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JRamirez\Documents\TRABAJO\aaaSUBSE\FacturasEnTramite\"/>
    </mc:Choice>
  </mc:AlternateContent>
  <bookViews>
    <workbookView xWindow="0" yWindow="0" windowWidth="21330" windowHeight="11580" tabRatio="747" firstSheet="1" activeTab="3"/>
  </bookViews>
  <sheets>
    <sheet name="Resumen General" sheetId="11" state="hidden" r:id="rId1"/>
    <sheet name="Resumen" sheetId="10" r:id="rId2"/>
    <sheet name="Detalle" sheetId="2" r:id="rId3"/>
    <sheet name="FinInt" sheetId="3" r:id="rId4"/>
    <sheet name="NoAmpOC" sheetId="4" state="hidden" r:id="rId5"/>
    <sheet name="Autogestión" sheetId="5" r:id="rId6"/>
    <sheet name="DetalleExp" sheetId="6" state="hidden" r:id="rId7"/>
    <sheet name="Ordenes de Compra" sheetId="7" state="hidden" r:id="rId8"/>
    <sheet name="Proveedores" sheetId="8" state="hidden" r:id="rId9"/>
    <sheet name="Tablas intermedias" sheetId="9" state="hidden" r:id="rId10"/>
  </sheets>
  <definedNames>
    <definedName name="_xlnm._FilterDatabase" localSheetId="5" hidden="1">Autogestión!$A$1:$S$5023</definedName>
    <definedName name="_xlnm._FilterDatabase" localSheetId="2" hidden="1">Detalle!$A$1:$W$1590</definedName>
    <definedName name="_xlnm._FilterDatabase" localSheetId="6" hidden="1">DetalleExp!$A$1:$AY$1574</definedName>
    <definedName name="_xlnm._FilterDatabase" localSheetId="3" hidden="1">FinInt!$A$1:$Q$378</definedName>
    <definedName name="_xlnm._FilterDatabase" localSheetId="4" hidden="1">NoAmpOC!$A$1:$T$361</definedName>
    <definedName name="_xlnm._FilterDatabase" localSheetId="7" hidden="1">'Ordenes de Compra'!$A$1:$I$779</definedName>
    <definedName name="_xlnm._FilterDatabase" localSheetId="8" hidden="1">Proveedores!$A$1:$B$388</definedName>
    <definedName name="_xlnm._FilterDatabase" localSheetId="9" hidden="1">'Tablas intermedias'!$C$1:$H$209</definedName>
    <definedName name="SegmentaciónDeDatos_Razón_social_proveedor">#N/A</definedName>
    <definedName name="SegmentaciónDeDatos_Razón_social_proveedor1">#N/A</definedName>
    <definedName name="SegmentaciónDeDatos_Repartición_actual">#N/A</definedName>
    <definedName name="SegmentaciónDeDatos_Sin_movimientos">#N/A</definedName>
    <definedName name="SegmentaciónDeDatos_Sin_movimientos1">#N/A</definedName>
    <definedName name="SegmentaciónDeDatos_Sistema_Origen">#N/A</definedName>
    <definedName name="SegmentaciónDeDatos_Sistema_Origen1">#N/A</definedName>
    <definedName name="SegmentaciónDeDatos_Ubicación">#N/A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210" i="9" l="1"/>
  <c r="C211" i="9"/>
  <c r="C212" i="9"/>
  <c r="C213" i="9"/>
  <c r="C214" i="9"/>
  <c r="C215" i="9"/>
  <c r="C216" i="9"/>
  <c r="C217" i="9"/>
  <c r="C218" i="9"/>
  <c r="C219" i="9"/>
  <c r="C220" i="9"/>
  <c r="C221" i="9"/>
  <c r="C222" i="9"/>
  <c r="R5024" i="5"/>
  <c r="S5024" i="5"/>
  <c r="R5025" i="5"/>
  <c r="S5025" i="5"/>
  <c r="R5026" i="5"/>
  <c r="S5026" i="5"/>
  <c r="R5027" i="5"/>
  <c r="S5027" i="5"/>
  <c r="R5028" i="5"/>
  <c r="S5028" i="5"/>
  <c r="R5029" i="5"/>
  <c r="S5029" i="5"/>
  <c r="R5030" i="5"/>
  <c r="S5030" i="5"/>
  <c r="R5031" i="5"/>
  <c r="S5031" i="5"/>
  <c r="R5032" i="5"/>
  <c r="S5032" i="5"/>
  <c r="R5033" i="5"/>
  <c r="S5033" i="5"/>
  <c r="R5034" i="5"/>
  <c r="S5034" i="5"/>
  <c r="R5035" i="5"/>
  <c r="S5035" i="5"/>
  <c r="R5036" i="5"/>
  <c r="S5036" i="5"/>
  <c r="R5037" i="5"/>
  <c r="S5037" i="5"/>
  <c r="R5038" i="5"/>
  <c r="S5038" i="5"/>
  <c r="R5039" i="5"/>
  <c r="S5039" i="5"/>
  <c r="R5040" i="5"/>
  <c r="S5040" i="5"/>
  <c r="R5041" i="5"/>
  <c r="S5041" i="5"/>
  <c r="A1575" i="2"/>
  <c r="B1575" i="2"/>
  <c r="C1575" i="2"/>
  <c r="K1575" i="2"/>
  <c r="L1575" i="2"/>
  <c r="M1575" i="2"/>
  <c r="N1575" i="2"/>
  <c r="O1575" i="2"/>
  <c r="W1575" i="2" s="1"/>
  <c r="P1575" i="2"/>
  <c r="A1576" i="2"/>
  <c r="B1576" i="2"/>
  <c r="P1576" i="2" s="1"/>
  <c r="C1576" i="2"/>
  <c r="I1576" i="2" s="1"/>
  <c r="R1576" i="2" s="1"/>
  <c r="F1576" i="2"/>
  <c r="K1576" i="2"/>
  <c r="L1576" i="2"/>
  <c r="M1576" i="2"/>
  <c r="N1576" i="2"/>
  <c r="O1576" i="2" s="1"/>
  <c r="W1576" i="2" s="1"/>
  <c r="A1577" i="2"/>
  <c r="B1577" i="2"/>
  <c r="P1577" i="2" s="1"/>
  <c r="C1577" i="2"/>
  <c r="E1577" i="2" s="1"/>
  <c r="Q1577" i="2" s="1"/>
  <c r="K1577" i="2"/>
  <c r="L1577" i="2"/>
  <c r="M1577" i="2"/>
  <c r="N1577" i="2"/>
  <c r="O1577" i="2" s="1"/>
  <c r="W1577" i="2" s="1"/>
  <c r="A1578" i="2"/>
  <c r="B1578" i="2"/>
  <c r="C1578" i="2"/>
  <c r="E1578" i="2" s="1"/>
  <c r="Q1578" i="2" s="1"/>
  <c r="F1578" i="2"/>
  <c r="K1578" i="2"/>
  <c r="L1578" i="2"/>
  <c r="M1578" i="2"/>
  <c r="N1578" i="2"/>
  <c r="O1578" i="2" s="1"/>
  <c r="W1578" i="2" s="1"/>
  <c r="P1578" i="2"/>
  <c r="A1579" i="2"/>
  <c r="F1579" i="2" s="1"/>
  <c r="B1579" i="2"/>
  <c r="P1579" i="2" s="1"/>
  <c r="C1579" i="2"/>
  <c r="K1579" i="2"/>
  <c r="L1579" i="2"/>
  <c r="M1579" i="2"/>
  <c r="N1579" i="2"/>
  <c r="O1579" i="2"/>
  <c r="W1579" i="2" s="1"/>
  <c r="A1580" i="2"/>
  <c r="F1580" i="2" s="1"/>
  <c r="B1580" i="2"/>
  <c r="P1580" i="2" s="1"/>
  <c r="C1580" i="2"/>
  <c r="K1580" i="2"/>
  <c r="L1580" i="2"/>
  <c r="M1580" i="2"/>
  <c r="N1580" i="2"/>
  <c r="O1580" i="2" s="1"/>
  <c r="W1580" i="2" s="1"/>
  <c r="A1581" i="2"/>
  <c r="D1581" i="2" s="1"/>
  <c r="B1581" i="2"/>
  <c r="P1581" i="2" s="1"/>
  <c r="C1581" i="2"/>
  <c r="K1581" i="2"/>
  <c r="L1581" i="2"/>
  <c r="M1581" i="2"/>
  <c r="N1581" i="2"/>
  <c r="O1581" i="2"/>
  <c r="W1581" i="2" s="1"/>
  <c r="R1581" i="2"/>
  <c r="A1582" i="2"/>
  <c r="B1582" i="2"/>
  <c r="P1582" i="2" s="1"/>
  <c r="C1582" i="2"/>
  <c r="D1582" i="2"/>
  <c r="E1582" i="2"/>
  <c r="I1582" i="2"/>
  <c r="K1582" i="2"/>
  <c r="L1582" i="2"/>
  <c r="M1582" i="2"/>
  <c r="N1582" i="2"/>
  <c r="O1582" i="2"/>
  <c r="W1582" i="2" s="1"/>
  <c r="Q1582" i="2"/>
  <c r="R1582" i="2"/>
  <c r="A1583" i="2"/>
  <c r="B1583" i="2"/>
  <c r="P1583" i="2" s="1"/>
  <c r="C1583" i="2"/>
  <c r="K1583" i="2"/>
  <c r="L1583" i="2"/>
  <c r="U1583" i="2" s="1"/>
  <c r="M1583" i="2"/>
  <c r="N1583" i="2"/>
  <c r="O1583" i="2" s="1"/>
  <c r="W1583" i="2" s="1"/>
  <c r="A1584" i="2"/>
  <c r="F1584" i="2" s="1"/>
  <c r="B1584" i="2"/>
  <c r="P1584" i="2" s="1"/>
  <c r="C1584" i="2"/>
  <c r="K1584" i="2"/>
  <c r="L1584" i="2"/>
  <c r="M1584" i="2"/>
  <c r="N1584" i="2"/>
  <c r="O1584" i="2" s="1"/>
  <c r="W1584" i="2" s="1"/>
  <c r="A1585" i="2"/>
  <c r="D1585" i="2" s="1"/>
  <c r="B1585" i="2"/>
  <c r="P1585" i="2" s="1"/>
  <c r="C1585" i="2"/>
  <c r="K1585" i="2"/>
  <c r="L1585" i="2"/>
  <c r="M1585" i="2"/>
  <c r="N1585" i="2"/>
  <c r="O1585" i="2" s="1"/>
  <c r="W1585" i="2" s="1"/>
  <c r="A1586" i="2"/>
  <c r="D1586" i="2" s="1"/>
  <c r="B1586" i="2"/>
  <c r="P1586" i="2" s="1"/>
  <c r="C1586" i="2"/>
  <c r="K1586" i="2"/>
  <c r="L1586" i="2"/>
  <c r="M1586" i="2"/>
  <c r="N1586" i="2"/>
  <c r="O1586" i="2" s="1"/>
  <c r="W1586" i="2" s="1"/>
  <c r="A1587" i="2"/>
  <c r="F1587" i="2" s="1"/>
  <c r="B1587" i="2"/>
  <c r="P1587" i="2" s="1"/>
  <c r="C1587" i="2"/>
  <c r="K1587" i="2"/>
  <c r="L1587" i="2"/>
  <c r="M1587" i="2"/>
  <c r="U1587" i="2" s="1"/>
  <c r="N1587" i="2"/>
  <c r="O1587" i="2" s="1"/>
  <c r="W1587" i="2" s="1"/>
  <c r="A1588" i="2"/>
  <c r="J1588" i="2" s="1"/>
  <c r="B1588" i="2"/>
  <c r="P1588" i="2" s="1"/>
  <c r="C1588" i="2"/>
  <c r="F1588" i="2"/>
  <c r="K1588" i="2"/>
  <c r="U1588" i="2" s="1"/>
  <c r="L1588" i="2"/>
  <c r="M1588" i="2"/>
  <c r="N1588" i="2"/>
  <c r="O1588" i="2" s="1"/>
  <c r="W1588" i="2" s="1"/>
  <c r="A1589" i="2"/>
  <c r="D1589" i="2" s="1"/>
  <c r="B1589" i="2"/>
  <c r="P1589" i="2" s="1"/>
  <c r="C1589" i="2"/>
  <c r="K1589" i="2"/>
  <c r="L1589" i="2"/>
  <c r="M1589" i="2"/>
  <c r="N1589" i="2"/>
  <c r="O1589" i="2" s="1"/>
  <c r="W1589" i="2" s="1"/>
  <c r="A1590" i="2"/>
  <c r="B1590" i="2"/>
  <c r="P1590" i="2" s="1"/>
  <c r="C1590" i="2"/>
  <c r="K1590" i="2"/>
  <c r="L1590" i="2"/>
  <c r="M1590" i="2"/>
  <c r="N1590" i="2"/>
  <c r="O1590" i="2"/>
  <c r="W1590" i="2" s="1"/>
  <c r="R376" i="4"/>
  <c r="S376" i="4"/>
  <c r="T376" i="4"/>
  <c r="R377" i="4"/>
  <c r="S377" i="4"/>
  <c r="T377" i="4"/>
  <c r="R378" i="4"/>
  <c r="S378" i="4"/>
  <c r="T378" i="4"/>
  <c r="R379" i="4"/>
  <c r="S379" i="4"/>
  <c r="T379" i="4"/>
  <c r="U1576" i="2" l="1"/>
  <c r="U1575" i="2"/>
  <c r="F1575" i="2"/>
  <c r="E1575" i="2"/>
  <c r="Q1575" i="2" s="1"/>
  <c r="D1590" i="2"/>
  <c r="F1590" i="2"/>
  <c r="G1581" i="2"/>
  <c r="J1580" i="2"/>
  <c r="U1582" i="2"/>
  <c r="U1590" i="2"/>
  <c r="E1588" i="2"/>
  <c r="Q1588" i="2" s="1"/>
  <c r="F1583" i="2"/>
  <c r="U1579" i="2"/>
  <c r="I1588" i="2"/>
  <c r="R1588" i="2" s="1"/>
  <c r="F1586" i="2"/>
  <c r="G1585" i="2"/>
  <c r="J1584" i="2"/>
  <c r="I1580" i="2"/>
  <c r="U1578" i="2"/>
  <c r="G1578" i="2"/>
  <c r="H1578" i="2" s="1"/>
  <c r="D1578" i="2"/>
  <c r="G1576" i="2"/>
  <c r="H1576" i="2" s="1"/>
  <c r="U1589" i="2"/>
  <c r="U1584" i="2"/>
  <c r="I1584" i="2"/>
  <c r="U1580" i="2"/>
  <c r="E1590" i="2"/>
  <c r="Q1590" i="2" s="1"/>
  <c r="G1589" i="2"/>
  <c r="E1586" i="2"/>
  <c r="Q1586" i="2" s="1"/>
  <c r="F1582" i="2"/>
  <c r="E1579" i="2"/>
  <c r="Q1579" i="2" s="1"/>
  <c r="I1583" i="2"/>
  <c r="I1587" i="2"/>
  <c r="D1575" i="2"/>
  <c r="T1581" i="2"/>
  <c r="G1590" i="2"/>
  <c r="H1590" i="2" s="1"/>
  <c r="F1589" i="2"/>
  <c r="J1585" i="2"/>
  <c r="G1584" i="2"/>
  <c r="G1582" i="2"/>
  <c r="T1582" i="2" s="1"/>
  <c r="U1581" i="2"/>
  <c r="F1581" i="2"/>
  <c r="G1580" i="2"/>
  <c r="H1580" i="2" s="1"/>
  <c r="I1579" i="2"/>
  <c r="R1579" i="2" s="1"/>
  <c r="G1577" i="2"/>
  <c r="D1577" i="2"/>
  <c r="E1576" i="2"/>
  <c r="Q1576" i="2" s="1"/>
  <c r="E1587" i="2"/>
  <c r="Q1587" i="2" s="1"/>
  <c r="G1586" i="2"/>
  <c r="H1586" i="2" s="1"/>
  <c r="F1585" i="2"/>
  <c r="Q1583" i="2"/>
  <c r="E1583" i="2"/>
  <c r="Q1581" i="2"/>
  <c r="E1581" i="2"/>
  <c r="U1577" i="2"/>
  <c r="J1589" i="2"/>
  <c r="G1588" i="2"/>
  <c r="H1588" i="2" s="1"/>
  <c r="U1586" i="2"/>
  <c r="U1585" i="2"/>
  <c r="R1584" i="2"/>
  <c r="E1584" i="2"/>
  <c r="Q1584" i="2" s="1"/>
  <c r="I1581" i="2"/>
  <c r="R1580" i="2"/>
  <c r="E1580" i="2"/>
  <c r="Q1580" i="2" s="1"/>
  <c r="F1577" i="2"/>
  <c r="H1577" i="2" s="1"/>
  <c r="J1576" i="2"/>
  <c r="I1575" i="2"/>
  <c r="H1584" i="2"/>
  <c r="D1579" i="2"/>
  <c r="D1587" i="2"/>
  <c r="D1583" i="2"/>
  <c r="J1581" i="2"/>
  <c r="J1577" i="2"/>
  <c r="J1590" i="2"/>
  <c r="D1588" i="2"/>
  <c r="G1587" i="2"/>
  <c r="H1587" i="2" s="1"/>
  <c r="J1586" i="2"/>
  <c r="I1585" i="2"/>
  <c r="R1585" i="2" s="1"/>
  <c r="E1585" i="2"/>
  <c r="Q1585" i="2" s="1"/>
  <c r="D1584" i="2"/>
  <c r="G1583" i="2"/>
  <c r="J1582" i="2"/>
  <c r="D1580" i="2"/>
  <c r="G1579" i="2"/>
  <c r="H1579" i="2" s="1"/>
  <c r="J1578" i="2"/>
  <c r="I1577" i="2"/>
  <c r="R1577" i="2" s="1"/>
  <c r="T1577" i="2" s="1"/>
  <c r="D1576" i="2"/>
  <c r="T1576" i="2" s="1"/>
  <c r="G1575" i="2"/>
  <c r="I1589" i="2"/>
  <c r="R1589" i="2" s="1"/>
  <c r="E1589" i="2"/>
  <c r="Q1589" i="2" s="1"/>
  <c r="I1590" i="2"/>
  <c r="R1590" i="2" s="1"/>
  <c r="R1587" i="2"/>
  <c r="J1587" i="2"/>
  <c r="I1586" i="2"/>
  <c r="R1586" i="2" s="1"/>
  <c r="T1586" i="2" s="1"/>
  <c r="R1583" i="2"/>
  <c r="J1583" i="2"/>
  <c r="J1579" i="2"/>
  <c r="I1578" i="2"/>
  <c r="R1578" i="2" s="1"/>
  <c r="R1575" i="2"/>
  <c r="J1575" i="2"/>
  <c r="C187" i="9"/>
  <c r="C188" i="9"/>
  <c r="C189" i="9"/>
  <c r="C190" i="9"/>
  <c r="C191" i="9"/>
  <c r="C192" i="9"/>
  <c r="C193" i="9"/>
  <c r="C194" i="9"/>
  <c r="C195" i="9"/>
  <c r="C196" i="9"/>
  <c r="C197" i="9"/>
  <c r="C198" i="9"/>
  <c r="C199" i="9"/>
  <c r="C200" i="9"/>
  <c r="C201" i="9"/>
  <c r="C202" i="9"/>
  <c r="C203" i="9"/>
  <c r="C204" i="9"/>
  <c r="C205" i="9"/>
  <c r="C206" i="9"/>
  <c r="C207" i="9"/>
  <c r="C208" i="9"/>
  <c r="C209" i="9"/>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R5001" i="5"/>
  <c r="R5002" i="5"/>
  <c r="R5003" i="5"/>
  <c r="R5004" i="5"/>
  <c r="R5005" i="5"/>
  <c r="R5006" i="5"/>
  <c r="R5007" i="5"/>
  <c r="R5008" i="5"/>
  <c r="R5009" i="5"/>
  <c r="R5010" i="5"/>
  <c r="R5011" i="5"/>
  <c r="R5012" i="5"/>
  <c r="R5013" i="5"/>
  <c r="R5014" i="5"/>
  <c r="R5015" i="5"/>
  <c r="R5016" i="5"/>
  <c r="R5017" i="5"/>
  <c r="R5018" i="5"/>
  <c r="R5019" i="5"/>
  <c r="R5020" i="5"/>
  <c r="R5021" i="5"/>
  <c r="R5022" i="5"/>
  <c r="R5023" i="5"/>
  <c r="R2" i="5"/>
  <c r="R362" i="4"/>
  <c r="S362" i="4"/>
  <c r="T362" i="4"/>
  <c r="R363" i="4"/>
  <c r="S363" i="4"/>
  <c r="T363" i="4"/>
  <c r="R364" i="4"/>
  <c r="S364" i="4"/>
  <c r="T364" i="4"/>
  <c r="R365" i="4"/>
  <c r="S365" i="4"/>
  <c r="T365" i="4"/>
  <c r="R366" i="4"/>
  <c r="S366" i="4"/>
  <c r="T366" i="4"/>
  <c r="R367" i="4"/>
  <c r="S367" i="4"/>
  <c r="T367" i="4"/>
  <c r="R368" i="4"/>
  <c r="S368" i="4"/>
  <c r="T368" i="4"/>
  <c r="R369" i="4"/>
  <c r="S369" i="4"/>
  <c r="T369" i="4"/>
  <c r="R370" i="4"/>
  <c r="S370" i="4"/>
  <c r="T370" i="4"/>
  <c r="R371" i="4"/>
  <c r="S371" i="4"/>
  <c r="T371" i="4"/>
  <c r="R372" i="4"/>
  <c r="S372" i="4"/>
  <c r="T372" i="4"/>
  <c r="R373" i="4"/>
  <c r="S373" i="4"/>
  <c r="T373" i="4"/>
  <c r="R374" i="4"/>
  <c r="S374" i="4"/>
  <c r="T374" i="4"/>
  <c r="R375" i="4"/>
  <c r="S375" i="4"/>
  <c r="T375" i="4"/>
  <c r="O356" i="3"/>
  <c r="O357" i="3"/>
  <c r="O358" i="3"/>
  <c r="O359" i="3"/>
  <c r="O360" i="3"/>
  <c r="O361" i="3"/>
  <c r="O362" i="3"/>
  <c r="O363" i="3"/>
  <c r="O364" i="3"/>
  <c r="O365" i="3"/>
  <c r="O366" i="3"/>
  <c r="O367" i="3"/>
  <c r="O368" i="3"/>
  <c r="O369" i="3"/>
  <c r="O370" i="3"/>
  <c r="O371" i="3"/>
  <c r="O372" i="3"/>
  <c r="O373" i="3"/>
  <c r="O374" i="3"/>
  <c r="O375" i="3"/>
  <c r="O376" i="3"/>
  <c r="O377" i="3"/>
  <c r="O378" i="3"/>
  <c r="P357" i="3"/>
  <c r="P358" i="3"/>
  <c r="P359" i="3"/>
  <c r="P360" i="3"/>
  <c r="P361" i="3"/>
  <c r="P362" i="3"/>
  <c r="P363" i="3"/>
  <c r="P364" i="3"/>
  <c r="P365" i="3"/>
  <c r="P366" i="3"/>
  <c r="P367" i="3"/>
  <c r="P368" i="3"/>
  <c r="P369" i="3"/>
  <c r="P370" i="3"/>
  <c r="P371" i="3"/>
  <c r="P372" i="3"/>
  <c r="P373" i="3"/>
  <c r="P374" i="3"/>
  <c r="P375" i="3"/>
  <c r="P376" i="3"/>
  <c r="P377" i="3"/>
  <c r="P378" i="3"/>
  <c r="P356" i="3"/>
  <c r="Q357" i="3"/>
  <c r="Q358" i="3"/>
  <c r="Q359" i="3"/>
  <c r="Q360" i="3"/>
  <c r="Q361" i="3"/>
  <c r="Q362" i="3"/>
  <c r="Q363" i="3"/>
  <c r="Q364" i="3"/>
  <c r="Q365" i="3"/>
  <c r="Q366" i="3"/>
  <c r="Q367" i="3"/>
  <c r="Q368" i="3"/>
  <c r="Q369" i="3"/>
  <c r="Q370" i="3"/>
  <c r="Q371" i="3"/>
  <c r="Q372" i="3"/>
  <c r="Q373" i="3"/>
  <c r="Q374" i="3"/>
  <c r="Q375" i="3"/>
  <c r="Q376" i="3"/>
  <c r="Q377" i="3"/>
  <c r="Q378" i="3"/>
  <c r="Q356" i="3"/>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919" i="5"/>
  <c r="S2920" i="5"/>
  <c r="S2921" i="5"/>
  <c r="S2922" i="5"/>
  <c r="S2923" i="5"/>
  <c r="S2924" i="5"/>
  <c r="S2925" i="5"/>
  <c r="S2926" i="5"/>
  <c r="S2927" i="5"/>
  <c r="S2928" i="5"/>
  <c r="S2929" i="5"/>
  <c r="S2930" i="5"/>
  <c r="S2931" i="5"/>
  <c r="S2932" i="5"/>
  <c r="S2933" i="5"/>
  <c r="S2934" i="5"/>
  <c r="S2935" i="5"/>
  <c r="S2936" i="5"/>
  <c r="S2937" i="5"/>
  <c r="S2938" i="5"/>
  <c r="S2939" i="5"/>
  <c r="S2940" i="5"/>
  <c r="S2941" i="5"/>
  <c r="S2942" i="5"/>
  <c r="S2943" i="5"/>
  <c r="S2944" i="5"/>
  <c r="S2945" i="5"/>
  <c r="S2946" i="5"/>
  <c r="S2947" i="5"/>
  <c r="S2948" i="5"/>
  <c r="S2949" i="5"/>
  <c r="S2950" i="5"/>
  <c r="S2951" i="5"/>
  <c r="S2952" i="5"/>
  <c r="S2953" i="5"/>
  <c r="S2954" i="5"/>
  <c r="S2955" i="5"/>
  <c r="S2956" i="5"/>
  <c r="S2957" i="5"/>
  <c r="S2958" i="5"/>
  <c r="S2959" i="5"/>
  <c r="S2960" i="5"/>
  <c r="S2961" i="5"/>
  <c r="S2962" i="5"/>
  <c r="S2963" i="5"/>
  <c r="S2964" i="5"/>
  <c r="S2965" i="5"/>
  <c r="S2966" i="5"/>
  <c r="S2967" i="5"/>
  <c r="S2968" i="5"/>
  <c r="S2969" i="5"/>
  <c r="S2970" i="5"/>
  <c r="S2971" i="5"/>
  <c r="S2972" i="5"/>
  <c r="S2973" i="5"/>
  <c r="S2974" i="5"/>
  <c r="S2975" i="5"/>
  <c r="S2976" i="5"/>
  <c r="S2977" i="5"/>
  <c r="S2978" i="5"/>
  <c r="S2979" i="5"/>
  <c r="S2980" i="5"/>
  <c r="S2981" i="5"/>
  <c r="S2982" i="5"/>
  <c r="S2983" i="5"/>
  <c r="S2984" i="5"/>
  <c r="S2985" i="5"/>
  <c r="S2986" i="5"/>
  <c r="S2987" i="5"/>
  <c r="S2988" i="5"/>
  <c r="S2989" i="5"/>
  <c r="S2990" i="5"/>
  <c r="S2991" i="5"/>
  <c r="S2992" i="5"/>
  <c r="S2993" i="5"/>
  <c r="S2994" i="5"/>
  <c r="S2995" i="5"/>
  <c r="S2996" i="5"/>
  <c r="S2997" i="5"/>
  <c r="S2998" i="5"/>
  <c r="S2999" i="5"/>
  <c r="S3000" i="5"/>
  <c r="S3001" i="5"/>
  <c r="S3002" i="5"/>
  <c r="S3003" i="5"/>
  <c r="S3004" i="5"/>
  <c r="S3005" i="5"/>
  <c r="S3006" i="5"/>
  <c r="S3007" i="5"/>
  <c r="S3008" i="5"/>
  <c r="S3009" i="5"/>
  <c r="S3010" i="5"/>
  <c r="S3011" i="5"/>
  <c r="S3012" i="5"/>
  <c r="S3013" i="5"/>
  <c r="S3014" i="5"/>
  <c r="S3015" i="5"/>
  <c r="S3016" i="5"/>
  <c r="S3017" i="5"/>
  <c r="S3018" i="5"/>
  <c r="S3019" i="5"/>
  <c r="S3020" i="5"/>
  <c r="S3021" i="5"/>
  <c r="S3022" i="5"/>
  <c r="S3023" i="5"/>
  <c r="S3024" i="5"/>
  <c r="S3025" i="5"/>
  <c r="S3026" i="5"/>
  <c r="S3027" i="5"/>
  <c r="S3028" i="5"/>
  <c r="S3029" i="5"/>
  <c r="S3030" i="5"/>
  <c r="S3031" i="5"/>
  <c r="S3032" i="5"/>
  <c r="S3033" i="5"/>
  <c r="S3034" i="5"/>
  <c r="S3035" i="5"/>
  <c r="S3036" i="5"/>
  <c r="S3037" i="5"/>
  <c r="S3038" i="5"/>
  <c r="S3039" i="5"/>
  <c r="S3040" i="5"/>
  <c r="S3041" i="5"/>
  <c r="S3042" i="5"/>
  <c r="S3043" i="5"/>
  <c r="S3044" i="5"/>
  <c r="S3045" i="5"/>
  <c r="S3046" i="5"/>
  <c r="S3047" i="5"/>
  <c r="S3048" i="5"/>
  <c r="S3049" i="5"/>
  <c r="S3050" i="5"/>
  <c r="S3051" i="5"/>
  <c r="S3052" i="5"/>
  <c r="S3053" i="5"/>
  <c r="S3054" i="5"/>
  <c r="S3055" i="5"/>
  <c r="S3056" i="5"/>
  <c r="S3057" i="5"/>
  <c r="S3058" i="5"/>
  <c r="S3059" i="5"/>
  <c r="S3060" i="5"/>
  <c r="S3061" i="5"/>
  <c r="S3062" i="5"/>
  <c r="S3063" i="5"/>
  <c r="S3064" i="5"/>
  <c r="S3065" i="5"/>
  <c r="S3066" i="5"/>
  <c r="S3067" i="5"/>
  <c r="S3068" i="5"/>
  <c r="S3069" i="5"/>
  <c r="S3070" i="5"/>
  <c r="S3071" i="5"/>
  <c r="S3072" i="5"/>
  <c r="S3073" i="5"/>
  <c r="S3074" i="5"/>
  <c r="S3075" i="5"/>
  <c r="S3076" i="5"/>
  <c r="S3077" i="5"/>
  <c r="S3078" i="5"/>
  <c r="S3079" i="5"/>
  <c r="S3080" i="5"/>
  <c r="S3081" i="5"/>
  <c r="S3082" i="5"/>
  <c r="S3083" i="5"/>
  <c r="S3084" i="5"/>
  <c r="S3085" i="5"/>
  <c r="S3086" i="5"/>
  <c r="S3087" i="5"/>
  <c r="S3088" i="5"/>
  <c r="S3089" i="5"/>
  <c r="S3090" i="5"/>
  <c r="S3091" i="5"/>
  <c r="S3092" i="5"/>
  <c r="S3093" i="5"/>
  <c r="S3094" i="5"/>
  <c r="S3095" i="5"/>
  <c r="S3096" i="5"/>
  <c r="S3097" i="5"/>
  <c r="S3098" i="5"/>
  <c r="S3099" i="5"/>
  <c r="S3100" i="5"/>
  <c r="S3101" i="5"/>
  <c r="S3102" i="5"/>
  <c r="S3103" i="5"/>
  <c r="S3104" i="5"/>
  <c r="S3105" i="5"/>
  <c r="S3106" i="5"/>
  <c r="S3107" i="5"/>
  <c r="S3108" i="5"/>
  <c r="S3109" i="5"/>
  <c r="S3110" i="5"/>
  <c r="S3111" i="5"/>
  <c r="S3112" i="5"/>
  <c r="S3113" i="5"/>
  <c r="S3114" i="5"/>
  <c r="S3115" i="5"/>
  <c r="S3116" i="5"/>
  <c r="S3117" i="5"/>
  <c r="S3118" i="5"/>
  <c r="S3119" i="5"/>
  <c r="S3120" i="5"/>
  <c r="S3121" i="5"/>
  <c r="S3122" i="5"/>
  <c r="S3123" i="5"/>
  <c r="S3124" i="5"/>
  <c r="S3125" i="5"/>
  <c r="S3126" i="5"/>
  <c r="S3127" i="5"/>
  <c r="S3128" i="5"/>
  <c r="S3129" i="5"/>
  <c r="S3130" i="5"/>
  <c r="S3131" i="5"/>
  <c r="S3132" i="5"/>
  <c r="S3133" i="5"/>
  <c r="S3134" i="5"/>
  <c r="S3135" i="5"/>
  <c r="S3136" i="5"/>
  <c r="S3137" i="5"/>
  <c r="S3138" i="5"/>
  <c r="S3139" i="5"/>
  <c r="S3140" i="5"/>
  <c r="S3141" i="5"/>
  <c r="S3142" i="5"/>
  <c r="S3143" i="5"/>
  <c r="S3144" i="5"/>
  <c r="S3145" i="5"/>
  <c r="S3146" i="5"/>
  <c r="S3147" i="5"/>
  <c r="S3148" i="5"/>
  <c r="S3149" i="5"/>
  <c r="S3150" i="5"/>
  <c r="S3151" i="5"/>
  <c r="S3152" i="5"/>
  <c r="S3153" i="5"/>
  <c r="S3154" i="5"/>
  <c r="S3155" i="5"/>
  <c r="S3156" i="5"/>
  <c r="S3157" i="5"/>
  <c r="S3158" i="5"/>
  <c r="S3159" i="5"/>
  <c r="S3160" i="5"/>
  <c r="S3161" i="5"/>
  <c r="S3162" i="5"/>
  <c r="S3163" i="5"/>
  <c r="S3164" i="5"/>
  <c r="S3165" i="5"/>
  <c r="S3166" i="5"/>
  <c r="S3167" i="5"/>
  <c r="S3168" i="5"/>
  <c r="S3169" i="5"/>
  <c r="S3170" i="5"/>
  <c r="S3171" i="5"/>
  <c r="S3172" i="5"/>
  <c r="S3173" i="5"/>
  <c r="S3174" i="5"/>
  <c r="S3175" i="5"/>
  <c r="S3176" i="5"/>
  <c r="S3177" i="5"/>
  <c r="S3178" i="5"/>
  <c r="S3179" i="5"/>
  <c r="S3180" i="5"/>
  <c r="S3181" i="5"/>
  <c r="S3182" i="5"/>
  <c r="S3183" i="5"/>
  <c r="S3184" i="5"/>
  <c r="S3185" i="5"/>
  <c r="S3186" i="5"/>
  <c r="S3187" i="5"/>
  <c r="S3188" i="5"/>
  <c r="S3189" i="5"/>
  <c r="S3190" i="5"/>
  <c r="S3191" i="5"/>
  <c r="S3192" i="5"/>
  <c r="S3193" i="5"/>
  <c r="S3194" i="5"/>
  <c r="S3195" i="5"/>
  <c r="S3196" i="5"/>
  <c r="S3197" i="5"/>
  <c r="S3198" i="5"/>
  <c r="S3199" i="5"/>
  <c r="S3200" i="5"/>
  <c r="S3201" i="5"/>
  <c r="S3202" i="5"/>
  <c r="S3203" i="5"/>
  <c r="S3204" i="5"/>
  <c r="S3205" i="5"/>
  <c r="S3206" i="5"/>
  <c r="S3207" i="5"/>
  <c r="S3208" i="5"/>
  <c r="S3209" i="5"/>
  <c r="S3210" i="5"/>
  <c r="S3211" i="5"/>
  <c r="S3212" i="5"/>
  <c r="S3213" i="5"/>
  <c r="S3214" i="5"/>
  <c r="S3215" i="5"/>
  <c r="S3216" i="5"/>
  <c r="S3217" i="5"/>
  <c r="S3218" i="5"/>
  <c r="S3219" i="5"/>
  <c r="S3220" i="5"/>
  <c r="S3221" i="5"/>
  <c r="S3222" i="5"/>
  <c r="S3223" i="5"/>
  <c r="S3224" i="5"/>
  <c r="S3225" i="5"/>
  <c r="S3226" i="5"/>
  <c r="S3227" i="5"/>
  <c r="S3228" i="5"/>
  <c r="S3229" i="5"/>
  <c r="S3230" i="5"/>
  <c r="S3231" i="5"/>
  <c r="S3232" i="5"/>
  <c r="S3233" i="5"/>
  <c r="S3234" i="5"/>
  <c r="S3235" i="5"/>
  <c r="S3236" i="5"/>
  <c r="S3237" i="5"/>
  <c r="S3238" i="5"/>
  <c r="S3239" i="5"/>
  <c r="S3240" i="5"/>
  <c r="S3241" i="5"/>
  <c r="S3242" i="5"/>
  <c r="S3243" i="5"/>
  <c r="S3244" i="5"/>
  <c r="S3245" i="5"/>
  <c r="S3246" i="5"/>
  <c r="S3247" i="5"/>
  <c r="S3248" i="5"/>
  <c r="S3249" i="5"/>
  <c r="S3250" i="5"/>
  <c r="S3251" i="5"/>
  <c r="S3252" i="5"/>
  <c r="S3253" i="5"/>
  <c r="S3254" i="5"/>
  <c r="S3255" i="5"/>
  <c r="S3256" i="5"/>
  <c r="S3257" i="5"/>
  <c r="S3258" i="5"/>
  <c r="S3259" i="5"/>
  <c r="S3260" i="5"/>
  <c r="S3261" i="5"/>
  <c r="S3262" i="5"/>
  <c r="S3263" i="5"/>
  <c r="S3264" i="5"/>
  <c r="S3265" i="5"/>
  <c r="S3266" i="5"/>
  <c r="S3267" i="5"/>
  <c r="S3268" i="5"/>
  <c r="S3269" i="5"/>
  <c r="S3270" i="5"/>
  <c r="S3271" i="5"/>
  <c r="S3272" i="5"/>
  <c r="S3273" i="5"/>
  <c r="S3274" i="5"/>
  <c r="S3275" i="5"/>
  <c r="S3276" i="5"/>
  <c r="S3277" i="5"/>
  <c r="S3278" i="5"/>
  <c r="S3279" i="5"/>
  <c r="S3280" i="5"/>
  <c r="S3281" i="5"/>
  <c r="S3282" i="5"/>
  <c r="S3283" i="5"/>
  <c r="S3284" i="5"/>
  <c r="S3285" i="5"/>
  <c r="S3286" i="5"/>
  <c r="S3287" i="5"/>
  <c r="S3288" i="5"/>
  <c r="S3289" i="5"/>
  <c r="S3290" i="5"/>
  <c r="S3291" i="5"/>
  <c r="S3292" i="5"/>
  <c r="S3293" i="5"/>
  <c r="S3294" i="5"/>
  <c r="S3295" i="5"/>
  <c r="S3296" i="5"/>
  <c r="S3297" i="5"/>
  <c r="S3298" i="5"/>
  <c r="S3299" i="5"/>
  <c r="S3300" i="5"/>
  <c r="S3301" i="5"/>
  <c r="S3302" i="5"/>
  <c r="S3303" i="5"/>
  <c r="S3304" i="5"/>
  <c r="S3305" i="5"/>
  <c r="S3306" i="5"/>
  <c r="S3307" i="5"/>
  <c r="S3308" i="5"/>
  <c r="S3309" i="5"/>
  <c r="S3310" i="5"/>
  <c r="S3311" i="5"/>
  <c r="S3312" i="5"/>
  <c r="S3313" i="5"/>
  <c r="S3314" i="5"/>
  <c r="S3315" i="5"/>
  <c r="S3316" i="5"/>
  <c r="S3317" i="5"/>
  <c r="S3318" i="5"/>
  <c r="S3319" i="5"/>
  <c r="S3320" i="5"/>
  <c r="S3321" i="5"/>
  <c r="S3322" i="5"/>
  <c r="S3323" i="5"/>
  <c r="S3324" i="5"/>
  <c r="S3325" i="5"/>
  <c r="S3326" i="5"/>
  <c r="S3327" i="5"/>
  <c r="S3328" i="5"/>
  <c r="S3329" i="5"/>
  <c r="S3330" i="5"/>
  <c r="S3331" i="5"/>
  <c r="S3332" i="5"/>
  <c r="S3333" i="5"/>
  <c r="S3334" i="5"/>
  <c r="S3335" i="5"/>
  <c r="S3336" i="5"/>
  <c r="S3337" i="5"/>
  <c r="S3338" i="5"/>
  <c r="S3339" i="5"/>
  <c r="S3340" i="5"/>
  <c r="S3341" i="5"/>
  <c r="S3342" i="5"/>
  <c r="S3343" i="5"/>
  <c r="S3344" i="5"/>
  <c r="S3345" i="5"/>
  <c r="S3346" i="5"/>
  <c r="S3347" i="5"/>
  <c r="S3348" i="5"/>
  <c r="S3349" i="5"/>
  <c r="S3350" i="5"/>
  <c r="S3351" i="5"/>
  <c r="S3352" i="5"/>
  <c r="S3353" i="5"/>
  <c r="S3354" i="5"/>
  <c r="S3355" i="5"/>
  <c r="S3356" i="5"/>
  <c r="S3357" i="5"/>
  <c r="S3358" i="5"/>
  <c r="S3359" i="5"/>
  <c r="S3360" i="5"/>
  <c r="S3361" i="5"/>
  <c r="S3362" i="5"/>
  <c r="S3363" i="5"/>
  <c r="S3364" i="5"/>
  <c r="S3365" i="5"/>
  <c r="S3366" i="5"/>
  <c r="S3367" i="5"/>
  <c r="S3368" i="5"/>
  <c r="S3369" i="5"/>
  <c r="S3370" i="5"/>
  <c r="S3371" i="5"/>
  <c r="S3372" i="5"/>
  <c r="S3373" i="5"/>
  <c r="S3374" i="5"/>
  <c r="S3375" i="5"/>
  <c r="S3376" i="5"/>
  <c r="S3377" i="5"/>
  <c r="S3378" i="5"/>
  <c r="S3379" i="5"/>
  <c r="S3380" i="5"/>
  <c r="S3381" i="5"/>
  <c r="S3382" i="5"/>
  <c r="S3383" i="5"/>
  <c r="S3384" i="5"/>
  <c r="S3385" i="5"/>
  <c r="S3386" i="5"/>
  <c r="S3387" i="5"/>
  <c r="S3388" i="5"/>
  <c r="S3389" i="5"/>
  <c r="S3390" i="5"/>
  <c r="S3391" i="5"/>
  <c r="S3392" i="5"/>
  <c r="S3393" i="5"/>
  <c r="S3394" i="5"/>
  <c r="S3395" i="5"/>
  <c r="S3396" i="5"/>
  <c r="S3397" i="5"/>
  <c r="S3398" i="5"/>
  <c r="S3399" i="5"/>
  <c r="S3400" i="5"/>
  <c r="S3401" i="5"/>
  <c r="S3402" i="5"/>
  <c r="S3403" i="5"/>
  <c r="S3404" i="5"/>
  <c r="S3405" i="5"/>
  <c r="S3406" i="5"/>
  <c r="S3407" i="5"/>
  <c r="S3408" i="5"/>
  <c r="S3409" i="5"/>
  <c r="S3410" i="5"/>
  <c r="S3411" i="5"/>
  <c r="S3412" i="5"/>
  <c r="S3413" i="5"/>
  <c r="S3414" i="5"/>
  <c r="S3415" i="5"/>
  <c r="S3416" i="5"/>
  <c r="S3417" i="5"/>
  <c r="S3418" i="5"/>
  <c r="S3419" i="5"/>
  <c r="S3420" i="5"/>
  <c r="S3421" i="5"/>
  <c r="S3422" i="5"/>
  <c r="S3423" i="5"/>
  <c r="S3424" i="5"/>
  <c r="S3425" i="5"/>
  <c r="S3426" i="5"/>
  <c r="S3427" i="5"/>
  <c r="S3428" i="5"/>
  <c r="S3429" i="5"/>
  <c r="S3430" i="5"/>
  <c r="S3431" i="5"/>
  <c r="S3432" i="5"/>
  <c r="S3433" i="5"/>
  <c r="S3434" i="5"/>
  <c r="S3435" i="5"/>
  <c r="S3436" i="5"/>
  <c r="S3437" i="5"/>
  <c r="S3438" i="5"/>
  <c r="S3439" i="5"/>
  <c r="S3440" i="5"/>
  <c r="S3441" i="5"/>
  <c r="S3442" i="5"/>
  <c r="S3443" i="5"/>
  <c r="S3444" i="5"/>
  <c r="S3445" i="5"/>
  <c r="S3446" i="5"/>
  <c r="S3447" i="5"/>
  <c r="S3448" i="5"/>
  <c r="S3449" i="5"/>
  <c r="S3450" i="5"/>
  <c r="S3451" i="5"/>
  <c r="S3452" i="5"/>
  <c r="S3453" i="5"/>
  <c r="S3454" i="5"/>
  <c r="S3455" i="5"/>
  <c r="S3456" i="5"/>
  <c r="S3457" i="5"/>
  <c r="S3458" i="5"/>
  <c r="S3459" i="5"/>
  <c r="S3460" i="5"/>
  <c r="S3461" i="5"/>
  <c r="S3462" i="5"/>
  <c r="S3463" i="5"/>
  <c r="S3464" i="5"/>
  <c r="S3465" i="5"/>
  <c r="S3466" i="5"/>
  <c r="S3467" i="5"/>
  <c r="S3468" i="5"/>
  <c r="S3469" i="5"/>
  <c r="S3470" i="5"/>
  <c r="S3471" i="5"/>
  <c r="S3472" i="5"/>
  <c r="S3473" i="5"/>
  <c r="S3474" i="5"/>
  <c r="S3475" i="5"/>
  <c r="S3476" i="5"/>
  <c r="S3477" i="5"/>
  <c r="S3478" i="5"/>
  <c r="S3479" i="5"/>
  <c r="S3480" i="5"/>
  <c r="S3481" i="5"/>
  <c r="S3482" i="5"/>
  <c r="S3483" i="5"/>
  <c r="S3484" i="5"/>
  <c r="S3485" i="5"/>
  <c r="S3486" i="5"/>
  <c r="S3487" i="5"/>
  <c r="S3488" i="5"/>
  <c r="S3489" i="5"/>
  <c r="S3490" i="5"/>
  <c r="S3491" i="5"/>
  <c r="S3492" i="5"/>
  <c r="S3493" i="5"/>
  <c r="S3494" i="5"/>
  <c r="S3495" i="5"/>
  <c r="S3496" i="5"/>
  <c r="S3497" i="5"/>
  <c r="S3498" i="5"/>
  <c r="S3499" i="5"/>
  <c r="S3500" i="5"/>
  <c r="S3501" i="5"/>
  <c r="S3502" i="5"/>
  <c r="S3503" i="5"/>
  <c r="S3504" i="5"/>
  <c r="S3505" i="5"/>
  <c r="S3506" i="5"/>
  <c r="S3507" i="5"/>
  <c r="S3508" i="5"/>
  <c r="S3509" i="5"/>
  <c r="S3510" i="5"/>
  <c r="S3511" i="5"/>
  <c r="S3512" i="5"/>
  <c r="S3513" i="5"/>
  <c r="S3514" i="5"/>
  <c r="S3515" i="5"/>
  <c r="S3516" i="5"/>
  <c r="S3517" i="5"/>
  <c r="S3518" i="5"/>
  <c r="S3519" i="5"/>
  <c r="S3520" i="5"/>
  <c r="S3521" i="5"/>
  <c r="S3522" i="5"/>
  <c r="S3523" i="5"/>
  <c r="S3524" i="5"/>
  <c r="S3525" i="5"/>
  <c r="S3526" i="5"/>
  <c r="S3527" i="5"/>
  <c r="S3528" i="5"/>
  <c r="S3529" i="5"/>
  <c r="S3530" i="5"/>
  <c r="S3531" i="5"/>
  <c r="S3532" i="5"/>
  <c r="S3533" i="5"/>
  <c r="S3534" i="5"/>
  <c r="S3535" i="5"/>
  <c r="S3536" i="5"/>
  <c r="S3537" i="5"/>
  <c r="S3538" i="5"/>
  <c r="S3539" i="5"/>
  <c r="S3540" i="5"/>
  <c r="S3541" i="5"/>
  <c r="S3542" i="5"/>
  <c r="S3543" i="5"/>
  <c r="S3544" i="5"/>
  <c r="S3545" i="5"/>
  <c r="S3546" i="5"/>
  <c r="S3547" i="5"/>
  <c r="S3548" i="5"/>
  <c r="S3549" i="5"/>
  <c r="S3550" i="5"/>
  <c r="S3551" i="5"/>
  <c r="S3552" i="5"/>
  <c r="S3553" i="5"/>
  <c r="S3554" i="5"/>
  <c r="S3555" i="5"/>
  <c r="S3556" i="5"/>
  <c r="S3557" i="5"/>
  <c r="S3558" i="5"/>
  <c r="S3559" i="5"/>
  <c r="S3560" i="5"/>
  <c r="S3561" i="5"/>
  <c r="S3562" i="5"/>
  <c r="S3563" i="5"/>
  <c r="S3564" i="5"/>
  <c r="S3565" i="5"/>
  <c r="S3566" i="5"/>
  <c r="S3567" i="5"/>
  <c r="S3568" i="5"/>
  <c r="S3569" i="5"/>
  <c r="S3570" i="5"/>
  <c r="S3571" i="5"/>
  <c r="S3572" i="5"/>
  <c r="S3573" i="5"/>
  <c r="S3574" i="5"/>
  <c r="S3575" i="5"/>
  <c r="S3576" i="5"/>
  <c r="S3577" i="5"/>
  <c r="S3578" i="5"/>
  <c r="S3579" i="5"/>
  <c r="S3580" i="5"/>
  <c r="S3581" i="5"/>
  <c r="S3582" i="5"/>
  <c r="S3583" i="5"/>
  <c r="S3584" i="5"/>
  <c r="S3585" i="5"/>
  <c r="S3586" i="5"/>
  <c r="S3587" i="5"/>
  <c r="S3588" i="5"/>
  <c r="S3589" i="5"/>
  <c r="S3590" i="5"/>
  <c r="S3591" i="5"/>
  <c r="S3592" i="5"/>
  <c r="S3593" i="5"/>
  <c r="S3594" i="5"/>
  <c r="S3595" i="5"/>
  <c r="S3596" i="5"/>
  <c r="S3597" i="5"/>
  <c r="S3598" i="5"/>
  <c r="S3599" i="5"/>
  <c r="S3600" i="5"/>
  <c r="S3601" i="5"/>
  <c r="S3602" i="5"/>
  <c r="S3603" i="5"/>
  <c r="S3604" i="5"/>
  <c r="S3605" i="5"/>
  <c r="S3606" i="5"/>
  <c r="S3607" i="5"/>
  <c r="S3608" i="5"/>
  <c r="S3609" i="5"/>
  <c r="S3610" i="5"/>
  <c r="S3611" i="5"/>
  <c r="S3612" i="5"/>
  <c r="S3613" i="5"/>
  <c r="S3614" i="5"/>
  <c r="S3615" i="5"/>
  <c r="S3616" i="5"/>
  <c r="S3617" i="5"/>
  <c r="S3618" i="5"/>
  <c r="S3619" i="5"/>
  <c r="S3620" i="5"/>
  <c r="S3621" i="5"/>
  <c r="S3622" i="5"/>
  <c r="S3623" i="5"/>
  <c r="S3624" i="5"/>
  <c r="S3625" i="5"/>
  <c r="S3626" i="5"/>
  <c r="S3627" i="5"/>
  <c r="S3628" i="5"/>
  <c r="S3629" i="5"/>
  <c r="S3630" i="5"/>
  <c r="S3631" i="5"/>
  <c r="S3632" i="5"/>
  <c r="S3633" i="5"/>
  <c r="S3634" i="5"/>
  <c r="S3635" i="5"/>
  <c r="S3636" i="5"/>
  <c r="S3637" i="5"/>
  <c r="S3638" i="5"/>
  <c r="S3639" i="5"/>
  <c r="S3640" i="5"/>
  <c r="S3641" i="5"/>
  <c r="S3642" i="5"/>
  <c r="S3643" i="5"/>
  <c r="S3644" i="5"/>
  <c r="S3645" i="5"/>
  <c r="S3646" i="5"/>
  <c r="S3647" i="5"/>
  <c r="S3648" i="5"/>
  <c r="S3649" i="5"/>
  <c r="S3650" i="5"/>
  <c r="S3651" i="5"/>
  <c r="S3652" i="5"/>
  <c r="S3653" i="5"/>
  <c r="S3654" i="5"/>
  <c r="S3655" i="5"/>
  <c r="S3656" i="5"/>
  <c r="S3657" i="5"/>
  <c r="S3658" i="5"/>
  <c r="S3659" i="5"/>
  <c r="S3660" i="5"/>
  <c r="S3661" i="5"/>
  <c r="S3662" i="5"/>
  <c r="S3663" i="5"/>
  <c r="S3664" i="5"/>
  <c r="S3665" i="5"/>
  <c r="S3666" i="5"/>
  <c r="S3667" i="5"/>
  <c r="S3668" i="5"/>
  <c r="S3669" i="5"/>
  <c r="S3670" i="5"/>
  <c r="S3671" i="5"/>
  <c r="S3672" i="5"/>
  <c r="S3673" i="5"/>
  <c r="S3674" i="5"/>
  <c r="S3675" i="5"/>
  <c r="S3676" i="5"/>
  <c r="S3677" i="5"/>
  <c r="S3678" i="5"/>
  <c r="S3679" i="5"/>
  <c r="S3680" i="5"/>
  <c r="S3681" i="5"/>
  <c r="S3682" i="5"/>
  <c r="S3683" i="5"/>
  <c r="S3684" i="5"/>
  <c r="S3685" i="5"/>
  <c r="S3686" i="5"/>
  <c r="S3687" i="5"/>
  <c r="S3688" i="5"/>
  <c r="S3689" i="5"/>
  <c r="S3690" i="5"/>
  <c r="S3691" i="5"/>
  <c r="S3692" i="5"/>
  <c r="S3693" i="5"/>
  <c r="S3694" i="5"/>
  <c r="S3695" i="5"/>
  <c r="S3696" i="5"/>
  <c r="S3697" i="5"/>
  <c r="S3698" i="5"/>
  <c r="S3699" i="5"/>
  <c r="S3700" i="5"/>
  <c r="S3701" i="5"/>
  <c r="S3702" i="5"/>
  <c r="S3703" i="5"/>
  <c r="S3704" i="5"/>
  <c r="S3705" i="5"/>
  <c r="S3706" i="5"/>
  <c r="S3707" i="5"/>
  <c r="S3708" i="5"/>
  <c r="S3709" i="5"/>
  <c r="S3710" i="5"/>
  <c r="S3711" i="5"/>
  <c r="S3712" i="5"/>
  <c r="S3713" i="5"/>
  <c r="S3714" i="5"/>
  <c r="S3715" i="5"/>
  <c r="S3716" i="5"/>
  <c r="S3717" i="5"/>
  <c r="S3718" i="5"/>
  <c r="S3719" i="5"/>
  <c r="S3720" i="5"/>
  <c r="S3721" i="5"/>
  <c r="S3722" i="5"/>
  <c r="S3723" i="5"/>
  <c r="S3724" i="5"/>
  <c r="S3725" i="5"/>
  <c r="S3726" i="5"/>
  <c r="S3727" i="5"/>
  <c r="S3728" i="5"/>
  <c r="S3729" i="5"/>
  <c r="S3730" i="5"/>
  <c r="S3731" i="5"/>
  <c r="S3732" i="5"/>
  <c r="S3733" i="5"/>
  <c r="S3734" i="5"/>
  <c r="S3735" i="5"/>
  <c r="S3736" i="5"/>
  <c r="S3737" i="5"/>
  <c r="S3738" i="5"/>
  <c r="S3739" i="5"/>
  <c r="S3740" i="5"/>
  <c r="S3741" i="5"/>
  <c r="S3742" i="5"/>
  <c r="S3743" i="5"/>
  <c r="S3744" i="5"/>
  <c r="S3745" i="5"/>
  <c r="S3746" i="5"/>
  <c r="S3747" i="5"/>
  <c r="S3748" i="5"/>
  <c r="S3749" i="5"/>
  <c r="S3750" i="5"/>
  <c r="S3751" i="5"/>
  <c r="S3752" i="5"/>
  <c r="S3753" i="5"/>
  <c r="S3754" i="5"/>
  <c r="S3755" i="5"/>
  <c r="S3756" i="5"/>
  <c r="S3757" i="5"/>
  <c r="S3758" i="5"/>
  <c r="S3759" i="5"/>
  <c r="S3760" i="5"/>
  <c r="S3761" i="5"/>
  <c r="S3762" i="5"/>
  <c r="S3763" i="5"/>
  <c r="S3764" i="5"/>
  <c r="S3765" i="5"/>
  <c r="S3766" i="5"/>
  <c r="S3767" i="5"/>
  <c r="S3768" i="5"/>
  <c r="S3769" i="5"/>
  <c r="S3770" i="5"/>
  <c r="S3771" i="5"/>
  <c r="S3772" i="5"/>
  <c r="S3773" i="5"/>
  <c r="S3774" i="5"/>
  <c r="S3775" i="5"/>
  <c r="S3776" i="5"/>
  <c r="S3777" i="5"/>
  <c r="S3778" i="5"/>
  <c r="S3779" i="5"/>
  <c r="S3780" i="5"/>
  <c r="S3781" i="5"/>
  <c r="S3782" i="5"/>
  <c r="S3783" i="5"/>
  <c r="S3784" i="5"/>
  <c r="S3785" i="5"/>
  <c r="S3786" i="5"/>
  <c r="S3787" i="5"/>
  <c r="S3788" i="5"/>
  <c r="S3789" i="5"/>
  <c r="S3790" i="5"/>
  <c r="S3791" i="5"/>
  <c r="S3792" i="5"/>
  <c r="S3793" i="5"/>
  <c r="S3794" i="5"/>
  <c r="S3795" i="5"/>
  <c r="S3796" i="5"/>
  <c r="S3797" i="5"/>
  <c r="S3798" i="5"/>
  <c r="S3799" i="5"/>
  <c r="S3800" i="5"/>
  <c r="S3801" i="5"/>
  <c r="S3802" i="5"/>
  <c r="S3803" i="5"/>
  <c r="S3804" i="5"/>
  <c r="S3805" i="5"/>
  <c r="S3806" i="5"/>
  <c r="S3807" i="5"/>
  <c r="S3808" i="5"/>
  <c r="S3809" i="5"/>
  <c r="S3810" i="5"/>
  <c r="S3811" i="5"/>
  <c r="S3812" i="5"/>
  <c r="S3813" i="5"/>
  <c r="S3814" i="5"/>
  <c r="S3815" i="5"/>
  <c r="S3816" i="5"/>
  <c r="S3817" i="5"/>
  <c r="S3818" i="5"/>
  <c r="S3819" i="5"/>
  <c r="S3820" i="5"/>
  <c r="S3821" i="5"/>
  <c r="S3822" i="5"/>
  <c r="S3823" i="5"/>
  <c r="S3824" i="5"/>
  <c r="S3825" i="5"/>
  <c r="S3826" i="5"/>
  <c r="S3827" i="5"/>
  <c r="S3828" i="5"/>
  <c r="S3829" i="5"/>
  <c r="S3830" i="5"/>
  <c r="S3831" i="5"/>
  <c r="S3832" i="5"/>
  <c r="S3833" i="5"/>
  <c r="S3834" i="5"/>
  <c r="S3835" i="5"/>
  <c r="S3836" i="5"/>
  <c r="S3837" i="5"/>
  <c r="S3838" i="5"/>
  <c r="S3839" i="5"/>
  <c r="S3840" i="5"/>
  <c r="S3841" i="5"/>
  <c r="S3842" i="5"/>
  <c r="S3843" i="5"/>
  <c r="S3844" i="5"/>
  <c r="S3845" i="5"/>
  <c r="S3846" i="5"/>
  <c r="S3847" i="5"/>
  <c r="S3848" i="5"/>
  <c r="S3849" i="5"/>
  <c r="S3850" i="5"/>
  <c r="S3851" i="5"/>
  <c r="S3852" i="5"/>
  <c r="S3853" i="5"/>
  <c r="S3854" i="5"/>
  <c r="S3855" i="5"/>
  <c r="S3856" i="5"/>
  <c r="S3857" i="5"/>
  <c r="S3858" i="5"/>
  <c r="S3859" i="5"/>
  <c r="S3860" i="5"/>
  <c r="S3861" i="5"/>
  <c r="S3862" i="5"/>
  <c r="S3863" i="5"/>
  <c r="S3864" i="5"/>
  <c r="S3865" i="5"/>
  <c r="S3866" i="5"/>
  <c r="S3867" i="5"/>
  <c r="S3868" i="5"/>
  <c r="S3869" i="5"/>
  <c r="S3870" i="5"/>
  <c r="S3871" i="5"/>
  <c r="S3872" i="5"/>
  <c r="S3873" i="5"/>
  <c r="S3874" i="5"/>
  <c r="S3875" i="5"/>
  <c r="S3876" i="5"/>
  <c r="S3877" i="5"/>
  <c r="S3878" i="5"/>
  <c r="S3879" i="5"/>
  <c r="S3880" i="5"/>
  <c r="S3881" i="5"/>
  <c r="S3882" i="5"/>
  <c r="S3883" i="5"/>
  <c r="S3884" i="5"/>
  <c r="S3885" i="5"/>
  <c r="S3886" i="5"/>
  <c r="S3887" i="5"/>
  <c r="S3888" i="5"/>
  <c r="S3889" i="5"/>
  <c r="S3890" i="5"/>
  <c r="S3891" i="5"/>
  <c r="S3892" i="5"/>
  <c r="S3893" i="5"/>
  <c r="S3894" i="5"/>
  <c r="S3895" i="5"/>
  <c r="S3896" i="5"/>
  <c r="S3897" i="5"/>
  <c r="S3898" i="5"/>
  <c r="S3899" i="5"/>
  <c r="S3900" i="5"/>
  <c r="S3901" i="5"/>
  <c r="S3902" i="5"/>
  <c r="S3903" i="5"/>
  <c r="S3904" i="5"/>
  <c r="S3905" i="5"/>
  <c r="S3906" i="5"/>
  <c r="S3907" i="5"/>
  <c r="S3908" i="5"/>
  <c r="S3909" i="5"/>
  <c r="S3910" i="5"/>
  <c r="S3911" i="5"/>
  <c r="S3912" i="5"/>
  <c r="S3913" i="5"/>
  <c r="S3914" i="5"/>
  <c r="S3915" i="5"/>
  <c r="S3916" i="5"/>
  <c r="S3917" i="5"/>
  <c r="S3918" i="5"/>
  <c r="S3919" i="5"/>
  <c r="S3920" i="5"/>
  <c r="S3921" i="5"/>
  <c r="S3922" i="5"/>
  <c r="S3923" i="5"/>
  <c r="S3924" i="5"/>
  <c r="S3925" i="5"/>
  <c r="S3926" i="5"/>
  <c r="S3927" i="5"/>
  <c r="S3928" i="5"/>
  <c r="S3929" i="5"/>
  <c r="S3930" i="5"/>
  <c r="S3931" i="5"/>
  <c r="S3932" i="5"/>
  <c r="S3933" i="5"/>
  <c r="S3934" i="5"/>
  <c r="S3935" i="5"/>
  <c r="S3936" i="5"/>
  <c r="S3937" i="5"/>
  <c r="S3938" i="5"/>
  <c r="S3939" i="5"/>
  <c r="S3940" i="5"/>
  <c r="S3941" i="5"/>
  <c r="S3942" i="5"/>
  <c r="S3943" i="5"/>
  <c r="S3944" i="5"/>
  <c r="S3945" i="5"/>
  <c r="S3946" i="5"/>
  <c r="S3947" i="5"/>
  <c r="S3948" i="5"/>
  <c r="S3949" i="5"/>
  <c r="S3950" i="5"/>
  <c r="S3951" i="5"/>
  <c r="S3952" i="5"/>
  <c r="S3953" i="5"/>
  <c r="S3954" i="5"/>
  <c r="S3955" i="5"/>
  <c r="S3956" i="5"/>
  <c r="S3957" i="5"/>
  <c r="S3958" i="5"/>
  <c r="S3959" i="5"/>
  <c r="S3960" i="5"/>
  <c r="S3961" i="5"/>
  <c r="S3962" i="5"/>
  <c r="S3963" i="5"/>
  <c r="S3964" i="5"/>
  <c r="S3965" i="5"/>
  <c r="S3966" i="5"/>
  <c r="S3967" i="5"/>
  <c r="S3968" i="5"/>
  <c r="S3969" i="5"/>
  <c r="S3970" i="5"/>
  <c r="S3971" i="5"/>
  <c r="S3972" i="5"/>
  <c r="S3973" i="5"/>
  <c r="S3974" i="5"/>
  <c r="S3975" i="5"/>
  <c r="S3976" i="5"/>
  <c r="S3977" i="5"/>
  <c r="S3978" i="5"/>
  <c r="S3979" i="5"/>
  <c r="S3980" i="5"/>
  <c r="S3981" i="5"/>
  <c r="S3982" i="5"/>
  <c r="S3983" i="5"/>
  <c r="S3984" i="5"/>
  <c r="S3985" i="5"/>
  <c r="S3986" i="5"/>
  <c r="S3987" i="5"/>
  <c r="S3988" i="5"/>
  <c r="S3989" i="5"/>
  <c r="S3990" i="5"/>
  <c r="S3991" i="5"/>
  <c r="S3992" i="5"/>
  <c r="S3993" i="5"/>
  <c r="S3994" i="5"/>
  <c r="S3995" i="5"/>
  <c r="S3996" i="5"/>
  <c r="S3997" i="5"/>
  <c r="S3998" i="5"/>
  <c r="S3999" i="5"/>
  <c r="S4000" i="5"/>
  <c r="S4001" i="5"/>
  <c r="S4002" i="5"/>
  <c r="S4003" i="5"/>
  <c r="S4004" i="5"/>
  <c r="S4005" i="5"/>
  <c r="S4006" i="5"/>
  <c r="S4007" i="5"/>
  <c r="S4008" i="5"/>
  <c r="S4009" i="5"/>
  <c r="S4010" i="5"/>
  <c r="S4011" i="5"/>
  <c r="S4012" i="5"/>
  <c r="S4013" i="5"/>
  <c r="S4014" i="5"/>
  <c r="S4015" i="5"/>
  <c r="S4016" i="5"/>
  <c r="S4017" i="5"/>
  <c r="S4018" i="5"/>
  <c r="S4019" i="5"/>
  <c r="S4020" i="5"/>
  <c r="S4021" i="5"/>
  <c r="S4022" i="5"/>
  <c r="S4023" i="5"/>
  <c r="S4024" i="5"/>
  <c r="S4025" i="5"/>
  <c r="S4026" i="5"/>
  <c r="S4027" i="5"/>
  <c r="S4028" i="5"/>
  <c r="S4029" i="5"/>
  <c r="S4030" i="5"/>
  <c r="S4031" i="5"/>
  <c r="S4032" i="5"/>
  <c r="S4033" i="5"/>
  <c r="S4034" i="5"/>
  <c r="S4035" i="5"/>
  <c r="S4036" i="5"/>
  <c r="S4037" i="5"/>
  <c r="S4038" i="5"/>
  <c r="S4039" i="5"/>
  <c r="S4040" i="5"/>
  <c r="S4041" i="5"/>
  <c r="S4042" i="5"/>
  <c r="S4043" i="5"/>
  <c r="S4044" i="5"/>
  <c r="S4045" i="5"/>
  <c r="S4046" i="5"/>
  <c r="S4047" i="5"/>
  <c r="S4048" i="5"/>
  <c r="S4049" i="5"/>
  <c r="S4050" i="5"/>
  <c r="S4051" i="5"/>
  <c r="S4052" i="5"/>
  <c r="S4053" i="5"/>
  <c r="S4054" i="5"/>
  <c r="S4055" i="5"/>
  <c r="S4056" i="5"/>
  <c r="S4057" i="5"/>
  <c r="S4058" i="5"/>
  <c r="S4059" i="5"/>
  <c r="S4060" i="5"/>
  <c r="S4061" i="5"/>
  <c r="S4062" i="5"/>
  <c r="S4063" i="5"/>
  <c r="S4064" i="5"/>
  <c r="S4065" i="5"/>
  <c r="S4066" i="5"/>
  <c r="S4067" i="5"/>
  <c r="S4068" i="5"/>
  <c r="S4069" i="5"/>
  <c r="S4070" i="5"/>
  <c r="S4071" i="5"/>
  <c r="S4072" i="5"/>
  <c r="S4073" i="5"/>
  <c r="S4074" i="5"/>
  <c r="S4075" i="5"/>
  <c r="S4076" i="5"/>
  <c r="S4077" i="5"/>
  <c r="S4078" i="5"/>
  <c r="S4079" i="5"/>
  <c r="S4080" i="5"/>
  <c r="S4081" i="5"/>
  <c r="S4082" i="5"/>
  <c r="S4083" i="5"/>
  <c r="S4084" i="5"/>
  <c r="S4085" i="5"/>
  <c r="S4086" i="5"/>
  <c r="S4087" i="5"/>
  <c r="S4088" i="5"/>
  <c r="S4089" i="5"/>
  <c r="S4090" i="5"/>
  <c r="S4091" i="5"/>
  <c r="S4092" i="5"/>
  <c r="S4093" i="5"/>
  <c r="S4094" i="5"/>
  <c r="S4095" i="5"/>
  <c r="S4096" i="5"/>
  <c r="S4097" i="5"/>
  <c r="S4098" i="5"/>
  <c r="S4099" i="5"/>
  <c r="S4100" i="5"/>
  <c r="S4101" i="5"/>
  <c r="S4102" i="5"/>
  <c r="S4103" i="5"/>
  <c r="S4104" i="5"/>
  <c r="S4105" i="5"/>
  <c r="S4106" i="5"/>
  <c r="S4107" i="5"/>
  <c r="S4108" i="5"/>
  <c r="S4109" i="5"/>
  <c r="S4110" i="5"/>
  <c r="S4111" i="5"/>
  <c r="S4112" i="5"/>
  <c r="S4113" i="5"/>
  <c r="S4114" i="5"/>
  <c r="S4115" i="5"/>
  <c r="S4116" i="5"/>
  <c r="S4117" i="5"/>
  <c r="S4118" i="5"/>
  <c r="S4119" i="5"/>
  <c r="S4120" i="5"/>
  <c r="S4121" i="5"/>
  <c r="S4122" i="5"/>
  <c r="S4123" i="5"/>
  <c r="S4124" i="5"/>
  <c r="S4125" i="5"/>
  <c r="S4126" i="5"/>
  <c r="S4127" i="5"/>
  <c r="S4128" i="5"/>
  <c r="S4129" i="5"/>
  <c r="S4130" i="5"/>
  <c r="S4131" i="5"/>
  <c r="S4132" i="5"/>
  <c r="S4133" i="5"/>
  <c r="S4134" i="5"/>
  <c r="S4135" i="5"/>
  <c r="S4136" i="5"/>
  <c r="S4137" i="5"/>
  <c r="S4138" i="5"/>
  <c r="S4139" i="5"/>
  <c r="S4140" i="5"/>
  <c r="S4141" i="5"/>
  <c r="S4142" i="5"/>
  <c r="S4143" i="5"/>
  <c r="S4144" i="5"/>
  <c r="S4145" i="5"/>
  <c r="S4146" i="5"/>
  <c r="S4147" i="5"/>
  <c r="S4148" i="5"/>
  <c r="S4149" i="5"/>
  <c r="S4150" i="5"/>
  <c r="S4151" i="5"/>
  <c r="S4152" i="5"/>
  <c r="S4153" i="5"/>
  <c r="S4154" i="5"/>
  <c r="S4155" i="5"/>
  <c r="S4156" i="5"/>
  <c r="S4157" i="5"/>
  <c r="S4158" i="5"/>
  <c r="S4159" i="5"/>
  <c r="S4160" i="5"/>
  <c r="S4161" i="5"/>
  <c r="S4162" i="5"/>
  <c r="S4163" i="5"/>
  <c r="S4164" i="5"/>
  <c r="S4165" i="5"/>
  <c r="S4166" i="5"/>
  <c r="S4167" i="5"/>
  <c r="S4168" i="5"/>
  <c r="S4169" i="5"/>
  <c r="S4170" i="5"/>
  <c r="S4171" i="5"/>
  <c r="S4172" i="5"/>
  <c r="S4173" i="5"/>
  <c r="S4174" i="5"/>
  <c r="S4175" i="5"/>
  <c r="S4176" i="5"/>
  <c r="S4177" i="5"/>
  <c r="S4178" i="5"/>
  <c r="S4179" i="5"/>
  <c r="S4180" i="5"/>
  <c r="S4181" i="5"/>
  <c r="S4182" i="5"/>
  <c r="S4183" i="5"/>
  <c r="S4184" i="5"/>
  <c r="S4185" i="5"/>
  <c r="S4186" i="5"/>
  <c r="S4187" i="5"/>
  <c r="S4188" i="5"/>
  <c r="S4189" i="5"/>
  <c r="S4190" i="5"/>
  <c r="S4191" i="5"/>
  <c r="S4192" i="5"/>
  <c r="S4193" i="5"/>
  <c r="S4194" i="5"/>
  <c r="S4195" i="5"/>
  <c r="S4196" i="5"/>
  <c r="S4197" i="5"/>
  <c r="S4198" i="5"/>
  <c r="S4199" i="5"/>
  <c r="S4200" i="5"/>
  <c r="S4201" i="5"/>
  <c r="S4202" i="5"/>
  <c r="S4203" i="5"/>
  <c r="S4204" i="5"/>
  <c r="S4205" i="5"/>
  <c r="S4206" i="5"/>
  <c r="S4207" i="5"/>
  <c r="S4208" i="5"/>
  <c r="S4209" i="5"/>
  <c r="S4210" i="5"/>
  <c r="S4211" i="5"/>
  <c r="S4212" i="5"/>
  <c r="S4213" i="5"/>
  <c r="S4214" i="5"/>
  <c r="S4215" i="5"/>
  <c r="S4216" i="5"/>
  <c r="S4217" i="5"/>
  <c r="S4218" i="5"/>
  <c r="S4219" i="5"/>
  <c r="S4220" i="5"/>
  <c r="S4221" i="5"/>
  <c r="S4222" i="5"/>
  <c r="S4223" i="5"/>
  <c r="S4224" i="5"/>
  <c r="S4225" i="5"/>
  <c r="S4226" i="5"/>
  <c r="S4227" i="5"/>
  <c r="S4228" i="5"/>
  <c r="S4229" i="5"/>
  <c r="S4230" i="5"/>
  <c r="S4231" i="5"/>
  <c r="S4232" i="5"/>
  <c r="S4233" i="5"/>
  <c r="S4234" i="5"/>
  <c r="S4235" i="5"/>
  <c r="S4236" i="5"/>
  <c r="S4237" i="5"/>
  <c r="S4238" i="5"/>
  <c r="S4239" i="5"/>
  <c r="S4240" i="5"/>
  <c r="S4241" i="5"/>
  <c r="S4242" i="5"/>
  <c r="S4243" i="5"/>
  <c r="S4244" i="5"/>
  <c r="S4245" i="5"/>
  <c r="S4246" i="5"/>
  <c r="S4247" i="5"/>
  <c r="S4248" i="5"/>
  <c r="S4249" i="5"/>
  <c r="S4250" i="5"/>
  <c r="S4251" i="5"/>
  <c r="S4252" i="5"/>
  <c r="S4253" i="5"/>
  <c r="S4254" i="5"/>
  <c r="S4255" i="5"/>
  <c r="S4256" i="5"/>
  <c r="S4257" i="5"/>
  <c r="S4258" i="5"/>
  <c r="S4259" i="5"/>
  <c r="S4260" i="5"/>
  <c r="S4261" i="5"/>
  <c r="S4262" i="5"/>
  <c r="S4263" i="5"/>
  <c r="S4264" i="5"/>
  <c r="S4265" i="5"/>
  <c r="S4266" i="5"/>
  <c r="S4267" i="5"/>
  <c r="S4268" i="5"/>
  <c r="S4269" i="5"/>
  <c r="S4270" i="5"/>
  <c r="S4271" i="5"/>
  <c r="S4272" i="5"/>
  <c r="S4273" i="5"/>
  <c r="S4274" i="5"/>
  <c r="S4275" i="5"/>
  <c r="S4276" i="5"/>
  <c r="S4277" i="5"/>
  <c r="S4278" i="5"/>
  <c r="S4279" i="5"/>
  <c r="S4280" i="5"/>
  <c r="S4281" i="5"/>
  <c r="S4282" i="5"/>
  <c r="S4283" i="5"/>
  <c r="S4284" i="5"/>
  <c r="S4285" i="5"/>
  <c r="S4286" i="5"/>
  <c r="S4287" i="5"/>
  <c r="S4288" i="5"/>
  <c r="S4289" i="5"/>
  <c r="S4290" i="5"/>
  <c r="S4291" i="5"/>
  <c r="S4292" i="5"/>
  <c r="S4293" i="5"/>
  <c r="S4294" i="5"/>
  <c r="S4295" i="5"/>
  <c r="S4296" i="5"/>
  <c r="S4297" i="5"/>
  <c r="S4298" i="5"/>
  <c r="S4299" i="5"/>
  <c r="S4300" i="5"/>
  <c r="S4301" i="5"/>
  <c r="S4302" i="5"/>
  <c r="S4303" i="5"/>
  <c r="S4304" i="5"/>
  <c r="S4305" i="5"/>
  <c r="S4306" i="5"/>
  <c r="S4307" i="5"/>
  <c r="S4308" i="5"/>
  <c r="S4309" i="5"/>
  <c r="S4310" i="5"/>
  <c r="S4311" i="5"/>
  <c r="S4312" i="5"/>
  <c r="S4313" i="5"/>
  <c r="S4314" i="5"/>
  <c r="S4315" i="5"/>
  <c r="S4316" i="5"/>
  <c r="S4317" i="5"/>
  <c r="S4318" i="5"/>
  <c r="S4319" i="5"/>
  <c r="S4320" i="5"/>
  <c r="S4321" i="5"/>
  <c r="S4322" i="5"/>
  <c r="S4323" i="5"/>
  <c r="S4324" i="5"/>
  <c r="S4325" i="5"/>
  <c r="S4326" i="5"/>
  <c r="S4327" i="5"/>
  <c r="S4328" i="5"/>
  <c r="S4329" i="5"/>
  <c r="S4330" i="5"/>
  <c r="S4331" i="5"/>
  <c r="S4332" i="5"/>
  <c r="S4333" i="5"/>
  <c r="S4334" i="5"/>
  <c r="S4335" i="5"/>
  <c r="S4336" i="5"/>
  <c r="S4337" i="5"/>
  <c r="S4338" i="5"/>
  <c r="S4339" i="5"/>
  <c r="S4340" i="5"/>
  <c r="S4341" i="5"/>
  <c r="S4342" i="5"/>
  <c r="S4343" i="5"/>
  <c r="S4344" i="5"/>
  <c r="S4345" i="5"/>
  <c r="S4346" i="5"/>
  <c r="S4347" i="5"/>
  <c r="S4348" i="5"/>
  <c r="S4349" i="5"/>
  <c r="S4350" i="5"/>
  <c r="S4351" i="5"/>
  <c r="S4352" i="5"/>
  <c r="S4353" i="5"/>
  <c r="S4354" i="5"/>
  <c r="S4355" i="5"/>
  <c r="S4356" i="5"/>
  <c r="S4357" i="5"/>
  <c r="S4358" i="5"/>
  <c r="S4359" i="5"/>
  <c r="S4360" i="5"/>
  <c r="S4361" i="5"/>
  <c r="S4362" i="5"/>
  <c r="S4363" i="5"/>
  <c r="S4364" i="5"/>
  <c r="S4365" i="5"/>
  <c r="S4366" i="5"/>
  <c r="S4367" i="5"/>
  <c r="S4368" i="5"/>
  <c r="S4369" i="5"/>
  <c r="S4370" i="5"/>
  <c r="S4371" i="5"/>
  <c r="S4372" i="5"/>
  <c r="S4373" i="5"/>
  <c r="S4374" i="5"/>
  <c r="S4375" i="5"/>
  <c r="S4376" i="5"/>
  <c r="S4377" i="5"/>
  <c r="S4378" i="5"/>
  <c r="S4379" i="5"/>
  <c r="S4380" i="5"/>
  <c r="S4381" i="5"/>
  <c r="S4382" i="5"/>
  <c r="S4383" i="5"/>
  <c r="S4384" i="5"/>
  <c r="S4385" i="5"/>
  <c r="S4386" i="5"/>
  <c r="S4387" i="5"/>
  <c r="S4388" i="5"/>
  <c r="S4389" i="5"/>
  <c r="S4390" i="5"/>
  <c r="S4391" i="5"/>
  <c r="S4392" i="5"/>
  <c r="S4393" i="5"/>
  <c r="S4394" i="5"/>
  <c r="S4395" i="5"/>
  <c r="S4396" i="5"/>
  <c r="S4397" i="5"/>
  <c r="S4398" i="5"/>
  <c r="S4399" i="5"/>
  <c r="S4400" i="5"/>
  <c r="S4401" i="5"/>
  <c r="S4402" i="5"/>
  <c r="S4403" i="5"/>
  <c r="S4404" i="5"/>
  <c r="S4405" i="5"/>
  <c r="S4406" i="5"/>
  <c r="S4407" i="5"/>
  <c r="S4408" i="5"/>
  <c r="S4409" i="5"/>
  <c r="S4410" i="5"/>
  <c r="S4411" i="5"/>
  <c r="S4412" i="5"/>
  <c r="S4413" i="5"/>
  <c r="S4414" i="5"/>
  <c r="S4415" i="5"/>
  <c r="S4416" i="5"/>
  <c r="S4417" i="5"/>
  <c r="S4418" i="5"/>
  <c r="S4419" i="5"/>
  <c r="S4420" i="5"/>
  <c r="S4421" i="5"/>
  <c r="S4422" i="5"/>
  <c r="S4423" i="5"/>
  <c r="S4424" i="5"/>
  <c r="S4425" i="5"/>
  <c r="S4426" i="5"/>
  <c r="S4427" i="5"/>
  <c r="S4428" i="5"/>
  <c r="S4429" i="5"/>
  <c r="S4430" i="5"/>
  <c r="S4431" i="5"/>
  <c r="S4432" i="5"/>
  <c r="S4433" i="5"/>
  <c r="S4434" i="5"/>
  <c r="S4435" i="5"/>
  <c r="S4436" i="5"/>
  <c r="S4437" i="5"/>
  <c r="S4438" i="5"/>
  <c r="S4439" i="5"/>
  <c r="S4440" i="5"/>
  <c r="S4441" i="5"/>
  <c r="S4442" i="5"/>
  <c r="S4443" i="5"/>
  <c r="S4444" i="5"/>
  <c r="S4445" i="5"/>
  <c r="S4446" i="5"/>
  <c r="S4447" i="5"/>
  <c r="S4448" i="5"/>
  <c r="S4449" i="5"/>
  <c r="S4450" i="5"/>
  <c r="S4451" i="5"/>
  <c r="S4452" i="5"/>
  <c r="S4453" i="5"/>
  <c r="S4454" i="5"/>
  <c r="S4455" i="5"/>
  <c r="S4456" i="5"/>
  <c r="S4457" i="5"/>
  <c r="S4458" i="5"/>
  <c r="S4459" i="5"/>
  <c r="S4460" i="5"/>
  <c r="S4461" i="5"/>
  <c r="S4462" i="5"/>
  <c r="S4463" i="5"/>
  <c r="S4464" i="5"/>
  <c r="S4465" i="5"/>
  <c r="S4466" i="5"/>
  <c r="S4467" i="5"/>
  <c r="S4468" i="5"/>
  <c r="S4469" i="5"/>
  <c r="S4470" i="5"/>
  <c r="S4471" i="5"/>
  <c r="S4472" i="5"/>
  <c r="S4473" i="5"/>
  <c r="S4474" i="5"/>
  <c r="S4475" i="5"/>
  <c r="S4476" i="5"/>
  <c r="S4477" i="5"/>
  <c r="S4478" i="5"/>
  <c r="S4479" i="5"/>
  <c r="S4480" i="5"/>
  <c r="S4481" i="5"/>
  <c r="S4482" i="5"/>
  <c r="S4483" i="5"/>
  <c r="S4484" i="5"/>
  <c r="S4485" i="5"/>
  <c r="S4486" i="5"/>
  <c r="S4487" i="5"/>
  <c r="S4488" i="5"/>
  <c r="S4489" i="5"/>
  <c r="S4490" i="5"/>
  <c r="S4491" i="5"/>
  <c r="S4492" i="5"/>
  <c r="S4493" i="5"/>
  <c r="S4494" i="5"/>
  <c r="S4495" i="5"/>
  <c r="S4496" i="5"/>
  <c r="S4497" i="5"/>
  <c r="S4498" i="5"/>
  <c r="S4499" i="5"/>
  <c r="S4500" i="5"/>
  <c r="S4501" i="5"/>
  <c r="S4502" i="5"/>
  <c r="S4503" i="5"/>
  <c r="S4504" i="5"/>
  <c r="S4505" i="5"/>
  <c r="S4506" i="5"/>
  <c r="S4507" i="5"/>
  <c r="S4508" i="5"/>
  <c r="S4509" i="5"/>
  <c r="S4510" i="5"/>
  <c r="S4511" i="5"/>
  <c r="S4512" i="5"/>
  <c r="S4513" i="5"/>
  <c r="S4514" i="5"/>
  <c r="S4515" i="5"/>
  <c r="S4516" i="5"/>
  <c r="S4517" i="5"/>
  <c r="S4518" i="5"/>
  <c r="S4519" i="5"/>
  <c r="S4520" i="5"/>
  <c r="S4521" i="5"/>
  <c r="S4522" i="5"/>
  <c r="S4523" i="5"/>
  <c r="S4524" i="5"/>
  <c r="S4525" i="5"/>
  <c r="S4526" i="5"/>
  <c r="S4527" i="5"/>
  <c r="S4528" i="5"/>
  <c r="S4529" i="5"/>
  <c r="S4530" i="5"/>
  <c r="S4531" i="5"/>
  <c r="S4532" i="5"/>
  <c r="S4533" i="5"/>
  <c r="S4534" i="5"/>
  <c r="S4535" i="5"/>
  <c r="S4536" i="5"/>
  <c r="S4537" i="5"/>
  <c r="S4538" i="5"/>
  <c r="S4539" i="5"/>
  <c r="S4540" i="5"/>
  <c r="S4541" i="5"/>
  <c r="S4542" i="5"/>
  <c r="S4543" i="5"/>
  <c r="S4544" i="5"/>
  <c r="S4545" i="5"/>
  <c r="S4546" i="5"/>
  <c r="S4547" i="5"/>
  <c r="S4548" i="5"/>
  <c r="S4549" i="5"/>
  <c r="S4550" i="5"/>
  <c r="S4551" i="5"/>
  <c r="S4552" i="5"/>
  <c r="S4553" i="5"/>
  <c r="S4554" i="5"/>
  <c r="S4555" i="5"/>
  <c r="S4556" i="5"/>
  <c r="S4557" i="5"/>
  <c r="S4558" i="5"/>
  <c r="S4559" i="5"/>
  <c r="S4560" i="5"/>
  <c r="S4561" i="5"/>
  <c r="S4562" i="5"/>
  <c r="S4563" i="5"/>
  <c r="S4564" i="5"/>
  <c r="S4565" i="5"/>
  <c r="S4566" i="5"/>
  <c r="S4567" i="5"/>
  <c r="S4568" i="5"/>
  <c r="S4569" i="5"/>
  <c r="S4570" i="5"/>
  <c r="S4571" i="5"/>
  <c r="S4572" i="5"/>
  <c r="S4573" i="5"/>
  <c r="S4574" i="5"/>
  <c r="S4575" i="5"/>
  <c r="S4576" i="5"/>
  <c r="S4577" i="5"/>
  <c r="S4578" i="5"/>
  <c r="S4579" i="5"/>
  <c r="S4580" i="5"/>
  <c r="S4581" i="5"/>
  <c r="S4582" i="5"/>
  <c r="S4583" i="5"/>
  <c r="S4584" i="5"/>
  <c r="S4585" i="5"/>
  <c r="S4586" i="5"/>
  <c r="S4587" i="5"/>
  <c r="S4588" i="5"/>
  <c r="S4589" i="5"/>
  <c r="S4590" i="5"/>
  <c r="S4591" i="5"/>
  <c r="S4592" i="5"/>
  <c r="S4593" i="5"/>
  <c r="S4594" i="5"/>
  <c r="S4595" i="5"/>
  <c r="S4596" i="5"/>
  <c r="S4597" i="5"/>
  <c r="S4598" i="5"/>
  <c r="S4599" i="5"/>
  <c r="S4600" i="5"/>
  <c r="S4601" i="5"/>
  <c r="S4602" i="5"/>
  <c r="S4603" i="5"/>
  <c r="S4604" i="5"/>
  <c r="S4605" i="5"/>
  <c r="S4606" i="5"/>
  <c r="S4607" i="5"/>
  <c r="S4608" i="5"/>
  <c r="S4609" i="5"/>
  <c r="S4610" i="5"/>
  <c r="S4611" i="5"/>
  <c r="S4612" i="5"/>
  <c r="S4613" i="5"/>
  <c r="S4614" i="5"/>
  <c r="S4615" i="5"/>
  <c r="S4616" i="5"/>
  <c r="S4617" i="5"/>
  <c r="S4618" i="5"/>
  <c r="S4619" i="5"/>
  <c r="S4620" i="5"/>
  <c r="S4621" i="5"/>
  <c r="S4622" i="5"/>
  <c r="S4623" i="5"/>
  <c r="S4624" i="5"/>
  <c r="S4625" i="5"/>
  <c r="S4626" i="5"/>
  <c r="S4627" i="5"/>
  <c r="S4628" i="5"/>
  <c r="S4629" i="5"/>
  <c r="S4630" i="5"/>
  <c r="S4631" i="5"/>
  <c r="S4632" i="5"/>
  <c r="S4633" i="5"/>
  <c r="S4634" i="5"/>
  <c r="S4635" i="5"/>
  <c r="S4636" i="5"/>
  <c r="S4637" i="5"/>
  <c r="S4638" i="5"/>
  <c r="S4639" i="5"/>
  <c r="S4640" i="5"/>
  <c r="S4641" i="5"/>
  <c r="S4642" i="5"/>
  <c r="S4643" i="5"/>
  <c r="S4644" i="5"/>
  <c r="S4645" i="5"/>
  <c r="S4646" i="5"/>
  <c r="S4647" i="5"/>
  <c r="S4648" i="5"/>
  <c r="S4649" i="5"/>
  <c r="S4650" i="5"/>
  <c r="S4651" i="5"/>
  <c r="S4652" i="5"/>
  <c r="S4653" i="5"/>
  <c r="S4654" i="5"/>
  <c r="S4655" i="5"/>
  <c r="S4656" i="5"/>
  <c r="S4657" i="5"/>
  <c r="S4658" i="5"/>
  <c r="S4659" i="5"/>
  <c r="S4660" i="5"/>
  <c r="S4661" i="5"/>
  <c r="S4662" i="5"/>
  <c r="S4663" i="5"/>
  <c r="S4664" i="5"/>
  <c r="S4665" i="5"/>
  <c r="S4666" i="5"/>
  <c r="S4667" i="5"/>
  <c r="S4668" i="5"/>
  <c r="S4669" i="5"/>
  <c r="S4670" i="5"/>
  <c r="S4671" i="5"/>
  <c r="S4672" i="5"/>
  <c r="S4673" i="5"/>
  <c r="S4674" i="5"/>
  <c r="S4675" i="5"/>
  <c r="S4676" i="5"/>
  <c r="S4677" i="5"/>
  <c r="S4678" i="5"/>
  <c r="S4679" i="5"/>
  <c r="S4680" i="5"/>
  <c r="S4681" i="5"/>
  <c r="S4682" i="5"/>
  <c r="S4683" i="5"/>
  <c r="S4684" i="5"/>
  <c r="S4685" i="5"/>
  <c r="S4686" i="5"/>
  <c r="S4687" i="5"/>
  <c r="S4688" i="5"/>
  <c r="S4689" i="5"/>
  <c r="S4690" i="5"/>
  <c r="S4691" i="5"/>
  <c r="S4692" i="5"/>
  <c r="S4693" i="5"/>
  <c r="S4694" i="5"/>
  <c r="S4695" i="5"/>
  <c r="S4696" i="5"/>
  <c r="S4697" i="5"/>
  <c r="S4698" i="5"/>
  <c r="S4699" i="5"/>
  <c r="S4700" i="5"/>
  <c r="S4701" i="5"/>
  <c r="S4702" i="5"/>
  <c r="S4703" i="5"/>
  <c r="S4704" i="5"/>
  <c r="S4705" i="5"/>
  <c r="S4706" i="5"/>
  <c r="S4707" i="5"/>
  <c r="S4708" i="5"/>
  <c r="S4709" i="5"/>
  <c r="S4710" i="5"/>
  <c r="S4711" i="5"/>
  <c r="S4712" i="5"/>
  <c r="S4713" i="5"/>
  <c r="S4714" i="5"/>
  <c r="S4715" i="5"/>
  <c r="S4716" i="5"/>
  <c r="S4717" i="5"/>
  <c r="S4718" i="5"/>
  <c r="S4719" i="5"/>
  <c r="S4720" i="5"/>
  <c r="S4721" i="5"/>
  <c r="S4722" i="5"/>
  <c r="S4723" i="5"/>
  <c r="S4724" i="5"/>
  <c r="S4725" i="5"/>
  <c r="S4726" i="5"/>
  <c r="S4727" i="5"/>
  <c r="S4728" i="5"/>
  <c r="S4729" i="5"/>
  <c r="S4730" i="5"/>
  <c r="S4731" i="5"/>
  <c r="S4732" i="5"/>
  <c r="S4733" i="5"/>
  <c r="S4734" i="5"/>
  <c r="S4735" i="5"/>
  <c r="S4736" i="5"/>
  <c r="S4737" i="5"/>
  <c r="S4738" i="5"/>
  <c r="S4739" i="5"/>
  <c r="S4740" i="5"/>
  <c r="S4741" i="5"/>
  <c r="S4742" i="5"/>
  <c r="S4743" i="5"/>
  <c r="S4744" i="5"/>
  <c r="S4745" i="5"/>
  <c r="S4746" i="5"/>
  <c r="S4747" i="5"/>
  <c r="S4748" i="5"/>
  <c r="S4749" i="5"/>
  <c r="S4750" i="5"/>
  <c r="S4751" i="5"/>
  <c r="S4752" i="5"/>
  <c r="S4753" i="5"/>
  <c r="S4754" i="5"/>
  <c r="S4755" i="5"/>
  <c r="S4756" i="5"/>
  <c r="S4757" i="5"/>
  <c r="S4758" i="5"/>
  <c r="S4759" i="5"/>
  <c r="S4760" i="5"/>
  <c r="S4761" i="5"/>
  <c r="S4762" i="5"/>
  <c r="S4763" i="5"/>
  <c r="S4764" i="5"/>
  <c r="S4765" i="5"/>
  <c r="S4766" i="5"/>
  <c r="S4767" i="5"/>
  <c r="S4768" i="5"/>
  <c r="S4769" i="5"/>
  <c r="S4770" i="5"/>
  <c r="S4771" i="5"/>
  <c r="S4772" i="5"/>
  <c r="S4773" i="5"/>
  <c r="S4774" i="5"/>
  <c r="S4775" i="5"/>
  <c r="S4776" i="5"/>
  <c r="S4777" i="5"/>
  <c r="S4778" i="5"/>
  <c r="S4779" i="5"/>
  <c r="S4780" i="5"/>
  <c r="S4781" i="5"/>
  <c r="S4782" i="5"/>
  <c r="S4783" i="5"/>
  <c r="S4784" i="5"/>
  <c r="S4785" i="5"/>
  <c r="S4786" i="5"/>
  <c r="S4787" i="5"/>
  <c r="S4788" i="5"/>
  <c r="S4789" i="5"/>
  <c r="S4790" i="5"/>
  <c r="S4791" i="5"/>
  <c r="S4792" i="5"/>
  <c r="S4793" i="5"/>
  <c r="S4794" i="5"/>
  <c r="S4795" i="5"/>
  <c r="S4796" i="5"/>
  <c r="S4797" i="5"/>
  <c r="S4798" i="5"/>
  <c r="S4799" i="5"/>
  <c r="S4800" i="5"/>
  <c r="S4801" i="5"/>
  <c r="S4802" i="5"/>
  <c r="S4803" i="5"/>
  <c r="S4804" i="5"/>
  <c r="S4805" i="5"/>
  <c r="S4806" i="5"/>
  <c r="S4807" i="5"/>
  <c r="S4808" i="5"/>
  <c r="S4809" i="5"/>
  <c r="S4810" i="5"/>
  <c r="S4811" i="5"/>
  <c r="S4812" i="5"/>
  <c r="S4813" i="5"/>
  <c r="S4814" i="5"/>
  <c r="S4815" i="5"/>
  <c r="S4816" i="5"/>
  <c r="S4817" i="5"/>
  <c r="S4818" i="5"/>
  <c r="S4819" i="5"/>
  <c r="S4820" i="5"/>
  <c r="S4821" i="5"/>
  <c r="S4822" i="5"/>
  <c r="S4823" i="5"/>
  <c r="S4824" i="5"/>
  <c r="S4825" i="5"/>
  <c r="S4826" i="5"/>
  <c r="S4827" i="5"/>
  <c r="S4828" i="5"/>
  <c r="S4829" i="5"/>
  <c r="S4830" i="5"/>
  <c r="S4831" i="5"/>
  <c r="S4832" i="5"/>
  <c r="S4833" i="5"/>
  <c r="S4834" i="5"/>
  <c r="S4835" i="5"/>
  <c r="S4836" i="5"/>
  <c r="S4837" i="5"/>
  <c r="S4838" i="5"/>
  <c r="S4839" i="5"/>
  <c r="S4840" i="5"/>
  <c r="S4841" i="5"/>
  <c r="S4842" i="5"/>
  <c r="S4843" i="5"/>
  <c r="S4844" i="5"/>
  <c r="S4845" i="5"/>
  <c r="S4846" i="5"/>
  <c r="S4847" i="5"/>
  <c r="S4848" i="5"/>
  <c r="S4849" i="5"/>
  <c r="S4850" i="5"/>
  <c r="S4851" i="5"/>
  <c r="S4852" i="5"/>
  <c r="S4853" i="5"/>
  <c r="S4854" i="5"/>
  <c r="S4855" i="5"/>
  <c r="S4856" i="5"/>
  <c r="S4857" i="5"/>
  <c r="S4858" i="5"/>
  <c r="S4859" i="5"/>
  <c r="S4860" i="5"/>
  <c r="S4861" i="5"/>
  <c r="S4862" i="5"/>
  <c r="S4863" i="5"/>
  <c r="S4864" i="5"/>
  <c r="S4865" i="5"/>
  <c r="S4866" i="5"/>
  <c r="S4867" i="5"/>
  <c r="S4868" i="5"/>
  <c r="S4869" i="5"/>
  <c r="S4870" i="5"/>
  <c r="S4871" i="5"/>
  <c r="S4872" i="5"/>
  <c r="S4873" i="5"/>
  <c r="S4874" i="5"/>
  <c r="S4875" i="5"/>
  <c r="S4876" i="5"/>
  <c r="S4877" i="5"/>
  <c r="S4878" i="5"/>
  <c r="S4879" i="5"/>
  <c r="S4880" i="5"/>
  <c r="S4881" i="5"/>
  <c r="S4882" i="5"/>
  <c r="S4883" i="5"/>
  <c r="S4884" i="5"/>
  <c r="S4885" i="5"/>
  <c r="S4886" i="5"/>
  <c r="S4887" i="5"/>
  <c r="S4888" i="5"/>
  <c r="S4889" i="5"/>
  <c r="S4890" i="5"/>
  <c r="S4891" i="5"/>
  <c r="S4892" i="5"/>
  <c r="S4893" i="5"/>
  <c r="S4894" i="5"/>
  <c r="S4895" i="5"/>
  <c r="S4896" i="5"/>
  <c r="S4897" i="5"/>
  <c r="S4898" i="5"/>
  <c r="S4899" i="5"/>
  <c r="S4900" i="5"/>
  <c r="S4901" i="5"/>
  <c r="S4902" i="5"/>
  <c r="S4903" i="5"/>
  <c r="S4904" i="5"/>
  <c r="S4905" i="5"/>
  <c r="S4906" i="5"/>
  <c r="S4907" i="5"/>
  <c r="S4908" i="5"/>
  <c r="S4909" i="5"/>
  <c r="S4910" i="5"/>
  <c r="S4911" i="5"/>
  <c r="S4912" i="5"/>
  <c r="S4913" i="5"/>
  <c r="S4914" i="5"/>
  <c r="S4915" i="5"/>
  <c r="S4916" i="5"/>
  <c r="S4917" i="5"/>
  <c r="S4918" i="5"/>
  <c r="S4919" i="5"/>
  <c r="S4920" i="5"/>
  <c r="S4921" i="5"/>
  <c r="S4922" i="5"/>
  <c r="S4923" i="5"/>
  <c r="S4924" i="5"/>
  <c r="S4925" i="5"/>
  <c r="S4926" i="5"/>
  <c r="S4927" i="5"/>
  <c r="S4928" i="5"/>
  <c r="S4929" i="5"/>
  <c r="S4930" i="5"/>
  <c r="S4931" i="5"/>
  <c r="S4932" i="5"/>
  <c r="S4933" i="5"/>
  <c r="S4934" i="5"/>
  <c r="S4935" i="5"/>
  <c r="S4936" i="5"/>
  <c r="S4937" i="5"/>
  <c r="S4938" i="5"/>
  <c r="S4939" i="5"/>
  <c r="S4940" i="5"/>
  <c r="S4941" i="5"/>
  <c r="S4942" i="5"/>
  <c r="S4943" i="5"/>
  <c r="S4944" i="5"/>
  <c r="S4945" i="5"/>
  <c r="S4946" i="5"/>
  <c r="S4947" i="5"/>
  <c r="S4948" i="5"/>
  <c r="S4949" i="5"/>
  <c r="S4950" i="5"/>
  <c r="S4951" i="5"/>
  <c r="S4952" i="5"/>
  <c r="S4953" i="5"/>
  <c r="S4954" i="5"/>
  <c r="S4955" i="5"/>
  <c r="S4956" i="5"/>
  <c r="S4957" i="5"/>
  <c r="S4958" i="5"/>
  <c r="S4959" i="5"/>
  <c r="S4960" i="5"/>
  <c r="S4961" i="5"/>
  <c r="S4962" i="5"/>
  <c r="S4963" i="5"/>
  <c r="S4964" i="5"/>
  <c r="S4965" i="5"/>
  <c r="S4966" i="5"/>
  <c r="S4967" i="5"/>
  <c r="S4968" i="5"/>
  <c r="S4969" i="5"/>
  <c r="S4970" i="5"/>
  <c r="S4971" i="5"/>
  <c r="S4972" i="5"/>
  <c r="S4973" i="5"/>
  <c r="S4974" i="5"/>
  <c r="S4975" i="5"/>
  <c r="S4976" i="5"/>
  <c r="S4977" i="5"/>
  <c r="S4978" i="5"/>
  <c r="S4979" i="5"/>
  <c r="S4980" i="5"/>
  <c r="S4981" i="5"/>
  <c r="S4982" i="5"/>
  <c r="S4983" i="5"/>
  <c r="S4984" i="5"/>
  <c r="S4985" i="5"/>
  <c r="S4986" i="5"/>
  <c r="S4987" i="5"/>
  <c r="S4988" i="5"/>
  <c r="S4989" i="5"/>
  <c r="S4990" i="5"/>
  <c r="S4991" i="5"/>
  <c r="S4992" i="5"/>
  <c r="S4993" i="5"/>
  <c r="S4994" i="5"/>
  <c r="S4995" i="5"/>
  <c r="S4996" i="5"/>
  <c r="S4997" i="5"/>
  <c r="S4998" i="5"/>
  <c r="S4999" i="5"/>
  <c r="S5000" i="5"/>
  <c r="S5001" i="5"/>
  <c r="S5002" i="5"/>
  <c r="S5003" i="5"/>
  <c r="S5004" i="5"/>
  <c r="S5005" i="5"/>
  <c r="S5006" i="5"/>
  <c r="S5007" i="5"/>
  <c r="S5008" i="5"/>
  <c r="S5009" i="5"/>
  <c r="S5010" i="5"/>
  <c r="S5011" i="5"/>
  <c r="S5012" i="5"/>
  <c r="S5013" i="5"/>
  <c r="S5014" i="5"/>
  <c r="S5015" i="5"/>
  <c r="S5016" i="5"/>
  <c r="S5017" i="5"/>
  <c r="S5018" i="5"/>
  <c r="S5019" i="5"/>
  <c r="S5020" i="5"/>
  <c r="S5021" i="5"/>
  <c r="S5022" i="5"/>
  <c r="S5023" i="5"/>
  <c r="S2" i="5"/>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N3" i="2"/>
  <c r="O3" i="2" s="1"/>
  <c r="W3" i="2" s="1"/>
  <c r="N4" i="2"/>
  <c r="O4" i="2" s="1"/>
  <c r="W4" i="2" s="1"/>
  <c r="N5" i="2"/>
  <c r="O5" i="2" s="1"/>
  <c r="W5" i="2" s="1"/>
  <c r="N6" i="2"/>
  <c r="O6" i="2" s="1"/>
  <c r="W6" i="2" s="1"/>
  <c r="N7" i="2"/>
  <c r="O7" i="2" s="1"/>
  <c r="W7" i="2" s="1"/>
  <c r="N8" i="2"/>
  <c r="O8" i="2" s="1"/>
  <c r="W8" i="2" s="1"/>
  <c r="N9" i="2"/>
  <c r="O9" i="2" s="1"/>
  <c r="W9" i="2" s="1"/>
  <c r="N10" i="2"/>
  <c r="O10" i="2" s="1"/>
  <c r="W10" i="2" s="1"/>
  <c r="N11" i="2"/>
  <c r="O11" i="2" s="1"/>
  <c r="W11" i="2" s="1"/>
  <c r="N12" i="2"/>
  <c r="O12" i="2" s="1"/>
  <c r="W12" i="2" s="1"/>
  <c r="N13" i="2"/>
  <c r="O13" i="2" s="1"/>
  <c r="W13" i="2" s="1"/>
  <c r="N14" i="2"/>
  <c r="O14" i="2" s="1"/>
  <c r="W14" i="2" s="1"/>
  <c r="N15" i="2"/>
  <c r="O15" i="2" s="1"/>
  <c r="W15" i="2" s="1"/>
  <c r="N16" i="2"/>
  <c r="O16" i="2" s="1"/>
  <c r="W16" i="2" s="1"/>
  <c r="N17" i="2"/>
  <c r="O17" i="2" s="1"/>
  <c r="W17" i="2" s="1"/>
  <c r="N18" i="2"/>
  <c r="O18" i="2" s="1"/>
  <c r="W18" i="2" s="1"/>
  <c r="N19" i="2"/>
  <c r="O19" i="2" s="1"/>
  <c r="W19" i="2" s="1"/>
  <c r="N20" i="2"/>
  <c r="O20" i="2" s="1"/>
  <c r="W20" i="2" s="1"/>
  <c r="N21" i="2"/>
  <c r="O21" i="2" s="1"/>
  <c r="W21" i="2" s="1"/>
  <c r="N22" i="2"/>
  <c r="O22" i="2" s="1"/>
  <c r="W22" i="2" s="1"/>
  <c r="N23" i="2"/>
  <c r="O23" i="2" s="1"/>
  <c r="W23" i="2" s="1"/>
  <c r="N24" i="2"/>
  <c r="O24" i="2" s="1"/>
  <c r="W24" i="2" s="1"/>
  <c r="N25" i="2"/>
  <c r="O25" i="2" s="1"/>
  <c r="W25" i="2" s="1"/>
  <c r="N26" i="2"/>
  <c r="O26" i="2" s="1"/>
  <c r="W26" i="2" s="1"/>
  <c r="N27" i="2"/>
  <c r="O27" i="2" s="1"/>
  <c r="W27" i="2" s="1"/>
  <c r="N28" i="2"/>
  <c r="O28" i="2" s="1"/>
  <c r="W28" i="2" s="1"/>
  <c r="N29" i="2"/>
  <c r="O29" i="2" s="1"/>
  <c r="W29" i="2" s="1"/>
  <c r="N30" i="2"/>
  <c r="O30" i="2" s="1"/>
  <c r="W30" i="2" s="1"/>
  <c r="N31" i="2"/>
  <c r="O31" i="2" s="1"/>
  <c r="W31" i="2" s="1"/>
  <c r="N32" i="2"/>
  <c r="O32" i="2" s="1"/>
  <c r="W32" i="2" s="1"/>
  <c r="N33" i="2"/>
  <c r="O33" i="2" s="1"/>
  <c r="W33" i="2" s="1"/>
  <c r="N34" i="2"/>
  <c r="O34" i="2" s="1"/>
  <c r="W34" i="2" s="1"/>
  <c r="N35" i="2"/>
  <c r="O35" i="2" s="1"/>
  <c r="W35" i="2" s="1"/>
  <c r="N36" i="2"/>
  <c r="O36" i="2" s="1"/>
  <c r="W36" i="2" s="1"/>
  <c r="N37" i="2"/>
  <c r="O37" i="2" s="1"/>
  <c r="W37" i="2" s="1"/>
  <c r="N38" i="2"/>
  <c r="O38" i="2" s="1"/>
  <c r="W38" i="2" s="1"/>
  <c r="N39" i="2"/>
  <c r="O39" i="2" s="1"/>
  <c r="W39" i="2" s="1"/>
  <c r="N40" i="2"/>
  <c r="O40" i="2" s="1"/>
  <c r="W40" i="2" s="1"/>
  <c r="N41" i="2"/>
  <c r="O41" i="2" s="1"/>
  <c r="W41" i="2" s="1"/>
  <c r="N42" i="2"/>
  <c r="O42" i="2" s="1"/>
  <c r="W42" i="2" s="1"/>
  <c r="N43" i="2"/>
  <c r="O43" i="2" s="1"/>
  <c r="W43" i="2" s="1"/>
  <c r="N44" i="2"/>
  <c r="O44" i="2" s="1"/>
  <c r="W44" i="2" s="1"/>
  <c r="N45" i="2"/>
  <c r="O45" i="2" s="1"/>
  <c r="W45" i="2" s="1"/>
  <c r="N46" i="2"/>
  <c r="O46" i="2" s="1"/>
  <c r="W46" i="2" s="1"/>
  <c r="N47" i="2"/>
  <c r="O47" i="2" s="1"/>
  <c r="W47" i="2" s="1"/>
  <c r="N48" i="2"/>
  <c r="O48" i="2" s="1"/>
  <c r="W48" i="2" s="1"/>
  <c r="N49" i="2"/>
  <c r="O49" i="2" s="1"/>
  <c r="W49" i="2" s="1"/>
  <c r="N50" i="2"/>
  <c r="O50" i="2" s="1"/>
  <c r="W50" i="2" s="1"/>
  <c r="N51" i="2"/>
  <c r="O51" i="2" s="1"/>
  <c r="W51" i="2" s="1"/>
  <c r="N52" i="2"/>
  <c r="O52" i="2" s="1"/>
  <c r="W52" i="2" s="1"/>
  <c r="N53" i="2"/>
  <c r="O53" i="2" s="1"/>
  <c r="W53" i="2" s="1"/>
  <c r="N54" i="2"/>
  <c r="O54" i="2" s="1"/>
  <c r="W54" i="2" s="1"/>
  <c r="N55" i="2"/>
  <c r="O55" i="2" s="1"/>
  <c r="W55" i="2" s="1"/>
  <c r="N56" i="2"/>
  <c r="O56" i="2" s="1"/>
  <c r="W56" i="2" s="1"/>
  <c r="N57" i="2"/>
  <c r="O57" i="2" s="1"/>
  <c r="W57" i="2" s="1"/>
  <c r="N58" i="2"/>
  <c r="O58" i="2" s="1"/>
  <c r="W58" i="2" s="1"/>
  <c r="N59" i="2"/>
  <c r="O59" i="2" s="1"/>
  <c r="W59" i="2" s="1"/>
  <c r="N60" i="2"/>
  <c r="O60" i="2" s="1"/>
  <c r="W60" i="2" s="1"/>
  <c r="N61" i="2"/>
  <c r="O61" i="2" s="1"/>
  <c r="W61" i="2" s="1"/>
  <c r="N62" i="2"/>
  <c r="O62" i="2" s="1"/>
  <c r="W62" i="2" s="1"/>
  <c r="N63" i="2"/>
  <c r="O63" i="2" s="1"/>
  <c r="W63" i="2" s="1"/>
  <c r="N64" i="2"/>
  <c r="O64" i="2" s="1"/>
  <c r="W64" i="2" s="1"/>
  <c r="N65" i="2"/>
  <c r="O65" i="2" s="1"/>
  <c r="W65" i="2" s="1"/>
  <c r="N66" i="2"/>
  <c r="O66" i="2" s="1"/>
  <c r="W66" i="2" s="1"/>
  <c r="N67" i="2"/>
  <c r="O67" i="2" s="1"/>
  <c r="W67" i="2" s="1"/>
  <c r="N68" i="2"/>
  <c r="O68" i="2" s="1"/>
  <c r="W68" i="2" s="1"/>
  <c r="N69" i="2"/>
  <c r="O69" i="2" s="1"/>
  <c r="W69" i="2" s="1"/>
  <c r="N70" i="2"/>
  <c r="O70" i="2" s="1"/>
  <c r="W70" i="2" s="1"/>
  <c r="N71" i="2"/>
  <c r="O71" i="2" s="1"/>
  <c r="W71" i="2" s="1"/>
  <c r="N72" i="2"/>
  <c r="O72" i="2" s="1"/>
  <c r="W72" i="2" s="1"/>
  <c r="N73" i="2"/>
  <c r="O73" i="2" s="1"/>
  <c r="W73" i="2" s="1"/>
  <c r="N74" i="2"/>
  <c r="O74" i="2" s="1"/>
  <c r="W74" i="2" s="1"/>
  <c r="N75" i="2"/>
  <c r="O75" i="2" s="1"/>
  <c r="W75" i="2" s="1"/>
  <c r="N76" i="2"/>
  <c r="O76" i="2" s="1"/>
  <c r="W76" i="2" s="1"/>
  <c r="N77" i="2"/>
  <c r="O77" i="2" s="1"/>
  <c r="W77" i="2" s="1"/>
  <c r="N78" i="2"/>
  <c r="O78" i="2" s="1"/>
  <c r="W78" i="2" s="1"/>
  <c r="N79" i="2"/>
  <c r="O79" i="2" s="1"/>
  <c r="W79" i="2" s="1"/>
  <c r="N80" i="2"/>
  <c r="O80" i="2" s="1"/>
  <c r="W80" i="2" s="1"/>
  <c r="N81" i="2"/>
  <c r="O81" i="2" s="1"/>
  <c r="W81" i="2" s="1"/>
  <c r="N82" i="2"/>
  <c r="O82" i="2" s="1"/>
  <c r="W82" i="2" s="1"/>
  <c r="N83" i="2"/>
  <c r="O83" i="2" s="1"/>
  <c r="W83" i="2" s="1"/>
  <c r="N84" i="2"/>
  <c r="O84" i="2" s="1"/>
  <c r="W84" i="2" s="1"/>
  <c r="N85" i="2"/>
  <c r="O85" i="2" s="1"/>
  <c r="W85" i="2" s="1"/>
  <c r="N86" i="2"/>
  <c r="O86" i="2" s="1"/>
  <c r="W86" i="2" s="1"/>
  <c r="N87" i="2"/>
  <c r="O87" i="2" s="1"/>
  <c r="W87" i="2" s="1"/>
  <c r="N88" i="2"/>
  <c r="O88" i="2" s="1"/>
  <c r="W88" i="2" s="1"/>
  <c r="N89" i="2"/>
  <c r="O89" i="2" s="1"/>
  <c r="W89" i="2" s="1"/>
  <c r="N90" i="2"/>
  <c r="O90" i="2" s="1"/>
  <c r="W90" i="2" s="1"/>
  <c r="N91" i="2"/>
  <c r="O91" i="2" s="1"/>
  <c r="W91" i="2" s="1"/>
  <c r="N92" i="2"/>
  <c r="O92" i="2" s="1"/>
  <c r="W92" i="2" s="1"/>
  <c r="N93" i="2"/>
  <c r="O93" i="2" s="1"/>
  <c r="W93" i="2" s="1"/>
  <c r="N94" i="2"/>
  <c r="O94" i="2" s="1"/>
  <c r="W94" i="2" s="1"/>
  <c r="N95" i="2"/>
  <c r="O95" i="2" s="1"/>
  <c r="W95" i="2" s="1"/>
  <c r="N96" i="2"/>
  <c r="O96" i="2" s="1"/>
  <c r="W96" i="2" s="1"/>
  <c r="N97" i="2"/>
  <c r="O97" i="2" s="1"/>
  <c r="W97" i="2" s="1"/>
  <c r="N98" i="2"/>
  <c r="O98" i="2" s="1"/>
  <c r="W98" i="2" s="1"/>
  <c r="N99" i="2"/>
  <c r="O99" i="2" s="1"/>
  <c r="W99" i="2" s="1"/>
  <c r="N100" i="2"/>
  <c r="O100" i="2" s="1"/>
  <c r="W100" i="2" s="1"/>
  <c r="N101" i="2"/>
  <c r="O101" i="2" s="1"/>
  <c r="W101" i="2" s="1"/>
  <c r="N102" i="2"/>
  <c r="O102" i="2" s="1"/>
  <c r="W102" i="2" s="1"/>
  <c r="N103" i="2"/>
  <c r="O103" i="2" s="1"/>
  <c r="W103" i="2" s="1"/>
  <c r="N104" i="2"/>
  <c r="O104" i="2" s="1"/>
  <c r="W104" i="2" s="1"/>
  <c r="N105" i="2"/>
  <c r="O105" i="2" s="1"/>
  <c r="W105" i="2" s="1"/>
  <c r="N106" i="2"/>
  <c r="O106" i="2" s="1"/>
  <c r="W106" i="2" s="1"/>
  <c r="N107" i="2"/>
  <c r="O107" i="2" s="1"/>
  <c r="W107" i="2" s="1"/>
  <c r="N108" i="2"/>
  <c r="O108" i="2" s="1"/>
  <c r="W108" i="2" s="1"/>
  <c r="N109" i="2"/>
  <c r="O109" i="2" s="1"/>
  <c r="W109" i="2" s="1"/>
  <c r="N110" i="2"/>
  <c r="O110" i="2" s="1"/>
  <c r="W110" i="2" s="1"/>
  <c r="N111" i="2"/>
  <c r="O111" i="2" s="1"/>
  <c r="W111" i="2" s="1"/>
  <c r="N112" i="2"/>
  <c r="O112" i="2" s="1"/>
  <c r="W112" i="2" s="1"/>
  <c r="N113" i="2"/>
  <c r="O113" i="2" s="1"/>
  <c r="W113" i="2" s="1"/>
  <c r="N114" i="2"/>
  <c r="O114" i="2" s="1"/>
  <c r="W114" i="2" s="1"/>
  <c r="N115" i="2"/>
  <c r="O115" i="2" s="1"/>
  <c r="W115" i="2" s="1"/>
  <c r="N116" i="2"/>
  <c r="O116" i="2" s="1"/>
  <c r="W116" i="2" s="1"/>
  <c r="N117" i="2"/>
  <c r="O117" i="2" s="1"/>
  <c r="W117" i="2" s="1"/>
  <c r="N118" i="2"/>
  <c r="O118" i="2" s="1"/>
  <c r="W118" i="2" s="1"/>
  <c r="N119" i="2"/>
  <c r="O119" i="2" s="1"/>
  <c r="W119" i="2" s="1"/>
  <c r="N120" i="2"/>
  <c r="O120" i="2" s="1"/>
  <c r="W120" i="2" s="1"/>
  <c r="N121" i="2"/>
  <c r="O121" i="2" s="1"/>
  <c r="W121" i="2" s="1"/>
  <c r="N122" i="2"/>
  <c r="O122" i="2" s="1"/>
  <c r="W122" i="2" s="1"/>
  <c r="N123" i="2"/>
  <c r="O123" i="2" s="1"/>
  <c r="W123" i="2" s="1"/>
  <c r="N124" i="2"/>
  <c r="O124" i="2" s="1"/>
  <c r="W124" i="2" s="1"/>
  <c r="N125" i="2"/>
  <c r="O125" i="2" s="1"/>
  <c r="W125" i="2" s="1"/>
  <c r="N126" i="2"/>
  <c r="O126" i="2" s="1"/>
  <c r="W126" i="2" s="1"/>
  <c r="N127" i="2"/>
  <c r="O127" i="2" s="1"/>
  <c r="W127" i="2" s="1"/>
  <c r="N128" i="2"/>
  <c r="O128" i="2" s="1"/>
  <c r="W128" i="2" s="1"/>
  <c r="N129" i="2"/>
  <c r="O129" i="2" s="1"/>
  <c r="W129" i="2" s="1"/>
  <c r="N130" i="2"/>
  <c r="O130" i="2" s="1"/>
  <c r="W130" i="2" s="1"/>
  <c r="N131" i="2"/>
  <c r="O131" i="2" s="1"/>
  <c r="W131" i="2" s="1"/>
  <c r="N132" i="2"/>
  <c r="O132" i="2" s="1"/>
  <c r="W132" i="2" s="1"/>
  <c r="N133" i="2"/>
  <c r="O133" i="2" s="1"/>
  <c r="W133" i="2" s="1"/>
  <c r="N134" i="2"/>
  <c r="O134" i="2" s="1"/>
  <c r="W134" i="2" s="1"/>
  <c r="N135" i="2"/>
  <c r="O135" i="2" s="1"/>
  <c r="W135" i="2" s="1"/>
  <c r="N136" i="2"/>
  <c r="O136" i="2" s="1"/>
  <c r="W136" i="2" s="1"/>
  <c r="N137" i="2"/>
  <c r="O137" i="2" s="1"/>
  <c r="W137" i="2" s="1"/>
  <c r="N138" i="2"/>
  <c r="O138" i="2" s="1"/>
  <c r="W138" i="2" s="1"/>
  <c r="N139" i="2"/>
  <c r="O139" i="2" s="1"/>
  <c r="W139" i="2" s="1"/>
  <c r="N140" i="2"/>
  <c r="O140" i="2" s="1"/>
  <c r="W140" i="2" s="1"/>
  <c r="N141" i="2"/>
  <c r="O141" i="2" s="1"/>
  <c r="W141" i="2" s="1"/>
  <c r="N142" i="2"/>
  <c r="O142" i="2" s="1"/>
  <c r="W142" i="2" s="1"/>
  <c r="N143" i="2"/>
  <c r="O143" i="2" s="1"/>
  <c r="W143" i="2" s="1"/>
  <c r="N144" i="2"/>
  <c r="O144" i="2" s="1"/>
  <c r="W144" i="2" s="1"/>
  <c r="N145" i="2"/>
  <c r="O145" i="2" s="1"/>
  <c r="W145" i="2" s="1"/>
  <c r="N146" i="2"/>
  <c r="O146" i="2" s="1"/>
  <c r="W146" i="2" s="1"/>
  <c r="N147" i="2"/>
  <c r="O147" i="2" s="1"/>
  <c r="W147" i="2" s="1"/>
  <c r="N148" i="2"/>
  <c r="O148" i="2" s="1"/>
  <c r="W148" i="2" s="1"/>
  <c r="N149" i="2"/>
  <c r="O149" i="2" s="1"/>
  <c r="W149" i="2" s="1"/>
  <c r="N150" i="2"/>
  <c r="O150" i="2" s="1"/>
  <c r="W150" i="2" s="1"/>
  <c r="N151" i="2"/>
  <c r="O151" i="2" s="1"/>
  <c r="W151" i="2" s="1"/>
  <c r="N152" i="2"/>
  <c r="O152" i="2" s="1"/>
  <c r="W152" i="2" s="1"/>
  <c r="N153" i="2"/>
  <c r="O153" i="2" s="1"/>
  <c r="W153" i="2" s="1"/>
  <c r="N154" i="2"/>
  <c r="O154" i="2" s="1"/>
  <c r="W154" i="2" s="1"/>
  <c r="N155" i="2"/>
  <c r="O155" i="2" s="1"/>
  <c r="W155" i="2" s="1"/>
  <c r="N156" i="2"/>
  <c r="O156" i="2" s="1"/>
  <c r="W156" i="2" s="1"/>
  <c r="N157" i="2"/>
  <c r="O157" i="2" s="1"/>
  <c r="W157" i="2" s="1"/>
  <c r="N158" i="2"/>
  <c r="O158" i="2" s="1"/>
  <c r="W158" i="2" s="1"/>
  <c r="N159" i="2"/>
  <c r="O159" i="2" s="1"/>
  <c r="W159" i="2" s="1"/>
  <c r="N160" i="2"/>
  <c r="O160" i="2" s="1"/>
  <c r="W160" i="2" s="1"/>
  <c r="N161" i="2"/>
  <c r="O161" i="2" s="1"/>
  <c r="W161" i="2" s="1"/>
  <c r="N162" i="2"/>
  <c r="O162" i="2" s="1"/>
  <c r="W162" i="2" s="1"/>
  <c r="N163" i="2"/>
  <c r="O163" i="2" s="1"/>
  <c r="W163" i="2" s="1"/>
  <c r="N164" i="2"/>
  <c r="O164" i="2" s="1"/>
  <c r="W164" i="2" s="1"/>
  <c r="N165" i="2"/>
  <c r="O165" i="2" s="1"/>
  <c r="W165" i="2" s="1"/>
  <c r="N166" i="2"/>
  <c r="O166" i="2" s="1"/>
  <c r="W166" i="2" s="1"/>
  <c r="N167" i="2"/>
  <c r="O167" i="2" s="1"/>
  <c r="W167" i="2" s="1"/>
  <c r="N168" i="2"/>
  <c r="O168" i="2" s="1"/>
  <c r="W168" i="2" s="1"/>
  <c r="N169" i="2"/>
  <c r="O169" i="2" s="1"/>
  <c r="W169" i="2" s="1"/>
  <c r="N170" i="2"/>
  <c r="O170" i="2" s="1"/>
  <c r="W170" i="2" s="1"/>
  <c r="N171" i="2"/>
  <c r="O171" i="2" s="1"/>
  <c r="W171" i="2" s="1"/>
  <c r="N172" i="2"/>
  <c r="O172" i="2" s="1"/>
  <c r="W172" i="2" s="1"/>
  <c r="N173" i="2"/>
  <c r="O173" i="2" s="1"/>
  <c r="W173" i="2" s="1"/>
  <c r="N174" i="2"/>
  <c r="O174" i="2" s="1"/>
  <c r="W174" i="2" s="1"/>
  <c r="N175" i="2"/>
  <c r="O175" i="2" s="1"/>
  <c r="W175" i="2" s="1"/>
  <c r="N176" i="2"/>
  <c r="O176" i="2" s="1"/>
  <c r="W176" i="2" s="1"/>
  <c r="N177" i="2"/>
  <c r="O177" i="2" s="1"/>
  <c r="W177" i="2" s="1"/>
  <c r="N178" i="2"/>
  <c r="O178" i="2" s="1"/>
  <c r="W178" i="2" s="1"/>
  <c r="N179" i="2"/>
  <c r="O179" i="2" s="1"/>
  <c r="W179" i="2" s="1"/>
  <c r="N180" i="2"/>
  <c r="O180" i="2" s="1"/>
  <c r="W180" i="2" s="1"/>
  <c r="N181" i="2"/>
  <c r="O181" i="2" s="1"/>
  <c r="W181" i="2" s="1"/>
  <c r="N182" i="2"/>
  <c r="O182" i="2" s="1"/>
  <c r="W182" i="2" s="1"/>
  <c r="N183" i="2"/>
  <c r="O183" i="2" s="1"/>
  <c r="W183" i="2" s="1"/>
  <c r="N184" i="2"/>
  <c r="O184" i="2" s="1"/>
  <c r="W184" i="2" s="1"/>
  <c r="N185" i="2"/>
  <c r="O185" i="2" s="1"/>
  <c r="W185" i="2" s="1"/>
  <c r="N186" i="2"/>
  <c r="O186" i="2" s="1"/>
  <c r="W186" i="2" s="1"/>
  <c r="N187" i="2"/>
  <c r="O187" i="2" s="1"/>
  <c r="W187" i="2" s="1"/>
  <c r="N188" i="2"/>
  <c r="O188" i="2" s="1"/>
  <c r="W188" i="2" s="1"/>
  <c r="N189" i="2"/>
  <c r="O189" i="2" s="1"/>
  <c r="W189" i="2" s="1"/>
  <c r="N190" i="2"/>
  <c r="O190" i="2" s="1"/>
  <c r="W190" i="2" s="1"/>
  <c r="N191" i="2"/>
  <c r="O191" i="2" s="1"/>
  <c r="W191" i="2" s="1"/>
  <c r="N192" i="2"/>
  <c r="O192" i="2" s="1"/>
  <c r="W192" i="2" s="1"/>
  <c r="N193" i="2"/>
  <c r="O193" i="2" s="1"/>
  <c r="W193" i="2" s="1"/>
  <c r="N194" i="2"/>
  <c r="O194" i="2" s="1"/>
  <c r="W194" i="2" s="1"/>
  <c r="N195" i="2"/>
  <c r="O195" i="2" s="1"/>
  <c r="W195" i="2" s="1"/>
  <c r="N196" i="2"/>
  <c r="O196" i="2" s="1"/>
  <c r="W196" i="2" s="1"/>
  <c r="N197" i="2"/>
  <c r="O197" i="2" s="1"/>
  <c r="W197" i="2" s="1"/>
  <c r="N198" i="2"/>
  <c r="O198" i="2" s="1"/>
  <c r="W198" i="2" s="1"/>
  <c r="N199" i="2"/>
  <c r="O199" i="2" s="1"/>
  <c r="W199" i="2" s="1"/>
  <c r="N200" i="2"/>
  <c r="O200" i="2" s="1"/>
  <c r="W200" i="2" s="1"/>
  <c r="N201" i="2"/>
  <c r="O201" i="2" s="1"/>
  <c r="W201" i="2" s="1"/>
  <c r="N202" i="2"/>
  <c r="O202" i="2" s="1"/>
  <c r="W202" i="2" s="1"/>
  <c r="N203" i="2"/>
  <c r="O203" i="2" s="1"/>
  <c r="W203" i="2" s="1"/>
  <c r="N204" i="2"/>
  <c r="O204" i="2" s="1"/>
  <c r="W204" i="2" s="1"/>
  <c r="N205" i="2"/>
  <c r="O205" i="2" s="1"/>
  <c r="W205" i="2" s="1"/>
  <c r="N206" i="2"/>
  <c r="O206" i="2" s="1"/>
  <c r="W206" i="2" s="1"/>
  <c r="N207" i="2"/>
  <c r="O207" i="2" s="1"/>
  <c r="W207" i="2" s="1"/>
  <c r="N208" i="2"/>
  <c r="O208" i="2" s="1"/>
  <c r="W208" i="2" s="1"/>
  <c r="N209" i="2"/>
  <c r="O209" i="2" s="1"/>
  <c r="W209" i="2" s="1"/>
  <c r="N210" i="2"/>
  <c r="O210" i="2" s="1"/>
  <c r="W210" i="2" s="1"/>
  <c r="N211" i="2"/>
  <c r="O211" i="2" s="1"/>
  <c r="W211" i="2" s="1"/>
  <c r="N212" i="2"/>
  <c r="O212" i="2" s="1"/>
  <c r="W212" i="2" s="1"/>
  <c r="N213" i="2"/>
  <c r="O213" i="2" s="1"/>
  <c r="W213" i="2" s="1"/>
  <c r="N214" i="2"/>
  <c r="O214" i="2" s="1"/>
  <c r="W214" i="2" s="1"/>
  <c r="N215" i="2"/>
  <c r="O215" i="2" s="1"/>
  <c r="W215" i="2" s="1"/>
  <c r="N216" i="2"/>
  <c r="O216" i="2" s="1"/>
  <c r="W216" i="2" s="1"/>
  <c r="N217" i="2"/>
  <c r="O217" i="2" s="1"/>
  <c r="W217" i="2" s="1"/>
  <c r="N218" i="2"/>
  <c r="O218" i="2" s="1"/>
  <c r="W218" i="2" s="1"/>
  <c r="N219" i="2"/>
  <c r="O219" i="2" s="1"/>
  <c r="W219" i="2" s="1"/>
  <c r="N220" i="2"/>
  <c r="O220" i="2" s="1"/>
  <c r="W220" i="2" s="1"/>
  <c r="N221" i="2"/>
  <c r="O221" i="2" s="1"/>
  <c r="W221" i="2" s="1"/>
  <c r="N222" i="2"/>
  <c r="O222" i="2" s="1"/>
  <c r="W222" i="2" s="1"/>
  <c r="N223" i="2"/>
  <c r="O223" i="2" s="1"/>
  <c r="W223" i="2" s="1"/>
  <c r="N224" i="2"/>
  <c r="O224" i="2" s="1"/>
  <c r="W224" i="2" s="1"/>
  <c r="N225" i="2"/>
  <c r="O225" i="2" s="1"/>
  <c r="W225" i="2" s="1"/>
  <c r="N226" i="2"/>
  <c r="O226" i="2" s="1"/>
  <c r="W226" i="2" s="1"/>
  <c r="N227" i="2"/>
  <c r="O227" i="2" s="1"/>
  <c r="W227" i="2" s="1"/>
  <c r="N228" i="2"/>
  <c r="O228" i="2" s="1"/>
  <c r="W228" i="2" s="1"/>
  <c r="N229" i="2"/>
  <c r="O229" i="2" s="1"/>
  <c r="W229" i="2" s="1"/>
  <c r="N230" i="2"/>
  <c r="O230" i="2" s="1"/>
  <c r="W230" i="2" s="1"/>
  <c r="N231" i="2"/>
  <c r="O231" i="2" s="1"/>
  <c r="W231" i="2" s="1"/>
  <c r="N232" i="2"/>
  <c r="O232" i="2" s="1"/>
  <c r="W232" i="2" s="1"/>
  <c r="N233" i="2"/>
  <c r="O233" i="2" s="1"/>
  <c r="W233" i="2" s="1"/>
  <c r="N234" i="2"/>
  <c r="O234" i="2" s="1"/>
  <c r="W234" i="2" s="1"/>
  <c r="N235" i="2"/>
  <c r="O235" i="2" s="1"/>
  <c r="W235" i="2" s="1"/>
  <c r="N236" i="2"/>
  <c r="O236" i="2" s="1"/>
  <c r="W236" i="2" s="1"/>
  <c r="N237" i="2"/>
  <c r="O237" i="2" s="1"/>
  <c r="W237" i="2" s="1"/>
  <c r="N238" i="2"/>
  <c r="O238" i="2" s="1"/>
  <c r="W238" i="2" s="1"/>
  <c r="N239" i="2"/>
  <c r="O239" i="2" s="1"/>
  <c r="W239" i="2" s="1"/>
  <c r="N240" i="2"/>
  <c r="O240" i="2" s="1"/>
  <c r="W240" i="2" s="1"/>
  <c r="N241" i="2"/>
  <c r="O241" i="2" s="1"/>
  <c r="W241" i="2" s="1"/>
  <c r="N242" i="2"/>
  <c r="O242" i="2" s="1"/>
  <c r="W242" i="2" s="1"/>
  <c r="N243" i="2"/>
  <c r="O243" i="2" s="1"/>
  <c r="W243" i="2" s="1"/>
  <c r="N244" i="2"/>
  <c r="O244" i="2" s="1"/>
  <c r="W244" i="2" s="1"/>
  <c r="N245" i="2"/>
  <c r="O245" i="2" s="1"/>
  <c r="W245" i="2" s="1"/>
  <c r="N246" i="2"/>
  <c r="O246" i="2" s="1"/>
  <c r="W246" i="2" s="1"/>
  <c r="N247" i="2"/>
  <c r="O247" i="2" s="1"/>
  <c r="W247" i="2" s="1"/>
  <c r="N248" i="2"/>
  <c r="O248" i="2" s="1"/>
  <c r="W248" i="2" s="1"/>
  <c r="N249" i="2"/>
  <c r="O249" i="2" s="1"/>
  <c r="W249" i="2" s="1"/>
  <c r="N250" i="2"/>
  <c r="O250" i="2" s="1"/>
  <c r="W250" i="2" s="1"/>
  <c r="N251" i="2"/>
  <c r="O251" i="2" s="1"/>
  <c r="W251" i="2" s="1"/>
  <c r="N252" i="2"/>
  <c r="O252" i="2" s="1"/>
  <c r="W252" i="2" s="1"/>
  <c r="N253" i="2"/>
  <c r="O253" i="2" s="1"/>
  <c r="W253" i="2" s="1"/>
  <c r="N254" i="2"/>
  <c r="O254" i="2" s="1"/>
  <c r="W254" i="2" s="1"/>
  <c r="N255" i="2"/>
  <c r="O255" i="2" s="1"/>
  <c r="W255" i="2" s="1"/>
  <c r="N256" i="2"/>
  <c r="O256" i="2" s="1"/>
  <c r="W256" i="2" s="1"/>
  <c r="N257" i="2"/>
  <c r="O257" i="2" s="1"/>
  <c r="W257" i="2" s="1"/>
  <c r="N258" i="2"/>
  <c r="O258" i="2" s="1"/>
  <c r="W258" i="2" s="1"/>
  <c r="N259" i="2"/>
  <c r="O259" i="2" s="1"/>
  <c r="W259" i="2" s="1"/>
  <c r="N260" i="2"/>
  <c r="O260" i="2" s="1"/>
  <c r="W260" i="2" s="1"/>
  <c r="N261" i="2"/>
  <c r="O261" i="2" s="1"/>
  <c r="W261" i="2" s="1"/>
  <c r="N262" i="2"/>
  <c r="O262" i="2" s="1"/>
  <c r="W262" i="2" s="1"/>
  <c r="N263" i="2"/>
  <c r="O263" i="2" s="1"/>
  <c r="W263" i="2" s="1"/>
  <c r="N264" i="2"/>
  <c r="O264" i="2" s="1"/>
  <c r="W264" i="2" s="1"/>
  <c r="N265" i="2"/>
  <c r="O265" i="2" s="1"/>
  <c r="W265" i="2" s="1"/>
  <c r="N266" i="2"/>
  <c r="O266" i="2" s="1"/>
  <c r="W266" i="2" s="1"/>
  <c r="N267" i="2"/>
  <c r="O267" i="2" s="1"/>
  <c r="W267" i="2" s="1"/>
  <c r="N268" i="2"/>
  <c r="O268" i="2" s="1"/>
  <c r="W268" i="2" s="1"/>
  <c r="N269" i="2"/>
  <c r="O269" i="2" s="1"/>
  <c r="W269" i="2" s="1"/>
  <c r="N270" i="2"/>
  <c r="O270" i="2" s="1"/>
  <c r="W270" i="2" s="1"/>
  <c r="N271" i="2"/>
  <c r="O271" i="2" s="1"/>
  <c r="W271" i="2" s="1"/>
  <c r="N272" i="2"/>
  <c r="O272" i="2" s="1"/>
  <c r="W272" i="2" s="1"/>
  <c r="N273" i="2"/>
  <c r="O273" i="2" s="1"/>
  <c r="W273" i="2" s="1"/>
  <c r="N274" i="2"/>
  <c r="O274" i="2" s="1"/>
  <c r="W274" i="2" s="1"/>
  <c r="N275" i="2"/>
  <c r="O275" i="2" s="1"/>
  <c r="W275" i="2" s="1"/>
  <c r="N276" i="2"/>
  <c r="O276" i="2" s="1"/>
  <c r="W276" i="2" s="1"/>
  <c r="N277" i="2"/>
  <c r="O277" i="2" s="1"/>
  <c r="W277" i="2" s="1"/>
  <c r="N278" i="2"/>
  <c r="O278" i="2" s="1"/>
  <c r="W278" i="2" s="1"/>
  <c r="N279" i="2"/>
  <c r="O279" i="2" s="1"/>
  <c r="W279" i="2" s="1"/>
  <c r="N280" i="2"/>
  <c r="O280" i="2" s="1"/>
  <c r="W280" i="2" s="1"/>
  <c r="N281" i="2"/>
  <c r="O281" i="2" s="1"/>
  <c r="W281" i="2" s="1"/>
  <c r="N282" i="2"/>
  <c r="O282" i="2" s="1"/>
  <c r="W282" i="2" s="1"/>
  <c r="N283" i="2"/>
  <c r="O283" i="2" s="1"/>
  <c r="W283" i="2" s="1"/>
  <c r="N284" i="2"/>
  <c r="O284" i="2" s="1"/>
  <c r="W284" i="2" s="1"/>
  <c r="N285" i="2"/>
  <c r="O285" i="2" s="1"/>
  <c r="W285" i="2" s="1"/>
  <c r="N286" i="2"/>
  <c r="O286" i="2" s="1"/>
  <c r="W286" i="2" s="1"/>
  <c r="N287" i="2"/>
  <c r="O287" i="2" s="1"/>
  <c r="W287" i="2" s="1"/>
  <c r="N288" i="2"/>
  <c r="O288" i="2" s="1"/>
  <c r="W288" i="2" s="1"/>
  <c r="N289" i="2"/>
  <c r="O289" i="2" s="1"/>
  <c r="W289" i="2" s="1"/>
  <c r="N290" i="2"/>
  <c r="O290" i="2" s="1"/>
  <c r="W290" i="2" s="1"/>
  <c r="N291" i="2"/>
  <c r="O291" i="2" s="1"/>
  <c r="W291" i="2" s="1"/>
  <c r="N292" i="2"/>
  <c r="O292" i="2" s="1"/>
  <c r="W292" i="2" s="1"/>
  <c r="N293" i="2"/>
  <c r="O293" i="2" s="1"/>
  <c r="W293" i="2" s="1"/>
  <c r="N294" i="2"/>
  <c r="O294" i="2" s="1"/>
  <c r="W294" i="2" s="1"/>
  <c r="N295" i="2"/>
  <c r="O295" i="2" s="1"/>
  <c r="W295" i="2" s="1"/>
  <c r="N296" i="2"/>
  <c r="O296" i="2" s="1"/>
  <c r="W296" i="2" s="1"/>
  <c r="N297" i="2"/>
  <c r="O297" i="2" s="1"/>
  <c r="W297" i="2" s="1"/>
  <c r="N298" i="2"/>
  <c r="O298" i="2" s="1"/>
  <c r="W298" i="2" s="1"/>
  <c r="N299" i="2"/>
  <c r="O299" i="2" s="1"/>
  <c r="W299" i="2" s="1"/>
  <c r="N300" i="2"/>
  <c r="O300" i="2" s="1"/>
  <c r="W300" i="2" s="1"/>
  <c r="N301" i="2"/>
  <c r="O301" i="2" s="1"/>
  <c r="W301" i="2" s="1"/>
  <c r="N302" i="2"/>
  <c r="O302" i="2" s="1"/>
  <c r="W302" i="2" s="1"/>
  <c r="N303" i="2"/>
  <c r="O303" i="2" s="1"/>
  <c r="W303" i="2" s="1"/>
  <c r="N304" i="2"/>
  <c r="O304" i="2" s="1"/>
  <c r="W304" i="2" s="1"/>
  <c r="N305" i="2"/>
  <c r="O305" i="2" s="1"/>
  <c r="W305" i="2" s="1"/>
  <c r="N306" i="2"/>
  <c r="O306" i="2" s="1"/>
  <c r="W306" i="2" s="1"/>
  <c r="N307" i="2"/>
  <c r="O307" i="2" s="1"/>
  <c r="W307" i="2" s="1"/>
  <c r="N308" i="2"/>
  <c r="O308" i="2" s="1"/>
  <c r="W308" i="2" s="1"/>
  <c r="N309" i="2"/>
  <c r="O309" i="2" s="1"/>
  <c r="W309" i="2" s="1"/>
  <c r="N310" i="2"/>
  <c r="O310" i="2" s="1"/>
  <c r="W310" i="2" s="1"/>
  <c r="N311" i="2"/>
  <c r="O311" i="2" s="1"/>
  <c r="W311" i="2" s="1"/>
  <c r="N312" i="2"/>
  <c r="O312" i="2" s="1"/>
  <c r="W312" i="2" s="1"/>
  <c r="N313" i="2"/>
  <c r="O313" i="2" s="1"/>
  <c r="W313" i="2" s="1"/>
  <c r="N314" i="2"/>
  <c r="O314" i="2" s="1"/>
  <c r="W314" i="2" s="1"/>
  <c r="N315" i="2"/>
  <c r="O315" i="2" s="1"/>
  <c r="W315" i="2" s="1"/>
  <c r="N316" i="2"/>
  <c r="O316" i="2" s="1"/>
  <c r="W316" i="2" s="1"/>
  <c r="N317" i="2"/>
  <c r="O317" i="2" s="1"/>
  <c r="W317" i="2" s="1"/>
  <c r="N318" i="2"/>
  <c r="O318" i="2" s="1"/>
  <c r="W318" i="2" s="1"/>
  <c r="N319" i="2"/>
  <c r="O319" i="2" s="1"/>
  <c r="W319" i="2" s="1"/>
  <c r="N320" i="2"/>
  <c r="O320" i="2" s="1"/>
  <c r="W320" i="2" s="1"/>
  <c r="N321" i="2"/>
  <c r="O321" i="2" s="1"/>
  <c r="W321" i="2" s="1"/>
  <c r="N322" i="2"/>
  <c r="O322" i="2" s="1"/>
  <c r="W322" i="2" s="1"/>
  <c r="N323" i="2"/>
  <c r="O323" i="2" s="1"/>
  <c r="W323" i="2" s="1"/>
  <c r="N324" i="2"/>
  <c r="O324" i="2" s="1"/>
  <c r="W324" i="2" s="1"/>
  <c r="N325" i="2"/>
  <c r="O325" i="2" s="1"/>
  <c r="W325" i="2" s="1"/>
  <c r="N326" i="2"/>
  <c r="O326" i="2" s="1"/>
  <c r="W326" i="2" s="1"/>
  <c r="N327" i="2"/>
  <c r="O327" i="2" s="1"/>
  <c r="W327" i="2" s="1"/>
  <c r="N328" i="2"/>
  <c r="O328" i="2" s="1"/>
  <c r="W328" i="2" s="1"/>
  <c r="N329" i="2"/>
  <c r="O329" i="2" s="1"/>
  <c r="W329" i="2" s="1"/>
  <c r="N330" i="2"/>
  <c r="O330" i="2" s="1"/>
  <c r="W330" i="2" s="1"/>
  <c r="N331" i="2"/>
  <c r="O331" i="2" s="1"/>
  <c r="W331" i="2" s="1"/>
  <c r="N332" i="2"/>
  <c r="O332" i="2" s="1"/>
  <c r="W332" i="2" s="1"/>
  <c r="N333" i="2"/>
  <c r="O333" i="2" s="1"/>
  <c r="W333" i="2" s="1"/>
  <c r="N334" i="2"/>
  <c r="O334" i="2" s="1"/>
  <c r="W334" i="2" s="1"/>
  <c r="N335" i="2"/>
  <c r="O335" i="2" s="1"/>
  <c r="W335" i="2" s="1"/>
  <c r="N336" i="2"/>
  <c r="O336" i="2" s="1"/>
  <c r="W336" i="2" s="1"/>
  <c r="N337" i="2"/>
  <c r="O337" i="2" s="1"/>
  <c r="W337" i="2" s="1"/>
  <c r="N338" i="2"/>
  <c r="O338" i="2" s="1"/>
  <c r="W338" i="2" s="1"/>
  <c r="N339" i="2"/>
  <c r="O339" i="2" s="1"/>
  <c r="W339" i="2" s="1"/>
  <c r="N340" i="2"/>
  <c r="O340" i="2" s="1"/>
  <c r="W340" i="2" s="1"/>
  <c r="N341" i="2"/>
  <c r="O341" i="2" s="1"/>
  <c r="W341" i="2" s="1"/>
  <c r="N342" i="2"/>
  <c r="O342" i="2" s="1"/>
  <c r="W342" i="2" s="1"/>
  <c r="N343" i="2"/>
  <c r="O343" i="2" s="1"/>
  <c r="W343" i="2" s="1"/>
  <c r="N344" i="2"/>
  <c r="O344" i="2" s="1"/>
  <c r="W344" i="2" s="1"/>
  <c r="N345" i="2"/>
  <c r="O345" i="2" s="1"/>
  <c r="W345" i="2" s="1"/>
  <c r="N346" i="2"/>
  <c r="O346" i="2" s="1"/>
  <c r="W346" i="2" s="1"/>
  <c r="N347" i="2"/>
  <c r="O347" i="2" s="1"/>
  <c r="W347" i="2" s="1"/>
  <c r="N348" i="2"/>
  <c r="O348" i="2" s="1"/>
  <c r="W348" i="2" s="1"/>
  <c r="N349" i="2"/>
  <c r="O349" i="2" s="1"/>
  <c r="W349" i="2" s="1"/>
  <c r="N350" i="2"/>
  <c r="O350" i="2" s="1"/>
  <c r="W350" i="2" s="1"/>
  <c r="N351" i="2"/>
  <c r="O351" i="2" s="1"/>
  <c r="W351" i="2" s="1"/>
  <c r="N352" i="2"/>
  <c r="O352" i="2" s="1"/>
  <c r="W352" i="2" s="1"/>
  <c r="N353" i="2"/>
  <c r="O353" i="2" s="1"/>
  <c r="W353" i="2" s="1"/>
  <c r="N354" i="2"/>
  <c r="O354" i="2" s="1"/>
  <c r="W354" i="2" s="1"/>
  <c r="N355" i="2"/>
  <c r="O355" i="2" s="1"/>
  <c r="W355" i="2" s="1"/>
  <c r="N356" i="2"/>
  <c r="O356" i="2" s="1"/>
  <c r="W356" i="2" s="1"/>
  <c r="N357" i="2"/>
  <c r="O357" i="2" s="1"/>
  <c r="W357" i="2" s="1"/>
  <c r="N358" i="2"/>
  <c r="O358" i="2" s="1"/>
  <c r="W358" i="2" s="1"/>
  <c r="N359" i="2"/>
  <c r="O359" i="2" s="1"/>
  <c r="W359" i="2" s="1"/>
  <c r="N360" i="2"/>
  <c r="O360" i="2" s="1"/>
  <c r="W360" i="2" s="1"/>
  <c r="N361" i="2"/>
  <c r="O361" i="2" s="1"/>
  <c r="W361" i="2" s="1"/>
  <c r="N362" i="2"/>
  <c r="O362" i="2" s="1"/>
  <c r="W362" i="2" s="1"/>
  <c r="N363" i="2"/>
  <c r="O363" i="2" s="1"/>
  <c r="W363" i="2" s="1"/>
  <c r="N364" i="2"/>
  <c r="O364" i="2" s="1"/>
  <c r="W364" i="2" s="1"/>
  <c r="N365" i="2"/>
  <c r="O365" i="2" s="1"/>
  <c r="W365" i="2" s="1"/>
  <c r="N366" i="2"/>
  <c r="O366" i="2" s="1"/>
  <c r="W366" i="2" s="1"/>
  <c r="N367" i="2"/>
  <c r="O367" i="2" s="1"/>
  <c r="W367" i="2" s="1"/>
  <c r="N368" i="2"/>
  <c r="O368" i="2" s="1"/>
  <c r="W368" i="2" s="1"/>
  <c r="N369" i="2"/>
  <c r="O369" i="2" s="1"/>
  <c r="W369" i="2" s="1"/>
  <c r="N370" i="2"/>
  <c r="O370" i="2" s="1"/>
  <c r="W370" i="2" s="1"/>
  <c r="N371" i="2"/>
  <c r="O371" i="2" s="1"/>
  <c r="W371" i="2" s="1"/>
  <c r="N372" i="2"/>
  <c r="O372" i="2" s="1"/>
  <c r="W372" i="2" s="1"/>
  <c r="N373" i="2"/>
  <c r="O373" i="2" s="1"/>
  <c r="W373" i="2" s="1"/>
  <c r="N374" i="2"/>
  <c r="O374" i="2" s="1"/>
  <c r="W374" i="2" s="1"/>
  <c r="N375" i="2"/>
  <c r="O375" i="2" s="1"/>
  <c r="W375" i="2" s="1"/>
  <c r="N376" i="2"/>
  <c r="O376" i="2" s="1"/>
  <c r="W376" i="2" s="1"/>
  <c r="N377" i="2"/>
  <c r="O377" i="2" s="1"/>
  <c r="W377" i="2" s="1"/>
  <c r="N378" i="2"/>
  <c r="O378" i="2" s="1"/>
  <c r="W378" i="2" s="1"/>
  <c r="N379" i="2"/>
  <c r="O379" i="2" s="1"/>
  <c r="W379" i="2" s="1"/>
  <c r="N380" i="2"/>
  <c r="O380" i="2" s="1"/>
  <c r="W380" i="2" s="1"/>
  <c r="N381" i="2"/>
  <c r="O381" i="2" s="1"/>
  <c r="W381" i="2" s="1"/>
  <c r="N382" i="2"/>
  <c r="O382" i="2" s="1"/>
  <c r="W382" i="2" s="1"/>
  <c r="N383" i="2"/>
  <c r="O383" i="2" s="1"/>
  <c r="W383" i="2" s="1"/>
  <c r="N384" i="2"/>
  <c r="O384" i="2" s="1"/>
  <c r="W384" i="2" s="1"/>
  <c r="N385" i="2"/>
  <c r="O385" i="2" s="1"/>
  <c r="W385" i="2" s="1"/>
  <c r="N386" i="2"/>
  <c r="O386" i="2" s="1"/>
  <c r="W386" i="2" s="1"/>
  <c r="N387" i="2"/>
  <c r="O387" i="2" s="1"/>
  <c r="W387" i="2" s="1"/>
  <c r="N388" i="2"/>
  <c r="O388" i="2" s="1"/>
  <c r="W388" i="2" s="1"/>
  <c r="N389" i="2"/>
  <c r="O389" i="2" s="1"/>
  <c r="W389" i="2" s="1"/>
  <c r="N390" i="2"/>
  <c r="O390" i="2" s="1"/>
  <c r="W390" i="2" s="1"/>
  <c r="N391" i="2"/>
  <c r="O391" i="2" s="1"/>
  <c r="W391" i="2" s="1"/>
  <c r="N392" i="2"/>
  <c r="O392" i="2" s="1"/>
  <c r="W392" i="2" s="1"/>
  <c r="N393" i="2"/>
  <c r="O393" i="2" s="1"/>
  <c r="W393" i="2" s="1"/>
  <c r="N394" i="2"/>
  <c r="O394" i="2" s="1"/>
  <c r="W394" i="2" s="1"/>
  <c r="N395" i="2"/>
  <c r="O395" i="2" s="1"/>
  <c r="W395" i="2" s="1"/>
  <c r="N396" i="2"/>
  <c r="O396" i="2" s="1"/>
  <c r="W396" i="2" s="1"/>
  <c r="N397" i="2"/>
  <c r="O397" i="2" s="1"/>
  <c r="W397" i="2" s="1"/>
  <c r="N398" i="2"/>
  <c r="O398" i="2" s="1"/>
  <c r="W398" i="2" s="1"/>
  <c r="N399" i="2"/>
  <c r="O399" i="2" s="1"/>
  <c r="W399" i="2" s="1"/>
  <c r="N400" i="2"/>
  <c r="O400" i="2" s="1"/>
  <c r="W400" i="2" s="1"/>
  <c r="N401" i="2"/>
  <c r="O401" i="2" s="1"/>
  <c r="W401" i="2" s="1"/>
  <c r="N402" i="2"/>
  <c r="O402" i="2" s="1"/>
  <c r="W402" i="2" s="1"/>
  <c r="N403" i="2"/>
  <c r="O403" i="2" s="1"/>
  <c r="W403" i="2" s="1"/>
  <c r="N404" i="2"/>
  <c r="O404" i="2" s="1"/>
  <c r="W404" i="2" s="1"/>
  <c r="N405" i="2"/>
  <c r="O405" i="2" s="1"/>
  <c r="W405" i="2" s="1"/>
  <c r="N406" i="2"/>
  <c r="O406" i="2" s="1"/>
  <c r="W406" i="2" s="1"/>
  <c r="N407" i="2"/>
  <c r="O407" i="2" s="1"/>
  <c r="W407" i="2" s="1"/>
  <c r="N408" i="2"/>
  <c r="O408" i="2" s="1"/>
  <c r="W408" i="2" s="1"/>
  <c r="N409" i="2"/>
  <c r="O409" i="2" s="1"/>
  <c r="W409" i="2" s="1"/>
  <c r="N410" i="2"/>
  <c r="O410" i="2" s="1"/>
  <c r="W410" i="2" s="1"/>
  <c r="N411" i="2"/>
  <c r="O411" i="2" s="1"/>
  <c r="W411" i="2" s="1"/>
  <c r="N412" i="2"/>
  <c r="O412" i="2" s="1"/>
  <c r="W412" i="2" s="1"/>
  <c r="N413" i="2"/>
  <c r="O413" i="2" s="1"/>
  <c r="W413" i="2" s="1"/>
  <c r="N414" i="2"/>
  <c r="O414" i="2" s="1"/>
  <c r="W414" i="2" s="1"/>
  <c r="N415" i="2"/>
  <c r="O415" i="2" s="1"/>
  <c r="W415" i="2" s="1"/>
  <c r="N416" i="2"/>
  <c r="O416" i="2" s="1"/>
  <c r="W416" i="2" s="1"/>
  <c r="N417" i="2"/>
  <c r="O417" i="2" s="1"/>
  <c r="W417" i="2" s="1"/>
  <c r="N418" i="2"/>
  <c r="O418" i="2" s="1"/>
  <c r="W418" i="2" s="1"/>
  <c r="N419" i="2"/>
  <c r="O419" i="2" s="1"/>
  <c r="W419" i="2" s="1"/>
  <c r="N420" i="2"/>
  <c r="O420" i="2" s="1"/>
  <c r="W420" i="2" s="1"/>
  <c r="N421" i="2"/>
  <c r="O421" i="2" s="1"/>
  <c r="W421" i="2" s="1"/>
  <c r="N422" i="2"/>
  <c r="O422" i="2" s="1"/>
  <c r="W422" i="2" s="1"/>
  <c r="N423" i="2"/>
  <c r="O423" i="2" s="1"/>
  <c r="W423" i="2" s="1"/>
  <c r="N424" i="2"/>
  <c r="O424" i="2" s="1"/>
  <c r="W424" i="2" s="1"/>
  <c r="N425" i="2"/>
  <c r="O425" i="2" s="1"/>
  <c r="W425" i="2" s="1"/>
  <c r="N426" i="2"/>
  <c r="O426" i="2" s="1"/>
  <c r="W426" i="2" s="1"/>
  <c r="N427" i="2"/>
  <c r="O427" i="2" s="1"/>
  <c r="W427" i="2" s="1"/>
  <c r="N428" i="2"/>
  <c r="O428" i="2" s="1"/>
  <c r="W428" i="2" s="1"/>
  <c r="N429" i="2"/>
  <c r="O429" i="2" s="1"/>
  <c r="W429" i="2" s="1"/>
  <c r="N430" i="2"/>
  <c r="O430" i="2" s="1"/>
  <c r="W430" i="2" s="1"/>
  <c r="N431" i="2"/>
  <c r="O431" i="2" s="1"/>
  <c r="W431" i="2" s="1"/>
  <c r="N432" i="2"/>
  <c r="O432" i="2" s="1"/>
  <c r="W432" i="2" s="1"/>
  <c r="N433" i="2"/>
  <c r="O433" i="2" s="1"/>
  <c r="W433" i="2" s="1"/>
  <c r="N434" i="2"/>
  <c r="O434" i="2" s="1"/>
  <c r="W434" i="2" s="1"/>
  <c r="N435" i="2"/>
  <c r="O435" i="2" s="1"/>
  <c r="W435" i="2" s="1"/>
  <c r="N436" i="2"/>
  <c r="O436" i="2" s="1"/>
  <c r="W436" i="2" s="1"/>
  <c r="N437" i="2"/>
  <c r="O437" i="2" s="1"/>
  <c r="W437" i="2" s="1"/>
  <c r="N438" i="2"/>
  <c r="O438" i="2" s="1"/>
  <c r="W438" i="2" s="1"/>
  <c r="N439" i="2"/>
  <c r="O439" i="2" s="1"/>
  <c r="W439" i="2" s="1"/>
  <c r="N440" i="2"/>
  <c r="O440" i="2" s="1"/>
  <c r="W440" i="2" s="1"/>
  <c r="N441" i="2"/>
  <c r="O441" i="2" s="1"/>
  <c r="W441" i="2" s="1"/>
  <c r="N442" i="2"/>
  <c r="O442" i="2" s="1"/>
  <c r="W442" i="2" s="1"/>
  <c r="N443" i="2"/>
  <c r="O443" i="2" s="1"/>
  <c r="W443" i="2" s="1"/>
  <c r="N444" i="2"/>
  <c r="O444" i="2" s="1"/>
  <c r="W444" i="2" s="1"/>
  <c r="N445" i="2"/>
  <c r="O445" i="2" s="1"/>
  <c r="W445" i="2" s="1"/>
  <c r="N446" i="2"/>
  <c r="O446" i="2" s="1"/>
  <c r="W446" i="2" s="1"/>
  <c r="N447" i="2"/>
  <c r="O447" i="2" s="1"/>
  <c r="W447" i="2" s="1"/>
  <c r="N448" i="2"/>
  <c r="O448" i="2" s="1"/>
  <c r="W448" i="2" s="1"/>
  <c r="N449" i="2"/>
  <c r="O449" i="2" s="1"/>
  <c r="W449" i="2" s="1"/>
  <c r="N450" i="2"/>
  <c r="O450" i="2" s="1"/>
  <c r="W450" i="2" s="1"/>
  <c r="N451" i="2"/>
  <c r="O451" i="2" s="1"/>
  <c r="W451" i="2" s="1"/>
  <c r="N452" i="2"/>
  <c r="O452" i="2" s="1"/>
  <c r="W452" i="2" s="1"/>
  <c r="N453" i="2"/>
  <c r="O453" i="2" s="1"/>
  <c r="W453" i="2" s="1"/>
  <c r="N454" i="2"/>
  <c r="O454" i="2" s="1"/>
  <c r="W454" i="2" s="1"/>
  <c r="N455" i="2"/>
  <c r="O455" i="2" s="1"/>
  <c r="W455" i="2" s="1"/>
  <c r="N456" i="2"/>
  <c r="O456" i="2" s="1"/>
  <c r="W456" i="2" s="1"/>
  <c r="N457" i="2"/>
  <c r="O457" i="2" s="1"/>
  <c r="W457" i="2" s="1"/>
  <c r="N458" i="2"/>
  <c r="O458" i="2" s="1"/>
  <c r="W458" i="2" s="1"/>
  <c r="N459" i="2"/>
  <c r="O459" i="2" s="1"/>
  <c r="W459" i="2" s="1"/>
  <c r="N460" i="2"/>
  <c r="O460" i="2" s="1"/>
  <c r="W460" i="2" s="1"/>
  <c r="N461" i="2"/>
  <c r="O461" i="2" s="1"/>
  <c r="W461" i="2" s="1"/>
  <c r="N462" i="2"/>
  <c r="O462" i="2" s="1"/>
  <c r="W462" i="2" s="1"/>
  <c r="N463" i="2"/>
  <c r="O463" i="2" s="1"/>
  <c r="W463" i="2" s="1"/>
  <c r="N464" i="2"/>
  <c r="O464" i="2" s="1"/>
  <c r="W464" i="2" s="1"/>
  <c r="N465" i="2"/>
  <c r="O465" i="2" s="1"/>
  <c r="W465" i="2" s="1"/>
  <c r="N466" i="2"/>
  <c r="O466" i="2" s="1"/>
  <c r="W466" i="2" s="1"/>
  <c r="N467" i="2"/>
  <c r="O467" i="2" s="1"/>
  <c r="W467" i="2" s="1"/>
  <c r="N468" i="2"/>
  <c r="O468" i="2" s="1"/>
  <c r="W468" i="2" s="1"/>
  <c r="N469" i="2"/>
  <c r="O469" i="2" s="1"/>
  <c r="W469" i="2" s="1"/>
  <c r="N470" i="2"/>
  <c r="O470" i="2" s="1"/>
  <c r="W470" i="2" s="1"/>
  <c r="N471" i="2"/>
  <c r="O471" i="2" s="1"/>
  <c r="W471" i="2" s="1"/>
  <c r="N472" i="2"/>
  <c r="O472" i="2" s="1"/>
  <c r="W472" i="2" s="1"/>
  <c r="N473" i="2"/>
  <c r="O473" i="2" s="1"/>
  <c r="W473" i="2" s="1"/>
  <c r="N474" i="2"/>
  <c r="O474" i="2" s="1"/>
  <c r="W474" i="2" s="1"/>
  <c r="N475" i="2"/>
  <c r="O475" i="2" s="1"/>
  <c r="W475" i="2" s="1"/>
  <c r="N476" i="2"/>
  <c r="O476" i="2" s="1"/>
  <c r="W476" i="2" s="1"/>
  <c r="N477" i="2"/>
  <c r="O477" i="2" s="1"/>
  <c r="W477" i="2" s="1"/>
  <c r="N478" i="2"/>
  <c r="O478" i="2" s="1"/>
  <c r="W478" i="2" s="1"/>
  <c r="N479" i="2"/>
  <c r="O479" i="2" s="1"/>
  <c r="W479" i="2" s="1"/>
  <c r="N480" i="2"/>
  <c r="O480" i="2" s="1"/>
  <c r="W480" i="2" s="1"/>
  <c r="N481" i="2"/>
  <c r="O481" i="2" s="1"/>
  <c r="W481" i="2" s="1"/>
  <c r="N482" i="2"/>
  <c r="O482" i="2" s="1"/>
  <c r="W482" i="2" s="1"/>
  <c r="N483" i="2"/>
  <c r="O483" i="2" s="1"/>
  <c r="W483" i="2" s="1"/>
  <c r="N484" i="2"/>
  <c r="O484" i="2" s="1"/>
  <c r="W484" i="2" s="1"/>
  <c r="N485" i="2"/>
  <c r="O485" i="2" s="1"/>
  <c r="W485" i="2" s="1"/>
  <c r="N486" i="2"/>
  <c r="O486" i="2" s="1"/>
  <c r="W486" i="2" s="1"/>
  <c r="N487" i="2"/>
  <c r="O487" i="2" s="1"/>
  <c r="W487" i="2" s="1"/>
  <c r="N488" i="2"/>
  <c r="O488" i="2" s="1"/>
  <c r="W488" i="2" s="1"/>
  <c r="N489" i="2"/>
  <c r="O489" i="2" s="1"/>
  <c r="W489" i="2" s="1"/>
  <c r="N490" i="2"/>
  <c r="O490" i="2" s="1"/>
  <c r="W490" i="2" s="1"/>
  <c r="N491" i="2"/>
  <c r="O491" i="2" s="1"/>
  <c r="W491" i="2" s="1"/>
  <c r="N492" i="2"/>
  <c r="O492" i="2" s="1"/>
  <c r="W492" i="2" s="1"/>
  <c r="N493" i="2"/>
  <c r="O493" i="2" s="1"/>
  <c r="W493" i="2" s="1"/>
  <c r="N494" i="2"/>
  <c r="O494" i="2" s="1"/>
  <c r="W494" i="2" s="1"/>
  <c r="N495" i="2"/>
  <c r="O495" i="2" s="1"/>
  <c r="W495" i="2" s="1"/>
  <c r="N496" i="2"/>
  <c r="O496" i="2" s="1"/>
  <c r="W496" i="2" s="1"/>
  <c r="N497" i="2"/>
  <c r="O497" i="2" s="1"/>
  <c r="W497" i="2" s="1"/>
  <c r="N498" i="2"/>
  <c r="O498" i="2" s="1"/>
  <c r="W498" i="2" s="1"/>
  <c r="N499" i="2"/>
  <c r="O499" i="2" s="1"/>
  <c r="W499" i="2" s="1"/>
  <c r="N500" i="2"/>
  <c r="O500" i="2" s="1"/>
  <c r="W500" i="2" s="1"/>
  <c r="N501" i="2"/>
  <c r="O501" i="2" s="1"/>
  <c r="W501" i="2" s="1"/>
  <c r="N502" i="2"/>
  <c r="O502" i="2" s="1"/>
  <c r="W502" i="2" s="1"/>
  <c r="N503" i="2"/>
  <c r="O503" i="2" s="1"/>
  <c r="W503" i="2" s="1"/>
  <c r="N504" i="2"/>
  <c r="O504" i="2" s="1"/>
  <c r="W504" i="2" s="1"/>
  <c r="N505" i="2"/>
  <c r="O505" i="2" s="1"/>
  <c r="W505" i="2" s="1"/>
  <c r="N506" i="2"/>
  <c r="O506" i="2" s="1"/>
  <c r="W506" i="2" s="1"/>
  <c r="N507" i="2"/>
  <c r="O507" i="2" s="1"/>
  <c r="W507" i="2" s="1"/>
  <c r="N508" i="2"/>
  <c r="O508" i="2" s="1"/>
  <c r="W508" i="2" s="1"/>
  <c r="N509" i="2"/>
  <c r="O509" i="2" s="1"/>
  <c r="W509" i="2" s="1"/>
  <c r="N510" i="2"/>
  <c r="O510" i="2" s="1"/>
  <c r="W510" i="2" s="1"/>
  <c r="N511" i="2"/>
  <c r="O511" i="2" s="1"/>
  <c r="W511" i="2" s="1"/>
  <c r="N512" i="2"/>
  <c r="O512" i="2" s="1"/>
  <c r="W512" i="2" s="1"/>
  <c r="N513" i="2"/>
  <c r="O513" i="2" s="1"/>
  <c r="W513" i="2" s="1"/>
  <c r="N514" i="2"/>
  <c r="O514" i="2" s="1"/>
  <c r="W514" i="2" s="1"/>
  <c r="N515" i="2"/>
  <c r="O515" i="2" s="1"/>
  <c r="W515" i="2" s="1"/>
  <c r="N516" i="2"/>
  <c r="O516" i="2" s="1"/>
  <c r="W516" i="2" s="1"/>
  <c r="N517" i="2"/>
  <c r="O517" i="2" s="1"/>
  <c r="W517" i="2" s="1"/>
  <c r="N518" i="2"/>
  <c r="O518" i="2" s="1"/>
  <c r="W518" i="2" s="1"/>
  <c r="N519" i="2"/>
  <c r="O519" i="2" s="1"/>
  <c r="W519" i="2" s="1"/>
  <c r="N520" i="2"/>
  <c r="O520" i="2" s="1"/>
  <c r="W520" i="2" s="1"/>
  <c r="N521" i="2"/>
  <c r="O521" i="2" s="1"/>
  <c r="W521" i="2" s="1"/>
  <c r="N522" i="2"/>
  <c r="O522" i="2" s="1"/>
  <c r="W522" i="2" s="1"/>
  <c r="N523" i="2"/>
  <c r="O523" i="2" s="1"/>
  <c r="W523" i="2" s="1"/>
  <c r="N524" i="2"/>
  <c r="O524" i="2" s="1"/>
  <c r="W524" i="2" s="1"/>
  <c r="N525" i="2"/>
  <c r="O525" i="2" s="1"/>
  <c r="W525" i="2" s="1"/>
  <c r="N526" i="2"/>
  <c r="O526" i="2" s="1"/>
  <c r="W526" i="2" s="1"/>
  <c r="N527" i="2"/>
  <c r="O527" i="2" s="1"/>
  <c r="W527" i="2" s="1"/>
  <c r="N528" i="2"/>
  <c r="O528" i="2" s="1"/>
  <c r="W528" i="2" s="1"/>
  <c r="N529" i="2"/>
  <c r="O529" i="2" s="1"/>
  <c r="W529" i="2" s="1"/>
  <c r="N530" i="2"/>
  <c r="O530" i="2" s="1"/>
  <c r="W530" i="2" s="1"/>
  <c r="N531" i="2"/>
  <c r="O531" i="2" s="1"/>
  <c r="W531" i="2" s="1"/>
  <c r="N532" i="2"/>
  <c r="O532" i="2" s="1"/>
  <c r="W532" i="2" s="1"/>
  <c r="N533" i="2"/>
  <c r="O533" i="2" s="1"/>
  <c r="W533" i="2" s="1"/>
  <c r="N534" i="2"/>
  <c r="O534" i="2" s="1"/>
  <c r="W534" i="2" s="1"/>
  <c r="N535" i="2"/>
  <c r="O535" i="2" s="1"/>
  <c r="W535" i="2" s="1"/>
  <c r="N536" i="2"/>
  <c r="O536" i="2" s="1"/>
  <c r="W536" i="2" s="1"/>
  <c r="N537" i="2"/>
  <c r="O537" i="2" s="1"/>
  <c r="W537" i="2" s="1"/>
  <c r="N538" i="2"/>
  <c r="O538" i="2" s="1"/>
  <c r="W538" i="2" s="1"/>
  <c r="N539" i="2"/>
  <c r="O539" i="2" s="1"/>
  <c r="W539" i="2" s="1"/>
  <c r="N540" i="2"/>
  <c r="O540" i="2" s="1"/>
  <c r="W540" i="2" s="1"/>
  <c r="N541" i="2"/>
  <c r="O541" i="2" s="1"/>
  <c r="W541" i="2" s="1"/>
  <c r="N542" i="2"/>
  <c r="O542" i="2" s="1"/>
  <c r="W542" i="2" s="1"/>
  <c r="N543" i="2"/>
  <c r="O543" i="2" s="1"/>
  <c r="W543" i="2" s="1"/>
  <c r="N544" i="2"/>
  <c r="O544" i="2" s="1"/>
  <c r="W544" i="2" s="1"/>
  <c r="N545" i="2"/>
  <c r="O545" i="2" s="1"/>
  <c r="W545" i="2" s="1"/>
  <c r="N546" i="2"/>
  <c r="O546" i="2" s="1"/>
  <c r="W546" i="2" s="1"/>
  <c r="N547" i="2"/>
  <c r="O547" i="2" s="1"/>
  <c r="W547" i="2" s="1"/>
  <c r="N548" i="2"/>
  <c r="O548" i="2" s="1"/>
  <c r="W548" i="2" s="1"/>
  <c r="N549" i="2"/>
  <c r="O549" i="2" s="1"/>
  <c r="W549" i="2" s="1"/>
  <c r="N550" i="2"/>
  <c r="O550" i="2" s="1"/>
  <c r="W550" i="2" s="1"/>
  <c r="N551" i="2"/>
  <c r="O551" i="2" s="1"/>
  <c r="W551" i="2" s="1"/>
  <c r="N552" i="2"/>
  <c r="O552" i="2" s="1"/>
  <c r="W552" i="2" s="1"/>
  <c r="N553" i="2"/>
  <c r="O553" i="2" s="1"/>
  <c r="W553" i="2" s="1"/>
  <c r="N554" i="2"/>
  <c r="O554" i="2" s="1"/>
  <c r="W554" i="2" s="1"/>
  <c r="N555" i="2"/>
  <c r="O555" i="2" s="1"/>
  <c r="W555" i="2" s="1"/>
  <c r="N556" i="2"/>
  <c r="O556" i="2" s="1"/>
  <c r="W556" i="2" s="1"/>
  <c r="N557" i="2"/>
  <c r="O557" i="2" s="1"/>
  <c r="W557" i="2" s="1"/>
  <c r="N558" i="2"/>
  <c r="O558" i="2" s="1"/>
  <c r="W558" i="2" s="1"/>
  <c r="N559" i="2"/>
  <c r="O559" i="2" s="1"/>
  <c r="W559" i="2" s="1"/>
  <c r="N560" i="2"/>
  <c r="O560" i="2" s="1"/>
  <c r="W560" i="2" s="1"/>
  <c r="N561" i="2"/>
  <c r="O561" i="2" s="1"/>
  <c r="W561" i="2" s="1"/>
  <c r="N562" i="2"/>
  <c r="O562" i="2" s="1"/>
  <c r="W562" i="2" s="1"/>
  <c r="N563" i="2"/>
  <c r="O563" i="2" s="1"/>
  <c r="W563" i="2" s="1"/>
  <c r="N564" i="2"/>
  <c r="O564" i="2" s="1"/>
  <c r="W564" i="2" s="1"/>
  <c r="N565" i="2"/>
  <c r="O565" i="2" s="1"/>
  <c r="W565" i="2" s="1"/>
  <c r="N566" i="2"/>
  <c r="O566" i="2" s="1"/>
  <c r="W566" i="2" s="1"/>
  <c r="N567" i="2"/>
  <c r="O567" i="2" s="1"/>
  <c r="W567" i="2" s="1"/>
  <c r="N568" i="2"/>
  <c r="O568" i="2" s="1"/>
  <c r="W568" i="2" s="1"/>
  <c r="N569" i="2"/>
  <c r="O569" i="2" s="1"/>
  <c r="W569" i="2" s="1"/>
  <c r="N570" i="2"/>
  <c r="O570" i="2" s="1"/>
  <c r="W570" i="2" s="1"/>
  <c r="N571" i="2"/>
  <c r="O571" i="2" s="1"/>
  <c r="W571" i="2" s="1"/>
  <c r="N572" i="2"/>
  <c r="O572" i="2" s="1"/>
  <c r="W572" i="2" s="1"/>
  <c r="N573" i="2"/>
  <c r="O573" i="2" s="1"/>
  <c r="W573" i="2" s="1"/>
  <c r="N574" i="2"/>
  <c r="O574" i="2" s="1"/>
  <c r="W574" i="2" s="1"/>
  <c r="N575" i="2"/>
  <c r="O575" i="2" s="1"/>
  <c r="W575" i="2" s="1"/>
  <c r="N576" i="2"/>
  <c r="O576" i="2" s="1"/>
  <c r="W576" i="2" s="1"/>
  <c r="N577" i="2"/>
  <c r="O577" i="2" s="1"/>
  <c r="W577" i="2" s="1"/>
  <c r="N578" i="2"/>
  <c r="O578" i="2" s="1"/>
  <c r="W578" i="2" s="1"/>
  <c r="N579" i="2"/>
  <c r="O579" i="2" s="1"/>
  <c r="W579" i="2" s="1"/>
  <c r="N580" i="2"/>
  <c r="O580" i="2" s="1"/>
  <c r="W580" i="2" s="1"/>
  <c r="N581" i="2"/>
  <c r="O581" i="2" s="1"/>
  <c r="W581" i="2" s="1"/>
  <c r="N582" i="2"/>
  <c r="O582" i="2" s="1"/>
  <c r="W582" i="2" s="1"/>
  <c r="N583" i="2"/>
  <c r="O583" i="2" s="1"/>
  <c r="W583" i="2" s="1"/>
  <c r="N584" i="2"/>
  <c r="O584" i="2" s="1"/>
  <c r="W584" i="2" s="1"/>
  <c r="N585" i="2"/>
  <c r="O585" i="2" s="1"/>
  <c r="W585" i="2" s="1"/>
  <c r="N586" i="2"/>
  <c r="O586" i="2" s="1"/>
  <c r="W586" i="2" s="1"/>
  <c r="N587" i="2"/>
  <c r="O587" i="2" s="1"/>
  <c r="W587" i="2" s="1"/>
  <c r="N588" i="2"/>
  <c r="O588" i="2" s="1"/>
  <c r="W588" i="2" s="1"/>
  <c r="N589" i="2"/>
  <c r="O589" i="2" s="1"/>
  <c r="W589" i="2" s="1"/>
  <c r="N590" i="2"/>
  <c r="O590" i="2" s="1"/>
  <c r="W590" i="2" s="1"/>
  <c r="N591" i="2"/>
  <c r="O591" i="2" s="1"/>
  <c r="W591" i="2" s="1"/>
  <c r="N592" i="2"/>
  <c r="O592" i="2" s="1"/>
  <c r="W592" i="2" s="1"/>
  <c r="N593" i="2"/>
  <c r="O593" i="2" s="1"/>
  <c r="W593" i="2" s="1"/>
  <c r="N594" i="2"/>
  <c r="O594" i="2" s="1"/>
  <c r="W594" i="2" s="1"/>
  <c r="N595" i="2"/>
  <c r="O595" i="2" s="1"/>
  <c r="W595" i="2" s="1"/>
  <c r="N596" i="2"/>
  <c r="O596" i="2" s="1"/>
  <c r="W596" i="2" s="1"/>
  <c r="N597" i="2"/>
  <c r="O597" i="2" s="1"/>
  <c r="W597" i="2" s="1"/>
  <c r="N598" i="2"/>
  <c r="O598" i="2" s="1"/>
  <c r="W598" i="2" s="1"/>
  <c r="N599" i="2"/>
  <c r="O599" i="2" s="1"/>
  <c r="W599" i="2" s="1"/>
  <c r="N600" i="2"/>
  <c r="O600" i="2" s="1"/>
  <c r="W600" i="2" s="1"/>
  <c r="N601" i="2"/>
  <c r="O601" i="2" s="1"/>
  <c r="W601" i="2" s="1"/>
  <c r="N602" i="2"/>
  <c r="O602" i="2" s="1"/>
  <c r="W602" i="2" s="1"/>
  <c r="N603" i="2"/>
  <c r="O603" i="2" s="1"/>
  <c r="W603" i="2" s="1"/>
  <c r="N604" i="2"/>
  <c r="O604" i="2" s="1"/>
  <c r="W604" i="2" s="1"/>
  <c r="N605" i="2"/>
  <c r="O605" i="2" s="1"/>
  <c r="W605" i="2" s="1"/>
  <c r="N606" i="2"/>
  <c r="O606" i="2" s="1"/>
  <c r="W606" i="2" s="1"/>
  <c r="N607" i="2"/>
  <c r="O607" i="2" s="1"/>
  <c r="W607" i="2" s="1"/>
  <c r="N608" i="2"/>
  <c r="O608" i="2" s="1"/>
  <c r="W608" i="2" s="1"/>
  <c r="N609" i="2"/>
  <c r="O609" i="2" s="1"/>
  <c r="W609" i="2" s="1"/>
  <c r="N610" i="2"/>
  <c r="O610" i="2" s="1"/>
  <c r="W610" i="2" s="1"/>
  <c r="N611" i="2"/>
  <c r="O611" i="2" s="1"/>
  <c r="W611" i="2" s="1"/>
  <c r="N612" i="2"/>
  <c r="O612" i="2" s="1"/>
  <c r="W612" i="2" s="1"/>
  <c r="N613" i="2"/>
  <c r="O613" i="2" s="1"/>
  <c r="W613" i="2" s="1"/>
  <c r="N614" i="2"/>
  <c r="O614" i="2" s="1"/>
  <c r="W614" i="2" s="1"/>
  <c r="N615" i="2"/>
  <c r="O615" i="2" s="1"/>
  <c r="W615" i="2" s="1"/>
  <c r="N616" i="2"/>
  <c r="O616" i="2" s="1"/>
  <c r="W616" i="2" s="1"/>
  <c r="N617" i="2"/>
  <c r="O617" i="2" s="1"/>
  <c r="W617" i="2" s="1"/>
  <c r="N618" i="2"/>
  <c r="O618" i="2" s="1"/>
  <c r="W618" i="2" s="1"/>
  <c r="N619" i="2"/>
  <c r="O619" i="2" s="1"/>
  <c r="W619" i="2" s="1"/>
  <c r="N620" i="2"/>
  <c r="O620" i="2" s="1"/>
  <c r="W620" i="2" s="1"/>
  <c r="N621" i="2"/>
  <c r="O621" i="2" s="1"/>
  <c r="W621" i="2" s="1"/>
  <c r="N622" i="2"/>
  <c r="O622" i="2" s="1"/>
  <c r="W622" i="2" s="1"/>
  <c r="N623" i="2"/>
  <c r="O623" i="2" s="1"/>
  <c r="W623" i="2" s="1"/>
  <c r="N624" i="2"/>
  <c r="O624" i="2" s="1"/>
  <c r="W624" i="2" s="1"/>
  <c r="N625" i="2"/>
  <c r="O625" i="2" s="1"/>
  <c r="W625" i="2" s="1"/>
  <c r="N626" i="2"/>
  <c r="O626" i="2" s="1"/>
  <c r="W626" i="2" s="1"/>
  <c r="N627" i="2"/>
  <c r="O627" i="2" s="1"/>
  <c r="W627" i="2" s="1"/>
  <c r="N628" i="2"/>
  <c r="O628" i="2" s="1"/>
  <c r="W628" i="2" s="1"/>
  <c r="N629" i="2"/>
  <c r="O629" i="2" s="1"/>
  <c r="W629" i="2" s="1"/>
  <c r="N630" i="2"/>
  <c r="O630" i="2" s="1"/>
  <c r="W630" i="2" s="1"/>
  <c r="N631" i="2"/>
  <c r="O631" i="2" s="1"/>
  <c r="W631" i="2" s="1"/>
  <c r="N632" i="2"/>
  <c r="O632" i="2" s="1"/>
  <c r="W632" i="2" s="1"/>
  <c r="N633" i="2"/>
  <c r="O633" i="2" s="1"/>
  <c r="W633" i="2" s="1"/>
  <c r="N634" i="2"/>
  <c r="O634" i="2" s="1"/>
  <c r="W634" i="2" s="1"/>
  <c r="N635" i="2"/>
  <c r="O635" i="2" s="1"/>
  <c r="W635" i="2" s="1"/>
  <c r="N636" i="2"/>
  <c r="O636" i="2" s="1"/>
  <c r="W636" i="2" s="1"/>
  <c r="N637" i="2"/>
  <c r="O637" i="2" s="1"/>
  <c r="W637" i="2" s="1"/>
  <c r="N638" i="2"/>
  <c r="O638" i="2" s="1"/>
  <c r="W638" i="2" s="1"/>
  <c r="N639" i="2"/>
  <c r="O639" i="2" s="1"/>
  <c r="W639" i="2" s="1"/>
  <c r="N640" i="2"/>
  <c r="O640" i="2" s="1"/>
  <c r="W640" i="2" s="1"/>
  <c r="N641" i="2"/>
  <c r="O641" i="2" s="1"/>
  <c r="W641" i="2" s="1"/>
  <c r="N642" i="2"/>
  <c r="O642" i="2" s="1"/>
  <c r="W642" i="2" s="1"/>
  <c r="N643" i="2"/>
  <c r="O643" i="2" s="1"/>
  <c r="W643" i="2" s="1"/>
  <c r="N644" i="2"/>
  <c r="O644" i="2" s="1"/>
  <c r="W644" i="2" s="1"/>
  <c r="N645" i="2"/>
  <c r="O645" i="2" s="1"/>
  <c r="W645" i="2" s="1"/>
  <c r="N646" i="2"/>
  <c r="O646" i="2" s="1"/>
  <c r="W646" i="2" s="1"/>
  <c r="N647" i="2"/>
  <c r="O647" i="2" s="1"/>
  <c r="W647" i="2" s="1"/>
  <c r="N648" i="2"/>
  <c r="O648" i="2" s="1"/>
  <c r="W648" i="2" s="1"/>
  <c r="N649" i="2"/>
  <c r="O649" i="2" s="1"/>
  <c r="W649" i="2" s="1"/>
  <c r="N650" i="2"/>
  <c r="O650" i="2" s="1"/>
  <c r="W650" i="2" s="1"/>
  <c r="N651" i="2"/>
  <c r="O651" i="2" s="1"/>
  <c r="W651" i="2" s="1"/>
  <c r="N652" i="2"/>
  <c r="O652" i="2" s="1"/>
  <c r="W652" i="2" s="1"/>
  <c r="N653" i="2"/>
  <c r="O653" i="2" s="1"/>
  <c r="W653" i="2" s="1"/>
  <c r="N654" i="2"/>
  <c r="O654" i="2" s="1"/>
  <c r="W654" i="2" s="1"/>
  <c r="N655" i="2"/>
  <c r="O655" i="2" s="1"/>
  <c r="W655" i="2" s="1"/>
  <c r="N656" i="2"/>
  <c r="O656" i="2" s="1"/>
  <c r="W656" i="2" s="1"/>
  <c r="N657" i="2"/>
  <c r="O657" i="2" s="1"/>
  <c r="W657" i="2" s="1"/>
  <c r="N658" i="2"/>
  <c r="O658" i="2" s="1"/>
  <c r="W658" i="2" s="1"/>
  <c r="N659" i="2"/>
  <c r="O659" i="2" s="1"/>
  <c r="W659" i="2" s="1"/>
  <c r="N660" i="2"/>
  <c r="O660" i="2" s="1"/>
  <c r="W660" i="2" s="1"/>
  <c r="N661" i="2"/>
  <c r="O661" i="2" s="1"/>
  <c r="W661" i="2" s="1"/>
  <c r="N662" i="2"/>
  <c r="O662" i="2" s="1"/>
  <c r="W662" i="2" s="1"/>
  <c r="N663" i="2"/>
  <c r="O663" i="2" s="1"/>
  <c r="W663" i="2" s="1"/>
  <c r="N664" i="2"/>
  <c r="O664" i="2" s="1"/>
  <c r="W664" i="2" s="1"/>
  <c r="N665" i="2"/>
  <c r="O665" i="2" s="1"/>
  <c r="W665" i="2" s="1"/>
  <c r="N666" i="2"/>
  <c r="O666" i="2" s="1"/>
  <c r="W666" i="2" s="1"/>
  <c r="N667" i="2"/>
  <c r="O667" i="2" s="1"/>
  <c r="W667" i="2" s="1"/>
  <c r="N668" i="2"/>
  <c r="O668" i="2" s="1"/>
  <c r="W668" i="2" s="1"/>
  <c r="N669" i="2"/>
  <c r="O669" i="2" s="1"/>
  <c r="W669" i="2" s="1"/>
  <c r="N670" i="2"/>
  <c r="O670" i="2" s="1"/>
  <c r="W670" i="2" s="1"/>
  <c r="N671" i="2"/>
  <c r="O671" i="2" s="1"/>
  <c r="W671" i="2" s="1"/>
  <c r="N672" i="2"/>
  <c r="O672" i="2" s="1"/>
  <c r="W672" i="2" s="1"/>
  <c r="N673" i="2"/>
  <c r="O673" i="2" s="1"/>
  <c r="W673" i="2" s="1"/>
  <c r="N674" i="2"/>
  <c r="O674" i="2" s="1"/>
  <c r="W674" i="2" s="1"/>
  <c r="N675" i="2"/>
  <c r="O675" i="2" s="1"/>
  <c r="W675" i="2" s="1"/>
  <c r="N676" i="2"/>
  <c r="O676" i="2" s="1"/>
  <c r="W676" i="2" s="1"/>
  <c r="N677" i="2"/>
  <c r="O677" i="2" s="1"/>
  <c r="W677" i="2" s="1"/>
  <c r="N678" i="2"/>
  <c r="O678" i="2" s="1"/>
  <c r="W678" i="2" s="1"/>
  <c r="N679" i="2"/>
  <c r="O679" i="2" s="1"/>
  <c r="W679" i="2" s="1"/>
  <c r="N680" i="2"/>
  <c r="O680" i="2" s="1"/>
  <c r="W680" i="2" s="1"/>
  <c r="N681" i="2"/>
  <c r="O681" i="2" s="1"/>
  <c r="W681" i="2" s="1"/>
  <c r="N682" i="2"/>
  <c r="O682" i="2" s="1"/>
  <c r="W682" i="2" s="1"/>
  <c r="N683" i="2"/>
  <c r="O683" i="2" s="1"/>
  <c r="W683" i="2" s="1"/>
  <c r="N684" i="2"/>
  <c r="O684" i="2" s="1"/>
  <c r="W684" i="2" s="1"/>
  <c r="N685" i="2"/>
  <c r="O685" i="2" s="1"/>
  <c r="W685" i="2" s="1"/>
  <c r="N686" i="2"/>
  <c r="O686" i="2" s="1"/>
  <c r="W686" i="2" s="1"/>
  <c r="N687" i="2"/>
  <c r="O687" i="2" s="1"/>
  <c r="W687" i="2" s="1"/>
  <c r="N688" i="2"/>
  <c r="O688" i="2" s="1"/>
  <c r="W688" i="2" s="1"/>
  <c r="N689" i="2"/>
  <c r="O689" i="2" s="1"/>
  <c r="W689" i="2" s="1"/>
  <c r="N690" i="2"/>
  <c r="O690" i="2" s="1"/>
  <c r="W690" i="2" s="1"/>
  <c r="N691" i="2"/>
  <c r="O691" i="2" s="1"/>
  <c r="W691" i="2" s="1"/>
  <c r="N692" i="2"/>
  <c r="O692" i="2" s="1"/>
  <c r="W692" i="2" s="1"/>
  <c r="N693" i="2"/>
  <c r="O693" i="2" s="1"/>
  <c r="W693" i="2" s="1"/>
  <c r="N694" i="2"/>
  <c r="O694" i="2" s="1"/>
  <c r="W694" i="2" s="1"/>
  <c r="N695" i="2"/>
  <c r="O695" i="2" s="1"/>
  <c r="W695" i="2" s="1"/>
  <c r="N696" i="2"/>
  <c r="O696" i="2" s="1"/>
  <c r="W696" i="2" s="1"/>
  <c r="N697" i="2"/>
  <c r="O697" i="2" s="1"/>
  <c r="W697" i="2" s="1"/>
  <c r="N698" i="2"/>
  <c r="O698" i="2" s="1"/>
  <c r="W698" i="2" s="1"/>
  <c r="N699" i="2"/>
  <c r="O699" i="2" s="1"/>
  <c r="W699" i="2" s="1"/>
  <c r="N700" i="2"/>
  <c r="O700" i="2" s="1"/>
  <c r="W700" i="2" s="1"/>
  <c r="N701" i="2"/>
  <c r="O701" i="2" s="1"/>
  <c r="W701" i="2" s="1"/>
  <c r="N702" i="2"/>
  <c r="O702" i="2" s="1"/>
  <c r="W702" i="2" s="1"/>
  <c r="N703" i="2"/>
  <c r="O703" i="2" s="1"/>
  <c r="W703" i="2" s="1"/>
  <c r="N704" i="2"/>
  <c r="O704" i="2" s="1"/>
  <c r="W704" i="2" s="1"/>
  <c r="N705" i="2"/>
  <c r="O705" i="2" s="1"/>
  <c r="W705" i="2" s="1"/>
  <c r="N706" i="2"/>
  <c r="O706" i="2" s="1"/>
  <c r="W706" i="2" s="1"/>
  <c r="N707" i="2"/>
  <c r="O707" i="2" s="1"/>
  <c r="W707" i="2" s="1"/>
  <c r="N708" i="2"/>
  <c r="O708" i="2" s="1"/>
  <c r="W708" i="2" s="1"/>
  <c r="N709" i="2"/>
  <c r="O709" i="2" s="1"/>
  <c r="W709" i="2" s="1"/>
  <c r="N710" i="2"/>
  <c r="O710" i="2" s="1"/>
  <c r="W710" i="2" s="1"/>
  <c r="N711" i="2"/>
  <c r="O711" i="2" s="1"/>
  <c r="W711" i="2" s="1"/>
  <c r="N712" i="2"/>
  <c r="O712" i="2" s="1"/>
  <c r="W712" i="2" s="1"/>
  <c r="N713" i="2"/>
  <c r="O713" i="2" s="1"/>
  <c r="W713" i="2" s="1"/>
  <c r="N714" i="2"/>
  <c r="O714" i="2" s="1"/>
  <c r="W714" i="2" s="1"/>
  <c r="N715" i="2"/>
  <c r="O715" i="2" s="1"/>
  <c r="W715" i="2" s="1"/>
  <c r="N716" i="2"/>
  <c r="O716" i="2" s="1"/>
  <c r="W716" i="2" s="1"/>
  <c r="N717" i="2"/>
  <c r="O717" i="2" s="1"/>
  <c r="W717" i="2" s="1"/>
  <c r="N718" i="2"/>
  <c r="O718" i="2" s="1"/>
  <c r="W718" i="2" s="1"/>
  <c r="N719" i="2"/>
  <c r="O719" i="2" s="1"/>
  <c r="W719" i="2" s="1"/>
  <c r="N720" i="2"/>
  <c r="O720" i="2" s="1"/>
  <c r="W720" i="2" s="1"/>
  <c r="N721" i="2"/>
  <c r="O721" i="2" s="1"/>
  <c r="W721" i="2" s="1"/>
  <c r="N722" i="2"/>
  <c r="O722" i="2" s="1"/>
  <c r="W722" i="2" s="1"/>
  <c r="N723" i="2"/>
  <c r="O723" i="2" s="1"/>
  <c r="W723" i="2" s="1"/>
  <c r="N724" i="2"/>
  <c r="O724" i="2" s="1"/>
  <c r="W724" i="2" s="1"/>
  <c r="N725" i="2"/>
  <c r="O725" i="2" s="1"/>
  <c r="W725" i="2" s="1"/>
  <c r="N726" i="2"/>
  <c r="O726" i="2" s="1"/>
  <c r="W726" i="2" s="1"/>
  <c r="N727" i="2"/>
  <c r="O727" i="2" s="1"/>
  <c r="W727" i="2" s="1"/>
  <c r="N728" i="2"/>
  <c r="O728" i="2" s="1"/>
  <c r="W728" i="2" s="1"/>
  <c r="N729" i="2"/>
  <c r="O729" i="2" s="1"/>
  <c r="W729" i="2" s="1"/>
  <c r="N730" i="2"/>
  <c r="O730" i="2" s="1"/>
  <c r="W730" i="2" s="1"/>
  <c r="N731" i="2"/>
  <c r="O731" i="2" s="1"/>
  <c r="W731" i="2" s="1"/>
  <c r="N732" i="2"/>
  <c r="O732" i="2" s="1"/>
  <c r="W732" i="2" s="1"/>
  <c r="N733" i="2"/>
  <c r="O733" i="2" s="1"/>
  <c r="W733" i="2" s="1"/>
  <c r="N734" i="2"/>
  <c r="O734" i="2" s="1"/>
  <c r="W734" i="2" s="1"/>
  <c r="N735" i="2"/>
  <c r="O735" i="2" s="1"/>
  <c r="W735" i="2" s="1"/>
  <c r="N736" i="2"/>
  <c r="O736" i="2" s="1"/>
  <c r="W736" i="2" s="1"/>
  <c r="N737" i="2"/>
  <c r="O737" i="2" s="1"/>
  <c r="W737" i="2" s="1"/>
  <c r="N738" i="2"/>
  <c r="O738" i="2" s="1"/>
  <c r="W738" i="2" s="1"/>
  <c r="N739" i="2"/>
  <c r="O739" i="2" s="1"/>
  <c r="W739" i="2" s="1"/>
  <c r="N740" i="2"/>
  <c r="O740" i="2" s="1"/>
  <c r="W740" i="2" s="1"/>
  <c r="N741" i="2"/>
  <c r="O741" i="2" s="1"/>
  <c r="W741" i="2" s="1"/>
  <c r="N742" i="2"/>
  <c r="O742" i="2" s="1"/>
  <c r="W742" i="2" s="1"/>
  <c r="N743" i="2"/>
  <c r="O743" i="2" s="1"/>
  <c r="W743" i="2" s="1"/>
  <c r="N744" i="2"/>
  <c r="O744" i="2" s="1"/>
  <c r="W744" i="2" s="1"/>
  <c r="N745" i="2"/>
  <c r="O745" i="2" s="1"/>
  <c r="W745" i="2" s="1"/>
  <c r="N746" i="2"/>
  <c r="O746" i="2" s="1"/>
  <c r="W746" i="2" s="1"/>
  <c r="N747" i="2"/>
  <c r="O747" i="2" s="1"/>
  <c r="W747" i="2" s="1"/>
  <c r="N748" i="2"/>
  <c r="O748" i="2" s="1"/>
  <c r="W748" i="2" s="1"/>
  <c r="N749" i="2"/>
  <c r="O749" i="2" s="1"/>
  <c r="W749" i="2" s="1"/>
  <c r="N750" i="2"/>
  <c r="O750" i="2" s="1"/>
  <c r="W750" i="2" s="1"/>
  <c r="N751" i="2"/>
  <c r="O751" i="2" s="1"/>
  <c r="W751" i="2" s="1"/>
  <c r="N752" i="2"/>
  <c r="O752" i="2" s="1"/>
  <c r="W752" i="2" s="1"/>
  <c r="N753" i="2"/>
  <c r="O753" i="2" s="1"/>
  <c r="W753" i="2" s="1"/>
  <c r="N754" i="2"/>
  <c r="O754" i="2" s="1"/>
  <c r="W754" i="2" s="1"/>
  <c r="N755" i="2"/>
  <c r="O755" i="2" s="1"/>
  <c r="W755" i="2" s="1"/>
  <c r="N756" i="2"/>
  <c r="O756" i="2" s="1"/>
  <c r="W756" i="2" s="1"/>
  <c r="N757" i="2"/>
  <c r="O757" i="2" s="1"/>
  <c r="W757" i="2" s="1"/>
  <c r="N758" i="2"/>
  <c r="O758" i="2" s="1"/>
  <c r="W758" i="2" s="1"/>
  <c r="N759" i="2"/>
  <c r="O759" i="2" s="1"/>
  <c r="W759" i="2" s="1"/>
  <c r="N760" i="2"/>
  <c r="O760" i="2" s="1"/>
  <c r="W760" i="2" s="1"/>
  <c r="N761" i="2"/>
  <c r="O761" i="2" s="1"/>
  <c r="W761" i="2" s="1"/>
  <c r="N762" i="2"/>
  <c r="O762" i="2" s="1"/>
  <c r="W762" i="2" s="1"/>
  <c r="N763" i="2"/>
  <c r="O763" i="2" s="1"/>
  <c r="W763" i="2" s="1"/>
  <c r="N764" i="2"/>
  <c r="O764" i="2" s="1"/>
  <c r="W764" i="2" s="1"/>
  <c r="N765" i="2"/>
  <c r="O765" i="2" s="1"/>
  <c r="W765" i="2" s="1"/>
  <c r="N766" i="2"/>
  <c r="O766" i="2" s="1"/>
  <c r="W766" i="2" s="1"/>
  <c r="N767" i="2"/>
  <c r="O767" i="2" s="1"/>
  <c r="W767" i="2" s="1"/>
  <c r="N768" i="2"/>
  <c r="O768" i="2" s="1"/>
  <c r="W768" i="2" s="1"/>
  <c r="N769" i="2"/>
  <c r="O769" i="2" s="1"/>
  <c r="W769" i="2" s="1"/>
  <c r="N770" i="2"/>
  <c r="O770" i="2" s="1"/>
  <c r="W770" i="2" s="1"/>
  <c r="N771" i="2"/>
  <c r="O771" i="2" s="1"/>
  <c r="W771" i="2" s="1"/>
  <c r="N772" i="2"/>
  <c r="O772" i="2" s="1"/>
  <c r="W772" i="2" s="1"/>
  <c r="N773" i="2"/>
  <c r="O773" i="2" s="1"/>
  <c r="W773" i="2" s="1"/>
  <c r="N774" i="2"/>
  <c r="O774" i="2" s="1"/>
  <c r="W774" i="2" s="1"/>
  <c r="N775" i="2"/>
  <c r="O775" i="2" s="1"/>
  <c r="W775" i="2" s="1"/>
  <c r="N776" i="2"/>
  <c r="O776" i="2" s="1"/>
  <c r="W776" i="2" s="1"/>
  <c r="N777" i="2"/>
  <c r="O777" i="2" s="1"/>
  <c r="W777" i="2" s="1"/>
  <c r="N778" i="2"/>
  <c r="O778" i="2" s="1"/>
  <c r="W778" i="2" s="1"/>
  <c r="N779" i="2"/>
  <c r="O779" i="2" s="1"/>
  <c r="W779" i="2" s="1"/>
  <c r="N780" i="2"/>
  <c r="O780" i="2" s="1"/>
  <c r="W780" i="2" s="1"/>
  <c r="N781" i="2"/>
  <c r="O781" i="2" s="1"/>
  <c r="W781" i="2" s="1"/>
  <c r="N782" i="2"/>
  <c r="O782" i="2" s="1"/>
  <c r="W782" i="2" s="1"/>
  <c r="N783" i="2"/>
  <c r="O783" i="2" s="1"/>
  <c r="W783" i="2" s="1"/>
  <c r="N784" i="2"/>
  <c r="O784" i="2" s="1"/>
  <c r="W784" i="2" s="1"/>
  <c r="N785" i="2"/>
  <c r="O785" i="2" s="1"/>
  <c r="W785" i="2" s="1"/>
  <c r="N786" i="2"/>
  <c r="O786" i="2" s="1"/>
  <c r="W786" i="2" s="1"/>
  <c r="N787" i="2"/>
  <c r="O787" i="2" s="1"/>
  <c r="W787" i="2" s="1"/>
  <c r="N788" i="2"/>
  <c r="O788" i="2" s="1"/>
  <c r="W788" i="2" s="1"/>
  <c r="N789" i="2"/>
  <c r="O789" i="2" s="1"/>
  <c r="W789" i="2" s="1"/>
  <c r="N790" i="2"/>
  <c r="O790" i="2" s="1"/>
  <c r="W790" i="2" s="1"/>
  <c r="N791" i="2"/>
  <c r="O791" i="2" s="1"/>
  <c r="W791" i="2" s="1"/>
  <c r="N792" i="2"/>
  <c r="O792" i="2" s="1"/>
  <c r="W792" i="2" s="1"/>
  <c r="N793" i="2"/>
  <c r="O793" i="2" s="1"/>
  <c r="W793" i="2" s="1"/>
  <c r="N794" i="2"/>
  <c r="O794" i="2" s="1"/>
  <c r="W794" i="2" s="1"/>
  <c r="N795" i="2"/>
  <c r="O795" i="2" s="1"/>
  <c r="W795" i="2" s="1"/>
  <c r="N796" i="2"/>
  <c r="O796" i="2" s="1"/>
  <c r="W796" i="2" s="1"/>
  <c r="N797" i="2"/>
  <c r="O797" i="2" s="1"/>
  <c r="W797" i="2" s="1"/>
  <c r="N798" i="2"/>
  <c r="O798" i="2" s="1"/>
  <c r="W798" i="2" s="1"/>
  <c r="N799" i="2"/>
  <c r="O799" i="2" s="1"/>
  <c r="W799" i="2" s="1"/>
  <c r="N800" i="2"/>
  <c r="O800" i="2" s="1"/>
  <c r="W800" i="2" s="1"/>
  <c r="N801" i="2"/>
  <c r="O801" i="2" s="1"/>
  <c r="W801" i="2" s="1"/>
  <c r="N802" i="2"/>
  <c r="O802" i="2" s="1"/>
  <c r="W802" i="2" s="1"/>
  <c r="N803" i="2"/>
  <c r="O803" i="2" s="1"/>
  <c r="W803" i="2" s="1"/>
  <c r="N804" i="2"/>
  <c r="O804" i="2" s="1"/>
  <c r="W804" i="2" s="1"/>
  <c r="N805" i="2"/>
  <c r="O805" i="2" s="1"/>
  <c r="W805" i="2" s="1"/>
  <c r="N806" i="2"/>
  <c r="O806" i="2" s="1"/>
  <c r="W806" i="2" s="1"/>
  <c r="N807" i="2"/>
  <c r="O807" i="2" s="1"/>
  <c r="W807" i="2" s="1"/>
  <c r="N808" i="2"/>
  <c r="O808" i="2" s="1"/>
  <c r="W808" i="2" s="1"/>
  <c r="N809" i="2"/>
  <c r="O809" i="2" s="1"/>
  <c r="W809" i="2" s="1"/>
  <c r="N810" i="2"/>
  <c r="O810" i="2" s="1"/>
  <c r="W810" i="2" s="1"/>
  <c r="N811" i="2"/>
  <c r="O811" i="2" s="1"/>
  <c r="W811" i="2" s="1"/>
  <c r="N812" i="2"/>
  <c r="O812" i="2" s="1"/>
  <c r="W812" i="2" s="1"/>
  <c r="N813" i="2"/>
  <c r="O813" i="2" s="1"/>
  <c r="W813" i="2" s="1"/>
  <c r="N814" i="2"/>
  <c r="O814" i="2" s="1"/>
  <c r="W814" i="2" s="1"/>
  <c r="N815" i="2"/>
  <c r="O815" i="2" s="1"/>
  <c r="W815" i="2" s="1"/>
  <c r="N816" i="2"/>
  <c r="O816" i="2" s="1"/>
  <c r="W816" i="2" s="1"/>
  <c r="N817" i="2"/>
  <c r="O817" i="2" s="1"/>
  <c r="W817" i="2" s="1"/>
  <c r="N818" i="2"/>
  <c r="O818" i="2" s="1"/>
  <c r="W818" i="2" s="1"/>
  <c r="N819" i="2"/>
  <c r="O819" i="2" s="1"/>
  <c r="W819" i="2" s="1"/>
  <c r="N820" i="2"/>
  <c r="O820" i="2" s="1"/>
  <c r="W820" i="2" s="1"/>
  <c r="N821" i="2"/>
  <c r="O821" i="2" s="1"/>
  <c r="W821" i="2" s="1"/>
  <c r="N822" i="2"/>
  <c r="O822" i="2" s="1"/>
  <c r="W822" i="2" s="1"/>
  <c r="N823" i="2"/>
  <c r="O823" i="2" s="1"/>
  <c r="W823" i="2" s="1"/>
  <c r="N824" i="2"/>
  <c r="O824" i="2" s="1"/>
  <c r="W824" i="2" s="1"/>
  <c r="N825" i="2"/>
  <c r="O825" i="2" s="1"/>
  <c r="W825" i="2" s="1"/>
  <c r="N826" i="2"/>
  <c r="O826" i="2" s="1"/>
  <c r="W826" i="2" s="1"/>
  <c r="N827" i="2"/>
  <c r="O827" i="2" s="1"/>
  <c r="W827" i="2" s="1"/>
  <c r="N828" i="2"/>
  <c r="O828" i="2" s="1"/>
  <c r="W828" i="2" s="1"/>
  <c r="N829" i="2"/>
  <c r="O829" i="2" s="1"/>
  <c r="W829" i="2" s="1"/>
  <c r="N830" i="2"/>
  <c r="O830" i="2" s="1"/>
  <c r="W830" i="2" s="1"/>
  <c r="N831" i="2"/>
  <c r="O831" i="2" s="1"/>
  <c r="W831" i="2" s="1"/>
  <c r="N832" i="2"/>
  <c r="O832" i="2" s="1"/>
  <c r="W832" i="2" s="1"/>
  <c r="N833" i="2"/>
  <c r="O833" i="2" s="1"/>
  <c r="W833" i="2" s="1"/>
  <c r="N834" i="2"/>
  <c r="O834" i="2" s="1"/>
  <c r="W834" i="2" s="1"/>
  <c r="N835" i="2"/>
  <c r="O835" i="2" s="1"/>
  <c r="W835" i="2" s="1"/>
  <c r="N836" i="2"/>
  <c r="O836" i="2" s="1"/>
  <c r="W836" i="2" s="1"/>
  <c r="N837" i="2"/>
  <c r="O837" i="2" s="1"/>
  <c r="W837" i="2" s="1"/>
  <c r="N838" i="2"/>
  <c r="O838" i="2" s="1"/>
  <c r="W838" i="2" s="1"/>
  <c r="N839" i="2"/>
  <c r="O839" i="2" s="1"/>
  <c r="W839" i="2" s="1"/>
  <c r="N840" i="2"/>
  <c r="O840" i="2" s="1"/>
  <c r="W840" i="2" s="1"/>
  <c r="N841" i="2"/>
  <c r="O841" i="2" s="1"/>
  <c r="W841" i="2" s="1"/>
  <c r="N842" i="2"/>
  <c r="O842" i="2" s="1"/>
  <c r="W842" i="2" s="1"/>
  <c r="N843" i="2"/>
  <c r="O843" i="2" s="1"/>
  <c r="W843" i="2" s="1"/>
  <c r="N844" i="2"/>
  <c r="O844" i="2" s="1"/>
  <c r="W844" i="2" s="1"/>
  <c r="N845" i="2"/>
  <c r="O845" i="2" s="1"/>
  <c r="W845" i="2" s="1"/>
  <c r="N846" i="2"/>
  <c r="O846" i="2" s="1"/>
  <c r="W846" i="2" s="1"/>
  <c r="N847" i="2"/>
  <c r="O847" i="2" s="1"/>
  <c r="W847" i="2" s="1"/>
  <c r="N848" i="2"/>
  <c r="O848" i="2" s="1"/>
  <c r="W848" i="2" s="1"/>
  <c r="N849" i="2"/>
  <c r="O849" i="2" s="1"/>
  <c r="W849" i="2" s="1"/>
  <c r="N850" i="2"/>
  <c r="O850" i="2" s="1"/>
  <c r="W850" i="2" s="1"/>
  <c r="N851" i="2"/>
  <c r="O851" i="2" s="1"/>
  <c r="W851" i="2" s="1"/>
  <c r="N852" i="2"/>
  <c r="O852" i="2" s="1"/>
  <c r="W852" i="2" s="1"/>
  <c r="N853" i="2"/>
  <c r="O853" i="2" s="1"/>
  <c r="W853" i="2" s="1"/>
  <c r="N854" i="2"/>
  <c r="O854" i="2" s="1"/>
  <c r="W854" i="2" s="1"/>
  <c r="N855" i="2"/>
  <c r="O855" i="2" s="1"/>
  <c r="W855" i="2" s="1"/>
  <c r="N856" i="2"/>
  <c r="O856" i="2" s="1"/>
  <c r="W856" i="2" s="1"/>
  <c r="N857" i="2"/>
  <c r="O857" i="2" s="1"/>
  <c r="W857" i="2" s="1"/>
  <c r="N858" i="2"/>
  <c r="O858" i="2" s="1"/>
  <c r="W858" i="2" s="1"/>
  <c r="N859" i="2"/>
  <c r="O859" i="2" s="1"/>
  <c r="W859" i="2" s="1"/>
  <c r="N860" i="2"/>
  <c r="O860" i="2" s="1"/>
  <c r="W860" i="2" s="1"/>
  <c r="N861" i="2"/>
  <c r="O861" i="2" s="1"/>
  <c r="W861" i="2" s="1"/>
  <c r="N862" i="2"/>
  <c r="O862" i="2" s="1"/>
  <c r="W862" i="2" s="1"/>
  <c r="N863" i="2"/>
  <c r="O863" i="2" s="1"/>
  <c r="W863" i="2" s="1"/>
  <c r="N864" i="2"/>
  <c r="O864" i="2" s="1"/>
  <c r="W864" i="2" s="1"/>
  <c r="N865" i="2"/>
  <c r="O865" i="2" s="1"/>
  <c r="W865" i="2" s="1"/>
  <c r="N866" i="2"/>
  <c r="O866" i="2" s="1"/>
  <c r="W866" i="2" s="1"/>
  <c r="N867" i="2"/>
  <c r="O867" i="2" s="1"/>
  <c r="W867" i="2" s="1"/>
  <c r="N868" i="2"/>
  <c r="O868" i="2" s="1"/>
  <c r="W868" i="2" s="1"/>
  <c r="N869" i="2"/>
  <c r="O869" i="2" s="1"/>
  <c r="W869" i="2" s="1"/>
  <c r="N870" i="2"/>
  <c r="O870" i="2" s="1"/>
  <c r="W870" i="2" s="1"/>
  <c r="N871" i="2"/>
  <c r="O871" i="2" s="1"/>
  <c r="W871" i="2" s="1"/>
  <c r="N872" i="2"/>
  <c r="O872" i="2" s="1"/>
  <c r="W872" i="2" s="1"/>
  <c r="N873" i="2"/>
  <c r="O873" i="2" s="1"/>
  <c r="W873" i="2" s="1"/>
  <c r="N874" i="2"/>
  <c r="O874" i="2" s="1"/>
  <c r="W874" i="2" s="1"/>
  <c r="N875" i="2"/>
  <c r="O875" i="2" s="1"/>
  <c r="W875" i="2" s="1"/>
  <c r="N876" i="2"/>
  <c r="O876" i="2" s="1"/>
  <c r="W876" i="2" s="1"/>
  <c r="N877" i="2"/>
  <c r="O877" i="2" s="1"/>
  <c r="W877" i="2" s="1"/>
  <c r="N878" i="2"/>
  <c r="O878" i="2" s="1"/>
  <c r="W878" i="2" s="1"/>
  <c r="N879" i="2"/>
  <c r="O879" i="2" s="1"/>
  <c r="W879" i="2" s="1"/>
  <c r="N880" i="2"/>
  <c r="O880" i="2" s="1"/>
  <c r="W880" i="2" s="1"/>
  <c r="N881" i="2"/>
  <c r="O881" i="2" s="1"/>
  <c r="W881" i="2" s="1"/>
  <c r="N882" i="2"/>
  <c r="O882" i="2" s="1"/>
  <c r="W882" i="2" s="1"/>
  <c r="N883" i="2"/>
  <c r="O883" i="2" s="1"/>
  <c r="W883" i="2" s="1"/>
  <c r="N884" i="2"/>
  <c r="O884" i="2" s="1"/>
  <c r="W884" i="2" s="1"/>
  <c r="N885" i="2"/>
  <c r="O885" i="2" s="1"/>
  <c r="W885" i="2" s="1"/>
  <c r="N886" i="2"/>
  <c r="O886" i="2" s="1"/>
  <c r="W886" i="2" s="1"/>
  <c r="N887" i="2"/>
  <c r="O887" i="2" s="1"/>
  <c r="W887" i="2" s="1"/>
  <c r="N888" i="2"/>
  <c r="O888" i="2" s="1"/>
  <c r="W888" i="2" s="1"/>
  <c r="N889" i="2"/>
  <c r="O889" i="2" s="1"/>
  <c r="W889" i="2" s="1"/>
  <c r="N890" i="2"/>
  <c r="O890" i="2" s="1"/>
  <c r="W890" i="2" s="1"/>
  <c r="N891" i="2"/>
  <c r="O891" i="2" s="1"/>
  <c r="W891" i="2" s="1"/>
  <c r="N892" i="2"/>
  <c r="O892" i="2" s="1"/>
  <c r="W892" i="2" s="1"/>
  <c r="N893" i="2"/>
  <c r="O893" i="2" s="1"/>
  <c r="W893" i="2" s="1"/>
  <c r="N894" i="2"/>
  <c r="O894" i="2" s="1"/>
  <c r="W894" i="2" s="1"/>
  <c r="N895" i="2"/>
  <c r="O895" i="2" s="1"/>
  <c r="W895" i="2" s="1"/>
  <c r="N896" i="2"/>
  <c r="O896" i="2" s="1"/>
  <c r="W896" i="2" s="1"/>
  <c r="N897" i="2"/>
  <c r="O897" i="2" s="1"/>
  <c r="W897" i="2" s="1"/>
  <c r="N898" i="2"/>
  <c r="O898" i="2" s="1"/>
  <c r="W898" i="2" s="1"/>
  <c r="N899" i="2"/>
  <c r="O899" i="2" s="1"/>
  <c r="W899" i="2" s="1"/>
  <c r="N900" i="2"/>
  <c r="O900" i="2" s="1"/>
  <c r="W900" i="2" s="1"/>
  <c r="N901" i="2"/>
  <c r="O901" i="2" s="1"/>
  <c r="W901" i="2" s="1"/>
  <c r="N902" i="2"/>
  <c r="O902" i="2" s="1"/>
  <c r="W902" i="2" s="1"/>
  <c r="N903" i="2"/>
  <c r="O903" i="2" s="1"/>
  <c r="W903" i="2" s="1"/>
  <c r="N904" i="2"/>
  <c r="O904" i="2" s="1"/>
  <c r="W904" i="2" s="1"/>
  <c r="N905" i="2"/>
  <c r="O905" i="2" s="1"/>
  <c r="W905" i="2" s="1"/>
  <c r="N906" i="2"/>
  <c r="O906" i="2" s="1"/>
  <c r="W906" i="2" s="1"/>
  <c r="N907" i="2"/>
  <c r="O907" i="2" s="1"/>
  <c r="W907" i="2" s="1"/>
  <c r="N908" i="2"/>
  <c r="O908" i="2" s="1"/>
  <c r="W908" i="2" s="1"/>
  <c r="N909" i="2"/>
  <c r="O909" i="2" s="1"/>
  <c r="W909" i="2" s="1"/>
  <c r="N910" i="2"/>
  <c r="O910" i="2" s="1"/>
  <c r="W910" i="2" s="1"/>
  <c r="N911" i="2"/>
  <c r="O911" i="2" s="1"/>
  <c r="W911" i="2" s="1"/>
  <c r="N912" i="2"/>
  <c r="O912" i="2" s="1"/>
  <c r="W912" i="2" s="1"/>
  <c r="N913" i="2"/>
  <c r="O913" i="2" s="1"/>
  <c r="W913" i="2" s="1"/>
  <c r="N914" i="2"/>
  <c r="O914" i="2" s="1"/>
  <c r="W914" i="2" s="1"/>
  <c r="N915" i="2"/>
  <c r="O915" i="2" s="1"/>
  <c r="W915" i="2" s="1"/>
  <c r="N916" i="2"/>
  <c r="O916" i="2" s="1"/>
  <c r="W916" i="2" s="1"/>
  <c r="N917" i="2"/>
  <c r="O917" i="2" s="1"/>
  <c r="W917" i="2" s="1"/>
  <c r="N918" i="2"/>
  <c r="O918" i="2" s="1"/>
  <c r="W918" i="2" s="1"/>
  <c r="N919" i="2"/>
  <c r="O919" i="2" s="1"/>
  <c r="W919" i="2" s="1"/>
  <c r="N920" i="2"/>
  <c r="O920" i="2" s="1"/>
  <c r="W920" i="2" s="1"/>
  <c r="N921" i="2"/>
  <c r="O921" i="2" s="1"/>
  <c r="W921" i="2" s="1"/>
  <c r="N922" i="2"/>
  <c r="O922" i="2" s="1"/>
  <c r="W922" i="2" s="1"/>
  <c r="N923" i="2"/>
  <c r="O923" i="2" s="1"/>
  <c r="W923" i="2" s="1"/>
  <c r="N924" i="2"/>
  <c r="O924" i="2" s="1"/>
  <c r="W924" i="2" s="1"/>
  <c r="N925" i="2"/>
  <c r="O925" i="2" s="1"/>
  <c r="W925" i="2" s="1"/>
  <c r="N926" i="2"/>
  <c r="O926" i="2" s="1"/>
  <c r="W926" i="2" s="1"/>
  <c r="N927" i="2"/>
  <c r="O927" i="2" s="1"/>
  <c r="W927" i="2" s="1"/>
  <c r="N928" i="2"/>
  <c r="O928" i="2" s="1"/>
  <c r="W928" i="2" s="1"/>
  <c r="N929" i="2"/>
  <c r="O929" i="2" s="1"/>
  <c r="W929" i="2" s="1"/>
  <c r="N930" i="2"/>
  <c r="O930" i="2" s="1"/>
  <c r="W930" i="2" s="1"/>
  <c r="N931" i="2"/>
  <c r="O931" i="2" s="1"/>
  <c r="W931" i="2" s="1"/>
  <c r="N932" i="2"/>
  <c r="O932" i="2" s="1"/>
  <c r="W932" i="2" s="1"/>
  <c r="N933" i="2"/>
  <c r="O933" i="2" s="1"/>
  <c r="W933" i="2" s="1"/>
  <c r="N934" i="2"/>
  <c r="O934" i="2" s="1"/>
  <c r="W934" i="2" s="1"/>
  <c r="N935" i="2"/>
  <c r="O935" i="2" s="1"/>
  <c r="W935" i="2" s="1"/>
  <c r="N936" i="2"/>
  <c r="O936" i="2" s="1"/>
  <c r="W936" i="2" s="1"/>
  <c r="N937" i="2"/>
  <c r="O937" i="2" s="1"/>
  <c r="W937" i="2" s="1"/>
  <c r="N938" i="2"/>
  <c r="O938" i="2" s="1"/>
  <c r="W938" i="2" s="1"/>
  <c r="N939" i="2"/>
  <c r="O939" i="2" s="1"/>
  <c r="W939" i="2" s="1"/>
  <c r="N940" i="2"/>
  <c r="O940" i="2" s="1"/>
  <c r="W940" i="2" s="1"/>
  <c r="N941" i="2"/>
  <c r="O941" i="2" s="1"/>
  <c r="W941" i="2" s="1"/>
  <c r="N942" i="2"/>
  <c r="O942" i="2" s="1"/>
  <c r="W942" i="2" s="1"/>
  <c r="N943" i="2"/>
  <c r="O943" i="2" s="1"/>
  <c r="W943" i="2" s="1"/>
  <c r="N944" i="2"/>
  <c r="O944" i="2" s="1"/>
  <c r="W944" i="2" s="1"/>
  <c r="N945" i="2"/>
  <c r="O945" i="2" s="1"/>
  <c r="W945" i="2" s="1"/>
  <c r="N946" i="2"/>
  <c r="O946" i="2" s="1"/>
  <c r="W946" i="2" s="1"/>
  <c r="N947" i="2"/>
  <c r="O947" i="2" s="1"/>
  <c r="W947" i="2" s="1"/>
  <c r="N948" i="2"/>
  <c r="O948" i="2" s="1"/>
  <c r="W948" i="2" s="1"/>
  <c r="N949" i="2"/>
  <c r="O949" i="2" s="1"/>
  <c r="W949" i="2" s="1"/>
  <c r="N950" i="2"/>
  <c r="O950" i="2" s="1"/>
  <c r="W950" i="2" s="1"/>
  <c r="N951" i="2"/>
  <c r="O951" i="2" s="1"/>
  <c r="W951" i="2" s="1"/>
  <c r="N952" i="2"/>
  <c r="O952" i="2" s="1"/>
  <c r="W952" i="2" s="1"/>
  <c r="N953" i="2"/>
  <c r="O953" i="2" s="1"/>
  <c r="W953" i="2" s="1"/>
  <c r="N954" i="2"/>
  <c r="O954" i="2" s="1"/>
  <c r="W954" i="2" s="1"/>
  <c r="N955" i="2"/>
  <c r="O955" i="2" s="1"/>
  <c r="W955" i="2" s="1"/>
  <c r="N956" i="2"/>
  <c r="O956" i="2" s="1"/>
  <c r="W956" i="2" s="1"/>
  <c r="N957" i="2"/>
  <c r="O957" i="2" s="1"/>
  <c r="W957" i="2" s="1"/>
  <c r="N958" i="2"/>
  <c r="O958" i="2" s="1"/>
  <c r="W958" i="2" s="1"/>
  <c r="N959" i="2"/>
  <c r="O959" i="2" s="1"/>
  <c r="W959" i="2" s="1"/>
  <c r="N960" i="2"/>
  <c r="O960" i="2" s="1"/>
  <c r="W960" i="2" s="1"/>
  <c r="N961" i="2"/>
  <c r="O961" i="2" s="1"/>
  <c r="W961" i="2" s="1"/>
  <c r="N962" i="2"/>
  <c r="O962" i="2" s="1"/>
  <c r="W962" i="2" s="1"/>
  <c r="N963" i="2"/>
  <c r="O963" i="2" s="1"/>
  <c r="W963" i="2" s="1"/>
  <c r="N964" i="2"/>
  <c r="O964" i="2" s="1"/>
  <c r="W964" i="2" s="1"/>
  <c r="N965" i="2"/>
  <c r="O965" i="2" s="1"/>
  <c r="W965" i="2" s="1"/>
  <c r="N966" i="2"/>
  <c r="O966" i="2" s="1"/>
  <c r="W966" i="2" s="1"/>
  <c r="N967" i="2"/>
  <c r="O967" i="2" s="1"/>
  <c r="W967" i="2" s="1"/>
  <c r="N968" i="2"/>
  <c r="O968" i="2" s="1"/>
  <c r="W968" i="2" s="1"/>
  <c r="N969" i="2"/>
  <c r="O969" i="2" s="1"/>
  <c r="W969" i="2" s="1"/>
  <c r="N970" i="2"/>
  <c r="O970" i="2" s="1"/>
  <c r="W970" i="2" s="1"/>
  <c r="N971" i="2"/>
  <c r="O971" i="2" s="1"/>
  <c r="W971" i="2" s="1"/>
  <c r="N972" i="2"/>
  <c r="O972" i="2" s="1"/>
  <c r="W972" i="2" s="1"/>
  <c r="N973" i="2"/>
  <c r="O973" i="2" s="1"/>
  <c r="W973" i="2" s="1"/>
  <c r="N974" i="2"/>
  <c r="O974" i="2" s="1"/>
  <c r="W974" i="2" s="1"/>
  <c r="N975" i="2"/>
  <c r="O975" i="2" s="1"/>
  <c r="W975" i="2" s="1"/>
  <c r="N976" i="2"/>
  <c r="O976" i="2" s="1"/>
  <c r="W976" i="2" s="1"/>
  <c r="N977" i="2"/>
  <c r="O977" i="2" s="1"/>
  <c r="W977" i="2" s="1"/>
  <c r="N978" i="2"/>
  <c r="O978" i="2" s="1"/>
  <c r="W978" i="2" s="1"/>
  <c r="N979" i="2"/>
  <c r="O979" i="2" s="1"/>
  <c r="W979" i="2" s="1"/>
  <c r="N980" i="2"/>
  <c r="O980" i="2" s="1"/>
  <c r="W980" i="2" s="1"/>
  <c r="N981" i="2"/>
  <c r="O981" i="2" s="1"/>
  <c r="W981" i="2" s="1"/>
  <c r="N982" i="2"/>
  <c r="O982" i="2" s="1"/>
  <c r="W982" i="2" s="1"/>
  <c r="N983" i="2"/>
  <c r="O983" i="2" s="1"/>
  <c r="W983" i="2" s="1"/>
  <c r="N984" i="2"/>
  <c r="O984" i="2" s="1"/>
  <c r="W984" i="2" s="1"/>
  <c r="N985" i="2"/>
  <c r="O985" i="2" s="1"/>
  <c r="W985" i="2" s="1"/>
  <c r="N986" i="2"/>
  <c r="O986" i="2" s="1"/>
  <c r="W986" i="2" s="1"/>
  <c r="N987" i="2"/>
  <c r="O987" i="2" s="1"/>
  <c r="W987" i="2" s="1"/>
  <c r="N988" i="2"/>
  <c r="O988" i="2" s="1"/>
  <c r="W988" i="2" s="1"/>
  <c r="N989" i="2"/>
  <c r="O989" i="2" s="1"/>
  <c r="W989" i="2" s="1"/>
  <c r="N990" i="2"/>
  <c r="O990" i="2" s="1"/>
  <c r="W990" i="2" s="1"/>
  <c r="N991" i="2"/>
  <c r="O991" i="2" s="1"/>
  <c r="W991" i="2" s="1"/>
  <c r="N992" i="2"/>
  <c r="O992" i="2" s="1"/>
  <c r="W992" i="2" s="1"/>
  <c r="N993" i="2"/>
  <c r="O993" i="2" s="1"/>
  <c r="W993" i="2" s="1"/>
  <c r="N994" i="2"/>
  <c r="O994" i="2" s="1"/>
  <c r="W994" i="2" s="1"/>
  <c r="N995" i="2"/>
  <c r="O995" i="2" s="1"/>
  <c r="W995" i="2" s="1"/>
  <c r="N996" i="2"/>
  <c r="O996" i="2" s="1"/>
  <c r="W996" i="2" s="1"/>
  <c r="N997" i="2"/>
  <c r="O997" i="2" s="1"/>
  <c r="W997" i="2" s="1"/>
  <c r="N998" i="2"/>
  <c r="O998" i="2" s="1"/>
  <c r="W998" i="2" s="1"/>
  <c r="N999" i="2"/>
  <c r="O999" i="2" s="1"/>
  <c r="W999" i="2" s="1"/>
  <c r="N1000" i="2"/>
  <c r="O1000" i="2" s="1"/>
  <c r="W1000" i="2" s="1"/>
  <c r="N1001" i="2"/>
  <c r="O1001" i="2" s="1"/>
  <c r="W1001" i="2" s="1"/>
  <c r="N1002" i="2"/>
  <c r="O1002" i="2" s="1"/>
  <c r="W1002" i="2" s="1"/>
  <c r="N1003" i="2"/>
  <c r="O1003" i="2" s="1"/>
  <c r="W1003" i="2" s="1"/>
  <c r="N1004" i="2"/>
  <c r="O1004" i="2" s="1"/>
  <c r="W1004" i="2" s="1"/>
  <c r="N1005" i="2"/>
  <c r="O1005" i="2" s="1"/>
  <c r="W1005" i="2" s="1"/>
  <c r="N1006" i="2"/>
  <c r="O1006" i="2" s="1"/>
  <c r="W1006" i="2" s="1"/>
  <c r="N1007" i="2"/>
  <c r="O1007" i="2" s="1"/>
  <c r="W1007" i="2" s="1"/>
  <c r="N1008" i="2"/>
  <c r="O1008" i="2" s="1"/>
  <c r="W1008" i="2" s="1"/>
  <c r="N1009" i="2"/>
  <c r="O1009" i="2" s="1"/>
  <c r="W1009" i="2" s="1"/>
  <c r="N1010" i="2"/>
  <c r="O1010" i="2" s="1"/>
  <c r="W1010" i="2" s="1"/>
  <c r="N1011" i="2"/>
  <c r="O1011" i="2" s="1"/>
  <c r="W1011" i="2" s="1"/>
  <c r="N1012" i="2"/>
  <c r="O1012" i="2" s="1"/>
  <c r="W1012" i="2" s="1"/>
  <c r="N1013" i="2"/>
  <c r="O1013" i="2" s="1"/>
  <c r="W1013" i="2" s="1"/>
  <c r="N1014" i="2"/>
  <c r="O1014" i="2" s="1"/>
  <c r="W1014" i="2" s="1"/>
  <c r="N1015" i="2"/>
  <c r="O1015" i="2" s="1"/>
  <c r="W1015" i="2" s="1"/>
  <c r="N1016" i="2"/>
  <c r="O1016" i="2" s="1"/>
  <c r="W1016" i="2" s="1"/>
  <c r="N1017" i="2"/>
  <c r="O1017" i="2" s="1"/>
  <c r="W1017" i="2" s="1"/>
  <c r="N1018" i="2"/>
  <c r="O1018" i="2" s="1"/>
  <c r="W1018" i="2" s="1"/>
  <c r="N1019" i="2"/>
  <c r="O1019" i="2" s="1"/>
  <c r="W1019" i="2" s="1"/>
  <c r="N1020" i="2"/>
  <c r="O1020" i="2" s="1"/>
  <c r="W1020" i="2" s="1"/>
  <c r="N1021" i="2"/>
  <c r="O1021" i="2" s="1"/>
  <c r="W1021" i="2" s="1"/>
  <c r="N1022" i="2"/>
  <c r="O1022" i="2" s="1"/>
  <c r="W1022" i="2" s="1"/>
  <c r="N1023" i="2"/>
  <c r="O1023" i="2" s="1"/>
  <c r="W1023" i="2" s="1"/>
  <c r="N1024" i="2"/>
  <c r="O1024" i="2" s="1"/>
  <c r="W1024" i="2" s="1"/>
  <c r="N1025" i="2"/>
  <c r="O1025" i="2" s="1"/>
  <c r="W1025" i="2" s="1"/>
  <c r="N1026" i="2"/>
  <c r="O1026" i="2" s="1"/>
  <c r="W1026" i="2" s="1"/>
  <c r="N1027" i="2"/>
  <c r="O1027" i="2" s="1"/>
  <c r="W1027" i="2" s="1"/>
  <c r="N1028" i="2"/>
  <c r="O1028" i="2" s="1"/>
  <c r="W1028" i="2" s="1"/>
  <c r="N1029" i="2"/>
  <c r="O1029" i="2" s="1"/>
  <c r="W1029" i="2" s="1"/>
  <c r="N1030" i="2"/>
  <c r="O1030" i="2" s="1"/>
  <c r="W1030" i="2" s="1"/>
  <c r="N1031" i="2"/>
  <c r="O1031" i="2" s="1"/>
  <c r="W1031" i="2" s="1"/>
  <c r="N1032" i="2"/>
  <c r="O1032" i="2" s="1"/>
  <c r="W1032" i="2" s="1"/>
  <c r="N1033" i="2"/>
  <c r="O1033" i="2" s="1"/>
  <c r="W1033" i="2" s="1"/>
  <c r="N1034" i="2"/>
  <c r="O1034" i="2" s="1"/>
  <c r="W1034" i="2" s="1"/>
  <c r="N1035" i="2"/>
  <c r="O1035" i="2" s="1"/>
  <c r="W1035" i="2" s="1"/>
  <c r="N1036" i="2"/>
  <c r="O1036" i="2" s="1"/>
  <c r="W1036" i="2" s="1"/>
  <c r="N1037" i="2"/>
  <c r="O1037" i="2" s="1"/>
  <c r="W1037" i="2" s="1"/>
  <c r="N1038" i="2"/>
  <c r="O1038" i="2" s="1"/>
  <c r="W1038" i="2" s="1"/>
  <c r="N1039" i="2"/>
  <c r="O1039" i="2" s="1"/>
  <c r="W1039" i="2" s="1"/>
  <c r="N1040" i="2"/>
  <c r="O1040" i="2" s="1"/>
  <c r="W1040" i="2" s="1"/>
  <c r="N1041" i="2"/>
  <c r="O1041" i="2" s="1"/>
  <c r="W1041" i="2" s="1"/>
  <c r="N1042" i="2"/>
  <c r="O1042" i="2" s="1"/>
  <c r="W1042" i="2" s="1"/>
  <c r="N1043" i="2"/>
  <c r="O1043" i="2" s="1"/>
  <c r="W1043" i="2" s="1"/>
  <c r="N1044" i="2"/>
  <c r="O1044" i="2" s="1"/>
  <c r="W1044" i="2" s="1"/>
  <c r="N1045" i="2"/>
  <c r="O1045" i="2" s="1"/>
  <c r="W1045" i="2" s="1"/>
  <c r="N1046" i="2"/>
  <c r="O1046" i="2" s="1"/>
  <c r="W1046" i="2" s="1"/>
  <c r="N1047" i="2"/>
  <c r="O1047" i="2" s="1"/>
  <c r="W1047" i="2" s="1"/>
  <c r="N1048" i="2"/>
  <c r="O1048" i="2" s="1"/>
  <c r="W1048" i="2" s="1"/>
  <c r="N1049" i="2"/>
  <c r="O1049" i="2" s="1"/>
  <c r="W1049" i="2" s="1"/>
  <c r="N1050" i="2"/>
  <c r="O1050" i="2" s="1"/>
  <c r="W1050" i="2" s="1"/>
  <c r="N1051" i="2"/>
  <c r="O1051" i="2" s="1"/>
  <c r="W1051" i="2" s="1"/>
  <c r="N1052" i="2"/>
  <c r="O1052" i="2" s="1"/>
  <c r="W1052" i="2" s="1"/>
  <c r="N1053" i="2"/>
  <c r="O1053" i="2" s="1"/>
  <c r="W1053" i="2" s="1"/>
  <c r="N1054" i="2"/>
  <c r="O1054" i="2" s="1"/>
  <c r="W1054" i="2" s="1"/>
  <c r="N1055" i="2"/>
  <c r="O1055" i="2" s="1"/>
  <c r="W1055" i="2" s="1"/>
  <c r="N1056" i="2"/>
  <c r="O1056" i="2" s="1"/>
  <c r="W1056" i="2" s="1"/>
  <c r="N1057" i="2"/>
  <c r="O1057" i="2" s="1"/>
  <c r="W1057" i="2" s="1"/>
  <c r="N1058" i="2"/>
  <c r="O1058" i="2" s="1"/>
  <c r="W1058" i="2" s="1"/>
  <c r="N1059" i="2"/>
  <c r="O1059" i="2" s="1"/>
  <c r="W1059" i="2" s="1"/>
  <c r="N1060" i="2"/>
  <c r="O1060" i="2" s="1"/>
  <c r="W1060" i="2" s="1"/>
  <c r="N1061" i="2"/>
  <c r="O1061" i="2" s="1"/>
  <c r="W1061" i="2" s="1"/>
  <c r="N1062" i="2"/>
  <c r="O1062" i="2" s="1"/>
  <c r="W1062" i="2" s="1"/>
  <c r="N1063" i="2"/>
  <c r="O1063" i="2" s="1"/>
  <c r="W1063" i="2" s="1"/>
  <c r="N1064" i="2"/>
  <c r="O1064" i="2" s="1"/>
  <c r="W1064" i="2" s="1"/>
  <c r="N1065" i="2"/>
  <c r="O1065" i="2" s="1"/>
  <c r="W1065" i="2" s="1"/>
  <c r="N1066" i="2"/>
  <c r="O1066" i="2" s="1"/>
  <c r="W1066" i="2" s="1"/>
  <c r="N1067" i="2"/>
  <c r="O1067" i="2" s="1"/>
  <c r="W1067" i="2" s="1"/>
  <c r="N1068" i="2"/>
  <c r="O1068" i="2" s="1"/>
  <c r="W1068" i="2" s="1"/>
  <c r="N1069" i="2"/>
  <c r="O1069" i="2" s="1"/>
  <c r="W1069" i="2" s="1"/>
  <c r="N1070" i="2"/>
  <c r="O1070" i="2" s="1"/>
  <c r="W1070" i="2" s="1"/>
  <c r="N1071" i="2"/>
  <c r="O1071" i="2" s="1"/>
  <c r="W1071" i="2" s="1"/>
  <c r="N1072" i="2"/>
  <c r="O1072" i="2" s="1"/>
  <c r="W1072" i="2" s="1"/>
  <c r="N1073" i="2"/>
  <c r="O1073" i="2" s="1"/>
  <c r="W1073" i="2" s="1"/>
  <c r="N1074" i="2"/>
  <c r="O1074" i="2" s="1"/>
  <c r="W1074" i="2" s="1"/>
  <c r="N1075" i="2"/>
  <c r="O1075" i="2" s="1"/>
  <c r="W1075" i="2" s="1"/>
  <c r="N1076" i="2"/>
  <c r="O1076" i="2" s="1"/>
  <c r="W1076" i="2" s="1"/>
  <c r="N1077" i="2"/>
  <c r="O1077" i="2" s="1"/>
  <c r="W1077" i="2" s="1"/>
  <c r="N1078" i="2"/>
  <c r="O1078" i="2" s="1"/>
  <c r="W1078" i="2" s="1"/>
  <c r="N1079" i="2"/>
  <c r="O1079" i="2" s="1"/>
  <c r="W1079" i="2" s="1"/>
  <c r="N1080" i="2"/>
  <c r="O1080" i="2" s="1"/>
  <c r="W1080" i="2" s="1"/>
  <c r="N1081" i="2"/>
  <c r="O1081" i="2" s="1"/>
  <c r="W1081" i="2" s="1"/>
  <c r="N1082" i="2"/>
  <c r="O1082" i="2" s="1"/>
  <c r="W1082" i="2" s="1"/>
  <c r="N1083" i="2"/>
  <c r="O1083" i="2" s="1"/>
  <c r="W1083" i="2" s="1"/>
  <c r="N1084" i="2"/>
  <c r="O1084" i="2" s="1"/>
  <c r="W1084" i="2" s="1"/>
  <c r="N1085" i="2"/>
  <c r="O1085" i="2" s="1"/>
  <c r="W1085" i="2" s="1"/>
  <c r="N1086" i="2"/>
  <c r="O1086" i="2" s="1"/>
  <c r="W1086" i="2" s="1"/>
  <c r="N1087" i="2"/>
  <c r="O1087" i="2" s="1"/>
  <c r="W1087" i="2" s="1"/>
  <c r="N1088" i="2"/>
  <c r="O1088" i="2" s="1"/>
  <c r="W1088" i="2" s="1"/>
  <c r="N1089" i="2"/>
  <c r="O1089" i="2" s="1"/>
  <c r="W1089" i="2" s="1"/>
  <c r="N1090" i="2"/>
  <c r="O1090" i="2" s="1"/>
  <c r="W1090" i="2" s="1"/>
  <c r="N1091" i="2"/>
  <c r="O1091" i="2" s="1"/>
  <c r="W1091" i="2" s="1"/>
  <c r="N1092" i="2"/>
  <c r="O1092" i="2" s="1"/>
  <c r="W1092" i="2" s="1"/>
  <c r="N1093" i="2"/>
  <c r="O1093" i="2" s="1"/>
  <c r="W1093" i="2" s="1"/>
  <c r="N1094" i="2"/>
  <c r="O1094" i="2" s="1"/>
  <c r="W1094" i="2" s="1"/>
  <c r="N1095" i="2"/>
  <c r="O1095" i="2" s="1"/>
  <c r="W1095" i="2" s="1"/>
  <c r="N1096" i="2"/>
  <c r="O1096" i="2" s="1"/>
  <c r="W1096" i="2" s="1"/>
  <c r="N1097" i="2"/>
  <c r="O1097" i="2" s="1"/>
  <c r="W1097" i="2" s="1"/>
  <c r="N1098" i="2"/>
  <c r="O1098" i="2" s="1"/>
  <c r="W1098" i="2" s="1"/>
  <c r="N1099" i="2"/>
  <c r="O1099" i="2" s="1"/>
  <c r="W1099" i="2" s="1"/>
  <c r="N1100" i="2"/>
  <c r="O1100" i="2" s="1"/>
  <c r="W1100" i="2" s="1"/>
  <c r="N1101" i="2"/>
  <c r="O1101" i="2" s="1"/>
  <c r="W1101" i="2" s="1"/>
  <c r="N1102" i="2"/>
  <c r="O1102" i="2" s="1"/>
  <c r="W1102" i="2" s="1"/>
  <c r="N1103" i="2"/>
  <c r="O1103" i="2" s="1"/>
  <c r="W1103" i="2" s="1"/>
  <c r="N1104" i="2"/>
  <c r="O1104" i="2" s="1"/>
  <c r="W1104" i="2" s="1"/>
  <c r="N1105" i="2"/>
  <c r="O1105" i="2" s="1"/>
  <c r="W1105" i="2" s="1"/>
  <c r="N1106" i="2"/>
  <c r="O1106" i="2" s="1"/>
  <c r="W1106" i="2" s="1"/>
  <c r="N1107" i="2"/>
  <c r="O1107" i="2" s="1"/>
  <c r="W1107" i="2" s="1"/>
  <c r="N1108" i="2"/>
  <c r="O1108" i="2" s="1"/>
  <c r="W1108" i="2" s="1"/>
  <c r="N1109" i="2"/>
  <c r="O1109" i="2" s="1"/>
  <c r="W1109" i="2" s="1"/>
  <c r="N1110" i="2"/>
  <c r="O1110" i="2" s="1"/>
  <c r="W1110" i="2" s="1"/>
  <c r="N1111" i="2"/>
  <c r="O1111" i="2" s="1"/>
  <c r="W1111" i="2" s="1"/>
  <c r="N1112" i="2"/>
  <c r="O1112" i="2" s="1"/>
  <c r="W1112" i="2" s="1"/>
  <c r="N1113" i="2"/>
  <c r="O1113" i="2" s="1"/>
  <c r="W1113" i="2" s="1"/>
  <c r="N1114" i="2"/>
  <c r="O1114" i="2" s="1"/>
  <c r="W1114" i="2" s="1"/>
  <c r="N1115" i="2"/>
  <c r="O1115" i="2" s="1"/>
  <c r="W1115" i="2" s="1"/>
  <c r="N1116" i="2"/>
  <c r="O1116" i="2" s="1"/>
  <c r="W1116" i="2" s="1"/>
  <c r="N1117" i="2"/>
  <c r="O1117" i="2" s="1"/>
  <c r="W1117" i="2" s="1"/>
  <c r="N1118" i="2"/>
  <c r="O1118" i="2" s="1"/>
  <c r="W1118" i="2" s="1"/>
  <c r="N1119" i="2"/>
  <c r="O1119" i="2" s="1"/>
  <c r="W1119" i="2" s="1"/>
  <c r="N1120" i="2"/>
  <c r="O1120" i="2" s="1"/>
  <c r="W1120" i="2" s="1"/>
  <c r="N1121" i="2"/>
  <c r="O1121" i="2" s="1"/>
  <c r="W1121" i="2" s="1"/>
  <c r="N1122" i="2"/>
  <c r="O1122" i="2" s="1"/>
  <c r="W1122" i="2" s="1"/>
  <c r="N1123" i="2"/>
  <c r="O1123" i="2" s="1"/>
  <c r="W1123" i="2" s="1"/>
  <c r="N1124" i="2"/>
  <c r="O1124" i="2" s="1"/>
  <c r="W1124" i="2" s="1"/>
  <c r="N1125" i="2"/>
  <c r="O1125" i="2" s="1"/>
  <c r="W1125" i="2" s="1"/>
  <c r="N1126" i="2"/>
  <c r="O1126" i="2" s="1"/>
  <c r="W1126" i="2" s="1"/>
  <c r="N1127" i="2"/>
  <c r="O1127" i="2" s="1"/>
  <c r="W1127" i="2" s="1"/>
  <c r="N1128" i="2"/>
  <c r="O1128" i="2" s="1"/>
  <c r="W1128" i="2" s="1"/>
  <c r="N1129" i="2"/>
  <c r="O1129" i="2" s="1"/>
  <c r="W1129" i="2" s="1"/>
  <c r="N1130" i="2"/>
  <c r="O1130" i="2" s="1"/>
  <c r="W1130" i="2" s="1"/>
  <c r="N1131" i="2"/>
  <c r="O1131" i="2" s="1"/>
  <c r="W1131" i="2" s="1"/>
  <c r="N1132" i="2"/>
  <c r="O1132" i="2" s="1"/>
  <c r="W1132" i="2" s="1"/>
  <c r="N1133" i="2"/>
  <c r="O1133" i="2" s="1"/>
  <c r="W1133" i="2" s="1"/>
  <c r="N1134" i="2"/>
  <c r="O1134" i="2" s="1"/>
  <c r="W1134" i="2" s="1"/>
  <c r="N1135" i="2"/>
  <c r="O1135" i="2" s="1"/>
  <c r="W1135" i="2" s="1"/>
  <c r="N1136" i="2"/>
  <c r="O1136" i="2" s="1"/>
  <c r="W1136" i="2" s="1"/>
  <c r="N1137" i="2"/>
  <c r="O1137" i="2" s="1"/>
  <c r="W1137" i="2" s="1"/>
  <c r="N1138" i="2"/>
  <c r="O1138" i="2" s="1"/>
  <c r="W1138" i="2" s="1"/>
  <c r="N1139" i="2"/>
  <c r="O1139" i="2" s="1"/>
  <c r="W1139" i="2" s="1"/>
  <c r="N1140" i="2"/>
  <c r="O1140" i="2" s="1"/>
  <c r="W1140" i="2" s="1"/>
  <c r="N1141" i="2"/>
  <c r="O1141" i="2" s="1"/>
  <c r="W1141" i="2" s="1"/>
  <c r="N1142" i="2"/>
  <c r="O1142" i="2" s="1"/>
  <c r="W1142" i="2" s="1"/>
  <c r="N1143" i="2"/>
  <c r="O1143" i="2" s="1"/>
  <c r="W1143" i="2" s="1"/>
  <c r="N1144" i="2"/>
  <c r="O1144" i="2" s="1"/>
  <c r="W1144" i="2" s="1"/>
  <c r="N1145" i="2"/>
  <c r="O1145" i="2" s="1"/>
  <c r="W1145" i="2" s="1"/>
  <c r="N1146" i="2"/>
  <c r="O1146" i="2" s="1"/>
  <c r="W1146" i="2" s="1"/>
  <c r="N1147" i="2"/>
  <c r="O1147" i="2" s="1"/>
  <c r="W1147" i="2" s="1"/>
  <c r="N1148" i="2"/>
  <c r="O1148" i="2" s="1"/>
  <c r="W1148" i="2" s="1"/>
  <c r="N1149" i="2"/>
  <c r="O1149" i="2" s="1"/>
  <c r="W1149" i="2" s="1"/>
  <c r="N1150" i="2"/>
  <c r="O1150" i="2" s="1"/>
  <c r="W1150" i="2" s="1"/>
  <c r="N1151" i="2"/>
  <c r="O1151" i="2" s="1"/>
  <c r="W1151" i="2" s="1"/>
  <c r="N1152" i="2"/>
  <c r="O1152" i="2" s="1"/>
  <c r="W1152" i="2" s="1"/>
  <c r="N1153" i="2"/>
  <c r="O1153" i="2" s="1"/>
  <c r="W1153" i="2" s="1"/>
  <c r="N1154" i="2"/>
  <c r="O1154" i="2" s="1"/>
  <c r="W1154" i="2" s="1"/>
  <c r="N1155" i="2"/>
  <c r="O1155" i="2" s="1"/>
  <c r="W1155" i="2" s="1"/>
  <c r="N1156" i="2"/>
  <c r="O1156" i="2" s="1"/>
  <c r="W1156" i="2" s="1"/>
  <c r="N1157" i="2"/>
  <c r="O1157" i="2" s="1"/>
  <c r="W1157" i="2" s="1"/>
  <c r="N1158" i="2"/>
  <c r="O1158" i="2" s="1"/>
  <c r="W1158" i="2" s="1"/>
  <c r="N1159" i="2"/>
  <c r="O1159" i="2" s="1"/>
  <c r="W1159" i="2" s="1"/>
  <c r="N1160" i="2"/>
  <c r="O1160" i="2" s="1"/>
  <c r="W1160" i="2" s="1"/>
  <c r="N1161" i="2"/>
  <c r="O1161" i="2" s="1"/>
  <c r="W1161" i="2" s="1"/>
  <c r="N1162" i="2"/>
  <c r="O1162" i="2" s="1"/>
  <c r="W1162" i="2" s="1"/>
  <c r="N1163" i="2"/>
  <c r="O1163" i="2" s="1"/>
  <c r="W1163" i="2" s="1"/>
  <c r="N1164" i="2"/>
  <c r="O1164" i="2" s="1"/>
  <c r="W1164" i="2" s="1"/>
  <c r="N1165" i="2"/>
  <c r="O1165" i="2" s="1"/>
  <c r="W1165" i="2" s="1"/>
  <c r="N1166" i="2"/>
  <c r="O1166" i="2" s="1"/>
  <c r="W1166" i="2" s="1"/>
  <c r="N1167" i="2"/>
  <c r="O1167" i="2" s="1"/>
  <c r="W1167" i="2" s="1"/>
  <c r="N1168" i="2"/>
  <c r="O1168" i="2" s="1"/>
  <c r="W1168" i="2" s="1"/>
  <c r="N1169" i="2"/>
  <c r="O1169" i="2" s="1"/>
  <c r="W1169" i="2" s="1"/>
  <c r="N1170" i="2"/>
  <c r="O1170" i="2" s="1"/>
  <c r="W1170" i="2" s="1"/>
  <c r="N1171" i="2"/>
  <c r="O1171" i="2" s="1"/>
  <c r="W1171" i="2" s="1"/>
  <c r="N1172" i="2"/>
  <c r="O1172" i="2" s="1"/>
  <c r="W1172" i="2" s="1"/>
  <c r="N1173" i="2"/>
  <c r="O1173" i="2" s="1"/>
  <c r="W1173" i="2" s="1"/>
  <c r="N1174" i="2"/>
  <c r="O1174" i="2" s="1"/>
  <c r="W1174" i="2" s="1"/>
  <c r="N1175" i="2"/>
  <c r="O1175" i="2" s="1"/>
  <c r="W1175" i="2" s="1"/>
  <c r="N1176" i="2"/>
  <c r="O1176" i="2" s="1"/>
  <c r="W1176" i="2" s="1"/>
  <c r="N1177" i="2"/>
  <c r="O1177" i="2" s="1"/>
  <c r="W1177" i="2" s="1"/>
  <c r="N1178" i="2"/>
  <c r="O1178" i="2" s="1"/>
  <c r="W1178" i="2" s="1"/>
  <c r="N1179" i="2"/>
  <c r="O1179" i="2" s="1"/>
  <c r="W1179" i="2" s="1"/>
  <c r="N1180" i="2"/>
  <c r="O1180" i="2" s="1"/>
  <c r="W1180" i="2" s="1"/>
  <c r="N1181" i="2"/>
  <c r="O1181" i="2" s="1"/>
  <c r="W1181" i="2" s="1"/>
  <c r="N1182" i="2"/>
  <c r="O1182" i="2" s="1"/>
  <c r="W1182" i="2" s="1"/>
  <c r="N1183" i="2"/>
  <c r="O1183" i="2" s="1"/>
  <c r="W1183" i="2" s="1"/>
  <c r="N1184" i="2"/>
  <c r="O1184" i="2" s="1"/>
  <c r="W1184" i="2" s="1"/>
  <c r="N1185" i="2"/>
  <c r="O1185" i="2" s="1"/>
  <c r="W1185" i="2" s="1"/>
  <c r="N1186" i="2"/>
  <c r="O1186" i="2" s="1"/>
  <c r="W1186" i="2" s="1"/>
  <c r="N1187" i="2"/>
  <c r="O1187" i="2" s="1"/>
  <c r="W1187" i="2" s="1"/>
  <c r="N1188" i="2"/>
  <c r="O1188" i="2" s="1"/>
  <c r="W1188" i="2" s="1"/>
  <c r="N1189" i="2"/>
  <c r="O1189" i="2" s="1"/>
  <c r="W1189" i="2" s="1"/>
  <c r="N1190" i="2"/>
  <c r="O1190" i="2" s="1"/>
  <c r="W1190" i="2" s="1"/>
  <c r="N1191" i="2"/>
  <c r="O1191" i="2" s="1"/>
  <c r="W1191" i="2" s="1"/>
  <c r="N1192" i="2"/>
  <c r="O1192" i="2" s="1"/>
  <c r="W1192" i="2" s="1"/>
  <c r="N1193" i="2"/>
  <c r="O1193" i="2" s="1"/>
  <c r="W1193" i="2" s="1"/>
  <c r="N1194" i="2"/>
  <c r="O1194" i="2" s="1"/>
  <c r="W1194" i="2" s="1"/>
  <c r="N1195" i="2"/>
  <c r="O1195" i="2" s="1"/>
  <c r="W1195" i="2" s="1"/>
  <c r="N1196" i="2"/>
  <c r="O1196" i="2" s="1"/>
  <c r="W1196" i="2" s="1"/>
  <c r="N1197" i="2"/>
  <c r="O1197" i="2" s="1"/>
  <c r="W1197" i="2" s="1"/>
  <c r="N1198" i="2"/>
  <c r="O1198" i="2" s="1"/>
  <c r="W1198" i="2" s="1"/>
  <c r="N1199" i="2"/>
  <c r="O1199" i="2" s="1"/>
  <c r="W1199" i="2" s="1"/>
  <c r="N1200" i="2"/>
  <c r="O1200" i="2" s="1"/>
  <c r="W1200" i="2" s="1"/>
  <c r="N1201" i="2"/>
  <c r="O1201" i="2" s="1"/>
  <c r="W1201" i="2" s="1"/>
  <c r="N1202" i="2"/>
  <c r="O1202" i="2" s="1"/>
  <c r="W1202" i="2" s="1"/>
  <c r="N1203" i="2"/>
  <c r="O1203" i="2" s="1"/>
  <c r="W1203" i="2" s="1"/>
  <c r="N1204" i="2"/>
  <c r="O1204" i="2" s="1"/>
  <c r="W1204" i="2" s="1"/>
  <c r="N1205" i="2"/>
  <c r="O1205" i="2" s="1"/>
  <c r="W1205" i="2" s="1"/>
  <c r="N1206" i="2"/>
  <c r="O1206" i="2" s="1"/>
  <c r="W1206" i="2" s="1"/>
  <c r="N1207" i="2"/>
  <c r="O1207" i="2" s="1"/>
  <c r="W1207" i="2" s="1"/>
  <c r="N1208" i="2"/>
  <c r="O1208" i="2" s="1"/>
  <c r="W1208" i="2" s="1"/>
  <c r="N1209" i="2"/>
  <c r="O1209" i="2" s="1"/>
  <c r="W1209" i="2" s="1"/>
  <c r="N1210" i="2"/>
  <c r="O1210" i="2" s="1"/>
  <c r="W1210" i="2" s="1"/>
  <c r="N1211" i="2"/>
  <c r="O1211" i="2" s="1"/>
  <c r="W1211" i="2" s="1"/>
  <c r="N1212" i="2"/>
  <c r="O1212" i="2" s="1"/>
  <c r="W1212" i="2" s="1"/>
  <c r="N1213" i="2"/>
  <c r="O1213" i="2" s="1"/>
  <c r="W1213" i="2" s="1"/>
  <c r="N1214" i="2"/>
  <c r="O1214" i="2" s="1"/>
  <c r="W1214" i="2" s="1"/>
  <c r="N1215" i="2"/>
  <c r="O1215" i="2" s="1"/>
  <c r="W1215" i="2" s="1"/>
  <c r="N1216" i="2"/>
  <c r="O1216" i="2" s="1"/>
  <c r="W1216" i="2" s="1"/>
  <c r="N1217" i="2"/>
  <c r="O1217" i="2" s="1"/>
  <c r="W1217" i="2" s="1"/>
  <c r="N1218" i="2"/>
  <c r="O1218" i="2" s="1"/>
  <c r="W1218" i="2" s="1"/>
  <c r="N1219" i="2"/>
  <c r="O1219" i="2" s="1"/>
  <c r="W1219" i="2" s="1"/>
  <c r="N1220" i="2"/>
  <c r="O1220" i="2" s="1"/>
  <c r="W1220" i="2" s="1"/>
  <c r="N1221" i="2"/>
  <c r="O1221" i="2" s="1"/>
  <c r="W1221" i="2" s="1"/>
  <c r="N1222" i="2"/>
  <c r="O1222" i="2" s="1"/>
  <c r="W1222" i="2" s="1"/>
  <c r="N1223" i="2"/>
  <c r="O1223" i="2" s="1"/>
  <c r="W1223" i="2" s="1"/>
  <c r="N1224" i="2"/>
  <c r="O1224" i="2" s="1"/>
  <c r="W1224" i="2" s="1"/>
  <c r="N1225" i="2"/>
  <c r="O1225" i="2" s="1"/>
  <c r="W1225" i="2" s="1"/>
  <c r="N1226" i="2"/>
  <c r="O1226" i="2" s="1"/>
  <c r="W1226" i="2" s="1"/>
  <c r="N1227" i="2"/>
  <c r="O1227" i="2" s="1"/>
  <c r="W1227" i="2" s="1"/>
  <c r="N1228" i="2"/>
  <c r="O1228" i="2" s="1"/>
  <c r="W1228" i="2" s="1"/>
  <c r="N1229" i="2"/>
  <c r="O1229" i="2" s="1"/>
  <c r="W1229" i="2" s="1"/>
  <c r="N1230" i="2"/>
  <c r="O1230" i="2" s="1"/>
  <c r="W1230" i="2" s="1"/>
  <c r="N1231" i="2"/>
  <c r="O1231" i="2" s="1"/>
  <c r="W1231" i="2" s="1"/>
  <c r="N1232" i="2"/>
  <c r="O1232" i="2" s="1"/>
  <c r="W1232" i="2" s="1"/>
  <c r="N1233" i="2"/>
  <c r="O1233" i="2" s="1"/>
  <c r="W1233" i="2" s="1"/>
  <c r="N1234" i="2"/>
  <c r="O1234" i="2" s="1"/>
  <c r="W1234" i="2" s="1"/>
  <c r="N1235" i="2"/>
  <c r="O1235" i="2" s="1"/>
  <c r="W1235" i="2" s="1"/>
  <c r="N1236" i="2"/>
  <c r="O1236" i="2" s="1"/>
  <c r="W1236" i="2" s="1"/>
  <c r="N1237" i="2"/>
  <c r="O1237" i="2" s="1"/>
  <c r="W1237" i="2" s="1"/>
  <c r="N1238" i="2"/>
  <c r="O1238" i="2" s="1"/>
  <c r="W1238" i="2" s="1"/>
  <c r="N1239" i="2"/>
  <c r="O1239" i="2" s="1"/>
  <c r="W1239" i="2" s="1"/>
  <c r="N1240" i="2"/>
  <c r="O1240" i="2" s="1"/>
  <c r="W1240" i="2" s="1"/>
  <c r="N1241" i="2"/>
  <c r="O1241" i="2" s="1"/>
  <c r="W1241" i="2" s="1"/>
  <c r="N1242" i="2"/>
  <c r="O1242" i="2" s="1"/>
  <c r="W1242" i="2" s="1"/>
  <c r="N1243" i="2"/>
  <c r="O1243" i="2" s="1"/>
  <c r="W1243" i="2" s="1"/>
  <c r="N1244" i="2"/>
  <c r="O1244" i="2" s="1"/>
  <c r="W1244" i="2" s="1"/>
  <c r="N1245" i="2"/>
  <c r="O1245" i="2" s="1"/>
  <c r="W1245" i="2" s="1"/>
  <c r="N1246" i="2"/>
  <c r="O1246" i="2" s="1"/>
  <c r="W1246" i="2" s="1"/>
  <c r="N1247" i="2"/>
  <c r="O1247" i="2" s="1"/>
  <c r="W1247" i="2" s="1"/>
  <c r="N1248" i="2"/>
  <c r="O1248" i="2" s="1"/>
  <c r="W1248" i="2" s="1"/>
  <c r="N1249" i="2"/>
  <c r="O1249" i="2" s="1"/>
  <c r="W1249" i="2" s="1"/>
  <c r="N1250" i="2"/>
  <c r="O1250" i="2" s="1"/>
  <c r="W1250" i="2" s="1"/>
  <c r="N1251" i="2"/>
  <c r="O1251" i="2" s="1"/>
  <c r="W1251" i="2" s="1"/>
  <c r="N1252" i="2"/>
  <c r="O1252" i="2" s="1"/>
  <c r="W1252" i="2" s="1"/>
  <c r="N1253" i="2"/>
  <c r="O1253" i="2" s="1"/>
  <c r="W1253" i="2" s="1"/>
  <c r="N1254" i="2"/>
  <c r="O1254" i="2" s="1"/>
  <c r="W1254" i="2" s="1"/>
  <c r="N1255" i="2"/>
  <c r="O1255" i="2" s="1"/>
  <c r="W1255" i="2" s="1"/>
  <c r="N1256" i="2"/>
  <c r="O1256" i="2" s="1"/>
  <c r="W1256" i="2" s="1"/>
  <c r="N1257" i="2"/>
  <c r="O1257" i="2" s="1"/>
  <c r="W1257" i="2" s="1"/>
  <c r="N1258" i="2"/>
  <c r="O1258" i="2" s="1"/>
  <c r="W1258" i="2" s="1"/>
  <c r="N1259" i="2"/>
  <c r="O1259" i="2" s="1"/>
  <c r="W1259" i="2" s="1"/>
  <c r="N1260" i="2"/>
  <c r="O1260" i="2" s="1"/>
  <c r="W1260" i="2" s="1"/>
  <c r="N1261" i="2"/>
  <c r="O1261" i="2" s="1"/>
  <c r="W1261" i="2" s="1"/>
  <c r="N1262" i="2"/>
  <c r="O1262" i="2" s="1"/>
  <c r="W1262" i="2" s="1"/>
  <c r="N1263" i="2"/>
  <c r="O1263" i="2" s="1"/>
  <c r="W1263" i="2" s="1"/>
  <c r="N1264" i="2"/>
  <c r="O1264" i="2" s="1"/>
  <c r="W1264" i="2" s="1"/>
  <c r="N1265" i="2"/>
  <c r="O1265" i="2" s="1"/>
  <c r="W1265" i="2" s="1"/>
  <c r="N1266" i="2"/>
  <c r="O1266" i="2" s="1"/>
  <c r="W1266" i="2" s="1"/>
  <c r="N1267" i="2"/>
  <c r="O1267" i="2" s="1"/>
  <c r="W1267" i="2" s="1"/>
  <c r="N1268" i="2"/>
  <c r="O1268" i="2" s="1"/>
  <c r="W1268" i="2" s="1"/>
  <c r="N1269" i="2"/>
  <c r="O1269" i="2" s="1"/>
  <c r="W1269" i="2" s="1"/>
  <c r="N1270" i="2"/>
  <c r="O1270" i="2" s="1"/>
  <c r="W1270" i="2" s="1"/>
  <c r="N1271" i="2"/>
  <c r="O1271" i="2" s="1"/>
  <c r="W1271" i="2" s="1"/>
  <c r="N1272" i="2"/>
  <c r="O1272" i="2" s="1"/>
  <c r="W1272" i="2" s="1"/>
  <c r="N1273" i="2"/>
  <c r="O1273" i="2" s="1"/>
  <c r="W1273" i="2" s="1"/>
  <c r="N1274" i="2"/>
  <c r="O1274" i="2" s="1"/>
  <c r="W1274" i="2" s="1"/>
  <c r="N1275" i="2"/>
  <c r="O1275" i="2" s="1"/>
  <c r="W1275" i="2" s="1"/>
  <c r="N1276" i="2"/>
  <c r="O1276" i="2" s="1"/>
  <c r="W1276" i="2" s="1"/>
  <c r="N1277" i="2"/>
  <c r="O1277" i="2" s="1"/>
  <c r="W1277" i="2" s="1"/>
  <c r="N1278" i="2"/>
  <c r="O1278" i="2" s="1"/>
  <c r="W1278" i="2" s="1"/>
  <c r="N1279" i="2"/>
  <c r="O1279" i="2" s="1"/>
  <c r="W1279" i="2" s="1"/>
  <c r="N1280" i="2"/>
  <c r="O1280" i="2" s="1"/>
  <c r="W1280" i="2" s="1"/>
  <c r="N1281" i="2"/>
  <c r="O1281" i="2" s="1"/>
  <c r="W1281" i="2" s="1"/>
  <c r="N1282" i="2"/>
  <c r="O1282" i="2" s="1"/>
  <c r="W1282" i="2" s="1"/>
  <c r="N1283" i="2"/>
  <c r="O1283" i="2" s="1"/>
  <c r="W1283" i="2" s="1"/>
  <c r="N1284" i="2"/>
  <c r="O1284" i="2" s="1"/>
  <c r="W1284" i="2" s="1"/>
  <c r="N1285" i="2"/>
  <c r="O1285" i="2" s="1"/>
  <c r="W1285" i="2" s="1"/>
  <c r="N1286" i="2"/>
  <c r="O1286" i="2" s="1"/>
  <c r="W1286" i="2" s="1"/>
  <c r="N1287" i="2"/>
  <c r="O1287" i="2" s="1"/>
  <c r="W1287" i="2" s="1"/>
  <c r="N1288" i="2"/>
  <c r="O1288" i="2" s="1"/>
  <c r="W1288" i="2" s="1"/>
  <c r="N1289" i="2"/>
  <c r="O1289" i="2" s="1"/>
  <c r="W1289" i="2" s="1"/>
  <c r="N1290" i="2"/>
  <c r="O1290" i="2" s="1"/>
  <c r="W1290" i="2" s="1"/>
  <c r="N1291" i="2"/>
  <c r="O1291" i="2" s="1"/>
  <c r="W1291" i="2" s="1"/>
  <c r="N1292" i="2"/>
  <c r="O1292" i="2" s="1"/>
  <c r="W1292" i="2" s="1"/>
  <c r="N1293" i="2"/>
  <c r="O1293" i="2" s="1"/>
  <c r="W1293" i="2" s="1"/>
  <c r="N1294" i="2"/>
  <c r="O1294" i="2" s="1"/>
  <c r="W1294" i="2" s="1"/>
  <c r="N1295" i="2"/>
  <c r="O1295" i="2" s="1"/>
  <c r="W1295" i="2" s="1"/>
  <c r="N1296" i="2"/>
  <c r="O1296" i="2" s="1"/>
  <c r="W1296" i="2" s="1"/>
  <c r="N1297" i="2"/>
  <c r="O1297" i="2" s="1"/>
  <c r="W1297" i="2" s="1"/>
  <c r="N1298" i="2"/>
  <c r="O1298" i="2" s="1"/>
  <c r="W1298" i="2" s="1"/>
  <c r="N1299" i="2"/>
  <c r="O1299" i="2" s="1"/>
  <c r="W1299" i="2" s="1"/>
  <c r="N1300" i="2"/>
  <c r="O1300" i="2" s="1"/>
  <c r="W1300" i="2" s="1"/>
  <c r="N1301" i="2"/>
  <c r="O1301" i="2" s="1"/>
  <c r="W1301" i="2" s="1"/>
  <c r="N1302" i="2"/>
  <c r="O1302" i="2" s="1"/>
  <c r="W1302" i="2" s="1"/>
  <c r="N1303" i="2"/>
  <c r="O1303" i="2" s="1"/>
  <c r="W1303" i="2" s="1"/>
  <c r="N1304" i="2"/>
  <c r="O1304" i="2" s="1"/>
  <c r="W1304" i="2" s="1"/>
  <c r="N1305" i="2"/>
  <c r="O1305" i="2" s="1"/>
  <c r="W1305" i="2" s="1"/>
  <c r="N1306" i="2"/>
  <c r="O1306" i="2" s="1"/>
  <c r="W1306" i="2" s="1"/>
  <c r="N1307" i="2"/>
  <c r="O1307" i="2" s="1"/>
  <c r="W1307" i="2" s="1"/>
  <c r="N1308" i="2"/>
  <c r="O1308" i="2" s="1"/>
  <c r="W1308" i="2" s="1"/>
  <c r="N1309" i="2"/>
  <c r="O1309" i="2" s="1"/>
  <c r="W1309" i="2" s="1"/>
  <c r="N1310" i="2"/>
  <c r="O1310" i="2" s="1"/>
  <c r="W1310" i="2" s="1"/>
  <c r="N1311" i="2"/>
  <c r="O1311" i="2" s="1"/>
  <c r="W1311" i="2" s="1"/>
  <c r="N1312" i="2"/>
  <c r="O1312" i="2" s="1"/>
  <c r="W1312" i="2" s="1"/>
  <c r="N1313" i="2"/>
  <c r="O1313" i="2" s="1"/>
  <c r="W1313" i="2" s="1"/>
  <c r="N1314" i="2"/>
  <c r="O1314" i="2" s="1"/>
  <c r="W1314" i="2" s="1"/>
  <c r="N1315" i="2"/>
  <c r="O1315" i="2" s="1"/>
  <c r="W1315" i="2" s="1"/>
  <c r="N1316" i="2"/>
  <c r="O1316" i="2" s="1"/>
  <c r="W1316" i="2" s="1"/>
  <c r="N1317" i="2"/>
  <c r="O1317" i="2" s="1"/>
  <c r="W1317" i="2" s="1"/>
  <c r="N1318" i="2"/>
  <c r="O1318" i="2" s="1"/>
  <c r="W1318" i="2" s="1"/>
  <c r="N1319" i="2"/>
  <c r="O1319" i="2" s="1"/>
  <c r="W1319" i="2" s="1"/>
  <c r="N1320" i="2"/>
  <c r="O1320" i="2" s="1"/>
  <c r="W1320" i="2" s="1"/>
  <c r="N1321" i="2"/>
  <c r="O1321" i="2" s="1"/>
  <c r="W1321" i="2" s="1"/>
  <c r="N1322" i="2"/>
  <c r="O1322" i="2" s="1"/>
  <c r="W1322" i="2" s="1"/>
  <c r="N1323" i="2"/>
  <c r="O1323" i="2" s="1"/>
  <c r="W1323" i="2" s="1"/>
  <c r="N1324" i="2"/>
  <c r="O1324" i="2" s="1"/>
  <c r="W1324" i="2" s="1"/>
  <c r="N1325" i="2"/>
  <c r="O1325" i="2" s="1"/>
  <c r="W1325" i="2" s="1"/>
  <c r="N1326" i="2"/>
  <c r="O1326" i="2" s="1"/>
  <c r="W1326" i="2" s="1"/>
  <c r="N1327" i="2"/>
  <c r="O1327" i="2" s="1"/>
  <c r="W1327" i="2" s="1"/>
  <c r="N1328" i="2"/>
  <c r="O1328" i="2" s="1"/>
  <c r="W1328" i="2" s="1"/>
  <c r="N1329" i="2"/>
  <c r="O1329" i="2" s="1"/>
  <c r="W1329" i="2" s="1"/>
  <c r="N1330" i="2"/>
  <c r="O1330" i="2" s="1"/>
  <c r="W1330" i="2" s="1"/>
  <c r="N1331" i="2"/>
  <c r="O1331" i="2" s="1"/>
  <c r="W1331" i="2" s="1"/>
  <c r="N1332" i="2"/>
  <c r="O1332" i="2" s="1"/>
  <c r="W1332" i="2" s="1"/>
  <c r="N1333" i="2"/>
  <c r="O1333" i="2" s="1"/>
  <c r="W1333" i="2" s="1"/>
  <c r="N1334" i="2"/>
  <c r="O1334" i="2" s="1"/>
  <c r="W1334" i="2" s="1"/>
  <c r="N1335" i="2"/>
  <c r="O1335" i="2" s="1"/>
  <c r="W1335" i="2" s="1"/>
  <c r="N1336" i="2"/>
  <c r="O1336" i="2" s="1"/>
  <c r="W1336" i="2" s="1"/>
  <c r="N1337" i="2"/>
  <c r="O1337" i="2" s="1"/>
  <c r="W1337" i="2" s="1"/>
  <c r="N1338" i="2"/>
  <c r="O1338" i="2" s="1"/>
  <c r="W1338" i="2" s="1"/>
  <c r="N1339" i="2"/>
  <c r="O1339" i="2" s="1"/>
  <c r="W1339" i="2" s="1"/>
  <c r="N1340" i="2"/>
  <c r="O1340" i="2" s="1"/>
  <c r="W1340" i="2" s="1"/>
  <c r="N1341" i="2"/>
  <c r="O1341" i="2" s="1"/>
  <c r="W1341" i="2" s="1"/>
  <c r="N1342" i="2"/>
  <c r="O1342" i="2" s="1"/>
  <c r="W1342" i="2" s="1"/>
  <c r="N1343" i="2"/>
  <c r="O1343" i="2" s="1"/>
  <c r="W1343" i="2" s="1"/>
  <c r="N1344" i="2"/>
  <c r="O1344" i="2" s="1"/>
  <c r="W1344" i="2" s="1"/>
  <c r="N1345" i="2"/>
  <c r="O1345" i="2" s="1"/>
  <c r="W1345" i="2" s="1"/>
  <c r="N1346" i="2"/>
  <c r="O1346" i="2" s="1"/>
  <c r="W1346" i="2" s="1"/>
  <c r="N1347" i="2"/>
  <c r="O1347" i="2" s="1"/>
  <c r="W1347" i="2" s="1"/>
  <c r="N1348" i="2"/>
  <c r="O1348" i="2" s="1"/>
  <c r="W1348" i="2" s="1"/>
  <c r="N1349" i="2"/>
  <c r="O1349" i="2" s="1"/>
  <c r="W1349" i="2" s="1"/>
  <c r="N1350" i="2"/>
  <c r="O1350" i="2" s="1"/>
  <c r="W1350" i="2" s="1"/>
  <c r="N1351" i="2"/>
  <c r="O1351" i="2" s="1"/>
  <c r="W1351" i="2" s="1"/>
  <c r="N1352" i="2"/>
  <c r="O1352" i="2" s="1"/>
  <c r="W1352" i="2" s="1"/>
  <c r="N1353" i="2"/>
  <c r="O1353" i="2" s="1"/>
  <c r="W1353" i="2" s="1"/>
  <c r="N1354" i="2"/>
  <c r="O1354" i="2" s="1"/>
  <c r="W1354" i="2" s="1"/>
  <c r="N1355" i="2"/>
  <c r="O1355" i="2" s="1"/>
  <c r="W1355" i="2" s="1"/>
  <c r="N1356" i="2"/>
  <c r="O1356" i="2" s="1"/>
  <c r="W1356" i="2" s="1"/>
  <c r="N1357" i="2"/>
  <c r="O1357" i="2" s="1"/>
  <c r="W1357" i="2" s="1"/>
  <c r="N1358" i="2"/>
  <c r="O1358" i="2" s="1"/>
  <c r="W1358" i="2" s="1"/>
  <c r="N1359" i="2"/>
  <c r="O1359" i="2" s="1"/>
  <c r="W1359" i="2" s="1"/>
  <c r="N1360" i="2"/>
  <c r="O1360" i="2" s="1"/>
  <c r="W1360" i="2" s="1"/>
  <c r="N1361" i="2"/>
  <c r="O1361" i="2" s="1"/>
  <c r="W1361" i="2" s="1"/>
  <c r="N1362" i="2"/>
  <c r="O1362" i="2" s="1"/>
  <c r="W1362" i="2" s="1"/>
  <c r="N1363" i="2"/>
  <c r="O1363" i="2" s="1"/>
  <c r="W1363" i="2" s="1"/>
  <c r="N1364" i="2"/>
  <c r="O1364" i="2" s="1"/>
  <c r="W1364" i="2" s="1"/>
  <c r="N1365" i="2"/>
  <c r="O1365" i="2" s="1"/>
  <c r="W1365" i="2" s="1"/>
  <c r="N1366" i="2"/>
  <c r="O1366" i="2" s="1"/>
  <c r="W1366" i="2" s="1"/>
  <c r="N1367" i="2"/>
  <c r="O1367" i="2" s="1"/>
  <c r="W1367" i="2" s="1"/>
  <c r="N1368" i="2"/>
  <c r="O1368" i="2" s="1"/>
  <c r="W1368" i="2" s="1"/>
  <c r="N1369" i="2"/>
  <c r="O1369" i="2" s="1"/>
  <c r="W1369" i="2" s="1"/>
  <c r="N1370" i="2"/>
  <c r="O1370" i="2" s="1"/>
  <c r="W1370" i="2" s="1"/>
  <c r="N1371" i="2"/>
  <c r="O1371" i="2" s="1"/>
  <c r="W1371" i="2" s="1"/>
  <c r="N1372" i="2"/>
  <c r="O1372" i="2" s="1"/>
  <c r="W1372" i="2" s="1"/>
  <c r="N1373" i="2"/>
  <c r="O1373" i="2" s="1"/>
  <c r="W1373" i="2" s="1"/>
  <c r="N1374" i="2"/>
  <c r="O1374" i="2" s="1"/>
  <c r="W1374" i="2" s="1"/>
  <c r="N1375" i="2"/>
  <c r="O1375" i="2" s="1"/>
  <c r="W1375" i="2" s="1"/>
  <c r="N1376" i="2"/>
  <c r="O1376" i="2" s="1"/>
  <c r="W1376" i="2" s="1"/>
  <c r="N1377" i="2"/>
  <c r="O1377" i="2" s="1"/>
  <c r="W1377" i="2" s="1"/>
  <c r="N1378" i="2"/>
  <c r="O1378" i="2" s="1"/>
  <c r="W1378" i="2" s="1"/>
  <c r="N1379" i="2"/>
  <c r="O1379" i="2" s="1"/>
  <c r="W1379" i="2" s="1"/>
  <c r="N1380" i="2"/>
  <c r="O1380" i="2" s="1"/>
  <c r="W1380" i="2" s="1"/>
  <c r="N1381" i="2"/>
  <c r="O1381" i="2" s="1"/>
  <c r="W1381" i="2" s="1"/>
  <c r="N1382" i="2"/>
  <c r="O1382" i="2" s="1"/>
  <c r="W1382" i="2" s="1"/>
  <c r="N1383" i="2"/>
  <c r="O1383" i="2" s="1"/>
  <c r="W1383" i="2" s="1"/>
  <c r="N1384" i="2"/>
  <c r="O1384" i="2" s="1"/>
  <c r="W1384" i="2" s="1"/>
  <c r="N1385" i="2"/>
  <c r="O1385" i="2" s="1"/>
  <c r="W1385" i="2" s="1"/>
  <c r="N1386" i="2"/>
  <c r="O1386" i="2" s="1"/>
  <c r="W1386" i="2" s="1"/>
  <c r="N1387" i="2"/>
  <c r="O1387" i="2" s="1"/>
  <c r="W1387" i="2" s="1"/>
  <c r="N1388" i="2"/>
  <c r="O1388" i="2" s="1"/>
  <c r="W1388" i="2" s="1"/>
  <c r="N1389" i="2"/>
  <c r="O1389" i="2" s="1"/>
  <c r="W1389" i="2" s="1"/>
  <c r="N1390" i="2"/>
  <c r="O1390" i="2" s="1"/>
  <c r="W1390" i="2" s="1"/>
  <c r="N1391" i="2"/>
  <c r="O1391" i="2" s="1"/>
  <c r="W1391" i="2" s="1"/>
  <c r="N1392" i="2"/>
  <c r="O1392" i="2" s="1"/>
  <c r="W1392" i="2" s="1"/>
  <c r="N1393" i="2"/>
  <c r="O1393" i="2" s="1"/>
  <c r="W1393" i="2" s="1"/>
  <c r="N1394" i="2"/>
  <c r="O1394" i="2" s="1"/>
  <c r="W1394" i="2" s="1"/>
  <c r="N1395" i="2"/>
  <c r="O1395" i="2" s="1"/>
  <c r="W1395" i="2" s="1"/>
  <c r="N1396" i="2"/>
  <c r="O1396" i="2" s="1"/>
  <c r="W1396" i="2" s="1"/>
  <c r="N1397" i="2"/>
  <c r="O1397" i="2" s="1"/>
  <c r="W1397" i="2" s="1"/>
  <c r="N1398" i="2"/>
  <c r="O1398" i="2" s="1"/>
  <c r="W1398" i="2" s="1"/>
  <c r="N1399" i="2"/>
  <c r="O1399" i="2" s="1"/>
  <c r="W1399" i="2" s="1"/>
  <c r="N1400" i="2"/>
  <c r="O1400" i="2" s="1"/>
  <c r="W1400" i="2" s="1"/>
  <c r="N1401" i="2"/>
  <c r="O1401" i="2" s="1"/>
  <c r="W1401" i="2" s="1"/>
  <c r="N1402" i="2"/>
  <c r="O1402" i="2" s="1"/>
  <c r="W1402" i="2" s="1"/>
  <c r="N1403" i="2"/>
  <c r="O1403" i="2" s="1"/>
  <c r="W1403" i="2" s="1"/>
  <c r="N1404" i="2"/>
  <c r="O1404" i="2" s="1"/>
  <c r="W1404" i="2" s="1"/>
  <c r="N1405" i="2"/>
  <c r="O1405" i="2" s="1"/>
  <c r="W1405" i="2" s="1"/>
  <c r="N1406" i="2"/>
  <c r="O1406" i="2" s="1"/>
  <c r="W1406" i="2" s="1"/>
  <c r="N1407" i="2"/>
  <c r="O1407" i="2" s="1"/>
  <c r="W1407" i="2" s="1"/>
  <c r="N1408" i="2"/>
  <c r="O1408" i="2" s="1"/>
  <c r="W1408" i="2" s="1"/>
  <c r="N1409" i="2"/>
  <c r="O1409" i="2" s="1"/>
  <c r="W1409" i="2" s="1"/>
  <c r="N1410" i="2"/>
  <c r="O1410" i="2" s="1"/>
  <c r="W1410" i="2" s="1"/>
  <c r="N1411" i="2"/>
  <c r="O1411" i="2" s="1"/>
  <c r="W1411" i="2" s="1"/>
  <c r="N1412" i="2"/>
  <c r="O1412" i="2" s="1"/>
  <c r="W1412" i="2" s="1"/>
  <c r="N1413" i="2"/>
  <c r="O1413" i="2" s="1"/>
  <c r="W1413" i="2" s="1"/>
  <c r="N1414" i="2"/>
  <c r="O1414" i="2" s="1"/>
  <c r="W1414" i="2" s="1"/>
  <c r="N1415" i="2"/>
  <c r="O1415" i="2" s="1"/>
  <c r="W1415" i="2" s="1"/>
  <c r="N1416" i="2"/>
  <c r="O1416" i="2" s="1"/>
  <c r="W1416" i="2" s="1"/>
  <c r="N1417" i="2"/>
  <c r="O1417" i="2" s="1"/>
  <c r="W1417" i="2" s="1"/>
  <c r="N1418" i="2"/>
  <c r="O1418" i="2" s="1"/>
  <c r="W1418" i="2" s="1"/>
  <c r="N1419" i="2"/>
  <c r="O1419" i="2" s="1"/>
  <c r="W1419" i="2" s="1"/>
  <c r="N1420" i="2"/>
  <c r="O1420" i="2" s="1"/>
  <c r="W1420" i="2" s="1"/>
  <c r="N1421" i="2"/>
  <c r="O1421" i="2" s="1"/>
  <c r="W1421" i="2" s="1"/>
  <c r="N1422" i="2"/>
  <c r="O1422" i="2" s="1"/>
  <c r="W1422" i="2" s="1"/>
  <c r="N1423" i="2"/>
  <c r="O1423" i="2" s="1"/>
  <c r="W1423" i="2" s="1"/>
  <c r="N1424" i="2"/>
  <c r="O1424" i="2" s="1"/>
  <c r="W1424" i="2" s="1"/>
  <c r="N1425" i="2"/>
  <c r="O1425" i="2" s="1"/>
  <c r="W1425" i="2" s="1"/>
  <c r="N1426" i="2"/>
  <c r="O1426" i="2" s="1"/>
  <c r="W1426" i="2" s="1"/>
  <c r="N1427" i="2"/>
  <c r="O1427" i="2" s="1"/>
  <c r="W1427" i="2" s="1"/>
  <c r="N1428" i="2"/>
  <c r="O1428" i="2" s="1"/>
  <c r="W1428" i="2" s="1"/>
  <c r="N1429" i="2"/>
  <c r="O1429" i="2" s="1"/>
  <c r="W1429" i="2" s="1"/>
  <c r="N1430" i="2"/>
  <c r="O1430" i="2" s="1"/>
  <c r="W1430" i="2" s="1"/>
  <c r="N1431" i="2"/>
  <c r="O1431" i="2" s="1"/>
  <c r="W1431" i="2" s="1"/>
  <c r="N1432" i="2"/>
  <c r="O1432" i="2" s="1"/>
  <c r="W1432" i="2" s="1"/>
  <c r="N1433" i="2"/>
  <c r="O1433" i="2" s="1"/>
  <c r="W1433" i="2" s="1"/>
  <c r="N1434" i="2"/>
  <c r="O1434" i="2" s="1"/>
  <c r="W1434" i="2" s="1"/>
  <c r="N1435" i="2"/>
  <c r="O1435" i="2" s="1"/>
  <c r="W1435" i="2" s="1"/>
  <c r="N1436" i="2"/>
  <c r="O1436" i="2" s="1"/>
  <c r="W1436" i="2" s="1"/>
  <c r="N1437" i="2"/>
  <c r="O1437" i="2" s="1"/>
  <c r="W1437" i="2" s="1"/>
  <c r="N1438" i="2"/>
  <c r="O1438" i="2" s="1"/>
  <c r="W1438" i="2" s="1"/>
  <c r="N1439" i="2"/>
  <c r="O1439" i="2" s="1"/>
  <c r="W1439" i="2" s="1"/>
  <c r="N1440" i="2"/>
  <c r="O1440" i="2" s="1"/>
  <c r="W1440" i="2" s="1"/>
  <c r="N1441" i="2"/>
  <c r="O1441" i="2" s="1"/>
  <c r="W1441" i="2" s="1"/>
  <c r="N1442" i="2"/>
  <c r="O1442" i="2" s="1"/>
  <c r="W1442" i="2" s="1"/>
  <c r="N1443" i="2"/>
  <c r="O1443" i="2" s="1"/>
  <c r="W1443" i="2" s="1"/>
  <c r="N1444" i="2"/>
  <c r="O1444" i="2" s="1"/>
  <c r="W1444" i="2" s="1"/>
  <c r="N1445" i="2"/>
  <c r="O1445" i="2" s="1"/>
  <c r="W1445" i="2" s="1"/>
  <c r="N1446" i="2"/>
  <c r="O1446" i="2" s="1"/>
  <c r="W1446" i="2" s="1"/>
  <c r="N1447" i="2"/>
  <c r="O1447" i="2" s="1"/>
  <c r="W1447" i="2" s="1"/>
  <c r="N1448" i="2"/>
  <c r="O1448" i="2" s="1"/>
  <c r="W1448" i="2" s="1"/>
  <c r="N1449" i="2"/>
  <c r="O1449" i="2" s="1"/>
  <c r="W1449" i="2" s="1"/>
  <c r="N1450" i="2"/>
  <c r="O1450" i="2" s="1"/>
  <c r="W1450" i="2" s="1"/>
  <c r="N1451" i="2"/>
  <c r="O1451" i="2" s="1"/>
  <c r="W1451" i="2" s="1"/>
  <c r="N1452" i="2"/>
  <c r="O1452" i="2" s="1"/>
  <c r="W1452" i="2" s="1"/>
  <c r="N1453" i="2"/>
  <c r="O1453" i="2" s="1"/>
  <c r="W1453" i="2" s="1"/>
  <c r="N1454" i="2"/>
  <c r="O1454" i="2" s="1"/>
  <c r="W1454" i="2" s="1"/>
  <c r="N1455" i="2"/>
  <c r="O1455" i="2" s="1"/>
  <c r="W1455" i="2" s="1"/>
  <c r="N1456" i="2"/>
  <c r="O1456" i="2" s="1"/>
  <c r="W1456" i="2" s="1"/>
  <c r="N1457" i="2"/>
  <c r="O1457" i="2" s="1"/>
  <c r="W1457" i="2" s="1"/>
  <c r="N1458" i="2"/>
  <c r="O1458" i="2" s="1"/>
  <c r="W1458" i="2" s="1"/>
  <c r="N1459" i="2"/>
  <c r="O1459" i="2" s="1"/>
  <c r="W1459" i="2" s="1"/>
  <c r="N1460" i="2"/>
  <c r="O1460" i="2" s="1"/>
  <c r="W1460" i="2" s="1"/>
  <c r="N1461" i="2"/>
  <c r="O1461" i="2" s="1"/>
  <c r="W1461" i="2" s="1"/>
  <c r="N1462" i="2"/>
  <c r="O1462" i="2" s="1"/>
  <c r="W1462" i="2" s="1"/>
  <c r="N1463" i="2"/>
  <c r="O1463" i="2" s="1"/>
  <c r="W1463" i="2" s="1"/>
  <c r="N1464" i="2"/>
  <c r="O1464" i="2" s="1"/>
  <c r="W1464" i="2" s="1"/>
  <c r="N1465" i="2"/>
  <c r="O1465" i="2" s="1"/>
  <c r="W1465" i="2" s="1"/>
  <c r="N1466" i="2"/>
  <c r="O1466" i="2" s="1"/>
  <c r="W1466" i="2" s="1"/>
  <c r="N1467" i="2"/>
  <c r="O1467" i="2" s="1"/>
  <c r="W1467" i="2" s="1"/>
  <c r="N1468" i="2"/>
  <c r="O1468" i="2" s="1"/>
  <c r="W1468" i="2" s="1"/>
  <c r="N1469" i="2"/>
  <c r="O1469" i="2" s="1"/>
  <c r="W1469" i="2" s="1"/>
  <c r="N1470" i="2"/>
  <c r="O1470" i="2" s="1"/>
  <c r="W1470" i="2" s="1"/>
  <c r="N1471" i="2"/>
  <c r="O1471" i="2" s="1"/>
  <c r="W1471" i="2" s="1"/>
  <c r="N1472" i="2"/>
  <c r="O1472" i="2" s="1"/>
  <c r="W1472" i="2" s="1"/>
  <c r="N1473" i="2"/>
  <c r="O1473" i="2" s="1"/>
  <c r="W1473" i="2" s="1"/>
  <c r="N1474" i="2"/>
  <c r="O1474" i="2" s="1"/>
  <c r="W1474" i="2" s="1"/>
  <c r="N1475" i="2"/>
  <c r="O1475" i="2" s="1"/>
  <c r="W1475" i="2" s="1"/>
  <c r="N1476" i="2"/>
  <c r="O1476" i="2" s="1"/>
  <c r="W1476" i="2" s="1"/>
  <c r="N1477" i="2"/>
  <c r="O1477" i="2" s="1"/>
  <c r="W1477" i="2" s="1"/>
  <c r="N1478" i="2"/>
  <c r="O1478" i="2" s="1"/>
  <c r="W1478" i="2" s="1"/>
  <c r="N1479" i="2"/>
  <c r="O1479" i="2" s="1"/>
  <c r="W1479" i="2" s="1"/>
  <c r="N1480" i="2"/>
  <c r="O1480" i="2" s="1"/>
  <c r="W1480" i="2" s="1"/>
  <c r="N1481" i="2"/>
  <c r="O1481" i="2" s="1"/>
  <c r="W1481" i="2" s="1"/>
  <c r="N1482" i="2"/>
  <c r="O1482" i="2" s="1"/>
  <c r="W1482" i="2" s="1"/>
  <c r="N1483" i="2"/>
  <c r="O1483" i="2" s="1"/>
  <c r="W1483" i="2" s="1"/>
  <c r="N1484" i="2"/>
  <c r="O1484" i="2" s="1"/>
  <c r="W1484" i="2" s="1"/>
  <c r="N1485" i="2"/>
  <c r="O1485" i="2" s="1"/>
  <c r="W1485" i="2" s="1"/>
  <c r="N1486" i="2"/>
  <c r="O1486" i="2" s="1"/>
  <c r="W1486" i="2" s="1"/>
  <c r="N1487" i="2"/>
  <c r="O1487" i="2" s="1"/>
  <c r="W1487" i="2" s="1"/>
  <c r="N1488" i="2"/>
  <c r="O1488" i="2" s="1"/>
  <c r="W1488" i="2" s="1"/>
  <c r="N1489" i="2"/>
  <c r="O1489" i="2" s="1"/>
  <c r="W1489" i="2" s="1"/>
  <c r="N1490" i="2"/>
  <c r="O1490" i="2" s="1"/>
  <c r="W1490" i="2" s="1"/>
  <c r="N1491" i="2"/>
  <c r="O1491" i="2" s="1"/>
  <c r="W1491" i="2" s="1"/>
  <c r="N1492" i="2"/>
  <c r="O1492" i="2" s="1"/>
  <c r="W1492" i="2" s="1"/>
  <c r="N1493" i="2"/>
  <c r="O1493" i="2" s="1"/>
  <c r="W1493" i="2" s="1"/>
  <c r="N1494" i="2"/>
  <c r="O1494" i="2" s="1"/>
  <c r="W1494" i="2" s="1"/>
  <c r="N1495" i="2"/>
  <c r="O1495" i="2" s="1"/>
  <c r="W1495" i="2" s="1"/>
  <c r="N1496" i="2"/>
  <c r="O1496" i="2" s="1"/>
  <c r="W1496" i="2" s="1"/>
  <c r="N1497" i="2"/>
  <c r="O1497" i="2" s="1"/>
  <c r="W1497" i="2" s="1"/>
  <c r="N1498" i="2"/>
  <c r="O1498" i="2" s="1"/>
  <c r="W1498" i="2" s="1"/>
  <c r="N1499" i="2"/>
  <c r="O1499" i="2" s="1"/>
  <c r="W1499" i="2" s="1"/>
  <c r="N1500" i="2"/>
  <c r="O1500" i="2" s="1"/>
  <c r="W1500" i="2" s="1"/>
  <c r="N1501" i="2"/>
  <c r="O1501" i="2" s="1"/>
  <c r="W1501" i="2" s="1"/>
  <c r="N1502" i="2"/>
  <c r="O1502" i="2" s="1"/>
  <c r="W1502" i="2" s="1"/>
  <c r="N1503" i="2"/>
  <c r="O1503" i="2" s="1"/>
  <c r="W1503" i="2" s="1"/>
  <c r="N1504" i="2"/>
  <c r="O1504" i="2" s="1"/>
  <c r="W1504" i="2" s="1"/>
  <c r="N1505" i="2"/>
  <c r="O1505" i="2" s="1"/>
  <c r="W1505" i="2" s="1"/>
  <c r="N1506" i="2"/>
  <c r="O1506" i="2" s="1"/>
  <c r="W1506" i="2" s="1"/>
  <c r="N1507" i="2"/>
  <c r="O1507" i="2" s="1"/>
  <c r="W1507" i="2" s="1"/>
  <c r="N1508" i="2"/>
  <c r="O1508" i="2" s="1"/>
  <c r="W1508" i="2" s="1"/>
  <c r="N1509" i="2"/>
  <c r="O1509" i="2" s="1"/>
  <c r="W1509" i="2" s="1"/>
  <c r="N1510" i="2"/>
  <c r="O1510" i="2" s="1"/>
  <c r="W1510" i="2" s="1"/>
  <c r="N1511" i="2"/>
  <c r="O1511" i="2" s="1"/>
  <c r="W1511" i="2" s="1"/>
  <c r="N1512" i="2"/>
  <c r="O1512" i="2" s="1"/>
  <c r="W1512" i="2" s="1"/>
  <c r="N1513" i="2"/>
  <c r="O1513" i="2" s="1"/>
  <c r="W1513" i="2" s="1"/>
  <c r="N1514" i="2"/>
  <c r="O1514" i="2" s="1"/>
  <c r="W1514" i="2" s="1"/>
  <c r="N1515" i="2"/>
  <c r="O1515" i="2" s="1"/>
  <c r="W1515" i="2" s="1"/>
  <c r="N1516" i="2"/>
  <c r="O1516" i="2" s="1"/>
  <c r="W1516" i="2" s="1"/>
  <c r="N1517" i="2"/>
  <c r="O1517" i="2" s="1"/>
  <c r="W1517" i="2" s="1"/>
  <c r="N1518" i="2"/>
  <c r="O1518" i="2" s="1"/>
  <c r="W1518" i="2" s="1"/>
  <c r="N1519" i="2"/>
  <c r="O1519" i="2" s="1"/>
  <c r="W1519" i="2" s="1"/>
  <c r="N1520" i="2"/>
  <c r="O1520" i="2" s="1"/>
  <c r="W1520" i="2" s="1"/>
  <c r="N1521" i="2"/>
  <c r="O1521" i="2" s="1"/>
  <c r="W1521" i="2" s="1"/>
  <c r="N1522" i="2"/>
  <c r="O1522" i="2" s="1"/>
  <c r="W1522" i="2" s="1"/>
  <c r="N1523" i="2"/>
  <c r="O1523" i="2" s="1"/>
  <c r="W1523" i="2" s="1"/>
  <c r="N1524" i="2"/>
  <c r="O1524" i="2" s="1"/>
  <c r="W1524" i="2" s="1"/>
  <c r="N1525" i="2"/>
  <c r="O1525" i="2" s="1"/>
  <c r="W1525" i="2" s="1"/>
  <c r="N1526" i="2"/>
  <c r="O1526" i="2" s="1"/>
  <c r="W1526" i="2" s="1"/>
  <c r="N1527" i="2"/>
  <c r="O1527" i="2" s="1"/>
  <c r="W1527" i="2" s="1"/>
  <c r="N1528" i="2"/>
  <c r="O1528" i="2" s="1"/>
  <c r="W1528" i="2" s="1"/>
  <c r="N1529" i="2"/>
  <c r="O1529" i="2" s="1"/>
  <c r="W1529" i="2" s="1"/>
  <c r="N1530" i="2"/>
  <c r="O1530" i="2" s="1"/>
  <c r="W1530" i="2" s="1"/>
  <c r="N1531" i="2"/>
  <c r="O1531" i="2" s="1"/>
  <c r="W1531" i="2" s="1"/>
  <c r="N1532" i="2"/>
  <c r="O1532" i="2" s="1"/>
  <c r="W1532" i="2" s="1"/>
  <c r="N1533" i="2"/>
  <c r="O1533" i="2" s="1"/>
  <c r="W1533" i="2" s="1"/>
  <c r="N1534" i="2"/>
  <c r="O1534" i="2" s="1"/>
  <c r="W1534" i="2" s="1"/>
  <c r="N1535" i="2"/>
  <c r="O1535" i="2" s="1"/>
  <c r="W1535" i="2" s="1"/>
  <c r="N1536" i="2"/>
  <c r="O1536" i="2" s="1"/>
  <c r="W1536" i="2" s="1"/>
  <c r="N1537" i="2"/>
  <c r="O1537" i="2" s="1"/>
  <c r="W1537" i="2" s="1"/>
  <c r="N1538" i="2"/>
  <c r="O1538" i="2" s="1"/>
  <c r="W1538" i="2" s="1"/>
  <c r="N1539" i="2"/>
  <c r="O1539" i="2" s="1"/>
  <c r="W1539" i="2" s="1"/>
  <c r="N1540" i="2"/>
  <c r="O1540" i="2" s="1"/>
  <c r="W1540" i="2" s="1"/>
  <c r="N1541" i="2"/>
  <c r="O1541" i="2" s="1"/>
  <c r="W1541" i="2" s="1"/>
  <c r="N1542" i="2"/>
  <c r="O1542" i="2" s="1"/>
  <c r="W1542" i="2" s="1"/>
  <c r="N1543" i="2"/>
  <c r="O1543" i="2" s="1"/>
  <c r="W1543" i="2" s="1"/>
  <c r="N1544" i="2"/>
  <c r="O1544" i="2" s="1"/>
  <c r="W1544" i="2" s="1"/>
  <c r="N1545" i="2"/>
  <c r="O1545" i="2" s="1"/>
  <c r="W1545" i="2" s="1"/>
  <c r="N1546" i="2"/>
  <c r="O1546" i="2" s="1"/>
  <c r="W1546" i="2" s="1"/>
  <c r="N1547" i="2"/>
  <c r="O1547" i="2" s="1"/>
  <c r="W1547" i="2" s="1"/>
  <c r="N1548" i="2"/>
  <c r="O1548" i="2" s="1"/>
  <c r="W1548" i="2" s="1"/>
  <c r="N1549" i="2"/>
  <c r="O1549" i="2" s="1"/>
  <c r="W1549" i="2" s="1"/>
  <c r="N1550" i="2"/>
  <c r="O1550" i="2" s="1"/>
  <c r="W1550" i="2" s="1"/>
  <c r="N1551" i="2"/>
  <c r="O1551" i="2" s="1"/>
  <c r="W1551" i="2" s="1"/>
  <c r="N1552" i="2"/>
  <c r="O1552" i="2" s="1"/>
  <c r="W1552" i="2" s="1"/>
  <c r="N1553" i="2"/>
  <c r="O1553" i="2" s="1"/>
  <c r="W1553" i="2" s="1"/>
  <c r="N1554" i="2"/>
  <c r="O1554" i="2" s="1"/>
  <c r="W1554" i="2" s="1"/>
  <c r="N1555" i="2"/>
  <c r="O1555" i="2" s="1"/>
  <c r="W1555" i="2" s="1"/>
  <c r="N1556" i="2"/>
  <c r="O1556" i="2" s="1"/>
  <c r="W1556" i="2" s="1"/>
  <c r="N1557" i="2"/>
  <c r="O1557" i="2" s="1"/>
  <c r="W1557" i="2" s="1"/>
  <c r="N1558" i="2"/>
  <c r="O1558" i="2" s="1"/>
  <c r="W1558" i="2" s="1"/>
  <c r="N1559" i="2"/>
  <c r="O1559" i="2" s="1"/>
  <c r="W1559" i="2" s="1"/>
  <c r="N1560" i="2"/>
  <c r="O1560" i="2" s="1"/>
  <c r="W1560" i="2" s="1"/>
  <c r="N1561" i="2"/>
  <c r="O1561" i="2" s="1"/>
  <c r="W1561" i="2" s="1"/>
  <c r="N1562" i="2"/>
  <c r="O1562" i="2" s="1"/>
  <c r="W1562" i="2" s="1"/>
  <c r="N1563" i="2"/>
  <c r="O1563" i="2" s="1"/>
  <c r="W1563" i="2" s="1"/>
  <c r="N1564" i="2"/>
  <c r="O1564" i="2" s="1"/>
  <c r="W1564" i="2" s="1"/>
  <c r="N1565" i="2"/>
  <c r="O1565" i="2" s="1"/>
  <c r="W1565" i="2" s="1"/>
  <c r="N1566" i="2"/>
  <c r="O1566" i="2" s="1"/>
  <c r="W1566" i="2" s="1"/>
  <c r="N1567" i="2"/>
  <c r="O1567" i="2" s="1"/>
  <c r="W1567" i="2" s="1"/>
  <c r="N1568" i="2"/>
  <c r="O1568" i="2" s="1"/>
  <c r="W1568" i="2" s="1"/>
  <c r="N1569" i="2"/>
  <c r="O1569" i="2" s="1"/>
  <c r="W1569" i="2" s="1"/>
  <c r="N1570" i="2"/>
  <c r="O1570" i="2" s="1"/>
  <c r="W1570" i="2" s="1"/>
  <c r="N1571" i="2"/>
  <c r="O1571" i="2" s="1"/>
  <c r="W1571" i="2" s="1"/>
  <c r="N1572" i="2"/>
  <c r="O1572" i="2" s="1"/>
  <c r="W1572" i="2" s="1"/>
  <c r="N1573" i="2"/>
  <c r="O1573" i="2" s="1"/>
  <c r="W1573" i="2" s="1"/>
  <c r="N1574" i="2"/>
  <c r="O1574" i="2" s="1"/>
  <c r="W1574" i="2" s="1"/>
  <c r="N2" i="2"/>
  <c r="O2" i="2" s="1"/>
  <c r="W2" i="2" s="1"/>
  <c r="K3" i="2"/>
  <c r="L3" i="2"/>
  <c r="M3" i="2"/>
  <c r="K4" i="2"/>
  <c r="L4" i="2"/>
  <c r="M4" i="2"/>
  <c r="K5" i="2"/>
  <c r="L5" i="2"/>
  <c r="M5" i="2"/>
  <c r="K6" i="2"/>
  <c r="L6" i="2"/>
  <c r="M6" i="2"/>
  <c r="K7" i="2"/>
  <c r="L7" i="2"/>
  <c r="M7" i="2"/>
  <c r="K8" i="2"/>
  <c r="L8" i="2"/>
  <c r="M8" i="2"/>
  <c r="K9" i="2"/>
  <c r="L9" i="2"/>
  <c r="M9" i="2"/>
  <c r="K10" i="2"/>
  <c r="L10" i="2"/>
  <c r="M10" i="2"/>
  <c r="K11" i="2"/>
  <c r="L11" i="2"/>
  <c r="M11" i="2"/>
  <c r="K12" i="2"/>
  <c r="L12" i="2"/>
  <c r="M12" i="2"/>
  <c r="K13" i="2"/>
  <c r="L13" i="2"/>
  <c r="M13" i="2"/>
  <c r="K14" i="2"/>
  <c r="L14" i="2"/>
  <c r="M14" i="2"/>
  <c r="K15" i="2"/>
  <c r="L15" i="2"/>
  <c r="M15" i="2"/>
  <c r="K16" i="2"/>
  <c r="L16" i="2"/>
  <c r="M16" i="2"/>
  <c r="K17" i="2"/>
  <c r="L17" i="2"/>
  <c r="M17" i="2"/>
  <c r="K18" i="2"/>
  <c r="L18" i="2"/>
  <c r="M18" i="2"/>
  <c r="K19" i="2"/>
  <c r="L19" i="2"/>
  <c r="M19" i="2"/>
  <c r="K20" i="2"/>
  <c r="L20" i="2"/>
  <c r="M20" i="2"/>
  <c r="K21" i="2"/>
  <c r="L21" i="2"/>
  <c r="M21" i="2"/>
  <c r="K22" i="2"/>
  <c r="L22" i="2"/>
  <c r="M22" i="2"/>
  <c r="K23" i="2"/>
  <c r="L23" i="2"/>
  <c r="M23" i="2"/>
  <c r="K24" i="2"/>
  <c r="L24" i="2"/>
  <c r="M24" i="2"/>
  <c r="K25" i="2"/>
  <c r="L25" i="2"/>
  <c r="M25" i="2"/>
  <c r="K26" i="2"/>
  <c r="L26" i="2"/>
  <c r="M26" i="2"/>
  <c r="K27" i="2"/>
  <c r="L27" i="2"/>
  <c r="M27" i="2"/>
  <c r="K28" i="2"/>
  <c r="L28" i="2"/>
  <c r="M28" i="2"/>
  <c r="K29" i="2"/>
  <c r="L29" i="2"/>
  <c r="M29" i="2"/>
  <c r="K30" i="2"/>
  <c r="L30" i="2"/>
  <c r="M30" i="2"/>
  <c r="K31" i="2"/>
  <c r="L31" i="2"/>
  <c r="M31" i="2"/>
  <c r="K32" i="2"/>
  <c r="L32" i="2"/>
  <c r="M32" i="2"/>
  <c r="K33" i="2"/>
  <c r="L33" i="2"/>
  <c r="M33" i="2"/>
  <c r="K34" i="2"/>
  <c r="L34" i="2"/>
  <c r="M34" i="2"/>
  <c r="K35" i="2"/>
  <c r="L35" i="2"/>
  <c r="M35" i="2"/>
  <c r="K36" i="2"/>
  <c r="L36" i="2"/>
  <c r="M36" i="2"/>
  <c r="K37" i="2"/>
  <c r="L37" i="2"/>
  <c r="M37" i="2"/>
  <c r="K38" i="2"/>
  <c r="L38" i="2"/>
  <c r="M38" i="2"/>
  <c r="K39" i="2"/>
  <c r="L39" i="2"/>
  <c r="M39" i="2"/>
  <c r="K40" i="2"/>
  <c r="L40" i="2"/>
  <c r="M40" i="2"/>
  <c r="K41" i="2"/>
  <c r="L41" i="2"/>
  <c r="M41" i="2"/>
  <c r="K42" i="2"/>
  <c r="L42" i="2"/>
  <c r="M42" i="2"/>
  <c r="K43" i="2"/>
  <c r="L43" i="2"/>
  <c r="M43" i="2"/>
  <c r="K44" i="2"/>
  <c r="L44" i="2"/>
  <c r="M44" i="2"/>
  <c r="K45" i="2"/>
  <c r="L45" i="2"/>
  <c r="M45" i="2"/>
  <c r="K46" i="2"/>
  <c r="L46" i="2"/>
  <c r="M46" i="2"/>
  <c r="K47" i="2"/>
  <c r="L47" i="2"/>
  <c r="M47" i="2"/>
  <c r="K48" i="2"/>
  <c r="L48" i="2"/>
  <c r="M48" i="2"/>
  <c r="K49" i="2"/>
  <c r="L49" i="2"/>
  <c r="M49" i="2"/>
  <c r="K50" i="2"/>
  <c r="L50" i="2"/>
  <c r="M50" i="2"/>
  <c r="K51" i="2"/>
  <c r="L51" i="2"/>
  <c r="M51" i="2"/>
  <c r="K52" i="2"/>
  <c r="L52" i="2"/>
  <c r="M52" i="2"/>
  <c r="K53" i="2"/>
  <c r="L53" i="2"/>
  <c r="M53" i="2"/>
  <c r="K54" i="2"/>
  <c r="L54" i="2"/>
  <c r="M54" i="2"/>
  <c r="K55" i="2"/>
  <c r="L55" i="2"/>
  <c r="M55" i="2"/>
  <c r="K56" i="2"/>
  <c r="L56" i="2"/>
  <c r="M56" i="2"/>
  <c r="K57" i="2"/>
  <c r="L57" i="2"/>
  <c r="M57" i="2"/>
  <c r="K58" i="2"/>
  <c r="L58" i="2"/>
  <c r="M58" i="2"/>
  <c r="K59" i="2"/>
  <c r="L59" i="2"/>
  <c r="M59" i="2"/>
  <c r="K60" i="2"/>
  <c r="L60" i="2"/>
  <c r="M60" i="2"/>
  <c r="K61" i="2"/>
  <c r="L61" i="2"/>
  <c r="M61" i="2"/>
  <c r="K62" i="2"/>
  <c r="L62" i="2"/>
  <c r="M62" i="2"/>
  <c r="K63" i="2"/>
  <c r="L63" i="2"/>
  <c r="M63" i="2"/>
  <c r="K64" i="2"/>
  <c r="L64" i="2"/>
  <c r="M64" i="2"/>
  <c r="K65" i="2"/>
  <c r="L65" i="2"/>
  <c r="M65" i="2"/>
  <c r="K66" i="2"/>
  <c r="L66" i="2"/>
  <c r="M66" i="2"/>
  <c r="K67" i="2"/>
  <c r="L67" i="2"/>
  <c r="M67" i="2"/>
  <c r="K68" i="2"/>
  <c r="L68" i="2"/>
  <c r="M68" i="2"/>
  <c r="K69" i="2"/>
  <c r="L69" i="2"/>
  <c r="M69" i="2"/>
  <c r="K70" i="2"/>
  <c r="L70" i="2"/>
  <c r="M70" i="2"/>
  <c r="K71" i="2"/>
  <c r="L71" i="2"/>
  <c r="M71" i="2"/>
  <c r="K72" i="2"/>
  <c r="L72" i="2"/>
  <c r="M72" i="2"/>
  <c r="K73" i="2"/>
  <c r="L73" i="2"/>
  <c r="M73" i="2"/>
  <c r="K74" i="2"/>
  <c r="L74" i="2"/>
  <c r="M74" i="2"/>
  <c r="K75" i="2"/>
  <c r="L75" i="2"/>
  <c r="M75" i="2"/>
  <c r="K76" i="2"/>
  <c r="L76" i="2"/>
  <c r="M76" i="2"/>
  <c r="K77" i="2"/>
  <c r="L77" i="2"/>
  <c r="M77" i="2"/>
  <c r="K78" i="2"/>
  <c r="L78" i="2"/>
  <c r="M78" i="2"/>
  <c r="K79" i="2"/>
  <c r="L79" i="2"/>
  <c r="M79" i="2"/>
  <c r="K80" i="2"/>
  <c r="L80" i="2"/>
  <c r="M80" i="2"/>
  <c r="K81" i="2"/>
  <c r="L81" i="2"/>
  <c r="M81" i="2"/>
  <c r="K82" i="2"/>
  <c r="L82" i="2"/>
  <c r="M82" i="2"/>
  <c r="K83" i="2"/>
  <c r="L83" i="2"/>
  <c r="M83" i="2"/>
  <c r="K84" i="2"/>
  <c r="L84" i="2"/>
  <c r="M84" i="2"/>
  <c r="K85" i="2"/>
  <c r="L85" i="2"/>
  <c r="M85" i="2"/>
  <c r="K86" i="2"/>
  <c r="L86" i="2"/>
  <c r="M86" i="2"/>
  <c r="K87" i="2"/>
  <c r="L87" i="2"/>
  <c r="M87" i="2"/>
  <c r="K88" i="2"/>
  <c r="L88" i="2"/>
  <c r="M88" i="2"/>
  <c r="K89" i="2"/>
  <c r="L89" i="2"/>
  <c r="M89" i="2"/>
  <c r="K90" i="2"/>
  <c r="L90" i="2"/>
  <c r="M90" i="2"/>
  <c r="K91" i="2"/>
  <c r="L91" i="2"/>
  <c r="M91" i="2"/>
  <c r="K92" i="2"/>
  <c r="L92" i="2"/>
  <c r="M92" i="2"/>
  <c r="K93" i="2"/>
  <c r="L93" i="2"/>
  <c r="M93" i="2"/>
  <c r="K94" i="2"/>
  <c r="L94" i="2"/>
  <c r="M94" i="2"/>
  <c r="K95" i="2"/>
  <c r="L95" i="2"/>
  <c r="M95" i="2"/>
  <c r="K96" i="2"/>
  <c r="L96" i="2"/>
  <c r="M96" i="2"/>
  <c r="K97" i="2"/>
  <c r="L97" i="2"/>
  <c r="M97" i="2"/>
  <c r="K98" i="2"/>
  <c r="L98" i="2"/>
  <c r="M98" i="2"/>
  <c r="K99" i="2"/>
  <c r="L99" i="2"/>
  <c r="M99" i="2"/>
  <c r="K100" i="2"/>
  <c r="L100" i="2"/>
  <c r="M100" i="2"/>
  <c r="K101" i="2"/>
  <c r="L101" i="2"/>
  <c r="M101" i="2"/>
  <c r="K102" i="2"/>
  <c r="L102" i="2"/>
  <c r="M102" i="2"/>
  <c r="K103" i="2"/>
  <c r="L103" i="2"/>
  <c r="M103" i="2"/>
  <c r="K104" i="2"/>
  <c r="L104" i="2"/>
  <c r="M104" i="2"/>
  <c r="K105" i="2"/>
  <c r="L105" i="2"/>
  <c r="M105" i="2"/>
  <c r="K106" i="2"/>
  <c r="L106" i="2"/>
  <c r="M106" i="2"/>
  <c r="K107" i="2"/>
  <c r="L107" i="2"/>
  <c r="M107" i="2"/>
  <c r="K108" i="2"/>
  <c r="L108" i="2"/>
  <c r="M108" i="2"/>
  <c r="K109" i="2"/>
  <c r="L109" i="2"/>
  <c r="M109" i="2"/>
  <c r="K110" i="2"/>
  <c r="L110" i="2"/>
  <c r="M110" i="2"/>
  <c r="K111" i="2"/>
  <c r="L111" i="2"/>
  <c r="M111" i="2"/>
  <c r="K112" i="2"/>
  <c r="L112" i="2"/>
  <c r="M112" i="2"/>
  <c r="K113" i="2"/>
  <c r="L113" i="2"/>
  <c r="M113" i="2"/>
  <c r="K114" i="2"/>
  <c r="L114" i="2"/>
  <c r="M114" i="2"/>
  <c r="K115" i="2"/>
  <c r="L115" i="2"/>
  <c r="M115" i="2"/>
  <c r="K116" i="2"/>
  <c r="L116" i="2"/>
  <c r="M116" i="2"/>
  <c r="K117" i="2"/>
  <c r="L117" i="2"/>
  <c r="M117" i="2"/>
  <c r="K118" i="2"/>
  <c r="L118" i="2"/>
  <c r="M118" i="2"/>
  <c r="K119" i="2"/>
  <c r="L119" i="2"/>
  <c r="M119" i="2"/>
  <c r="K120" i="2"/>
  <c r="L120" i="2"/>
  <c r="M120" i="2"/>
  <c r="K121" i="2"/>
  <c r="L121" i="2"/>
  <c r="M121" i="2"/>
  <c r="K122" i="2"/>
  <c r="L122" i="2"/>
  <c r="M122" i="2"/>
  <c r="K123" i="2"/>
  <c r="L123" i="2"/>
  <c r="M123" i="2"/>
  <c r="K124" i="2"/>
  <c r="L124" i="2"/>
  <c r="M124" i="2"/>
  <c r="K125" i="2"/>
  <c r="L125" i="2"/>
  <c r="M125" i="2"/>
  <c r="K126" i="2"/>
  <c r="L126" i="2"/>
  <c r="M126" i="2"/>
  <c r="K127" i="2"/>
  <c r="L127" i="2"/>
  <c r="M127" i="2"/>
  <c r="K128" i="2"/>
  <c r="L128" i="2"/>
  <c r="M128" i="2"/>
  <c r="K129" i="2"/>
  <c r="L129" i="2"/>
  <c r="M129" i="2"/>
  <c r="K130" i="2"/>
  <c r="L130" i="2"/>
  <c r="M130" i="2"/>
  <c r="K131" i="2"/>
  <c r="L131" i="2"/>
  <c r="M131" i="2"/>
  <c r="K132" i="2"/>
  <c r="L132" i="2"/>
  <c r="M132" i="2"/>
  <c r="K133" i="2"/>
  <c r="L133" i="2"/>
  <c r="M133" i="2"/>
  <c r="K134" i="2"/>
  <c r="L134" i="2"/>
  <c r="M134" i="2"/>
  <c r="K135" i="2"/>
  <c r="L135" i="2"/>
  <c r="M135" i="2"/>
  <c r="K136" i="2"/>
  <c r="L136" i="2"/>
  <c r="M136" i="2"/>
  <c r="K137" i="2"/>
  <c r="L137" i="2"/>
  <c r="M137" i="2"/>
  <c r="K138" i="2"/>
  <c r="L138" i="2"/>
  <c r="M138" i="2"/>
  <c r="K139" i="2"/>
  <c r="L139" i="2"/>
  <c r="M139" i="2"/>
  <c r="K140" i="2"/>
  <c r="L140" i="2"/>
  <c r="M140" i="2"/>
  <c r="K141" i="2"/>
  <c r="L141" i="2"/>
  <c r="M141" i="2"/>
  <c r="K142" i="2"/>
  <c r="L142" i="2"/>
  <c r="M142" i="2"/>
  <c r="K143" i="2"/>
  <c r="L143" i="2"/>
  <c r="M143" i="2"/>
  <c r="K144" i="2"/>
  <c r="L144" i="2"/>
  <c r="M144" i="2"/>
  <c r="K145" i="2"/>
  <c r="L145" i="2"/>
  <c r="M145" i="2"/>
  <c r="K146" i="2"/>
  <c r="L146" i="2"/>
  <c r="M146" i="2"/>
  <c r="K147" i="2"/>
  <c r="L147" i="2"/>
  <c r="M147" i="2"/>
  <c r="K148" i="2"/>
  <c r="L148" i="2"/>
  <c r="M148" i="2"/>
  <c r="K149" i="2"/>
  <c r="L149" i="2"/>
  <c r="M149" i="2"/>
  <c r="K150" i="2"/>
  <c r="L150" i="2"/>
  <c r="M150" i="2"/>
  <c r="K151" i="2"/>
  <c r="L151" i="2"/>
  <c r="M151" i="2"/>
  <c r="K152" i="2"/>
  <c r="L152" i="2"/>
  <c r="M152" i="2"/>
  <c r="K153" i="2"/>
  <c r="L153" i="2"/>
  <c r="M153" i="2"/>
  <c r="K154" i="2"/>
  <c r="L154" i="2"/>
  <c r="M154" i="2"/>
  <c r="K155" i="2"/>
  <c r="L155" i="2"/>
  <c r="M155" i="2"/>
  <c r="K156" i="2"/>
  <c r="L156" i="2"/>
  <c r="M156" i="2"/>
  <c r="K157" i="2"/>
  <c r="L157" i="2"/>
  <c r="M157" i="2"/>
  <c r="K158" i="2"/>
  <c r="L158" i="2"/>
  <c r="M158" i="2"/>
  <c r="K159" i="2"/>
  <c r="L159" i="2"/>
  <c r="M159" i="2"/>
  <c r="K160" i="2"/>
  <c r="L160" i="2"/>
  <c r="M160" i="2"/>
  <c r="K161" i="2"/>
  <c r="L161" i="2"/>
  <c r="M161" i="2"/>
  <c r="K162" i="2"/>
  <c r="L162" i="2"/>
  <c r="M162" i="2"/>
  <c r="K163" i="2"/>
  <c r="L163" i="2"/>
  <c r="M163" i="2"/>
  <c r="K164" i="2"/>
  <c r="L164" i="2"/>
  <c r="M164" i="2"/>
  <c r="K165" i="2"/>
  <c r="L165" i="2"/>
  <c r="M165" i="2"/>
  <c r="K166" i="2"/>
  <c r="L166" i="2"/>
  <c r="M166" i="2"/>
  <c r="K167" i="2"/>
  <c r="L167" i="2"/>
  <c r="M167" i="2"/>
  <c r="K168" i="2"/>
  <c r="L168" i="2"/>
  <c r="M168" i="2"/>
  <c r="K169" i="2"/>
  <c r="L169" i="2"/>
  <c r="M169" i="2"/>
  <c r="K170" i="2"/>
  <c r="L170" i="2"/>
  <c r="M170" i="2"/>
  <c r="K171" i="2"/>
  <c r="L171" i="2"/>
  <c r="M171" i="2"/>
  <c r="K172" i="2"/>
  <c r="L172" i="2"/>
  <c r="M172" i="2"/>
  <c r="K173" i="2"/>
  <c r="L173" i="2"/>
  <c r="M173" i="2"/>
  <c r="K174" i="2"/>
  <c r="L174" i="2"/>
  <c r="M174" i="2"/>
  <c r="K175" i="2"/>
  <c r="L175" i="2"/>
  <c r="M175" i="2"/>
  <c r="K176" i="2"/>
  <c r="L176" i="2"/>
  <c r="M176" i="2"/>
  <c r="K177" i="2"/>
  <c r="L177" i="2"/>
  <c r="M177" i="2"/>
  <c r="K178" i="2"/>
  <c r="L178" i="2"/>
  <c r="M178" i="2"/>
  <c r="K179" i="2"/>
  <c r="L179" i="2"/>
  <c r="M179" i="2"/>
  <c r="K180" i="2"/>
  <c r="L180" i="2"/>
  <c r="M180" i="2"/>
  <c r="K181" i="2"/>
  <c r="L181" i="2"/>
  <c r="M181" i="2"/>
  <c r="K182" i="2"/>
  <c r="L182" i="2"/>
  <c r="M182" i="2"/>
  <c r="K183" i="2"/>
  <c r="L183" i="2"/>
  <c r="M183" i="2"/>
  <c r="K184" i="2"/>
  <c r="L184" i="2"/>
  <c r="M184" i="2"/>
  <c r="K185" i="2"/>
  <c r="L185" i="2"/>
  <c r="M185" i="2"/>
  <c r="K186" i="2"/>
  <c r="L186" i="2"/>
  <c r="M186" i="2"/>
  <c r="K187" i="2"/>
  <c r="L187" i="2"/>
  <c r="M187" i="2"/>
  <c r="K188" i="2"/>
  <c r="L188" i="2"/>
  <c r="M188" i="2"/>
  <c r="K189" i="2"/>
  <c r="L189" i="2"/>
  <c r="M189" i="2"/>
  <c r="K190" i="2"/>
  <c r="L190" i="2"/>
  <c r="M190" i="2"/>
  <c r="K191" i="2"/>
  <c r="L191" i="2"/>
  <c r="M191" i="2"/>
  <c r="K192" i="2"/>
  <c r="L192" i="2"/>
  <c r="M192" i="2"/>
  <c r="K193" i="2"/>
  <c r="L193" i="2"/>
  <c r="M193" i="2"/>
  <c r="K194" i="2"/>
  <c r="L194" i="2"/>
  <c r="M194" i="2"/>
  <c r="K195" i="2"/>
  <c r="L195" i="2"/>
  <c r="M195" i="2"/>
  <c r="K196" i="2"/>
  <c r="L196" i="2"/>
  <c r="M196" i="2"/>
  <c r="K197" i="2"/>
  <c r="L197" i="2"/>
  <c r="M197" i="2"/>
  <c r="K198" i="2"/>
  <c r="L198" i="2"/>
  <c r="M198" i="2"/>
  <c r="K199" i="2"/>
  <c r="L199" i="2"/>
  <c r="M199" i="2"/>
  <c r="K200" i="2"/>
  <c r="L200" i="2"/>
  <c r="M200" i="2"/>
  <c r="K201" i="2"/>
  <c r="L201" i="2"/>
  <c r="M201" i="2"/>
  <c r="K202" i="2"/>
  <c r="L202" i="2"/>
  <c r="M202" i="2"/>
  <c r="K203" i="2"/>
  <c r="L203" i="2"/>
  <c r="M203" i="2"/>
  <c r="K204" i="2"/>
  <c r="L204" i="2"/>
  <c r="M204" i="2"/>
  <c r="K205" i="2"/>
  <c r="L205" i="2"/>
  <c r="M205" i="2"/>
  <c r="K206" i="2"/>
  <c r="L206" i="2"/>
  <c r="M206" i="2"/>
  <c r="K207" i="2"/>
  <c r="L207" i="2"/>
  <c r="M207" i="2"/>
  <c r="K208" i="2"/>
  <c r="L208" i="2"/>
  <c r="M208" i="2"/>
  <c r="K209" i="2"/>
  <c r="L209" i="2"/>
  <c r="M209" i="2"/>
  <c r="K210" i="2"/>
  <c r="L210" i="2"/>
  <c r="M210" i="2"/>
  <c r="K211" i="2"/>
  <c r="L211" i="2"/>
  <c r="M211" i="2"/>
  <c r="K212" i="2"/>
  <c r="L212" i="2"/>
  <c r="M212" i="2"/>
  <c r="K213" i="2"/>
  <c r="L213" i="2"/>
  <c r="M213" i="2"/>
  <c r="K214" i="2"/>
  <c r="L214" i="2"/>
  <c r="M214" i="2"/>
  <c r="K215" i="2"/>
  <c r="L215" i="2"/>
  <c r="M215" i="2"/>
  <c r="K216" i="2"/>
  <c r="L216" i="2"/>
  <c r="M216" i="2"/>
  <c r="K217" i="2"/>
  <c r="L217" i="2"/>
  <c r="M217" i="2"/>
  <c r="K218" i="2"/>
  <c r="L218" i="2"/>
  <c r="M218" i="2"/>
  <c r="K219" i="2"/>
  <c r="L219" i="2"/>
  <c r="M219" i="2"/>
  <c r="K220" i="2"/>
  <c r="L220" i="2"/>
  <c r="M220" i="2"/>
  <c r="K221" i="2"/>
  <c r="L221" i="2"/>
  <c r="M221" i="2"/>
  <c r="K222" i="2"/>
  <c r="L222" i="2"/>
  <c r="M222" i="2"/>
  <c r="K223" i="2"/>
  <c r="L223" i="2"/>
  <c r="M223" i="2"/>
  <c r="K224" i="2"/>
  <c r="L224" i="2"/>
  <c r="M224" i="2"/>
  <c r="K225" i="2"/>
  <c r="L225" i="2"/>
  <c r="M225" i="2"/>
  <c r="K226" i="2"/>
  <c r="L226" i="2"/>
  <c r="M226" i="2"/>
  <c r="K227" i="2"/>
  <c r="L227" i="2"/>
  <c r="M227" i="2"/>
  <c r="K228" i="2"/>
  <c r="L228" i="2"/>
  <c r="M228" i="2"/>
  <c r="K229" i="2"/>
  <c r="L229" i="2"/>
  <c r="M229" i="2"/>
  <c r="K230" i="2"/>
  <c r="L230" i="2"/>
  <c r="M230" i="2"/>
  <c r="K231" i="2"/>
  <c r="L231" i="2"/>
  <c r="M231" i="2"/>
  <c r="K232" i="2"/>
  <c r="L232" i="2"/>
  <c r="M232" i="2"/>
  <c r="K233" i="2"/>
  <c r="L233" i="2"/>
  <c r="M233" i="2"/>
  <c r="K234" i="2"/>
  <c r="L234" i="2"/>
  <c r="M234" i="2"/>
  <c r="K235" i="2"/>
  <c r="L235" i="2"/>
  <c r="M235" i="2"/>
  <c r="K236" i="2"/>
  <c r="L236" i="2"/>
  <c r="M236" i="2"/>
  <c r="K237" i="2"/>
  <c r="L237" i="2"/>
  <c r="M237" i="2"/>
  <c r="K238" i="2"/>
  <c r="L238" i="2"/>
  <c r="M238" i="2"/>
  <c r="K239" i="2"/>
  <c r="L239" i="2"/>
  <c r="M239" i="2"/>
  <c r="K240" i="2"/>
  <c r="L240" i="2"/>
  <c r="M240" i="2"/>
  <c r="K241" i="2"/>
  <c r="L241" i="2"/>
  <c r="M241" i="2"/>
  <c r="K242" i="2"/>
  <c r="L242" i="2"/>
  <c r="M242" i="2"/>
  <c r="K243" i="2"/>
  <c r="L243" i="2"/>
  <c r="M243" i="2"/>
  <c r="K244" i="2"/>
  <c r="L244" i="2"/>
  <c r="M244" i="2"/>
  <c r="K245" i="2"/>
  <c r="L245" i="2"/>
  <c r="M245" i="2"/>
  <c r="K246" i="2"/>
  <c r="L246" i="2"/>
  <c r="M246" i="2"/>
  <c r="K247" i="2"/>
  <c r="L247" i="2"/>
  <c r="M247" i="2"/>
  <c r="K248" i="2"/>
  <c r="L248" i="2"/>
  <c r="M248" i="2"/>
  <c r="K249" i="2"/>
  <c r="L249" i="2"/>
  <c r="M249" i="2"/>
  <c r="K250" i="2"/>
  <c r="L250" i="2"/>
  <c r="M250" i="2"/>
  <c r="K251" i="2"/>
  <c r="L251" i="2"/>
  <c r="M251" i="2"/>
  <c r="K252" i="2"/>
  <c r="L252" i="2"/>
  <c r="M252" i="2"/>
  <c r="K253" i="2"/>
  <c r="L253" i="2"/>
  <c r="M253" i="2"/>
  <c r="K254" i="2"/>
  <c r="L254" i="2"/>
  <c r="M254" i="2"/>
  <c r="K255" i="2"/>
  <c r="L255" i="2"/>
  <c r="M255" i="2"/>
  <c r="K256" i="2"/>
  <c r="L256" i="2"/>
  <c r="M256" i="2"/>
  <c r="K257" i="2"/>
  <c r="L257" i="2"/>
  <c r="M257" i="2"/>
  <c r="K258" i="2"/>
  <c r="L258" i="2"/>
  <c r="M258" i="2"/>
  <c r="K259" i="2"/>
  <c r="L259" i="2"/>
  <c r="M259" i="2"/>
  <c r="K260" i="2"/>
  <c r="L260" i="2"/>
  <c r="M260" i="2"/>
  <c r="K261" i="2"/>
  <c r="L261" i="2"/>
  <c r="M261" i="2"/>
  <c r="K262" i="2"/>
  <c r="L262" i="2"/>
  <c r="M262" i="2"/>
  <c r="K263" i="2"/>
  <c r="L263" i="2"/>
  <c r="M263" i="2"/>
  <c r="K264" i="2"/>
  <c r="L264" i="2"/>
  <c r="M264" i="2"/>
  <c r="K265" i="2"/>
  <c r="L265" i="2"/>
  <c r="M265" i="2"/>
  <c r="K266" i="2"/>
  <c r="L266" i="2"/>
  <c r="M266" i="2"/>
  <c r="K267" i="2"/>
  <c r="L267" i="2"/>
  <c r="M267" i="2"/>
  <c r="K268" i="2"/>
  <c r="L268" i="2"/>
  <c r="M268" i="2"/>
  <c r="K269" i="2"/>
  <c r="L269" i="2"/>
  <c r="M269" i="2"/>
  <c r="K270" i="2"/>
  <c r="L270" i="2"/>
  <c r="M270" i="2"/>
  <c r="K271" i="2"/>
  <c r="L271" i="2"/>
  <c r="M271" i="2"/>
  <c r="K272" i="2"/>
  <c r="L272" i="2"/>
  <c r="M272" i="2"/>
  <c r="K273" i="2"/>
  <c r="L273" i="2"/>
  <c r="M273" i="2"/>
  <c r="K274" i="2"/>
  <c r="L274" i="2"/>
  <c r="M274" i="2"/>
  <c r="K275" i="2"/>
  <c r="L275" i="2"/>
  <c r="M275" i="2"/>
  <c r="K276" i="2"/>
  <c r="L276" i="2"/>
  <c r="M276" i="2"/>
  <c r="K277" i="2"/>
  <c r="L277" i="2"/>
  <c r="M277" i="2"/>
  <c r="K278" i="2"/>
  <c r="L278" i="2"/>
  <c r="M278" i="2"/>
  <c r="K279" i="2"/>
  <c r="L279" i="2"/>
  <c r="M279" i="2"/>
  <c r="K280" i="2"/>
  <c r="L280" i="2"/>
  <c r="M280" i="2"/>
  <c r="K281" i="2"/>
  <c r="L281" i="2"/>
  <c r="M281" i="2"/>
  <c r="K282" i="2"/>
  <c r="L282" i="2"/>
  <c r="M282" i="2"/>
  <c r="K283" i="2"/>
  <c r="L283" i="2"/>
  <c r="M283" i="2"/>
  <c r="K284" i="2"/>
  <c r="L284" i="2"/>
  <c r="M284" i="2"/>
  <c r="K285" i="2"/>
  <c r="L285" i="2"/>
  <c r="M285" i="2"/>
  <c r="K286" i="2"/>
  <c r="L286" i="2"/>
  <c r="M286" i="2"/>
  <c r="K287" i="2"/>
  <c r="L287" i="2"/>
  <c r="M287" i="2"/>
  <c r="K288" i="2"/>
  <c r="L288" i="2"/>
  <c r="M288" i="2"/>
  <c r="K289" i="2"/>
  <c r="L289" i="2"/>
  <c r="M289" i="2"/>
  <c r="K290" i="2"/>
  <c r="L290" i="2"/>
  <c r="M290" i="2"/>
  <c r="K291" i="2"/>
  <c r="L291" i="2"/>
  <c r="M291" i="2"/>
  <c r="K292" i="2"/>
  <c r="L292" i="2"/>
  <c r="M292" i="2"/>
  <c r="K293" i="2"/>
  <c r="L293" i="2"/>
  <c r="M293" i="2"/>
  <c r="K294" i="2"/>
  <c r="L294" i="2"/>
  <c r="M294" i="2"/>
  <c r="K295" i="2"/>
  <c r="L295" i="2"/>
  <c r="M295" i="2"/>
  <c r="K296" i="2"/>
  <c r="L296" i="2"/>
  <c r="M296" i="2"/>
  <c r="K297" i="2"/>
  <c r="L297" i="2"/>
  <c r="M297" i="2"/>
  <c r="K298" i="2"/>
  <c r="L298" i="2"/>
  <c r="M298" i="2"/>
  <c r="K299" i="2"/>
  <c r="L299" i="2"/>
  <c r="M299" i="2"/>
  <c r="K300" i="2"/>
  <c r="L300" i="2"/>
  <c r="M300" i="2"/>
  <c r="K301" i="2"/>
  <c r="L301" i="2"/>
  <c r="M301" i="2"/>
  <c r="K302" i="2"/>
  <c r="L302" i="2"/>
  <c r="M302" i="2"/>
  <c r="K303" i="2"/>
  <c r="L303" i="2"/>
  <c r="M303" i="2"/>
  <c r="K304" i="2"/>
  <c r="L304" i="2"/>
  <c r="M304" i="2"/>
  <c r="K305" i="2"/>
  <c r="L305" i="2"/>
  <c r="M305" i="2"/>
  <c r="K306" i="2"/>
  <c r="L306" i="2"/>
  <c r="M306" i="2"/>
  <c r="K307" i="2"/>
  <c r="L307" i="2"/>
  <c r="M307" i="2"/>
  <c r="K308" i="2"/>
  <c r="L308" i="2"/>
  <c r="M308" i="2"/>
  <c r="K309" i="2"/>
  <c r="L309" i="2"/>
  <c r="M309" i="2"/>
  <c r="K310" i="2"/>
  <c r="L310" i="2"/>
  <c r="M310" i="2"/>
  <c r="K311" i="2"/>
  <c r="L311" i="2"/>
  <c r="M311" i="2"/>
  <c r="K312" i="2"/>
  <c r="L312" i="2"/>
  <c r="M312" i="2"/>
  <c r="K313" i="2"/>
  <c r="L313" i="2"/>
  <c r="M313" i="2"/>
  <c r="K314" i="2"/>
  <c r="L314" i="2"/>
  <c r="M314" i="2"/>
  <c r="K315" i="2"/>
  <c r="L315" i="2"/>
  <c r="M315" i="2"/>
  <c r="K316" i="2"/>
  <c r="L316" i="2"/>
  <c r="M316" i="2"/>
  <c r="K317" i="2"/>
  <c r="L317" i="2"/>
  <c r="M317" i="2"/>
  <c r="K318" i="2"/>
  <c r="L318" i="2"/>
  <c r="M318" i="2"/>
  <c r="K319" i="2"/>
  <c r="L319" i="2"/>
  <c r="M319" i="2"/>
  <c r="K320" i="2"/>
  <c r="L320" i="2"/>
  <c r="M320" i="2"/>
  <c r="K321" i="2"/>
  <c r="L321" i="2"/>
  <c r="M321" i="2"/>
  <c r="K322" i="2"/>
  <c r="L322" i="2"/>
  <c r="M322" i="2"/>
  <c r="K323" i="2"/>
  <c r="L323" i="2"/>
  <c r="M323" i="2"/>
  <c r="K324" i="2"/>
  <c r="L324" i="2"/>
  <c r="M324" i="2"/>
  <c r="K325" i="2"/>
  <c r="L325" i="2"/>
  <c r="M325" i="2"/>
  <c r="K326" i="2"/>
  <c r="L326" i="2"/>
  <c r="M326" i="2"/>
  <c r="K327" i="2"/>
  <c r="L327" i="2"/>
  <c r="M327" i="2"/>
  <c r="K328" i="2"/>
  <c r="L328" i="2"/>
  <c r="M328" i="2"/>
  <c r="K329" i="2"/>
  <c r="L329" i="2"/>
  <c r="M329" i="2"/>
  <c r="K330" i="2"/>
  <c r="L330" i="2"/>
  <c r="M330" i="2"/>
  <c r="K331" i="2"/>
  <c r="L331" i="2"/>
  <c r="M331" i="2"/>
  <c r="K332" i="2"/>
  <c r="L332" i="2"/>
  <c r="M332" i="2"/>
  <c r="K333" i="2"/>
  <c r="L333" i="2"/>
  <c r="M333" i="2"/>
  <c r="K334" i="2"/>
  <c r="L334" i="2"/>
  <c r="M334" i="2"/>
  <c r="K335" i="2"/>
  <c r="L335" i="2"/>
  <c r="M335" i="2"/>
  <c r="K336" i="2"/>
  <c r="L336" i="2"/>
  <c r="M336" i="2"/>
  <c r="K337" i="2"/>
  <c r="L337" i="2"/>
  <c r="M337" i="2"/>
  <c r="K338" i="2"/>
  <c r="L338" i="2"/>
  <c r="M338" i="2"/>
  <c r="K339" i="2"/>
  <c r="L339" i="2"/>
  <c r="M339" i="2"/>
  <c r="K340" i="2"/>
  <c r="L340" i="2"/>
  <c r="M340" i="2"/>
  <c r="K341" i="2"/>
  <c r="L341" i="2"/>
  <c r="M341" i="2"/>
  <c r="K342" i="2"/>
  <c r="L342" i="2"/>
  <c r="M342" i="2"/>
  <c r="K343" i="2"/>
  <c r="L343" i="2"/>
  <c r="M343" i="2"/>
  <c r="K344" i="2"/>
  <c r="L344" i="2"/>
  <c r="M344" i="2"/>
  <c r="K345" i="2"/>
  <c r="L345" i="2"/>
  <c r="M345" i="2"/>
  <c r="K346" i="2"/>
  <c r="L346" i="2"/>
  <c r="M346" i="2"/>
  <c r="K347" i="2"/>
  <c r="L347" i="2"/>
  <c r="M347" i="2"/>
  <c r="K348" i="2"/>
  <c r="L348" i="2"/>
  <c r="M348" i="2"/>
  <c r="K349" i="2"/>
  <c r="L349" i="2"/>
  <c r="M349" i="2"/>
  <c r="K350" i="2"/>
  <c r="L350" i="2"/>
  <c r="M350" i="2"/>
  <c r="K351" i="2"/>
  <c r="L351" i="2"/>
  <c r="M351" i="2"/>
  <c r="K352" i="2"/>
  <c r="L352" i="2"/>
  <c r="M352" i="2"/>
  <c r="K353" i="2"/>
  <c r="L353" i="2"/>
  <c r="M353" i="2"/>
  <c r="K354" i="2"/>
  <c r="L354" i="2"/>
  <c r="M354" i="2"/>
  <c r="K355" i="2"/>
  <c r="L355" i="2"/>
  <c r="M355" i="2"/>
  <c r="K356" i="2"/>
  <c r="L356" i="2"/>
  <c r="M356" i="2"/>
  <c r="K357" i="2"/>
  <c r="L357" i="2"/>
  <c r="M357" i="2"/>
  <c r="K358" i="2"/>
  <c r="L358" i="2"/>
  <c r="M358" i="2"/>
  <c r="K359" i="2"/>
  <c r="L359" i="2"/>
  <c r="M359" i="2"/>
  <c r="K360" i="2"/>
  <c r="L360" i="2"/>
  <c r="M360" i="2"/>
  <c r="K361" i="2"/>
  <c r="L361" i="2"/>
  <c r="M361" i="2"/>
  <c r="K362" i="2"/>
  <c r="L362" i="2"/>
  <c r="M362" i="2"/>
  <c r="K363" i="2"/>
  <c r="L363" i="2"/>
  <c r="M363" i="2"/>
  <c r="K364" i="2"/>
  <c r="L364" i="2"/>
  <c r="M364" i="2"/>
  <c r="K365" i="2"/>
  <c r="L365" i="2"/>
  <c r="M365" i="2"/>
  <c r="K366" i="2"/>
  <c r="L366" i="2"/>
  <c r="M366" i="2"/>
  <c r="K367" i="2"/>
  <c r="L367" i="2"/>
  <c r="M367" i="2"/>
  <c r="K368" i="2"/>
  <c r="L368" i="2"/>
  <c r="M368" i="2"/>
  <c r="K369" i="2"/>
  <c r="L369" i="2"/>
  <c r="M369" i="2"/>
  <c r="K370" i="2"/>
  <c r="L370" i="2"/>
  <c r="M370" i="2"/>
  <c r="K371" i="2"/>
  <c r="L371" i="2"/>
  <c r="M371" i="2"/>
  <c r="K372" i="2"/>
  <c r="L372" i="2"/>
  <c r="M372" i="2"/>
  <c r="K373" i="2"/>
  <c r="L373" i="2"/>
  <c r="M373" i="2"/>
  <c r="K374" i="2"/>
  <c r="L374" i="2"/>
  <c r="M374" i="2"/>
  <c r="K375" i="2"/>
  <c r="L375" i="2"/>
  <c r="M375" i="2"/>
  <c r="K376" i="2"/>
  <c r="L376" i="2"/>
  <c r="M376" i="2"/>
  <c r="K377" i="2"/>
  <c r="L377" i="2"/>
  <c r="M377" i="2"/>
  <c r="K378" i="2"/>
  <c r="L378" i="2"/>
  <c r="M378" i="2"/>
  <c r="K379" i="2"/>
  <c r="L379" i="2"/>
  <c r="M379" i="2"/>
  <c r="K380" i="2"/>
  <c r="L380" i="2"/>
  <c r="M380" i="2"/>
  <c r="K381" i="2"/>
  <c r="L381" i="2"/>
  <c r="M381" i="2"/>
  <c r="K382" i="2"/>
  <c r="L382" i="2"/>
  <c r="M382" i="2"/>
  <c r="K383" i="2"/>
  <c r="L383" i="2"/>
  <c r="M383" i="2"/>
  <c r="K384" i="2"/>
  <c r="L384" i="2"/>
  <c r="M384" i="2"/>
  <c r="K385" i="2"/>
  <c r="L385" i="2"/>
  <c r="M385" i="2"/>
  <c r="K386" i="2"/>
  <c r="L386" i="2"/>
  <c r="M386" i="2"/>
  <c r="K387" i="2"/>
  <c r="L387" i="2"/>
  <c r="M387" i="2"/>
  <c r="K388" i="2"/>
  <c r="L388" i="2"/>
  <c r="M388" i="2"/>
  <c r="K389" i="2"/>
  <c r="L389" i="2"/>
  <c r="M389" i="2"/>
  <c r="K390" i="2"/>
  <c r="L390" i="2"/>
  <c r="M390" i="2"/>
  <c r="K391" i="2"/>
  <c r="L391" i="2"/>
  <c r="M391" i="2"/>
  <c r="K392" i="2"/>
  <c r="L392" i="2"/>
  <c r="M392" i="2"/>
  <c r="K393" i="2"/>
  <c r="L393" i="2"/>
  <c r="M393" i="2"/>
  <c r="K394" i="2"/>
  <c r="L394" i="2"/>
  <c r="M394" i="2"/>
  <c r="K395" i="2"/>
  <c r="L395" i="2"/>
  <c r="M395" i="2"/>
  <c r="K396" i="2"/>
  <c r="L396" i="2"/>
  <c r="M396" i="2"/>
  <c r="K397" i="2"/>
  <c r="L397" i="2"/>
  <c r="M397" i="2"/>
  <c r="K398" i="2"/>
  <c r="L398" i="2"/>
  <c r="M398" i="2"/>
  <c r="K399" i="2"/>
  <c r="L399" i="2"/>
  <c r="M399" i="2"/>
  <c r="K400" i="2"/>
  <c r="L400" i="2"/>
  <c r="M400" i="2"/>
  <c r="K401" i="2"/>
  <c r="L401" i="2"/>
  <c r="M401" i="2"/>
  <c r="K402" i="2"/>
  <c r="L402" i="2"/>
  <c r="M402" i="2"/>
  <c r="K403" i="2"/>
  <c r="L403" i="2"/>
  <c r="M403" i="2"/>
  <c r="K404" i="2"/>
  <c r="L404" i="2"/>
  <c r="M404" i="2"/>
  <c r="K405" i="2"/>
  <c r="L405" i="2"/>
  <c r="M405" i="2"/>
  <c r="K406" i="2"/>
  <c r="L406" i="2"/>
  <c r="M406" i="2"/>
  <c r="K407" i="2"/>
  <c r="L407" i="2"/>
  <c r="M407" i="2"/>
  <c r="K408" i="2"/>
  <c r="L408" i="2"/>
  <c r="M408" i="2"/>
  <c r="K409" i="2"/>
  <c r="L409" i="2"/>
  <c r="M409" i="2"/>
  <c r="K410" i="2"/>
  <c r="L410" i="2"/>
  <c r="M410" i="2"/>
  <c r="K411" i="2"/>
  <c r="L411" i="2"/>
  <c r="M411" i="2"/>
  <c r="K412" i="2"/>
  <c r="L412" i="2"/>
  <c r="M412" i="2"/>
  <c r="K413" i="2"/>
  <c r="L413" i="2"/>
  <c r="M413" i="2"/>
  <c r="K414" i="2"/>
  <c r="L414" i="2"/>
  <c r="M414" i="2"/>
  <c r="K415" i="2"/>
  <c r="L415" i="2"/>
  <c r="M415" i="2"/>
  <c r="K416" i="2"/>
  <c r="L416" i="2"/>
  <c r="M416" i="2"/>
  <c r="K417" i="2"/>
  <c r="L417" i="2"/>
  <c r="M417" i="2"/>
  <c r="K418" i="2"/>
  <c r="L418" i="2"/>
  <c r="M418" i="2"/>
  <c r="K419" i="2"/>
  <c r="L419" i="2"/>
  <c r="M419" i="2"/>
  <c r="K420" i="2"/>
  <c r="L420" i="2"/>
  <c r="M420" i="2"/>
  <c r="K421" i="2"/>
  <c r="L421" i="2"/>
  <c r="M421" i="2"/>
  <c r="K422" i="2"/>
  <c r="L422" i="2"/>
  <c r="M422" i="2"/>
  <c r="K423" i="2"/>
  <c r="L423" i="2"/>
  <c r="M423" i="2"/>
  <c r="K424" i="2"/>
  <c r="L424" i="2"/>
  <c r="M424" i="2"/>
  <c r="K425" i="2"/>
  <c r="L425" i="2"/>
  <c r="M425" i="2"/>
  <c r="K426" i="2"/>
  <c r="L426" i="2"/>
  <c r="M426" i="2"/>
  <c r="K427" i="2"/>
  <c r="L427" i="2"/>
  <c r="M427" i="2"/>
  <c r="K428" i="2"/>
  <c r="L428" i="2"/>
  <c r="M428" i="2"/>
  <c r="K429" i="2"/>
  <c r="L429" i="2"/>
  <c r="M429" i="2"/>
  <c r="K430" i="2"/>
  <c r="L430" i="2"/>
  <c r="M430" i="2"/>
  <c r="K431" i="2"/>
  <c r="L431" i="2"/>
  <c r="M431" i="2"/>
  <c r="K432" i="2"/>
  <c r="L432" i="2"/>
  <c r="M432" i="2"/>
  <c r="K433" i="2"/>
  <c r="L433" i="2"/>
  <c r="M433" i="2"/>
  <c r="K434" i="2"/>
  <c r="L434" i="2"/>
  <c r="M434" i="2"/>
  <c r="K435" i="2"/>
  <c r="L435" i="2"/>
  <c r="M435" i="2"/>
  <c r="K436" i="2"/>
  <c r="L436" i="2"/>
  <c r="M436" i="2"/>
  <c r="K437" i="2"/>
  <c r="L437" i="2"/>
  <c r="M437" i="2"/>
  <c r="K438" i="2"/>
  <c r="L438" i="2"/>
  <c r="M438" i="2"/>
  <c r="K439" i="2"/>
  <c r="L439" i="2"/>
  <c r="M439" i="2"/>
  <c r="K440" i="2"/>
  <c r="L440" i="2"/>
  <c r="M440" i="2"/>
  <c r="K441" i="2"/>
  <c r="L441" i="2"/>
  <c r="M441" i="2"/>
  <c r="K442" i="2"/>
  <c r="L442" i="2"/>
  <c r="M442" i="2"/>
  <c r="K443" i="2"/>
  <c r="L443" i="2"/>
  <c r="M443" i="2"/>
  <c r="K444" i="2"/>
  <c r="L444" i="2"/>
  <c r="M444" i="2"/>
  <c r="K445" i="2"/>
  <c r="L445" i="2"/>
  <c r="M445" i="2"/>
  <c r="K446" i="2"/>
  <c r="L446" i="2"/>
  <c r="M446" i="2"/>
  <c r="K447" i="2"/>
  <c r="L447" i="2"/>
  <c r="M447" i="2"/>
  <c r="K448" i="2"/>
  <c r="L448" i="2"/>
  <c r="M448" i="2"/>
  <c r="K449" i="2"/>
  <c r="L449" i="2"/>
  <c r="M449" i="2"/>
  <c r="K450" i="2"/>
  <c r="L450" i="2"/>
  <c r="M450" i="2"/>
  <c r="K451" i="2"/>
  <c r="L451" i="2"/>
  <c r="M451" i="2"/>
  <c r="K452" i="2"/>
  <c r="L452" i="2"/>
  <c r="M452" i="2"/>
  <c r="K453" i="2"/>
  <c r="L453" i="2"/>
  <c r="M453" i="2"/>
  <c r="K454" i="2"/>
  <c r="L454" i="2"/>
  <c r="M454" i="2"/>
  <c r="K455" i="2"/>
  <c r="L455" i="2"/>
  <c r="M455" i="2"/>
  <c r="K456" i="2"/>
  <c r="L456" i="2"/>
  <c r="M456" i="2"/>
  <c r="K457" i="2"/>
  <c r="L457" i="2"/>
  <c r="M457" i="2"/>
  <c r="K458" i="2"/>
  <c r="L458" i="2"/>
  <c r="M458" i="2"/>
  <c r="K459" i="2"/>
  <c r="L459" i="2"/>
  <c r="M459" i="2"/>
  <c r="K460" i="2"/>
  <c r="L460" i="2"/>
  <c r="M460" i="2"/>
  <c r="K461" i="2"/>
  <c r="L461" i="2"/>
  <c r="M461" i="2"/>
  <c r="K462" i="2"/>
  <c r="L462" i="2"/>
  <c r="M462" i="2"/>
  <c r="K463" i="2"/>
  <c r="L463" i="2"/>
  <c r="M463" i="2"/>
  <c r="K464" i="2"/>
  <c r="L464" i="2"/>
  <c r="M464" i="2"/>
  <c r="K465" i="2"/>
  <c r="L465" i="2"/>
  <c r="M465" i="2"/>
  <c r="K466" i="2"/>
  <c r="L466" i="2"/>
  <c r="M466" i="2"/>
  <c r="K467" i="2"/>
  <c r="L467" i="2"/>
  <c r="M467" i="2"/>
  <c r="K468" i="2"/>
  <c r="L468" i="2"/>
  <c r="M468" i="2"/>
  <c r="K469" i="2"/>
  <c r="L469" i="2"/>
  <c r="M469" i="2"/>
  <c r="K470" i="2"/>
  <c r="L470" i="2"/>
  <c r="M470" i="2"/>
  <c r="K471" i="2"/>
  <c r="L471" i="2"/>
  <c r="M471" i="2"/>
  <c r="K472" i="2"/>
  <c r="L472" i="2"/>
  <c r="M472" i="2"/>
  <c r="K473" i="2"/>
  <c r="L473" i="2"/>
  <c r="M473" i="2"/>
  <c r="K474" i="2"/>
  <c r="L474" i="2"/>
  <c r="M474" i="2"/>
  <c r="K475" i="2"/>
  <c r="L475" i="2"/>
  <c r="M475" i="2"/>
  <c r="K476" i="2"/>
  <c r="L476" i="2"/>
  <c r="M476" i="2"/>
  <c r="K477" i="2"/>
  <c r="L477" i="2"/>
  <c r="M477" i="2"/>
  <c r="K478" i="2"/>
  <c r="L478" i="2"/>
  <c r="M478" i="2"/>
  <c r="K479" i="2"/>
  <c r="L479" i="2"/>
  <c r="M479" i="2"/>
  <c r="K480" i="2"/>
  <c r="L480" i="2"/>
  <c r="M480" i="2"/>
  <c r="K481" i="2"/>
  <c r="L481" i="2"/>
  <c r="M481" i="2"/>
  <c r="K482" i="2"/>
  <c r="L482" i="2"/>
  <c r="M482" i="2"/>
  <c r="K483" i="2"/>
  <c r="L483" i="2"/>
  <c r="M483" i="2"/>
  <c r="K484" i="2"/>
  <c r="L484" i="2"/>
  <c r="M484" i="2"/>
  <c r="K485" i="2"/>
  <c r="L485" i="2"/>
  <c r="M485" i="2"/>
  <c r="K486" i="2"/>
  <c r="L486" i="2"/>
  <c r="M486" i="2"/>
  <c r="K487" i="2"/>
  <c r="L487" i="2"/>
  <c r="M487" i="2"/>
  <c r="K488" i="2"/>
  <c r="L488" i="2"/>
  <c r="M488" i="2"/>
  <c r="K489" i="2"/>
  <c r="L489" i="2"/>
  <c r="M489" i="2"/>
  <c r="K490" i="2"/>
  <c r="L490" i="2"/>
  <c r="M490" i="2"/>
  <c r="K491" i="2"/>
  <c r="L491" i="2"/>
  <c r="M491" i="2"/>
  <c r="K492" i="2"/>
  <c r="L492" i="2"/>
  <c r="M492" i="2"/>
  <c r="K493" i="2"/>
  <c r="L493" i="2"/>
  <c r="M493" i="2"/>
  <c r="K494" i="2"/>
  <c r="L494" i="2"/>
  <c r="M494" i="2"/>
  <c r="K495" i="2"/>
  <c r="L495" i="2"/>
  <c r="M495" i="2"/>
  <c r="K496" i="2"/>
  <c r="L496" i="2"/>
  <c r="M496" i="2"/>
  <c r="K497" i="2"/>
  <c r="L497" i="2"/>
  <c r="M497" i="2"/>
  <c r="K498" i="2"/>
  <c r="L498" i="2"/>
  <c r="M498" i="2"/>
  <c r="K499" i="2"/>
  <c r="L499" i="2"/>
  <c r="M499" i="2"/>
  <c r="K500" i="2"/>
  <c r="L500" i="2"/>
  <c r="M500" i="2"/>
  <c r="K501" i="2"/>
  <c r="L501" i="2"/>
  <c r="M501" i="2"/>
  <c r="K502" i="2"/>
  <c r="L502" i="2"/>
  <c r="M502" i="2"/>
  <c r="K503" i="2"/>
  <c r="L503" i="2"/>
  <c r="M503" i="2"/>
  <c r="K504" i="2"/>
  <c r="L504" i="2"/>
  <c r="M504" i="2"/>
  <c r="K505" i="2"/>
  <c r="L505" i="2"/>
  <c r="M505" i="2"/>
  <c r="K506" i="2"/>
  <c r="L506" i="2"/>
  <c r="M506" i="2"/>
  <c r="K507" i="2"/>
  <c r="L507" i="2"/>
  <c r="M507" i="2"/>
  <c r="K508" i="2"/>
  <c r="L508" i="2"/>
  <c r="M508" i="2"/>
  <c r="K509" i="2"/>
  <c r="L509" i="2"/>
  <c r="M509" i="2"/>
  <c r="K510" i="2"/>
  <c r="L510" i="2"/>
  <c r="M510" i="2"/>
  <c r="K511" i="2"/>
  <c r="L511" i="2"/>
  <c r="M511" i="2"/>
  <c r="K512" i="2"/>
  <c r="L512" i="2"/>
  <c r="M512" i="2"/>
  <c r="K513" i="2"/>
  <c r="L513" i="2"/>
  <c r="M513" i="2"/>
  <c r="K514" i="2"/>
  <c r="L514" i="2"/>
  <c r="M514" i="2"/>
  <c r="K515" i="2"/>
  <c r="L515" i="2"/>
  <c r="M515" i="2"/>
  <c r="K516" i="2"/>
  <c r="L516" i="2"/>
  <c r="M516" i="2"/>
  <c r="K517" i="2"/>
  <c r="L517" i="2"/>
  <c r="M517" i="2"/>
  <c r="K518" i="2"/>
  <c r="L518" i="2"/>
  <c r="M518" i="2"/>
  <c r="K519" i="2"/>
  <c r="L519" i="2"/>
  <c r="M519" i="2"/>
  <c r="K520" i="2"/>
  <c r="L520" i="2"/>
  <c r="M520" i="2"/>
  <c r="K521" i="2"/>
  <c r="L521" i="2"/>
  <c r="M521" i="2"/>
  <c r="K522" i="2"/>
  <c r="L522" i="2"/>
  <c r="M522" i="2"/>
  <c r="K523" i="2"/>
  <c r="L523" i="2"/>
  <c r="M523" i="2"/>
  <c r="K524" i="2"/>
  <c r="L524" i="2"/>
  <c r="M524" i="2"/>
  <c r="K525" i="2"/>
  <c r="L525" i="2"/>
  <c r="M525" i="2"/>
  <c r="K526" i="2"/>
  <c r="L526" i="2"/>
  <c r="M526" i="2"/>
  <c r="K527" i="2"/>
  <c r="L527" i="2"/>
  <c r="M527" i="2"/>
  <c r="K528" i="2"/>
  <c r="L528" i="2"/>
  <c r="M528" i="2"/>
  <c r="K529" i="2"/>
  <c r="L529" i="2"/>
  <c r="M529" i="2"/>
  <c r="K530" i="2"/>
  <c r="L530" i="2"/>
  <c r="M530" i="2"/>
  <c r="K531" i="2"/>
  <c r="L531" i="2"/>
  <c r="M531" i="2"/>
  <c r="K532" i="2"/>
  <c r="L532" i="2"/>
  <c r="M532" i="2"/>
  <c r="K533" i="2"/>
  <c r="L533" i="2"/>
  <c r="M533" i="2"/>
  <c r="K534" i="2"/>
  <c r="L534" i="2"/>
  <c r="M534" i="2"/>
  <c r="K535" i="2"/>
  <c r="L535" i="2"/>
  <c r="M535" i="2"/>
  <c r="K536" i="2"/>
  <c r="L536" i="2"/>
  <c r="M536" i="2"/>
  <c r="K537" i="2"/>
  <c r="L537" i="2"/>
  <c r="M537" i="2"/>
  <c r="K538" i="2"/>
  <c r="L538" i="2"/>
  <c r="M538" i="2"/>
  <c r="K539" i="2"/>
  <c r="L539" i="2"/>
  <c r="M539" i="2"/>
  <c r="K540" i="2"/>
  <c r="L540" i="2"/>
  <c r="M540" i="2"/>
  <c r="K541" i="2"/>
  <c r="L541" i="2"/>
  <c r="M541" i="2"/>
  <c r="K542" i="2"/>
  <c r="L542" i="2"/>
  <c r="M542" i="2"/>
  <c r="K543" i="2"/>
  <c r="L543" i="2"/>
  <c r="M543" i="2"/>
  <c r="K544" i="2"/>
  <c r="L544" i="2"/>
  <c r="M544" i="2"/>
  <c r="K545" i="2"/>
  <c r="L545" i="2"/>
  <c r="M545" i="2"/>
  <c r="K546" i="2"/>
  <c r="L546" i="2"/>
  <c r="M546" i="2"/>
  <c r="K547" i="2"/>
  <c r="L547" i="2"/>
  <c r="M547" i="2"/>
  <c r="K548" i="2"/>
  <c r="L548" i="2"/>
  <c r="M548" i="2"/>
  <c r="K549" i="2"/>
  <c r="L549" i="2"/>
  <c r="M549" i="2"/>
  <c r="K550" i="2"/>
  <c r="L550" i="2"/>
  <c r="M550" i="2"/>
  <c r="K551" i="2"/>
  <c r="L551" i="2"/>
  <c r="M551" i="2"/>
  <c r="K552" i="2"/>
  <c r="L552" i="2"/>
  <c r="M552" i="2"/>
  <c r="K553" i="2"/>
  <c r="L553" i="2"/>
  <c r="M553" i="2"/>
  <c r="K554" i="2"/>
  <c r="L554" i="2"/>
  <c r="M554" i="2"/>
  <c r="K555" i="2"/>
  <c r="L555" i="2"/>
  <c r="M555" i="2"/>
  <c r="K556" i="2"/>
  <c r="L556" i="2"/>
  <c r="M556" i="2"/>
  <c r="K557" i="2"/>
  <c r="L557" i="2"/>
  <c r="M557" i="2"/>
  <c r="K558" i="2"/>
  <c r="L558" i="2"/>
  <c r="M558" i="2"/>
  <c r="K559" i="2"/>
  <c r="L559" i="2"/>
  <c r="M559" i="2"/>
  <c r="K560" i="2"/>
  <c r="L560" i="2"/>
  <c r="M560" i="2"/>
  <c r="K561" i="2"/>
  <c r="L561" i="2"/>
  <c r="M561" i="2"/>
  <c r="K562" i="2"/>
  <c r="L562" i="2"/>
  <c r="M562" i="2"/>
  <c r="K563" i="2"/>
  <c r="L563" i="2"/>
  <c r="M563" i="2"/>
  <c r="K564" i="2"/>
  <c r="L564" i="2"/>
  <c r="M564" i="2"/>
  <c r="K565" i="2"/>
  <c r="L565" i="2"/>
  <c r="M565" i="2"/>
  <c r="K566" i="2"/>
  <c r="L566" i="2"/>
  <c r="M566" i="2"/>
  <c r="K567" i="2"/>
  <c r="L567" i="2"/>
  <c r="M567" i="2"/>
  <c r="K568" i="2"/>
  <c r="L568" i="2"/>
  <c r="M568" i="2"/>
  <c r="K569" i="2"/>
  <c r="L569" i="2"/>
  <c r="M569" i="2"/>
  <c r="K570" i="2"/>
  <c r="L570" i="2"/>
  <c r="M570" i="2"/>
  <c r="K571" i="2"/>
  <c r="L571" i="2"/>
  <c r="M571" i="2"/>
  <c r="K572" i="2"/>
  <c r="L572" i="2"/>
  <c r="M572" i="2"/>
  <c r="K573" i="2"/>
  <c r="L573" i="2"/>
  <c r="M573" i="2"/>
  <c r="K574" i="2"/>
  <c r="L574" i="2"/>
  <c r="M574" i="2"/>
  <c r="K575" i="2"/>
  <c r="L575" i="2"/>
  <c r="M575" i="2"/>
  <c r="K576" i="2"/>
  <c r="L576" i="2"/>
  <c r="M576" i="2"/>
  <c r="K577" i="2"/>
  <c r="L577" i="2"/>
  <c r="M577" i="2"/>
  <c r="K578" i="2"/>
  <c r="L578" i="2"/>
  <c r="M578" i="2"/>
  <c r="K579" i="2"/>
  <c r="L579" i="2"/>
  <c r="M579" i="2"/>
  <c r="K580" i="2"/>
  <c r="L580" i="2"/>
  <c r="M580" i="2"/>
  <c r="K581" i="2"/>
  <c r="L581" i="2"/>
  <c r="M581" i="2"/>
  <c r="K582" i="2"/>
  <c r="L582" i="2"/>
  <c r="M582" i="2"/>
  <c r="K583" i="2"/>
  <c r="L583" i="2"/>
  <c r="M583" i="2"/>
  <c r="K584" i="2"/>
  <c r="L584" i="2"/>
  <c r="M584" i="2"/>
  <c r="K585" i="2"/>
  <c r="L585" i="2"/>
  <c r="M585" i="2"/>
  <c r="K586" i="2"/>
  <c r="L586" i="2"/>
  <c r="M586" i="2"/>
  <c r="K587" i="2"/>
  <c r="L587" i="2"/>
  <c r="M587" i="2"/>
  <c r="K588" i="2"/>
  <c r="L588" i="2"/>
  <c r="M588" i="2"/>
  <c r="K589" i="2"/>
  <c r="L589" i="2"/>
  <c r="M589" i="2"/>
  <c r="K590" i="2"/>
  <c r="L590" i="2"/>
  <c r="M590" i="2"/>
  <c r="K591" i="2"/>
  <c r="L591" i="2"/>
  <c r="M591" i="2"/>
  <c r="K592" i="2"/>
  <c r="L592" i="2"/>
  <c r="M592" i="2"/>
  <c r="K593" i="2"/>
  <c r="L593" i="2"/>
  <c r="M593" i="2"/>
  <c r="K594" i="2"/>
  <c r="L594" i="2"/>
  <c r="M594" i="2"/>
  <c r="K595" i="2"/>
  <c r="L595" i="2"/>
  <c r="M595" i="2"/>
  <c r="K596" i="2"/>
  <c r="L596" i="2"/>
  <c r="M596" i="2"/>
  <c r="K597" i="2"/>
  <c r="L597" i="2"/>
  <c r="M597" i="2"/>
  <c r="K598" i="2"/>
  <c r="L598" i="2"/>
  <c r="M598" i="2"/>
  <c r="K599" i="2"/>
  <c r="L599" i="2"/>
  <c r="M599" i="2"/>
  <c r="K600" i="2"/>
  <c r="L600" i="2"/>
  <c r="M600" i="2"/>
  <c r="K601" i="2"/>
  <c r="L601" i="2"/>
  <c r="M601" i="2"/>
  <c r="K602" i="2"/>
  <c r="L602" i="2"/>
  <c r="M602" i="2"/>
  <c r="K603" i="2"/>
  <c r="L603" i="2"/>
  <c r="M603" i="2"/>
  <c r="K604" i="2"/>
  <c r="L604" i="2"/>
  <c r="M604" i="2"/>
  <c r="K605" i="2"/>
  <c r="L605" i="2"/>
  <c r="M605" i="2"/>
  <c r="K606" i="2"/>
  <c r="L606" i="2"/>
  <c r="M606" i="2"/>
  <c r="K607" i="2"/>
  <c r="L607" i="2"/>
  <c r="M607" i="2"/>
  <c r="K608" i="2"/>
  <c r="L608" i="2"/>
  <c r="M608" i="2"/>
  <c r="K609" i="2"/>
  <c r="L609" i="2"/>
  <c r="M609" i="2"/>
  <c r="K610" i="2"/>
  <c r="L610" i="2"/>
  <c r="M610" i="2"/>
  <c r="K611" i="2"/>
  <c r="L611" i="2"/>
  <c r="M611" i="2"/>
  <c r="K612" i="2"/>
  <c r="L612" i="2"/>
  <c r="M612" i="2"/>
  <c r="K613" i="2"/>
  <c r="L613" i="2"/>
  <c r="M613" i="2"/>
  <c r="K614" i="2"/>
  <c r="L614" i="2"/>
  <c r="M614" i="2"/>
  <c r="K615" i="2"/>
  <c r="L615" i="2"/>
  <c r="M615" i="2"/>
  <c r="K616" i="2"/>
  <c r="L616" i="2"/>
  <c r="M616" i="2"/>
  <c r="K617" i="2"/>
  <c r="L617" i="2"/>
  <c r="M617" i="2"/>
  <c r="K618" i="2"/>
  <c r="L618" i="2"/>
  <c r="M618" i="2"/>
  <c r="K619" i="2"/>
  <c r="L619" i="2"/>
  <c r="M619" i="2"/>
  <c r="K620" i="2"/>
  <c r="L620" i="2"/>
  <c r="M620" i="2"/>
  <c r="K621" i="2"/>
  <c r="L621" i="2"/>
  <c r="M621" i="2"/>
  <c r="K622" i="2"/>
  <c r="L622" i="2"/>
  <c r="M622" i="2"/>
  <c r="K623" i="2"/>
  <c r="L623" i="2"/>
  <c r="M623" i="2"/>
  <c r="K624" i="2"/>
  <c r="L624" i="2"/>
  <c r="M624" i="2"/>
  <c r="K625" i="2"/>
  <c r="L625" i="2"/>
  <c r="M625" i="2"/>
  <c r="K626" i="2"/>
  <c r="L626" i="2"/>
  <c r="M626" i="2"/>
  <c r="K627" i="2"/>
  <c r="L627" i="2"/>
  <c r="M627" i="2"/>
  <c r="K628" i="2"/>
  <c r="L628" i="2"/>
  <c r="M628" i="2"/>
  <c r="K629" i="2"/>
  <c r="L629" i="2"/>
  <c r="M629" i="2"/>
  <c r="K630" i="2"/>
  <c r="L630" i="2"/>
  <c r="M630" i="2"/>
  <c r="K631" i="2"/>
  <c r="L631" i="2"/>
  <c r="M631" i="2"/>
  <c r="K632" i="2"/>
  <c r="L632" i="2"/>
  <c r="M632" i="2"/>
  <c r="K633" i="2"/>
  <c r="L633" i="2"/>
  <c r="M633" i="2"/>
  <c r="K634" i="2"/>
  <c r="L634" i="2"/>
  <c r="M634" i="2"/>
  <c r="K635" i="2"/>
  <c r="L635" i="2"/>
  <c r="M635" i="2"/>
  <c r="K636" i="2"/>
  <c r="L636" i="2"/>
  <c r="M636" i="2"/>
  <c r="K637" i="2"/>
  <c r="L637" i="2"/>
  <c r="M637" i="2"/>
  <c r="K638" i="2"/>
  <c r="L638" i="2"/>
  <c r="M638" i="2"/>
  <c r="K639" i="2"/>
  <c r="L639" i="2"/>
  <c r="M639" i="2"/>
  <c r="K640" i="2"/>
  <c r="L640" i="2"/>
  <c r="M640" i="2"/>
  <c r="K641" i="2"/>
  <c r="L641" i="2"/>
  <c r="M641" i="2"/>
  <c r="K642" i="2"/>
  <c r="L642" i="2"/>
  <c r="M642" i="2"/>
  <c r="K643" i="2"/>
  <c r="L643" i="2"/>
  <c r="M643" i="2"/>
  <c r="K644" i="2"/>
  <c r="L644" i="2"/>
  <c r="M644" i="2"/>
  <c r="K645" i="2"/>
  <c r="L645" i="2"/>
  <c r="M645" i="2"/>
  <c r="K646" i="2"/>
  <c r="L646" i="2"/>
  <c r="M646" i="2"/>
  <c r="K647" i="2"/>
  <c r="L647" i="2"/>
  <c r="M647" i="2"/>
  <c r="K648" i="2"/>
  <c r="L648" i="2"/>
  <c r="M648" i="2"/>
  <c r="K649" i="2"/>
  <c r="L649" i="2"/>
  <c r="M649" i="2"/>
  <c r="K650" i="2"/>
  <c r="L650" i="2"/>
  <c r="M650" i="2"/>
  <c r="K651" i="2"/>
  <c r="L651" i="2"/>
  <c r="M651" i="2"/>
  <c r="K652" i="2"/>
  <c r="L652" i="2"/>
  <c r="M652" i="2"/>
  <c r="K653" i="2"/>
  <c r="L653" i="2"/>
  <c r="M653" i="2"/>
  <c r="K654" i="2"/>
  <c r="L654" i="2"/>
  <c r="M654" i="2"/>
  <c r="K655" i="2"/>
  <c r="L655" i="2"/>
  <c r="M655" i="2"/>
  <c r="K656" i="2"/>
  <c r="L656" i="2"/>
  <c r="M656" i="2"/>
  <c r="K657" i="2"/>
  <c r="L657" i="2"/>
  <c r="M657" i="2"/>
  <c r="K658" i="2"/>
  <c r="L658" i="2"/>
  <c r="M658" i="2"/>
  <c r="K659" i="2"/>
  <c r="L659" i="2"/>
  <c r="M659" i="2"/>
  <c r="K660" i="2"/>
  <c r="L660" i="2"/>
  <c r="M660" i="2"/>
  <c r="K661" i="2"/>
  <c r="L661" i="2"/>
  <c r="M661" i="2"/>
  <c r="K662" i="2"/>
  <c r="L662" i="2"/>
  <c r="M662" i="2"/>
  <c r="K663" i="2"/>
  <c r="L663" i="2"/>
  <c r="M663" i="2"/>
  <c r="K664" i="2"/>
  <c r="L664" i="2"/>
  <c r="M664" i="2"/>
  <c r="K665" i="2"/>
  <c r="L665" i="2"/>
  <c r="M665" i="2"/>
  <c r="K666" i="2"/>
  <c r="L666" i="2"/>
  <c r="M666" i="2"/>
  <c r="K667" i="2"/>
  <c r="L667" i="2"/>
  <c r="M667" i="2"/>
  <c r="K668" i="2"/>
  <c r="L668" i="2"/>
  <c r="M668" i="2"/>
  <c r="K669" i="2"/>
  <c r="L669" i="2"/>
  <c r="M669" i="2"/>
  <c r="K670" i="2"/>
  <c r="L670" i="2"/>
  <c r="M670" i="2"/>
  <c r="K671" i="2"/>
  <c r="L671" i="2"/>
  <c r="M671" i="2"/>
  <c r="K672" i="2"/>
  <c r="L672" i="2"/>
  <c r="M672" i="2"/>
  <c r="K673" i="2"/>
  <c r="L673" i="2"/>
  <c r="M673" i="2"/>
  <c r="K674" i="2"/>
  <c r="L674" i="2"/>
  <c r="M674" i="2"/>
  <c r="K675" i="2"/>
  <c r="L675" i="2"/>
  <c r="M675" i="2"/>
  <c r="K676" i="2"/>
  <c r="L676" i="2"/>
  <c r="M676" i="2"/>
  <c r="K677" i="2"/>
  <c r="L677" i="2"/>
  <c r="M677" i="2"/>
  <c r="K678" i="2"/>
  <c r="L678" i="2"/>
  <c r="M678" i="2"/>
  <c r="K679" i="2"/>
  <c r="L679" i="2"/>
  <c r="M679" i="2"/>
  <c r="K680" i="2"/>
  <c r="L680" i="2"/>
  <c r="M680" i="2"/>
  <c r="K681" i="2"/>
  <c r="L681" i="2"/>
  <c r="M681" i="2"/>
  <c r="K682" i="2"/>
  <c r="L682" i="2"/>
  <c r="M682" i="2"/>
  <c r="K683" i="2"/>
  <c r="L683" i="2"/>
  <c r="M683" i="2"/>
  <c r="K684" i="2"/>
  <c r="L684" i="2"/>
  <c r="M684" i="2"/>
  <c r="K685" i="2"/>
  <c r="L685" i="2"/>
  <c r="M685" i="2"/>
  <c r="K686" i="2"/>
  <c r="L686" i="2"/>
  <c r="M686" i="2"/>
  <c r="K687" i="2"/>
  <c r="L687" i="2"/>
  <c r="M687" i="2"/>
  <c r="K688" i="2"/>
  <c r="L688" i="2"/>
  <c r="M688" i="2"/>
  <c r="K689" i="2"/>
  <c r="L689" i="2"/>
  <c r="M689" i="2"/>
  <c r="K690" i="2"/>
  <c r="L690" i="2"/>
  <c r="M690" i="2"/>
  <c r="K691" i="2"/>
  <c r="L691" i="2"/>
  <c r="M691" i="2"/>
  <c r="K692" i="2"/>
  <c r="L692" i="2"/>
  <c r="M692" i="2"/>
  <c r="K693" i="2"/>
  <c r="L693" i="2"/>
  <c r="M693" i="2"/>
  <c r="K694" i="2"/>
  <c r="L694" i="2"/>
  <c r="M694" i="2"/>
  <c r="K695" i="2"/>
  <c r="L695" i="2"/>
  <c r="M695" i="2"/>
  <c r="K696" i="2"/>
  <c r="L696" i="2"/>
  <c r="M696" i="2"/>
  <c r="K697" i="2"/>
  <c r="L697" i="2"/>
  <c r="M697" i="2"/>
  <c r="K698" i="2"/>
  <c r="L698" i="2"/>
  <c r="M698" i="2"/>
  <c r="K699" i="2"/>
  <c r="L699" i="2"/>
  <c r="M699" i="2"/>
  <c r="K700" i="2"/>
  <c r="L700" i="2"/>
  <c r="M700" i="2"/>
  <c r="K701" i="2"/>
  <c r="L701" i="2"/>
  <c r="M701" i="2"/>
  <c r="K702" i="2"/>
  <c r="L702" i="2"/>
  <c r="M702" i="2"/>
  <c r="K703" i="2"/>
  <c r="L703" i="2"/>
  <c r="M703" i="2"/>
  <c r="K704" i="2"/>
  <c r="L704" i="2"/>
  <c r="M704" i="2"/>
  <c r="K705" i="2"/>
  <c r="L705" i="2"/>
  <c r="M705" i="2"/>
  <c r="K706" i="2"/>
  <c r="L706" i="2"/>
  <c r="M706" i="2"/>
  <c r="K707" i="2"/>
  <c r="L707" i="2"/>
  <c r="M707" i="2"/>
  <c r="K708" i="2"/>
  <c r="L708" i="2"/>
  <c r="M708" i="2"/>
  <c r="K709" i="2"/>
  <c r="L709" i="2"/>
  <c r="M709" i="2"/>
  <c r="K710" i="2"/>
  <c r="L710" i="2"/>
  <c r="M710" i="2"/>
  <c r="K711" i="2"/>
  <c r="L711" i="2"/>
  <c r="M711" i="2"/>
  <c r="K712" i="2"/>
  <c r="L712" i="2"/>
  <c r="M712" i="2"/>
  <c r="K713" i="2"/>
  <c r="L713" i="2"/>
  <c r="M713" i="2"/>
  <c r="K714" i="2"/>
  <c r="L714" i="2"/>
  <c r="M714" i="2"/>
  <c r="K715" i="2"/>
  <c r="L715" i="2"/>
  <c r="M715" i="2"/>
  <c r="K716" i="2"/>
  <c r="L716" i="2"/>
  <c r="M716" i="2"/>
  <c r="K717" i="2"/>
  <c r="L717" i="2"/>
  <c r="M717" i="2"/>
  <c r="K718" i="2"/>
  <c r="L718" i="2"/>
  <c r="M718" i="2"/>
  <c r="K719" i="2"/>
  <c r="L719" i="2"/>
  <c r="M719" i="2"/>
  <c r="K720" i="2"/>
  <c r="L720" i="2"/>
  <c r="M720" i="2"/>
  <c r="K721" i="2"/>
  <c r="L721" i="2"/>
  <c r="M721" i="2"/>
  <c r="K722" i="2"/>
  <c r="L722" i="2"/>
  <c r="M722" i="2"/>
  <c r="K723" i="2"/>
  <c r="L723" i="2"/>
  <c r="M723" i="2"/>
  <c r="K724" i="2"/>
  <c r="L724" i="2"/>
  <c r="M724" i="2"/>
  <c r="K725" i="2"/>
  <c r="L725" i="2"/>
  <c r="M725" i="2"/>
  <c r="K726" i="2"/>
  <c r="L726" i="2"/>
  <c r="M726" i="2"/>
  <c r="K727" i="2"/>
  <c r="L727" i="2"/>
  <c r="M727" i="2"/>
  <c r="K728" i="2"/>
  <c r="L728" i="2"/>
  <c r="M728" i="2"/>
  <c r="K729" i="2"/>
  <c r="L729" i="2"/>
  <c r="M729" i="2"/>
  <c r="K730" i="2"/>
  <c r="L730" i="2"/>
  <c r="M730" i="2"/>
  <c r="K731" i="2"/>
  <c r="L731" i="2"/>
  <c r="M731" i="2"/>
  <c r="K732" i="2"/>
  <c r="L732" i="2"/>
  <c r="M732" i="2"/>
  <c r="K733" i="2"/>
  <c r="L733" i="2"/>
  <c r="M733" i="2"/>
  <c r="K734" i="2"/>
  <c r="L734" i="2"/>
  <c r="M734" i="2"/>
  <c r="K735" i="2"/>
  <c r="L735" i="2"/>
  <c r="M735" i="2"/>
  <c r="K736" i="2"/>
  <c r="L736" i="2"/>
  <c r="M736" i="2"/>
  <c r="K737" i="2"/>
  <c r="L737" i="2"/>
  <c r="M737" i="2"/>
  <c r="K738" i="2"/>
  <c r="L738" i="2"/>
  <c r="M738" i="2"/>
  <c r="K739" i="2"/>
  <c r="L739" i="2"/>
  <c r="M739" i="2"/>
  <c r="K740" i="2"/>
  <c r="L740" i="2"/>
  <c r="M740" i="2"/>
  <c r="K741" i="2"/>
  <c r="L741" i="2"/>
  <c r="M741" i="2"/>
  <c r="K742" i="2"/>
  <c r="L742" i="2"/>
  <c r="M742" i="2"/>
  <c r="K743" i="2"/>
  <c r="L743" i="2"/>
  <c r="M743" i="2"/>
  <c r="K744" i="2"/>
  <c r="L744" i="2"/>
  <c r="M744" i="2"/>
  <c r="K745" i="2"/>
  <c r="L745" i="2"/>
  <c r="M745" i="2"/>
  <c r="K746" i="2"/>
  <c r="L746" i="2"/>
  <c r="M746" i="2"/>
  <c r="K747" i="2"/>
  <c r="L747" i="2"/>
  <c r="M747" i="2"/>
  <c r="K748" i="2"/>
  <c r="L748" i="2"/>
  <c r="M748" i="2"/>
  <c r="K749" i="2"/>
  <c r="L749" i="2"/>
  <c r="M749" i="2"/>
  <c r="K750" i="2"/>
  <c r="L750" i="2"/>
  <c r="M750" i="2"/>
  <c r="K751" i="2"/>
  <c r="L751" i="2"/>
  <c r="M751" i="2"/>
  <c r="K752" i="2"/>
  <c r="L752" i="2"/>
  <c r="M752" i="2"/>
  <c r="K753" i="2"/>
  <c r="L753" i="2"/>
  <c r="M753" i="2"/>
  <c r="K754" i="2"/>
  <c r="L754" i="2"/>
  <c r="M754" i="2"/>
  <c r="K755" i="2"/>
  <c r="L755" i="2"/>
  <c r="M755" i="2"/>
  <c r="K756" i="2"/>
  <c r="L756" i="2"/>
  <c r="M756" i="2"/>
  <c r="K757" i="2"/>
  <c r="L757" i="2"/>
  <c r="M757" i="2"/>
  <c r="K758" i="2"/>
  <c r="L758" i="2"/>
  <c r="M758" i="2"/>
  <c r="K759" i="2"/>
  <c r="L759" i="2"/>
  <c r="M759" i="2"/>
  <c r="K760" i="2"/>
  <c r="L760" i="2"/>
  <c r="M760" i="2"/>
  <c r="K761" i="2"/>
  <c r="L761" i="2"/>
  <c r="M761" i="2"/>
  <c r="K762" i="2"/>
  <c r="L762" i="2"/>
  <c r="M762" i="2"/>
  <c r="K763" i="2"/>
  <c r="L763" i="2"/>
  <c r="M763" i="2"/>
  <c r="K764" i="2"/>
  <c r="L764" i="2"/>
  <c r="M764" i="2"/>
  <c r="K765" i="2"/>
  <c r="L765" i="2"/>
  <c r="M765" i="2"/>
  <c r="K766" i="2"/>
  <c r="L766" i="2"/>
  <c r="M766" i="2"/>
  <c r="K767" i="2"/>
  <c r="L767" i="2"/>
  <c r="M767" i="2"/>
  <c r="K768" i="2"/>
  <c r="L768" i="2"/>
  <c r="M768" i="2"/>
  <c r="K769" i="2"/>
  <c r="L769" i="2"/>
  <c r="M769" i="2"/>
  <c r="K770" i="2"/>
  <c r="L770" i="2"/>
  <c r="M770" i="2"/>
  <c r="K771" i="2"/>
  <c r="L771" i="2"/>
  <c r="M771" i="2"/>
  <c r="K772" i="2"/>
  <c r="L772" i="2"/>
  <c r="M772" i="2"/>
  <c r="K773" i="2"/>
  <c r="L773" i="2"/>
  <c r="M773" i="2"/>
  <c r="K774" i="2"/>
  <c r="L774" i="2"/>
  <c r="M774" i="2"/>
  <c r="K775" i="2"/>
  <c r="L775" i="2"/>
  <c r="M775" i="2"/>
  <c r="K776" i="2"/>
  <c r="L776" i="2"/>
  <c r="M776" i="2"/>
  <c r="K777" i="2"/>
  <c r="L777" i="2"/>
  <c r="M777" i="2"/>
  <c r="K778" i="2"/>
  <c r="L778" i="2"/>
  <c r="M778" i="2"/>
  <c r="K779" i="2"/>
  <c r="L779" i="2"/>
  <c r="M779" i="2"/>
  <c r="K780" i="2"/>
  <c r="L780" i="2"/>
  <c r="M780" i="2"/>
  <c r="K781" i="2"/>
  <c r="L781" i="2"/>
  <c r="M781" i="2"/>
  <c r="K782" i="2"/>
  <c r="L782" i="2"/>
  <c r="M782" i="2"/>
  <c r="K783" i="2"/>
  <c r="L783" i="2"/>
  <c r="M783" i="2"/>
  <c r="K784" i="2"/>
  <c r="L784" i="2"/>
  <c r="M784" i="2"/>
  <c r="K785" i="2"/>
  <c r="L785" i="2"/>
  <c r="M785" i="2"/>
  <c r="K786" i="2"/>
  <c r="L786" i="2"/>
  <c r="M786" i="2"/>
  <c r="K787" i="2"/>
  <c r="L787" i="2"/>
  <c r="M787" i="2"/>
  <c r="K788" i="2"/>
  <c r="L788" i="2"/>
  <c r="M788" i="2"/>
  <c r="K789" i="2"/>
  <c r="L789" i="2"/>
  <c r="M789" i="2"/>
  <c r="K790" i="2"/>
  <c r="L790" i="2"/>
  <c r="M790" i="2"/>
  <c r="K791" i="2"/>
  <c r="L791" i="2"/>
  <c r="M791" i="2"/>
  <c r="K792" i="2"/>
  <c r="L792" i="2"/>
  <c r="M792" i="2"/>
  <c r="K793" i="2"/>
  <c r="L793" i="2"/>
  <c r="M793" i="2"/>
  <c r="K794" i="2"/>
  <c r="L794" i="2"/>
  <c r="M794" i="2"/>
  <c r="K795" i="2"/>
  <c r="L795" i="2"/>
  <c r="M795" i="2"/>
  <c r="K796" i="2"/>
  <c r="L796" i="2"/>
  <c r="M796" i="2"/>
  <c r="K797" i="2"/>
  <c r="L797" i="2"/>
  <c r="M797" i="2"/>
  <c r="K798" i="2"/>
  <c r="L798" i="2"/>
  <c r="M798" i="2"/>
  <c r="K799" i="2"/>
  <c r="L799" i="2"/>
  <c r="M799" i="2"/>
  <c r="K800" i="2"/>
  <c r="L800" i="2"/>
  <c r="M800" i="2"/>
  <c r="K801" i="2"/>
  <c r="L801" i="2"/>
  <c r="M801" i="2"/>
  <c r="K802" i="2"/>
  <c r="L802" i="2"/>
  <c r="M802" i="2"/>
  <c r="K803" i="2"/>
  <c r="L803" i="2"/>
  <c r="M803" i="2"/>
  <c r="K804" i="2"/>
  <c r="L804" i="2"/>
  <c r="M804" i="2"/>
  <c r="K805" i="2"/>
  <c r="L805" i="2"/>
  <c r="M805" i="2"/>
  <c r="K806" i="2"/>
  <c r="L806" i="2"/>
  <c r="M806" i="2"/>
  <c r="K807" i="2"/>
  <c r="L807" i="2"/>
  <c r="M807" i="2"/>
  <c r="K808" i="2"/>
  <c r="L808" i="2"/>
  <c r="M808" i="2"/>
  <c r="K809" i="2"/>
  <c r="L809" i="2"/>
  <c r="M809" i="2"/>
  <c r="K810" i="2"/>
  <c r="L810" i="2"/>
  <c r="M810" i="2"/>
  <c r="K811" i="2"/>
  <c r="L811" i="2"/>
  <c r="M811" i="2"/>
  <c r="K812" i="2"/>
  <c r="L812" i="2"/>
  <c r="M812" i="2"/>
  <c r="K813" i="2"/>
  <c r="L813" i="2"/>
  <c r="M813" i="2"/>
  <c r="K814" i="2"/>
  <c r="L814" i="2"/>
  <c r="M814" i="2"/>
  <c r="K815" i="2"/>
  <c r="L815" i="2"/>
  <c r="M815" i="2"/>
  <c r="K816" i="2"/>
  <c r="L816" i="2"/>
  <c r="M816" i="2"/>
  <c r="K817" i="2"/>
  <c r="L817" i="2"/>
  <c r="M817" i="2"/>
  <c r="K818" i="2"/>
  <c r="L818" i="2"/>
  <c r="M818" i="2"/>
  <c r="K819" i="2"/>
  <c r="L819" i="2"/>
  <c r="M819" i="2"/>
  <c r="K820" i="2"/>
  <c r="L820" i="2"/>
  <c r="M820" i="2"/>
  <c r="K821" i="2"/>
  <c r="L821" i="2"/>
  <c r="M821" i="2"/>
  <c r="K822" i="2"/>
  <c r="L822" i="2"/>
  <c r="M822" i="2"/>
  <c r="K823" i="2"/>
  <c r="L823" i="2"/>
  <c r="M823" i="2"/>
  <c r="K824" i="2"/>
  <c r="L824" i="2"/>
  <c r="M824" i="2"/>
  <c r="K825" i="2"/>
  <c r="L825" i="2"/>
  <c r="M825" i="2"/>
  <c r="K826" i="2"/>
  <c r="L826" i="2"/>
  <c r="M826" i="2"/>
  <c r="K827" i="2"/>
  <c r="L827" i="2"/>
  <c r="M827" i="2"/>
  <c r="K828" i="2"/>
  <c r="L828" i="2"/>
  <c r="M828" i="2"/>
  <c r="K829" i="2"/>
  <c r="L829" i="2"/>
  <c r="M829" i="2"/>
  <c r="K830" i="2"/>
  <c r="L830" i="2"/>
  <c r="M830" i="2"/>
  <c r="K831" i="2"/>
  <c r="L831" i="2"/>
  <c r="M831" i="2"/>
  <c r="K832" i="2"/>
  <c r="L832" i="2"/>
  <c r="M832" i="2"/>
  <c r="K833" i="2"/>
  <c r="L833" i="2"/>
  <c r="M833" i="2"/>
  <c r="K834" i="2"/>
  <c r="L834" i="2"/>
  <c r="M834" i="2"/>
  <c r="K835" i="2"/>
  <c r="L835" i="2"/>
  <c r="M835" i="2"/>
  <c r="K836" i="2"/>
  <c r="L836" i="2"/>
  <c r="M836" i="2"/>
  <c r="K837" i="2"/>
  <c r="L837" i="2"/>
  <c r="M837" i="2"/>
  <c r="K838" i="2"/>
  <c r="L838" i="2"/>
  <c r="M838" i="2"/>
  <c r="K839" i="2"/>
  <c r="L839" i="2"/>
  <c r="M839" i="2"/>
  <c r="K840" i="2"/>
  <c r="L840" i="2"/>
  <c r="M840" i="2"/>
  <c r="K841" i="2"/>
  <c r="L841" i="2"/>
  <c r="M841" i="2"/>
  <c r="K842" i="2"/>
  <c r="L842" i="2"/>
  <c r="M842" i="2"/>
  <c r="K843" i="2"/>
  <c r="L843" i="2"/>
  <c r="M843" i="2"/>
  <c r="K844" i="2"/>
  <c r="L844" i="2"/>
  <c r="M844" i="2"/>
  <c r="K845" i="2"/>
  <c r="L845" i="2"/>
  <c r="M845" i="2"/>
  <c r="K846" i="2"/>
  <c r="L846" i="2"/>
  <c r="M846" i="2"/>
  <c r="K847" i="2"/>
  <c r="L847" i="2"/>
  <c r="M847" i="2"/>
  <c r="K848" i="2"/>
  <c r="L848" i="2"/>
  <c r="M848" i="2"/>
  <c r="K849" i="2"/>
  <c r="L849" i="2"/>
  <c r="M849" i="2"/>
  <c r="K850" i="2"/>
  <c r="L850" i="2"/>
  <c r="M850" i="2"/>
  <c r="K851" i="2"/>
  <c r="L851" i="2"/>
  <c r="M851" i="2"/>
  <c r="K852" i="2"/>
  <c r="L852" i="2"/>
  <c r="M852" i="2"/>
  <c r="K853" i="2"/>
  <c r="L853" i="2"/>
  <c r="M853" i="2"/>
  <c r="K854" i="2"/>
  <c r="L854" i="2"/>
  <c r="M854" i="2"/>
  <c r="K855" i="2"/>
  <c r="L855" i="2"/>
  <c r="M855" i="2"/>
  <c r="K856" i="2"/>
  <c r="L856" i="2"/>
  <c r="M856" i="2"/>
  <c r="K857" i="2"/>
  <c r="L857" i="2"/>
  <c r="M857" i="2"/>
  <c r="K858" i="2"/>
  <c r="L858" i="2"/>
  <c r="M858" i="2"/>
  <c r="K859" i="2"/>
  <c r="L859" i="2"/>
  <c r="M859" i="2"/>
  <c r="K860" i="2"/>
  <c r="L860" i="2"/>
  <c r="M860" i="2"/>
  <c r="K861" i="2"/>
  <c r="L861" i="2"/>
  <c r="M861" i="2"/>
  <c r="K862" i="2"/>
  <c r="L862" i="2"/>
  <c r="M862" i="2"/>
  <c r="K863" i="2"/>
  <c r="L863" i="2"/>
  <c r="M863" i="2"/>
  <c r="K864" i="2"/>
  <c r="L864" i="2"/>
  <c r="M864" i="2"/>
  <c r="K865" i="2"/>
  <c r="L865" i="2"/>
  <c r="M865" i="2"/>
  <c r="K866" i="2"/>
  <c r="L866" i="2"/>
  <c r="M866" i="2"/>
  <c r="K867" i="2"/>
  <c r="L867" i="2"/>
  <c r="M867" i="2"/>
  <c r="K868" i="2"/>
  <c r="L868" i="2"/>
  <c r="M868" i="2"/>
  <c r="K869" i="2"/>
  <c r="L869" i="2"/>
  <c r="M869" i="2"/>
  <c r="K870" i="2"/>
  <c r="L870" i="2"/>
  <c r="M870" i="2"/>
  <c r="K871" i="2"/>
  <c r="L871" i="2"/>
  <c r="M871" i="2"/>
  <c r="K872" i="2"/>
  <c r="L872" i="2"/>
  <c r="M872" i="2"/>
  <c r="K873" i="2"/>
  <c r="L873" i="2"/>
  <c r="M873" i="2"/>
  <c r="K874" i="2"/>
  <c r="L874" i="2"/>
  <c r="M874" i="2"/>
  <c r="K875" i="2"/>
  <c r="L875" i="2"/>
  <c r="M875" i="2"/>
  <c r="K876" i="2"/>
  <c r="L876" i="2"/>
  <c r="M876" i="2"/>
  <c r="K877" i="2"/>
  <c r="L877" i="2"/>
  <c r="M877" i="2"/>
  <c r="K878" i="2"/>
  <c r="L878" i="2"/>
  <c r="M878" i="2"/>
  <c r="K879" i="2"/>
  <c r="L879" i="2"/>
  <c r="M879" i="2"/>
  <c r="K880" i="2"/>
  <c r="L880" i="2"/>
  <c r="M880" i="2"/>
  <c r="K881" i="2"/>
  <c r="L881" i="2"/>
  <c r="M881" i="2"/>
  <c r="K882" i="2"/>
  <c r="L882" i="2"/>
  <c r="M882" i="2"/>
  <c r="K883" i="2"/>
  <c r="L883" i="2"/>
  <c r="M883" i="2"/>
  <c r="K884" i="2"/>
  <c r="L884" i="2"/>
  <c r="M884" i="2"/>
  <c r="K885" i="2"/>
  <c r="L885" i="2"/>
  <c r="M885" i="2"/>
  <c r="K886" i="2"/>
  <c r="L886" i="2"/>
  <c r="M886" i="2"/>
  <c r="K887" i="2"/>
  <c r="L887" i="2"/>
  <c r="M887" i="2"/>
  <c r="K888" i="2"/>
  <c r="L888" i="2"/>
  <c r="M888" i="2"/>
  <c r="K889" i="2"/>
  <c r="L889" i="2"/>
  <c r="M889" i="2"/>
  <c r="K890" i="2"/>
  <c r="L890" i="2"/>
  <c r="M890" i="2"/>
  <c r="K891" i="2"/>
  <c r="L891" i="2"/>
  <c r="M891" i="2"/>
  <c r="K892" i="2"/>
  <c r="L892" i="2"/>
  <c r="M892" i="2"/>
  <c r="K893" i="2"/>
  <c r="L893" i="2"/>
  <c r="M893" i="2"/>
  <c r="K894" i="2"/>
  <c r="L894" i="2"/>
  <c r="M894" i="2"/>
  <c r="K895" i="2"/>
  <c r="L895" i="2"/>
  <c r="M895" i="2"/>
  <c r="K896" i="2"/>
  <c r="L896" i="2"/>
  <c r="M896" i="2"/>
  <c r="K897" i="2"/>
  <c r="L897" i="2"/>
  <c r="M897" i="2"/>
  <c r="K898" i="2"/>
  <c r="L898" i="2"/>
  <c r="M898" i="2"/>
  <c r="K899" i="2"/>
  <c r="L899" i="2"/>
  <c r="M899" i="2"/>
  <c r="K900" i="2"/>
  <c r="L900" i="2"/>
  <c r="M900" i="2"/>
  <c r="K901" i="2"/>
  <c r="L901" i="2"/>
  <c r="M901" i="2"/>
  <c r="K902" i="2"/>
  <c r="L902" i="2"/>
  <c r="M902" i="2"/>
  <c r="K903" i="2"/>
  <c r="L903" i="2"/>
  <c r="M903" i="2"/>
  <c r="K904" i="2"/>
  <c r="L904" i="2"/>
  <c r="M904" i="2"/>
  <c r="K905" i="2"/>
  <c r="L905" i="2"/>
  <c r="M905" i="2"/>
  <c r="K906" i="2"/>
  <c r="L906" i="2"/>
  <c r="M906" i="2"/>
  <c r="K907" i="2"/>
  <c r="L907" i="2"/>
  <c r="M907" i="2"/>
  <c r="K908" i="2"/>
  <c r="L908" i="2"/>
  <c r="M908" i="2"/>
  <c r="K909" i="2"/>
  <c r="L909" i="2"/>
  <c r="M909" i="2"/>
  <c r="K910" i="2"/>
  <c r="L910" i="2"/>
  <c r="M910" i="2"/>
  <c r="K911" i="2"/>
  <c r="L911" i="2"/>
  <c r="M911" i="2"/>
  <c r="K912" i="2"/>
  <c r="L912" i="2"/>
  <c r="M912" i="2"/>
  <c r="K913" i="2"/>
  <c r="L913" i="2"/>
  <c r="M913" i="2"/>
  <c r="K914" i="2"/>
  <c r="L914" i="2"/>
  <c r="M914" i="2"/>
  <c r="K915" i="2"/>
  <c r="L915" i="2"/>
  <c r="M915" i="2"/>
  <c r="K916" i="2"/>
  <c r="L916" i="2"/>
  <c r="M916" i="2"/>
  <c r="K917" i="2"/>
  <c r="L917" i="2"/>
  <c r="M917" i="2"/>
  <c r="K918" i="2"/>
  <c r="L918" i="2"/>
  <c r="M918" i="2"/>
  <c r="K919" i="2"/>
  <c r="L919" i="2"/>
  <c r="M919" i="2"/>
  <c r="K920" i="2"/>
  <c r="L920" i="2"/>
  <c r="M920" i="2"/>
  <c r="K921" i="2"/>
  <c r="L921" i="2"/>
  <c r="M921" i="2"/>
  <c r="K922" i="2"/>
  <c r="L922" i="2"/>
  <c r="M922" i="2"/>
  <c r="K923" i="2"/>
  <c r="L923" i="2"/>
  <c r="M923" i="2"/>
  <c r="K924" i="2"/>
  <c r="L924" i="2"/>
  <c r="M924" i="2"/>
  <c r="K925" i="2"/>
  <c r="L925" i="2"/>
  <c r="M925" i="2"/>
  <c r="K926" i="2"/>
  <c r="L926" i="2"/>
  <c r="M926" i="2"/>
  <c r="K927" i="2"/>
  <c r="L927" i="2"/>
  <c r="M927" i="2"/>
  <c r="K928" i="2"/>
  <c r="L928" i="2"/>
  <c r="M928" i="2"/>
  <c r="K929" i="2"/>
  <c r="L929" i="2"/>
  <c r="M929" i="2"/>
  <c r="K930" i="2"/>
  <c r="L930" i="2"/>
  <c r="M930" i="2"/>
  <c r="K931" i="2"/>
  <c r="L931" i="2"/>
  <c r="M931" i="2"/>
  <c r="K932" i="2"/>
  <c r="L932" i="2"/>
  <c r="M932" i="2"/>
  <c r="K933" i="2"/>
  <c r="L933" i="2"/>
  <c r="M933" i="2"/>
  <c r="K934" i="2"/>
  <c r="L934" i="2"/>
  <c r="M934" i="2"/>
  <c r="K935" i="2"/>
  <c r="L935" i="2"/>
  <c r="M935" i="2"/>
  <c r="K936" i="2"/>
  <c r="L936" i="2"/>
  <c r="M936" i="2"/>
  <c r="K937" i="2"/>
  <c r="L937" i="2"/>
  <c r="M937" i="2"/>
  <c r="K938" i="2"/>
  <c r="L938" i="2"/>
  <c r="M938" i="2"/>
  <c r="K939" i="2"/>
  <c r="L939" i="2"/>
  <c r="M939" i="2"/>
  <c r="K940" i="2"/>
  <c r="L940" i="2"/>
  <c r="M940" i="2"/>
  <c r="K941" i="2"/>
  <c r="L941" i="2"/>
  <c r="M941" i="2"/>
  <c r="K942" i="2"/>
  <c r="L942" i="2"/>
  <c r="M942" i="2"/>
  <c r="K943" i="2"/>
  <c r="L943" i="2"/>
  <c r="M943" i="2"/>
  <c r="K944" i="2"/>
  <c r="L944" i="2"/>
  <c r="M944" i="2"/>
  <c r="K945" i="2"/>
  <c r="L945" i="2"/>
  <c r="M945" i="2"/>
  <c r="K946" i="2"/>
  <c r="L946" i="2"/>
  <c r="M946" i="2"/>
  <c r="K947" i="2"/>
  <c r="L947" i="2"/>
  <c r="M947" i="2"/>
  <c r="K948" i="2"/>
  <c r="L948" i="2"/>
  <c r="M948" i="2"/>
  <c r="K949" i="2"/>
  <c r="L949" i="2"/>
  <c r="M949" i="2"/>
  <c r="K950" i="2"/>
  <c r="L950" i="2"/>
  <c r="M950" i="2"/>
  <c r="K951" i="2"/>
  <c r="L951" i="2"/>
  <c r="M951" i="2"/>
  <c r="K952" i="2"/>
  <c r="L952" i="2"/>
  <c r="M952" i="2"/>
  <c r="K953" i="2"/>
  <c r="L953" i="2"/>
  <c r="M953" i="2"/>
  <c r="K954" i="2"/>
  <c r="L954" i="2"/>
  <c r="M954" i="2"/>
  <c r="K955" i="2"/>
  <c r="L955" i="2"/>
  <c r="M955" i="2"/>
  <c r="K956" i="2"/>
  <c r="L956" i="2"/>
  <c r="M956" i="2"/>
  <c r="K957" i="2"/>
  <c r="L957" i="2"/>
  <c r="M957" i="2"/>
  <c r="K958" i="2"/>
  <c r="L958" i="2"/>
  <c r="M958" i="2"/>
  <c r="K959" i="2"/>
  <c r="L959" i="2"/>
  <c r="M959" i="2"/>
  <c r="K960" i="2"/>
  <c r="L960" i="2"/>
  <c r="M960" i="2"/>
  <c r="K961" i="2"/>
  <c r="L961" i="2"/>
  <c r="M961" i="2"/>
  <c r="K962" i="2"/>
  <c r="L962" i="2"/>
  <c r="M962" i="2"/>
  <c r="K963" i="2"/>
  <c r="L963" i="2"/>
  <c r="M963" i="2"/>
  <c r="K964" i="2"/>
  <c r="L964" i="2"/>
  <c r="M964" i="2"/>
  <c r="K965" i="2"/>
  <c r="L965" i="2"/>
  <c r="M965" i="2"/>
  <c r="K966" i="2"/>
  <c r="L966" i="2"/>
  <c r="M966" i="2"/>
  <c r="K967" i="2"/>
  <c r="L967" i="2"/>
  <c r="M967" i="2"/>
  <c r="K968" i="2"/>
  <c r="L968" i="2"/>
  <c r="M968" i="2"/>
  <c r="K969" i="2"/>
  <c r="L969" i="2"/>
  <c r="M969" i="2"/>
  <c r="K970" i="2"/>
  <c r="L970" i="2"/>
  <c r="M970" i="2"/>
  <c r="K971" i="2"/>
  <c r="L971" i="2"/>
  <c r="M971" i="2"/>
  <c r="K972" i="2"/>
  <c r="L972" i="2"/>
  <c r="M972" i="2"/>
  <c r="K973" i="2"/>
  <c r="L973" i="2"/>
  <c r="M973" i="2"/>
  <c r="K974" i="2"/>
  <c r="L974" i="2"/>
  <c r="M974" i="2"/>
  <c r="K975" i="2"/>
  <c r="L975" i="2"/>
  <c r="M975" i="2"/>
  <c r="K976" i="2"/>
  <c r="L976" i="2"/>
  <c r="M976" i="2"/>
  <c r="K977" i="2"/>
  <c r="L977" i="2"/>
  <c r="M977" i="2"/>
  <c r="K978" i="2"/>
  <c r="L978" i="2"/>
  <c r="M978" i="2"/>
  <c r="K979" i="2"/>
  <c r="L979" i="2"/>
  <c r="M979" i="2"/>
  <c r="K980" i="2"/>
  <c r="L980" i="2"/>
  <c r="M980" i="2"/>
  <c r="K981" i="2"/>
  <c r="L981" i="2"/>
  <c r="M981" i="2"/>
  <c r="K982" i="2"/>
  <c r="L982" i="2"/>
  <c r="M982" i="2"/>
  <c r="K983" i="2"/>
  <c r="L983" i="2"/>
  <c r="M983" i="2"/>
  <c r="K984" i="2"/>
  <c r="L984" i="2"/>
  <c r="M984" i="2"/>
  <c r="K985" i="2"/>
  <c r="L985" i="2"/>
  <c r="M985" i="2"/>
  <c r="K986" i="2"/>
  <c r="L986" i="2"/>
  <c r="M986" i="2"/>
  <c r="K987" i="2"/>
  <c r="L987" i="2"/>
  <c r="M987" i="2"/>
  <c r="K988" i="2"/>
  <c r="L988" i="2"/>
  <c r="M988" i="2"/>
  <c r="K989" i="2"/>
  <c r="L989" i="2"/>
  <c r="M989" i="2"/>
  <c r="K990" i="2"/>
  <c r="L990" i="2"/>
  <c r="M990" i="2"/>
  <c r="K991" i="2"/>
  <c r="L991" i="2"/>
  <c r="M991" i="2"/>
  <c r="K992" i="2"/>
  <c r="L992" i="2"/>
  <c r="M992" i="2"/>
  <c r="K993" i="2"/>
  <c r="L993" i="2"/>
  <c r="M993" i="2"/>
  <c r="K994" i="2"/>
  <c r="L994" i="2"/>
  <c r="M994" i="2"/>
  <c r="K995" i="2"/>
  <c r="L995" i="2"/>
  <c r="M995" i="2"/>
  <c r="K996" i="2"/>
  <c r="L996" i="2"/>
  <c r="M996" i="2"/>
  <c r="K997" i="2"/>
  <c r="L997" i="2"/>
  <c r="M997" i="2"/>
  <c r="K998" i="2"/>
  <c r="L998" i="2"/>
  <c r="M998" i="2"/>
  <c r="K999" i="2"/>
  <c r="L999" i="2"/>
  <c r="M999" i="2"/>
  <c r="K1000" i="2"/>
  <c r="L1000" i="2"/>
  <c r="M1000" i="2"/>
  <c r="K1001" i="2"/>
  <c r="L1001" i="2"/>
  <c r="M1001" i="2"/>
  <c r="K1002" i="2"/>
  <c r="L1002" i="2"/>
  <c r="M1002" i="2"/>
  <c r="K1003" i="2"/>
  <c r="L1003" i="2"/>
  <c r="M1003" i="2"/>
  <c r="K1004" i="2"/>
  <c r="L1004" i="2"/>
  <c r="M1004" i="2"/>
  <c r="K1005" i="2"/>
  <c r="L1005" i="2"/>
  <c r="M1005" i="2"/>
  <c r="K1006" i="2"/>
  <c r="L1006" i="2"/>
  <c r="M1006" i="2"/>
  <c r="K1007" i="2"/>
  <c r="L1007" i="2"/>
  <c r="M1007" i="2"/>
  <c r="K1008" i="2"/>
  <c r="L1008" i="2"/>
  <c r="M1008" i="2"/>
  <c r="K1009" i="2"/>
  <c r="L1009" i="2"/>
  <c r="M1009" i="2"/>
  <c r="K1010" i="2"/>
  <c r="L1010" i="2"/>
  <c r="M1010" i="2"/>
  <c r="K1011" i="2"/>
  <c r="L1011" i="2"/>
  <c r="M1011" i="2"/>
  <c r="K1012" i="2"/>
  <c r="L1012" i="2"/>
  <c r="M1012" i="2"/>
  <c r="K1013" i="2"/>
  <c r="L1013" i="2"/>
  <c r="M1013" i="2"/>
  <c r="K1014" i="2"/>
  <c r="L1014" i="2"/>
  <c r="M1014" i="2"/>
  <c r="K1015" i="2"/>
  <c r="L1015" i="2"/>
  <c r="M1015" i="2"/>
  <c r="K1016" i="2"/>
  <c r="L1016" i="2"/>
  <c r="M1016" i="2"/>
  <c r="K1017" i="2"/>
  <c r="L1017" i="2"/>
  <c r="M1017" i="2"/>
  <c r="K1018" i="2"/>
  <c r="L1018" i="2"/>
  <c r="M1018" i="2"/>
  <c r="K1019" i="2"/>
  <c r="L1019" i="2"/>
  <c r="M1019" i="2"/>
  <c r="K1020" i="2"/>
  <c r="L1020" i="2"/>
  <c r="M1020" i="2"/>
  <c r="K1021" i="2"/>
  <c r="L1021" i="2"/>
  <c r="M1021" i="2"/>
  <c r="K1022" i="2"/>
  <c r="L1022" i="2"/>
  <c r="M1022" i="2"/>
  <c r="K1023" i="2"/>
  <c r="L1023" i="2"/>
  <c r="M1023" i="2"/>
  <c r="K1024" i="2"/>
  <c r="L1024" i="2"/>
  <c r="M1024" i="2"/>
  <c r="K1025" i="2"/>
  <c r="L1025" i="2"/>
  <c r="M1025" i="2"/>
  <c r="K1026" i="2"/>
  <c r="L1026" i="2"/>
  <c r="M1026" i="2"/>
  <c r="K1027" i="2"/>
  <c r="L1027" i="2"/>
  <c r="M1027" i="2"/>
  <c r="K1028" i="2"/>
  <c r="L1028" i="2"/>
  <c r="M1028" i="2"/>
  <c r="K1029" i="2"/>
  <c r="L1029" i="2"/>
  <c r="M1029" i="2"/>
  <c r="K1030" i="2"/>
  <c r="L1030" i="2"/>
  <c r="M1030" i="2"/>
  <c r="K1031" i="2"/>
  <c r="L1031" i="2"/>
  <c r="M1031" i="2"/>
  <c r="K1032" i="2"/>
  <c r="L1032" i="2"/>
  <c r="M1032" i="2"/>
  <c r="K1033" i="2"/>
  <c r="L1033" i="2"/>
  <c r="M1033" i="2"/>
  <c r="K1034" i="2"/>
  <c r="L1034" i="2"/>
  <c r="M1034" i="2"/>
  <c r="K1035" i="2"/>
  <c r="L1035" i="2"/>
  <c r="M1035" i="2"/>
  <c r="K1036" i="2"/>
  <c r="L1036" i="2"/>
  <c r="M1036" i="2"/>
  <c r="K1037" i="2"/>
  <c r="L1037" i="2"/>
  <c r="M1037" i="2"/>
  <c r="K1038" i="2"/>
  <c r="L1038" i="2"/>
  <c r="M1038" i="2"/>
  <c r="K1039" i="2"/>
  <c r="L1039" i="2"/>
  <c r="M1039" i="2"/>
  <c r="K1040" i="2"/>
  <c r="L1040" i="2"/>
  <c r="M1040" i="2"/>
  <c r="K1041" i="2"/>
  <c r="L1041" i="2"/>
  <c r="M1041" i="2"/>
  <c r="K1042" i="2"/>
  <c r="L1042" i="2"/>
  <c r="M1042" i="2"/>
  <c r="K1043" i="2"/>
  <c r="L1043" i="2"/>
  <c r="M1043" i="2"/>
  <c r="K1044" i="2"/>
  <c r="L1044" i="2"/>
  <c r="M1044" i="2"/>
  <c r="K1045" i="2"/>
  <c r="L1045" i="2"/>
  <c r="M1045" i="2"/>
  <c r="K1046" i="2"/>
  <c r="L1046" i="2"/>
  <c r="M1046" i="2"/>
  <c r="K1047" i="2"/>
  <c r="L1047" i="2"/>
  <c r="M1047" i="2"/>
  <c r="K1048" i="2"/>
  <c r="L1048" i="2"/>
  <c r="M1048" i="2"/>
  <c r="K1049" i="2"/>
  <c r="L1049" i="2"/>
  <c r="M1049" i="2"/>
  <c r="K1050" i="2"/>
  <c r="L1050" i="2"/>
  <c r="M1050" i="2"/>
  <c r="K1051" i="2"/>
  <c r="L1051" i="2"/>
  <c r="M1051" i="2"/>
  <c r="K1052" i="2"/>
  <c r="L1052" i="2"/>
  <c r="M1052" i="2"/>
  <c r="K1053" i="2"/>
  <c r="L1053" i="2"/>
  <c r="M1053" i="2"/>
  <c r="K1054" i="2"/>
  <c r="L1054" i="2"/>
  <c r="M1054" i="2"/>
  <c r="K1055" i="2"/>
  <c r="L1055" i="2"/>
  <c r="M1055" i="2"/>
  <c r="K1056" i="2"/>
  <c r="L1056" i="2"/>
  <c r="M1056" i="2"/>
  <c r="K1057" i="2"/>
  <c r="L1057" i="2"/>
  <c r="M1057" i="2"/>
  <c r="K1058" i="2"/>
  <c r="L1058" i="2"/>
  <c r="M1058" i="2"/>
  <c r="K1059" i="2"/>
  <c r="L1059" i="2"/>
  <c r="M1059" i="2"/>
  <c r="K1060" i="2"/>
  <c r="L1060" i="2"/>
  <c r="M1060" i="2"/>
  <c r="K1061" i="2"/>
  <c r="L1061" i="2"/>
  <c r="M1061" i="2"/>
  <c r="K1062" i="2"/>
  <c r="L1062" i="2"/>
  <c r="M1062" i="2"/>
  <c r="K1063" i="2"/>
  <c r="L1063" i="2"/>
  <c r="M1063" i="2"/>
  <c r="K1064" i="2"/>
  <c r="L1064" i="2"/>
  <c r="M1064" i="2"/>
  <c r="K1065" i="2"/>
  <c r="L1065" i="2"/>
  <c r="M1065" i="2"/>
  <c r="K1066" i="2"/>
  <c r="L1066" i="2"/>
  <c r="M1066" i="2"/>
  <c r="K1067" i="2"/>
  <c r="L1067" i="2"/>
  <c r="M1067" i="2"/>
  <c r="K1068" i="2"/>
  <c r="L1068" i="2"/>
  <c r="M1068" i="2"/>
  <c r="K1069" i="2"/>
  <c r="L1069" i="2"/>
  <c r="M1069" i="2"/>
  <c r="K1070" i="2"/>
  <c r="L1070" i="2"/>
  <c r="M1070" i="2"/>
  <c r="K1071" i="2"/>
  <c r="L1071" i="2"/>
  <c r="M1071" i="2"/>
  <c r="K1072" i="2"/>
  <c r="L1072" i="2"/>
  <c r="M1072" i="2"/>
  <c r="K1073" i="2"/>
  <c r="L1073" i="2"/>
  <c r="M1073" i="2"/>
  <c r="K1074" i="2"/>
  <c r="L1074" i="2"/>
  <c r="M1074" i="2"/>
  <c r="K1075" i="2"/>
  <c r="L1075" i="2"/>
  <c r="M1075" i="2"/>
  <c r="K1076" i="2"/>
  <c r="L1076" i="2"/>
  <c r="M1076" i="2"/>
  <c r="K1077" i="2"/>
  <c r="L1077" i="2"/>
  <c r="M1077" i="2"/>
  <c r="K1078" i="2"/>
  <c r="L1078" i="2"/>
  <c r="M1078" i="2"/>
  <c r="K1079" i="2"/>
  <c r="L1079" i="2"/>
  <c r="M1079" i="2"/>
  <c r="K1080" i="2"/>
  <c r="L1080" i="2"/>
  <c r="M1080" i="2"/>
  <c r="K1081" i="2"/>
  <c r="L1081" i="2"/>
  <c r="M1081" i="2"/>
  <c r="K1082" i="2"/>
  <c r="L1082" i="2"/>
  <c r="M1082" i="2"/>
  <c r="K1083" i="2"/>
  <c r="L1083" i="2"/>
  <c r="M1083" i="2"/>
  <c r="K1084" i="2"/>
  <c r="L1084" i="2"/>
  <c r="M1084" i="2"/>
  <c r="K1085" i="2"/>
  <c r="L1085" i="2"/>
  <c r="M1085" i="2"/>
  <c r="K1086" i="2"/>
  <c r="L1086" i="2"/>
  <c r="M1086" i="2"/>
  <c r="K1087" i="2"/>
  <c r="L1087" i="2"/>
  <c r="M1087" i="2"/>
  <c r="K1088" i="2"/>
  <c r="L1088" i="2"/>
  <c r="M1088" i="2"/>
  <c r="K1089" i="2"/>
  <c r="L1089" i="2"/>
  <c r="M1089" i="2"/>
  <c r="K1090" i="2"/>
  <c r="L1090" i="2"/>
  <c r="M1090" i="2"/>
  <c r="K1091" i="2"/>
  <c r="L1091" i="2"/>
  <c r="M1091" i="2"/>
  <c r="K1092" i="2"/>
  <c r="L1092" i="2"/>
  <c r="M1092" i="2"/>
  <c r="K1093" i="2"/>
  <c r="L1093" i="2"/>
  <c r="M1093" i="2"/>
  <c r="K1094" i="2"/>
  <c r="L1094" i="2"/>
  <c r="M1094" i="2"/>
  <c r="K1095" i="2"/>
  <c r="L1095" i="2"/>
  <c r="M1095" i="2"/>
  <c r="K1096" i="2"/>
  <c r="L1096" i="2"/>
  <c r="M1096" i="2"/>
  <c r="K1097" i="2"/>
  <c r="L1097" i="2"/>
  <c r="M1097" i="2"/>
  <c r="K1098" i="2"/>
  <c r="L1098" i="2"/>
  <c r="M1098" i="2"/>
  <c r="K1099" i="2"/>
  <c r="L1099" i="2"/>
  <c r="M1099" i="2"/>
  <c r="K1100" i="2"/>
  <c r="L1100" i="2"/>
  <c r="M1100" i="2"/>
  <c r="K1101" i="2"/>
  <c r="L1101" i="2"/>
  <c r="M1101" i="2"/>
  <c r="K1102" i="2"/>
  <c r="L1102" i="2"/>
  <c r="M1102" i="2"/>
  <c r="K1103" i="2"/>
  <c r="L1103" i="2"/>
  <c r="M1103" i="2"/>
  <c r="K1104" i="2"/>
  <c r="L1104" i="2"/>
  <c r="M1104" i="2"/>
  <c r="K1105" i="2"/>
  <c r="L1105" i="2"/>
  <c r="M1105" i="2"/>
  <c r="K1106" i="2"/>
  <c r="L1106" i="2"/>
  <c r="M1106" i="2"/>
  <c r="K1107" i="2"/>
  <c r="L1107" i="2"/>
  <c r="M1107" i="2"/>
  <c r="K1108" i="2"/>
  <c r="L1108" i="2"/>
  <c r="M1108" i="2"/>
  <c r="K1109" i="2"/>
  <c r="L1109" i="2"/>
  <c r="M1109" i="2"/>
  <c r="K1110" i="2"/>
  <c r="L1110" i="2"/>
  <c r="M1110" i="2"/>
  <c r="K1111" i="2"/>
  <c r="L1111" i="2"/>
  <c r="M1111" i="2"/>
  <c r="K1112" i="2"/>
  <c r="L1112" i="2"/>
  <c r="M1112" i="2"/>
  <c r="K1113" i="2"/>
  <c r="L1113" i="2"/>
  <c r="M1113" i="2"/>
  <c r="K1114" i="2"/>
  <c r="L1114" i="2"/>
  <c r="M1114" i="2"/>
  <c r="K1115" i="2"/>
  <c r="L1115" i="2"/>
  <c r="M1115" i="2"/>
  <c r="K1116" i="2"/>
  <c r="L1116" i="2"/>
  <c r="M1116" i="2"/>
  <c r="K1117" i="2"/>
  <c r="L1117" i="2"/>
  <c r="M1117" i="2"/>
  <c r="K1118" i="2"/>
  <c r="L1118" i="2"/>
  <c r="M1118" i="2"/>
  <c r="K1119" i="2"/>
  <c r="L1119" i="2"/>
  <c r="M1119" i="2"/>
  <c r="K1120" i="2"/>
  <c r="L1120" i="2"/>
  <c r="M1120" i="2"/>
  <c r="K1121" i="2"/>
  <c r="L1121" i="2"/>
  <c r="M1121" i="2"/>
  <c r="K1122" i="2"/>
  <c r="L1122" i="2"/>
  <c r="M1122" i="2"/>
  <c r="K1123" i="2"/>
  <c r="L1123" i="2"/>
  <c r="M1123" i="2"/>
  <c r="K1124" i="2"/>
  <c r="L1124" i="2"/>
  <c r="M1124" i="2"/>
  <c r="K1125" i="2"/>
  <c r="L1125" i="2"/>
  <c r="M1125" i="2"/>
  <c r="K1126" i="2"/>
  <c r="L1126" i="2"/>
  <c r="M1126" i="2"/>
  <c r="K1127" i="2"/>
  <c r="L1127" i="2"/>
  <c r="M1127" i="2"/>
  <c r="K1128" i="2"/>
  <c r="L1128" i="2"/>
  <c r="M1128" i="2"/>
  <c r="K1129" i="2"/>
  <c r="L1129" i="2"/>
  <c r="M1129" i="2"/>
  <c r="K1130" i="2"/>
  <c r="L1130" i="2"/>
  <c r="M1130" i="2"/>
  <c r="K1131" i="2"/>
  <c r="L1131" i="2"/>
  <c r="M1131" i="2"/>
  <c r="K1132" i="2"/>
  <c r="L1132" i="2"/>
  <c r="M1132" i="2"/>
  <c r="K1133" i="2"/>
  <c r="L1133" i="2"/>
  <c r="M1133" i="2"/>
  <c r="K1134" i="2"/>
  <c r="L1134" i="2"/>
  <c r="M1134" i="2"/>
  <c r="K1135" i="2"/>
  <c r="L1135" i="2"/>
  <c r="M1135" i="2"/>
  <c r="K1136" i="2"/>
  <c r="L1136" i="2"/>
  <c r="M1136" i="2"/>
  <c r="K1137" i="2"/>
  <c r="L1137" i="2"/>
  <c r="M1137" i="2"/>
  <c r="K1138" i="2"/>
  <c r="L1138" i="2"/>
  <c r="M1138" i="2"/>
  <c r="K1139" i="2"/>
  <c r="L1139" i="2"/>
  <c r="M1139" i="2"/>
  <c r="K1140" i="2"/>
  <c r="L1140" i="2"/>
  <c r="M1140" i="2"/>
  <c r="K1141" i="2"/>
  <c r="L1141" i="2"/>
  <c r="M1141" i="2"/>
  <c r="K1142" i="2"/>
  <c r="L1142" i="2"/>
  <c r="M1142" i="2"/>
  <c r="K1143" i="2"/>
  <c r="L1143" i="2"/>
  <c r="M1143" i="2"/>
  <c r="K1144" i="2"/>
  <c r="L1144" i="2"/>
  <c r="M1144" i="2"/>
  <c r="K1145" i="2"/>
  <c r="L1145" i="2"/>
  <c r="M1145" i="2"/>
  <c r="K1146" i="2"/>
  <c r="L1146" i="2"/>
  <c r="M1146" i="2"/>
  <c r="K1147" i="2"/>
  <c r="L1147" i="2"/>
  <c r="M1147" i="2"/>
  <c r="K1148" i="2"/>
  <c r="L1148" i="2"/>
  <c r="M1148" i="2"/>
  <c r="K1149" i="2"/>
  <c r="L1149" i="2"/>
  <c r="M1149" i="2"/>
  <c r="K1150" i="2"/>
  <c r="L1150" i="2"/>
  <c r="M1150" i="2"/>
  <c r="K1151" i="2"/>
  <c r="L1151" i="2"/>
  <c r="M1151" i="2"/>
  <c r="K1152" i="2"/>
  <c r="L1152" i="2"/>
  <c r="M1152" i="2"/>
  <c r="K1153" i="2"/>
  <c r="L1153" i="2"/>
  <c r="M1153" i="2"/>
  <c r="K1154" i="2"/>
  <c r="L1154" i="2"/>
  <c r="M1154" i="2"/>
  <c r="K1155" i="2"/>
  <c r="L1155" i="2"/>
  <c r="M1155" i="2"/>
  <c r="K1156" i="2"/>
  <c r="L1156" i="2"/>
  <c r="M1156" i="2"/>
  <c r="K1157" i="2"/>
  <c r="L1157" i="2"/>
  <c r="M1157" i="2"/>
  <c r="K1158" i="2"/>
  <c r="L1158" i="2"/>
  <c r="M1158" i="2"/>
  <c r="K1159" i="2"/>
  <c r="L1159" i="2"/>
  <c r="M1159" i="2"/>
  <c r="K1160" i="2"/>
  <c r="L1160" i="2"/>
  <c r="M1160" i="2"/>
  <c r="K1161" i="2"/>
  <c r="L1161" i="2"/>
  <c r="M1161" i="2"/>
  <c r="K1162" i="2"/>
  <c r="L1162" i="2"/>
  <c r="M1162" i="2"/>
  <c r="K1163" i="2"/>
  <c r="L1163" i="2"/>
  <c r="M1163" i="2"/>
  <c r="K1164" i="2"/>
  <c r="L1164" i="2"/>
  <c r="M1164" i="2"/>
  <c r="K1165" i="2"/>
  <c r="L1165" i="2"/>
  <c r="M1165" i="2"/>
  <c r="K1166" i="2"/>
  <c r="L1166" i="2"/>
  <c r="M1166" i="2"/>
  <c r="K1167" i="2"/>
  <c r="L1167" i="2"/>
  <c r="M1167" i="2"/>
  <c r="K1168" i="2"/>
  <c r="L1168" i="2"/>
  <c r="M1168" i="2"/>
  <c r="K1169" i="2"/>
  <c r="L1169" i="2"/>
  <c r="M1169" i="2"/>
  <c r="K1170" i="2"/>
  <c r="L1170" i="2"/>
  <c r="M1170" i="2"/>
  <c r="K1171" i="2"/>
  <c r="L1171" i="2"/>
  <c r="M1171" i="2"/>
  <c r="K1172" i="2"/>
  <c r="L1172" i="2"/>
  <c r="M1172" i="2"/>
  <c r="K1173" i="2"/>
  <c r="L1173" i="2"/>
  <c r="M1173" i="2"/>
  <c r="K1174" i="2"/>
  <c r="L1174" i="2"/>
  <c r="M1174" i="2"/>
  <c r="K1175" i="2"/>
  <c r="L1175" i="2"/>
  <c r="M1175" i="2"/>
  <c r="K1176" i="2"/>
  <c r="L1176" i="2"/>
  <c r="M1176" i="2"/>
  <c r="K1177" i="2"/>
  <c r="L1177" i="2"/>
  <c r="M1177" i="2"/>
  <c r="K1178" i="2"/>
  <c r="L1178" i="2"/>
  <c r="M1178" i="2"/>
  <c r="K1179" i="2"/>
  <c r="L1179" i="2"/>
  <c r="M1179" i="2"/>
  <c r="K1180" i="2"/>
  <c r="L1180" i="2"/>
  <c r="M1180" i="2"/>
  <c r="K1181" i="2"/>
  <c r="L1181" i="2"/>
  <c r="M1181" i="2"/>
  <c r="K1182" i="2"/>
  <c r="L1182" i="2"/>
  <c r="M1182" i="2"/>
  <c r="K1183" i="2"/>
  <c r="L1183" i="2"/>
  <c r="M1183" i="2"/>
  <c r="K1184" i="2"/>
  <c r="L1184" i="2"/>
  <c r="M1184" i="2"/>
  <c r="K1185" i="2"/>
  <c r="L1185" i="2"/>
  <c r="M1185" i="2"/>
  <c r="K1186" i="2"/>
  <c r="L1186" i="2"/>
  <c r="M1186" i="2"/>
  <c r="K1187" i="2"/>
  <c r="L1187" i="2"/>
  <c r="M1187" i="2"/>
  <c r="K1188" i="2"/>
  <c r="L1188" i="2"/>
  <c r="M1188" i="2"/>
  <c r="K1189" i="2"/>
  <c r="L1189" i="2"/>
  <c r="M1189" i="2"/>
  <c r="K1190" i="2"/>
  <c r="L1190" i="2"/>
  <c r="M1190" i="2"/>
  <c r="K1191" i="2"/>
  <c r="L1191" i="2"/>
  <c r="M1191" i="2"/>
  <c r="K1192" i="2"/>
  <c r="L1192" i="2"/>
  <c r="M1192" i="2"/>
  <c r="K1193" i="2"/>
  <c r="L1193" i="2"/>
  <c r="M1193" i="2"/>
  <c r="K1194" i="2"/>
  <c r="L1194" i="2"/>
  <c r="M1194" i="2"/>
  <c r="K1195" i="2"/>
  <c r="L1195" i="2"/>
  <c r="M1195" i="2"/>
  <c r="K1196" i="2"/>
  <c r="L1196" i="2"/>
  <c r="M1196" i="2"/>
  <c r="K1197" i="2"/>
  <c r="L1197" i="2"/>
  <c r="M1197" i="2"/>
  <c r="K1198" i="2"/>
  <c r="L1198" i="2"/>
  <c r="M1198" i="2"/>
  <c r="K1199" i="2"/>
  <c r="L1199" i="2"/>
  <c r="M1199" i="2"/>
  <c r="K1200" i="2"/>
  <c r="L1200" i="2"/>
  <c r="M1200" i="2"/>
  <c r="K1201" i="2"/>
  <c r="L1201" i="2"/>
  <c r="M1201" i="2"/>
  <c r="K1202" i="2"/>
  <c r="L1202" i="2"/>
  <c r="M1202" i="2"/>
  <c r="K1203" i="2"/>
  <c r="L1203" i="2"/>
  <c r="M1203" i="2"/>
  <c r="K1204" i="2"/>
  <c r="L1204" i="2"/>
  <c r="M1204" i="2"/>
  <c r="K1205" i="2"/>
  <c r="L1205" i="2"/>
  <c r="M1205" i="2"/>
  <c r="K1206" i="2"/>
  <c r="L1206" i="2"/>
  <c r="M1206" i="2"/>
  <c r="K1207" i="2"/>
  <c r="L1207" i="2"/>
  <c r="M1207" i="2"/>
  <c r="K1208" i="2"/>
  <c r="L1208" i="2"/>
  <c r="M1208" i="2"/>
  <c r="K1209" i="2"/>
  <c r="L1209" i="2"/>
  <c r="M1209" i="2"/>
  <c r="K1210" i="2"/>
  <c r="L1210" i="2"/>
  <c r="M1210" i="2"/>
  <c r="K1211" i="2"/>
  <c r="L1211" i="2"/>
  <c r="M1211" i="2"/>
  <c r="K1212" i="2"/>
  <c r="L1212" i="2"/>
  <c r="M1212" i="2"/>
  <c r="K1213" i="2"/>
  <c r="L1213" i="2"/>
  <c r="M1213" i="2"/>
  <c r="K1214" i="2"/>
  <c r="L1214" i="2"/>
  <c r="M1214" i="2"/>
  <c r="K1215" i="2"/>
  <c r="L1215" i="2"/>
  <c r="M1215" i="2"/>
  <c r="K1216" i="2"/>
  <c r="L1216" i="2"/>
  <c r="M1216" i="2"/>
  <c r="K1217" i="2"/>
  <c r="L1217" i="2"/>
  <c r="M1217" i="2"/>
  <c r="K1218" i="2"/>
  <c r="L1218" i="2"/>
  <c r="M1218" i="2"/>
  <c r="K1219" i="2"/>
  <c r="L1219" i="2"/>
  <c r="M1219" i="2"/>
  <c r="K1220" i="2"/>
  <c r="L1220" i="2"/>
  <c r="M1220" i="2"/>
  <c r="K1221" i="2"/>
  <c r="L1221" i="2"/>
  <c r="M1221" i="2"/>
  <c r="K1222" i="2"/>
  <c r="L1222" i="2"/>
  <c r="M1222" i="2"/>
  <c r="K1223" i="2"/>
  <c r="L1223" i="2"/>
  <c r="M1223" i="2"/>
  <c r="K1224" i="2"/>
  <c r="L1224" i="2"/>
  <c r="M1224" i="2"/>
  <c r="K1225" i="2"/>
  <c r="L1225" i="2"/>
  <c r="M1225" i="2"/>
  <c r="K1226" i="2"/>
  <c r="L1226" i="2"/>
  <c r="M1226" i="2"/>
  <c r="K1227" i="2"/>
  <c r="L1227" i="2"/>
  <c r="M1227" i="2"/>
  <c r="K1228" i="2"/>
  <c r="L1228" i="2"/>
  <c r="M1228" i="2"/>
  <c r="K1229" i="2"/>
  <c r="L1229" i="2"/>
  <c r="M1229" i="2"/>
  <c r="K1230" i="2"/>
  <c r="L1230" i="2"/>
  <c r="M1230" i="2"/>
  <c r="K1231" i="2"/>
  <c r="L1231" i="2"/>
  <c r="M1231" i="2"/>
  <c r="K1232" i="2"/>
  <c r="L1232" i="2"/>
  <c r="M1232" i="2"/>
  <c r="K1233" i="2"/>
  <c r="L1233" i="2"/>
  <c r="M1233" i="2"/>
  <c r="K1234" i="2"/>
  <c r="L1234" i="2"/>
  <c r="M1234" i="2"/>
  <c r="K1235" i="2"/>
  <c r="L1235" i="2"/>
  <c r="M1235" i="2"/>
  <c r="K1236" i="2"/>
  <c r="L1236" i="2"/>
  <c r="M1236" i="2"/>
  <c r="K1237" i="2"/>
  <c r="L1237" i="2"/>
  <c r="M1237" i="2"/>
  <c r="K1238" i="2"/>
  <c r="L1238" i="2"/>
  <c r="M1238" i="2"/>
  <c r="K1239" i="2"/>
  <c r="L1239" i="2"/>
  <c r="M1239" i="2"/>
  <c r="K1240" i="2"/>
  <c r="L1240" i="2"/>
  <c r="M1240" i="2"/>
  <c r="K1241" i="2"/>
  <c r="L1241" i="2"/>
  <c r="M1241" i="2"/>
  <c r="K1242" i="2"/>
  <c r="L1242" i="2"/>
  <c r="M1242" i="2"/>
  <c r="K1243" i="2"/>
  <c r="L1243" i="2"/>
  <c r="M1243" i="2"/>
  <c r="K1244" i="2"/>
  <c r="L1244" i="2"/>
  <c r="M1244" i="2"/>
  <c r="K1245" i="2"/>
  <c r="L1245" i="2"/>
  <c r="M1245" i="2"/>
  <c r="K1246" i="2"/>
  <c r="L1246" i="2"/>
  <c r="M1246" i="2"/>
  <c r="K1247" i="2"/>
  <c r="L1247" i="2"/>
  <c r="M1247" i="2"/>
  <c r="K1248" i="2"/>
  <c r="L1248" i="2"/>
  <c r="M1248" i="2"/>
  <c r="K1249" i="2"/>
  <c r="L1249" i="2"/>
  <c r="M1249" i="2"/>
  <c r="K1250" i="2"/>
  <c r="L1250" i="2"/>
  <c r="M1250" i="2"/>
  <c r="K1251" i="2"/>
  <c r="L1251" i="2"/>
  <c r="M1251" i="2"/>
  <c r="K1252" i="2"/>
  <c r="L1252" i="2"/>
  <c r="M1252" i="2"/>
  <c r="K1253" i="2"/>
  <c r="L1253" i="2"/>
  <c r="M1253" i="2"/>
  <c r="K1254" i="2"/>
  <c r="L1254" i="2"/>
  <c r="M1254" i="2"/>
  <c r="K1255" i="2"/>
  <c r="L1255" i="2"/>
  <c r="M1255" i="2"/>
  <c r="K1256" i="2"/>
  <c r="L1256" i="2"/>
  <c r="M1256" i="2"/>
  <c r="K1257" i="2"/>
  <c r="L1257" i="2"/>
  <c r="M1257" i="2"/>
  <c r="K1258" i="2"/>
  <c r="L1258" i="2"/>
  <c r="M1258" i="2"/>
  <c r="K1259" i="2"/>
  <c r="L1259" i="2"/>
  <c r="M1259" i="2"/>
  <c r="K1260" i="2"/>
  <c r="L1260" i="2"/>
  <c r="M1260" i="2"/>
  <c r="K1261" i="2"/>
  <c r="L1261" i="2"/>
  <c r="M1261" i="2"/>
  <c r="K1262" i="2"/>
  <c r="L1262" i="2"/>
  <c r="M1262" i="2"/>
  <c r="K1263" i="2"/>
  <c r="L1263" i="2"/>
  <c r="M1263" i="2"/>
  <c r="K1264" i="2"/>
  <c r="L1264" i="2"/>
  <c r="M1264" i="2"/>
  <c r="K1265" i="2"/>
  <c r="L1265" i="2"/>
  <c r="M1265" i="2"/>
  <c r="K1266" i="2"/>
  <c r="L1266" i="2"/>
  <c r="M1266" i="2"/>
  <c r="K1267" i="2"/>
  <c r="L1267" i="2"/>
  <c r="M1267" i="2"/>
  <c r="K1268" i="2"/>
  <c r="L1268" i="2"/>
  <c r="M1268" i="2"/>
  <c r="K1269" i="2"/>
  <c r="L1269" i="2"/>
  <c r="M1269" i="2"/>
  <c r="K1270" i="2"/>
  <c r="L1270" i="2"/>
  <c r="M1270" i="2"/>
  <c r="K1271" i="2"/>
  <c r="L1271" i="2"/>
  <c r="M1271" i="2"/>
  <c r="K1272" i="2"/>
  <c r="L1272" i="2"/>
  <c r="M1272" i="2"/>
  <c r="K1273" i="2"/>
  <c r="L1273" i="2"/>
  <c r="M1273" i="2"/>
  <c r="K1274" i="2"/>
  <c r="L1274" i="2"/>
  <c r="M1274" i="2"/>
  <c r="K1275" i="2"/>
  <c r="L1275" i="2"/>
  <c r="M1275" i="2"/>
  <c r="K1276" i="2"/>
  <c r="L1276" i="2"/>
  <c r="M1276" i="2"/>
  <c r="K1277" i="2"/>
  <c r="L1277" i="2"/>
  <c r="M1277" i="2"/>
  <c r="K1278" i="2"/>
  <c r="L1278" i="2"/>
  <c r="M1278" i="2"/>
  <c r="K1279" i="2"/>
  <c r="L1279" i="2"/>
  <c r="M1279" i="2"/>
  <c r="K1280" i="2"/>
  <c r="L1280" i="2"/>
  <c r="M1280" i="2"/>
  <c r="K1281" i="2"/>
  <c r="L1281" i="2"/>
  <c r="M1281" i="2"/>
  <c r="K1282" i="2"/>
  <c r="L1282" i="2"/>
  <c r="M1282" i="2"/>
  <c r="K1283" i="2"/>
  <c r="L1283" i="2"/>
  <c r="M1283" i="2"/>
  <c r="K1284" i="2"/>
  <c r="L1284" i="2"/>
  <c r="M1284" i="2"/>
  <c r="K1285" i="2"/>
  <c r="L1285" i="2"/>
  <c r="M1285" i="2"/>
  <c r="K1286" i="2"/>
  <c r="L1286" i="2"/>
  <c r="M1286" i="2"/>
  <c r="K1287" i="2"/>
  <c r="L1287" i="2"/>
  <c r="M1287" i="2"/>
  <c r="K1288" i="2"/>
  <c r="L1288" i="2"/>
  <c r="M1288" i="2"/>
  <c r="K1289" i="2"/>
  <c r="L1289" i="2"/>
  <c r="M1289" i="2"/>
  <c r="K1290" i="2"/>
  <c r="L1290" i="2"/>
  <c r="M1290" i="2"/>
  <c r="K1291" i="2"/>
  <c r="L1291" i="2"/>
  <c r="M1291" i="2"/>
  <c r="K1292" i="2"/>
  <c r="L1292" i="2"/>
  <c r="M1292" i="2"/>
  <c r="K1293" i="2"/>
  <c r="L1293" i="2"/>
  <c r="M1293" i="2"/>
  <c r="K1294" i="2"/>
  <c r="L1294" i="2"/>
  <c r="M1294" i="2"/>
  <c r="K1295" i="2"/>
  <c r="L1295" i="2"/>
  <c r="M1295" i="2"/>
  <c r="K1296" i="2"/>
  <c r="L1296" i="2"/>
  <c r="M1296" i="2"/>
  <c r="K1297" i="2"/>
  <c r="L1297" i="2"/>
  <c r="M1297" i="2"/>
  <c r="K1298" i="2"/>
  <c r="L1298" i="2"/>
  <c r="M1298" i="2"/>
  <c r="K1299" i="2"/>
  <c r="L1299" i="2"/>
  <c r="M1299" i="2"/>
  <c r="K1300" i="2"/>
  <c r="L1300" i="2"/>
  <c r="M1300" i="2"/>
  <c r="K1301" i="2"/>
  <c r="L1301" i="2"/>
  <c r="M1301" i="2"/>
  <c r="K1302" i="2"/>
  <c r="L1302" i="2"/>
  <c r="M1302" i="2"/>
  <c r="K1303" i="2"/>
  <c r="L1303" i="2"/>
  <c r="M1303" i="2"/>
  <c r="K1304" i="2"/>
  <c r="L1304" i="2"/>
  <c r="M1304" i="2"/>
  <c r="K1305" i="2"/>
  <c r="L1305" i="2"/>
  <c r="M1305" i="2"/>
  <c r="K1306" i="2"/>
  <c r="L1306" i="2"/>
  <c r="M1306" i="2"/>
  <c r="K1307" i="2"/>
  <c r="L1307" i="2"/>
  <c r="M1307" i="2"/>
  <c r="K1308" i="2"/>
  <c r="L1308" i="2"/>
  <c r="M1308" i="2"/>
  <c r="K1309" i="2"/>
  <c r="L1309" i="2"/>
  <c r="M1309" i="2"/>
  <c r="K1310" i="2"/>
  <c r="L1310" i="2"/>
  <c r="M1310" i="2"/>
  <c r="K1311" i="2"/>
  <c r="L1311" i="2"/>
  <c r="M1311" i="2"/>
  <c r="K1312" i="2"/>
  <c r="L1312" i="2"/>
  <c r="M1312" i="2"/>
  <c r="K1313" i="2"/>
  <c r="L1313" i="2"/>
  <c r="M1313" i="2"/>
  <c r="K1314" i="2"/>
  <c r="L1314" i="2"/>
  <c r="M1314" i="2"/>
  <c r="K1315" i="2"/>
  <c r="L1315" i="2"/>
  <c r="M1315" i="2"/>
  <c r="K1316" i="2"/>
  <c r="L1316" i="2"/>
  <c r="M1316" i="2"/>
  <c r="K1317" i="2"/>
  <c r="L1317" i="2"/>
  <c r="M1317" i="2"/>
  <c r="K1318" i="2"/>
  <c r="L1318" i="2"/>
  <c r="M1318" i="2"/>
  <c r="K1319" i="2"/>
  <c r="L1319" i="2"/>
  <c r="M1319" i="2"/>
  <c r="K1320" i="2"/>
  <c r="L1320" i="2"/>
  <c r="M1320" i="2"/>
  <c r="K1321" i="2"/>
  <c r="L1321" i="2"/>
  <c r="M1321" i="2"/>
  <c r="K1322" i="2"/>
  <c r="L1322" i="2"/>
  <c r="M1322" i="2"/>
  <c r="K1323" i="2"/>
  <c r="L1323" i="2"/>
  <c r="M1323" i="2"/>
  <c r="K1324" i="2"/>
  <c r="L1324" i="2"/>
  <c r="M1324" i="2"/>
  <c r="K1325" i="2"/>
  <c r="L1325" i="2"/>
  <c r="M1325" i="2"/>
  <c r="K1326" i="2"/>
  <c r="L1326" i="2"/>
  <c r="M1326" i="2"/>
  <c r="K1327" i="2"/>
  <c r="L1327" i="2"/>
  <c r="M1327" i="2"/>
  <c r="K1328" i="2"/>
  <c r="L1328" i="2"/>
  <c r="M1328" i="2"/>
  <c r="K1329" i="2"/>
  <c r="L1329" i="2"/>
  <c r="M1329" i="2"/>
  <c r="K1330" i="2"/>
  <c r="L1330" i="2"/>
  <c r="M1330" i="2"/>
  <c r="K1331" i="2"/>
  <c r="L1331" i="2"/>
  <c r="M1331" i="2"/>
  <c r="K1332" i="2"/>
  <c r="L1332" i="2"/>
  <c r="M1332" i="2"/>
  <c r="K1333" i="2"/>
  <c r="L1333" i="2"/>
  <c r="M1333" i="2"/>
  <c r="K1334" i="2"/>
  <c r="L1334" i="2"/>
  <c r="M1334" i="2"/>
  <c r="K1335" i="2"/>
  <c r="L1335" i="2"/>
  <c r="M1335" i="2"/>
  <c r="K1336" i="2"/>
  <c r="L1336" i="2"/>
  <c r="M1336" i="2"/>
  <c r="K1337" i="2"/>
  <c r="L1337" i="2"/>
  <c r="M1337" i="2"/>
  <c r="K1338" i="2"/>
  <c r="L1338" i="2"/>
  <c r="M1338" i="2"/>
  <c r="K1339" i="2"/>
  <c r="L1339" i="2"/>
  <c r="M1339" i="2"/>
  <c r="K1340" i="2"/>
  <c r="L1340" i="2"/>
  <c r="M1340" i="2"/>
  <c r="K1341" i="2"/>
  <c r="L1341" i="2"/>
  <c r="M1341" i="2"/>
  <c r="K1342" i="2"/>
  <c r="L1342" i="2"/>
  <c r="M1342" i="2"/>
  <c r="K1343" i="2"/>
  <c r="L1343" i="2"/>
  <c r="M1343" i="2"/>
  <c r="K1344" i="2"/>
  <c r="L1344" i="2"/>
  <c r="M1344" i="2"/>
  <c r="K1345" i="2"/>
  <c r="L1345" i="2"/>
  <c r="M1345" i="2"/>
  <c r="K1346" i="2"/>
  <c r="L1346" i="2"/>
  <c r="M1346" i="2"/>
  <c r="K1347" i="2"/>
  <c r="L1347" i="2"/>
  <c r="M1347" i="2"/>
  <c r="K1348" i="2"/>
  <c r="L1348" i="2"/>
  <c r="M1348" i="2"/>
  <c r="K1349" i="2"/>
  <c r="L1349" i="2"/>
  <c r="M1349" i="2"/>
  <c r="K1350" i="2"/>
  <c r="L1350" i="2"/>
  <c r="M1350" i="2"/>
  <c r="K1351" i="2"/>
  <c r="L1351" i="2"/>
  <c r="M1351" i="2"/>
  <c r="K1352" i="2"/>
  <c r="L1352" i="2"/>
  <c r="M1352" i="2"/>
  <c r="K1353" i="2"/>
  <c r="L1353" i="2"/>
  <c r="M1353" i="2"/>
  <c r="K1354" i="2"/>
  <c r="L1354" i="2"/>
  <c r="M1354" i="2"/>
  <c r="K1355" i="2"/>
  <c r="L1355" i="2"/>
  <c r="M1355" i="2"/>
  <c r="K1356" i="2"/>
  <c r="L1356" i="2"/>
  <c r="M1356" i="2"/>
  <c r="K1357" i="2"/>
  <c r="L1357" i="2"/>
  <c r="M1357" i="2"/>
  <c r="K1358" i="2"/>
  <c r="L1358" i="2"/>
  <c r="M1358" i="2"/>
  <c r="K1359" i="2"/>
  <c r="L1359" i="2"/>
  <c r="M1359" i="2"/>
  <c r="K1360" i="2"/>
  <c r="L1360" i="2"/>
  <c r="M1360" i="2"/>
  <c r="K1361" i="2"/>
  <c r="L1361" i="2"/>
  <c r="M1361" i="2"/>
  <c r="K1362" i="2"/>
  <c r="L1362" i="2"/>
  <c r="M1362" i="2"/>
  <c r="K1363" i="2"/>
  <c r="L1363" i="2"/>
  <c r="M1363" i="2"/>
  <c r="K1364" i="2"/>
  <c r="L1364" i="2"/>
  <c r="M1364" i="2"/>
  <c r="K1365" i="2"/>
  <c r="L1365" i="2"/>
  <c r="M1365" i="2"/>
  <c r="K1366" i="2"/>
  <c r="L1366" i="2"/>
  <c r="M1366" i="2"/>
  <c r="K1367" i="2"/>
  <c r="L1367" i="2"/>
  <c r="M1367" i="2"/>
  <c r="K1368" i="2"/>
  <c r="L1368" i="2"/>
  <c r="M1368" i="2"/>
  <c r="K1369" i="2"/>
  <c r="L1369" i="2"/>
  <c r="M1369" i="2"/>
  <c r="K1370" i="2"/>
  <c r="L1370" i="2"/>
  <c r="M1370" i="2"/>
  <c r="K1371" i="2"/>
  <c r="L1371" i="2"/>
  <c r="M1371" i="2"/>
  <c r="K1372" i="2"/>
  <c r="L1372" i="2"/>
  <c r="M1372" i="2"/>
  <c r="K1373" i="2"/>
  <c r="L1373" i="2"/>
  <c r="M1373" i="2"/>
  <c r="K1374" i="2"/>
  <c r="L1374" i="2"/>
  <c r="M1374" i="2"/>
  <c r="K1375" i="2"/>
  <c r="L1375" i="2"/>
  <c r="M1375" i="2"/>
  <c r="K1376" i="2"/>
  <c r="L1376" i="2"/>
  <c r="M1376" i="2"/>
  <c r="K1377" i="2"/>
  <c r="L1377" i="2"/>
  <c r="M1377" i="2"/>
  <c r="K1378" i="2"/>
  <c r="L1378" i="2"/>
  <c r="M1378" i="2"/>
  <c r="K1379" i="2"/>
  <c r="L1379" i="2"/>
  <c r="M1379" i="2"/>
  <c r="K1380" i="2"/>
  <c r="L1380" i="2"/>
  <c r="M1380" i="2"/>
  <c r="K1381" i="2"/>
  <c r="L1381" i="2"/>
  <c r="M1381" i="2"/>
  <c r="K1382" i="2"/>
  <c r="L1382" i="2"/>
  <c r="M1382" i="2"/>
  <c r="K1383" i="2"/>
  <c r="L1383" i="2"/>
  <c r="M1383" i="2"/>
  <c r="K1384" i="2"/>
  <c r="L1384" i="2"/>
  <c r="M1384" i="2"/>
  <c r="K1385" i="2"/>
  <c r="L1385" i="2"/>
  <c r="M1385" i="2"/>
  <c r="K1386" i="2"/>
  <c r="L1386" i="2"/>
  <c r="M1386" i="2"/>
  <c r="K1387" i="2"/>
  <c r="L1387" i="2"/>
  <c r="M1387" i="2"/>
  <c r="K1388" i="2"/>
  <c r="L1388" i="2"/>
  <c r="M1388" i="2"/>
  <c r="K1389" i="2"/>
  <c r="L1389" i="2"/>
  <c r="M1389" i="2"/>
  <c r="K1390" i="2"/>
  <c r="L1390" i="2"/>
  <c r="M1390" i="2"/>
  <c r="K1391" i="2"/>
  <c r="L1391" i="2"/>
  <c r="M1391" i="2"/>
  <c r="K1392" i="2"/>
  <c r="L1392" i="2"/>
  <c r="M1392" i="2"/>
  <c r="K1393" i="2"/>
  <c r="L1393" i="2"/>
  <c r="M1393" i="2"/>
  <c r="K1394" i="2"/>
  <c r="L1394" i="2"/>
  <c r="M1394" i="2"/>
  <c r="K1395" i="2"/>
  <c r="L1395" i="2"/>
  <c r="M1395" i="2"/>
  <c r="K1396" i="2"/>
  <c r="L1396" i="2"/>
  <c r="M1396" i="2"/>
  <c r="K1397" i="2"/>
  <c r="L1397" i="2"/>
  <c r="M1397" i="2"/>
  <c r="K1398" i="2"/>
  <c r="L1398" i="2"/>
  <c r="M1398" i="2"/>
  <c r="K1399" i="2"/>
  <c r="L1399" i="2"/>
  <c r="M1399" i="2"/>
  <c r="K1400" i="2"/>
  <c r="L1400" i="2"/>
  <c r="M1400" i="2"/>
  <c r="K1401" i="2"/>
  <c r="L1401" i="2"/>
  <c r="M1401" i="2"/>
  <c r="K1402" i="2"/>
  <c r="L1402" i="2"/>
  <c r="M1402" i="2"/>
  <c r="K1403" i="2"/>
  <c r="L1403" i="2"/>
  <c r="M1403" i="2"/>
  <c r="K1404" i="2"/>
  <c r="L1404" i="2"/>
  <c r="M1404" i="2"/>
  <c r="K1405" i="2"/>
  <c r="L1405" i="2"/>
  <c r="M1405" i="2"/>
  <c r="K1406" i="2"/>
  <c r="L1406" i="2"/>
  <c r="M1406" i="2"/>
  <c r="K1407" i="2"/>
  <c r="L1407" i="2"/>
  <c r="M1407" i="2"/>
  <c r="K1408" i="2"/>
  <c r="L1408" i="2"/>
  <c r="M1408" i="2"/>
  <c r="K1409" i="2"/>
  <c r="L1409" i="2"/>
  <c r="M1409" i="2"/>
  <c r="K1410" i="2"/>
  <c r="L1410" i="2"/>
  <c r="M1410" i="2"/>
  <c r="K1411" i="2"/>
  <c r="L1411" i="2"/>
  <c r="M1411" i="2"/>
  <c r="K1412" i="2"/>
  <c r="L1412" i="2"/>
  <c r="M1412" i="2"/>
  <c r="K1413" i="2"/>
  <c r="L1413" i="2"/>
  <c r="M1413" i="2"/>
  <c r="K1414" i="2"/>
  <c r="L1414" i="2"/>
  <c r="M1414" i="2"/>
  <c r="K1415" i="2"/>
  <c r="L1415" i="2"/>
  <c r="M1415" i="2"/>
  <c r="K1416" i="2"/>
  <c r="L1416" i="2"/>
  <c r="M1416" i="2"/>
  <c r="K1417" i="2"/>
  <c r="L1417" i="2"/>
  <c r="M1417" i="2"/>
  <c r="K1418" i="2"/>
  <c r="L1418" i="2"/>
  <c r="M1418" i="2"/>
  <c r="K1419" i="2"/>
  <c r="L1419" i="2"/>
  <c r="M1419" i="2"/>
  <c r="K1420" i="2"/>
  <c r="L1420" i="2"/>
  <c r="M1420" i="2"/>
  <c r="K1421" i="2"/>
  <c r="L1421" i="2"/>
  <c r="M1421" i="2"/>
  <c r="K1422" i="2"/>
  <c r="L1422" i="2"/>
  <c r="M1422" i="2"/>
  <c r="K1423" i="2"/>
  <c r="L1423" i="2"/>
  <c r="M1423" i="2"/>
  <c r="K1424" i="2"/>
  <c r="L1424" i="2"/>
  <c r="M1424" i="2"/>
  <c r="K1425" i="2"/>
  <c r="L1425" i="2"/>
  <c r="M1425" i="2"/>
  <c r="K1426" i="2"/>
  <c r="L1426" i="2"/>
  <c r="M1426" i="2"/>
  <c r="K1427" i="2"/>
  <c r="L1427" i="2"/>
  <c r="M1427" i="2"/>
  <c r="K1428" i="2"/>
  <c r="L1428" i="2"/>
  <c r="M1428" i="2"/>
  <c r="K1429" i="2"/>
  <c r="L1429" i="2"/>
  <c r="M1429" i="2"/>
  <c r="K1430" i="2"/>
  <c r="L1430" i="2"/>
  <c r="M1430" i="2"/>
  <c r="K1431" i="2"/>
  <c r="L1431" i="2"/>
  <c r="M1431" i="2"/>
  <c r="K1432" i="2"/>
  <c r="L1432" i="2"/>
  <c r="M1432" i="2"/>
  <c r="K1433" i="2"/>
  <c r="L1433" i="2"/>
  <c r="M1433" i="2"/>
  <c r="K1434" i="2"/>
  <c r="L1434" i="2"/>
  <c r="M1434" i="2"/>
  <c r="K1435" i="2"/>
  <c r="L1435" i="2"/>
  <c r="M1435" i="2"/>
  <c r="K1436" i="2"/>
  <c r="L1436" i="2"/>
  <c r="M1436" i="2"/>
  <c r="K1437" i="2"/>
  <c r="L1437" i="2"/>
  <c r="M1437" i="2"/>
  <c r="K1438" i="2"/>
  <c r="L1438" i="2"/>
  <c r="M1438" i="2"/>
  <c r="K1439" i="2"/>
  <c r="L1439" i="2"/>
  <c r="M1439" i="2"/>
  <c r="K1440" i="2"/>
  <c r="L1440" i="2"/>
  <c r="M1440" i="2"/>
  <c r="K1441" i="2"/>
  <c r="L1441" i="2"/>
  <c r="M1441" i="2"/>
  <c r="K1442" i="2"/>
  <c r="L1442" i="2"/>
  <c r="M1442" i="2"/>
  <c r="K1443" i="2"/>
  <c r="L1443" i="2"/>
  <c r="M1443" i="2"/>
  <c r="K1444" i="2"/>
  <c r="L1444" i="2"/>
  <c r="M1444" i="2"/>
  <c r="K1445" i="2"/>
  <c r="L1445" i="2"/>
  <c r="M1445" i="2"/>
  <c r="K1446" i="2"/>
  <c r="L1446" i="2"/>
  <c r="M1446" i="2"/>
  <c r="K1447" i="2"/>
  <c r="L1447" i="2"/>
  <c r="M1447" i="2"/>
  <c r="K1448" i="2"/>
  <c r="L1448" i="2"/>
  <c r="M1448" i="2"/>
  <c r="K1449" i="2"/>
  <c r="L1449" i="2"/>
  <c r="M1449" i="2"/>
  <c r="K1450" i="2"/>
  <c r="L1450" i="2"/>
  <c r="M1450" i="2"/>
  <c r="K1451" i="2"/>
  <c r="L1451" i="2"/>
  <c r="M1451" i="2"/>
  <c r="K1452" i="2"/>
  <c r="L1452" i="2"/>
  <c r="M1452" i="2"/>
  <c r="K1453" i="2"/>
  <c r="L1453" i="2"/>
  <c r="M1453" i="2"/>
  <c r="K1454" i="2"/>
  <c r="L1454" i="2"/>
  <c r="M1454" i="2"/>
  <c r="K1455" i="2"/>
  <c r="L1455" i="2"/>
  <c r="M1455" i="2"/>
  <c r="K1456" i="2"/>
  <c r="L1456" i="2"/>
  <c r="M1456" i="2"/>
  <c r="K1457" i="2"/>
  <c r="L1457" i="2"/>
  <c r="M1457" i="2"/>
  <c r="K1458" i="2"/>
  <c r="L1458" i="2"/>
  <c r="M1458" i="2"/>
  <c r="K1459" i="2"/>
  <c r="L1459" i="2"/>
  <c r="M1459" i="2"/>
  <c r="K1460" i="2"/>
  <c r="L1460" i="2"/>
  <c r="M1460" i="2"/>
  <c r="K1461" i="2"/>
  <c r="L1461" i="2"/>
  <c r="M1461" i="2"/>
  <c r="K1462" i="2"/>
  <c r="L1462" i="2"/>
  <c r="M1462" i="2"/>
  <c r="K1463" i="2"/>
  <c r="L1463" i="2"/>
  <c r="M1463" i="2"/>
  <c r="K1464" i="2"/>
  <c r="L1464" i="2"/>
  <c r="M1464" i="2"/>
  <c r="K1465" i="2"/>
  <c r="L1465" i="2"/>
  <c r="M1465" i="2"/>
  <c r="K1466" i="2"/>
  <c r="L1466" i="2"/>
  <c r="M1466" i="2"/>
  <c r="K1467" i="2"/>
  <c r="L1467" i="2"/>
  <c r="M1467" i="2"/>
  <c r="K1468" i="2"/>
  <c r="L1468" i="2"/>
  <c r="M1468" i="2"/>
  <c r="K1469" i="2"/>
  <c r="L1469" i="2"/>
  <c r="M1469" i="2"/>
  <c r="K1470" i="2"/>
  <c r="L1470" i="2"/>
  <c r="M1470" i="2"/>
  <c r="K1471" i="2"/>
  <c r="L1471" i="2"/>
  <c r="M1471" i="2"/>
  <c r="K1472" i="2"/>
  <c r="L1472" i="2"/>
  <c r="M1472" i="2"/>
  <c r="K1473" i="2"/>
  <c r="L1473" i="2"/>
  <c r="M1473" i="2"/>
  <c r="K1474" i="2"/>
  <c r="L1474" i="2"/>
  <c r="M1474" i="2"/>
  <c r="K1475" i="2"/>
  <c r="L1475" i="2"/>
  <c r="M1475" i="2"/>
  <c r="K1476" i="2"/>
  <c r="L1476" i="2"/>
  <c r="M1476" i="2"/>
  <c r="K1477" i="2"/>
  <c r="L1477" i="2"/>
  <c r="M1477" i="2"/>
  <c r="K1478" i="2"/>
  <c r="L1478" i="2"/>
  <c r="M1478" i="2"/>
  <c r="K1479" i="2"/>
  <c r="L1479" i="2"/>
  <c r="M1479" i="2"/>
  <c r="K1480" i="2"/>
  <c r="L1480" i="2"/>
  <c r="M1480" i="2"/>
  <c r="K1481" i="2"/>
  <c r="L1481" i="2"/>
  <c r="M1481" i="2"/>
  <c r="K1482" i="2"/>
  <c r="L1482" i="2"/>
  <c r="M1482" i="2"/>
  <c r="K1483" i="2"/>
  <c r="L1483" i="2"/>
  <c r="M1483" i="2"/>
  <c r="K1484" i="2"/>
  <c r="L1484" i="2"/>
  <c r="M1484" i="2"/>
  <c r="K1485" i="2"/>
  <c r="L1485" i="2"/>
  <c r="M1485" i="2"/>
  <c r="K1486" i="2"/>
  <c r="L1486" i="2"/>
  <c r="M1486" i="2"/>
  <c r="K1487" i="2"/>
  <c r="L1487" i="2"/>
  <c r="M1487" i="2"/>
  <c r="K1488" i="2"/>
  <c r="L1488" i="2"/>
  <c r="M1488" i="2"/>
  <c r="K1489" i="2"/>
  <c r="L1489" i="2"/>
  <c r="M1489" i="2"/>
  <c r="K1490" i="2"/>
  <c r="L1490" i="2"/>
  <c r="M1490" i="2"/>
  <c r="K1491" i="2"/>
  <c r="L1491" i="2"/>
  <c r="M1491" i="2"/>
  <c r="K1492" i="2"/>
  <c r="L1492" i="2"/>
  <c r="M1492" i="2"/>
  <c r="K1493" i="2"/>
  <c r="L1493" i="2"/>
  <c r="M1493" i="2"/>
  <c r="K1494" i="2"/>
  <c r="L1494" i="2"/>
  <c r="M1494" i="2"/>
  <c r="K1495" i="2"/>
  <c r="L1495" i="2"/>
  <c r="M1495" i="2"/>
  <c r="K1496" i="2"/>
  <c r="L1496" i="2"/>
  <c r="M1496" i="2"/>
  <c r="K1497" i="2"/>
  <c r="L1497" i="2"/>
  <c r="M1497" i="2"/>
  <c r="K1498" i="2"/>
  <c r="L1498" i="2"/>
  <c r="M1498" i="2"/>
  <c r="K1499" i="2"/>
  <c r="L1499" i="2"/>
  <c r="M1499" i="2"/>
  <c r="K1500" i="2"/>
  <c r="L1500" i="2"/>
  <c r="M1500" i="2"/>
  <c r="K1501" i="2"/>
  <c r="L1501" i="2"/>
  <c r="M1501" i="2"/>
  <c r="K1502" i="2"/>
  <c r="L1502" i="2"/>
  <c r="M1502" i="2"/>
  <c r="K1503" i="2"/>
  <c r="L1503" i="2"/>
  <c r="M1503" i="2"/>
  <c r="K1504" i="2"/>
  <c r="L1504" i="2"/>
  <c r="M1504" i="2"/>
  <c r="K1505" i="2"/>
  <c r="L1505" i="2"/>
  <c r="M1505" i="2"/>
  <c r="K1506" i="2"/>
  <c r="L1506" i="2"/>
  <c r="M1506" i="2"/>
  <c r="K1507" i="2"/>
  <c r="L1507" i="2"/>
  <c r="M1507" i="2"/>
  <c r="K1508" i="2"/>
  <c r="L1508" i="2"/>
  <c r="M1508" i="2"/>
  <c r="K1509" i="2"/>
  <c r="L1509" i="2"/>
  <c r="M1509" i="2"/>
  <c r="K1510" i="2"/>
  <c r="L1510" i="2"/>
  <c r="M1510" i="2"/>
  <c r="K1511" i="2"/>
  <c r="L1511" i="2"/>
  <c r="M1511" i="2"/>
  <c r="K1512" i="2"/>
  <c r="L1512" i="2"/>
  <c r="M1512" i="2"/>
  <c r="K1513" i="2"/>
  <c r="L1513" i="2"/>
  <c r="M1513" i="2"/>
  <c r="K1514" i="2"/>
  <c r="L1514" i="2"/>
  <c r="M1514" i="2"/>
  <c r="K1515" i="2"/>
  <c r="L1515" i="2"/>
  <c r="M1515" i="2"/>
  <c r="K1516" i="2"/>
  <c r="L1516" i="2"/>
  <c r="M1516" i="2"/>
  <c r="K1517" i="2"/>
  <c r="L1517" i="2"/>
  <c r="M1517" i="2"/>
  <c r="K1518" i="2"/>
  <c r="L1518" i="2"/>
  <c r="M1518" i="2"/>
  <c r="K1519" i="2"/>
  <c r="L1519" i="2"/>
  <c r="M1519" i="2"/>
  <c r="K1520" i="2"/>
  <c r="L1520" i="2"/>
  <c r="M1520" i="2"/>
  <c r="K1521" i="2"/>
  <c r="L1521" i="2"/>
  <c r="M1521" i="2"/>
  <c r="K1522" i="2"/>
  <c r="L1522" i="2"/>
  <c r="M1522" i="2"/>
  <c r="K1523" i="2"/>
  <c r="L1523" i="2"/>
  <c r="M1523" i="2"/>
  <c r="K1524" i="2"/>
  <c r="L1524" i="2"/>
  <c r="M1524" i="2"/>
  <c r="K1525" i="2"/>
  <c r="L1525" i="2"/>
  <c r="M1525" i="2"/>
  <c r="K1526" i="2"/>
  <c r="L1526" i="2"/>
  <c r="M1526" i="2"/>
  <c r="K1527" i="2"/>
  <c r="L1527" i="2"/>
  <c r="M1527" i="2"/>
  <c r="K1528" i="2"/>
  <c r="L1528" i="2"/>
  <c r="M1528" i="2"/>
  <c r="K1529" i="2"/>
  <c r="L1529" i="2"/>
  <c r="M1529" i="2"/>
  <c r="K1530" i="2"/>
  <c r="L1530" i="2"/>
  <c r="M1530" i="2"/>
  <c r="K1531" i="2"/>
  <c r="L1531" i="2"/>
  <c r="M1531" i="2"/>
  <c r="K1532" i="2"/>
  <c r="L1532" i="2"/>
  <c r="M1532" i="2"/>
  <c r="K1533" i="2"/>
  <c r="L1533" i="2"/>
  <c r="M1533" i="2"/>
  <c r="K1534" i="2"/>
  <c r="L1534" i="2"/>
  <c r="M1534" i="2"/>
  <c r="K1535" i="2"/>
  <c r="L1535" i="2"/>
  <c r="M1535" i="2"/>
  <c r="K1536" i="2"/>
  <c r="L1536" i="2"/>
  <c r="M1536" i="2"/>
  <c r="K1537" i="2"/>
  <c r="L1537" i="2"/>
  <c r="M1537" i="2"/>
  <c r="K1538" i="2"/>
  <c r="L1538" i="2"/>
  <c r="M1538" i="2"/>
  <c r="K1539" i="2"/>
  <c r="L1539" i="2"/>
  <c r="M1539" i="2"/>
  <c r="K1540" i="2"/>
  <c r="L1540" i="2"/>
  <c r="M1540" i="2"/>
  <c r="K1541" i="2"/>
  <c r="L1541" i="2"/>
  <c r="M1541" i="2"/>
  <c r="K1542" i="2"/>
  <c r="L1542" i="2"/>
  <c r="M1542" i="2"/>
  <c r="K1543" i="2"/>
  <c r="L1543" i="2"/>
  <c r="M1543" i="2"/>
  <c r="K1544" i="2"/>
  <c r="L1544" i="2"/>
  <c r="M1544" i="2"/>
  <c r="K1545" i="2"/>
  <c r="L1545" i="2"/>
  <c r="M1545" i="2"/>
  <c r="K1546" i="2"/>
  <c r="L1546" i="2"/>
  <c r="M1546" i="2"/>
  <c r="K1547" i="2"/>
  <c r="L1547" i="2"/>
  <c r="M1547" i="2"/>
  <c r="K1548" i="2"/>
  <c r="L1548" i="2"/>
  <c r="M1548" i="2"/>
  <c r="K1549" i="2"/>
  <c r="L1549" i="2"/>
  <c r="M1549" i="2"/>
  <c r="K1550" i="2"/>
  <c r="L1550" i="2"/>
  <c r="M1550" i="2"/>
  <c r="K1551" i="2"/>
  <c r="L1551" i="2"/>
  <c r="M1551" i="2"/>
  <c r="K1552" i="2"/>
  <c r="L1552" i="2"/>
  <c r="M1552" i="2"/>
  <c r="K1553" i="2"/>
  <c r="L1553" i="2"/>
  <c r="M1553" i="2"/>
  <c r="K1554" i="2"/>
  <c r="L1554" i="2"/>
  <c r="M1554" i="2"/>
  <c r="K1555" i="2"/>
  <c r="L1555" i="2"/>
  <c r="M1555" i="2"/>
  <c r="K1556" i="2"/>
  <c r="L1556" i="2"/>
  <c r="M1556" i="2"/>
  <c r="K1557" i="2"/>
  <c r="L1557" i="2"/>
  <c r="M1557" i="2"/>
  <c r="K1558" i="2"/>
  <c r="L1558" i="2"/>
  <c r="M1558" i="2"/>
  <c r="K1559" i="2"/>
  <c r="L1559" i="2"/>
  <c r="M1559" i="2"/>
  <c r="K1560" i="2"/>
  <c r="L1560" i="2"/>
  <c r="M1560" i="2"/>
  <c r="K1561" i="2"/>
  <c r="L1561" i="2"/>
  <c r="M1561" i="2"/>
  <c r="K1562" i="2"/>
  <c r="L1562" i="2"/>
  <c r="M1562" i="2"/>
  <c r="K1563" i="2"/>
  <c r="L1563" i="2"/>
  <c r="M1563" i="2"/>
  <c r="K1564" i="2"/>
  <c r="L1564" i="2"/>
  <c r="M1564" i="2"/>
  <c r="K1565" i="2"/>
  <c r="L1565" i="2"/>
  <c r="M1565" i="2"/>
  <c r="K1566" i="2"/>
  <c r="L1566" i="2"/>
  <c r="M1566" i="2"/>
  <c r="K1567" i="2"/>
  <c r="L1567" i="2"/>
  <c r="M1567" i="2"/>
  <c r="K1568" i="2"/>
  <c r="L1568" i="2"/>
  <c r="M1568" i="2"/>
  <c r="K1569" i="2"/>
  <c r="L1569" i="2"/>
  <c r="M1569" i="2"/>
  <c r="K1570" i="2"/>
  <c r="L1570" i="2"/>
  <c r="M1570" i="2"/>
  <c r="K1571" i="2"/>
  <c r="L1571" i="2"/>
  <c r="M1571" i="2"/>
  <c r="K1572" i="2"/>
  <c r="L1572" i="2"/>
  <c r="M1572" i="2"/>
  <c r="K1573" i="2"/>
  <c r="L1573" i="2"/>
  <c r="M1573" i="2"/>
  <c r="K1574" i="2"/>
  <c r="L1574" i="2"/>
  <c r="M1574" i="2"/>
  <c r="L2" i="2"/>
  <c r="M2" i="2"/>
  <c r="K2"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2" i="2"/>
  <c r="B293" i="2"/>
  <c r="P293" i="2" s="1"/>
  <c r="C293" i="2"/>
  <c r="B294" i="2"/>
  <c r="P294" i="2" s="1"/>
  <c r="C294" i="2"/>
  <c r="B295" i="2"/>
  <c r="P295" i="2" s="1"/>
  <c r="C295" i="2"/>
  <c r="B296" i="2"/>
  <c r="P296" i="2" s="1"/>
  <c r="C296" i="2"/>
  <c r="B297" i="2"/>
  <c r="P297" i="2" s="1"/>
  <c r="C297" i="2"/>
  <c r="B298" i="2"/>
  <c r="P298" i="2" s="1"/>
  <c r="C298" i="2"/>
  <c r="B299" i="2"/>
  <c r="P299" i="2" s="1"/>
  <c r="C299" i="2"/>
  <c r="B300" i="2"/>
  <c r="P300" i="2" s="1"/>
  <c r="C300" i="2"/>
  <c r="B301" i="2"/>
  <c r="P301" i="2" s="1"/>
  <c r="C301" i="2"/>
  <c r="B302" i="2"/>
  <c r="P302" i="2" s="1"/>
  <c r="C302" i="2"/>
  <c r="B303" i="2"/>
  <c r="P303" i="2" s="1"/>
  <c r="C303" i="2"/>
  <c r="B304" i="2"/>
  <c r="P304" i="2" s="1"/>
  <c r="C304" i="2"/>
  <c r="B305" i="2"/>
  <c r="P305" i="2" s="1"/>
  <c r="C305" i="2"/>
  <c r="B306" i="2"/>
  <c r="P306" i="2" s="1"/>
  <c r="C306" i="2"/>
  <c r="B307" i="2"/>
  <c r="P307" i="2" s="1"/>
  <c r="C307" i="2"/>
  <c r="B308" i="2"/>
  <c r="P308" i="2" s="1"/>
  <c r="C308" i="2"/>
  <c r="B309" i="2"/>
  <c r="P309" i="2" s="1"/>
  <c r="C309" i="2"/>
  <c r="B310" i="2"/>
  <c r="P310" i="2" s="1"/>
  <c r="C310" i="2"/>
  <c r="B311" i="2"/>
  <c r="P311" i="2" s="1"/>
  <c r="C311" i="2"/>
  <c r="B312" i="2"/>
  <c r="P312" i="2" s="1"/>
  <c r="C312" i="2"/>
  <c r="B313" i="2"/>
  <c r="P313" i="2" s="1"/>
  <c r="C313" i="2"/>
  <c r="B314" i="2"/>
  <c r="P314" i="2" s="1"/>
  <c r="C314" i="2"/>
  <c r="B315" i="2"/>
  <c r="P315" i="2" s="1"/>
  <c r="C315" i="2"/>
  <c r="B316" i="2"/>
  <c r="P316" i="2" s="1"/>
  <c r="C316" i="2"/>
  <c r="B317" i="2"/>
  <c r="P317" i="2" s="1"/>
  <c r="C317" i="2"/>
  <c r="B318" i="2"/>
  <c r="P318" i="2" s="1"/>
  <c r="C318" i="2"/>
  <c r="B319" i="2"/>
  <c r="P319" i="2" s="1"/>
  <c r="C319" i="2"/>
  <c r="B320" i="2"/>
  <c r="P320" i="2" s="1"/>
  <c r="C320" i="2"/>
  <c r="B321" i="2"/>
  <c r="P321" i="2" s="1"/>
  <c r="C321" i="2"/>
  <c r="B322" i="2"/>
  <c r="P322" i="2" s="1"/>
  <c r="C322" i="2"/>
  <c r="B323" i="2"/>
  <c r="P323" i="2" s="1"/>
  <c r="C323" i="2"/>
  <c r="B324" i="2"/>
  <c r="P324" i="2" s="1"/>
  <c r="C324" i="2"/>
  <c r="B325" i="2"/>
  <c r="P325" i="2" s="1"/>
  <c r="C325" i="2"/>
  <c r="B326" i="2"/>
  <c r="P326" i="2" s="1"/>
  <c r="C326" i="2"/>
  <c r="B327" i="2"/>
  <c r="P327" i="2" s="1"/>
  <c r="C327" i="2"/>
  <c r="B328" i="2"/>
  <c r="P328" i="2" s="1"/>
  <c r="C328" i="2"/>
  <c r="B329" i="2"/>
  <c r="P329" i="2" s="1"/>
  <c r="C329" i="2"/>
  <c r="B330" i="2"/>
  <c r="P330" i="2" s="1"/>
  <c r="C330" i="2"/>
  <c r="B331" i="2"/>
  <c r="P331" i="2" s="1"/>
  <c r="C331" i="2"/>
  <c r="B332" i="2"/>
  <c r="P332" i="2" s="1"/>
  <c r="C332" i="2"/>
  <c r="B333" i="2"/>
  <c r="P333" i="2" s="1"/>
  <c r="C333" i="2"/>
  <c r="B334" i="2"/>
  <c r="P334" i="2" s="1"/>
  <c r="C334" i="2"/>
  <c r="B335" i="2"/>
  <c r="P335" i="2" s="1"/>
  <c r="C335" i="2"/>
  <c r="B336" i="2"/>
  <c r="P336" i="2" s="1"/>
  <c r="C336" i="2"/>
  <c r="B337" i="2"/>
  <c r="P337" i="2" s="1"/>
  <c r="C337" i="2"/>
  <c r="B338" i="2"/>
  <c r="P338" i="2" s="1"/>
  <c r="C338" i="2"/>
  <c r="B339" i="2"/>
  <c r="P339" i="2" s="1"/>
  <c r="C339" i="2"/>
  <c r="B340" i="2"/>
  <c r="P340" i="2" s="1"/>
  <c r="C340" i="2"/>
  <c r="B341" i="2"/>
  <c r="P341" i="2" s="1"/>
  <c r="C341" i="2"/>
  <c r="B342" i="2"/>
  <c r="P342" i="2" s="1"/>
  <c r="C342" i="2"/>
  <c r="B343" i="2"/>
  <c r="P343" i="2" s="1"/>
  <c r="C343" i="2"/>
  <c r="B344" i="2"/>
  <c r="P344" i="2" s="1"/>
  <c r="C344" i="2"/>
  <c r="B345" i="2"/>
  <c r="P345" i="2" s="1"/>
  <c r="C345" i="2"/>
  <c r="B346" i="2"/>
  <c r="P346" i="2" s="1"/>
  <c r="C346" i="2"/>
  <c r="B347" i="2"/>
  <c r="P347" i="2" s="1"/>
  <c r="C347" i="2"/>
  <c r="B348" i="2"/>
  <c r="P348" i="2" s="1"/>
  <c r="C348" i="2"/>
  <c r="B349" i="2"/>
  <c r="P349" i="2" s="1"/>
  <c r="C349" i="2"/>
  <c r="B350" i="2"/>
  <c r="P350" i="2" s="1"/>
  <c r="C350" i="2"/>
  <c r="B351" i="2"/>
  <c r="P351" i="2" s="1"/>
  <c r="C351" i="2"/>
  <c r="B352" i="2"/>
  <c r="P352" i="2" s="1"/>
  <c r="C352" i="2"/>
  <c r="B353" i="2"/>
  <c r="P353" i="2" s="1"/>
  <c r="C353" i="2"/>
  <c r="B354" i="2"/>
  <c r="P354" i="2" s="1"/>
  <c r="C354" i="2"/>
  <c r="B355" i="2"/>
  <c r="P355" i="2" s="1"/>
  <c r="C355" i="2"/>
  <c r="B356" i="2"/>
  <c r="P356" i="2" s="1"/>
  <c r="C356" i="2"/>
  <c r="B357" i="2"/>
  <c r="P357" i="2" s="1"/>
  <c r="C357" i="2"/>
  <c r="B358" i="2"/>
  <c r="P358" i="2" s="1"/>
  <c r="C358" i="2"/>
  <c r="B359" i="2"/>
  <c r="P359" i="2" s="1"/>
  <c r="C359" i="2"/>
  <c r="B360" i="2"/>
  <c r="P360" i="2" s="1"/>
  <c r="C360" i="2"/>
  <c r="B361" i="2"/>
  <c r="P361" i="2" s="1"/>
  <c r="C361" i="2"/>
  <c r="B362" i="2"/>
  <c r="P362" i="2" s="1"/>
  <c r="C362" i="2"/>
  <c r="B363" i="2"/>
  <c r="P363" i="2" s="1"/>
  <c r="C363" i="2"/>
  <c r="B364" i="2"/>
  <c r="P364" i="2" s="1"/>
  <c r="C364" i="2"/>
  <c r="B365" i="2"/>
  <c r="P365" i="2" s="1"/>
  <c r="C365" i="2"/>
  <c r="B366" i="2"/>
  <c r="P366" i="2" s="1"/>
  <c r="C366" i="2"/>
  <c r="B367" i="2"/>
  <c r="P367" i="2" s="1"/>
  <c r="C367" i="2"/>
  <c r="B368" i="2"/>
  <c r="P368" i="2" s="1"/>
  <c r="C368" i="2"/>
  <c r="B369" i="2"/>
  <c r="P369" i="2" s="1"/>
  <c r="C369" i="2"/>
  <c r="B370" i="2"/>
  <c r="P370" i="2" s="1"/>
  <c r="C370" i="2"/>
  <c r="B371" i="2"/>
  <c r="P371" i="2" s="1"/>
  <c r="C371" i="2"/>
  <c r="B372" i="2"/>
  <c r="P372" i="2" s="1"/>
  <c r="C372" i="2"/>
  <c r="B373" i="2"/>
  <c r="P373" i="2" s="1"/>
  <c r="C373" i="2"/>
  <c r="B374" i="2"/>
  <c r="P374" i="2" s="1"/>
  <c r="C374" i="2"/>
  <c r="B375" i="2"/>
  <c r="P375" i="2" s="1"/>
  <c r="C375" i="2"/>
  <c r="B376" i="2"/>
  <c r="P376" i="2" s="1"/>
  <c r="C376" i="2"/>
  <c r="B377" i="2"/>
  <c r="P377" i="2" s="1"/>
  <c r="C377" i="2"/>
  <c r="B378" i="2"/>
  <c r="P378" i="2" s="1"/>
  <c r="C378" i="2"/>
  <c r="B379" i="2"/>
  <c r="P379" i="2" s="1"/>
  <c r="C379" i="2"/>
  <c r="B380" i="2"/>
  <c r="P380" i="2" s="1"/>
  <c r="C380" i="2"/>
  <c r="B381" i="2"/>
  <c r="P381" i="2" s="1"/>
  <c r="C381" i="2"/>
  <c r="B382" i="2"/>
  <c r="P382" i="2" s="1"/>
  <c r="C382" i="2"/>
  <c r="B383" i="2"/>
  <c r="P383" i="2" s="1"/>
  <c r="C383" i="2"/>
  <c r="B384" i="2"/>
  <c r="P384" i="2" s="1"/>
  <c r="C384" i="2"/>
  <c r="B385" i="2"/>
  <c r="P385" i="2" s="1"/>
  <c r="C385" i="2"/>
  <c r="B386" i="2"/>
  <c r="P386" i="2" s="1"/>
  <c r="C386" i="2"/>
  <c r="B387" i="2"/>
  <c r="P387" i="2" s="1"/>
  <c r="C387" i="2"/>
  <c r="B388" i="2"/>
  <c r="P388" i="2" s="1"/>
  <c r="C388" i="2"/>
  <c r="B389" i="2"/>
  <c r="P389" i="2" s="1"/>
  <c r="C389" i="2"/>
  <c r="B390" i="2"/>
  <c r="P390" i="2" s="1"/>
  <c r="C390" i="2"/>
  <c r="B391" i="2"/>
  <c r="P391" i="2" s="1"/>
  <c r="C391" i="2"/>
  <c r="B392" i="2"/>
  <c r="P392" i="2" s="1"/>
  <c r="C392" i="2"/>
  <c r="B393" i="2"/>
  <c r="P393" i="2" s="1"/>
  <c r="C393" i="2"/>
  <c r="B394" i="2"/>
  <c r="P394" i="2" s="1"/>
  <c r="C394" i="2"/>
  <c r="B395" i="2"/>
  <c r="P395" i="2" s="1"/>
  <c r="C395" i="2"/>
  <c r="B396" i="2"/>
  <c r="P396" i="2" s="1"/>
  <c r="C396" i="2"/>
  <c r="B397" i="2"/>
  <c r="P397" i="2" s="1"/>
  <c r="C397" i="2"/>
  <c r="B398" i="2"/>
  <c r="P398" i="2" s="1"/>
  <c r="C398" i="2"/>
  <c r="B399" i="2"/>
  <c r="P399" i="2" s="1"/>
  <c r="C399" i="2"/>
  <c r="B400" i="2"/>
  <c r="P400" i="2" s="1"/>
  <c r="C400" i="2"/>
  <c r="B401" i="2"/>
  <c r="P401" i="2" s="1"/>
  <c r="C401" i="2"/>
  <c r="B402" i="2"/>
  <c r="P402" i="2" s="1"/>
  <c r="C402" i="2"/>
  <c r="B403" i="2"/>
  <c r="P403" i="2" s="1"/>
  <c r="C403" i="2"/>
  <c r="B404" i="2"/>
  <c r="P404" i="2" s="1"/>
  <c r="C404" i="2"/>
  <c r="B405" i="2"/>
  <c r="P405" i="2" s="1"/>
  <c r="C405" i="2"/>
  <c r="B406" i="2"/>
  <c r="P406" i="2" s="1"/>
  <c r="C406" i="2"/>
  <c r="B407" i="2"/>
  <c r="P407" i="2" s="1"/>
  <c r="C407" i="2"/>
  <c r="B408" i="2"/>
  <c r="P408" i="2" s="1"/>
  <c r="C408" i="2"/>
  <c r="B409" i="2"/>
  <c r="P409" i="2" s="1"/>
  <c r="C409" i="2"/>
  <c r="B410" i="2"/>
  <c r="P410" i="2" s="1"/>
  <c r="C410" i="2"/>
  <c r="B411" i="2"/>
  <c r="P411" i="2" s="1"/>
  <c r="C411" i="2"/>
  <c r="B412" i="2"/>
  <c r="P412" i="2" s="1"/>
  <c r="C412" i="2"/>
  <c r="B413" i="2"/>
  <c r="P413" i="2" s="1"/>
  <c r="C413" i="2"/>
  <c r="B414" i="2"/>
  <c r="P414" i="2" s="1"/>
  <c r="C414" i="2"/>
  <c r="B415" i="2"/>
  <c r="P415" i="2" s="1"/>
  <c r="C415" i="2"/>
  <c r="B416" i="2"/>
  <c r="P416" i="2" s="1"/>
  <c r="C416" i="2"/>
  <c r="B417" i="2"/>
  <c r="P417" i="2" s="1"/>
  <c r="C417" i="2"/>
  <c r="B418" i="2"/>
  <c r="P418" i="2" s="1"/>
  <c r="C418" i="2"/>
  <c r="B419" i="2"/>
  <c r="P419" i="2" s="1"/>
  <c r="C419" i="2"/>
  <c r="B420" i="2"/>
  <c r="P420" i="2" s="1"/>
  <c r="C420" i="2"/>
  <c r="B421" i="2"/>
  <c r="P421" i="2" s="1"/>
  <c r="C421" i="2"/>
  <c r="B422" i="2"/>
  <c r="P422" i="2" s="1"/>
  <c r="C422" i="2"/>
  <c r="B423" i="2"/>
  <c r="P423" i="2" s="1"/>
  <c r="C423" i="2"/>
  <c r="B424" i="2"/>
  <c r="P424" i="2" s="1"/>
  <c r="C424" i="2"/>
  <c r="B425" i="2"/>
  <c r="P425" i="2" s="1"/>
  <c r="C425" i="2"/>
  <c r="B426" i="2"/>
  <c r="P426" i="2" s="1"/>
  <c r="C426" i="2"/>
  <c r="B427" i="2"/>
  <c r="P427" i="2" s="1"/>
  <c r="C427" i="2"/>
  <c r="B428" i="2"/>
  <c r="P428" i="2" s="1"/>
  <c r="C428" i="2"/>
  <c r="B429" i="2"/>
  <c r="P429" i="2" s="1"/>
  <c r="C429" i="2"/>
  <c r="B430" i="2"/>
  <c r="P430" i="2" s="1"/>
  <c r="C430" i="2"/>
  <c r="B431" i="2"/>
  <c r="P431" i="2" s="1"/>
  <c r="C431" i="2"/>
  <c r="B432" i="2"/>
  <c r="P432" i="2" s="1"/>
  <c r="C432" i="2"/>
  <c r="B433" i="2"/>
  <c r="P433" i="2" s="1"/>
  <c r="C433" i="2"/>
  <c r="B434" i="2"/>
  <c r="P434" i="2" s="1"/>
  <c r="C434" i="2"/>
  <c r="B435" i="2"/>
  <c r="P435" i="2" s="1"/>
  <c r="C435" i="2"/>
  <c r="B436" i="2"/>
  <c r="P436" i="2" s="1"/>
  <c r="C436" i="2"/>
  <c r="B437" i="2"/>
  <c r="P437" i="2" s="1"/>
  <c r="C437" i="2"/>
  <c r="B438" i="2"/>
  <c r="P438" i="2" s="1"/>
  <c r="C438" i="2"/>
  <c r="B439" i="2"/>
  <c r="P439" i="2" s="1"/>
  <c r="C439" i="2"/>
  <c r="B440" i="2"/>
  <c r="P440" i="2" s="1"/>
  <c r="C440" i="2"/>
  <c r="B441" i="2"/>
  <c r="P441" i="2" s="1"/>
  <c r="C441" i="2"/>
  <c r="B442" i="2"/>
  <c r="P442" i="2" s="1"/>
  <c r="C442" i="2"/>
  <c r="B443" i="2"/>
  <c r="P443" i="2" s="1"/>
  <c r="C443" i="2"/>
  <c r="B444" i="2"/>
  <c r="P444" i="2" s="1"/>
  <c r="C444" i="2"/>
  <c r="B445" i="2"/>
  <c r="P445" i="2" s="1"/>
  <c r="C445" i="2"/>
  <c r="B446" i="2"/>
  <c r="P446" i="2" s="1"/>
  <c r="C446" i="2"/>
  <c r="B447" i="2"/>
  <c r="P447" i="2" s="1"/>
  <c r="C447" i="2"/>
  <c r="B448" i="2"/>
  <c r="P448" i="2" s="1"/>
  <c r="C448" i="2"/>
  <c r="B449" i="2"/>
  <c r="P449" i="2" s="1"/>
  <c r="C449" i="2"/>
  <c r="B450" i="2"/>
  <c r="P450" i="2" s="1"/>
  <c r="C450" i="2"/>
  <c r="B451" i="2"/>
  <c r="P451" i="2" s="1"/>
  <c r="C451" i="2"/>
  <c r="B452" i="2"/>
  <c r="P452" i="2" s="1"/>
  <c r="C452" i="2"/>
  <c r="B453" i="2"/>
  <c r="P453" i="2" s="1"/>
  <c r="C453" i="2"/>
  <c r="B454" i="2"/>
  <c r="P454" i="2" s="1"/>
  <c r="C454" i="2"/>
  <c r="B455" i="2"/>
  <c r="P455" i="2" s="1"/>
  <c r="C455" i="2"/>
  <c r="B456" i="2"/>
  <c r="P456" i="2" s="1"/>
  <c r="C456" i="2"/>
  <c r="B457" i="2"/>
  <c r="P457" i="2" s="1"/>
  <c r="C457" i="2"/>
  <c r="B458" i="2"/>
  <c r="P458" i="2" s="1"/>
  <c r="C458" i="2"/>
  <c r="B459" i="2"/>
  <c r="P459" i="2" s="1"/>
  <c r="C459" i="2"/>
  <c r="B460" i="2"/>
  <c r="P460" i="2" s="1"/>
  <c r="C460" i="2"/>
  <c r="B461" i="2"/>
  <c r="P461" i="2" s="1"/>
  <c r="C461" i="2"/>
  <c r="B462" i="2"/>
  <c r="P462" i="2" s="1"/>
  <c r="C462" i="2"/>
  <c r="B463" i="2"/>
  <c r="P463" i="2" s="1"/>
  <c r="C463" i="2"/>
  <c r="B464" i="2"/>
  <c r="P464" i="2" s="1"/>
  <c r="C464" i="2"/>
  <c r="B465" i="2"/>
  <c r="P465" i="2" s="1"/>
  <c r="C465" i="2"/>
  <c r="B466" i="2"/>
  <c r="P466" i="2" s="1"/>
  <c r="C466" i="2"/>
  <c r="B467" i="2"/>
  <c r="P467" i="2" s="1"/>
  <c r="C467" i="2"/>
  <c r="B468" i="2"/>
  <c r="P468" i="2" s="1"/>
  <c r="C468" i="2"/>
  <c r="B469" i="2"/>
  <c r="P469" i="2" s="1"/>
  <c r="C469" i="2"/>
  <c r="B470" i="2"/>
  <c r="P470" i="2" s="1"/>
  <c r="C470" i="2"/>
  <c r="B471" i="2"/>
  <c r="P471" i="2" s="1"/>
  <c r="C471" i="2"/>
  <c r="B472" i="2"/>
  <c r="P472" i="2" s="1"/>
  <c r="C472" i="2"/>
  <c r="B473" i="2"/>
  <c r="P473" i="2" s="1"/>
  <c r="C473" i="2"/>
  <c r="B474" i="2"/>
  <c r="P474" i="2" s="1"/>
  <c r="C474" i="2"/>
  <c r="B475" i="2"/>
  <c r="P475" i="2" s="1"/>
  <c r="C475" i="2"/>
  <c r="B476" i="2"/>
  <c r="P476" i="2" s="1"/>
  <c r="C476" i="2"/>
  <c r="B477" i="2"/>
  <c r="P477" i="2" s="1"/>
  <c r="C477" i="2"/>
  <c r="B478" i="2"/>
  <c r="P478" i="2" s="1"/>
  <c r="C478" i="2"/>
  <c r="B479" i="2"/>
  <c r="P479" i="2" s="1"/>
  <c r="C479" i="2"/>
  <c r="B480" i="2"/>
  <c r="P480" i="2" s="1"/>
  <c r="C480" i="2"/>
  <c r="B481" i="2"/>
  <c r="P481" i="2" s="1"/>
  <c r="C481" i="2"/>
  <c r="B482" i="2"/>
  <c r="P482" i="2" s="1"/>
  <c r="C482" i="2"/>
  <c r="B483" i="2"/>
  <c r="P483" i="2" s="1"/>
  <c r="C483" i="2"/>
  <c r="B484" i="2"/>
  <c r="P484" i="2" s="1"/>
  <c r="C484" i="2"/>
  <c r="B485" i="2"/>
  <c r="P485" i="2" s="1"/>
  <c r="C485" i="2"/>
  <c r="B486" i="2"/>
  <c r="P486" i="2" s="1"/>
  <c r="C486" i="2"/>
  <c r="B487" i="2"/>
  <c r="P487" i="2" s="1"/>
  <c r="C487" i="2"/>
  <c r="B488" i="2"/>
  <c r="P488" i="2" s="1"/>
  <c r="C488" i="2"/>
  <c r="B489" i="2"/>
  <c r="P489" i="2" s="1"/>
  <c r="C489" i="2"/>
  <c r="B490" i="2"/>
  <c r="P490" i="2" s="1"/>
  <c r="C490" i="2"/>
  <c r="B491" i="2"/>
  <c r="P491" i="2" s="1"/>
  <c r="C491" i="2"/>
  <c r="B492" i="2"/>
  <c r="P492" i="2" s="1"/>
  <c r="C492" i="2"/>
  <c r="B493" i="2"/>
  <c r="P493" i="2" s="1"/>
  <c r="C493" i="2"/>
  <c r="B494" i="2"/>
  <c r="P494" i="2" s="1"/>
  <c r="C494" i="2"/>
  <c r="B495" i="2"/>
  <c r="P495" i="2" s="1"/>
  <c r="C495" i="2"/>
  <c r="B496" i="2"/>
  <c r="P496" i="2" s="1"/>
  <c r="C496" i="2"/>
  <c r="B497" i="2"/>
  <c r="P497" i="2" s="1"/>
  <c r="C497" i="2"/>
  <c r="B498" i="2"/>
  <c r="P498" i="2" s="1"/>
  <c r="C498" i="2"/>
  <c r="B499" i="2"/>
  <c r="P499" i="2" s="1"/>
  <c r="C499" i="2"/>
  <c r="B500" i="2"/>
  <c r="P500" i="2" s="1"/>
  <c r="C500" i="2"/>
  <c r="B501" i="2"/>
  <c r="P501" i="2" s="1"/>
  <c r="C501" i="2"/>
  <c r="B502" i="2"/>
  <c r="P502" i="2" s="1"/>
  <c r="C502" i="2"/>
  <c r="B503" i="2"/>
  <c r="P503" i="2" s="1"/>
  <c r="C503" i="2"/>
  <c r="B504" i="2"/>
  <c r="P504" i="2" s="1"/>
  <c r="C504" i="2"/>
  <c r="B505" i="2"/>
  <c r="P505" i="2" s="1"/>
  <c r="C505" i="2"/>
  <c r="B506" i="2"/>
  <c r="P506" i="2" s="1"/>
  <c r="C506" i="2"/>
  <c r="B507" i="2"/>
  <c r="P507" i="2" s="1"/>
  <c r="C507" i="2"/>
  <c r="B508" i="2"/>
  <c r="P508" i="2" s="1"/>
  <c r="C508" i="2"/>
  <c r="B509" i="2"/>
  <c r="P509" i="2" s="1"/>
  <c r="C509" i="2"/>
  <c r="B510" i="2"/>
  <c r="P510" i="2" s="1"/>
  <c r="C510" i="2"/>
  <c r="B511" i="2"/>
  <c r="P511" i="2" s="1"/>
  <c r="C511" i="2"/>
  <c r="B512" i="2"/>
  <c r="P512" i="2" s="1"/>
  <c r="C512" i="2"/>
  <c r="B513" i="2"/>
  <c r="P513" i="2" s="1"/>
  <c r="C513" i="2"/>
  <c r="B514" i="2"/>
  <c r="P514" i="2" s="1"/>
  <c r="C514" i="2"/>
  <c r="B515" i="2"/>
  <c r="P515" i="2" s="1"/>
  <c r="C515" i="2"/>
  <c r="B516" i="2"/>
  <c r="P516" i="2" s="1"/>
  <c r="C516" i="2"/>
  <c r="B517" i="2"/>
  <c r="P517" i="2" s="1"/>
  <c r="C517" i="2"/>
  <c r="B518" i="2"/>
  <c r="P518" i="2" s="1"/>
  <c r="C518" i="2"/>
  <c r="B519" i="2"/>
  <c r="P519" i="2" s="1"/>
  <c r="C519" i="2"/>
  <c r="B520" i="2"/>
  <c r="P520" i="2" s="1"/>
  <c r="C520" i="2"/>
  <c r="B521" i="2"/>
  <c r="P521" i="2" s="1"/>
  <c r="C521" i="2"/>
  <c r="B522" i="2"/>
  <c r="P522" i="2" s="1"/>
  <c r="C522" i="2"/>
  <c r="B523" i="2"/>
  <c r="P523" i="2" s="1"/>
  <c r="C523" i="2"/>
  <c r="B524" i="2"/>
  <c r="P524" i="2" s="1"/>
  <c r="C524" i="2"/>
  <c r="B525" i="2"/>
  <c r="P525" i="2" s="1"/>
  <c r="C525" i="2"/>
  <c r="B526" i="2"/>
  <c r="P526" i="2" s="1"/>
  <c r="C526" i="2"/>
  <c r="B527" i="2"/>
  <c r="P527" i="2" s="1"/>
  <c r="C527" i="2"/>
  <c r="B528" i="2"/>
  <c r="P528" i="2" s="1"/>
  <c r="C528" i="2"/>
  <c r="B529" i="2"/>
  <c r="P529" i="2" s="1"/>
  <c r="C529" i="2"/>
  <c r="B530" i="2"/>
  <c r="P530" i="2" s="1"/>
  <c r="C530" i="2"/>
  <c r="B531" i="2"/>
  <c r="P531" i="2" s="1"/>
  <c r="C531" i="2"/>
  <c r="B532" i="2"/>
  <c r="P532" i="2" s="1"/>
  <c r="C532" i="2"/>
  <c r="B533" i="2"/>
  <c r="P533" i="2" s="1"/>
  <c r="C533" i="2"/>
  <c r="B534" i="2"/>
  <c r="P534" i="2" s="1"/>
  <c r="C534" i="2"/>
  <c r="B535" i="2"/>
  <c r="P535" i="2" s="1"/>
  <c r="C535" i="2"/>
  <c r="B536" i="2"/>
  <c r="P536" i="2" s="1"/>
  <c r="C536" i="2"/>
  <c r="B537" i="2"/>
  <c r="P537" i="2" s="1"/>
  <c r="C537" i="2"/>
  <c r="B538" i="2"/>
  <c r="P538" i="2" s="1"/>
  <c r="C538" i="2"/>
  <c r="B539" i="2"/>
  <c r="P539" i="2" s="1"/>
  <c r="C539" i="2"/>
  <c r="B540" i="2"/>
  <c r="P540" i="2" s="1"/>
  <c r="C540" i="2"/>
  <c r="B541" i="2"/>
  <c r="P541" i="2" s="1"/>
  <c r="C541" i="2"/>
  <c r="B542" i="2"/>
  <c r="P542" i="2" s="1"/>
  <c r="C542" i="2"/>
  <c r="B543" i="2"/>
  <c r="P543" i="2" s="1"/>
  <c r="C543" i="2"/>
  <c r="B544" i="2"/>
  <c r="P544" i="2" s="1"/>
  <c r="C544" i="2"/>
  <c r="B545" i="2"/>
  <c r="P545" i="2" s="1"/>
  <c r="C545" i="2"/>
  <c r="B546" i="2"/>
  <c r="P546" i="2" s="1"/>
  <c r="C546" i="2"/>
  <c r="B547" i="2"/>
  <c r="P547" i="2" s="1"/>
  <c r="C547" i="2"/>
  <c r="B548" i="2"/>
  <c r="P548" i="2" s="1"/>
  <c r="C548" i="2"/>
  <c r="B549" i="2"/>
  <c r="P549" i="2" s="1"/>
  <c r="C549" i="2"/>
  <c r="B550" i="2"/>
  <c r="P550" i="2" s="1"/>
  <c r="C550" i="2"/>
  <c r="B551" i="2"/>
  <c r="P551" i="2" s="1"/>
  <c r="C551" i="2"/>
  <c r="B552" i="2"/>
  <c r="P552" i="2" s="1"/>
  <c r="C552" i="2"/>
  <c r="B553" i="2"/>
  <c r="P553" i="2" s="1"/>
  <c r="C553" i="2"/>
  <c r="B554" i="2"/>
  <c r="P554" i="2" s="1"/>
  <c r="C554" i="2"/>
  <c r="B555" i="2"/>
  <c r="P555" i="2" s="1"/>
  <c r="C555" i="2"/>
  <c r="B556" i="2"/>
  <c r="P556" i="2" s="1"/>
  <c r="C556" i="2"/>
  <c r="B557" i="2"/>
  <c r="P557" i="2" s="1"/>
  <c r="C557" i="2"/>
  <c r="B558" i="2"/>
  <c r="P558" i="2" s="1"/>
  <c r="C558" i="2"/>
  <c r="B559" i="2"/>
  <c r="P559" i="2" s="1"/>
  <c r="C559" i="2"/>
  <c r="B560" i="2"/>
  <c r="P560" i="2" s="1"/>
  <c r="C560" i="2"/>
  <c r="B561" i="2"/>
  <c r="P561" i="2" s="1"/>
  <c r="C561" i="2"/>
  <c r="B562" i="2"/>
  <c r="P562" i="2" s="1"/>
  <c r="C562" i="2"/>
  <c r="B563" i="2"/>
  <c r="P563" i="2" s="1"/>
  <c r="C563" i="2"/>
  <c r="B564" i="2"/>
  <c r="P564" i="2" s="1"/>
  <c r="C564" i="2"/>
  <c r="B565" i="2"/>
  <c r="P565" i="2" s="1"/>
  <c r="C565" i="2"/>
  <c r="B566" i="2"/>
  <c r="P566" i="2" s="1"/>
  <c r="C566" i="2"/>
  <c r="B567" i="2"/>
  <c r="P567" i="2" s="1"/>
  <c r="C567" i="2"/>
  <c r="B568" i="2"/>
  <c r="P568" i="2" s="1"/>
  <c r="C568" i="2"/>
  <c r="B569" i="2"/>
  <c r="P569" i="2" s="1"/>
  <c r="C569" i="2"/>
  <c r="B570" i="2"/>
  <c r="P570" i="2" s="1"/>
  <c r="C570" i="2"/>
  <c r="B571" i="2"/>
  <c r="P571" i="2" s="1"/>
  <c r="C571" i="2"/>
  <c r="B572" i="2"/>
  <c r="P572" i="2" s="1"/>
  <c r="C572" i="2"/>
  <c r="B573" i="2"/>
  <c r="P573" i="2" s="1"/>
  <c r="C573" i="2"/>
  <c r="B574" i="2"/>
  <c r="P574" i="2" s="1"/>
  <c r="C574" i="2"/>
  <c r="B575" i="2"/>
  <c r="P575" i="2" s="1"/>
  <c r="C575" i="2"/>
  <c r="B576" i="2"/>
  <c r="P576" i="2" s="1"/>
  <c r="C576" i="2"/>
  <c r="B577" i="2"/>
  <c r="P577" i="2" s="1"/>
  <c r="C577" i="2"/>
  <c r="B578" i="2"/>
  <c r="P578" i="2" s="1"/>
  <c r="C578" i="2"/>
  <c r="B579" i="2"/>
  <c r="P579" i="2" s="1"/>
  <c r="C579" i="2"/>
  <c r="B580" i="2"/>
  <c r="P580" i="2" s="1"/>
  <c r="C580" i="2"/>
  <c r="B581" i="2"/>
  <c r="P581" i="2" s="1"/>
  <c r="C581" i="2"/>
  <c r="B582" i="2"/>
  <c r="P582" i="2" s="1"/>
  <c r="C582" i="2"/>
  <c r="B583" i="2"/>
  <c r="P583" i="2" s="1"/>
  <c r="C583" i="2"/>
  <c r="B584" i="2"/>
  <c r="P584" i="2" s="1"/>
  <c r="C584" i="2"/>
  <c r="B585" i="2"/>
  <c r="P585" i="2" s="1"/>
  <c r="C585" i="2"/>
  <c r="B586" i="2"/>
  <c r="P586" i="2" s="1"/>
  <c r="C586" i="2"/>
  <c r="B587" i="2"/>
  <c r="P587" i="2" s="1"/>
  <c r="C587" i="2"/>
  <c r="B588" i="2"/>
  <c r="P588" i="2" s="1"/>
  <c r="C588" i="2"/>
  <c r="B589" i="2"/>
  <c r="P589" i="2" s="1"/>
  <c r="C589" i="2"/>
  <c r="B590" i="2"/>
  <c r="P590" i="2" s="1"/>
  <c r="C590" i="2"/>
  <c r="B591" i="2"/>
  <c r="P591" i="2" s="1"/>
  <c r="C591" i="2"/>
  <c r="B592" i="2"/>
  <c r="P592" i="2" s="1"/>
  <c r="C592" i="2"/>
  <c r="B593" i="2"/>
  <c r="P593" i="2" s="1"/>
  <c r="C593" i="2"/>
  <c r="B594" i="2"/>
  <c r="P594" i="2" s="1"/>
  <c r="C594" i="2"/>
  <c r="B595" i="2"/>
  <c r="P595" i="2" s="1"/>
  <c r="C595" i="2"/>
  <c r="B596" i="2"/>
  <c r="P596" i="2" s="1"/>
  <c r="C596" i="2"/>
  <c r="B597" i="2"/>
  <c r="P597" i="2" s="1"/>
  <c r="C597" i="2"/>
  <c r="B598" i="2"/>
  <c r="P598" i="2" s="1"/>
  <c r="C598" i="2"/>
  <c r="B599" i="2"/>
  <c r="P599" i="2" s="1"/>
  <c r="C599" i="2"/>
  <c r="B600" i="2"/>
  <c r="P600" i="2" s="1"/>
  <c r="C600" i="2"/>
  <c r="B601" i="2"/>
  <c r="P601" i="2" s="1"/>
  <c r="C601" i="2"/>
  <c r="B602" i="2"/>
  <c r="P602" i="2" s="1"/>
  <c r="C602" i="2"/>
  <c r="B603" i="2"/>
  <c r="P603" i="2" s="1"/>
  <c r="C603" i="2"/>
  <c r="B604" i="2"/>
  <c r="P604" i="2" s="1"/>
  <c r="C604" i="2"/>
  <c r="B605" i="2"/>
  <c r="P605" i="2" s="1"/>
  <c r="C605" i="2"/>
  <c r="B606" i="2"/>
  <c r="P606" i="2" s="1"/>
  <c r="C606" i="2"/>
  <c r="B607" i="2"/>
  <c r="P607" i="2" s="1"/>
  <c r="C607" i="2"/>
  <c r="B608" i="2"/>
  <c r="P608" i="2" s="1"/>
  <c r="C608" i="2"/>
  <c r="B609" i="2"/>
  <c r="P609" i="2" s="1"/>
  <c r="C609" i="2"/>
  <c r="B610" i="2"/>
  <c r="P610" i="2" s="1"/>
  <c r="C610" i="2"/>
  <c r="B611" i="2"/>
  <c r="P611" i="2" s="1"/>
  <c r="C611" i="2"/>
  <c r="B612" i="2"/>
  <c r="P612" i="2" s="1"/>
  <c r="C612" i="2"/>
  <c r="B613" i="2"/>
  <c r="P613" i="2" s="1"/>
  <c r="C613" i="2"/>
  <c r="B614" i="2"/>
  <c r="P614" i="2" s="1"/>
  <c r="C614" i="2"/>
  <c r="B615" i="2"/>
  <c r="P615" i="2" s="1"/>
  <c r="C615" i="2"/>
  <c r="B616" i="2"/>
  <c r="P616" i="2" s="1"/>
  <c r="C616" i="2"/>
  <c r="B617" i="2"/>
  <c r="P617" i="2" s="1"/>
  <c r="C617" i="2"/>
  <c r="B618" i="2"/>
  <c r="P618" i="2" s="1"/>
  <c r="C618" i="2"/>
  <c r="B619" i="2"/>
  <c r="P619" i="2" s="1"/>
  <c r="C619" i="2"/>
  <c r="B620" i="2"/>
  <c r="P620" i="2" s="1"/>
  <c r="C620" i="2"/>
  <c r="B621" i="2"/>
  <c r="P621" i="2" s="1"/>
  <c r="C621" i="2"/>
  <c r="B622" i="2"/>
  <c r="P622" i="2" s="1"/>
  <c r="C622" i="2"/>
  <c r="B623" i="2"/>
  <c r="P623" i="2" s="1"/>
  <c r="C623" i="2"/>
  <c r="B624" i="2"/>
  <c r="P624" i="2" s="1"/>
  <c r="C624" i="2"/>
  <c r="B625" i="2"/>
  <c r="P625" i="2" s="1"/>
  <c r="C625" i="2"/>
  <c r="B626" i="2"/>
  <c r="P626" i="2" s="1"/>
  <c r="C626" i="2"/>
  <c r="B627" i="2"/>
  <c r="P627" i="2" s="1"/>
  <c r="C627" i="2"/>
  <c r="B628" i="2"/>
  <c r="P628" i="2" s="1"/>
  <c r="C628" i="2"/>
  <c r="B629" i="2"/>
  <c r="P629" i="2" s="1"/>
  <c r="C629" i="2"/>
  <c r="B630" i="2"/>
  <c r="P630" i="2" s="1"/>
  <c r="C630" i="2"/>
  <c r="B631" i="2"/>
  <c r="P631" i="2" s="1"/>
  <c r="C631" i="2"/>
  <c r="B632" i="2"/>
  <c r="P632" i="2" s="1"/>
  <c r="C632" i="2"/>
  <c r="B633" i="2"/>
  <c r="P633" i="2" s="1"/>
  <c r="C633" i="2"/>
  <c r="B634" i="2"/>
  <c r="P634" i="2" s="1"/>
  <c r="C634" i="2"/>
  <c r="B635" i="2"/>
  <c r="P635" i="2" s="1"/>
  <c r="C635" i="2"/>
  <c r="B636" i="2"/>
  <c r="P636" i="2" s="1"/>
  <c r="C636" i="2"/>
  <c r="B637" i="2"/>
  <c r="P637" i="2" s="1"/>
  <c r="C637" i="2"/>
  <c r="B638" i="2"/>
  <c r="P638" i="2" s="1"/>
  <c r="C638" i="2"/>
  <c r="B639" i="2"/>
  <c r="P639" i="2" s="1"/>
  <c r="C639" i="2"/>
  <c r="B640" i="2"/>
  <c r="P640" i="2" s="1"/>
  <c r="C640" i="2"/>
  <c r="B641" i="2"/>
  <c r="P641" i="2" s="1"/>
  <c r="C641" i="2"/>
  <c r="B642" i="2"/>
  <c r="P642" i="2" s="1"/>
  <c r="C642" i="2"/>
  <c r="B643" i="2"/>
  <c r="P643" i="2" s="1"/>
  <c r="C643" i="2"/>
  <c r="B644" i="2"/>
  <c r="P644" i="2" s="1"/>
  <c r="C644" i="2"/>
  <c r="B645" i="2"/>
  <c r="P645" i="2" s="1"/>
  <c r="C645" i="2"/>
  <c r="B646" i="2"/>
  <c r="P646" i="2" s="1"/>
  <c r="C646" i="2"/>
  <c r="B647" i="2"/>
  <c r="P647" i="2" s="1"/>
  <c r="C647" i="2"/>
  <c r="B648" i="2"/>
  <c r="P648" i="2" s="1"/>
  <c r="C648" i="2"/>
  <c r="B649" i="2"/>
  <c r="P649" i="2" s="1"/>
  <c r="C649" i="2"/>
  <c r="B650" i="2"/>
  <c r="P650" i="2" s="1"/>
  <c r="C650" i="2"/>
  <c r="B651" i="2"/>
  <c r="P651" i="2" s="1"/>
  <c r="C651" i="2"/>
  <c r="B652" i="2"/>
  <c r="P652" i="2" s="1"/>
  <c r="C652" i="2"/>
  <c r="B653" i="2"/>
  <c r="P653" i="2" s="1"/>
  <c r="C653" i="2"/>
  <c r="B654" i="2"/>
  <c r="P654" i="2" s="1"/>
  <c r="C654" i="2"/>
  <c r="B655" i="2"/>
  <c r="P655" i="2" s="1"/>
  <c r="C655" i="2"/>
  <c r="B656" i="2"/>
  <c r="P656" i="2" s="1"/>
  <c r="C656" i="2"/>
  <c r="B657" i="2"/>
  <c r="P657" i="2" s="1"/>
  <c r="C657" i="2"/>
  <c r="B658" i="2"/>
  <c r="P658" i="2" s="1"/>
  <c r="C658" i="2"/>
  <c r="B659" i="2"/>
  <c r="P659" i="2" s="1"/>
  <c r="C659" i="2"/>
  <c r="B660" i="2"/>
  <c r="P660" i="2" s="1"/>
  <c r="C660" i="2"/>
  <c r="B661" i="2"/>
  <c r="P661" i="2" s="1"/>
  <c r="C661" i="2"/>
  <c r="B662" i="2"/>
  <c r="P662" i="2" s="1"/>
  <c r="C662" i="2"/>
  <c r="B663" i="2"/>
  <c r="P663" i="2" s="1"/>
  <c r="C663" i="2"/>
  <c r="B664" i="2"/>
  <c r="P664" i="2" s="1"/>
  <c r="C664" i="2"/>
  <c r="B665" i="2"/>
  <c r="P665" i="2" s="1"/>
  <c r="C665" i="2"/>
  <c r="B666" i="2"/>
  <c r="P666" i="2" s="1"/>
  <c r="C666" i="2"/>
  <c r="B667" i="2"/>
  <c r="P667" i="2" s="1"/>
  <c r="C667" i="2"/>
  <c r="B668" i="2"/>
  <c r="P668" i="2" s="1"/>
  <c r="C668" i="2"/>
  <c r="B669" i="2"/>
  <c r="P669" i="2" s="1"/>
  <c r="C669" i="2"/>
  <c r="B670" i="2"/>
  <c r="P670" i="2" s="1"/>
  <c r="C670" i="2"/>
  <c r="B671" i="2"/>
  <c r="P671" i="2" s="1"/>
  <c r="C671" i="2"/>
  <c r="B672" i="2"/>
  <c r="P672" i="2" s="1"/>
  <c r="C672" i="2"/>
  <c r="B673" i="2"/>
  <c r="P673" i="2" s="1"/>
  <c r="C673" i="2"/>
  <c r="B674" i="2"/>
  <c r="P674" i="2" s="1"/>
  <c r="C674" i="2"/>
  <c r="B675" i="2"/>
  <c r="P675" i="2" s="1"/>
  <c r="C675" i="2"/>
  <c r="B676" i="2"/>
  <c r="P676" i="2" s="1"/>
  <c r="C676" i="2"/>
  <c r="B677" i="2"/>
  <c r="P677" i="2" s="1"/>
  <c r="C677" i="2"/>
  <c r="B678" i="2"/>
  <c r="P678" i="2" s="1"/>
  <c r="C678" i="2"/>
  <c r="B679" i="2"/>
  <c r="P679" i="2" s="1"/>
  <c r="C679" i="2"/>
  <c r="B680" i="2"/>
  <c r="P680" i="2" s="1"/>
  <c r="C680" i="2"/>
  <c r="B681" i="2"/>
  <c r="P681" i="2" s="1"/>
  <c r="C681" i="2"/>
  <c r="B682" i="2"/>
  <c r="P682" i="2" s="1"/>
  <c r="C682" i="2"/>
  <c r="B683" i="2"/>
  <c r="P683" i="2" s="1"/>
  <c r="C683" i="2"/>
  <c r="B684" i="2"/>
  <c r="P684" i="2" s="1"/>
  <c r="C684" i="2"/>
  <c r="B685" i="2"/>
  <c r="P685" i="2" s="1"/>
  <c r="C685" i="2"/>
  <c r="B686" i="2"/>
  <c r="P686" i="2" s="1"/>
  <c r="C686" i="2"/>
  <c r="B687" i="2"/>
  <c r="P687" i="2" s="1"/>
  <c r="C687" i="2"/>
  <c r="B688" i="2"/>
  <c r="P688" i="2" s="1"/>
  <c r="C688" i="2"/>
  <c r="B689" i="2"/>
  <c r="P689" i="2" s="1"/>
  <c r="C689" i="2"/>
  <c r="B690" i="2"/>
  <c r="P690" i="2" s="1"/>
  <c r="C690" i="2"/>
  <c r="B691" i="2"/>
  <c r="P691" i="2" s="1"/>
  <c r="C691" i="2"/>
  <c r="B692" i="2"/>
  <c r="P692" i="2" s="1"/>
  <c r="C692" i="2"/>
  <c r="B693" i="2"/>
  <c r="P693" i="2" s="1"/>
  <c r="C693" i="2"/>
  <c r="B694" i="2"/>
  <c r="P694" i="2" s="1"/>
  <c r="C694" i="2"/>
  <c r="B695" i="2"/>
  <c r="P695" i="2" s="1"/>
  <c r="C695" i="2"/>
  <c r="B696" i="2"/>
  <c r="P696" i="2" s="1"/>
  <c r="C696" i="2"/>
  <c r="B697" i="2"/>
  <c r="P697" i="2" s="1"/>
  <c r="C697" i="2"/>
  <c r="B698" i="2"/>
  <c r="P698" i="2" s="1"/>
  <c r="C698" i="2"/>
  <c r="B699" i="2"/>
  <c r="P699" i="2" s="1"/>
  <c r="C699" i="2"/>
  <c r="B700" i="2"/>
  <c r="P700" i="2" s="1"/>
  <c r="C700" i="2"/>
  <c r="B701" i="2"/>
  <c r="P701" i="2" s="1"/>
  <c r="C701" i="2"/>
  <c r="B702" i="2"/>
  <c r="P702" i="2" s="1"/>
  <c r="C702" i="2"/>
  <c r="B703" i="2"/>
  <c r="P703" i="2" s="1"/>
  <c r="C703" i="2"/>
  <c r="B704" i="2"/>
  <c r="P704" i="2" s="1"/>
  <c r="C704" i="2"/>
  <c r="B705" i="2"/>
  <c r="P705" i="2" s="1"/>
  <c r="C705" i="2"/>
  <c r="B706" i="2"/>
  <c r="P706" i="2" s="1"/>
  <c r="C706" i="2"/>
  <c r="B707" i="2"/>
  <c r="P707" i="2" s="1"/>
  <c r="C707" i="2"/>
  <c r="B708" i="2"/>
  <c r="P708" i="2" s="1"/>
  <c r="C708" i="2"/>
  <c r="B709" i="2"/>
  <c r="P709" i="2" s="1"/>
  <c r="C709" i="2"/>
  <c r="B710" i="2"/>
  <c r="P710" i="2" s="1"/>
  <c r="C710" i="2"/>
  <c r="B711" i="2"/>
  <c r="P711" i="2" s="1"/>
  <c r="C711" i="2"/>
  <c r="B712" i="2"/>
  <c r="P712" i="2" s="1"/>
  <c r="C712" i="2"/>
  <c r="B713" i="2"/>
  <c r="P713" i="2" s="1"/>
  <c r="C713" i="2"/>
  <c r="B714" i="2"/>
  <c r="P714" i="2" s="1"/>
  <c r="C714" i="2"/>
  <c r="B715" i="2"/>
  <c r="P715" i="2" s="1"/>
  <c r="C715" i="2"/>
  <c r="B716" i="2"/>
  <c r="P716" i="2" s="1"/>
  <c r="C716" i="2"/>
  <c r="B717" i="2"/>
  <c r="P717" i="2" s="1"/>
  <c r="C717" i="2"/>
  <c r="B718" i="2"/>
  <c r="P718" i="2" s="1"/>
  <c r="C718" i="2"/>
  <c r="B719" i="2"/>
  <c r="P719" i="2" s="1"/>
  <c r="C719" i="2"/>
  <c r="B720" i="2"/>
  <c r="P720" i="2" s="1"/>
  <c r="C720" i="2"/>
  <c r="B721" i="2"/>
  <c r="P721" i="2" s="1"/>
  <c r="C721" i="2"/>
  <c r="B722" i="2"/>
  <c r="P722" i="2" s="1"/>
  <c r="C722" i="2"/>
  <c r="B723" i="2"/>
  <c r="P723" i="2" s="1"/>
  <c r="C723" i="2"/>
  <c r="B724" i="2"/>
  <c r="P724" i="2" s="1"/>
  <c r="C724" i="2"/>
  <c r="B725" i="2"/>
  <c r="P725" i="2" s="1"/>
  <c r="C725" i="2"/>
  <c r="B726" i="2"/>
  <c r="P726" i="2" s="1"/>
  <c r="C726" i="2"/>
  <c r="B727" i="2"/>
  <c r="P727" i="2" s="1"/>
  <c r="C727" i="2"/>
  <c r="B728" i="2"/>
  <c r="P728" i="2" s="1"/>
  <c r="C728" i="2"/>
  <c r="B729" i="2"/>
  <c r="P729" i="2" s="1"/>
  <c r="C729" i="2"/>
  <c r="B730" i="2"/>
  <c r="P730" i="2" s="1"/>
  <c r="C730" i="2"/>
  <c r="B731" i="2"/>
  <c r="P731" i="2" s="1"/>
  <c r="C731" i="2"/>
  <c r="B732" i="2"/>
  <c r="P732" i="2" s="1"/>
  <c r="C732" i="2"/>
  <c r="B733" i="2"/>
  <c r="P733" i="2" s="1"/>
  <c r="C733" i="2"/>
  <c r="B734" i="2"/>
  <c r="P734" i="2" s="1"/>
  <c r="C734" i="2"/>
  <c r="B735" i="2"/>
  <c r="P735" i="2" s="1"/>
  <c r="C735" i="2"/>
  <c r="B736" i="2"/>
  <c r="P736" i="2" s="1"/>
  <c r="C736" i="2"/>
  <c r="B737" i="2"/>
  <c r="P737" i="2" s="1"/>
  <c r="C737" i="2"/>
  <c r="B738" i="2"/>
  <c r="P738" i="2" s="1"/>
  <c r="C738" i="2"/>
  <c r="B739" i="2"/>
  <c r="P739" i="2" s="1"/>
  <c r="C739" i="2"/>
  <c r="B740" i="2"/>
  <c r="P740" i="2" s="1"/>
  <c r="C740" i="2"/>
  <c r="B741" i="2"/>
  <c r="P741" i="2" s="1"/>
  <c r="C741" i="2"/>
  <c r="B742" i="2"/>
  <c r="P742" i="2" s="1"/>
  <c r="C742" i="2"/>
  <c r="B743" i="2"/>
  <c r="P743" i="2" s="1"/>
  <c r="C743" i="2"/>
  <c r="B744" i="2"/>
  <c r="P744" i="2" s="1"/>
  <c r="C744" i="2"/>
  <c r="B745" i="2"/>
  <c r="P745" i="2" s="1"/>
  <c r="C745" i="2"/>
  <c r="B746" i="2"/>
  <c r="P746" i="2" s="1"/>
  <c r="C746" i="2"/>
  <c r="B747" i="2"/>
  <c r="P747" i="2" s="1"/>
  <c r="C747" i="2"/>
  <c r="B748" i="2"/>
  <c r="P748" i="2" s="1"/>
  <c r="C748" i="2"/>
  <c r="B749" i="2"/>
  <c r="P749" i="2" s="1"/>
  <c r="C749" i="2"/>
  <c r="B750" i="2"/>
  <c r="P750" i="2" s="1"/>
  <c r="C750" i="2"/>
  <c r="B751" i="2"/>
  <c r="P751" i="2" s="1"/>
  <c r="C751" i="2"/>
  <c r="B752" i="2"/>
  <c r="P752" i="2" s="1"/>
  <c r="C752" i="2"/>
  <c r="B753" i="2"/>
  <c r="P753" i="2" s="1"/>
  <c r="C753" i="2"/>
  <c r="B754" i="2"/>
  <c r="P754" i="2" s="1"/>
  <c r="C754" i="2"/>
  <c r="B755" i="2"/>
  <c r="P755" i="2" s="1"/>
  <c r="C755" i="2"/>
  <c r="B756" i="2"/>
  <c r="P756" i="2" s="1"/>
  <c r="C756" i="2"/>
  <c r="B757" i="2"/>
  <c r="P757" i="2" s="1"/>
  <c r="C757" i="2"/>
  <c r="B758" i="2"/>
  <c r="P758" i="2" s="1"/>
  <c r="C758" i="2"/>
  <c r="B759" i="2"/>
  <c r="P759" i="2" s="1"/>
  <c r="C759" i="2"/>
  <c r="B760" i="2"/>
  <c r="P760" i="2" s="1"/>
  <c r="C760" i="2"/>
  <c r="B761" i="2"/>
  <c r="P761" i="2" s="1"/>
  <c r="C761" i="2"/>
  <c r="B762" i="2"/>
  <c r="P762" i="2" s="1"/>
  <c r="C762" i="2"/>
  <c r="B763" i="2"/>
  <c r="P763" i="2" s="1"/>
  <c r="C763" i="2"/>
  <c r="B764" i="2"/>
  <c r="P764" i="2" s="1"/>
  <c r="C764" i="2"/>
  <c r="B765" i="2"/>
  <c r="P765" i="2" s="1"/>
  <c r="C765" i="2"/>
  <c r="B766" i="2"/>
  <c r="P766" i="2" s="1"/>
  <c r="C766" i="2"/>
  <c r="B767" i="2"/>
  <c r="P767" i="2" s="1"/>
  <c r="C767" i="2"/>
  <c r="B768" i="2"/>
  <c r="P768" i="2" s="1"/>
  <c r="C768" i="2"/>
  <c r="B769" i="2"/>
  <c r="P769" i="2" s="1"/>
  <c r="C769" i="2"/>
  <c r="B770" i="2"/>
  <c r="P770" i="2" s="1"/>
  <c r="C770" i="2"/>
  <c r="B771" i="2"/>
  <c r="P771" i="2" s="1"/>
  <c r="C771" i="2"/>
  <c r="B772" i="2"/>
  <c r="P772" i="2" s="1"/>
  <c r="C772" i="2"/>
  <c r="B773" i="2"/>
  <c r="P773" i="2" s="1"/>
  <c r="C773" i="2"/>
  <c r="B774" i="2"/>
  <c r="P774" i="2" s="1"/>
  <c r="C774" i="2"/>
  <c r="B775" i="2"/>
  <c r="P775" i="2" s="1"/>
  <c r="C775" i="2"/>
  <c r="B776" i="2"/>
  <c r="P776" i="2" s="1"/>
  <c r="C776" i="2"/>
  <c r="B777" i="2"/>
  <c r="P777" i="2" s="1"/>
  <c r="C777" i="2"/>
  <c r="B778" i="2"/>
  <c r="P778" i="2" s="1"/>
  <c r="C778" i="2"/>
  <c r="B779" i="2"/>
  <c r="P779" i="2" s="1"/>
  <c r="C779" i="2"/>
  <c r="B780" i="2"/>
  <c r="P780" i="2" s="1"/>
  <c r="C780" i="2"/>
  <c r="B781" i="2"/>
  <c r="P781" i="2" s="1"/>
  <c r="C781" i="2"/>
  <c r="B782" i="2"/>
  <c r="P782" i="2" s="1"/>
  <c r="C782" i="2"/>
  <c r="B783" i="2"/>
  <c r="P783" i="2" s="1"/>
  <c r="C783" i="2"/>
  <c r="B784" i="2"/>
  <c r="P784" i="2" s="1"/>
  <c r="C784" i="2"/>
  <c r="B785" i="2"/>
  <c r="P785" i="2" s="1"/>
  <c r="C785" i="2"/>
  <c r="B786" i="2"/>
  <c r="P786" i="2" s="1"/>
  <c r="C786" i="2"/>
  <c r="B787" i="2"/>
  <c r="P787" i="2" s="1"/>
  <c r="C787" i="2"/>
  <c r="B788" i="2"/>
  <c r="P788" i="2" s="1"/>
  <c r="C788" i="2"/>
  <c r="B789" i="2"/>
  <c r="P789" i="2" s="1"/>
  <c r="C789" i="2"/>
  <c r="B790" i="2"/>
  <c r="P790" i="2" s="1"/>
  <c r="C790" i="2"/>
  <c r="B791" i="2"/>
  <c r="P791" i="2" s="1"/>
  <c r="C791" i="2"/>
  <c r="B792" i="2"/>
  <c r="P792" i="2" s="1"/>
  <c r="C792" i="2"/>
  <c r="B793" i="2"/>
  <c r="P793" i="2" s="1"/>
  <c r="C793" i="2"/>
  <c r="B794" i="2"/>
  <c r="P794" i="2" s="1"/>
  <c r="C794" i="2"/>
  <c r="B795" i="2"/>
  <c r="P795" i="2" s="1"/>
  <c r="C795" i="2"/>
  <c r="B796" i="2"/>
  <c r="P796" i="2" s="1"/>
  <c r="C796" i="2"/>
  <c r="B797" i="2"/>
  <c r="P797" i="2" s="1"/>
  <c r="C797" i="2"/>
  <c r="B798" i="2"/>
  <c r="P798" i="2" s="1"/>
  <c r="C798" i="2"/>
  <c r="B799" i="2"/>
  <c r="P799" i="2" s="1"/>
  <c r="C799" i="2"/>
  <c r="B800" i="2"/>
  <c r="P800" i="2" s="1"/>
  <c r="C800" i="2"/>
  <c r="B801" i="2"/>
  <c r="P801" i="2" s="1"/>
  <c r="C801" i="2"/>
  <c r="B802" i="2"/>
  <c r="P802" i="2" s="1"/>
  <c r="C802" i="2"/>
  <c r="B803" i="2"/>
  <c r="P803" i="2" s="1"/>
  <c r="C803" i="2"/>
  <c r="B804" i="2"/>
  <c r="P804" i="2" s="1"/>
  <c r="C804" i="2"/>
  <c r="B805" i="2"/>
  <c r="P805" i="2" s="1"/>
  <c r="C805" i="2"/>
  <c r="B806" i="2"/>
  <c r="P806" i="2" s="1"/>
  <c r="C806" i="2"/>
  <c r="B807" i="2"/>
  <c r="P807" i="2" s="1"/>
  <c r="C807" i="2"/>
  <c r="B808" i="2"/>
  <c r="P808" i="2" s="1"/>
  <c r="C808" i="2"/>
  <c r="B809" i="2"/>
  <c r="P809" i="2" s="1"/>
  <c r="C809" i="2"/>
  <c r="B810" i="2"/>
  <c r="P810" i="2" s="1"/>
  <c r="C810" i="2"/>
  <c r="B811" i="2"/>
  <c r="P811" i="2" s="1"/>
  <c r="C811" i="2"/>
  <c r="B812" i="2"/>
  <c r="P812" i="2" s="1"/>
  <c r="C812" i="2"/>
  <c r="B813" i="2"/>
  <c r="P813" i="2" s="1"/>
  <c r="C813" i="2"/>
  <c r="B814" i="2"/>
  <c r="P814" i="2" s="1"/>
  <c r="C814" i="2"/>
  <c r="B815" i="2"/>
  <c r="P815" i="2" s="1"/>
  <c r="C815" i="2"/>
  <c r="B816" i="2"/>
  <c r="P816" i="2" s="1"/>
  <c r="C816" i="2"/>
  <c r="B817" i="2"/>
  <c r="P817" i="2" s="1"/>
  <c r="C817" i="2"/>
  <c r="B818" i="2"/>
  <c r="P818" i="2" s="1"/>
  <c r="C818" i="2"/>
  <c r="B819" i="2"/>
  <c r="P819" i="2" s="1"/>
  <c r="C819" i="2"/>
  <c r="B820" i="2"/>
  <c r="P820" i="2" s="1"/>
  <c r="C820" i="2"/>
  <c r="B821" i="2"/>
  <c r="P821" i="2" s="1"/>
  <c r="C821" i="2"/>
  <c r="B822" i="2"/>
  <c r="P822" i="2" s="1"/>
  <c r="C822" i="2"/>
  <c r="B823" i="2"/>
  <c r="P823" i="2" s="1"/>
  <c r="C823" i="2"/>
  <c r="B824" i="2"/>
  <c r="P824" i="2" s="1"/>
  <c r="C824" i="2"/>
  <c r="B825" i="2"/>
  <c r="P825" i="2" s="1"/>
  <c r="C825" i="2"/>
  <c r="B826" i="2"/>
  <c r="P826" i="2" s="1"/>
  <c r="C826" i="2"/>
  <c r="B827" i="2"/>
  <c r="P827" i="2" s="1"/>
  <c r="C827" i="2"/>
  <c r="B828" i="2"/>
  <c r="P828" i="2" s="1"/>
  <c r="C828" i="2"/>
  <c r="B829" i="2"/>
  <c r="P829" i="2" s="1"/>
  <c r="C829" i="2"/>
  <c r="B830" i="2"/>
  <c r="P830" i="2" s="1"/>
  <c r="C830" i="2"/>
  <c r="B831" i="2"/>
  <c r="P831" i="2" s="1"/>
  <c r="C831" i="2"/>
  <c r="B832" i="2"/>
  <c r="P832" i="2" s="1"/>
  <c r="C832" i="2"/>
  <c r="B833" i="2"/>
  <c r="P833" i="2" s="1"/>
  <c r="C833" i="2"/>
  <c r="B834" i="2"/>
  <c r="P834" i="2" s="1"/>
  <c r="C834" i="2"/>
  <c r="B835" i="2"/>
  <c r="P835" i="2" s="1"/>
  <c r="C835" i="2"/>
  <c r="B836" i="2"/>
  <c r="P836" i="2" s="1"/>
  <c r="C836" i="2"/>
  <c r="B837" i="2"/>
  <c r="P837" i="2" s="1"/>
  <c r="C837" i="2"/>
  <c r="B838" i="2"/>
  <c r="P838" i="2" s="1"/>
  <c r="C838" i="2"/>
  <c r="B839" i="2"/>
  <c r="P839" i="2" s="1"/>
  <c r="C839" i="2"/>
  <c r="B840" i="2"/>
  <c r="P840" i="2" s="1"/>
  <c r="C840" i="2"/>
  <c r="B841" i="2"/>
  <c r="P841" i="2" s="1"/>
  <c r="C841" i="2"/>
  <c r="B842" i="2"/>
  <c r="P842" i="2" s="1"/>
  <c r="C842" i="2"/>
  <c r="B843" i="2"/>
  <c r="P843" i="2" s="1"/>
  <c r="C843" i="2"/>
  <c r="B844" i="2"/>
  <c r="P844" i="2" s="1"/>
  <c r="C844" i="2"/>
  <c r="B845" i="2"/>
  <c r="P845" i="2" s="1"/>
  <c r="C845" i="2"/>
  <c r="B846" i="2"/>
  <c r="P846" i="2" s="1"/>
  <c r="C846" i="2"/>
  <c r="B847" i="2"/>
  <c r="P847" i="2" s="1"/>
  <c r="C847" i="2"/>
  <c r="B848" i="2"/>
  <c r="P848" i="2" s="1"/>
  <c r="C848" i="2"/>
  <c r="B849" i="2"/>
  <c r="P849" i="2" s="1"/>
  <c r="C849" i="2"/>
  <c r="B850" i="2"/>
  <c r="P850" i="2" s="1"/>
  <c r="C850" i="2"/>
  <c r="B851" i="2"/>
  <c r="P851" i="2" s="1"/>
  <c r="C851" i="2"/>
  <c r="B852" i="2"/>
  <c r="P852" i="2" s="1"/>
  <c r="C852" i="2"/>
  <c r="B853" i="2"/>
  <c r="P853" i="2" s="1"/>
  <c r="C853" i="2"/>
  <c r="B854" i="2"/>
  <c r="P854" i="2" s="1"/>
  <c r="C854" i="2"/>
  <c r="B855" i="2"/>
  <c r="P855" i="2" s="1"/>
  <c r="C855" i="2"/>
  <c r="B856" i="2"/>
  <c r="P856" i="2" s="1"/>
  <c r="C856" i="2"/>
  <c r="B857" i="2"/>
  <c r="P857" i="2" s="1"/>
  <c r="C857" i="2"/>
  <c r="B858" i="2"/>
  <c r="P858" i="2" s="1"/>
  <c r="C858" i="2"/>
  <c r="B859" i="2"/>
  <c r="P859" i="2" s="1"/>
  <c r="C859" i="2"/>
  <c r="B860" i="2"/>
  <c r="P860" i="2" s="1"/>
  <c r="C860" i="2"/>
  <c r="B861" i="2"/>
  <c r="P861" i="2" s="1"/>
  <c r="C861" i="2"/>
  <c r="B862" i="2"/>
  <c r="P862" i="2" s="1"/>
  <c r="C862" i="2"/>
  <c r="B863" i="2"/>
  <c r="P863" i="2" s="1"/>
  <c r="C863" i="2"/>
  <c r="B864" i="2"/>
  <c r="P864" i="2" s="1"/>
  <c r="C864" i="2"/>
  <c r="B865" i="2"/>
  <c r="P865" i="2" s="1"/>
  <c r="C865" i="2"/>
  <c r="B866" i="2"/>
  <c r="P866" i="2" s="1"/>
  <c r="C866" i="2"/>
  <c r="B867" i="2"/>
  <c r="P867" i="2" s="1"/>
  <c r="C867" i="2"/>
  <c r="B868" i="2"/>
  <c r="P868" i="2" s="1"/>
  <c r="C868" i="2"/>
  <c r="B869" i="2"/>
  <c r="P869" i="2" s="1"/>
  <c r="C869" i="2"/>
  <c r="B870" i="2"/>
  <c r="P870" i="2" s="1"/>
  <c r="C870" i="2"/>
  <c r="B871" i="2"/>
  <c r="P871" i="2" s="1"/>
  <c r="C871" i="2"/>
  <c r="B872" i="2"/>
  <c r="P872" i="2" s="1"/>
  <c r="C872" i="2"/>
  <c r="B873" i="2"/>
  <c r="P873" i="2" s="1"/>
  <c r="C873" i="2"/>
  <c r="B874" i="2"/>
  <c r="P874" i="2" s="1"/>
  <c r="C874" i="2"/>
  <c r="B875" i="2"/>
  <c r="P875" i="2" s="1"/>
  <c r="C875" i="2"/>
  <c r="B876" i="2"/>
  <c r="P876" i="2" s="1"/>
  <c r="C876" i="2"/>
  <c r="B877" i="2"/>
  <c r="P877" i="2" s="1"/>
  <c r="C877" i="2"/>
  <c r="B878" i="2"/>
  <c r="P878" i="2" s="1"/>
  <c r="C878" i="2"/>
  <c r="B879" i="2"/>
  <c r="P879" i="2" s="1"/>
  <c r="C879" i="2"/>
  <c r="B880" i="2"/>
  <c r="P880" i="2" s="1"/>
  <c r="C880" i="2"/>
  <c r="B881" i="2"/>
  <c r="P881" i="2" s="1"/>
  <c r="C881" i="2"/>
  <c r="B882" i="2"/>
  <c r="P882" i="2" s="1"/>
  <c r="C882" i="2"/>
  <c r="B883" i="2"/>
  <c r="P883" i="2" s="1"/>
  <c r="C883" i="2"/>
  <c r="B884" i="2"/>
  <c r="P884" i="2" s="1"/>
  <c r="C884" i="2"/>
  <c r="B885" i="2"/>
  <c r="P885" i="2" s="1"/>
  <c r="C885" i="2"/>
  <c r="B886" i="2"/>
  <c r="P886" i="2" s="1"/>
  <c r="C886" i="2"/>
  <c r="B887" i="2"/>
  <c r="P887" i="2" s="1"/>
  <c r="C887" i="2"/>
  <c r="B888" i="2"/>
  <c r="P888" i="2" s="1"/>
  <c r="C888" i="2"/>
  <c r="B889" i="2"/>
  <c r="P889" i="2" s="1"/>
  <c r="C889" i="2"/>
  <c r="B890" i="2"/>
  <c r="P890" i="2" s="1"/>
  <c r="C890" i="2"/>
  <c r="B891" i="2"/>
  <c r="P891" i="2" s="1"/>
  <c r="C891" i="2"/>
  <c r="B892" i="2"/>
  <c r="P892" i="2" s="1"/>
  <c r="C892" i="2"/>
  <c r="B893" i="2"/>
  <c r="P893" i="2" s="1"/>
  <c r="C893" i="2"/>
  <c r="B894" i="2"/>
  <c r="P894" i="2" s="1"/>
  <c r="C894" i="2"/>
  <c r="B895" i="2"/>
  <c r="P895" i="2" s="1"/>
  <c r="C895" i="2"/>
  <c r="B896" i="2"/>
  <c r="P896" i="2" s="1"/>
  <c r="C896" i="2"/>
  <c r="B897" i="2"/>
  <c r="P897" i="2" s="1"/>
  <c r="C897" i="2"/>
  <c r="B898" i="2"/>
  <c r="P898" i="2" s="1"/>
  <c r="C898" i="2"/>
  <c r="B899" i="2"/>
  <c r="P899" i="2" s="1"/>
  <c r="C899" i="2"/>
  <c r="B900" i="2"/>
  <c r="P900" i="2" s="1"/>
  <c r="C900" i="2"/>
  <c r="B901" i="2"/>
  <c r="P901" i="2" s="1"/>
  <c r="C901" i="2"/>
  <c r="B902" i="2"/>
  <c r="P902" i="2" s="1"/>
  <c r="C902" i="2"/>
  <c r="B903" i="2"/>
  <c r="P903" i="2" s="1"/>
  <c r="C903" i="2"/>
  <c r="B904" i="2"/>
  <c r="P904" i="2" s="1"/>
  <c r="C904" i="2"/>
  <c r="B905" i="2"/>
  <c r="P905" i="2" s="1"/>
  <c r="C905" i="2"/>
  <c r="B906" i="2"/>
  <c r="P906" i="2" s="1"/>
  <c r="C906" i="2"/>
  <c r="B907" i="2"/>
  <c r="P907" i="2" s="1"/>
  <c r="C907" i="2"/>
  <c r="B908" i="2"/>
  <c r="P908" i="2" s="1"/>
  <c r="C908" i="2"/>
  <c r="B909" i="2"/>
  <c r="P909" i="2" s="1"/>
  <c r="C909" i="2"/>
  <c r="B910" i="2"/>
  <c r="P910" i="2" s="1"/>
  <c r="C910" i="2"/>
  <c r="B911" i="2"/>
  <c r="P911" i="2" s="1"/>
  <c r="C911" i="2"/>
  <c r="B912" i="2"/>
  <c r="P912" i="2" s="1"/>
  <c r="C912" i="2"/>
  <c r="B913" i="2"/>
  <c r="P913" i="2" s="1"/>
  <c r="C913" i="2"/>
  <c r="B914" i="2"/>
  <c r="P914" i="2" s="1"/>
  <c r="C914" i="2"/>
  <c r="B915" i="2"/>
  <c r="P915" i="2" s="1"/>
  <c r="C915" i="2"/>
  <c r="B916" i="2"/>
  <c r="P916" i="2" s="1"/>
  <c r="C916" i="2"/>
  <c r="B917" i="2"/>
  <c r="P917" i="2" s="1"/>
  <c r="C917" i="2"/>
  <c r="B918" i="2"/>
  <c r="P918" i="2" s="1"/>
  <c r="C918" i="2"/>
  <c r="B919" i="2"/>
  <c r="P919" i="2" s="1"/>
  <c r="C919" i="2"/>
  <c r="B920" i="2"/>
  <c r="P920" i="2" s="1"/>
  <c r="C920" i="2"/>
  <c r="B921" i="2"/>
  <c r="P921" i="2" s="1"/>
  <c r="C921" i="2"/>
  <c r="B922" i="2"/>
  <c r="P922" i="2" s="1"/>
  <c r="C922" i="2"/>
  <c r="B923" i="2"/>
  <c r="P923" i="2" s="1"/>
  <c r="C923" i="2"/>
  <c r="B924" i="2"/>
  <c r="P924" i="2" s="1"/>
  <c r="C924" i="2"/>
  <c r="B925" i="2"/>
  <c r="P925" i="2" s="1"/>
  <c r="C925" i="2"/>
  <c r="B926" i="2"/>
  <c r="P926" i="2" s="1"/>
  <c r="C926" i="2"/>
  <c r="B927" i="2"/>
  <c r="P927" i="2" s="1"/>
  <c r="C927" i="2"/>
  <c r="B928" i="2"/>
  <c r="P928" i="2" s="1"/>
  <c r="C928" i="2"/>
  <c r="B929" i="2"/>
  <c r="P929" i="2" s="1"/>
  <c r="C929" i="2"/>
  <c r="B930" i="2"/>
  <c r="P930" i="2" s="1"/>
  <c r="C930" i="2"/>
  <c r="B931" i="2"/>
  <c r="P931" i="2" s="1"/>
  <c r="C931" i="2"/>
  <c r="B932" i="2"/>
  <c r="P932" i="2" s="1"/>
  <c r="C932" i="2"/>
  <c r="B933" i="2"/>
  <c r="P933" i="2" s="1"/>
  <c r="C933" i="2"/>
  <c r="B934" i="2"/>
  <c r="P934" i="2" s="1"/>
  <c r="C934" i="2"/>
  <c r="B935" i="2"/>
  <c r="P935" i="2" s="1"/>
  <c r="C935" i="2"/>
  <c r="B936" i="2"/>
  <c r="P936" i="2" s="1"/>
  <c r="C936" i="2"/>
  <c r="B937" i="2"/>
  <c r="P937" i="2" s="1"/>
  <c r="C937" i="2"/>
  <c r="B938" i="2"/>
  <c r="P938" i="2" s="1"/>
  <c r="C938" i="2"/>
  <c r="B939" i="2"/>
  <c r="P939" i="2" s="1"/>
  <c r="C939" i="2"/>
  <c r="B940" i="2"/>
  <c r="P940" i="2" s="1"/>
  <c r="C940" i="2"/>
  <c r="B941" i="2"/>
  <c r="P941" i="2" s="1"/>
  <c r="C941" i="2"/>
  <c r="B942" i="2"/>
  <c r="P942" i="2" s="1"/>
  <c r="C942" i="2"/>
  <c r="B943" i="2"/>
  <c r="P943" i="2" s="1"/>
  <c r="C943" i="2"/>
  <c r="B944" i="2"/>
  <c r="P944" i="2" s="1"/>
  <c r="C944" i="2"/>
  <c r="B945" i="2"/>
  <c r="P945" i="2" s="1"/>
  <c r="C945" i="2"/>
  <c r="B946" i="2"/>
  <c r="P946" i="2" s="1"/>
  <c r="C946" i="2"/>
  <c r="B947" i="2"/>
  <c r="P947" i="2" s="1"/>
  <c r="C947" i="2"/>
  <c r="B948" i="2"/>
  <c r="P948" i="2" s="1"/>
  <c r="C948" i="2"/>
  <c r="B949" i="2"/>
  <c r="P949" i="2" s="1"/>
  <c r="C949" i="2"/>
  <c r="B950" i="2"/>
  <c r="P950" i="2" s="1"/>
  <c r="C950" i="2"/>
  <c r="B951" i="2"/>
  <c r="P951" i="2" s="1"/>
  <c r="C951" i="2"/>
  <c r="B952" i="2"/>
  <c r="P952" i="2" s="1"/>
  <c r="C952" i="2"/>
  <c r="B953" i="2"/>
  <c r="P953" i="2" s="1"/>
  <c r="C953" i="2"/>
  <c r="B954" i="2"/>
  <c r="P954" i="2" s="1"/>
  <c r="C954" i="2"/>
  <c r="B955" i="2"/>
  <c r="P955" i="2" s="1"/>
  <c r="C955" i="2"/>
  <c r="B956" i="2"/>
  <c r="P956" i="2" s="1"/>
  <c r="C956" i="2"/>
  <c r="B957" i="2"/>
  <c r="P957" i="2" s="1"/>
  <c r="C957" i="2"/>
  <c r="B958" i="2"/>
  <c r="P958" i="2" s="1"/>
  <c r="C958" i="2"/>
  <c r="B959" i="2"/>
  <c r="P959" i="2" s="1"/>
  <c r="C959" i="2"/>
  <c r="B960" i="2"/>
  <c r="P960" i="2" s="1"/>
  <c r="C960" i="2"/>
  <c r="B961" i="2"/>
  <c r="P961" i="2" s="1"/>
  <c r="C961" i="2"/>
  <c r="B962" i="2"/>
  <c r="P962" i="2" s="1"/>
  <c r="C962" i="2"/>
  <c r="B963" i="2"/>
  <c r="P963" i="2" s="1"/>
  <c r="C963" i="2"/>
  <c r="B964" i="2"/>
  <c r="P964" i="2" s="1"/>
  <c r="C964" i="2"/>
  <c r="B965" i="2"/>
  <c r="P965" i="2" s="1"/>
  <c r="C965" i="2"/>
  <c r="B966" i="2"/>
  <c r="P966" i="2" s="1"/>
  <c r="C966" i="2"/>
  <c r="B967" i="2"/>
  <c r="P967" i="2" s="1"/>
  <c r="C967" i="2"/>
  <c r="B968" i="2"/>
  <c r="P968" i="2" s="1"/>
  <c r="C968" i="2"/>
  <c r="B969" i="2"/>
  <c r="P969" i="2" s="1"/>
  <c r="C969" i="2"/>
  <c r="B970" i="2"/>
  <c r="P970" i="2" s="1"/>
  <c r="C970" i="2"/>
  <c r="B971" i="2"/>
  <c r="P971" i="2" s="1"/>
  <c r="C971" i="2"/>
  <c r="B972" i="2"/>
  <c r="P972" i="2" s="1"/>
  <c r="C972" i="2"/>
  <c r="B973" i="2"/>
  <c r="P973" i="2" s="1"/>
  <c r="C973" i="2"/>
  <c r="B974" i="2"/>
  <c r="P974" i="2" s="1"/>
  <c r="C974" i="2"/>
  <c r="B975" i="2"/>
  <c r="P975" i="2" s="1"/>
  <c r="C975" i="2"/>
  <c r="B976" i="2"/>
  <c r="P976" i="2" s="1"/>
  <c r="C976" i="2"/>
  <c r="B977" i="2"/>
  <c r="P977" i="2" s="1"/>
  <c r="C977" i="2"/>
  <c r="B978" i="2"/>
  <c r="P978" i="2" s="1"/>
  <c r="C978" i="2"/>
  <c r="B979" i="2"/>
  <c r="P979" i="2" s="1"/>
  <c r="C979" i="2"/>
  <c r="B980" i="2"/>
  <c r="P980" i="2" s="1"/>
  <c r="C980" i="2"/>
  <c r="B981" i="2"/>
  <c r="P981" i="2" s="1"/>
  <c r="C981" i="2"/>
  <c r="B982" i="2"/>
  <c r="P982" i="2" s="1"/>
  <c r="C982" i="2"/>
  <c r="B983" i="2"/>
  <c r="P983" i="2" s="1"/>
  <c r="C983" i="2"/>
  <c r="B984" i="2"/>
  <c r="P984" i="2" s="1"/>
  <c r="C984" i="2"/>
  <c r="B985" i="2"/>
  <c r="P985" i="2" s="1"/>
  <c r="C985" i="2"/>
  <c r="B986" i="2"/>
  <c r="P986" i="2" s="1"/>
  <c r="C986" i="2"/>
  <c r="B987" i="2"/>
  <c r="P987" i="2" s="1"/>
  <c r="C987" i="2"/>
  <c r="B988" i="2"/>
  <c r="P988" i="2" s="1"/>
  <c r="C988" i="2"/>
  <c r="B989" i="2"/>
  <c r="P989" i="2" s="1"/>
  <c r="C989" i="2"/>
  <c r="B990" i="2"/>
  <c r="P990" i="2" s="1"/>
  <c r="C990" i="2"/>
  <c r="B991" i="2"/>
  <c r="P991" i="2" s="1"/>
  <c r="C991" i="2"/>
  <c r="B992" i="2"/>
  <c r="P992" i="2" s="1"/>
  <c r="C992" i="2"/>
  <c r="B993" i="2"/>
  <c r="P993" i="2" s="1"/>
  <c r="C993" i="2"/>
  <c r="B994" i="2"/>
  <c r="P994" i="2" s="1"/>
  <c r="C994" i="2"/>
  <c r="B995" i="2"/>
  <c r="P995" i="2" s="1"/>
  <c r="C995" i="2"/>
  <c r="B996" i="2"/>
  <c r="P996" i="2" s="1"/>
  <c r="C996" i="2"/>
  <c r="B997" i="2"/>
  <c r="P997" i="2" s="1"/>
  <c r="C997" i="2"/>
  <c r="B998" i="2"/>
  <c r="P998" i="2" s="1"/>
  <c r="C998" i="2"/>
  <c r="B999" i="2"/>
  <c r="P999" i="2" s="1"/>
  <c r="C999" i="2"/>
  <c r="B1000" i="2"/>
  <c r="P1000" i="2" s="1"/>
  <c r="C1000" i="2"/>
  <c r="B1001" i="2"/>
  <c r="P1001" i="2" s="1"/>
  <c r="C1001" i="2"/>
  <c r="B1002" i="2"/>
  <c r="P1002" i="2" s="1"/>
  <c r="C1002" i="2"/>
  <c r="B1003" i="2"/>
  <c r="P1003" i="2" s="1"/>
  <c r="C1003" i="2"/>
  <c r="B1004" i="2"/>
  <c r="P1004" i="2" s="1"/>
  <c r="C1004" i="2"/>
  <c r="B1005" i="2"/>
  <c r="P1005" i="2" s="1"/>
  <c r="C1005" i="2"/>
  <c r="B1006" i="2"/>
  <c r="P1006" i="2" s="1"/>
  <c r="C1006" i="2"/>
  <c r="B1007" i="2"/>
  <c r="P1007" i="2" s="1"/>
  <c r="C1007" i="2"/>
  <c r="B1008" i="2"/>
  <c r="P1008" i="2" s="1"/>
  <c r="C1008" i="2"/>
  <c r="B1009" i="2"/>
  <c r="P1009" i="2" s="1"/>
  <c r="C1009" i="2"/>
  <c r="B1010" i="2"/>
  <c r="P1010" i="2" s="1"/>
  <c r="C1010" i="2"/>
  <c r="B1011" i="2"/>
  <c r="P1011" i="2" s="1"/>
  <c r="C1011" i="2"/>
  <c r="B1012" i="2"/>
  <c r="P1012" i="2" s="1"/>
  <c r="C1012" i="2"/>
  <c r="B1013" i="2"/>
  <c r="P1013" i="2" s="1"/>
  <c r="C1013" i="2"/>
  <c r="B1014" i="2"/>
  <c r="P1014" i="2" s="1"/>
  <c r="C1014" i="2"/>
  <c r="B1015" i="2"/>
  <c r="P1015" i="2" s="1"/>
  <c r="C1015" i="2"/>
  <c r="B1016" i="2"/>
  <c r="P1016" i="2" s="1"/>
  <c r="C1016" i="2"/>
  <c r="B1017" i="2"/>
  <c r="P1017" i="2" s="1"/>
  <c r="C1017" i="2"/>
  <c r="B1018" i="2"/>
  <c r="P1018" i="2" s="1"/>
  <c r="C1018" i="2"/>
  <c r="B1019" i="2"/>
  <c r="P1019" i="2" s="1"/>
  <c r="C1019" i="2"/>
  <c r="B1020" i="2"/>
  <c r="P1020" i="2" s="1"/>
  <c r="C1020" i="2"/>
  <c r="B1021" i="2"/>
  <c r="P1021" i="2" s="1"/>
  <c r="C1021" i="2"/>
  <c r="B1022" i="2"/>
  <c r="P1022" i="2" s="1"/>
  <c r="C1022" i="2"/>
  <c r="B1023" i="2"/>
  <c r="P1023" i="2" s="1"/>
  <c r="C1023" i="2"/>
  <c r="B1024" i="2"/>
  <c r="P1024" i="2" s="1"/>
  <c r="C1024" i="2"/>
  <c r="B1025" i="2"/>
  <c r="P1025" i="2" s="1"/>
  <c r="C1025" i="2"/>
  <c r="B1026" i="2"/>
  <c r="P1026" i="2" s="1"/>
  <c r="C1026" i="2"/>
  <c r="B1027" i="2"/>
  <c r="P1027" i="2" s="1"/>
  <c r="C1027" i="2"/>
  <c r="B1028" i="2"/>
  <c r="P1028" i="2" s="1"/>
  <c r="C1028" i="2"/>
  <c r="B1029" i="2"/>
  <c r="P1029" i="2" s="1"/>
  <c r="C1029" i="2"/>
  <c r="B1030" i="2"/>
  <c r="P1030" i="2" s="1"/>
  <c r="C1030" i="2"/>
  <c r="B1031" i="2"/>
  <c r="P1031" i="2" s="1"/>
  <c r="C1031" i="2"/>
  <c r="B1032" i="2"/>
  <c r="P1032" i="2" s="1"/>
  <c r="C1032" i="2"/>
  <c r="B1033" i="2"/>
  <c r="P1033" i="2" s="1"/>
  <c r="C1033" i="2"/>
  <c r="B1034" i="2"/>
  <c r="P1034" i="2" s="1"/>
  <c r="C1034" i="2"/>
  <c r="B1035" i="2"/>
  <c r="P1035" i="2" s="1"/>
  <c r="C1035" i="2"/>
  <c r="B1036" i="2"/>
  <c r="P1036" i="2" s="1"/>
  <c r="C1036" i="2"/>
  <c r="B1037" i="2"/>
  <c r="P1037" i="2" s="1"/>
  <c r="C1037" i="2"/>
  <c r="B1038" i="2"/>
  <c r="P1038" i="2" s="1"/>
  <c r="C1038" i="2"/>
  <c r="B1039" i="2"/>
  <c r="P1039" i="2" s="1"/>
  <c r="C1039" i="2"/>
  <c r="B1040" i="2"/>
  <c r="P1040" i="2" s="1"/>
  <c r="C1040" i="2"/>
  <c r="B1041" i="2"/>
  <c r="P1041" i="2" s="1"/>
  <c r="C1041" i="2"/>
  <c r="B1042" i="2"/>
  <c r="P1042" i="2" s="1"/>
  <c r="C1042" i="2"/>
  <c r="B1043" i="2"/>
  <c r="P1043" i="2" s="1"/>
  <c r="C1043" i="2"/>
  <c r="B1044" i="2"/>
  <c r="P1044" i="2" s="1"/>
  <c r="C1044" i="2"/>
  <c r="B1045" i="2"/>
  <c r="P1045" i="2" s="1"/>
  <c r="C1045" i="2"/>
  <c r="B1046" i="2"/>
  <c r="P1046" i="2" s="1"/>
  <c r="C1046" i="2"/>
  <c r="B1047" i="2"/>
  <c r="P1047" i="2" s="1"/>
  <c r="C1047" i="2"/>
  <c r="B1048" i="2"/>
  <c r="P1048" i="2" s="1"/>
  <c r="C1048" i="2"/>
  <c r="B1049" i="2"/>
  <c r="P1049" i="2" s="1"/>
  <c r="C1049" i="2"/>
  <c r="B1050" i="2"/>
  <c r="P1050" i="2" s="1"/>
  <c r="C1050" i="2"/>
  <c r="B1051" i="2"/>
  <c r="P1051" i="2" s="1"/>
  <c r="C1051" i="2"/>
  <c r="B1052" i="2"/>
  <c r="P1052" i="2" s="1"/>
  <c r="C1052" i="2"/>
  <c r="B1053" i="2"/>
  <c r="P1053" i="2" s="1"/>
  <c r="C1053" i="2"/>
  <c r="B1054" i="2"/>
  <c r="P1054" i="2" s="1"/>
  <c r="C1054" i="2"/>
  <c r="B1055" i="2"/>
  <c r="P1055" i="2" s="1"/>
  <c r="C1055" i="2"/>
  <c r="B1056" i="2"/>
  <c r="P1056" i="2" s="1"/>
  <c r="C1056" i="2"/>
  <c r="B1057" i="2"/>
  <c r="P1057" i="2" s="1"/>
  <c r="C1057" i="2"/>
  <c r="B1058" i="2"/>
  <c r="P1058" i="2" s="1"/>
  <c r="C1058" i="2"/>
  <c r="B1059" i="2"/>
  <c r="P1059" i="2" s="1"/>
  <c r="C1059" i="2"/>
  <c r="B1060" i="2"/>
  <c r="P1060" i="2" s="1"/>
  <c r="C1060" i="2"/>
  <c r="B1061" i="2"/>
  <c r="P1061" i="2" s="1"/>
  <c r="C1061" i="2"/>
  <c r="B1062" i="2"/>
  <c r="P1062" i="2" s="1"/>
  <c r="C1062" i="2"/>
  <c r="B1063" i="2"/>
  <c r="P1063" i="2" s="1"/>
  <c r="C1063" i="2"/>
  <c r="B1064" i="2"/>
  <c r="P1064" i="2" s="1"/>
  <c r="C1064" i="2"/>
  <c r="B1065" i="2"/>
  <c r="P1065" i="2" s="1"/>
  <c r="C1065" i="2"/>
  <c r="B1066" i="2"/>
  <c r="P1066" i="2" s="1"/>
  <c r="C1066" i="2"/>
  <c r="B1067" i="2"/>
  <c r="P1067" i="2" s="1"/>
  <c r="C1067" i="2"/>
  <c r="B1068" i="2"/>
  <c r="P1068" i="2" s="1"/>
  <c r="C1068" i="2"/>
  <c r="B1069" i="2"/>
  <c r="P1069" i="2" s="1"/>
  <c r="C1069" i="2"/>
  <c r="B1070" i="2"/>
  <c r="P1070" i="2" s="1"/>
  <c r="C1070" i="2"/>
  <c r="B1071" i="2"/>
  <c r="P1071" i="2" s="1"/>
  <c r="C1071" i="2"/>
  <c r="B1072" i="2"/>
  <c r="P1072" i="2" s="1"/>
  <c r="C1072" i="2"/>
  <c r="B1073" i="2"/>
  <c r="P1073" i="2" s="1"/>
  <c r="C1073" i="2"/>
  <c r="B1074" i="2"/>
  <c r="P1074" i="2" s="1"/>
  <c r="C1074" i="2"/>
  <c r="B1075" i="2"/>
  <c r="P1075" i="2" s="1"/>
  <c r="C1075" i="2"/>
  <c r="B1076" i="2"/>
  <c r="P1076" i="2" s="1"/>
  <c r="C1076" i="2"/>
  <c r="B1077" i="2"/>
  <c r="P1077" i="2" s="1"/>
  <c r="C1077" i="2"/>
  <c r="B1078" i="2"/>
  <c r="P1078" i="2" s="1"/>
  <c r="C1078" i="2"/>
  <c r="B1079" i="2"/>
  <c r="P1079" i="2" s="1"/>
  <c r="C1079" i="2"/>
  <c r="B1080" i="2"/>
  <c r="P1080" i="2" s="1"/>
  <c r="C1080" i="2"/>
  <c r="B1081" i="2"/>
  <c r="P1081" i="2" s="1"/>
  <c r="C1081" i="2"/>
  <c r="B1082" i="2"/>
  <c r="P1082" i="2" s="1"/>
  <c r="C1082" i="2"/>
  <c r="B1083" i="2"/>
  <c r="P1083" i="2" s="1"/>
  <c r="C1083" i="2"/>
  <c r="B1084" i="2"/>
  <c r="P1084" i="2" s="1"/>
  <c r="C1084" i="2"/>
  <c r="B1085" i="2"/>
  <c r="P1085" i="2" s="1"/>
  <c r="C1085" i="2"/>
  <c r="B1086" i="2"/>
  <c r="P1086" i="2" s="1"/>
  <c r="C1086" i="2"/>
  <c r="B1087" i="2"/>
  <c r="P1087" i="2" s="1"/>
  <c r="C1087" i="2"/>
  <c r="B1088" i="2"/>
  <c r="P1088" i="2" s="1"/>
  <c r="C1088" i="2"/>
  <c r="B1089" i="2"/>
  <c r="P1089" i="2" s="1"/>
  <c r="C1089" i="2"/>
  <c r="B1090" i="2"/>
  <c r="P1090" i="2" s="1"/>
  <c r="C1090" i="2"/>
  <c r="B1091" i="2"/>
  <c r="P1091" i="2" s="1"/>
  <c r="C1091" i="2"/>
  <c r="B1092" i="2"/>
  <c r="P1092" i="2" s="1"/>
  <c r="C1092" i="2"/>
  <c r="B1093" i="2"/>
  <c r="P1093" i="2" s="1"/>
  <c r="C1093" i="2"/>
  <c r="B1094" i="2"/>
  <c r="P1094" i="2" s="1"/>
  <c r="C1094" i="2"/>
  <c r="B1095" i="2"/>
  <c r="P1095" i="2" s="1"/>
  <c r="C1095" i="2"/>
  <c r="B1096" i="2"/>
  <c r="P1096" i="2" s="1"/>
  <c r="C1096" i="2"/>
  <c r="B1097" i="2"/>
  <c r="P1097" i="2" s="1"/>
  <c r="C1097" i="2"/>
  <c r="B1098" i="2"/>
  <c r="P1098" i="2" s="1"/>
  <c r="C1098" i="2"/>
  <c r="B1099" i="2"/>
  <c r="P1099" i="2" s="1"/>
  <c r="C1099" i="2"/>
  <c r="B1100" i="2"/>
  <c r="P1100" i="2" s="1"/>
  <c r="C1100" i="2"/>
  <c r="B1101" i="2"/>
  <c r="P1101" i="2" s="1"/>
  <c r="C1101" i="2"/>
  <c r="B1102" i="2"/>
  <c r="P1102" i="2" s="1"/>
  <c r="C1102" i="2"/>
  <c r="B1103" i="2"/>
  <c r="P1103" i="2" s="1"/>
  <c r="C1103" i="2"/>
  <c r="B1104" i="2"/>
  <c r="P1104" i="2" s="1"/>
  <c r="C1104" i="2"/>
  <c r="B1105" i="2"/>
  <c r="P1105" i="2" s="1"/>
  <c r="C1105" i="2"/>
  <c r="B1106" i="2"/>
  <c r="P1106" i="2" s="1"/>
  <c r="C1106" i="2"/>
  <c r="B1107" i="2"/>
  <c r="P1107" i="2" s="1"/>
  <c r="C1107" i="2"/>
  <c r="B1108" i="2"/>
  <c r="P1108" i="2" s="1"/>
  <c r="C1108" i="2"/>
  <c r="B1109" i="2"/>
  <c r="P1109" i="2" s="1"/>
  <c r="C1109" i="2"/>
  <c r="B1110" i="2"/>
  <c r="P1110" i="2" s="1"/>
  <c r="C1110" i="2"/>
  <c r="B1111" i="2"/>
  <c r="P1111" i="2" s="1"/>
  <c r="C1111" i="2"/>
  <c r="B1112" i="2"/>
  <c r="P1112" i="2" s="1"/>
  <c r="C1112" i="2"/>
  <c r="B1113" i="2"/>
  <c r="P1113" i="2" s="1"/>
  <c r="C1113" i="2"/>
  <c r="B1114" i="2"/>
  <c r="P1114" i="2" s="1"/>
  <c r="C1114" i="2"/>
  <c r="B1115" i="2"/>
  <c r="P1115" i="2" s="1"/>
  <c r="C1115" i="2"/>
  <c r="B1116" i="2"/>
  <c r="P1116" i="2" s="1"/>
  <c r="C1116" i="2"/>
  <c r="B1117" i="2"/>
  <c r="P1117" i="2" s="1"/>
  <c r="C1117" i="2"/>
  <c r="B1118" i="2"/>
  <c r="P1118" i="2" s="1"/>
  <c r="C1118" i="2"/>
  <c r="B1119" i="2"/>
  <c r="P1119" i="2" s="1"/>
  <c r="C1119" i="2"/>
  <c r="B1120" i="2"/>
  <c r="P1120" i="2" s="1"/>
  <c r="C1120" i="2"/>
  <c r="B1121" i="2"/>
  <c r="P1121" i="2" s="1"/>
  <c r="C1121" i="2"/>
  <c r="B1122" i="2"/>
  <c r="P1122" i="2" s="1"/>
  <c r="C1122" i="2"/>
  <c r="B1123" i="2"/>
  <c r="P1123" i="2" s="1"/>
  <c r="C1123" i="2"/>
  <c r="B1124" i="2"/>
  <c r="P1124" i="2" s="1"/>
  <c r="C1124" i="2"/>
  <c r="B1125" i="2"/>
  <c r="P1125" i="2" s="1"/>
  <c r="C1125" i="2"/>
  <c r="B1126" i="2"/>
  <c r="P1126" i="2" s="1"/>
  <c r="C1126" i="2"/>
  <c r="B1127" i="2"/>
  <c r="P1127" i="2" s="1"/>
  <c r="C1127" i="2"/>
  <c r="B1128" i="2"/>
  <c r="P1128" i="2" s="1"/>
  <c r="C1128" i="2"/>
  <c r="B1129" i="2"/>
  <c r="P1129" i="2" s="1"/>
  <c r="C1129" i="2"/>
  <c r="B1130" i="2"/>
  <c r="P1130" i="2" s="1"/>
  <c r="C1130" i="2"/>
  <c r="B1131" i="2"/>
  <c r="P1131" i="2" s="1"/>
  <c r="C1131" i="2"/>
  <c r="B1132" i="2"/>
  <c r="P1132" i="2" s="1"/>
  <c r="C1132" i="2"/>
  <c r="B1133" i="2"/>
  <c r="P1133" i="2" s="1"/>
  <c r="C1133" i="2"/>
  <c r="B1134" i="2"/>
  <c r="P1134" i="2" s="1"/>
  <c r="C1134" i="2"/>
  <c r="B1135" i="2"/>
  <c r="P1135" i="2" s="1"/>
  <c r="C1135" i="2"/>
  <c r="B1136" i="2"/>
  <c r="P1136" i="2" s="1"/>
  <c r="C1136" i="2"/>
  <c r="B1137" i="2"/>
  <c r="P1137" i="2" s="1"/>
  <c r="C1137" i="2"/>
  <c r="B1138" i="2"/>
  <c r="P1138" i="2" s="1"/>
  <c r="C1138" i="2"/>
  <c r="B1139" i="2"/>
  <c r="P1139" i="2" s="1"/>
  <c r="C1139" i="2"/>
  <c r="B1140" i="2"/>
  <c r="P1140" i="2" s="1"/>
  <c r="C1140" i="2"/>
  <c r="B1141" i="2"/>
  <c r="P1141" i="2" s="1"/>
  <c r="C1141" i="2"/>
  <c r="B1142" i="2"/>
  <c r="P1142" i="2" s="1"/>
  <c r="C1142" i="2"/>
  <c r="B1143" i="2"/>
  <c r="P1143" i="2" s="1"/>
  <c r="C1143" i="2"/>
  <c r="B1144" i="2"/>
  <c r="P1144" i="2" s="1"/>
  <c r="C1144" i="2"/>
  <c r="B1145" i="2"/>
  <c r="P1145" i="2" s="1"/>
  <c r="C1145" i="2"/>
  <c r="B1146" i="2"/>
  <c r="P1146" i="2" s="1"/>
  <c r="C1146" i="2"/>
  <c r="B1147" i="2"/>
  <c r="P1147" i="2" s="1"/>
  <c r="C1147" i="2"/>
  <c r="B1148" i="2"/>
  <c r="P1148" i="2" s="1"/>
  <c r="C1148" i="2"/>
  <c r="B1149" i="2"/>
  <c r="P1149" i="2" s="1"/>
  <c r="C1149" i="2"/>
  <c r="B1150" i="2"/>
  <c r="P1150" i="2" s="1"/>
  <c r="C1150" i="2"/>
  <c r="B1151" i="2"/>
  <c r="P1151" i="2" s="1"/>
  <c r="C1151" i="2"/>
  <c r="B1152" i="2"/>
  <c r="P1152" i="2" s="1"/>
  <c r="C1152" i="2"/>
  <c r="B1153" i="2"/>
  <c r="P1153" i="2" s="1"/>
  <c r="C1153" i="2"/>
  <c r="B1154" i="2"/>
  <c r="P1154" i="2" s="1"/>
  <c r="C1154" i="2"/>
  <c r="B1155" i="2"/>
  <c r="P1155" i="2" s="1"/>
  <c r="C1155" i="2"/>
  <c r="B1156" i="2"/>
  <c r="P1156" i="2" s="1"/>
  <c r="C1156" i="2"/>
  <c r="B1157" i="2"/>
  <c r="P1157" i="2" s="1"/>
  <c r="C1157" i="2"/>
  <c r="B1158" i="2"/>
  <c r="P1158" i="2" s="1"/>
  <c r="C1158" i="2"/>
  <c r="B1159" i="2"/>
  <c r="P1159" i="2" s="1"/>
  <c r="C1159" i="2"/>
  <c r="B1160" i="2"/>
  <c r="P1160" i="2" s="1"/>
  <c r="C1160" i="2"/>
  <c r="B1161" i="2"/>
  <c r="P1161" i="2" s="1"/>
  <c r="C1161" i="2"/>
  <c r="B1162" i="2"/>
  <c r="P1162" i="2" s="1"/>
  <c r="C1162" i="2"/>
  <c r="B1163" i="2"/>
  <c r="P1163" i="2" s="1"/>
  <c r="C1163" i="2"/>
  <c r="B1164" i="2"/>
  <c r="P1164" i="2" s="1"/>
  <c r="C1164" i="2"/>
  <c r="B1165" i="2"/>
  <c r="P1165" i="2" s="1"/>
  <c r="C1165" i="2"/>
  <c r="B1166" i="2"/>
  <c r="P1166" i="2" s="1"/>
  <c r="C1166" i="2"/>
  <c r="B1167" i="2"/>
  <c r="P1167" i="2" s="1"/>
  <c r="C1167" i="2"/>
  <c r="B1168" i="2"/>
  <c r="P1168" i="2" s="1"/>
  <c r="C1168" i="2"/>
  <c r="B1169" i="2"/>
  <c r="P1169" i="2" s="1"/>
  <c r="C1169" i="2"/>
  <c r="B1170" i="2"/>
  <c r="P1170" i="2" s="1"/>
  <c r="C1170" i="2"/>
  <c r="B1171" i="2"/>
  <c r="P1171" i="2" s="1"/>
  <c r="C1171" i="2"/>
  <c r="B1172" i="2"/>
  <c r="P1172" i="2" s="1"/>
  <c r="C1172" i="2"/>
  <c r="B1173" i="2"/>
  <c r="P1173" i="2" s="1"/>
  <c r="C1173" i="2"/>
  <c r="B1174" i="2"/>
  <c r="P1174" i="2" s="1"/>
  <c r="C1174" i="2"/>
  <c r="B1175" i="2"/>
  <c r="P1175" i="2" s="1"/>
  <c r="C1175" i="2"/>
  <c r="B1176" i="2"/>
  <c r="P1176" i="2" s="1"/>
  <c r="C1176" i="2"/>
  <c r="B1177" i="2"/>
  <c r="P1177" i="2" s="1"/>
  <c r="C1177" i="2"/>
  <c r="B1178" i="2"/>
  <c r="P1178" i="2" s="1"/>
  <c r="C1178" i="2"/>
  <c r="B1179" i="2"/>
  <c r="P1179" i="2" s="1"/>
  <c r="C1179" i="2"/>
  <c r="B1180" i="2"/>
  <c r="P1180" i="2" s="1"/>
  <c r="C1180" i="2"/>
  <c r="B1181" i="2"/>
  <c r="P1181" i="2" s="1"/>
  <c r="C1181" i="2"/>
  <c r="B1182" i="2"/>
  <c r="P1182" i="2" s="1"/>
  <c r="C1182" i="2"/>
  <c r="B1183" i="2"/>
  <c r="P1183" i="2" s="1"/>
  <c r="C1183" i="2"/>
  <c r="B1184" i="2"/>
  <c r="P1184" i="2" s="1"/>
  <c r="C1184" i="2"/>
  <c r="B1185" i="2"/>
  <c r="P1185" i="2" s="1"/>
  <c r="C1185" i="2"/>
  <c r="B1186" i="2"/>
  <c r="P1186" i="2" s="1"/>
  <c r="C1186" i="2"/>
  <c r="B1187" i="2"/>
  <c r="P1187" i="2" s="1"/>
  <c r="C1187" i="2"/>
  <c r="B1188" i="2"/>
  <c r="P1188" i="2" s="1"/>
  <c r="C1188" i="2"/>
  <c r="B1189" i="2"/>
  <c r="P1189" i="2" s="1"/>
  <c r="C1189" i="2"/>
  <c r="B1190" i="2"/>
  <c r="P1190" i="2" s="1"/>
  <c r="C1190" i="2"/>
  <c r="B1191" i="2"/>
  <c r="P1191" i="2" s="1"/>
  <c r="C1191" i="2"/>
  <c r="B1192" i="2"/>
  <c r="P1192" i="2" s="1"/>
  <c r="C1192" i="2"/>
  <c r="B1193" i="2"/>
  <c r="P1193" i="2" s="1"/>
  <c r="C1193" i="2"/>
  <c r="B1194" i="2"/>
  <c r="P1194" i="2" s="1"/>
  <c r="C1194" i="2"/>
  <c r="B1195" i="2"/>
  <c r="P1195" i="2" s="1"/>
  <c r="C1195" i="2"/>
  <c r="B1196" i="2"/>
  <c r="P1196" i="2" s="1"/>
  <c r="C1196" i="2"/>
  <c r="B1197" i="2"/>
  <c r="P1197" i="2" s="1"/>
  <c r="C1197" i="2"/>
  <c r="B1198" i="2"/>
  <c r="P1198" i="2" s="1"/>
  <c r="C1198" i="2"/>
  <c r="B1199" i="2"/>
  <c r="P1199" i="2" s="1"/>
  <c r="C1199" i="2"/>
  <c r="B1200" i="2"/>
  <c r="P1200" i="2" s="1"/>
  <c r="C1200" i="2"/>
  <c r="B1201" i="2"/>
  <c r="P1201" i="2" s="1"/>
  <c r="C1201" i="2"/>
  <c r="B1202" i="2"/>
  <c r="P1202" i="2" s="1"/>
  <c r="C1202" i="2"/>
  <c r="B1203" i="2"/>
  <c r="P1203" i="2" s="1"/>
  <c r="C1203" i="2"/>
  <c r="B1204" i="2"/>
  <c r="P1204" i="2" s="1"/>
  <c r="C1204" i="2"/>
  <c r="B1205" i="2"/>
  <c r="P1205" i="2" s="1"/>
  <c r="C1205" i="2"/>
  <c r="B1206" i="2"/>
  <c r="P1206" i="2" s="1"/>
  <c r="C1206" i="2"/>
  <c r="B1207" i="2"/>
  <c r="P1207" i="2" s="1"/>
  <c r="C1207" i="2"/>
  <c r="B1208" i="2"/>
  <c r="P1208" i="2" s="1"/>
  <c r="C1208" i="2"/>
  <c r="B1209" i="2"/>
  <c r="P1209" i="2" s="1"/>
  <c r="C1209" i="2"/>
  <c r="B1210" i="2"/>
  <c r="P1210" i="2" s="1"/>
  <c r="C1210" i="2"/>
  <c r="B1211" i="2"/>
  <c r="P1211" i="2" s="1"/>
  <c r="C1211" i="2"/>
  <c r="B1212" i="2"/>
  <c r="P1212" i="2" s="1"/>
  <c r="C1212" i="2"/>
  <c r="B1213" i="2"/>
  <c r="P1213" i="2" s="1"/>
  <c r="C1213" i="2"/>
  <c r="B1214" i="2"/>
  <c r="P1214" i="2" s="1"/>
  <c r="C1214" i="2"/>
  <c r="B1215" i="2"/>
  <c r="P1215" i="2" s="1"/>
  <c r="C1215" i="2"/>
  <c r="B1216" i="2"/>
  <c r="P1216" i="2" s="1"/>
  <c r="C1216" i="2"/>
  <c r="B1217" i="2"/>
  <c r="P1217" i="2" s="1"/>
  <c r="C1217" i="2"/>
  <c r="B1218" i="2"/>
  <c r="P1218" i="2" s="1"/>
  <c r="C1218" i="2"/>
  <c r="B1219" i="2"/>
  <c r="P1219" i="2" s="1"/>
  <c r="C1219" i="2"/>
  <c r="B1220" i="2"/>
  <c r="P1220" i="2" s="1"/>
  <c r="C1220" i="2"/>
  <c r="B1221" i="2"/>
  <c r="P1221" i="2" s="1"/>
  <c r="C1221" i="2"/>
  <c r="B1222" i="2"/>
  <c r="P1222" i="2" s="1"/>
  <c r="C1222" i="2"/>
  <c r="B1223" i="2"/>
  <c r="P1223" i="2" s="1"/>
  <c r="C1223" i="2"/>
  <c r="B1224" i="2"/>
  <c r="P1224" i="2" s="1"/>
  <c r="C1224" i="2"/>
  <c r="B1225" i="2"/>
  <c r="P1225" i="2" s="1"/>
  <c r="C1225" i="2"/>
  <c r="B1226" i="2"/>
  <c r="P1226" i="2" s="1"/>
  <c r="C1226" i="2"/>
  <c r="B1227" i="2"/>
  <c r="P1227" i="2" s="1"/>
  <c r="C1227" i="2"/>
  <c r="B1228" i="2"/>
  <c r="P1228" i="2" s="1"/>
  <c r="C1228" i="2"/>
  <c r="B1229" i="2"/>
  <c r="P1229" i="2" s="1"/>
  <c r="C1229" i="2"/>
  <c r="B1230" i="2"/>
  <c r="P1230" i="2" s="1"/>
  <c r="C1230" i="2"/>
  <c r="B1231" i="2"/>
  <c r="P1231" i="2" s="1"/>
  <c r="C1231" i="2"/>
  <c r="B1232" i="2"/>
  <c r="P1232" i="2" s="1"/>
  <c r="C1232" i="2"/>
  <c r="B1233" i="2"/>
  <c r="P1233" i="2" s="1"/>
  <c r="C1233" i="2"/>
  <c r="B1234" i="2"/>
  <c r="P1234" i="2" s="1"/>
  <c r="C1234" i="2"/>
  <c r="B1235" i="2"/>
  <c r="P1235" i="2" s="1"/>
  <c r="C1235" i="2"/>
  <c r="B1236" i="2"/>
  <c r="P1236" i="2" s="1"/>
  <c r="C1236" i="2"/>
  <c r="B1237" i="2"/>
  <c r="P1237" i="2" s="1"/>
  <c r="C1237" i="2"/>
  <c r="B1238" i="2"/>
  <c r="P1238" i="2" s="1"/>
  <c r="C1238" i="2"/>
  <c r="B1239" i="2"/>
  <c r="P1239" i="2" s="1"/>
  <c r="C1239" i="2"/>
  <c r="B1240" i="2"/>
  <c r="P1240" i="2" s="1"/>
  <c r="C1240" i="2"/>
  <c r="B1241" i="2"/>
  <c r="P1241" i="2" s="1"/>
  <c r="C1241" i="2"/>
  <c r="B1242" i="2"/>
  <c r="P1242" i="2" s="1"/>
  <c r="C1242" i="2"/>
  <c r="B1243" i="2"/>
  <c r="P1243" i="2" s="1"/>
  <c r="C1243" i="2"/>
  <c r="B1244" i="2"/>
  <c r="P1244" i="2" s="1"/>
  <c r="C1244" i="2"/>
  <c r="B1245" i="2"/>
  <c r="P1245" i="2" s="1"/>
  <c r="C1245" i="2"/>
  <c r="B1246" i="2"/>
  <c r="P1246" i="2" s="1"/>
  <c r="C1246" i="2"/>
  <c r="B1247" i="2"/>
  <c r="P1247" i="2" s="1"/>
  <c r="C1247" i="2"/>
  <c r="B1248" i="2"/>
  <c r="P1248" i="2" s="1"/>
  <c r="C1248" i="2"/>
  <c r="B1249" i="2"/>
  <c r="P1249" i="2" s="1"/>
  <c r="C1249" i="2"/>
  <c r="B1250" i="2"/>
  <c r="P1250" i="2" s="1"/>
  <c r="C1250" i="2"/>
  <c r="B1251" i="2"/>
  <c r="P1251" i="2" s="1"/>
  <c r="C1251" i="2"/>
  <c r="B1252" i="2"/>
  <c r="P1252" i="2" s="1"/>
  <c r="C1252" i="2"/>
  <c r="B1253" i="2"/>
  <c r="P1253" i="2" s="1"/>
  <c r="C1253" i="2"/>
  <c r="B1254" i="2"/>
  <c r="P1254" i="2" s="1"/>
  <c r="C1254" i="2"/>
  <c r="B1255" i="2"/>
  <c r="P1255" i="2" s="1"/>
  <c r="C1255" i="2"/>
  <c r="B1256" i="2"/>
  <c r="P1256" i="2" s="1"/>
  <c r="C1256" i="2"/>
  <c r="B1257" i="2"/>
  <c r="P1257" i="2" s="1"/>
  <c r="C1257" i="2"/>
  <c r="B1258" i="2"/>
  <c r="P1258" i="2" s="1"/>
  <c r="C1258" i="2"/>
  <c r="B1259" i="2"/>
  <c r="P1259" i="2" s="1"/>
  <c r="C1259" i="2"/>
  <c r="B1260" i="2"/>
  <c r="P1260" i="2" s="1"/>
  <c r="C1260" i="2"/>
  <c r="B1261" i="2"/>
  <c r="P1261" i="2" s="1"/>
  <c r="C1261" i="2"/>
  <c r="B1262" i="2"/>
  <c r="P1262" i="2" s="1"/>
  <c r="C1262" i="2"/>
  <c r="B1263" i="2"/>
  <c r="P1263" i="2" s="1"/>
  <c r="C1263" i="2"/>
  <c r="B1264" i="2"/>
  <c r="P1264" i="2" s="1"/>
  <c r="C1264" i="2"/>
  <c r="B1265" i="2"/>
  <c r="P1265" i="2" s="1"/>
  <c r="C1265" i="2"/>
  <c r="B1266" i="2"/>
  <c r="P1266" i="2" s="1"/>
  <c r="C1266" i="2"/>
  <c r="B1267" i="2"/>
  <c r="P1267" i="2" s="1"/>
  <c r="C1267" i="2"/>
  <c r="B1268" i="2"/>
  <c r="P1268" i="2" s="1"/>
  <c r="C1268" i="2"/>
  <c r="B1269" i="2"/>
  <c r="P1269" i="2" s="1"/>
  <c r="C1269" i="2"/>
  <c r="B1270" i="2"/>
  <c r="P1270" i="2" s="1"/>
  <c r="C1270" i="2"/>
  <c r="B1271" i="2"/>
  <c r="P1271" i="2" s="1"/>
  <c r="C1271" i="2"/>
  <c r="B1272" i="2"/>
  <c r="P1272" i="2" s="1"/>
  <c r="C1272" i="2"/>
  <c r="B1273" i="2"/>
  <c r="P1273" i="2" s="1"/>
  <c r="C1273" i="2"/>
  <c r="B1274" i="2"/>
  <c r="P1274" i="2" s="1"/>
  <c r="C1274" i="2"/>
  <c r="B1275" i="2"/>
  <c r="P1275" i="2" s="1"/>
  <c r="C1275" i="2"/>
  <c r="B1276" i="2"/>
  <c r="P1276" i="2" s="1"/>
  <c r="C1276" i="2"/>
  <c r="B1277" i="2"/>
  <c r="P1277" i="2" s="1"/>
  <c r="C1277" i="2"/>
  <c r="B1278" i="2"/>
  <c r="P1278" i="2" s="1"/>
  <c r="C1278" i="2"/>
  <c r="B1279" i="2"/>
  <c r="P1279" i="2" s="1"/>
  <c r="C1279" i="2"/>
  <c r="B1280" i="2"/>
  <c r="P1280" i="2" s="1"/>
  <c r="C1280" i="2"/>
  <c r="B1281" i="2"/>
  <c r="P1281" i="2" s="1"/>
  <c r="C1281" i="2"/>
  <c r="B1282" i="2"/>
  <c r="P1282" i="2" s="1"/>
  <c r="C1282" i="2"/>
  <c r="B1283" i="2"/>
  <c r="P1283" i="2" s="1"/>
  <c r="C1283" i="2"/>
  <c r="B1284" i="2"/>
  <c r="P1284" i="2" s="1"/>
  <c r="C1284" i="2"/>
  <c r="B1285" i="2"/>
  <c r="P1285" i="2" s="1"/>
  <c r="C1285" i="2"/>
  <c r="B1286" i="2"/>
  <c r="P1286" i="2" s="1"/>
  <c r="C1286" i="2"/>
  <c r="B1287" i="2"/>
  <c r="P1287" i="2" s="1"/>
  <c r="C1287" i="2"/>
  <c r="B1288" i="2"/>
  <c r="P1288" i="2" s="1"/>
  <c r="C1288" i="2"/>
  <c r="B1289" i="2"/>
  <c r="P1289" i="2" s="1"/>
  <c r="C1289" i="2"/>
  <c r="B1290" i="2"/>
  <c r="P1290" i="2" s="1"/>
  <c r="C1290" i="2"/>
  <c r="B1291" i="2"/>
  <c r="P1291" i="2" s="1"/>
  <c r="C1291" i="2"/>
  <c r="B1292" i="2"/>
  <c r="P1292" i="2" s="1"/>
  <c r="C1292" i="2"/>
  <c r="B1293" i="2"/>
  <c r="P1293" i="2" s="1"/>
  <c r="C1293" i="2"/>
  <c r="B1294" i="2"/>
  <c r="P1294" i="2" s="1"/>
  <c r="C1294" i="2"/>
  <c r="B1295" i="2"/>
  <c r="P1295" i="2" s="1"/>
  <c r="C1295" i="2"/>
  <c r="B1296" i="2"/>
  <c r="P1296" i="2" s="1"/>
  <c r="C1296" i="2"/>
  <c r="B1297" i="2"/>
  <c r="P1297" i="2" s="1"/>
  <c r="C1297" i="2"/>
  <c r="B1298" i="2"/>
  <c r="P1298" i="2" s="1"/>
  <c r="C1298" i="2"/>
  <c r="B1299" i="2"/>
  <c r="P1299" i="2" s="1"/>
  <c r="C1299" i="2"/>
  <c r="B1300" i="2"/>
  <c r="P1300" i="2" s="1"/>
  <c r="C1300" i="2"/>
  <c r="B1301" i="2"/>
  <c r="P1301" i="2" s="1"/>
  <c r="C1301" i="2"/>
  <c r="B1302" i="2"/>
  <c r="P1302" i="2" s="1"/>
  <c r="C1302" i="2"/>
  <c r="B1303" i="2"/>
  <c r="P1303" i="2" s="1"/>
  <c r="C1303" i="2"/>
  <c r="B1304" i="2"/>
  <c r="P1304" i="2" s="1"/>
  <c r="C1304" i="2"/>
  <c r="B1305" i="2"/>
  <c r="P1305" i="2" s="1"/>
  <c r="C1305" i="2"/>
  <c r="B1306" i="2"/>
  <c r="P1306" i="2" s="1"/>
  <c r="C1306" i="2"/>
  <c r="B1307" i="2"/>
  <c r="P1307" i="2" s="1"/>
  <c r="C1307" i="2"/>
  <c r="B1308" i="2"/>
  <c r="P1308" i="2" s="1"/>
  <c r="C1308" i="2"/>
  <c r="B1309" i="2"/>
  <c r="P1309" i="2" s="1"/>
  <c r="C1309" i="2"/>
  <c r="B1310" i="2"/>
  <c r="P1310" i="2" s="1"/>
  <c r="C1310" i="2"/>
  <c r="B1311" i="2"/>
  <c r="P1311" i="2" s="1"/>
  <c r="C1311" i="2"/>
  <c r="B1312" i="2"/>
  <c r="P1312" i="2" s="1"/>
  <c r="C1312" i="2"/>
  <c r="B1313" i="2"/>
  <c r="P1313" i="2" s="1"/>
  <c r="C1313" i="2"/>
  <c r="B1314" i="2"/>
  <c r="P1314" i="2" s="1"/>
  <c r="C1314" i="2"/>
  <c r="B1315" i="2"/>
  <c r="P1315" i="2" s="1"/>
  <c r="C1315" i="2"/>
  <c r="B1316" i="2"/>
  <c r="P1316" i="2" s="1"/>
  <c r="C1316" i="2"/>
  <c r="B1317" i="2"/>
  <c r="P1317" i="2" s="1"/>
  <c r="C1317" i="2"/>
  <c r="B1318" i="2"/>
  <c r="P1318" i="2" s="1"/>
  <c r="C1318" i="2"/>
  <c r="B1319" i="2"/>
  <c r="P1319" i="2" s="1"/>
  <c r="C1319" i="2"/>
  <c r="B1320" i="2"/>
  <c r="P1320" i="2" s="1"/>
  <c r="C1320" i="2"/>
  <c r="B1321" i="2"/>
  <c r="P1321" i="2" s="1"/>
  <c r="C1321" i="2"/>
  <c r="B1322" i="2"/>
  <c r="P1322" i="2" s="1"/>
  <c r="C1322" i="2"/>
  <c r="B1323" i="2"/>
  <c r="P1323" i="2" s="1"/>
  <c r="C1323" i="2"/>
  <c r="B1324" i="2"/>
  <c r="P1324" i="2" s="1"/>
  <c r="C1324" i="2"/>
  <c r="B1325" i="2"/>
  <c r="P1325" i="2" s="1"/>
  <c r="C1325" i="2"/>
  <c r="B1326" i="2"/>
  <c r="P1326" i="2" s="1"/>
  <c r="C1326" i="2"/>
  <c r="B1327" i="2"/>
  <c r="P1327" i="2" s="1"/>
  <c r="C1327" i="2"/>
  <c r="B1328" i="2"/>
  <c r="P1328" i="2" s="1"/>
  <c r="C1328" i="2"/>
  <c r="B1329" i="2"/>
  <c r="P1329" i="2" s="1"/>
  <c r="C1329" i="2"/>
  <c r="B1330" i="2"/>
  <c r="P1330" i="2" s="1"/>
  <c r="C1330" i="2"/>
  <c r="B1331" i="2"/>
  <c r="P1331" i="2" s="1"/>
  <c r="C1331" i="2"/>
  <c r="B1332" i="2"/>
  <c r="P1332" i="2" s="1"/>
  <c r="C1332" i="2"/>
  <c r="B1333" i="2"/>
  <c r="P1333" i="2" s="1"/>
  <c r="C1333" i="2"/>
  <c r="B1334" i="2"/>
  <c r="P1334" i="2" s="1"/>
  <c r="C1334" i="2"/>
  <c r="B1335" i="2"/>
  <c r="P1335" i="2" s="1"/>
  <c r="C1335" i="2"/>
  <c r="B1336" i="2"/>
  <c r="P1336" i="2" s="1"/>
  <c r="C1336" i="2"/>
  <c r="B1337" i="2"/>
  <c r="P1337" i="2" s="1"/>
  <c r="C1337" i="2"/>
  <c r="B1338" i="2"/>
  <c r="P1338" i="2" s="1"/>
  <c r="C1338" i="2"/>
  <c r="B1339" i="2"/>
  <c r="P1339" i="2" s="1"/>
  <c r="C1339" i="2"/>
  <c r="B1340" i="2"/>
  <c r="P1340" i="2" s="1"/>
  <c r="C1340" i="2"/>
  <c r="B1341" i="2"/>
  <c r="P1341" i="2" s="1"/>
  <c r="C1341" i="2"/>
  <c r="B1342" i="2"/>
  <c r="P1342" i="2" s="1"/>
  <c r="C1342" i="2"/>
  <c r="B1343" i="2"/>
  <c r="P1343" i="2" s="1"/>
  <c r="C1343" i="2"/>
  <c r="B1344" i="2"/>
  <c r="P1344" i="2" s="1"/>
  <c r="C1344" i="2"/>
  <c r="B1345" i="2"/>
  <c r="P1345" i="2" s="1"/>
  <c r="C1345" i="2"/>
  <c r="B1346" i="2"/>
  <c r="P1346" i="2" s="1"/>
  <c r="C1346" i="2"/>
  <c r="B1347" i="2"/>
  <c r="P1347" i="2" s="1"/>
  <c r="C1347" i="2"/>
  <c r="B1348" i="2"/>
  <c r="P1348" i="2" s="1"/>
  <c r="C1348" i="2"/>
  <c r="B1349" i="2"/>
  <c r="P1349" i="2" s="1"/>
  <c r="C1349" i="2"/>
  <c r="B1350" i="2"/>
  <c r="P1350" i="2" s="1"/>
  <c r="C1350" i="2"/>
  <c r="B1351" i="2"/>
  <c r="P1351" i="2" s="1"/>
  <c r="C1351" i="2"/>
  <c r="B1352" i="2"/>
  <c r="P1352" i="2" s="1"/>
  <c r="C1352" i="2"/>
  <c r="B1353" i="2"/>
  <c r="P1353" i="2" s="1"/>
  <c r="C1353" i="2"/>
  <c r="B1354" i="2"/>
  <c r="P1354" i="2" s="1"/>
  <c r="C1354" i="2"/>
  <c r="B1355" i="2"/>
  <c r="P1355" i="2" s="1"/>
  <c r="C1355" i="2"/>
  <c r="B1356" i="2"/>
  <c r="P1356" i="2" s="1"/>
  <c r="C1356" i="2"/>
  <c r="B1357" i="2"/>
  <c r="P1357" i="2" s="1"/>
  <c r="C1357" i="2"/>
  <c r="B1358" i="2"/>
  <c r="P1358" i="2" s="1"/>
  <c r="C1358" i="2"/>
  <c r="B1359" i="2"/>
  <c r="P1359" i="2" s="1"/>
  <c r="C1359" i="2"/>
  <c r="B1360" i="2"/>
  <c r="P1360" i="2" s="1"/>
  <c r="C1360" i="2"/>
  <c r="B1361" i="2"/>
  <c r="P1361" i="2" s="1"/>
  <c r="C1361" i="2"/>
  <c r="B1362" i="2"/>
  <c r="P1362" i="2" s="1"/>
  <c r="C1362" i="2"/>
  <c r="B1363" i="2"/>
  <c r="P1363" i="2" s="1"/>
  <c r="C1363" i="2"/>
  <c r="B1364" i="2"/>
  <c r="P1364" i="2" s="1"/>
  <c r="C1364" i="2"/>
  <c r="B1365" i="2"/>
  <c r="P1365" i="2" s="1"/>
  <c r="C1365" i="2"/>
  <c r="B1366" i="2"/>
  <c r="P1366" i="2" s="1"/>
  <c r="C1366" i="2"/>
  <c r="B1367" i="2"/>
  <c r="P1367" i="2" s="1"/>
  <c r="C1367" i="2"/>
  <c r="B1368" i="2"/>
  <c r="P1368" i="2" s="1"/>
  <c r="C1368" i="2"/>
  <c r="B1369" i="2"/>
  <c r="P1369" i="2" s="1"/>
  <c r="C1369" i="2"/>
  <c r="B1370" i="2"/>
  <c r="P1370" i="2" s="1"/>
  <c r="C1370" i="2"/>
  <c r="B1371" i="2"/>
  <c r="P1371" i="2" s="1"/>
  <c r="C1371" i="2"/>
  <c r="B1372" i="2"/>
  <c r="P1372" i="2" s="1"/>
  <c r="C1372" i="2"/>
  <c r="B1373" i="2"/>
  <c r="P1373" i="2" s="1"/>
  <c r="C1373" i="2"/>
  <c r="B1374" i="2"/>
  <c r="P1374" i="2" s="1"/>
  <c r="C1374" i="2"/>
  <c r="B1375" i="2"/>
  <c r="P1375" i="2" s="1"/>
  <c r="C1375" i="2"/>
  <c r="B1376" i="2"/>
  <c r="P1376" i="2" s="1"/>
  <c r="C1376" i="2"/>
  <c r="B1377" i="2"/>
  <c r="P1377" i="2" s="1"/>
  <c r="C1377" i="2"/>
  <c r="B1378" i="2"/>
  <c r="P1378" i="2" s="1"/>
  <c r="C1378" i="2"/>
  <c r="B1379" i="2"/>
  <c r="P1379" i="2" s="1"/>
  <c r="C1379" i="2"/>
  <c r="B1380" i="2"/>
  <c r="P1380" i="2" s="1"/>
  <c r="C1380" i="2"/>
  <c r="B1381" i="2"/>
  <c r="P1381" i="2" s="1"/>
  <c r="C1381" i="2"/>
  <c r="B1382" i="2"/>
  <c r="P1382" i="2" s="1"/>
  <c r="C1382" i="2"/>
  <c r="B1383" i="2"/>
  <c r="P1383" i="2" s="1"/>
  <c r="C1383" i="2"/>
  <c r="B1384" i="2"/>
  <c r="P1384" i="2" s="1"/>
  <c r="C1384" i="2"/>
  <c r="B1385" i="2"/>
  <c r="P1385" i="2" s="1"/>
  <c r="C1385" i="2"/>
  <c r="B1386" i="2"/>
  <c r="P1386" i="2" s="1"/>
  <c r="C1386" i="2"/>
  <c r="B1387" i="2"/>
  <c r="P1387" i="2" s="1"/>
  <c r="C1387" i="2"/>
  <c r="B1388" i="2"/>
  <c r="P1388" i="2" s="1"/>
  <c r="C1388" i="2"/>
  <c r="B1389" i="2"/>
  <c r="P1389" i="2" s="1"/>
  <c r="C1389" i="2"/>
  <c r="B1390" i="2"/>
  <c r="P1390" i="2" s="1"/>
  <c r="C1390" i="2"/>
  <c r="B1391" i="2"/>
  <c r="P1391" i="2" s="1"/>
  <c r="C1391" i="2"/>
  <c r="B1392" i="2"/>
  <c r="P1392" i="2" s="1"/>
  <c r="C1392" i="2"/>
  <c r="B1393" i="2"/>
  <c r="P1393" i="2" s="1"/>
  <c r="C1393" i="2"/>
  <c r="B1394" i="2"/>
  <c r="P1394" i="2" s="1"/>
  <c r="C1394" i="2"/>
  <c r="B1395" i="2"/>
  <c r="P1395" i="2" s="1"/>
  <c r="C1395" i="2"/>
  <c r="B1396" i="2"/>
  <c r="P1396" i="2" s="1"/>
  <c r="C1396" i="2"/>
  <c r="B1397" i="2"/>
  <c r="P1397" i="2" s="1"/>
  <c r="C1397" i="2"/>
  <c r="B1398" i="2"/>
  <c r="P1398" i="2" s="1"/>
  <c r="C1398" i="2"/>
  <c r="B1399" i="2"/>
  <c r="P1399" i="2" s="1"/>
  <c r="C1399" i="2"/>
  <c r="B1400" i="2"/>
  <c r="P1400" i="2" s="1"/>
  <c r="C1400" i="2"/>
  <c r="B1401" i="2"/>
  <c r="P1401" i="2" s="1"/>
  <c r="C1401" i="2"/>
  <c r="B1402" i="2"/>
  <c r="P1402" i="2" s="1"/>
  <c r="C1402" i="2"/>
  <c r="B1403" i="2"/>
  <c r="P1403" i="2" s="1"/>
  <c r="C1403" i="2"/>
  <c r="B1404" i="2"/>
  <c r="P1404" i="2" s="1"/>
  <c r="C1404" i="2"/>
  <c r="B1405" i="2"/>
  <c r="P1405" i="2" s="1"/>
  <c r="C1405" i="2"/>
  <c r="B1406" i="2"/>
  <c r="P1406" i="2" s="1"/>
  <c r="C1406" i="2"/>
  <c r="B1407" i="2"/>
  <c r="P1407" i="2" s="1"/>
  <c r="C1407" i="2"/>
  <c r="B1408" i="2"/>
  <c r="P1408" i="2" s="1"/>
  <c r="C1408" i="2"/>
  <c r="B1409" i="2"/>
  <c r="P1409" i="2" s="1"/>
  <c r="C1409" i="2"/>
  <c r="B1410" i="2"/>
  <c r="P1410" i="2" s="1"/>
  <c r="C1410" i="2"/>
  <c r="B1411" i="2"/>
  <c r="P1411" i="2" s="1"/>
  <c r="C1411" i="2"/>
  <c r="B1412" i="2"/>
  <c r="P1412" i="2" s="1"/>
  <c r="C1412" i="2"/>
  <c r="B1413" i="2"/>
  <c r="P1413" i="2" s="1"/>
  <c r="C1413" i="2"/>
  <c r="B1414" i="2"/>
  <c r="P1414" i="2" s="1"/>
  <c r="C1414" i="2"/>
  <c r="B1415" i="2"/>
  <c r="P1415" i="2" s="1"/>
  <c r="C1415" i="2"/>
  <c r="B1416" i="2"/>
  <c r="P1416" i="2" s="1"/>
  <c r="C1416" i="2"/>
  <c r="B1417" i="2"/>
  <c r="P1417" i="2" s="1"/>
  <c r="C1417" i="2"/>
  <c r="B1418" i="2"/>
  <c r="P1418" i="2" s="1"/>
  <c r="C1418" i="2"/>
  <c r="B1419" i="2"/>
  <c r="P1419" i="2" s="1"/>
  <c r="C1419" i="2"/>
  <c r="B1420" i="2"/>
  <c r="P1420" i="2" s="1"/>
  <c r="C1420" i="2"/>
  <c r="B1421" i="2"/>
  <c r="P1421" i="2" s="1"/>
  <c r="C1421" i="2"/>
  <c r="B1422" i="2"/>
  <c r="P1422" i="2" s="1"/>
  <c r="C1422" i="2"/>
  <c r="B1423" i="2"/>
  <c r="P1423" i="2" s="1"/>
  <c r="C1423" i="2"/>
  <c r="B1424" i="2"/>
  <c r="P1424" i="2" s="1"/>
  <c r="C1424" i="2"/>
  <c r="B1425" i="2"/>
  <c r="P1425" i="2" s="1"/>
  <c r="C1425" i="2"/>
  <c r="B1426" i="2"/>
  <c r="P1426" i="2" s="1"/>
  <c r="C1426" i="2"/>
  <c r="B1427" i="2"/>
  <c r="P1427" i="2" s="1"/>
  <c r="C1427" i="2"/>
  <c r="B1428" i="2"/>
  <c r="P1428" i="2" s="1"/>
  <c r="C1428" i="2"/>
  <c r="B1429" i="2"/>
  <c r="P1429" i="2" s="1"/>
  <c r="C1429" i="2"/>
  <c r="B1430" i="2"/>
  <c r="P1430" i="2" s="1"/>
  <c r="C1430" i="2"/>
  <c r="B1431" i="2"/>
  <c r="P1431" i="2" s="1"/>
  <c r="C1431" i="2"/>
  <c r="B1432" i="2"/>
  <c r="P1432" i="2" s="1"/>
  <c r="C1432" i="2"/>
  <c r="B1433" i="2"/>
  <c r="P1433" i="2" s="1"/>
  <c r="C1433" i="2"/>
  <c r="B1434" i="2"/>
  <c r="P1434" i="2" s="1"/>
  <c r="C1434" i="2"/>
  <c r="B1435" i="2"/>
  <c r="P1435" i="2" s="1"/>
  <c r="C1435" i="2"/>
  <c r="B1436" i="2"/>
  <c r="P1436" i="2" s="1"/>
  <c r="C1436" i="2"/>
  <c r="B1437" i="2"/>
  <c r="P1437" i="2" s="1"/>
  <c r="C1437" i="2"/>
  <c r="B1438" i="2"/>
  <c r="P1438" i="2" s="1"/>
  <c r="C1438" i="2"/>
  <c r="B1439" i="2"/>
  <c r="P1439" i="2" s="1"/>
  <c r="C1439" i="2"/>
  <c r="B1440" i="2"/>
  <c r="P1440" i="2" s="1"/>
  <c r="C1440" i="2"/>
  <c r="B1441" i="2"/>
  <c r="P1441" i="2" s="1"/>
  <c r="C1441" i="2"/>
  <c r="B1442" i="2"/>
  <c r="P1442" i="2" s="1"/>
  <c r="C1442" i="2"/>
  <c r="B1443" i="2"/>
  <c r="P1443" i="2" s="1"/>
  <c r="C1443" i="2"/>
  <c r="B1444" i="2"/>
  <c r="P1444" i="2" s="1"/>
  <c r="C1444" i="2"/>
  <c r="B1445" i="2"/>
  <c r="P1445" i="2" s="1"/>
  <c r="C1445" i="2"/>
  <c r="B1446" i="2"/>
  <c r="P1446" i="2" s="1"/>
  <c r="C1446" i="2"/>
  <c r="B1447" i="2"/>
  <c r="P1447" i="2" s="1"/>
  <c r="C1447" i="2"/>
  <c r="B1448" i="2"/>
  <c r="P1448" i="2" s="1"/>
  <c r="C1448" i="2"/>
  <c r="B1449" i="2"/>
  <c r="P1449" i="2" s="1"/>
  <c r="C1449" i="2"/>
  <c r="B1450" i="2"/>
  <c r="P1450" i="2" s="1"/>
  <c r="C1450" i="2"/>
  <c r="B1451" i="2"/>
  <c r="P1451" i="2" s="1"/>
  <c r="C1451" i="2"/>
  <c r="B1452" i="2"/>
  <c r="P1452" i="2" s="1"/>
  <c r="C1452" i="2"/>
  <c r="B1453" i="2"/>
  <c r="P1453" i="2" s="1"/>
  <c r="C1453" i="2"/>
  <c r="B1454" i="2"/>
  <c r="P1454" i="2" s="1"/>
  <c r="C1454" i="2"/>
  <c r="B1455" i="2"/>
  <c r="P1455" i="2" s="1"/>
  <c r="C1455" i="2"/>
  <c r="B1456" i="2"/>
  <c r="P1456" i="2" s="1"/>
  <c r="C1456" i="2"/>
  <c r="B1457" i="2"/>
  <c r="P1457" i="2" s="1"/>
  <c r="C1457" i="2"/>
  <c r="B1458" i="2"/>
  <c r="P1458" i="2" s="1"/>
  <c r="C1458" i="2"/>
  <c r="B1459" i="2"/>
  <c r="P1459" i="2" s="1"/>
  <c r="C1459" i="2"/>
  <c r="B1460" i="2"/>
  <c r="P1460" i="2" s="1"/>
  <c r="C1460" i="2"/>
  <c r="B1461" i="2"/>
  <c r="P1461" i="2" s="1"/>
  <c r="C1461" i="2"/>
  <c r="B1462" i="2"/>
  <c r="P1462" i="2" s="1"/>
  <c r="C1462" i="2"/>
  <c r="B1463" i="2"/>
  <c r="P1463" i="2" s="1"/>
  <c r="C1463" i="2"/>
  <c r="B1464" i="2"/>
  <c r="P1464" i="2" s="1"/>
  <c r="C1464" i="2"/>
  <c r="B1465" i="2"/>
  <c r="P1465" i="2" s="1"/>
  <c r="C1465" i="2"/>
  <c r="B1466" i="2"/>
  <c r="P1466" i="2" s="1"/>
  <c r="C1466" i="2"/>
  <c r="B1467" i="2"/>
  <c r="P1467" i="2" s="1"/>
  <c r="C1467" i="2"/>
  <c r="B1468" i="2"/>
  <c r="P1468" i="2" s="1"/>
  <c r="C1468" i="2"/>
  <c r="B1469" i="2"/>
  <c r="P1469" i="2" s="1"/>
  <c r="C1469" i="2"/>
  <c r="B1470" i="2"/>
  <c r="P1470" i="2" s="1"/>
  <c r="C1470" i="2"/>
  <c r="B1471" i="2"/>
  <c r="P1471" i="2" s="1"/>
  <c r="C1471" i="2"/>
  <c r="B1472" i="2"/>
  <c r="P1472" i="2" s="1"/>
  <c r="C1472" i="2"/>
  <c r="B1473" i="2"/>
  <c r="P1473" i="2" s="1"/>
  <c r="C1473" i="2"/>
  <c r="B1474" i="2"/>
  <c r="P1474" i="2" s="1"/>
  <c r="C1474" i="2"/>
  <c r="B1475" i="2"/>
  <c r="P1475" i="2" s="1"/>
  <c r="C1475" i="2"/>
  <c r="B1476" i="2"/>
  <c r="P1476" i="2" s="1"/>
  <c r="C1476" i="2"/>
  <c r="B1477" i="2"/>
  <c r="P1477" i="2" s="1"/>
  <c r="C1477" i="2"/>
  <c r="B1478" i="2"/>
  <c r="P1478" i="2" s="1"/>
  <c r="C1478" i="2"/>
  <c r="B1479" i="2"/>
  <c r="P1479" i="2" s="1"/>
  <c r="C1479" i="2"/>
  <c r="B1480" i="2"/>
  <c r="P1480" i="2" s="1"/>
  <c r="C1480" i="2"/>
  <c r="B1481" i="2"/>
  <c r="P1481" i="2" s="1"/>
  <c r="C1481" i="2"/>
  <c r="B1482" i="2"/>
  <c r="P1482" i="2" s="1"/>
  <c r="C1482" i="2"/>
  <c r="B1483" i="2"/>
  <c r="P1483" i="2" s="1"/>
  <c r="C1483" i="2"/>
  <c r="B1484" i="2"/>
  <c r="P1484" i="2" s="1"/>
  <c r="C1484" i="2"/>
  <c r="B1485" i="2"/>
  <c r="P1485" i="2" s="1"/>
  <c r="C1485" i="2"/>
  <c r="B1486" i="2"/>
  <c r="P1486" i="2" s="1"/>
  <c r="C1486" i="2"/>
  <c r="B1487" i="2"/>
  <c r="P1487" i="2" s="1"/>
  <c r="C1487" i="2"/>
  <c r="B1488" i="2"/>
  <c r="P1488" i="2" s="1"/>
  <c r="C1488" i="2"/>
  <c r="B1489" i="2"/>
  <c r="P1489" i="2" s="1"/>
  <c r="C1489" i="2"/>
  <c r="B1490" i="2"/>
  <c r="P1490" i="2" s="1"/>
  <c r="C1490" i="2"/>
  <c r="B1491" i="2"/>
  <c r="P1491" i="2" s="1"/>
  <c r="C1491" i="2"/>
  <c r="B1492" i="2"/>
  <c r="P1492" i="2" s="1"/>
  <c r="C1492" i="2"/>
  <c r="B1493" i="2"/>
  <c r="P1493" i="2" s="1"/>
  <c r="C1493" i="2"/>
  <c r="B1494" i="2"/>
  <c r="P1494" i="2" s="1"/>
  <c r="C1494" i="2"/>
  <c r="B1495" i="2"/>
  <c r="P1495" i="2" s="1"/>
  <c r="C1495" i="2"/>
  <c r="B1496" i="2"/>
  <c r="P1496" i="2" s="1"/>
  <c r="C1496" i="2"/>
  <c r="B1497" i="2"/>
  <c r="P1497" i="2" s="1"/>
  <c r="C1497" i="2"/>
  <c r="B1498" i="2"/>
  <c r="P1498" i="2" s="1"/>
  <c r="C1498" i="2"/>
  <c r="B1499" i="2"/>
  <c r="P1499" i="2" s="1"/>
  <c r="C1499" i="2"/>
  <c r="B1500" i="2"/>
  <c r="P1500" i="2" s="1"/>
  <c r="C1500" i="2"/>
  <c r="B1501" i="2"/>
  <c r="P1501" i="2" s="1"/>
  <c r="C1501" i="2"/>
  <c r="B1502" i="2"/>
  <c r="P1502" i="2" s="1"/>
  <c r="C1502" i="2"/>
  <c r="B1503" i="2"/>
  <c r="P1503" i="2" s="1"/>
  <c r="C1503" i="2"/>
  <c r="B1504" i="2"/>
  <c r="P1504" i="2" s="1"/>
  <c r="C1504" i="2"/>
  <c r="B1505" i="2"/>
  <c r="P1505" i="2" s="1"/>
  <c r="C1505" i="2"/>
  <c r="B1506" i="2"/>
  <c r="P1506" i="2" s="1"/>
  <c r="C1506" i="2"/>
  <c r="B1507" i="2"/>
  <c r="P1507" i="2" s="1"/>
  <c r="C1507" i="2"/>
  <c r="B1508" i="2"/>
  <c r="P1508" i="2" s="1"/>
  <c r="C1508" i="2"/>
  <c r="B1509" i="2"/>
  <c r="P1509" i="2" s="1"/>
  <c r="C1509" i="2"/>
  <c r="B1510" i="2"/>
  <c r="P1510" i="2" s="1"/>
  <c r="C1510" i="2"/>
  <c r="B1511" i="2"/>
  <c r="P1511" i="2" s="1"/>
  <c r="C1511" i="2"/>
  <c r="B1512" i="2"/>
  <c r="P1512" i="2" s="1"/>
  <c r="C1512" i="2"/>
  <c r="B1513" i="2"/>
  <c r="P1513" i="2" s="1"/>
  <c r="C1513" i="2"/>
  <c r="B1514" i="2"/>
  <c r="P1514" i="2" s="1"/>
  <c r="C1514" i="2"/>
  <c r="B1515" i="2"/>
  <c r="P1515" i="2" s="1"/>
  <c r="C1515" i="2"/>
  <c r="B1516" i="2"/>
  <c r="P1516" i="2" s="1"/>
  <c r="C1516" i="2"/>
  <c r="B1517" i="2"/>
  <c r="P1517" i="2" s="1"/>
  <c r="C1517" i="2"/>
  <c r="B1518" i="2"/>
  <c r="P1518" i="2" s="1"/>
  <c r="C1518" i="2"/>
  <c r="B1519" i="2"/>
  <c r="P1519" i="2" s="1"/>
  <c r="C1519" i="2"/>
  <c r="B1520" i="2"/>
  <c r="P1520" i="2" s="1"/>
  <c r="C1520" i="2"/>
  <c r="B1521" i="2"/>
  <c r="P1521" i="2" s="1"/>
  <c r="C1521" i="2"/>
  <c r="B1522" i="2"/>
  <c r="P1522" i="2" s="1"/>
  <c r="C1522" i="2"/>
  <c r="B1523" i="2"/>
  <c r="P1523" i="2" s="1"/>
  <c r="C1523" i="2"/>
  <c r="B1524" i="2"/>
  <c r="P1524" i="2" s="1"/>
  <c r="C1524" i="2"/>
  <c r="B1525" i="2"/>
  <c r="P1525" i="2" s="1"/>
  <c r="C1525" i="2"/>
  <c r="B1526" i="2"/>
  <c r="P1526" i="2" s="1"/>
  <c r="C1526" i="2"/>
  <c r="B1527" i="2"/>
  <c r="P1527" i="2" s="1"/>
  <c r="C1527" i="2"/>
  <c r="B1528" i="2"/>
  <c r="P1528" i="2" s="1"/>
  <c r="C1528" i="2"/>
  <c r="B1529" i="2"/>
  <c r="P1529" i="2" s="1"/>
  <c r="C1529" i="2"/>
  <c r="B1530" i="2"/>
  <c r="P1530" i="2" s="1"/>
  <c r="C1530" i="2"/>
  <c r="B1531" i="2"/>
  <c r="P1531" i="2" s="1"/>
  <c r="C1531" i="2"/>
  <c r="B1532" i="2"/>
  <c r="P1532" i="2" s="1"/>
  <c r="C1532" i="2"/>
  <c r="B1533" i="2"/>
  <c r="P1533" i="2" s="1"/>
  <c r="C1533" i="2"/>
  <c r="B1534" i="2"/>
  <c r="P1534" i="2" s="1"/>
  <c r="C1534" i="2"/>
  <c r="B1535" i="2"/>
  <c r="P1535" i="2" s="1"/>
  <c r="C1535" i="2"/>
  <c r="B1536" i="2"/>
  <c r="P1536" i="2" s="1"/>
  <c r="C1536" i="2"/>
  <c r="B1537" i="2"/>
  <c r="P1537" i="2" s="1"/>
  <c r="C1537" i="2"/>
  <c r="B1538" i="2"/>
  <c r="P1538" i="2" s="1"/>
  <c r="C1538" i="2"/>
  <c r="B1539" i="2"/>
  <c r="P1539" i="2" s="1"/>
  <c r="C1539" i="2"/>
  <c r="B1540" i="2"/>
  <c r="P1540" i="2" s="1"/>
  <c r="C1540" i="2"/>
  <c r="B1541" i="2"/>
  <c r="P1541" i="2" s="1"/>
  <c r="C1541" i="2"/>
  <c r="B1542" i="2"/>
  <c r="P1542" i="2" s="1"/>
  <c r="C1542" i="2"/>
  <c r="B1543" i="2"/>
  <c r="P1543" i="2" s="1"/>
  <c r="C1543" i="2"/>
  <c r="B1544" i="2"/>
  <c r="P1544" i="2" s="1"/>
  <c r="C1544" i="2"/>
  <c r="B1545" i="2"/>
  <c r="P1545" i="2" s="1"/>
  <c r="C1545" i="2"/>
  <c r="B1546" i="2"/>
  <c r="P1546" i="2" s="1"/>
  <c r="C1546" i="2"/>
  <c r="B1547" i="2"/>
  <c r="P1547" i="2" s="1"/>
  <c r="C1547" i="2"/>
  <c r="B1548" i="2"/>
  <c r="P1548" i="2" s="1"/>
  <c r="C1548" i="2"/>
  <c r="B1549" i="2"/>
  <c r="P1549" i="2" s="1"/>
  <c r="C1549" i="2"/>
  <c r="B1550" i="2"/>
  <c r="P1550" i="2" s="1"/>
  <c r="C1550" i="2"/>
  <c r="B1551" i="2"/>
  <c r="P1551" i="2" s="1"/>
  <c r="C1551" i="2"/>
  <c r="B1552" i="2"/>
  <c r="P1552" i="2" s="1"/>
  <c r="C1552" i="2"/>
  <c r="B1553" i="2"/>
  <c r="P1553" i="2" s="1"/>
  <c r="C1553" i="2"/>
  <c r="B1554" i="2"/>
  <c r="P1554" i="2" s="1"/>
  <c r="C1554" i="2"/>
  <c r="B1555" i="2"/>
  <c r="P1555" i="2" s="1"/>
  <c r="C1555" i="2"/>
  <c r="B1556" i="2"/>
  <c r="P1556" i="2" s="1"/>
  <c r="C1556" i="2"/>
  <c r="B1557" i="2"/>
  <c r="P1557" i="2" s="1"/>
  <c r="C1557" i="2"/>
  <c r="B1558" i="2"/>
  <c r="P1558" i="2" s="1"/>
  <c r="C1558" i="2"/>
  <c r="B1559" i="2"/>
  <c r="P1559" i="2" s="1"/>
  <c r="C1559" i="2"/>
  <c r="B1560" i="2"/>
  <c r="P1560" i="2" s="1"/>
  <c r="C1560" i="2"/>
  <c r="B1561" i="2"/>
  <c r="P1561" i="2" s="1"/>
  <c r="C1561" i="2"/>
  <c r="B1562" i="2"/>
  <c r="P1562" i="2" s="1"/>
  <c r="C1562" i="2"/>
  <c r="B1563" i="2"/>
  <c r="P1563" i="2" s="1"/>
  <c r="C1563" i="2"/>
  <c r="B1564" i="2"/>
  <c r="P1564" i="2" s="1"/>
  <c r="C1564" i="2"/>
  <c r="B1565" i="2"/>
  <c r="P1565" i="2" s="1"/>
  <c r="C1565" i="2"/>
  <c r="B1566" i="2"/>
  <c r="P1566" i="2" s="1"/>
  <c r="C1566" i="2"/>
  <c r="B1567" i="2"/>
  <c r="P1567" i="2" s="1"/>
  <c r="C1567" i="2"/>
  <c r="B1568" i="2"/>
  <c r="P1568" i="2" s="1"/>
  <c r="C1568" i="2"/>
  <c r="B1569" i="2"/>
  <c r="P1569" i="2" s="1"/>
  <c r="C1569" i="2"/>
  <c r="B1570" i="2"/>
  <c r="P1570" i="2" s="1"/>
  <c r="C1570" i="2"/>
  <c r="B1571" i="2"/>
  <c r="P1571" i="2" s="1"/>
  <c r="C1571" i="2"/>
  <c r="B1572" i="2"/>
  <c r="P1572" i="2" s="1"/>
  <c r="C1572" i="2"/>
  <c r="B1573" i="2"/>
  <c r="P1573" i="2" s="1"/>
  <c r="C1573" i="2"/>
  <c r="B1574" i="2"/>
  <c r="P1574" i="2" s="1"/>
  <c r="C1574" i="2"/>
  <c r="B3" i="2"/>
  <c r="P3" i="2" s="1"/>
  <c r="C3" i="2"/>
  <c r="B4" i="2"/>
  <c r="P4" i="2" s="1"/>
  <c r="C4" i="2"/>
  <c r="B5" i="2"/>
  <c r="P5" i="2" s="1"/>
  <c r="C5" i="2"/>
  <c r="B6" i="2"/>
  <c r="P6" i="2" s="1"/>
  <c r="C6" i="2"/>
  <c r="B7" i="2"/>
  <c r="P7" i="2" s="1"/>
  <c r="C7" i="2"/>
  <c r="B8" i="2"/>
  <c r="P8" i="2" s="1"/>
  <c r="C8" i="2"/>
  <c r="B9" i="2"/>
  <c r="P9" i="2" s="1"/>
  <c r="C9" i="2"/>
  <c r="B10" i="2"/>
  <c r="P10" i="2" s="1"/>
  <c r="C10" i="2"/>
  <c r="B11" i="2"/>
  <c r="P11" i="2" s="1"/>
  <c r="C11" i="2"/>
  <c r="B12" i="2"/>
  <c r="P12" i="2" s="1"/>
  <c r="C12" i="2"/>
  <c r="B13" i="2"/>
  <c r="P13" i="2" s="1"/>
  <c r="C13" i="2"/>
  <c r="B14" i="2"/>
  <c r="P14" i="2" s="1"/>
  <c r="C14" i="2"/>
  <c r="B15" i="2"/>
  <c r="P15" i="2" s="1"/>
  <c r="C15" i="2"/>
  <c r="B16" i="2"/>
  <c r="P16" i="2" s="1"/>
  <c r="C16" i="2"/>
  <c r="B17" i="2"/>
  <c r="P17" i="2" s="1"/>
  <c r="C17" i="2"/>
  <c r="B18" i="2"/>
  <c r="P18" i="2" s="1"/>
  <c r="C18" i="2"/>
  <c r="B19" i="2"/>
  <c r="P19" i="2" s="1"/>
  <c r="C19" i="2"/>
  <c r="B20" i="2"/>
  <c r="P20" i="2" s="1"/>
  <c r="C20" i="2"/>
  <c r="B21" i="2"/>
  <c r="P21" i="2" s="1"/>
  <c r="C21" i="2"/>
  <c r="B22" i="2"/>
  <c r="P22" i="2" s="1"/>
  <c r="C22" i="2"/>
  <c r="B23" i="2"/>
  <c r="P23" i="2" s="1"/>
  <c r="C23" i="2"/>
  <c r="B24" i="2"/>
  <c r="P24" i="2" s="1"/>
  <c r="C24" i="2"/>
  <c r="B25" i="2"/>
  <c r="P25" i="2" s="1"/>
  <c r="C25" i="2"/>
  <c r="B26" i="2"/>
  <c r="P26" i="2" s="1"/>
  <c r="C26" i="2"/>
  <c r="B27" i="2"/>
  <c r="P27" i="2" s="1"/>
  <c r="C27" i="2"/>
  <c r="B28" i="2"/>
  <c r="P28" i="2" s="1"/>
  <c r="C28" i="2"/>
  <c r="B29" i="2"/>
  <c r="P29" i="2" s="1"/>
  <c r="C29" i="2"/>
  <c r="B30" i="2"/>
  <c r="P30" i="2" s="1"/>
  <c r="C30" i="2"/>
  <c r="B31" i="2"/>
  <c r="P31" i="2" s="1"/>
  <c r="C31" i="2"/>
  <c r="B32" i="2"/>
  <c r="P32" i="2" s="1"/>
  <c r="C32" i="2"/>
  <c r="B33" i="2"/>
  <c r="P33" i="2" s="1"/>
  <c r="C33" i="2"/>
  <c r="B34" i="2"/>
  <c r="P34" i="2" s="1"/>
  <c r="C34" i="2"/>
  <c r="B35" i="2"/>
  <c r="P35" i="2" s="1"/>
  <c r="C35" i="2"/>
  <c r="B36" i="2"/>
  <c r="P36" i="2" s="1"/>
  <c r="C36" i="2"/>
  <c r="B37" i="2"/>
  <c r="P37" i="2" s="1"/>
  <c r="C37" i="2"/>
  <c r="B38" i="2"/>
  <c r="P38" i="2" s="1"/>
  <c r="C38" i="2"/>
  <c r="B39" i="2"/>
  <c r="P39" i="2" s="1"/>
  <c r="C39" i="2"/>
  <c r="B40" i="2"/>
  <c r="P40" i="2" s="1"/>
  <c r="C40" i="2"/>
  <c r="B41" i="2"/>
  <c r="P41" i="2" s="1"/>
  <c r="C41" i="2"/>
  <c r="B42" i="2"/>
  <c r="P42" i="2" s="1"/>
  <c r="C42" i="2"/>
  <c r="B43" i="2"/>
  <c r="P43" i="2" s="1"/>
  <c r="C43" i="2"/>
  <c r="B44" i="2"/>
  <c r="P44" i="2" s="1"/>
  <c r="C44" i="2"/>
  <c r="B45" i="2"/>
  <c r="P45" i="2" s="1"/>
  <c r="C45" i="2"/>
  <c r="B46" i="2"/>
  <c r="P46" i="2" s="1"/>
  <c r="C46" i="2"/>
  <c r="B47" i="2"/>
  <c r="P47" i="2" s="1"/>
  <c r="C47" i="2"/>
  <c r="B48" i="2"/>
  <c r="P48" i="2" s="1"/>
  <c r="C48" i="2"/>
  <c r="B49" i="2"/>
  <c r="P49" i="2" s="1"/>
  <c r="C49" i="2"/>
  <c r="B50" i="2"/>
  <c r="P50" i="2" s="1"/>
  <c r="C50" i="2"/>
  <c r="B51" i="2"/>
  <c r="P51" i="2" s="1"/>
  <c r="C51" i="2"/>
  <c r="B52" i="2"/>
  <c r="P52" i="2" s="1"/>
  <c r="C52" i="2"/>
  <c r="B53" i="2"/>
  <c r="P53" i="2" s="1"/>
  <c r="C53" i="2"/>
  <c r="B54" i="2"/>
  <c r="P54" i="2" s="1"/>
  <c r="C54" i="2"/>
  <c r="B55" i="2"/>
  <c r="P55" i="2" s="1"/>
  <c r="C55" i="2"/>
  <c r="B56" i="2"/>
  <c r="P56" i="2" s="1"/>
  <c r="C56" i="2"/>
  <c r="B57" i="2"/>
  <c r="P57" i="2" s="1"/>
  <c r="C57" i="2"/>
  <c r="B58" i="2"/>
  <c r="P58" i="2" s="1"/>
  <c r="C58" i="2"/>
  <c r="B59" i="2"/>
  <c r="P59" i="2" s="1"/>
  <c r="C59" i="2"/>
  <c r="B60" i="2"/>
  <c r="P60" i="2" s="1"/>
  <c r="C60" i="2"/>
  <c r="B61" i="2"/>
  <c r="P61" i="2" s="1"/>
  <c r="C61" i="2"/>
  <c r="B62" i="2"/>
  <c r="P62" i="2" s="1"/>
  <c r="C62" i="2"/>
  <c r="B63" i="2"/>
  <c r="P63" i="2" s="1"/>
  <c r="C63" i="2"/>
  <c r="B64" i="2"/>
  <c r="P64" i="2" s="1"/>
  <c r="C64" i="2"/>
  <c r="B65" i="2"/>
  <c r="P65" i="2" s="1"/>
  <c r="C65" i="2"/>
  <c r="B66" i="2"/>
  <c r="P66" i="2" s="1"/>
  <c r="C66" i="2"/>
  <c r="B67" i="2"/>
  <c r="P67" i="2" s="1"/>
  <c r="C67" i="2"/>
  <c r="B68" i="2"/>
  <c r="P68" i="2" s="1"/>
  <c r="C68" i="2"/>
  <c r="B69" i="2"/>
  <c r="P69" i="2" s="1"/>
  <c r="C69" i="2"/>
  <c r="B70" i="2"/>
  <c r="P70" i="2" s="1"/>
  <c r="C70" i="2"/>
  <c r="B71" i="2"/>
  <c r="P71" i="2" s="1"/>
  <c r="C71" i="2"/>
  <c r="B72" i="2"/>
  <c r="P72" i="2" s="1"/>
  <c r="C72" i="2"/>
  <c r="B73" i="2"/>
  <c r="P73" i="2" s="1"/>
  <c r="C73" i="2"/>
  <c r="B74" i="2"/>
  <c r="P74" i="2" s="1"/>
  <c r="C74" i="2"/>
  <c r="B75" i="2"/>
  <c r="P75" i="2" s="1"/>
  <c r="C75" i="2"/>
  <c r="B76" i="2"/>
  <c r="P76" i="2" s="1"/>
  <c r="C76" i="2"/>
  <c r="B77" i="2"/>
  <c r="P77" i="2" s="1"/>
  <c r="C77" i="2"/>
  <c r="B78" i="2"/>
  <c r="P78" i="2" s="1"/>
  <c r="C78" i="2"/>
  <c r="B79" i="2"/>
  <c r="P79" i="2" s="1"/>
  <c r="C79" i="2"/>
  <c r="B80" i="2"/>
  <c r="P80" i="2" s="1"/>
  <c r="C80" i="2"/>
  <c r="B81" i="2"/>
  <c r="P81" i="2" s="1"/>
  <c r="C81" i="2"/>
  <c r="B82" i="2"/>
  <c r="P82" i="2" s="1"/>
  <c r="C82" i="2"/>
  <c r="B83" i="2"/>
  <c r="P83" i="2" s="1"/>
  <c r="C83" i="2"/>
  <c r="B84" i="2"/>
  <c r="P84" i="2" s="1"/>
  <c r="C84" i="2"/>
  <c r="B85" i="2"/>
  <c r="P85" i="2" s="1"/>
  <c r="C85" i="2"/>
  <c r="B86" i="2"/>
  <c r="P86" i="2" s="1"/>
  <c r="C86" i="2"/>
  <c r="B87" i="2"/>
  <c r="P87" i="2" s="1"/>
  <c r="C87" i="2"/>
  <c r="B88" i="2"/>
  <c r="P88" i="2" s="1"/>
  <c r="C88" i="2"/>
  <c r="B89" i="2"/>
  <c r="P89" i="2" s="1"/>
  <c r="C89" i="2"/>
  <c r="B90" i="2"/>
  <c r="P90" i="2" s="1"/>
  <c r="C90" i="2"/>
  <c r="B91" i="2"/>
  <c r="P91" i="2" s="1"/>
  <c r="C91" i="2"/>
  <c r="B92" i="2"/>
  <c r="P92" i="2" s="1"/>
  <c r="C92" i="2"/>
  <c r="B93" i="2"/>
  <c r="P93" i="2" s="1"/>
  <c r="C93" i="2"/>
  <c r="B94" i="2"/>
  <c r="P94" i="2" s="1"/>
  <c r="C94" i="2"/>
  <c r="B95" i="2"/>
  <c r="P95" i="2" s="1"/>
  <c r="C95" i="2"/>
  <c r="B96" i="2"/>
  <c r="P96" i="2" s="1"/>
  <c r="C96" i="2"/>
  <c r="B97" i="2"/>
  <c r="P97" i="2" s="1"/>
  <c r="C97" i="2"/>
  <c r="B98" i="2"/>
  <c r="P98" i="2" s="1"/>
  <c r="C98" i="2"/>
  <c r="B99" i="2"/>
  <c r="P99" i="2" s="1"/>
  <c r="C99" i="2"/>
  <c r="B100" i="2"/>
  <c r="P100" i="2" s="1"/>
  <c r="C100" i="2"/>
  <c r="B101" i="2"/>
  <c r="P101" i="2" s="1"/>
  <c r="C101" i="2"/>
  <c r="B102" i="2"/>
  <c r="P102" i="2" s="1"/>
  <c r="C102" i="2"/>
  <c r="B103" i="2"/>
  <c r="P103" i="2" s="1"/>
  <c r="C103" i="2"/>
  <c r="B104" i="2"/>
  <c r="P104" i="2" s="1"/>
  <c r="C104" i="2"/>
  <c r="B105" i="2"/>
  <c r="P105" i="2" s="1"/>
  <c r="C105" i="2"/>
  <c r="B106" i="2"/>
  <c r="P106" i="2" s="1"/>
  <c r="C106" i="2"/>
  <c r="B107" i="2"/>
  <c r="P107" i="2" s="1"/>
  <c r="C107" i="2"/>
  <c r="B108" i="2"/>
  <c r="P108" i="2" s="1"/>
  <c r="C108" i="2"/>
  <c r="B109" i="2"/>
  <c r="P109" i="2" s="1"/>
  <c r="C109" i="2"/>
  <c r="B110" i="2"/>
  <c r="P110" i="2" s="1"/>
  <c r="C110" i="2"/>
  <c r="B111" i="2"/>
  <c r="P111" i="2" s="1"/>
  <c r="C111" i="2"/>
  <c r="B112" i="2"/>
  <c r="P112" i="2" s="1"/>
  <c r="C112" i="2"/>
  <c r="B113" i="2"/>
  <c r="P113" i="2" s="1"/>
  <c r="C113" i="2"/>
  <c r="B114" i="2"/>
  <c r="P114" i="2" s="1"/>
  <c r="C114" i="2"/>
  <c r="B115" i="2"/>
  <c r="P115" i="2" s="1"/>
  <c r="C115" i="2"/>
  <c r="B116" i="2"/>
  <c r="P116" i="2" s="1"/>
  <c r="C116" i="2"/>
  <c r="B117" i="2"/>
  <c r="P117" i="2" s="1"/>
  <c r="C117" i="2"/>
  <c r="B118" i="2"/>
  <c r="P118" i="2" s="1"/>
  <c r="C118" i="2"/>
  <c r="B119" i="2"/>
  <c r="P119" i="2" s="1"/>
  <c r="C119" i="2"/>
  <c r="B120" i="2"/>
  <c r="P120" i="2" s="1"/>
  <c r="C120" i="2"/>
  <c r="B121" i="2"/>
  <c r="P121" i="2" s="1"/>
  <c r="C121" i="2"/>
  <c r="B122" i="2"/>
  <c r="P122" i="2" s="1"/>
  <c r="C122" i="2"/>
  <c r="B123" i="2"/>
  <c r="P123" i="2" s="1"/>
  <c r="C123" i="2"/>
  <c r="B124" i="2"/>
  <c r="P124" i="2" s="1"/>
  <c r="C124" i="2"/>
  <c r="B125" i="2"/>
  <c r="P125" i="2" s="1"/>
  <c r="C125" i="2"/>
  <c r="B126" i="2"/>
  <c r="P126" i="2" s="1"/>
  <c r="C126" i="2"/>
  <c r="B127" i="2"/>
  <c r="P127" i="2" s="1"/>
  <c r="C127" i="2"/>
  <c r="B128" i="2"/>
  <c r="P128" i="2" s="1"/>
  <c r="C128" i="2"/>
  <c r="B129" i="2"/>
  <c r="P129" i="2" s="1"/>
  <c r="C129" i="2"/>
  <c r="B130" i="2"/>
  <c r="P130" i="2" s="1"/>
  <c r="C130" i="2"/>
  <c r="B131" i="2"/>
  <c r="P131" i="2" s="1"/>
  <c r="C131" i="2"/>
  <c r="B132" i="2"/>
  <c r="P132" i="2" s="1"/>
  <c r="C132" i="2"/>
  <c r="B133" i="2"/>
  <c r="P133" i="2" s="1"/>
  <c r="C133" i="2"/>
  <c r="B134" i="2"/>
  <c r="P134" i="2" s="1"/>
  <c r="C134" i="2"/>
  <c r="B135" i="2"/>
  <c r="P135" i="2" s="1"/>
  <c r="C135" i="2"/>
  <c r="B136" i="2"/>
  <c r="P136" i="2" s="1"/>
  <c r="C136" i="2"/>
  <c r="B137" i="2"/>
  <c r="P137" i="2" s="1"/>
  <c r="C137" i="2"/>
  <c r="B138" i="2"/>
  <c r="P138" i="2" s="1"/>
  <c r="C138" i="2"/>
  <c r="B139" i="2"/>
  <c r="P139" i="2" s="1"/>
  <c r="C139" i="2"/>
  <c r="B140" i="2"/>
  <c r="P140" i="2" s="1"/>
  <c r="C140" i="2"/>
  <c r="B141" i="2"/>
  <c r="P141" i="2" s="1"/>
  <c r="C141" i="2"/>
  <c r="B142" i="2"/>
  <c r="P142" i="2" s="1"/>
  <c r="C142" i="2"/>
  <c r="B143" i="2"/>
  <c r="P143" i="2" s="1"/>
  <c r="C143" i="2"/>
  <c r="B144" i="2"/>
  <c r="P144" i="2" s="1"/>
  <c r="C144" i="2"/>
  <c r="B145" i="2"/>
  <c r="P145" i="2" s="1"/>
  <c r="C145" i="2"/>
  <c r="B146" i="2"/>
  <c r="P146" i="2" s="1"/>
  <c r="C146" i="2"/>
  <c r="B147" i="2"/>
  <c r="P147" i="2" s="1"/>
  <c r="C147" i="2"/>
  <c r="B148" i="2"/>
  <c r="P148" i="2" s="1"/>
  <c r="C148" i="2"/>
  <c r="B149" i="2"/>
  <c r="P149" i="2" s="1"/>
  <c r="C149" i="2"/>
  <c r="B150" i="2"/>
  <c r="P150" i="2" s="1"/>
  <c r="C150" i="2"/>
  <c r="B151" i="2"/>
  <c r="P151" i="2" s="1"/>
  <c r="C151" i="2"/>
  <c r="B152" i="2"/>
  <c r="P152" i="2" s="1"/>
  <c r="C152" i="2"/>
  <c r="B153" i="2"/>
  <c r="P153" i="2" s="1"/>
  <c r="C153" i="2"/>
  <c r="B154" i="2"/>
  <c r="P154" i="2" s="1"/>
  <c r="C154" i="2"/>
  <c r="B155" i="2"/>
  <c r="P155" i="2" s="1"/>
  <c r="C155" i="2"/>
  <c r="B156" i="2"/>
  <c r="P156" i="2" s="1"/>
  <c r="C156" i="2"/>
  <c r="B157" i="2"/>
  <c r="P157" i="2" s="1"/>
  <c r="C157" i="2"/>
  <c r="B158" i="2"/>
  <c r="P158" i="2" s="1"/>
  <c r="C158" i="2"/>
  <c r="B159" i="2"/>
  <c r="P159" i="2" s="1"/>
  <c r="C159" i="2"/>
  <c r="B160" i="2"/>
  <c r="P160" i="2" s="1"/>
  <c r="C160" i="2"/>
  <c r="B161" i="2"/>
  <c r="P161" i="2" s="1"/>
  <c r="C161" i="2"/>
  <c r="B162" i="2"/>
  <c r="P162" i="2" s="1"/>
  <c r="C162" i="2"/>
  <c r="B163" i="2"/>
  <c r="P163" i="2" s="1"/>
  <c r="C163" i="2"/>
  <c r="B164" i="2"/>
  <c r="P164" i="2" s="1"/>
  <c r="C164" i="2"/>
  <c r="B165" i="2"/>
  <c r="P165" i="2" s="1"/>
  <c r="C165" i="2"/>
  <c r="B166" i="2"/>
  <c r="P166" i="2" s="1"/>
  <c r="C166" i="2"/>
  <c r="B167" i="2"/>
  <c r="P167" i="2" s="1"/>
  <c r="C167" i="2"/>
  <c r="B168" i="2"/>
  <c r="P168" i="2" s="1"/>
  <c r="C168" i="2"/>
  <c r="B169" i="2"/>
  <c r="P169" i="2" s="1"/>
  <c r="C169" i="2"/>
  <c r="B170" i="2"/>
  <c r="P170" i="2" s="1"/>
  <c r="C170" i="2"/>
  <c r="B171" i="2"/>
  <c r="P171" i="2" s="1"/>
  <c r="C171" i="2"/>
  <c r="B172" i="2"/>
  <c r="P172" i="2" s="1"/>
  <c r="C172" i="2"/>
  <c r="B173" i="2"/>
  <c r="P173" i="2" s="1"/>
  <c r="C173" i="2"/>
  <c r="B174" i="2"/>
  <c r="P174" i="2" s="1"/>
  <c r="C174" i="2"/>
  <c r="B175" i="2"/>
  <c r="P175" i="2" s="1"/>
  <c r="C175" i="2"/>
  <c r="B176" i="2"/>
  <c r="P176" i="2" s="1"/>
  <c r="C176" i="2"/>
  <c r="B177" i="2"/>
  <c r="P177" i="2" s="1"/>
  <c r="C177" i="2"/>
  <c r="B178" i="2"/>
  <c r="P178" i="2" s="1"/>
  <c r="C178" i="2"/>
  <c r="B179" i="2"/>
  <c r="P179" i="2" s="1"/>
  <c r="C179" i="2"/>
  <c r="B180" i="2"/>
  <c r="P180" i="2" s="1"/>
  <c r="C180" i="2"/>
  <c r="B181" i="2"/>
  <c r="P181" i="2" s="1"/>
  <c r="C181" i="2"/>
  <c r="B182" i="2"/>
  <c r="P182" i="2" s="1"/>
  <c r="C182" i="2"/>
  <c r="B183" i="2"/>
  <c r="P183" i="2" s="1"/>
  <c r="C183" i="2"/>
  <c r="B184" i="2"/>
  <c r="P184" i="2" s="1"/>
  <c r="C184" i="2"/>
  <c r="B185" i="2"/>
  <c r="P185" i="2" s="1"/>
  <c r="C185" i="2"/>
  <c r="B186" i="2"/>
  <c r="P186" i="2" s="1"/>
  <c r="C186" i="2"/>
  <c r="B187" i="2"/>
  <c r="P187" i="2" s="1"/>
  <c r="C187" i="2"/>
  <c r="B188" i="2"/>
  <c r="P188" i="2" s="1"/>
  <c r="C188" i="2"/>
  <c r="B189" i="2"/>
  <c r="P189" i="2" s="1"/>
  <c r="C189" i="2"/>
  <c r="B190" i="2"/>
  <c r="P190" i="2" s="1"/>
  <c r="C190" i="2"/>
  <c r="B191" i="2"/>
  <c r="P191" i="2" s="1"/>
  <c r="C191" i="2"/>
  <c r="B192" i="2"/>
  <c r="P192" i="2" s="1"/>
  <c r="C192" i="2"/>
  <c r="B193" i="2"/>
  <c r="P193" i="2" s="1"/>
  <c r="C193" i="2"/>
  <c r="B194" i="2"/>
  <c r="P194" i="2" s="1"/>
  <c r="C194" i="2"/>
  <c r="B195" i="2"/>
  <c r="P195" i="2" s="1"/>
  <c r="C195" i="2"/>
  <c r="B196" i="2"/>
  <c r="P196" i="2" s="1"/>
  <c r="C196" i="2"/>
  <c r="B197" i="2"/>
  <c r="P197" i="2" s="1"/>
  <c r="C197" i="2"/>
  <c r="B198" i="2"/>
  <c r="P198" i="2" s="1"/>
  <c r="C198" i="2"/>
  <c r="B199" i="2"/>
  <c r="P199" i="2" s="1"/>
  <c r="C199" i="2"/>
  <c r="B200" i="2"/>
  <c r="P200" i="2" s="1"/>
  <c r="C200" i="2"/>
  <c r="B201" i="2"/>
  <c r="P201" i="2" s="1"/>
  <c r="C201" i="2"/>
  <c r="B202" i="2"/>
  <c r="P202" i="2" s="1"/>
  <c r="C202" i="2"/>
  <c r="B203" i="2"/>
  <c r="P203" i="2" s="1"/>
  <c r="C203" i="2"/>
  <c r="B204" i="2"/>
  <c r="P204" i="2" s="1"/>
  <c r="C204" i="2"/>
  <c r="B205" i="2"/>
  <c r="P205" i="2" s="1"/>
  <c r="C205" i="2"/>
  <c r="B206" i="2"/>
  <c r="P206" i="2" s="1"/>
  <c r="C206" i="2"/>
  <c r="B207" i="2"/>
  <c r="P207" i="2" s="1"/>
  <c r="C207" i="2"/>
  <c r="B208" i="2"/>
  <c r="P208" i="2" s="1"/>
  <c r="C208" i="2"/>
  <c r="B209" i="2"/>
  <c r="P209" i="2" s="1"/>
  <c r="C209" i="2"/>
  <c r="B210" i="2"/>
  <c r="P210" i="2" s="1"/>
  <c r="C210" i="2"/>
  <c r="B211" i="2"/>
  <c r="P211" i="2" s="1"/>
  <c r="C211" i="2"/>
  <c r="B212" i="2"/>
  <c r="P212" i="2" s="1"/>
  <c r="C212" i="2"/>
  <c r="B213" i="2"/>
  <c r="P213" i="2" s="1"/>
  <c r="C213" i="2"/>
  <c r="B214" i="2"/>
  <c r="P214" i="2" s="1"/>
  <c r="C214" i="2"/>
  <c r="B215" i="2"/>
  <c r="P215" i="2" s="1"/>
  <c r="C215" i="2"/>
  <c r="B216" i="2"/>
  <c r="P216" i="2" s="1"/>
  <c r="C216" i="2"/>
  <c r="B217" i="2"/>
  <c r="P217" i="2" s="1"/>
  <c r="C217" i="2"/>
  <c r="B218" i="2"/>
  <c r="P218" i="2" s="1"/>
  <c r="C218" i="2"/>
  <c r="B219" i="2"/>
  <c r="P219" i="2" s="1"/>
  <c r="C219" i="2"/>
  <c r="B220" i="2"/>
  <c r="P220" i="2" s="1"/>
  <c r="C220" i="2"/>
  <c r="B221" i="2"/>
  <c r="P221" i="2" s="1"/>
  <c r="C221" i="2"/>
  <c r="B222" i="2"/>
  <c r="P222" i="2" s="1"/>
  <c r="C222" i="2"/>
  <c r="B223" i="2"/>
  <c r="P223" i="2" s="1"/>
  <c r="C223" i="2"/>
  <c r="B224" i="2"/>
  <c r="P224" i="2" s="1"/>
  <c r="C224" i="2"/>
  <c r="B225" i="2"/>
  <c r="P225" i="2" s="1"/>
  <c r="C225" i="2"/>
  <c r="B226" i="2"/>
  <c r="P226" i="2" s="1"/>
  <c r="C226" i="2"/>
  <c r="B227" i="2"/>
  <c r="P227" i="2" s="1"/>
  <c r="C227" i="2"/>
  <c r="B228" i="2"/>
  <c r="P228" i="2" s="1"/>
  <c r="C228" i="2"/>
  <c r="B229" i="2"/>
  <c r="P229" i="2" s="1"/>
  <c r="C229" i="2"/>
  <c r="B230" i="2"/>
  <c r="P230" i="2" s="1"/>
  <c r="C230" i="2"/>
  <c r="B231" i="2"/>
  <c r="P231" i="2" s="1"/>
  <c r="C231" i="2"/>
  <c r="B232" i="2"/>
  <c r="P232" i="2" s="1"/>
  <c r="C232" i="2"/>
  <c r="B233" i="2"/>
  <c r="P233" i="2" s="1"/>
  <c r="C233" i="2"/>
  <c r="B234" i="2"/>
  <c r="P234" i="2" s="1"/>
  <c r="C234" i="2"/>
  <c r="B235" i="2"/>
  <c r="P235" i="2" s="1"/>
  <c r="C235" i="2"/>
  <c r="B236" i="2"/>
  <c r="P236" i="2" s="1"/>
  <c r="C236" i="2"/>
  <c r="B237" i="2"/>
  <c r="P237" i="2" s="1"/>
  <c r="C237" i="2"/>
  <c r="B238" i="2"/>
  <c r="P238" i="2" s="1"/>
  <c r="C238" i="2"/>
  <c r="B239" i="2"/>
  <c r="P239" i="2" s="1"/>
  <c r="C239" i="2"/>
  <c r="B240" i="2"/>
  <c r="P240" i="2" s="1"/>
  <c r="C240" i="2"/>
  <c r="B241" i="2"/>
  <c r="P241" i="2" s="1"/>
  <c r="C241" i="2"/>
  <c r="B242" i="2"/>
  <c r="P242" i="2" s="1"/>
  <c r="C242" i="2"/>
  <c r="B243" i="2"/>
  <c r="P243" i="2" s="1"/>
  <c r="C243" i="2"/>
  <c r="B244" i="2"/>
  <c r="P244" i="2" s="1"/>
  <c r="C244" i="2"/>
  <c r="B245" i="2"/>
  <c r="P245" i="2" s="1"/>
  <c r="C245" i="2"/>
  <c r="B246" i="2"/>
  <c r="P246" i="2" s="1"/>
  <c r="C246" i="2"/>
  <c r="B247" i="2"/>
  <c r="P247" i="2" s="1"/>
  <c r="C247" i="2"/>
  <c r="B248" i="2"/>
  <c r="P248" i="2" s="1"/>
  <c r="C248" i="2"/>
  <c r="B249" i="2"/>
  <c r="P249" i="2" s="1"/>
  <c r="C249" i="2"/>
  <c r="B250" i="2"/>
  <c r="P250" i="2" s="1"/>
  <c r="C250" i="2"/>
  <c r="B251" i="2"/>
  <c r="P251" i="2" s="1"/>
  <c r="C251" i="2"/>
  <c r="B252" i="2"/>
  <c r="P252" i="2" s="1"/>
  <c r="C252" i="2"/>
  <c r="B253" i="2"/>
  <c r="P253" i="2" s="1"/>
  <c r="C253" i="2"/>
  <c r="B254" i="2"/>
  <c r="P254" i="2" s="1"/>
  <c r="C254" i="2"/>
  <c r="B255" i="2"/>
  <c r="P255" i="2" s="1"/>
  <c r="C255" i="2"/>
  <c r="B256" i="2"/>
  <c r="P256" i="2" s="1"/>
  <c r="C256" i="2"/>
  <c r="B257" i="2"/>
  <c r="P257" i="2" s="1"/>
  <c r="C257" i="2"/>
  <c r="B258" i="2"/>
  <c r="P258" i="2" s="1"/>
  <c r="C258" i="2"/>
  <c r="B259" i="2"/>
  <c r="P259" i="2" s="1"/>
  <c r="C259" i="2"/>
  <c r="B260" i="2"/>
  <c r="P260" i="2" s="1"/>
  <c r="C260" i="2"/>
  <c r="B261" i="2"/>
  <c r="P261" i="2" s="1"/>
  <c r="C261" i="2"/>
  <c r="B262" i="2"/>
  <c r="P262" i="2" s="1"/>
  <c r="C262" i="2"/>
  <c r="B263" i="2"/>
  <c r="P263" i="2" s="1"/>
  <c r="C263" i="2"/>
  <c r="B264" i="2"/>
  <c r="P264" i="2" s="1"/>
  <c r="C264" i="2"/>
  <c r="B265" i="2"/>
  <c r="P265" i="2" s="1"/>
  <c r="C265" i="2"/>
  <c r="B266" i="2"/>
  <c r="P266" i="2" s="1"/>
  <c r="C266" i="2"/>
  <c r="B267" i="2"/>
  <c r="P267" i="2" s="1"/>
  <c r="C267" i="2"/>
  <c r="B268" i="2"/>
  <c r="P268" i="2" s="1"/>
  <c r="C268" i="2"/>
  <c r="B269" i="2"/>
  <c r="P269" i="2" s="1"/>
  <c r="C269" i="2"/>
  <c r="B270" i="2"/>
  <c r="P270" i="2" s="1"/>
  <c r="C270" i="2"/>
  <c r="B271" i="2"/>
  <c r="P271" i="2" s="1"/>
  <c r="C271" i="2"/>
  <c r="B272" i="2"/>
  <c r="P272" i="2" s="1"/>
  <c r="C272" i="2"/>
  <c r="B273" i="2"/>
  <c r="P273" i="2" s="1"/>
  <c r="C273" i="2"/>
  <c r="B274" i="2"/>
  <c r="P274" i="2" s="1"/>
  <c r="C274" i="2"/>
  <c r="B275" i="2"/>
  <c r="P275" i="2" s="1"/>
  <c r="C275" i="2"/>
  <c r="B276" i="2"/>
  <c r="P276" i="2" s="1"/>
  <c r="C276" i="2"/>
  <c r="B277" i="2"/>
  <c r="P277" i="2" s="1"/>
  <c r="C277" i="2"/>
  <c r="B278" i="2"/>
  <c r="P278" i="2" s="1"/>
  <c r="C278" i="2"/>
  <c r="B279" i="2"/>
  <c r="P279" i="2" s="1"/>
  <c r="C279" i="2"/>
  <c r="B280" i="2"/>
  <c r="P280" i="2" s="1"/>
  <c r="C280" i="2"/>
  <c r="B281" i="2"/>
  <c r="P281" i="2" s="1"/>
  <c r="C281" i="2"/>
  <c r="B282" i="2"/>
  <c r="P282" i="2" s="1"/>
  <c r="C282" i="2"/>
  <c r="B283" i="2"/>
  <c r="P283" i="2" s="1"/>
  <c r="C283" i="2"/>
  <c r="B284" i="2"/>
  <c r="P284" i="2" s="1"/>
  <c r="C284" i="2"/>
  <c r="B285" i="2"/>
  <c r="P285" i="2" s="1"/>
  <c r="C285" i="2"/>
  <c r="B286" i="2"/>
  <c r="P286" i="2" s="1"/>
  <c r="C286" i="2"/>
  <c r="B287" i="2"/>
  <c r="P287" i="2" s="1"/>
  <c r="C287" i="2"/>
  <c r="B288" i="2"/>
  <c r="P288" i="2" s="1"/>
  <c r="C288" i="2"/>
  <c r="B289" i="2"/>
  <c r="P289" i="2" s="1"/>
  <c r="C289" i="2"/>
  <c r="B290" i="2"/>
  <c r="P290" i="2" s="1"/>
  <c r="C290" i="2"/>
  <c r="B291" i="2"/>
  <c r="P291" i="2" s="1"/>
  <c r="C291" i="2"/>
  <c r="B292" i="2"/>
  <c r="P292" i="2" s="1"/>
  <c r="C292" i="2"/>
  <c r="C2" i="2"/>
  <c r="B2" i="2"/>
  <c r="P2" i="2" s="1"/>
  <c r="U1" i="2"/>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T3"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2"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 i="4"/>
  <c r="R2" i="4"/>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2" i="3"/>
  <c r="T1578" i="2" l="1"/>
  <c r="T1589" i="2"/>
  <c r="H1583" i="2"/>
  <c r="H1581" i="2"/>
  <c r="T1590" i="2"/>
  <c r="T1585" i="2"/>
  <c r="H1585" i="2"/>
  <c r="H1589" i="2"/>
  <c r="U1572" i="2"/>
  <c r="U1568" i="2"/>
  <c r="U1564" i="2"/>
  <c r="U1560" i="2"/>
  <c r="U1556" i="2"/>
  <c r="U1552" i="2"/>
  <c r="U1548" i="2"/>
  <c r="U1544" i="2"/>
  <c r="U1540" i="2"/>
  <c r="U1536" i="2"/>
  <c r="U1532" i="2"/>
  <c r="U1528" i="2"/>
  <c r="U1524" i="2"/>
  <c r="U1520" i="2"/>
  <c r="U1516" i="2"/>
  <c r="U1512" i="2"/>
  <c r="U1508" i="2"/>
  <c r="U1504" i="2"/>
  <c r="U1500" i="2"/>
  <c r="U1496" i="2"/>
  <c r="U1492" i="2"/>
  <c r="U1488" i="2"/>
  <c r="U1484" i="2"/>
  <c r="U1480" i="2"/>
  <c r="U1476" i="2"/>
  <c r="U1472" i="2"/>
  <c r="U1468" i="2"/>
  <c r="U1464" i="2"/>
  <c r="U1460" i="2"/>
  <c r="U1456" i="2"/>
  <c r="U1452" i="2"/>
  <c r="U1448" i="2"/>
  <c r="U1444" i="2"/>
  <c r="U1440" i="2"/>
  <c r="U1436" i="2"/>
  <c r="U1432" i="2"/>
  <c r="U1428" i="2"/>
  <c r="U1424" i="2"/>
  <c r="U1420" i="2"/>
  <c r="U1416" i="2"/>
  <c r="U1412" i="2"/>
  <c r="U1408" i="2"/>
  <c r="U1404" i="2"/>
  <c r="U1400" i="2"/>
  <c r="U1396" i="2"/>
  <c r="U1392" i="2"/>
  <c r="U1388" i="2"/>
  <c r="U1384" i="2"/>
  <c r="U1380" i="2"/>
  <c r="U1376" i="2"/>
  <c r="U1372" i="2"/>
  <c r="U1368" i="2"/>
  <c r="U1364" i="2"/>
  <c r="U1360" i="2"/>
  <c r="U1356" i="2"/>
  <c r="U1352" i="2"/>
  <c r="U1348" i="2"/>
  <c r="U1344" i="2"/>
  <c r="U1340" i="2"/>
  <c r="U1336" i="2"/>
  <c r="U1332" i="2"/>
  <c r="U1328" i="2"/>
  <c r="U1324" i="2"/>
  <c r="U1320" i="2"/>
  <c r="U1316" i="2"/>
  <c r="U1312" i="2"/>
  <c r="U1308" i="2"/>
  <c r="U1304" i="2"/>
  <c r="U1300" i="2"/>
  <c r="U1296" i="2"/>
  <c r="U1292" i="2"/>
  <c r="U1288" i="2"/>
  <c r="U1284" i="2"/>
  <c r="U1280" i="2"/>
  <c r="U1276" i="2"/>
  <c r="U1272" i="2"/>
  <c r="U1268" i="2"/>
  <c r="U1264" i="2"/>
  <c r="U1260" i="2"/>
  <c r="U1256" i="2"/>
  <c r="U1252" i="2"/>
  <c r="U1248" i="2"/>
  <c r="U1244" i="2"/>
  <c r="U1240" i="2"/>
  <c r="U1236" i="2"/>
  <c r="U1232" i="2"/>
  <c r="U1228" i="2"/>
  <c r="U1224" i="2"/>
  <c r="U1220" i="2"/>
  <c r="U1216" i="2"/>
  <c r="U1212" i="2"/>
  <c r="U1208" i="2"/>
  <c r="U1204" i="2"/>
  <c r="U1200" i="2"/>
  <c r="U1196" i="2"/>
  <c r="U1192" i="2"/>
  <c r="U1188" i="2"/>
  <c r="U1184" i="2"/>
  <c r="U1180" i="2"/>
  <c r="U1176" i="2"/>
  <c r="U1172" i="2"/>
  <c r="U1168" i="2"/>
  <c r="U1164" i="2"/>
  <c r="U1160" i="2"/>
  <c r="U1156" i="2"/>
  <c r="U1152" i="2"/>
  <c r="U1148" i="2"/>
  <c r="U1144" i="2"/>
  <c r="U1140" i="2"/>
  <c r="U1136" i="2"/>
  <c r="U1132" i="2"/>
  <c r="U1128" i="2"/>
  <c r="U1124" i="2"/>
  <c r="U1120" i="2"/>
  <c r="U1116" i="2"/>
  <c r="U1112" i="2"/>
  <c r="U1108" i="2"/>
  <c r="U1104" i="2"/>
  <c r="U1100" i="2"/>
  <c r="U1096" i="2"/>
  <c r="U1092" i="2"/>
  <c r="U1088" i="2"/>
  <c r="U1084" i="2"/>
  <c r="U1080" i="2"/>
  <c r="U1076" i="2"/>
  <c r="U1072" i="2"/>
  <c r="U1068" i="2"/>
  <c r="U1064" i="2"/>
  <c r="U1060" i="2"/>
  <c r="U1056" i="2"/>
  <c r="U1052" i="2"/>
  <c r="U1048" i="2"/>
  <c r="U1044" i="2"/>
  <c r="U1040" i="2"/>
  <c r="U1036" i="2"/>
  <c r="U1032" i="2"/>
  <c r="U1028" i="2"/>
  <c r="U1024" i="2"/>
  <c r="U1020" i="2"/>
  <c r="U1016" i="2"/>
  <c r="U1012" i="2"/>
  <c r="U1008" i="2"/>
  <c r="U1004" i="2"/>
  <c r="U1000" i="2"/>
  <c r="U996" i="2"/>
  <c r="U992" i="2"/>
  <c r="U988" i="2"/>
  <c r="U984" i="2"/>
  <c r="U980" i="2"/>
  <c r="U976" i="2"/>
  <c r="U972" i="2"/>
  <c r="U968" i="2"/>
  <c r="U964" i="2"/>
  <c r="U960" i="2"/>
  <c r="U956" i="2"/>
  <c r="U952" i="2"/>
  <c r="U948" i="2"/>
  <c r="U944" i="2"/>
  <c r="U940" i="2"/>
  <c r="U936" i="2"/>
  <c r="U932" i="2"/>
  <c r="U928" i="2"/>
  <c r="U924" i="2"/>
  <c r="U920" i="2"/>
  <c r="U916" i="2"/>
  <c r="U912" i="2"/>
  <c r="U908" i="2"/>
  <c r="U904" i="2"/>
  <c r="U900" i="2"/>
  <c r="U896" i="2"/>
  <c r="U892" i="2"/>
  <c r="U888" i="2"/>
  <c r="U884" i="2"/>
  <c r="U880" i="2"/>
  <c r="U876" i="2"/>
  <c r="U872" i="2"/>
  <c r="U868" i="2"/>
  <c r="U864" i="2"/>
  <c r="U860" i="2"/>
  <c r="U856" i="2"/>
  <c r="U852" i="2"/>
  <c r="U848" i="2"/>
  <c r="U844" i="2"/>
  <c r="U840" i="2"/>
  <c r="U836" i="2"/>
  <c r="U832" i="2"/>
  <c r="U828" i="2"/>
  <c r="U824" i="2"/>
  <c r="U820" i="2"/>
  <c r="U816" i="2"/>
  <c r="U812" i="2"/>
  <c r="U808" i="2"/>
  <c r="U804" i="2"/>
  <c r="U800" i="2"/>
  <c r="U796" i="2"/>
  <c r="U792" i="2"/>
  <c r="U788" i="2"/>
  <c r="U784" i="2"/>
  <c r="U780" i="2"/>
  <c r="U776" i="2"/>
  <c r="U772" i="2"/>
  <c r="U768" i="2"/>
  <c r="U764" i="2"/>
  <c r="U760" i="2"/>
  <c r="U756" i="2"/>
  <c r="U752" i="2"/>
  <c r="U748" i="2"/>
  <c r="U744" i="2"/>
  <c r="U740" i="2"/>
  <c r="U736" i="2"/>
  <c r="U732" i="2"/>
  <c r="U728" i="2"/>
  <c r="U724" i="2"/>
  <c r="U720" i="2"/>
  <c r="U716" i="2"/>
  <c r="U712" i="2"/>
  <c r="U708" i="2"/>
  <c r="U704" i="2"/>
  <c r="U700" i="2"/>
  <c r="U696" i="2"/>
  <c r="U692" i="2"/>
  <c r="U688" i="2"/>
  <c r="U684" i="2"/>
  <c r="U680" i="2"/>
  <c r="U676" i="2"/>
  <c r="U672" i="2"/>
  <c r="U668" i="2"/>
  <c r="U664" i="2"/>
  <c r="U660" i="2"/>
  <c r="U656" i="2"/>
  <c r="U652" i="2"/>
  <c r="U648" i="2"/>
  <c r="U644" i="2"/>
  <c r="U640" i="2"/>
  <c r="U636" i="2"/>
  <c r="U632" i="2"/>
  <c r="U628" i="2"/>
  <c r="U624" i="2"/>
  <c r="U620" i="2"/>
  <c r="U616" i="2"/>
  <c r="U612" i="2"/>
  <c r="U608" i="2"/>
  <c r="U604" i="2"/>
  <c r="U600" i="2"/>
  <c r="U596" i="2"/>
  <c r="U592" i="2"/>
  <c r="U588" i="2"/>
  <c r="U584" i="2"/>
  <c r="U580" i="2"/>
  <c r="U576" i="2"/>
  <c r="U572" i="2"/>
  <c r="U568" i="2"/>
  <c r="U564" i="2"/>
  <c r="U560" i="2"/>
  <c r="U556" i="2"/>
  <c r="U552" i="2"/>
  <c r="U548" i="2"/>
  <c r="U544" i="2"/>
  <c r="U540" i="2"/>
  <c r="U536" i="2"/>
  <c r="U532" i="2"/>
  <c r="U528" i="2"/>
  <c r="U524" i="2"/>
  <c r="U520" i="2"/>
  <c r="U516" i="2"/>
  <c r="U512" i="2"/>
  <c r="U508" i="2"/>
  <c r="U504" i="2"/>
  <c r="U500" i="2"/>
  <c r="U496" i="2"/>
  <c r="U492" i="2"/>
  <c r="U488" i="2"/>
  <c r="U484" i="2"/>
  <c r="U480" i="2"/>
  <c r="U476" i="2"/>
  <c r="U472" i="2"/>
  <c r="U468" i="2"/>
  <c r="V1587" i="2"/>
  <c r="U464" i="2"/>
  <c r="U460" i="2"/>
  <c r="U456" i="2"/>
  <c r="U452" i="2"/>
  <c r="U448" i="2"/>
  <c r="U444" i="2"/>
  <c r="U440" i="2"/>
  <c r="U436" i="2"/>
  <c r="U432" i="2"/>
  <c r="U428" i="2"/>
  <c r="U424" i="2"/>
  <c r="U420" i="2"/>
  <c r="U416" i="2"/>
  <c r="U412" i="2"/>
  <c r="U408" i="2"/>
  <c r="U404" i="2"/>
  <c r="U400" i="2"/>
  <c r="U396" i="2"/>
  <c r="U392" i="2"/>
  <c r="U388" i="2"/>
  <c r="U384" i="2"/>
  <c r="U380" i="2"/>
  <c r="U376" i="2"/>
  <c r="U372" i="2"/>
  <c r="U368" i="2"/>
  <c r="U364" i="2"/>
  <c r="U360" i="2"/>
  <c r="U356" i="2"/>
  <c r="U352" i="2"/>
  <c r="U348" i="2"/>
  <c r="U344" i="2"/>
  <c r="U340" i="2"/>
  <c r="U336" i="2"/>
  <c r="U332" i="2"/>
  <c r="U328" i="2"/>
  <c r="U324" i="2"/>
  <c r="U320" i="2"/>
  <c r="U316" i="2"/>
  <c r="U312" i="2"/>
  <c r="U308" i="2"/>
  <c r="U304" i="2"/>
  <c r="U300" i="2"/>
  <c r="U296" i="2"/>
  <c r="U292" i="2"/>
  <c r="U288" i="2"/>
  <c r="U284" i="2"/>
  <c r="U280" i="2"/>
  <c r="U276" i="2"/>
  <c r="U272" i="2"/>
  <c r="U268" i="2"/>
  <c r="U264" i="2"/>
  <c r="U260" i="2"/>
  <c r="U256" i="2"/>
  <c r="U252" i="2"/>
  <c r="U248" i="2"/>
  <c r="U244" i="2"/>
  <c r="U240" i="2"/>
  <c r="U236" i="2"/>
  <c r="U232" i="2"/>
  <c r="U228" i="2"/>
  <c r="U224" i="2"/>
  <c r="U220" i="2"/>
  <c r="U216" i="2"/>
  <c r="U212" i="2"/>
  <c r="U208" i="2"/>
  <c r="U204" i="2"/>
  <c r="U200" i="2"/>
  <c r="U196" i="2"/>
  <c r="U192" i="2"/>
  <c r="U188" i="2"/>
  <c r="U184" i="2"/>
  <c r="U180" i="2"/>
  <c r="U176" i="2"/>
  <c r="U172" i="2"/>
  <c r="U168" i="2"/>
  <c r="U164" i="2"/>
  <c r="U160" i="2"/>
  <c r="U156" i="2"/>
  <c r="U152" i="2"/>
  <c r="U148" i="2"/>
  <c r="U144" i="2"/>
  <c r="U140" i="2"/>
  <c r="U136" i="2"/>
  <c r="U132" i="2"/>
  <c r="U128" i="2"/>
  <c r="U124" i="2"/>
  <c r="U120" i="2"/>
  <c r="U116" i="2"/>
  <c r="U112" i="2"/>
  <c r="U108" i="2"/>
  <c r="U104" i="2"/>
  <c r="U100" i="2"/>
  <c r="U96" i="2"/>
  <c r="U92" i="2"/>
  <c r="U88" i="2"/>
  <c r="U84" i="2"/>
  <c r="U80" i="2"/>
  <c r="U76" i="2"/>
  <c r="U72" i="2"/>
  <c r="U68" i="2"/>
  <c r="U64" i="2"/>
  <c r="U60" i="2"/>
  <c r="U56" i="2"/>
  <c r="U52" i="2"/>
  <c r="U48" i="2"/>
  <c r="U44" i="2"/>
  <c r="U40" i="2"/>
  <c r="U36" i="2"/>
  <c r="U32" i="2"/>
  <c r="U28" i="2"/>
  <c r="U24" i="2"/>
  <c r="U20" i="2"/>
  <c r="U16" i="2"/>
  <c r="U12" i="2"/>
  <c r="U8" i="2"/>
  <c r="U4" i="2"/>
  <c r="V1580" i="2"/>
  <c r="S1580" i="2"/>
  <c r="S1588" i="2"/>
  <c r="V1578" i="2"/>
  <c r="S1578" i="2"/>
  <c r="S1583" i="2"/>
  <c r="V1585" i="2"/>
  <c r="S1585" i="2"/>
  <c r="V1577" i="2"/>
  <c r="S1577" i="2"/>
  <c r="V1590" i="2"/>
  <c r="S1590" i="2"/>
  <c r="V1583" i="2"/>
  <c r="V1586" i="2"/>
  <c r="S1586" i="2"/>
  <c r="V1584" i="2"/>
  <c r="S1584" i="2"/>
  <c r="V1579" i="2"/>
  <c r="S1579" i="2"/>
  <c r="V1582" i="2"/>
  <c r="S1582" i="2"/>
  <c r="V1575" i="2"/>
  <c r="S1575" i="2"/>
  <c r="S1587" i="2"/>
  <c r="V1581" i="2"/>
  <c r="S1581" i="2"/>
  <c r="V1589" i="2"/>
  <c r="S1589" i="2"/>
  <c r="V1588" i="2"/>
  <c r="V1576" i="2"/>
  <c r="S1576" i="2"/>
  <c r="H1582" i="2"/>
  <c r="T1588" i="2"/>
  <c r="T1580" i="2"/>
  <c r="T1584" i="2"/>
  <c r="T1575" i="2"/>
  <c r="H1575" i="2"/>
  <c r="T1583" i="2"/>
  <c r="T1587" i="2"/>
  <c r="T1579" i="2"/>
  <c r="J1567" i="2"/>
  <c r="D1567" i="2"/>
  <c r="J1551" i="2"/>
  <c r="D1551" i="2"/>
  <c r="J1531" i="2"/>
  <c r="D1531" i="2"/>
  <c r="J1523" i="2"/>
  <c r="D1523" i="2"/>
  <c r="J1507" i="2"/>
  <c r="D1507" i="2"/>
  <c r="J1495" i="2"/>
  <c r="D1495" i="2"/>
  <c r="J1479" i="2"/>
  <c r="D1479" i="2"/>
  <c r="J1459" i="2"/>
  <c r="D1459" i="2"/>
  <c r="J1447" i="2"/>
  <c r="D1447" i="2"/>
  <c r="J1427" i="2"/>
  <c r="D1427" i="2"/>
  <c r="J1407" i="2"/>
  <c r="D1407" i="2"/>
  <c r="J1391" i="2"/>
  <c r="D1391" i="2"/>
  <c r="J1375" i="2"/>
  <c r="D1375" i="2"/>
  <c r="J1359" i="2"/>
  <c r="D1359" i="2"/>
  <c r="J1343" i="2"/>
  <c r="D1343" i="2"/>
  <c r="J1319" i="2"/>
  <c r="D1319" i="2"/>
  <c r="J1303" i="2"/>
  <c r="D1303" i="2"/>
  <c r="J1287" i="2"/>
  <c r="D1287" i="2"/>
  <c r="J1275" i="2"/>
  <c r="D1275" i="2"/>
  <c r="J1259" i="2"/>
  <c r="D1259" i="2"/>
  <c r="J1251" i="2"/>
  <c r="D1251" i="2"/>
  <c r="J1235" i="2"/>
  <c r="D1235" i="2"/>
  <c r="J1219" i="2"/>
  <c r="D1219" i="2"/>
  <c r="J1203" i="2"/>
  <c r="D1203" i="2"/>
  <c r="J1191" i="2"/>
  <c r="D1191" i="2"/>
  <c r="J1175" i="2"/>
  <c r="D1175" i="2"/>
  <c r="J1159" i="2"/>
  <c r="D1159" i="2"/>
  <c r="J1143" i="2"/>
  <c r="D1143" i="2"/>
  <c r="J1127" i="2"/>
  <c r="D1127" i="2"/>
  <c r="J1111" i="2"/>
  <c r="D1111" i="2"/>
  <c r="J1091" i="2"/>
  <c r="D1091" i="2"/>
  <c r="J1075" i="2"/>
  <c r="D1075" i="2"/>
  <c r="J1063" i="2"/>
  <c r="D1063" i="2"/>
  <c r="J1047" i="2"/>
  <c r="D1047" i="2"/>
  <c r="D1035" i="2"/>
  <c r="J1035" i="2"/>
  <c r="J1023" i="2"/>
  <c r="D1023" i="2"/>
  <c r="J1015" i="2"/>
  <c r="D1015" i="2"/>
  <c r="J999" i="2"/>
  <c r="D999" i="2"/>
  <c r="J983" i="2"/>
  <c r="D983" i="2"/>
  <c r="J963" i="2"/>
  <c r="D963" i="2"/>
  <c r="J947" i="2"/>
  <c r="D947" i="2"/>
  <c r="J931" i="2"/>
  <c r="D931" i="2"/>
  <c r="J911" i="2"/>
  <c r="D911" i="2"/>
  <c r="J895" i="2"/>
  <c r="D895" i="2"/>
  <c r="J879" i="2"/>
  <c r="D879" i="2"/>
  <c r="J863" i="2"/>
  <c r="D863" i="2"/>
  <c r="J839" i="2"/>
  <c r="D839" i="2"/>
  <c r="J827" i="2"/>
  <c r="D827" i="2"/>
  <c r="D811" i="2"/>
  <c r="J811" i="2"/>
  <c r="J791" i="2"/>
  <c r="D791" i="2"/>
  <c r="J775" i="2"/>
  <c r="D775" i="2"/>
  <c r="J759" i="2"/>
  <c r="D759" i="2"/>
  <c r="J743" i="2"/>
  <c r="D743" i="2"/>
  <c r="J719" i="2"/>
  <c r="D719" i="2"/>
  <c r="J711" i="2"/>
  <c r="D711" i="2"/>
  <c r="J695" i="2"/>
  <c r="D695" i="2"/>
  <c r="J679" i="2"/>
  <c r="D679" i="2"/>
  <c r="J663" i="2"/>
  <c r="D663" i="2"/>
  <c r="J647" i="2"/>
  <c r="D647" i="2"/>
  <c r="J639" i="2"/>
  <c r="D639" i="2"/>
  <c r="J623" i="2"/>
  <c r="D623" i="2"/>
  <c r="J607" i="2"/>
  <c r="D607" i="2"/>
  <c r="J591" i="2"/>
  <c r="D591" i="2"/>
  <c r="J575" i="2"/>
  <c r="D575" i="2"/>
  <c r="J559" i="2"/>
  <c r="D559" i="2"/>
  <c r="J543" i="2"/>
  <c r="D543" i="2"/>
  <c r="J527" i="2"/>
  <c r="D527" i="2"/>
  <c r="J519" i="2"/>
  <c r="D519" i="2"/>
  <c r="J503" i="2"/>
  <c r="D503" i="2"/>
  <c r="J487" i="2"/>
  <c r="D487" i="2"/>
  <c r="J467" i="2"/>
  <c r="D467" i="2"/>
  <c r="J451" i="2"/>
  <c r="D451" i="2"/>
  <c r="J435" i="2"/>
  <c r="D435" i="2"/>
  <c r="J423" i="2"/>
  <c r="D423" i="2"/>
  <c r="J407" i="2"/>
  <c r="D407" i="2"/>
  <c r="J395" i="2"/>
  <c r="D395" i="2"/>
  <c r="J379" i="2"/>
  <c r="D379" i="2"/>
  <c r="J363" i="2"/>
  <c r="D363" i="2"/>
  <c r="J347" i="2"/>
  <c r="D347" i="2"/>
  <c r="J331" i="2"/>
  <c r="D331" i="2"/>
  <c r="J319" i="2"/>
  <c r="D319" i="2"/>
  <c r="J307" i="2"/>
  <c r="D307" i="2"/>
  <c r="J291" i="2"/>
  <c r="D291" i="2"/>
  <c r="J275" i="2"/>
  <c r="D275" i="2"/>
  <c r="J259" i="2"/>
  <c r="D259" i="2"/>
  <c r="J247" i="2"/>
  <c r="D247" i="2"/>
  <c r="J227" i="2"/>
  <c r="D227" i="2"/>
  <c r="J215" i="2"/>
  <c r="D215" i="2"/>
  <c r="J199" i="2"/>
  <c r="D199" i="2"/>
  <c r="J183" i="2"/>
  <c r="D183" i="2"/>
  <c r="J167" i="2"/>
  <c r="D167" i="2"/>
  <c r="J155" i="2"/>
  <c r="D155" i="2"/>
  <c r="J143" i="2"/>
  <c r="D143" i="2"/>
  <c r="J127" i="2"/>
  <c r="D127" i="2"/>
  <c r="J111" i="2"/>
  <c r="D111" i="2"/>
  <c r="J95" i="2"/>
  <c r="D95" i="2"/>
  <c r="J79" i="2"/>
  <c r="D79" i="2"/>
  <c r="J67" i="2"/>
  <c r="D67" i="2"/>
  <c r="J51" i="2"/>
  <c r="D51" i="2"/>
  <c r="J43" i="2"/>
  <c r="D43" i="2"/>
  <c r="J31" i="2"/>
  <c r="D31" i="2"/>
  <c r="J23" i="2"/>
  <c r="D23" i="2"/>
  <c r="J1574" i="2"/>
  <c r="D1574" i="2"/>
  <c r="J1570" i="2"/>
  <c r="D1570" i="2"/>
  <c r="J1566" i="2"/>
  <c r="D1566" i="2"/>
  <c r="J1562" i="2"/>
  <c r="D1562" i="2"/>
  <c r="J1558" i="2"/>
  <c r="D1558" i="2"/>
  <c r="J1554" i="2"/>
  <c r="D1554" i="2"/>
  <c r="J1550" i="2"/>
  <c r="D1550" i="2"/>
  <c r="J1546" i="2"/>
  <c r="D1546" i="2"/>
  <c r="J1542" i="2"/>
  <c r="D1542" i="2"/>
  <c r="J1538" i="2"/>
  <c r="D1538" i="2"/>
  <c r="J1534" i="2"/>
  <c r="D1534" i="2"/>
  <c r="J1530" i="2"/>
  <c r="D1530" i="2"/>
  <c r="J1526" i="2"/>
  <c r="D1526" i="2"/>
  <c r="J1522" i="2"/>
  <c r="D1522" i="2"/>
  <c r="J1518" i="2"/>
  <c r="D1518" i="2"/>
  <c r="J1514" i="2"/>
  <c r="D1514" i="2"/>
  <c r="J1510" i="2"/>
  <c r="D1510" i="2"/>
  <c r="J1506" i="2"/>
  <c r="D1506" i="2"/>
  <c r="J1502" i="2"/>
  <c r="D1502" i="2"/>
  <c r="J1498" i="2"/>
  <c r="D1498" i="2"/>
  <c r="J1494" i="2"/>
  <c r="D1494" i="2"/>
  <c r="J1490" i="2"/>
  <c r="D1490" i="2"/>
  <c r="J1486" i="2"/>
  <c r="D1486" i="2"/>
  <c r="J1482" i="2"/>
  <c r="D1482" i="2"/>
  <c r="J1478" i="2"/>
  <c r="D1478" i="2"/>
  <c r="J1474" i="2"/>
  <c r="D1474" i="2"/>
  <c r="J1470" i="2"/>
  <c r="D1470" i="2"/>
  <c r="J1466" i="2"/>
  <c r="D1466" i="2"/>
  <c r="J1462" i="2"/>
  <c r="D1462" i="2"/>
  <c r="J1458" i="2"/>
  <c r="D1458" i="2"/>
  <c r="J1454" i="2"/>
  <c r="D1454" i="2"/>
  <c r="J1450" i="2"/>
  <c r="D1450" i="2"/>
  <c r="J1446" i="2"/>
  <c r="D1446" i="2"/>
  <c r="J1442" i="2"/>
  <c r="D1442" i="2"/>
  <c r="J1438" i="2"/>
  <c r="D1438" i="2"/>
  <c r="J1434" i="2"/>
  <c r="D1434" i="2"/>
  <c r="J1430" i="2"/>
  <c r="D1430" i="2"/>
  <c r="J1426" i="2"/>
  <c r="D1426" i="2"/>
  <c r="J1422" i="2"/>
  <c r="D1422" i="2"/>
  <c r="J1418" i="2"/>
  <c r="D1418" i="2"/>
  <c r="J1414" i="2"/>
  <c r="D1414" i="2"/>
  <c r="J1410" i="2"/>
  <c r="D1410" i="2"/>
  <c r="J1406" i="2"/>
  <c r="D1406" i="2"/>
  <c r="J1402" i="2"/>
  <c r="D1402" i="2"/>
  <c r="J1398" i="2"/>
  <c r="D1398" i="2"/>
  <c r="J1394" i="2"/>
  <c r="D1394" i="2"/>
  <c r="J1390" i="2"/>
  <c r="D1390" i="2"/>
  <c r="J1386" i="2"/>
  <c r="D1386" i="2"/>
  <c r="J1382" i="2"/>
  <c r="D1382" i="2"/>
  <c r="J1378" i="2"/>
  <c r="D1378" i="2"/>
  <c r="J1374" i="2"/>
  <c r="D1374" i="2"/>
  <c r="J1370" i="2"/>
  <c r="D1370" i="2"/>
  <c r="J1366" i="2"/>
  <c r="D1366" i="2"/>
  <c r="J1362" i="2"/>
  <c r="D1362" i="2"/>
  <c r="J1358" i="2"/>
  <c r="D1358" i="2"/>
  <c r="J1354" i="2"/>
  <c r="D1354" i="2"/>
  <c r="J1350" i="2"/>
  <c r="D1350" i="2"/>
  <c r="J1346" i="2"/>
  <c r="D1346" i="2"/>
  <c r="J1342" i="2"/>
  <c r="D1342" i="2"/>
  <c r="J1338" i="2"/>
  <c r="D1338" i="2"/>
  <c r="J1334" i="2"/>
  <c r="D1334" i="2"/>
  <c r="J1330" i="2"/>
  <c r="D1330" i="2"/>
  <c r="J1326" i="2"/>
  <c r="D1326" i="2"/>
  <c r="J1322" i="2"/>
  <c r="D1322" i="2"/>
  <c r="J1318" i="2"/>
  <c r="D1318" i="2"/>
  <c r="J1314" i="2"/>
  <c r="D1314" i="2"/>
  <c r="J1310" i="2"/>
  <c r="D1310" i="2"/>
  <c r="J1306" i="2"/>
  <c r="D1306" i="2"/>
  <c r="J1302" i="2"/>
  <c r="D1302" i="2"/>
  <c r="J1298" i="2"/>
  <c r="D1298" i="2"/>
  <c r="J1294" i="2"/>
  <c r="D1294" i="2"/>
  <c r="J1290" i="2"/>
  <c r="D1290" i="2"/>
  <c r="J1286" i="2"/>
  <c r="D1286" i="2"/>
  <c r="J1282" i="2"/>
  <c r="D1282" i="2"/>
  <c r="J1278" i="2"/>
  <c r="D1278" i="2"/>
  <c r="J1274" i="2"/>
  <c r="D1274" i="2"/>
  <c r="J1270" i="2"/>
  <c r="D1270" i="2"/>
  <c r="J1266" i="2"/>
  <c r="D1266" i="2"/>
  <c r="J1262" i="2"/>
  <c r="D1262" i="2"/>
  <c r="J1258" i="2"/>
  <c r="D1258" i="2"/>
  <c r="J1254" i="2"/>
  <c r="D1254" i="2"/>
  <c r="J1250" i="2"/>
  <c r="D1250" i="2"/>
  <c r="J1246" i="2"/>
  <c r="D1246" i="2"/>
  <c r="J1242" i="2"/>
  <c r="D1242" i="2"/>
  <c r="J1238" i="2"/>
  <c r="D1238" i="2"/>
  <c r="J1234" i="2"/>
  <c r="D1234" i="2"/>
  <c r="J1230" i="2"/>
  <c r="D1230" i="2"/>
  <c r="J1226" i="2"/>
  <c r="D1226" i="2"/>
  <c r="J1222" i="2"/>
  <c r="D1222" i="2"/>
  <c r="J1218" i="2"/>
  <c r="D1218" i="2"/>
  <c r="J1214" i="2"/>
  <c r="D1214" i="2"/>
  <c r="J1210" i="2"/>
  <c r="D1210" i="2"/>
  <c r="J1206" i="2"/>
  <c r="D1206" i="2"/>
  <c r="J1202" i="2"/>
  <c r="D1202" i="2"/>
  <c r="J1198" i="2"/>
  <c r="D1198" i="2"/>
  <c r="J1194" i="2"/>
  <c r="D1194" i="2"/>
  <c r="J1190" i="2"/>
  <c r="D1190" i="2"/>
  <c r="J1186" i="2"/>
  <c r="D1186" i="2"/>
  <c r="J1182" i="2"/>
  <c r="D1182" i="2"/>
  <c r="J1178" i="2"/>
  <c r="D1178" i="2"/>
  <c r="J1174" i="2"/>
  <c r="D1174" i="2"/>
  <c r="J1170" i="2"/>
  <c r="D1170" i="2"/>
  <c r="J1166" i="2"/>
  <c r="D1166" i="2"/>
  <c r="J1162" i="2"/>
  <c r="D1162" i="2"/>
  <c r="J1158" i="2"/>
  <c r="D1158" i="2"/>
  <c r="J1154" i="2"/>
  <c r="D1154" i="2"/>
  <c r="J1150" i="2"/>
  <c r="D1150" i="2"/>
  <c r="J1146" i="2"/>
  <c r="D1146" i="2"/>
  <c r="J1142" i="2"/>
  <c r="D1142" i="2"/>
  <c r="J1138" i="2"/>
  <c r="D1138" i="2"/>
  <c r="J1134" i="2"/>
  <c r="D1134" i="2"/>
  <c r="J1130" i="2"/>
  <c r="D1130" i="2"/>
  <c r="J1126" i="2"/>
  <c r="D1126" i="2"/>
  <c r="J1122" i="2"/>
  <c r="D1122" i="2"/>
  <c r="J1118" i="2"/>
  <c r="D1118" i="2"/>
  <c r="J1114" i="2"/>
  <c r="D1114" i="2"/>
  <c r="J1110" i="2"/>
  <c r="D1110" i="2"/>
  <c r="J1106" i="2"/>
  <c r="D1106" i="2"/>
  <c r="J1102" i="2"/>
  <c r="D1102" i="2"/>
  <c r="J1098" i="2"/>
  <c r="D1098" i="2"/>
  <c r="J1094" i="2"/>
  <c r="D1094" i="2"/>
  <c r="J1090" i="2"/>
  <c r="D1090" i="2"/>
  <c r="J1086" i="2"/>
  <c r="D1086" i="2"/>
  <c r="J1082" i="2"/>
  <c r="D1082" i="2"/>
  <c r="J1078" i="2"/>
  <c r="D1078" i="2"/>
  <c r="J1074" i="2"/>
  <c r="D1074" i="2"/>
  <c r="J1070" i="2"/>
  <c r="D1070" i="2"/>
  <c r="J1066" i="2"/>
  <c r="D1066" i="2"/>
  <c r="J1062" i="2"/>
  <c r="D1062" i="2"/>
  <c r="J1058" i="2"/>
  <c r="D1058" i="2"/>
  <c r="J1054" i="2"/>
  <c r="D1054" i="2"/>
  <c r="J1050" i="2"/>
  <c r="D1050" i="2"/>
  <c r="J1046" i="2"/>
  <c r="D1046" i="2"/>
  <c r="J1042" i="2"/>
  <c r="D1042" i="2"/>
  <c r="J1038" i="2"/>
  <c r="D1038" i="2"/>
  <c r="J1034" i="2"/>
  <c r="D1034" i="2"/>
  <c r="J1030" i="2"/>
  <c r="D1030" i="2"/>
  <c r="J1026" i="2"/>
  <c r="D1026" i="2"/>
  <c r="J1022" i="2"/>
  <c r="D1022" i="2"/>
  <c r="J1018" i="2"/>
  <c r="D1018" i="2"/>
  <c r="J1014" i="2"/>
  <c r="D1014" i="2"/>
  <c r="J1010" i="2"/>
  <c r="D1010" i="2"/>
  <c r="J1006" i="2"/>
  <c r="D1006" i="2"/>
  <c r="J1002" i="2"/>
  <c r="D1002" i="2"/>
  <c r="J998" i="2"/>
  <c r="D998" i="2"/>
  <c r="J994" i="2"/>
  <c r="D994" i="2"/>
  <c r="J990" i="2"/>
  <c r="D990" i="2"/>
  <c r="J986" i="2"/>
  <c r="D986" i="2"/>
  <c r="J982" i="2"/>
  <c r="D982" i="2"/>
  <c r="J978" i="2"/>
  <c r="D978" i="2"/>
  <c r="J974" i="2"/>
  <c r="D974" i="2"/>
  <c r="J970" i="2"/>
  <c r="D970" i="2"/>
  <c r="J966" i="2"/>
  <c r="D966" i="2"/>
  <c r="J962" i="2"/>
  <c r="D962" i="2"/>
  <c r="J958" i="2"/>
  <c r="D958" i="2"/>
  <c r="J954" i="2"/>
  <c r="D954" i="2"/>
  <c r="J950" i="2"/>
  <c r="D950" i="2"/>
  <c r="J946" i="2"/>
  <c r="D946" i="2"/>
  <c r="J942" i="2"/>
  <c r="D942" i="2"/>
  <c r="J938" i="2"/>
  <c r="D938" i="2"/>
  <c r="J934" i="2"/>
  <c r="D934" i="2"/>
  <c r="J930" i="2"/>
  <c r="D930" i="2"/>
  <c r="J926" i="2"/>
  <c r="D926" i="2"/>
  <c r="J922" i="2"/>
  <c r="D922" i="2"/>
  <c r="J918" i="2"/>
  <c r="D918" i="2"/>
  <c r="J914" i="2"/>
  <c r="D914" i="2"/>
  <c r="J910" i="2"/>
  <c r="D910" i="2"/>
  <c r="J906" i="2"/>
  <c r="D906" i="2"/>
  <c r="J902" i="2"/>
  <c r="D902" i="2"/>
  <c r="J898" i="2"/>
  <c r="D898" i="2"/>
  <c r="J894" i="2"/>
  <c r="D894" i="2"/>
  <c r="J890" i="2"/>
  <c r="D890" i="2"/>
  <c r="J886" i="2"/>
  <c r="D886" i="2"/>
  <c r="J882" i="2"/>
  <c r="D882" i="2"/>
  <c r="J878" i="2"/>
  <c r="D878" i="2"/>
  <c r="J874" i="2"/>
  <c r="D874" i="2"/>
  <c r="J870" i="2"/>
  <c r="D870" i="2"/>
  <c r="J866" i="2"/>
  <c r="D866" i="2"/>
  <c r="J862" i="2"/>
  <c r="D862" i="2"/>
  <c r="J858" i="2"/>
  <c r="D858" i="2"/>
  <c r="J854" i="2"/>
  <c r="D854" i="2"/>
  <c r="J850" i="2"/>
  <c r="D850" i="2"/>
  <c r="J846" i="2"/>
  <c r="D846" i="2"/>
  <c r="J842" i="2"/>
  <c r="D842" i="2"/>
  <c r="J838" i="2"/>
  <c r="D838" i="2"/>
  <c r="J834" i="2"/>
  <c r="D834" i="2"/>
  <c r="J830" i="2"/>
  <c r="D830" i="2"/>
  <c r="J826" i="2"/>
  <c r="D826" i="2"/>
  <c r="J822" i="2"/>
  <c r="D822" i="2"/>
  <c r="J818" i="2"/>
  <c r="D818" i="2"/>
  <c r="J814" i="2"/>
  <c r="D814" i="2"/>
  <c r="J810" i="2"/>
  <c r="D810" i="2"/>
  <c r="J806" i="2"/>
  <c r="D806" i="2"/>
  <c r="J802" i="2"/>
  <c r="D802" i="2"/>
  <c r="J798" i="2"/>
  <c r="D798" i="2"/>
  <c r="J794" i="2"/>
  <c r="D794" i="2"/>
  <c r="J790" i="2"/>
  <c r="D790" i="2"/>
  <c r="J786" i="2"/>
  <c r="D786" i="2"/>
  <c r="J782" i="2"/>
  <c r="D782" i="2"/>
  <c r="J778" i="2"/>
  <c r="D778" i="2"/>
  <c r="J774" i="2"/>
  <c r="D774" i="2"/>
  <c r="J770" i="2"/>
  <c r="D770" i="2"/>
  <c r="J766" i="2"/>
  <c r="D766" i="2"/>
  <c r="J762" i="2"/>
  <c r="D762" i="2"/>
  <c r="J758" i="2"/>
  <c r="D758" i="2"/>
  <c r="J754" i="2"/>
  <c r="D754" i="2"/>
  <c r="J750" i="2"/>
  <c r="D750" i="2"/>
  <c r="J746" i="2"/>
  <c r="D746" i="2"/>
  <c r="J742" i="2"/>
  <c r="D742" i="2"/>
  <c r="J738" i="2"/>
  <c r="D738" i="2"/>
  <c r="J734" i="2"/>
  <c r="D734" i="2"/>
  <c r="J730" i="2"/>
  <c r="D730" i="2"/>
  <c r="J726" i="2"/>
  <c r="D726" i="2"/>
  <c r="J722" i="2"/>
  <c r="D722" i="2"/>
  <c r="J718" i="2"/>
  <c r="D718" i="2"/>
  <c r="J714" i="2"/>
  <c r="D714" i="2"/>
  <c r="J710" i="2"/>
  <c r="D710" i="2"/>
  <c r="J706" i="2"/>
  <c r="D706" i="2"/>
  <c r="J702" i="2"/>
  <c r="D702" i="2"/>
  <c r="J698" i="2"/>
  <c r="D698" i="2"/>
  <c r="J694" i="2"/>
  <c r="D694" i="2"/>
  <c r="J690" i="2"/>
  <c r="D690" i="2"/>
  <c r="J686" i="2"/>
  <c r="D686" i="2"/>
  <c r="J682" i="2"/>
  <c r="D682" i="2"/>
  <c r="J678" i="2"/>
  <c r="D678" i="2"/>
  <c r="J674" i="2"/>
  <c r="D674" i="2"/>
  <c r="J670" i="2"/>
  <c r="D670" i="2"/>
  <c r="J666" i="2"/>
  <c r="D666" i="2"/>
  <c r="J662" i="2"/>
  <c r="D662" i="2"/>
  <c r="J658" i="2"/>
  <c r="D658" i="2"/>
  <c r="J654" i="2"/>
  <c r="D654" i="2"/>
  <c r="J650" i="2"/>
  <c r="D650" i="2"/>
  <c r="J646" i="2"/>
  <c r="D646" i="2"/>
  <c r="J642" i="2"/>
  <c r="D642" i="2"/>
  <c r="J638" i="2"/>
  <c r="D638" i="2"/>
  <c r="J634" i="2"/>
  <c r="D634" i="2"/>
  <c r="J630" i="2"/>
  <c r="D630" i="2"/>
  <c r="J626" i="2"/>
  <c r="D626" i="2"/>
  <c r="J622" i="2"/>
  <c r="D622" i="2"/>
  <c r="J618" i="2"/>
  <c r="D618" i="2"/>
  <c r="J614" i="2"/>
  <c r="D614" i="2"/>
  <c r="J610" i="2"/>
  <c r="D610" i="2"/>
  <c r="J606" i="2"/>
  <c r="D606" i="2"/>
  <c r="J602" i="2"/>
  <c r="D602" i="2"/>
  <c r="J598" i="2"/>
  <c r="D598" i="2"/>
  <c r="J594" i="2"/>
  <c r="D594" i="2"/>
  <c r="J590" i="2"/>
  <c r="D590" i="2"/>
  <c r="J586" i="2"/>
  <c r="D586" i="2"/>
  <c r="J582" i="2"/>
  <c r="D582" i="2"/>
  <c r="J578" i="2"/>
  <c r="D578" i="2"/>
  <c r="J574" i="2"/>
  <c r="D574" i="2"/>
  <c r="J570" i="2"/>
  <c r="D570" i="2"/>
  <c r="J566" i="2"/>
  <c r="D566" i="2"/>
  <c r="J562" i="2"/>
  <c r="D562" i="2"/>
  <c r="J558" i="2"/>
  <c r="D558" i="2"/>
  <c r="J554" i="2"/>
  <c r="D554" i="2"/>
  <c r="J550" i="2"/>
  <c r="D550" i="2"/>
  <c r="J546" i="2"/>
  <c r="D546" i="2"/>
  <c r="J542" i="2"/>
  <c r="D542" i="2"/>
  <c r="J538" i="2"/>
  <c r="D538" i="2"/>
  <c r="J534" i="2"/>
  <c r="D534" i="2"/>
  <c r="J530" i="2"/>
  <c r="D530" i="2"/>
  <c r="J526" i="2"/>
  <c r="D526" i="2"/>
  <c r="J522" i="2"/>
  <c r="D522" i="2"/>
  <c r="J518" i="2"/>
  <c r="D518" i="2"/>
  <c r="J514" i="2"/>
  <c r="D514" i="2"/>
  <c r="J510" i="2"/>
  <c r="D510" i="2"/>
  <c r="J506" i="2"/>
  <c r="D506" i="2"/>
  <c r="J502" i="2"/>
  <c r="D502" i="2"/>
  <c r="J498" i="2"/>
  <c r="D498" i="2"/>
  <c r="J494" i="2"/>
  <c r="D494" i="2"/>
  <c r="J490" i="2"/>
  <c r="D490" i="2"/>
  <c r="J486" i="2"/>
  <c r="D486" i="2"/>
  <c r="J482" i="2"/>
  <c r="D482" i="2"/>
  <c r="J478" i="2"/>
  <c r="D478" i="2"/>
  <c r="J474" i="2"/>
  <c r="D474" i="2"/>
  <c r="J470" i="2"/>
  <c r="D470" i="2"/>
  <c r="J466" i="2"/>
  <c r="D466" i="2"/>
  <c r="J462" i="2"/>
  <c r="D462" i="2"/>
  <c r="J458" i="2"/>
  <c r="D458" i="2"/>
  <c r="J454" i="2"/>
  <c r="D454" i="2"/>
  <c r="J450" i="2"/>
  <c r="D450" i="2"/>
  <c r="J446" i="2"/>
  <c r="D446" i="2"/>
  <c r="J442" i="2"/>
  <c r="D442" i="2"/>
  <c r="J438" i="2"/>
  <c r="D438" i="2"/>
  <c r="J434" i="2"/>
  <c r="D434" i="2"/>
  <c r="J430" i="2"/>
  <c r="D430" i="2"/>
  <c r="J426" i="2"/>
  <c r="D426" i="2"/>
  <c r="J422" i="2"/>
  <c r="D422" i="2"/>
  <c r="J418" i="2"/>
  <c r="D418" i="2"/>
  <c r="J414" i="2"/>
  <c r="D414" i="2"/>
  <c r="J410" i="2"/>
  <c r="D410" i="2"/>
  <c r="J406" i="2"/>
  <c r="D406" i="2"/>
  <c r="J402" i="2"/>
  <c r="D402" i="2"/>
  <c r="J398" i="2"/>
  <c r="D398" i="2"/>
  <c r="J394" i="2"/>
  <c r="D394" i="2"/>
  <c r="J390" i="2"/>
  <c r="D390" i="2"/>
  <c r="J386" i="2"/>
  <c r="D386" i="2"/>
  <c r="J382" i="2"/>
  <c r="D382" i="2"/>
  <c r="J378" i="2"/>
  <c r="D378" i="2"/>
  <c r="J374" i="2"/>
  <c r="D374" i="2"/>
  <c r="J370" i="2"/>
  <c r="D370" i="2"/>
  <c r="J366" i="2"/>
  <c r="D366" i="2"/>
  <c r="J362" i="2"/>
  <c r="D362" i="2"/>
  <c r="J358" i="2"/>
  <c r="D358" i="2"/>
  <c r="J354" i="2"/>
  <c r="D354" i="2"/>
  <c r="J350" i="2"/>
  <c r="D350" i="2"/>
  <c r="J346" i="2"/>
  <c r="D346" i="2"/>
  <c r="J342" i="2"/>
  <c r="D342" i="2"/>
  <c r="J338" i="2"/>
  <c r="D338" i="2"/>
  <c r="J334" i="2"/>
  <c r="D334" i="2"/>
  <c r="J330" i="2"/>
  <c r="D330" i="2"/>
  <c r="J326" i="2"/>
  <c r="D326" i="2"/>
  <c r="J322" i="2"/>
  <c r="D322" i="2"/>
  <c r="J318" i="2"/>
  <c r="D318" i="2"/>
  <c r="J314" i="2"/>
  <c r="D314" i="2"/>
  <c r="J310" i="2"/>
  <c r="D310" i="2"/>
  <c r="J306" i="2"/>
  <c r="D306" i="2"/>
  <c r="J302" i="2"/>
  <c r="D302" i="2"/>
  <c r="J298" i="2"/>
  <c r="D298" i="2"/>
  <c r="J294" i="2"/>
  <c r="D294" i="2"/>
  <c r="J290" i="2"/>
  <c r="D290" i="2"/>
  <c r="J286" i="2"/>
  <c r="D286" i="2"/>
  <c r="J282" i="2"/>
  <c r="D282" i="2"/>
  <c r="J278" i="2"/>
  <c r="D278" i="2"/>
  <c r="J274" i="2"/>
  <c r="D274" i="2"/>
  <c r="J270" i="2"/>
  <c r="D270" i="2"/>
  <c r="J266" i="2"/>
  <c r="D266" i="2"/>
  <c r="J262" i="2"/>
  <c r="D262" i="2"/>
  <c r="D258" i="2"/>
  <c r="J258" i="2"/>
  <c r="D254" i="2"/>
  <c r="J254" i="2"/>
  <c r="J250" i="2"/>
  <c r="D250" i="2"/>
  <c r="J246" i="2"/>
  <c r="D246" i="2"/>
  <c r="J242" i="2"/>
  <c r="D242" i="2"/>
  <c r="J238" i="2"/>
  <c r="D238" i="2"/>
  <c r="J234" i="2"/>
  <c r="D234" i="2"/>
  <c r="J230" i="2"/>
  <c r="D230" i="2"/>
  <c r="J226" i="2"/>
  <c r="D226" i="2"/>
  <c r="J222" i="2"/>
  <c r="D222" i="2"/>
  <c r="J218" i="2"/>
  <c r="D218" i="2"/>
  <c r="J214" i="2"/>
  <c r="D214" i="2"/>
  <c r="J210" i="2"/>
  <c r="D210" i="2"/>
  <c r="J206" i="2"/>
  <c r="D206" i="2"/>
  <c r="J202" i="2"/>
  <c r="D202" i="2"/>
  <c r="J198" i="2"/>
  <c r="D198" i="2"/>
  <c r="J194" i="2"/>
  <c r="D194" i="2"/>
  <c r="J190" i="2"/>
  <c r="D190" i="2"/>
  <c r="J186" i="2"/>
  <c r="D186" i="2"/>
  <c r="J182" i="2"/>
  <c r="D182" i="2"/>
  <c r="J178" i="2"/>
  <c r="D178" i="2"/>
  <c r="J174" i="2"/>
  <c r="D174" i="2"/>
  <c r="J170" i="2"/>
  <c r="D170" i="2"/>
  <c r="J166" i="2"/>
  <c r="D166" i="2"/>
  <c r="J162" i="2"/>
  <c r="D162" i="2"/>
  <c r="J158" i="2"/>
  <c r="D158" i="2"/>
  <c r="J154" i="2"/>
  <c r="D154" i="2"/>
  <c r="J150" i="2"/>
  <c r="D150" i="2"/>
  <c r="J146" i="2"/>
  <c r="D146" i="2"/>
  <c r="J142" i="2"/>
  <c r="D142" i="2"/>
  <c r="J138" i="2"/>
  <c r="D138" i="2"/>
  <c r="J134" i="2"/>
  <c r="D134" i="2"/>
  <c r="D130" i="2"/>
  <c r="J130" i="2"/>
  <c r="D126" i="2"/>
  <c r="J126" i="2"/>
  <c r="J122" i="2"/>
  <c r="D122" i="2"/>
  <c r="J118" i="2"/>
  <c r="D118" i="2"/>
  <c r="J114" i="2"/>
  <c r="D114" i="2"/>
  <c r="J110" i="2"/>
  <c r="D110" i="2"/>
  <c r="J106" i="2"/>
  <c r="D106" i="2"/>
  <c r="J102" i="2"/>
  <c r="D102" i="2"/>
  <c r="J98" i="2"/>
  <c r="D98" i="2"/>
  <c r="J94" i="2"/>
  <c r="D94" i="2"/>
  <c r="J90" i="2"/>
  <c r="D90" i="2"/>
  <c r="J86" i="2"/>
  <c r="D86" i="2"/>
  <c r="J82" i="2"/>
  <c r="D82" i="2"/>
  <c r="J78" i="2"/>
  <c r="D78" i="2"/>
  <c r="J74" i="2"/>
  <c r="D74" i="2"/>
  <c r="J70" i="2"/>
  <c r="D70" i="2"/>
  <c r="J66" i="2"/>
  <c r="D66" i="2"/>
  <c r="J62" i="2"/>
  <c r="D62" i="2"/>
  <c r="J58" i="2"/>
  <c r="D58" i="2"/>
  <c r="J54" i="2"/>
  <c r="D54" i="2"/>
  <c r="J50" i="2"/>
  <c r="D50" i="2"/>
  <c r="J46" i="2"/>
  <c r="D46" i="2"/>
  <c r="J42" i="2"/>
  <c r="D42" i="2"/>
  <c r="J38" i="2"/>
  <c r="D38" i="2"/>
  <c r="J34" i="2"/>
  <c r="D34" i="2"/>
  <c r="J30" i="2"/>
  <c r="D30" i="2"/>
  <c r="J26" i="2"/>
  <c r="D26" i="2"/>
  <c r="J22" i="2"/>
  <c r="D22" i="2"/>
  <c r="J18" i="2"/>
  <c r="D18" i="2"/>
  <c r="J14" i="2"/>
  <c r="D14" i="2"/>
  <c r="J10" i="2"/>
  <c r="D10" i="2"/>
  <c r="J6" i="2"/>
  <c r="D6" i="2"/>
  <c r="U1573" i="2"/>
  <c r="U1569" i="2"/>
  <c r="U1565" i="2"/>
  <c r="U1561" i="2"/>
  <c r="U1557" i="2"/>
  <c r="U1553" i="2"/>
  <c r="U1549" i="2"/>
  <c r="U1545" i="2"/>
  <c r="U1541" i="2"/>
  <c r="U1537" i="2"/>
  <c r="U1533" i="2"/>
  <c r="U1529" i="2"/>
  <c r="U1525" i="2"/>
  <c r="U1521" i="2"/>
  <c r="U1517" i="2"/>
  <c r="U1513" i="2"/>
  <c r="U1509" i="2"/>
  <c r="U1505" i="2"/>
  <c r="U1501" i="2"/>
  <c r="U1497" i="2"/>
  <c r="U1493" i="2"/>
  <c r="U1489" i="2"/>
  <c r="U1485" i="2"/>
  <c r="U1481" i="2"/>
  <c r="U1477" i="2"/>
  <c r="U1473" i="2"/>
  <c r="U1469" i="2"/>
  <c r="U1465" i="2"/>
  <c r="U1461" i="2"/>
  <c r="U1457" i="2"/>
  <c r="U1453" i="2"/>
  <c r="U1449" i="2"/>
  <c r="U1445" i="2"/>
  <c r="U1441" i="2"/>
  <c r="U1437" i="2"/>
  <c r="U1433" i="2"/>
  <c r="U1429" i="2"/>
  <c r="U1425" i="2"/>
  <c r="U1421" i="2"/>
  <c r="U1417" i="2"/>
  <c r="U1413" i="2"/>
  <c r="U1409" i="2"/>
  <c r="U1405" i="2"/>
  <c r="U1401" i="2"/>
  <c r="U1397" i="2"/>
  <c r="U1393" i="2"/>
  <c r="U1389" i="2"/>
  <c r="U1385" i="2"/>
  <c r="U1381" i="2"/>
  <c r="U1377" i="2"/>
  <c r="U1373" i="2"/>
  <c r="U1369" i="2"/>
  <c r="U1365" i="2"/>
  <c r="U1361" i="2"/>
  <c r="U1357" i="2"/>
  <c r="U1353" i="2"/>
  <c r="U1349" i="2"/>
  <c r="U1345" i="2"/>
  <c r="U1341" i="2"/>
  <c r="U1337" i="2"/>
  <c r="U1333" i="2"/>
  <c r="U1329" i="2"/>
  <c r="U1325" i="2"/>
  <c r="U1321" i="2"/>
  <c r="U1317" i="2"/>
  <c r="U1313" i="2"/>
  <c r="U1309" i="2"/>
  <c r="U1305" i="2"/>
  <c r="U1301" i="2"/>
  <c r="U1297" i="2"/>
  <c r="U1293" i="2"/>
  <c r="U1289" i="2"/>
  <c r="U1285" i="2"/>
  <c r="U1281" i="2"/>
  <c r="U1277" i="2"/>
  <c r="U1273" i="2"/>
  <c r="U1269" i="2"/>
  <c r="U1265" i="2"/>
  <c r="U1261" i="2"/>
  <c r="U1257" i="2"/>
  <c r="U1253" i="2"/>
  <c r="U1249" i="2"/>
  <c r="U1245" i="2"/>
  <c r="U1241" i="2"/>
  <c r="U1237" i="2"/>
  <c r="U1233" i="2"/>
  <c r="U1229" i="2"/>
  <c r="U1225" i="2"/>
  <c r="U1221" i="2"/>
  <c r="J2" i="2"/>
  <c r="D2" i="2"/>
  <c r="J1555" i="2"/>
  <c r="D1555" i="2"/>
  <c r="J1539" i="2"/>
  <c r="D1539" i="2"/>
  <c r="J1515" i="2"/>
  <c r="D1515" i="2"/>
  <c r="J1499" i="2"/>
  <c r="D1499" i="2"/>
  <c r="J1483" i="2"/>
  <c r="D1483" i="2"/>
  <c r="J1467" i="2"/>
  <c r="D1467" i="2"/>
  <c r="J1451" i="2"/>
  <c r="D1451" i="2"/>
  <c r="J1435" i="2"/>
  <c r="D1435" i="2"/>
  <c r="J1419" i="2"/>
  <c r="D1419" i="2"/>
  <c r="J1403" i="2"/>
  <c r="D1403" i="2"/>
  <c r="J1387" i="2"/>
  <c r="D1387" i="2"/>
  <c r="J1371" i="2"/>
  <c r="D1371" i="2"/>
  <c r="J1351" i="2"/>
  <c r="D1351" i="2"/>
  <c r="J1335" i="2"/>
  <c r="D1335" i="2"/>
  <c r="J1327" i="2"/>
  <c r="D1327" i="2"/>
  <c r="J1311" i="2"/>
  <c r="D1311" i="2"/>
  <c r="J1295" i="2"/>
  <c r="D1295" i="2"/>
  <c r="J1271" i="2"/>
  <c r="D1271" i="2"/>
  <c r="J1243" i="2"/>
  <c r="D1243" i="2"/>
  <c r="J1227" i="2"/>
  <c r="D1227" i="2"/>
  <c r="J1211" i="2"/>
  <c r="D1211" i="2"/>
  <c r="J1195" i="2"/>
  <c r="D1195" i="2"/>
  <c r="J1179" i="2"/>
  <c r="D1179" i="2"/>
  <c r="J1163" i="2"/>
  <c r="D1163" i="2"/>
  <c r="J1147" i="2"/>
  <c r="D1147" i="2"/>
  <c r="J1131" i="2"/>
  <c r="D1131" i="2"/>
  <c r="D1119" i="2"/>
  <c r="J1119" i="2"/>
  <c r="J1103" i="2"/>
  <c r="D1103" i="2"/>
  <c r="J1083" i="2"/>
  <c r="D1083" i="2"/>
  <c r="D1067" i="2"/>
  <c r="J1067" i="2"/>
  <c r="J1055" i="2"/>
  <c r="D1055" i="2"/>
  <c r="J1039" i="2"/>
  <c r="D1039" i="2"/>
  <c r="J1019" i="2"/>
  <c r="D1019" i="2"/>
  <c r="D1003" i="2"/>
  <c r="J1003" i="2"/>
  <c r="J987" i="2"/>
  <c r="D987" i="2"/>
  <c r="J975" i="2"/>
  <c r="D975" i="2"/>
  <c r="J951" i="2"/>
  <c r="D951" i="2"/>
  <c r="J935" i="2"/>
  <c r="D935" i="2"/>
  <c r="J927" i="2"/>
  <c r="D927" i="2"/>
  <c r="J915" i="2"/>
  <c r="D915" i="2"/>
  <c r="J903" i="2"/>
  <c r="D903" i="2"/>
  <c r="J883" i="2"/>
  <c r="D883" i="2"/>
  <c r="J867" i="2"/>
  <c r="D867" i="2"/>
  <c r="J851" i="2"/>
  <c r="D851" i="2"/>
  <c r="D843" i="2"/>
  <c r="J843" i="2"/>
  <c r="J823" i="2"/>
  <c r="D823" i="2"/>
  <c r="J807" i="2"/>
  <c r="D807" i="2"/>
  <c r="J799" i="2"/>
  <c r="D799" i="2"/>
  <c r="J783" i="2"/>
  <c r="D783" i="2"/>
  <c r="J763" i="2"/>
  <c r="D763" i="2"/>
  <c r="D747" i="2"/>
  <c r="J747" i="2"/>
  <c r="J731" i="2"/>
  <c r="D731" i="2"/>
  <c r="D715" i="2"/>
  <c r="J715" i="2"/>
  <c r="J699" i="2"/>
  <c r="D699" i="2"/>
  <c r="D683" i="2"/>
  <c r="J683" i="2"/>
  <c r="J667" i="2"/>
  <c r="D667" i="2"/>
  <c r="J655" i="2"/>
  <c r="D655" i="2"/>
  <c r="J631" i="2"/>
  <c r="D631" i="2"/>
  <c r="J611" i="2"/>
  <c r="D611" i="2"/>
  <c r="J595" i="2"/>
  <c r="D595" i="2"/>
  <c r="J579" i="2"/>
  <c r="D579" i="2"/>
  <c r="J563" i="2"/>
  <c r="D563" i="2"/>
  <c r="J547" i="2"/>
  <c r="D547" i="2"/>
  <c r="J531" i="2"/>
  <c r="D531" i="2"/>
  <c r="J511" i="2"/>
  <c r="D511" i="2"/>
  <c r="J495" i="2"/>
  <c r="D495" i="2"/>
  <c r="J479" i="2"/>
  <c r="D479" i="2"/>
  <c r="J463" i="2"/>
  <c r="D463" i="2"/>
  <c r="J439" i="2"/>
  <c r="D439" i="2"/>
  <c r="J419" i="2"/>
  <c r="D419" i="2"/>
  <c r="J403" i="2"/>
  <c r="D403" i="2"/>
  <c r="J387" i="2"/>
  <c r="D387" i="2"/>
  <c r="J375" i="2"/>
  <c r="D375" i="2"/>
  <c r="J359" i="2"/>
  <c r="D359" i="2"/>
  <c r="J335" i="2"/>
  <c r="D335" i="2"/>
  <c r="J315" i="2"/>
  <c r="D315" i="2"/>
  <c r="J299" i="2"/>
  <c r="D299" i="2"/>
  <c r="J287" i="2"/>
  <c r="D287" i="2"/>
  <c r="J271" i="2"/>
  <c r="D271" i="2"/>
  <c r="J251" i="2"/>
  <c r="D251" i="2"/>
  <c r="J235" i="2"/>
  <c r="D235" i="2"/>
  <c r="J219" i="2"/>
  <c r="D219" i="2"/>
  <c r="J203" i="2"/>
  <c r="D203" i="2"/>
  <c r="J191" i="2"/>
  <c r="D191" i="2"/>
  <c r="J175" i="2"/>
  <c r="D175" i="2"/>
  <c r="J159" i="2"/>
  <c r="D159" i="2"/>
  <c r="J139" i="2"/>
  <c r="D139" i="2"/>
  <c r="J123" i="2"/>
  <c r="D123" i="2"/>
  <c r="J107" i="2"/>
  <c r="D107" i="2"/>
  <c r="J91" i="2"/>
  <c r="D91" i="2"/>
  <c r="J71" i="2"/>
  <c r="D71" i="2"/>
  <c r="J55" i="2"/>
  <c r="D55" i="2"/>
  <c r="J35" i="2"/>
  <c r="D35" i="2"/>
  <c r="J1573" i="2"/>
  <c r="D1573" i="2"/>
  <c r="J1569" i="2"/>
  <c r="D1569" i="2"/>
  <c r="J1565" i="2"/>
  <c r="D1565" i="2"/>
  <c r="J1561" i="2"/>
  <c r="D1561" i="2"/>
  <c r="J1557" i="2"/>
  <c r="D1557" i="2"/>
  <c r="J1553" i="2"/>
  <c r="D1553" i="2"/>
  <c r="J1549" i="2"/>
  <c r="D1549" i="2"/>
  <c r="J1545" i="2"/>
  <c r="D1545" i="2"/>
  <c r="J1541" i="2"/>
  <c r="D1541" i="2"/>
  <c r="J1537" i="2"/>
  <c r="D1537" i="2"/>
  <c r="J1533" i="2"/>
  <c r="D1533" i="2"/>
  <c r="J1529" i="2"/>
  <c r="D1529" i="2"/>
  <c r="J1525" i="2"/>
  <c r="D1525" i="2"/>
  <c r="J1521" i="2"/>
  <c r="D1521" i="2"/>
  <c r="J1517" i="2"/>
  <c r="D1517" i="2"/>
  <c r="J1513" i="2"/>
  <c r="D1513" i="2"/>
  <c r="J1509" i="2"/>
  <c r="D1509" i="2"/>
  <c r="J1505" i="2"/>
  <c r="D1505" i="2"/>
  <c r="J1501" i="2"/>
  <c r="D1501" i="2"/>
  <c r="J1497" i="2"/>
  <c r="D1497" i="2"/>
  <c r="J1493" i="2"/>
  <c r="D1493" i="2"/>
  <c r="J1489" i="2"/>
  <c r="D1489" i="2"/>
  <c r="J1485" i="2"/>
  <c r="D1485" i="2"/>
  <c r="J1481" i="2"/>
  <c r="D1481" i="2"/>
  <c r="J1477" i="2"/>
  <c r="D1477" i="2"/>
  <c r="J1473" i="2"/>
  <c r="D1473" i="2"/>
  <c r="J1469" i="2"/>
  <c r="D1469" i="2"/>
  <c r="J1465" i="2"/>
  <c r="D1465" i="2"/>
  <c r="J1461" i="2"/>
  <c r="D1461" i="2"/>
  <c r="J1457" i="2"/>
  <c r="D1457" i="2"/>
  <c r="J1453" i="2"/>
  <c r="D1453" i="2"/>
  <c r="J1449" i="2"/>
  <c r="D1449" i="2"/>
  <c r="J1445" i="2"/>
  <c r="D1445" i="2"/>
  <c r="J1441" i="2"/>
  <c r="D1441" i="2"/>
  <c r="J1437" i="2"/>
  <c r="D1437" i="2"/>
  <c r="J1433" i="2"/>
  <c r="D1433" i="2"/>
  <c r="J1429" i="2"/>
  <c r="D1429" i="2"/>
  <c r="J1425" i="2"/>
  <c r="D1425" i="2"/>
  <c r="J1421" i="2"/>
  <c r="D1421" i="2"/>
  <c r="J1417" i="2"/>
  <c r="D1417" i="2"/>
  <c r="J1413" i="2"/>
  <c r="D1413" i="2"/>
  <c r="J1409" i="2"/>
  <c r="D1409" i="2"/>
  <c r="J1405" i="2"/>
  <c r="D1405" i="2"/>
  <c r="J1401" i="2"/>
  <c r="D1401" i="2"/>
  <c r="J1397" i="2"/>
  <c r="D1397" i="2"/>
  <c r="J1393" i="2"/>
  <c r="D1393" i="2"/>
  <c r="J1389" i="2"/>
  <c r="D1389" i="2"/>
  <c r="J1385" i="2"/>
  <c r="D1385" i="2"/>
  <c r="J1381" i="2"/>
  <c r="D1381" i="2"/>
  <c r="J1377" i="2"/>
  <c r="D1377" i="2"/>
  <c r="J1373" i="2"/>
  <c r="D1373" i="2"/>
  <c r="J1369" i="2"/>
  <c r="D1369" i="2"/>
  <c r="J1365" i="2"/>
  <c r="D1365" i="2"/>
  <c r="J1361" i="2"/>
  <c r="D1361" i="2"/>
  <c r="J1357" i="2"/>
  <c r="D1357" i="2"/>
  <c r="J1353" i="2"/>
  <c r="D1353" i="2"/>
  <c r="J1349" i="2"/>
  <c r="D1349" i="2"/>
  <c r="J1345" i="2"/>
  <c r="D1345" i="2"/>
  <c r="J1341" i="2"/>
  <c r="D1341" i="2"/>
  <c r="J1337" i="2"/>
  <c r="D1337" i="2"/>
  <c r="J1333" i="2"/>
  <c r="D1333" i="2"/>
  <c r="J1329" i="2"/>
  <c r="D1329" i="2"/>
  <c r="J1325" i="2"/>
  <c r="D1325" i="2"/>
  <c r="J1321" i="2"/>
  <c r="D1321" i="2"/>
  <c r="J1317" i="2"/>
  <c r="D1317" i="2"/>
  <c r="J1313" i="2"/>
  <c r="D1313" i="2"/>
  <c r="J1309" i="2"/>
  <c r="D1309" i="2"/>
  <c r="J1305" i="2"/>
  <c r="D1305" i="2"/>
  <c r="J1301" i="2"/>
  <c r="D1301" i="2"/>
  <c r="J1297" i="2"/>
  <c r="D1297" i="2"/>
  <c r="J1293" i="2"/>
  <c r="D1293" i="2"/>
  <c r="J1289" i="2"/>
  <c r="D1289" i="2"/>
  <c r="J1285" i="2"/>
  <c r="D1285" i="2"/>
  <c r="J1281" i="2"/>
  <c r="D1281" i="2"/>
  <c r="J1277" i="2"/>
  <c r="D1277" i="2"/>
  <c r="J1273" i="2"/>
  <c r="D1273" i="2"/>
  <c r="J1269" i="2"/>
  <c r="D1269" i="2"/>
  <c r="J1265" i="2"/>
  <c r="D1265" i="2"/>
  <c r="J1261" i="2"/>
  <c r="D1261" i="2"/>
  <c r="J1257" i="2"/>
  <c r="D1257" i="2"/>
  <c r="J1253" i="2"/>
  <c r="D1253" i="2"/>
  <c r="J1249" i="2"/>
  <c r="D1249" i="2"/>
  <c r="J1245" i="2"/>
  <c r="D1245" i="2"/>
  <c r="J1241" i="2"/>
  <c r="D1241" i="2"/>
  <c r="J1237" i="2"/>
  <c r="D1237" i="2"/>
  <c r="J1233" i="2"/>
  <c r="D1233" i="2"/>
  <c r="J1229" i="2"/>
  <c r="D1229" i="2"/>
  <c r="J1225" i="2"/>
  <c r="D1225" i="2"/>
  <c r="J1221" i="2"/>
  <c r="D1221" i="2"/>
  <c r="J1217" i="2"/>
  <c r="D1217" i="2"/>
  <c r="J1213" i="2"/>
  <c r="D1213" i="2"/>
  <c r="J1209" i="2"/>
  <c r="D1209" i="2"/>
  <c r="J1205" i="2"/>
  <c r="D1205" i="2"/>
  <c r="J1201" i="2"/>
  <c r="D1201" i="2"/>
  <c r="J1197" i="2"/>
  <c r="D1197" i="2"/>
  <c r="J1193" i="2"/>
  <c r="D1193" i="2"/>
  <c r="J1189" i="2"/>
  <c r="D1189" i="2"/>
  <c r="J1185" i="2"/>
  <c r="D1185" i="2"/>
  <c r="J1181" i="2"/>
  <c r="D1181" i="2"/>
  <c r="J1177" i="2"/>
  <c r="D1177" i="2"/>
  <c r="J1173" i="2"/>
  <c r="D1173" i="2"/>
  <c r="J1169" i="2"/>
  <c r="D1169" i="2"/>
  <c r="J1165" i="2"/>
  <c r="D1165" i="2"/>
  <c r="J1161" i="2"/>
  <c r="D1161" i="2"/>
  <c r="J1157" i="2"/>
  <c r="D1157" i="2"/>
  <c r="J1153" i="2"/>
  <c r="D1153" i="2"/>
  <c r="J1149" i="2"/>
  <c r="D1149" i="2"/>
  <c r="J1145" i="2"/>
  <c r="D1145" i="2"/>
  <c r="J1141" i="2"/>
  <c r="D1141" i="2"/>
  <c r="J1137" i="2"/>
  <c r="D1137" i="2"/>
  <c r="J1133" i="2"/>
  <c r="D1133" i="2"/>
  <c r="J1129" i="2"/>
  <c r="D1129" i="2"/>
  <c r="J1125" i="2"/>
  <c r="D1125" i="2"/>
  <c r="J1121" i="2"/>
  <c r="D1121" i="2"/>
  <c r="J1117" i="2"/>
  <c r="D1117" i="2"/>
  <c r="J1113" i="2"/>
  <c r="D1113" i="2"/>
  <c r="J1109" i="2"/>
  <c r="D1109" i="2"/>
  <c r="J1105" i="2"/>
  <c r="D1105" i="2"/>
  <c r="J1101" i="2"/>
  <c r="D1101" i="2"/>
  <c r="J1097" i="2"/>
  <c r="D1097" i="2"/>
  <c r="J1093" i="2"/>
  <c r="D1093" i="2"/>
  <c r="J1089" i="2"/>
  <c r="D1089" i="2"/>
  <c r="J1085" i="2"/>
  <c r="D1085" i="2"/>
  <c r="J1081" i="2"/>
  <c r="D1081" i="2"/>
  <c r="J1077" i="2"/>
  <c r="D1077" i="2"/>
  <c r="J1073" i="2"/>
  <c r="D1073" i="2"/>
  <c r="J1069" i="2"/>
  <c r="D1069" i="2"/>
  <c r="J1065" i="2"/>
  <c r="D1065" i="2"/>
  <c r="J1061" i="2"/>
  <c r="D1061" i="2"/>
  <c r="J1057" i="2"/>
  <c r="D1057" i="2"/>
  <c r="J1053" i="2"/>
  <c r="D1053" i="2"/>
  <c r="J1049" i="2"/>
  <c r="D1049" i="2"/>
  <c r="J1045" i="2"/>
  <c r="D1045" i="2"/>
  <c r="J1041" i="2"/>
  <c r="D1041" i="2"/>
  <c r="J1037" i="2"/>
  <c r="D1037" i="2"/>
  <c r="J1033" i="2"/>
  <c r="D1033" i="2"/>
  <c r="J1029" i="2"/>
  <c r="D1029" i="2"/>
  <c r="J1025" i="2"/>
  <c r="D1025" i="2"/>
  <c r="J1021" i="2"/>
  <c r="D1021" i="2"/>
  <c r="J1017" i="2"/>
  <c r="D1017" i="2"/>
  <c r="J1013" i="2"/>
  <c r="D1013" i="2"/>
  <c r="J1009" i="2"/>
  <c r="D1009" i="2"/>
  <c r="J1005" i="2"/>
  <c r="D1005" i="2"/>
  <c r="J1001" i="2"/>
  <c r="D1001" i="2"/>
  <c r="J997" i="2"/>
  <c r="D997" i="2"/>
  <c r="J993" i="2"/>
  <c r="D993" i="2"/>
  <c r="J989" i="2"/>
  <c r="D989" i="2"/>
  <c r="J985" i="2"/>
  <c r="D985" i="2"/>
  <c r="J981" i="2"/>
  <c r="D981" i="2"/>
  <c r="J977" i="2"/>
  <c r="D977" i="2"/>
  <c r="J973" i="2"/>
  <c r="D973" i="2"/>
  <c r="J969" i="2"/>
  <c r="D969" i="2"/>
  <c r="J965" i="2"/>
  <c r="D965" i="2"/>
  <c r="J961" i="2"/>
  <c r="D961" i="2"/>
  <c r="J957" i="2"/>
  <c r="D957" i="2"/>
  <c r="J953" i="2"/>
  <c r="D953" i="2"/>
  <c r="J949" i="2"/>
  <c r="D949" i="2"/>
  <c r="J945" i="2"/>
  <c r="D945" i="2"/>
  <c r="J941" i="2"/>
  <c r="D941" i="2"/>
  <c r="J937" i="2"/>
  <c r="D937" i="2"/>
  <c r="J933" i="2"/>
  <c r="D933" i="2"/>
  <c r="J929" i="2"/>
  <c r="D929" i="2"/>
  <c r="J925" i="2"/>
  <c r="D925" i="2"/>
  <c r="J921" i="2"/>
  <c r="D921" i="2"/>
  <c r="J917" i="2"/>
  <c r="D917" i="2"/>
  <c r="J913" i="2"/>
  <c r="D913" i="2"/>
  <c r="J909" i="2"/>
  <c r="D909" i="2"/>
  <c r="J905" i="2"/>
  <c r="D905" i="2"/>
  <c r="J901" i="2"/>
  <c r="D901" i="2"/>
  <c r="J897" i="2"/>
  <c r="D897" i="2"/>
  <c r="J893" i="2"/>
  <c r="D893" i="2"/>
  <c r="J889" i="2"/>
  <c r="D889" i="2"/>
  <c r="J885" i="2"/>
  <c r="D885" i="2"/>
  <c r="J881" i="2"/>
  <c r="D881" i="2"/>
  <c r="J877" i="2"/>
  <c r="D877" i="2"/>
  <c r="J873" i="2"/>
  <c r="D873" i="2"/>
  <c r="J869" i="2"/>
  <c r="D869" i="2"/>
  <c r="J865" i="2"/>
  <c r="D865" i="2"/>
  <c r="J861" i="2"/>
  <c r="D861" i="2"/>
  <c r="J857" i="2"/>
  <c r="D857" i="2"/>
  <c r="J853" i="2"/>
  <c r="D853" i="2"/>
  <c r="J849" i="2"/>
  <c r="D849" i="2"/>
  <c r="J845" i="2"/>
  <c r="D845" i="2"/>
  <c r="J841" i="2"/>
  <c r="D841" i="2"/>
  <c r="J837" i="2"/>
  <c r="D837" i="2"/>
  <c r="J833" i="2"/>
  <c r="D833" i="2"/>
  <c r="J829" i="2"/>
  <c r="D829" i="2"/>
  <c r="J825" i="2"/>
  <c r="D825" i="2"/>
  <c r="J821" i="2"/>
  <c r="D821" i="2"/>
  <c r="J817" i="2"/>
  <c r="D817" i="2"/>
  <c r="J813" i="2"/>
  <c r="D813" i="2"/>
  <c r="J809" i="2"/>
  <c r="D809" i="2"/>
  <c r="J805" i="2"/>
  <c r="D805" i="2"/>
  <c r="J801" i="2"/>
  <c r="D801" i="2"/>
  <c r="J797" i="2"/>
  <c r="D797" i="2"/>
  <c r="J793" i="2"/>
  <c r="D793" i="2"/>
  <c r="J789" i="2"/>
  <c r="D789" i="2"/>
  <c r="J785" i="2"/>
  <c r="D785" i="2"/>
  <c r="J781" i="2"/>
  <c r="D781" i="2"/>
  <c r="J777" i="2"/>
  <c r="D777" i="2"/>
  <c r="J773" i="2"/>
  <c r="D773" i="2"/>
  <c r="J769" i="2"/>
  <c r="D769" i="2"/>
  <c r="J765" i="2"/>
  <c r="D765" i="2"/>
  <c r="J761" i="2"/>
  <c r="D761" i="2"/>
  <c r="J757" i="2"/>
  <c r="D757" i="2"/>
  <c r="J753" i="2"/>
  <c r="D753" i="2"/>
  <c r="J749" i="2"/>
  <c r="D749" i="2"/>
  <c r="J745" i="2"/>
  <c r="D745" i="2"/>
  <c r="J741" i="2"/>
  <c r="D741" i="2"/>
  <c r="J737" i="2"/>
  <c r="D737" i="2"/>
  <c r="J733" i="2"/>
  <c r="D733" i="2"/>
  <c r="J729" i="2"/>
  <c r="D729" i="2"/>
  <c r="J725" i="2"/>
  <c r="D725" i="2"/>
  <c r="J721" i="2"/>
  <c r="D721" i="2"/>
  <c r="J717" i="2"/>
  <c r="D717" i="2"/>
  <c r="J713" i="2"/>
  <c r="D713" i="2"/>
  <c r="J709" i="2"/>
  <c r="D709" i="2"/>
  <c r="J705" i="2"/>
  <c r="D705" i="2"/>
  <c r="J701" i="2"/>
  <c r="D701" i="2"/>
  <c r="J697" i="2"/>
  <c r="D697" i="2"/>
  <c r="J693" i="2"/>
  <c r="D693" i="2"/>
  <c r="J689" i="2"/>
  <c r="D689" i="2"/>
  <c r="J685" i="2"/>
  <c r="D685" i="2"/>
  <c r="J681" i="2"/>
  <c r="D681" i="2"/>
  <c r="J677" i="2"/>
  <c r="D677" i="2"/>
  <c r="J673" i="2"/>
  <c r="D673" i="2"/>
  <c r="J669" i="2"/>
  <c r="D669" i="2"/>
  <c r="J665" i="2"/>
  <c r="D665" i="2"/>
  <c r="J661" i="2"/>
  <c r="D661" i="2"/>
  <c r="J657" i="2"/>
  <c r="D657" i="2"/>
  <c r="J653" i="2"/>
  <c r="D653" i="2"/>
  <c r="J649" i="2"/>
  <c r="D649" i="2"/>
  <c r="J645" i="2"/>
  <c r="D645" i="2"/>
  <c r="J641" i="2"/>
  <c r="D641" i="2"/>
  <c r="J637" i="2"/>
  <c r="D637" i="2"/>
  <c r="J633" i="2"/>
  <c r="D633" i="2"/>
  <c r="J629" i="2"/>
  <c r="D629" i="2"/>
  <c r="J625" i="2"/>
  <c r="D625" i="2"/>
  <c r="J621" i="2"/>
  <c r="D621" i="2"/>
  <c r="J617" i="2"/>
  <c r="D617" i="2"/>
  <c r="J613" i="2"/>
  <c r="D613" i="2"/>
  <c r="J609" i="2"/>
  <c r="D609" i="2"/>
  <c r="J605" i="2"/>
  <c r="D605" i="2"/>
  <c r="J601" i="2"/>
  <c r="D601" i="2"/>
  <c r="J597" i="2"/>
  <c r="D597" i="2"/>
  <c r="D593" i="2"/>
  <c r="J593" i="2"/>
  <c r="J589" i="2"/>
  <c r="D589" i="2"/>
  <c r="J585" i="2"/>
  <c r="D585" i="2"/>
  <c r="J581" i="2"/>
  <c r="D581" i="2"/>
  <c r="D577" i="2"/>
  <c r="J577" i="2"/>
  <c r="J573" i="2"/>
  <c r="D573" i="2"/>
  <c r="J569" i="2"/>
  <c r="D569" i="2"/>
  <c r="J565" i="2"/>
  <c r="D565" i="2"/>
  <c r="D561" i="2"/>
  <c r="J561" i="2"/>
  <c r="J557" i="2"/>
  <c r="D557" i="2"/>
  <c r="J553" i="2"/>
  <c r="D553" i="2"/>
  <c r="J549" i="2"/>
  <c r="D549" i="2"/>
  <c r="D545" i="2"/>
  <c r="J545" i="2"/>
  <c r="J541" i="2"/>
  <c r="D541" i="2"/>
  <c r="J537" i="2"/>
  <c r="D537" i="2"/>
  <c r="J533" i="2"/>
  <c r="D533" i="2"/>
  <c r="D529" i="2"/>
  <c r="J529" i="2"/>
  <c r="J525" i="2"/>
  <c r="D525" i="2"/>
  <c r="J521" i="2"/>
  <c r="D521" i="2"/>
  <c r="J517" i="2"/>
  <c r="D517" i="2"/>
  <c r="D513" i="2"/>
  <c r="J513" i="2"/>
  <c r="J509" i="2"/>
  <c r="D509" i="2"/>
  <c r="J505" i="2"/>
  <c r="D505" i="2"/>
  <c r="J501" i="2"/>
  <c r="D501" i="2"/>
  <c r="D497" i="2"/>
  <c r="J497" i="2"/>
  <c r="J493" i="2"/>
  <c r="D493" i="2"/>
  <c r="J489" i="2"/>
  <c r="D489" i="2"/>
  <c r="J485" i="2"/>
  <c r="D485" i="2"/>
  <c r="D481" i="2"/>
  <c r="J481" i="2"/>
  <c r="J477" i="2"/>
  <c r="D477" i="2"/>
  <c r="J473" i="2"/>
  <c r="D473" i="2"/>
  <c r="J469" i="2"/>
  <c r="D469" i="2"/>
  <c r="D465" i="2"/>
  <c r="J465" i="2"/>
  <c r="J461" i="2"/>
  <c r="D461" i="2"/>
  <c r="J457" i="2"/>
  <c r="D457" i="2"/>
  <c r="J453" i="2"/>
  <c r="D453" i="2"/>
  <c r="D449" i="2"/>
  <c r="J449" i="2"/>
  <c r="J445" i="2"/>
  <c r="D445" i="2"/>
  <c r="J441" i="2"/>
  <c r="D441" i="2"/>
  <c r="J437" i="2"/>
  <c r="D437" i="2"/>
  <c r="D433" i="2"/>
  <c r="J433" i="2"/>
  <c r="J429" i="2"/>
  <c r="D429" i="2"/>
  <c r="J425" i="2"/>
  <c r="D425" i="2"/>
  <c r="J421" i="2"/>
  <c r="D421" i="2"/>
  <c r="D417" i="2"/>
  <c r="J417" i="2"/>
  <c r="J413" i="2"/>
  <c r="D413" i="2"/>
  <c r="J409" i="2"/>
  <c r="D409" i="2"/>
  <c r="J405" i="2"/>
  <c r="D405" i="2"/>
  <c r="D401" i="2"/>
  <c r="J401" i="2"/>
  <c r="J397" i="2"/>
  <c r="D397" i="2"/>
  <c r="J393" i="2"/>
  <c r="D393" i="2"/>
  <c r="J389" i="2"/>
  <c r="D389" i="2"/>
  <c r="D385" i="2"/>
  <c r="J385" i="2"/>
  <c r="J381" i="2"/>
  <c r="D381" i="2"/>
  <c r="J377" i="2"/>
  <c r="D377" i="2"/>
  <c r="J373" i="2"/>
  <c r="D373" i="2"/>
  <c r="D369" i="2"/>
  <c r="J369" i="2"/>
  <c r="J365" i="2"/>
  <c r="D365" i="2"/>
  <c r="J361" i="2"/>
  <c r="D361" i="2"/>
  <c r="J357" i="2"/>
  <c r="D357" i="2"/>
  <c r="D353" i="2"/>
  <c r="J353" i="2"/>
  <c r="J349" i="2"/>
  <c r="D349" i="2"/>
  <c r="J345" i="2"/>
  <c r="D345" i="2"/>
  <c r="J341" i="2"/>
  <c r="D341" i="2"/>
  <c r="J337" i="2"/>
  <c r="D337" i="2"/>
  <c r="J333" i="2"/>
  <c r="D333" i="2"/>
  <c r="J329" i="2"/>
  <c r="D329" i="2"/>
  <c r="J325" i="2"/>
  <c r="D325" i="2"/>
  <c r="J321" i="2"/>
  <c r="D321" i="2"/>
  <c r="J317" i="2"/>
  <c r="D317" i="2"/>
  <c r="J313" i="2"/>
  <c r="D313" i="2"/>
  <c r="J309" i="2"/>
  <c r="D309" i="2"/>
  <c r="J305" i="2"/>
  <c r="D305" i="2"/>
  <c r="J301" i="2"/>
  <c r="D301" i="2"/>
  <c r="J297" i="2"/>
  <c r="D297" i="2"/>
  <c r="J293" i="2"/>
  <c r="D293" i="2"/>
  <c r="J289" i="2"/>
  <c r="D289" i="2"/>
  <c r="J285" i="2"/>
  <c r="D285" i="2"/>
  <c r="J281" i="2"/>
  <c r="D281" i="2"/>
  <c r="J277" i="2"/>
  <c r="D277" i="2"/>
  <c r="J273" i="2"/>
  <c r="D273" i="2"/>
  <c r="J269" i="2"/>
  <c r="D269" i="2"/>
  <c r="J265" i="2"/>
  <c r="D265" i="2"/>
  <c r="J261" i="2"/>
  <c r="D261" i="2"/>
  <c r="J257" i="2"/>
  <c r="D257" i="2"/>
  <c r="J253" i="2"/>
  <c r="D253" i="2"/>
  <c r="J249" i="2"/>
  <c r="D249" i="2"/>
  <c r="J245" i="2"/>
  <c r="D245" i="2"/>
  <c r="J241" i="2"/>
  <c r="D241" i="2"/>
  <c r="J237" i="2"/>
  <c r="D237" i="2"/>
  <c r="J233" i="2"/>
  <c r="D233" i="2"/>
  <c r="J229" i="2"/>
  <c r="D229" i="2"/>
  <c r="J225" i="2"/>
  <c r="D225" i="2"/>
  <c r="J221" i="2"/>
  <c r="D221" i="2"/>
  <c r="J217" i="2"/>
  <c r="D217" i="2"/>
  <c r="J213" i="2"/>
  <c r="D213" i="2"/>
  <c r="J209" i="2"/>
  <c r="D209" i="2"/>
  <c r="J205" i="2"/>
  <c r="D205" i="2"/>
  <c r="J201" i="2"/>
  <c r="D201" i="2"/>
  <c r="J197" i="2"/>
  <c r="D197" i="2"/>
  <c r="J193" i="2"/>
  <c r="D193" i="2"/>
  <c r="J189" i="2"/>
  <c r="D189" i="2"/>
  <c r="J185" i="2"/>
  <c r="D185" i="2"/>
  <c r="J181" i="2"/>
  <c r="D181" i="2"/>
  <c r="J177" i="2"/>
  <c r="D177" i="2"/>
  <c r="J173" i="2"/>
  <c r="D173" i="2"/>
  <c r="J169" i="2"/>
  <c r="D169" i="2"/>
  <c r="J165" i="2"/>
  <c r="D165" i="2"/>
  <c r="J161" i="2"/>
  <c r="D161" i="2"/>
  <c r="J157" i="2"/>
  <c r="D157" i="2"/>
  <c r="J153" i="2"/>
  <c r="D153" i="2"/>
  <c r="J149" i="2"/>
  <c r="D149" i="2"/>
  <c r="J145" i="2"/>
  <c r="D145" i="2"/>
  <c r="J141" i="2"/>
  <c r="D141" i="2"/>
  <c r="J137" i="2"/>
  <c r="D137" i="2"/>
  <c r="J133" i="2"/>
  <c r="D133" i="2"/>
  <c r="J129" i="2"/>
  <c r="D129" i="2"/>
  <c r="J125" i="2"/>
  <c r="D125" i="2"/>
  <c r="J121" i="2"/>
  <c r="D121" i="2"/>
  <c r="J117" i="2"/>
  <c r="D117" i="2"/>
  <c r="J113" i="2"/>
  <c r="D113" i="2"/>
  <c r="J109" i="2"/>
  <c r="D109" i="2"/>
  <c r="J105" i="2"/>
  <c r="D105" i="2"/>
  <c r="J101" i="2"/>
  <c r="D101" i="2"/>
  <c r="J97" i="2"/>
  <c r="D97" i="2"/>
  <c r="J93" i="2"/>
  <c r="D93" i="2"/>
  <c r="J89" i="2"/>
  <c r="D89" i="2"/>
  <c r="J85" i="2"/>
  <c r="D85" i="2"/>
  <c r="J81" i="2"/>
  <c r="D81" i="2"/>
  <c r="J77" i="2"/>
  <c r="D77" i="2"/>
  <c r="J73" i="2"/>
  <c r="D73" i="2"/>
  <c r="J69" i="2"/>
  <c r="D69" i="2"/>
  <c r="J65" i="2"/>
  <c r="D65" i="2"/>
  <c r="J61" i="2"/>
  <c r="D61" i="2"/>
  <c r="J57" i="2"/>
  <c r="D57" i="2"/>
  <c r="J53" i="2"/>
  <c r="D53" i="2"/>
  <c r="J49" i="2"/>
  <c r="D49" i="2"/>
  <c r="J45" i="2"/>
  <c r="D45" i="2"/>
  <c r="J41" i="2"/>
  <c r="D41" i="2"/>
  <c r="J37" i="2"/>
  <c r="D37" i="2"/>
  <c r="J33" i="2"/>
  <c r="D33" i="2"/>
  <c r="J29" i="2"/>
  <c r="D29" i="2"/>
  <c r="J25" i="2"/>
  <c r="D25" i="2"/>
  <c r="J21" i="2"/>
  <c r="D21" i="2"/>
  <c r="J17" i="2"/>
  <c r="D17" i="2"/>
  <c r="J13" i="2"/>
  <c r="D13" i="2"/>
  <c r="J9" i="2"/>
  <c r="D9" i="2"/>
  <c r="J5" i="2"/>
  <c r="D5" i="2"/>
  <c r="U1574" i="2"/>
  <c r="U1570" i="2"/>
  <c r="U1566" i="2"/>
  <c r="U1562" i="2"/>
  <c r="U1558" i="2"/>
  <c r="U1554" i="2"/>
  <c r="U1550" i="2"/>
  <c r="U1546" i="2"/>
  <c r="U1542" i="2"/>
  <c r="U1538" i="2"/>
  <c r="U1534" i="2"/>
  <c r="U1530" i="2"/>
  <c r="U1526" i="2"/>
  <c r="U1522" i="2"/>
  <c r="U1518" i="2"/>
  <c r="U1514" i="2"/>
  <c r="U1510" i="2"/>
  <c r="U1506" i="2"/>
  <c r="U1502" i="2"/>
  <c r="U1498" i="2"/>
  <c r="U1494" i="2"/>
  <c r="U1490" i="2"/>
  <c r="U1486" i="2"/>
  <c r="U1482" i="2"/>
  <c r="U1478" i="2"/>
  <c r="U1474" i="2"/>
  <c r="U1470" i="2"/>
  <c r="U1466" i="2"/>
  <c r="U1462" i="2"/>
  <c r="U1458" i="2"/>
  <c r="U1454" i="2"/>
  <c r="U1450" i="2"/>
  <c r="U1446" i="2"/>
  <c r="U1442" i="2"/>
  <c r="U1438" i="2"/>
  <c r="U1434" i="2"/>
  <c r="U1430" i="2"/>
  <c r="U1426" i="2"/>
  <c r="U1422" i="2"/>
  <c r="U1418" i="2"/>
  <c r="U1414" i="2"/>
  <c r="U1410" i="2"/>
  <c r="U1406" i="2"/>
  <c r="U1402" i="2"/>
  <c r="U1398" i="2"/>
  <c r="U1394" i="2"/>
  <c r="U1390" i="2"/>
  <c r="U1386" i="2"/>
  <c r="U1382" i="2"/>
  <c r="U1378" i="2"/>
  <c r="U1374" i="2"/>
  <c r="U1370" i="2"/>
  <c r="U1366" i="2"/>
  <c r="U1362" i="2"/>
  <c r="U1358" i="2"/>
  <c r="U1354" i="2"/>
  <c r="U1350" i="2"/>
  <c r="U1346" i="2"/>
  <c r="U1342" i="2"/>
  <c r="U1338" i="2"/>
  <c r="U1334" i="2"/>
  <c r="U1330" i="2"/>
  <c r="U1326" i="2"/>
  <c r="U1322" i="2"/>
  <c r="U1318" i="2"/>
  <c r="U1314" i="2"/>
  <c r="U1310" i="2"/>
  <c r="U1306" i="2"/>
  <c r="U1302" i="2"/>
  <c r="U1298" i="2"/>
  <c r="U1294" i="2"/>
  <c r="U1290" i="2"/>
  <c r="U1286" i="2"/>
  <c r="U1282" i="2"/>
  <c r="U1278" i="2"/>
  <c r="U1274" i="2"/>
  <c r="U1270" i="2"/>
  <c r="U1266" i="2"/>
  <c r="U1262" i="2"/>
  <c r="U1258" i="2"/>
  <c r="U1254" i="2"/>
  <c r="U1250" i="2"/>
  <c r="U1246" i="2"/>
  <c r="U1242" i="2"/>
  <c r="U1238" i="2"/>
  <c r="U1234" i="2"/>
  <c r="U1230" i="2"/>
  <c r="U1226" i="2"/>
  <c r="U1222" i="2"/>
  <c r="U1218" i="2"/>
  <c r="U1214" i="2"/>
  <c r="U1210" i="2"/>
  <c r="U1206" i="2"/>
  <c r="U1202" i="2"/>
  <c r="U1198" i="2"/>
  <c r="U1194" i="2"/>
  <c r="U1190" i="2"/>
  <c r="U1186" i="2"/>
  <c r="U1182" i="2"/>
  <c r="U1178" i="2"/>
  <c r="U1174" i="2"/>
  <c r="U1170" i="2"/>
  <c r="U1166" i="2"/>
  <c r="U1162" i="2"/>
  <c r="U1158" i="2"/>
  <c r="U1154" i="2"/>
  <c r="U1150" i="2"/>
  <c r="U1146" i="2"/>
  <c r="U1142" i="2"/>
  <c r="U1138" i="2"/>
  <c r="U1134" i="2"/>
  <c r="U1130" i="2"/>
  <c r="U1126" i="2"/>
  <c r="U1122" i="2"/>
  <c r="U1118" i="2"/>
  <c r="U1114" i="2"/>
  <c r="U1110" i="2"/>
  <c r="U1106" i="2"/>
  <c r="U1102" i="2"/>
  <c r="U1098" i="2"/>
  <c r="U1094" i="2"/>
  <c r="U1090" i="2"/>
  <c r="U1086" i="2"/>
  <c r="U1082" i="2"/>
  <c r="U1078" i="2"/>
  <c r="U1074" i="2"/>
  <c r="U1070" i="2"/>
  <c r="U1066" i="2"/>
  <c r="U1062" i="2"/>
  <c r="U1058" i="2"/>
  <c r="U1054" i="2"/>
  <c r="U1050" i="2"/>
  <c r="U1046" i="2"/>
  <c r="U1042" i="2"/>
  <c r="U1038" i="2"/>
  <c r="U1034" i="2"/>
  <c r="U1030" i="2"/>
  <c r="U1026" i="2"/>
  <c r="U1022" i="2"/>
  <c r="U1018" i="2"/>
  <c r="U1014" i="2"/>
  <c r="U1010" i="2"/>
  <c r="U1006" i="2"/>
  <c r="U1002" i="2"/>
  <c r="U998" i="2"/>
  <c r="U994" i="2"/>
  <c r="U990" i="2"/>
  <c r="U986" i="2"/>
  <c r="U982" i="2"/>
  <c r="U978" i="2"/>
  <c r="U974" i="2"/>
  <c r="U970" i="2"/>
  <c r="U966" i="2"/>
  <c r="U962" i="2"/>
  <c r="U958" i="2"/>
  <c r="U954" i="2"/>
  <c r="U950" i="2"/>
  <c r="U946" i="2"/>
  <c r="U942" i="2"/>
  <c r="U938" i="2"/>
  <c r="U934" i="2"/>
  <c r="U930" i="2"/>
  <c r="U926" i="2"/>
  <c r="U922" i="2"/>
  <c r="U918" i="2"/>
  <c r="U914" i="2"/>
  <c r="U910" i="2"/>
  <c r="U906" i="2"/>
  <c r="U902" i="2"/>
  <c r="U898" i="2"/>
  <c r="U894" i="2"/>
  <c r="U890" i="2"/>
  <c r="U886" i="2"/>
  <c r="U882" i="2"/>
  <c r="U878" i="2"/>
  <c r="U874" i="2"/>
  <c r="U870" i="2"/>
  <c r="U866" i="2"/>
  <c r="U862" i="2"/>
  <c r="U858" i="2"/>
  <c r="U854" i="2"/>
  <c r="U850" i="2"/>
  <c r="U846" i="2"/>
  <c r="U842" i="2"/>
  <c r="U838" i="2"/>
  <c r="U834" i="2"/>
  <c r="U830" i="2"/>
  <c r="U826" i="2"/>
  <c r="U822" i="2"/>
  <c r="U818" i="2"/>
  <c r="U814" i="2"/>
  <c r="U810" i="2"/>
  <c r="U806" i="2"/>
  <c r="U802" i="2"/>
  <c r="U798" i="2"/>
  <c r="U794" i="2"/>
  <c r="U790" i="2"/>
  <c r="U786" i="2"/>
  <c r="U782" i="2"/>
  <c r="U778" i="2"/>
  <c r="U774" i="2"/>
  <c r="U770" i="2"/>
  <c r="U766" i="2"/>
  <c r="U762" i="2"/>
  <c r="U758" i="2"/>
  <c r="U754" i="2"/>
  <c r="U750" i="2"/>
  <c r="U746" i="2"/>
  <c r="U742" i="2"/>
  <c r="U738" i="2"/>
  <c r="U734" i="2"/>
  <c r="U730" i="2"/>
  <c r="U726" i="2"/>
  <c r="U722" i="2"/>
  <c r="U718" i="2"/>
  <c r="U714" i="2"/>
  <c r="U710" i="2"/>
  <c r="U706" i="2"/>
  <c r="U702" i="2"/>
  <c r="U698" i="2"/>
  <c r="U694" i="2"/>
  <c r="U690" i="2"/>
  <c r="U686" i="2"/>
  <c r="U682" i="2"/>
  <c r="U678" i="2"/>
  <c r="U674" i="2"/>
  <c r="U670" i="2"/>
  <c r="U666" i="2"/>
  <c r="U662" i="2"/>
  <c r="U658" i="2"/>
  <c r="U654" i="2"/>
  <c r="U650" i="2"/>
  <c r="U646" i="2"/>
  <c r="U642" i="2"/>
  <c r="U638" i="2"/>
  <c r="U634" i="2"/>
  <c r="U630" i="2"/>
  <c r="U626" i="2"/>
  <c r="U622" i="2"/>
  <c r="U618" i="2"/>
  <c r="U614" i="2"/>
  <c r="U610" i="2"/>
  <c r="U606" i="2"/>
  <c r="U602" i="2"/>
  <c r="U598" i="2"/>
  <c r="U594" i="2"/>
  <c r="U590" i="2"/>
  <c r="U586" i="2"/>
  <c r="U582" i="2"/>
  <c r="U578" i="2"/>
  <c r="U574" i="2"/>
  <c r="U570" i="2"/>
  <c r="U566" i="2"/>
  <c r="U562" i="2"/>
  <c r="U558" i="2"/>
  <c r="U554" i="2"/>
  <c r="U550" i="2"/>
  <c r="U546" i="2"/>
  <c r="U542" i="2"/>
  <c r="U538" i="2"/>
  <c r="U534" i="2"/>
  <c r="U530" i="2"/>
  <c r="U526" i="2"/>
  <c r="U522" i="2"/>
  <c r="U518" i="2"/>
  <c r="U514" i="2"/>
  <c r="U510" i="2"/>
  <c r="U506" i="2"/>
  <c r="U502" i="2"/>
  <c r="U498" i="2"/>
  <c r="U494" i="2"/>
  <c r="U490" i="2"/>
  <c r="U486" i="2"/>
  <c r="U482" i="2"/>
  <c r="U478" i="2"/>
  <c r="U474" i="2"/>
  <c r="U470" i="2"/>
  <c r="U466" i="2"/>
  <c r="U462" i="2"/>
  <c r="U458" i="2"/>
  <c r="U454" i="2"/>
  <c r="U450" i="2"/>
  <c r="U446" i="2"/>
  <c r="U442" i="2"/>
  <c r="U438" i="2"/>
  <c r="U434" i="2"/>
  <c r="U430" i="2"/>
  <c r="U426" i="2"/>
  <c r="U422" i="2"/>
  <c r="U418" i="2"/>
  <c r="U414" i="2"/>
  <c r="U410" i="2"/>
  <c r="U406" i="2"/>
  <c r="U402" i="2"/>
  <c r="U398" i="2"/>
  <c r="U394" i="2"/>
  <c r="U390" i="2"/>
  <c r="U386" i="2"/>
  <c r="U382" i="2"/>
  <c r="U378" i="2"/>
  <c r="U374" i="2"/>
  <c r="U370" i="2"/>
  <c r="U366" i="2"/>
  <c r="U362" i="2"/>
  <c r="U358" i="2"/>
  <c r="U354" i="2"/>
  <c r="U350" i="2"/>
  <c r="U346" i="2"/>
  <c r="U342" i="2"/>
  <c r="U338" i="2"/>
  <c r="U334" i="2"/>
  <c r="U330" i="2"/>
  <c r="U326" i="2"/>
  <c r="U322" i="2"/>
  <c r="U318" i="2"/>
  <c r="U314" i="2"/>
  <c r="U310" i="2"/>
  <c r="U306" i="2"/>
  <c r="U302" i="2"/>
  <c r="U298" i="2"/>
  <c r="U294" i="2"/>
  <c r="U290" i="2"/>
  <c r="U286" i="2"/>
  <c r="U282" i="2"/>
  <c r="U278" i="2"/>
  <c r="U274" i="2"/>
  <c r="U270" i="2"/>
  <c r="U266" i="2"/>
  <c r="U262" i="2"/>
  <c r="U258" i="2"/>
  <c r="U254" i="2"/>
  <c r="U250" i="2"/>
  <c r="U246" i="2"/>
  <c r="U242" i="2"/>
  <c r="U238" i="2"/>
  <c r="U234" i="2"/>
  <c r="U230" i="2"/>
  <c r="U226" i="2"/>
  <c r="U222" i="2"/>
  <c r="U218" i="2"/>
  <c r="U214" i="2"/>
  <c r="U210" i="2"/>
  <c r="U206" i="2"/>
  <c r="U202" i="2"/>
  <c r="U198" i="2"/>
  <c r="U194" i="2"/>
  <c r="U190" i="2"/>
  <c r="U186" i="2"/>
  <c r="U182" i="2"/>
  <c r="U178" i="2"/>
  <c r="U174" i="2"/>
  <c r="U170" i="2"/>
  <c r="U166" i="2"/>
  <c r="U162" i="2"/>
  <c r="U158" i="2"/>
  <c r="U154" i="2"/>
  <c r="U150" i="2"/>
  <c r="U146" i="2"/>
  <c r="U142" i="2"/>
  <c r="U138" i="2"/>
  <c r="U134" i="2"/>
  <c r="U130" i="2"/>
  <c r="U126" i="2"/>
  <c r="U122" i="2"/>
  <c r="U118" i="2"/>
  <c r="U114" i="2"/>
  <c r="U110" i="2"/>
  <c r="U106" i="2"/>
  <c r="U102" i="2"/>
  <c r="U98" i="2"/>
  <c r="U94" i="2"/>
  <c r="U90" i="2"/>
  <c r="U86" i="2"/>
  <c r="U82" i="2"/>
  <c r="U78" i="2"/>
  <c r="U74" i="2"/>
  <c r="U70" i="2"/>
  <c r="U66" i="2"/>
  <c r="U62" i="2"/>
  <c r="U58" i="2"/>
  <c r="U54" i="2"/>
  <c r="U50" i="2"/>
  <c r="U46" i="2"/>
  <c r="U42" i="2"/>
  <c r="U38" i="2"/>
  <c r="U34" i="2"/>
  <c r="U30" i="2"/>
  <c r="U26" i="2"/>
  <c r="U22" i="2"/>
  <c r="U18" i="2"/>
  <c r="U14" i="2"/>
  <c r="U10" i="2"/>
  <c r="U6" i="2"/>
  <c r="J1571" i="2"/>
  <c r="D1571" i="2"/>
  <c r="J1559" i="2"/>
  <c r="D1559" i="2"/>
  <c r="J1547" i="2"/>
  <c r="D1547" i="2"/>
  <c r="J1535" i="2"/>
  <c r="D1535" i="2"/>
  <c r="J1527" i="2"/>
  <c r="D1527" i="2"/>
  <c r="J1511" i="2"/>
  <c r="D1511" i="2"/>
  <c r="J1491" i="2"/>
  <c r="D1491" i="2"/>
  <c r="J1475" i="2"/>
  <c r="D1475" i="2"/>
  <c r="J1463" i="2"/>
  <c r="D1463" i="2"/>
  <c r="J1443" i="2"/>
  <c r="D1443" i="2"/>
  <c r="J1423" i="2"/>
  <c r="D1423" i="2"/>
  <c r="J1411" i="2"/>
  <c r="D1411" i="2"/>
  <c r="J1395" i="2"/>
  <c r="D1395" i="2"/>
  <c r="J1379" i="2"/>
  <c r="D1379" i="2"/>
  <c r="J1363" i="2"/>
  <c r="D1363" i="2"/>
  <c r="J1347" i="2"/>
  <c r="D1347" i="2"/>
  <c r="J1331" i="2"/>
  <c r="D1331" i="2"/>
  <c r="J1323" i="2"/>
  <c r="D1323" i="2"/>
  <c r="J1307" i="2"/>
  <c r="D1307" i="2"/>
  <c r="J1291" i="2"/>
  <c r="D1291" i="2"/>
  <c r="J1279" i="2"/>
  <c r="D1279" i="2"/>
  <c r="J1263" i="2"/>
  <c r="D1263" i="2"/>
  <c r="J1255" i="2"/>
  <c r="D1255" i="2"/>
  <c r="J1239" i="2"/>
  <c r="D1239" i="2"/>
  <c r="J1223" i="2"/>
  <c r="D1223" i="2"/>
  <c r="J1207" i="2"/>
  <c r="D1207" i="2"/>
  <c r="J1187" i="2"/>
  <c r="D1187" i="2"/>
  <c r="J1171" i="2"/>
  <c r="D1171" i="2"/>
  <c r="J1155" i="2"/>
  <c r="D1155" i="2"/>
  <c r="J1139" i="2"/>
  <c r="D1139" i="2"/>
  <c r="J1123" i="2"/>
  <c r="D1123" i="2"/>
  <c r="J1107" i="2"/>
  <c r="D1107" i="2"/>
  <c r="J1095" i="2"/>
  <c r="D1095" i="2"/>
  <c r="J1079" i="2"/>
  <c r="D1079" i="2"/>
  <c r="J1059" i="2"/>
  <c r="D1059" i="2"/>
  <c r="J1043" i="2"/>
  <c r="D1043" i="2"/>
  <c r="J1027" i="2"/>
  <c r="D1027" i="2"/>
  <c r="J1011" i="2"/>
  <c r="D1011" i="2"/>
  <c r="J995" i="2"/>
  <c r="D995" i="2"/>
  <c r="J979" i="2"/>
  <c r="D979" i="2"/>
  <c r="D971" i="2"/>
  <c r="J971" i="2"/>
  <c r="J959" i="2"/>
  <c r="D959" i="2"/>
  <c r="J943" i="2"/>
  <c r="D943" i="2"/>
  <c r="J923" i="2"/>
  <c r="D923" i="2"/>
  <c r="D907" i="2"/>
  <c r="J907" i="2"/>
  <c r="J891" i="2"/>
  <c r="D891" i="2"/>
  <c r="D875" i="2"/>
  <c r="J875" i="2"/>
  <c r="J859" i="2"/>
  <c r="D859" i="2"/>
  <c r="J847" i="2"/>
  <c r="D847" i="2"/>
  <c r="J831" i="2"/>
  <c r="D831" i="2"/>
  <c r="J815" i="2"/>
  <c r="D815" i="2"/>
  <c r="J795" i="2"/>
  <c r="D795" i="2"/>
  <c r="D779" i="2"/>
  <c r="J779" i="2"/>
  <c r="J767" i="2"/>
  <c r="D767" i="2"/>
  <c r="J751" i="2"/>
  <c r="D751" i="2"/>
  <c r="J735" i="2"/>
  <c r="D735" i="2"/>
  <c r="J723" i="2"/>
  <c r="D723" i="2"/>
  <c r="J703" i="2"/>
  <c r="D703" i="2"/>
  <c r="J687" i="2"/>
  <c r="D687" i="2"/>
  <c r="J671" i="2"/>
  <c r="D671" i="2"/>
  <c r="D651" i="2"/>
  <c r="J651" i="2"/>
  <c r="J643" i="2"/>
  <c r="D643" i="2"/>
  <c r="J627" i="2"/>
  <c r="D627" i="2"/>
  <c r="J615" i="2"/>
  <c r="D615" i="2"/>
  <c r="J599" i="2"/>
  <c r="D599" i="2"/>
  <c r="J587" i="2"/>
  <c r="D587" i="2"/>
  <c r="J571" i="2"/>
  <c r="D571" i="2"/>
  <c r="J555" i="2"/>
  <c r="D555" i="2"/>
  <c r="J539" i="2"/>
  <c r="D539" i="2"/>
  <c r="J523" i="2"/>
  <c r="D523" i="2"/>
  <c r="J515" i="2"/>
  <c r="D515" i="2"/>
  <c r="J499" i="2"/>
  <c r="D499" i="2"/>
  <c r="J483" i="2"/>
  <c r="D483" i="2"/>
  <c r="J471" i="2"/>
  <c r="D471" i="2"/>
  <c r="J455" i="2"/>
  <c r="D455" i="2"/>
  <c r="J447" i="2"/>
  <c r="D447" i="2"/>
  <c r="J431" i="2"/>
  <c r="D431" i="2"/>
  <c r="J415" i="2"/>
  <c r="D415" i="2"/>
  <c r="J399" i="2"/>
  <c r="D399" i="2"/>
  <c r="J383" i="2"/>
  <c r="D383" i="2"/>
  <c r="J367" i="2"/>
  <c r="D367" i="2"/>
  <c r="J351" i="2"/>
  <c r="D351" i="2"/>
  <c r="J343" i="2"/>
  <c r="D343" i="2"/>
  <c r="J327" i="2"/>
  <c r="D327" i="2"/>
  <c r="J311" i="2"/>
  <c r="D311" i="2"/>
  <c r="J295" i="2"/>
  <c r="D295" i="2"/>
  <c r="J279" i="2"/>
  <c r="D279" i="2"/>
  <c r="J263" i="2"/>
  <c r="D263" i="2"/>
  <c r="J243" i="2"/>
  <c r="D243" i="2"/>
  <c r="J231" i="2"/>
  <c r="D231" i="2"/>
  <c r="J211" i="2"/>
  <c r="D211" i="2"/>
  <c r="J195" i="2"/>
  <c r="D195" i="2"/>
  <c r="J179" i="2"/>
  <c r="D179" i="2"/>
  <c r="J163" i="2"/>
  <c r="D163" i="2"/>
  <c r="J147" i="2"/>
  <c r="D147" i="2"/>
  <c r="J131" i="2"/>
  <c r="D131" i="2"/>
  <c r="J119" i="2"/>
  <c r="D119" i="2"/>
  <c r="J103" i="2"/>
  <c r="D103" i="2"/>
  <c r="J87" i="2"/>
  <c r="D87" i="2"/>
  <c r="J75" i="2"/>
  <c r="D75" i="2"/>
  <c r="J59" i="2"/>
  <c r="D59" i="2"/>
  <c r="J47" i="2"/>
  <c r="D47" i="2"/>
  <c r="J39" i="2"/>
  <c r="D39" i="2"/>
  <c r="J27" i="2"/>
  <c r="D27" i="2"/>
  <c r="J19" i="2"/>
  <c r="D19" i="2"/>
  <c r="J15" i="2"/>
  <c r="D15" i="2"/>
  <c r="J11" i="2"/>
  <c r="D11" i="2"/>
  <c r="J7" i="2"/>
  <c r="D7" i="2"/>
  <c r="J3" i="2"/>
  <c r="D3" i="2"/>
  <c r="J1572" i="2"/>
  <c r="D1572" i="2"/>
  <c r="J1568" i="2"/>
  <c r="D1568" i="2"/>
  <c r="J1564" i="2"/>
  <c r="D1564" i="2"/>
  <c r="J1560" i="2"/>
  <c r="D1560" i="2"/>
  <c r="J1556" i="2"/>
  <c r="D1556" i="2"/>
  <c r="J1552" i="2"/>
  <c r="D1552" i="2"/>
  <c r="J1548" i="2"/>
  <c r="D1548" i="2"/>
  <c r="J1544" i="2"/>
  <c r="D1544" i="2"/>
  <c r="J1540" i="2"/>
  <c r="D1540" i="2"/>
  <c r="J1536" i="2"/>
  <c r="D1536" i="2"/>
  <c r="J1532" i="2"/>
  <c r="D1532" i="2"/>
  <c r="J1528" i="2"/>
  <c r="D1528" i="2"/>
  <c r="J1524" i="2"/>
  <c r="D1524" i="2"/>
  <c r="J1520" i="2"/>
  <c r="D1520" i="2"/>
  <c r="J1516" i="2"/>
  <c r="D1516" i="2"/>
  <c r="J1512" i="2"/>
  <c r="D1512" i="2"/>
  <c r="J1508" i="2"/>
  <c r="D1508" i="2"/>
  <c r="J1504" i="2"/>
  <c r="D1504" i="2"/>
  <c r="J1500" i="2"/>
  <c r="D1500" i="2"/>
  <c r="J1496" i="2"/>
  <c r="D1496" i="2"/>
  <c r="J1492" i="2"/>
  <c r="D1492" i="2"/>
  <c r="J1488" i="2"/>
  <c r="D1488" i="2"/>
  <c r="J1484" i="2"/>
  <c r="D1484" i="2"/>
  <c r="J1480" i="2"/>
  <c r="D1480" i="2"/>
  <c r="J1476" i="2"/>
  <c r="D1476" i="2"/>
  <c r="J1472" i="2"/>
  <c r="D1472" i="2"/>
  <c r="J1468" i="2"/>
  <c r="D1468" i="2"/>
  <c r="J1464" i="2"/>
  <c r="D1464" i="2"/>
  <c r="J1460" i="2"/>
  <c r="D1460" i="2"/>
  <c r="J1456" i="2"/>
  <c r="D1456" i="2"/>
  <c r="J1452" i="2"/>
  <c r="D1452" i="2"/>
  <c r="J1448" i="2"/>
  <c r="D1448" i="2"/>
  <c r="J1444" i="2"/>
  <c r="D1444" i="2"/>
  <c r="J1440" i="2"/>
  <c r="D1440" i="2"/>
  <c r="J1436" i="2"/>
  <c r="D1436" i="2"/>
  <c r="J1432" i="2"/>
  <c r="D1432" i="2"/>
  <c r="J1428" i="2"/>
  <c r="D1428" i="2"/>
  <c r="J1424" i="2"/>
  <c r="D1424" i="2"/>
  <c r="J1420" i="2"/>
  <c r="D1420" i="2"/>
  <c r="J1416" i="2"/>
  <c r="D1416" i="2"/>
  <c r="J1412" i="2"/>
  <c r="D1412" i="2"/>
  <c r="J1408" i="2"/>
  <c r="D1408" i="2"/>
  <c r="J1404" i="2"/>
  <c r="D1404" i="2"/>
  <c r="J1400" i="2"/>
  <c r="D1400" i="2"/>
  <c r="J1396" i="2"/>
  <c r="D1396" i="2"/>
  <c r="J1392" i="2"/>
  <c r="D1392" i="2"/>
  <c r="J1388" i="2"/>
  <c r="D1388" i="2"/>
  <c r="J1384" i="2"/>
  <c r="D1384" i="2"/>
  <c r="J1380" i="2"/>
  <c r="D1380" i="2"/>
  <c r="J1376" i="2"/>
  <c r="D1376" i="2"/>
  <c r="J1372" i="2"/>
  <c r="D1372" i="2"/>
  <c r="J1368" i="2"/>
  <c r="D1368" i="2"/>
  <c r="J1364" i="2"/>
  <c r="D1364" i="2"/>
  <c r="J1360" i="2"/>
  <c r="D1360" i="2"/>
  <c r="J1356" i="2"/>
  <c r="D1356" i="2"/>
  <c r="J1352" i="2"/>
  <c r="D1352" i="2"/>
  <c r="J1348" i="2"/>
  <c r="D1348" i="2"/>
  <c r="D1344" i="2"/>
  <c r="J1344" i="2"/>
  <c r="J1340" i="2"/>
  <c r="D1340" i="2"/>
  <c r="J1336" i="2"/>
  <c r="D1336" i="2"/>
  <c r="J1332" i="2"/>
  <c r="D1332" i="2"/>
  <c r="D1328" i="2"/>
  <c r="J1328" i="2"/>
  <c r="J1324" i="2"/>
  <c r="D1324" i="2"/>
  <c r="J1320" i="2"/>
  <c r="D1320" i="2"/>
  <c r="J1316" i="2"/>
  <c r="D1316" i="2"/>
  <c r="J1312" i="2"/>
  <c r="D1312" i="2"/>
  <c r="J1308" i="2"/>
  <c r="D1308" i="2"/>
  <c r="J1304" i="2"/>
  <c r="D1304" i="2"/>
  <c r="J1300" i="2"/>
  <c r="D1300" i="2"/>
  <c r="J1296" i="2"/>
  <c r="D1296" i="2"/>
  <c r="J1292" i="2"/>
  <c r="D1292" i="2"/>
  <c r="J1288" i="2"/>
  <c r="D1288" i="2"/>
  <c r="J1284" i="2"/>
  <c r="D1284" i="2"/>
  <c r="D1280" i="2"/>
  <c r="J1280" i="2"/>
  <c r="J1276" i="2"/>
  <c r="D1276" i="2"/>
  <c r="J1272" i="2"/>
  <c r="D1272" i="2"/>
  <c r="J1268" i="2"/>
  <c r="D1268" i="2"/>
  <c r="D1264" i="2"/>
  <c r="J1264" i="2"/>
  <c r="J1260" i="2"/>
  <c r="D1260" i="2"/>
  <c r="J1256" i="2"/>
  <c r="D1256" i="2"/>
  <c r="J1252" i="2"/>
  <c r="D1252" i="2"/>
  <c r="J1248" i="2"/>
  <c r="D1248" i="2"/>
  <c r="J1244" i="2"/>
  <c r="D1244" i="2"/>
  <c r="J1240" i="2"/>
  <c r="D1240" i="2"/>
  <c r="J1236" i="2"/>
  <c r="D1236" i="2"/>
  <c r="J1232" i="2"/>
  <c r="D1232" i="2"/>
  <c r="J1228" i="2"/>
  <c r="D1228" i="2"/>
  <c r="J1224" i="2"/>
  <c r="D1224" i="2"/>
  <c r="J1220" i="2"/>
  <c r="D1220" i="2"/>
  <c r="D1216" i="2"/>
  <c r="J1216" i="2"/>
  <c r="J1212" i="2"/>
  <c r="D1212" i="2"/>
  <c r="J1208" i="2"/>
  <c r="D1208" i="2"/>
  <c r="J1204" i="2"/>
  <c r="D1204" i="2"/>
  <c r="D1200" i="2"/>
  <c r="J1200" i="2"/>
  <c r="J1196" i="2"/>
  <c r="D1196" i="2"/>
  <c r="J1192" i="2"/>
  <c r="D1192" i="2"/>
  <c r="J1188" i="2"/>
  <c r="D1188" i="2"/>
  <c r="J1184" i="2"/>
  <c r="D1184" i="2"/>
  <c r="J1180" i="2"/>
  <c r="D1180" i="2"/>
  <c r="J1176" i="2"/>
  <c r="D1176" i="2"/>
  <c r="J1172" i="2"/>
  <c r="D1172" i="2"/>
  <c r="J1168" i="2"/>
  <c r="D1168" i="2"/>
  <c r="J1164" i="2"/>
  <c r="D1164" i="2"/>
  <c r="J1160" i="2"/>
  <c r="D1160" i="2"/>
  <c r="J1156" i="2"/>
  <c r="D1156" i="2"/>
  <c r="D1152" i="2"/>
  <c r="J1152" i="2"/>
  <c r="J1148" i="2"/>
  <c r="D1148" i="2"/>
  <c r="J1144" i="2"/>
  <c r="D1144" i="2"/>
  <c r="J1140" i="2"/>
  <c r="D1140" i="2"/>
  <c r="D1136" i="2"/>
  <c r="J1136" i="2"/>
  <c r="J1132" i="2"/>
  <c r="D1132" i="2"/>
  <c r="J1128" i="2"/>
  <c r="D1128" i="2"/>
  <c r="J1124" i="2"/>
  <c r="D1124" i="2"/>
  <c r="J1120" i="2"/>
  <c r="D1120" i="2"/>
  <c r="J1116" i="2"/>
  <c r="D1116" i="2"/>
  <c r="J1112" i="2"/>
  <c r="D1112" i="2"/>
  <c r="J1108" i="2"/>
  <c r="D1108" i="2"/>
  <c r="J1104" i="2"/>
  <c r="D1104" i="2"/>
  <c r="J1100" i="2"/>
  <c r="D1100" i="2"/>
  <c r="J1096" i="2"/>
  <c r="D1096" i="2"/>
  <c r="J1092" i="2"/>
  <c r="D1092" i="2"/>
  <c r="J1088" i="2"/>
  <c r="D1088" i="2"/>
  <c r="J1084" i="2"/>
  <c r="D1084" i="2"/>
  <c r="J1080" i="2"/>
  <c r="D1080" i="2"/>
  <c r="J1076" i="2"/>
  <c r="D1076" i="2"/>
  <c r="J1072" i="2"/>
  <c r="D1072" i="2"/>
  <c r="D1068" i="2"/>
  <c r="J1068" i="2"/>
  <c r="J1064" i="2"/>
  <c r="D1064" i="2"/>
  <c r="J1060" i="2"/>
  <c r="D1060" i="2"/>
  <c r="J1056" i="2"/>
  <c r="D1056" i="2"/>
  <c r="J1052" i="2"/>
  <c r="D1052" i="2"/>
  <c r="J1048" i="2"/>
  <c r="D1048" i="2"/>
  <c r="J1044" i="2"/>
  <c r="D1044" i="2"/>
  <c r="J1040" i="2"/>
  <c r="D1040" i="2"/>
  <c r="D1036" i="2"/>
  <c r="J1036" i="2"/>
  <c r="J1032" i="2"/>
  <c r="D1032" i="2"/>
  <c r="J1028" i="2"/>
  <c r="D1028" i="2"/>
  <c r="J1024" i="2"/>
  <c r="D1024" i="2"/>
  <c r="J1020" i="2"/>
  <c r="D1020" i="2"/>
  <c r="J1016" i="2"/>
  <c r="D1016" i="2"/>
  <c r="J1012" i="2"/>
  <c r="D1012" i="2"/>
  <c r="J1008" i="2"/>
  <c r="D1008" i="2"/>
  <c r="D1004" i="2"/>
  <c r="J1004" i="2"/>
  <c r="J1000" i="2"/>
  <c r="D1000" i="2"/>
  <c r="J996" i="2"/>
  <c r="D996" i="2"/>
  <c r="J992" i="2"/>
  <c r="D992" i="2"/>
  <c r="J988" i="2"/>
  <c r="D988" i="2"/>
  <c r="J984" i="2"/>
  <c r="D984" i="2"/>
  <c r="J980" i="2"/>
  <c r="D980" i="2"/>
  <c r="J976" i="2"/>
  <c r="D976" i="2"/>
  <c r="J972" i="2"/>
  <c r="D972" i="2"/>
  <c r="J968" i="2"/>
  <c r="D968" i="2"/>
  <c r="J964" i="2"/>
  <c r="D964" i="2"/>
  <c r="J960" i="2"/>
  <c r="D960" i="2"/>
  <c r="J956" i="2"/>
  <c r="D956" i="2"/>
  <c r="J952" i="2"/>
  <c r="D952" i="2"/>
  <c r="J948" i="2"/>
  <c r="D948" i="2"/>
  <c r="J944" i="2"/>
  <c r="D944" i="2"/>
  <c r="D940" i="2"/>
  <c r="J940" i="2"/>
  <c r="J936" i="2"/>
  <c r="D936" i="2"/>
  <c r="J932" i="2"/>
  <c r="D932" i="2"/>
  <c r="J928" i="2"/>
  <c r="D928" i="2"/>
  <c r="J924" i="2"/>
  <c r="D924" i="2"/>
  <c r="J920" i="2"/>
  <c r="D920" i="2"/>
  <c r="J916" i="2"/>
  <c r="D916" i="2"/>
  <c r="J912" i="2"/>
  <c r="D912" i="2"/>
  <c r="D908" i="2"/>
  <c r="J908" i="2"/>
  <c r="J904" i="2"/>
  <c r="D904" i="2"/>
  <c r="J900" i="2"/>
  <c r="D900" i="2"/>
  <c r="J896" i="2"/>
  <c r="D896" i="2"/>
  <c r="J892" i="2"/>
  <c r="D892" i="2"/>
  <c r="J888" i="2"/>
  <c r="D888" i="2"/>
  <c r="J884" i="2"/>
  <c r="D884" i="2"/>
  <c r="J880" i="2"/>
  <c r="D880" i="2"/>
  <c r="D876" i="2"/>
  <c r="J876" i="2"/>
  <c r="J872" i="2"/>
  <c r="D872" i="2"/>
  <c r="J868" i="2"/>
  <c r="D868" i="2"/>
  <c r="J864" i="2"/>
  <c r="D864" i="2"/>
  <c r="J860" i="2"/>
  <c r="D860" i="2"/>
  <c r="J856" i="2"/>
  <c r="D856" i="2"/>
  <c r="J852" i="2"/>
  <c r="D852" i="2"/>
  <c r="J848" i="2"/>
  <c r="D848" i="2"/>
  <c r="D844" i="2"/>
  <c r="J844" i="2"/>
  <c r="J840" i="2"/>
  <c r="D840" i="2"/>
  <c r="J836" i="2"/>
  <c r="D836" i="2"/>
  <c r="J832" i="2"/>
  <c r="D832" i="2"/>
  <c r="J828" i="2"/>
  <c r="D828" i="2"/>
  <c r="J824" i="2"/>
  <c r="D824" i="2"/>
  <c r="J820" i="2"/>
  <c r="D820" i="2"/>
  <c r="J816" i="2"/>
  <c r="D816" i="2"/>
  <c r="D812" i="2"/>
  <c r="J812" i="2"/>
  <c r="J808" i="2"/>
  <c r="D808" i="2"/>
  <c r="J804" i="2"/>
  <c r="D804" i="2"/>
  <c r="J800" i="2"/>
  <c r="D800" i="2"/>
  <c r="J796" i="2"/>
  <c r="D796" i="2"/>
  <c r="J792" i="2"/>
  <c r="D792" i="2"/>
  <c r="J788" i="2"/>
  <c r="D788" i="2"/>
  <c r="J784" i="2"/>
  <c r="D784" i="2"/>
  <c r="D780" i="2"/>
  <c r="J780" i="2"/>
  <c r="J776" i="2"/>
  <c r="D776" i="2"/>
  <c r="J772" i="2"/>
  <c r="D772" i="2"/>
  <c r="J768" i="2"/>
  <c r="D768" i="2"/>
  <c r="J764" i="2"/>
  <c r="D764" i="2"/>
  <c r="J760" i="2"/>
  <c r="D760" i="2"/>
  <c r="J756" i="2"/>
  <c r="D756" i="2"/>
  <c r="J752" i="2"/>
  <c r="D752" i="2"/>
  <c r="D748" i="2"/>
  <c r="J748" i="2"/>
  <c r="J744" i="2"/>
  <c r="D744" i="2"/>
  <c r="J740" i="2"/>
  <c r="D740" i="2"/>
  <c r="J736" i="2"/>
  <c r="D736" i="2"/>
  <c r="J732" i="2"/>
  <c r="D732" i="2"/>
  <c r="J728" i="2"/>
  <c r="D728" i="2"/>
  <c r="J724" i="2"/>
  <c r="D724" i="2"/>
  <c r="J720" i="2"/>
  <c r="D720" i="2"/>
  <c r="D716" i="2"/>
  <c r="J716" i="2"/>
  <c r="J712" i="2"/>
  <c r="D712" i="2"/>
  <c r="J708" i="2"/>
  <c r="D708" i="2"/>
  <c r="J704" i="2"/>
  <c r="D704" i="2"/>
  <c r="J700" i="2"/>
  <c r="D700" i="2"/>
  <c r="J696" i="2"/>
  <c r="D696" i="2"/>
  <c r="J692" i="2"/>
  <c r="D692" i="2"/>
  <c r="J688" i="2"/>
  <c r="D688" i="2"/>
  <c r="D684" i="2"/>
  <c r="J684" i="2"/>
  <c r="J680" i="2"/>
  <c r="D680" i="2"/>
  <c r="J676" i="2"/>
  <c r="D676" i="2"/>
  <c r="J672" i="2"/>
  <c r="D672" i="2"/>
  <c r="J668" i="2"/>
  <c r="D668" i="2"/>
  <c r="J664" i="2"/>
  <c r="D664" i="2"/>
  <c r="J660" i="2"/>
  <c r="D660" i="2"/>
  <c r="J656" i="2"/>
  <c r="D656" i="2"/>
  <c r="D652" i="2"/>
  <c r="J652" i="2"/>
  <c r="J648" i="2"/>
  <c r="D648" i="2"/>
  <c r="J644" i="2"/>
  <c r="D644" i="2"/>
  <c r="J640" i="2"/>
  <c r="D640" i="2"/>
  <c r="J636" i="2"/>
  <c r="D636" i="2"/>
  <c r="J632" i="2"/>
  <c r="D632" i="2"/>
  <c r="J628" i="2"/>
  <c r="D628" i="2"/>
  <c r="J624" i="2"/>
  <c r="D624" i="2"/>
  <c r="D620" i="2"/>
  <c r="J620" i="2"/>
  <c r="J616" i="2"/>
  <c r="D616" i="2"/>
  <c r="J612" i="2"/>
  <c r="D612" i="2"/>
  <c r="J608" i="2"/>
  <c r="D608" i="2"/>
  <c r="J604" i="2"/>
  <c r="D604" i="2"/>
  <c r="J600" i="2"/>
  <c r="D600" i="2"/>
  <c r="J596" i="2"/>
  <c r="D596" i="2"/>
  <c r="J592" i="2"/>
  <c r="D592" i="2"/>
  <c r="J588" i="2"/>
  <c r="D588" i="2"/>
  <c r="J584" i="2"/>
  <c r="D584" i="2"/>
  <c r="J580" i="2"/>
  <c r="D580" i="2"/>
  <c r="J576" i="2"/>
  <c r="D576" i="2"/>
  <c r="J572" i="2"/>
  <c r="D572" i="2"/>
  <c r="J568" i="2"/>
  <c r="D568" i="2"/>
  <c r="J564" i="2"/>
  <c r="D564" i="2"/>
  <c r="J560" i="2"/>
  <c r="D560" i="2"/>
  <c r="J556" i="2"/>
  <c r="D556" i="2"/>
  <c r="J552" i="2"/>
  <c r="D552" i="2"/>
  <c r="J548" i="2"/>
  <c r="D548" i="2"/>
  <c r="J544" i="2"/>
  <c r="D544" i="2"/>
  <c r="J540" i="2"/>
  <c r="D540" i="2"/>
  <c r="J536" i="2"/>
  <c r="D536" i="2"/>
  <c r="J532" i="2"/>
  <c r="D532" i="2"/>
  <c r="J528" i="2"/>
  <c r="D528" i="2"/>
  <c r="J524" i="2"/>
  <c r="D524" i="2"/>
  <c r="J520" i="2"/>
  <c r="D520" i="2"/>
  <c r="J516" i="2"/>
  <c r="D516" i="2"/>
  <c r="J512" i="2"/>
  <c r="D512" i="2"/>
  <c r="J508" i="2"/>
  <c r="D508" i="2"/>
  <c r="J504" i="2"/>
  <c r="D504" i="2"/>
  <c r="J500" i="2"/>
  <c r="D500" i="2"/>
  <c r="J496" i="2"/>
  <c r="D496" i="2"/>
  <c r="J492" i="2"/>
  <c r="D492" i="2"/>
  <c r="J488" i="2"/>
  <c r="D488" i="2"/>
  <c r="J484" i="2"/>
  <c r="D484" i="2"/>
  <c r="J480" i="2"/>
  <c r="D480" i="2"/>
  <c r="J476" i="2"/>
  <c r="D476" i="2"/>
  <c r="J472" i="2"/>
  <c r="D472" i="2"/>
  <c r="J468" i="2"/>
  <c r="D468" i="2"/>
  <c r="J464" i="2"/>
  <c r="D464" i="2"/>
  <c r="J460" i="2"/>
  <c r="D460" i="2"/>
  <c r="J456" i="2"/>
  <c r="D456" i="2"/>
  <c r="J452" i="2"/>
  <c r="D452" i="2"/>
  <c r="J448" i="2"/>
  <c r="D448" i="2"/>
  <c r="J444" i="2"/>
  <c r="D444" i="2"/>
  <c r="J440" i="2"/>
  <c r="D440" i="2"/>
  <c r="J436" i="2"/>
  <c r="D436" i="2"/>
  <c r="J432" i="2"/>
  <c r="D432" i="2"/>
  <c r="J428" i="2"/>
  <c r="D428" i="2"/>
  <c r="J424" i="2"/>
  <c r="D424" i="2"/>
  <c r="J420" i="2"/>
  <c r="D420" i="2"/>
  <c r="J416" i="2"/>
  <c r="D416" i="2"/>
  <c r="J412" i="2"/>
  <c r="D412" i="2"/>
  <c r="J408" i="2"/>
  <c r="D408" i="2"/>
  <c r="J404" i="2"/>
  <c r="D404" i="2"/>
  <c r="J400" i="2"/>
  <c r="D400" i="2"/>
  <c r="J396" i="2"/>
  <c r="D396" i="2"/>
  <c r="J392" i="2"/>
  <c r="D392" i="2"/>
  <c r="J388" i="2"/>
  <c r="D388" i="2"/>
  <c r="J384" i="2"/>
  <c r="D384" i="2"/>
  <c r="J380" i="2"/>
  <c r="D380" i="2"/>
  <c r="J376" i="2"/>
  <c r="D376" i="2"/>
  <c r="J372" i="2"/>
  <c r="D372" i="2"/>
  <c r="J368" i="2"/>
  <c r="D368" i="2"/>
  <c r="J364" i="2"/>
  <c r="D364" i="2"/>
  <c r="J360" i="2"/>
  <c r="D360" i="2"/>
  <c r="J356" i="2"/>
  <c r="D356" i="2"/>
  <c r="J352" i="2"/>
  <c r="D352" i="2"/>
  <c r="J348" i="2"/>
  <c r="D348" i="2"/>
  <c r="J344" i="2"/>
  <c r="D344" i="2"/>
  <c r="J340" i="2"/>
  <c r="D340" i="2"/>
  <c r="J336" i="2"/>
  <c r="D336" i="2"/>
  <c r="J332" i="2"/>
  <c r="D332" i="2"/>
  <c r="J328" i="2"/>
  <c r="D328" i="2"/>
  <c r="J324" i="2"/>
  <c r="D324" i="2"/>
  <c r="J320" i="2"/>
  <c r="D320" i="2"/>
  <c r="J316" i="2"/>
  <c r="D316" i="2"/>
  <c r="J312" i="2"/>
  <c r="D312" i="2"/>
  <c r="J308" i="2"/>
  <c r="D308" i="2"/>
  <c r="J304" i="2"/>
  <c r="D304" i="2"/>
  <c r="J300" i="2"/>
  <c r="D300" i="2"/>
  <c r="J296" i="2"/>
  <c r="D296" i="2"/>
  <c r="J292" i="2"/>
  <c r="D292" i="2"/>
  <c r="J288" i="2"/>
  <c r="D288" i="2"/>
  <c r="J284" i="2"/>
  <c r="D284" i="2"/>
  <c r="J280" i="2"/>
  <c r="D280" i="2"/>
  <c r="J276" i="2"/>
  <c r="D276" i="2"/>
  <c r="J272" i="2"/>
  <c r="D272" i="2"/>
  <c r="J268" i="2"/>
  <c r="D268" i="2"/>
  <c r="J264" i="2"/>
  <c r="D264" i="2"/>
  <c r="J260" i="2"/>
  <c r="D260" i="2"/>
  <c r="J256" i="2"/>
  <c r="D256" i="2"/>
  <c r="J252" i="2"/>
  <c r="D252" i="2"/>
  <c r="J248" i="2"/>
  <c r="D248" i="2"/>
  <c r="J244" i="2"/>
  <c r="D244" i="2"/>
  <c r="J240" i="2"/>
  <c r="D240" i="2"/>
  <c r="J236" i="2"/>
  <c r="D236" i="2"/>
  <c r="J232" i="2"/>
  <c r="D232" i="2"/>
  <c r="J228" i="2"/>
  <c r="D228" i="2"/>
  <c r="J224" i="2"/>
  <c r="D224" i="2"/>
  <c r="J220" i="2"/>
  <c r="D220" i="2"/>
  <c r="J216" i="2"/>
  <c r="D216" i="2"/>
  <c r="J212" i="2"/>
  <c r="D212" i="2"/>
  <c r="J208" i="2"/>
  <c r="D208" i="2"/>
  <c r="J204" i="2"/>
  <c r="D204" i="2"/>
  <c r="J200" i="2"/>
  <c r="D200" i="2"/>
  <c r="J196" i="2"/>
  <c r="D196" i="2"/>
  <c r="J192" i="2"/>
  <c r="D192" i="2"/>
  <c r="J188" i="2"/>
  <c r="D188" i="2"/>
  <c r="J184" i="2"/>
  <c r="D184" i="2"/>
  <c r="J180" i="2"/>
  <c r="D180" i="2"/>
  <c r="J176" i="2"/>
  <c r="D176" i="2"/>
  <c r="J172" i="2"/>
  <c r="D172" i="2"/>
  <c r="J168" i="2"/>
  <c r="D168" i="2"/>
  <c r="J164" i="2"/>
  <c r="D164" i="2"/>
  <c r="J160" i="2"/>
  <c r="D160" i="2"/>
  <c r="J156" i="2"/>
  <c r="D156" i="2"/>
  <c r="J152" i="2"/>
  <c r="D152" i="2"/>
  <c r="J148" i="2"/>
  <c r="D148" i="2"/>
  <c r="J144" i="2"/>
  <c r="D144" i="2"/>
  <c r="J140" i="2"/>
  <c r="D140" i="2"/>
  <c r="J136" i="2"/>
  <c r="D136" i="2"/>
  <c r="J132" i="2"/>
  <c r="D132" i="2"/>
  <c r="J128" i="2"/>
  <c r="D128" i="2"/>
  <c r="J124" i="2"/>
  <c r="D124" i="2"/>
  <c r="J120" i="2"/>
  <c r="D120" i="2"/>
  <c r="J116" i="2"/>
  <c r="D116" i="2"/>
  <c r="J112" i="2"/>
  <c r="D112" i="2"/>
  <c r="J108" i="2"/>
  <c r="D108" i="2"/>
  <c r="J104" i="2"/>
  <c r="D104" i="2"/>
  <c r="J100" i="2"/>
  <c r="D100" i="2"/>
  <c r="J96" i="2"/>
  <c r="D96" i="2"/>
  <c r="J92" i="2"/>
  <c r="D92" i="2"/>
  <c r="J88" i="2"/>
  <c r="D88" i="2"/>
  <c r="J84" i="2"/>
  <c r="D84" i="2"/>
  <c r="J80" i="2"/>
  <c r="D80" i="2"/>
  <c r="J76" i="2"/>
  <c r="D76" i="2"/>
  <c r="J72" i="2"/>
  <c r="D72" i="2"/>
  <c r="J68" i="2"/>
  <c r="D68" i="2"/>
  <c r="J64" i="2"/>
  <c r="D64" i="2"/>
  <c r="J60" i="2"/>
  <c r="D60" i="2"/>
  <c r="J56" i="2"/>
  <c r="D56" i="2"/>
  <c r="J52" i="2"/>
  <c r="D52" i="2"/>
  <c r="J48" i="2"/>
  <c r="D48" i="2"/>
  <c r="J44" i="2"/>
  <c r="D44" i="2"/>
  <c r="J40" i="2"/>
  <c r="D40" i="2"/>
  <c r="J36" i="2"/>
  <c r="D36" i="2"/>
  <c r="J32" i="2"/>
  <c r="D32" i="2"/>
  <c r="J28" i="2"/>
  <c r="D28" i="2"/>
  <c r="J24" i="2"/>
  <c r="D24" i="2"/>
  <c r="J20" i="2"/>
  <c r="D20" i="2"/>
  <c r="J16" i="2"/>
  <c r="D16" i="2"/>
  <c r="J12" i="2"/>
  <c r="D12" i="2"/>
  <c r="J8" i="2"/>
  <c r="D8" i="2"/>
  <c r="J4" i="2"/>
  <c r="D4" i="2"/>
  <c r="U1571" i="2"/>
  <c r="U1567" i="2"/>
  <c r="U1563" i="2"/>
  <c r="U1559" i="2"/>
  <c r="U1555" i="2"/>
  <c r="U1551" i="2"/>
  <c r="U1547" i="2"/>
  <c r="U1543" i="2"/>
  <c r="U1539" i="2"/>
  <c r="U1535" i="2"/>
  <c r="U1531" i="2"/>
  <c r="U1527" i="2"/>
  <c r="U1523" i="2"/>
  <c r="U1519" i="2"/>
  <c r="U1515" i="2"/>
  <c r="U1511" i="2"/>
  <c r="U1507" i="2"/>
  <c r="U1503" i="2"/>
  <c r="U1499" i="2"/>
  <c r="U1495" i="2"/>
  <c r="U1491" i="2"/>
  <c r="U1487" i="2"/>
  <c r="U1483" i="2"/>
  <c r="U1479" i="2"/>
  <c r="U1475" i="2"/>
  <c r="U1471" i="2"/>
  <c r="U1467" i="2"/>
  <c r="U1463" i="2"/>
  <c r="U1459" i="2"/>
  <c r="U1455" i="2"/>
  <c r="U1451" i="2"/>
  <c r="U1447" i="2"/>
  <c r="U1443" i="2"/>
  <c r="U1439" i="2"/>
  <c r="U1435" i="2"/>
  <c r="U1431" i="2"/>
  <c r="U1427" i="2"/>
  <c r="U1423" i="2"/>
  <c r="U1419" i="2"/>
  <c r="U1415" i="2"/>
  <c r="U1411" i="2"/>
  <c r="U1407" i="2"/>
  <c r="U1403" i="2"/>
  <c r="U1399" i="2"/>
  <c r="U1395" i="2"/>
  <c r="U1391" i="2"/>
  <c r="U1387" i="2"/>
  <c r="U1383" i="2"/>
  <c r="U1379" i="2"/>
  <c r="U1375" i="2"/>
  <c r="U1371" i="2"/>
  <c r="U1367" i="2"/>
  <c r="U1363" i="2"/>
  <c r="U1359" i="2"/>
  <c r="U1355" i="2"/>
  <c r="U1351" i="2"/>
  <c r="U1347" i="2"/>
  <c r="U1343" i="2"/>
  <c r="U1339" i="2"/>
  <c r="U1335" i="2"/>
  <c r="U1331" i="2"/>
  <c r="U1327" i="2"/>
  <c r="U1323" i="2"/>
  <c r="U1319" i="2"/>
  <c r="U1315" i="2"/>
  <c r="U1311" i="2"/>
  <c r="U1307" i="2"/>
  <c r="U1303" i="2"/>
  <c r="U1299" i="2"/>
  <c r="U1295" i="2"/>
  <c r="U1291" i="2"/>
  <c r="U1287" i="2"/>
  <c r="U1283" i="2"/>
  <c r="U1279" i="2"/>
  <c r="U1275" i="2"/>
  <c r="U1271" i="2"/>
  <c r="U1267" i="2"/>
  <c r="U1263" i="2"/>
  <c r="U1259" i="2"/>
  <c r="U1255" i="2"/>
  <c r="U1251" i="2"/>
  <c r="U1247" i="2"/>
  <c r="U1243" i="2"/>
  <c r="U1239" i="2"/>
  <c r="U1235" i="2"/>
  <c r="U1231" i="2"/>
  <c r="U1227" i="2"/>
  <c r="U1223" i="2"/>
  <c r="U1219" i="2"/>
  <c r="U1215" i="2"/>
  <c r="U1211" i="2"/>
  <c r="U1207" i="2"/>
  <c r="U1203" i="2"/>
  <c r="U1199" i="2"/>
  <c r="U1195" i="2"/>
  <c r="U1191" i="2"/>
  <c r="U1187" i="2"/>
  <c r="U1183" i="2"/>
  <c r="U1179" i="2"/>
  <c r="U1175" i="2"/>
  <c r="U1171" i="2"/>
  <c r="U1167" i="2"/>
  <c r="U1163" i="2"/>
  <c r="U1159" i="2"/>
  <c r="U1155" i="2"/>
  <c r="U1151" i="2"/>
  <c r="U1147" i="2"/>
  <c r="U1143" i="2"/>
  <c r="U1139" i="2"/>
  <c r="U1135" i="2"/>
  <c r="U1131" i="2"/>
  <c r="U1127" i="2"/>
  <c r="U1123" i="2"/>
  <c r="U1119" i="2"/>
  <c r="U1115" i="2"/>
  <c r="U1111" i="2"/>
  <c r="U1107" i="2"/>
  <c r="U1103" i="2"/>
  <c r="U1099" i="2"/>
  <c r="U1095" i="2"/>
  <c r="U1091" i="2"/>
  <c r="U1087" i="2"/>
  <c r="U1083" i="2"/>
  <c r="U1079" i="2"/>
  <c r="U1075" i="2"/>
  <c r="U1071" i="2"/>
  <c r="U1067" i="2"/>
  <c r="U1063" i="2"/>
  <c r="U1059" i="2"/>
  <c r="U1055" i="2"/>
  <c r="U1051" i="2"/>
  <c r="U1047" i="2"/>
  <c r="U1043" i="2"/>
  <c r="U1039" i="2"/>
  <c r="U1035" i="2"/>
  <c r="U1031" i="2"/>
  <c r="U1027" i="2"/>
  <c r="U1023" i="2"/>
  <c r="U1019" i="2"/>
  <c r="U1015" i="2"/>
  <c r="U1011" i="2"/>
  <c r="U1007" i="2"/>
  <c r="U1003" i="2"/>
  <c r="U999" i="2"/>
  <c r="U995" i="2"/>
  <c r="U991" i="2"/>
  <c r="U987" i="2"/>
  <c r="U983" i="2"/>
  <c r="U979" i="2"/>
  <c r="U975" i="2"/>
  <c r="U971" i="2"/>
  <c r="U967" i="2"/>
  <c r="U963" i="2"/>
  <c r="U959" i="2"/>
  <c r="U955" i="2"/>
  <c r="U951" i="2"/>
  <c r="U947" i="2"/>
  <c r="U943" i="2"/>
  <c r="U939" i="2"/>
  <c r="U935" i="2"/>
  <c r="U931" i="2"/>
  <c r="U927" i="2"/>
  <c r="U923" i="2"/>
  <c r="U919" i="2"/>
  <c r="U915" i="2"/>
  <c r="U911" i="2"/>
  <c r="U907" i="2"/>
  <c r="U903" i="2"/>
  <c r="U899" i="2"/>
  <c r="U895" i="2"/>
  <c r="U891" i="2"/>
  <c r="U887" i="2"/>
  <c r="U883" i="2"/>
  <c r="U879" i="2"/>
  <c r="U875" i="2"/>
  <c r="U871" i="2"/>
  <c r="U867" i="2"/>
  <c r="U863" i="2"/>
  <c r="U859" i="2"/>
  <c r="U855" i="2"/>
  <c r="U851" i="2"/>
  <c r="U847" i="2"/>
  <c r="U843" i="2"/>
  <c r="U839" i="2"/>
  <c r="U835" i="2"/>
  <c r="U831" i="2"/>
  <c r="U827" i="2"/>
  <c r="U823" i="2"/>
  <c r="U819" i="2"/>
  <c r="U815" i="2"/>
  <c r="U811" i="2"/>
  <c r="U807" i="2"/>
  <c r="U803" i="2"/>
  <c r="U799" i="2"/>
  <c r="U795" i="2"/>
  <c r="U791" i="2"/>
  <c r="U787" i="2"/>
  <c r="U783" i="2"/>
  <c r="U779" i="2"/>
  <c r="U775" i="2"/>
  <c r="U771" i="2"/>
  <c r="U767" i="2"/>
  <c r="U763" i="2"/>
  <c r="U759" i="2"/>
  <c r="U755" i="2"/>
  <c r="U751" i="2"/>
  <c r="U747" i="2"/>
  <c r="U743" i="2"/>
  <c r="U739" i="2"/>
  <c r="U735" i="2"/>
  <c r="U731" i="2"/>
  <c r="U727" i="2"/>
  <c r="U723" i="2"/>
  <c r="U719" i="2"/>
  <c r="U715" i="2"/>
  <c r="U711" i="2"/>
  <c r="U707" i="2"/>
  <c r="U703" i="2"/>
  <c r="U699" i="2"/>
  <c r="U695" i="2"/>
  <c r="U691" i="2"/>
  <c r="U687" i="2"/>
  <c r="U683" i="2"/>
  <c r="U679" i="2"/>
  <c r="U675" i="2"/>
  <c r="U671" i="2"/>
  <c r="U667" i="2"/>
  <c r="U663" i="2"/>
  <c r="U659" i="2"/>
  <c r="U655" i="2"/>
  <c r="U651" i="2"/>
  <c r="U647" i="2"/>
  <c r="U643" i="2"/>
  <c r="U639" i="2"/>
  <c r="U635" i="2"/>
  <c r="U631" i="2"/>
  <c r="U627" i="2"/>
  <c r="U623" i="2"/>
  <c r="U619" i="2"/>
  <c r="U615" i="2"/>
  <c r="J1563" i="2"/>
  <c r="D1563" i="2"/>
  <c r="J1543" i="2"/>
  <c r="D1543" i="2"/>
  <c r="J1519" i="2"/>
  <c r="D1519" i="2"/>
  <c r="J1503" i="2"/>
  <c r="D1503" i="2"/>
  <c r="J1487" i="2"/>
  <c r="D1487" i="2"/>
  <c r="J1471" i="2"/>
  <c r="D1471" i="2"/>
  <c r="J1455" i="2"/>
  <c r="D1455" i="2"/>
  <c r="J1439" i="2"/>
  <c r="D1439" i="2"/>
  <c r="J1431" i="2"/>
  <c r="D1431" i="2"/>
  <c r="J1415" i="2"/>
  <c r="D1415" i="2"/>
  <c r="J1399" i="2"/>
  <c r="D1399" i="2"/>
  <c r="J1383" i="2"/>
  <c r="D1383" i="2"/>
  <c r="J1367" i="2"/>
  <c r="D1367" i="2"/>
  <c r="J1355" i="2"/>
  <c r="D1355" i="2"/>
  <c r="J1339" i="2"/>
  <c r="D1339" i="2"/>
  <c r="J1315" i="2"/>
  <c r="D1315" i="2"/>
  <c r="J1299" i="2"/>
  <c r="D1299" i="2"/>
  <c r="J1283" i="2"/>
  <c r="D1283" i="2"/>
  <c r="J1267" i="2"/>
  <c r="D1267" i="2"/>
  <c r="J1247" i="2"/>
  <c r="D1247" i="2"/>
  <c r="J1231" i="2"/>
  <c r="D1231" i="2"/>
  <c r="J1215" i="2"/>
  <c r="D1215" i="2"/>
  <c r="J1199" i="2"/>
  <c r="D1199" i="2"/>
  <c r="J1183" i="2"/>
  <c r="D1183" i="2"/>
  <c r="J1167" i="2"/>
  <c r="D1167" i="2"/>
  <c r="J1151" i="2"/>
  <c r="D1151" i="2"/>
  <c r="J1135" i="2"/>
  <c r="D1135" i="2"/>
  <c r="J1115" i="2"/>
  <c r="D1115" i="2"/>
  <c r="D1099" i="2"/>
  <c r="J1099" i="2"/>
  <c r="J1087" i="2"/>
  <c r="D1087" i="2"/>
  <c r="J1071" i="2"/>
  <c r="D1071" i="2"/>
  <c r="J1051" i="2"/>
  <c r="D1051" i="2"/>
  <c r="J1031" i="2"/>
  <c r="D1031" i="2"/>
  <c r="J1007" i="2"/>
  <c r="D1007" i="2"/>
  <c r="J991" i="2"/>
  <c r="D991" i="2"/>
  <c r="J967" i="2"/>
  <c r="D967" i="2"/>
  <c r="J955" i="2"/>
  <c r="D955" i="2"/>
  <c r="D939" i="2"/>
  <c r="J939" i="2"/>
  <c r="J919" i="2"/>
  <c r="D919" i="2"/>
  <c r="J899" i="2"/>
  <c r="D899" i="2"/>
  <c r="J887" i="2"/>
  <c r="D887" i="2"/>
  <c r="J871" i="2"/>
  <c r="D871" i="2"/>
  <c r="J855" i="2"/>
  <c r="D855" i="2"/>
  <c r="J835" i="2"/>
  <c r="D835" i="2"/>
  <c r="J819" i="2"/>
  <c r="D819" i="2"/>
  <c r="J803" i="2"/>
  <c r="D803" i="2"/>
  <c r="J787" i="2"/>
  <c r="D787" i="2"/>
  <c r="J771" i="2"/>
  <c r="D771" i="2"/>
  <c r="J755" i="2"/>
  <c r="D755" i="2"/>
  <c r="J739" i="2"/>
  <c r="D739" i="2"/>
  <c r="J727" i="2"/>
  <c r="D727" i="2"/>
  <c r="J707" i="2"/>
  <c r="D707" i="2"/>
  <c r="J691" i="2"/>
  <c r="D691" i="2"/>
  <c r="J675" i="2"/>
  <c r="D675" i="2"/>
  <c r="J659" i="2"/>
  <c r="D659" i="2"/>
  <c r="J635" i="2"/>
  <c r="D635" i="2"/>
  <c r="D619" i="2"/>
  <c r="J619" i="2"/>
  <c r="J603" i="2"/>
  <c r="D603" i="2"/>
  <c r="J583" i="2"/>
  <c r="D583" i="2"/>
  <c r="J567" i="2"/>
  <c r="D567" i="2"/>
  <c r="J551" i="2"/>
  <c r="D551" i="2"/>
  <c r="J535" i="2"/>
  <c r="D535" i="2"/>
  <c r="J507" i="2"/>
  <c r="D507" i="2"/>
  <c r="J491" i="2"/>
  <c r="D491" i="2"/>
  <c r="J475" i="2"/>
  <c r="D475" i="2"/>
  <c r="J459" i="2"/>
  <c r="D459" i="2"/>
  <c r="J443" i="2"/>
  <c r="D443" i="2"/>
  <c r="J427" i="2"/>
  <c r="D427" i="2"/>
  <c r="J411" i="2"/>
  <c r="D411" i="2"/>
  <c r="J391" i="2"/>
  <c r="D391" i="2"/>
  <c r="J371" i="2"/>
  <c r="D371" i="2"/>
  <c r="J355" i="2"/>
  <c r="D355" i="2"/>
  <c r="J339" i="2"/>
  <c r="D339" i="2"/>
  <c r="J323" i="2"/>
  <c r="D323" i="2"/>
  <c r="J303" i="2"/>
  <c r="D303" i="2"/>
  <c r="J283" i="2"/>
  <c r="D283" i="2"/>
  <c r="J267" i="2"/>
  <c r="D267" i="2"/>
  <c r="J255" i="2"/>
  <c r="D255" i="2"/>
  <c r="J239" i="2"/>
  <c r="D239" i="2"/>
  <c r="J223" i="2"/>
  <c r="D223" i="2"/>
  <c r="J207" i="2"/>
  <c r="D207" i="2"/>
  <c r="J187" i="2"/>
  <c r="D187" i="2"/>
  <c r="J171" i="2"/>
  <c r="D171" i="2"/>
  <c r="J151" i="2"/>
  <c r="D151" i="2"/>
  <c r="J135" i="2"/>
  <c r="D135" i="2"/>
  <c r="J115" i="2"/>
  <c r="D115" i="2"/>
  <c r="J99" i="2"/>
  <c r="D99" i="2"/>
  <c r="J83" i="2"/>
  <c r="D83" i="2"/>
  <c r="J63" i="2"/>
  <c r="D63" i="2"/>
  <c r="U1217" i="2"/>
  <c r="U1213" i="2"/>
  <c r="U1209" i="2"/>
  <c r="U1205" i="2"/>
  <c r="U1201" i="2"/>
  <c r="U1197" i="2"/>
  <c r="U1193" i="2"/>
  <c r="U1189" i="2"/>
  <c r="U1185" i="2"/>
  <c r="U1181" i="2"/>
  <c r="U1177" i="2"/>
  <c r="U1173" i="2"/>
  <c r="U1169" i="2"/>
  <c r="U1165" i="2"/>
  <c r="U1161" i="2"/>
  <c r="U1157" i="2"/>
  <c r="U1153" i="2"/>
  <c r="U1149" i="2"/>
  <c r="U1145" i="2"/>
  <c r="U1141" i="2"/>
  <c r="U1137" i="2"/>
  <c r="U1133" i="2"/>
  <c r="U1129" i="2"/>
  <c r="U1125" i="2"/>
  <c r="U1121" i="2"/>
  <c r="U1117" i="2"/>
  <c r="U1113" i="2"/>
  <c r="U1109" i="2"/>
  <c r="U1105" i="2"/>
  <c r="U1101" i="2"/>
  <c r="U1097" i="2"/>
  <c r="U1093" i="2"/>
  <c r="U1089" i="2"/>
  <c r="U1085" i="2"/>
  <c r="U1081" i="2"/>
  <c r="U1077" i="2"/>
  <c r="U1073" i="2"/>
  <c r="U1069" i="2"/>
  <c r="U1065" i="2"/>
  <c r="U1061" i="2"/>
  <c r="U1057" i="2"/>
  <c r="U1053" i="2"/>
  <c r="U1049" i="2"/>
  <c r="U1045" i="2"/>
  <c r="U1041" i="2"/>
  <c r="U1037" i="2"/>
  <c r="U1033" i="2"/>
  <c r="U1029" i="2"/>
  <c r="U1025" i="2"/>
  <c r="U1021" i="2"/>
  <c r="U1017" i="2"/>
  <c r="U1013" i="2"/>
  <c r="U1009" i="2"/>
  <c r="U1005" i="2"/>
  <c r="U1001" i="2"/>
  <c r="U997" i="2"/>
  <c r="U993" i="2"/>
  <c r="U989" i="2"/>
  <c r="U985" i="2"/>
  <c r="U981" i="2"/>
  <c r="U977" i="2"/>
  <c r="U973" i="2"/>
  <c r="U969" i="2"/>
  <c r="U965" i="2"/>
  <c r="U961" i="2"/>
  <c r="U957" i="2"/>
  <c r="U953" i="2"/>
  <c r="U949" i="2"/>
  <c r="U945" i="2"/>
  <c r="U941" i="2"/>
  <c r="U937" i="2"/>
  <c r="U933" i="2"/>
  <c r="U929" i="2"/>
  <c r="U925" i="2"/>
  <c r="U921" i="2"/>
  <c r="U917" i="2"/>
  <c r="U913" i="2"/>
  <c r="U909" i="2"/>
  <c r="U905" i="2"/>
  <c r="U901" i="2"/>
  <c r="U897" i="2"/>
  <c r="U893" i="2"/>
  <c r="U889" i="2"/>
  <c r="U885" i="2"/>
  <c r="U881" i="2"/>
  <c r="U877" i="2"/>
  <c r="U873" i="2"/>
  <c r="U869" i="2"/>
  <c r="U865" i="2"/>
  <c r="U861" i="2"/>
  <c r="U857" i="2"/>
  <c r="U853" i="2"/>
  <c r="U849" i="2"/>
  <c r="U845" i="2"/>
  <c r="U841" i="2"/>
  <c r="U837" i="2"/>
  <c r="U833" i="2"/>
  <c r="U829" i="2"/>
  <c r="U825" i="2"/>
  <c r="U821" i="2"/>
  <c r="U817" i="2"/>
  <c r="U813" i="2"/>
  <c r="U809" i="2"/>
  <c r="U805" i="2"/>
  <c r="U801" i="2"/>
  <c r="U797" i="2"/>
  <c r="U793" i="2"/>
  <c r="U789" i="2"/>
  <c r="U785" i="2"/>
  <c r="U781" i="2"/>
  <c r="U777" i="2"/>
  <c r="U773" i="2"/>
  <c r="U769" i="2"/>
  <c r="U765" i="2"/>
  <c r="U761" i="2"/>
  <c r="U757" i="2"/>
  <c r="U753" i="2"/>
  <c r="U749" i="2"/>
  <c r="U745" i="2"/>
  <c r="U741" i="2"/>
  <c r="U737" i="2"/>
  <c r="U733" i="2"/>
  <c r="U729" i="2"/>
  <c r="U725" i="2"/>
  <c r="U721" i="2"/>
  <c r="U717" i="2"/>
  <c r="U713" i="2"/>
  <c r="U709" i="2"/>
  <c r="U705" i="2"/>
  <c r="U701" i="2"/>
  <c r="U697" i="2"/>
  <c r="U693" i="2"/>
  <c r="U689" i="2"/>
  <c r="U685" i="2"/>
  <c r="U681" i="2"/>
  <c r="U677" i="2"/>
  <c r="U673" i="2"/>
  <c r="U669" i="2"/>
  <c r="U665" i="2"/>
  <c r="U661" i="2"/>
  <c r="U657" i="2"/>
  <c r="U653" i="2"/>
  <c r="U649" i="2"/>
  <c r="U645" i="2"/>
  <c r="U641" i="2"/>
  <c r="U637" i="2"/>
  <c r="U633" i="2"/>
  <c r="U629" i="2"/>
  <c r="U625" i="2"/>
  <c r="U621" i="2"/>
  <c r="U617" i="2"/>
  <c r="U613" i="2"/>
  <c r="U609" i="2"/>
  <c r="U605" i="2"/>
  <c r="U601" i="2"/>
  <c r="U597" i="2"/>
  <c r="U593" i="2"/>
  <c r="U589" i="2"/>
  <c r="U585" i="2"/>
  <c r="U581" i="2"/>
  <c r="U577" i="2"/>
  <c r="U573" i="2"/>
  <c r="U569" i="2"/>
  <c r="U565" i="2"/>
  <c r="U561" i="2"/>
  <c r="U557" i="2"/>
  <c r="U553" i="2"/>
  <c r="U549" i="2"/>
  <c r="U545" i="2"/>
  <c r="U541" i="2"/>
  <c r="U537" i="2"/>
  <c r="U533" i="2"/>
  <c r="U529" i="2"/>
  <c r="U525" i="2"/>
  <c r="U521" i="2"/>
  <c r="U517" i="2"/>
  <c r="U513" i="2"/>
  <c r="U509" i="2"/>
  <c r="U505" i="2"/>
  <c r="U501" i="2"/>
  <c r="U497" i="2"/>
  <c r="U493" i="2"/>
  <c r="U489" i="2"/>
  <c r="U485" i="2"/>
  <c r="U481" i="2"/>
  <c r="U477" i="2"/>
  <c r="U473" i="2"/>
  <c r="U469" i="2"/>
  <c r="U465" i="2"/>
  <c r="U461" i="2"/>
  <c r="U457" i="2"/>
  <c r="U453" i="2"/>
  <c r="U449" i="2"/>
  <c r="U445" i="2"/>
  <c r="U441" i="2"/>
  <c r="U437" i="2"/>
  <c r="U433" i="2"/>
  <c r="U429" i="2"/>
  <c r="U425" i="2"/>
  <c r="U421" i="2"/>
  <c r="U417" i="2"/>
  <c r="U413" i="2"/>
  <c r="U409" i="2"/>
  <c r="U405" i="2"/>
  <c r="U401" i="2"/>
  <c r="U397" i="2"/>
  <c r="U393" i="2"/>
  <c r="U389" i="2"/>
  <c r="U385" i="2"/>
  <c r="U381" i="2"/>
  <c r="U377" i="2"/>
  <c r="U373" i="2"/>
  <c r="U369" i="2"/>
  <c r="U365" i="2"/>
  <c r="U361" i="2"/>
  <c r="U357" i="2"/>
  <c r="U353" i="2"/>
  <c r="U349" i="2"/>
  <c r="U345" i="2"/>
  <c r="U341" i="2"/>
  <c r="U337" i="2"/>
  <c r="U333" i="2"/>
  <c r="U329" i="2"/>
  <c r="U325" i="2"/>
  <c r="U321" i="2"/>
  <c r="U317" i="2"/>
  <c r="U313" i="2"/>
  <c r="U309" i="2"/>
  <c r="U305" i="2"/>
  <c r="U301" i="2"/>
  <c r="U297" i="2"/>
  <c r="U293" i="2"/>
  <c r="U289" i="2"/>
  <c r="U285" i="2"/>
  <c r="U281" i="2"/>
  <c r="U277" i="2"/>
  <c r="U273" i="2"/>
  <c r="U269" i="2"/>
  <c r="U265" i="2"/>
  <c r="U261" i="2"/>
  <c r="U257" i="2"/>
  <c r="U253" i="2"/>
  <c r="U249" i="2"/>
  <c r="U245" i="2"/>
  <c r="U241" i="2"/>
  <c r="U237" i="2"/>
  <c r="U233" i="2"/>
  <c r="U229" i="2"/>
  <c r="U225" i="2"/>
  <c r="U221" i="2"/>
  <c r="U217" i="2"/>
  <c r="U213" i="2"/>
  <c r="U209" i="2"/>
  <c r="U205" i="2"/>
  <c r="U201" i="2"/>
  <c r="U197" i="2"/>
  <c r="U193" i="2"/>
  <c r="U189" i="2"/>
  <c r="U185" i="2"/>
  <c r="U181" i="2"/>
  <c r="U177" i="2"/>
  <c r="U173" i="2"/>
  <c r="U169" i="2"/>
  <c r="U165" i="2"/>
  <c r="U161" i="2"/>
  <c r="U157" i="2"/>
  <c r="U153" i="2"/>
  <c r="U149" i="2"/>
  <c r="U145" i="2"/>
  <c r="U141" i="2"/>
  <c r="U137" i="2"/>
  <c r="U133" i="2"/>
  <c r="U129" i="2"/>
  <c r="U125" i="2"/>
  <c r="U121" i="2"/>
  <c r="U117" i="2"/>
  <c r="U113" i="2"/>
  <c r="U109" i="2"/>
  <c r="U105" i="2"/>
  <c r="U101" i="2"/>
  <c r="U97" i="2"/>
  <c r="U93" i="2"/>
  <c r="U89" i="2"/>
  <c r="U85" i="2"/>
  <c r="U81" i="2"/>
  <c r="U77" i="2"/>
  <c r="U73" i="2"/>
  <c r="U69" i="2"/>
  <c r="U65" i="2"/>
  <c r="U61" i="2"/>
  <c r="U57" i="2"/>
  <c r="U53" i="2"/>
  <c r="U49" i="2"/>
  <c r="U45" i="2"/>
  <c r="U41" i="2"/>
  <c r="U37" i="2"/>
  <c r="U33" i="2"/>
  <c r="U29" i="2"/>
  <c r="U25" i="2"/>
  <c r="U21" i="2"/>
  <c r="U17" i="2"/>
  <c r="U13" i="2"/>
  <c r="U9" i="2"/>
  <c r="U5" i="2"/>
  <c r="U611" i="2"/>
  <c r="U607" i="2"/>
  <c r="U603" i="2"/>
  <c r="U599" i="2"/>
  <c r="U595" i="2"/>
  <c r="U591" i="2"/>
  <c r="U587" i="2"/>
  <c r="U583" i="2"/>
  <c r="U579" i="2"/>
  <c r="U575" i="2"/>
  <c r="U571" i="2"/>
  <c r="U567" i="2"/>
  <c r="U563" i="2"/>
  <c r="U559" i="2"/>
  <c r="U555" i="2"/>
  <c r="U551" i="2"/>
  <c r="U547" i="2"/>
  <c r="U543" i="2"/>
  <c r="U539" i="2"/>
  <c r="U535" i="2"/>
  <c r="U531" i="2"/>
  <c r="U527" i="2"/>
  <c r="U523" i="2"/>
  <c r="U519" i="2"/>
  <c r="U515" i="2"/>
  <c r="U511" i="2"/>
  <c r="U507" i="2"/>
  <c r="U503" i="2"/>
  <c r="U499" i="2"/>
  <c r="U495" i="2"/>
  <c r="U491" i="2"/>
  <c r="U487" i="2"/>
  <c r="U483" i="2"/>
  <c r="U479" i="2"/>
  <c r="U475" i="2"/>
  <c r="U471" i="2"/>
  <c r="U467" i="2"/>
  <c r="U463" i="2"/>
  <c r="U459" i="2"/>
  <c r="U455" i="2"/>
  <c r="U451" i="2"/>
  <c r="U447" i="2"/>
  <c r="U443" i="2"/>
  <c r="U439" i="2"/>
  <c r="U435" i="2"/>
  <c r="U431" i="2"/>
  <c r="U427" i="2"/>
  <c r="U423" i="2"/>
  <c r="U419" i="2"/>
  <c r="U415" i="2"/>
  <c r="U411" i="2"/>
  <c r="U407" i="2"/>
  <c r="U403" i="2"/>
  <c r="U399" i="2"/>
  <c r="U395" i="2"/>
  <c r="U391" i="2"/>
  <c r="U387" i="2"/>
  <c r="U383" i="2"/>
  <c r="U379" i="2"/>
  <c r="U375" i="2"/>
  <c r="U371" i="2"/>
  <c r="U367" i="2"/>
  <c r="U363" i="2"/>
  <c r="U359" i="2"/>
  <c r="U355" i="2"/>
  <c r="U351" i="2"/>
  <c r="U347" i="2"/>
  <c r="U343" i="2"/>
  <c r="U339" i="2"/>
  <c r="U335" i="2"/>
  <c r="U331" i="2"/>
  <c r="U327" i="2"/>
  <c r="U323" i="2"/>
  <c r="U319" i="2"/>
  <c r="U315" i="2"/>
  <c r="U311" i="2"/>
  <c r="U307" i="2"/>
  <c r="U303" i="2"/>
  <c r="U299" i="2"/>
  <c r="U295" i="2"/>
  <c r="U291" i="2"/>
  <c r="U287" i="2"/>
  <c r="U283" i="2"/>
  <c r="U279" i="2"/>
  <c r="U275" i="2"/>
  <c r="U271" i="2"/>
  <c r="U267" i="2"/>
  <c r="U263" i="2"/>
  <c r="U259" i="2"/>
  <c r="U255" i="2"/>
  <c r="U251" i="2"/>
  <c r="U247" i="2"/>
  <c r="U243" i="2"/>
  <c r="U239" i="2"/>
  <c r="U235" i="2"/>
  <c r="U231" i="2"/>
  <c r="U227" i="2"/>
  <c r="U223" i="2"/>
  <c r="U219" i="2"/>
  <c r="U215" i="2"/>
  <c r="U211" i="2"/>
  <c r="U207" i="2"/>
  <c r="U203" i="2"/>
  <c r="U199" i="2"/>
  <c r="U195" i="2"/>
  <c r="U191" i="2"/>
  <c r="U187" i="2"/>
  <c r="U183" i="2"/>
  <c r="U179" i="2"/>
  <c r="U175" i="2"/>
  <c r="U171" i="2"/>
  <c r="U167" i="2"/>
  <c r="U163" i="2"/>
  <c r="U159" i="2"/>
  <c r="U155" i="2"/>
  <c r="U151" i="2"/>
  <c r="U147" i="2"/>
  <c r="U143" i="2"/>
  <c r="U139" i="2"/>
  <c r="U135" i="2"/>
  <c r="U131" i="2"/>
  <c r="U127" i="2"/>
  <c r="U123" i="2"/>
  <c r="U119" i="2"/>
  <c r="U115" i="2"/>
  <c r="U111" i="2"/>
  <c r="U107" i="2"/>
  <c r="U103" i="2"/>
  <c r="U99" i="2"/>
  <c r="U95" i="2"/>
  <c r="U91" i="2"/>
  <c r="U87" i="2"/>
  <c r="U83" i="2"/>
  <c r="U79" i="2"/>
  <c r="U75" i="2"/>
  <c r="U71" i="2"/>
  <c r="U67" i="2"/>
  <c r="U63" i="2"/>
  <c r="U59" i="2"/>
  <c r="U55" i="2"/>
  <c r="U51" i="2"/>
  <c r="U47" i="2"/>
  <c r="U43" i="2"/>
  <c r="U39" i="2"/>
  <c r="U35" i="2"/>
  <c r="U31" i="2"/>
  <c r="U27" i="2"/>
  <c r="U23" i="2"/>
  <c r="U19" i="2"/>
  <c r="U15" i="2"/>
  <c r="U11" i="2"/>
  <c r="U7" i="2"/>
  <c r="U3" i="2"/>
  <c r="I2" i="2"/>
  <c r="R2" i="2" s="1"/>
  <c r="G2" i="2"/>
  <c r="F2" i="2"/>
  <c r="E2" i="2"/>
  <c r="Q2" i="2" s="1"/>
  <c r="Q1574" i="2"/>
  <c r="R1574" i="2"/>
  <c r="I1574" i="2"/>
  <c r="G1574" i="2"/>
  <c r="F1574" i="2"/>
  <c r="E1574" i="2"/>
  <c r="I1573" i="2"/>
  <c r="R1573" i="2" s="1"/>
  <c r="E1573" i="2"/>
  <c r="Q1573" i="2" s="1"/>
  <c r="G1573" i="2"/>
  <c r="F1573" i="2"/>
  <c r="Q1572" i="2"/>
  <c r="R1572" i="2"/>
  <c r="I1572" i="2"/>
  <c r="G1572" i="2"/>
  <c r="F1572" i="2"/>
  <c r="E1572" i="2"/>
  <c r="Q1571" i="2"/>
  <c r="I1571" i="2"/>
  <c r="R1571" i="2"/>
  <c r="G1571" i="2"/>
  <c r="F1571" i="2"/>
  <c r="E1571" i="2"/>
  <c r="I1570" i="2"/>
  <c r="R1570" i="2" s="1"/>
  <c r="G1570" i="2"/>
  <c r="F1570" i="2"/>
  <c r="E1570" i="2"/>
  <c r="Q1570" i="2" s="1"/>
  <c r="Q1569" i="2"/>
  <c r="R1569" i="2"/>
  <c r="I1569" i="2"/>
  <c r="G1569" i="2"/>
  <c r="E1569" i="2"/>
  <c r="F1569" i="2"/>
  <c r="I1568" i="2"/>
  <c r="R1568" i="2" s="1"/>
  <c r="G1568" i="2"/>
  <c r="F1568" i="2"/>
  <c r="E1568" i="2"/>
  <c r="Q1568" i="2" s="1"/>
  <c r="Q1567" i="2"/>
  <c r="R1567" i="2"/>
  <c r="I1567" i="2"/>
  <c r="G1567" i="2"/>
  <c r="F1567" i="2"/>
  <c r="E1567" i="2"/>
  <c r="I1566" i="2"/>
  <c r="R1566" i="2" s="1"/>
  <c r="G1566" i="2"/>
  <c r="F1566" i="2"/>
  <c r="E1566" i="2"/>
  <c r="Q1566" i="2" s="1"/>
  <c r="Q1565" i="2"/>
  <c r="R1565" i="2"/>
  <c r="I1565" i="2"/>
  <c r="E1565" i="2"/>
  <c r="G1565" i="2"/>
  <c r="F1565" i="2"/>
  <c r="Q1564" i="2"/>
  <c r="R1564" i="2"/>
  <c r="I1564" i="2"/>
  <c r="G1564" i="2"/>
  <c r="F1564" i="2"/>
  <c r="E1564" i="2"/>
  <c r="Q1563" i="2"/>
  <c r="R1563" i="2"/>
  <c r="I1563" i="2"/>
  <c r="G1563" i="2"/>
  <c r="E1563" i="2"/>
  <c r="F1563" i="2"/>
  <c r="I1562" i="2"/>
  <c r="R1562" i="2" s="1"/>
  <c r="G1562" i="2"/>
  <c r="F1562" i="2"/>
  <c r="E1562" i="2"/>
  <c r="Q1562" i="2" s="1"/>
  <c r="G1561" i="2"/>
  <c r="E1561" i="2"/>
  <c r="Q1561" i="2" s="1"/>
  <c r="F1561" i="2"/>
  <c r="I1561" i="2"/>
  <c r="R1561" i="2" s="1"/>
  <c r="I1560" i="2"/>
  <c r="R1560" i="2" s="1"/>
  <c r="G1560" i="2"/>
  <c r="F1560" i="2"/>
  <c r="E1560" i="2"/>
  <c r="Q1560" i="2" s="1"/>
  <c r="I1559" i="2"/>
  <c r="R1559" i="2" s="1"/>
  <c r="G1559" i="2"/>
  <c r="F1559" i="2"/>
  <c r="E1559" i="2"/>
  <c r="Q1559" i="2" s="1"/>
  <c r="I1558" i="2"/>
  <c r="R1558" i="2" s="1"/>
  <c r="G1558" i="2"/>
  <c r="F1558" i="2"/>
  <c r="E1558" i="2"/>
  <c r="Q1558" i="2" s="1"/>
  <c r="I1557" i="2"/>
  <c r="R1557" i="2" s="1"/>
  <c r="G1557" i="2"/>
  <c r="E1557" i="2"/>
  <c r="Q1557" i="2" s="1"/>
  <c r="F1557" i="2"/>
  <c r="Q1556" i="2"/>
  <c r="R1556" i="2"/>
  <c r="I1556" i="2"/>
  <c r="G1556" i="2"/>
  <c r="F1556" i="2"/>
  <c r="E1556" i="2"/>
  <c r="Q1555" i="2"/>
  <c r="R1555" i="2"/>
  <c r="I1555" i="2"/>
  <c r="G1555" i="2"/>
  <c r="F1555" i="2"/>
  <c r="E1555" i="2"/>
  <c r="Q1554" i="2"/>
  <c r="R1554" i="2"/>
  <c r="I1554" i="2"/>
  <c r="G1554" i="2"/>
  <c r="F1554" i="2"/>
  <c r="E1554" i="2"/>
  <c r="Q1553" i="2"/>
  <c r="R1553" i="2"/>
  <c r="G1553" i="2"/>
  <c r="I1553" i="2"/>
  <c r="E1553" i="2"/>
  <c r="F1553" i="2"/>
  <c r="Q1552" i="2"/>
  <c r="R1552" i="2"/>
  <c r="I1552" i="2"/>
  <c r="G1552" i="2"/>
  <c r="F1552" i="2"/>
  <c r="E1552" i="2"/>
  <c r="Q1551" i="2"/>
  <c r="R1551" i="2"/>
  <c r="I1551" i="2"/>
  <c r="G1551" i="2"/>
  <c r="F1551" i="2"/>
  <c r="E1551" i="2"/>
  <c r="Q1550" i="2"/>
  <c r="R1550" i="2"/>
  <c r="I1550" i="2"/>
  <c r="G1550" i="2"/>
  <c r="F1550" i="2"/>
  <c r="E1550" i="2"/>
  <c r="I1549" i="2"/>
  <c r="R1549" i="2" s="1"/>
  <c r="E1549" i="2"/>
  <c r="Q1549" i="2" s="1"/>
  <c r="G1549" i="2"/>
  <c r="F1549" i="2"/>
  <c r="I1548" i="2"/>
  <c r="R1548" i="2" s="1"/>
  <c r="G1548" i="2"/>
  <c r="F1548" i="2"/>
  <c r="E1548" i="2"/>
  <c r="Q1548" i="2" s="1"/>
  <c r="I1547" i="2"/>
  <c r="R1547" i="2" s="1"/>
  <c r="G1547" i="2"/>
  <c r="E1547" i="2"/>
  <c r="Q1547" i="2" s="1"/>
  <c r="F1547" i="2"/>
  <c r="I1546" i="2"/>
  <c r="R1546" i="2" s="1"/>
  <c r="G1546" i="2"/>
  <c r="F1546" i="2"/>
  <c r="E1546" i="2"/>
  <c r="Q1546" i="2" s="1"/>
  <c r="I1545" i="2"/>
  <c r="R1545" i="2" s="1"/>
  <c r="G1545" i="2"/>
  <c r="E1545" i="2"/>
  <c r="Q1545" i="2" s="1"/>
  <c r="F1545" i="2"/>
  <c r="I1544" i="2"/>
  <c r="R1544" i="2" s="1"/>
  <c r="G1544" i="2"/>
  <c r="F1544" i="2"/>
  <c r="E1544" i="2"/>
  <c r="Q1544" i="2" s="1"/>
  <c r="Q1543" i="2"/>
  <c r="R1543" i="2"/>
  <c r="I1543" i="2"/>
  <c r="G1543" i="2"/>
  <c r="F1543" i="2"/>
  <c r="E1543" i="2"/>
  <c r="I1542" i="2"/>
  <c r="R1542" i="2" s="1"/>
  <c r="G1542" i="2"/>
  <c r="F1542" i="2"/>
  <c r="E1542" i="2"/>
  <c r="Q1542" i="2" s="1"/>
  <c r="Q1541" i="2"/>
  <c r="R1541" i="2"/>
  <c r="I1541" i="2"/>
  <c r="E1541" i="2"/>
  <c r="G1541" i="2"/>
  <c r="F1541" i="2"/>
  <c r="I1540" i="2"/>
  <c r="R1540" i="2" s="1"/>
  <c r="G1540" i="2"/>
  <c r="F1540" i="2"/>
  <c r="E1540" i="2"/>
  <c r="Q1540" i="2" s="1"/>
  <c r="I1539" i="2"/>
  <c r="R1539" i="2" s="1"/>
  <c r="G1539" i="2"/>
  <c r="F1539" i="2"/>
  <c r="E1539" i="2"/>
  <c r="Q1539" i="2" s="1"/>
  <c r="Q1538" i="2"/>
  <c r="R1538" i="2"/>
  <c r="I1538" i="2"/>
  <c r="G1538" i="2"/>
  <c r="F1538" i="2"/>
  <c r="E1538" i="2"/>
  <c r="I1537" i="2"/>
  <c r="R1537" i="2" s="1"/>
  <c r="G1537" i="2"/>
  <c r="E1537" i="2"/>
  <c r="Q1537" i="2" s="1"/>
  <c r="F1537" i="2"/>
  <c r="R1536" i="2"/>
  <c r="Q1536" i="2"/>
  <c r="I1536" i="2"/>
  <c r="G1536" i="2"/>
  <c r="F1536" i="2"/>
  <c r="E1536" i="2"/>
  <c r="I1535" i="2"/>
  <c r="R1535" i="2" s="1"/>
  <c r="G1535" i="2"/>
  <c r="F1535" i="2"/>
  <c r="E1535" i="2"/>
  <c r="Q1535" i="2" s="1"/>
  <c r="I1534" i="2"/>
  <c r="R1534" i="2" s="1"/>
  <c r="G1534" i="2"/>
  <c r="F1534" i="2"/>
  <c r="E1534" i="2"/>
  <c r="Q1534" i="2" s="1"/>
  <c r="I1533" i="2"/>
  <c r="R1533" i="2" s="1"/>
  <c r="E1533" i="2"/>
  <c r="Q1533" i="2" s="1"/>
  <c r="G1533" i="2"/>
  <c r="F1533" i="2"/>
  <c r="I1532" i="2"/>
  <c r="R1532" i="2" s="1"/>
  <c r="G1532" i="2"/>
  <c r="F1532" i="2"/>
  <c r="E1532" i="2"/>
  <c r="Q1532" i="2" s="1"/>
  <c r="I1531" i="2"/>
  <c r="R1531" i="2" s="1"/>
  <c r="G1531" i="2"/>
  <c r="E1531" i="2"/>
  <c r="Q1531" i="2" s="1"/>
  <c r="F1531" i="2"/>
  <c r="I1530" i="2"/>
  <c r="R1530" i="2" s="1"/>
  <c r="G1530" i="2"/>
  <c r="F1530" i="2"/>
  <c r="E1530" i="2"/>
  <c r="Q1530" i="2" s="1"/>
  <c r="G1529" i="2"/>
  <c r="E1529" i="2"/>
  <c r="Q1529" i="2" s="1"/>
  <c r="F1529" i="2"/>
  <c r="I1529" i="2"/>
  <c r="R1529" i="2" s="1"/>
  <c r="I1528" i="2"/>
  <c r="R1528" i="2" s="1"/>
  <c r="G1528" i="2"/>
  <c r="F1528" i="2"/>
  <c r="E1528" i="2"/>
  <c r="Q1528" i="2" s="1"/>
  <c r="I1527" i="2"/>
  <c r="R1527" i="2" s="1"/>
  <c r="G1527" i="2"/>
  <c r="F1527" i="2"/>
  <c r="E1527" i="2"/>
  <c r="Q1527" i="2" s="1"/>
  <c r="I1526" i="2"/>
  <c r="R1526" i="2" s="1"/>
  <c r="G1526" i="2"/>
  <c r="F1526" i="2"/>
  <c r="E1526" i="2"/>
  <c r="Q1526" i="2" s="1"/>
  <c r="I1525" i="2"/>
  <c r="R1525" i="2" s="1"/>
  <c r="G1525" i="2"/>
  <c r="E1525" i="2"/>
  <c r="Q1525" i="2" s="1"/>
  <c r="F1525" i="2"/>
  <c r="I1524" i="2"/>
  <c r="R1524" i="2" s="1"/>
  <c r="G1524" i="2"/>
  <c r="F1524" i="2"/>
  <c r="E1524" i="2"/>
  <c r="Q1524" i="2" s="1"/>
  <c r="I1523" i="2"/>
  <c r="R1523" i="2" s="1"/>
  <c r="G1523" i="2"/>
  <c r="F1523" i="2"/>
  <c r="E1523" i="2"/>
  <c r="Q1523" i="2" s="1"/>
  <c r="I1522" i="2"/>
  <c r="R1522" i="2" s="1"/>
  <c r="G1522" i="2"/>
  <c r="F1522" i="2"/>
  <c r="E1522" i="2"/>
  <c r="Q1522" i="2" s="1"/>
  <c r="Q1521" i="2"/>
  <c r="R1521" i="2"/>
  <c r="G1521" i="2"/>
  <c r="I1521" i="2"/>
  <c r="E1521" i="2"/>
  <c r="F1521" i="2"/>
  <c r="Q1520" i="2"/>
  <c r="I1520" i="2"/>
  <c r="G1520" i="2"/>
  <c r="R1520" i="2"/>
  <c r="F1520" i="2"/>
  <c r="E1520" i="2"/>
  <c r="I1519" i="2"/>
  <c r="R1519" i="2" s="1"/>
  <c r="G1519" i="2"/>
  <c r="F1519" i="2"/>
  <c r="E1519" i="2"/>
  <c r="Q1519" i="2" s="1"/>
  <c r="I1518" i="2"/>
  <c r="R1518" i="2" s="1"/>
  <c r="G1518" i="2"/>
  <c r="F1518" i="2"/>
  <c r="E1518" i="2"/>
  <c r="Q1518" i="2" s="1"/>
  <c r="I1517" i="2"/>
  <c r="R1517" i="2" s="1"/>
  <c r="T1517" i="2" s="1"/>
  <c r="E1517" i="2"/>
  <c r="Q1517" i="2" s="1"/>
  <c r="G1517" i="2"/>
  <c r="F1517" i="2"/>
  <c r="I1516" i="2"/>
  <c r="R1516" i="2" s="1"/>
  <c r="G1516" i="2"/>
  <c r="F1516" i="2"/>
  <c r="E1516" i="2"/>
  <c r="Q1516" i="2" s="1"/>
  <c r="Q1515" i="2"/>
  <c r="R1515" i="2"/>
  <c r="I1515" i="2"/>
  <c r="G1515" i="2"/>
  <c r="E1515" i="2"/>
  <c r="F1515" i="2"/>
  <c r="I1514" i="2"/>
  <c r="R1514" i="2" s="1"/>
  <c r="G1514" i="2"/>
  <c r="F1514" i="2"/>
  <c r="E1514" i="2"/>
  <c r="Q1514" i="2" s="1"/>
  <c r="I1513" i="2"/>
  <c r="R1513" i="2" s="1"/>
  <c r="G1513" i="2"/>
  <c r="E1513" i="2"/>
  <c r="Q1513" i="2" s="1"/>
  <c r="F1513" i="2"/>
  <c r="I1512" i="2"/>
  <c r="R1512" i="2" s="1"/>
  <c r="G1512" i="2"/>
  <c r="F1512" i="2"/>
  <c r="E1512" i="2"/>
  <c r="Q1512" i="2" s="1"/>
  <c r="I1511" i="2"/>
  <c r="R1511" i="2" s="1"/>
  <c r="G1511" i="2"/>
  <c r="F1511" i="2"/>
  <c r="E1511" i="2"/>
  <c r="Q1511" i="2" s="1"/>
  <c r="I1510" i="2"/>
  <c r="R1510" i="2" s="1"/>
  <c r="G1510" i="2"/>
  <c r="F1510" i="2"/>
  <c r="E1510" i="2"/>
  <c r="Q1510" i="2" s="1"/>
  <c r="I1509" i="2"/>
  <c r="R1509" i="2" s="1"/>
  <c r="E1509" i="2"/>
  <c r="Q1509" i="2" s="1"/>
  <c r="G1509" i="2"/>
  <c r="F1509" i="2"/>
  <c r="I1508" i="2"/>
  <c r="R1508" i="2" s="1"/>
  <c r="G1508" i="2"/>
  <c r="F1508" i="2"/>
  <c r="E1508" i="2"/>
  <c r="Q1508" i="2" s="1"/>
  <c r="I1507" i="2"/>
  <c r="R1507" i="2" s="1"/>
  <c r="G1507" i="2"/>
  <c r="F1507" i="2"/>
  <c r="E1507" i="2"/>
  <c r="Q1507" i="2" s="1"/>
  <c r="I1506" i="2"/>
  <c r="R1506" i="2" s="1"/>
  <c r="G1506" i="2"/>
  <c r="F1506" i="2"/>
  <c r="E1506" i="2"/>
  <c r="Q1506" i="2" s="1"/>
  <c r="I1505" i="2"/>
  <c r="R1505" i="2" s="1"/>
  <c r="G1505" i="2"/>
  <c r="E1505" i="2"/>
  <c r="Q1505" i="2" s="1"/>
  <c r="F1505" i="2"/>
  <c r="I1504" i="2"/>
  <c r="R1504" i="2" s="1"/>
  <c r="G1504" i="2"/>
  <c r="F1504" i="2"/>
  <c r="E1504" i="2"/>
  <c r="Q1504" i="2" s="1"/>
  <c r="I1503" i="2"/>
  <c r="R1503" i="2" s="1"/>
  <c r="G1503" i="2"/>
  <c r="F1503" i="2"/>
  <c r="E1503" i="2"/>
  <c r="Q1503" i="2" s="1"/>
  <c r="I1502" i="2"/>
  <c r="R1502" i="2" s="1"/>
  <c r="G1502" i="2"/>
  <c r="F1502" i="2"/>
  <c r="E1502" i="2"/>
  <c r="Q1502" i="2" s="1"/>
  <c r="I1501" i="2"/>
  <c r="R1501" i="2" s="1"/>
  <c r="E1501" i="2"/>
  <c r="Q1501" i="2" s="1"/>
  <c r="G1501" i="2"/>
  <c r="F1501" i="2"/>
  <c r="I1500" i="2"/>
  <c r="R1500" i="2" s="1"/>
  <c r="G1500" i="2"/>
  <c r="F1500" i="2"/>
  <c r="E1500" i="2"/>
  <c r="Q1500" i="2" s="1"/>
  <c r="I1499" i="2"/>
  <c r="R1499" i="2" s="1"/>
  <c r="G1499" i="2"/>
  <c r="E1499" i="2"/>
  <c r="Q1499" i="2" s="1"/>
  <c r="F1499" i="2"/>
  <c r="I1498" i="2"/>
  <c r="R1498" i="2" s="1"/>
  <c r="G1498" i="2"/>
  <c r="F1498" i="2"/>
  <c r="E1498" i="2"/>
  <c r="Q1498" i="2" s="1"/>
  <c r="G1497" i="2"/>
  <c r="E1497" i="2"/>
  <c r="Q1497" i="2" s="1"/>
  <c r="I1497" i="2"/>
  <c r="R1497" i="2" s="1"/>
  <c r="F1497" i="2"/>
  <c r="I1496" i="2"/>
  <c r="R1496" i="2" s="1"/>
  <c r="G1496" i="2"/>
  <c r="F1496" i="2"/>
  <c r="E1496" i="2"/>
  <c r="Q1496" i="2" s="1"/>
  <c r="I1495" i="2"/>
  <c r="R1495" i="2" s="1"/>
  <c r="G1495" i="2"/>
  <c r="F1495" i="2"/>
  <c r="E1495" i="2"/>
  <c r="Q1495" i="2" s="1"/>
  <c r="I1494" i="2"/>
  <c r="R1494" i="2" s="1"/>
  <c r="G1494" i="2"/>
  <c r="F1494" i="2"/>
  <c r="E1494" i="2"/>
  <c r="Q1494" i="2" s="1"/>
  <c r="I1493" i="2"/>
  <c r="R1493" i="2" s="1"/>
  <c r="G1493" i="2"/>
  <c r="E1493" i="2"/>
  <c r="Q1493" i="2" s="1"/>
  <c r="F1493" i="2"/>
  <c r="I1492" i="2"/>
  <c r="R1492" i="2" s="1"/>
  <c r="G1492" i="2"/>
  <c r="F1492" i="2"/>
  <c r="E1492" i="2"/>
  <c r="Q1492" i="2" s="1"/>
  <c r="I1491" i="2"/>
  <c r="R1491" i="2" s="1"/>
  <c r="G1491" i="2"/>
  <c r="F1491" i="2"/>
  <c r="E1491" i="2"/>
  <c r="Q1491" i="2" s="1"/>
  <c r="I1490" i="2"/>
  <c r="R1490" i="2" s="1"/>
  <c r="G1490" i="2"/>
  <c r="F1490" i="2"/>
  <c r="E1490" i="2"/>
  <c r="Q1490" i="2" s="1"/>
  <c r="G1489" i="2"/>
  <c r="I1489" i="2"/>
  <c r="R1489" i="2" s="1"/>
  <c r="E1489" i="2"/>
  <c r="Q1489" i="2" s="1"/>
  <c r="F1489" i="2"/>
  <c r="I1488" i="2"/>
  <c r="R1488" i="2" s="1"/>
  <c r="G1488" i="2"/>
  <c r="F1488" i="2"/>
  <c r="E1488" i="2"/>
  <c r="Q1488" i="2" s="1"/>
  <c r="I1487" i="2"/>
  <c r="R1487" i="2" s="1"/>
  <c r="G1487" i="2"/>
  <c r="F1487" i="2"/>
  <c r="E1487" i="2"/>
  <c r="Q1487" i="2" s="1"/>
  <c r="Q1486" i="2"/>
  <c r="R1486" i="2"/>
  <c r="I1486" i="2"/>
  <c r="G1486" i="2"/>
  <c r="F1486" i="2"/>
  <c r="E1486" i="2"/>
  <c r="I1485" i="2"/>
  <c r="R1485" i="2" s="1"/>
  <c r="E1485" i="2"/>
  <c r="Q1485" i="2" s="1"/>
  <c r="G1485" i="2"/>
  <c r="F1485" i="2"/>
  <c r="Q1484" i="2"/>
  <c r="R1484" i="2"/>
  <c r="I1484" i="2"/>
  <c r="G1484" i="2"/>
  <c r="F1484" i="2"/>
  <c r="E1484" i="2"/>
  <c r="I1483" i="2"/>
  <c r="R1483" i="2" s="1"/>
  <c r="G1483" i="2"/>
  <c r="E1483" i="2"/>
  <c r="Q1483" i="2" s="1"/>
  <c r="F1483" i="2"/>
  <c r="Q1482" i="2"/>
  <c r="R1482" i="2"/>
  <c r="I1482" i="2"/>
  <c r="G1482" i="2"/>
  <c r="F1482" i="2"/>
  <c r="E1482" i="2"/>
  <c r="I1481" i="2"/>
  <c r="R1481" i="2" s="1"/>
  <c r="G1481" i="2"/>
  <c r="E1481" i="2"/>
  <c r="Q1481" i="2" s="1"/>
  <c r="F1481" i="2"/>
  <c r="Q1480" i="2"/>
  <c r="R1480" i="2"/>
  <c r="I1480" i="2"/>
  <c r="G1480" i="2"/>
  <c r="F1480" i="2"/>
  <c r="E1480" i="2"/>
  <c r="Q1479" i="2"/>
  <c r="R1479" i="2"/>
  <c r="I1479" i="2"/>
  <c r="G1479" i="2"/>
  <c r="F1479" i="2"/>
  <c r="E1479" i="2"/>
  <c r="Q1478" i="2"/>
  <c r="I1478" i="2"/>
  <c r="R1478" i="2"/>
  <c r="G1478" i="2"/>
  <c r="F1478" i="2"/>
  <c r="E1478" i="2"/>
  <c r="Q1477" i="2"/>
  <c r="R1477" i="2"/>
  <c r="I1477" i="2"/>
  <c r="E1477" i="2"/>
  <c r="F1477" i="2"/>
  <c r="G1477" i="2"/>
  <c r="Q1476" i="2"/>
  <c r="R1476" i="2"/>
  <c r="I1476" i="2"/>
  <c r="G1476" i="2"/>
  <c r="F1476" i="2"/>
  <c r="E1476" i="2"/>
  <c r="Q1475" i="2"/>
  <c r="R1475" i="2"/>
  <c r="I1475" i="2"/>
  <c r="G1475" i="2"/>
  <c r="F1475" i="2"/>
  <c r="E1475" i="2"/>
  <c r="Q1474" i="2"/>
  <c r="R1474" i="2"/>
  <c r="I1474" i="2"/>
  <c r="G1474" i="2"/>
  <c r="F1474" i="2"/>
  <c r="E1474" i="2"/>
  <c r="Q1473" i="2"/>
  <c r="R1473" i="2"/>
  <c r="I1473" i="2"/>
  <c r="G1473" i="2"/>
  <c r="E1473" i="2"/>
  <c r="F1473" i="2"/>
  <c r="Q1472" i="2"/>
  <c r="R1472" i="2"/>
  <c r="I1472" i="2"/>
  <c r="G1472" i="2"/>
  <c r="F1472" i="2"/>
  <c r="E1472" i="2"/>
  <c r="Q1471" i="2"/>
  <c r="R1471" i="2"/>
  <c r="I1471" i="2"/>
  <c r="G1471" i="2"/>
  <c r="F1471" i="2"/>
  <c r="E1471" i="2"/>
  <c r="Q1470" i="2"/>
  <c r="R1470" i="2"/>
  <c r="I1470" i="2"/>
  <c r="G1470" i="2"/>
  <c r="F1470" i="2"/>
  <c r="E1470" i="2"/>
  <c r="Q1469" i="2"/>
  <c r="R1469" i="2"/>
  <c r="I1469" i="2"/>
  <c r="E1469" i="2"/>
  <c r="G1469" i="2"/>
  <c r="F1469" i="2"/>
  <c r="Q1468" i="2"/>
  <c r="R1468" i="2"/>
  <c r="I1468" i="2"/>
  <c r="G1468" i="2"/>
  <c r="F1468" i="2"/>
  <c r="E1468" i="2"/>
  <c r="I1467" i="2"/>
  <c r="R1467" i="2" s="1"/>
  <c r="G1467" i="2"/>
  <c r="E1467" i="2"/>
  <c r="Q1467" i="2" s="1"/>
  <c r="F1467" i="2"/>
  <c r="Q1466" i="2"/>
  <c r="R1466" i="2"/>
  <c r="I1466" i="2"/>
  <c r="G1466" i="2"/>
  <c r="F1466" i="2"/>
  <c r="E1466" i="2"/>
  <c r="G1465" i="2"/>
  <c r="I1465" i="2"/>
  <c r="R1465" i="2" s="1"/>
  <c r="E1465" i="2"/>
  <c r="Q1465" i="2" s="1"/>
  <c r="F1465" i="2"/>
  <c r="R1464" i="2"/>
  <c r="Q1464" i="2"/>
  <c r="I1464" i="2"/>
  <c r="G1464" i="2"/>
  <c r="F1464" i="2"/>
  <c r="E1464" i="2"/>
  <c r="Q1463" i="2"/>
  <c r="R1463" i="2"/>
  <c r="I1463" i="2"/>
  <c r="G1463" i="2"/>
  <c r="F1463" i="2"/>
  <c r="E1463" i="2"/>
  <c r="Q1462" i="2"/>
  <c r="I1462" i="2"/>
  <c r="G1462" i="2"/>
  <c r="R1462" i="2"/>
  <c r="F1462" i="2"/>
  <c r="E1462" i="2"/>
  <c r="I1461" i="2"/>
  <c r="R1461" i="2" s="1"/>
  <c r="G1461" i="2"/>
  <c r="E1461" i="2"/>
  <c r="Q1461" i="2" s="1"/>
  <c r="F1461" i="2"/>
  <c r="I1460" i="2"/>
  <c r="R1460" i="2" s="1"/>
  <c r="G1460" i="2"/>
  <c r="F1460" i="2"/>
  <c r="E1460" i="2"/>
  <c r="Q1460" i="2" s="1"/>
  <c r="I1459" i="2"/>
  <c r="R1459" i="2" s="1"/>
  <c r="G1459" i="2"/>
  <c r="F1459" i="2"/>
  <c r="E1459" i="2"/>
  <c r="Q1459" i="2" s="1"/>
  <c r="I1458" i="2"/>
  <c r="R1458" i="2" s="1"/>
  <c r="G1458" i="2"/>
  <c r="F1458" i="2"/>
  <c r="E1458" i="2"/>
  <c r="Q1458" i="2" s="1"/>
  <c r="G1457" i="2"/>
  <c r="I1457" i="2"/>
  <c r="R1457" i="2" s="1"/>
  <c r="E1457" i="2"/>
  <c r="Q1457" i="2" s="1"/>
  <c r="F1457" i="2"/>
  <c r="I1456" i="2"/>
  <c r="R1456" i="2" s="1"/>
  <c r="G1456" i="2"/>
  <c r="F1456" i="2"/>
  <c r="E1456" i="2"/>
  <c r="Q1456" i="2" s="1"/>
  <c r="I1455" i="2"/>
  <c r="R1455" i="2" s="1"/>
  <c r="G1455" i="2"/>
  <c r="F1455" i="2"/>
  <c r="E1455" i="2"/>
  <c r="Q1455" i="2" s="1"/>
  <c r="I1454" i="2"/>
  <c r="R1454" i="2" s="1"/>
  <c r="G1454" i="2"/>
  <c r="F1454" i="2"/>
  <c r="E1454" i="2"/>
  <c r="Q1454" i="2" s="1"/>
  <c r="I1453" i="2"/>
  <c r="R1453" i="2" s="1"/>
  <c r="E1453" i="2"/>
  <c r="Q1453" i="2" s="1"/>
  <c r="G1453" i="2"/>
  <c r="F1453" i="2"/>
  <c r="I1452" i="2"/>
  <c r="R1452" i="2" s="1"/>
  <c r="G1452" i="2"/>
  <c r="F1452" i="2"/>
  <c r="E1452" i="2"/>
  <c r="Q1452" i="2" s="1"/>
  <c r="I1451" i="2"/>
  <c r="R1451" i="2" s="1"/>
  <c r="G1451" i="2"/>
  <c r="E1451" i="2"/>
  <c r="Q1451" i="2" s="1"/>
  <c r="F1451" i="2"/>
  <c r="I1450" i="2"/>
  <c r="R1450" i="2" s="1"/>
  <c r="G1450" i="2"/>
  <c r="F1450" i="2"/>
  <c r="E1450" i="2"/>
  <c r="Q1450" i="2" s="1"/>
  <c r="I1449" i="2"/>
  <c r="R1449" i="2" s="1"/>
  <c r="G1449" i="2"/>
  <c r="E1449" i="2"/>
  <c r="Q1449" i="2" s="1"/>
  <c r="F1449" i="2"/>
  <c r="I1448" i="2"/>
  <c r="R1448" i="2" s="1"/>
  <c r="G1448" i="2"/>
  <c r="F1448" i="2"/>
  <c r="E1448" i="2"/>
  <c r="Q1448" i="2" s="1"/>
  <c r="I1447" i="2"/>
  <c r="R1447" i="2" s="1"/>
  <c r="G1447" i="2"/>
  <c r="F1447" i="2"/>
  <c r="E1447" i="2"/>
  <c r="Q1447" i="2" s="1"/>
  <c r="I1446" i="2"/>
  <c r="R1446" i="2" s="1"/>
  <c r="G1446" i="2"/>
  <c r="F1446" i="2"/>
  <c r="E1446" i="2"/>
  <c r="Q1446" i="2" s="1"/>
  <c r="I1445" i="2"/>
  <c r="R1445" i="2" s="1"/>
  <c r="E1445" i="2"/>
  <c r="Q1445" i="2" s="1"/>
  <c r="G1445" i="2"/>
  <c r="F1445" i="2"/>
  <c r="I1444" i="2"/>
  <c r="R1444" i="2" s="1"/>
  <c r="G1444" i="2"/>
  <c r="F1444" i="2"/>
  <c r="E1444" i="2"/>
  <c r="Q1444" i="2" s="1"/>
  <c r="I1443" i="2"/>
  <c r="R1443" i="2" s="1"/>
  <c r="G1443" i="2"/>
  <c r="F1443" i="2"/>
  <c r="E1443" i="2"/>
  <c r="Q1443" i="2" s="1"/>
  <c r="Q1442" i="2"/>
  <c r="R1442" i="2"/>
  <c r="I1442" i="2"/>
  <c r="G1442" i="2"/>
  <c r="F1442" i="2"/>
  <c r="E1442" i="2"/>
  <c r="I1441" i="2"/>
  <c r="R1441" i="2" s="1"/>
  <c r="G1441" i="2"/>
  <c r="E1441" i="2"/>
  <c r="Q1441" i="2" s="1"/>
  <c r="F1441" i="2"/>
  <c r="Q1440" i="2"/>
  <c r="R1440" i="2"/>
  <c r="I1440" i="2"/>
  <c r="G1440" i="2"/>
  <c r="F1440" i="2"/>
  <c r="E1440" i="2"/>
  <c r="I1439" i="2"/>
  <c r="R1439" i="2" s="1"/>
  <c r="G1439" i="2"/>
  <c r="F1439" i="2"/>
  <c r="E1439" i="2"/>
  <c r="Q1439" i="2" s="1"/>
  <c r="I1438" i="2"/>
  <c r="R1438" i="2" s="1"/>
  <c r="G1438" i="2"/>
  <c r="F1438" i="2"/>
  <c r="E1438" i="2"/>
  <c r="Q1438" i="2" s="1"/>
  <c r="I1437" i="2"/>
  <c r="R1437" i="2" s="1"/>
  <c r="E1437" i="2"/>
  <c r="Q1437" i="2" s="1"/>
  <c r="G1437" i="2"/>
  <c r="F1437" i="2"/>
  <c r="I1436" i="2"/>
  <c r="R1436" i="2" s="1"/>
  <c r="G1436" i="2"/>
  <c r="F1436" i="2"/>
  <c r="E1436" i="2"/>
  <c r="Q1436" i="2" s="1"/>
  <c r="Q1435" i="2"/>
  <c r="R1435" i="2"/>
  <c r="I1435" i="2"/>
  <c r="G1435" i="2"/>
  <c r="E1435" i="2"/>
  <c r="F1435" i="2"/>
  <c r="I1434" i="2"/>
  <c r="R1434" i="2" s="1"/>
  <c r="G1434" i="2"/>
  <c r="F1434" i="2"/>
  <c r="E1434" i="2"/>
  <c r="Q1434" i="2" s="1"/>
  <c r="Q1433" i="2"/>
  <c r="R1433" i="2"/>
  <c r="G1433" i="2"/>
  <c r="E1433" i="2"/>
  <c r="F1433" i="2"/>
  <c r="I1433" i="2"/>
  <c r="I1432" i="2"/>
  <c r="R1432" i="2" s="1"/>
  <c r="G1432" i="2"/>
  <c r="F1432" i="2"/>
  <c r="E1432" i="2"/>
  <c r="Q1432" i="2" s="1"/>
  <c r="I1431" i="2"/>
  <c r="R1431" i="2" s="1"/>
  <c r="G1431" i="2"/>
  <c r="F1431" i="2"/>
  <c r="E1431" i="2"/>
  <c r="Q1431" i="2" s="1"/>
  <c r="I1430" i="2"/>
  <c r="R1430" i="2" s="1"/>
  <c r="G1430" i="2"/>
  <c r="F1430" i="2"/>
  <c r="E1430" i="2"/>
  <c r="Q1430" i="2" s="1"/>
  <c r="I1429" i="2"/>
  <c r="R1429" i="2" s="1"/>
  <c r="G1429" i="2"/>
  <c r="E1429" i="2"/>
  <c r="Q1429" i="2" s="1"/>
  <c r="F1429" i="2"/>
  <c r="R1428" i="2"/>
  <c r="Q1428" i="2"/>
  <c r="I1428" i="2"/>
  <c r="G1428" i="2"/>
  <c r="F1428" i="2"/>
  <c r="E1428" i="2"/>
  <c r="Q1427" i="2"/>
  <c r="R1427" i="2"/>
  <c r="I1427" i="2"/>
  <c r="G1427" i="2"/>
  <c r="F1427" i="2"/>
  <c r="E1427" i="2"/>
  <c r="Q1426" i="2"/>
  <c r="R1426" i="2"/>
  <c r="I1426" i="2"/>
  <c r="G1426" i="2"/>
  <c r="F1426" i="2"/>
  <c r="E1426" i="2"/>
  <c r="Q1425" i="2"/>
  <c r="R1425" i="2"/>
  <c r="I1425" i="2"/>
  <c r="G1425" i="2"/>
  <c r="E1425" i="2"/>
  <c r="F1425" i="2"/>
  <c r="Q1424" i="2"/>
  <c r="R1424" i="2"/>
  <c r="I1424" i="2"/>
  <c r="G1424" i="2"/>
  <c r="F1424" i="2"/>
  <c r="E1424" i="2"/>
  <c r="Q1423" i="2"/>
  <c r="R1423" i="2"/>
  <c r="G1423" i="2"/>
  <c r="I1423" i="2"/>
  <c r="F1423" i="2"/>
  <c r="E1423" i="2"/>
  <c r="Q1422" i="2"/>
  <c r="R1422" i="2"/>
  <c r="I1422" i="2"/>
  <c r="G1422" i="2"/>
  <c r="F1422" i="2"/>
  <c r="E1422" i="2"/>
  <c r="Q1421" i="2"/>
  <c r="R1421" i="2"/>
  <c r="I1421" i="2"/>
  <c r="E1421" i="2"/>
  <c r="G1421" i="2"/>
  <c r="F1421" i="2"/>
  <c r="I1420" i="2"/>
  <c r="R1420" i="2" s="1"/>
  <c r="G1420" i="2"/>
  <c r="F1420" i="2"/>
  <c r="E1420" i="2"/>
  <c r="Q1420" i="2" s="1"/>
  <c r="I1419" i="2"/>
  <c r="R1419" i="2" s="1"/>
  <c r="G1419" i="2"/>
  <c r="E1419" i="2"/>
  <c r="Q1419" i="2" s="1"/>
  <c r="F1419" i="2"/>
  <c r="I1418" i="2"/>
  <c r="R1418" i="2" s="1"/>
  <c r="G1418" i="2"/>
  <c r="F1418" i="2"/>
  <c r="E1418" i="2"/>
  <c r="Q1418" i="2" s="1"/>
  <c r="I1417" i="2"/>
  <c r="R1417" i="2" s="1"/>
  <c r="G1417" i="2"/>
  <c r="E1417" i="2"/>
  <c r="Q1417" i="2" s="1"/>
  <c r="F1417" i="2"/>
  <c r="I1416" i="2"/>
  <c r="R1416" i="2" s="1"/>
  <c r="G1416" i="2"/>
  <c r="F1416" i="2"/>
  <c r="E1416" i="2"/>
  <c r="Q1416" i="2" s="1"/>
  <c r="Q1415" i="2"/>
  <c r="R1415" i="2"/>
  <c r="I1415" i="2"/>
  <c r="G1415" i="2"/>
  <c r="E1415" i="2"/>
  <c r="F1415" i="2"/>
  <c r="Q1414" i="2"/>
  <c r="R1414" i="2"/>
  <c r="I1414" i="2"/>
  <c r="G1414" i="2"/>
  <c r="F1414" i="2"/>
  <c r="E1414" i="2"/>
  <c r="Q1413" i="2"/>
  <c r="R1413" i="2"/>
  <c r="I1413" i="2"/>
  <c r="E1413" i="2"/>
  <c r="G1413" i="2"/>
  <c r="F1413" i="2"/>
  <c r="Q1412" i="2"/>
  <c r="R1412" i="2"/>
  <c r="G1412" i="2"/>
  <c r="I1412" i="2"/>
  <c r="F1412" i="2"/>
  <c r="E1412" i="2"/>
  <c r="Q1411" i="2"/>
  <c r="R1411" i="2"/>
  <c r="G1411" i="2"/>
  <c r="I1411" i="2"/>
  <c r="E1411" i="2"/>
  <c r="F1411" i="2"/>
  <c r="Q1410" i="2"/>
  <c r="R1410" i="2"/>
  <c r="I1410" i="2"/>
  <c r="G1410" i="2"/>
  <c r="F1410" i="2"/>
  <c r="E1410" i="2"/>
  <c r="R1409" i="2"/>
  <c r="Q1409" i="2"/>
  <c r="I1409" i="2"/>
  <c r="G1409" i="2"/>
  <c r="E1409" i="2"/>
  <c r="F1409" i="2"/>
  <c r="Q1408" i="2"/>
  <c r="R1408" i="2"/>
  <c r="I1408" i="2"/>
  <c r="G1408" i="2"/>
  <c r="F1408" i="2"/>
  <c r="E1408" i="2"/>
  <c r="Q1407" i="2"/>
  <c r="R1407" i="2"/>
  <c r="I1407" i="2"/>
  <c r="G1407" i="2"/>
  <c r="E1407" i="2"/>
  <c r="F1407" i="2"/>
  <c r="Q1406" i="2"/>
  <c r="R1406" i="2"/>
  <c r="I1406" i="2"/>
  <c r="G1406" i="2"/>
  <c r="F1406" i="2"/>
  <c r="E1406" i="2"/>
  <c r="Q1405" i="2"/>
  <c r="R1405" i="2"/>
  <c r="I1405" i="2"/>
  <c r="E1405" i="2"/>
  <c r="G1405" i="2"/>
  <c r="F1405" i="2"/>
  <c r="Q1404" i="2"/>
  <c r="R1404" i="2"/>
  <c r="I1404" i="2"/>
  <c r="G1404" i="2"/>
  <c r="F1404" i="2"/>
  <c r="E1404" i="2"/>
  <c r="Q1403" i="2"/>
  <c r="I1403" i="2"/>
  <c r="R1403" i="2"/>
  <c r="G1403" i="2"/>
  <c r="E1403" i="2"/>
  <c r="F1403" i="2"/>
  <c r="I1402" i="2"/>
  <c r="R1402" i="2" s="1"/>
  <c r="G1402" i="2"/>
  <c r="F1402" i="2"/>
  <c r="E1402" i="2"/>
  <c r="Q1402" i="2" s="1"/>
  <c r="I1401" i="2"/>
  <c r="R1401" i="2" s="1"/>
  <c r="E1401" i="2"/>
  <c r="Q1401" i="2" s="1"/>
  <c r="G1401" i="2"/>
  <c r="F1401" i="2"/>
  <c r="I1400" i="2"/>
  <c r="R1400" i="2" s="1"/>
  <c r="G1400" i="2"/>
  <c r="F1400" i="2"/>
  <c r="E1400" i="2"/>
  <c r="Q1400" i="2" s="1"/>
  <c r="I1399" i="2"/>
  <c r="R1399" i="2" s="1"/>
  <c r="G1399" i="2"/>
  <c r="E1399" i="2"/>
  <c r="Q1399" i="2" s="1"/>
  <c r="F1399" i="2"/>
  <c r="I1398" i="2"/>
  <c r="R1398" i="2" s="1"/>
  <c r="G1398" i="2"/>
  <c r="F1398" i="2"/>
  <c r="E1398" i="2"/>
  <c r="Q1398" i="2" s="1"/>
  <c r="I1397" i="2"/>
  <c r="R1397" i="2" s="1"/>
  <c r="E1397" i="2"/>
  <c r="Q1397" i="2" s="1"/>
  <c r="G1397" i="2"/>
  <c r="F1397" i="2"/>
  <c r="I1396" i="2"/>
  <c r="R1396" i="2" s="1"/>
  <c r="G1396" i="2"/>
  <c r="F1396" i="2"/>
  <c r="E1396" i="2"/>
  <c r="Q1396" i="2" s="1"/>
  <c r="I1395" i="2"/>
  <c r="R1395" i="2" s="1"/>
  <c r="G1395" i="2"/>
  <c r="E1395" i="2"/>
  <c r="Q1395" i="2" s="1"/>
  <c r="F1395" i="2"/>
  <c r="I1394" i="2"/>
  <c r="R1394" i="2" s="1"/>
  <c r="G1394" i="2"/>
  <c r="F1394" i="2"/>
  <c r="E1394" i="2"/>
  <c r="Q1394" i="2" s="1"/>
  <c r="I1393" i="2"/>
  <c r="R1393" i="2" s="1"/>
  <c r="G1393" i="2"/>
  <c r="E1393" i="2"/>
  <c r="Q1393" i="2" s="1"/>
  <c r="F1393" i="2"/>
  <c r="I1392" i="2"/>
  <c r="R1392" i="2" s="1"/>
  <c r="G1392" i="2"/>
  <c r="F1392" i="2"/>
  <c r="E1392" i="2"/>
  <c r="Q1392" i="2" s="1"/>
  <c r="Q1391" i="2"/>
  <c r="R1391" i="2"/>
  <c r="G1391" i="2"/>
  <c r="E1391" i="2"/>
  <c r="F1391" i="2"/>
  <c r="I1391" i="2"/>
  <c r="Q1390" i="2"/>
  <c r="R1390" i="2"/>
  <c r="I1390" i="2"/>
  <c r="G1390" i="2"/>
  <c r="F1390" i="2"/>
  <c r="E1390" i="2"/>
  <c r="Q1389" i="2"/>
  <c r="R1389" i="2"/>
  <c r="I1389" i="2"/>
  <c r="E1389" i="2"/>
  <c r="G1389" i="2"/>
  <c r="F1389" i="2"/>
  <c r="Q1388" i="2"/>
  <c r="R1388" i="2"/>
  <c r="I1388" i="2"/>
  <c r="G1388" i="2"/>
  <c r="F1388" i="2"/>
  <c r="E1388" i="2"/>
  <c r="Q1387" i="2"/>
  <c r="R1387" i="2"/>
  <c r="I1387" i="2"/>
  <c r="G1387" i="2"/>
  <c r="E1387" i="2"/>
  <c r="F1387" i="2"/>
  <c r="I1386" i="2"/>
  <c r="R1386" i="2" s="1"/>
  <c r="G1386" i="2"/>
  <c r="F1386" i="2"/>
  <c r="E1386" i="2"/>
  <c r="Q1386" i="2" s="1"/>
  <c r="I1385" i="2"/>
  <c r="R1385" i="2" s="1"/>
  <c r="E1385" i="2"/>
  <c r="Q1385" i="2" s="1"/>
  <c r="G1385" i="2"/>
  <c r="F1385" i="2"/>
  <c r="I1384" i="2"/>
  <c r="R1384" i="2" s="1"/>
  <c r="G1384" i="2"/>
  <c r="F1384" i="2"/>
  <c r="E1384" i="2"/>
  <c r="Q1384" i="2" s="1"/>
  <c r="I1383" i="2"/>
  <c r="R1383" i="2" s="1"/>
  <c r="G1383" i="2"/>
  <c r="E1383" i="2"/>
  <c r="Q1383" i="2" s="1"/>
  <c r="F1383" i="2"/>
  <c r="I1382" i="2"/>
  <c r="R1382" i="2" s="1"/>
  <c r="G1382" i="2"/>
  <c r="F1382" i="2"/>
  <c r="E1382" i="2"/>
  <c r="Q1382" i="2" s="1"/>
  <c r="I1381" i="2"/>
  <c r="R1381" i="2" s="1"/>
  <c r="E1381" i="2"/>
  <c r="Q1381" i="2" s="1"/>
  <c r="G1381" i="2"/>
  <c r="F1381" i="2"/>
  <c r="Q1380" i="2"/>
  <c r="R1380" i="2"/>
  <c r="G1380" i="2"/>
  <c r="I1380" i="2"/>
  <c r="F1380" i="2"/>
  <c r="E1380" i="2"/>
  <c r="G1379" i="2"/>
  <c r="I1379" i="2"/>
  <c r="R1379" i="2" s="1"/>
  <c r="E1379" i="2"/>
  <c r="Q1379" i="2" s="1"/>
  <c r="F1379" i="2"/>
  <c r="I1378" i="2"/>
  <c r="R1378" i="2" s="1"/>
  <c r="G1378" i="2"/>
  <c r="F1378" i="2"/>
  <c r="E1378" i="2"/>
  <c r="Q1378" i="2" s="1"/>
  <c r="I1377" i="2"/>
  <c r="R1377" i="2" s="1"/>
  <c r="G1377" i="2"/>
  <c r="E1377" i="2"/>
  <c r="Q1377" i="2" s="1"/>
  <c r="F1377" i="2"/>
  <c r="I1376" i="2"/>
  <c r="R1376" i="2" s="1"/>
  <c r="G1376" i="2"/>
  <c r="F1376" i="2"/>
  <c r="E1376" i="2"/>
  <c r="Q1376" i="2" s="1"/>
  <c r="I1375" i="2"/>
  <c r="R1375" i="2" s="1"/>
  <c r="G1375" i="2"/>
  <c r="E1375" i="2"/>
  <c r="Q1375" i="2" s="1"/>
  <c r="F1375" i="2"/>
  <c r="I1374" i="2"/>
  <c r="R1374" i="2" s="1"/>
  <c r="G1374" i="2"/>
  <c r="F1374" i="2"/>
  <c r="E1374" i="2"/>
  <c r="Q1374" i="2" s="1"/>
  <c r="I1373" i="2"/>
  <c r="R1373" i="2" s="1"/>
  <c r="E1373" i="2"/>
  <c r="Q1373" i="2" s="1"/>
  <c r="G1373" i="2"/>
  <c r="F1373" i="2"/>
  <c r="I1372" i="2"/>
  <c r="R1372" i="2" s="1"/>
  <c r="G1372" i="2"/>
  <c r="F1372" i="2"/>
  <c r="E1372" i="2"/>
  <c r="Q1372" i="2" s="1"/>
  <c r="I1371" i="2"/>
  <c r="R1371" i="2" s="1"/>
  <c r="G1371" i="2"/>
  <c r="E1371" i="2"/>
  <c r="Q1371" i="2" s="1"/>
  <c r="F1371" i="2"/>
  <c r="I1370" i="2"/>
  <c r="R1370" i="2" s="1"/>
  <c r="G1370" i="2"/>
  <c r="F1370" i="2"/>
  <c r="E1370" i="2"/>
  <c r="Q1370" i="2" s="1"/>
  <c r="E1369" i="2"/>
  <c r="Q1369" i="2" s="1"/>
  <c r="I1369" i="2"/>
  <c r="R1369" i="2" s="1"/>
  <c r="G1369" i="2"/>
  <c r="F1369" i="2"/>
  <c r="I1368" i="2"/>
  <c r="R1368" i="2" s="1"/>
  <c r="G1368" i="2"/>
  <c r="F1368" i="2"/>
  <c r="E1368" i="2"/>
  <c r="Q1368" i="2" s="1"/>
  <c r="I1367" i="2"/>
  <c r="R1367" i="2" s="1"/>
  <c r="G1367" i="2"/>
  <c r="E1367" i="2"/>
  <c r="Q1367" i="2" s="1"/>
  <c r="F1367" i="2"/>
  <c r="I1366" i="2"/>
  <c r="R1366" i="2" s="1"/>
  <c r="G1366" i="2"/>
  <c r="F1366" i="2"/>
  <c r="E1366" i="2"/>
  <c r="Q1366" i="2" s="1"/>
  <c r="I1365" i="2"/>
  <c r="R1365" i="2" s="1"/>
  <c r="E1365" i="2"/>
  <c r="Q1365" i="2" s="1"/>
  <c r="G1365" i="2"/>
  <c r="F1365" i="2"/>
  <c r="Q1364" i="2"/>
  <c r="R1364" i="2"/>
  <c r="I1364" i="2"/>
  <c r="G1364" i="2"/>
  <c r="F1364" i="2"/>
  <c r="E1364" i="2"/>
  <c r="I1363" i="2"/>
  <c r="R1363" i="2" s="1"/>
  <c r="G1363" i="2"/>
  <c r="E1363" i="2"/>
  <c r="Q1363" i="2" s="1"/>
  <c r="F1363" i="2"/>
  <c r="Q1362" i="2"/>
  <c r="R1362" i="2"/>
  <c r="I1362" i="2"/>
  <c r="G1362" i="2"/>
  <c r="F1362" i="2"/>
  <c r="E1362" i="2"/>
  <c r="I1361" i="2"/>
  <c r="R1361" i="2" s="1"/>
  <c r="G1361" i="2"/>
  <c r="E1361" i="2"/>
  <c r="Q1361" i="2" s="1"/>
  <c r="F1361" i="2"/>
  <c r="Q1360" i="2"/>
  <c r="R1360" i="2"/>
  <c r="I1360" i="2"/>
  <c r="G1360" i="2"/>
  <c r="F1360" i="2"/>
  <c r="E1360" i="2"/>
  <c r="G1359" i="2"/>
  <c r="I1359" i="2"/>
  <c r="R1359" i="2" s="1"/>
  <c r="E1359" i="2"/>
  <c r="Q1359" i="2" s="1"/>
  <c r="F1359" i="2"/>
  <c r="I1358" i="2"/>
  <c r="R1358" i="2" s="1"/>
  <c r="G1358" i="2"/>
  <c r="F1358" i="2"/>
  <c r="E1358" i="2"/>
  <c r="Q1358" i="2" s="1"/>
  <c r="I1357" i="2"/>
  <c r="R1357" i="2" s="1"/>
  <c r="E1357" i="2"/>
  <c r="Q1357" i="2" s="1"/>
  <c r="G1357" i="2"/>
  <c r="F1357" i="2"/>
  <c r="I1356" i="2"/>
  <c r="R1356" i="2" s="1"/>
  <c r="G1356" i="2"/>
  <c r="F1356" i="2"/>
  <c r="E1356" i="2"/>
  <c r="Q1356" i="2" s="1"/>
  <c r="Q1355" i="2"/>
  <c r="I1355" i="2"/>
  <c r="R1355" i="2"/>
  <c r="G1355" i="2"/>
  <c r="E1355" i="2"/>
  <c r="F1355" i="2"/>
  <c r="I1354" i="2"/>
  <c r="R1354" i="2" s="1"/>
  <c r="G1354" i="2"/>
  <c r="F1354" i="2"/>
  <c r="E1354" i="2"/>
  <c r="Q1354" i="2" s="1"/>
  <c r="I1353" i="2"/>
  <c r="R1353" i="2" s="1"/>
  <c r="E1353" i="2"/>
  <c r="Q1353" i="2" s="1"/>
  <c r="G1353" i="2"/>
  <c r="F1353" i="2"/>
  <c r="I1352" i="2"/>
  <c r="R1352" i="2" s="1"/>
  <c r="G1352" i="2"/>
  <c r="F1352" i="2"/>
  <c r="E1352" i="2"/>
  <c r="Q1352" i="2" s="1"/>
  <c r="I1351" i="2"/>
  <c r="R1351" i="2" s="1"/>
  <c r="G1351" i="2"/>
  <c r="E1351" i="2"/>
  <c r="Q1351" i="2" s="1"/>
  <c r="F1351" i="2"/>
  <c r="Q1350" i="2"/>
  <c r="R1350" i="2"/>
  <c r="I1350" i="2"/>
  <c r="G1350" i="2"/>
  <c r="F1350" i="2"/>
  <c r="E1350" i="2"/>
  <c r="I1349" i="2"/>
  <c r="R1349" i="2" s="1"/>
  <c r="E1349" i="2"/>
  <c r="Q1349" i="2" s="1"/>
  <c r="F1349" i="2"/>
  <c r="G1349" i="2"/>
  <c r="Q1348" i="2"/>
  <c r="R1348" i="2"/>
  <c r="G1348" i="2"/>
  <c r="F1348" i="2"/>
  <c r="I1348" i="2"/>
  <c r="E1348" i="2"/>
  <c r="G1347" i="2"/>
  <c r="I1347" i="2"/>
  <c r="R1347" i="2" s="1"/>
  <c r="E1347" i="2"/>
  <c r="Q1347" i="2" s="1"/>
  <c r="F1347" i="2"/>
  <c r="Q1346" i="2"/>
  <c r="R1346" i="2"/>
  <c r="I1346" i="2"/>
  <c r="G1346" i="2"/>
  <c r="F1346" i="2"/>
  <c r="E1346" i="2"/>
  <c r="Q1345" i="2"/>
  <c r="I1345" i="2"/>
  <c r="R1345" i="2"/>
  <c r="G1345" i="2"/>
  <c r="E1345" i="2"/>
  <c r="F1345" i="2"/>
  <c r="I1344" i="2"/>
  <c r="R1344" i="2" s="1"/>
  <c r="G1344" i="2"/>
  <c r="F1344" i="2"/>
  <c r="E1344" i="2"/>
  <c r="Q1344" i="2" s="1"/>
  <c r="Q1343" i="2"/>
  <c r="R1343" i="2"/>
  <c r="I1343" i="2"/>
  <c r="G1343" i="2"/>
  <c r="E1343" i="2"/>
  <c r="F1343" i="2"/>
  <c r="I1342" i="2"/>
  <c r="R1342" i="2" s="1"/>
  <c r="G1342" i="2"/>
  <c r="F1342" i="2"/>
  <c r="E1342" i="2"/>
  <c r="Q1342" i="2" s="1"/>
  <c r="Q1341" i="2"/>
  <c r="R1341" i="2"/>
  <c r="I1341" i="2"/>
  <c r="E1341" i="2"/>
  <c r="G1341" i="2"/>
  <c r="F1341" i="2"/>
  <c r="Q1340" i="2"/>
  <c r="R1340" i="2"/>
  <c r="I1340" i="2"/>
  <c r="G1340" i="2"/>
  <c r="F1340" i="2"/>
  <c r="E1340" i="2"/>
  <c r="Q1339" i="2"/>
  <c r="R1339" i="2"/>
  <c r="I1339" i="2"/>
  <c r="G1339" i="2"/>
  <c r="E1339" i="2"/>
  <c r="F1339" i="2"/>
  <c r="Q1338" i="2"/>
  <c r="R1338" i="2"/>
  <c r="I1338" i="2"/>
  <c r="G1338" i="2"/>
  <c r="F1338" i="2"/>
  <c r="E1338" i="2"/>
  <c r="Q1337" i="2"/>
  <c r="R1337" i="2"/>
  <c r="E1337" i="2"/>
  <c r="I1337" i="2"/>
  <c r="G1337" i="2"/>
  <c r="F1337" i="2"/>
  <c r="Q1336" i="2"/>
  <c r="R1336" i="2"/>
  <c r="I1336" i="2"/>
  <c r="G1336" i="2"/>
  <c r="F1336" i="2"/>
  <c r="E1336" i="2"/>
  <c r="Q1335" i="2"/>
  <c r="R1335" i="2"/>
  <c r="I1335" i="2"/>
  <c r="G1335" i="2"/>
  <c r="E1335" i="2"/>
  <c r="F1335" i="2"/>
  <c r="Q1334" i="2"/>
  <c r="R1334" i="2"/>
  <c r="I1334" i="2"/>
  <c r="G1334" i="2"/>
  <c r="F1334" i="2"/>
  <c r="E1334" i="2"/>
  <c r="Q1333" i="2"/>
  <c r="R1333" i="2"/>
  <c r="I1333" i="2"/>
  <c r="E1333" i="2"/>
  <c r="G1333" i="2"/>
  <c r="F1333" i="2"/>
  <c r="Q1332" i="2"/>
  <c r="R1332" i="2"/>
  <c r="I1332" i="2"/>
  <c r="G1332" i="2"/>
  <c r="F1332" i="2"/>
  <c r="E1332" i="2"/>
  <c r="Q1331" i="2"/>
  <c r="R1331" i="2"/>
  <c r="I1331" i="2"/>
  <c r="G1331" i="2"/>
  <c r="E1331" i="2"/>
  <c r="F1331" i="2"/>
  <c r="R1330" i="2"/>
  <c r="Q1330" i="2"/>
  <c r="I1330" i="2"/>
  <c r="G1330" i="2"/>
  <c r="F1330" i="2"/>
  <c r="E1330" i="2"/>
  <c r="Q1329" i="2"/>
  <c r="R1329" i="2"/>
  <c r="I1329" i="2"/>
  <c r="G1329" i="2"/>
  <c r="E1329" i="2"/>
  <c r="F1329" i="2"/>
  <c r="Q1328" i="2"/>
  <c r="R1328" i="2"/>
  <c r="I1328" i="2"/>
  <c r="G1328" i="2"/>
  <c r="F1328" i="2"/>
  <c r="E1328" i="2"/>
  <c r="Q1327" i="2"/>
  <c r="R1327" i="2"/>
  <c r="G1327" i="2"/>
  <c r="I1327" i="2"/>
  <c r="E1327" i="2"/>
  <c r="F1327" i="2"/>
  <c r="Q1326" i="2"/>
  <c r="R1326" i="2"/>
  <c r="I1326" i="2"/>
  <c r="G1326" i="2"/>
  <c r="F1326" i="2"/>
  <c r="E1326" i="2"/>
  <c r="Q1325" i="2"/>
  <c r="R1325" i="2"/>
  <c r="I1325" i="2"/>
  <c r="E1325" i="2"/>
  <c r="G1325" i="2"/>
  <c r="F1325" i="2"/>
  <c r="Q1324" i="2"/>
  <c r="R1324" i="2"/>
  <c r="I1324" i="2"/>
  <c r="G1324" i="2"/>
  <c r="F1324" i="2"/>
  <c r="E1324" i="2"/>
  <c r="Q1323" i="2"/>
  <c r="I1323" i="2"/>
  <c r="G1323" i="2"/>
  <c r="R1323" i="2"/>
  <c r="E1323" i="2"/>
  <c r="F1323" i="2"/>
  <c r="Q1322" i="2"/>
  <c r="R1322" i="2"/>
  <c r="I1322" i="2"/>
  <c r="G1322" i="2"/>
  <c r="F1322" i="2"/>
  <c r="E1322" i="2"/>
  <c r="Q1321" i="2"/>
  <c r="R1321" i="2"/>
  <c r="I1321" i="2"/>
  <c r="E1321" i="2"/>
  <c r="G1321" i="2"/>
  <c r="F1321" i="2"/>
  <c r="I1320" i="2"/>
  <c r="R1320" i="2" s="1"/>
  <c r="G1320" i="2"/>
  <c r="F1320" i="2"/>
  <c r="E1320" i="2"/>
  <c r="Q1320" i="2" s="1"/>
  <c r="Q1319" i="2"/>
  <c r="R1319" i="2"/>
  <c r="I1319" i="2"/>
  <c r="G1319" i="2"/>
  <c r="E1319" i="2"/>
  <c r="F1319" i="2"/>
  <c r="I1318" i="2"/>
  <c r="R1318" i="2" s="1"/>
  <c r="G1318" i="2"/>
  <c r="F1318" i="2"/>
  <c r="E1318" i="2"/>
  <c r="Q1318" i="2" s="1"/>
  <c r="Q1317" i="2"/>
  <c r="R1317" i="2"/>
  <c r="I1317" i="2"/>
  <c r="E1317" i="2"/>
  <c r="G1317" i="2"/>
  <c r="F1317" i="2"/>
  <c r="Q1316" i="2"/>
  <c r="R1316" i="2"/>
  <c r="G1316" i="2"/>
  <c r="I1316" i="2"/>
  <c r="F1316" i="2"/>
  <c r="E1316" i="2"/>
  <c r="Q1315" i="2"/>
  <c r="R1315" i="2"/>
  <c r="G1315" i="2"/>
  <c r="I1315" i="2"/>
  <c r="E1315" i="2"/>
  <c r="F1315" i="2"/>
  <c r="I1314" i="2"/>
  <c r="R1314" i="2" s="1"/>
  <c r="G1314" i="2"/>
  <c r="F1314" i="2"/>
  <c r="E1314" i="2"/>
  <c r="Q1314" i="2" s="1"/>
  <c r="I1313" i="2"/>
  <c r="R1313" i="2" s="1"/>
  <c r="G1313" i="2"/>
  <c r="E1313" i="2"/>
  <c r="Q1313" i="2" s="1"/>
  <c r="F1313" i="2"/>
  <c r="I1312" i="2"/>
  <c r="R1312" i="2" s="1"/>
  <c r="G1312" i="2"/>
  <c r="F1312" i="2"/>
  <c r="E1312" i="2"/>
  <c r="Q1312" i="2" s="1"/>
  <c r="I1311" i="2"/>
  <c r="R1311" i="2" s="1"/>
  <c r="G1311" i="2"/>
  <c r="E1311" i="2"/>
  <c r="Q1311" i="2" s="1"/>
  <c r="F1311" i="2"/>
  <c r="I1310" i="2"/>
  <c r="R1310" i="2" s="1"/>
  <c r="G1310" i="2"/>
  <c r="F1310" i="2"/>
  <c r="E1310" i="2"/>
  <c r="Q1310" i="2" s="1"/>
  <c r="I1309" i="2"/>
  <c r="R1309" i="2" s="1"/>
  <c r="E1309" i="2"/>
  <c r="Q1309" i="2" s="1"/>
  <c r="G1309" i="2"/>
  <c r="F1309" i="2"/>
  <c r="I1308" i="2"/>
  <c r="R1308" i="2" s="1"/>
  <c r="G1308" i="2"/>
  <c r="F1308" i="2"/>
  <c r="E1308" i="2"/>
  <c r="Q1308" i="2" s="1"/>
  <c r="I1307" i="2"/>
  <c r="R1307" i="2" s="1"/>
  <c r="G1307" i="2"/>
  <c r="E1307" i="2"/>
  <c r="Q1307" i="2" s="1"/>
  <c r="F1307" i="2"/>
  <c r="I1306" i="2"/>
  <c r="R1306" i="2" s="1"/>
  <c r="G1306" i="2"/>
  <c r="F1306" i="2"/>
  <c r="E1306" i="2"/>
  <c r="Q1306" i="2" s="1"/>
  <c r="E1305" i="2"/>
  <c r="Q1305" i="2" s="1"/>
  <c r="G1305" i="2"/>
  <c r="I1305" i="2"/>
  <c r="R1305" i="2" s="1"/>
  <c r="F1305" i="2"/>
  <c r="I1304" i="2"/>
  <c r="R1304" i="2" s="1"/>
  <c r="G1304" i="2"/>
  <c r="F1304" i="2"/>
  <c r="E1304" i="2"/>
  <c r="Q1304" i="2" s="1"/>
  <c r="I1303" i="2"/>
  <c r="R1303" i="2" s="1"/>
  <c r="G1303" i="2"/>
  <c r="E1303" i="2"/>
  <c r="Q1303" i="2" s="1"/>
  <c r="F1303" i="2"/>
  <c r="I1302" i="2"/>
  <c r="R1302" i="2" s="1"/>
  <c r="G1302" i="2"/>
  <c r="F1302" i="2"/>
  <c r="E1302" i="2"/>
  <c r="Q1302" i="2" s="1"/>
  <c r="I1301" i="2"/>
  <c r="R1301" i="2" s="1"/>
  <c r="E1301" i="2"/>
  <c r="Q1301" i="2" s="1"/>
  <c r="G1301" i="2"/>
  <c r="F1301" i="2"/>
  <c r="I1300" i="2"/>
  <c r="R1300" i="2" s="1"/>
  <c r="G1300" i="2"/>
  <c r="F1300" i="2"/>
  <c r="E1300" i="2"/>
  <c r="Q1300" i="2" s="1"/>
  <c r="I1299" i="2"/>
  <c r="R1299" i="2" s="1"/>
  <c r="G1299" i="2"/>
  <c r="E1299" i="2"/>
  <c r="Q1299" i="2" s="1"/>
  <c r="F1299" i="2"/>
  <c r="I1298" i="2"/>
  <c r="R1298" i="2" s="1"/>
  <c r="G1298" i="2"/>
  <c r="F1298" i="2"/>
  <c r="E1298" i="2"/>
  <c r="Q1298" i="2" s="1"/>
  <c r="I1297" i="2"/>
  <c r="R1297" i="2" s="1"/>
  <c r="G1297" i="2"/>
  <c r="E1297" i="2"/>
  <c r="Q1297" i="2" s="1"/>
  <c r="F1297" i="2"/>
  <c r="I1296" i="2"/>
  <c r="R1296" i="2" s="1"/>
  <c r="G1296" i="2"/>
  <c r="F1296" i="2"/>
  <c r="E1296" i="2"/>
  <c r="Q1296" i="2" s="1"/>
  <c r="G1295" i="2"/>
  <c r="I1295" i="2"/>
  <c r="R1295" i="2" s="1"/>
  <c r="E1295" i="2"/>
  <c r="Q1295" i="2" s="1"/>
  <c r="F1295" i="2"/>
  <c r="I1294" i="2"/>
  <c r="R1294" i="2" s="1"/>
  <c r="G1294" i="2"/>
  <c r="F1294" i="2"/>
  <c r="E1294" i="2"/>
  <c r="Q1294" i="2" s="1"/>
  <c r="I1293" i="2"/>
  <c r="R1293" i="2" s="1"/>
  <c r="E1293" i="2"/>
  <c r="Q1293" i="2" s="1"/>
  <c r="G1293" i="2"/>
  <c r="F1293" i="2"/>
  <c r="I1292" i="2"/>
  <c r="R1292" i="2" s="1"/>
  <c r="G1292" i="2"/>
  <c r="F1292" i="2"/>
  <c r="E1292" i="2"/>
  <c r="Q1292" i="2" s="1"/>
  <c r="I1291" i="2"/>
  <c r="R1291" i="2" s="1"/>
  <c r="G1291" i="2"/>
  <c r="E1291" i="2"/>
  <c r="Q1291" i="2" s="1"/>
  <c r="F1291" i="2"/>
  <c r="I1290" i="2"/>
  <c r="R1290" i="2" s="1"/>
  <c r="G1290" i="2"/>
  <c r="F1290" i="2"/>
  <c r="E1290" i="2"/>
  <c r="Q1290" i="2" s="1"/>
  <c r="I1289" i="2"/>
  <c r="R1289" i="2" s="1"/>
  <c r="E1289" i="2"/>
  <c r="Q1289" i="2" s="1"/>
  <c r="G1289" i="2"/>
  <c r="F1289" i="2"/>
  <c r="I1288" i="2"/>
  <c r="R1288" i="2" s="1"/>
  <c r="G1288" i="2"/>
  <c r="F1288" i="2"/>
  <c r="E1288" i="2"/>
  <c r="Q1288" i="2" s="1"/>
  <c r="I1287" i="2"/>
  <c r="R1287" i="2" s="1"/>
  <c r="G1287" i="2"/>
  <c r="E1287" i="2"/>
  <c r="Q1287" i="2" s="1"/>
  <c r="F1287" i="2"/>
  <c r="I1286" i="2"/>
  <c r="R1286" i="2" s="1"/>
  <c r="G1286" i="2"/>
  <c r="F1286" i="2"/>
  <c r="E1286" i="2"/>
  <c r="Q1286" i="2" s="1"/>
  <c r="I1285" i="2"/>
  <c r="R1285" i="2" s="1"/>
  <c r="E1285" i="2"/>
  <c r="Q1285" i="2" s="1"/>
  <c r="G1285" i="2"/>
  <c r="F1285" i="2"/>
  <c r="G1284" i="2"/>
  <c r="I1284" i="2"/>
  <c r="R1284" i="2" s="1"/>
  <c r="F1284" i="2"/>
  <c r="E1284" i="2"/>
  <c r="Q1284" i="2" s="1"/>
  <c r="G1283" i="2"/>
  <c r="I1283" i="2"/>
  <c r="R1283" i="2" s="1"/>
  <c r="E1283" i="2"/>
  <c r="Q1283" i="2" s="1"/>
  <c r="F1283" i="2"/>
  <c r="I1282" i="2"/>
  <c r="R1282" i="2" s="1"/>
  <c r="G1282" i="2"/>
  <c r="F1282" i="2"/>
  <c r="E1282" i="2"/>
  <c r="Q1282" i="2" s="1"/>
  <c r="I1281" i="2"/>
  <c r="R1281" i="2" s="1"/>
  <c r="G1281" i="2"/>
  <c r="E1281" i="2"/>
  <c r="Q1281" i="2" s="1"/>
  <c r="F1281" i="2"/>
  <c r="I1280" i="2"/>
  <c r="R1280" i="2" s="1"/>
  <c r="G1280" i="2"/>
  <c r="F1280" i="2"/>
  <c r="E1280" i="2"/>
  <c r="Q1280" i="2" s="1"/>
  <c r="Q1279" i="2"/>
  <c r="R1279" i="2"/>
  <c r="I1279" i="2"/>
  <c r="G1279" i="2"/>
  <c r="E1279" i="2"/>
  <c r="F1279" i="2"/>
  <c r="I1278" i="2"/>
  <c r="R1278" i="2" s="1"/>
  <c r="G1278" i="2"/>
  <c r="F1278" i="2"/>
  <c r="E1278" i="2"/>
  <c r="Q1278" i="2" s="1"/>
  <c r="I1277" i="2"/>
  <c r="R1277" i="2" s="1"/>
  <c r="E1277" i="2"/>
  <c r="Q1277" i="2" s="1"/>
  <c r="G1277" i="2"/>
  <c r="F1277" i="2"/>
  <c r="I1276" i="2"/>
  <c r="R1276" i="2" s="1"/>
  <c r="G1276" i="2"/>
  <c r="F1276" i="2"/>
  <c r="E1276" i="2"/>
  <c r="Q1276" i="2" s="1"/>
  <c r="I1275" i="2"/>
  <c r="R1275" i="2" s="1"/>
  <c r="G1275" i="2"/>
  <c r="E1275" i="2"/>
  <c r="Q1275" i="2" s="1"/>
  <c r="F1275" i="2"/>
  <c r="I1274" i="2"/>
  <c r="R1274" i="2" s="1"/>
  <c r="G1274" i="2"/>
  <c r="F1274" i="2"/>
  <c r="E1274" i="2"/>
  <c r="Q1274" i="2" s="1"/>
  <c r="I1273" i="2"/>
  <c r="R1273" i="2" s="1"/>
  <c r="E1273" i="2"/>
  <c r="Q1273" i="2" s="1"/>
  <c r="G1273" i="2"/>
  <c r="F1273" i="2"/>
  <c r="I1272" i="2"/>
  <c r="R1272" i="2" s="1"/>
  <c r="G1272" i="2"/>
  <c r="F1272" i="2"/>
  <c r="E1272" i="2"/>
  <c r="Q1272" i="2" s="1"/>
  <c r="Q1271" i="2"/>
  <c r="R1271" i="2"/>
  <c r="I1271" i="2"/>
  <c r="G1271" i="2"/>
  <c r="E1271" i="2"/>
  <c r="F1271" i="2"/>
  <c r="I1270" i="2"/>
  <c r="R1270" i="2" s="1"/>
  <c r="G1270" i="2"/>
  <c r="F1270" i="2"/>
  <c r="E1270" i="2"/>
  <c r="Q1270" i="2" s="1"/>
  <c r="I1269" i="2"/>
  <c r="R1269" i="2" s="1"/>
  <c r="E1269" i="2"/>
  <c r="Q1269" i="2" s="1"/>
  <c r="G1269" i="2"/>
  <c r="F1269" i="2"/>
  <c r="Q1268" i="2"/>
  <c r="R1268" i="2"/>
  <c r="I1268" i="2"/>
  <c r="G1268" i="2"/>
  <c r="F1268" i="2"/>
  <c r="E1268" i="2"/>
  <c r="G1267" i="2"/>
  <c r="I1267" i="2"/>
  <c r="R1267" i="2" s="1"/>
  <c r="E1267" i="2"/>
  <c r="Q1267" i="2" s="1"/>
  <c r="F1267" i="2"/>
  <c r="I1266" i="2"/>
  <c r="R1266" i="2" s="1"/>
  <c r="G1266" i="2"/>
  <c r="F1266" i="2"/>
  <c r="E1266" i="2"/>
  <c r="Q1266" i="2" s="1"/>
  <c r="I1265" i="2"/>
  <c r="R1265" i="2" s="1"/>
  <c r="G1265" i="2"/>
  <c r="E1265" i="2"/>
  <c r="Q1265" i="2" s="1"/>
  <c r="F1265" i="2"/>
  <c r="I1264" i="2"/>
  <c r="R1264" i="2" s="1"/>
  <c r="G1264" i="2"/>
  <c r="F1264" i="2"/>
  <c r="E1264" i="2"/>
  <c r="Q1264" i="2" s="1"/>
  <c r="I1263" i="2"/>
  <c r="R1263" i="2" s="1"/>
  <c r="G1263" i="2"/>
  <c r="E1263" i="2"/>
  <c r="Q1263" i="2" s="1"/>
  <c r="F1263" i="2"/>
  <c r="Q1262" i="2"/>
  <c r="R1262" i="2"/>
  <c r="I1262" i="2"/>
  <c r="G1262" i="2"/>
  <c r="F1262" i="2"/>
  <c r="E1262" i="2"/>
  <c r="Q1261" i="2"/>
  <c r="R1261" i="2"/>
  <c r="I1261" i="2"/>
  <c r="E1261" i="2"/>
  <c r="G1261" i="2"/>
  <c r="F1261" i="2"/>
  <c r="Q1260" i="2"/>
  <c r="I1260" i="2"/>
  <c r="R1260" i="2"/>
  <c r="G1260" i="2"/>
  <c r="F1260" i="2"/>
  <c r="E1260" i="2"/>
  <c r="Q1259" i="2"/>
  <c r="R1259" i="2"/>
  <c r="I1259" i="2"/>
  <c r="G1259" i="2"/>
  <c r="E1259" i="2"/>
  <c r="F1259" i="2"/>
  <c r="Q1258" i="2"/>
  <c r="R1258" i="2"/>
  <c r="I1258" i="2"/>
  <c r="G1258" i="2"/>
  <c r="F1258" i="2"/>
  <c r="E1258" i="2"/>
  <c r="Q1257" i="2"/>
  <c r="R1257" i="2"/>
  <c r="I1257" i="2"/>
  <c r="E1257" i="2"/>
  <c r="G1257" i="2"/>
  <c r="F1257" i="2"/>
  <c r="Q1256" i="2"/>
  <c r="R1256" i="2"/>
  <c r="I1256" i="2"/>
  <c r="G1256" i="2"/>
  <c r="F1256" i="2"/>
  <c r="E1256" i="2"/>
  <c r="Q1255" i="2"/>
  <c r="R1255" i="2"/>
  <c r="I1255" i="2"/>
  <c r="G1255" i="2"/>
  <c r="E1255" i="2"/>
  <c r="F1255" i="2"/>
  <c r="I1254" i="2"/>
  <c r="R1254" i="2" s="1"/>
  <c r="G1254" i="2"/>
  <c r="F1254" i="2"/>
  <c r="E1254" i="2"/>
  <c r="Q1254" i="2" s="1"/>
  <c r="Q1253" i="2"/>
  <c r="R1253" i="2"/>
  <c r="E1253" i="2"/>
  <c r="I1253" i="2"/>
  <c r="G1253" i="2"/>
  <c r="F1253" i="2"/>
  <c r="I1252" i="2"/>
  <c r="R1252" i="2" s="1"/>
  <c r="G1252" i="2"/>
  <c r="F1252" i="2"/>
  <c r="E1252" i="2"/>
  <c r="Q1252" i="2" s="1"/>
  <c r="Q1251" i="2"/>
  <c r="R1251" i="2"/>
  <c r="G1251" i="2"/>
  <c r="I1251" i="2"/>
  <c r="E1251" i="2"/>
  <c r="F1251" i="2"/>
  <c r="I1250" i="2"/>
  <c r="R1250" i="2" s="1"/>
  <c r="G1250" i="2"/>
  <c r="F1250" i="2"/>
  <c r="E1250" i="2"/>
  <c r="Q1250" i="2" s="1"/>
  <c r="I1249" i="2"/>
  <c r="R1249" i="2" s="1"/>
  <c r="G1249" i="2"/>
  <c r="E1249" i="2"/>
  <c r="Q1249" i="2" s="1"/>
  <c r="F1249" i="2"/>
  <c r="I1248" i="2"/>
  <c r="R1248" i="2" s="1"/>
  <c r="G1248" i="2"/>
  <c r="F1248" i="2"/>
  <c r="E1248" i="2"/>
  <c r="Q1248" i="2" s="1"/>
  <c r="I1247" i="2"/>
  <c r="R1247" i="2" s="1"/>
  <c r="G1247" i="2"/>
  <c r="E1247" i="2"/>
  <c r="Q1247" i="2" s="1"/>
  <c r="F1247" i="2"/>
  <c r="I1246" i="2"/>
  <c r="R1246" i="2" s="1"/>
  <c r="G1246" i="2"/>
  <c r="F1246" i="2"/>
  <c r="E1246" i="2"/>
  <c r="Q1246" i="2" s="1"/>
  <c r="Q1245" i="2"/>
  <c r="R1245" i="2"/>
  <c r="I1245" i="2"/>
  <c r="E1245" i="2"/>
  <c r="G1245" i="2"/>
  <c r="F1245" i="2"/>
  <c r="I1244" i="2"/>
  <c r="R1244" i="2" s="1"/>
  <c r="G1244" i="2"/>
  <c r="F1244" i="2"/>
  <c r="E1244" i="2"/>
  <c r="Q1244" i="2" s="1"/>
  <c r="I1243" i="2"/>
  <c r="R1243" i="2" s="1"/>
  <c r="G1243" i="2"/>
  <c r="E1243" i="2"/>
  <c r="Q1243" i="2" s="1"/>
  <c r="F1243" i="2"/>
  <c r="I1242" i="2"/>
  <c r="R1242" i="2" s="1"/>
  <c r="G1242" i="2"/>
  <c r="F1242" i="2"/>
  <c r="E1242" i="2"/>
  <c r="Q1242" i="2" s="1"/>
  <c r="I1241" i="2"/>
  <c r="R1241" i="2" s="1"/>
  <c r="E1241" i="2"/>
  <c r="Q1241" i="2" s="1"/>
  <c r="G1241" i="2"/>
  <c r="F1241" i="2"/>
  <c r="I1240" i="2"/>
  <c r="R1240" i="2" s="1"/>
  <c r="G1240" i="2"/>
  <c r="F1240" i="2"/>
  <c r="E1240" i="2"/>
  <c r="Q1240" i="2" s="1"/>
  <c r="Q1239" i="2"/>
  <c r="R1239" i="2"/>
  <c r="I1239" i="2"/>
  <c r="G1239" i="2"/>
  <c r="E1239" i="2"/>
  <c r="F1239" i="2"/>
  <c r="Q1238" i="2"/>
  <c r="R1238" i="2"/>
  <c r="I1238" i="2"/>
  <c r="G1238" i="2"/>
  <c r="F1238" i="2"/>
  <c r="E1238" i="2"/>
  <c r="E1237" i="2"/>
  <c r="Q1237" i="2" s="1"/>
  <c r="I1237" i="2"/>
  <c r="R1237" i="2" s="1"/>
  <c r="G1237" i="2"/>
  <c r="F1237" i="2"/>
  <c r="I1236" i="2"/>
  <c r="R1236" i="2" s="1"/>
  <c r="G1236" i="2"/>
  <c r="F1236" i="2"/>
  <c r="E1236" i="2"/>
  <c r="Q1236" i="2" s="1"/>
  <c r="G1235" i="2"/>
  <c r="I1235" i="2"/>
  <c r="R1235" i="2" s="1"/>
  <c r="E1235" i="2"/>
  <c r="Q1235" i="2" s="1"/>
  <c r="F1235" i="2"/>
  <c r="I1234" i="2"/>
  <c r="R1234" i="2" s="1"/>
  <c r="G1234" i="2"/>
  <c r="F1234" i="2"/>
  <c r="E1234" i="2"/>
  <c r="Q1234" i="2" s="1"/>
  <c r="I1233" i="2"/>
  <c r="R1233" i="2" s="1"/>
  <c r="G1233" i="2"/>
  <c r="E1233" i="2"/>
  <c r="Q1233" i="2" s="1"/>
  <c r="F1233" i="2"/>
  <c r="I1232" i="2"/>
  <c r="R1232" i="2" s="1"/>
  <c r="G1232" i="2"/>
  <c r="F1232" i="2"/>
  <c r="E1232" i="2"/>
  <c r="Q1232" i="2" s="1"/>
  <c r="I1231" i="2"/>
  <c r="R1231" i="2" s="1"/>
  <c r="G1231" i="2"/>
  <c r="E1231" i="2"/>
  <c r="Q1231" i="2" s="1"/>
  <c r="F1231" i="2"/>
  <c r="I1230" i="2"/>
  <c r="R1230" i="2" s="1"/>
  <c r="G1230" i="2"/>
  <c r="F1230" i="2"/>
  <c r="E1230" i="2"/>
  <c r="Q1230" i="2" s="1"/>
  <c r="I1229" i="2"/>
  <c r="R1229" i="2" s="1"/>
  <c r="E1229" i="2"/>
  <c r="Q1229" i="2" s="1"/>
  <c r="G1229" i="2"/>
  <c r="F1229" i="2"/>
  <c r="I1228" i="2"/>
  <c r="R1228" i="2" s="1"/>
  <c r="G1228" i="2"/>
  <c r="F1228" i="2"/>
  <c r="E1228" i="2"/>
  <c r="Q1228" i="2" s="1"/>
  <c r="I1227" i="2"/>
  <c r="R1227" i="2" s="1"/>
  <c r="G1227" i="2"/>
  <c r="E1227" i="2"/>
  <c r="Q1227" i="2" s="1"/>
  <c r="F1227" i="2"/>
  <c r="I1226" i="2"/>
  <c r="R1226" i="2" s="1"/>
  <c r="G1226" i="2"/>
  <c r="F1226" i="2"/>
  <c r="E1226" i="2"/>
  <c r="Q1226" i="2" s="1"/>
  <c r="I1225" i="2"/>
  <c r="R1225" i="2" s="1"/>
  <c r="E1225" i="2"/>
  <c r="Q1225" i="2" s="1"/>
  <c r="G1225" i="2"/>
  <c r="F1225" i="2"/>
  <c r="I1224" i="2"/>
  <c r="R1224" i="2" s="1"/>
  <c r="G1224" i="2"/>
  <c r="F1224" i="2"/>
  <c r="E1224" i="2"/>
  <c r="Q1224" i="2" s="1"/>
  <c r="I1223" i="2"/>
  <c r="R1223" i="2" s="1"/>
  <c r="G1223" i="2"/>
  <c r="E1223" i="2"/>
  <c r="Q1223" i="2" s="1"/>
  <c r="F1223" i="2"/>
  <c r="I1222" i="2"/>
  <c r="R1222" i="2" s="1"/>
  <c r="G1222" i="2"/>
  <c r="F1222" i="2"/>
  <c r="E1222" i="2"/>
  <c r="Q1222" i="2" s="1"/>
  <c r="E1221" i="2"/>
  <c r="Q1221" i="2" s="1"/>
  <c r="I1221" i="2"/>
  <c r="R1221" i="2" s="1"/>
  <c r="F1221" i="2"/>
  <c r="G1221" i="2"/>
  <c r="I1220" i="2"/>
  <c r="R1220" i="2" s="1"/>
  <c r="G1220" i="2"/>
  <c r="F1220" i="2"/>
  <c r="E1220" i="2"/>
  <c r="Q1220" i="2" s="1"/>
  <c r="G1219" i="2"/>
  <c r="I1219" i="2"/>
  <c r="R1219" i="2" s="1"/>
  <c r="E1219" i="2"/>
  <c r="Q1219" i="2" s="1"/>
  <c r="F1219" i="2"/>
  <c r="Q1218" i="2"/>
  <c r="R1218" i="2"/>
  <c r="I1218" i="2"/>
  <c r="G1218" i="2"/>
  <c r="F1218" i="2"/>
  <c r="E1218" i="2"/>
  <c r="I1217" i="2"/>
  <c r="R1217" i="2" s="1"/>
  <c r="G1217" i="2"/>
  <c r="E1217" i="2"/>
  <c r="Q1217" i="2" s="1"/>
  <c r="F1217" i="2"/>
  <c r="I1216" i="2"/>
  <c r="R1216" i="2" s="1"/>
  <c r="G1216" i="2"/>
  <c r="F1216" i="2"/>
  <c r="E1216" i="2"/>
  <c r="Q1216" i="2" s="1"/>
  <c r="I1215" i="2"/>
  <c r="R1215" i="2" s="1"/>
  <c r="G1215" i="2"/>
  <c r="E1215" i="2"/>
  <c r="Q1215" i="2" s="1"/>
  <c r="F1215" i="2"/>
  <c r="I1214" i="2"/>
  <c r="R1214" i="2" s="1"/>
  <c r="G1214" i="2"/>
  <c r="F1214" i="2"/>
  <c r="E1214" i="2"/>
  <c r="Q1214" i="2" s="1"/>
  <c r="I1213" i="2"/>
  <c r="R1213" i="2" s="1"/>
  <c r="E1213" i="2"/>
  <c r="Q1213" i="2" s="1"/>
  <c r="G1213" i="2"/>
  <c r="F1213" i="2"/>
  <c r="Q1212" i="2"/>
  <c r="R1212" i="2"/>
  <c r="I1212" i="2"/>
  <c r="G1212" i="2"/>
  <c r="F1212" i="2"/>
  <c r="E1212" i="2"/>
  <c r="I1211" i="2"/>
  <c r="R1211" i="2" s="1"/>
  <c r="G1211" i="2"/>
  <c r="E1211" i="2"/>
  <c r="Q1211" i="2" s="1"/>
  <c r="F1211" i="2"/>
  <c r="Q1210" i="2"/>
  <c r="R1210" i="2"/>
  <c r="I1210" i="2"/>
  <c r="G1210" i="2"/>
  <c r="F1210" i="2"/>
  <c r="E1210" i="2"/>
  <c r="I1209" i="2"/>
  <c r="R1209" i="2" s="1"/>
  <c r="E1209" i="2"/>
  <c r="Q1209" i="2" s="1"/>
  <c r="G1209" i="2"/>
  <c r="F1209" i="2"/>
  <c r="I1208" i="2"/>
  <c r="R1208" i="2" s="1"/>
  <c r="G1208" i="2"/>
  <c r="F1208" i="2"/>
  <c r="E1208" i="2"/>
  <c r="Q1208" i="2" s="1"/>
  <c r="I1207" i="2"/>
  <c r="R1207" i="2" s="1"/>
  <c r="G1207" i="2"/>
  <c r="E1207" i="2"/>
  <c r="Q1207" i="2" s="1"/>
  <c r="F1207" i="2"/>
  <c r="I1206" i="2"/>
  <c r="R1206" i="2" s="1"/>
  <c r="G1206" i="2"/>
  <c r="F1206" i="2"/>
  <c r="E1206" i="2"/>
  <c r="Q1206" i="2" s="1"/>
  <c r="I1205" i="2"/>
  <c r="R1205" i="2" s="1"/>
  <c r="E1205" i="2"/>
  <c r="Q1205" i="2" s="1"/>
  <c r="G1205" i="2"/>
  <c r="F1205" i="2"/>
  <c r="I1204" i="2"/>
  <c r="R1204" i="2" s="1"/>
  <c r="G1204" i="2"/>
  <c r="F1204" i="2"/>
  <c r="E1204" i="2"/>
  <c r="Q1204" i="2" s="1"/>
  <c r="G1203" i="2"/>
  <c r="I1203" i="2"/>
  <c r="R1203" i="2" s="1"/>
  <c r="E1203" i="2"/>
  <c r="Q1203" i="2" s="1"/>
  <c r="F1203" i="2"/>
  <c r="I1202" i="2"/>
  <c r="R1202" i="2" s="1"/>
  <c r="G1202" i="2"/>
  <c r="F1202" i="2"/>
  <c r="E1202" i="2"/>
  <c r="Q1202" i="2" s="1"/>
  <c r="I1201" i="2"/>
  <c r="R1201" i="2" s="1"/>
  <c r="G1201" i="2"/>
  <c r="E1201" i="2"/>
  <c r="Q1201" i="2" s="1"/>
  <c r="F1201" i="2"/>
  <c r="I1200" i="2"/>
  <c r="R1200" i="2" s="1"/>
  <c r="G1200" i="2"/>
  <c r="F1200" i="2"/>
  <c r="E1200" i="2"/>
  <c r="Q1200" i="2" s="1"/>
  <c r="I1199" i="2"/>
  <c r="R1199" i="2" s="1"/>
  <c r="G1199" i="2"/>
  <c r="E1199" i="2"/>
  <c r="Q1199" i="2" s="1"/>
  <c r="F1199" i="2"/>
  <c r="R1198" i="2"/>
  <c r="Q1198" i="2"/>
  <c r="I1198" i="2"/>
  <c r="G1198" i="2"/>
  <c r="F1198" i="2"/>
  <c r="E1198" i="2"/>
  <c r="I1197" i="2"/>
  <c r="R1197" i="2" s="1"/>
  <c r="E1197" i="2"/>
  <c r="Q1197" i="2" s="1"/>
  <c r="G1197" i="2"/>
  <c r="F1197" i="2"/>
  <c r="I1196" i="2"/>
  <c r="R1196" i="2" s="1"/>
  <c r="G1196" i="2"/>
  <c r="F1196" i="2"/>
  <c r="E1196" i="2"/>
  <c r="Q1196" i="2" s="1"/>
  <c r="I1195" i="2"/>
  <c r="R1195" i="2" s="1"/>
  <c r="G1195" i="2"/>
  <c r="E1195" i="2"/>
  <c r="Q1195" i="2" s="1"/>
  <c r="F1195" i="2"/>
  <c r="I1194" i="2"/>
  <c r="R1194" i="2" s="1"/>
  <c r="G1194" i="2"/>
  <c r="F1194" i="2"/>
  <c r="E1194" i="2"/>
  <c r="Q1194" i="2" s="1"/>
  <c r="I1193" i="2"/>
  <c r="R1193" i="2" s="1"/>
  <c r="E1193" i="2"/>
  <c r="Q1193" i="2" s="1"/>
  <c r="G1193" i="2"/>
  <c r="F1193" i="2"/>
  <c r="I1192" i="2"/>
  <c r="R1192" i="2" s="1"/>
  <c r="G1192" i="2"/>
  <c r="F1192" i="2"/>
  <c r="E1192" i="2"/>
  <c r="Q1192" i="2" s="1"/>
  <c r="I1191" i="2"/>
  <c r="R1191" i="2" s="1"/>
  <c r="G1191" i="2"/>
  <c r="E1191" i="2"/>
  <c r="Q1191" i="2" s="1"/>
  <c r="F1191" i="2"/>
  <c r="I1190" i="2"/>
  <c r="R1190" i="2" s="1"/>
  <c r="G1190" i="2"/>
  <c r="F1190" i="2"/>
  <c r="E1190" i="2"/>
  <c r="Q1190" i="2" s="1"/>
  <c r="Q1189" i="2"/>
  <c r="R1189" i="2"/>
  <c r="E1189" i="2"/>
  <c r="I1189" i="2"/>
  <c r="G1189" i="2"/>
  <c r="F1189" i="2"/>
  <c r="Q1188" i="2"/>
  <c r="R1188" i="2"/>
  <c r="I1188" i="2"/>
  <c r="G1188" i="2"/>
  <c r="F1188" i="2"/>
  <c r="E1188" i="2"/>
  <c r="Q1187" i="2"/>
  <c r="R1187" i="2"/>
  <c r="G1187" i="2"/>
  <c r="I1187" i="2"/>
  <c r="E1187" i="2"/>
  <c r="F1187" i="2"/>
  <c r="Q1186" i="2"/>
  <c r="R1186" i="2"/>
  <c r="I1186" i="2"/>
  <c r="G1186" i="2"/>
  <c r="F1186" i="2"/>
  <c r="E1186" i="2"/>
  <c r="I1185" i="2"/>
  <c r="R1185" i="2" s="1"/>
  <c r="G1185" i="2"/>
  <c r="E1185" i="2"/>
  <c r="Q1185" i="2" s="1"/>
  <c r="F1185" i="2"/>
  <c r="Q1184" i="2"/>
  <c r="R1184" i="2"/>
  <c r="I1184" i="2"/>
  <c r="G1184" i="2"/>
  <c r="F1184" i="2"/>
  <c r="E1184" i="2"/>
  <c r="I1183" i="2"/>
  <c r="R1183" i="2" s="1"/>
  <c r="G1183" i="2"/>
  <c r="E1183" i="2"/>
  <c r="Q1183" i="2" s="1"/>
  <c r="F1183" i="2"/>
  <c r="I1182" i="2"/>
  <c r="R1182" i="2" s="1"/>
  <c r="G1182" i="2"/>
  <c r="F1182" i="2"/>
  <c r="E1182" i="2"/>
  <c r="Q1182" i="2" s="1"/>
  <c r="I1181" i="2"/>
  <c r="R1181" i="2" s="1"/>
  <c r="E1181" i="2"/>
  <c r="Q1181" i="2" s="1"/>
  <c r="G1181" i="2"/>
  <c r="F1181" i="2"/>
  <c r="I1180" i="2"/>
  <c r="R1180" i="2" s="1"/>
  <c r="G1180" i="2"/>
  <c r="F1180" i="2"/>
  <c r="E1180" i="2"/>
  <c r="Q1180" i="2" s="1"/>
  <c r="I1179" i="2"/>
  <c r="R1179" i="2" s="1"/>
  <c r="G1179" i="2"/>
  <c r="E1179" i="2"/>
  <c r="Q1179" i="2" s="1"/>
  <c r="F1179" i="2"/>
  <c r="I1178" i="2"/>
  <c r="R1178" i="2" s="1"/>
  <c r="G1178" i="2"/>
  <c r="F1178" i="2"/>
  <c r="E1178" i="2"/>
  <c r="Q1178" i="2" s="1"/>
  <c r="I1177" i="2"/>
  <c r="R1177" i="2" s="1"/>
  <c r="E1177" i="2"/>
  <c r="Q1177" i="2" s="1"/>
  <c r="G1177" i="2"/>
  <c r="F1177" i="2"/>
  <c r="I1176" i="2"/>
  <c r="R1176" i="2" s="1"/>
  <c r="G1176" i="2"/>
  <c r="F1176" i="2"/>
  <c r="E1176" i="2"/>
  <c r="Q1176" i="2" s="1"/>
  <c r="I1175" i="2"/>
  <c r="R1175" i="2" s="1"/>
  <c r="G1175" i="2"/>
  <c r="E1175" i="2"/>
  <c r="Q1175" i="2" s="1"/>
  <c r="F1175" i="2"/>
  <c r="I1174" i="2"/>
  <c r="R1174" i="2" s="1"/>
  <c r="G1174" i="2"/>
  <c r="F1174" i="2"/>
  <c r="E1174" i="2"/>
  <c r="Q1174" i="2" s="1"/>
  <c r="E1173" i="2"/>
  <c r="Q1173" i="2" s="1"/>
  <c r="I1173" i="2"/>
  <c r="R1173" i="2" s="1"/>
  <c r="G1173" i="2"/>
  <c r="F1173" i="2"/>
  <c r="I1172" i="2"/>
  <c r="R1172" i="2" s="1"/>
  <c r="G1172" i="2"/>
  <c r="F1172" i="2"/>
  <c r="E1172" i="2"/>
  <c r="Q1172" i="2" s="1"/>
  <c r="Q1171" i="2"/>
  <c r="R1171" i="2"/>
  <c r="G1171" i="2"/>
  <c r="I1171" i="2"/>
  <c r="E1171" i="2"/>
  <c r="F1171" i="2"/>
  <c r="Q1170" i="2"/>
  <c r="R1170" i="2"/>
  <c r="I1170" i="2"/>
  <c r="G1170" i="2"/>
  <c r="F1170" i="2"/>
  <c r="E1170" i="2"/>
  <c r="Q1169" i="2"/>
  <c r="R1169" i="2"/>
  <c r="I1169" i="2"/>
  <c r="G1169" i="2"/>
  <c r="E1169" i="2"/>
  <c r="F1169" i="2"/>
  <c r="I1168" i="2"/>
  <c r="R1168" i="2" s="1"/>
  <c r="G1168" i="2"/>
  <c r="F1168" i="2"/>
  <c r="E1168" i="2"/>
  <c r="Q1168" i="2" s="1"/>
  <c r="I1167" i="2"/>
  <c r="R1167" i="2" s="1"/>
  <c r="G1167" i="2"/>
  <c r="E1167" i="2"/>
  <c r="Q1167" i="2" s="1"/>
  <c r="F1167" i="2"/>
  <c r="I1166" i="2"/>
  <c r="R1166" i="2" s="1"/>
  <c r="G1166" i="2"/>
  <c r="F1166" i="2"/>
  <c r="E1166" i="2"/>
  <c r="Q1166" i="2" s="1"/>
  <c r="I1165" i="2"/>
  <c r="R1165" i="2" s="1"/>
  <c r="E1165" i="2"/>
  <c r="Q1165" i="2" s="1"/>
  <c r="G1165" i="2"/>
  <c r="F1165" i="2"/>
  <c r="I1164" i="2"/>
  <c r="R1164" i="2" s="1"/>
  <c r="G1164" i="2"/>
  <c r="F1164" i="2"/>
  <c r="E1164" i="2"/>
  <c r="Q1164" i="2" s="1"/>
  <c r="I1163" i="2"/>
  <c r="R1163" i="2" s="1"/>
  <c r="G1163" i="2"/>
  <c r="E1163" i="2"/>
  <c r="Q1163" i="2" s="1"/>
  <c r="F1163" i="2"/>
  <c r="I1162" i="2"/>
  <c r="R1162" i="2" s="1"/>
  <c r="G1162" i="2"/>
  <c r="F1162" i="2"/>
  <c r="E1162" i="2"/>
  <c r="Q1162" i="2" s="1"/>
  <c r="I1161" i="2"/>
  <c r="R1161" i="2" s="1"/>
  <c r="E1161" i="2"/>
  <c r="Q1161" i="2" s="1"/>
  <c r="G1161" i="2"/>
  <c r="F1161" i="2"/>
  <c r="I1160" i="2"/>
  <c r="R1160" i="2" s="1"/>
  <c r="G1160" i="2"/>
  <c r="F1160" i="2"/>
  <c r="E1160" i="2"/>
  <c r="Q1160" i="2" s="1"/>
  <c r="I1159" i="2"/>
  <c r="R1159" i="2" s="1"/>
  <c r="G1159" i="2"/>
  <c r="E1159" i="2"/>
  <c r="Q1159" i="2" s="1"/>
  <c r="F1159" i="2"/>
  <c r="I1158" i="2"/>
  <c r="R1158" i="2" s="1"/>
  <c r="G1158" i="2"/>
  <c r="F1158" i="2"/>
  <c r="E1158" i="2"/>
  <c r="Q1158" i="2" s="1"/>
  <c r="E1157" i="2"/>
  <c r="Q1157" i="2" s="1"/>
  <c r="I1157" i="2"/>
  <c r="R1157" i="2" s="1"/>
  <c r="G1157" i="2"/>
  <c r="F1157" i="2"/>
  <c r="Q1156" i="2"/>
  <c r="R1156" i="2"/>
  <c r="I1156" i="2"/>
  <c r="G1156" i="2"/>
  <c r="F1156" i="2"/>
  <c r="E1156" i="2"/>
  <c r="G1155" i="2"/>
  <c r="I1155" i="2"/>
  <c r="R1155" i="2" s="1"/>
  <c r="E1155" i="2"/>
  <c r="Q1155" i="2" s="1"/>
  <c r="F1155" i="2"/>
  <c r="Q1154" i="2"/>
  <c r="R1154" i="2"/>
  <c r="I1154" i="2"/>
  <c r="G1154" i="2"/>
  <c r="F1154" i="2"/>
  <c r="E1154" i="2"/>
  <c r="I1153" i="2"/>
  <c r="R1153" i="2" s="1"/>
  <c r="G1153" i="2"/>
  <c r="E1153" i="2"/>
  <c r="Q1153" i="2" s="1"/>
  <c r="F1153" i="2"/>
  <c r="I1152" i="2"/>
  <c r="R1152" i="2" s="1"/>
  <c r="G1152" i="2"/>
  <c r="F1152" i="2"/>
  <c r="E1152" i="2"/>
  <c r="Q1152" i="2" s="1"/>
  <c r="I1151" i="2"/>
  <c r="R1151" i="2" s="1"/>
  <c r="G1151" i="2"/>
  <c r="E1151" i="2"/>
  <c r="Q1151" i="2" s="1"/>
  <c r="F1151" i="2"/>
  <c r="I1150" i="2"/>
  <c r="R1150" i="2" s="1"/>
  <c r="G1150" i="2"/>
  <c r="F1150" i="2"/>
  <c r="E1150" i="2"/>
  <c r="Q1150" i="2" s="1"/>
  <c r="I1149" i="2"/>
  <c r="R1149" i="2" s="1"/>
  <c r="E1149" i="2"/>
  <c r="Q1149" i="2" s="1"/>
  <c r="G1149" i="2"/>
  <c r="F1149" i="2"/>
  <c r="I1148" i="2"/>
  <c r="R1148" i="2" s="1"/>
  <c r="G1148" i="2"/>
  <c r="F1148" i="2"/>
  <c r="E1148" i="2"/>
  <c r="Q1148" i="2" s="1"/>
  <c r="I1147" i="2"/>
  <c r="R1147" i="2" s="1"/>
  <c r="G1147" i="2"/>
  <c r="E1147" i="2"/>
  <c r="Q1147" i="2" s="1"/>
  <c r="F1147" i="2"/>
  <c r="I1146" i="2"/>
  <c r="R1146" i="2" s="1"/>
  <c r="G1146" i="2"/>
  <c r="F1146" i="2"/>
  <c r="E1146" i="2"/>
  <c r="Q1146" i="2" s="1"/>
  <c r="I1145" i="2"/>
  <c r="R1145" i="2" s="1"/>
  <c r="E1145" i="2"/>
  <c r="Q1145" i="2" s="1"/>
  <c r="G1145" i="2"/>
  <c r="F1145" i="2"/>
  <c r="I1144" i="2"/>
  <c r="R1144" i="2" s="1"/>
  <c r="G1144" i="2"/>
  <c r="F1144" i="2"/>
  <c r="E1144" i="2"/>
  <c r="Q1144" i="2" s="1"/>
  <c r="I1143" i="2"/>
  <c r="R1143" i="2" s="1"/>
  <c r="G1143" i="2"/>
  <c r="E1143" i="2"/>
  <c r="Q1143" i="2" s="1"/>
  <c r="F1143" i="2"/>
  <c r="I1142" i="2"/>
  <c r="R1142" i="2" s="1"/>
  <c r="G1142" i="2"/>
  <c r="F1142" i="2"/>
  <c r="E1142" i="2"/>
  <c r="Q1142" i="2" s="1"/>
  <c r="I1141" i="2"/>
  <c r="R1141" i="2" s="1"/>
  <c r="E1141" i="2"/>
  <c r="Q1141" i="2" s="1"/>
  <c r="G1141" i="2"/>
  <c r="F1141" i="2"/>
  <c r="I1140" i="2"/>
  <c r="R1140" i="2" s="1"/>
  <c r="G1140" i="2"/>
  <c r="F1140" i="2"/>
  <c r="E1140" i="2"/>
  <c r="Q1140" i="2" s="1"/>
  <c r="Q1139" i="2"/>
  <c r="R1139" i="2"/>
  <c r="G1139" i="2"/>
  <c r="I1139" i="2"/>
  <c r="E1139" i="2"/>
  <c r="F1139" i="2"/>
  <c r="Q1138" i="2"/>
  <c r="R1138" i="2"/>
  <c r="I1138" i="2"/>
  <c r="G1138" i="2"/>
  <c r="F1138" i="2"/>
  <c r="E1138" i="2"/>
  <c r="Q1137" i="2"/>
  <c r="R1137" i="2"/>
  <c r="I1137" i="2"/>
  <c r="G1137" i="2"/>
  <c r="E1137" i="2"/>
  <c r="F1137" i="2"/>
  <c r="Q1136" i="2"/>
  <c r="R1136" i="2"/>
  <c r="I1136" i="2"/>
  <c r="G1136" i="2"/>
  <c r="F1136" i="2"/>
  <c r="E1136" i="2"/>
  <c r="Q1135" i="2"/>
  <c r="R1135" i="2"/>
  <c r="I1135" i="2"/>
  <c r="G1135" i="2"/>
  <c r="E1135" i="2"/>
  <c r="F1135" i="2"/>
  <c r="I1134" i="2"/>
  <c r="R1134" i="2" s="1"/>
  <c r="G1134" i="2"/>
  <c r="F1134" i="2"/>
  <c r="E1134" i="2"/>
  <c r="Q1134" i="2" s="1"/>
  <c r="I1133" i="2"/>
  <c r="R1133" i="2" s="1"/>
  <c r="E1133" i="2"/>
  <c r="Q1133" i="2" s="1"/>
  <c r="G1133" i="2"/>
  <c r="F1133" i="2"/>
  <c r="Q1132" i="2"/>
  <c r="R1132" i="2"/>
  <c r="I1132" i="2"/>
  <c r="G1132" i="2"/>
  <c r="F1132" i="2"/>
  <c r="E1132" i="2"/>
  <c r="Q1131" i="2"/>
  <c r="R1131" i="2"/>
  <c r="I1131" i="2"/>
  <c r="G1131" i="2"/>
  <c r="E1131" i="2"/>
  <c r="F1131" i="2"/>
  <c r="Q1130" i="2"/>
  <c r="R1130" i="2"/>
  <c r="I1130" i="2"/>
  <c r="G1130" i="2"/>
  <c r="F1130" i="2"/>
  <c r="E1130" i="2"/>
  <c r="I1129" i="2"/>
  <c r="R1129" i="2" s="1"/>
  <c r="E1129" i="2"/>
  <c r="Q1129" i="2" s="1"/>
  <c r="G1129" i="2"/>
  <c r="F1129" i="2"/>
  <c r="I1128" i="2"/>
  <c r="R1128" i="2" s="1"/>
  <c r="G1128" i="2"/>
  <c r="F1128" i="2"/>
  <c r="E1128" i="2"/>
  <c r="Q1128" i="2" s="1"/>
  <c r="I1127" i="2"/>
  <c r="R1127" i="2" s="1"/>
  <c r="G1127" i="2"/>
  <c r="E1127" i="2"/>
  <c r="Q1127" i="2" s="1"/>
  <c r="F1127" i="2"/>
  <c r="I1126" i="2"/>
  <c r="R1126" i="2" s="1"/>
  <c r="G1126" i="2"/>
  <c r="F1126" i="2"/>
  <c r="E1126" i="2"/>
  <c r="Q1126" i="2" s="1"/>
  <c r="E1125" i="2"/>
  <c r="Q1125" i="2" s="1"/>
  <c r="I1125" i="2"/>
  <c r="R1125" i="2" s="1"/>
  <c r="G1125" i="2"/>
  <c r="F1125" i="2"/>
  <c r="R1124" i="2"/>
  <c r="Q1124" i="2"/>
  <c r="I1124" i="2"/>
  <c r="G1124" i="2"/>
  <c r="F1124" i="2"/>
  <c r="E1124" i="2"/>
  <c r="Q1123" i="2"/>
  <c r="R1123" i="2"/>
  <c r="G1123" i="2"/>
  <c r="I1123" i="2"/>
  <c r="E1123" i="2"/>
  <c r="F1123" i="2"/>
  <c r="Q1122" i="2"/>
  <c r="R1122" i="2"/>
  <c r="I1122" i="2"/>
  <c r="G1122" i="2"/>
  <c r="F1122" i="2"/>
  <c r="E1122" i="2"/>
  <c r="I1121" i="2"/>
  <c r="R1121" i="2" s="1"/>
  <c r="G1121" i="2"/>
  <c r="E1121" i="2"/>
  <c r="Q1121" i="2" s="1"/>
  <c r="F1121" i="2"/>
  <c r="I1120" i="2"/>
  <c r="R1120" i="2" s="1"/>
  <c r="G1120" i="2"/>
  <c r="F1120" i="2"/>
  <c r="E1120" i="2"/>
  <c r="Q1120" i="2" s="1"/>
  <c r="Q1119" i="2"/>
  <c r="R1119" i="2"/>
  <c r="I1119" i="2"/>
  <c r="G1119" i="2"/>
  <c r="E1119" i="2"/>
  <c r="F1119" i="2"/>
  <c r="Q1118" i="2"/>
  <c r="R1118" i="2"/>
  <c r="I1118" i="2"/>
  <c r="G1118" i="2"/>
  <c r="F1118" i="2"/>
  <c r="E1118" i="2"/>
  <c r="Q1117" i="2"/>
  <c r="R1117" i="2"/>
  <c r="I1117" i="2"/>
  <c r="E1117" i="2"/>
  <c r="G1117" i="2"/>
  <c r="F1117" i="2"/>
  <c r="Q1116" i="2"/>
  <c r="R1116" i="2"/>
  <c r="I1116" i="2"/>
  <c r="G1116" i="2"/>
  <c r="F1116" i="2"/>
  <c r="E1116" i="2"/>
  <c r="I1115" i="2"/>
  <c r="R1115" i="2" s="1"/>
  <c r="G1115" i="2"/>
  <c r="E1115" i="2"/>
  <c r="Q1115" i="2" s="1"/>
  <c r="F1115" i="2"/>
  <c r="I1114" i="2"/>
  <c r="R1114" i="2" s="1"/>
  <c r="G1114" i="2"/>
  <c r="F1114" i="2"/>
  <c r="E1114" i="2"/>
  <c r="Q1114" i="2" s="1"/>
  <c r="I1113" i="2"/>
  <c r="R1113" i="2" s="1"/>
  <c r="E1113" i="2"/>
  <c r="Q1113" i="2" s="1"/>
  <c r="G1113" i="2"/>
  <c r="F1113" i="2"/>
  <c r="I1112" i="2"/>
  <c r="R1112" i="2" s="1"/>
  <c r="G1112" i="2"/>
  <c r="F1112" i="2"/>
  <c r="E1112" i="2"/>
  <c r="Q1112" i="2" s="1"/>
  <c r="Q1111" i="2"/>
  <c r="R1111" i="2"/>
  <c r="I1111" i="2"/>
  <c r="G1111" i="2"/>
  <c r="E1111" i="2"/>
  <c r="F1111" i="2"/>
  <c r="Q1110" i="2"/>
  <c r="R1110" i="2"/>
  <c r="I1110" i="2"/>
  <c r="G1110" i="2"/>
  <c r="F1110" i="2"/>
  <c r="E1110" i="2"/>
  <c r="Q1109" i="2"/>
  <c r="R1109" i="2"/>
  <c r="E1109" i="2"/>
  <c r="I1109" i="2"/>
  <c r="G1109" i="2"/>
  <c r="F1109" i="2"/>
  <c r="Q1108" i="2"/>
  <c r="R1108" i="2"/>
  <c r="I1108" i="2"/>
  <c r="G1108" i="2"/>
  <c r="F1108" i="2"/>
  <c r="E1108" i="2"/>
  <c r="Q1107" i="2"/>
  <c r="R1107" i="2"/>
  <c r="G1107" i="2"/>
  <c r="I1107" i="2"/>
  <c r="E1107" i="2"/>
  <c r="F1107" i="2"/>
  <c r="I1106" i="2"/>
  <c r="R1106" i="2" s="1"/>
  <c r="G1106" i="2"/>
  <c r="F1106" i="2"/>
  <c r="E1106" i="2"/>
  <c r="Q1106" i="2" s="1"/>
  <c r="I1105" i="2"/>
  <c r="R1105" i="2" s="1"/>
  <c r="G1105" i="2"/>
  <c r="E1105" i="2"/>
  <c r="Q1105" i="2" s="1"/>
  <c r="F1105" i="2"/>
  <c r="Q1104" i="2"/>
  <c r="R1104" i="2"/>
  <c r="I1104" i="2"/>
  <c r="G1104" i="2"/>
  <c r="F1104" i="2"/>
  <c r="E1104" i="2"/>
  <c r="R1103" i="2"/>
  <c r="Q1103" i="2"/>
  <c r="I1103" i="2"/>
  <c r="G1103" i="2"/>
  <c r="E1103" i="2"/>
  <c r="F1103" i="2"/>
  <c r="I1102" i="2"/>
  <c r="R1102" i="2" s="1"/>
  <c r="G1102" i="2"/>
  <c r="F1102" i="2"/>
  <c r="E1102" i="2"/>
  <c r="Q1102" i="2" s="1"/>
  <c r="I1101" i="2"/>
  <c r="R1101" i="2" s="1"/>
  <c r="E1101" i="2"/>
  <c r="Q1101" i="2" s="1"/>
  <c r="G1101" i="2"/>
  <c r="F1101" i="2"/>
  <c r="Q1100" i="2"/>
  <c r="R1100" i="2"/>
  <c r="I1100" i="2"/>
  <c r="G1100" i="2"/>
  <c r="F1100" i="2"/>
  <c r="E1100" i="2"/>
  <c r="Q1099" i="2"/>
  <c r="R1099" i="2"/>
  <c r="I1099" i="2"/>
  <c r="G1099" i="2"/>
  <c r="E1099" i="2"/>
  <c r="F1099" i="2"/>
  <c r="Q1098" i="2"/>
  <c r="R1098" i="2"/>
  <c r="I1098" i="2"/>
  <c r="G1098" i="2"/>
  <c r="F1098" i="2"/>
  <c r="E1098" i="2"/>
  <c r="Q1097" i="2"/>
  <c r="R1097" i="2"/>
  <c r="I1097" i="2"/>
  <c r="E1097" i="2"/>
  <c r="G1097" i="2"/>
  <c r="F1097" i="2"/>
  <c r="I1096" i="2"/>
  <c r="R1096" i="2" s="1"/>
  <c r="G1096" i="2"/>
  <c r="F1096" i="2"/>
  <c r="E1096" i="2"/>
  <c r="Q1096" i="2" s="1"/>
  <c r="I1095" i="2"/>
  <c r="R1095" i="2" s="1"/>
  <c r="G1095" i="2"/>
  <c r="E1095" i="2"/>
  <c r="Q1095" i="2" s="1"/>
  <c r="F1095" i="2"/>
  <c r="I1094" i="2"/>
  <c r="R1094" i="2" s="1"/>
  <c r="G1094" i="2"/>
  <c r="F1094" i="2"/>
  <c r="E1094" i="2"/>
  <c r="Q1094" i="2" s="1"/>
  <c r="E1093" i="2"/>
  <c r="Q1093" i="2" s="1"/>
  <c r="I1093" i="2"/>
  <c r="R1093" i="2" s="1"/>
  <c r="F1093" i="2"/>
  <c r="G1093" i="2"/>
  <c r="I1092" i="2"/>
  <c r="R1092" i="2" s="1"/>
  <c r="G1092" i="2"/>
  <c r="F1092" i="2"/>
  <c r="E1092" i="2"/>
  <c r="Q1092" i="2" s="1"/>
  <c r="G1091" i="2"/>
  <c r="I1091" i="2"/>
  <c r="R1091" i="2" s="1"/>
  <c r="E1091" i="2"/>
  <c r="Q1091" i="2" s="1"/>
  <c r="F1091" i="2"/>
  <c r="I1090" i="2"/>
  <c r="R1090" i="2" s="1"/>
  <c r="G1090" i="2"/>
  <c r="F1090" i="2"/>
  <c r="E1090" i="2"/>
  <c r="Q1090" i="2" s="1"/>
  <c r="I1089" i="2"/>
  <c r="R1089" i="2" s="1"/>
  <c r="G1089" i="2"/>
  <c r="E1089" i="2"/>
  <c r="Q1089" i="2" s="1"/>
  <c r="F1089" i="2"/>
  <c r="Q1088" i="2"/>
  <c r="R1088" i="2"/>
  <c r="I1088" i="2"/>
  <c r="G1088" i="2"/>
  <c r="F1088" i="2"/>
  <c r="E1088" i="2"/>
  <c r="I1087" i="2"/>
  <c r="R1087" i="2" s="1"/>
  <c r="G1087" i="2"/>
  <c r="E1087" i="2"/>
  <c r="Q1087" i="2" s="1"/>
  <c r="F1087" i="2"/>
  <c r="I1086" i="2"/>
  <c r="R1086" i="2" s="1"/>
  <c r="G1086" i="2"/>
  <c r="F1086" i="2"/>
  <c r="E1086" i="2"/>
  <c r="Q1086" i="2" s="1"/>
  <c r="I1085" i="2"/>
  <c r="R1085" i="2" s="1"/>
  <c r="E1085" i="2"/>
  <c r="Q1085" i="2" s="1"/>
  <c r="G1085" i="2"/>
  <c r="F1085" i="2"/>
  <c r="I1084" i="2"/>
  <c r="R1084" i="2" s="1"/>
  <c r="G1084" i="2"/>
  <c r="F1084" i="2"/>
  <c r="E1084" i="2"/>
  <c r="Q1084" i="2" s="1"/>
  <c r="I1083" i="2"/>
  <c r="R1083" i="2" s="1"/>
  <c r="G1083" i="2"/>
  <c r="E1083" i="2"/>
  <c r="Q1083" i="2" s="1"/>
  <c r="F1083" i="2"/>
  <c r="I1082" i="2"/>
  <c r="R1082" i="2" s="1"/>
  <c r="G1082" i="2"/>
  <c r="F1082" i="2"/>
  <c r="E1082" i="2"/>
  <c r="Q1082" i="2" s="1"/>
  <c r="I1081" i="2"/>
  <c r="R1081" i="2" s="1"/>
  <c r="E1081" i="2"/>
  <c r="Q1081" i="2" s="1"/>
  <c r="G1081" i="2"/>
  <c r="F1081" i="2"/>
  <c r="I1080" i="2"/>
  <c r="R1080" i="2" s="1"/>
  <c r="G1080" i="2"/>
  <c r="F1080" i="2"/>
  <c r="E1080" i="2"/>
  <c r="Q1080" i="2" s="1"/>
  <c r="I1079" i="2"/>
  <c r="R1079" i="2" s="1"/>
  <c r="G1079" i="2"/>
  <c r="E1079" i="2"/>
  <c r="Q1079" i="2" s="1"/>
  <c r="F1079" i="2"/>
  <c r="I1078" i="2"/>
  <c r="R1078" i="2" s="1"/>
  <c r="G1078" i="2"/>
  <c r="F1078" i="2"/>
  <c r="E1078" i="2"/>
  <c r="Q1078" i="2" s="1"/>
  <c r="Q1077" i="2"/>
  <c r="R1077" i="2"/>
  <c r="I1077" i="2"/>
  <c r="E1077" i="2"/>
  <c r="G1077" i="2"/>
  <c r="F1077" i="2"/>
  <c r="Q1076" i="2"/>
  <c r="R1076" i="2"/>
  <c r="I1076" i="2"/>
  <c r="G1076" i="2"/>
  <c r="F1076" i="2"/>
  <c r="E1076" i="2"/>
  <c r="Q1075" i="2"/>
  <c r="R1075" i="2"/>
  <c r="G1075" i="2"/>
  <c r="I1075" i="2"/>
  <c r="E1075" i="2"/>
  <c r="F1075" i="2"/>
  <c r="Q1074" i="2"/>
  <c r="R1074" i="2"/>
  <c r="I1074" i="2"/>
  <c r="G1074" i="2"/>
  <c r="F1074" i="2"/>
  <c r="E1074" i="2"/>
  <c r="Q1073" i="2"/>
  <c r="R1073" i="2"/>
  <c r="I1073" i="2"/>
  <c r="G1073" i="2"/>
  <c r="E1073" i="2"/>
  <c r="F1073" i="2"/>
  <c r="R1072" i="2"/>
  <c r="Q1072" i="2"/>
  <c r="I1072" i="2"/>
  <c r="G1072" i="2"/>
  <c r="F1072" i="2"/>
  <c r="E1072" i="2"/>
  <c r="Q1071" i="2"/>
  <c r="R1071" i="2"/>
  <c r="I1071" i="2"/>
  <c r="G1071" i="2"/>
  <c r="E1071" i="2"/>
  <c r="F1071" i="2"/>
  <c r="I1070" i="2"/>
  <c r="R1070" i="2" s="1"/>
  <c r="G1070" i="2"/>
  <c r="F1070" i="2"/>
  <c r="E1070" i="2"/>
  <c r="Q1070" i="2" s="1"/>
  <c r="I1069" i="2"/>
  <c r="R1069" i="2" s="1"/>
  <c r="E1069" i="2"/>
  <c r="Q1069" i="2" s="1"/>
  <c r="G1069" i="2"/>
  <c r="F1069" i="2"/>
  <c r="I1068" i="2"/>
  <c r="R1068" i="2" s="1"/>
  <c r="G1068" i="2"/>
  <c r="F1068" i="2"/>
  <c r="E1068" i="2"/>
  <c r="Q1068" i="2" s="1"/>
  <c r="I1067" i="2"/>
  <c r="R1067" i="2" s="1"/>
  <c r="G1067" i="2"/>
  <c r="E1067" i="2"/>
  <c r="Q1067" i="2" s="1"/>
  <c r="F1067" i="2"/>
  <c r="Q1066" i="2"/>
  <c r="R1066" i="2"/>
  <c r="I1066" i="2"/>
  <c r="G1066" i="2"/>
  <c r="F1066" i="2"/>
  <c r="E1066" i="2"/>
  <c r="Q1065" i="2"/>
  <c r="R1065" i="2"/>
  <c r="I1065" i="2"/>
  <c r="E1065" i="2"/>
  <c r="G1065" i="2"/>
  <c r="F1065" i="2"/>
  <c r="Q1064" i="2"/>
  <c r="R1064" i="2"/>
  <c r="I1064" i="2"/>
  <c r="G1064" i="2"/>
  <c r="F1064" i="2"/>
  <c r="E1064" i="2"/>
  <c r="Q1063" i="2"/>
  <c r="R1063" i="2"/>
  <c r="I1063" i="2"/>
  <c r="G1063" i="2"/>
  <c r="E1063" i="2"/>
  <c r="F1063" i="2"/>
  <c r="Q1062" i="2"/>
  <c r="R1062" i="2"/>
  <c r="I1062" i="2"/>
  <c r="G1062" i="2"/>
  <c r="F1062" i="2"/>
  <c r="E1062" i="2"/>
  <c r="Q1061" i="2"/>
  <c r="R1061" i="2"/>
  <c r="E1061" i="2"/>
  <c r="I1061" i="2"/>
  <c r="G1061" i="2"/>
  <c r="F1061" i="2"/>
  <c r="I1060" i="2"/>
  <c r="R1060" i="2" s="1"/>
  <c r="G1060" i="2"/>
  <c r="F1060" i="2"/>
  <c r="E1060" i="2"/>
  <c r="Q1060" i="2" s="1"/>
  <c r="G1059" i="2"/>
  <c r="I1059" i="2"/>
  <c r="R1059" i="2" s="1"/>
  <c r="E1059" i="2"/>
  <c r="Q1059" i="2" s="1"/>
  <c r="F1059" i="2"/>
  <c r="I1058" i="2"/>
  <c r="R1058" i="2" s="1"/>
  <c r="G1058" i="2"/>
  <c r="F1058" i="2"/>
  <c r="E1058" i="2"/>
  <c r="Q1058" i="2" s="1"/>
  <c r="I1057" i="2"/>
  <c r="R1057" i="2" s="1"/>
  <c r="G1057" i="2"/>
  <c r="E1057" i="2"/>
  <c r="Q1057" i="2" s="1"/>
  <c r="F1057" i="2"/>
  <c r="Q1056" i="2"/>
  <c r="R1056" i="2"/>
  <c r="I1056" i="2"/>
  <c r="G1056" i="2"/>
  <c r="F1056" i="2"/>
  <c r="E1056" i="2"/>
  <c r="Q1055" i="2"/>
  <c r="R1055" i="2"/>
  <c r="I1055" i="2"/>
  <c r="G1055" i="2"/>
  <c r="E1055" i="2"/>
  <c r="F1055" i="2"/>
  <c r="Q1054" i="2"/>
  <c r="R1054" i="2"/>
  <c r="I1054" i="2"/>
  <c r="G1054" i="2"/>
  <c r="F1054" i="2"/>
  <c r="E1054" i="2"/>
  <c r="I1053" i="2"/>
  <c r="R1053" i="2" s="1"/>
  <c r="E1053" i="2"/>
  <c r="Q1053" i="2" s="1"/>
  <c r="G1053" i="2"/>
  <c r="F1053" i="2"/>
  <c r="I1052" i="2"/>
  <c r="R1052" i="2" s="1"/>
  <c r="G1052" i="2"/>
  <c r="F1052" i="2"/>
  <c r="E1052" i="2"/>
  <c r="Q1052" i="2" s="1"/>
  <c r="I1051" i="2"/>
  <c r="R1051" i="2" s="1"/>
  <c r="G1051" i="2"/>
  <c r="E1051" i="2"/>
  <c r="Q1051" i="2" s="1"/>
  <c r="F1051" i="2"/>
  <c r="I1050" i="2"/>
  <c r="R1050" i="2" s="1"/>
  <c r="G1050" i="2"/>
  <c r="F1050" i="2"/>
  <c r="E1050" i="2"/>
  <c r="Q1050" i="2" s="1"/>
  <c r="Q1049" i="2"/>
  <c r="R1049" i="2"/>
  <c r="I1049" i="2"/>
  <c r="E1049" i="2"/>
  <c r="G1049" i="2"/>
  <c r="F1049" i="2"/>
  <c r="R1048" i="2"/>
  <c r="Q1048" i="2"/>
  <c r="I1048" i="2"/>
  <c r="G1048" i="2"/>
  <c r="F1048" i="2"/>
  <c r="E1048" i="2"/>
  <c r="Q1047" i="2"/>
  <c r="R1047" i="2"/>
  <c r="I1047" i="2"/>
  <c r="G1047" i="2"/>
  <c r="E1047" i="2"/>
  <c r="F1047" i="2"/>
  <c r="Q1046" i="2"/>
  <c r="R1046" i="2"/>
  <c r="I1046" i="2"/>
  <c r="G1046" i="2"/>
  <c r="F1046" i="2"/>
  <c r="E1046" i="2"/>
  <c r="Q1045" i="2"/>
  <c r="R1045" i="2"/>
  <c r="E1045" i="2"/>
  <c r="I1045" i="2"/>
  <c r="G1045" i="2"/>
  <c r="F1045" i="2"/>
  <c r="Q1044" i="2"/>
  <c r="R1044" i="2"/>
  <c r="I1044" i="2"/>
  <c r="G1044" i="2"/>
  <c r="F1044" i="2"/>
  <c r="E1044" i="2"/>
  <c r="Q1043" i="2"/>
  <c r="R1043" i="2"/>
  <c r="G1043" i="2"/>
  <c r="I1043" i="2"/>
  <c r="E1043" i="2"/>
  <c r="F1043" i="2"/>
  <c r="Q1042" i="2"/>
  <c r="R1042" i="2"/>
  <c r="I1042" i="2"/>
  <c r="G1042" i="2"/>
  <c r="F1042" i="2"/>
  <c r="E1042" i="2"/>
  <c r="Q1041" i="2"/>
  <c r="I1041" i="2"/>
  <c r="R1041" i="2"/>
  <c r="G1041" i="2"/>
  <c r="E1041" i="2"/>
  <c r="F1041" i="2"/>
  <c r="Q1040" i="2"/>
  <c r="R1040" i="2"/>
  <c r="I1040" i="2"/>
  <c r="G1040" i="2"/>
  <c r="F1040" i="2"/>
  <c r="E1040" i="2"/>
  <c r="Q1039" i="2"/>
  <c r="R1039" i="2"/>
  <c r="I1039" i="2"/>
  <c r="G1039" i="2"/>
  <c r="E1039" i="2"/>
  <c r="F1039" i="2"/>
  <c r="I1038" i="2"/>
  <c r="R1038" i="2" s="1"/>
  <c r="G1038" i="2"/>
  <c r="F1038" i="2"/>
  <c r="E1038" i="2"/>
  <c r="Q1038" i="2" s="1"/>
  <c r="I1037" i="2"/>
  <c r="R1037" i="2" s="1"/>
  <c r="E1037" i="2"/>
  <c r="Q1037" i="2" s="1"/>
  <c r="G1037" i="2"/>
  <c r="F1037" i="2"/>
  <c r="I1036" i="2"/>
  <c r="R1036" i="2" s="1"/>
  <c r="G1036" i="2"/>
  <c r="F1036" i="2"/>
  <c r="E1036" i="2"/>
  <c r="Q1036" i="2" s="1"/>
  <c r="I1035" i="2"/>
  <c r="R1035" i="2" s="1"/>
  <c r="G1035" i="2"/>
  <c r="E1035" i="2"/>
  <c r="Q1035" i="2" s="1"/>
  <c r="F1035" i="2"/>
  <c r="I1034" i="2"/>
  <c r="R1034" i="2" s="1"/>
  <c r="G1034" i="2"/>
  <c r="F1034" i="2"/>
  <c r="E1034" i="2"/>
  <c r="Q1034" i="2" s="1"/>
  <c r="Q1033" i="2"/>
  <c r="R1033" i="2"/>
  <c r="I1033" i="2"/>
  <c r="E1033" i="2"/>
  <c r="G1033" i="2"/>
  <c r="F1033" i="2"/>
  <c r="Q1032" i="2"/>
  <c r="R1032" i="2"/>
  <c r="I1032" i="2"/>
  <c r="G1032" i="2"/>
  <c r="F1032" i="2"/>
  <c r="E1032" i="2"/>
  <c r="Q1031" i="2"/>
  <c r="R1031" i="2"/>
  <c r="I1031" i="2"/>
  <c r="G1031" i="2"/>
  <c r="E1031" i="2"/>
  <c r="F1031" i="2"/>
  <c r="I1030" i="2"/>
  <c r="R1030" i="2" s="1"/>
  <c r="G1030" i="2"/>
  <c r="F1030" i="2"/>
  <c r="E1030" i="2"/>
  <c r="Q1030" i="2" s="1"/>
  <c r="E1029" i="2"/>
  <c r="Q1029" i="2" s="1"/>
  <c r="I1029" i="2"/>
  <c r="R1029" i="2" s="1"/>
  <c r="G1029" i="2"/>
  <c r="F1029" i="2"/>
  <c r="Q1028" i="2"/>
  <c r="R1028" i="2"/>
  <c r="I1028" i="2"/>
  <c r="G1028" i="2"/>
  <c r="F1028" i="2"/>
  <c r="E1028" i="2"/>
  <c r="Q1027" i="2"/>
  <c r="R1027" i="2"/>
  <c r="G1027" i="2"/>
  <c r="I1027" i="2"/>
  <c r="E1027" i="2"/>
  <c r="F1027" i="2"/>
  <c r="I1026" i="2"/>
  <c r="R1026" i="2" s="1"/>
  <c r="G1026" i="2"/>
  <c r="F1026" i="2"/>
  <c r="E1026" i="2"/>
  <c r="Q1026" i="2" s="1"/>
  <c r="I1025" i="2"/>
  <c r="R1025" i="2" s="1"/>
  <c r="G1025" i="2"/>
  <c r="E1025" i="2"/>
  <c r="Q1025" i="2" s="1"/>
  <c r="F1025" i="2"/>
  <c r="I1024" i="2"/>
  <c r="R1024" i="2" s="1"/>
  <c r="G1024" i="2"/>
  <c r="F1024" i="2"/>
  <c r="E1024" i="2"/>
  <c r="Q1024" i="2" s="1"/>
  <c r="I1023" i="2"/>
  <c r="R1023" i="2" s="1"/>
  <c r="G1023" i="2"/>
  <c r="E1023" i="2"/>
  <c r="Q1023" i="2" s="1"/>
  <c r="F1023" i="2"/>
  <c r="I1022" i="2"/>
  <c r="R1022" i="2" s="1"/>
  <c r="G1022" i="2"/>
  <c r="F1022" i="2"/>
  <c r="E1022" i="2"/>
  <c r="Q1022" i="2" s="1"/>
  <c r="R1021" i="2"/>
  <c r="Q1021" i="2"/>
  <c r="I1021" i="2"/>
  <c r="E1021" i="2"/>
  <c r="G1021" i="2"/>
  <c r="T1021" i="2" s="1"/>
  <c r="F1021" i="2"/>
  <c r="Q1020" i="2"/>
  <c r="R1020" i="2"/>
  <c r="I1020" i="2"/>
  <c r="G1020" i="2"/>
  <c r="F1020" i="2"/>
  <c r="E1020" i="2"/>
  <c r="R1019" i="2"/>
  <c r="Q1019" i="2"/>
  <c r="I1019" i="2"/>
  <c r="G1019" i="2"/>
  <c r="E1019" i="2"/>
  <c r="F1019" i="2"/>
  <c r="Q1018" i="2"/>
  <c r="I1018" i="2"/>
  <c r="R1018" i="2"/>
  <c r="G1018" i="2"/>
  <c r="F1018" i="2"/>
  <c r="E1018" i="2"/>
  <c r="Q1017" i="2"/>
  <c r="R1017" i="2"/>
  <c r="I1017" i="2"/>
  <c r="E1017" i="2"/>
  <c r="G1017" i="2"/>
  <c r="F1017" i="2"/>
  <c r="Q1016" i="2"/>
  <c r="R1016" i="2"/>
  <c r="I1016" i="2"/>
  <c r="G1016" i="2"/>
  <c r="F1016" i="2"/>
  <c r="E1016" i="2"/>
  <c r="I1015" i="2"/>
  <c r="R1015" i="2" s="1"/>
  <c r="G1015" i="2"/>
  <c r="E1015" i="2"/>
  <c r="Q1015" i="2" s="1"/>
  <c r="F1015" i="2"/>
  <c r="I1014" i="2"/>
  <c r="R1014" i="2" s="1"/>
  <c r="G1014" i="2"/>
  <c r="F1014" i="2"/>
  <c r="E1014" i="2"/>
  <c r="Q1014" i="2" s="1"/>
  <c r="I1013" i="2"/>
  <c r="R1013" i="2" s="1"/>
  <c r="E1013" i="2"/>
  <c r="Q1013" i="2" s="1"/>
  <c r="G1013" i="2"/>
  <c r="F1013" i="2"/>
  <c r="I1012" i="2"/>
  <c r="R1012" i="2" s="1"/>
  <c r="G1012" i="2"/>
  <c r="F1012" i="2"/>
  <c r="E1012" i="2"/>
  <c r="Q1012" i="2" s="1"/>
  <c r="G1011" i="2"/>
  <c r="I1011" i="2"/>
  <c r="R1011" i="2" s="1"/>
  <c r="E1011" i="2"/>
  <c r="Q1011" i="2" s="1"/>
  <c r="F1011" i="2"/>
  <c r="I1010" i="2"/>
  <c r="R1010" i="2" s="1"/>
  <c r="G1010" i="2"/>
  <c r="F1010" i="2"/>
  <c r="E1010" i="2"/>
  <c r="Q1010" i="2" s="1"/>
  <c r="Q1009" i="2"/>
  <c r="R1009" i="2"/>
  <c r="I1009" i="2"/>
  <c r="G1009" i="2"/>
  <c r="E1009" i="2"/>
  <c r="F1009" i="2"/>
  <c r="Q1008" i="2"/>
  <c r="R1008" i="2"/>
  <c r="I1008" i="2"/>
  <c r="G1008" i="2"/>
  <c r="F1008" i="2"/>
  <c r="E1008" i="2"/>
  <c r="Q1007" i="2"/>
  <c r="R1007" i="2"/>
  <c r="I1007" i="2"/>
  <c r="G1007" i="2"/>
  <c r="E1007" i="2"/>
  <c r="F1007" i="2"/>
  <c r="I1006" i="2"/>
  <c r="R1006" i="2" s="1"/>
  <c r="G1006" i="2"/>
  <c r="F1006" i="2"/>
  <c r="E1006" i="2"/>
  <c r="Q1006" i="2" s="1"/>
  <c r="I1005" i="2"/>
  <c r="R1005" i="2" s="1"/>
  <c r="F1005" i="2"/>
  <c r="E1005" i="2"/>
  <c r="Q1005" i="2" s="1"/>
  <c r="G1005" i="2"/>
  <c r="I1004" i="2"/>
  <c r="R1004" i="2" s="1"/>
  <c r="G1004" i="2"/>
  <c r="E1004" i="2"/>
  <c r="Q1004" i="2" s="1"/>
  <c r="F1004" i="2"/>
  <c r="Q1003" i="2"/>
  <c r="R1003" i="2"/>
  <c r="I1003" i="2"/>
  <c r="G1003" i="2"/>
  <c r="F1003" i="2"/>
  <c r="E1003" i="2"/>
  <c r="Q1002" i="2"/>
  <c r="R1002" i="2"/>
  <c r="I1002" i="2"/>
  <c r="G1002" i="2"/>
  <c r="F1002" i="2"/>
  <c r="E1002" i="2"/>
  <c r="Q1001" i="2"/>
  <c r="R1001" i="2"/>
  <c r="I1001" i="2"/>
  <c r="E1001" i="2"/>
  <c r="G1001" i="2"/>
  <c r="F1001" i="2"/>
  <c r="Q1000" i="2"/>
  <c r="R1000" i="2"/>
  <c r="I1000" i="2"/>
  <c r="G1000" i="2"/>
  <c r="F1000" i="2"/>
  <c r="E1000" i="2"/>
  <c r="Q999" i="2"/>
  <c r="R999" i="2"/>
  <c r="I999" i="2"/>
  <c r="G999" i="2"/>
  <c r="E999" i="2"/>
  <c r="F999" i="2"/>
  <c r="Q998" i="2"/>
  <c r="R998" i="2"/>
  <c r="I998" i="2"/>
  <c r="G998" i="2"/>
  <c r="F998" i="2"/>
  <c r="E998" i="2"/>
  <c r="Q997" i="2"/>
  <c r="R997" i="2"/>
  <c r="E997" i="2"/>
  <c r="F997" i="2"/>
  <c r="I997" i="2"/>
  <c r="G997" i="2"/>
  <c r="T997" i="2" s="1"/>
  <c r="Q996" i="2"/>
  <c r="R996" i="2"/>
  <c r="I996" i="2"/>
  <c r="G996" i="2"/>
  <c r="F996" i="2"/>
  <c r="E996" i="2"/>
  <c r="Q995" i="2"/>
  <c r="R995" i="2"/>
  <c r="G995" i="2"/>
  <c r="I995" i="2"/>
  <c r="F995" i="2"/>
  <c r="E995" i="2"/>
  <c r="Q994" i="2"/>
  <c r="R994" i="2"/>
  <c r="I994" i="2"/>
  <c r="G994" i="2"/>
  <c r="F994" i="2"/>
  <c r="E994" i="2"/>
  <c r="Q993" i="2"/>
  <c r="R993" i="2"/>
  <c r="I993" i="2"/>
  <c r="G993" i="2"/>
  <c r="E993" i="2"/>
  <c r="F993" i="2"/>
  <c r="Q992" i="2"/>
  <c r="R992" i="2"/>
  <c r="I992" i="2"/>
  <c r="G992" i="2"/>
  <c r="F992" i="2"/>
  <c r="E992" i="2"/>
  <c r="I991" i="2"/>
  <c r="R991" i="2" s="1"/>
  <c r="G991" i="2"/>
  <c r="E991" i="2"/>
  <c r="Q991" i="2" s="1"/>
  <c r="F991" i="2"/>
  <c r="I990" i="2"/>
  <c r="R990" i="2" s="1"/>
  <c r="G990" i="2"/>
  <c r="F990" i="2"/>
  <c r="E990" i="2"/>
  <c r="Q990" i="2" s="1"/>
  <c r="Q989" i="2"/>
  <c r="R989" i="2"/>
  <c r="F989" i="2"/>
  <c r="I989" i="2"/>
  <c r="E989" i="2"/>
  <c r="G989" i="2"/>
  <c r="T989" i="2" s="1"/>
  <c r="Q988" i="2"/>
  <c r="R988" i="2"/>
  <c r="I988" i="2"/>
  <c r="G988" i="2"/>
  <c r="F988" i="2"/>
  <c r="E988" i="2"/>
  <c r="I987" i="2"/>
  <c r="R987" i="2" s="1"/>
  <c r="G987" i="2"/>
  <c r="E987" i="2"/>
  <c r="Q987" i="2" s="1"/>
  <c r="F987" i="2"/>
  <c r="I986" i="2"/>
  <c r="R986" i="2" s="1"/>
  <c r="G986" i="2"/>
  <c r="F986" i="2"/>
  <c r="E986" i="2"/>
  <c r="Q986" i="2" s="1"/>
  <c r="Q985" i="2"/>
  <c r="R985" i="2"/>
  <c r="I985" i="2"/>
  <c r="F985" i="2"/>
  <c r="E985" i="2"/>
  <c r="G985" i="2"/>
  <c r="T985" i="2" s="1"/>
  <c r="I984" i="2"/>
  <c r="R984" i="2" s="1"/>
  <c r="G984" i="2"/>
  <c r="F984" i="2"/>
  <c r="E984" i="2"/>
  <c r="Q984" i="2" s="1"/>
  <c r="I983" i="2"/>
  <c r="R983" i="2" s="1"/>
  <c r="G983" i="2"/>
  <c r="E983" i="2"/>
  <c r="Q983" i="2" s="1"/>
  <c r="F983" i="2"/>
  <c r="Q982" i="2"/>
  <c r="R982" i="2"/>
  <c r="I982" i="2"/>
  <c r="G982" i="2"/>
  <c r="F982" i="2"/>
  <c r="E982" i="2"/>
  <c r="Q981" i="2"/>
  <c r="R981" i="2"/>
  <c r="F981" i="2"/>
  <c r="E981" i="2"/>
  <c r="I981" i="2"/>
  <c r="G981" i="2"/>
  <c r="T981" i="2" s="1"/>
  <c r="Q980" i="2"/>
  <c r="R980" i="2"/>
  <c r="I980" i="2"/>
  <c r="G980" i="2"/>
  <c r="F980" i="2"/>
  <c r="E980" i="2"/>
  <c r="Q979" i="2"/>
  <c r="R979" i="2"/>
  <c r="G979" i="2"/>
  <c r="I979" i="2"/>
  <c r="E979" i="2"/>
  <c r="F979" i="2"/>
  <c r="Q978" i="2"/>
  <c r="R978" i="2"/>
  <c r="I978" i="2"/>
  <c r="G978" i="2"/>
  <c r="F978" i="2"/>
  <c r="E978" i="2"/>
  <c r="Q977" i="2"/>
  <c r="R977" i="2"/>
  <c r="I977" i="2"/>
  <c r="F977" i="2"/>
  <c r="G977" i="2"/>
  <c r="E977" i="2"/>
  <c r="Q976" i="2"/>
  <c r="R976" i="2"/>
  <c r="I976" i="2"/>
  <c r="G976" i="2"/>
  <c r="F976" i="2"/>
  <c r="E976" i="2"/>
  <c r="Q975" i="2"/>
  <c r="R975" i="2"/>
  <c r="I975" i="2"/>
  <c r="G975" i="2"/>
  <c r="E975" i="2"/>
  <c r="F975" i="2"/>
  <c r="Q974" i="2"/>
  <c r="R974" i="2"/>
  <c r="I974" i="2"/>
  <c r="G974" i="2"/>
  <c r="F974" i="2"/>
  <c r="E974" i="2"/>
  <c r="Q973" i="2"/>
  <c r="R973" i="2"/>
  <c r="F973" i="2"/>
  <c r="I973" i="2"/>
  <c r="E973" i="2"/>
  <c r="G973" i="2"/>
  <c r="T973" i="2" s="1"/>
  <c r="Q972" i="2"/>
  <c r="I972" i="2"/>
  <c r="R972" i="2"/>
  <c r="G972" i="2"/>
  <c r="F972" i="2"/>
  <c r="E972" i="2"/>
  <c r="Q971" i="2"/>
  <c r="R971" i="2"/>
  <c r="I971" i="2"/>
  <c r="G971" i="2"/>
  <c r="E971" i="2"/>
  <c r="F971" i="2"/>
  <c r="Q970" i="2"/>
  <c r="R970" i="2"/>
  <c r="I970" i="2"/>
  <c r="G970" i="2"/>
  <c r="F970" i="2"/>
  <c r="E970" i="2"/>
  <c r="I969" i="2"/>
  <c r="R969" i="2" s="1"/>
  <c r="F969" i="2"/>
  <c r="E969" i="2"/>
  <c r="Q969" i="2" s="1"/>
  <c r="G969" i="2"/>
  <c r="I968" i="2"/>
  <c r="R968" i="2" s="1"/>
  <c r="G968" i="2"/>
  <c r="F968" i="2"/>
  <c r="E968" i="2"/>
  <c r="Q968" i="2" s="1"/>
  <c r="Q967" i="2"/>
  <c r="R967" i="2"/>
  <c r="I967" i="2"/>
  <c r="G967" i="2"/>
  <c r="E967" i="2"/>
  <c r="F967" i="2"/>
  <c r="Q966" i="2"/>
  <c r="R966" i="2"/>
  <c r="I966" i="2"/>
  <c r="G966" i="2"/>
  <c r="F966" i="2"/>
  <c r="E966" i="2"/>
  <c r="Q965" i="2"/>
  <c r="F965" i="2"/>
  <c r="R965" i="2"/>
  <c r="E965" i="2"/>
  <c r="I965" i="2"/>
  <c r="G965" i="2"/>
  <c r="Q964" i="2"/>
  <c r="R964" i="2"/>
  <c r="I964" i="2"/>
  <c r="G964" i="2"/>
  <c r="F964" i="2"/>
  <c r="E964" i="2"/>
  <c r="Q963" i="2"/>
  <c r="R963" i="2"/>
  <c r="G963" i="2"/>
  <c r="I963" i="2"/>
  <c r="E963" i="2"/>
  <c r="F963" i="2"/>
  <c r="I962" i="2"/>
  <c r="R962" i="2" s="1"/>
  <c r="G962" i="2"/>
  <c r="F962" i="2"/>
  <c r="E962" i="2"/>
  <c r="Q962" i="2" s="1"/>
  <c r="I961" i="2"/>
  <c r="R961" i="2" s="1"/>
  <c r="F961" i="2"/>
  <c r="G961" i="2"/>
  <c r="E961" i="2"/>
  <c r="Q961" i="2" s="1"/>
  <c r="I960" i="2"/>
  <c r="R960" i="2" s="1"/>
  <c r="G960" i="2"/>
  <c r="F960" i="2"/>
  <c r="E960" i="2"/>
  <c r="Q960" i="2" s="1"/>
  <c r="I959" i="2"/>
  <c r="R959" i="2" s="1"/>
  <c r="G959" i="2"/>
  <c r="E959" i="2"/>
  <c r="Q959" i="2" s="1"/>
  <c r="F959" i="2"/>
  <c r="I958" i="2"/>
  <c r="R958" i="2" s="1"/>
  <c r="G958" i="2"/>
  <c r="F958" i="2"/>
  <c r="E958" i="2"/>
  <c r="Q958" i="2" s="1"/>
  <c r="F957" i="2"/>
  <c r="I957" i="2"/>
  <c r="R957" i="2" s="1"/>
  <c r="E957" i="2"/>
  <c r="Q957" i="2" s="1"/>
  <c r="G957" i="2"/>
  <c r="I956" i="2"/>
  <c r="R956" i="2" s="1"/>
  <c r="G956" i="2"/>
  <c r="F956" i="2"/>
  <c r="E956" i="2"/>
  <c r="Q956" i="2" s="1"/>
  <c r="I955" i="2"/>
  <c r="R955" i="2" s="1"/>
  <c r="G955" i="2"/>
  <c r="E955" i="2"/>
  <c r="Q955" i="2" s="1"/>
  <c r="F955" i="2"/>
  <c r="I954" i="2"/>
  <c r="R954" i="2" s="1"/>
  <c r="G954" i="2"/>
  <c r="F954" i="2"/>
  <c r="E954" i="2"/>
  <c r="Q954" i="2" s="1"/>
  <c r="I953" i="2"/>
  <c r="R953" i="2" s="1"/>
  <c r="F953" i="2"/>
  <c r="E953" i="2"/>
  <c r="Q953" i="2" s="1"/>
  <c r="G953" i="2"/>
  <c r="Q952" i="2"/>
  <c r="R952" i="2"/>
  <c r="I952" i="2"/>
  <c r="G952" i="2"/>
  <c r="F952" i="2"/>
  <c r="E952" i="2"/>
  <c r="Q951" i="2"/>
  <c r="R951" i="2"/>
  <c r="I951" i="2"/>
  <c r="G951" i="2"/>
  <c r="E951" i="2"/>
  <c r="F951" i="2"/>
  <c r="I950" i="2"/>
  <c r="R950" i="2" s="1"/>
  <c r="G950" i="2"/>
  <c r="F950" i="2"/>
  <c r="E950" i="2"/>
  <c r="Q950" i="2" s="1"/>
  <c r="F949" i="2"/>
  <c r="I949" i="2"/>
  <c r="R949" i="2" s="1"/>
  <c r="E949" i="2"/>
  <c r="Q949" i="2" s="1"/>
  <c r="G949" i="2"/>
  <c r="Q948" i="2"/>
  <c r="R948" i="2"/>
  <c r="I948" i="2"/>
  <c r="G948" i="2"/>
  <c r="F948" i="2"/>
  <c r="E948" i="2"/>
  <c r="Q947" i="2"/>
  <c r="R947" i="2"/>
  <c r="G947" i="2"/>
  <c r="I947" i="2"/>
  <c r="E947" i="2"/>
  <c r="F947" i="2"/>
  <c r="Q946" i="2"/>
  <c r="R946" i="2"/>
  <c r="I946" i="2"/>
  <c r="G946" i="2"/>
  <c r="F946" i="2"/>
  <c r="E946" i="2"/>
  <c r="Q945" i="2"/>
  <c r="R945" i="2"/>
  <c r="I945" i="2"/>
  <c r="F945" i="2"/>
  <c r="G945" i="2"/>
  <c r="E945" i="2"/>
  <c r="Q944" i="2"/>
  <c r="R944" i="2"/>
  <c r="I944" i="2"/>
  <c r="G944" i="2"/>
  <c r="F944" i="2"/>
  <c r="E944" i="2"/>
  <c r="Q943" i="2"/>
  <c r="R943" i="2"/>
  <c r="I943" i="2"/>
  <c r="G943" i="2"/>
  <c r="E943" i="2"/>
  <c r="F943" i="2"/>
  <c r="I942" i="2"/>
  <c r="R942" i="2" s="1"/>
  <c r="G942" i="2"/>
  <c r="F942" i="2"/>
  <c r="E942" i="2"/>
  <c r="Q942" i="2" s="1"/>
  <c r="F941" i="2"/>
  <c r="I941" i="2"/>
  <c r="R941" i="2" s="1"/>
  <c r="E941" i="2"/>
  <c r="Q941" i="2" s="1"/>
  <c r="G941" i="2"/>
  <c r="I940" i="2"/>
  <c r="R940" i="2" s="1"/>
  <c r="G940" i="2"/>
  <c r="F940" i="2"/>
  <c r="E940" i="2"/>
  <c r="Q940" i="2" s="1"/>
  <c r="I939" i="2"/>
  <c r="R939" i="2" s="1"/>
  <c r="G939" i="2"/>
  <c r="E939" i="2"/>
  <c r="Q939" i="2" s="1"/>
  <c r="F939" i="2"/>
  <c r="I938" i="2"/>
  <c r="R938" i="2" s="1"/>
  <c r="G938" i="2"/>
  <c r="F938" i="2"/>
  <c r="E938" i="2"/>
  <c r="Q938" i="2" s="1"/>
  <c r="I937" i="2"/>
  <c r="R937" i="2" s="1"/>
  <c r="F937" i="2"/>
  <c r="E937" i="2"/>
  <c r="Q937" i="2" s="1"/>
  <c r="G937" i="2"/>
  <c r="I936" i="2"/>
  <c r="R936" i="2" s="1"/>
  <c r="G936" i="2"/>
  <c r="F936" i="2"/>
  <c r="E936" i="2"/>
  <c r="Q936" i="2" s="1"/>
  <c r="I935" i="2"/>
  <c r="R935" i="2" s="1"/>
  <c r="G935" i="2"/>
  <c r="E935" i="2"/>
  <c r="Q935" i="2" s="1"/>
  <c r="F935" i="2"/>
  <c r="I934" i="2"/>
  <c r="R934" i="2" s="1"/>
  <c r="G934" i="2"/>
  <c r="F934" i="2"/>
  <c r="E934" i="2"/>
  <c r="Q934" i="2" s="1"/>
  <c r="F933" i="2"/>
  <c r="E933" i="2"/>
  <c r="Q933" i="2" s="1"/>
  <c r="I933" i="2"/>
  <c r="R933" i="2" s="1"/>
  <c r="G933" i="2"/>
  <c r="I932" i="2"/>
  <c r="R932" i="2" s="1"/>
  <c r="G932" i="2"/>
  <c r="F932" i="2"/>
  <c r="E932" i="2"/>
  <c r="Q932" i="2" s="1"/>
  <c r="G931" i="2"/>
  <c r="I931" i="2"/>
  <c r="R931" i="2" s="1"/>
  <c r="E931" i="2"/>
  <c r="Q931" i="2" s="1"/>
  <c r="F931" i="2"/>
  <c r="I930" i="2"/>
  <c r="R930" i="2" s="1"/>
  <c r="G930" i="2"/>
  <c r="F930" i="2"/>
  <c r="E930" i="2"/>
  <c r="Q930" i="2" s="1"/>
  <c r="I929" i="2"/>
  <c r="R929" i="2" s="1"/>
  <c r="F929" i="2"/>
  <c r="G929" i="2"/>
  <c r="E929" i="2"/>
  <c r="Q929" i="2" s="1"/>
  <c r="I928" i="2"/>
  <c r="R928" i="2" s="1"/>
  <c r="G928" i="2"/>
  <c r="F928" i="2"/>
  <c r="E928" i="2"/>
  <c r="Q928" i="2" s="1"/>
  <c r="Q927" i="2"/>
  <c r="R927" i="2"/>
  <c r="I927" i="2"/>
  <c r="G927" i="2"/>
  <c r="E927" i="2"/>
  <c r="F927" i="2"/>
  <c r="Q926" i="2"/>
  <c r="R926" i="2"/>
  <c r="I926" i="2"/>
  <c r="G926" i="2"/>
  <c r="F926" i="2"/>
  <c r="E926" i="2"/>
  <c r="Q925" i="2"/>
  <c r="R925" i="2"/>
  <c r="F925" i="2"/>
  <c r="I925" i="2"/>
  <c r="E925" i="2"/>
  <c r="G925" i="2"/>
  <c r="T925" i="2" s="1"/>
  <c r="I924" i="2"/>
  <c r="R924" i="2" s="1"/>
  <c r="G924" i="2"/>
  <c r="F924" i="2"/>
  <c r="E924" i="2"/>
  <c r="Q924" i="2" s="1"/>
  <c r="I923" i="2"/>
  <c r="R923" i="2" s="1"/>
  <c r="G923" i="2"/>
  <c r="E923" i="2"/>
  <c r="Q923" i="2" s="1"/>
  <c r="F923" i="2"/>
  <c r="Q922" i="2"/>
  <c r="R922" i="2"/>
  <c r="I922" i="2"/>
  <c r="G922" i="2"/>
  <c r="F922" i="2"/>
  <c r="E922" i="2"/>
  <c r="Q921" i="2"/>
  <c r="R921" i="2"/>
  <c r="I921" i="2"/>
  <c r="F921" i="2"/>
  <c r="E921" i="2"/>
  <c r="G921" i="2"/>
  <c r="T921" i="2" s="1"/>
  <c r="Q920" i="2"/>
  <c r="R920" i="2"/>
  <c r="I920" i="2"/>
  <c r="G920" i="2"/>
  <c r="F920" i="2"/>
  <c r="E920" i="2"/>
  <c r="I919" i="2"/>
  <c r="R919" i="2" s="1"/>
  <c r="G919" i="2"/>
  <c r="E919" i="2"/>
  <c r="Q919" i="2" s="1"/>
  <c r="F919" i="2"/>
  <c r="I918" i="2"/>
  <c r="R918" i="2" s="1"/>
  <c r="G918" i="2"/>
  <c r="F918" i="2"/>
  <c r="E918" i="2"/>
  <c r="Q918" i="2" s="1"/>
  <c r="F917" i="2"/>
  <c r="E917" i="2"/>
  <c r="Q917" i="2" s="1"/>
  <c r="I917" i="2"/>
  <c r="R917" i="2" s="1"/>
  <c r="G917" i="2"/>
  <c r="Q916" i="2"/>
  <c r="R916" i="2"/>
  <c r="I916" i="2"/>
  <c r="G916" i="2"/>
  <c r="F916" i="2"/>
  <c r="E916" i="2"/>
  <c r="Q915" i="2"/>
  <c r="R915" i="2"/>
  <c r="G915" i="2"/>
  <c r="I915" i="2"/>
  <c r="E915" i="2"/>
  <c r="F915" i="2"/>
  <c r="Q914" i="2"/>
  <c r="R914" i="2"/>
  <c r="I914" i="2"/>
  <c r="G914" i="2"/>
  <c r="F914" i="2"/>
  <c r="E914" i="2"/>
  <c r="Q913" i="2"/>
  <c r="R913" i="2"/>
  <c r="I913" i="2"/>
  <c r="F913" i="2"/>
  <c r="G913" i="2"/>
  <c r="E913" i="2"/>
  <c r="Q912" i="2"/>
  <c r="R912" i="2"/>
  <c r="I912" i="2"/>
  <c r="G912" i="2"/>
  <c r="F912" i="2"/>
  <c r="E912" i="2"/>
  <c r="I911" i="2"/>
  <c r="R911" i="2" s="1"/>
  <c r="G911" i="2"/>
  <c r="E911" i="2"/>
  <c r="Q911" i="2" s="1"/>
  <c r="F911" i="2"/>
  <c r="I910" i="2"/>
  <c r="R910" i="2" s="1"/>
  <c r="G910" i="2"/>
  <c r="F910" i="2"/>
  <c r="E910" i="2"/>
  <c r="Q910" i="2" s="1"/>
  <c r="F909" i="2"/>
  <c r="I909" i="2"/>
  <c r="R909" i="2" s="1"/>
  <c r="E909" i="2"/>
  <c r="Q909" i="2" s="1"/>
  <c r="G909" i="2"/>
  <c r="I908" i="2"/>
  <c r="R908" i="2" s="1"/>
  <c r="G908" i="2"/>
  <c r="F908" i="2"/>
  <c r="E908" i="2"/>
  <c r="Q908" i="2" s="1"/>
  <c r="I907" i="2"/>
  <c r="R907" i="2" s="1"/>
  <c r="G907" i="2"/>
  <c r="E907" i="2"/>
  <c r="Q907" i="2" s="1"/>
  <c r="F907" i="2"/>
  <c r="I906" i="2"/>
  <c r="R906" i="2" s="1"/>
  <c r="G906" i="2"/>
  <c r="F906" i="2"/>
  <c r="E906" i="2"/>
  <c r="Q906" i="2" s="1"/>
  <c r="I905" i="2"/>
  <c r="R905" i="2" s="1"/>
  <c r="F905" i="2"/>
  <c r="E905" i="2"/>
  <c r="Q905" i="2" s="1"/>
  <c r="G905" i="2"/>
  <c r="I904" i="2"/>
  <c r="R904" i="2" s="1"/>
  <c r="G904" i="2"/>
  <c r="F904" i="2"/>
  <c r="E904" i="2"/>
  <c r="Q904" i="2" s="1"/>
  <c r="I903" i="2"/>
  <c r="R903" i="2" s="1"/>
  <c r="G903" i="2"/>
  <c r="E903" i="2"/>
  <c r="Q903" i="2" s="1"/>
  <c r="F903" i="2"/>
  <c r="I902" i="2"/>
  <c r="R902" i="2" s="1"/>
  <c r="G902" i="2"/>
  <c r="F902" i="2"/>
  <c r="E902" i="2"/>
  <c r="Q902" i="2" s="1"/>
  <c r="F901" i="2"/>
  <c r="E901" i="2"/>
  <c r="Q901" i="2" s="1"/>
  <c r="I901" i="2"/>
  <c r="R901" i="2" s="1"/>
  <c r="G901" i="2"/>
  <c r="I900" i="2"/>
  <c r="R900" i="2" s="1"/>
  <c r="G900" i="2"/>
  <c r="F900" i="2"/>
  <c r="E900" i="2"/>
  <c r="Q900" i="2" s="1"/>
  <c r="G899" i="2"/>
  <c r="I899" i="2"/>
  <c r="R899" i="2" s="1"/>
  <c r="E899" i="2"/>
  <c r="Q899" i="2" s="1"/>
  <c r="F899" i="2"/>
  <c r="I898" i="2"/>
  <c r="R898" i="2" s="1"/>
  <c r="G898" i="2"/>
  <c r="F898" i="2"/>
  <c r="E898" i="2"/>
  <c r="Q898" i="2" s="1"/>
  <c r="Q897" i="2"/>
  <c r="R897" i="2"/>
  <c r="I897" i="2"/>
  <c r="F897" i="2"/>
  <c r="G897" i="2"/>
  <c r="E897" i="2"/>
  <c r="I896" i="2"/>
  <c r="R896" i="2" s="1"/>
  <c r="G896" i="2"/>
  <c r="F896" i="2"/>
  <c r="E896" i="2"/>
  <c r="Q896" i="2" s="1"/>
  <c r="I895" i="2"/>
  <c r="R895" i="2" s="1"/>
  <c r="G895" i="2"/>
  <c r="E895" i="2"/>
  <c r="Q895" i="2" s="1"/>
  <c r="F895" i="2"/>
  <c r="I894" i="2"/>
  <c r="R894" i="2" s="1"/>
  <c r="G894" i="2"/>
  <c r="F894" i="2"/>
  <c r="E894" i="2"/>
  <c r="Q894" i="2" s="1"/>
  <c r="F893" i="2"/>
  <c r="I893" i="2"/>
  <c r="R893" i="2" s="1"/>
  <c r="E893" i="2"/>
  <c r="Q893" i="2" s="1"/>
  <c r="G893" i="2"/>
  <c r="I892" i="2"/>
  <c r="R892" i="2" s="1"/>
  <c r="G892" i="2"/>
  <c r="F892" i="2"/>
  <c r="E892" i="2"/>
  <c r="Q892" i="2" s="1"/>
  <c r="I891" i="2"/>
  <c r="R891" i="2" s="1"/>
  <c r="G891" i="2"/>
  <c r="E891" i="2"/>
  <c r="Q891" i="2" s="1"/>
  <c r="F891" i="2"/>
  <c r="I890" i="2"/>
  <c r="R890" i="2" s="1"/>
  <c r="G890" i="2"/>
  <c r="F890" i="2"/>
  <c r="E890" i="2"/>
  <c r="Q890" i="2" s="1"/>
  <c r="I889" i="2"/>
  <c r="R889" i="2" s="1"/>
  <c r="F889" i="2"/>
  <c r="E889" i="2"/>
  <c r="Q889" i="2" s="1"/>
  <c r="G889" i="2"/>
  <c r="I888" i="2"/>
  <c r="R888" i="2" s="1"/>
  <c r="G888" i="2"/>
  <c r="F888" i="2"/>
  <c r="E888" i="2"/>
  <c r="Q888" i="2" s="1"/>
  <c r="I887" i="2"/>
  <c r="R887" i="2" s="1"/>
  <c r="G887" i="2"/>
  <c r="E887" i="2"/>
  <c r="Q887" i="2" s="1"/>
  <c r="F887" i="2"/>
  <c r="Q886" i="2"/>
  <c r="R886" i="2"/>
  <c r="I886" i="2"/>
  <c r="G886" i="2"/>
  <c r="F886" i="2"/>
  <c r="E886" i="2"/>
  <c r="Q885" i="2"/>
  <c r="R885" i="2"/>
  <c r="F885" i="2"/>
  <c r="I885" i="2"/>
  <c r="E885" i="2"/>
  <c r="G885" i="2"/>
  <c r="T885" i="2" s="1"/>
  <c r="Q884" i="2"/>
  <c r="R884" i="2"/>
  <c r="I884" i="2"/>
  <c r="G884" i="2"/>
  <c r="F884" i="2"/>
  <c r="E884" i="2"/>
  <c r="Q883" i="2"/>
  <c r="R883" i="2"/>
  <c r="G883" i="2"/>
  <c r="I883" i="2"/>
  <c r="E883" i="2"/>
  <c r="F883" i="2"/>
  <c r="I882" i="2"/>
  <c r="R882" i="2" s="1"/>
  <c r="G882" i="2"/>
  <c r="F882" i="2"/>
  <c r="E882" i="2"/>
  <c r="Q882" i="2" s="1"/>
  <c r="I881" i="2"/>
  <c r="R881" i="2" s="1"/>
  <c r="F881" i="2"/>
  <c r="G881" i="2"/>
  <c r="E881" i="2"/>
  <c r="Q881" i="2" s="1"/>
  <c r="R880" i="2"/>
  <c r="Q880" i="2"/>
  <c r="I880" i="2"/>
  <c r="G880" i="2"/>
  <c r="F880" i="2"/>
  <c r="E880" i="2"/>
  <c r="R879" i="2"/>
  <c r="Q879" i="2"/>
  <c r="I879" i="2"/>
  <c r="G879" i="2"/>
  <c r="E879" i="2"/>
  <c r="F879" i="2"/>
  <c r="I878" i="2"/>
  <c r="R878" i="2" s="1"/>
  <c r="G878" i="2"/>
  <c r="F878" i="2"/>
  <c r="E878" i="2"/>
  <c r="Q878" i="2" s="1"/>
  <c r="F877" i="2"/>
  <c r="I877" i="2"/>
  <c r="R877" i="2" s="1"/>
  <c r="E877" i="2"/>
  <c r="Q877" i="2" s="1"/>
  <c r="G877" i="2"/>
  <c r="I876" i="2"/>
  <c r="R876" i="2" s="1"/>
  <c r="G876" i="2"/>
  <c r="F876" i="2"/>
  <c r="E876" i="2"/>
  <c r="Q876" i="2" s="1"/>
  <c r="I875" i="2"/>
  <c r="R875" i="2" s="1"/>
  <c r="G875" i="2"/>
  <c r="E875" i="2"/>
  <c r="Q875" i="2" s="1"/>
  <c r="F875" i="2"/>
  <c r="I874" i="2"/>
  <c r="R874" i="2" s="1"/>
  <c r="G874" i="2"/>
  <c r="F874" i="2"/>
  <c r="E874" i="2"/>
  <c r="Q874" i="2" s="1"/>
  <c r="Q873" i="2"/>
  <c r="R873" i="2"/>
  <c r="I873" i="2"/>
  <c r="F873" i="2"/>
  <c r="E873" i="2"/>
  <c r="G873" i="2"/>
  <c r="T873" i="2" s="1"/>
  <c r="I872" i="2"/>
  <c r="R872" i="2" s="1"/>
  <c r="G872" i="2"/>
  <c r="F872" i="2"/>
  <c r="E872" i="2"/>
  <c r="Q872" i="2" s="1"/>
  <c r="I871" i="2"/>
  <c r="R871" i="2" s="1"/>
  <c r="G871" i="2"/>
  <c r="E871" i="2"/>
  <c r="Q871" i="2" s="1"/>
  <c r="F871" i="2"/>
  <c r="Q870" i="2"/>
  <c r="R870" i="2"/>
  <c r="I870" i="2"/>
  <c r="G870" i="2"/>
  <c r="F870" i="2"/>
  <c r="E870" i="2"/>
  <c r="Q869" i="2"/>
  <c r="R869" i="2"/>
  <c r="F869" i="2"/>
  <c r="E869" i="2"/>
  <c r="I869" i="2"/>
  <c r="G869" i="2"/>
  <c r="T869" i="2" s="1"/>
  <c r="Q868" i="2"/>
  <c r="R868" i="2"/>
  <c r="I868" i="2"/>
  <c r="G868" i="2"/>
  <c r="F868" i="2"/>
  <c r="E868" i="2"/>
  <c r="Q867" i="2"/>
  <c r="R867" i="2"/>
  <c r="G867" i="2"/>
  <c r="I867" i="2"/>
  <c r="E867" i="2"/>
  <c r="F867" i="2"/>
  <c r="Q866" i="2"/>
  <c r="R866" i="2"/>
  <c r="I866" i="2"/>
  <c r="G866" i="2"/>
  <c r="F866" i="2"/>
  <c r="E866" i="2"/>
  <c r="Q865" i="2"/>
  <c r="R865" i="2"/>
  <c r="I865" i="2"/>
  <c r="F865" i="2"/>
  <c r="G865" i="2"/>
  <c r="E865" i="2"/>
  <c r="Q864" i="2"/>
  <c r="I864" i="2"/>
  <c r="R864" i="2"/>
  <c r="G864" i="2"/>
  <c r="F864" i="2"/>
  <c r="E864" i="2"/>
  <c r="Q863" i="2"/>
  <c r="R863" i="2"/>
  <c r="I863" i="2"/>
  <c r="G863" i="2"/>
  <c r="E863" i="2"/>
  <c r="F863" i="2"/>
  <c r="Q862" i="2"/>
  <c r="R862" i="2"/>
  <c r="I862" i="2"/>
  <c r="G862" i="2"/>
  <c r="F862" i="2"/>
  <c r="E862" i="2"/>
  <c r="Q861" i="2"/>
  <c r="R861" i="2"/>
  <c r="F861" i="2"/>
  <c r="I861" i="2"/>
  <c r="E861" i="2"/>
  <c r="G861" i="2"/>
  <c r="T861" i="2" s="1"/>
  <c r="Q860" i="2"/>
  <c r="R860" i="2"/>
  <c r="I860" i="2"/>
  <c r="G860" i="2"/>
  <c r="F860" i="2"/>
  <c r="E860" i="2"/>
  <c r="Q859" i="2"/>
  <c r="I859" i="2"/>
  <c r="G859" i="2"/>
  <c r="R859" i="2"/>
  <c r="E859" i="2"/>
  <c r="F859" i="2"/>
  <c r="Q858" i="2"/>
  <c r="R858" i="2"/>
  <c r="I858" i="2"/>
  <c r="G858" i="2"/>
  <c r="F858" i="2"/>
  <c r="E858" i="2"/>
  <c r="Q857" i="2"/>
  <c r="R857" i="2"/>
  <c r="I857" i="2"/>
  <c r="F857" i="2"/>
  <c r="E857" i="2"/>
  <c r="G857" i="2"/>
  <c r="T857" i="2" s="1"/>
  <c r="Q856" i="2"/>
  <c r="R856" i="2"/>
  <c r="I856" i="2"/>
  <c r="G856" i="2"/>
  <c r="F856" i="2"/>
  <c r="E856" i="2"/>
  <c r="I855" i="2"/>
  <c r="R855" i="2" s="1"/>
  <c r="G855" i="2"/>
  <c r="E855" i="2"/>
  <c r="Q855" i="2" s="1"/>
  <c r="F855" i="2"/>
  <c r="I854" i="2"/>
  <c r="R854" i="2" s="1"/>
  <c r="G854" i="2"/>
  <c r="F854" i="2"/>
  <c r="E854" i="2"/>
  <c r="Q854" i="2" s="1"/>
  <c r="F853" i="2"/>
  <c r="E853" i="2"/>
  <c r="Q853" i="2" s="1"/>
  <c r="I853" i="2"/>
  <c r="R853" i="2" s="1"/>
  <c r="G853" i="2"/>
  <c r="I852" i="2"/>
  <c r="R852" i="2" s="1"/>
  <c r="G852" i="2"/>
  <c r="F852" i="2"/>
  <c r="E852" i="2"/>
  <c r="Q852" i="2" s="1"/>
  <c r="G851" i="2"/>
  <c r="I851" i="2"/>
  <c r="R851" i="2" s="1"/>
  <c r="E851" i="2"/>
  <c r="Q851" i="2" s="1"/>
  <c r="F851" i="2"/>
  <c r="I850" i="2"/>
  <c r="R850" i="2" s="1"/>
  <c r="G850" i="2"/>
  <c r="F850" i="2"/>
  <c r="E850" i="2"/>
  <c r="Q850" i="2" s="1"/>
  <c r="I849" i="2"/>
  <c r="R849" i="2" s="1"/>
  <c r="F849" i="2"/>
  <c r="G849" i="2"/>
  <c r="E849" i="2"/>
  <c r="Q849" i="2" s="1"/>
  <c r="I848" i="2"/>
  <c r="R848" i="2" s="1"/>
  <c r="G848" i="2"/>
  <c r="F848" i="2"/>
  <c r="E848" i="2"/>
  <c r="Q848" i="2" s="1"/>
  <c r="I847" i="2"/>
  <c r="R847" i="2" s="1"/>
  <c r="G847" i="2"/>
  <c r="E847" i="2"/>
  <c r="Q847" i="2" s="1"/>
  <c r="F847" i="2"/>
  <c r="Q846" i="2"/>
  <c r="R846" i="2"/>
  <c r="I846" i="2"/>
  <c r="G846" i="2"/>
  <c r="F846" i="2"/>
  <c r="E846" i="2"/>
  <c r="Q845" i="2"/>
  <c r="R845" i="2"/>
  <c r="F845" i="2"/>
  <c r="I845" i="2"/>
  <c r="E845" i="2"/>
  <c r="G845" i="2"/>
  <c r="T845" i="2" s="1"/>
  <c r="Q844" i="2"/>
  <c r="R844" i="2"/>
  <c r="I844" i="2"/>
  <c r="G844" i="2"/>
  <c r="F844" i="2"/>
  <c r="E844" i="2"/>
  <c r="Q843" i="2"/>
  <c r="R843" i="2"/>
  <c r="I843" i="2"/>
  <c r="G843" i="2"/>
  <c r="E843" i="2"/>
  <c r="F843" i="2"/>
  <c r="I842" i="2"/>
  <c r="R842" i="2" s="1"/>
  <c r="G842" i="2"/>
  <c r="F842" i="2"/>
  <c r="E842" i="2"/>
  <c r="Q842" i="2" s="1"/>
  <c r="I841" i="2"/>
  <c r="R841" i="2" s="1"/>
  <c r="F841" i="2"/>
  <c r="E841" i="2"/>
  <c r="Q841" i="2" s="1"/>
  <c r="G841" i="2"/>
  <c r="Q840" i="2"/>
  <c r="R840" i="2"/>
  <c r="I840" i="2"/>
  <c r="G840" i="2"/>
  <c r="F840" i="2"/>
  <c r="E840" i="2"/>
  <c r="Q839" i="2"/>
  <c r="R839" i="2"/>
  <c r="I839" i="2"/>
  <c r="G839" i="2"/>
  <c r="E839" i="2"/>
  <c r="F839" i="2"/>
  <c r="Q838" i="2"/>
  <c r="R838" i="2"/>
  <c r="I838" i="2"/>
  <c r="G838" i="2"/>
  <c r="F838" i="2"/>
  <c r="E838" i="2"/>
  <c r="Q837" i="2"/>
  <c r="R837" i="2"/>
  <c r="F837" i="2"/>
  <c r="E837" i="2"/>
  <c r="I837" i="2"/>
  <c r="G837" i="2"/>
  <c r="I836" i="2"/>
  <c r="R836" i="2" s="1"/>
  <c r="G836" i="2"/>
  <c r="F836" i="2"/>
  <c r="E836" i="2"/>
  <c r="Q836" i="2" s="1"/>
  <c r="G835" i="2"/>
  <c r="I835" i="2"/>
  <c r="R835" i="2" s="1"/>
  <c r="E835" i="2"/>
  <c r="Q835" i="2" s="1"/>
  <c r="F835" i="2"/>
  <c r="I834" i="2"/>
  <c r="R834" i="2" s="1"/>
  <c r="G834" i="2"/>
  <c r="F834" i="2"/>
  <c r="E834" i="2"/>
  <c r="Q834" i="2" s="1"/>
  <c r="I833" i="2"/>
  <c r="R833" i="2" s="1"/>
  <c r="F833" i="2"/>
  <c r="G833" i="2"/>
  <c r="E833" i="2"/>
  <c r="Q833" i="2" s="1"/>
  <c r="I832" i="2"/>
  <c r="R832" i="2" s="1"/>
  <c r="G832" i="2"/>
  <c r="F832" i="2"/>
  <c r="E832" i="2"/>
  <c r="Q832" i="2" s="1"/>
  <c r="I831" i="2"/>
  <c r="R831" i="2" s="1"/>
  <c r="G831" i="2"/>
  <c r="E831" i="2"/>
  <c r="Q831" i="2" s="1"/>
  <c r="F831" i="2"/>
  <c r="I830" i="2"/>
  <c r="R830" i="2" s="1"/>
  <c r="G830" i="2"/>
  <c r="F830" i="2"/>
  <c r="E830" i="2"/>
  <c r="Q830" i="2" s="1"/>
  <c r="F829" i="2"/>
  <c r="I829" i="2"/>
  <c r="R829" i="2" s="1"/>
  <c r="E829" i="2"/>
  <c r="Q829" i="2" s="1"/>
  <c r="G829" i="2"/>
  <c r="I828" i="2"/>
  <c r="R828" i="2" s="1"/>
  <c r="G828" i="2"/>
  <c r="F828" i="2"/>
  <c r="E828" i="2"/>
  <c r="Q828" i="2" s="1"/>
  <c r="Q827" i="2"/>
  <c r="R827" i="2"/>
  <c r="I827" i="2"/>
  <c r="G827" i="2"/>
  <c r="E827" i="2"/>
  <c r="F827" i="2"/>
  <c r="Q826" i="2"/>
  <c r="R826" i="2"/>
  <c r="I826" i="2"/>
  <c r="G826" i="2"/>
  <c r="F826" i="2"/>
  <c r="E826" i="2"/>
  <c r="I825" i="2"/>
  <c r="R825" i="2" s="1"/>
  <c r="F825" i="2"/>
  <c r="E825" i="2"/>
  <c r="Q825" i="2" s="1"/>
  <c r="G825" i="2"/>
  <c r="I824" i="2"/>
  <c r="R824" i="2" s="1"/>
  <c r="G824" i="2"/>
  <c r="F824" i="2"/>
  <c r="E824" i="2"/>
  <c r="Q824" i="2" s="1"/>
  <c r="I823" i="2"/>
  <c r="R823" i="2" s="1"/>
  <c r="G823" i="2"/>
  <c r="E823" i="2"/>
  <c r="Q823" i="2" s="1"/>
  <c r="F823" i="2"/>
  <c r="I822" i="2"/>
  <c r="R822" i="2" s="1"/>
  <c r="G822" i="2"/>
  <c r="F822" i="2"/>
  <c r="E822" i="2"/>
  <c r="Q822" i="2" s="1"/>
  <c r="F821" i="2"/>
  <c r="I821" i="2"/>
  <c r="R821" i="2" s="1"/>
  <c r="E821" i="2"/>
  <c r="Q821" i="2" s="1"/>
  <c r="G821" i="2"/>
  <c r="I820" i="2"/>
  <c r="R820" i="2" s="1"/>
  <c r="G820" i="2"/>
  <c r="F820" i="2"/>
  <c r="E820" i="2"/>
  <c r="Q820" i="2" s="1"/>
  <c r="G819" i="2"/>
  <c r="I819" i="2"/>
  <c r="R819" i="2" s="1"/>
  <c r="E819" i="2"/>
  <c r="Q819" i="2" s="1"/>
  <c r="F819" i="2"/>
  <c r="I818" i="2"/>
  <c r="R818" i="2" s="1"/>
  <c r="G818" i="2"/>
  <c r="F818" i="2"/>
  <c r="E818" i="2"/>
  <c r="Q818" i="2" s="1"/>
  <c r="Q817" i="2"/>
  <c r="R817" i="2"/>
  <c r="I817" i="2"/>
  <c r="F817" i="2"/>
  <c r="G817" i="2"/>
  <c r="E817" i="2"/>
  <c r="Q816" i="2"/>
  <c r="R816" i="2"/>
  <c r="I816" i="2"/>
  <c r="G816" i="2"/>
  <c r="F816" i="2"/>
  <c r="E816" i="2"/>
  <c r="Q815" i="2"/>
  <c r="R815" i="2"/>
  <c r="I815" i="2"/>
  <c r="G815" i="2"/>
  <c r="E815" i="2"/>
  <c r="F815" i="2"/>
  <c r="Q814" i="2"/>
  <c r="R814" i="2"/>
  <c r="I814" i="2"/>
  <c r="G814" i="2"/>
  <c r="F814" i="2"/>
  <c r="E814" i="2"/>
  <c r="Q813" i="2"/>
  <c r="R813" i="2"/>
  <c r="F813" i="2"/>
  <c r="I813" i="2"/>
  <c r="E813" i="2"/>
  <c r="G813" i="2"/>
  <c r="T813" i="2" s="1"/>
  <c r="R812" i="2"/>
  <c r="Q812" i="2"/>
  <c r="I812" i="2"/>
  <c r="G812" i="2"/>
  <c r="F812" i="2"/>
  <c r="E812" i="2"/>
  <c r="Q811" i="2"/>
  <c r="R811" i="2"/>
  <c r="I811" i="2"/>
  <c r="G811" i="2"/>
  <c r="E811" i="2"/>
  <c r="F811" i="2"/>
  <c r="Q810" i="2"/>
  <c r="R810" i="2"/>
  <c r="I810" i="2"/>
  <c r="G810" i="2"/>
  <c r="F810" i="2"/>
  <c r="E810" i="2"/>
  <c r="Q809" i="2"/>
  <c r="R809" i="2"/>
  <c r="I809" i="2"/>
  <c r="F809" i="2"/>
  <c r="E809" i="2"/>
  <c r="G809" i="2"/>
  <c r="Q808" i="2"/>
  <c r="R808" i="2"/>
  <c r="I808" i="2"/>
  <c r="G808" i="2"/>
  <c r="F808" i="2"/>
  <c r="E808" i="2"/>
  <c r="Q807" i="2"/>
  <c r="R807" i="2"/>
  <c r="I807" i="2"/>
  <c r="G807" i="2"/>
  <c r="E807" i="2"/>
  <c r="F807" i="2"/>
  <c r="I806" i="2"/>
  <c r="R806" i="2" s="1"/>
  <c r="G806" i="2"/>
  <c r="F806" i="2"/>
  <c r="E806" i="2"/>
  <c r="Q806" i="2" s="1"/>
  <c r="F805" i="2"/>
  <c r="E805" i="2"/>
  <c r="Q805" i="2" s="1"/>
  <c r="I805" i="2"/>
  <c r="R805" i="2" s="1"/>
  <c r="G805" i="2"/>
  <c r="I804" i="2"/>
  <c r="R804" i="2" s="1"/>
  <c r="G804" i="2"/>
  <c r="F804" i="2"/>
  <c r="E804" i="2"/>
  <c r="Q804" i="2" s="1"/>
  <c r="G803" i="2"/>
  <c r="I803" i="2"/>
  <c r="R803" i="2" s="1"/>
  <c r="E803" i="2"/>
  <c r="Q803" i="2" s="1"/>
  <c r="F803" i="2"/>
  <c r="I802" i="2"/>
  <c r="R802" i="2" s="1"/>
  <c r="G802" i="2"/>
  <c r="F802" i="2"/>
  <c r="E802" i="2"/>
  <c r="Q802" i="2" s="1"/>
  <c r="Q801" i="2"/>
  <c r="R801" i="2"/>
  <c r="I801" i="2"/>
  <c r="F801" i="2"/>
  <c r="G801" i="2"/>
  <c r="E801" i="2"/>
  <c r="I800" i="2"/>
  <c r="R800" i="2" s="1"/>
  <c r="G800" i="2"/>
  <c r="F800" i="2"/>
  <c r="E800" i="2"/>
  <c r="Q800" i="2" s="1"/>
  <c r="I799" i="2"/>
  <c r="R799" i="2" s="1"/>
  <c r="G799" i="2"/>
  <c r="E799" i="2"/>
  <c r="Q799" i="2" s="1"/>
  <c r="F799" i="2"/>
  <c r="I798" i="2"/>
  <c r="R798" i="2" s="1"/>
  <c r="G798" i="2"/>
  <c r="F798" i="2"/>
  <c r="E798" i="2"/>
  <c r="Q798" i="2" s="1"/>
  <c r="F797" i="2"/>
  <c r="I797" i="2"/>
  <c r="R797" i="2" s="1"/>
  <c r="E797" i="2"/>
  <c r="Q797" i="2" s="1"/>
  <c r="G797" i="2"/>
  <c r="Q796" i="2"/>
  <c r="R796" i="2"/>
  <c r="I796" i="2"/>
  <c r="G796" i="2"/>
  <c r="F796" i="2"/>
  <c r="E796" i="2"/>
  <c r="Q795" i="2"/>
  <c r="R795" i="2"/>
  <c r="I795" i="2"/>
  <c r="G795" i="2"/>
  <c r="E795" i="2"/>
  <c r="F795" i="2"/>
  <c r="Q794" i="2"/>
  <c r="R794" i="2"/>
  <c r="I794" i="2"/>
  <c r="G794" i="2"/>
  <c r="F794" i="2"/>
  <c r="E794" i="2"/>
  <c r="I793" i="2"/>
  <c r="R793" i="2" s="1"/>
  <c r="F793" i="2"/>
  <c r="E793" i="2"/>
  <c r="Q793" i="2" s="1"/>
  <c r="G793" i="2"/>
  <c r="I792" i="2"/>
  <c r="R792" i="2" s="1"/>
  <c r="G792" i="2"/>
  <c r="F792" i="2"/>
  <c r="E792" i="2"/>
  <c r="Q792" i="2" s="1"/>
  <c r="Q791" i="2"/>
  <c r="R791" i="2"/>
  <c r="I791" i="2"/>
  <c r="G791" i="2"/>
  <c r="E791" i="2"/>
  <c r="F791" i="2"/>
  <c r="Q790" i="2"/>
  <c r="R790" i="2"/>
  <c r="I790" i="2"/>
  <c r="G790" i="2"/>
  <c r="F790" i="2"/>
  <c r="E790" i="2"/>
  <c r="Q789" i="2"/>
  <c r="R789" i="2"/>
  <c r="F789" i="2"/>
  <c r="E789" i="2"/>
  <c r="I789" i="2"/>
  <c r="G789" i="2"/>
  <c r="Q788" i="2"/>
  <c r="R788" i="2"/>
  <c r="I788" i="2"/>
  <c r="G788" i="2"/>
  <c r="F788" i="2"/>
  <c r="E788" i="2"/>
  <c r="Q787" i="2"/>
  <c r="R787" i="2"/>
  <c r="G787" i="2"/>
  <c r="I787" i="2"/>
  <c r="E787" i="2"/>
  <c r="F787" i="2"/>
  <c r="Q786" i="2"/>
  <c r="I786" i="2"/>
  <c r="R786" i="2"/>
  <c r="G786" i="2"/>
  <c r="F786" i="2"/>
  <c r="E786" i="2"/>
  <c r="Q785" i="2"/>
  <c r="R785" i="2"/>
  <c r="I785" i="2"/>
  <c r="F785" i="2"/>
  <c r="G785" i="2"/>
  <c r="E785" i="2"/>
  <c r="Q784" i="2"/>
  <c r="R784" i="2"/>
  <c r="I784" i="2"/>
  <c r="G784" i="2"/>
  <c r="F784" i="2"/>
  <c r="E784" i="2"/>
  <c r="Q783" i="2"/>
  <c r="R783" i="2"/>
  <c r="I783" i="2"/>
  <c r="G783" i="2"/>
  <c r="E783" i="2"/>
  <c r="F783" i="2"/>
  <c r="Q782" i="2"/>
  <c r="R782" i="2"/>
  <c r="I782" i="2"/>
  <c r="G782" i="2"/>
  <c r="F782" i="2"/>
  <c r="E782" i="2"/>
  <c r="Q781" i="2"/>
  <c r="R781" i="2"/>
  <c r="F781" i="2"/>
  <c r="I781" i="2"/>
  <c r="E781" i="2"/>
  <c r="G781" i="2"/>
  <c r="T781" i="2" s="1"/>
  <c r="Q780" i="2"/>
  <c r="R780" i="2"/>
  <c r="I780" i="2"/>
  <c r="G780" i="2"/>
  <c r="F780" i="2"/>
  <c r="E780" i="2"/>
  <c r="Q779" i="2"/>
  <c r="R779" i="2"/>
  <c r="I779" i="2"/>
  <c r="G779" i="2"/>
  <c r="E779" i="2"/>
  <c r="F779" i="2"/>
  <c r="Q778" i="2"/>
  <c r="R778" i="2"/>
  <c r="I778" i="2"/>
  <c r="G778" i="2"/>
  <c r="F778" i="2"/>
  <c r="E778" i="2"/>
  <c r="Q777" i="2"/>
  <c r="R777" i="2"/>
  <c r="I777" i="2"/>
  <c r="F777" i="2"/>
  <c r="E777" i="2"/>
  <c r="G777" i="2"/>
  <c r="T777" i="2" s="1"/>
  <c r="Q776" i="2"/>
  <c r="R776" i="2"/>
  <c r="I776" i="2"/>
  <c r="G776" i="2"/>
  <c r="F776" i="2"/>
  <c r="E776" i="2"/>
  <c r="Q775" i="2"/>
  <c r="R775" i="2"/>
  <c r="I775" i="2"/>
  <c r="G775" i="2"/>
  <c r="E775" i="2"/>
  <c r="F775" i="2"/>
  <c r="Q774" i="2"/>
  <c r="R774" i="2"/>
  <c r="I774" i="2"/>
  <c r="G774" i="2"/>
  <c r="F774" i="2"/>
  <c r="E774" i="2"/>
  <c r="Q773" i="2"/>
  <c r="F773" i="2"/>
  <c r="R773" i="2"/>
  <c r="E773" i="2"/>
  <c r="I773" i="2"/>
  <c r="G773" i="2"/>
  <c r="Q772" i="2"/>
  <c r="R772" i="2"/>
  <c r="I772" i="2"/>
  <c r="G772" i="2"/>
  <c r="F772" i="2"/>
  <c r="E772" i="2"/>
  <c r="Q771" i="2"/>
  <c r="R771" i="2"/>
  <c r="G771" i="2"/>
  <c r="I771" i="2"/>
  <c r="E771" i="2"/>
  <c r="F771" i="2"/>
  <c r="I770" i="2"/>
  <c r="R770" i="2" s="1"/>
  <c r="G770" i="2"/>
  <c r="F770" i="2"/>
  <c r="E770" i="2"/>
  <c r="Q770" i="2" s="1"/>
  <c r="I769" i="2"/>
  <c r="R769" i="2" s="1"/>
  <c r="F769" i="2"/>
  <c r="G769" i="2"/>
  <c r="E769" i="2"/>
  <c r="Q769" i="2" s="1"/>
  <c r="I768" i="2"/>
  <c r="R768" i="2" s="1"/>
  <c r="G768" i="2"/>
  <c r="F768" i="2"/>
  <c r="E768" i="2"/>
  <c r="Q768" i="2" s="1"/>
  <c r="I767" i="2"/>
  <c r="R767" i="2" s="1"/>
  <c r="G767" i="2"/>
  <c r="E767" i="2"/>
  <c r="Q767" i="2" s="1"/>
  <c r="F767" i="2"/>
  <c r="I766" i="2"/>
  <c r="R766" i="2" s="1"/>
  <c r="G766" i="2"/>
  <c r="F766" i="2"/>
  <c r="E766" i="2"/>
  <c r="Q766" i="2" s="1"/>
  <c r="Q765" i="2"/>
  <c r="R765" i="2"/>
  <c r="F765" i="2"/>
  <c r="I765" i="2"/>
  <c r="E765" i="2"/>
  <c r="G765" i="2"/>
  <c r="T765" i="2" s="1"/>
  <c r="Q764" i="2"/>
  <c r="R764" i="2"/>
  <c r="I764" i="2"/>
  <c r="G764" i="2"/>
  <c r="F764" i="2"/>
  <c r="E764" i="2"/>
  <c r="I763" i="2"/>
  <c r="R763" i="2" s="1"/>
  <c r="G763" i="2"/>
  <c r="F763" i="2"/>
  <c r="E763" i="2"/>
  <c r="Q763" i="2" s="1"/>
  <c r="I762" i="2"/>
  <c r="R762" i="2" s="1"/>
  <c r="G762" i="2"/>
  <c r="F762" i="2"/>
  <c r="E762" i="2"/>
  <c r="Q762" i="2" s="1"/>
  <c r="I761" i="2"/>
  <c r="R761" i="2" s="1"/>
  <c r="F761" i="2"/>
  <c r="E761" i="2"/>
  <c r="Q761" i="2" s="1"/>
  <c r="G761" i="2"/>
  <c r="I760" i="2"/>
  <c r="R760" i="2" s="1"/>
  <c r="G760" i="2"/>
  <c r="F760" i="2"/>
  <c r="E760" i="2"/>
  <c r="Q760" i="2" s="1"/>
  <c r="Q759" i="2"/>
  <c r="R759" i="2"/>
  <c r="I759" i="2"/>
  <c r="G759" i="2"/>
  <c r="F759" i="2"/>
  <c r="E759" i="2"/>
  <c r="Q758" i="2"/>
  <c r="R758" i="2"/>
  <c r="I758" i="2"/>
  <c r="G758" i="2"/>
  <c r="F758" i="2"/>
  <c r="E758" i="2"/>
  <c r="Q757" i="2"/>
  <c r="R757" i="2"/>
  <c r="F757" i="2"/>
  <c r="I757" i="2"/>
  <c r="E757" i="2"/>
  <c r="G757" i="2"/>
  <c r="I756" i="2"/>
  <c r="R756" i="2" s="1"/>
  <c r="G756" i="2"/>
  <c r="F756" i="2"/>
  <c r="E756" i="2"/>
  <c r="Q756" i="2" s="1"/>
  <c r="G755" i="2"/>
  <c r="I755" i="2"/>
  <c r="R755" i="2" s="1"/>
  <c r="F755" i="2"/>
  <c r="E755" i="2"/>
  <c r="Q755" i="2" s="1"/>
  <c r="Q754" i="2"/>
  <c r="R754" i="2"/>
  <c r="I754" i="2"/>
  <c r="G754" i="2"/>
  <c r="F754" i="2"/>
  <c r="E754" i="2"/>
  <c r="Q753" i="2"/>
  <c r="R753" i="2"/>
  <c r="I753" i="2"/>
  <c r="F753" i="2"/>
  <c r="G753" i="2"/>
  <c r="E753" i="2"/>
  <c r="I752" i="2"/>
  <c r="R752" i="2" s="1"/>
  <c r="G752" i="2"/>
  <c r="F752" i="2"/>
  <c r="E752" i="2"/>
  <c r="Q752" i="2" s="1"/>
  <c r="I751" i="2"/>
  <c r="R751" i="2" s="1"/>
  <c r="G751" i="2"/>
  <c r="F751" i="2"/>
  <c r="E751" i="2"/>
  <c r="Q751" i="2" s="1"/>
  <c r="Q750" i="2"/>
  <c r="R750" i="2"/>
  <c r="I750" i="2"/>
  <c r="G750" i="2"/>
  <c r="F750" i="2"/>
  <c r="E750" i="2"/>
  <c r="Q749" i="2"/>
  <c r="R749" i="2"/>
  <c r="F749" i="2"/>
  <c r="I749" i="2"/>
  <c r="E749" i="2"/>
  <c r="G749" i="2"/>
  <c r="T749" i="2" s="1"/>
  <c r="Q748" i="2"/>
  <c r="R748" i="2"/>
  <c r="I748" i="2"/>
  <c r="G748" i="2"/>
  <c r="F748" i="2"/>
  <c r="E748" i="2"/>
  <c r="Q747" i="2"/>
  <c r="R747" i="2"/>
  <c r="I747" i="2"/>
  <c r="G747" i="2"/>
  <c r="F747" i="2"/>
  <c r="E747" i="2"/>
  <c r="I746" i="2"/>
  <c r="R746" i="2" s="1"/>
  <c r="G746" i="2"/>
  <c r="F746" i="2"/>
  <c r="E746" i="2"/>
  <c r="Q746" i="2" s="1"/>
  <c r="I745" i="2"/>
  <c r="R745" i="2" s="1"/>
  <c r="F745" i="2"/>
  <c r="E745" i="2"/>
  <c r="Q745" i="2" s="1"/>
  <c r="G745" i="2"/>
  <c r="I744" i="2"/>
  <c r="R744" i="2" s="1"/>
  <c r="G744" i="2"/>
  <c r="F744" i="2"/>
  <c r="E744" i="2"/>
  <c r="Q744" i="2" s="1"/>
  <c r="Q743" i="2"/>
  <c r="R743" i="2"/>
  <c r="I743" i="2"/>
  <c r="G743" i="2"/>
  <c r="F743" i="2"/>
  <c r="E743" i="2"/>
  <c r="Q742" i="2"/>
  <c r="R742" i="2"/>
  <c r="I742" i="2"/>
  <c r="G742" i="2"/>
  <c r="F742" i="2"/>
  <c r="E742" i="2"/>
  <c r="Q741" i="2"/>
  <c r="R741" i="2"/>
  <c r="F741" i="2"/>
  <c r="E741" i="2"/>
  <c r="I741" i="2"/>
  <c r="G741" i="2"/>
  <c r="T741" i="2" s="1"/>
  <c r="Q740" i="2"/>
  <c r="R740" i="2"/>
  <c r="I740" i="2"/>
  <c r="G740" i="2"/>
  <c r="F740" i="2"/>
  <c r="E740" i="2"/>
  <c r="Q739" i="2"/>
  <c r="R739" i="2"/>
  <c r="G739" i="2"/>
  <c r="I739" i="2"/>
  <c r="F739" i="2"/>
  <c r="E739" i="2"/>
  <c r="Q738" i="2"/>
  <c r="R738" i="2"/>
  <c r="I738" i="2"/>
  <c r="G738" i="2"/>
  <c r="F738" i="2"/>
  <c r="E738" i="2"/>
  <c r="Q737" i="2"/>
  <c r="R737" i="2"/>
  <c r="I737" i="2"/>
  <c r="F737" i="2"/>
  <c r="G737" i="2"/>
  <c r="E737" i="2"/>
  <c r="Q736" i="2"/>
  <c r="R736" i="2"/>
  <c r="I736" i="2"/>
  <c r="G736" i="2"/>
  <c r="F736" i="2"/>
  <c r="E736" i="2"/>
  <c r="I735" i="2"/>
  <c r="R735" i="2" s="1"/>
  <c r="G735" i="2"/>
  <c r="F735" i="2"/>
  <c r="E735" i="2"/>
  <c r="Q735" i="2" s="1"/>
  <c r="I734" i="2"/>
  <c r="R734" i="2" s="1"/>
  <c r="G734" i="2"/>
  <c r="F734" i="2"/>
  <c r="E734" i="2"/>
  <c r="Q734" i="2" s="1"/>
  <c r="F733" i="2"/>
  <c r="I733" i="2"/>
  <c r="R733" i="2" s="1"/>
  <c r="E733" i="2"/>
  <c r="Q733" i="2" s="1"/>
  <c r="G733" i="2"/>
  <c r="I732" i="2"/>
  <c r="R732" i="2" s="1"/>
  <c r="G732" i="2"/>
  <c r="F732" i="2"/>
  <c r="E732" i="2"/>
  <c r="Q732" i="2" s="1"/>
  <c r="I731" i="2"/>
  <c r="R731" i="2" s="1"/>
  <c r="G731" i="2"/>
  <c r="F731" i="2"/>
  <c r="E731" i="2"/>
  <c r="Q731" i="2" s="1"/>
  <c r="I730" i="2"/>
  <c r="R730" i="2" s="1"/>
  <c r="G730" i="2"/>
  <c r="F730" i="2"/>
  <c r="E730" i="2"/>
  <c r="Q730" i="2" s="1"/>
  <c r="I729" i="2"/>
  <c r="R729" i="2" s="1"/>
  <c r="F729" i="2"/>
  <c r="E729" i="2"/>
  <c r="Q729" i="2" s="1"/>
  <c r="G729" i="2"/>
  <c r="I728" i="2"/>
  <c r="R728" i="2" s="1"/>
  <c r="G728" i="2"/>
  <c r="F728" i="2"/>
  <c r="E728" i="2"/>
  <c r="Q728" i="2" s="1"/>
  <c r="I727" i="2"/>
  <c r="R727" i="2" s="1"/>
  <c r="G727" i="2"/>
  <c r="F727" i="2"/>
  <c r="E727" i="2"/>
  <c r="Q727" i="2" s="1"/>
  <c r="I726" i="2"/>
  <c r="R726" i="2" s="1"/>
  <c r="G726" i="2"/>
  <c r="F726" i="2"/>
  <c r="E726" i="2"/>
  <c r="Q726" i="2" s="1"/>
  <c r="F725" i="2"/>
  <c r="E725" i="2"/>
  <c r="Q725" i="2" s="1"/>
  <c r="I725" i="2"/>
  <c r="R725" i="2" s="1"/>
  <c r="G725" i="2"/>
  <c r="I724" i="2"/>
  <c r="R724" i="2" s="1"/>
  <c r="G724" i="2"/>
  <c r="F724" i="2"/>
  <c r="E724" i="2"/>
  <c r="Q724" i="2" s="1"/>
  <c r="G723" i="2"/>
  <c r="I723" i="2"/>
  <c r="R723" i="2" s="1"/>
  <c r="F723" i="2"/>
  <c r="E723" i="2"/>
  <c r="Q723" i="2" s="1"/>
  <c r="Q722" i="2"/>
  <c r="I722" i="2"/>
  <c r="R722" i="2"/>
  <c r="G722" i="2"/>
  <c r="F722" i="2"/>
  <c r="E722" i="2"/>
  <c r="Q721" i="2"/>
  <c r="R721" i="2"/>
  <c r="I721" i="2"/>
  <c r="F721" i="2"/>
  <c r="G721" i="2"/>
  <c r="E721" i="2"/>
  <c r="R720" i="2"/>
  <c r="I720" i="2"/>
  <c r="Q720" i="2"/>
  <c r="G720" i="2"/>
  <c r="F720" i="2"/>
  <c r="E720" i="2"/>
  <c r="Q719" i="2"/>
  <c r="R719" i="2"/>
  <c r="I719" i="2"/>
  <c r="G719" i="2"/>
  <c r="F719" i="2"/>
  <c r="E719" i="2"/>
  <c r="R718" i="2"/>
  <c r="Q718" i="2"/>
  <c r="I718" i="2"/>
  <c r="G718" i="2"/>
  <c r="F718" i="2"/>
  <c r="E718" i="2"/>
  <c r="Q717" i="2"/>
  <c r="R717" i="2"/>
  <c r="F717" i="2"/>
  <c r="I717" i="2"/>
  <c r="E717" i="2"/>
  <c r="G717" i="2"/>
  <c r="T717" i="2" s="1"/>
  <c r="I716" i="2"/>
  <c r="R716" i="2" s="1"/>
  <c r="G716" i="2"/>
  <c r="F716" i="2"/>
  <c r="E716" i="2"/>
  <c r="Q716" i="2" s="1"/>
  <c r="I715" i="2"/>
  <c r="R715" i="2" s="1"/>
  <c r="G715" i="2"/>
  <c r="F715" i="2"/>
  <c r="E715" i="2"/>
  <c r="Q715" i="2" s="1"/>
  <c r="I714" i="2"/>
  <c r="R714" i="2" s="1"/>
  <c r="G714" i="2"/>
  <c r="F714" i="2"/>
  <c r="E714" i="2"/>
  <c r="Q714" i="2" s="1"/>
  <c r="I713" i="2"/>
  <c r="R713" i="2" s="1"/>
  <c r="F713" i="2"/>
  <c r="E713" i="2"/>
  <c r="Q713" i="2" s="1"/>
  <c r="G713" i="2"/>
  <c r="I712" i="2"/>
  <c r="R712" i="2" s="1"/>
  <c r="G712" i="2"/>
  <c r="F712" i="2"/>
  <c r="E712" i="2"/>
  <c r="Q712" i="2" s="1"/>
  <c r="I711" i="2"/>
  <c r="R711" i="2" s="1"/>
  <c r="G711" i="2"/>
  <c r="F711" i="2"/>
  <c r="E711" i="2"/>
  <c r="Q711" i="2" s="1"/>
  <c r="I710" i="2"/>
  <c r="R710" i="2" s="1"/>
  <c r="G710" i="2"/>
  <c r="F710" i="2"/>
  <c r="E710" i="2"/>
  <c r="Q710" i="2" s="1"/>
  <c r="F709" i="2"/>
  <c r="E709" i="2"/>
  <c r="Q709" i="2" s="1"/>
  <c r="I709" i="2"/>
  <c r="R709" i="2" s="1"/>
  <c r="G709" i="2"/>
  <c r="I708" i="2"/>
  <c r="R708" i="2" s="1"/>
  <c r="G708" i="2"/>
  <c r="F708" i="2"/>
  <c r="E708" i="2"/>
  <c r="Q708" i="2" s="1"/>
  <c r="G707" i="2"/>
  <c r="I707" i="2"/>
  <c r="R707" i="2" s="1"/>
  <c r="F707" i="2"/>
  <c r="E707" i="2"/>
  <c r="Q707" i="2" s="1"/>
  <c r="I706" i="2"/>
  <c r="R706" i="2" s="1"/>
  <c r="G706" i="2"/>
  <c r="F706" i="2"/>
  <c r="E706" i="2"/>
  <c r="Q706" i="2" s="1"/>
  <c r="I705" i="2"/>
  <c r="R705" i="2" s="1"/>
  <c r="F705" i="2"/>
  <c r="G705" i="2"/>
  <c r="E705" i="2"/>
  <c r="Q705" i="2" s="1"/>
  <c r="Q704" i="2"/>
  <c r="R704" i="2"/>
  <c r="I704" i="2"/>
  <c r="G704" i="2"/>
  <c r="F704" i="2"/>
  <c r="E704" i="2"/>
  <c r="Q703" i="2"/>
  <c r="R703" i="2"/>
  <c r="I703" i="2"/>
  <c r="G703" i="2"/>
  <c r="F703" i="2"/>
  <c r="E703" i="2"/>
  <c r="I702" i="2"/>
  <c r="R702" i="2" s="1"/>
  <c r="G702" i="2"/>
  <c r="F702" i="2"/>
  <c r="E702" i="2"/>
  <c r="Q702" i="2" s="1"/>
  <c r="F701" i="2"/>
  <c r="I701" i="2"/>
  <c r="R701" i="2" s="1"/>
  <c r="E701" i="2"/>
  <c r="Q701" i="2" s="1"/>
  <c r="G701" i="2"/>
  <c r="I700" i="2"/>
  <c r="R700" i="2" s="1"/>
  <c r="G700" i="2"/>
  <c r="F700" i="2"/>
  <c r="E700" i="2"/>
  <c r="Q700" i="2" s="1"/>
  <c r="I699" i="2"/>
  <c r="R699" i="2" s="1"/>
  <c r="G699" i="2"/>
  <c r="F699" i="2"/>
  <c r="E699" i="2"/>
  <c r="Q699" i="2" s="1"/>
  <c r="I698" i="2"/>
  <c r="R698" i="2" s="1"/>
  <c r="G698" i="2"/>
  <c r="F698" i="2"/>
  <c r="E698" i="2"/>
  <c r="Q698" i="2" s="1"/>
  <c r="I697" i="2"/>
  <c r="R697" i="2" s="1"/>
  <c r="F697" i="2"/>
  <c r="E697" i="2"/>
  <c r="Q697" i="2" s="1"/>
  <c r="G697" i="2"/>
  <c r="I696" i="2"/>
  <c r="R696" i="2" s="1"/>
  <c r="G696" i="2"/>
  <c r="F696" i="2"/>
  <c r="E696" i="2"/>
  <c r="Q696" i="2" s="1"/>
  <c r="I695" i="2"/>
  <c r="R695" i="2" s="1"/>
  <c r="G695" i="2"/>
  <c r="F695" i="2"/>
  <c r="E695" i="2"/>
  <c r="Q695" i="2" s="1"/>
  <c r="I694" i="2"/>
  <c r="R694" i="2" s="1"/>
  <c r="G694" i="2"/>
  <c r="F694" i="2"/>
  <c r="E694" i="2"/>
  <c r="Q694" i="2" s="1"/>
  <c r="Q693" i="2"/>
  <c r="R693" i="2"/>
  <c r="F693" i="2"/>
  <c r="I693" i="2"/>
  <c r="E693" i="2"/>
  <c r="G693" i="2"/>
  <c r="T693" i="2" s="1"/>
  <c r="I692" i="2"/>
  <c r="R692" i="2" s="1"/>
  <c r="G692" i="2"/>
  <c r="F692" i="2"/>
  <c r="E692" i="2"/>
  <c r="Q692" i="2" s="1"/>
  <c r="G691" i="2"/>
  <c r="I691" i="2"/>
  <c r="R691" i="2" s="1"/>
  <c r="F691" i="2"/>
  <c r="E691" i="2"/>
  <c r="Q691" i="2" s="1"/>
  <c r="I690" i="2"/>
  <c r="R690" i="2" s="1"/>
  <c r="G690" i="2"/>
  <c r="F690" i="2"/>
  <c r="E690" i="2"/>
  <c r="Q690" i="2" s="1"/>
  <c r="I689" i="2"/>
  <c r="R689" i="2" s="1"/>
  <c r="F689" i="2"/>
  <c r="G689" i="2"/>
  <c r="E689" i="2"/>
  <c r="Q689" i="2" s="1"/>
  <c r="I688" i="2"/>
  <c r="R688" i="2" s="1"/>
  <c r="G688" i="2"/>
  <c r="F688" i="2"/>
  <c r="E688" i="2"/>
  <c r="Q688" i="2" s="1"/>
  <c r="I687" i="2"/>
  <c r="R687" i="2" s="1"/>
  <c r="G687" i="2"/>
  <c r="F687" i="2"/>
  <c r="E687" i="2"/>
  <c r="Q687" i="2" s="1"/>
  <c r="I686" i="2"/>
  <c r="R686" i="2" s="1"/>
  <c r="G686" i="2"/>
  <c r="F686" i="2"/>
  <c r="E686" i="2"/>
  <c r="Q686" i="2" s="1"/>
  <c r="F685" i="2"/>
  <c r="I685" i="2"/>
  <c r="R685" i="2" s="1"/>
  <c r="E685" i="2"/>
  <c r="Q685" i="2" s="1"/>
  <c r="G685" i="2"/>
  <c r="I684" i="2"/>
  <c r="R684" i="2" s="1"/>
  <c r="G684" i="2"/>
  <c r="F684" i="2"/>
  <c r="E684" i="2"/>
  <c r="Q684" i="2" s="1"/>
  <c r="I683" i="2"/>
  <c r="R683" i="2" s="1"/>
  <c r="G683" i="2"/>
  <c r="F683" i="2"/>
  <c r="E683" i="2"/>
  <c r="Q683" i="2" s="1"/>
  <c r="I682" i="2"/>
  <c r="R682" i="2" s="1"/>
  <c r="G682" i="2"/>
  <c r="F682" i="2"/>
  <c r="E682" i="2"/>
  <c r="Q682" i="2" s="1"/>
  <c r="I681" i="2"/>
  <c r="R681" i="2" s="1"/>
  <c r="F681" i="2"/>
  <c r="E681" i="2"/>
  <c r="Q681" i="2" s="1"/>
  <c r="G681" i="2"/>
  <c r="I680" i="2"/>
  <c r="R680" i="2" s="1"/>
  <c r="G680" i="2"/>
  <c r="F680" i="2"/>
  <c r="E680" i="2"/>
  <c r="Q680" i="2" s="1"/>
  <c r="I679" i="2"/>
  <c r="R679" i="2" s="1"/>
  <c r="G679" i="2"/>
  <c r="F679" i="2"/>
  <c r="E679" i="2"/>
  <c r="Q679" i="2" s="1"/>
  <c r="I678" i="2"/>
  <c r="R678" i="2" s="1"/>
  <c r="G678" i="2"/>
  <c r="F678" i="2"/>
  <c r="E678" i="2"/>
  <c r="Q678" i="2" s="1"/>
  <c r="F677" i="2"/>
  <c r="E677" i="2"/>
  <c r="Q677" i="2" s="1"/>
  <c r="I677" i="2"/>
  <c r="R677" i="2" s="1"/>
  <c r="G677" i="2"/>
  <c r="I676" i="2"/>
  <c r="R676" i="2" s="1"/>
  <c r="G676" i="2"/>
  <c r="F676" i="2"/>
  <c r="E676" i="2"/>
  <c r="Q676" i="2" s="1"/>
  <c r="G675" i="2"/>
  <c r="I675" i="2"/>
  <c r="R675" i="2" s="1"/>
  <c r="F675" i="2"/>
  <c r="E675" i="2"/>
  <c r="Q675" i="2" s="1"/>
  <c r="I674" i="2"/>
  <c r="R674" i="2" s="1"/>
  <c r="G674" i="2"/>
  <c r="F674" i="2"/>
  <c r="E674" i="2"/>
  <c r="Q674" i="2" s="1"/>
  <c r="I673" i="2"/>
  <c r="R673" i="2" s="1"/>
  <c r="F673" i="2"/>
  <c r="G673" i="2"/>
  <c r="E673" i="2"/>
  <c r="Q673" i="2" s="1"/>
  <c r="I672" i="2"/>
  <c r="R672" i="2" s="1"/>
  <c r="G672" i="2"/>
  <c r="E672" i="2"/>
  <c r="Q672" i="2" s="1"/>
  <c r="F672" i="2"/>
  <c r="I671" i="2"/>
  <c r="R671" i="2" s="1"/>
  <c r="G671" i="2"/>
  <c r="F671" i="2"/>
  <c r="E671" i="2"/>
  <c r="Q671" i="2" s="1"/>
  <c r="I670" i="2"/>
  <c r="R670" i="2" s="1"/>
  <c r="G670" i="2"/>
  <c r="F670" i="2"/>
  <c r="E670" i="2"/>
  <c r="Q670" i="2" s="1"/>
  <c r="F669" i="2"/>
  <c r="I669" i="2"/>
  <c r="R669" i="2" s="1"/>
  <c r="E669" i="2"/>
  <c r="Q669" i="2" s="1"/>
  <c r="G669" i="2"/>
  <c r="I668" i="2"/>
  <c r="R668" i="2" s="1"/>
  <c r="G668" i="2"/>
  <c r="F668" i="2"/>
  <c r="E668" i="2"/>
  <c r="Q668" i="2" s="1"/>
  <c r="I667" i="2"/>
  <c r="R667" i="2" s="1"/>
  <c r="G667" i="2"/>
  <c r="F667" i="2"/>
  <c r="E667" i="2"/>
  <c r="Q667" i="2" s="1"/>
  <c r="I666" i="2"/>
  <c r="R666" i="2" s="1"/>
  <c r="G666" i="2"/>
  <c r="F666" i="2"/>
  <c r="E666" i="2"/>
  <c r="Q666" i="2" s="1"/>
  <c r="I665" i="2"/>
  <c r="R665" i="2" s="1"/>
  <c r="F665" i="2"/>
  <c r="E665" i="2"/>
  <c r="Q665" i="2" s="1"/>
  <c r="G665" i="2"/>
  <c r="I664" i="2"/>
  <c r="R664" i="2" s="1"/>
  <c r="G664" i="2"/>
  <c r="F664" i="2"/>
  <c r="E664" i="2"/>
  <c r="Q664" i="2" s="1"/>
  <c r="I663" i="2"/>
  <c r="R663" i="2" s="1"/>
  <c r="G663" i="2"/>
  <c r="F663" i="2"/>
  <c r="E663" i="2"/>
  <c r="Q663" i="2" s="1"/>
  <c r="I662" i="2"/>
  <c r="R662" i="2" s="1"/>
  <c r="G662" i="2"/>
  <c r="F662" i="2"/>
  <c r="E662" i="2"/>
  <c r="Q662" i="2" s="1"/>
  <c r="F661" i="2"/>
  <c r="E661" i="2"/>
  <c r="Q661" i="2" s="1"/>
  <c r="I661" i="2"/>
  <c r="R661" i="2" s="1"/>
  <c r="G661" i="2"/>
  <c r="I660" i="2"/>
  <c r="R660" i="2" s="1"/>
  <c r="G660" i="2"/>
  <c r="F660" i="2"/>
  <c r="E660" i="2"/>
  <c r="Q660" i="2" s="1"/>
  <c r="Q659" i="2"/>
  <c r="R659" i="2"/>
  <c r="G659" i="2"/>
  <c r="I659" i="2"/>
  <c r="F659" i="2"/>
  <c r="E659" i="2"/>
  <c r="I658" i="2"/>
  <c r="R658" i="2" s="1"/>
  <c r="G658" i="2"/>
  <c r="F658" i="2"/>
  <c r="E658" i="2"/>
  <c r="Q658" i="2" s="1"/>
  <c r="I657" i="2"/>
  <c r="R657" i="2" s="1"/>
  <c r="F657" i="2"/>
  <c r="G657" i="2"/>
  <c r="E657" i="2"/>
  <c r="Q657" i="2" s="1"/>
  <c r="I656" i="2"/>
  <c r="R656" i="2" s="1"/>
  <c r="G656" i="2"/>
  <c r="F656" i="2"/>
  <c r="E656" i="2"/>
  <c r="Q656" i="2" s="1"/>
  <c r="I655" i="2"/>
  <c r="R655" i="2" s="1"/>
  <c r="G655" i="2"/>
  <c r="F655" i="2"/>
  <c r="E655" i="2"/>
  <c r="Q655" i="2" s="1"/>
  <c r="I654" i="2"/>
  <c r="R654" i="2" s="1"/>
  <c r="G654" i="2"/>
  <c r="F654" i="2"/>
  <c r="E654" i="2"/>
  <c r="Q654" i="2" s="1"/>
  <c r="F653" i="2"/>
  <c r="I653" i="2"/>
  <c r="R653" i="2" s="1"/>
  <c r="E653" i="2"/>
  <c r="Q653" i="2" s="1"/>
  <c r="G653" i="2"/>
  <c r="Q652" i="2"/>
  <c r="R652" i="2"/>
  <c r="I652" i="2"/>
  <c r="G652" i="2"/>
  <c r="F652" i="2"/>
  <c r="E652" i="2"/>
  <c r="Q651" i="2"/>
  <c r="R651" i="2"/>
  <c r="I651" i="2"/>
  <c r="G651" i="2"/>
  <c r="F651" i="2"/>
  <c r="E651" i="2"/>
  <c r="Q650" i="2"/>
  <c r="R650" i="2"/>
  <c r="I650" i="2"/>
  <c r="G650" i="2"/>
  <c r="F650" i="2"/>
  <c r="E650" i="2"/>
  <c r="Q649" i="2"/>
  <c r="R649" i="2"/>
  <c r="I649" i="2"/>
  <c r="F649" i="2"/>
  <c r="E649" i="2"/>
  <c r="G649" i="2"/>
  <c r="Q648" i="2"/>
  <c r="R648" i="2"/>
  <c r="I648" i="2"/>
  <c r="G648" i="2"/>
  <c r="F648" i="2"/>
  <c r="E648" i="2"/>
  <c r="Q647" i="2"/>
  <c r="R647" i="2"/>
  <c r="I647" i="2"/>
  <c r="G647" i="2"/>
  <c r="F647" i="2"/>
  <c r="E647" i="2"/>
  <c r="Q646" i="2"/>
  <c r="R646" i="2"/>
  <c r="I646" i="2"/>
  <c r="G646" i="2"/>
  <c r="F646" i="2"/>
  <c r="E646" i="2"/>
  <c r="F645" i="2"/>
  <c r="E645" i="2"/>
  <c r="Q645" i="2" s="1"/>
  <c r="I645" i="2"/>
  <c r="R645" i="2" s="1"/>
  <c r="G645" i="2"/>
  <c r="I644" i="2"/>
  <c r="R644" i="2" s="1"/>
  <c r="G644" i="2"/>
  <c r="F644" i="2"/>
  <c r="E644" i="2"/>
  <c r="Q644" i="2" s="1"/>
  <c r="G643" i="2"/>
  <c r="I643" i="2"/>
  <c r="R643" i="2" s="1"/>
  <c r="F643" i="2"/>
  <c r="E643" i="2"/>
  <c r="Q643" i="2" s="1"/>
  <c r="I642" i="2"/>
  <c r="R642" i="2" s="1"/>
  <c r="G642" i="2"/>
  <c r="F642" i="2"/>
  <c r="E642" i="2"/>
  <c r="Q642" i="2" s="1"/>
  <c r="I641" i="2"/>
  <c r="R641" i="2" s="1"/>
  <c r="F641" i="2"/>
  <c r="G641" i="2"/>
  <c r="E641" i="2"/>
  <c r="Q641" i="2" s="1"/>
  <c r="I640" i="2"/>
  <c r="R640" i="2" s="1"/>
  <c r="G640" i="2"/>
  <c r="F640" i="2"/>
  <c r="E640" i="2"/>
  <c r="Q640" i="2" s="1"/>
  <c r="I639" i="2"/>
  <c r="R639" i="2" s="1"/>
  <c r="G639" i="2"/>
  <c r="F639" i="2"/>
  <c r="E639" i="2"/>
  <c r="Q639" i="2" s="1"/>
  <c r="I638" i="2"/>
  <c r="R638" i="2" s="1"/>
  <c r="G638" i="2"/>
  <c r="F638" i="2"/>
  <c r="E638" i="2"/>
  <c r="Q638" i="2" s="1"/>
  <c r="F637" i="2"/>
  <c r="I637" i="2"/>
  <c r="R637" i="2" s="1"/>
  <c r="E637" i="2"/>
  <c r="Q637" i="2" s="1"/>
  <c r="G637" i="2"/>
  <c r="I636" i="2"/>
  <c r="R636" i="2" s="1"/>
  <c r="G636" i="2"/>
  <c r="F636" i="2"/>
  <c r="E636" i="2"/>
  <c r="Q636" i="2" s="1"/>
  <c r="I635" i="2"/>
  <c r="R635" i="2" s="1"/>
  <c r="G635" i="2"/>
  <c r="F635" i="2"/>
  <c r="E635" i="2"/>
  <c r="Q635" i="2" s="1"/>
  <c r="I634" i="2"/>
  <c r="R634" i="2" s="1"/>
  <c r="G634" i="2"/>
  <c r="F634" i="2"/>
  <c r="E634" i="2"/>
  <c r="Q634" i="2" s="1"/>
  <c r="Q633" i="2"/>
  <c r="I633" i="2"/>
  <c r="R633" i="2"/>
  <c r="F633" i="2"/>
  <c r="E633" i="2"/>
  <c r="G633" i="2"/>
  <c r="Q632" i="2"/>
  <c r="R632" i="2"/>
  <c r="I632" i="2"/>
  <c r="G632" i="2"/>
  <c r="F632" i="2"/>
  <c r="E632" i="2"/>
  <c r="Q631" i="2"/>
  <c r="R631" i="2"/>
  <c r="I631" i="2"/>
  <c r="G631" i="2"/>
  <c r="F631" i="2"/>
  <c r="E631" i="2"/>
  <c r="Q630" i="2"/>
  <c r="R630" i="2"/>
  <c r="I630" i="2"/>
  <c r="G630" i="2"/>
  <c r="F630" i="2"/>
  <c r="E630" i="2"/>
  <c r="F629" i="2"/>
  <c r="I629" i="2"/>
  <c r="R629" i="2" s="1"/>
  <c r="E629" i="2"/>
  <c r="Q629" i="2" s="1"/>
  <c r="G629" i="2"/>
  <c r="I628" i="2"/>
  <c r="R628" i="2" s="1"/>
  <c r="G628" i="2"/>
  <c r="F628" i="2"/>
  <c r="E628" i="2"/>
  <c r="Q628" i="2" s="1"/>
  <c r="G627" i="2"/>
  <c r="I627" i="2"/>
  <c r="R627" i="2" s="1"/>
  <c r="F627" i="2"/>
  <c r="E627" i="2"/>
  <c r="Q627" i="2" s="1"/>
  <c r="I626" i="2"/>
  <c r="R626" i="2" s="1"/>
  <c r="G626" i="2"/>
  <c r="F626" i="2"/>
  <c r="E626" i="2"/>
  <c r="Q626" i="2" s="1"/>
  <c r="I625" i="2"/>
  <c r="R625" i="2" s="1"/>
  <c r="F625" i="2"/>
  <c r="G625" i="2"/>
  <c r="E625" i="2"/>
  <c r="Q625" i="2" s="1"/>
  <c r="I624" i="2"/>
  <c r="R624" i="2" s="1"/>
  <c r="G624" i="2"/>
  <c r="F624" i="2"/>
  <c r="E624" i="2"/>
  <c r="Q624" i="2" s="1"/>
  <c r="I623" i="2"/>
  <c r="R623" i="2" s="1"/>
  <c r="G623" i="2"/>
  <c r="F623" i="2"/>
  <c r="E623" i="2"/>
  <c r="Q623" i="2" s="1"/>
  <c r="I622" i="2"/>
  <c r="R622" i="2" s="1"/>
  <c r="G622" i="2"/>
  <c r="F622" i="2"/>
  <c r="E622" i="2"/>
  <c r="Q622" i="2" s="1"/>
  <c r="F621" i="2"/>
  <c r="I621" i="2"/>
  <c r="R621" i="2" s="1"/>
  <c r="E621" i="2"/>
  <c r="Q621" i="2" s="1"/>
  <c r="G621" i="2"/>
  <c r="I620" i="2"/>
  <c r="R620" i="2" s="1"/>
  <c r="G620" i="2"/>
  <c r="F620" i="2"/>
  <c r="E620" i="2"/>
  <c r="Q620" i="2" s="1"/>
  <c r="I619" i="2"/>
  <c r="R619" i="2" s="1"/>
  <c r="G619" i="2"/>
  <c r="F619" i="2"/>
  <c r="E619" i="2"/>
  <c r="Q619" i="2" s="1"/>
  <c r="I618" i="2"/>
  <c r="R618" i="2" s="1"/>
  <c r="G618" i="2"/>
  <c r="F618" i="2"/>
  <c r="E618" i="2"/>
  <c r="Q618" i="2" s="1"/>
  <c r="Q617" i="2"/>
  <c r="R617" i="2"/>
  <c r="I617" i="2"/>
  <c r="F617" i="2"/>
  <c r="E617" i="2"/>
  <c r="G617" i="2"/>
  <c r="T617" i="2" s="1"/>
  <c r="I616" i="2"/>
  <c r="R616" i="2" s="1"/>
  <c r="G616" i="2"/>
  <c r="F616" i="2"/>
  <c r="E616" i="2"/>
  <c r="Q616" i="2" s="1"/>
  <c r="I615" i="2"/>
  <c r="R615" i="2" s="1"/>
  <c r="G615" i="2"/>
  <c r="F615" i="2"/>
  <c r="E615" i="2"/>
  <c r="Q615" i="2" s="1"/>
  <c r="Q614" i="2"/>
  <c r="R614" i="2"/>
  <c r="I614" i="2"/>
  <c r="G614" i="2"/>
  <c r="F614" i="2"/>
  <c r="E614" i="2"/>
  <c r="Q613" i="2"/>
  <c r="R613" i="2"/>
  <c r="F613" i="2"/>
  <c r="E613" i="2"/>
  <c r="I613" i="2"/>
  <c r="G613" i="2"/>
  <c r="Q612" i="2"/>
  <c r="R612" i="2"/>
  <c r="I612" i="2"/>
  <c r="G612" i="2"/>
  <c r="F612" i="2"/>
  <c r="E612" i="2"/>
  <c r="Q611" i="2"/>
  <c r="R611" i="2"/>
  <c r="G611" i="2"/>
  <c r="I611" i="2"/>
  <c r="F611" i="2"/>
  <c r="E611" i="2"/>
  <c r="I610" i="2"/>
  <c r="R610" i="2" s="1"/>
  <c r="G610" i="2"/>
  <c r="F610" i="2"/>
  <c r="E610" i="2"/>
  <c r="Q610" i="2" s="1"/>
  <c r="I609" i="2"/>
  <c r="R609" i="2" s="1"/>
  <c r="F609" i="2"/>
  <c r="H609" i="2" s="1"/>
  <c r="G609" i="2"/>
  <c r="E609" i="2"/>
  <c r="Q609" i="2" s="1"/>
  <c r="Q608" i="2"/>
  <c r="R608" i="2"/>
  <c r="I608" i="2"/>
  <c r="G608" i="2"/>
  <c r="F608" i="2"/>
  <c r="E608" i="2"/>
  <c r="I607" i="2"/>
  <c r="R607" i="2" s="1"/>
  <c r="G607" i="2"/>
  <c r="F607" i="2"/>
  <c r="E607" i="2"/>
  <c r="Q607" i="2" s="1"/>
  <c r="I606" i="2"/>
  <c r="R606" i="2" s="1"/>
  <c r="G606" i="2"/>
  <c r="F606" i="2"/>
  <c r="E606" i="2"/>
  <c r="Q606" i="2" s="1"/>
  <c r="F605" i="2"/>
  <c r="I605" i="2"/>
  <c r="R605" i="2" s="1"/>
  <c r="E605" i="2"/>
  <c r="Q605" i="2" s="1"/>
  <c r="G605" i="2"/>
  <c r="I604" i="2"/>
  <c r="R604" i="2" s="1"/>
  <c r="G604" i="2"/>
  <c r="F604" i="2"/>
  <c r="E604" i="2"/>
  <c r="Q604" i="2" s="1"/>
  <c r="I603" i="2"/>
  <c r="R603" i="2" s="1"/>
  <c r="G603" i="2"/>
  <c r="F603" i="2"/>
  <c r="E603" i="2"/>
  <c r="Q603" i="2" s="1"/>
  <c r="I602" i="2"/>
  <c r="R602" i="2" s="1"/>
  <c r="G602" i="2"/>
  <c r="F602" i="2"/>
  <c r="E602" i="2"/>
  <c r="Q602" i="2" s="1"/>
  <c r="I601" i="2"/>
  <c r="R601" i="2" s="1"/>
  <c r="F601" i="2"/>
  <c r="E601" i="2"/>
  <c r="Q601" i="2" s="1"/>
  <c r="G601" i="2"/>
  <c r="I600" i="2"/>
  <c r="R600" i="2" s="1"/>
  <c r="G600" i="2"/>
  <c r="F600" i="2"/>
  <c r="E600" i="2"/>
  <c r="Q600" i="2" s="1"/>
  <c r="I599" i="2"/>
  <c r="R599" i="2" s="1"/>
  <c r="G599" i="2"/>
  <c r="F599" i="2"/>
  <c r="E599" i="2"/>
  <c r="Q599" i="2" s="1"/>
  <c r="I598" i="2"/>
  <c r="R598" i="2" s="1"/>
  <c r="G598" i="2"/>
  <c r="F598" i="2"/>
  <c r="E598" i="2"/>
  <c r="Q598" i="2" s="1"/>
  <c r="F597" i="2"/>
  <c r="E597" i="2"/>
  <c r="Q597" i="2" s="1"/>
  <c r="I597" i="2"/>
  <c r="R597" i="2" s="1"/>
  <c r="G597" i="2"/>
  <c r="I596" i="2"/>
  <c r="R596" i="2" s="1"/>
  <c r="G596" i="2"/>
  <c r="F596" i="2"/>
  <c r="E596" i="2"/>
  <c r="Q596" i="2" s="1"/>
  <c r="G595" i="2"/>
  <c r="I595" i="2"/>
  <c r="R595" i="2" s="1"/>
  <c r="F595" i="2"/>
  <c r="E595" i="2"/>
  <c r="Q595" i="2" s="1"/>
  <c r="I594" i="2"/>
  <c r="R594" i="2" s="1"/>
  <c r="G594" i="2"/>
  <c r="F594" i="2"/>
  <c r="E594" i="2"/>
  <c r="Q594" i="2" s="1"/>
  <c r="I593" i="2"/>
  <c r="R593" i="2" s="1"/>
  <c r="F593" i="2"/>
  <c r="G593" i="2"/>
  <c r="E593" i="2"/>
  <c r="Q593" i="2" s="1"/>
  <c r="I592" i="2"/>
  <c r="R592" i="2" s="1"/>
  <c r="G592" i="2"/>
  <c r="F592" i="2"/>
  <c r="E592" i="2"/>
  <c r="Q592" i="2" s="1"/>
  <c r="I591" i="2"/>
  <c r="R591" i="2" s="1"/>
  <c r="G591" i="2"/>
  <c r="F591" i="2"/>
  <c r="E591" i="2"/>
  <c r="Q591" i="2" s="1"/>
  <c r="I590" i="2"/>
  <c r="R590" i="2" s="1"/>
  <c r="G590" i="2"/>
  <c r="F590" i="2"/>
  <c r="E590" i="2"/>
  <c r="Q590" i="2" s="1"/>
  <c r="F589" i="2"/>
  <c r="I589" i="2"/>
  <c r="R589" i="2" s="1"/>
  <c r="E589" i="2"/>
  <c r="Q589" i="2" s="1"/>
  <c r="G589" i="2"/>
  <c r="I588" i="2"/>
  <c r="R588" i="2" s="1"/>
  <c r="G588" i="2"/>
  <c r="F588" i="2"/>
  <c r="E588" i="2"/>
  <c r="Q588" i="2" s="1"/>
  <c r="Q587" i="2"/>
  <c r="R587" i="2"/>
  <c r="I587" i="2"/>
  <c r="G587" i="2"/>
  <c r="F587" i="2"/>
  <c r="E587" i="2"/>
  <c r="Q586" i="2"/>
  <c r="R586" i="2"/>
  <c r="I586" i="2"/>
  <c r="G586" i="2"/>
  <c r="F586" i="2"/>
  <c r="E586" i="2"/>
  <c r="Q585" i="2"/>
  <c r="R585" i="2"/>
  <c r="I585" i="2"/>
  <c r="F585" i="2"/>
  <c r="E585" i="2"/>
  <c r="G585" i="2"/>
  <c r="Q584" i="2"/>
  <c r="R584" i="2"/>
  <c r="I584" i="2"/>
  <c r="G584" i="2"/>
  <c r="F584" i="2"/>
  <c r="E584" i="2"/>
  <c r="Q583" i="2"/>
  <c r="I583" i="2"/>
  <c r="R583" i="2"/>
  <c r="G583" i="2"/>
  <c r="F583" i="2"/>
  <c r="E583" i="2"/>
  <c r="Q582" i="2"/>
  <c r="R582" i="2"/>
  <c r="I582" i="2"/>
  <c r="G582" i="2"/>
  <c r="F582" i="2"/>
  <c r="E582" i="2"/>
  <c r="Q581" i="2"/>
  <c r="R581" i="2"/>
  <c r="F581" i="2"/>
  <c r="E581" i="2"/>
  <c r="I581" i="2"/>
  <c r="G581" i="2"/>
  <c r="T581" i="2" s="1"/>
  <c r="I580" i="2"/>
  <c r="R580" i="2" s="1"/>
  <c r="G580" i="2"/>
  <c r="F580" i="2"/>
  <c r="E580" i="2"/>
  <c r="Q580" i="2" s="1"/>
  <c r="G579" i="2"/>
  <c r="I579" i="2"/>
  <c r="R579" i="2" s="1"/>
  <c r="F579" i="2"/>
  <c r="E579" i="2"/>
  <c r="Q579" i="2" s="1"/>
  <c r="I578" i="2"/>
  <c r="R578" i="2" s="1"/>
  <c r="G578" i="2"/>
  <c r="F578" i="2"/>
  <c r="E578" i="2"/>
  <c r="Q578" i="2" s="1"/>
  <c r="I577" i="2"/>
  <c r="R577" i="2" s="1"/>
  <c r="F577" i="2"/>
  <c r="H577" i="2" s="1"/>
  <c r="G577" i="2"/>
  <c r="E577" i="2"/>
  <c r="Q577" i="2" s="1"/>
  <c r="Q576" i="2"/>
  <c r="R576" i="2"/>
  <c r="I576" i="2"/>
  <c r="G576" i="2"/>
  <c r="F576" i="2"/>
  <c r="E576" i="2"/>
  <c r="Q575" i="2"/>
  <c r="R575" i="2"/>
  <c r="I575" i="2"/>
  <c r="G575" i="2"/>
  <c r="F575" i="2"/>
  <c r="E575" i="2"/>
  <c r="Q574" i="2"/>
  <c r="R574" i="2"/>
  <c r="I574" i="2"/>
  <c r="G574" i="2"/>
  <c r="F574" i="2"/>
  <c r="E574" i="2"/>
  <c r="F573" i="2"/>
  <c r="I573" i="2"/>
  <c r="R573" i="2" s="1"/>
  <c r="E573" i="2"/>
  <c r="Q573" i="2" s="1"/>
  <c r="G573" i="2"/>
  <c r="I572" i="2"/>
  <c r="R572" i="2" s="1"/>
  <c r="G572" i="2"/>
  <c r="H572" i="2" s="1"/>
  <c r="F572" i="2"/>
  <c r="E572" i="2"/>
  <c r="Q572" i="2" s="1"/>
  <c r="I571" i="2"/>
  <c r="R571" i="2" s="1"/>
  <c r="G571" i="2"/>
  <c r="H571" i="2" s="1"/>
  <c r="F571" i="2"/>
  <c r="E571" i="2"/>
  <c r="Q571" i="2" s="1"/>
  <c r="I570" i="2"/>
  <c r="R570" i="2" s="1"/>
  <c r="G570" i="2"/>
  <c r="F570" i="2"/>
  <c r="E570" i="2"/>
  <c r="Q570" i="2" s="1"/>
  <c r="I569" i="2"/>
  <c r="R569" i="2" s="1"/>
  <c r="F569" i="2"/>
  <c r="E569" i="2"/>
  <c r="Q569" i="2" s="1"/>
  <c r="G569" i="2"/>
  <c r="I568" i="2"/>
  <c r="R568" i="2" s="1"/>
  <c r="G568" i="2"/>
  <c r="F568" i="2"/>
  <c r="E568" i="2"/>
  <c r="Q568" i="2" s="1"/>
  <c r="I567" i="2"/>
  <c r="R567" i="2" s="1"/>
  <c r="G567" i="2"/>
  <c r="F567" i="2"/>
  <c r="E567" i="2"/>
  <c r="Q567" i="2" s="1"/>
  <c r="I566" i="2"/>
  <c r="R566" i="2" s="1"/>
  <c r="G566" i="2"/>
  <c r="H566" i="2" s="1"/>
  <c r="F566" i="2"/>
  <c r="E566" i="2"/>
  <c r="Q566" i="2" s="1"/>
  <c r="F565" i="2"/>
  <c r="I565" i="2"/>
  <c r="R565" i="2" s="1"/>
  <c r="E565" i="2"/>
  <c r="Q565" i="2" s="1"/>
  <c r="G565" i="2"/>
  <c r="H565" i="2" s="1"/>
  <c r="I564" i="2"/>
  <c r="R564" i="2" s="1"/>
  <c r="G564" i="2"/>
  <c r="F564" i="2"/>
  <c r="E564" i="2"/>
  <c r="Q564" i="2" s="1"/>
  <c r="G563" i="2"/>
  <c r="I563" i="2"/>
  <c r="R563" i="2" s="1"/>
  <c r="F563" i="2"/>
  <c r="E563" i="2"/>
  <c r="Q563" i="2" s="1"/>
  <c r="I562" i="2"/>
  <c r="R562" i="2" s="1"/>
  <c r="G562" i="2"/>
  <c r="F562" i="2"/>
  <c r="E562" i="2"/>
  <c r="Q562" i="2" s="1"/>
  <c r="Q561" i="2"/>
  <c r="R561" i="2"/>
  <c r="I561" i="2"/>
  <c r="F561" i="2"/>
  <c r="G561" i="2"/>
  <c r="E561" i="2"/>
  <c r="Q560" i="2"/>
  <c r="R560" i="2"/>
  <c r="I560" i="2"/>
  <c r="G560" i="2"/>
  <c r="F560" i="2"/>
  <c r="E560" i="2"/>
  <c r="Q559" i="2"/>
  <c r="R559" i="2"/>
  <c r="I559" i="2"/>
  <c r="G559" i="2"/>
  <c r="H559" i="2" s="1"/>
  <c r="F559" i="2"/>
  <c r="E559" i="2"/>
  <c r="Q558" i="2"/>
  <c r="R558" i="2"/>
  <c r="I558" i="2"/>
  <c r="G558" i="2"/>
  <c r="F558" i="2"/>
  <c r="E558" i="2"/>
  <c r="F557" i="2"/>
  <c r="I557" i="2"/>
  <c r="R557" i="2" s="1"/>
  <c r="E557" i="2"/>
  <c r="Q557" i="2" s="1"/>
  <c r="G557" i="2"/>
  <c r="I556" i="2"/>
  <c r="R556" i="2" s="1"/>
  <c r="G556" i="2"/>
  <c r="H556" i="2" s="1"/>
  <c r="F556" i="2"/>
  <c r="E556" i="2"/>
  <c r="Q556" i="2" s="1"/>
  <c r="I555" i="2"/>
  <c r="R555" i="2" s="1"/>
  <c r="G555" i="2"/>
  <c r="H555" i="2" s="1"/>
  <c r="F555" i="2"/>
  <c r="E555" i="2"/>
  <c r="Q555" i="2" s="1"/>
  <c r="I554" i="2"/>
  <c r="R554" i="2" s="1"/>
  <c r="G554" i="2"/>
  <c r="F554" i="2"/>
  <c r="E554" i="2"/>
  <c r="Q554" i="2" s="1"/>
  <c r="Q553" i="2"/>
  <c r="R553" i="2"/>
  <c r="I553" i="2"/>
  <c r="F553" i="2"/>
  <c r="H553" i="2" s="1"/>
  <c r="E553" i="2"/>
  <c r="G553" i="2"/>
  <c r="T553" i="2" s="1"/>
  <c r="I552" i="2"/>
  <c r="R552" i="2" s="1"/>
  <c r="G552" i="2"/>
  <c r="F552" i="2"/>
  <c r="E552" i="2"/>
  <c r="Q552" i="2" s="1"/>
  <c r="I551" i="2"/>
  <c r="R551" i="2" s="1"/>
  <c r="G551" i="2"/>
  <c r="F551" i="2"/>
  <c r="E551" i="2"/>
  <c r="Q551" i="2" s="1"/>
  <c r="I550" i="2"/>
  <c r="R550" i="2" s="1"/>
  <c r="G550" i="2"/>
  <c r="F550" i="2"/>
  <c r="E550" i="2"/>
  <c r="Q550" i="2" s="1"/>
  <c r="Q549" i="2"/>
  <c r="R549" i="2"/>
  <c r="F549" i="2"/>
  <c r="E549" i="2"/>
  <c r="I549" i="2"/>
  <c r="G549" i="2"/>
  <c r="H549" i="2" s="1"/>
  <c r="I548" i="2"/>
  <c r="R548" i="2" s="1"/>
  <c r="G548" i="2"/>
  <c r="F548" i="2"/>
  <c r="E548" i="2"/>
  <c r="Q548" i="2" s="1"/>
  <c r="Q547" i="2"/>
  <c r="R547" i="2"/>
  <c r="G547" i="2"/>
  <c r="I547" i="2"/>
  <c r="F547" i="2"/>
  <c r="E547" i="2"/>
  <c r="I546" i="2"/>
  <c r="R546" i="2" s="1"/>
  <c r="G546" i="2"/>
  <c r="H546" i="2" s="1"/>
  <c r="F546" i="2"/>
  <c r="E546" i="2"/>
  <c r="Q546" i="2" s="1"/>
  <c r="Q545" i="2"/>
  <c r="R545" i="2"/>
  <c r="I545" i="2"/>
  <c r="F545" i="2"/>
  <c r="G545" i="2"/>
  <c r="E545" i="2"/>
  <c r="Q544" i="2"/>
  <c r="R544" i="2"/>
  <c r="I544" i="2"/>
  <c r="G544" i="2"/>
  <c r="E544" i="2"/>
  <c r="F544" i="2"/>
  <c r="I543" i="2"/>
  <c r="R543" i="2" s="1"/>
  <c r="G543" i="2"/>
  <c r="H543" i="2" s="1"/>
  <c r="F543" i="2"/>
  <c r="E543" i="2"/>
  <c r="Q543" i="2" s="1"/>
  <c r="I542" i="2"/>
  <c r="R542" i="2" s="1"/>
  <c r="G542" i="2"/>
  <c r="F542" i="2"/>
  <c r="E542" i="2"/>
  <c r="Q542" i="2" s="1"/>
  <c r="F541" i="2"/>
  <c r="I541" i="2"/>
  <c r="R541" i="2" s="1"/>
  <c r="E541" i="2"/>
  <c r="Q541" i="2" s="1"/>
  <c r="G541" i="2"/>
  <c r="H541" i="2" s="1"/>
  <c r="I540" i="2"/>
  <c r="R540" i="2" s="1"/>
  <c r="G540" i="2"/>
  <c r="F540" i="2"/>
  <c r="E540" i="2"/>
  <c r="Q540" i="2" s="1"/>
  <c r="I539" i="2"/>
  <c r="R539" i="2" s="1"/>
  <c r="G539" i="2"/>
  <c r="H539" i="2" s="1"/>
  <c r="F539" i="2"/>
  <c r="E539" i="2"/>
  <c r="Q539" i="2" s="1"/>
  <c r="Q538" i="2"/>
  <c r="R538" i="2"/>
  <c r="I538" i="2"/>
  <c r="G538" i="2"/>
  <c r="F538" i="2"/>
  <c r="E538" i="2"/>
  <c r="Q537" i="2"/>
  <c r="R537" i="2"/>
  <c r="I537" i="2"/>
  <c r="F537" i="2"/>
  <c r="H537" i="2" s="1"/>
  <c r="E537" i="2"/>
  <c r="G537" i="2"/>
  <c r="T537" i="2" s="1"/>
  <c r="Q536" i="2"/>
  <c r="R536" i="2"/>
  <c r="I536" i="2"/>
  <c r="G536" i="2"/>
  <c r="H536" i="2" s="1"/>
  <c r="F536" i="2"/>
  <c r="E536" i="2"/>
  <c r="Q535" i="2"/>
  <c r="R535" i="2"/>
  <c r="I535" i="2"/>
  <c r="G535" i="2"/>
  <c r="F535" i="2"/>
  <c r="E535" i="2"/>
  <c r="I534" i="2"/>
  <c r="R534" i="2" s="1"/>
  <c r="G534" i="2"/>
  <c r="F534" i="2"/>
  <c r="E534" i="2"/>
  <c r="Q534" i="2" s="1"/>
  <c r="F533" i="2"/>
  <c r="E533" i="2"/>
  <c r="Q533" i="2" s="1"/>
  <c r="I533" i="2"/>
  <c r="R533" i="2" s="1"/>
  <c r="G533" i="2"/>
  <c r="I532" i="2"/>
  <c r="R532" i="2" s="1"/>
  <c r="G532" i="2"/>
  <c r="F532" i="2"/>
  <c r="E532" i="2"/>
  <c r="Q532" i="2" s="1"/>
  <c r="G531" i="2"/>
  <c r="I531" i="2"/>
  <c r="R531" i="2" s="1"/>
  <c r="F531" i="2"/>
  <c r="E531" i="2"/>
  <c r="Q531" i="2" s="1"/>
  <c r="I530" i="2"/>
  <c r="R530" i="2" s="1"/>
  <c r="G530" i="2"/>
  <c r="H530" i="2" s="1"/>
  <c r="F530" i="2"/>
  <c r="E530" i="2"/>
  <c r="Q530" i="2" s="1"/>
  <c r="I529" i="2"/>
  <c r="R529" i="2" s="1"/>
  <c r="F529" i="2"/>
  <c r="G529" i="2"/>
  <c r="E529" i="2"/>
  <c r="Q529" i="2" s="1"/>
  <c r="I528" i="2"/>
  <c r="R528" i="2" s="1"/>
  <c r="G528" i="2"/>
  <c r="F528" i="2"/>
  <c r="E528" i="2"/>
  <c r="Q528" i="2" s="1"/>
  <c r="I527" i="2"/>
  <c r="R527" i="2" s="1"/>
  <c r="G527" i="2"/>
  <c r="H527" i="2" s="1"/>
  <c r="F527" i="2"/>
  <c r="E527" i="2"/>
  <c r="Q527" i="2" s="1"/>
  <c r="I526" i="2"/>
  <c r="R526" i="2" s="1"/>
  <c r="G526" i="2"/>
  <c r="H526" i="2" s="1"/>
  <c r="F526" i="2"/>
  <c r="E526" i="2"/>
  <c r="Q526" i="2" s="1"/>
  <c r="Q525" i="2"/>
  <c r="R525" i="2"/>
  <c r="F525" i="2"/>
  <c r="I525" i="2"/>
  <c r="E525" i="2"/>
  <c r="G525" i="2"/>
  <c r="H525" i="2" s="1"/>
  <c r="Q524" i="2"/>
  <c r="R524" i="2"/>
  <c r="I524" i="2"/>
  <c r="G524" i="2"/>
  <c r="H524" i="2" s="1"/>
  <c r="F524" i="2"/>
  <c r="E524" i="2"/>
  <c r="Q523" i="2"/>
  <c r="R523" i="2"/>
  <c r="I523" i="2"/>
  <c r="G523" i="2"/>
  <c r="H523" i="2" s="1"/>
  <c r="F523" i="2"/>
  <c r="E523" i="2"/>
  <c r="I522" i="2"/>
  <c r="R522" i="2" s="1"/>
  <c r="G522" i="2"/>
  <c r="H522" i="2" s="1"/>
  <c r="F522" i="2"/>
  <c r="E522" i="2"/>
  <c r="Q522" i="2" s="1"/>
  <c r="I521" i="2"/>
  <c r="R521" i="2" s="1"/>
  <c r="F521" i="2"/>
  <c r="E521" i="2"/>
  <c r="Q521" i="2" s="1"/>
  <c r="G521" i="2"/>
  <c r="H521" i="2" s="1"/>
  <c r="I520" i="2"/>
  <c r="R520" i="2" s="1"/>
  <c r="G520" i="2"/>
  <c r="H520" i="2" s="1"/>
  <c r="F520" i="2"/>
  <c r="E520" i="2"/>
  <c r="Q520" i="2" s="1"/>
  <c r="I519" i="2"/>
  <c r="R519" i="2" s="1"/>
  <c r="G519" i="2"/>
  <c r="F519" i="2"/>
  <c r="E519" i="2"/>
  <c r="Q519" i="2" s="1"/>
  <c r="I518" i="2"/>
  <c r="R518" i="2" s="1"/>
  <c r="G518" i="2"/>
  <c r="F518" i="2"/>
  <c r="E518" i="2"/>
  <c r="Q518" i="2" s="1"/>
  <c r="F517" i="2"/>
  <c r="E517" i="2"/>
  <c r="Q517" i="2" s="1"/>
  <c r="I517" i="2"/>
  <c r="R517" i="2" s="1"/>
  <c r="G517" i="2"/>
  <c r="H517" i="2" s="1"/>
  <c r="Q516" i="2"/>
  <c r="R516" i="2"/>
  <c r="I516" i="2"/>
  <c r="G516" i="2"/>
  <c r="H516" i="2" s="1"/>
  <c r="F516" i="2"/>
  <c r="E516" i="2"/>
  <c r="G515" i="2"/>
  <c r="I515" i="2"/>
  <c r="R515" i="2" s="1"/>
  <c r="F515" i="2"/>
  <c r="E515" i="2"/>
  <c r="Q515" i="2" s="1"/>
  <c r="I514" i="2"/>
  <c r="R514" i="2" s="1"/>
  <c r="G514" i="2"/>
  <c r="H514" i="2" s="1"/>
  <c r="F514" i="2"/>
  <c r="E514" i="2"/>
  <c r="Q514" i="2" s="1"/>
  <c r="Q513" i="2"/>
  <c r="R513" i="2"/>
  <c r="I513" i="2"/>
  <c r="F513" i="2"/>
  <c r="H513" i="2" s="1"/>
  <c r="G513" i="2"/>
  <c r="E513" i="2"/>
  <c r="Q512" i="2"/>
  <c r="R512" i="2"/>
  <c r="I512" i="2"/>
  <c r="G512" i="2"/>
  <c r="H512" i="2" s="1"/>
  <c r="F512" i="2"/>
  <c r="E512" i="2"/>
  <c r="R511" i="2"/>
  <c r="Q511" i="2"/>
  <c r="I511" i="2"/>
  <c r="G511" i="2"/>
  <c r="H511" i="2" s="1"/>
  <c r="F511" i="2"/>
  <c r="E511" i="2"/>
  <c r="Q510" i="2"/>
  <c r="R510" i="2"/>
  <c r="I510" i="2"/>
  <c r="G510" i="2"/>
  <c r="H510" i="2" s="1"/>
  <c r="F510" i="2"/>
  <c r="E510" i="2"/>
  <c r="Q509" i="2"/>
  <c r="R509" i="2"/>
  <c r="F509" i="2"/>
  <c r="I509" i="2"/>
  <c r="E509" i="2"/>
  <c r="G509" i="2"/>
  <c r="T509" i="2" s="1"/>
  <c r="Q508" i="2"/>
  <c r="I508" i="2"/>
  <c r="R508" i="2"/>
  <c r="G508" i="2"/>
  <c r="H508" i="2" s="1"/>
  <c r="F508" i="2"/>
  <c r="E508" i="2"/>
  <c r="Q507" i="2"/>
  <c r="R507" i="2"/>
  <c r="I507" i="2"/>
  <c r="G507" i="2"/>
  <c r="H507" i="2" s="1"/>
  <c r="F507" i="2"/>
  <c r="E507" i="2"/>
  <c r="I506" i="2"/>
  <c r="R506" i="2" s="1"/>
  <c r="G506" i="2"/>
  <c r="H506" i="2" s="1"/>
  <c r="F506" i="2"/>
  <c r="E506" i="2"/>
  <c r="Q506" i="2" s="1"/>
  <c r="I505" i="2"/>
  <c r="R505" i="2" s="1"/>
  <c r="F505" i="2"/>
  <c r="E505" i="2"/>
  <c r="Q505" i="2" s="1"/>
  <c r="G505" i="2"/>
  <c r="I504" i="2"/>
  <c r="R504" i="2" s="1"/>
  <c r="G504" i="2"/>
  <c r="H504" i="2" s="1"/>
  <c r="F504" i="2"/>
  <c r="E504" i="2"/>
  <c r="Q504" i="2" s="1"/>
  <c r="Q503" i="2"/>
  <c r="R503" i="2"/>
  <c r="I503" i="2"/>
  <c r="G503" i="2"/>
  <c r="H503" i="2" s="1"/>
  <c r="F503" i="2"/>
  <c r="E503" i="2"/>
  <c r="I502" i="2"/>
  <c r="R502" i="2" s="1"/>
  <c r="G502" i="2"/>
  <c r="H502" i="2" s="1"/>
  <c r="F502" i="2"/>
  <c r="E502" i="2"/>
  <c r="Q502" i="2" s="1"/>
  <c r="Q501" i="2"/>
  <c r="R501" i="2"/>
  <c r="G501" i="2"/>
  <c r="F501" i="2"/>
  <c r="H501" i="2" s="1"/>
  <c r="I501" i="2"/>
  <c r="E501" i="2"/>
  <c r="I500" i="2"/>
  <c r="R500" i="2" s="1"/>
  <c r="F500" i="2"/>
  <c r="H500" i="2" s="1"/>
  <c r="G500" i="2"/>
  <c r="E500" i="2"/>
  <c r="Q500" i="2" s="1"/>
  <c r="I499" i="2"/>
  <c r="R499" i="2" s="1"/>
  <c r="G499" i="2"/>
  <c r="H499" i="2" s="1"/>
  <c r="F499" i="2"/>
  <c r="E499" i="2"/>
  <c r="Q499" i="2" s="1"/>
  <c r="I498" i="2"/>
  <c r="R498" i="2" s="1"/>
  <c r="G498" i="2"/>
  <c r="F498" i="2"/>
  <c r="E498" i="2"/>
  <c r="Q498" i="2" s="1"/>
  <c r="Q497" i="2"/>
  <c r="R497" i="2"/>
  <c r="G497" i="2"/>
  <c r="I497" i="2"/>
  <c r="F497" i="2"/>
  <c r="E497" i="2"/>
  <c r="I496" i="2"/>
  <c r="R496" i="2" s="1"/>
  <c r="G496" i="2"/>
  <c r="H496" i="2" s="1"/>
  <c r="F496" i="2"/>
  <c r="E496" i="2"/>
  <c r="Q496" i="2" s="1"/>
  <c r="I495" i="2"/>
  <c r="R495" i="2" s="1"/>
  <c r="F495" i="2"/>
  <c r="H495" i="2" s="1"/>
  <c r="G495" i="2"/>
  <c r="E495" i="2"/>
  <c r="Q495" i="2" s="1"/>
  <c r="I494" i="2"/>
  <c r="R494" i="2" s="1"/>
  <c r="F494" i="2"/>
  <c r="H494" i="2" s="1"/>
  <c r="G494" i="2"/>
  <c r="E494" i="2"/>
  <c r="Q494" i="2" s="1"/>
  <c r="G493" i="2"/>
  <c r="F493" i="2"/>
  <c r="I493" i="2"/>
  <c r="R493" i="2" s="1"/>
  <c r="E493" i="2"/>
  <c r="Q493" i="2" s="1"/>
  <c r="I492" i="2"/>
  <c r="R492" i="2" s="1"/>
  <c r="G492" i="2"/>
  <c r="F492" i="2"/>
  <c r="E492" i="2"/>
  <c r="Q492" i="2" s="1"/>
  <c r="I491" i="2"/>
  <c r="R491" i="2" s="1"/>
  <c r="G491" i="2"/>
  <c r="H491" i="2" s="1"/>
  <c r="F491" i="2"/>
  <c r="E491" i="2"/>
  <c r="Q491" i="2" s="1"/>
  <c r="I490" i="2"/>
  <c r="R490" i="2" s="1"/>
  <c r="F490" i="2"/>
  <c r="E490" i="2"/>
  <c r="Q490" i="2" s="1"/>
  <c r="G490" i="2"/>
  <c r="G489" i="2"/>
  <c r="I489" i="2"/>
  <c r="R489" i="2" s="1"/>
  <c r="F489" i="2"/>
  <c r="E489" i="2"/>
  <c r="Q489" i="2" s="1"/>
  <c r="I488" i="2"/>
  <c r="R488" i="2" s="1"/>
  <c r="G488" i="2"/>
  <c r="H488" i="2" s="1"/>
  <c r="F488" i="2"/>
  <c r="E488" i="2"/>
  <c r="Q488" i="2" s="1"/>
  <c r="I487" i="2"/>
  <c r="R487" i="2" s="1"/>
  <c r="G487" i="2"/>
  <c r="F487" i="2"/>
  <c r="E487" i="2"/>
  <c r="Q487" i="2" s="1"/>
  <c r="I486" i="2"/>
  <c r="R486" i="2" s="1"/>
  <c r="G486" i="2"/>
  <c r="H486" i="2" s="1"/>
  <c r="F486" i="2"/>
  <c r="E486" i="2"/>
  <c r="Q486" i="2" s="1"/>
  <c r="G485" i="2"/>
  <c r="F485" i="2"/>
  <c r="H485" i="2" s="1"/>
  <c r="E485" i="2"/>
  <c r="Q485" i="2" s="1"/>
  <c r="I485" i="2"/>
  <c r="R485" i="2" s="1"/>
  <c r="I484" i="2"/>
  <c r="R484" i="2" s="1"/>
  <c r="G484" i="2"/>
  <c r="H484" i="2" s="1"/>
  <c r="F484" i="2"/>
  <c r="E484" i="2"/>
  <c r="Q484" i="2" s="1"/>
  <c r="I483" i="2"/>
  <c r="R483" i="2" s="1"/>
  <c r="G483" i="2"/>
  <c r="H483" i="2" s="1"/>
  <c r="F483" i="2"/>
  <c r="E483" i="2"/>
  <c r="Q483" i="2" s="1"/>
  <c r="I482" i="2"/>
  <c r="R482" i="2" s="1"/>
  <c r="G482" i="2"/>
  <c r="F482" i="2"/>
  <c r="E482" i="2"/>
  <c r="Q482" i="2" s="1"/>
  <c r="G481" i="2"/>
  <c r="I481" i="2"/>
  <c r="R481" i="2" s="1"/>
  <c r="F481" i="2"/>
  <c r="E481" i="2"/>
  <c r="Q481" i="2" s="1"/>
  <c r="I480" i="2"/>
  <c r="R480" i="2" s="1"/>
  <c r="G480" i="2"/>
  <c r="H480" i="2" s="1"/>
  <c r="F480" i="2"/>
  <c r="E480" i="2"/>
  <c r="Q480" i="2" s="1"/>
  <c r="I479" i="2"/>
  <c r="R479" i="2" s="1"/>
  <c r="F479" i="2"/>
  <c r="H479" i="2" s="1"/>
  <c r="G479" i="2"/>
  <c r="E479" i="2"/>
  <c r="Q479" i="2" s="1"/>
  <c r="I478" i="2"/>
  <c r="R478" i="2" s="1"/>
  <c r="F478" i="2"/>
  <c r="H478" i="2" s="1"/>
  <c r="G478" i="2"/>
  <c r="E478" i="2"/>
  <c r="Q478" i="2" s="1"/>
  <c r="G477" i="2"/>
  <c r="F477" i="2"/>
  <c r="I477" i="2"/>
  <c r="R477" i="2" s="1"/>
  <c r="E477" i="2"/>
  <c r="Q477" i="2" s="1"/>
  <c r="I476" i="2"/>
  <c r="R476" i="2" s="1"/>
  <c r="G476" i="2"/>
  <c r="F476" i="2"/>
  <c r="E476" i="2"/>
  <c r="Q476" i="2" s="1"/>
  <c r="I475" i="2"/>
  <c r="R475" i="2" s="1"/>
  <c r="G475" i="2"/>
  <c r="H475" i="2" s="1"/>
  <c r="F475" i="2"/>
  <c r="E475" i="2"/>
  <c r="Q475" i="2" s="1"/>
  <c r="I474" i="2"/>
  <c r="R474" i="2" s="1"/>
  <c r="F474" i="2"/>
  <c r="H474" i="2" s="1"/>
  <c r="G474" i="2"/>
  <c r="E474" i="2"/>
  <c r="Q474" i="2" s="1"/>
  <c r="G473" i="2"/>
  <c r="I473" i="2"/>
  <c r="R473" i="2" s="1"/>
  <c r="F473" i="2"/>
  <c r="E473" i="2"/>
  <c r="Q473" i="2" s="1"/>
  <c r="I472" i="2"/>
  <c r="R472" i="2" s="1"/>
  <c r="G472" i="2"/>
  <c r="H472" i="2" s="1"/>
  <c r="F472" i="2"/>
  <c r="E472" i="2"/>
  <c r="Q472" i="2" s="1"/>
  <c r="I471" i="2"/>
  <c r="R471" i="2" s="1"/>
  <c r="G471" i="2"/>
  <c r="F471" i="2"/>
  <c r="E471" i="2"/>
  <c r="Q471" i="2" s="1"/>
  <c r="I470" i="2"/>
  <c r="R470" i="2" s="1"/>
  <c r="G470" i="2"/>
  <c r="H470" i="2" s="1"/>
  <c r="F470" i="2"/>
  <c r="E470" i="2"/>
  <c r="Q470" i="2" s="1"/>
  <c r="G469" i="2"/>
  <c r="F469" i="2"/>
  <c r="E469" i="2"/>
  <c r="Q469" i="2" s="1"/>
  <c r="I469" i="2"/>
  <c r="R469" i="2" s="1"/>
  <c r="I468" i="2"/>
  <c r="R468" i="2" s="1"/>
  <c r="F468" i="2"/>
  <c r="E468" i="2"/>
  <c r="Q468" i="2" s="1"/>
  <c r="G468" i="2"/>
  <c r="Q467" i="2"/>
  <c r="R467" i="2"/>
  <c r="I467" i="2"/>
  <c r="G467" i="2"/>
  <c r="H467" i="2" s="1"/>
  <c r="F467" i="2"/>
  <c r="E467" i="2"/>
  <c r="Q466" i="2"/>
  <c r="R466" i="2"/>
  <c r="I466" i="2"/>
  <c r="G466" i="2"/>
  <c r="F466" i="2"/>
  <c r="E466" i="2"/>
  <c r="Q465" i="2"/>
  <c r="R465" i="2"/>
  <c r="G465" i="2"/>
  <c r="I465" i="2"/>
  <c r="F465" i="2"/>
  <c r="E465" i="2"/>
  <c r="I464" i="2"/>
  <c r="R464" i="2" s="1"/>
  <c r="G464" i="2"/>
  <c r="H464" i="2" s="1"/>
  <c r="F464" i="2"/>
  <c r="E464" i="2"/>
  <c r="Q464" i="2" s="1"/>
  <c r="I463" i="2"/>
  <c r="R463" i="2" s="1"/>
  <c r="G463" i="2"/>
  <c r="H463" i="2" s="1"/>
  <c r="F463" i="2"/>
  <c r="E463" i="2"/>
  <c r="Q463" i="2" s="1"/>
  <c r="I462" i="2"/>
  <c r="R462" i="2" s="1"/>
  <c r="G462" i="2"/>
  <c r="H462" i="2" s="1"/>
  <c r="F462" i="2"/>
  <c r="E462" i="2"/>
  <c r="Q462" i="2" s="1"/>
  <c r="G461" i="2"/>
  <c r="F461" i="2"/>
  <c r="H461" i="2" s="1"/>
  <c r="I461" i="2"/>
  <c r="R461" i="2" s="1"/>
  <c r="E461" i="2"/>
  <c r="Q461" i="2" s="1"/>
  <c r="I460" i="2"/>
  <c r="R460" i="2" s="1"/>
  <c r="F460" i="2"/>
  <c r="G460" i="2"/>
  <c r="E460" i="2"/>
  <c r="Q460" i="2" s="1"/>
  <c r="I459" i="2"/>
  <c r="R459" i="2" s="1"/>
  <c r="G459" i="2"/>
  <c r="H459" i="2" s="1"/>
  <c r="F459" i="2"/>
  <c r="E459" i="2"/>
  <c r="Q459" i="2" s="1"/>
  <c r="I458" i="2"/>
  <c r="R458" i="2" s="1"/>
  <c r="G458" i="2"/>
  <c r="H458" i="2" s="1"/>
  <c r="F458" i="2"/>
  <c r="E458" i="2"/>
  <c r="Q458" i="2" s="1"/>
  <c r="G457" i="2"/>
  <c r="I457" i="2"/>
  <c r="R457" i="2" s="1"/>
  <c r="F457" i="2"/>
  <c r="E457" i="2"/>
  <c r="Q457" i="2" s="1"/>
  <c r="I456" i="2"/>
  <c r="R456" i="2" s="1"/>
  <c r="G456" i="2"/>
  <c r="H456" i="2" s="1"/>
  <c r="F456" i="2"/>
  <c r="E456" i="2"/>
  <c r="Q456" i="2" s="1"/>
  <c r="I455" i="2"/>
  <c r="R455" i="2" s="1"/>
  <c r="G455" i="2"/>
  <c r="F455" i="2"/>
  <c r="E455" i="2"/>
  <c r="Q455" i="2" s="1"/>
  <c r="I454" i="2"/>
  <c r="R454" i="2" s="1"/>
  <c r="G454" i="2"/>
  <c r="H454" i="2" s="1"/>
  <c r="F454" i="2"/>
  <c r="E454" i="2"/>
  <c r="Q454" i="2" s="1"/>
  <c r="G453" i="2"/>
  <c r="F453" i="2"/>
  <c r="E453" i="2"/>
  <c r="Q453" i="2" s="1"/>
  <c r="I453" i="2"/>
  <c r="R453" i="2" s="1"/>
  <c r="I452" i="2"/>
  <c r="R452" i="2" s="1"/>
  <c r="G452" i="2"/>
  <c r="F452" i="2"/>
  <c r="E452" i="2"/>
  <c r="Q452" i="2" s="1"/>
  <c r="I451" i="2"/>
  <c r="R451" i="2" s="1"/>
  <c r="G451" i="2"/>
  <c r="H451" i="2" s="1"/>
  <c r="F451" i="2"/>
  <c r="E451" i="2"/>
  <c r="Q451" i="2" s="1"/>
  <c r="I450" i="2"/>
  <c r="R450" i="2" s="1"/>
  <c r="G450" i="2"/>
  <c r="F450" i="2"/>
  <c r="E450" i="2"/>
  <c r="Q450" i="2" s="1"/>
  <c r="G449" i="2"/>
  <c r="I449" i="2"/>
  <c r="R449" i="2" s="1"/>
  <c r="F449" i="2"/>
  <c r="E449" i="2"/>
  <c r="Q449" i="2" s="1"/>
  <c r="I448" i="2"/>
  <c r="R448" i="2" s="1"/>
  <c r="G448" i="2"/>
  <c r="F448" i="2"/>
  <c r="E448" i="2"/>
  <c r="Q448" i="2" s="1"/>
  <c r="I447" i="2"/>
  <c r="R447" i="2" s="1"/>
  <c r="G447" i="2"/>
  <c r="H447" i="2" s="1"/>
  <c r="F447" i="2"/>
  <c r="E447" i="2"/>
  <c r="Q447" i="2" s="1"/>
  <c r="Q446" i="2"/>
  <c r="R446" i="2"/>
  <c r="I446" i="2"/>
  <c r="G446" i="2"/>
  <c r="F446" i="2"/>
  <c r="E446" i="2"/>
  <c r="Q445" i="2"/>
  <c r="R445" i="2"/>
  <c r="I445" i="2"/>
  <c r="G445" i="2"/>
  <c r="F445" i="2"/>
  <c r="E445" i="2"/>
  <c r="Q444" i="2"/>
  <c r="R444" i="2"/>
  <c r="I444" i="2"/>
  <c r="G444" i="2"/>
  <c r="F444" i="2"/>
  <c r="E444" i="2"/>
  <c r="I443" i="2"/>
  <c r="R443" i="2" s="1"/>
  <c r="G443" i="2"/>
  <c r="H443" i="2" s="1"/>
  <c r="F443" i="2"/>
  <c r="E443" i="2"/>
  <c r="Q443" i="2" s="1"/>
  <c r="Q442" i="2"/>
  <c r="R442" i="2"/>
  <c r="I442" i="2"/>
  <c r="G442" i="2"/>
  <c r="H442" i="2" s="1"/>
  <c r="F442" i="2"/>
  <c r="E442" i="2"/>
  <c r="Q441" i="2"/>
  <c r="R441" i="2"/>
  <c r="G441" i="2"/>
  <c r="I441" i="2"/>
  <c r="F441" i="2"/>
  <c r="E441" i="2"/>
  <c r="Q440" i="2"/>
  <c r="R440" i="2"/>
  <c r="I440" i="2"/>
  <c r="G440" i="2"/>
  <c r="H440" i="2" s="1"/>
  <c r="F440" i="2"/>
  <c r="E440" i="2"/>
  <c r="Q439" i="2"/>
  <c r="R439" i="2"/>
  <c r="I439" i="2"/>
  <c r="G439" i="2"/>
  <c r="H439" i="2" s="1"/>
  <c r="F439" i="2"/>
  <c r="E439" i="2"/>
  <c r="Q438" i="2"/>
  <c r="I438" i="2"/>
  <c r="G438" i="2"/>
  <c r="F438" i="2"/>
  <c r="R438" i="2"/>
  <c r="E438" i="2"/>
  <c r="Q437" i="2"/>
  <c r="R437" i="2"/>
  <c r="I437" i="2"/>
  <c r="G437" i="2"/>
  <c r="F437" i="2"/>
  <c r="E437" i="2"/>
  <c r="I436" i="2"/>
  <c r="R436" i="2" s="1"/>
  <c r="F436" i="2"/>
  <c r="G436" i="2"/>
  <c r="E436" i="2"/>
  <c r="Q436" i="2" s="1"/>
  <c r="I435" i="2"/>
  <c r="R435" i="2" s="1"/>
  <c r="G435" i="2"/>
  <c r="F435" i="2"/>
  <c r="E435" i="2"/>
  <c r="Q435" i="2" s="1"/>
  <c r="Q434" i="2"/>
  <c r="R434" i="2"/>
  <c r="I434" i="2"/>
  <c r="G434" i="2"/>
  <c r="F434" i="2"/>
  <c r="E434" i="2"/>
  <c r="Q433" i="2"/>
  <c r="R433" i="2"/>
  <c r="G433" i="2"/>
  <c r="F433" i="2"/>
  <c r="H433" i="2" s="1"/>
  <c r="I433" i="2"/>
  <c r="E433" i="2"/>
  <c r="Q432" i="2"/>
  <c r="R432" i="2"/>
  <c r="I432" i="2"/>
  <c r="G432" i="2"/>
  <c r="F432" i="2"/>
  <c r="E432" i="2"/>
  <c r="Q431" i="2"/>
  <c r="R431" i="2"/>
  <c r="I431" i="2"/>
  <c r="G431" i="2"/>
  <c r="H431" i="2" s="1"/>
  <c r="F431" i="2"/>
  <c r="E431" i="2"/>
  <c r="Q430" i="2"/>
  <c r="R430" i="2"/>
  <c r="G430" i="2"/>
  <c r="F430" i="2"/>
  <c r="I430" i="2"/>
  <c r="E430" i="2"/>
  <c r="Q429" i="2"/>
  <c r="R429" i="2"/>
  <c r="I429" i="2"/>
  <c r="G429" i="2"/>
  <c r="H429" i="2" s="1"/>
  <c r="F429" i="2"/>
  <c r="E429" i="2"/>
  <c r="Q428" i="2"/>
  <c r="I428" i="2"/>
  <c r="R428" i="2"/>
  <c r="F428" i="2"/>
  <c r="H428" i="2" s="1"/>
  <c r="G428" i="2"/>
  <c r="E428" i="2"/>
  <c r="Q427" i="2"/>
  <c r="R427" i="2"/>
  <c r="I427" i="2"/>
  <c r="G427" i="2"/>
  <c r="H427" i="2" s="1"/>
  <c r="F427" i="2"/>
  <c r="E427" i="2"/>
  <c r="Q426" i="2"/>
  <c r="R426" i="2"/>
  <c r="I426" i="2"/>
  <c r="G426" i="2"/>
  <c r="H426" i="2" s="1"/>
  <c r="F426" i="2"/>
  <c r="E426" i="2"/>
  <c r="Q425" i="2"/>
  <c r="R425" i="2"/>
  <c r="I425" i="2"/>
  <c r="G425" i="2"/>
  <c r="H425" i="2" s="1"/>
  <c r="F425" i="2"/>
  <c r="E425" i="2"/>
  <c r="I424" i="2"/>
  <c r="R424" i="2" s="1"/>
  <c r="G424" i="2"/>
  <c r="F424" i="2"/>
  <c r="E424" i="2"/>
  <c r="Q424" i="2" s="1"/>
  <c r="Q423" i="2"/>
  <c r="R423" i="2"/>
  <c r="I423" i="2"/>
  <c r="G423" i="2"/>
  <c r="F423" i="2"/>
  <c r="E423" i="2"/>
  <c r="G422" i="2"/>
  <c r="I422" i="2"/>
  <c r="R422" i="2" s="1"/>
  <c r="F422" i="2"/>
  <c r="E422" i="2"/>
  <c r="Q422" i="2" s="1"/>
  <c r="Q421" i="2"/>
  <c r="I421" i="2"/>
  <c r="G421" i="2"/>
  <c r="R421" i="2"/>
  <c r="F421" i="2"/>
  <c r="E421" i="2"/>
  <c r="Q420" i="2"/>
  <c r="R420" i="2"/>
  <c r="I420" i="2"/>
  <c r="G420" i="2"/>
  <c r="H420" i="2" s="1"/>
  <c r="F420" i="2"/>
  <c r="E420" i="2"/>
  <c r="Q419" i="2"/>
  <c r="R419" i="2"/>
  <c r="I419" i="2"/>
  <c r="G419" i="2"/>
  <c r="H419" i="2" s="1"/>
  <c r="F419" i="2"/>
  <c r="E419" i="2"/>
  <c r="I418" i="2"/>
  <c r="R418" i="2" s="1"/>
  <c r="G418" i="2"/>
  <c r="H418" i="2" s="1"/>
  <c r="F418" i="2"/>
  <c r="E418" i="2"/>
  <c r="Q418" i="2" s="1"/>
  <c r="Q417" i="2"/>
  <c r="R417" i="2"/>
  <c r="G417" i="2"/>
  <c r="I417" i="2"/>
  <c r="F417" i="2"/>
  <c r="E417" i="2"/>
  <c r="Q416" i="2"/>
  <c r="R416" i="2"/>
  <c r="I416" i="2"/>
  <c r="G416" i="2"/>
  <c r="E416" i="2"/>
  <c r="F416" i="2"/>
  <c r="Q415" i="2"/>
  <c r="R415" i="2"/>
  <c r="I415" i="2"/>
  <c r="G415" i="2"/>
  <c r="H415" i="2" s="1"/>
  <c r="F415" i="2"/>
  <c r="E415" i="2"/>
  <c r="Q414" i="2"/>
  <c r="R414" i="2"/>
  <c r="I414" i="2"/>
  <c r="G414" i="2"/>
  <c r="H414" i="2" s="1"/>
  <c r="F414" i="2"/>
  <c r="E414" i="2"/>
  <c r="Q413" i="2"/>
  <c r="R413" i="2"/>
  <c r="I413" i="2"/>
  <c r="G413" i="2"/>
  <c r="F413" i="2"/>
  <c r="E413" i="2"/>
  <c r="I412" i="2"/>
  <c r="R412" i="2" s="1"/>
  <c r="G412" i="2"/>
  <c r="H412" i="2" s="1"/>
  <c r="F412" i="2"/>
  <c r="E412" i="2"/>
  <c r="Q412" i="2" s="1"/>
  <c r="Q411" i="2"/>
  <c r="R411" i="2"/>
  <c r="G411" i="2"/>
  <c r="F411" i="2"/>
  <c r="E411" i="2"/>
  <c r="I411" i="2"/>
  <c r="Q410" i="2"/>
  <c r="I410" i="2"/>
  <c r="R410" i="2"/>
  <c r="G410" i="2"/>
  <c r="H410" i="2" s="1"/>
  <c r="F410" i="2"/>
  <c r="E410" i="2"/>
  <c r="Q409" i="2"/>
  <c r="R409" i="2"/>
  <c r="G409" i="2"/>
  <c r="F409" i="2"/>
  <c r="H409" i="2" s="1"/>
  <c r="I409" i="2"/>
  <c r="E409" i="2"/>
  <c r="Q408" i="2"/>
  <c r="R408" i="2"/>
  <c r="I408" i="2"/>
  <c r="G408" i="2"/>
  <c r="H408" i="2" s="1"/>
  <c r="F408" i="2"/>
  <c r="E408" i="2"/>
  <c r="Q407" i="2"/>
  <c r="R407" i="2"/>
  <c r="I407" i="2"/>
  <c r="G407" i="2"/>
  <c r="H407" i="2" s="1"/>
  <c r="F407" i="2"/>
  <c r="E407" i="2"/>
  <c r="Q406" i="2"/>
  <c r="R406" i="2"/>
  <c r="I406" i="2"/>
  <c r="G406" i="2"/>
  <c r="H406" i="2" s="1"/>
  <c r="F406" i="2"/>
  <c r="E406" i="2"/>
  <c r="Q405" i="2"/>
  <c r="R405" i="2"/>
  <c r="I405" i="2"/>
  <c r="G405" i="2"/>
  <c r="F405" i="2"/>
  <c r="E405" i="2"/>
  <c r="I404" i="2"/>
  <c r="R404" i="2" s="1"/>
  <c r="F404" i="2"/>
  <c r="G404" i="2"/>
  <c r="E404" i="2"/>
  <c r="Q404" i="2" s="1"/>
  <c r="Q403" i="2"/>
  <c r="I403" i="2"/>
  <c r="R403" i="2"/>
  <c r="G403" i="2"/>
  <c r="H403" i="2" s="1"/>
  <c r="F403" i="2"/>
  <c r="E403" i="2"/>
  <c r="Q402" i="2"/>
  <c r="R402" i="2"/>
  <c r="I402" i="2"/>
  <c r="G402" i="2"/>
  <c r="H402" i="2" s="1"/>
  <c r="F402" i="2"/>
  <c r="E402" i="2"/>
  <c r="Q401" i="2"/>
  <c r="R401" i="2"/>
  <c r="G401" i="2"/>
  <c r="F401" i="2"/>
  <c r="H401" i="2" s="1"/>
  <c r="I401" i="2"/>
  <c r="E401" i="2"/>
  <c r="I400" i="2"/>
  <c r="R400" i="2" s="1"/>
  <c r="G400" i="2"/>
  <c r="F400" i="2"/>
  <c r="E400" i="2"/>
  <c r="Q400" i="2" s="1"/>
  <c r="I399" i="2"/>
  <c r="R399" i="2" s="1"/>
  <c r="G399" i="2"/>
  <c r="H399" i="2" s="1"/>
  <c r="F399" i="2"/>
  <c r="E399" i="2"/>
  <c r="Q399" i="2" s="1"/>
  <c r="G398" i="2"/>
  <c r="I398" i="2"/>
  <c r="R398" i="2" s="1"/>
  <c r="F398" i="2"/>
  <c r="E398" i="2"/>
  <c r="Q398" i="2" s="1"/>
  <c r="I397" i="2"/>
  <c r="R397" i="2" s="1"/>
  <c r="G397" i="2"/>
  <c r="F397" i="2"/>
  <c r="E397" i="2"/>
  <c r="Q397" i="2" s="1"/>
  <c r="I396" i="2"/>
  <c r="R396" i="2" s="1"/>
  <c r="F396" i="2"/>
  <c r="H396" i="2" s="1"/>
  <c r="G396" i="2"/>
  <c r="E396" i="2"/>
  <c r="Q396" i="2" s="1"/>
  <c r="I395" i="2"/>
  <c r="R395" i="2" s="1"/>
  <c r="G395" i="2"/>
  <c r="H395" i="2" s="1"/>
  <c r="F395" i="2"/>
  <c r="E395" i="2"/>
  <c r="Q395" i="2" s="1"/>
  <c r="Q394" i="2"/>
  <c r="R394" i="2"/>
  <c r="I394" i="2"/>
  <c r="G394" i="2"/>
  <c r="F394" i="2"/>
  <c r="E394" i="2"/>
  <c r="Q393" i="2"/>
  <c r="R393" i="2"/>
  <c r="I393" i="2"/>
  <c r="G393" i="2"/>
  <c r="H393" i="2" s="1"/>
  <c r="F393" i="2"/>
  <c r="E393" i="2"/>
  <c r="Q392" i="2"/>
  <c r="R392" i="2"/>
  <c r="I392" i="2"/>
  <c r="G392" i="2"/>
  <c r="H392" i="2" s="1"/>
  <c r="F392" i="2"/>
  <c r="E392" i="2"/>
  <c r="Q391" i="2"/>
  <c r="R391" i="2"/>
  <c r="I391" i="2"/>
  <c r="G391" i="2"/>
  <c r="F391" i="2"/>
  <c r="E391" i="2"/>
  <c r="G390" i="2"/>
  <c r="F390" i="2"/>
  <c r="H390" i="2" s="1"/>
  <c r="I390" i="2"/>
  <c r="R390" i="2" s="1"/>
  <c r="E390" i="2"/>
  <c r="Q390" i="2" s="1"/>
  <c r="I389" i="2"/>
  <c r="R389" i="2" s="1"/>
  <c r="G389" i="2"/>
  <c r="H389" i="2" s="1"/>
  <c r="F389" i="2"/>
  <c r="E389" i="2"/>
  <c r="Q389" i="2" s="1"/>
  <c r="Q388" i="2"/>
  <c r="R388" i="2"/>
  <c r="I388" i="2"/>
  <c r="G388" i="2"/>
  <c r="F388" i="2"/>
  <c r="E388" i="2"/>
  <c r="Q387" i="2"/>
  <c r="R387" i="2"/>
  <c r="I387" i="2"/>
  <c r="G387" i="2"/>
  <c r="H387" i="2" s="1"/>
  <c r="F387" i="2"/>
  <c r="E387" i="2"/>
  <c r="Q386" i="2"/>
  <c r="I386" i="2"/>
  <c r="R386" i="2"/>
  <c r="G386" i="2"/>
  <c r="F386" i="2"/>
  <c r="E386" i="2"/>
  <c r="Q385" i="2"/>
  <c r="R385" i="2"/>
  <c r="I385" i="2"/>
  <c r="G385" i="2"/>
  <c r="H385" i="2" s="1"/>
  <c r="F385" i="2"/>
  <c r="E385" i="2"/>
  <c r="I384" i="2"/>
  <c r="R384" i="2" s="1"/>
  <c r="G384" i="2"/>
  <c r="F384" i="2"/>
  <c r="E384" i="2"/>
  <c r="Q384" i="2" s="1"/>
  <c r="I383" i="2"/>
  <c r="R383" i="2" s="1"/>
  <c r="G383" i="2"/>
  <c r="H383" i="2" s="1"/>
  <c r="F383" i="2"/>
  <c r="E383" i="2"/>
  <c r="Q383" i="2" s="1"/>
  <c r="I382" i="2"/>
  <c r="R382" i="2" s="1"/>
  <c r="G382" i="2"/>
  <c r="H382" i="2" s="1"/>
  <c r="F382" i="2"/>
  <c r="E382" i="2"/>
  <c r="Q382" i="2" s="1"/>
  <c r="I381" i="2"/>
  <c r="R381" i="2" s="1"/>
  <c r="G381" i="2"/>
  <c r="F381" i="2"/>
  <c r="E381" i="2"/>
  <c r="Q381" i="2" s="1"/>
  <c r="I380" i="2"/>
  <c r="R380" i="2" s="1"/>
  <c r="G380" i="2"/>
  <c r="H380" i="2" s="1"/>
  <c r="F380" i="2"/>
  <c r="E380" i="2"/>
  <c r="Q380" i="2" s="1"/>
  <c r="I379" i="2"/>
  <c r="R379" i="2" s="1"/>
  <c r="G379" i="2"/>
  <c r="H379" i="2" s="1"/>
  <c r="F379" i="2"/>
  <c r="E379" i="2"/>
  <c r="Q379" i="2" s="1"/>
  <c r="I378" i="2"/>
  <c r="R378" i="2" s="1"/>
  <c r="G378" i="2"/>
  <c r="H378" i="2" s="1"/>
  <c r="F378" i="2"/>
  <c r="E378" i="2"/>
  <c r="Q378" i="2" s="1"/>
  <c r="I377" i="2"/>
  <c r="R377" i="2" s="1"/>
  <c r="G377" i="2"/>
  <c r="H377" i="2" s="1"/>
  <c r="F377" i="2"/>
  <c r="E377" i="2"/>
  <c r="Q377" i="2" s="1"/>
  <c r="I376" i="2"/>
  <c r="R376" i="2" s="1"/>
  <c r="G376" i="2"/>
  <c r="H376" i="2" s="1"/>
  <c r="F376" i="2"/>
  <c r="E376" i="2"/>
  <c r="Q376" i="2" s="1"/>
  <c r="I375" i="2"/>
  <c r="R375" i="2" s="1"/>
  <c r="G375" i="2"/>
  <c r="F375" i="2"/>
  <c r="E375" i="2"/>
  <c r="Q375" i="2" s="1"/>
  <c r="I374" i="2"/>
  <c r="R374" i="2" s="1"/>
  <c r="G374" i="2"/>
  <c r="H374" i="2" s="1"/>
  <c r="F374" i="2"/>
  <c r="E374" i="2"/>
  <c r="Q374" i="2" s="1"/>
  <c r="Q373" i="2"/>
  <c r="R373" i="2"/>
  <c r="G373" i="2"/>
  <c r="F373" i="2"/>
  <c r="H373" i="2" s="1"/>
  <c r="I373" i="2"/>
  <c r="E373" i="2"/>
  <c r="I372" i="2"/>
  <c r="R372" i="2" s="1"/>
  <c r="F372" i="2"/>
  <c r="E372" i="2"/>
  <c r="Q372" i="2" s="1"/>
  <c r="G372" i="2"/>
  <c r="Q371" i="2"/>
  <c r="R371" i="2"/>
  <c r="I371" i="2"/>
  <c r="G371" i="2"/>
  <c r="H371" i="2" s="1"/>
  <c r="F371" i="2"/>
  <c r="E371" i="2"/>
  <c r="I370" i="2"/>
  <c r="R370" i="2" s="1"/>
  <c r="G370" i="2"/>
  <c r="F370" i="2"/>
  <c r="E370" i="2"/>
  <c r="Q370" i="2" s="1"/>
  <c r="Q369" i="2"/>
  <c r="R369" i="2"/>
  <c r="I369" i="2"/>
  <c r="G369" i="2"/>
  <c r="H369" i="2" s="1"/>
  <c r="F369" i="2"/>
  <c r="E369" i="2"/>
  <c r="Q368" i="2"/>
  <c r="I368" i="2"/>
  <c r="R368" i="2"/>
  <c r="G368" i="2"/>
  <c r="F368" i="2"/>
  <c r="E368" i="2"/>
  <c r="Q367" i="2"/>
  <c r="R367" i="2"/>
  <c r="I367" i="2"/>
  <c r="G367" i="2"/>
  <c r="H367" i="2" s="1"/>
  <c r="F367" i="2"/>
  <c r="E367" i="2"/>
  <c r="Q366" i="2"/>
  <c r="R366" i="2"/>
  <c r="I366" i="2"/>
  <c r="G366" i="2"/>
  <c r="H366" i="2" s="1"/>
  <c r="F366" i="2"/>
  <c r="E366" i="2"/>
  <c r="Q365" i="2"/>
  <c r="R365" i="2"/>
  <c r="I365" i="2"/>
  <c r="G365" i="2"/>
  <c r="H365" i="2" s="1"/>
  <c r="F365" i="2"/>
  <c r="E365" i="2"/>
  <c r="R364" i="2"/>
  <c r="I364" i="2"/>
  <c r="Q364" i="2"/>
  <c r="F364" i="2"/>
  <c r="G364" i="2"/>
  <c r="E364" i="2"/>
  <c r="Q363" i="2"/>
  <c r="R363" i="2"/>
  <c r="I363" i="2"/>
  <c r="G363" i="2"/>
  <c r="H363" i="2" s="1"/>
  <c r="F363" i="2"/>
  <c r="E363" i="2"/>
  <c r="I362" i="2"/>
  <c r="R362" i="2" s="1"/>
  <c r="G362" i="2"/>
  <c r="F362" i="2"/>
  <c r="E362" i="2"/>
  <c r="Q362" i="2" s="1"/>
  <c r="I361" i="2"/>
  <c r="R361" i="2" s="1"/>
  <c r="G361" i="2"/>
  <c r="F361" i="2"/>
  <c r="E361" i="2"/>
  <c r="Q361" i="2" s="1"/>
  <c r="I360" i="2"/>
  <c r="R360" i="2" s="1"/>
  <c r="G360" i="2"/>
  <c r="H360" i="2" s="1"/>
  <c r="F360" i="2"/>
  <c r="E360" i="2"/>
  <c r="Q360" i="2" s="1"/>
  <c r="I359" i="2"/>
  <c r="R359" i="2" s="1"/>
  <c r="G359" i="2"/>
  <c r="F359" i="2"/>
  <c r="E359" i="2"/>
  <c r="Q359" i="2" s="1"/>
  <c r="I358" i="2"/>
  <c r="R358" i="2" s="1"/>
  <c r="G358" i="2"/>
  <c r="F358" i="2"/>
  <c r="E358" i="2"/>
  <c r="Q358" i="2" s="1"/>
  <c r="I357" i="2"/>
  <c r="R357" i="2" s="1"/>
  <c r="G357" i="2"/>
  <c r="F357" i="2"/>
  <c r="E357" i="2"/>
  <c r="Q357" i="2" s="1"/>
  <c r="I356" i="2"/>
  <c r="R356" i="2" s="1"/>
  <c r="G356" i="2"/>
  <c r="F356" i="2"/>
  <c r="E356" i="2"/>
  <c r="Q356" i="2" s="1"/>
  <c r="I355" i="2"/>
  <c r="R355" i="2" s="1"/>
  <c r="G355" i="2"/>
  <c r="H355" i="2" s="1"/>
  <c r="F355" i="2"/>
  <c r="E355" i="2"/>
  <c r="Q355" i="2" s="1"/>
  <c r="I354" i="2"/>
  <c r="R354" i="2" s="1"/>
  <c r="G354" i="2"/>
  <c r="F354" i="2"/>
  <c r="E354" i="2"/>
  <c r="Q354" i="2" s="1"/>
  <c r="I353" i="2"/>
  <c r="R353" i="2" s="1"/>
  <c r="G353" i="2"/>
  <c r="H353" i="2" s="1"/>
  <c r="F353" i="2"/>
  <c r="E353" i="2"/>
  <c r="Q353" i="2" s="1"/>
  <c r="I352" i="2"/>
  <c r="R352" i="2" s="1"/>
  <c r="G352" i="2"/>
  <c r="F352" i="2"/>
  <c r="E352" i="2"/>
  <c r="Q352" i="2" s="1"/>
  <c r="I351" i="2"/>
  <c r="R351" i="2" s="1"/>
  <c r="G351" i="2"/>
  <c r="F351" i="2"/>
  <c r="E351" i="2"/>
  <c r="Q351" i="2" s="1"/>
  <c r="I350" i="2"/>
  <c r="R350" i="2" s="1"/>
  <c r="G350" i="2"/>
  <c r="H350" i="2" s="1"/>
  <c r="F350" i="2"/>
  <c r="E350" i="2"/>
  <c r="Q350" i="2" s="1"/>
  <c r="G349" i="2"/>
  <c r="F349" i="2"/>
  <c r="E349" i="2"/>
  <c r="Q349" i="2" s="1"/>
  <c r="I349" i="2"/>
  <c r="R349" i="2" s="1"/>
  <c r="I348" i="2"/>
  <c r="R348" i="2" s="1"/>
  <c r="G348" i="2"/>
  <c r="H348" i="2" s="1"/>
  <c r="F348" i="2"/>
  <c r="E348" i="2"/>
  <c r="Q348" i="2" s="1"/>
  <c r="I347" i="2"/>
  <c r="R347" i="2" s="1"/>
  <c r="G347" i="2"/>
  <c r="H347" i="2" s="1"/>
  <c r="F347" i="2"/>
  <c r="E347" i="2"/>
  <c r="Q347" i="2" s="1"/>
  <c r="I346" i="2"/>
  <c r="R346" i="2" s="1"/>
  <c r="G346" i="2"/>
  <c r="H346" i="2" s="1"/>
  <c r="F346" i="2"/>
  <c r="E346" i="2"/>
  <c r="Q346" i="2" s="1"/>
  <c r="I345" i="2"/>
  <c r="R345" i="2" s="1"/>
  <c r="G345" i="2"/>
  <c r="H345" i="2" s="1"/>
  <c r="F345" i="2"/>
  <c r="E345" i="2"/>
  <c r="Q345" i="2" s="1"/>
  <c r="I344" i="2"/>
  <c r="R344" i="2" s="1"/>
  <c r="G344" i="2"/>
  <c r="F344" i="2"/>
  <c r="E344" i="2"/>
  <c r="Q344" i="2" s="1"/>
  <c r="I343" i="2"/>
  <c r="R343" i="2" s="1"/>
  <c r="G343" i="2"/>
  <c r="F343" i="2"/>
  <c r="E343" i="2"/>
  <c r="Q343" i="2" s="1"/>
  <c r="G342" i="2"/>
  <c r="F342" i="2"/>
  <c r="I342" i="2"/>
  <c r="R342" i="2" s="1"/>
  <c r="E342" i="2"/>
  <c r="Q342" i="2" s="1"/>
  <c r="I341" i="2"/>
  <c r="R341" i="2" s="1"/>
  <c r="G341" i="2"/>
  <c r="F341" i="2"/>
  <c r="E341" i="2"/>
  <c r="Q341" i="2" s="1"/>
  <c r="I340" i="2"/>
  <c r="R340" i="2" s="1"/>
  <c r="F340" i="2"/>
  <c r="E340" i="2"/>
  <c r="Q340" i="2" s="1"/>
  <c r="G340" i="2"/>
  <c r="I339" i="2"/>
  <c r="R339" i="2" s="1"/>
  <c r="G339" i="2"/>
  <c r="H339" i="2" s="1"/>
  <c r="F339" i="2"/>
  <c r="E339" i="2"/>
  <c r="Q339" i="2" s="1"/>
  <c r="I338" i="2"/>
  <c r="R338" i="2" s="1"/>
  <c r="G338" i="2"/>
  <c r="F338" i="2"/>
  <c r="E338" i="2"/>
  <c r="Q338" i="2" s="1"/>
  <c r="I337" i="2"/>
  <c r="R337" i="2" s="1"/>
  <c r="G337" i="2"/>
  <c r="H337" i="2" s="1"/>
  <c r="F337" i="2"/>
  <c r="E337" i="2"/>
  <c r="Q337" i="2" s="1"/>
  <c r="I336" i="2"/>
  <c r="R336" i="2" s="1"/>
  <c r="G336" i="2"/>
  <c r="F336" i="2"/>
  <c r="E336" i="2"/>
  <c r="Q336" i="2" s="1"/>
  <c r="I335" i="2"/>
  <c r="R335" i="2" s="1"/>
  <c r="G335" i="2"/>
  <c r="F335" i="2"/>
  <c r="E335" i="2"/>
  <c r="Q335" i="2" s="1"/>
  <c r="I334" i="2"/>
  <c r="R334" i="2" s="1"/>
  <c r="G334" i="2"/>
  <c r="H334" i="2" s="1"/>
  <c r="F334" i="2"/>
  <c r="E334" i="2"/>
  <c r="Q334" i="2" s="1"/>
  <c r="I333" i="2"/>
  <c r="R333" i="2" s="1"/>
  <c r="G333" i="2"/>
  <c r="F333" i="2"/>
  <c r="E333" i="2"/>
  <c r="Q333" i="2" s="1"/>
  <c r="I332" i="2"/>
  <c r="R332" i="2" s="1"/>
  <c r="F332" i="2"/>
  <c r="H332" i="2" s="1"/>
  <c r="G332" i="2"/>
  <c r="E332" i="2"/>
  <c r="Q332" i="2" s="1"/>
  <c r="I331" i="2"/>
  <c r="R331" i="2" s="1"/>
  <c r="G331" i="2"/>
  <c r="H331" i="2" s="1"/>
  <c r="F331" i="2"/>
  <c r="E331" i="2"/>
  <c r="Q331" i="2" s="1"/>
  <c r="I330" i="2"/>
  <c r="R330" i="2" s="1"/>
  <c r="G330" i="2"/>
  <c r="F330" i="2"/>
  <c r="E330" i="2"/>
  <c r="Q330" i="2" s="1"/>
  <c r="I329" i="2"/>
  <c r="R329" i="2" s="1"/>
  <c r="G329" i="2"/>
  <c r="F329" i="2"/>
  <c r="E329" i="2"/>
  <c r="Q329" i="2" s="1"/>
  <c r="I328" i="2"/>
  <c r="R328" i="2" s="1"/>
  <c r="G328" i="2"/>
  <c r="F328" i="2"/>
  <c r="E328" i="2"/>
  <c r="Q328" i="2" s="1"/>
  <c r="I327" i="2"/>
  <c r="R327" i="2" s="1"/>
  <c r="G327" i="2"/>
  <c r="F327" i="2"/>
  <c r="E327" i="2"/>
  <c r="Q327" i="2" s="1"/>
  <c r="I326" i="2"/>
  <c r="R326" i="2" s="1"/>
  <c r="G326" i="2"/>
  <c r="F326" i="2"/>
  <c r="E326" i="2"/>
  <c r="Q326" i="2" s="1"/>
  <c r="I325" i="2"/>
  <c r="R325" i="2" s="1"/>
  <c r="G325" i="2"/>
  <c r="H325" i="2" s="1"/>
  <c r="F325" i="2"/>
  <c r="E325" i="2"/>
  <c r="Q325" i="2" s="1"/>
  <c r="I324" i="2"/>
  <c r="R324" i="2" s="1"/>
  <c r="G324" i="2"/>
  <c r="F324" i="2"/>
  <c r="E324" i="2"/>
  <c r="Q324" i="2" s="1"/>
  <c r="I323" i="2"/>
  <c r="R323" i="2" s="1"/>
  <c r="G323" i="2"/>
  <c r="F323" i="2"/>
  <c r="E323" i="2"/>
  <c r="Q323" i="2" s="1"/>
  <c r="I322" i="2"/>
  <c r="R322" i="2" s="1"/>
  <c r="G322" i="2"/>
  <c r="H322" i="2" s="1"/>
  <c r="F322" i="2"/>
  <c r="E322" i="2"/>
  <c r="Q322" i="2" s="1"/>
  <c r="G321" i="2"/>
  <c r="F321" i="2"/>
  <c r="I321" i="2"/>
  <c r="R321" i="2" s="1"/>
  <c r="E321" i="2"/>
  <c r="Q321" i="2" s="1"/>
  <c r="I320" i="2"/>
  <c r="R320" i="2" s="1"/>
  <c r="G320" i="2"/>
  <c r="H320" i="2" s="1"/>
  <c r="F320" i="2"/>
  <c r="E320" i="2"/>
  <c r="Q320" i="2" s="1"/>
  <c r="I319" i="2"/>
  <c r="R319" i="2" s="1"/>
  <c r="G319" i="2"/>
  <c r="H319" i="2" s="1"/>
  <c r="F319" i="2"/>
  <c r="E319" i="2"/>
  <c r="Q319" i="2" s="1"/>
  <c r="I318" i="2"/>
  <c r="R318" i="2" s="1"/>
  <c r="G318" i="2"/>
  <c r="F318" i="2"/>
  <c r="E318" i="2"/>
  <c r="Q318" i="2" s="1"/>
  <c r="I317" i="2"/>
  <c r="R317" i="2" s="1"/>
  <c r="G317" i="2"/>
  <c r="H317" i="2" s="1"/>
  <c r="F317" i="2"/>
  <c r="E317" i="2"/>
  <c r="Q317" i="2" s="1"/>
  <c r="I316" i="2"/>
  <c r="R316" i="2" s="1"/>
  <c r="G316" i="2"/>
  <c r="F316" i="2"/>
  <c r="E316" i="2"/>
  <c r="Q316" i="2" s="1"/>
  <c r="I315" i="2"/>
  <c r="R315" i="2" s="1"/>
  <c r="G315" i="2"/>
  <c r="F315" i="2"/>
  <c r="E315" i="2"/>
  <c r="Q315" i="2" s="1"/>
  <c r="G314" i="2"/>
  <c r="I314" i="2"/>
  <c r="R314" i="2" s="1"/>
  <c r="F314" i="2"/>
  <c r="E314" i="2"/>
  <c r="Q314" i="2" s="1"/>
  <c r="I313" i="2"/>
  <c r="R313" i="2" s="1"/>
  <c r="G313" i="2"/>
  <c r="F313" i="2"/>
  <c r="E313" i="2"/>
  <c r="Q313" i="2" s="1"/>
  <c r="I312" i="2"/>
  <c r="R312" i="2" s="1"/>
  <c r="G312" i="2"/>
  <c r="F312" i="2"/>
  <c r="E312" i="2"/>
  <c r="Q312" i="2" s="1"/>
  <c r="I311" i="2"/>
  <c r="R311" i="2" s="1"/>
  <c r="G311" i="2"/>
  <c r="F311" i="2"/>
  <c r="E311" i="2"/>
  <c r="Q311" i="2" s="1"/>
  <c r="I310" i="2"/>
  <c r="R310" i="2" s="1"/>
  <c r="G310" i="2"/>
  <c r="F310" i="2"/>
  <c r="E310" i="2"/>
  <c r="Q310" i="2" s="1"/>
  <c r="I309" i="2"/>
  <c r="R309" i="2" s="1"/>
  <c r="G309" i="2"/>
  <c r="F309" i="2"/>
  <c r="E309" i="2"/>
  <c r="Q309" i="2" s="1"/>
  <c r="I308" i="2"/>
  <c r="R308" i="2" s="1"/>
  <c r="F308" i="2"/>
  <c r="G308" i="2"/>
  <c r="E308" i="2"/>
  <c r="Q308" i="2" s="1"/>
  <c r="I307" i="2"/>
  <c r="R307" i="2" s="1"/>
  <c r="G307" i="2"/>
  <c r="H307" i="2" s="1"/>
  <c r="F307" i="2"/>
  <c r="E307" i="2"/>
  <c r="Q307" i="2" s="1"/>
  <c r="I306" i="2"/>
  <c r="R306" i="2" s="1"/>
  <c r="G306" i="2"/>
  <c r="H306" i="2" s="1"/>
  <c r="F306" i="2"/>
  <c r="E306" i="2"/>
  <c r="Q306" i="2" s="1"/>
  <c r="I305" i="2"/>
  <c r="R305" i="2" s="1"/>
  <c r="G305" i="2"/>
  <c r="H305" i="2" s="1"/>
  <c r="F305" i="2"/>
  <c r="E305" i="2"/>
  <c r="Q305" i="2" s="1"/>
  <c r="I304" i="2"/>
  <c r="R304" i="2" s="1"/>
  <c r="G304" i="2"/>
  <c r="F304" i="2"/>
  <c r="E304" i="2"/>
  <c r="Q304" i="2" s="1"/>
  <c r="I303" i="2"/>
  <c r="R303" i="2" s="1"/>
  <c r="G303" i="2"/>
  <c r="H303" i="2" s="1"/>
  <c r="F303" i="2"/>
  <c r="E303" i="2"/>
  <c r="Q303" i="2" s="1"/>
  <c r="I302" i="2"/>
  <c r="R302" i="2" s="1"/>
  <c r="G302" i="2"/>
  <c r="F302" i="2"/>
  <c r="E302" i="2"/>
  <c r="Q302" i="2" s="1"/>
  <c r="I301" i="2"/>
  <c r="R301" i="2" s="1"/>
  <c r="G301" i="2"/>
  <c r="F301" i="2"/>
  <c r="E301" i="2"/>
  <c r="Q301" i="2" s="1"/>
  <c r="I300" i="2"/>
  <c r="R300" i="2" s="1"/>
  <c r="F300" i="2"/>
  <c r="H300" i="2" s="1"/>
  <c r="G300" i="2"/>
  <c r="E300" i="2"/>
  <c r="Q300" i="2" s="1"/>
  <c r="I299" i="2"/>
  <c r="R299" i="2" s="1"/>
  <c r="G299" i="2"/>
  <c r="F299" i="2"/>
  <c r="E299" i="2"/>
  <c r="Q299" i="2" s="1"/>
  <c r="I298" i="2"/>
  <c r="R298" i="2" s="1"/>
  <c r="G298" i="2"/>
  <c r="H298" i="2" s="1"/>
  <c r="F298" i="2"/>
  <c r="E298" i="2"/>
  <c r="Q298" i="2" s="1"/>
  <c r="I297" i="2"/>
  <c r="R297" i="2" s="1"/>
  <c r="G297" i="2"/>
  <c r="F297" i="2"/>
  <c r="E297" i="2"/>
  <c r="Q297" i="2" s="1"/>
  <c r="I296" i="2"/>
  <c r="R296" i="2" s="1"/>
  <c r="G296" i="2"/>
  <c r="F296" i="2"/>
  <c r="E296" i="2"/>
  <c r="Q296" i="2" s="1"/>
  <c r="I295" i="2"/>
  <c r="R295" i="2" s="1"/>
  <c r="G295" i="2"/>
  <c r="F295" i="2"/>
  <c r="E295" i="2"/>
  <c r="Q295" i="2" s="1"/>
  <c r="I294" i="2"/>
  <c r="R294" i="2" s="1"/>
  <c r="G294" i="2"/>
  <c r="F294" i="2"/>
  <c r="E294" i="2"/>
  <c r="Q294" i="2" s="1"/>
  <c r="G293" i="2"/>
  <c r="I293" i="2"/>
  <c r="R293" i="2" s="1"/>
  <c r="F293" i="2"/>
  <c r="E293" i="2"/>
  <c r="Q293" i="2" s="1"/>
  <c r="I292" i="2"/>
  <c r="R292" i="2" s="1"/>
  <c r="G292" i="2"/>
  <c r="F292" i="2"/>
  <c r="E292" i="2"/>
  <c r="Q292" i="2" s="1"/>
  <c r="I291" i="2"/>
  <c r="R291" i="2" s="1"/>
  <c r="G291" i="2"/>
  <c r="H291" i="2" s="1"/>
  <c r="F291" i="2"/>
  <c r="E291" i="2"/>
  <c r="Q291" i="2" s="1"/>
  <c r="I290" i="2"/>
  <c r="R290" i="2" s="1"/>
  <c r="G290" i="2"/>
  <c r="H290" i="2" s="1"/>
  <c r="F290" i="2"/>
  <c r="E290" i="2"/>
  <c r="Q290" i="2" s="1"/>
  <c r="I289" i="2"/>
  <c r="R289" i="2" s="1"/>
  <c r="G289" i="2"/>
  <c r="F289" i="2"/>
  <c r="E289" i="2"/>
  <c r="Q289" i="2" s="1"/>
  <c r="I288" i="2"/>
  <c r="R288" i="2" s="1"/>
  <c r="G288" i="2"/>
  <c r="E288" i="2"/>
  <c r="Q288" i="2" s="1"/>
  <c r="F288" i="2"/>
  <c r="I287" i="2"/>
  <c r="R287" i="2" s="1"/>
  <c r="G287" i="2"/>
  <c r="F287" i="2"/>
  <c r="E287" i="2"/>
  <c r="Q287" i="2" s="1"/>
  <c r="I286" i="2"/>
  <c r="R286" i="2" s="1"/>
  <c r="G286" i="2"/>
  <c r="F286" i="2"/>
  <c r="E286" i="2"/>
  <c r="Q286" i="2" s="1"/>
  <c r="G285" i="2"/>
  <c r="I285" i="2"/>
  <c r="R285" i="2" s="1"/>
  <c r="F285" i="2"/>
  <c r="E285" i="2"/>
  <c r="Q285" i="2" s="1"/>
  <c r="I284" i="2"/>
  <c r="R284" i="2" s="1"/>
  <c r="G284" i="2"/>
  <c r="F284" i="2"/>
  <c r="E284" i="2"/>
  <c r="Q284" i="2" s="1"/>
  <c r="I283" i="2"/>
  <c r="R283" i="2" s="1"/>
  <c r="G283" i="2"/>
  <c r="H283" i="2" s="1"/>
  <c r="F283" i="2"/>
  <c r="E283" i="2"/>
  <c r="Q283" i="2" s="1"/>
  <c r="I282" i="2"/>
  <c r="R282" i="2" s="1"/>
  <c r="G282" i="2"/>
  <c r="F282" i="2"/>
  <c r="E282" i="2"/>
  <c r="Q282" i="2" s="1"/>
  <c r="I281" i="2"/>
  <c r="R281" i="2" s="1"/>
  <c r="G281" i="2"/>
  <c r="F281" i="2"/>
  <c r="E281" i="2"/>
  <c r="Q281" i="2" s="1"/>
  <c r="I280" i="2"/>
  <c r="R280" i="2" s="1"/>
  <c r="G280" i="2"/>
  <c r="F280" i="2"/>
  <c r="E280" i="2"/>
  <c r="Q280" i="2" s="1"/>
  <c r="I279" i="2"/>
  <c r="R279" i="2" s="1"/>
  <c r="G279" i="2"/>
  <c r="F279" i="2"/>
  <c r="E279" i="2"/>
  <c r="Q279" i="2" s="1"/>
  <c r="I278" i="2"/>
  <c r="R278" i="2" s="1"/>
  <c r="G278" i="2"/>
  <c r="H278" i="2" s="1"/>
  <c r="F278" i="2"/>
  <c r="E278" i="2"/>
  <c r="Q278" i="2" s="1"/>
  <c r="I277" i="2"/>
  <c r="R277" i="2" s="1"/>
  <c r="G277" i="2"/>
  <c r="F277" i="2"/>
  <c r="E277" i="2"/>
  <c r="Q277" i="2" s="1"/>
  <c r="I276" i="2"/>
  <c r="R276" i="2" s="1"/>
  <c r="F276" i="2"/>
  <c r="H276" i="2" s="1"/>
  <c r="G276" i="2"/>
  <c r="E276" i="2"/>
  <c r="Q276" i="2" s="1"/>
  <c r="I275" i="2"/>
  <c r="R275" i="2" s="1"/>
  <c r="G275" i="2"/>
  <c r="F275" i="2"/>
  <c r="E275" i="2"/>
  <c r="Q275" i="2" s="1"/>
  <c r="I274" i="2"/>
  <c r="R274" i="2" s="1"/>
  <c r="G274" i="2"/>
  <c r="F274" i="2"/>
  <c r="E274" i="2"/>
  <c r="Q274" i="2" s="1"/>
  <c r="I273" i="2"/>
  <c r="R273" i="2" s="1"/>
  <c r="G273" i="2"/>
  <c r="H273" i="2" s="1"/>
  <c r="F273" i="2"/>
  <c r="E273" i="2"/>
  <c r="Q273" i="2" s="1"/>
  <c r="I272" i="2"/>
  <c r="R272" i="2" s="1"/>
  <c r="G272" i="2"/>
  <c r="F272" i="2"/>
  <c r="E272" i="2"/>
  <c r="Q272" i="2" s="1"/>
  <c r="I271" i="2"/>
  <c r="R271" i="2" s="1"/>
  <c r="G271" i="2"/>
  <c r="F271" i="2"/>
  <c r="E271" i="2"/>
  <c r="Q271" i="2" s="1"/>
  <c r="I270" i="2"/>
  <c r="R270" i="2" s="1"/>
  <c r="G270" i="2"/>
  <c r="F270" i="2"/>
  <c r="E270" i="2"/>
  <c r="Q270" i="2" s="1"/>
  <c r="I269" i="2"/>
  <c r="R269" i="2" s="1"/>
  <c r="G269" i="2"/>
  <c r="F269" i="2"/>
  <c r="E269" i="2"/>
  <c r="Q269" i="2" s="1"/>
  <c r="I268" i="2"/>
  <c r="R268" i="2" s="1"/>
  <c r="F268" i="2"/>
  <c r="G268" i="2"/>
  <c r="E268" i="2"/>
  <c r="Q268" i="2" s="1"/>
  <c r="I267" i="2"/>
  <c r="R267" i="2" s="1"/>
  <c r="G267" i="2"/>
  <c r="H267" i="2" s="1"/>
  <c r="F267" i="2"/>
  <c r="E267" i="2"/>
  <c r="Q267" i="2" s="1"/>
  <c r="I266" i="2"/>
  <c r="R266" i="2" s="1"/>
  <c r="G266" i="2"/>
  <c r="F266" i="2"/>
  <c r="E266" i="2"/>
  <c r="Q266" i="2" s="1"/>
  <c r="I265" i="2"/>
  <c r="R265" i="2" s="1"/>
  <c r="G265" i="2"/>
  <c r="F265" i="2"/>
  <c r="E265" i="2"/>
  <c r="Q265" i="2" s="1"/>
  <c r="G264" i="2"/>
  <c r="I264" i="2"/>
  <c r="R264" i="2" s="1"/>
  <c r="F264" i="2"/>
  <c r="E264" i="2"/>
  <c r="Q264" i="2" s="1"/>
  <c r="I263" i="2"/>
  <c r="R263" i="2" s="1"/>
  <c r="G263" i="2"/>
  <c r="F263" i="2"/>
  <c r="E263" i="2"/>
  <c r="Q263" i="2" s="1"/>
  <c r="I262" i="2"/>
  <c r="R262" i="2" s="1"/>
  <c r="G262" i="2"/>
  <c r="H262" i="2" s="1"/>
  <c r="F262" i="2"/>
  <c r="E262" i="2"/>
  <c r="Q262" i="2" s="1"/>
  <c r="I261" i="2"/>
  <c r="R261" i="2" s="1"/>
  <c r="G261" i="2"/>
  <c r="F261" i="2"/>
  <c r="E261" i="2"/>
  <c r="Q261" i="2" s="1"/>
  <c r="I260" i="2"/>
  <c r="R260" i="2" s="1"/>
  <c r="G260" i="2"/>
  <c r="H260" i="2" s="1"/>
  <c r="F260" i="2"/>
  <c r="E260" i="2"/>
  <c r="Q260" i="2" s="1"/>
  <c r="I259" i="2"/>
  <c r="R259" i="2" s="1"/>
  <c r="G259" i="2"/>
  <c r="F259" i="2"/>
  <c r="E259" i="2"/>
  <c r="Q259" i="2" s="1"/>
  <c r="I258" i="2"/>
  <c r="R258" i="2" s="1"/>
  <c r="G258" i="2"/>
  <c r="F258" i="2"/>
  <c r="E258" i="2"/>
  <c r="Q258" i="2" s="1"/>
  <c r="G257" i="2"/>
  <c r="I257" i="2"/>
  <c r="R257" i="2" s="1"/>
  <c r="F257" i="2"/>
  <c r="E257" i="2"/>
  <c r="Q257" i="2" s="1"/>
  <c r="I256" i="2"/>
  <c r="R256" i="2" s="1"/>
  <c r="G256" i="2"/>
  <c r="F256" i="2"/>
  <c r="E256" i="2"/>
  <c r="Q256" i="2" s="1"/>
  <c r="I255" i="2"/>
  <c r="R255" i="2" s="1"/>
  <c r="G255" i="2"/>
  <c r="H255" i="2" s="1"/>
  <c r="F255" i="2"/>
  <c r="E255" i="2"/>
  <c r="Q255" i="2" s="1"/>
  <c r="I254" i="2"/>
  <c r="R254" i="2" s="1"/>
  <c r="G254" i="2"/>
  <c r="F254" i="2"/>
  <c r="E254" i="2"/>
  <c r="Q254" i="2" s="1"/>
  <c r="I253" i="2"/>
  <c r="R253" i="2" s="1"/>
  <c r="G253" i="2"/>
  <c r="F253" i="2"/>
  <c r="E253" i="2"/>
  <c r="Q253" i="2" s="1"/>
  <c r="I252" i="2"/>
  <c r="R252" i="2" s="1"/>
  <c r="G252" i="2"/>
  <c r="F252" i="2"/>
  <c r="E252" i="2"/>
  <c r="Q252" i="2" s="1"/>
  <c r="I251" i="2"/>
  <c r="R251" i="2" s="1"/>
  <c r="G251" i="2"/>
  <c r="F251" i="2"/>
  <c r="E251" i="2"/>
  <c r="Q251" i="2" s="1"/>
  <c r="I250" i="2"/>
  <c r="R250" i="2" s="1"/>
  <c r="G250" i="2"/>
  <c r="H250" i="2" s="1"/>
  <c r="F250" i="2"/>
  <c r="E250" i="2"/>
  <c r="Q250" i="2" s="1"/>
  <c r="I249" i="2"/>
  <c r="R249" i="2" s="1"/>
  <c r="G249" i="2"/>
  <c r="F249" i="2"/>
  <c r="E249" i="2"/>
  <c r="Q249" i="2" s="1"/>
  <c r="I248" i="2"/>
  <c r="R248" i="2" s="1"/>
  <c r="G248" i="2"/>
  <c r="F248" i="2"/>
  <c r="E248" i="2"/>
  <c r="Q248" i="2" s="1"/>
  <c r="I247" i="2"/>
  <c r="R247" i="2" s="1"/>
  <c r="G247" i="2"/>
  <c r="F247" i="2"/>
  <c r="E247" i="2"/>
  <c r="Q247" i="2" s="1"/>
  <c r="I246" i="2"/>
  <c r="R246" i="2" s="1"/>
  <c r="G246" i="2"/>
  <c r="F246" i="2"/>
  <c r="E246" i="2"/>
  <c r="Q246" i="2" s="1"/>
  <c r="I245" i="2"/>
  <c r="R245" i="2" s="1"/>
  <c r="G245" i="2"/>
  <c r="F245" i="2"/>
  <c r="E245" i="2"/>
  <c r="Q245" i="2" s="1"/>
  <c r="I244" i="2"/>
  <c r="R244" i="2" s="1"/>
  <c r="F244" i="2"/>
  <c r="E244" i="2"/>
  <c r="Q244" i="2" s="1"/>
  <c r="G244" i="2"/>
  <c r="I243" i="2"/>
  <c r="R243" i="2" s="1"/>
  <c r="G243" i="2"/>
  <c r="H243" i="2" s="1"/>
  <c r="F243" i="2"/>
  <c r="E243" i="2"/>
  <c r="Q243" i="2" s="1"/>
  <c r="I242" i="2"/>
  <c r="R242" i="2" s="1"/>
  <c r="G242" i="2"/>
  <c r="F242" i="2"/>
  <c r="E242" i="2"/>
  <c r="Q242" i="2" s="1"/>
  <c r="I241" i="2"/>
  <c r="R241" i="2" s="1"/>
  <c r="G241" i="2"/>
  <c r="F241" i="2"/>
  <c r="E241" i="2"/>
  <c r="Q241" i="2" s="1"/>
  <c r="I240" i="2"/>
  <c r="R240" i="2" s="1"/>
  <c r="G240" i="2"/>
  <c r="F240" i="2"/>
  <c r="E240" i="2"/>
  <c r="Q240" i="2" s="1"/>
  <c r="I239" i="2"/>
  <c r="R239" i="2" s="1"/>
  <c r="G239" i="2"/>
  <c r="H239" i="2" s="1"/>
  <c r="F239" i="2"/>
  <c r="E239" i="2"/>
  <c r="Q239" i="2" s="1"/>
  <c r="I238" i="2"/>
  <c r="R238" i="2" s="1"/>
  <c r="G238" i="2"/>
  <c r="F238" i="2"/>
  <c r="E238" i="2"/>
  <c r="Q238" i="2" s="1"/>
  <c r="I237" i="2"/>
  <c r="R237" i="2" s="1"/>
  <c r="G237" i="2"/>
  <c r="F237" i="2"/>
  <c r="E237" i="2"/>
  <c r="Q237" i="2" s="1"/>
  <c r="I236" i="2"/>
  <c r="R236" i="2" s="1"/>
  <c r="F236" i="2"/>
  <c r="G236" i="2"/>
  <c r="E236" i="2"/>
  <c r="Q236" i="2" s="1"/>
  <c r="I235" i="2"/>
  <c r="R235" i="2" s="1"/>
  <c r="G235" i="2"/>
  <c r="F235" i="2"/>
  <c r="E235" i="2"/>
  <c r="Q235" i="2" s="1"/>
  <c r="I234" i="2"/>
  <c r="R234" i="2" s="1"/>
  <c r="G234" i="2"/>
  <c r="F234" i="2"/>
  <c r="E234" i="2"/>
  <c r="Q234" i="2" s="1"/>
  <c r="I233" i="2"/>
  <c r="R233" i="2" s="1"/>
  <c r="G233" i="2"/>
  <c r="F233" i="2"/>
  <c r="E233" i="2"/>
  <c r="Q233" i="2" s="1"/>
  <c r="I232" i="2"/>
  <c r="R232" i="2" s="1"/>
  <c r="G232" i="2"/>
  <c r="F232" i="2"/>
  <c r="E232" i="2"/>
  <c r="Q232" i="2" s="1"/>
  <c r="I231" i="2"/>
  <c r="R231" i="2" s="1"/>
  <c r="G231" i="2"/>
  <c r="F231" i="2"/>
  <c r="E231" i="2"/>
  <c r="Q231" i="2" s="1"/>
  <c r="I230" i="2"/>
  <c r="R230" i="2" s="1"/>
  <c r="G230" i="2"/>
  <c r="H230" i="2" s="1"/>
  <c r="F230" i="2"/>
  <c r="E230" i="2"/>
  <c r="Q230" i="2" s="1"/>
  <c r="G229" i="2"/>
  <c r="I229" i="2"/>
  <c r="R229" i="2" s="1"/>
  <c r="F229" i="2"/>
  <c r="E229" i="2"/>
  <c r="Q229" i="2" s="1"/>
  <c r="I228" i="2"/>
  <c r="R228" i="2" s="1"/>
  <c r="G228" i="2"/>
  <c r="H228" i="2" s="1"/>
  <c r="F228" i="2"/>
  <c r="E228" i="2"/>
  <c r="Q228" i="2" s="1"/>
  <c r="I227" i="2"/>
  <c r="R227" i="2" s="1"/>
  <c r="G227" i="2"/>
  <c r="H227" i="2" s="1"/>
  <c r="F227" i="2"/>
  <c r="E227" i="2"/>
  <c r="Q227" i="2" s="1"/>
  <c r="I226" i="2"/>
  <c r="R226" i="2" s="1"/>
  <c r="G226" i="2"/>
  <c r="H226" i="2" s="1"/>
  <c r="F226" i="2"/>
  <c r="E226" i="2"/>
  <c r="Q226" i="2" s="1"/>
  <c r="I225" i="2"/>
  <c r="R225" i="2" s="1"/>
  <c r="G225" i="2"/>
  <c r="H225" i="2" s="1"/>
  <c r="F225" i="2"/>
  <c r="E225" i="2"/>
  <c r="Q225" i="2" s="1"/>
  <c r="I224" i="2"/>
  <c r="R224" i="2" s="1"/>
  <c r="G224" i="2"/>
  <c r="H224" i="2" s="1"/>
  <c r="F224" i="2"/>
  <c r="E224" i="2"/>
  <c r="Q224" i="2" s="1"/>
  <c r="I223" i="2"/>
  <c r="R223" i="2" s="1"/>
  <c r="G223" i="2"/>
  <c r="F223" i="2"/>
  <c r="E223" i="2"/>
  <c r="Q223" i="2" s="1"/>
  <c r="I222" i="2"/>
  <c r="R222" i="2" s="1"/>
  <c r="G222" i="2"/>
  <c r="H222" i="2" s="1"/>
  <c r="F222" i="2"/>
  <c r="E222" i="2"/>
  <c r="Q222" i="2" s="1"/>
  <c r="G221" i="2"/>
  <c r="I221" i="2"/>
  <c r="R221" i="2" s="1"/>
  <c r="F221" i="2"/>
  <c r="E221" i="2"/>
  <c r="Q221" i="2" s="1"/>
  <c r="I220" i="2"/>
  <c r="R220" i="2" s="1"/>
  <c r="G220" i="2"/>
  <c r="H220" i="2" s="1"/>
  <c r="F220" i="2"/>
  <c r="E220" i="2"/>
  <c r="Q220" i="2" s="1"/>
  <c r="I219" i="2"/>
  <c r="R219" i="2" s="1"/>
  <c r="G219" i="2"/>
  <c r="H219" i="2" s="1"/>
  <c r="F219" i="2"/>
  <c r="E219" i="2"/>
  <c r="Q219" i="2" s="1"/>
  <c r="I218" i="2"/>
  <c r="R218" i="2" s="1"/>
  <c r="G218" i="2"/>
  <c r="F218" i="2"/>
  <c r="E218" i="2"/>
  <c r="Q218" i="2" s="1"/>
  <c r="I217" i="2"/>
  <c r="R217" i="2" s="1"/>
  <c r="G217" i="2"/>
  <c r="H217" i="2" s="1"/>
  <c r="F217" i="2"/>
  <c r="E217" i="2"/>
  <c r="Q217" i="2" s="1"/>
  <c r="I216" i="2"/>
  <c r="R216" i="2" s="1"/>
  <c r="G216" i="2"/>
  <c r="H216" i="2" s="1"/>
  <c r="F216" i="2"/>
  <c r="E216" i="2"/>
  <c r="Q216" i="2" s="1"/>
  <c r="I215" i="2"/>
  <c r="R215" i="2" s="1"/>
  <c r="G215" i="2"/>
  <c r="H215" i="2" s="1"/>
  <c r="F215" i="2"/>
  <c r="E215" i="2"/>
  <c r="Q215" i="2" s="1"/>
  <c r="I214" i="2"/>
  <c r="R214" i="2" s="1"/>
  <c r="G214" i="2"/>
  <c r="H214" i="2" s="1"/>
  <c r="F214" i="2"/>
  <c r="E214" i="2"/>
  <c r="Q214" i="2" s="1"/>
  <c r="I213" i="2"/>
  <c r="R213" i="2" s="1"/>
  <c r="G213" i="2"/>
  <c r="F213" i="2"/>
  <c r="E213" i="2"/>
  <c r="Q213" i="2" s="1"/>
  <c r="I212" i="2"/>
  <c r="R212" i="2" s="1"/>
  <c r="F212" i="2"/>
  <c r="E212" i="2"/>
  <c r="Q212" i="2" s="1"/>
  <c r="G212" i="2"/>
  <c r="I211" i="2"/>
  <c r="R211" i="2" s="1"/>
  <c r="G211" i="2"/>
  <c r="F211" i="2"/>
  <c r="E211" i="2"/>
  <c r="Q211" i="2" s="1"/>
  <c r="I210" i="2"/>
  <c r="R210" i="2" s="1"/>
  <c r="G210" i="2"/>
  <c r="F210" i="2"/>
  <c r="E210" i="2"/>
  <c r="Q210" i="2" s="1"/>
  <c r="I209" i="2"/>
  <c r="R209" i="2" s="1"/>
  <c r="G209" i="2"/>
  <c r="H209" i="2" s="1"/>
  <c r="F209" i="2"/>
  <c r="E209" i="2"/>
  <c r="Q209" i="2" s="1"/>
  <c r="I208" i="2"/>
  <c r="R208" i="2" s="1"/>
  <c r="G208" i="2"/>
  <c r="F208" i="2"/>
  <c r="E208" i="2"/>
  <c r="Q208" i="2" s="1"/>
  <c r="I207" i="2"/>
  <c r="R207" i="2" s="1"/>
  <c r="G207" i="2"/>
  <c r="F207" i="2"/>
  <c r="E207" i="2"/>
  <c r="Q207" i="2" s="1"/>
  <c r="I206" i="2"/>
  <c r="R206" i="2" s="1"/>
  <c r="G206" i="2"/>
  <c r="H206" i="2" s="1"/>
  <c r="F206" i="2"/>
  <c r="E206" i="2"/>
  <c r="Q206" i="2" s="1"/>
  <c r="I205" i="2"/>
  <c r="R205" i="2" s="1"/>
  <c r="G205" i="2"/>
  <c r="H205" i="2" s="1"/>
  <c r="F205" i="2"/>
  <c r="E205" i="2"/>
  <c r="Q205" i="2" s="1"/>
  <c r="I204" i="2"/>
  <c r="R204" i="2" s="1"/>
  <c r="F204" i="2"/>
  <c r="G204" i="2"/>
  <c r="E204" i="2"/>
  <c r="Q204" i="2" s="1"/>
  <c r="I203" i="2"/>
  <c r="R203" i="2" s="1"/>
  <c r="G203" i="2"/>
  <c r="F203" i="2"/>
  <c r="E203" i="2"/>
  <c r="Q203" i="2" s="1"/>
  <c r="I202" i="2"/>
  <c r="R202" i="2" s="1"/>
  <c r="G202" i="2"/>
  <c r="F202" i="2"/>
  <c r="E202" i="2"/>
  <c r="Q202" i="2" s="1"/>
  <c r="I201" i="2"/>
  <c r="R201" i="2" s="1"/>
  <c r="G201" i="2"/>
  <c r="F201" i="2"/>
  <c r="E201" i="2"/>
  <c r="Q201" i="2" s="1"/>
  <c r="I200" i="2"/>
  <c r="R200" i="2" s="1"/>
  <c r="G200" i="2"/>
  <c r="H200" i="2" s="1"/>
  <c r="F200" i="2"/>
  <c r="E200" i="2"/>
  <c r="Q200" i="2" s="1"/>
  <c r="I199" i="2"/>
  <c r="R199" i="2" s="1"/>
  <c r="G199" i="2"/>
  <c r="H199" i="2" s="1"/>
  <c r="F199" i="2"/>
  <c r="E199" i="2"/>
  <c r="Q199" i="2" s="1"/>
  <c r="I198" i="2"/>
  <c r="R198" i="2" s="1"/>
  <c r="G198" i="2"/>
  <c r="H198" i="2" s="1"/>
  <c r="F198" i="2"/>
  <c r="E198" i="2"/>
  <c r="Q198" i="2" s="1"/>
  <c r="I197" i="2"/>
  <c r="R197" i="2" s="1"/>
  <c r="G197" i="2"/>
  <c r="H197" i="2" s="1"/>
  <c r="F197" i="2"/>
  <c r="E197" i="2"/>
  <c r="Q197" i="2" s="1"/>
  <c r="I196" i="2"/>
  <c r="R196" i="2" s="1"/>
  <c r="G196" i="2"/>
  <c r="F196" i="2"/>
  <c r="E196" i="2"/>
  <c r="Q196" i="2" s="1"/>
  <c r="I195" i="2"/>
  <c r="R195" i="2" s="1"/>
  <c r="G195" i="2"/>
  <c r="H195" i="2" s="1"/>
  <c r="F195" i="2"/>
  <c r="E195" i="2"/>
  <c r="Q195" i="2" s="1"/>
  <c r="I194" i="2"/>
  <c r="R194" i="2" s="1"/>
  <c r="G194" i="2"/>
  <c r="F194" i="2"/>
  <c r="E194" i="2"/>
  <c r="Q194" i="2" s="1"/>
  <c r="G193" i="2"/>
  <c r="I193" i="2"/>
  <c r="R193" i="2" s="1"/>
  <c r="F193" i="2"/>
  <c r="E193" i="2"/>
  <c r="Q193" i="2" s="1"/>
  <c r="I192" i="2"/>
  <c r="R192" i="2" s="1"/>
  <c r="G192" i="2"/>
  <c r="H192" i="2" s="1"/>
  <c r="F192" i="2"/>
  <c r="E192" i="2"/>
  <c r="Q192" i="2" s="1"/>
  <c r="I191" i="2"/>
  <c r="R191" i="2" s="1"/>
  <c r="G191" i="2"/>
  <c r="F191" i="2"/>
  <c r="E191" i="2"/>
  <c r="Q191" i="2" s="1"/>
  <c r="I190" i="2"/>
  <c r="R190" i="2" s="1"/>
  <c r="G190" i="2"/>
  <c r="F190" i="2"/>
  <c r="E190" i="2"/>
  <c r="Q190" i="2" s="1"/>
  <c r="I189" i="2"/>
  <c r="R189" i="2" s="1"/>
  <c r="G189" i="2"/>
  <c r="H189" i="2" s="1"/>
  <c r="F189" i="2"/>
  <c r="E189" i="2"/>
  <c r="Q189" i="2" s="1"/>
  <c r="I188" i="2"/>
  <c r="R188" i="2" s="1"/>
  <c r="G188" i="2"/>
  <c r="H188" i="2" s="1"/>
  <c r="F188" i="2"/>
  <c r="E188" i="2"/>
  <c r="Q188" i="2" s="1"/>
  <c r="I187" i="2"/>
  <c r="R187" i="2" s="1"/>
  <c r="G187" i="2"/>
  <c r="F187" i="2"/>
  <c r="E187" i="2"/>
  <c r="Q187" i="2" s="1"/>
  <c r="I186" i="2"/>
  <c r="R186" i="2" s="1"/>
  <c r="G186" i="2"/>
  <c r="F186" i="2"/>
  <c r="E186" i="2"/>
  <c r="Q186" i="2" s="1"/>
  <c r="I185" i="2"/>
  <c r="R185" i="2" s="1"/>
  <c r="G185" i="2"/>
  <c r="F185" i="2"/>
  <c r="E185" i="2"/>
  <c r="Q185" i="2" s="1"/>
  <c r="I184" i="2"/>
  <c r="R184" i="2" s="1"/>
  <c r="G184" i="2"/>
  <c r="F184" i="2"/>
  <c r="E184" i="2"/>
  <c r="Q184" i="2" s="1"/>
  <c r="I183" i="2"/>
  <c r="R183" i="2" s="1"/>
  <c r="G183" i="2"/>
  <c r="F183" i="2"/>
  <c r="E183" i="2"/>
  <c r="Q183" i="2" s="1"/>
  <c r="I182" i="2"/>
  <c r="R182" i="2" s="1"/>
  <c r="G182" i="2"/>
  <c r="F182" i="2"/>
  <c r="E182" i="2"/>
  <c r="Q182" i="2" s="1"/>
  <c r="I181" i="2"/>
  <c r="R181" i="2" s="1"/>
  <c r="G181" i="2"/>
  <c r="F181" i="2"/>
  <c r="E181" i="2"/>
  <c r="Q181" i="2" s="1"/>
  <c r="I180" i="2"/>
  <c r="R180" i="2" s="1"/>
  <c r="F180" i="2"/>
  <c r="G180" i="2"/>
  <c r="E180" i="2"/>
  <c r="Q180" i="2" s="1"/>
  <c r="I179" i="2"/>
  <c r="R179" i="2" s="1"/>
  <c r="G179" i="2"/>
  <c r="F179" i="2"/>
  <c r="E179" i="2"/>
  <c r="Q179" i="2" s="1"/>
  <c r="G178" i="2"/>
  <c r="I178" i="2"/>
  <c r="R178" i="2" s="1"/>
  <c r="F178" i="2"/>
  <c r="E178" i="2"/>
  <c r="Q178" i="2" s="1"/>
  <c r="I177" i="2"/>
  <c r="R177" i="2" s="1"/>
  <c r="G177" i="2"/>
  <c r="H177" i="2" s="1"/>
  <c r="F177" i="2"/>
  <c r="E177" i="2"/>
  <c r="Q177" i="2" s="1"/>
  <c r="I176" i="2"/>
  <c r="R176" i="2" s="1"/>
  <c r="G176" i="2"/>
  <c r="F176" i="2"/>
  <c r="E176" i="2"/>
  <c r="Q176" i="2" s="1"/>
  <c r="I175" i="2"/>
  <c r="R175" i="2" s="1"/>
  <c r="G175" i="2"/>
  <c r="F175" i="2"/>
  <c r="E175" i="2"/>
  <c r="Q175" i="2" s="1"/>
  <c r="I174" i="2"/>
  <c r="R174" i="2" s="1"/>
  <c r="G174" i="2"/>
  <c r="H174" i="2" s="1"/>
  <c r="F174" i="2"/>
  <c r="E174" i="2"/>
  <c r="Q174" i="2" s="1"/>
  <c r="I173" i="2"/>
  <c r="R173" i="2" s="1"/>
  <c r="G173" i="2"/>
  <c r="H173" i="2" s="1"/>
  <c r="F173" i="2"/>
  <c r="E173" i="2"/>
  <c r="Q173" i="2" s="1"/>
  <c r="I172" i="2"/>
  <c r="R172" i="2" s="1"/>
  <c r="F172" i="2"/>
  <c r="G172" i="2"/>
  <c r="E172" i="2"/>
  <c r="Q172" i="2" s="1"/>
  <c r="I171" i="2"/>
  <c r="R171" i="2" s="1"/>
  <c r="G171" i="2"/>
  <c r="F171" i="2"/>
  <c r="E171" i="2"/>
  <c r="Q171" i="2" s="1"/>
  <c r="I170" i="2"/>
  <c r="R170" i="2" s="1"/>
  <c r="G170" i="2"/>
  <c r="H170" i="2" s="1"/>
  <c r="F170" i="2"/>
  <c r="E170" i="2"/>
  <c r="Q170" i="2" s="1"/>
  <c r="I169" i="2"/>
  <c r="R169" i="2" s="1"/>
  <c r="G169" i="2"/>
  <c r="H169" i="2" s="1"/>
  <c r="F169" i="2"/>
  <c r="E169" i="2"/>
  <c r="Q169" i="2" s="1"/>
  <c r="I168" i="2"/>
  <c r="R168" i="2" s="1"/>
  <c r="G168" i="2"/>
  <c r="H168" i="2" s="1"/>
  <c r="F168" i="2"/>
  <c r="E168" i="2"/>
  <c r="Q168" i="2" s="1"/>
  <c r="I167" i="2"/>
  <c r="R167" i="2" s="1"/>
  <c r="G167" i="2"/>
  <c r="H167" i="2" s="1"/>
  <c r="F167" i="2"/>
  <c r="E167" i="2"/>
  <c r="Q167" i="2" s="1"/>
  <c r="I166" i="2"/>
  <c r="R166" i="2" s="1"/>
  <c r="G166" i="2"/>
  <c r="H166" i="2" s="1"/>
  <c r="F166" i="2"/>
  <c r="E166" i="2"/>
  <c r="Q166" i="2" s="1"/>
  <c r="G165" i="2"/>
  <c r="I165" i="2"/>
  <c r="R165" i="2" s="1"/>
  <c r="F165" i="2"/>
  <c r="E165" i="2"/>
  <c r="Q165" i="2" s="1"/>
  <c r="I164" i="2"/>
  <c r="R164" i="2" s="1"/>
  <c r="G164" i="2"/>
  <c r="H164" i="2" s="1"/>
  <c r="F164" i="2"/>
  <c r="E164" i="2"/>
  <c r="Q164" i="2" s="1"/>
  <c r="I163" i="2"/>
  <c r="R163" i="2" s="1"/>
  <c r="G163" i="2"/>
  <c r="H163" i="2" s="1"/>
  <c r="F163" i="2"/>
  <c r="E163" i="2"/>
  <c r="Q163" i="2" s="1"/>
  <c r="I162" i="2"/>
  <c r="R162" i="2" s="1"/>
  <c r="G162" i="2"/>
  <c r="H162" i="2" s="1"/>
  <c r="F162" i="2"/>
  <c r="E162" i="2"/>
  <c r="Q162" i="2" s="1"/>
  <c r="I161" i="2"/>
  <c r="R161" i="2" s="1"/>
  <c r="G161" i="2"/>
  <c r="H161" i="2" s="1"/>
  <c r="F161" i="2"/>
  <c r="E161" i="2"/>
  <c r="Q161" i="2" s="1"/>
  <c r="I160" i="2"/>
  <c r="R160" i="2" s="1"/>
  <c r="G160" i="2"/>
  <c r="E160" i="2"/>
  <c r="Q160" i="2" s="1"/>
  <c r="F160" i="2"/>
  <c r="I159" i="2"/>
  <c r="R159" i="2" s="1"/>
  <c r="G159" i="2"/>
  <c r="H159" i="2" s="1"/>
  <c r="F159" i="2"/>
  <c r="E159" i="2"/>
  <c r="Q159" i="2" s="1"/>
  <c r="I158" i="2"/>
  <c r="R158" i="2" s="1"/>
  <c r="G158" i="2"/>
  <c r="H158" i="2" s="1"/>
  <c r="F158" i="2"/>
  <c r="E158" i="2"/>
  <c r="Q158" i="2" s="1"/>
  <c r="I157" i="2"/>
  <c r="R157" i="2" s="1"/>
  <c r="G157" i="2"/>
  <c r="F157" i="2"/>
  <c r="E157" i="2"/>
  <c r="Q157" i="2" s="1"/>
  <c r="I156" i="2"/>
  <c r="R156" i="2" s="1"/>
  <c r="G156" i="2"/>
  <c r="F156" i="2"/>
  <c r="E156" i="2"/>
  <c r="Q156" i="2" s="1"/>
  <c r="I155" i="2"/>
  <c r="R155" i="2" s="1"/>
  <c r="G155" i="2"/>
  <c r="F155" i="2"/>
  <c r="E155" i="2"/>
  <c r="Q155" i="2" s="1"/>
  <c r="I154" i="2"/>
  <c r="R154" i="2" s="1"/>
  <c r="G154" i="2"/>
  <c r="H154" i="2" s="1"/>
  <c r="F154" i="2"/>
  <c r="E154" i="2"/>
  <c r="Q154" i="2" s="1"/>
  <c r="I153" i="2"/>
  <c r="R153" i="2" s="1"/>
  <c r="G153" i="2"/>
  <c r="H153" i="2" s="1"/>
  <c r="F153" i="2"/>
  <c r="E153" i="2"/>
  <c r="Q153" i="2" s="1"/>
  <c r="I152" i="2"/>
  <c r="R152" i="2" s="1"/>
  <c r="G152" i="2"/>
  <c r="F152" i="2"/>
  <c r="E152" i="2"/>
  <c r="Q152" i="2" s="1"/>
  <c r="I151" i="2"/>
  <c r="R151" i="2" s="1"/>
  <c r="G151" i="2"/>
  <c r="H151" i="2" s="1"/>
  <c r="F151" i="2"/>
  <c r="E151" i="2"/>
  <c r="Q151" i="2" s="1"/>
  <c r="G150" i="2"/>
  <c r="F150" i="2"/>
  <c r="I150" i="2"/>
  <c r="R150" i="2" s="1"/>
  <c r="E150" i="2"/>
  <c r="Q150" i="2" s="1"/>
  <c r="I149" i="2"/>
  <c r="R149" i="2" s="1"/>
  <c r="G149" i="2"/>
  <c r="H149" i="2" s="1"/>
  <c r="F149" i="2"/>
  <c r="E149" i="2"/>
  <c r="Q149" i="2" s="1"/>
  <c r="I148" i="2"/>
  <c r="R148" i="2" s="1"/>
  <c r="F148" i="2"/>
  <c r="G148" i="2"/>
  <c r="E148" i="2"/>
  <c r="Q148" i="2" s="1"/>
  <c r="I147" i="2"/>
  <c r="R147" i="2" s="1"/>
  <c r="G147" i="2"/>
  <c r="H147" i="2" s="1"/>
  <c r="F147" i="2"/>
  <c r="E147" i="2"/>
  <c r="Q147" i="2" s="1"/>
  <c r="I146" i="2"/>
  <c r="R146" i="2" s="1"/>
  <c r="G146" i="2"/>
  <c r="F146" i="2"/>
  <c r="E146" i="2"/>
  <c r="Q146" i="2" s="1"/>
  <c r="I145" i="2"/>
  <c r="R145" i="2" s="1"/>
  <c r="G145" i="2"/>
  <c r="H145" i="2" s="1"/>
  <c r="F145" i="2"/>
  <c r="E145" i="2"/>
  <c r="Q145" i="2" s="1"/>
  <c r="I144" i="2"/>
  <c r="R144" i="2" s="1"/>
  <c r="G144" i="2"/>
  <c r="H144" i="2" s="1"/>
  <c r="F144" i="2"/>
  <c r="E144" i="2"/>
  <c r="Q144" i="2" s="1"/>
  <c r="I143" i="2"/>
  <c r="R143" i="2" s="1"/>
  <c r="G143" i="2"/>
  <c r="F143" i="2"/>
  <c r="E143" i="2"/>
  <c r="Q143" i="2" s="1"/>
  <c r="I142" i="2"/>
  <c r="R142" i="2" s="1"/>
  <c r="G142" i="2"/>
  <c r="H142" i="2" s="1"/>
  <c r="F142" i="2"/>
  <c r="E142" i="2"/>
  <c r="Q142" i="2" s="1"/>
  <c r="I141" i="2"/>
  <c r="R141" i="2" s="1"/>
  <c r="G141" i="2"/>
  <c r="H141" i="2" s="1"/>
  <c r="F141" i="2"/>
  <c r="E141" i="2"/>
  <c r="Q141" i="2" s="1"/>
  <c r="I140" i="2"/>
  <c r="R140" i="2" s="1"/>
  <c r="F140" i="2"/>
  <c r="G140" i="2"/>
  <c r="E140" i="2"/>
  <c r="Q140" i="2" s="1"/>
  <c r="I139" i="2"/>
  <c r="R139" i="2" s="1"/>
  <c r="G139" i="2"/>
  <c r="F139" i="2"/>
  <c r="E139" i="2"/>
  <c r="Q139" i="2" s="1"/>
  <c r="I138" i="2"/>
  <c r="R138" i="2" s="1"/>
  <c r="G138" i="2"/>
  <c r="F138" i="2"/>
  <c r="E138" i="2"/>
  <c r="Q138" i="2" s="1"/>
  <c r="I137" i="2"/>
  <c r="R137" i="2" s="1"/>
  <c r="G137" i="2"/>
  <c r="H137" i="2" s="1"/>
  <c r="F137" i="2"/>
  <c r="E137" i="2"/>
  <c r="Q137" i="2" s="1"/>
  <c r="I136" i="2"/>
  <c r="R136" i="2" s="1"/>
  <c r="G136" i="2"/>
  <c r="H136" i="2" s="1"/>
  <c r="F136" i="2"/>
  <c r="E136" i="2"/>
  <c r="Q136" i="2" s="1"/>
  <c r="I135" i="2"/>
  <c r="R135" i="2" s="1"/>
  <c r="G135" i="2"/>
  <c r="H135" i="2" s="1"/>
  <c r="F135" i="2"/>
  <c r="E135" i="2"/>
  <c r="Q135" i="2" s="1"/>
  <c r="I134" i="2"/>
  <c r="R134" i="2" s="1"/>
  <c r="G134" i="2"/>
  <c r="H134" i="2" s="1"/>
  <c r="F134" i="2"/>
  <c r="E134" i="2"/>
  <c r="Q134" i="2" s="1"/>
  <c r="I133" i="2"/>
  <c r="R133" i="2" s="1"/>
  <c r="G133" i="2"/>
  <c r="F133" i="2"/>
  <c r="E133" i="2"/>
  <c r="Q133" i="2" s="1"/>
  <c r="I132" i="2"/>
  <c r="R132" i="2" s="1"/>
  <c r="G132" i="2"/>
  <c r="F132" i="2"/>
  <c r="E132" i="2"/>
  <c r="Q132" i="2" s="1"/>
  <c r="I131" i="2"/>
  <c r="R131" i="2" s="1"/>
  <c r="G131" i="2"/>
  <c r="H131" i="2" s="1"/>
  <c r="F131" i="2"/>
  <c r="E131" i="2"/>
  <c r="Q131" i="2" s="1"/>
  <c r="I130" i="2"/>
  <c r="R130" i="2" s="1"/>
  <c r="G130" i="2"/>
  <c r="H130" i="2" s="1"/>
  <c r="F130" i="2"/>
  <c r="E130" i="2"/>
  <c r="Q130" i="2" s="1"/>
  <c r="I129" i="2"/>
  <c r="R129" i="2" s="1"/>
  <c r="G129" i="2"/>
  <c r="H129" i="2" s="1"/>
  <c r="F129" i="2"/>
  <c r="E129" i="2"/>
  <c r="Q129" i="2" s="1"/>
  <c r="I128" i="2"/>
  <c r="R128" i="2" s="1"/>
  <c r="G128" i="2"/>
  <c r="F128" i="2"/>
  <c r="E128" i="2"/>
  <c r="Q128" i="2" s="1"/>
  <c r="I127" i="2"/>
  <c r="R127" i="2" s="1"/>
  <c r="G127" i="2"/>
  <c r="F127" i="2"/>
  <c r="E127" i="2"/>
  <c r="Q127" i="2" s="1"/>
  <c r="I126" i="2"/>
  <c r="R126" i="2" s="1"/>
  <c r="G126" i="2"/>
  <c r="H126" i="2" s="1"/>
  <c r="F126" i="2"/>
  <c r="E126" i="2"/>
  <c r="Q126" i="2" s="1"/>
  <c r="I125" i="2"/>
  <c r="R125" i="2" s="1"/>
  <c r="G125" i="2"/>
  <c r="F125" i="2"/>
  <c r="E125" i="2"/>
  <c r="Q125" i="2" s="1"/>
  <c r="I124" i="2"/>
  <c r="R124" i="2" s="1"/>
  <c r="G124" i="2"/>
  <c r="F124" i="2"/>
  <c r="E124" i="2"/>
  <c r="Q124" i="2" s="1"/>
  <c r="I123" i="2"/>
  <c r="R123" i="2" s="1"/>
  <c r="G123" i="2"/>
  <c r="H123" i="2" s="1"/>
  <c r="F123" i="2"/>
  <c r="E123" i="2"/>
  <c r="Q123" i="2" s="1"/>
  <c r="G122" i="2"/>
  <c r="F122" i="2"/>
  <c r="I122" i="2"/>
  <c r="R122" i="2" s="1"/>
  <c r="E122" i="2"/>
  <c r="Q122" i="2" s="1"/>
  <c r="I121" i="2"/>
  <c r="R121" i="2" s="1"/>
  <c r="G121" i="2"/>
  <c r="F121" i="2"/>
  <c r="E121" i="2"/>
  <c r="Q121" i="2" s="1"/>
  <c r="I120" i="2"/>
  <c r="R120" i="2" s="1"/>
  <c r="G120" i="2"/>
  <c r="F120" i="2"/>
  <c r="E120" i="2"/>
  <c r="Q120" i="2" s="1"/>
  <c r="I119" i="2"/>
  <c r="R119" i="2" s="1"/>
  <c r="G119" i="2"/>
  <c r="F119" i="2"/>
  <c r="E119" i="2"/>
  <c r="Q119" i="2" s="1"/>
  <c r="I118" i="2"/>
  <c r="R118" i="2" s="1"/>
  <c r="G118" i="2"/>
  <c r="F118" i="2"/>
  <c r="E118" i="2"/>
  <c r="Q118" i="2" s="1"/>
  <c r="I117" i="2"/>
  <c r="R117" i="2" s="1"/>
  <c r="G117" i="2"/>
  <c r="F117" i="2"/>
  <c r="E117" i="2"/>
  <c r="Q117" i="2" s="1"/>
  <c r="I116" i="2"/>
  <c r="R116" i="2" s="1"/>
  <c r="F116" i="2"/>
  <c r="E116" i="2"/>
  <c r="Q116" i="2" s="1"/>
  <c r="G116" i="2"/>
  <c r="I115" i="2"/>
  <c r="R115" i="2" s="1"/>
  <c r="G115" i="2"/>
  <c r="F115" i="2"/>
  <c r="E115" i="2"/>
  <c r="Q115" i="2" s="1"/>
  <c r="G114" i="2"/>
  <c r="H114" i="2" s="1"/>
  <c r="I114" i="2"/>
  <c r="R114" i="2" s="1"/>
  <c r="F114" i="2"/>
  <c r="E114" i="2"/>
  <c r="Q114" i="2" s="1"/>
  <c r="I113" i="2"/>
  <c r="R113" i="2" s="1"/>
  <c r="G113" i="2"/>
  <c r="F113" i="2"/>
  <c r="E113" i="2"/>
  <c r="Q113" i="2" s="1"/>
  <c r="I112" i="2"/>
  <c r="R112" i="2" s="1"/>
  <c r="G112" i="2"/>
  <c r="F112" i="2"/>
  <c r="E112" i="2"/>
  <c r="Q112" i="2" s="1"/>
  <c r="I111" i="2"/>
  <c r="R111" i="2" s="1"/>
  <c r="G111" i="2"/>
  <c r="F111" i="2"/>
  <c r="E111" i="2"/>
  <c r="Q111" i="2" s="1"/>
  <c r="I110" i="2"/>
  <c r="R110" i="2" s="1"/>
  <c r="G110" i="2"/>
  <c r="F110" i="2"/>
  <c r="E110" i="2"/>
  <c r="Q110" i="2" s="1"/>
  <c r="I109" i="2"/>
  <c r="R109" i="2" s="1"/>
  <c r="G109" i="2"/>
  <c r="F109" i="2"/>
  <c r="E109" i="2"/>
  <c r="Q109" i="2" s="1"/>
  <c r="I108" i="2"/>
  <c r="R108" i="2" s="1"/>
  <c r="F108" i="2"/>
  <c r="G108" i="2"/>
  <c r="E108" i="2"/>
  <c r="Q108" i="2" s="1"/>
  <c r="I107" i="2"/>
  <c r="R107" i="2" s="1"/>
  <c r="G107" i="2"/>
  <c r="F107" i="2"/>
  <c r="E107" i="2"/>
  <c r="Q107" i="2" s="1"/>
  <c r="I106" i="2"/>
  <c r="R106" i="2" s="1"/>
  <c r="G106" i="2"/>
  <c r="F106" i="2"/>
  <c r="E106" i="2"/>
  <c r="Q106" i="2" s="1"/>
  <c r="I105" i="2"/>
  <c r="R105" i="2" s="1"/>
  <c r="G105" i="2"/>
  <c r="F105" i="2"/>
  <c r="E105" i="2"/>
  <c r="Q105" i="2" s="1"/>
  <c r="I104" i="2"/>
  <c r="R104" i="2" s="1"/>
  <c r="G104" i="2"/>
  <c r="F104" i="2"/>
  <c r="E104" i="2"/>
  <c r="Q104" i="2" s="1"/>
  <c r="I103" i="2"/>
  <c r="R103" i="2" s="1"/>
  <c r="G103" i="2"/>
  <c r="F103" i="2"/>
  <c r="E103" i="2"/>
  <c r="Q103" i="2" s="1"/>
  <c r="I102" i="2"/>
  <c r="R102" i="2" s="1"/>
  <c r="G102" i="2"/>
  <c r="H102" i="2" s="1"/>
  <c r="F102" i="2"/>
  <c r="E102" i="2"/>
  <c r="Q102" i="2" s="1"/>
  <c r="I101" i="2"/>
  <c r="R101" i="2" s="1"/>
  <c r="G101" i="2"/>
  <c r="F101" i="2"/>
  <c r="E101" i="2"/>
  <c r="Q101" i="2" s="1"/>
  <c r="I100" i="2"/>
  <c r="R100" i="2" s="1"/>
  <c r="G100" i="2"/>
  <c r="F100" i="2"/>
  <c r="E100" i="2"/>
  <c r="Q100" i="2" s="1"/>
  <c r="I99" i="2"/>
  <c r="R99" i="2" s="1"/>
  <c r="G99" i="2"/>
  <c r="F99" i="2"/>
  <c r="E99" i="2"/>
  <c r="Q99" i="2" s="1"/>
  <c r="I98" i="2"/>
  <c r="R98" i="2" s="1"/>
  <c r="G98" i="2"/>
  <c r="F98" i="2"/>
  <c r="E98" i="2"/>
  <c r="Q98" i="2" s="1"/>
  <c r="I97" i="2"/>
  <c r="R97" i="2" s="1"/>
  <c r="G97" i="2"/>
  <c r="F97" i="2"/>
  <c r="E97" i="2"/>
  <c r="Q97" i="2" s="1"/>
  <c r="I96" i="2"/>
  <c r="R96" i="2" s="1"/>
  <c r="G96" i="2"/>
  <c r="F96" i="2"/>
  <c r="E96" i="2"/>
  <c r="Q96" i="2" s="1"/>
  <c r="I95" i="2"/>
  <c r="R95" i="2" s="1"/>
  <c r="G95" i="2"/>
  <c r="F95" i="2"/>
  <c r="E95" i="2"/>
  <c r="Q95" i="2" s="1"/>
  <c r="I94" i="2"/>
  <c r="R94" i="2" s="1"/>
  <c r="G94" i="2"/>
  <c r="F94" i="2"/>
  <c r="E94" i="2"/>
  <c r="Q94" i="2" s="1"/>
  <c r="G93" i="2"/>
  <c r="F93" i="2"/>
  <c r="I93" i="2"/>
  <c r="R93" i="2" s="1"/>
  <c r="E93" i="2"/>
  <c r="Q93" i="2" s="1"/>
  <c r="I92" i="2"/>
  <c r="R92" i="2" s="1"/>
  <c r="G92" i="2"/>
  <c r="F92" i="2"/>
  <c r="E92" i="2"/>
  <c r="Q92" i="2" s="1"/>
  <c r="I91" i="2"/>
  <c r="R91" i="2" s="1"/>
  <c r="G91" i="2"/>
  <c r="F91" i="2"/>
  <c r="E91" i="2"/>
  <c r="Q91" i="2" s="1"/>
  <c r="I90" i="2"/>
  <c r="R90" i="2" s="1"/>
  <c r="G90" i="2"/>
  <c r="F90" i="2"/>
  <c r="E90" i="2"/>
  <c r="Q90" i="2" s="1"/>
  <c r="I89" i="2"/>
  <c r="R89" i="2" s="1"/>
  <c r="G89" i="2"/>
  <c r="H89" i="2" s="1"/>
  <c r="F89" i="2"/>
  <c r="E89" i="2"/>
  <c r="Q89" i="2" s="1"/>
  <c r="I88" i="2"/>
  <c r="R88" i="2" s="1"/>
  <c r="G88" i="2"/>
  <c r="F88" i="2"/>
  <c r="E88" i="2"/>
  <c r="Q88" i="2" s="1"/>
  <c r="I87" i="2"/>
  <c r="R87" i="2" s="1"/>
  <c r="G87" i="2"/>
  <c r="F87" i="2"/>
  <c r="E87" i="2"/>
  <c r="Q87" i="2" s="1"/>
  <c r="G86" i="2"/>
  <c r="I86" i="2"/>
  <c r="R86" i="2" s="1"/>
  <c r="F86" i="2"/>
  <c r="E86" i="2"/>
  <c r="Q86" i="2" s="1"/>
  <c r="I85" i="2"/>
  <c r="R85" i="2" s="1"/>
  <c r="G85" i="2"/>
  <c r="F85" i="2"/>
  <c r="E85" i="2"/>
  <c r="Q85" i="2" s="1"/>
  <c r="I84" i="2"/>
  <c r="R84" i="2" s="1"/>
  <c r="F84" i="2"/>
  <c r="E84" i="2"/>
  <c r="Q84" i="2" s="1"/>
  <c r="G84" i="2"/>
  <c r="I83" i="2"/>
  <c r="R83" i="2" s="1"/>
  <c r="G83" i="2"/>
  <c r="F83" i="2"/>
  <c r="E83" i="2"/>
  <c r="Q83" i="2" s="1"/>
  <c r="I82" i="2"/>
  <c r="R82" i="2" s="1"/>
  <c r="G82" i="2"/>
  <c r="F82" i="2"/>
  <c r="E82" i="2"/>
  <c r="Q82" i="2" s="1"/>
  <c r="I81" i="2"/>
  <c r="R81" i="2" s="1"/>
  <c r="G81" i="2"/>
  <c r="F81" i="2"/>
  <c r="E81" i="2"/>
  <c r="Q81" i="2" s="1"/>
  <c r="I80" i="2"/>
  <c r="R80" i="2" s="1"/>
  <c r="G80" i="2"/>
  <c r="F80" i="2"/>
  <c r="E80" i="2"/>
  <c r="Q80" i="2" s="1"/>
  <c r="I79" i="2"/>
  <c r="R79" i="2" s="1"/>
  <c r="G79" i="2"/>
  <c r="F79" i="2"/>
  <c r="E79" i="2"/>
  <c r="Q79" i="2" s="1"/>
  <c r="I78" i="2"/>
  <c r="R78" i="2" s="1"/>
  <c r="G78" i="2"/>
  <c r="F78" i="2"/>
  <c r="E78" i="2"/>
  <c r="Q78" i="2" s="1"/>
  <c r="I77" i="2"/>
  <c r="R77" i="2" s="1"/>
  <c r="G77" i="2"/>
  <c r="F77" i="2"/>
  <c r="E77" i="2"/>
  <c r="Q77" i="2" s="1"/>
  <c r="I76" i="2"/>
  <c r="R76" i="2" s="1"/>
  <c r="F76" i="2"/>
  <c r="G76" i="2"/>
  <c r="E76" i="2"/>
  <c r="Q76" i="2" s="1"/>
  <c r="I75" i="2"/>
  <c r="R75" i="2" s="1"/>
  <c r="G75" i="2"/>
  <c r="H75" i="2" s="1"/>
  <c r="F75" i="2"/>
  <c r="E75" i="2"/>
  <c r="Q75" i="2" s="1"/>
  <c r="I74" i="2"/>
  <c r="R74" i="2" s="1"/>
  <c r="G74" i="2"/>
  <c r="F74" i="2"/>
  <c r="E74" i="2"/>
  <c r="Q74" i="2" s="1"/>
  <c r="I73" i="2"/>
  <c r="R73" i="2" s="1"/>
  <c r="G73" i="2"/>
  <c r="F73" i="2"/>
  <c r="E73" i="2"/>
  <c r="Q73" i="2" s="1"/>
  <c r="I72" i="2"/>
  <c r="R72" i="2" s="1"/>
  <c r="G72" i="2"/>
  <c r="F72" i="2"/>
  <c r="E72" i="2"/>
  <c r="Q72" i="2" s="1"/>
  <c r="I71" i="2"/>
  <c r="R71" i="2" s="1"/>
  <c r="G71" i="2"/>
  <c r="F71" i="2"/>
  <c r="E71" i="2"/>
  <c r="Q71" i="2" s="1"/>
  <c r="I70" i="2"/>
  <c r="R70" i="2" s="1"/>
  <c r="G70" i="2"/>
  <c r="F70" i="2"/>
  <c r="E70" i="2"/>
  <c r="Q70" i="2" s="1"/>
  <c r="I69" i="2"/>
  <c r="R69" i="2" s="1"/>
  <c r="G69" i="2"/>
  <c r="F69" i="2"/>
  <c r="E69" i="2"/>
  <c r="Q69" i="2" s="1"/>
  <c r="I68" i="2"/>
  <c r="R68" i="2" s="1"/>
  <c r="G68" i="2"/>
  <c r="F68" i="2"/>
  <c r="E68" i="2"/>
  <c r="Q68" i="2" s="1"/>
  <c r="I67" i="2"/>
  <c r="R67" i="2" s="1"/>
  <c r="G67" i="2"/>
  <c r="F67" i="2"/>
  <c r="E67" i="2"/>
  <c r="Q67" i="2" s="1"/>
  <c r="I66" i="2"/>
  <c r="R66" i="2" s="1"/>
  <c r="G66" i="2"/>
  <c r="F66" i="2"/>
  <c r="E66" i="2"/>
  <c r="Q66" i="2" s="1"/>
  <c r="G65" i="2"/>
  <c r="I65" i="2"/>
  <c r="R65" i="2" s="1"/>
  <c r="F65" i="2"/>
  <c r="E65" i="2"/>
  <c r="Q65" i="2" s="1"/>
  <c r="I64" i="2"/>
  <c r="R64" i="2" s="1"/>
  <c r="G64" i="2"/>
  <c r="F64" i="2"/>
  <c r="E64" i="2"/>
  <c r="Q64" i="2" s="1"/>
  <c r="I63" i="2"/>
  <c r="R63" i="2" s="1"/>
  <c r="G63" i="2"/>
  <c r="F63" i="2"/>
  <c r="E63" i="2"/>
  <c r="Q63" i="2" s="1"/>
  <c r="I62" i="2"/>
  <c r="R62" i="2" s="1"/>
  <c r="G62" i="2"/>
  <c r="F62" i="2"/>
  <c r="E62" i="2"/>
  <c r="Q62" i="2" s="1"/>
  <c r="I61" i="2"/>
  <c r="R61" i="2" s="1"/>
  <c r="G61" i="2"/>
  <c r="F61" i="2"/>
  <c r="E61" i="2"/>
  <c r="Q61" i="2" s="1"/>
  <c r="I60" i="2"/>
  <c r="R60" i="2" s="1"/>
  <c r="G60" i="2"/>
  <c r="F60" i="2"/>
  <c r="E60" i="2"/>
  <c r="Q60" i="2" s="1"/>
  <c r="I59" i="2"/>
  <c r="R59" i="2" s="1"/>
  <c r="G59" i="2"/>
  <c r="F59" i="2"/>
  <c r="E59" i="2"/>
  <c r="Q59" i="2" s="1"/>
  <c r="G58" i="2"/>
  <c r="I58" i="2"/>
  <c r="R58" i="2" s="1"/>
  <c r="F58" i="2"/>
  <c r="E58" i="2"/>
  <c r="Q58" i="2" s="1"/>
  <c r="I57" i="2"/>
  <c r="R57" i="2" s="1"/>
  <c r="G57" i="2"/>
  <c r="F57" i="2"/>
  <c r="E57" i="2"/>
  <c r="Q57" i="2" s="1"/>
  <c r="I56" i="2"/>
  <c r="R56" i="2" s="1"/>
  <c r="G56" i="2"/>
  <c r="F56" i="2"/>
  <c r="E56" i="2"/>
  <c r="Q56" i="2" s="1"/>
  <c r="I55" i="2"/>
  <c r="R55" i="2" s="1"/>
  <c r="G55" i="2"/>
  <c r="F55" i="2"/>
  <c r="E55" i="2"/>
  <c r="Q55" i="2" s="1"/>
  <c r="I54" i="2"/>
  <c r="R54" i="2" s="1"/>
  <c r="G54" i="2"/>
  <c r="F54" i="2"/>
  <c r="E54" i="2"/>
  <c r="Q54" i="2" s="1"/>
  <c r="I53" i="2"/>
  <c r="R53" i="2" s="1"/>
  <c r="G53" i="2"/>
  <c r="F53" i="2"/>
  <c r="E53" i="2"/>
  <c r="Q53" i="2" s="1"/>
  <c r="I52" i="2"/>
  <c r="R52" i="2" s="1"/>
  <c r="F52" i="2"/>
  <c r="G52" i="2"/>
  <c r="E52" i="2"/>
  <c r="Q52" i="2" s="1"/>
  <c r="I51" i="2"/>
  <c r="R51" i="2" s="1"/>
  <c r="G51" i="2"/>
  <c r="F51" i="2"/>
  <c r="E51" i="2"/>
  <c r="Q51" i="2" s="1"/>
  <c r="I50" i="2"/>
  <c r="R50" i="2" s="1"/>
  <c r="G50" i="2"/>
  <c r="F50" i="2"/>
  <c r="E50" i="2"/>
  <c r="Q50" i="2" s="1"/>
  <c r="I49" i="2"/>
  <c r="R49" i="2" s="1"/>
  <c r="G49" i="2"/>
  <c r="F49" i="2"/>
  <c r="E49" i="2"/>
  <c r="Q49" i="2" s="1"/>
  <c r="I48" i="2"/>
  <c r="R48" i="2" s="1"/>
  <c r="G48" i="2"/>
  <c r="F48" i="2"/>
  <c r="E48" i="2"/>
  <c r="Q48" i="2" s="1"/>
  <c r="I47" i="2"/>
  <c r="R47" i="2" s="1"/>
  <c r="G47" i="2"/>
  <c r="F47" i="2"/>
  <c r="E47" i="2"/>
  <c r="Q47" i="2" s="1"/>
  <c r="I46" i="2"/>
  <c r="R46" i="2" s="1"/>
  <c r="G46" i="2"/>
  <c r="F46" i="2"/>
  <c r="E46" i="2"/>
  <c r="Q46" i="2" s="1"/>
  <c r="I45" i="2"/>
  <c r="R45" i="2" s="1"/>
  <c r="G45" i="2"/>
  <c r="F45" i="2"/>
  <c r="E45" i="2"/>
  <c r="Q45" i="2" s="1"/>
  <c r="I44" i="2"/>
  <c r="R44" i="2" s="1"/>
  <c r="F44" i="2"/>
  <c r="G44" i="2"/>
  <c r="E44" i="2"/>
  <c r="Q44" i="2" s="1"/>
  <c r="I43" i="2"/>
  <c r="R43" i="2" s="1"/>
  <c r="G43" i="2"/>
  <c r="F43" i="2"/>
  <c r="E43" i="2"/>
  <c r="Q43" i="2" s="1"/>
  <c r="I42" i="2"/>
  <c r="R42" i="2" s="1"/>
  <c r="G42" i="2"/>
  <c r="F42" i="2"/>
  <c r="E42" i="2"/>
  <c r="Q42" i="2" s="1"/>
  <c r="I41" i="2"/>
  <c r="R41" i="2" s="1"/>
  <c r="G41" i="2"/>
  <c r="F41" i="2"/>
  <c r="E41" i="2"/>
  <c r="Q41" i="2" s="1"/>
  <c r="I40" i="2"/>
  <c r="R40" i="2" s="1"/>
  <c r="G40" i="2"/>
  <c r="F40" i="2"/>
  <c r="E40" i="2"/>
  <c r="Q40" i="2" s="1"/>
  <c r="I39" i="2"/>
  <c r="R39" i="2" s="1"/>
  <c r="G39" i="2"/>
  <c r="F39" i="2"/>
  <c r="E39" i="2"/>
  <c r="Q39" i="2" s="1"/>
  <c r="I38" i="2"/>
  <c r="R38" i="2" s="1"/>
  <c r="G38" i="2"/>
  <c r="F38" i="2"/>
  <c r="E38" i="2"/>
  <c r="Q38" i="2" s="1"/>
  <c r="G37" i="2"/>
  <c r="F37" i="2"/>
  <c r="E37" i="2"/>
  <c r="Q37" i="2" s="1"/>
  <c r="I37" i="2"/>
  <c r="R37" i="2" s="1"/>
  <c r="I36" i="2"/>
  <c r="R36" i="2" s="1"/>
  <c r="G36" i="2"/>
  <c r="F36" i="2"/>
  <c r="E36" i="2"/>
  <c r="Q36" i="2" s="1"/>
  <c r="I35" i="2"/>
  <c r="R35" i="2" s="1"/>
  <c r="G35" i="2"/>
  <c r="F35" i="2"/>
  <c r="E35" i="2"/>
  <c r="Q35" i="2" s="1"/>
  <c r="I34" i="2"/>
  <c r="R34" i="2" s="1"/>
  <c r="G34" i="2"/>
  <c r="F34" i="2"/>
  <c r="E34" i="2"/>
  <c r="Q34" i="2" s="1"/>
  <c r="I33" i="2"/>
  <c r="R33" i="2" s="1"/>
  <c r="G33" i="2"/>
  <c r="F33" i="2"/>
  <c r="E33" i="2"/>
  <c r="Q33" i="2" s="1"/>
  <c r="I32" i="2"/>
  <c r="R32" i="2" s="1"/>
  <c r="G32" i="2"/>
  <c r="E32" i="2"/>
  <c r="Q32" i="2" s="1"/>
  <c r="F32" i="2"/>
  <c r="I31" i="2"/>
  <c r="R31" i="2" s="1"/>
  <c r="G31" i="2"/>
  <c r="F31" i="2"/>
  <c r="E31" i="2"/>
  <c r="Q31" i="2" s="1"/>
  <c r="I30" i="2"/>
  <c r="R30" i="2" s="1"/>
  <c r="G30" i="2"/>
  <c r="F30" i="2"/>
  <c r="E30" i="2"/>
  <c r="Q30" i="2" s="1"/>
  <c r="G29" i="2"/>
  <c r="I29" i="2"/>
  <c r="R29" i="2" s="1"/>
  <c r="F29" i="2"/>
  <c r="E29" i="2"/>
  <c r="Q29" i="2" s="1"/>
  <c r="I28" i="2"/>
  <c r="R28" i="2" s="1"/>
  <c r="G28" i="2"/>
  <c r="F28" i="2"/>
  <c r="E28" i="2"/>
  <c r="Q28" i="2" s="1"/>
  <c r="I27" i="2"/>
  <c r="R27" i="2" s="1"/>
  <c r="G27" i="2"/>
  <c r="F27" i="2"/>
  <c r="E27" i="2"/>
  <c r="Q27" i="2" s="1"/>
  <c r="I26" i="2"/>
  <c r="R26" i="2" s="1"/>
  <c r="G26" i="2"/>
  <c r="F26" i="2"/>
  <c r="E26" i="2"/>
  <c r="Q26" i="2" s="1"/>
  <c r="I25" i="2"/>
  <c r="R25" i="2" s="1"/>
  <c r="G25" i="2"/>
  <c r="F25" i="2"/>
  <c r="E25" i="2"/>
  <c r="Q25" i="2" s="1"/>
  <c r="I24" i="2"/>
  <c r="R24" i="2" s="1"/>
  <c r="G24" i="2"/>
  <c r="F24" i="2"/>
  <c r="E24" i="2"/>
  <c r="Q24" i="2" s="1"/>
  <c r="I23" i="2"/>
  <c r="R23" i="2" s="1"/>
  <c r="G23" i="2"/>
  <c r="F23" i="2"/>
  <c r="E23" i="2"/>
  <c r="Q23" i="2" s="1"/>
  <c r="I22" i="2"/>
  <c r="R22" i="2" s="1"/>
  <c r="G22" i="2"/>
  <c r="F22" i="2"/>
  <c r="E22" i="2"/>
  <c r="Q22" i="2" s="1"/>
  <c r="I21" i="2"/>
  <c r="R21" i="2" s="1"/>
  <c r="G21" i="2"/>
  <c r="F21" i="2"/>
  <c r="E21" i="2"/>
  <c r="Q21" i="2" s="1"/>
  <c r="I20" i="2"/>
  <c r="R20" i="2" s="1"/>
  <c r="F20" i="2"/>
  <c r="G20" i="2"/>
  <c r="E20" i="2"/>
  <c r="Q20" i="2" s="1"/>
  <c r="I19" i="2"/>
  <c r="R19" i="2" s="1"/>
  <c r="G19" i="2"/>
  <c r="F19" i="2"/>
  <c r="E19" i="2"/>
  <c r="Q19" i="2" s="1"/>
  <c r="I18" i="2"/>
  <c r="R18" i="2" s="1"/>
  <c r="G18" i="2"/>
  <c r="F18" i="2"/>
  <c r="E18" i="2"/>
  <c r="Q18" i="2" s="1"/>
  <c r="I17" i="2"/>
  <c r="R17" i="2" s="1"/>
  <c r="G17" i="2"/>
  <c r="F17" i="2"/>
  <c r="E17" i="2"/>
  <c r="Q17" i="2" s="1"/>
  <c r="I16" i="2"/>
  <c r="R16" i="2" s="1"/>
  <c r="G16" i="2"/>
  <c r="F16" i="2"/>
  <c r="E16" i="2"/>
  <c r="Q16" i="2" s="1"/>
  <c r="I15" i="2"/>
  <c r="R15" i="2" s="1"/>
  <c r="G15" i="2"/>
  <c r="F15" i="2"/>
  <c r="E15" i="2"/>
  <c r="Q15" i="2" s="1"/>
  <c r="I14" i="2"/>
  <c r="R14" i="2" s="1"/>
  <c r="G14" i="2"/>
  <c r="F14" i="2"/>
  <c r="E14" i="2"/>
  <c r="Q14" i="2" s="1"/>
  <c r="I13" i="2"/>
  <c r="R13" i="2" s="1"/>
  <c r="G13" i="2"/>
  <c r="F13" i="2"/>
  <c r="E13" i="2"/>
  <c r="Q13" i="2" s="1"/>
  <c r="I12" i="2"/>
  <c r="R12" i="2" s="1"/>
  <c r="F12" i="2"/>
  <c r="G12" i="2"/>
  <c r="E12" i="2"/>
  <c r="Q12" i="2" s="1"/>
  <c r="I11" i="2"/>
  <c r="R11" i="2" s="1"/>
  <c r="G11" i="2"/>
  <c r="F11" i="2"/>
  <c r="E11" i="2"/>
  <c r="Q11" i="2" s="1"/>
  <c r="I10" i="2"/>
  <c r="R10" i="2" s="1"/>
  <c r="G10" i="2"/>
  <c r="F10" i="2"/>
  <c r="E10" i="2"/>
  <c r="Q10" i="2" s="1"/>
  <c r="I9" i="2"/>
  <c r="R9" i="2" s="1"/>
  <c r="G9" i="2"/>
  <c r="F9" i="2"/>
  <c r="E9" i="2"/>
  <c r="Q9" i="2" s="1"/>
  <c r="G8" i="2"/>
  <c r="I8" i="2"/>
  <c r="R8" i="2" s="1"/>
  <c r="F8" i="2"/>
  <c r="E8" i="2"/>
  <c r="Q8" i="2" s="1"/>
  <c r="I7" i="2"/>
  <c r="R7" i="2" s="1"/>
  <c r="G7" i="2"/>
  <c r="F7" i="2"/>
  <c r="E7" i="2"/>
  <c r="Q7" i="2" s="1"/>
  <c r="I6" i="2"/>
  <c r="R6" i="2" s="1"/>
  <c r="G6" i="2"/>
  <c r="F6" i="2"/>
  <c r="E6" i="2"/>
  <c r="Q6" i="2" s="1"/>
  <c r="I5" i="2"/>
  <c r="R5" i="2" s="1"/>
  <c r="G5" i="2"/>
  <c r="F5" i="2"/>
  <c r="E5" i="2"/>
  <c r="Q5" i="2" s="1"/>
  <c r="I4" i="2"/>
  <c r="R4" i="2" s="1"/>
  <c r="G4" i="2"/>
  <c r="F4" i="2"/>
  <c r="E4" i="2"/>
  <c r="Q4" i="2" s="1"/>
  <c r="I3" i="2"/>
  <c r="R3" i="2" s="1"/>
  <c r="G3" i="2"/>
  <c r="F3" i="2"/>
  <c r="E3" i="2"/>
  <c r="Q3" i="2" s="1"/>
  <c r="H1573" i="2"/>
  <c r="H1569" i="2"/>
  <c r="H1565" i="2"/>
  <c r="H1571" i="2"/>
  <c r="H1567" i="2"/>
  <c r="H1563" i="2"/>
  <c r="H1555" i="2"/>
  <c r="H1551" i="2"/>
  <c r="H1543" i="2"/>
  <c r="H1566" i="2"/>
  <c r="H1550" i="2"/>
  <c r="H1538" i="2"/>
  <c r="H1540" i="2"/>
  <c r="H1536" i="2"/>
  <c r="H1528" i="2"/>
  <c r="H1520" i="2"/>
  <c r="T1506" i="2"/>
  <c r="H1572" i="2"/>
  <c r="H1564" i="2"/>
  <c r="H1556" i="2"/>
  <c r="H1552" i="2"/>
  <c r="H1544" i="2"/>
  <c r="H1522" i="2"/>
  <c r="H1542" i="2"/>
  <c r="T1510" i="2"/>
  <c r="H1534" i="2"/>
  <c r="H1568" i="2"/>
  <c r="H1560" i="2"/>
  <c r="H1548" i="2"/>
  <c r="H1532" i="2"/>
  <c r="H1524" i="2"/>
  <c r="H1516" i="2"/>
  <c r="H1512" i="2"/>
  <c r="H1508" i="2"/>
  <c r="H1504" i="2"/>
  <c r="H1500" i="2"/>
  <c r="H1496" i="2"/>
  <c r="H1492" i="2"/>
  <c r="H1488" i="2"/>
  <c r="H1484" i="2"/>
  <c r="H1480" i="2"/>
  <c r="H1476" i="2"/>
  <c r="H1472" i="2"/>
  <c r="H1468" i="2"/>
  <c r="H1464" i="2"/>
  <c r="H1460" i="2"/>
  <c r="H1456" i="2"/>
  <c r="H1452" i="2"/>
  <c r="H1448" i="2"/>
  <c r="H1444" i="2"/>
  <c r="H1440" i="2"/>
  <c r="H1436" i="2"/>
  <c r="H1432" i="2"/>
  <c r="H1428" i="2"/>
  <c r="H1424" i="2"/>
  <c r="H1420" i="2"/>
  <c r="H1416" i="2"/>
  <c r="H1412" i="2"/>
  <c r="H1408" i="2"/>
  <c r="H1404" i="2"/>
  <c r="H1400" i="2"/>
  <c r="H1396" i="2"/>
  <c r="H1392" i="2"/>
  <c r="H1388" i="2"/>
  <c r="H1384" i="2"/>
  <c r="H1380" i="2"/>
  <c r="H1376" i="2"/>
  <c r="H1372" i="2"/>
  <c r="H1368" i="2"/>
  <c r="H1364" i="2"/>
  <c r="H1360" i="2"/>
  <c r="H1356" i="2"/>
  <c r="H1352" i="2"/>
  <c r="H1348" i="2"/>
  <c r="H1344" i="2"/>
  <c r="H1340" i="2"/>
  <c r="H1336" i="2"/>
  <c r="H1332" i="2"/>
  <c r="H1328" i="2"/>
  <c r="H1324" i="2"/>
  <c r="H1320" i="2"/>
  <c r="H1316" i="2"/>
  <c r="H1312" i="2"/>
  <c r="H1308" i="2"/>
  <c r="H1304" i="2"/>
  <c r="H1300" i="2"/>
  <c r="H1296" i="2"/>
  <c r="H1292" i="2"/>
  <c r="H1288" i="2"/>
  <c r="H1284" i="2"/>
  <c r="H1280" i="2"/>
  <c r="H1276" i="2"/>
  <c r="H1272" i="2"/>
  <c r="H1268" i="2"/>
  <c r="H1264" i="2"/>
  <c r="H1260" i="2"/>
  <c r="H1256" i="2"/>
  <c r="H1252" i="2"/>
  <c r="H1248" i="2"/>
  <c r="H1244" i="2"/>
  <c r="H1240" i="2"/>
  <c r="H1236" i="2"/>
  <c r="H1232" i="2"/>
  <c r="H1228" i="2"/>
  <c r="H1224" i="2"/>
  <c r="H1220" i="2"/>
  <c r="H1216" i="2"/>
  <c r="H1212" i="2"/>
  <c r="H1208" i="2"/>
  <c r="H1204" i="2"/>
  <c r="H1200" i="2"/>
  <c r="H1196" i="2"/>
  <c r="H1192" i="2"/>
  <c r="H1188" i="2"/>
  <c r="H1184" i="2"/>
  <c r="H1180" i="2"/>
  <c r="H1176" i="2"/>
  <c r="H1172" i="2"/>
  <c r="H1168" i="2"/>
  <c r="H1164" i="2"/>
  <c r="H1160" i="2"/>
  <c r="H1156" i="2"/>
  <c r="H1152" i="2"/>
  <c r="H1148" i="2"/>
  <c r="H1144" i="2"/>
  <c r="H1140" i="2"/>
  <c r="H1136" i="2"/>
  <c r="H1132" i="2"/>
  <c r="H1128" i="2"/>
  <c r="H1124" i="2"/>
  <c r="H1120" i="2"/>
  <c r="H1116" i="2"/>
  <c r="H1112" i="2"/>
  <c r="H1108" i="2"/>
  <c r="H1104" i="2"/>
  <c r="H1100" i="2"/>
  <c r="H1096" i="2"/>
  <c r="H1092" i="2"/>
  <c r="H1088" i="2"/>
  <c r="H1084" i="2"/>
  <c r="H1080" i="2"/>
  <c r="H1076" i="2"/>
  <c r="H1072" i="2"/>
  <c r="H1068" i="2"/>
  <c r="H1064" i="2"/>
  <c r="H1060" i="2"/>
  <c r="H1056" i="2"/>
  <c r="H1052" i="2"/>
  <c r="H1048" i="2"/>
  <c r="H1574" i="2"/>
  <c r="H1558" i="2"/>
  <c r="H1554" i="2"/>
  <c r="H2" i="2"/>
  <c r="H1559" i="2"/>
  <c r="H1547" i="2"/>
  <c r="H1539" i="2"/>
  <c r="H1535" i="2"/>
  <c r="H1531" i="2"/>
  <c r="H1519" i="2"/>
  <c r="H1511" i="2"/>
  <c r="H1507" i="2"/>
  <c r="H1503" i="2"/>
  <c r="H1499" i="2"/>
  <c r="H1495" i="2"/>
  <c r="H1491" i="2"/>
  <c r="H1487" i="2"/>
  <c r="H1483" i="2"/>
  <c r="H1479" i="2"/>
  <c r="H1475" i="2"/>
  <c r="H1471" i="2"/>
  <c r="H1467" i="2"/>
  <c r="H1463" i="2"/>
  <c r="H1459" i="2"/>
  <c r="H1455" i="2"/>
  <c r="H1451" i="2"/>
  <c r="H1447" i="2"/>
  <c r="H1443" i="2"/>
  <c r="H1439" i="2"/>
  <c r="H1435" i="2"/>
  <c r="H1431" i="2"/>
  <c r="H1427" i="2"/>
  <c r="H1423" i="2"/>
  <c r="H1419" i="2"/>
  <c r="H1415" i="2"/>
  <c r="H1411" i="2"/>
  <c r="H1407" i="2"/>
  <c r="H1403" i="2"/>
  <c r="H1399" i="2"/>
  <c r="H1395" i="2"/>
  <c r="H1391" i="2"/>
  <c r="H1387" i="2"/>
  <c r="H1383" i="2"/>
  <c r="H1379" i="2"/>
  <c r="H1375" i="2"/>
  <c r="H1371" i="2"/>
  <c r="H1367" i="2"/>
  <c r="H1363" i="2"/>
  <c r="H1359" i="2"/>
  <c r="H1355" i="2"/>
  <c r="H1351" i="2"/>
  <c r="H1347" i="2"/>
  <c r="H1343" i="2"/>
  <c r="H1339" i="2"/>
  <c r="H1335" i="2"/>
  <c r="H1331" i="2"/>
  <c r="H1327" i="2"/>
  <c r="H1323" i="2"/>
  <c r="H1319" i="2"/>
  <c r="H1315" i="2"/>
  <c r="H1311" i="2"/>
  <c r="H1307" i="2"/>
  <c r="H1303" i="2"/>
  <c r="H1299" i="2"/>
  <c r="H1295" i="2"/>
  <c r="H1291" i="2"/>
  <c r="H1287" i="2"/>
  <c r="H1283" i="2"/>
  <c r="H1279" i="2"/>
  <c r="H1275" i="2"/>
  <c r="H1271" i="2"/>
  <c r="H1267" i="2"/>
  <c r="H1263" i="2"/>
  <c r="H1259" i="2"/>
  <c r="H1255" i="2"/>
  <c r="H1251" i="2"/>
  <c r="H1247" i="2"/>
  <c r="H1243" i="2"/>
  <c r="H1239" i="2"/>
  <c r="H1235" i="2"/>
  <c r="H1231" i="2"/>
  <c r="H1227" i="2"/>
  <c r="H1223" i="2"/>
  <c r="H1219" i="2"/>
  <c r="H1215" i="2"/>
  <c r="H1211" i="2"/>
  <c r="H1207" i="2"/>
  <c r="H1203" i="2"/>
  <c r="H1530" i="2"/>
  <c r="H1526" i="2"/>
  <c r="H1518" i="2"/>
  <c r="H1514" i="2"/>
  <c r="H1510" i="2"/>
  <c r="H1506" i="2"/>
  <c r="H1502" i="2"/>
  <c r="H1498" i="2"/>
  <c r="H1494" i="2"/>
  <c r="H1490" i="2"/>
  <c r="H1486" i="2"/>
  <c r="H1482" i="2"/>
  <c r="H1478" i="2"/>
  <c r="H1474" i="2"/>
  <c r="H1470" i="2"/>
  <c r="H1466" i="2"/>
  <c r="H1462" i="2"/>
  <c r="H1458" i="2"/>
  <c r="H1454" i="2"/>
  <c r="H1450" i="2"/>
  <c r="H1446" i="2"/>
  <c r="H1442" i="2"/>
  <c r="H1438" i="2"/>
  <c r="H1434" i="2"/>
  <c r="H1430" i="2"/>
  <c r="H1426" i="2"/>
  <c r="H1422" i="2"/>
  <c r="H1418" i="2"/>
  <c r="H1414" i="2"/>
  <c r="H1410" i="2"/>
  <c r="H1406" i="2"/>
  <c r="H1402" i="2"/>
  <c r="H1398" i="2"/>
  <c r="H1394" i="2"/>
  <c r="H1390" i="2"/>
  <c r="H1386" i="2"/>
  <c r="H1382" i="2"/>
  <c r="H1378" i="2"/>
  <c r="H1374" i="2"/>
  <c r="H1370" i="2"/>
  <c r="H1366" i="2"/>
  <c r="H1362" i="2"/>
  <c r="H1358" i="2"/>
  <c r="H1354" i="2"/>
  <c r="H1350" i="2"/>
  <c r="H1346" i="2"/>
  <c r="H1342" i="2"/>
  <c r="H1338" i="2"/>
  <c r="H1334" i="2"/>
  <c r="H1330" i="2"/>
  <c r="H1326" i="2"/>
  <c r="H1322" i="2"/>
  <c r="H1318" i="2"/>
  <c r="H1314" i="2"/>
  <c r="H1310" i="2"/>
  <c r="H1306" i="2"/>
  <c r="H1302" i="2"/>
  <c r="H1298" i="2"/>
  <c r="H1294" i="2"/>
  <c r="H1290" i="2"/>
  <c r="H1286" i="2"/>
  <c r="H1282" i="2"/>
  <c r="H1278" i="2"/>
  <c r="H1274" i="2"/>
  <c r="H1270" i="2"/>
  <c r="H1266" i="2"/>
  <c r="H1262" i="2"/>
  <c r="H1258" i="2"/>
  <c r="H1254" i="2"/>
  <c r="H1250" i="2"/>
  <c r="H1246" i="2"/>
  <c r="H1242" i="2"/>
  <c r="H1238" i="2"/>
  <c r="H1234" i="2"/>
  <c r="H1230" i="2"/>
  <c r="H1226" i="2"/>
  <c r="H1222" i="2"/>
  <c r="H1218" i="2"/>
  <c r="H1214" i="2"/>
  <c r="H1210" i="2"/>
  <c r="H1206" i="2"/>
  <c r="H1202" i="2"/>
  <c r="H1198" i="2"/>
  <c r="H1194" i="2"/>
  <c r="H1190" i="2"/>
  <c r="H1186" i="2"/>
  <c r="H1182" i="2"/>
  <c r="H1178" i="2"/>
  <c r="H1174" i="2"/>
  <c r="H1170" i="2"/>
  <c r="H1166" i="2"/>
  <c r="H1162" i="2"/>
  <c r="H1158" i="2"/>
  <c r="H1154" i="2"/>
  <c r="H1150" i="2"/>
  <c r="H1146" i="2"/>
  <c r="H1142" i="2"/>
  <c r="H1138" i="2"/>
  <c r="H1134" i="2"/>
  <c r="H1561" i="2"/>
  <c r="H1549" i="2"/>
  <c r="H1533" i="2"/>
  <c r="H1529" i="2"/>
  <c r="H1525" i="2"/>
  <c r="H1513" i="2"/>
  <c r="H1505" i="2"/>
  <c r="H1501" i="2"/>
  <c r="H1497" i="2"/>
  <c r="H1493" i="2"/>
  <c r="H1489" i="2"/>
  <c r="H1485" i="2"/>
  <c r="H1481" i="2"/>
  <c r="H1477" i="2"/>
  <c r="H1473" i="2"/>
  <c r="H1469" i="2"/>
  <c r="H1465" i="2"/>
  <c r="H1461" i="2"/>
  <c r="H1457" i="2"/>
  <c r="H1453" i="2"/>
  <c r="H1449" i="2"/>
  <c r="H1445" i="2"/>
  <c r="H1441" i="2"/>
  <c r="H1437" i="2"/>
  <c r="H1433" i="2"/>
  <c r="H1429" i="2"/>
  <c r="H1425" i="2"/>
  <c r="H1421" i="2"/>
  <c r="H1417" i="2"/>
  <c r="H1413" i="2"/>
  <c r="H1409" i="2"/>
  <c r="H1405" i="2"/>
  <c r="H1401" i="2"/>
  <c r="H1397" i="2"/>
  <c r="H1393" i="2"/>
  <c r="H1389" i="2"/>
  <c r="H1385" i="2"/>
  <c r="H1381" i="2"/>
  <c r="H1377" i="2"/>
  <c r="H1373" i="2"/>
  <c r="H1369" i="2"/>
  <c r="H1365" i="2"/>
  <c r="H1361" i="2"/>
  <c r="H1357" i="2"/>
  <c r="H1353" i="2"/>
  <c r="H1349" i="2"/>
  <c r="H1345" i="2"/>
  <c r="H1341" i="2"/>
  <c r="H1337" i="2"/>
  <c r="H1333" i="2"/>
  <c r="H1329" i="2"/>
  <c r="H1325" i="2"/>
  <c r="H1321" i="2"/>
  <c r="H1317" i="2"/>
  <c r="H1313" i="2"/>
  <c r="H1309" i="2"/>
  <c r="H1305" i="2"/>
  <c r="H1301" i="2"/>
  <c r="H1297" i="2"/>
  <c r="H1293" i="2"/>
  <c r="H1289" i="2"/>
  <c r="H1285" i="2"/>
  <c r="H1281" i="2"/>
  <c r="H1277" i="2"/>
  <c r="H1273" i="2"/>
  <c r="H1269" i="2"/>
  <c r="H1265" i="2"/>
  <c r="H1261" i="2"/>
  <c r="H1257" i="2"/>
  <c r="H1253" i="2"/>
  <c r="H1249" i="2"/>
  <c r="H1245" i="2"/>
  <c r="H1241" i="2"/>
  <c r="H1237" i="2"/>
  <c r="H1233" i="2"/>
  <c r="H1229" i="2"/>
  <c r="H1225" i="2"/>
  <c r="H1221" i="2"/>
  <c r="H1217" i="2"/>
  <c r="H1213" i="2"/>
  <c r="H1209" i="2"/>
  <c r="H1205" i="2"/>
  <c r="H1201" i="2"/>
  <c r="H1197" i="2"/>
  <c r="H1193" i="2"/>
  <c r="H1189" i="2"/>
  <c r="H1185" i="2"/>
  <c r="H1181" i="2"/>
  <c r="H1177" i="2"/>
  <c r="H1173" i="2"/>
  <c r="H1169" i="2"/>
  <c r="H1165" i="2"/>
  <c r="H1161" i="2"/>
  <c r="H1157" i="2"/>
  <c r="H1153" i="2"/>
  <c r="H1149" i="2"/>
  <c r="H1145" i="2"/>
  <c r="H1141" i="2"/>
  <c r="H1044" i="2"/>
  <c r="H1040" i="2"/>
  <c r="H1036" i="2"/>
  <c r="H1032" i="2"/>
  <c r="H1028" i="2"/>
  <c r="H1024" i="2"/>
  <c r="H1020" i="2"/>
  <c r="H1016" i="2"/>
  <c r="H1012" i="2"/>
  <c r="H1008" i="2"/>
  <c r="H1004" i="2"/>
  <c r="H1000" i="2"/>
  <c r="H996" i="2"/>
  <c r="H992" i="2"/>
  <c r="H988" i="2"/>
  <c r="H984" i="2"/>
  <c r="H980" i="2"/>
  <c r="H976" i="2"/>
  <c r="H972" i="2"/>
  <c r="H968" i="2"/>
  <c r="H964" i="2"/>
  <c r="H960" i="2"/>
  <c r="H956" i="2"/>
  <c r="H952" i="2"/>
  <c r="H948" i="2"/>
  <c r="H944" i="2"/>
  <c r="H940" i="2"/>
  <c r="H936" i="2"/>
  <c r="H932" i="2"/>
  <c r="H928" i="2"/>
  <c r="H924" i="2"/>
  <c r="H920" i="2"/>
  <c r="H916" i="2"/>
  <c r="H912" i="2"/>
  <c r="H908" i="2"/>
  <c r="H904" i="2"/>
  <c r="H900" i="2"/>
  <c r="H896" i="2"/>
  <c r="H892" i="2"/>
  <c r="H888" i="2"/>
  <c r="H884" i="2"/>
  <c r="H880" i="2"/>
  <c r="H876" i="2"/>
  <c r="H872" i="2"/>
  <c r="H868" i="2"/>
  <c r="H864" i="2"/>
  <c r="H860" i="2"/>
  <c r="H856" i="2"/>
  <c r="H852" i="2"/>
  <c r="H848" i="2"/>
  <c r="H844" i="2"/>
  <c r="H840" i="2"/>
  <c r="H836" i="2"/>
  <c r="H832" i="2"/>
  <c r="H828" i="2"/>
  <c r="H824" i="2"/>
  <c r="H820" i="2"/>
  <c r="H816" i="2"/>
  <c r="H812" i="2"/>
  <c r="H808" i="2"/>
  <c r="H804" i="2"/>
  <c r="H800" i="2"/>
  <c r="H796" i="2"/>
  <c r="H792" i="2"/>
  <c r="H788" i="2"/>
  <c r="H784" i="2"/>
  <c r="H780" i="2"/>
  <c r="H776" i="2"/>
  <c r="H772" i="2"/>
  <c r="H768" i="2"/>
  <c r="H764" i="2"/>
  <c r="H760" i="2"/>
  <c r="H756" i="2"/>
  <c r="H752" i="2"/>
  <c r="H748" i="2"/>
  <c r="H744" i="2"/>
  <c r="H740" i="2"/>
  <c r="H736" i="2"/>
  <c r="H732" i="2"/>
  <c r="H728" i="2"/>
  <c r="H724" i="2"/>
  <c r="H720" i="2"/>
  <c r="H716" i="2"/>
  <c r="H712" i="2"/>
  <c r="H708" i="2"/>
  <c r="H1199" i="2"/>
  <c r="H1195" i="2"/>
  <c r="H1191" i="2"/>
  <c r="H1187" i="2"/>
  <c r="H1183" i="2"/>
  <c r="H1179" i="2"/>
  <c r="H1175" i="2"/>
  <c r="H1171" i="2"/>
  <c r="H1167" i="2"/>
  <c r="H1163" i="2"/>
  <c r="H1159" i="2"/>
  <c r="H1155" i="2"/>
  <c r="H1151" i="2"/>
  <c r="H1147" i="2"/>
  <c r="H1143" i="2"/>
  <c r="H1139" i="2"/>
  <c r="H1135" i="2"/>
  <c r="H1131" i="2"/>
  <c r="H1127" i="2"/>
  <c r="H1123" i="2"/>
  <c r="H1119" i="2"/>
  <c r="H1115" i="2"/>
  <c r="H1111" i="2"/>
  <c r="H1107" i="2"/>
  <c r="H1103" i="2"/>
  <c r="H1099" i="2"/>
  <c r="H1095" i="2"/>
  <c r="H1091" i="2"/>
  <c r="H1087" i="2"/>
  <c r="H1083" i="2"/>
  <c r="H1079" i="2"/>
  <c r="H1075" i="2"/>
  <c r="H1071" i="2"/>
  <c r="H1067" i="2"/>
  <c r="H1063" i="2"/>
  <c r="H1059" i="2"/>
  <c r="H1055" i="2"/>
  <c r="H1051" i="2"/>
  <c r="H1047" i="2"/>
  <c r="H1043" i="2"/>
  <c r="H1039" i="2"/>
  <c r="H1035" i="2"/>
  <c r="H1031" i="2"/>
  <c r="H1027" i="2"/>
  <c r="H1023" i="2"/>
  <c r="H1019" i="2"/>
  <c r="H1015" i="2"/>
  <c r="H1011" i="2"/>
  <c r="H1007" i="2"/>
  <c r="H1003" i="2"/>
  <c r="H999" i="2"/>
  <c r="H995" i="2"/>
  <c r="H991" i="2"/>
  <c r="H987" i="2"/>
  <c r="H983" i="2"/>
  <c r="H979" i="2"/>
  <c r="H975" i="2"/>
  <c r="H971" i="2"/>
  <c r="H967" i="2"/>
  <c r="H963" i="2"/>
  <c r="H959" i="2"/>
  <c r="H955" i="2"/>
  <c r="H951" i="2"/>
  <c r="H947" i="2"/>
  <c r="H943" i="2"/>
  <c r="H939" i="2"/>
  <c r="H935" i="2"/>
  <c r="H931" i="2"/>
  <c r="H927" i="2"/>
  <c r="H923" i="2"/>
  <c r="H919" i="2"/>
  <c r="H915" i="2"/>
  <c r="H911" i="2"/>
  <c r="H907" i="2"/>
  <c r="H903" i="2"/>
  <c r="H1130" i="2"/>
  <c r="H1126" i="2"/>
  <c r="H1122" i="2"/>
  <c r="H1118" i="2"/>
  <c r="H1114" i="2"/>
  <c r="H1110" i="2"/>
  <c r="H1106" i="2"/>
  <c r="H1102" i="2"/>
  <c r="H1098" i="2"/>
  <c r="H1094" i="2"/>
  <c r="H1090" i="2"/>
  <c r="H1086" i="2"/>
  <c r="H1082" i="2"/>
  <c r="H1078" i="2"/>
  <c r="H1074" i="2"/>
  <c r="H1070" i="2"/>
  <c r="H1066" i="2"/>
  <c r="H1062" i="2"/>
  <c r="H1058" i="2"/>
  <c r="H1054" i="2"/>
  <c r="H1050" i="2"/>
  <c r="H1046" i="2"/>
  <c r="H1042" i="2"/>
  <c r="H1038" i="2"/>
  <c r="H1034" i="2"/>
  <c r="H1030" i="2"/>
  <c r="H1026" i="2"/>
  <c r="H1022" i="2"/>
  <c r="H1018" i="2"/>
  <c r="H1014" i="2"/>
  <c r="H1010" i="2"/>
  <c r="H1006" i="2"/>
  <c r="H1002" i="2"/>
  <c r="H998" i="2"/>
  <c r="H994" i="2"/>
  <c r="H990" i="2"/>
  <c r="H986" i="2"/>
  <c r="H982" i="2"/>
  <c r="H978" i="2"/>
  <c r="H974" i="2"/>
  <c r="H970" i="2"/>
  <c r="H966" i="2"/>
  <c r="H962" i="2"/>
  <c r="H958" i="2"/>
  <c r="H954" i="2"/>
  <c r="H950" i="2"/>
  <c r="H946" i="2"/>
  <c r="H942" i="2"/>
  <c r="H938" i="2"/>
  <c r="H934" i="2"/>
  <c r="H930" i="2"/>
  <c r="H926" i="2"/>
  <c r="H922" i="2"/>
  <c r="H918" i="2"/>
  <c r="H914" i="2"/>
  <c r="H910" i="2"/>
  <c r="H906" i="2"/>
  <c r="H902" i="2"/>
  <c r="H898" i="2"/>
  <c r="H894" i="2"/>
  <c r="H890" i="2"/>
  <c r="H886" i="2"/>
  <c r="H882" i="2"/>
  <c r="H878" i="2"/>
  <c r="H874" i="2"/>
  <c r="H1137" i="2"/>
  <c r="H1133" i="2"/>
  <c r="H1129" i="2"/>
  <c r="H1125" i="2"/>
  <c r="H1121" i="2"/>
  <c r="H1117" i="2"/>
  <c r="H1113" i="2"/>
  <c r="H1109" i="2"/>
  <c r="H1105" i="2"/>
  <c r="H1101" i="2"/>
  <c r="H1097" i="2"/>
  <c r="H1093" i="2"/>
  <c r="H1089" i="2"/>
  <c r="H1085" i="2"/>
  <c r="H1081" i="2"/>
  <c r="H1077" i="2"/>
  <c r="H1073" i="2"/>
  <c r="H1069" i="2"/>
  <c r="H1065" i="2"/>
  <c r="H1061" i="2"/>
  <c r="H1057" i="2"/>
  <c r="H1053" i="2"/>
  <c r="H1049" i="2"/>
  <c r="H1045" i="2"/>
  <c r="H1041" i="2"/>
  <c r="H1037" i="2"/>
  <c r="H1033" i="2"/>
  <c r="H1029" i="2"/>
  <c r="H1025" i="2"/>
  <c r="H1021" i="2"/>
  <c r="H1017" i="2"/>
  <c r="H1013" i="2"/>
  <c r="H1009" i="2"/>
  <c r="H1005" i="2"/>
  <c r="H1001" i="2"/>
  <c r="H997" i="2"/>
  <c r="H993" i="2"/>
  <c r="H989" i="2"/>
  <c r="H985" i="2"/>
  <c r="H981" i="2"/>
  <c r="H977" i="2"/>
  <c r="H973" i="2"/>
  <c r="H969" i="2"/>
  <c r="H965" i="2"/>
  <c r="H961" i="2"/>
  <c r="H957" i="2"/>
  <c r="H953" i="2"/>
  <c r="H949" i="2"/>
  <c r="H945" i="2"/>
  <c r="H941" i="2"/>
  <c r="H937" i="2"/>
  <c r="H933" i="2"/>
  <c r="H929" i="2"/>
  <c r="H925" i="2"/>
  <c r="H921" i="2"/>
  <c r="H917" i="2"/>
  <c r="H913" i="2"/>
  <c r="H909" i="2"/>
  <c r="H905" i="2"/>
  <c r="H901" i="2"/>
  <c r="H897" i="2"/>
  <c r="H893" i="2"/>
  <c r="H889" i="2"/>
  <c r="H885" i="2"/>
  <c r="H881" i="2"/>
  <c r="H877" i="2"/>
  <c r="H873" i="2"/>
  <c r="H869" i="2"/>
  <c r="H865" i="2"/>
  <c r="H861" i="2"/>
  <c r="H857" i="2"/>
  <c r="H853" i="2"/>
  <c r="H849" i="2"/>
  <c r="H845" i="2"/>
  <c r="H841" i="2"/>
  <c r="H837" i="2"/>
  <c r="H833" i="2"/>
  <c r="H829" i="2"/>
  <c r="H825" i="2"/>
  <c r="H821" i="2"/>
  <c r="H817" i="2"/>
  <c r="H813" i="2"/>
  <c r="H809" i="2"/>
  <c r="H805" i="2"/>
  <c r="H801" i="2"/>
  <c r="H797" i="2"/>
  <c r="H793" i="2"/>
  <c r="H789" i="2"/>
  <c r="H785" i="2"/>
  <c r="H781" i="2"/>
  <c r="H777" i="2"/>
  <c r="H773" i="2"/>
  <c r="H769" i="2"/>
  <c r="H765" i="2"/>
  <c r="H761" i="2"/>
  <c r="H757" i="2"/>
  <c r="H753" i="2"/>
  <c r="H749" i="2"/>
  <c r="H745" i="2"/>
  <c r="H741" i="2"/>
  <c r="H737" i="2"/>
  <c r="H733" i="2"/>
  <c r="H704" i="2"/>
  <c r="H700" i="2"/>
  <c r="H696" i="2"/>
  <c r="H692" i="2"/>
  <c r="H688" i="2"/>
  <c r="H684" i="2"/>
  <c r="H680" i="2"/>
  <c r="H676" i="2"/>
  <c r="H672" i="2"/>
  <c r="H668" i="2"/>
  <c r="H664" i="2"/>
  <c r="H660" i="2"/>
  <c r="H656" i="2"/>
  <c r="H652" i="2"/>
  <c r="H648" i="2"/>
  <c r="H644" i="2"/>
  <c r="H640" i="2"/>
  <c r="H636" i="2"/>
  <c r="H632" i="2"/>
  <c r="H628" i="2"/>
  <c r="H624" i="2"/>
  <c r="H620" i="2"/>
  <c r="H616" i="2"/>
  <c r="H612" i="2"/>
  <c r="H608" i="2"/>
  <c r="H604" i="2"/>
  <c r="H600" i="2"/>
  <c r="H596" i="2"/>
  <c r="H592" i="2"/>
  <c r="H588" i="2"/>
  <c r="H584" i="2"/>
  <c r="H580" i="2"/>
  <c r="H576" i="2"/>
  <c r="H568" i="2"/>
  <c r="H564" i="2"/>
  <c r="H560" i="2"/>
  <c r="H552" i="2"/>
  <c r="H548" i="2"/>
  <c r="H544" i="2"/>
  <c r="H532" i="2"/>
  <c r="H528" i="2"/>
  <c r="H899" i="2"/>
  <c r="H895" i="2"/>
  <c r="H891" i="2"/>
  <c r="H887" i="2"/>
  <c r="H883" i="2"/>
  <c r="H879" i="2"/>
  <c r="H875" i="2"/>
  <c r="H871" i="2"/>
  <c r="H867" i="2"/>
  <c r="H863" i="2"/>
  <c r="H859" i="2"/>
  <c r="H855" i="2"/>
  <c r="H851" i="2"/>
  <c r="H847" i="2"/>
  <c r="H843" i="2"/>
  <c r="H839" i="2"/>
  <c r="H835" i="2"/>
  <c r="H831" i="2"/>
  <c r="H827" i="2"/>
  <c r="H823" i="2"/>
  <c r="H819" i="2"/>
  <c r="H815" i="2"/>
  <c r="H811" i="2"/>
  <c r="H807" i="2"/>
  <c r="H803" i="2"/>
  <c r="H799" i="2"/>
  <c r="H795" i="2"/>
  <c r="H791" i="2"/>
  <c r="H787" i="2"/>
  <c r="H783" i="2"/>
  <c r="H779" i="2"/>
  <c r="H775" i="2"/>
  <c r="H771" i="2"/>
  <c r="H767" i="2"/>
  <c r="H763" i="2"/>
  <c r="H759" i="2"/>
  <c r="H755" i="2"/>
  <c r="H751" i="2"/>
  <c r="H747" i="2"/>
  <c r="H743" i="2"/>
  <c r="H739" i="2"/>
  <c r="H735" i="2"/>
  <c r="H731" i="2"/>
  <c r="H727" i="2"/>
  <c r="H723" i="2"/>
  <c r="H719" i="2"/>
  <c r="H715" i="2"/>
  <c r="H711" i="2"/>
  <c r="H707" i="2"/>
  <c r="H703" i="2"/>
  <c r="H699" i="2"/>
  <c r="H695" i="2"/>
  <c r="H691" i="2"/>
  <c r="H687" i="2"/>
  <c r="H683" i="2"/>
  <c r="H679" i="2"/>
  <c r="H675" i="2"/>
  <c r="H671" i="2"/>
  <c r="H667" i="2"/>
  <c r="H663" i="2"/>
  <c r="H659" i="2"/>
  <c r="H655" i="2"/>
  <c r="H651" i="2"/>
  <c r="H647" i="2"/>
  <c r="H643" i="2"/>
  <c r="H639" i="2"/>
  <c r="H635" i="2"/>
  <c r="H631" i="2"/>
  <c r="H627" i="2"/>
  <c r="H623" i="2"/>
  <c r="H619" i="2"/>
  <c r="H615" i="2"/>
  <c r="H611" i="2"/>
  <c r="H607" i="2"/>
  <c r="H603" i="2"/>
  <c r="H599" i="2"/>
  <c r="H595" i="2"/>
  <c r="H591" i="2"/>
  <c r="H587" i="2"/>
  <c r="H583" i="2"/>
  <c r="H579" i="2"/>
  <c r="H575" i="2"/>
  <c r="H567" i="2"/>
  <c r="H563" i="2"/>
  <c r="H870" i="2"/>
  <c r="H866" i="2"/>
  <c r="H862" i="2"/>
  <c r="H858" i="2"/>
  <c r="H854" i="2"/>
  <c r="H850" i="2"/>
  <c r="H846" i="2"/>
  <c r="H842" i="2"/>
  <c r="H838" i="2"/>
  <c r="H834" i="2"/>
  <c r="H830" i="2"/>
  <c r="H826" i="2"/>
  <c r="H822" i="2"/>
  <c r="H818" i="2"/>
  <c r="H814" i="2"/>
  <c r="H810" i="2"/>
  <c r="H806" i="2"/>
  <c r="H802" i="2"/>
  <c r="H798" i="2"/>
  <c r="H794" i="2"/>
  <c r="H790" i="2"/>
  <c r="H786" i="2"/>
  <c r="H782" i="2"/>
  <c r="H778" i="2"/>
  <c r="H774" i="2"/>
  <c r="H770" i="2"/>
  <c r="H766" i="2"/>
  <c r="H762" i="2"/>
  <c r="H758" i="2"/>
  <c r="H754" i="2"/>
  <c r="H750" i="2"/>
  <c r="H746" i="2"/>
  <c r="H742" i="2"/>
  <c r="H738" i="2"/>
  <c r="H734" i="2"/>
  <c r="H730" i="2"/>
  <c r="H726" i="2"/>
  <c r="H722" i="2"/>
  <c r="H718" i="2"/>
  <c r="H714" i="2"/>
  <c r="H710" i="2"/>
  <c r="H706" i="2"/>
  <c r="H702" i="2"/>
  <c r="H698" i="2"/>
  <c r="H694" i="2"/>
  <c r="H690" i="2"/>
  <c r="H686" i="2"/>
  <c r="H682" i="2"/>
  <c r="H678" i="2"/>
  <c r="H674" i="2"/>
  <c r="H670" i="2"/>
  <c r="H666" i="2"/>
  <c r="H662" i="2"/>
  <c r="H658" i="2"/>
  <c r="H654" i="2"/>
  <c r="H650" i="2"/>
  <c r="H646" i="2"/>
  <c r="H642" i="2"/>
  <c r="H638" i="2"/>
  <c r="H634" i="2"/>
  <c r="H630" i="2"/>
  <c r="H626" i="2"/>
  <c r="H622" i="2"/>
  <c r="H618" i="2"/>
  <c r="H614" i="2"/>
  <c r="H610" i="2"/>
  <c r="H606" i="2"/>
  <c r="H602" i="2"/>
  <c r="H598" i="2"/>
  <c r="H594" i="2"/>
  <c r="H590" i="2"/>
  <c r="H586" i="2"/>
  <c r="H582" i="2"/>
  <c r="H578" i="2"/>
  <c r="H574" i="2"/>
  <c r="H570" i="2"/>
  <c r="H562" i="2"/>
  <c r="H558" i="2"/>
  <c r="H554" i="2"/>
  <c r="H538" i="2"/>
  <c r="H729" i="2"/>
  <c r="H725" i="2"/>
  <c r="H721" i="2"/>
  <c r="H717" i="2"/>
  <c r="H713" i="2"/>
  <c r="H709" i="2"/>
  <c r="H705" i="2"/>
  <c r="H701" i="2"/>
  <c r="H697" i="2"/>
  <c r="H693" i="2"/>
  <c r="H689" i="2"/>
  <c r="H685" i="2"/>
  <c r="H681" i="2"/>
  <c r="H677" i="2"/>
  <c r="H673" i="2"/>
  <c r="H669" i="2"/>
  <c r="H665" i="2"/>
  <c r="H661" i="2"/>
  <c r="H657" i="2"/>
  <c r="H653" i="2"/>
  <c r="H649" i="2"/>
  <c r="H645" i="2"/>
  <c r="H641" i="2"/>
  <c r="H637" i="2"/>
  <c r="H633" i="2"/>
  <c r="H629" i="2"/>
  <c r="H625" i="2"/>
  <c r="H621" i="2"/>
  <c r="H617" i="2"/>
  <c r="H613" i="2"/>
  <c r="H605" i="2"/>
  <c r="H601" i="2"/>
  <c r="H597" i="2"/>
  <c r="H593" i="2"/>
  <c r="H589" i="2"/>
  <c r="H585" i="2"/>
  <c r="H581" i="2"/>
  <c r="H573" i="2"/>
  <c r="H569" i="2"/>
  <c r="H557" i="2"/>
  <c r="H545" i="2"/>
  <c r="H533" i="2"/>
  <c r="H497" i="2"/>
  <c r="H489" i="2"/>
  <c r="H481" i="2"/>
  <c r="H465" i="2"/>
  <c r="H547" i="2"/>
  <c r="H531" i="2"/>
  <c r="H515" i="2"/>
  <c r="H518" i="2"/>
  <c r="H422" i="2"/>
  <c r="H398" i="2"/>
  <c r="H457" i="2"/>
  <c r="H441" i="2"/>
  <c r="H417" i="2"/>
  <c r="T1529" i="2"/>
  <c r="T1521" i="2"/>
  <c r="T1513" i="2"/>
  <c r="T1505" i="2"/>
  <c r="T1497" i="2"/>
  <c r="T1489" i="2"/>
  <c r="T1473" i="2"/>
  <c r="T1525" i="2"/>
  <c r="T1501" i="2"/>
  <c r="T1493" i="2"/>
  <c r="T1477" i="2"/>
  <c r="T1469" i="2"/>
  <c r="T1461" i="2"/>
  <c r="T1518" i="2"/>
  <c r="T1514" i="2"/>
  <c r="T1569" i="2"/>
  <c r="T1561" i="2"/>
  <c r="T1553" i="2"/>
  <c r="T1565" i="2"/>
  <c r="T1549" i="2"/>
  <c r="T1541" i="2"/>
  <c r="T1533" i="2"/>
  <c r="T1572" i="2"/>
  <c r="T1568" i="2"/>
  <c r="T1564" i="2"/>
  <c r="T1560" i="2"/>
  <c r="T1556" i="2"/>
  <c r="T1552" i="2"/>
  <c r="T1548" i="2"/>
  <c r="T1536" i="2"/>
  <c r="T1532" i="2"/>
  <c r="T1524" i="2"/>
  <c r="T1520" i="2"/>
  <c r="T1516" i="2"/>
  <c r="T1512" i="2"/>
  <c r="T1508" i="2"/>
  <c r="T1504" i="2"/>
  <c r="T1500" i="2"/>
  <c r="T1496" i="2"/>
  <c r="T1492" i="2"/>
  <c r="T1484" i="2"/>
  <c r="T1480" i="2"/>
  <c r="T1476" i="2"/>
  <c r="T1472" i="2"/>
  <c r="T1468" i="2"/>
  <c r="T1464" i="2"/>
  <c r="T1460" i="2"/>
  <c r="T1574" i="2"/>
  <c r="T1570" i="2"/>
  <c r="T1562" i="2"/>
  <c r="T1554" i="2"/>
  <c r="T1550" i="2"/>
  <c r="T1546" i="2"/>
  <c r="T1542" i="2"/>
  <c r="T1538" i="2"/>
  <c r="T1534" i="2"/>
  <c r="T1530" i="2"/>
  <c r="T1526" i="2"/>
  <c r="U2" i="2"/>
  <c r="T2" i="2"/>
  <c r="T1573" i="2" l="1"/>
  <c r="T591" i="2"/>
  <c r="H505" i="2"/>
  <c r="T1135" i="2"/>
  <c r="T1522" i="2"/>
  <c r="T1528" i="2"/>
  <c r="T1515" i="2"/>
  <c r="T1456" i="2"/>
  <c r="T1540" i="2"/>
  <c r="T1544" i="2"/>
  <c r="T1545" i="2"/>
  <c r="T1566" i="2"/>
  <c r="H372" i="2"/>
  <c r="H490" i="2"/>
  <c r="H529" i="2"/>
  <c r="H534" i="2"/>
  <c r="H535" i="2"/>
  <c r="H540" i="2"/>
  <c r="H542" i="2"/>
  <c r="H550" i="2"/>
  <c r="H551" i="2"/>
  <c r="H561" i="2"/>
  <c r="T1326" i="2"/>
  <c r="T1336" i="2"/>
  <c r="T1340" i="2"/>
  <c r="H288" i="2"/>
  <c r="H178" i="2"/>
  <c r="H257" i="2"/>
  <c r="H285" i="2"/>
  <c r="H293" i="2"/>
  <c r="H314" i="2"/>
  <c r="T1094" i="2"/>
  <c r="S2" i="2"/>
  <c r="V2" i="2"/>
  <c r="H416" i="2"/>
  <c r="H449" i="2"/>
  <c r="T1485" i="2"/>
  <c r="T1537" i="2"/>
  <c r="T1558" i="2"/>
  <c r="V15" i="2"/>
  <c r="S15" i="2"/>
  <c r="V31" i="2"/>
  <c r="S31" i="2"/>
  <c r="V47" i="2"/>
  <c r="S47" i="2"/>
  <c r="V63" i="2"/>
  <c r="S63" i="2"/>
  <c r="V79" i="2"/>
  <c r="S79" i="2"/>
  <c r="V95" i="2"/>
  <c r="S95" i="2"/>
  <c r="V111" i="2"/>
  <c r="S111" i="2"/>
  <c r="V127" i="2"/>
  <c r="S127" i="2"/>
  <c r="V143" i="2"/>
  <c r="S143" i="2"/>
  <c r="V159" i="2"/>
  <c r="S159" i="2"/>
  <c r="V175" i="2"/>
  <c r="S175" i="2"/>
  <c r="V191" i="2"/>
  <c r="S191" i="2"/>
  <c r="V207" i="2"/>
  <c r="S207" i="2"/>
  <c r="V223" i="2"/>
  <c r="S223" i="2"/>
  <c r="V239" i="2"/>
  <c r="S239" i="2"/>
  <c r="V255" i="2"/>
  <c r="S255" i="2"/>
  <c r="V271" i="2"/>
  <c r="S271" i="2"/>
  <c r="V287" i="2"/>
  <c r="S287" i="2"/>
  <c r="V303" i="2"/>
  <c r="S303" i="2"/>
  <c r="V319" i="2"/>
  <c r="S319" i="2"/>
  <c r="V335" i="2"/>
  <c r="S335" i="2"/>
  <c r="V351" i="2"/>
  <c r="S351" i="2"/>
  <c r="V367" i="2"/>
  <c r="S367" i="2"/>
  <c r="V383" i="2"/>
  <c r="S383" i="2"/>
  <c r="V399" i="2"/>
  <c r="S399" i="2"/>
  <c r="V415" i="2"/>
  <c r="S415" i="2"/>
  <c r="V431" i="2"/>
  <c r="S431" i="2"/>
  <c r="V447" i="2"/>
  <c r="S447" i="2"/>
  <c r="V463" i="2"/>
  <c r="S463" i="2"/>
  <c r="V479" i="2"/>
  <c r="S479" i="2"/>
  <c r="V495" i="2"/>
  <c r="S495" i="2"/>
  <c r="V511" i="2"/>
  <c r="S511" i="2"/>
  <c r="V527" i="2"/>
  <c r="S527" i="2"/>
  <c r="V543" i="2"/>
  <c r="S543" i="2"/>
  <c r="V559" i="2"/>
  <c r="S559" i="2"/>
  <c r="V575" i="2"/>
  <c r="S575" i="2"/>
  <c r="V591" i="2"/>
  <c r="S591" i="2"/>
  <c r="V607" i="2"/>
  <c r="S607" i="2"/>
  <c r="V13" i="2"/>
  <c r="S13" i="2"/>
  <c r="V29" i="2"/>
  <c r="S29" i="2"/>
  <c r="V45" i="2"/>
  <c r="S45" i="2"/>
  <c r="V61" i="2"/>
  <c r="S61" i="2"/>
  <c r="V77" i="2"/>
  <c r="S77" i="2"/>
  <c r="V93" i="2"/>
  <c r="S93" i="2"/>
  <c r="V109" i="2"/>
  <c r="S109" i="2"/>
  <c r="V125" i="2"/>
  <c r="S125" i="2"/>
  <c r="V141" i="2"/>
  <c r="S141" i="2"/>
  <c r="V157" i="2"/>
  <c r="S157" i="2"/>
  <c r="V173" i="2"/>
  <c r="S173" i="2"/>
  <c r="V189" i="2"/>
  <c r="S189" i="2"/>
  <c r="V205" i="2"/>
  <c r="S205" i="2"/>
  <c r="V221" i="2"/>
  <c r="S221" i="2"/>
  <c r="V237" i="2"/>
  <c r="S237" i="2"/>
  <c r="V253" i="2"/>
  <c r="S253" i="2"/>
  <c r="V269" i="2"/>
  <c r="S269" i="2"/>
  <c r="V285" i="2"/>
  <c r="S285" i="2"/>
  <c r="V301" i="2"/>
  <c r="S301" i="2"/>
  <c r="V317" i="2"/>
  <c r="S317" i="2"/>
  <c r="V333" i="2"/>
  <c r="S333" i="2"/>
  <c r="V349" i="2"/>
  <c r="S349" i="2"/>
  <c r="V365" i="2"/>
  <c r="S365" i="2"/>
  <c r="V381" i="2"/>
  <c r="S381" i="2"/>
  <c r="V397" i="2"/>
  <c r="S397" i="2"/>
  <c r="V413" i="2"/>
  <c r="S413" i="2"/>
  <c r="V429" i="2"/>
  <c r="S429" i="2"/>
  <c r="V445" i="2"/>
  <c r="S445" i="2"/>
  <c r="V461" i="2"/>
  <c r="S461" i="2"/>
  <c r="V477" i="2"/>
  <c r="S477" i="2"/>
  <c r="V493" i="2"/>
  <c r="S493" i="2"/>
  <c r="V509" i="2"/>
  <c r="S509" i="2"/>
  <c r="V525" i="2"/>
  <c r="S525" i="2"/>
  <c r="V541" i="2"/>
  <c r="S541" i="2"/>
  <c r="V557" i="2"/>
  <c r="S557" i="2"/>
  <c r="V573" i="2"/>
  <c r="S573" i="2"/>
  <c r="V589" i="2"/>
  <c r="S589" i="2"/>
  <c r="V605" i="2"/>
  <c r="S605" i="2"/>
  <c r="V621" i="2"/>
  <c r="S621" i="2"/>
  <c r="V637" i="2"/>
  <c r="S637" i="2"/>
  <c r="V653" i="2"/>
  <c r="S653" i="2"/>
  <c r="V669" i="2"/>
  <c r="S669" i="2"/>
  <c r="V685" i="2"/>
  <c r="S685" i="2"/>
  <c r="V701" i="2"/>
  <c r="S701" i="2"/>
  <c r="V717" i="2"/>
  <c r="S717" i="2"/>
  <c r="V733" i="2"/>
  <c r="S733" i="2"/>
  <c r="V749" i="2"/>
  <c r="S749" i="2"/>
  <c r="V765" i="2"/>
  <c r="S765" i="2"/>
  <c r="V781" i="2"/>
  <c r="S781" i="2"/>
  <c r="V797" i="2"/>
  <c r="S797" i="2"/>
  <c r="V813" i="2"/>
  <c r="S813" i="2"/>
  <c r="V829" i="2"/>
  <c r="S829" i="2"/>
  <c r="V845" i="2"/>
  <c r="S845" i="2"/>
  <c r="V861" i="2"/>
  <c r="S861" i="2"/>
  <c r="V877" i="2"/>
  <c r="S877" i="2"/>
  <c r="V893" i="2"/>
  <c r="S893" i="2"/>
  <c r="V909" i="2"/>
  <c r="S909" i="2"/>
  <c r="V925" i="2"/>
  <c r="S925" i="2"/>
  <c r="V941" i="2"/>
  <c r="S941" i="2"/>
  <c r="V957" i="2"/>
  <c r="S957" i="2"/>
  <c r="V973" i="2"/>
  <c r="S973" i="2"/>
  <c r="V989" i="2"/>
  <c r="S989" i="2"/>
  <c r="V1005" i="2"/>
  <c r="S1005" i="2"/>
  <c r="V1021" i="2"/>
  <c r="S1021" i="2"/>
  <c r="V1037" i="2"/>
  <c r="S1037" i="2"/>
  <c r="V1053" i="2"/>
  <c r="S1053" i="2"/>
  <c r="V1069" i="2"/>
  <c r="S1069" i="2"/>
  <c r="V1085" i="2"/>
  <c r="S1085" i="2"/>
  <c r="V1101" i="2"/>
  <c r="S1101" i="2"/>
  <c r="V1117" i="2"/>
  <c r="S1117" i="2"/>
  <c r="V1133" i="2"/>
  <c r="S1133" i="2"/>
  <c r="V1149" i="2"/>
  <c r="S1149" i="2"/>
  <c r="V1165" i="2"/>
  <c r="S1165" i="2"/>
  <c r="V1181" i="2"/>
  <c r="S1181" i="2"/>
  <c r="V1197" i="2"/>
  <c r="S1197" i="2"/>
  <c r="V1213" i="2"/>
  <c r="S1213" i="2"/>
  <c r="V615" i="2"/>
  <c r="S615" i="2"/>
  <c r="V631" i="2"/>
  <c r="S631" i="2"/>
  <c r="V647" i="2"/>
  <c r="S647" i="2"/>
  <c r="V663" i="2"/>
  <c r="S663" i="2"/>
  <c r="V679" i="2"/>
  <c r="S679" i="2"/>
  <c r="V695" i="2"/>
  <c r="S695" i="2"/>
  <c r="V711" i="2"/>
  <c r="S711" i="2"/>
  <c r="V727" i="2"/>
  <c r="S727" i="2"/>
  <c r="V743" i="2"/>
  <c r="S743" i="2"/>
  <c r="V759" i="2"/>
  <c r="S759" i="2"/>
  <c r="V775" i="2"/>
  <c r="S775" i="2"/>
  <c r="V791" i="2"/>
  <c r="S791" i="2"/>
  <c r="V807" i="2"/>
  <c r="S807" i="2"/>
  <c r="V823" i="2"/>
  <c r="S823" i="2"/>
  <c r="V839" i="2"/>
  <c r="S839" i="2"/>
  <c r="V855" i="2"/>
  <c r="S855" i="2"/>
  <c r="V871" i="2"/>
  <c r="S871" i="2"/>
  <c r="V887" i="2"/>
  <c r="S887" i="2"/>
  <c r="V903" i="2"/>
  <c r="S903" i="2"/>
  <c r="V919" i="2"/>
  <c r="S919" i="2"/>
  <c r="V935" i="2"/>
  <c r="S935" i="2"/>
  <c r="V951" i="2"/>
  <c r="S951" i="2"/>
  <c r="V967" i="2"/>
  <c r="S967" i="2"/>
  <c r="V983" i="2"/>
  <c r="S983" i="2"/>
  <c r="V999" i="2"/>
  <c r="S999" i="2"/>
  <c r="V1015" i="2"/>
  <c r="S1015" i="2"/>
  <c r="V1031" i="2"/>
  <c r="S1031" i="2"/>
  <c r="V1047" i="2"/>
  <c r="S1047" i="2"/>
  <c r="V1063" i="2"/>
  <c r="S1063" i="2"/>
  <c r="V1079" i="2"/>
  <c r="S1079" i="2"/>
  <c r="V1095" i="2"/>
  <c r="S1095" i="2"/>
  <c r="V1111" i="2"/>
  <c r="S1111" i="2"/>
  <c r="V1127" i="2"/>
  <c r="S1127" i="2"/>
  <c r="V1143" i="2"/>
  <c r="S1143" i="2"/>
  <c r="V1159" i="2"/>
  <c r="S1159" i="2"/>
  <c r="V1175" i="2"/>
  <c r="S1175" i="2"/>
  <c r="V1191" i="2"/>
  <c r="S1191" i="2"/>
  <c r="V1207" i="2"/>
  <c r="S1207" i="2"/>
  <c r="V1223" i="2"/>
  <c r="S1223" i="2"/>
  <c r="V1239" i="2"/>
  <c r="S1239" i="2"/>
  <c r="V1255" i="2"/>
  <c r="S1255" i="2"/>
  <c r="V1271" i="2"/>
  <c r="S1271" i="2"/>
  <c r="V1287" i="2"/>
  <c r="S1287" i="2"/>
  <c r="V1303" i="2"/>
  <c r="S1303" i="2"/>
  <c r="V1319" i="2"/>
  <c r="S1319" i="2"/>
  <c r="V1335" i="2"/>
  <c r="S1335" i="2"/>
  <c r="V1351" i="2"/>
  <c r="S1351" i="2"/>
  <c r="V1367" i="2"/>
  <c r="S1367" i="2"/>
  <c r="V1383" i="2"/>
  <c r="S1383" i="2"/>
  <c r="V1399" i="2"/>
  <c r="S1399" i="2"/>
  <c r="V1415" i="2"/>
  <c r="S1415" i="2"/>
  <c r="V1431" i="2"/>
  <c r="S1431" i="2"/>
  <c r="V1447" i="2"/>
  <c r="S1447" i="2"/>
  <c r="V1463" i="2"/>
  <c r="S1463" i="2"/>
  <c r="V1479" i="2"/>
  <c r="S1479" i="2"/>
  <c r="V1495" i="2"/>
  <c r="S1495" i="2"/>
  <c r="V1511" i="2"/>
  <c r="S1511" i="2"/>
  <c r="V1527" i="2"/>
  <c r="S1527" i="2"/>
  <c r="V1543" i="2"/>
  <c r="S1543" i="2"/>
  <c r="V1559" i="2"/>
  <c r="S1559" i="2"/>
  <c r="V6" i="2"/>
  <c r="S6" i="2"/>
  <c r="V22" i="2"/>
  <c r="S22" i="2"/>
  <c r="V38" i="2"/>
  <c r="S38" i="2"/>
  <c r="V54" i="2"/>
  <c r="S54" i="2"/>
  <c r="V70" i="2"/>
  <c r="S70" i="2"/>
  <c r="V86" i="2"/>
  <c r="S86" i="2"/>
  <c r="V102" i="2"/>
  <c r="S102" i="2"/>
  <c r="V118" i="2"/>
  <c r="S118" i="2"/>
  <c r="V134" i="2"/>
  <c r="S134" i="2"/>
  <c r="V150" i="2"/>
  <c r="S150" i="2"/>
  <c r="V166" i="2"/>
  <c r="S166" i="2"/>
  <c r="V182" i="2"/>
  <c r="S182" i="2"/>
  <c r="V198" i="2"/>
  <c r="S198" i="2"/>
  <c r="V214" i="2"/>
  <c r="S214" i="2"/>
  <c r="V230" i="2"/>
  <c r="S230" i="2"/>
  <c r="V246" i="2"/>
  <c r="S246" i="2"/>
  <c r="V262" i="2"/>
  <c r="S262" i="2"/>
  <c r="V278" i="2"/>
  <c r="S278" i="2"/>
  <c r="V294" i="2"/>
  <c r="S294" i="2"/>
  <c r="V310" i="2"/>
  <c r="S310" i="2"/>
  <c r="V326" i="2"/>
  <c r="S326" i="2"/>
  <c r="V342" i="2"/>
  <c r="S342" i="2"/>
  <c r="V358" i="2"/>
  <c r="S358" i="2"/>
  <c r="V374" i="2"/>
  <c r="S374" i="2"/>
  <c r="V390" i="2"/>
  <c r="S390" i="2"/>
  <c r="V406" i="2"/>
  <c r="S406" i="2"/>
  <c r="V422" i="2"/>
  <c r="S422" i="2"/>
  <c r="V438" i="2"/>
  <c r="S438" i="2"/>
  <c r="V454" i="2"/>
  <c r="S454" i="2"/>
  <c r="V470" i="2"/>
  <c r="S470" i="2"/>
  <c r="V486" i="2"/>
  <c r="S486" i="2"/>
  <c r="V502" i="2"/>
  <c r="S502" i="2"/>
  <c r="V518" i="2"/>
  <c r="S518" i="2"/>
  <c r="V534" i="2"/>
  <c r="S534" i="2"/>
  <c r="V550" i="2"/>
  <c r="S550" i="2"/>
  <c r="V566" i="2"/>
  <c r="S566" i="2"/>
  <c r="V582" i="2"/>
  <c r="S582" i="2"/>
  <c r="V598" i="2"/>
  <c r="S598" i="2"/>
  <c r="V614" i="2"/>
  <c r="S614" i="2"/>
  <c r="V630" i="2"/>
  <c r="S630" i="2"/>
  <c r="V646" i="2"/>
  <c r="S646" i="2"/>
  <c r="V662" i="2"/>
  <c r="S662" i="2"/>
  <c r="V678" i="2"/>
  <c r="S678" i="2"/>
  <c r="V694" i="2"/>
  <c r="S694" i="2"/>
  <c r="V710" i="2"/>
  <c r="S710" i="2"/>
  <c r="V726" i="2"/>
  <c r="S726" i="2"/>
  <c r="V742" i="2"/>
  <c r="S742" i="2"/>
  <c r="V758" i="2"/>
  <c r="S758" i="2"/>
  <c r="V774" i="2"/>
  <c r="S774" i="2"/>
  <c r="V790" i="2"/>
  <c r="S790" i="2"/>
  <c r="V806" i="2"/>
  <c r="S806" i="2"/>
  <c r="V822" i="2"/>
  <c r="S822" i="2"/>
  <c r="V838" i="2"/>
  <c r="S838" i="2"/>
  <c r="V854" i="2"/>
  <c r="S854" i="2"/>
  <c r="V870" i="2"/>
  <c r="S870" i="2"/>
  <c r="V886" i="2"/>
  <c r="S886" i="2"/>
  <c r="V902" i="2"/>
  <c r="S902" i="2"/>
  <c r="V918" i="2"/>
  <c r="S918" i="2"/>
  <c r="V934" i="2"/>
  <c r="S934" i="2"/>
  <c r="V950" i="2"/>
  <c r="S950" i="2"/>
  <c r="V966" i="2"/>
  <c r="S966" i="2"/>
  <c r="V982" i="2"/>
  <c r="S982" i="2"/>
  <c r="V998" i="2"/>
  <c r="S998" i="2"/>
  <c r="V1014" i="2"/>
  <c r="S1014" i="2"/>
  <c r="V1030" i="2"/>
  <c r="S1030" i="2"/>
  <c r="V1046" i="2"/>
  <c r="S1046" i="2"/>
  <c r="V1062" i="2"/>
  <c r="S1062" i="2"/>
  <c r="V1078" i="2"/>
  <c r="S1078" i="2"/>
  <c r="V1094" i="2"/>
  <c r="S1094" i="2"/>
  <c r="V1110" i="2"/>
  <c r="S1110" i="2"/>
  <c r="V1126" i="2"/>
  <c r="S1126" i="2"/>
  <c r="V1142" i="2"/>
  <c r="S1142" i="2"/>
  <c r="V1158" i="2"/>
  <c r="S1158" i="2"/>
  <c r="V1174" i="2"/>
  <c r="S1174" i="2"/>
  <c r="V1190" i="2"/>
  <c r="S1190" i="2"/>
  <c r="V1206" i="2"/>
  <c r="S1206" i="2"/>
  <c r="V1222" i="2"/>
  <c r="S1222" i="2"/>
  <c r="V1238" i="2"/>
  <c r="S1238" i="2"/>
  <c r="V1254" i="2"/>
  <c r="S1254" i="2"/>
  <c r="V1270" i="2"/>
  <c r="S1270" i="2"/>
  <c r="V1286" i="2"/>
  <c r="S1286" i="2"/>
  <c r="V1302" i="2"/>
  <c r="S1302" i="2"/>
  <c r="V1318" i="2"/>
  <c r="S1318" i="2"/>
  <c r="V1334" i="2"/>
  <c r="S1334" i="2"/>
  <c r="V1350" i="2"/>
  <c r="S1350" i="2"/>
  <c r="V1366" i="2"/>
  <c r="S1366" i="2"/>
  <c r="V1382" i="2"/>
  <c r="S1382" i="2"/>
  <c r="V1398" i="2"/>
  <c r="S1398" i="2"/>
  <c r="V1414" i="2"/>
  <c r="S1414" i="2"/>
  <c r="V1430" i="2"/>
  <c r="S1430" i="2"/>
  <c r="V1446" i="2"/>
  <c r="S1446" i="2"/>
  <c r="V1462" i="2"/>
  <c r="S1462" i="2"/>
  <c r="V1478" i="2"/>
  <c r="S1478" i="2"/>
  <c r="V1494" i="2"/>
  <c r="S1494" i="2"/>
  <c r="V1510" i="2"/>
  <c r="S1510" i="2"/>
  <c r="V1526" i="2"/>
  <c r="S1526" i="2"/>
  <c r="V1542" i="2"/>
  <c r="S1542" i="2"/>
  <c r="V1558" i="2"/>
  <c r="S1558" i="2"/>
  <c r="V1574" i="2"/>
  <c r="S1574" i="2"/>
  <c r="V1225" i="2"/>
  <c r="S1225" i="2"/>
  <c r="V1241" i="2"/>
  <c r="S1241" i="2"/>
  <c r="V1257" i="2"/>
  <c r="S1257" i="2"/>
  <c r="V1273" i="2"/>
  <c r="S1273" i="2"/>
  <c r="V1289" i="2"/>
  <c r="S1289" i="2"/>
  <c r="V1305" i="2"/>
  <c r="S1305" i="2"/>
  <c r="V1321" i="2"/>
  <c r="S1321" i="2"/>
  <c r="V1337" i="2"/>
  <c r="S1337" i="2"/>
  <c r="V1353" i="2"/>
  <c r="S1353" i="2"/>
  <c r="V1369" i="2"/>
  <c r="S1369" i="2"/>
  <c r="V1385" i="2"/>
  <c r="S1385" i="2"/>
  <c r="V1401" i="2"/>
  <c r="S1401" i="2"/>
  <c r="V1417" i="2"/>
  <c r="S1417" i="2"/>
  <c r="V1433" i="2"/>
  <c r="S1433" i="2"/>
  <c r="V1449" i="2"/>
  <c r="S1449" i="2"/>
  <c r="V1465" i="2"/>
  <c r="S1465" i="2"/>
  <c r="V1481" i="2"/>
  <c r="S1481" i="2"/>
  <c r="V1497" i="2"/>
  <c r="S1497" i="2"/>
  <c r="V1513" i="2"/>
  <c r="S1513" i="2"/>
  <c r="V1529" i="2"/>
  <c r="S1529" i="2"/>
  <c r="V1545" i="2"/>
  <c r="S1545" i="2"/>
  <c r="V1561" i="2"/>
  <c r="S1561" i="2"/>
  <c r="V12" i="2"/>
  <c r="S12" i="2"/>
  <c r="V28" i="2"/>
  <c r="S28" i="2"/>
  <c r="V44" i="2"/>
  <c r="S44" i="2"/>
  <c r="V60" i="2"/>
  <c r="S60" i="2"/>
  <c r="V76" i="2"/>
  <c r="S76" i="2"/>
  <c r="V92" i="2"/>
  <c r="S92" i="2"/>
  <c r="V108" i="2"/>
  <c r="S108" i="2"/>
  <c r="V124" i="2"/>
  <c r="S124" i="2"/>
  <c r="V140" i="2"/>
  <c r="S140" i="2"/>
  <c r="V156" i="2"/>
  <c r="S156" i="2"/>
  <c r="V172" i="2"/>
  <c r="S172" i="2"/>
  <c r="V188" i="2"/>
  <c r="S188" i="2"/>
  <c r="V204" i="2"/>
  <c r="S204" i="2"/>
  <c r="V220" i="2"/>
  <c r="S220" i="2"/>
  <c r="V236" i="2"/>
  <c r="S236" i="2"/>
  <c r="V252" i="2"/>
  <c r="S252" i="2"/>
  <c r="V268" i="2"/>
  <c r="S268" i="2"/>
  <c r="V284" i="2"/>
  <c r="S284" i="2"/>
  <c r="V300" i="2"/>
  <c r="S300" i="2"/>
  <c r="V316" i="2"/>
  <c r="S316" i="2"/>
  <c r="V332" i="2"/>
  <c r="S332" i="2"/>
  <c r="V348" i="2"/>
  <c r="S348" i="2"/>
  <c r="V364" i="2"/>
  <c r="S364" i="2"/>
  <c r="V380" i="2"/>
  <c r="S380" i="2"/>
  <c r="V396" i="2"/>
  <c r="S396" i="2"/>
  <c r="V412" i="2"/>
  <c r="S412" i="2"/>
  <c r="V428" i="2"/>
  <c r="S428" i="2"/>
  <c r="V444" i="2"/>
  <c r="S444" i="2"/>
  <c r="V460" i="2"/>
  <c r="S460" i="2"/>
  <c r="V472" i="2"/>
  <c r="S472" i="2"/>
  <c r="V488" i="2"/>
  <c r="S488" i="2"/>
  <c r="S504" i="2"/>
  <c r="V504" i="2"/>
  <c r="V520" i="2"/>
  <c r="S520" i="2"/>
  <c r="V536" i="2"/>
  <c r="S536" i="2"/>
  <c r="V552" i="2"/>
  <c r="S552" i="2"/>
  <c r="S568" i="2"/>
  <c r="V568" i="2"/>
  <c r="V584" i="2"/>
  <c r="S584" i="2"/>
  <c r="V600" i="2"/>
  <c r="S600" i="2"/>
  <c r="V616" i="2"/>
  <c r="S616" i="2"/>
  <c r="V632" i="2"/>
  <c r="S632" i="2"/>
  <c r="V648" i="2"/>
  <c r="S648" i="2"/>
  <c r="V664" i="2"/>
  <c r="S664" i="2"/>
  <c r="V680" i="2"/>
  <c r="S680" i="2"/>
  <c r="V696" i="2"/>
  <c r="S696" i="2"/>
  <c r="V712" i="2"/>
  <c r="S712" i="2"/>
  <c r="V728" i="2"/>
  <c r="S728" i="2"/>
  <c r="V744" i="2"/>
  <c r="S744" i="2"/>
  <c r="V760" i="2"/>
  <c r="S760" i="2"/>
  <c r="V776" i="2"/>
  <c r="S776" i="2"/>
  <c r="V792" i="2"/>
  <c r="S792" i="2"/>
  <c r="V808" i="2"/>
  <c r="S808" i="2"/>
  <c r="V824" i="2"/>
  <c r="S824" i="2"/>
  <c r="V840" i="2"/>
  <c r="S840" i="2"/>
  <c r="V856" i="2"/>
  <c r="S856" i="2"/>
  <c r="V872" i="2"/>
  <c r="S872" i="2"/>
  <c r="V888" i="2"/>
  <c r="S888" i="2"/>
  <c r="V904" i="2"/>
  <c r="S904" i="2"/>
  <c r="V920" i="2"/>
  <c r="S920" i="2"/>
  <c r="V936" i="2"/>
  <c r="S936" i="2"/>
  <c r="V952" i="2"/>
  <c r="S952" i="2"/>
  <c r="V968" i="2"/>
  <c r="S968" i="2"/>
  <c r="V984" i="2"/>
  <c r="S984" i="2"/>
  <c r="V1000" i="2"/>
  <c r="S1000" i="2"/>
  <c r="V1016" i="2"/>
  <c r="S1016" i="2"/>
  <c r="V1032" i="2"/>
  <c r="S1032" i="2"/>
  <c r="V1048" i="2"/>
  <c r="S1048" i="2"/>
  <c r="V1064" i="2"/>
  <c r="S1064" i="2"/>
  <c r="V1080" i="2"/>
  <c r="S1080" i="2"/>
  <c r="V1096" i="2"/>
  <c r="S1096" i="2"/>
  <c r="V1112" i="2"/>
  <c r="S1112" i="2"/>
  <c r="V1128" i="2"/>
  <c r="S1128" i="2"/>
  <c r="V1144" i="2"/>
  <c r="S1144" i="2"/>
  <c r="V1160" i="2"/>
  <c r="S1160" i="2"/>
  <c r="V1176" i="2"/>
  <c r="S1176" i="2"/>
  <c r="V1192" i="2"/>
  <c r="S1192" i="2"/>
  <c r="V1208" i="2"/>
  <c r="S1208" i="2"/>
  <c r="V1224" i="2"/>
  <c r="S1224" i="2"/>
  <c r="V1240" i="2"/>
  <c r="S1240" i="2"/>
  <c r="V1256" i="2"/>
  <c r="S1256" i="2"/>
  <c r="V1272" i="2"/>
  <c r="S1272" i="2"/>
  <c r="V1288" i="2"/>
  <c r="S1288" i="2"/>
  <c r="V1304" i="2"/>
  <c r="S1304" i="2"/>
  <c r="V1320" i="2"/>
  <c r="S1320" i="2"/>
  <c r="V1336" i="2"/>
  <c r="S1336" i="2"/>
  <c r="V1352" i="2"/>
  <c r="S1352" i="2"/>
  <c r="V1368" i="2"/>
  <c r="S1368" i="2"/>
  <c r="V1384" i="2"/>
  <c r="S1384" i="2"/>
  <c r="V1400" i="2"/>
  <c r="S1400" i="2"/>
  <c r="V1416" i="2"/>
  <c r="S1416" i="2"/>
  <c r="V1432" i="2"/>
  <c r="S1432" i="2"/>
  <c r="V1448" i="2"/>
  <c r="S1448" i="2"/>
  <c r="V1464" i="2"/>
  <c r="S1464" i="2"/>
  <c r="V1480" i="2"/>
  <c r="S1480" i="2"/>
  <c r="V1496" i="2"/>
  <c r="S1496" i="2"/>
  <c r="V1512" i="2"/>
  <c r="S1512" i="2"/>
  <c r="V1528" i="2"/>
  <c r="S1528" i="2"/>
  <c r="V1544" i="2"/>
  <c r="S1544" i="2"/>
  <c r="V1560" i="2"/>
  <c r="S1560" i="2"/>
  <c r="V3" i="2"/>
  <c r="S3" i="2"/>
  <c r="V19" i="2"/>
  <c r="S19" i="2"/>
  <c r="V35" i="2"/>
  <c r="S35" i="2"/>
  <c r="V51" i="2"/>
  <c r="S51" i="2"/>
  <c r="V67" i="2"/>
  <c r="S67" i="2"/>
  <c r="V83" i="2"/>
  <c r="S83" i="2"/>
  <c r="V99" i="2"/>
  <c r="S99" i="2"/>
  <c r="V115" i="2"/>
  <c r="S115" i="2"/>
  <c r="V131" i="2"/>
  <c r="S131" i="2"/>
  <c r="V147" i="2"/>
  <c r="S147" i="2"/>
  <c r="V163" i="2"/>
  <c r="S163" i="2"/>
  <c r="V179" i="2"/>
  <c r="S179" i="2"/>
  <c r="V195" i="2"/>
  <c r="S195" i="2"/>
  <c r="V211" i="2"/>
  <c r="S211" i="2"/>
  <c r="V227" i="2"/>
  <c r="S227" i="2"/>
  <c r="V243" i="2"/>
  <c r="S243" i="2"/>
  <c r="V259" i="2"/>
  <c r="S259" i="2"/>
  <c r="V275" i="2"/>
  <c r="S275" i="2"/>
  <c r="V291" i="2"/>
  <c r="S291" i="2"/>
  <c r="V307" i="2"/>
  <c r="S307" i="2"/>
  <c r="V323" i="2"/>
  <c r="S323" i="2"/>
  <c r="V339" i="2"/>
  <c r="S339" i="2"/>
  <c r="V355" i="2"/>
  <c r="S355" i="2"/>
  <c r="V371" i="2"/>
  <c r="S371" i="2"/>
  <c r="V387" i="2"/>
  <c r="S387" i="2"/>
  <c r="V403" i="2"/>
  <c r="S403" i="2"/>
  <c r="V419" i="2"/>
  <c r="S419" i="2"/>
  <c r="V435" i="2"/>
  <c r="S435" i="2"/>
  <c r="V451" i="2"/>
  <c r="S451" i="2"/>
  <c r="V467" i="2"/>
  <c r="S467" i="2"/>
  <c r="V483" i="2"/>
  <c r="S483" i="2"/>
  <c r="V499" i="2"/>
  <c r="S499" i="2"/>
  <c r="V515" i="2"/>
  <c r="S515" i="2"/>
  <c r="V531" i="2"/>
  <c r="S531" i="2"/>
  <c r="V547" i="2"/>
  <c r="S547" i="2"/>
  <c r="V563" i="2"/>
  <c r="S563" i="2"/>
  <c r="V579" i="2"/>
  <c r="S579" i="2"/>
  <c r="V595" i="2"/>
  <c r="S595" i="2"/>
  <c r="V611" i="2"/>
  <c r="S611" i="2"/>
  <c r="V17" i="2"/>
  <c r="S17" i="2"/>
  <c r="V33" i="2"/>
  <c r="S33" i="2"/>
  <c r="V49" i="2"/>
  <c r="S49" i="2"/>
  <c r="V65" i="2"/>
  <c r="S65" i="2"/>
  <c r="V81" i="2"/>
  <c r="S81" i="2"/>
  <c r="V97" i="2"/>
  <c r="S97" i="2"/>
  <c r="V113" i="2"/>
  <c r="S113" i="2"/>
  <c r="V129" i="2"/>
  <c r="S129" i="2"/>
  <c r="V145" i="2"/>
  <c r="S145" i="2"/>
  <c r="V161" i="2"/>
  <c r="S161" i="2"/>
  <c r="V177" i="2"/>
  <c r="S177" i="2"/>
  <c r="V193" i="2"/>
  <c r="S193" i="2"/>
  <c r="V209" i="2"/>
  <c r="S209" i="2"/>
  <c r="V225" i="2"/>
  <c r="S225" i="2"/>
  <c r="V241" i="2"/>
  <c r="S241" i="2"/>
  <c r="V257" i="2"/>
  <c r="S257" i="2"/>
  <c r="V273" i="2"/>
  <c r="S273" i="2"/>
  <c r="V289" i="2"/>
  <c r="S289" i="2"/>
  <c r="V305" i="2"/>
  <c r="S305" i="2"/>
  <c r="V321" i="2"/>
  <c r="S321" i="2"/>
  <c r="V337" i="2"/>
  <c r="S337" i="2"/>
  <c r="V353" i="2"/>
  <c r="S353" i="2"/>
  <c r="V369" i="2"/>
  <c r="S369" i="2"/>
  <c r="V385" i="2"/>
  <c r="S385" i="2"/>
  <c r="V401" i="2"/>
  <c r="S401" i="2"/>
  <c r="V417" i="2"/>
  <c r="S417" i="2"/>
  <c r="V433" i="2"/>
  <c r="S433" i="2"/>
  <c r="V449" i="2"/>
  <c r="S449" i="2"/>
  <c r="V465" i="2"/>
  <c r="S465" i="2"/>
  <c r="V481" i="2"/>
  <c r="S481" i="2"/>
  <c r="V497" i="2"/>
  <c r="S497" i="2"/>
  <c r="V513" i="2"/>
  <c r="S513" i="2"/>
  <c r="V529" i="2"/>
  <c r="S529" i="2"/>
  <c r="V545" i="2"/>
  <c r="S545" i="2"/>
  <c r="V561" i="2"/>
  <c r="S561" i="2"/>
  <c r="V577" i="2"/>
  <c r="S577" i="2"/>
  <c r="V593" i="2"/>
  <c r="S593" i="2"/>
  <c r="V609" i="2"/>
  <c r="S609" i="2"/>
  <c r="V625" i="2"/>
  <c r="S625" i="2"/>
  <c r="V641" i="2"/>
  <c r="S641" i="2"/>
  <c r="V657" i="2"/>
  <c r="S657" i="2"/>
  <c r="V673" i="2"/>
  <c r="S673" i="2"/>
  <c r="V689" i="2"/>
  <c r="S689" i="2"/>
  <c r="V705" i="2"/>
  <c r="S705" i="2"/>
  <c r="V721" i="2"/>
  <c r="S721" i="2"/>
  <c r="V737" i="2"/>
  <c r="S737" i="2"/>
  <c r="V753" i="2"/>
  <c r="S753" i="2"/>
  <c r="V769" i="2"/>
  <c r="S769" i="2"/>
  <c r="V785" i="2"/>
  <c r="S785" i="2"/>
  <c r="V801" i="2"/>
  <c r="S801" i="2"/>
  <c r="V817" i="2"/>
  <c r="S817" i="2"/>
  <c r="V833" i="2"/>
  <c r="S833" i="2"/>
  <c r="V849" i="2"/>
  <c r="S849" i="2"/>
  <c r="V865" i="2"/>
  <c r="S865" i="2"/>
  <c r="V881" i="2"/>
  <c r="S881" i="2"/>
  <c r="V897" i="2"/>
  <c r="S897" i="2"/>
  <c r="V913" i="2"/>
  <c r="S913" i="2"/>
  <c r="V929" i="2"/>
  <c r="S929" i="2"/>
  <c r="V945" i="2"/>
  <c r="S945" i="2"/>
  <c r="V961" i="2"/>
  <c r="S961" i="2"/>
  <c r="V977" i="2"/>
  <c r="S977" i="2"/>
  <c r="V993" i="2"/>
  <c r="S993" i="2"/>
  <c r="V1009" i="2"/>
  <c r="S1009" i="2"/>
  <c r="V1025" i="2"/>
  <c r="S1025" i="2"/>
  <c r="V1041" i="2"/>
  <c r="S1041" i="2"/>
  <c r="V1057" i="2"/>
  <c r="S1057" i="2"/>
  <c r="V1073" i="2"/>
  <c r="S1073" i="2"/>
  <c r="V1089" i="2"/>
  <c r="S1089" i="2"/>
  <c r="V1105" i="2"/>
  <c r="S1105" i="2"/>
  <c r="V1121" i="2"/>
  <c r="S1121" i="2"/>
  <c r="V1137" i="2"/>
  <c r="S1137" i="2"/>
  <c r="V1153" i="2"/>
  <c r="S1153" i="2"/>
  <c r="V1169" i="2"/>
  <c r="S1169" i="2"/>
  <c r="V1185" i="2"/>
  <c r="S1185" i="2"/>
  <c r="V1201" i="2"/>
  <c r="S1201" i="2"/>
  <c r="V1217" i="2"/>
  <c r="S1217" i="2"/>
  <c r="V619" i="2"/>
  <c r="S619" i="2"/>
  <c r="V635" i="2"/>
  <c r="S635" i="2"/>
  <c r="V651" i="2"/>
  <c r="S651" i="2"/>
  <c r="V667" i="2"/>
  <c r="S667" i="2"/>
  <c r="V683" i="2"/>
  <c r="S683" i="2"/>
  <c r="V699" i="2"/>
  <c r="S699" i="2"/>
  <c r="V715" i="2"/>
  <c r="S715" i="2"/>
  <c r="V731" i="2"/>
  <c r="S731" i="2"/>
  <c r="V747" i="2"/>
  <c r="S747" i="2"/>
  <c r="V763" i="2"/>
  <c r="S763" i="2"/>
  <c r="V779" i="2"/>
  <c r="S779" i="2"/>
  <c r="V795" i="2"/>
  <c r="S795" i="2"/>
  <c r="V811" i="2"/>
  <c r="S811" i="2"/>
  <c r="V827" i="2"/>
  <c r="S827" i="2"/>
  <c r="V843" i="2"/>
  <c r="S843" i="2"/>
  <c r="V859" i="2"/>
  <c r="S859" i="2"/>
  <c r="V875" i="2"/>
  <c r="S875" i="2"/>
  <c r="V891" i="2"/>
  <c r="S891" i="2"/>
  <c r="V907" i="2"/>
  <c r="S907" i="2"/>
  <c r="V923" i="2"/>
  <c r="S923" i="2"/>
  <c r="V939" i="2"/>
  <c r="S939" i="2"/>
  <c r="V955" i="2"/>
  <c r="S955" i="2"/>
  <c r="V971" i="2"/>
  <c r="S971" i="2"/>
  <c r="V987" i="2"/>
  <c r="S987" i="2"/>
  <c r="V1003" i="2"/>
  <c r="S1003" i="2"/>
  <c r="V1019" i="2"/>
  <c r="S1019" i="2"/>
  <c r="V1035" i="2"/>
  <c r="S1035" i="2"/>
  <c r="V1051" i="2"/>
  <c r="S1051" i="2"/>
  <c r="V1067" i="2"/>
  <c r="S1067" i="2"/>
  <c r="V1083" i="2"/>
  <c r="S1083" i="2"/>
  <c r="V1099" i="2"/>
  <c r="S1099" i="2"/>
  <c r="V1115" i="2"/>
  <c r="S1115" i="2"/>
  <c r="V1131" i="2"/>
  <c r="S1131" i="2"/>
  <c r="V1147" i="2"/>
  <c r="S1147" i="2"/>
  <c r="V1163" i="2"/>
  <c r="S1163" i="2"/>
  <c r="V1179" i="2"/>
  <c r="S1179" i="2"/>
  <c r="V1195" i="2"/>
  <c r="S1195" i="2"/>
  <c r="V1211" i="2"/>
  <c r="S1211" i="2"/>
  <c r="V1227" i="2"/>
  <c r="S1227" i="2"/>
  <c r="V1243" i="2"/>
  <c r="S1243" i="2"/>
  <c r="V1259" i="2"/>
  <c r="S1259" i="2"/>
  <c r="V1275" i="2"/>
  <c r="S1275" i="2"/>
  <c r="V1291" i="2"/>
  <c r="S1291" i="2"/>
  <c r="V1307" i="2"/>
  <c r="S1307" i="2"/>
  <c r="V1323" i="2"/>
  <c r="S1323" i="2"/>
  <c r="V1339" i="2"/>
  <c r="S1339" i="2"/>
  <c r="V1355" i="2"/>
  <c r="S1355" i="2"/>
  <c r="V1371" i="2"/>
  <c r="S1371" i="2"/>
  <c r="V1387" i="2"/>
  <c r="S1387" i="2"/>
  <c r="V1403" i="2"/>
  <c r="S1403" i="2"/>
  <c r="V1419" i="2"/>
  <c r="S1419" i="2"/>
  <c r="V1435" i="2"/>
  <c r="S1435" i="2"/>
  <c r="V1451" i="2"/>
  <c r="S1451" i="2"/>
  <c r="V1467" i="2"/>
  <c r="S1467" i="2"/>
  <c r="V1483" i="2"/>
  <c r="S1483" i="2"/>
  <c r="V1499" i="2"/>
  <c r="S1499" i="2"/>
  <c r="V1515" i="2"/>
  <c r="S1515" i="2"/>
  <c r="V1531" i="2"/>
  <c r="S1531" i="2"/>
  <c r="V1547" i="2"/>
  <c r="S1547" i="2"/>
  <c r="V1563" i="2"/>
  <c r="S1563" i="2"/>
  <c r="V10" i="2"/>
  <c r="S10" i="2"/>
  <c r="V26" i="2"/>
  <c r="S26" i="2"/>
  <c r="V42" i="2"/>
  <c r="S42" i="2"/>
  <c r="V58" i="2"/>
  <c r="S58" i="2"/>
  <c r="V74" i="2"/>
  <c r="S74" i="2"/>
  <c r="V90" i="2"/>
  <c r="S90" i="2"/>
  <c r="V106" i="2"/>
  <c r="S106" i="2"/>
  <c r="V122" i="2"/>
  <c r="S122" i="2"/>
  <c r="V138" i="2"/>
  <c r="S138" i="2"/>
  <c r="V154" i="2"/>
  <c r="S154" i="2"/>
  <c r="V170" i="2"/>
  <c r="S170" i="2"/>
  <c r="V186" i="2"/>
  <c r="S186" i="2"/>
  <c r="V202" i="2"/>
  <c r="S202" i="2"/>
  <c r="V218" i="2"/>
  <c r="S218" i="2"/>
  <c r="V234" i="2"/>
  <c r="S234" i="2"/>
  <c r="V250" i="2"/>
  <c r="S250" i="2"/>
  <c r="V266" i="2"/>
  <c r="S266" i="2"/>
  <c r="V282" i="2"/>
  <c r="S282" i="2"/>
  <c r="V298" i="2"/>
  <c r="S298" i="2"/>
  <c r="V314" i="2"/>
  <c r="S314" i="2"/>
  <c r="V330" i="2"/>
  <c r="S330" i="2"/>
  <c r="V346" i="2"/>
  <c r="S346" i="2"/>
  <c r="V362" i="2"/>
  <c r="S362" i="2"/>
  <c r="V378" i="2"/>
  <c r="S378" i="2"/>
  <c r="V394" i="2"/>
  <c r="S394" i="2"/>
  <c r="V410" i="2"/>
  <c r="S410" i="2"/>
  <c r="V426" i="2"/>
  <c r="S426" i="2"/>
  <c r="V442" i="2"/>
  <c r="S442" i="2"/>
  <c r="V458" i="2"/>
  <c r="S458" i="2"/>
  <c r="V474" i="2"/>
  <c r="S474" i="2"/>
  <c r="V490" i="2"/>
  <c r="S490" i="2"/>
  <c r="V506" i="2"/>
  <c r="S506" i="2"/>
  <c r="V522" i="2"/>
  <c r="S522" i="2"/>
  <c r="V538" i="2"/>
  <c r="S538" i="2"/>
  <c r="V554" i="2"/>
  <c r="S554" i="2"/>
  <c r="V570" i="2"/>
  <c r="S570" i="2"/>
  <c r="V586" i="2"/>
  <c r="S586" i="2"/>
  <c r="V602" i="2"/>
  <c r="S602" i="2"/>
  <c r="V618" i="2"/>
  <c r="S618" i="2"/>
  <c r="V634" i="2"/>
  <c r="S634" i="2"/>
  <c r="V650" i="2"/>
  <c r="S650" i="2"/>
  <c r="V666" i="2"/>
  <c r="S666" i="2"/>
  <c r="V682" i="2"/>
  <c r="S682" i="2"/>
  <c r="V698" i="2"/>
  <c r="S698" i="2"/>
  <c r="V714" i="2"/>
  <c r="S714" i="2"/>
  <c r="V730" i="2"/>
  <c r="S730" i="2"/>
  <c r="V746" i="2"/>
  <c r="S746" i="2"/>
  <c r="V762" i="2"/>
  <c r="S762" i="2"/>
  <c r="V778" i="2"/>
  <c r="S778" i="2"/>
  <c r="V794" i="2"/>
  <c r="S794" i="2"/>
  <c r="V810" i="2"/>
  <c r="S810" i="2"/>
  <c r="V826" i="2"/>
  <c r="S826" i="2"/>
  <c r="V842" i="2"/>
  <c r="S842" i="2"/>
  <c r="V858" i="2"/>
  <c r="S858" i="2"/>
  <c r="V874" i="2"/>
  <c r="S874" i="2"/>
  <c r="V890" i="2"/>
  <c r="S890" i="2"/>
  <c r="V906" i="2"/>
  <c r="S906" i="2"/>
  <c r="V922" i="2"/>
  <c r="S922" i="2"/>
  <c r="V938" i="2"/>
  <c r="S938" i="2"/>
  <c r="V954" i="2"/>
  <c r="S954" i="2"/>
  <c r="V970" i="2"/>
  <c r="S970" i="2"/>
  <c r="V986" i="2"/>
  <c r="S986" i="2"/>
  <c r="V1002" i="2"/>
  <c r="S1002" i="2"/>
  <c r="V1018" i="2"/>
  <c r="S1018" i="2"/>
  <c r="V1034" i="2"/>
  <c r="S1034" i="2"/>
  <c r="V1050" i="2"/>
  <c r="S1050" i="2"/>
  <c r="V1066" i="2"/>
  <c r="S1066" i="2"/>
  <c r="V1082" i="2"/>
  <c r="S1082" i="2"/>
  <c r="V1098" i="2"/>
  <c r="S1098" i="2"/>
  <c r="V1114" i="2"/>
  <c r="S1114" i="2"/>
  <c r="V1130" i="2"/>
  <c r="S1130" i="2"/>
  <c r="V1146" i="2"/>
  <c r="S1146" i="2"/>
  <c r="V1162" i="2"/>
  <c r="S1162" i="2"/>
  <c r="V1178" i="2"/>
  <c r="S1178" i="2"/>
  <c r="V1194" i="2"/>
  <c r="S1194" i="2"/>
  <c r="V1210" i="2"/>
  <c r="S1210" i="2"/>
  <c r="V1226" i="2"/>
  <c r="S1226" i="2"/>
  <c r="V1242" i="2"/>
  <c r="S1242" i="2"/>
  <c r="V1258" i="2"/>
  <c r="S1258" i="2"/>
  <c r="V1274" i="2"/>
  <c r="S1274" i="2"/>
  <c r="V1290" i="2"/>
  <c r="S1290" i="2"/>
  <c r="V1306" i="2"/>
  <c r="S1306" i="2"/>
  <c r="V1322" i="2"/>
  <c r="S1322" i="2"/>
  <c r="V1338" i="2"/>
  <c r="S1338" i="2"/>
  <c r="V1354" i="2"/>
  <c r="S1354" i="2"/>
  <c r="V1370" i="2"/>
  <c r="S1370" i="2"/>
  <c r="V1386" i="2"/>
  <c r="S1386" i="2"/>
  <c r="V1402" i="2"/>
  <c r="S1402" i="2"/>
  <c r="V1418" i="2"/>
  <c r="S1418" i="2"/>
  <c r="V1434" i="2"/>
  <c r="S1434" i="2"/>
  <c r="V1450" i="2"/>
  <c r="S1450" i="2"/>
  <c r="V1466" i="2"/>
  <c r="S1466" i="2"/>
  <c r="V1482" i="2"/>
  <c r="S1482" i="2"/>
  <c r="V1498" i="2"/>
  <c r="S1498" i="2"/>
  <c r="V1514" i="2"/>
  <c r="S1514" i="2"/>
  <c r="V1530" i="2"/>
  <c r="S1530" i="2"/>
  <c r="V1546" i="2"/>
  <c r="S1546" i="2"/>
  <c r="V1562" i="2"/>
  <c r="S1562" i="2"/>
  <c r="V1229" i="2"/>
  <c r="S1229" i="2"/>
  <c r="V1245" i="2"/>
  <c r="S1245" i="2"/>
  <c r="V1261" i="2"/>
  <c r="S1261" i="2"/>
  <c r="V1277" i="2"/>
  <c r="S1277" i="2"/>
  <c r="V1293" i="2"/>
  <c r="S1293" i="2"/>
  <c r="V1309" i="2"/>
  <c r="S1309" i="2"/>
  <c r="V1325" i="2"/>
  <c r="S1325" i="2"/>
  <c r="V1341" i="2"/>
  <c r="S1341" i="2"/>
  <c r="V1357" i="2"/>
  <c r="S1357" i="2"/>
  <c r="V1373" i="2"/>
  <c r="S1373" i="2"/>
  <c r="V1389" i="2"/>
  <c r="S1389" i="2"/>
  <c r="V1405" i="2"/>
  <c r="S1405" i="2"/>
  <c r="V1421" i="2"/>
  <c r="S1421" i="2"/>
  <c r="V1437" i="2"/>
  <c r="S1437" i="2"/>
  <c r="V1453" i="2"/>
  <c r="S1453" i="2"/>
  <c r="V1469" i="2"/>
  <c r="S1469" i="2"/>
  <c r="V1485" i="2"/>
  <c r="S1485" i="2"/>
  <c r="V1501" i="2"/>
  <c r="S1501" i="2"/>
  <c r="V1517" i="2"/>
  <c r="S1517" i="2"/>
  <c r="V1533" i="2"/>
  <c r="S1533" i="2"/>
  <c r="S1549" i="2"/>
  <c r="V1549" i="2"/>
  <c r="V1565" i="2"/>
  <c r="S1565" i="2"/>
  <c r="V16" i="2"/>
  <c r="S16" i="2"/>
  <c r="V32" i="2"/>
  <c r="S32" i="2"/>
  <c r="V48" i="2"/>
  <c r="S48" i="2"/>
  <c r="V64" i="2"/>
  <c r="S64" i="2"/>
  <c r="V80" i="2"/>
  <c r="S80" i="2"/>
  <c r="V96" i="2"/>
  <c r="S96" i="2"/>
  <c r="V112" i="2"/>
  <c r="S112" i="2"/>
  <c r="V128" i="2"/>
  <c r="S128" i="2"/>
  <c r="V144" i="2"/>
  <c r="S144" i="2"/>
  <c r="V160" i="2"/>
  <c r="S160" i="2"/>
  <c r="V176" i="2"/>
  <c r="S176" i="2"/>
  <c r="V192" i="2"/>
  <c r="S192" i="2"/>
  <c r="V208" i="2"/>
  <c r="S208" i="2"/>
  <c r="V224" i="2"/>
  <c r="S224" i="2"/>
  <c r="V240" i="2"/>
  <c r="S240" i="2"/>
  <c r="V256" i="2"/>
  <c r="S256" i="2"/>
  <c r="V272" i="2"/>
  <c r="S272" i="2"/>
  <c r="V288" i="2"/>
  <c r="S288" i="2"/>
  <c r="V304" i="2"/>
  <c r="S304" i="2"/>
  <c r="V320" i="2"/>
  <c r="S320" i="2"/>
  <c r="V336" i="2"/>
  <c r="S336" i="2"/>
  <c r="V352" i="2"/>
  <c r="S352" i="2"/>
  <c r="V368" i="2"/>
  <c r="S368" i="2"/>
  <c r="V384" i="2"/>
  <c r="S384" i="2"/>
  <c r="V400" i="2"/>
  <c r="S400" i="2"/>
  <c r="V416" i="2"/>
  <c r="S416" i="2"/>
  <c r="V432" i="2"/>
  <c r="S432" i="2"/>
  <c r="V448" i="2"/>
  <c r="S448" i="2"/>
  <c r="V464" i="2"/>
  <c r="S464" i="2"/>
  <c r="V476" i="2"/>
  <c r="S476" i="2"/>
  <c r="V492" i="2"/>
  <c r="S492" i="2"/>
  <c r="V508" i="2"/>
  <c r="S508" i="2"/>
  <c r="V524" i="2"/>
  <c r="S524" i="2"/>
  <c r="V540" i="2"/>
  <c r="S540" i="2"/>
  <c r="V556" i="2"/>
  <c r="S556" i="2"/>
  <c r="V572" i="2"/>
  <c r="S572" i="2"/>
  <c r="V588" i="2"/>
  <c r="S588" i="2"/>
  <c r="V604" i="2"/>
  <c r="S604" i="2"/>
  <c r="V620" i="2"/>
  <c r="S620" i="2"/>
  <c r="V636" i="2"/>
  <c r="S636" i="2"/>
  <c r="V652" i="2"/>
  <c r="S652" i="2"/>
  <c r="V668" i="2"/>
  <c r="S668" i="2"/>
  <c r="V684" i="2"/>
  <c r="S684" i="2"/>
  <c r="V700" i="2"/>
  <c r="S700" i="2"/>
  <c r="V716" i="2"/>
  <c r="S716" i="2"/>
  <c r="V732" i="2"/>
  <c r="S732" i="2"/>
  <c r="V748" i="2"/>
  <c r="S748" i="2"/>
  <c r="S764" i="2"/>
  <c r="V764" i="2"/>
  <c r="S780" i="2"/>
  <c r="V780" i="2"/>
  <c r="S796" i="2"/>
  <c r="V796" i="2"/>
  <c r="S812" i="2"/>
  <c r="V812" i="2"/>
  <c r="S828" i="2"/>
  <c r="V828" i="2"/>
  <c r="S844" i="2"/>
  <c r="V844" i="2"/>
  <c r="S860" i="2"/>
  <c r="V860" i="2"/>
  <c r="S876" i="2"/>
  <c r="V876" i="2"/>
  <c r="S892" i="2"/>
  <c r="V892" i="2"/>
  <c r="S908" i="2"/>
  <c r="V908" i="2"/>
  <c r="S924" i="2"/>
  <c r="V924" i="2"/>
  <c r="S940" i="2"/>
  <c r="V940" i="2"/>
  <c r="S956" i="2"/>
  <c r="V956" i="2"/>
  <c r="S972" i="2"/>
  <c r="V972" i="2"/>
  <c r="S988" i="2"/>
  <c r="V988" i="2"/>
  <c r="S1004" i="2"/>
  <c r="V1004" i="2"/>
  <c r="S1020" i="2"/>
  <c r="V1020" i="2"/>
  <c r="S1036" i="2"/>
  <c r="V1036" i="2"/>
  <c r="S1052" i="2"/>
  <c r="V1052" i="2"/>
  <c r="S1068" i="2"/>
  <c r="V1068" i="2"/>
  <c r="S1084" i="2"/>
  <c r="V1084" i="2"/>
  <c r="S1100" i="2"/>
  <c r="V1100" i="2"/>
  <c r="S1116" i="2"/>
  <c r="V1116" i="2"/>
  <c r="S1132" i="2"/>
  <c r="V1132" i="2"/>
  <c r="S1148" i="2"/>
  <c r="V1148" i="2"/>
  <c r="S1164" i="2"/>
  <c r="V1164" i="2"/>
  <c r="S1180" i="2"/>
  <c r="V1180" i="2"/>
  <c r="S1196" i="2"/>
  <c r="V1196" i="2"/>
  <c r="V1212" i="2"/>
  <c r="S1212" i="2"/>
  <c r="S1228" i="2"/>
  <c r="V1228" i="2"/>
  <c r="V1244" i="2"/>
  <c r="S1244" i="2"/>
  <c r="V1260" i="2"/>
  <c r="S1260" i="2"/>
  <c r="V1276" i="2"/>
  <c r="S1276" i="2"/>
  <c r="V1292" i="2"/>
  <c r="S1292" i="2"/>
  <c r="V1308" i="2"/>
  <c r="S1308" i="2"/>
  <c r="V1324" i="2"/>
  <c r="S1324" i="2"/>
  <c r="V1340" i="2"/>
  <c r="S1340" i="2"/>
  <c r="V1356" i="2"/>
  <c r="S1356" i="2"/>
  <c r="V1372" i="2"/>
  <c r="S1372" i="2"/>
  <c r="V1388" i="2"/>
  <c r="S1388" i="2"/>
  <c r="V1404" i="2"/>
  <c r="S1404" i="2"/>
  <c r="V1420" i="2"/>
  <c r="S1420" i="2"/>
  <c r="V1436" i="2"/>
  <c r="S1436" i="2"/>
  <c r="V1452" i="2"/>
  <c r="S1452" i="2"/>
  <c r="V1468" i="2"/>
  <c r="S1468" i="2"/>
  <c r="V1484" i="2"/>
  <c r="S1484" i="2"/>
  <c r="V1500" i="2"/>
  <c r="S1500" i="2"/>
  <c r="V1516" i="2"/>
  <c r="S1516" i="2"/>
  <c r="V1532" i="2"/>
  <c r="S1532" i="2"/>
  <c r="V1548" i="2"/>
  <c r="S1548" i="2"/>
  <c r="V1564" i="2"/>
  <c r="S1564" i="2"/>
  <c r="V7" i="2"/>
  <c r="S7" i="2"/>
  <c r="V23" i="2"/>
  <c r="S23" i="2"/>
  <c r="V39" i="2"/>
  <c r="S39" i="2"/>
  <c r="V55" i="2"/>
  <c r="S55" i="2"/>
  <c r="V71" i="2"/>
  <c r="S71" i="2"/>
  <c r="V87" i="2"/>
  <c r="S87" i="2"/>
  <c r="V103" i="2"/>
  <c r="S103" i="2"/>
  <c r="V119" i="2"/>
  <c r="S119" i="2"/>
  <c r="V135" i="2"/>
  <c r="S135" i="2"/>
  <c r="V151" i="2"/>
  <c r="S151" i="2"/>
  <c r="V167" i="2"/>
  <c r="S167" i="2"/>
  <c r="V183" i="2"/>
  <c r="S183" i="2"/>
  <c r="V199" i="2"/>
  <c r="S199" i="2"/>
  <c r="V215" i="2"/>
  <c r="S215" i="2"/>
  <c r="V231" i="2"/>
  <c r="S231" i="2"/>
  <c r="V247" i="2"/>
  <c r="S247" i="2"/>
  <c r="V263" i="2"/>
  <c r="S263" i="2"/>
  <c r="V279" i="2"/>
  <c r="S279" i="2"/>
  <c r="V295" i="2"/>
  <c r="S295" i="2"/>
  <c r="V311" i="2"/>
  <c r="S311" i="2"/>
  <c r="V327" i="2"/>
  <c r="S327" i="2"/>
  <c r="V343" i="2"/>
  <c r="S343" i="2"/>
  <c r="V359" i="2"/>
  <c r="S359" i="2"/>
  <c r="V375" i="2"/>
  <c r="S375" i="2"/>
  <c r="V391" i="2"/>
  <c r="S391" i="2"/>
  <c r="V407" i="2"/>
  <c r="S407" i="2"/>
  <c r="V423" i="2"/>
  <c r="S423" i="2"/>
  <c r="V439" i="2"/>
  <c r="S439" i="2"/>
  <c r="V455" i="2"/>
  <c r="S455" i="2"/>
  <c r="V471" i="2"/>
  <c r="S471" i="2"/>
  <c r="V487" i="2"/>
  <c r="S487" i="2"/>
  <c r="V503" i="2"/>
  <c r="S503" i="2"/>
  <c r="V519" i="2"/>
  <c r="S519" i="2"/>
  <c r="V535" i="2"/>
  <c r="S535" i="2"/>
  <c r="V551" i="2"/>
  <c r="S551" i="2"/>
  <c r="V567" i="2"/>
  <c r="S567" i="2"/>
  <c r="V583" i="2"/>
  <c r="S583" i="2"/>
  <c r="V599" i="2"/>
  <c r="S599" i="2"/>
  <c r="V5" i="2"/>
  <c r="S5" i="2"/>
  <c r="V21" i="2"/>
  <c r="S21" i="2"/>
  <c r="V37" i="2"/>
  <c r="S37" i="2"/>
  <c r="V53" i="2"/>
  <c r="S53" i="2"/>
  <c r="V69" i="2"/>
  <c r="S69" i="2"/>
  <c r="V85" i="2"/>
  <c r="S85" i="2"/>
  <c r="V101" i="2"/>
  <c r="S101" i="2"/>
  <c r="V117" i="2"/>
  <c r="S117" i="2"/>
  <c r="V133" i="2"/>
  <c r="S133" i="2"/>
  <c r="V149" i="2"/>
  <c r="S149" i="2"/>
  <c r="V165" i="2"/>
  <c r="S165" i="2"/>
  <c r="V181" i="2"/>
  <c r="S181" i="2"/>
  <c r="V197" i="2"/>
  <c r="S197" i="2"/>
  <c r="V213" i="2"/>
  <c r="S213" i="2"/>
  <c r="V229" i="2"/>
  <c r="S229" i="2"/>
  <c r="V245" i="2"/>
  <c r="S245" i="2"/>
  <c r="V261" i="2"/>
  <c r="S261" i="2"/>
  <c r="V277" i="2"/>
  <c r="S277" i="2"/>
  <c r="V293" i="2"/>
  <c r="S293" i="2"/>
  <c r="V309" i="2"/>
  <c r="S309" i="2"/>
  <c r="V325" i="2"/>
  <c r="S325" i="2"/>
  <c r="V341" i="2"/>
  <c r="S341" i="2"/>
  <c r="V357" i="2"/>
  <c r="S357" i="2"/>
  <c r="V373" i="2"/>
  <c r="S373" i="2"/>
  <c r="V389" i="2"/>
  <c r="S389" i="2"/>
  <c r="V405" i="2"/>
  <c r="S405" i="2"/>
  <c r="V421" i="2"/>
  <c r="S421" i="2"/>
  <c r="V437" i="2"/>
  <c r="S437" i="2"/>
  <c r="V453" i="2"/>
  <c r="S453" i="2"/>
  <c r="V469" i="2"/>
  <c r="S469" i="2"/>
  <c r="V485" i="2"/>
  <c r="S485" i="2"/>
  <c r="V501" i="2"/>
  <c r="S501" i="2"/>
  <c r="V517" i="2"/>
  <c r="S517" i="2"/>
  <c r="V533" i="2"/>
  <c r="S533" i="2"/>
  <c r="V549" i="2"/>
  <c r="S549" i="2"/>
  <c r="V565" i="2"/>
  <c r="S565" i="2"/>
  <c r="V581" i="2"/>
  <c r="S581" i="2"/>
  <c r="V597" i="2"/>
  <c r="S597" i="2"/>
  <c r="V613" i="2"/>
  <c r="S613" i="2"/>
  <c r="V629" i="2"/>
  <c r="S629" i="2"/>
  <c r="V645" i="2"/>
  <c r="S645" i="2"/>
  <c r="V661" i="2"/>
  <c r="S661" i="2"/>
  <c r="V677" i="2"/>
  <c r="S677" i="2"/>
  <c r="V693" i="2"/>
  <c r="S693" i="2"/>
  <c r="V709" i="2"/>
  <c r="S709" i="2"/>
  <c r="V725" i="2"/>
  <c r="S725" i="2"/>
  <c r="V741" i="2"/>
  <c r="S741" i="2"/>
  <c r="V757" i="2"/>
  <c r="S757" i="2"/>
  <c r="S773" i="2"/>
  <c r="V773" i="2"/>
  <c r="V789" i="2"/>
  <c r="S789" i="2"/>
  <c r="S805" i="2"/>
  <c r="V805" i="2"/>
  <c r="V821" i="2"/>
  <c r="S821" i="2"/>
  <c r="S837" i="2"/>
  <c r="V837" i="2"/>
  <c r="V853" i="2"/>
  <c r="S853" i="2"/>
  <c r="S869" i="2"/>
  <c r="V869" i="2"/>
  <c r="V885" i="2"/>
  <c r="S885" i="2"/>
  <c r="S901" i="2"/>
  <c r="V901" i="2"/>
  <c r="V917" i="2"/>
  <c r="S917" i="2"/>
  <c r="S933" i="2"/>
  <c r="V933" i="2"/>
  <c r="V949" i="2"/>
  <c r="S949" i="2"/>
  <c r="S965" i="2"/>
  <c r="V965" i="2"/>
  <c r="V981" i="2"/>
  <c r="S981" i="2"/>
  <c r="S997" i="2"/>
  <c r="V997" i="2"/>
  <c r="V1013" i="2"/>
  <c r="S1013" i="2"/>
  <c r="S1029" i="2"/>
  <c r="V1029" i="2"/>
  <c r="V1045" i="2"/>
  <c r="S1045" i="2"/>
  <c r="S1061" i="2"/>
  <c r="V1061" i="2"/>
  <c r="V1077" i="2"/>
  <c r="S1077" i="2"/>
  <c r="S1093" i="2"/>
  <c r="V1093" i="2"/>
  <c r="V1109" i="2"/>
  <c r="S1109" i="2"/>
  <c r="S1125" i="2"/>
  <c r="V1125" i="2"/>
  <c r="V1141" i="2"/>
  <c r="S1141" i="2"/>
  <c r="S1157" i="2"/>
  <c r="V1157" i="2"/>
  <c r="V1173" i="2"/>
  <c r="S1173" i="2"/>
  <c r="S1189" i="2"/>
  <c r="V1189" i="2"/>
  <c r="V1205" i="2"/>
  <c r="S1205" i="2"/>
  <c r="V623" i="2"/>
  <c r="S623" i="2"/>
  <c r="V639" i="2"/>
  <c r="S639" i="2"/>
  <c r="V655" i="2"/>
  <c r="S655" i="2"/>
  <c r="V671" i="2"/>
  <c r="S671" i="2"/>
  <c r="V687" i="2"/>
  <c r="S687" i="2"/>
  <c r="V703" i="2"/>
  <c r="S703" i="2"/>
  <c r="V719" i="2"/>
  <c r="S719" i="2"/>
  <c r="V735" i="2"/>
  <c r="S735" i="2"/>
  <c r="V751" i="2"/>
  <c r="S751" i="2"/>
  <c r="V767" i="2"/>
  <c r="S767" i="2"/>
  <c r="V783" i="2"/>
  <c r="S783" i="2"/>
  <c r="V799" i="2"/>
  <c r="S799" i="2"/>
  <c r="V815" i="2"/>
  <c r="S815" i="2"/>
  <c r="V831" i="2"/>
  <c r="S831" i="2"/>
  <c r="V847" i="2"/>
  <c r="S847" i="2"/>
  <c r="V863" i="2"/>
  <c r="S863" i="2"/>
  <c r="V879" i="2"/>
  <c r="S879" i="2"/>
  <c r="V895" i="2"/>
  <c r="S895" i="2"/>
  <c r="V911" i="2"/>
  <c r="S911" i="2"/>
  <c r="V927" i="2"/>
  <c r="S927" i="2"/>
  <c r="V943" i="2"/>
  <c r="S943" i="2"/>
  <c r="V959" i="2"/>
  <c r="S959" i="2"/>
  <c r="V975" i="2"/>
  <c r="S975" i="2"/>
  <c r="V991" i="2"/>
  <c r="S991" i="2"/>
  <c r="V1007" i="2"/>
  <c r="S1007" i="2"/>
  <c r="V1023" i="2"/>
  <c r="S1023" i="2"/>
  <c r="V1039" i="2"/>
  <c r="S1039" i="2"/>
  <c r="V1055" i="2"/>
  <c r="S1055" i="2"/>
  <c r="V1071" i="2"/>
  <c r="S1071" i="2"/>
  <c r="V1087" i="2"/>
  <c r="S1087" i="2"/>
  <c r="V1103" i="2"/>
  <c r="S1103" i="2"/>
  <c r="V1119" i="2"/>
  <c r="S1119" i="2"/>
  <c r="V1135" i="2"/>
  <c r="S1135" i="2"/>
  <c r="V1151" i="2"/>
  <c r="S1151" i="2"/>
  <c r="V1167" i="2"/>
  <c r="S1167" i="2"/>
  <c r="V1183" i="2"/>
  <c r="S1183" i="2"/>
  <c r="V1199" i="2"/>
  <c r="S1199" i="2"/>
  <c r="V1215" i="2"/>
  <c r="S1215" i="2"/>
  <c r="V1231" i="2"/>
  <c r="S1231" i="2"/>
  <c r="V1247" i="2"/>
  <c r="S1247" i="2"/>
  <c r="V1263" i="2"/>
  <c r="S1263" i="2"/>
  <c r="V1279" i="2"/>
  <c r="S1279" i="2"/>
  <c r="V1295" i="2"/>
  <c r="S1295" i="2"/>
  <c r="V1311" i="2"/>
  <c r="S1311" i="2"/>
  <c r="V1327" i="2"/>
  <c r="S1327" i="2"/>
  <c r="V1343" i="2"/>
  <c r="S1343" i="2"/>
  <c r="V1359" i="2"/>
  <c r="S1359" i="2"/>
  <c r="V1375" i="2"/>
  <c r="S1375" i="2"/>
  <c r="V1391" i="2"/>
  <c r="S1391" i="2"/>
  <c r="V1407" i="2"/>
  <c r="S1407" i="2"/>
  <c r="V1423" i="2"/>
  <c r="S1423" i="2"/>
  <c r="V1439" i="2"/>
  <c r="S1439" i="2"/>
  <c r="V1455" i="2"/>
  <c r="S1455" i="2"/>
  <c r="V1471" i="2"/>
  <c r="S1471" i="2"/>
  <c r="V1487" i="2"/>
  <c r="S1487" i="2"/>
  <c r="V1503" i="2"/>
  <c r="S1503" i="2"/>
  <c r="V1519" i="2"/>
  <c r="S1519" i="2"/>
  <c r="V1535" i="2"/>
  <c r="S1535" i="2"/>
  <c r="V1551" i="2"/>
  <c r="S1551" i="2"/>
  <c r="V1567" i="2"/>
  <c r="S1567" i="2"/>
  <c r="V14" i="2"/>
  <c r="S14" i="2"/>
  <c r="V30" i="2"/>
  <c r="S30" i="2"/>
  <c r="V46" i="2"/>
  <c r="S46" i="2"/>
  <c r="V62" i="2"/>
  <c r="S62" i="2"/>
  <c r="V78" i="2"/>
  <c r="S78" i="2"/>
  <c r="V94" i="2"/>
  <c r="S94" i="2"/>
  <c r="V110" i="2"/>
  <c r="S110" i="2"/>
  <c r="V126" i="2"/>
  <c r="S126" i="2"/>
  <c r="V142" i="2"/>
  <c r="S142" i="2"/>
  <c r="V158" i="2"/>
  <c r="S158" i="2"/>
  <c r="V174" i="2"/>
  <c r="S174" i="2"/>
  <c r="V190" i="2"/>
  <c r="S190" i="2"/>
  <c r="V206" i="2"/>
  <c r="S206" i="2"/>
  <c r="V222" i="2"/>
  <c r="S222" i="2"/>
  <c r="V238" i="2"/>
  <c r="S238" i="2"/>
  <c r="V254" i="2"/>
  <c r="S254" i="2"/>
  <c r="V270" i="2"/>
  <c r="S270" i="2"/>
  <c r="V286" i="2"/>
  <c r="S286" i="2"/>
  <c r="V302" i="2"/>
  <c r="S302" i="2"/>
  <c r="V318" i="2"/>
  <c r="S318" i="2"/>
  <c r="V334" i="2"/>
  <c r="S334" i="2"/>
  <c r="V350" i="2"/>
  <c r="S350" i="2"/>
  <c r="V366" i="2"/>
  <c r="S366" i="2"/>
  <c r="V382" i="2"/>
  <c r="S382" i="2"/>
  <c r="V398" i="2"/>
  <c r="S398" i="2"/>
  <c r="V414" i="2"/>
  <c r="S414" i="2"/>
  <c r="V430" i="2"/>
  <c r="S430" i="2"/>
  <c r="V446" i="2"/>
  <c r="S446" i="2"/>
  <c r="V462" i="2"/>
  <c r="S462" i="2"/>
  <c r="V478" i="2"/>
  <c r="S478" i="2"/>
  <c r="V494" i="2"/>
  <c r="S494" i="2"/>
  <c r="V510" i="2"/>
  <c r="S510" i="2"/>
  <c r="V526" i="2"/>
  <c r="S526" i="2"/>
  <c r="V542" i="2"/>
  <c r="S542" i="2"/>
  <c r="V558" i="2"/>
  <c r="S558" i="2"/>
  <c r="V574" i="2"/>
  <c r="S574" i="2"/>
  <c r="V590" i="2"/>
  <c r="S590" i="2"/>
  <c r="V606" i="2"/>
  <c r="S606" i="2"/>
  <c r="V622" i="2"/>
  <c r="S622" i="2"/>
  <c r="V638" i="2"/>
  <c r="S638" i="2"/>
  <c r="V654" i="2"/>
  <c r="S654" i="2"/>
  <c r="V670" i="2"/>
  <c r="S670" i="2"/>
  <c r="V686" i="2"/>
  <c r="S686" i="2"/>
  <c r="V702" i="2"/>
  <c r="S702" i="2"/>
  <c r="V718" i="2"/>
  <c r="S718" i="2"/>
  <c r="V734" i="2"/>
  <c r="S734" i="2"/>
  <c r="V750" i="2"/>
  <c r="S750" i="2"/>
  <c r="V766" i="2"/>
  <c r="S766" i="2"/>
  <c r="V782" i="2"/>
  <c r="S782" i="2"/>
  <c r="V798" i="2"/>
  <c r="S798" i="2"/>
  <c r="V814" i="2"/>
  <c r="S814" i="2"/>
  <c r="V830" i="2"/>
  <c r="S830" i="2"/>
  <c r="V846" i="2"/>
  <c r="S846" i="2"/>
  <c r="V862" i="2"/>
  <c r="S862" i="2"/>
  <c r="V878" i="2"/>
  <c r="S878" i="2"/>
  <c r="V894" i="2"/>
  <c r="S894" i="2"/>
  <c r="V910" i="2"/>
  <c r="S910" i="2"/>
  <c r="V926" i="2"/>
  <c r="S926" i="2"/>
  <c r="V942" i="2"/>
  <c r="S942" i="2"/>
  <c r="V958" i="2"/>
  <c r="S958" i="2"/>
  <c r="V974" i="2"/>
  <c r="S974" i="2"/>
  <c r="V990" i="2"/>
  <c r="S990" i="2"/>
  <c r="V1006" i="2"/>
  <c r="S1006" i="2"/>
  <c r="V1022" i="2"/>
  <c r="S1022" i="2"/>
  <c r="V1038" i="2"/>
  <c r="S1038" i="2"/>
  <c r="V1054" i="2"/>
  <c r="S1054" i="2"/>
  <c r="V1070" i="2"/>
  <c r="S1070" i="2"/>
  <c r="V1086" i="2"/>
  <c r="S1086" i="2"/>
  <c r="V1102" i="2"/>
  <c r="S1102" i="2"/>
  <c r="V1118" i="2"/>
  <c r="S1118" i="2"/>
  <c r="V1134" i="2"/>
  <c r="S1134" i="2"/>
  <c r="V1150" i="2"/>
  <c r="S1150" i="2"/>
  <c r="V1166" i="2"/>
  <c r="S1166" i="2"/>
  <c r="V1182" i="2"/>
  <c r="S1182" i="2"/>
  <c r="V1198" i="2"/>
  <c r="S1198" i="2"/>
  <c r="V1214" i="2"/>
  <c r="S1214" i="2"/>
  <c r="V1230" i="2"/>
  <c r="S1230" i="2"/>
  <c r="V1246" i="2"/>
  <c r="S1246" i="2"/>
  <c r="V1262" i="2"/>
  <c r="S1262" i="2"/>
  <c r="V1278" i="2"/>
  <c r="S1278" i="2"/>
  <c r="V1294" i="2"/>
  <c r="S1294" i="2"/>
  <c r="V1310" i="2"/>
  <c r="S1310" i="2"/>
  <c r="V1326" i="2"/>
  <c r="S1326" i="2"/>
  <c r="V1342" i="2"/>
  <c r="S1342" i="2"/>
  <c r="V1358" i="2"/>
  <c r="S1358" i="2"/>
  <c r="V1374" i="2"/>
  <c r="S1374" i="2"/>
  <c r="V1390" i="2"/>
  <c r="S1390" i="2"/>
  <c r="V1406" i="2"/>
  <c r="S1406" i="2"/>
  <c r="V1422" i="2"/>
  <c r="S1422" i="2"/>
  <c r="V1438" i="2"/>
  <c r="S1438" i="2"/>
  <c r="V1454" i="2"/>
  <c r="S1454" i="2"/>
  <c r="V1470" i="2"/>
  <c r="S1470" i="2"/>
  <c r="V1486" i="2"/>
  <c r="S1486" i="2"/>
  <c r="V1502" i="2"/>
  <c r="S1502" i="2"/>
  <c r="V1518" i="2"/>
  <c r="S1518" i="2"/>
  <c r="V1534" i="2"/>
  <c r="S1534" i="2"/>
  <c r="V1550" i="2"/>
  <c r="S1550" i="2"/>
  <c r="V1566" i="2"/>
  <c r="S1566" i="2"/>
  <c r="V1233" i="2"/>
  <c r="S1233" i="2"/>
  <c r="V1249" i="2"/>
  <c r="S1249" i="2"/>
  <c r="V1265" i="2"/>
  <c r="S1265" i="2"/>
  <c r="V1281" i="2"/>
  <c r="S1281" i="2"/>
  <c r="V1297" i="2"/>
  <c r="S1297" i="2"/>
  <c r="V1313" i="2"/>
  <c r="S1313" i="2"/>
  <c r="V1329" i="2"/>
  <c r="S1329" i="2"/>
  <c r="V1345" i="2"/>
  <c r="S1345" i="2"/>
  <c r="V1361" i="2"/>
  <c r="S1361" i="2"/>
  <c r="V1377" i="2"/>
  <c r="S1377" i="2"/>
  <c r="V1393" i="2"/>
  <c r="S1393" i="2"/>
  <c r="V1409" i="2"/>
  <c r="S1409" i="2"/>
  <c r="V1425" i="2"/>
  <c r="S1425" i="2"/>
  <c r="V1441" i="2"/>
  <c r="S1441" i="2"/>
  <c r="V1457" i="2"/>
  <c r="S1457" i="2"/>
  <c r="V1473" i="2"/>
  <c r="S1473" i="2"/>
  <c r="V1489" i="2"/>
  <c r="S1489" i="2"/>
  <c r="V1505" i="2"/>
  <c r="S1505" i="2"/>
  <c r="V1521" i="2"/>
  <c r="S1521" i="2"/>
  <c r="V1537" i="2"/>
  <c r="S1537" i="2"/>
  <c r="V1553" i="2"/>
  <c r="S1553" i="2"/>
  <c r="V1569" i="2"/>
  <c r="S1569" i="2"/>
  <c r="V4" i="2"/>
  <c r="S4" i="2"/>
  <c r="V20" i="2"/>
  <c r="S20" i="2"/>
  <c r="V36" i="2"/>
  <c r="S36" i="2"/>
  <c r="V52" i="2"/>
  <c r="S52" i="2"/>
  <c r="V68" i="2"/>
  <c r="S68" i="2"/>
  <c r="V84" i="2"/>
  <c r="S84" i="2"/>
  <c r="V100" i="2"/>
  <c r="S100" i="2"/>
  <c r="V116" i="2"/>
  <c r="S116" i="2"/>
  <c r="V132" i="2"/>
  <c r="S132" i="2"/>
  <c r="V148" i="2"/>
  <c r="S148" i="2"/>
  <c r="V164" i="2"/>
  <c r="S164" i="2"/>
  <c r="V180" i="2"/>
  <c r="S180" i="2"/>
  <c r="V196" i="2"/>
  <c r="S196" i="2"/>
  <c r="V212" i="2"/>
  <c r="S212" i="2"/>
  <c r="V228" i="2"/>
  <c r="S228" i="2"/>
  <c r="V244" i="2"/>
  <c r="S244" i="2"/>
  <c r="V260" i="2"/>
  <c r="S260" i="2"/>
  <c r="V276" i="2"/>
  <c r="S276" i="2"/>
  <c r="V292" i="2"/>
  <c r="S292" i="2"/>
  <c r="V308" i="2"/>
  <c r="S308" i="2"/>
  <c r="V324" i="2"/>
  <c r="S324" i="2"/>
  <c r="V340" i="2"/>
  <c r="S340" i="2"/>
  <c r="V356" i="2"/>
  <c r="S356" i="2"/>
  <c r="V372" i="2"/>
  <c r="S372" i="2"/>
  <c r="V388" i="2"/>
  <c r="S388" i="2"/>
  <c r="V404" i="2"/>
  <c r="S404" i="2"/>
  <c r="V420" i="2"/>
  <c r="S420" i="2"/>
  <c r="V436" i="2"/>
  <c r="S436" i="2"/>
  <c r="V452" i="2"/>
  <c r="S452" i="2"/>
  <c r="V480" i="2"/>
  <c r="S480" i="2"/>
  <c r="V496" i="2"/>
  <c r="S496" i="2"/>
  <c r="V512" i="2"/>
  <c r="S512" i="2"/>
  <c r="V528" i="2"/>
  <c r="S528" i="2"/>
  <c r="V544" i="2"/>
  <c r="S544" i="2"/>
  <c r="V560" i="2"/>
  <c r="S560" i="2"/>
  <c r="V576" i="2"/>
  <c r="S576" i="2"/>
  <c r="V592" i="2"/>
  <c r="S592" i="2"/>
  <c r="V608" i="2"/>
  <c r="S608" i="2"/>
  <c r="V624" i="2"/>
  <c r="S624" i="2"/>
  <c r="V640" i="2"/>
  <c r="S640" i="2"/>
  <c r="V656" i="2"/>
  <c r="S656" i="2"/>
  <c r="V672" i="2"/>
  <c r="S672" i="2"/>
  <c r="V688" i="2"/>
  <c r="S688" i="2"/>
  <c r="V704" i="2"/>
  <c r="S704" i="2"/>
  <c r="V720" i="2"/>
  <c r="S720" i="2"/>
  <c r="V736" i="2"/>
  <c r="S736" i="2"/>
  <c r="V752" i="2"/>
  <c r="S752" i="2"/>
  <c r="V768" i="2"/>
  <c r="S768" i="2"/>
  <c r="V784" i="2"/>
  <c r="S784" i="2"/>
  <c r="V800" i="2"/>
  <c r="S800" i="2"/>
  <c r="V816" i="2"/>
  <c r="S816" i="2"/>
  <c r="V832" i="2"/>
  <c r="S832" i="2"/>
  <c r="V848" i="2"/>
  <c r="S848" i="2"/>
  <c r="V864" i="2"/>
  <c r="S864" i="2"/>
  <c r="V880" i="2"/>
  <c r="S880" i="2"/>
  <c r="V896" i="2"/>
  <c r="S896" i="2"/>
  <c r="V912" i="2"/>
  <c r="S912" i="2"/>
  <c r="V928" i="2"/>
  <c r="S928" i="2"/>
  <c r="V944" i="2"/>
  <c r="S944" i="2"/>
  <c r="V960" i="2"/>
  <c r="S960" i="2"/>
  <c r="V976" i="2"/>
  <c r="S976" i="2"/>
  <c r="V992" i="2"/>
  <c r="S992" i="2"/>
  <c r="V1008" i="2"/>
  <c r="S1008" i="2"/>
  <c r="V1024" i="2"/>
  <c r="S1024" i="2"/>
  <c r="V1040" i="2"/>
  <c r="S1040" i="2"/>
  <c r="V1056" i="2"/>
  <c r="S1056" i="2"/>
  <c r="V1072" i="2"/>
  <c r="S1072" i="2"/>
  <c r="V1088" i="2"/>
  <c r="S1088" i="2"/>
  <c r="V1104" i="2"/>
  <c r="S1104" i="2"/>
  <c r="V1120" i="2"/>
  <c r="S1120" i="2"/>
  <c r="V1136" i="2"/>
  <c r="S1136" i="2"/>
  <c r="V1152" i="2"/>
  <c r="S1152" i="2"/>
  <c r="V1168" i="2"/>
  <c r="S1168" i="2"/>
  <c r="V1184" i="2"/>
  <c r="S1184" i="2"/>
  <c r="V1200" i="2"/>
  <c r="S1200" i="2"/>
  <c r="V1216" i="2"/>
  <c r="S1216" i="2"/>
  <c r="V1232" i="2"/>
  <c r="S1232" i="2"/>
  <c r="V1248" i="2"/>
  <c r="S1248" i="2"/>
  <c r="V1264" i="2"/>
  <c r="S1264" i="2"/>
  <c r="V1280" i="2"/>
  <c r="S1280" i="2"/>
  <c r="V1296" i="2"/>
  <c r="S1296" i="2"/>
  <c r="V1312" i="2"/>
  <c r="S1312" i="2"/>
  <c r="V1328" i="2"/>
  <c r="S1328" i="2"/>
  <c r="V1344" i="2"/>
  <c r="S1344" i="2"/>
  <c r="V1360" i="2"/>
  <c r="S1360" i="2"/>
  <c r="V1376" i="2"/>
  <c r="S1376" i="2"/>
  <c r="V1392" i="2"/>
  <c r="S1392" i="2"/>
  <c r="V1408" i="2"/>
  <c r="S1408" i="2"/>
  <c r="V1424" i="2"/>
  <c r="S1424" i="2"/>
  <c r="V1440" i="2"/>
  <c r="S1440" i="2"/>
  <c r="V1456" i="2"/>
  <c r="S1456" i="2"/>
  <c r="V1472" i="2"/>
  <c r="S1472" i="2"/>
  <c r="V1488" i="2"/>
  <c r="S1488" i="2"/>
  <c r="V1504" i="2"/>
  <c r="S1504" i="2"/>
  <c r="V1520" i="2"/>
  <c r="S1520" i="2"/>
  <c r="V1536" i="2"/>
  <c r="S1536" i="2"/>
  <c r="V1552" i="2"/>
  <c r="S1552" i="2"/>
  <c r="V1568" i="2"/>
  <c r="S1568" i="2"/>
  <c r="T1177" i="2"/>
  <c r="T1471" i="2"/>
  <c r="T1509" i="2"/>
  <c r="H1545" i="2"/>
  <c r="V11" i="2"/>
  <c r="S11" i="2"/>
  <c r="V27" i="2"/>
  <c r="S27" i="2"/>
  <c r="V43" i="2"/>
  <c r="S43" i="2"/>
  <c r="V59" i="2"/>
  <c r="S59" i="2"/>
  <c r="V75" i="2"/>
  <c r="S75" i="2"/>
  <c r="V91" i="2"/>
  <c r="S91" i="2"/>
  <c r="V107" i="2"/>
  <c r="S107" i="2"/>
  <c r="V123" i="2"/>
  <c r="S123" i="2"/>
  <c r="V139" i="2"/>
  <c r="S139" i="2"/>
  <c r="V155" i="2"/>
  <c r="S155" i="2"/>
  <c r="V171" i="2"/>
  <c r="S171" i="2"/>
  <c r="V187" i="2"/>
  <c r="S187" i="2"/>
  <c r="V203" i="2"/>
  <c r="S203" i="2"/>
  <c r="V219" i="2"/>
  <c r="S219" i="2"/>
  <c r="V235" i="2"/>
  <c r="S235" i="2"/>
  <c r="V251" i="2"/>
  <c r="S251" i="2"/>
  <c r="V267" i="2"/>
  <c r="S267" i="2"/>
  <c r="V283" i="2"/>
  <c r="S283" i="2"/>
  <c r="V299" i="2"/>
  <c r="S299" i="2"/>
  <c r="V315" i="2"/>
  <c r="S315" i="2"/>
  <c r="V331" i="2"/>
  <c r="S331" i="2"/>
  <c r="V347" i="2"/>
  <c r="S347" i="2"/>
  <c r="V363" i="2"/>
  <c r="S363" i="2"/>
  <c r="V379" i="2"/>
  <c r="S379" i="2"/>
  <c r="V395" i="2"/>
  <c r="S395" i="2"/>
  <c r="V411" i="2"/>
  <c r="S411" i="2"/>
  <c r="V427" i="2"/>
  <c r="S427" i="2"/>
  <c r="V443" i="2"/>
  <c r="S443" i="2"/>
  <c r="V459" i="2"/>
  <c r="S459" i="2"/>
  <c r="V475" i="2"/>
  <c r="S475" i="2"/>
  <c r="V491" i="2"/>
  <c r="S491" i="2"/>
  <c r="V507" i="2"/>
  <c r="S507" i="2"/>
  <c r="V523" i="2"/>
  <c r="S523" i="2"/>
  <c r="V539" i="2"/>
  <c r="S539" i="2"/>
  <c r="V555" i="2"/>
  <c r="S555" i="2"/>
  <c r="V571" i="2"/>
  <c r="S571" i="2"/>
  <c r="V587" i="2"/>
  <c r="S587" i="2"/>
  <c r="V603" i="2"/>
  <c r="S603" i="2"/>
  <c r="V9" i="2"/>
  <c r="S9" i="2"/>
  <c r="V25" i="2"/>
  <c r="S25" i="2"/>
  <c r="V41" i="2"/>
  <c r="S41" i="2"/>
  <c r="V57" i="2"/>
  <c r="S57" i="2"/>
  <c r="V73" i="2"/>
  <c r="S73" i="2"/>
  <c r="V89" i="2"/>
  <c r="S89" i="2"/>
  <c r="V105" i="2"/>
  <c r="S105" i="2"/>
  <c r="V121" i="2"/>
  <c r="S121" i="2"/>
  <c r="V137" i="2"/>
  <c r="S137" i="2"/>
  <c r="V153" i="2"/>
  <c r="S153" i="2"/>
  <c r="V169" i="2"/>
  <c r="S169" i="2"/>
  <c r="V185" i="2"/>
  <c r="S185" i="2"/>
  <c r="V201" i="2"/>
  <c r="S201" i="2"/>
  <c r="V217" i="2"/>
  <c r="S217" i="2"/>
  <c r="V233" i="2"/>
  <c r="S233" i="2"/>
  <c r="V249" i="2"/>
  <c r="S249" i="2"/>
  <c r="V265" i="2"/>
  <c r="S265" i="2"/>
  <c r="V281" i="2"/>
  <c r="S281" i="2"/>
  <c r="V297" i="2"/>
  <c r="S297" i="2"/>
  <c r="V313" i="2"/>
  <c r="S313" i="2"/>
  <c r="V329" i="2"/>
  <c r="S329" i="2"/>
  <c r="S345" i="2"/>
  <c r="V345" i="2"/>
  <c r="V361" i="2"/>
  <c r="S361" i="2"/>
  <c r="V377" i="2"/>
  <c r="S377" i="2"/>
  <c r="V393" i="2"/>
  <c r="S393" i="2"/>
  <c r="V409" i="2"/>
  <c r="S409" i="2"/>
  <c r="V425" i="2"/>
  <c r="S425" i="2"/>
  <c r="V441" i="2"/>
  <c r="S441" i="2"/>
  <c r="V457" i="2"/>
  <c r="S457" i="2"/>
  <c r="S473" i="2"/>
  <c r="V473" i="2"/>
  <c r="V489" i="2"/>
  <c r="S489" i="2"/>
  <c r="V505" i="2"/>
  <c r="S505" i="2"/>
  <c r="V521" i="2"/>
  <c r="S521" i="2"/>
  <c r="V537" i="2"/>
  <c r="S537" i="2"/>
  <c r="V553" i="2"/>
  <c r="S553" i="2"/>
  <c r="V569" i="2"/>
  <c r="S569" i="2"/>
  <c r="V585" i="2"/>
  <c r="S585" i="2"/>
  <c r="V601" i="2"/>
  <c r="S601" i="2"/>
  <c r="V617" i="2"/>
  <c r="S617" i="2"/>
  <c r="V633" i="2"/>
  <c r="S633" i="2"/>
  <c r="V649" i="2"/>
  <c r="S649" i="2"/>
  <c r="V665" i="2"/>
  <c r="S665" i="2"/>
  <c r="V681" i="2"/>
  <c r="S681" i="2"/>
  <c r="V697" i="2"/>
  <c r="S697" i="2"/>
  <c r="V713" i="2"/>
  <c r="S713" i="2"/>
  <c r="V729" i="2"/>
  <c r="S729" i="2"/>
  <c r="V745" i="2"/>
  <c r="S745" i="2"/>
  <c r="V761" i="2"/>
  <c r="S761" i="2"/>
  <c r="V777" i="2"/>
  <c r="S777" i="2"/>
  <c r="V793" i="2"/>
  <c r="S793" i="2"/>
  <c r="V809" i="2"/>
  <c r="S809" i="2"/>
  <c r="V825" i="2"/>
  <c r="S825" i="2"/>
  <c r="V841" i="2"/>
  <c r="S841" i="2"/>
  <c r="V857" i="2"/>
  <c r="S857" i="2"/>
  <c r="V873" i="2"/>
  <c r="S873" i="2"/>
  <c r="V889" i="2"/>
  <c r="S889" i="2"/>
  <c r="V905" i="2"/>
  <c r="S905" i="2"/>
  <c r="V921" i="2"/>
  <c r="S921" i="2"/>
  <c r="V937" i="2"/>
  <c r="S937" i="2"/>
  <c r="V953" i="2"/>
  <c r="S953" i="2"/>
  <c r="V969" i="2"/>
  <c r="S969" i="2"/>
  <c r="V985" i="2"/>
  <c r="S985" i="2"/>
  <c r="V1001" i="2"/>
  <c r="S1001" i="2"/>
  <c r="V1017" i="2"/>
  <c r="S1017" i="2"/>
  <c r="V1033" i="2"/>
  <c r="S1033" i="2"/>
  <c r="V1049" i="2"/>
  <c r="S1049" i="2"/>
  <c r="V1065" i="2"/>
  <c r="S1065" i="2"/>
  <c r="V1081" i="2"/>
  <c r="S1081" i="2"/>
  <c r="V1097" i="2"/>
  <c r="S1097" i="2"/>
  <c r="V1113" i="2"/>
  <c r="S1113" i="2"/>
  <c r="V1129" i="2"/>
  <c r="S1129" i="2"/>
  <c r="V1145" i="2"/>
  <c r="S1145" i="2"/>
  <c r="V1161" i="2"/>
  <c r="S1161" i="2"/>
  <c r="V1177" i="2"/>
  <c r="S1177" i="2"/>
  <c r="V1193" i="2"/>
  <c r="S1193" i="2"/>
  <c r="V1209" i="2"/>
  <c r="S1209" i="2"/>
  <c r="V627" i="2"/>
  <c r="S627" i="2"/>
  <c r="V643" i="2"/>
  <c r="S643" i="2"/>
  <c r="S659" i="2"/>
  <c r="V659" i="2"/>
  <c r="V675" i="2"/>
  <c r="S675" i="2"/>
  <c r="V691" i="2"/>
  <c r="S691" i="2"/>
  <c r="V707" i="2"/>
  <c r="S707" i="2"/>
  <c r="V723" i="2"/>
  <c r="S723" i="2"/>
  <c r="V739" i="2"/>
  <c r="S739" i="2"/>
  <c r="V755" i="2"/>
  <c r="S755" i="2"/>
  <c r="V771" i="2"/>
  <c r="S771" i="2"/>
  <c r="V787" i="2"/>
  <c r="S787" i="2"/>
  <c r="V803" i="2"/>
  <c r="S803" i="2"/>
  <c r="V819" i="2"/>
  <c r="S819" i="2"/>
  <c r="V835" i="2"/>
  <c r="S835" i="2"/>
  <c r="V851" i="2"/>
  <c r="S851" i="2"/>
  <c r="V867" i="2"/>
  <c r="S867" i="2"/>
  <c r="V883" i="2"/>
  <c r="S883" i="2"/>
  <c r="V899" i="2"/>
  <c r="S899" i="2"/>
  <c r="V915" i="2"/>
  <c r="S915" i="2"/>
  <c r="V931" i="2"/>
  <c r="S931" i="2"/>
  <c r="V947" i="2"/>
  <c r="S947" i="2"/>
  <c r="V963" i="2"/>
  <c r="S963" i="2"/>
  <c r="V979" i="2"/>
  <c r="S979" i="2"/>
  <c r="V995" i="2"/>
  <c r="S995" i="2"/>
  <c r="V1011" i="2"/>
  <c r="S1011" i="2"/>
  <c r="V1027" i="2"/>
  <c r="S1027" i="2"/>
  <c r="V1043" i="2"/>
  <c r="S1043" i="2"/>
  <c r="V1059" i="2"/>
  <c r="S1059" i="2"/>
  <c r="V1075" i="2"/>
  <c r="S1075" i="2"/>
  <c r="V1091" i="2"/>
  <c r="S1091" i="2"/>
  <c r="V1107" i="2"/>
  <c r="S1107" i="2"/>
  <c r="V1123" i="2"/>
  <c r="S1123" i="2"/>
  <c r="V1139" i="2"/>
  <c r="S1139" i="2"/>
  <c r="V1155" i="2"/>
  <c r="S1155" i="2"/>
  <c r="V1171" i="2"/>
  <c r="S1171" i="2"/>
  <c r="V1187" i="2"/>
  <c r="S1187" i="2"/>
  <c r="V1203" i="2"/>
  <c r="S1203" i="2"/>
  <c r="V1219" i="2"/>
  <c r="S1219" i="2"/>
  <c r="V1235" i="2"/>
  <c r="S1235" i="2"/>
  <c r="V1251" i="2"/>
  <c r="S1251" i="2"/>
  <c r="V1267" i="2"/>
  <c r="S1267" i="2"/>
  <c r="V1283" i="2"/>
  <c r="S1283" i="2"/>
  <c r="V1299" i="2"/>
  <c r="S1299" i="2"/>
  <c r="V1315" i="2"/>
  <c r="S1315" i="2"/>
  <c r="V1331" i="2"/>
  <c r="S1331" i="2"/>
  <c r="V1347" i="2"/>
  <c r="S1347" i="2"/>
  <c r="V1363" i="2"/>
  <c r="S1363" i="2"/>
  <c r="V1379" i="2"/>
  <c r="S1379" i="2"/>
  <c r="V1395" i="2"/>
  <c r="S1395" i="2"/>
  <c r="V1411" i="2"/>
  <c r="S1411" i="2"/>
  <c r="V1427" i="2"/>
  <c r="S1427" i="2"/>
  <c r="V1443" i="2"/>
  <c r="S1443" i="2"/>
  <c r="V1459" i="2"/>
  <c r="S1459" i="2"/>
  <c r="V1475" i="2"/>
  <c r="S1475" i="2"/>
  <c r="V1491" i="2"/>
  <c r="S1491" i="2"/>
  <c r="V1507" i="2"/>
  <c r="S1507" i="2"/>
  <c r="V1523" i="2"/>
  <c r="S1523" i="2"/>
  <c r="V1539" i="2"/>
  <c r="S1539" i="2"/>
  <c r="V1555" i="2"/>
  <c r="S1555" i="2"/>
  <c r="V1571" i="2"/>
  <c r="S1571" i="2"/>
  <c r="V18" i="2"/>
  <c r="S18" i="2"/>
  <c r="V34" i="2"/>
  <c r="S34" i="2"/>
  <c r="V50" i="2"/>
  <c r="S50" i="2"/>
  <c r="V66" i="2"/>
  <c r="S66" i="2"/>
  <c r="V82" i="2"/>
  <c r="S82" i="2"/>
  <c r="V98" i="2"/>
  <c r="S98" i="2"/>
  <c r="V114" i="2"/>
  <c r="S114" i="2"/>
  <c r="V130" i="2"/>
  <c r="S130" i="2"/>
  <c r="V146" i="2"/>
  <c r="S146" i="2"/>
  <c r="V162" i="2"/>
  <c r="S162" i="2"/>
  <c r="V178" i="2"/>
  <c r="S178" i="2"/>
  <c r="V194" i="2"/>
  <c r="S194" i="2"/>
  <c r="V210" i="2"/>
  <c r="S210" i="2"/>
  <c r="V226" i="2"/>
  <c r="S226" i="2"/>
  <c r="V242" i="2"/>
  <c r="S242" i="2"/>
  <c r="V258" i="2"/>
  <c r="S258" i="2"/>
  <c r="V274" i="2"/>
  <c r="S274" i="2"/>
  <c r="V290" i="2"/>
  <c r="S290" i="2"/>
  <c r="V306" i="2"/>
  <c r="S306" i="2"/>
  <c r="V322" i="2"/>
  <c r="S322" i="2"/>
  <c r="V338" i="2"/>
  <c r="S338" i="2"/>
  <c r="V354" i="2"/>
  <c r="S354" i="2"/>
  <c r="V370" i="2"/>
  <c r="S370" i="2"/>
  <c r="V386" i="2"/>
  <c r="S386" i="2"/>
  <c r="V402" i="2"/>
  <c r="S402" i="2"/>
  <c r="V418" i="2"/>
  <c r="S418" i="2"/>
  <c r="V434" i="2"/>
  <c r="S434" i="2"/>
  <c r="V450" i="2"/>
  <c r="S450" i="2"/>
  <c r="V466" i="2"/>
  <c r="S466" i="2"/>
  <c r="V482" i="2"/>
  <c r="S482" i="2"/>
  <c r="V498" i="2"/>
  <c r="S498" i="2"/>
  <c r="V514" i="2"/>
  <c r="S514" i="2"/>
  <c r="V530" i="2"/>
  <c r="S530" i="2"/>
  <c r="V546" i="2"/>
  <c r="S546" i="2"/>
  <c r="V562" i="2"/>
  <c r="S562" i="2"/>
  <c r="V578" i="2"/>
  <c r="S578" i="2"/>
  <c r="V594" i="2"/>
  <c r="S594" i="2"/>
  <c r="S610" i="2"/>
  <c r="V610" i="2"/>
  <c r="V626" i="2"/>
  <c r="S626" i="2"/>
  <c r="V642" i="2"/>
  <c r="S642" i="2"/>
  <c r="V658" i="2"/>
  <c r="S658" i="2"/>
  <c r="S674" i="2"/>
  <c r="V674" i="2"/>
  <c r="V690" i="2"/>
  <c r="S690" i="2"/>
  <c r="V706" i="2"/>
  <c r="S706" i="2"/>
  <c r="V722" i="2"/>
  <c r="S722" i="2"/>
  <c r="S738" i="2"/>
  <c r="V738" i="2"/>
  <c r="V754" i="2"/>
  <c r="S754" i="2"/>
  <c r="V770" i="2"/>
  <c r="S770" i="2"/>
  <c r="V786" i="2"/>
  <c r="S786" i="2"/>
  <c r="V802" i="2"/>
  <c r="S802" i="2"/>
  <c r="V818" i="2"/>
  <c r="S818" i="2"/>
  <c r="V834" i="2"/>
  <c r="S834" i="2"/>
  <c r="V850" i="2"/>
  <c r="S850" i="2"/>
  <c r="V866" i="2"/>
  <c r="S866" i="2"/>
  <c r="V882" i="2"/>
  <c r="S882" i="2"/>
  <c r="V898" i="2"/>
  <c r="S898" i="2"/>
  <c r="V914" i="2"/>
  <c r="S914" i="2"/>
  <c r="V930" i="2"/>
  <c r="S930" i="2"/>
  <c r="V946" i="2"/>
  <c r="S946" i="2"/>
  <c r="V962" i="2"/>
  <c r="S962" i="2"/>
  <c r="V978" i="2"/>
  <c r="S978" i="2"/>
  <c r="V994" i="2"/>
  <c r="S994" i="2"/>
  <c r="V1010" i="2"/>
  <c r="S1010" i="2"/>
  <c r="V1026" i="2"/>
  <c r="S1026" i="2"/>
  <c r="V1042" i="2"/>
  <c r="S1042" i="2"/>
  <c r="V1058" i="2"/>
  <c r="S1058" i="2"/>
  <c r="V1074" i="2"/>
  <c r="S1074" i="2"/>
  <c r="V1090" i="2"/>
  <c r="S1090" i="2"/>
  <c r="V1106" i="2"/>
  <c r="S1106" i="2"/>
  <c r="V1122" i="2"/>
  <c r="S1122" i="2"/>
  <c r="V1138" i="2"/>
  <c r="S1138" i="2"/>
  <c r="V1154" i="2"/>
  <c r="S1154" i="2"/>
  <c r="V1170" i="2"/>
  <c r="S1170" i="2"/>
  <c r="V1186" i="2"/>
  <c r="S1186" i="2"/>
  <c r="V1202" i="2"/>
  <c r="S1202" i="2"/>
  <c r="V1218" i="2"/>
  <c r="S1218" i="2"/>
  <c r="V1234" i="2"/>
  <c r="S1234" i="2"/>
  <c r="V1250" i="2"/>
  <c r="S1250" i="2"/>
  <c r="V1266" i="2"/>
  <c r="S1266" i="2"/>
  <c r="V1282" i="2"/>
  <c r="S1282" i="2"/>
  <c r="V1298" i="2"/>
  <c r="S1298" i="2"/>
  <c r="V1314" i="2"/>
  <c r="S1314" i="2"/>
  <c r="V1330" i="2"/>
  <c r="S1330" i="2"/>
  <c r="V1346" i="2"/>
  <c r="S1346" i="2"/>
  <c r="V1362" i="2"/>
  <c r="S1362" i="2"/>
  <c r="V1378" i="2"/>
  <c r="S1378" i="2"/>
  <c r="V1394" i="2"/>
  <c r="S1394" i="2"/>
  <c r="V1410" i="2"/>
  <c r="S1410" i="2"/>
  <c r="V1426" i="2"/>
  <c r="S1426" i="2"/>
  <c r="V1442" i="2"/>
  <c r="S1442" i="2"/>
  <c r="V1458" i="2"/>
  <c r="S1458" i="2"/>
  <c r="V1474" i="2"/>
  <c r="S1474" i="2"/>
  <c r="V1490" i="2"/>
  <c r="S1490" i="2"/>
  <c r="V1506" i="2"/>
  <c r="S1506" i="2"/>
  <c r="V1522" i="2"/>
  <c r="S1522" i="2"/>
  <c r="V1538" i="2"/>
  <c r="S1538" i="2"/>
  <c r="V1554" i="2"/>
  <c r="S1554" i="2"/>
  <c r="V1570" i="2"/>
  <c r="S1570" i="2"/>
  <c r="V1221" i="2"/>
  <c r="S1221" i="2"/>
  <c r="V1237" i="2"/>
  <c r="S1237" i="2"/>
  <c r="V1253" i="2"/>
  <c r="S1253" i="2"/>
  <c r="V1269" i="2"/>
  <c r="S1269" i="2"/>
  <c r="V1285" i="2"/>
  <c r="S1285" i="2"/>
  <c r="V1301" i="2"/>
  <c r="S1301" i="2"/>
  <c r="V1317" i="2"/>
  <c r="S1317" i="2"/>
  <c r="V1333" i="2"/>
  <c r="S1333" i="2"/>
  <c r="V1349" i="2"/>
  <c r="S1349" i="2"/>
  <c r="V1365" i="2"/>
  <c r="S1365" i="2"/>
  <c r="V1381" i="2"/>
  <c r="S1381" i="2"/>
  <c r="V1397" i="2"/>
  <c r="S1397" i="2"/>
  <c r="V1413" i="2"/>
  <c r="S1413" i="2"/>
  <c r="V1429" i="2"/>
  <c r="S1429" i="2"/>
  <c r="V1445" i="2"/>
  <c r="S1445" i="2"/>
  <c r="V1461" i="2"/>
  <c r="S1461" i="2"/>
  <c r="V1477" i="2"/>
  <c r="S1477" i="2"/>
  <c r="V1493" i="2"/>
  <c r="S1493" i="2"/>
  <c r="V1509" i="2"/>
  <c r="S1509" i="2"/>
  <c r="V1525" i="2"/>
  <c r="S1525" i="2"/>
  <c r="V1541" i="2"/>
  <c r="S1541" i="2"/>
  <c r="V1557" i="2"/>
  <c r="S1557" i="2"/>
  <c r="V1573" i="2"/>
  <c r="S1573" i="2"/>
  <c r="V8" i="2"/>
  <c r="S8" i="2"/>
  <c r="V24" i="2"/>
  <c r="S24" i="2"/>
  <c r="V40" i="2"/>
  <c r="S40" i="2"/>
  <c r="V56" i="2"/>
  <c r="S56" i="2"/>
  <c r="V72" i="2"/>
  <c r="S72" i="2"/>
  <c r="V88" i="2"/>
  <c r="S88" i="2"/>
  <c r="V104" i="2"/>
  <c r="S104" i="2"/>
  <c r="V120" i="2"/>
  <c r="S120" i="2"/>
  <c r="V136" i="2"/>
  <c r="S136" i="2"/>
  <c r="V152" i="2"/>
  <c r="S152" i="2"/>
  <c r="V168" i="2"/>
  <c r="S168" i="2"/>
  <c r="V184" i="2"/>
  <c r="S184" i="2"/>
  <c r="V200" i="2"/>
  <c r="S200" i="2"/>
  <c r="V216" i="2"/>
  <c r="S216" i="2"/>
  <c r="V232" i="2"/>
  <c r="S232" i="2"/>
  <c r="V248" i="2"/>
  <c r="S248" i="2"/>
  <c r="V264" i="2"/>
  <c r="S264" i="2"/>
  <c r="V280" i="2"/>
  <c r="S280" i="2"/>
  <c r="V296" i="2"/>
  <c r="S296" i="2"/>
  <c r="V312" i="2"/>
  <c r="S312" i="2"/>
  <c r="V328" i="2"/>
  <c r="S328" i="2"/>
  <c r="V344" i="2"/>
  <c r="S344" i="2"/>
  <c r="V360" i="2"/>
  <c r="S360" i="2"/>
  <c r="S376" i="2"/>
  <c r="V376" i="2"/>
  <c r="V392" i="2"/>
  <c r="S392" i="2"/>
  <c r="V408" i="2"/>
  <c r="S408" i="2"/>
  <c r="V424" i="2"/>
  <c r="S424" i="2"/>
  <c r="S440" i="2"/>
  <c r="V440" i="2"/>
  <c r="V456" i="2"/>
  <c r="S456" i="2"/>
  <c r="V468" i="2"/>
  <c r="S468" i="2"/>
  <c r="V484" i="2"/>
  <c r="S484" i="2"/>
  <c r="V500" i="2"/>
  <c r="S500" i="2"/>
  <c r="V516" i="2"/>
  <c r="S516" i="2"/>
  <c r="V532" i="2"/>
  <c r="S532" i="2"/>
  <c r="V548" i="2"/>
  <c r="S548" i="2"/>
  <c r="V564" i="2"/>
  <c r="S564" i="2"/>
  <c r="V580" i="2"/>
  <c r="S580" i="2"/>
  <c r="V596" i="2"/>
  <c r="S596" i="2"/>
  <c r="V612" i="2"/>
  <c r="S612" i="2"/>
  <c r="V628" i="2"/>
  <c r="S628" i="2"/>
  <c r="V644" i="2"/>
  <c r="S644" i="2"/>
  <c r="V660" i="2"/>
  <c r="S660" i="2"/>
  <c r="V676" i="2"/>
  <c r="S676" i="2"/>
  <c r="V692" i="2"/>
  <c r="S692" i="2"/>
  <c r="V708" i="2"/>
  <c r="S708" i="2"/>
  <c r="V724" i="2"/>
  <c r="S724" i="2"/>
  <c r="V740" i="2"/>
  <c r="S740" i="2"/>
  <c r="V756" i="2"/>
  <c r="S756" i="2"/>
  <c r="V772" i="2"/>
  <c r="S772" i="2"/>
  <c r="V788" i="2"/>
  <c r="S788" i="2"/>
  <c r="V804" i="2"/>
  <c r="S804" i="2"/>
  <c r="V820" i="2"/>
  <c r="S820" i="2"/>
  <c r="V836" i="2"/>
  <c r="S836" i="2"/>
  <c r="V852" i="2"/>
  <c r="S852" i="2"/>
  <c r="V868" i="2"/>
  <c r="S868" i="2"/>
  <c r="V884" i="2"/>
  <c r="S884" i="2"/>
  <c r="V900" i="2"/>
  <c r="S900" i="2"/>
  <c r="V916" i="2"/>
  <c r="S916" i="2"/>
  <c r="V932" i="2"/>
  <c r="S932" i="2"/>
  <c r="V948" i="2"/>
  <c r="S948" i="2"/>
  <c r="V964" i="2"/>
  <c r="S964" i="2"/>
  <c r="V980" i="2"/>
  <c r="S980" i="2"/>
  <c r="V996" i="2"/>
  <c r="S996" i="2"/>
  <c r="V1012" i="2"/>
  <c r="S1012" i="2"/>
  <c r="V1028" i="2"/>
  <c r="S1028" i="2"/>
  <c r="V1044" i="2"/>
  <c r="S1044" i="2"/>
  <c r="V1060" i="2"/>
  <c r="S1060" i="2"/>
  <c r="V1076" i="2"/>
  <c r="S1076" i="2"/>
  <c r="V1092" i="2"/>
  <c r="S1092" i="2"/>
  <c r="V1108" i="2"/>
  <c r="S1108" i="2"/>
  <c r="V1124" i="2"/>
  <c r="S1124" i="2"/>
  <c r="V1140" i="2"/>
  <c r="S1140" i="2"/>
  <c r="V1156" i="2"/>
  <c r="S1156" i="2"/>
  <c r="V1172" i="2"/>
  <c r="S1172" i="2"/>
  <c r="V1188" i="2"/>
  <c r="S1188" i="2"/>
  <c r="V1204" i="2"/>
  <c r="S1204" i="2"/>
  <c r="V1220" i="2"/>
  <c r="S1220" i="2"/>
  <c r="V1236" i="2"/>
  <c r="S1236" i="2"/>
  <c r="V1252" i="2"/>
  <c r="S1252" i="2"/>
  <c r="V1268" i="2"/>
  <c r="S1268" i="2"/>
  <c r="V1284" i="2"/>
  <c r="S1284" i="2"/>
  <c r="V1300" i="2"/>
  <c r="S1300" i="2"/>
  <c r="V1316" i="2"/>
  <c r="S1316" i="2"/>
  <c r="V1332" i="2"/>
  <c r="S1332" i="2"/>
  <c r="V1348" i="2"/>
  <c r="S1348" i="2"/>
  <c r="V1364" i="2"/>
  <c r="S1364" i="2"/>
  <c r="V1380" i="2"/>
  <c r="S1380" i="2"/>
  <c r="V1396" i="2"/>
  <c r="S1396" i="2"/>
  <c r="V1412" i="2"/>
  <c r="S1412" i="2"/>
  <c r="V1428" i="2"/>
  <c r="S1428" i="2"/>
  <c r="V1444" i="2"/>
  <c r="S1444" i="2"/>
  <c r="V1460" i="2"/>
  <c r="S1460" i="2"/>
  <c r="V1476" i="2"/>
  <c r="S1476" i="2"/>
  <c r="V1492" i="2"/>
  <c r="S1492" i="2"/>
  <c r="V1508" i="2"/>
  <c r="S1508" i="2"/>
  <c r="V1524" i="2"/>
  <c r="S1524" i="2"/>
  <c r="V1540" i="2"/>
  <c r="S1540" i="2"/>
  <c r="V1556" i="2"/>
  <c r="S1556" i="2"/>
  <c r="V1572" i="2"/>
  <c r="S1572" i="2"/>
  <c r="H469" i="2"/>
  <c r="T574" i="2"/>
  <c r="H340" i="2"/>
  <c r="H468" i="2"/>
  <c r="H509" i="2"/>
  <c r="H404" i="2"/>
  <c r="H436" i="2"/>
  <c r="H438" i="2"/>
  <c r="H342" i="2"/>
  <c r="H411" i="2"/>
  <c r="H421" i="2"/>
  <c r="H473" i="2"/>
  <c r="T825" i="2"/>
  <c r="T928" i="2"/>
  <c r="H498" i="2"/>
  <c r="H519" i="2"/>
  <c r="H180" i="2"/>
  <c r="H236" i="2"/>
  <c r="H351" i="2"/>
  <c r="H356" i="2"/>
  <c r="H357" i="2"/>
  <c r="H358" i="2"/>
  <c r="H359" i="2"/>
  <c r="H361" i="2"/>
  <c r="H362" i="2"/>
  <c r="H386" i="2"/>
  <c r="H388" i="2"/>
  <c r="H394" i="2"/>
  <c r="H405" i="2"/>
  <c r="H424" i="2"/>
  <c r="H435" i="2"/>
  <c r="H437" i="2"/>
  <c r="H444" i="2"/>
  <c r="H446" i="2"/>
  <c r="H466" i="2"/>
  <c r="H471" i="2"/>
  <c r="H476" i="2"/>
  <c r="H482" i="2"/>
  <c r="H487" i="2"/>
  <c r="H492" i="2"/>
  <c r="T943" i="2"/>
  <c r="T917" i="2"/>
  <c r="T1184" i="2"/>
  <c r="T901" i="2"/>
  <c r="T1041" i="2"/>
  <c r="H148" i="2"/>
  <c r="H150" i="2"/>
  <c r="H204" i="2"/>
  <c r="T240" i="2"/>
  <c r="T241" i="2"/>
  <c r="H308" i="2"/>
  <c r="T746" i="2"/>
  <c r="T1129" i="2"/>
  <c r="T1253" i="2"/>
  <c r="T1454" i="2"/>
  <c r="T1462" i="2"/>
  <c r="T1557" i="2"/>
  <c r="T575" i="2"/>
  <c r="T632" i="2"/>
  <c r="T1110" i="2"/>
  <c r="T1112" i="2"/>
  <c r="T1181" i="2"/>
  <c r="T375" i="2"/>
  <c r="H430" i="2"/>
  <c r="H453" i="2"/>
  <c r="T1257" i="2"/>
  <c r="T1465" i="2"/>
  <c r="T1488" i="2"/>
  <c r="H244" i="2"/>
  <c r="T737" i="2"/>
  <c r="T880" i="2"/>
  <c r="T966" i="2"/>
  <c r="T970" i="2"/>
  <c r="T1078" i="2"/>
  <c r="T1088" i="2"/>
  <c r="T1115" i="2"/>
  <c r="T1289" i="2"/>
  <c r="T1344" i="2"/>
  <c r="T1345" i="2"/>
  <c r="T782" i="2"/>
  <c r="T849" i="2"/>
  <c r="T1016" i="2"/>
  <c r="T1023" i="2"/>
  <c r="T1042" i="2"/>
  <c r="T1044" i="2"/>
  <c r="T1145" i="2"/>
  <c r="T1409" i="2"/>
  <c r="T763" i="2"/>
  <c r="T836" i="2"/>
  <c r="T851" i="2"/>
  <c r="T854" i="2"/>
  <c r="T864" i="2"/>
  <c r="T875" i="2"/>
  <c r="T955" i="2"/>
  <c r="T958" i="2"/>
  <c r="T1142" i="2"/>
  <c r="T1306" i="2"/>
  <c r="T1481" i="2"/>
  <c r="H1570" i="2"/>
  <c r="H364" i="2"/>
  <c r="H460" i="2"/>
  <c r="H477" i="2"/>
  <c r="H493" i="2"/>
  <c r="T1350" i="2"/>
  <c r="T1364" i="2"/>
  <c r="T1370" i="2"/>
  <c r="T1393" i="2"/>
  <c r="T1449" i="2"/>
  <c r="T1467" i="2"/>
  <c r="T1478" i="2"/>
  <c r="H1553" i="2"/>
  <c r="H1562" i="2"/>
  <c r="H160" i="2"/>
  <c r="H241" i="2"/>
  <c r="H259" i="2"/>
  <c r="H261" i="2"/>
  <c r="H264" i="2"/>
  <c r="T268" i="2"/>
  <c r="T590" i="2"/>
  <c r="T641" i="2"/>
  <c r="T715" i="2"/>
  <c r="T723" i="2"/>
  <c r="T806" i="2"/>
  <c r="T838" i="2"/>
  <c r="T840" i="2"/>
  <c r="T924" i="2"/>
  <c r="T934" i="2"/>
  <c r="T964" i="2"/>
  <c r="T965" i="2"/>
  <c r="T971" i="2"/>
  <c r="T975" i="2"/>
  <c r="T991" i="2"/>
  <c r="T994" i="2"/>
  <c r="T996" i="2"/>
  <c r="T1000" i="2"/>
  <c r="T1012" i="2"/>
  <c r="T1100" i="2"/>
  <c r="T1106" i="2"/>
  <c r="T1527" i="2"/>
  <c r="T891" i="2"/>
  <c r="T892" i="2"/>
  <c r="T904" i="2"/>
  <c r="T908" i="2"/>
  <c r="T940" i="2"/>
  <c r="T1014" i="2"/>
  <c r="T1050" i="2"/>
  <c r="T272" i="2"/>
  <c r="T583" i="2"/>
  <c r="T406" i="2"/>
  <c r="T426" i="2"/>
  <c r="T432" i="2"/>
  <c r="T725" i="2"/>
  <c r="T865" i="2"/>
  <c r="T879" i="2"/>
  <c r="T889" i="2"/>
  <c r="T893" i="2"/>
  <c r="T905" i="2"/>
  <c r="T953" i="2"/>
  <c r="T967" i="2"/>
  <c r="T972" i="2"/>
  <c r="T986" i="2"/>
  <c r="T16" i="2"/>
  <c r="T23" i="2"/>
  <c r="T28" i="2"/>
  <c r="T29" i="2"/>
  <c r="T62" i="2"/>
  <c r="T120" i="2"/>
  <c r="H253" i="2"/>
  <c r="T255" i="2"/>
  <c r="H256" i="2"/>
  <c r="H258" i="2"/>
  <c r="H268" i="2"/>
  <c r="H272" i="2"/>
  <c r="T633" i="2"/>
  <c r="T640" i="2"/>
  <c r="T658" i="2"/>
  <c r="T721" i="2"/>
  <c r="T959" i="2"/>
  <c r="T1061" i="2"/>
  <c r="T1079" i="2"/>
  <c r="T1082" i="2"/>
  <c r="T1083" i="2"/>
  <c r="T1167" i="2"/>
  <c r="T1191" i="2"/>
  <c r="T1201" i="2"/>
  <c r="T1206" i="2"/>
  <c r="T1233" i="2"/>
  <c r="T1254" i="2"/>
  <c r="T1270" i="2"/>
  <c r="T1412" i="2"/>
  <c r="T273" i="2"/>
  <c r="H274" i="2"/>
  <c r="H275" i="2"/>
  <c r="H277" i="2"/>
  <c r="H282" i="2"/>
  <c r="H284" i="2"/>
  <c r="H287" i="2"/>
  <c r="H289" i="2"/>
  <c r="H292" i="2"/>
  <c r="H294" i="2"/>
  <c r="H295" i="2"/>
  <c r="H296" i="2"/>
  <c r="H297" i="2"/>
  <c r="H299" i="2"/>
  <c r="H301" i="2"/>
  <c r="H302" i="2"/>
  <c r="H304" i="2"/>
  <c r="H309" i="2"/>
  <c r="H310" i="2"/>
  <c r="H311" i="2"/>
  <c r="H313" i="2"/>
  <c r="H315" i="2"/>
  <c r="H316" i="2"/>
  <c r="H318" i="2"/>
  <c r="H321" i="2"/>
  <c r="H323" i="2"/>
  <c r="H324" i="2"/>
  <c r="H326" i="2"/>
  <c r="H327" i="2"/>
  <c r="H328" i="2"/>
  <c r="H329" i="2"/>
  <c r="H330" i="2"/>
  <c r="T331" i="2"/>
  <c r="T333" i="2"/>
  <c r="H335" i="2"/>
  <c r="H336" i="2"/>
  <c r="H338" i="2"/>
  <c r="H341" i="2"/>
  <c r="H343" i="2"/>
  <c r="H344" i="2"/>
  <c r="H349" i="2"/>
  <c r="T351" i="2"/>
  <c r="H352" i="2"/>
  <c r="H354" i="2"/>
  <c r="T572" i="2"/>
  <c r="T573" i="2"/>
  <c r="T577" i="2"/>
  <c r="T600" i="2"/>
  <c r="T604" i="2"/>
  <c r="T614" i="2"/>
  <c r="T653" i="2"/>
  <c r="T659" i="2"/>
  <c r="T661" i="2"/>
  <c r="T676" i="2"/>
  <c r="T679" i="2"/>
  <c r="T682" i="2"/>
  <c r="T686" i="2"/>
  <c r="T687" i="2"/>
  <c r="T690" i="2"/>
  <c r="T699" i="2"/>
  <c r="T701" i="2"/>
  <c r="T730" i="2"/>
  <c r="T801" i="2"/>
  <c r="T881" i="2"/>
  <c r="T895" i="2"/>
  <c r="T926" i="2"/>
  <c r="T927" i="2"/>
  <c r="T969" i="2"/>
  <c r="T976" i="2"/>
  <c r="T987" i="2"/>
  <c r="T988" i="2"/>
  <c r="T990" i="2"/>
  <c r="T1001" i="2"/>
  <c r="T1013" i="2"/>
  <c r="T1017" i="2"/>
  <c r="T1029" i="2"/>
  <c r="T1030" i="2"/>
  <c r="T1035" i="2"/>
  <c r="T1091" i="2"/>
  <c r="T1099" i="2"/>
  <c r="T1109" i="2"/>
  <c r="T1125" i="2"/>
  <c r="T1156" i="2"/>
  <c r="T1166" i="2"/>
  <c r="T1178" i="2"/>
  <c r="T1183" i="2"/>
  <c r="T1188" i="2"/>
  <c r="T1215" i="2"/>
  <c r="T1220" i="2"/>
  <c r="T1250" i="2"/>
  <c r="T1315" i="2"/>
  <c r="T1321" i="2"/>
  <c r="T1353" i="2"/>
  <c r="H65" i="2"/>
  <c r="H127" i="2"/>
  <c r="H132" i="2"/>
  <c r="H133" i="2"/>
  <c r="H146" i="2"/>
  <c r="H183" i="2"/>
  <c r="H201" i="2"/>
  <c r="H202" i="2"/>
  <c r="H208" i="2"/>
  <c r="H235" i="2"/>
  <c r="H237" i="2"/>
  <c r="H240" i="2"/>
  <c r="H242" i="2"/>
  <c r="H368" i="2"/>
  <c r="H370" i="2"/>
  <c r="H375" i="2"/>
  <c r="H381" i="2"/>
  <c r="H384" i="2"/>
  <c r="H391" i="2"/>
  <c r="H397" i="2"/>
  <c r="H400" i="2"/>
  <c r="H413" i="2"/>
  <c r="H423" i="2"/>
  <c r="H432" i="2"/>
  <c r="H434" i="2"/>
  <c r="H445" i="2"/>
  <c r="H448" i="2"/>
  <c r="H450" i="2"/>
  <c r="H452" i="2"/>
  <c r="H455" i="2"/>
  <c r="T750" i="2"/>
  <c r="T758" i="2"/>
  <c r="T783" i="2"/>
  <c r="T796" i="2"/>
  <c r="T830" i="2"/>
  <c r="T856" i="2"/>
  <c r="T858" i="2"/>
  <c r="T860" i="2"/>
  <c r="T862" i="2"/>
  <c r="T877" i="2"/>
  <c r="T886" i="2"/>
  <c r="T916" i="2"/>
  <c r="T920" i="2"/>
  <c r="T922" i="2"/>
  <c r="T948" i="2"/>
  <c r="T949" i="2"/>
  <c r="T951" i="2"/>
  <c r="T957" i="2"/>
  <c r="T1003" i="2"/>
  <c r="T1032" i="2"/>
  <c r="T1034" i="2"/>
  <c r="T1039" i="2"/>
  <c r="T1062" i="2"/>
  <c r="T1089" i="2"/>
  <c r="T1104" i="2"/>
  <c r="T1118" i="2"/>
  <c r="T1136" i="2"/>
  <c r="T1318" i="2"/>
  <c r="T1366" i="2"/>
  <c r="T1416" i="2"/>
  <c r="T1470" i="2"/>
  <c r="T1551" i="2"/>
  <c r="T1567" i="2"/>
  <c r="H212" i="2"/>
  <c r="H333" i="2"/>
  <c r="T70" i="2"/>
  <c r="H93" i="2"/>
  <c r="T127" i="2"/>
  <c r="T129" i="2"/>
  <c r="T158" i="2"/>
  <c r="T159" i="2"/>
  <c r="H165" i="2"/>
  <c r="H221" i="2"/>
  <c r="T427" i="2"/>
  <c r="T449" i="2"/>
  <c r="T712" i="2"/>
  <c r="T863" i="2"/>
  <c r="T915" i="2"/>
  <c r="T947" i="2"/>
  <c r="T963" i="2"/>
  <c r="T984" i="2"/>
  <c r="T1051" i="2"/>
  <c r="T1052" i="2"/>
  <c r="T629" i="2"/>
  <c r="H84" i="2"/>
  <c r="H30" i="2"/>
  <c r="H44" i="2"/>
  <c r="H70" i="2"/>
  <c r="H71" i="2"/>
  <c r="H72" i="2"/>
  <c r="H73" i="2"/>
  <c r="H78" i="2"/>
  <c r="H85" i="2"/>
  <c r="H87" i="2"/>
  <c r="H88" i="2"/>
  <c r="H90" i="2"/>
  <c r="H91" i="2"/>
  <c r="H92" i="2"/>
  <c r="H94" i="2"/>
  <c r="H95" i="2"/>
  <c r="H100" i="2"/>
  <c r="H101" i="2"/>
  <c r="H107" i="2"/>
  <c r="H110" i="2"/>
  <c r="H112" i="2"/>
  <c r="H245" i="2"/>
  <c r="H246" i="2"/>
  <c r="H251" i="2"/>
  <c r="H252" i="2"/>
  <c r="H263" i="2"/>
  <c r="H265" i="2"/>
  <c r="H266" i="2"/>
  <c r="H269" i="2"/>
  <c r="H270" i="2"/>
  <c r="H271" i="2"/>
  <c r="T664" i="2"/>
  <c r="T977" i="2"/>
  <c r="T995" i="2"/>
  <c r="T187" i="2"/>
  <c r="T203" i="2"/>
  <c r="T207" i="2"/>
  <c r="T223" i="2"/>
  <c r="T237" i="2"/>
  <c r="T239" i="2"/>
  <c r="T287" i="2"/>
  <c r="T303" i="2"/>
  <c r="T305" i="2"/>
  <c r="T315" i="2"/>
  <c r="T317" i="2"/>
  <c r="T319" i="2"/>
  <c r="T493" i="2"/>
  <c r="T499" i="2"/>
  <c r="T506" i="2"/>
  <c r="T518" i="2"/>
  <c r="T547" i="2"/>
  <c r="T555" i="2"/>
  <c r="T564" i="2"/>
  <c r="T568" i="2"/>
  <c r="T597" i="2"/>
  <c r="H7" i="2"/>
  <c r="H24" i="2"/>
  <c r="H36" i="2"/>
  <c r="H57" i="2"/>
  <c r="T108" i="2"/>
  <c r="H248" i="2"/>
  <c r="H254" i="2"/>
  <c r="T401" i="2"/>
  <c r="T529" i="2"/>
  <c r="T116" i="2"/>
  <c r="H122" i="2"/>
  <c r="H6" i="2"/>
  <c r="H12" i="2"/>
  <c r="H25" i="2"/>
  <c r="H27" i="2"/>
  <c r="H51" i="2"/>
  <c r="H52" i="2"/>
  <c r="H120" i="2"/>
  <c r="T212" i="2"/>
  <c r="H247" i="2"/>
  <c r="H249" i="2"/>
  <c r="H223" i="2"/>
  <c r="T111" i="2"/>
  <c r="T112" i="2"/>
  <c r="T113" i="2"/>
  <c r="H121" i="2"/>
  <c r="H124" i="2"/>
  <c r="H229" i="2"/>
  <c r="H231" i="2"/>
  <c r="H232" i="2"/>
  <c r="H234" i="2"/>
  <c r="T236" i="2"/>
  <c r="H279" i="2"/>
  <c r="H280" i="2"/>
  <c r="H281" i="2"/>
  <c r="H286" i="2"/>
  <c r="T340" i="2"/>
  <c r="T372" i="2"/>
  <c r="T373" i="2"/>
  <c r="T374" i="2"/>
  <c r="T476" i="2"/>
  <c r="T552" i="2"/>
  <c r="T569" i="2"/>
  <c r="T33" i="2"/>
  <c r="T35" i="2"/>
  <c r="T43" i="2"/>
  <c r="T45" i="2"/>
  <c r="T47" i="2"/>
  <c r="T48" i="2"/>
  <c r="T53" i="2"/>
  <c r="T59" i="2"/>
  <c r="T61" i="2"/>
  <c r="H62" i="2"/>
  <c r="H66" i="2"/>
  <c r="H67" i="2"/>
  <c r="H68" i="2"/>
  <c r="H69" i="2"/>
  <c r="T173" i="2"/>
  <c r="T185" i="2"/>
  <c r="H187" i="2"/>
  <c r="H193" i="2"/>
  <c r="H194" i="2"/>
  <c r="H196" i="2"/>
  <c r="H207" i="2"/>
  <c r="H210" i="2"/>
  <c r="H211" i="2"/>
  <c r="H213" i="2"/>
  <c r="H218" i="2"/>
  <c r="H233" i="2"/>
  <c r="H238" i="2"/>
  <c r="T63" i="2"/>
  <c r="H109" i="2"/>
  <c r="H117" i="2"/>
  <c r="H119" i="2"/>
  <c r="T312" i="2"/>
  <c r="H312" i="2"/>
  <c r="T4" i="2"/>
  <c r="H96" i="2"/>
  <c r="H99" i="2"/>
  <c r="H105" i="2"/>
  <c r="H108" i="2"/>
  <c r="H115" i="2"/>
  <c r="H118" i="2"/>
  <c r="T191" i="2"/>
  <c r="H203" i="2"/>
  <c r="T267" i="2"/>
  <c r="T269" i="2"/>
  <c r="T271" i="2"/>
  <c r="T430" i="2"/>
  <c r="T469" i="2"/>
  <c r="T486" i="2"/>
  <c r="T532" i="2"/>
  <c r="T539" i="2"/>
  <c r="T542" i="2"/>
  <c r="T543" i="2"/>
  <c r="T584" i="2"/>
  <c r="H8" i="2"/>
  <c r="H28" i="2"/>
  <c r="H33" i="2"/>
  <c r="H34" i="2"/>
  <c r="H35" i="2"/>
  <c r="H43" i="2"/>
  <c r="H49" i="2"/>
  <c r="H50" i="2"/>
  <c r="T52" i="2"/>
  <c r="T77" i="2"/>
  <c r="T79" i="2"/>
  <c r="T85" i="2"/>
  <c r="H86" i="2"/>
  <c r="T99" i="2"/>
  <c r="H152" i="2"/>
  <c r="H157" i="2"/>
  <c r="H175" i="2"/>
  <c r="H176" i="2"/>
  <c r="H179" i="2"/>
  <c r="T180" i="2"/>
  <c r="H181" i="2"/>
  <c r="H182" i="2"/>
  <c r="T222" i="2"/>
  <c r="T344" i="2"/>
  <c r="T345" i="2"/>
  <c r="T350" i="2"/>
  <c r="T466" i="2"/>
  <c r="T470" i="2"/>
  <c r="T471" i="2"/>
  <c r="T473" i="2"/>
  <c r="T616" i="2"/>
  <c r="T628" i="2"/>
  <c r="H3" i="2"/>
  <c r="H4" i="2"/>
  <c r="T12" i="2"/>
  <c r="H14" i="2"/>
  <c r="T75" i="2"/>
  <c r="T91" i="2"/>
  <c r="T95" i="2"/>
  <c r="T97" i="2"/>
  <c r="T122" i="2"/>
  <c r="T141" i="2"/>
  <c r="T144" i="2"/>
  <c r="T145" i="2"/>
  <c r="T157" i="2"/>
  <c r="T166" i="2"/>
  <c r="T175" i="2"/>
  <c r="T181" i="2"/>
  <c r="T189" i="2"/>
  <c r="H190" i="2"/>
  <c r="H191" i="2"/>
  <c r="T217" i="2"/>
  <c r="T219" i="2"/>
  <c r="T221" i="2"/>
  <c r="T253" i="2"/>
  <c r="T300" i="2"/>
  <c r="T404" i="2"/>
  <c r="T462" i="2"/>
  <c r="T463" i="2"/>
  <c r="T480" i="2"/>
  <c r="T481" i="2"/>
  <c r="T483" i="2"/>
  <c r="T504" i="2"/>
  <c r="T622" i="2"/>
  <c r="T623" i="2"/>
  <c r="H113" i="2"/>
  <c r="T3" i="2"/>
  <c r="T5" i="2"/>
  <c r="T9" i="2"/>
  <c r="T11" i="2"/>
  <c r="T15" i="2"/>
  <c r="H17" i="2"/>
  <c r="H18" i="2"/>
  <c r="H21" i="2"/>
  <c r="H22" i="2"/>
  <c r="H39" i="2"/>
  <c r="H40" i="2"/>
  <c r="H41" i="2"/>
  <c r="H42" i="2"/>
  <c r="H53" i="2"/>
  <c r="H54" i="2"/>
  <c r="H55" i="2"/>
  <c r="H59" i="2"/>
  <c r="H60" i="2"/>
  <c r="H61" i="2"/>
  <c r="T193" i="2"/>
  <c r="T289" i="2"/>
  <c r="T299" i="2"/>
  <c r="T301" i="2"/>
  <c r="T335" i="2"/>
  <c r="T336" i="2"/>
  <c r="T337" i="2"/>
  <c r="T390" i="2"/>
  <c r="T411" i="2"/>
  <c r="T437" i="2"/>
  <c r="T444" i="2"/>
  <c r="T446" i="2"/>
  <c r="T491" i="2"/>
  <c r="T496" i="2"/>
  <c r="T502" i="2"/>
  <c r="T515" i="2"/>
  <c r="T554" i="2"/>
  <c r="T582" i="2"/>
  <c r="T599" i="2"/>
  <c r="T605" i="2"/>
  <c r="T610" i="2"/>
  <c r="T635" i="2"/>
  <c r="T637" i="2"/>
  <c r="T643" i="2"/>
  <c r="T646" i="2"/>
  <c r="T17" i="2"/>
  <c r="T19" i="2"/>
  <c r="T36" i="2"/>
  <c r="T37" i="2"/>
  <c r="T44" i="2"/>
  <c r="T49" i="2"/>
  <c r="H77" i="2"/>
  <c r="H81" i="2"/>
  <c r="H82" i="2"/>
  <c r="H83" i="2"/>
  <c r="T121" i="2"/>
  <c r="T125" i="2"/>
  <c r="T126" i="2"/>
  <c r="T140" i="2"/>
  <c r="T167" i="2"/>
  <c r="T422" i="2"/>
  <c r="T511" i="2"/>
  <c r="T680" i="2"/>
  <c r="T708" i="2"/>
  <c r="T803" i="2"/>
  <c r="T930" i="2"/>
  <c r="T931" i="2"/>
  <c r="T932" i="2"/>
  <c r="T1006" i="2"/>
  <c r="T1011" i="2"/>
  <c r="T1059" i="2"/>
  <c r="T1096" i="2"/>
  <c r="T1128" i="2"/>
  <c r="T1159" i="2"/>
  <c r="T1160" i="2"/>
  <c r="H1557" i="2"/>
  <c r="T1275" i="2"/>
  <c r="T1333" i="2"/>
  <c r="T1382" i="2"/>
  <c r="T1406" i="2"/>
  <c r="T1474" i="2"/>
  <c r="T1475" i="2"/>
  <c r="H1515" i="2"/>
  <c r="T666" i="2"/>
  <c r="T670" i="2"/>
  <c r="T671" i="2"/>
  <c r="T674" i="2"/>
  <c r="T697" i="2"/>
  <c r="T704" i="2"/>
  <c r="T727" i="2"/>
  <c r="T761" i="2"/>
  <c r="T788" i="2"/>
  <c r="T790" i="2"/>
  <c r="T793" i="2"/>
  <c r="T833" i="2"/>
  <c r="T846" i="2"/>
  <c r="T867" i="2"/>
  <c r="T870" i="2"/>
  <c r="T872" i="2"/>
  <c r="T883" i="2"/>
  <c r="T884" i="2"/>
  <c r="T887" i="2"/>
  <c r="T897" i="2"/>
  <c r="T982" i="2"/>
  <c r="T993" i="2"/>
  <c r="T1007" i="2"/>
  <c r="T1008" i="2"/>
  <c r="T1020" i="2"/>
  <c r="T1022" i="2"/>
  <c r="T1027" i="2"/>
  <c r="T1049" i="2"/>
  <c r="T1060" i="2"/>
  <c r="T1063" i="2"/>
  <c r="T1066" i="2"/>
  <c r="T1067" i="2"/>
  <c r="T1073" i="2"/>
  <c r="T1074" i="2"/>
  <c r="T1076" i="2"/>
  <c r="T1086" i="2"/>
  <c r="T1087" i="2"/>
  <c r="T1103" i="2"/>
  <c r="T1123" i="2"/>
  <c r="T1153" i="2"/>
  <c r="T1158" i="2"/>
  <c r="T1182" i="2"/>
  <c r="T1186" i="2"/>
  <c r="T1226" i="2"/>
  <c r="T1258" i="2"/>
  <c r="T1262" i="2"/>
  <c r="T1300" i="2"/>
  <c r="T1311" i="2"/>
  <c r="T1316" i="2"/>
  <c r="T1349" i="2"/>
  <c r="T1367" i="2"/>
  <c r="T1379" i="2"/>
  <c r="T1380" i="2"/>
  <c r="T1385" i="2"/>
  <c r="T1401" i="2"/>
  <c r="T1410" i="2"/>
  <c r="T1427" i="2"/>
  <c r="T1435" i="2"/>
  <c r="T1441" i="2"/>
  <c r="T1443" i="2"/>
  <c r="T742" i="2"/>
  <c r="T744" i="2"/>
  <c r="T754" i="2"/>
  <c r="T808" i="2"/>
  <c r="T814" i="2"/>
  <c r="T816" i="2"/>
  <c r="T817" i="2"/>
  <c r="T894" i="2"/>
  <c r="T899" i="2"/>
  <c r="T911" i="2"/>
  <c r="T912" i="2"/>
  <c r="T914" i="2"/>
  <c r="T929" i="2"/>
  <c r="T936" i="2"/>
  <c r="T945" i="2"/>
  <c r="T974" i="2"/>
  <c r="T1040" i="2"/>
  <c r="T1043" i="2"/>
  <c r="T1056" i="2"/>
  <c r="T1108" i="2"/>
  <c r="T1114" i="2"/>
  <c r="T1119" i="2"/>
  <c r="T1121" i="2"/>
  <c r="T1139" i="2"/>
  <c r="T1194" i="2"/>
  <c r="T1243" i="2"/>
  <c r="T1292" i="2"/>
  <c r="T1297" i="2"/>
  <c r="T1324" i="2"/>
  <c r="T1363" i="2"/>
  <c r="T1384" i="2"/>
  <c r="T1386" i="2"/>
  <c r="T1399" i="2"/>
  <c r="H5" i="2"/>
  <c r="T25" i="2"/>
  <c r="H56" i="2"/>
  <c r="T71" i="2"/>
  <c r="H80" i="2"/>
  <c r="T81" i="2"/>
  <c r="T88" i="2"/>
  <c r="T89" i="2"/>
  <c r="H97" i="2"/>
  <c r="H98" i="2"/>
  <c r="T109" i="2"/>
  <c r="T123" i="2"/>
  <c r="H139" i="2"/>
  <c r="T176" i="2"/>
  <c r="T177" i="2"/>
  <c r="T184" i="2"/>
  <c r="H185" i="2"/>
  <c r="H186" i="2"/>
  <c r="T13" i="2"/>
  <c r="T20" i="2"/>
  <c r="H155" i="2"/>
  <c r="H156" i="2"/>
  <c r="T204" i="2"/>
  <c r="T216" i="2"/>
  <c r="T244" i="2"/>
  <c r="T257" i="2"/>
  <c r="T266" i="2"/>
  <c r="T332" i="2"/>
  <c r="T349" i="2"/>
  <c r="T353" i="2"/>
  <c r="T362" i="2"/>
  <c r="T425" i="2"/>
  <c r="T7" i="2"/>
  <c r="H9" i="2"/>
  <c r="H11" i="2"/>
  <c r="H19" i="2"/>
  <c r="H20" i="2"/>
  <c r="T21" i="2"/>
  <c r="H23" i="2"/>
  <c r="T31" i="2"/>
  <c r="H37" i="2"/>
  <c r="H38" i="2"/>
  <c r="T39" i="2"/>
  <c r="T41" i="2"/>
  <c r="H46" i="2"/>
  <c r="H47" i="2"/>
  <c r="T56" i="2"/>
  <c r="T57" i="2"/>
  <c r="T58" i="2"/>
  <c r="T65" i="2"/>
  <c r="T67" i="2"/>
  <c r="T76" i="2"/>
  <c r="T84" i="2"/>
  <c r="T94" i="2"/>
  <c r="T102" i="2"/>
  <c r="H103" i="2"/>
  <c r="H104" i="2"/>
  <c r="T106" i="2"/>
  <c r="T107" i="2"/>
  <c r="T114" i="2"/>
  <c r="T143" i="2"/>
  <c r="T152" i="2"/>
  <c r="T153" i="2"/>
  <c r="T161" i="2"/>
  <c r="T163" i="2"/>
  <c r="T172" i="2"/>
  <c r="T205" i="2"/>
  <c r="T280" i="2"/>
  <c r="T283" i="2"/>
  <c r="T285" i="2"/>
  <c r="T304" i="2"/>
  <c r="T308" i="2"/>
  <c r="T376" i="2"/>
  <c r="T377" i="2"/>
  <c r="T382" i="2"/>
  <c r="T420" i="2"/>
  <c r="T452" i="2"/>
  <c r="T458" i="2"/>
  <c r="T459" i="2"/>
  <c r="T467" i="2"/>
  <c r="T171" i="2"/>
  <c r="T208" i="2"/>
  <c r="T209" i="2"/>
  <c r="T225" i="2"/>
  <c r="T234" i="2"/>
  <c r="T235" i="2"/>
  <c r="T248" i="2"/>
  <c r="T250" i="2"/>
  <c r="T251" i="2"/>
  <c r="T347" i="2"/>
  <c r="T400" i="2"/>
  <c r="T477" i="2"/>
  <c r="T513" i="2"/>
  <c r="T528" i="2"/>
  <c r="T545" i="2"/>
  <c r="T551" i="2"/>
  <c r="T558" i="2"/>
  <c r="T560" i="2"/>
  <c r="T562" i="2"/>
  <c r="T576" i="2"/>
  <c r="T601" i="2"/>
  <c r="T618" i="2"/>
  <c r="T663" i="2"/>
  <c r="T711" i="2"/>
  <c r="T714" i="2"/>
  <c r="T760" i="2"/>
  <c r="T769" i="2"/>
  <c r="T784" i="2"/>
  <c r="T785" i="2"/>
  <c r="T786" i="2"/>
  <c r="T815" i="2"/>
  <c r="T820" i="2"/>
  <c r="T868" i="2"/>
  <c r="T871" i="2"/>
  <c r="T874" i="2"/>
  <c r="T882" i="2"/>
  <c r="T888" i="2"/>
  <c r="T910" i="2"/>
  <c r="T918" i="2"/>
  <c r="T919" i="2"/>
  <c r="T937" i="2"/>
  <c r="T938" i="2"/>
  <c r="T939" i="2"/>
  <c r="T954" i="2"/>
  <c r="T960" i="2"/>
  <c r="T962" i="2"/>
  <c r="T992" i="2"/>
  <c r="T1002" i="2"/>
  <c r="T1028" i="2"/>
  <c r="T1033" i="2"/>
  <c r="T1037" i="2"/>
  <c r="T1038" i="2"/>
  <c r="T1046" i="2"/>
  <c r="T1048" i="2"/>
  <c r="T1057" i="2"/>
  <c r="T1077" i="2"/>
  <c r="T1098" i="2"/>
  <c r="T1200" i="2"/>
  <c r="T1259" i="2"/>
  <c r="T1357" i="2"/>
  <c r="T767" i="2"/>
  <c r="T770" i="2"/>
  <c r="T853" i="2"/>
  <c r="T878" i="2"/>
  <c r="T890" i="2"/>
  <c r="T896" i="2"/>
  <c r="T906" i="2"/>
  <c r="T907" i="2"/>
  <c r="T933" i="2"/>
  <c r="T942" i="2"/>
  <c r="T950" i="2"/>
  <c r="T956" i="2"/>
  <c r="T1018" i="2"/>
  <c r="T1024" i="2"/>
  <c r="T1025" i="2"/>
  <c r="T1026" i="2"/>
  <c r="T1036" i="2"/>
  <c r="T1045" i="2"/>
  <c r="T1054" i="2"/>
  <c r="T1055" i="2"/>
  <c r="T1064" i="2"/>
  <c r="T1065" i="2"/>
  <c r="T1068" i="2"/>
  <c r="T1070" i="2"/>
  <c r="T1090" i="2"/>
  <c r="T1092" i="2"/>
  <c r="T1093" i="2"/>
  <c r="T1097" i="2"/>
  <c r="T1102" i="2"/>
  <c r="T1120" i="2"/>
  <c r="T1126" i="2"/>
  <c r="T1134" i="2"/>
  <c r="T1147" i="2"/>
  <c r="T1152" i="2"/>
  <c r="T1161" i="2"/>
  <c r="T1209" i="2"/>
  <c r="T1219" i="2"/>
  <c r="T1238" i="2"/>
  <c r="T1240" i="2"/>
  <c r="T1251" i="2"/>
  <c r="T1285" i="2"/>
  <c r="T1291" i="2"/>
  <c r="T1293" i="2"/>
  <c r="T1341" i="2"/>
  <c r="T1362" i="2"/>
  <c r="T1400" i="2"/>
  <c r="T1402" i="2"/>
  <c r="T1421" i="2"/>
  <c r="T1463" i="2"/>
  <c r="T1487" i="2"/>
  <c r="H1541" i="2"/>
  <c r="T1284" i="2"/>
  <c r="T1303" i="2"/>
  <c r="T1319" i="2"/>
  <c r="T1334" i="2"/>
  <c r="T1343" i="2"/>
  <c r="T1346" i="2"/>
  <c r="T1374" i="2"/>
  <c r="T1378" i="2"/>
  <c r="T1383" i="2"/>
  <c r="T1398" i="2"/>
  <c r="T1418" i="2"/>
  <c r="T1420" i="2"/>
  <c r="T1438" i="2"/>
  <c r="T1439" i="2"/>
  <c r="T1448" i="2"/>
  <c r="T1453" i="2"/>
  <c r="T1457" i="2"/>
  <c r="T1458" i="2"/>
  <c r="T1479" i="2"/>
  <c r="T1490" i="2"/>
  <c r="T1494" i="2"/>
  <c r="T1495" i="2"/>
  <c r="H1509" i="2"/>
  <c r="T1511" i="2"/>
  <c r="T1555" i="2"/>
  <c r="T497" i="2"/>
  <c r="T521" i="2"/>
  <c r="T538" i="2"/>
  <c r="T565" i="2"/>
  <c r="T608" i="2"/>
  <c r="T612" i="2"/>
  <c r="T634" i="2"/>
  <c r="T648" i="2"/>
  <c r="T706" i="2"/>
  <c r="T728" i="2"/>
  <c r="T734" i="2"/>
  <c r="T735" i="2"/>
  <c r="T739" i="2"/>
  <c r="T740" i="2"/>
  <c r="T766" i="2"/>
  <c r="T773" i="2"/>
  <c r="T831" i="2"/>
  <c r="T834" i="2"/>
  <c r="T852" i="2"/>
  <c r="T859" i="2"/>
  <c r="T876" i="2"/>
  <c r="T900" i="2"/>
  <c r="T902" i="2"/>
  <c r="T903" i="2"/>
  <c r="T913" i="2"/>
  <c r="T923" i="2"/>
  <c r="T941" i="2"/>
  <c r="T944" i="2"/>
  <c r="T946" i="2"/>
  <c r="T952" i="2"/>
  <c r="T961" i="2"/>
  <c r="T968" i="2"/>
  <c r="T979" i="2"/>
  <c r="T980" i="2"/>
  <c r="T983" i="2"/>
  <c r="T998" i="2"/>
  <c r="T1004" i="2"/>
  <c r="T1009" i="2"/>
  <c r="T1019" i="2"/>
  <c r="T1164" i="2"/>
  <c r="T1310" i="2"/>
  <c r="T1450" i="2"/>
  <c r="T1519" i="2"/>
  <c r="T1175" i="2"/>
  <c r="T1223" i="2"/>
  <c r="T1245" i="2"/>
  <c r="T1266" i="2"/>
  <c r="T1314" i="2"/>
  <c r="H171" i="2"/>
  <c r="H184" i="2"/>
  <c r="H16" i="2"/>
  <c r="T27" i="2"/>
  <c r="H32" i="2"/>
  <c r="T103" i="2"/>
  <c r="T117" i="2"/>
  <c r="T139" i="2"/>
  <c r="T155" i="2"/>
  <c r="T190" i="2"/>
  <c r="T535" i="2"/>
  <c r="T775" i="2"/>
  <c r="T935" i="2"/>
  <c r="T1095" i="2"/>
  <c r="T1165" i="2"/>
  <c r="T1239" i="2"/>
  <c r="T1309" i="2"/>
  <c r="T1351" i="2"/>
  <c r="T1373" i="2"/>
  <c r="T1543" i="2"/>
  <c r="H76" i="2"/>
  <c r="H116" i="2"/>
  <c r="H29" i="2"/>
  <c r="H140" i="2"/>
  <c r="H172" i="2"/>
  <c r="H13" i="2"/>
  <c r="H26" i="2"/>
  <c r="H31" i="2"/>
  <c r="H48" i="2"/>
  <c r="H63" i="2"/>
  <c r="H64" i="2"/>
  <c r="H74" i="2"/>
  <c r="H79" i="2"/>
  <c r="T80" i="2"/>
  <c r="H128" i="2"/>
  <c r="H143" i="2"/>
  <c r="T178" i="2"/>
  <c r="T202" i="2"/>
  <c r="T330" i="2"/>
  <c r="T370" i="2"/>
  <c r="T434" i="2"/>
  <c r="T567" i="2"/>
  <c r="T594" i="2"/>
  <c r="T626" i="2"/>
  <c r="T738" i="2"/>
  <c r="T829" i="2"/>
  <c r="T850" i="2"/>
  <c r="T855" i="2"/>
  <c r="T909" i="2"/>
  <c r="T978" i="2"/>
  <c r="T1005" i="2"/>
  <c r="T1010" i="2"/>
  <c r="T1015" i="2"/>
  <c r="T1047" i="2"/>
  <c r="T1053" i="2"/>
  <c r="T1085" i="2"/>
  <c r="T1111" i="2"/>
  <c r="T1117" i="2"/>
  <c r="T1325" i="2"/>
  <c r="T1335" i="2"/>
  <c r="T1389" i="2"/>
  <c r="T1426" i="2"/>
  <c r="T1447" i="2"/>
  <c r="H10" i="2"/>
  <c r="H15" i="2"/>
  <c r="H45" i="2"/>
  <c r="T74" i="2"/>
  <c r="H111" i="2"/>
  <c r="H125" i="2"/>
  <c r="T138" i="2"/>
  <c r="T170" i="2"/>
  <c r="T218" i="2"/>
  <c r="T282" i="2"/>
  <c r="T298" i="2"/>
  <c r="T346" i="2"/>
  <c r="T386" i="2"/>
  <c r="T519" i="2"/>
  <c r="T615" i="2"/>
  <c r="T866" i="2"/>
  <c r="T898" i="2"/>
  <c r="T999" i="2"/>
  <c r="T1031" i="2"/>
  <c r="T1058" i="2"/>
  <c r="T1069" i="2"/>
  <c r="T1559" i="2"/>
  <c r="T505" i="2"/>
  <c r="T524" i="2"/>
  <c r="T530" i="2"/>
  <c r="T533" i="2"/>
  <c r="T570" i="2"/>
  <c r="T579" i="2"/>
  <c r="T596" i="2"/>
  <c r="T602" i="2"/>
  <c r="T606" i="2"/>
  <c r="T607" i="2"/>
  <c r="T619" i="2"/>
  <c r="T647" i="2"/>
  <c r="T660" i="2"/>
  <c r="T667" i="2"/>
  <c r="T677" i="2"/>
  <c r="T683" i="2"/>
  <c r="T692" i="2"/>
  <c r="T700" i="2"/>
  <c r="T709" i="2"/>
  <c r="T719" i="2"/>
  <c r="T724" i="2"/>
  <c r="T731" i="2"/>
  <c r="T747" i="2"/>
  <c r="T759" i="2"/>
  <c r="T768" i="2"/>
  <c r="T778" i="2"/>
  <c r="T779" i="2"/>
  <c r="T791" i="2"/>
  <c r="T800" i="2"/>
  <c r="T822" i="2"/>
  <c r="T832" i="2"/>
  <c r="T837" i="2"/>
  <c r="T387" i="2"/>
  <c r="T389" i="2"/>
  <c r="T398" i="2"/>
  <c r="T399" i="2"/>
  <c r="T407" i="2"/>
  <c r="T413" i="2"/>
  <c r="T423" i="2"/>
  <c r="T429" i="2"/>
  <c r="T435" i="2"/>
  <c r="T439" i="2"/>
  <c r="T461" i="2"/>
  <c r="T464" i="2"/>
  <c r="T465" i="2"/>
  <c r="T472" i="2"/>
  <c r="T474" i="2"/>
  <c r="T478" i="2"/>
  <c r="T479" i="2"/>
  <c r="T489" i="2"/>
  <c r="T492" i="2"/>
  <c r="T503" i="2"/>
  <c r="T507" i="2"/>
  <c r="T510" i="2"/>
  <c r="T517" i="2"/>
  <c r="T520" i="2"/>
  <c r="T522" i="2"/>
  <c r="T531" i="2"/>
  <c r="T534" i="2"/>
  <c r="T548" i="2"/>
  <c r="T571" i="2"/>
  <c r="T585" i="2"/>
  <c r="T586" i="2"/>
  <c r="T587" i="2"/>
  <c r="T592" i="2"/>
  <c r="T593" i="2"/>
  <c r="T603" i="2"/>
  <c r="T609" i="2"/>
  <c r="T624" i="2"/>
  <c r="T625" i="2"/>
  <c r="T630" i="2"/>
  <c r="T636" i="2"/>
  <c r="T638" i="2"/>
  <c r="T639" i="2"/>
  <c r="T644" i="2"/>
  <c r="T645" i="2"/>
  <c r="T649" i="2"/>
  <c r="T650" i="2"/>
  <c r="T651" i="2"/>
  <c r="T654" i="2"/>
  <c r="T655" i="2"/>
  <c r="T662" i="2"/>
  <c r="T673" i="2"/>
  <c r="T678" i="2"/>
  <c r="T688" i="2"/>
  <c r="T689" i="2"/>
  <c r="T694" i="2"/>
  <c r="T702" i="2"/>
  <c r="T703" i="2"/>
  <c r="T705" i="2"/>
  <c r="T707" i="2"/>
  <c r="T710" i="2"/>
  <c r="T716" i="2"/>
  <c r="T718" i="2"/>
  <c r="T720" i="2"/>
  <c r="T726" i="2"/>
  <c r="T743" i="2"/>
  <c r="T748" i="2"/>
  <c r="T751" i="2"/>
  <c r="T755" i="2"/>
  <c r="T764" i="2"/>
  <c r="T771" i="2"/>
  <c r="T776" i="2"/>
  <c r="T780" i="2"/>
  <c r="T804" i="2"/>
  <c r="T807" i="2"/>
  <c r="T811" i="2"/>
  <c r="T812" i="2"/>
  <c r="T818" i="2"/>
  <c r="T819" i="2"/>
  <c r="T824" i="2"/>
  <c r="T827" i="2"/>
  <c r="T828" i="2"/>
  <c r="T835" i="2"/>
  <c r="T839" i="2"/>
  <c r="T842" i="2"/>
  <c r="T848" i="2"/>
  <c r="T457" i="2"/>
  <c r="T460" i="2"/>
  <c r="T468" i="2"/>
  <c r="T475" i="2"/>
  <c r="T482" i="2"/>
  <c r="T484" i="2"/>
  <c r="T485" i="2"/>
  <c r="T487" i="2"/>
  <c r="T488" i="2"/>
  <c r="T490" i="2"/>
  <c r="T494" i="2"/>
  <c r="T495" i="2"/>
  <c r="T498" i="2"/>
  <c r="T500" i="2"/>
  <c r="T501" i="2"/>
  <c r="T508" i="2"/>
  <c r="T512" i="2"/>
  <c r="T514" i="2"/>
  <c r="T516" i="2"/>
  <c r="T523" i="2"/>
  <c r="T525" i="2"/>
  <c r="T526" i="2"/>
  <c r="T527" i="2"/>
  <c r="T536" i="2"/>
  <c r="T540" i="2"/>
  <c r="T541" i="2"/>
  <c r="T544" i="2"/>
  <c r="T546" i="2"/>
  <c r="T549" i="2"/>
  <c r="T550" i="2"/>
  <c r="T556" i="2"/>
  <c r="T557" i="2"/>
  <c r="T559" i="2"/>
  <c r="T561" i="2"/>
  <c r="T563" i="2"/>
  <c r="T566" i="2"/>
  <c r="T578" i="2"/>
  <c r="T580" i="2"/>
  <c r="T588" i="2"/>
  <c r="T589" i="2"/>
  <c r="T595" i="2"/>
  <c r="T598" i="2"/>
  <c r="T611" i="2"/>
  <c r="T613" i="2"/>
  <c r="T620" i="2"/>
  <c r="T621" i="2"/>
  <c r="T627" i="2"/>
  <c r="T631" i="2"/>
  <c r="T642" i="2"/>
  <c r="T652" i="2"/>
  <c r="T656" i="2"/>
  <c r="T657" i="2"/>
  <c r="T665" i="2"/>
  <c r="T668" i="2"/>
  <c r="T669" i="2"/>
  <c r="T672" i="2"/>
  <c r="T675" i="2"/>
  <c r="T681" i="2"/>
  <c r="T684" i="2"/>
  <c r="T685" i="2"/>
  <c r="T691" i="2"/>
  <c r="T695" i="2"/>
  <c r="T696" i="2"/>
  <c r="T698" i="2"/>
  <c r="T713" i="2"/>
  <c r="T722" i="2"/>
  <c r="T729" i="2"/>
  <c r="T732" i="2"/>
  <c r="T733" i="2"/>
  <c r="T736" i="2"/>
  <c r="T745" i="2"/>
  <c r="T752" i="2"/>
  <c r="T753" i="2"/>
  <c r="T756" i="2"/>
  <c r="T757" i="2"/>
  <c r="T762" i="2"/>
  <c r="T772" i="2"/>
  <c r="T774" i="2"/>
  <c r="T787" i="2"/>
  <c r="T789" i="2"/>
  <c r="T792" i="2"/>
  <c r="T794" i="2"/>
  <c r="T795" i="2"/>
  <c r="T797" i="2"/>
  <c r="T798" i="2"/>
  <c r="T799" i="2"/>
  <c r="T802" i="2"/>
  <c r="T805" i="2"/>
  <c r="T809" i="2"/>
  <c r="T810" i="2"/>
  <c r="T821" i="2"/>
  <c r="T823" i="2"/>
  <c r="T826" i="2"/>
  <c r="T841" i="2"/>
  <c r="T843" i="2"/>
  <c r="T844" i="2"/>
  <c r="T847" i="2"/>
  <c r="T6" i="2"/>
  <c r="T22" i="2"/>
  <c r="T38" i="2"/>
  <c r="T60" i="2"/>
  <c r="T72" i="2"/>
  <c r="T90" i="2"/>
  <c r="T92" i="2"/>
  <c r="T93" i="2"/>
  <c r="T104" i="2"/>
  <c r="T124" i="2"/>
  <c r="T136" i="2"/>
  <c r="T154" i="2"/>
  <c r="T156" i="2"/>
  <c r="T168" i="2"/>
  <c r="T186" i="2"/>
  <c r="T50" i="2"/>
  <c r="T64" i="2"/>
  <c r="T82" i="2"/>
  <c r="T96" i="2"/>
  <c r="T128" i="2"/>
  <c r="T131" i="2"/>
  <c r="T134" i="2"/>
  <c r="T135" i="2"/>
  <c r="T146" i="2"/>
  <c r="T148" i="2"/>
  <c r="T149" i="2"/>
  <c r="T160" i="2"/>
  <c r="H58" i="2"/>
  <c r="H106" i="2"/>
  <c r="H138" i="2"/>
  <c r="T8" i="2"/>
  <c r="T10" i="2"/>
  <c r="T14" i="2"/>
  <c r="T18" i="2"/>
  <c r="T24" i="2"/>
  <c r="T26" i="2"/>
  <c r="T30" i="2"/>
  <c r="T32" i="2"/>
  <c r="T34" i="2"/>
  <c r="T40" i="2"/>
  <c r="T42" i="2"/>
  <c r="T46" i="2"/>
  <c r="T51" i="2"/>
  <c r="T54" i="2"/>
  <c r="T55" i="2"/>
  <c r="T66" i="2"/>
  <c r="T68" i="2"/>
  <c r="T69" i="2"/>
  <c r="T73" i="2"/>
  <c r="T78" i="2"/>
  <c r="T83" i="2"/>
  <c r="T86" i="2"/>
  <c r="T87" i="2"/>
  <c r="T98" i="2"/>
  <c r="T100" i="2"/>
  <c r="T101" i="2"/>
  <c r="T105" i="2"/>
  <c r="T110" i="2"/>
  <c r="T115" i="2"/>
  <c r="T188" i="2"/>
  <c r="T200" i="2"/>
  <c r="T220" i="2"/>
  <c r="T232" i="2"/>
  <c r="T252" i="2"/>
  <c r="T264" i="2"/>
  <c r="T284" i="2"/>
  <c r="T296" i="2"/>
  <c r="T316" i="2"/>
  <c r="T321" i="2"/>
  <c r="T328" i="2"/>
  <c r="T348" i="2"/>
  <c r="T360" i="2"/>
  <c r="T363" i="2"/>
  <c r="T365" i="2"/>
  <c r="T366" i="2"/>
  <c r="T367" i="2"/>
  <c r="T369" i="2"/>
  <c r="T371" i="2"/>
  <c r="T384" i="2"/>
  <c r="T405" i="2"/>
  <c r="T412" i="2"/>
  <c r="T414" i="2"/>
  <c r="T450" i="2"/>
  <c r="T453" i="2"/>
  <c r="T455" i="2"/>
  <c r="T456" i="2"/>
  <c r="T192" i="2"/>
  <c r="T195" i="2"/>
  <c r="T198" i="2"/>
  <c r="T199" i="2"/>
  <c r="T210" i="2"/>
  <c r="T213" i="2"/>
  <c r="T224" i="2"/>
  <c r="T227" i="2"/>
  <c r="T230" i="2"/>
  <c r="T231" i="2"/>
  <c r="T242" i="2"/>
  <c r="T245" i="2"/>
  <c r="T249" i="2"/>
  <c r="T254" i="2"/>
  <c r="T256" i="2"/>
  <c r="T259" i="2"/>
  <c r="T262" i="2"/>
  <c r="T263" i="2"/>
  <c r="T274" i="2"/>
  <c r="T276" i="2"/>
  <c r="T277" i="2"/>
  <c r="T281" i="2"/>
  <c r="T286" i="2"/>
  <c r="T288" i="2"/>
  <c r="T291" i="2"/>
  <c r="T294" i="2"/>
  <c r="T295" i="2"/>
  <c r="T306" i="2"/>
  <c r="T309" i="2"/>
  <c r="T313" i="2"/>
  <c r="T314" i="2"/>
  <c r="T318" i="2"/>
  <c r="T320" i="2"/>
  <c r="T323" i="2"/>
  <c r="T326" i="2"/>
  <c r="T327" i="2"/>
  <c r="T338" i="2"/>
  <c r="T341" i="2"/>
  <c r="T352" i="2"/>
  <c r="T355" i="2"/>
  <c r="T358" i="2"/>
  <c r="T359" i="2"/>
  <c r="T364" i="2"/>
  <c r="T368" i="2"/>
  <c r="T379" i="2"/>
  <c r="T383" i="2"/>
  <c r="T392" i="2"/>
  <c r="T396" i="2"/>
  <c r="T408" i="2"/>
  <c r="T416" i="2"/>
  <c r="T418" i="2"/>
  <c r="T424" i="2"/>
  <c r="T428" i="2"/>
  <c r="T436" i="2"/>
  <c r="T438" i="2"/>
  <c r="T440" i="2"/>
  <c r="T391" i="2"/>
  <c r="T445" i="2"/>
  <c r="T448" i="2"/>
  <c r="T451" i="2"/>
  <c r="T454" i="2"/>
  <c r="T118" i="2"/>
  <c r="T119" i="2"/>
  <c r="T130" i="2"/>
  <c r="T132" i="2"/>
  <c r="T133" i="2"/>
  <c r="T137" i="2"/>
  <c r="T142" i="2"/>
  <c r="T147" i="2"/>
  <c r="T150" i="2"/>
  <c r="T151" i="2"/>
  <c r="T162" i="2"/>
  <c r="T164" i="2"/>
  <c r="T165" i="2"/>
  <c r="T169" i="2"/>
  <c r="T174" i="2"/>
  <c r="T179" i="2"/>
  <c r="T182" i="2"/>
  <c r="T183" i="2"/>
  <c r="T194" i="2"/>
  <c r="T196" i="2"/>
  <c r="T197" i="2"/>
  <c r="T201" i="2"/>
  <c r="T206" i="2"/>
  <c r="T211" i="2"/>
  <c r="T214" i="2"/>
  <c r="T215" i="2"/>
  <c r="T226" i="2"/>
  <c r="T228" i="2"/>
  <c r="T229" i="2"/>
  <c r="T233" i="2"/>
  <c r="T238" i="2"/>
  <c r="T243" i="2"/>
  <c r="T246" i="2"/>
  <c r="T247" i="2"/>
  <c r="T258" i="2"/>
  <c r="T260" i="2"/>
  <c r="T261" i="2"/>
  <c r="T265" i="2"/>
  <c r="T270" i="2"/>
  <c r="T275" i="2"/>
  <c r="T278" i="2"/>
  <c r="T279" i="2"/>
  <c r="T290" i="2"/>
  <c r="T292" i="2"/>
  <c r="T293" i="2"/>
  <c r="T297" i="2"/>
  <c r="T302" i="2"/>
  <c r="T307" i="2"/>
  <c r="T310" i="2"/>
  <c r="T311" i="2"/>
  <c r="T322" i="2"/>
  <c r="T324" i="2"/>
  <c r="T325" i="2"/>
  <c r="T329" i="2"/>
  <c r="T334" i="2"/>
  <c r="T339" i="2"/>
  <c r="T342" i="2"/>
  <c r="T343" i="2"/>
  <c r="T354" i="2"/>
  <c r="T356" i="2"/>
  <c r="T357" i="2"/>
  <c r="T361" i="2"/>
  <c r="T378" i="2"/>
  <c r="T380" i="2"/>
  <c r="T381" i="2"/>
  <c r="T385" i="2"/>
  <c r="T388" i="2"/>
  <c r="T393" i="2"/>
  <c r="T394" i="2"/>
  <c r="T395" i="2"/>
  <c r="T397" i="2"/>
  <c r="T402" i="2"/>
  <c r="T403" i="2"/>
  <c r="T409" i="2"/>
  <c r="T410" i="2"/>
  <c r="T415" i="2"/>
  <c r="T417" i="2"/>
  <c r="T419" i="2"/>
  <c r="T421" i="2"/>
  <c r="T431" i="2"/>
  <c r="T433" i="2"/>
  <c r="T441" i="2"/>
  <c r="T442" i="2"/>
  <c r="T443" i="2"/>
  <c r="T447" i="2"/>
  <c r="T1131" i="2"/>
  <c r="T1132" i="2"/>
  <c r="T1138" i="2"/>
  <c r="T1140" i="2"/>
  <c r="T1141" i="2"/>
  <c r="T1155" i="2"/>
  <c r="T1157" i="2"/>
  <c r="T1163" i="2"/>
  <c r="T1171" i="2"/>
  <c r="T1172" i="2"/>
  <c r="T1173" i="2"/>
  <c r="T1176" i="2"/>
  <c r="T1180" i="2"/>
  <c r="T1189" i="2"/>
  <c r="T1197" i="2"/>
  <c r="T1198" i="2"/>
  <c r="T1205" i="2"/>
  <c r="T1212" i="2"/>
  <c r="T1218" i="2"/>
  <c r="T1224" i="2"/>
  <c r="T1225" i="2"/>
  <c r="T1232" i="2"/>
  <c r="T1237" i="2"/>
  <c r="T1241" i="2"/>
  <c r="T1256" i="2"/>
  <c r="T1260" i="2"/>
  <c r="T1263" i="2"/>
  <c r="T1264" i="2"/>
  <c r="T1267" i="2"/>
  <c r="T1268" i="2"/>
  <c r="T1269" i="2"/>
  <c r="T1272" i="2"/>
  <c r="T1273" i="2"/>
  <c r="T1274" i="2"/>
  <c r="T1282" i="2"/>
  <c r="T1287" i="2"/>
  <c r="T1296" i="2"/>
  <c r="T1299" i="2"/>
  <c r="T1304" i="2"/>
  <c r="T1305" i="2"/>
  <c r="T1308" i="2"/>
  <c r="T1327" i="2"/>
  <c r="T1328" i="2"/>
  <c r="T1331" i="2"/>
  <c r="T1337" i="2"/>
  <c r="T1355" i="2"/>
  <c r="T1360" i="2"/>
  <c r="T1365" i="2"/>
  <c r="T1381" i="2"/>
  <c r="T1397" i="2"/>
  <c r="T1413" i="2"/>
  <c r="T1423" i="2"/>
  <c r="T1424" i="2"/>
  <c r="T1431" i="2"/>
  <c r="T1144" i="2"/>
  <c r="T1148" i="2"/>
  <c r="T1162" i="2"/>
  <c r="T1168" i="2"/>
  <c r="T1169" i="2"/>
  <c r="T1190" i="2"/>
  <c r="T1195" i="2"/>
  <c r="T1199" i="2"/>
  <c r="T1203" i="2"/>
  <c r="T1208" i="2"/>
  <c r="T1228" i="2"/>
  <c r="T1231" i="2"/>
  <c r="T1235" i="2"/>
  <c r="T1244" i="2"/>
  <c r="T1246" i="2"/>
  <c r="T1247" i="2"/>
  <c r="T1249" i="2"/>
  <c r="T1265" i="2"/>
  <c r="T1271" i="2"/>
  <c r="T1276" i="2"/>
  <c r="T1286" i="2"/>
  <c r="T1290" i="2"/>
  <c r="T1294" i="2"/>
  <c r="T1295" i="2"/>
  <c r="T1301" i="2"/>
  <c r="T1317" i="2"/>
  <c r="T1320" i="2"/>
  <c r="T1322" i="2"/>
  <c r="T1323" i="2"/>
  <c r="T1329" i="2"/>
  <c r="T1354" i="2"/>
  <c r="T1358" i="2"/>
  <c r="T1359" i="2"/>
  <c r="T1361" i="2"/>
  <c r="T1371" i="2"/>
  <c r="T1375" i="2"/>
  <c r="T1376" i="2"/>
  <c r="T1377" i="2"/>
  <c r="T1390" i="2"/>
  <c r="T1391" i="2"/>
  <c r="T1392" i="2"/>
  <c r="T1395" i="2"/>
  <c r="T1405" i="2"/>
  <c r="T1407" i="2"/>
  <c r="T1408" i="2"/>
  <c r="T1411" i="2"/>
  <c r="T1417" i="2"/>
  <c r="T1437" i="2"/>
  <c r="T1071" i="2"/>
  <c r="T1072" i="2"/>
  <c r="T1075" i="2"/>
  <c r="T1080" i="2"/>
  <c r="T1081" i="2"/>
  <c r="T1084" i="2"/>
  <c r="T1101" i="2"/>
  <c r="T1105" i="2"/>
  <c r="T1107" i="2"/>
  <c r="T1113" i="2"/>
  <c r="T1116" i="2"/>
  <c r="T1122" i="2"/>
  <c r="T1124" i="2"/>
  <c r="T1127" i="2"/>
  <c r="T1130" i="2"/>
  <c r="T1133" i="2"/>
  <c r="T1137" i="2"/>
  <c r="T1143" i="2"/>
  <c r="T1146" i="2"/>
  <c r="T1149" i="2"/>
  <c r="T1150" i="2"/>
  <c r="T1151" i="2"/>
  <c r="T1154" i="2"/>
  <c r="T1170" i="2"/>
  <c r="T1174" i="2"/>
  <c r="T1179" i="2"/>
  <c r="T1185" i="2"/>
  <c r="T1187" i="2"/>
  <c r="T1192" i="2"/>
  <c r="T1193" i="2"/>
  <c r="T1196" i="2"/>
  <c r="T1202" i="2"/>
  <c r="T1204" i="2"/>
  <c r="T1207" i="2"/>
  <c r="T1210" i="2"/>
  <c r="T1211" i="2"/>
  <c r="T1213" i="2"/>
  <c r="T1214" i="2"/>
  <c r="T1216" i="2"/>
  <c r="T1217" i="2"/>
  <c r="T1221" i="2"/>
  <c r="T1222" i="2"/>
  <c r="T1227" i="2"/>
  <c r="T1229" i="2"/>
  <c r="T1230" i="2"/>
  <c r="T1234" i="2"/>
  <c r="T1236" i="2"/>
  <c r="T1242" i="2"/>
  <c r="T1248" i="2"/>
  <c r="T1252" i="2"/>
  <c r="T1255" i="2"/>
  <c r="T1261" i="2"/>
  <c r="T1277" i="2"/>
  <c r="T1278" i="2"/>
  <c r="T1279" i="2"/>
  <c r="T1280" i="2"/>
  <c r="T1281" i="2"/>
  <c r="T1283" i="2"/>
  <c r="T1288" i="2"/>
  <c r="T1298" i="2"/>
  <c r="T1302" i="2"/>
  <c r="T1307" i="2"/>
  <c r="T1312" i="2"/>
  <c r="T1313" i="2"/>
  <c r="T1330" i="2"/>
  <c r="T1332" i="2"/>
  <c r="T1338" i="2"/>
  <c r="T1339" i="2"/>
  <c r="T1342" i="2"/>
  <c r="T1347" i="2"/>
  <c r="T1348" i="2"/>
  <c r="T1352" i="2"/>
  <c r="T1356" i="2"/>
  <c r="T1368" i="2"/>
  <c r="T1369" i="2"/>
  <c r="T1372" i="2"/>
  <c r="T1387" i="2"/>
  <c r="T1388" i="2"/>
  <c r="T1394" i="2"/>
  <c r="T1396" i="2"/>
  <c r="T1403" i="2"/>
  <c r="T1404" i="2"/>
  <c r="T1414" i="2"/>
  <c r="T1415" i="2"/>
  <c r="T1442" i="2"/>
  <c r="T1430" i="2"/>
  <c r="T1434" i="2"/>
  <c r="T1440" i="2"/>
  <c r="T1446" i="2"/>
  <c r="T1452" i="2"/>
  <c r="T1455" i="2"/>
  <c r="T1503" i="2"/>
  <c r="T1507" i="2"/>
  <c r="H1523" i="2"/>
  <c r="T1535" i="2"/>
  <c r="T1571" i="2"/>
  <c r="T1419" i="2"/>
  <c r="T1422" i="2"/>
  <c r="T1425" i="2"/>
  <c r="T1428" i="2"/>
  <c r="T1429" i="2"/>
  <c r="T1432" i="2"/>
  <c r="T1433" i="2"/>
  <c r="T1436" i="2"/>
  <c r="T1444" i="2"/>
  <c r="T1445" i="2"/>
  <c r="T1451" i="2"/>
  <c r="T1482" i="2"/>
  <c r="T1483" i="2"/>
  <c r="T1491" i="2"/>
  <c r="T1498" i="2"/>
  <c r="T1499" i="2"/>
  <c r="T1502" i="2"/>
  <c r="H1517" i="2"/>
  <c r="H1521" i="2"/>
  <c r="T1523" i="2"/>
  <c r="T1531" i="2"/>
  <c r="T1563" i="2"/>
  <c r="T1459" i="2"/>
  <c r="T1466" i="2"/>
  <c r="T1486" i="2"/>
  <c r="H1527" i="2"/>
  <c r="H1537" i="2"/>
  <c r="T1539" i="2"/>
  <c r="H1546" i="2"/>
  <c r="T1547" i="2"/>
</calcChain>
</file>

<file path=xl/sharedStrings.xml><?xml version="1.0" encoding="utf-8"?>
<sst xmlns="http://schemas.openxmlformats.org/spreadsheetml/2006/main" count="119405" uniqueCount="20420">
  <si>
    <t>Número pliego</t>
  </si>
  <si>
    <t>Número orden de compra</t>
  </si>
  <si>
    <t>Moneda</t>
  </si>
  <si>
    <t>Importe renglón $</t>
  </si>
  <si>
    <t>Programa</t>
  </si>
  <si>
    <t>Programa_desc</t>
  </si>
  <si>
    <t>Secretaría</t>
  </si>
  <si>
    <t>Proveedor</t>
  </si>
  <si>
    <t>Nombre proceso</t>
  </si>
  <si>
    <t>Contratación por emergencia COVID-19 Nº 1/2020</t>
  </si>
  <si>
    <t>6AN/2020</t>
  </si>
  <si>
    <t>Covid</t>
  </si>
  <si>
    <t xml:space="preserve"> Contratación por emergencia COVID-19 Nº 1/2020</t>
  </si>
  <si>
    <t>5AN/2020</t>
  </si>
  <si>
    <t>4AN/2020</t>
  </si>
  <si>
    <t>3AN/2020</t>
  </si>
  <si>
    <t>2AN/2020</t>
  </si>
  <si>
    <t>1AN/2020</t>
  </si>
  <si>
    <t>Contratación por emergencia COVID-19 Nº 8/2020</t>
  </si>
  <si>
    <t>OC 01/2021</t>
  </si>
  <si>
    <t>Andreani Logística S.A.</t>
  </si>
  <si>
    <t xml:space="preserve"> Contratación por emergencia COVID-19 Nº 8/2020</t>
  </si>
  <si>
    <t>OC 02/2021</t>
  </si>
  <si>
    <t>CORREO OFICIAL DE LA REPÚBLICA ARGENTINA S.A.</t>
  </si>
  <si>
    <t>Contratación por emergencia COVID-19 Nº 4/2020</t>
  </si>
  <si>
    <t>OC 26/2020</t>
  </si>
  <si>
    <t>Vialerg S.A.</t>
  </si>
  <si>
    <t xml:space="preserve"> Contratación por emergencia COVID-19 Nº 4/2020</t>
  </si>
  <si>
    <t>OC 11/2019</t>
  </si>
  <si>
    <t>Gador S.A.</t>
  </si>
  <si>
    <t>OC 12/2020</t>
  </si>
  <si>
    <t>Corporación Río Luján S.A.</t>
  </si>
  <si>
    <t>Contratación por emergencia COVID-19 Nº 3/2020</t>
  </si>
  <si>
    <t>OC 4/2020</t>
  </si>
  <si>
    <t>Fabricalco S.R.L.</t>
  </si>
  <si>
    <t>OC 7/2020</t>
  </si>
  <si>
    <t>OC 15/2020</t>
  </si>
  <si>
    <t>Barack Argentina S.R.L.</t>
  </si>
  <si>
    <t>OC 19/2020</t>
  </si>
  <si>
    <t>Bio Protec S.R.L.</t>
  </si>
  <si>
    <t>OC 16/2020</t>
  </si>
  <si>
    <t>Ecofactory S.R.L.</t>
  </si>
  <si>
    <t>95-0009-LPU19</t>
  </si>
  <si>
    <t>95-1330-OC19</t>
  </si>
  <si>
    <t>FABRICA DE ALIMENTOS SANTA CLARA S.A</t>
  </si>
  <si>
    <t>Adq. de Leche en Polvo Entera, Instantánea, Fortificada con Hierro, Zinc y Vitamina C</t>
  </si>
  <si>
    <t>95-0012-LPU19</t>
  </si>
  <si>
    <t>95-1313-OC19</t>
  </si>
  <si>
    <t>alimentos vida s.a.</t>
  </si>
  <si>
    <t>95-1357-OC19</t>
  </si>
  <si>
    <t>95-1316-OC19</t>
  </si>
  <si>
    <t>95-1360-OC19</t>
  </si>
  <si>
    <t>95-1315-OC19</t>
  </si>
  <si>
    <t>MILKAUT S.A.</t>
  </si>
  <si>
    <t>95-1359-OC19</t>
  </si>
  <si>
    <t>95-1314-OC19</t>
  </si>
  <si>
    <t>SUCESORES DE ALFREDO WILLINER S.A.</t>
  </si>
  <si>
    <t>95-1358-OC19</t>
  </si>
  <si>
    <t>95-0017-LPU17</t>
  </si>
  <si>
    <t>95-1126-OC17</t>
  </si>
  <si>
    <t>Adquisición de leche entera en polvo, instantánea, fortificada con hierro, zinc y ácido ascórbico</t>
  </si>
  <si>
    <t>95-1289-OC17</t>
  </si>
  <si>
    <t>95-1125-OC17</t>
  </si>
  <si>
    <t>COMPAÑIA AMERICANA DE ALIMENTOS S.A.</t>
  </si>
  <si>
    <t>95-0026-LPU18</t>
  </si>
  <si>
    <t>95-1329-OC18</t>
  </si>
  <si>
    <t>MANFREY COOPERATIVA DE TAMBEROS DE C. e I. LTDA.</t>
  </si>
  <si>
    <t>Adquisición de Leche Entera en Polvo Instantánea Fortificada con Hierro, Zinc y Vitamina C</t>
  </si>
  <si>
    <t>95-1399-OC18</t>
  </si>
  <si>
    <t>95-1328-OC18</t>
  </si>
  <si>
    <t>SA LA SIBILA</t>
  </si>
  <si>
    <t>95-1398-OC18</t>
  </si>
  <si>
    <t>95-0054-LPU18</t>
  </si>
  <si>
    <t>95-1079-OC19</t>
  </si>
  <si>
    <t>ADQUISICIÓN DE LECHE ENTERA EN POLVO INSTANTÁNEA FORTIFICADA CON HIERRO, ZINC Y VITAMINA C</t>
  </si>
  <si>
    <t>95-1223-OC19</t>
  </si>
  <si>
    <t>95-1076-OC19</t>
  </si>
  <si>
    <t>95-1221-OC19</t>
  </si>
  <si>
    <t>95-1075-OC19</t>
  </si>
  <si>
    <t>95-1220-OC19</t>
  </si>
  <si>
    <t>95-1078-OC19</t>
  </si>
  <si>
    <t>95-1222-OC19</t>
  </si>
  <si>
    <t>95-1077-OC19</t>
  </si>
  <si>
    <t>TIAGRO S.R.L.</t>
  </si>
  <si>
    <t>95-0061-LPU17</t>
  </si>
  <si>
    <t>95-1077-OC18</t>
  </si>
  <si>
    <t>LACTEOS LA RAMADA SA</t>
  </si>
  <si>
    <t>95-1231-OC18</t>
  </si>
  <si>
    <t>95-1076-OC18</t>
  </si>
  <si>
    <t>95-1230-OC18</t>
  </si>
  <si>
    <t>95-1075-OC18</t>
  </si>
  <si>
    <t>95-1229-OC18</t>
  </si>
  <si>
    <t>95-1074-OC18</t>
  </si>
  <si>
    <t>95-1228-OC18</t>
  </si>
  <si>
    <t>95-0066-LPU18</t>
  </si>
  <si>
    <t>95-1154-OC19</t>
  </si>
  <si>
    <t>Adq. de leche entera en polvo instantánea fortificada con hierro, zinc y vitamina C, libre de gluten</t>
  </si>
  <si>
    <t>95-1219-OC19</t>
  </si>
  <si>
    <t>95-0075-LPU18</t>
  </si>
  <si>
    <t>95-1048-OC19</t>
  </si>
  <si>
    <t>95-1280-OC19</t>
  </si>
  <si>
    <t>95-1046-OC19</t>
  </si>
  <si>
    <t>Mastellone Hnos. SA</t>
  </si>
  <si>
    <t>95-1278-OC19</t>
  </si>
  <si>
    <t>95-1050-OC19</t>
  </si>
  <si>
    <t>95-1282-OC19</t>
  </si>
  <si>
    <t>95-1047-OC19</t>
  </si>
  <si>
    <t>95-1279-OC19</t>
  </si>
  <si>
    <t>95-1049-OC19</t>
  </si>
  <si>
    <t>95-1281-OC19</t>
  </si>
  <si>
    <t>95-0080-LPU19</t>
  </si>
  <si>
    <t>95-1009-OC20</t>
  </si>
  <si>
    <t>ADQUISICION DE LECHE ENTERA EN POLVO</t>
  </si>
  <si>
    <t>95-1034-OC20</t>
  </si>
  <si>
    <t>95-1008-OC20</t>
  </si>
  <si>
    <t>95-1033-OC20</t>
  </si>
  <si>
    <t>95-0125-LPU17</t>
  </si>
  <si>
    <t>95-1185-OC18</t>
  </si>
  <si>
    <t>Adquisición leche entera en polvo</t>
  </si>
  <si>
    <t>95-1380-OC18</t>
  </si>
  <si>
    <t>95-0193-CDI17</t>
  </si>
  <si>
    <t>95-1113-OC18</t>
  </si>
  <si>
    <t>Adquisición de leche entera en polvo instantánea fortificada</t>
  </si>
  <si>
    <t>95-0261-CDI18</t>
  </si>
  <si>
    <t>95-1379-OC18</t>
  </si>
  <si>
    <t>ADQUISICIÓN DE LECHE ENTERA EN POLVO - CD EMERGENCIA</t>
  </si>
  <si>
    <t>95-1404-OC18</t>
  </si>
  <si>
    <t>80-0001-LPR19</t>
  </si>
  <si>
    <t>80-1112-OC19</t>
  </si>
  <si>
    <t>ARS</t>
  </si>
  <si>
    <t>25.0.0.41.0</t>
  </si>
  <si>
    <t xml:space="preserve"> Desarrollo de la Salud Sexual y la Procreación Responsable</t>
  </si>
  <si>
    <t>Secretaría de Acceso a la Salud</t>
  </si>
  <si>
    <t>MEDICAL ENGINEERING CORPORATION S.A.</t>
  </si>
  <si>
    <t>Adquisición de dispositivos intrauterinos (DIUs).</t>
  </si>
  <si>
    <t>80-0001-LPU17</t>
  </si>
  <si>
    <t>80-1007-OC18</t>
  </si>
  <si>
    <t>17.0.0.43.0</t>
  </si>
  <si>
    <t xml:space="preserve"> Atención de la Madre y el Niño</t>
  </si>
  <si>
    <t>BIODIAGNOSTICO S.A.</t>
  </si>
  <si>
    <t>ADQUISICION DE REACTIVOS DE PESQUISA NEONATAL.</t>
  </si>
  <si>
    <t>80-1069-OC19</t>
  </si>
  <si>
    <t>80-0001-LPU19</t>
  </si>
  <si>
    <t>80-1149-OC19</t>
  </si>
  <si>
    <t>20.0.0.43.0</t>
  </si>
  <si>
    <t xml:space="preserve"> Prevención y Control de Enfermedades Transmisibles e Inmunoprevenibles</t>
  </si>
  <si>
    <t>SUIZO ARGENTINA S.A.</t>
  </si>
  <si>
    <t>Contratación de servicios de almacenamiento con cadena de frío, recepción y transp. final de vacunas</t>
  </si>
  <si>
    <t>80-0002-CDI17</t>
  </si>
  <si>
    <t>80-1015-OC18</t>
  </si>
  <si>
    <t>5.0.0.4.0</t>
  </si>
  <si>
    <t xml:space="preserve"> Actividades Comunes de Programas de Regulación</t>
  </si>
  <si>
    <t>Secretaría de Calidad en Salud</t>
  </si>
  <si>
    <t>PRODUCTOS ROCHE S.A.Q. e I.</t>
  </si>
  <si>
    <t>ADQUISICION DE TRASTUZUMAB</t>
  </si>
  <si>
    <t>80-1118-OC18</t>
  </si>
  <si>
    <t>80-0002-CDI18</t>
  </si>
  <si>
    <t>80-1084-OC18</t>
  </si>
  <si>
    <t>Abbvie S.A.</t>
  </si>
  <si>
    <t>ADQUISICION DE PALIVIZUMAB</t>
  </si>
  <si>
    <t>80-1140-OC18</t>
  </si>
  <si>
    <t>80-0002-LPR18</t>
  </si>
  <si>
    <t>80-1032-OC19</t>
  </si>
  <si>
    <t>37.0.0.6.0</t>
  </si>
  <si>
    <t xml:space="preserve"> Prevención y Control de Enfermedades Endémicas</t>
  </si>
  <si>
    <t>HOLLEN AG. LTDA. SRL</t>
  </si>
  <si>
    <t>ADQUISICION DE MEDICAMENTOS PARA LA ESTERILIZACION MASIVA DE PERROS Y GATOS, VACUNACION ANTIRRABICA</t>
  </si>
  <si>
    <t>80-0002-LPR19</t>
  </si>
  <si>
    <t>80-1122-OC19</t>
  </si>
  <si>
    <t>45.0.0.48.0</t>
  </si>
  <si>
    <t xml:space="preserve"> Prevención y Control de Enfermedades Crónicas no Transmisibles</t>
  </si>
  <si>
    <t>TRESPUNTOZERO SA</t>
  </si>
  <si>
    <t>Contratación para la realización e informe de Poligrafía Respiratoria y evaluación de la Apnea</t>
  </si>
  <si>
    <t>80-0002-LPU17</t>
  </si>
  <si>
    <t>80-1025-OC17</t>
  </si>
  <si>
    <t>16.0.0.7.0</t>
  </si>
  <si>
    <t xml:space="preserve"> Apoyo al Desarrollo de la Atención Médica</t>
  </si>
  <si>
    <t>NOVARTIS ARGENTINA SA</t>
  </si>
  <si>
    <t>ADQUISICIÓN DE TACROLIMUS POR 0,5, 1 Y 5 MILIGRAMOS.</t>
  </si>
  <si>
    <t>80-1026-OC17</t>
  </si>
  <si>
    <t>80-0002-LPU18</t>
  </si>
  <si>
    <t>80-1183-OC18</t>
  </si>
  <si>
    <t>17.0.0.44.0</t>
  </si>
  <si>
    <t>BARRACA ACHER ARGENTINA S.R.L.</t>
  </si>
  <si>
    <t>Adquisición de insumos obstétricos y pulseras identificatorias para el recién nacido.</t>
  </si>
  <si>
    <t>80-0003-CDI17</t>
  </si>
  <si>
    <t>80-1001-OC17</t>
  </si>
  <si>
    <t>22.0.0.1.0</t>
  </si>
  <si>
    <t xml:space="preserve"> Lucha Contra el SIDA y Enfermedades de Transmisión Sexual e Infecto Contagiosas</t>
  </si>
  <si>
    <t>BECTON DICKINSON ARGENTINA SRL</t>
  </si>
  <si>
    <t>ADQUISICION DE REACTIVOS DE CD4/CD8.</t>
  </si>
  <si>
    <t>80-0003-CDI18</t>
  </si>
  <si>
    <t>80-1093-OC18</t>
  </si>
  <si>
    <t>17.0.0.42.0</t>
  </si>
  <si>
    <t>ADQUISICION LECHE ENTERA EN POLVO FORTIFICADA</t>
  </si>
  <si>
    <t>80-1094-OC18</t>
  </si>
  <si>
    <t>SA LA SIBILA .</t>
  </si>
  <si>
    <t>80-1188-OC18</t>
  </si>
  <si>
    <t>80-0003-LPR18</t>
  </si>
  <si>
    <t>80-1030-OC19</t>
  </si>
  <si>
    <t>Drogueria Comarsa S.A</t>
  </si>
  <si>
    <t>ADQUISICIÓN INSUMOS DESCARTABLES</t>
  </si>
  <si>
    <t>80-1031-OC19</t>
  </si>
  <si>
    <t>INSUMOS QUIRURGICOS S.R.L.</t>
  </si>
  <si>
    <t>80-0003-LPR19</t>
  </si>
  <si>
    <t>80-1165-OC19</t>
  </si>
  <si>
    <t>42.0.0.10.0</t>
  </si>
  <si>
    <t xml:space="preserve"> Prevención y Tratamiento de Patologías Específicas</t>
  </si>
  <si>
    <t>VSA ALTA COMPLEJIDAD S.A.</t>
  </si>
  <si>
    <t>Adquisición de Kits de Cirugía de Catarata.</t>
  </si>
  <si>
    <t>80-0003-LPU17</t>
  </si>
  <si>
    <t>80-1042-OC17</t>
  </si>
  <si>
    <t xml:space="preserve">WM ARGENTINA SA </t>
  </si>
  <si>
    <t>ADQUISICION DE REACTIVOS PARA DIAGNOSTICO Y SEGUIMIENTO DE VIH</t>
  </si>
  <si>
    <t>80-1043-OC17</t>
  </si>
  <si>
    <t>CROMOION SRL</t>
  </si>
  <si>
    <t>80-1044-OC17</t>
  </si>
  <si>
    <t>80-1102-OC18</t>
  </si>
  <si>
    <t>80-1103-OC18</t>
  </si>
  <si>
    <t>80-1104-OC18</t>
  </si>
  <si>
    <t>80-0003-LPU18</t>
  </si>
  <si>
    <t>80-1138-OC18</t>
  </si>
  <si>
    <t>20.0.0.51.0</t>
  </si>
  <si>
    <t>ADQUISICIÓN DE ANTIPARASITARIOS DE USO VETERINARIO.</t>
  </si>
  <si>
    <t>80-1139-OC18</t>
  </si>
  <si>
    <t>Biogenesis Bago S.A.</t>
  </si>
  <si>
    <t>80-0003-LPU19</t>
  </si>
  <si>
    <t>80-1171-OC19</t>
  </si>
  <si>
    <t>17.0.0.48.0</t>
  </si>
  <si>
    <t>Adquisición de Hormona de Crecimiento</t>
  </si>
  <si>
    <t>80-0004-CDI17</t>
  </si>
  <si>
    <t>80-1008-OC17</t>
  </si>
  <si>
    <t>Boehringer Ingelheim</t>
  </si>
  <si>
    <t>ADQUISICIÓN DE ANTIRRETROVIRALES NEVIRAPINA Y ZIDOVUDINA.</t>
  </si>
  <si>
    <t>80-0004-CDI18</t>
  </si>
  <si>
    <t>80-1039-OC18</t>
  </si>
  <si>
    <t>MERCK S.A.</t>
  </si>
  <si>
    <t>ADQUISICION DE HORMONA DE CRECIMIENTO SOMATOTROFINA</t>
  </si>
  <si>
    <t>80-0004-CDI19</t>
  </si>
  <si>
    <t>80-1153-OC19</t>
  </si>
  <si>
    <t>41.0.0.15.0</t>
  </si>
  <si>
    <t xml:space="preserve"> Atención Sanitaria en el Territorio</t>
  </si>
  <si>
    <t>Adquisición de insumos médicos descartables.</t>
  </si>
  <si>
    <t>80-0004-LPR18</t>
  </si>
  <si>
    <t>80-1143-OC18</t>
  </si>
  <si>
    <t>1.0.0.3.0</t>
  </si>
  <si>
    <t xml:space="preserve"> Actividades Centrales</t>
  </si>
  <si>
    <t>Subsecretaría de Gestión Administrativa</t>
  </si>
  <si>
    <t>BRONCEL S.A.</t>
  </si>
  <si>
    <t>PROVISIÓN DE BIDONES DE AGUA Y VASOS TÉRMICOS.</t>
  </si>
  <si>
    <t>80-0004-LPU17</t>
  </si>
  <si>
    <t>80-1008-OC19</t>
  </si>
  <si>
    <t>22.0.0.41.0</t>
  </si>
  <si>
    <t>ADQUISICIÓN DE REACTIVOS PARA EL DIAGNOSTICO Y SEGUIMIENTO DE HEPATITIS</t>
  </si>
  <si>
    <t>80-1009-OC19</t>
  </si>
  <si>
    <t>80-1010-OC19</t>
  </si>
  <si>
    <t>BIOARS S.A</t>
  </si>
  <si>
    <t>80-1011-OC19</t>
  </si>
  <si>
    <t>80-1012-OC19</t>
  </si>
  <si>
    <t>DROGUERIA ARTIGAS S.A.</t>
  </si>
  <si>
    <t>80-1032-OC18</t>
  </si>
  <si>
    <t>80-1033-OC18</t>
  </si>
  <si>
    <t>80-1034-OC18</t>
  </si>
  <si>
    <t>80-1035-OC18</t>
  </si>
  <si>
    <t>80-1036-OC18</t>
  </si>
  <si>
    <t>80-0004-LPU18</t>
  </si>
  <si>
    <t>80-1073-OC18</t>
  </si>
  <si>
    <t>Varios</t>
  </si>
  <si>
    <t>Ver</t>
  </si>
  <si>
    <t>Pfizer S.R.L.</t>
  </si>
  <si>
    <t>ADQUISICION DE FACTOR VIII PARA EL TRATAMIENTO DE HEMOFILIA TIPO A</t>
  </si>
  <si>
    <t>80-1074-OC18</t>
  </si>
  <si>
    <t>CSL BEHRING S.A.</t>
  </si>
  <si>
    <t>80-1165-OC18</t>
  </si>
  <si>
    <t>80-1166-OC18</t>
  </si>
  <si>
    <t>80-0005-CDI17</t>
  </si>
  <si>
    <t>80-1036-OC17</t>
  </si>
  <si>
    <t>37.0.0.2.0</t>
  </si>
  <si>
    <t>LABORATORIO ELEA S.A.C.I.F. y A.</t>
  </si>
  <si>
    <t>ADQUISICION DE BENZNIDAZOL POR CINCUENTA (50) Y CIEN (100) MILIGRAMOS.</t>
  </si>
  <si>
    <t>80-0005-CDI18</t>
  </si>
  <si>
    <t>80-1115-OC19</t>
  </si>
  <si>
    <t>22.0.0.47.0</t>
  </si>
  <si>
    <t>LABORATORIOS FABRA S.A.</t>
  </si>
  <si>
    <t>ADQUISICIÓN DE ISONIAZIDA POR 100 Y 300 MILIGRAMOS</t>
  </si>
  <si>
    <t>80-1116-OC19</t>
  </si>
  <si>
    <t>Laboratorios Federales Argentinos S.A</t>
  </si>
  <si>
    <t>80-1163-OC18</t>
  </si>
  <si>
    <t>80-1164-OC18</t>
  </si>
  <si>
    <t>80-0005-CDI19</t>
  </si>
  <si>
    <t>80-1113-OC19</t>
  </si>
  <si>
    <t>DROGUERIA DISVAL SRL</t>
  </si>
  <si>
    <t>Adquisición de Triptorelina</t>
  </si>
  <si>
    <t>80-0005-LPR19</t>
  </si>
  <si>
    <t>80-1177-OC19</t>
  </si>
  <si>
    <t>17.0.0.41.0</t>
  </si>
  <si>
    <t>Nutri Service SRL</t>
  </si>
  <si>
    <t>Adquisición de alimentos especiales PKU</t>
  </si>
  <si>
    <t>80-0005-LPU18</t>
  </si>
  <si>
    <t>80-1037-OC19</t>
  </si>
  <si>
    <t>21.0.0.2.0</t>
  </si>
  <si>
    <t xml:space="preserve"> Planificación, Control, Regulación, Estudios, Investigaciones y Fiscalización de la Política de Salud</t>
  </si>
  <si>
    <t>ID GROUP S.A..</t>
  </si>
  <si>
    <t>SERVICIO DE IMPRESIÓN DE CREDENCIALES PARA MATRICULACIÓN Y REMATRICULACIÓN</t>
  </si>
  <si>
    <t>80-0006-CDI17</t>
  </si>
  <si>
    <t>80-1032-OC17</t>
  </si>
  <si>
    <t>42.0.0.9.0</t>
  </si>
  <si>
    <t>ADQUISICIÓN DE HORMONA DE CRECIMIENTO SOMATOTROFINA GENOTROPIN.</t>
  </si>
  <si>
    <t>80-0006-CDI18</t>
  </si>
  <si>
    <t>80-1002-OC19</t>
  </si>
  <si>
    <t>MSD ARGENTINA SRL</t>
  </si>
  <si>
    <t>ADQUISICION DE IMPLANTES SUBDERMICOS</t>
  </si>
  <si>
    <t>80-1087-OC18</t>
  </si>
  <si>
    <t>80-0006-LPR18</t>
  </si>
  <si>
    <t>80-1184-OC18</t>
  </si>
  <si>
    <t>Adquisición de clorhidrato de ketamina</t>
  </si>
  <si>
    <t>80-0006-LPU17</t>
  </si>
  <si>
    <t>80-1022-OC18</t>
  </si>
  <si>
    <t>LABORATORIOS RICHMOND SACIF</t>
  </si>
  <si>
    <t>ADQUISICIÓN DE MEDICAMENTOS ANTIRRETROVIRALES.</t>
  </si>
  <si>
    <t>80-1023-OC18</t>
  </si>
  <si>
    <t>Global Farm SA</t>
  </si>
  <si>
    <t>80-1024-OC18</t>
  </si>
  <si>
    <t>LABORATORIO DOSA SA</t>
  </si>
  <si>
    <t>80-1025-OC18</t>
  </si>
  <si>
    <t>80-1026-OC18</t>
  </si>
  <si>
    <t>80-1027-OC18</t>
  </si>
  <si>
    <t>LABORATORIO LKM S.A.</t>
  </si>
  <si>
    <t>80-1108-OC18</t>
  </si>
  <si>
    <t>80-1109-OC18</t>
  </si>
  <si>
    <t>80-1111-OC18</t>
  </si>
  <si>
    <t>80-1112-OC18</t>
  </si>
  <si>
    <t>80-0006-LPU18</t>
  </si>
  <si>
    <t>80-1101-OC18</t>
  </si>
  <si>
    <t>ROFINA SAICF</t>
  </si>
  <si>
    <t>Adquisición de leche para prematuros</t>
  </si>
  <si>
    <t>80-0007-CDI17</t>
  </si>
  <si>
    <t>80-1039-OC17</t>
  </si>
  <si>
    <t>GP PHARM S.A.</t>
  </si>
  <si>
    <t>ADQUISICIÓN DE RIBAVIRINA POR DOSCIENTOS (200) MILIGRAMOS.</t>
  </si>
  <si>
    <t>80-1040-OC17</t>
  </si>
  <si>
    <t>QUIMICA ARISTON S.A.I.C.</t>
  </si>
  <si>
    <t>80-0007-CDI19</t>
  </si>
  <si>
    <t>80-1072-OC19</t>
  </si>
  <si>
    <t>LA LEY SOCIEDAD ANONIMA, EDITORA E IMPRESORA</t>
  </si>
  <si>
    <t>Suscripción al sistema de información legal on-line TR.FULL de la firma LA LEY S.A.</t>
  </si>
  <si>
    <t>80-0007-LPR17</t>
  </si>
  <si>
    <t>80-1046-OC17</t>
  </si>
  <si>
    <t>45.0.0.2.0</t>
  </si>
  <si>
    <t>ADQUISICIÓN DE ALBENDAZOL 400 MG.</t>
  </si>
  <si>
    <t>80-0007-LPU17</t>
  </si>
  <si>
    <t>80-1009-OC18</t>
  </si>
  <si>
    <t>16.0.0.47.0</t>
  </si>
  <si>
    <t>ADQUISICION DE MEDICAMENTOS INMUNOSUPRESORES.</t>
  </si>
  <si>
    <t>80-1010-OC18</t>
  </si>
  <si>
    <t>80-1011-OC18</t>
  </si>
  <si>
    <t>80-1012-OC18</t>
  </si>
  <si>
    <t>Biotenk S.A.</t>
  </si>
  <si>
    <t>80-1013-OC18</t>
  </si>
  <si>
    <t>SANOFI - AVENTIS ARGENTINA S.A.</t>
  </si>
  <si>
    <t>80-1133-OC18</t>
  </si>
  <si>
    <t>80-1134-OC18</t>
  </si>
  <si>
    <t>80-1135-OC18</t>
  </si>
  <si>
    <t>80-0007-LPU18</t>
  </si>
  <si>
    <t>80-1169-OC18</t>
  </si>
  <si>
    <t>Adquisición de medicamentos varios para atención neonatal en internación, parto y puerperio y niños</t>
  </si>
  <si>
    <t>80-1170-OC18</t>
  </si>
  <si>
    <t>LABORATORIOS RICHET SA</t>
  </si>
  <si>
    <t>80-1171-OC18</t>
  </si>
  <si>
    <t>MG INSUMOS SA</t>
  </si>
  <si>
    <t>80-1172-OC18</t>
  </si>
  <si>
    <t>LABORATORIO DOMINGUEZ S.A.</t>
  </si>
  <si>
    <t>80-1173-OC18</t>
  </si>
  <si>
    <t>GEMEPE S.A.</t>
  </si>
  <si>
    <t>80-1174-OC18</t>
  </si>
  <si>
    <t>MEDIFARM SA</t>
  </si>
  <si>
    <t>80-0008-CDI18</t>
  </si>
  <si>
    <t>80-1096-OC18</t>
  </si>
  <si>
    <t>DNM Farma SA</t>
  </si>
  <si>
    <t>Adquisición de hormonas para proceso de hormonización.</t>
  </si>
  <si>
    <t>80-1097-OC18</t>
  </si>
  <si>
    <t>80-0008-LPR18</t>
  </si>
  <si>
    <t>80-1167-OC18</t>
  </si>
  <si>
    <t>24.0.0.50.0</t>
  </si>
  <si>
    <t xml:space="preserve"> Promoción de la Salud y Reducción de los Factores de Riesgo de Enfermedades no Transmisibles</t>
  </si>
  <si>
    <t>Contratación de Servicio de Consultoria</t>
  </si>
  <si>
    <t>80-1168-OC18</t>
  </si>
  <si>
    <t>Voices Research and Consultancy SA</t>
  </si>
  <si>
    <t>80-0008-LPU17</t>
  </si>
  <si>
    <t>80-1057-OC18</t>
  </si>
  <si>
    <t>TECNOLAB S.A.</t>
  </si>
  <si>
    <t>ADQUISICIÓN DE INSUMOS PARA INFLUENZA .</t>
  </si>
  <si>
    <t>80-1058-OC18</t>
  </si>
  <si>
    <t>INVITROGEN ARGENTINA S.A.</t>
  </si>
  <si>
    <t>80-1059-OC18</t>
  </si>
  <si>
    <t>Genbiotech SRL.</t>
  </si>
  <si>
    <t>80-1060-OC18</t>
  </si>
  <si>
    <t xml:space="preserve">LOBOV Y CÍA. S.A. </t>
  </si>
  <si>
    <t>80-0008-LPU18</t>
  </si>
  <si>
    <t>80-1061-OC19</t>
  </si>
  <si>
    <t>ABBOTT RAPID DIAGNOSTICS ARGENTINA S.A.</t>
  </si>
  <si>
    <t>Adquisición de reactivos para seguimiento y diagnóstico de VIH</t>
  </si>
  <si>
    <t>80-1062-OC19</t>
  </si>
  <si>
    <t>80-1192-OC18</t>
  </si>
  <si>
    <t>80-1193-OC18</t>
  </si>
  <si>
    <t>80-0008-LPU19</t>
  </si>
  <si>
    <t>80-1158-OC19</t>
  </si>
  <si>
    <t>Adquisición de leche para prematuros.</t>
  </si>
  <si>
    <t>80-1159-OC19</t>
  </si>
  <si>
    <t>SOLS S.A</t>
  </si>
  <si>
    <t>80-1160-OC19</t>
  </si>
  <si>
    <t>80-0009-CDI17</t>
  </si>
  <si>
    <t>80-1000-OC17</t>
  </si>
  <si>
    <t>ADQUISICIÓN DE PALIVIZUMAB POR 100 MILIGRAMOS.</t>
  </si>
  <si>
    <t>80-1029-OC17</t>
  </si>
  <si>
    <t>80-0009-CDI18</t>
  </si>
  <si>
    <t>80-1034-CON18</t>
  </si>
  <si>
    <t>18.0.0.41.0</t>
  </si>
  <si>
    <t xml:space="preserve"> Formación de Recursos Humanos Sanitarios y Asistenciales</t>
  </si>
  <si>
    <t>CORREO OFICIAL DE LA REPÚBLICA ARGENTINA S.A..</t>
  </si>
  <si>
    <t>Contratación Servicio Examen Único Médico y Examen No médico 2018</t>
  </si>
  <si>
    <t>80-0009-LPU18</t>
  </si>
  <si>
    <t>80-1194-OC18</t>
  </si>
  <si>
    <t>TECNOVAX S.A.</t>
  </si>
  <si>
    <t>ADQUISICION DE VACUNA ANTIRRABICA</t>
  </si>
  <si>
    <t>80-1195-OC18</t>
  </si>
  <si>
    <t>80-0010-CDI17</t>
  </si>
  <si>
    <t>80-1037-OC17</t>
  </si>
  <si>
    <t>ADQUISICIÓN DEL MEDICAMENTO HICLATO DE DOXICICLINA POR 100 MILIGRAMOS.</t>
  </si>
  <si>
    <t>80-0010-CDI18</t>
  </si>
  <si>
    <t>80-1006-OC19</t>
  </si>
  <si>
    <t>Adquisición de Darunavir mas Ritonavir</t>
  </si>
  <si>
    <t>80-1131-OC18</t>
  </si>
  <si>
    <t>80-0010-LPR17</t>
  </si>
  <si>
    <t>80-1014-OC18</t>
  </si>
  <si>
    <t>Adquisición de leche de inicio</t>
  </si>
  <si>
    <t>80-0010-LPR18</t>
  </si>
  <si>
    <t>80-1029-OC19</t>
  </si>
  <si>
    <t>Adquisición de Estradiol gel</t>
  </si>
  <si>
    <t>80-0010-LPU17</t>
  </si>
  <si>
    <t>80-1040-OC18</t>
  </si>
  <si>
    <t>ADQUISICIÓN DE MEDICAMENTOS PARA EL TRATAMIENTO DE HEPATITIS.</t>
  </si>
  <si>
    <t>80-1041-OC18</t>
  </si>
  <si>
    <t>80-1042-OC18</t>
  </si>
  <si>
    <t>80-1177-OC18</t>
  </si>
  <si>
    <t>80-1178-OC18</t>
  </si>
  <si>
    <t>80-0010-LPU18</t>
  </si>
  <si>
    <t>80-1056-OC19</t>
  </si>
  <si>
    <t>Adquisición de medicamentos antirretrovirales</t>
  </si>
  <si>
    <t>80-1057-OC19</t>
  </si>
  <si>
    <t>80-1058-OC19</t>
  </si>
  <si>
    <t>LABORATORIO ELEA PHOENIX S.A.</t>
  </si>
  <si>
    <t>80-1059-OC19</t>
  </si>
  <si>
    <t>80-1060-OC19</t>
  </si>
  <si>
    <t>80-1117-OC19</t>
  </si>
  <si>
    <t>80-1118-OC19</t>
  </si>
  <si>
    <t>80-0011-CDI18</t>
  </si>
  <si>
    <t>80-1070-OC18</t>
  </si>
  <si>
    <t>Adquisición de Darunavir mas Ritonavir y Zidovudina</t>
  </si>
  <si>
    <t>80-1071-OC18</t>
  </si>
  <si>
    <t>80-1127-OC18</t>
  </si>
  <si>
    <t>80-1128-OC18</t>
  </si>
  <si>
    <t>80-0011-CDI19</t>
  </si>
  <si>
    <t>80-1275-CON19</t>
  </si>
  <si>
    <t>26.0.0.1.0</t>
  </si>
  <si>
    <t xml:space="preserve"> Cobertura de Emergencias Sanitarias</t>
  </si>
  <si>
    <t>UNIVERSIDAD NACIONAL DE LA MATANZA</t>
  </si>
  <si>
    <t>Servicio de Desarrollo e Implementación de Guardias.</t>
  </si>
  <si>
    <t>80-0011-LPR17</t>
  </si>
  <si>
    <t>80-1003-OC19</t>
  </si>
  <si>
    <t>FABIAN DERISO</t>
  </si>
  <si>
    <t>PROV. DE SERV. DE MANT. DE GRUPO ELECTRÓGENO, CÁMARAS DE FRÍO, HELADERAS, AIRES ACOND, Y ESTUFAS.</t>
  </si>
  <si>
    <t>80-0011-LPU19</t>
  </si>
  <si>
    <t>80-1172-OC19</t>
  </si>
  <si>
    <t>Adquisición de hormonas para proceso de hormonización</t>
  </si>
  <si>
    <t>80-1173-OC19</t>
  </si>
  <si>
    <t>80-1174-OC19</t>
  </si>
  <si>
    <t>80-1175-OC19</t>
  </si>
  <si>
    <t>LABORATORIOS IMA S.A.I.C.</t>
  </si>
  <si>
    <t>80-0012-CDI18</t>
  </si>
  <si>
    <t>80-1082-OC18</t>
  </si>
  <si>
    <t>MR PHARMA SOCIEDAD ANONIMA</t>
  </si>
  <si>
    <t>Adquisición de anticonceptivos combinados inyectables mensual e inyectables trimestrales</t>
  </si>
  <si>
    <t>80-1083-OC18</t>
  </si>
  <si>
    <t>FEDERAL MED S.A</t>
  </si>
  <si>
    <t>80-0012-CDI19</t>
  </si>
  <si>
    <t>80-1110-OC19</t>
  </si>
  <si>
    <t>TECNOSALUD S.A.</t>
  </si>
  <si>
    <t>Adquisición de implante coclear.</t>
  </si>
  <si>
    <t>80-0012-LPR18</t>
  </si>
  <si>
    <t>80-1049-OC19</t>
  </si>
  <si>
    <t>Adquisición de Albendazol por 400 mg.</t>
  </si>
  <si>
    <t>80-0012-LPU17</t>
  </si>
  <si>
    <t>80-1016-OC18</t>
  </si>
  <si>
    <t>KOPELCO S.A.</t>
  </si>
  <si>
    <t>ADQUISICIÓN DE KIT DE PRESERVATIVOS MASCULINOS, GELES LUBRICANTES E INSTRUCTIVOS DE USO.</t>
  </si>
  <si>
    <t>80-1017-OC18</t>
  </si>
  <si>
    <t>BuhL S.A.</t>
  </si>
  <si>
    <t>80-1179-OC18</t>
  </si>
  <si>
    <t>80-1180-OC18</t>
  </si>
  <si>
    <t>80-0013-CDI19</t>
  </si>
  <si>
    <t>80-1278-CON19</t>
  </si>
  <si>
    <t>Contratación de impresión, distribución, digitalización del Examen Único 2019</t>
  </si>
  <si>
    <t>80-0013-LPU18</t>
  </si>
  <si>
    <t>80-1189-OC18</t>
  </si>
  <si>
    <t>MEDI SISTEM SRL</t>
  </si>
  <si>
    <t>Adquisición de Test de Embarazo</t>
  </si>
  <si>
    <t>80-0014-CDI17</t>
  </si>
  <si>
    <t>80-1031-OC17</t>
  </si>
  <si>
    <t>ADQUISICIÓN DE NEVIRAPINA JARABE POR DOSCIENTOS CUARENTA (240) MILIGRAMOS.</t>
  </si>
  <si>
    <t>80-0014-LPR17</t>
  </si>
  <si>
    <t>80-1176-OC18</t>
  </si>
  <si>
    <t>25.0.0.1.0</t>
  </si>
  <si>
    <t>CENTRO DE SERVICIOS HOSPITALARIOS S.A.</t>
  </si>
  <si>
    <t>ADQUISICIÓN DE INSUMOS DE LABORATORIO PARA REPRODUCCIÓN HUMANA ASISTIDA</t>
  </si>
  <si>
    <t>80-0014-LPU17</t>
  </si>
  <si>
    <t>80-1008-OC18</t>
  </si>
  <si>
    <t>21.0.0.9.0</t>
  </si>
  <si>
    <t>ADQUISICIÓN DE INSUMOS PARA TAMIZAJE DE DONANTES DE SANGRE</t>
  </si>
  <si>
    <t>80-0014-LPU18</t>
  </si>
  <si>
    <t>80-1038-OC19</t>
  </si>
  <si>
    <t>42.0.0.11.0</t>
  </si>
  <si>
    <t>PAM ARGENTINA SA</t>
  </si>
  <si>
    <t>Adquisición de implantes cocleares</t>
  </si>
  <si>
    <t>80-0015-CDI17</t>
  </si>
  <si>
    <t>80-1028-OC17</t>
  </si>
  <si>
    <t>ADQUISICIÓN DE RALTEGRAVIR POR CIEN (100) Y CUATROCIENTOS (400) MILIGRAMOS.</t>
  </si>
  <si>
    <t>80-1046-OC18</t>
  </si>
  <si>
    <t>80-0015-CDI19</t>
  </si>
  <si>
    <t>80-1143-OC19</t>
  </si>
  <si>
    <t>29.0.0.46.0</t>
  </si>
  <si>
    <t xml:space="preserve"> Cobertura Universal de Salud - Medicamentos</t>
  </si>
  <si>
    <t>Bioprofarma Bagó S.A.</t>
  </si>
  <si>
    <t>Adquisición de medicamentos oncológicos.</t>
  </si>
  <si>
    <t>80-1144-OC19</t>
  </si>
  <si>
    <t>80-1145-OC19</t>
  </si>
  <si>
    <t>80-1146-OC19</t>
  </si>
  <si>
    <t>DIHEMO S.A.</t>
  </si>
  <si>
    <t>80-1147-OC19</t>
  </si>
  <si>
    <t>80-0015-LPU18</t>
  </si>
  <si>
    <t>80-1166-OC19</t>
  </si>
  <si>
    <t>Adquisición de medicamentos antifímicos para el tratamiento de Tuberculosis.</t>
  </si>
  <si>
    <t>80-1167-OC19</t>
  </si>
  <si>
    <t>80-1168-OC19</t>
  </si>
  <si>
    <t>80-1169-OC19</t>
  </si>
  <si>
    <t>80-0016-CDI17</t>
  </si>
  <si>
    <t>80-1022-OC17</t>
  </si>
  <si>
    <t>22.0.0.5.0</t>
  </si>
  <si>
    <t>80-1044-OC18</t>
  </si>
  <si>
    <t>80-0016-CDI19</t>
  </si>
  <si>
    <t>80-1161-OC19</t>
  </si>
  <si>
    <t>Adquisición de Tacrolimus, Meprednisona y Azatriopina.</t>
  </si>
  <si>
    <t>80-0016-LPU18</t>
  </si>
  <si>
    <t>80-1119-OC19</t>
  </si>
  <si>
    <t>LECTUS S.A</t>
  </si>
  <si>
    <t>Adquisición de kits de preservativos masculinos, geles lubricantes e instructivos de uso.</t>
  </si>
  <si>
    <t>80-1120-OC19</t>
  </si>
  <si>
    <t>80-0017-CDI17</t>
  </si>
  <si>
    <t>80-1003-OC17</t>
  </si>
  <si>
    <t>43.0.0.2.0</t>
  </si>
  <si>
    <t>ADQUISICIÓN DE MEDICAMENTOS ONTOLÓGICOS.</t>
  </si>
  <si>
    <t>80-1004-OC17</t>
  </si>
  <si>
    <t>LABORATORIO INTERNACIONAL ARGENTINO S.A.</t>
  </si>
  <si>
    <t>80-0017-CDI18</t>
  </si>
  <si>
    <t>80-1110-OC18</t>
  </si>
  <si>
    <t>Adquisición de hormona de crecimiento Somatotrofina 30 UI</t>
  </si>
  <si>
    <t>80-0017-LPU19</t>
  </si>
  <si>
    <t>80-1139-OC19</t>
  </si>
  <si>
    <t>SHIRE HUMAN GENETIC THERAPIES SA</t>
  </si>
  <si>
    <t>Adquisición de Factor VIII para el tratamiento de la Hemofilia tipo A</t>
  </si>
  <si>
    <t>80-0018-CDI17</t>
  </si>
  <si>
    <t>80-1007-OC17</t>
  </si>
  <si>
    <t>ADQUISICIÓN DE AZATIOPRINA POR CINCUENTA MILIGRAMOS.</t>
  </si>
  <si>
    <t>80-0019-CDI17</t>
  </si>
  <si>
    <t>80-1005-OC17</t>
  </si>
  <si>
    <t>20.0.0.10.0</t>
  </si>
  <si>
    <t xml:space="preserve"> Prevención y Control de Enfermedades Inmunoprevenibles</t>
  </si>
  <si>
    <t>ARTES GRAFICAS PAPIROS S.A.C.I.</t>
  </si>
  <si>
    <t>IMPRESION DE PLANILLAS PARA REGISTRO DE VACUNACION Y CARNETS DE VACUNACION DE ADULTOS</t>
  </si>
  <si>
    <t>80-1006-OC17</t>
  </si>
  <si>
    <t>Artes Gráficas Dinastía S.A.</t>
  </si>
  <si>
    <t>80-0019-CDI19</t>
  </si>
  <si>
    <t>80-1141-OC19</t>
  </si>
  <si>
    <t>ADQUISICION DE NILOTINIB 150 MG Y 200 MG</t>
  </si>
  <si>
    <t>80-0019-LPU17</t>
  </si>
  <si>
    <t>80-1040-OC19</t>
  </si>
  <si>
    <t>Adquisición de reactivos para secuenciadores de 8 y 24 capilares.</t>
  </si>
  <si>
    <t>80-1106-OC18</t>
  </si>
  <si>
    <t>80-0020-CDI17</t>
  </si>
  <si>
    <t>80-1010-OC17</t>
  </si>
  <si>
    <t>ADQUISICIÓN DE MEDICAMENTOS INMUNOSUPRESORES.</t>
  </si>
  <si>
    <t>80-1011-OC17</t>
  </si>
  <si>
    <t>80-1012-OC17</t>
  </si>
  <si>
    <t>80-1013-OC17</t>
  </si>
  <si>
    <t>80-1014-OC17</t>
  </si>
  <si>
    <t>Laboratorios Sant Gall Friburg QCI SRL</t>
  </si>
  <si>
    <t>80-1015-OC17</t>
  </si>
  <si>
    <t>80-0020-CDI18</t>
  </si>
  <si>
    <t>80-1092-OC18</t>
  </si>
  <si>
    <t>Adquisición por Exclusividad de Atazanavir 200 mg</t>
  </si>
  <si>
    <t>80-1187-OC18</t>
  </si>
  <si>
    <t>80-0020-CDI20</t>
  </si>
  <si>
    <t>80-1456-CON20</t>
  </si>
  <si>
    <t>YPF SA</t>
  </si>
  <si>
    <t>Provisión de combustible, lavado y engrasado.</t>
  </si>
  <si>
    <t>80-0020-LPU18</t>
  </si>
  <si>
    <t>80-1104-OC19</t>
  </si>
  <si>
    <t>Adquisición de anticonceptivos hormonales varios</t>
  </si>
  <si>
    <t>80-1105-OC19</t>
  </si>
  <si>
    <t>Dr. LAZAR &amp; Cía. S.A.Q.e.I.</t>
  </si>
  <si>
    <t>80-1106-OC19</t>
  </si>
  <si>
    <t>80-1107-OC19</t>
  </si>
  <si>
    <t>80-1108-OC19</t>
  </si>
  <si>
    <t>80-0021-CDI18</t>
  </si>
  <si>
    <t>80-1039-CON18</t>
  </si>
  <si>
    <t>29.0.0.45.0</t>
  </si>
  <si>
    <t>LAB.ESPECIALIDADES MEDICINALES SOC.DEL ESTADO</t>
  </si>
  <si>
    <t>ADQUISICION DE BETAMETASONA Y SALBUTAMOL</t>
  </si>
  <si>
    <t>80-0021-LPU18</t>
  </si>
  <si>
    <t>80-1041-OC19</t>
  </si>
  <si>
    <t>PHARMOS S.A.</t>
  </si>
  <si>
    <t>Adquisición de medicamentos para campaña de invierno 2019.</t>
  </si>
  <si>
    <t>80-0022-LPU18</t>
  </si>
  <si>
    <t>80-1068-OC19</t>
  </si>
  <si>
    <t>Adquisición Gamma-globulina anti rhd</t>
  </si>
  <si>
    <t>80-0023-CDI19</t>
  </si>
  <si>
    <t>80-1121-OC19</t>
  </si>
  <si>
    <t>LABORATORIO PYAM S.A.</t>
  </si>
  <si>
    <t>Adquisición de Pastillas Potabilizadoras de agua para uso doméstico</t>
  </si>
  <si>
    <t>80-0023-LPU17</t>
  </si>
  <si>
    <t>80-1056-OC18</t>
  </si>
  <si>
    <t>80-0024-CDI18</t>
  </si>
  <si>
    <t>80-1042-OC19</t>
  </si>
  <si>
    <t>Adquisición de hormona de crecimiento Somatotrofina GENOTRIPIN</t>
  </si>
  <si>
    <t>80-1107-OC18</t>
  </si>
  <si>
    <t>80-0024-CDI19</t>
  </si>
  <si>
    <t>80-1109-OC19</t>
  </si>
  <si>
    <t>Adquisición por Exclusividad de Darunavir + Ritonavir.</t>
  </si>
  <si>
    <t>80-1163-OC19</t>
  </si>
  <si>
    <t>80-0024-LPU17</t>
  </si>
  <si>
    <t>80-1013-OC19</t>
  </si>
  <si>
    <t>LABORATORIO VARIFARMA S.A.</t>
  </si>
  <si>
    <t>ADQUISICION DE MEDICAMENTOS ONCOLOGICOS</t>
  </si>
  <si>
    <t>80-1014-OC19</t>
  </si>
  <si>
    <t>Farmed S.A.</t>
  </si>
  <si>
    <t>80-1015-OC19</t>
  </si>
  <si>
    <t>DROGUERIA META S.A.</t>
  </si>
  <si>
    <t>80-1016-OC19</t>
  </si>
  <si>
    <t>LABORATORIO KEMEX S.A..</t>
  </si>
  <si>
    <t>80-1017-OC19</t>
  </si>
  <si>
    <t>80-1018-OC19</t>
  </si>
  <si>
    <t>80-1019-OC19</t>
  </si>
  <si>
    <t>80-1020-OC19</t>
  </si>
  <si>
    <t>80-1021-OC19</t>
  </si>
  <si>
    <t>80-1022-OC19</t>
  </si>
  <si>
    <t>DROGUERIA DIMEC S.R.L.</t>
  </si>
  <si>
    <t>80-1023-OC19</t>
  </si>
  <si>
    <t>80-1092-OC19</t>
  </si>
  <si>
    <t>80-1093-OC19</t>
  </si>
  <si>
    <t>80-1094-OC19</t>
  </si>
  <si>
    <t>80-1095-OC19</t>
  </si>
  <si>
    <t>80-1096-OC19</t>
  </si>
  <si>
    <t>80-1097-OC19</t>
  </si>
  <si>
    <t>80-1098-OC19</t>
  </si>
  <si>
    <t>80-1099-OC19</t>
  </si>
  <si>
    <t>80-1100-OC19</t>
  </si>
  <si>
    <t>80-1101-OC19</t>
  </si>
  <si>
    <t>80-1102-OC19</t>
  </si>
  <si>
    <t>80-0024-LPU18</t>
  </si>
  <si>
    <t>80-1088-OC19</t>
  </si>
  <si>
    <t>Adquisición de reactivos de Hepatitis.</t>
  </si>
  <si>
    <t>80-1089-OC19</t>
  </si>
  <si>
    <t>80-1090-OC19</t>
  </si>
  <si>
    <t>80-1091-OC19</t>
  </si>
  <si>
    <t>80-0025-CDI17</t>
  </si>
  <si>
    <t>80-1001-OC18</t>
  </si>
  <si>
    <t>GLAXOSMITHKLINE ARGENTINA S.A.</t>
  </si>
  <si>
    <t>ADQUISICIÓN DE DOLUTEGRAVIR Y MARAVIROC.</t>
  </si>
  <si>
    <t>80-1129-OC18</t>
  </si>
  <si>
    <t>80-0025-CDI18</t>
  </si>
  <si>
    <t>80-1001-OC19</t>
  </si>
  <si>
    <t>Adquisición por exclusividad Octreotida 30 miligramos</t>
  </si>
  <si>
    <t>80-1137-OC18</t>
  </si>
  <si>
    <t>80-0025-LPU17</t>
  </si>
  <si>
    <t>80-1026-OC19</t>
  </si>
  <si>
    <t>ADQUISICIÓN DE ANTICONCEPTIVOS</t>
  </si>
  <si>
    <t>80-1027-OC19</t>
  </si>
  <si>
    <t>80-1065-OC19</t>
  </si>
  <si>
    <t>80-1088-OC18</t>
  </si>
  <si>
    <t>80-1089-OC18</t>
  </si>
  <si>
    <t>80-1090-OC18</t>
  </si>
  <si>
    <t>80-1091-OC18</t>
  </si>
  <si>
    <t>80-0025-LPU18</t>
  </si>
  <si>
    <t>80-1123-OC19</t>
  </si>
  <si>
    <t>Adquisición de medicamentos esenciales para el primer nivel de atención</t>
  </si>
  <si>
    <t>80-1124-OC19</t>
  </si>
  <si>
    <t>IVAX ARGENTINA SOCIEDAD ANONIMA</t>
  </si>
  <si>
    <t>80-1125-OC19</t>
  </si>
  <si>
    <t>80-1126-OC19</t>
  </si>
  <si>
    <t>80-1127-OC19</t>
  </si>
  <si>
    <t>MICROSULES ARGENTINA SA de SCIIA</t>
  </si>
  <si>
    <t>80-1128-OC19</t>
  </si>
  <si>
    <t>SAVANT PHARM S.A.</t>
  </si>
  <si>
    <t>80-1129-OC19</t>
  </si>
  <si>
    <t>80-1130-OC19</t>
  </si>
  <si>
    <t>PRO MED INTERNACIONAL SA</t>
  </si>
  <si>
    <t>80-1131-OC19</t>
  </si>
  <si>
    <t>80-1132-OC19</t>
  </si>
  <si>
    <t>Laboratorios Bago S.A</t>
  </si>
  <si>
    <t>80-1133-OC19</t>
  </si>
  <si>
    <t>80-1134-OC19</t>
  </si>
  <si>
    <t>Fideicomiso Programa Provincial de Producción Pública de Medicamentos</t>
  </si>
  <si>
    <t>80-1135-OC19</t>
  </si>
  <si>
    <t>FERAVAL S.A.</t>
  </si>
  <si>
    <t>80-1136-OC19</t>
  </si>
  <si>
    <t>80-0026-CDI18</t>
  </si>
  <si>
    <t>80-1000-OC19</t>
  </si>
  <si>
    <t>Adquisición Nilotinib por 150 miligramos</t>
  </si>
  <si>
    <t>80-1136-OC18</t>
  </si>
  <si>
    <t>80-0026-LPU17</t>
  </si>
  <si>
    <t>80-1114-OC18</t>
  </si>
  <si>
    <t>Medica-tec SRL</t>
  </si>
  <si>
    <t>ADQUISICIÓN DE DISPOSITIVOS INTRAUTERINOS (DIUS)</t>
  </si>
  <si>
    <t>80-0027-CDI17</t>
  </si>
  <si>
    <t>80-1002-OC17</t>
  </si>
  <si>
    <t>ADQUISICIÓN DE REACTIVOS PARA DETECCIÓN DE ANTICUERPOS IGM.</t>
  </si>
  <si>
    <t>80-1021-OC17</t>
  </si>
  <si>
    <t>80-0027-CDI18</t>
  </si>
  <si>
    <t>80-1067-OC19</t>
  </si>
  <si>
    <t>Adquisición de hormona de crecimiento Somatotrofina NORDITROPIN NORDILET</t>
  </si>
  <si>
    <t>80-1113-OC18</t>
  </si>
  <si>
    <t>80-0027-LPU17</t>
  </si>
  <si>
    <t>80-1073-OC19</t>
  </si>
  <si>
    <t>ADQUISICIÓN DE MEDICAMENTOS ESENCIALES PARA EL PRIMER NIVEL DE ATENCIÓN.</t>
  </si>
  <si>
    <t>80-1074-OC19</t>
  </si>
  <si>
    <t>80-1075-OC19</t>
  </si>
  <si>
    <t>80-1076-OC19</t>
  </si>
  <si>
    <t xml:space="preserve">KLONAL SRL </t>
  </si>
  <si>
    <t>80-1077-OC19</t>
  </si>
  <si>
    <t>80-1078-OC19</t>
  </si>
  <si>
    <t>80-1079-OC19</t>
  </si>
  <si>
    <t>LABORATORIOS VENT3 S.R.L</t>
  </si>
  <si>
    <t>80-1080-OC19</t>
  </si>
  <si>
    <t>80-1144-OC18</t>
  </si>
  <si>
    <t>ROEMMERS S.A.I.C.F.</t>
  </si>
  <si>
    <t>80-1145-OC18</t>
  </si>
  <si>
    <t>80-1146-OC18</t>
  </si>
  <si>
    <t>80-1147-OC18</t>
  </si>
  <si>
    <t>80-1148-OC18</t>
  </si>
  <si>
    <t>80-1149-OC18</t>
  </si>
  <si>
    <t>80-1150-OC18</t>
  </si>
  <si>
    <t>80-1151-OC18</t>
  </si>
  <si>
    <t>80-1152-OC18</t>
  </si>
  <si>
    <t>80-1153-OC18</t>
  </si>
  <si>
    <t>80-1154-OC18</t>
  </si>
  <si>
    <t>DENVER FARMA S.A.</t>
  </si>
  <si>
    <t>80-1155-OC18</t>
  </si>
  <si>
    <t>80-1156-OC18</t>
  </si>
  <si>
    <t>80-1157-OC18</t>
  </si>
  <si>
    <t>80-0028-CDI17</t>
  </si>
  <si>
    <t>80-1000-CON18</t>
  </si>
  <si>
    <t>29.0.0.5.0</t>
  </si>
  <si>
    <t>CONTRATACION DE SERVICIO DE OPERADOR LOGISTICO</t>
  </si>
  <si>
    <t>80-1198-CON20</t>
  </si>
  <si>
    <t>80-0028-CDI19</t>
  </si>
  <si>
    <t>80-1140-OC19</t>
  </si>
  <si>
    <t>Adquisición Tretinoina 10 mg</t>
  </si>
  <si>
    <t>80-0028-LPU17</t>
  </si>
  <si>
    <t>80-1043-OC19</t>
  </si>
  <si>
    <t>ADQUISICION DE MEDICAMENTOS INMUNOSUPRESORES</t>
  </si>
  <si>
    <t>80-1044-OC19</t>
  </si>
  <si>
    <t>80-1045-OC19</t>
  </si>
  <si>
    <t>80-1046-OC19</t>
  </si>
  <si>
    <t>80-1047-OC19</t>
  </si>
  <si>
    <t>80-1048-OC19</t>
  </si>
  <si>
    <t>80-1150-OC19</t>
  </si>
  <si>
    <t>80-0029-CDI17</t>
  </si>
  <si>
    <t>80-1009-CON17</t>
  </si>
  <si>
    <t>NACION SEGUROS S.A.</t>
  </si>
  <si>
    <t>SEGURO PARA EL PARQUE AUTOMOTOR</t>
  </si>
  <si>
    <t>80-1040-CON18</t>
  </si>
  <si>
    <t>80-0029-CDI18</t>
  </si>
  <si>
    <t>80-1007-OC19</t>
  </si>
  <si>
    <t>Adquisición de Vinorelbina por 20 y 30 miligramos</t>
  </si>
  <si>
    <t>80-1130-OC18</t>
  </si>
  <si>
    <t>80-0029-LPU17</t>
  </si>
  <si>
    <t>80-1065-OC18</t>
  </si>
  <si>
    <t>ADQUISICIÓN DE OSELTAMIVIR EN JARABE Y COMPRIMIDOS</t>
  </si>
  <si>
    <t>80-1066-OC18</t>
  </si>
  <si>
    <t>80-0030-CDI17</t>
  </si>
  <si>
    <t>80-1016-OC17</t>
  </si>
  <si>
    <t>ADQUISICIÓN DE REACTIVOS PARA GENOTIPO DE HCV Y CARGA VIRAL PARA HEPATITIS.</t>
  </si>
  <si>
    <t>80-1017-OC17</t>
  </si>
  <si>
    <t>80-1061-OC18</t>
  </si>
  <si>
    <t>80-0030-CDI18</t>
  </si>
  <si>
    <t>80-1004-OC19</t>
  </si>
  <si>
    <t>Adquisicion de Ritonavir más Lopinavir</t>
  </si>
  <si>
    <t>80-0030-LPU17</t>
  </si>
  <si>
    <t>80-1181-OC18</t>
  </si>
  <si>
    <t>Adquisición de reactivos de Diagnóstico de VIH y ETS.</t>
  </si>
  <si>
    <t>80-1182-OC18</t>
  </si>
  <si>
    <t>Laboratorios Britania S.A.</t>
  </si>
  <si>
    <t>80-0031-CDI17</t>
  </si>
  <si>
    <t>80-1033-OC17</t>
  </si>
  <si>
    <t>41.0.0.8.0</t>
  </si>
  <si>
    <t>GRIMBERG DENTALES S.A.</t>
  </si>
  <si>
    <t>ADQUISICIÓN DE MEDICAMENTOS E INSUMOS PARA ASISTENCIA PRIMARIA BUCODENTAL.</t>
  </si>
  <si>
    <t>80-1034-OC17</t>
  </si>
  <si>
    <t>SUMINISTROS WHITE S.A.</t>
  </si>
  <si>
    <t>80-0031-CDI18</t>
  </si>
  <si>
    <t>80-1148-OC19</t>
  </si>
  <si>
    <t>Adquisicion de Test Rápido de Sifilis</t>
  </si>
  <si>
    <t>80-1198-OC18</t>
  </si>
  <si>
    <t>80-0031-CDI19</t>
  </si>
  <si>
    <t>80-1103-OC19</t>
  </si>
  <si>
    <t>Adquisición de Maraviroc</t>
  </si>
  <si>
    <t>80-1162-OC19</t>
  </si>
  <si>
    <t>80-0031-LPU17</t>
  </si>
  <si>
    <t>80-1068-OC18</t>
  </si>
  <si>
    <t>Adquisición de medicamentos para campaña de invierno 2018.</t>
  </si>
  <si>
    <t>80-1069-OC18</t>
  </si>
  <si>
    <t>80-0032-CDI18</t>
  </si>
  <si>
    <t>80-1191-CON19</t>
  </si>
  <si>
    <t>Provincia ART S.A.</t>
  </si>
  <si>
    <t>CONTRATACIÓN DEL SEGURO DE RIESGOS DEL TRABAJO.</t>
  </si>
  <si>
    <t>80-0032-CDI19</t>
  </si>
  <si>
    <t>80-1154-OC19</t>
  </si>
  <si>
    <t>Adquisición de Rasburicasa por 1, 5 mg.</t>
  </si>
  <si>
    <t>80-0034-CDI17</t>
  </si>
  <si>
    <t>80-1020-OC18</t>
  </si>
  <si>
    <t>ADQUISICIÓN DE VALGANCICLOVIR POR CUATROCIENTOS CINCUENTA (450) MILIGRAMOS.</t>
  </si>
  <si>
    <t>80-1023-OC17</t>
  </si>
  <si>
    <t>80-0034-CDI18</t>
  </si>
  <si>
    <t>80-1126-OC18</t>
  </si>
  <si>
    <t>ADQUISICIÓN DE CICLOSPORINA.</t>
  </si>
  <si>
    <t>80-0034-CDI19</t>
  </si>
  <si>
    <t>80-1157-OC19</t>
  </si>
  <si>
    <t>INFRAESTRUCTURA BÁSICA APLICADA SA</t>
  </si>
  <si>
    <t>REPARACION DE AZOTEA EN BANCO DE DROGAS - AV. CARRILLO 489</t>
  </si>
  <si>
    <t>80-0034-CDI20</t>
  </si>
  <si>
    <t>80-1473-CON20</t>
  </si>
  <si>
    <t>Adquisición de Morfina 10 mgr y Metadona 5 mgr.</t>
  </si>
  <si>
    <t>80-0036-CDI19</t>
  </si>
  <si>
    <t>80-1155-OC19</t>
  </si>
  <si>
    <t>ASOCIACIÓN ARGENTINA DE MEDICINA RESPIRATORIA</t>
  </si>
  <si>
    <t>Contratación para la realización, lectura, interpretación e informe de Poligrafía Respiratoria</t>
  </si>
  <si>
    <t>80-0037-CDI17</t>
  </si>
  <si>
    <t>80-1047-OC18</t>
  </si>
  <si>
    <t>80-1048-OC18</t>
  </si>
  <si>
    <t>80-1049-OC18</t>
  </si>
  <si>
    <t>80-1050-OC18</t>
  </si>
  <si>
    <t>80-1051-OC18</t>
  </si>
  <si>
    <t>80-1052-OC18</t>
  </si>
  <si>
    <t>80-1053-OC18</t>
  </si>
  <si>
    <t>80-1054-OC18</t>
  </si>
  <si>
    <t>80-1119-OC18</t>
  </si>
  <si>
    <t>80-1120-OC18</t>
  </si>
  <si>
    <t>80-1121-OC18</t>
  </si>
  <si>
    <t>80-1122-OC18</t>
  </si>
  <si>
    <t>80-1123-OC18</t>
  </si>
  <si>
    <t>80-1124-OC18</t>
  </si>
  <si>
    <t>80-1125-OC18</t>
  </si>
  <si>
    <t>80-0037-CDI18</t>
  </si>
  <si>
    <t>80-1160-OC18</t>
  </si>
  <si>
    <t>Adquisición de Maraviroc por 150 y 300 miligramos</t>
  </si>
  <si>
    <t>80-0038-CDI19</t>
  </si>
  <si>
    <t>80-1152-OC19</t>
  </si>
  <si>
    <t>45.0.0.44.0</t>
  </si>
  <si>
    <t>Adquisición de Bromuro de Piridostigmina</t>
  </si>
  <si>
    <t>80-0039-CDI19</t>
  </si>
  <si>
    <t>80-1142-OC19</t>
  </si>
  <si>
    <t>Biosidus Farma S.A.</t>
  </si>
  <si>
    <t>Adquisición hormona de crecimiento Somatotrofina HHT</t>
  </si>
  <si>
    <t>80-0040-CDI17</t>
  </si>
  <si>
    <t>80-1024-OC17</t>
  </si>
  <si>
    <t>ADQUISICIÓN DEL MEDICAMENTO ANTIRRETROVIRAL ATAZANAVIR POR TRESCIENTOS (300) MILIGRAMOS</t>
  </si>
  <si>
    <t>80-1062-OC18</t>
  </si>
  <si>
    <t>80-0041-CDI18</t>
  </si>
  <si>
    <t>80-1161-OC18</t>
  </si>
  <si>
    <t>Adquisición de Tenofovir Alafenamida mas Elvitegravir mas Cobicistat mas Emtricitabina</t>
  </si>
  <si>
    <t>80-0041-CDI19</t>
  </si>
  <si>
    <t>80-1164-OC19</t>
  </si>
  <si>
    <t>Adquisición de implante subdérmico anticonceptivo Etonogestrel</t>
  </si>
  <si>
    <t>80-0042-CDI17</t>
  </si>
  <si>
    <t>80-1018-OC17</t>
  </si>
  <si>
    <t>ADQUISICION DE PRODUCTOS PARA VIRUS RESPIRATORIO.</t>
  </si>
  <si>
    <t>80-1019-OC17</t>
  </si>
  <si>
    <t>80-1020-OC17</t>
  </si>
  <si>
    <t>80-0042-CDI18</t>
  </si>
  <si>
    <t>80-1138-OC19</t>
  </si>
  <si>
    <t>21.0.0.4.0</t>
  </si>
  <si>
    <t>SOMA S.A.</t>
  </si>
  <si>
    <t>Contratación de servicio de recolección de residuos patogenicos.</t>
  </si>
  <si>
    <t>80-0043-CDI18</t>
  </si>
  <si>
    <t>80-1053-OC19</t>
  </si>
  <si>
    <t>Adquisición de Reactivos de Carga Viral de VIH y CD4</t>
  </si>
  <si>
    <t>80-1054-OC19</t>
  </si>
  <si>
    <t>80-1190-OC18</t>
  </si>
  <si>
    <t>80-1191-OC18</t>
  </si>
  <si>
    <t>80-0044-CDI18</t>
  </si>
  <si>
    <t>80-1050-OC19</t>
  </si>
  <si>
    <t>Adquisición de Raltegravir</t>
  </si>
  <si>
    <t>80-1114-OC19</t>
  </si>
  <si>
    <t>80-0046-CDI18</t>
  </si>
  <si>
    <t>80-1071-OC19</t>
  </si>
  <si>
    <t>Adquisición de Medicamentos para el tratamiento de Tuberculosis</t>
  </si>
  <si>
    <t>80-1185-OC18</t>
  </si>
  <si>
    <t>80-1186-OC18</t>
  </si>
  <si>
    <t>80-0046-CDI19</t>
  </si>
  <si>
    <t>80-1151-OC19</t>
  </si>
  <si>
    <t>Adquisición de Acetato de Ciproterona por 50 miligramos.</t>
  </si>
  <si>
    <t>80-0047-CDI17</t>
  </si>
  <si>
    <t>80-1030-OC17</t>
  </si>
  <si>
    <t xml:space="preserve">EDSI Trend Argentina S.A. </t>
  </si>
  <si>
    <t>ADQUISICION DE NUEVAS LICENCIAS DE ANTIVIRUS</t>
  </si>
  <si>
    <t>80-0047-CDI18</t>
  </si>
  <si>
    <t>80-1024-OC19</t>
  </si>
  <si>
    <t>INTER LIFE S.R.L.</t>
  </si>
  <si>
    <t>Adquisición de descartables “Campaña Nacional de Seguimiento Sarampión y Rubeola”</t>
  </si>
  <si>
    <t>80-1025-OC19</t>
  </si>
  <si>
    <t>80-1158-OC18</t>
  </si>
  <si>
    <t>80-1159-OC18</t>
  </si>
  <si>
    <t>80-0047-CDI19</t>
  </si>
  <si>
    <t>80-1137-OC19</t>
  </si>
  <si>
    <t>37.0.0.41.0</t>
  </si>
  <si>
    <t>Adquisición de Reactivos para Leishmaniasis Visceral Humana</t>
  </si>
  <si>
    <t>80-0048-CDI18</t>
  </si>
  <si>
    <t>80-1033-OC19</t>
  </si>
  <si>
    <t>B-LIFE S.A.</t>
  </si>
  <si>
    <t>ADQUISICION DE ALIMENTOS APROTEICOS</t>
  </si>
  <si>
    <t>80-0049-CDI18</t>
  </si>
  <si>
    <t>80-1263-CON19</t>
  </si>
  <si>
    <t>LABORATORIO DEL FIN DEL MUNDO SAPEM</t>
  </si>
  <si>
    <t>Adquisición de Atazanavir por 300 mg.</t>
  </si>
  <si>
    <t>80-0050-CDI17</t>
  </si>
  <si>
    <t>80-1027-OC17</t>
  </si>
  <si>
    <t>17.1.0.3.0</t>
  </si>
  <si>
    <t xml:space="preserve">OFINSUMOS S.A. </t>
  </si>
  <si>
    <t>Impresión de hojas iodi</t>
  </si>
  <si>
    <t>80-0052-CDI18</t>
  </si>
  <si>
    <t>80-1220-CON19</t>
  </si>
  <si>
    <t>UBATEC S.A.</t>
  </si>
  <si>
    <t>Convenio para estudio de trayectoria infecc. VIH en mayores de 45 años entre UBATEC y SSPYCECEI</t>
  </si>
  <si>
    <t>80-0053-CDI17</t>
  </si>
  <si>
    <t>80-1038-OC18</t>
  </si>
  <si>
    <t>Euro Swiss SA</t>
  </si>
  <si>
    <t>ADQUISICIÓN DE KITS DESCARTABLES PARA LA COLOCACIÓN DE DIUS</t>
  </si>
  <si>
    <t>80-0053-CDI18</t>
  </si>
  <si>
    <t>80-1242-CON19</t>
  </si>
  <si>
    <t>Convenio para el Estudio de Seroprevalencias entre UBATEC y SSPYCECEI</t>
  </si>
  <si>
    <t>80-0053-CDI19</t>
  </si>
  <si>
    <t>80-1170-OC19</t>
  </si>
  <si>
    <t>Adquisición de Atazanavir 200 mg.</t>
  </si>
  <si>
    <t>80-0054-CDI17</t>
  </si>
  <si>
    <t>80-1005-OC18</t>
  </si>
  <si>
    <t>BIOQUIMICA S.R.L.</t>
  </si>
  <si>
    <t>ADQUISICIÓN DE PUNTAS DE PIPETAS DESECHABLES</t>
  </si>
  <si>
    <t>80-0056-CDI18</t>
  </si>
  <si>
    <t>80-1052-OC19</t>
  </si>
  <si>
    <t>JANSSEN CILAG FARMACEUTICA S.A.</t>
  </si>
  <si>
    <t>Adquisición de Darunavir por 150 mg y Etravirina por 200 mg.</t>
  </si>
  <si>
    <t>80-1111-OC19</t>
  </si>
  <si>
    <t>80-0057-CDI17</t>
  </si>
  <si>
    <t>80-1038-OC17</t>
  </si>
  <si>
    <t>Adquisicion de Entecavir 0.5 mg</t>
  </si>
  <si>
    <t>80-0057-CDI18</t>
  </si>
  <si>
    <t>80-1175-OC18</t>
  </si>
  <si>
    <t>Adquisición de implante coclear</t>
  </si>
  <si>
    <t>80-0057-CDI19</t>
  </si>
  <si>
    <t>80-1209-CON20</t>
  </si>
  <si>
    <t>Adquisición de Betametasona y Miconazol</t>
  </si>
  <si>
    <t>80-0059-CDI18</t>
  </si>
  <si>
    <t>80-1070-OC19</t>
  </si>
  <si>
    <t>Angeleri y Asociados S.A.</t>
  </si>
  <si>
    <t>Provisión de servicio de desratización, desinsectación y desinfección.</t>
  </si>
  <si>
    <t>80-0060-CDI17</t>
  </si>
  <si>
    <t>80-1041-OC17</t>
  </si>
  <si>
    <t>ADQUISICIÓN POR RAZONES DE EMERGENCIA DE INSUMOS PARA VIRUS RESPIRATORIO.</t>
  </si>
  <si>
    <t>80-0062-CDI18</t>
  </si>
  <si>
    <t>80-1051-OC19</t>
  </si>
  <si>
    <t>CCONTRATACION DE SEGUROS PARA EL PARQUE AUTOMOTOR.</t>
  </si>
  <si>
    <t>80-0063-CDI17</t>
  </si>
  <si>
    <t>80-1033-CON18</t>
  </si>
  <si>
    <t>ADQUISICIÓN DE PARACETAMOL</t>
  </si>
  <si>
    <t>80-0063-CDI18</t>
  </si>
  <si>
    <t>80-1028-OC19</t>
  </si>
  <si>
    <t>Adquisición de Sunitinib.</t>
  </si>
  <si>
    <t>80-1085-OC19</t>
  </si>
  <si>
    <t>80-0065-CDI17</t>
  </si>
  <si>
    <t>80-1055-OC18</t>
  </si>
  <si>
    <t>TAYM S.A</t>
  </si>
  <si>
    <t>CONTRATACION DE MITIGADO DE ASBESTOS Y DESCONTAMINACION</t>
  </si>
  <si>
    <t>80-0065-CDI18</t>
  </si>
  <si>
    <t>80-1086-OC19</t>
  </si>
  <si>
    <t>Adquisición de Talidomida por cien (100) miligramos.</t>
  </si>
  <si>
    <t>80-1178-OC19</t>
  </si>
  <si>
    <t>80-0069-CDI18</t>
  </si>
  <si>
    <t>80-1066-OC19</t>
  </si>
  <si>
    <t>Adquisición de Palivizumab</t>
  </si>
  <si>
    <t>80-0072-CDI18</t>
  </si>
  <si>
    <t>80-1082-OC19</t>
  </si>
  <si>
    <t>HABITAT ECOLOGICO S.A.</t>
  </si>
  <si>
    <t>Contratación de servicio de recolección, transporte, tratamiento y disposición final de residuos pel</t>
  </si>
  <si>
    <t>80-0073-CDI17</t>
  </si>
  <si>
    <t>80-1047-OC17</t>
  </si>
  <si>
    <t>ADQUISICIÓN DE RASBURICASA.</t>
  </si>
  <si>
    <t>80-1063-OC18</t>
  </si>
  <si>
    <t>80-0073-CDI18</t>
  </si>
  <si>
    <t>80-1039-OC19</t>
  </si>
  <si>
    <t>TELAM SOCIEDAD DEL ESTADO</t>
  </si>
  <si>
    <t>Provisión de Servicio de Auditoria de medios de Comunicación.</t>
  </si>
  <si>
    <t>80-0075-CDI17</t>
  </si>
  <si>
    <t>80-1049-OC17</t>
  </si>
  <si>
    <t>ADQUISICIÓN DE TRETINOÍNA POR 10 MILIGRAMOS</t>
  </si>
  <si>
    <t>80-1086-OC18</t>
  </si>
  <si>
    <t>80-0075-CDI18</t>
  </si>
  <si>
    <t>80-1055-OC19</t>
  </si>
  <si>
    <t>Adquisición de Misoprostol 200 mcg.</t>
  </si>
  <si>
    <t>80-0081-CDI19</t>
  </si>
  <si>
    <t>80-1422-CON20</t>
  </si>
  <si>
    <t>INSTITUTO BIOLOGICO DR. TOMAS PERON</t>
  </si>
  <si>
    <t>Adquisición de Suero Antidiftérico y Suero Antibotulínico y Edatato Disódico de Calcio</t>
  </si>
  <si>
    <t>80-0082-CDI17</t>
  </si>
  <si>
    <t>80-1002-OC18</t>
  </si>
  <si>
    <t>ADQUISICIÓN DE MEDICAMENTOS ANTIRRETROVIRALES</t>
  </si>
  <si>
    <t>80-1003-OC18</t>
  </si>
  <si>
    <t>80-0084-CDI17</t>
  </si>
  <si>
    <t>80-1019-OC18</t>
  </si>
  <si>
    <t>ADQUISICIÓN DE REACTIVOS PARA LA DETECCIÓN DE ANTICUERPOS DEL VIH TIPO I/II EN SUERO.</t>
  </si>
  <si>
    <t>80-1085-OC18</t>
  </si>
  <si>
    <t>80-0085-CDI17</t>
  </si>
  <si>
    <t>80-1018-OC18</t>
  </si>
  <si>
    <t>80-0089-CDI17</t>
  </si>
  <si>
    <t>80-1045-OC17</t>
  </si>
  <si>
    <t>Adquisición del medicamento antirretroviral Atazanavir por doscientos (200) miligramos</t>
  </si>
  <si>
    <t>80-1132-OC18</t>
  </si>
  <si>
    <t>80-0091-CDI17</t>
  </si>
  <si>
    <t>80-1031-CON18</t>
  </si>
  <si>
    <t>ADQUISICIÓN DE MORFINA Y METADONA.</t>
  </si>
  <si>
    <t>80-0094-CDI17</t>
  </si>
  <si>
    <t>80-1006-OC18</t>
  </si>
  <si>
    <t>ADQUISICIÓN NILOTINIB POR 200 MILIGRAMOS.</t>
  </si>
  <si>
    <t>80-1099-OC18</t>
  </si>
  <si>
    <t>80-0096-CDI17</t>
  </si>
  <si>
    <t>80-1005-OC19</t>
  </si>
  <si>
    <t>ADQUISICIÓN DE ALIMENTOS ESPECIALES PKU.</t>
  </si>
  <si>
    <t>80-1043-OC18</t>
  </si>
  <si>
    <t>80-0098-CDI17</t>
  </si>
  <si>
    <t>80-1095-OC18</t>
  </si>
  <si>
    <t>NUTRIPHOS S.A.</t>
  </si>
  <si>
    <t>ADQUISICIÓN DE REACTIVOS PARA DIAGNÓSTICO DE LEISHMANIASIS</t>
  </si>
  <si>
    <t>80-0099-CDI17</t>
  </si>
  <si>
    <t>80-1048-OC17</t>
  </si>
  <si>
    <t>24.0.0.4.0</t>
  </si>
  <si>
    <t>Adquisición de Parches de Nicotina</t>
  </si>
  <si>
    <t>80-0100-CDI17</t>
  </si>
  <si>
    <t>80-1031-OC18</t>
  </si>
  <si>
    <t>ADQUISICIÓN DE CLORHIDRATO DE KETAMINA</t>
  </si>
  <si>
    <t>80-0104-CDI17</t>
  </si>
  <si>
    <t>80-1038-CON18</t>
  </si>
  <si>
    <t>UNIVERSIDAD NACIONAL DE CORDOBA</t>
  </si>
  <si>
    <t>ADQUISICION DE DEXAMETASONA POR 4 MG/ML</t>
  </si>
  <si>
    <t>80-0106-CDI17</t>
  </si>
  <si>
    <t>80-1075-OC18</t>
  </si>
  <si>
    <t>Adquisición de medicamentos oncológicos por razones de Urgencia.</t>
  </si>
  <si>
    <t>80-1076-OC18</t>
  </si>
  <si>
    <t>FARMA KD S.A.</t>
  </si>
  <si>
    <t>80-1077-OC18</t>
  </si>
  <si>
    <t>80-1078-OC18</t>
  </si>
  <si>
    <t>80-1079-OC18</t>
  </si>
  <si>
    <t>80-1080-OC18</t>
  </si>
  <si>
    <t>80-1081-OC18</t>
  </si>
  <si>
    <t>80-0109-CDI17</t>
  </si>
  <si>
    <t>80-1004-OC18</t>
  </si>
  <si>
    <t>BAYER SA</t>
  </si>
  <si>
    <t>Adquisición de dispositivos intrauterinos</t>
  </si>
  <si>
    <t>80-0110-CDI17</t>
  </si>
  <si>
    <t>80-1064-OC18</t>
  </si>
  <si>
    <t>ADQUISICIÓN DE APREPITANT</t>
  </si>
  <si>
    <t>80-0112-CDI17</t>
  </si>
  <si>
    <t>80-1037-OC18</t>
  </si>
  <si>
    <t>Adquisición de Darunavir por ciento cincuenta (150) y de Etravirina por doscientos (200) miligramos.</t>
  </si>
  <si>
    <t>80-1116-OC18</t>
  </si>
  <si>
    <t>80-0113-CDI17</t>
  </si>
  <si>
    <t>80-1098-OC18</t>
  </si>
  <si>
    <t>ELI LILLY INTERAMERICA INC SUCURSAL ARGENTINA</t>
  </si>
  <si>
    <t>Adquisición de hormona de crecimiento Somatotrofina Hutrope</t>
  </si>
  <si>
    <t>80-1156-OC19</t>
  </si>
  <si>
    <t>80-0114-CDI17</t>
  </si>
  <si>
    <t>80-1141-OC18</t>
  </si>
  <si>
    <t>ADQUISICIÓN DE INSUMOS MEDICOS DESCARTABLES.</t>
  </si>
  <si>
    <t>80-1142-OC18</t>
  </si>
  <si>
    <t>LABORATORIOS IGALTEX SRL</t>
  </si>
  <si>
    <t>80-0121-CDI17</t>
  </si>
  <si>
    <t>80-1100-OC18</t>
  </si>
  <si>
    <t>Adquisición Hiclato de Doxiciclina por 100 miligramos.</t>
  </si>
  <si>
    <t>80-0122-CDI17</t>
  </si>
  <si>
    <t>80-1021-OC18</t>
  </si>
  <si>
    <t>Adquisición Abacavir Jbe 20 mg/ml y Lamivudina 150 mg</t>
  </si>
  <si>
    <t>80-1117-OC18</t>
  </si>
  <si>
    <t>80-0123-CDI17</t>
  </si>
  <si>
    <t>80-1045-OC18</t>
  </si>
  <si>
    <t>ADQUISICIÓN DE BROMURO DE PIRIDOSTIGMINA</t>
  </si>
  <si>
    <t>80-0126-CDI17</t>
  </si>
  <si>
    <t>80-1105-OC18</t>
  </si>
  <si>
    <t>Adquisición de Inmunoglobulina anti-linfocitaria por 25 miligramos</t>
  </si>
  <si>
    <t>80-1197-OC18</t>
  </si>
  <si>
    <t>80-0127-CDI17</t>
  </si>
  <si>
    <t>80-1067-OC18</t>
  </si>
  <si>
    <t>Adquisición de reactivos para diagnóstico de VIH</t>
  </si>
  <si>
    <t>80-1162-OC18</t>
  </si>
  <si>
    <t>80-0016-LPU20</t>
  </si>
  <si>
    <t>80-1000-OC21</t>
  </si>
  <si>
    <t>Adquisición de leche entera en polvo instantánea fortificada con hierro, zinc y ácido ascórbico</t>
  </si>
  <si>
    <t>80-1001-OC21</t>
  </si>
  <si>
    <t>MILKAUT S.A. .</t>
  </si>
  <si>
    <t>80-0064-CDI19</t>
  </si>
  <si>
    <t>80-1556-CON20</t>
  </si>
  <si>
    <t>EMPRESA ARGENTINA DE SOLUCIONES SATELITALES S.A. AR-SAT</t>
  </si>
  <si>
    <t>Convenio Interadministrativo de Prestación de Servicios de Logística - Hosting y Housing.</t>
  </si>
  <si>
    <t>80-1107-OC20</t>
  </si>
  <si>
    <t>80-0002-LPU19</t>
  </si>
  <si>
    <t>80-1067-OC20</t>
  </si>
  <si>
    <t>Reactivos de VIH e ITS de seguimiento y diagnostico</t>
  </si>
  <si>
    <t>80-1068-OC20</t>
  </si>
  <si>
    <t>80-1069-OC20</t>
  </si>
  <si>
    <t>80-1070-OC20</t>
  </si>
  <si>
    <t>80-1122-OC20</t>
  </si>
  <si>
    <t>80-1123-OC20</t>
  </si>
  <si>
    <t>80-0002-LPU20</t>
  </si>
  <si>
    <t>80-1116-OC20</t>
  </si>
  <si>
    <t>NUTRICIA-BAGO S.A.</t>
  </si>
  <si>
    <t>Adquisición de Leche de inicio.</t>
  </si>
  <si>
    <t>80-0003-CDI20</t>
  </si>
  <si>
    <t>80-1010-OC20</t>
  </si>
  <si>
    <t>TECNOIMAGEN SA</t>
  </si>
  <si>
    <t>Adquisición de equipamiento hospitalario - Emergencia Sanitaria COVID-19</t>
  </si>
  <si>
    <t>80-1011-OC20</t>
  </si>
  <si>
    <t>AGIMED SRL.</t>
  </si>
  <si>
    <t>80-1012-OC20</t>
  </si>
  <si>
    <t>Driplan S.A.</t>
  </si>
  <si>
    <t>80-1018-OC20</t>
  </si>
  <si>
    <t>80-0004-CDI20</t>
  </si>
  <si>
    <t>80-1027-OC20</t>
  </si>
  <si>
    <t>Adquisición de Misoprostol 200 mcg</t>
  </si>
  <si>
    <t>80-0004-LPU19</t>
  </si>
  <si>
    <t>80-1087-OC20</t>
  </si>
  <si>
    <t>22.0.0.46.0</t>
  </si>
  <si>
    <t>Adquisición de medicamentos de Hepatitis.</t>
  </si>
  <si>
    <t>80-1088-OC20</t>
  </si>
  <si>
    <t>80-1089-OC20</t>
  </si>
  <si>
    <t>80-0005-CDI20</t>
  </si>
  <si>
    <t>80-1095-OC20</t>
  </si>
  <si>
    <t>Adquisición de Darunavir + Ritonavir</t>
  </si>
  <si>
    <t>80-0005-LPU20</t>
  </si>
  <si>
    <t>80-1106-OC20</t>
  </si>
  <si>
    <t>Adquisición de Dispositivos Intrauterinos (DIUs)</t>
  </si>
  <si>
    <t>80-0006-CDI20</t>
  </si>
  <si>
    <t>80-1072-OC20</t>
  </si>
  <si>
    <t>80-0006-LPU20</t>
  </si>
  <si>
    <t>80-1114-OC20</t>
  </si>
  <si>
    <t>Adquisición de reactivos de pesquisa neonatal</t>
  </si>
  <si>
    <t>80-0007-LPU19</t>
  </si>
  <si>
    <t>80-1021-OC20</t>
  </si>
  <si>
    <t>Adquisición de medicamentos Inmunosupresores</t>
  </si>
  <si>
    <t>80-1022-OC20</t>
  </si>
  <si>
    <t>80-1023-OC20</t>
  </si>
  <si>
    <t>80-1024-OC20</t>
  </si>
  <si>
    <t>80-1076-OC20</t>
  </si>
  <si>
    <t>80-1077-OC20</t>
  </si>
  <si>
    <t>80-0009-LPU19</t>
  </si>
  <si>
    <t>80-1039-OC20</t>
  </si>
  <si>
    <t>Adquisición de medicamentos esenciales para el primer nivel de atención.</t>
  </si>
  <si>
    <t>80-0010-CDI20</t>
  </si>
  <si>
    <t>80-1099-OC20</t>
  </si>
  <si>
    <t>Adquisición de Octreotida 30 miligramos</t>
  </si>
  <si>
    <t>80-0010-LPU20</t>
  </si>
  <si>
    <t>80-1137-OC20</t>
  </si>
  <si>
    <t>80-0011-CDI20</t>
  </si>
  <si>
    <t>80-1054-OC20</t>
  </si>
  <si>
    <t>20.0.0.11.0</t>
  </si>
  <si>
    <t>Quiromed SACIF</t>
  </si>
  <si>
    <t>Adquisición de equipamiento - Emergencia Sanitaria por Covid-19.</t>
  </si>
  <si>
    <t>80-1055-OC20</t>
  </si>
  <si>
    <t>DENIMED S.A.</t>
  </si>
  <si>
    <t>80-1056-OC20</t>
  </si>
  <si>
    <t>TAMECAS S.R.L</t>
  </si>
  <si>
    <t>80-1057-OC20</t>
  </si>
  <si>
    <t>JUAN JOSE DEL VECCHIO</t>
  </si>
  <si>
    <t>80-1066-OC20</t>
  </si>
  <si>
    <t>80-1000-OC20</t>
  </si>
  <si>
    <t>80-0011-LPR19</t>
  </si>
  <si>
    <t>80-1026-OC20</t>
  </si>
  <si>
    <t>Ledesma Sociedad Anonima Agricola Industrial</t>
  </si>
  <si>
    <t>Adquisición de resmas.</t>
  </si>
  <si>
    <t>80-1030-OC20</t>
  </si>
  <si>
    <t>80-1031-OC20</t>
  </si>
  <si>
    <t>80-1007-OC20</t>
  </si>
  <si>
    <t>80-1015-OC20</t>
  </si>
  <si>
    <t>80-1016-OC20</t>
  </si>
  <si>
    <t>80-1017-OC20</t>
  </si>
  <si>
    <t>80-0015-LPU19</t>
  </si>
  <si>
    <t>80-1121-OC20</t>
  </si>
  <si>
    <t>REX ARGENTINA S.A.</t>
  </si>
  <si>
    <t>SERVICIO DE LIMPIEZA PARA LA SECRETARIA DE GOBIERNO DE SALUD, SEDE CENTRAL Y EDIFICIOS DEPENDIENTES</t>
  </si>
  <si>
    <t>80-0015-LPU20</t>
  </si>
  <si>
    <t>80-1119-OC20</t>
  </si>
  <si>
    <t>Adquisición de leche para Prematuros</t>
  </si>
  <si>
    <t>80-1120-OC20</t>
  </si>
  <si>
    <t>80-0016-CDI20</t>
  </si>
  <si>
    <t>80-1097-OC20</t>
  </si>
  <si>
    <t>Drogueria Varadero S.A.</t>
  </si>
  <si>
    <t>Adquisición de Testosterona</t>
  </si>
  <si>
    <t>80-1098-OC20</t>
  </si>
  <si>
    <t>TAKEDA ARGENTINA SA</t>
  </si>
  <si>
    <t>80-0018-CDI20</t>
  </si>
  <si>
    <t>80-1071-OC20</t>
  </si>
  <si>
    <t>Adquisición de Misoprostol 200 mg</t>
  </si>
  <si>
    <t>80-0018-LPU19</t>
  </si>
  <si>
    <t>80-1117-OC20</t>
  </si>
  <si>
    <t>Adquisición de vacuna antirrábica de uso veterinario.</t>
  </si>
  <si>
    <t>80-1118-OC20</t>
  </si>
  <si>
    <t>80-0019-CDI20</t>
  </si>
  <si>
    <t>80-1075-OC20</t>
  </si>
  <si>
    <t>Adquisición de Vinorelbina 20 y 30 mg</t>
  </si>
  <si>
    <t>80-0019-LPU19</t>
  </si>
  <si>
    <t>80-1001-OC20</t>
  </si>
  <si>
    <t>ADQUISICION DE JERINGAS DESCARTABLES</t>
  </si>
  <si>
    <t>80-1002-OC20</t>
  </si>
  <si>
    <t>80-1037-OC20</t>
  </si>
  <si>
    <t>80-1038-OC20</t>
  </si>
  <si>
    <t>80-0021-LPU19</t>
  </si>
  <si>
    <t>80-1004-OC20</t>
  </si>
  <si>
    <t>80-1005-OC20</t>
  </si>
  <si>
    <t>80-1006-OC20</t>
  </si>
  <si>
    <t>80-0023-LPU18</t>
  </si>
  <si>
    <t>80-1092-OC20</t>
  </si>
  <si>
    <t>22.0.0.42.0</t>
  </si>
  <si>
    <t>Adquisición de Medicamentos para Enfermedades Oportunistas</t>
  </si>
  <si>
    <t>80-1093-OC20</t>
  </si>
  <si>
    <t>80-1094-OC20</t>
  </si>
  <si>
    <t>80-0023-LPU19</t>
  </si>
  <si>
    <t>80-1090-OC20</t>
  </si>
  <si>
    <t>Adquisición de Oseltamivir</t>
  </si>
  <si>
    <t>80-1091-OC20</t>
  </si>
  <si>
    <t>80-0024-CDI20</t>
  </si>
  <si>
    <t>80-1108-OC20</t>
  </si>
  <si>
    <t>Adquisición de medicamentos perinatales por urgencia</t>
  </si>
  <si>
    <t>80-1109-OC20</t>
  </si>
  <si>
    <t>80-1110-OC20</t>
  </si>
  <si>
    <t>80-1111-OC20</t>
  </si>
  <si>
    <t>ALFARMA SRL</t>
  </si>
  <si>
    <t>80-1033-OC20</t>
  </si>
  <si>
    <t>80-1034-OC20</t>
  </si>
  <si>
    <t>80-1040-OC20</t>
  </si>
  <si>
    <t>80-1041-OC20</t>
  </si>
  <si>
    <t>80-1042-OC20</t>
  </si>
  <si>
    <t>80-1043-OC20</t>
  </si>
  <si>
    <t>80-1044-OC20</t>
  </si>
  <si>
    <t>80-1045-OC20</t>
  </si>
  <si>
    <t>80-1046-OC20</t>
  </si>
  <si>
    <t>80-1047-OC20</t>
  </si>
  <si>
    <t>80-1048-OC20</t>
  </si>
  <si>
    <t>80-1049-OC20</t>
  </si>
  <si>
    <t>80-1050-OC20</t>
  </si>
  <si>
    <t>80-1051-OC20</t>
  </si>
  <si>
    <t>Fideicomiso Programa Provincial de Producción Pública de Medicamentos.</t>
  </si>
  <si>
    <t>80-1052-OC20</t>
  </si>
  <si>
    <t>80-1053-OC20</t>
  </si>
  <si>
    <t>80-0025-LPU19</t>
  </si>
  <si>
    <t>80-1080-OC20</t>
  </si>
  <si>
    <t>Adquisición de medicamentos varios de atención neonatal, parto y puerperio y niños con diarrea</t>
  </si>
  <si>
    <t>80-1081-OC20</t>
  </si>
  <si>
    <t>80-1082-OC20</t>
  </si>
  <si>
    <t>80-1083-OC20</t>
  </si>
  <si>
    <t>80-1084-OC20</t>
  </si>
  <si>
    <t>80-1085-OC20</t>
  </si>
  <si>
    <t>80-0026-CDI20</t>
  </si>
  <si>
    <t>80-1103-OC20</t>
  </si>
  <si>
    <t>Adquisición de Belatacept 250 miligramos</t>
  </si>
  <si>
    <t>80-0026-LPU19</t>
  </si>
  <si>
    <t>80-1013-OC20</t>
  </si>
  <si>
    <t>Adquisición de Salbutamol para Campaña de Invierno.</t>
  </si>
  <si>
    <t>80-0027-CDI20</t>
  </si>
  <si>
    <t>80-1102-OC20</t>
  </si>
  <si>
    <t>Adquisición de medicamentos inmunosupresores por urgencia</t>
  </si>
  <si>
    <t>80-0027-LPU19</t>
  </si>
  <si>
    <t>80-1060-OC20</t>
  </si>
  <si>
    <t>Adquisicición de metodos anticonceptivos orales e inyectables.</t>
  </si>
  <si>
    <t>80-1061-OC20</t>
  </si>
  <si>
    <t>DROGUERIA DEL SUD S.A.</t>
  </si>
  <si>
    <t>80-1062-OC20</t>
  </si>
  <si>
    <t>80-1063-OC20</t>
  </si>
  <si>
    <t>LABORATORIOS BERNABO S.A.</t>
  </si>
  <si>
    <t>80-1064-OC20</t>
  </si>
  <si>
    <t>80-1008-OC20</t>
  </si>
  <si>
    <t>80-0028-LPU19</t>
  </si>
  <si>
    <t>80-1035-OC20</t>
  </si>
  <si>
    <t>80-0029-CDI20</t>
  </si>
  <si>
    <t>80-1104-OC20</t>
  </si>
  <si>
    <t>Adquisición de Oseltamivir jarabe</t>
  </si>
  <si>
    <t>80-0029-LPU19</t>
  </si>
  <si>
    <t>80-1036-OC20</t>
  </si>
  <si>
    <t>Solicitud de contratación - Espacio para almacenamiento con cadena de frío.</t>
  </si>
  <si>
    <t>80-0030-CDI20</t>
  </si>
  <si>
    <t>80-1105-OC20</t>
  </si>
  <si>
    <t>Adquisición de Raltegravir 100 miligramos</t>
  </si>
  <si>
    <t>80-0030-LPU19</t>
  </si>
  <si>
    <t>80-1020-OC20</t>
  </si>
  <si>
    <t>80-0031-LPU19</t>
  </si>
  <si>
    <t>80-1112-OC20</t>
  </si>
  <si>
    <t>BIOSAFETY S.A.</t>
  </si>
  <si>
    <t>Adquisición de descartadores de insumos biológicos para campaña regular de vacunación</t>
  </si>
  <si>
    <t>80-1113-OC20</t>
  </si>
  <si>
    <t>80-0032-CDI20</t>
  </si>
  <si>
    <t>80-1125-OC20</t>
  </si>
  <si>
    <t>Adquisición de reactivos de carga viral de VIH</t>
  </si>
  <si>
    <t>80-0033-CDI20</t>
  </si>
  <si>
    <t>80-1124-OC20</t>
  </si>
  <si>
    <t>Adquisición de Reactivos de Carga Viral VIH</t>
  </si>
  <si>
    <t>80-0035-CDI20</t>
  </si>
  <si>
    <t>80-1115-OC20</t>
  </si>
  <si>
    <t>Adquisición de Everolimus por 0,25 miligramos.</t>
  </si>
  <si>
    <t>80-0035-LPU19</t>
  </si>
  <si>
    <t>80-1073-OC20</t>
  </si>
  <si>
    <t>Adquisición de Inmunoglobulina Anti-D (RH).</t>
  </si>
  <si>
    <t>80-0038-CDI20</t>
  </si>
  <si>
    <t>80-1128-OC20</t>
  </si>
  <si>
    <t>Adquisición de medicamentos para el tratamiento de la tuberculosis.</t>
  </si>
  <si>
    <t>80-1101-OC20</t>
  </si>
  <si>
    <t>80-1025-OC20</t>
  </si>
  <si>
    <t>80-0043-CDI20</t>
  </si>
  <si>
    <t>80-1132-OC20</t>
  </si>
  <si>
    <t>8.0.0.2.0</t>
  </si>
  <si>
    <t xml:space="preserve"> Actividades Comunes de Programas de Promoción</t>
  </si>
  <si>
    <t>Adquisición de insumos para tratamientos de hormonización</t>
  </si>
  <si>
    <t>80-1133-OC20</t>
  </si>
  <si>
    <t>80-1134-OC20</t>
  </si>
  <si>
    <t>80-0045-CDI20</t>
  </si>
  <si>
    <t>80-1127-OC20</t>
  </si>
  <si>
    <t>Adquisición del medicamento antirretroviral Maraviroc 150mg.</t>
  </si>
  <si>
    <t>80-0050-CDI20</t>
  </si>
  <si>
    <t>80-1130-OC20</t>
  </si>
  <si>
    <t>Adquisición de Asparaginasa Pegilada</t>
  </si>
  <si>
    <t>80-0052-CDI19</t>
  </si>
  <si>
    <t>80-1029-OC20</t>
  </si>
  <si>
    <t>Adquisición de Raltegravir.</t>
  </si>
  <si>
    <t>80-1096-OC20</t>
  </si>
  <si>
    <t>80-1131-OC20</t>
  </si>
  <si>
    <t>80-0054-CDI19</t>
  </si>
  <si>
    <t>80-1059-OC20</t>
  </si>
  <si>
    <t>Adquisición de Adquisición de Etravirina 200 mg.</t>
  </si>
  <si>
    <t>80-0056-CDI19</t>
  </si>
  <si>
    <t>80-1019-OC20</t>
  </si>
  <si>
    <t>Adquisición de hormonas para crecimiento Somatotrofina GENOTRIPIN</t>
  </si>
  <si>
    <t>80-1032-OC20</t>
  </si>
  <si>
    <t>80-0060-CDI19</t>
  </si>
  <si>
    <t>80-1086-OC20</t>
  </si>
  <si>
    <t>Servicio de Refuerzos Estructurales</t>
  </si>
  <si>
    <t>80-0060-CDI20</t>
  </si>
  <si>
    <t>80-1129-OC20</t>
  </si>
  <si>
    <t>Adquisición del medicamento antirretroviral Dolutegravir por 50 mg.</t>
  </si>
  <si>
    <t>80-0061-CDI19</t>
  </si>
  <si>
    <t>80-1126-OC20</t>
  </si>
  <si>
    <t>Adquisición de Medicamentos Esenciales para el Primer Nivel de Atención.</t>
  </si>
  <si>
    <t>80-0062-CDI19</t>
  </si>
  <si>
    <t>80-1009-OC20</t>
  </si>
  <si>
    <t>Adquisición de sistema Intrauterino</t>
  </si>
  <si>
    <t>80-0063-CDI19</t>
  </si>
  <si>
    <t>80-1078-OC20</t>
  </si>
  <si>
    <t>Adquisición de Reactivos de Carga Viral de Hepatitis B y C.</t>
  </si>
  <si>
    <t>80-1079-OC20</t>
  </si>
  <si>
    <t>80-0066-CDI19</t>
  </si>
  <si>
    <t>80-1028-OC20</t>
  </si>
  <si>
    <t>Adquisición de Palivizumab por 100 miligramos</t>
  </si>
  <si>
    <t>80-0068-CDI19</t>
  </si>
  <si>
    <t>80-1003-OC20</t>
  </si>
  <si>
    <t>Adquisición de Ritonavir 25 mg + Lopinavir 100 mg</t>
  </si>
  <si>
    <t>80-1058-OC20</t>
  </si>
  <si>
    <t>80-0076-CDI19</t>
  </si>
  <si>
    <t>80-1065-OC20</t>
  </si>
  <si>
    <t>Adquisición de Tacrolimus de liberación prolongada por 1 mg, 3 mg y 5 mg.</t>
  </si>
  <si>
    <t>80-0077-CDI19</t>
  </si>
  <si>
    <t>80-1014-OC20</t>
  </si>
  <si>
    <t>80-0078-CDI19</t>
  </si>
  <si>
    <t>80-1100-OC20</t>
  </si>
  <si>
    <t>Adquisición de Inmunoglobulina</t>
  </si>
  <si>
    <t>80-0079-CDI19</t>
  </si>
  <si>
    <t>80-1074-OC20</t>
  </si>
  <si>
    <t>Adquisición Aprepitant 80mg 125 mg</t>
  </si>
  <si>
    <t>Contratación por emergencia COVID-19 Nº 2/2020</t>
  </si>
  <si>
    <t>OC 1/2020</t>
  </si>
  <si>
    <t>PROPATO HNOS S.A.I.C.</t>
  </si>
  <si>
    <t>OC 1/2021</t>
  </si>
  <si>
    <t>ANDREANI LOGÍSTICA S.A.</t>
  </si>
  <si>
    <t>OC 2/2020</t>
  </si>
  <si>
    <t>OC 2/2021</t>
  </si>
  <si>
    <t>OC 3/2020</t>
  </si>
  <si>
    <t>G7 SOLUCIONES INTEGRALES S.R.L.</t>
  </si>
  <si>
    <t>FABRICALCO S.R.L.</t>
  </si>
  <si>
    <t>OC 5/2020</t>
  </si>
  <si>
    <t>UNIFIBERS S.A.</t>
  </si>
  <si>
    <t>OC 6/2020</t>
  </si>
  <si>
    <t>R.A. INTERTRADING S.A.</t>
  </si>
  <si>
    <t>VIALERG S.A.</t>
  </si>
  <si>
    <t>OC 8/2020</t>
  </si>
  <si>
    <t>152BIS S.A.S</t>
  </si>
  <si>
    <t>OC 9/2020</t>
  </si>
  <si>
    <t>Brudan S.R.L.</t>
  </si>
  <si>
    <t>OC 10/2020</t>
  </si>
  <si>
    <t>DROGUERIA DISVAL S.R.L.</t>
  </si>
  <si>
    <t>OC 11/2020</t>
  </si>
  <si>
    <t>ULTRALINE SA</t>
  </si>
  <si>
    <t>CORPORACION RIO LUJAN S.A.</t>
  </si>
  <si>
    <t>OC 13/2020</t>
  </si>
  <si>
    <t>OC 14/2020</t>
  </si>
  <si>
    <t>BARACK ARGENTINA S.R.L.</t>
  </si>
  <si>
    <t>ECOFACTORY S.R.L.</t>
  </si>
  <si>
    <t>OC 17/2020</t>
  </si>
  <si>
    <t>OC 18/2020</t>
  </si>
  <si>
    <t>BIO PROTEC S.R.L.</t>
  </si>
  <si>
    <t>OC 20/2020</t>
  </si>
  <si>
    <t>ALFARMA S.R.L.</t>
  </si>
  <si>
    <t>OC 21/2020</t>
  </si>
  <si>
    <t>ESLINGAR S.A.</t>
  </si>
  <si>
    <t>OC 22/2020</t>
  </si>
  <si>
    <t>SOUTEX S.A.</t>
  </si>
  <si>
    <t>OC 23/2020</t>
  </si>
  <si>
    <t>NINJITSU S.R.L.</t>
  </si>
  <si>
    <t>OC 24/2020</t>
  </si>
  <si>
    <t>FORMAS PUBLICITARIAS SA</t>
  </si>
  <si>
    <t>OC 25/2020</t>
  </si>
  <si>
    <t>Grupo Sala S.A.</t>
  </si>
  <si>
    <t>Contratación por emergencia COVID-19 Nº 5/2020</t>
  </si>
  <si>
    <t>OC 27/2020</t>
  </si>
  <si>
    <t>Contratación por emergencia COVID-19 Nº 6/2020</t>
  </si>
  <si>
    <t>OC 3/2021</t>
  </si>
  <si>
    <t>OC 4/2021</t>
  </si>
  <si>
    <t>GRUPO ARIES SALUD S.A.</t>
  </si>
  <si>
    <t>OC 5/2021</t>
  </si>
  <si>
    <t>OC 6/2021</t>
  </si>
  <si>
    <t>LECTUS S.A.</t>
  </si>
  <si>
    <t>80-0003-CDI21</t>
  </si>
  <si>
    <t>80-1008-OC21</t>
  </si>
  <si>
    <t>Adquisición de Inmunoglobulinas equinas fragmentos F(ab')2 anti SARS-CoV-2 30 mg/ml</t>
  </si>
  <si>
    <t>80-0004-LPU20</t>
  </si>
  <si>
    <t>80-1010-OC21</t>
  </si>
  <si>
    <t>GEMABIOTECH SAU</t>
  </si>
  <si>
    <t>Adquisición de medicamentos inmunosupresores.</t>
  </si>
  <si>
    <t>80-1011-OC21</t>
  </si>
  <si>
    <t>80-1012-OC21</t>
  </si>
  <si>
    <t>80-1013-OC21</t>
  </si>
  <si>
    <t>80-1014-OC21</t>
  </si>
  <si>
    <t>80-1015-OC21</t>
  </si>
  <si>
    <t>80-1003-OC21</t>
  </si>
  <si>
    <t>80-1018-OC21</t>
  </si>
  <si>
    <t>80-1019-OC21</t>
  </si>
  <si>
    <t>80-1020-OC21</t>
  </si>
  <si>
    <t>80-1021-OC21</t>
  </si>
  <si>
    <t>80-1022-OC21</t>
  </si>
  <si>
    <t>80-1023-OC21</t>
  </si>
  <si>
    <t>80-1024-OC21</t>
  </si>
  <si>
    <t>80-1025-OC21</t>
  </si>
  <si>
    <t>80-1026-OC21</t>
  </si>
  <si>
    <t>80-1028-OC21</t>
  </si>
  <si>
    <t>80-1029-OC21</t>
  </si>
  <si>
    <t>80-1030-OC21</t>
  </si>
  <si>
    <t>80-0017-LPU20</t>
  </si>
  <si>
    <t>80-1007-OC21</t>
  </si>
  <si>
    <t>Adquisición de sets para test de embarazo en orina</t>
  </si>
  <si>
    <t>80-0028-CDI20</t>
  </si>
  <si>
    <t>80-1002-OC21</t>
  </si>
  <si>
    <t>AMN ADVANCED MEDICAL NUTRITION S.A.</t>
  </si>
  <si>
    <t>80-1004-OC21</t>
  </si>
  <si>
    <t>80-1005-OC21</t>
  </si>
  <si>
    <t>80-0049-CDI20</t>
  </si>
  <si>
    <t>80-1006-OC21</t>
  </si>
  <si>
    <t>41.0.0.1.0</t>
  </si>
  <si>
    <t>Adquisición de Kit de antitransglutaminasa recombinante humana</t>
  </si>
  <si>
    <t>80-0052-CDI20</t>
  </si>
  <si>
    <t>80-1149-OC21</t>
  </si>
  <si>
    <t>Adquisición de productos veterinarios para Zoonosis</t>
  </si>
  <si>
    <t>80-0055-CDI20</t>
  </si>
  <si>
    <t>80-1031-OC21</t>
  </si>
  <si>
    <t>Adquisición de Valganciclovir 450 mg</t>
  </si>
  <si>
    <t>80-0056-CDI20</t>
  </si>
  <si>
    <t>80-1009-OC21</t>
  </si>
  <si>
    <t>50.0.0.1.0</t>
  </si>
  <si>
    <t>Adquisición de Undecanoato de testosterona solución inyectable</t>
  </si>
  <si>
    <t>80-0061-CDI20</t>
  </si>
  <si>
    <t>80-1016-OC21</t>
  </si>
  <si>
    <t>Adquisición de Sofosbuvir 400 miligramos</t>
  </si>
  <si>
    <t>80-1017-OC21</t>
  </si>
  <si>
    <t>80-0057-CDI20</t>
  </si>
  <si>
    <t>80-1032-OC21</t>
  </si>
  <si>
    <t>80-1033-OC21</t>
  </si>
  <si>
    <t>80-1086-OC21</t>
  </si>
  <si>
    <t>80-0011-LPU20</t>
  </si>
  <si>
    <t>80-1066-OC21</t>
  </si>
  <si>
    <t>ADQUISICION DE MEDICAMENTOS ESENCIALES PARA EL PRIMER NIVEL DE ATENCION</t>
  </si>
  <si>
    <t>80-1067-OC21</t>
  </si>
  <si>
    <t>80-1068-OC21</t>
  </si>
  <si>
    <t>80-1069-OC21</t>
  </si>
  <si>
    <t>80-1070-OC21</t>
  </si>
  <si>
    <t>80-1071-OC21</t>
  </si>
  <si>
    <t>80-1072-OC21</t>
  </si>
  <si>
    <t>80-1073-OC21</t>
  </si>
  <si>
    <t>80-1074-OC21</t>
  </si>
  <si>
    <t>80-1075-OC21</t>
  </si>
  <si>
    <t>80-1076-OC21</t>
  </si>
  <si>
    <t>80-1077-OC21</t>
  </si>
  <si>
    <t>80-1078-OC21</t>
  </si>
  <si>
    <t>80-1079-OC21</t>
  </si>
  <si>
    <t>Laboratorios Puntanos S.E</t>
  </si>
  <si>
    <t>80-1080-OC21</t>
  </si>
  <si>
    <t>80-1081-OC21</t>
  </si>
  <si>
    <t>80-1082-OC21</t>
  </si>
  <si>
    <t>LABORATORIO ECZANE PHARMA S.A.</t>
  </si>
  <si>
    <t>80-1083-OC21</t>
  </si>
  <si>
    <t>XIMAX S.R.L.</t>
  </si>
  <si>
    <t>80-0013-LPU20</t>
  </si>
  <si>
    <t>80-1060-OC21</t>
  </si>
  <si>
    <t>aclimatar srl</t>
  </si>
  <si>
    <t>Puesta a Punto y Mantenimiento Aire Acondicionado Central</t>
  </si>
  <si>
    <t>80-0014-CDI20</t>
  </si>
  <si>
    <t>80-1084-OC21</t>
  </si>
  <si>
    <t>Adquisición de hormona de crecimiento Hutrope</t>
  </si>
  <si>
    <t>80-0014-LPU20</t>
  </si>
  <si>
    <t>80-1062-OC21</t>
  </si>
  <si>
    <t>Adquisición de Anticonceptivos Orales e inyectables</t>
  </si>
  <si>
    <t>80-1063-OC21</t>
  </si>
  <si>
    <t>80-1064-OC21</t>
  </si>
  <si>
    <t>80-1061-OC21</t>
  </si>
  <si>
    <t>80-1065-OC21</t>
  </si>
  <si>
    <t>80-0024-LPU20</t>
  </si>
  <si>
    <t>80-1059-OC21</t>
  </si>
  <si>
    <t>La Segunda Cooperativa Limitada de Seguros Generales</t>
  </si>
  <si>
    <t>Seguro para el parque automotor del MINISTERIO DE SALUD</t>
  </si>
  <si>
    <t>80-1037-OC21</t>
  </si>
  <si>
    <t>80-1036-OC21</t>
  </si>
  <si>
    <t>80-1035-OC21</t>
  </si>
  <si>
    <t>80-0041-CDI20</t>
  </si>
  <si>
    <t>80-1056-OC21</t>
  </si>
  <si>
    <t>Adquisición de reactivos de serología para las Hepatitis Virales.</t>
  </si>
  <si>
    <t>80-1057-OC21</t>
  </si>
  <si>
    <t>80-1058-OC21</t>
  </si>
  <si>
    <t>80-0047-CDI20</t>
  </si>
  <si>
    <t>80-1218-CON21</t>
  </si>
  <si>
    <t>Contratación de seguro para cubrir en ocasión de robo y/o asalto los valores en caja fuerte</t>
  </si>
  <si>
    <t>80-0051-CDI20</t>
  </si>
  <si>
    <t>80-1207-CON21</t>
  </si>
  <si>
    <t>Convenio Interadministrativo de Prestación de Servicios de Logística - ARSAT 2</t>
  </si>
  <si>
    <t>80-0059-CDI19</t>
  </si>
  <si>
    <t>80-1222-CON21</t>
  </si>
  <si>
    <t>LARVIK S.A.</t>
  </si>
  <si>
    <t>Renovación Contrato Alquiler Oficina - Rivadavia 875 7° piso</t>
  </si>
  <si>
    <t>80-1087-OC21</t>
  </si>
  <si>
    <t>80-1085-OC21</t>
  </si>
  <si>
    <t>Contratación por emergencia COVID-19 Nº 10/2020</t>
  </si>
  <si>
    <t>OC 7/2021</t>
  </si>
  <si>
    <t>GRAFICA LATINA S.A.</t>
  </si>
  <si>
    <t>OC 8/2021</t>
  </si>
  <si>
    <t>JAVIER HERNAN PEREZ ROMERO</t>
  </si>
  <si>
    <t>Contratación por emergencia COVID-19 Nº 9/2020</t>
  </si>
  <si>
    <t>OC 9/2021</t>
  </si>
  <si>
    <t>LABORATORIOS RICHMOND S.A.C.I.F</t>
  </si>
  <si>
    <t>OC 10/2021</t>
  </si>
  <si>
    <t>OC 11/2021</t>
  </si>
  <si>
    <t>INVESTI FARMA S.A.</t>
  </si>
  <si>
    <t>Contratación por emergencia COVID-19 Nº 2/2021</t>
  </si>
  <si>
    <t>OC 14/2021</t>
  </si>
  <si>
    <t>Orden de compra generada por Contratación por emergencia COVID-19 Nº 6/2020</t>
  </si>
  <si>
    <t>OC 12/2021</t>
  </si>
  <si>
    <t>OC 13/2021</t>
  </si>
  <si>
    <t>VYAM GROUP SRL</t>
  </si>
  <si>
    <t>80-0027-LPU20</t>
  </si>
  <si>
    <t>80-1094-OC21</t>
  </si>
  <si>
    <t>Servicio de recolección, transporte, tratamiento y disposición final de residuos peligrosos.</t>
  </si>
  <si>
    <t>80-0065-CDI20</t>
  </si>
  <si>
    <t>80-1088-OC21</t>
  </si>
  <si>
    <t>Adquisición de leche entera en polvo fortificada</t>
  </si>
  <si>
    <t>80-1089-OC21</t>
  </si>
  <si>
    <t>80-1090-OC21</t>
  </si>
  <si>
    <t>80-1091-OC21</t>
  </si>
  <si>
    <t>80-1092-OC21</t>
  </si>
  <si>
    <t>80-1093-OC21</t>
  </si>
  <si>
    <t>80-0071-CDI20</t>
  </si>
  <si>
    <t>80-1095-OC21</t>
  </si>
  <si>
    <t>Adquisición del coformulado de Sofosbuvir 400 mg y Velpatasvir 100 mg</t>
  </si>
  <si>
    <t>80-1096-OC21</t>
  </si>
  <si>
    <t>80-0039-CDI20</t>
  </si>
  <si>
    <t>80-1097-OC21</t>
  </si>
  <si>
    <t>Adquisición de Reactivos de Seguimiento y Diagnóstico de VIH e ITS</t>
  </si>
  <si>
    <t>80-1098-OC21</t>
  </si>
  <si>
    <t>80-1099-OC21</t>
  </si>
  <si>
    <t>80-1100-OC21</t>
  </si>
  <si>
    <t>80-1102-OC21</t>
  </si>
  <si>
    <t>80/12-0001-CDP21</t>
  </si>
  <si>
    <t>80/12-1101-OC21</t>
  </si>
  <si>
    <t>USD</t>
  </si>
  <si>
    <t>AIR SRL</t>
  </si>
  <si>
    <t>Adquisición de tablets para fortalecer el monitoreo de la campaña de vacunación COVID-19</t>
  </si>
  <si>
    <t>Fecha de caratulación</t>
  </si>
  <si>
    <t>Expediente</t>
  </si>
  <si>
    <t>Número de documento FOTGT</t>
  </si>
  <si>
    <t>Tipo de comprobante</t>
  </si>
  <si>
    <t>Nro. tipo de comprobante</t>
  </si>
  <si>
    <t>Fecha de comprobante</t>
  </si>
  <si>
    <t>Nro de procedimiento de adquisición</t>
  </si>
  <si>
    <t>Importe total</t>
  </si>
  <si>
    <t>Nro de acta de recepción definitiva</t>
  </si>
  <si>
    <t>Orden de compra</t>
  </si>
  <si>
    <t>Razón social proveedor</t>
  </si>
  <si>
    <t>Renglón</t>
  </si>
  <si>
    <t>Código</t>
  </si>
  <si>
    <t>Producto/Servicio</t>
  </si>
  <si>
    <t>Cantidad</t>
  </si>
  <si>
    <t>Unidad de medida</t>
  </si>
  <si>
    <t>Precio unitario</t>
  </si>
  <si>
    <t>EX-2019-47415750-APN-DTYC#MSYDS</t>
  </si>
  <si>
    <t>IF-2019-47414777-APN-DTYC#MSYDS</t>
  </si>
  <si>
    <t>Factura</t>
  </si>
  <si>
    <t>0057-00001726</t>
  </si>
  <si>
    <t>LICITACION PUBLICA NRO. 80-0024-LPU17</t>
  </si>
  <si>
    <t>2.5.2-1894.74</t>
  </si>
  <si>
    <t>NOVEX 500 MG. X 1</t>
  </si>
  <si>
    <t>AMPOLLAS</t>
  </si>
  <si>
    <t>EX-2019-47533907-APN-DTYC#MSYDS</t>
  </si>
  <si>
    <t>IF-2019-47532384-APN-DTYC#MSYDS</t>
  </si>
  <si>
    <t>2.5.2-1894-74</t>
  </si>
  <si>
    <t>VIAL</t>
  </si>
  <si>
    <t>EX-2019-48174842-APN-DTYC#MSYDS</t>
  </si>
  <si>
    <t>IF-2019-48171901-APN-DTYC#MSYDS</t>
  </si>
  <si>
    <t>0057-00001730</t>
  </si>
  <si>
    <t>540/2019</t>
  </si>
  <si>
    <t>ENVASES</t>
  </si>
  <si>
    <t>EX-2019-50146283-APN-DTYC#MSYDS</t>
  </si>
  <si>
    <t>IF-2019-50145857-APN-DTYC#MSYDS</t>
  </si>
  <si>
    <t>0057-00001742</t>
  </si>
  <si>
    <t>LICITACION PUBLICA NRO. 80-0010-LPU18</t>
  </si>
  <si>
    <t>2.5.2-1828.27</t>
  </si>
  <si>
    <t>LAMILEA JARABE X 240 ML.</t>
  </si>
  <si>
    <t>FRASCOS</t>
  </si>
  <si>
    <t>EX-2019-50151905-APN-DTYC#MSYDS</t>
  </si>
  <si>
    <t>IF-2019-50151583-APN-DTYC#MSYDS</t>
  </si>
  <si>
    <t>0057-00001755</t>
  </si>
  <si>
    <t>LICITACION PUBLICA NRO. 80-0025-LPU17</t>
  </si>
  <si>
    <t>2.5.2-1895.65</t>
  </si>
  <si>
    <t>LEVONORGESTREL + ETINILESTRADIOL X 21</t>
  </si>
  <si>
    <t>EX-2019-50156253-APN-DTYC#MSYDS</t>
  </si>
  <si>
    <t>IF-2019-50155933-APN-DTYC#MSYDS</t>
  </si>
  <si>
    <t>0057-00001754</t>
  </si>
  <si>
    <t>EX-2019-53111783-APN-DTYC#MSYDS</t>
  </si>
  <si>
    <t>IF-2019-53109885-APN-DTYC#MSYDS</t>
  </si>
  <si>
    <t>0057-00001767</t>
  </si>
  <si>
    <t>EX-2019-53117947-APN-DTYC#MSYDS</t>
  </si>
  <si>
    <t>IF-2019-53116937-APN-DTYC#MSYDS</t>
  </si>
  <si>
    <t>0057-00001768</t>
  </si>
  <si>
    <t>EX-2019-53656563-APN-DTYC#MSYDS</t>
  </si>
  <si>
    <t>IF-2019-53646765-APN-DTYC#MSYDS</t>
  </si>
  <si>
    <t>IF-2019-53633156-APN-DTYC#MSYDS</t>
  </si>
  <si>
    <t>97-002-LPR19</t>
  </si>
  <si>
    <t>DENVER FARMA SA</t>
  </si>
  <si>
    <t>2.5.2-1725.4</t>
  </si>
  <si>
    <t>DICLOFENAC 75MG AMP</t>
  </si>
  <si>
    <t>UNIDAD</t>
  </si>
  <si>
    <t>EX-2019-53703015-APN-DTYC#MSYDS</t>
  </si>
  <si>
    <t>IF-2019-53700519-APN-DTYC#MSYDS</t>
  </si>
  <si>
    <t>0006-00009487</t>
  </si>
  <si>
    <t>2.5.2-1865.3</t>
  </si>
  <si>
    <t>CLONAZEPAN 2MG COMP</t>
  </si>
  <si>
    <t>2.5.2-3559.10</t>
  </si>
  <si>
    <t>HIDROXIPROPILMETILCELULOSA 15ML</t>
  </si>
  <si>
    <t>2.5.2-1837.26</t>
  </si>
  <si>
    <t>TIMOLOL GOTAS</t>
  </si>
  <si>
    <t>2.5.2-1821.281</t>
  </si>
  <si>
    <t>TOBRAMICINA +DEXAMETASONA GOTAS</t>
  </si>
  <si>
    <t>2.5.2-4704.15</t>
  </si>
  <si>
    <t>FENILEFRINA+TROPICAMIDA 5ML</t>
  </si>
  <si>
    <t>2.5.2-4704.39</t>
  </si>
  <si>
    <t>CIPROFLOXACINA+DEXAMETASONA 5ML</t>
  </si>
  <si>
    <t>2.5.2-1871.4</t>
  </si>
  <si>
    <t>HALOPERIDOL 3ML AMP</t>
  </si>
  <si>
    <t>2.5.2-1835.10</t>
  </si>
  <si>
    <t>FUROSEMIDA 40MG COMP</t>
  </si>
  <si>
    <t>2.5.2-1823.46</t>
  </si>
  <si>
    <t>NISTATINA SUSPENSION</t>
  </si>
  <si>
    <t>2.5.2-1821.249</t>
  </si>
  <si>
    <t>RIFAMICINA SPRAY</t>
  </si>
  <si>
    <t>2.5.2-1863.9</t>
  </si>
  <si>
    <t>ATORVASTATIN 10 MG COMP</t>
  </si>
  <si>
    <t>2.5.2-1837.62</t>
  </si>
  <si>
    <t>PREDNISOLONA+FENILEFRINA GOTAS</t>
  </si>
  <si>
    <t>2.5.2-1841.13</t>
  </si>
  <si>
    <t>SUCRALFATO SOLUCION</t>
  </si>
  <si>
    <t>2.5.2-1865.4</t>
  </si>
  <si>
    <t>CARBAMAZEPINA 200MG COMP</t>
  </si>
  <si>
    <t>2.5.2-1875.86</t>
  </si>
  <si>
    <t>SALMETEROL + FLUTICASONA 250</t>
  </si>
  <si>
    <t>2.5.2-3256.3</t>
  </si>
  <si>
    <t>SULFADIAZINA DE PLATA 400GR</t>
  </si>
  <si>
    <t>2.5.2-1835.4</t>
  </si>
  <si>
    <t>ESPIRONOLACTONA 100MG COMP</t>
  </si>
  <si>
    <t>2.5.2-1851.35</t>
  </si>
  <si>
    <t>TAMSULOSINA0.4GR COMP</t>
  </si>
  <si>
    <t>2.5.2-1855.29</t>
  </si>
  <si>
    <t>DEXAMETASONA 4MG AMP</t>
  </si>
  <si>
    <t>2.5.2-2476.57</t>
  </si>
  <si>
    <t>DIFENHIDRAMINA 10MG AMP</t>
  </si>
  <si>
    <t>2.5.2-1871.1</t>
  </si>
  <si>
    <t>HALOPERIDOL 5MG AMP</t>
  </si>
  <si>
    <t>EX-2019-53710107-APN-DTYC#MSYDS</t>
  </si>
  <si>
    <t>IF-2019-53709812-APN-DTYC#MSYDS</t>
  </si>
  <si>
    <t>Nota de crédito</t>
  </si>
  <si>
    <t>0006-00001662</t>
  </si>
  <si>
    <t>97-0002-LPR19</t>
  </si>
  <si>
    <t>ATORVASTATIN 10MG COMP</t>
  </si>
  <si>
    <t>2.5.2-1851.335</t>
  </si>
  <si>
    <t>TAMSULOSINA 0.4GR COMP</t>
  </si>
  <si>
    <t>EX-2019-53717299-APN-DTYC#MSYDS</t>
  </si>
  <si>
    <t>IF-2019-53716797-APN-DTYC#MSYDS</t>
  </si>
  <si>
    <t>0006-00009483</t>
  </si>
  <si>
    <t>2.5.2-4704.48</t>
  </si>
  <si>
    <t>LATANOPROST GOTAS</t>
  </si>
  <si>
    <t>2.5.2-1861.34</t>
  </si>
  <si>
    <t>INSULINA HUMANA CORRIENTE 10ML AMP</t>
  </si>
  <si>
    <t>2.5.2-1861.10</t>
  </si>
  <si>
    <t>INSULINA HUMNA NPH 10ML AMP</t>
  </si>
  <si>
    <t>EX-2019-59162351-APN-DTYC#MSYDS</t>
  </si>
  <si>
    <t>IF-2019-59161194-APN-DTYC#MSYDS</t>
  </si>
  <si>
    <t>0057-00001836</t>
  </si>
  <si>
    <t>2.5.2-1828.78</t>
  </si>
  <si>
    <t>REMIVIR COMPR. X 30</t>
  </si>
  <si>
    <t>EX-2019-59174343-APN-DTYC#MSYDS</t>
  </si>
  <si>
    <t>IF-2019-59172768-APN-DTYC#MSYDS</t>
  </si>
  <si>
    <t>EX-2019-63927263-APN-DTYC#MSYDS</t>
  </si>
  <si>
    <t>IF-2019-63924565-APN-DTYC#MSYDS</t>
  </si>
  <si>
    <t>999-0025-LPU18</t>
  </si>
  <si>
    <t>Open Solutions Argentina S.A.</t>
  </si>
  <si>
    <t>3.4.1-9928.1</t>
  </si>
  <si>
    <t>Servicios de Implementacion</t>
  </si>
  <si>
    <t>Horas</t>
  </si>
  <si>
    <t>EX-2019-66988769-APN-DTYC#MSYDS</t>
  </si>
  <si>
    <t>IF-2019-66987771-APN-DTYC#MSYDS</t>
  </si>
  <si>
    <t>0057-00001891</t>
  </si>
  <si>
    <t>LICITACION PUBLICA NRO. 80-0017-LPU18</t>
  </si>
  <si>
    <t>EX-2019-66994264-APN-DTYC#MSYDS</t>
  </si>
  <si>
    <t>IF-2019-66993027-APN-DTYC#MSYDS</t>
  </si>
  <si>
    <t>0057-00001892</t>
  </si>
  <si>
    <t>2.5.2-1894.73</t>
  </si>
  <si>
    <t>NOVEX 100 MG. X 2</t>
  </si>
  <si>
    <t>EX-2019-67001473-APN-DTYC#MSYDS</t>
  </si>
  <si>
    <t>IF-2019-67000362-APN-DTYC#MSYDS</t>
  </si>
  <si>
    <t>0057-00001893</t>
  </si>
  <si>
    <t>2.5.2-1894.101</t>
  </si>
  <si>
    <t>BEVAX 100 MG. x 1</t>
  </si>
  <si>
    <t>EX-2019-67017572-APN-DTYC#MSYDS</t>
  </si>
  <si>
    <t>IF-2019-67016698-APN-DTYC#MSYDS</t>
  </si>
  <si>
    <t>0057-00001894</t>
  </si>
  <si>
    <t>2.5.2-1894.102</t>
  </si>
  <si>
    <t>BEVAX 400 MG. X 1</t>
  </si>
  <si>
    <t>EX-2019-70335734-APN-DTYC#MSYDS</t>
  </si>
  <si>
    <t>IF-2019-70334852-APN-DTYC#MSYDS</t>
  </si>
  <si>
    <t>0057-00001929</t>
  </si>
  <si>
    <t>EX-2019-70352861-APN-DTYC#MSYDS</t>
  </si>
  <si>
    <t>IF-2019-70351856-APN-DTYC#MSYDS</t>
  </si>
  <si>
    <t>0057-00001930</t>
  </si>
  <si>
    <t>EX-2019-70495409-APN-DTYC#MSYDS</t>
  </si>
  <si>
    <t>IF-2019-70447624-APN-DTYC#MSYDS</t>
  </si>
  <si>
    <t>0057-00001928</t>
  </si>
  <si>
    <t>2.5.2- 1895.65</t>
  </si>
  <si>
    <t>ENVASES X 21</t>
  </si>
  <si>
    <t>EX-2019-70504431-APN-DTYC#MSYDS</t>
  </si>
  <si>
    <t>IF-2019-70435796-APN-DTYC#MSYDS</t>
  </si>
  <si>
    <t>EX-2019-70669416-APN-DTYC#MSYDS</t>
  </si>
  <si>
    <t>IF-2019-70666920-APN-DTYC#MSYDS</t>
  </si>
  <si>
    <t>LICITACION PUBLICA N° 80-0025-LPU17</t>
  </si>
  <si>
    <t>LEVONORGESTREL+ETINILESTRADIOL x 21</t>
  </si>
  <si>
    <t>ENVASES x 21</t>
  </si>
  <si>
    <t>EX-2019-70688456-APN-DTYC#MSYDS</t>
  </si>
  <si>
    <t>IF-2019-70687246-APN-DTYC#MSYDS</t>
  </si>
  <si>
    <t>0057-00001927</t>
  </si>
  <si>
    <t>Licitacion Publica N°80-0025-LPU17</t>
  </si>
  <si>
    <t>LEVONORGESTREL+ETINILESTRADIOL X 21</t>
  </si>
  <si>
    <t>ENVASE X 21</t>
  </si>
  <si>
    <t>EX-2019-70716401-APN-DTYC#MSYDS</t>
  </si>
  <si>
    <t>IF-2019-70715613-APN-DTYC#MSYDS</t>
  </si>
  <si>
    <t>FC B 0054-00001926</t>
  </si>
  <si>
    <t>LICITACION PUBLICA N°80-0025-LPU17</t>
  </si>
  <si>
    <t>LEVONORGESTREL+ETINILESTRADIOL</t>
  </si>
  <si>
    <t>EX-2019-75740816-APN-DTYC#MSYDS</t>
  </si>
  <si>
    <t>IF-2019-75740028-APN-DTYC#MSYDS</t>
  </si>
  <si>
    <t>0057-00002009</t>
  </si>
  <si>
    <t>LICITACION PUBLICA NRO 80-0010-LPU18</t>
  </si>
  <si>
    <t>2.5.2- 1828.27</t>
  </si>
  <si>
    <t>LAMILEA JARABE X 240 ML</t>
  </si>
  <si>
    <t>EX-2019-75769634-APN-DTYC#MSYDS</t>
  </si>
  <si>
    <t>IF-2019-75768171-APN-DTYC#MSYDS</t>
  </si>
  <si>
    <t>0057-00002007</t>
  </si>
  <si>
    <t>2.5.2- 1828.78</t>
  </si>
  <si>
    <t>EX-2019-75775633-APN-DTYC#MSYDS</t>
  </si>
  <si>
    <t>IF-2019-75774773-APN-DTYC#MSYDS</t>
  </si>
  <si>
    <t>0057-00002006</t>
  </si>
  <si>
    <t>REMIVIR COMPRIMIDOS X 30</t>
  </si>
  <si>
    <t>EX-2019-75782039-APN-DTYC#MSYDS</t>
  </si>
  <si>
    <t>IF-2019-75781146-APN-DTYC#MSYDS</t>
  </si>
  <si>
    <t>0057-00002008</t>
  </si>
  <si>
    <t>EX-2019-76652459-APN-DTYC#MSYDS</t>
  </si>
  <si>
    <t>IF-2019-76650449-APN-DTYC#MSYDS</t>
  </si>
  <si>
    <t>00004-00000025</t>
  </si>
  <si>
    <t>MR PHARMA SA</t>
  </si>
  <si>
    <t>ANTICONCEPTIVO</t>
  </si>
  <si>
    <t>ENANTATO DE NORETISTERONA 50 MG + VALERATO DE ESTRADIOL 5 MG PRES ENV X 1 AMP</t>
  </si>
  <si>
    <t>EX-2019-77324792-APN-DTYC#MSYDS</t>
  </si>
  <si>
    <t>IF-2019-77324689-APN-DTYC#MSYDS</t>
  </si>
  <si>
    <t>0008-00000160</t>
  </si>
  <si>
    <t>-</t>
  </si>
  <si>
    <t>LAFEDAR S.A</t>
  </si>
  <si>
    <t>TERAPIA TRIPLE T.B.C X 100 COMP</t>
  </si>
  <si>
    <t>COMPRIMIDOS</t>
  </si>
  <si>
    <t>EX-2019-80897965-APN-DTYC#MSYDS</t>
  </si>
  <si>
    <t>IF-2019-80896970-APN-DTYC#MSYDS</t>
  </si>
  <si>
    <t>Open Solutions Argentina SA</t>
  </si>
  <si>
    <t xml:space="preserve">Consultoria Liquidacion de Haberes SARHA </t>
  </si>
  <si>
    <t>EX-2019-81804769-APN-DTYC#MSYDS</t>
  </si>
  <si>
    <t>IF-2019-81802910-APN-DTYC#MSYDS</t>
  </si>
  <si>
    <t>00004-00000027</t>
  </si>
  <si>
    <t>EX-2019-82140313-APN-DTYC#MSYDS</t>
  </si>
  <si>
    <t>IF-2019-82140096-APN-DTYC#MSYDS</t>
  </si>
  <si>
    <t>0008-00000635</t>
  </si>
  <si>
    <t>Lafedar S.A.</t>
  </si>
  <si>
    <t>2.5.2-1857.22</t>
  </si>
  <si>
    <t>Antiparasitarios; tipo: Monodroga, droga generica: Albendazol</t>
  </si>
  <si>
    <t>Unidad</t>
  </si>
  <si>
    <t>EX-2019-82837319-APN-DTYC#MSYDS</t>
  </si>
  <si>
    <t>IF-2019-82825878-APN-DTYC#MSYDS</t>
  </si>
  <si>
    <t>00002-00000090</t>
  </si>
  <si>
    <t>RS-2017-15154520-APN-MM</t>
  </si>
  <si>
    <t>341-994732</t>
  </si>
  <si>
    <t>SERVICIO</t>
  </si>
  <si>
    <t>EX-2019-87643796-APN-DTYC#MSYDS</t>
  </si>
  <si>
    <t>IF-2019-87642178-APN-DTYC#MSYDS</t>
  </si>
  <si>
    <t>Ministerio de Salud</t>
  </si>
  <si>
    <t>Consultoria</t>
  </si>
  <si>
    <t>EX-2019-89863695-APN-DTYC#MSYDS</t>
  </si>
  <si>
    <t>IF-2019-89848291-APN-DTYC#MSYDS</t>
  </si>
  <si>
    <t>0008-00000662</t>
  </si>
  <si>
    <t>LAFEDAR S.A.</t>
  </si>
  <si>
    <t xml:space="preserve">2.5.2-1821.518 </t>
  </si>
  <si>
    <t>Antibioticos</t>
  </si>
  <si>
    <t>UN</t>
  </si>
  <si>
    <t>2.5.2-1821-519</t>
  </si>
  <si>
    <t>EX-2019-90001313-APN-DTYC#MSYDS</t>
  </si>
  <si>
    <t>IF-2019-89995849-APN-DTYC#MSYDS</t>
  </si>
  <si>
    <t>0007B00002824</t>
  </si>
  <si>
    <t>RS-2018-42029909-APN-MS</t>
  </si>
  <si>
    <t>Broncel S.A.</t>
  </si>
  <si>
    <t>bidohog</t>
  </si>
  <si>
    <t>bidones de agua</t>
  </si>
  <si>
    <t>bidon</t>
  </si>
  <si>
    <t>bidon de agua</t>
  </si>
  <si>
    <t>unidades</t>
  </si>
  <si>
    <t>EX-2019-90036565-APN-DTYC#MSYDS</t>
  </si>
  <si>
    <t>IF-2019-90032340-APN-DTYC#MSYDS</t>
  </si>
  <si>
    <t>00004-00000028</t>
  </si>
  <si>
    <t>ANTICONCEPTIVO|</t>
  </si>
  <si>
    <t>ENANTATO DE NORESTISTERONA 50 MG + VALERATO DE ESTRADIOL 5 MG PRES ENV X 1 AMP</t>
  </si>
  <si>
    <t>EX-2019-90231436-APN-DTYC#MSYDS</t>
  </si>
  <si>
    <t>IF-2019-90231163-APN-DTYC#MSYDS</t>
  </si>
  <si>
    <t>3026-00026523</t>
  </si>
  <si>
    <t>PFIZER S.R.L</t>
  </si>
  <si>
    <t>F000023744</t>
  </si>
  <si>
    <t xml:space="preserve">DEPO-PROVERA 150mg </t>
  </si>
  <si>
    <t>Vial 1x1 CTN AR</t>
  </si>
  <si>
    <t>EX-2019-90425691-APN-DTYC#MSYDS</t>
  </si>
  <si>
    <t>IF-2019-90425479-APN-DTYC#MSYDS</t>
  </si>
  <si>
    <t>B-0013-00013478</t>
  </si>
  <si>
    <t>WM ARGENTINA S.A.</t>
  </si>
  <si>
    <t>RG.13:-REACTIVOS P/EQUIPO: EQUIPO: TERMOCICLADOR,MARCA EQUIPO: A DEFINIR NOMBRE DEL PRODUCTO: GENOTIPO HCV PRESENTACION: KIT.</t>
  </si>
  <si>
    <t>SEROLOGIA</t>
  </si>
  <si>
    <t>REACTIVO</t>
  </si>
  <si>
    <t>EX-2019-90493904-APN-DTYC#MSYDS</t>
  </si>
  <si>
    <t>IF-2019-90493631-APN-DTYC#MSYDS</t>
  </si>
  <si>
    <t>BIOTENK S.A.</t>
  </si>
  <si>
    <t>2.5.2-1895.29</t>
  </si>
  <si>
    <t>HORMONAS MEDICINALES; TIPO: MONODROGA, DROGA GENERICA: LEVONORGESTREL, FORMA FARMACEUTICA: GRAGEA, PRESENTACION: ENVASE X 35 UN, USO: SEXUAL</t>
  </si>
  <si>
    <t>EX-2019-91013679-APN-DTYC#MSYDS</t>
  </si>
  <si>
    <t>IF-2019-91013604-APN-DTYC#MSYDS</t>
  </si>
  <si>
    <t>B-0049-00002132</t>
  </si>
  <si>
    <t>MEDIFARM S.A</t>
  </si>
  <si>
    <t>2.5.2-5661.8</t>
  </si>
  <si>
    <t>Atociban</t>
  </si>
  <si>
    <t>unidad</t>
  </si>
  <si>
    <t>EX-2019-91114571-APN-DTYC#MSYDS</t>
  </si>
  <si>
    <t>IF-2019-91109670-APN-DTYC#MSYDS</t>
  </si>
  <si>
    <t>80-0011-LPR1</t>
  </si>
  <si>
    <t>SERVICIO DE MANTENIMIENTO DE HELADERAS RENGLON2</t>
  </si>
  <si>
    <t>servicio</t>
  </si>
  <si>
    <t>SERVICIO DE MANTENIMIENTO DE CALEFACTORES RENGLON 4</t>
  </si>
  <si>
    <t>SERVICIO DE MANTENIMIENTO DE AIRES ACONDICIONADOS RENGLON3</t>
  </si>
  <si>
    <t>SERVICIO DE MANTENIMIENTO DE GRUPO ELECTROGENO RENGLON 1</t>
  </si>
  <si>
    <t>EX-2019-91344388-APN-DTYC#MSYDS</t>
  </si>
  <si>
    <t>IF-2019-91341257-APN-DTYC#MSYDS</t>
  </si>
  <si>
    <t>0005-00006731</t>
  </si>
  <si>
    <t>PARACETAMOL 500MG COMP</t>
  </si>
  <si>
    <t>EX-2019-91740707-APN-DTYC#MSYDS</t>
  </si>
  <si>
    <t>IF-2019-91738250-APN-DTYC#MSYDS</t>
  </si>
  <si>
    <t>0001-00004525</t>
  </si>
  <si>
    <t>Angeleri y asociados S.A.</t>
  </si>
  <si>
    <t>10 Renglones</t>
  </si>
  <si>
    <t>Servicio Control de plagas</t>
  </si>
  <si>
    <t>pesos</t>
  </si>
  <si>
    <t>EX-2019-91825292-APN-DTYC#MSYDS</t>
  </si>
  <si>
    <t>IF-2019-91815196-APN-DTYC#MSYDS</t>
  </si>
  <si>
    <t>0014-00004343</t>
  </si>
  <si>
    <t>2.5.2-1828.92</t>
  </si>
  <si>
    <t>antiretrovirales-darunavir/ritonavir</t>
  </si>
  <si>
    <t>comprimidos</t>
  </si>
  <si>
    <t>2.5.2-1828.93</t>
  </si>
  <si>
    <t>EX-2019-91835873-APN-DTYC#MSYDS</t>
  </si>
  <si>
    <t>IF-2019-91829982-APN-DTYC#MSYDS</t>
  </si>
  <si>
    <t>0014-00004326</t>
  </si>
  <si>
    <t>2.5.2-1828.21</t>
  </si>
  <si>
    <t>ANTIRETROVIRALES-ZIDOVUDINA</t>
  </si>
  <si>
    <t>FRASCO</t>
  </si>
  <si>
    <t>2.5.2-1828.80</t>
  </si>
  <si>
    <t>ANTIRETROVIRAL-LAMIVUDINA/TENOFOVIR</t>
  </si>
  <si>
    <t>EX-2019-92199090-APN-DTYC#MSYDS</t>
  </si>
  <si>
    <t>IF-2019-92199023-APN-DTYC#MSYDS</t>
  </si>
  <si>
    <t>B00002-00007543</t>
  </si>
  <si>
    <t>R00006-00010565</t>
  </si>
  <si>
    <t>B-LIFE S.A</t>
  </si>
  <si>
    <t>B-000-17</t>
  </si>
  <si>
    <t>HARINA ZEROPRO</t>
  </si>
  <si>
    <t>GRAMO</t>
  </si>
  <si>
    <t>PENNE</t>
  </si>
  <si>
    <t>FUSILLI</t>
  </si>
  <si>
    <t>RIGATINI</t>
  </si>
  <si>
    <t>A-0017</t>
  </si>
  <si>
    <t>SUST. DE HUEVO NUPROBA</t>
  </si>
  <si>
    <t>EX-2019-92501058-APN-DTYC#MSYDS</t>
  </si>
  <si>
    <t>IF-2019-92500906-APN-DTYC#MSYDS</t>
  </si>
  <si>
    <t>0006-00008856</t>
  </si>
  <si>
    <t>TÉLAM S.E.</t>
  </si>
  <si>
    <t>Servicio informativo - Cables completo</t>
  </si>
  <si>
    <t>EX-2019-92558412-APN-DTYC#MSYDS</t>
  </si>
  <si>
    <t>IF-2019-92557891-APN-DTYC#MSYDS</t>
  </si>
  <si>
    <t>0005-00006740</t>
  </si>
  <si>
    <t xml:space="preserve">PARACETAMOL 500MG COMP </t>
  </si>
  <si>
    <t>EX-2019-92563462-APN-DTYC#MSYDS</t>
  </si>
  <si>
    <t>IF-2019-92562971-APN-DTYC#MSYDS</t>
  </si>
  <si>
    <t xml:space="preserve">klonal srl </t>
  </si>
  <si>
    <t xml:space="preserve">paracetamol 500mg comp </t>
  </si>
  <si>
    <t>EX-2019-92611929-APN-DTYC#MSYDS</t>
  </si>
  <si>
    <t>IF-2019-92609798-APN-DTYC#MSYDS</t>
  </si>
  <si>
    <t>0009-00006436</t>
  </si>
  <si>
    <t>0002-00233624</t>
  </si>
  <si>
    <t>Laboratorios Fabra S.A.</t>
  </si>
  <si>
    <t>137-006-101-404</t>
  </si>
  <si>
    <t xml:space="preserve">Levotiroxina 0.1 mg </t>
  </si>
  <si>
    <t>Comprimidos</t>
  </si>
  <si>
    <t>EX-2019-92946244-APN-DTYC#MSYDS</t>
  </si>
  <si>
    <t>IF-2019-92945215-APN-DTYC#MSYDS</t>
  </si>
  <si>
    <t>EX-2019-92952241-APN-DTYC#MSYDS</t>
  </si>
  <si>
    <t>IF-2019-92950896-APN-DTYC#MSYDS</t>
  </si>
  <si>
    <t>0006-00000079</t>
  </si>
  <si>
    <t>Biotenk S.A</t>
  </si>
  <si>
    <t>EX-2019-92958098-APN-DTYC#MSYDS</t>
  </si>
  <si>
    <t>IF-2019-92956784-APN-DTYC#MSYDS</t>
  </si>
  <si>
    <t>0006-00000386</t>
  </si>
  <si>
    <t>EX-2019-93346532-APN-DTYC#MSYDS</t>
  </si>
  <si>
    <t>IF-2019-93342203-APN-DTYC#MSYDS</t>
  </si>
  <si>
    <t>3001-00001956</t>
  </si>
  <si>
    <t>932-937-938</t>
  </si>
  <si>
    <t>PFIZER S.R.L.</t>
  </si>
  <si>
    <t>2.5.2-8784.14</t>
  </si>
  <si>
    <t>Xyntha 1000 UI VL AR</t>
  </si>
  <si>
    <t>Cajas</t>
  </si>
  <si>
    <t>EX-2019-93357815-APN-DTYC#MSYDS</t>
  </si>
  <si>
    <t>IF-2019-93355519-APN-DTYC#MSYDS</t>
  </si>
  <si>
    <t>3001-00001958</t>
  </si>
  <si>
    <t>1021-1022-1067-1068</t>
  </si>
  <si>
    <t>2.5.2-8784.18</t>
  </si>
  <si>
    <t>Xyntha 500 UI VL AR</t>
  </si>
  <si>
    <t>EX-2019-93364013-APN-DTYC#MSYDS</t>
  </si>
  <si>
    <t>IF-2019-93362277-APN-DTYC#MSYDS</t>
  </si>
  <si>
    <t>3001-00001957</t>
  </si>
  <si>
    <t>935-936-939-940-942</t>
  </si>
  <si>
    <t>EX-2019-93374352-APN-DTYC#MSYDS</t>
  </si>
  <si>
    <t>IF-2019-93371186-APN-DTYC#MSYDS</t>
  </si>
  <si>
    <t>3001-00001959</t>
  </si>
  <si>
    <t>933-934-943-1065-1066</t>
  </si>
  <si>
    <t>EX-2019-93381939-APN-DTYC#MSYDS</t>
  </si>
  <si>
    <t>IF-2019-93380678-APN-DTYC#MSYDS</t>
  </si>
  <si>
    <t>B-0008-00001660</t>
  </si>
  <si>
    <t>2.5.2-1725.15</t>
  </si>
  <si>
    <t>IBUPROFENO 2% SUSP. ORAL X 90 ML</t>
  </si>
  <si>
    <t>EX-2019-93459632-APN-DTYC#MSYDS</t>
  </si>
  <si>
    <t>IF-2019-93455230-APN-DTYC#MSYDS</t>
  </si>
  <si>
    <t>B-0700-133</t>
  </si>
  <si>
    <t>2019-82788692</t>
  </si>
  <si>
    <t>PAM</t>
  </si>
  <si>
    <t>2.9.5-9128.23</t>
  </si>
  <si>
    <t>Implante Coclear</t>
  </si>
  <si>
    <t>EX-2019-93487427-APN-DTYC#MSYDS</t>
  </si>
  <si>
    <t>IF-2019-93482896-APN-DTYC#MSYDS</t>
  </si>
  <si>
    <t>B-00003-00009063</t>
  </si>
  <si>
    <t>Bioars</t>
  </si>
  <si>
    <t>.SAB.CE</t>
  </si>
  <si>
    <t>HBSAB</t>
  </si>
  <si>
    <t>DETERMINACIONES</t>
  </si>
  <si>
    <t>.CVAB.CE.96</t>
  </si>
  <si>
    <t>HCVAB EIA</t>
  </si>
  <si>
    <t>.AVAB.CE</t>
  </si>
  <si>
    <t>HAV AB</t>
  </si>
  <si>
    <t>.AVM.CE</t>
  </si>
  <si>
    <t>HAV IGM</t>
  </si>
  <si>
    <t>.HBE.CE</t>
  </si>
  <si>
    <t>HBE AG&amp;AB</t>
  </si>
  <si>
    <t>.BCM.CE</t>
  </si>
  <si>
    <t>HBC IGM</t>
  </si>
  <si>
    <t>EX-2019-93570295-APN-DTYC#MSYDS</t>
  </si>
  <si>
    <t>IF-2019-93567557-APN-DTYC#MSYDS</t>
  </si>
  <si>
    <t>EX-2019-93575370-APN-DTYC#MSYDS</t>
  </si>
  <si>
    <t>IF-2019-93573499-APN-DTYC#MSYDS</t>
  </si>
  <si>
    <t>EX-2019-93579692-APN-DTYC#MSYDS</t>
  </si>
  <si>
    <t>IF-2019-93578577-APN-DTYC#MSYDS</t>
  </si>
  <si>
    <t>EX-2019-93583532-APN-DTYC#MSYDS</t>
  </si>
  <si>
    <t>IF-2019-93581716-APN-DTYC#MSYDS</t>
  </si>
  <si>
    <t>B-0700-141</t>
  </si>
  <si>
    <t>PAM Argentina SA</t>
  </si>
  <si>
    <t>EX-2019-93827289-APN-DTYC#MSYDS</t>
  </si>
  <si>
    <t>IF-2019-93823132-APN-DTYC#MSYDS</t>
  </si>
  <si>
    <t>EX-2019-93885222-APN-DTYC#MSYDS</t>
  </si>
  <si>
    <t>IF-2019-93882710-APN-DTYC#MSYDS</t>
  </si>
  <si>
    <t>B-0700-132</t>
  </si>
  <si>
    <t>EX-2019-93913656-APN-DTYC#MSYDS</t>
  </si>
  <si>
    <t>IF-2019-93910208-APN-DTYC#MSYDS</t>
  </si>
  <si>
    <t>0002-00020265</t>
  </si>
  <si>
    <t>MEDI SISTEM S.R.L.</t>
  </si>
  <si>
    <t>2.5.1-9052.802</t>
  </si>
  <si>
    <t>REACTIVOS P/LAB. TEC. MANUAL; NOMBRE: TEST EMBARAZO, USO: DIAGNOSTICO, PRESENTACION: UNIDAD</t>
  </si>
  <si>
    <t>EX-2019-93914781-APN-DTYC#MSYDS</t>
  </si>
  <si>
    <t>IF-2019-93909895-APN-DTYC#MSYDS</t>
  </si>
  <si>
    <t>B-0700-139</t>
  </si>
  <si>
    <t>IMPLANTE COLCEAR</t>
  </si>
  <si>
    <t>EX-2019-94171889-APN-DTYC#MSYDS</t>
  </si>
  <si>
    <t>IF-2019-94171033-APN-DTYC#MSYDS</t>
  </si>
  <si>
    <t>0005-00006746</t>
  </si>
  <si>
    <t>AMLODIPINA 5MG COMP</t>
  </si>
  <si>
    <t>EX-2019-94237529-APN-DTYC#MSYDS</t>
  </si>
  <si>
    <t>IF-2019-94235261-APN-DTYC#MSYDS</t>
  </si>
  <si>
    <t>0006-00000391</t>
  </si>
  <si>
    <t>EX-2019-94275451-APN-DTYC#MSYDS</t>
  </si>
  <si>
    <t>IF-2019-94273708-APN-DTYC#MSYDS</t>
  </si>
  <si>
    <t>0006-00000390</t>
  </si>
  <si>
    <t>EX-2019-94744673-APN-DTYC#MSYDS</t>
  </si>
  <si>
    <t>IF-2019-94744473-APN-DTYC#MSYDS</t>
  </si>
  <si>
    <t>B-0013-00013546</t>
  </si>
  <si>
    <t>RG. 13:-REACTIVOS P/EQUIPO: EQUIPO: TERMOCICLADOR, MARCA EQUIPO: A DEFINIR NOMBRE DEL PRODUCTO: GENOTIPO HCV PRESENTACION: KIT.</t>
  </si>
  <si>
    <t>Reactivo</t>
  </si>
  <si>
    <t>EX-2019-94983035-APN-DTYC#MSYDS</t>
  </si>
  <si>
    <t>IF-2019-94660962-APN-DTYC#MSYDS</t>
  </si>
  <si>
    <t>0020-00004080</t>
  </si>
  <si>
    <t>Dr.LAZAR &amp; Cía S.A.</t>
  </si>
  <si>
    <t>LEVONORGESTREL - ETINILESTRADIOL</t>
  </si>
  <si>
    <t>CAJA X 21 COMP.</t>
  </si>
  <si>
    <t>EX-2019-95271597-APN-DTYC#MSYDS</t>
  </si>
  <si>
    <t>IF-2019-95270630-APN-DTYC#MSYDS</t>
  </si>
  <si>
    <t>0006-00000459</t>
  </si>
  <si>
    <t>CSL Behring SA</t>
  </si>
  <si>
    <t>2.5.2-8784.16</t>
  </si>
  <si>
    <t>Beriate 1000</t>
  </si>
  <si>
    <t>UI</t>
  </si>
  <si>
    <t>EX-2019-95275690-APN-DTYC#MSYDS</t>
  </si>
  <si>
    <t>IF-2019-95274979-APN-DTYC#MSYDS</t>
  </si>
  <si>
    <t>0006-00000460</t>
  </si>
  <si>
    <t>Csl Behring SA</t>
  </si>
  <si>
    <t>EX-2019-95382331-APN-DTYC#MSYDS</t>
  </si>
  <si>
    <t>IF-2019-95381628-APN-DTYC#MSYDS</t>
  </si>
  <si>
    <t>0020-00004081</t>
  </si>
  <si>
    <t>Dr. LAZAR &amp; Cía S.A. Química e Industrial</t>
  </si>
  <si>
    <t>LEVONORGESTREL-ETINILESTRADIOL</t>
  </si>
  <si>
    <t>CAJA X 21 COMPRIMIDOS</t>
  </si>
  <si>
    <t>EX-2019-95478291-APN-DTYC#MSYDS</t>
  </si>
  <si>
    <t>IF-2019-95476311-APN-DTYC#MSYDS</t>
  </si>
  <si>
    <t>0006-00000461</t>
  </si>
  <si>
    <t>EX-2019-95488656-APN-DTYC#MSYDS</t>
  </si>
  <si>
    <t>IF-2019-95483459-APN-DTYC#MSYDS</t>
  </si>
  <si>
    <t>0006-00000462</t>
  </si>
  <si>
    <t>EX-2019-95682258-APN-DTYC#MSYDS</t>
  </si>
  <si>
    <t>IF-2019-95678852-APN-DTYC#MSYDS</t>
  </si>
  <si>
    <t>B-0014-0000173</t>
  </si>
  <si>
    <t>2.5.2-1894.10</t>
  </si>
  <si>
    <t>KIDROLASE 10000 UI FCO.AMP.</t>
  </si>
  <si>
    <t>AMPOLLA X 1</t>
  </si>
  <si>
    <t>EX-2019-95822199-APN-DTYC#MSYDS</t>
  </si>
  <si>
    <t>IF-2019-95822109-APN-DTYC#MSYDS</t>
  </si>
  <si>
    <t>0020-00004091</t>
  </si>
  <si>
    <t>LEVONORGESTREL- ETINILESTRADIOL</t>
  </si>
  <si>
    <t xml:space="preserve">CAJA X 21 COMPRIMIDOS </t>
  </si>
  <si>
    <t>EX-2019-95842990-APN-DTYC#MSYDS</t>
  </si>
  <si>
    <t>IF-2019-95842938-APN-DTYC#MSYDS</t>
  </si>
  <si>
    <t>0020-00004092</t>
  </si>
  <si>
    <t>Dr. LAZAR &amp; Cía S.A. Química e industrial</t>
  </si>
  <si>
    <t>EX-2019-95886235-APN-DTYC#MSYDS</t>
  </si>
  <si>
    <t>IF-2019-95884776-APN-DTYC#MSYDS</t>
  </si>
  <si>
    <t>EX-2019-95914260-APN-DTYC#MSYDS</t>
  </si>
  <si>
    <t>IF-2019-95899013-APN-DTYC#MSYDS</t>
  </si>
  <si>
    <t>0006-00000475</t>
  </si>
  <si>
    <t>EX-2019-95933254-APN-DTYC#MSYDS</t>
  </si>
  <si>
    <t>IF-2019-95931768-APN-DTYC#MSYDS</t>
  </si>
  <si>
    <t>0006-00000476</t>
  </si>
  <si>
    <t>EX-2019-95994727-APN-DTYC#MSYDS</t>
  </si>
  <si>
    <t>IF-2019-95993799-APN-DTYC#MSYDS</t>
  </si>
  <si>
    <t>0006-00000477</t>
  </si>
  <si>
    <t>EX-2019-96033885-APN-DTYC#MSYDS</t>
  </si>
  <si>
    <t>IF-2019-96032184-APN-DTYC#MSYDS</t>
  </si>
  <si>
    <t>B-700-142</t>
  </si>
  <si>
    <t>EX-2019-96040600-APN-DTYC#MSYDS</t>
  </si>
  <si>
    <t>IF-2019-96039334-APN-DTYC#MSYDS</t>
  </si>
  <si>
    <t>0006-00000478</t>
  </si>
  <si>
    <t>CSL Behring</t>
  </si>
  <si>
    <t>EX-2019-96042439-APN-DTYC#MSYDS</t>
  </si>
  <si>
    <t>IF-2019-96040249-APN-DTYC#MSYDS</t>
  </si>
  <si>
    <t>B-700-133</t>
  </si>
  <si>
    <t>EX-2019-96046757-APN-DTYC#MSYDS</t>
  </si>
  <si>
    <t>IF-2019-96045231-APN-DTYC#MSYDS</t>
  </si>
  <si>
    <t>B-700-141</t>
  </si>
  <si>
    <t>EX-2019-96053911-APN-DTYC#MSYDS</t>
  </si>
  <si>
    <t>IF-2019-96051835-APN-DTYC#MSYDS</t>
  </si>
  <si>
    <t>B-700-132</t>
  </si>
  <si>
    <t>IMPLANTE COCLAR</t>
  </si>
  <si>
    <t>EX-2019-96059028-APN-DTYC#MSYDS</t>
  </si>
  <si>
    <t>IF-2019-96057514-APN-DTYC#MSYDS</t>
  </si>
  <si>
    <t>B-700-139</t>
  </si>
  <si>
    <t>IMPLANTE COCLEAR</t>
  </si>
  <si>
    <t>EX-2019-96069233-APN-DTYC#MSYDS</t>
  </si>
  <si>
    <t>IF-2019-96064971-APN-DTYC#MSYDS</t>
  </si>
  <si>
    <t>0006-00000479</t>
  </si>
  <si>
    <t>2.5.2-8784.19</t>
  </si>
  <si>
    <t>Beriate 500</t>
  </si>
  <si>
    <t>EX-2019-96228816-APN-DTYC#MSYDS</t>
  </si>
  <si>
    <t>EX-2019-97132838-APN-DTYC#MSYDS</t>
  </si>
  <si>
    <t>IF-2019-97130014-APN-DTYC#MSYDS</t>
  </si>
  <si>
    <t>0008-00001887</t>
  </si>
  <si>
    <t>BIOPROFARMA BAGÓ S.A.</t>
  </si>
  <si>
    <t>2.5.2-3956.48</t>
  </si>
  <si>
    <t>TRETINOINA 10 MG.-VESANOID PRES.:ENV.X100 CAPS</t>
  </si>
  <si>
    <t>UNIDADES</t>
  </si>
  <si>
    <t>EX-2019-97140147-APN-DTYC#MSYDS</t>
  </si>
  <si>
    <t>IF-2019-97138641-APN-DTYC#MSYDS</t>
  </si>
  <si>
    <t>0008-00001890</t>
  </si>
  <si>
    <t>BIOPROFARMA BAGÓ S.A .</t>
  </si>
  <si>
    <t>2.5.2-1894.8</t>
  </si>
  <si>
    <t>ETOPOSIDO MARCA VP GEN PRES.: AMP. X 100 MG SOL. INY.</t>
  </si>
  <si>
    <t>EX-2019-97149696-APN-DTYC#MSYDS</t>
  </si>
  <si>
    <t>IF-2019-97148627-APN-DTYC#MSYDS</t>
  </si>
  <si>
    <t>0008-00001891</t>
  </si>
  <si>
    <t>2.5.2-1894.60</t>
  </si>
  <si>
    <t>DOXORUBICINA. DOXTIE 50MG. PRES.: ESTUCHE POR 1 FCO. AMP.</t>
  </si>
  <si>
    <t>2.5.2-1894.37</t>
  </si>
  <si>
    <t>MITOXANTRONA. MITOXGEN 20 MG. PRES.: ESTUCHE POR 1 FCO. AMP.</t>
  </si>
  <si>
    <t>2.5.2-1913.9</t>
  </si>
  <si>
    <t>DACTINOMICINA.COSMEGEN 0.5 MG. PRES.: ESTUCHE POR 1 FCO.AMP.</t>
  </si>
  <si>
    <t>EX-2019-97196368-APN-DTYC#MSYDS</t>
  </si>
  <si>
    <t>IF-2019-97196136-APN-DTYC#MSYDS</t>
  </si>
  <si>
    <t>0029-00001376</t>
  </si>
  <si>
    <t>2.5.2- 1828.76</t>
  </si>
  <si>
    <t>Raltegravir 400MG Isentress 400mg</t>
  </si>
  <si>
    <t>EX-2019-97325094-APN-DTYC#MSYDS</t>
  </si>
  <si>
    <t>IF-2019-97315420-APN-DTYC#MSYDS</t>
  </si>
  <si>
    <t>0006-00000466</t>
  </si>
  <si>
    <t>EX-2019-97337162-APN-DTYC#MSYDS</t>
  </si>
  <si>
    <t>IF-2019-97335858-APN-DTYC#MSYDS</t>
  </si>
  <si>
    <t>0006-00000467</t>
  </si>
  <si>
    <t>EX-2019-97393579-APN-DTYC#MSYDS</t>
  </si>
  <si>
    <t>IF-2019-97388572-APN-DTYC#MSYDS</t>
  </si>
  <si>
    <t>0014-00004507</t>
  </si>
  <si>
    <t>2.5.2-1894.66</t>
  </si>
  <si>
    <t>citostaticos-doxorrubicina</t>
  </si>
  <si>
    <t>fco amp</t>
  </si>
  <si>
    <t>2.5.2-1894.83</t>
  </si>
  <si>
    <t>citostaticos-imatinib</t>
  </si>
  <si>
    <t>2.5.2-1894.63</t>
  </si>
  <si>
    <t>citostaticos-ondansetron</t>
  </si>
  <si>
    <t>ampolla</t>
  </si>
  <si>
    <t>2.5.2-1894.88</t>
  </si>
  <si>
    <t>citostaticos-dasatinib</t>
  </si>
  <si>
    <t>EX-2019-97431706-APN-DTYC#MSYDS</t>
  </si>
  <si>
    <t>IF-2019-97430939-APN-DTYC#MSYDS</t>
  </si>
  <si>
    <t>0006-00000468</t>
  </si>
  <si>
    <t>EX-2019-97500542-APN-DTYC#MSYDS</t>
  </si>
  <si>
    <t>IF-2019-97499596-APN-DTYC#MSYDS</t>
  </si>
  <si>
    <t>0006-00000469</t>
  </si>
  <si>
    <t>EX-2019-97509438-APN-DTYC#MSYDS</t>
  </si>
  <si>
    <t>IF-2019-97508446-APN-DTYC#MSYDS</t>
  </si>
  <si>
    <t>0006-00000470</t>
  </si>
  <si>
    <t>EX-2019-97527695-APN-DTYC#MSYDS</t>
  </si>
  <si>
    <t>IF-2019-97523425-APN-DTYC#MSYDS</t>
  </si>
  <si>
    <t>Laboratorio Internacional Argentino S.A.</t>
  </si>
  <si>
    <t>Penicilina G Benzatínica frascos/ampollas por 2.400.000 UI</t>
  </si>
  <si>
    <t>frasco-ampolla</t>
  </si>
  <si>
    <t>EX-2019-97553398-APN-DTYC#MSYDS</t>
  </si>
  <si>
    <t>IF-2019-97551623-APN-DTYC#MSYDS</t>
  </si>
  <si>
    <t>0006-00000471</t>
  </si>
  <si>
    <t>Beraite 1000</t>
  </si>
  <si>
    <t>EX-2019-97573720-APN-DTYC#MSYDS</t>
  </si>
  <si>
    <t>IF-2019-97572236-APN-DTYC#MSYDS</t>
  </si>
  <si>
    <t>0006-00000472</t>
  </si>
  <si>
    <t>EX-2019-97585399-APN-DTYC#MSYDS</t>
  </si>
  <si>
    <t>IF-2019-97583172-APN-DTYC#MSYDS</t>
  </si>
  <si>
    <t>0006-00000473</t>
  </si>
  <si>
    <t>EX-2019-97608352-APN-DTYC#MSYDS</t>
  </si>
  <si>
    <t>IF-2019-97607008-APN-DTYC#MSYDS</t>
  </si>
  <si>
    <t>0006-00000474</t>
  </si>
  <si>
    <t>EX-2019-97700971-APN-DTYC#MSYDS</t>
  </si>
  <si>
    <t>IF-2019-97699883-APN-DTYC#MSYDS</t>
  </si>
  <si>
    <t>3026-00026971</t>
  </si>
  <si>
    <t>PFIZER SRL</t>
  </si>
  <si>
    <t>DEPO-PROVERA 150mg Vial 1x1 CTN AR</t>
  </si>
  <si>
    <t>Vial</t>
  </si>
  <si>
    <t>EX-2019-97704169-APN-DTYC#MSYDS</t>
  </si>
  <si>
    <t>IF-2019-97701666-APN-DTYC#MSYDS</t>
  </si>
  <si>
    <t>0007B00002846</t>
  </si>
  <si>
    <t>800004LPR18</t>
  </si>
  <si>
    <t>RS201842029909APNMS</t>
  </si>
  <si>
    <t>BIDON DE AGUA</t>
  </si>
  <si>
    <t>BIDHOG</t>
  </si>
  <si>
    <t>BIDON AGUA NATURAL DE MESA</t>
  </si>
  <si>
    <t>BIDON</t>
  </si>
  <si>
    <t>EX-2019-97707332-APN-DTYC#MSYDS</t>
  </si>
  <si>
    <t>IF-2019-97706254-APN-DTYC#MSYDS</t>
  </si>
  <si>
    <t>0006-00000481</t>
  </si>
  <si>
    <t>EX-2019-97720011-APN-DTYC#MSYDS</t>
  </si>
  <si>
    <t>IF-2019-97718741-APN-DTYC#MSYDS</t>
  </si>
  <si>
    <t>0006-00000465</t>
  </si>
  <si>
    <t>EX-2019-97738778-APN-DTYC#MSYDS</t>
  </si>
  <si>
    <t>IF-2019-97738640-APN-DTYC#MSYDS</t>
  </si>
  <si>
    <t>B-0008-00001631</t>
  </si>
  <si>
    <t>ANTIINFLAMATORIOS NO ESTEROIDE; TIPO: MONODROGA, DROGA GENERICA: IBUPROFENO, FORMA FARMACEUTICA: JARABE, PRESENTACION: 90 mL</t>
  </si>
  <si>
    <t>EX-2019-97743939-APN-DTYC#MSYDS</t>
  </si>
  <si>
    <t>IF-2019-97742013-APN-DTYC#MSYDS</t>
  </si>
  <si>
    <t>0006-00000482</t>
  </si>
  <si>
    <t>EX-2019-97774501-APN-DTYC#MSYDS</t>
  </si>
  <si>
    <t>IF-2019-97773594-APN-DTYC#MSYDS</t>
  </si>
  <si>
    <t>0006-00000526</t>
  </si>
  <si>
    <t>EX-2019-97780698-APN-DTYC#MSYDS</t>
  </si>
  <si>
    <t>IF-2019-97779948-APN-DTYC#MSYDS</t>
  </si>
  <si>
    <t>0006-00000525</t>
  </si>
  <si>
    <t>EX-2019-97787097-APN-DTYC#MSYDS</t>
  </si>
  <si>
    <t>IF-2019-97786118-APN-DTYC#MSYDS</t>
  </si>
  <si>
    <t>0006-00000524</t>
  </si>
  <si>
    <t>EX-2019-97793594-APN-DTYC#MSYDS</t>
  </si>
  <si>
    <t>IF-2019-97791893-APN-DTYC#MSYDS</t>
  </si>
  <si>
    <t>0006-00000537</t>
  </si>
  <si>
    <t>EX-2019-97798964-APN-DTYC#MSYDS</t>
  </si>
  <si>
    <t>IF-2019-97798028-APN-DTYC#MSYDS</t>
  </si>
  <si>
    <t>0006-00000523</t>
  </si>
  <si>
    <t>EX-2019-97804449-APN-DTYC#MSYDS</t>
  </si>
  <si>
    <t>IF-2019-97803833-APN-DTYC#MSYDS</t>
  </si>
  <si>
    <t>0006-00000530</t>
  </si>
  <si>
    <t>EX-2019-97811706-APN-DTYC#MSYDS</t>
  </si>
  <si>
    <t>IF-2019-97811184-APN-DTYC#MSYDS</t>
  </si>
  <si>
    <t>0006-00000531</t>
  </si>
  <si>
    <t>EX-2019-97915945-APN-DTYC#MSYDS</t>
  </si>
  <si>
    <t>IF-2019-97914419-APN-DTYC#MSYDS</t>
  </si>
  <si>
    <t>0006-00000483</t>
  </si>
  <si>
    <t>EX-2019-97916318-APN-DTYC#MSYDS</t>
  </si>
  <si>
    <t>IF-2019-97719710-APN-DTYC#MSYDS</t>
  </si>
  <si>
    <t>0020-00004094</t>
  </si>
  <si>
    <t>Dr. Lazar &amp; Cía. S.A. Quimica e Industrial</t>
  </si>
  <si>
    <t>EX-2019-97927878-APN-DTYC#MSYDS</t>
  </si>
  <si>
    <t>IF-2019-97926990-APN-DTYC#MSYDS</t>
  </si>
  <si>
    <t>0006-00000529</t>
  </si>
  <si>
    <t>EX-2019-97935666-APN-DTYC#MSYDS</t>
  </si>
  <si>
    <t>IF-2019-97934613-APN-DTYC#MSYDS</t>
  </si>
  <si>
    <t>0006-00000528</t>
  </si>
  <si>
    <t>EX-2019-97946280-APN-DTYC#MSYDS</t>
  </si>
  <si>
    <t>IF-2019-97945231-APN-DTYC#MSYDS</t>
  </si>
  <si>
    <t>0006-00000527</t>
  </si>
  <si>
    <t>EX-2019-97960712-APN-DTYC#MSYDS</t>
  </si>
  <si>
    <t>IF-2019-97960558-APN-DTYC#MSYDS</t>
  </si>
  <si>
    <t>0020-00004093</t>
  </si>
  <si>
    <t>Dr.LAZAR &amp; Cía S.A. Quimica e Industrial</t>
  </si>
  <si>
    <t xml:space="preserve">caja x 21 comprimidos </t>
  </si>
  <si>
    <t>caja x 21 comprimidos</t>
  </si>
  <si>
    <t>EX-2019-97963887-APN-DTYC#MSYDS</t>
  </si>
  <si>
    <t>IF-2019-97962747-APN-DTYC#MSYDS</t>
  </si>
  <si>
    <t>0006-00000532</t>
  </si>
  <si>
    <t>EX-2019-97971504-APN-DTYC#MSYDS</t>
  </si>
  <si>
    <t>IF-2019-97971272-APN-DTYC#MSYDS</t>
  </si>
  <si>
    <t>13-6150</t>
  </si>
  <si>
    <t>Polivitamínico</t>
  </si>
  <si>
    <t>20 ml</t>
  </si>
  <si>
    <t>EX-2019-98015368-APN-DTYC#MSYDS</t>
  </si>
  <si>
    <t>IF-2019-98015246-APN-DTYC#MSYDS</t>
  </si>
  <si>
    <t>0008-00000672</t>
  </si>
  <si>
    <t>13-2910</t>
  </si>
  <si>
    <t>Hierro Folico</t>
  </si>
  <si>
    <t>60 mg</t>
  </si>
  <si>
    <t>EX-2019-98039356-APN-DTYC#MSYDS</t>
  </si>
  <si>
    <t>IF-2019-98038358-APN-DTYC#MSYDS</t>
  </si>
  <si>
    <t>0005-00006761</t>
  </si>
  <si>
    <t xml:space="preserve">CEFALEXINA 500MG COMP </t>
  </si>
  <si>
    <t>EX-2019-98100394-APN-DTYC#MSYDS</t>
  </si>
  <si>
    <t>IF-2019-98099857-APN-DTYC#MSYDS</t>
  </si>
  <si>
    <t>0008-00000673</t>
  </si>
  <si>
    <t>13-3312</t>
  </si>
  <si>
    <t>Ibuprofeno</t>
  </si>
  <si>
    <t>90ml</t>
  </si>
  <si>
    <t>EX-2019-98115442-APN-DTYC#MSYDS</t>
  </si>
  <si>
    <t>IF-2019-98112837-APN-DTYC#MSYDS</t>
  </si>
  <si>
    <t>B035200022888</t>
  </si>
  <si>
    <t>Suizo Argentina S.A.</t>
  </si>
  <si>
    <t>3.5.2-9494.1</t>
  </si>
  <si>
    <t>Servicio</t>
  </si>
  <si>
    <t>3.2.2-5271.1</t>
  </si>
  <si>
    <t>EX-2019-98152919-APN-DTYC#MSYDS</t>
  </si>
  <si>
    <t>IF-2019-98152901-APN-DTYC#MSYDS</t>
  </si>
  <si>
    <t>0020-00004103</t>
  </si>
  <si>
    <t>2.5.2-1895.46</t>
  </si>
  <si>
    <t>DESOGESTREL</t>
  </si>
  <si>
    <t xml:space="preserve">CAJA X 28 COMPRIMIDOS </t>
  </si>
  <si>
    <t>EX-2019-98370633-APN-DTYC#MSYDS</t>
  </si>
  <si>
    <t>IF-2019-98370489-APN-DTYC#MSYDS</t>
  </si>
  <si>
    <t>0020-00004104</t>
  </si>
  <si>
    <t>Dr. LAZAR &amp; Cía S.A. Quimica e industrial</t>
  </si>
  <si>
    <t>EX-2019-98381965-APN-DTYC#MSYDS</t>
  </si>
  <si>
    <t>IF-2019-98374978-APN-DTYC#MSYDS</t>
  </si>
  <si>
    <t>0006-00000536</t>
  </si>
  <si>
    <t>EX-2019-98384555-APN-DTYC#MSYDS</t>
  </si>
  <si>
    <t>IF-2019-98384490-APN-DTYC#MSYDS</t>
  </si>
  <si>
    <t>0020-00004113</t>
  </si>
  <si>
    <t>Dr. LAZAR &amp; Cía S.A. Quimica e Industrial</t>
  </si>
  <si>
    <t>EX-2019-98392908-APN-DTYC#MSYDS</t>
  </si>
  <si>
    <t>IF-2019-98391566-APN-DTYC#MSYDS</t>
  </si>
  <si>
    <t>0006-00000533</t>
  </si>
  <si>
    <t>EX-2019-98401875-APN-DTYC#MSYDS</t>
  </si>
  <si>
    <t>IF-2019-98401007-APN-DTYC#MSYDS</t>
  </si>
  <si>
    <t>0020-00004114</t>
  </si>
  <si>
    <t>EX-2019-98419425-APN-DTYC#MSYDS</t>
  </si>
  <si>
    <t>IF-2019-98418295-APN-DTYC#MSYDS</t>
  </si>
  <si>
    <t>0006-00000534</t>
  </si>
  <si>
    <t>EX-2019-98464542-APN-DTYC#MSYDS</t>
  </si>
  <si>
    <t>IF-2019-98463123-APN-DTYC#MSYDS</t>
  </si>
  <si>
    <t>0006-00000535</t>
  </si>
  <si>
    <t>EX-2019-98559235-APN-DTYC#MSYDS</t>
  </si>
  <si>
    <t>IF-2019-98558377-APN-DTYC#MSYDS</t>
  </si>
  <si>
    <t>80-001-LPR17</t>
  </si>
  <si>
    <t>ERVICIO DE MANTENIMIENTO DE CALEFACTORES RENGLON 4</t>
  </si>
  <si>
    <t>EX-2019-98821688-APN-DTYC#MSYDS</t>
  </si>
  <si>
    <t>IF-2019-98820354-APN-DTYC#MSYDS</t>
  </si>
  <si>
    <t>0008-00000682</t>
  </si>
  <si>
    <t>Ibuprofeno Susp.</t>
  </si>
  <si>
    <t>90 ml</t>
  </si>
  <si>
    <t>EX-2019-98893319-APN-DTYC#MSYDS</t>
  </si>
  <si>
    <t>IF-2019-98893106-APN-DTYC#MSYDS</t>
  </si>
  <si>
    <t>0003-00002259</t>
  </si>
  <si>
    <t>2.5.1-9052.908</t>
  </si>
  <si>
    <t>TIRAS REACTIVAS LEISHMANIA</t>
  </si>
  <si>
    <t>EX-2019-98906676-APN-DTYC#MSYDS</t>
  </si>
  <si>
    <t>IF-2019-98904877-APN-DTYC#MSYDS</t>
  </si>
  <si>
    <t>0014-00004508</t>
  </si>
  <si>
    <t>EX-2019-99107345-APN-DTYC#MSYDS</t>
  </si>
  <si>
    <t>IF-2019-99107111-APN-DTYC#MSYDS</t>
  </si>
  <si>
    <t>0008-00000675</t>
  </si>
  <si>
    <t>13-4947</t>
  </si>
  <si>
    <t>Metronidazol</t>
  </si>
  <si>
    <t>500mg</t>
  </si>
  <si>
    <t>EX-2019-99315838-APN-DTYC#MSYDS</t>
  </si>
  <si>
    <t>IF-2019-99314361-APN-DTYC#MSYDS</t>
  </si>
  <si>
    <t>B-0008-00001684</t>
  </si>
  <si>
    <t>0001-00012335</t>
  </si>
  <si>
    <t>2.5.2-1872.71</t>
  </si>
  <si>
    <t>FERROGALFOL CAPS</t>
  </si>
  <si>
    <t>EX-2019-99347887-APN-DTYC#MSYDS</t>
  </si>
  <si>
    <t>IF-2019-99347317-APN-DTYC#MSYDS</t>
  </si>
  <si>
    <t>0008-00000680</t>
  </si>
  <si>
    <t>EX-2019-99367562-APN-DTYC#MSYDS</t>
  </si>
  <si>
    <t>IF-2019-99367164-APN-DTYC#MSYDS</t>
  </si>
  <si>
    <t>0008-00000679</t>
  </si>
  <si>
    <t>EX-2019-99371803-APN-DTYC#MSYDS</t>
  </si>
  <si>
    <t>IF-2019-99370950-APN-DTYC#MSYDS</t>
  </si>
  <si>
    <t>0008-00000684</t>
  </si>
  <si>
    <t>EX-2019-99372063-APN-DTYC#MSYDS</t>
  </si>
  <si>
    <t>IF-2019-99370346-APN-DTYC#MSYDS</t>
  </si>
  <si>
    <t>022-00004629</t>
  </si>
  <si>
    <t>00007-00014596</t>
  </si>
  <si>
    <t>129LIC2</t>
  </si>
  <si>
    <t xml:space="preserve"> KIT DE PRESERVATIVOS MAS GEL Y FOLLETOS  </t>
  </si>
  <si>
    <t>GRUESA</t>
  </si>
  <si>
    <t>853,,60</t>
  </si>
  <si>
    <t>2.9.5-5816.6</t>
  </si>
  <si>
    <t xml:space="preserve">kit de preservativos </t>
  </si>
  <si>
    <t>gruesa</t>
  </si>
  <si>
    <t>EX-2019-99384531-APN-DTYC#MSYDS</t>
  </si>
  <si>
    <t>IF-2019-99377752-APN-DTYC#MSYDS</t>
  </si>
  <si>
    <t>B00002-00003112</t>
  </si>
  <si>
    <t>Pro Med Internacional S.A.</t>
  </si>
  <si>
    <t>Jbe. Ibuprofeno 90ml</t>
  </si>
  <si>
    <t>EX-2019-99391834-APN-DTYC#MSYDS</t>
  </si>
  <si>
    <t>IF-2019-99391247-APN-DTYC#MSYDS</t>
  </si>
  <si>
    <t>B00002-00003113</t>
  </si>
  <si>
    <t xml:space="preserve">Jbe. Ibuprofeno 90ml </t>
  </si>
  <si>
    <t>EX-2019-99400641-APN-DTYC#MSYDS</t>
  </si>
  <si>
    <t>IF-2019-99399975-APN-DTYC#MSYDS</t>
  </si>
  <si>
    <t>biotenk sa</t>
  </si>
  <si>
    <t>HORMONAS MEDICINALES; TIPO: MONODROGA, DROGA GENERICA: LEVONORGESTREL, FORMA FARMACEUTICA: GRAGEA, PRESENTACION: ENVASE X 35</t>
  </si>
  <si>
    <t>EX-2019-99747919-APN-DTYC#MSYDS</t>
  </si>
  <si>
    <t>IF-2019-99746957-APN-DTYC#MSYDS</t>
  </si>
  <si>
    <t>0005-0006772</t>
  </si>
  <si>
    <t xml:space="preserve">cefalexina 500mg comp </t>
  </si>
  <si>
    <t>EX-2019-99778236-APN-DTYC#MSYDS</t>
  </si>
  <si>
    <t>IF-2019-99775798-APN-DTYC#MSYDS</t>
  </si>
  <si>
    <t>0001-00004644</t>
  </si>
  <si>
    <t>2-00000353</t>
  </si>
  <si>
    <t>9 DE JULIO 1925 2 SS - RAMON CASTILLO 489 - BRANDSEN 2665 - SUAREZ 2599 - SALGUERO 3457 - P.DE MENDOZA 370 - B. MITRE 3355 - CASEROS 2161 - AV. DE MAYO 869 - ZEPITA 3102</t>
  </si>
  <si>
    <t>CONTROL DE PLAGAS</t>
  </si>
  <si>
    <t>EX-2019-99787553-APN-DTYC#MSYDS</t>
  </si>
  <si>
    <t>IF-2019-99787307-APN-DTYC#MSYDS</t>
  </si>
  <si>
    <t>0022-00004629</t>
  </si>
  <si>
    <t>REM0007-00014637</t>
  </si>
  <si>
    <t xml:space="preserve">KOPELCO S A </t>
  </si>
  <si>
    <t>kit de preservativo</t>
  </si>
  <si>
    <t xml:space="preserve">KIT DE PRESERVATIVOS </t>
  </si>
  <si>
    <t>EX-2019-99912487-APN-DTYC#MSYDS</t>
  </si>
  <si>
    <t>IF-2019-99912221-APN-DTYC#MSYDS</t>
  </si>
  <si>
    <t>0005-00006770</t>
  </si>
  <si>
    <t>EX-2019-99929229-APN-DTYC#MSYDS</t>
  </si>
  <si>
    <t>IF-2019-99929204-APN-DTYC#MSYDS</t>
  </si>
  <si>
    <t>0020-00004087</t>
  </si>
  <si>
    <t>2.5.2-1821.404</t>
  </si>
  <si>
    <t>TALIDOMIDA LAZAR 100 MG</t>
  </si>
  <si>
    <t>EX-2019-99984941-APN-DTYC#MSYDS</t>
  </si>
  <si>
    <t>IF-2019-99980653-APN-DTYC#MSYDS</t>
  </si>
  <si>
    <t>0004-00000324</t>
  </si>
  <si>
    <t>2.9.5-8049.4</t>
  </si>
  <si>
    <t>DISPOSITIVOS INTRAUTERINOS</t>
  </si>
  <si>
    <t>U</t>
  </si>
  <si>
    <t>EX-2019-99992245-APN-DTYC#MSYDS</t>
  </si>
  <si>
    <t>IF-2019-99990064-APN-DTYC#MSYDS</t>
  </si>
  <si>
    <t>0004-00000323</t>
  </si>
  <si>
    <t>2.9.5-8049.1</t>
  </si>
  <si>
    <t>DISPOSITIVO INTRAUTERINO</t>
  </si>
  <si>
    <t>EX-2019-100037701-APN-DTYC#MSYDS</t>
  </si>
  <si>
    <t>IF-2019-100036682-APN-DTYC#MSYDS</t>
  </si>
  <si>
    <t>0005-00006775</t>
  </si>
  <si>
    <t>POLIVITAMINICO GTAS</t>
  </si>
  <si>
    <t>EX-2019-100055349-APN-DTYC#MSYDS</t>
  </si>
  <si>
    <t>IF-2019-100047577-APN-DTYC#MSYDS</t>
  </si>
  <si>
    <t>0003B00012682</t>
  </si>
  <si>
    <t>ACTO-2019-40622932-APN-JGM</t>
  </si>
  <si>
    <t>2.5.1-9017.380</t>
  </si>
  <si>
    <t>Palivizumab</t>
  </si>
  <si>
    <t>EX-2019-100110600-APN-DTYC#MSYDS</t>
  </si>
  <si>
    <t>IF-2019-100106570-APN-DTYC#MSYDS</t>
  </si>
  <si>
    <t>0003B00012684</t>
  </si>
  <si>
    <t>EX-2019-100122701-APN-DTYC#MSYDS</t>
  </si>
  <si>
    <t>IF-2019-100118453-APN-DTYC#MSYDS</t>
  </si>
  <si>
    <t>0003B00012685</t>
  </si>
  <si>
    <t>EX-2019-100131866-APN-DTYC#MSYDS</t>
  </si>
  <si>
    <t>IF-2019-100128774-APN-DTYC#MSYDS</t>
  </si>
  <si>
    <t>0003B00012687</t>
  </si>
  <si>
    <t>EX-2019-100143552-APN-DTYC#MSYDS</t>
  </si>
  <si>
    <t>IF-2019-100140717-APN-DTYC#MSYDS</t>
  </si>
  <si>
    <t>0003B00012688</t>
  </si>
  <si>
    <t>EX-2019-100196829-APN-DTYC#MSYDS</t>
  </si>
  <si>
    <t>IF-2019-100195893-APN-DTYC#MSYDS</t>
  </si>
  <si>
    <t>0003B00012689</t>
  </si>
  <si>
    <t>EX-2019-100203211-APN-DTYC#MSYDS</t>
  </si>
  <si>
    <t>IF-2019-100200269-APN-DTYC#MSYDS</t>
  </si>
  <si>
    <t>0003B00012691</t>
  </si>
  <si>
    <t>EX-2019-100392009-APN-DTYC#MSYDS</t>
  </si>
  <si>
    <t>IF-2019-100391813-APN-DTYC#MSYDS</t>
  </si>
  <si>
    <t>0014-00004535</t>
  </si>
  <si>
    <t>EX-2019-100545881-APN-DTYC#MSYDS</t>
  </si>
  <si>
    <t>IF-2019-100545351-APN-DTYC#MSYDS</t>
  </si>
  <si>
    <t>0008-00000681</t>
  </si>
  <si>
    <t>IBUPROFENO</t>
  </si>
  <si>
    <t>EX-2019-100549306-APN-DTYC#MSYDS</t>
  </si>
  <si>
    <t>IF-2019-100546898-APN-DTYC#MSYDS</t>
  </si>
  <si>
    <t>80-0017-LPU18</t>
  </si>
  <si>
    <t>CELNOVA ARGENTINA SA</t>
  </si>
  <si>
    <t>2.5.2-5791.65</t>
  </si>
  <si>
    <t>LENALINOVA 10 MG</t>
  </si>
  <si>
    <t>2.5.2-5791.66</t>
  </si>
  <si>
    <t>LENALINOVA 15</t>
  </si>
  <si>
    <t>2.5.2-5791.67</t>
  </si>
  <si>
    <t>LENALINOVA 25</t>
  </si>
  <si>
    <t>EX-2019-100550578-APN-DTYC#MSYDS</t>
  </si>
  <si>
    <t>IF-2019-100550236-APN-DTYC#MSYDS</t>
  </si>
  <si>
    <t>0008-00000685</t>
  </si>
  <si>
    <t>METRONIDAZOL</t>
  </si>
  <si>
    <t>EX-2019-100555317-APN-DTYC#MSYDS</t>
  </si>
  <si>
    <t>IF-2019-100555021-APN-DTYC#MSYDS</t>
  </si>
  <si>
    <t>0008-00000686</t>
  </si>
  <si>
    <t>80-0025LPU18</t>
  </si>
  <si>
    <t>EX-2019-100558915-APN-DTYC#MSYDS</t>
  </si>
  <si>
    <t>IF-2019-100555872-APN-DTYC#MSYDS</t>
  </si>
  <si>
    <t>LENALINOVA 10</t>
  </si>
  <si>
    <t>EX-2019-100562905-APN-DTYC#MSYDS</t>
  </si>
  <si>
    <t>IF-2019-100562316-APN-DTYC#MSYDS</t>
  </si>
  <si>
    <t>EX-2019-100565686-APN-DTYC#MSYDS</t>
  </si>
  <si>
    <t>IF-2019-100564768-APN-DTYC#MSYDS</t>
  </si>
  <si>
    <t>EX-2019-100750481-APN-DTYC#MSYDS</t>
  </si>
  <si>
    <t>IF-2019-100750243-APN-DTYC#MSYDS</t>
  </si>
  <si>
    <t>0008-00000689</t>
  </si>
  <si>
    <t>Polivitaminico</t>
  </si>
  <si>
    <t>20ml</t>
  </si>
  <si>
    <t>EX-2019-100756365-APN-DTYC#MSYDS</t>
  </si>
  <si>
    <t>IF-2019-100756129-APN-DTYC#MSYDS</t>
  </si>
  <si>
    <t>0008-00000688</t>
  </si>
  <si>
    <t>13-2920</t>
  </si>
  <si>
    <t>HIERRO GOTAS</t>
  </si>
  <si>
    <t>30ml</t>
  </si>
  <si>
    <t>EX-2019-100759298-APN-DTYC#MSYDS</t>
  </si>
  <si>
    <t>IF-2019-100755201-APN-DTYC#MSYDS</t>
  </si>
  <si>
    <t>FB220022-00004689</t>
  </si>
  <si>
    <t>remito r0007-00014650</t>
  </si>
  <si>
    <t>kopelco s.a.</t>
  </si>
  <si>
    <t>2.9.5.5816.6</t>
  </si>
  <si>
    <t>gruesas</t>
  </si>
  <si>
    <t>EX-2019-100763879-APN-DTYC#MSYDS</t>
  </si>
  <si>
    <t>IF-2019-100763615-APN-DTYC#MSYDS</t>
  </si>
  <si>
    <t>0008-00000687</t>
  </si>
  <si>
    <t xml:space="preserve">LAFEDAR S.A. </t>
  </si>
  <si>
    <t>13-4857</t>
  </si>
  <si>
    <t>MEBENDAZOL</t>
  </si>
  <si>
    <t>EX-2019-100940217-APN-DTYC#MSYDS</t>
  </si>
  <si>
    <t>IF-2019-100938610-APN-DTYC#MSYDS</t>
  </si>
  <si>
    <t>B-0008-00001690</t>
  </si>
  <si>
    <t>FERROGALFOL Caps</t>
  </si>
  <si>
    <t>EX-2019-101171756-APN-DTYC#MSYDS</t>
  </si>
  <si>
    <t>IF-2019-101171561-APN-DTYC#MSYDS</t>
  </si>
  <si>
    <t>B-0008-00001691</t>
  </si>
  <si>
    <t>EX-2019-101192791-APN-DTYC#MSYDS</t>
  </si>
  <si>
    <t>IF-2019-101191408-APN-DTYC#MSYDS</t>
  </si>
  <si>
    <t>B-0008-0001692</t>
  </si>
  <si>
    <t>EX-2019-101256271-APN-DTYC#MSYDS</t>
  </si>
  <si>
    <t>IF-2019-101231423-APN-DTYC#MSYDS</t>
  </si>
  <si>
    <t>0003B00012692</t>
  </si>
  <si>
    <t>2.5.1-9017-380</t>
  </si>
  <si>
    <t>26,636,98</t>
  </si>
  <si>
    <t>EX-2019-101258497-APN-DTYC#MSYDS</t>
  </si>
  <si>
    <t>IF-2019-101258349-APN-DTYC#MSYDS</t>
  </si>
  <si>
    <t>0020-00000783</t>
  </si>
  <si>
    <t>LABORATORIOS IMA SAIC</t>
  </si>
  <si>
    <t>GEMCITABINA 1 G IMA AF</t>
  </si>
  <si>
    <t>OXALIPLATINO (OLIPTINO) 100 MG IMA AF</t>
  </si>
  <si>
    <t>GEMCITABINA 200 MG IMA AF</t>
  </si>
  <si>
    <t>IDARUBICINA 10 MG IMA AF</t>
  </si>
  <si>
    <t>EX-2019-101275742-APN-DTYC#MSYDS</t>
  </si>
  <si>
    <t>IF-2019-101275022-APN-DTYC#MSYDS</t>
  </si>
  <si>
    <t>0020-00000784</t>
  </si>
  <si>
    <t>PACLITAXEL 100 MG IMA AF</t>
  </si>
  <si>
    <t>PACLITAXEL 300 MG IMA AF</t>
  </si>
  <si>
    <t>PACLITAXEL 30 MG IMA AF</t>
  </si>
  <si>
    <t>EX-2019-101283955-APN-DTYC#MSYDS</t>
  </si>
  <si>
    <t>IF-2019-101282574-APN-DTYC#MSYDS</t>
  </si>
  <si>
    <t>3001-00002034</t>
  </si>
  <si>
    <t>EX-2019-101323759-APN-DTYC#MSYDS</t>
  </si>
  <si>
    <t>IF-2019-101321095-APN-DTYC#MSYDS</t>
  </si>
  <si>
    <t>0003B00012693</t>
  </si>
  <si>
    <t>EX-2019-101327241-APN-DTYC#MSYDS</t>
  </si>
  <si>
    <t>IF-2019-101325524-APN-DTYC#MSYDS</t>
  </si>
  <si>
    <t>3001-00002035</t>
  </si>
  <si>
    <t>1290-1292-1293</t>
  </si>
  <si>
    <t>EX-2019-101340234-APN-DTYC#MSYDS</t>
  </si>
  <si>
    <t>IF-2019-101337293-APN-DTYC#MSYDS</t>
  </si>
  <si>
    <t>0003B00012694</t>
  </si>
  <si>
    <t>EX-2019-101346033-APN-DTYC#MSYDS</t>
  </si>
  <si>
    <t>IF-2019-101344102-APN-DTYC#MSYDS</t>
  </si>
  <si>
    <t>0014-00004513</t>
  </si>
  <si>
    <t>antiretrovirales-zidovudina</t>
  </si>
  <si>
    <t>frasco</t>
  </si>
  <si>
    <t>EX-2019-101364957-APN-DTYC#MSYDS</t>
  </si>
  <si>
    <t>IF-2019-101363644-APN-DTYC#MSYDS</t>
  </si>
  <si>
    <t>0003B00012695</t>
  </si>
  <si>
    <t>EX-2019-101371866-APN-DTYC#MSYDS</t>
  </si>
  <si>
    <t>IF-2019-101368903-APN-DTYC#MSYDS</t>
  </si>
  <si>
    <t>0003B00012696</t>
  </si>
  <si>
    <t>EX-2019-101393391-APN-DTYC#MSYDS</t>
  </si>
  <si>
    <t>IF-2019-101389364-APN-DTYC#MSYDS</t>
  </si>
  <si>
    <t>0003B00012697</t>
  </si>
  <si>
    <t>ACTO-2019-10622932-APN-JGM</t>
  </si>
  <si>
    <t>EX-2019-101397239-APN-DTYC#MSYDS</t>
  </si>
  <si>
    <t>IF-2019-101395449-APN-DTYC#MSYDS</t>
  </si>
  <si>
    <t>B0022-0004711</t>
  </si>
  <si>
    <t>REM-00007-00014649</t>
  </si>
  <si>
    <t xml:space="preserve">kits de preservativos </t>
  </si>
  <si>
    <t>EX-2019-101408341-APN-DTYC#MSYDS</t>
  </si>
  <si>
    <t>IF-2019-101406111-APN-DTYC#MSYDS</t>
  </si>
  <si>
    <t>0003B00012698</t>
  </si>
  <si>
    <t>EX-2019-101427783-APN-DTYC#MSYDS</t>
  </si>
  <si>
    <t>IF-2019-101426581-APN-DTYC#MSYDS</t>
  </si>
  <si>
    <t>0020-00000809</t>
  </si>
  <si>
    <t>ADC905</t>
  </si>
  <si>
    <t>AJUSTE POR REDONDEO</t>
  </si>
  <si>
    <t>.</t>
  </si>
  <si>
    <t>ACETATO DE CIPROTERONA X 50</t>
  </si>
  <si>
    <t>EX-2019-101556685-APN-DTYC#MSYDS</t>
  </si>
  <si>
    <t>IF-2019-101556265-APN-DTYC#MSYDS</t>
  </si>
  <si>
    <t>0009-00006747</t>
  </si>
  <si>
    <t>RTO 234636</t>
  </si>
  <si>
    <t>137-006-029-103</t>
  </si>
  <si>
    <t>Dexametasona Amp</t>
  </si>
  <si>
    <t>Ampolla</t>
  </si>
  <si>
    <t>EX-2019-101560216-APN-DTYC#MSYDS</t>
  </si>
  <si>
    <t>IF-2019-101559712-APN-DTYC#MSYDS</t>
  </si>
  <si>
    <t>0009-00006474</t>
  </si>
  <si>
    <t>EX-2019-101563240-APN-DTYC#MSYDS</t>
  </si>
  <si>
    <t>IF-2019-101562871-APN-DTYC#MSYDS</t>
  </si>
  <si>
    <t>0009-00006475</t>
  </si>
  <si>
    <t>Rto 234637</t>
  </si>
  <si>
    <t>137-006-003-406</t>
  </si>
  <si>
    <t>Amoxicilina 500 mg Comp</t>
  </si>
  <si>
    <t>EX-2019-101654274-APN-DTYC#MSYDS</t>
  </si>
  <si>
    <t>IF-2019-101644116-APN-DTYC#MSYDS</t>
  </si>
  <si>
    <t>0003B00012699</t>
  </si>
  <si>
    <t>EX-2019-101683402-APN-DTYC#MSYDS</t>
  </si>
  <si>
    <t>IF-2019-101676217-APN-DTYC#MSYDS</t>
  </si>
  <si>
    <t>EX-2019-101840861-APN-DTYC#MSYDS</t>
  </si>
  <si>
    <t>IF-2019-101838683-APN-DTYC#MSYDS</t>
  </si>
  <si>
    <t>B00002-00003118</t>
  </si>
  <si>
    <t>PRO MED INTERNACIONAL S.A.</t>
  </si>
  <si>
    <t>2.5.2-1872.7</t>
  </si>
  <si>
    <t>SULFATO FERROSO SOLUCION GOTERO</t>
  </si>
  <si>
    <t>EX-2019-101887676-APN-DTYC#MSYDS</t>
  </si>
  <si>
    <t>IF-2019-101887504-APN-DTYC#MSYDS</t>
  </si>
  <si>
    <t>0003B00012700</t>
  </si>
  <si>
    <t>EX-2019-101888080-APN-DTYC#MSYDS</t>
  </si>
  <si>
    <t>IF-2019-101887915-APN-DTYC#MSYDS</t>
  </si>
  <si>
    <t>0003B00012701</t>
  </si>
  <si>
    <t>ACTO-2019-40622932</t>
  </si>
  <si>
    <t>EX-2019-101888324-APN-DTYC#MSYDS</t>
  </si>
  <si>
    <t>IF-2019-101888197-APN-DTYC#MSYDS</t>
  </si>
  <si>
    <t>0003B00012702</t>
  </si>
  <si>
    <t>EX-2019-101888730-APN-DTYC#MSYDS</t>
  </si>
  <si>
    <t>IF-2019-101888560-APN-DTYC#MSYDS</t>
  </si>
  <si>
    <t>0003B00012703</t>
  </si>
  <si>
    <t>EX-2019-101888958-APN-DTYC#MSYDS</t>
  </si>
  <si>
    <t>IF-2019-101888890-APN-DTYC#MSYDS</t>
  </si>
  <si>
    <t>0003B00012704</t>
  </si>
  <si>
    <t>EX-2019-101889276-APN-DTYC#MSYDS</t>
  </si>
  <si>
    <t>IF-2019-101889120-APN-DTYC#MSYDS</t>
  </si>
  <si>
    <t>0003B00012705</t>
  </si>
  <si>
    <t>EX-2019-101889933-APN-DTYC#MSYDS</t>
  </si>
  <si>
    <t>IF-2019-101889879-APN-DTYC#MSYDS</t>
  </si>
  <si>
    <t>0003B00012706</t>
  </si>
  <si>
    <t>EX-2019-101890250-APN-DTYC#MSYDS</t>
  </si>
  <si>
    <t>IF-2019-101890192-APN-DTYC#MSYDS</t>
  </si>
  <si>
    <t>0003B00012707</t>
  </si>
  <si>
    <t>Abbvie S.A</t>
  </si>
  <si>
    <t>EX-2019-101960716-APN-DTYC#MSYDS</t>
  </si>
  <si>
    <t>IF-2019-101957676-APN-DTYC#MSYDS</t>
  </si>
  <si>
    <t>69-817</t>
  </si>
  <si>
    <t>80-0025-lpu18</t>
  </si>
  <si>
    <t>Laboratorios BAGO S.A</t>
  </si>
  <si>
    <t>Medicamentos</t>
  </si>
  <si>
    <t>EX-2019-101976680-APN-DTYC#MSYDS</t>
  </si>
  <si>
    <t>IF-2019-101974549-APN-DTYC#MSYDS</t>
  </si>
  <si>
    <t>69-818</t>
  </si>
  <si>
    <t>LABORATORIOS BAGO S.A</t>
  </si>
  <si>
    <t>MEDICAMENTOS</t>
  </si>
  <si>
    <t>EX-2019-101981374-APN-DTYC#MSYDS</t>
  </si>
  <si>
    <t>IF-2019-101979906-APN-DTYC#MSYDS</t>
  </si>
  <si>
    <t>0003B00012690</t>
  </si>
  <si>
    <t>EX-2019-101985048-APN-DTYC#MSYDS</t>
  </si>
  <si>
    <t>IF-2019-101983051-APN-DTYC#MSYDS</t>
  </si>
  <si>
    <t>69-820</t>
  </si>
  <si>
    <t>EX-2019-102006211-APN-DTYC#MSYDS</t>
  </si>
  <si>
    <t>IF-2019-102004957-APN-DTYC#MSYDS</t>
  </si>
  <si>
    <t>0003B00013093</t>
  </si>
  <si>
    <t>80-0010-CPU18</t>
  </si>
  <si>
    <t>ACTO-2019-19516076-APN-JGM</t>
  </si>
  <si>
    <t>2.5.2-1828.95</t>
  </si>
  <si>
    <t>Ritonavir 100 mgr</t>
  </si>
  <si>
    <t>EX-2019-102012230-APN-DTYC#MSYDS</t>
  </si>
  <si>
    <t>IF-2019-102010199-APN-DTYC#MSYDS</t>
  </si>
  <si>
    <t>0003B00013094</t>
  </si>
  <si>
    <t>80-010-LPU18</t>
  </si>
  <si>
    <t>Titonavir 100 mgr</t>
  </si>
  <si>
    <t>EX-2019-102110455-APN-DTYC#MSYDS</t>
  </si>
  <si>
    <t>IF-2019-102109634-APN-DTYC#MSYDS</t>
  </si>
  <si>
    <t>B000800000501</t>
  </si>
  <si>
    <t>1239-1240</t>
  </si>
  <si>
    <t>LABORATORIO KEMEX SA</t>
  </si>
  <si>
    <t>2.5.2-3956.1</t>
  </si>
  <si>
    <t>DOCETAXEL 20MG</t>
  </si>
  <si>
    <t>FCO, AMP.</t>
  </si>
  <si>
    <t>2.5.2-3956.2</t>
  </si>
  <si>
    <t>DOCETAXEL 80MG</t>
  </si>
  <si>
    <t>2.5.2-1894.14</t>
  </si>
  <si>
    <t>VINCRISTINA 1MG</t>
  </si>
  <si>
    <t>FCO. AMP.</t>
  </si>
  <si>
    <t>2.5.2-1894.41</t>
  </si>
  <si>
    <t>OXALIPLATINO 50MG</t>
  </si>
  <si>
    <t>2.5.2-1894.25</t>
  </si>
  <si>
    <t>FLUOROURACILO 500 MG</t>
  </si>
  <si>
    <t>2.5.2-1894.39</t>
  </si>
  <si>
    <t>VINBLASTINA 10 MG</t>
  </si>
  <si>
    <t xml:space="preserve">FCO. AMP. </t>
  </si>
  <si>
    <t>EX-2019-102122555-APN-DTYC#MSYDS</t>
  </si>
  <si>
    <t>IF-2019-102122373-APN-DTYC#MSYDS</t>
  </si>
  <si>
    <t>2017-24173136</t>
  </si>
  <si>
    <t>LABORATORIO LKM SA</t>
  </si>
  <si>
    <t>Taxocris 30 mg x 1</t>
  </si>
  <si>
    <t>Tocitrap 20 mg x 5</t>
  </si>
  <si>
    <t xml:space="preserve">Crisapla 100 mg </t>
  </si>
  <si>
    <t>Crisapla 100 mg</t>
  </si>
  <si>
    <t>EX-2019-102127874-APN-DTYC#MSYDS</t>
  </si>
  <si>
    <t>IF-2019-102127831-APN-DTYC#MSYDS</t>
  </si>
  <si>
    <t>Ifocris 1 gr</t>
  </si>
  <si>
    <t>Bleocris 15 U</t>
  </si>
  <si>
    <t>Itoxaril 100 mg x 1</t>
  </si>
  <si>
    <t>Gestredos 1 gr</t>
  </si>
  <si>
    <t>EX-2019-102131096-APN-DTYC#MSYDS</t>
  </si>
  <si>
    <t>IF-2019-102130986-APN-DTYC#MSYDS</t>
  </si>
  <si>
    <t>Doxplax x 1</t>
  </si>
  <si>
    <t>EX-2019-102134716-APN-DTYC#MSYDS</t>
  </si>
  <si>
    <t>IF-2019-102134633-APN-DTYC#MSYDS</t>
  </si>
  <si>
    <t>Dacarbazina 100 mg</t>
  </si>
  <si>
    <t>Ondansetron 8 mg x 10</t>
  </si>
  <si>
    <t>Mitomicina 20 mg x 1</t>
  </si>
  <si>
    <t>Crisapla 50 mg x 1</t>
  </si>
  <si>
    <t>Tocitrap 100 mg x 5</t>
  </si>
  <si>
    <t>EX-2019-102369632-APN-DTYC#MSYDS</t>
  </si>
  <si>
    <t>IF-2019-102358792-APN-DTYC#MSYDS</t>
  </si>
  <si>
    <t>0027-00001519</t>
  </si>
  <si>
    <t>ELI LILLY INTERAMERICA INC, Suc Argentina</t>
  </si>
  <si>
    <t>2.5.2-1895.79</t>
  </si>
  <si>
    <t>SOMATOTROFINA - HUTROPE 18 UI</t>
  </si>
  <si>
    <t>EX-2019-102399733-APN-DTYC#MSYDS</t>
  </si>
  <si>
    <t>IF-2019-102398917-APN-DTYC#MSYDS</t>
  </si>
  <si>
    <t>0009-00006481</t>
  </si>
  <si>
    <t>RTO. 234739</t>
  </si>
  <si>
    <t>LABORATORIOS FABRA SA</t>
  </si>
  <si>
    <t>Amoxicilina 500 mg comp</t>
  </si>
  <si>
    <t>EX-2019-102411220-APN-DTYC#MSYDS</t>
  </si>
  <si>
    <t>IF-2019-102409486-APN-DTYC#MSYDS</t>
  </si>
  <si>
    <t>0009-00006480</t>
  </si>
  <si>
    <t>RTO. 234738</t>
  </si>
  <si>
    <t>137-006-033-211</t>
  </si>
  <si>
    <t>Penicilina F/A</t>
  </si>
  <si>
    <t>F/A</t>
  </si>
  <si>
    <t>EX-2019-102417510-APN-DTYC#MSYDS</t>
  </si>
  <si>
    <t>IF-2019-102417027-APN-DTYC#MSYDS</t>
  </si>
  <si>
    <t>0009-00006482</t>
  </si>
  <si>
    <t>RTO. 234740</t>
  </si>
  <si>
    <t>Comprimido</t>
  </si>
  <si>
    <t>EX-2019-102496267-APN-DTYC#MSYDS</t>
  </si>
  <si>
    <t>IF-2019-102496107-APN-DTYC#MSYDS</t>
  </si>
  <si>
    <t>4000-00003649</t>
  </si>
  <si>
    <t>80-0039-cdi19</t>
  </si>
  <si>
    <t>0200-00033153</t>
  </si>
  <si>
    <t>Biosidus Farma s.a.</t>
  </si>
  <si>
    <t>hht pen argentina licitacion m.salud</t>
  </si>
  <si>
    <t xml:space="preserve">Hormona de crecimiento </t>
  </si>
  <si>
    <t xml:space="preserve">unidades </t>
  </si>
  <si>
    <t>EX-2019-102518870-APN-DTYC#MSYDS</t>
  </si>
  <si>
    <t>IF-2019-102517765-APN-DTYC#MSYDS</t>
  </si>
  <si>
    <t>4000-00003650</t>
  </si>
  <si>
    <t>0200-00033154</t>
  </si>
  <si>
    <t>Biosidus farma s.a.</t>
  </si>
  <si>
    <t>hormona de crecimiento</t>
  </si>
  <si>
    <t>EX-2019-102519603-APN-DTYC#MSYDS</t>
  </si>
  <si>
    <t>IF-2019-102519183-APN-DTYC#MSYDS</t>
  </si>
  <si>
    <t>0010-00003909</t>
  </si>
  <si>
    <t>R X 0009-00055653</t>
  </si>
  <si>
    <t>2.5.2-1894.22</t>
  </si>
  <si>
    <t>Tamoxifeno</t>
  </si>
  <si>
    <t>EX-2019-102522634-APN-DTYC#MSYDS</t>
  </si>
  <si>
    <t>IF-2019-102521542-APN-DTYC#MSYDS</t>
  </si>
  <si>
    <t>0005-00006783</t>
  </si>
  <si>
    <t xml:space="preserve">ENALAPRIL 10 MG COMP </t>
  </si>
  <si>
    <t>EX-2019-102528865-APN-DTYC#MSYDS</t>
  </si>
  <si>
    <t>IF-2019-102527787-APN-DTYC#MSYDS</t>
  </si>
  <si>
    <t>0005-00006781</t>
  </si>
  <si>
    <t>CEFALEXINA 500MG COMP</t>
  </si>
  <si>
    <t>EX-2019-102536854-APN-DTYC#MSYDS</t>
  </si>
  <si>
    <t>IF-2019-102536016-APN-DTYC#MSYDS</t>
  </si>
  <si>
    <t>DROGUERIA META SA</t>
  </si>
  <si>
    <t>2.5.2-1894.3</t>
  </si>
  <si>
    <t>Carboplatino Tuteur 450mg</t>
  </si>
  <si>
    <t>EX-2019-102562018-APN-DTYC#MSYDS</t>
  </si>
  <si>
    <t>IF-2019-102560814-APN-DTYC#MSYDS</t>
  </si>
  <si>
    <t>0010-00003914</t>
  </si>
  <si>
    <t>R X 009-00055701</t>
  </si>
  <si>
    <t>2.5.2-1913.7</t>
  </si>
  <si>
    <t>CPT11 - IRINOTECAN</t>
  </si>
  <si>
    <t>EX-2019-102939027-APN-DTYC#MSYDS</t>
  </si>
  <si>
    <t>IF-2019-102937165-APN-DTYC#MSYDS</t>
  </si>
  <si>
    <t>0005-00006782</t>
  </si>
  <si>
    <t xml:space="preserve">ENALAPRIL 10MG COMP </t>
  </si>
  <si>
    <t>EX-2019-103117317-APN-DTYC#MSYDS</t>
  </si>
  <si>
    <t>IF-2019-103117298-APN-DTYC#MSYDS</t>
  </si>
  <si>
    <t>69-821</t>
  </si>
  <si>
    <t>medicamentos</t>
  </si>
  <si>
    <t>comprimidos uno</t>
  </si>
  <si>
    <t>EX-2019-103121693-APN-DTYC#MSYDS</t>
  </si>
  <si>
    <t>IF-2019-103121670-APN-DTYC#MSYDS</t>
  </si>
  <si>
    <t>69-822</t>
  </si>
  <si>
    <t>un</t>
  </si>
  <si>
    <t>EX-2019-103121858-APN-DTYC#MSYDS</t>
  </si>
  <si>
    <t>IF-2019-103118029-APN-DTYC#MSYDS</t>
  </si>
  <si>
    <t>00003-00001394</t>
  </si>
  <si>
    <t>ID GROUP SA</t>
  </si>
  <si>
    <t>3.5.3-2165.1</t>
  </si>
  <si>
    <t>SERVICIO DE IMPRESIÓN DE CREDENCIALES DE ALTA SEGURIDAD</t>
  </si>
  <si>
    <t>EX-2019-103255798-APN-DTYC#MSYDS</t>
  </si>
  <si>
    <t>IF-2019-103255132-APN-DTYC#MSYDS</t>
  </si>
  <si>
    <t>69-819</t>
  </si>
  <si>
    <t>EX-2019-103324477-APN-DTYC#MSYDS</t>
  </si>
  <si>
    <t>IF-2019-103321997-APN-DTYC#MSYDS</t>
  </si>
  <si>
    <t>B-0008-00001696</t>
  </si>
  <si>
    <t>1-00012374</t>
  </si>
  <si>
    <t>FERAVAL SA</t>
  </si>
  <si>
    <t>2.5.2-1872-71</t>
  </si>
  <si>
    <t>EX-2019-103339068-APN-DTYC#MSYDS</t>
  </si>
  <si>
    <t>IF-2019-103337508-APN-DTYC#MSYDS</t>
  </si>
  <si>
    <t>B-0008-00001695</t>
  </si>
  <si>
    <t>1-00012376</t>
  </si>
  <si>
    <t>EX-2019-103355177-APN-DTYC#MSYDS</t>
  </si>
  <si>
    <t>IF-2019-103352641-APN-DTYC#MSYDS</t>
  </si>
  <si>
    <t>B-0008-00001694</t>
  </si>
  <si>
    <t>1-00012410</t>
  </si>
  <si>
    <t>EX-2019-103428125-APN-DTYC#MSYDS</t>
  </si>
  <si>
    <t>IF-2019-103427538-APN-DTYC#MSYDS</t>
  </si>
  <si>
    <t>69-1502</t>
  </si>
  <si>
    <t>comprimidos un</t>
  </si>
  <si>
    <t>EX-2019-103447767-APN-DTYC#MSYDS</t>
  </si>
  <si>
    <t>IF-2019-103444469-APN-DTYC#MSYDS</t>
  </si>
  <si>
    <t>69-810</t>
  </si>
  <si>
    <t>EX-2019-103456306-APN-DTYC#MSYDS</t>
  </si>
  <si>
    <t>IF-2019-103454785-APN-DTYC#MSYDS</t>
  </si>
  <si>
    <t>69-811</t>
  </si>
  <si>
    <t>EX-2019-103490418-APN-DTYC#MSYDS</t>
  </si>
  <si>
    <t>IF-2019-103487950-APN-DTYC#MSYDS</t>
  </si>
  <si>
    <t>69-823</t>
  </si>
  <si>
    <t>EX-2019-103606066-APN-DTYC#MSYDS</t>
  </si>
  <si>
    <t>IF-2019-103605964-APN-DTYC#MSYDS</t>
  </si>
  <si>
    <t>0020-00004142</t>
  </si>
  <si>
    <t>Dr LAZAR &amp; Cía S.A. Quimica e Industrial</t>
  </si>
  <si>
    <t>EX-2019-103864129-APN-DTYC#MSYDS</t>
  </si>
  <si>
    <t>IF-2019-103861047-APN-DTYC#MSYDS</t>
  </si>
  <si>
    <t>Implementacion Sistema SARHA</t>
  </si>
  <si>
    <t>EX-2019-103880305-APN-DTYC#MSYDS</t>
  </si>
  <si>
    <t>IF-2019-103878971-APN-DTYC#MSYDS</t>
  </si>
  <si>
    <t>0200B00005845</t>
  </si>
  <si>
    <t>2.5.2-1895.81</t>
  </si>
  <si>
    <t>HORMONAS MEDICINALES</t>
  </si>
  <si>
    <t>EX-2019-104001284-APN-DTYC#MSYDS</t>
  </si>
  <si>
    <t>IF-2019-103996535-APN-DTYC#MSYDS</t>
  </si>
  <si>
    <t>0014-00004627</t>
  </si>
  <si>
    <t>EX-2019-104007248-APN-DTYC#MSYDS</t>
  </si>
  <si>
    <t>IF-2019-104007223-APN-DTYC#MSYDS</t>
  </si>
  <si>
    <t>0020-00004146</t>
  </si>
  <si>
    <t>2.5.2-1724.29</t>
  </si>
  <si>
    <t xml:space="preserve">PARACETAMOL GOTAS </t>
  </si>
  <si>
    <t>FRASCO X 20 ML</t>
  </si>
  <si>
    <t>EX-2019-104023273-APN-DTYC#MSYDS</t>
  </si>
  <si>
    <t>IF-2019-104023245-APN-DTYC#MSYDS</t>
  </si>
  <si>
    <t>0020-00004149</t>
  </si>
  <si>
    <t>EX-2019-104043529-APN-DTYC#MSYDS</t>
  </si>
  <si>
    <t>IF-2019-104039956-APN-DTYC#MSYDS</t>
  </si>
  <si>
    <t>0080B00007972</t>
  </si>
  <si>
    <t>na</t>
  </si>
  <si>
    <t>GADOR SA</t>
  </si>
  <si>
    <t>2.5.2-2200.21</t>
  </si>
  <si>
    <t>CORTICOIDES; DROGA GENERICA: METILPREDNISONA</t>
  </si>
  <si>
    <t>2.5.2-1903.14</t>
  </si>
  <si>
    <t>RECONSTITUYENTE GENERAL; DROGA GENERICA: PAMIDRONATO DIOSODICO</t>
  </si>
  <si>
    <t>EX-2019-104072991-APN-DTYC#MSYDS</t>
  </si>
  <si>
    <t>IF-2019-104072909-APN-DTYC#MSYDS</t>
  </si>
  <si>
    <t>4000-00003651</t>
  </si>
  <si>
    <t>0200-00033155</t>
  </si>
  <si>
    <t>2.5.2-1895.111</t>
  </si>
  <si>
    <t>HORMONAS MEDICINALES; TIPO ASOCIACIÓN, DROGA GENERICA: SOMATOTROFINA HUMANA, FORMA FARMACEUTICA: AMPOLLA, PRESENTACION: ENVASE X 60 UN, USO: CRECIMIENTO</t>
  </si>
  <si>
    <t>EX-2019-104077187-APN-DTYC#MSYDS</t>
  </si>
  <si>
    <t>IF-2019-104077078-APN-DTYC#MSYDS</t>
  </si>
  <si>
    <t>4000-00003652</t>
  </si>
  <si>
    <t>0200-00033156</t>
  </si>
  <si>
    <t>EX-2019-104081944-APN-DTYC#MSYDS</t>
  </si>
  <si>
    <t>IF-2019-104080818-APN-DTYC#MSYDS</t>
  </si>
  <si>
    <t>4000-00003653</t>
  </si>
  <si>
    <t>0200-00033157</t>
  </si>
  <si>
    <t>EX-2019-104087207-APN-DTYC#MSYDS</t>
  </si>
  <si>
    <t>IF-2019-104086546-APN-DTYC#MSYDS</t>
  </si>
  <si>
    <t>4000-00003654</t>
  </si>
  <si>
    <t>0200-00033158</t>
  </si>
  <si>
    <t>EX-2019-104090640-APN-DTYC#MSYDS</t>
  </si>
  <si>
    <t>IF-2019-104090565-APN-DTYC#MSYDS</t>
  </si>
  <si>
    <t>4000-00003655</t>
  </si>
  <si>
    <t>0200-00033159</t>
  </si>
  <si>
    <t>EX-2019-104094572-APN-DTYC#MSYDS</t>
  </si>
  <si>
    <t>IF-2019-104094421-APN-DTYC#MSYDS</t>
  </si>
  <si>
    <t>4000-00003656</t>
  </si>
  <si>
    <t>0200-00033160</t>
  </si>
  <si>
    <t>EX-2019-104098098-APN-DTYC#MSYDS</t>
  </si>
  <si>
    <t>IF-2019-104097975-APN-DTYC#MSYDS</t>
  </si>
  <si>
    <t>4000-00003658</t>
  </si>
  <si>
    <t>0200-00033162</t>
  </si>
  <si>
    <t>EX-2019-104104333-APN-DTYC#MSYDS</t>
  </si>
  <si>
    <t>IF-2019-104104247-APN-DTYC#MSYDS</t>
  </si>
  <si>
    <t>4000-00003659</t>
  </si>
  <si>
    <t>0200-00033163</t>
  </si>
  <si>
    <t>EX-2019-104108617-APN-DTYC#MSYDS</t>
  </si>
  <si>
    <t>IF-2019-104108506-APN-DTYC#MSYDS</t>
  </si>
  <si>
    <t>4000-00003660</t>
  </si>
  <si>
    <t>0200-00033164</t>
  </si>
  <si>
    <t>EX-2019-104113380-APN-DTYC#MSYDS</t>
  </si>
  <si>
    <t>IF-2019-104113327-APN-DTYC#MSYDS</t>
  </si>
  <si>
    <t>4000-00003661</t>
  </si>
  <si>
    <t>0200-00033165</t>
  </si>
  <si>
    <t>EX-2019-104173954-APN-DTYC#MSYDS</t>
  </si>
  <si>
    <t>IF-2019-104171573-APN-DTYC#MSYDS</t>
  </si>
  <si>
    <t>FB0022-0004747</t>
  </si>
  <si>
    <t>REMITO 14656-14657</t>
  </si>
  <si>
    <t xml:space="preserve">KOPELCO SA </t>
  </si>
  <si>
    <t>kit de preservativos</t>
  </si>
  <si>
    <t>3000 kits</t>
  </si>
  <si>
    <t>EX-2019-104896914-APN-DTYC#MSYDS</t>
  </si>
  <si>
    <t>IF-2019-104895777-APN-DTYC#MSYDS</t>
  </si>
  <si>
    <t>B-0008-00001697</t>
  </si>
  <si>
    <t>1-00012430</t>
  </si>
  <si>
    <t xml:space="preserve">FERROGALFOL Caps.- </t>
  </si>
  <si>
    <t>EX-2019-104963541-APN-DTYC#MSYDS</t>
  </si>
  <si>
    <t>IF-2019-104961600-APN-DTYC#MSYDS</t>
  </si>
  <si>
    <t>0022-0004760</t>
  </si>
  <si>
    <t>80-0016-18</t>
  </si>
  <si>
    <t>REM 14671</t>
  </si>
  <si>
    <t>KIT DE PRESERVATIVOS</t>
  </si>
  <si>
    <t>EX-2019-104966082-APN-DTYC#MSYDS</t>
  </si>
  <si>
    <t>IF-2019-104963752-APN-DTYC#MSYDS</t>
  </si>
  <si>
    <t>0010-00003979</t>
  </si>
  <si>
    <t>0009-00056658</t>
  </si>
  <si>
    <t>2.5.2-3956.6</t>
  </si>
  <si>
    <t>ANASTROZOL</t>
  </si>
  <si>
    <t>EX-2019-105339957-APN-DTYC#MSYDS</t>
  </si>
  <si>
    <t>IF-2019-105338794-APN-DTYC#MSYDS</t>
  </si>
  <si>
    <t>0006-00000552</t>
  </si>
  <si>
    <t>EX-2019-105358521-APN-DTYC#MSYDS</t>
  </si>
  <si>
    <t>IF-2019-105357427-APN-DTYC#MSYDS</t>
  </si>
  <si>
    <t>0006-00000553</t>
  </si>
  <si>
    <t>EX-2019-105372518-APN-DTYC#MSYDS</t>
  </si>
  <si>
    <t>IF-2019-105371524-APN-DTYC#MSYDS</t>
  </si>
  <si>
    <t>0006-00000551</t>
  </si>
  <si>
    <t>EX-2019-105511058-APN-DTYC#MSYDS</t>
  </si>
  <si>
    <t>IF-2019-105510472-APN-DTYC#MSYDS</t>
  </si>
  <si>
    <t>0009-00006491</t>
  </si>
  <si>
    <t>RTO. 234988</t>
  </si>
  <si>
    <t>137-006-001-303</t>
  </si>
  <si>
    <t>Sulfametoxazol + Trimetroprima</t>
  </si>
  <si>
    <t>Frascos</t>
  </si>
  <si>
    <t>EX-2019-105738768-APN-DTYC#MSYDS</t>
  </si>
  <si>
    <t>IF-2019-105737941-APN-DTYC#MSYDS</t>
  </si>
  <si>
    <t>0005-00006797</t>
  </si>
  <si>
    <t>ACIDO FUSIDICO CREMA</t>
  </si>
  <si>
    <t>EX-2019-105743421-APN-DTYC#MSYDS</t>
  </si>
  <si>
    <t>IF-2019-105742621-APN-DTYC#MSYDS</t>
  </si>
  <si>
    <t>0005-00006800</t>
  </si>
  <si>
    <t>EX-2019-105790431-APN-DTYC#MSYDS</t>
  </si>
  <si>
    <t>IF-2019-105788130-APN-DTYC#MSYDS</t>
  </si>
  <si>
    <t>0105-00027432</t>
  </si>
  <si>
    <t>Productos Roche S.A.Q.eI.</t>
  </si>
  <si>
    <t>AVASTIN 100MG/4ML AMP X 1 AR</t>
  </si>
  <si>
    <t>EX-2019-105799715-APN-DTYC#MSYDS</t>
  </si>
  <si>
    <t>IF-2019-105798665-APN-DTYC#MSYDS</t>
  </si>
  <si>
    <t>0755 - 00000078</t>
  </si>
  <si>
    <t>0105-00027433</t>
  </si>
  <si>
    <t xml:space="preserve">AVASTIN 400MG/16ML 1VIAL AR </t>
  </si>
  <si>
    <t>EX-2019-105808804-APN-DTYC#MSYDS</t>
  </si>
  <si>
    <t>IF-2019-105807538-APN-DTYC#MSYDS</t>
  </si>
  <si>
    <t>0755 - 00000080</t>
  </si>
  <si>
    <t xml:space="preserve"> 0105-00027435</t>
  </si>
  <si>
    <t xml:space="preserve">MABTHERA 500MG/50ML 1FAMP AR </t>
  </si>
  <si>
    <t>EX-2019-105826269-APN-DTYC#MSYDS</t>
  </si>
  <si>
    <t>IF-2019-105825207-APN-DTYC#MSYDS</t>
  </si>
  <si>
    <t>0755 - 00000123</t>
  </si>
  <si>
    <t>0105-00033979</t>
  </si>
  <si>
    <t>AVASTIN 400MG/16ML 1VIAL AR</t>
  </si>
  <si>
    <t>EX-2019-105847754-APN-DTYC#MSYDS</t>
  </si>
  <si>
    <t>IF-2019-105842528-APN-DTYC#MSYDS</t>
  </si>
  <si>
    <t>2104-00000023</t>
  </si>
  <si>
    <t>GLAXOSMITHKLINE ARGENTINA SA</t>
  </si>
  <si>
    <t>2.5.2- 1828.67</t>
  </si>
  <si>
    <t>ANTIRETROVIRALES; TIPO: MONODROGA, DROGA GENERICA: MARAVIROC, FORMA FARMACEUTICA: COMPRIMIDO, PRESENTACION: 150 mGr</t>
  </si>
  <si>
    <t>EX-2019-105858524-APN-DTYC#MSYDS</t>
  </si>
  <si>
    <t>IF-2019-105856666-APN-DTYC#MSYDS</t>
  </si>
  <si>
    <t>2104-00000022</t>
  </si>
  <si>
    <t>2.5.2- 1828.66</t>
  </si>
  <si>
    <t>ANTIRETROVIRALES; TIPO: MONODROGA, DROGA GENERICA: MARAVIROC, FORMA FARMACEUTICA: COMPRIMIDO, PRESENTACION: 300 mGr</t>
  </si>
  <si>
    <t>EX-2019-105913988-APN-DTYC#MSYDS</t>
  </si>
  <si>
    <t>IF-2019-105913332-APN-DTYC#MSYDS</t>
  </si>
  <si>
    <t>0755 - 00000124</t>
  </si>
  <si>
    <t>0105-00033980</t>
  </si>
  <si>
    <t>MABTHERA 500MG/50ML 1FAMP AR</t>
  </si>
  <si>
    <t>EX-2019-105918474-APN-DTYC#MSYDS</t>
  </si>
  <si>
    <t>IF-2019-105917899-APN-DTYC#MSYDS</t>
  </si>
  <si>
    <t>0755 - 00000125</t>
  </si>
  <si>
    <t>0105-00033981</t>
  </si>
  <si>
    <t>EX-2019-105930553-APN-DTYC#MSYDS</t>
  </si>
  <si>
    <t>IF-2019-105929955-APN-DTYC#MSYDS</t>
  </si>
  <si>
    <t>0009-00006494</t>
  </si>
  <si>
    <t>RTO 234987</t>
  </si>
  <si>
    <t>PENICILINA G. BENZATINICA 2.400.000 UI F/A</t>
  </si>
  <si>
    <t>EX-2019-105934151-APN-DTYC#MSYDS</t>
  </si>
  <si>
    <t>IF-2019-105933662-APN-DTYC#MSYDS</t>
  </si>
  <si>
    <t>0009-00006495</t>
  </si>
  <si>
    <t>RTO 235016</t>
  </si>
  <si>
    <t>137-006-020-710</t>
  </si>
  <si>
    <t>CEFALEXINA 500 X 90 FRASCOS</t>
  </si>
  <si>
    <t>EX-2019-105966622-APN-DTYC#MSYDS</t>
  </si>
  <si>
    <t>IF-2019-105964972-APN-DTYC#MSYDS</t>
  </si>
  <si>
    <t>0084B00003276</t>
  </si>
  <si>
    <t>Novartis Argentina S.A.</t>
  </si>
  <si>
    <t>2.5.2- 5791.33</t>
  </si>
  <si>
    <t>CICLOSPORINA 50 mGr, PRESENTACION CAPSULA</t>
  </si>
  <si>
    <t>capsulas</t>
  </si>
  <si>
    <t>2.5.2- 5791.34</t>
  </si>
  <si>
    <t>CICLOSPORINA 100 mGr, PRESENTACION CAPSULA</t>
  </si>
  <si>
    <t>EX-2019-105985688-APN-DTYC#MSYDS</t>
  </si>
  <si>
    <t>IF-2019-105985531-APN-DTYC#MSYDS</t>
  </si>
  <si>
    <t>0004-0000330</t>
  </si>
  <si>
    <t>DISPOSITIVO INTARUTERINOS</t>
  </si>
  <si>
    <t>EX-2019-105989148-APN-DTYC#MSYDS</t>
  </si>
  <si>
    <t>IF-2019-105989072-APN-DTYC#MSYDS</t>
  </si>
  <si>
    <t>0004-00000331</t>
  </si>
  <si>
    <t>EX-2019-105989402-APN-DTYC#MSYDS</t>
  </si>
  <si>
    <t>IF-2019-105988175-APN-DTYC#MSYDS</t>
  </si>
  <si>
    <t>Nota de débito</t>
  </si>
  <si>
    <t>2104 - 00000005</t>
  </si>
  <si>
    <t>EX-2019-105996384-APN-DTYC#MSYDS</t>
  </si>
  <si>
    <t>IF-2019-105995561-APN-DTYC#MSYDS</t>
  </si>
  <si>
    <t>2104 - 00000006</t>
  </si>
  <si>
    <t>EX-2019-106003799-APN-DTYC#MSYDS</t>
  </si>
  <si>
    <t>IF-2019-106003240-APN-DTYC#MSYDS</t>
  </si>
  <si>
    <t>0084B00003234</t>
  </si>
  <si>
    <t>2.5.2- 3956.46</t>
  </si>
  <si>
    <t>NILOTINIB, FORMA FARMACEUTICA: CAPSULA, PRESENTACION: 150 mGr</t>
  </si>
  <si>
    <t>2.5.2- 3956.14</t>
  </si>
  <si>
    <t>NILOTINIB FORMA FARMACEUTICA CAPSULA, PRESENTACION: 200 mGr</t>
  </si>
  <si>
    <t>EX-2019-106011706-APN-DTYC#MSYDS</t>
  </si>
  <si>
    <t>IF-2019-106011235-APN-DTYC#MSYDS</t>
  </si>
  <si>
    <t>2104 - 00000029</t>
  </si>
  <si>
    <t>EX-2019-106015740-APN-DTYC#MSYDS</t>
  </si>
  <si>
    <t>IF-2019-106015318-APN-DTYC#MSYDS</t>
  </si>
  <si>
    <t>2104 - 00000030</t>
  </si>
  <si>
    <t>EX-2019-106018717-APN-DTYC#MSYDS</t>
  </si>
  <si>
    <t>IF-2019-106018418-APN-DTYC#MSYDS</t>
  </si>
  <si>
    <t>2104 - 00000031</t>
  </si>
  <si>
    <t>EX-2019-106133161-APN-DTYC#MSYDS</t>
  </si>
  <si>
    <t>IF-2019-106132710-APN-DTYC#MSYDS</t>
  </si>
  <si>
    <t>0014-00004687</t>
  </si>
  <si>
    <t>EX-2019-106155814-APN-DTYC#MSYDS</t>
  </si>
  <si>
    <t>IF-2019-106153654-APN-DTYC#MSYDS</t>
  </si>
  <si>
    <t>0020-00004125</t>
  </si>
  <si>
    <t>DR LAZAR &amp; Cía S.A. Quimica e Industrial</t>
  </si>
  <si>
    <t>CAJA POR 21 COMPRIMIDOS</t>
  </si>
  <si>
    <t>EX-2019-106170694-APN-DTYC#MSYDS</t>
  </si>
  <si>
    <t>IF-2019-106170272-APN-DTYC#MSYDS</t>
  </si>
  <si>
    <t>0020-00004155</t>
  </si>
  <si>
    <t xml:space="preserve">CAJA POR 21 COMPRIMIDOS </t>
  </si>
  <si>
    <t>EX-2019-106232435-APN-DTYC#MSYDS</t>
  </si>
  <si>
    <t>IF-2019-106232343-APN-DTYC#MSYDS</t>
  </si>
  <si>
    <t>4000-00003663</t>
  </si>
  <si>
    <t>0200-00033178</t>
  </si>
  <si>
    <t>EX-2019-106244287-APN-DTYC#MSYDS</t>
  </si>
  <si>
    <t>IF-2019-106244192-APN-DTYC#MSYDS</t>
  </si>
  <si>
    <t>4000-00003664</t>
  </si>
  <si>
    <t>0200-00033179</t>
  </si>
  <si>
    <t>EX-2019-106252163-APN-DTYC#MSYDS</t>
  </si>
  <si>
    <t>IF-2019-106252078-APN-DTYC#MSYDS</t>
  </si>
  <si>
    <t>4000-00003657</t>
  </si>
  <si>
    <t>0200-00033161</t>
  </si>
  <si>
    <t>EX-2019-106354365-APN-DTYC#MSYDS</t>
  </si>
  <si>
    <t>IF-2019-106353143-APN-DTYC#MSYDS</t>
  </si>
  <si>
    <t>SERVICIO DE MANTENIMIENTO DE CALEFACTORES RENGLON 4 SEGÚN O.C.Nº80-1003-OC19 BANCO NACIONAL DE  DROGAS ONCOLOGINAS.RAMON CARRILLO 489</t>
  </si>
  <si>
    <t>EX-2019-106695843-APN-DTYC#MSYDS</t>
  </si>
  <si>
    <t>IF-2019-106691361-APN-DTYC#MSYDS</t>
  </si>
  <si>
    <t>00002-00000107</t>
  </si>
  <si>
    <t>3.4.1-3189.1</t>
  </si>
  <si>
    <t>EX-2019-106931601-APN-DTYC#MSYDS</t>
  </si>
  <si>
    <t>IF-2019-106838538-APN-DTYC#MSYDS</t>
  </si>
  <si>
    <t>0008-00000703</t>
  </si>
  <si>
    <t>Mebendazol</t>
  </si>
  <si>
    <t>EX-2019-107065900-APN-DTYC#MSYDS</t>
  </si>
  <si>
    <t>IF-2019-107064693-APN-DTYC#MSYDS</t>
  </si>
  <si>
    <t>0008-00000695</t>
  </si>
  <si>
    <t>13-4855</t>
  </si>
  <si>
    <t xml:space="preserve">MEBENDAZOL </t>
  </si>
  <si>
    <t>200mg</t>
  </si>
  <si>
    <t>EX-2019-107072060-APN-DTYC#MSYDS</t>
  </si>
  <si>
    <t>IF-2019-107071686-APN-DTYC#MSYDS</t>
  </si>
  <si>
    <t>0008-00000705</t>
  </si>
  <si>
    <t>MEBENDAZOL SUSPENSION</t>
  </si>
  <si>
    <t>EX-2019-107083516-APN-DTYC#MSYDS</t>
  </si>
  <si>
    <t>IF-2019-107082780-APN-DTYC#MSYDS</t>
  </si>
  <si>
    <t>0020-00004153</t>
  </si>
  <si>
    <t>PARACETAMOL GOTAS</t>
  </si>
  <si>
    <t>FRASCO POR 20 ML</t>
  </si>
  <si>
    <t>EX-2019-107098195-APN-DTYC#MSYDS</t>
  </si>
  <si>
    <t>IF-2019-107097508-APN-DTYC#MSYDS</t>
  </si>
  <si>
    <t>0020-00004159</t>
  </si>
  <si>
    <t>Dr. LAZAR  &amp; Cía S.A. Quimica e Industrial</t>
  </si>
  <si>
    <t>FRASCO  POR  20 ML</t>
  </si>
  <si>
    <t>EX-2019-107166017-APN-DTYC#MSYDS</t>
  </si>
  <si>
    <t>IF-2019-107165077-APN-DTYC#MSYDS</t>
  </si>
  <si>
    <t>0022-00004788</t>
  </si>
  <si>
    <t>RE, 14685</t>
  </si>
  <si>
    <t>2.9.5.-5816.6</t>
  </si>
  <si>
    <t>EX-2019-107269771-APN-DTYC#MSYDS</t>
  </si>
  <si>
    <t>IF-2019-107269420-APN-DTYC#MSYDS</t>
  </si>
  <si>
    <t>0008-00000704</t>
  </si>
  <si>
    <t>EX-2019-107276138-APN-DTYC#MSYDS</t>
  </si>
  <si>
    <t>IF-2019-107272410-APN-DTYC#MSYDS</t>
  </si>
  <si>
    <t>0002B00000113</t>
  </si>
  <si>
    <t>Licitación Pública 28/16</t>
  </si>
  <si>
    <t>PECC CONSORCIO DE COOPERACION</t>
  </si>
  <si>
    <t>Prevenar 13 x 10 dosis</t>
  </si>
  <si>
    <t>dosis</t>
  </si>
  <si>
    <t>EX-2019-107285985-APN-DTYC#MSYDS</t>
  </si>
  <si>
    <t>IF-2019-107285420-APN-DTYC#MSYDS</t>
  </si>
  <si>
    <t>0002B00000114</t>
  </si>
  <si>
    <t>EX-2019-107292711-APN-DTYC#MSYDS</t>
  </si>
  <si>
    <t>IF-2019-107291035-APN-DTYC#MSYDS</t>
  </si>
  <si>
    <t>0002B00000115</t>
  </si>
  <si>
    <t>EX-2019-107297005-APN-DTYC#MSYDS</t>
  </si>
  <si>
    <t>IF-2019-107296106-APN-DTYC#MSYDS</t>
  </si>
  <si>
    <t>0002B00000116</t>
  </si>
  <si>
    <t>EX-2019-107300880-APN-DTYC#MSYDS</t>
  </si>
  <si>
    <t>IF-2019-107300281-APN-DTYC#MSYDS</t>
  </si>
  <si>
    <t>0002B00000117</t>
  </si>
  <si>
    <t>EX-2019-107305305-APN-DTYC#MSYDS</t>
  </si>
  <si>
    <t>IF-2019-107304432-APN-DTYC#MSYDS</t>
  </si>
  <si>
    <t>0002B00000118</t>
  </si>
  <si>
    <t>EX-2019-107320079-APN-DTYC#MSYDS</t>
  </si>
  <si>
    <t>IF-2019-107319669-APN-DTYC#MSYDS</t>
  </si>
  <si>
    <t>0009-00006505</t>
  </si>
  <si>
    <t>RTO 235133</t>
  </si>
  <si>
    <t>CEFALEXINA 500 MG X 90 ML</t>
  </si>
  <si>
    <t>EX-2019-107357870-APN-DTYC#MSYDS</t>
  </si>
  <si>
    <t>IF-2019-107356690-APN-DTYC#MSYDS</t>
  </si>
  <si>
    <t>0002B00000119</t>
  </si>
  <si>
    <t>EX-2019-107363776-APN-DTYC#MSYDS</t>
  </si>
  <si>
    <t>IF-2019-107362951-APN-DTYC#MSYDS</t>
  </si>
  <si>
    <t>0002B00000120</t>
  </si>
  <si>
    <t>EX-2019-107374995-APN-DTYC#MSYDS</t>
  </si>
  <si>
    <t>IF-2019-107373978-APN-DTYC#MSYDS</t>
  </si>
  <si>
    <t>0002B00000121</t>
  </si>
  <si>
    <t>EX-2019-107391908-APN-DTYC#MSYDS</t>
  </si>
  <si>
    <t>IF-2019-107390963-APN-DTYC#MSYDS</t>
  </si>
  <si>
    <t>0014-00004717</t>
  </si>
  <si>
    <t>EX-2019-107399055-APN-DTYC#MSYDS</t>
  </si>
  <si>
    <t>IF-2019-107398084-APN-DTYC#MSYDS</t>
  </si>
  <si>
    <t>0014-00004718</t>
  </si>
  <si>
    <t>EX-2019-107662905-APN-DTYC#MSYDS</t>
  </si>
  <si>
    <t>IF-2019-107662445-APN-DTYC#MSYDS</t>
  </si>
  <si>
    <t>0009-00006506</t>
  </si>
  <si>
    <t>RTO. 235134</t>
  </si>
  <si>
    <t>SULFAMETOXAZOL + TRIMETROPRIMA FRASCOS</t>
  </si>
  <si>
    <t>EX-2019-107807841-APN-DTYC#MSYDS</t>
  </si>
  <si>
    <t>IF-2019-107806192-APN-DTYC#MSYDS</t>
  </si>
  <si>
    <t>0004-00000136</t>
  </si>
  <si>
    <t>Asociación Argentina de Medicina Respiratoria</t>
  </si>
  <si>
    <t>EX-2019-107809281-APN-DTYC#MSYDS</t>
  </si>
  <si>
    <t>IF-2019-107808885-APN-DTYC#MSYDS</t>
  </si>
  <si>
    <t>0009-00006508</t>
  </si>
  <si>
    <t>RTO 235161</t>
  </si>
  <si>
    <t>SULFAMETOXAZOL + TRIMETROPRIMA FCOS</t>
  </si>
  <si>
    <t>EX-2019-107812070-APN-DTYC#MSYDS</t>
  </si>
  <si>
    <t>IF-2019-107811711-APN-DTYC#MSYDS</t>
  </si>
  <si>
    <t>0009-00006507</t>
  </si>
  <si>
    <t>RTO 235160</t>
  </si>
  <si>
    <t>EX-2019-107997096-APN-DTYC#MSYDS</t>
  </si>
  <si>
    <t>IF-2019-107994542-APN-DTYC#MSYDS</t>
  </si>
  <si>
    <t>B-700-161</t>
  </si>
  <si>
    <t>295-9128.23</t>
  </si>
  <si>
    <t>EX-2019-108006784-APN-DTYC#MSYDS</t>
  </si>
  <si>
    <t>IF-2019-108005438-APN-DTYC#MSYDS</t>
  </si>
  <si>
    <t>B-700-159</t>
  </si>
  <si>
    <t>EX-2019-108021627-APN-DTYC#MSYDS</t>
  </si>
  <si>
    <t>IF-2019-108020553-APN-DTYC#MSYDS</t>
  </si>
  <si>
    <t>B-700-158</t>
  </si>
  <si>
    <t>EX-2019-108030682-APN-DTYC#MSYDS</t>
  </si>
  <si>
    <t>IF-2019-108029643-APN-DTYC#MSYDS</t>
  </si>
  <si>
    <t>B-700-160</t>
  </si>
  <si>
    <t>EX-2019-108044102-APN-DTYC#MSYDS</t>
  </si>
  <si>
    <t>IF-2019-108042337-APN-DTYC#MSYDS</t>
  </si>
  <si>
    <t>B-700-157</t>
  </si>
  <si>
    <t>EX-2019-108062949-APN-DTYC#MSYDS</t>
  </si>
  <si>
    <t>IF-2019-108060433-APN-DTYC#MSYDS</t>
  </si>
  <si>
    <t>B034400000570</t>
  </si>
  <si>
    <t>EX-2019-108065898-APN-DTYC#MSYDS</t>
  </si>
  <si>
    <t>IF-2019-108064965-APN-DTYC#MSYDS</t>
  </si>
  <si>
    <t>0006-00000555</t>
  </si>
  <si>
    <t>80-00004-LPU18</t>
  </si>
  <si>
    <t>EX-2019-108068113-APN-DTYC#MSYDS</t>
  </si>
  <si>
    <t>IF-2019-108062684-APN-DTYC#MSYDS</t>
  </si>
  <si>
    <t>0020-00004160</t>
  </si>
  <si>
    <t>2.5.2-1823.36</t>
  </si>
  <si>
    <t>FUNGOCINA 150 MG</t>
  </si>
  <si>
    <t>CAJA X 1 COMPRIMIDO</t>
  </si>
  <si>
    <t>EX-2019-108098626-APN-DTYC#MSYDS</t>
  </si>
  <si>
    <t>IF-2019-108097209-APN-DTYC#MSYDS</t>
  </si>
  <si>
    <t>B-700-164</t>
  </si>
  <si>
    <t>EX-2019-108112144-APN-DTYC#MSYDS</t>
  </si>
  <si>
    <t>IF-2019-108110979-APN-DTYC#MSYDS</t>
  </si>
  <si>
    <t>B-700-165</t>
  </si>
  <si>
    <t>EX-2019-108114983-APN-DTYC#MSYDS</t>
  </si>
  <si>
    <t>IF-2019-108114122-APN-DTYC#MSYDS</t>
  </si>
  <si>
    <t>B-700-163</t>
  </si>
  <si>
    <t>EX-2019-108138039-APN-DTYC#MSYDS</t>
  </si>
  <si>
    <t>IF-2019-108136681-APN-DTYC#MSYDS</t>
  </si>
  <si>
    <t>0006-00000554</t>
  </si>
  <si>
    <t>EX-2019-108142070-APN-DTYC#MSYDS</t>
  </si>
  <si>
    <t>IF-2019-108141145-APN-DTYC#MSYDS</t>
  </si>
  <si>
    <t>0006-00000556</t>
  </si>
  <si>
    <t>EX-2019-108146378-APN-DTYC#MSYDS</t>
  </si>
  <si>
    <t>IF-2019-108145383-APN-DTYC#MSYDS</t>
  </si>
  <si>
    <t>0006-00000557</t>
  </si>
  <si>
    <t>EX-2019-108150536-APN-DTYC#MSYDS</t>
  </si>
  <si>
    <t>IF-2019-108149642-APN-DTYC#MSYDS</t>
  </si>
  <si>
    <t>0006-00000558</t>
  </si>
  <si>
    <t>EX-2019-108154823-APN-DTYC#MSYDS</t>
  </si>
  <si>
    <t>IF-2019-108153846-APN-DTYC#MSYDS</t>
  </si>
  <si>
    <t>0006-00000559</t>
  </si>
  <si>
    <t>EX-2019-108158363-APN-DTYC#MSYDS</t>
  </si>
  <si>
    <t>IF-2019-108157442-APN-DTYC#MSYDS</t>
  </si>
  <si>
    <t>0006-00000560</t>
  </si>
  <si>
    <t>EX-2019-108200281-APN-DTYC#MSYDS</t>
  </si>
  <si>
    <t>IF-2019-108199068-APN-DTYC#MSYDS</t>
  </si>
  <si>
    <t>0010-00003988</t>
  </si>
  <si>
    <t>R X 0009-00056858</t>
  </si>
  <si>
    <t>2.5.2-1894.94</t>
  </si>
  <si>
    <t>VARITRINOX 10 mg</t>
  </si>
  <si>
    <t>EX-2019-108235573-APN-DTYC#MSYDS</t>
  </si>
  <si>
    <t>IF-2019-108234967-APN-DTYC#MSYDS</t>
  </si>
  <si>
    <t>0003-00000505</t>
  </si>
  <si>
    <t>EX-2019-108535796-APN-DTYC#MSYDS</t>
  </si>
  <si>
    <t>IF-2019-108535224-APN-DTYC#MSYDS</t>
  </si>
  <si>
    <t>00003-00001415</t>
  </si>
  <si>
    <t>0003-0001415</t>
  </si>
  <si>
    <t>ID GROUP</t>
  </si>
  <si>
    <t>SERVICIO DE IMPRESIÓN DE CREDENCIALES DE ALTA SEGURIDAD, INCLUYENDO PERSONAL, EQUIPAMIENTOS E INSUMOS NECESARIOS</t>
  </si>
  <si>
    <t>UNI</t>
  </si>
  <si>
    <t>EX-2019-108558646-APN-DTYC#MSYDS</t>
  </si>
  <si>
    <t>IF-2019-108550252-APN-DTYC#MSYDS</t>
  </si>
  <si>
    <t>80-0010-PLU18</t>
  </si>
  <si>
    <t>Tenofovir+emtricitabina</t>
  </si>
  <si>
    <t>Envases x 30</t>
  </si>
  <si>
    <t>EX-2019-108576686-APN-DTYC#MSYDS</t>
  </si>
  <si>
    <t>IF-2019-108576125-APN-DTYC#MSYDS</t>
  </si>
  <si>
    <t>0057 - 00002186</t>
  </si>
  <si>
    <t>Laboratorio ELEA PHOENIX S.A.</t>
  </si>
  <si>
    <t>TENOFOVIR + EMTRICITABINA</t>
  </si>
  <si>
    <t>Envase x 30</t>
  </si>
  <si>
    <t>EX-2019-108582135-APN-DTYC#MSYDS</t>
  </si>
  <si>
    <t>IF-2019-108582067-APN-DTYC#MSYDS</t>
  </si>
  <si>
    <t>0057 - 00002220</t>
  </si>
  <si>
    <t>TENOFOVIR + EMTRICITABINA,</t>
  </si>
  <si>
    <t>EX-2019-108588005-APN-DTYC#MSYDS</t>
  </si>
  <si>
    <t>IF-2019-108587165-APN-DTYC#MSYDS</t>
  </si>
  <si>
    <t>0057 - 00002228</t>
  </si>
  <si>
    <t>Laboratorio ELEA PHOENIX</t>
  </si>
  <si>
    <t>Envase x30</t>
  </si>
  <si>
    <t>EX-2019-108596801-APN-DTYC#MSYDS</t>
  </si>
  <si>
    <t>IF-2019-108596717-APN-DTYC#MSYDS</t>
  </si>
  <si>
    <t>0057 - 00002246</t>
  </si>
  <si>
    <t>EX-2019-108602579-APN-DTYC#MSYDS</t>
  </si>
  <si>
    <t>IF-2019-108602523-APN-DTYC#MSYDS</t>
  </si>
  <si>
    <t>0057 - 00002249</t>
  </si>
  <si>
    <t>LAMIVUDINA JARABE 10 mL</t>
  </si>
  <si>
    <t>Frasco x 10 mL</t>
  </si>
  <si>
    <t>EX-2019-108962193-APN-DTYC#MSYDS</t>
  </si>
  <si>
    <t>IF-2019-108955597-APN-DTYC#MSYDS</t>
  </si>
  <si>
    <t>ELI LILLY INTERAMERICA INC, SUC ARGENTINA</t>
  </si>
  <si>
    <t>EX-2019-109215889-APN-DTYC#MSYDS</t>
  </si>
  <si>
    <t>IF-2019-109215482-APN-DTYC#MSYDS</t>
  </si>
  <si>
    <t>B-0008-00001702</t>
  </si>
  <si>
    <t>EX-2019-109415345-APN-DTYC#MSYDS</t>
  </si>
  <si>
    <t>IF-2019-109414481-APN-DTYC#MSYDS</t>
  </si>
  <si>
    <t>0005-00006816</t>
  </si>
  <si>
    <t>80-0027-lpu17</t>
  </si>
  <si>
    <t>EX-2019-109420010-APN-DTYC#MSYDS</t>
  </si>
  <si>
    <t>IF-2019-109419217-APN-DTYC#MSYDS</t>
  </si>
  <si>
    <t>005-00006822</t>
  </si>
  <si>
    <t xml:space="preserve">ACIDO FUSIDICO </t>
  </si>
  <si>
    <t>EX-2019-109528674-APN-DTYC#MSYDS</t>
  </si>
  <si>
    <t>IF-2019-109525646-APN-DTYC#MSYDS</t>
  </si>
  <si>
    <t>0009-00012369</t>
  </si>
  <si>
    <t>RS-2019-93195702-APN-MSYDS</t>
  </si>
  <si>
    <t>Becton Dickinson Argentina SRL</t>
  </si>
  <si>
    <t>2.9.5- 2161.527</t>
  </si>
  <si>
    <t>Cateteres endovenoso periferico</t>
  </si>
  <si>
    <t>por unidad</t>
  </si>
  <si>
    <t>EX-2019-109533924-APN-DTYC#MSYDS</t>
  </si>
  <si>
    <t>IF-2019-109532345-APN-DTYC#MSYDS</t>
  </si>
  <si>
    <t>0014-00004735</t>
  </si>
  <si>
    <t>sulfato ferroso + folico</t>
  </si>
  <si>
    <t>EX-2019-109546885-APN-DTYC#MSYDS</t>
  </si>
  <si>
    <t>IF-2019-109536574-APN-DTYC#MSYDS</t>
  </si>
  <si>
    <t>FCB-0010-00004001</t>
  </si>
  <si>
    <t>2019-14260080</t>
  </si>
  <si>
    <t>RX 0009-00057087</t>
  </si>
  <si>
    <t>114-108-111</t>
  </si>
  <si>
    <t>FUNOMID 14 mg x 28 COmp. Rec.</t>
  </si>
  <si>
    <t>EX-2019-109553243-APN-DTYC#MSYDS</t>
  </si>
  <si>
    <t>IF-2019-109552752-APN-DTYC#MSYDS</t>
  </si>
  <si>
    <t>FCB-0010-00004000</t>
  </si>
  <si>
    <t>R 0009-00057016</t>
  </si>
  <si>
    <t>2.5.2-1894.90</t>
  </si>
  <si>
    <t>VARIZOLOMIDA 250 mg x 5 Caps.</t>
  </si>
  <si>
    <t>EX-2019-109659236-APN-DTYC#MSYDS</t>
  </si>
  <si>
    <t>IF-2019-109645666-APN-DTYC#MSYDS</t>
  </si>
  <si>
    <t>0004-00009004</t>
  </si>
  <si>
    <t xml:space="preserve">80-0015-LPU18 </t>
  </si>
  <si>
    <t>HSZB611</t>
  </si>
  <si>
    <t>RIFAMPICINA+ISONIAZIDA+PIRAZINAMIDA COMP</t>
  </si>
  <si>
    <t>EX-2019-109670401-APN-DTYC#MSYDS</t>
  </si>
  <si>
    <t>IF-2019-109669851-APN-DTYC#MSYDS</t>
  </si>
  <si>
    <t>0022-0004816</t>
  </si>
  <si>
    <t>REM 14701</t>
  </si>
  <si>
    <t xml:space="preserve">kits de preservativos GENTLEMAN </t>
  </si>
  <si>
    <t>EX-2019-109675587-APN-DTYC#MSYDS</t>
  </si>
  <si>
    <t>IF-2019-109674896-APN-DTYC#MSYDS</t>
  </si>
  <si>
    <t>3026-00027366</t>
  </si>
  <si>
    <t>2.5.2-1725.68</t>
  </si>
  <si>
    <t>IBUPROFENO 400 REMEDIAR MEDI</t>
  </si>
  <si>
    <t>Cajasx10</t>
  </si>
  <si>
    <t>12,,52</t>
  </si>
  <si>
    <t>EX-2019-109679296-APN-DTYC#MSYDS</t>
  </si>
  <si>
    <t>IF-2019-109679134-APN-DTYC#MSYDS</t>
  </si>
  <si>
    <t>3026-00027367</t>
  </si>
  <si>
    <t>Cajas x10</t>
  </si>
  <si>
    <t>EX-2019-109682682-APN-DTYC#MSYDS</t>
  </si>
  <si>
    <t>IF-2019-109682498-APN-DTYC#MSYDS</t>
  </si>
  <si>
    <t>3026-00027368</t>
  </si>
  <si>
    <t>Cajas x 10</t>
  </si>
  <si>
    <t>EX-2019-109686136-APN-DTYC#MSYDS</t>
  </si>
  <si>
    <t>IF-2019-109686039-APN-DTYC#MSYDS</t>
  </si>
  <si>
    <t>3026-00027365</t>
  </si>
  <si>
    <t>2.5.2-1837.83</t>
  </si>
  <si>
    <t>AMLODIPINA 5MG TAB 3X10 BLST REMEDIAR</t>
  </si>
  <si>
    <t>Cajas x 30</t>
  </si>
  <si>
    <t>EX-2019-109688129-APN-DTYC#MSYDS</t>
  </si>
  <si>
    <t>IF-2019-109688056-APN-DTYC#MSYDS</t>
  </si>
  <si>
    <t>3026-00027454</t>
  </si>
  <si>
    <t>EX-2019-109880954-APN-DTYC#MSYDS</t>
  </si>
  <si>
    <t>IF-2019-109878060-APN-DTYC#MSYDS</t>
  </si>
  <si>
    <t>0009-00006515</t>
  </si>
  <si>
    <t>RTO 235342</t>
  </si>
  <si>
    <t>137-006-003-710</t>
  </si>
  <si>
    <t>AMOXICILINA 500 MG X 120 ML</t>
  </si>
  <si>
    <t>EX-2019-109885333-APN-DTYC#MSYDS</t>
  </si>
  <si>
    <t>IF-2019-109884040-APN-DTYC#MSYDS</t>
  </si>
  <si>
    <t>0009-0006516</t>
  </si>
  <si>
    <t>RTO 235347</t>
  </si>
  <si>
    <t>137-006-053-703</t>
  </si>
  <si>
    <t>AZITROMICINA SUSP X 30 ML</t>
  </si>
  <si>
    <t>EX-2019-109887102-APN-DTYC#MSYDS</t>
  </si>
  <si>
    <t>IF-2019-109886616-APN-DTYC#MSYDS</t>
  </si>
  <si>
    <t>0057 - 00002217</t>
  </si>
  <si>
    <t>2.5.2- 1895.27</t>
  </si>
  <si>
    <t>LEVONORGESTREL 1,5 MG</t>
  </si>
  <si>
    <t>x1</t>
  </si>
  <si>
    <t>EX-2019-109896528-APN-DTYC#MSYDS</t>
  </si>
  <si>
    <t>IF-2019-109896455-APN-DTYC#MSYDS</t>
  </si>
  <si>
    <t>0057 - 00002218</t>
  </si>
  <si>
    <t>EX-2019-109904945-APN-DTYC#MSYDS</t>
  </si>
  <si>
    <t>IF-2019-109904388-APN-DTYC#MSYDS</t>
  </si>
  <si>
    <t>0057 - 00002183</t>
  </si>
  <si>
    <t>2.5.2- 1895.10</t>
  </si>
  <si>
    <t>ETILENEESTRADIOL+GESTODENO</t>
  </si>
  <si>
    <t>x21</t>
  </si>
  <si>
    <t>EX-2019-109910874-APN-DTYC#MSYDS</t>
  </si>
  <si>
    <t>IF-2019-109910107-APN-DTYC#MSYDS</t>
  </si>
  <si>
    <t>0057 - 00002184</t>
  </si>
  <si>
    <t>LABORATORIOS ELEA PHOENIX S.A.</t>
  </si>
  <si>
    <t>EX-2019-109918757-APN-DTYC#MSYDS</t>
  </si>
  <si>
    <t>IF-2019-109918574-APN-DTYC#MSYDS</t>
  </si>
  <si>
    <t>0057 - 00002258</t>
  </si>
  <si>
    <t>EX-2019-109932238-APN-DTYC#MSYDS</t>
  </si>
  <si>
    <t>IF-2019-109931765-APN-DTYC#MSYDS</t>
  </si>
  <si>
    <t>EX-2019-109944365-APN-DTYC#MSYDS</t>
  </si>
  <si>
    <t>IF-2019-109942615-APN-DTYC#MSYDS</t>
  </si>
  <si>
    <t>0008-00001916</t>
  </si>
  <si>
    <t>BIOPROFARMA BAGO S.A.</t>
  </si>
  <si>
    <t>Antineoplasicos</t>
  </si>
  <si>
    <t>EX-2019-109975758-APN-DTYC#MSYDS</t>
  </si>
  <si>
    <t>IF-2019-109975439-APN-DTYC#MSYDS</t>
  </si>
  <si>
    <t>0057 - 00002147</t>
  </si>
  <si>
    <t>2.5.2- 1872.31</t>
  </si>
  <si>
    <t>ACIDO FOLICO 1 MG</t>
  </si>
  <si>
    <t>x30</t>
  </si>
  <si>
    <t>EX-2019-109977521-APN-DTYC#MSYDS</t>
  </si>
  <si>
    <t>IF-2019-109976998-APN-DTYC#MSYDS</t>
  </si>
  <si>
    <t>0003-00000586</t>
  </si>
  <si>
    <t>EX-2019-110183132-APN-DTYC#MSYDS</t>
  </si>
  <si>
    <t>IF-2019-110182586-APN-DTYC#MSYDS</t>
  </si>
  <si>
    <t>0001-00004740</t>
  </si>
  <si>
    <t>0002-00000361</t>
  </si>
  <si>
    <t>3.3.5- 2097.1</t>
  </si>
  <si>
    <t>Control de plagas</t>
  </si>
  <si>
    <t>EX-2019-110717070-APN-DTYC#MSYDS</t>
  </si>
  <si>
    <t>IF-2019-110716888-APN-DTYC#MSYDS</t>
  </si>
  <si>
    <t>3001-00002062</t>
  </si>
  <si>
    <t>EX-2019-110723347-APN-DTYC#MSYDS</t>
  </si>
  <si>
    <t>IF-2019-110720213-APN-DTYC#MSYDS</t>
  </si>
  <si>
    <t>3001-00002061</t>
  </si>
  <si>
    <t>1386-1399-1400-1405-1406-1470</t>
  </si>
  <si>
    <t>EX-2019-110739203-APN-DTYC#MSYDS</t>
  </si>
  <si>
    <t>IF-2019-110736618-APN-DTYC#MSYDS</t>
  </si>
  <si>
    <t>0029-00001416</t>
  </si>
  <si>
    <t>N/A</t>
  </si>
  <si>
    <t>2.5.2- 1895.77</t>
  </si>
  <si>
    <t>IMPLANON</t>
  </si>
  <si>
    <t>EX-2019-110745919-APN-DTYC#MSYDS</t>
  </si>
  <si>
    <t>IF-2019-110745025-APN-DTYC#MSYDS</t>
  </si>
  <si>
    <t>0029-00000317</t>
  </si>
  <si>
    <t>implanon</t>
  </si>
  <si>
    <t>EX-2019-110754508-APN-DTYC#MSYDS</t>
  </si>
  <si>
    <t>IF-2019-110752971-APN-DTYC#MSYDS</t>
  </si>
  <si>
    <t>0029-00001426</t>
  </si>
  <si>
    <t>2.5.2- 1821.305</t>
  </si>
  <si>
    <t>invanz</t>
  </si>
  <si>
    <t xml:space="preserve">unidad </t>
  </si>
  <si>
    <t>EX-2019-111391042-APN-DTYC#MSYDS</t>
  </si>
  <si>
    <t>IF-2019-111390146-APN-DTYC#MSYDS</t>
  </si>
  <si>
    <t>0020-00004165</t>
  </si>
  <si>
    <t>Dr. LAZAR &amp; Cía S.A.</t>
  </si>
  <si>
    <t>EX-2019-111399026-APN-DTYC#MSYDS</t>
  </si>
  <si>
    <t>IF-2019-111394921-APN-DTYC#MSYDS</t>
  </si>
  <si>
    <t>HORMONA</t>
  </si>
  <si>
    <t>ENANTATO DE NORETISTERONA 50 MG + VALERATO DE ESTRADIOL 5 MG</t>
  </si>
  <si>
    <t>EX-2019-111401299-APN-DTYC#MSYDS</t>
  </si>
  <si>
    <t>IF-2019-111398245-APN-DTYC#MSYDS</t>
  </si>
  <si>
    <t>0020-00004174</t>
  </si>
  <si>
    <t>CAJA X 28 COMPRIMIDOS</t>
  </si>
  <si>
    <t>EX-2019-111403723-APN-DTYC#MSYDS</t>
  </si>
  <si>
    <t>IF-2019-111403507-APN-DTYC#MSYDS</t>
  </si>
  <si>
    <t>HORMONAS</t>
  </si>
  <si>
    <t>ENANTATO DE NORESTISTERONA 50 MG + VALERATO DE ESTRADIOL 5 MG</t>
  </si>
  <si>
    <t>EX-2019-111432809-APN-DTYC#MSYDS</t>
  </si>
  <si>
    <t>IF-2019-111432186-APN-DTYC#MSYDS</t>
  </si>
  <si>
    <t>0014-00004767</t>
  </si>
  <si>
    <t>2.5.2-3956.30</t>
  </si>
  <si>
    <t>antineoplasicos-bortezomid</t>
  </si>
  <si>
    <t>frasco ampolla</t>
  </si>
  <si>
    <t>EX-2019-111438106-APN-DTYC#MSYDS</t>
  </si>
  <si>
    <t>IF-2019-111415886-APN-DTYC#MSYDS</t>
  </si>
  <si>
    <t>0020-00004172</t>
  </si>
  <si>
    <t>Dr. Lazar &amp; Cía. S.A. Química e Industrial</t>
  </si>
  <si>
    <t>2.5.2-1862.23</t>
  </si>
  <si>
    <t>GLICLAZIDA</t>
  </si>
  <si>
    <t>BLISTER POR 10 COMPRIMIDOS</t>
  </si>
  <si>
    <t>EX-2019-111438431-APN-DTYC#MSYDS</t>
  </si>
  <si>
    <t>IF-2019-111438154-APN-DTYC#MSYDS</t>
  </si>
  <si>
    <t>0014-00004765</t>
  </si>
  <si>
    <t>EX-2019-111500840-APN-DTYC#MSYDS</t>
  </si>
  <si>
    <t>IF-2019-111491460-APN-DTYC#MSYDS</t>
  </si>
  <si>
    <t>4000-00003847</t>
  </si>
  <si>
    <t>0200-00033793</t>
  </si>
  <si>
    <t>EX-2019-111504865-APN-DTYC#MSYDS</t>
  </si>
  <si>
    <t>IF-2019-111503811-APN-DTYC#MSYDS</t>
  </si>
  <si>
    <t>4000-00003848</t>
  </si>
  <si>
    <t>0200-00033794</t>
  </si>
  <si>
    <t>EX-2019-111508247-APN-DTYC#MSYDS</t>
  </si>
  <si>
    <t>IF-2019-111507478-APN-DTYC#MSYDS</t>
  </si>
  <si>
    <t>4000-00003849</t>
  </si>
  <si>
    <t>0200-00033795</t>
  </si>
  <si>
    <t>EX-2019-111510890-APN-DTYC#MSYDS</t>
  </si>
  <si>
    <t>IF-2019-111510324-APN-DTYC#MSYDS</t>
  </si>
  <si>
    <t>4000-00003850</t>
  </si>
  <si>
    <t>0200-00033796</t>
  </si>
  <si>
    <t>EX-2019-111601560-APN-DTYC#MSYDS</t>
  </si>
  <si>
    <t>IF-2019-111598176-APN-DTYC#MSYDS</t>
  </si>
  <si>
    <t>0020-00004183</t>
  </si>
  <si>
    <t xml:space="preserve">Dr. LAZAR &amp; Cía S.A. Quimica e Industrial </t>
  </si>
  <si>
    <t>2.5.2-1821.48</t>
  </si>
  <si>
    <t xml:space="preserve">NORFLOXACINA 400 MG </t>
  </si>
  <si>
    <t>COMPRIMIDO</t>
  </si>
  <si>
    <t>EX-2019-111625625-APN-DTYC#MSYDS</t>
  </si>
  <si>
    <t>IF-2019-111625589-APN-DTYC#MSYDS</t>
  </si>
  <si>
    <t>FACB0000400013255</t>
  </si>
  <si>
    <t xml:space="preserve">2.9.5-4198.5	</t>
  </si>
  <si>
    <t xml:space="preserve">ELEMENTOS DESC. P/CIRUGIAS; TIPO: CIRUGIA MAYOR, CANTIDAD: 1, PRESENTACION: 1	</t>
  </si>
  <si>
    <t>EX-2019-111679575-APN-DTYC#MSYDS</t>
  </si>
  <si>
    <t>IF-2019-111481321-APN-DTYC#MSYDS</t>
  </si>
  <si>
    <t>0029-00001417</t>
  </si>
  <si>
    <t>2.5.2-1895.77</t>
  </si>
  <si>
    <t>EX-2019-111689182-APN-DTYC#MSYDS</t>
  </si>
  <si>
    <t>IF-2019-111687904-APN-DTYC#MSYDS</t>
  </si>
  <si>
    <t>0029-00000318</t>
  </si>
  <si>
    <t>Implanon</t>
  </si>
  <si>
    <t>EX-2019-111690584-APN-DTYC#MSYDS</t>
  </si>
  <si>
    <t>IF-2019-111690513-APN-DTYC#MSYDS</t>
  </si>
  <si>
    <t>0003-00000526</t>
  </si>
  <si>
    <t>EX-2019-111712381-APN-DTYC#MSYDS</t>
  </si>
  <si>
    <t>IF-2019-111710013-APN-DTYC#MSYDS</t>
  </si>
  <si>
    <t>0029-00001418</t>
  </si>
  <si>
    <t>EX-2019-111717614-APN-DTYC#MSYDS</t>
  </si>
  <si>
    <t>IF-2019-111716584-APN-DTYC#MSYDS</t>
  </si>
  <si>
    <t>0029-00000319</t>
  </si>
  <si>
    <t>EX-2019-111725887-APN-DTYC#MSYDS</t>
  </si>
  <si>
    <t>IF-2019-111724580-APN-DTYC#MSYDS</t>
  </si>
  <si>
    <t>0029-00001428</t>
  </si>
  <si>
    <t>EX-2019-111732055-APN-DTYC#MSYDS</t>
  </si>
  <si>
    <t>IF-2019-111730203-APN-DTYC#MSYDS</t>
  </si>
  <si>
    <t>0029-00000321</t>
  </si>
  <si>
    <t>EX-2019-111745901-APN-DTYC#MSYDS</t>
  </si>
  <si>
    <t>IF-2019-111745049-APN-DTYC#MSYDS</t>
  </si>
  <si>
    <t>0029-00001429</t>
  </si>
  <si>
    <t>EX-2019-111760008-APN-DTYC#MSYDS</t>
  </si>
  <si>
    <t>IF-2019-111758742-APN-DTYC#MSYDS</t>
  </si>
  <si>
    <t>0029-00000322</t>
  </si>
  <si>
    <t>EX-2019-111770395-APN-DTYC#MSYDS</t>
  </si>
  <si>
    <t>IF-2019-111770048-APN-DTYC#MSYDS</t>
  </si>
  <si>
    <t>0009-00006532</t>
  </si>
  <si>
    <t>RTO 235526</t>
  </si>
  <si>
    <t>137-006-043-302</t>
  </si>
  <si>
    <t>METRONIDAZOL SUSP</t>
  </si>
  <si>
    <t>EX-2019-111772347-APN-DTYC#MSYDS</t>
  </si>
  <si>
    <t>IF-2019-111772010-APN-DTYC#MSYDS</t>
  </si>
  <si>
    <t>0009-00006531</t>
  </si>
  <si>
    <t>RTO 235525</t>
  </si>
  <si>
    <t>SULFAMETOXAZOL + TRIMETOPRIMA SUSP</t>
  </si>
  <si>
    <t>EX-2019-111775808-APN-DTYC#MSYDS</t>
  </si>
  <si>
    <t>IF-2019-111775510-APN-DTYC#MSYDS</t>
  </si>
  <si>
    <t>0009-00006536</t>
  </si>
  <si>
    <t>RTO 235502</t>
  </si>
  <si>
    <t>AMOXICILINA SUSP</t>
  </si>
  <si>
    <t>EX-2019-111836499-APN-DTYC#MSYDS</t>
  </si>
  <si>
    <t>IF-2019-111835602-APN-DTYC#MSYDS</t>
  </si>
  <si>
    <t>0200B00005987</t>
  </si>
  <si>
    <t>2.5.2-5791.28</t>
  </si>
  <si>
    <t>micofenolato sodico 500mg</t>
  </si>
  <si>
    <t>EX-2019-111840217-APN-DTYC#MSYDS</t>
  </si>
  <si>
    <t>IF-2019-111839829-APN-DTYC#MSYDS</t>
  </si>
  <si>
    <t>2.5.2-5791.33</t>
  </si>
  <si>
    <t>Ciclosporina 50mgr</t>
  </si>
  <si>
    <t>capsula</t>
  </si>
  <si>
    <t>2.5.2-5791.34</t>
  </si>
  <si>
    <t>Ciclosporina 100mgr</t>
  </si>
  <si>
    <t>EX-2019-111845996-APN-DTYC#MSYDS</t>
  </si>
  <si>
    <t>IF-2019-111845534-APN-DTYC#MSYDS</t>
  </si>
  <si>
    <t>2.5.2-3956.46</t>
  </si>
  <si>
    <t>Nilotinib 150mgr</t>
  </si>
  <si>
    <t>2.5.2-3956.14</t>
  </si>
  <si>
    <t>nilotinib 200mgr</t>
  </si>
  <si>
    <t>EX-2019-111972014-APN-DTYC#MSYDS</t>
  </si>
  <si>
    <t>IF-2019-111970810-APN-DTYC#MSYDS</t>
  </si>
  <si>
    <t>0014-00004768</t>
  </si>
  <si>
    <t>ANTINEOPLASICOS - BORTEZOMID</t>
  </si>
  <si>
    <t>FRASCO AMPOLLA</t>
  </si>
  <si>
    <t>2.5.2-1894.119</t>
  </si>
  <si>
    <t xml:space="preserve">CITOSTATICOS - DASATINIB </t>
  </si>
  <si>
    <t>EX-2019-112006806-APN-DTYC#MSYDS</t>
  </si>
  <si>
    <t>IF-2019-112004814-APN-DTYC#MSYDS</t>
  </si>
  <si>
    <t>0008-00000712</t>
  </si>
  <si>
    <t>13-0360</t>
  </si>
  <si>
    <t>ATENOLOL</t>
  </si>
  <si>
    <t>50mg</t>
  </si>
  <si>
    <t>EX-2019-112011851-APN-DTYC#MSYDS</t>
  </si>
  <si>
    <t>IF-2019-112011309-APN-DTYC#MSYDS</t>
  </si>
  <si>
    <t>0008-00000710</t>
  </si>
  <si>
    <t>13-7408</t>
  </si>
  <si>
    <t>COTRIMOXAZOL</t>
  </si>
  <si>
    <t>EX-2019-112015839-APN-DTYC#MSYDS</t>
  </si>
  <si>
    <t>IF-2019-112015337-APN-DTYC#MSYDS</t>
  </si>
  <si>
    <t>0008-00000711</t>
  </si>
  <si>
    <t>Hierro gotas</t>
  </si>
  <si>
    <t>30 ml</t>
  </si>
  <si>
    <t>EX-2019-112072071-APN-DTYC#MSYDS</t>
  </si>
  <si>
    <t>IF-2019-112071728-APN-DTYC#MSYDS</t>
  </si>
  <si>
    <t>0008-00000702</t>
  </si>
  <si>
    <t>80-0028-LPU18</t>
  </si>
  <si>
    <t>EX-2019-112091849-APN-DTYC#MSYDS</t>
  </si>
  <si>
    <t>IF-2019-112090792-APN-DTYC#MSYDS</t>
  </si>
  <si>
    <t>0006-00000606</t>
  </si>
  <si>
    <t>EX-2019-112103694-APN-DTYC#MSYDS</t>
  </si>
  <si>
    <t>IF-2019-112094642-APN-DTYC#MSYDS</t>
  </si>
  <si>
    <t>0006-00000605</t>
  </si>
  <si>
    <t>EX-2019-112106824-APN-DTYC#MSYDS</t>
  </si>
  <si>
    <t>IF-2019-112106322-APN-DTYC#MSYDS</t>
  </si>
  <si>
    <t>0006-00000604</t>
  </si>
  <si>
    <t>EX-2019-112129535-APN-DTYC#MSYDS</t>
  </si>
  <si>
    <t>IF-2019-112128678-APN-DTYC#MSYDS</t>
  </si>
  <si>
    <t>0014-00004788</t>
  </si>
  <si>
    <t>EX-2019-112848658-APN-DTYC#MSYDS</t>
  </si>
  <si>
    <t>IF-2019-112847546-APN-DTYC#MSYDS</t>
  </si>
  <si>
    <t>0008-00001706</t>
  </si>
  <si>
    <t>FERAVAL S.A</t>
  </si>
  <si>
    <t>FERROGALFOL</t>
  </si>
  <si>
    <t>EX-2019-113093664-APN-DTYC#MSYDS</t>
  </si>
  <si>
    <t>IF-2019-113093478-APN-DTYC#MSYDS</t>
  </si>
  <si>
    <t>FCB-0010-00004004</t>
  </si>
  <si>
    <t>RX 0009-00057228</t>
  </si>
  <si>
    <t>2.5.2-1894.89</t>
  </si>
  <si>
    <t>LEUNIB 70 MG X 60 COMP. REC.</t>
  </si>
  <si>
    <t>EX-2019-113263362-APN-DTYC#MSYDS</t>
  </si>
  <si>
    <t>IF-2019-113255343-APN-DTYC#MSYDS</t>
  </si>
  <si>
    <t>0018-00002031</t>
  </si>
  <si>
    <t>Laboratorio LKM SA</t>
  </si>
  <si>
    <t>Leprid</t>
  </si>
  <si>
    <t>EX-2019-113268241-APN-DTYC#MSYDS</t>
  </si>
  <si>
    <t>IF-2019-113267886-APN-DTYC#MSYDS</t>
  </si>
  <si>
    <t>0009-00006538</t>
  </si>
  <si>
    <t>RTO 235631</t>
  </si>
  <si>
    <t>AMOXICILINA 500 MG SUSP</t>
  </si>
  <si>
    <t>EX-2019-113296938-APN-DTYC#MSYDS</t>
  </si>
  <si>
    <t>IF-2019-113284077-APN-DTYC#MSYDS</t>
  </si>
  <si>
    <t>MICROSULES ARGENTINA S.A DE SCIIA</t>
  </si>
  <si>
    <t>2.5.2- 1863.21</t>
  </si>
  <si>
    <t>SIMVASTATINA 20 mGr</t>
  </si>
  <si>
    <t>EX-2019-113342662-APN-DTYC#MSYDS</t>
  </si>
  <si>
    <t>IF-2019-113341969-APN-DTYC#MSYDS</t>
  </si>
  <si>
    <t>0018-00002036</t>
  </si>
  <si>
    <t>0001-00228319</t>
  </si>
  <si>
    <t>Taxocris 100</t>
  </si>
  <si>
    <t>Taxocris</t>
  </si>
  <si>
    <t>EX-2019-113356544-APN-DTYC#MSYDS</t>
  </si>
  <si>
    <t>IF-2019-113355799-APN-DTYC#MSYDS</t>
  </si>
  <si>
    <t>00003-00001436</t>
  </si>
  <si>
    <t>80-0005-lpu18</t>
  </si>
  <si>
    <t>ID GROUP S.A.</t>
  </si>
  <si>
    <t>SERVICIO DE IMPRESION DE CREDENCIALES DE ALTA SEGURIDAD, INCLUYENDO PERSONAL, EQUIPAMIENTOS EINSUMOS NECESARIOS</t>
  </si>
  <si>
    <t>EX-2019-113392473-APN-DTYC#MSYDS</t>
  </si>
  <si>
    <t>IF-2019-113387868-APN-DTYC#MSYDS</t>
  </si>
  <si>
    <t>MICROSULES ARGENTINA SA. DE SCIIA</t>
  </si>
  <si>
    <t>EX-2019-113397167-APN-DTYC#MSYDS</t>
  </si>
  <si>
    <t>IF-2019-113391240-APN-DTYC#MSYDS</t>
  </si>
  <si>
    <t>0020-00004180</t>
  </si>
  <si>
    <t>TALIDOMIDA LAZAR</t>
  </si>
  <si>
    <t xml:space="preserve">COMPRIMIDOS </t>
  </si>
  <si>
    <t>EX-2019-113595494-APN-DTYC#MSYDS</t>
  </si>
  <si>
    <t>IF-2019-113595252-APN-DTYC#MSYDS</t>
  </si>
  <si>
    <t>0009-00006539</t>
  </si>
  <si>
    <t>RTO 235632</t>
  </si>
  <si>
    <t>137-006-043-402</t>
  </si>
  <si>
    <t>METRONIDAZOL 500 MG COMP</t>
  </si>
  <si>
    <t>EX-2019-113598326-APN-DTYC#MSYDS</t>
  </si>
  <si>
    <t>IF-2019-113598068-APN-DTYC#MSYDS</t>
  </si>
  <si>
    <t>0009-00006540</t>
  </si>
  <si>
    <t>RTO 235654</t>
  </si>
  <si>
    <t>METRONIDAZOL SUSPENSION</t>
  </si>
  <si>
    <t>EX-2019-113732879-APN-DTYC#MSYDS</t>
  </si>
  <si>
    <t>IF-2019-113730636-APN-DTYC#MSYDS</t>
  </si>
  <si>
    <t>0002B00000136</t>
  </si>
  <si>
    <t>PREVENAR 13</t>
  </si>
  <si>
    <t>DOSIS</t>
  </si>
  <si>
    <t>EX-2019-113740492-APN-DTYC#MSYDS</t>
  </si>
  <si>
    <t>IF-2019-113739847-APN-DTYC#MSYDS</t>
  </si>
  <si>
    <t>0002B00000137</t>
  </si>
  <si>
    <t>EX-2019-113773629-APN-DTYC#MSYDS</t>
  </si>
  <si>
    <t>IF-2019-113773236-APN-DTYC#MSYDS</t>
  </si>
  <si>
    <t>B034400000576</t>
  </si>
  <si>
    <t>3.5.1-6836.1</t>
  </si>
  <si>
    <t>EX-2019-113775970-APN-DTYC#MSYDS</t>
  </si>
  <si>
    <t>IF-2019-113775603-APN-DTYC#MSYDS</t>
  </si>
  <si>
    <t>B034400000577</t>
  </si>
  <si>
    <t xml:space="preserve"> 80-0001-LPU19</t>
  </si>
  <si>
    <t>EX-2019-113778032-APN-DTYC#MSYDS</t>
  </si>
  <si>
    <t>IF-2019-113777617-APN-DTYC#MSYDS</t>
  </si>
  <si>
    <t>B034400000578</t>
  </si>
  <si>
    <t>EX-2019-113779766-APN-DTYC#MSYDS</t>
  </si>
  <si>
    <t>IF-2019-113779459-APN-DTYC#MSYDS</t>
  </si>
  <si>
    <t>B034400000579</t>
  </si>
  <si>
    <t>EX-2019-113782237-APN-DTYC#MSYDS</t>
  </si>
  <si>
    <t>IF-2019-113781047-APN-DTYC#MSYDS</t>
  </si>
  <si>
    <t>B034400000580</t>
  </si>
  <si>
    <t>EX-2019-113783861-APN-DTYC#MSYDS</t>
  </si>
  <si>
    <t>IF-2019-113783571-APN-DTYC#MSYDS</t>
  </si>
  <si>
    <t>B034400000581</t>
  </si>
  <si>
    <t>EX-2019-113880506-APN-DTYC#MSYDS</t>
  </si>
  <si>
    <t>IF-2019-113880452-APN-DTYC#MSYDS</t>
  </si>
  <si>
    <t>0004-00000348</t>
  </si>
  <si>
    <t xml:space="preserve">DISPOSITIVO INTRAUTERINO </t>
  </si>
  <si>
    <t>EX-2019-113880665-APN-DTYC#MSYDS</t>
  </si>
  <si>
    <t>IF-2019-113880645-APN-DTYC#MSYDS</t>
  </si>
  <si>
    <t>0004-00000347</t>
  </si>
  <si>
    <t>EX-2020-188775-APN-DTYC#MSYDS</t>
  </si>
  <si>
    <t>IF-2020-00188246-APN-DTYC#MSYDS</t>
  </si>
  <si>
    <t>0005-00006841</t>
  </si>
  <si>
    <t xml:space="preserve">Amlodipina 5mg comp </t>
  </si>
  <si>
    <t>EX-2020-196058-APN-DTYC#MSYDS</t>
  </si>
  <si>
    <t>IF-2020-00195150-APN-DTYC#MSYDS</t>
  </si>
  <si>
    <t>0005-00006840</t>
  </si>
  <si>
    <t>Acido Fusidico crema</t>
  </si>
  <si>
    <t>EX-2020-423091-APN-DTYC#MSYDS</t>
  </si>
  <si>
    <t>IF-2020-00422322-APN-DTYC#MSYDS</t>
  </si>
  <si>
    <t>0029-00001357</t>
  </si>
  <si>
    <t>2.5.2- 1828.99</t>
  </si>
  <si>
    <t>Isentress 100mg</t>
  </si>
  <si>
    <t>EX-2020-435541-APN-DTYC#MSYDS</t>
  </si>
  <si>
    <t>IF-2020-00434186-APN-DTYC#MSYDS</t>
  </si>
  <si>
    <t>0029-00000323</t>
  </si>
  <si>
    <t>MSD ARGENITNA SRL</t>
  </si>
  <si>
    <t>EX-2020-492990-APN-DTYC#MSYDS</t>
  </si>
  <si>
    <t>IF-2020-00492396-APN-DTYC#MSYDS</t>
  </si>
  <si>
    <t>0008-00000713</t>
  </si>
  <si>
    <t>EX-2020-783205-APN-DTYC#MSYDS</t>
  </si>
  <si>
    <t>IF-2020-00783039-APN-DTYC#MSYDS</t>
  </si>
  <si>
    <t>B034400000582</t>
  </si>
  <si>
    <t>EX-2020-902891-APN-DTYC#MSYDS</t>
  </si>
  <si>
    <t>IF-2020-00902747-APN-DTYC#MSYDS</t>
  </si>
  <si>
    <t>B-00007-00000617</t>
  </si>
  <si>
    <t>Remitos Nº 0008-00004605/4606/4607/4608/4609</t>
  </si>
  <si>
    <t>Alere S.A.</t>
  </si>
  <si>
    <t>2.5.1-8988.2348</t>
  </si>
  <si>
    <t>REACTIVOS P/EQUIPO;EQUIPO: PORTATIL P/MEDICION CD4, MARCA EQUIPO:A DEFINIR, NOMBRE DEL PRODUCTO : CARTUCHO DET CD4 PORTATIL PRESENTACION: KIT</t>
  </si>
  <si>
    <t>determinaciones</t>
  </si>
  <si>
    <t>EX-2020-913462-APN-DTYC#MSYDS</t>
  </si>
  <si>
    <t>IF-2020-00913404-APN-DTYC#MSYDS</t>
  </si>
  <si>
    <t>B-00007-00000619</t>
  </si>
  <si>
    <t>Remitos Nº 0001-00111157/1158/1159/1160/1161</t>
  </si>
  <si>
    <t>REACTIVOS P/EQUIPO; EQUIPO: PORTATIL P/MEDICION CD4, MARCA EQUIPO: A DEFINIR, NOMBRE DEL PRODUCTO: CARTUCHO DET CD4 PORTATIL, PRESENTACION: KIT</t>
  </si>
  <si>
    <t>EX-2020-964354-APN-DTYC#MSYDS</t>
  </si>
  <si>
    <t>IF-2020-00961175-APN-DTYC#MSYDS</t>
  </si>
  <si>
    <t>0020-00004195</t>
  </si>
  <si>
    <t>Dr. Lazar &amp; Cía. S.A. Q. e I.</t>
  </si>
  <si>
    <t>EX-2020-1191445-APN-DTYC#MSYDS</t>
  </si>
  <si>
    <t>EX-2020-1203460-APN-DTYC#MSYDS</t>
  </si>
  <si>
    <t>IF-2020-01202571-APN-DTYC#MSYDS</t>
  </si>
  <si>
    <t>EX-2020-1273424-APN-DTYC#MSYDS</t>
  </si>
  <si>
    <t>IF-2020-01273197-APN-DTYC#MSYDS</t>
  </si>
  <si>
    <t>0008-00000720</t>
  </si>
  <si>
    <t>EX-2020-1279359-APN-DTYC#MSYDS</t>
  </si>
  <si>
    <t>EX-2020-1331934-APN-DTYC#MSYDS</t>
  </si>
  <si>
    <t>IF-2020-01331872-APN-DTYC#MSYDS</t>
  </si>
  <si>
    <t>B-00007-00000616</t>
  </si>
  <si>
    <t>38/2015</t>
  </si>
  <si>
    <t>Remitos Nº 0008-00004622/4623/4624/4628/4634</t>
  </si>
  <si>
    <t>251-09052-0597</t>
  </si>
  <si>
    <t>REACTIVOS P/LAB.TEC. MANUEAL NOMBRE ELISA IGA ANTITRANSGLUTAMINASA - USO DIAGNOSTICO ENFERMEDAD CELIACA - PRESENTACION ENVASE X 96 DETERM</t>
  </si>
  <si>
    <t>cajas</t>
  </si>
  <si>
    <t>EX-2020-1349514-APN-DTYC#MSYDS</t>
  </si>
  <si>
    <t>IF-2020-01349115-APN-DTYC#MSYDS</t>
  </si>
  <si>
    <t>0009-00006542</t>
  </si>
  <si>
    <t>RTO. 235716</t>
  </si>
  <si>
    <t>AMOXICILINA SUSPENSION</t>
  </si>
  <si>
    <t>EX-2020-1351790-APN-DTYC#MSYDS</t>
  </si>
  <si>
    <t>IF-2020-01351224-APN-DTYC#MSYDS</t>
  </si>
  <si>
    <t>0009-00006543</t>
  </si>
  <si>
    <t>RTO. 235717</t>
  </si>
  <si>
    <t>EX-2020-1450253-APN-DTYC#MSYDS</t>
  </si>
  <si>
    <t>IF-2020-01449209-APN-DTYC#MSYDS</t>
  </si>
  <si>
    <t>0005-00006846</t>
  </si>
  <si>
    <t>EX-2020-1460034-APN-DTYC#MSYDS</t>
  </si>
  <si>
    <t>IF-2020-01459467-APN-DTYC#MSYDS</t>
  </si>
  <si>
    <t>EX-2020-1553391-APN-DTYC#MSYDS</t>
  </si>
  <si>
    <t>IF-2020-01552133-APN-DTYC#MSYDS</t>
  </si>
  <si>
    <t>0001-00004875</t>
  </si>
  <si>
    <t>0002-00000371</t>
  </si>
  <si>
    <t>servicios</t>
  </si>
  <si>
    <t>EX-2020-1982980-APN-DTYC#MSYDS</t>
  </si>
  <si>
    <t>IF-2020-01982416-APN-DTYC#MSYDS</t>
  </si>
  <si>
    <t>0004-00014948</t>
  </si>
  <si>
    <t>RS-2019-78521354-PAN-SRYGS#MSYDS</t>
  </si>
  <si>
    <t>Soma SA</t>
  </si>
  <si>
    <t>Servicio de Recoleccion Transporte tratamiento y disp. Final de Res.Patogenicos</t>
  </si>
  <si>
    <t>und</t>
  </si>
  <si>
    <t>EX-2020-1999217-APN-DTYC#MSYDS</t>
  </si>
  <si>
    <t>IF-2020-01998094-APN-DTYC#MSYDS</t>
  </si>
  <si>
    <t>0004-00018948</t>
  </si>
  <si>
    <t>RS-2019-78521354-APN-SRYGS#MSYDS</t>
  </si>
  <si>
    <t>SOMA SA</t>
  </si>
  <si>
    <t>SERV.REC.TRANSP.TRAT.REC.TRANSP.TRAT.DISP.FINAL</t>
  </si>
  <si>
    <t>UND</t>
  </si>
  <si>
    <t>EX-2020-2001890-APN-DTYC#MSYDS</t>
  </si>
  <si>
    <t>IF-2020-02001861-APN-DTYC#MSYDS</t>
  </si>
  <si>
    <t>0004-00019540</t>
  </si>
  <si>
    <t>SERV.REC.TRANSP.TRAT.REC.DISP.FINAL RES. PATOGENICOS</t>
  </si>
  <si>
    <t>EX-2020-2007093-APN-DTYC#MSYDS</t>
  </si>
  <si>
    <t>IF-2020-02006887-APN-DTYC#MSYDS</t>
  </si>
  <si>
    <t>0004-00018660</t>
  </si>
  <si>
    <t>SERVICIO DE REC.TRANS.TRAT. DISP. FINAL DE RES. PATOGENICOS</t>
  </si>
  <si>
    <t>EX-2020-2008796-APN-DTYC#MSYDS</t>
  </si>
  <si>
    <t>IF-2020-02008634-APN-DTYC#MSYDS</t>
  </si>
  <si>
    <t>0004-00019203</t>
  </si>
  <si>
    <t>SERVICIO DE REC.TRANS.TRAT.REC.RES.PATOGENICOS</t>
  </si>
  <si>
    <t>EX-2020-2306403-APN-DTYC#MSYDS</t>
  </si>
  <si>
    <t>IF-2020-02306123-APN-DTYC#MSYDS</t>
  </si>
  <si>
    <t>B-00007-00000620</t>
  </si>
  <si>
    <t>Remitos Nº 0008-00004629/4632/4636/4646/4647/4648/4650</t>
  </si>
  <si>
    <t>EX-2020-2310518-APN-DTYC#MSYDS</t>
  </si>
  <si>
    <t>IF-2020-02310478-APN-DTYC#MSYDS</t>
  </si>
  <si>
    <t>B-00007-00000859</t>
  </si>
  <si>
    <t>Remitos Nº 0008-00004773/4883/4884/4885/4886/4887/4888/4908</t>
  </si>
  <si>
    <t>EX-2020-2597680-APN-DTYC#MSYDS</t>
  </si>
  <si>
    <t>IF-2020-02596897-APN-DTYC#MSYDS</t>
  </si>
  <si>
    <t>B-00007-00000868</t>
  </si>
  <si>
    <t>Remitos Nº 0008-00004907/4910/4911/4912/4913/4915/4916</t>
  </si>
  <si>
    <t>EX-2020-2602143-APN-DTYC#MSYDS</t>
  </si>
  <si>
    <t>IF-2020-02601290-APN-DTYC#MSYDS</t>
  </si>
  <si>
    <t>B-00007-00000869</t>
  </si>
  <si>
    <t>Remitos Nº 0008-00004917/4929/4930//4931/4932/4933/4934</t>
  </si>
  <si>
    <t>EX-2020-3032219-APN-DTYC#MSYDS</t>
  </si>
  <si>
    <t>IF-2020-03032187-APN-DTYC#MSYDS</t>
  </si>
  <si>
    <t>999-0024-LPU17</t>
  </si>
  <si>
    <t>PRODMOBI SA</t>
  </si>
  <si>
    <t>4.3.7-45.527</t>
  </si>
  <si>
    <t>SILLAS</t>
  </si>
  <si>
    <t>EX-2020-3299367-APN-DTYC#MSYDS</t>
  </si>
  <si>
    <t>IF-2020-03298054-APN-DTYC#MSYDS</t>
  </si>
  <si>
    <t>143-00022449</t>
  </si>
  <si>
    <t>2.5.2-1875.13</t>
  </si>
  <si>
    <t>SALBUTAMOL AEROSOL</t>
  </si>
  <si>
    <t>ENVASE</t>
  </si>
  <si>
    <t>EX-2020-3317361-APN-DTYC#MSYDS</t>
  </si>
  <si>
    <t>IF-2020-03316506-APN-DTYC#MSYDS</t>
  </si>
  <si>
    <t>0145-00011480</t>
  </si>
  <si>
    <t>FUROSEMIDA COMPRIMIDOS</t>
  </si>
  <si>
    <t>EX-2020-3324072-APN-DTYC#MSYDS</t>
  </si>
  <si>
    <t>IF-2020-03322995-APN-DTYC#MSYDS</t>
  </si>
  <si>
    <t>0143-00022450</t>
  </si>
  <si>
    <t>2.5.2-1875.32</t>
  </si>
  <si>
    <t>BUDESONIDE AEROSOL</t>
  </si>
  <si>
    <t>EX-2020-3913687-APN-DTYC#MSYDS</t>
  </si>
  <si>
    <t>IF-2020-03910928-APN-DTYC#MSYDS</t>
  </si>
  <si>
    <t>0003-00013937</t>
  </si>
  <si>
    <t>EX-2020-4147793-APN-DTYC#MSYDS</t>
  </si>
  <si>
    <t>IF-2020-04147144-APN-DTYC#MSYDS</t>
  </si>
  <si>
    <t>B-00007-00000889</t>
  </si>
  <si>
    <t>Remitos Nº 00008-00004637/4909/4914/4971</t>
  </si>
  <si>
    <t>EX-2020-4621623-APN-DTYC#MSYDS</t>
  </si>
  <si>
    <t>IF-2020-04619135-APN-DTYC#MSYDS</t>
  </si>
  <si>
    <t>003-00011593</t>
  </si>
  <si>
    <t>RS-2017-15936403-APN-MS</t>
  </si>
  <si>
    <t>2.5.2-1828.73</t>
  </si>
  <si>
    <t>Antiretrovirales Jarabe 160ml</t>
  </si>
  <si>
    <t>EX-2020-4632516-APN-DTYC#MSYDS</t>
  </si>
  <si>
    <t>IF-2020-04630737-APN-DTYC#MSYDS</t>
  </si>
  <si>
    <t>0003-00011635</t>
  </si>
  <si>
    <t>Antiretrovirales Jarabe x160ml</t>
  </si>
  <si>
    <t>EX-2020-4659728-APN-DTYC#MSYDS</t>
  </si>
  <si>
    <t>IF-2020-04657902-APN-DTYC#MSYDS</t>
  </si>
  <si>
    <t>0003-00012299</t>
  </si>
  <si>
    <t>Antirretrovirales Jarabe x160ml</t>
  </si>
  <si>
    <t>EX-2020-5053586-APN-DTYC#MSYDS</t>
  </si>
  <si>
    <t>IF-2020-05052541-APN-DTYC#MSYDS</t>
  </si>
  <si>
    <t>0003-00012331</t>
  </si>
  <si>
    <t>80-006-CDI17</t>
  </si>
  <si>
    <t>EX-2020-5058741-APN-DTYC#MSYDS</t>
  </si>
  <si>
    <t>IF-2020-05057874-APN-DTYC#MSYDS</t>
  </si>
  <si>
    <t>0003-00012377</t>
  </si>
  <si>
    <t>EX-2020-5063626-APN-DTYC#MSYDS</t>
  </si>
  <si>
    <t>IF-2020-05063509-APN-DTYC#MSYDS</t>
  </si>
  <si>
    <t>0050-0016175</t>
  </si>
  <si>
    <t>EX-2020-5067812-APN-DTYC#MSYDS</t>
  </si>
  <si>
    <t>IF-2020-05066015-APN-DTYC#MSYDS</t>
  </si>
  <si>
    <t>0003-00012335</t>
  </si>
  <si>
    <t>80-1066-CDI17</t>
  </si>
  <si>
    <t>Antirretrovrales Jarabe x160ml</t>
  </si>
  <si>
    <t>EX-2020-5072647-APN-DTYC#MSYDS</t>
  </si>
  <si>
    <t>IF-2020-05071860-APN-DTYC#MSYDS</t>
  </si>
  <si>
    <t>0003-00012281</t>
  </si>
  <si>
    <t>EX-2020-5076474-APN-DTYC#MSYDS</t>
  </si>
  <si>
    <t>IF-2020-05075721-APN-DTYC#MSYDS</t>
  </si>
  <si>
    <t>0003-00012133</t>
  </si>
  <si>
    <t>EX-2020-5083954-APN-DTYC#MSYDS</t>
  </si>
  <si>
    <t>IF-2020-05083137-APN-DTYC#MSYDS</t>
  </si>
  <si>
    <t>0003-00011715</t>
  </si>
  <si>
    <t>EX-2020-5110567-APN-DTYC#MSYDS</t>
  </si>
  <si>
    <t>IF-2020-05109969-APN-DTYC#MSYDS</t>
  </si>
  <si>
    <t>0003-00011753</t>
  </si>
  <si>
    <t>EX-2020-5169882-APN-DTYC#MSYDS</t>
  </si>
  <si>
    <t>IF-2020-05168634-APN-DTYC#MSYDS</t>
  </si>
  <si>
    <t>0003-00012085</t>
  </si>
  <si>
    <t>EX-2020-5174013-APN-DTYC#MSYDS</t>
  </si>
  <si>
    <t>IF-2020-05173467-APN-DTYC#MSYDS</t>
  </si>
  <si>
    <t>0003-00012071</t>
  </si>
  <si>
    <t>EX-2020-5181409-APN-DTYC#MSYDS</t>
  </si>
  <si>
    <t>IF-2020-05180870-APN-DTYC#MSYDS</t>
  </si>
  <si>
    <t>0003-00012610</t>
  </si>
  <si>
    <t>Abbvie S.A:</t>
  </si>
  <si>
    <t>EX-2020-5191806-APN-DTYC#MSYDS</t>
  </si>
  <si>
    <t>IF-2020-05191057-APN-DTYC#MSYDS</t>
  </si>
  <si>
    <t>0003-00012462</t>
  </si>
  <si>
    <t>RS-2017-1596403-APN-MS</t>
  </si>
  <si>
    <t>EX-2020-5199458-APN-DTYC#MSYDS</t>
  </si>
  <si>
    <t>IF-2020-05196573-APN-DTYC#MSYDS</t>
  </si>
  <si>
    <t>0096-00011698</t>
  </si>
  <si>
    <t>0018/2019</t>
  </si>
  <si>
    <t>MERCK S.A</t>
  </si>
  <si>
    <t>f1230501</t>
  </si>
  <si>
    <t>saizen liquid 12mg (1)</t>
  </si>
  <si>
    <t>EX-2020-5202935-APN-DTYC#MSYDS</t>
  </si>
  <si>
    <t>IF-2020-05201104-APN-DTYC#MSYDS</t>
  </si>
  <si>
    <t>0003-00011905</t>
  </si>
  <si>
    <t>EX-2020-5220451-APN-DTYC#MSYDS</t>
  </si>
  <si>
    <t>IF-2020-05219482-APN-DTYC#MSYDS</t>
  </si>
  <si>
    <t>0003-00011789</t>
  </si>
  <si>
    <t>EX-2020-5236951-APN-DTYC#MSYDS</t>
  </si>
  <si>
    <t>IF-2020-05235232-APN-DTYC#MSYDS</t>
  </si>
  <si>
    <t>0003-00011911</t>
  </si>
  <si>
    <t>EX-2020-5240875-APN-DTYC#MSYDS</t>
  </si>
  <si>
    <t>IF-2020-05240528-APN-DTYC#MSYDS</t>
  </si>
  <si>
    <t>0003-00011963</t>
  </si>
  <si>
    <t>EX-2020-5244586-APN-DTYC#MSYDS</t>
  </si>
  <si>
    <t>IF-2020-05244243-APN-DTYC#MSYDS</t>
  </si>
  <si>
    <t>0003-00011967</t>
  </si>
  <si>
    <t>EX-2020-5315080-APN-DTYC#MSYDS</t>
  </si>
  <si>
    <t>IF-2020-05312032-APN-DTYC#MSYDS</t>
  </si>
  <si>
    <t>0020-00004209</t>
  </si>
  <si>
    <t>Dr. LAZAR &amp; Cía S.A. Quimica E Industrial</t>
  </si>
  <si>
    <t>FCO X 20 ML</t>
  </si>
  <si>
    <t>EX-2020-5374143-APN-DTYC#MSYDS</t>
  </si>
  <si>
    <t>IF-2020-05370687-APN-DTYC#MSYDS</t>
  </si>
  <si>
    <t>0003-00012670</t>
  </si>
  <si>
    <t>EX-2020-5378153-APN-DTYC#MSYDS</t>
  </si>
  <si>
    <t>IF-2020-05377105-APN-DTYC#MSYDS</t>
  </si>
  <si>
    <t>0003-00012459</t>
  </si>
  <si>
    <t>EX-2020-5391419-APN-DTYC#MSYDS</t>
  </si>
  <si>
    <t>IF-2020-05384695-APN-DTYC#MSYDS</t>
  </si>
  <si>
    <t>0020-00004214</t>
  </si>
  <si>
    <t>Dr LAZAR &amp; Cía S.A. Quimica E Industrial</t>
  </si>
  <si>
    <t>EX-2020-5401817-APN-DTYC#MSYDS</t>
  </si>
  <si>
    <t>IF-2020-05397377-APN-DTYC#MSYDS</t>
  </si>
  <si>
    <t>0020-00004220</t>
  </si>
  <si>
    <t>Dr. Lazar &amp; Cía S.A. Quimica E Industrial</t>
  </si>
  <si>
    <t>EX-2020-5408290-APN-DTYC#MSYDS</t>
  </si>
  <si>
    <t>IF-2020-05408031-APN-DTYC#MSYDS</t>
  </si>
  <si>
    <t>Microsules Argentina de SCIIA</t>
  </si>
  <si>
    <t>2.5.2- 1821.9</t>
  </si>
  <si>
    <t>Amoxicilina 500 mg</t>
  </si>
  <si>
    <t>EX-2020-5416538-APN-DTYC#MSYDS</t>
  </si>
  <si>
    <t>IF-2020-05414440-APN-DTYC#MSYDS</t>
  </si>
  <si>
    <t>AMOXICILINA  500 mg</t>
  </si>
  <si>
    <t>EX-2020-5424999-APN-DTYC#MSYDS</t>
  </si>
  <si>
    <t>IF-2020-05424707-APN-DTYC#MSYDS</t>
  </si>
  <si>
    <t>0008-00000753</t>
  </si>
  <si>
    <t xml:space="preserve">Polivitaminico </t>
  </si>
  <si>
    <t>EX-2020-5426603-APN-DTYC#MSYDS</t>
  </si>
  <si>
    <t>IF-2020-05425478-APN-DTYC#MSYDS</t>
  </si>
  <si>
    <t>2.5.2- 1862.1</t>
  </si>
  <si>
    <t>METFORMINA 500 MG</t>
  </si>
  <si>
    <t>EX-2020-5433173-APN-DTYC#MSYDS</t>
  </si>
  <si>
    <t>IF-2020-05430441-APN-DTYC#MSYDS</t>
  </si>
  <si>
    <t>2.5.2- 1862.16</t>
  </si>
  <si>
    <t>METFORMINA AP 850 MG</t>
  </si>
  <si>
    <t>EX-2020-5436001-APN-DTYC#MSYDS</t>
  </si>
  <si>
    <t>IF-2020-05387644-APN-DTYC#MSYDS</t>
  </si>
  <si>
    <t>0003-00012275</t>
  </si>
  <si>
    <t>EX-2020-5436010-APN-DTYC#MSYDS</t>
  </si>
  <si>
    <t>EX-2020-5438164-APN-DTYC#MSYDS</t>
  </si>
  <si>
    <t>IF-2020-05429004-APN-DTYC#MSYDS</t>
  </si>
  <si>
    <t>0020-00004211</t>
  </si>
  <si>
    <t>EX-2020-5457314-APN-DTYC#MSYDS</t>
  </si>
  <si>
    <t>IF-2020-05456604-APN-DTYC#MSYDS</t>
  </si>
  <si>
    <t>EX-2020-5461299-APN-DTYC#MSYDS</t>
  </si>
  <si>
    <t>IF-2020-05460172-APN-DTYC#MSYDS</t>
  </si>
  <si>
    <t>0003-00012348</t>
  </si>
  <si>
    <t>EX-2020-5474422-APN-DTYC#MSYDS</t>
  </si>
  <si>
    <t>IF-2020-05472989-APN-DTYC#MSYDS</t>
  </si>
  <si>
    <t>00002-00000533</t>
  </si>
  <si>
    <t>80-0034-CD19</t>
  </si>
  <si>
    <t xml:space="preserve">Infraestructura Básica Aplicada S. A. </t>
  </si>
  <si>
    <t>3.3.1-3519.7</t>
  </si>
  <si>
    <t>Impermeabilizado</t>
  </si>
  <si>
    <t>EX-2020-5483787-APN-DTYC#MSYDS</t>
  </si>
  <si>
    <t>IF-2020-05482500-APN-DTYC#MSYDS</t>
  </si>
  <si>
    <t>0003-00012084</t>
  </si>
  <si>
    <t>EX-2020-5485813-APN-DTYC#MSYDS</t>
  </si>
  <si>
    <t>IF-2020-05484732-APN-DTYC#MSYDS</t>
  </si>
  <si>
    <t>0020-00004223</t>
  </si>
  <si>
    <t>EX-2020-5491820-APN-DTYC#MSYDS</t>
  </si>
  <si>
    <t>IF-2020-05491559-APN-DTYC#MSYDS</t>
  </si>
  <si>
    <t>0008 00000754</t>
  </si>
  <si>
    <t>EX-2020-5496354-APN-DTYC#MSYDS</t>
  </si>
  <si>
    <t>IF-2020-05496117-APN-DTYC#MSYDS</t>
  </si>
  <si>
    <t>0008 00000758</t>
  </si>
  <si>
    <t>60mg</t>
  </si>
  <si>
    <t>EX-2020-5500109-APN-DTYC#MSYDS</t>
  </si>
  <si>
    <t>IF-2020-05499925-APN-DTYC#MSYDS</t>
  </si>
  <si>
    <t>0008 00000757</t>
  </si>
  <si>
    <t>EX-2020-5512149-APN-DTYC#MSYDS</t>
  </si>
  <si>
    <t>IF-2020-05511888-APN-DTYC#MSYDS</t>
  </si>
  <si>
    <t>0008 00000759</t>
  </si>
  <si>
    <t>Terapia Triple T.B.C.</t>
  </si>
  <si>
    <t>EX-2020-5521448-APN-DTYC#MSYDS</t>
  </si>
  <si>
    <t>IF-2020-05520089-APN-DTYC#MSYDS</t>
  </si>
  <si>
    <t>0143-00022461</t>
  </si>
  <si>
    <t>2.5.2-1821.11</t>
  </si>
  <si>
    <t>EX-2020-5527126-APN-DTYC#MSYDS</t>
  </si>
  <si>
    <t>IF-2020-05525967-APN-DTYC#MSYDS</t>
  </si>
  <si>
    <t>0143-00022650</t>
  </si>
  <si>
    <t>EX-2020-5541166-APN-DTYC#MSYDS</t>
  </si>
  <si>
    <t>IF-2020-05538869-APN-DTYC#MSYDS</t>
  </si>
  <si>
    <t>REM 14722</t>
  </si>
  <si>
    <t>KOPELCO S.A</t>
  </si>
  <si>
    <t>EX-2020-5543274-APN-DTYC#MSYDS</t>
  </si>
  <si>
    <t>IF-2020-05542868-APN-DTYC#MSYDS</t>
  </si>
  <si>
    <t>REM 14721</t>
  </si>
  <si>
    <t>KITS DE PRESERVATIVOS</t>
  </si>
  <si>
    <t>EX-2020-5762669-APN-DTYC#MSYDS</t>
  </si>
  <si>
    <t>IF-2020-05750206-APN-DTYC#MSYDS</t>
  </si>
  <si>
    <t>700-125</t>
  </si>
  <si>
    <t>EX-2020-6040104-APN-DTYC#MSYDS</t>
  </si>
  <si>
    <t>IF-2020-06039352-APN-DTYC#MSYDS</t>
  </si>
  <si>
    <t>0003-00011964</t>
  </si>
  <si>
    <t>EX-2020-6064746-APN-DTYC#MSYDS</t>
  </si>
  <si>
    <t>IF-2020-06031090-APN-DTYC#MSYDS</t>
  </si>
  <si>
    <t>EX-2020-6079550-APN-DTYC#MSYDS</t>
  </si>
  <si>
    <t>IF-2020-06078085-APN-DTYC#MSYDS</t>
  </si>
  <si>
    <t>0003-00012210</t>
  </si>
  <si>
    <t>EX-2020-6214258-APN-DTYC#MSYDS</t>
  </si>
  <si>
    <t>IF-2020-06213795-APN-DTYC#MSYDS</t>
  </si>
  <si>
    <t>B-0008-00001712</t>
  </si>
  <si>
    <t>EX-2020-6217323-APN-DTYC#MSYDS</t>
  </si>
  <si>
    <t>IF-2020-06216673-APN-DTYC#MSYDS</t>
  </si>
  <si>
    <t>000-00012213</t>
  </si>
  <si>
    <t>EX-2020-6217691-APN-DTYC#MSYDS</t>
  </si>
  <si>
    <t>IF-2020-06217479-APN-DTYC#MSYDS</t>
  </si>
  <si>
    <t>B-0008-00001713</t>
  </si>
  <si>
    <t>EX-2020-6436021-APN-DTYC#MSYDS</t>
  </si>
  <si>
    <t>IF-2020-06404975-APN-DTYC#MSYDS</t>
  </si>
  <si>
    <t>0003-00012463</t>
  </si>
  <si>
    <t>EX-2020-6467011-APN-DTYC#MSYDS</t>
  </si>
  <si>
    <t>IF-2020-06466244-APN-DTYC#MSYDS</t>
  </si>
  <si>
    <t>EX-2020-6484174-APN-DTYC#MSYDS</t>
  </si>
  <si>
    <t>IF-2020-06483659-APN-DTYC#MSYDS</t>
  </si>
  <si>
    <t>0003-00012047</t>
  </si>
  <si>
    <t>EX-2020-6836341-APN-DTYC#MSYDS</t>
  </si>
  <si>
    <t>IF-2020-06836218-APN-DTYC#MSYDS</t>
  </si>
  <si>
    <t>B0006-00009015</t>
  </si>
  <si>
    <t>Télam S.E.</t>
  </si>
  <si>
    <t>3.5.9-2176.1</t>
  </si>
  <si>
    <t>Seguimiento de Prensa - Servicio Informativo</t>
  </si>
  <si>
    <t>EX-2020-6849003-APN-DTYC#MSYDS</t>
  </si>
  <si>
    <t>IF-2020-06846150-APN-DTYC#MSYDS</t>
  </si>
  <si>
    <t>0022-0005018</t>
  </si>
  <si>
    <t>REM 14753</t>
  </si>
  <si>
    <t>kit de preservativos Gentleman</t>
  </si>
  <si>
    <t>EX-2020-6969227-APN-DTYC#MSYDS</t>
  </si>
  <si>
    <t>IF-2020-06968248-APN-DTYC#MSYDS</t>
  </si>
  <si>
    <t>0002B00000144</t>
  </si>
  <si>
    <t>Prevenar 13</t>
  </si>
  <si>
    <t>EX-2020-6972154-APN-DTYC#MSYDS</t>
  </si>
  <si>
    <t>IF-2020-06971317-APN-DTYC#MSYDS</t>
  </si>
  <si>
    <t>0002B00000145</t>
  </si>
  <si>
    <t>EX-2020-7035017-APN-DTYC#MSYDS</t>
  </si>
  <si>
    <t>IF-2020-07033999-APN-DTYC#MSYDS</t>
  </si>
  <si>
    <t>0014-00004929</t>
  </si>
  <si>
    <t>EX-2020-7038776-APN-DTYC#MSYDS</t>
  </si>
  <si>
    <t>IF-2020-07038522-APN-DTYC#MSYDS</t>
  </si>
  <si>
    <t>0014-00004931</t>
  </si>
  <si>
    <t>EX-2020-7086297-APN-DTYC#MSYDS</t>
  </si>
  <si>
    <t>IF-2020-07086270-APN-DTYC#MSYDS</t>
  </si>
  <si>
    <t>FCB0006-00009016</t>
  </si>
  <si>
    <t>Télam SE</t>
  </si>
  <si>
    <t>3.5.9 - 2176.1</t>
  </si>
  <si>
    <t>EX-2020-7315716-APN-DTYC#MSYDS</t>
  </si>
  <si>
    <t>IF-2020-07314244-APN-DTYC#MSYDS</t>
  </si>
  <si>
    <t>EX-2020-7329803-APN-DTYC#MSYDS</t>
  </si>
  <si>
    <t>IF-2020-07329413-APN-DTYC#MSYDS</t>
  </si>
  <si>
    <t>00004-00000035</t>
  </si>
  <si>
    <t>EX-2020-7343922-APN-DTYC#MSYDS</t>
  </si>
  <si>
    <t>IF-2020-07343243-APN-DTYC#MSYDS</t>
  </si>
  <si>
    <t>B 0344-00000594</t>
  </si>
  <si>
    <t>EX-2020-7421896-APN-DTYC#MSYDS</t>
  </si>
  <si>
    <t>IF-2020-07421501-APN-DTYC#MSYDS</t>
  </si>
  <si>
    <t>FCB0006-00009019</t>
  </si>
  <si>
    <t>Servicios</t>
  </si>
  <si>
    <t>EX-2020-7442591-APN-DTYC#MSYDS</t>
  </si>
  <si>
    <t>IF-2020-07441556-APN-DTYC#MSYDS</t>
  </si>
  <si>
    <t>B 0344-00000595</t>
  </si>
  <si>
    <t xml:space="preserve"> 80-0001-LPU19 </t>
  </si>
  <si>
    <t xml:space="preserve"> 3.5.1-6836.1 </t>
  </si>
  <si>
    <t>EX-2020-7450859-APN-DTYC#MSYDS</t>
  </si>
  <si>
    <t>IF-2020-07450080-APN-DTYC#MSYDS</t>
  </si>
  <si>
    <t>B 0344-00000596</t>
  </si>
  <si>
    <t xml:space="preserve">80-0001-LPU19 </t>
  </si>
  <si>
    <t xml:space="preserve">3.5.1-6836.1 </t>
  </si>
  <si>
    <t>EX-2020-7456460-APN-DTYC#MSYDS</t>
  </si>
  <si>
    <t>IF-2020-07455547-APN-DTYC#MSYDS</t>
  </si>
  <si>
    <t>B 0344-00000597</t>
  </si>
  <si>
    <t>EX-2020-7462069-APN-DTYC#MSYDS</t>
  </si>
  <si>
    <t>IF-2020-07459460-APN-DTYC#MSYDS</t>
  </si>
  <si>
    <t>B 0344-00000598</t>
  </si>
  <si>
    <t>suizo argentina s.a.</t>
  </si>
  <si>
    <t>EX-2020-7468321-APN-DTYC#MSYDS</t>
  </si>
  <si>
    <t>IF-2020-07466429-APN-DTYC#MSYDS</t>
  </si>
  <si>
    <t>0096-00011700</t>
  </si>
  <si>
    <t>80-0004-cdi18</t>
  </si>
  <si>
    <t>F1230501</t>
  </si>
  <si>
    <t>SAIZEN LIQUID 12 MG</t>
  </si>
  <si>
    <t>MG</t>
  </si>
  <si>
    <t>EX-2020-7471725-APN-DTYC#MSYDS</t>
  </si>
  <si>
    <t>IF-2020-07470479-APN-DTYC#MSYDS</t>
  </si>
  <si>
    <t>B-00007-00000915</t>
  </si>
  <si>
    <t>Remitos Nº 0008-00004981/4982/4983/4984/4985/4986/4987</t>
  </si>
  <si>
    <t>EX-2020-7476320-APN-DTYC#MSYDS</t>
  </si>
  <si>
    <t>IF-2020-07474864-APN-DTYC#MSYDS</t>
  </si>
  <si>
    <t>0096-00011701</t>
  </si>
  <si>
    <t>EX-2020-7479591-APN-DTYC#MSYDS</t>
  </si>
  <si>
    <t>IF-2020-07477907-APN-DTYC#MSYDS</t>
  </si>
  <si>
    <t>B 0344-00000599</t>
  </si>
  <si>
    <t>EX-2020-7484870-APN-DTYC#MSYDS</t>
  </si>
  <si>
    <t>IF-2020-07484299-APN-DTYC#MSYDS</t>
  </si>
  <si>
    <t>B 0344-00000600</t>
  </si>
  <si>
    <t>Suizo argentina S.A.</t>
  </si>
  <si>
    <t>EX-2020-7490724-APN-DTYC#MSYDS</t>
  </si>
  <si>
    <t>IF-2020-07489571-APN-DTYC#MSYDS</t>
  </si>
  <si>
    <t>B 0344-00000601</t>
  </si>
  <si>
    <t>EX-2020-7495314-APN-DTYC#MSYDS</t>
  </si>
  <si>
    <t>IF-2020-07492534-APN-DTYC#MSYDS</t>
  </si>
  <si>
    <t>0096-00011699</t>
  </si>
  <si>
    <t>EX-2020-7505917-APN-DTYC#MSYDS</t>
  </si>
  <si>
    <t>IF-2020-07504282-APN-DTYC#MSYDS</t>
  </si>
  <si>
    <t>B 0344-00000602</t>
  </si>
  <si>
    <t>EX-2020-7526597-APN-DTYC#MSYDS</t>
  </si>
  <si>
    <t>IF-2020-07525906-APN-DTYC#MSYDS</t>
  </si>
  <si>
    <t>B 0344-00000603</t>
  </si>
  <si>
    <t>EX-2020-7530428-APN-DTYC#MSYDS</t>
  </si>
  <si>
    <t>IF-2020-07529487-APN-DTYC#MSYDS</t>
  </si>
  <si>
    <t>0096-00011702</t>
  </si>
  <si>
    <t>EX-2020-7534174-APN-DTYC#MSYDS</t>
  </si>
  <si>
    <t>IF-2020-07533419-APN-DTYC#MSYDS</t>
  </si>
  <si>
    <t>0096-00011703</t>
  </si>
  <si>
    <t>EX-2020-7536932-APN-DTYC#MSYDS</t>
  </si>
  <si>
    <t>IF-2020-07536079-APN-DTYC#MSYDS</t>
  </si>
  <si>
    <t>0096-00011704</t>
  </si>
  <si>
    <t>EX-2020-7544275-APN-DTYC#MSYDS</t>
  </si>
  <si>
    <t>IF-2020-07543512-APN-DTYC#MSYDS</t>
  </si>
  <si>
    <t>0096-00011705</t>
  </si>
  <si>
    <t>EX-2020-7547113-APN-DTYC#MSYDS</t>
  </si>
  <si>
    <t>IF-2020-07546301-APN-DTYC#MSYDS</t>
  </si>
  <si>
    <t>0096-00011706</t>
  </si>
  <si>
    <t>MERCKS.A</t>
  </si>
  <si>
    <t>EX-2020-7549764-APN-DTYC#MSYDS</t>
  </si>
  <si>
    <t>IF-2020-07549041-APN-DTYC#MSYDS</t>
  </si>
  <si>
    <t>0096-00011707</t>
  </si>
  <si>
    <t>EX-2020-7551980-APN-DTYC#MSYDS</t>
  </si>
  <si>
    <t>IF-2020-07551547-APN-DTYC#MSYDS</t>
  </si>
  <si>
    <t>0096-00011708</t>
  </si>
  <si>
    <t>EX-2020-7553642-APN-DTYC#MSYDS</t>
  </si>
  <si>
    <t>IF-2020-07553178-APN-DTYC#MSYDS</t>
  </si>
  <si>
    <t>0096-00011709</t>
  </si>
  <si>
    <t>EX-2020-7557307-APN-DTYC#MSYDS</t>
  </si>
  <si>
    <t>IF-2020-07556788-APN-DTYC#MSYDS</t>
  </si>
  <si>
    <t>0096-00011710</t>
  </si>
  <si>
    <t>EX-2020-7581259-APN-DTYC#MSYDS</t>
  </si>
  <si>
    <t>IF-2020-07581005-APN-DTYC#MSYDS</t>
  </si>
  <si>
    <t>0096-00011711</t>
  </si>
  <si>
    <t>SAIZEN LIQUID MG12</t>
  </si>
  <si>
    <t>EX-2020-7581944-APN-DTYC#MSYDS</t>
  </si>
  <si>
    <t>IF-2020-07581889-APN-DTYC#MSYDS</t>
  </si>
  <si>
    <t>0096-00011712</t>
  </si>
  <si>
    <t>SAIZEN LIQUID 12MG</t>
  </si>
  <si>
    <t>EX-2020-7650276-APN-DTYC#MSYDS</t>
  </si>
  <si>
    <t>IF-2020-07649005-APN-DTYC#MSYDS</t>
  </si>
  <si>
    <t>0096-00011713</t>
  </si>
  <si>
    <t>EX-2020-7653177-APN-DTYC#MSYDS</t>
  </si>
  <si>
    <t>IF-2020-07652153-APN-DTYC#MSYDS</t>
  </si>
  <si>
    <t>0096-00011714</t>
  </si>
  <si>
    <t>EX-2020-7656013-APN-DTYC#MSYDS</t>
  </si>
  <si>
    <t>IF-2020-07655012-APN-DTYC#MSYDS</t>
  </si>
  <si>
    <t>0096-00011715</t>
  </si>
  <si>
    <t>EX-2020-7659489-APN-DTYC#MSYDS</t>
  </si>
  <si>
    <t>IF-2020-07658398-APN-DTYC#MSYDS</t>
  </si>
  <si>
    <t>0096-00011716</t>
  </si>
  <si>
    <t>EX-2020-7662113-APN-DTYC#MSYDS</t>
  </si>
  <si>
    <t>IF-2020-07661162-APN-DTYC#MSYDS</t>
  </si>
  <si>
    <t>0096-00011717</t>
  </si>
  <si>
    <t>SALIZEN LIQUID 12 MG</t>
  </si>
  <si>
    <t>EX-2020-7671507-APN-DTYC#MSYDS</t>
  </si>
  <si>
    <t>IF-2020-07670306-APN-DTYC#MSYDS</t>
  </si>
  <si>
    <t>0096-00011718</t>
  </si>
  <si>
    <t>EX-2020-7675079-APN-DTYC#MSYDS</t>
  </si>
  <si>
    <t>IF-2020-07673750-APN-DTYC#MSYDS</t>
  </si>
  <si>
    <t>0096-00011719</t>
  </si>
  <si>
    <t>EX-2020-7683126-APN-DTYC#MSYDS</t>
  </si>
  <si>
    <t>IF-2020-07681592-APN-DTYC#MSYDS</t>
  </si>
  <si>
    <t>0096-00011720</t>
  </si>
  <si>
    <t>EX-2020-7699188-APN-DTYC#MSYDS</t>
  </si>
  <si>
    <t>IF-2020-07697655-APN-DTYC#MSYDS</t>
  </si>
  <si>
    <t>0096-00011721</t>
  </si>
  <si>
    <t>EX-2020-7708064-APN-DTYC#MSYDS</t>
  </si>
  <si>
    <t>IF-2020-07706289-APN-DTYC#MSYDS</t>
  </si>
  <si>
    <t>0096-00011722</t>
  </si>
  <si>
    <t>EX-2020-7721257-APN-DTYC#MSYDS</t>
  </si>
  <si>
    <t>IF-2020-07719686-APN-DTYC#MSYDS</t>
  </si>
  <si>
    <t>0096-00011725</t>
  </si>
  <si>
    <t>EX-2020-7722553-APN-DTYC#MSYDS</t>
  </si>
  <si>
    <t>IF-2020-07722440-APN-DTYC#MSYDS</t>
  </si>
  <si>
    <t>00003-00001458</t>
  </si>
  <si>
    <t>575492.75</t>
  </si>
  <si>
    <t>SERVICIO DE IMPRESION DE CREDENCIALES DE ALTA SEGURIDAD INCLUYENDO PERSONAL, EQUIPAMIENTOS E INSUMOS</t>
  </si>
  <si>
    <t>EX-2020-7725484-APN-DTYC#MSYDS</t>
  </si>
  <si>
    <t>IF-2020-07723889-APN-DTYC#MSYDS</t>
  </si>
  <si>
    <t>0096-00011726</t>
  </si>
  <si>
    <t>EX-2020-7785880-APN-DTYC#MSYDS</t>
  </si>
  <si>
    <t>IF-2020-07784253-APN-DTYC#MSYDS</t>
  </si>
  <si>
    <t>0096-00011727</t>
  </si>
  <si>
    <t>EX-2020-7789409-APN-DTYC#MSYDS</t>
  </si>
  <si>
    <t>IF-2020-07788627-APN-DTYC#MSYDS</t>
  </si>
  <si>
    <t>0096-00011728</t>
  </si>
  <si>
    <t>S1230501</t>
  </si>
  <si>
    <t>EX-2020-7791813-APN-DTYC#MSYDS</t>
  </si>
  <si>
    <t>IF-2020-07791058-APN-DTYC#MSYDS</t>
  </si>
  <si>
    <t>0096-00011729</t>
  </si>
  <si>
    <t>EX-2020-7798410-APN-DTYC#MSYDS</t>
  </si>
  <si>
    <t>IF-2020-07797445-APN-DTYC#MSYDS</t>
  </si>
  <si>
    <t>0096-00011730</t>
  </si>
  <si>
    <t>EX-2020-7802010-APN-DTYC#MSYDS</t>
  </si>
  <si>
    <t>IF-2020-07800565-APN-DTYC#MSYDS</t>
  </si>
  <si>
    <t>0096-0011731</t>
  </si>
  <si>
    <t>EX-2020-7804498-APN-DTYC#MSYDS</t>
  </si>
  <si>
    <t>IF-2020-07803540-APN-DTYC#MSYDS</t>
  </si>
  <si>
    <t>0096-00011732</t>
  </si>
  <si>
    <t>EX-2020-7807020-APN-DTYC#MSYDS</t>
  </si>
  <si>
    <t>IF-2020-07806235-APN-DTYC#MSYDS</t>
  </si>
  <si>
    <t>0096-00011733</t>
  </si>
  <si>
    <t>EX-2020-7810055-APN-DTYC#MSYDS</t>
  </si>
  <si>
    <t>IF-2020-07808908-APN-DTYC#MSYDS</t>
  </si>
  <si>
    <t>0096-00011734</t>
  </si>
  <si>
    <t>EX-2020-7822347-APN-DTYC#MSYDS</t>
  </si>
  <si>
    <t>IF-2020-07821293-APN-DTYC#MSYDS</t>
  </si>
  <si>
    <t>0096-00011735</t>
  </si>
  <si>
    <t>EX-2020-7826362-APN-DTYC#MSYDS</t>
  </si>
  <si>
    <t>IF-2020-07825072-APN-DTYC#MSYDS</t>
  </si>
  <si>
    <t>0096-00011736</t>
  </si>
  <si>
    <t>EX-2020-7829405-APN-DTYC#MSYDS</t>
  </si>
  <si>
    <t>IF-2020-07828429-APN-DTYC#MSYDS</t>
  </si>
  <si>
    <t>0096-00011737</t>
  </si>
  <si>
    <t>EX-2020-7832590-APN-DTYC#MSYDS</t>
  </si>
  <si>
    <t>IF-2020-07831669-APN-DTYC#MSYDS</t>
  </si>
  <si>
    <t>0096-00011738</t>
  </si>
  <si>
    <t>EX-2020-7837631-APN-DTYC#MSYDS</t>
  </si>
  <si>
    <t>IF-2020-07835740-APN-DTYC#MSYDS</t>
  </si>
  <si>
    <t>3001-00002087</t>
  </si>
  <si>
    <t xml:space="preserve"> 80-0004-LPU18</t>
  </si>
  <si>
    <t>1515 - 1517</t>
  </si>
  <si>
    <t>EX-2020-7839095-APN-DTYC#MSYDS</t>
  </si>
  <si>
    <t>IF-2020-07838095-APN-DTYC#MSYDS</t>
  </si>
  <si>
    <t>0096-00011739</t>
  </si>
  <si>
    <t>EX-2020-7842795-APN-DTYC#MSYDS</t>
  </si>
  <si>
    <t>IF-2020-07841883-APN-DTYC#MSYDS</t>
  </si>
  <si>
    <t>3001-00002088</t>
  </si>
  <si>
    <t>Xyntha 1000</t>
  </si>
  <si>
    <t>EX-2020-7844061-APN-DTYC#MSYDS</t>
  </si>
  <si>
    <t>IF-2020-07843104-APN-DTYC#MSYDS</t>
  </si>
  <si>
    <t>0096-00011740</t>
  </si>
  <si>
    <t>EX-2020-7847223-APN-DTYC#MSYDS</t>
  </si>
  <si>
    <t>IF-2020-07845873-APN-DTYC#MSYDS</t>
  </si>
  <si>
    <t>0096-00011741</t>
  </si>
  <si>
    <t>EX-2020-7851935-APN-DTYC#MSYDS</t>
  </si>
  <si>
    <t>IF-2020-07851014-APN-DTYC#MSYDS</t>
  </si>
  <si>
    <t>0096-00011742</t>
  </si>
  <si>
    <t>EX-2020-7861959-APN-DTYC#MSYDS</t>
  </si>
  <si>
    <t>IF-2020-07861327-APN-DTYC#MSYDS</t>
  </si>
  <si>
    <t>0096-00011743</t>
  </si>
  <si>
    <t>EX-2020-7863938-APN-DTYC#MSYDS</t>
  </si>
  <si>
    <t>IF-2020-07863289-APN-DTYC#MSYDS</t>
  </si>
  <si>
    <t>0096-00011744</t>
  </si>
  <si>
    <t>EX-2020-7866753-APN-DTYC#MSYDS</t>
  </si>
  <si>
    <t>IF-2020-07865796-APN-DTYC#MSYDS</t>
  </si>
  <si>
    <t>0096-00011745</t>
  </si>
  <si>
    <t>EX-2020-7868697-APN-DTYC#MSYDS</t>
  </si>
  <si>
    <t>IF-2020-07868202-APN-DTYC#MSYDS</t>
  </si>
  <si>
    <t>0096-00011746</t>
  </si>
  <si>
    <t>EX-2020-7870422-APN-DTYC#MSYDS</t>
  </si>
  <si>
    <t>IF-2020-07869868-APN-DTYC#MSYDS</t>
  </si>
  <si>
    <t>0096-00011747</t>
  </si>
  <si>
    <t>80-0004CDI18</t>
  </si>
  <si>
    <t>EX-2020-8000384-APN-DTYC#MSYDS</t>
  </si>
  <si>
    <t>IF-2020-07998369-APN-DTYC#MSYDS</t>
  </si>
  <si>
    <t>0022-0005034</t>
  </si>
  <si>
    <t>REM 14759</t>
  </si>
  <si>
    <t>EX-2020-8018895-APN-DTYC#MSYDS</t>
  </si>
  <si>
    <t>IF-2020-08018138-APN-DTYC#MSYDS</t>
  </si>
  <si>
    <t>0008-00000766</t>
  </si>
  <si>
    <t>120 comp</t>
  </si>
  <si>
    <t>EX-2020-8030908-APN-DTYC#MSYDS</t>
  </si>
  <si>
    <t>IF-2020-08030840-APN-DTYC#MSYDS</t>
  </si>
  <si>
    <t>0057 - 00002356</t>
  </si>
  <si>
    <t>2.5.2- 1821.94</t>
  </si>
  <si>
    <t>AZITROMICINA 500 MG</t>
  </si>
  <si>
    <t>x5</t>
  </si>
  <si>
    <t>EX-2020-8040271-APN-DTYC#MSYDS</t>
  </si>
  <si>
    <t>IF-2020-08039955-APN-DTYC#MSYDS</t>
  </si>
  <si>
    <t>0008-00000768</t>
  </si>
  <si>
    <t>EX-2020-8042082-APN-DTYC#MSYDS</t>
  </si>
  <si>
    <t>IF-2020-08042004-APN-DTYC#MSYDS</t>
  </si>
  <si>
    <t>0057 - 00002361</t>
  </si>
  <si>
    <t>x 30</t>
  </si>
  <si>
    <t>EX-2020-8047991-APN-DTYC#MSYDS</t>
  </si>
  <si>
    <t>IF-2020-08047923-APN-DTYC#MSYDS</t>
  </si>
  <si>
    <t>0057 - 00002362</t>
  </si>
  <si>
    <t>EX-2020-8052385-APN-DTYC#MSYDS</t>
  </si>
  <si>
    <t>IF-2020-08051914-APN-DTYC#MSYDS</t>
  </si>
  <si>
    <t>0008-00000767</t>
  </si>
  <si>
    <t>EX-2020-8056848-APN-DTYC#MSYDS</t>
  </si>
  <si>
    <t>IF-2020-08056793-APN-DTYC#MSYDS</t>
  </si>
  <si>
    <t>0057 - 00002357</t>
  </si>
  <si>
    <t>2.5.2- 1725.15</t>
  </si>
  <si>
    <t>IBUPROFENO, SUSPENSIÓN ORAL POR 90 Ml.</t>
  </si>
  <si>
    <t>x 90ML</t>
  </si>
  <si>
    <t>EX-2020-8064100-APN-DTYC#MSYDS</t>
  </si>
  <si>
    <t>IF-2020-08064040-APN-DTYC#MSYDS</t>
  </si>
  <si>
    <t>0057 - 00002358</t>
  </si>
  <si>
    <t>x 90ml</t>
  </si>
  <si>
    <t>EX-2020-8094790-APN-DTYC#MSYDS</t>
  </si>
  <si>
    <t>IF-2020-08094732-APN-DTYC#MSYDS</t>
  </si>
  <si>
    <t>0057 - 00002359</t>
  </si>
  <si>
    <t>20-0085-LPU18</t>
  </si>
  <si>
    <t>IBUPROFENO, SUSPENSIÓN ORAL POR 90 Ml</t>
  </si>
  <si>
    <t>EX-2020-8097620-APN-DTYC#MSYDS</t>
  </si>
  <si>
    <t>IF-2020-08097569-APN-DTYC#MSYDS</t>
  </si>
  <si>
    <t>0057 - 00002364</t>
  </si>
  <si>
    <t>EX-2020-8099356-APN-DTYC#MSYDS</t>
  </si>
  <si>
    <t>IF-2020-08098440-APN-DTYC#MSYDS</t>
  </si>
  <si>
    <t>0080-00008255</t>
  </si>
  <si>
    <t>GADOR S.A.</t>
  </si>
  <si>
    <t>2.5.2-2200.4</t>
  </si>
  <si>
    <t>CORTICOIDES MEPREDNISONA COMPRIMIDO 4 mGr</t>
  </si>
  <si>
    <t>2.5.2-2200.15</t>
  </si>
  <si>
    <t>CORTICOIDES MEPREDNISONA COMPRIMIDO 8 mGr</t>
  </si>
  <si>
    <t>EX-2020-8106545-APN-DTYC#MSYDS</t>
  </si>
  <si>
    <t>IF-2020-08106087-APN-DTYC#MSYDS</t>
  </si>
  <si>
    <t>SERVICIO DE MANTENIMIENTO DE CALEFACTORES RENGLON 4 SEGÚN O.C.Nº 80-1003-OC19 BANCO NACIONAL DE  DROGAS ONCOLOGINAS.RAMON CARRILLO 489</t>
  </si>
  <si>
    <t>EX-2020-8108638-APN-DTYC#MSYDS</t>
  </si>
  <si>
    <t>IF-2020-08107632-APN-DTYC#MSYDS</t>
  </si>
  <si>
    <t>0057 - 00002365</t>
  </si>
  <si>
    <t>2.5.2- 2476.63</t>
  </si>
  <si>
    <t>DIFENHIDRAMINA, JARABE POR 120 ML</t>
  </si>
  <si>
    <t>x 120ml</t>
  </si>
  <si>
    <t>EX-2020-8111859-APN-DTYC#MSYDS</t>
  </si>
  <si>
    <t>IF-2020-08111520-APN-DTYC#MSYDS</t>
  </si>
  <si>
    <t>SERVICIO DE MANTENIMIENTO DE CALEFACTORES RENGLON 4 SEGÚN O.C.Nº 80-1000-OC20 BANCO NACIONAL DE  DROGAS ONCOLOGINAS.RAMON CARRILLO 489</t>
  </si>
  <si>
    <t>EX-2020-8115077-APN-DTYC#MSYDS</t>
  </si>
  <si>
    <t>IF-2020-08115034-APN-DTYC#MSYDS</t>
  </si>
  <si>
    <t>0057 - 00002366</t>
  </si>
  <si>
    <t>DIFENHIDRAMINA, JARABE POR 120</t>
  </si>
  <si>
    <t>x 120ML</t>
  </si>
  <si>
    <t>EX-2020-8149523-APN-DTYC#MSYDS</t>
  </si>
  <si>
    <t>IF-2020-08148630-APN-DTYC#MSYDS</t>
  </si>
  <si>
    <t>0143-00022547</t>
  </si>
  <si>
    <t>EX-2020-8168059-APN-DTYC#MSYDS</t>
  </si>
  <si>
    <t>IF-2020-08167512-APN-DTYC#MSYDS</t>
  </si>
  <si>
    <t>0057 - 00002367</t>
  </si>
  <si>
    <t>EX-2020-8191585-APN-DTYC#MSYDS</t>
  </si>
  <si>
    <t>IF-2020-08190257-APN-DTYC#MSYDS</t>
  </si>
  <si>
    <t>Metformina 500 mg</t>
  </si>
  <si>
    <t>EX-2020-8194258-APN-DTYC#MSYDS</t>
  </si>
  <si>
    <t>IF-2020-08193566-APN-DTYC#MSYDS</t>
  </si>
  <si>
    <t>MICROSULES ARGENTINA SA DE SCIIA</t>
  </si>
  <si>
    <t>2.5.2- 2476.36</t>
  </si>
  <si>
    <t>Difenhidramina Clorhidrato 50 mg</t>
  </si>
  <si>
    <t>EX-2020-8196486-APN-DTYC#MSYDS</t>
  </si>
  <si>
    <t>IF-2020-08196193-APN-DTYC#MSYDS</t>
  </si>
  <si>
    <t>EX-2020-8436174-APN-DTYC#MSYDS</t>
  </si>
  <si>
    <t>IF-2020-08434266-APN-DTYC#MSYDS</t>
  </si>
  <si>
    <t>B034400000610</t>
  </si>
  <si>
    <t xml:space="preserve"> 3.2.2-5271.1</t>
  </si>
  <si>
    <t>EX-2020-8747341-APN-DTYC#MSYDS</t>
  </si>
  <si>
    <t>IF-2020-08746750-APN-DTYC#MSYDS</t>
  </si>
  <si>
    <t>0008-00000721</t>
  </si>
  <si>
    <t>13-5327</t>
  </si>
  <si>
    <t>Nistatina</t>
  </si>
  <si>
    <t>24 ml</t>
  </si>
  <si>
    <t>EX-2020-8747475-APN-DTYC#MSYDS</t>
  </si>
  <si>
    <t>IF-2020-08743154-APN-DTYC#MSYDS</t>
  </si>
  <si>
    <t>0006-00000838</t>
  </si>
  <si>
    <t>95-0075-LPU19</t>
  </si>
  <si>
    <t>ALIMENTOS VIDA S.A.</t>
  </si>
  <si>
    <t>2.1.1-705.127</t>
  </si>
  <si>
    <t>Leche en Polvo Entera Instantanea fort. con vit. C Hierro y Zinc. Libre de Gluten</t>
  </si>
  <si>
    <t>Kilogramos</t>
  </si>
  <si>
    <t>EX-2020-8755239-APN-DTYC#MSYDS</t>
  </si>
  <si>
    <t>IF-2020-08754512-APN-DTYC#MSYDS</t>
  </si>
  <si>
    <t>0006-00000839</t>
  </si>
  <si>
    <t>Leche en Polvo Entera Instantanea Fortificada con Vit. C Hierro y Zinc. Libre de Gluten</t>
  </si>
  <si>
    <t>EX-2020-8769899-APN-DTYC#MSYDS</t>
  </si>
  <si>
    <t>IF-2020-08769849-APN-DTYC#MSYDS</t>
  </si>
  <si>
    <t>0057 - 00002369</t>
  </si>
  <si>
    <t>EX-2020-8774486-APN-DTYC#MSYDS</t>
  </si>
  <si>
    <t>IF-2020-08774381-APN-DTYC#MSYDS</t>
  </si>
  <si>
    <t>0057 - 00002370</t>
  </si>
  <si>
    <t>EX-2020-8841768-APN-DTYC#MSYDS</t>
  </si>
  <si>
    <t>IF-2020-08840939-APN-DTYC#MSYDS</t>
  </si>
  <si>
    <t>0003-00016326</t>
  </si>
  <si>
    <t>BIODIAGNOSTICO SA</t>
  </si>
  <si>
    <t>BR72315</t>
  </si>
  <si>
    <t>REACTIVO ELISA ANTI HBC</t>
  </si>
  <si>
    <t>DETERMINACION</t>
  </si>
  <si>
    <t>EX-2020-8978118-APN-DTYC#MSYDS</t>
  </si>
  <si>
    <t>IF-2020-08978016-APN-DTYC#MSYDS</t>
  </si>
  <si>
    <t>0001-00004976</t>
  </si>
  <si>
    <t>0002-00000384</t>
  </si>
  <si>
    <t>ANGELERI Y ASOCIADOS S.A.</t>
  </si>
  <si>
    <t>EX-2020-8994495-APN-DTYC#MSYDS</t>
  </si>
  <si>
    <t>IF-2020-08993604-APN-DTYC#MSYDS</t>
  </si>
  <si>
    <t>0006-00000840</t>
  </si>
  <si>
    <t>Kgrs</t>
  </si>
  <si>
    <t>EX-2020-9003353-APN-DTYC#MSYDS</t>
  </si>
  <si>
    <t>IF-2020-09002352-APN-DTYC#MSYDS</t>
  </si>
  <si>
    <t>0006-00000841</t>
  </si>
  <si>
    <t>EX-2020-9060745-APN-DTYC#MSYDS</t>
  </si>
  <si>
    <t>IF-2020-09060654-APN-DTYC#MSYDS</t>
  </si>
  <si>
    <t>0057 - 00002340</t>
  </si>
  <si>
    <t>ETINILESTRADIOL 0,02 MG. MÁS GESTODENO 0,075 MG;</t>
  </si>
  <si>
    <t>EX-2020-9156963-APN-DTYC#MSYDS</t>
  </si>
  <si>
    <t>IF-2020-09156698-APN-DTYC#MSYDS</t>
  </si>
  <si>
    <t>0008-00000770</t>
  </si>
  <si>
    <t>HIERRO FOLICO</t>
  </si>
  <si>
    <t>EX-2020-9160960-APN-DTYC#MSYDS</t>
  </si>
  <si>
    <t>IF-2020-09160799-APN-DTYC#MSYDS</t>
  </si>
  <si>
    <t>0008-00000769</t>
  </si>
  <si>
    <t>EX-2020-9166984-APN-DTYC#MSYDS</t>
  </si>
  <si>
    <t>IF-2020-09166917-APN-DTYC#MSYDS</t>
  </si>
  <si>
    <t>0200B00001610</t>
  </si>
  <si>
    <t>NOVARTIS ARGENTINA S.A.</t>
  </si>
  <si>
    <t>2.5.2- 5791.28</t>
  </si>
  <si>
    <t>MICOFELONATO MOFETILO 500MG</t>
  </si>
  <si>
    <t>EX-2020-9290282-APN-DTYC#MSYDS</t>
  </si>
  <si>
    <t>IF-2020-09289500-APN-DTYC#MSYDS</t>
  </si>
  <si>
    <t>0009-00006568</t>
  </si>
  <si>
    <t>RTO. 236195</t>
  </si>
  <si>
    <t>EX-2020-9293406-APN-DTYC#MSYDS</t>
  </si>
  <si>
    <t>IF-2020-09293059-APN-DTYC#MSYDS</t>
  </si>
  <si>
    <t>0009-00006569</t>
  </si>
  <si>
    <t>RTO 236185</t>
  </si>
  <si>
    <t>137-006-001-403</t>
  </si>
  <si>
    <t>SULFAMETOXAZOL + TRIMETOPRIMA COMP</t>
  </si>
  <si>
    <t>EX-2020-9296767-APN-DTYC#MSYDS</t>
  </si>
  <si>
    <t>IF-2020-09296333-APN-DTYC#MSYDS</t>
  </si>
  <si>
    <t>0009-00006574</t>
  </si>
  <si>
    <t>RTO 236186</t>
  </si>
  <si>
    <t>EX-2020-9299642-APN-DTYC#MSYDS</t>
  </si>
  <si>
    <t>IF-2020-09299181-APN-DTYC#MSYDS</t>
  </si>
  <si>
    <t>0009-00006590</t>
  </si>
  <si>
    <t>RTO 236187</t>
  </si>
  <si>
    <t>SULFAMETOXAZOL + TRIMETOPRIMA SUP</t>
  </si>
  <si>
    <t>EX-2020-9302478-APN-DTYC#MSYDS</t>
  </si>
  <si>
    <t>IF-2020-09302119-APN-DTYC#MSYDS</t>
  </si>
  <si>
    <t>0009-00006594</t>
  </si>
  <si>
    <t>RTO 236188</t>
  </si>
  <si>
    <t>EX-2020-9305004-APN-DTYC#MSYDS</t>
  </si>
  <si>
    <t>IF-2020-09304548-APN-DTYC#MSYDS</t>
  </si>
  <si>
    <t>0009-00006600</t>
  </si>
  <si>
    <t>RTO 236184</t>
  </si>
  <si>
    <t>EX-2020-9307487-APN-DTYC#MSYDS</t>
  </si>
  <si>
    <t>IF-2020-09307032-APN-DTYC#MSYDS</t>
  </si>
  <si>
    <t>0009-00006601</t>
  </si>
  <si>
    <t>RTO 236314</t>
  </si>
  <si>
    <t>CEFALEXINA SUSP</t>
  </si>
  <si>
    <t>EX-2020-9309817-APN-DTYC#MSYDS</t>
  </si>
  <si>
    <t>IF-2020-09309481-APN-DTYC#MSYDS</t>
  </si>
  <si>
    <t>0009-00006602</t>
  </si>
  <si>
    <t>RTO 236418</t>
  </si>
  <si>
    <t>AZITROMICINA SUSP</t>
  </si>
  <si>
    <t>EX-2020-9318057-APN-DTYC#MSYDS</t>
  </si>
  <si>
    <t>IF-2020-09317748-APN-DTYC#MSYDS</t>
  </si>
  <si>
    <t>0006-00000843</t>
  </si>
  <si>
    <t>EX-2020-9335808-APN-DTYC#MSYDS</t>
  </si>
  <si>
    <t>IF-2020-09323099-APN-DTYC#MSYDS</t>
  </si>
  <si>
    <t>0009-00006618</t>
  </si>
  <si>
    <t>RTO 236534</t>
  </si>
  <si>
    <t>EX-2020-9339522-APN-DTYC#MSYDS</t>
  </si>
  <si>
    <t>IF-2020-09339028-APN-DTYC#MSYDS</t>
  </si>
  <si>
    <t>0009-00006617</t>
  </si>
  <si>
    <t>RTO 236533</t>
  </si>
  <si>
    <t>EX-2020-9349965-APN-DTYC#MSYDS</t>
  </si>
  <si>
    <t>IF-2020-09349799-APN-DTYC#MSYDS</t>
  </si>
  <si>
    <t>0057 - 00002341</t>
  </si>
  <si>
    <t>ETINILESTRADIOL 0,02 MG. MÁS GESTODENO 0,075 MG</t>
  </si>
  <si>
    <t>EX-2020-9353377-APN-DTYC#MSYDS</t>
  </si>
  <si>
    <t>IF-2020-09353280-APN-DTYC#MSYDS</t>
  </si>
  <si>
    <t>0057 - 00002342</t>
  </si>
  <si>
    <t>EX-2020-9360496-APN-DTYC#MSYDS</t>
  </si>
  <si>
    <t>IF-2020-09360391-APN-DTYC#MSYDS</t>
  </si>
  <si>
    <t>0057 - 00002343</t>
  </si>
  <si>
    <t>LEVONORGESTREL 1,5 MG;</t>
  </si>
  <si>
    <t>EX-2020-9367024-APN-DTYC#MSYDS</t>
  </si>
  <si>
    <t>IF-2020-09366873-APN-DTYC#MSYDS</t>
  </si>
  <si>
    <t>0057 - 00002415</t>
  </si>
  <si>
    <t>TENOFOVIR 300 MG + EMTRICITABINA 200 MG</t>
  </si>
  <si>
    <t>EX-2020-9372623-APN-DTYC#MSYDS</t>
  </si>
  <si>
    <t>IF-2020-09372537-APN-DTYC#MSYDS</t>
  </si>
  <si>
    <t>0057 - 00002418</t>
  </si>
  <si>
    <t>EX-2020-9376294-APN-DTYC#MSYDS</t>
  </si>
  <si>
    <t>IF-2020-09376203-APN-DTYC#MSYDS</t>
  </si>
  <si>
    <t>0057 - 00002422</t>
  </si>
  <si>
    <t>EX-2020-9390049-APN-DTYC#MSYDS</t>
  </si>
  <si>
    <t>IF-2020-09322582-APN-DTYC#MSYDS</t>
  </si>
  <si>
    <t>022-0005059</t>
  </si>
  <si>
    <t>REM 14761</t>
  </si>
  <si>
    <t xml:space="preserve">kit de Preservativos </t>
  </si>
  <si>
    <t xml:space="preserve">gruesa </t>
  </si>
  <si>
    <t>EX-2020-9391240-APN-DTYC#MSYDS</t>
  </si>
  <si>
    <t>IF-2020-09314703-APN-DTYC#MSYDS</t>
  </si>
  <si>
    <t>EX-2020-9435671-APN-DTYC#MSYDS</t>
  </si>
  <si>
    <t>IF-2020-09435549-APN-DTYC#MSYDS</t>
  </si>
  <si>
    <t>0057-00002423</t>
  </si>
  <si>
    <t>EX-2020-9438573-APN-DTYC#MSYDS</t>
  </si>
  <si>
    <t>IF-2020-09438506-APN-DTYC#MSYDS</t>
  </si>
  <si>
    <t>0057 - 00002425</t>
  </si>
  <si>
    <t>EX-2020-9441497-APN-DTYC#MSYDS</t>
  </si>
  <si>
    <t>IF-2020-09441449-APN-DTYC#MSYDS</t>
  </si>
  <si>
    <t>0057 - 00002428</t>
  </si>
  <si>
    <t>EX-2020-9444812-APN-DTYC#MSYDS</t>
  </si>
  <si>
    <t>IF-2020-09444659-APN-DTYC#MSYDS</t>
  </si>
  <si>
    <t>0057 - 00002429</t>
  </si>
  <si>
    <t>EX-2020-9445014-APN-DTYC#MSYDS</t>
  </si>
  <si>
    <t>IF-2020-09443281-APN-DTYC#MSYDS</t>
  </si>
  <si>
    <t>0022-0004783</t>
  </si>
  <si>
    <t>KOPELCO SA</t>
  </si>
  <si>
    <t>2.9.5-5816-6</t>
  </si>
  <si>
    <t xml:space="preserve">KITS DE PRESERVATIVOS </t>
  </si>
  <si>
    <t>EX-2020-9446615-APN-DTYC#MSYDS</t>
  </si>
  <si>
    <t>IF-2020-09446547-APN-DTYC#MSYDS</t>
  </si>
  <si>
    <t>0057 - 00002430</t>
  </si>
  <si>
    <t>EX-2020-9449548-APN-DTYC#MSYDS</t>
  </si>
  <si>
    <t>IF-2020-09449183-APN-DTYC#MSYDS</t>
  </si>
  <si>
    <t>0057 - 00002431</t>
  </si>
  <si>
    <t>EX-2020-9451908-APN-DTYC#MSYDS</t>
  </si>
  <si>
    <t>IF-2020-09451863-APN-DTYC#MSYDS</t>
  </si>
  <si>
    <t>0057 - 00002432</t>
  </si>
  <si>
    <t>TENOFOVIR 300 MG + EMTRICITABINA 200 MG;</t>
  </si>
  <si>
    <t>EX-2020-9577910-APN-DTYC#MSYDS</t>
  </si>
  <si>
    <t>IF-2020-09573845-APN-DTYC#MSYDS</t>
  </si>
  <si>
    <t>0020-00004272</t>
  </si>
  <si>
    <t>FRASCO X  20 ML</t>
  </si>
  <si>
    <t>EX-2020-9587601-APN-DTYC#MSYDS</t>
  </si>
  <si>
    <t>IF-2020-09586678-APN-DTYC#MSYDS</t>
  </si>
  <si>
    <t>B-0008-00001718</t>
  </si>
  <si>
    <t>EX-2020-9791346-APN-DTYC#MSYDS</t>
  </si>
  <si>
    <t>IF-2020-09790378-APN-DTYC#MSYDS</t>
  </si>
  <si>
    <t>EX-2020-9822449-APN-DTYC#MSYDS</t>
  </si>
  <si>
    <t>IF-2020-09822428-APN-DTYC#MSYDS</t>
  </si>
  <si>
    <t>0018-00002039</t>
  </si>
  <si>
    <t>2019-48647627</t>
  </si>
  <si>
    <t>0001-00229175</t>
  </si>
  <si>
    <t>Laboratorio LKM S.A.</t>
  </si>
  <si>
    <t xml:space="preserve">Ciclamil 50 mg </t>
  </si>
  <si>
    <t>Ciclamil 50 mg</t>
  </si>
  <si>
    <t>EX-2020-9863898-APN-DTYC#MSYDS</t>
  </si>
  <si>
    <t>IF-2020-09863297-APN-DTYC#MSYDS</t>
  </si>
  <si>
    <t>2.5.1-8988.2356-72315</t>
  </si>
  <si>
    <t>Reactivo Elisa en Microplacas para detección de Anti Core para Hepatitis B (Anti HBc ) por 96 det. Marca Bio Rad</t>
  </si>
  <si>
    <t>EX-2020-9865483-APN-DTYC#MSYDS</t>
  </si>
  <si>
    <t>IF-2020-09864421-APN-DTYC#MSYDS</t>
  </si>
  <si>
    <t>0003-00016327</t>
  </si>
  <si>
    <t>2.5.1-8988.2356- 72315</t>
  </si>
  <si>
    <t>Reactivo Elisa en microplacas para detección de Anticuerpos Anti Core para Hepatitis B (Anti HBc) por 96 determinaciones Marca Bio Rad</t>
  </si>
  <si>
    <t>EX-2020-9913666-APN-DTYC#MSYDS</t>
  </si>
  <si>
    <t>IF-2020-09907249-APN-DTYC#MSYDS</t>
  </si>
  <si>
    <t>0014-00004963</t>
  </si>
  <si>
    <t>ANTIANEMICO SULFATO FERROSO+FOLICO</t>
  </si>
  <si>
    <t>EX-2020-10281752-APN-DTYC#MSYDS</t>
  </si>
  <si>
    <t>IF-2020-10274316-APN-DTYC#MSYDS</t>
  </si>
  <si>
    <t>0020-00004230</t>
  </si>
  <si>
    <t>EX-2020-10383558-APN-DTYC#MSYDS</t>
  </si>
  <si>
    <t>IF-2020-10380171-APN-DTYC#MSYDS</t>
  </si>
  <si>
    <t>0020-00004276</t>
  </si>
  <si>
    <t>Dr.LAZAR &amp; Cía S.A. Quimica E Industrial</t>
  </si>
  <si>
    <t>EX-2020-10415208-APN-DTYC#MSYDS</t>
  </si>
  <si>
    <t>IF-2020-10414997-APN-DTYC#MSYDS</t>
  </si>
  <si>
    <t>0001-00229189</t>
  </si>
  <si>
    <t>Profelvir</t>
  </si>
  <si>
    <t>EX-2020-10416256-APN-DTYC#MSYDS</t>
  </si>
  <si>
    <t>IF-2020-10411471-APN-DTYC#MSYDS</t>
  </si>
  <si>
    <t>0020-00004231</t>
  </si>
  <si>
    <t>EX-2020-10432704-APN-DTYC#MSYDS</t>
  </si>
  <si>
    <t>IF-2020-10431678-APN-DTYC#MSYDS</t>
  </si>
  <si>
    <t>0008-00000771</t>
  </si>
  <si>
    <t>EX-2020-10451075-APN-DTYC#MSYDS</t>
  </si>
  <si>
    <t>IF-2020-10450203-APN-DTYC#MSYDS</t>
  </si>
  <si>
    <t>022-0005078</t>
  </si>
  <si>
    <t>REM 14769</t>
  </si>
  <si>
    <t xml:space="preserve">Kits de preservativos </t>
  </si>
  <si>
    <t>EX-2020-10462286-APN-DTYC#MSYDS</t>
  </si>
  <si>
    <t>IF-2020-10462104-APN-DTYC#MSYDS</t>
  </si>
  <si>
    <t>0008-00000772</t>
  </si>
  <si>
    <t>EX-2020-10674519-APN-DTYC#MSYDS</t>
  </si>
  <si>
    <t>IF-2020-10667035-APN-DTYC#MSYDS</t>
  </si>
  <si>
    <t>0020-00004271</t>
  </si>
  <si>
    <t>Dr. LAZAR &amp; Cía S.A. QUIMICA E Industrial</t>
  </si>
  <si>
    <t>2.5.2-1895-65</t>
  </si>
  <si>
    <t>EX-2020-10679569-APN-DTYC#MSYDS</t>
  </si>
  <si>
    <t>IF-2020-10679050-APN-DTYC#MSYDS</t>
  </si>
  <si>
    <t>0009-00006624</t>
  </si>
  <si>
    <t>RTO. 236771</t>
  </si>
  <si>
    <t>AMOXICILINA 500 MG COMP</t>
  </si>
  <si>
    <t>EX-2020-10688544-APN-DTYC#MSYDS</t>
  </si>
  <si>
    <t>IF-2020-10682561-APN-DTYC#MSYDS</t>
  </si>
  <si>
    <t>0020-00004279</t>
  </si>
  <si>
    <t>EX-2020-10804256-APN-DTYC#MSYDS</t>
  </si>
  <si>
    <t>IF-2020-10804021-APN-DTYC#MSYDS</t>
  </si>
  <si>
    <t>0012B00018561</t>
  </si>
  <si>
    <t>ENALAPRIL 10 MG X 90 MG</t>
  </si>
  <si>
    <t>EX-2020-10811358-APN-DTYC#MSYDS</t>
  </si>
  <si>
    <t>IF-2020-10810648-APN-DTYC#MSYDS</t>
  </si>
  <si>
    <t>0012B00018562</t>
  </si>
  <si>
    <t>AMLODIPINA 5 MG X 30 COMP.</t>
  </si>
  <si>
    <t>EX-2020-10817153-APN-DTYC#MSYDS</t>
  </si>
  <si>
    <t>IF-2020-10816509-APN-DTYC#MSYDS</t>
  </si>
  <si>
    <t>0012B00018563</t>
  </si>
  <si>
    <t>METFORMINA 500 MG X 60 COMP.</t>
  </si>
  <si>
    <t>EX-2020-10825645-APN-DTYC#MSYDS</t>
  </si>
  <si>
    <t>IF-2020-10822167-APN-DTYC#MSYDS</t>
  </si>
  <si>
    <t>B-0005-00006367</t>
  </si>
  <si>
    <t>2.1.1 - 705.121</t>
  </si>
  <si>
    <t>Leche para prematuro</t>
  </si>
  <si>
    <t>400g</t>
  </si>
  <si>
    <t>EX-2020-10828023-APN-DTYC#MSYDS</t>
  </si>
  <si>
    <t>IF-2020-10827645-APN-DTYC#MSYDS</t>
  </si>
  <si>
    <t>0009-00006625</t>
  </si>
  <si>
    <t>RTO. 236781</t>
  </si>
  <si>
    <t>EX-2020-10829674-APN-DTYC#MSYDS</t>
  </si>
  <si>
    <t>IF-2020-10828619-APN-DTYC#MSYDS</t>
  </si>
  <si>
    <t>0012B00018583</t>
  </si>
  <si>
    <t>ENELAPRIL 10 MG X 90 COMP.</t>
  </si>
  <si>
    <t>EX-2020-10861121-APN-DTYC#MSYDS</t>
  </si>
  <si>
    <t>IF-2020-10860139-APN-DTYC#MSYDS</t>
  </si>
  <si>
    <t>0143-00022705</t>
  </si>
  <si>
    <t>EX-2020-11045861-APN-DTYC#MSYDS</t>
  </si>
  <si>
    <t>IF-2020-11039333-APN-DTYC#MSYDS</t>
  </si>
  <si>
    <t>B-0005-00006368</t>
  </si>
  <si>
    <t>2.1.1- 705.121</t>
  </si>
  <si>
    <t>leche para prematuro</t>
  </si>
  <si>
    <t>EX-2020-11051010-APN-DTYC#MSYDS</t>
  </si>
  <si>
    <t>IF-2020-11043966-APN-DTYC#MSYDS</t>
  </si>
  <si>
    <t>0084B00003589</t>
  </si>
  <si>
    <t>2.5.2-5791.19</t>
  </si>
  <si>
    <t>INMUNOSUPRESORES;DROGA GENERICA:EVEROLIMUS 0,75mGr, PRESENTACION:COMPRIMIDO X 60</t>
  </si>
  <si>
    <t>EX-2020-11062603-APN-DTYC#MSYDS</t>
  </si>
  <si>
    <t>IF-2020-11061864-APN-DTYC#MSYDS</t>
  </si>
  <si>
    <t>00084B00000870</t>
  </si>
  <si>
    <t>2.5.2-5791.51</t>
  </si>
  <si>
    <t>INMUNOSUPRESORES; DROGA GENERICA:BASILIXIMAB,PRESENTACION: ENVASE X 20 mGr</t>
  </si>
  <si>
    <t>EX-2020-11078537-APN-DTYC#MSYDS</t>
  </si>
  <si>
    <t>IF-2020-11076634-APN-DTYC#MSYDS</t>
  </si>
  <si>
    <t>0200B00001608</t>
  </si>
  <si>
    <t>80-0028 - LPU17</t>
  </si>
  <si>
    <t>2.5.2-5791.11</t>
  </si>
  <si>
    <t>INMUNOSUPRESORES; DROGA GENERICA:TACROLIMUS 1 MG,PRESENTACION:COMPRIMIDO</t>
  </si>
  <si>
    <t>EX-2020-11080442-APN-DTYC#MSYDS</t>
  </si>
  <si>
    <t>IF-2020-11080346-APN-DTYC#MSYDS</t>
  </si>
  <si>
    <t>B-0005-00006369</t>
  </si>
  <si>
    <t>2.1.1-705.121</t>
  </si>
  <si>
    <t>leche para prematuros</t>
  </si>
  <si>
    <t>EX-2020-11133303-APN-DTYC#MSYDS</t>
  </si>
  <si>
    <t>IF-2020-11133245-APN-DTYC#MSYDS</t>
  </si>
  <si>
    <t>B-0005-00006370</t>
  </si>
  <si>
    <t>EX-2020-11143565-APN-DTYC#MSYDS</t>
  </si>
  <si>
    <t>IF-2020-11142628-APN-DTYC#MSYDS</t>
  </si>
  <si>
    <t>B-0005-00006371</t>
  </si>
  <si>
    <t>EX-2020-11146776-APN-DTYC#MSYDS</t>
  </si>
  <si>
    <t>IF-2020-11146686-APN-DTYC#MSYDS</t>
  </si>
  <si>
    <t>B-0005-00006372</t>
  </si>
  <si>
    <t>EX-2020-11180357-APN-DTYC#MSYDS</t>
  </si>
  <si>
    <t>IF-2020-11179149-APN-DTYC#MSYDS</t>
  </si>
  <si>
    <t>0200B00006450</t>
  </si>
  <si>
    <t>2.5.2- 1821.96</t>
  </si>
  <si>
    <t>ANTIBIOTICOS P/PERSONAS; TIPO: ASOCIACION, DROGA GENERICA: AMOXICILINA+ACIDO CLAVULANICO, FORMA FARMACEUTICA: POLVO, PRESENTACION: 60 mL</t>
  </si>
  <si>
    <t>EX-2020-11189804-APN-DTYC#MSYDS</t>
  </si>
  <si>
    <t>IF-2020-11189295-APN-DTYC#MSYDS</t>
  </si>
  <si>
    <t>2.5.2- 1895.81</t>
  </si>
  <si>
    <t>HORMONAS MEDICINALES; TIPO: ASOCIACION, DROGA GENERICA: SOMATOTROFINA HUMANA, FORMA FARMACEUTICA: CARTUCHO, PRESENTACION: ENVASE X 30 UI, USO: CRECIMIENTO</t>
  </si>
  <si>
    <t>EX-2020-11492810-APN-DTYC#MSYDS</t>
  </si>
  <si>
    <t>IF-2020-11492525-APN-DTYC#MSYDS</t>
  </si>
  <si>
    <t>0018-00002041</t>
  </si>
  <si>
    <t>2019-48647627-APN-DCYCMS#MSYDS</t>
  </si>
  <si>
    <t>Ciclamil</t>
  </si>
  <si>
    <t>EX-2020-11552298-APN-DTYC#MSYDS</t>
  </si>
  <si>
    <t>IF-2020-11551459-APN-DTYC#MSYDS</t>
  </si>
  <si>
    <t>0004-00012512</t>
  </si>
  <si>
    <t>2.1.1-705.97</t>
  </si>
  <si>
    <t>PKU Anamix Infant x 400 gr</t>
  </si>
  <si>
    <t>gramos</t>
  </si>
  <si>
    <t>EX-2020-11671362-APN-DTYC#MSYDS</t>
  </si>
  <si>
    <t>IF-2020-11669932-APN-DTYC#MSYDS</t>
  </si>
  <si>
    <t>0010-00001133</t>
  </si>
  <si>
    <t>INVITROGEN ARGENTINA SA</t>
  </si>
  <si>
    <t>2.5.1-9052.104</t>
  </si>
  <si>
    <t>reactivos para laboratorio</t>
  </si>
  <si>
    <t>EX-2020-11811922-APN-DTYC#MSYDS</t>
  </si>
  <si>
    <t>IF-2020-11811470-APN-DTYC#MSYDS</t>
  </si>
  <si>
    <t>0014-00000780</t>
  </si>
  <si>
    <t>EX-2020-11841255-APN-DTYC#MSYDS</t>
  </si>
  <si>
    <t>EX-2020-12406319-APN-DTYC#MSYDS</t>
  </si>
  <si>
    <t>IF-2020-12398028-APN-DTYC#MSYDS</t>
  </si>
  <si>
    <t>0002-00000066</t>
  </si>
  <si>
    <t>00018-00017-001603-00016</t>
  </si>
  <si>
    <t>PROGRAMA PROVINCIAL DE PRODUCCION PUBLICA DE MEDICAMNETOS</t>
  </si>
  <si>
    <t>c989</t>
  </si>
  <si>
    <t>hipoglucemiantes orales: monodroga, droga generica: metformina forma terapeutica: comprimido presentacion . 500 mGr</t>
  </si>
  <si>
    <t>EX-2020-12564957-APN-DTYC#MSYDS</t>
  </si>
  <si>
    <t>IF-2020-12563957-APN-DTYC#MSYDS</t>
  </si>
  <si>
    <t>0106-00008847</t>
  </si>
  <si>
    <t>2.5.2-1821.522</t>
  </si>
  <si>
    <t>ESTREPTOMICINA RICHET FA 1 GR</t>
  </si>
  <si>
    <t>EX-2020-12647197-APN-DTYC#MSYDS</t>
  </si>
  <si>
    <t>IF-2020-12646028-APN-DTYC#MSYDS</t>
  </si>
  <si>
    <t>0004-00012783</t>
  </si>
  <si>
    <t>Leche para Prematuros</t>
  </si>
  <si>
    <t>EX-2020-12795845-APN-DTYC#MSYDS</t>
  </si>
  <si>
    <t>IF-2020-12790343-APN-DTYC#MSYDS</t>
  </si>
  <si>
    <t>0002B00000156</t>
  </si>
  <si>
    <t>PREVENAR</t>
  </si>
  <si>
    <t>EX-2020-12819443-APN-DTYC#MSYDS</t>
  </si>
  <si>
    <t>IF-2020-12817952-APN-DTYC#MSYDS</t>
  </si>
  <si>
    <t>0002B00000157</t>
  </si>
  <si>
    <t>EX-2020-12832402-APN-DTYC#MSYDS</t>
  </si>
  <si>
    <t>IF-2020-12826686-APN-DTYC#MSYDS</t>
  </si>
  <si>
    <t>0002B00000158</t>
  </si>
  <si>
    <t>EX-2020-12848508-APN-DTYC#MSYDS</t>
  </si>
  <si>
    <t>IF-2020-12845147-APN-DTYC#MSYDS</t>
  </si>
  <si>
    <t>0002B00000159</t>
  </si>
  <si>
    <t>EX-2020-12988813-APN-DTYC#MSYDS</t>
  </si>
  <si>
    <t>IF-2020-12988477-APN-DTYC#MSYDS</t>
  </si>
  <si>
    <t>0022-0005123</t>
  </si>
  <si>
    <t>REM 14779</t>
  </si>
  <si>
    <t>EX-2020-13165596-APN-DTYC#MSYDS</t>
  </si>
  <si>
    <t>IF-2020-13162754-APN-DTYC#MSYDS</t>
  </si>
  <si>
    <t>EX-2020-13306559-APN-DTYC#MSYDS</t>
  </si>
  <si>
    <t>IF-2020-13304963-APN-DTYC#MSYDS</t>
  </si>
  <si>
    <t>0143-00022724</t>
  </si>
  <si>
    <t>BUDESONIDE 200 uGr, x 200 dosis</t>
  </si>
  <si>
    <t>envase</t>
  </si>
  <si>
    <t>EX-2020-13598014-APN-DTYC#MSYDS</t>
  </si>
  <si>
    <t>IF-2020-13597534-APN-DTYC#MSYDS</t>
  </si>
  <si>
    <t>0003-00000580</t>
  </si>
  <si>
    <t>2019-111292679</t>
  </si>
  <si>
    <t>ABIRANOVA 250</t>
  </si>
  <si>
    <t>EX-2020-13605037-APN-DTYC#MSYDS</t>
  </si>
  <si>
    <t>IF-2020-13591510-APN-DTYC#MSYDS</t>
  </si>
  <si>
    <t>0020-00004293</t>
  </si>
  <si>
    <t>EX-2020-13711711-APN-DTYC#MSYDS</t>
  </si>
  <si>
    <t>IF-2020-13710102-APN-DTYC#MSYDS</t>
  </si>
  <si>
    <t>0006-00000850</t>
  </si>
  <si>
    <t>Leche en Polvo Entera Instantanea Forificada con Vit. C Hierro y Zinc. Libre de Gluten</t>
  </si>
  <si>
    <t>12.000 Kgrs</t>
  </si>
  <si>
    <t>Kgrs.</t>
  </si>
  <si>
    <t>278,00,-</t>
  </si>
  <si>
    <t>EX-2020-13771772-APN-DTYC#MSYDS</t>
  </si>
  <si>
    <t>IF-2020-13770597-APN-DTYC#MSYDS</t>
  </si>
  <si>
    <t>METFORMINA 850MG</t>
  </si>
  <si>
    <t>EX-2020-13965452-APN-DTYC#MSYDS</t>
  </si>
  <si>
    <t>IF-2020-13965133-APN-DTYC#MSYDS</t>
  </si>
  <si>
    <t>0008-00000784</t>
  </si>
  <si>
    <t>EX-2020-13970627-APN-DTYC#MSYDS</t>
  </si>
  <si>
    <t>IF-2020-13970249-APN-DTYC#MSYDS</t>
  </si>
  <si>
    <t>0008-00000783</t>
  </si>
  <si>
    <t>EX-2020-13977965-APN-DTYC#MSYDS</t>
  </si>
  <si>
    <t>IF-2020-13976997-APN-DTYC#MSYDS</t>
  </si>
  <si>
    <t>B0344-00000660</t>
  </si>
  <si>
    <t>EX-2020-13978619-APN-DTYC#MSYDS</t>
  </si>
  <si>
    <t>IF-2020-13978266-APN-DTYC#MSYDS</t>
  </si>
  <si>
    <t>0008-00000782</t>
  </si>
  <si>
    <t>Hierro Gotas</t>
  </si>
  <si>
    <t>EX-2020-13984869-APN-DTYC#MSYDS</t>
  </si>
  <si>
    <t>IF-2020-13984342-APN-DTYC#MSYDS</t>
  </si>
  <si>
    <t>0008-00000781</t>
  </si>
  <si>
    <t>EX-2020-13989286-APN-DTYC#MSYDS</t>
  </si>
  <si>
    <t>IF-2020-13988891-APN-DTYC#MSYDS</t>
  </si>
  <si>
    <t>00003-00001475</t>
  </si>
  <si>
    <t>2020 - 0165</t>
  </si>
  <si>
    <t>S10002MMN</t>
  </si>
  <si>
    <t>SERVICIO DE IMPRESION DE CREDENCIALES DE ALTA SEGURIDAD INCLUYENDO PERSONAL, EQUIPAMIENTOS E INSUMOS NECESARIOS</t>
  </si>
  <si>
    <t>EX-2020-14021655-APN-DTYC#MSYDS</t>
  </si>
  <si>
    <t>IF-2020-14020420-APN-DTYC#MSYDS</t>
  </si>
  <si>
    <t>B0344-00000657</t>
  </si>
  <si>
    <t>3.5.9- 9454.1</t>
  </si>
  <si>
    <t>EX-2020-14094557-APN-DTYC#MSYDS</t>
  </si>
  <si>
    <t>IF-2020-14056676-APN-DTYC#MSYDS</t>
  </si>
  <si>
    <t>B0344-00000666</t>
  </si>
  <si>
    <t>EX-2020-14095299-APN-DTYC#MSYDS</t>
  </si>
  <si>
    <t>IF-2020-14054315-APN-DTYC#MSYDS</t>
  </si>
  <si>
    <t>344-661</t>
  </si>
  <si>
    <t>EX-2020-14113418-APN-DTYC#MSYDS</t>
  </si>
  <si>
    <t>IF-2020-14113351-APN-DTYC#MSYDS</t>
  </si>
  <si>
    <t>B0344-00000667</t>
  </si>
  <si>
    <t>EX-2020-14113665-APN-DTYC#MSYDS</t>
  </si>
  <si>
    <t>IF-2020-14113615-APN-DTYC#MSYDS</t>
  </si>
  <si>
    <t>B0344-00000668</t>
  </si>
  <si>
    <t>EX-2020-14113849-APN-DTYC#MSYDS</t>
  </si>
  <si>
    <t>IF-2020-14113819-APN-DTYC#MSYDS</t>
  </si>
  <si>
    <t>B0344-00000669</t>
  </si>
  <si>
    <t>EX-2020-14114078-APN-DTYC#MSYDS</t>
  </si>
  <si>
    <t>IF-2020-14113986-APN-DTYC#MSYDS</t>
  </si>
  <si>
    <t>B0344-00000670</t>
  </si>
  <si>
    <t>EX-2020-14114434-APN-DTYC#MSYDS</t>
  </si>
  <si>
    <t>IF-2020-14114318-APN-DTYC#MSYDS</t>
  </si>
  <si>
    <t>B0344-00000662</t>
  </si>
  <si>
    <t>EX-2020-14114607-APN-DTYC#MSYDS</t>
  </si>
  <si>
    <t>IF-2020-14114552-APN-DTYC#MSYDS</t>
  </si>
  <si>
    <t>B0344-00000663</t>
  </si>
  <si>
    <t>EX-2020-14114822-APN-DTYC#MSYDS</t>
  </si>
  <si>
    <t>IF-2020-14114781-APN-DTYC#MSYDS</t>
  </si>
  <si>
    <t>B0344-00000664</t>
  </si>
  <si>
    <t>EX-2020-14115002-APN-DTYC#MSYDS</t>
  </si>
  <si>
    <t>IF-2020-14114936-APN-DTYC#MSYDS</t>
  </si>
  <si>
    <t>B0344-00000665</t>
  </si>
  <si>
    <t>EX-2020-14301150-APN-DTYC#MSYDS</t>
  </si>
  <si>
    <t>IF-2020-14299560-APN-DTYC#MSYDS</t>
  </si>
  <si>
    <t>EX-2020-14343564-APN-DTYC#MSYDS</t>
  </si>
  <si>
    <t>IF-2020-14343476-APN-DTYC#MSYDS</t>
  </si>
  <si>
    <t>B034400000677</t>
  </si>
  <si>
    <t>EX-2020-14344176-APN-DTYC#MSYDS</t>
  </si>
  <si>
    <t>IF-2020-14344034-APN-DTYC#MSYDS</t>
  </si>
  <si>
    <t>B034400000678</t>
  </si>
  <si>
    <t>EX-2020-14345384-APN-DTYC#MSYDS</t>
  </si>
  <si>
    <t>IF-2020-14345085-APN-DTYC#MSYDS</t>
  </si>
  <si>
    <t>B034400000679</t>
  </si>
  <si>
    <t>EX-2020-14346701-APN-DTYC#MSYDS</t>
  </si>
  <si>
    <t>IF-2020-14346344-APN-DTYC#MSYDS</t>
  </si>
  <si>
    <t>B034400000680</t>
  </si>
  <si>
    <t>EX-2020-14347759-APN-DTYC#MSYDS</t>
  </si>
  <si>
    <t>IF-2020-14347550-APN-DTYC#MSYDS</t>
  </si>
  <si>
    <t>B034400000681</t>
  </si>
  <si>
    <t>EX-2020-14348947-APN-DTYC#MSYDS</t>
  </si>
  <si>
    <t>IF-2020-14348528-APN-DTYC#MSYDS</t>
  </si>
  <si>
    <t>B034400000682</t>
  </si>
  <si>
    <t>EX-2020-14350573-APN-DTYC#MSYDS</t>
  </si>
  <si>
    <t>IF-2020-14350181-APN-DTYC#MSYDS</t>
  </si>
  <si>
    <t>B034400000683</t>
  </si>
  <si>
    <t>EX-2020-14354755-APN-DTYC#MSYDS</t>
  </si>
  <si>
    <t>IF-2020-14354209-APN-DTYC#MSYDS</t>
  </si>
  <si>
    <t>0002B00000161</t>
  </si>
  <si>
    <t>EX-2020-14510217-APN-DTYC#MSYDS</t>
  </si>
  <si>
    <t>IF-2020-14508260-APN-DTYC#MSYDS</t>
  </si>
  <si>
    <t>999-0005-LPU19</t>
  </si>
  <si>
    <t>Perez Aramburu Evangelina</t>
  </si>
  <si>
    <t>3.4.1-9947.42</t>
  </si>
  <si>
    <t>Encuestas Acuerdo Marco Tipo Grupos Focales</t>
  </si>
  <si>
    <t>EX-2020-14524229-APN-DTYC#MSYDS</t>
  </si>
  <si>
    <t>IF-2020-14522252-APN-DTYC#MSYDS</t>
  </si>
  <si>
    <t>40 Y 41</t>
  </si>
  <si>
    <t>MESNA</t>
  </si>
  <si>
    <t xml:space="preserve">200 X 15 AMP </t>
  </si>
  <si>
    <t>EX-2020-14566026-APN-DTYC#MSYDS</t>
  </si>
  <si>
    <t>IF-2020-14565004-APN-DTYC#MSYDS</t>
  </si>
  <si>
    <t>0009-0006653</t>
  </si>
  <si>
    <t>RTO 237084</t>
  </si>
  <si>
    <t>EX-2020-14569709-APN-DTYC#MSYDS</t>
  </si>
  <si>
    <t>IF-2020-14569190-APN-DTYC#MSYDS</t>
  </si>
  <si>
    <t>0009-00006654</t>
  </si>
  <si>
    <t>RTO 237083</t>
  </si>
  <si>
    <t>SULTAFETOXAZOL + TRIMETORPIMA COMP</t>
  </si>
  <si>
    <t>EX-2020-14572945-APN-DTYC#MSYDS</t>
  </si>
  <si>
    <t>IF-2020-14572318-APN-DTYC#MSYDS</t>
  </si>
  <si>
    <t>0009-00006655</t>
  </si>
  <si>
    <t>RTO 237082</t>
  </si>
  <si>
    <t>DEXAMETASONA AMP</t>
  </si>
  <si>
    <t>AMPOLLA</t>
  </si>
  <si>
    <t>EX-2020-14576061-APN-DTYC#MSYDS</t>
  </si>
  <si>
    <t>IF-2020-14575564-APN-DTYC#MSYDS</t>
  </si>
  <si>
    <t>0009-00006656</t>
  </si>
  <si>
    <t>RTO 237115</t>
  </si>
  <si>
    <t>PENICILINA F/A</t>
  </si>
  <si>
    <t>EX-2020-14593143-APN-DTYC#MSYDS</t>
  </si>
  <si>
    <t>IF-2020-14592164-APN-DTYC#MSYDS</t>
  </si>
  <si>
    <t>0002B00000160</t>
  </si>
  <si>
    <t>EX-2020-14616967-APN-DTYC#MSYDS</t>
  </si>
  <si>
    <t>IF-2020-14616853-APN-DTYC#MSYDS</t>
  </si>
  <si>
    <t>0012B00018592</t>
  </si>
  <si>
    <t>RANITIDINA 150 MG X 90 COMPRIMIDOS</t>
  </si>
  <si>
    <t>EX-2020-14795904-APN-DTYC#MSYDS</t>
  </si>
  <si>
    <t>IF-2020-14794445-APN-DTYC#MSYDS</t>
  </si>
  <si>
    <t>0004B00000108</t>
  </si>
  <si>
    <t>LPU-014-2014</t>
  </si>
  <si>
    <t>SINERGIUM BIOTECH S.A.</t>
  </si>
  <si>
    <t>SILGARD VPH</t>
  </si>
  <si>
    <t>EX-2020-14808527-APN-DTYC#MSYDS</t>
  </si>
  <si>
    <t>IF-2020-14806899-APN-DTYC#MSYDS</t>
  </si>
  <si>
    <t>0004B00000109</t>
  </si>
  <si>
    <t>EX-2020-14810870-APN-DTYC#MSYDS</t>
  </si>
  <si>
    <t>IF-2020-14802804-APN-DTYC#MSYDS</t>
  </si>
  <si>
    <t>B0381-00000003</t>
  </si>
  <si>
    <t>2.9.5-2157.58</t>
  </si>
  <si>
    <t>Producto</t>
  </si>
  <si>
    <t>2.9.5-2157.61</t>
  </si>
  <si>
    <t>EX-2020-14824792-APN-DTYC#MSYDS</t>
  </si>
  <si>
    <t>IF-2020-14824173-APN-DTYC#MSYDS</t>
  </si>
  <si>
    <t>FB22-0005152</t>
  </si>
  <si>
    <t>REM 14785</t>
  </si>
  <si>
    <t xml:space="preserve">kist de preservativos </t>
  </si>
  <si>
    <t>EX-2020-14848153-APN-DTYC#MSYDS</t>
  </si>
  <si>
    <t>IF-2020-14798646-APN-DTYC#MSYDS</t>
  </si>
  <si>
    <t>EX-2020-14869687-APN-DTYC#MSYDS</t>
  </si>
  <si>
    <t>IF-2020-14868459-APN-DTYC#MSYDS</t>
  </si>
  <si>
    <t>0006-00009063</t>
  </si>
  <si>
    <t>Seguimiento de prensa - Servicio Informativo Cables completo</t>
  </si>
  <si>
    <t>EX-2020-14879113-APN-DTYC#MSYDS</t>
  </si>
  <si>
    <t>IF-2020-14764603-APN-DTYC#MSYDS</t>
  </si>
  <si>
    <t>200 x 15 AMP</t>
  </si>
  <si>
    <t>EX-2020-14959388-APN-DTYC#MSYDS</t>
  </si>
  <si>
    <t>IF-2020-14958719-APN-DTYC#MSYDS</t>
  </si>
  <si>
    <t>B00002-00003138</t>
  </si>
  <si>
    <t>IBUPROFENO 2% SUSP. X 90ML</t>
  </si>
  <si>
    <t>FCO</t>
  </si>
  <si>
    <t>EX-2020-14965585-APN-DTYC#MSYDS</t>
  </si>
  <si>
    <t>IF-2020-14965185-APN-DTYC#MSYDS</t>
  </si>
  <si>
    <t>B00002-00003134</t>
  </si>
  <si>
    <t>IBUPROFENO SUSP. x 90ML</t>
  </si>
  <si>
    <t xml:space="preserve">Fco. </t>
  </si>
  <si>
    <t>EX-2020-14972922-APN-DTYC#MSYDS</t>
  </si>
  <si>
    <t>IF-2020-14972403-APN-DTYC#MSYDS</t>
  </si>
  <si>
    <t>iBUPROFENO SUSP X 90ML</t>
  </si>
  <si>
    <t>EX-2020-15036085-APN-DTYC#MSYDS</t>
  </si>
  <si>
    <t>IF-2020-15035615-APN-DTYC#MSYDS</t>
  </si>
  <si>
    <t>B034400000688</t>
  </si>
  <si>
    <t>EX-2020-15041933-APN-DTYC#MSYDS</t>
  </si>
  <si>
    <t>IF-2020-15041571-APN-DTYC#MSYDS</t>
  </si>
  <si>
    <t>B0344-00000686</t>
  </si>
  <si>
    <t>EX-2020-15043111-APN-DTYC#MSYDS</t>
  </si>
  <si>
    <t>IF-2020-15042713-APN-DTYC#MSYDS</t>
  </si>
  <si>
    <t>B0344-00000687</t>
  </si>
  <si>
    <t>EX-2020-15098984-APN-DTYC#MSYDS</t>
  </si>
  <si>
    <t>IF-2020-15098892-APN-DTYC#MSYDS</t>
  </si>
  <si>
    <t>B034400000689</t>
  </si>
  <si>
    <t>3.5.1- 6836.1</t>
  </si>
  <si>
    <t>EX-2020-15099258-APN-DTYC#MSYDS</t>
  </si>
  <si>
    <t>IF-2020-15099195-APN-DTYC#MSYDS</t>
  </si>
  <si>
    <t>B034400000690</t>
  </si>
  <si>
    <t>EX-2020-15099464-APN-DTYC#MSYDS</t>
  </si>
  <si>
    <t>IF-2020-15099395-APN-DTYC#MSYDS</t>
  </si>
  <si>
    <t>B034400000691</t>
  </si>
  <si>
    <t>EX-2020-15099753-APN-DTYC#MSYDS</t>
  </si>
  <si>
    <t>IF-2020-15099657-APN-DTYC#MSYDS</t>
  </si>
  <si>
    <t>B034400000692</t>
  </si>
  <si>
    <t>EX-2020-15099976-APN-DTYC#MSYDS</t>
  </si>
  <si>
    <t>IF-2020-15099917-APN-DTYC#MSYDS</t>
  </si>
  <si>
    <t>B034400000693</t>
  </si>
  <si>
    <t>EX-2020-15100156-APN-DTYC#MSYDS</t>
  </si>
  <si>
    <t>IF-2020-15100100-APN-DTYC#MSYDS</t>
  </si>
  <si>
    <t>B034400000694</t>
  </si>
  <si>
    <t>EX-2020-15132619-APN-DTYC#MSYDS</t>
  </si>
  <si>
    <t>IF-2020-15132577-APN-DTYC#MSYDS</t>
  </si>
  <si>
    <t>B034400000695</t>
  </si>
  <si>
    <t>EX-2020-15132711-APN-DTYC#MSYDS</t>
  </si>
  <si>
    <t>IF-2020-15132684-APN-DTYC#MSYDS</t>
  </si>
  <si>
    <t>B0344-00000696</t>
  </si>
  <si>
    <t>EX-2020-15132771-APN-DTYC#MSYDS</t>
  </si>
  <si>
    <t>IF-2020-15132748-APN-DTYC#MSYDS</t>
  </si>
  <si>
    <t>B0344-00000697</t>
  </si>
  <si>
    <t>EX-2020-15225666-APN-DTYC#MSYDS</t>
  </si>
  <si>
    <t>IF-2020-15214101-APN-DTYC#MSYDS</t>
  </si>
  <si>
    <t>0024-00072970</t>
  </si>
  <si>
    <t>Global Farm S.A.</t>
  </si>
  <si>
    <t>2.5.2-1828.52</t>
  </si>
  <si>
    <t>Reyataz 200 mg x 60 caps</t>
  </si>
  <si>
    <t>caja x 60 caps</t>
  </si>
  <si>
    <t>EX-2020-15246410-APN-DTYC#MSYDS</t>
  </si>
  <si>
    <t>IF-2020-15245033-APN-DTYC#MSYDS</t>
  </si>
  <si>
    <t>EX-2020-15250918-APN-DTYC#MSYDS</t>
  </si>
  <si>
    <t>IF-2020-15250126-APN-DTYC#MSYDS</t>
  </si>
  <si>
    <t>0008-00000786</t>
  </si>
  <si>
    <t>13-3313</t>
  </si>
  <si>
    <t>EX-2020-15261333-APN-DTYC#MSYDS</t>
  </si>
  <si>
    <t>IF-2020-15258395-APN-DTYC#MSYDS</t>
  </si>
  <si>
    <t>0008-00000794</t>
  </si>
  <si>
    <t>EX-2020-15265173-APN-DTYC#MSYDS</t>
  </si>
  <si>
    <t>IF-2020-15259176-APN-DTYC#MSYDS</t>
  </si>
  <si>
    <t>0020-00004284</t>
  </si>
  <si>
    <t xml:space="preserve">Dr LAZAR &amp; Cía S.A  Quimica E  Industrial </t>
  </si>
  <si>
    <t>EX-2020-15265832-APN-DTYC#MSYDS</t>
  </si>
  <si>
    <t>IF-2020-15265078-APN-DTYC#MSYDS</t>
  </si>
  <si>
    <t>EX-2020-15280306-APN-DTYC#MSYDS</t>
  </si>
  <si>
    <t>IF-2020-15280225-APN-DTYC#MSYDS</t>
  </si>
  <si>
    <t>0012B00018587</t>
  </si>
  <si>
    <t>PARACETAMOL 500 MG X 40 COMPRIMIDOS</t>
  </si>
  <si>
    <t>EX-2020-15332303-APN-DTYC#MSYDS</t>
  </si>
  <si>
    <t>IF-2020-15329478-APN-DTYC#MSYDS</t>
  </si>
  <si>
    <t>0020-00004295</t>
  </si>
  <si>
    <t xml:space="preserve">Dr. LAZAR &amp; Cía S.A. Quimica E Industrial </t>
  </si>
  <si>
    <t>NORFLOXACINA 400 MG</t>
  </si>
  <si>
    <t>EX-2020-15339566-APN-DTYC#MSYDS</t>
  </si>
  <si>
    <t>IF-2020-15336731-APN-DTYC#MSYDS</t>
  </si>
  <si>
    <t>0020-00004303</t>
  </si>
  <si>
    <t>EX-2020-15347238-APN-DTYC#MSYDS</t>
  </si>
  <si>
    <t>IF-2020-15346365-APN-DTYC#MSYDS</t>
  </si>
  <si>
    <t>0012B0018588</t>
  </si>
  <si>
    <t>SAVANT PAHRM S.A.</t>
  </si>
  <si>
    <t>EX-2020-15367916-APN-DTYC#MSYDS</t>
  </si>
  <si>
    <t>IF-2020-15356397-APN-DTYC#MSYDS</t>
  </si>
  <si>
    <t>0029-00001444</t>
  </si>
  <si>
    <t xml:space="preserve">MSD ARGENTINA SRL </t>
  </si>
  <si>
    <t>INVANZ - ERTAPENEM</t>
  </si>
  <si>
    <t>2,258,66</t>
  </si>
  <si>
    <t>EX-2020-15402184-APN-DTYC#MSYDS</t>
  </si>
  <si>
    <t>IF-2020-15401710-APN-DTYC#MSYDS</t>
  </si>
  <si>
    <t>00084B00001569</t>
  </si>
  <si>
    <t>ANTINEOPLASICOS; TIPO: MONODROGA, DROGA GENERICA: NILOTINIB, FORMA FARMACEUTICA: CAPSULA, PRESENTACION: 200 mGr</t>
  </si>
  <si>
    <t>CAPSULA</t>
  </si>
  <si>
    <t>ANTINEOPLASICOS; TIPO: MONODROGA, DROGA GENERICA: NILOTINIB, FORMA FARMACEUTICA: CAPSULA, PRESENTACION: 150 mGr</t>
  </si>
  <si>
    <t>EX-2020-15406553-APN-DTYC#MSYDS</t>
  </si>
  <si>
    <t>IF-2020-15405917-APN-DTYC#MSYDS</t>
  </si>
  <si>
    <t>B 0344-00000698</t>
  </si>
  <si>
    <t>80-0001-lpu19</t>
  </si>
  <si>
    <t>Suizo Argentina S.A</t>
  </si>
  <si>
    <t>EX-2020-15409119-APN-DTYC#MSYDS</t>
  </si>
  <si>
    <t>IF-2020-15408409-APN-DTYC#MSYDS</t>
  </si>
  <si>
    <t>B 0344-00000699</t>
  </si>
  <si>
    <t>EX-2020-15532473-APN-DTYC#MSYDS</t>
  </si>
  <si>
    <t>IF-2020-15531893-APN-DTYC#MSYDS</t>
  </si>
  <si>
    <t>EX-2020-15708024-APN-DTYC#MSYDS</t>
  </si>
  <si>
    <t>IF-2020-15376311-APN-DTYC#MSYDS</t>
  </si>
  <si>
    <t>0029-00001446</t>
  </si>
  <si>
    <t xml:space="preserve">IMPLANON </t>
  </si>
  <si>
    <t xml:space="preserve">IMPLANTE </t>
  </si>
  <si>
    <t>2,703,17</t>
  </si>
  <si>
    <t>EX-2020-15715892-APN-DTYC#MSYDS</t>
  </si>
  <si>
    <t>IF-2020-15714714-APN-DTYC#MSYDS</t>
  </si>
  <si>
    <t>0029-00000325</t>
  </si>
  <si>
    <t>n/a</t>
  </si>
  <si>
    <t>IMPLANTE</t>
  </si>
  <si>
    <t>EX-2020-15741399-APN-DTYC#MSYDS</t>
  </si>
  <si>
    <t>IF-2020-15741057-APN-DTYC#MSYDS</t>
  </si>
  <si>
    <t>B-0013-00014130</t>
  </si>
  <si>
    <t>WM Argentina S.A.</t>
  </si>
  <si>
    <t>RG.13:-REACTIVOS P/EQUIPO: EQUIPO: TERMOCICLADOR, MARCA EQUIPO: A DEIFNIR NOMBRE DEL PRODUCTO: GENOTIPO HCV PRESENTACION: KIT.</t>
  </si>
  <si>
    <t>EX-2020-16116063-APN-DTYC#MSYDS</t>
  </si>
  <si>
    <t>IF-2020-16114540-APN-DTYC#MSYDS</t>
  </si>
  <si>
    <t>0012B00018586</t>
  </si>
  <si>
    <t>AMOXICILINA 500 MG X 105 COMPRIMIDOS</t>
  </si>
  <si>
    <t>EX-2020-16116173-APN-DTYC#MSYDS</t>
  </si>
  <si>
    <t>IF-2020-16113622-APN-DTYC#MSYDS</t>
  </si>
  <si>
    <t>B-0004-00009455</t>
  </si>
  <si>
    <t>MG INSUMOS S.A.</t>
  </si>
  <si>
    <t>2.5.21821.523</t>
  </si>
  <si>
    <t>RIFAMPICINA-ISONIAZIDA-PIRAZINAMIDA COMP. REC</t>
  </si>
  <si>
    <t>EX-2020-16118317-APN-DTYC#MSYDS</t>
  </si>
  <si>
    <t>IF-2020-16117331-APN-DTYC#MSYDS</t>
  </si>
  <si>
    <t>0008-00000801</t>
  </si>
  <si>
    <t>EX-2020-16124375-APN-DTYC#MSYDS</t>
  </si>
  <si>
    <t>IF-2020-16123856-APN-DTYC#MSYDS</t>
  </si>
  <si>
    <t>0008-00000800</t>
  </si>
  <si>
    <t>EX-2020-16125194-APN-DTYC#MSYDS</t>
  </si>
  <si>
    <t>IF-2020-16123939-APN-DTYC#MSYDS</t>
  </si>
  <si>
    <t>B-0004-00009456</t>
  </si>
  <si>
    <t>MG INSUMOS S.A</t>
  </si>
  <si>
    <t>rifampicina-isoniazida-pirazinamida</t>
  </si>
  <si>
    <t>EX-2020-16293554-APN-DTYC#MSYDS</t>
  </si>
  <si>
    <t>IF-2020-16290546-APN-DTYC#MSYDS</t>
  </si>
  <si>
    <t>1201-00000153</t>
  </si>
  <si>
    <t>Leche Polvo Hierro</t>
  </si>
  <si>
    <t>kilo</t>
  </si>
  <si>
    <t>EX-2020-16351287-APN-DTYC#MSYDS</t>
  </si>
  <si>
    <t>IF-2020-16350170-APN-DTYC#MSYDS</t>
  </si>
  <si>
    <t>1201-00000159</t>
  </si>
  <si>
    <t xml:space="preserve">95-0075-LPU18      </t>
  </si>
  <si>
    <t xml:space="preserve">SA LA SIBILA </t>
  </si>
  <si>
    <t xml:space="preserve">Leche entera en polvo fortificada con Hierro según pliego </t>
  </si>
  <si>
    <t>EX-2020-16360374-APN-DTYC#MSYDS</t>
  </si>
  <si>
    <t>IF-2020-16359664-APN-DTYC#MSYDS</t>
  </si>
  <si>
    <t>1201-00000155</t>
  </si>
  <si>
    <t>EX-2020-16397605-APN-DTYC#MSYDS</t>
  </si>
  <si>
    <t>IF-2020-16396616-APN-DTYC#MSYDS</t>
  </si>
  <si>
    <t>1201-00000151</t>
  </si>
  <si>
    <t>EX-2020-16434780-APN-DTYC#MSYDS</t>
  </si>
  <si>
    <t>IF-2020-16433907-APN-DTYC#MSYDS</t>
  </si>
  <si>
    <t>0006-00000689</t>
  </si>
  <si>
    <t xml:space="preserve">Beriate </t>
  </si>
  <si>
    <t>EX-2020-16445908-APN-DTYC#MSYDS</t>
  </si>
  <si>
    <t>IF-2020-16444385-APN-DTYC#MSYDS</t>
  </si>
  <si>
    <t>0006-00000684</t>
  </si>
  <si>
    <t>Beriate</t>
  </si>
  <si>
    <t>EX-2020-16459283-APN-DTYC#MSYDS</t>
  </si>
  <si>
    <t>IF-2020-16458405-APN-DTYC#MSYDS</t>
  </si>
  <si>
    <t>0006-00000683</t>
  </si>
  <si>
    <t>EX-2020-16497413-APN-DTYC#MSYDS</t>
  </si>
  <si>
    <t>IF-2020-16496884-APN-DTYC#MSYDS</t>
  </si>
  <si>
    <t>B-0008-00001730</t>
  </si>
  <si>
    <t>R000100012857</t>
  </si>
  <si>
    <t>EX-2020-16506974-APN-DTYC#MSYDS</t>
  </si>
  <si>
    <t>IF-2020-16506430-APN-DTYC#MSYDS</t>
  </si>
  <si>
    <t>B-0008-00001731</t>
  </si>
  <si>
    <t>EX-2020-16522557-APN-DTYC#MSYDS</t>
  </si>
  <si>
    <t>IF-2020-16521853-APN-DTYC#MSYDS</t>
  </si>
  <si>
    <t>B00002-00003127</t>
  </si>
  <si>
    <t>Sulfato Ferroso Sol. Gotero</t>
  </si>
  <si>
    <t>Fco Gotero</t>
  </si>
  <si>
    <t>EX-2020-16571384-APN-DTYC#MSYDS</t>
  </si>
  <si>
    <t>IF-2020-16570977-APN-DTYC#MSYDS</t>
  </si>
  <si>
    <t>1201-00000149</t>
  </si>
  <si>
    <t>Leche entera en polvo fortificada con Hierro según pliego</t>
  </si>
  <si>
    <t>kilos</t>
  </si>
  <si>
    <t>EX-2020-16574332-APN-DTYC#MSYDS</t>
  </si>
  <si>
    <t>IF-2020-16573380-APN-DTYC#MSYDS</t>
  </si>
  <si>
    <t>1201-00000157</t>
  </si>
  <si>
    <t>EX-2020-16582760-APN-DTYC#MSYDS</t>
  </si>
  <si>
    <t>IF-2020-16582619-APN-DTYC#MSYDS</t>
  </si>
  <si>
    <t>1101-00019707</t>
  </si>
  <si>
    <t>EX-2020-16584072-APN-DTYC#MSYDS</t>
  </si>
  <si>
    <t>IF-2020-16583950-APN-DTYC#MSYDS</t>
  </si>
  <si>
    <t>1201-00000150</t>
  </si>
  <si>
    <t>EX-2020-16613728-APN-DTYC#MSYDS</t>
  </si>
  <si>
    <t>IF-2020-16613676-APN-DTYC#MSYDS</t>
  </si>
  <si>
    <t>1201-00000152</t>
  </si>
  <si>
    <t xml:space="preserve">:   95-0075-LPU18                </t>
  </si>
  <si>
    <t>EX-2020-16614370-APN-DTYC#MSYDS</t>
  </si>
  <si>
    <t>IF-2020-16614339-APN-DTYC#MSYDS</t>
  </si>
  <si>
    <t>1201-00000156</t>
  </si>
  <si>
    <t>:   95-0075-LPU18</t>
  </si>
  <si>
    <t>EX-2020-16614878-APN-DTYC#MSYDS</t>
  </si>
  <si>
    <t>IF-2020-16614802-APN-DTYC#MSYDS</t>
  </si>
  <si>
    <t>1201-00000154</t>
  </si>
  <si>
    <t>20989.40</t>
  </si>
  <si>
    <t>EX-2020-16615868-APN-DTYC#MSYDS</t>
  </si>
  <si>
    <t>IF-2020-16615761-APN-DTYC#MSYDS</t>
  </si>
  <si>
    <t xml:space="preserve">95-0075-LPU18                </t>
  </si>
  <si>
    <t>EX-2020-16617129-APN-DTYC#MSYDS</t>
  </si>
  <si>
    <t>IF-2020-16616995-APN-DTYC#MSYDS</t>
  </si>
  <si>
    <t>1201-00000160</t>
  </si>
  <si>
    <t xml:space="preserve">95-0075-LPU18  </t>
  </si>
  <si>
    <t xml:space="preserve">SA  LA SIBILA </t>
  </si>
  <si>
    <t>EX-2020-16621905-APN-DTYC#MSYDS</t>
  </si>
  <si>
    <t>IF-2020-16620666-APN-DTYC#MSYDS</t>
  </si>
  <si>
    <t>00002-0000000067</t>
  </si>
  <si>
    <t>fideicomiso programa provincial de produccion publica de medicamentos</t>
  </si>
  <si>
    <t>2.5.2-1862.1</t>
  </si>
  <si>
    <t>hipoglucemiantes orales: tipo: monodroga, droga generica: medformina, forma terapeutica: comprimido, presentacion : 500mGr</t>
  </si>
  <si>
    <t>EX-2020-16649488-APN-DTYC#MSYDS</t>
  </si>
  <si>
    <t>IF-2020-16649025-APN-DTYC#MSYDS</t>
  </si>
  <si>
    <t>B-0005-00006442</t>
  </si>
  <si>
    <t>400 gr</t>
  </si>
  <si>
    <t>EX-2020-16687486-APN-DTYC#MSYDS</t>
  </si>
  <si>
    <t>IF-2020-16686851-APN-DTYC#MSYDS</t>
  </si>
  <si>
    <t>0008-00000809</t>
  </si>
  <si>
    <t>EX-2020-16824130-APN-DTYC#MSYDS</t>
  </si>
  <si>
    <t>IF-2020-16823386-APN-DTYC#MSYDS</t>
  </si>
  <si>
    <t>0006-00000679</t>
  </si>
  <si>
    <t>EX-2020-16832844-APN-DTYC#MSYDS</t>
  </si>
  <si>
    <t>IF-2020-16832056-APN-DTYC#MSYDS</t>
  </si>
  <si>
    <t>0006-00000682</t>
  </si>
  <si>
    <t>EX-2020-16834007-APN-DTYC#MSYDS</t>
  </si>
  <si>
    <t>IF-2020-16833420-APN-DTYC#MSYDS</t>
  </si>
  <si>
    <t>0001-00005024</t>
  </si>
  <si>
    <t>0002-00000406</t>
  </si>
  <si>
    <t>Angeleri y Asociados .S.A</t>
  </si>
  <si>
    <t>EX-2020-16884020-APN-DTYC#MSYDS</t>
  </si>
  <si>
    <t>IF-2020-16883521-APN-DTYC#MSYDS</t>
  </si>
  <si>
    <t>B00002-00003132</t>
  </si>
  <si>
    <t>Sulfato Ferroso Gotero</t>
  </si>
  <si>
    <t>EX-2020-16893629-APN-DTYC#MSYDS</t>
  </si>
  <si>
    <t>IF-2020-16892536-APN-DTYC#MSYDS</t>
  </si>
  <si>
    <t>B-0013-00014140</t>
  </si>
  <si>
    <t>RG.9: REACTIVOS P/EQUIPO; EQUIPO: LECTOR Y LAVADOR P/ELISA, MARCA EQUIPO: A DEFINIR, NOMBRE DEL PRODUCTO: ELISA HBSAG MICROPLACA, PRESENTACION: DETERMINACION</t>
  </si>
  <si>
    <t>EX-2020-17055858-APN-DTYC#MSYDS</t>
  </si>
  <si>
    <t>IF-2020-17055009-APN-DTYC#MSYDS</t>
  </si>
  <si>
    <t>B-0013-00014141</t>
  </si>
  <si>
    <t>RG.9: REACTIVOS P/EQUIPO; EQUIPO: LECTOR Y LAVADOR P/ELISA, MARCA EQUIPOS: A DEFINIR, NOMBRE DEL PRODUCTO: ELISA HBSAG MICROPLACA, PRESENTACION: DETERMINACION</t>
  </si>
  <si>
    <t>EX-2020-17077210-APN-DTYC#MSYDS</t>
  </si>
  <si>
    <t>IF-2020-17076633-APN-DTYC#MSYDS</t>
  </si>
  <si>
    <t>00004-00000036</t>
  </si>
  <si>
    <t>EX-2020-17087252-APN-DTYC#MSYDS</t>
  </si>
  <si>
    <t>IF-2020-17086410-APN-DTYC#MSYDS</t>
  </si>
  <si>
    <t>0006-00000680</t>
  </si>
  <si>
    <t>CSL Behringa SA</t>
  </si>
  <si>
    <t>EX-2020-17186231-APN-DTYC#MSYDS</t>
  </si>
  <si>
    <t>IF-2020-17184808-APN-DTYC#MSYDS</t>
  </si>
  <si>
    <t>0008-00000817</t>
  </si>
  <si>
    <t>TERAPIA TRIPLE T.B.C</t>
  </si>
  <si>
    <t>100 COMP.</t>
  </si>
  <si>
    <t>EX-2020-17253438-APN-DTYC#MSYDS</t>
  </si>
  <si>
    <t>IF-2020-17251940-APN-DTYC#MSYDS</t>
  </si>
  <si>
    <t>0006-00000690</t>
  </si>
  <si>
    <t>EX-2020-17266443-APN-DTYC#MSYDS</t>
  </si>
  <si>
    <t>IF-2020-17265720-APN-DTYC#MSYDS</t>
  </si>
  <si>
    <t>0006-00000688</t>
  </si>
  <si>
    <t>EX-2020-17280527-APN-DTYC#MSYDS</t>
  </si>
  <si>
    <t>IF-2020-17278721-APN-DTYC#MSYDS</t>
  </si>
  <si>
    <t>0006-00000687</t>
  </si>
  <si>
    <t>EX-2020-17305363-APN-DTYC#MSYDS</t>
  </si>
  <si>
    <t>IF-2020-17304042-APN-DTYC#MSYDS</t>
  </si>
  <si>
    <t>SIMVASTATINA 20 MG</t>
  </si>
  <si>
    <t>EX-2020-17323609-APN-DTYC#MSYDS</t>
  </si>
  <si>
    <t>IF-2020-17321538-APN-DTYC#MSYDS</t>
  </si>
  <si>
    <t>0002B00000168</t>
  </si>
  <si>
    <t>EX-2020-17326032-APN-DTYC#MSYDS</t>
  </si>
  <si>
    <t>IF-2020-17324800-APN-DTYC#MSYDS</t>
  </si>
  <si>
    <t>0002B00000169</t>
  </si>
  <si>
    <t>EX-2020-17328241-APN-DTYC#MSYDS</t>
  </si>
  <si>
    <t>IF-2020-17327220-APN-DTYC#MSYDS</t>
  </si>
  <si>
    <t>0002B00000170</t>
  </si>
  <si>
    <t>EX-2020-17392288-APN-DTYC#MSYDS</t>
  </si>
  <si>
    <t>IF-2020-17391797-APN-DTYC#MSYDS</t>
  </si>
  <si>
    <t>6216-00000631</t>
  </si>
  <si>
    <t>Mastellone Hermanos SA</t>
  </si>
  <si>
    <t>2.1.1- 705.127</t>
  </si>
  <si>
    <t>Leche en polvo Entera Fort. FE 1KG</t>
  </si>
  <si>
    <t>EX-2020-17398041-APN-DTYC#MSYDS</t>
  </si>
  <si>
    <t>IF-2020-17397153-APN-DTYC#MSYDS</t>
  </si>
  <si>
    <t>6216-00000635</t>
  </si>
  <si>
    <t xml:space="preserve">Leche en polvo Entera </t>
  </si>
  <si>
    <t>EX-2020-17450397-APN-DTYC#MSYDS</t>
  </si>
  <si>
    <t>IF-2020-17449954-APN-DTYC#MSYDS</t>
  </si>
  <si>
    <t>0010-00010184</t>
  </si>
  <si>
    <t>80-0019-lpu19</t>
  </si>
  <si>
    <t>0003-00106680</t>
  </si>
  <si>
    <t>EURO SWISS S.A.</t>
  </si>
  <si>
    <t>2.9.5-2157.83</t>
  </si>
  <si>
    <t>jeringas descartables</t>
  </si>
  <si>
    <t>EX-2020-17460799-APN-DTYC#MSYDS</t>
  </si>
  <si>
    <t>IF-2020-17458598-APN-DTYC#MSYDS</t>
  </si>
  <si>
    <t>AMOXICILINA 500mg</t>
  </si>
  <si>
    <t>EX-2020-17490773-APN-DTYC#MSYDS</t>
  </si>
  <si>
    <t>IF-2020-17489608-APN-DTYC#MSYDS</t>
  </si>
  <si>
    <t>0006-00000686</t>
  </si>
  <si>
    <t>EX-2020-17581671-APN-DTYC#MSYDS</t>
  </si>
  <si>
    <t>IF-2020-17581121-APN-DTYC#MSYDS</t>
  </si>
  <si>
    <t>3.5.9-2176-1</t>
  </si>
  <si>
    <t>Seguimiento de Prensa - Servicio Informativo Cables completo</t>
  </si>
  <si>
    <t>EX-2020-17743917-APN-DTYC#MSYDS</t>
  </si>
  <si>
    <t>IF-2020-17743523-APN-DTYC#MSYDS</t>
  </si>
  <si>
    <t>0008-00000821</t>
  </si>
  <si>
    <t>Mebendazol Suspension</t>
  </si>
  <si>
    <t>EX-2020-17760982-APN-DTYC#MSYDS</t>
  </si>
  <si>
    <t>IF-2020-17759748-APN-DTYC#MSYDS</t>
  </si>
  <si>
    <t>0008-00000822</t>
  </si>
  <si>
    <t>Mebendazol Suspensión</t>
  </si>
  <si>
    <t>EX-2020-17774710-APN-DTYC#MSYDS</t>
  </si>
  <si>
    <t>IF-2020-17774170-APN-DTYC#MSYDS</t>
  </si>
  <si>
    <t>0008-00000820</t>
  </si>
  <si>
    <t>EX-2020-17880314-APN-DTYC#MSYDS</t>
  </si>
  <si>
    <t>IF-2020-17879461-APN-DTYC#MSYDS</t>
  </si>
  <si>
    <t>0004-00012854</t>
  </si>
  <si>
    <t>EX-2020-17981224-APN-DTYC#MSYDS</t>
  </si>
  <si>
    <t>IF-2020-17980698-APN-DTYC#MSYDS</t>
  </si>
  <si>
    <t>1101-00019915</t>
  </si>
  <si>
    <t>EX-2020-18010875-APN-DTYC#MSYDS</t>
  </si>
  <si>
    <t>IF-2020-18010311-APN-DTYC#MSYDS</t>
  </si>
  <si>
    <t>0006-00000702</t>
  </si>
  <si>
    <t>EX-2020-18014331-APN-DTYC#MSYDS</t>
  </si>
  <si>
    <t>IF-2020-18013851-APN-DTYC#MSYDS</t>
  </si>
  <si>
    <t>0006-00000705</t>
  </si>
  <si>
    <t>EX-2020-18067195-APN-DTYC#MSYDS</t>
  </si>
  <si>
    <t>IF-2020-18066621-APN-DTYC#MSYDS</t>
  </si>
  <si>
    <t>0006-00000696</t>
  </si>
  <si>
    <t>EX-2020-18070098-APN-DTYC#MSYDS</t>
  </si>
  <si>
    <t>IF-2020-18069508-APN-DTYC#MSYDS</t>
  </si>
  <si>
    <t>0006-00000694</t>
  </si>
  <si>
    <t>EX-2020-18082338-APN-DTYC#MSYDS</t>
  </si>
  <si>
    <t>IF-2020-18080885-APN-DTYC#MSYDS</t>
  </si>
  <si>
    <t>0006-00000693</t>
  </si>
  <si>
    <t>EX-2020-18087237-APN-DTYC#MSYDS</t>
  </si>
  <si>
    <t>IF-2020-18086840-APN-DTYC#MSYDS</t>
  </si>
  <si>
    <t>0006-00000692</t>
  </si>
  <si>
    <t>EX-2020-18094951-APN-DTYC#MSYDS</t>
  </si>
  <si>
    <t>IF-2020-18093946-APN-DTYC#MSYDS</t>
  </si>
  <si>
    <t>B1101-00019912</t>
  </si>
  <si>
    <t>EX-2020-18098193-APN-DTYC#MSYDS</t>
  </si>
  <si>
    <t>IF-2020-18097625-APN-DTYC#MSYDS</t>
  </si>
  <si>
    <t>B1101-000199913</t>
  </si>
  <si>
    <t>EX-2020-18102024-APN-DTYC#MSYDS</t>
  </si>
  <si>
    <t>IF-2020-18101580-APN-DTYC#MSYDS</t>
  </si>
  <si>
    <t>0006-00000699</t>
  </si>
  <si>
    <t>EX-2020-18102377-APN-DTYC#MSYDS</t>
  </si>
  <si>
    <t>IF-2020-18102037-APN-DTYC#MSYDS</t>
  </si>
  <si>
    <t>B1101-00019914</t>
  </si>
  <si>
    <t>EX-2020-18104423-APN-DTYC#MSYDS</t>
  </si>
  <si>
    <t>IF-2020-18103975-APN-DTYC#MSYDS</t>
  </si>
  <si>
    <t>0006-00000700</t>
  </si>
  <si>
    <t>EX-2020-18104433-APN-DTYC#MSYDS</t>
  </si>
  <si>
    <t>IF-2020-18104210-APN-DTYC#MSYDS</t>
  </si>
  <si>
    <t>0008-00000823</t>
  </si>
  <si>
    <t xml:space="preserve">Mebendazol Susp. </t>
  </si>
  <si>
    <t>EX-2020-18106004-APN-DTYC#MSYDS</t>
  </si>
  <si>
    <t>IF-2020-18105714-APN-DTYC#MSYDS</t>
  </si>
  <si>
    <t>B1101-00019915</t>
  </si>
  <si>
    <t>EX-2020-18106570-APN-DTYC#MSYDS</t>
  </si>
  <si>
    <t>IF-2020-18106037-APN-DTYC#MSYDS</t>
  </si>
  <si>
    <t>0006-00000708</t>
  </si>
  <si>
    <t>EX-2020-18108839-APN-DTYC#MSYDS</t>
  </si>
  <si>
    <t>IF-2020-18108151-APN-DTYC#MSYDS</t>
  </si>
  <si>
    <t>0006-00000709</t>
  </si>
  <si>
    <t>EX-2020-18112207-APN-DTYC#MSYDS</t>
  </si>
  <si>
    <t>IF-2020-18111701-APN-DTYC#MSYDS</t>
  </si>
  <si>
    <t>0006-00000710</t>
  </si>
  <si>
    <t>EX-2020-18115664-APN-DTYC#MSYDS</t>
  </si>
  <si>
    <t>IF-2020-18115320-APN-DTYC#MSYDS</t>
  </si>
  <si>
    <t>1101-00019919</t>
  </si>
  <si>
    <t>EX-2020-18115539-APN-DTYC#MSYDS</t>
  </si>
  <si>
    <t>IF-2020-18115031-APN-DTYC#MSYDS</t>
  </si>
  <si>
    <t>0006-00000711</t>
  </si>
  <si>
    <t>EX-2020-18119127-APN-DTYC#MSYDS</t>
  </si>
  <si>
    <t>IF-2020-18118579-APN-DTYC#MSYDS</t>
  </si>
  <si>
    <t>0006-00000703</t>
  </si>
  <si>
    <t>EX-2020-18120733-APN-DTYC#MSYDS</t>
  </si>
  <si>
    <t>IF-2020-18120446-APN-DTYC#MSYDS</t>
  </si>
  <si>
    <t>1101-00019920</t>
  </si>
  <si>
    <t>EX-2020-18123619-APN-DTYC#MSYDS</t>
  </si>
  <si>
    <t>IF-2020-18123314-APN-DTYC#MSYDS</t>
  </si>
  <si>
    <t>1101-00019929</t>
  </si>
  <si>
    <t>SA LA SIBILS</t>
  </si>
  <si>
    <t>12815.50</t>
  </si>
  <si>
    <t>EX-2020-18125004-APN-DTYC#MSYDS</t>
  </si>
  <si>
    <t>IF-2020-18124404-APN-DTYC#MSYDS</t>
  </si>
  <si>
    <t>0006-00000701</t>
  </si>
  <si>
    <t>EX-2020-18126308-APN-DTYC#MSYDS</t>
  </si>
  <si>
    <t>IF-2020-18121371-APN-DTYC#MSYDS</t>
  </si>
  <si>
    <t>022-00005188</t>
  </si>
  <si>
    <t>REM 14797</t>
  </si>
  <si>
    <t xml:space="preserve">kits de Preservativos </t>
  </si>
  <si>
    <t>EX-2020-18127323-APN-DTYC#MSYDS</t>
  </si>
  <si>
    <t>IF-2020-18127029-APN-DTYC#MSYDS</t>
  </si>
  <si>
    <t>1101-000199923</t>
  </si>
  <si>
    <t>17100.50</t>
  </si>
  <si>
    <t>EX-2020-18133053-APN-DTYC#MSYDS</t>
  </si>
  <si>
    <t>IF-2020-18132223-APN-DTYC#MSYDS</t>
  </si>
  <si>
    <t>0006-00000698</t>
  </si>
  <si>
    <t>EX-2020-18133243-APN-DTYC#MSYDS</t>
  </si>
  <si>
    <t>IF-2020-18132928-APN-DTYC#MSYDS</t>
  </si>
  <si>
    <t>1101-00019924</t>
  </si>
  <si>
    <t>EX-2020-18138514-APN-DTYC#MSYDS</t>
  </si>
  <si>
    <t>IF-2020-18137762-APN-DTYC#MSYDS</t>
  </si>
  <si>
    <t>0006-00000695</t>
  </si>
  <si>
    <t>EX-2020-18140036-APN-DTYC#MSYDS</t>
  </si>
  <si>
    <t>IF-2020-18139808-APN-DTYC#MSYDS</t>
  </si>
  <si>
    <t>1101-00019925</t>
  </si>
  <si>
    <t>EX-2020-18141844-APN-DTYC#MSYDS</t>
  </si>
  <si>
    <t>IF-2020-18141377-APN-DTYC#MSYDS</t>
  </si>
  <si>
    <t>0006-00000697</t>
  </si>
  <si>
    <t>EX-2020-18144963-APN-DTYC#MSYDS</t>
  </si>
  <si>
    <t>IF-2020-18144536-APN-DTYC#MSYDS</t>
  </si>
  <si>
    <t>0006-00000691</t>
  </si>
  <si>
    <t>EX-2020-18150150-APN-DTYC#MSYDS</t>
  </si>
  <si>
    <t>IF-2020-18149809-APN-DTYC#MSYDS</t>
  </si>
  <si>
    <t>1101-00019926</t>
  </si>
  <si>
    <t>EX-2020-18152363-APN-DTYC#MSYDS</t>
  </si>
  <si>
    <t>IF-2020-18152120-APN-DTYC#MSYDS</t>
  </si>
  <si>
    <t>1101-00019930</t>
  </si>
  <si>
    <t>EX-2020-18154759-APN-DTYC#MSYDS</t>
  </si>
  <si>
    <t>IF-2020-18153657-APN-DTYC#MSYDS</t>
  </si>
  <si>
    <t>0006-00000685</t>
  </si>
  <si>
    <t>EX-2020-18155866-APN-DTYC#MSYDS</t>
  </si>
  <si>
    <t>IF-2020-18155650-APN-DTYC#MSYDS</t>
  </si>
  <si>
    <t>1101-00019927</t>
  </si>
  <si>
    <t xml:space="preserve"> 95-0075-LPU18      </t>
  </si>
  <si>
    <t>EX-2020-18159269-APN-DTYC#MSYDS</t>
  </si>
  <si>
    <t>IF-2020-18158980-APN-DTYC#MSYDS</t>
  </si>
  <si>
    <t>1101-00019931</t>
  </si>
  <si>
    <t>EX-2020-18162644-APN-DTYC#MSYDS</t>
  </si>
  <si>
    <t>IF-2020-18162493-APN-DTYC#MSYDS</t>
  </si>
  <si>
    <t>1101-00019932</t>
  </si>
  <si>
    <t>EX-2020-18164116-APN-DTYC#MSYDS</t>
  </si>
  <si>
    <t>IF-2020-18163943-APN-DTYC#MSYDS</t>
  </si>
  <si>
    <t>1101-00019939</t>
  </si>
  <si>
    <t>24100.50</t>
  </si>
  <si>
    <t>EX-2020-18226123-APN-DTYC#MSYDS</t>
  </si>
  <si>
    <t>IF-2020-18225564-APN-DTYC#MSYDS</t>
  </si>
  <si>
    <t>1101-19956</t>
  </si>
  <si>
    <t>EX-2020-18274552-APN-DTYC#MSYDS</t>
  </si>
  <si>
    <t>IF-2020-18273929-APN-DTYC#MSYDS</t>
  </si>
  <si>
    <t>1101 00019936</t>
  </si>
  <si>
    <t>EX-2020-18308908-APN-DTYC#MSYDS</t>
  </si>
  <si>
    <t>IF-2020-18308277-APN-DTYC#MSYDS</t>
  </si>
  <si>
    <t>6216-00000636</t>
  </si>
  <si>
    <t>MASTELLONE HNOS SA</t>
  </si>
  <si>
    <t>Leche en polvo Entera</t>
  </si>
  <si>
    <t>kilogramo</t>
  </si>
  <si>
    <t>EX-2020-18384604-APN-DTYC#MSYDS</t>
  </si>
  <si>
    <t>IF-2020-18384060-APN-DTYC#MSYDS</t>
  </si>
  <si>
    <t>0006B00000393</t>
  </si>
  <si>
    <t>LPU-028-2009</t>
  </si>
  <si>
    <t>SINERGIUM BIOTECH C.C.</t>
  </si>
  <si>
    <t>VIRAFLU ADULTO</t>
  </si>
  <si>
    <t>EX-2020-18647795-APN-DTYC#MSYDS</t>
  </si>
  <si>
    <t>IF-2020-18647704-APN-DTYC#MSYDS</t>
  </si>
  <si>
    <t>69-884</t>
  </si>
  <si>
    <t>80-0025</t>
  </si>
  <si>
    <t>laboratorios bago</t>
  </si>
  <si>
    <t>EX-2020-18648109-APN-DTYC#MSYDS</t>
  </si>
  <si>
    <t>IF-2020-18648036-APN-DTYC#MSYDS</t>
  </si>
  <si>
    <t>69-885</t>
  </si>
  <si>
    <t>EX-2020-18648495-APN-DTYC#MSYDS</t>
  </si>
  <si>
    <t>IF-2020-18648439-APN-DTYC#MSYDS</t>
  </si>
  <si>
    <t>LABORATORIOS BAGO</t>
  </si>
  <si>
    <t>EX-2020-18648755-APN-DTYC#MSYDS</t>
  </si>
  <si>
    <t>IF-2020-18648694-APN-DTYC#MSYDS</t>
  </si>
  <si>
    <t>69-887</t>
  </si>
  <si>
    <t>EX-2020-18648991-APN-DTYC#MSYDS</t>
  </si>
  <si>
    <t>IF-2020-18648934-APN-DTYC#MSYDS</t>
  </si>
  <si>
    <t xml:space="preserve">LABORATORIOS BAGO </t>
  </si>
  <si>
    <t>EX-2020-18649301-APN-DTYC#MSYDS</t>
  </si>
  <si>
    <t>IF-2020-18649196-APN-DTYC#MSYDS</t>
  </si>
  <si>
    <t>69-891</t>
  </si>
  <si>
    <t>EX-2020-18649603-APN-DTYC#MSYDS</t>
  </si>
  <si>
    <t>IF-2020-18649560-APN-DTYC#MSYDS</t>
  </si>
  <si>
    <t>69-893</t>
  </si>
  <si>
    <t>EX-2020-18650215-APN-DTYC#MSYDS</t>
  </si>
  <si>
    <t>IF-2020-18650210-APN-DTYC#MSYDS</t>
  </si>
  <si>
    <t>69-894</t>
  </si>
  <si>
    <t>EX-2020-18766038-APN-DTYC#MSYDS</t>
  </si>
  <si>
    <t>IF-2020-18763390-APN-DTYC#MSYDS</t>
  </si>
  <si>
    <t>0020-00004328</t>
  </si>
  <si>
    <t xml:space="preserve">GLICAZIDA 60 MG </t>
  </si>
  <si>
    <t>EX-2020-18768503-APN-DTYC#MSYDS</t>
  </si>
  <si>
    <t>IF-2020-18768415-APN-DTYC#MSYDS</t>
  </si>
  <si>
    <t>0006B00000392</t>
  </si>
  <si>
    <t>VIRAFLU</t>
  </si>
  <si>
    <t>EX-2020-18773364-APN-DTYC#MSYDS</t>
  </si>
  <si>
    <t>IF-2020-18771082-APN-DTYC#MSYDS</t>
  </si>
  <si>
    <t>0020-00004329</t>
  </si>
  <si>
    <t>EX-2020-18785366-APN-DTYC#MSYDS</t>
  </si>
  <si>
    <t>IF-2020-18784769-APN-DTYC#MSYDS</t>
  </si>
  <si>
    <t>1101-00019956</t>
  </si>
  <si>
    <t>EX-2020-18790916-APN-DTYC#MSYDS</t>
  </si>
  <si>
    <t>IF-2020-18790491-APN-DTYC#MSYDS</t>
  </si>
  <si>
    <t>1101-00019928</t>
  </si>
  <si>
    <t>EX-2020-18810849-APN-DTYC#MSYDS</t>
  </si>
  <si>
    <t>IF-2020-18810399-APN-DTYC#MSYDS</t>
  </si>
  <si>
    <t>1101 19940</t>
  </si>
  <si>
    <t xml:space="preserve">Leche entera en polvo fortificada con Hierro según pliego Leche entera en polvo fortificada con Hierro según pliego </t>
  </si>
  <si>
    <t>EX-2020-18819678-APN-DTYC#MSYDS</t>
  </si>
  <si>
    <t>IF-2020-18819124-APN-DTYC#MSYDS</t>
  </si>
  <si>
    <t>EX-2020-18901827-APN-DTYC#MSYDS</t>
  </si>
  <si>
    <t>IF-2020-18901449-APN-DTYC#MSYDS</t>
  </si>
  <si>
    <t>1101 00019957</t>
  </si>
  <si>
    <t>EX-2020-18905238-APN-DTYC#MSYDS</t>
  </si>
  <si>
    <t>IF-2020-18905212-APN-DTYC#MSYDS</t>
  </si>
  <si>
    <t>0057 - 00002554</t>
  </si>
  <si>
    <t>x 90 ml</t>
  </si>
  <si>
    <t>EX-2020-18907169-APN-DTYC#MSYDS</t>
  </si>
  <si>
    <t>IF-2020-18906770-APN-DTYC#MSYDS</t>
  </si>
  <si>
    <t>1101 00019944</t>
  </si>
  <si>
    <t>EX-2020-18908349-APN-DTYC#MSYDS</t>
  </si>
  <si>
    <t>IF-2020-18908273-APN-DTYC#MSYDS</t>
  </si>
  <si>
    <t>0057 - 00002555</t>
  </si>
  <si>
    <t>EX-2020-18924784-APN-DTYC#MSYDS</t>
  </si>
  <si>
    <t>IF-2020-18924723-APN-DTYC#MSYDS</t>
  </si>
  <si>
    <t>0057 - 00002556</t>
  </si>
  <si>
    <t>EX-2020-18928056-APN-DTYC#MSYDS</t>
  </si>
  <si>
    <t>IF-2020-18927962-APN-DTYC#MSYDS</t>
  </si>
  <si>
    <t>0057 - 00002557</t>
  </si>
  <si>
    <t>EX-2020-18931027-APN-DTYC#MSYDS</t>
  </si>
  <si>
    <t>IF-2020-18930663-APN-DTYC#MSYDS</t>
  </si>
  <si>
    <t>0009-00006668</t>
  </si>
  <si>
    <t>RTO 237272</t>
  </si>
  <si>
    <t>METRONIDAZOL 500 MG</t>
  </si>
  <si>
    <t>EX-2020-18931227-APN-DTYC#MSYDS</t>
  </si>
  <si>
    <t>IF-2020-18931198-APN-DTYC#MSYDS</t>
  </si>
  <si>
    <t>0057 - 00002561</t>
  </si>
  <si>
    <t>EX-2020-18933513-APN-DTYC#MSYDS</t>
  </si>
  <si>
    <t>IF-2020-18933151-APN-DTYC#MSYDS</t>
  </si>
  <si>
    <t>0009-00006665</t>
  </si>
  <si>
    <t>RTO 237265</t>
  </si>
  <si>
    <t>EX-2020-18936642-APN-DTYC#MSYDS</t>
  </si>
  <si>
    <t>IF-2020-18936036-APN-DTYC#MSYDS</t>
  </si>
  <si>
    <t>0009-00006667</t>
  </si>
  <si>
    <t>RTO 237266</t>
  </si>
  <si>
    <t>EX-2020-18941486-APN-DTYC#MSYDS</t>
  </si>
  <si>
    <t>IF-2020-18941314-APN-DTYC#MSYDS</t>
  </si>
  <si>
    <t>0057 - 00002562</t>
  </si>
  <si>
    <t>EX-2020-18961249-APN-DTYC#MSYDS</t>
  </si>
  <si>
    <t>IF-2020-18960761-APN-DTYC#MSYDS</t>
  </si>
  <si>
    <t>1101 00019941</t>
  </si>
  <si>
    <t>EX-2020-18967193-APN-DTYC#MSYDS</t>
  </si>
  <si>
    <t>IF-2020-18965366-APN-DTYC#MSYDS</t>
  </si>
  <si>
    <t>1101 00019945</t>
  </si>
  <si>
    <t>EX-2020-18968900-APN-DTYC#MSYDS</t>
  </si>
  <si>
    <t>IF-2020-18968198-APN-DTYC#MSYDS</t>
  </si>
  <si>
    <t>0143-00022609</t>
  </si>
  <si>
    <t>2.5.2-1821.9</t>
  </si>
  <si>
    <t>AMOXICILINA COMPRIMIDOS</t>
  </si>
  <si>
    <t>EX-2020-18972345-APN-DTYC#MSYDS</t>
  </si>
  <si>
    <t>IF-2020-18971676-APN-DTYC#MSYDS</t>
  </si>
  <si>
    <t>0057 - 00002563</t>
  </si>
  <si>
    <t>EX-2020-18972795-APN-DTYC#MSYDS</t>
  </si>
  <si>
    <t>IF-2020-18972447-APN-DTYC#MSYDS</t>
  </si>
  <si>
    <t>0143-00022667</t>
  </si>
  <si>
    <t>EX-2020-18974083-APN-DTYC#MSYDS</t>
  </si>
  <si>
    <t>IF-2020-18973749-APN-DTYC#MSYDS</t>
  </si>
  <si>
    <t>1101 00019942</t>
  </si>
  <si>
    <t>12285.50</t>
  </si>
  <si>
    <t>EX-2020-18974441-APN-DTYC#MSYDS</t>
  </si>
  <si>
    <t>IF-2020-18974408-APN-DTYC#MSYDS</t>
  </si>
  <si>
    <t>0057 - 00002564</t>
  </si>
  <si>
    <t>EX-2020-18975507-APN-DTYC#MSYDS</t>
  </si>
  <si>
    <t>IF-2020-18975125-APN-DTYC#MSYDS</t>
  </si>
  <si>
    <t>0143-00022946</t>
  </si>
  <si>
    <t>EX-2020-18976904-APN-DTYC#MSYDS</t>
  </si>
  <si>
    <t>IF-2020-18976870-APN-DTYC#MSYDS</t>
  </si>
  <si>
    <t>EX-2020-18978270-APN-DTYC#MSYDS</t>
  </si>
  <si>
    <t>IF-2020-18977898-APN-DTYC#MSYDS</t>
  </si>
  <si>
    <t>1101 00019955</t>
  </si>
  <si>
    <t>17680.60</t>
  </si>
  <si>
    <t>EX-2020-18978552-APN-DTYC#MSYDS</t>
  </si>
  <si>
    <t>IF-2020-18978216-APN-DTYC#MSYDS</t>
  </si>
  <si>
    <t>0143-00002775</t>
  </si>
  <si>
    <t>48 CAJAS X 105 COMPRIMIDOS</t>
  </si>
  <si>
    <t>CAJA</t>
  </si>
  <si>
    <t>EX-2020-18979878-APN-DTYC#MSYDS</t>
  </si>
  <si>
    <t>IF-2020-18979808-APN-DTYC#MSYDS</t>
  </si>
  <si>
    <t>EX-2020-18981874-APN-DTYC#MSYDS</t>
  </si>
  <si>
    <t>IF-2020-18981831-APN-DTYC#MSYDS</t>
  </si>
  <si>
    <t>EX-2020-18983313-APN-DTYC#MSYDS</t>
  </si>
  <si>
    <t>IF-2020-18983286-APN-DTYC#MSYDS</t>
  </si>
  <si>
    <t>EX-2020-18985305-APN-DTYC#MSYDS</t>
  </si>
  <si>
    <t>IF-2020-18985157-APN-DTYC#MSYDS</t>
  </si>
  <si>
    <t>EX-2020-18987005-APN-DTYC#MSYDS</t>
  </si>
  <si>
    <t>IF-2020-18986970-APN-DTYC#MSYDS</t>
  </si>
  <si>
    <t>EX-2020-18993972-APN-DTYC#MSYDS</t>
  </si>
  <si>
    <t>IF-2020-18993932-APN-DTYC#MSYDS</t>
  </si>
  <si>
    <t>0057 - 00002565</t>
  </si>
  <si>
    <t>EX-2020-18994360-APN-DTYC#MSYDS</t>
  </si>
  <si>
    <t>IF-2020-18994102-APN-DTYC#MSYDS</t>
  </si>
  <si>
    <t>0006B00000394</t>
  </si>
  <si>
    <t>EX-2020-18996396-APN-DTYC#MSYDS</t>
  </si>
  <si>
    <t>IF-2020-18996361-APN-DTYC#MSYDS</t>
  </si>
  <si>
    <t>0057 - 00002566</t>
  </si>
  <si>
    <t>EX-2020-18998124-APN-DTYC#MSYDS</t>
  </si>
  <si>
    <t>IF-2020-18998030-APN-DTYC#MSYDS</t>
  </si>
  <si>
    <t>0057 - 00002567</t>
  </si>
  <si>
    <t>EX-2020-19004428-APN-DTYC#MSYDS</t>
  </si>
  <si>
    <t>IF-2020-19004383-APN-DTYC#MSYDS</t>
  </si>
  <si>
    <t>0057 - 00002568</t>
  </si>
  <si>
    <t>EX-2020-19011752-APN-DTYC#MSYDS</t>
  </si>
  <si>
    <t>IF-2020-19011297-APN-DTYC#MSYDS</t>
  </si>
  <si>
    <t>1101 00019943</t>
  </si>
  <si>
    <t>SA  LA SIBILA</t>
  </si>
  <si>
    <t>4914.10</t>
  </si>
  <si>
    <t>EX-2020-19016421-APN-DTYC#MSYDS</t>
  </si>
  <si>
    <t>IF-2020-19015890-APN-DTYC#MSYDS</t>
  </si>
  <si>
    <t>1101 00019953</t>
  </si>
  <si>
    <t>EX-2020-19042863-APN-DTYC#MSYDS</t>
  </si>
  <si>
    <t>IF-2020-19042386-APN-DTYC#MSYDS</t>
  </si>
  <si>
    <t>1101 00019948</t>
  </si>
  <si>
    <t>EX-2020-19046841-APN-DTYC#MSYDS</t>
  </si>
  <si>
    <t>IF-2020-19046351-APN-DTYC#MSYDS</t>
  </si>
  <si>
    <t>1101 00019951</t>
  </si>
  <si>
    <t>EX-2020-19054519-APN-DTYC#MSYDS</t>
  </si>
  <si>
    <t>IF-2020-19054441-APN-DTYC#MSYDS</t>
  </si>
  <si>
    <t>1101 19950</t>
  </si>
  <si>
    <t>EX-2020-19057405-APN-DTYC#MSYDS</t>
  </si>
  <si>
    <t>IF-2020-19057093-APN-DTYC#MSYDS</t>
  </si>
  <si>
    <t>1101 00019949</t>
  </si>
  <si>
    <t>EX-2020-19075122-APN-DTYC#MSYDS</t>
  </si>
  <si>
    <t>IF-2020-19075076-APN-DTYC#MSYDS</t>
  </si>
  <si>
    <t>69-986</t>
  </si>
  <si>
    <t>EX-2020-19076224-APN-DTYC#MSYDS</t>
  </si>
  <si>
    <t>IF-2020-19076183-APN-DTYC#MSYDS</t>
  </si>
  <si>
    <t>69-988</t>
  </si>
  <si>
    <t>EX-2020-19077073-APN-DTYC#MSYDS</t>
  </si>
  <si>
    <t>IF-2020-19077050-APN-DTYC#MSYDS</t>
  </si>
  <si>
    <t>69-989</t>
  </si>
  <si>
    <t>EX-2020-19077579-APN-DTYC#MSYDS</t>
  </si>
  <si>
    <t>IF-2020-19077549-APN-DTYC#MSYDS</t>
  </si>
  <si>
    <t>69-990</t>
  </si>
  <si>
    <t>EX-2020-19078017-APN-DTYC#MSYDS</t>
  </si>
  <si>
    <t>IF-2020-19077994-APN-DTYC#MSYDS</t>
  </si>
  <si>
    <t>69-991</t>
  </si>
  <si>
    <t>EX-2020-19078891-APN-DTYC#MSYDS</t>
  </si>
  <si>
    <t>IF-2020-19078882-APN-DTYC#MSYDS</t>
  </si>
  <si>
    <t>69-992</t>
  </si>
  <si>
    <t>EX-2020-19106098-APN-DTYC#MSYDS</t>
  </si>
  <si>
    <t>IF-2020-19106042-APN-DTYC#MSYDS</t>
  </si>
  <si>
    <t>69-993</t>
  </si>
  <si>
    <t>EX-2020-19106538-APN-DTYC#MSYDS</t>
  </si>
  <si>
    <t>IF-2020-19106517-APN-DTYC#MSYDS</t>
  </si>
  <si>
    <t>69-994</t>
  </si>
  <si>
    <t>EX-2020-19107012-APN-DTYC#MSYDS</t>
  </si>
  <si>
    <t>IF-2020-19107003-APN-DTYC#MSYDS</t>
  </si>
  <si>
    <t>69-995</t>
  </si>
  <si>
    <t xml:space="preserve">laboratorios bago </t>
  </si>
  <si>
    <t>EX-2020-19107735-APN-DTYC#MSYDS</t>
  </si>
  <si>
    <t>IF-2020-19107708-APN-DTYC#MSYDS</t>
  </si>
  <si>
    <t>69-996</t>
  </si>
  <si>
    <t>EX-2020-19108308-APN-DTYC#MSYDS</t>
  </si>
  <si>
    <t>IF-2020-19108295-APN-DTYC#MSYDS</t>
  </si>
  <si>
    <t>69-997</t>
  </si>
  <si>
    <t>EX-2020-19109608-APN-DTYC#MSYDS</t>
  </si>
  <si>
    <t>IF-2020-19109579-APN-DTYC#MSYDS</t>
  </si>
  <si>
    <t>69-987</t>
  </si>
  <si>
    <t>EX-2020-19250049-APN-DTYC#MSYDS</t>
  </si>
  <si>
    <t>IF-2020-19248991-APN-DTYC#MSYDS</t>
  </si>
  <si>
    <t>0005-00003698</t>
  </si>
  <si>
    <t>DRIPLAN SA</t>
  </si>
  <si>
    <t>4.3.3- 5427.1</t>
  </si>
  <si>
    <t>RESPIRADORES ALTA COMPLEJIDAD; CONTROL: POR MICROPROCESADOR, BATERIA INTERNA: 45 MIN, BATERIA EXTERNA: 2 H, LECTURA: PANTALLA</t>
  </si>
  <si>
    <t>EX-2020-19285032-APN-DTYC#MSYDS</t>
  </si>
  <si>
    <t>IF-2020-19282039-APN-DTYC#MSYDS</t>
  </si>
  <si>
    <t>0014-00005083</t>
  </si>
  <si>
    <t>2.5.2-1828.28</t>
  </si>
  <si>
    <t>antiretrovirales-NEVIRAPINA</t>
  </si>
  <si>
    <t>2.5.2-1828.61</t>
  </si>
  <si>
    <t>antiretrovirales-EFAVIRENZ</t>
  </si>
  <si>
    <t>2.5.2-1828.90</t>
  </si>
  <si>
    <t>antiretrovirales-LAMIV+ZIDOVUDINA+NEVIRAPINA</t>
  </si>
  <si>
    <t>EX-2020-21190765-APN-DTYC#MSYDS</t>
  </si>
  <si>
    <t>IF-2020-21190106-APN-DTYC#MSYDS</t>
  </si>
  <si>
    <t>0002B00000171</t>
  </si>
  <si>
    <t>EX-2020-21203074-APN-DTYC#MSYDS</t>
  </si>
  <si>
    <t>IF-2020-21195634-APN-DTYC#MSYDS</t>
  </si>
  <si>
    <t>0002B00000172</t>
  </si>
  <si>
    <t>EX-2020-21223752-APN-DTYC#MSYDS</t>
  </si>
  <si>
    <t>IF-2020-21217828-APN-DTYC#MSYDS</t>
  </si>
  <si>
    <t>0002B00000173</t>
  </si>
  <si>
    <t>EX-2020-21520540-APN-DTYC#MSYDS</t>
  </si>
  <si>
    <t>IF-2020-21509401-APN-DTYC#MSYDS</t>
  </si>
  <si>
    <t>0009-00006684</t>
  </si>
  <si>
    <t>RTO 237464</t>
  </si>
  <si>
    <t>EX-2020-21701076-APN-DTYC#MSYDS</t>
  </si>
  <si>
    <t>IF-2020-21699328-APN-DTYC#MSYDS</t>
  </si>
  <si>
    <t>B034400000676</t>
  </si>
  <si>
    <t>EX-2020-21706417-APN-DTYC#MSYDS</t>
  </si>
  <si>
    <t>IF-2020-21705064-APN-DTYC#MSYDS</t>
  </si>
  <si>
    <t>0145-00012045</t>
  </si>
  <si>
    <t>FUROSEMIDA COMP.</t>
  </si>
  <si>
    <t>EX-2020-21750987-APN-DTYC#MSYDS</t>
  </si>
  <si>
    <t>IF-2020-21744441-APN-DTYC#MSYDS</t>
  </si>
  <si>
    <t>B00002-00003144</t>
  </si>
  <si>
    <t>IBUPROFENO JBE. 90ml</t>
  </si>
  <si>
    <t>EX-2020-21794136-APN-DTYC#MSYDS</t>
  </si>
  <si>
    <t>IF-2020-21793272-APN-DTYC#MSYDS</t>
  </si>
  <si>
    <t>B034400000701</t>
  </si>
  <si>
    <t>EX-2020-22203355-APN-DTYC#MSYDS</t>
  </si>
  <si>
    <t>IF-2020-22202211-APN-DTYC#MSYDS</t>
  </si>
  <si>
    <t>0006B00000397</t>
  </si>
  <si>
    <t>EX-2020-22205257-APN-DTYC#MSYDS</t>
  </si>
  <si>
    <t>IF-2020-22204374-APN-DTYC#MSYDS</t>
  </si>
  <si>
    <t>0006B00000399</t>
  </si>
  <si>
    <t>EX-2020-22207105-APN-DTYC#MSYDS</t>
  </si>
  <si>
    <t>IF-2020-22206212-APN-DTYC#MSYDS</t>
  </si>
  <si>
    <t>0006B00000400</t>
  </si>
  <si>
    <t>EX-2020-22210293-APN-DTYC#MSYDS</t>
  </si>
  <si>
    <t>IF-2020-22208874-APN-DTYC#MSYDS</t>
  </si>
  <si>
    <t>0006B00000401</t>
  </si>
  <si>
    <t>EX-2020-22229788-APN-DTYC#MSYDS</t>
  </si>
  <si>
    <t>IF-2020-22228085-APN-DTYC#MSYDS</t>
  </si>
  <si>
    <t>0006B00000398</t>
  </si>
  <si>
    <t>VIRAFLU PEDIATRICO</t>
  </si>
  <si>
    <t>EX-2020-22268012-APN-DTYC#MSYDS</t>
  </si>
  <si>
    <t>IF-2020-22247483-APN-DTYC#MSYDS</t>
  </si>
  <si>
    <t>0020-00004296</t>
  </si>
  <si>
    <t>DR LAZAR &amp; CIA S.A QUIMICA E  INDUSTRIAL</t>
  </si>
  <si>
    <t>GLICAZIDA 60 MG</t>
  </si>
  <si>
    <t>COMP.</t>
  </si>
  <si>
    <t>EX-2020-22300308-APN-DTYC#MSYDS</t>
  </si>
  <si>
    <t>IF-2020-22296831-APN-DTYC#MSYDS</t>
  </si>
  <si>
    <t>0006B00000403</t>
  </si>
  <si>
    <t>EX-2020-22302252-APN-DTYC#MSYDS</t>
  </si>
  <si>
    <t>IF-2020-22291120-APN-DTYC#MSYDS</t>
  </si>
  <si>
    <t>0020-00004343</t>
  </si>
  <si>
    <t>DR LAZAR &amp; CIA S.A. QUIMICA E INDUSTRIAL</t>
  </si>
  <si>
    <t>EX-2020-22353596-APN-DTYC#MSYDS</t>
  </si>
  <si>
    <t>IF-2020-22353274-APN-DTYC#MSYDS</t>
  </si>
  <si>
    <t>0012B00018597</t>
  </si>
  <si>
    <t>EX-2020-22511774-APN-DTYC#MSYDS</t>
  </si>
  <si>
    <t>IF-2020-22511633-APN-DTYC#MSYDS</t>
  </si>
  <si>
    <t>287-44</t>
  </si>
  <si>
    <t>2019-84276861</t>
  </si>
  <si>
    <t>SUCESORES DE ALFREDO WILLINER SA</t>
  </si>
  <si>
    <t>LECHE POLVO FORTIFICADA</t>
  </si>
  <si>
    <t>KG</t>
  </si>
  <si>
    <t>EX-2020-22524207-APN-DTYC#MSYDS</t>
  </si>
  <si>
    <t>IF-2020-22521430-APN-DTYC#MSYDS</t>
  </si>
  <si>
    <t>FB22-5189</t>
  </si>
  <si>
    <t>kits de preservativos</t>
  </si>
  <si>
    <t>EX-2020-22536195-APN-DTYC#MSYDS</t>
  </si>
  <si>
    <t>IF-2020-22533662-APN-DTYC#MSYDS</t>
  </si>
  <si>
    <t>287-45</t>
  </si>
  <si>
    <t>kg</t>
  </si>
  <si>
    <t>EX-2020-22568715-APN-DTYC#MSYDS</t>
  </si>
  <si>
    <t>IF-2020-22568074-APN-DTYC#MSYDS</t>
  </si>
  <si>
    <t>287-54</t>
  </si>
  <si>
    <t>LECHE POLVO ENTERA FORTIFICADA</t>
  </si>
  <si>
    <t>EX-2020-22589949-APN-DTYC#MSYDS</t>
  </si>
  <si>
    <t>IF-2020-22589302-APN-DTYC#MSYDS</t>
  </si>
  <si>
    <t>287-46</t>
  </si>
  <si>
    <t>EX-2020-22602819-APN-DTYC#MSYDS</t>
  </si>
  <si>
    <t>IF-2020-22600672-APN-DTYC#MSYDS</t>
  </si>
  <si>
    <t>80/12-0001/LPU20</t>
  </si>
  <si>
    <t>TECME SA</t>
  </si>
  <si>
    <t>1083A1VN1</t>
  </si>
  <si>
    <t>RESPIRADOR NV GRAPHNET TS</t>
  </si>
  <si>
    <t>EX-2020-22608789-APN-DTYC#MSYDS</t>
  </si>
  <si>
    <t>IF-2020-22604213-APN-DTYC#MSYDS</t>
  </si>
  <si>
    <t>287-47</t>
  </si>
  <si>
    <t>EX-2020-23438998-APN-DTYC#MSYDS</t>
  </si>
  <si>
    <t>IF-2020-23438742-APN-DTYC#MSYDS</t>
  </si>
  <si>
    <t>0057 - 00002580</t>
  </si>
  <si>
    <t>2.5.2- 2233.5</t>
  </si>
  <si>
    <t>FENITOINA</t>
  </si>
  <si>
    <t>EX-2020-23453260-APN-DTYC#MSYDS</t>
  </si>
  <si>
    <t>IF-2020-23453116-APN-DTYC#MSYDS</t>
  </si>
  <si>
    <t>0057 - 00002579</t>
  </si>
  <si>
    <t>DIFENHIDRAMINA</t>
  </si>
  <si>
    <t>EX-2020-23555505-APN-DTYC#MSYDS</t>
  </si>
  <si>
    <t>IF-2020-23553368-APN-DTYC#MSYDS</t>
  </si>
  <si>
    <t>0008-00002027</t>
  </si>
  <si>
    <t>80-0028-CDI19-Ampliación</t>
  </si>
  <si>
    <t>2.5.2-3959.48</t>
  </si>
  <si>
    <t>Vesanoid 10 mg. caps. x 100 - Tretinoina 10 mg.</t>
  </si>
  <si>
    <t>EX-2020-23556731-APN-DTYC#MSYDS</t>
  </si>
  <si>
    <t>IF-2020-23555482-APN-DTYC#MSYDS</t>
  </si>
  <si>
    <t>287-48</t>
  </si>
  <si>
    <t>2.1.1-705127</t>
  </si>
  <si>
    <t>EX-2020-23577978-APN-DTYC#MSYDS</t>
  </si>
  <si>
    <t>IF-2020-23575808-APN-DTYC#MSYDS</t>
  </si>
  <si>
    <t>0012B00018598</t>
  </si>
  <si>
    <t>EX-2020-23579924-APN-DTYC#MSYDS</t>
  </si>
  <si>
    <t>IF-2020-23575522-APN-DTYC#MSYDS</t>
  </si>
  <si>
    <t>CORTICOIDE MEPREDNISONA 4 GM X 20 COMPRIMIDOS</t>
  </si>
  <si>
    <t>EX-2020-23588224-APN-DTYC#MSYDS</t>
  </si>
  <si>
    <t>IF-2020-23586941-APN-DTYC#MSYDS</t>
  </si>
  <si>
    <t>0012B00018599</t>
  </si>
  <si>
    <t>EX-2020-23592070-APN-DTYC#MSYDS</t>
  </si>
  <si>
    <t>IF-2020-23590538-APN-DTYC#MSYDS</t>
  </si>
  <si>
    <t>287-49</t>
  </si>
  <si>
    <t>SUCESORES DE ALFREDO WILLLINER SA</t>
  </si>
  <si>
    <t>EX-2020-23610666-APN-DTYC#MSYDS</t>
  </si>
  <si>
    <t>IF-2020-23609020-APN-DTYC#MSYDS</t>
  </si>
  <si>
    <t>0009-00006686</t>
  </si>
  <si>
    <t>RTO 237536</t>
  </si>
  <si>
    <t>EX-2020-23618374-APN-DTYC#MSYDS</t>
  </si>
  <si>
    <t>IF-2020-23617267-APN-DTYC#MSYDS</t>
  </si>
  <si>
    <t>0009-00006688</t>
  </si>
  <si>
    <t>RTO 237575</t>
  </si>
  <si>
    <t>EX-2020-23619262-APN-DTYC#MSYDS</t>
  </si>
  <si>
    <t>IF-2020-23614772-APN-DTYC#MSYDS</t>
  </si>
  <si>
    <t>287-51</t>
  </si>
  <si>
    <t>EX-2020-23623553-APN-DTYC#MSYDS</t>
  </si>
  <si>
    <t>IF-2020-23622697-APN-DTYC#MSYDS</t>
  </si>
  <si>
    <t>0009-00006687</t>
  </si>
  <si>
    <t>RTO 237537</t>
  </si>
  <si>
    <t>SULFAMETOXAZOL + TRIMETOPRIMA FORTE COMP</t>
  </si>
  <si>
    <t>EX-2020-23637130-APN-DTYC#MSYDS</t>
  </si>
  <si>
    <t>IF-2020-23634646-APN-DTYC#MSYDS</t>
  </si>
  <si>
    <t>0012B00018618</t>
  </si>
  <si>
    <t xml:space="preserve">PARACETAMOL 500 MG X 40 COMPRIMIDOS </t>
  </si>
  <si>
    <t>EX-2020-23679126-APN-DTYC#MSYDS</t>
  </si>
  <si>
    <t>IF-2020-23676452-APN-DTYC#MSYDS</t>
  </si>
  <si>
    <t>0012B00018619</t>
  </si>
  <si>
    <t>EX-2020-23683158-APN-DTYC#MSYDS</t>
  </si>
  <si>
    <t>IF-2020-23682114-APN-DTYC#MSYDS</t>
  </si>
  <si>
    <t>287-52</t>
  </si>
  <si>
    <t>EX-2020-23687125-APN-DTYC#MSYDS</t>
  </si>
  <si>
    <t>IF-2020-23684989-APN-DTYC#MSYDS</t>
  </si>
  <si>
    <t>0012B00018620</t>
  </si>
  <si>
    <t>EX-2020-23697809-APN-DTYC#MSYDS</t>
  </si>
  <si>
    <t>EX-2020-23697850-APN-DTYC#MSYDS</t>
  </si>
  <si>
    <t>EX-2020-23697857-APN-DTYC#MSYDS</t>
  </si>
  <si>
    <t>EX-2020-23697853-APN-DTYC#MSYDS</t>
  </si>
  <si>
    <t>EX-2020-23714837-APN-DTYC#MSYDS</t>
  </si>
  <si>
    <t>IF-2020-23713099-APN-DTYC#MSYDS</t>
  </si>
  <si>
    <t>0012B00018607</t>
  </si>
  <si>
    <t>EX-2020-23722715-APN-DTYC#MSYDS</t>
  </si>
  <si>
    <t>IF-2020-23720477-APN-DTYC#MSYDS</t>
  </si>
  <si>
    <t>0012B00018608</t>
  </si>
  <si>
    <t>EX-2020-23726474-APN-DTYC#MSYDS</t>
  </si>
  <si>
    <t>IF-2020-23725369-APN-DTYC#MSYDS</t>
  </si>
  <si>
    <t>287-53</t>
  </si>
  <si>
    <t>EX-2020-23731633-APN-DTYC#MSYDS</t>
  </si>
  <si>
    <t>IF-2020-23729958-APN-DTYC#MSYDS</t>
  </si>
  <si>
    <t>0012B18609</t>
  </si>
  <si>
    <t xml:space="preserve">AMOXICILINA 500 MG x 105 COMP </t>
  </si>
  <si>
    <t>EX-2020-23739694-APN-DTYC#MSYDS</t>
  </si>
  <si>
    <t>IF-2020-23737605-APN-DTYC#MSYDS</t>
  </si>
  <si>
    <t>0012B00018610</t>
  </si>
  <si>
    <t>EX-2020-23751222-APN-DTYC#MSYDS</t>
  </si>
  <si>
    <t>IF-2020-23749851-APN-DTYC#MSYDS</t>
  </si>
  <si>
    <t>0012B00018614</t>
  </si>
  <si>
    <t>AMOXICILINA 500 MG x 105 COMP</t>
  </si>
  <si>
    <t>EX-2020-23759893-APN-DTYC#MSYDS</t>
  </si>
  <si>
    <t>IF-2020-23759003-APN-DTYC#MSYDS</t>
  </si>
  <si>
    <t>FACB034400000702</t>
  </si>
  <si>
    <t>EX-2020-23767743-APN-DTYC#MSYDS</t>
  </si>
  <si>
    <t>IF-2020-23766606-APN-DTYC#MSYDS</t>
  </si>
  <si>
    <t>FACB034400000703</t>
  </si>
  <si>
    <t>EX-2020-23805748-APN-DTYC#MSYDS</t>
  </si>
  <si>
    <t>IF-2020-23804448-APN-DTYC#MSYDS</t>
  </si>
  <si>
    <t>6216-00000640</t>
  </si>
  <si>
    <t>Mastellone Hermanos S.A.</t>
  </si>
  <si>
    <t>Leche en polvo entera</t>
  </si>
  <si>
    <t>Kilogramo</t>
  </si>
  <si>
    <t>EX-2020-23856715-APN-DTYC#MSYDS</t>
  </si>
  <si>
    <t>IF-2020-23853132-APN-DTYC#MSYDS</t>
  </si>
  <si>
    <t>B00002-00003140</t>
  </si>
  <si>
    <t xml:space="preserve">Pro Med Internacional S.A. </t>
  </si>
  <si>
    <t>Sulfato Ferroso Gotas</t>
  </si>
  <si>
    <t>EX-2020-24127388-APN-DTYC#MSYDS</t>
  </si>
  <si>
    <t>IF-2020-24125653-APN-DTYC#MSYDS</t>
  </si>
  <si>
    <t>0020-00004354</t>
  </si>
  <si>
    <t>DR LAZAR &amp; CÍA S.A QUIMICA E INDUSTRIAL</t>
  </si>
  <si>
    <t>EX-2020-24181711-APN-DTYC#MSYDS</t>
  </si>
  <si>
    <t>IF-2020-24180482-APN-DTYC#MSYDS</t>
  </si>
  <si>
    <t>80-120001/LPU20</t>
  </si>
  <si>
    <t>EX-2020-24271896-APN-DTYC#MSYDS</t>
  </si>
  <si>
    <t>IF-2020-24271415-APN-DTYC#MSYDS</t>
  </si>
  <si>
    <t>287-75</t>
  </si>
  <si>
    <t>EX-2020-24275646-APN-DTYC#MSYDS</t>
  </si>
  <si>
    <t>IF-2020-24275323-APN-DTYC#MSYDS</t>
  </si>
  <si>
    <t>287-76</t>
  </si>
  <si>
    <t>EX-2020-24288399-APN-DTYC#MSYDS</t>
  </si>
  <si>
    <t>IF-2020-24285885-APN-DTYC#MSYDS</t>
  </si>
  <si>
    <t>287-26</t>
  </si>
  <si>
    <t>EX-2020-24294616-APN-DTYC#MSYDS</t>
  </si>
  <si>
    <t>IF-2020-24294231-APN-DTYC#MSYDS</t>
  </si>
  <si>
    <t>287-77</t>
  </si>
  <si>
    <t>EX-2020-24318473-APN-DTYC#MSYDS</t>
  </si>
  <si>
    <t>IF-2020-24318110-APN-DTYC#MSYDS</t>
  </si>
  <si>
    <t>287-24</t>
  </si>
  <si>
    <t>SUCESORES DE ALFREDO WILLINER SA,</t>
  </si>
  <si>
    <t>EX-2020-24320075-APN-DTYC#MSYDS</t>
  </si>
  <si>
    <t>IF-2020-24319168-APN-DTYC#MSYDS</t>
  </si>
  <si>
    <t>0004B00000110</t>
  </si>
  <si>
    <t>SILGARD</t>
  </si>
  <si>
    <t>EX-2020-24322258-APN-DTYC#MSYDS</t>
  </si>
  <si>
    <t>IF-2020-24321499-APN-DTYC#MSYDS</t>
  </si>
  <si>
    <t>0004B00000111</t>
  </si>
  <si>
    <t>EX-2020-24458981-APN-DTYC#MSYDS</t>
  </si>
  <si>
    <t>IF-2020-24458621-APN-DTYC#MSYDS</t>
  </si>
  <si>
    <t>287-83</t>
  </si>
  <si>
    <t>EX-2020-24482699-APN-DTYC#MSYDS</t>
  </si>
  <si>
    <t>IF-2020-24482068-APN-DTYC#MSYDS</t>
  </si>
  <si>
    <t>287-81</t>
  </si>
  <si>
    <t>EX-2020-24491301-APN-DTYC#MSYDS</t>
  </si>
  <si>
    <t>IF-2020-24489905-APN-DTYC#MSYDS</t>
  </si>
  <si>
    <t>287-98</t>
  </si>
  <si>
    <t>EX-2020-24512462-APN-DTYC#MSYDS</t>
  </si>
  <si>
    <t>IF-2020-24511875-APN-DTYC#MSYDS</t>
  </si>
  <si>
    <t>B034400000668</t>
  </si>
  <si>
    <t>EX-2020-24515550-APN-DTYC#MSYDS</t>
  </si>
  <si>
    <t>IF-2020-24514746-APN-DTYC#MSYDS</t>
  </si>
  <si>
    <t>287-97</t>
  </si>
  <si>
    <t>EX-2020-24523378-APN-DTYC#MSYDS</t>
  </si>
  <si>
    <t>IF-2020-24523094-APN-DTYC#MSYDS</t>
  </si>
  <si>
    <t>B000800001741</t>
  </si>
  <si>
    <t>2.5.2-1821.76</t>
  </si>
  <si>
    <t xml:space="preserve">METRODINAZOL 500 MG </t>
  </si>
  <si>
    <t>EX-2020-24534374-APN-DTYC#MSYDS</t>
  </si>
  <si>
    <t>IF-2020-24534031-APN-DTYC#MSYDS</t>
  </si>
  <si>
    <t>287-96</t>
  </si>
  <si>
    <t>EX-2020-24550616-APN-DTYC#MSYDS</t>
  </si>
  <si>
    <t>IF-2020-24550225-APN-DTYC#MSYDS</t>
  </si>
  <si>
    <t>287-94</t>
  </si>
  <si>
    <t>EX-2020-24554468-APN-DTYC#MSYDS</t>
  </si>
  <si>
    <t>IF-2020-24553192-APN-DTYC#MSYDS</t>
  </si>
  <si>
    <t>287-93</t>
  </si>
  <si>
    <t>EX-2020-24560326-APN-DTYC#MSYDS</t>
  </si>
  <si>
    <t>IF-2020-24559794-APN-DTYC#MSYDS</t>
  </si>
  <si>
    <t>287-92</t>
  </si>
  <si>
    <t>EX-2020-24563972-APN-DTYC#MSYDS</t>
  </si>
  <si>
    <t>IF-2020-24563473-APN-DTYC#MSYDS</t>
  </si>
  <si>
    <t>287-91</t>
  </si>
  <si>
    <t>EX-2020-24568700-APN-DTYC#MSYDS</t>
  </si>
  <si>
    <t>IF-2020-24568299-APN-DTYC#MSYDS</t>
  </si>
  <si>
    <t>287-90</t>
  </si>
  <si>
    <t>EX-2020-24574569-APN-DTYC#MSYDS</t>
  </si>
  <si>
    <t>IF-2020-24574193-APN-DTYC#MSYDS</t>
  </si>
  <si>
    <t>287-89</t>
  </si>
  <si>
    <t>EX-2020-24578607-APN-DTYC#MSYDS</t>
  </si>
  <si>
    <t>IF-2020-24578315-APN-DTYC#MSYDS</t>
  </si>
  <si>
    <t>287-88</t>
  </si>
  <si>
    <t>EX-2020-24583313-APN-DTYC#MSYDS</t>
  </si>
  <si>
    <t>IF-2020-24582891-APN-DTYC#MSYDS</t>
  </si>
  <si>
    <t>287-87</t>
  </si>
  <si>
    <t>EX-2020-24588090-APN-DTYC#MSYDS</t>
  </si>
  <si>
    <t>IF-2020-24587669-APN-DTYC#MSYDS</t>
  </si>
  <si>
    <t>287-86</t>
  </si>
  <si>
    <t>EX-2020-24592057-APN-DTYC#MSYDS</t>
  </si>
  <si>
    <t>IF-2020-24591799-APN-DTYC#MSYDS</t>
  </si>
  <si>
    <t>287-85</t>
  </si>
  <si>
    <t>EX-2020-24596353-APN-DTYC#MSYDS</t>
  </si>
  <si>
    <t>IF-2020-24595561-APN-DTYC#MSYDS</t>
  </si>
  <si>
    <t>287-84</t>
  </si>
  <si>
    <t>SUCESORES DE ALFREDO WILLINER</t>
  </si>
  <si>
    <t>EX-2020-24695405-APN-DTYC#MSYDS</t>
  </si>
  <si>
    <t>IF-2020-24694614-APN-DTYC#MSYDS</t>
  </si>
  <si>
    <t>0020-00004377</t>
  </si>
  <si>
    <t>DR LAZAR &amp; CÍA S.A. QUIMICA E INDUSTRIAL</t>
  </si>
  <si>
    <t>EX-2020-24735268-APN-DTYC#MSYDS</t>
  </si>
  <si>
    <t>IF-2020-24734780-APN-DTYC#MSYDS</t>
  </si>
  <si>
    <t>287-80</t>
  </si>
  <si>
    <t>EX-2020-24735946-APN-DTYC#MSYDS</t>
  </si>
  <si>
    <t>IF-2020-24697861-APN-DTYC#MSYDS</t>
  </si>
  <si>
    <t>0020-00004360</t>
  </si>
  <si>
    <t>DR LAZAR &amp; CIA S.A QUIMICA E INDUSTRIAL</t>
  </si>
  <si>
    <t>EX-2020-24750514-APN-DTYC#MSYDS</t>
  </si>
  <si>
    <t>IF-2020-24750016-APN-DTYC#MSYDS</t>
  </si>
  <si>
    <t>287-79</t>
  </si>
  <si>
    <t>EX-2020-24783453-APN-DTYC#MSYDS</t>
  </si>
  <si>
    <t>IF-2020-24782981-APN-DTYC#MSYDS</t>
  </si>
  <si>
    <t>287-41</t>
  </si>
  <si>
    <t>EX-2020-24787943-APN-DTYC#MSYDS</t>
  </si>
  <si>
    <t>IF-2020-24787522-APN-DTYC#MSYDS</t>
  </si>
  <si>
    <t>287-40</t>
  </si>
  <si>
    <t>EX-2020-24795990-APN-DTYC#MSYDS</t>
  </si>
  <si>
    <t>IF-2020-24795662-APN-DTYC#MSYDS</t>
  </si>
  <si>
    <t>287-39</t>
  </si>
  <si>
    <t>EX-2020-24803932-APN-DTYC#MSYDS</t>
  </si>
  <si>
    <t>IF-2020-24803774-APN-DTYC#MSYDS</t>
  </si>
  <si>
    <t>287-38</t>
  </si>
  <si>
    <t>EX-2020-24821972-APN-DTYC#MSYDS</t>
  </si>
  <si>
    <t>IF-2020-24821787-APN-DTYC#MSYDS</t>
  </si>
  <si>
    <t>287-37</t>
  </si>
  <si>
    <t>EX-2020-24825403-APN-DTYC#MSYDS</t>
  </si>
  <si>
    <t>IF-2020-24825202-APN-DTYC#MSYDS</t>
  </si>
  <si>
    <t>287-35</t>
  </si>
  <si>
    <t>EX-2020-24828770-APN-DTYC#MSYDS</t>
  </si>
  <si>
    <t>IF-2020-24827058-APN-DTYC#MSYDS</t>
  </si>
  <si>
    <t>B038100000005</t>
  </si>
  <si>
    <t>SUIZO ARGENTINA S.A</t>
  </si>
  <si>
    <t>1 , 2</t>
  </si>
  <si>
    <t>8040475 / 8040474</t>
  </si>
  <si>
    <t xml:space="preserve">JERINGA </t>
  </si>
  <si>
    <t>3450200 / 2030400</t>
  </si>
  <si>
    <t>PESOS</t>
  </si>
  <si>
    <t>EX-2020-24828824-APN-DTYC#MSYDS</t>
  </si>
  <si>
    <t>IF-2020-24828617-APN-DTYC#MSYDS</t>
  </si>
  <si>
    <t>287-36</t>
  </si>
  <si>
    <t>EX-2020-24832277-APN-DTYC#MSYDS</t>
  </si>
  <si>
    <t>IF-2020-24832034-APN-DTYC#MSYDS</t>
  </si>
  <si>
    <t>287-34</t>
  </si>
  <si>
    <t>EX-2020-24849982-APN-DTYC#MSYDS</t>
  </si>
  <si>
    <t>IF-2020-24849800-APN-DTYC#MSYDS</t>
  </si>
  <si>
    <t>287-56</t>
  </si>
  <si>
    <t>EX-2020-24870584-APN-DTYC#MSYDS</t>
  </si>
  <si>
    <t>IF-2020-24869551-APN-DTYC#MSYDS</t>
  </si>
  <si>
    <t>EX-2020-24979903-APN-DTYC#MSYDS</t>
  </si>
  <si>
    <t>IF-2020-24978149-APN-DTYC#MSYDS</t>
  </si>
  <si>
    <t>0014-00005105</t>
  </si>
  <si>
    <t>antiretrovirales-efavirenz</t>
  </si>
  <si>
    <t>EX-2020-24996239-APN-DTYC#MSYDS</t>
  </si>
  <si>
    <t>IF-2020-24996097-APN-DTYC#MSYDS</t>
  </si>
  <si>
    <t>287-99</t>
  </si>
  <si>
    <t>EX-2020-25020496-APN-DTYC#MSYDS</t>
  </si>
  <si>
    <t>IF-2020-25020390-APN-DTYC#MSYDS</t>
  </si>
  <si>
    <t>287-29</t>
  </si>
  <si>
    <t>EX-2020-25032914-APN-DTYC#MSYDS</t>
  </si>
  <si>
    <t>IF-2020-25032800-APN-DTYC#MSYDS</t>
  </si>
  <si>
    <t>287-21</t>
  </si>
  <si>
    <t>EX-2020-25034524-APN-DTYC#MSYDS</t>
  </si>
  <si>
    <t>IF-2020-25034415-APN-DTYC#MSYDS</t>
  </si>
  <si>
    <t>287-22</t>
  </si>
  <si>
    <t>EX-2020-25037774-APN-DTYC#MSYDS</t>
  </si>
  <si>
    <t>IF-2020-25037677-APN-DTYC#MSYDS</t>
  </si>
  <si>
    <t>287-23</t>
  </si>
  <si>
    <t>EX-2020-25039908-APN-DTYC#MSYDS</t>
  </si>
  <si>
    <t>IF-2020-25039744-APN-DTYC#MSYDS</t>
  </si>
  <si>
    <t>287-18</t>
  </si>
  <si>
    <t>EX-2020-25041094-APN-DTYC#MSYDS</t>
  </si>
  <si>
    <t>IF-2020-25040924-APN-DTYC#MSYDS</t>
  </si>
  <si>
    <t>287-67</t>
  </si>
  <si>
    <t>EX-2020-25042769-APN-DTYC#MSYDS</t>
  </si>
  <si>
    <t>IF-2020-25042698-APN-DTYC#MSYDS</t>
  </si>
  <si>
    <t>287-100</t>
  </si>
  <si>
    <t>EX-2020-25045125-APN-DTYC#MSYDS</t>
  </si>
  <si>
    <t>IF-2020-25045017-APN-DTYC#MSYDS</t>
  </si>
  <si>
    <t>287-20</t>
  </si>
  <si>
    <t xml:space="preserve">LECHE POLVO ENTERA FORTIFICADA </t>
  </si>
  <si>
    <t>EX-2020-25046638-APN-DTYC#MSYDS</t>
  </si>
  <si>
    <t>IF-2020-25046579-APN-DTYC#MSYDS</t>
  </si>
  <si>
    <t>287-19</t>
  </si>
  <si>
    <t>EX-2020-25048334-APN-DTYC#MSYDS</t>
  </si>
  <si>
    <t>IF-2020-25048251-APN-DTYC#MSYDS</t>
  </si>
  <si>
    <t>287-55</t>
  </si>
  <si>
    <t>EX-2020-25097949-APN-DTYC#MSYDS</t>
  </si>
  <si>
    <t>IF-2020-25097875-APN-DTYC#MSYDS</t>
  </si>
  <si>
    <t>EX-2020-25309459-APN-DTYC#MSYDS</t>
  </si>
  <si>
    <t>IF-2020-25306126-APN-DTYC#MSYDS</t>
  </si>
  <si>
    <t>0020-00004280</t>
  </si>
  <si>
    <t>EX-2020-25313035-APN-DTYC#MSYDS</t>
  </si>
  <si>
    <t>IF-2020-25311311-APN-DTYC#MSYDS</t>
  </si>
  <si>
    <t>0006B00000402</t>
  </si>
  <si>
    <t>EX-2020-25315810-APN-DTYC#MSYDS</t>
  </si>
  <si>
    <t>IF-2020-25315685-APN-DTYC#MSYDS</t>
  </si>
  <si>
    <t>0020-00004281</t>
  </si>
  <si>
    <t>NORFLOXACINA COMP.</t>
  </si>
  <si>
    <t>EX-2020-25316684-APN-DTYC#MSYDS</t>
  </si>
  <si>
    <t>IF-2020-25316462-APN-DTYC#MSYDS</t>
  </si>
  <si>
    <t>69-1019</t>
  </si>
  <si>
    <t>800025-lpu18</t>
  </si>
  <si>
    <t>EX-2020-25319473-APN-DTYC#MSYDS</t>
  </si>
  <si>
    <t>IF-2020-25317300-APN-DTYC#MSYDS</t>
  </si>
  <si>
    <t>0006B00000404</t>
  </si>
  <si>
    <t>VIRAFLÚ ADULTO</t>
  </si>
  <si>
    <t>EX-2020-25325334-APN-DTYC#MSYDS</t>
  </si>
  <si>
    <t>IF-2020-25324945-APN-DTYC#MSYDS</t>
  </si>
  <si>
    <t>69-1020</t>
  </si>
  <si>
    <t>800025lpu18</t>
  </si>
  <si>
    <t>EX-2020-25325962-APN-DTYC#MSYDS</t>
  </si>
  <si>
    <t>IF-2020-25323028-APN-DTYC#MSYDS</t>
  </si>
  <si>
    <t>0006B00000405</t>
  </si>
  <si>
    <t>EX-2020-25328078-APN-DTYC#MSYDS</t>
  </si>
  <si>
    <t>IF-2020-25327819-APN-DTYC#MSYDS</t>
  </si>
  <si>
    <t>287-68</t>
  </si>
  <si>
    <t>EX-2020-25330975-APN-DTYC#MSYDS</t>
  </si>
  <si>
    <t>IF-2020-25330622-APN-DTYC#MSYDS</t>
  </si>
  <si>
    <t>69-1021</t>
  </si>
  <si>
    <t>EX-2020-25334781-APN-DTYC#MSYDS</t>
  </si>
  <si>
    <t>IF-2020-25333889-APN-DTYC#MSYDS</t>
  </si>
  <si>
    <t>69-1022</t>
  </si>
  <si>
    <t>800025oc18</t>
  </si>
  <si>
    <t>EX-2020-25339007-APN-DTYC#MSYDS</t>
  </si>
  <si>
    <t>IF-2020-25338188-APN-DTYC#MSYDS</t>
  </si>
  <si>
    <t>39-1023</t>
  </si>
  <si>
    <t>800025OC18</t>
  </si>
  <si>
    <t>EX-2020-25344174-APN-DTYC#MSYDS</t>
  </si>
  <si>
    <t>IF-2020-25343801-APN-DTYC#MSYDS</t>
  </si>
  <si>
    <t>287-17</t>
  </si>
  <si>
    <t>EX-2020-25346951-APN-DTYC#MSYDS</t>
  </si>
  <si>
    <t>IF-2020-25346333-APN-DTYC#MSYDS</t>
  </si>
  <si>
    <t>69-1024</t>
  </si>
  <si>
    <t>EX-2020-25348639-APN-DTYC#MSYDS</t>
  </si>
  <si>
    <t>IF-2020-25348055-APN-DTYC#MSYDS</t>
  </si>
  <si>
    <t>0008-00000835</t>
  </si>
  <si>
    <t>Terapia Triple TBC</t>
  </si>
  <si>
    <t>100 Comp.</t>
  </si>
  <si>
    <t>EX-2020-25349445-APN-DTYC#MSYDS</t>
  </si>
  <si>
    <t>IF-2020-25349147-APN-DTYC#MSYDS</t>
  </si>
  <si>
    <t>69-1025</t>
  </si>
  <si>
    <t>EX-2020-25353537-APN-DTYC#MSYDS</t>
  </si>
  <si>
    <t>IF-2020-25352992-APN-DTYC#MSYDS</t>
  </si>
  <si>
    <t>69-1026</t>
  </si>
  <si>
    <t>EX-2020-25353959-APN-DTYC#MSYDS</t>
  </si>
  <si>
    <t>IF-2020-25353682-APN-DTYC#MSYDS</t>
  </si>
  <si>
    <t>287-27</t>
  </si>
  <si>
    <t>EX-2020-25357346-APN-DTYC#MSYDS</t>
  </si>
  <si>
    <t>IF-2020-25357097-APN-DTYC#MSYDS</t>
  </si>
  <si>
    <t>69-1027</t>
  </si>
  <si>
    <t>EX-2020-25361897-APN-DTYC#MSYDS</t>
  </si>
  <si>
    <t>IF-2020-25360329-APN-DTYC#MSYDS</t>
  </si>
  <si>
    <t>69-1028</t>
  </si>
  <si>
    <t>EX-2020-25404872-APN-DTYC#MSYDS</t>
  </si>
  <si>
    <t>IF-2020-25404438-APN-DTYC#MSYDS</t>
  </si>
  <si>
    <t>0008-00000830</t>
  </si>
  <si>
    <t>Cotrimoxazol</t>
  </si>
  <si>
    <t>14 Comp.</t>
  </si>
  <si>
    <t>EX-2020-25406842-APN-DTYC#MSYDS</t>
  </si>
  <si>
    <t>IF-2020-25406365-APN-DTYC#MSYDS</t>
  </si>
  <si>
    <t>0009-00006697</t>
  </si>
  <si>
    <t>RTO 237677</t>
  </si>
  <si>
    <t>EX-2020-25409283-APN-DTYC#MSYDS</t>
  </si>
  <si>
    <t>IF-2020-25409025-APN-DTYC#MSYDS</t>
  </si>
  <si>
    <t>287-59</t>
  </si>
  <si>
    <t>EX-2020-25409653-APN-DTYC#MSYDS</t>
  </si>
  <si>
    <t>IF-2020-25409476-APN-DTYC#MSYDS</t>
  </si>
  <si>
    <t>0009-00006698</t>
  </si>
  <si>
    <t>RTO 237701</t>
  </si>
  <si>
    <t>EX-2020-25411007-APN-DTYC#MSYDS</t>
  </si>
  <si>
    <t>IF-2020-25410537-APN-DTYC#MSYDS</t>
  </si>
  <si>
    <t>69-1029</t>
  </si>
  <si>
    <t>EX-2020-25413477-APN-DTYC#MSYDS</t>
  </si>
  <si>
    <t>IF-2020-25413173-APN-DTYC#MSYDS</t>
  </si>
  <si>
    <t>0009-00006699</t>
  </si>
  <si>
    <t>RTO 237755</t>
  </si>
  <si>
    <t>EX-2020-25413996-APN-DTYC#MSYDS</t>
  </si>
  <si>
    <t>IF-2020-25413085-APN-DTYC#MSYDS</t>
  </si>
  <si>
    <t>287-69</t>
  </si>
  <si>
    <t>EX-2020-25416937-APN-DTYC#MSYDS</t>
  </si>
  <si>
    <t>IF-2020-25415830-APN-DTYC#MSYDS</t>
  </si>
  <si>
    <t>0006-00000750</t>
  </si>
  <si>
    <t>EX-2020-25417849-APN-DTYC#MSYDS</t>
  </si>
  <si>
    <t>IF-2020-25417636-APN-DTYC#MSYDS</t>
  </si>
  <si>
    <t>287-63</t>
  </si>
  <si>
    <t>EX-2020-25421884-APN-DTYC#MSYDS</t>
  </si>
  <si>
    <t>IF-2020-25421316-APN-DTYC#MSYDS</t>
  </si>
  <si>
    <t>800025LPU18</t>
  </si>
  <si>
    <t>EX-2020-25425480-APN-DTYC#MSYDS</t>
  </si>
  <si>
    <t>IF-2020-25420969-APN-DTYC#MSYDS</t>
  </si>
  <si>
    <t>0006-00000751</t>
  </si>
  <si>
    <t>CSL behring SA</t>
  </si>
  <si>
    <t>EX-2020-25436540-APN-DTYC#MSYDS</t>
  </si>
  <si>
    <t>IF-2020-25436157-APN-DTYC#MSYDS</t>
  </si>
  <si>
    <t>0008-00000828</t>
  </si>
  <si>
    <t>EX-2020-25439240-APN-DTYC#MSYDS</t>
  </si>
  <si>
    <t>IF-2020-25438875-APN-DTYC#MSYDS</t>
  </si>
  <si>
    <t>287-62</t>
  </si>
  <si>
    <t>EX-2020-25440877-APN-DTYC#MSYDS</t>
  </si>
  <si>
    <t>IF-2020-25440551-APN-DTYC#MSYDS</t>
  </si>
  <si>
    <t>0008-00000827</t>
  </si>
  <si>
    <t>Atenolol</t>
  </si>
  <si>
    <t>EX-2020-25443807-APN-DTYC#MSYDS</t>
  </si>
  <si>
    <t>IF-2020-25443418-APN-DTYC#MSYDS</t>
  </si>
  <si>
    <t>287-61</t>
  </si>
  <si>
    <t>LECHE EN POLVO ENTERA FORTIFICADA</t>
  </si>
  <si>
    <t>EX-2020-25448115-APN-DTYC#MSYDS</t>
  </si>
  <si>
    <t>IF-2020-25447897-APN-DTYC#MSYDS</t>
  </si>
  <si>
    <t>287-60</t>
  </si>
  <si>
    <t>EX-2020-25456384-APN-DTYC#MSYDS</t>
  </si>
  <si>
    <t>IF-2020-25455678-APN-DTYC#MSYDS</t>
  </si>
  <si>
    <t>0056B00003594</t>
  </si>
  <si>
    <t>IVAX ARGENTINA S.A.</t>
  </si>
  <si>
    <t>2.5.2-1865.52</t>
  </si>
  <si>
    <t>PRODUCTO</t>
  </si>
  <si>
    <t>EX-2020-25461235-APN-DTYC#MSYDS</t>
  </si>
  <si>
    <t>IF-2020-25460830-APN-DTYC#MSYDS</t>
  </si>
  <si>
    <t>0056B00003596</t>
  </si>
  <si>
    <t xml:space="preserve">Carbamazepina 200 mgr presentación comprimido </t>
  </si>
  <si>
    <t>EX-2020-25466522-APN-DTYC#MSYDS</t>
  </si>
  <si>
    <t>IF-2020-25465915-APN-DTYC#MSYDS</t>
  </si>
  <si>
    <t>0056B00003595</t>
  </si>
  <si>
    <t>2.5.2.-1865.4</t>
  </si>
  <si>
    <t>Losartan 50 mg Presentación comprimidos</t>
  </si>
  <si>
    <t>EX-2020-25469641-APN-DTYC#MSYDS</t>
  </si>
  <si>
    <t>IF-2020-25469470-APN-DTYC#MSYDS</t>
  </si>
  <si>
    <t>287-28</t>
  </si>
  <si>
    <t>EX-2020-25492430-APN-DTYC#MSYDS</t>
  </si>
  <si>
    <t>IF-2020-25492036-APN-DTYC#MSYDS</t>
  </si>
  <si>
    <t>0056B00003713</t>
  </si>
  <si>
    <t>2.5.2.-1865.52</t>
  </si>
  <si>
    <t>Ácido Valproico 250 mg/5 ml Jarabe</t>
  </si>
  <si>
    <t>EX-2020-25496102-APN-DTYC#MSYDS</t>
  </si>
  <si>
    <t>IF-2020-25494638-APN-DTYC#MSYDS</t>
  </si>
  <si>
    <t>0056B00003714</t>
  </si>
  <si>
    <t>2.5.2.-1837.17</t>
  </si>
  <si>
    <t>Losartan 50 mg comprimidos</t>
  </si>
  <si>
    <t>EX-2020-25508683-APN-DTYC#MSYDS</t>
  </si>
  <si>
    <t>IF-2020-25506341-APN-DTYC#MSYDS</t>
  </si>
  <si>
    <t>0056B00003809</t>
  </si>
  <si>
    <t>Carbamazepina 200 mg comprimidos</t>
  </si>
  <si>
    <t>EX-2020-25745011-APN-DTYC#MSYDS</t>
  </si>
  <si>
    <t>IF-2020-25744529-APN-DTYC#MSYDS</t>
  </si>
  <si>
    <t>0018-00002047</t>
  </si>
  <si>
    <t>0001-00229727</t>
  </si>
  <si>
    <t>LABORATORIO LKM</t>
  </si>
  <si>
    <t>muvidina 150/ 300 x 60 comp</t>
  </si>
  <si>
    <t>EX-2020-25752935-APN-DTYC#MSYDS</t>
  </si>
  <si>
    <t>IF-2020-25752755-APN-DTYC#MSYDS</t>
  </si>
  <si>
    <t>0018-0002046</t>
  </si>
  <si>
    <t>0001-00229703</t>
  </si>
  <si>
    <t>MUVIDINA 150/ 300 X 60 COMP</t>
  </si>
  <si>
    <t>EX-2020-25915370-APN-DTYC#MSYDS</t>
  </si>
  <si>
    <t>IF-2020-25914980-APN-DTYC#MSYDS</t>
  </si>
  <si>
    <t>B-0008-00001746</t>
  </si>
  <si>
    <t>METRODINAZOL 500 MG</t>
  </si>
  <si>
    <t>EX-2020-25924851-APN-DTYC#MSYDS</t>
  </si>
  <si>
    <t>IF-2020-25923158-APN-DTYC#MSYDS</t>
  </si>
  <si>
    <t>0006-00000744</t>
  </si>
  <si>
    <t>EX-2020-25929418-APN-DTYC#MSYDS</t>
  </si>
  <si>
    <t>IF-2020-25927173-APN-DTYC#MSYDS</t>
  </si>
  <si>
    <t>0006-00000745</t>
  </si>
  <si>
    <t>EX-2020-25932510-APN-DTYC#MSYDS</t>
  </si>
  <si>
    <t>IF-2020-25931938-APN-DTYC#MSYDS</t>
  </si>
  <si>
    <t>0006-00000746</t>
  </si>
  <si>
    <t>EX-2020-25935295-APN-DTYC#MSYDS</t>
  </si>
  <si>
    <t>IF-2020-25934546-APN-DTYC#MSYDS</t>
  </si>
  <si>
    <t>0006-00000747</t>
  </si>
  <si>
    <t>80-0004.LPU18</t>
  </si>
  <si>
    <t>EX-2020-25939055-APN-DTYC#MSYDS</t>
  </si>
  <si>
    <t>IF-2020-25937320-APN-DTYC#MSYDS</t>
  </si>
  <si>
    <t>0006-00000748</t>
  </si>
  <si>
    <t>EX-2020-25943068-APN-DTYC#MSYDS</t>
  </si>
  <si>
    <t>IF-2020-25941629-APN-DTYC#MSYDS</t>
  </si>
  <si>
    <t>0006-00000749</t>
  </si>
  <si>
    <t>EX-2020-25971647-APN-DTYC#MSYDS</t>
  </si>
  <si>
    <t>IF-2020-25971262-APN-DTYC#MSYDS</t>
  </si>
  <si>
    <t>2020-0339</t>
  </si>
  <si>
    <t>AGIMED SRL</t>
  </si>
  <si>
    <t>4.3.3-5427.1</t>
  </si>
  <si>
    <t>RESPIRADOR ALTA COMPLEJIDAD</t>
  </si>
  <si>
    <t>4.3.3-5427-1</t>
  </si>
  <si>
    <t>EX-2020-26013347-APN-DTYC#MSYDS</t>
  </si>
  <si>
    <t>IF-2020-26012410-APN-DTYC#MSYDS</t>
  </si>
  <si>
    <t>00003-00000918</t>
  </si>
  <si>
    <t>LEM SE</t>
  </si>
  <si>
    <t>2.5.2-1823.21</t>
  </si>
  <si>
    <t>Miconazol LEM  Crema</t>
  </si>
  <si>
    <t>EX-2020-26127471-APN-DTYC#MSYDS</t>
  </si>
  <si>
    <t>IF-2020-26127443-APN-DTYC#MSYDS</t>
  </si>
  <si>
    <t>00003-00000919</t>
  </si>
  <si>
    <t>2.5.2-1821.180</t>
  </si>
  <si>
    <t>Betametasona LEM 0,1% Crema</t>
  </si>
  <si>
    <t>EX-2020-26129307-APN-DTYC#MSYDS</t>
  </si>
  <si>
    <t>IF-2020-26129240-APN-DTYC#MSYDS</t>
  </si>
  <si>
    <t>00003-00000920</t>
  </si>
  <si>
    <t>EX-2020-26130524-APN-DTYC#MSYDS</t>
  </si>
  <si>
    <t>IF-2020-26130160-APN-DTYC#MSYDS</t>
  </si>
  <si>
    <t>00003-00000921</t>
  </si>
  <si>
    <t>2.5.2-1855.18</t>
  </si>
  <si>
    <t>Betametasona LEM Gotas</t>
  </si>
  <si>
    <t>EX-2020-26131627-APN-DTYC#MSYDS</t>
  </si>
  <si>
    <t>IF-2020-26131496-APN-DTYC#MSYDS</t>
  </si>
  <si>
    <t>00003-00000925</t>
  </si>
  <si>
    <t>2.5.2.-1855.18</t>
  </si>
  <si>
    <t>EX-2020-26211074-APN-DTYC#MSYDS</t>
  </si>
  <si>
    <t>IF-2020-26211055-APN-DTYC#MSYDS</t>
  </si>
  <si>
    <t>0018-0002023</t>
  </si>
  <si>
    <t>2019-15821109</t>
  </si>
  <si>
    <t>citarabina 100 mg</t>
  </si>
  <si>
    <t xml:space="preserve">cisplatino 50 </t>
  </si>
  <si>
    <t>cisplatino 50</t>
  </si>
  <si>
    <t>citarabina 1 g</t>
  </si>
  <si>
    <t>EX-2020-26307496-APN-DTYC#MSYDS</t>
  </si>
  <si>
    <t>IF-2020-26307068-APN-DTYC#MSYDS</t>
  </si>
  <si>
    <t>Metformina 850 mg</t>
  </si>
  <si>
    <t>EX-2020-26402036-APN-DTYC#MSYDS</t>
  </si>
  <si>
    <t>IF-2020-26401570-APN-DTYC#MSYDS</t>
  </si>
  <si>
    <t>0001-00005133</t>
  </si>
  <si>
    <t>0002-00000418</t>
  </si>
  <si>
    <t>EX-2020-26426371-APN-DTYC#MSYDS</t>
  </si>
  <si>
    <t>IF-2020-26426217-APN-DTYC#MSYDS</t>
  </si>
  <si>
    <t>287-101</t>
  </si>
  <si>
    <t>EX-2020-26459301-APN-DTYC#MSYDS</t>
  </si>
  <si>
    <t>IF-2020-26458934-APN-DTYC#MSYDS</t>
  </si>
  <si>
    <t>EX-2020-26475279-APN-DTYC#MSYDS</t>
  </si>
  <si>
    <t>IF-2020-26473518-APN-DTYC#MSYDS</t>
  </si>
  <si>
    <t>0080-00000638</t>
  </si>
  <si>
    <t>NO-2020-26293494</t>
  </si>
  <si>
    <t>KITMEDI-000-001</t>
  </si>
  <si>
    <t>KIT MEDICO SMS 45Grs</t>
  </si>
  <si>
    <t>EX-2020-26482048-APN-DTYC#MSYDS</t>
  </si>
  <si>
    <t>IF-2020-26480705-APN-DTYC#MSYDS</t>
  </si>
  <si>
    <t>0004-00012984</t>
  </si>
  <si>
    <t>Leche para prematuros</t>
  </si>
  <si>
    <t>EX-2020-26671463-APN-DTYC#MSYDS</t>
  </si>
  <si>
    <t>IF-2020-26669775-APN-DTYC#MSYDS</t>
  </si>
  <si>
    <t>EX-2020-26685611-APN-DTYC#MSYDS</t>
  </si>
  <si>
    <t>IF-2020-26684966-APN-DTYC#MSYDS</t>
  </si>
  <si>
    <t>B00002-00003158</t>
  </si>
  <si>
    <t>EX-2020-26689515-APN-DTYC#MSYDS</t>
  </si>
  <si>
    <t>IF-2020-26688702-APN-DTYC#MSYDS</t>
  </si>
  <si>
    <t>0006-00000736</t>
  </si>
  <si>
    <t>EX-2020-26694217-APN-DTYC#MSYDS</t>
  </si>
  <si>
    <t>IF-2020-26692841-APN-DTYC#MSYDS</t>
  </si>
  <si>
    <t>0006-00000734</t>
  </si>
  <si>
    <t>EX-2020-26703546-APN-DTYC#MSYDS</t>
  </si>
  <si>
    <t>IF-2020-26695447-APN-DTYC#MSYDS</t>
  </si>
  <si>
    <t>0006B00000395</t>
  </si>
  <si>
    <t>VIRAFLU PAMI</t>
  </si>
  <si>
    <t>EX-2020-26717730-APN-DTYC#MSYDS</t>
  </si>
  <si>
    <t>IF-2020-26705267-APN-DTYC#MSYDS</t>
  </si>
  <si>
    <t>0006B00000396</t>
  </si>
  <si>
    <t>EX-2020-26744210-APN-DTYC#MSYDS</t>
  </si>
  <si>
    <t>IF-2020-26742940-APN-DTYC#MSYDS</t>
  </si>
  <si>
    <t>0006-00000739</t>
  </si>
  <si>
    <t>EX-2020-26748187-APN-DTYC#MSYDS</t>
  </si>
  <si>
    <t>IF-2020-26747673-APN-DTYC#MSYDS</t>
  </si>
  <si>
    <t>0006-00000738</t>
  </si>
  <si>
    <t>EX-2020-26749832-APN-DTYC#MSYDS</t>
  </si>
  <si>
    <t>IF-2020-26748048-APN-DTYC#MSYDS</t>
  </si>
  <si>
    <t>0006B00000409</t>
  </si>
  <si>
    <t>EX-2020-26750495-APN-DTYC#MSYDS</t>
  </si>
  <si>
    <t>IF-2020-26749909-APN-DTYC#MSYDS</t>
  </si>
  <si>
    <t>0006-00000737</t>
  </si>
  <si>
    <t>EX-2020-26753301-APN-DTYC#MSYDS</t>
  </si>
  <si>
    <t>IF-2020-26751858-APN-DTYC#MSYDS</t>
  </si>
  <si>
    <t>0006B00000410</t>
  </si>
  <si>
    <t>EX-2020-26758112-APN-DTYC#MSYDS</t>
  </si>
  <si>
    <t>IF-2020-26756127-APN-DTYC#MSYDS</t>
  </si>
  <si>
    <t>R15303</t>
  </si>
  <si>
    <t>kis de preservativos</t>
  </si>
  <si>
    <t>EX-2020-26775102-APN-DTYC#MSYDS</t>
  </si>
  <si>
    <t>IF-2020-26771785-APN-DTYC#MSYDS</t>
  </si>
  <si>
    <t>0006-00000735</t>
  </si>
  <si>
    <t>EX-2020-26775440-APN-DTYC#MSYDS</t>
  </si>
  <si>
    <t>IF-2020-26774614-APN-DTYC#MSYDS</t>
  </si>
  <si>
    <t>EX-2020-26775932-APN-DTYC#MSYDS</t>
  </si>
  <si>
    <t>IF-2020-26773573-APN-DTYC#MSYDS</t>
  </si>
  <si>
    <t>00010-00000223</t>
  </si>
  <si>
    <t>NO CORRESPONDE</t>
  </si>
  <si>
    <t>NO-2020-26438991-APN-SSGA#MS</t>
  </si>
  <si>
    <t>Grupo Sala SA</t>
  </si>
  <si>
    <t>2.2.2-808.29</t>
  </si>
  <si>
    <t>camisolines descartables</t>
  </si>
  <si>
    <t>EX-2020-26780603-APN-DTYC#MSYDS</t>
  </si>
  <si>
    <t>IF-2020-26779846-APN-DTYC#MSYDS</t>
  </si>
  <si>
    <t>MICROSULES.ARGENTINA SA DE SCIIA</t>
  </si>
  <si>
    <t>Simvastatina 20 mg</t>
  </si>
  <si>
    <t>EX-2020-26829595-APN-DTYC#MSYDS</t>
  </si>
  <si>
    <t>IF-2020-26828618-APN-DTYC#MSYDS</t>
  </si>
  <si>
    <t>80-0016-lpu18</t>
  </si>
  <si>
    <t>r 15304</t>
  </si>
  <si>
    <t>EX-2020-26910798-APN-DTYC#MSYDS</t>
  </si>
  <si>
    <t>IF-2020-26910545-APN-DTYC#MSYDS</t>
  </si>
  <si>
    <t>287-73</t>
  </si>
  <si>
    <t>EX-2020-26921459-APN-DTYC#MSYDS</t>
  </si>
  <si>
    <t>IF-2020-26921171-APN-DTYC#MSYDS</t>
  </si>
  <si>
    <t>287-74</t>
  </si>
  <si>
    <t>EX-2020-26942648-APN-DTYC#MSYDS</t>
  </si>
  <si>
    <t>IF-2020-26942012-APN-DTYC#MSYDS</t>
  </si>
  <si>
    <t>287-30</t>
  </si>
  <si>
    <t>EX-2020-26959710-APN-DTYC#MSYDS</t>
  </si>
  <si>
    <t>IF-2020-26959534-APN-DTYC#MSYDS</t>
  </si>
  <si>
    <t>287-65</t>
  </si>
  <si>
    <t>EX-2020-26967312-APN-DTYC#MSYDS</t>
  </si>
  <si>
    <t>IF-2020-26967177-APN-DTYC#MSYDS</t>
  </si>
  <si>
    <t>287-64</t>
  </si>
  <si>
    <t>EX-2020-26983445-APN-DTYC#MSYDS</t>
  </si>
  <si>
    <t>IF-2020-26982580-APN-DTYC#MSYDS</t>
  </si>
  <si>
    <t>80-0016-lpu18-</t>
  </si>
  <si>
    <t>r14785</t>
  </si>
  <si>
    <t>2.9.6-5816.6</t>
  </si>
  <si>
    <t>EX-2020-26991814-APN-DTYC#MSYDS</t>
  </si>
  <si>
    <t>IF-2020-26989606-APN-DTYC#MSYDS</t>
  </si>
  <si>
    <t>0006B00000412</t>
  </si>
  <si>
    <t>EX-2020-27158351-APN-DTYC#MSYDS</t>
  </si>
  <si>
    <t>IF-2020-27158241-APN-DTYC#MSYDS</t>
  </si>
  <si>
    <t>00003-00000922</t>
  </si>
  <si>
    <t>LEM Sociedad del Estado</t>
  </si>
  <si>
    <t>Betametasona LEM 0,1%</t>
  </si>
  <si>
    <t>EX-2020-27159987-APN-DTYC#MSYDS</t>
  </si>
  <si>
    <t>IF-2020-27159867-APN-DTYC#MSYDS</t>
  </si>
  <si>
    <t>00003-00000923</t>
  </si>
  <si>
    <t>Lem Sociedad del Estado</t>
  </si>
  <si>
    <t>Miconazol LEM Crema</t>
  </si>
  <si>
    <t>EX-2020-27161135-APN-DTYC#MSYDS</t>
  </si>
  <si>
    <t>IF-2020-27161027-APN-DTYC#MSYDS</t>
  </si>
  <si>
    <t>00003-00000926</t>
  </si>
  <si>
    <t>2.5.2.1821.180</t>
  </si>
  <si>
    <t>EX-2020-27189401-APN-DTYC#MSYDS</t>
  </si>
  <si>
    <t>IF-2020-27185560-APN-DTYC#MSYDS</t>
  </si>
  <si>
    <t>00001-00000156</t>
  </si>
  <si>
    <t>PV-2020-23764640-APN-DGAMS#MSYDS</t>
  </si>
  <si>
    <t>VIALERG SA</t>
  </si>
  <si>
    <t>2.1</t>
  </si>
  <si>
    <t>Camisolines descartables</t>
  </si>
  <si>
    <t>EX-2020-27194149-APN-DTYC#MSYDS</t>
  </si>
  <si>
    <t>IF-2020-27193095-APN-DTYC#MSYDS</t>
  </si>
  <si>
    <t>FAC B 344-713</t>
  </si>
  <si>
    <t>EX-2020-27226667-APN-DTYC#MSYDS</t>
  </si>
  <si>
    <t>IF-2020-27225996-APN-DTYC#MSYDS</t>
  </si>
  <si>
    <t>0006-00000740</t>
  </si>
  <si>
    <t>EX-2020-27229786-APN-DTYC#MSYDS</t>
  </si>
  <si>
    <t>IF-2020-27229246-APN-DTYC#MSYDS</t>
  </si>
  <si>
    <t>0006-00000741</t>
  </si>
  <si>
    <t>EX-2020-27232307-APN-DTYC#MSYDS</t>
  </si>
  <si>
    <t>IF-2020-27231770-APN-DTYC#MSYDS</t>
  </si>
  <si>
    <t>0006-00000742</t>
  </si>
  <si>
    <t>EX-2020-27234770-APN-DTYC#MSYDS</t>
  </si>
  <si>
    <t>IF-2020-27233618-APN-DTYC#MSYDS</t>
  </si>
  <si>
    <t>0006-00000743</t>
  </si>
  <si>
    <t>EX-2020-27260210-APN-DTYC#MSYDS</t>
  </si>
  <si>
    <t>IF-2020-27259653-APN-DTYC#MSYDS</t>
  </si>
  <si>
    <t>0006-00000756</t>
  </si>
  <si>
    <t>Beriate 100</t>
  </si>
  <si>
    <t>EX-2020-27297726-APN-DTYC#MSYDS</t>
  </si>
  <si>
    <t>IF-2020-27297535-APN-DTYC#MSYDS</t>
  </si>
  <si>
    <t>00003-00001491</t>
  </si>
  <si>
    <t>S10002MMIN</t>
  </si>
  <si>
    <t>EX-2020-27323938-APN-DTYC#MSYDS</t>
  </si>
  <si>
    <t>IF-2020-27323658-APN-DTYC#MSYDS</t>
  </si>
  <si>
    <t>0008-00001943</t>
  </si>
  <si>
    <t>2.5.1-6610.13</t>
  </si>
  <si>
    <t>Quelantes; Droga generica: Deferasirox, forma farmaceutica: comprimido, presentación : unidad, tipo: monodroga, concentracion/pureza: 250 mgr</t>
  </si>
  <si>
    <t>2.5.1-6610.14</t>
  </si>
  <si>
    <t>Quelantes; Droga generica: Deferasirox, forma farmaceutica: comprimido, presentación : unidad, tipo: monodroga, concentracion/pureza: 500 mgr</t>
  </si>
  <si>
    <t>2.5.2-3956.58</t>
  </si>
  <si>
    <t>Antinueoplasicos; tipo:monodroga; droga genererica: bendamustina 25 mgr, forma farmaceutica: ampolla; presentacion: unidad</t>
  </si>
  <si>
    <t>2.5.2-3956.75</t>
  </si>
  <si>
    <t>Antinueoplasicos; tipo:monodroga; droga genererica: decitabine; forma farmaceutica: frasco ampolla; presentacion: 50 mgr</t>
  </si>
  <si>
    <t>EX-2020-27379951-APN-DTYC#MSYDS</t>
  </si>
  <si>
    <t>IF-2020-27376482-APN-DTYC#MSYDS</t>
  </si>
  <si>
    <t>0020-00004372</t>
  </si>
  <si>
    <t>LEVONORGESTREL  - ETINILESTRADIOL</t>
  </si>
  <si>
    <t>EX-2020-27383121-APN-DTYC#MSYDS</t>
  </si>
  <si>
    <t>IF-2020-27381757-APN-DTYC#MSYDS</t>
  </si>
  <si>
    <t>0020-00004376</t>
  </si>
  <si>
    <t>EX-2020-27406619-APN-DTYC#MSYDS</t>
  </si>
  <si>
    <t>IF-2020-27405013-APN-DTYC#MSYDS</t>
  </si>
  <si>
    <t>0006-00000763</t>
  </si>
  <si>
    <t>EX-2020-27410511-APN-DTYC#MSYDS</t>
  </si>
  <si>
    <t>IF-2020-27409607-APN-DTYC#MSYDS</t>
  </si>
  <si>
    <t>0006-00000764</t>
  </si>
  <si>
    <t>EX-2020-27412723-APN-DTYC#MSYDS</t>
  </si>
  <si>
    <t>IF-2020-27412202-APN-DTYC#MSYDS</t>
  </si>
  <si>
    <t>0006-00000765</t>
  </si>
  <si>
    <t>EX-2020-27415824-APN-DTYC#MSYDS</t>
  </si>
  <si>
    <t>IF-2020-27414968-APN-DTYC#MSYDS</t>
  </si>
  <si>
    <t>0006-00000762</t>
  </si>
  <si>
    <t>EX-2020-27418795-APN-DTYC#MSYDS</t>
  </si>
  <si>
    <t>IF-2020-27417696-APN-DTYC#MSYDS</t>
  </si>
  <si>
    <t>0006-00000761</t>
  </si>
  <si>
    <t>EX-2020-27429549-APN-DTYC#MSYDS</t>
  </si>
  <si>
    <t>IF-2020-27423974-APN-DTYC#MSYDS</t>
  </si>
  <si>
    <t>0006-00000760</t>
  </si>
  <si>
    <t>EX-2020-27434125-APN-DTYC#MSYDS</t>
  </si>
  <si>
    <t>IF-2020-27431714-APN-DTYC#MSYDS</t>
  </si>
  <si>
    <t>Pfizer SRL</t>
  </si>
  <si>
    <t>Espironolactona 100 mg</t>
  </si>
  <si>
    <t>envase por 30 comprimidos</t>
  </si>
  <si>
    <t>EX-2020-27436188-APN-DTYC#MSYDS</t>
  </si>
  <si>
    <t>IF-2020-27435610-APN-DTYC#MSYDS</t>
  </si>
  <si>
    <t>0006-00000759</t>
  </si>
  <si>
    <t>CSl Behring SA</t>
  </si>
  <si>
    <t>EX-2020-27438752-APN-DTYC#MSYDS</t>
  </si>
  <si>
    <t>IF-2020-27438161-APN-DTYC#MSYDS</t>
  </si>
  <si>
    <t>0006-00000758</t>
  </si>
  <si>
    <t>EX-2020-27440945-APN-DTYC#MSYDS</t>
  </si>
  <si>
    <t>IF-2020-27440404-APN-DTYC#MSYDS</t>
  </si>
  <si>
    <t>0006-00000757</t>
  </si>
  <si>
    <t>EX-2020-27470713-APN-DTYC#MSYDS</t>
  </si>
  <si>
    <t>IF-2020-27470542-APN-DTYC#MSYDS</t>
  </si>
  <si>
    <t>0001-00229217</t>
  </si>
  <si>
    <t xml:space="preserve">ciclamil 50 </t>
  </si>
  <si>
    <t>ciclamil 50</t>
  </si>
  <si>
    <t>EX-2020-27525229-APN-DTYC#MSYDS</t>
  </si>
  <si>
    <t>IF-2020-27522981-APN-DTYC#MSYDS</t>
  </si>
  <si>
    <t>0006B00000413</t>
  </si>
  <si>
    <t>EX-2020-27686652-APN-DTYC#MSYDS</t>
  </si>
  <si>
    <t>IF-2020-27686460-APN-DTYC#MSYDS</t>
  </si>
  <si>
    <t>0009-00006728</t>
  </si>
  <si>
    <t>80-0025-OC19</t>
  </si>
  <si>
    <t>RTO 237976</t>
  </si>
  <si>
    <t>EX-2020-27691509-APN-DTYC#MSYDS</t>
  </si>
  <si>
    <t>IF-2020-27691146-APN-DTYC#MSYDS</t>
  </si>
  <si>
    <t>0009-00006727</t>
  </si>
  <si>
    <t>RTO 237975</t>
  </si>
  <si>
    <t>EX-2020-27694206-APN-DTYC#MSYDS</t>
  </si>
  <si>
    <t>IF-2020-27693646-APN-DTYC#MSYDS</t>
  </si>
  <si>
    <t>0009-00006724</t>
  </si>
  <si>
    <t>RTO 237938</t>
  </si>
  <si>
    <t>EX-2020-27696829-APN-DTYC#MSYDS</t>
  </si>
  <si>
    <t>IF-2020-27696410-APN-DTYC#MSYDS</t>
  </si>
  <si>
    <t>0009-00006730</t>
  </si>
  <si>
    <t>RTO 237977</t>
  </si>
  <si>
    <t>EX-2020-27800508-APN-DTYC#MSYDS</t>
  </si>
  <si>
    <t>IF-2020-27795936-APN-DTYC#MSYDS</t>
  </si>
  <si>
    <t>0006B00000414</t>
  </si>
  <si>
    <t>EX-2020-27827646-APN-DTYC#MSYDS</t>
  </si>
  <si>
    <t>IF-2020-27826724-APN-DTYC#MSYDS</t>
  </si>
  <si>
    <t>re15307</t>
  </si>
  <si>
    <t xml:space="preserve">kis de preservativos </t>
  </si>
  <si>
    <t>EX-2020-27943501-APN-DTYC#MSYDS</t>
  </si>
  <si>
    <t>IF-2020-27943488-APN-DTYC#MSYDS</t>
  </si>
  <si>
    <t>B-0003-00000354</t>
  </si>
  <si>
    <t>PMAPSMECNT2-60-CP-B-</t>
  </si>
  <si>
    <t>N95</t>
  </si>
  <si>
    <t>EX-2020-27944596-APN-DTYC#MSYDS</t>
  </si>
  <si>
    <t>IF-2020-27944461-APN-DTYC#MSYDS</t>
  </si>
  <si>
    <t>B-0003-00000358</t>
  </si>
  <si>
    <t>PMAPSMECNT2-59-CP-B</t>
  </si>
  <si>
    <t>Barbijo Tricapa</t>
  </si>
  <si>
    <t>EX-2020-27952128-APN-DTYC#MSYDS</t>
  </si>
  <si>
    <t>IF-2020-27951565-APN-DTYC#MSYDS</t>
  </si>
  <si>
    <t>B-0003-00000406</t>
  </si>
  <si>
    <t>NO-2020-19288610-APN-SSGA#MS</t>
  </si>
  <si>
    <t xml:space="preserve">2.9.5-1909.77	</t>
  </si>
  <si>
    <t>Guante examen latex S</t>
  </si>
  <si>
    <t>2.9.5-1909.87</t>
  </si>
  <si>
    <t>Guante examen latex M</t>
  </si>
  <si>
    <t>EX-2020-27953184-APN-DTYC#MSYDS</t>
  </si>
  <si>
    <t>IF-2020-27953176-APN-DTYC#MSYDS</t>
  </si>
  <si>
    <t>B-0003-00000407</t>
  </si>
  <si>
    <t>GUANTES DE LATEX EXAMEN S</t>
  </si>
  <si>
    <t xml:space="preserve">2.9.5-1909.87	</t>
  </si>
  <si>
    <t>GUANTES DE LATEX EXAMEN M</t>
  </si>
  <si>
    <t>EX-2020-27954629-APN-DTYC#MSYDS</t>
  </si>
  <si>
    <t>IF-2020-27954508-APN-DTYC#MSYDS</t>
  </si>
  <si>
    <t>B-0003-00000408</t>
  </si>
  <si>
    <t>2.9.5-1909.77</t>
  </si>
  <si>
    <t>guantes de latex de examen s</t>
  </si>
  <si>
    <t>guantes de examen de latex m</t>
  </si>
  <si>
    <t>EX-2020-28174829-APN-DTYC#MSYDS</t>
  </si>
  <si>
    <t>IF-2020-28172507-APN-DTYC#MSYDS</t>
  </si>
  <si>
    <t>2.5.2-1895.67</t>
  </si>
  <si>
    <t>Valeriato de Estradiol 2 mg (Ronfase)</t>
  </si>
  <si>
    <t>caja x 28 comprimidos</t>
  </si>
  <si>
    <t>EX-2020-28250034-APN-DTYC#MSYDS</t>
  </si>
  <si>
    <t>IF-2020-28249675-APN-DTYC#MSYDS</t>
  </si>
  <si>
    <t>0008-00000859</t>
  </si>
  <si>
    <t>EX-2020-28253010-APN-DTYC#MSYDS</t>
  </si>
  <si>
    <t>IF-2020-28252604-APN-DTYC#MSYDS</t>
  </si>
  <si>
    <t>0008-00000860</t>
  </si>
  <si>
    <t>EX-2020-28256012-APN-DTYC#MSYDS</t>
  </si>
  <si>
    <t>IF-2020-28255594-APN-DTYC#MSYDS</t>
  </si>
  <si>
    <t>0008-00000861</t>
  </si>
  <si>
    <t>Cotrimoxazol Forte</t>
  </si>
  <si>
    <t>EX-2020-28259546-APN-DTYC#MSYDS</t>
  </si>
  <si>
    <t>IF-2020-28259271-APN-DTYC#MSYDS</t>
  </si>
  <si>
    <t>0008-00000862</t>
  </si>
  <si>
    <t>EX-2020-28270522-APN-DTYC#MSYDS</t>
  </si>
  <si>
    <t>IF-2020-28269949-APN-DTYC#MSYDS</t>
  </si>
  <si>
    <t>0009-00006739</t>
  </si>
  <si>
    <t>RTO 238134</t>
  </si>
  <si>
    <t>EX-2020-28271734-APN-DTYC#MSYDS</t>
  </si>
  <si>
    <t>IF-2020-28271257-APN-DTYC#MSYDS</t>
  </si>
  <si>
    <t>0008-00000877</t>
  </si>
  <si>
    <t>80.0025.LPU18</t>
  </si>
  <si>
    <t>EX-2020-28272983-APN-DTYC#MSYDS</t>
  </si>
  <si>
    <t>IF-2020-28272671-APN-DTYC#MSYDS</t>
  </si>
  <si>
    <t>0009-00006740</t>
  </si>
  <si>
    <t>RTO 238135</t>
  </si>
  <si>
    <t>EX-2020-28275970-APN-DTYC#MSYDS</t>
  </si>
  <si>
    <t>IF-2020-28275691-APN-DTYC#MSYDS</t>
  </si>
  <si>
    <t>EX-2020-28278717-APN-DTYC#MSYDS</t>
  </si>
  <si>
    <t>IF-2020-28278388-APN-DTYC#MSYDS</t>
  </si>
  <si>
    <t>0008-00000878</t>
  </si>
  <si>
    <t>EX-2020-28280998-APN-DTYC#MSYDS</t>
  </si>
  <si>
    <t>IF-2020-28280707-APN-DTYC#MSYDS</t>
  </si>
  <si>
    <t>0008-00000879</t>
  </si>
  <si>
    <t>EX-2020-28414230-APN-DTYC#MSYDS</t>
  </si>
  <si>
    <t>IF-2020-28413698-APN-DTYC#MSYDS</t>
  </si>
  <si>
    <t>0145-00012129</t>
  </si>
  <si>
    <t>FUROSEMIDA 40 MG. COMP</t>
  </si>
  <si>
    <t>EX-2020-28445620-APN-DTYC#MSYDS</t>
  </si>
  <si>
    <t>IF-2020-28444322-APN-DTYC#MSYDS</t>
  </si>
  <si>
    <t>fb22-5241</t>
  </si>
  <si>
    <t>re 15312</t>
  </si>
  <si>
    <t>kopelco s a</t>
  </si>
  <si>
    <t>EX-2020-28478357-APN-DTYC#MSYDS</t>
  </si>
  <si>
    <t>IF-2020-28477747-APN-DTYC#MSYDS</t>
  </si>
  <si>
    <t>0008-00000884</t>
  </si>
  <si>
    <t>EX-2020-28483528-APN-DTYC#MSYDS</t>
  </si>
  <si>
    <t>IF-2020-28482976-APN-DTYC#MSYDS</t>
  </si>
  <si>
    <t>0008-00000885</t>
  </si>
  <si>
    <t>EX-2020-28573043-APN-DTYC#MSYDS</t>
  </si>
  <si>
    <t>IF-2020-28563659-APN-DTYC#MSYDS</t>
  </si>
  <si>
    <t>00010-00000224</t>
  </si>
  <si>
    <t>contratación por emergencia Covid-19 Nº 2/2020</t>
  </si>
  <si>
    <t>GRUPO SALA SA</t>
  </si>
  <si>
    <t xml:space="preserve">camisolines descartables </t>
  </si>
  <si>
    <t>EX-2020-28594499-APN-DTYC#MSYDS</t>
  </si>
  <si>
    <t>IF-2020-28592660-APN-DTYC#MSYDS</t>
  </si>
  <si>
    <t>244 y 331</t>
  </si>
  <si>
    <t>cajas x 30 comprimidos</t>
  </si>
  <si>
    <t>EX-2020-28613428-APN-DTYC#MSYDS</t>
  </si>
  <si>
    <t>IF-2020-28612108-APN-DTYC#MSYDS</t>
  </si>
  <si>
    <t>80-011-LPU19</t>
  </si>
  <si>
    <t>Valerato de Estradiol (Ronfase)</t>
  </si>
  <si>
    <t>cajas x 28 comprimidos</t>
  </si>
  <si>
    <t>EX-2020-28654726-APN-DTYC#MSYDS</t>
  </si>
  <si>
    <t>IF-2020-28584913-APN-DTYC#MSYDS</t>
  </si>
  <si>
    <t>0020-00055011</t>
  </si>
  <si>
    <t>PV-2020-18612640-APN-DGAMS#MSYDS</t>
  </si>
  <si>
    <t>PROPATO HNOS. S.A.I.C.</t>
  </si>
  <si>
    <t>Guantes Latex para Examinacion talla S</t>
  </si>
  <si>
    <t>2.95-1909.87</t>
  </si>
  <si>
    <t>Guantes Latex para Examinacion talla M</t>
  </si>
  <si>
    <t>2.9.5-1909.81</t>
  </si>
  <si>
    <t>Guantes Latex para Examinacion talla L</t>
  </si>
  <si>
    <t>EX-2020-28657163-APN-DTYC#MSYDS</t>
  </si>
  <si>
    <t>IF-2020-28656775-APN-DTYC#MSYDS</t>
  </si>
  <si>
    <t>0020-00054971</t>
  </si>
  <si>
    <t>EX-2020-28658520-APN-DTYC#MSYDS</t>
  </si>
  <si>
    <t>IF-2020-28658217-APN-DTYC#MSYDS</t>
  </si>
  <si>
    <t>0020-00054968</t>
  </si>
  <si>
    <t>EX-2020-28660429-APN-DTYC#MSYDS</t>
  </si>
  <si>
    <t>IF-2020-28660106-APN-DTYC#MSYDS</t>
  </si>
  <si>
    <t>EX-2020-28665770-APN-DTYC#MSYDS</t>
  </si>
  <si>
    <t>IF-2020-28665064-APN-DTYC#MSYDS</t>
  </si>
  <si>
    <t>0020-00054972</t>
  </si>
  <si>
    <t>2.5.1-9065.44</t>
  </si>
  <si>
    <t>Detergente Desinfectante Limpiador para Pisos, Paredes y Dispositivos Médicos.</t>
  </si>
  <si>
    <t>EX-2020-28668052-APN-DTYC#MSYDS</t>
  </si>
  <si>
    <t>IF-2020-28667685-APN-DTYC#MSYDS</t>
  </si>
  <si>
    <t>0020-00054973</t>
  </si>
  <si>
    <t>Detergente Desinfectante Limpiador para Pisos, Paredes y Dispositivos Médicos</t>
  </si>
  <si>
    <t>EX-2020-28669455-APN-DTYC#MSYDS</t>
  </si>
  <si>
    <t>IF-2020-28669191-APN-DTYC#MSYDS</t>
  </si>
  <si>
    <t>0020-00055528</t>
  </si>
  <si>
    <t>2.9.9-939.29</t>
  </si>
  <si>
    <t>Antiparras Protectoras de uso Medico.</t>
  </si>
  <si>
    <t>EX-2020-28834390-APN-DTYC#MSYDS</t>
  </si>
  <si>
    <t>IF-2020-28770803-APN-DTYC#MSYDS</t>
  </si>
  <si>
    <t>0008-00000824</t>
  </si>
  <si>
    <t>EX-2020-28888486-APN-DTYC#MSYDS</t>
  </si>
  <si>
    <t>IF-2020-28886844-APN-DTYC#MSYDS</t>
  </si>
  <si>
    <t>0006B00000415</t>
  </si>
  <si>
    <t>EX-2020-28936037-APN-DTYC#MSYDS</t>
  </si>
  <si>
    <t>IF-2020-28935561-APN-DTYC#MSYDS</t>
  </si>
  <si>
    <t>143-00022668</t>
  </si>
  <si>
    <t xml:space="preserve">AMOXICILINA SUSP. </t>
  </si>
  <si>
    <t>ENVASES X 120 ML.</t>
  </si>
  <si>
    <t>EX-2020-28937522-APN-DTYC#MSYDS</t>
  </si>
  <si>
    <t>IF-2020-28937209-APN-DTYC#MSYDS</t>
  </si>
  <si>
    <t>143-00022995</t>
  </si>
  <si>
    <t>AMOXICILINA SUSP.</t>
  </si>
  <si>
    <t>ENVASE X 120 ML</t>
  </si>
  <si>
    <t>EX-2020-28938828-APN-DTYC#MSYDS</t>
  </si>
  <si>
    <t>IF-2020-28938537-APN-DTYC#MSYDS</t>
  </si>
  <si>
    <t>143-00023042</t>
  </si>
  <si>
    <t>ENVASE X 120 ML.</t>
  </si>
  <si>
    <t>EX-2020-28939940-APN-DTYC#MSYDS</t>
  </si>
  <si>
    <t>IF-2020-28939655-APN-DTYC#MSYDS</t>
  </si>
  <si>
    <t>143-00023143</t>
  </si>
  <si>
    <t>EX-2020-29032286-APN-DTYC#MSYDS</t>
  </si>
  <si>
    <t>IF-2020-29032151-APN-DTYC#MSYDS</t>
  </si>
  <si>
    <t>0018-00002040</t>
  </si>
  <si>
    <t>2019-67044546</t>
  </si>
  <si>
    <t>PROFELVIR 600 X 30 COMP</t>
  </si>
  <si>
    <t>PEOFELVIR 600 X 30 COMP</t>
  </si>
  <si>
    <t>EX-2020-29040669-APN-DTYC#MSYDS</t>
  </si>
  <si>
    <t>IF-2020-29040388-APN-DTYC#MSYDS</t>
  </si>
  <si>
    <t>0018-00002050</t>
  </si>
  <si>
    <t>PROFELVIR 600</t>
  </si>
  <si>
    <t>PROFELVIR</t>
  </si>
  <si>
    <t>EX-2020-29046213-APN-DTYC#MSYDS</t>
  </si>
  <si>
    <t>IF-2020-29045927-APN-DTYC#MSYDS</t>
  </si>
  <si>
    <t>0018-00002052</t>
  </si>
  <si>
    <t>EX-2020-29046862-APN-DTYC#MSYDS</t>
  </si>
  <si>
    <t>IF-2020-29043906-APN-DTYC#MSYDS</t>
  </si>
  <si>
    <t>0006B00000406</t>
  </si>
  <si>
    <t>EX-2020-29051700-APN-DTYC#MSYDS</t>
  </si>
  <si>
    <t>IF-2020-29049497-APN-DTYC#MSYDS</t>
  </si>
  <si>
    <t>0006B00000407</t>
  </si>
  <si>
    <t>EX-2020-29125016-APN-DTYC#MSYDS</t>
  </si>
  <si>
    <t>IF-2020-29124330-APN-DTYC#MSYDS</t>
  </si>
  <si>
    <t>0008-00000799</t>
  </si>
  <si>
    <t>EX-2020-29151847-APN-DTYC#MSYDS</t>
  </si>
  <si>
    <t>IF-2020-29148976-APN-DTYC#MSYDS</t>
  </si>
  <si>
    <t>0006B00000411</t>
  </si>
  <si>
    <t>VIRAFÚ ADULTO PAMI</t>
  </si>
  <si>
    <t>EX-2020-29155026-APN-DTYC#MSYDS</t>
  </si>
  <si>
    <t>IF-2020-29153396-APN-DTYC#MSYDS</t>
  </si>
  <si>
    <t>0006B00000408</t>
  </si>
  <si>
    <t>VIRAFLÚ ADULTO PAMI</t>
  </si>
  <si>
    <t>EX-2020-29165688-APN-DTYC#MSYDS</t>
  </si>
  <si>
    <t>IF-2020-29146983-APN-DTYC#MSYDS</t>
  </si>
  <si>
    <t>3001-00002202</t>
  </si>
  <si>
    <t>315-316-317-446-445-448-447-465-464-466-496-497-498-551-552-553-554</t>
  </si>
  <si>
    <t>PFIZER</t>
  </si>
  <si>
    <t>EX-2020-29170412-APN-DTYC#MSYDS</t>
  </si>
  <si>
    <t>IF-2020-29168471-APN-DTYC#MSYDS</t>
  </si>
  <si>
    <t>0006B00000416</t>
  </si>
  <si>
    <t>VIRAFLU ADULTO PAMI</t>
  </si>
  <si>
    <t>EX-2020-29175080-APN-DTYC#MSYDS</t>
  </si>
  <si>
    <t>IF-2020-29173061-APN-DTYC#MSYDS</t>
  </si>
  <si>
    <t>0080-00000639</t>
  </si>
  <si>
    <t>NO-2020-27834605-APN-SSGA</t>
  </si>
  <si>
    <t>RA INTERTRADING S.A.</t>
  </si>
  <si>
    <t>KIT MEDICO SMS 45GRS.</t>
  </si>
  <si>
    <t xml:space="preserve">UNIDAD </t>
  </si>
  <si>
    <t>EX-2020-29635334-APN-DTYC#MSYDS</t>
  </si>
  <si>
    <t>IF-2020-29634576-APN-DTYC#MSYDS</t>
  </si>
  <si>
    <t>3001-00002203</t>
  </si>
  <si>
    <t>312-313</t>
  </si>
  <si>
    <t>EX-2020-29641987-APN-DTYC#MSYDS</t>
  </si>
  <si>
    <t>IF-2020-29641788-APN-DTYC#MSYDS</t>
  </si>
  <si>
    <t>3001-00002204</t>
  </si>
  <si>
    <t>329-330-414-415-416-451-499-500</t>
  </si>
  <si>
    <t>EX-2020-29737135-APN-DTYC#MSYDS</t>
  </si>
  <si>
    <t>IF-2020-29736612-APN-DTYC#MSYDS</t>
  </si>
  <si>
    <t>0014-00005144</t>
  </si>
  <si>
    <t>antianemicos-sulfato ferroso+folico</t>
  </si>
  <si>
    <t>EX-2020-29744891-APN-DTYC#MSYDS</t>
  </si>
  <si>
    <t>IF-2020-29744168-APN-DTYC#MSYDS</t>
  </si>
  <si>
    <t>B034400000758</t>
  </si>
  <si>
    <t>EX-2020-29821044-APN-DTYC#MSYDS</t>
  </si>
  <si>
    <t>IF-2020-29819656-APN-DTYC#MSYDS</t>
  </si>
  <si>
    <t>FB22-5250</t>
  </si>
  <si>
    <t>REM 15313</t>
  </si>
  <si>
    <t>KOPELCO S A</t>
  </si>
  <si>
    <t>EX-2020-29921883-APN-DTYC#MSYDS</t>
  </si>
  <si>
    <t>IF-2020-29917276-APN-DTYC#MSYDS</t>
  </si>
  <si>
    <t>2.5.2-1850.6</t>
  </si>
  <si>
    <t>Medroxiprogesterona 150 mg</t>
  </si>
  <si>
    <t>frasco ampolla x 1 ml</t>
  </si>
  <si>
    <t>EX-2020-29973830-APN-DTYC#MSYDS</t>
  </si>
  <si>
    <t>IF-2020-29971647-APN-DTYC#MSYDS</t>
  </si>
  <si>
    <t>EX-2020-30172698-APN-DTYC#MSYDS</t>
  </si>
  <si>
    <t>IF-2020-30171785-APN-DTYC#MSYDS</t>
  </si>
  <si>
    <t>0008-00000894</t>
  </si>
  <si>
    <t>EX-2020-30178111-APN-DTYC#MSYDS</t>
  </si>
  <si>
    <t>IF-2020-30178007-APN-DTYC#MSYDS</t>
  </si>
  <si>
    <t>B-00003-00000293</t>
  </si>
  <si>
    <t>NO-2020-26460097-APN-SSGA#MS</t>
  </si>
  <si>
    <t>Aeromedical SA</t>
  </si>
  <si>
    <t>andres@aeromedical.com.ar</t>
  </si>
  <si>
    <t xml:space="preserve">Barbijo descartable tableado triple capa  </t>
  </si>
  <si>
    <t>EX-2020-30184313-APN-DTYC#MSYDS</t>
  </si>
  <si>
    <t>IF-2020-30183936-APN-DTYC#MSYDS</t>
  </si>
  <si>
    <t>0008-00000895</t>
  </si>
  <si>
    <t>EX-2020-30189492-APN-DTYC#MSYDS</t>
  </si>
  <si>
    <t>IF-2020-30184887-APN-DTYC#MSYDS</t>
  </si>
  <si>
    <t>GO-DIR-02-2020-BIRF-9083-AR</t>
  </si>
  <si>
    <t>EX-2020-30275587-APN-DTYC#MSYDS</t>
  </si>
  <si>
    <t>IF-2020-30275269-APN-DTYC#MSYDS</t>
  </si>
  <si>
    <t>0001-00005177</t>
  </si>
  <si>
    <t>0002-00000427</t>
  </si>
  <si>
    <t>EX-2020-30294552-APN-DTYC#MSYDS</t>
  </si>
  <si>
    <t>IF-2020-30294194-APN-DTYC#MSYDS</t>
  </si>
  <si>
    <t>0008-00000896</t>
  </si>
  <si>
    <t>200 mg</t>
  </si>
  <si>
    <t>EX-2020-30297162-APN-DTYC#MSYDS</t>
  </si>
  <si>
    <t>IF-2020-30296863-APN-DTYC#MSYDS</t>
  </si>
  <si>
    <t>0008-00000897</t>
  </si>
  <si>
    <t>EX-2020-30299822-APN-DTYC#MSYDS</t>
  </si>
  <si>
    <t>IF-2020-30299506-APN-DTYC#MSYDS</t>
  </si>
  <si>
    <t>0008-00000898</t>
  </si>
  <si>
    <t>EX-2020-30302656-APN-DTYC#MSYDS</t>
  </si>
  <si>
    <t>IF-2020-30302258-APN-DTYC#MSYDS</t>
  </si>
  <si>
    <t>B00002-00003170</t>
  </si>
  <si>
    <t>IBUPROFENO JBE 90ml</t>
  </si>
  <si>
    <t>EX-2020-30353553-APN-DTYC#MSYDS</t>
  </si>
  <si>
    <t>IF-2020-30352908-APN-DTYC#MSYDS</t>
  </si>
  <si>
    <t>EX-2020-30465068-APN-DTYC#MSYDS</t>
  </si>
  <si>
    <t>IF-2020-30464638-APN-DTYC#MSYDS</t>
  </si>
  <si>
    <t>B-0005-00006535</t>
  </si>
  <si>
    <t>880-0008-LPU19</t>
  </si>
  <si>
    <t>LECHE TIPO: PARA PREMATUROS</t>
  </si>
  <si>
    <t>EX-2020-30527822-APN-DTYC#MSYDS</t>
  </si>
  <si>
    <t>IF-2020-30501698-APN-DTYC#MSYDS</t>
  </si>
  <si>
    <t>0009-0006759</t>
  </si>
  <si>
    <t>RTO 238334</t>
  </si>
  <si>
    <t>EX-2020-30530500-APN-DTYC#MSYDS</t>
  </si>
  <si>
    <t>IF-2020-30496777-APN-DTYC#MSYDS</t>
  </si>
  <si>
    <t>0009-00006759</t>
  </si>
  <si>
    <t>EX-2020-30549426-APN-DTYC#MSYDS</t>
  </si>
  <si>
    <t>IF-2020-30545736-APN-DTYC#MSYDS</t>
  </si>
  <si>
    <t>0020-00004391</t>
  </si>
  <si>
    <t>EX-2020-30608051-APN-DTYC#MSYDS</t>
  </si>
  <si>
    <t>IF-2020-30608005-APN-DTYC#MSYDS</t>
  </si>
  <si>
    <t>0057 - 00002708</t>
  </si>
  <si>
    <t>EX-2020-30608211-APN-DTYC#MSYDS</t>
  </si>
  <si>
    <t>IF-2020-30607010-APN-DTYC#MSYDS</t>
  </si>
  <si>
    <t>SIMVASTATINA 20MG</t>
  </si>
  <si>
    <t>EX-2020-30615493-APN-DTYC#MSYDS</t>
  </si>
  <si>
    <t>IF-2020-30615461-APN-DTYC#MSYDS</t>
  </si>
  <si>
    <t>0057 - 00002709</t>
  </si>
  <si>
    <t>EX-2020-30615817-APN-DTYC#MSYDS</t>
  </si>
  <si>
    <t>IF-2020-30614897-APN-DTYC#MSYDS</t>
  </si>
  <si>
    <t xml:space="preserve">MICROSULES ARGENTINA SA DE SCIIA </t>
  </si>
  <si>
    <t>comprimdos</t>
  </si>
  <si>
    <t>EX-2020-30801744-APN-DTYC#MSYDS</t>
  </si>
  <si>
    <t>IF-2020-30799521-APN-DTYC#MSYDS</t>
  </si>
  <si>
    <t>FC B-0700-167</t>
  </si>
  <si>
    <t>EX-2020-30802242-APN-DTYC#MSYDS</t>
  </si>
  <si>
    <t>IF-2020-30800679-APN-DTYC#MSYDS</t>
  </si>
  <si>
    <t>Amlodipina 5 mg</t>
  </si>
  <si>
    <t>cajas x 30 tabletas</t>
  </si>
  <si>
    <t>EX-2020-30817089-APN-DTYC#MSYDS</t>
  </si>
  <si>
    <t>IF-2020-30815781-APN-DTYC#MSYDS</t>
  </si>
  <si>
    <t>FC B 0700-168</t>
  </si>
  <si>
    <t>EX-2020-30824043-APN-DTYC#MSYDS</t>
  </si>
  <si>
    <t>IF-2020-30822963-APN-DTYC#MSYDS</t>
  </si>
  <si>
    <t>FC B 0700-169</t>
  </si>
  <si>
    <t>EX-2020-30828041-APN-DTYC#MSYDS</t>
  </si>
  <si>
    <t>IF-2020-30827019-APN-DTYC#MSYDS</t>
  </si>
  <si>
    <t>FC B 0700-170</t>
  </si>
  <si>
    <t>EX-2020-30831501-APN-DTYC#MSYDS</t>
  </si>
  <si>
    <t>IF-2020-30831154-APN-DTYC#MSYDS</t>
  </si>
  <si>
    <t>0057 - 00002710</t>
  </si>
  <si>
    <t>FENITOINA 100 MG</t>
  </si>
  <si>
    <t>EX-2020-30835521-APN-DTYC#MSYDS</t>
  </si>
  <si>
    <t>IF-2020-30835422-APN-DTYC#MSYDS</t>
  </si>
  <si>
    <t>0057 - 00002711</t>
  </si>
  <si>
    <t>EX-2020-30862251-APN-DTYC#MSYDS</t>
  </si>
  <si>
    <t>IF-2020-30862227-APN-DTYC#MSYDS</t>
  </si>
  <si>
    <t>0057 - 00002714</t>
  </si>
  <si>
    <t>x90ml</t>
  </si>
  <si>
    <t>EX-2020-30866239-APN-DTYC#MSYDS</t>
  </si>
  <si>
    <t>IF-2020-30866163-APN-DTYC#MSYDS</t>
  </si>
  <si>
    <t>0057 - 00002715</t>
  </si>
  <si>
    <t>x90 ml</t>
  </si>
  <si>
    <t>EX-2020-30873141-APN-DTYC#MSYDS</t>
  </si>
  <si>
    <t>IF-2020-30872138-APN-DTYC#MSYDS</t>
  </si>
  <si>
    <t>0057 - 00002716</t>
  </si>
  <si>
    <t>EX-2020-30876636-APN-DTYC#MSYDS</t>
  </si>
  <si>
    <t>IF-2020-30875688-APN-DTYC#MSYDS</t>
  </si>
  <si>
    <t>0057 - 00002718</t>
  </si>
  <si>
    <t>DCYCMS#MSYDS</t>
  </si>
  <si>
    <t>Laboratorio ELEA PHOENIX S. A.</t>
  </si>
  <si>
    <t xml:space="preserve">x30 </t>
  </si>
  <si>
    <t>EX-2020-30878396-APN-DTYC#MSYDS</t>
  </si>
  <si>
    <t>IF-2020-30877529-APN-DTYC#MSYDS</t>
  </si>
  <si>
    <t>Ibuprofeno 400 mg</t>
  </si>
  <si>
    <t>cajas x 10 comprimidos</t>
  </si>
  <si>
    <t>EX-2020-30887564-APN-DTYC#MSYDS</t>
  </si>
  <si>
    <t>IF-2020-30886497-APN-DTYC#MSYDS</t>
  </si>
  <si>
    <t>EX-2020-30900175-APN-DTYC#MSYDS</t>
  </si>
  <si>
    <t>IF-2020-30900128-APN-DTYC#MSYDS</t>
  </si>
  <si>
    <t>0057 - 00002717</t>
  </si>
  <si>
    <t>EX-2020-30902824-APN-DTYC#MSYDS</t>
  </si>
  <si>
    <t>IF-2020-30902189-APN-DTYC#MSYDS</t>
  </si>
  <si>
    <t>0000-00001505</t>
  </si>
  <si>
    <t>SERVICIO DE IMPRESION DE CREDENCIALES DE ALTA SEGURIDAD INCLUYENDO PERSONAL, EQUIPAMIENTO E INSUMOS NECESARIOS.</t>
  </si>
  <si>
    <t>EX-2020-30911894-APN-DTYC#MSYDS</t>
  </si>
  <si>
    <t>IF-2020-30909612-APN-DTYC#MSYDS</t>
  </si>
  <si>
    <t>0006B00000417</t>
  </si>
  <si>
    <t>EX-2020-30920347-APN-DTYC#MSYDS</t>
  </si>
  <si>
    <t>IF-2020-30917924-APN-DTYC#MSYDS</t>
  </si>
  <si>
    <t>0006B00000418</t>
  </si>
  <si>
    <t>SINERGIUM BIOTEH C.C.</t>
  </si>
  <si>
    <t>EX-2020-31014177-APN-DTYC#MSYDS</t>
  </si>
  <si>
    <t>IF-2020-31013899-APN-DTYC#MSYDS</t>
  </si>
  <si>
    <t>0006-00000755</t>
  </si>
  <si>
    <t>EX-2020-31167463-APN-DTYC#MSYDS</t>
  </si>
  <si>
    <t>IF-2020-31165688-APN-DTYC#MSYDS</t>
  </si>
  <si>
    <t>EX-2020-31182945-APN-DTYC#MSYDS</t>
  </si>
  <si>
    <t>IF-2020-31182637-APN-DTYC#MSYDS</t>
  </si>
  <si>
    <t>0008-00000899</t>
  </si>
  <si>
    <t>EX-2020-31230913-APN-DTYC#MSYDS</t>
  </si>
  <si>
    <t>IF-2020-31230867-APN-DTYC#MSYDS</t>
  </si>
  <si>
    <t>0064 - 00000347</t>
  </si>
  <si>
    <t>EX-2020-31235870-APN-DTYC#MSYDS</t>
  </si>
  <si>
    <t>IF-2020-31235669-APN-DTYC#MSYDS</t>
  </si>
  <si>
    <t>0010-00010480</t>
  </si>
  <si>
    <t>EURO SWISS SA</t>
  </si>
  <si>
    <t>jeringas descartable esteril 1ml 25G x 5/8 Euromix</t>
  </si>
  <si>
    <t>EX-2020-31240187-APN-DTYC#MSYDS</t>
  </si>
  <si>
    <t>IF-2020-31240116-APN-DTYC#MSYDS</t>
  </si>
  <si>
    <t>0064 - 00000348</t>
  </si>
  <si>
    <t>EX-2020-31256548-APN-DTYC#MSYDS</t>
  </si>
  <si>
    <t>IF-2020-31255927-APN-DTYC#MSYDS</t>
  </si>
  <si>
    <t>0064 - 00000349</t>
  </si>
  <si>
    <t>EX-2020-31261034-APN-DTYC#MSYDS</t>
  </si>
  <si>
    <t>IF-2020-31169987-APN-DTYC#MSYDS</t>
  </si>
  <si>
    <t>0057 - 00002769</t>
  </si>
  <si>
    <t>EX-2020-31281275-APN-DTYC#MSYDS</t>
  </si>
  <si>
    <t>IF-2020-31278691-APN-DTYC#MSYDS</t>
  </si>
  <si>
    <t>REM 15317</t>
  </si>
  <si>
    <t>EX-2020-31292219-APN-DTYC#MSYDS</t>
  </si>
  <si>
    <t>IF-2020-31292182-APN-DTYC#MSYDS</t>
  </si>
  <si>
    <t>0057 - 00002719</t>
  </si>
  <si>
    <t>EX-2020-31295343-APN-DTYC#MSYDS</t>
  </si>
  <si>
    <t>IF-2020-31295214-APN-DTYC#MSYDS</t>
  </si>
  <si>
    <t>0057 - 00002776</t>
  </si>
  <si>
    <t>EX-2020-31295498-APN-DTYC#MSYDS</t>
  </si>
  <si>
    <t>IF-2020-31293148-APN-DTYC#MSYDS</t>
  </si>
  <si>
    <t>EX-2020-31306010-APN-DTYC#MSYDS</t>
  </si>
  <si>
    <t>IF-2020-31248922-APN-DTYC#MSYDS</t>
  </si>
  <si>
    <t>EX-2020-31394850-APN-DTYC#MSYDS</t>
  </si>
  <si>
    <t>IF-2020-31394427-APN-DTYC#MSYDS</t>
  </si>
  <si>
    <t>B000800001757</t>
  </si>
  <si>
    <t>METRONIDAZOL SANT GALL FRIBURG 500mg</t>
  </si>
  <si>
    <t>EX-2020-31399435-APN-DTYC#MSYDS</t>
  </si>
  <si>
    <t>IF-2020-31273678-APN-DTYC#MSYDS</t>
  </si>
  <si>
    <t>EX-2020-31406116-APN-DTYC#MSYDS</t>
  </si>
  <si>
    <t>IF-2020-31404975-APN-DTYC#MSYDS</t>
  </si>
  <si>
    <t>EX-2020-31441467-APN-DTYC#MSYDS</t>
  </si>
  <si>
    <t>IF-2020-31440157-APN-DTYC#MSYDS</t>
  </si>
  <si>
    <t>caja x 10 comprimidos</t>
  </si>
  <si>
    <t>EX-2020-31453345-APN-DTYC#MSYDS</t>
  </si>
  <si>
    <t>IF-2020-31451756-APN-DTYC#MSYDS</t>
  </si>
  <si>
    <t>Ibupofeno 400 mg</t>
  </si>
  <si>
    <t>EX-2020-31454399-APN-DTYC#MSYDS</t>
  </si>
  <si>
    <t>IF-2020-31453275-APN-DTYC#MSYDS</t>
  </si>
  <si>
    <t>EX-2020-31503877-APN-DTYC#MSYDS</t>
  </si>
  <si>
    <t>IF-2020-31501696-APN-DTYC#MSYDS</t>
  </si>
  <si>
    <t>B034400000745</t>
  </si>
  <si>
    <t>EX-2020-31513556-APN-DTYC#MSYDS</t>
  </si>
  <si>
    <t>IF-2020-31503027-APN-DTYC#MSYDS</t>
  </si>
  <si>
    <t>0020-00004399</t>
  </si>
  <si>
    <t>EX-2020-31524183-APN-DTYC#MSYDS</t>
  </si>
  <si>
    <t>IF-2020-31520204-APN-DTYC#MSYDS</t>
  </si>
  <si>
    <t>0020-00004402</t>
  </si>
  <si>
    <t>LEVONORGESTREL - ETNILESTRADIOL</t>
  </si>
  <si>
    <t>EX-2020-31533628-APN-DTYC#MSYDS</t>
  </si>
  <si>
    <t>IF-2020-31533268-APN-DTYC#MSYDS</t>
  </si>
  <si>
    <t>0005-00006551</t>
  </si>
  <si>
    <t>Leche tipo: para prematuros</t>
  </si>
  <si>
    <t>400GR</t>
  </si>
  <si>
    <t>EX-2020-31545965-APN-DTYC#MSYDS</t>
  </si>
  <si>
    <t>IF-2020-31544729-APN-DTYC#MSYDS</t>
  </si>
  <si>
    <t>0143-00023212</t>
  </si>
  <si>
    <t>AMOXICILINA COMPRIMIDO</t>
  </si>
  <si>
    <t>EX-2020-31557483-APN-DTYC#MSYDS</t>
  </si>
  <si>
    <t>IF-2020-31555476-APN-DTYC#MSYDS</t>
  </si>
  <si>
    <t>0143-00023242</t>
  </si>
  <si>
    <t>EX-2020-31568324-APN-DTYC#MSYDS</t>
  </si>
  <si>
    <t>IF-2020-31565540-APN-DTYC#MSYDS</t>
  </si>
  <si>
    <t>00010-00000227</t>
  </si>
  <si>
    <t>Contratacion por emergencia Covid-19 Nº : 2/2020</t>
  </si>
  <si>
    <t>0000580/631/676/695</t>
  </si>
  <si>
    <t>GRUPO SALA S.A</t>
  </si>
  <si>
    <t>EX-2020-31570658-APN-DTYC#MSYDS</t>
  </si>
  <si>
    <t>IF-2020-31569057-APN-DTYC#MSYDS</t>
  </si>
  <si>
    <t>6216-00000665</t>
  </si>
  <si>
    <t>Leche en polvo entera Marca La Serenisima</t>
  </si>
  <si>
    <t>EX-2020-31592226-APN-DTYC#MSYDS</t>
  </si>
  <si>
    <t>IF-2020-31591004-APN-DTYC#MSYDS</t>
  </si>
  <si>
    <t>EX-2020-31604699-APN-DTYC#MSYDS</t>
  </si>
  <si>
    <t>IF-2020-31596777-APN-DTYC#MSYDS</t>
  </si>
  <si>
    <t>B 0003-00016667</t>
  </si>
  <si>
    <t>2.5.1-8988.2528  ZTEIW576C</t>
  </si>
  <si>
    <t>FENILALANINA NEONATAL ZENTECH</t>
  </si>
  <si>
    <t>2.5.1-8988.2525  ZTEKH480</t>
  </si>
  <si>
    <t>BIOTINIDASA NEONATAL ZENTECH</t>
  </si>
  <si>
    <t>2.5.1-8988.2527 ZTEGP576C</t>
  </si>
  <si>
    <t>TSH NEONATAL ZENTECH</t>
  </si>
  <si>
    <t>2.5.1-8988.2526 ZTEIZ576C</t>
  </si>
  <si>
    <t>GALACTOSA NEONATAL ZENTECH</t>
  </si>
  <si>
    <t>2.5.1-8988.2530 ZTEGQ576C</t>
  </si>
  <si>
    <t>17 OHP NEONATAL ZENTECH</t>
  </si>
  <si>
    <t>2.5.1-8988.2529 ZTEKR576C</t>
  </si>
  <si>
    <t>IRT NEONATAL ZENTECH</t>
  </si>
  <si>
    <t>EX-2020-31745591-APN-DTYC#MSYDS</t>
  </si>
  <si>
    <t>IF-2020-31728791-APN-DTYC#MSYDS</t>
  </si>
  <si>
    <t>EX-2020-31762548-APN-DTYC#MSYDS</t>
  </si>
  <si>
    <t>IF-2020-31762139-APN-DTYC#MSYDS</t>
  </si>
  <si>
    <t>80-0025-OC18</t>
  </si>
  <si>
    <t>EX-2020-31814193-APN-DTYC#MSYDS</t>
  </si>
  <si>
    <t>IF-2020-40672232-APN-DTYC#MS</t>
  </si>
  <si>
    <t>287-70</t>
  </si>
  <si>
    <t>SUCESORES DE ALFREDO WILLINER SA.</t>
  </si>
  <si>
    <t>EX-2020-32026497-APN-DTYC#MSYDS</t>
  </si>
  <si>
    <t>IF-2020-32025702-APN-DTYC#MSYDS</t>
  </si>
  <si>
    <t>0014-00005162</t>
  </si>
  <si>
    <t>2.5.2-1829.7</t>
  </si>
  <si>
    <t>GANCICLOVIR</t>
  </si>
  <si>
    <t>EX-2020-32081788-APN-DTYC#MSYDS</t>
  </si>
  <si>
    <t>IF-2020-32081387-APN-DTYC#MSYDS</t>
  </si>
  <si>
    <t>6216-00000666</t>
  </si>
  <si>
    <t>Leche en polvo Entera marca La Serenisima</t>
  </si>
  <si>
    <t>76777.00</t>
  </si>
  <si>
    <t>EX-2020-32085191-APN-DTYC#MSYDS</t>
  </si>
  <si>
    <t>IF-2020-32084765-APN-DTYC#MSYDS</t>
  </si>
  <si>
    <t>6216-00000667</t>
  </si>
  <si>
    <t>Leche en polvo Entera Marca La Serenisima</t>
  </si>
  <si>
    <t>133103.00</t>
  </si>
  <si>
    <t>EX-2020-32096162-APN-DTYC#MSYDS</t>
  </si>
  <si>
    <t>IF-2020-32095755-APN-DTYC#MSYDS</t>
  </si>
  <si>
    <t>287-66</t>
  </si>
  <si>
    <t>EX-2020-32101553-APN-DTYC#MSYDS</t>
  </si>
  <si>
    <t>IF-2020-32101231-APN-DTYC#MSYDS</t>
  </si>
  <si>
    <t>287-72</t>
  </si>
  <si>
    <t>EX-2020-32111692-APN-DTYC#MSYDS</t>
  </si>
  <si>
    <t>IF-2020-32094639-APN-DTYC#MSYDS</t>
  </si>
  <si>
    <t>0056-00003944</t>
  </si>
  <si>
    <t>IVAX ARGENTINA SA</t>
  </si>
  <si>
    <t>Acido Valproico 250mg/5ml jarabe</t>
  </si>
  <si>
    <t>EX-2020-32119864-APN-DTYC#MSYDS</t>
  </si>
  <si>
    <t>IF-2020-32119755-APN-DTYC#MSYDS</t>
  </si>
  <si>
    <t>0006B00000419</t>
  </si>
  <si>
    <t>EX-2020-32222150-APN-DTYC#MSYDS</t>
  </si>
  <si>
    <t>IF-2020-32221554-APN-DTYC#MSYDS</t>
  </si>
  <si>
    <t>FB-5323</t>
  </si>
  <si>
    <t>REM 15330</t>
  </si>
  <si>
    <t>KOPELCO SA.</t>
  </si>
  <si>
    <t>EX-2020-32276699-APN-DTYC#MSYDS</t>
  </si>
  <si>
    <t>IF-2020-32274356-APN-DTYC#MSYDS</t>
  </si>
  <si>
    <t>2104 - 00000050</t>
  </si>
  <si>
    <t>EX-2020-32384940-APN-DTYC#MSYDS</t>
  </si>
  <si>
    <t>IF-2020-32383901-APN-DTYC#MSYDS</t>
  </si>
  <si>
    <t>2104 - 00000053</t>
  </si>
  <si>
    <t>EX-2020-32591075-APN-DTYC#MSYDS</t>
  </si>
  <si>
    <t>IF-2020-32589309-APN-DTYC#MSYDS</t>
  </si>
  <si>
    <t>0143-00023144</t>
  </si>
  <si>
    <t>AMOXICILINA SUSPENSIÓN</t>
  </si>
  <si>
    <t>EX-2020-32649405-APN-DTYC#MSYDS</t>
  </si>
  <si>
    <t>IF-2020-32647928-APN-DTYC#MSYDS</t>
  </si>
  <si>
    <t>0143-00023148</t>
  </si>
  <si>
    <t>EX-2020-32655092-APN-DTYC#MSYDS</t>
  </si>
  <si>
    <t>IF-2020-32653091-APN-DTYC#MSYDS</t>
  </si>
  <si>
    <t>0143-00023241</t>
  </si>
  <si>
    <t>EX-2020-32662382-APN-DTYC#MSYDS</t>
  </si>
  <si>
    <t>IF-2020-32660741-APN-DTYC#MSYDS</t>
  </si>
  <si>
    <t>0143-00002809</t>
  </si>
  <si>
    <t>EX-2020-32774408-APN-DTYC#MSYDS</t>
  </si>
  <si>
    <t>IF-2020-32773421-APN-DTYC#MSYDS</t>
  </si>
  <si>
    <t>0143-00023211</t>
  </si>
  <si>
    <t>NEUMOCORT AEROSOL</t>
  </si>
  <si>
    <t>ENVASE X 200 DOSIS</t>
  </si>
  <si>
    <t>EX-2020-32877183-APN-DTYC#MSYDS</t>
  </si>
  <si>
    <t>IF-2020-32876573-APN-DTYC#MSYDS</t>
  </si>
  <si>
    <t>EX-2020-32941835-APN-DTYC#MSYDS</t>
  </si>
  <si>
    <t>IF-2020-32938812-APN-DTYC#MSYDS</t>
  </si>
  <si>
    <t>0143-00023283</t>
  </si>
  <si>
    <t>EX-2020-32949814-APN-DTYC#MSYDS</t>
  </si>
  <si>
    <t>IF-2020-32947578-APN-DTYC#MSYDS</t>
  </si>
  <si>
    <t>0143-00023243</t>
  </si>
  <si>
    <t>EX-2020-32954418-APN-DTYC#MSYDS</t>
  </si>
  <si>
    <t>IF-2020-32953002-APN-DTYC#MSYDS</t>
  </si>
  <si>
    <t>0143-00023282</t>
  </si>
  <si>
    <t>EX-2020-33537734-APN-DTYC#MS</t>
  </si>
  <si>
    <t>IF-2020-33536255-APN-DTYC#MS</t>
  </si>
  <si>
    <t>0143-00023325</t>
  </si>
  <si>
    <t>2.5.2-2875.32</t>
  </si>
  <si>
    <t>EX-2020-33541593-APN-DTYC#MS</t>
  </si>
  <si>
    <t>IF-2020-33540586-APN-DTYC#MS</t>
  </si>
  <si>
    <t>0143-00023331</t>
  </si>
  <si>
    <t>EX-2020-33625387-APN-DTYC#MS</t>
  </si>
  <si>
    <t>IF-2020-33625347-APN-DTYC#MS</t>
  </si>
  <si>
    <t>B034400000811</t>
  </si>
  <si>
    <t>EX-2020-33666276-APN-DTYC#MS</t>
  </si>
  <si>
    <t>IF-2020-33666233-APN-DTYC#MS</t>
  </si>
  <si>
    <t>0003-0957</t>
  </si>
  <si>
    <t>Miconazol LEM</t>
  </si>
  <si>
    <t>EX-2020-33666727-APN-DTYC#MS</t>
  </si>
  <si>
    <t>IF-2020-33666705-APN-DTYC#MS</t>
  </si>
  <si>
    <t>0003-0958</t>
  </si>
  <si>
    <t>EX-2020-33675887-APN-DTYC#MS</t>
  </si>
  <si>
    <t>IF-2020-33674401-APN-DTYC#MS</t>
  </si>
  <si>
    <t>B034400000818</t>
  </si>
  <si>
    <t>EX-2020-33699418-APN-DTYC#MS</t>
  </si>
  <si>
    <t>IF-2020-33698694-APN-DTYC#MS</t>
  </si>
  <si>
    <t>2104 - 00000045</t>
  </si>
  <si>
    <t>EX-2020-33703431-APN-DTYC#MS</t>
  </si>
  <si>
    <t>IF-2020-33702738-APN-DTYC#MS</t>
  </si>
  <si>
    <t>2104 - 00000046</t>
  </si>
  <si>
    <t>EX-2020-33706695-APN-DTYC#MS</t>
  </si>
  <si>
    <t>IF-2020-33705959-APN-DTYC#MS</t>
  </si>
  <si>
    <t>2104 - 00000047</t>
  </si>
  <si>
    <t>EX-2020-33762493-APN-DTYC#MS</t>
  </si>
  <si>
    <t>IF-2020-33760804-APN-DTYC#MS</t>
  </si>
  <si>
    <t>69-941</t>
  </si>
  <si>
    <t>laboratorios Bago</t>
  </si>
  <si>
    <t>EX-2020-33815631-APN-DTYC#MS</t>
  </si>
  <si>
    <t>IF-2020-33812216-APN-DTYC#MS</t>
  </si>
  <si>
    <t>0020-00004424</t>
  </si>
  <si>
    <t>DR LAZAR &amp; CIA S.A.   QUIMICA E INDUSTRIAL</t>
  </si>
  <si>
    <t>2.5.2.-1724.29</t>
  </si>
  <si>
    <t>EX-2020-33815461-APN-DTYC#MS</t>
  </si>
  <si>
    <t>IF-2020-33814427-APN-DTYC#MS</t>
  </si>
  <si>
    <t>0008-00000913</t>
  </si>
  <si>
    <t>EX-2020-33817057-APN-DTYC#MS</t>
  </si>
  <si>
    <t>IF-2020-33816649-APN-DTYC#MS</t>
  </si>
  <si>
    <t>B-0008-00001761</t>
  </si>
  <si>
    <t>METRODINAZOL 500MG</t>
  </si>
  <si>
    <t>EX-2020-33826947-APN-DTYC#MS</t>
  </si>
  <si>
    <t>IF-2020-33826245-APN-DTYC#MS</t>
  </si>
  <si>
    <t>0008-00000914</t>
  </si>
  <si>
    <t>Hierro Fólico</t>
  </si>
  <si>
    <t>120 comprimidos</t>
  </si>
  <si>
    <t>EX-2020-33827155-APN-DTYC#MS</t>
  </si>
  <si>
    <t>IF-2020-33826543-APN-DTYC#MS</t>
  </si>
  <si>
    <t>B-0008-00001762</t>
  </si>
  <si>
    <t>CONTRATACION POR EMERGENCIA COVID-19 Nº 2/2020</t>
  </si>
  <si>
    <t>S/N</t>
  </si>
  <si>
    <t>CAMISOLINES DESCARTABLES 50 GR</t>
  </si>
  <si>
    <t>EX-2020-33829186-APN-DTYC#MS</t>
  </si>
  <si>
    <t>IF-2020-33828312-APN-DTYC#MS</t>
  </si>
  <si>
    <t>B0000200003176</t>
  </si>
  <si>
    <t>Ibuprofeno Jbe 90ml</t>
  </si>
  <si>
    <t>EX-2020-33831584-APN-DTYC#MS</t>
  </si>
  <si>
    <t>IF-2020-33830605-APN-DTYC#MS</t>
  </si>
  <si>
    <t>0008-00000915</t>
  </si>
  <si>
    <t>EX-2020-33836464-APN-DTYC#MS</t>
  </si>
  <si>
    <t>IF-2020-33836204-APN-DTYC#MS</t>
  </si>
  <si>
    <t>B00002-00003177</t>
  </si>
  <si>
    <t>Sulfato Ferroso Gotas 20ml</t>
  </si>
  <si>
    <t>EX-2020-33988036-APN-DTYC#MS</t>
  </si>
  <si>
    <t>IF-2020-33986941-APN-DTYC#MS</t>
  </si>
  <si>
    <t>B0003-00000446</t>
  </si>
  <si>
    <t>IF-2020-18072035-APN-SSGA#MS</t>
  </si>
  <si>
    <t>0000011/0000050</t>
  </si>
  <si>
    <t>L3</t>
  </si>
  <si>
    <t>Guantes Látex para exanimación talla S: Tamaño Chico (S)</t>
  </si>
  <si>
    <t>L4</t>
  </si>
  <si>
    <t>Guantes Látex para exanimación talla M: Tamaño Mediano (M)</t>
  </si>
  <si>
    <t>EX-2020-33995186-APN-DTYC#MS</t>
  </si>
  <si>
    <t>IF-2020-33994750-APN-DTYC#MS</t>
  </si>
  <si>
    <t>B0003-00000424</t>
  </si>
  <si>
    <t>Guantes Látex para exanimación talla  S: Tamaño Chico (S)</t>
  </si>
  <si>
    <t>EX-2020-34061778-APN-DTYC#MS</t>
  </si>
  <si>
    <t>IF-2020-34061550-APN-DTYC#MS</t>
  </si>
  <si>
    <t>0020-00055861</t>
  </si>
  <si>
    <t>COVID-19 Nº 1/2020</t>
  </si>
  <si>
    <t>Antiparras Protectoras de uso medico</t>
  </si>
  <si>
    <t>EX-2020-34062926-APN-DTYC#MS</t>
  </si>
  <si>
    <t>IF-2020-34062736-APN-DTYC#MS</t>
  </si>
  <si>
    <t>0020-00055862</t>
  </si>
  <si>
    <t>Detergente Desinfectante limpiador para pisos, paredes y dispositivos medicos</t>
  </si>
  <si>
    <t>8520.00</t>
  </si>
  <si>
    <t>EX-2020-34063868-APN-DTYC#MS</t>
  </si>
  <si>
    <t>IF-2020-34063744-APN-DTYC#MS</t>
  </si>
  <si>
    <t>0020-00055863</t>
  </si>
  <si>
    <t>EX-2020-34066352-APN-DTYC#MS</t>
  </si>
  <si>
    <t>IF-2020-34066197-APN-DTYC#MS</t>
  </si>
  <si>
    <t>0020-00055864</t>
  </si>
  <si>
    <t>2.5.1-9065.56</t>
  </si>
  <si>
    <t>Detergente Desinfectante para superficies y dispositivos medicos</t>
  </si>
  <si>
    <t>EX-2020-34067299-APN-DTYC#MS</t>
  </si>
  <si>
    <t>IF-2020-34067024-APN-DTYC#MS</t>
  </si>
  <si>
    <t>0020-00055865</t>
  </si>
  <si>
    <t>EX-2020-34269387-APN-DTYC#MS</t>
  </si>
  <si>
    <t>IF-2020-34267921-APN-DTYC#MS</t>
  </si>
  <si>
    <t>2104-00000049</t>
  </si>
  <si>
    <t>EX-2020-34280077-APN-DTYC#MS</t>
  </si>
  <si>
    <t>IF-2020-34278524-APN-DTYC#MS</t>
  </si>
  <si>
    <t>EX-2020-34315184-APN-DTYC#MS</t>
  </si>
  <si>
    <t>IF-2020-34315126-APN-DTYC#MS</t>
  </si>
  <si>
    <t>B034400000823</t>
  </si>
  <si>
    <t>EX-2020-34486611-APN-DTYC#MS</t>
  </si>
  <si>
    <t>IF-2020-34486075-APN-DTYC#MS</t>
  </si>
  <si>
    <t>EX-2020-34494026-APN-DTYC#MS</t>
  </si>
  <si>
    <t>IF-2020-34492045-APN-DTYC#MS</t>
  </si>
  <si>
    <t>EX-2020-34521665-APN-DTYC#MS</t>
  </si>
  <si>
    <t>IF-2020-34520274-APN-DTYC#MS</t>
  </si>
  <si>
    <t>DESCARTABLE</t>
  </si>
  <si>
    <t>EX-2020-34524051-APN-DTYC#MS</t>
  </si>
  <si>
    <t>IF-2020-34523712-APN-DTYC#MS</t>
  </si>
  <si>
    <t>DONACION</t>
  </si>
  <si>
    <t>EX-2020-34720475-APN-DTYC#MS</t>
  </si>
  <si>
    <t>IF-2020-34716873-APN-DTYC#MS</t>
  </si>
  <si>
    <t>GO-DIR-02-2020- BIRF-9083-AR</t>
  </si>
  <si>
    <t>EX-2020-34763477-APN-DTYC#MS</t>
  </si>
  <si>
    <t>IF-2020-34759599-APN-DTYC#MS</t>
  </si>
  <si>
    <t>00010-00000230</t>
  </si>
  <si>
    <t>Contratación por emergencia Covid-19 Nº: 2/2020</t>
  </si>
  <si>
    <t>Grupo Sala S.A</t>
  </si>
  <si>
    <t>EX-2020-34769723-APN-DTYC#MS</t>
  </si>
  <si>
    <t>IF-2020-34769236-APN-DTYC#MS</t>
  </si>
  <si>
    <t>69-1085</t>
  </si>
  <si>
    <t>EX-2020-34773024-APN-DTYC#MS</t>
  </si>
  <si>
    <t>IF-2020-34772572-APN-DTYC#MS</t>
  </si>
  <si>
    <t>69-1086</t>
  </si>
  <si>
    <t>EX-2020-34776681-APN-DTYC#MS</t>
  </si>
  <si>
    <t>IF-2020-34776383-APN-DTYC#MS</t>
  </si>
  <si>
    <t>69-1087</t>
  </si>
  <si>
    <t>EX-2020-34779807-APN-DTYC#MS</t>
  </si>
  <si>
    <t>IF-2020-34779593-APN-DTYC#MS</t>
  </si>
  <si>
    <t>69-1088</t>
  </si>
  <si>
    <t>EX-2020-34786253-APN-DTYC#MS</t>
  </si>
  <si>
    <t>IF-2020-34785965-APN-DTYC#MS</t>
  </si>
  <si>
    <t>69-1089</t>
  </si>
  <si>
    <t>EX-2020-34793512-APN-DTYC#MS</t>
  </si>
  <si>
    <t>IF-2020-34793330-APN-DTYC#MS</t>
  </si>
  <si>
    <t>69-1090</t>
  </si>
  <si>
    <t>EX-2020-34798511-APN-DTYC#MS</t>
  </si>
  <si>
    <t>IF-2020-34798251-APN-DTYC#MS</t>
  </si>
  <si>
    <t>69-1091</t>
  </si>
  <si>
    <t>EX-2020-34802388-APN-DTYC#MS</t>
  </si>
  <si>
    <t>IF-2020-34802185-APN-DTYC#MS</t>
  </si>
  <si>
    <t>EX-2020-34808951-APN-DTYC#MS</t>
  </si>
  <si>
    <t>IF-2020-34808245-APN-DTYC#MS</t>
  </si>
  <si>
    <t>0006-00000793</t>
  </si>
  <si>
    <t>2.5.2- 8784.16</t>
  </si>
  <si>
    <t>EX-2020-34815656-APN-DTYC#MS</t>
  </si>
  <si>
    <t>IF-2020-34815350-APN-DTYC#MS</t>
  </si>
  <si>
    <t>287-108</t>
  </si>
  <si>
    <t>EX-2020-34819064-APN-DTYC#MS</t>
  </si>
  <si>
    <t>IF-2020-34818801-APN-DTYC#MS</t>
  </si>
  <si>
    <t>69-1094</t>
  </si>
  <si>
    <t>EX-2020-34825892-APN-DTYC#MS</t>
  </si>
  <si>
    <t>IF-2020-34825499-APN-DTYC#MS</t>
  </si>
  <si>
    <t>69-1080</t>
  </si>
  <si>
    <t>EX-2020-34828718-APN-DTYC#MS</t>
  </si>
  <si>
    <t>IF-2020-34826576-APN-DTYC#MS</t>
  </si>
  <si>
    <t>0020-00056673</t>
  </si>
  <si>
    <t>COVID-19 Nº 2/2020</t>
  </si>
  <si>
    <t>Guantes Latex para examinacion talla S</t>
  </si>
  <si>
    <t>Guantes Latex para examinacion talla M</t>
  </si>
  <si>
    <t>Guantes Latex para examinacion talla L</t>
  </si>
  <si>
    <t>EX-2020-34831907-APN-DTYC#MS</t>
  </si>
  <si>
    <t>IF-2020-34831230-APN-DTYC#MS</t>
  </si>
  <si>
    <t>69-1081</t>
  </si>
  <si>
    <t>EX-2020-34838698-APN-DTYC#MS</t>
  </si>
  <si>
    <t>IF-2020-34837708-APN-DTYC#MS</t>
  </si>
  <si>
    <t>0006-00000794</t>
  </si>
  <si>
    <t>EX-2020-34839191-APN-DTYC#MS</t>
  </si>
  <si>
    <t>IF-2020-34838929-APN-DTYC#MS</t>
  </si>
  <si>
    <t>69-1082</t>
  </si>
  <si>
    <t>EX-2020-34841767-APN-DTYC#MS</t>
  </si>
  <si>
    <t>IF-2020-34841080-APN-DTYC#MS</t>
  </si>
  <si>
    <t>0006-00000795</t>
  </si>
  <si>
    <t>EX-2020-34842395-APN-DTYC#MS</t>
  </si>
  <si>
    <t>IF-2020-34842158-APN-DTYC#MS</t>
  </si>
  <si>
    <t>69-1083</t>
  </si>
  <si>
    <t>EX-2020-34844902-APN-DTYC#MS</t>
  </si>
  <si>
    <t>IF-2020-34844428-APN-DTYC#MS</t>
  </si>
  <si>
    <t>0006-00000796</t>
  </si>
  <si>
    <t>EX-2020-34846823-APN-DTYC#MS</t>
  </si>
  <si>
    <t>IF-2020-34846675-APN-DTYC#MS</t>
  </si>
  <si>
    <t>69-1084</t>
  </si>
  <si>
    <t>EX-2020-34936127-APN-DTYC#MS</t>
  </si>
  <si>
    <t>IF-2020-34935698-APN-DTYC#MS</t>
  </si>
  <si>
    <t>0143-00023322</t>
  </si>
  <si>
    <t>EX-2020-34937442-APN-DTYC#MS</t>
  </si>
  <si>
    <t>IF-2020-34937016-APN-DTYC#MS</t>
  </si>
  <si>
    <t>0143-00023323</t>
  </si>
  <si>
    <t>EX-2020-34938831-APN-DTYC#MS</t>
  </si>
  <si>
    <t>IF-2020-34938392-APN-DTYC#MS</t>
  </si>
  <si>
    <t>0143-00023324</t>
  </si>
  <si>
    <t>EX-2020-34984298-APN-DTYC#MS</t>
  </si>
  <si>
    <t>IF-2020-34981036-APN-DTYC#MS</t>
  </si>
  <si>
    <t>0006B00000422</t>
  </si>
  <si>
    <t>EX-2020-35030246-APN-DTYC#MS</t>
  </si>
  <si>
    <t>IF-2020-35029300-APN-DTYC#MS</t>
  </si>
  <si>
    <t>0200B00001723</t>
  </si>
  <si>
    <t>2.5.2- 5791.7</t>
  </si>
  <si>
    <t>INMUNOSUPRESORES; DROGA GENERICA: MICOFENOLATO, PRESENTACION:COMPRIMIDOS X 500mGr</t>
  </si>
  <si>
    <t>EX-2020-35035922-APN-DTYC#MS</t>
  </si>
  <si>
    <t>IF-2020-35035230-APN-DTYC#MS</t>
  </si>
  <si>
    <t>0200B00001722</t>
  </si>
  <si>
    <t>EX-2020-35047540-APN-DTYC#MS</t>
  </si>
  <si>
    <t>IF-2020-35046994-APN-DTYC#MS</t>
  </si>
  <si>
    <t>0200B00001724</t>
  </si>
  <si>
    <t>2.5.2- 5791.40</t>
  </si>
  <si>
    <t>INMUNOSUPRESORES; DROGA GENERICA: TACROLIMUS 0,5 MG, PRESENTACION: CAPSULA</t>
  </si>
  <si>
    <t>Capsulas</t>
  </si>
  <si>
    <t>EX-2020-35080623-APN-DTYC#MS</t>
  </si>
  <si>
    <t>IF-2020-35080017-APN-DTYC#MS</t>
  </si>
  <si>
    <t>B-0008-00001766</t>
  </si>
  <si>
    <t>CONTRATO DE EMERGENCIA COV-19</t>
  </si>
  <si>
    <t>s/n</t>
  </si>
  <si>
    <t>CAMISOLIN DESCARTABLE 50 GR</t>
  </si>
  <si>
    <t>EX-2020-35091301-APN-DTYC#MS</t>
  </si>
  <si>
    <t>IF-2020-35090929-APN-DTYC#MS</t>
  </si>
  <si>
    <t>0200B00001725</t>
  </si>
  <si>
    <t>EX-2020-35095692-APN-DTYC#MS</t>
  </si>
  <si>
    <t>IF-2020-35095279-APN-DTYC#MS</t>
  </si>
  <si>
    <t>0200B00001726</t>
  </si>
  <si>
    <t>RAMALLO 1851</t>
  </si>
  <si>
    <t>INMUNOSUPRESORES; DROGA GENERICA: TACROLIMUS 1 MG, PRESENTACION: COMPRIMIDO</t>
  </si>
  <si>
    <t xml:space="preserve">Comprimido </t>
  </si>
  <si>
    <t>EX-2020-35098962-APN-DTYC#MS</t>
  </si>
  <si>
    <t>IF-2020-35098383-APN-DTYC#MS</t>
  </si>
  <si>
    <t>0200B00001727</t>
  </si>
  <si>
    <t>EX-2020-35104650-APN-DTYC#MS</t>
  </si>
  <si>
    <t>IF-2020-35104277-APN-DTYC#MS</t>
  </si>
  <si>
    <t>0200B00000551</t>
  </si>
  <si>
    <t>2.5.2-5791.12</t>
  </si>
  <si>
    <t>INMUNOSUPRESORES; DROGA GENERICA; TACROLIMUS 5 MG, PRESENTACION: COMPRIMIDO</t>
  </si>
  <si>
    <t>EX-2020-35361826-APN-DTYC#MS</t>
  </si>
  <si>
    <t>IF-2020-35361256-APN-DTYC#MS</t>
  </si>
  <si>
    <t>0012B00018652</t>
  </si>
  <si>
    <t>AMOXICILINA 500 MG X 105 COMP</t>
  </si>
  <si>
    <t>CAJAS</t>
  </si>
  <si>
    <t>EX-2020-35365914-APN-DTYC#MS</t>
  </si>
  <si>
    <t>IF-2020-35365233-APN-DTYC#MS</t>
  </si>
  <si>
    <t>0012B00018653</t>
  </si>
  <si>
    <t>EX-2020-35374055-APN-DTYC#MS</t>
  </si>
  <si>
    <t>IF-2020-35372411-APN-DTYC#MS</t>
  </si>
  <si>
    <t>0012B00018654</t>
  </si>
  <si>
    <t>EX-2020-35376618-APN-DTYC#MS</t>
  </si>
  <si>
    <t>IF-2020-35375964-APN-DTYC#MS</t>
  </si>
  <si>
    <t>0012B00018655</t>
  </si>
  <si>
    <t>RANITIDINA 150 MG X 90 COMP</t>
  </si>
  <si>
    <t>EX-2020-35379142-APN-DTYC#MS</t>
  </si>
  <si>
    <t>IF-2020-35378635-APN-DTYC#MS</t>
  </si>
  <si>
    <t>0012B00018656</t>
  </si>
  <si>
    <t>PARACETAMOL 500 MG X 40 COMP</t>
  </si>
  <si>
    <t>EX-2020-35381776-APN-DTYC#MS</t>
  </si>
  <si>
    <t>IF-2020-35381111-APN-DTYC#MS</t>
  </si>
  <si>
    <t>0012B00018657</t>
  </si>
  <si>
    <t>EX-2020-35388109-APN-DTYC#MS</t>
  </si>
  <si>
    <t>IF-2020-35387579-APN-DTYC#MS</t>
  </si>
  <si>
    <t>0012B00018658</t>
  </si>
  <si>
    <t>EX-2020-35391363-APN-DTYC#MS</t>
  </si>
  <si>
    <t>IF-2020-35390548-APN-DTYC#MS</t>
  </si>
  <si>
    <t>0012B00018659</t>
  </si>
  <si>
    <t>EX-2020-35397869-APN-DTYC#MS</t>
  </si>
  <si>
    <t>IF-2020-35397211-APN-DTYC#MS</t>
  </si>
  <si>
    <t>0012B00018660</t>
  </si>
  <si>
    <t>EX-2020-35400443-APN-DTYC#MS</t>
  </si>
  <si>
    <t>IF-2020-35399901-APN-DTYC#MS</t>
  </si>
  <si>
    <t>0012B00018661</t>
  </si>
  <si>
    <t>EX-2020-35524269-APN-DTYC#MS</t>
  </si>
  <si>
    <t>IF-2020-35522008-APN-DTYC#MS</t>
  </si>
  <si>
    <t>00001-00000180</t>
  </si>
  <si>
    <t>2.9.5-4097.2</t>
  </si>
  <si>
    <t>Cofia, de un solo uso (TSU)</t>
  </si>
  <si>
    <t>Camisolin de un solo uso</t>
  </si>
  <si>
    <t>EX-2020-35548676-APN-DTYC#MS</t>
  </si>
  <si>
    <t>IF-2020-35546842-APN-DTYC#MS</t>
  </si>
  <si>
    <t>0003-00014979</t>
  </si>
  <si>
    <t>ACTO-2020-26088729-APN-JGM</t>
  </si>
  <si>
    <t>PALIVIZUMAB</t>
  </si>
  <si>
    <t>EX-2020-35565192-APN-DTYC#MS</t>
  </si>
  <si>
    <t>IF-2020-35564495-APN-DTYC#MS</t>
  </si>
  <si>
    <t>0003-00014981</t>
  </si>
  <si>
    <t>2.5.1- 9017.380</t>
  </si>
  <si>
    <t>EX-2020-35569332-APN-DTYC#MS</t>
  </si>
  <si>
    <t>IF-2020-35568780-APN-DTYC#MS</t>
  </si>
  <si>
    <t>0003-00014982</t>
  </si>
  <si>
    <t>EX-2020-35573146-APN-DTYC#MS</t>
  </si>
  <si>
    <t>IF-2020-35572492-APN-DTYC#MS</t>
  </si>
  <si>
    <t>0003-00014983</t>
  </si>
  <si>
    <t>EX-2020-35576054-APN-DTYC#MS</t>
  </si>
  <si>
    <t>IF-2020-35575605-APN-DTYC#MS</t>
  </si>
  <si>
    <t>0003-00014985</t>
  </si>
  <si>
    <t>EX-2020-35576554-APN-DTYC#MS</t>
  </si>
  <si>
    <t>IF-2020-35491526-APN-DTYC#MS</t>
  </si>
  <si>
    <t>30502251291_011_00014_00000199</t>
  </si>
  <si>
    <t>EX-2020-07446217- -APN-DD#MSYDS</t>
  </si>
  <si>
    <t>FEDERACION DE CIRCULOS CATOLICOS DE OBREROS</t>
  </si>
  <si>
    <t>PRESTACIONES MEDICAS NOVIEMBRE 2019</t>
  </si>
  <si>
    <t>EX-2020-35578558-APN-DTYC#MS</t>
  </si>
  <si>
    <t>IF-2020-35578087-APN-DTYC#MS</t>
  </si>
  <si>
    <t>0003-00014986</t>
  </si>
  <si>
    <t>EX-2020-35578633-APN-DTYC#MS</t>
  </si>
  <si>
    <t>IF-2020-35578488-APN-DTYC#MS</t>
  </si>
  <si>
    <t>30502251291_011_00014_00000210</t>
  </si>
  <si>
    <t>EX-2020-10108527- -APN-DD#MSYDS</t>
  </si>
  <si>
    <t>PRESTACIONES MEDICAS DICIEMBRE 2020</t>
  </si>
  <si>
    <t>EX-2020-35579507-APN-DTYC#MS</t>
  </si>
  <si>
    <t>IF-2020-35579397-APN-DTYC#MS</t>
  </si>
  <si>
    <t>30502251291_011_00014_00000212</t>
  </si>
  <si>
    <t>EX-2020-10109081- -APN-DD#MSYDS</t>
  </si>
  <si>
    <t>PRESTACIONES MEDICAS ENERO 2020</t>
  </si>
  <si>
    <t>EX-2020-35580488-APN-DTYC#MS</t>
  </si>
  <si>
    <t>IF-2020-35580042-APN-DTYC#MS</t>
  </si>
  <si>
    <t>0003-00014987</t>
  </si>
  <si>
    <t>EX-2020-35583496-APN-DTYC#MS</t>
  </si>
  <si>
    <t>IF-2020-35583077-APN-DTYC#MS</t>
  </si>
  <si>
    <t>0003-00014988</t>
  </si>
  <si>
    <t>EX-2020-35585077-APN-DTYC#MS</t>
  </si>
  <si>
    <t>IF-2020-35584919-APN-DTYC#MS</t>
  </si>
  <si>
    <t>30502251291_013_00014_00000075</t>
  </si>
  <si>
    <t>EX-2020-35586126-APN-DTYC#MS</t>
  </si>
  <si>
    <t>IF-2020-35585634-APN-DTYC#MS</t>
  </si>
  <si>
    <t>0003-00014990</t>
  </si>
  <si>
    <t>EX-2020-35586878-APN-DTYC#MS</t>
  </si>
  <si>
    <t>IF-2020-35586568-APN-DTYC#MS</t>
  </si>
  <si>
    <t>30502251291_011_00014_00000218</t>
  </si>
  <si>
    <t>EX-2020-35588143-APN-DTYC#MS</t>
  </si>
  <si>
    <t>IF-2020-35587616-APN-DTYC#MS</t>
  </si>
  <si>
    <t>0003-00014991</t>
  </si>
  <si>
    <t>EX-2020-35591790-APN-DTYC#MS</t>
  </si>
  <si>
    <t>IF-2020-35591360-APN-DTYC#MS</t>
  </si>
  <si>
    <t>0003-00014992</t>
  </si>
  <si>
    <t>EX-2020-35593665-APN-DTYC#MS</t>
  </si>
  <si>
    <t>IF-2020-35593174-APN-DTYC#MS</t>
  </si>
  <si>
    <t>0003-00014995</t>
  </si>
  <si>
    <t>EX-2020-35595570-APN-DTYC#MS</t>
  </si>
  <si>
    <t>IF-2020-35595322-APN-DTYC#MS</t>
  </si>
  <si>
    <t>0003-00014996</t>
  </si>
  <si>
    <t>EX-2020-35597795-APN-DTYC#MS</t>
  </si>
  <si>
    <t>IF-2020-35597549-APN-DTYC#MS</t>
  </si>
  <si>
    <t>0003-00014999</t>
  </si>
  <si>
    <t>EX-2020-35599578-APN-DTYC#MS</t>
  </si>
  <si>
    <t>IF-2020-35599371-APN-DTYC#MS</t>
  </si>
  <si>
    <t>0003-00015000</t>
  </si>
  <si>
    <t>EX-2020-35637756-APN-DTYC#MS</t>
  </si>
  <si>
    <t>IF-2020-35637195-APN-DTYC#MS</t>
  </si>
  <si>
    <t>B034400000873</t>
  </si>
  <si>
    <t>EX-2020-35686322-APN-DTYC#MS</t>
  </si>
  <si>
    <t>IF-2020-35684897-APN-DTYC#MS</t>
  </si>
  <si>
    <t>000008-00000468</t>
  </si>
  <si>
    <t>Laboratorio Dominguez S.A.</t>
  </si>
  <si>
    <t>2.5.2-9500.4</t>
  </si>
  <si>
    <t>Inductor del parto</t>
  </si>
  <si>
    <t>EX-2020-35799268-APN-DTYC#MS</t>
  </si>
  <si>
    <t>IF-2020-35797758-APN-DTYC#MS</t>
  </si>
  <si>
    <t>B-00003-00009379</t>
  </si>
  <si>
    <t>BIOARS SA</t>
  </si>
  <si>
    <t>HAV IgM</t>
  </si>
  <si>
    <t>HBsAB</t>
  </si>
  <si>
    <t>HAV Ab</t>
  </si>
  <si>
    <t>HBe Ag&amp;Ab</t>
  </si>
  <si>
    <t xml:space="preserve">HBc IgM </t>
  </si>
  <si>
    <t>EX-2020-35815324-APN-DTYC#MS</t>
  </si>
  <si>
    <t>IF-2020-35811860-APN-DTYC#MS</t>
  </si>
  <si>
    <t>0006-00000874</t>
  </si>
  <si>
    <t>Leche en Polvo Entera Instantanea Fortificada con Vit. C, Hierro y Zinc. Libre de Gluten</t>
  </si>
  <si>
    <t>EX-2020-35822110-APN-DTYC#MS</t>
  </si>
  <si>
    <t>IF-2020-35820924-APN-DTYC#MS</t>
  </si>
  <si>
    <t>0006-00000875</t>
  </si>
  <si>
    <t>EX-2020-35885159-APN-DTYC#MS</t>
  </si>
  <si>
    <t>IF-2020-35884755-APN-DTYC#MS</t>
  </si>
  <si>
    <t>2975B00061797</t>
  </si>
  <si>
    <t>CORREOOFICIALDELA REPUBLICAARGENTINA</t>
  </si>
  <si>
    <t>3.5.1-6176.1</t>
  </si>
  <si>
    <t xml:space="preserve">Distribución </t>
  </si>
  <si>
    <t>botiquines</t>
  </si>
  <si>
    <t>EX-2020-35901401-APN-DTYC#MS</t>
  </si>
  <si>
    <t>IF-2020-35901354-APN-DTYC#MS</t>
  </si>
  <si>
    <t>0143-00023226</t>
  </si>
  <si>
    <t>ACTA DEL 29.04.20</t>
  </si>
  <si>
    <t>2.5.2-1875.80</t>
  </si>
  <si>
    <t>SALBUTRAL+AEROMED</t>
  </si>
  <si>
    <t>EX-2020-35902517-APN-DTYC#MS</t>
  </si>
  <si>
    <t>IF-2020-35902178-APN-DTYC#MS</t>
  </si>
  <si>
    <t>00143-00023336</t>
  </si>
  <si>
    <t>ACTA DEL 13.05.20 - ACTA DEL 15.05.20</t>
  </si>
  <si>
    <t>EX-2020-35903492-APN-DTYC#MS</t>
  </si>
  <si>
    <t>IF-2020-35903179-APN-DTYC#MS</t>
  </si>
  <si>
    <t>0143-00023237</t>
  </si>
  <si>
    <t>EX-2020-35904716-APN-DTYC#MS</t>
  </si>
  <si>
    <t>IF-2020-35904660-APN-DTYC#MS</t>
  </si>
  <si>
    <t>0143-00023270</t>
  </si>
  <si>
    <t>ACTA DEL 05.05.20</t>
  </si>
  <si>
    <t>EX-2020-35905899-APN-DTYC#MS</t>
  </si>
  <si>
    <t>IF-2020-35905578-APN-DTYC#MS</t>
  </si>
  <si>
    <t>143-00023225</t>
  </si>
  <si>
    <t>EX-2020-35907420-APN-DTYC#MS</t>
  </si>
  <si>
    <t>IF-2020-35906942-APN-DTYC#MS</t>
  </si>
  <si>
    <t>0143-00023269</t>
  </si>
  <si>
    <t>EX-2020-35908946-APN-DTYC#MS</t>
  </si>
  <si>
    <t>IF-2020-35908487-APN-DTYC#MS</t>
  </si>
  <si>
    <t>0143-00023274</t>
  </si>
  <si>
    <t>EX-2020-35912487-APN-DTYC#MS</t>
  </si>
  <si>
    <t>IF-2020-35909869-APN-DTYC#MS</t>
  </si>
  <si>
    <t>0143-00023227</t>
  </si>
  <si>
    <t>EX-2020-35916232-APN-DTYC#MS</t>
  </si>
  <si>
    <t>IF-2020-35909225-APN-DTYC#MS</t>
  </si>
  <si>
    <t>0014-00005189</t>
  </si>
  <si>
    <t>ANTIRRETRIVIRALES EFAVIRENZ</t>
  </si>
  <si>
    <t>EX-2020-35917927-APN-DTYC#MS</t>
  </si>
  <si>
    <t>IF-2020-35917190-APN-DTYC#MS</t>
  </si>
  <si>
    <t>0001-00005265</t>
  </si>
  <si>
    <t>0002-00000446</t>
  </si>
  <si>
    <t>EX-2020-35923435-APN-DTYC#MS</t>
  </si>
  <si>
    <t>IF-2020-35923196-APN-DTYC#MS</t>
  </si>
  <si>
    <t>0009-00006776</t>
  </si>
  <si>
    <t>EX-2020-35963782-APN-DTYC#MS</t>
  </si>
  <si>
    <t>IF-2020-35924751-APN-DTYC#MS</t>
  </si>
  <si>
    <t>0009-00006777</t>
  </si>
  <si>
    <t>RTO 23874</t>
  </si>
  <si>
    <t>EX-2020-35991088-APN-DTYC#MS</t>
  </si>
  <si>
    <t>IF-2020-35988597-APN-DTYC#MS</t>
  </si>
  <si>
    <t>EX-2020-36234741-APN-DTYC#MS</t>
  </si>
  <si>
    <t>IF-2020-36233601-APN-DTYC#MS</t>
  </si>
  <si>
    <t>EX-2020-36236245-APN-DTYC#MS</t>
  </si>
  <si>
    <t>IF-2020-36236209-APN-DTYC#MS</t>
  </si>
  <si>
    <t>00002-00000007</t>
  </si>
  <si>
    <t>COMPR.AR N° 80-0013-CDI20</t>
  </si>
  <si>
    <t>152 Bis SAS</t>
  </si>
  <si>
    <t>Cofia descartable, de 50 cm de diámetro, con elástico en todo el contorno, no plisada, realizada en spumbond de 50 gramos por metro. color blanco. Hidrorepelente.</t>
  </si>
  <si>
    <t>EX-2020-36238001-APN-DTYC#MS</t>
  </si>
  <si>
    <t>IF-2020-36237451-APN-DTYC#MS</t>
  </si>
  <si>
    <t>0143-00023272</t>
  </si>
  <si>
    <t>ACTA 05.05.20</t>
  </si>
  <si>
    <t>EX-2020-36240123-APN-DTYC#MS</t>
  </si>
  <si>
    <t>IF-2020-36239516-APN-DTYC#MS</t>
  </si>
  <si>
    <t>0143-00023224</t>
  </si>
  <si>
    <t>EX-2020-36311083-APN-DTYC#MS</t>
  </si>
  <si>
    <t>IF-2020-36310414-APN-DTYC#MS</t>
  </si>
  <si>
    <t>800062CDI19</t>
  </si>
  <si>
    <t>MIRENA</t>
  </si>
  <si>
    <t>EX-2020-36313807-APN-DTYC#MS</t>
  </si>
  <si>
    <t>IF-2020-36313196-APN-DTYC#MS</t>
  </si>
  <si>
    <t>0200-00009057</t>
  </si>
  <si>
    <t>mirena</t>
  </si>
  <si>
    <t>EX-2020-36316477-APN-DTYC#MS</t>
  </si>
  <si>
    <t>IF-2020-36315874-APN-DTYC#MS</t>
  </si>
  <si>
    <t>0006B00000423</t>
  </si>
  <si>
    <t>EX-2020-36317567-APN-DTYC#MS</t>
  </si>
  <si>
    <t>IF-2020-36317239-APN-DTYC#MS</t>
  </si>
  <si>
    <t>EX-2020-36318013-APN-DTYC#MS</t>
  </si>
  <si>
    <t>IF-2020-36315940-APN-DTYC#MS</t>
  </si>
  <si>
    <t>0020-00004451</t>
  </si>
  <si>
    <t>EX-2020-36323465-APN-DTYC#MS</t>
  </si>
  <si>
    <t>IF-2020-36318671-APN-DTYC#MS</t>
  </si>
  <si>
    <t>0080-00000647</t>
  </si>
  <si>
    <t>COVID-19 Nº3/2020</t>
  </si>
  <si>
    <t>0083-00020891</t>
  </si>
  <si>
    <t>COFS18H-00</t>
  </si>
  <si>
    <t>COFIA(TSU) SP SPUNBOND 18 GRS HEMORREPELENTE</t>
  </si>
  <si>
    <t>CAMI45H-000-001</t>
  </si>
  <si>
    <t>CAMISOLIN SMS MEDICAL 45GRS HEMORREPELENTE</t>
  </si>
  <si>
    <t>CUBS30H-000-00</t>
  </si>
  <si>
    <t>CUBREBOTA SP SPUNBOND 30 GRS HEMORREPELENTE</t>
  </si>
  <si>
    <t>EX-2020-36327389-APN-DTYC#MS</t>
  </si>
  <si>
    <t>IF-2020-36327320-APN-DTYC#MS</t>
  </si>
  <si>
    <t>6216-00000671</t>
  </si>
  <si>
    <t>MASTELLONE HERMANOS SA</t>
  </si>
  <si>
    <t>LECHE ENTERA EN POLVO MARCA LA SERENISIMA</t>
  </si>
  <si>
    <t>KILOGRAMO</t>
  </si>
  <si>
    <t>EX-2020-36328062-APN-DTYC#MS</t>
  </si>
  <si>
    <t>IF-2020-36326524-APN-DTYC#MS</t>
  </si>
  <si>
    <t>0080-00000648</t>
  </si>
  <si>
    <t>COFS18H-000-00</t>
  </si>
  <si>
    <t xml:space="preserve">COFIA(TSU) SP SPUNBOND 18 GRS HEMORREPELENTE </t>
  </si>
  <si>
    <t xml:space="preserve">CAMISOLIN SMS MEDICAL 45 GRS HEMORREPELENTE </t>
  </si>
  <si>
    <t xml:space="preserve">CUBREBOTA SP SPUNBOND 30 GRS HEMORREPELENTE </t>
  </si>
  <si>
    <t>EX-2020-36333249-APN-DTYC#MS</t>
  </si>
  <si>
    <t>IF-2020-36332534-APN-DTYC#MS</t>
  </si>
  <si>
    <t>0084B00001586</t>
  </si>
  <si>
    <t xml:space="preserve">80-0007-LPU19 </t>
  </si>
  <si>
    <t>2.5.2- 5791.27</t>
  </si>
  <si>
    <t>INMUNOSUPRESORES; DROGA GENERICA: MICOFELONATO MOFETILO, PRESENTACION: COMPRIMIDO X 180 mGr</t>
  </si>
  <si>
    <t>EX-2020-36335881-APN-DTYC#MS</t>
  </si>
  <si>
    <t>IF-2020-36335326-APN-DTYC#MS</t>
  </si>
  <si>
    <t>0084B00001587</t>
  </si>
  <si>
    <t>2.5.2- 5791.49</t>
  </si>
  <si>
    <t>INMUNOSUPRESORES; DROGA GENERICA: MICOFENOLATO 360 mGr, PRESENTACION: ENVASE X 120 UN</t>
  </si>
  <si>
    <t>EX-2020-36339768-APN-DTYC#MS</t>
  </si>
  <si>
    <t>IF-2020-36338330-APN-DTYC#MS</t>
  </si>
  <si>
    <t>0084B00001588</t>
  </si>
  <si>
    <t>EX-2020-36342724-APN-DTYC#MS</t>
  </si>
  <si>
    <t>IF-2020-36342019-APN-DTYC#MS</t>
  </si>
  <si>
    <t>0084B00001589</t>
  </si>
  <si>
    <t>EX-2020-36349285-APN-DTYC#MS</t>
  </si>
  <si>
    <t>IF-2020-36347933-APN-DTYC#MS</t>
  </si>
  <si>
    <t>0080-00000649</t>
  </si>
  <si>
    <t>0083-00020893</t>
  </si>
  <si>
    <t>CAMISOLIN SMS MEDICAL 45 GRS HEMORREPELENTE</t>
  </si>
  <si>
    <t>EX-2020-36351412-APN-DTYC#MS</t>
  </si>
  <si>
    <t>IF-2020-36350064-APN-DTYC#MS</t>
  </si>
  <si>
    <t>0084B00001591</t>
  </si>
  <si>
    <t>2.5.2- 5791.35</t>
  </si>
  <si>
    <t>INMUNOSUPRESORES; DROGA GENERICA: EVEROLIMUS 0,25 mGr, PRESENTACION: COMPRIMIDO X 60</t>
  </si>
  <si>
    <t>EX-2020-36352902-APN-DTYC#MS</t>
  </si>
  <si>
    <t>IF-2020-36351909-APN-DTYC#MS</t>
  </si>
  <si>
    <t>B034400000879</t>
  </si>
  <si>
    <t>EX-2020-36359737-APN-DTYC#MS</t>
  </si>
  <si>
    <t>IF-2020-36359221-APN-DTYC#MS</t>
  </si>
  <si>
    <t>0009-0006789</t>
  </si>
  <si>
    <t>SULFAMETOZAXOL + TRIMETOPRIMA</t>
  </si>
  <si>
    <t>EX-2020-36361944-APN-DTYC#MS</t>
  </si>
  <si>
    <t>IF-2020-36361117-APN-DTYC#MS</t>
  </si>
  <si>
    <t>0009-00006795</t>
  </si>
  <si>
    <t>SULFAMETOXAZOL + TRIMETOPRIMA</t>
  </si>
  <si>
    <t>EX-2020-36363912-APN-DTYC#MS</t>
  </si>
  <si>
    <t>IF-2020-36362817-APN-DTYC#MS</t>
  </si>
  <si>
    <t>2.5.2- 5791.36</t>
  </si>
  <si>
    <t>INMUNOSUPRESORES; DROGA GENERICA:EVEROLIMUS 0,50 mGr, PRESENTACION: COMPRIMIDO X 60</t>
  </si>
  <si>
    <t>EX-2020-36365784-APN-DTYC#MS</t>
  </si>
  <si>
    <t>IF-2020-36365534-APN-DTYC#MS</t>
  </si>
  <si>
    <t>0009-00006799</t>
  </si>
  <si>
    <t>EX-2020-36371559-APN-DTYC#MS</t>
  </si>
  <si>
    <t>IF-2020-36371071-APN-DTYC#MS</t>
  </si>
  <si>
    <t>0084B00000893</t>
  </si>
  <si>
    <t>2.5.2- 5791.19</t>
  </si>
  <si>
    <t>INMUNOSUPRESORES; DROGA GENERICA: EVEROLIMUS 0,75 mGr, PRESENTACION: COMPRIMIDO X 60</t>
  </si>
  <si>
    <t>EX-2020-36375640-APN-DTYC#MS</t>
  </si>
  <si>
    <t>IF-2020-36375209-APN-DTYC#MS</t>
  </si>
  <si>
    <t>0084B00001592</t>
  </si>
  <si>
    <t>INMUNOSUPRESORES; DROGA GENERICA: CICLOSPORINA 100 mGr, PRESENTACION:CAPSULA</t>
  </si>
  <si>
    <t>EX-2020-36382255-APN-DTYC#MS</t>
  </si>
  <si>
    <t>IF-2020-36381523-APN-DTYC#MS</t>
  </si>
  <si>
    <t>0084B00000894</t>
  </si>
  <si>
    <t>2.5.2- 5791.51</t>
  </si>
  <si>
    <t>INMUNOSUPRESORES; DROGA GENERICA:BASILIXIMAB, PRESENTACION:ENVASE X 20 mGr</t>
  </si>
  <si>
    <t>EX-2020-36404796-APN-DTYC#MS</t>
  </si>
  <si>
    <t>IF-2020-36404332-APN-DTYC#MS</t>
  </si>
  <si>
    <t>B00002-00003181</t>
  </si>
  <si>
    <t>EX-2020-36409554-APN-DTYC#MS</t>
  </si>
  <si>
    <t>IF-2020-36409164-APN-DTYC#MS</t>
  </si>
  <si>
    <t>B00002-00003180</t>
  </si>
  <si>
    <t xml:space="preserve">Ibuprofeno Jbe x 90ml </t>
  </si>
  <si>
    <t>EX-2020-36411094-APN-DTYC#MS</t>
  </si>
  <si>
    <t>IF-2020-36410285-APN-DTYC#MS</t>
  </si>
  <si>
    <t>0008-00000949</t>
  </si>
  <si>
    <t>EX-2020-36416687-APN-DTYC#MS</t>
  </si>
  <si>
    <t>IF-2020-36415829-APN-DTYC#MS</t>
  </si>
  <si>
    <t>0008-00000950</t>
  </si>
  <si>
    <t>EX-2020-36420553-APN-DTYC#MS</t>
  </si>
  <si>
    <t>IF-2020-36419859-APN-DTYC#MS</t>
  </si>
  <si>
    <t>0008-00000951</t>
  </si>
  <si>
    <t>EX-2020-36431792-APN-DTYC#MS</t>
  </si>
  <si>
    <t>IF-2020-36431475-APN-DTYC#MS</t>
  </si>
  <si>
    <t>0008-00002059</t>
  </si>
  <si>
    <t>80-0028-CDI19 - AMPLIACION</t>
  </si>
  <si>
    <t>Antineoplaicos; Tipo: monodroga; Droga generica: Tretinoina 10 mgr., Forma farmaceutica: capsula, presentación: unidad</t>
  </si>
  <si>
    <t>EX-2020-36523908-APN-DTYC#MS</t>
  </si>
  <si>
    <t>IF-2020-36523283-APN-DTYC#MS</t>
  </si>
  <si>
    <t>EX-2020-36527689-APN-DTYC#MS</t>
  </si>
  <si>
    <t>IF-2020-36527282-APN-DTYC#MS</t>
  </si>
  <si>
    <t>MICOSULES ARGENTINA SA DE SCIIA</t>
  </si>
  <si>
    <t>EX-2020-36535508-APN-DTYC#MS</t>
  </si>
  <si>
    <t>IF-2020-36535084-APN-DTYC#MS</t>
  </si>
  <si>
    <t>0001-00000009</t>
  </si>
  <si>
    <t>80-0013-CDI20</t>
  </si>
  <si>
    <t>G7 Soluciones Integrales SRL</t>
  </si>
  <si>
    <t>CAMISOLINES DE CIRUGIA; TELA: POLIESTER</t>
  </si>
  <si>
    <t>2.9.5-4096.5</t>
  </si>
  <si>
    <t>CUBRECALZADOS; TIPO: DESCARTABLE, PRESENTACION: ENVASE X 1 PAR</t>
  </si>
  <si>
    <t>EX-2020-36554586-APN-DTYC#MS</t>
  </si>
  <si>
    <t>IF-2020-36554566-APN-DTYC#MS</t>
  </si>
  <si>
    <t>EX-2020-36795859-APN-DTYC#MS</t>
  </si>
  <si>
    <t>IF-2020-36794517-APN-DTYC#MS</t>
  </si>
  <si>
    <t>0008-00000961</t>
  </si>
  <si>
    <t xml:space="preserve">Mebendazol </t>
  </si>
  <si>
    <t>EX-2020-36809717-APN-DTYC#MS</t>
  </si>
  <si>
    <t>IF-2020-36809630-APN-DTYC#MS</t>
  </si>
  <si>
    <t>0001-00000010</t>
  </si>
  <si>
    <t>Unidades</t>
  </si>
  <si>
    <t>PARES</t>
  </si>
  <si>
    <t>EX-2020-36822898-APN-DTYC#MS</t>
  </si>
  <si>
    <t>IF-2020-36821170-APN-DTYC#MS</t>
  </si>
  <si>
    <t>3001-00002246</t>
  </si>
  <si>
    <t>588-702-703</t>
  </si>
  <si>
    <t>EX-2020-36833300-APN-DTYC#MS</t>
  </si>
  <si>
    <t>IF-2020-36828332-APN-DTYC#MS</t>
  </si>
  <si>
    <t>3001-00002247</t>
  </si>
  <si>
    <t>589-590-591-592-647-667-668-669-700-701-705-706</t>
  </si>
  <si>
    <t>179https://tramitesadistancia.gob.ar/tramitesadistancia/zkau/web/7b135bd5/mas.png</t>
  </si>
  <si>
    <t>EX-2020-36839834-APN-DTYC#MS</t>
  </si>
  <si>
    <t>IF-2020-36839655-APN-DTYC#MS</t>
  </si>
  <si>
    <t>EX-2020-36871236-APN-DTYC#MS</t>
  </si>
  <si>
    <t>IF-2020-36870448-APN-DTYC#MS</t>
  </si>
  <si>
    <t>0057 - 00002824</t>
  </si>
  <si>
    <t>LAMIVUDINA</t>
  </si>
  <si>
    <t>x 240 ml</t>
  </si>
  <si>
    <t>EX-2020-36875320-APN-DTYC#MS</t>
  </si>
  <si>
    <t>IF-2020-36875255-APN-DTYC#MS</t>
  </si>
  <si>
    <t>0064 - 00000373</t>
  </si>
  <si>
    <t>EX-2020-36904810-APN-DTYC#MS</t>
  </si>
  <si>
    <t>IF-2020-36904004-APN-DTYC#MS</t>
  </si>
  <si>
    <t>0080-00000655</t>
  </si>
  <si>
    <t xml:space="preserve">CAMISOLIN SMS MEDICAL 45 GRS. HEMORREPELENTE </t>
  </si>
  <si>
    <t>EX-2020-36906762-APN-DTYC#MS</t>
  </si>
  <si>
    <t>IF-2020-36906435-APN-DTYC#MS</t>
  </si>
  <si>
    <t>0080-00000654</t>
  </si>
  <si>
    <t>0083-00020909</t>
  </si>
  <si>
    <t xml:space="preserve">R.A. INTERTRADING SA </t>
  </si>
  <si>
    <t xml:space="preserve">COFIA (TSU) SP SPUNBOND 18 GRS HEMORREPELENTE </t>
  </si>
  <si>
    <t xml:space="preserve">CUBREBOTA SP SPUNBOND 30 GRS. HEMORREPELENTE </t>
  </si>
  <si>
    <t>EX-2020-36909360-APN-DTYC#MS</t>
  </si>
  <si>
    <t>IF-2020-36908097-APN-DTYC#MS</t>
  </si>
  <si>
    <t>0080-00000653</t>
  </si>
  <si>
    <t>0083-00020904</t>
  </si>
  <si>
    <t xml:space="preserve">COFIA TSU SP SPUNBOND 18 GRS. HEMORREPELENTE </t>
  </si>
  <si>
    <t>CAMISOLIN SMS MEDICAL 45 GRS. HEMORREPELENTE</t>
  </si>
  <si>
    <t>EX-2020-36912097-APN-DTYC#MS</t>
  </si>
  <si>
    <t>IF-2020-36911414-APN-DTYC#MS</t>
  </si>
  <si>
    <t>0080-00000652</t>
  </si>
  <si>
    <t>0083-00020903</t>
  </si>
  <si>
    <t>RA INTERTRADING SA</t>
  </si>
  <si>
    <t>COFIA TSU SP SPUNBOND 18GRS HEMORREPELENTE</t>
  </si>
  <si>
    <t>EX-2020-37041910-APN-DTYC#MS</t>
  </si>
  <si>
    <t>IF-2020-37037962-APN-DTYC#MS</t>
  </si>
  <si>
    <t>0008-00000960</t>
  </si>
  <si>
    <t>EX-2020-37065401-APN-DTYC#MS</t>
  </si>
  <si>
    <t>IF-2020-37064073-APN-DTYC#MS</t>
  </si>
  <si>
    <t>0008-00000962</t>
  </si>
  <si>
    <t>EX-2020-37069037-APN-DTYC#MS</t>
  </si>
  <si>
    <t>IF-2020-37068487-APN-DTYC#MS</t>
  </si>
  <si>
    <t>0008-00000964</t>
  </si>
  <si>
    <t>EX-2020-37081420-APN-DTYC#MS</t>
  </si>
  <si>
    <t>IF-2020-37077913-APN-DTYC#MS</t>
  </si>
  <si>
    <t>80-0016-LPU18-</t>
  </si>
  <si>
    <t>EX-2020-37109495-APN-DTYC#MS</t>
  </si>
  <si>
    <t>IF-2020-37107636-APN-DTYC#MS</t>
  </si>
  <si>
    <t>2975B00087682</t>
  </si>
  <si>
    <t>80-0028-cdi17</t>
  </si>
  <si>
    <t>CORREO OFICIAL DE LA REPUBLICA ARGENTINA S.A.</t>
  </si>
  <si>
    <t>ALMACENAMIENTO</t>
  </si>
  <si>
    <t>imposiciones</t>
  </si>
  <si>
    <t>EX-2020-37120931-APN-DTYC#MS</t>
  </si>
  <si>
    <t>IF-2020-37120666-APN-DTYC#MS</t>
  </si>
  <si>
    <t>0009-00006829</t>
  </si>
  <si>
    <t>RTO 239223</t>
  </si>
  <si>
    <t>AMOXICILINA COMP</t>
  </si>
  <si>
    <t>EX-2020-37133074-APN-DTYC#MS</t>
  </si>
  <si>
    <t>IF-2020-37132051-APN-DTYC#MS</t>
  </si>
  <si>
    <t>0006B00000424</t>
  </si>
  <si>
    <t>EX-2020-37135140-APN-DTYC#MS</t>
  </si>
  <si>
    <t>IF-2020-37134083-APN-DTYC#MS</t>
  </si>
  <si>
    <t>0006B00000425</t>
  </si>
  <si>
    <t>EX-2020-37137701-APN-DTYC#MS</t>
  </si>
  <si>
    <t>IF-2020-37137627-APN-DTYC#MS</t>
  </si>
  <si>
    <t>0015-00057990</t>
  </si>
  <si>
    <t>2.5.2-1895.32</t>
  </si>
  <si>
    <t>ESTRADIOL 17BETA RONTAGEL X 80 GR</t>
  </si>
  <si>
    <t>EX-2020-37142476-APN-DTYC#MS</t>
  </si>
  <si>
    <t>IF-2020-37142351-APN-DTYC#MS</t>
  </si>
  <si>
    <t>0015-00059170</t>
  </si>
  <si>
    <t>EX-2020-37143793-APN-DTYC#MS</t>
  </si>
  <si>
    <t>IF-2020-37142912-APN-DTYC#MS</t>
  </si>
  <si>
    <t>CELLCEPT 250MG 100CAPH AR</t>
  </si>
  <si>
    <t>EX-2020-37197614-APN-DTYC#MS</t>
  </si>
  <si>
    <t>IF-2020-37196537-APN-DTYC#MS</t>
  </si>
  <si>
    <t>Microsules Argentina SA de SCIIA</t>
  </si>
  <si>
    <t>EX-2020-37216803-APN-DTYC#MS</t>
  </si>
  <si>
    <t>IF-2020-37216136-APN-DTYC#MS</t>
  </si>
  <si>
    <t>0003-00014993</t>
  </si>
  <si>
    <t>EX-2020-37234803-APN-DTYC#MS</t>
  </si>
  <si>
    <t>IF-2020-37234112-APN-DTYC#MS</t>
  </si>
  <si>
    <t>0143-00023420</t>
  </si>
  <si>
    <t>EX-2020-37252067-APN-DTYC#MS</t>
  </si>
  <si>
    <t>IF-2020-37251712-APN-DTYC#MS</t>
  </si>
  <si>
    <t>0003-00014984</t>
  </si>
  <si>
    <t>EX-2020-37253425-APN-DTYC#MS</t>
  </si>
  <si>
    <t>IF-2020-37253163-APN-DTYC#MS</t>
  </si>
  <si>
    <t>0003-00014989</t>
  </si>
  <si>
    <t>EX-2020-37254418-APN-DTYC#MS</t>
  </si>
  <si>
    <t>IF-2020-37254276-APN-DTYC#MS</t>
  </si>
  <si>
    <t>0001-00000011</t>
  </si>
  <si>
    <t>EX-2020-37255747-APN-DTYC#MS</t>
  </si>
  <si>
    <t>IF-2020-37255550-APN-DTYC#MS</t>
  </si>
  <si>
    <t>0003-00014994</t>
  </si>
  <si>
    <t>EX-2020-37260620-APN-DTYC#MS</t>
  </si>
  <si>
    <t>IF-2020-37260381-APN-DTYC#MS</t>
  </si>
  <si>
    <t>0003-00014997</t>
  </si>
  <si>
    <t>EX-2020-37261709-APN-DTYC#MS</t>
  </si>
  <si>
    <t>IF-2020-37261441-APN-DTYC#MS</t>
  </si>
  <si>
    <t>0003-00014998</t>
  </si>
  <si>
    <t>EX-2020-37301998-APN-DTYC#MS</t>
  </si>
  <si>
    <t>IF-2020-37301298-APN-DTYC#MS</t>
  </si>
  <si>
    <t>00002-00000007|</t>
  </si>
  <si>
    <t>ADELANTO 30%</t>
  </si>
  <si>
    <t>152BIS SAS</t>
  </si>
  <si>
    <t>cofia descartable</t>
  </si>
  <si>
    <t>EX-2020-37308777-APN-DTYC#MS</t>
  </si>
  <si>
    <t>IF-2020-37308345-APN-DTYC#MS</t>
  </si>
  <si>
    <t>0018-00002059</t>
  </si>
  <si>
    <t>0001-00230934</t>
  </si>
  <si>
    <t>MUVIDINA 150/ 300 MG</t>
  </si>
  <si>
    <t>MUVIDINA</t>
  </si>
  <si>
    <t>EX-2020-37314365-APN-DTYC#MS</t>
  </si>
  <si>
    <t>IF-2020-37313842-APN-DTYC#MS</t>
  </si>
  <si>
    <t>0018-00002058</t>
  </si>
  <si>
    <t>0001-00230955</t>
  </si>
  <si>
    <t>EX-2020-37317318-APN-DTYC#MS</t>
  </si>
  <si>
    <t>IF-2020-37316993-APN-DTYC#MS</t>
  </si>
  <si>
    <t>0018-00002060</t>
  </si>
  <si>
    <t>0001-00230935</t>
  </si>
  <si>
    <t>EX-2020-37379574-APN-DTYC#MS</t>
  </si>
  <si>
    <t>IF-2020-37379113-APN-DTYC#MS</t>
  </si>
  <si>
    <t>B00002-00003184</t>
  </si>
  <si>
    <t>EX-2020-37452610-APN-DTYC#MS</t>
  </si>
  <si>
    <t>IF-2020-37452555-APN-DTYC#MS</t>
  </si>
  <si>
    <t>0015-00058838</t>
  </si>
  <si>
    <t>LECHE NUTRIBABY PREMATUROS LATA X 400GR</t>
  </si>
  <si>
    <t>EX-2020-37462013-APN-DTYC#MS</t>
  </si>
  <si>
    <t>IF-2020-37461937-APN-DTYC#MS</t>
  </si>
  <si>
    <t>0015-00059300</t>
  </si>
  <si>
    <t>EX-2020-37465581-APN-DTYC#MS</t>
  </si>
  <si>
    <t>IF-2020-37465532-APN-DTYC#MS</t>
  </si>
  <si>
    <t>0015-00059301</t>
  </si>
  <si>
    <t>EX-2020-37470402-APN-DTYC#MS</t>
  </si>
  <si>
    <t>IF-2020-37470286-APN-DTYC#MS</t>
  </si>
  <si>
    <t>0015-00059302</t>
  </si>
  <si>
    <t>EX-2020-37477302-APN-DTYC#MS</t>
  </si>
  <si>
    <t>IF-2020-37477187-APN-DTYC#MS</t>
  </si>
  <si>
    <t>0015-00059303</t>
  </si>
  <si>
    <t>LECHE NUTRIBABY PREMATUROS LATA X 400 GR</t>
  </si>
  <si>
    <t>EX-2020-37490643-APN-DTYC#MS</t>
  </si>
  <si>
    <t>IF-2020-37489838-APN-DTYC#MS</t>
  </si>
  <si>
    <t>0080-00000656</t>
  </si>
  <si>
    <t>0083-00020911</t>
  </si>
  <si>
    <t>EX-2020-37497038-APN-DTYC#MS</t>
  </si>
  <si>
    <t>IF-2020-37496989-APN-DTYC#MS</t>
  </si>
  <si>
    <t>0015-00059304</t>
  </si>
  <si>
    <t>EX-2020-37499348-APN-DTYC#MS</t>
  </si>
  <si>
    <t>IF-2020-37499294-APN-DTYC#MS</t>
  </si>
  <si>
    <t>0015-00059305</t>
  </si>
  <si>
    <t>EX-2020-37501764-APN-DTYC#MS</t>
  </si>
  <si>
    <t>IF-2020-37501732-APN-DTYC#MS</t>
  </si>
  <si>
    <t>0015-00059306</t>
  </si>
  <si>
    <t>EX-2020-37503694-APN-DTYC#MS</t>
  </si>
  <si>
    <t>IF-2020-37503657-APN-DTYC#MS</t>
  </si>
  <si>
    <t>0015-00059307</t>
  </si>
  <si>
    <t>EX-2020-37525103-APN-DTYC#MS</t>
  </si>
  <si>
    <t>IF-2020-37524919-APN-DTYC#MS</t>
  </si>
  <si>
    <t>2975B00079354</t>
  </si>
  <si>
    <t>80-0028CDI17</t>
  </si>
  <si>
    <t>Correo Oficial de la Republica Argentina SA</t>
  </si>
  <si>
    <t>Distribución</t>
  </si>
  <si>
    <t>EX-2020-37527439-APN-DTYC#MS</t>
  </si>
  <si>
    <t>IF-2020-37527417-APN-DTYC#MS</t>
  </si>
  <si>
    <t>0015-00059665</t>
  </si>
  <si>
    <t>EX-2020-37529224-APN-DTYC#MS</t>
  </si>
  <si>
    <t>IF-2020-37529196-APN-DTYC#MS</t>
  </si>
  <si>
    <t>0015-00059666</t>
  </si>
  <si>
    <t>EX-2020-37529429-APN-DTYC#MS</t>
  </si>
  <si>
    <t>IF-2020-37529241-APN-DTYC#MS</t>
  </si>
  <si>
    <t>2975B00079355</t>
  </si>
  <si>
    <t>Botiquines</t>
  </si>
  <si>
    <t>EX-2020-37530827-APN-DTYC#MS</t>
  </si>
  <si>
    <t>IF-2020-37530797-APN-DTYC#MS</t>
  </si>
  <si>
    <t>0015-00059667</t>
  </si>
  <si>
    <t>EX-2020-37534293-APN-DTYC#MS</t>
  </si>
  <si>
    <t>IF-2020-37534251-APN-DTYC#MS</t>
  </si>
  <si>
    <t>0015-00059668</t>
  </si>
  <si>
    <t>EX-2020-37537018-APN-DTYC#MS</t>
  </si>
  <si>
    <t>IF-2020-37536997-APN-DTYC#MS</t>
  </si>
  <si>
    <t>0015-00059669</t>
  </si>
  <si>
    <t>EX-2020-37539714-APN-DTYC#MS</t>
  </si>
  <si>
    <t>IF-2020-37539688-APN-DTYC#MS</t>
  </si>
  <si>
    <t>0015-00059670</t>
  </si>
  <si>
    <t>EX-2020-37545714-APN-DTYC#MS</t>
  </si>
  <si>
    <t>IF-2020-37544424-APN-DTYC#MS</t>
  </si>
  <si>
    <t>0006B00000420</t>
  </si>
  <si>
    <t>EX-2020-37547192-APN-DTYC#MS</t>
  </si>
  <si>
    <t>IF-2020-37546446-APN-DTYC#MS</t>
  </si>
  <si>
    <t>0006B00000421</t>
  </si>
  <si>
    <t>EX-2020-37570296-APN-DTYC#MS</t>
  </si>
  <si>
    <t>IF-2020-37570245-APN-DTYC#MS</t>
  </si>
  <si>
    <t>0015-00059672</t>
  </si>
  <si>
    <t>EX-2020-37571054-APN-DTYC#MS</t>
  </si>
  <si>
    <t>IF-2020-37571050-APN-DTYC#MS</t>
  </si>
  <si>
    <t>0015-00058937</t>
  </si>
  <si>
    <t>EX-2020-37620064-APN-DTYC#MS</t>
  </si>
  <si>
    <t>IF-2020-37619846-APN-DTYC#MS</t>
  </si>
  <si>
    <t>0080-00000657</t>
  </si>
  <si>
    <t>0083-00020912</t>
  </si>
  <si>
    <t>EX-2020-37621851-APN-DTYC#MS</t>
  </si>
  <si>
    <t>IF-2020-37621536-APN-DTYC#MS</t>
  </si>
  <si>
    <t>0080-00000658</t>
  </si>
  <si>
    <t>0083-00020913</t>
  </si>
  <si>
    <t>EX-2020-37624558-APN-DTYC#MS</t>
  </si>
  <si>
    <t>IF-2020-37624334-APN-DTYC#MS</t>
  </si>
  <si>
    <t>0080-00000659</t>
  </si>
  <si>
    <t>0083-00020918</t>
  </si>
  <si>
    <t>EX-2020-37706902-APN-DTYC#MS</t>
  </si>
  <si>
    <t>IF-2020-37706610-APN-DTYC#MS</t>
  </si>
  <si>
    <t>0008-00000973</t>
  </si>
  <si>
    <t>EX-2020-37708232-APN-DTYC#MS</t>
  </si>
  <si>
    <t>IF-2020-37708180-APN-DTYC#MS</t>
  </si>
  <si>
    <t>0057 - 00002845</t>
  </si>
  <si>
    <t>EX-2020-37736815-APN-DTYC#MS</t>
  </si>
  <si>
    <t>IF-2020-37736402-APN-DTYC#MS</t>
  </si>
  <si>
    <t>EX-2020-37760251-APN-DTYC#MS</t>
  </si>
  <si>
    <t>IF-2020-37758996-APN-DTYC#MS</t>
  </si>
  <si>
    <t>EX-2020-37761696-APN-DTYC#MS</t>
  </si>
  <si>
    <t>IF-2020-37759548-APN-DTYC#MS</t>
  </si>
  <si>
    <t>B034400000906</t>
  </si>
  <si>
    <t>EX-2020-37797634-APN-DTYC#MS</t>
  </si>
  <si>
    <t>IF-2020-37796848-APN-DTYC#MS</t>
  </si>
  <si>
    <t>0001-00000012</t>
  </si>
  <si>
    <t>EX-2020-38004308-APN-DTYC#MS</t>
  </si>
  <si>
    <t>IF-2020-38003107-APN-DTYC#MS</t>
  </si>
  <si>
    <t>Microsueles Argentina SA DE SCIIA</t>
  </si>
  <si>
    <t>EX-2020-38009519-APN-DTYC#MS</t>
  </si>
  <si>
    <t>IF-2020-38005168-APN-DTYC#MS</t>
  </si>
  <si>
    <t>0106-00009262</t>
  </si>
  <si>
    <t>EX-2020-38046969-APN-DTYC#MS</t>
  </si>
  <si>
    <t>IF-2020-38045958-APN-DTYC#MS</t>
  </si>
  <si>
    <t>EX-2020-38051040-APN-DTYC#MS</t>
  </si>
  <si>
    <t>IF-2020-38050246-APN-DTYC#MS</t>
  </si>
  <si>
    <t>0056-00004099</t>
  </si>
  <si>
    <t>EX-2020-38056106-APN-DTYC#MS</t>
  </si>
  <si>
    <t>IF-2020-38055287-APN-DTYC#MS</t>
  </si>
  <si>
    <t>0056-00004101</t>
  </si>
  <si>
    <t>EX-2020-38064287-APN-DTYC#MS</t>
  </si>
  <si>
    <t>IF-2020-38063674-APN-DTYC#MS</t>
  </si>
  <si>
    <t>0056-00004102</t>
  </si>
  <si>
    <t>Acido valpróico Jarabe</t>
  </si>
  <si>
    <t>EX-2020-38264969-APN-DTYC#MS</t>
  </si>
  <si>
    <t>IF-2020-38264861-APN-DTYC#MS</t>
  </si>
  <si>
    <t>0080-00000661</t>
  </si>
  <si>
    <t>0083-00020925</t>
  </si>
  <si>
    <t>EX-2020-38267608-APN-DTYC#MS</t>
  </si>
  <si>
    <t>IF-2020-38267553-APN-DTYC#MS</t>
  </si>
  <si>
    <t>0080-00000662</t>
  </si>
  <si>
    <t>0083-00020926</t>
  </si>
  <si>
    <t>EX-2020-38270342-APN-DTYC#MS</t>
  </si>
  <si>
    <t>IF-2020-38270268-APN-DTYC#MS</t>
  </si>
  <si>
    <t>0080-00000663</t>
  </si>
  <si>
    <t>0083-00020927</t>
  </si>
  <si>
    <t>EX-2020-38270868-APN-DTYC#MS</t>
  </si>
  <si>
    <t>IF-2020-38270754-APN-DTYC#MS</t>
  </si>
  <si>
    <t>0080-00000664</t>
  </si>
  <si>
    <t>0083-00020930</t>
  </si>
  <si>
    <t>EX-2020-38271461-APN-DTYC#MS</t>
  </si>
  <si>
    <t>IF-2020-38271383-APN-DTYC#MS</t>
  </si>
  <si>
    <t>0080-00000665</t>
  </si>
  <si>
    <t>0083-00020931</t>
  </si>
  <si>
    <t>EX-2020-38279147-APN-DTYC#MS</t>
  </si>
  <si>
    <t>IF-2020-38278975-APN-DTYC#MS</t>
  </si>
  <si>
    <t>0002-00000022</t>
  </si>
  <si>
    <t>0008-00008103</t>
  </si>
  <si>
    <t>ART893</t>
  </si>
  <si>
    <t>CAMISOLIN SMS MEDICO</t>
  </si>
  <si>
    <t>EX-2020-38279760-APN-DTYC#MS</t>
  </si>
  <si>
    <t>IF-2020-38279689-APN-DTYC#MS</t>
  </si>
  <si>
    <t>0002-00000023</t>
  </si>
  <si>
    <t>0008-00008108</t>
  </si>
  <si>
    <t>EX-2020-38280469-APN-DTYC#MS</t>
  </si>
  <si>
    <t>IF-2020-38280404-APN-DTYC#MS</t>
  </si>
  <si>
    <t>0002-00000024</t>
  </si>
  <si>
    <t>0008-00008109</t>
  </si>
  <si>
    <t>EX-2020-38280929-APN-DTYC#MS</t>
  </si>
  <si>
    <t>IF-2020-38280825-APN-DTYC#MS</t>
  </si>
  <si>
    <t>0002-00000025</t>
  </si>
  <si>
    <t>0008-00008113</t>
  </si>
  <si>
    <t>ART891</t>
  </si>
  <si>
    <t>CUBRE BOTAS</t>
  </si>
  <si>
    <t>EX-2020-38281424-APN-DTYC#MS</t>
  </si>
  <si>
    <t>IF-2020-38281216-APN-DTYC#MS</t>
  </si>
  <si>
    <t>0002-00000026</t>
  </si>
  <si>
    <t>0008-00008120</t>
  </si>
  <si>
    <t>EX-2020-38349709-APN-DTYC#MS</t>
  </si>
  <si>
    <t>IF-2020-38349500-APN-DTYC#MS</t>
  </si>
  <si>
    <t>Betametasona Gotas</t>
  </si>
  <si>
    <t>EX-2020-38366307-APN-DTYC#MS</t>
  </si>
  <si>
    <t>IF-2020-38365368-APN-DTYC#MS</t>
  </si>
  <si>
    <t>0001-00000013</t>
  </si>
  <si>
    <t>EX-2020-38499681-APN-DTYC#MS</t>
  </si>
  <si>
    <t>IF-2020-38498664-APN-DTYC#MS</t>
  </si>
  <si>
    <t>0008-00000979</t>
  </si>
  <si>
    <t>EX-2020-38502820-APN-DTYC#MS</t>
  </si>
  <si>
    <t>IF-2020-38502108-APN-DTYC#MS</t>
  </si>
  <si>
    <t>0008-00000980</t>
  </si>
  <si>
    <t>EX-2020-38674339-APN-DTYC#MS</t>
  </si>
  <si>
    <t>IF-2020-38673080-APN-DTYC#MS</t>
  </si>
  <si>
    <t>00002-00000011</t>
  </si>
  <si>
    <t xml:space="preserve">Cofias descartables, 50 cm de diámetro, con elástico en todo el contorno, no plisada, realizada en spumbond de 50 gramos por metro color blanco. Hidrorepelente. </t>
  </si>
  <si>
    <t>EX-2020-38680801-APN-DTYC#MS</t>
  </si>
  <si>
    <t>IF-2020-38680388-APN-DTYC#MS</t>
  </si>
  <si>
    <t>00002-00000012</t>
  </si>
  <si>
    <t>EX-2020-38744125-APN-DTYC#MS</t>
  </si>
  <si>
    <t>IF-2020-38741122-APN-DTYC#MS</t>
  </si>
  <si>
    <t>0020-00004456</t>
  </si>
  <si>
    <t>LEVONORGESTREL -ETINILESTRADIOL</t>
  </si>
  <si>
    <t>EX-2020-38745049-APN-DTYC#MS</t>
  </si>
  <si>
    <t>IF-2020-38729276-APN-DTYC#MS</t>
  </si>
  <si>
    <t>EX-2020-38894359-APN-DTYC#MS</t>
  </si>
  <si>
    <t>IF-2020-38894341-APN-DTYC#MS</t>
  </si>
  <si>
    <t>0015-00059671</t>
  </si>
  <si>
    <t>EX-2020-38896179-APN-DTYC#MS</t>
  </si>
  <si>
    <t>IF-2020-38896145-APN-DTYC#MS</t>
  </si>
  <si>
    <t>0015-00059673</t>
  </si>
  <si>
    <t>EX-2020-38943591-APN-DTYC#MS</t>
  </si>
  <si>
    <t>IF-2020-38943557-APN-DTYC#MS</t>
  </si>
  <si>
    <t>6216-00000674</t>
  </si>
  <si>
    <t>Leche en polvo entera Marca LA SERENISIMA</t>
  </si>
  <si>
    <t>EX-2020-38945770-APN-DTYC#MS</t>
  </si>
  <si>
    <t>IF-2020-38945698-APN-DTYC#MS</t>
  </si>
  <si>
    <t>6216-00000673</t>
  </si>
  <si>
    <t>EX-2020-39014828-APN-DTYC#MS</t>
  </si>
  <si>
    <t>IF-2020-39014750-APN-DTYC#MS</t>
  </si>
  <si>
    <t>00002-00000140</t>
  </si>
  <si>
    <t>ANTICIPO FINANCIERO</t>
  </si>
  <si>
    <t>EX-2020-39026064-APN-DTYC#MS</t>
  </si>
  <si>
    <t>IF-2020-39024012-APN-DTYC#MS</t>
  </si>
  <si>
    <t>B-00003-00000422</t>
  </si>
  <si>
    <t>guantes de examen latex talle m</t>
  </si>
  <si>
    <t>u</t>
  </si>
  <si>
    <t>EX-2020-39030490-APN-DTYC#MS</t>
  </si>
  <si>
    <t>IF-2020-39029145-APN-DTYC#MS</t>
  </si>
  <si>
    <t>B-00003-00000423</t>
  </si>
  <si>
    <t xml:space="preserve">guante de latex m de examen </t>
  </si>
  <si>
    <t>EX-2020-39167095-APN-DTYC#MS</t>
  </si>
  <si>
    <t>IF-2020-39166749-APN-DTYC#MS</t>
  </si>
  <si>
    <t>comprimidoS</t>
  </si>
  <si>
    <t>EX-2020-39171030-APN-DTYC#MS</t>
  </si>
  <si>
    <t>IF-2020-39170548-APN-DTYC#MS</t>
  </si>
  <si>
    <t>EX-2020-39195158-APN-DTYC#MS</t>
  </si>
  <si>
    <t>IF-2020-39195096-APN-DTYC#MS</t>
  </si>
  <si>
    <t>0002-00000027</t>
  </si>
  <si>
    <t>0008-00008123</t>
  </si>
  <si>
    <t>CAMISOLIN SMS</t>
  </si>
  <si>
    <t>CUBRE BOTA</t>
  </si>
  <si>
    <t>EX-2020-39195458-APN-DTYC#MS</t>
  </si>
  <si>
    <t>IF-2020-39195409-APN-DTYC#MS</t>
  </si>
  <si>
    <t>0002-00000028</t>
  </si>
  <si>
    <t>0008-00008124</t>
  </si>
  <si>
    <t>EX-2020-39224825-APN-DTYC#MS</t>
  </si>
  <si>
    <t>IF-2020-39224139-APN-DTYC#MS</t>
  </si>
  <si>
    <t>0143-00023456</t>
  </si>
  <si>
    <t>EX-2020-39254603-APN-DTYC#MS</t>
  </si>
  <si>
    <t>IF-2020-39253838-APN-DTYC#MS</t>
  </si>
  <si>
    <t>0044B00132238</t>
  </si>
  <si>
    <t>252-01805-0037</t>
  </si>
  <si>
    <t>Mgr</t>
  </si>
  <si>
    <t>EX-2020-39283632-APN-DTYC#MS</t>
  </si>
  <si>
    <t>IF-2020-39283364-APN-DTYC#MS</t>
  </si>
  <si>
    <t>0001-00000014</t>
  </si>
  <si>
    <t>EX-2020-39302622-APN-DTYC#MS</t>
  </si>
  <si>
    <t>IF-2020-39298653-APN-DTYC#MS</t>
  </si>
  <si>
    <t>2975B00088018</t>
  </si>
  <si>
    <t>ARMADO</t>
  </si>
  <si>
    <t>BOTIQUINES</t>
  </si>
  <si>
    <t>INSUMOS</t>
  </si>
  <si>
    <t>EX-2020-39302812-APN-DTYC#MS</t>
  </si>
  <si>
    <t>IF-2020-39299185-APN-DTYC#MS</t>
  </si>
  <si>
    <t>2975B00088017</t>
  </si>
  <si>
    <t>correo oficial de la República Argentina</t>
  </si>
  <si>
    <t>EX-2020-39316004-APN-DTYC#MS</t>
  </si>
  <si>
    <t>IF-2020-39314401-APN-DTYC#MS</t>
  </si>
  <si>
    <t>3026-00029413</t>
  </si>
  <si>
    <t>HIPOTENSORES; TIPO: MONODROGA, DROGA GENERICA: AMLODIPINA, FORMA FARMACEUTICA: COMPRIMIDO, PRESENTACION: 5 mGr</t>
  </si>
  <si>
    <t>Cajas por 30 comprimidos</t>
  </si>
  <si>
    <t>EX-2020-39328062-APN-DTYC#MS</t>
  </si>
  <si>
    <t>IF-2020-39324774-APN-DTYC#MS</t>
  </si>
  <si>
    <t>0008-00000985</t>
  </si>
  <si>
    <t>EX-2020-39330288-APN-DTYC#MS</t>
  </si>
  <si>
    <t>IF-2020-39329878-APN-DTYC#MS</t>
  </si>
  <si>
    <t xml:space="preserve"> 3026-00029414</t>
  </si>
  <si>
    <t>ANTIINFLAMATORIOS NO ESTEROIDE; TIPO: MONODROGA, DROGA GENERICA: IBUPROFENO, FORMA FARMACEUTICA: COMPRIMIDO, PRESENTACION: 400 mGr</t>
  </si>
  <si>
    <t>Blister por 10 comprimidos</t>
  </si>
  <si>
    <t>EX-2020-39332283-APN-DTYC#MS</t>
  </si>
  <si>
    <t>IF-2020-39332174-APN-DTYC#MS</t>
  </si>
  <si>
    <t>2975B00088020</t>
  </si>
  <si>
    <t>EX-2020-39332280-APN-DTYC#MS</t>
  </si>
  <si>
    <t>IF-2020-39331007-APN-DTYC#MS</t>
  </si>
  <si>
    <t>0008-00000986</t>
  </si>
  <si>
    <t>120 COMP</t>
  </si>
  <si>
    <t>EX-2020-39336362-APN-DTYC#MS</t>
  </si>
  <si>
    <t>IF-2020-39335622-APN-DTYC#MS</t>
  </si>
  <si>
    <t>2975B00088019</t>
  </si>
  <si>
    <t>EX-2020-39340331-APN-DTYC#MS</t>
  </si>
  <si>
    <t>IF-2020-39339571-APN-DTYC#MS</t>
  </si>
  <si>
    <t>3026-00029419</t>
  </si>
  <si>
    <t>EX-2020-39341759-APN-DTYC#MS</t>
  </si>
  <si>
    <t>IF-2020-39341314-APN-DTYC#MS</t>
  </si>
  <si>
    <t>2975B00088022</t>
  </si>
  <si>
    <t>EX-2020-39343701-APN-DTYC#MS</t>
  </si>
  <si>
    <t>IF-2020-39343338-APN-DTYC#MS</t>
  </si>
  <si>
    <t>2975B00088021</t>
  </si>
  <si>
    <t>EX-2020-39345713-APN-DTYC#MS</t>
  </si>
  <si>
    <t>IF-2020-39345144-APN-DTYC#MS</t>
  </si>
  <si>
    <t>2975B00088024</t>
  </si>
  <si>
    <t>EX-2020-39347433-APN-DTYC#MS</t>
  </si>
  <si>
    <t>IF-2020-39347025-APN-DTYC#MS</t>
  </si>
  <si>
    <t>2975B00088023</t>
  </si>
  <si>
    <t>EX-2020-39350601-APN-DTYC#MS</t>
  </si>
  <si>
    <t>IF-2020-39349694-APN-DTYC#MS</t>
  </si>
  <si>
    <t>3026-00029420</t>
  </si>
  <si>
    <t>EX-2020-39430265-APN-DTYC#MS</t>
  </si>
  <si>
    <t>IF-2020-39429314-APN-DTYC#MS</t>
  </si>
  <si>
    <t>0001-00000015</t>
  </si>
  <si>
    <t>EX-2020-39439432-APN-DTYC#MS</t>
  </si>
  <si>
    <t>IF-2020-39438119-APN-DTYC#MS</t>
  </si>
  <si>
    <t>3026-00029481</t>
  </si>
  <si>
    <t xml:space="preserve"> 80-0007-LPU19</t>
  </si>
  <si>
    <t xml:space="preserve"> 2.5.2-5791.43</t>
  </si>
  <si>
    <t>INMUNOSUPRESORES; DROGA GENERICA: SIROLIMUS 2MG, PRESENTACION: COMPRIMIDO</t>
  </si>
  <si>
    <t>Pack 3x10 comprimidos</t>
  </si>
  <si>
    <t>EX-2020-39776293-APN-DTYC#MS</t>
  </si>
  <si>
    <t>IF-2020-39771065-APN-DTYC#MS</t>
  </si>
  <si>
    <t>0020-00004466</t>
  </si>
  <si>
    <t>EX-2020-39781012-APN-DTYC#MS</t>
  </si>
  <si>
    <t>IF-2020-39776514-APN-DTYC#MS</t>
  </si>
  <si>
    <t>3026-00029484</t>
  </si>
  <si>
    <t>2.5.2-5791.17</t>
  </si>
  <si>
    <t>INMUNOSUPRESORES; DROGA GENERICA: SIROLIMUS 1 MG, PRESENTACION: COMPRIMIDO X 60</t>
  </si>
  <si>
    <t>Pack Blister 6x10 tabletas</t>
  </si>
  <si>
    <t>EX-2020-39820930-APN-DTYC#MS</t>
  </si>
  <si>
    <t>IF-2020-39792420-APN-DTYC#MS</t>
  </si>
  <si>
    <t>0012B00018668</t>
  </si>
  <si>
    <t>EX-2020-39833232-APN-DTYC#MS</t>
  </si>
  <si>
    <t>IF-2020-39832493-APN-DTYC#MS</t>
  </si>
  <si>
    <t>EX-2020-39835733-APN-DTYC#MS</t>
  </si>
  <si>
    <t>IF-2020-39835129-APN-DTYC#MS</t>
  </si>
  <si>
    <t>0012B00018669</t>
  </si>
  <si>
    <t>EX-2020-39844666-APN-DTYC#MS</t>
  </si>
  <si>
    <t>IF-2020-39843129-APN-DTYC#MS</t>
  </si>
  <si>
    <t>EX-2020-39846491-APN-DTYC#MS</t>
  </si>
  <si>
    <t>IF-2020-39843161-APN-DTYC#MS</t>
  </si>
  <si>
    <t xml:space="preserve">VALGANCICLOVIR "ROCHE" VALIXA 450MG </t>
  </si>
  <si>
    <t>EX-2020-39847209-APN-DTYC#MS</t>
  </si>
  <si>
    <t>IF-2020-39846351-APN-DTYC#MS</t>
  </si>
  <si>
    <t>EX-2020-39891783-APN-DTYC#MS</t>
  </si>
  <si>
    <t>IF-2020-39891096-APN-DTYC#MS</t>
  </si>
  <si>
    <t>0143-00023568</t>
  </si>
  <si>
    <t>EX-2020-39988751-APN-DTYC#MS</t>
  </si>
  <si>
    <t>IF-2020-39987231-APN-DTYC#MS</t>
  </si>
  <si>
    <t>B00002-00003186</t>
  </si>
  <si>
    <t>Ibuprofeno Jbe. 90ml</t>
  </si>
  <si>
    <t>EX-2020-40070240-APN-DTYC#MS</t>
  </si>
  <si>
    <t>IF-2020-39999086-APN-DTYC#MS</t>
  </si>
  <si>
    <t>B-0029-00001485</t>
  </si>
  <si>
    <t>2.5.2-1821.305</t>
  </si>
  <si>
    <t>invanz-ertapenem</t>
  </si>
  <si>
    <t>EX-2020-40082542-APN-DTYC#MS</t>
  </si>
  <si>
    <t>IF-2020-40080473-APN-DTYC#MS</t>
  </si>
  <si>
    <t>00001-00000200</t>
  </si>
  <si>
    <t>EX-2020-40083241-APN-DTYC#MS</t>
  </si>
  <si>
    <t>IF-2020-40082133-APN-DTYC#MS</t>
  </si>
  <si>
    <t>EX-2020-40103087-APN-DTYC#MS</t>
  </si>
  <si>
    <t>IF-2020-40103046-APN-DTYC#MS</t>
  </si>
  <si>
    <t>EX-2020-40112791-APN-DTYC#MS</t>
  </si>
  <si>
    <t>IF-2020-40107867-APN-DTYC#MS</t>
  </si>
  <si>
    <t>0020-00004476</t>
  </si>
  <si>
    <t>EX-2020-40149610-APN-DTYC#MS</t>
  </si>
  <si>
    <t>IF-2020-40149076-APN-DTYC#MS</t>
  </si>
  <si>
    <t>Laboratorios IMA SAIC</t>
  </si>
  <si>
    <t>EX-2020-40179997-APN-DTYC#MS</t>
  </si>
  <si>
    <t>IF-2020-40178047-APN-DTYC#MS</t>
  </si>
  <si>
    <t>EX-2020-40182575-APN-DTYC#MS</t>
  </si>
  <si>
    <t>IF-2020-40181487-APN-DTYC#MS</t>
  </si>
  <si>
    <t>3026-00029482</t>
  </si>
  <si>
    <t xml:space="preserve"> 2.5.2-5791.60</t>
  </si>
  <si>
    <t>INMUNOSUPRESORES; DROGA GENERICA: SIROLIMUS 0,5 mGr, PRESENTACION: UNIDAD, TIPO: MONODROGA, FORMA FARMACEUTICA: COMPRIMIDO</t>
  </si>
  <si>
    <t>Pack Blister 10x10 tabletas</t>
  </si>
  <si>
    <t>EX-2020-40232616-APN-DTYC#MS</t>
  </si>
  <si>
    <t>IF-2020-40232589-APN-DTYC#MS</t>
  </si>
  <si>
    <t>B002700001579</t>
  </si>
  <si>
    <t>ELI LILLY INTERAMERICA INC SUC ARG</t>
  </si>
  <si>
    <t>SOMATOTROFINA - HUTROPE  x 18 UI</t>
  </si>
  <si>
    <t>EX-2020-40423120-APN-DTYC#MS</t>
  </si>
  <si>
    <t>IF-2020-40420013-APN-DTYC#MS</t>
  </si>
  <si>
    <t>B-0029-00001488</t>
  </si>
  <si>
    <t>R2</t>
  </si>
  <si>
    <t>Isentress 400mg (Raltegravir)</t>
  </si>
  <si>
    <t>R1</t>
  </si>
  <si>
    <t>Isentress 100mg (Raltegravir)</t>
  </si>
  <si>
    <t>EX-2020-40442877-APN-DTYC#MS</t>
  </si>
  <si>
    <t>IF-2020-40440157-APN-DTYC#MS</t>
  </si>
  <si>
    <t>B-0029-0001493</t>
  </si>
  <si>
    <t>n/A</t>
  </si>
  <si>
    <t>Isentress 400mg RALTEGRAVIR</t>
  </si>
  <si>
    <t>Isentress 100mg RALTEGRAVIR</t>
  </si>
  <si>
    <t>EX-2020-40577519-APN-DTYC#MS</t>
  </si>
  <si>
    <t>IF-2020-40577319-APN-DTYC#MS</t>
  </si>
  <si>
    <t>0014-00005233</t>
  </si>
  <si>
    <t>EX-2020-40607861-APN-DTYC#MS</t>
  </si>
  <si>
    <t>IF-2020-40591814-APN-DTYC#MS</t>
  </si>
  <si>
    <t>B-0029-00001494</t>
  </si>
  <si>
    <t>ISENTRESS 400MG RALTEGRAVIR</t>
  </si>
  <si>
    <t>EX-2020-40611374-APN-DTYC#MS</t>
  </si>
  <si>
    <t>IF-2020-40607288-APN-DTYC#MS</t>
  </si>
  <si>
    <t>B-0029-00001495</t>
  </si>
  <si>
    <t>isentress 400mg raltegravir</t>
  </si>
  <si>
    <t>EX-2020-40626541-APN-DTYC#MS</t>
  </si>
  <si>
    <t>IF-2020-40621011-APN-DTYC#MS</t>
  </si>
  <si>
    <t>B-0029-00001496</t>
  </si>
  <si>
    <t>EX-2020-40637748-APN-DTYC#MS</t>
  </si>
  <si>
    <t>IF-2020-40620803-APN-DTYC#MS</t>
  </si>
  <si>
    <t>0006-00000834</t>
  </si>
  <si>
    <t>EX-2020-40638372-APN-DTYC#MS</t>
  </si>
  <si>
    <t>IF-2020-40637277-APN-DTYC#MS</t>
  </si>
  <si>
    <t>0002-00000029</t>
  </si>
  <si>
    <t>0008-00008130</t>
  </si>
  <si>
    <t>EX-2020-40641884-APN-DTYC#MS</t>
  </si>
  <si>
    <t>IF-2020-40641214-APN-DTYC#MS</t>
  </si>
  <si>
    <t>0002-00000030</t>
  </si>
  <si>
    <t>0008-00008133</t>
  </si>
  <si>
    <t>EX-2020-40649623-APN-DTYC#MS</t>
  </si>
  <si>
    <t>IF-2020-40648499-APN-DTYC#MS</t>
  </si>
  <si>
    <t>0002-00000031</t>
  </si>
  <si>
    <t>0008-00008135</t>
  </si>
  <si>
    <t>EX-2020-40653038-APN-DTYC#MS</t>
  </si>
  <si>
    <t>IF-2020-40648058-APN-DTYC#MS</t>
  </si>
  <si>
    <t>B-0029-00001506</t>
  </si>
  <si>
    <t>EX-2020-40653090-APN-DTYC#MS</t>
  </si>
  <si>
    <t>IF-2020-40652328-APN-DTYC#MS</t>
  </si>
  <si>
    <t>0002-00000032</t>
  </si>
  <si>
    <t>0008-00008136</t>
  </si>
  <si>
    <t>EX-2020-40674951-APN-DTYC#MS</t>
  </si>
  <si>
    <t>EX-2020-40700534-APN-DTYC#MS</t>
  </si>
  <si>
    <t>IF-2020-40698909-APN-DTYC#MS</t>
  </si>
  <si>
    <t>EX-2020-40705871-APN-DTYC#MS</t>
  </si>
  <si>
    <t>IF-2020-40704091-APN-DTYC#MS</t>
  </si>
  <si>
    <t>B-0029-00001507</t>
  </si>
  <si>
    <t>EX-2020-40725141-APN-DTYC#MS</t>
  </si>
  <si>
    <t>IF-2020-40721091-APN-DTYC#MS</t>
  </si>
  <si>
    <t>B-0029-00001490</t>
  </si>
  <si>
    <t>implanon - etonogestrel</t>
  </si>
  <si>
    <t>unidad - implante</t>
  </si>
  <si>
    <t>EX-2020-40725305-APN-DTYC#MS</t>
  </si>
  <si>
    <t>IF-2020-40723421-APN-DTYC#MS</t>
  </si>
  <si>
    <t>3026-00029480</t>
  </si>
  <si>
    <t xml:space="preserve"> 2.5.2-1725.68</t>
  </si>
  <si>
    <t>EX-2020-40728183-APN-DTYC#MS</t>
  </si>
  <si>
    <t>IF-2020-40727389-APN-DTYC#MS</t>
  </si>
  <si>
    <t>B-0029-00001509</t>
  </si>
  <si>
    <t>unidad- implante</t>
  </si>
  <si>
    <t>EX-2020-40764293-APN-DTYC#MS</t>
  </si>
  <si>
    <t>IF-2020-40764254-APN-DTYC#MS</t>
  </si>
  <si>
    <t>0057 - 00002876</t>
  </si>
  <si>
    <t>2.5.2- 1828.80</t>
  </si>
  <si>
    <t>TENOFOVIR 300 MG + LAMIVUDINA 300 MG</t>
  </si>
  <si>
    <t>EX-2020-40767048-APN-DTYC#MS</t>
  </si>
  <si>
    <t>IF-2020-40766921-APN-DTYC#MS</t>
  </si>
  <si>
    <t>0057 - 00002877</t>
  </si>
  <si>
    <t>TENOFOVIR 300 MG + LAMIVUDINA 300 MG;</t>
  </si>
  <si>
    <t>EX-2020-40770345-APN-DTYC#MS</t>
  </si>
  <si>
    <t>IF-2020-40770230-APN-DTYC#MS</t>
  </si>
  <si>
    <t>0057 - 00002878</t>
  </si>
  <si>
    <t>EX-2020-40786601-APN-DTYC#MS</t>
  </si>
  <si>
    <t>IF-2020-40785639-APN-DTYC#MS</t>
  </si>
  <si>
    <t>EX-2020-40851150-APN-DTYC#MS</t>
  </si>
  <si>
    <t>IF-2020-40850972-APN-DTYC#MS</t>
  </si>
  <si>
    <t>LEDESMA SAAI</t>
  </si>
  <si>
    <t>2.3.1-9896.24</t>
  </si>
  <si>
    <t>Resma A4 75g, 500 hojas  sustentable. MARCA: LEDESMA NAT</t>
  </si>
  <si>
    <t>RESMA</t>
  </si>
  <si>
    <t>2.3.1-6563.968</t>
  </si>
  <si>
    <t>Resma A4 80 g, 500 hojas, marca AUTOR</t>
  </si>
  <si>
    <t>2.3.1-6563.1009</t>
  </si>
  <si>
    <t>Resma Oficio 80 g, 500hojas, Marca: AUTOR</t>
  </si>
  <si>
    <t xml:space="preserve">	2.3.1-6563.893</t>
  </si>
  <si>
    <t>resma A3 80 g, 500 hojas, Marca AUTOR</t>
  </si>
  <si>
    <t>EX-2020-41001059-APN-DTYC#MS</t>
  </si>
  <si>
    <t>IF-2020-40999519-APN-DTYC#MS</t>
  </si>
  <si>
    <t>0003-00014980</t>
  </si>
  <si>
    <t>EX-2020-41057633-APN-DTYC#MS</t>
  </si>
  <si>
    <t>IF-2020-41057580-APN-DTYC#MS</t>
  </si>
  <si>
    <t>00007-00000862</t>
  </si>
  <si>
    <t>QUIRO MED SACIF</t>
  </si>
  <si>
    <t>1 y 18</t>
  </si>
  <si>
    <t>4.3.3- 208.21</t>
  </si>
  <si>
    <t>Camas y sillas</t>
  </si>
  <si>
    <t>14 y 8</t>
  </si>
  <si>
    <t>144582.4.3.3- 208.2183</t>
  </si>
  <si>
    <t>EX-2020-41246324-APN-DTYC#MS</t>
  </si>
  <si>
    <t>IF-2020-41246244-APN-DTYC#MS</t>
  </si>
  <si>
    <t>0009-00006851</t>
  </si>
  <si>
    <t>RTO 293404</t>
  </si>
  <si>
    <t>EX-2020-41246559-APN-DTYC#MS</t>
  </si>
  <si>
    <t>IF-2020-41246501-APN-DTYC#MS</t>
  </si>
  <si>
    <t>0009-00006852</t>
  </si>
  <si>
    <t>RTO 239405</t>
  </si>
  <si>
    <t>EX-2020-41246964-APN-DTYC#MS</t>
  </si>
  <si>
    <t>IF-2020-41246909-APN-DTYC#MS</t>
  </si>
  <si>
    <t>0009-00006858</t>
  </si>
  <si>
    <t>RTO 239620</t>
  </si>
  <si>
    <t>EX-2020-41340912-APN-DTYC#MS</t>
  </si>
  <si>
    <t>IF-2020-41339382-APN-DTYC#MS</t>
  </si>
  <si>
    <t>0143-00023591</t>
  </si>
  <si>
    <t>EX-2020-41360584-APN-DTYC#MS</t>
  </si>
  <si>
    <t>IF-2020-41360503-APN-DTYC#MS</t>
  </si>
  <si>
    <t>B-0008-00001775</t>
  </si>
  <si>
    <t>HIERRO MAS ACIDO FOLICO</t>
  </si>
  <si>
    <t>EX-2020-41368192-APN-DTYC#MS</t>
  </si>
  <si>
    <t>IF-2020-41367796-APN-DTYC#MS</t>
  </si>
  <si>
    <t>0014-00005246</t>
  </si>
  <si>
    <t>antiretrovirales -NEVIRAPINA</t>
  </si>
  <si>
    <t>EX-2020-41540197-APN-DTYC#MS</t>
  </si>
  <si>
    <t>IF-2020-41539199-APN-DTYC#MS</t>
  </si>
  <si>
    <t>EX-2020-41569505-APN-DTYC#MS</t>
  </si>
  <si>
    <t>IF-2020-41569212-APN-DTYC#MS</t>
  </si>
  <si>
    <t>0002-00000033</t>
  </si>
  <si>
    <t>0008-00008146</t>
  </si>
  <si>
    <t>EX-2020-41648738-APN-DTYC#MS</t>
  </si>
  <si>
    <t>IF-2020-41645283-APN-DTYC#MS</t>
  </si>
  <si>
    <t>0020-00004495</t>
  </si>
  <si>
    <t>GLICAZIDA COMP.</t>
  </si>
  <si>
    <t>EX-2020-41657098-APN-DTYC#MS</t>
  </si>
  <si>
    <t>IF-2020-41656538-APN-DTYC#MS</t>
  </si>
  <si>
    <t>0001-000000148</t>
  </si>
  <si>
    <t>EX-2020-41659708-APN-DTYC#MS</t>
  </si>
  <si>
    <t>IF-2020-41654633-APN-DTYC#MS</t>
  </si>
  <si>
    <t>0020-00004502</t>
  </si>
  <si>
    <t>EX-2020-41663451-APN-DTYC#MS</t>
  </si>
  <si>
    <t>IF-2020-41663231-APN-DTYC#MS</t>
  </si>
  <si>
    <t>0001-00000019</t>
  </si>
  <si>
    <t>EX-2020-41670246-APN-DTYC#MS</t>
  </si>
  <si>
    <t>IF-2020-41665468-APN-DTYC#MS</t>
  </si>
  <si>
    <t>0020-00004501</t>
  </si>
  <si>
    <t>EX-2020-41708853-APN-DTYC#MS</t>
  </si>
  <si>
    <t>IF-2020-41706953-APN-DTYC#MS</t>
  </si>
  <si>
    <t>B0004-0013519</t>
  </si>
  <si>
    <t>80-003-LPR19</t>
  </si>
  <si>
    <t>VSA ALTA COMPLEJIDAD SA</t>
  </si>
  <si>
    <t>2.9.5.4198.5</t>
  </si>
  <si>
    <t>elemento descartable para cirugia / kit para cirugia de cataratas</t>
  </si>
  <si>
    <t>EX-2020-41760201-APN-DTYC#MS</t>
  </si>
  <si>
    <t>IF-2020-41759836-APN-DTYC#MS</t>
  </si>
  <si>
    <t>0002-00000034</t>
  </si>
  <si>
    <t>0008-00008149</t>
  </si>
  <si>
    <t>EX-2020-41762710-APN-DTYC#MS</t>
  </si>
  <si>
    <t>IF-2020-41762076-APN-DTYC#MS</t>
  </si>
  <si>
    <t>0002-00000035</t>
  </si>
  <si>
    <t>0008-00008151</t>
  </si>
  <si>
    <t>EX-2020-41766234-APN-DTYC#MS</t>
  </si>
  <si>
    <t>IF-2020-41765826-APN-DTYC#MS</t>
  </si>
  <si>
    <t>0002-00000036</t>
  </si>
  <si>
    <t>0008-00008152</t>
  </si>
  <si>
    <t>EX-2020-41788166-APN-DTYC#MS</t>
  </si>
  <si>
    <t>IF-2020-41787053-APN-DTYC#MS</t>
  </si>
  <si>
    <t>0143-00023273</t>
  </si>
  <si>
    <t>CERTIFICADO DE CONSTATACION DEL 05/05/20</t>
  </si>
  <si>
    <t>EX-2020-41794223-APN-DTYC#MS</t>
  </si>
  <si>
    <t>IF-2020-41793124-APN-DTYC#MS</t>
  </si>
  <si>
    <t>0143-00023275</t>
  </si>
  <si>
    <t>80-0026LLPU19</t>
  </si>
  <si>
    <t>EX-2020-41797377-APN-DTYC#MS</t>
  </si>
  <si>
    <t>IF-2020-41796050-APN-DTYC#MS</t>
  </si>
  <si>
    <t>0143-00023312</t>
  </si>
  <si>
    <t>80-0026LPU19</t>
  </si>
  <si>
    <t>CERTIFICADO DE CONSTATACION DEL 13/05/20</t>
  </si>
  <si>
    <t>EX-2020-41801032-APN-DTYC#MS</t>
  </si>
  <si>
    <t>IF-2020-41799701-APN-DTYC#MS</t>
  </si>
  <si>
    <t>0143-00023313</t>
  </si>
  <si>
    <t>EX-2020-41805247-APN-DTYC#MS</t>
  </si>
  <si>
    <t>IF-2020-41803154-APN-DTYC#MS</t>
  </si>
  <si>
    <t>0143-00023314</t>
  </si>
  <si>
    <t>CERTIFICADO DE CONSTATACION DEL 05/05/20 Y DEL 13/05/20</t>
  </si>
  <si>
    <t>EX-2020-41817756-APN-DTYC#MS</t>
  </si>
  <si>
    <t>IF-2020-41816851-APN-DTYC#MS</t>
  </si>
  <si>
    <t>003-00014452</t>
  </si>
  <si>
    <t>RS-2020-04350761-APN-SAS#MS</t>
  </si>
  <si>
    <t>2.5.2- 1828.88</t>
  </si>
  <si>
    <t>ANTIRETROVIRALES</t>
  </si>
  <si>
    <t>EX-2020-41820856-APN-DTYC#MS</t>
  </si>
  <si>
    <t>IF-2020-41819694-APN-DTYC#MS</t>
  </si>
  <si>
    <t>0003-00014856</t>
  </si>
  <si>
    <t>2.5.2-1828.88</t>
  </si>
  <si>
    <t>EX-2020-41836835-APN-DTYC#MS</t>
  </si>
  <si>
    <t>IF-2020-41835480-APN-DTYC#MS</t>
  </si>
  <si>
    <t>EX-2020-41965569-APN-DTYC#MS</t>
  </si>
  <si>
    <t>IF-2020-41964605-APN-DTYC#MS</t>
  </si>
  <si>
    <t>B034400001012</t>
  </si>
  <si>
    <t>EX-2020-41974804-APN-DTYC#MS</t>
  </si>
  <si>
    <t>IF-2020-41973674-APN-DTYC#MS</t>
  </si>
  <si>
    <t>00002-00000016</t>
  </si>
  <si>
    <t>Cofias descartables, 50 cm de diámetro, con elástico en todo el contorno, no plisada, realizada en spumbond de 50 gramos por metro color blanco. Hidrorepelente.</t>
  </si>
  <si>
    <t>EX-2020-42018729-APN-DTYC#MS</t>
  </si>
  <si>
    <t>IF-2020-42018663-APN-DTYC#MS</t>
  </si>
  <si>
    <t>B-0008-00001777</t>
  </si>
  <si>
    <t>CONTRATACION POR EMERGENCIA COVID-19 N° 2/2020</t>
  </si>
  <si>
    <t>CAMISOLINES DESCARTABLES 50 GR CON PUÑO ELASTICO</t>
  </si>
  <si>
    <t>EX-2020-42034201-APN-DTYC#MS</t>
  </si>
  <si>
    <t>IF-2020-42033973-APN-DTYC#MS</t>
  </si>
  <si>
    <t>B-0008-00001778</t>
  </si>
  <si>
    <t>EX-2020-42081696-APN-DTYC#MS</t>
  </si>
  <si>
    <t>IF-2020-42080687-APN-DTYC#MS</t>
  </si>
  <si>
    <t>0006-00000848</t>
  </si>
  <si>
    <t>EX-2020-42122452-APN-DTYC#MS</t>
  </si>
  <si>
    <t>IF-2020-42117506-APN-DTYC#MS</t>
  </si>
  <si>
    <t>0006-00000862</t>
  </si>
  <si>
    <t>EX-2020-42127270-APN-DTYC#MS</t>
  </si>
  <si>
    <t>IF-2020-42126479-APN-DTYC#MS</t>
  </si>
  <si>
    <t>EX-2020-42143909-APN-DTYC#MS</t>
  </si>
  <si>
    <t>IF-2020-42142058-APN-DTYC#MS</t>
  </si>
  <si>
    <t>0006-00000847</t>
  </si>
  <si>
    <t>EX-2020-42150722-APN-DTYC#MS</t>
  </si>
  <si>
    <t>IF-2020-42148016-APN-DTYC#MS</t>
  </si>
  <si>
    <t>0006-00000849</t>
  </si>
  <si>
    <t>EX-2020-42150787-APN-DTYC#MS</t>
  </si>
  <si>
    <t>IF-2020-42150434-APN-DTYC#MS</t>
  </si>
  <si>
    <t>EX-2020-42160883-APN-DTYC#MS</t>
  </si>
  <si>
    <t>IF-2020-42159449-APN-DTYC#MS</t>
  </si>
  <si>
    <t>0006-00000851</t>
  </si>
  <si>
    <t>EX-2020-42166138-APN-DTYC#MS</t>
  </si>
  <si>
    <t>IF-2020-42164639-APN-DTYC#MS</t>
  </si>
  <si>
    <t>0006-00000842</t>
  </si>
  <si>
    <t>EX-2020-42169710-APN-DTYC#MS</t>
  </si>
  <si>
    <t>IF-2020-42168351-APN-DTYC#MS</t>
  </si>
  <si>
    <t>0006-00000844</t>
  </si>
  <si>
    <t>80-0004_LPU18</t>
  </si>
  <si>
    <t>EX-2020-42249430-APN-DTYC#MS</t>
  </si>
  <si>
    <t>IF-2020-42241994-APN-DTYC#MS</t>
  </si>
  <si>
    <t>0143-00023605</t>
  </si>
  <si>
    <t>CERTIFICADO DE CONSTATACION DEL 05/05/20 Y CERTIFICADO DE CONSTATACION DEL 13.05.20</t>
  </si>
  <si>
    <t>EX-2020-42253615-APN-DTYC#MS</t>
  </si>
  <si>
    <t>IF-2020-42252015-APN-DTYC#MS</t>
  </si>
  <si>
    <t>0143-00023654</t>
  </si>
  <si>
    <t>CERTIFICADO DE CONSTATACION DEL 26/06/20</t>
  </si>
  <si>
    <t>EX-2020-42361710-APN-DTYC#MS</t>
  </si>
  <si>
    <t>IF-2020-42361012-APN-DTYC#MS</t>
  </si>
  <si>
    <t>0002-00000037</t>
  </si>
  <si>
    <t>0008-00008156</t>
  </si>
  <si>
    <t>EX-2020-42363481-APN-DTYC#MS</t>
  </si>
  <si>
    <t>IF-2020-42363078-APN-DTYC#MS</t>
  </si>
  <si>
    <t>0002-00000038</t>
  </si>
  <si>
    <t>0008-00008157</t>
  </si>
  <si>
    <t>EX-2020-42376449-APN-DTYC#MS</t>
  </si>
  <si>
    <t>IF-2020-42376056-APN-DTYC#MS</t>
  </si>
  <si>
    <t>0002-00000039</t>
  </si>
  <si>
    <t>0008-00008165</t>
  </si>
  <si>
    <t>EX-2020-42378241-APN-DTYC#MS</t>
  </si>
  <si>
    <t>IF-2020-42377889-APN-DTYC#MS</t>
  </si>
  <si>
    <t>0002-00000040</t>
  </si>
  <si>
    <t>0008-00016571</t>
  </si>
  <si>
    <t>EX-2020-42379625-APN-DTYC#MS</t>
  </si>
  <si>
    <t>IF-2020-42379283-APN-DTYC#MS</t>
  </si>
  <si>
    <t>0002-00000041</t>
  </si>
  <si>
    <t>0008-00016572</t>
  </si>
  <si>
    <t>EX-2020-42382869-APN-DTYC#MS</t>
  </si>
  <si>
    <t>IF-2020-42380845-APN-DTYC#MS</t>
  </si>
  <si>
    <t>A0006-00005933</t>
  </si>
  <si>
    <t>000999-01025-01026</t>
  </si>
  <si>
    <t>TAMECAS S.R.L.</t>
  </si>
  <si>
    <t>4.3.3-4853.3</t>
  </si>
  <si>
    <t>PIES DE SUERO</t>
  </si>
  <si>
    <t>4.3.7-2208.44</t>
  </si>
  <si>
    <t>MESA DE LUZ</t>
  </si>
  <si>
    <t>4.3.7-1407.1001</t>
  </si>
  <si>
    <t>MESA DE APOYO</t>
  </si>
  <si>
    <t>4.3.3-5412.11</t>
  </si>
  <si>
    <t>CARROS DE CURACIONES</t>
  </si>
  <si>
    <t>4.3.7-5605.8</t>
  </si>
  <si>
    <t>BIOMBO</t>
  </si>
  <si>
    <t>4.3.7-2207.34</t>
  </si>
  <si>
    <t>camas metalicas</t>
  </si>
  <si>
    <t>EX-2020-42389493-APN-DTYC#MS</t>
  </si>
  <si>
    <t>IF-2020-42386620-APN-DTYC#MS</t>
  </si>
  <si>
    <t>0006-00000846</t>
  </si>
  <si>
    <t>80-0004-OC18</t>
  </si>
  <si>
    <t>EX-2020-42397316-APN-DTYC#MS</t>
  </si>
  <si>
    <t>IF-2020-42394835-APN-DTYC#MS</t>
  </si>
  <si>
    <t>0006-00000845</t>
  </si>
  <si>
    <t>EX-2020-42409120-APN-DTYC#MS</t>
  </si>
  <si>
    <t>IF-2020-42401443-APN-DTYC#MS</t>
  </si>
  <si>
    <t>EX-2020-42470925-APN-DTYC#MS</t>
  </si>
  <si>
    <t>IF-2020-42470288-APN-DTYC#MS</t>
  </si>
  <si>
    <t>0143-00023569</t>
  </si>
  <si>
    <t>EX-2020-42472588-APN-DTYC#MS</t>
  </si>
  <si>
    <t>IF-2020-42472176-APN-DTYC#MS</t>
  </si>
  <si>
    <t>0143-00023586</t>
  </si>
  <si>
    <t>EX-2020-42532897-APN-DTYC#MS</t>
  </si>
  <si>
    <t>IF-2020-42532719-APN-DTYC#MS</t>
  </si>
  <si>
    <t>B034400001028</t>
  </si>
  <si>
    <t>EX-2020-42542458-APN-DTYC#MS</t>
  </si>
  <si>
    <t>IF-2020-42542271-APN-DTYC#MS</t>
  </si>
  <si>
    <t>0001-00000020</t>
  </si>
  <si>
    <t>EX-2020-42553700-APN-DTYC#MS</t>
  </si>
  <si>
    <t>IF-2020-42553587-APN-DTYC#MS</t>
  </si>
  <si>
    <t>00007-00000867</t>
  </si>
  <si>
    <t>Camas</t>
  </si>
  <si>
    <t>EX-2020-42621679-APN-DTYC#MS</t>
  </si>
  <si>
    <t>IF-2020-42621525-APN-DTYC#MS</t>
  </si>
  <si>
    <t>MERCK SA</t>
  </si>
  <si>
    <t>EX-2020-42627018-APN-DTYC#MS</t>
  </si>
  <si>
    <t>IF-2020-42626884-APN-DTYC#MS</t>
  </si>
  <si>
    <t>EX-2020-42632061-APN-DTYC#MS</t>
  </si>
  <si>
    <t>IF-2020-42631916-APN-DTYC#MS</t>
  </si>
  <si>
    <t>EX-2020-42637812-APN-DTYC#MS</t>
  </si>
  <si>
    <t>IF-2020-42637689-APN-DTYC#MS</t>
  </si>
  <si>
    <t>EX-2020-42671335-APN-DTYC#MS</t>
  </si>
  <si>
    <t>IF-2020-42671166-APN-DTYC#MS</t>
  </si>
  <si>
    <t>EX-2020-42675021-APN-DTYC#MS</t>
  </si>
  <si>
    <t>IF-2020-42674932-APN-DTYC#MS</t>
  </si>
  <si>
    <t>EX-2020-42680849-APN-DTYC#MS</t>
  </si>
  <si>
    <t>IF-2020-42680748-APN-DTYC#MS</t>
  </si>
  <si>
    <t>EX-2020-42684601-APN-DTYC#MS</t>
  </si>
  <si>
    <t>IF-2020-42684153-APN-DTYC#MS</t>
  </si>
  <si>
    <t>EX-2020-42688145-APN-DTYC#MS</t>
  </si>
  <si>
    <t>IF-2020-42688088-APN-DTYC#MS</t>
  </si>
  <si>
    <t>EX-2020-42691141-APN-DTYC#MS</t>
  </si>
  <si>
    <t>IF-2020-42691050-APN-DTYC#MS</t>
  </si>
  <si>
    <t>EX-2020-42694120-APN-DTYC#MS</t>
  </si>
  <si>
    <t>IF-2020-42693965-APN-DTYC#MS</t>
  </si>
  <si>
    <t>EX-2020-42698318-APN-DTYC#MS</t>
  </si>
  <si>
    <t>IF-2020-42698095-APN-DTYC#MS</t>
  </si>
  <si>
    <t>EX-2020-42699962-APN-DTYC#MS</t>
  </si>
  <si>
    <t>IF-2020-42699579-APN-DTYC#MS</t>
  </si>
  <si>
    <t>B00002-00003190</t>
  </si>
  <si>
    <t>EX-2020-42701224-APN-DTYC#MS</t>
  </si>
  <si>
    <t>IF-2020-42701093-APN-DTYC#MS</t>
  </si>
  <si>
    <t>EX-2020-42704092-APN-DTYC#MS</t>
  </si>
  <si>
    <t>IF-2020-42704030-APN-DTYC#MS</t>
  </si>
  <si>
    <t>EX-2020-42717525-APN-DTYC#MS</t>
  </si>
  <si>
    <t>IF-2020-42717404-APN-DTYC#MS</t>
  </si>
  <si>
    <t>EX-2020-42720606-APN-DTYC#MS</t>
  </si>
  <si>
    <t>IF-2020-42720488-APN-DTYC#MS</t>
  </si>
  <si>
    <t>EX-2020-42723720-APN-DTYC#MS</t>
  </si>
  <si>
    <t>IF-2020-42723648-APN-DTYC#MS</t>
  </si>
  <si>
    <t>EX-2020-42762244-APN-DTYC#MS</t>
  </si>
  <si>
    <t>IF-2020-42761998-APN-DTYC#MS</t>
  </si>
  <si>
    <t>00002-00000017</t>
  </si>
  <si>
    <t>EX-2020-43011116-APN-DTYC#MS</t>
  </si>
  <si>
    <t>IF-2020-43010826-APN-DTYC#MS</t>
  </si>
  <si>
    <t>0057 - 00002900</t>
  </si>
  <si>
    <t>EX-2020-43015240-APN-DTYC#MS</t>
  </si>
  <si>
    <t>IF-2020-43015132-APN-DTYC#MS</t>
  </si>
  <si>
    <t>0057 - 00002901</t>
  </si>
  <si>
    <t>EX-2020-43019535-APN-DTYC#MS</t>
  </si>
  <si>
    <t>IF-2020-43019361-APN-DTYC#MS</t>
  </si>
  <si>
    <t>0057 - 00002902</t>
  </si>
  <si>
    <t>EX-2020-43028418-APN-DTYC#MS</t>
  </si>
  <si>
    <t>IF-2020-43028337-APN-DTYC#MS</t>
  </si>
  <si>
    <t>0057 - 00002903</t>
  </si>
  <si>
    <t>EX-2020-43030186-APN-DTYC#MS</t>
  </si>
  <si>
    <t>IF-2020-43029567-APN-DTYC#MS</t>
  </si>
  <si>
    <t>0143-00023655</t>
  </si>
  <si>
    <t>EX-2020-43031467-APN-DTYC#MS</t>
  </si>
  <si>
    <t>IF-2020-43030907-APN-DTYC#MS</t>
  </si>
  <si>
    <t>0001-00005340</t>
  </si>
  <si>
    <t>0002-00000472</t>
  </si>
  <si>
    <t>EX-2020-43033615-APN-DTYC#MS</t>
  </si>
  <si>
    <t>IF-2020-43033553-APN-DTYC#MS</t>
  </si>
  <si>
    <t>0057 - 00002906</t>
  </si>
  <si>
    <t>EX-2020-43039715-APN-DTYC#MS</t>
  </si>
  <si>
    <t>IF-2020-43039658-APN-DTYC#MS</t>
  </si>
  <si>
    <t>0057 - 00002904</t>
  </si>
  <si>
    <t>EX-2020-43055928-APN-DTYC#MS</t>
  </si>
  <si>
    <t>IF-2020-43054441-APN-DTYC#MS</t>
  </si>
  <si>
    <t>0143-00023630</t>
  </si>
  <si>
    <t>EX-2020-43057638-APN-DTYC#MS</t>
  </si>
  <si>
    <t>IF-2020-43057565-APN-DTYC#MS</t>
  </si>
  <si>
    <t>0064 - 00000397</t>
  </si>
  <si>
    <t>EX-2020-43074765-APN-DTYC#MS</t>
  </si>
  <si>
    <t>IF-2020-43074708-APN-DTYC#MS</t>
  </si>
  <si>
    <t>0064 - 00000396</t>
  </si>
  <si>
    <t>EX-2020-43077314-APN-DTYC#MS</t>
  </si>
  <si>
    <t>IF-2020-43077236-APN-DTYC#MS</t>
  </si>
  <si>
    <t>0057 - 00002908</t>
  </si>
  <si>
    <t>EX-2020-43078994-APN-DTYC#MS</t>
  </si>
  <si>
    <t>IF-2020-43078437-APN-DTYC#MS</t>
  </si>
  <si>
    <t>0002-00000043</t>
  </si>
  <si>
    <t>0008-00016603</t>
  </si>
  <si>
    <t>EX-2020-43289859-APN-DTYC#MS</t>
  </si>
  <si>
    <t>IF-2020-43289583-APN-DTYC#MS</t>
  </si>
  <si>
    <t>0001-00000021</t>
  </si>
  <si>
    <t>EX-2020-43300626-APN-DTYC#MS</t>
  </si>
  <si>
    <t>IF-2020-43299279-APN-DTYC#MS</t>
  </si>
  <si>
    <t>00002-0000073</t>
  </si>
  <si>
    <t>80-0025-ipu18</t>
  </si>
  <si>
    <t>000633/634</t>
  </si>
  <si>
    <t>FIDEICOMISO PROGRAMA PROVINCIAL DE PRODUCCION PUBLICA DE MEDICAMENTOS</t>
  </si>
  <si>
    <t>hipoglucemiantes orales: tipo: monodroga, droga generica: metformina, forma terapeutica: comprimido, presentacion: 500mg</t>
  </si>
  <si>
    <t>EX-2020-43306273-APN-DTYC#MS</t>
  </si>
  <si>
    <t>IF-2020-43305712-APN-DTYC#MS</t>
  </si>
  <si>
    <t>0002-00000074</t>
  </si>
  <si>
    <t>80-0025-IPU18</t>
  </si>
  <si>
    <t xml:space="preserve">DCOMISO POGRAMA PROVINCIA DE PRODUCCION   PUBLICA DE MEDICAMENTOS </t>
  </si>
  <si>
    <t>hipoglucemiantes orales: tipo: monodroga, droga generica: metformina, formaterapeutica: comprimido, presentacion: 500mg</t>
  </si>
  <si>
    <t>EX-2020-43308092-APN-DTYC#MS</t>
  </si>
  <si>
    <t>IF-2020-43308042-APN-DTYC#MS</t>
  </si>
  <si>
    <t>00007-00000869</t>
  </si>
  <si>
    <t>EX-2020-43372602-APN-DTYC#MS</t>
  </si>
  <si>
    <t>IF-2020-43370722-APN-DTYC#MS</t>
  </si>
  <si>
    <t>EX-2020-43411385-APN-DTYC#MS</t>
  </si>
  <si>
    <t>IF-2020-43411335-APN-DTYC#MS</t>
  </si>
  <si>
    <t>B-0008-00001782</t>
  </si>
  <si>
    <t>EX-2020-43605533-APN-DTYC#MS</t>
  </si>
  <si>
    <t>IF-2020-43605413-APN-DTYC#MS</t>
  </si>
  <si>
    <t>0006-00000878</t>
  </si>
  <si>
    <t>EX-2020-43634021-APN-DTYC#MS</t>
  </si>
  <si>
    <t>IF-2020-43633956-APN-DTYC#MS</t>
  </si>
  <si>
    <t>0001-00000022</t>
  </si>
  <si>
    <t>EX-2020-43668136-APN-DTYC#MS</t>
  </si>
  <si>
    <t>IF-2020-43663870-APN-DTYC#MS</t>
  </si>
  <si>
    <t>KIT COBAS 4800 HBV 120T CE-IVD. MARCA ROCHE. PRES.: KIT X 120 DET.</t>
  </si>
  <si>
    <t>DET.</t>
  </si>
  <si>
    <t>KIT COBAS 4800 HCV 120T CE-IVD. MARCA ROCHE. PRES.: KIT X 120 DET.</t>
  </si>
  <si>
    <t>DET</t>
  </si>
  <si>
    <t>EX-2020-43759691-APN-DTYC#MS</t>
  </si>
  <si>
    <t>IF-2020-43754674-APN-DTYC#MS</t>
  </si>
  <si>
    <t>00002-00001013</t>
  </si>
  <si>
    <t>DEL VECCHIO JUAN JOSE</t>
  </si>
  <si>
    <t>4331719.2</t>
  </si>
  <si>
    <t>CAMILLAS</t>
  </si>
  <si>
    <t>EX-2020-43871644-APN-DTYC#MS</t>
  </si>
  <si>
    <t>IF-2020-43870483-APN-DTYC#MS</t>
  </si>
  <si>
    <t>EX-2020-44017939-APN-DTYC#MS</t>
  </si>
  <si>
    <t>IF-2020-44017918-APN-DTYC#MS</t>
  </si>
  <si>
    <t>0008-00001008</t>
  </si>
  <si>
    <t>EX-2020-44018160-APN-DTYC#MS</t>
  </si>
  <si>
    <t>IF-2020-44018128-APN-DTYC#MS</t>
  </si>
  <si>
    <t>0008-0001009</t>
  </si>
  <si>
    <t>EX-2020-44018483-APN-DTYC#MS</t>
  </si>
  <si>
    <t>IF-2020-44018395-APN-DTYC#MS</t>
  </si>
  <si>
    <t>0008-00001010</t>
  </si>
  <si>
    <t>EX-2020-44041789-APN-DTYC#MS</t>
  </si>
  <si>
    <t>IF-2020-44041757-APN-DTYC#MS</t>
  </si>
  <si>
    <t>0009-00006856</t>
  </si>
  <si>
    <t>RTO 299589</t>
  </si>
  <si>
    <t>EX-2020-44042098-APN-DTYC#MS</t>
  </si>
  <si>
    <t>IF-2020-44042062-APN-DTYC#MS</t>
  </si>
  <si>
    <t>0009-00006855</t>
  </si>
  <si>
    <t>RTO 239587</t>
  </si>
  <si>
    <t>EX-2020-44042576-APN-DTYC#MS</t>
  </si>
  <si>
    <t>IF-2020-44042545-APN-DTYC#MS</t>
  </si>
  <si>
    <t>0009-00006866</t>
  </si>
  <si>
    <t>RTO 239621</t>
  </si>
  <si>
    <t>EX-2020-44042736-APN-DTYC#MS</t>
  </si>
  <si>
    <t>IF-2020-44042710-APN-DTYC#MS</t>
  </si>
  <si>
    <t>0009-00006865</t>
  </si>
  <si>
    <t>RTO 239619</t>
  </si>
  <si>
    <t>EX-2020-44044017-APN-DTYC#MS</t>
  </si>
  <si>
    <t>IF-2020-44042205-APN-DTYC#MS</t>
  </si>
  <si>
    <t>00001-00000023</t>
  </si>
  <si>
    <t>G7 Soluciones Integrales S.R.L.</t>
  </si>
  <si>
    <t>Camisolines de Cirugia; Tela: Poliester</t>
  </si>
  <si>
    <t>EX-2020-44167125-APN-DTYC#MS</t>
  </si>
  <si>
    <t>IF-2020-44167038-APN-DTYC#MS</t>
  </si>
  <si>
    <t>B-700-173</t>
  </si>
  <si>
    <t>EX-2020-44283307-APN-DTYC#MS</t>
  </si>
  <si>
    <t>IF-2020-44283076-APN-DTYC#MS</t>
  </si>
  <si>
    <t>2975B00088558</t>
  </si>
  <si>
    <t>almacenamiento</t>
  </si>
  <si>
    <t>posiciones</t>
  </si>
  <si>
    <t>EX-2020-44287438-APN-DTYC#MS</t>
  </si>
  <si>
    <t>IF-2020-44287315-APN-DTYC#MS</t>
  </si>
  <si>
    <t>2975B00088139</t>
  </si>
  <si>
    <t>3.5.1.6176.1</t>
  </si>
  <si>
    <t>EX-2020-44574317-APN-DTYC#MS</t>
  </si>
  <si>
    <t>IF-2020-44572502-APN-DTYC#MS</t>
  </si>
  <si>
    <t>0001-00000016</t>
  </si>
  <si>
    <t>EX-2020-44574277-APN-DTYC#MS</t>
  </si>
  <si>
    <t>IF-2020-44573979-APN-DTYC#MS</t>
  </si>
  <si>
    <t>0018-00002069</t>
  </si>
  <si>
    <t>0001-00231587</t>
  </si>
  <si>
    <t>EX-2020-44576907-APN-DTYC#MS</t>
  </si>
  <si>
    <t>IF-2020-44576675-APN-DTYC#MS</t>
  </si>
  <si>
    <t>0001-00000017</t>
  </si>
  <si>
    <t>EX-2020-44581723-APN-DTYC#MS</t>
  </si>
  <si>
    <t>IF-2020-44581668-APN-DTYC#MS</t>
  </si>
  <si>
    <t>0018-00002068</t>
  </si>
  <si>
    <t>0001-00231588</t>
  </si>
  <si>
    <t>EX-2020-44601633-APN-DTYC#MS</t>
  </si>
  <si>
    <t>IF-2020-44597396-APN-DTYC#MS</t>
  </si>
  <si>
    <t>EX-2020-44603368-APN-DTYC#MS</t>
  </si>
  <si>
    <t>IF-2020-44603251-APN-DTYC#MS</t>
  </si>
  <si>
    <t>0018-00002070</t>
  </si>
  <si>
    <t>0001-00231589</t>
  </si>
  <si>
    <t>PROFLVIR</t>
  </si>
  <si>
    <t>EX-2020-44607691-APN-DTYC#MS</t>
  </si>
  <si>
    <t>IF-2020-44607624-APN-DTYC#MS</t>
  </si>
  <si>
    <t>0018-00002066</t>
  </si>
  <si>
    <t>0001-00231532</t>
  </si>
  <si>
    <t>EX-2020-44610300-APN-DTYC#MS</t>
  </si>
  <si>
    <t>IF-2020-44610261-APN-DTYC#MS</t>
  </si>
  <si>
    <t>0018-00002065</t>
  </si>
  <si>
    <t>0001-00231530</t>
  </si>
  <si>
    <t>EX-2020-44612845-APN-DTYC#MS</t>
  </si>
  <si>
    <t>IF-2020-44612810-APN-DTYC#MS</t>
  </si>
  <si>
    <t>0018-00002064</t>
  </si>
  <si>
    <t>0001-00231514</t>
  </si>
  <si>
    <t>EX-2020-44616028-APN-DTYC#MS</t>
  </si>
  <si>
    <t>IF-2020-44615985-APN-DTYC#MS</t>
  </si>
  <si>
    <t>0018-00001206</t>
  </si>
  <si>
    <t>EX-2020-44620750-APN-DTYC#MS</t>
  </si>
  <si>
    <t>IF-2020-44620727-APN-DTYC#MS</t>
  </si>
  <si>
    <t>0018-00001208</t>
  </si>
  <si>
    <t>EX-2020-44623334-APN-DTYC#MS</t>
  </si>
  <si>
    <t>IF-2020-44623294-APN-DTYC#MS</t>
  </si>
  <si>
    <t>0018-00001207</t>
  </si>
  <si>
    <t>EX-2020-44726465-APN-DTYC#MS</t>
  </si>
  <si>
    <t>IF-2020-44725727-APN-DTYC#MS</t>
  </si>
  <si>
    <t>B034400001040</t>
  </si>
  <si>
    <t>3.5.2- 9494.1</t>
  </si>
  <si>
    <t>EX-2020-44881695-APN-DTYC#MS</t>
  </si>
  <si>
    <t>IF-2020-44881442-APN-DTYC#MS</t>
  </si>
  <si>
    <t>0014-00005269</t>
  </si>
  <si>
    <t>1093/2020</t>
  </si>
  <si>
    <t>ANTIANEMICOS-SULFFERROSO+AC.FOLICO</t>
  </si>
  <si>
    <t>EX-2020-44955909-APN-DTYC#MS</t>
  </si>
  <si>
    <t>IF-2020-44955343-APN-DTYC#MS</t>
  </si>
  <si>
    <t>0002-00000044</t>
  </si>
  <si>
    <t>0008-00008178</t>
  </si>
  <si>
    <t>CUBREBOTA</t>
  </si>
  <si>
    <t>EX-2020-44957466-APN-DTYC#MS</t>
  </si>
  <si>
    <t>IF-2020-44957198-APN-DTYC#MS</t>
  </si>
  <si>
    <t>0002-00000045</t>
  </si>
  <si>
    <t>0008-00008179</t>
  </si>
  <si>
    <t>CUBREBOTAS</t>
  </si>
  <si>
    <t>EX-2020-44958665-APN-DTYC#MS</t>
  </si>
  <si>
    <t>IF-2020-44958210-APN-DTYC#MS</t>
  </si>
  <si>
    <t>0002-00000046</t>
  </si>
  <si>
    <t>0008-00008182</t>
  </si>
  <si>
    <t>EX-2020-44960043-APN-DTYC#MS</t>
  </si>
  <si>
    <t>IF-2020-44959760-APN-DTYC#MS</t>
  </si>
  <si>
    <t>0002-00000047</t>
  </si>
  <si>
    <t>0008-00008183</t>
  </si>
  <si>
    <t>EX-2020-44961481-APN-DTYC#MS</t>
  </si>
  <si>
    <t>IF-2020-44961188-APN-DTYC#MS</t>
  </si>
  <si>
    <t>0002-00000048</t>
  </si>
  <si>
    <t>0008-00008184</t>
  </si>
  <si>
    <t>EX-2020-44962467-APN-DTYC#MS</t>
  </si>
  <si>
    <t>IF-2020-44962253-APN-DTYC#MS</t>
  </si>
  <si>
    <t>0002-00000049</t>
  </si>
  <si>
    <t>0008-00008185</t>
  </si>
  <si>
    <t>EX-2020-45039985-APN-DTYC#MS</t>
  </si>
  <si>
    <t>IF-2020-45039388-APN-DTYC#MS</t>
  </si>
  <si>
    <t>0143-00023703</t>
  </si>
  <si>
    <t>EX-2020-45052123-APN-DTYC#MS</t>
  </si>
  <si>
    <t>IF-2020-45052069-APN-DTYC#MS</t>
  </si>
  <si>
    <t>B-0008-00001783</t>
  </si>
  <si>
    <t>CONTRATO DE EMERGENCIA COV-19 2/2020</t>
  </si>
  <si>
    <t>CAMISOLINES DESCATABLES 50 GR CON PUÑO ELASTICO</t>
  </si>
  <si>
    <t>EX-2020-45127645-APN-DTYC#MS</t>
  </si>
  <si>
    <t>IF-2020-45127261-APN-DTYC#MS</t>
  </si>
  <si>
    <t>0009-00006871</t>
  </si>
  <si>
    <t>RTO 239849</t>
  </si>
  <si>
    <t>EX-2020-45131918-APN-DTYC#MS</t>
  </si>
  <si>
    <t>IF-2020-45131489-APN-DTYC#MS</t>
  </si>
  <si>
    <t>0009-00006875</t>
  </si>
  <si>
    <t>RTO 239945</t>
  </si>
  <si>
    <t>EX-2020-45134198-APN-DTYC#MS</t>
  </si>
  <si>
    <t>IF-2020-45133843-APN-DTYC#MS</t>
  </si>
  <si>
    <t>0009-00006869</t>
  </si>
  <si>
    <t>RTO 239829</t>
  </si>
  <si>
    <t>EX-2020-45136616-APN-DTYC#MS</t>
  </si>
  <si>
    <t>IF-2020-45136180-APN-DTYC#MS</t>
  </si>
  <si>
    <t>0009-00006872</t>
  </si>
  <si>
    <t>RTO 239859</t>
  </si>
  <si>
    <t>EX-2020-45174762-APN-DTYC#MS</t>
  </si>
  <si>
    <t>IF-2020-45174492-APN-DTYC#MS</t>
  </si>
  <si>
    <t>0009-00006876</t>
  </si>
  <si>
    <t>rto 239947</t>
  </si>
  <si>
    <t>sulfametoxazol + trimetoprima susp</t>
  </si>
  <si>
    <t>EX-2020-45176425-APN-DTYC#MS</t>
  </si>
  <si>
    <t>IF-2020-45176159-APN-DTYC#MS</t>
  </si>
  <si>
    <t>0009-00006870</t>
  </si>
  <si>
    <t>RTO 239830</t>
  </si>
  <si>
    <t>EX-2020-45207528-APN-DTYC#MS</t>
  </si>
  <si>
    <t>IF-2020-45041965-APN-DTYC#MS</t>
  </si>
  <si>
    <t>00001-00000024</t>
  </si>
  <si>
    <t>EX-2020-45220552-APN-DTYC#MS</t>
  </si>
  <si>
    <t>IF-2020-45220380-APN-DTYC#MS</t>
  </si>
  <si>
    <t>00003-00001539</t>
  </si>
  <si>
    <t xml:space="preserve">SERVICIO DE IMPRESIÓN DE CREDENCIALES DE ALTA SEGURIDAD, INCLUYENDO PERSONAL EQUIPAMIENTOS E INSUMOS NECESARIOS </t>
  </si>
  <si>
    <t>EX-2020-45223090-APN-DTYC#MS</t>
  </si>
  <si>
    <t>IF-2020-45222779-APN-DTYC#MS</t>
  </si>
  <si>
    <t>0003-00001540</t>
  </si>
  <si>
    <t>EX-2020-45390055-APN-DTYC#MS</t>
  </si>
  <si>
    <t>IF-2020-45388553-APN-DTYC#MS</t>
  </si>
  <si>
    <t>00001-00000025</t>
  </si>
  <si>
    <t>EX-2020-45530568-APN-DTYC#MS</t>
  </si>
  <si>
    <t>IF-2020-45529575-APN-DTYC#MS</t>
  </si>
  <si>
    <t>0143-00023730</t>
  </si>
  <si>
    <t>EX-2020-45557081-APN-DTYC#MS</t>
  </si>
  <si>
    <t>IF-2020-45556013-APN-DTYC#MS</t>
  </si>
  <si>
    <t>EX-2020-45770933-APN-DTYC#MS</t>
  </si>
  <si>
    <t>IF-2020-45768445-APN-DTYC#MS</t>
  </si>
  <si>
    <t>EX-2020-45867236-APN-DTYC#MS</t>
  </si>
  <si>
    <t>IF-2020-45865967-APN-DTYC#MS</t>
  </si>
  <si>
    <t>143-00023311</t>
  </si>
  <si>
    <t>CERTIFICADO DE CONSTATACION DEL 15/05/20</t>
  </si>
  <si>
    <t>EX-2020-45896770-APN-DTYC#MS</t>
  </si>
  <si>
    <t>IF-2020-45890478-APN-DTYC#MS</t>
  </si>
  <si>
    <t>0006-00259222</t>
  </si>
  <si>
    <t>COVID-19 N° 4/2020</t>
  </si>
  <si>
    <t>2.9.5-428.45</t>
  </si>
  <si>
    <t>barbijo tricapa</t>
  </si>
  <si>
    <t>EX-2020-45908735-APN-DTYC#MS</t>
  </si>
  <si>
    <t>IF-2020-45907812-APN-DTYC#MS</t>
  </si>
  <si>
    <t>B00002-00003192</t>
  </si>
  <si>
    <t xml:space="preserve">Metronidazol Comp. </t>
  </si>
  <si>
    <t>EX-2020-45913317-APN-DTYC#MS</t>
  </si>
  <si>
    <t>IF-2020-45912862-APN-DTYC#MS</t>
  </si>
  <si>
    <t>B00002-00003193</t>
  </si>
  <si>
    <t>EX-2020-45916172-APN-DTYC#MS</t>
  </si>
  <si>
    <t>IF-2020-45905286-APN-DTYC#MS</t>
  </si>
  <si>
    <t>00010-00000234</t>
  </si>
  <si>
    <t xml:space="preserve">no corresponde </t>
  </si>
  <si>
    <t>2.9.9-8370.1</t>
  </si>
  <si>
    <t xml:space="preserve">Kit compuesto de camisolin, cofia y cubre botas </t>
  </si>
  <si>
    <t>kits</t>
  </si>
  <si>
    <t>EX-2020-45956259-APN-DTYC#MS</t>
  </si>
  <si>
    <t>IF-2020-45953751-APN-DTYC#MS</t>
  </si>
  <si>
    <t>00001-00000026</t>
  </si>
  <si>
    <t>EX-2020-46066973-APN-DTYC#MS</t>
  </si>
  <si>
    <t>IF-2020-46066920-APN-DTYC#MS</t>
  </si>
  <si>
    <t>0009-00006891</t>
  </si>
  <si>
    <t>RTO 240110</t>
  </si>
  <si>
    <t>EX-2020-46087078-APN-DTYC#MS</t>
  </si>
  <si>
    <t>IF-2020-46086928-APN-DTYC#MS</t>
  </si>
  <si>
    <t>2975B00088159</t>
  </si>
  <si>
    <t>EX-2020-46087681-APN-DTYC#MS</t>
  </si>
  <si>
    <t>IF-2020-46087677-APN-DTYC#MS</t>
  </si>
  <si>
    <t>2975B00088140</t>
  </si>
  <si>
    <t>EX-2020-46088052-APN-DTYC#MS</t>
  </si>
  <si>
    <t>IF-2020-46088020-APN-DTYC#MS</t>
  </si>
  <si>
    <t>2975B00088141</t>
  </si>
  <si>
    <t>EX-2020-46088295-APN-DTYC#MS</t>
  </si>
  <si>
    <t>IF-2020-46088252-APN-DTYC#MS</t>
  </si>
  <si>
    <t>2975B00088153</t>
  </si>
  <si>
    <t>EX-2020-46088461-APN-DTYC#MS</t>
  </si>
  <si>
    <t>IF-2020-46088432-APN-DTYC#MS</t>
  </si>
  <si>
    <t>2975B00088158</t>
  </si>
  <si>
    <t>EX-2020-46088703-APN-DTYC#MS</t>
  </si>
  <si>
    <t>IF-2020-46088685-APN-DTYC#MS</t>
  </si>
  <si>
    <t>2975B00088142</t>
  </si>
  <si>
    <t>EX-2020-46088878-APN-DTYC#MS</t>
  </si>
  <si>
    <t>IF-2020-46088850-APN-DTYC#MS</t>
  </si>
  <si>
    <t>2975B00088145</t>
  </si>
  <si>
    <t>EX-2020-46093410-APN-DTYC#MS</t>
  </si>
  <si>
    <t>IF-2020-46092804-APN-DTYC#MS</t>
  </si>
  <si>
    <t>2975B00088143</t>
  </si>
  <si>
    <t>EX-2020-46093951-APN-DTYC#MS</t>
  </si>
  <si>
    <t>IF-2020-46093765-APN-DTYC#MS</t>
  </si>
  <si>
    <t>2975B00088144</t>
  </si>
  <si>
    <t>EX-2020-46098665-APN-DTYC#MS</t>
  </si>
  <si>
    <t>IF-2020-46098378-APN-DTYC#MS</t>
  </si>
  <si>
    <t>2975B00088155</t>
  </si>
  <si>
    <t>EX-2020-46367754-APN-DTYC#MS</t>
  </si>
  <si>
    <t>IF-2020-46366289-APN-DTYC#MS</t>
  </si>
  <si>
    <t>EX-2020-46407091-APN-DTYC#MS</t>
  </si>
  <si>
    <t>IF-2020-46405133-APN-DTYC#MS</t>
  </si>
  <si>
    <t>0006-00259495</t>
  </si>
  <si>
    <t>covid-19 n° 4/2020</t>
  </si>
  <si>
    <t>BARBIJO TRICAPA CON ELASTICO</t>
  </si>
  <si>
    <t>EX-2020-46584979-APN-DTYC#MS</t>
  </si>
  <si>
    <t>IF-2020-46584539-APN-DTYC#MS</t>
  </si>
  <si>
    <t>0009-00006895</t>
  </si>
  <si>
    <t>RTO 240112</t>
  </si>
  <si>
    <t>EX-2020-46587058-APN-DTYC#MS</t>
  </si>
  <si>
    <t>IF-2020-46586756-APN-DTYC#MS</t>
  </si>
  <si>
    <t>0009-0000689</t>
  </si>
  <si>
    <t>RTO 240111</t>
  </si>
  <si>
    <t>EX-2020-46615118-APN-DTYC#MS</t>
  </si>
  <si>
    <t>IF-2020-46613864-APN-DTYC#MS</t>
  </si>
  <si>
    <t>B034400001100</t>
  </si>
  <si>
    <t>EX-2020-46626885-APN-DTYC#MS</t>
  </si>
  <si>
    <t>IF-2020-46625966-APN-DTYC#MS</t>
  </si>
  <si>
    <t>B034400001101</t>
  </si>
  <si>
    <t>EX-2020-46642833-APN-DTYC#MS</t>
  </si>
  <si>
    <t>IF-2020-46633715-APN-DTYC#MS</t>
  </si>
  <si>
    <t>3026-00029493</t>
  </si>
  <si>
    <t>2.5.2-1895.33</t>
  </si>
  <si>
    <t>HORMONAS MEDICINALES; TIPO: ASOCIACION, DROGA GENERICA: SOMATOTROFINA HUMANA, FORMA FARMACEUTICA: CARTUCHO, PRESENTACION: ENVASE X 16 UI, USO: CRECIMIENTO</t>
  </si>
  <si>
    <t>Cartucho</t>
  </si>
  <si>
    <t>EX-2020-46661818-APN-DTYC#MS</t>
  </si>
  <si>
    <t>IF-2020-46655229-APN-DTYC#MS</t>
  </si>
  <si>
    <t>0020-00057539</t>
  </si>
  <si>
    <t>COVID-19 Nº 4/2020</t>
  </si>
  <si>
    <t>Anticipo Financiero</t>
  </si>
  <si>
    <t>EX-2020-46671554-APN-DTYC#MS</t>
  </si>
  <si>
    <t>IF-2020-46669742-APN-DTYC#MS</t>
  </si>
  <si>
    <t>3026-00029555</t>
  </si>
  <si>
    <t>EX-2020-46676869-APN-DTYC#MS</t>
  </si>
  <si>
    <t>IF-2020-46675143-APN-DTYC#MS</t>
  </si>
  <si>
    <t>3026-00029556</t>
  </si>
  <si>
    <t>EX-2020-46678063-APN-DTYC#MS</t>
  </si>
  <si>
    <t>IF-2020-46676598-APN-DTYC#MS</t>
  </si>
  <si>
    <t>0003-00015329</t>
  </si>
  <si>
    <t>EX-2020-46690816-APN-DTYC#MS</t>
  </si>
  <si>
    <t>IF-2020-46689360-APN-DTYC#MS</t>
  </si>
  <si>
    <t>3026-00029557</t>
  </si>
  <si>
    <t>EX-2020-46698992-APN-DTYC#MS</t>
  </si>
  <si>
    <t>IF-2020-46697494-APN-DTYC#MS</t>
  </si>
  <si>
    <t>3026-00029558</t>
  </si>
  <si>
    <t xml:space="preserve"> 2.5.2-1895.33</t>
  </si>
  <si>
    <t>EX-2020-46703569-APN-DTYC#MS</t>
  </si>
  <si>
    <t>IF-2020-46703517-APN-DTYC#MS</t>
  </si>
  <si>
    <t>6216-00000682</t>
  </si>
  <si>
    <t>EX-2020-46706835-APN-DTYC#MS</t>
  </si>
  <si>
    <t>IF-2020-46706789-APN-DTYC#MS</t>
  </si>
  <si>
    <t>6216-00000683</t>
  </si>
  <si>
    <t>EX-2020-46712815-APN-DTYC#MS</t>
  </si>
  <si>
    <t>IF-2020-46679137-APN-DTYC#MS</t>
  </si>
  <si>
    <t>B-00007-00000078</t>
  </si>
  <si>
    <t>80-0021-CDI20</t>
  </si>
  <si>
    <t>x</t>
  </si>
  <si>
    <t>alcohol en gel 70% x 250 ml</t>
  </si>
  <si>
    <t>EX-2020-46738426-APN-DTYC#MS</t>
  </si>
  <si>
    <t>IF-2020-46738219-APN-DTYC#MS</t>
  </si>
  <si>
    <t>0004-00000005</t>
  </si>
  <si>
    <t>BRUDAN SRL</t>
  </si>
  <si>
    <t>Barbijos quirúrgicos</t>
  </si>
  <si>
    <t>EX-2020-46752759-APN-DTYC#MS</t>
  </si>
  <si>
    <t>IF-2020-46745141-APN-DTYC#MS</t>
  </si>
  <si>
    <t>0002-00000017</t>
  </si>
  <si>
    <t>COVID-19 N°4/2020</t>
  </si>
  <si>
    <t>RESOL-2020-1136-APN-MS</t>
  </si>
  <si>
    <t>VG21</t>
  </si>
  <si>
    <t>ANTICIPO 30% EX-2020-34821230 OC 22/2020 OVEROL DE SEGURIDAD EM SMS</t>
  </si>
  <si>
    <t>EX-2020-46760153-APN-DTYC#MS</t>
  </si>
  <si>
    <t>IF-2020-46757319-APN-DTYC#MS</t>
  </si>
  <si>
    <t>0080-00000669</t>
  </si>
  <si>
    <t>COVID-19-4/2020</t>
  </si>
  <si>
    <t>REM-0083-00020962</t>
  </si>
  <si>
    <t>KIT MEDICO SMS 45GS HEMORREPELENTE DESCARTABLES</t>
  </si>
  <si>
    <t>EX-2020-46767842-APN-DTYC#MS</t>
  </si>
  <si>
    <t>IF-2020-46764905-APN-DTYC#MS</t>
  </si>
  <si>
    <t>0003-00015470</t>
  </si>
  <si>
    <t>EX-2020-46767875-APN-DTYC#MS</t>
  </si>
  <si>
    <t>IF-2020-46767291-APN-DTYC#MS</t>
  </si>
  <si>
    <t>Microsules Argentina sa de sciia</t>
  </si>
  <si>
    <t>EX-2020-46773088-APN-DTYC#MS</t>
  </si>
  <si>
    <t>IF-2020-46771577-APN-DTYC#MS</t>
  </si>
  <si>
    <t>0080-00000670</t>
  </si>
  <si>
    <t>REM-0083-00020963</t>
  </si>
  <si>
    <t>EX-2020-46773627-APN-DTYC#MS</t>
  </si>
  <si>
    <t>IF-2020-46771967-APN-DTYC#MS</t>
  </si>
  <si>
    <t>0003-00015476</t>
  </si>
  <si>
    <t>EX-2020-46832525-APN-DTYC#MS</t>
  </si>
  <si>
    <t>IF-2020-46832214-APN-DTYC#MS</t>
  </si>
  <si>
    <t>0003-00015484</t>
  </si>
  <si>
    <t>EX-2020-46834044-APN-DTYC#MS</t>
  </si>
  <si>
    <t>IF-2020-46833706-APN-DTYC#MS</t>
  </si>
  <si>
    <t>0003-00015485</t>
  </si>
  <si>
    <t>EX-2020-46835077-APN-DTYC#MS</t>
  </si>
  <si>
    <t>IF-2020-46834823-APN-DTYC#MS</t>
  </si>
  <si>
    <t>0003-00015486</t>
  </si>
  <si>
    <t>EX-2020-46885238-APN-DTYC#MS</t>
  </si>
  <si>
    <t>IF-2020-46881881-APN-DTYC#MS</t>
  </si>
  <si>
    <t>B-00003-00000564</t>
  </si>
  <si>
    <t>*</t>
  </si>
  <si>
    <t>Adelanto Financiero</t>
  </si>
  <si>
    <t>EX-2020-46934454-APN-DTYC#MS</t>
  </si>
  <si>
    <t>IF-2020-46931448-APN-DTYC#MS</t>
  </si>
  <si>
    <t>00001-00000027</t>
  </si>
  <si>
    <t>EX-2020-46935011-APN-DTYC#MS</t>
  </si>
  <si>
    <t>IF-2020-46934786-APN-DTYC#MS</t>
  </si>
  <si>
    <t>ESLINGAR SA</t>
  </si>
  <si>
    <t xml:space="preserve"> WXEMIRAMN95BL</t>
  </si>
  <si>
    <t>Mascara descartable N95</t>
  </si>
  <si>
    <t>EX-2020-46945827-APN-DTYC#MS</t>
  </si>
  <si>
    <t>IF-2020-46944075-APN-DTYC#MS</t>
  </si>
  <si>
    <t>3026-00029559</t>
  </si>
  <si>
    <t>EX-2020-46955000-APN-DTYC#MS</t>
  </si>
  <si>
    <t>IF-2020-46953424-APN-DTYC#MS</t>
  </si>
  <si>
    <t>0004B00000112</t>
  </si>
  <si>
    <t>EX-2020-46958741-APN-DTYC#MS</t>
  </si>
  <si>
    <t>IF-2020-46956971-APN-DTYC#MS</t>
  </si>
  <si>
    <t>3026-00029560</t>
  </si>
  <si>
    <t>EX-2020-46958710-APN-DTYC#MS</t>
  </si>
  <si>
    <t>IF-2020-46957159-APN-DTYC#MS</t>
  </si>
  <si>
    <t>0004B00000113</t>
  </si>
  <si>
    <t>EX-2020-46964558-APN-DTYC#MS</t>
  </si>
  <si>
    <t>IF-2020-46962901-APN-DTYC#MS</t>
  </si>
  <si>
    <t>3026-00029561</t>
  </si>
  <si>
    <t>EX-2020-46966244-APN-DTYC#MS</t>
  </si>
  <si>
    <t>IF-2020-46964608-APN-DTYC#MS</t>
  </si>
  <si>
    <t>0003-00014978</t>
  </si>
  <si>
    <t>EX-2020-46968482-APN-DTYC#MS</t>
  </si>
  <si>
    <t>IF-2020-46967075-APN-DTYC#MS</t>
  </si>
  <si>
    <t>3026-00029562</t>
  </si>
  <si>
    <t>EX-2020-46972277-APN-DTYC#MS</t>
  </si>
  <si>
    <t>IF-2020-46970788-APN-DTYC#MS</t>
  </si>
  <si>
    <t>3026-00029563</t>
  </si>
  <si>
    <t>EX-2020-46975500-APN-DTYC#MS</t>
  </si>
  <si>
    <t>IF-2020-46974470-APN-DTYC#MS</t>
  </si>
  <si>
    <t>3026-00029564</t>
  </si>
  <si>
    <t>EX-2020-46983498-APN-DTYC#MS</t>
  </si>
  <si>
    <t>IF-2020-46974922-APN-DTYC#MS</t>
  </si>
  <si>
    <t>00006B00000125</t>
  </si>
  <si>
    <t>COVID - 19 N° 4/2020</t>
  </si>
  <si>
    <t>Acto administratico de adjudicacion</t>
  </si>
  <si>
    <t>FORMAS PUBLICITARIAS S.A.</t>
  </si>
  <si>
    <t>FP001</t>
  </si>
  <si>
    <t>Anticipo 30% de 34000 unid de  Overol de Bioseguridad</t>
  </si>
  <si>
    <t>EX-2020-46984603-APN-DTYC#MS</t>
  </si>
  <si>
    <t>IF-2020-46983017-APN-DTYC#MS</t>
  </si>
  <si>
    <t>3026-00029565</t>
  </si>
  <si>
    <t>EX-2020-47002820-APN-DTYC#MS</t>
  </si>
  <si>
    <t>IF-2020-47000078-APN-DTYC#MS</t>
  </si>
  <si>
    <t>0003-00015492</t>
  </si>
  <si>
    <t>EX-2020-47007090-APN-DTYC#MS</t>
  </si>
  <si>
    <t>IF-2020-47006135-APN-DTYC#MS</t>
  </si>
  <si>
    <t>0003-00015468</t>
  </si>
  <si>
    <t>EX-2020-47023523-APN-DTYC#MS</t>
  </si>
  <si>
    <t>IF-2020-47023337-APN-DTYC#MS</t>
  </si>
  <si>
    <t>EX-2020-47079918-APN-DTYC#MS</t>
  </si>
  <si>
    <t>IF-2020-47078425-APN-DTYC#MS</t>
  </si>
  <si>
    <t>2975B00088827</t>
  </si>
  <si>
    <t>EX-2020-47087405-APN-DTYC#MS</t>
  </si>
  <si>
    <t>IF-2020-47085880-APN-DTYC#MS</t>
  </si>
  <si>
    <t>0003-00015479</t>
  </si>
  <si>
    <t>EX-2020-47090663-APN-DTYC#MS</t>
  </si>
  <si>
    <t>IF-2020-47089600-APN-DTYC#MS</t>
  </si>
  <si>
    <t>0003-00015480</t>
  </si>
  <si>
    <t>EX-2020-47094636-APN-DTYC#MS</t>
  </si>
  <si>
    <t>IF-2020-47093590-APN-DTYC#MS</t>
  </si>
  <si>
    <t>0003-00015482</t>
  </si>
  <si>
    <t>EX-2020-47110030-APN-DTYC#MS</t>
  </si>
  <si>
    <t>IF-2020-47109295-APN-DTYC#MS</t>
  </si>
  <si>
    <t>0080-00000671</t>
  </si>
  <si>
    <t>REM-0083-00020964</t>
  </si>
  <si>
    <t>EX-2020-47119879-APN-DTYC#MS</t>
  </si>
  <si>
    <t>IF-2020-47119306-APN-DTYC#MS</t>
  </si>
  <si>
    <t>0080-00000672</t>
  </si>
  <si>
    <t>REM-0083-00020965</t>
  </si>
  <si>
    <t>EX-2020-47126974-APN-DTYC#MS</t>
  </si>
  <si>
    <t>IF-2020-47126586-APN-DTYC#MS</t>
  </si>
  <si>
    <t>00700-00000008</t>
  </si>
  <si>
    <t>COVID-19 Nro 4/2020</t>
  </si>
  <si>
    <t>ECOFACTORY SRL</t>
  </si>
  <si>
    <t>Overol</t>
  </si>
  <si>
    <t>Overol de Bioseguridad</t>
  </si>
  <si>
    <t>EX-2020-47142927-APN-DTYC#MS</t>
  </si>
  <si>
    <t>IF-2020-47142794-APN-DTYC#MS</t>
  </si>
  <si>
    <t>2975B00088826</t>
  </si>
  <si>
    <t>EX-2020-47146487-APN-DTYC#MS</t>
  </si>
  <si>
    <t>IF-2020-47146095-APN-DTYC#MS</t>
  </si>
  <si>
    <t>2975B00088829</t>
  </si>
  <si>
    <t>EX-2020-47150770-APN-DTYC#MS</t>
  </si>
  <si>
    <t>IF-2020-47150304-APN-DTYC#MS</t>
  </si>
  <si>
    <t>2975B00088828</t>
  </si>
  <si>
    <t>EX-2020-47153169-APN-DTYC#MS</t>
  </si>
  <si>
    <t>IF-2020-47152738-APN-DTYC#MS</t>
  </si>
  <si>
    <t>2975B00088831</t>
  </si>
  <si>
    <t>EX-2020-47155267-APN-DTYC#MS</t>
  </si>
  <si>
    <t>IF-2020-47154753-APN-DTYC#MS</t>
  </si>
  <si>
    <t>2975B00088830</t>
  </si>
  <si>
    <t>EX-2020-47318056-APN-DTYC#MS</t>
  </si>
  <si>
    <t>IF-2020-47316256-APN-DTYC#MS</t>
  </si>
  <si>
    <t>0002B00000174</t>
  </si>
  <si>
    <t>EX-2020-47320013-APN-DTYC#MS</t>
  </si>
  <si>
    <t>IF-2020-47319298-APN-DTYC#MS</t>
  </si>
  <si>
    <t>0002B00000175</t>
  </si>
  <si>
    <t>EX-2020-47329308-APN-DTYC#MS</t>
  </si>
  <si>
    <t>IF-2020-47327635-APN-DTYC#MS</t>
  </si>
  <si>
    <t>0143-00023332</t>
  </si>
  <si>
    <t>EX-2020-47416807-APN-DTYC#MS</t>
  </si>
  <si>
    <t>IF-2020-47415753-APN-DTYC#MS</t>
  </si>
  <si>
    <t>0080-00000673</t>
  </si>
  <si>
    <t>REM-0083-00020966</t>
  </si>
  <si>
    <t>EX-2020-47531335-APN-DTYC#MS</t>
  </si>
  <si>
    <t>IF-2020-47530554-APN-DTYC#MS</t>
  </si>
  <si>
    <t>0080-00000674</t>
  </si>
  <si>
    <t>REM-0083-00020967</t>
  </si>
  <si>
    <t>EX-2020-47706855-APN-DTYC#MS</t>
  </si>
  <si>
    <t>IF-2020-47703556-APN-DTYC#MS</t>
  </si>
  <si>
    <t>00001-00000028</t>
  </si>
  <si>
    <t>Pares</t>
  </si>
  <si>
    <t>EX-2020-47746051-APN-DTYC#MS</t>
  </si>
  <si>
    <t>IF-2020-47744924-APN-DTYC#MS</t>
  </si>
  <si>
    <t>0143-00023778</t>
  </si>
  <si>
    <t>SABUTAMOL AEROSOL</t>
  </si>
  <si>
    <t>ENVASE X 250 DS</t>
  </si>
  <si>
    <t>EX-2020-47766766-APN-DTYC#MS</t>
  </si>
  <si>
    <t>IF-2020-47766625-APN-DTYC#MS</t>
  </si>
  <si>
    <t>300-6185</t>
  </si>
  <si>
    <t>EX-2020-47859374-APN-DTYC#MS</t>
  </si>
  <si>
    <t>IF-2020-47859320-APN-DTYC#MS</t>
  </si>
  <si>
    <t>00007-00000875</t>
  </si>
  <si>
    <t>EX-2020-47895576-APN-DTYC#MS</t>
  </si>
  <si>
    <t>IF-2020-47895290-APN-DTYC#MS</t>
  </si>
  <si>
    <t>B00002-00003195</t>
  </si>
  <si>
    <t>EX-2020-47918278-APN-DTYC#MS</t>
  </si>
  <si>
    <t>IF-2020-47917721-APN-DTYC#MS</t>
  </si>
  <si>
    <t>B0003000003198</t>
  </si>
  <si>
    <t>19/2019</t>
  </si>
  <si>
    <t>WIDEX ARGENTINA SA</t>
  </si>
  <si>
    <t>AUDIFONOS</t>
  </si>
  <si>
    <t>EX-2020-47926355-APN-DTYC#MS</t>
  </si>
  <si>
    <t>IF-2020-47925923-APN-DTYC#MS</t>
  </si>
  <si>
    <t>B0003000003199</t>
  </si>
  <si>
    <t>EX-2020-47927360-APN-DTYC#MS</t>
  </si>
  <si>
    <t>IF-2020-47927101-APN-DTYC#MS</t>
  </si>
  <si>
    <t>B0003000003212</t>
  </si>
  <si>
    <t>EX-2020-47928280-APN-DTYC#MS</t>
  </si>
  <si>
    <t>IF-2020-47928075-APN-DTYC#MS</t>
  </si>
  <si>
    <t>B0003000003307</t>
  </si>
  <si>
    <t>EX-2020-47929116-APN-DTYC#MS</t>
  </si>
  <si>
    <t>IF-2020-47928880-APN-DTYC#MS</t>
  </si>
  <si>
    <t>B0003000003308</t>
  </si>
  <si>
    <t>EX-2020-47929911-APN-DTYC#MS</t>
  </si>
  <si>
    <t>IF-2020-47929691-APN-DTYC#MS</t>
  </si>
  <si>
    <t>B0003000003309</t>
  </si>
  <si>
    <t>EX-2020-47930738-APN-DTYC#MS</t>
  </si>
  <si>
    <t>IF-2020-47930530-APN-DTYC#MS</t>
  </si>
  <si>
    <t>B0003000003310</t>
  </si>
  <si>
    <t>Licitación Pública 13/16</t>
  </si>
  <si>
    <t>OC 05/2019</t>
  </si>
  <si>
    <t>EX-2020-47931424-APN-DTYC#MS</t>
  </si>
  <si>
    <t>IF-2020-47931207-APN-DTYC#MS</t>
  </si>
  <si>
    <t>B0003000003364</t>
  </si>
  <si>
    <t>EX-2020-47932219-APN-DTYC#MS</t>
  </si>
  <si>
    <t>IF-2020-47931987-APN-DTYC#MS</t>
  </si>
  <si>
    <t>B0003000003365</t>
  </si>
  <si>
    <t>EX-2020-47933875-APN-DTYC#MS</t>
  </si>
  <si>
    <t>IF-2020-47932979-APN-DTYC#MS</t>
  </si>
  <si>
    <t>B0003000003566</t>
  </si>
  <si>
    <t>22/2019</t>
  </si>
  <si>
    <t>EX-2020-47938203-APN-DTYC#MS</t>
  </si>
  <si>
    <t>IF-2020-47935297-APN-DTYC#MS</t>
  </si>
  <si>
    <t>B0003000003567</t>
  </si>
  <si>
    <t>14/2019</t>
  </si>
  <si>
    <t>EX-2020-47949152-APN-DTYC#MS</t>
  </si>
  <si>
    <t>IF-2020-47947517-APN-DTYC#MS</t>
  </si>
  <si>
    <t>EX-2020-47952379-APN-DTYC#MS</t>
  </si>
  <si>
    <t>IF-2020-47951613-APN-DTYC#MS</t>
  </si>
  <si>
    <t>EX-2020-47955339-APN-DTYC#MS</t>
  </si>
  <si>
    <t>IF-2020-47954731-APN-DTYC#MS</t>
  </si>
  <si>
    <t>EX-2020-47957770-APN-DTYC#MS</t>
  </si>
  <si>
    <t>IF-2020-47957090-APN-DTYC#MS</t>
  </si>
  <si>
    <t>EX-2020-47960273-APN-DTYC#MS</t>
  </si>
  <si>
    <t>IF-2020-47959505-APN-DTYC#MS</t>
  </si>
  <si>
    <t>EX-2020-47962845-APN-DTYC#MS</t>
  </si>
  <si>
    <t>IF-2020-47961598-APN-DTYC#MS</t>
  </si>
  <si>
    <t>EX-2020-47964958-APN-DTYC#MS</t>
  </si>
  <si>
    <t>IF-2020-47964312-APN-DTYC#MS</t>
  </si>
  <si>
    <t>EX-2020-47967282-APN-DTYC#MS</t>
  </si>
  <si>
    <t>IF-2020-47966676-APN-DTYC#MS</t>
  </si>
  <si>
    <t>EX-2020-47969952-APN-DTYC#MS</t>
  </si>
  <si>
    <t>IF-2020-47969235-APN-DTYC#MS</t>
  </si>
  <si>
    <t>EX-2020-47972303-APN-DTYC#MS</t>
  </si>
  <si>
    <t>IF-2020-47971654-APN-DTYC#MS</t>
  </si>
  <si>
    <t>EX-2020-47974351-APN-DTYC#MS</t>
  </si>
  <si>
    <t>IF-2020-47973778-APN-DTYC#MS</t>
  </si>
  <si>
    <t>EX-2020-48123526-APN-DTYC#MS</t>
  </si>
  <si>
    <t>IF-2020-48123352-APN-DTYC#MS</t>
  </si>
  <si>
    <t>0002-00000050</t>
  </si>
  <si>
    <t>0008-00008204</t>
  </si>
  <si>
    <t>ART889</t>
  </si>
  <si>
    <t>KIT SANITARIO</t>
  </si>
  <si>
    <t>EX-2020-48123949-APN-DTYC#MS</t>
  </si>
  <si>
    <t>IF-2020-48123859-APN-DTYC#MS</t>
  </si>
  <si>
    <t>0002-00000051</t>
  </si>
  <si>
    <t>0008-00008205</t>
  </si>
  <si>
    <t>EX-2020-48124284-APN-DTYC#MS</t>
  </si>
  <si>
    <t>IF-2020-48124204-APN-DTYC#MS</t>
  </si>
  <si>
    <t>0002-00000052</t>
  </si>
  <si>
    <t>0008-00008213</t>
  </si>
  <si>
    <t>EX-2020-48124747-APN-DTYC#MS</t>
  </si>
  <si>
    <t>IF-2020-48124624-APN-DTYC#MS</t>
  </si>
  <si>
    <t>0002-00000053</t>
  </si>
  <si>
    <t>0008-00008214</t>
  </si>
  <si>
    <t>EX-2020-48125053-APN-DTYC#MS</t>
  </si>
  <si>
    <t>IF-2020-48124972-APN-DTYC#MS</t>
  </si>
  <si>
    <t>0002-00000054</t>
  </si>
  <si>
    <t>0008-00008215</t>
  </si>
  <si>
    <t>EX-2020-48125465-APN-DTYC#MS</t>
  </si>
  <si>
    <t>IF-2020-48125370-APN-DTYC#MS</t>
  </si>
  <si>
    <t>0002-00000055</t>
  </si>
  <si>
    <t>0008-00008223</t>
  </si>
  <si>
    <t>EX-2020-48299782-APN-DTYC#MS</t>
  </si>
  <si>
    <t>IF-2020-48298659-APN-DTYC#MS</t>
  </si>
  <si>
    <t>800021CDI20</t>
  </si>
  <si>
    <t>Corporacion Rio Lujan</t>
  </si>
  <si>
    <t>ROPA</t>
  </si>
  <si>
    <t>EX-2020-48319435-APN-DTYC#MS</t>
  </si>
  <si>
    <t>IF-2020-48305117-APN-DTYC#MS</t>
  </si>
  <si>
    <t>EX-2020-48397359-APN-DTYC#MS</t>
  </si>
  <si>
    <t>IF-2020-48397006-APN-DTYC#MS</t>
  </si>
  <si>
    <t>0009-00006904</t>
  </si>
  <si>
    <t>RTO 240225</t>
  </si>
  <si>
    <t>EX-2020-48400446-APN-DTYC#MS</t>
  </si>
  <si>
    <t>IF-2020-48400164-APN-DTYC#MS</t>
  </si>
  <si>
    <t>0009-00006905</t>
  </si>
  <si>
    <t>RTO 240306</t>
  </si>
  <si>
    <t>137-006-055-804</t>
  </si>
  <si>
    <t>RANITIDINA COMP</t>
  </si>
  <si>
    <t>EX-2020-48431750-APN-DTYC#MS</t>
  </si>
  <si>
    <t>IF-2020-48431096-APN-DTYC#MS</t>
  </si>
  <si>
    <t>0080-00000675</t>
  </si>
  <si>
    <t>REM-0083-00020968</t>
  </si>
  <si>
    <t>EX-2020-48464051-APN-DTYC#MS</t>
  </si>
  <si>
    <t>IF-2020-48461586-APN-DTYC#MS</t>
  </si>
  <si>
    <t>0003-00015505</t>
  </si>
  <si>
    <t>EX-2020-48473304-APN-DTYC#MS</t>
  </si>
  <si>
    <t>IF-2020-48471655-APN-DTYC#MS</t>
  </si>
  <si>
    <t>0003-00015475</t>
  </si>
  <si>
    <t>EX-2020-48486747-APN-DTYC#MS</t>
  </si>
  <si>
    <t>IF-2020-48484939-APN-DTYC#MS</t>
  </si>
  <si>
    <t>0003-00015478</t>
  </si>
  <si>
    <t>EX-2020-48491061-APN-DTYC#MS</t>
  </si>
  <si>
    <t>IF-2020-48489974-APN-DTYC#MS</t>
  </si>
  <si>
    <t>0003-00015491</t>
  </si>
  <si>
    <t>EX-2020-48501885-APN-DTYC#MS</t>
  </si>
  <si>
    <t>IF-2020-48501819-APN-DTYC#MS</t>
  </si>
  <si>
    <t>0015-00059959</t>
  </si>
  <si>
    <t>estradiol 17 beta</t>
  </si>
  <si>
    <t>EX-2020-48722052-APN-DTYC#MS</t>
  </si>
  <si>
    <t>IF-2020-48719976-APN-DTYC#MS</t>
  </si>
  <si>
    <t>0143-00023643</t>
  </si>
  <si>
    <t>EX-2020-48728311-APN-DTYC#MS</t>
  </si>
  <si>
    <t>IF-2020-48726408-APN-DTYC#MS</t>
  </si>
  <si>
    <t>0143-00023641</t>
  </si>
  <si>
    <t>EX-2020-48846403-APN-DTYC#MS</t>
  </si>
  <si>
    <t>IF-2020-48846144-APN-DTYC#MS</t>
  </si>
  <si>
    <t>287-136</t>
  </si>
  <si>
    <t>95-0009--LPU19</t>
  </si>
  <si>
    <t>EX-2020-48850259-APN-DTYC#MS</t>
  </si>
  <si>
    <t>IF-2020-48849539-APN-DTYC#MS</t>
  </si>
  <si>
    <t>0080-00000676</t>
  </si>
  <si>
    <t>REM-0083-00020969</t>
  </si>
  <si>
    <t>EX-2020-48855818-APN-DTYC#MS</t>
  </si>
  <si>
    <t>IF-2020-48854982-APN-DTYC#MS</t>
  </si>
  <si>
    <t>287-133</t>
  </si>
  <si>
    <t>EX-2020-48861701-APN-DTYC#MS</t>
  </si>
  <si>
    <t>IF-2020-48861443-APN-DTYC#MS</t>
  </si>
  <si>
    <t>287-135</t>
  </si>
  <si>
    <t>EX-2020-48869121-APN-DTYC#MS</t>
  </si>
  <si>
    <t>IF-2020-48868838-APN-DTYC#MS</t>
  </si>
  <si>
    <t>287-134</t>
  </si>
  <si>
    <t>EX-2020-48875731-APN-DTYC#MS</t>
  </si>
  <si>
    <t>IF-2020-48875393-APN-DTYC#MS</t>
  </si>
  <si>
    <t>287-137</t>
  </si>
  <si>
    <t>EX-2020-48881666-APN-DTYC#MS</t>
  </si>
  <si>
    <t>IF-2020-48880772-APN-DTYC#MS</t>
  </si>
  <si>
    <t>287-132</t>
  </si>
  <si>
    <t>EX-2020-48889885-APN-DTYC#MS</t>
  </si>
  <si>
    <t>IF-2020-48889627-APN-DTYC#MS</t>
  </si>
  <si>
    <t>0015-00057997</t>
  </si>
  <si>
    <t>2.5.2-5137.5</t>
  </si>
  <si>
    <t>MESTINON</t>
  </si>
  <si>
    <t>EX-2020-48892090-APN-DTYC#MS</t>
  </si>
  <si>
    <t>IF-2020-48891820-APN-DTYC#MS</t>
  </si>
  <si>
    <t>287-131</t>
  </si>
  <si>
    <t>EX-2020-48897397-APN-DTYC#MS</t>
  </si>
  <si>
    <t>IF-2020-48897151-APN-DTYC#MS</t>
  </si>
  <si>
    <t>287-129</t>
  </si>
  <si>
    <t>EX-2020-49093267-APN-DTYC#MS</t>
  </si>
  <si>
    <t>IF-2020-49092908-APN-DTYC#MS</t>
  </si>
  <si>
    <t>0012B00018688</t>
  </si>
  <si>
    <t>EX-2020-49095234-APN-DTYC#MS</t>
  </si>
  <si>
    <t>IF-2020-49095035-APN-DTYC#MS</t>
  </si>
  <si>
    <t>287-128</t>
  </si>
  <si>
    <t>EX-2020-49095667-APN-DTYC#MS</t>
  </si>
  <si>
    <t>IF-2020-49095263-APN-DTYC#MS</t>
  </si>
  <si>
    <t>0012B00018689</t>
  </si>
  <si>
    <t>EX-2020-49099771-APN-DTYC#MS</t>
  </si>
  <si>
    <t>IF-2020-49099179-APN-DTYC#MS</t>
  </si>
  <si>
    <t>0012B00018690</t>
  </si>
  <si>
    <t>EX-2020-49100482-APN-DTYC#MS</t>
  </si>
  <si>
    <t>IF-2020-49099606-APN-DTYC#MS</t>
  </si>
  <si>
    <t>287-130</t>
  </si>
  <si>
    <t>EX-2020-49101630-APN-DTYC#MS</t>
  </si>
  <si>
    <t>IF-2020-49101349-APN-DTYC#MS</t>
  </si>
  <si>
    <t>0012B00018691</t>
  </si>
  <si>
    <t>EX-2020-49103595-APN-DTYC#MS</t>
  </si>
  <si>
    <t>IF-2020-49103170-APN-DTYC#MS</t>
  </si>
  <si>
    <t>0012B00018692</t>
  </si>
  <si>
    <t>EX-2020-49105619-APN-DTYC#MS</t>
  </si>
  <si>
    <t>IF-2020-49105326-APN-DTYC#MS</t>
  </si>
  <si>
    <t>0012B00018693</t>
  </si>
  <si>
    <t>EX-2020-49115080-APN-DTYC#MS</t>
  </si>
  <si>
    <t>IF-2020-49114593-APN-DTYC#MS</t>
  </si>
  <si>
    <t>0008-00001034</t>
  </si>
  <si>
    <t>IBUPROFENO SUSP.</t>
  </si>
  <si>
    <t>EX-2020-49118363-APN-DTYC#MS</t>
  </si>
  <si>
    <t>IF-2020-49118135-APN-DTYC#MS</t>
  </si>
  <si>
    <t>0008-00001036</t>
  </si>
  <si>
    <t>EX-2020-49121247-APN-DTYC#MS</t>
  </si>
  <si>
    <t>IF-2020-49120985-APN-DTYC#MS</t>
  </si>
  <si>
    <t>287-127</t>
  </si>
  <si>
    <t>EX-2020-49128710-APN-DTYC#MS</t>
  </si>
  <si>
    <t>IF-2020-49128441-APN-DTYC#MS</t>
  </si>
  <si>
    <t>287-126</t>
  </si>
  <si>
    <t>EX-2020-49130640-APN-DTYC#MS</t>
  </si>
  <si>
    <t>IF-2020-49130375-APN-DTYC#MS</t>
  </si>
  <si>
    <t>0008-00001037</t>
  </si>
  <si>
    <t>EX-2020-49136683-APN-DTYC#MS</t>
  </si>
  <si>
    <t>IF-2020-49134366-APN-DTYC#MS</t>
  </si>
  <si>
    <t>287-125</t>
  </si>
  <si>
    <t>EX-2020-49186637-APN-DTYC#MS</t>
  </si>
  <si>
    <t>IF-2020-49186355-APN-DTYC#MS</t>
  </si>
  <si>
    <t>287-123</t>
  </si>
  <si>
    <t>EX-2020-49199228-APN-DTYC#MS</t>
  </si>
  <si>
    <t>IF-2020-49198972-APN-DTYC#MS</t>
  </si>
  <si>
    <t>287-122</t>
  </si>
  <si>
    <t>EX-2020-49217095-APN-DTYC#MS</t>
  </si>
  <si>
    <t>IF-2020-49215953-APN-DTYC#MS</t>
  </si>
  <si>
    <t>287-121</t>
  </si>
  <si>
    <t>EX-2020-49219802-APN-DTYC#MS</t>
  </si>
  <si>
    <t>IF-2020-49218289-APN-DTYC#MS</t>
  </si>
  <si>
    <t>0080-00000677</t>
  </si>
  <si>
    <t>REM-0083-00020971</t>
  </si>
  <si>
    <t>EX-2020-49222204-APN-DTYC#MS</t>
  </si>
  <si>
    <t>IF-2020-49221906-APN-DTYC#MS</t>
  </si>
  <si>
    <t>287-138</t>
  </si>
  <si>
    <t>EX-2020-49233019-APN-DTYC#MS</t>
  </si>
  <si>
    <t>IF-2020-49232868-APN-DTYC#MS</t>
  </si>
  <si>
    <t>80-0017-LPU2019</t>
  </si>
  <si>
    <t>ORIEN S.A.</t>
  </si>
  <si>
    <t>D04284</t>
  </si>
  <si>
    <t>FACTOR VIII PLASMATICO HUMANO - HEMOFIL M 1000 UI</t>
  </si>
  <si>
    <t>D04282</t>
  </si>
  <si>
    <t>FACTOR VIII RECOMB LIOF+SOLV X 1 UI  ADVATE 1000UI</t>
  </si>
  <si>
    <t>EX-2020-49233780-APN-DTYC#MS</t>
  </si>
  <si>
    <t>IF-2020-49233506-APN-DTYC#MS</t>
  </si>
  <si>
    <t>287-119</t>
  </si>
  <si>
    <t>EX-2020-49238212-APN-DTYC#MS</t>
  </si>
  <si>
    <t>IF-2020-49237624-APN-DTYC#MS</t>
  </si>
  <si>
    <t>287-118</t>
  </si>
  <si>
    <t>EX-2020-49251329-APN-DTYC#MS</t>
  </si>
  <si>
    <t>IF-2020-49251101-APN-DTYC#MS</t>
  </si>
  <si>
    <t>287-120</t>
  </si>
  <si>
    <t>EX-2020-49257297-APN-DTYC#MS</t>
  </si>
  <si>
    <t>IF-2020-49256493-APN-DTYC#MS</t>
  </si>
  <si>
    <t>VALIXA 450 MG 60 COMP.LAQ.</t>
  </si>
  <si>
    <t>EX-2020-49301754-APN-DTYC#MS</t>
  </si>
  <si>
    <t>IF-2020-49300959-APN-DTYC#MS</t>
  </si>
  <si>
    <t>0080-00000678</t>
  </si>
  <si>
    <t>REM-0083-00020972</t>
  </si>
  <si>
    <t>EX-2020-49417044-APN-DTYC#MS</t>
  </si>
  <si>
    <t>IF-2020-49416939-APN-DTYC#MS</t>
  </si>
  <si>
    <t>0003-00000996</t>
  </si>
  <si>
    <t>EX-2020-49425515-APN-DTYC#MS</t>
  </si>
  <si>
    <t>IF-2020-49425419-APN-DTYC#MS</t>
  </si>
  <si>
    <t>NINJITSU SRL</t>
  </si>
  <si>
    <t>DIEZ</t>
  </si>
  <si>
    <t>2.2.2-915.75</t>
  </si>
  <si>
    <t xml:space="preserve"> OVEROL DE SEGURIDAD MAMELUCON LAMINADO , NO TEJIDO,CUARENTA Y CINCO GRMS ,COLOR BLANCO CON CIERRE A CREMALLERA DE SETENTA Y CINCO CM.PUÑO Y BOTAMANGAS ELASTIZADOS -PM-DOS SEIS UNO SEIS UNO</t>
  </si>
  <si>
    <t>CUATRO MIL</t>
  </si>
  <si>
    <t>CUATROCIENTOS</t>
  </si>
  <si>
    <t>EX-2020-49552221-APN-DTYC#MS</t>
  </si>
  <si>
    <t>IF-2020-49552086-APN-DTYC#MS</t>
  </si>
  <si>
    <t>553/583/587/653/684/686</t>
  </si>
  <si>
    <t>ORIEN SA</t>
  </si>
  <si>
    <t>FACTOR VIII PLASM. HUMANO x 1UI- HEMOFIL M 1000UI</t>
  </si>
  <si>
    <t>D04283</t>
  </si>
  <si>
    <t>FACTOR VIII PLASM. HUMANO x 1UI- HEMOFIL M 500UI</t>
  </si>
  <si>
    <t>EX-2020-49560871-APN-DTYC#MS</t>
  </si>
  <si>
    <t>IF-2020-49560185-APN-DTYC#MS</t>
  </si>
  <si>
    <t>2975B00088885</t>
  </si>
  <si>
    <t>EX-2020-49563816-APN-DTYC#MS</t>
  </si>
  <si>
    <t>IF-2020-49563173-APN-DTYC#MS</t>
  </si>
  <si>
    <t>2975B00088884</t>
  </si>
  <si>
    <t>EX-2020-49565809-APN-DTYC#MS</t>
  </si>
  <si>
    <t>IF-2020-49564708-APN-DTYC#MS</t>
  </si>
  <si>
    <t>300-6171</t>
  </si>
  <si>
    <t>EX-2020-49573484-APN-DTYC#MS</t>
  </si>
  <si>
    <t>IF-2020-49573378-APN-DTYC#MS</t>
  </si>
  <si>
    <t>760/795/907/914</t>
  </si>
  <si>
    <t>EX-2020-49584198-APN-DTYC#MS</t>
  </si>
  <si>
    <t>IF-2020-49584164-APN-DTYC#MS</t>
  </si>
  <si>
    <t>762/798/936</t>
  </si>
  <si>
    <t>EX-2020-49598771-APN-DTYC#MS</t>
  </si>
  <si>
    <t>IF-2020-49598693-APN-DTYC#MS</t>
  </si>
  <si>
    <t>685/759/906/913/922</t>
  </si>
  <si>
    <t>D04281</t>
  </si>
  <si>
    <t>FACTOR VIII RECOMB LIOF+SOLV X 1 UI  ADVATE 500UI</t>
  </si>
  <si>
    <t>EX-2020-49608482-APN-DTYC#MS</t>
  </si>
  <si>
    <t>IF-2020-49608418-APN-DTYC#MS</t>
  </si>
  <si>
    <t>531/584/692/698/699/761/797/932/934/935</t>
  </si>
  <si>
    <t>EX-2020-49619480-APN-DTYC#MS</t>
  </si>
  <si>
    <t>IF-2020-49613989-APN-DTYC#MS</t>
  </si>
  <si>
    <t>EX-2020-49622401-APN-DTYC#MS</t>
  </si>
  <si>
    <t>IF-2020-49622344-APN-DTYC#MS</t>
  </si>
  <si>
    <t>557/558/585/595/597/598/665/678/757/897/904/905/944/946</t>
  </si>
  <si>
    <t>EX-2020-49629260-APN-DTYC#MS</t>
  </si>
  <si>
    <t>IF-2020-49629006-APN-DTYC#MS</t>
  </si>
  <si>
    <t>0008-00001040</t>
  </si>
  <si>
    <t>EX-2020-49773021-APN-DTYC#MS</t>
  </si>
  <si>
    <t>IF-2020-49768363-APN-DTYC#MS</t>
  </si>
  <si>
    <t>EX-2020-49833855-APN-DTYC#MS</t>
  </si>
  <si>
    <t>IF-2020-49833098-APN-DTYC#MS</t>
  </si>
  <si>
    <t>2975B00079356</t>
  </si>
  <si>
    <t>DISTRIBUCION</t>
  </si>
  <si>
    <t>EX-2020-49837443-APN-DTYC#MS</t>
  </si>
  <si>
    <t>IF-2020-49837100-APN-DTYC#MS</t>
  </si>
  <si>
    <t>2975B00079357</t>
  </si>
  <si>
    <t>EX-2020-49842192-APN-DTYC#MS</t>
  </si>
  <si>
    <t>IF-2020-49841692-APN-DTYC#MS</t>
  </si>
  <si>
    <t>2975B00083313</t>
  </si>
  <si>
    <t>EX-2020-49846002-APN-DTYC#MS</t>
  </si>
  <si>
    <t>IF-2020-49845312-APN-DTYC#MS</t>
  </si>
  <si>
    <t>2975B00083312</t>
  </si>
  <si>
    <t>EX-2020-49849382-APN-DTYC#MS</t>
  </si>
  <si>
    <t>IF-2020-49848978-APN-DTYC#MS</t>
  </si>
  <si>
    <t>2975B00083315</t>
  </si>
  <si>
    <t>EX-2020-49853602-APN-DTYC#MS</t>
  </si>
  <si>
    <t>IF-2020-49853153-APN-DTYC#MS</t>
  </si>
  <si>
    <t>2975B00083314</t>
  </si>
  <si>
    <t>EX-2020-49932555-APN-DTYC#MS</t>
  </si>
  <si>
    <t>IF-2020-49932131-APN-DTYC#MS</t>
  </si>
  <si>
    <t>ver adjuntos</t>
  </si>
  <si>
    <t>4.3.3- 1719.17</t>
  </si>
  <si>
    <t>CAMILLA EXAMEN</t>
  </si>
  <si>
    <t>4.3.3- 1719.14</t>
  </si>
  <si>
    <t>CAMILLA GINECOLOGIA</t>
  </si>
  <si>
    <t>4.3.3- 208.13</t>
  </si>
  <si>
    <t>CAMILLA HOSPITALARIA</t>
  </si>
  <si>
    <t>EX-2020-50170301-APN-DTYC#MS</t>
  </si>
  <si>
    <t>IF-2020-50169994-APN-DTYC#MS</t>
  </si>
  <si>
    <t>Contratación por emergencia COVID-19 No 4/2020</t>
  </si>
  <si>
    <t>BARBIJOS QUIRURGICOS</t>
  </si>
  <si>
    <t>EX-2020-50251878-APN-DTYC#MS</t>
  </si>
  <si>
    <t>IF-2020-50251255-APN-DTYC#MS</t>
  </si>
  <si>
    <t>2975B00088891</t>
  </si>
  <si>
    <t>EX-2020-50254491-APN-DTYC#MS</t>
  </si>
  <si>
    <t>IF-2020-50254028-APN-DTYC#MS</t>
  </si>
  <si>
    <t>2975B00088890</t>
  </si>
  <si>
    <t>EX-2020-50257530-APN-DTYC#MS</t>
  </si>
  <si>
    <t>IF-2020-50256956-APN-DTYC#MS</t>
  </si>
  <si>
    <t>2975B00088889</t>
  </si>
  <si>
    <t>EX-2020-50259615-APN-DTYC#MS</t>
  </si>
  <si>
    <t>IF-2020-50259122-APN-DTYC#MS</t>
  </si>
  <si>
    <t>2975B00088892</t>
  </si>
  <si>
    <t>EX-2020-50261816-APN-DTYC#MS</t>
  </si>
  <si>
    <t>IF-2020-50261403-APN-DTYC#MS</t>
  </si>
  <si>
    <t>2975B00088893</t>
  </si>
  <si>
    <t>EX-2020-50263818-APN-DTYC#MS</t>
  </si>
  <si>
    <t>IF-2020-50263413-APN-DTYC#MS</t>
  </si>
  <si>
    <t>2975B00088894</t>
  </si>
  <si>
    <t>EX-2020-50265876-APN-DTYC#MS</t>
  </si>
  <si>
    <t>IF-2020-50265406-APN-DTYC#MS</t>
  </si>
  <si>
    <t>2975B00088895</t>
  </si>
  <si>
    <t>EX-2020-50267702-APN-DTYC#MS</t>
  </si>
  <si>
    <t>IF-2020-50267314-APN-DTYC#MS</t>
  </si>
  <si>
    <t>2975B00088896</t>
  </si>
  <si>
    <t>EX-2020-50272159-APN-DTYC#MS</t>
  </si>
  <si>
    <t>IF-2020-50271522-APN-DTYC#MS</t>
  </si>
  <si>
    <t>2975B00088897</t>
  </si>
  <si>
    <t>EX-2020-50314228-APN-DTYC#MS</t>
  </si>
  <si>
    <t>IF-2020-50314140-APN-DTYC#MS</t>
  </si>
  <si>
    <t>0002-00000056</t>
  </si>
  <si>
    <t>EX-2020-50314544-APN-DTYC#MS</t>
  </si>
  <si>
    <t>IF-2020-50314495-APN-DTYC#MS</t>
  </si>
  <si>
    <t>0002-00000057</t>
  </si>
  <si>
    <t>EX-2020-50314901-APN-DTYC#MS</t>
  </si>
  <si>
    <t>IF-2020-50314816-APN-DTYC#MS</t>
  </si>
  <si>
    <t>0002-00000058</t>
  </si>
  <si>
    <t>0008-00008230</t>
  </si>
  <si>
    <t>EX-2020-50315341-APN-DTYC#MS</t>
  </si>
  <si>
    <t>IF-2020-50315191-APN-DTYC#MS</t>
  </si>
  <si>
    <t>0002-00000059</t>
  </si>
  <si>
    <t>0008-00008233</t>
  </si>
  <si>
    <t>EX-2020-50315674-APN-DTYC#MS</t>
  </si>
  <si>
    <t>IF-2020-50315581-APN-DTYC#MS</t>
  </si>
  <si>
    <t>0002-00000060</t>
  </si>
  <si>
    <t>0008-00008237</t>
  </si>
  <si>
    <t>EX-2020-50366482-APN-DTYC#MS</t>
  </si>
  <si>
    <t>IF-2020-50366341-APN-DTYC#MS</t>
  </si>
  <si>
    <t>0014-00005297</t>
  </si>
  <si>
    <t>antivirales-ganciclovir</t>
  </si>
  <si>
    <t>EX-2020-50380109-APN-DTYC#MS</t>
  </si>
  <si>
    <t>IF-2020-50376767-APN-DTYC#MS</t>
  </si>
  <si>
    <t>0020-00057524</t>
  </si>
  <si>
    <t>EX-2020-50383886-APN-DTYC#MS</t>
  </si>
  <si>
    <t>IF-2020-50383533-APN-DTYC#MS</t>
  </si>
  <si>
    <t>0008-00001044</t>
  </si>
  <si>
    <t>EX-2020-50384563-APN-DTYC#MS</t>
  </si>
  <si>
    <t>IF-2020-50383690-APN-DTYC#MS</t>
  </si>
  <si>
    <t>0020-00057525</t>
  </si>
  <si>
    <t>EX-2020-50387221-APN-DTYC#MS</t>
  </si>
  <si>
    <t>IF-2020-50386715-APN-DTYC#MS</t>
  </si>
  <si>
    <t>0008-00001046</t>
  </si>
  <si>
    <t>Metronidazol Comp. Vaginal</t>
  </si>
  <si>
    <t>EX-2020-50397306-APN-DTYC#MS</t>
  </si>
  <si>
    <t>IF-2020-50395547-APN-DTYC#MS</t>
  </si>
  <si>
    <t>B034400001190</t>
  </si>
  <si>
    <t>EX-2020-50398089-APN-DTYC#MS</t>
  </si>
  <si>
    <t>IF-2020-50398043-APN-DTYC#MS</t>
  </si>
  <si>
    <t>B-0008-00001790</t>
  </si>
  <si>
    <t>EX-2020-50405490-APN-DTYC#MS</t>
  </si>
  <si>
    <t>IF-2020-50401610-APN-DTYC#MS</t>
  </si>
  <si>
    <t>0020-00057530</t>
  </si>
  <si>
    <t>Desinfectante de principio activo amonio cuaternario para superficie y equipos</t>
  </si>
  <si>
    <t>EX-2020-50413960-APN-DTYC#MS</t>
  </si>
  <si>
    <t>IF-2020-50410803-APN-DTYC#MS</t>
  </si>
  <si>
    <t>B034400001189</t>
  </si>
  <si>
    <t>EX-2020-50426554-APN-DTYC#MS</t>
  </si>
  <si>
    <t>IF-2020-50425504-APN-DTYC#MS</t>
  </si>
  <si>
    <t>0020-00057531</t>
  </si>
  <si>
    <t>EX-2020-50434319-APN-DTYC#MS</t>
  </si>
  <si>
    <t>IF-2020-50434219-APN-DTYC#MS</t>
  </si>
  <si>
    <t>B-0008-00001791</t>
  </si>
  <si>
    <t>SC</t>
  </si>
  <si>
    <t>EX-2020-50446177-APN-DTYC#MS</t>
  </si>
  <si>
    <t>IF-2020-50443870-APN-DTYC#MS</t>
  </si>
  <si>
    <t>0080-00000679</t>
  </si>
  <si>
    <t>REM-0083-00020973</t>
  </si>
  <si>
    <t>EX-2020-50464759-APN-DTYC#MS</t>
  </si>
  <si>
    <t>IF-2020-50462468-APN-DTYC#MS</t>
  </si>
  <si>
    <t>EX-2020-50472517-APN-DTYC#MS</t>
  </si>
  <si>
    <t>IF-2020-50472048-APN-DTYC#MS</t>
  </si>
  <si>
    <t>0008-00001038</t>
  </si>
  <si>
    <t>EX-2020-50476986-APN-DTYC#MS</t>
  </si>
  <si>
    <t>IF-2020-50475695-APN-DTYC#MS</t>
  </si>
  <si>
    <t>Mebendazol Susp.</t>
  </si>
  <si>
    <t>EX-2020-50480167-APN-DTYC#MS</t>
  </si>
  <si>
    <t>IF-2020-50479591-APN-DTYC#MS</t>
  </si>
  <si>
    <t>0008-00001041</t>
  </si>
  <si>
    <t>EX-2020-50496185-APN-DTYC#MS</t>
  </si>
  <si>
    <t>IF-2020-50495127-APN-DTYC#MS</t>
  </si>
  <si>
    <t>0020-00057574</t>
  </si>
  <si>
    <t>EX-2020-50499184-APN-DTYC#MS</t>
  </si>
  <si>
    <t>IF-2020-50498410-APN-DTYC#MS</t>
  </si>
  <si>
    <t>0020-00057575</t>
  </si>
  <si>
    <t>2.9.5-1909-87</t>
  </si>
  <si>
    <t>EX-2020-50511951-APN-DTYC#MS</t>
  </si>
  <si>
    <t>IF-2020-50506414-APN-DTYC#MS</t>
  </si>
  <si>
    <t>0020-00004524</t>
  </si>
  <si>
    <t>EX-2020-50520709-APN-DTYC#MS</t>
  </si>
  <si>
    <t>IF-2020-50517988-APN-DTYC#MS</t>
  </si>
  <si>
    <t>0020-00004532</t>
  </si>
  <si>
    <t>EX-2020-50523058-APN-DTYC#MS</t>
  </si>
  <si>
    <t>IF-2020-50522907-APN-DTYC#MS</t>
  </si>
  <si>
    <t>0002-00000780</t>
  </si>
  <si>
    <t>BIO PROTEC SRL</t>
  </si>
  <si>
    <t>alternativa 1</t>
  </si>
  <si>
    <t>CUBRECAMILLAS</t>
  </si>
  <si>
    <t>EX-2020-50524976-APN-DTYC#MS</t>
  </si>
  <si>
    <t>IF-2020-50521306-APN-DTYC#MS</t>
  </si>
  <si>
    <t>00002-00000006</t>
  </si>
  <si>
    <t>Contratacion por Emergencia COVID-19 N°4/2020</t>
  </si>
  <si>
    <t>NO EXISTE</t>
  </si>
  <si>
    <t xml:space="preserve">Kit compuesto de Camisolin, cofia y cubrecalzado </t>
  </si>
  <si>
    <t>EX-2020-50535008-APN-DTYC#MS</t>
  </si>
  <si>
    <t>IF-2020-50533764-APN-DTYC#MS</t>
  </si>
  <si>
    <t>287-140</t>
  </si>
  <si>
    <t>EX-2020-50544293-APN-DTYC#MS</t>
  </si>
  <si>
    <t>IF-2020-50543736-APN-DTYC#MS</t>
  </si>
  <si>
    <t>287-141</t>
  </si>
  <si>
    <t>EX-2020-50550811-APN-DTYC#MS</t>
  </si>
  <si>
    <t>IF-2020-50550543-APN-DTYC#MS</t>
  </si>
  <si>
    <t>287-142</t>
  </si>
  <si>
    <t>EX-2020-50555179-APN-DTYC#MS</t>
  </si>
  <si>
    <t>IF-2020-50554396-APN-DTYC#MS</t>
  </si>
  <si>
    <t>287-143</t>
  </si>
  <si>
    <t>EX-2020-50563197-APN-DTYC#MS</t>
  </si>
  <si>
    <t>IF-2020-50562873-APN-DTYC#MS</t>
  </si>
  <si>
    <t>287-144</t>
  </si>
  <si>
    <t>EX-2020-50566460-APN-DTYC#MS</t>
  </si>
  <si>
    <t>IF-2020-50556825-APN-DTYC#MS</t>
  </si>
  <si>
    <t>0020-00057533</t>
  </si>
  <si>
    <t>EX-2020-50568859-APN-DTYC#MS</t>
  </si>
  <si>
    <t>IF-2020-50567681-APN-DTYC#MS</t>
  </si>
  <si>
    <t>287-145</t>
  </si>
  <si>
    <t>95-1331-OC19</t>
  </si>
  <si>
    <t>EX-2020-50573127-APN-DTYC#MS</t>
  </si>
  <si>
    <t>IF-2020-50571904-APN-DTYC#MS</t>
  </si>
  <si>
    <t>0020-00057593</t>
  </si>
  <si>
    <t>EX-2020-50575821-APN-DTYC#MS</t>
  </si>
  <si>
    <t>IF-2020-50575076-APN-DTYC#MS</t>
  </si>
  <si>
    <t>0020-00057594</t>
  </si>
  <si>
    <t>EX-2020-50581347-APN-DTYC#MS</t>
  </si>
  <si>
    <t>IF-2020-50579679-APN-DTYC#MS</t>
  </si>
  <si>
    <t>0020-00057666</t>
  </si>
  <si>
    <t>EX-2020-50583954-APN-DTYC#MS</t>
  </si>
  <si>
    <t>IF-2020-50583088-APN-DTYC#MS</t>
  </si>
  <si>
    <t>0020-00057667</t>
  </si>
  <si>
    <t>EX-2020-50590707-APN-DTYC#MS</t>
  </si>
  <si>
    <t>IF-2020-50585675-APN-DTYC#MS</t>
  </si>
  <si>
    <t>00010-00000235</t>
  </si>
  <si>
    <t>EX-2020-50590995-APN-DTYC#MS</t>
  </si>
  <si>
    <t>IF-2020-50590023-APN-DTYC#MS</t>
  </si>
  <si>
    <t>0020-00057642</t>
  </si>
  <si>
    <t>EX-2020-50591190-APN-DTYC#MS</t>
  </si>
  <si>
    <t>IF-2020-50589559-APN-DTYC#MS</t>
  </si>
  <si>
    <t>0003-00015490</t>
  </si>
  <si>
    <t>EX-2020-50593458-APN-DTYC#MS</t>
  </si>
  <si>
    <t>IF-2020-50592685-APN-DTYC#MS</t>
  </si>
  <si>
    <t>0020-00057643</t>
  </si>
  <si>
    <t>EX-2020-50611577-APN-DTYC#MS</t>
  </si>
  <si>
    <t>IF-2020-50610652-APN-DTYC#MS</t>
  </si>
  <si>
    <t>0080-00000681</t>
  </si>
  <si>
    <t>REM-0083-00020983</t>
  </si>
  <si>
    <t>EX-2020-50613486-APN-DTYC#MS</t>
  </si>
  <si>
    <t>IF-2020-50613048-APN-DTYC#MS</t>
  </si>
  <si>
    <t>0080-00000682</t>
  </si>
  <si>
    <t>REM-0083-00020984</t>
  </si>
  <si>
    <t>EX-2020-50727468-APN-DTYC#MS</t>
  </si>
  <si>
    <t>IF-2020-50722047-APN-DTYC#MS</t>
  </si>
  <si>
    <t>0020-00057572</t>
  </si>
  <si>
    <t>EX-2020-50730398-APN-DTYC#MS</t>
  </si>
  <si>
    <t>IF-2020-50729603-APN-DTYC#MS</t>
  </si>
  <si>
    <t>0020-00057573</t>
  </si>
  <si>
    <t>EX-2020-50732877-APN-DTYC#MS</t>
  </si>
  <si>
    <t>IF-2020-50732099-APN-DTYC#MS</t>
  </si>
  <si>
    <t>0020-00057591</t>
  </si>
  <si>
    <t>EX-2020-50737378-APN-DTYC#MS</t>
  </si>
  <si>
    <t>IF-2020-50735956-APN-DTYC#MS</t>
  </si>
  <si>
    <t>0020-00057592</t>
  </si>
  <si>
    <t>EX-2020-50756163-APN-DTYC#MS</t>
  </si>
  <si>
    <t>IF-2020-50755068-APN-DTYC#MS</t>
  </si>
  <si>
    <t>0020-00057640</t>
  </si>
  <si>
    <t>EX-2020-50759501-APN-DTYC#MS</t>
  </si>
  <si>
    <t>IF-2020-50758288-APN-DTYC#MS</t>
  </si>
  <si>
    <t>0020-00057641</t>
  </si>
  <si>
    <t>EX-2020-50762741-APN-DTYC#MS</t>
  </si>
  <si>
    <t>IF-2020-50761778-APN-DTYC#MS</t>
  </si>
  <si>
    <t>0020-00057665</t>
  </si>
  <si>
    <t>EX-2020-50771744-APN-DTYC#MS</t>
  </si>
  <si>
    <t>IF-2020-50770506-APN-DTYC#MS</t>
  </si>
  <si>
    <t>0020-00057664</t>
  </si>
  <si>
    <t>EX-2020-50775281-APN-DTYC#MS</t>
  </si>
  <si>
    <t>IF-2020-50773754-APN-DTYC#MS</t>
  </si>
  <si>
    <t>0020-00057682</t>
  </si>
  <si>
    <t>EX-2020-50778380-APN-DTYC#MS</t>
  </si>
  <si>
    <t>IF-2020-50777569-APN-DTYC#MS</t>
  </si>
  <si>
    <t>0020-00057684</t>
  </si>
  <si>
    <t>EX-2020-50782531-APN-DTYC#MS</t>
  </si>
  <si>
    <t>IF-2020-50781487-APN-DTYC#MS</t>
  </si>
  <si>
    <t>0020-00057681</t>
  </si>
  <si>
    <t>EX-2020-50786543-APN-DTYC#MS</t>
  </si>
  <si>
    <t>IF-2020-50785235-APN-DTYC#MS</t>
  </si>
  <si>
    <t>0020-00057692</t>
  </si>
  <si>
    <t>EX-2020-50792593-APN-DTYC#MS</t>
  </si>
  <si>
    <t>IF-2020-50790837-APN-DTYC#MS</t>
  </si>
  <si>
    <t>0020-00057674</t>
  </si>
  <si>
    <t>Guantes Latex para examinacion talla G</t>
  </si>
  <si>
    <t>EX-2020-50801577-APN-DTYC#MS</t>
  </si>
  <si>
    <t>IF-2020-50799674-APN-DTYC#MS</t>
  </si>
  <si>
    <t>0020-00057675</t>
  </si>
  <si>
    <t>EX-2020-50805363-APN-DTYC#MS</t>
  </si>
  <si>
    <t>IF-2020-50804025-APN-DTYC#MS</t>
  </si>
  <si>
    <t>0020-00057677</t>
  </si>
  <si>
    <t>EX-2020-50892653-APN-DTYC#MS</t>
  </si>
  <si>
    <t>IF-2020-50854940-APN-DTYC#MS</t>
  </si>
  <si>
    <t>0011-00000007</t>
  </si>
  <si>
    <t>Eslingar S.A.</t>
  </si>
  <si>
    <t>WXEMIRAMN95BL</t>
  </si>
  <si>
    <t>Mascarilla descartable N95</t>
  </si>
  <si>
    <t>EX-2020-50925411-APN-DTYC#MS</t>
  </si>
  <si>
    <t>IF-2020-50924831-APN-DTYC#MS</t>
  </si>
  <si>
    <t>0012B00018683</t>
  </si>
  <si>
    <t>EX-2020-50929253-APN-DTYC#MS</t>
  </si>
  <si>
    <t>IF-2020-50928542-APN-DTYC#MS</t>
  </si>
  <si>
    <t>0012B00018684</t>
  </si>
  <si>
    <t>EX-2020-50932900-APN-DTYC#MS</t>
  </si>
  <si>
    <t>IF-2020-50931837-APN-DTYC#MS</t>
  </si>
  <si>
    <t>0012B00018685</t>
  </si>
  <si>
    <t>EX-2020-50935263-APN-DTYC#MS</t>
  </si>
  <si>
    <t>IF-2020-50934854-APN-DTYC#MS</t>
  </si>
  <si>
    <t>0012B00018686</t>
  </si>
  <si>
    <t>EX-2020-50937674-APN-DTYC#MS</t>
  </si>
  <si>
    <t>IF-2020-50937260-APN-DTYC#MS</t>
  </si>
  <si>
    <t>0012B00018687</t>
  </si>
  <si>
    <t>EX-2020-50956676-APN-DTYC#MS</t>
  </si>
  <si>
    <t>IF-2020-50955959-APN-DTYC#MS</t>
  </si>
  <si>
    <t>Contratacion por Emergencia COVID-19 N° 4/2020</t>
  </si>
  <si>
    <t>BARACK ARGENTINA S.R.L</t>
  </si>
  <si>
    <t>Kit compuesto de camisolin, cofia y cubre botas</t>
  </si>
  <si>
    <t>EX-2020-51045171-APN-DTYC#MS</t>
  </si>
  <si>
    <t>IF-2020-51044898-APN-DTYC#MS</t>
  </si>
  <si>
    <t>0080-00000680</t>
  </si>
  <si>
    <t>REM-0083-00020974</t>
  </si>
  <si>
    <t>EX-2020-51110386-APN-DTYC#MS</t>
  </si>
  <si>
    <t>IF-2020-51110377-APN-DTYC#MS</t>
  </si>
  <si>
    <t>794/948/951/966/1056/1057</t>
  </si>
  <si>
    <t>EX-2020-51112263-APN-DTYC#MS</t>
  </si>
  <si>
    <t>IF-2020-51112250-APN-DTYC#MS</t>
  </si>
  <si>
    <t>586/995</t>
  </si>
  <si>
    <t>EX-2020-51113941-APN-DTYC#MS</t>
  </si>
  <si>
    <t>IF-2020-51113920-APN-DTYC#MS</t>
  </si>
  <si>
    <t>1000/1034/1035/1036/1037/1039/1047/1052/1053/1054</t>
  </si>
  <si>
    <t>EX-2020-51116430-APN-DTYC#MS</t>
  </si>
  <si>
    <t>IF-2020-51116411-APN-DTYC#MS</t>
  </si>
  <si>
    <t>949/967</t>
  </si>
  <si>
    <t>EX-2020-51117921-APN-DTYC#MS</t>
  </si>
  <si>
    <t>IF-2020-51117903-APN-DTYC#MS</t>
  </si>
  <si>
    <t>EX-2020-51155814-APN-DTYC#MS</t>
  </si>
  <si>
    <t>IF-2020-51155689-APN-DTYC#MS</t>
  </si>
  <si>
    <t>0057 - 00003005</t>
  </si>
  <si>
    <t>2.5.2- 1894.101</t>
  </si>
  <si>
    <t>BEVACIZUMAB 100 MG</t>
  </si>
  <si>
    <t>VIAL X 4 mL</t>
  </si>
  <si>
    <t>EX-2020-51159676-APN-DTYC#MS</t>
  </si>
  <si>
    <t>IF-2020-51158061-APN-DTYC#MS</t>
  </si>
  <si>
    <t>0057 - 00003006</t>
  </si>
  <si>
    <t>2.5.2- 1894.102</t>
  </si>
  <si>
    <t>BEVACIZUMAB 400 MG</t>
  </si>
  <si>
    <t>VIAL X 16 mL</t>
  </si>
  <si>
    <t>EX-2020-51165469-APN-DTYC#MS</t>
  </si>
  <si>
    <t>IF-2020-51165202-APN-DTYC#MS</t>
  </si>
  <si>
    <t>0005-00006055</t>
  </si>
  <si>
    <t>LABORATORIOS BRITANIA S.A.</t>
  </si>
  <si>
    <t>CM-FS9313</t>
  </si>
  <si>
    <t>HISOPOS NASOFARINGEOS</t>
  </si>
  <si>
    <t>HISOPO</t>
  </si>
  <si>
    <t>EX-2020-51165348-APN-DTYC#MS</t>
  </si>
  <si>
    <t>IF-2020-51165232-APN-DTYC#MS</t>
  </si>
  <si>
    <t>0057 - 00003007</t>
  </si>
  <si>
    <t>2.5.2- 1894.73</t>
  </si>
  <si>
    <t>RITUXIMAB 100 mGr</t>
  </si>
  <si>
    <t>2 VIALES</t>
  </si>
  <si>
    <t>EX-2020-51169469-APN-DTYC#MS</t>
  </si>
  <si>
    <t>IF-2020-51169352-APN-DTYC#MS</t>
  </si>
  <si>
    <t>0057 - 00003008</t>
  </si>
  <si>
    <t>2.5.2- 1894.74</t>
  </si>
  <si>
    <t>Rituximab 500 mg</t>
  </si>
  <si>
    <t>x 1 Vial</t>
  </si>
  <si>
    <t>EX-2020-51207044-APN-DTYC#MS</t>
  </si>
  <si>
    <t>IF-2020-51206585-APN-DTYC#MS</t>
  </si>
  <si>
    <t>0004-00000008</t>
  </si>
  <si>
    <t>Barbijos Descartables</t>
  </si>
  <si>
    <t>EX-2020-51216486-APN-DTYC#MS</t>
  </si>
  <si>
    <t>IF-2020-51197566-APN-DTYC#MS</t>
  </si>
  <si>
    <t>ELI LILLY INTERAMERICA INC SUC ARGENTINA</t>
  </si>
  <si>
    <t>SOMATOTROFINA - HUTROPE x 18 UI</t>
  </si>
  <si>
    <t>EX-2020-51228452-APN-DTYC#MS</t>
  </si>
  <si>
    <t>IF-2020-51227364-APN-DTYC#MS</t>
  </si>
  <si>
    <t>B 002700001604</t>
  </si>
  <si>
    <t>EX-2020-51288321-APN-DTYC#MS</t>
  </si>
  <si>
    <t>IF-2020-51288091-APN-DTYC#MS</t>
  </si>
  <si>
    <t>00003-00001555</t>
  </si>
  <si>
    <t>EX-2020-51295134-APN-DTYC#MS</t>
  </si>
  <si>
    <t>IF-2020-51292186-APN-DTYC#MS</t>
  </si>
  <si>
    <t>0080-00008721</t>
  </si>
  <si>
    <t>2.5.2-5791.53</t>
  </si>
  <si>
    <t xml:space="preserve">INMUNOSUPRESORES; DROGA GENERICA: TACROLIMUS 1 MG, PRESENTACION: ENVASE X 50 UNIDADES </t>
  </si>
  <si>
    <t>com</t>
  </si>
  <si>
    <t>2.5.2-5791.54</t>
  </si>
  <si>
    <t>INMUNOSUPRESORES; DROGA GENERICA: TACROLIMUS 3 MGR; PRESENTACION: ENVASE X 5O UN</t>
  </si>
  <si>
    <t>2.5.2-5791.55</t>
  </si>
  <si>
    <t>INMUNOSUPRESORES; DROGA GENERICA: TACROLIMUS 5 MGR; PRESENTACION: ENVASES X 50 UNIDADES</t>
  </si>
  <si>
    <t>EX-2020-51300638-APN-DTYC#MS</t>
  </si>
  <si>
    <t>IF-2020-51300133-APN-DTYC#MS</t>
  </si>
  <si>
    <t>0006-00261886</t>
  </si>
  <si>
    <t>uno</t>
  </si>
  <si>
    <t>EX-2020-51303704-APN-DTYC#MS</t>
  </si>
  <si>
    <t>IF-2020-51303320-APN-DTYC#MS</t>
  </si>
  <si>
    <t>00005-00000022</t>
  </si>
  <si>
    <t>EX-2020-51316916-APN-DTYC#MS</t>
  </si>
  <si>
    <t>IF-2020-51310305-APN-DTYC#MS</t>
  </si>
  <si>
    <t>0020-00004539</t>
  </si>
  <si>
    <t>EX-2020-51323558-APN-DTYC#MS</t>
  </si>
  <si>
    <t>IF-2020-51323163-APN-DTYC#MS</t>
  </si>
  <si>
    <t>287-146</t>
  </si>
  <si>
    <t>EX-2020-51326309-APN-DTYC#MS</t>
  </si>
  <si>
    <t>IF-2020-51326200-APN-DTYC#MS</t>
  </si>
  <si>
    <t>0001-00005465</t>
  </si>
  <si>
    <t>0002-00000480</t>
  </si>
  <si>
    <t>EX-2020-51344514-APN-DTYC#MS</t>
  </si>
  <si>
    <t>IF-2020-51342816-APN-DTYC#MS</t>
  </si>
  <si>
    <t>B-0029-00001515</t>
  </si>
  <si>
    <t>Isentres 400mg Raltegravir</t>
  </si>
  <si>
    <t>Isentres 100mg Raltegravir</t>
  </si>
  <si>
    <t>EX-2020-51347582-APN-DTYC#MS</t>
  </si>
  <si>
    <t>IF-2020-51347123-APN-DTYC#MS</t>
  </si>
  <si>
    <t>287-151</t>
  </si>
  <si>
    <t>EX-2020-51349178-APN-DTYC#MS</t>
  </si>
  <si>
    <t>IF-2020-51349060-APN-DTYC#MS</t>
  </si>
  <si>
    <t>B-0029-00001516</t>
  </si>
  <si>
    <t>N/a</t>
  </si>
  <si>
    <t>Isentress 400mg Raltegravir</t>
  </si>
  <si>
    <t>EX-2020-51354107-APN-DTYC#MS</t>
  </si>
  <si>
    <t>IF-2020-51352395-APN-DTYC#MS</t>
  </si>
  <si>
    <t>B-0029-00001517</t>
  </si>
  <si>
    <t>isentress 400mg Raltegravir</t>
  </si>
  <si>
    <t>EX-2020-51360081-APN-DTYC#MS</t>
  </si>
  <si>
    <t>IF-2020-51356585-APN-DTYC#MS</t>
  </si>
  <si>
    <t>B-00007-00000087</t>
  </si>
  <si>
    <t>EX-2020-51361052-APN-DTYC#MS</t>
  </si>
  <si>
    <t>IF-2020-51359843-APN-DTYC#MS</t>
  </si>
  <si>
    <t>287-149</t>
  </si>
  <si>
    <t>EX-2020-51372794-APN-DTYC#MS</t>
  </si>
  <si>
    <t>IF-2020-51372227-APN-DTYC#MS</t>
  </si>
  <si>
    <t>287-148</t>
  </si>
  <si>
    <t>EX-2020-51492782-APN-DTYC#MS</t>
  </si>
  <si>
    <t>IF-2020-51491970-APN-DTYC#MS</t>
  </si>
  <si>
    <t>EX-2020-51503487-APN-DTYC#MS</t>
  </si>
  <si>
    <t>IF-2020-51503460-APN-DTYC#MS</t>
  </si>
  <si>
    <t>0057 - 00003004</t>
  </si>
  <si>
    <t>AZITROMICINA</t>
  </si>
  <si>
    <t>X5</t>
  </si>
  <si>
    <t>EX-2020-51504144-APN-DTYC#MS</t>
  </si>
  <si>
    <t>IF-2020-51501400-APN-DTYC#MS</t>
  </si>
  <si>
    <t>EX-2020-51509709-APN-DTYC#MS</t>
  </si>
  <si>
    <t>IF-2020-51507682-APN-DTYC#MS</t>
  </si>
  <si>
    <t>00010-00000238</t>
  </si>
  <si>
    <t>EX-2020-51576238-APN-DTYC#MS</t>
  </si>
  <si>
    <t>IF-2020-51575561-APN-DTYC#MS</t>
  </si>
  <si>
    <t>0008-00001042</t>
  </si>
  <si>
    <t>EX-2020-51598495-APN-DTYC#MS</t>
  </si>
  <si>
    <t>IF-2020-51597538-APN-DTYC#MS</t>
  </si>
  <si>
    <t>0080-00000683</t>
  </si>
  <si>
    <t>REM-0083-00021009</t>
  </si>
  <si>
    <t>EX-2020-51600909-APN-DTYC#MS</t>
  </si>
  <si>
    <t>IF-2020-51600296-APN-DTYC#MS</t>
  </si>
  <si>
    <t>1282HCGUNIDAD</t>
  </si>
  <si>
    <t>PRUEBA DE DIAGNOSTICO DE USO IN VITRO PARA DETECCION CUALITATIVA DE LA HORMONA GONADOTROFINA CORIONICA HUMANA (hCG) EN MUESTRA DE ORINA. ENVASE INDIVIDUAL X TIRA, CON CUNA PARA LA TOMA DE MUESTRA. CERT. ANMAT 006457</t>
  </si>
  <si>
    <t>X TIRA</t>
  </si>
  <si>
    <t>EX-2020-51601579-APN-DTYC#MS</t>
  </si>
  <si>
    <t>IF-2020-51600554-APN-DTYC#MS</t>
  </si>
  <si>
    <t>0080-00000684</t>
  </si>
  <si>
    <t>REM-0083-00021010</t>
  </si>
  <si>
    <t>EX-2020-51620514-APN-DTYC#MS</t>
  </si>
  <si>
    <t>IF-2020-51611804-APN-DTYC#MS</t>
  </si>
  <si>
    <t>80.0028-LPU19</t>
  </si>
  <si>
    <t>PRUEBA DE DIAGNOSTICO DE USO IN VITRO PARA DETECCION CUALITATIVA DE LA HORMONA GONADOTROFINA CORIONICA HUMANA (hCG) EN MUESTRA DE ORINA. ENVASE INDIVIDUAL X TIRA, CON CUNA PARA LA TOMA DE MUESTRA.CERT. ANMAT 006457</t>
  </si>
  <si>
    <t>EX-2020-51634146-APN-DTYC#MS</t>
  </si>
  <si>
    <t>IF-2020-51633623-APN-DTYC#MS</t>
  </si>
  <si>
    <t>1281HCGUNIDAD</t>
  </si>
  <si>
    <t>EX-2020-51634191-APN-DTYC#MS</t>
  </si>
  <si>
    <t>IF-2020-51633829-APN-DTYC#MS</t>
  </si>
  <si>
    <t>287-147</t>
  </si>
  <si>
    <t>EX-2020-51654690-APN-DTYC#MS</t>
  </si>
  <si>
    <t>IF-2020-51654323-APN-DTYC#MS</t>
  </si>
  <si>
    <t>0008-00001047</t>
  </si>
  <si>
    <t>EX-2020-51679269-APN-DTYC#MS</t>
  </si>
  <si>
    <t>IF-2020-51678310-APN-DTYC#MS</t>
  </si>
  <si>
    <t>287-150</t>
  </si>
  <si>
    <t>EX-2020-51686301-APN-DTYC#MS</t>
  </si>
  <si>
    <t>IF-2020-51685850-APN-DTYC#MS</t>
  </si>
  <si>
    <t>287-152</t>
  </si>
  <si>
    <t>EX-2020-51693940-APN-DTYC#MS</t>
  </si>
  <si>
    <t>IF-2020-51693647-APN-DTYC#MS</t>
  </si>
  <si>
    <t>287-153</t>
  </si>
  <si>
    <t>EX-2020-51817686-APN-DTYC#MS</t>
  </si>
  <si>
    <t>IF-2020-51817018-APN-DTYC#MS</t>
  </si>
  <si>
    <t>0020-00057613</t>
  </si>
  <si>
    <t>EX-2020-51864965-APN-DTYC#MS</t>
  </si>
  <si>
    <t>IF-2020-51862962-APN-DTYC#MS</t>
  </si>
  <si>
    <t>0008-00001004</t>
  </si>
  <si>
    <t>EX-2020-51908478-APN-DTYC#MS</t>
  </si>
  <si>
    <t>IF-2020-51908319-APN-DTYC#MS</t>
  </si>
  <si>
    <t>B0004-0013551</t>
  </si>
  <si>
    <t>VSA Alta Complejidad SA</t>
  </si>
  <si>
    <t>2.9.5-4198.5</t>
  </si>
  <si>
    <t>ELEMENOS DESC. PARA CIRUGIAS DE CATRATAS</t>
  </si>
  <si>
    <t>EX-2020-51968620-APN-DTYC#MS</t>
  </si>
  <si>
    <t>IF-2020-51966728-APN-DTYC#MS</t>
  </si>
  <si>
    <t>B-0029-00001519</t>
  </si>
  <si>
    <t>implante</t>
  </si>
  <si>
    <t>EX-2020-51971121-APN-DTYC#MS</t>
  </si>
  <si>
    <t>IF-2020-51970779-APN-DTYC#MS</t>
  </si>
  <si>
    <t>300-6207</t>
  </si>
  <si>
    <t>EX-2020-51980023-APN-DTYC#MS</t>
  </si>
  <si>
    <t>IF-2020-51978820-APN-DTYC#MS</t>
  </si>
  <si>
    <t>0080-00000685</t>
  </si>
  <si>
    <t>REM-0083-00021012</t>
  </si>
  <si>
    <t>EX-2020-51981556-APN-DTYC#MS</t>
  </si>
  <si>
    <t>IF-2020-51980631-APN-DTYC#MS</t>
  </si>
  <si>
    <t>300-6208</t>
  </si>
  <si>
    <t>EX-2020-51985751-APN-DTYC#MS</t>
  </si>
  <si>
    <t>IF-2020-51984813-APN-DTYC#MS</t>
  </si>
  <si>
    <t>B-0029-00001525</t>
  </si>
  <si>
    <t>Implanon - etonogestrel</t>
  </si>
  <si>
    <t>EX-2020-52003216-APN-DTYC#MS</t>
  </si>
  <si>
    <t>IF-2020-52003143-APN-DTYC#MS</t>
  </si>
  <si>
    <t>00001-00000225</t>
  </si>
  <si>
    <t xml:space="preserve">Contratacion por Emergencia COVID-19 Nº 3/2020 </t>
  </si>
  <si>
    <t>..</t>
  </si>
  <si>
    <t>EX-2020-52065255-APN-DTYC#MS</t>
  </si>
  <si>
    <t>IF-2020-52063911-APN-DTYC#MS</t>
  </si>
  <si>
    <t>0080-00000686</t>
  </si>
  <si>
    <t>REM-0083-00021013</t>
  </si>
  <si>
    <t>EX-2020-52066571-APN-DTYC#MS</t>
  </si>
  <si>
    <t>IF-2020-52066426-APN-DTYC#MS</t>
  </si>
  <si>
    <t>2975-00088944</t>
  </si>
  <si>
    <t>EX-2020-52067594-APN-DTYC#MS</t>
  </si>
  <si>
    <t>IF-2020-52067422-APN-DTYC#MS</t>
  </si>
  <si>
    <t>2975B00088943</t>
  </si>
  <si>
    <t>EX-2020-52235241-APN-DTYC#MS</t>
  </si>
  <si>
    <t>IF-2020-52231684-APN-DTYC#MS</t>
  </si>
  <si>
    <t>0020-00004540</t>
  </si>
  <si>
    <t>EX-2020-52243717-APN-DTYC#MS</t>
  </si>
  <si>
    <t>IF-2020-52237629-APN-DTYC#MS</t>
  </si>
  <si>
    <t>0020-00004546</t>
  </si>
  <si>
    <t>EX-2020-52368957-APN-DTYC#MS</t>
  </si>
  <si>
    <t>IF-2020-52368259-APN-DTYC#MS</t>
  </si>
  <si>
    <t>B-0015_00060332</t>
  </si>
  <si>
    <t>HORMONAS MEDICINALES; TIPO: MONODROGA, DROGA GENERICA: ESTRADIOL 0.6 MG/GR, FORMA FARMACEUTICA: GEL, PRESENTACION: ENVASE X 80 GR, USO: SEXUAL</t>
  </si>
  <si>
    <t>unid</t>
  </si>
  <si>
    <t>EX-2020-52390344-APN-DTYC#MS</t>
  </si>
  <si>
    <t>IF-2020-52389466-APN-DTYC#MS</t>
  </si>
  <si>
    <t>B034400001191</t>
  </si>
  <si>
    <t>EX-2020-52412059-APN-DTYC#MS</t>
  </si>
  <si>
    <t>IF-2020-52411805-APN-DTYC#MS</t>
  </si>
  <si>
    <t>300-6209</t>
  </si>
  <si>
    <t>EX-2020-52431212-APN-DTYC#MS</t>
  </si>
  <si>
    <t>IF-2020-52429802-APN-DTYC#MS</t>
  </si>
  <si>
    <t>0004B00000114</t>
  </si>
  <si>
    <t>EX-2020-52434119-APN-DTYC#MS</t>
  </si>
  <si>
    <t>IF-2020-52432983-APN-DTYC#MS</t>
  </si>
  <si>
    <t>0004B00000115</t>
  </si>
  <si>
    <t>EX-2020-52436072-APN-DTYC#MS</t>
  </si>
  <si>
    <t>IF-2020-52435695-APN-DTYC#MS</t>
  </si>
  <si>
    <t>0006-00262701</t>
  </si>
  <si>
    <t>BAR</t>
  </si>
  <si>
    <t>EX-2020-52436964-APN-DTYC#MS</t>
  </si>
  <si>
    <t>IF-2020-52436004-APN-DTYC#MS</t>
  </si>
  <si>
    <t>0004B00000116</t>
  </si>
  <si>
    <t>EX-2020-52451803-APN-DTYC#MS</t>
  </si>
  <si>
    <t>IF-2020-52448458-APN-DTYC#MS</t>
  </si>
  <si>
    <t>00010-00000239</t>
  </si>
  <si>
    <t>01295-01339</t>
  </si>
  <si>
    <t>EX-2020-52477606-APN-DTYC#MS</t>
  </si>
  <si>
    <t>IF-2020-52477207-APN-DTYC#MS</t>
  </si>
  <si>
    <t>0080-00000687</t>
  </si>
  <si>
    <t>REM-0083-000201019</t>
  </si>
  <si>
    <t>EX-2020-52478908-APN-DTYC#MS</t>
  </si>
  <si>
    <t>IF-2020-52478593-APN-DTYC#MS</t>
  </si>
  <si>
    <t>0080-00000688</t>
  </si>
  <si>
    <t>REM-0083-00021020</t>
  </si>
  <si>
    <t>EX-2020-52509840-APN-DTYC#MS</t>
  </si>
  <si>
    <t>IF-2020-52509710-APN-DTYC#MS</t>
  </si>
  <si>
    <t>80.0028-lpu19</t>
  </si>
  <si>
    <t>1282hcgunidad</t>
  </si>
  <si>
    <t>EX-2020-52637603-APN-DTYC#MS</t>
  </si>
  <si>
    <t>IF-2020-52635401-APN-DTYC#MS</t>
  </si>
  <si>
    <t>EX-2020-52678189-APN-DTYC#MS</t>
  </si>
  <si>
    <t>IF-2020-52676418-APN-DTYC#MS</t>
  </si>
  <si>
    <t>0003-00015481</t>
  </si>
  <si>
    <t>EX-2020-52724035-APN-DTYC#MS</t>
  </si>
  <si>
    <t>IF-2020-52722126-APN-DTYC#MS</t>
  </si>
  <si>
    <t>0003-00015488</t>
  </si>
  <si>
    <t>EX-2020-52771668-APN-DTYC#MS</t>
  </si>
  <si>
    <t>IF-2020-52769117-APN-DTYC#MS</t>
  </si>
  <si>
    <t>B-00007-00000097</t>
  </si>
  <si>
    <t>1244/1245/1246/1291/1292/1293/1294/1322</t>
  </si>
  <si>
    <t>xxxx</t>
  </si>
  <si>
    <t>Alcohol en gel para uso medicinal. Concentración 70%. Envases de presentación de 250 ml.</t>
  </si>
  <si>
    <t>EX-2020-52956420-APN-DTYC#MS</t>
  </si>
  <si>
    <t>IF-2020-52954785-APN-DTYC#MS</t>
  </si>
  <si>
    <t>HORMONAS MEDICINALES; TIPO: ASOCIACION, DROGA GENERICA: ETINILESTRADIOL+LEVONOGESTREL, FORMA FARMACEUTICA: COMPRIMIDO, PRESENTACION: ENVASE X 21 (0,03+0,15) m Gr, USO: ANTICONCEPTIVO</t>
  </si>
  <si>
    <t>EX-2020-53019035-APN-DTYC#MS</t>
  </si>
  <si>
    <t>IF-2020-53016452-APN-DTYC#MS</t>
  </si>
  <si>
    <t>0004-9</t>
  </si>
  <si>
    <t>Barbijos quirúrgicos descartables</t>
  </si>
  <si>
    <t>EX-2020-53082293-APN-DTYC#MS</t>
  </si>
  <si>
    <t>IF-2020-53081391-APN-DTYC#MS</t>
  </si>
  <si>
    <t>0080-00000689</t>
  </si>
  <si>
    <t>REM-0083-00021021</t>
  </si>
  <si>
    <t>EX-2020-53084876-APN-DTYC#MS</t>
  </si>
  <si>
    <t>IF-2020-53083877-APN-DTYC#MS</t>
  </si>
  <si>
    <t>0080-00000690</t>
  </si>
  <si>
    <t>REM-0083-00021022</t>
  </si>
  <si>
    <t>EX-2020-53087875-APN-DTYC#MS</t>
  </si>
  <si>
    <t>IF-2020-53087825-APN-DTYC#MS</t>
  </si>
  <si>
    <t>00005-00000025</t>
  </si>
  <si>
    <t>EX-2020-53123530-APN-DTYC#MS</t>
  </si>
  <si>
    <t>IF-2020-53122001-APN-DTYC#MS</t>
  </si>
  <si>
    <t>EX-2020-53186659-APN-DTYC#MS</t>
  </si>
  <si>
    <t>IF-2020-53186497-APN-DTYC#MS</t>
  </si>
  <si>
    <t>0003-00015489</t>
  </si>
  <si>
    <t>EX-2020-53187373-APN-DTYC#MS</t>
  </si>
  <si>
    <t>IF-2020-53187192-APN-DTYC#MS</t>
  </si>
  <si>
    <t>0003-00015483</t>
  </si>
  <si>
    <t>EX-2020-53191601-APN-DTYC#MS</t>
  </si>
  <si>
    <t>IF-2020-53191478-APN-DTYC#MS</t>
  </si>
  <si>
    <t>0003-00015257</t>
  </si>
  <si>
    <t>EX-2020-53294585-APN-DTYC#MS</t>
  </si>
  <si>
    <t>IF-2020-53293539-APN-DTYC#MS</t>
  </si>
  <si>
    <t>69-1167</t>
  </si>
  <si>
    <t>80-0025lpu18</t>
  </si>
  <si>
    <t>Laboratorios Bagó S.A</t>
  </si>
  <si>
    <t>EX-2020-53302263-APN-DTYC#MS</t>
  </si>
  <si>
    <t>IF-2020-53301354-APN-DTYC#MS</t>
  </si>
  <si>
    <t>69-1168</t>
  </si>
  <si>
    <t>medicamento</t>
  </si>
  <si>
    <t>EX-2020-53343173-APN-DTYC#MS</t>
  </si>
  <si>
    <t>IF-2020-53342155-APN-DTYC#MS</t>
  </si>
  <si>
    <t>69-1169</t>
  </si>
  <si>
    <t>EX-2020-53347642-APN-DTYC#MS</t>
  </si>
  <si>
    <t>IF-2020-53346923-APN-DTYC#MS</t>
  </si>
  <si>
    <t>69-1170</t>
  </si>
  <si>
    <t>EX-2020-53371210-APN-DTYC#MS</t>
  </si>
  <si>
    <t>IF-2020-53370531-APN-DTYC#MS</t>
  </si>
  <si>
    <t>0080-00000691</t>
  </si>
  <si>
    <t>REM-0083-00021030</t>
  </si>
  <si>
    <t>EX-2020-53373299-APN-DTYC#MS</t>
  </si>
  <si>
    <t>IF-2020-53372600-APN-DTYC#MS</t>
  </si>
  <si>
    <t>0080-00000692</t>
  </si>
  <si>
    <t>REM-0083-00021031</t>
  </si>
  <si>
    <t>EX-2020-53379894-APN-DTYC#MS</t>
  </si>
  <si>
    <t>IF-2020-53378198-APN-DTYC#MS</t>
  </si>
  <si>
    <t>69-1171</t>
  </si>
  <si>
    <t>EX-2020-53386943-APN-DTYC#MS</t>
  </si>
  <si>
    <t>IF-2020-53386508-APN-DTYC#MS</t>
  </si>
  <si>
    <t>69-1172</t>
  </si>
  <si>
    <t>EX-2020-53391951-APN-DTYC#MS</t>
  </si>
  <si>
    <t>IF-2020-53391668-APN-DTYC#MS</t>
  </si>
  <si>
    <t>69-1173</t>
  </si>
  <si>
    <t>EX-2020-53396072-APN-DTYC#MS</t>
  </si>
  <si>
    <t>IF-2020-53395347-APN-DTYC#MS</t>
  </si>
  <si>
    <t>69-1174</t>
  </si>
  <si>
    <t>EX-2020-53399482-APN-DTYC#MS</t>
  </si>
  <si>
    <t>IF-2020-53399124-APN-DTYC#MS</t>
  </si>
  <si>
    <t>69-1175</t>
  </si>
  <si>
    <t>EX-2020-53400711-APN-DTYC#MS</t>
  </si>
  <si>
    <t>IF-2020-53400289-APN-DTYC#MS</t>
  </si>
  <si>
    <t>EX-2020-53404818-APN-DTYC#MS</t>
  </si>
  <si>
    <t>IF-2020-53398873-APN-DTYC#MS</t>
  </si>
  <si>
    <t>0020-00004548</t>
  </si>
  <si>
    <t>EX-2020-53409533-APN-DTYC#MS</t>
  </si>
  <si>
    <t>IF-2020-53407369-APN-DTYC#MS</t>
  </si>
  <si>
    <t>0020-00004549</t>
  </si>
  <si>
    <t>EX-2020-53410954-APN-DTYC#MS</t>
  </si>
  <si>
    <t>IF-2020-53409424-APN-DTYC#MS</t>
  </si>
  <si>
    <t>B034400001211</t>
  </si>
  <si>
    <t>EX-2020-53415436-APN-DTYC#MS</t>
  </si>
  <si>
    <t>IF-2020-53415219-APN-DTYC#MS</t>
  </si>
  <si>
    <t>69-1097</t>
  </si>
  <si>
    <t>EX-2020-53461403-APN-DTYC#MS</t>
  </si>
  <si>
    <t>IF-2020-53461191-APN-DTYC#MS</t>
  </si>
  <si>
    <t>69-1176</t>
  </si>
  <si>
    <t>EX-2020-53705183-APN-DTYC#MS</t>
  </si>
  <si>
    <t>IF-2020-53704674-APN-DTYC#MS</t>
  </si>
  <si>
    <t>0008-00002146</t>
  </si>
  <si>
    <t>QUELANTES; DROGA GENERICA: DEFERASIROX, FORMA FARMACEUTICA: COMPRIMIDO, PRESENTACION: UNIDAD, TIPO: MONODROGA, CONCENTRACION/PUREZA: 250 mGr</t>
  </si>
  <si>
    <t>QUELANTES; DROGA GENERICA: DEFERASIROX, FORMA FARMACEUTICA: COMPRIMIDO, PRESENTACION: UNIDAD, TIPO: MONODROGA, CONCENTRACION/PUREZA: 500 mGr</t>
  </si>
  <si>
    <t>UNIDADA</t>
  </si>
  <si>
    <t>EX-2020-53766298-APN-DTYC#MS</t>
  </si>
  <si>
    <t>IF-2020-53765745-APN-DTYC#MS</t>
  </si>
  <si>
    <t>0002-00000061</t>
  </si>
  <si>
    <t>EX-2020-53767857-APN-DTYC#MS</t>
  </si>
  <si>
    <t>IF-2020-53767582-APN-DTYC#MS</t>
  </si>
  <si>
    <t>0002-00000062</t>
  </si>
  <si>
    <t>EX-2020-53768962-APN-DTYC#MS</t>
  </si>
  <si>
    <t>IF-2020-53768749-APN-DTYC#MS</t>
  </si>
  <si>
    <t>0002-00000063</t>
  </si>
  <si>
    <t>EX-2020-53769892-APN-DTYC#MS</t>
  </si>
  <si>
    <t>IF-2020-53769658-APN-DTYC#MS</t>
  </si>
  <si>
    <t>0002-00000065</t>
  </si>
  <si>
    <t>EX-2020-53770991-APN-DTYC#MS</t>
  </si>
  <si>
    <t>IF-2020-53770734-APN-DTYC#MS</t>
  </si>
  <si>
    <t>EX-2020-53772387-APN-DTYC#MS</t>
  </si>
  <si>
    <t>IF-2020-53772134-APN-DTYC#MS</t>
  </si>
  <si>
    <t>0002-00000067</t>
  </si>
  <si>
    <t>EX-2020-53773668-APN-DTYC#MS</t>
  </si>
  <si>
    <t>IF-2020-53773401-APN-DTYC#MS</t>
  </si>
  <si>
    <t>0002-00000068</t>
  </si>
  <si>
    <t>0008-00008258</t>
  </si>
  <si>
    <t>EX-2020-53774691-APN-DTYC#MS</t>
  </si>
  <si>
    <t>IF-2020-53774451-APN-DTYC#MS</t>
  </si>
  <si>
    <t>0002-00000069</t>
  </si>
  <si>
    <t>0008-00008261</t>
  </si>
  <si>
    <t>EX-2020-53775535-APN-DTYC#MS</t>
  </si>
  <si>
    <t>IF-2020-53775344-APN-DTYC#MS</t>
  </si>
  <si>
    <t>0002-00000070</t>
  </si>
  <si>
    <t>0008-00008262</t>
  </si>
  <si>
    <t>EX-2020-53776333-APN-DTYC#MS</t>
  </si>
  <si>
    <t>IF-2020-53776139-APN-DTYC#MS</t>
  </si>
  <si>
    <t>0002-00000071</t>
  </si>
  <si>
    <t>0008-00008264</t>
  </si>
  <si>
    <t>EX-2020-53777212-APN-DTYC#MS</t>
  </si>
  <si>
    <t>IF-2020-53776921-APN-DTYC#MS</t>
  </si>
  <si>
    <t>0002-00000072</t>
  </si>
  <si>
    <t>0008-00008266</t>
  </si>
  <si>
    <t>EX-2020-53778010-APN-DTYC#MS</t>
  </si>
  <si>
    <t>IF-2020-53777780-APN-DTYC#MS</t>
  </si>
  <si>
    <t>0002-00000073</t>
  </si>
  <si>
    <t>0008-00008267</t>
  </si>
  <si>
    <t>EX-2020-53794937-APN-DTYC#MS</t>
  </si>
  <si>
    <t>IF-2020-53793638-APN-DTYC#MS</t>
  </si>
  <si>
    <t>EX-2020-53940263-APN-DTYC#MS</t>
  </si>
  <si>
    <t>IF-2020-53940126-APN-DTYC#MS</t>
  </si>
  <si>
    <t>0143-00023920</t>
  </si>
  <si>
    <t>EX-2020-54050732-APN-DTYC#MS</t>
  </si>
  <si>
    <t>IF-2020-53618502-APN-DTYC#MS</t>
  </si>
  <si>
    <t>30502251291_011_00014_00000223</t>
  </si>
  <si>
    <t>PRESTACIONES MEDICAS FEBRERO 2020</t>
  </si>
  <si>
    <t>EX-2020-54054537-APN-DTYC#MS</t>
  </si>
  <si>
    <t>IF-2020-54044318-APN-DTYC#MS</t>
  </si>
  <si>
    <t>Mascarilla Descartable N95</t>
  </si>
  <si>
    <t>EX-2020-54063972-APN-DTYC#MS</t>
  </si>
  <si>
    <t>IF-2020-54057891-APN-DTYC#MS</t>
  </si>
  <si>
    <t>30502251291_011_00014_00000230</t>
  </si>
  <si>
    <t>PRESTACIONES MEDICAS MARZO 2020</t>
  </si>
  <si>
    <t>EX-2020-54106907-APN-DTYC#MS</t>
  </si>
  <si>
    <t>IF-2020-54105463-APN-DTYC#MS</t>
  </si>
  <si>
    <t>30502251291_011_00014_00000238</t>
  </si>
  <si>
    <t>PRESTACIONES MEDICAS ABRIL 2020</t>
  </si>
  <si>
    <t>EX-2020-54124022-APN-DTYC#MS</t>
  </si>
  <si>
    <t>IF-2020-54122748-APN-DTYC#MS</t>
  </si>
  <si>
    <t>30502251291_011_00014_00000250</t>
  </si>
  <si>
    <t>PRESTACIONES MEDICAS MAYO 2020</t>
  </si>
  <si>
    <t>EX-2020-54127224-APN-DTYC#MS</t>
  </si>
  <si>
    <t>IF-2020-54126889-APN-DTYC#MS</t>
  </si>
  <si>
    <t>30502251291_011_00014_00000254</t>
  </si>
  <si>
    <t>PRESTACIONES MEDICAS JUNIO 2020</t>
  </si>
  <si>
    <t>EX-2020-54129197-APN-DTYC#MS</t>
  </si>
  <si>
    <t>IF-2020-54128911-APN-DTYC#MS</t>
  </si>
  <si>
    <t>30502251291_011_00014_00000261</t>
  </si>
  <si>
    <t>PRESTACIONES MEDICAS JULIO 2020</t>
  </si>
  <si>
    <t>EX-2020-54211650-APN-DTYC#MS</t>
  </si>
  <si>
    <t>IF-2020-54194124-APN-DTYC#MS</t>
  </si>
  <si>
    <t>B-00007-00000107</t>
  </si>
  <si>
    <t>1323/1324/1411/1412/1415/1413/1422</t>
  </si>
  <si>
    <t>XXX</t>
  </si>
  <si>
    <t>EX-2020-54244313-APN-DTYC#MS</t>
  </si>
  <si>
    <t>IF-2020-54243834-APN-DTYC#MS</t>
  </si>
  <si>
    <t>0006-00264016</t>
  </si>
  <si>
    <t>barbijo</t>
  </si>
  <si>
    <t>EX-2020-54249862-APN-DTYC#MS</t>
  </si>
  <si>
    <t>IF-2020-54249127-APN-DTYC#MS</t>
  </si>
  <si>
    <t>2.5.2-1863.21</t>
  </si>
  <si>
    <t>EX-2020-54272326-APN-DTYC#MS</t>
  </si>
  <si>
    <t>IF-2020-54268011-APN-DTYC#MS</t>
  </si>
  <si>
    <t>00010-00000241</t>
  </si>
  <si>
    <t>01380-01408</t>
  </si>
  <si>
    <t>EX-2020-54371256-APN-DTYC#MS</t>
  </si>
  <si>
    <t>IF-2020-54370983-APN-DTYC#MS</t>
  </si>
  <si>
    <t>0009-00006913</t>
  </si>
  <si>
    <t>RTO 240402</t>
  </si>
  <si>
    <t>EX-2020-54373163-APN-DTYC#MS</t>
  </si>
  <si>
    <t>IF-2020-54372811-APN-DTYC#MS</t>
  </si>
  <si>
    <t>0009-00006928</t>
  </si>
  <si>
    <t>RTO 240837</t>
  </si>
  <si>
    <t>EX-2020-54375159-APN-DTYC#MS</t>
  </si>
  <si>
    <t>IF-2020-54374830-APN-DTYC#MS</t>
  </si>
  <si>
    <t>0009-0006929</t>
  </si>
  <si>
    <t>RTO 240836</t>
  </si>
  <si>
    <t>137-006-052-804</t>
  </si>
  <si>
    <t>EX-2020-54402526-APN-DTYC#MS</t>
  </si>
  <si>
    <t>IF-2020-54401468-APN-DTYC#MS</t>
  </si>
  <si>
    <t>0008-00000480</t>
  </si>
  <si>
    <t>INDUCTOR DEL PARTO</t>
  </si>
  <si>
    <t>EX-2020-54430712-APN-DTYC#MS</t>
  </si>
  <si>
    <t>IF-2020-54428812-APN-DTYC#MS</t>
  </si>
  <si>
    <t>00008-00000480</t>
  </si>
  <si>
    <t>EX-2020-54444105-APN-DTYC#MS</t>
  </si>
  <si>
    <t>IF-2020-54438725-APN-DTYC#MS</t>
  </si>
  <si>
    <t>EX-2020-54483674-APN-DTYC#MS</t>
  </si>
  <si>
    <t>IF-2020-54483306-APN-DTYC#MS</t>
  </si>
  <si>
    <t>EX-2020-54496022-APN-DTYC#MS</t>
  </si>
  <si>
    <t>IF-2020-54495782-APN-DTYC#MS</t>
  </si>
  <si>
    <t>0003-1002</t>
  </si>
  <si>
    <t>20-0057-CDI19</t>
  </si>
  <si>
    <t>Miconazol Crema</t>
  </si>
  <si>
    <t>EX-2020-54498298-APN-DTYC#MS</t>
  </si>
  <si>
    <t>IF-2020-54498096-APN-DTYC#MS</t>
  </si>
  <si>
    <t>0003-1003</t>
  </si>
  <si>
    <t>Betametasona Valerato</t>
  </si>
  <si>
    <t>EX-2020-54525682-APN-DTYC#MS</t>
  </si>
  <si>
    <t>IF-2020-54525350-APN-DTYC#MS</t>
  </si>
  <si>
    <t>287-156</t>
  </si>
  <si>
    <t>EX-2020-54527994-APN-DTYC#MS</t>
  </si>
  <si>
    <t>IF-2020-54527904-APN-DTYC#MS</t>
  </si>
  <si>
    <t>B-0008-00001795</t>
  </si>
  <si>
    <t>S/C</t>
  </si>
  <si>
    <t>EX-2020-54533671-APN-DTYC#MS</t>
  </si>
  <si>
    <t>IF-2020-54532722-APN-DTYC#MS</t>
  </si>
  <si>
    <t>287-154</t>
  </si>
  <si>
    <t>EX-2020-54543683-APN-DTYC#MS</t>
  </si>
  <si>
    <t>IF-2020-54542923-APN-DTYC#MS</t>
  </si>
  <si>
    <t>287-155</t>
  </si>
  <si>
    <t>EX-2020-54572624-APN-DTYC#MS</t>
  </si>
  <si>
    <t>IF-2020-54571745-APN-DTYC#MS</t>
  </si>
  <si>
    <t>B-0013-00014501</t>
  </si>
  <si>
    <t>RG 13: REACTIVO P/EQUIPO: TERMOCICLADOR, MARCA EQUIPO: A DEFINIR NOMBRE DEL PRODUCTO: GENOTIPO HCV PRESENTACION</t>
  </si>
  <si>
    <t>8K24-90</t>
  </si>
  <si>
    <t>EX-2020-54742111-APN-DTYC#MS</t>
  </si>
  <si>
    <t>IF-2020-54739869-APN-DTYC#MS</t>
  </si>
  <si>
    <t>0143-00023961</t>
  </si>
  <si>
    <t>EX-2020-54792174-APN-DTYC#MS</t>
  </si>
  <si>
    <t>IF-2020-54786537-APN-DTYC#MS</t>
  </si>
  <si>
    <t>B0004-0013563</t>
  </si>
  <si>
    <t>EX-2020-54801639-APN-DTYC#MS</t>
  </si>
  <si>
    <t>IF-2020-54796525-APN-DTYC#MS</t>
  </si>
  <si>
    <t>EX-2020-54806941-APN-DTYC#MS</t>
  </si>
  <si>
    <t>IF-2020-54805510-APN-DTYC#MS</t>
  </si>
  <si>
    <t>EX-2020-54813107-APN-DTYC#MS</t>
  </si>
  <si>
    <t>IF-2020-54811078-APN-DTYC#MS</t>
  </si>
  <si>
    <t>0003-00014137</t>
  </si>
  <si>
    <t>ACTO-2019-01131992-APN-JGM</t>
  </si>
  <si>
    <t>EX-2020-54832716-APN-DTYC#MS</t>
  </si>
  <si>
    <t>IF-2020-54832649-APN-DTYC#MS</t>
  </si>
  <si>
    <t>0002-00000009</t>
  </si>
  <si>
    <t xml:space="preserve">Kit hemorepelente </t>
  </si>
  <si>
    <t>EX-2020-54835346-APN-DTYC#MS</t>
  </si>
  <si>
    <t>IF-2020-54834819-APN-DTYC#MS</t>
  </si>
  <si>
    <t>0002-00000010</t>
  </si>
  <si>
    <t>Kit Hemorepelente</t>
  </si>
  <si>
    <t>EX-2020-54861664-APN-DTYC#MS</t>
  </si>
  <si>
    <t>IF-2020-54859308-APN-DTYC#MS</t>
  </si>
  <si>
    <t>0084B00001622</t>
  </si>
  <si>
    <t>2.5.2-5791.35</t>
  </si>
  <si>
    <t>INMUNOSUPRESORES;DROGA GENERICA: EVEROLIMUS 0,25 mGr,PRESENTACION:COMPRIMIDO X 60</t>
  </si>
  <si>
    <t>EX-2020-54874902-APN-DTYC#MS</t>
  </si>
  <si>
    <t>IF-2020-54874663-APN-DTYC#MS</t>
  </si>
  <si>
    <t>00005-00000029</t>
  </si>
  <si>
    <t>EX-2020-54877052-APN-DTYC#MS</t>
  </si>
  <si>
    <t>IF-2020-54871978-APN-DTYC#MS</t>
  </si>
  <si>
    <t>0084B00001630</t>
  </si>
  <si>
    <t>2.5.2-5791.32</t>
  </si>
  <si>
    <t>INMUNOSUPRESORES;DROGA GENERICA:CICLOSPORINA 25 mGr,PRESENTACION:CAPSULA</t>
  </si>
  <si>
    <t>EX-2020-54889873-APN-DTYC#MS</t>
  </si>
  <si>
    <t>IF-2020-54885236-APN-DTYC#MS</t>
  </si>
  <si>
    <t>0004-00010267</t>
  </si>
  <si>
    <t>2.5.2-1821.523</t>
  </si>
  <si>
    <t>ANTIBIOTICOS P/PERSONAS; TIPO: ASOCIACION, DROGA GENERICA: R150+H75+Z400 GR</t>
  </si>
  <si>
    <t>EX-2020-54916212-APN-DTYC#MS</t>
  </si>
  <si>
    <t>IF-2020-54911828-APN-DTYC#MS</t>
  </si>
  <si>
    <t>00010-00000243</t>
  </si>
  <si>
    <t>01437-01439-01469-01483</t>
  </si>
  <si>
    <t>EX-2020-54934258-APN-DTYC#MS</t>
  </si>
  <si>
    <t>IF-2020-54931942-APN-DTYC#MS</t>
  </si>
  <si>
    <t>0084B00001629</t>
  </si>
  <si>
    <t>INMUNOSUPRESORES;DROGA GENERICA:CICLOSPORINA 100mGr, PRESENTACION:CAPSULA</t>
  </si>
  <si>
    <t>EX-2020-54941563-APN-DTYC#MS</t>
  </si>
  <si>
    <t>IF-2020-54940251-APN-DTYC#MS</t>
  </si>
  <si>
    <t>0084B00001628</t>
  </si>
  <si>
    <t>2.5.2-5791.24</t>
  </si>
  <si>
    <t>INMUNOSUPRESORES;DROGA GENERICA:CICLOSPORINA 100MG/ML,PRESENTACION:ENVASE X 50 Ml</t>
  </si>
  <si>
    <t>EX-2020-54949451-APN-DTYC#MS</t>
  </si>
  <si>
    <t>IF-2020-54948700-APN-DTYC#MS</t>
  </si>
  <si>
    <t>0004-00000004</t>
  </si>
  <si>
    <t>Barbijos quirúrgicos descartables tricapa</t>
  </si>
  <si>
    <t>EX-2020-54949905-APN-DTYC#MS</t>
  </si>
  <si>
    <t>IF-2020-54949590-APN-DTYC#MS</t>
  </si>
  <si>
    <t>0084B00001631</t>
  </si>
  <si>
    <t>2.5.2-5791.27</t>
  </si>
  <si>
    <t>INMUNOSUPRESORES;DROGA GENERICA:MICOFELONATO MOFETILO,PRESENTACION:COMPRIMIDO X 180mGr</t>
  </si>
  <si>
    <t>EX-2020-54953918-APN-DTYC#MS</t>
  </si>
  <si>
    <t>IF-2020-54953042-APN-DTYC#MS</t>
  </si>
  <si>
    <t>0084B00005697</t>
  </si>
  <si>
    <t>2.5.2-5791.49</t>
  </si>
  <si>
    <t>INMUNOSUPRESORES;DROGA GENERICA:MICOFENOLATO 360mGr, PRESENTACION:ENVASE X 120 UN</t>
  </si>
  <si>
    <t>EX-2020-54956785-APN-DTYC#MS</t>
  </si>
  <si>
    <t>IF-2020-54956197-APN-DTYC#MS</t>
  </si>
  <si>
    <t>0084B00001626</t>
  </si>
  <si>
    <t>EX-2020-54961937-APN-DTYC#MS</t>
  </si>
  <si>
    <t>IF-2020-54961241-APN-DTYC#MS</t>
  </si>
  <si>
    <t>0084B00001625</t>
  </si>
  <si>
    <t>EX-2020-54966619-APN-DTYC#MS</t>
  </si>
  <si>
    <t>IF-2020-54965817-APN-DTYC#MS</t>
  </si>
  <si>
    <t>0084B00001623</t>
  </si>
  <si>
    <t>2.5.2-5791.36</t>
  </si>
  <si>
    <t>INMUNOSUPRESORES;DROGA GENERICA:EVEROLIMUS 0,50mGr, PRESENTACION:COMPRIMIDO X 60</t>
  </si>
  <si>
    <t>EX-2020-55153263-APN-DTYC#MS</t>
  </si>
  <si>
    <t>IF-2020-55150587-APN-DTYC#MS</t>
  </si>
  <si>
    <t>0006-00000489</t>
  </si>
  <si>
    <t>EX-2020-55172417-APN-DTYC#MS</t>
  </si>
  <si>
    <t>IF-2020-55171329-APN-DTYC#MS</t>
  </si>
  <si>
    <t>0143-00024002</t>
  </si>
  <si>
    <t>EX-2020-55180404-APN-DTYC#MS</t>
  </si>
  <si>
    <t>IF-2020-55178919-APN-DTYC#MS</t>
  </si>
  <si>
    <t>0143-00023642</t>
  </si>
  <si>
    <t>EX-2020-55197256-APN-DTYC#MS</t>
  </si>
  <si>
    <t>IF-2020-55196090-APN-DTYC#MS</t>
  </si>
  <si>
    <t>0143-00023994</t>
  </si>
  <si>
    <t xml:space="preserve">SALBUTRAL AEROSOL </t>
  </si>
  <si>
    <t xml:space="preserve">ENVASE </t>
  </si>
  <si>
    <t>EX-2020-55200591-APN-DTYC#MS</t>
  </si>
  <si>
    <t>IF-2020-55199773-APN-DTYC#MS</t>
  </si>
  <si>
    <t>0143-00023995</t>
  </si>
  <si>
    <t>EX-2020-55225965-APN-DTYC#MS</t>
  </si>
  <si>
    <t>IF-2020-55225401-APN-DTYC#MS</t>
  </si>
  <si>
    <t>0008-00001057</t>
  </si>
  <si>
    <t>EX-2020-55232445-APN-DTYC#MS</t>
  </si>
  <si>
    <t>IF-2020-55231882-APN-DTYC#MS</t>
  </si>
  <si>
    <t>0008-00001058</t>
  </si>
  <si>
    <t>EX-2020-55235146-APN-DTYC#MS</t>
  </si>
  <si>
    <t>IF-2020-55234838-APN-DTYC#MS</t>
  </si>
  <si>
    <t>0008-00001059</t>
  </si>
  <si>
    <t>EX-2020-55237570-APN-DTYC#MS</t>
  </si>
  <si>
    <t>IF-2020-55237261-APN-DTYC#MS</t>
  </si>
  <si>
    <t>0008-00001062</t>
  </si>
  <si>
    <t>EX-2020-55457784-APN-DTYC#MS</t>
  </si>
  <si>
    <t>IF-2020-55457744-APN-DTYC#MS</t>
  </si>
  <si>
    <t>EX-2020-55459433-APN-DTYC#MS</t>
  </si>
  <si>
    <t>IF-2020-55459416-APN-DTYC#MS</t>
  </si>
  <si>
    <t>EX-2020-55710066-APN-DTYC#MS</t>
  </si>
  <si>
    <t>IF-2020-55708954-APN-DTYC#MS</t>
  </si>
  <si>
    <t>0020-00004562</t>
  </si>
  <si>
    <t>EX-2020-55768744-APN-DTYC#MS</t>
  </si>
  <si>
    <t>IF-2020-55766187-APN-DTYC#MS</t>
  </si>
  <si>
    <t>0009-00017780</t>
  </si>
  <si>
    <t>NO-2020-24896529-APN-SSGA#MS</t>
  </si>
  <si>
    <t>PORTA HNOS. S.A.</t>
  </si>
  <si>
    <t>Alcohol en gel x 250ml</t>
  </si>
  <si>
    <t>Cajas x 12 unidades</t>
  </si>
  <si>
    <t>EX-2020-55802149-APN-DTYC#MS</t>
  </si>
  <si>
    <t>IF-2020-55784165-APN-DTYC#MS</t>
  </si>
  <si>
    <t>B 0003-00017137</t>
  </si>
  <si>
    <t>BIODIAGNOSTCO SA</t>
  </si>
  <si>
    <t>ZTEIW576C / 2.5.1-8988.2528</t>
  </si>
  <si>
    <t>DET.FENILALANINA NEONATAL</t>
  </si>
  <si>
    <t>Determinaciones</t>
  </si>
  <si>
    <t>ZTEKH480 / 2.5.1-8988.2525</t>
  </si>
  <si>
    <t>DET. BIOTINIDASA NEONATAL</t>
  </si>
  <si>
    <t>ZTEGP576C / 2.5.1.-8988.2527</t>
  </si>
  <si>
    <t>DET: TSH NEONATAL</t>
  </si>
  <si>
    <t>ZTEIZ576C/ 2.5.1-8988.2526</t>
  </si>
  <si>
    <t>DET.GALACTOSA NEONATAL</t>
  </si>
  <si>
    <t>ZTEGQ576C /2.5.1-8988-2530</t>
  </si>
  <si>
    <t>DET. 17 OHP NEONATAL</t>
  </si>
  <si>
    <t>ZTEKR576C / 2.5.1.-8988.2529</t>
  </si>
  <si>
    <t>DET. IRT NEONATAL</t>
  </si>
  <si>
    <t>EX-2020-55882532-APN-DTYC#MS</t>
  </si>
  <si>
    <t>IF-2020-55882040-APN-DTYC#MS</t>
  </si>
  <si>
    <t>EX-2020-55887436-APN-DTYC#MS</t>
  </si>
  <si>
    <t>IF-2020-55887075-APN-DTYC#MS</t>
  </si>
  <si>
    <t>0009-00017829</t>
  </si>
  <si>
    <t>Rem: 0011-00017809</t>
  </si>
  <si>
    <t>Porta Hnos. S.A.</t>
  </si>
  <si>
    <t>ALCOHOL GEL NEUTRO 12 x 250</t>
  </si>
  <si>
    <t>Cajas de 12 bot x 250 ml</t>
  </si>
  <si>
    <t>EX-2020-55900214-APN-DTYC#MS</t>
  </si>
  <si>
    <t>IF-2020-55899708-APN-DTYC#MS</t>
  </si>
  <si>
    <t>0009-00017881</t>
  </si>
  <si>
    <t>Rem: 0011-00017871</t>
  </si>
  <si>
    <t>ALCOHOL GEL NEUTRO</t>
  </si>
  <si>
    <t xml:space="preserve">Cajas de 12 botellas x 250 ml </t>
  </si>
  <si>
    <t>EX-2020-55915786-APN-DTYC#MS</t>
  </si>
  <si>
    <t>IF-2020-55914214-APN-DTYC#MS</t>
  </si>
  <si>
    <t>0003-00015900</t>
  </si>
  <si>
    <t>EX-2020-55921053-APN-DTYC#MS</t>
  </si>
  <si>
    <t>IF-2020-55919606-APN-DTYC#MS</t>
  </si>
  <si>
    <t>0003-00015954</t>
  </si>
  <si>
    <t>EX-2020-55983686-APN-DTYC#MS</t>
  </si>
  <si>
    <t>IF-2020-55983391-APN-DTYC#MS</t>
  </si>
  <si>
    <t>300-6232</t>
  </si>
  <si>
    <t>EX-2020-56025337-APN-DTYC#MS</t>
  </si>
  <si>
    <t>IF-2020-56024845-APN-DTYC#MS</t>
  </si>
  <si>
    <t>0002-000000012</t>
  </si>
  <si>
    <t>EX-2020-56026137-APN-DTYC#MS</t>
  </si>
  <si>
    <t>IF-2020-56024859-APN-DTYC#MS</t>
  </si>
  <si>
    <t>0003-00015506</t>
  </si>
  <si>
    <t>EX-2020-56086639-APN-DTYC#MS</t>
  </si>
  <si>
    <t>IF-2020-56086107-APN-DTYC#MS</t>
  </si>
  <si>
    <t>0006-00265358</t>
  </si>
  <si>
    <t>EX-2020-56089339-APN-DTYC#MS</t>
  </si>
  <si>
    <t>IF-2020-56088416-APN-DTYC#MS</t>
  </si>
  <si>
    <t>0006-00265359</t>
  </si>
  <si>
    <t>EX-2020-56097991-APN-DTYC#MS</t>
  </si>
  <si>
    <t>IF-2020-56097920-APN-DTYC#MS</t>
  </si>
  <si>
    <t>6216-00000690</t>
  </si>
  <si>
    <t>186359.00</t>
  </si>
  <si>
    <t>EX-2020-56106953-APN-DTYC#MS</t>
  </si>
  <si>
    <t>IF-2020-56104731-APN-DTYC#MS</t>
  </si>
  <si>
    <t>B-00007-00000118</t>
  </si>
  <si>
    <t>1423/1472/1518/1517/1474/1473/1519</t>
  </si>
  <si>
    <t>EX-2020-56217643-APN-DTYC#MS</t>
  </si>
  <si>
    <t>IF-2020-56216695-APN-DTYC#MS</t>
  </si>
  <si>
    <t>0020-00057545</t>
  </si>
  <si>
    <t>EX-2020-56221275-APN-DTYC#MS</t>
  </si>
  <si>
    <t>IF-2020-56220072-APN-DTYC#MS</t>
  </si>
  <si>
    <t>0020-00057546</t>
  </si>
  <si>
    <t>EX-2020-56227942-APN-DTYC#MS</t>
  </si>
  <si>
    <t>IF-2020-56226637-APN-DTYC#MS</t>
  </si>
  <si>
    <t>0020-00057534</t>
  </si>
  <si>
    <t>EX-2020-56231845-APN-DTYC#MS</t>
  </si>
  <si>
    <t>IF-2020-56230719-APN-DTYC#MS</t>
  </si>
  <si>
    <t>0020-00057547</t>
  </si>
  <si>
    <t>EX-2020-56243894-APN-DTYC#MS</t>
  </si>
  <si>
    <t>IF-2020-56241327-APN-DTYC#MS</t>
  </si>
  <si>
    <t>0020-00057612</t>
  </si>
  <si>
    <t>EX-2020-56249105-APN-DTYC#MS</t>
  </si>
  <si>
    <t>IF-2020-56247467-APN-DTYC#MS</t>
  </si>
  <si>
    <t>0020-00057702</t>
  </si>
  <si>
    <t>EX-2020-56254091-APN-DTYC#MS</t>
  </si>
  <si>
    <t>IF-2020-56251232-APN-DTYC#MS</t>
  </si>
  <si>
    <t>0020-00057673</t>
  </si>
  <si>
    <t>EX-2020-56257871-APN-DTYC#MS</t>
  </si>
  <si>
    <t>IF-2020-56257394-APN-DTYC#MS</t>
  </si>
  <si>
    <t>Corporacion Rio Lujan S.A.</t>
  </si>
  <si>
    <t>Renglon 10</t>
  </si>
  <si>
    <t>Overol de Seguridad</t>
  </si>
  <si>
    <t>EX-2020-56282100-APN-DTYC#MS</t>
  </si>
  <si>
    <t>IF-2020-56280315-APN-DTYC#MS</t>
  </si>
  <si>
    <t>3026-00030290</t>
  </si>
  <si>
    <t>EX-2020-56290311-APN-DTYC#MS</t>
  </si>
  <si>
    <t>IF-2020-56289304-APN-DTYC#MS</t>
  </si>
  <si>
    <t>3026-00030291</t>
  </si>
  <si>
    <t>EX-2020-56290464-APN-DTYC#MS</t>
  </si>
  <si>
    <t>IF-2020-56287314-APN-DTYC#MS</t>
  </si>
  <si>
    <t>0020-00057752</t>
  </si>
  <si>
    <t>EX-2020-56296592-APN-DTYC#MS</t>
  </si>
  <si>
    <t>IF-2020-56294880-APN-DTYC#MS</t>
  </si>
  <si>
    <t xml:space="preserve"> 3026-00030292</t>
  </si>
  <si>
    <t>EX-2020-56300138-APN-DTYC#MS</t>
  </si>
  <si>
    <t>IF-2020-56295722-APN-DTYC#MS</t>
  </si>
  <si>
    <t>0020-00057784</t>
  </si>
  <si>
    <t>EX-2020-56309380-APN-DTYC#MS</t>
  </si>
  <si>
    <t>IF-2020-56307606-APN-DTYC#MS</t>
  </si>
  <si>
    <t>0020-00057870</t>
  </si>
  <si>
    <t>EX-2020-56309526-APN-DTYC#MS</t>
  </si>
  <si>
    <t>IF-2020-56307920-APN-DTYC#MS</t>
  </si>
  <si>
    <t>3026-00030293</t>
  </si>
  <si>
    <t>EX-2020-56313087-APN-DTYC#MS</t>
  </si>
  <si>
    <t>IF-2020-56312296-APN-DTYC#MS</t>
  </si>
  <si>
    <t>3026-00030295</t>
  </si>
  <si>
    <t>EX-2020-56317036-APN-DTYC#MS</t>
  </si>
  <si>
    <t>IF-2020-56315779-APN-DTYC#MS</t>
  </si>
  <si>
    <t>0020-00057895</t>
  </si>
  <si>
    <t>EX-2020-56321915-APN-DTYC#MS</t>
  </si>
  <si>
    <t>IF-2020-56319546-APN-DTYC#MS</t>
  </si>
  <si>
    <t>3026-00030303</t>
  </si>
  <si>
    <t>EX-2020-56331490-APN-DTYC#MS</t>
  </si>
  <si>
    <t>IF-2020-56328579-APN-DTYC#MS</t>
  </si>
  <si>
    <t>0020-00057901</t>
  </si>
  <si>
    <t>EX-2020-56341390-APN-DTYC#MS</t>
  </si>
  <si>
    <t>IF-2020-56338251-APN-DTYC#MS</t>
  </si>
  <si>
    <t>0020-00057930</t>
  </si>
  <si>
    <t>EX-2020-56346200-APN-DTYC#MS</t>
  </si>
  <si>
    <t>IF-2020-56345023-APN-DTYC#MS</t>
  </si>
  <si>
    <t>0020-00057982</t>
  </si>
  <si>
    <t>EX-2020-56367317-APN-DTYC#MS</t>
  </si>
  <si>
    <t>IF-2020-56363160-APN-DTYC#MS</t>
  </si>
  <si>
    <t>0020-00057981</t>
  </si>
  <si>
    <t>EX-2020-56382305-APN-DTYC#MS</t>
  </si>
  <si>
    <t>IF-2020-56381957-APN-DTYC#MS</t>
  </si>
  <si>
    <t>300-6231</t>
  </si>
  <si>
    <t>EX-2020-56399754-APN-DTYC#MS</t>
  </si>
  <si>
    <t>IF-2020-56399431-APN-DTYC#MS</t>
  </si>
  <si>
    <t>300-6228</t>
  </si>
  <si>
    <t>EX-2020-56412225-APN-DTYC#MS</t>
  </si>
  <si>
    <t>IF-2020-56410548-APN-DTYC#MS</t>
  </si>
  <si>
    <t>0020-00058004</t>
  </si>
  <si>
    <t>EX-2020-56417354-APN-DTYC#MS</t>
  </si>
  <si>
    <t>IF-2020-56415732-APN-DTYC#MS</t>
  </si>
  <si>
    <t>0020-00058005</t>
  </si>
  <si>
    <t>EX-2020-56418716-APN-DTYC#MS</t>
  </si>
  <si>
    <t>IF-2020-56418279-APN-DTYC#MS</t>
  </si>
  <si>
    <t>300-6235</t>
  </si>
  <si>
    <t>EX-2020-56423229-APN-DTYC#MS</t>
  </si>
  <si>
    <t>IF-2020-56421974-APN-DTYC#MS</t>
  </si>
  <si>
    <t>0020-00058010</t>
  </si>
  <si>
    <t>EX-2020-56478406-APN-DTYC#MS</t>
  </si>
  <si>
    <t>IF-2020-56477486-APN-DTYC#MS</t>
  </si>
  <si>
    <t>3026-00029840</t>
  </si>
  <si>
    <t xml:space="preserve"> DIURETICOS; TIPO: MONODROGA, FORMA FARMACEUTICA: COMPRIMIDO, PRESENTACION: 100 mGr, DROGA GENERICA: ESPIRONOLACTONA</t>
  </si>
  <si>
    <t>EX-2020-56485911-APN-DTYC#MS</t>
  </si>
  <si>
    <t>IF-2020-56485292-APN-DTYC#MS</t>
  </si>
  <si>
    <t>3026-00030152</t>
  </si>
  <si>
    <t>DIURETICOS; TIPO: MONODROGA, FORMA FARMACEUTICA: COMPRIMIDO, PRESENTACION: 100 mGr, DROGA GENERICA: ESPIRONOLACTONA</t>
  </si>
  <si>
    <t>EX-2020-56511601-APN-DTYC#MS</t>
  </si>
  <si>
    <t>IF-2020-56509010-APN-DTYC#MS</t>
  </si>
  <si>
    <t>00700-00000015</t>
  </si>
  <si>
    <t>OVEROL</t>
  </si>
  <si>
    <t>EX-2020-56512910-APN-DTYC#MS</t>
  </si>
  <si>
    <t>IF-2020-56512504-APN-DTYC#MS</t>
  </si>
  <si>
    <t>00700-00000014</t>
  </si>
  <si>
    <t>EX-2020-56514156-APN-DTYC#MS</t>
  </si>
  <si>
    <t>IF-2020-56513854-APN-DTYC#MS</t>
  </si>
  <si>
    <t>00700-00000013</t>
  </si>
  <si>
    <t>EX-2020-56515462-APN-DTYC#MS</t>
  </si>
  <si>
    <t>IF-2020-56515078-APN-DTYC#MS</t>
  </si>
  <si>
    <t>00700-00000016</t>
  </si>
  <si>
    <t>EX-2020-56611606-APN-DTYC#MS</t>
  </si>
  <si>
    <t>IF-2020-56611266-APN-DTYC#MS</t>
  </si>
  <si>
    <t>300-6236</t>
  </si>
  <si>
    <t>EX-2020-56627422-APN-DTYC#MS</t>
  </si>
  <si>
    <t>IF-2020-56627115-APN-DTYC#MS</t>
  </si>
  <si>
    <t>300-6216</t>
  </si>
  <si>
    <t>EX-2020-56645475-APN-DTYC#MS</t>
  </si>
  <si>
    <t>IF-2020-56644497-APN-DTYC#MS</t>
  </si>
  <si>
    <t>00002-000000013</t>
  </si>
  <si>
    <t xml:space="preserve">Kit Hemorepelente </t>
  </si>
  <si>
    <t>EX-2020-56665119-APN-DTYC#MS</t>
  </si>
  <si>
    <t>IF-2020-56664714-APN-DTYC#MS</t>
  </si>
  <si>
    <t>300-6214</t>
  </si>
  <si>
    <t>EX-2020-56676333-APN-DTYC#MS</t>
  </si>
  <si>
    <t>IF-2020-56675918-APN-DTYC#MS</t>
  </si>
  <si>
    <t>300-6211</t>
  </si>
  <si>
    <t>EX-2020-56701710-APN-DTYC#MS</t>
  </si>
  <si>
    <t>IF-2020-56699855-APN-DTYC#MS</t>
  </si>
  <si>
    <t>190-00001516</t>
  </si>
  <si>
    <t>MINISTERIO DE SALUD PROV DE BUENOS AIRES</t>
  </si>
  <si>
    <t>suero antibotulinico A-B origen equino frasco ampolla 10 ml</t>
  </si>
  <si>
    <t>ml</t>
  </si>
  <si>
    <t>suero antidifterico origen equino frasco ampolla 50 ml</t>
  </si>
  <si>
    <t>EX-2020-56807445-APN-DTYC#MS</t>
  </si>
  <si>
    <t>IF-2020-56806284-APN-DTYC#MS</t>
  </si>
  <si>
    <t>0084B00001639</t>
  </si>
  <si>
    <t>2.5.2-5791.37</t>
  </si>
  <si>
    <t>INMUNOSUPRESORES;DROGA GENERICA:CICLOSPORINA,PRESENTACION:CAPSULAS X 10 mGr</t>
  </si>
  <si>
    <t>CAPSULAS</t>
  </si>
  <si>
    <t>EX-2020-56810071-APN-DTYC#MS</t>
  </si>
  <si>
    <t>IF-2020-56808100-APN-DTYC#MS</t>
  </si>
  <si>
    <t>0006-00000491</t>
  </si>
  <si>
    <t xml:space="preserve">2.5.2-1895.29 </t>
  </si>
  <si>
    <t>EX-2020-56811546-APN-DTYC#MS</t>
  </si>
  <si>
    <t>IF-2020-56811328-APN-DTYC#MS</t>
  </si>
  <si>
    <t>300-6221</t>
  </si>
  <si>
    <t>EX-2020-56815675-APN-DTYC#MS</t>
  </si>
  <si>
    <t>IF-2020-56814813-APN-DTYC#MS</t>
  </si>
  <si>
    <t>0084B00001640</t>
  </si>
  <si>
    <t>EX-2020-56823709-APN-DTYC#MS</t>
  </si>
  <si>
    <t>IF-2020-56821746-APN-DTYC#MS</t>
  </si>
  <si>
    <t>0084B00000906</t>
  </si>
  <si>
    <t>INMUNOSUPRESORES;DROGA GENERICA:CICLOSPORINA 50mGr, PRESENTACION:CAPSULA</t>
  </si>
  <si>
    <t>EX-2020-56837919-APN-DTYC#MS</t>
  </si>
  <si>
    <t>IF-2020-56836976-APN-DTYC#MS</t>
  </si>
  <si>
    <t>0084B00001641</t>
  </si>
  <si>
    <t>EX-2020-56845820-APN-DTYC#MS</t>
  </si>
  <si>
    <t>IF-2020-56845242-APN-DTYC#MS</t>
  </si>
  <si>
    <t>0084B00000907</t>
  </si>
  <si>
    <t>EX-2020-56849713-APN-DTYC#MS</t>
  </si>
  <si>
    <t>IF-2020-56849411-APN-DTYC#MS</t>
  </si>
  <si>
    <t>0084B00001624</t>
  </si>
  <si>
    <t>EX-2020-56882599-APN-DTYC#MS</t>
  </si>
  <si>
    <t>IF-2020-56882569-APN-DTYC#MS</t>
  </si>
  <si>
    <t>2975B00089590</t>
  </si>
  <si>
    <t>DISTRIBUCIÓN</t>
  </si>
  <si>
    <t>EX-2020-56883512-APN-DTYC#MS</t>
  </si>
  <si>
    <t>IF-2020-56883360-APN-DTYC#MS</t>
  </si>
  <si>
    <t>2975B00089591</t>
  </si>
  <si>
    <t>EX-2020-56884403-APN-DTYC#MS</t>
  </si>
  <si>
    <t>IF-2020-56884300-APN-DTYC#MS</t>
  </si>
  <si>
    <t>2975B00089609</t>
  </si>
  <si>
    <t>EX-2020-56885030-APN-DTYC#MS</t>
  </si>
  <si>
    <t>IF-2020-56884944-APN-DTYC#MS</t>
  </si>
  <si>
    <t>2975B00089610</t>
  </si>
  <si>
    <t>EX-2020-56885926-APN-DTYC#MS</t>
  </si>
  <si>
    <t>IF-2020-56885873-APN-DTYC#MS</t>
  </si>
  <si>
    <t>2975B00089612</t>
  </si>
  <si>
    <t>EX-2020-56887170-APN-DTYC#MS</t>
  </si>
  <si>
    <t>IF-2020-56887120-APN-DTYC#MS</t>
  </si>
  <si>
    <t>2975B00089615</t>
  </si>
  <si>
    <t>EX-2020-56899399-APN-DTYC#MS</t>
  </si>
  <si>
    <t>IF-2020-56899350-APN-DTYC#MS</t>
  </si>
  <si>
    <t>2975B00089611</t>
  </si>
  <si>
    <t>EX-2020-56899611-APN-DTYC#MS</t>
  </si>
  <si>
    <t>IF-2020-56899580-APN-DTYC#MS</t>
  </si>
  <si>
    <t>2975B00089613</t>
  </si>
  <si>
    <t>EX-2020-56899819-APN-DTYC#MS</t>
  </si>
  <si>
    <t>IF-2020-56899794-APN-DTYC#MS</t>
  </si>
  <si>
    <t>2975B00089614</t>
  </si>
  <si>
    <t>EX-2020-56900029-APN-DTYC#MS</t>
  </si>
  <si>
    <t>IF-2020-56899993-APN-DTYC#MS</t>
  </si>
  <si>
    <t>2975B00089616</t>
  </si>
  <si>
    <t>EX-2020-56900576-APN-DTYC#MS</t>
  </si>
  <si>
    <t>IF-2020-56900528-APN-DTYC#MS</t>
  </si>
  <si>
    <t>2975B00089629</t>
  </si>
  <si>
    <t>EX-2020-56900982-APN-DTYC#MS</t>
  </si>
  <si>
    <t>IF-2020-56900950-APN-DTYC#MS</t>
  </si>
  <si>
    <t>2975B00089628</t>
  </si>
  <si>
    <t>EX-2020-56964153-APN-DTYC#MS</t>
  </si>
  <si>
    <t>IF-2020-56963594-APN-DTYC#MS</t>
  </si>
  <si>
    <t>0008-00001064</t>
  </si>
  <si>
    <t>EX-2020-56968227-APN-DTYC#MS</t>
  </si>
  <si>
    <t>IF-2020-56967895-APN-DTYC#MS</t>
  </si>
  <si>
    <t>0008-00001065</t>
  </si>
  <si>
    <t>EX-2020-56971415-APN-DTYC#MS</t>
  </si>
  <si>
    <t>IF-2020-56970969-APN-DTYC#MS</t>
  </si>
  <si>
    <t>0008-00001068</t>
  </si>
  <si>
    <t>EX-2020-56973196-APN-DTYC#MS</t>
  </si>
  <si>
    <t>IF-2020-56964328-APN-DTYC#MS</t>
  </si>
  <si>
    <t>00001-00000233</t>
  </si>
  <si>
    <t>Kit compuesto de camisolín, cofia y</t>
  </si>
  <si>
    <t>EX-2020-57040339-APN-DTYC#MS</t>
  </si>
  <si>
    <t>IF-2020-57035575-APN-DTYC#MS</t>
  </si>
  <si>
    <t>RS-2020-35989587-APN-MS</t>
  </si>
  <si>
    <t>4.3.3-1719.17</t>
  </si>
  <si>
    <t>4.3.3-1719.14</t>
  </si>
  <si>
    <t>4.3.3-208.13</t>
  </si>
  <si>
    <t>CAMAS HOSPITALARIAS</t>
  </si>
  <si>
    <t>EX-2020-57104561-APN-DTYC#MS</t>
  </si>
  <si>
    <t>IF-2020-57104247-APN-DTYC#MS</t>
  </si>
  <si>
    <t>300-6219</t>
  </si>
  <si>
    <t>EX-2020-57112821-APN-DTYC#MS</t>
  </si>
  <si>
    <t>IF-2020-57112111-APN-DTYC#MS</t>
  </si>
  <si>
    <t>300-6225</t>
  </si>
  <si>
    <t>EX-2020-57119548-APN-DTYC#MS</t>
  </si>
  <si>
    <t>IF-2020-57119298-APN-DTYC#MS</t>
  </si>
  <si>
    <t>300-6223</t>
  </si>
  <si>
    <t>EX-2020-57119938-APN-DTYC#MS</t>
  </si>
  <si>
    <t>IF-2020-57118692-APN-DTYC#MS</t>
  </si>
  <si>
    <t>0005-00006774</t>
  </si>
  <si>
    <t>SOLS SA</t>
  </si>
  <si>
    <t>2.5.2-5275.13</t>
  </si>
  <si>
    <t>RHOPHYLAC 300MCG IM/IV jga.prel.x 1 (H) R I A ANTI GAMMA TOTAL; TIPO: INMUNOGLOBULINA HUMAN ANTI-RHD, PRESENTACION: 300 µGr</t>
  </si>
  <si>
    <t>300mcg</t>
  </si>
  <si>
    <t>EX-2020-57138958-APN-DTYC#MS</t>
  </si>
  <si>
    <t>IF-2020-57138182-APN-DTYC#MS</t>
  </si>
  <si>
    <t>0003-00015487</t>
  </si>
  <si>
    <t>EX-2020-57285142-APN-DTYC#MS</t>
  </si>
  <si>
    <t>IF-2020-57284951-APN-DTYC#MS</t>
  </si>
  <si>
    <t>0143-00024065</t>
  </si>
  <si>
    <t>CERTIFICADO DE CONSTATACION DEL 26/06/20 Y 25/08/20</t>
  </si>
  <si>
    <t>EX-2020-57285657-APN-DTYC#MS</t>
  </si>
  <si>
    <t>IF-2020-57285529-APN-DTYC#MS</t>
  </si>
  <si>
    <t>0143-00024067</t>
  </si>
  <si>
    <t>CERTIFICADO DE CONSTATACION DEL 25/08/20</t>
  </si>
  <si>
    <t>EX-2020-57286062-APN-DTYC#MS</t>
  </si>
  <si>
    <t>IF-2020-57285887-APN-DTYC#MS</t>
  </si>
  <si>
    <t>0143-00024068</t>
  </si>
  <si>
    <t>EX-2020-57421995-APN-DTYC#MS</t>
  </si>
  <si>
    <t>IF-2020-57419260-APN-DTYC#MS</t>
  </si>
  <si>
    <t>Barbijos quirúrgicos descartables tricapa.</t>
  </si>
  <si>
    <t>EX-2020-57506538-APN-DTYC#MS</t>
  </si>
  <si>
    <t>IF-2020-57501794-APN-DTYC#MS</t>
  </si>
  <si>
    <t>0020-00004570</t>
  </si>
  <si>
    <t>EX-2020-57583747-APN-DTYC#MS</t>
  </si>
  <si>
    <t>IF-2020-57583379-APN-DTYC#MS</t>
  </si>
  <si>
    <t>300-6222</t>
  </si>
  <si>
    <t>EX-2020-57585811-APN-DTYC#MS</t>
  </si>
  <si>
    <t>IF-2020-57584474-APN-DTYC#MS</t>
  </si>
  <si>
    <t>0084B00000908</t>
  </si>
  <si>
    <t>INMUNOSUPRESORES; DROGA GENERICA:BASILIXIMAB,PRESENTACION:ENVASE X 20 mGr</t>
  </si>
  <si>
    <t>EX-2020-57593897-APN-DTYC#MS</t>
  </si>
  <si>
    <t>IF-2020-57592771-APN-DTYC#MS</t>
  </si>
  <si>
    <t>300-6224</t>
  </si>
  <si>
    <t>EX-2020-57598507-APN-DTYC#MS</t>
  </si>
  <si>
    <t>IF-2020-57598221-APN-DTYC#MS</t>
  </si>
  <si>
    <t>300-6226</t>
  </si>
  <si>
    <t>EX-2020-57605067-APN-DTYC#MS</t>
  </si>
  <si>
    <t>IF-2020-57603958-APN-DTYC#MS</t>
  </si>
  <si>
    <t>0084B00000909</t>
  </si>
  <si>
    <t>EX-2020-57694209-APN-DTYC#MS</t>
  </si>
  <si>
    <t>IF-2020-57694120-APN-DTYC#MS</t>
  </si>
  <si>
    <t>2975B00089648</t>
  </si>
  <si>
    <t>EX-2020-57695168-APN-DTYC#MS</t>
  </si>
  <si>
    <t>IF-2020-57695105-APN-DTYC#MS</t>
  </si>
  <si>
    <t>2975B00089647</t>
  </si>
  <si>
    <t>EX-2020-57695861-APN-DTYC#MS</t>
  </si>
  <si>
    <t>IF-2020-57695790-APN-DTYC#MS</t>
  </si>
  <si>
    <t>2975B00089626</t>
  </si>
  <si>
    <t>EX-2020-57814719-APN-DTYC#MS</t>
  </si>
  <si>
    <t>IF-2020-57813285-APN-DTYC#MS</t>
  </si>
  <si>
    <t>0143-00024028</t>
  </si>
  <si>
    <t>BUDESONIDE 200 MCG.</t>
  </si>
  <si>
    <t>ENVASE X 200 DS</t>
  </si>
  <si>
    <t>EX-2020-57828070-APN-DTYC#MS</t>
  </si>
  <si>
    <t>IF-2020-57826764-APN-DTYC#MS</t>
  </si>
  <si>
    <t>0143-00024029</t>
  </si>
  <si>
    <t>EX-2020-57833306-APN-DTYC#MS</t>
  </si>
  <si>
    <t>IF-2020-57831882-APN-DTYC#MS</t>
  </si>
  <si>
    <t>0143-00024030</t>
  </si>
  <si>
    <t>EX-2020-57837493-APN-DTYC#MS</t>
  </si>
  <si>
    <t>IF-2020-57836055-APN-DTYC#MS</t>
  </si>
  <si>
    <t>0143-00024031</t>
  </si>
  <si>
    <t>EX-2020-57849210-APN-DTYC#MS</t>
  </si>
  <si>
    <t>IF-2020-57849057-APN-DTYC#MS</t>
  </si>
  <si>
    <t>00002-00000147</t>
  </si>
  <si>
    <t>CUBRE BOTAS DE UN SOLO USO (TSU) TRICAPA HIDROPELENTE</t>
  </si>
  <si>
    <t>CAMISOLIN DE UN SOLO USO (TSU) TRICAPA HIDROPELENTE</t>
  </si>
  <si>
    <t>EX-2020-57859832-APN-DTYC#MS</t>
  </si>
  <si>
    <t>IF-2020-57859244-APN-DTYC#MS</t>
  </si>
  <si>
    <t>80-0028</t>
  </si>
  <si>
    <t>PRUEBA DIAGNOSTICO DE USO IN VITRO</t>
  </si>
  <si>
    <t>EX-2020-57896625-APN-DTYC#MS</t>
  </si>
  <si>
    <t>IF-2020-57893380-APN-DTYC#MS</t>
  </si>
  <si>
    <t>0005-00006780</t>
  </si>
  <si>
    <t>2.5.2- 5275.13</t>
  </si>
  <si>
    <t>RHOPHYLAC 300 MCG IM/IV jga.prel.x1 R 1 A 1 2.5.2-5275.13- ANTI GAMMA TOTAL; TIPO: INMUNOGLOBULINA HUMAN ANTI-RHD, PRESENTACION: 300 µGr</t>
  </si>
  <si>
    <t>EX-2020-57913582-APN-DTYC#MS</t>
  </si>
  <si>
    <t>IF-2020-57912543-APN-DTYC#MS</t>
  </si>
  <si>
    <t>0012B00018726</t>
  </si>
  <si>
    <t>EX-2020-57918490-APN-DTYC#MS</t>
  </si>
  <si>
    <t>IF-2020-57917542-APN-DTYC#MS</t>
  </si>
  <si>
    <t>0012B00018727</t>
  </si>
  <si>
    <t>EX-2020-57921638-APN-DTYC#MS</t>
  </si>
  <si>
    <t>IF-2020-57920654-APN-DTYC#MS</t>
  </si>
  <si>
    <t>B034400001363</t>
  </si>
  <si>
    <t>EX-2020-57921813-APN-DTYC#MS</t>
  </si>
  <si>
    <t>IF-2020-57920980-APN-DTYC#MS</t>
  </si>
  <si>
    <t>0012B00018728</t>
  </si>
  <si>
    <t>EX-2020-57925392-APN-DTYC#MS</t>
  </si>
  <si>
    <t>IF-2020-57924713-APN-DTYC#MS</t>
  </si>
  <si>
    <t>0012B00018729</t>
  </si>
  <si>
    <t>EX-2020-57927610-APN-DTYC#MS</t>
  </si>
  <si>
    <t>IF-2020-57926327-APN-DTYC#MS</t>
  </si>
  <si>
    <t>B034400001365</t>
  </si>
  <si>
    <t>EX-2020-57967363-APN-DTYC#MS</t>
  </si>
  <si>
    <t>IF-2020-57961135-APN-DTYC#MS</t>
  </si>
  <si>
    <t>00010-00000244</t>
  </si>
  <si>
    <t>1496-1509-1533-1563</t>
  </si>
  <si>
    <t>EX-2020-57968579-APN-DTYC#MS</t>
  </si>
  <si>
    <t>IF-2020-57967633-APN-DTYC#MS</t>
  </si>
  <si>
    <t>0084B00001638</t>
  </si>
  <si>
    <t>EX-2020-57983090-APN-DTYC#MS</t>
  </si>
  <si>
    <t>IF-2020-57982097-APN-DTYC#MS</t>
  </si>
  <si>
    <t>0143-00024123</t>
  </si>
  <si>
    <t>CERTIFICADO DE CONSTATACION DEL 28/08/20</t>
  </si>
  <si>
    <t>EX-2020-57988311-APN-DTYC#MS</t>
  </si>
  <si>
    <t>IF-2020-57985719-APN-DTYC#MS</t>
  </si>
  <si>
    <t>0143-00023271</t>
  </si>
  <si>
    <t>EX-2020-58017536-APN-DTYC#MS</t>
  </si>
  <si>
    <t>IF-2020-58016532-APN-DTYC#MS</t>
  </si>
  <si>
    <t>0003-00015507</t>
  </si>
  <si>
    <t>EX-2020-58020502-APN-DTYC#MS</t>
  </si>
  <si>
    <t>IF-2020-58018873-APN-DTYC#MS</t>
  </si>
  <si>
    <t>0003-00015469</t>
  </si>
  <si>
    <t>EX-2020-58025545-APN-DTYC#MS</t>
  </si>
  <si>
    <t>IF-2020-58023965-APN-DTYC#MS</t>
  </si>
  <si>
    <t>0003-00015477</t>
  </si>
  <si>
    <t>EX-2020-58147412-APN-DTYC#MS</t>
  </si>
  <si>
    <t>IF-2020-58145785-APN-DTYC#MS</t>
  </si>
  <si>
    <t>300-6212</t>
  </si>
  <si>
    <t>EX-2020-58164719-APN-DTYC#MS</t>
  </si>
  <si>
    <t>IF-2020-58163504-APN-DTYC#MS</t>
  </si>
  <si>
    <t>0001-00005583</t>
  </si>
  <si>
    <t>0002-00000602</t>
  </si>
  <si>
    <t>EX-2020-58173376-APN-DTYC#MS</t>
  </si>
  <si>
    <t>IF-2020-58172993-APN-DTYC#MS</t>
  </si>
  <si>
    <t>300-6213</t>
  </si>
  <si>
    <t>EX-2020-58173905-APN-DTYC#MS</t>
  </si>
  <si>
    <t>IF-2020-58172520-APN-DTYC#MS</t>
  </si>
  <si>
    <t>00002-000000015</t>
  </si>
  <si>
    <t>Contratación por Emergencia COVID-19 N° 4/2020</t>
  </si>
  <si>
    <t>EX-2020-58176751-APN-DTYC#MS</t>
  </si>
  <si>
    <t>IF-2020-58176395-APN-DTYC#MS</t>
  </si>
  <si>
    <t>300-6215</t>
  </si>
  <si>
    <t>EX-2020-58178683-APN-DTYC#MS</t>
  </si>
  <si>
    <t>IF-2020-58177963-APN-DTYC#MS</t>
  </si>
  <si>
    <t>00002-000000016</t>
  </si>
  <si>
    <t>EX-2020-58181340-APN-DTYC#MS</t>
  </si>
  <si>
    <t>IF-2020-58180737-APN-DTYC#MS</t>
  </si>
  <si>
    <t>00002-000000017</t>
  </si>
  <si>
    <t>EX-2020-58216918-APN-DTYC#MS</t>
  </si>
  <si>
    <t>IF-2020-58216261-APN-DTYC#MS</t>
  </si>
  <si>
    <t>300-6230</t>
  </si>
  <si>
    <t>EX-2020-58226199-APN-DTYC#MS</t>
  </si>
  <si>
    <t>IF-2020-58225971-APN-DTYC#MS</t>
  </si>
  <si>
    <t>300-6227</t>
  </si>
  <si>
    <t>EX-2020-58231414-APN-DTYC#MS</t>
  </si>
  <si>
    <t>IF-2020-58231163-APN-DTYC#MS</t>
  </si>
  <si>
    <t>300-6229</t>
  </si>
  <si>
    <t>EX-2020-58234101-APN-DTYC#MS</t>
  </si>
  <si>
    <t>IF-2020-58233080-APN-DTYC#MS</t>
  </si>
  <si>
    <t>RHOPHYLAC 300mcg IM/IV jga.prel.x 1 R 1 A 1- 2.5.2-5275.13 -  ANTI GAMMA TOTAL; TIPO: INMUNOGLOBULINA HUMAN ANTI-RHD, PRESENTACION: 300 µGr</t>
  </si>
  <si>
    <t>EX-2020-58262327-APN-DTYC#MS</t>
  </si>
  <si>
    <t>IF-2020-58261983-APN-DTYC#MS</t>
  </si>
  <si>
    <t>300-6220</t>
  </si>
  <si>
    <t>EX-2020-58272017-APN-DTYC#MS</t>
  </si>
  <si>
    <t>IF-2020-58271708-APN-DTYC#MS</t>
  </si>
  <si>
    <t>300-6245</t>
  </si>
  <si>
    <t>EX-2020-58289016-APN-DTYC#MS</t>
  </si>
  <si>
    <t>IF-2020-58287921-APN-DTYC#MS</t>
  </si>
  <si>
    <t>0006-00266996</t>
  </si>
  <si>
    <t>EX-2020-58298562-APN-DTYC#MS</t>
  </si>
  <si>
    <t>IF-2020-58296205-APN-DTYC#MS</t>
  </si>
  <si>
    <t>0003-00016047</t>
  </si>
  <si>
    <t>ACTO-2020-51656982-APN-JGM</t>
  </si>
  <si>
    <t>2.5.2- 1829.48</t>
  </si>
  <si>
    <t>ANTIVIRALES</t>
  </si>
  <si>
    <t>EX-2020-58414926-APN-DTYC#MS</t>
  </si>
  <si>
    <t>IF-2020-58414810-APN-DTYC#MS</t>
  </si>
  <si>
    <t>2975B00089689</t>
  </si>
  <si>
    <t>EX-2020-58415726-APN-DTYC#MS</t>
  </si>
  <si>
    <t>IF-2020-58415658-APN-DTYC#MS</t>
  </si>
  <si>
    <t>2975B00089688</t>
  </si>
  <si>
    <t>EX-2020-58416880-APN-DTYC#MS</t>
  </si>
  <si>
    <t>IF-2020-58416799-APN-DTYC#MS</t>
  </si>
  <si>
    <t>2975B00089678</t>
  </si>
  <si>
    <t>EX-2020-58417839-APN-DTYC#MS</t>
  </si>
  <si>
    <t>IF-2020-58417741-APN-DTYC#MS</t>
  </si>
  <si>
    <t>2975B00089677</t>
  </si>
  <si>
    <t>EX-2020-58595235-APN-DTYC#MS</t>
  </si>
  <si>
    <t>IF-2020-58589670-APN-DTYC#MS</t>
  </si>
  <si>
    <t>0020-00004592</t>
  </si>
  <si>
    <t>EX-2020-58635374-APN-DTYC#MS</t>
  </si>
  <si>
    <t>IF-2020-58634906-APN-DTYC#MS</t>
  </si>
  <si>
    <t>B-0005-00006780</t>
  </si>
  <si>
    <t>RHOPHYLAC 300mcg IM/IV jga.prel.x 1 R 1 A 1 - 2.5.2-5275.13 -ANTI GAMMA TOTAL; TIPO: INMUNOGLOBULINA HUMAN ANTI-RHD, PRESENTACION: 300 µGr</t>
  </si>
  <si>
    <t>EX-2020-58747688-APN-DTYC#MS</t>
  </si>
  <si>
    <t>IF-2020-58747560-APN-DTYC#MS</t>
  </si>
  <si>
    <t>0014-00005340</t>
  </si>
  <si>
    <t>2.5.2-1829.19</t>
  </si>
  <si>
    <t>antivirales-OSELTAMIVIR 75MG</t>
  </si>
  <si>
    <t>EX-2020-58751486-APN-DTYC#MS</t>
  </si>
  <si>
    <t>IF-2020-58751367-APN-DTYC#MS</t>
  </si>
  <si>
    <t>0014-00005339</t>
  </si>
  <si>
    <t>antianemicos-SULF.FERROSO+FOLICO</t>
  </si>
  <si>
    <t>EX-2020-58774024-APN-DTYC#MS</t>
  </si>
  <si>
    <t>IF-2020-58773307-APN-DTYC#MS</t>
  </si>
  <si>
    <t>0200B00007545</t>
  </si>
  <si>
    <t xml:space="preserve">80-0027-LPU17 </t>
  </si>
  <si>
    <t>ANTIBIOTICOS P/PERSONAS; TIPO: MONODROGA , DROGA GENERICA: AMOXICILINA, PRESENTACION: 500 mGr, FORMA FARMACEUTICA:COMPRIMDOS</t>
  </si>
  <si>
    <t>EX-2020-58777100-APN-DTYC#MS</t>
  </si>
  <si>
    <t>IF-2020-58776212-APN-DTYC#MS</t>
  </si>
  <si>
    <t>0200B00007546</t>
  </si>
  <si>
    <t>EX-2020-58780222-APN-DTYC#MS</t>
  </si>
  <si>
    <t>IF-2020-58779290-APN-DTYC#MS</t>
  </si>
  <si>
    <t>0200B00007547</t>
  </si>
  <si>
    <t>EX-2020-58784550-APN-DTYC#MS</t>
  </si>
  <si>
    <t>IF-2020-58783645-APN-DTYC#MS</t>
  </si>
  <si>
    <t>0200B00007548</t>
  </si>
  <si>
    <t>EX-2020-58810795-APN-DTYC#MS</t>
  </si>
  <si>
    <t>IF-2020-58807867-APN-DTYC#MS</t>
  </si>
  <si>
    <t>B034400001385</t>
  </si>
  <si>
    <t>EX-2020-58843143-APN-DTYC#MS</t>
  </si>
  <si>
    <t>IF-2020-58842712-APN-DTYC#MS</t>
  </si>
  <si>
    <t>800077CDI19</t>
  </si>
  <si>
    <t>producto</t>
  </si>
  <si>
    <t>EX-2020-58871027-APN-DTYC#MS</t>
  </si>
  <si>
    <t>IF-2020-58647747-APN-DTYC#MS</t>
  </si>
  <si>
    <t>EX-2020-58875950-APN-DTYC#MS</t>
  </si>
  <si>
    <t>IF-2020-58874834-APN-DTYC#MS</t>
  </si>
  <si>
    <t>EX-2020-58887561-APN-DTYC#MS</t>
  </si>
  <si>
    <t>IF-2020-58886334-APN-DTYC#MS</t>
  </si>
  <si>
    <t>0003-00014057</t>
  </si>
  <si>
    <t>ABBVIE S.A.</t>
  </si>
  <si>
    <t>2.5.2- 1828.73</t>
  </si>
  <si>
    <t>EX-2020-58894595-APN-DTYC#MS</t>
  </si>
  <si>
    <t>IF-2020-58893157-APN-DTYC#MS</t>
  </si>
  <si>
    <t>DENIMED SA</t>
  </si>
  <si>
    <t>CAMILLAS EXAMEN</t>
  </si>
  <si>
    <t>CAMILLAS GINECOLOGIA</t>
  </si>
  <si>
    <t>EX-2020-58925957-APN-DTYC#MS</t>
  </si>
  <si>
    <t>IF-2020-58925411-APN-DTYC#MS</t>
  </si>
  <si>
    <t>B-0005-00006785</t>
  </si>
  <si>
    <t>IMMUNORHO 300mcg liof.x 1 x 2 ml R 1 A 1 - 2.5.2-5275.13 - ANTI GAMMA TOTAL; TIPO: INMUNOGLOBULINA HUMAN ANTI-RHD, PRESENTACION: 300 µGr</t>
  </si>
  <si>
    <t>EX-2020-58929168-APN-DTYC#MS</t>
  </si>
  <si>
    <t>IF-2020-58928931-APN-DTYC#MS</t>
  </si>
  <si>
    <t>B-0005-00006787</t>
  </si>
  <si>
    <t>IMMUNORHO 300mcg liof.x 1 x 2 ml Cte/s R 1 A 1 - 2.5.2-5275.13 - ANTI GAMMA TOTAL; TIPO: INMUNOGLOBULINA HUMAN ANTI-RHD, PRESENTACION: 300 µGr</t>
  </si>
  <si>
    <t>EX-2020-58931971-APN-DTYC#MS</t>
  </si>
  <si>
    <t>IF-2020-58931542-APN-DTYC#MS</t>
  </si>
  <si>
    <t>B-0005-00006784</t>
  </si>
  <si>
    <t>RHOPHYLAC 300 mcg IM/IV jga.prel.x R 1 A 1 - 2.5.2-5275.13 - ANTI GAMMA TOTAL; TIPO: INMUNOGLOBULINA HUMAN ANTI-RHD, PRESENTACION: 300 µGr</t>
  </si>
  <si>
    <t>EX-2020-58934462-APN-DTYC#MS</t>
  </si>
  <si>
    <t>IF-2020-58934164-APN-DTYC#MS</t>
  </si>
  <si>
    <t>B-0005-00006786</t>
  </si>
  <si>
    <t>IMMUNORHO 300 mcg liof.x 1 x 2 ml Cte/s R 1 A 1 - 2.5.2-5275.13 - ANTI GAMMA TOTAL; TIPO: INMUNOGLOBULINA HUMAN ANTI-RHD, PRESENTACION: 300 µGr</t>
  </si>
  <si>
    <t>EX-2020-58947745-APN-DTYC#MS</t>
  </si>
  <si>
    <t>IF-2020-58947467-APN-DTYC#MS</t>
  </si>
  <si>
    <t>B-0005-00006789</t>
  </si>
  <si>
    <t>IMMUNORHO 300 mcg liof.x 1 x 2 ml R 1 A 1 - 2.5.2-5275.13 - ANTI GAMMA TOTAL; TIPO: INMUNOGLOBULINA HUMAN ANTI-RHD, PRESENTACION: 300 µGr</t>
  </si>
  <si>
    <t>EX-2020-58953021-APN-DTYC#MS</t>
  </si>
  <si>
    <t>IF-2020-58952751-APN-DTYC#MS</t>
  </si>
  <si>
    <t>B-0005-00006790</t>
  </si>
  <si>
    <t>RHOPHYLAC 300 mcg IM/IV jga.prel.x - (H)</t>
  </si>
  <si>
    <t>EX-2020-59199350-APN-DTYC#MS</t>
  </si>
  <si>
    <t>IF-2020-59199121-APN-DTYC#MS</t>
  </si>
  <si>
    <t>0009-00006946</t>
  </si>
  <si>
    <t>RTO 241104</t>
  </si>
  <si>
    <t>EX-2020-59235366-APN-DTYC#MS</t>
  </si>
  <si>
    <t>IF-2020-59234786-APN-DTYC#MS</t>
  </si>
  <si>
    <t>EX-2020-59264255-APN-DTYC#MS</t>
  </si>
  <si>
    <t>IF-2020-59262230-APN-DTYC#MS</t>
  </si>
  <si>
    <t>0004-00000012</t>
  </si>
  <si>
    <t>EX-2020-59292211-APN-DTYC#MS</t>
  </si>
  <si>
    <t>IF-2020-59291337-APN-DTYC#MS</t>
  </si>
  <si>
    <t>B-0005-00006792</t>
  </si>
  <si>
    <t>RHOPHYLAC 300 mcg IM/IV jga.prel.x 1 R 1 A - 2.5.2-5275.13 - ANTI GAMMA TOTAL; TIPO: INMUNOGLOBULINA HUMAN ANTI-RHD, PRESENTACION: 300 µGr</t>
  </si>
  <si>
    <t>EX-2020-59315636-APN-DTYC#MS</t>
  </si>
  <si>
    <t>IF-2020-59314826-APN-DTYC#MS</t>
  </si>
  <si>
    <t>0200B00007549</t>
  </si>
  <si>
    <t>EX-2020-59320754-APN-DTYC#MS</t>
  </si>
  <si>
    <t>IF-2020-59319684-APN-DTYC#MS</t>
  </si>
  <si>
    <t>0200B00007550</t>
  </si>
  <si>
    <t>2.5.2-1821.96</t>
  </si>
  <si>
    <t>ANTIBIOTICOS P/PERSONAS; TIPO: ASOCIACION, DROGA GENERICA: AMOXICILINA + ACIDO CLAVULANICO, FORMA FARMACEUTICA: POLVO, PRESENTACION: 60 ML.</t>
  </si>
  <si>
    <t>POLVO P/SUSPENSION ORAL</t>
  </si>
  <si>
    <t>EX-2020-59323953-APN-DTYC#MS</t>
  </si>
  <si>
    <t>IF-2020-59323893-APN-DTYC#MS</t>
  </si>
  <si>
    <t>0057-00003144</t>
  </si>
  <si>
    <t>2.5.2- 1829.39</t>
  </si>
  <si>
    <t>SOFOSBUVIR</t>
  </si>
  <si>
    <t>x28 comprimidos</t>
  </si>
  <si>
    <t>EX-2020-59405118-APN-DTYC#MS</t>
  </si>
  <si>
    <t>IF-2020-59404642-APN-DTYC#MS</t>
  </si>
  <si>
    <t>B00002-00003208</t>
  </si>
  <si>
    <t>2.5.2-1857.3</t>
  </si>
  <si>
    <t xml:space="preserve">Mebendazol 200mg Comp. </t>
  </si>
  <si>
    <t>EX-2020-59407709-APN-DTYC#MS</t>
  </si>
  <si>
    <t>IF-2020-59407212-APN-DTYC#MS</t>
  </si>
  <si>
    <t>300-6249</t>
  </si>
  <si>
    <t>EX-2020-59409436-APN-DTYC#MS</t>
  </si>
  <si>
    <t>IF-2020-59409135-APN-DTYC#MS</t>
  </si>
  <si>
    <t>EX-2020-59412181-APN-DTYC#MS</t>
  </si>
  <si>
    <t>IF-2020-59411651-APN-DTYC#MS</t>
  </si>
  <si>
    <t>B00002-00003207</t>
  </si>
  <si>
    <t>EX-2020-59413735-APN-DTYC#MS</t>
  </si>
  <si>
    <t>IF-2020-59413570-APN-DTYC#MS</t>
  </si>
  <si>
    <t>0014-00005349</t>
  </si>
  <si>
    <t>1644-2020</t>
  </si>
  <si>
    <t>EX-2020-59419208-APN-DTYC#MS</t>
  </si>
  <si>
    <t>IF-2020-59419111-APN-DTYC#MS</t>
  </si>
  <si>
    <t>0014-00005350</t>
  </si>
  <si>
    <t>EX-2020-59422620-APN-DTYC#MS</t>
  </si>
  <si>
    <t>IF-2020-59422402-APN-DTYC#MS</t>
  </si>
  <si>
    <t>300-6248</t>
  </si>
  <si>
    <t>EX-2020-59424803-APN-DTYC#MS</t>
  </si>
  <si>
    <t>IF-2020-59424677-APN-DTYC#MS</t>
  </si>
  <si>
    <t>0014-00005353</t>
  </si>
  <si>
    <t>EX-2020-59543579-APN-DTYC#MS</t>
  </si>
  <si>
    <t>IF-2020-59543521-APN-DTYC#MS</t>
  </si>
  <si>
    <t>0014-00005352</t>
  </si>
  <si>
    <t>EX-2020-59546355-APN-DTYC#MS</t>
  </si>
  <si>
    <t>IF-2020-59546314-APN-DTYC#MS</t>
  </si>
  <si>
    <t>EX-2020-59548539-APN-DTYC#MS</t>
  </si>
  <si>
    <t>IF-2020-59548486-APN-DTYC#MS</t>
  </si>
  <si>
    <t>0014-00005354</t>
  </si>
  <si>
    <t>EX-2020-59550476-APN-DTYC#MS</t>
  </si>
  <si>
    <t>IF-2020-59550407-APN-DTYC#MS</t>
  </si>
  <si>
    <t>0014-00005355</t>
  </si>
  <si>
    <t>EX-2020-59552400-APN-DTYC#MS</t>
  </si>
  <si>
    <t>IF-2020-59552353-APN-DTYC#MS</t>
  </si>
  <si>
    <t>0014-00005356</t>
  </si>
  <si>
    <t>EX-2020-59578276-APN-DTYC#MS</t>
  </si>
  <si>
    <t>IF-2020-59577307-APN-DTYC#MS</t>
  </si>
  <si>
    <t>B-0005-00006796</t>
  </si>
  <si>
    <t>IMMUNORHO 300mcg liof.x 1 x 2ml R 1 A 1 - 2.5.2-5275.13 - ANTI GAMMA TOTAL; TIPO: INMUNOGLOBULINA HUMAN ANTI-RHD, PRESENTACION: 300 µGr</t>
  </si>
  <si>
    <t>EX-2020-59578546-APN-DTYC#MS</t>
  </si>
  <si>
    <t>IF-2020-59576776-APN-DTYC#MS</t>
  </si>
  <si>
    <t>0006-00000495</t>
  </si>
  <si>
    <t xml:space="preserve">2.5.2-1895.65 </t>
  </si>
  <si>
    <t>HORMONAS MEDICINALES; TIPO: ASOCIACION, DROGA GENERICA: ETINILESTRADIOL+LEVONOGESTREL, FORMA FARMACEUTICA: COMPRIMIDO, PRESENTACION: ENVASE X 21  ( 0,03+0,15 )  m Gr , USO: ANTICONCEPTIVO</t>
  </si>
  <si>
    <t>EX-2020-59583640-APN-DTYC#MS</t>
  </si>
  <si>
    <t>IF-2020-59582108-APN-DTYC#MS</t>
  </si>
  <si>
    <t>B-0005-00006795</t>
  </si>
  <si>
    <t>IMMUNORHO 300 mcg liof.x 1 x 2ml R 1 A 1 - 2.5.2-5275.13 - ANTI GAMMA TOTAL; TIPO: INMUNOGLOBULINA HUMAN ANTI-RHD, PRESENTACION: 300 µGr</t>
  </si>
  <si>
    <t>EX-2020-59600985-APN-DTYC#MS</t>
  </si>
  <si>
    <t>IF-2020-59599730-APN-DTYC#MS</t>
  </si>
  <si>
    <t>0006-00267837</t>
  </si>
  <si>
    <t>EX-2020-59602477-APN-DTYC#MS</t>
  </si>
  <si>
    <t>IF-2020-59600554-APN-DTYC#MS</t>
  </si>
  <si>
    <t>B-0005-00006797</t>
  </si>
  <si>
    <t>EX-2020-59605330-APN-DTYC#MS</t>
  </si>
  <si>
    <t>IF-2020-59604686-APN-DTYC#MS</t>
  </si>
  <si>
    <t>B-0005-00006798</t>
  </si>
  <si>
    <t>EX-2020-59621177-APN-DTYC#MS</t>
  </si>
  <si>
    <t>IF-2020-59620270-APN-DTYC#MS</t>
  </si>
  <si>
    <t>EX-2020-59628265-APN-DTYC#MS</t>
  </si>
  <si>
    <t>IF-2020-59627500-APN-DTYC#MS</t>
  </si>
  <si>
    <t>0006-00267862</t>
  </si>
  <si>
    <t>EX-2020-59708709-APN-DTYC#MS</t>
  </si>
  <si>
    <t>IF-2020-59707953-APN-DTYC#MS</t>
  </si>
  <si>
    <t>00002-00000019</t>
  </si>
  <si>
    <t>Contratacion por emergencia COVID-19 N°4/2020</t>
  </si>
  <si>
    <t>EX-2020-59736633-APN-DTYC#MS</t>
  </si>
  <si>
    <t>IF-2020-59735616-APN-DTYC#MS</t>
  </si>
  <si>
    <t>EX-2020-59922320-APN-DTYC#MS</t>
  </si>
  <si>
    <t>IF-2020-59922252-APN-DTYC#MS</t>
  </si>
  <si>
    <t>6216-00000694</t>
  </si>
  <si>
    <t>EX-2020-59929448-APN-DTYC#MS</t>
  </si>
  <si>
    <t>IF-2020-59928511-APN-DTYC#MS</t>
  </si>
  <si>
    <t>B-0005-00006799</t>
  </si>
  <si>
    <t>RHOPHYLAC 300 mcg IM/IV jga.prel.x - (H) R 1 A 1 - 2.5.2-5275.13 - ANTI GAMMA TOTAL; TIPO: INMUNOGLOBULINA HUMAN ANTI-RHD, PRESENTACION: 300 µGr</t>
  </si>
  <si>
    <t>EX-2020-59931306-APN-DTYC#MS</t>
  </si>
  <si>
    <t>IF-2020-59931146-APN-DTYC#MS</t>
  </si>
  <si>
    <t>00008-00000485</t>
  </si>
  <si>
    <t>ENVASES X 12</t>
  </si>
  <si>
    <t>EX-2020-59935142-APN-DTYC#MS</t>
  </si>
  <si>
    <t>IF-2020-59934350-APN-DTYC#MS</t>
  </si>
  <si>
    <t>B-0005-00006800</t>
  </si>
  <si>
    <t>EX-2020-60002419-APN-DTYC#MS</t>
  </si>
  <si>
    <t>IF-2020-60000990-APN-DTYC#MS</t>
  </si>
  <si>
    <t>0143-00024177</t>
  </si>
  <si>
    <t>CERTIFICADO DE CONSTATACION DEL 04/09/20</t>
  </si>
  <si>
    <t>EX-2020-60052316-APN-DTYC#MS</t>
  </si>
  <si>
    <t>IF-2020-60051981-APN-DTYC#MS</t>
  </si>
  <si>
    <t>300-6253</t>
  </si>
  <si>
    <t>EX-2020-60064357-APN-DTYC#MS</t>
  </si>
  <si>
    <t>IF-2020-60064039-APN-DTYC#MS</t>
  </si>
  <si>
    <t>300-6252</t>
  </si>
  <si>
    <t>EX-2020-60089138-APN-DTYC#MS</t>
  </si>
  <si>
    <t>IF-2020-60088539-APN-DTYC#MS</t>
  </si>
  <si>
    <t>300-6251</t>
  </si>
  <si>
    <t>EX-2020-60096259-APN-DTYC#MS</t>
  </si>
  <si>
    <t>IF-2020-60096036-APN-DTYC#MS</t>
  </si>
  <si>
    <t>300-6243</t>
  </si>
  <si>
    <t>EX-2020-60230680-APN-DTYC#MS</t>
  </si>
  <si>
    <t>IF-2020-60229974-APN-DTYC#MS</t>
  </si>
  <si>
    <t>2975B00090207</t>
  </si>
  <si>
    <t>EX-2020-60233117-APN-DTYC#MS</t>
  </si>
  <si>
    <t>IF-2020-60232560-APN-DTYC#MS</t>
  </si>
  <si>
    <t>2975B00090206</t>
  </si>
  <si>
    <t>EX-2020-60239587-APN-DTYC#MS</t>
  </si>
  <si>
    <t>IF-2020-60238222-APN-DTYC#MS</t>
  </si>
  <si>
    <t>2975B00090218</t>
  </si>
  <si>
    <t>EX-2020-60296815-APN-DTYC#MS</t>
  </si>
  <si>
    <t>IF-2020-60276556-APN-DTYC#MS</t>
  </si>
  <si>
    <t>B-0011-00064470</t>
  </si>
  <si>
    <t>96-0008-LPU20</t>
  </si>
  <si>
    <t>02-3838/4106/4173</t>
  </si>
  <si>
    <t>DNM Farma S.A.</t>
  </si>
  <si>
    <t>NUTRICION FORTISIP VAINILLA X 200 ML BOTELLA</t>
  </si>
  <si>
    <t>NUTRICION DIASIP VAINILLA X 200 ML BOTELLA</t>
  </si>
  <si>
    <t>NUTRICION NUTRINI PACK X 500 ML</t>
  </si>
  <si>
    <t>NUTRICION ADVANCED PROTISON X 500 ML</t>
  </si>
  <si>
    <t>NUTRICION MONOGEN X 400 GRS</t>
  </si>
  <si>
    <t>NUTRICION NUTRISON 1.0 X 1000 ML</t>
  </si>
  <si>
    <t>NUTRICION NUTRISON MULTI FIBRE X 1000 ML</t>
  </si>
  <si>
    <t>NUTRICION NUTRISON ENERGY X 1000 ML</t>
  </si>
  <si>
    <t>EX-2020-60324674-APN-DTYC#MS</t>
  </si>
  <si>
    <t>IF-2020-60324521-APN-DTYC#MS</t>
  </si>
  <si>
    <t>2975B00090076</t>
  </si>
  <si>
    <t>EX-2020-60330907-APN-DTYC#MS</t>
  </si>
  <si>
    <t>IF-2020-60330399-APN-DTYC#MS</t>
  </si>
  <si>
    <t>B00002-00003210</t>
  </si>
  <si>
    <t>EX-2020-60360603-APN-DTYC#MS</t>
  </si>
  <si>
    <t>IF-2020-60360134-APN-DTYC#MS</t>
  </si>
  <si>
    <t>B-0005-00006804</t>
  </si>
  <si>
    <t>EX-2020-60427676-APN-DTYC#MS</t>
  </si>
  <si>
    <t>IF-2020-60427540-APN-DTYC#MS</t>
  </si>
  <si>
    <t>B000200004398</t>
  </si>
  <si>
    <t xml:space="preserve"> 80-0019-CDI20</t>
  </si>
  <si>
    <t>2.5.2-1894.104</t>
  </si>
  <si>
    <t>Navelbine Oral 20 mg</t>
  </si>
  <si>
    <t>caja</t>
  </si>
  <si>
    <t>2.5.2-1894.105</t>
  </si>
  <si>
    <t>Navelbine Oral 30 mg</t>
  </si>
  <si>
    <t>EX-2020-60428220-APN-DTYC#MS</t>
  </si>
  <si>
    <t>IF-2020-60424901-APN-DTYC#MS</t>
  </si>
  <si>
    <t>000010-00000245</t>
  </si>
  <si>
    <t>1417-1584-1605</t>
  </si>
  <si>
    <t>EX-2020-60461531-APN-DTYC#MS</t>
  </si>
  <si>
    <t>IF-2020-60461275-APN-DTYC#MS</t>
  </si>
  <si>
    <t>00003-00001579</t>
  </si>
  <si>
    <t>EX-2020-60559676-APN-DTYC#MS</t>
  </si>
  <si>
    <t>IF-2020-60559214-APN-DTYC#MS</t>
  </si>
  <si>
    <t>B-0005-00006806</t>
  </si>
  <si>
    <t>EX-2020-60582955-APN-DTYC#MS</t>
  </si>
  <si>
    <t>IF-2020-60581499-APN-DTYC#MS</t>
  </si>
  <si>
    <t>0002B00000176</t>
  </si>
  <si>
    <t>PECC C.C.</t>
  </si>
  <si>
    <t>EX-2020-60586456-APN-DTYC#MS</t>
  </si>
  <si>
    <t>IF-2020-60584638-APN-DTYC#MS</t>
  </si>
  <si>
    <t>0002B00000177</t>
  </si>
  <si>
    <t>EX-2020-60589860-APN-DTYC#MS</t>
  </si>
  <si>
    <t>IF-2020-60588625-APN-DTYC#MS</t>
  </si>
  <si>
    <t>0002B00000178</t>
  </si>
  <si>
    <t>EX-2020-60626737-APN-DTYC#MS</t>
  </si>
  <si>
    <t>IF-2020-60624250-APN-DTYC#MS</t>
  </si>
  <si>
    <t>B-0009-00013046</t>
  </si>
  <si>
    <t>ACTO-2020-44983549-APN-JGM</t>
  </si>
  <si>
    <t>2.5.1- 8988.2347</t>
  </si>
  <si>
    <t>REACTIVOS P/EQUIPO; EQUIPO: CITOMETRO DE FLUJO 4 COLORES, MARCA EQUIPO: A DEFINIR, NOMBRE DEL PRODUCTO: CITOMETRIA PARA CD4/CD8, PRESENTACION: KIT</t>
  </si>
  <si>
    <t>EX-2020-60771117-APN-DTYC#MS</t>
  </si>
  <si>
    <t>IF-2020-60770203-APN-DTYC#MS</t>
  </si>
  <si>
    <t>00002-00000149</t>
  </si>
  <si>
    <t>FABRICALCO SRL</t>
  </si>
  <si>
    <t>CAMISOLINES DE UN SOLO USO (TSU) TRICAPA HIDROPELENTE</t>
  </si>
  <si>
    <t>EX-2020-60879581-APN-DTYC#MS</t>
  </si>
  <si>
    <t>IF-2020-60879187-APN-DTYC#MS</t>
  </si>
  <si>
    <t>0143-00024195</t>
  </si>
  <si>
    <t>CERTIFICADO DE CONSTATACION DEL 09/09/20</t>
  </si>
  <si>
    <t>EX-2020-60880536-APN-DTYC#MS</t>
  </si>
  <si>
    <t>IF-2020-60880335-APN-DTYC#MS</t>
  </si>
  <si>
    <t>0143-00024202</t>
  </si>
  <si>
    <t>EX-2020-61219492-APN-DTYC#MS</t>
  </si>
  <si>
    <t>IF-2020-61219084-APN-DTYC#MS</t>
  </si>
  <si>
    <t>300-6237</t>
  </si>
  <si>
    <t>EX-2020-61225171-APN-DTYC#MS</t>
  </si>
  <si>
    <t>IF-2020-61224901-APN-DTYC#MS</t>
  </si>
  <si>
    <t>300-6233</t>
  </si>
  <si>
    <t>EX-2020-61413298-APN-DTYC#MS</t>
  </si>
  <si>
    <t>IF-2020-61412451-APN-DTYC#MS</t>
  </si>
  <si>
    <t>0012B00018742</t>
  </si>
  <si>
    <t>EX-2020-61417236-APN-DTYC#MS</t>
  </si>
  <si>
    <t>IF-2020-61416316-APN-DTYC#MS</t>
  </si>
  <si>
    <t>0012B00018741</t>
  </si>
  <si>
    <t>EX-2020-61419826-APN-DTYC#MS</t>
  </si>
  <si>
    <t>IF-2020-61419194-APN-DTYC#MS</t>
  </si>
  <si>
    <t>0012B00018740</t>
  </si>
  <si>
    <t>EX-2020-61422391-APN-DTYC#MS</t>
  </si>
  <si>
    <t>IF-2020-61421838-APN-DTYC#MS</t>
  </si>
  <si>
    <t>0012B00018739</t>
  </si>
  <si>
    <t>EX-2020-61427069-APN-DTYC#MS</t>
  </si>
  <si>
    <t>IF-2020-61426203-APN-DTYC#MS</t>
  </si>
  <si>
    <t>0012B00018743</t>
  </si>
  <si>
    <t>EX-2020-61431677-APN-DTYC#MS</t>
  </si>
  <si>
    <t>IF-2020-61430942-APN-DTYC#MS</t>
  </si>
  <si>
    <t>0012B00018744</t>
  </si>
  <si>
    <t>EX-2020-61434718-APN-DTYC#MS</t>
  </si>
  <si>
    <t>IF-2020-61434077-APN-DTYC#MS</t>
  </si>
  <si>
    <t>0012B00018745</t>
  </si>
  <si>
    <t>EX-2020-61438318-APN-DTYC#MS</t>
  </si>
  <si>
    <t>IF-2020-61437212-APN-DTYC#MS</t>
  </si>
  <si>
    <t>0012B00018732</t>
  </si>
  <si>
    <t>EX-2020-61441936-APN-DTYC#MS</t>
  </si>
  <si>
    <t>IF-2020-61441177-APN-DTYC#MS</t>
  </si>
  <si>
    <t>0012B00018731</t>
  </si>
  <si>
    <t xml:space="preserve"> 80-0025-LPU18</t>
  </si>
  <si>
    <t>EX-2020-61447321-APN-DTYC#MS</t>
  </si>
  <si>
    <t>IF-2020-61446690-APN-DTYC#MS</t>
  </si>
  <si>
    <t>0012B00018734</t>
  </si>
  <si>
    <t>EX-2020-61450773-APN-DTYC#MS</t>
  </si>
  <si>
    <t>IF-2020-61450057-APN-DTYC#MS</t>
  </si>
  <si>
    <t>0012B00018733</t>
  </si>
  <si>
    <t>EX-2020-61470213-APN-DTYC#MS</t>
  </si>
  <si>
    <t>IF-2020-61467996-APN-DTYC#MS</t>
  </si>
  <si>
    <t>EX-2020-61491889-APN-DTYC#MS</t>
  </si>
  <si>
    <t>IF-2020-61491860-APN-DTYC#MS</t>
  </si>
  <si>
    <t>EX-2020-61593721-APN-DTYC#MS</t>
  </si>
  <si>
    <t>IF-2020-61593119-APN-DTYC#MS</t>
  </si>
  <si>
    <t>PRUEBA DE DIAGNOSTICO DE USO IN VITRO</t>
  </si>
  <si>
    <t>EX-2020-61595499-APN-DTYC#MS</t>
  </si>
  <si>
    <t>IF-2020-61594917-APN-DTYC#MS</t>
  </si>
  <si>
    <t>80-0028-lpu19</t>
  </si>
  <si>
    <t>EX-2020-61635820-APN-DTYC#MS</t>
  </si>
  <si>
    <t>IF-2020-61632135-APN-DTYC#MS</t>
  </si>
  <si>
    <t>00010-00000247</t>
  </si>
  <si>
    <t>1673-1725</t>
  </si>
  <si>
    <t>EX-2020-61779527-APN-DTYC#MS</t>
  </si>
  <si>
    <t>IF-2020-61778973-APN-DTYC#MS</t>
  </si>
  <si>
    <t>B034400001394</t>
  </si>
  <si>
    <t>EX-2020-61799483-APN-DTYC#MS</t>
  </si>
  <si>
    <t>IF-2020-61799028-APN-DTYC#MS</t>
  </si>
  <si>
    <t>0012B00018702</t>
  </si>
  <si>
    <t>EX-2020-61801574-APN-DTYC#MS</t>
  </si>
  <si>
    <t>IF-2020-61801070-APN-DTYC#MS</t>
  </si>
  <si>
    <t>0012B00018701</t>
  </si>
  <si>
    <t>EX-2020-61809936-APN-DTYC#MS</t>
  </si>
  <si>
    <t>IF-2020-61803337-APN-DTYC#MS</t>
  </si>
  <si>
    <t>0080-00008792</t>
  </si>
  <si>
    <t>INMUNOSUPRESORES; DROGA GENERICA: TACROLIMUS 3 MGR; PRESENTACION: ENVASE X 50 UN</t>
  </si>
  <si>
    <t>INMUNOSUPRESORES; DROGA GENERICA: TACROLIMUS 5 MGR; PRESENTACION: ENVASE X 50 UN</t>
  </si>
  <si>
    <t>EX-2020-61828136-APN-DTYC#MS</t>
  </si>
  <si>
    <t>IF-2020-61824003-APN-DTYC#MS</t>
  </si>
  <si>
    <t>B-0027-00016213</t>
  </si>
  <si>
    <t>SANOFI AVENTIS ARGENTINA S.A.</t>
  </si>
  <si>
    <t>2.5.2-5791.26</t>
  </si>
  <si>
    <t>EX-2020-61836354-APN-DTYC#MS</t>
  </si>
  <si>
    <t>IF-2020-61836089-APN-DTYC#MS</t>
  </si>
  <si>
    <t>B-0027-00016116</t>
  </si>
  <si>
    <t>EX-2020-61860176-APN-DTYC#MS</t>
  </si>
  <si>
    <t>IF-2020-61860027-APN-DTYC#MS</t>
  </si>
  <si>
    <t xml:space="preserve"> 80-0025-LPU19</t>
  </si>
  <si>
    <t>DROGUERIA VARADERO S.A</t>
  </si>
  <si>
    <t>ADQ. MEDICAMENTOS</t>
  </si>
  <si>
    <t>EX-2020-61860116-APN-DTYC#MS</t>
  </si>
  <si>
    <t>IF-2020-61855282-APN-DTYC#MS</t>
  </si>
  <si>
    <t>00700-00000017</t>
  </si>
  <si>
    <t>EX-2020-61864954-APN-DTYC#MS</t>
  </si>
  <si>
    <t>IF-2020-61862078-APN-DTYC#MS</t>
  </si>
  <si>
    <t>00700-00000018</t>
  </si>
  <si>
    <t>EX-2020-61871824-APN-DTYC#MS</t>
  </si>
  <si>
    <t>IF-2020-61870102-APN-DTYC#MS</t>
  </si>
  <si>
    <t>B0000700000889</t>
  </si>
  <si>
    <t>Abbott Rapid Diagnostics Argentina S.A.</t>
  </si>
  <si>
    <t>REACTIVOS P/LAB.TEC. MANUEAL;NOMBRE ELISA IGA ANTITRANSGLUTAMINASA - USO DIAGNOSTICO ENFERMEDAD CELIACA - PRESENTACION ENVASE X 96 DETERM.</t>
  </si>
  <si>
    <t>EX-2020-61876406-APN-DTYC#MS</t>
  </si>
  <si>
    <t>IF-2020-61875448-APN-DTYC#MS</t>
  </si>
  <si>
    <t>B-0005-00006814</t>
  </si>
  <si>
    <t>EX-2020-61933747-APN-DTYC#MS</t>
  </si>
  <si>
    <t>IF-2020-61932108-APN-DTYC#MS</t>
  </si>
  <si>
    <t>300-6234</t>
  </si>
  <si>
    <t>EX-2020-61953557-APN-DTYC#MS</t>
  </si>
  <si>
    <t>IF-2020-61953202-APN-DTYC#MS</t>
  </si>
  <si>
    <t>300-6241</t>
  </si>
  <si>
    <t>EX-2020-61968644-APN-DTYC#MS</t>
  </si>
  <si>
    <t>IF-2020-61968377-APN-DTYC#MS</t>
  </si>
  <si>
    <t>300-6242</t>
  </si>
  <si>
    <t>EX-2020-61975332-APN-DTYC#MS</t>
  </si>
  <si>
    <t>IF-2020-61975214-APN-DTYC#MS</t>
  </si>
  <si>
    <t>0018-00002081</t>
  </si>
  <si>
    <t>2019-68413071</t>
  </si>
  <si>
    <t>0001-00233014</t>
  </si>
  <si>
    <t>AGUCORT</t>
  </si>
  <si>
    <t>EX-2020-61978813-APN-DTYC#MS</t>
  </si>
  <si>
    <t>IF-2020-61978778-APN-DTYC#MS</t>
  </si>
  <si>
    <t>0018-00002078</t>
  </si>
  <si>
    <t>0001-00232741</t>
  </si>
  <si>
    <t>EX-2020-61982279-APN-DTYC#MS</t>
  </si>
  <si>
    <t>IF-2020-61981983-APN-DTYC#MS</t>
  </si>
  <si>
    <t>300-6239</t>
  </si>
  <si>
    <t>EX-2020-61992196-APN-DTYC#MS</t>
  </si>
  <si>
    <t>IF-2020-61991870-APN-DTYC#MS</t>
  </si>
  <si>
    <t>300-6240</t>
  </si>
  <si>
    <t>EX-2020-62004851-APN-DTYC#MS</t>
  </si>
  <si>
    <t>IF-2020-62004421-APN-DTYC#MS</t>
  </si>
  <si>
    <t>300-6217</t>
  </si>
  <si>
    <t>EX-2020-62021024-APN-DTYC#MS</t>
  </si>
  <si>
    <t>IF-2020-62019262-APN-DTYC#MS</t>
  </si>
  <si>
    <t>00001-00000255</t>
  </si>
  <si>
    <t>EX-2020-62030463-APN-DTYC#MS</t>
  </si>
  <si>
    <t>IF-2020-62027411-APN-DTYC#MS</t>
  </si>
  <si>
    <t>B0017-00005613</t>
  </si>
  <si>
    <t>RS-2020-50784088-APN-MS</t>
  </si>
  <si>
    <t>DROGUERIA VARADERO S.A.</t>
  </si>
  <si>
    <t>2.5.2-1875.68</t>
  </si>
  <si>
    <t>ANTIASMATICO BRONCODILATADOR SURFACTANTE PULMONAR BOVI 3MG AMPOLLA ENVASE X 4ML</t>
  </si>
  <si>
    <t>EX-2020-62036511-APN-DTYC#MS</t>
  </si>
  <si>
    <t>IF-2020-62036363-APN-DTYC#MS</t>
  </si>
  <si>
    <t>B0017-00005614</t>
  </si>
  <si>
    <t>EX-2020-62258879-APN-DTYC#MS</t>
  </si>
  <si>
    <t>IF-2020-62256912-APN-DTYC#MS</t>
  </si>
  <si>
    <t>Corporación Rio Lujan</t>
  </si>
  <si>
    <t xml:space="preserve">Overall </t>
  </si>
  <si>
    <t>EX-2020-62263364-APN-DTYC#MS</t>
  </si>
  <si>
    <t>IF-2020-62261429-APN-DTYC#MS</t>
  </si>
  <si>
    <t>Renglon 1</t>
  </si>
  <si>
    <t>Kit de Seguridad</t>
  </si>
  <si>
    <t>EX-2020-62278448-APN-DTYC#MS</t>
  </si>
  <si>
    <t>IF-2020-62278160-APN-DTYC#MS</t>
  </si>
  <si>
    <t>EX-2020-62342186-APN-DTYC#MS</t>
  </si>
  <si>
    <t>IF-2020-62341850-APN-DTYC#MS</t>
  </si>
  <si>
    <t>300-6218</t>
  </si>
  <si>
    <t>EX-2020-62360509-APN-DTYC#MS</t>
  </si>
  <si>
    <t>IF-2020-62360130-APN-DTYC#MS</t>
  </si>
  <si>
    <t>300-6247</t>
  </si>
  <si>
    <t>EX-2020-62393047-APN-DTYC#MS</t>
  </si>
  <si>
    <t>IF-2020-62392490-APN-DTYC#MS</t>
  </si>
  <si>
    <t>2.5.2-1862.16</t>
  </si>
  <si>
    <t>EX-2020-62497998-APN-DTYC#MS</t>
  </si>
  <si>
    <t>IF-2020-62497392-APN-DTYC#MS</t>
  </si>
  <si>
    <t>2975B00090329</t>
  </si>
  <si>
    <t>EX-2020-62499570-APN-DTYC#MS</t>
  </si>
  <si>
    <t>IF-2020-62499400-APN-DTYC#MS</t>
  </si>
  <si>
    <t>2975B00090328</t>
  </si>
  <si>
    <t>EX-2020-62501102-APN-DTYC#MS</t>
  </si>
  <si>
    <t>IF-2020-62500905-APN-DTYC#MS</t>
  </si>
  <si>
    <t>2975B00090330</t>
  </si>
  <si>
    <t>EX-2020-62502777-APN-DTYC#MS</t>
  </si>
  <si>
    <t>IF-2020-62502492-APN-DTYC#MS</t>
  </si>
  <si>
    <t>2975B00090331</t>
  </si>
  <si>
    <t>EX-2020-62519555-APN-DTYC#MS</t>
  </si>
  <si>
    <t>IF-2020-62519234-APN-DTYC#MS</t>
  </si>
  <si>
    <t>300-6250</t>
  </si>
  <si>
    <t>EX-2020-62552800-APN-DTYC#MS</t>
  </si>
  <si>
    <t>IF-2020-62552377-APN-DTYC#MS</t>
  </si>
  <si>
    <t>300-6246</t>
  </si>
  <si>
    <t>EX-2020-62560831-APN-DTYC#MS</t>
  </si>
  <si>
    <t>IF-2020-62560766-APN-DTYC#MS</t>
  </si>
  <si>
    <t>0057 - 00003190</t>
  </si>
  <si>
    <t>EX-2020-62567803-APN-DTYC#MS</t>
  </si>
  <si>
    <t>IF-2020-62567702-APN-DTYC#MS</t>
  </si>
  <si>
    <t>0057 - 00003192</t>
  </si>
  <si>
    <t>ACIDO FOLICO</t>
  </si>
  <si>
    <t>EX-2020-62572429-APN-DTYC#MS</t>
  </si>
  <si>
    <t>IF-2020-62572254-APN-DTYC#MS</t>
  </si>
  <si>
    <t>0057 - 00003193</t>
  </si>
  <si>
    <t>EX-2020-62638741-APN-DTYC#MS</t>
  </si>
  <si>
    <t>IF-2020-62637932-APN-DTYC#MS</t>
  </si>
  <si>
    <t>0203B00000008</t>
  </si>
  <si>
    <t>2.5.2-5791.7</t>
  </si>
  <si>
    <t>INMUNOSUPRESORES;DROGA GENERICA:MICOFENOLATO,PRESENTACION:COMPRIMIDOS X 500mGr</t>
  </si>
  <si>
    <t>EX-2020-62640407-APN-DTYC#MS</t>
  </si>
  <si>
    <t>IF-2020-62643633-APN-DTYC#MS</t>
  </si>
  <si>
    <t>0002-00000012</t>
  </si>
  <si>
    <t>Aplica S/fc N°19 (ANT 30%)</t>
  </si>
  <si>
    <t>EX-2020-62645001-APN-DTYC#MS</t>
  </si>
  <si>
    <t>EX-2020-62718347-APN-DTYC#MS</t>
  </si>
  <si>
    <t>IF-2020-62715418-APN-DTYC#MS</t>
  </si>
  <si>
    <t>1306-1310-1317-1318-1319-1320-1321-1395-1396-1397-1398</t>
  </si>
  <si>
    <t>EX-2020-62725970-APN-DTYC#MS</t>
  </si>
  <si>
    <t>IF-2020-62725935-APN-DTYC#MS</t>
  </si>
  <si>
    <t>1332-1335</t>
  </si>
  <si>
    <t>EX-2020-62729531-APN-DTYC#MS</t>
  </si>
  <si>
    <t>IF-2020-62729455-APN-DTYC#MS</t>
  </si>
  <si>
    <t>1302-1305-1329-1330-1338-1343</t>
  </si>
  <si>
    <t>EX-2020-62732751-APN-DTYC#MS</t>
  </si>
  <si>
    <t>IF-2020-62732726-APN-DTYC#MS</t>
  </si>
  <si>
    <t>EX-2020-62735734-APN-DTYC#MS</t>
  </si>
  <si>
    <t>IF-2020-62735705-APN-DTYC#MS</t>
  </si>
  <si>
    <t>1359-1362-1365-1366-1368-1369-1377-1379-1392-1393</t>
  </si>
  <si>
    <t>EX-2020-62934324-APN-DTYC#MS</t>
  </si>
  <si>
    <t>IF-2020-62934109-APN-DTYC#MS</t>
  </si>
  <si>
    <t>300-6244</t>
  </si>
  <si>
    <t>EX-2020-63286666-APN-DTYC#MS</t>
  </si>
  <si>
    <t>IF-2020-63286485-APN-DTYC#MS</t>
  </si>
  <si>
    <t>0014-00005366</t>
  </si>
  <si>
    <t>1745-2020</t>
  </si>
  <si>
    <t>EX-2020-63443004-APN-DTYC#MS</t>
  </si>
  <si>
    <t>IF-2020-63442200-APN-DTYC#MS</t>
  </si>
  <si>
    <t>0203B00000009</t>
  </si>
  <si>
    <t>2.5.2-5791.40</t>
  </si>
  <si>
    <t>INMUNOSUPRESORES;DROGA GENERICA:TACROLIMUS 0,5 MG,MG,PRESENTACION:CAPSULA</t>
  </si>
  <si>
    <t>EX-2020-63448792-APN-DTYC#MS</t>
  </si>
  <si>
    <t>IF-2020-63447488-APN-DTYC#MS</t>
  </si>
  <si>
    <t>0203B00000010</t>
  </si>
  <si>
    <t>EX-2020-63452964-APN-DTYC#MS</t>
  </si>
  <si>
    <t>IF-2020-63451939-APN-DTYC#MS</t>
  </si>
  <si>
    <t>3026-00029767</t>
  </si>
  <si>
    <t>EX-2020-63456863-APN-DTYC#MS</t>
  </si>
  <si>
    <t>IF-2020-63454469-APN-DTYC#MS</t>
  </si>
  <si>
    <t>0203B00000017</t>
  </si>
  <si>
    <t>EX-2020-63463990-APN-DTYC#MS</t>
  </si>
  <si>
    <t>IF-2020-63462331-APN-DTYC#MS</t>
  </si>
  <si>
    <t>3026-00030140</t>
  </si>
  <si>
    <t>EX-2020-63490469-APN-DTYC#MS</t>
  </si>
  <si>
    <t>IF-2020-63489804-APN-DTYC#MS</t>
  </si>
  <si>
    <t>0203B00000018</t>
  </si>
  <si>
    <t>EX-2020-63511429-APN-DTYC#MS</t>
  </si>
  <si>
    <t>IF-2020-63509677-APN-DTYC#MS</t>
  </si>
  <si>
    <t>0003-00014072</t>
  </si>
  <si>
    <t>EX-2020-63516917-APN-DTYC#MS</t>
  </si>
  <si>
    <t>IF-2020-63516110-APN-DTYC#MS</t>
  </si>
  <si>
    <t>0003-00014101</t>
  </si>
  <si>
    <t>EX-2020-63524605-APN-DTYC#MS</t>
  </si>
  <si>
    <t>IF-2020-63523680-APN-DTYC#MS</t>
  </si>
  <si>
    <t>0003-00014136</t>
  </si>
  <si>
    <t>EX-2020-63527607-APN-DTYC#MS</t>
  </si>
  <si>
    <t>IF-2020-63527000-APN-DTYC#MS</t>
  </si>
  <si>
    <t>0003-00014152</t>
  </si>
  <si>
    <t>EX-2020-63530307-APN-DTYC#MS</t>
  </si>
  <si>
    <t>IF-2020-63529680-APN-DTYC#MS</t>
  </si>
  <si>
    <t>0003-00014362</t>
  </si>
  <si>
    <t>EX-2020-63661830-APN-DTYC#MS</t>
  </si>
  <si>
    <t>IF-2020-63661740-APN-DTYC#MS</t>
  </si>
  <si>
    <t>B-0027-00016478</t>
  </si>
  <si>
    <t>2.5.2-3956.50</t>
  </si>
  <si>
    <t>EX-2020-63666533-APN-DTYC#MS</t>
  </si>
  <si>
    <t>IF-2020-63666439-APN-DTYC#MS</t>
  </si>
  <si>
    <t>B-0027-00016547</t>
  </si>
  <si>
    <t>EX-2020-63676226-APN-DTYC#MS</t>
  </si>
  <si>
    <t>IF-2020-63674319-APN-DTYC#MS</t>
  </si>
  <si>
    <t>EX-2020-63676734-APN-DTYC#MS</t>
  </si>
  <si>
    <t>IF-2020-63673747-APN-DTYC#MS</t>
  </si>
  <si>
    <t>EX-2020-63692904-APN-DTYC#MS</t>
  </si>
  <si>
    <t>IF-2020-63692322-APN-DTYC#MS</t>
  </si>
  <si>
    <t>B-0005-00006818</t>
  </si>
  <si>
    <t>EX-2020-63695785-APN-DTYC#MS</t>
  </si>
  <si>
    <t>IF-2020-63695257-APN-DTYC#MS</t>
  </si>
  <si>
    <t>B-0005-00006819</t>
  </si>
  <si>
    <t>EX-2020-63698932-APN-DTYC#MS</t>
  </si>
  <si>
    <t>IF-2020-63698126-APN-DTYC#MS</t>
  </si>
  <si>
    <t>B-0005-00006820</t>
  </si>
  <si>
    <t>EX-2020-63701789-APN-DTYC#MS</t>
  </si>
  <si>
    <t>IF-2020-63701359-APN-DTYC#MS</t>
  </si>
  <si>
    <t>B-0005-00006821</t>
  </si>
  <si>
    <t>EX-2020-63745143-APN-DTYC#MS</t>
  </si>
  <si>
    <t>IF-2020-63744178-APN-DTYC#MS</t>
  </si>
  <si>
    <t>3026-00030141</t>
  </si>
  <si>
    <t>EX-2020-63747056-APN-DTYC#MS</t>
  </si>
  <si>
    <t>IF-2020-63745068-APN-DTYC#MS</t>
  </si>
  <si>
    <t>0143-00024232</t>
  </si>
  <si>
    <t>EX-2020-63748551-APN-DTYC#MS</t>
  </si>
  <si>
    <t>IF-2020-63748457-APN-DTYC#MS</t>
  </si>
  <si>
    <t>0080-00008807</t>
  </si>
  <si>
    <t>antimicotico tipo monodroga generica. Anfotericina B liposomal, forma famaceutica frasco ampolla, presentación 50 mg</t>
  </si>
  <si>
    <t>Frascos /Ampolla</t>
  </si>
  <si>
    <t>EX-2020-63749611-APN-DTYC#MS</t>
  </si>
  <si>
    <t>IF-2020-63749010-APN-DTYC#MS</t>
  </si>
  <si>
    <t>3026-00030142</t>
  </si>
  <si>
    <t>2.5.2-5791.43</t>
  </si>
  <si>
    <t>EX-2020-63851882-APN-DTYC#MS</t>
  </si>
  <si>
    <t>IF-2020-63851814-APN-DTYC#MS</t>
  </si>
  <si>
    <t>B0000700001148</t>
  </si>
  <si>
    <t>Remito Nº R00008-000010518/19/24/25/29/47/49/50/52/54/55</t>
  </si>
  <si>
    <t>2.5.1-9052.2060</t>
  </si>
  <si>
    <t>REACTIVOS P/LAB. TEC. MANUAL ; NOMBRE: TR HIV (AC), USO: SEROLOGIA, PRESENTACION: KIT</t>
  </si>
  <si>
    <t>EX-2020-64007181-APN-DTYC#MS</t>
  </si>
  <si>
    <t>IF-2020-64006397-APN-DTYC#MS</t>
  </si>
  <si>
    <t>B-0009-00013137</t>
  </si>
  <si>
    <t>96-0031-CDI20</t>
  </si>
  <si>
    <t>DI-2020-51937924-APN-DNE#HP</t>
  </si>
  <si>
    <t>3.3.3- 2440.80</t>
  </si>
  <si>
    <t>MANT. Y REP. DE EQ. MEDICOS; DESCRIPCION: MANT. Y REP. DE EQ. MEDICOS, CRITERIO SOCIAL: SIN</t>
  </si>
  <si>
    <t>EX-2020-64023856-APN-DTYC#MS</t>
  </si>
  <si>
    <t>IF-2020-64023144-APN-DTYC#MS</t>
  </si>
  <si>
    <t>B-0005-00006822</t>
  </si>
  <si>
    <t>EX-2020-64079294-APN-DTYC#MS</t>
  </si>
  <si>
    <t>IF-2020-64077870-APN-DTYC#MS</t>
  </si>
  <si>
    <t>B-0013-00014609</t>
  </si>
  <si>
    <t>RG.9: REACTIVOS P/EQUIPO; EQUIPO: LECTOR Y LAVADOR P/ELISA, MARCA EQUIPO: A DEFINIR, NOMBRE DEL PRODUCTO: ELISA HBS AG MICROPLACA, PRESENTACION:</t>
  </si>
  <si>
    <t>0499-BR72346</t>
  </si>
  <si>
    <t>EX-2020-64094518-APN-DTYC#MS</t>
  </si>
  <si>
    <t>IF-2020-64094024-APN-DTYC#MS</t>
  </si>
  <si>
    <t>0186-00001425</t>
  </si>
  <si>
    <t>2020_1713</t>
  </si>
  <si>
    <t>EX-2020-64098542-APN-DTYC#MS</t>
  </si>
  <si>
    <t>IF-2020-64098175-APN-DTYC#MS</t>
  </si>
  <si>
    <t>2020_1765</t>
  </si>
  <si>
    <t>EX-2020-64103066-APN-DTYC#MS</t>
  </si>
  <si>
    <t>IF-2020-64101968-APN-DTYC#MS</t>
  </si>
  <si>
    <t>2020_1751</t>
  </si>
  <si>
    <t>Kit de Camison, Cofia y Cubrebotas</t>
  </si>
  <si>
    <t>EX-2020-64105684-APN-DTYC#MS</t>
  </si>
  <si>
    <t>IF-2020-64105309-APN-DTYC#MS</t>
  </si>
  <si>
    <t>2020_1767</t>
  </si>
  <si>
    <t>EX-2020-64108220-APN-DTYC#MS</t>
  </si>
  <si>
    <t>IF-2020-64107794-APN-DTYC#MS</t>
  </si>
  <si>
    <t>2020_1768</t>
  </si>
  <si>
    <t>EX-2020-64111147-APN-DTYC#MS</t>
  </si>
  <si>
    <t>IF-2020-64110864-APN-DTYC#MS</t>
  </si>
  <si>
    <t>EX-2020-64114309-APN-DTYC#MS</t>
  </si>
  <si>
    <t>IF-2020-64113989-APN-DTYC#MS</t>
  </si>
  <si>
    <t>Overal de seguridad</t>
  </si>
  <si>
    <t>EX-2020-64173598-APN-DTYC#MS</t>
  </si>
  <si>
    <t>IF-2020-64173117-APN-DTYC#MS</t>
  </si>
  <si>
    <t>B00002-00003211</t>
  </si>
  <si>
    <t>EX-2020-64211081-APN-DTYC#MS</t>
  </si>
  <si>
    <t>IF-2020-64210838-APN-DTYC#MS</t>
  </si>
  <si>
    <t>00002-00000151</t>
  </si>
  <si>
    <t>EX-2020-64324952-APN-DTYC#MS</t>
  </si>
  <si>
    <t>IF-2020-64324896-APN-DTYC#MS</t>
  </si>
  <si>
    <t>0150B00154746</t>
  </si>
  <si>
    <t>80-0027-LUPU19</t>
  </si>
  <si>
    <t>2.5.2-1895.27</t>
  </si>
  <si>
    <t>FARMACEUTICOS</t>
  </si>
  <si>
    <t>BLISTER</t>
  </si>
  <si>
    <t>EX-2020-64327757-APN-DTYC#MS</t>
  </si>
  <si>
    <t>IF-2020-64326147-APN-DTYC#MS</t>
  </si>
  <si>
    <t>0145-00013471</t>
  </si>
  <si>
    <t>FUROSEMIDA COMP</t>
  </si>
  <si>
    <t>EX-2020-64348873-APN-DTYC#MS</t>
  </si>
  <si>
    <t>IF-2020-64348385-APN-DTYC#MS</t>
  </si>
  <si>
    <t>80-0002</t>
  </si>
  <si>
    <t>o</t>
  </si>
  <si>
    <t xml:space="preserve">MEDI SISTEM S.R.L. </t>
  </si>
  <si>
    <t>REACTIVOS P/EQUIPO; EQUIPO: TERMOCICLADOR</t>
  </si>
  <si>
    <t>EX-2020-64423710-APN-DTYC#MS</t>
  </si>
  <si>
    <t>IF-2020-64420716-APN-DTYC#MS</t>
  </si>
  <si>
    <t>0200B00007255</t>
  </si>
  <si>
    <t>EX-2020-64430864-APN-DTYC#MS</t>
  </si>
  <si>
    <t>IF-2020-64429702-APN-DTYC#MS</t>
  </si>
  <si>
    <t>INMUNOSUPRESORES;DROGA GENERICA:TACROLIMUS 5 MG,PRESENTACION:COMPRIMIDO</t>
  </si>
  <si>
    <t>EX-2020-64438893-APN-DTYC#MS</t>
  </si>
  <si>
    <t>IF-2020-64437502-APN-DTYC#MS</t>
  </si>
  <si>
    <t>0203B00000005</t>
  </si>
  <si>
    <t>80-0007-LPU19000-956</t>
  </si>
  <si>
    <t>INMUNOSUPRESORES;DROGA GENERICA:TACROLIMUS 1 MG,PRESENTACION:COMPRIMIDO</t>
  </si>
  <si>
    <t>EX-2020-64446476-APN-DTYC#MS</t>
  </si>
  <si>
    <t>IF-2020-64445330-APN-DTYC#MS</t>
  </si>
  <si>
    <t>0203B00000007</t>
  </si>
  <si>
    <t>EX-2020-64462829-APN-DTYC#MS</t>
  </si>
  <si>
    <t>IF-2020-64462183-APN-DTYC#MS</t>
  </si>
  <si>
    <t>0203B00000006</t>
  </si>
  <si>
    <t>EX-2020-64470022-APN-DTYC#MS</t>
  </si>
  <si>
    <t>IF-2020-64469103-APN-DTYC#MS</t>
  </si>
  <si>
    <t>0203B00000004</t>
  </si>
  <si>
    <t>EX-2020-64517782-APN-DTYC#MS</t>
  </si>
  <si>
    <t>IF-2020-64516693-APN-DTYC#MS</t>
  </si>
  <si>
    <t>0103-00010350</t>
  </si>
  <si>
    <t>2.5.2-1892.10</t>
  </si>
  <si>
    <t>CUIDAFEM X 21 COMP.REC.</t>
  </si>
  <si>
    <t>EX-2020-64526773-APN-DTYC#MS</t>
  </si>
  <si>
    <t>IF-2020-64526329-APN-DTYC#MS</t>
  </si>
  <si>
    <t>0103-00010351</t>
  </si>
  <si>
    <t>CAMELIA X 28 COMP.REC.</t>
  </si>
  <si>
    <t>EX-2020-64533911-APN-DTYC#MS</t>
  </si>
  <si>
    <t>IF-2020-64531203-APN-DTYC#MS</t>
  </si>
  <si>
    <t>EX-2020-64552252-APN-DTYC#MS</t>
  </si>
  <si>
    <t>IF-2020-64550394-APN-DTYC#MS</t>
  </si>
  <si>
    <t>0150B00154743</t>
  </si>
  <si>
    <t>2.5.2.-1895.65</t>
  </si>
  <si>
    <t>EX-2020-64564940-APN-DTYC#MS</t>
  </si>
  <si>
    <t>IF-2020-64564016-APN-DTYC#MS</t>
  </si>
  <si>
    <t>0150B00155105</t>
  </si>
  <si>
    <t>EX-2020-64725272-APN-DTYC#MS</t>
  </si>
  <si>
    <t>IF-2020-64725102-APN-DTYC#MS</t>
  </si>
  <si>
    <t>HUTROPE - SOMATOTROFINA x 18 UI</t>
  </si>
  <si>
    <t>EX-2020-64805087-APN-DTYC#MS</t>
  </si>
  <si>
    <t>IF-2020-64804718-APN-DTYC#MS</t>
  </si>
  <si>
    <t>0150B00155552</t>
  </si>
  <si>
    <t>EX-2020-64842788-APN-DTYC#MS</t>
  </si>
  <si>
    <t>IF-2020-64842726-APN-DTYC#MS</t>
  </si>
  <si>
    <t>0009-00000020</t>
  </si>
  <si>
    <t>2019-17306270</t>
  </si>
  <si>
    <t>0012-00000705</t>
  </si>
  <si>
    <t>LABORATORIO DOSA S.A.</t>
  </si>
  <si>
    <t>TENEIR 0.5 X 30</t>
  </si>
  <si>
    <t>EX-2020-64847480-APN-DTYC#MS</t>
  </si>
  <si>
    <t>IF-2020-64845424-APN-DTYC#MS</t>
  </si>
  <si>
    <t>00700-00000021</t>
  </si>
  <si>
    <t>EX-2020-64850075-APN-DTYC#MS</t>
  </si>
  <si>
    <t>IF-2020-64849468-APN-DTYC#MS</t>
  </si>
  <si>
    <t>00700-00000022</t>
  </si>
  <si>
    <t>EX-2020-64919831-APN-DTYC#MS</t>
  </si>
  <si>
    <t>IF-2020-64917247-APN-DTYC#MS</t>
  </si>
  <si>
    <t>00006-00000025</t>
  </si>
  <si>
    <t>N°10</t>
  </si>
  <si>
    <t>ST01</t>
  </si>
  <si>
    <t>Aplica S/fc N°126 (ANT 30%)</t>
  </si>
  <si>
    <t>EX-2020-65007132-APN-DTYC#MS</t>
  </si>
  <si>
    <t>IF-2020-65006411-APN-DTYC#MS</t>
  </si>
  <si>
    <t>2975B00090428</t>
  </si>
  <si>
    <t>EX-2020-65011143-APN-DTYC#MS</t>
  </si>
  <si>
    <t>IF-2020-65010825-APN-DTYC#MS</t>
  </si>
  <si>
    <t>2975B00090454</t>
  </si>
  <si>
    <t>EX-2020-65013111-APN-DTYC#MS</t>
  </si>
  <si>
    <t>IF-2020-65012915-APN-DTYC#MS</t>
  </si>
  <si>
    <t>2975B00090455</t>
  </si>
  <si>
    <t>EX-2020-65266361-APN-DTYC#MS</t>
  </si>
  <si>
    <t>IF-2020-65266206-APN-DTYC#MS</t>
  </si>
  <si>
    <t>B0000700001158</t>
  </si>
  <si>
    <t>Remito Nº R00008-000010521/22/26/31/32/33/40/41/43</t>
  </si>
  <si>
    <t>EX-2020-65378205-APN-DTYC#MS</t>
  </si>
  <si>
    <t>IF-2020-65376998-APN-DTYC#MS</t>
  </si>
  <si>
    <t>69-1221</t>
  </si>
  <si>
    <t>EX-2020-65386939-APN-DTYC#MS</t>
  </si>
  <si>
    <t>IF-2020-65386469-APN-DTYC#MS</t>
  </si>
  <si>
    <t>69-1222</t>
  </si>
  <si>
    <t>EX-2020-65391130-APN-DTYC#MS</t>
  </si>
  <si>
    <t>IF-2020-65389220-APN-DTYC#MS</t>
  </si>
  <si>
    <t>0024-00079026</t>
  </si>
  <si>
    <t>Antiretrovirales</t>
  </si>
  <si>
    <t>Cápsula</t>
  </si>
  <si>
    <t>EX-2020-65391923-APN-DTYC#MS</t>
  </si>
  <si>
    <t>IF-2020-65391610-APN-DTYC#MS</t>
  </si>
  <si>
    <t>69-1223</t>
  </si>
  <si>
    <t>80-0025lpu18 ampliacion</t>
  </si>
  <si>
    <t>EX-2020-65401031-APN-DTYC#MS</t>
  </si>
  <si>
    <t>IF-2020-65399576-APN-DTYC#MS</t>
  </si>
  <si>
    <t>EX-2020-65409588-APN-DTYC#MS</t>
  </si>
  <si>
    <t>IF-2020-65409128-APN-DTYC#MS</t>
  </si>
  <si>
    <t>69-1224</t>
  </si>
  <si>
    <t>EX-2020-65413805-APN-DTYC#MS</t>
  </si>
  <si>
    <t>IF-2020-65413606-APN-DTYC#MS</t>
  </si>
  <si>
    <t>69-1225</t>
  </si>
  <si>
    <t>EX-2020-65415323-APN-DTYC#MS</t>
  </si>
  <si>
    <t>IF-2020-65414910-APN-DTYC#MS</t>
  </si>
  <si>
    <t>6216-00000698</t>
  </si>
  <si>
    <t>229867.00</t>
  </si>
  <si>
    <t>EX-2020-65417335-APN-DTYC#MS</t>
  </si>
  <si>
    <t>IF-2020-65416922-APN-DTYC#MS</t>
  </si>
  <si>
    <t>69-1212</t>
  </si>
  <si>
    <t>EX-2020-65544540-APN-DTYC#MS</t>
  </si>
  <si>
    <t>IF-2020-65543133-APN-DTYC#MS</t>
  </si>
  <si>
    <t>3026-00030007</t>
  </si>
  <si>
    <t>EX-2020-65550046-APN-DTYC#MS</t>
  </si>
  <si>
    <t>IF-2020-65549935-APN-DTYC#MS</t>
  </si>
  <si>
    <t>3026-00030008</t>
  </si>
  <si>
    <t>EX-2020-65555722-APN-DTYC#MS</t>
  </si>
  <si>
    <t>IF-2020-65554762-APN-DTYC#MS</t>
  </si>
  <si>
    <t>3026-00030009</t>
  </si>
  <si>
    <t>EX-2020-65567837-APN-DTYC#MS</t>
  </si>
  <si>
    <t>IF-2020-65567628-APN-DTYC#MS</t>
  </si>
  <si>
    <t>3026-00030423</t>
  </si>
  <si>
    <t>EX-2020-65588458-APN-DTYC#MS</t>
  </si>
  <si>
    <t>IF-2020-65586815-APN-DTYC#MS</t>
  </si>
  <si>
    <t>3026-00030424</t>
  </si>
  <si>
    <t>EX-2020-65597946-APN-DTYC#MS</t>
  </si>
  <si>
    <t>IF-2020-65596886-APN-DTYC#MS</t>
  </si>
  <si>
    <t>3026-00030426</t>
  </si>
  <si>
    <t>EX-2020-65603330-APN-DTYC#MS</t>
  </si>
  <si>
    <t>IF-2020-65602877-APN-DTYC#MS</t>
  </si>
  <si>
    <t>B00002-00003217</t>
  </si>
  <si>
    <t>EX-2020-65616284-APN-DTYC#MS</t>
  </si>
  <si>
    <t>IF-2020-65615218-APN-DTYC#MS</t>
  </si>
  <si>
    <t>EX-2020-65645183-APN-DTYC#MS</t>
  </si>
  <si>
    <t>IF-2020-65628621-APN-DTYC#MS</t>
  </si>
  <si>
    <t>3026-00030428</t>
  </si>
  <si>
    <t>EX-2020-65681596-APN-DTYC#MS</t>
  </si>
  <si>
    <t>IF-2020-65680771-APN-DTYC#MS</t>
  </si>
  <si>
    <t>0203B00000011</t>
  </si>
  <si>
    <t>EX-2020-65687770-APN-DTYC#MS</t>
  </si>
  <si>
    <t>IF-2020-65687025-APN-DTYC#MS</t>
  </si>
  <si>
    <t>0203B00000003</t>
  </si>
  <si>
    <t>EX-2020-65696972-APN-DTYC#MS</t>
  </si>
  <si>
    <t>IF-2020-65696210-APN-DTYC#MS</t>
  </si>
  <si>
    <t>0084B00001642</t>
  </si>
  <si>
    <t>INMUNOSUPRESORES;DROGA GENERICA:EVEROLIMUS 0,25mGr, PRESENTACION:COMPRIMIDO X 60</t>
  </si>
  <si>
    <t>EX-2020-65709555-APN-DTYC#MS</t>
  </si>
  <si>
    <t>IF-2020-65707413-APN-DTYC#MS</t>
  </si>
  <si>
    <t>0203B00000015</t>
  </si>
  <si>
    <t>EX-2020-65715595-APN-DTYC#MS</t>
  </si>
  <si>
    <t>IF-2020-65714942-APN-DTYC#MS</t>
  </si>
  <si>
    <t>0203B00000013</t>
  </si>
  <si>
    <t>INMUNOSUPRESORES;DROGA GENERICA:TACROLIMUS 0,5 MG,PRESENTACION:CAPSULA</t>
  </si>
  <si>
    <t>EX-2020-65728857-APN-DTYC#MS</t>
  </si>
  <si>
    <t>IF-2020-65727978-APN-DTYC#MS</t>
  </si>
  <si>
    <t>3026-00030430</t>
  </si>
  <si>
    <t>EX-2020-65735231-APN-DTYC#MS</t>
  </si>
  <si>
    <t>IF-2020-65735098-APN-DTYC#MS</t>
  </si>
  <si>
    <t>00001-0000070</t>
  </si>
  <si>
    <t>***</t>
  </si>
  <si>
    <t>Nota de crédito por anticipo financiero 30% Orden de compra N° 26/2020</t>
  </si>
  <si>
    <t>EX-2020-65739901-APN-DTYC#MS</t>
  </si>
  <si>
    <t>IF-2020-65739785-APN-DTYC#MS</t>
  </si>
  <si>
    <t>0014-00005392</t>
  </si>
  <si>
    <t>EX-2020-65744161-APN-DTYC#MS</t>
  </si>
  <si>
    <t>IF-2020-65744092-APN-DTYC#MS</t>
  </si>
  <si>
    <t>0014-00005394</t>
  </si>
  <si>
    <t>EX-2020-65745461-APN-DTYC#MS</t>
  </si>
  <si>
    <t>IF-2020-65744125-APN-DTYC#MS</t>
  </si>
  <si>
    <t>0006-00000502</t>
  </si>
  <si>
    <t>EX-2020-65747030-APN-DTYC#MS</t>
  </si>
  <si>
    <t>IF-2020-65746191-APN-DTYC#MS</t>
  </si>
  <si>
    <t>3026-00030431</t>
  </si>
  <si>
    <t>EX-2020-65747646-APN-DTYC#MS</t>
  </si>
  <si>
    <t>IF-2020-65747594-APN-DTYC#MS</t>
  </si>
  <si>
    <t>0014-00005395</t>
  </si>
  <si>
    <t>EX-2020-65752198-APN-DTYC#MS</t>
  </si>
  <si>
    <t>IF-2020-65752172-APN-DTYC#MS</t>
  </si>
  <si>
    <t>0018-00002085</t>
  </si>
  <si>
    <t>0001-00233485</t>
  </si>
  <si>
    <t>EX-2020-65752765-APN-DTYC#MS</t>
  </si>
  <si>
    <t>IF-2020-65752697-APN-DTYC#MS</t>
  </si>
  <si>
    <t>0014-00005399</t>
  </si>
  <si>
    <t>1815/2020</t>
  </si>
  <si>
    <t>2.5.2-1821.436</t>
  </si>
  <si>
    <t>antibioticos-rifabutina</t>
  </si>
  <si>
    <t>EX-2020-65976133-APN-DTYC#MS</t>
  </si>
  <si>
    <t>IF-2020-65971165-APN-DTYC#MS</t>
  </si>
  <si>
    <t>00106-00009708</t>
  </si>
  <si>
    <t xml:space="preserve">PENTAMIDINA RICHET 300 MG </t>
  </si>
  <si>
    <t>FOSCARNET RICHET 24 MG/ML</t>
  </si>
  <si>
    <t>EX-2020-66186244-APN-DTYC#MS</t>
  </si>
  <si>
    <t>IF-2020-66186234-APN-DTYC#MS</t>
  </si>
  <si>
    <t>0186-00001433</t>
  </si>
  <si>
    <t xml:space="preserve">80-0021-CDI20 </t>
  </si>
  <si>
    <t>Renglon 2</t>
  </si>
  <si>
    <t>KIT CAMISOLIN Y COFIA</t>
  </si>
  <si>
    <t>EX-2020-66187045-APN-DTYC#MS</t>
  </si>
  <si>
    <t>IF-2020-66186990-APN-DTYC#MS</t>
  </si>
  <si>
    <t>0186-00001434</t>
  </si>
  <si>
    <t>EX-2020-66236604-APN-DTYC#MS</t>
  </si>
  <si>
    <t>IF-2020-66236576-APN-DTYC#MS</t>
  </si>
  <si>
    <t>80-0028/19</t>
  </si>
  <si>
    <t>EX-2020-66243284-APN-DTYC#MS</t>
  </si>
  <si>
    <t>IF-2020-66242253-APN-DTYC#MS</t>
  </si>
  <si>
    <t>B034400001656</t>
  </si>
  <si>
    <t>EX-2020-66246235-APN-DTYC#MS</t>
  </si>
  <si>
    <t>IF-2020-66245849-APN-DTYC#MS</t>
  </si>
  <si>
    <t>B034400001657</t>
  </si>
  <si>
    <t>EX-2020-66297891-APN-DTYC#MS</t>
  </si>
  <si>
    <t>IF-2020-66295348-APN-DTYC#MS</t>
  </si>
  <si>
    <t>3026-00030434</t>
  </si>
  <si>
    <t>EX-2020-66304273-APN-DTYC#MS</t>
  </si>
  <si>
    <t>IF-2020-66302393-APN-DTYC#MS</t>
  </si>
  <si>
    <t>3026-00030435</t>
  </si>
  <si>
    <t>EX-2020-66310212-APN-DTYC#MS</t>
  </si>
  <si>
    <t>IF-2020-66308996-APN-DTYC#MS</t>
  </si>
  <si>
    <t xml:space="preserve"> 3026-00030436 </t>
  </si>
  <si>
    <t>EX-2020-66386571-APN-DTYC#MS</t>
  </si>
  <si>
    <t>IF-2020-66385382-APN-DTYC#MS</t>
  </si>
  <si>
    <t>00002-00000077</t>
  </si>
  <si>
    <t>1701-1588</t>
  </si>
  <si>
    <t>Metformina Comprimidos 500 mgs</t>
  </si>
  <si>
    <t>EX-2020-66394230-APN-DTYC#MS</t>
  </si>
  <si>
    <t>IF-2020-66393254-APN-DTYC#MS</t>
  </si>
  <si>
    <t>0002-00000078</t>
  </si>
  <si>
    <t>Metformina comprimidos 500 mgr</t>
  </si>
  <si>
    <t>EX-2020-66407831-APN-DTYC#MS</t>
  </si>
  <si>
    <t>IF-2020-66407491-APN-DTYC#MS</t>
  </si>
  <si>
    <t>300-6278</t>
  </si>
  <si>
    <t>EX-2020-66442564-APN-DTYC#MS</t>
  </si>
  <si>
    <t>IF-2020-66441547-APN-DTYC#MS</t>
  </si>
  <si>
    <t>0001-00005681</t>
  </si>
  <si>
    <t>0002-00000620</t>
  </si>
  <si>
    <t>EX-2020-66459171-APN-DTYC#MS</t>
  </si>
  <si>
    <t>IF-2020-66457178-APN-DTYC#MS</t>
  </si>
  <si>
    <t>EX-2020-66496399-APN-DTYC#MS</t>
  </si>
  <si>
    <t>IF-2020-66496157-APN-DTYC#MS</t>
  </si>
  <si>
    <t>B00002-00003218</t>
  </si>
  <si>
    <t>EX-2020-66690360-APN-DTYC#MS</t>
  </si>
  <si>
    <t>IF-2020-66689820-APN-DTYC#MS</t>
  </si>
  <si>
    <t>B034400001660</t>
  </si>
  <si>
    <t>EX-2020-66717635-APN-DTYC#MS</t>
  </si>
  <si>
    <t>IF-2020-66717430-APN-DTYC#MS</t>
  </si>
  <si>
    <t>0003-1029</t>
  </si>
  <si>
    <t>Miconazol Crema 2%</t>
  </si>
  <si>
    <t>EX-2020-66720454-APN-DTYC#MS</t>
  </si>
  <si>
    <t>IF-2020-66719896-APN-DTYC#MS</t>
  </si>
  <si>
    <t>300-6271</t>
  </si>
  <si>
    <t>EX-2020-66740128-APN-DTYC#MS</t>
  </si>
  <si>
    <t>IF-2020-66739751-APN-DTYC#MS</t>
  </si>
  <si>
    <t>300-6267</t>
  </si>
  <si>
    <t>EX-2020-66751590-APN-DTYC#MS</t>
  </si>
  <si>
    <t>IF-2020-66751184-APN-DTYC#MS</t>
  </si>
  <si>
    <t>300-6258</t>
  </si>
  <si>
    <t>EX-2020-66841665-APN-DTYC#MS</t>
  </si>
  <si>
    <t>IF-2020-66834998-APN-DTYC#MS</t>
  </si>
  <si>
    <t>00006-00000026</t>
  </si>
  <si>
    <t>Aplica S/fc N°127 (ANT 30%)</t>
  </si>
  <si>
    <t>EX-2020-66850177-APN-DTYC#MS</t>
  </si>
  <si>
    <t>IF-2020-66849735-APN-DTYC#MS</t>
  </si>
  <si>
    <t>300-6269</t>
  </si>
  <si>
    <t>EX-2020-66861651-APN-DTYC#MS</t>
  </si>
  <si>
    <t>IF-2020-66861588-APN-DTYC#MS</t>
  </si>
  <si>
    <t>B030000001519</t>
  </si>
  <si>
    <t>Fabrica de Alimentos Santa Clara SA</t>
  </si>
  <si>
    <t>20212-12-10</t>
  </si>
  <si>
    <t>Leche en polvo entera instantánea 26% Vit. C, Fe, Zn Estuche 12 x 1000g Santa Clara MS y MDS Nación (EAN: 7798312320031)</t>
  </si>
  <si>
    <t>Est</t>
  </si>
  <si>
    <t>EX-2020-66865789-APN-DTYC#MS</t>
  </si>
  <si>
    <t>IF-2020-66865467-APN-DTYC#MS</t>
  </si>
  <si>
    <t>300-6259</t>
  </si>
  <si>
    <t>EX-2020-66881449-APN-DTYC#MS</t>
  </si>
  <si>
    <t>IF-2020-66881312-APN-DTYC#MS</t>
  </si>
  <si>
    <t>B-0008-00001805</t>
  </si>
  <si>
    <t>METRONIDAZOL 500MG</t>
  </si>
  <si>
    <t>EX-2020-66885710-APN-DTYC#MS</t>
  </si>
  <si>
    <t>IF-2020-66885388-APN-DTYC#MS</t>
  </si>
  <si>
    <t>300-6255</t>
  </si>
  <si>
    <t>EX-2020-66915797-APN-DTYC#MS</t>
  </si>
  <si>
    <t>IF-2020-66914797-APN-DTYC#MS</t>
  </si>
  <si>
    <t>00002-000000026</t>
  </si>
  <si>
    <t>EX-2020-67043905-APN-DTYC#MS</t>
  </si>
  <si>
    <t>IF-2020-67043499-APN-DTYC#MS</t>
  </si>
  <si>
    <t>0150B00156386</t>
  </si>
  <si>
    <t>EX-2020-67052392-APN-DTYC#MS</t>
  </si>
  <si>
    <t>IF-2020-67051075-APN-DTYC#MS</t>
  </si>
  <si>
    <t>0150B00156218</t>
  </si>
  <si>
    <t>EX-2020-67071568-APN-DTYC#MS</t>
  </si>
  <si>
    <t>IF-2020-67071148-APN-DTYC#MS</t>
  </si>
  <si>
    <t>0150B00155999</t>
  </si>
  <si>
    <t>EX-2020-67084151-APN-DTYC#MS</t>
  </si>
  <si>
    <t>IF-2020-67074453-APN-DTYC#MS</t>
  </si>
  <si>
    <t>0020-00004608</t>
  </si>
  <si>
    <t>EX-2020-67121740-APN-DTYC#MS</t>
  </si>
  <si>
    <t>IF-2020-67121407-APN-DTYC#MS</t>
  </si>
  <si>
    <t>300-6273</t>
  </si>
  <si>
    <t>EX-2020-67177204-APN-DTYC#MS</t>
  </si>
  <si>
    <t>IF-2020-67176340-APN-DTYC#MS</t>
  </si>
  <si>
    <t>B000200004447</t>
  </si>
  <si>
    <t>EX-2020-67200712-APN-DTYC#MS</t>
  </si>
  <si>
    <t>IF-2020-67199761-APN-DTYC#MS</t>
  </si>
  <si>
    <t>0203B00000016</t>
  </si>
  <si>
    <t>EX-2020-67206140-APN-DTYC#MS</t>
  </si>
  <si>
    <t>IF-2020-67205554-APN-DTYC#MS</t>
  </si>
  <si>
    <t>0203B00000014</t>
  </si>
  <si>
    <t>EX-2020-67224674-APN-DTYC#MS</t>
  </si>
  <si>
    <t>IF-2020-67224459-APN-DTYC#MS</t>
  </si>
  <si>
    <t>300-6264</t>
  </si>
  <si>
    <t>EX-2020-67231990-APN-DTYC#MS</t>
  </si>
  <si>
    <t>IF-2020-67231668-APN-DTYC#MS</t>
  </si>
  <si>
    <t>300-6254</t>
  </si>
  <si>
    <t>EX-2020-67234480-APN-DTYC#MS</t>
  </si>
  <si>
    <t>IF-2020-67234028-APN-DTYC#MS</t>
  </si>
  <si>
    <t>80-0028-19</t>
  </si>
  <si>
    <t>EX-2020-67333666-APN-DTYC#MS</t>
  </si>
  <si>
    <t>IF-2020-67333567-APN-DTYC#MS</t>
  </si>
  <si>
    <t>0186-00001436</t>
  </si>
  <si>
    <t>EX-2020-67334159-APN-DTYC#MS</t>
  </si>
  <si>
    <t>IF-2020-67334055-APN-DTYC#MS</t>
  </si>
  <si>
    <t>0186-00001437</t>
  </si>
  <si>
    <t>EX-2020-67409490-APN-DTYC#MS</t>
  </si>
  <si>
    <t>IF-2020-67408988-APN-DTYC#MS</t>
  </si>
  <si>
    <t>300-6260</t>
  </si>
  <si>
    <t>EX-2020-67427827-APN-DTYC#MS</t>
  </si>
  <si>
    <t>IF-2020-67427493-APN-DTYC#MS</t>
  </si>
  <si>
    <t>300-6261</t>
  </si>
  <si>
    <t>EX-2020-67438635-APN-DTYC#MS</t>
  </si>
  <si>
    <t>IF-2020-67438103-APN-DTYC#MS</t>
  </si>
  <si>
    <t>300-6262</t>
  </si>
  <si>
    <t>EX-2020-67447847-APN-DTYC#MS</t>
  </si>
  <si>
    <t>IF-2020-67447527-APN-DTYC#MS</t>
  </si>
  <si>
    <t>300-6266</t>
  </si>
  <si>
    <t>EX-2020-67454700-APN-DTYC#MS</t>
  </si>
  <si>
    <t>IF-2020-67454613-APN-DTYC#MS</t>
  </si>
  <si>
    <t>0018-00002089</t>
  </si>
  <si>
    <t>2018-60707380</t>
  </si>
  <si>
    <t>0001-00233547</t>
  </si>
  <si>
    <t>LEUCOCALCIN</t>
  </si>
  <si>
    <t>EX-2020-67515990-APN-DTYC#MS</t>
  </si>
  <si>
    <t>IF-2020-67515473-APN-DTYC#MS</t>
  </si>
  <si>
    <t>EX-2020-67532724-APN-DTYC#MS</t>
  </si>
  <si>
    <t>IF-2020-67532479-APN-DTYC#MS</t>
  </si>
  <si>
    <t>300-6279</t>
  </si>
  <si>
    <t>EX-2020-67540946-APN-DTYC#MS</t>
  </si>
  <si>
    <t>IF-2020-67540602-APN-DTYC#MS</t>
  </si>
  <si>
    <t>300-6280</t>
  </si>
  <si>
    <t>EX-2020-67548702-APN-DTYC#MS</t>
  </si>
  <si>
    <t>IF-2020-67548481-APN-DTYC#MS</t>
  </si>
  <si>
    <t>300-6270</t>
  </si>
  <si>
    <t>EX-2020-67552937-APN-DTYC#MS</t>
  </si>
  <si>
    <t>IF-2020-67552757-APN-DTYC#MS</t>
  </si>
  <si>
    <t>6216-00000701</t>
  </si>
  <si>
    <t>169443.00</t>
  </si>
  <si>
    <t>EX-2020-67554806-APN-DTYC#MS</t>
  </si>
  <si>
    <t>IF-2020-67553421-APN-DTYC#MS</t>
  </si>
  <si>
    <t>00002-00000027</t>
  </si>
  <si>
    <t>EX-2020-67558512-APN-DTYC#MS</t>
  </si>
  <si>
    <t>IF-2020-67558199-APN-DTYC#MS</t>
  </si>
  <si>
    <t>300-6272</t>
  </si>
  <si>
    <t>EX-2020-67564357-APN-DTYC#MS</t>
  </si>
  <si>
    <t>IF-2020-67564071-APN-DTYC#MS</t>
  </si>
  <si>
    <t>300-6275</t>
  </si>
  <si>
    <t>EX-2020-67570606-APN-DTYC#MS</t>
  </si>
  <si>
    <t>IF-2020-67570340-APN-DTYC#MS</t>
  </si>
  <si>
    <t>300-6276</t>
  </si>
  <si>
    <t>EX-2020-67743482-APN-DTYC#MS</t>
  </si>
  <si>
    <t>IF-2020-67742605-APN-DTYC#MS</t>
  </si>
  <si>
    <t>EX-2020-67749145-APN-DTYC#MS</t>
  </si>
  <si>
    <t>IF-2020-67748516-APN-DTYC#MS</t>
  </si>
  <si>
    <t>EX-2020-67808669-APN-DTYC#MS</t>
  </si>
  <si>
    <t>IF-2020-67807425-APN-DTYC#MS</t>
  </si>
  <si>
    <t>0002B00000179</t>
  </si>
  <si>
    <t>EX-2020-67812138-APN-DTYC#MS</t>
  </si>
  <si>
    <t>IF-2020-67810453-APN-DTYC#MS</t>
  </si>
  <si>
    <t>0002B00000180</t>
  </si>
  <si>
    <t>EX-2020-67857278-APN-DTYC#MS</t>
  </si>
  <si>
    <t>IF-2020-67847541-APN-DTYC#MS</t>
  </si>
  <si>
    <t>00002-00000784</t>
  </si>
  <si>
    <t>CUBRECAMILLA DESCARTABLE SMS 30GR 0.90X2 METROS MCA BIOSAN</t>
  </si>
  <si>
    <t>EX-2020-67861664-APN-DTYC#MS</t>
  </si>
  <si>
    <t>IF-2020-67860505-APN-DTYC#MS</t>
  </si>
  <si>
    <t>0002-0000068</t>
  </si>
  <si>
    <t>EX-2020-67889449-APN-DTYC#MS</t>
  </si>
  <si>
    <t>IF-2020-67889121-APN-DTYC#MS</t>
  </si>
  <si>
    <t>300-6263</t>
  </si>
  <si>
    <t>EX-2020-67902224-APN-DTYC#MS</t>
  </si>
  <si>
    <t>IF-2020-67901852-APN-DTYC#MS</t>
  </si>
  <si>
    <t>300-6288</t>
  </si>
  <si>
    <t>EX-2020-67940658-APN-DTYC#MS</t>
  </si>
  <si>
    <t>IF-2020-67939016-APN-DTYC#MS</t>
  </si>
  <si>
    <t>0103-00010396</t>
  </si>
  <si>
    <t>2.5.2-1895.10</t>
  </si>
  <si>
    <t>EX-2020-67948079-APN-DTYC#MS</t>
  </si>
  <si>
    <t>IF-2020-67947450-APN-DTYC#MS</t>
  </si>
  <si>
    <t>0103-00010397</t>
  </si>
  <si>
    <t>EX-2020-68065868-APN-DTYC#MS</t>
  </si>
  <si>
    <t>IF-2020-68065725-APN-DTYC#MS</t>
  </si>
  <si>
    <t>0003-1032</t>
  </si>
  <si>
    <t>EX-2020-68135324-APN-DTYC#MS</t>
  </si>
  <si>
    <t>IF-2020-68131636-APN-DTYC#MS</t>
  </si>
  <si>
    <t xml:space="preserve">B-00003-00000727 </t>
  </si>
  <si>
    <t>A RECIBIR</t>
  </si>
  <si>
    <t>2.9.5-3751.40</t>
  </si>
  <si>
    <t>Termómetro Digital</t>
  </si>
  <si>
    <t>EX-2020-68322305-APN-DTYC#MS</t>
  </si>
  <si>
    <t>IF-2020-68320760-APN-DTYC#MS</t>
  </si>
  <si>
    <t>00001-00000077</t>
  </si>
  <si>
    <t>Nota de Credito Anticipo Financiero del 30% Orden de compra 26/2020</t>
  </si>
  <si>
    <t>EX-2020-68324946-APN-DTYC#MS</t>
  </si>
  <si>
    <t>IF-2020-68324560-APN-DTYC#MS</t>
  </si>
  <si>
    <t>2975B00091004</t>
  </si>
  <si>
    <t>EX-2020-68326650-APN-DTYC#MS</t>
  </si>
  <si>
    <t>IF-2020-68326453-APN-DTYC#MS</t>
  </si>
  <si>
    <t>2975B00091164</t>
  </si>
  <si>
    <t>EX-2020-68328261-APN-DTYC#MS</t>
  </si>
  <si>
    <t>IF-2020-68327661-APN-DTYC#MS</t>
  </si>
  <si>
    <t>Kit compuesto de camisolín, cofia y cubre botas</t>
  </si>
  <si>
    <t>EX-2020-68331430-APN-DTYC#MS</t>
  </si>
  <si>
    <t>IF-2020-68330979-APN-DTYC#MS</t>
  </si>
  <si>
    <t>EX-2020-68333833-APN-DTYC#MS</t>
  </si>
  <si>
    <t>IF-2020-68333370-APN-DTYC#MS</t>
  </si>
  <si>
    <t>EX-2020-68366449-APN-DTYC#MS</t>
  </si>
  <si>
    <t>IF-2020-68366358-APN-DTYC#MS</t>
  </si>
  <si>
    <t>2975B00091063</t>
  </si>
  <si>
    <t>EX-2020-68367230-APN-DTYC#MS</t>
  </si>
  <si>
    <t>IF-2020-68367133-APN-DTYC#MS</t>
  </si>
  <si>
    <t>2975B00091058</t>
  </si>
  <si>
    <t>EX-2020-68367758-APN-DTYC#MS</t>
  </si>
  <si>
    <t>IF-2020-68367685-APN-DTYC#MS</t>
  </si>
  <si>
    <t>2975B00091057</t>
  </si>
  <si>
    <t>EX-2020-68368269-APN-DTYC#MS</t>
  </si>
  <si>
    <t>IF-2020-68368153-APN-DTYC#MS</t>
  </si>
  <si>
    <t>2975B00091005</t>
  </si>
  <si>
    <t>EX-2020-68500873-APN-DTYC#MS</t>
  </si>
  <si>
    <t>IF-2020-68500769-APN-DTYC#MS</t>
  </si>
  <si>
    <t>0143-00024364</t>
  </si>
  <si>
    <t>EX-2020-68502257-APN-DTYC#MS</t>
  </si>
  <si>
    <t>IF-2020-68502097-APN-DTYC#MS</t>
  </si>
  <si>
    <t>0143-00024317</t>
  </si>
  <si>
    <t>EX-2020-68518598-APN-DTYC#MS</t>
  </si>
  <si>
    <t>IF-2020-68518587-APN-DTYC#MS</t>
  </si>
  <si>
    <t>1337-1546-1548-1560-1562</t>
  </si>
  <si>
    <t>EX-2020-68564680-APN-DTYC#MS</t>
  </si>
  <si>
    <t>IF-2020-68564678-APN-DTYC#MS</t>
  </si>
  <si>
    <t>1340-1501-1503-1503-1504-1505-1507-1526-1528-1530</t>
  </si>
  <si>
    <t>EX-2020-68565903-APN-DTYC#MS</t>
  </si>
  <si>
    <t>IF-2020-68565836-APN-DTYC#MS</t>
  </si>
  <si>
    <t>1334-1506-1523-1524-1525-1527-1529</t>
  </si>
  <si>
    <t>EX-2020-68566588-APN-DTYC#MS</t>
  </si>
  <si>
    <t>IF-2020-68566582-APN-DTYC#MS</t>
  </si>
  <si>
    <t>1309-1364-1640-1642-1684-1689-1693-1709-1710-1720-1734-1735-1736</t>
  </si>
  <si>
    <t>EX-2020-68567093-APN-DTYC#MS</t>
  </si>
  <si>
    <t>IF-2020-68566998-APN-DTYC#MS</t>
  </si>
  <si>
    <t>977-1641-1643-1694</t>
  </si>
  <si>
    <t>EX-2020-68567620-APN-DTYC#MS</t>
  </si>
  <si>
    <t>IF-2020-68567610-APN-DTYC#MS</t>
  </si>
  <si>
    <t>1308-1545-1547-1553-1554-1727</t>
  </si>
  <si>
    <t>EX-2020-68808766-APN-DTYC#MS</t>
  </si>
  <si>
    <t>IF-2020-68807954-APN-DTYC#MS</t>
  </si>
  <si>
    <t>B00002-00003220</t>
  </si>
  <si>
    <t>EX-2020-68819894-APN-DTYC#MS</t>
  </si>
  <si>
    <t>IF-2020-68805667-APN-DTYC#MS</t>
  </si>
  <si>
    <t>00001-0000080</t>
  </si>
  <si>
    <t>EX-2020-68822952-APN-DTYC#MS</t>
  </si>
  <si>
    <t>IF-2020-68822495-APN-DTYC#MS</t>
  </si>
  <si>
    <t>00001-0000082</t>
  </si>
  <si>
    <t>EX-2020-68827311-APN-DTYC#MS</t>
  </si>
  <si>
    <t>IF-2020-68826516-APN-DTYC#MS</t>
  </si>
  <si>
    <t>00001-0000081</t>
  </si>
  <si>
    <t>EX-2020-68838089-APN-DTYC#MS</t>
  </si>
  <si>
    <t>IF-2020-68836411-APN-DTYC#MS</t>
  </si>
  <si>
    <t>0203B00000050</t>
  </si>
  <si>
    <t>EX-2020-68844359-APN-DTYC#MS</t>
  </si>
  <si>
    <t>IF-2020-68842840-APN-DTYC#MS</t>
  </si>
  <si>
    <t>0203B00000051</t>
  </si>
  <si>
    <t>EX-2020-68855950-APN-DTYC#MS</t>
  </si>
  <si>
    <t>IF-2020-68853884-APN-DTYC#MS</t>
  </si>
  <si>
    <t>00002-000000028</t>
  </si>
  <si>
    <t>EX-2020-68938283-APN-DTYC#MS</t>
  </si>
  <si>
    <t>IF-2020-68937809-APN-DTYC#MS</t>
  </si>
  <si>
    <t>EX-2020-69008302-APN-DTYC#MS</t>
  </si>
  <si>
    <t>IF-2020-69007906-APN-DTYC#MS</t>
  </si>
  <si>
    <t>0143-00024413</t>
  </si>
  <si>
    <t>EX-2020-69051521-APN-DTYC#MS</t>
  </si>
  <si>
    <t>IF-2020-69050655-APN-DTYC#MS</t>
  </si>
  <si>
    <t>960008LPU20</t>
  </si>
  <si>
    <t>DNM FARMA SA</t>
  </si>
  <si>
    <t>2.1.1705.124</t>
  </si>
  <si>
    <t xml:space="preserve">NUTRICIONES </t>
  </si>
  <si>
    <t>ENVASE UNITARIO 500 ML</t>
  </si>
  <si>
    <t>EX-2020-69084469-APN-DTYC#MS</t>
  </si>
  <si>
    <t>IF-2020-69083470-APN-DTYC#MS</t>
  </si>
  <si>
    <t>2.1.14227.50</t>
  </si>
  <si>
    <t xml:space="preserve">NUTRICION </t>
  </si>
  <si>
    <t>BOTELLA X 200 ML</t>
  </si>
  <si>
    <t>NUTRICION</t>
  </si>
  <si>
    <t>BOTELLA X 20 ML</t>
  </si>
  <si>
    <t>PACK X 500 ML</t>
  </si>
  <si>
    <t>2.1.1705.83</t>
  </si>
  <si>
    <t>SACHET X 1000 ML</t>
  </si>
  <si>
    <t>2.1.1705.131</t>
  </si>
  <si>
    <t>EX-2020-69096897-APN-DTYC#MS</t>
  </si>
  <si>
    <t>IF-2020-69096307-APN-DTYC#MS</t>
  </si>
  <si>
    <t>300-6424</t>
  </si>
  <si>
    <t>EX-2020-69104670-APN-DTYC#MS</t>
  </si>
  <si>
    <t>IF-2020-69104251-APN-DTYC#MS</t>
  </si>
  <si>
    <t>300-6425</t>
  </si>
  <si>
    <t>EX-2020-69113873-APN-DTYC#MS</t>
  </si>
  <si>
    <t>IF-2020-69111839-APN-DTYC#MS</t>
  </si>
  <si>
    <t>DNM FARMA</t>
  </si>
  <si>
    <t>ENVASE X 400 GR</t>
  </si>
  <si>
    <t>EX-2020-69168252-APN-DTYC#MS</t>
  </si>
  <si>
    <t>IF-2020-69167922-APN-DTYC#MS</t>
  </si>
  <si>
    <t>300-6268</t>
  </si>
  <si>
    <t>EX-2020-69172007-APN-DTYC#MS</t>
  </si>
  <si>
    <t>IF-2020-69171080-APN-DTYC#MS</t>
  </si>
  <si>
    <t>300-6274</t>
  </si>
  <si>
    <t>EX-2020-69186616-APN-DTYC#MS</t>
  </si>
  <si>
    <t>IF-2020-69186077-APN-DTYC#MS</t>
  </si>
  <si>
    <t>300-6256</t>
  </si>
  <si>
    <t>EX-2020-69190849-APN-DTYC#MS</t>
  </si>
  <si>
    <t>IF-2020-69190408-APN-DTYC#MS</t>
  </si>
  <si>
    <t>300-6373</t>
  </si>
  <si>
    <t>EX-2020-69194885-APN-DTYC#MS</t>
  </si>
  <si>
    <t>IF-2020-69193493-APN-DTYC#MS</t>
  </si>
  <si>
    <t>300-6289</t>
  </si>
  <si>
    <t>EX-2020-69198488-APN-DTYC#MS</t>
  </si>
  <si>
    <t>IF-2020-69198202-APN-DTYC#MS</t>
  </si>
  <si>
    <t>300-6372</t>
  </si>
  <si>
    <t>EX-2020-69202572-APN-DTYC#MS</t>
  </si>
  <si>
    <t>IF-2020-69202270-APN-DTYC#MS</t>
  </si>
  <si>
    <t>300-6312</t>
  </si>
  <si>
    <t>EX-2020-69221272-APN-DTYC#MS</t>
  </si>
  <si>
    <t>IF-2020-69220791-APN-DTYC#MS</t>
  </si>
  <si>
    <t>300-6281</t>
  </si>
  <si>
    <t>EX-2020-69235083-APN-DTYC#MS</t>
  </si>
  <si>
    <t>IF-2020-69234581-APN-DTYC#MS</t>
  </si>
  <si>
    <t>2975B00091207</t>
  </si>
  <si>
    <t>EX-2020-69237265-APN-DTYC#MS</t>
  </si>
  <si>
    <t>IF-2020-69236979-APN-DTYC#MS</t>
  </si>
  <si>
    <t>2975B00091206</t>
  </si>
  <si>
    <t>EX-2020-69240545-APN-DTYC#MS</t>
  </si>
  <si>
    <t>IF-2020-69239965-APN-DTYC#MS</t>
  </si>
  <si>
    <t>2975B00091209</t>
  </si>
  <si>
    <t>EX-2020-69243063-APN-DTYC#MS</t>
  </si>
  <si>
    <t>IF-2020-69242757-APN-DTYC#MS</t>
  </si>
  <si>
    <t>2975B00091208</t>
  </si>
  <si>
    <t>EX-2020-69247981-APN-DTYC#MS</t>
  </si>
  <si>
    <t>IF-2020-69247774-APN-DTYC#MS</t>
  </si>
  <si>
    <t>2975B00090525</t>
  </si>
  <si>
    <t>EX-2020-69250453-APN-DTYC#MS</t>
  </si>
  <si>
    <t>IF-2020-69249752-APN-DTYC#MS</t>
  </si>
  <si>
    <t>2975B00090526</t>
  </si>
  <si>
    <t>EX-2020-69253083-APN-DTYC#MS</t>
  </si>
  <si>
    <t>IF-2020-69252813-APN-DTYC#MS</t>
  </si>
  <si>
    <t>2975B00090527</t>
  </si>
  <si>
    <t>EX-2020-69256991-APN-DTYC#MS</t>
  </si>
  <si>
    <t>IF-2020-69256752-APN-DTYC#MS</t>
  </si>
  <si>
    <t>2975B00090528</t>
  </si>
  <si>
    <t>EX-2020-69290235-APN-DTYC#MS</t>
  </si>
  <si>
    <t>IF-2020-69288301-APN-DTYC#MS</t>
  </si>
  <si>
    <t>0755 - 00000220</t>
  </si>
  <si>
    <t>EX-2020-69490481-APN-DTYC#MS</t>
  </si>
  <si>
    <t>IF-2020-69489569-APN-DTYC#MS</t>
  </si>
  <si>
    <t>0150B00157505</t>
  </si>
  <si>
    <t>EX-2020-69600333-APN-DTYC#MS</t>
  </si>
  <si>
    <t>IF-2020-69599328-APN-DTYC#MS</t>
  </si>
  <si>
    <t>00002-00000154</t>
  </si>
  <si>
    <t>EX-2020-69599433-APN-DTYC#MS</t>
  </si>
  <si>
    <t>IF-2020-69599267-APN-DTYC#MS</t>
  </si>
  <si>
    <t>0014-00005413</t>
  </si>
  <si>
    <t>ANTIRRETRIVIRALES DARUNAVIR-RITONAVIR</t>
  </si>
  <si>
    <t>EX-2020-69604864-APN-DTYC#MS</t>
  </si>
  <si>
    <t>IF-2020-69604728-APN-DTYC#MS</t>
  </si>
  <si>
    <t>0014-00005414</t>
  </si>
  <si>
    <t>EX-2020-69612327-APN-DTYC#MS</t>
  </si>
  <si>
    <t>IF-2020-69611740-APN-DTYC#MS</t>
  </si>
  <si>
    <t>0014-00005415</t>
  </si>
  <si>
    <t>EX-2020-69619294-APN-DTYC#MS</t>
  </si>
  <si>
    <t>IF-2020-69619055-APN-DTYC#MS</t>
  </si>
  <si>
    <t>0014-00005416</t>
  </si>
  <si>
    <t>EX-2020-69623215-APN-DTYC#MS</t>
  </si>
  <si>
    <t>IF-2020-69623092-APN-DTYC#MS</t>
  </si>
  <si>
    <t>0014-00005417</t>
  </si>
  <si>
    <t>EX-2020-69624116-APN-DTYC#MS</t>
  </si>
  <si>
    <t>IF-2020-69624068-APN-DTYC#MS</t>
  </si>
  <si>
    <t>0018-00002091</t>
  </si>
  <si>
    <t>2020-47095670</t>
  </si>
  <si>
    <t>0001-00233765</t>
  </si>
  <si>
    <t>EX-2020-69629779-APN-DTYC#MS</t>
  </si>
  <si>
    <t>IF-2020-69629660-APN-DTYC#MS</t>
  </si>
  <si>
    <t>0018-00002092</t>
  </si>
  <si>
    <t>2020-470956670</t>
  </si>
  <si>
    <t>0001-00233767</t>
  </si>
  <si>
    <t>EX-2020-69722724-APN-DTYC#MS</t>
  </si>
  <si>
    <t>IF-2020-69722720-APN-DTYC#MS</t>
  </si>
  <si>
    <t>EX-2020-69723166-APN-DTYC#MS</t>
  </si>
  <si>
    <t>IF-2020-69723106-APN-DTYC#MS</t>
  </si>
  <si>
    <t>Overall de seguridad</t>
  </si>
  <si>
    <t>EX-2020-69723392-APN-DTYC#MS</t>
  </si>
  <si>
    <t>IF-2020-69723349-APN-DTYC#MS</t>
  </si>
  <si>
    <t>EX-2020-69723594-APN-DTYC#MS</t>
  </si>
  <si>
    <t>IF-2020-69723565-APN-DTYC#MS</t>
  </si>
  <si>
    <t>EX-2020-69723870-APN-DTYC#MS</t>
  </si>
  <si>
    <t>IF-2020-69723822-APN-DTYC#MS</t>
  </si>
  <si>
    <t>EX-2020-69724882-APN-DTYC#MS</t>
  </si>
  <si>
    <t>IF-2020-69724718-APN-DTYC#MS</t>
  </si>
  <si>
    <t>Overall</t>
  </si>
  <si>
    <t>EX-2020-69841419-APN-DTYC#MS</t>
  </si>
  <si>
    <t>IF-2020-69841281-APN-DTYC#MS</t>
  </si>
  <si>
    <t>0057 - 00003302</t>
  </si>
  <si>
    <t>EX-2020-69844070-APN-DTYC#MS</t>
  </si>
  <si>
    <t>IF-2020-69843997-APN-DTYC#MS</t>
  </si>
  <si>
    <t>0057 - 00003303</t>
  </si>
  <si>
    <t>EX-2020-69848383-APN-DTYC#MS</t>
  </si>
  <si>
    <t>IF-2020-69848301-APN-DTYC#MS</t>
  </si>
  <si>
    <t>0057 - 00003304</t>
  </si>
  <si>
    <t>EX-2020-69886773-APN-DTYC#MS</t>
  </si>
  <si>
    <t>IF-2020-69884858-APN-DTYC#MS</t>
  </si>
  <si>
    <t>3026-00030433</t>
  </si>
  <si>
    <t>EX-2020-69888795-APN-DTYC#MS</t>
  </si>
  <si>
    <t>IF-2020-69888389-APN-DTYC#MS</t>
  </si>
  <si>
    <t>2975B00091311</t>
  </si>
  <si>
    <t>EX-2020-69890966-APN-DTYC#MS</t>
  </si>
  <si>
    <t>IF-2020-69890610-APN-DTYC#MS</t>
  </si>
  <si>
    <t>2975B00091313</t>
  </si>
  <si>
    <t>EX-2020-69892796-APN-DTYC#MS</t>
  </si>
  <si>
    <t>IF-2020-69891045-APN-DTYC#MS</t>
  </si>
  <si>
    <t>00700-00000023</t>
  </si>
  <si>
    <t>EX-2020-69893286-APN-DTYC#MS</t>
  </si>
  <si>
    <t>IF-2020-69892777-APN-DTYC#MS</t>
  </si>
  <si>
    <t>2975B00091314</t>
  </si>
  <si>
    <t>EX-2020-69895680-APN-DTYC#MS</t>
  </si>
  <si>
    <t>IF-2020-69895324-APN-DTYC#MS</t>
  </si>
  <si>
    <t>2975B00091315</t>
  </si>
  <si>
    <t>EX-2020-69897007-APN-DTYC#MS</t>
  </si>
  <si>
    <t>IF-2020-69895698-APN-DTYC#MS</t>
  </si>
  <si>
    <t>3026-00030427</t>
  </si>
  <si>
    <t>EX-2020-69897147-APN-DTYC#MS</t>
  </si>
  <si>
    <t>IF-2020-69896911-APN-DTYC#MS</t>
  </si>
  <si>
    <t>2975B00091324</t>
  </si>
  <si>
    <t>EX-2020-69898484-APN-DTYC#MS</t>
  </si>
  <si>
    <t>IF-2020-69898181-APN-DTYC#MS</t>
  </si>
  <si>
    <t>2975B00091325</t>
  </si>
  <si>
    <t>EX-2020-69899791-APN-DTYC#MS</t>
  </si>
  <si>
    <t>IF-2020-69899543-APN-DTYC#MS</t>
  </si>
  <si>
    <t>2975B00091326</t>
  </si>
  <si>
    <t>EX-2020-69901679-APN-DTYC#MS</t>
  </si>
  <si>
    <t>IF-2020-69901483-APN-DTYC#MS</t>
  </si>
  <si>
    <t>2975B00091327</t>
  </si>
  <si>
    <t>EX-2020-69922496-APN-DTYC#MS</t>
  </si>
  <si>
    <t>IF-2020-69921542-APN-DTYC#MS</t>
  </si>
  <si>
    <t>3026-00030667</t>
  </si>
  <si>
    <t>2.5.2- 1850.6</t>
  </si>
  <si>
    <t>GESTAGENO; TIPO: MONODROGA, DROGA GENERICA: MEDROXIPROGESTERONA, FORMA FARMACEUTICA: AMPOLLA, PRESENTACION: 150 mGr</t>
  </si>
  <si>
    <t>EX-2020-69929235-APN-DTYC#MS</t>
  </si>
  <si>
    <t>IF-2020-69929011-APN-DTYC#MS</t>
  </si>
  <si>
    <t>3026-00030663</t>
  </si>
  <si>
    <t>EX-2020-69936415-APN-DTYC#MS</t>
  </si>
  <si>
    <t>IF-2020-69935166-APN-DTYC#MS</t>
  </si>
  <si>
    <t>3026-00030490</t>
  </si>
  <si>
    <t>HORMONAS MEDICINALES; TIPO: MONODROGA, DROGA GENERICA: VALERATO DE ESTRADIOL, FORMA FARMACEUTICA: COMPRIMIDO, PRESENTACION: ENVASE X 28 UN, USO: HORMONOTERAPIA DE REEMPLAZO</t>
  </si>
  <si>
    <t>Blister por 28 comprimidos</t>
  </si>
  <si>
    <t>EX-2020-69942266-APN-DTYC#MS</t>
  </si>
  <si>
    <t>IF-2020-69941417-APN-DTYC#MS</t>
  </si>
  <si>
    <t>3026-00030567</t>
  </si>
  <si>
    <t>EX-2020-69998131-APN-DTYC#MS</t>
  </si>
  <si>
    <t>IF-2020-69995270-APN-DTYC#MS</t>
  </si>
  <si>
    <t>0002-00000013</t>
  </si>
  <si>
    <t>EX-2020-70216369-APN-DTYC#MS</t>
  </si>
  <si>
    <t>IF-2020-70215950-APN-DTYC#MS</t>
  </si>
  <si>
    <t>00106-00009759</t>
  </si>
  <si>
    <t>ALPROSTADIL RICHET 0,5 MG/ML</t>
  </si>
  <si>
    <t>SURFACTANTE RICHET 240 MG SUSP</t>
  </si>
  <si>
    <t>EX-2020-70237152-APN-DTYC#MS</t>
  </si>
  <si>
    <t>IF-2020-70236941-APN-DTYC#MS</t>
  </si>
  <si>
    <t>B030000001522</t>
  </si>
  <si>
    <t xml:space="preserve">20212-12-101 </t>
  </si>
  <si>
    <t>20212-12-101</t>
  </si>
  <si>
    <t>EX-2020-70370152-APN-DTYC#MS</t>
  </si>
  <si>
    <t>IF-2020-70368943-APN-DTYC#MS</t>
  </si>
  <si>
    <t>0143-00024466</t>
  </si>
  <si>
    <t>EX-2020-70468280-APN-DTYC#MS</t>
  </si>
  <si>
    <t>IF-2020-70467194-APN-DTYC#MS</t>
  </si>
  <si>
    <t>EX-2020-70479348-APN-DTYC#MS</t>
  </si>
  <si>
    <t>IF-2020-70478751-APN-DTYC#MS</t>
  </si>
  <si>
    <t>EX-2020-70483580-APN-DTYC#MS</t>
  </si>
  <si>
    <t>IF-2020-70483188-APN-DTYC#MS</t>
  </si>
  <si>
    <t>EX-2020-70489176-APN-DTYC#MS</t>
  </si>
  <si>
    <t>IF-2020-70488292-APN-DTYC#MS</t>
  </si>
  <si>
    <t>0150B00156504</t>
  </si>
  <si>
    <t>EX-2020-70494513-APN-DTYC#MS</t>
  </si>
  <si>
    <t>IF-2020-70494135-APN-DTYC#MS</t>
  </si>
  <si>
    <t>0150B00157992</t>
  </si>
  <si>
    <t>EX-2020-70636068-APN-DTYC#MS</t>
  </si>
  <si>
    <t>IF-2020-70634886-APN-DTYC#MS</t>
  </si>
  <si>
    <t>30502251291_013_00014_00000097</t>
  </si>
  <si>
    <t>PRESTACIONES MEDICAS DICIEMBRE 2019</t>
  </si>
  <si>
    <t>EX-2020-70664535-APN-DTYC#MS</t>
  </si>
  <si>
    <t>IF-2020-70663775-APN-DTYC#MS</t>
  </si>
  <si>
    <t>0150B00157618</t>
  </si>
  <si>
    <t>EX-2020-70667250-APN-DTYC#MS</t>
  </si>
  <si>
    <t>IF-2020-70666378-APN-DTYC#MS</t>
  </si>
  <si>
    <t>0755 - 00000240</t>
  </si>
  <si>
    <t>EX-2020-70688686-APN-DTYC#MS</t>
  </si>
  <si>
    <t>IF-2020-70687570-APN-DTYC#MS</t>
  </si>
  <si>
    <t>0150B00156488</t>
  </si>
  <si>
    <t>EX-2020-70726530-APN-DTYC#MS</t>
  </si>
  <si>
    <t>IF-2020-70725216-APN-DTYC#MS</t>
  </si>
  <si>
    <t>B00002-00003225</t>
  </si>
  <si>
    <t>EX-2020-70735871-APN-DTYC#MS</t>
  </si>
  <si>
    <t>IF-2020-70734755-APN-DTYC#MS</t>
  </si>
  <si>
    <t>B00002-00003224</t>
  </si>
  <si>
    <t>EX-2020-70798003-APN-DTYC#MS</t>
  </si>
  <si>
    <t>IF-2020-70797627-APN-DTYC#MS</t>
  </si>
  <si>
    <t>0008-00001077</t>
  </si>
  <si>
    <t>EX-2020-70825868-APN-DTYC#MS</t>
  </si>
  <si>
    <t>IF-2020-70824886-APN-DTYC#MS</t>
  </si>
  <si>
    <t>0003-00014073</t>
  </si>
  <si>
    <t>EX-2020-70832395-APN-DTYC#MS</t>
  </si>
  <si>
    <t>IF-2020-70832044-APN-DTYC#MS</t>
  </si>
  <si>
    <t>0755 - 00000219</t>
  </si>
  <si>
    <t>EX-2020-70834589-APN-DTYC#MS</t>
  </si>
  <si>
    <t>IF-2020-70833791-APN-DTYC#MS</t>
  </si>
  <si>
    <t>0003-00014643</t>
  </si>
  <si>
    <t>EX-2020-70855322-APN-DTYC#MS</t>
  </si>
  <si>
    <t>IF-2020-70851863-APN-DTYC#MS</t>
  </si>
  <si>
    <t>2020-50527541</t>
  </si>
  <si>
    <t>C&amp;C MEDICALS SA</t>
  </si>
  <si>
    <t>CERLIPONASE ALFA 150 MG</t>
  </si>
  <si>
    <t>150 MG</t>
  </si>
  <si>
    <t>EX-2020-71002033-APN-DTYC#MS</t>
  </si>
  <si>
    <t>IF-2020-70990550-APN-DTYC#MS</t>
  </si>
  <si>
    <t>00001-00000083</t>
  </si>
  <si>
    <t>EX-2020-71021407-APN-DTYC#MS</t>
  </si>
  <si>
    <t>IF-2020-71021028-APN-DTYC#MS</t>
  </si>
  <si>
    <t>300-6287</t>
  </si>
  <si>
    <t>EX-2020-71043117-APN-DTYC#MS</t>
  </si>
  <si>
    <t>IF-2020-71042137-APN-DTYC#MS</t>
  </si>
  <si>
    <t>300-6277</t>
  </si>
  <si>
    <t>EX-2020-71070938-APN-DTYC#MS</t>
  </si>
  <si>
    <t>IF-2020-71057637-APN-DTYC#MS</t>
  </si>
  <si>
    <t>00001-00000084</t>
  </si>
  <si>
    <t>EX-2020-71070784-APN-DTYC#MS</t>
  </si>
  <si>
    <t>IF-2020-71066430-APN-DTYC#MS</t>
  </si>
  <si>
    <t>30502251291_011_00014_00000264</t>
  </si>
  <si>
    <t>PRESTACIONES MEDICAS AGOSTO 2020</t>
  </si>
  <si>
    <t>EX-2020-71078682-APN-DTYC#MS</t>
  </si>
  <si>
    <t>IF-2020-71073096-APN-DTYC#MS</t>
  </si>
  <si>
    <t>30502251291_011_00014_00000268</t>
  </si>
  <si>
    <t>PRESTACIONES MEDICAS SEPTIEMBRE 2020</t>
  </si>
  <si>
    <t>EX-2020-71077535-APN-DTYC#MS</t>
  </si>
  <si>
    <t>IF-2020-71075122-APN-DTYC#MS</t>
  </si>
  <si>
    <t>00001-00000085</t>
  </si>
  <si>
    <t>EX-2020-71088539-APN-DTYC#MS</t>
  </si>
  <si>
    <t>IF-2020-71086780-APN-DTYC#MS</t>
  </si>
  <si>
    <t>00001-0000087</t>
  </si>
  <si>
    <t>EX-2020-71093132-APN-DTYC#MS</t>
  </si>
  <si>
    <t>IF-2020-71091381-APN-DTYC#MS</t>
  </si>
  <si>
    <t>00001-00000088</t>
  </si>
  <si>
    <t>EX-2020-71100811-APN-DTYC#MS</t>
  </si>
  <si>
    <t>IF-2020-71096279-APN-DTYC#MS</t>
  </si>
  <si>
    <t>00001-00000089</t>
  </si>
  <si>
    <t>EX-2020-71111302-APN-DTYC#MS</t>
  </si>
  <si>
    <t>IF-2020-71110346-APN-DTYC#MS</t>
  </si>
  <si>
    <t>EX-2020-71125745-APN-DTYC#MS</t>
  </si>
  <si>
    <t>IF-2020-71124855-APN-DTYC#MS</t>
  </si>
  <si>
    <t>0143-00024483</t>
  </si>
  <si>
    <t>EX-2020-71184015-APN-DTYC#MS</t>
  </si>
  <si>
    <t>IF-2020-71183614-APN-DTYC#MS</t>
  </si>
  <si>
    <t>300-6257</t>
  </si>
  <si>
    <t>EX-2020-71193817-APN-DTYC#MS</t>
  </si>
  <si>
    <t>IF-2020-71193370-APN-DTYC#MS</t>
  </si>
  <si>
    <t>300-6371</t>
  </si>
  <si>
    <t>EX-2020-71202299-APN-DTYC#MS</t>
  </si>
  <si>
    <t>IF-2020-71201963-APN-DTYC#MS</t>
  </si>
  <si>
    <t>EX-2020-71219095-APN-DTYC#MS</t>
  </si>
  <si>
    <t>IF-2020-71217944-APN-DTYC#MS</t>
  </si>
  <si>
    <t>EX-2020-71234632-APN-DTYC#MS</t>
  </si>
  <si>
    <t>IF-2020-71234373-APN-DTYC#MS</t>
  </si>
  <si>
    <t>2975B00091350</t>
  </si>
  <si>
    <t>EX-2020-71236628-APN-DTYC#MS</t>
  </si>
  <si>
    <t>IF-2020-71236278-APN-DTYC#MS</t>
  </si>
  <si>
    <t>2975B00091351</t>
  </si>
  <si>
    <t>EX-2020-71237773-APN-DTYC#MS</t>
  </si>
  <si>
    <t>IF-2020-71237628-APN-DTYC#MS</t>
  </si>
  <si>
    <t>2975B00091352</t>
  </si>
  <si>
    <t>EX-2020-71622044-APN-DTYC#MS</t>
  </si>
  <si>
    <t>IF-2020-71621413-APN-DTYC#MS</t>
  </si>
  <si>
    <t>00085B00000073</t>
  </si>
  <si>
    <t>EX-2020-71631355-APN-DTYC#MS</t>
  </si>
  <si>
    <t>IF-2020-71630992-APN-DTYC#MS</t>
  </si>
  <si>
    <t>0008-00001127</t>
  </si>
  <si>
    <t>24ml</t>
  </si>
  <si>
    <t>EX-2020-71633168-APN-DTYC#MS</t>
  </si>
  <si>
    <t>IF-2020-71632911-APN-DTYC#MS</t>
  </si>
  <si>
    <t>0008-00001128</t>
  </si>
  <si>
    <t xml:space="preserve">13-6150 </t>
  </si>
  <si>
    <t>EX-2020-71635154-APN-DTYC#MS</t>
  </si>
  <si>
    <t>IF-2020-71634661-APN-DTYC#MS</t>
  </si>
  <si>
    <t>0008-00001129</t>
  </si>
  <si>
    <t xml:space="preserve">13-2920 </t>
  </si>
  <si>
    <t>EX-2020-71636754-APN-DTYC#MS</t>
  </si>
  <si>
    <t>IF-2020-71636615-APN-DTYC#MS</t>
  </si>
  <si>
    <t>0008-00001130</t>
  </si>
  <si>
    <t xml:space="preserve">13-5327 </t>
  </si>
  <si>
    <t>EX-2020-71730698-APN-DTYC#MS</t>
  </si>
  <si>
    <t>IF-2020-71718093-APN-DTYC#MS</t>
  </si>
  <si>
    <t>00001-00000090</t>
  </si>
  <si>
    <t>EX-2020-71766564-APN-DTYC#MS</t>
  </si>
  <si>
    <t>IF-2020-71763652-APN-DTYC#MS</t>
  </si>
  <si>
    <t>Kit compuesto de camisolin, cofia y cubre bota</t>
  </si>
  <si>
    <t>EX-2020-71773976-APN-DTYC#MS</t>
  </si>
  <si>
    <t>IF-2020-71772360-APN-DTYC#MS</t>
  </si>
  <si>
    <t>EX-2020-71787450-APN-DTYC#MS</t>
  </si>
  <si>
    <t>IF-2020-71786333-APN-DTYC#MS</t>
  </si>
  <si>
    <t>3026-00030429</t>
  </si>
  <si>
    <t>EX-2020-71788513-APN-DTYC#MS</t>
  </si>
  <si>
    <t>IF-2020-71787936-APN-DTYC#MS</t>
  </si>
  <si>
    <t>EX-2020-71794314-APN-DTYC#MS</t>
  </si>
  <si>
    <t>IF-2020-71793133-APN-DTYC#MS</t>
  </si>
  <si>
    <t>0009-00007016</t>
  </si>
  <si>
    <t>RTO 241741</t>
  </si>
  <si>
    <t>EX-2020-71795697-APN-DTYC#MS</t>
  </si>
  <si>
    <t>IF-2020-71795307-APN-DTYC#MS</t>
  </si>
  <si>
    <t>EX-2020-71798968-APN-DTYC#MS</t>
  </si>
  <si>
    <t>IF-2020-71798339-APN-DTYC#MS</t>
  </si>
  <si>
    <t>0009-00007032</t>
  </si>
  <si>
    <t>RTO 242149</t>
  </si>
  <si>
    <t>EX-2020-71803548-APN-DTYC#MS</t>
  </si>
  <si>
    <t>IF-2020-71803175-APN-DTYC#MS</t>
  </si>
  <si>
    <t>0009-00007036</t>
  </si>
  <si>
    <t>RTO 242150</t>
  </si>
  <si>
    <t>EX-2020-71809240-APN-DTYC#MS</t>
  </si>
  <si>
    <t>IF-2020-71808706-APN-DTYC#MS</t>
  </si>
  <si>
    <t>KIT CAMISOLIN COFIA Y CUBRE BOTA</t>
  </si>
  <si>
    <t>EX-2020-71811957-APN-DTYC#MS</t>
  </si>
  <si>
    <t>IF-2020-71811779-APN-DTYC#MS</t>
  </si>
  <si>
    <t>B-0008-00001808</t>
  </si>
  <si>
    <t>EX-2020-71816932-APN-DTYC#MS</t>
  </si>
  <si>
    <t>IF-2020-71812682-APN-DTYC#MS</t>
  </si>
  <si>
    <t>EX-2020-71823456-APN-DTYC#MS</t>
  </si>
  <si>
    <t>IF-2020-71820191-APN-DTYC#MS</t>
  </si>
  <si>
    <t>EX-2020-71827890-APN-DTYC#MS</t>
  </si>
  <si>
    <t>IF-2020-71826238-APN-DTYC#MS</t>
  </si>
  <si>
    <t>EX-2020-71831948-APN-DTYC#MS</t>
  </si>
  <si>
    <t>IF-2020-71830309-APN-DTYC#MS</t>
  </si>
  <si>
    <t>EX-2020-72195542-APN-DTYC#MS</t>
  </si>
  <si>
    <t>IF-2020-72195275-APN-DTYC#MS</t>
  </si>
  <si>
    <t>0009-00007037</t>
  </si>
  <si>
    <t>RTO 242151</t>
  </si>
  <si>
    <t>EX-2020-72361793-APN-DTYC#MS</t>
  </si>
  <si>
    <t>IF-2020-72361202-APN-DTYC#MS</t>
  </si>
  <si>
    <t>80-0063</t>
  </si>
  <si>
    <t>REACTIVO PARA CARGA VIRAL DE HEPATITIS C</t>
  </si>
  <si>
    <t>EX-2020-72410485-APN-DTYC#MS</t>
  </si>
  <si>
    <t>IF-2020-72410393-APN-DTYC#MS</t>
  </si>
  <si>
    <t>B0000700001201</t>
  </si>
  <si>
    <t>R00008-00010528/36/42/46/51/56/64/66/67/68/69/70/71/72/73/74</t>
  </si>
  <si>
    <t>EX-2020-72672368-APN-DTYC#MS</t>
  </si>
  <si>
    <t>IF-2020-72672239-APN-DTYC#MS</t>
  </si>
  <si>
    <t>B-0027-00016819</t>
  </si>
  <si>
    <t>EX-2020-72675525-APN-DTYC#MS</t>
  </si>
  <si>
    <t>IF-2020-72674094-APN-DTYC#MS</t>
  </si>
  <si>
    <t>00085B00000995</t>
  </si>
  <si>
    <t>EX-2020-72685857-APN-DTYC#MS</t>
  </si>
  <si>
    <t>IF-2020-72684738-APN-DTYC#MS</t>
  </si>
  <si>
    <t>00085B00000996</t>
  </si>
  <si>
    <t>EX-2020-72690196-APN-DTYC#MS</t>
  </si>
  <si>
    <t>IF-2020-72689042-APN-DTYC#MS</t>
  </si>
  <si>
    <t>00006-00000027</t>
  </si>
  <si>
    <t>Aplica S/fc N°133  (ANT 30%)</t>
  </si>
  <si>
    <t>EX-2020-72704082-APN-DTYC#MS</t>
  </si>
  <si>
    <t>IF-2020-72704010-APN-DTYC#MS</t>
  </si>
  <si>
    <t>0057 - 00003330</t>
  </si>
  <si>
    <t>EX-2020-72705594-APN-DTYC#MS</t>
  </si>
  <si>
    <t>IF-2020-72705482-APN-DTYC#MS</t>
  </si>
  <si>
    <t>0057 - 00003331</t>
  </si>
  <si>
    <t>EX-2020-72707911-APN-DTYC#MS</t>
  </si>
  <si>
    <t>IF-2020-72707829-APN-DTYC#MS</t>
  </si>
  <si>
    <t>0057 - 00003336</t>
  </si>
  <si>
    <t>EX-2020-72711576-APN-DTYC#MS</t>
  </si>
  <si>
    <t>IF-2020-72711479-APN-DTYC#MS</t>
  </si>
  <si>
    <t>0057 - 00003337</t>
  </si>
  <si>
    <t>EX-2020-72715049-APN-DTYC#MS</t>
  </si>
  <si>
    <t>IF-2020-72714986-APN-DTYC#MS</t>
  </si>
  <si>
    <t>0057 - 00003339</t>
  </si>
  <si>
    <t>EX-2020-72732293-APN-DTYC#MS</t>
  </si>
  <si>
    <t>IF-2020-72731290-APN-DTYC#MS</t>
  </si>
  <si>
    <t>0003-00014005</t>
  </si>
  <si>
    <t>EX-2020-72769988-APN-DTYC#MS</t>
  </si>
  <si>
    <t>IF-2020-72769117-APN-DTYC#MS</t>
  </si>
  <si>
    <t>00085B00000070</t>
  </si>
  <si>
    <t>EX-2020-72806320-APN-DTYC#MS</t>
  </si>
  <si>
    <t>IF-2020-72805510-APN-DTYC#MS</t>
  </si>
  <si>
    <t>B-0013-00014707</t>
  </si>
  <si>
    <t>Wm Argentina S.A.</t>
  </si>
  <si>
    <t>RG 4: REACTIVOS P/EQUIPO; EQUIPO TERMOCICLADOR C/EXT AUT, MARCA EQUIPO: A DEFINIR, NOMBRE DEL PRODUCTO: CV HIV PCR TIEMPO REAL EXT AUT,</t>
  </si>
  <si>
    <t>RG 5: REACTIVOS P/EQUIPO; EQUIPO TERMOCICLADOR C/EXT AUT, MARCA EQUIPO: A DEFINIR, NOMBRE DEL PRODUCTO: CV HIV PCR TIEMPO REAL EXT AUT,</t>
  </si>
  <si>
    <t>EX-2020-72853326-APN-DTYC#MS</t>
  </si>
  <si>
    <t>IF-2020-72851433-APN-DTYC#MS</t>
  </si>
  <si>
    <t>0003-00014001</t>
  </si>
  <si>
    <t>EX-2020-72856838-APN-DTYC#MS</t>
  </si>
  <si>
    <t>IF-2020-72855908-APN-DTYC#MS</t>
  </si>
  <si>
    <t>0003-00014014</t>
  </si>
  <si>
    <t>EX-2020-72858770-APN-DTYC#MS</t>
  </si>
  <si>
    <t>IF-2020-72858096-APN-DTYC#MS</t>
  </si>
  <si>
    <t>0003-00014046</t>
  </si>
  <si>
    <t>EX-2020-72860826-APN-DTYC#MS</t>
  </si>
  <si>
    <t>IF-2020-72860335-APN-DTYC#MS</t>
  </si>
  <si>
    <t>0003-00014004</t>
  </si>
  <si>
    <t>EX-2020-72862736-APN-DTYC#MS</t>
  </si>
  <si>
    <t>IF-2020-72862163-APN-DTYC#MS</t>
  </si>
  <si>
    <t>0003-00014003</t>
  </si>
  <si>
    <t>EX-2020-72864858-APN-DTYC#MS</t>
  </si>
  <si>
    <t>IF-2020-72864300-APN-DTYC#MS</t>
  </si>
  <si>
    <t>0003-00014015</t>
  </si>
  <si>
    <t>EX-2020-72872551-APN-DTYC#MS</t>
  </si>
  <si>
    <t>IF-2020-72872238-APN-DTYC#MS</t>
  </si>
  <si>
    <t>0009-00007045</t>
  </si>
  <si>
    <t>RTO 242247</t>
  </si>
  <si>
    <t>COTRIMOXAZOL SUSP</t>
  </si>
  <si>
    <t>EX-2020-72873996-APN-DTYC#MS</t>
  </si>
  <si>
    <t>IF-2020-72873920-APN-DTYC#MS</t>
  </si>
  <si>
    <t>0009-00007046</t>
  </si>
  <si>
    <t>RTO 242248</t>
  </si>
  <si>
    <t>EX-2020-72967188-APN-DTYC#MS</t>
  </si>
  <si>
    <t>IF-2020-72966754-APN-DTYC#MS</t>
  </si>
  <si>
    <t>0012B00018750</t>
  </si>
  <si>
    <t>EX-2020-72972490-APN-DTYC#MS</t>
  </si>
  <si>
    <t>IF-2020-72971956-APN-DTYC#MS</t>
  </si>
  <si>
    <t>0012B00018751</t>
  </si>
  <si>
    <t>EX-2020-72977247-APN-DTYC#MS</t>
  </si>
  <si>
    <t>IF-2020-72976741-APN-DTYC#MS</t>
  </si>
  <si>
    <t>0012B00018752</t>
  </si>
  <si>
    <t>EX-2020-73051983-APN-DTYC#MS</t>
  </si>
  <si>
    <t>IF-2020-73049208-APN-DTYC#MS</t>
  </si>
  <si>
    <t>80-0024/18</t>
  </si>
  <si>
    <t>80-1034</t>
  </si>
  <si>
    <t>kit cobashbv de hiv</t>
  </si>
  <si>
    <t>kit cobas 4800 hcv</t>
  </si>
  <si>
    <t>EX-2020-73066447-APN-DTYC#MS</t>
  </si>
  <si>
    <t>IF-2020-73065263-APN-DTYC#MS</t>
  </si>
  <si>
    <t>EX-2020-73071080-APN-DTYC#MS</t>
  </si>
  <si>
    <t>IF-2020-73070005-APN-DTYC#MS</t>
  </si>
  <si>
    <t>EX-2020-73139424-APN-DTYC#MS</t>
  </si>
  <si>
    <t>IF-2020-73138245-APN-DTYC#MS</t>
  </si>
  <si>
    <t>00085B00001303</t>
  </si>
  <si>
    <t>EX-2020-73187614-APN-DTYC#MS</t>
  </si>
  <si>
    <t>IF-2020-73187557-APN-DTYC#MS</t>
  </si>
  <si>
    <t>B00002-00003227</t>
  </si>
  <si>
    <t>42.98</t>
  </si>
  <si>
    <t>EX-2020-73196993-APN-DTYC#MS</t>
  </si>
  <si>
    <t>IF-2020-73196392-APN-DTYC#MS</t>
  </si>
  <si>
    <t>B0000700001202</t>
  </si>
  <si>
    <t>R00008-00010576/77/78/80/81/83/85/86/87/88/90/92/93/95/96</t>
  </si>
  <si>
    <t>104.36</t>
  </si>
  <si>
    <t>EX-2020-73197698-APN-DTYC#MS</t>
  </si>
  <si>
    <t>IF-2020-73197432-APN-DTYC#MS</t>
  </si>
  <si>
    <t>0009-0007042</t>
  </si>
  <si>
    <t>RTO 242249</t>
  </si>
  <si>
    <t>EX-2020-73199973-APN-DTYC#MS</t>
  </si>
  <si>
    <t>IF-2020-73199886-APN-DTYC#MS</t>
  </si>
  <si>
    <t>B0000700001203</t>
  </si>
  <si>
    <t>R00008-00010603/04/05/06/07/08/10/12</t>
  </si>
  <si>
    <t>EX-2020-73385790-APN-DTYC#MS</t>
  </si>
  <si>
    <t>IF-2020-73383999-APN-DTYC#MS</t>
  </si>
  <si>
    <t>EX-2020-73389327-APN-DTYC#MS</t>
  </si>
  <si>
    <t>IF-2020-73388681-APN-DTYC#MS</t>
  </si>
  <si>
    <t>2975B00091429</t>
  </si>
  <si>
    <t>507.88</t>
  </si>
  <si>
    <t>751.71</t>
  </si>
  <si>
    <t>EX-2020-73391219-APN-DTYC#MS</t>
  </si>
  <si>
    <t>IF-2020-73390966-APN-DTYC#MS</t>
  </si>
  <si>
    <t>2975B00091428</t>
  </si>
  <si>
    <t>EX-2020-73393069-APN-DTYC#MS</t>
  </si>
  <si>
    <t>IF-2020-73392574-APN-DTYC#MS</t>
  </si>
  <si>
    <t>2975B00091431</t>
  </si>
  <si>
    <t>EX-2020-73394854-APN-DTYC#MS</t>
  </si>
  <si>
    <t>IF-2020-73394607-APN-DTYC#MS</t>
  </si>
  <si>
    <t>2975B00091430</t>
  </si>
  <si>
    <t>EX-2020-73397039-APN-DTYC#MS</t>
  </si>
  <si>
    <t>IF-2020-73396758-APN-DTYC#MS</t>
  </si>
  <si>
    <t>2975B00091433</t>
  </si>
  <si>
    <t>EX-2020-73398617-APN-DTYC#MS</t>
  </si>
  <si>
    <t>IF-2020-73398433-APN-DTYC#MS</t>
  </si>
  <si>
    <t>2975B00091432</t>
  </si>
  <si>
    <t>EX-2020-73400394-APN-DTYC#MS</t>
  </si>
  <si>
    <t>IF-2020-73400051-APN-DTYC#MS</t>
  </si>
  <si>
    <t>2975B00091440</t>
  </si>
  <si>
    <t>EX-2020-73401894-APN-DTYC#MS</t>
  </si>
  <si>
    <t>IF-2020-73401651-APN-DTYC#MS</t>
  </si>
  <si>
    <t>2975B00091439</t>
  </si>
  <si>
    <t>EX-2020-73413971-APN-DTYC#MS</t>
  </si>
  <si>
    <t>IF-2020-73413737-APN-DTYC#MS</t>
  </si>
  <si>
    <t>2975B00090541</t>
  </si>
  <si>
    <t>ABONO</t>
  </si>
  <si>
    <t>3,358,200.00</t>
  </si>
  <si>
    <t>EX-2020-73927052-APN-DTYC#MS</t>
  </si>
  <si>
    <t>IF-2020-73924996-APN-DTYC#MS</t>
  </si>
  <si>
    <t>B-0008-00001810</t>
  </si>
  <si>
    <t>7.39</t>
  </si>
  <si>
    <t>EX-2020-74017214-APN-DTYC#MS</t>
  </si>
  <si>
    <t>IF-2020-74015580-APN-DTYC#MS</t>
  </si>
  <si>
    <t>0002-00000014</t>
  </si>
  <si>
    <t>Aplica S/fc N°22 (ANT 30%)</t>
  </si>
  <si>
    <t>EX-2020-74347494-APN-DTYC#MS</t>
  </si>
  <si>
    <t>EX-2020-74359044-APN-DTYC#MS</t>
  </si>
  <si>
    <t>IF-2020-74355961-APN-DTYC#MS</t>
  </si>
  <si>
    <t>CAMISOLIN DE UN SOLO USO, MANGA LARGA, CON DOBLE TIRA DE SUJECIÓN EN CUELLO Y CINTURA (TSU)</t>
  </si>
  <si>
    <t>EX-2020-74419790-APN-DTYC#MS</t>
  </si>
  <si>
    <t>IF-2020-74417348-APN-DTYC#MS</t>
  </si>
  <si>
    <t>B034400002074</t>
  </si>
  <si>
    <t>EX-2020-74424469-APN-DTYC#MS</t>
  </si>
  <si>
    <t>IF-2020-74423414-APN-DTYC#MS</t>
  </si>
  <si>
    <t>B034400002076</t>
  </si>
  <si>
    <t>EX-2020-74466098-APN-DTYC#MS</t>
  </si>
  <si>
    <t>IF-2020-74465712-APN-DTYC#MS</t>
  </si>
  <si>
    <t>1778 / 1782 / 1784 / 1785 / 1808 / 1811 / 1812</t>
  </si>
  <si>
    <t>4.34</t>
  </si>
  <si>
    <t>8.68</t>
  </si>
  <si>
    <t>EX-2020-74470682-APN-DTYC#MS</t>
  </si>
  <si>
    <t>IF-2020-74470513-APN-DTYC#MS</t>
  </si>
  <si>
    <t>1779/1783</t>
  </si>
  <si>
    <t>EX-2020-74476039-APN-DTYC#MS</t>
  </si>
  <si>
    <t>IF-2020-74475987-APN-DTYC#MS</t>
  </si>
  <si>
    <t>1830 / 1831 / 1832 / 1834 / 1837 / 1838 / 1839 / 1840 / 1845 / 1846</t>
  </si>
  <si>
    <t>EX-2020-74476272-APN-DTYC#MS</t>
  </si>
  <si>
    <t>IF-2020-74474668-APN-DTYC#MS</t>
  </si>
  <si>
    <t>B034400002077</t>
  </si>
  <si>
    <t>EX-2020-74480940-APN-DTYC#MS</t>
  </si>
  <si>
    <t>IF-2020-74480839-APN-DTYC#MS</t>
  </si>
  <si>
    <t>1653/1760</t>
  </si>
  <si>
    <t>EX-2020-74757888-APN-DTYC#MS</t>
  </si>
  <si>
    <t>IF-2020-74750708-APN-DTYC#MS</t>
  </si>
  <si>
    <t>0150B00158959</t>
  </si>
  <si>
    <t>EX-2020-74774220-APN-DTYC#MS</t>
  </si>
  <si>
    <t>IF-2020-74770945-APN-DTYC#MS</t>
  </si>
  <si>
    <t>0150B00159358</t>
  </si>
  <si>
    <t>EX-2020-74778606-APN-DTYC#MS</t>
  </si>
  <si>
    <t>IF-2020-74776729-APN-DTYC#MS</t>
  </si>
  <si>
    <t>2017-00143624</t>
  </si>
  <si>
    <t>DOCFI-2020-74776543-APN-DGA#MS</t>
  </si>
  <si>
    <t>YPF S.A.</t>
  </si>
  <si>
    <t>D. Diesel 500</t>
  </si>
  <si>
    <t>LT</t>
  </si>
  <si>
    <t>EX-2020-74938417-APN-DTYC#MS</t>
  </si>
  <si>
    <t>IF-2020-74936887-APN-DTYC#MS</t>
  </si>
  <si>
    <t>EX-2020-74954453-APN-DTYC#MS</t>
  </si>
  <si>
    <t>IF-2020-74953914-APN-DTYC#MS</t>
  </si>
  <si>
    <t>KIT COMPUESTO DE CAMISOLIN, COFIA Y CUBRE BOTAS</t>
  </si>
  <si>
    <t>EX-2020-74957877-APN-DTYC#MS</t>
  </si>
  <si>
    <t>IF-2020-74957624-APN-DTYC#MS</t>
  </si>
  <si>
    <t>EX-2020-74961417-APN-DTYC#MS</t>
  </si>
  <si>
    <t>IF-2020-74961158-APN-DTYC#MS</t>
  </si>
  <si>
    <t>EX-2020-74964953-APN-DTYC#MS</t>
  </si>
  <si>
    <t>IF-2020-74964746-APN-DTYC#MS</t>
  </si>
  <si>
    <t>EX-2020-74967537-APN-DTYC#MS</t>
  </si>
  <si>
    <t>IF-2020-74967357-APN-DTYC#MS</t>
  </si>
  <si>
    <t>EX-2020-75083493-APN-DTYC#MS</t>
  </si>
  <si>
    <t>IF-2020-75082733-APN-DTYC#MS</t>
  </si>
  <si>
    <t>EX-2020-75138289-APN-DTYC#MS</t>
  </si>
  <si>
    <t>IF-2020-75136678-APN-DTYC#MS</t>
  </si>
  <si>
    <t>0002-00000785</t>
  </si>
  <si>
    <t>alt 1</t>
  </si>
  <si>
    <t>38.30</t>
  </si>
  <si>
    <t>EX-2020-75142094-APN-DTYC#MS</t>
  </si>
  <si>
    <t>IF-2020-75141188-APN-DTYC#MS</t>
  </si>
  <si>
    <t>0002-00000786</t>
  </si>
  <si>
    <t>EX-2020-75159591-APN-DTYC#MS</t>
  </si>
  <si>
    <t>IF-2020-75156933-APN-DTYC#MS</t>
  </si>
  <si>
    <t>00002-00000030</t>
  </si>
  <si>
    <t>EX-2020-75163431-APN-DTYC#MS</t>
  </si>
  <si>
    <t>IF-2020-75162257-APN-DTYC#MS</t>
  </si>
  <si>
    <t>00002-00000032</t>
  </si>
  <si>
    <t>EX-2020-75255356-APN-DTYC#MS</t>
  </si>
  <si>
    <t>IF-2020-75254170-APN-DTYC#MS</t>
  </si>
  <si>
    <t>00143-00024619</t>
  </si>
  <si>
    <t>EX-2020-75255773-APN-DTYC#MS</t>
  </si>
  <si>
    <t>IF-2020-75255570-APN-DTYC#MS</t>
  </si>
  <si>
    <t>00002-00000156</t>
  </si>
  <si>
    <t>EX-2020-75263331-APN-DTYC#MS</t>
  </si>
  <si>
    <t>IF-2020-75260995-APN-DTYC#MS</t>
  </si>
  <si>
    <t>0143-00024597</t>
  </si>
  <si>
    <t>SALBUTRAL AEROSOL</t>
  </si>
  <si>
    <t>EX-2020-75275665-APN-DTYC#MS</t>
  </si>
  <si>
    <t>IF-2020-75273043-APN-DTYC#MS</t>
  </si>
  <si>
    <t>0143-00024624</t>
  </si>
  <si>
    <t>EX-2020-75283618-APN-DTYC#MS</t>
  </si>
  <si>
    <t>IF-2020-75279760-APN-DTYC#MS</t>
  </si>
  <si>
    <t>0001-00005795</t>
  </si>
  <si>
    <t>0002-00000634</t>
  </si>
  <si>
    <t>EX-2020-75296223-APN-DTYC#MS</t>
  </si>
  <si>
    <t>IF-2020-75278990-APN-DTYC#MS</t>
  </si>
  <si>
    <t>B-0008-00001813</t>
  </si>
  <si>
    <t>DESCARTADORES V-4</t>
  </si>
  <si>
    <t>EX-2020-75303660-APN-DTYC#MS</t>
  </si>
  <si>
    <t>IF-2020-75303576-APN-DTYC#MS</t>
  </si>
  <si>
    <t>0056B00004330</t>
  </si>
  <si>
    <t>EX-2020-75315143-APN-DTYC#MS</t>
  </si>
  <si>
    <t>IF-2020-75314941-APN-DTYC#MS</t>
  </si>
  <si>
    <t>2.9.5-2160.44</t>
  </si>
  <si>
    <t>EX-2020-75341681-APN-DTYC#MS</t>
  </si>
  <si>
    <t>IF-2020-75340949-APN-DTYC#MS</t>
  </si>
  <si>
    <t>0143-00024625</t>
  </si>
  <si>
    <t>EX-2020-75346361-APN-DTYC#MS</t>
  </si>
  <si>
    <t>IF-2020-75346215-APN-DTYC#MS</t>
  </si>
  <si>
    <t>0009-00007058</t>
  </si>
  <si>
    <t>RTO 242400</t>
  </si>
  <si>
    <t>EX-2020-75348079-APN-DTYC#MS</t>
  </si>
  <si>
    <t>IF-2020-75347936-APN-DTYC#MS</t>
  </si>
  <si>
    <t>0009-00007059</t>
  </si>
  <si>
    <t>RTO 242396</t>
  </si>
  <si>
    <t>EX-2020-75382850-APN-DTYC#MS</t>
  </si>
  <si>
    <t>IF-2020-75382642-APN-DTYC#MS</t>
  </si>
  <si>
    <t>0186-00001444</t>
  </si>
  <si>
    <t>EX-2020-75383961-APN-DTYC#MS</t>
  </si>
  <si>
    <t>IF-2020-75383872-APN-DTYC#MS</t>
  </si>
  <si>
    <t>0186-00001445</t>
  </si>
  <si>
    <t>EX-2020-75384888-APN-DTYC#MS</t>
  </si>
  <si>
    <t>IF-2020-75384816-APN-DTYC#MS</t>
  </si>
  <si>
    <t>0186-00001446</t>
  </si>
  <si>
    <t>EX-2020-75457575-APN-DTYC#MS</t>
  </si>
  <si>
    <t>IF-2020-75457102-APN-DTYC#MS</t>
  </si>
  <si>
    <t>B-0008-00001814</t>
  </si>
  <si>
    <t>DESCARTADORRES V-A</t>
  </si>
  <si>
    <t>EX-2020-75457622-APN-DTYC#MS</t>
  </si>
  <si>
    <t>IF-2020-75457580-APN-DTYC#MS</t>
  </si>
  <si>
    <t>0056B00004436</t>
  </si>
  <si>
    <t>2.5.2-1837.17</t>
  </si>
  <si>
    <t>LOSARTAN 50 MG COMPRIMIDOS</t>
  </si>
  <si>
    <t>0.98</t>
  </si>
  <si>
    <t>EX-2020-75473769-APN-DTYC#MS</t>
  </si>
  <si>
    <t>IF-2020-75473450-APN-DTYC#MS</t>
  </si>
  <si>
    <t>B-0008-00001815</t>
  </si>
  <si>
    <t>DESCARTADORES V-A</t>
  </si>
  <si>
    <t>EX-2020-75494933-APN-DTYC#MS</t>
  </si>
  <si>
    <t>IF-2020-75493942-APN-DTYC#MS</t>
  </si>
  <si>
    <t>EX-2020-75496098-APN-DTYC#MS</t>
  </si>
  <si>
    <t>IF-2020-75495645-APN-DTYC#MS</t>
  </si>
  <si>
    <t>0200B00007849</t>
  </si>
  <si>
    <t>2.5.2-1895.37</t>
  </si>
  <si>
    <t>SOMATROFINA HUMANA, FORMA FARMACEUTICA:AMPOLLA, PRESENTACION: ENVASE X 15 UI, USO:CRECIMIENTO</t>
  </si>
  <si>
    <t>EX-2020-75500068-APN-DTYC#MS</t>
  </si>
  <si>
    <t>IF-2020-75499548-APN-DTYC#MS</t>
  </si>
  <si>
    <t>EX-2020-75563502-APN-DTYC#MS</t>
  </si>
  <si>
    <t>IF-2020-75561696-APN-DTYC#MS</t>
  </si>
  <si>
    <t>3026-00030974</t>
  </si>
  <si>
    <t>EX-2020-75648717-APN-DTYC#MS</t>
  </si>
  <si>
    <t>IF-2020-75647448-APN-DTYC#MS</t>
  </si>
  <si>
    <t>00700-00000026</t>
  </si>
  <si>
    <t>307.86</t>
  </si>
  <si>
    <t>EX-2020-75708248-APN-DTYC#MS</t>
  </si>
  <si>
    <t>IF-2020-75707739-APN-DTYC#MS</t>
  </si>
  <si>
    <t>00006-00000029</t>
  </si>
  <si>
    <t>Aplica S/fc N°135 (ANT 30%)</t>
  </si>
  <si>
    <t>145.20</t>
  </si>
  <si>
    <t>EX-2020-75925380-APN-DTYC#MS</t>
  </si>
  <si>
    <t>IF-2020-75922585-APN-DTYC#MS</t>
  </si>
  <si>
    <t>B-0013-00014741</t>
  </si>
  <si>
    <t>RG.1: REACTIVOS P/EQUIPO; EQUIPO: TERMOCICLADOR C/EXT AUT, MARCA EQUIPO: A DEFINIR, NOMBRE DEL PRODUCTO: CV HBV PCR TIEMPO REAL EXT AUT</t>
  </si>
  <si>
    <t>EX-2020-75933005-APN-DTYC#MS</t>
  </si>
  <si>
    <t>IF-2020-75932884-APN-DTYC#MS</t>
  </si>
  <si>
    <t>B-0013-00014742</t>
  </si>
  <si>
    <t>RG.2: REACTIVOS P/EQUIPO; EQUIPO: TERMOCICLADOR C/EXT AUT, MARCA EQUIPO: A DEFINIR, NOMBRE DEL PRODUCTO: CV HCV PCR TIEMPO REAL EXT AUT</t>
  </si>
  <si>
    <t>EX-2020-75945760-APN-DTYC#MS</t>
  </si>
  <si>
    <t>IF-2020-75944925-APN-DTYC#MS</t>
  </si>
  <si>
    <t>3026-00030793</t>
  </si>
  <si>
    <t>EX-2020-75950180-APN-DTYC#MS</t>
  </si>
  <si>
    <t>IF-2020-75949547-APN-DTYC#MS</t>
  </si>
  <si>
    <t>3026-00030671</t>
  </si>
  <si>
    <t>EX-2020-75962687-APN-DTYC#MS</t>
  </si>
  <si>
    <t>IF-2020-75962332-APN-DTYC#MS</t>
  </si>
  <si>
    <t>0009-00007062</t>
  </si>
  <si>
    <t>RTO 242397</t>
  </si>
  <si>
    <t>EX-2020-75972857-APN-DTYC#MS</t>
  </si>
  <si>
    <t>IF-2020-75972624-APN-DTYC#MS</t>
  </si>
  <si>
    <t>0009-00007063</t>
  </si>
  <si>
    <t>RTO 242398</t>
  </si>
  <si>
    <t>Penicilina 2.400.000 ui F/A</t>
  </si>
  <si>
    <t>Frasco Ampolla</t>
  </si>
  <si>
    <t>EX-2020-75975493-APN-DTYC#MS</t>
  </si>
  <si>
    <t>IF-2020-75975306-APN-DTYC#MS</t>
  </si>
  <si>
    <t>0009-00007064</t>
  </si>
  <si>
    <t>RTO 242399</t>
  </si>
  <si>
    <t>EX-2020-76041080-APN-DTYC#MS</t>
  </si>
  <si>
    <t>IF-2020-76040736-APN-DTYC#MS</t>
  </si>
  <si>
    <t>0009-00007067</t>
  </si>
  <si>
    <t>RTO 242468</t>
  </si>
  <si>
    <t>80-1044-oc20</t>
  </si>
  <si>
    <t>EX-2020-76045989-APN-DTYC#MS</t>
  </si>
  <si>
    <t>IF-2020-76045719-APN-DTYC#MS</t>
  </si>
  <si>
    <t>0009-00007068</t>
  </si>
  <si>
    <t>RTO 242465</t>
  </si>
  <si>
    <t>METRONIDAZOL COMP</t>
  </si>
  <si>
    <t>EX-2020-76050398-APN-DTYC#MS</t>
  </si>
  <si>
    <t>IF-2020-76050190-APN-DTYC#MS</t>
  </si>
  <si>
    <t>0009-00007066</t>
  </si>
  <si>
    <t>RTO 242464</t>
  </si>
  <si>
    <t>EX-2020-76056919-APN-DTYC#MS</t>
  </si>
  <si>
    <t>IF-2020-76056251-APN-DTYC#MS</t>
  </si>
  <si>
    <t>00002-00000034</t>
  </si>
  <si>
    <t>EX-2020-76113596-APN-DTYC#MS</t>
  </si>
  <si>
    <t>IF-2020-76112856-APN-DTYC#MS</t>
  </si>
  <si>
    <t>0103-00010519</t>
  </si>
  <si>
    <t>EX-2020-76116648-APN-DTYC#MS</t>
  </si>
  <si>
    <t>IF-2020-76116160-APN-DTYC#MS</t>
  </si>
  <si>
    <t>0103-00010518</t>
  </si>
  <si>
    <t>EX-2020-76406577-APN-DTYC#MS</t>
  </si>
  <si>
    <t>IF-2020-76405414-APN-DTYC#MS</t>
  </si>
  <si>
    <t>0200B00002052</t>
  </si>
  <si>
    <t>80-00027-CDI20</t>
  </si>
  <si>
    <t>EX-2020-76419077-APN-DTYC#MS</t>
  </si>
  <si>
    <t>IF-2020-76416832-APN-DTYC#MS</t>
  </si>
  <si>
    <t>0200B00002051</t>
  </si>
  <si>
    <t>EX-2020-76433025-APN-DTYC#MS</t>
  </si>
  <si>
    <t>IF-2020-76431107-APN-DTYC#MS</t>
  </si>
  <si>
    <t>0143-00024690</t>
  </si>
  <si>
    <t>EX-2020-76446978-APN-DTYC#MS</t>
  </si>
  <si>
    <t>IF-2020-76445433-APN-DTYC#MS</t>
  </si>
  <si>
    <t>0143-00024691</t>
  </si>
  <si>
    <t>EX-2020-76481114-APN-DTYC#MS</t>
  </si>
  <si>
    <t>IF-2020-76479976-APN-DTYC#MS</t>
  </si>
  <si>
    <t>00085B00000998</t>
  </si>
  <si>
    <t>EX-2020-76521848-APN-DTYC#MS</t>
  </si>
  <si>
    <t>IF-2020-76519828-APN-DTYC#MS</t>
  </si>
  <si>
    <t>0143-00024681</t>
  </si>
  <si>
    <t>EX-2020-76530577-APN-DTYC#MS</t>
  </si>
  <si>
    <t>IF-2020-76528322-APN-DTYC#MS</t>
  </si>
  <si>
    <t>0143-00024678</t>
  </si>
  <si>
    <t>EX-2020-76539095-APN-DTYC#MS</t>
  </si>
  <si>
    <t>IF-2020-76537609-APN-DTYC#MS</t>
  </si>
  <si>
    <t>0143-00024679</t>
  </si>
  <si>
    <t>EX-2020-76544279-APN-DTYC#MS</t>
  </si>
  <si>
    <t>IF-2020-76542933-APN-DTYC#MS</t>
  </si>
  <si>
    <t>0143-00024680</t>
  </si>
  <si>
    <t>EX-2020-76585826-APN-DTYC#MS</t>
  </si>
  <si>
    <t>IF-2020-76584677-APN-DTYC#MS</t>
  </si>
  <si>
    <t>00002-00000787</t>
  </si>
  <si>
    <t>EX-2020-76591471-APN-DTYC#MS</t>
  </si>
  <si>
    <t>IF-2020-76589857-APN-DTYC#MS</t>
  </si>
  <si>
    <t>0008-00001147</t>
  </si>
  <si>
    <t>EX-2020-76627665-APN-DTYC#MS</t>
  </si>
  <si>
    <t>IF-2020-76626997-APN-DTYC#MS</t>
  </si>
  <si>
    <t>2975B00092123</t>
  </si>
  <si>
    <t>2508.45</t>
  </si>
  <si>
    <t>EX-2020-76629112-APN-DTYC#MS</t>
  </si>
  <si>
    <t>IF-2020-76628727-APN-DTYC#MS</t>
  </si>
  <si>
    <t>0009-00007069</t>
  </si>
  <si>
    <t>RTO 242466</t>
  </si>
  <si>
    <t>EX-2020-76801707-APN-DTYC#MS</t>
  </si>
  <si>
    <t>IF-2020-76797881-APN-DTYC#MS</t>
  </si>
  <si>
    <t>0020-00004678</t>
  </si>
  <si>
    <t>EX-2020-76870074-APN-DTYC#MS</t>
  </si>
  <si>
    <t>IF-2020-76869242-APN-DTYC#MS</t>
  </si>
  <si>
    <t>EX-2020-76876192-APN-DTYC#MS</t>
  </si>
  <si>
    <t>IF-2020-76875527-APN-DTYC#MS</t>
  </si>
  <si>
    <t>EX-2020-77362680-APN-DTYC#MS</t>
  </si>
  <si>
    <t>IF-2020-77361111-APN-DTYC#MS</t>
  </si>
  <si>
    <t>EX-2020-77365645-APN-DTYC#MS</t>
  </si>
  <si>
    <t>IF-2020-77365081-APN-DTYC#MS</t>
  </si>
  <si>
    <t>00002-00000037</t>
  </si>
  <si>
    <t>EX-2020-77384097-APN-DTYC#MS</t>
  </si>
  <si>
    <t>IF-2020-77381117-APN-DTYC#MS</t>
  </si>
  <si>
    <t>B-0004-00010884</t>
  </si>
  <si>
    <t>2.5.2- 4817.29</t>
  </si>
  <si>
    <t>ANTIHIPERTENSIVOS; TIPO: MONODROGA, DROGA GENERICA: LABETALOL, FORMA FARMACEUTICA: AMPOLLA, PRESENTACION: 5 mGr</t>
  </si>
  <si>
    <t>EX-2020-77390100-APN-DTYC#MS</t>
  </si>
  <si>
    <t>IF-2020-77389242-APN-DTYC#MS</t>
  </si>
  <si>
    <t>B-0004-00010885</t>
  </si>
  <si>
    <t>EX-2020-77453739-APN-DTYC#MS</t>
  </si>
  <si>
    <t>IF-2020-77428347-APN-DTYC#MS</t>
  </si>
  <si>
    <t>00002-00000115</t>
  </si>
  <si>
    <t>2.9.5-2160.2</t>
  </si>
  <si>
    <t>descartadores de agujas, marca excelent, modelo e-3</t>
  </si>
  <si>
    <t>EX-2020-77455601-APN-DTYC#MS</t>
  </si>
  <si>
    <t>IF-2020-77448824-APN-DTYC#MS</t>
  </si>
  <si>
    <t>00106-00009863</t>
  </si>
  <si>
    <t>LABETALOL RICHET 5 MG/ML INYECTABLE</t>
  </si>
  <si>
    <t>SURFACTANTE RICHET 120 MG SUSP</t>
  </si>
  <si>
    <t>SURFACTANTE RICHET SUSP 240 MG</t>
  </si>
  <si>
    <t>EX-2020-77478999-APN-DTYC#MS</t>
  </si>
  <si>
    <t>IF-2020-77476882-APN-DTYC#MS</t>
  </si>
  <si>
    <t>0143-00024708</t>
  </si>
  <si>
    <t>EX-2020-77483669-APN-DTYC#MS</t>
  </si>
  <si>
    <t>IF-2020-77482409-APN-DTYC#MS</t>
  </si>
  <si>
    <t>0143-00024709</t>
  </si>
  <si>
    <t>EX-2020-77488675-APN-DTYC#MS</t>
  </si>
  <si>
    <t>IF-2020-77486856-APN-DTYC#MS</t>
  </si>
  <si>
    <t>0143-00024710</t>
  </si>
  <si>
    <t>EX-2020-77555426-APN-DTYC#MS</t>
  </si>
  <si>
    <t>IF-2020-77554893-APN-DTYC#MS</t>
  </si>
  <si>
    <t>0017-00005845</t>
  </si>
  <si>
    <t>RS-2020-57205035-APN-SAS#MS</t>
  </si>
  <si>
    <t>2.5.2-1895.72</t>
  </si>
  <si>
    <t>HORMONASMEDICINALES;TIPO:MONODROGA,DROGAGENERICA:TESTOSTERONA1 %, FORMAFARMACEUTICA:GEL, PR</t>
  </si>
  <si>
    <t>SOBRES</t>
  </si>
  <si>
    <t>EX-2020-77575766-APN-DTYC#MS</t>
  </si>
  <si>
    <t>IF-2020-77575472-APN-DTYC#MS</t>
  </si>
  <si>
    <t>Merck SA</t>
  </si>
  <si>
    <t>EX-2020-77931252-APN-DTYC#MS</t>
  </si>
  <si>
    <t>IF-2020-77930389-APN-DTYC#MS</t>
  </si>
  <si>
    <t>B0300-00001543</t>
  </si>
  <si>
    <t>12/11/20 12:00:00 a.m.</t>
  </si>
  <si>
    <t>Est.</t>
  </si>
  <si>
    <t>308.95</t>
  </si>
  <si>
    <t>EX-2020-77884103-APN-DTYC#MS</t>
  </si>
  <si>
    <t>IF-2020-77882333-APN-DTYC#MS</t>
  </si>
  <si>
    <t>0002-00000015</t>
  </si>
  <si>
    <t>Aplica S/fc N°23 (ANT 30%)</t>
  </si>
  <si>
    <t>EX-2020-77866028-APN-DTYC#MS</t>
  </si>
  <si>
    <t>IF-2020-77865502-APN-DTYC#MS</t>
  </si>
  <si>
    <t>B-0008-00001819</t>
  </si>
  <si>
    <t>EX-2020-77861139-APN-DTYC#MS</t>
  </si>
  <si>
    <t>IF-2020-77860029-APN-DTYC#MS</t>
  </si>
  <si>
    <t>B-0008-00001818</t>
  </si>
  <si>
    <t>EX-2020-77828888-APN-DTYC#MS</t>
  </si>
  <si>
    <t>IF-2020-77826932-APN-DTYC#MS</t>
  </si>
  <si>
    <t>0143-00024066</t>
  </si>
  <si>
    <t>26/8/20 12:00:00 a.m.</t>
  </si>
  <si>
    <t>EX-2020-77786575-APN-DTYC#MS</t>
  </si>
  <si>
    <t>IF-2020-77785355-APN-DTYC#MS</t>
  </si>
  <si>
    <t>B-0008-00001817</t>
  </si>
  <si>
    <t>DESCARTADORES E-4 EXPORT</t>
  </si>
  <si>
    <t>EX-2020-77779564-APN-DTYC#MS</t>
  </si>
  <si>
    <t>IF-2020-77779137-APN-DTYC#MS</t>
  </si>
  <si>
    <t>B-0008-00001816</t>
  </si>
  <si>
    <t>DESCARTADORES  E-A EXPORT</t>
  </si>
  <si>
    <t>EX-2020-77747216-APN-DTYC#MS</t>
  </si>
  <si>
    <t>IF-2020-77746423-APN-DTYC#MS</t>
  </si>
  <si>
    <t>00003-00001626</t>
  </si>
  <si>
    <t>27/10/20 12:00:00 a.m.</t>
  </si>
  <si>
    <t>EX-2020-77699394-APN-DTYC#MS</t>
  </si>
  <si>
    <t>IF-2020-77696995-APN-DTYC#MS</t>
  </si>
  <si>
    <t>0200B00000651</t>
  </si>
  <si>
    <t>11/11/20 12:00:00 a.m.</t>
  </si>
  <si>
    <t>EX-2020-78344187-APN-DTYC#MS</t>
  </si>
  <si>
    <t>IF-2020-78343405-APN-DTYC#MS</t>
  </si>
  <si>
    <t>0008-00001154</t>
  </si>
  <si>
    <t xml:space="preserve">13-4857 </t>
  </si>
  <si>
    <t>EX-2020-78335910-APN-DTYC#MS</t>
  </si>
  <si>
    <t>IF-2020-78335581-APN-DTYC#MS</t>
  </si>
  <si>
    <t>0014-00005468</t>
  </si>
  <si>
    <t>ANTIANEMICOS SULFATO FERROSO + AC.FOLCIO</t>
  </si>
  <si>
    <t>7.65</t>
  </si>
  <si>
    <t>EX-2020-78200974-APN-DTYC#MS</t>
  </si>
  <si>
    <t>IF-2020-78199150-APN-DTYC#MS</t>
  </si>
  <si>
    <t>0003-00016582</t>
  </si>
  <si>
    <t>3/11/20 12:00:00 a.m.</t>
  </si>
  <si>
    <t>EX-2020-78155651-APN-DTYC#MS</t>
  </si>
  <si>
    <t>IF-2020-78154639-APN-DTYC#MS</t>
  </si>
  <si>
    <t>00002-00000039</t>
  </si>
  <si>
    <t>13/11/20 12:00:00 a.m.</t>
  </si>
  <si>
    <t>EX-2020-78151985-APN-DTYC#MS</t>
  </si>
  <si>
    <t>IF-2020-78151024-APN-DTYC#MS</t>
  </si>
  <si>
    <t>00002-00000038</t>
  </si>
  <si>
    <t>EX-2020-79075704-APN-DTYC#MS</t>
  </si>
  <si>
    <t>IF-2020-79075660-APN-DTYC#MS</t>
  </si>
  <si>
    <t>RTO 242625</t>
  </si>
  <si>
    <t>EX-2020-79075111-APN-DTYC#MS</t>
  </si>
  <si>
    <t>IF-2020-79075067-APN-DTYC#MS</t>
  </si>
  <si>
    <t>RTO 242624</t>
  </si>
  <si>
    <t>EX-2020-79074527-APN-DTYC#MS</t>
  </si>
  <si>
    <t>IF-2020-79074451-APN-DTYC#MS</t>
  </si>
  <si>
    <t>RTO 242626</t>
  </si>
  <si>
    <t>EX-2020-78962355-APN-DTYC#MS</t>
  </si>
  <si>
    <t>IF-2020-78959778-APN-DTYC#MS</t>
  </si>
  <si>
    <t>000006-00000511</t>
  </si>
  <si>
    <t>9/11/20 12:00:00 a.m.</t>
  </si>
  <si>
    <t>132.85</t>
  </si>
  <si>
    <t>EX-2020-78953298-APN-DTYC#MS</t>
  </si>
  <si>
    <t>IF-2020-78950586-APN-DTYC#MS</t>
  </si>
  <si>
    <t>000006-00000509</t>
  </si>
  <si>
    <t>6/11/20 12:00:00 a.m.</t>
  </si>
  <si>
    <t>90.00</t>
  </si>
  <si>
    <t>EX-2020-78900183-APN-DTYC#MS</t>
  </si>
  <si>
    <t>IF-2020-78899296-APN-DTYC#MS</t>
  </si>
  <si>
    <t>0012B00018766</t>
  </si>
  <si>
    <t>30/10/20 12:00:00 a.m.</t>
  </si>
  <si>
    <t>EX-2020-78892343-APN-DTYC#MS</t>
  </si>
  <si>
    <t>IF-2020-78891877-APN-DTYC#MS</t>
  </si>
  <si>
    <t>2/11/20 12:00:00 a.m.</t>
  </si>
  <si>
    <t>66.02</t>
  </si>
  <si>
    <t>EX-2020-78889776-APN-DTYC#MS</t>
  </si>
  <si>
    <t>IF-2020-78888715-APN-DTYC#MS</t>
  </si>
  <si>
    <t>0012B00018764</t>
  </si>
  <si>
    <t>EX-2020-78837724-APN-DTYC#MS</t>
  </si>
  <si>
    <t>IF-2020-78836951-APN-DTYC#MS</t>
  </si>
  <si>
    <t>0008-00001155</t>
  </si>
  <si>
    <t>EX-2020-78739819-APN-DTYC#MS</t>
  </si>
  <si>
    <t>IF-2020-78737711-APN-DTYC#MS</t>
  </si>
  <si>
    <t>B030000001545</t>
  </si>
  <si>
    <t>95-0085-CDI20</t>
  </si>
  <si>
    <t>20212-12-103</t>
  </si>
  <si>
    <t>Leche en polvo entera instantánea 26% Vit. C, Fe, Zn Estuche 12 x 1000g Santa Clara MDS de NACIÓN (EAN: 7798312320031)</t>
  </si>
  <si>
    <t>358.94</t>
  </si>
  <si>
    <t>EX-2020-79429192-APN-DTYC#MS</t>
  </si>
  <si>
    <t>IF-2020-79428095-APN-DTYC#MS</t>
  </si>
  <si>
    <t>0200B00002047</t>
  </si>
  <si>
    <t>5/11/20 12:00:00 a.m.</t>
  </si>
  <si>
    <t>EX-2020-79403129-APN-DTYC#MS</t>
  </si>
  <si>
    <t>IF-2020-79401160-APN-DTYC#MS</t>
  </si>
  <si>
    <t>0200B00002054</t>
  </si>
  <si>
    <t>EX-2020-79390394-APN-DTYC#MS</t>
  </si>
  <si>
    <t>IF-2020-79388103-APN-DTYC#MS</t>
  </si>
  <si>
    <t>0200B00002053</t>
  </si>
  <si>
    <t>EX-2020-79373257-APN-DTYC#MS</t>
  </si>
  <si>
    <t>IF-2020-79372797-APN-DTYC#MS</t>
  </si>
  <si>
    <t>00002-00000042</t>
  </si>
  <si>
    <t>17/11/20 12:00:00 a.m.</t>
  </si>
  <si>
    <t>EX-2020-79343030-APN-DTYC#MS</t>
  </si>
  <si>
    <t>IF-2020-79341899-APN-DTYC#MS</t>
  </si>
  <si>
    <t>3026-00031228</t>
  </si>
  <si>
    <t>EX-2020-79335902-APN-DTYC#MS</t>
  </si>
  <si>
    <t>IF-2020-79334897-APN-DTYC#MS</t>
  </si>
  <si>
    <t>EX-2020-79321614-APN-DTYC#MS</t>
  </si>
  <si>
    <t>IF-2020-79321388-APN-DTYC#MS</t>
  </si>
  <si>
    <t>B-0015_00061146</t>
  </si>
  <si>
    <t>24/8/20 12:00:00 a.m.</t>
  </si>
  <si>
    <t>JC72188</t>
  </si>
  <si>
    <t>EX-2020-79319795-APN-DTYC#MS</t>
  </si>
  <si>
    <t>IF-2020-79319507-APN-DTYC#MS</t>
  </si>
  <si>
    <t>B-0015_00060679</t>
  </si>
  <si>
    <t>EX-2020-79318137-APN-DTYC#MS</t>
  </si>
  <si>
    <t>IF-2020-79317887-APN-DTYC#MS</t>
  </si>
  <si>
    <t>B-0015_00060678</t>
  </si>
  <si>
    <t>EX-2020-79316229-APN-DTYC#MS</t>
  </si>
  <si>
    <t>IF-2020-79315941-APN-DTYC#MS</t>
  </si>
  <si>
    <t>B-0015_00060677</t>
  </si>
  <si>
    <t>EX-2020-79314516-APN-DTYC#MS</t>
  </si>
  <si>
    <t>IF-2020-79314219-APN-DTYC#MS</t>
  </si>
  <si>
    <t>B-0015_00060676</t>
  </si>
  <si>
    <t>EX-2020-79312051-APN-DTYC#MS</t>
  </si>
  <si>
    <t>IF-2020-79311481-APN-DTYC#MS</t>
  </si>
  <si>
    <t>B-0015_00060675</t>
  </si>
  <si>
    <t>EX-2020-79310062-APN-DTYC#MS</t>
  </si>
  <si>
    <t>IF-2020-79309848-APN-DTYC#MS</t>
  </si>
  <si>
    <t>B-0015_00060674</t>
  </si>
  <si>
    <t>EX-2020-79307623-APN-DTYC#MS</t>
  </si>
  <si>
    <t>IF-2020-79307225-APN-DTYC#MS</t>
  </si>
  <si>
    <t>B-0015-00060673</t>
  </si>
  <si>
    <t>EX-2020-79305257-APN-DTYC#MS</t>
  </si>
  <si>
    <t>IF-2020-79305020-APN-DTYC#MS</t>
  </si>
  <si>
    <t>B-0015_00060672</t>
  </si>
  <si>
    <t>EX-2020-79281398-APN-DTYC#MS</t>
  </si>
  <si>
    <t>IF-2020-79281011-APN-DTYC#MS</t>
  </si>
  <si>
    <t>B-0015_00060671</t>
  </si>
  <si>
    <t>EX-2020-79278793-APN-DTYC#MS</t>
  </si>
  <si>
    <t>IF-2020-79278400-APN-DTYC#MS</t>
  </si>
  <si>
    <t>B-0015_00060670</t>
  </si>
  <si>
    <t>EX-2020-79276464-APN-DTYC#MS</t>
  </si>
  <si>
    <t>IF-2020-79276194-APN-DTYC#MS</t>
  </si>
  <si>
    <t>B-0015_00060669</t>
  </si>
  <si>
    <t>EX-2020-79272736-APN-DTYC#MS</t>
  </si>
  <si>
    <t>IF-2020-79272344-APN-DTYC#MS</t>
  </si>
  <si>
    <t>B-0015_00060668</t>
  </si>
  <si>
    <t>EX-2020-79263619-APN-DTYC#MS</t>
  </si>
  <si>
    <t>IF-2020-79263121-APN-DTYC#MS</t>
  </si>
  <si>
    <t>B-0015_00060667</t>
  </si>
  <si>
    <t>EX-2020-79250433-APN-DTYC#MS</t>
  </si>
  <si>
    <t>IF-2020-79250349-APN-DTYC#MS</t>
  </si>
  <si>
    <t>0057-00003466</t>
  </si>
  <si>
    <t>16/11/20 12:00:00 a.m.</t>
  </si>
  <si>
    <t>EX-2020-79222592-APN-DTYC#MS</t>
  </si>
  <si>
    <t>IF-2020-79219728-APN-DTYC#MS</t>
  </si>
  <si>
    <t>0150B00160928</t>
  </si>
  <si>
    <t>DROGUERIA DEL SUD SA</t>
  </si>
  <si>
    <t>2.52-1895.65</t>
  </si>
  <si>
    <t>EX-2020-79183518-APN-DTYC#MS</t>
  </si>
  <si>
    <t>IF-2020-79182858-APN-DTYC#MS</t>
  </si>
  <si>
    <t>0057 - 00003361</t>
  </si>
  <si>
    <t>EX-2020-79156440-APN-DTYC#MS</t>
  </si>
  <si>
    <t>IF-2020-79156027-APN-DTYC#MS</t>
  </si>
  <si>
    <t>0056B00004572</t>
  </si>
  <si>
    <t>ACIDO VALPROICO JARABE 250MG/5ML</t>
  </si>
  <si>
    <t>EX-2020-79818356-APN-DTYC#MS</t>
  </si>
  <si>
    <t>IF-2020-79817756-APN-DTYC#MS</t>
  </si>
  <si>
    <t>0200B00002061</t>
  </si>
  <si>
    <t>18/11/20 12:00:00 a.m.</t>
  </si>
  <si>
    <t>EX-2020-79759600-APN-DTYC#MS</t>
  </si>
  <si>
    <t>IF-2020-79758267-APN-DTYC#MS</t>
  </si>
  <si>
    <t>2017-00144322</t>
  </si>
  <si>
    <t xml:space="preserve"> RE-2020-79757987-APN-DTYC#MS</t>
  </si>
  <si>
    <t>ULTRADIESEL XXI</t>
  </si>
  <si>
    <t>EX-2020-79723975-APN-DTYC#MS</t>
  </si>
  <si>
    <t>IF-2020-79723238-APN-DTYC#MS</t>
  </si>
  <si>
    <t>EX-2020-80234529-APN-DTYC#MS</t>
  </si>
  <si>
    <t>IF-2020-80231902-APN-DTYC#MS</t>
  </si>
  <si>
    <t>00001-00000125</t>
  </si>
  <si>
    <t>19/11/20 12:00:00 a.m.</t>
  </si>
  <si>
    <t>2.5.2-1875.69</t>
  </si>
  <si>
    <t>ANTIASMATICO BRONCODILATADOR SURFACTANTE PULMONAR BOVI 30MG AMPOLLA ENVASE X 8ML</t>
  </si>
  <si>
    <t>EX-2020-80220622-APN-DTYC#MS</t>
  </si>
  <si>
    <t>IF-2020-80216236-APN-DTYC#MS</t>
  </si>
  <si>
    <t>00006-000000030</t>
  </si>
  <si>
    <t>EX-2020-80220570-APN-DTYC#MS</t>
  </si>
  <si>
    <t>IF-2020-80220062-APN-DTYC#MS</t>
  </si>
  <si>
    <t>0004 - 00019880</t>
  </si>
  <si>
    <t>19/2/20 12:00:00 a.m.</t>
  </si>
  <si>
    <t>80-0042-DCI18</t>
  </si>
  <si>
    <t>EX-2020-80217572-APN-DTYC#MS</t>
  </si>
  <si>
    <t>IF-2020-80216777-APN-DTYC#MS</t>
  </si>
  <si>
    <t>0004 - 00019879</t>
  </si>
  <si>
    <t>EX-2020-80207289-APN-DTYC#MS</t>
  </si>
  <si>
    <t>IF-2020-80206735-APN-DTYC#MS</t>
  </si>
  <si>
    <t>0004 - 00020780</t>
  </si>
  <si>
    <t>31/5/20 12:00:00 a.m.</t>
  </si>
  <si>
    <t>EX-2020-80204066-APN-DTYC#MS</t>
  </si>
  <si>
    <t>IF-2020-80203651-APN-DTYC#MS</t>
  </si>
  <si>
    <t>0004 - 00020332</t>
  </si>
  <si>
    <t>31/3/20 12:00:00 a.m.</t>
  </si>
  <si>
    <t>Isentress 100mg Granulado</t>
  </si>
  <si>
    <t>279.51</t>
  </si>
  <si>
    <t>EX-2020-80200481-APN-DTYC#MS</t>
  </si>
  <si>
    <t>IF-2020-80199942-APN-DTYC#MS</t>
  </si>
  <si>
    <t>0004 - 00020037</t>
  </si>
  <si>
    <t>29/2/20 12:00:00 a.m.</t>
  </si>
  <si>
    <t>MSD ARGETINA SRL</t>
  </si>
  <si>
    <t>2.5.2-1828.99</t>
  </si>
  <si>
    <t>Raltegravir 100mg granulado</t>
  </si>
  <si>
    <t>sobres</t>
  </si>
  <si>
    <t>EX-2020-80196777-APN-DTYC#MS</t>
  </si>
  <si>
    <t>IF-2020-80196741-APN-DTYC#MS</t>
  </si>
  <si>
    <t>0004 - 00019784</t>
  </si>
  <si>
    <t>31/1/20 12:00:00 a.m.</t>
  </si>
  <si>
    <t>EX-2020-80181564-APN-DTYC#MS</t>
  </si>
  <si>
    <t>IF-2020-80179252-APN-DTYC#MS</t>
  </si>
  <si>
    <t>0004-00020582</t>
  </si>
  <si>
    <t>30/4/20 12:00:00 a.m.</t>
  </si>
  <si>
    <t>EX-2020-80151307-APN-DTYC#MS</t>
  </si>
  <si>
    <t>IF-2020-80149357-APN-DTYC#MS</t>
  </si>
  <si>
    <t>EX-2020-80133203-APN-DTYC#MS</t>
  </si>
  <si>
    <t>IF-2020-80132830-APN-DTYC#MS</t>
  </si>
  <si>
    <t>B00002-00003239</t>
  </si>
  <si>
    <t>Detergente desinfectante para superficies y dispositivos médicos. Envase x 750 ml</t>
  </si>
  <si>
    <t>1945.00</t>
  </si>
  <si>
    <t>EX-2020-80718046-APN-DTYC#MS</t>
  </si>
  <si>
    <t>IF-2020-80718000-APN-DTYC#MS</t>
  </si>
  <si>
    <t>2975B00092290</t>
  </si>
  <si>
    <t>20/11/20 12:00:00 a.m.</t>
  </si>
  <si>
    <t>EX-2020-80717676-APN-DTYC#MS</t>
  </si>
  <si>
    <t>IF-2020-80717641-APN-DTYC#MS</t>
  </si>
  <si>
    <t>2975B00092289</t>
  </si>
  <si>
    <t>EX-2020-80717184-APN-DTYC#MS</t>
  </si>
  <si>
    <t>IF-2020-80717139-APN-DTYC#MS</t>
  </si>
  <si>
    <t>2975B00092288</t>
  </si>
  <si>
    <t>EX-2020-80716711-APN-DTYC#MS</t>
  </si>
  <si>
    <t>IF-2020-80716657-APN-DTYC#MS</t>
  </si>
  <si>
    <t>2975B00092287</t>
  </si>
  <si>
    <t>3.47</t>
  </si>
  <si>
    <t>EX-2020-80703034-APN-DTYC#MS</t>
  </si>
  <si>
    <t>IF-2020-80702789-APN-DTYC#MS</t>
  </si>
  <si>
    <t>2975B00092228</t>
  </si>
  <si>
    <t>3.09</t>
  </si>
  <si>
    <t>EX-2020-80701517-APN-DTYC#MS</t>
  </si>
  <si>
    <t>IF-2020-80701252-APN-DTYC#MS</t>
  </si>
  <si>
    <t>2975B00092229</t>
  </si>
  <si>
    <t>EX-2020-80700301-APN-DTYC#MS</t>
  </si>
  <si>
    <t>IF-2020-80700157-APN-DTYC#MS</t>
  </si>
  <si>
    <t>2975B00092226</t>
  </si>
  <si>
    <t>EX-2020-80698598-APN-DTYC#MS</t>
  </si>
  <si>
    <t>IF-2020-80698306-APN-DTYC#MS</t>
  </si>
  <si>
    <t>2975B00092227</t>
  </si>
  <si>
    <t>EX-2020-80576178-APN-DTYC#MS</t>
  </si>
  <si>
    <t>IF-2020-80574408-APN-DTYC#MS</t>
  </si>
  <si>
    <t>00002-00000044</t>
  </si>
  <si>
    <t>EX-2020-80538090-APN-DTYC#MS</t>
  </si>
  <si>
    <t>IF-2020-80536793-APN-DTYC#MS</t>
  </si>
  <si>
    <t>00106-00009910</t>
  </si>
  <si>
    <t>EX-2020-80526784-APN-DTYC#MS</t>
  </si>
  <si>
    <t>IF-2020-80526239-APN-DTYC#MS</t>
  </si>
  <si>
    <t>00002-00000043</t>
  </si>
  <si>
    <t>EX-2020-80471839-APN-DTYC#MS</t>
  </si>
  <si>
    <t>IF-2020-80471709-APN-DTYC#MS</t>
  </si>
  <si>
    <t>0057 - 00003473</t>
  </si>
  <si>
    <t>EX-2020-80466361-APN-DTYC#MS</t>
  </si>
  <si>
    <t>IF-2020-80466199-APN-DTYC#MS</t>
  </si>
  <si>
    <t>0057 - 00003471</t>
  </si>
  <si>
    <t>EX-2020-80461163-APN-DTYC#MS</t>
  </si>
  <si>
    <t>IF-2020-80461070-APN-DTYC#MS</t>
  </si>
  <si>
    <t>0057 - 00003470</t>
  </si>
  <si>
    <t>EX-2020-80451562-APN-DTYC#MS</t>
  </si>
  <si>
    <t>IF-2020-80446233-APN-DTYC#MS</t>
  </si>
  <si>
    <t>0057 - 00003472</t>
  </si>
  <si>
    <t>EX-2020-80786247-APN-DTYC#MS</t>
  </si>
  <si>
    <t>IF-2020-80786197-APN-DTYC#MS</t>
  </si>
  <si>
    <t>2975B00092294</t>
  </si>
  <si>
    <t>EX-2020-80785809-APN-DTYC#MS</t>
  </si>
  <si>
    <t>IF-2020-80785772-APN-DTYC#MS</t>
  </si>
  <si>
    <t>2975B00092293</t>
  </si>
  <si>
    <t>EX-2020-80785547-APN-DTYC#MS</t>
  </si>
  <si>
    <t>IF-2020-80785509-APN-DTYC#MS</t>
  </si>
  <si>
    <t>2975B00092292</t>
  </si>
  <si>
    <t>EX-2020-80785258-APN-DTYC#MS</t>
  </si>
  <si>
    <t>IF-2020-80785213-APN-DTYC#MS</t>
  </si>
  <si>
    <t>2975B00092291</t>
  </si>
  <si>
    <t>EX-2020-81002069-APN-DTYC#MS</t>
  </si>
  <si>
    <t>IF-2020-81001994-APN-DTYC#MS</t>
  </si>
  <si>
    <t>0186-00001451</t>
  </si>
  <si>
    <t>29/10/20 12:00:00 a.m.</t>
  </si>
  <si>
    <t>EX-2020-81001622-APN-DTYC#MS</t>
  </si>
  <si>
    <t>IF-2020-81001576-APN-DTYC#MS</t>
  </si>
  <si>
    <t>0186-00001450</t>
  </si>
  <si>
    <t>EX-2020-81001127-APN-DTYC#MS</t>
  </si>
  <si>
    <t>IF-2020-81001068-APN-DTYC#MS</t>
  </si>
  <si>
    <t>0186-00001449</t>
  </si>
  <si>
    <t>EX-2020-81000749-APN-DTYC#MS</t>
  </si>
  <si>
    <t>IF-2020-81000695-APN-DTYC#MS</t>
  </si>
  <si>
    <t>0186-00001448</t>
  </si>
  <si>
    <t>23/10/20 12:00:00 a.m.</t>
  </si>
  <si>
    <t>EX-2020-81000122-APN-DTYC#MS</t>
  </si>
  <si>
    <t>IF-2020-81000119-APN-DTYC#MS</t>
  </si>
  <si>
    <t>0186-00001447</t>
  </si>
  <si>
    <t>EX-2020-81212985-APN-DTYC#MS</t>
  </si>
  <si>
    <t>IF-2020-81212546-APN-DTYC#MS</t>
  </si>
  <si>
    <t>EX-2020-81187095-APN-DTYC#MS</t>
  </si>
  <si>
    <t>IF-2020-81186680-APN-DTYC#MS</t>
  </si>
  <si>
    <t>0008-00001158</t>
  </si>
  <si>
    <t>EX-2020-81184108-APN-DTYC#MS</t>
  </si>
  <si>
    <t>IF-2020-81183541-APN-DTYC#MS</t>
  </si>
  <si>
    <t>0008-00001157</t>
  </si>
  <si>
    <t>EX-2020-81172017-APN-DTYC#MS</t>
  </si>
  <si>
    <t>IF-2020-81171291-APN-DTYC#MS</t>
  </si>
  <si>
    <t>EX-2020-81167138-APN-DTYC#MS</t>
  </si>
  <si>
    <t>IF-2020-81166064-APN-DTYC#MS</t>
  </si>
  <si>
    <t>EX-2020-81070676-APN-DTYC#MS</t>
  </si>
  <si>
    <t>IF-2020-81070518-APN-DTYC#MS</t>
  </si>
  <si>
    <t>00002-00000118</t>
  </si>
  <si>
    <t>24/11/20 12:00:00 a.m.</t>
  </si>
  <si>
    <t>102.90</t>
  </si>
  <si>
    <t>EX-2020-81063949-APN-DTYC#MS</t>
  </si>
  <si>
    <t>IF-2020-81062435-APN-DTYC#MS</t>
  </si>
  <si>
    <t>37.65</t>
  </si>
  <si>
    <t>EX-2020-81059338-APN-DTYC#MS</t>
  </si>
  <si>
    <t>IF-2020-81054672-APN-DTYC#MS</t>
  </si>
  <si>
    <t>EX-2020-81779888-APN-DTYC#MS</t>
  </si>
  <si>
    <t>IF-2020-81779698-APN-DTYC#MS</t>
  </si>
  <si>
    <t>B0017-00005921</t>
  </si>
  <si>
    <t>EX-2020-81778683-APN-DTYC#MS</t>
  </si>
  <si>
    <t>IF-2020-81778402-APN-DTYC#MS</t>
  </si>
  <si>
    <t>B0017-00005919</t>
  </si>
  <si>
    <t xml:space="preserve">Formas Publicitarias S.A. </t>
  </si>
  <si>
    <t xml:space="preserve">N° 10 </t>
  </si>
  <si>
    <t xml:space="preserve">Aplica s/ Fc N° 136 </t>
  </si>
  <si>
    <t>EX-2020-81777382-APN-DTYC#MS</t>
  </si>
  <si>
    <t>IF-2020-81777223-APN-DTYC#MS</t>
  </si>
  <si>
    <t>B0017-00005917</t>
  </si>
  <si>
    <t>SERV.RECOLECCIONRESIDUOS</t>
  </si>
  <si>
    <t>0.5</t>
  </si>
  <si>
    <t>600.00</t>
  </si>
  <si>
    <t>EX-2020-81775715-APN-DTYC#MS</t>
  </si>
  <si>
    <t>IF-2020-81775660-APN-DTYC#MS</t>
  </si>
  <si>
    <t>B0017-00005912</t>
  </si>
  <si>
    <t>EX-2020-81683834-APN-DTYC#MS</t>
  </si>
  <si>
    <t>IF-2020-81683342-APN-DTYC#MS</t>
  </si>
  <si>
    <t>B00002-00003245</t>
  </si>
  <si>
    <t>25/11/20 12:00:00 a.m.</t>
  </si>
  <si>
    <t>1200.00</t>
  </si>
  <si>
    <t>EX-2020-81656522-APN-DTYC#MS</t>
  </si>
  <si>
    <t>IF-2020-81653546-APN-DTYC#MS</t>
  </si>
  <si>
    <t>0029-00001551</t>
  </si>
  <si>
    <t>16/10/20 12:00:00 a.m.</t>
  </si>
  <si>
    <t>EX-2020-81647401-APN-DTYC#MS</t>
  </si>
  <si>
    <t>IF-2020-80544815-APN-DTYC#MS</t>
  </si>
  <si>
    <t>B-0029-00001550</t>
  </si>
  <si>
    <t>EX-2020-81549381-APN-DTYC#MS</t>
  </si>
  <si>
    <t>IF-2020-81549007-APN-DTYC#MS</t>
  </si>
  <si>
    <t>2975B00092286</t>
  </si>
  <si>
    <t>EX-2020-81546477-APN-DTYC#MS</t>
  </si>
  <si>
    <t>IF-2020-81545093-APN-DTYC#MS</t>
  </si>
  <si>
    <t>2975B00092285</t>
  </si>
  <si>
    <t>EX-2020-81510038-APN-DTYC#MS</t>
  </si>
  <si>
    <t>IF-2020-81509372-APN-DTYC#MS</t>
  </si>
  <si>
    <t>00002-00000119</t>
  </si>
  <si>
    <t>00002145(R)</t>
  </si>
  <si>
    <t>EX-2020-81476839-APN-DTYC#MS</t>
  </si>
  <si>
    <t>IF-2020-81476353-APN-DTYC#MS</t>
  </si>
  <si>
    <t>0020-00059456</t>
  </si>
  <si>
    <t>10/11/20 12:00:00 a.m.</t>
  </si>
  <si>
    <t>2020-26459574-APN-SSGA#MS</t>
  </si>
  <si>
    <t>Orden de Provisión</t>
  </si>
  <si>
    <t>EX-2020-82096772-APN-DTYC#MS</t>
  </si>
  <si>
    <t>IF-2020-82095769-APN-DTYC#MS</t>
  </si>
  <si>
    <t>0002-00000652</t>
  </si>
  <si>
    <t>EX-2020-82087556-APN-DTYC#MS</t>
  </si>
  <si>
    <t>IF-2020-82085382-APN-DTYC#MS</t>
  </si>
  <si>
    <t>00006-00000031</t>
  </si>
  <si>
    <t>26/11/20 12:00:00 a.m.</t>
  </si>
  <si>
    <t>Aplica S/fc N°137 (ANT 30%)</t>
  </si>
  <si>
    <t>EX-2020-81977707-APN-DTYC#MS</t>
  </si>
  <si>
    <t>IF-2020-81969443-APN-DTYC#MS</t>
  </si>
  <si>
    <t>B030000001547</t>
  </si>
  <si>
    <t>Leche en polvo entera instantánea 26% Vit. C, Fe, Zn Estuche 12 x 1000g Santa Clara MS y MDS Nación</t>
  </si>
  <si>
    <t>EX-2020-82444947-APN-DTYC#MS</t>
  </si>
  <si>
    <t>IF-2020-82444429-APN-DTYC#MS</t>
  </si>
  <si>
    <t>0150B00162069</t>
  </si>
  <si>
    <t>EX-2020-82442283-APN-DTYC#MS</t>
  </si>
  <si>
    <t>IF-2020-82442017-APN-DTYC#MS</t>
  </si>
  <si>
    <t>0057 - 00003488</t>
  </si>
  <si>
    <t>EX-2020-82439604-APN-DTYC#MS</t>
  </si>
  <si>
    <t>IF-2020-82439503-APN-DTYC#MS</t>
  </si>
  <si>
    <t>0057 - 00003482</t>
  </si>
  <si>
    <t>37.17</t>
  </si>
  <si>
    <t>EX-2020-82437499-APN-DTYC#MS</t>
  </si>
  <si>
    <t>IF-2020-82437429-APN-DTYC#MS</t>
  </si>
  <si>
    <t>0057 - 00003481</t>
  </si>
  <si>
    <t>EX-2020-82435661-APN-DTYC#MS</t>
  </si>
  <si>
    <t>IF-2020-82435274-APN-DTYC#MS</t>
  </si>
  <si>
    <t>0057 - 00003480</t>
  </si>
  <si>
    <t>EX-2020-82435320-APN-DTYC#MS</t>
  </si>
  <si>
    <t>IF-2020-82434844-APN-DTYC#MS</t>
  </si>
  <si>
    <t>0150B00162068</t>
  </si>
  <si>
    <t>84.50</t>
  </si>
  <si>
    <t>EX-2020-82433620-APN-DTYC#MS</t>
  </si>
  <si>
    <t>IF-2020-82433449-APN-DTYC#MS</t>
  </si>
  <si>
    <t>0057 - 00003479</t>
  </si>
  <si>
    <t>EX-2020-82430946-APN-DTYC#MS</t>
  </si>
  <si>
    <t>IF-2020-82430818-APN-DTYC#MS</t>
  </si>
  <si>
    <t>0057-00003478</t>
  </si>
  <si>
    <t>EX-2020-82366993-APN-DTYC#MS</t>
  </si>
  <si>
    <t>IF-2020-82366826-APN-DTYC#MS</t>
  </si>
  <si>
    <t>0014-00001054</t>
  </si>
  <si>
    <t>27/11/20 12:00:00 a.m.</t>
  </si>
  <si>
    <t>2282-2283</t>
  </si>
  <si>
    <t>80-1053-oc20</t>
  </si>
  <si>
    <t>antianemicos-sulf.ferroso+folico</t>
  </si>
  <si>
    <t>EX-2020-82342947-APN-DTYC#MS</t>
  </si>
  <si>
    <t>IF-2020-82341126-APN-DTYC#MS</t>
  </si>
  <si>
    <t>EX-2020-82337746-APN-DTYC#MS</t>
  </si>
  <si>
    <t>IF-2020-82337102-APN-DTYC#MS</t>
  </si>
  <si>
    <t>EX-2020-82333904-APN-DTYC#MS</t>
  </si>
  <si>
    <t>IF-2020-82333274-APN-DTYC#MS</t>
  </si>
  <si>
    <t>EX-2020-82329265-APN-DTYC#MS</t>
  </si>
  <si>
    <t>IF-2020-82328000-APN-DTYC#MS</t>
  </si>
  <si>
    <t>EX-2020-82283577-APN-DTYC#MS</t>
  </si>
  <si>
    <t>IF-2020-82282355-APN-DTYC#MS</t>
  </si>
  <si>
    <t>3026-00030969</t>
  </si>
  <si>
    <t>14/10/20 12:00:00 a.m.</t>
  </si>
  <si>
    <t>EX-2020-82194202-APN-DTYC#MS</t>
  </si>
  <si>
    <t>IF-2020-82194176-APN-DTYC#MS</t>
  </si>
  <si>
    <t>4903.34</t>
  </si>
  <si>
    <t>EX-2020-83084709-APN-DTYC#MS</t>
  </si>
  <si>
    <t>IF-2020-83084536-APN-DTYC#MS</t>
  </si>
  <si>
    <t>30/11/20 12:00:00 a.m.</t>
  </si>
  <si>
    <t>RTO 242968</t>
  </si>
  <si>
    <t>EX-2020-83083088-APN-DTYC#MS</t>
  </si>
  <si>
    <t>IF-2020-83082919-APN-DTYC#MS</t>
  </si>
  <si>
    <t>RTO 242937</t>
  </si>
  <si>
    <t>EX-2020-83082251-APN-DTYC#MS</t>
  </si>
  <si>
    <t>IF-2020-83074821-APN-DTYC#MS</t>
  </si>
  <si>
    <t>2115/2122/2130/2131</t>
  </si>
  <si>
    <t>EX-2020-83081267-APN-DTYC#MS</t>
  </si>
  <si>
    <t>IF-2020-83081098-APN-DTYC#MS</t>
  </si>
  <si>
    <t>RTO 242936</t>
  </si>
  <si>
    <t>EX-2020-83072867-APN-DTYC#MS</t>
  </si>
  <si>
    <t>IF-2020-83071906-APN-DTYC#MS</t>
  </si>
  <si>
    <t>2114/2118/2129/2134/2135/2144</t>
  </si>
  <si>
    <t>EX-2020-83070155-APN-DTYC#MS</t>
  </si>
  <si>
    <t>IF-2020-83069223-APN-DTYC#MS</t>
  </si>
  <si>
    <t>2175/2178</t>
  </si>
  <si>
    <t>EX-2020-83067834-APN-DTYC#MS</t>
  </si>
  <si>
    <t>IF-2020-83067460-APN-DTYC#MS</t>
  </si>
  <si>
    <t>2177/2180</t>
  </si>
  <si>
    <t>EX-2020-83065619-APN-DTYC#MS</t>
  </si>
  <si>
    <t>IF-2020-83064058-APN-DTYC#MS</t>
  </si>
  <si>
    <t>2112/2116/2121/2128</t>
  </si>
  <si>
    <t>EX-2020-83053699-APN-DTYC#MS</t>
  </si>
  <si>
    <t>IF-2020-83053298-APN-DTYC#MS</t>
  </si>
  <si>
    <t>0014-00005508</t>
  </si>
  <si>
    <t>168.21</t>
  </si>
  <si>
    <t>EX-2020-83050377-APN-DTYC#MS</t>
  </si>
  <si>
    <t>IF-2020-83050295-APN-DTYC#MS</t>
  </si>
  <si>
    <t>0014-00005507</t>
  </si>
  <si>
    <t>223.48</t>
  </si>
  <si>
    <t>EX-2020-83048811-APN-DTYC#MS</t>
  </si>
  <si>
    <t>IF-2020-83047791-APN-DTYC#MS</t>
  </si>
  <si>
    <t>2113/2117/2120/2126/2183</t>
  </si>
  <si>
    <t>EX-2020-83046923-APN-DTYC#MS</t>
  </si>
  <si>
    <t>IF-2020-83046799-APN-DTYC#MS</t>
  </si>
  <si>
    <t>0014-00005506</t>
  </si>
  <si>
    <t>EX-2020-83043553-APN-DTYC#MS</t>
  </si>
  <si>
    <t>IF-2020-83043454-APN-DTYC#MS</t>
  </si>
  <si>
    <t>0014-00005505</t>
  </si>
  <si>
    <t>EX-2020-83040320-APN-DTYC#MS</t>
  </si>
  <si>
    <t>IF-2020-83039290-APN-DTYC#MS</t>
  </si>
  <si>
    <t>0008-00001162</t>
  </si>
  <si>
    <t>Solucion Gotas</t>
  </si>
  <si>
    <t>EX-2020-83036341-APN-DTYC#MS</t>
  </si>
  <si>
    <t>IF-2020-83035958-APN-DTYC#MS</t>
  </si>
  <si>
    <t>0008-00001161</t>
  </si>
  <si>
    <t>EX-2020-83003625-APN-DTYC#MS</t>
  </si>
  <si>
    <t>IF-2020-83003069-APN-DTYC#MS</t>
  </si>
  <si>
    <t>0008-00001160</t>
  </si>
  <si>
    <t xml:space="preserve">13-7408 </t>
  </si>
  <si>
    <t>EX-2020-83000593-APN-DTYC#MS</t>
  </si>
  <si>
    <t>IF-2020-83000053-APN-DTYC#MS</t>
  </si>
  <si>
    <t>B00002-00003247</t>
  </si>
  <si>
    <t>EX-2020-82993671-APN-DTYC#MS</t>
  </si>
  <si>
    <t>IF-2020-82993161-APN-DTYC#MS</t>
  </si>
  <si>
    <t>EX-2020-82911306-APN-DTYC#MS</t>
  </si>
  <si>
    <t>IF-2020-82908509-APN-DTYC#MS</t>
  </si>
  <si>
    <t>0008-00001159</t>
  </si>
  <si>
    <t>EX-2020-82891392-APN-DTYC#MS</t>
  </si>
  <si>
    <t>IF-2020-82890781-APN-DTYC#MS</t>
  </si>
  <si>
    <t>OC 026/2020</t>
  </si>
  <si>
    <t>EX-2020-82886006-APN-DTYC#MS</t>
  </si>
  <si>
    <t>IF-2020-82885345-APN-DTYC#MS</t>
  </si>
  <si>
    <t>EX-2020-82880773-APN-DTYC#MS</t>
  </si>
  <si>
    <t>IF-2020-82879233-APN-DTYC#MS</t>
  </si>
  <si>
    <t>EX-2020-82855286-APN-DTYC#MS</t>
  </si>
  <si>
    <t>IF-2020-82840516-APN-DTYC#MS</t>
  </si>
  <si>
    <t>0200B00007994</t>
  </si>
  <si>
    <t>HORMONAS MEDICINALES;TIPO:ASOCIACION, DROGA GENERICA:SOMATROFINA HUMANA, FORMA FARMACEUTICA: CARTUCHO.PRESENTACION: ENVASE X 30 UI, USO:CRECIMIENTO</t>
  </si>
  <si>
    <t>EX-2020-82830791-APN-DTYC#MS</t>
  </si>
  <si>
    <t>IF-2020-82830702-APN-DTYC#MS</t>
  </si>
  <si>
    <t>0014-00005491</t>
  </si>
  <si>
    <t>EX-2020-82826737-APN-DTYC#MS</t>
  </si>
  <si>
    <t>EX-2020-82821561-APN-DTYC#MS</t>
  </si>
  <si>
    <t>EX-2020-82818596-APN-DTYC#MS</t>
  </si>
  <si>
    <t>EX-2020-82813451-APN-DTYC#MS</t>
  </si>
  <si>
    <t>EX-2020-82810904-APN-DTYC#MS</t>
  </si>
  <si>
    <t>EX-2020-82807835-APN-DTYC#MS</t>
  </si>
  <si>
    <t>EX-2020-82803763-APN-DTYC#MS</t>
  </si>
  <si>
    <t>EX-2020-82800630-APN-DTYC#MS</t>
  </si>
  <si>
    <t>EX-2020-82795313-APN-DTYC#MS</t>
  </si>
  <si>
    <t>EX-2020-82795135-APN-DTYC#MS</t>
  </si>
  <si>
    <t>EX-2020-82786850-APN-DTYC#MS</t>
  </si>
  <si>
    <t>EX-2020-83457156-APN-DTYC#MS</t>
  </si>
  <si>
    <t>IF-2020-83440692-APN-DTYC#MS</t>
  </si>
  <si>
    <t>00106-00009939</t>
  </si>
  <si>
    <t>1/12/20 12:00:00 a.m.</t>
  </si>
  <si>
    <t>EX-2020-83454274-APN-DTYC#MS</t>
  </si>
  <si>
    <t>IF-2020-83454001-APN-DTYC#MS</t>
  </si>
  <si>
    <t>B-0008-00001824</t>
  </si>
  <si>
    <t>4.29</t>
  </si>
  <si>
    <t>EX-2020-83449742-APN-DTYC#MS</t>
  </si>
  <si>
    <t>IF-2020-83449077-APN-DTYC#MS</t>
  </si>
  <si>
    <t>B-0008-00001823</t>
  </si>
  <si>
    <t>EX-2020-83855745-APN-DTYC#MS</t>
  </si>
  <si>
    <t>IF-2020-83854728-APN-DTYC#MS</t>
  </si>
  <si>
    <t>EX-2020-83801397-APN-DTYC#MS</t>
  </si>
  <si>
    <t>IF-2020-83800905-APN-DTYC#MS</t>
  </si>
  <si>
    <t>00002-00000048</t>
  </si>
  <si>
    <t>2/12/20 12:00:00 a.m.</t>
  </si>
  <si>
    <t>EX-2020-83793482-APN-DTYC#MS</t>
  </si>
  <si>
    <t>IF-2020-83792215-APN-DTYC#MS</t>
  </si>
  <si>
    <t>B034400002592</t>
  </si>
  <si>
    <t>EX-2020-84381913-APN-DTYC#MS</t>
  </si>
  <si>
    <t>IF-2020-84381840-APN-DTYC#MS</t>
  </si>
  <si>
    <t>2975B00092874</t>
  </si>
  <si>
    <t>EX-2020-84381251-APN-DTYC#MS</t>
  </si>
  <si>
    <t>IF-2020-84381183-APN-DTYC#MS</t>
  </si>
  <si>
    <t>2975B00092857</t>
  </si>
  <si>
    <t>EX-2020-84368049-APN-DTYC#MS</t>
  </si>
  <si>
    <t>IF-2020-84367927-APN-DTYC#MS</t>
  </si>
  <si>
    <t>2975B00092323</t>
  </si>
  <si>
    <t>28/11/20 12:00:00 a.m.</t>
  </si>
  <si>
    <t>EX-2020-84367233-APN-DTYC#MS</t>
  </si>
  <si>
    <t>IF-2020-84367101-APN-DTYC#MS</t>
  </si>
  <si>
    <t>2975B00092322</t>
  </si>
  <si>
    <t>EX-2020-84366352-APN-DTYC#MS</t>
  </si>
  <si>
    <t>IF-2020-84366202-APN-DTYC#MS</t>
  </si>
  <si>
    <t>2975B00092321</t>
  </si>
  <si>
    <t>EX-2020-84364550-APN-DTYC#MS</t>
  </si>
  <si>
    <t>IF-2020-84364417-APN-DTYC#MS</t>
  </si>
  <si>
    <t>2975B00092320</t>
  </si>
  <si>
    <t>EX-2020-84362288-APN-DTYC#MS</t>
  </si>
  <si>
    <t>IF-2020-84361709-APN-DTYC#MS</t>
  </si>
  <si>
    <t>2975B00092335</t>
  </si>
  <si>
    <t>EX-2020-84359233-APN-DTYC#MS</t>
  </si>
  <si>
    <t>IF-2020-84358668-APN-DTYC#MS</t>
  </si>
  <si>
    <t>2975B00092336</t>
  </si>
  <si>
    <t>EX-2020-84356411-APN-DTYC#MS</t>
  </si>
  <si>
    <t>IF-2020-84356128-APN-DTYC#MS</t>
  </si>
  <si>
    <t>2975B00092333</t>
  </si>
  <si>
    <t>EX-2020-84354836-APN-DTYC#MS</t>
  </si>
  <si>
    <t>IF-2020-84354419-APN-DTYC#MS</t>
  </si>
  <si>
    <t>2975B00092334</t>
  </si>
  <si>
    <t>EX-2020-84286532-APN-DTYC#MS</t>
  </si>
  <si>
    <t>IF-2020-84284351-APN-DTYC#MS</t>
  </si>
  <si>
    <t>00006-00000032</t>
  </si>
  <si>
    <t>3/12/20 12:00:00 a.m.</t>
  </si>
  <si>
    <t>24/2020</t>
  </si>
  <si>
    <t>Aplica S/fc N°138 (ANT 30%)</t>
  </si>
  <si>
    <t>EX-2020-84258483-APN-DTYC#MS</t>
  </si>
  <si>
    <t>IF-2020-84256310-APN-DTYC#MS</t>
  </si>
  <si>
    <t>B00002-00003252</t>
  </si>
  <si>
    <t xml:space="preserve">Metronidazol 500mg Comp. </t>
  </si>
  <si>
    <t>EX-2020-84251088-APN-DTYC#MS</t>
  </si>
  <si>
    <t>IF-2020-84250717-APN-DTYC#MS</t>
  </si>
  <si>
    <t>B00002-00003250</t>
  </si>
  <si>
    <t>EX-2020-84225338-APN-DTYC#MS</t>
  </si>
  <si>
    <t>IF-2020-84225163-APN-DTYC#MS</t>
  </si>
  <si>
    <t>B034400002596</t>
  </si>
  <si>
    <t>3.2.2- 5271.1</t>
  </si>
  <si>
    <t>EX-2020-84224622-APN-DTYC#MS</t>
  </si>
  <si>
    <t>IF-2020-84222412-APN-DTYC#MS</t>
  </si>
  <si>
    <t>0143-00024943</t>
  </si>
  <si>
    <t>EX-2020-84222942-APN-DTYC#MS</t>
  </si>
  <si>
    <t>IF-2020-84222672-APN-DTYC#MS</t>
  </si>
  <si>
    <t>B034400002595</t>
  </si>
  <si>
    <t>EX-2020-84217707-APN-DTYC#MS</t>
  </si>
  <si>
    <t>IF-2020-84216343-APN-DTYC#MS</t>
  </si>
  <si>
    <t>0143-00024967</t>
  </si>
  <si>
    <t>EX-2020-84208889-APN-DTYC#MS</t>
  </si>
  <si>
    <t>IF-2020-84208137-APN-DTYC#MS</t>
  </si>
  <si>
    <t>B034400002594</t>
  </si>
  <si>
    <t>EX-2020-84200016-APN-DTYC#MS</t>
  </si>
  <si>
    <t>IF-2020-84199607-APN-DTYC#MS</t>
  </si>
  <si>
    <t>B00002-00003249</t>
  </si>
  <si>
    <t>EX-2020-84189480-APN-DTYC#MS</t>
  </si>
  <si>
    <t>IF-2020-84188739-APN-DTYC#MS</t>
  </si>
  <si>
    <t>EX-2020-84188195-APN-DTYC#MS</t>
  </si>
  <si>
    <t>IF-2020-84182368-APN-DTYC#MS</t>
  </si>
  <si>
    <t>0020-00004715</t>
  </si>
  <si>
    <t>Dr Lazar &amp; Cía S.A. Quimica E Industrial</t>
  </si>
  <si>
    <t>GLICAZIDA 60 MG COMP.</t>
  </si>
  <si>
    <t>EX-2020-84143263-APN-DTYC#MS</t>
  </si>
  <si>
    <t>IF-2020-84142818-APN-DTYC#MS</t>
  </si>
  <si>
    <t>0755 - 00000241</t>
  </si>
  <si>
    <t>12/10/20 12:00:00 a.m.</t>
  </si>
  <si>
    <t>EX-2020-84141696-APN-DTYC#MS</t>
  </si>
  <si>
    <t>IF-2020-84139998-APN-DTYC#MS</t>
  </si>
  <si>
    <t>0143-00024968</t>
  </si>
  <si>
    <t>EX-2020-84136403-APN-DTYC#MS</t>
  </si>
  <si>
    <t>IF-2020-84133972-APN-DTYC#MS</t>
  </si>
  <si>
    <t>0143-00024944</t>
  </si>
  <si>
    <t>EX-2020-84103414-APN-DTYC#MS</t>
  </si>
  <si>
    <t>IF-2020-84103164-APN-DTYC#MS</t>
  </si>
  <si>
    <t>00003-00001659</t>
  </si>
  <si>
    <t>EX-2020-84100489-APN-DTYC#MS</t>
  </si>
  <si>
    <t>IF-2020-84099676-APN-DTYC#MS</t>
  </si>
  <si>
    <t>00003-00001596</t>
  </si>
  <si>
    <t>29/9/20 12:00:00 a.m.</t>
  </si>
  <si>
    <t>EX-2020-84640265-APN-DTYC#MS</t>
  </si>
  <si>
    <t>IF-2020-84639843-APN-DTYC#MS</t>
  </si>
  <si>
    <t>026/2020</t>
  </si>
  <si>
    <t>EX-2020-84653614-APN-DTYC#MS</t>
  </si>
  <si>
    <t>IF-2020-84651533-APN-DTYC#MS</t>
  </si>
  <si>
    <t>EX-2020-85102619-APN-DTYC#MS</t>
  </si>
  <si>
    <t>IF-2020-85102575-APN-DTYC#MS</t>
  </si>
  <si>
    <t>0009-00007154</t>
  </si>
  <si>
    <t>RTO 243091</t>
  </si>
  <si>
    <t>EX-2020-85238093-APN-DTYC#MS</t>
  </si>
  <si>
    <t>IF-2020-85236285-APN-DTYC#MS</t>
  </si>
  <si>
    <t>0012B00018769</t>
  </si>
  <si>
    <t>EX-2020-85243128-APN-DTYC#MS</t>
  </si>
  <si>
    <t>IF-2020-85239597-APN-DTYC#MS</t>
  </si>
  <si>
    <t>EX-2020-85260884-APN-DTYC#MS</t>
  </si>
  <si>
    <t>IF-2020-85258335-APN-DTYC#MS</t>
  </si>
  <si>
    <t>EX-2020-85267694-APN-DTYC#MS</t>
  </si>
  <si>
    <t>IF-2020-85267160-APN-DTYC#MS</t>
  </si>
  <si>
    <t>EX-2020-85271801-APN-DTYC#MS</t>
  </si>
  <si>
    <t>IF-2020-85271412-APN-DTYC#MS</t>
  </si>
  <si>
    <t>EX-2020-85280822-APN-DTYC#MS</t>
  </si>
  <si>
    <t>IF-2020-85279699-APN-DTYC#MS</t>
  </si>
  <si>
    <t>EX-2020-85316437-APN-DTYC#MS</t>
  </si>
  <si>
    <t>IF-2020-85313025-APN-DTYC#MS</t>
  </si>
  <si>
    <t>B-0015_00061885</t>
  </si>
  <si>
    <t>2.5.2- 5137.5</t>
  </si>
  <si>
    <t>BROMURO DE PIRIDOSTIGMINA</t>
  </si>
  <si>
    <t>FCO x 100 comp</t>
  </si>
  <si>
    <t>EX-2020-85324784-APN-DTYC#MS</t>
  </si>
  <si>
    <t>IF-2020-85324570-APN-DTYC#MS</t>
  </si>
  <si>
    <t>0029-00001536</t>
  </si>
  <si>
    <t>COMPRMIDOS</t>
  </si>
  <si>
    <t>EX-2020-85328986-APN-DTYC#MS</t>
  </si>
  <si>
    <t>IF-2020-85328286-APN-DTYC#MS</t>
  </si>
  <si>
    <t>0029-00001537</t>
  </si>
  <si>
    <t>2.5.2-1828.76</t>
  </si>
  <si>
    <t>EX-2020-85376591-APN-DTYC#MS</t>
  </si>
  <si>
    <t>IF-2020-85375661-APN-DTYC#MS</t>
  </si>
  <si>
    <t>B-0029-00001544</t>
  </si>
  <si>
    <t>EX-2020-85381183-APN-DTYC#MS</t>
  </si>
  <si>
    <t>IF-2020-85379311-APN-DTYC#MS</t>
  </si>
  <si>
    <t>B-0029-00001545</t>
  </si>
  <si>
    <t>EX-2020-85384006-APN-DTYC#MS</t>
  </si>
  <si>
    <t>IF-2020-85383944-APN-DTYC#MS</t>
  </si>
  <si>
    <t>2017-00144936</t>
  </si>
  <si>
    <t xml:space="preserve">RE-2020-85377366-APN-DTYC#MS </t>
  </si>
  <si>
    <t>D.Diesel 500</t>
  </si>
  <si>
    <t>EX-2020-85386289-APN-DTYC#MS</t>
  </si>
  <si>
    <t>IF-2020-85385577-APN-DTYC#MS</t>
  </si>
  <si>
    <t>B-0029-00001538</t>
  </si>
  <si>
    <t>Isentress 100mg raltegravir</t>
  </si>
  <si>
    <t>EX-2020-85391182-APN-DTYC#MS</t>
  </si>
  <si>
    <t>IF-2020-85390463-APN-DTYC#MS</t>
  </si>
  <si>
    <t>B-0029-00001543</t>
  </si>
  <si>
    <t>Isentress 100mg Raltegravir</t>
  </si>
  <si>
    <t>EX-2020-85397622-APN-DTYC#MS</t>
  </si>
  <si>
    <t>IF-2020-85396622-APN-DTYC#MS</t>
  </si>
  <si>
    <t>B034400002600</t>
  </si>
  <si>
    <t>EX-2020-85483505-APN-DTYC#MS</t>
  </si>
  <si>
    <t>IF-2020-85482844-APN-DTYC#MS</t>
  </si>
  <si>
    <t>0008-00001170</t>
  </si>
  <si>
    <t>EX-2020-85879949-APN-DTYC#MS</t>
  </si>
  <si>
    <t>IF-2020-85879165-APN-DTYC#MS</t>
  </si>
  <si>
    <t>B00002-00003253</t>
  </si>
  <si>
    <t>10/12/20 12:00:00 a.m.</t>
  </si>
  <si>
    <t>EX-2020-86192141-APN-DTYC#MS</t>
  </si>
  <si>
    <t>IF-2020-86190176-APN-DTYC#MS</t>
  </si>
  <si>
    <t>0008-00001171</t>
  </si>
  <si>
    <t>EX-2020-86202144-APN-DTYC#MS</t>
  </si>
  <si>
    <t>IF-2020-86200609-APN-DTYC#MS</t>
  </si>
  <si>
    <t>0008-00001175</t>
  </si>
  <si>
    <t>4/12/20 12:00:00 a.m.</t>
  </si>
  <si>
    <t>EX-2020-86339783-APN-DTYC#MS</t>
  </si>
  <si>
    <t>IF-2020-86339279-APN-DTYC#MS</t>
  </si>
  <si>
    <t>00006-00000033</t>
  </si>
  <si>
    <t>11/12/20 12:00:00 a.m.</t>
  </si>
  <si>
    <t>Aplica S/fc N°139 (ANT 30%)</t>
  </si>
  <si>
    <t>EX-2020-86344529-APN-DTYC#MS</t>
  </si>
  <si>
    <t>IF-2020-86343898-APN-DTYC#MS</t>
  </si>
  <si>
    <t>EX-2020-86371123-APN-DTYC#MS</t>
  </si>
  <si>
    <t>IF-2020-86371084-APN-DTYC#MS</t>
  </si>
  <si>
    <t>0009-00007168</t>
  </si>
  <si>
    <t>RTO 243191</t>
  </si>
  <si>
    <t>EX-2020-86373071-APN-DTYC#MS</t>
  </si>
  <si>
    <t>IF-2020-86372922-APN-DTYC#MS</t>
  </si>
  <si>
    <t>0009-00007169</t>
  </si>
  <si>
    <t>rto 243192</t>
  </si>
  <si>
    <t>COTRIMOXAZOL FORTE COMP</t>
  </si>
  <si>
    <t>EX-2020-86714892-APN-DTYC#MS</t>
  </si>
  <si>
    <t>IF-2020-86713611-APN-DTYC#MS</t>
  </si>
  <si>
    <t>14/12/20 12:00:00 a.m.</t>
  </si>
  <si>
    <t>FIDEICOMISO PROGRAMA PROVINCIAL DE PRODUCCIÓN PÚBLICA DE MEDICAMENTOS</t>
  </si>
  <si>
    <t>METFORMINA CLORHIDRATO 500 MG</t>
  </si>
  <si>
    <t>EX-2020-86739479-APN-DTYC#MS</t>
  </si>
  <si>
    <t>IF-2020-86737861-APN-DTYC#MS</t>
  </si>
  <si>
    <t>0002B00000184</t>
  </si>
  <si>
    <t>DOCFI-2020-40989899-APN-SSGA#MS</t>
  </si>
  <si>
    <t>EX-2020-86743676-APN-DTYC#MS</t>
  </si>
  <si>
    <t>IF-2020-86741960-APN-DTYC#MS</t>
  </si>
  <si>
    <t>0002B00000185</t>
  </si>
  <si>
    <t>EX-2020-86747353-APN-DTYC#MS</t>
  </si>
  <si>
    <t>IF-2020-86745636-APN-DTYC#MS</t>
  </si>
  <si>
    <t>0002B00000186</t>
  </si>
  <si>
    <t>EX-2020-86751464-APN-DTYC#MS</t>
  </si>
  <si>
    <t>IF-2020-86749375-APN-DTYC#MS</t>
  </si>
  <si>
    <t>0002B00000187</t>
  </si>
  <si>
    <t>EX-2020-86760034-APN-DTYC#MS</t>
  </si>
  <si>
    <t>IF-2020-86758892-APN-DTYC#MS</t>
  </si>
  <si>
    <t>B0017-00005911</t>
  </si>
  <si>
    <t>EX-2020-86765051-APN-DTYC#MS</t>
  </si>
  <si>
    <t>IF-2020-86764538-APN-DTYC#MS</t>
  </si>
  <si>
    <t>B0017-00005913</t>
  </si>
  <si>
    <t>EX-2020-86770419-APN-DTYC#MS</t>
  </si>
  <si>
    <t>IF-2020-86769851-APN-DTYC#MS</t>
  </si>
  <si>
    <t>B0017-00005914</t>
  </si>
  <si>
    <t>EX-2020-86774258-APN-DTYC#MS</t>
  </si>
  <si>
    <t>IF-2020-86773582-APN-DTYC#MS</t>
  </si>
  <si>
    <t>B0017-00005915</t>
  </si>
  <si>
    <t>EX-2020-86778477-APN-DTYC#MS</t>
  </si>
  <si>
    <t>IF-2020-86777761-APN-DTYC#MS</t>
  </si>
  <si>
    <t>B0017-00005916</t>
  </si>
  <si>
    <t>EX-2020-86781673-APN-DTYC#MS</t>
  </si>
  <si>
    <t>IF-2020-86780943-APN-DTYC#MS</t>
  </si>
  <si>
    <t>B0017-00005918</t>
  </si>
  <si>
    <t>EX-2020-86789315-APN-DTYC#MS</t>
  </si>
  <si>
    <t>IF-2020-86788759-APN-DTYC#MS</t>
  </si>
  <si>
    <t>B0017-00005920</t>
  </si>
  <si>
    <t>EX-2020-86795108-APN-DTYC#MS</t>
  </si>
  <si>
    <t>IF-2020-86794469-APN-DTYC#MS</t>
  </si>
  <si>
    <t>B0017-00005922</t>
  </si>
  <si>
    <t>EX-2020-86812228-APN-DTYC#MS</t>
  </si>
  <si>
    <t>IF-2020-86811295-APN-DTYC#MS</t>
  </si>
  <si>
    <t>00002-00000057</t>
  </si>
  <si>
    <t>EX-2020-86816966-APN-DTYC#MS</t>
  </si>
  <si>
    <t>IF-2020-86816304-APN-DTYC#MS</t>
  </si>
  <si>
    <t>00002-00000058</t>
  </si>
  <si>
    <t>EX-2020-86819239-APN-DTYC#MS</t>
  </si>
  <si>
    <t>IF-2020-86818429-APN-DTYC#MS</t>
  </si>
  <si>
    <t>B0017-00005923</t>
  </si>
  <si>
    <t>EX-2020-86822808-APN-DTYC#MS</t>
  </si>
  <si>
    <t>IF-2020-86822142-APN-DTYC#MS</t>
  </si>
  <si>
    <t>B0017-00005924</t>
  </si>
  <si>
    <t>EX-2020-86827050-APN-DTYC#MS</t>
  </si>
  <si>
    <t>IF-2020-86826360-APN-DTYC#MS</t>
  </si>
  <si>
    <t>B0017-00005925</t>
  </si>
  <si>
    <t>EX-2020-86830292-APN-DTYC#MS</t>
  </si>
  <si>
    <t>IF-2020-86829700-APN-DTYC#MS</t>
  </si>
  <si>
    <t>B0017-00005926</t>
  </si>
  <si>
    <t>EX-2020-86834577-APN-DTYC#MS</t>
  </si>
  <si>
    <t>IF-2020-86833970-APN-DTYC#MS</t>
  </si>
  <si>
    <t>B0017-00005927</t>
  </si>
  <si>
    <t>EX-2020-86852882-APN-DTYC#MS</t>
  </si>
  <si>
    <t>IF-2020-86852142-APN-DTYC#MS</t>
  </si>
  <si>
    <t>B0017-00005928</t>
  </si>
  <si>
    <t>EX-2020-86855872-APN-DTYC#MS</t>
  </si>
  <si>
    <t>IF-2020-86855392-APN-DTYC#MS</t>
  </si>
  <si>
    <t>B0017-00005929</t>
  </si>
  <si>
    <t>EX-2020-86916159-APN-DTYC#MS</t>
  </si>
  <si>
    <t>IF-2020-86915585-APN-DTYC#MS</t>
  </si>
  <si>
    <t>00002-00000059</t>
  </si>
  <si>
    <t>EX-2020-86928112-APN-DTYC#MS</t>
  </si>
  <si>
    <t>IF-2020-86927290-APN-DTYC#MS</t>
  </si>
  <si>
    <t>B030000001551</t>
  </si>
  <si>
    <t>EX-2020-86947365-APN-DTYC#MS</t>
  </si>
  <si>
    <t>IF-2020-86946995-APN-DTYC#MS</t>
  </si>
  <si>
    <t>0005-00006917</t>
  </si>
  <si>
    <t xml:space="preserve">LECHE; ESTADO: LIQUIDO, TIPO: PARA PREMATUROS, PROCESO: PASTEURIZADA, AGREGADO: VITAMINAS Y MINERALES, PRESENTACION: ENVASE X 200 CM3, MATERIAL ENVASE: TETRAFILM, ELEM. TRANSPORTE: SIN, MATERIAL ELEM. TRANSPORTE: SIN, CERTIFICADO FORESTAL (GFS): SI, </t>
  </si>
  <si>
    <t>gr</t>
  </si>
  <si>
    <t>EX-2020-87147734-APN-DTYC#MS</t>
  </si>
  <si>
    <t>IF-2020-87146343-APN-DTYC#MS</t>
  </si>
  <si>
    <t>0143-00025061</t>
  </si>
  <si>
    <t>EX-2020-87277946-APN-DTYC#MS</t>
  </si>
  <si>
    <t>IF-2020-87277417-APN-DTYC#MS</t>
  </si>
  <si>
    <t>EX-2020-87314822-APN-DTYC#MS</t>
  </si>
  <si>
    <t>IF-2020-87314661-APN-DTYC#MS</t>
  </si>
  <si>
    <t>15/12/20 12:00:00 a.m.</t>
  </si>
  <si>
    <t>2.5.21726.371</t>
  </si>
  <si>
    <t>SOLUCIONES P/MEDICINA; TIPO: SULFATO DE MAGNESIO AL 25%, PRESENTACION: ENVASE X 5 mL</t>
  </si>
  <si>
    <t xml:space="preserve">AMPOLLA </t>
  </si>
  <si>
    <t>EX-2020-87546501-APN-DTYC#MS</t>
  </si>
  <si>
    <t>IF-2020-87545323-APN-DTYC#MS</t>
  </si>
  <si>
    <t>B0017-00005845</t>
  </si>
  <si>
    <t>RS-2020-57205035-APN-MS</t>
  </si>
  <si>
    <t xml:space="preserve">TESTOSTERONA 1 % GEL X 30 </t>
  </si>
  <si>
    <t>EX-2020-87588252-APN-DTYC#MS</t>
  </si>
  <si>
    <t>IF-2020-87586990-APN-DTYC#MS</t>
  </si>
  <si>
    <t>0006-0000520</t>
  </si>
  <si>
    <t>EX-2020-87618516-APN-DTYC#MS</t>
  </si>
  <si>
    <t>IF-2020-87559306-APN-DTYC#MS</t>
  </si>
  <si>
    <t>0024-00079630</t>
  </si>
  <si>
    <t>9/10/20 12:00:00 a.m.</t>
  </si>
  <si>
    <t>2.5.2-5791.58</t>
  </si>
  <si>
    <t>Inmunosuprosores</t>
  </si>
  <si>
    <t>EX-2020-87624747-APN-DTYC#MS</t>
  </si>
  <si>
    <t>IF-2020-87624343-APN-DTYC#MS</t>
  </si>
  <si>
    <t>B00002-00003255</t>
  </si>
  <si>
    <t>16/12/20 12:00:00 a.m.</t>
  </si>
  <si>
    <t>EX-2020-87628683-APN-DTYC#MS</t>
  </si>
  <si>
    <t>IF-2020-87628488-APN-DTYC#MS</t>
  </si>
  <si>
    <t>B00002-00003256</t>
  </si>
  <si>
    <t>EX-2020-87648904-APN-DTYC#MS</t>
  </si>
  <si>
    <t>IF-2020-87648480-APN-DTYC#MS</t>
  </si>
  <si>
    <t>B-0008-00001827</t>
  </si>
  <si>
    <t>2.5.2-1872.61</t>
  </si>
  <si>
    <t>18.60</t>
  </si>
  <si>
    <t>EX-2020-87728894-APN-DTYC#MS</t>
  </si>
  <si>
    <t>IF-2020-87725910-APN-DTYC#MS</t>
  </si>
  <si>
    <t>0004-00000382</t>
  </si>
  <si>
    <t>DISPOSITIVO INTRAUTERINO ANTICONCEPTIVO DIU H- KUPFER 375 STD</t>
  </si>
  <si>
    <t>EX-2020-87735613-APN-DTYC#MS</t>
  </si>
  <si>
    <t>IF-2020-87734725-APN-DTYC#MS</t>
  </si>
  <si>
    <t>0004-00000381</t>
  </si>
  <si>
    <t>DISPOSITIVO INTRAUTERINO ANTICONCEPTIVO DIU KUPFER TCU380A</t>
  </si>
  <si>
    <t>EX-2020-88303083-APN-DTYC#MS</t>
  </si>
  <si>
    <t>IF-2020-88302672-APN-DTYC#MS</t>
  </si>
  <si>
    <t>14/9/20 12:00:00 a.m.</t>
  </si>
  <si>
    <t>ACI ANTICONCEPTIVO</t>
  </si>
  <si>
    <t>119.80</t>
  </si>
  <si>
    <t>EX-2020-88235828-APN-DTYC#MS</t>
  </si>
  <si>
    <t>IF-2020-88233381-APN-DTYC#MS</t>
  </si>
  <si>
    <t>ACI ANTICONCPTIVO</t>
  </si>
  <si>
    <t>EX-2020-88230112-APN-DTYC#MS</t>
  </si>
  <si>
    <t>IF-2020-88229375-APN-DTYC#MS</t>
  </si>
  <si>
    <t>80-0016-LPU18 ampl</t>
  </si>
  <si>
    <t>EX-2020-88213369-APN-DTYC#MS</t>
  </si>
  <si>
    <t>IF-2020-88211155-APN-DTYC#MS</t>
  </si>
  <si>
    <t>EX-2020-88201589-APN-DTYC#MS</t>
  </si>
  <si>
    <t>IF-2020-88201307-APN-DTYC#MS</t>
  </si>
  <si>
    <t>0009-00007158</t>
  </si>
  <si>
    <t>8/12/20 12:00:00 a.m.</t>
  </si>
  <si>
    <t>RTO 243093</t>
  </si>
  <si>
    <t>EX-2020-88144997-APN-DTYC#MS</t>
  </si>
  <si>
    <t>IF-2020-88144572-APN-DTYC#MS</t>
  </si>
  <si>
    <t>0012B00018777</t>
  </si>
  <si>
    <t>EX-2020-88142256-APN-DTYC#MS</t>
  </si>
  <si>
    <t>IF-2020-88141500-APN-DTYC#MS</t>
  </si>
  <si>
    <t>0012B00018776</t>
  </si>
  <si>
    <t>EX-2020-88131757-APN-DTYC#MS</t>
  </si>
  <si>
    <t>IF-2020-88131625-APN-DTYC#MS</t>
  </si>
  <si>
    <t>EX-2020-88100107-APN-DTYC#MS</t>
  </si>
  <si>
    <t>IF-2020-88089166-APN-DTYC#MS</t>
  </si>
  <si>
    <t>EX-2020-88094799-APN-DTYC#MS</t>
  </si>
  <si>
    <t>IF-2020-88094348-APN-DTYC#MS</t>
  </si>
  <si>
    <t>0009-00007157</t>
  </si>
  <si>
    <t>RTO 243092</t>
  </si>
  <si>
    <t>EX-2020-88090533-APN-DTYC#MS</t>
  </si>
  <si>
    <t>IF-2020-88090076-APN-DTYC#MS</t>
  </si>
  <si>
    <t>0009-00007159</t>
  </si>
  <si>
    <t>RTO 243094</t>
  </si>
  <si>
    <t>EX-2020-88054023-APN-DTYC#MS</t>
  </si>
  <si>
    <t>IF-2020-88053831-APN-DTYC#MS</t>
  </si>
  <si>
    <t>69-1301</t>
  </si>
  <si>
    <t>EX-2020-88051082-APN-DTYC#MS</t>
  </si>
  <si>
    <t>IF-2020-88050870-APN-DTYC#MS</t>
  </si>
  <si>
    <t>69-1300</t>
  </si>
  <si>
    <t>EX-2020-88049125-APN-DTYC#MS</t>
  </si>
  <si>
    <t>IF-2020-88048493-APN-DTYC#MS</t>
  </si>
  <si>
    <t>69-1299</t>
  </si>
  <si>
    <t>EX-2020-88045185-APN-DTYC#MS</t>
  </si>
  <si>
    <t>IF-2020-88043366-APN-DTYC#MS</t>
  </si>
  <si>
    <t>69-1297</t>
  </si>
  <si>
    <t>EX-2020-88040152-APN-DTYC#MS</t>
  </si>
  <si>
    <t>IF-2020-88039030-APN-DTYC#MS</t>
  </si>
  <si>
    <t>69-1298</t>
  </si>
  <si>
    <t>EX-2020-88011817-APN-DTYC#MS</t>
  </si>
  <si>
    <t>IF-2020-88009604-APN-DTYC#MS</t>
  </si>
  <si>
    <t>24/9/20 12:00:00 a.m.</t>
  </si>
  <si>
    <t>EX-2020-88360322-APN-DTYC#MS</t>
  </si>
  <si>
    <t>IF-2020-88359965-APN-DTYC#MS</t>
  </si>
  <si>
    <t>801060OC20</t>
  </si>
  <si>
    <t>EX-2020-88394398-APN-DTYC#MS</t>
  </si>
  <si>
    <t>IF-2020-88393525-APN-DTYC#MS</t>
  </si>
  <si>
    <t>0103-00010777</t>
  </si>
  <si>
    <t>EX-2020-88395173-APN-DTYC#MS</t>
  </si>
  <si>
    <t>IF-2020-88393628-APN-DTYC#MS</t>
  </si>
  <si>
    <t>EX-2020-88395735-APN-DTYC#MS</t>
  </si>
  <si>
    <t>IF-2020-88390036-APN-DTYC#MS</t>
  </si>
  <si>
    <t>KIT DE CIRUGIA DE CATARATAS</t>
  </si>
  <si>
    <t>EX-2020-88397231-APN-DTYC#MS</t>
  </si>
  <si>
    <t>IF-2020-88396722-APN-DTYC#MS</t>
  </si>
  <si>
    <t>0103-00010778</t>
  </si>
  <si>
    <t>EX-2020-88399448-APN-DTYC#MS</t>
  </si>
  <si>
    <t>IF-2020-88396710-APN-DTYC#MS</t>
  </si>
  <si>
    <t>0002B00000181</t>
  </si>
  <si>
    <t>EX-2020-88403126-APN-DTYC#MS</t>
  </si>
  <si>
    <t>IF-2020-88401368-APN-DTYC#MS</t>
  </si>
  <si>
    <t>0002B00000182</t>
  </si>
  <si>
    <t>EX-2020-88408512-APN-DTYC#MS</t>
  </si>
  <si>
    <t>IF-2020-88406885-APN-DTYC#MS</t>
  </si>
  <si>
    <t>EX-2020-88438719-APN-DTYC#MS</t>
  </si>
  <si>
    <t>IF-2020-88438463-APN-DTYC#MS</t>
  </si>
  <si>
    <t>EX-2020-88445214-APN-DTYC#MS</t>
  </si>
  <si>
    <t>IF-2020-88444612-APN-DTYC#MS</t>
  </si>
  <si>
    <t>0008-00001180</t>
  </si>
  <si>
    <t>Metronidazol Comp.</t>
  </si>
  <si>
    <t>EX-2020-88499688-APN-DTYC#MS</t>
  </si>
  <si>
    <t>IF-2020-88498048-APN-DTYC#MS</t>
  </si>
  <si>
    <t>0002B00000183</t>
  </si>
  <si>
    <t>EX-2020-88501482-APN-DTYC#MS</t>
  </si>
  <si>
    <t>IF-2020-88500270-APN-DTYC#MS</t>
  </si>
  <si>
    <t>00006-00000034</t>
  </si>
  <si>
    <t>Aplica S/fc N°140 (ANT 30%)</t>
  </si>
  <si>
    <t>EX-2020-88555985-APN-DTYC#MS</t>
  </si>
  <si>
    <t>IF-2020-88555940-APN-DTYC#MS</t>
  </si>
  <si>
    <t>0003-1060</t>
  </si>
  <si>
    <t>Miconazol 30 gr</t>
  </si>
  <si>
    <t>40.60</t>
  </si>
  <si>
    <t>EX-2020-88558340-APN-DTYC#MS</t>
  </si>
  <si>
    <t>IF-2020-88558100-APN-DTYC#MS</t>
  </si>
  <si>
    <t>0003-1061</t>
  </si>
  <si>
    <t>80-0057-CD19</t>
  </si>
  <si>
    <t>42.50</t>
  </si>
  <si>
    <t>EX-2020-88605546-APN-DTYC#MS</t>
  </si>
  <si>
    <t>IF-2020-88604546-APN-DTYC#MS</t>
  </si>
  <si>
    <t>B00002-00003259</t>
  </si>
  <si>
    <t>EX-2020-88866289-APN-DTYC#MS</t>
  </si>
  <si>
    <t>IF-2020-88866194-APN-DTYC#MS</t>
  </si>
  <si>
    <t>0186-00001452</t>
  </si>
  <si>
    <t>EX-2020-88867517-APN-DTYC#MS</t>
  </si>
  <si>
    <t>IF-2020-88867446-APN-DTYC#MS</t>
  </si>
  <si>
    <t>0186-00001453</t>
  </si>
  <si>
    <t>EX-2020-88868596-APN-DTYC#MS</t>
  </si>
  <si>
    <t>IF-2020-88868525-APN-DTYC#MS</t>
  </si>
  <si>
    <t>0186-00001454</t>
  </si>
  <si>
    <t>EX-2020-88870594-APN-DTYC#MS</t>
  </si>
  <si>
    <t>IF-2020-88870544-APN-DTYC#MS</t>
  </si>
  <si>
    <t>0186-00001455</t>
  </si>
  <si>
    <t>EX-2020-89018442-APN-DTYC#MS</t>
  </si>
  <si>
    <t>IF-2020-89018307-APN-DTYC#MS</t>
  </si>
  <si>
    <t>0014-00005530</t>
  </si>
  <si>
    <t>80-1095-oc20</t>
  </si>
  <si>
    <t>EX-2020-89028215-APN-DTYC#MS</t>
  </si>
  <si>
    <t>IF-2020-89027890-APN-DTYC#MS</t>
  </si>
  <si>
    <t>B034400002666</t>
  </si>
  <si>
    <t>EX-2020-89031246-APN-DTYC#MS</t>
  </si>
  <si>
    <t>IF-2020-89031183-APN-DTYC#MS</t>
  </si>
  <si>
    <t>B034400002667</t>
  </si>
  <si>
    <t>EX-2020-89033583-APN-DTYC#MS</t>
  </si>
  <si>
    <t>IF-2020-89033477-APN-DTYC#MS</t>
  </si>
  <si>
    <t>0014-00005531</t>
  </si>
  <si>
    <t>EX-2020-89038558-APN-DTYC#MS</t>
  </si>
  <si>
    <t>IF-2020-89038405-APN-DTYC#MS</t>
  </si>
  <si>
    <t>0014-00005532</t>
  </si>
  <si>
    <t>EX-2020-89044933-APN-DTYC#MS</t>
  </si>
  <si>
    <t>IF-2020-89044860-APN-DTYC#MS</t>
  </si>
  <si>
    <t>0014-00005533</t>
  </si>
  <si>
    <t>EX-2020-89048397-APN-DTYC#MS</t>
  </si>
  <si>
    <t>IF-2020-89048279-APN-DTYC#MS</t>
  </si>
  <si>
    <t>0014-00005534</t>
  </si>
  <si>
    <t>EX-2020-89052093-APN-DTYC#MS</t>
  </si>
  <si>
    <t>IF-2020-89052002-APN-DTYC#MS</t>
  </si>
  <si>
    <t>0014-00005535</t>
  </si>
  <si>
    <t>EX-2020-89115046-APN-DTYC#MS</t>
  </si>
  <si>
    <t>IF-2020-89112689-APN-DTYC#MS</t>
  </si>
  <si>
    <t>B00002-00003261</t>
  </si>
  <si>
    <t>EX-2020-89124587-APN-DTYC#MS</t>
  </si>
  <si>
    <t>IF-2020-89123882-APN-DTYC#MS</t>
  </si>
  <si>
    <t>B00002-00003262</t>
  </si>
  <si>
    <t>2.5.2-1857.7</t>
  </si>
  <si>
    <t>EX-2020-89178797-APN-DTYC#MS</t>
  </si>
  <si>
    <t>IF-2020-89178678-APN-DTYC#MS</t>
  </si>
  <si>
    <t>0014-00005541</t>
  </si>
  <si>
    <t>EX-2020-89181068-APN-DTYC#MS</t>
  </si>
  <si>
    <t>IF-2020-89176330-APN-DTYC#MS</t>
  </si>
  <si>
    <t>0020-00004711</t>
  </si>
  <si>
    <t>EX-2020-89185774-APN-DTYC#MS</t>
  </si>
  <si>
    <t>IF-2020-89185682-APN-DTYC#MS</t>
  </si>
  <si>
    <t>0014-00005542</t>
  </si>
  <si>
    <t>EX-2020-89187624-APN-DTYC#MS</t>
  </si>
  <si>
    <t>IF-2020-89184907-APN-DTYC#MS</t>
  </si>
  <si>
    <t>0020-00004730</t>
  </si>
  <si>
    <t>EX-2020-89188844-APN-DTYC#MS</t>
  </si>
  <si>
    <t>IF-2020-89188741-APN-DTYC#MS</t>
  </si>
  <si>
    <t>0014-00005543</t>
  </si>
  <si>
    <t>EX-2020-89192587-APN-DTYC#MS</t>
  </si>
  <si>
    <t>IF-2020-89192532-APN-DTYC#MS</t>
  </si>
  <si>
    <t>0014-00005544</t>
  </si>
  <si>
    <t>EX-2020-89193423-APN-DTYC#MS</t>
  </si>
  <si>
    <t>IF-2020-89190416-APN-DTYC#MS</t>
  </si>
  <si>
    <t>0020-00004736</t>
  </si>
  <si>
    <t>EX-2020-89195415-APN-DTYC#MS</t>
  </si>
  <si>
    <t>IF-2020-89195340-APN-DTYC#MS</t>
  </si>
  <si>
    <t>0014-00005545</t>
  </si>
  <si>
    <t>EX-2020-89198247-APN-DTYC#MS</t>
  </si>
  <si>
    <t>IF-2020-89198165-APN-DTYC#MS</t>
  </si>
  <si>
    <t>0014-00005546</t>
  </si>
  <si>
    <t>EX-2020-89199680-APN-DTYC#MS</t>
  </si>
  <si>
    <t>IF-2020-89199020-APN-DTYC#MS</t>
  </si>
  <si>
    <t>2975B00093052</t>
  </si>
  <si>
    <t>EX-2020-89200409-APN-DTYC#MS</t>
  </si>
  <si>
    <t>IF-2020-89200323-APN-DTYC#MS</t>
  </si>
  <si>
    <t>0014-00005547</t>
  </si>
  <si>
    <t>EX-2020-89204629-APN-DTYC#MS</t>
  </si>
  <si>
    <t>IF-2020-89204276-APN-DTYC#MS</t>
  </si>
  <si>
    <t>2975B00093053</t>
  </si>
  <si>
    <t>EX-2020-89206212-APN-DTYC#MS</t>
  </si>
  <si>
    <t>IF-2020-89205921-APN-DTYC#MS</t>
  </si>
  <si>
    <t>2975B00093054</t>
  </si>
  <si>
    <t>EX-2020-89207960-APN-DTYC#MS</t>
  </si>
  <si>
    <t>IF-2020-89207503-APN-DTYC#MS</t>
  </si>
  <si>
    <t>2975B00093055</t>
  </si>
  <si>
    <t>EX-2020-89209815-APN-DTYC#MS</t>
  </si>
  <si>
    <t>IF-2020-89209453-APN-DTYC#MS</t>
  </si>
  <si>
    <t>2975B00093056</t>
  </si>
  <si>
    <t>EX-2020-89210622-APN-DTYC#MS</t>
  </si>
  <si>
    <t>IF-2020-89210541-APN-DTYC#MS</t>
  </si>
  <si>
    <t>EX-2020-89213956-APN-DTYC#MS</t>
  </si>
  <si>
    <t>IF-2020-89213863-APN-DTYC#MS</t>
  </si>
  <si>
    <t>EX-2020-89216995-APN-DTYC#MS</t>
  </si>
  <si>
    <t>IF-2020-89216834-APN-DTYC#MS</t>
  </si>
  <si>
    <t>EX-2020-89219937-APN-DTYC#MS</t>
  </si>
  <si>
    <t>IF-2020-89219836-APN-DTYC#MS</t>
  </si>
  <si>
    <t>EX-2020-89222940-APN-DTYC#MS</t>
  </si>
  <si>
    <t>IF-2020-89222795-APN-DTYC#MS</t>
  </si>
  <si>
    <t>EX-2020-89225997-APN-DTYC#MS</t>
  </si>
  <si>
    <t>IF-2020-89225486-APN-DTYC#MS</t>
  </si>
  <si>
    <t>EX-2020-89442308-APN-DTYC#MS</t>
  </si>
  <si>
    <t>IF-2020-89441779-APN-DTYC#MS</t>
  </si>
  <si>
    <t>0020-00059975</t>
  </si>
  <si>
    <t>GUANTES USO MEDICINAL; TIPO: DESCARTABLE, TAMAÑO: CHICO, MATERIAL: LATEX, PRESENTACION: ENVASE X 100 UN</t>
  </si>
  <si>
    <t>527.43</t>
  </si>
  <si>
    <t>EX-2020-89459983-APN-DTYC#MS</t>
  </si>
  <si>
    <t>IF-2020-89458061-APN-DTYC#MS</t>
  </si>
  <si>
    <t>EX-2020-89555880-APN-DTYC#MS</t>
  </si>
  <si>
    <t>IF-2020-89555735-APN-DTYC#MS</t>
  </si>
  <si>
    <t>2265/2267/2269/2270/2274</t>
  </si>
  <si>
    <t>4.35</t>
  </si>
  <si>
    <t>EX-2020-89570687-APN-DTYC#MS</t>
  </si>
  <si>
    <t>IF-2020-89570609-APN-DTYC#MS</t>
  </si>
  <si>
    <t>2266/2268/2271</t>
  </si>
  <si>
    <t>EX-2020-89587648-APN-DTYC#MS</t>
  </si>
  <si>
    <t>IF-2020-89587618-APN-DTYC#MS</t>
  </si>
  <si>
    <t>2211/2214/2219/2222/2224</t>
  </si>
  <si>
    <t>EX-2020-89727018-APN-DTYC#MS</t>
  </si>
  <si>
    <t>IF-2020-89725835-APN-DTYC#MS</t>
  </si>
  <si>
    <t>00002-00000063</t>
  </si>
  <si>
    <t>EX-2020-89737941-APN-DTYC#MS</t>
  </si>
  <si>
    <t>IF-2020-89737853-APN-DTYC#MS</t>
  </si>
  <si>
    <t>B-0009-00000143</t>
  </si>
  <si>
    <t>2.5.2-1726.371</t>
  </si>
  <si>
    <t>Sulfato de Magnesio Amp 25% x 5 ml RAMALLO-HLB  (P://1-100)</t>
  </si>
  <si>
    <t>28.84</t>
  </si>
  <si>
    <t>EX-2020-89902386-APN-DTYC#MS</t>
  </si>
  <si>
    <t>IF-2020-89902328-APN-DTYC#MS</t>
  </si>
  <si>
    <t>0057 - 00003586</t>
  </si>
  <si>
    <t>x28</t>
  </si>
  <si>
    <t>EX-2020-89958545-APN-DTYC#MS</t>
  </si>
  <si>
    <t>IF-2020-89957539-APN-DTYC#MS</t>
  </si>
  <si>
    <t>B-0009-00000142</t>
  </si>
  <si>
    <t>R-6-2709</t>
  </si>
  <si>
    <t>EX-2020-89976408-APN-DTYC#MS</t>
  </si>
  <si>
    <t>IF-2020-89975898-APN-DTYC#MS</t>
  </si>
  <si>
    <t>B-0009-00000141</t>
  </si>
  <si>
    <t>R-6-2746</t>
  </si>
  <si>
    <t>EX-2020-89979821-APN-DTYC#MS</t>
  </si>
  <si>
    <t>IF-2020-89979716-APN-DTYC#MS</t>
  </si>
  <si>
    <t>0014-00005554</t>
  </si>
  <si>
    <t>2.5.2-1828.91</t>
  </si>
  <si>
    <t>antiretrovirales-dolutegravir</t>
  </si>
  <si>
    <t>34.50</t>
  </si>
  <si>
    <t>EX-2020-89983451-APN-DTYC#MS</t>
  </si>
  <si>
    <t>IF-2020-89983109-APN-DTYC#MS</t>
  </si>
  <si>
    <t>0014-00005555</t>
  </si>
  <si>
    <t>EX-2020-89994390-APN-DTYC#MS</t>
  </si>
  <si>
    <t>IF-2020-89994324-APN-DTYC#MS</t>
  </si>
  <si>
    <t>0014-00005556</t>
  </si>
  <si>
    <t>EX-2020-90004690-APN-DTYC#MS</t>
  </si>
  <si>
    <t>IF-2020-90004624-APN-DTYC#MS</t>
  </si>
  <si>
    <t>0014-00005557</t>
  </si>
  <si>
    <t>EX-2020-90015848-APN-DTYC#MS</t>
  </si>
  <si>
    <t>IF-2020-90015440-APN-DTYC#MS</t>
  </si>
  <si>
    <t>0014-00005558</t>
  </si>
  <si>
    <t>EX-2020-90019301-APN-DTYC#MS</t>
  </si>
  <si>
    <t>IF-2020-90019063-APN-DTYC#MS</t>
  </si>
  <si>
    <t xml:space="preserve"> RE-2020-90018084-APN-DTYC#MS</t>
  </si>
  <si>
    <t>EX-2020-90023926-APN-DTYC#MS</t>
  </si>
  <si>
    <t>IF-2020-90023803-APN-DTYC#MS</t>
  </si>
  <si>
    <t>0014-00005559</t>
  </si>
  <si>
    <t>EX-2020-90028497-APN-DTYC#MS</t>
  </si>
  <si>
    <t>IF-2020-90028400-APN-DTYC#MS</t>
  </si>
  <si>
    <t>0014-00005560</t>
  </si>
  <si>
    <t>EX-2020-90063421-APN-DTYC#MS</t>
  </si>
  <si>
    <t>IF-2020-90062348-APN-DTYC#MS</t>
  </si>
  <si>
    <t>R-6-2708</t>
  </si>
  <si>
    <t>EX-2020-90066037-APN-DTYC#MS</t>
  </si>
  <si>
    <t>IF-2020-90065698-APN-DTYC#MS</t>
  </si>
  <si>
    <t>EX-2020-90068482-APN-DTYC#MS</t>
  </si>
  <si>
    <t>IF-2020-90067877-APN-DTYC#MS</t>
  </si>
  <si>
    <t>EX-2020-90071892-APN-DTYC#MS</t>
  </si>
  <si>
    <t>IF-2020-90071445-APN-DTYC#MS</t>
  </si>
  <si>
    <t>B-0009-00000140</t>
  </si>
  <si>
    <t>R-6-2710</t>
  </si>
  <si>
    <t>EX-2020-90078182-APN-DTYC#MS</t>
  </si>
  <si>
    <t>IF-2020-90077578-APN-DTYC#MS</t>
  </si>
  <si>
    <t>B-0009-00000139</t>
  </si>
  <si>
    <t>R-6-2712</t>
  </si>
  <si>
    <t>EX-2020-90085575-APN-DTYC#MS</t>
  </si>
  <si>
    <t>IF-2020-90085464-APN-DTYC#MS</t>
  </si>
  <si>
    <t>0014-00005561</t>
  </si>
  <si>
    <t>EX-2020-90086487-APN-DTYC#MS</t>
  </si>
  <si>
    <t>IF-2020-90086210-APN-DTYC#MS</t>
  </si>
  <si>
    <t>B-0008-00001828</t>
  </si>
  <si>
    <t>EX-2020-90088025-APN-DTYC#MS</t>
  </si>
  <si>
    <t>IF-2020-90087945-APN-DTYC#MS</t>
  </si>
  <si>
    <t>0014-00005562</t>
  </si>
  <si>
    <t>EX-2020-90090190-APN-DTYC#MS</t>
  </si>
  <si>
    <t>IF-2020-90089531-APN-DTYC#MS</t>
  </si>
  <si>
    <t>B-0008-00001829</t>
  </si>
  <si>
    <t>EX-2020-90090967-APN-DTYC#MS</t>
  </si>
  <si>
    <t>IF-2020-90090845-APN-DTYC#MS</t>
  </si>
  <si>
    <t>B-0009-00000132</t>
  </si>
  <si>
    <t>R-6-2762</t>
  </si>
  <si>
    <t>EX-2020-90095833-APN-DTYC#MS</t>
  </si>
  <si>
    <t>IF-2020-90095634-APN-DTYC#MS</t>
  </si>
  <si>
    <t>B-0009-00000127</t>
  </si>
  <si>
    <t>R-6-2944</t>
  </si>
  <si>
    <t>EX-2020-90105156-APN-DTYC#MS</t>
  </si>
  <si>
    <t>IF-2020-90105022-APN-DTYC#MS</t>
  </si>
  <si>
    <t>B-0009-00000138</t>
  </si>
  <si>
    <t>R-6-2711</t>
  </si>
  <si>
    <t>EX-2020-90114289-APN-DTYC#MS</t>
  </si>
  <si>
    <t>IF-2020-90113231-APN-DTYC#MS</t>
  </si>
  <si>
    <t>B-0009-00000137</t>
  </si>
  <si>
    <t>R-6-2818</t>
  </si>
  <si>
    <t>EX-2020-90117539-APN-DTYC#MS</t>
  </si>
  <si>
    <t>IF-2020-90117392-APN-DTYC#MS</t>
  </si>
  <si>
    <t>B-0009-00000136</t>
  </si>
  <si>
    <t>R-6-2769</t>
  </si>
  <si>
    <t>EX-2020-90122463-APN-DTYC#MS</t>
  </si>
  <si>
    <t>IF-2020-90121924-APN-DTYC#MS</t>
  </si>
  <si>
    <t>B-0009-00000135</t>
  </si>
  <si>
    <t>R-6-2779</t>
  </si>
  <si>
    <t>EX-2020-90125289-APN-DTYC#MS</t>
  </si>
  <si>
    <t>IF-2020-90124659-APN-DTYC#MS</t>
  </si>
  <si>
    <t>B-0009-00000134</t>
  </si>
  <si>
    <t>R-6-2771</t>
  </si>
  <si>
    <t>EX-2020-90127478-APN-DTYC#MS</t>
  </si>
  <si>
    <t>IF-2020-90127117-APN-DTYC#MS</t>
  </si>
  <si>
    <t>B-0009-00000133</t>
  </si>
  <si>
    <t>R-6-2781</t>
  </si>
  <si>
    <t>EX-2020-90129658-APN-DTYC#MS</t>
  </si>
  <si>
    <t>IF-2020-90129288-APN-DTYC#MS</t>
  </si>
  <si>
    <t>B-0009-00000130</t>
  </si>
  <si>
    <t>R-6-2831</t>
  </si>
  <si>
    <t>EX-2020-90132004-APN-DTYC#MS</t>
  </si>
  <si>
    <t>IF-2020-90131957-APN-DTYC#MS</t>
  </si>
  <si>
    <t>B-0009-00000129</t>
  </si>
  <si>
    <t>R-6-2782</t>
  </si>
  <si>
    <t>EX-2020-90134540-APN-DTYC#MS</t>
  </si>
  <si>
    <t>IF-2020-90134393-APN-DTYC#MS</t>
  </si>
  <si>
    <t>B-0009-00000126</t>
  </si>
  <si>
    <t>R-6-2772</t>
  </si>
  <si>
    <t>EX-2020-90137671-APN-DTYC#MS</t>
  </si>
  <si>
    <t>IF-2020-90137579-APN-DTYC#MS</t>
  </si>
  <si>
    <t>B-0009-00000125</t>
  </si>
  <si>
    <t>R-6-2768</t>
  </si>
  <si>
    <t>EX-2020-90147220-APN-DTYC#MS</t>
  </si>
  <si>
    <t>IF-2020-90145473-APN-DTYC#MS</t>
  </si>
  <si>
    <t>0150B00164286</t>
  </si>
  <si>
    <t>EX-2020-90184966-APN-DTYC#MS</t>
  </si>
  <si>
    <t>IF-2020-90184351-APN-DTYC#MS</t>
  </si>
  <si>
    <t>00006-00000035</t>
  </si>
  <si>
    <t>Aplica S/fc N°141 (ANT 30%)</t>
  </si>
  <si>
    <t>EX-2020-90761643-APN-DTYC#MS</t>
  </si>
  <si>
    <t>IF-2020-90759024-APN-DTYC#MS</t>
  </si>
  <si>
    <t>0143-00025128</t>
  </si>
  <si>
    <t>EX-2020-90780015-APN-DTYC#MS</t>
  </si>
  <si>
    <t>IF-2020-90778242-APN-DTYC#MS</t>
  </si>
  <si>
    <t>0143-00025129</t>
  </si>
  <si>
    <t>ENVASE DE 120 ML.</t>
  </si>
  <si>
    <t>EX-2020-90785572-APN-DTYC#MS</t>
  </si>
  <si>
    <t>IF-2020-90783973-APN-DTYC#MS</t>
  </si>
  <si>
    <t>0143-00025130</t>
  </si>
  <si>
    <t>EX-2020-90789834-APN-DTYC#MS</t>
  </si>
  <si>
    <t>IF-2020-90788713-APN-DTYC#MS</t>
  </si>
  <si>
    <t>0143-00025131</t>
  </si>
  <si>
    <t>EX-2020-90794511-APN-DTYC#MS</t>
  </si>
  <si>
    <t>IF-2020-90787024-APN-DTYC#MS</t>
  </si>
  <si>
    <t>00002-00000067</t>
  </si>
  <si>
    <t>COOPERATIVA DE TRABAJO MANOS BERISSENSES LIMITADA</t>
  </si>
  <si>
    <t>2.2.2-915.83</t>
  </si>
  <si>
    <t>CAMISOLIN</t>
  </si>
  <si>
    <t>EX-2020-91366560-APN-DTYC#MS</t>
  </si>
  <si>
    <t>IF-2020-91366478-APN-DTYC#MS</t>
  </si>
  <si>
    <t>2975B00093180</t>
  </si>
  <si>
    <t>29/12/20 12:00:00 a.m.</t>
  </si>
  <si>
    <t>EX-2020-91365813-APN-DTYC#MS</t>
  </si>
  <si>
    <t>IF-2020-91365612-APN-DTYC#MS</t>
  </si>
  <si>
    <t>2975B00093181</t>
  </si>
  <si>
    <t>EX-2020-91364708-APN-DTYC#MS</t>
  </si>
  <si>
    <t>IF-2020-91364624-APN-DTYC#MS</t>
  </si>
  <si>
    <t>2975B00093157</t>
  </si>
  <si>
    <t>23/12/20 12:00:00 a.m.</t>
  </si>
  <si>
    <t>EX-2020-91363749-APN-DTYC#MS</t>
  </si>
  <si>
    <t>IF-2020-91363552-APN-DTYC#MS</t>
  </si>
  <si>
    <t>2975B00093158</t>
  </si>
  <si>
    <t>EX-2020-91362487-APN-DTYC#MS</t>
  </si>
  <si>
    <t>IF-2020-91362238-APN-DTYC#MS</t>
  </si>
  <si>
    <t>2975B00093159</t>
  </si>
  <si>
    <t>EX-2020-91361222-APN-DTYC#MS</t>
  </si>
  <si>
    <t>IF-2020-91360998-APN-DTYC#MS</t>
  </si>
  <si>
    <t>2975B00093160</t>
  </si>
  <si>
    <t>EX-2020-91338064-APN-DTYC#MS</t>
  </si>
  <si>
    <t>IF-2020-91296759-APN-DTYC#MS</t>
  </si>
  <si>
    <t>0009-00004280</t>
  </si>
  <si>
    <t>2.5.2-9500.1</t>
  </si>
  <si>
    <t>MISOPROSTOL 25 mcg</t>
  </si>
  <si>
    <t>comprimidos vaginales</t>
  </si>
  <si>
    <t>EX-2020-91216053-APN-DTYC#MS</t>
  </si>
  <si>
    <t>IF-2020-91215504-APN-DTYC#MS</t>
  </si>
  <si>
    <t>B00002-00003266</t>
  </si>
  <si>
    <t>EX-2020-91210896-APN-DTYC#MS</t>
  </si>
  <si>
    <t>IF-2020-91210671-APN-DTYC#MS</t>
  </si>
  <si>
    <t>B-0008-00001830</t>
  </si>
  <si>
    <t>EX-2020-91151393-APN-DTYC#MS</t>
  </si>
  <si>
    <t>IF-2020-91149881-APN-DTYC#MS</t>
  </si>
  <si>
    <t>B00002-00003264</t>
  </si>
  <si>
    <t>EX-2020-91093747-APN-DTYC#MS</t>
  </si>
  <si>
    <t>IF-2020-91092830-APN-DTYC#MS</t>
  </si>
  <si>
    <t>300-6433</t>
  </si>
  <si>
    <t>24/12/20 12:00:00 a.m.</t>
  </si>
  <si>
    <t>EX-2020-91782875-APN-DTYC#MS</t>
  </si>
  <si>
    <t>IF-2020-91782703-APN-DTYC#MS</t>
  </si>
  <si>
    <t>0009-00007178</t>
  </si>
  <si>
    <t>17/12/20 12:00:00 a.m.</t>
  </si>
  <si>
    <t>RTO 243377</t>
  </si>
  <si>
    <t>EX-2020-91633571-APN-DTYC#MS</t>
  </si>
  <si>
    <t>IF-2020-91632622-APN-DTYC#MS</t>
  </si>
  <si>
    <t>B00002-00003267</t>
  </si>
  <si>
    <t>30/12/20 12:00:00 a.m.</t>
  </si>
  <si>
    <t>EX-2020-91523933-APN-DTYC#MS</t>
  </si>
  <si>
    <t>IF-2020-91522384-APN-DTYC#MS</t>
  </si>
  <si>
    <t>00006-00000036</t>
  </si>
  <si>
    <t>Aplica S/fc N°142 (ANT 30%)</t>
  </si>
  <si>
    <t>EX-2020-91522594-APN-DTYC#MS</t>
  </si>
  <si>
    <t>IF-2020-91521687-APN-DTYC#MS</t>
  </si>
  <si>
    <t>22/12/20 12:00:00 a.m.</t>
  </si>
  <si>
    <t>DOCFI-2020-65684613</t>
  </si>
  <si>
    <t>EX-2020-91508628-APN-DTYC#MS</t>
  </si>
  <si>
    <t>IF-2020-91501287-APN-DTYC#MS</t>
  </si>
  <si>
    <t>0020-00004750</t>
  </si>
  <si>
    <t>Dr.Lazar &amp; Cía S.A Quimica E Industrial</t>
  </si>
  <si>
    <t>EX-2020-91484297-APN-DTYC#MS</t>
  </si>
  <si>
    <t>IF-2020-91481016-APN-DTYC#MS</t>
  </si>
  <si>
    <t>EX-2020-91888761-APN-DTYC#MS</t>
  </si>
  <si>
    <t>IF-2020-91888388-APN-DTYC#MS</t>
  </si>
  <si>
    <t>0009-00004286</t>
  </si>
  <si>
    <t>Misoprostol 25 mcg</t>
  </si>
  <si>
    <t>58.74</t>
  </si>
  <si>
    <t>EX-2020-91837192-APN-DTYC#MS</t>
  </si>
  <si>
    <t>IF-2020-90883816-APN-DTYC#MS</t>
  </si>
  <si>
    <t>EX-2021-182912-APN-DTYC#MS</t>
  </si>
  <si>
    <t>IF-2021-00182824-APN-DTYC#MS</t>
  </si>
  <si>
    <t>0186-00001457</t>
  </si>
  <si>
    <t>EX-2021-182416-APN-DTYC#MS</t>
  </si>
  <si>
    <t>IF-2021-00182322-APN-DTYC#MS</t>
  </si>
  <si>
    <t>0186-00001456</t>
  </si>
  <si>
    <t>EX-2021-541278-APN-DTYC#MS</t>
  </si>
  <si>
    <t>IF-2021-00541163-APN-DTYC#MS</t>
  </si>
  <si>
    <t>rto 243376</t>
  </si>
  <si>
    <t>EX-2021-488686-APN-DTYC#MS</t>
  </si>
  <si>
    <t>IF-2021-00488040-APN-DTYC#MS</t>
  </si>
  <si>
    <t>00002-00000066</t>
  </si>
  <si>
    <t>4/1/21 12:00:00 a.m.</t>
  </si>
  <si>
    <t>EX-2021-467162-APN-DTYC#MS</t>
  </si>
  <si>
    <t>IF-2021-00465708-APN-DTYC#MS</t>
  </si>
  <si>
    <t>00002-00000065</t>
  </si>
  <si>
    <t>EX-2021-432836-APN-DTYC#MS</t>
  </si>
  <si>
    <t>IF-2021-00432777-APN-DTYC#MS</t>
  </si>
  <si>
    <t>EX-2021-429110-APN-DTYC#MS</t>
  </si>
  <si>
    <t>IF-2021-00429016-APN-DTYC#MS</t>
  </si>
  <si>
    <t>2237/2238/2239/2240/2243/2246/2247/2249/2253/2254</t>
  </si>
  <si>
    <t>EX-2021-425985-APN-DTYC#MS</t>
  </si>
  <si>
    <t>IF-2021-00425905-APN-DTYC#MS</t>
  </si>
  <si>
    <t>2255/2262</t>
  </si>
  <si>
    <t>FACTOR VIII RECOMB LIOF+SOLV X 1 UI  ADVATE 500 UI</t>
  </si>
  <si>
    <t>EX-2021-373023-APN-DTYC#MS</t>
  </si>
  <si>
    <t>IF-2021-00372953-APN-DTYC#MS</t>
  </si>
  <si>
    <t>2276/2278/2280/2298/2299/2302/2304/2309</t>
  </si>
  <si>
    <t>EX-2021-363021-APN-DTYC#MS</t>
  </si>
  <si>
    <t>IF-2021-00362797-APN-DTYC#MS</t>
  </si>
  <si>
    <t>2221/2275/2277/2279/2297/2300/2303/2308/2379/2380</t>
  </si>
  <si>
    <t>EX-2021-352623-APN-DTYC#MS</t>
  </si>
  <si>
    <t>IF-2021-00352529-APN-DTYC#MS</t>
  </si>
  <si>
    <t>2205/2212/2213/2220</t>
  </si>
  <si>
    <t>EX-2021-276576-APN-DTYC#MS</t>
  </si>
  <si>
    <t>IF-2021-00275840-APN-DTYC#MS</t>
  </si>
  <si>
    <t>B034400002794</t>
  </si>
  <si>
    <t>EX-2021-243946-APN-DTYC#MS</t>
  </si>
  <si>
    <t>IF-2021-00243438-APN-DTYC#MS</t>
  </si>
  <si>
    <t>B034400002791</t>
  </si>
  <si>
    <t>EX-2021-239356-APN-DTYC#MS</t>
  </si>
  <si>
    <t>IF-2021-00238336-APN-DTYC#MS</t>
  </si>
  <si>
    <t>B034400002790</t>
  </si>
  <si>
    <t>EX-2021-950125-APN-DTYC#MS</t>
  </si>
  <si>
    <t>IF-2021-00949975-APN-DTYC#MS</t>
  </si>
  <si>
    <t>0186-00001462</t>
  </si>
  <si>
    <t>EX-2021-949327-APN-DTYC#MS</t>
  </si>
  <si>
    <t>IF-2021-00949043-APN-DTYC#MS</t>
  </si>
  <si>
    <t>0186-00001461</t>
  </si>
  <si>
    <t>30/12/21 12:00:00 a.m.</t>
  </si>
  <si>
    <t>EX-2021-948204-APN-DTYC#MS</t>
  </si>
  <si>
    <t>IF-2021-00948065-APN-DTYC#MS</t>
  </si>
  <si>
    <t>0186-00001460</t>
  </si>
  <si>
    <t>22/12/21 12:00:00 a.m.</t>
  </si>
  <si>
    <t>EX-2021-947229-APN-DTYC#MS</t>
  </si>
  <si>
    <t>IF-2021-00947209-APN-DTYC#MS</t>
  </si>
  <si>
    <t>0186-00001459</t>
  </si>
  <si>
    <t>EX-2021-701265-APN-DTYC#MS</t>
  </si>
  <si>
    <t>IF-2021-00701018-APN-DTYC#MS</t>
  </si>
  <si>
    <t>0009-00007260</t>
  </si>
  <si>
    <t>RTO 243691</t>
  </si>
  <si>
    <t>EX-2021-696983-APN-DTYC#MS</t>
  </si>
  <si>
    <t>IF-2021-00695819-APN-DTYC#MS</t>
  </si>
  <si>
    <t>31/12/20 12:00:00 a.m.</t>
  </si>
  <si>
    <t>EX-2021-693149-APN-DTYC#MS</t>
  </si>
  <si>
    <t>IF-2021-00691919-APN-DTYC#MS</t>
  </si>
  <si>
    <t>B034400002802</t>
  </si>
  <si>
    <t>5/1/21 12:00:00 a.m.</t>
  </si>
  <si>
    <t>EX-2021-673927-APN-DTYC#MS</t>
  </si>
  <si>
    <t>IF-2021-00672366-APN-DTYC#MS</t>
  </si>
  <si>
    <t>0001-00005977</t>
  </si>
  <si>
    <t>0002-00000669</t>
  </si>
  <si>
    <t>Legitimo abono</t>
  </si>
  <si>
    <t>EX-2021-1696556-APN-DTYC#MS</t>
  </si>
  <si>
    <t>IF-2021-01696518-APN-DTYC#MS</t>
  </si>
  <si>
    <t>2017-00146018</t>
  </si>
  <si>
    <t>1/1/21 12:00:00 a.m.</t>
  </si>
  <si>
    <t>RE-2021-01695226-APN-DTYC#MS</t>
  </si>
  <si>
    <t>EX-2021-1605126-APN-DTYC#MS</t>
  </si>
  <si>
    <t>IF-2021-01604668-APN-DTYC#MS</t>
  </si>
  <si>
    <t>0003-00157141</t>
  </si>
  <si>
    <t>7/1/21 12:00:00 a.m.</t>
  </si>
  <si>
    <t>RS-2020-3795553-APN-MS</t>
  </si>
  <si>
    <t>HABITAT ECOLOGICO SA</t>
  </si>
  <si>
    <t>57000.00</t>
  </si>
  <si>
    <t>EX-2021-1600436-APN-DTYC#MS</t>
  </si>
  <si>
    <t>IF-2021-01598954-APN-DTYC#MS</t>
  </si>
  <si>
    <t>0003-00157140</t>
  </si>
  <si>
    <t>3800000.00</t>
  </si>
  <si>
    <t>EX-2021-1592154-APN-DTYC#MS</t>
  </si>
  <si>
    <t>IF-2021-01589638-APN-DTYC#MS</t>
  </si>
  <si>
    <t>00002-00000068</t>
  </si>
  <si>
    <t>--</t>
  </si>
  <si>
    <t xml:space="preserve">COOPERATIVA DE TRABAJO MANOS BERISSENSES LIMITADA </t>
  </si>
  <si>
    <t xml:space="preserve">CAMISOLIN </t>
  </si>
  <si>
    <t>EX-2021-1799726-APN-DTYC#MS</t>
  </si>
  <si>
    <t>IF-2021-01799613-APN-DTYC#MS</t>
  </si>
  <si>
    <t>0002-00000797</t>
  </si>
  <si>
    <t>19/2020</t>
  </si>
  <si>
    <t>16 alt 1</t>
  </si>
  <si>
    <t>EX-2021-1921224-APN-DTYC#MS</t>
  </si>
  <si>
    <t>IF-2021-01918768-APN-DTYC#MS</t>
  </si>
  <si>
    <t>B-0008-00001832</t>
  </si>
  <si>
    <t>EX-2021-2020173-APN-DTYC#MS</t>
  </si>
  <si>
    <t>IF-2021-02013527-APN-DTYC#MS</t>
  </si>
  <si>
    <t>0004-00000091</t>
  </si>
  <si>
    <t>2.5.2-711.11</t>
  </si>
  <si>
    <t>ALCOHOL USO MEDICINAL; PUREZA: 70% PRESENTACION: ENVASE X 250CM3.</t>
  </si>
  <si>
    <t>EX-2021-2031961-APN-DTYC#MS</t>
  </si>
  <si>
    <t>IF-2021-02031313-APN-DTYC#MS</t>
  </si>
  <si>
    <t>853.60</t>
  </si>
  <si>
    <t>EX-2021-2055452-APN-DTYC#MS</t>
  </si>
  <si>
    <t>IF-2021-02055052-APN-DTYC#MS</t>
  </si>
  <si>
    <t>0010-00012562</t>
  </si>
  <si>
    <t>jeringas descartables con aguja</t>
  </si>
  <si>
    <t>EX-2021-2083310-APN-DTYC#MS</t>
  </si>
  <si>
    <t>IF-2021-02082295-APN-DTYC#MS</t>
  </si>
  <si>
    <t>00006-00000037</t>
  </si>
  <si>
    <t>Aplica S/fc N°143 (ANT 30%)</t>
  </si>
  <si>
    <t>EX-2021-2370528-APN-DTYC#MS</t>
  </si>
  <si>
    <t>IF-2021-02370105-APN-DTYC#MS</t>
  </si>
  <si>
    <t>0003-1089</t>
  </si>
  <si>
    <t>Miconazol 30 g</t>
  </si>
  <si>
    <t>EX-2021-2380306-APN-DTYC#MS</t>
  </si>
  <si>
    <t>IF-2021-02379272-APN-DTYC#MS</t>
  </si>
  <si>
    <t>EX-2021-2380396-APN-DTYC#MS</t>
  </si>
  <si>
    <t>IF-2020-91736153-APN-DTYC#MS</t>
  </si>
  <si>
    <t>B-0009-00000218</t>
  </si>
  <si>
    <t>XXXX</t>
  </si>
  <si>
    <t>13 Y 47</t>
  </si>
  <si>
    <t>Barbijo de triple capa Máscara tipo quirúrgica, de un solo uso</t>
  </si>
  <si>
    <t>19.5</t>
  </si>
  <si>
    <t>EX-2021-2405438-APN-DTYC#MS</t>
  </si>
  <si>
    <t>IF-2021-02403971-APN-DTYC#MS</t>
  </si>
  <si>
    <t>B-0009-00000223</t>
  </si>
  <si>
    <t>ZZZZ</t>
  </si>
  <si>
    <t>EX-2021-2418513-APN-DTYC#MS</t>
  </si>
  <si>
    <t>IF-2021-02416420-APN-DTYC#MS</t>
  </si>
  <si>
    <t>2104 - 00000085</t>
  </si>
  <si>
    <t>2.5.2-1828.67</t>
  </si>
  <si>
    <t>ANTIRETROVIRALES;TIPO:MONODROGA,DROGA GENERICA:MARAVIROC,FORMAFARMACEUTICA:COMPRIMIDO,PRESENTACION:150 mGr</t>
  </si>
  <si>
    <t>EX-2021-2509824-APN-DTYC#MS</t>
  </si>
  <si>
    <t>IF-2021-02509665-APN-DTYC#MS</t>
  </si>
  <si>
    <t>2975B00093576</t>
  </si>
  <si>
    <t>EX-2021-2512635-APN-DTYC#MS</t>
  </si>
  <si>
    <t>IF-2021-02512392-APN-DTYC#MS</t>
  </si>
  <si>
    <t>2975B00093586</t>
  </si>
  <si>
    <t>EX-2021-2576079-APN-DTYC#MS</t>
  </si>
  <si>
    <t>IF-2021-02569567-APN-DTYC#MS</t>
  </si>
  <si>
    <t>0200B00002101</t>
  </si>
  <si>
    <t>EX-2021-2590651-APN-DTYC#MS</t>
  </si>
  <si>
    <t>IF-2021-02588009-APN-DTYC#MS</t>
  </si>
  <si>
    <t>0200B00002102</t>
  </si>
  <si>
    <t>EX-2021-2597002-APN-DTYC#MS</t>
  </si>
  <si>
    <t>IF-2021-02595658-APN-DTYC#MS</t>
  </si>
  <si>
    <t>0143-23824</t>
  </si>
  <si>
    <t>EX-2021-2601427-APN-DTYC#MS</t>
  </si>
  <si>
    <t>IF-2021-02600242-APN-DTYC#MS</t>
  </si>
  <si>
    <t>EX-2021-2612382-APN-DTYC#MS</t>
  </si>
  <si>
    <t>IF-2021-02607879-APN-DTYC#MS</t>
  </si>
  <si>
    <t>0200B00002103</t>
  </si>
  <si>
    <t>EX-2021-2615969-APN-DTYC#MS</t>
  </si>
  <si>
    <t>IF-2021-02613588-APN-DTYC#MS</t>
  </si>
  <si>
    <t>2975B00093425</t>
  </si>
  <si>
    <t>EX-2021-2619275-APN-DTYC#MS</t>
  </si>
  <si>
    <t>IF-2021-02619111-APN-DTYC#MS</t>
  </si>
  <si>
    <t>2975B00093424</t>
  </si>
  <si>
    <t>EX-2021-2681134-APN-DTYC#MS</t>
  </si>
  <si>
    <t>IF-2021-02681043-APN-DTYC#MS</t>
  </si>
  <si>
    <t>2975B00093223</t>
  </si>
  <si>
    <t>EX-2021-2681581-APN-DTYC#MS</t>
  </si>
  <si>
    <t>IF-2021-02681527-APN-DTYC#MS</t>
  </si>
  <si>
    <t>2975B00093224</t>
  </si>
  <si>
    <t>EX-2021-2681960-APN-DTYC#MS</t>
  </si>
  <si>
    <t>IF-2021-02681900-APN-DTYC#MS</t>
  </si>
  <si>
    <t>2975B00093225</t>
  </si>
  <si>
    <t>EX-2021-2754777-APN-DTYC#MS</t>
  </si>
  <si>
    <t>IF-2021-02754409-APN-DTYC#MS</t>
  </si>
  <si>
    <t>0008-00001194</t>
  </si>
  <si>
    <t>EX-2021-2768699-APN-DTYC#MS</t>
  </si>
  <si>
    <t>IF-2021-02767468-APN-DTYC#MS</t>
  </si>
  <si>
    <t>0008-00001196</t>
  </si>
  <si>
    <t>EX-2021-2772680-APN-DTYC#MS</t>
  </si>
  <si>
    <t>IF-2021-02767698-APN-DTYC#MS</t>
  </si>
  <si>
    <t>00002-00000085</t>
  </si>
  <si>
    <t>2.5.2-1724-241</t>
  </si>
  <si>
    <t>MORFINA CLORHIDRATO 10 MG</t>
  </si>
  <si>
    <t>comprimido</t>
  </si>
  <si>
    <t>2.5.2-1724.58</t>
  </si>
  <si>
    <t>METADONA CLORHIDRATO 5 MG</t>
  </si>
  <si>
    <t>EX-2021-2790040-APN-DTYC#MS</t>
  </si>
  <si>
    <t>IF-2021-02789687-APN-DTYC#MS</t>
  </si>
  <si>
    <t>0008-00001199</t>
  </si>
  <si>
    <t>EX-2021-2836520-APN-DTYC#MS</t>
  </si>
  <si>
    <t>IF-2021-02834856-APN-DTYC#MS</t>
  </si>
  <si>
    <t>0200B00002104</t>
  </si>
  <si>
    <t>EX-2021-2851616-APN-DTYC#MS</t>
  </si>
  <si>
    <t>IF-2021-02850883-APN-DTYC#MS</t>
  </si>
  <si>
    <t>C00014-00000272</t>
  </si>
  <si>
    <t>PRESTACIONES MEDICAS OCTUBRE 2020</t>
  </si>
  <si>
    <t>2976958.29</t>
  </si>
  <si>
    <t>EX-2021-2854078-APN-DTYC#MS</t>
  </si>
  <si>
    <t>IF-2021-02851305-APN-DTYC#MS</t>
  </si>
  <si>
    <t>0200B00002105</t>
  </si>
  <si>
    <t>EX-2021-2855656-APN-DTYC#MS</t>
  </si>
  <si>
    <t>IF-2021-02855306-APN-DTYC#MS</t>
  </si>
  <si>
    <t>C00014-00000278</t>
  </si>
  <si>
    <t>PRESTACIONES MEDICAS NOVIEMBRE 2020</t>
  </si>
  <si>
    <t>2569676.7</t>
  </si>
  <si>
    <t>EX-2021-2858764-APN-DTYC#MS</t>
  </si>
  <si>
    <t>IF-2021-02858524-APN-DTYC#MS</t>
  </si>
  <si>
    <t>C00014-00000285</t>
  </si>
  <si>
    <t>4922104.71</t>
  </si>
  <si>
    <t>EX-2021-3008156-APN-DTYC#MS</t>
  </si>
  <si>
    <t>IF-2021-03005772-APN-DTYC#MS</t>
  </si>
  <si>
    <t>B00004-00000607</t>
  </si>
  <si>
    <t>R0001-00024247</t>
  </si>
  <si>
    <t>FIBRAN SUR S.A.</t>
  </si>
  <si>
    <t>EX-2021-3238793-APN-DTYC#MS</t>
  </si>
  <si>
    <t>IF-2021-03238638-APN-DTYC#MS</t>
  </si>
  <si>
    <t>0005-00006948</t>
  </si>
  <si>
    <t>80-4452-OC20</t>
  </si>
  <si>
    <t>1.96</t>
  </si>
  <si>
    <t>EX-2021-3242902-APN-DTYC#MS</t>
  </si>
  <si>
    <t>IF-2021-03242105-APN-DTYC#MS</t>
  </si>
  <si>
    <t>0005-00006947</t>
  </si>
  <si>
    <t>EX-2021-3244464-APN-DTYC#MS</t>
  </si>
  <si>
    <t>IF-2021-03244023-APN-DTYC#MS</t>
  </si>
  <si>
    <t>B-0009-00000276</t>
  </si>
  <si>
    <t>R-6-2713</t>
  </si>
  <si>
    <t>EX-2021-3245821-APN-DTYC#MS</t>
  </si>
  <si>
    <t>IF-2021-03245595-APN-DTYC#MS</t>
  </si>
  <si>
    <t>0005-0000646</t>
  </si>
  <si>
    <t>EX-2021-3249468-APN-DTYC#MS</t>
  </si>
  <si>
    <t>IF-2021-03249169-APN-DTYC#MS</t>
  </si>
  <si>
    <t>0005-0000645</t>
  </si>
  <si>
    <t>EX-2021-3252917-APN-DTYC#MS</t>
  </si>
  <si>
    <t>IF-2021-03252640-APN-DTYC#MS</t>
  </si>
  <si>
    <t>0005-0000644</t>
  </si>
  <si>
    <t>EX-2021-3324638-APN-DTYC#MS</t>
  </si>
  <si>
    <t>IF-2021-03324420-APN-DTYC#MS</t>
  </si>
  <si>
    <t>0005-00006951</t>
  </si>
  <si>
    <t>EX-2021-3331012-APN-DTYC#MS</t>
  </si>
  <si>
    <t>IF-2021-03330418-APN-DTYC#MS</t>
  </si>
  <si>
    <t>0005-00006950</t>
  </si>
  <si>
    <t>EX-2021-3333863-APN-DTYC#MS</t>
  </si>
  <si>
    <t>IF-2021-03333595-APN-DTYC#MS</t>
  </si>
  <si>
    <t>EX-2021-3338760-APN-DTYC#MS</t>
  </si>
  <si>
    <t>IF-2021-03338349-APN-DTYC#MS</t>
  </si>
  <si>
    <t>0005-00006949</t>
  </si>
  <si>
    <t>EX-2021-3760121-APN-DTYC#MS</t>
  </si>
  <si>
    <t>IF-2021-03759269-APN-DTYC#MS</t>
  </si>
  <si>
    <t>B-700-174</t>
  </si>
  <si>
    <t>8/5/20 12:00:00 a.m.</t>
  </si>
  <si>
    <t>EX-2021-3632781-APN-DTYC#MS</t>
  </si>
  <si>
    <t>IF-2021-03627168-APN-DTYC#MS</t>
  </si>
  <si>
    <t>00010-00000259</t>
  </si>
  <si>
    <t>14/1/21 12:00:00 a.m.</t>
  </si>
  <si>
    <t>..........</t>
  </si>
  <si>
    <t xml:space="preserve">Camisolin o bata de un solo uso </t>
  </si>
  <si>
    <t>EX-2021-3524128-APN-DTYC#MS</t>
  </si>
  <si>
    <t>IF-2021-03522357-APN-DTYC#MS</t>
  </si>
  <si>
    <t>0006-00001000</t>
  </si>
  <si>
    <t>13/1/21 12:00:00 a.m.</t>
  </si>
  <si>
    <t>EX-2021-3518996-APN-DTYC#MS</t>
  </si>
  <si>
    <t>IF-2021-03517948-APN-DTYC#MS</t>
  </si>
  <si>
    <t>0006-00000999</t>
  </si>
  <si>
    <t>EX-2021-5026983-APN-DTYC#MS</t>
  </si>
  <si>
    <t>IF-2021-05025299-APN-DTYC#MS</t>
  </si>
  <si>
    <t>0004-00004405</t>
  </si>
  <si>
    <t>PRESERVATIVOS; TIPO: LATEX Y GEL LUBRICANTE, PRESENTACION: KIT, MEDIDA: 160 X 52 X 0,04 A 0,08 mm</t>
  </si>
  <si>
    <t>EX-2021-5021876-APN-DTYC#MS</t>
  </si>
  <si>
    <t>IF-2021-05021497-APN-DTYC#MS</t>
  </si>
  <si>
    <t>B0000700001299</t>
  </si>
  <si>
    <t>R00008-000010694/702/703/705/707/708/709/712/713/715</t>
  </si>
  <si>
    <t>EX-2021-5019128-APN-DTYC#MS</t>
  </si>
  <si>
    <t>IF-2021-05018820-APN-DTYC#MS</t>
  </si>
  <si>
    <t>B0000700001298</t>
  </si>
  <si>
    <t>R00008-000010534/539/594</t>
  </si>
  <si>
    <t>EX-2021-4869930-APN-DTYC#MS</t>
  </si>
  <si>
    <t>IF-2021-04866583-APN-DTYC#MS</t>
  </si>
  <si>
    <t>0024-00082082</t>
  </si>
  <si>
    <t>xxx</t>
  </si>
  <si>
    <t>Nulojix</t>
  </si>
  <si>
    <t>EX-2021-4846284-APN-DTYC#MS</t>
  </si>
  <si>
    <t>IF-2021-04846229-APN-DTYC#MS</t>
  </si>
  <si>
    <t>0057 - 00003687</t>
  </si>
  <si>
    <t>EX-2021-4686705-APN-DTYC#MS</t>
  </si>
  <si>
    <t>IF-2021-04686398-APN-DTYC#MS</t>
  </si>
  <si>
    <t>0005-00006973</t>
  </si>
  <si>
    <t>80-1120-oc20</t>
  </si>
  <si>
    <t>EX-2021-4618028-APN-DTYC#MS</t>
  </si>
  <si>
    <t>IF-2021-04608983-APN-DTYC#MS</t>
  </si>
  <si>
    <t>B 0003-00018066</t>
  </si>
  <si>
    <t>2.5.1-8988.1536 (ZTEIW576C)</t>
  </si>
  <si>
    <t>DETERMINACIONES FENILALANINA NEONATAL ZENTECH</t>
  </si>
  <si>
    <t>2.5.1-8988.834 (ZTEGP576C)</t>
  </si>
  <si>
    <t>DETERMINACIONES TSH NEONATAL ZENTECH</t>
  </si>
  <si>
    <t>2.5.1-8988.1550 (ZTEIZ576C)</t>
  </si>
  <si>
    <t>DETERMINACIONES GALACTOSA TOTAL NEONATAL ZENTECH</t>
  </si>
  <si>
    <t>2.5.1-8988.112 (ZTEKH480)</t>
  </si>
  <si>
    <t>DETERMINACIONES BIOTINIDASA NEONATAL ZENTECH</t>
  </si>
  <si>
    <t>2.5.1-8988.1551 (ZTEGQ576C)</t>
  </si>
  <si>
    <t>DETERMINACIONES 17 OHP NEONATAL ZENTECH</t>
  </si>
  <si>
    <t>2.5.1-8988-1551(ZTEKR576C)</t>
  </si>
  <si>
    <t>DETERMINACIONES TRIPSINA NEONATAL ZENTECH</t>
  </si>
  <si>
    <t>EX-2021-4617678-APN-DTYC#MS</t>
  </si>
  <si>
    <t>IF-2021-04616786-APN-DTYC#MS</t>
  </si>
  <si>
    <t>B000700001247</t>
  </si>
  <si>
    <t>R00008 000010515/516/517/523/530/537/538/548/565/591/602/604/609</t>
  </si>
  <si>
    <t>EX-2021-4170333-APN-DTYC#MS</t>
  </si>
  <si>
    <t>IF-2021-04170180-APN-DTYC#MS</t>
  </si>
  <si>
    <t>0005-00006961</t>
  </si>
  <si>
    <t>EX-2021-4168655-APN-DTYC#MS</t>
  </si>
  <si>
    <t>IF-2021-04168474-APN-DTYC#MS</t>
  </si>
  <si>
    <t>0005-00006962</t>
  </si>
  <si>
    <t>EX-2021-4165960-APN-DTYC#MS</t>
  </si>
  <si>
    <t>IF-2021-04164827-APN-DTYC#MS</t>
  </si>
  <si>
    <t>0005-00006964</t>
  </si>
  <si>
    <t>EX-2021-4163333-APN-DTYC#MS</t>
  </si>
  <si>
    <t>IF-2021-04160833-APN-DTYC#MS</t>
  </si>
  <si>
    <t>0005-00006965</t>
  </si>
  <si>
    <t>EX-2021-4143335-APN-DTYC#MS</t>
  </si>
  <si>
    <t>IF-2021-04142023-APN-DTYC#MS</t>
  </si>
  <si>
    <t>B034400002821</t>
  </si>
  <si>
    <t>EX-2021-4042667-APN-DTYC#MS</t>
  </si>
  <si>
    <t>IF-2021-04041328-APN-DTYC#MS</t>
  </si>
  <si>
    <t>00006-00000038</t>
  </si>
  <si>
    <t xml:space="preserve">Overol de bioseguridad en SMS de 45 grs, manga larga con capucha y cierre delantero elástico en puños y cintura  </t>
  </si>
  <si>
    <t>EX-2021-5443993-APN-DTYC#MS</t>
  </si>
  <si>
    <t>IF-2021-05443786-APN-DTYC#MS</t>
  </si>
  <si>
    <t>0008-00001833</t>
  </si>
  <si>
    <t>EX-2021-5449487-APN-DTYC#MS</t>
  </si>
  <si>
    <t>IF-2021-05449353-APN-DTYC#MS</t>
  </si>
  <si>
    <t>0008-00001834</t>
  </si>
  <si>
    <t>EX-2021-5450983-APN-DTYC#MS</t>
  </si>
  <si>
    <t>IF-2021-05450259-APN-DTYC#MS</t>
  </si>
  <si>
    <t>0004-00000386</t>
  </si>
  <si>
    <t>EX-2021-5454272-APN-DTYC#MS</t>
  </si>
  <si>
    <t>IF-2021-05453889-APN-DTYC#MS</t>
  </si>
  <si>
    <t>0004-00000385</t>
  </si>
  <si>
    <t>EX-2021-5456827-APN-DTYC#MS</t>
  </si>
  <si>
    <t>IF-2021-05456734-APN-DTYC#MS</t>
  </si>
  <si>
    <t>0008-00001835</t>
  </si>
  <si>
    <t>EX-2021-5458932-APN-DTYC#MS</t>
  </si>
  <si>
    <t>IF-2021-05458653-APN-DTYC#MS</t>
  </si>
  <si>
    <t>0017-00006147</t>
  </si>
  <si>
    <t>EX-2021-5460498-APN-DTYC#MS</t>
  </si>
  <si>
    <t>IF-2021-05460324-APN-DTYC#MS</t>
  </si>
  <si>
    <t>0008-00001836</t>
  </si>
  <si>
    <t>EX-2021-5465144-APN-DTYC#MS</t>
  </si>
  <si>
    <t>IF-2021-05465033-APN-DTYC#MS</t>
  </si>
  <si>
    <t>0008-00001837</t>
  </si>
  <si>
    <t>EX-2021-5470218-APN-DTYC#MS</t>
  </si>
  <si>
    <t>IF-2021-05469913-APN-DTYC#MS</t>
  </si>
  <si>
    <t>0008-00001838</t>
  </si>
  <si>
    <t>EX-2021-5475365-APN-DTYC#MS</t>
  </si>
  <si>
    <t>IF-2021-05475101-APN-DTYC#MS</t>
  </si>
  <si>
    <t>0008-00001839</t>
  </si>
  <si>
    <t>EX-2021-5623964-APN-DTYC#MS</t>
  </si>
  <si>
    <t>IF-2021-05623845-APN-DTYC#MS</t>
  </si>
  <si>
    <t>0005-00006979</t>
  </si>
  <si>
    <t>EX-2021-5627396-APN-DTYC#MS</t>
  </si>
  <si>
    <t>IF-2021-05627084-APN-DTYC#MS</t>
  </si>
  <si>
    <t>0005-00006980</t>
  </si>
  <si>
    <t>EX-2021-5630640-APN-DTYC#MS</t>
  </si>
  <si>
    <t>0005-00006981</t>
  </si>
  <si>
    <t>EX-2021-5805647-APN-DTYC#MS</t>
  </si>
  <si>
    <t>0008-00001840</t>
  </si>
  <si>
    <t>EX-2021-5814396-APN-DTYC#MS</t>
  </si>
  <si>
    <t>0008-00001841</t>
  </si>
  <si>
    <t>EX-2021-5817904-APN-DTYC#MS</t>
  </si>
  <si>
    <t>0008-00001842</t>
  </si>
  <si>
    <t>EX-2021-7670139-APN-DTYC#MS</t>
  </si>
  <si>
    <t>IF-2021-07669511-APN-DTYC#MS</t>
  </si>
  <si>
    <t>2037B00002400</t>
  </si>
  <si>
    <t>RESOL-2021-325-APN-MS</t>
  </si>
  <si>
    <t>1,2,3,4,5,6</t>
  </si>
  <si>
    <t>Contratación del Servicio de Operador Logístico para vacunas de - 18° – Emergencia sanitaria COVID -19</t>
  </si>
  <si>
    <t>Anticipo</t>
  </si>
  <si>
    <t>EX-2021-7529718-APN-DTYC#MS</t>
  </si>
  <si>
    <t>IF-2021-07529411-APN-DTYC#MS</t>
  </si>
  <si>
    <t>0005-00006998</t>
  </si>
  <si>
    <t>EX-2021-7524225-APN-DTYC#MS</t>
  </si>
  <si>
    <t>IF-2021-07523604-APN-DTYC#MS</t>
  </si>
  <si>
    <t>Alcohol uso medicinal; pureza: 70% presentación: envase x 250cm3</t>
  </si>
  <si>
    <t>EX-2021-7518352-APN-DTYC#MS</t>
  </si>
  <si>
    <t>IF-2021-07517190-APN-DTYC#MS</t>
  </si>
  <si>
    <t>EX-2021-7505276-APN-DTYC#MS</t>
  </si>
  <si>
    <t>IF-2021-07504967-APN-DTYC#MS</t>
  </si>
  <si>
    <t>B-0008-00001845</t>
  </si>
  <si>
    <t>EX-2021-7492948-APN-DTYC#MS</t>
  </si>
  <si>
    <t>IF-2021-07492739-APN-DTYC#MS</t>
  </si>
  <si>
    <t>B-0008-00001844</t>
  </si>
  <si>
    <t>EX-2021-7486042-APN-DTYC#MS</t>
  </si>
  <si>
    <t>IF-2021-07485734-APN-DTYC#MS</t>
  </si>
  <si>
    <t>B-0008-00001843</t>
  </si>
  <si>
    <t>EX-2021-7406153-APN-DTYC#MS</t>
  </si>
  <si>
    <t>IF-2021-07404437-APN-DTYC#MS</t>
  </si>
  <si>
    <t>0002B00000191</t>
  </si>
  <si>
    <t>EX-2021-7402734-APN-DTYC#MS</t>
  </si>
  <si>
    <t>IF-2021-07400564-APN-DTYC#MS</t>
  </si>
  <si>
    <t>0002B00000190</t>
  </si>
  <si>
    <t>EX-2021-7399012-APN-DTYC#MS</t>
  </si>
  <si>
    <t>IF-2021-07397387-APN-DTYC#MS</t>
  </si>
  <si>
    <t>0002B00000189</t>
  </si>
  <si>
    <t>EX-2021-7395077-APN-DTYC#MS</t>
  </si>
  <si>
    <t>IF-2021-07388683-APN-DTYC#MS</t>
  </si>
  <si>
    <t>0002B00000188</t>
  </si>
  <si>
    <t>EX-2021-7371864-APN-DTYC#MS</t>
  </si>
  <si>
    <t>IF-2021-07371628-APN-DTYC#MS</t>
  </si>
  <si>
    <t>B030300141448</t>
  </si>
  <si>
    <t>2.5.2-3956.67</t>
  </si>
  <si>
    <t>asparaginasa pegliada</t>
  </si>
  <si>
    <t>vial x 1</t>
  </si>
  <si>
    <t>EX-2021-6989447-APN-DTYC#MS</t>
  </si>
  <si>
    <t>IF-2021-06989052-APN-DTYC#MS</t>
  </si>
  <si>
    <t>B-0015_00061722</t>
  </si>
  <si>
    <t>HORMONAS MEDICINALES; TIPO: ASOCIACION, DROGA GENERICA: SOMATOTROFINA HUMANA</t>
  </si>
  <si>
    <t>EX-2021-6985199-APN-DTYC#MS</t>
  </si>
  <si>
    <t>IF-2021-06984660-APN-DTYC#MS</t>
  </si>
  <si>
    <t>B-0015_00061721</t>
  </si>
  <si>
    <t>EX-2021-6691371-APN-DTYC#MS</t>
  </si>
  <si>
    <t>IF-2021-06690460-APN-DTYC#MS</t>
  </si>
  <si>
    <t>0005-00007423</t>
  </si>
  <si>
    <t>difenhidramina 12.5 jarabe</t>
  </si>
  <si>
    <t>EX-2021-6688381-APN-DTYC#MS</t>
  </si>
  <si>
    <t>IF-2021-06681243-APN-DTYC#MS</t>
  </si>
  <si>
    <t>00106-00010116</t>
  </si>
  <si>
    <t>EX-2021-6571439-APN-DTYC#MS</t>
  </si>
  <si>
    <t>IF-2021-06571288-APN-DTYC#MS</t>
  </si>
  <si>
    <t>0014-00005574</t>
  </si>
  <si>
    <t>80-0005-cdi20</t>
  </si>
  <si>
    <t>ANTIARRETROVIRALES-DARUNAVIR+RITONAVIR</t>
  </si>
  <si>
    <t>EX-2021-6567616-APN-DTYC#MS</t>
  </si>
  <si>
    <t>IF-2021-06567339-APN-DTYC#MS</t>
  </si>
  <si>
    <t>0014-00005565</t>
  </si>
  <si>
    <t>EX-2021-6550716-APN-DTYC#MS</t>
  </si>
  <si>
    <t>IF-2021-06548853-APN-DTYC#MS</t>
  </si>
  <si>
    <t>DOCFI-202065684613</t>
  </si>
  <si>
    <t>EX-2021-6511518-APN-DTYC#MS</t>
  </si>
  <si>
    <t>IF-2021-06510693-APN-DTYC#MS</t>
  </si>
  <si>
    <t>0047-00001544</t>
  </si>
  <si>
    <t>2.5.7-1906.38</t>
  </si>
  <si>
    <t>VACUNASVETERINARIAS;TIPO:ANTIRRABICA,PRESENTACION:FRASCO X 25DOSIS</t>
  </si>
  <si>
    <t>Dosis</t>
  </si>
  <si>
    <t>20.84</t>
  </si>
  <si>
    <t>EX-2021-6364465-APN-DTYC#MS</t>
  </si>
  <si>
    <t>IF-2021-06364315-APN-DTYC#MS</t>
  </si>
  <si>
    <t>0186-00001465</t>
  </si>
  <si>
    <t>EX-2021-6236224-APN-DTYC#MS</t>
  </si>
  <si>
    <t>IF-2021-06236192-APN-DTYC#MS</t>
  </si>
  <si>
    <t>2017-00146368</t>
  </si>
  <si>
    <t>RE-2021-06234899-APN-DTYC#MS</t>
  </si>
  <si>
    <t>EX-2021-6205597-APN-DTYC#MS</t>
  </si>
  <si>
    <t>IF-2021-06205225-APN-DTYC#MS</t>
  </si>
  <si>
    <t>0005-00006988</t>
  </si>
  <si>
    <t>EX-2021-6202954-APN-DTYC#MS</t>
  </si>
  <si>
    <t>IF-2021-06202517-APN-DTYC#MS</t>
  </si>
  <si>
    <t>0005-00006987</t>
  </si>
  <si>
    <t>EX-2021-6200502-APN-DTYC#MS</t>
  </si>
  <si>
    <t>IF-2021-06200193-APN-DTYC#MS</t>
  </si>
  <si>
    <t>0005-00006986</t>
  </si>
  <si>
    <t>EX-2021-5985644-APN-DTYC#MS</t>
  </si>
  <si>
    <t>IF-2021-05984945-APN-DTYC#MS</t>
  </si>
  <si>
    <t>EX-2021-7922335-APN-DTYC#MS</t>
  </si>
  <si>
    <t>IF-2021-07920483-APN-DTYC#MS</t>
  </si>
  <si>
    <t>EX-2021-8355645-APN-DTYC#MS</t>
  </si>
  <si>
    <t>IF-2021-08355347-APN-DTYC#MS</t>
  </si>
  <si>
    <t>2975B00094010</t>
  </si>
  <si>
    <t>EX-2021-8379614-APN-DTYC#MS</t>
  </si>
  <si>
    <t>IF-2021-08379538-APN-DTYC#MS</t>
  </si>
  <si>
    <t>B-0027-00016911</t>
  </si>
  <si>
    <t>EX-2021-8381856-APN-DTYC#MS</t>
  </si>
  <si>
    <t>IF-2021-08380446-APN-DTYC#MS</t>
  </si>
  <si>
    <t>EX-2021-8395379-APN-DTYC#MS</t>
  </si>
  <si>
    <t>IF-2021-08395168-APN-DTYC#MS</t>
  </si>
  <si>
    <t>B034400002982</t>
  </si>
  <si>
    <t>EX-2021-8397189-APN-DTYC#MS</t>
  </si>
  <si>
    <t>IF-2021-08396931-APN-DTYC#MS</t>
  </si>
  <si>
    <t>B034400002983</t>
  </si>
  <si>
    <t>EX-2021-8398692-APN-DTYC#MS</t>
  </si>
  <si>
    <t>IF-2021-08398491-APN-DTYC#MS</t>
  </si>
  <si>
    <t>B034400002984</t>
  </si>
  <si>
    <t>EX-2021-8616648-APN-DTYC#MS</t>
  </si>
  <si>
    <t>IF-2021-08616560-APN-DTYC#MS</t>
  </si>
  <si>
    <t>0004-00000097</t>
  </si>
  <si>
    <t>MSAL-0003</t>
  </si>
  <si>
    <t>EX-2021-8616967-APN-DTYC#MS</t>
  </si>
  <si>
    <t>IF-2021-08616908-APN-DTYC#MS</t>
  </si>
  <si>
    <t>0004-00000098</t>
  </si>
  <si>
    <t>EX-2021-8883590-APN-DTYC#MS</t>
  </si>
  <si>
    <t>IF-2021-08883271-APN-DTYC#MS</t>
  </si>
  <si>
    <t>B-0008-00001846</t>
  </si>
  <si>
    <t>EX-2021-8888946-APN-DTYC#MS</t>
  </si>
  <si>
    <t>IF-2021-08888640-APN-DTYC#MS</t>
  </si>
  <si>
    <t>B-0008-00001847</t>
  </si>
  <si>
    <t>EX-2021-8893143-APN-DTYC#MS</t>
  </si>
  <si>
    <t>IF-2021-08892339-APN-DTYC#MS</t>
  </si>
  <si>
    <t>B-0008-00001848</t>
  </si>
  <si>
    <t>EX-2021-8896309-APN-DTYC#MS</t>
  </si>
  <si>
    <t>IF-2021-08895584-APN-DTYC#MS</t>
  </si>
  <si>
    <t>B-0008-00001849</t>
  </si>
  <si>
    <t>EX-2021-8898648-APN-DTYC#MS</t>
  </si>
  <si>
    <t>IF-2021-08897423-APN-DTYC#MS</t>
  </si>
  <si>
    <t>0002B00000192</t>
  </si>
  <si>
    <t>EX-2021-8962667-APN-DTYC#MS</t>
  </si>
  <si>
    <t>IF-2021-08962583-APN-DTYC#MS</t>
  </si>
  <si>
    <t>0057 - 00003748</t>
  </si>
  <si>
    <t>41/2019</t>
  </si>
  <si>
    <t>Benznidazon 100 mg</t>
  </si>
  <si>
    <t>x100 cpr</t>
  </si>
  <si>
    <t>EX-2021-8970896-APN-DTYC#MS</t>
  </si>
  <si>
    <t>IF-2021-08970435-APN-DTYC#MS</t>
  </si>
  <si>
    <t>0057 - 00003752</t>
  </si>
  <si>
    <t>Benznidazon 50 mg</t>
  </si>
  <si>
    <t>EX-2021-8977186-APN-DTYC#MS</t>
  </si>
  <si>
    <t>IF-2021-08977117-APN-DTYC#MS</t>
  </si>
  <si>
    <t>0057 - 00003755</t>
  </si>
  <si>
    <t>EX-2021-9020196-APN-DTYC#MS</t>
  </si>
  <si>
    <t>IF-2021-09019039-APN-DTYC#MS</t>
  </si>
  <si>
    <t>0020-00060723</t>
  </si>
  <si>
    <t>COVID-19 Nº 5/2020</t>
  </si>
  <si>
    <t>2.9.5-4091.23</t>
  </si>
  <si>
    <t>Jeringa descartable para vacunación de 1ml con aguja de medida 23G x 1”, en un mismo envase. Marca NEOJET.</t>
  </si>
  <si>
    <t>EX-2021-9085223-APN-DTYC#MS</t>
  </si>
  <si>
    <t>IF-2021-09085206-APN-DTYC#MS</t>
  </si>
  <si>
    <t>0186-00001441</t>
  </si>
  <si>
    <t>Kit de seguridad</t>
  </si>
  <si>
    <t>EX-2021-9088685-APN-DTYC#MS</t>
  </si>
  <si>
    <t>IF-2021-09088615-APN-DTYC#MS</t>
  </si>
  <si>
    <t>0186-00001464</t>
  </si>
  <si>
    <t>EX-2021-9089488-APN-DTYC#MS</t>
  </si>
  <si>
    <t>IF-2021-09089314-APN-DTYC#MS</t>
  </si>
  <si>
    <t>0186-00001466</t>
  </si>
  <si>
    <t>EX-2021-9090295-APN-DTYC#MS</t>
  </si>
  <si>
    <t>IF-2021-09090098-APN-DTYC#MS</t>
  </si>
  <si>
    <t>0186-00001467</t>
  </si>
  <si>
    <t>EX-2021-9147540-APN-DTYC#MS</t>
  </si>
  <si>
    <t>IF-2021-09146607-APN-DTYC#MS</t>
  </si>
  <si>
    <t>EX-2021-9149888-APN-DTYC#MS</t>
  </si>
  <si>
    <t>IF-2021-09149104-APN-DTYC#MS</t>
  </si>
  <si>
    <t>0002B00000193</t>
  </si>
  <si>
    <t>EX-2021-9223343-APN-DTYC#MS</t>
  </si>
  <si>
    <t>IF-2021-09221958-APN-DTYC#MS</t>
  </si>
  <si>
    <t>B034400003007</t>
  </si>
  <si>
    <t>SUIZO ARGENTINA S..A.</t>
  </si>
  <si>
    <t>EX-2021-9236792-APN-DTYC#MS</t>
  </si>
  <si>
    <t>IF-2021-09236204-APN-DTYC#MS</t>
  </si>
  <si>
    <t>B034400003008</t>
  </si>
  <si>
    <t>EX-2021-9332730-APN-DTYC#MS</t>
  </si>
  <si>
    <t>IF-2021-09332197-APN-DTYC#MS</t>
  </si>
  <si>
    <t>B-0008-00001850</t>
  </si>
  <si>
    <t>EX-2021-9365917-APN-DTYC#MS</t>
  </si>
  <si>
    <t>IF-2021-09362370-APN-DTYC#MS</t>
  </si>
  <si>
    <t>2975B00094025</t>
  </si>
  <si>
    <t>ANTICIPO</t>
  </si>
  <si>
    <t>EX-2021-9381805-APN-DTYC#MS</t>
  </si>
  <si>
    <t>IF-2021-09378793-APN-DTYC#MS</t>
  </si>
  <si>
    <t>0106-00010159</t>
  </si>
  <si>
    <t>FOSCARNET RICHET 24 MG/ML X 1 BOLSAS X 500 ML</t>
  </si>
  <si>
    <t>PENTAMIDINA RICHET 300 MG X 1</t>
  </si>
  <si>
    <t>EX-2021-9418393-APN-DTYC#MS</t>
  </si>
  <si>
    <t>IF-2021-09417707-APN-DTYC#MS</t>
  </si>
  <si>
    <t>EX-2021-9534645-APN-DTYC#MS</t>
  </si>
  <si>
    <t>IF-2021-09532766-APN-DTYC#MS</t>
  </si>
  <si>
    <t>00002-00000070</t>
  </si>
  <si>
    <t>00075-00076-00077-00103</t>
  </si>
  <si>
    <t>EX-2021-10276630-APN-DTYC#MS</t>
  </si>
  <si>
    <t>IF-2021-10276576-APN-DTYC#MS</t>
  </si>
  <si>
    <t>25/1/21 12:00:00 a.m.</t>
  </si>
  <si>
    <t>32-33-36</t>
  </si>
  <si>
    <t>EX-2021-10281956-APN-DTYC#MS</t>
  </si>
  <si>
    <t>IF-2021-10281883-APN-DTYC#MS</t>
  </si>
  <si>
    <t>EX-2021-10286406-APN-DTYC#MS</t>
  </si>
  <si>
    <t>IF-2021-10286148-APN-DTYC#MS</t>
  </si>
  <si>
    <t>B-0008-00001851</t>
  </si>
  <si>
    <t>5/2/21 12:00:00 a.m.</t>
  </si>
  <si>
    <t>EX-2021-10287433-APN-DTYC#MS</t>
  </si>
  <si>
    <t>IF-2021-10286648-APN-DTYC#MS</t>
  </si>
  <si>
    <t>2427-2451-2438-2452-2440-2456-2442-2487-2449-2530</t>
  </si>
  <si>
    <t>EX-2021-10292631-APN-DTYC#MS</t>
  </si>
  <si>
    <t>IF-2021-10292546-APN-DTYC#MS</t>
  </si>
  <si>
    <t>2426-2441-2443-2453-2532</t>
  </si>
  <si>
    <t>EX-2021-10307630-APN-DTYC#MS</t>
  </si>
  <si>
    <t>IF-2021-10305639-APN-DTYC#MS</t>
  </si>
  <si>
    <t>B-0013-00015064</t>
  </si>
  <si>
    <t>3/2/21 12:00:00 a.m.</t>
  </si>
  <si>
    <t>RG.1: REACTIVOS P/EQUIPO; EQUIPO: TERMOCICLADOR C/EXT AUT, MARCA EQUIPO: A DEFINIR, NOMBRE DEL PRODUCTO: CV HIV PCR TIEMPO REAL EXT AUT, PRESENTACION:KIT.</t>
  </si>
  <si>
    <t>EX-2021-10315451-APN-DTYC#MS</t>
  </si>
  <si>
    <t>IF-2021-10312702-APN-DTYC#MS</t>
  </si>
  <si>
    <t>B-0013-00015058</t>
  </si>
  <si>
    <t>1/2/21 12:00:00 a.m.</t>
  </si>
  <si>
    <t>RG.4: REACTIVOS P/EQUIPO; EQUIPO: TERMOCICLADOR C/EXT AUT, MARCA EQUIPO: A DEFINIR, NOMBRE DEL PRODUCTO: CV HIV PCR TIEMPO REAL EXT AUT, PRESENTACION:</t>
  </si>
  <si>
    <t>RG.5: REACTIVOS P/EQUIPO; EQUIPO: TERMOCICLADOR C/EXT AUT, MARCA EQUIPO: A DEFINIR, NOMBRE DEL PRODUCTO: CV HIV PCR TIEMPO REAL EXT AUT, PRESENTACION:</t>
  </si>
  <si>
    <t>EX-2021-10320653-APN-DTYC#MS</t>
  </si>
  <si>
    <t>IF-2021-10319840-APN-DTYC#MS</t>
  </si>
  <si>
    <t>B-0013-00015059</t>
  </si>
  <si>
    <t>RG.13: REACTIVOS P/EQUIPO: EQUIPO: TERMOCICLADOR , MARCA EQUIPO: A DEFINIR NOMBRE DEL PRODCUTO : GENOTIPO HCV PRESENTACION: KIT.</t>
  </si>
  <si>
    <t>EX-2021-10427566-APN-DTYC#MS</t>
  </si>
  <si>
    <t>IF-2021-10426764-APN-DTYC#MS</t>
  </si>
  <si>
    <t>0005-00007439</t>
  </si>
  <si>
    <t>2/2/21 12:00:00 a.m.</t>
  </si>
  <si>
    <t>EX-2021-10430323-APN-DTYC#MS</t>
  </si>
  <si>
    <t>IF-2021-10429734-APN-DTYC#MS</t>
  </si>
  <si>
    <t>0005-00007438</t>
  </si>
  <si>
    <t>29/1/21 12:00:00 a.m.</t>
  </si>
  <si>
    <t>EX-2021-10514191-APN-DTYC#MS</t>
  </si>
  <si>
    <t>IF-2021-10512058-APN-DTYC#MS</t>
  </si>
  <si>
    <t>B0300-00001559</t>
  </si>
  <si>
    <t>EX-2021-10519544-APN-DTYC#MS</t>
  </si>
  <si>
    <t>IF-2021-10518634-APN-DTYC#MS</t>
  </si>
  <si>
    <t>B0300-00001560</t>
  </si>
  <si>
    <t>EX-2021-10630339-APN-DTYC#MS</t>
  </si>
  <si>
    <t>IF-2021-10630233-APN-DTYC#MS</t>
  </si>
  <si>
    <t>C00014-00000113</t>
  </si>
  <si>
    <t>6/2/21 12:00:00 a.m.</t>
  </si>
  <si>
    <t>SUBSANACION PRESTACIONES MAYO 2020</t>
  </si>
  <si>
    <t>EX-2021-10923894-APN-DTYC#MS</t>
  </si>
  <si>
    <t>IF-2021-10922497-APN-DTYC#MS</t>
  </si>
  <si>
    <t>0150B00167764</t>
  </si>
  <si>
    <t>8/2/21 12:00:00 a.m.</t>
  </si>
  <si>
    <t>EX-2021-10929786-APN-DTYC#MS</t>
  </si>
  <si>
    <t>IF-2021-10929149-APN-DTYC#MS</t>
  </si>
  <si>
    <t>0150B00167765</t>
  </si>
  <si>
    <t>EX-2021-10939657-APN-DTYC#MS</t>
  </si>
  <si>
    <t>IF-2021-10935466-APN-DTYC#MS</t>
  </si>
  <si>
    <t>0150B00167766</t>
  </si>
  <si>
    <t>EX-2021-11201902-APN-DTYC#MS</t>
  </si>
  <si>
    <t>IF-2021-11201233-APN-DTYC#MS</t>
  </si>
  <si>
    <t>0005-00007013</t>
  </si>
  <si>
    <t>EX-2021-11205518-APN-DTYC#MS</t>
  </si>
  <si>
    <t>IF-2021-11204870-APN-DTYC#MS</t>
  </si>
  <si>
    <t>0005-00007014</t>
  </si>
  <si>
    <t>EX-2021-11213609-APN-DTYC#MS</t>
  </si>
  <si>
    <t>IF-2021-11212599-APN-DTYC#MS</t>
  </si>
  <si>
    <t>0005-00007441</t>
  </si>
  <si>
    <t>EX-2021-11217401-APN-DTYC#MS</t>
  </si>
  <si>
    <t>IF-2021-11216908-APN-DTYC#MS</t>
  </si>
  <si>
    <t>EX-2021-11221339-APN-DTYC#MS</t>
  </si>
  <si>
    <t>IF-2021-11220545-APN-DTYC#MS</t>
  </si>
  <si>
    <t>0005-00007442</t>
  </si>
  <si>
    <t>EX-2021-11282350-APN-DTYC#MS</t>
  </si>
  <si>
    <t>IF-2021-11280306-APN-DTYC#MS</t>
  </si>
  <si>
    <t>0003-00017191</t>
  </si>
  <si>
    <t>EX-2021-11290729-APN-DTYC#MS</t>
  </si>
  <si>
    <t>IF-2021-11283428-APN-DTYC#MS</t>
  </si>
  <si>
    <t xml:space="preserve">B030300143723  </t>
  </si>
  <si>
    <t>2.5.2- 1859.34</t>
  </si>
  <si>
    <t>TRIPTORELINA</t>
  </si>
  <si>
    <t>11,25 mg</t>
  </si>
  <si>
    <t>EX-2021-11298287-APN-DTYC#MS</t>
  </si>
  <si>
    <t>IF-2021-11295558-APN-DTYC#MS</t>
  </si>
  <si>
    <t xml:space="preserve">B030300143722 </t>
  </si>
  <si>
    <t>SUIZOARGENTINA S.A</t>
  </si>
  <si>
    <t>2.5.2- 1859.26</t>
  </si>
  <si>
    <t>TRIPTORELINA,</t>
  </si>
  <si>
    <t>3,75 MG</t>
  </si>
  <si>
    <t>EX-2021-11314493-APN-DTYC#MS</t>
  </si>
  <si>
    <t>IF-2021-11314119-APN-DTYC#MS</t>
  </si>
  <si>
    <t>2975B00094035</t>
  </si>
  <si>
    <t>31/1/21 12:00:00 a.m.</t>
  </si>
  <si>
    <t>EX-2021-11317040-APN-DTYC#MS</t>
  </si>
  <si>
    <t>IF-2021-11316720-APN-DTYC#MS</t>
  </si>
  <si>
    <t>2975B00094036</t>
  </si>
  <si>
    <t>EX-2021-11319135-APN-DTYC#MS</t>
  </si>
  <si>
    <t>IF-2021-11318802-APN-DTYC#MS</t>
  </si>
  <si>
    <t>2975B00094037</t>
  </si>
  <si>
    <t>EX-2021-11321521-APN-DTYC#MS</t>
  </si>
  <si>
    <t>IF-2021-11321202-APN-DTYC#MS</t>
  </si>
  <si>
    <t>2975B00094485</t>
  </si>
  <si>
    <t>EX-2021-11323573-APN-DTYC#MS</t>
  </si>
  <si>
    <t>IF-2021-11323251-APN-DTYC#MS</t>
  </si>
  <si>
    <t>2975B00094487</t>
  </si>
  <si>
    <t>EX-2021-11415940-APN-DTYC#MS</t>
  </si>
  <si>
    <t>IF-2021-11415100-APN-DTYC#MS</t>
  </si>
  <si>
    <t>C00014_00000114</t>
  </si>
  <si>
    <t>9/2/21 12:00:00 a.m.</t>
  </si>
  <si>
    <t>AJUSTE PRESTACIONES MAYO 2020</t>
  </si>
  <si>
    <t>EX-2021-11426994-APN-DTYC#MS</t>
  </si>
  <si>
    <t>IF-2021-11426461-APN-DTYC#MS</t>
  </si>
  <si>
    <t>C00014-00000273</t>
  </si>
  <si>
    <t>PRESTACIONES OCTUBRE 2020</t>
  </si>
  <si>
    <t>EX-2021-11430276-APN-DTYC#MS</t>
  </si>
  <si>
    <t>IF-2021-11429889-APN-DTYC#MS</t>
  </si>
  <si>
    <t>0005-00007017</t>
  </si>
  <si>
    <t>EX-2021-11552264-APN-DTYC#MS</t>
  </si>
  <si>
    <t>IF-2021-11552252-APN-DTYC#MS</t>
  </si>
  <si>
    <t>2017-00146862</t>
  </si>
  <si>
    <t>RE-2021-11551488-APN-DTYC#MS</t>
  </si>
  <si>
    <t>EX-2021-11719718-APN-DTYC#MS</t>
  </si>
  <si>
    <t>IF-2021-11714645-APN-DTYC#MS</t>
  </si>
  <si>
    <t>27/1/21 12:00:00 a.m.</t>
  </si>
  <si>
    <t>EX-2021-12118443-APN-DTYC#MS</t>
  </si>
  <si>
    <t>IF-2021-12116654-APN-DTYC#MS</t>
  </si>
  <si>
    <t>0005-00007443</t>
  </si>
  <si>
    <t>10/2/21 12:00:00 a.m.</t>
  </si>
  <si>
    <t>EX-2021-12123067-APN-DTYC#MS</t>
  </si>
  <si>
    <t>IF-2021-12122204-APN-DTYC#MS</t>
  </si>
  <si>
    <t>0005-00007446</t>
  </si>
  <si>
    <t>11/2/21 12:00:00 a.m.</t>
  </si>
  <si>
    <t>EX-2021-12578714-APN-DTYC#MS</t>
  </si>
  <si>
    <t>IF-2021-12577862-APN-DTYC#MS</t>
  </si>
  <si>
    <t>0001-00006073</t>
  </si>
  <si>
    <t>0002-00000682</t>
  </si>
  <si>
    <t>EX-2020-80332250--APN-DD#MS</t>
  </si>
  <si>
    <t>EX-2021-12611857-APN-DTYC#MS</t>
  </si>
  <si>
    <t>IF-2021-12610316-APN-DTYC#MS</t>
  </si>
  <si>
    <t>0005-00007447</t>
  </si>
  <si>
    <t>EX-2021-12618226-APN-DTYC#MS</t>
  </si>
  <si>
    <t>IF-2021-12616186-APN-DTYC#MS</t>
  </si>
  <si>
    <t>EX-2021-12631094-APN-DTYC#MS</t>
  </si>
  <si>
    <t>IF-2021-12629236-APN-DTYC#MS</t>
  </si>
  <si>
    <t>0005-00007448</t>
  </si>
  <si>
    <t>EX-2021-12828505-APN-DTYC#MS</t>
  </si>
  <si>
    <t>IF-2021-12828078-APN-DTYC#MS</t>
  </si>
  <si>
    <t>2975B00094697</t>
  </si>
  <si>
    <t>EX-2021-12830054-APN-DTYC#MS</t>
  </si>
  <si>
    <t>IF-2021-12829823-APN-DTYC#MS</t>
  </si>
  <si>
    <t>2975B00094698</t>
  </si>
  <si>
    <t>EX-2021-12831473-APN-DTYC#MS</t>
  </si>
  <si>
    <t>IF-2021-12831162-APN-DTYC#MS</t>
  </si>
  <si>
    <t>2975B00094688</t>
  </si>
  <si>
    <t>EX-2021-12872636-APN-DTYC#MS</t>
  </si>
  <si>
    <t>IF-2021-12872507-APN-DTYC#MS</t>
  </si>
  <si>
    <t>2975B00094712</t>
  </si>
  <si>
    <t>EX-2021-12873861-APN-DTYC#MS</t>
  </si>
  <si>
    <t>IF-2021-12873756-APN-DTYC#MS</t>
  </si>
  <si>
    <t>2975B00094711</t>
  </si>
  <si>
    <t>EX-2021-12874518-APN-DTYC#MS</t>
  </si>
  <si>
    <t>IF-2021-12874421-APN-DTYC#MS</t>
  </si>
  <si>
    <t>2975B00094714</t>
  </si>
  <si>
    <t>EX-2021-12874931-APN-DTYC#MS</t>
  </si>
  <si>
    <t>IF-2021-12874855-APN-DTYC#MS</t>
  </si>
  <si>
    <t>2975B00094713</t>
  </si>
  <si>
    <t>EX-2021-13413694-APN-DTYC#MS</t>
  </si>
  <si>
    <t>IF-2021-13412692-APN-DTYC#MS</t>
  </si>
  <si>
    <t>0080-00008971</t>
  </si>
  <si>
    <t>Contratacion directa 1/2019</t>
  </si>
  <si>
    <t>OC 11/19 PNUD</t>
  </si>
  <si>
    <t>EX-2021-13424064-APN-DTYC#MS</t>
  </si>
  <si>
    <t>IF-2021-13423985-APN-DTYC#MS</t>
  </si>
  <si>
    <t>0014-00005620</t>
  </si>
  <si>
    <t>ANTIARRETROVIRALES-DOLUTEGRAVIR</t>
  </si>
  <si>
    <t>EX-2021-13551552-APN-DTYC#MS</t>
  </si>
  <si>
    <t>IF-2021-13551425-APN-DTYC#MS</t>
  </si>
  <si>
    <t>0018-00002112</t>
  </si>
  <si>
    <t>0001-00236307</t>
  </si>
  <si>
    <t>LEUCOCALCIN 15 MG</t>
  </si>
  <si>
    <t>EX-2021-13649924-APN-DTYC#MS</t>
  </si>
  <si>
    <t>IF-2021-13648400-APN-DTYC#MS</t>
  </si>
  <si>
    <t>DOCFI-202065884613</t>
  </si>
  <si>
    <t>EX-2021-13661432-APN-DTYC#MS</t>
  </si>
  <si>
    <t>IF-2021-13657925-APN-DTYC#MS</t>
  </si>
  <si>
    <t>EX-2021-13699829-APN-DTYC#MS</t>
  </si>
  <si>
    <t>IF-2021-13695521-APN-DTYC#MS</t>
  </si>
  <si>
    <t>B034400003021</t>
  </si>
  <si>
    <t>EX-2021-13706498-APN-DTYC#MS</t>
  </si>
  <si>
    <t>IF-2021-13702379-APN-DTYC#MS</t>
  </si>
  <si>
    <t>B034400003022</t>
  </si>
  <si>
    <t>EX-2021-13709027-APN-DTYC#MS</t>
  </si>
  <si>
    <t>IF-2021-13708761-APN-DTYC#MS</t>
  </si>
  <si>
    <t>B034400003028</t>
  </si>
  <si>
    <t>EX-2021-13711226-APN-DTYC#MS</t>
  </si>
  <si>
    <t>IF-2021-13711107-APN-DTYC#MS</t>
  </si>
  <si>
    <t>HOLLEN AG LTDA SRL</t>
  </si>
  <si>
    <t>ANTIPARASITARIOS VETERINARIOS</t>
  </si>
  <si>
    <t>EX-2021-13712911-APN-DTYC#MS</t>
  </si>
  <si>
    <t>IF-2021-13712605-APN-DTYC#MS</t>
  </si>
  <si>
    <t>B034400003006</t>
  </si>
  <si>
    <t>EX-2021-14494453-APN-DTYC#MS</t>
  </si>
  <si>
    <t>IF-2021-14486675-APN-DTYC#MS</t>
  </si>
  <si>
    <t>0150B00168379</t>
  </si>
  <si>
    <t>EX-2021-14893160-APN-DTYC#MS</t>
  </si>
  <si>
    <t>IF-2021-14746665-APN-DTYC#MS</t>
  </si>
  <si>
    <t>0005-00000014</t>
  </si>
  <si>
    <t>Desinfectante de acción bactericida, viricida, fungicida y tuberculosidal, para suelos, paredes, materiales y equipos médicos. Bidón por 5 Litros.</t>
  </si>
  <si>
    <t>30% OC</t>
  </si>
  <si>
    <t>EX-2021-15437059-APN-DTYC#MS</t>
  </si>
  <si>
    <t>IF-2021-15436746-APN-DTYC#MS</t>
  </si>
  <si>
    <t>0186-00001468</t>
  </si>
  <si>
    <t>EX-2021-15438380-APN-DTYC#MS</t>
  </si>
  <si>
    <t>IF-2021-15438048-APN-DTYC#MS</t>
  </si>
  <si>
    <t>0186-00001469</t>
  </si>
  <si>
    <t>EX-2021-15573257-APN-DTYC#MS</t>
  </si>
  <si>
    <t>IF-2021-15569356-APN-DTYC#MS</t>
  </si>
  <si>
    <t>0020-00060882</t>
  </si>
  <si>
    <t>JERINGA DESCARTABLE PARA VACUNACIÓN DE 1 ML CON AGUJA DE 23 G x 1". MARCA NEOJET</t>
  </si>
  <si>
    <t>EX-2021-15590622-APN-DTYC#MS</t>
  </si>
  <si>
    <t>IF-2021-15589469-APN-DTYC#MS</t>
  </si>
  <si>
    <t>0005-00007452</t>
  </si>
  <si>
    <t>EX-2021-15597257-APN-DTYC#MS</t>
  </si>
  <si>
    <t>IF-2021-15596148-APN-DTYC#MS</t>
  </si>
  <si>
    <t>0005-00007453</t>
  </si>
  <si>
    <t>EX-2021-15643940-APN-DTYC#MS</t>
  </si>
  <si>
    <t>IF-2021-15643016-APN-DTYC#MS</t>
  </si>
  <si>
    <t>B-0015-00062949</t>
  </si>
  <si>
    <t>EX-2021-15838627-APN-DTYC#MS</t>
  </si>
  <si>
    <t>IF-2021-15838561-APN-DTYC#MS</t>
  </si>
  <si>
    <t>2017-00147232</t>
  </si>
  <si>
    <t xml:space="preserve"> RE-2021-15836578-APN-DTYC#MS</t>
  </si>
  <si>
    <t>EX-2021-15933695-APN-DTYC#MS</t>
  </si>
  <si>
    <t>IF-2021-15929798-APN-DTYC#MS</t>
  </si>
  <si>
    <t>B 0003-00018213</t>
  </si>
  <si>
    <t>ZTEIW576C / 2.5.1-8988.1536</t>
  </si>
  <si>
    <t>ZTEGP576C / 2.5.1-8988.834</t>
  </si>
  <si>
    <t>ZTEIZ576C / 2.5.1-8988.1550</t>
  </si>
  <si>
    <t>ZTEKH480 / 2.5.1-8988.112</t>
  </si>
  <si>
    <t>ZTEGQ576C / 2.5.1-8988.1551</t>
  </si>
  <si>
    <t>ZTEKR576C / 2.5.1-8988.1551</t>
  </si>
  <si>
    <t>EX-2021-15950462-APN-DTYC#MS</t>
  </si>
  <si>
    <t>IF-2021-15946671-APN-DTYC#MS</t>
  </si>
  <si>
    <t>B 0003-00018214</t>
  </si>
  <si>
    <t>ZTEIW288C / 2.5.1-8988.1536</t>
  </si>
  <si>
    <t>EX-2021-16053732-APN-DTYC#MS</t>
  </si>
  <si>
    <t>IF-2021-16053299-APN-DTYC#MS</t>
  </si>
  <si>
    <t>0150B00168663</t>
  </si>
  <si>
    <t>EX-2021-16358975-APN-DTYC#MS</t>
  </si>
  <si>
    <t>IF-2021-16358486-APN-DTYC#MS</t>
  </si>
  <si>
    <t>00085B00001083</t>
  </si>
  <si>
    <t>2.5.2-1895.78</t>
  </si>
  <si>
    <t>HORMONAS MEDICINALES;TIPO:MONODROGA,DROGA GENERICA: OCTREOTIDA,FORMA FARMACEUTICA: FRASCO AMPOLLA, PRESENTACION:ENVASE X 30 mGr,USO:CRECIMIENTO</t>
  </si>
  <si>
    <t>EX-2021-16362481-APN-DTYC#MS</t>
  </si>
  <si>
    <t>IF-2021-16361965-APN-DTYC#MS</t>
  </si>
  <si>
    <t>00085B00001084</t>
  </si>
  <si>
    <t>EX-2021-16497733-APN-DTYC#MS</t>
  </si>
  <si>
    <t>IF-2021-16497212-APN-DTYC#MS</t>
  </si>
  <si>
    <t>0012B00018793</t>
  </si>
  <si>
    <t>28/1/21 12:00:00 a.m.</t>
  </si>
  <si>
    <t>EX-2021-16527221-APN-DTYC#MS</t>
  </si>
  <si>
    <t>IF-2021-16525239-APN-DTYC#MS</t>
  </si>
  <si>
    <t>0143-00025229</t>
  </si>
  <si>
    <t>28/12/20 12:00:00 a.m.</t>
  </si>
  <si>
    <t>EX-2021-16553659-APN-DTYC#MS</t>
  </si>
  <si>
    <t>IF-2021-16551707-APN-DTYC#MS</t>
  </si>
  <si>
    <t>0003-00014097</t>
  </si>
  <si>
    <t>13/1/20 12:00:00 a.m.</t>
  </si>
  <si>
    <t>EX-2021-16561190-APN-DTYC#MS</t>
  </si>
  <si>
    <t>IF-2021-16559469-APN-DTYC#MS</t>
  </si>
  <si>
    <t>0003-00014109</t>
  </si>
  <si>
    <t>20/1/20 12:00:00 a.m.</t>
  </si>
  <si>
    <t>EX-2021-16682427-APN-DTYC#MS</t>
  </si>
  <si>
    <t>IF-2021-16675945-APN-DTYC#MS</t>
  </si>
  <si>
    <t>0755 - 00000259</t>
  </si>
  <si>
    <t>NO-2020-83482504</t>
  </si>
  <si>
    <t>PERJETA VIALS 420 MG/14 ML 1 EA AR</t>
  </si>
  <si>
    <t>EX-2021-16710585-APN-DTYC#MS</t>
  </si>
  <si>
    <t>IF-2021-16710533-APN-DTYC#MS</t>
  </si>
  <si>
    <t>1031-00000468</t>
  </si>
  <si>
    <t>23/2/21 12:00:00 a.m.</t>
  </si>
  <si>
    <t>78-80-81-83-85-88-104-106-128</t>
  </si>
  <si>
    <t>EX-2021-16714430-APN-DTYC#MS</t>
  </si>
  <si>
    <t>IF-2021-16714354-APN-DTYC#MS</t>
  </si>
  <si>
    <t>1031-00000469</t>
  </si>
  <si>
    <t>82-89-107-129</t>
  </si>
  <si>
    <t>EX-2021-16716974-APN-DTYC#MS</t>
  </si>
  <si>
    <t>IF-2021-16716225-APN-DTYC#MS</t>
  </si>
  <si>
    <t>0002-00000303</t>
  </si>
  <si>
    <t>24/2/21 12:00:00 a.m.</t>
  </si>
  <si>
    <t>Nota de crédito por anticipo financiero</t>
  </si>
  <si>
    <t>EX-2021-16719376-APN-DTYC#MS</t>
  </si>
  <si>
    <t>IF-2021-16719323-APN-DTYC#MS</t>
  </si>
  <si>
    <t>1031-0000470</t>
  </si>
  <si>
    <t>43-44-46-47-49-54</t>
  </si>
  <si>
    <t>EX-2021-16722031-APN-DTYC#MS</t>
  </si>
  <si>
    <t>IF-2021-16721954-APN-DTYC#MS</t>
  </si>
  <si>
    <t>1031-00000471</t>
  </si>
  <si>
    <t>45-48-50-56</t>
  </si>
  <si>
    <t>EX-2021-16726665-APN-DTYC#MS</t>
  </si>
  <si>
    <t>IF-2021-16726615-APN-DTYC#MS</t>
  </si>
  <si>
    <t>1031-00000472</t>
  </si>
  <si>
    <t>65-195-199-207-208-209</t>
  </si>
  <si>
    <t>EX-2021-16729280-APN-DTYC#MS</t>
  </si>
  <si>
    <t>IF-2021-16729207-APN-DTYC#MS</t>
  </si>
  <si>
    <t>1031-0000473</t>
  </si>
  <si>
    <t>64-198-206-</t>
  </si>
  <si>
    <t>EX-2021-16731847-APN-DTYC#MS</t>
  </si>
  <si>
    <t>IF-2021-16730940-APN-DTYC#MS</t>
  </si>
  <si>
    <t>1031-00000474</t>
  </si>
  <si>
    <t>131-132-133-</t>
  </si>
  <si>
    <t>EX-2021-16737441-APN-DTYC#MS</t>
  </si>
  <si>
    <t>IF-2021-16736944-APN-DTYC#MS</t>
  </si>
  <si>
    <t>0004-00000390</t>
  </si>
  <si>
    <t>EX-2021-16739385-APN-DTYC#MS</t>
  </si>
  <si>
    <t>IF-2021-16739158-APN-DTYC#MS</t>
  </si>
  <si>
    <t>0004-00000391</t>
  </si>
  <si>
    <t>EX-2021-16793075-APN-DTYC#MS</t>
  </si>
  <si>
    <t>IF-2021-16763439-APN-DTYC#MS</t>
  </si>
  <si>
    <t>25/2/21 12:00:00 a.m.</t>
  </si>
  <si>
    <t>GRUPO ARIES SALUD SA</t>
  </si>
  <si>
    <t>TERMOMETRO CLINICOS DIGITAL</t>
  </si>
  <si>
    <t>termometro clinico digital</t>
  </si>
  <si>
    <t>EX-2021-16486945-APN-DTYC#MS</t>
  </si>
  <si>
    <t>IF-2021-11913105-APN-DTYC#MS</t>
  </si>
  <si>
    <t>0006-00000333</t>
  </si>
  <si>
    <t>CE-2021-08818736-APN-DLA#SENASA</t>
  </si>
  <si>
    <t>PTRABLIC</t>
  </si>
  <si>
    <t>PROVIDEAN BH-RAB X 25 DOSIS LICITACIÓN</t>
  </si>
  <si>
    <t>EX-2021-16944971-APN-DTYC#MS</t>
  </si>
  <si>
    <t>IF-2021-16940099-APN-DTYC#MS</t>
  </si>
  <si>
    <t>0012B00018783</t>
  </si>
  <si>
    <t>EX-2021-16977541-APN-DTYC#MS</t>
  </si>
  <si>
    <t>IF-2021-16973389-APN-DTYC#MS</t>
  </si>
  <si>
    <t>EX-2021-16993516-APN-DTYC#MS</t>
  </si>
  <si>
    <t>IF-2021-16990156-APN-DTYC#MS</t>
  </si>
  <si>
    <t>0501-00008867</t>
  </si>
  <si>
    <t>2.1.1-705.134</t>
  </si>
  <si>
    <t>Leche entera en polvo instantánea fortificada con hierro zinc y vitamina C, en estuches de 1000 gr y con nuestra marca Fransafe</t>
  </si>
  <si>
    <t>EX-2021-17058284-APN-DTYC#MS</t>
  </si>
  <si>
    <t>IF-2021-17056549-APN-DTYC#MS</t>
  </si>
  <si>
    <t>0501-00008845</t>
  </si>
  <si>
    <t>EX-2021-17114042-APN-DTYC#MS</t>
  </si>
  <si>
    <t>IF-2021-17113952-APN-DTYC#MS</t>
  </si>
  <si>
    <t>1101-00023464</t>
  </si>
  <si>
    <t>NOA</t>
  </si>
  <si>
    <t>KILOS</t>
  </si>
  <si>
    <t>EX-2021-17133374-APN-DTYC#MS</t>
  </si>
  <si>
    <t>IF-2021-17132676-APN-DTYC#MS</t>
  </si>
  <si>
    <t>1101-00023461</t>
  </si>
  <si>
    <t>EX-2021-17150213-APN-DTYC#MS</t>
  </si>
  <si>
    <t>IF-2021-17149344-APN-DTYC#MS</t>
  </si>
  <si>
    <t>1101-00023468</t>
  </si>
  <si>
    <t>CUYO</t>
  </si>
  <si>
    <t>EX-2021-17164041-APN-DTYC#MS</t>
  </si>
  <si>
    <t>IF-2021-17163265-APN-DTYC#MS</t>
  </si>
  <si>
    <t>B1101-00023471</t>
  </si>
  <si>
    <t>EX-2021-17169637-APN-DTYC#MS</t>
  </si>
  <si>
    <t>IF-2021-17169233-APN-DTYC#MS</t>
  </si>
  <si>
    <t>1101-00023470</t>
  </si>
  <si>
    <t>EX-2021-17176358-APN-DTYC#MS</t>
  </si>
  <si>
    <t>IF-2021-17174995-APN-DTYC#MS</t>
  </si>
  <si>
    <t>0003-00014058</t>
  </si>
  <si>
    <t>EX-2021-17185758-APN-DTYC#MS</t>
  </si>
  <si>
    <t>IF-2021-17183905-APN-DTYC#MS</t>
  </si>
  <si>
    <t>0003-00014642</t>
  </si>
  <si>
    <t>EX-2021-17190515-APN-DTYC#MS</t>
  </si>
  <si>
    <t>IF-2021-17189772-APN-DTYC#MS</t>
  </si>
  <si>
    <t>0003-00014742</t>
  </si>
  <si>
    <t>EX-2021-17195025-APN-DTYC#MS</t>
  </si>
  <si>
    <t>IF-2021-17193939-APN-DTYC#MS</t>
  </si>
  <si>
    <t>0003-00014745</t>
  </si>
  <si>
    <t>EX-2021-17198920-APN-DTYC#MS</t>
  </si>
  <si>
    <t>IF-2021-17198084-APN-DTYC#MS</t>
  </si>
  <si>
    <t>0003-00014738</t>
  </si>
  <si>
    <t>EX-2021-17202223-APN-DTYC#MS</t>
  </si>
  <si>
    <t>IF-2021-17201443-APN-DTYC#MS</t>
  </si>
  <si>
    <t>0003-00014749</t>
  </si>
  <si>
    <t>EX-2021-17205543-APN-DTYC#MS</t>
  </si>
  <si>
    <t>IF-2021-17204899-APN-DTYC#MS</t>
  </si>
  <si>
    <t>0003-00013587</t>
  </si>
  <si>
    <t>EX-2021-17208694-APN-DTYC#MS</t>
  </si>
  <si>
    <t>IF-2021-17207636-APN-DTYC#MS</t>
  </si>
  <si>
    <t>0003-00013697</t>
  </si>
  <si>
    <t>EX-2021-17647206-APN-DTYC#MS</t>
  </si>
  <si>
    <t>IF-2021-17640241-APN-DTYC#MS</t>
  </si>
  <si>
    <t>3026-00031992</t>
  </si>
  <si>
    <t>DIURETICOS; TIPO:MONODROGA,FORMAFARMACEUTICA:COMPRIMIDO,PRESENTACION: 100mGr, DROGAGENERICA:ESPIRONOLACTONA</t>
  </si>
  <si>
    <t>Blister por 30 comprimidos</t>
  </si>
  <si>
    <t>EX-2021-17655273-APN-DTYC#MS</t>
  </si>
  <si>
    <t>IF-2021-17653456-APN-DTYC#MS</t>
  </si>
  <si>
    <t>0501-00008866</t>
  </si>
  <si>
    <t>EX-2021-17655679-APN-DTYC#MS</t>
  </si>
  <si>
    <t>IF-2021-17653684-APN-DTYC#MS</t>
  </si>
  <si>
    <t>3026-00031993</t>
  </si>
  <si>
    <t>HORMONASMEDICINALES; TIPO:MONODROGA,DROGA GENERICA:VALERATO DEESTRADIOL, FORMAFARMACEUTICA:COMPRIMIDO,PRESENTACION:ENVASE X 28 UN,USO:HORMONOTERAPIADE REEMPLAZO</t>
  </si>
  <si>
    <t>EX-2021-17660324-APN-DTYC#MS</t>
  </si>
  <si>
    <t>IF-2021-17659661-APN-DTYC#MS</t>
  </si>
  <si>
    <t>0005-00007455</t>
  </si>
  <si>
    <t>EX-2021-17666538-APN-DTYC#MS</t>
  </si>
  <si>
    <t>IF-2021-17662896-APN-DTYC#MS</t>
  </si>
  <si>
    <t>Desinfectante de acción bactericida, viricida, fungicida y tuberculosidal, para suelos, paredes, materiales y equipos médicos. Bidón por 1 Litro.</t>
  </si>
  <si>
    <t>EX-2021-17673679-APN-DTYC#MS</t>
  </si>
  <si>
    <t>IF-2021-17671716-APN-DTYC#MS</t>
  </si>
  <si>
    <t>0501-00008865</t>
  </si>
  <si>
    <t>EX-2021-17675303-APN-DTYC#MS</t>
  </si>
  <si>
    <t>IF-2021-17673667-APN-DTYC#MS</t>
  </si>
  <si>
    <t>Desinfectante de principio activo amonio cuaternario para superficies y equipos, en espuma, listo para usar en un solo paso de acción bactericida, viricida, fungicida y tuberculosidal, para superficies y dispositivos médicos. En frasco con pulverizad</t>
  </si>
  <si>
    <t>EX-2021-17916527-APN-DTYC#MS</t>
  </si>
  <si>
    <t>IF-2021-17914685-APN-DTYC#MS</t>
  </si>
  <si>
    <t>EX-2021-17974979-APN-DTYC#MS</t>
  </si>
  <si>
    <t>IF-2021-17953815-APN-DTYC#MS</t>
  </si>
  <si>
    <t>B-0015-00063007</t>
  </si>
  <si>
    <t>2020 0245</t>
  </si>
  <si>
    <t>EX-2021-18002465-APN-DTYC#MS</t>
  </si>
  <si>
    <t>IF-2021-18001853-APN-DTYC#MS</t>
  </si>
  <si>
    <t>B0030000001563</t>
  </si>
  <si>
    <t>Kg</t>
  </si>
  <si>
    <t>EX-2021-18026005-APN-DTYC#MS</t>
  </si>
  <si>
    <t>IF-2021-17993675-APN-DTYC#MS</t>
  </si>
  <si>
    <t>2037B00002425</t>
  </si>
  <si>
    <t>1, 3, 5, 6</t>
  </si>
  <si>
    <t>factura mensual</t>
  </si>
  <si>
    <t>EX-2021-18033214-APN-DTYC#MS</t>
  </si>
  <si>
    <t>IF-2021-18031535-APN-DTYC#MS</t>
  </si>
  <si>
    <t>1101-00023469</t>
  </si>
  <si>
    <t>EX-2021-18058528-APN-DTYC#MS</t>
  </si>
  <si>
    <t>IF-2021-18057951-APN-DTYC#MS</t>
  </si>
  <si>
    <t>2037B00002426</t>
  </si>
  <si>
    <t>EX-2021-18061844-APN-DTYC#MS</t>
  </si>
  <si>
    <t>IF-2021-18060775-APN-DTYC#MS</t>
  </si>
  <si>
    <t>1101-00023475</t>
  </si>
  <si>
    <t>Buenos Aires</t>
  </si>
  <si>
    <t>EX-2021-18075476-APN-DTYC#MS</t>
  </si>
  <si>
    <t>IF-2021-18074553-APN-DTYC#MS</t>
  </si>
  <si>
    <t>0005-00007456</t>
  </si>
  <si>
    <t>EX-2021-18110776-APN-DTYC#MS</t>
  </si>
  <si>
    <t>IF-2021-18109132-APN-DTYC#MS</t>
  </si>
  <si>
    <t xml:space="preserve">Nota de credito por antcipo financiero </t>
  </si>
  <si>
    <t>EX-2021-18117189-APN-DTYC#MS</t>
  </si>
  <si>
    <t>IF-2021-18116107-APN-DTYC#MS</t>
  </si>
  <si>
    <t>1101-00023481</t>
  </si>
  <si>
    <t>EX-2021-18117500-APN-DTYC#MS</t>
  </si>
  <si>
    <t>IF-2021-18115864-APN-DTYC#MS</t>
  </si>
  <si>
    <t>B03440003166</t>
  </si>
  <si>
    <t>:80-1036-OC20</t>
  </si>
  <si>
    <t>EX-2021-18120514-APN-DTYC#MS</t>
  </si>
  <si>
    <t>IF-2021-18119955-APN-DTYC#MS</t>
  </si>
  <si>
    <t>EX-2021-18126553-APN-DTYC#MS</t>
  </si>
  <si>
    <t>IF-2021-18125451-APN-DTYC#MS</t>
  </si>
  <si>
    <t>1101-00023482</t>
  </si>
  <si>
    <t>EX-2021-18137027-APN-DTYC#MS</t>
  </si>
  <si>
    <t>IF-2021-18135907-APN-DTYC#MS</t>
  </si>
  <si>
    <t>1101-00023462</t>
  </si>
  <si>
    <t>EX-2021-18153235-APN-DTYC#MS</t>
  </si>
  <si>
    <t>IF-2021-18153168-APN-DTYC#MS</t>
  </si>
  <si>
    <t>0057 - 00003874</t>
  </si>
  <si>
    <t>2.5.2-1726.549</t>
  </si>
  <si>
    <t>SUEROEQUINO ANTISARS COV-2</t>
  </si>
  <si>
    <t>x25</t>
  </si>
  <si>
    <t>EX-2021-18156770-APN-DTYC#MS</t>
  </si>
  <si>
    <t>IF-2021-18156675-APN-DTYC#MS</t>
  </si>
  <si>
    <t>0057 - 00003875</t>
  </si>
  <si>
    <t>EX-2021-18168763-APN-DTYC#MS</t>
  </si>
  <si>
    <t>IF-2021-18168653-APN-DTYC#MS</t>
  </si>
  <si>
    <t>0057 - 00003876</t>
  </si>
  <si>
    <t>EX-2021-18275697-APN-DTYC#MS</t>
  </si>
  <si>
    <t>IF-2021-18274857-APN-DTYC#MS</t>
  </si>
  <si>
    <t>EX-2021-18307076-APN-DTYC#MS</t>
  </si>
  <si>
    <t>IF-2021-18307006-APN-DTYC#MS</t>
  </si>
  <si>
    <t>00002-00000144</t>
  </si>
  <si>
    <t>EX-2021-18553994-APN-DTYC#MS</t>
  </si>
  <si>
    <t>IF-2021-18553135-APN-DTYC#MS</t>
  </si>
  <si>
    <t>800027LPU19</t>
  </si>
  <si>
    <t>ACI</t>
  </si>
  <si>
    <t>EX-2021-18584629-APN-DTYC#MS</t>
  </si>
  <si>
    <t>IF-2021-18584260-APN-DTYC#MS</t>
  </si>
  <si>
    <t>B-0008-00001854</t>
  </si>
  <si>
    <t>DESCARTADORES P-4</t>
  </si>
  <si>
    <t>EX-2021-18696839-APN-DTYC#MS</t>
  </si>
  <si>
    <t>IF-2021-18696071-APN-DTYC#MS</t>
  </si>
  <si>
    <t>00014_00000289</t>
  </si>
  <si>
    <t>Prestaciones febrero 2020 - Refacturación según monto consensuado</t>
  </si>
  <si>
    <t>Prestaciones Marzo 2020 - Refacturación según monto consensuado</t>
  </si>
  <si>
    <t>EX-2021-18794402-APN-DTYC#MS</t>
  </si>
  <si>
    <t>IF-2021-18793550-APN-DTYC#MS</t>
  </si>
  <si>
    <t>EX-2021-18802426-APN-DTYC#MS</t>
  </si>
  <si>
    <t>IF-2021-18801838-APN-DTYC#MS</t>
  </si>
  <si>
    <t>EX-2021-18809583-APN-DTYC#MS</t>
  </si>
  <si>
    <t>IF-2021-18809085-APN-DTYC#MS</t>
  </si>
  <si>
    <t>EX-2021-18812459-APN-DTYC#MS</t>
  </si>
  <si>
    <t>IF-2021-18812216-APN-DTYC#MS</t>
  </si>
  <si>
    <t>EX-2021-19007856-APN-DTYC#MS</t>
  </si>
  <si>
    <t>IF-2021-19007167-APN-DTYC#MS</t>
  </si>
  <si>
    <t>B034400003173</t>
  </si>
  <si>
    <t>EX-2021-19011530-APN-DTYC#MS</t>
  </si>
  <si>
    <t>IF-2021-19009855-APN-DTYC#MS</t>
  </si>
  <si>
    <t>B034400003174</t>
  </si>
  <si>
    <t>EX-2021-19061214-APN-DTYC#MS</t>
  </si>
  <si>
    <t>IF-2021-19054230-APN-DTYC#MS</t>
  </si>
  <si>
    <t>0015-00062143</t>
  </si>
  <si>
    <t>EX-2021-19068325-APN-DTYC#MS</t>
  </si>
  <si>
    <t>IF-2021-19067724-APN-DTYC#MS</t>
  </si>
  <si>
    <t>B-0015_00062613</t>
  </si>
  <si>
    <t>EX-2021-19143551-APN-DTYC#MS</t>
  </si>
  <si>
    <t>IF-2021-19136761-APN-DTYC#MS</t>
  </si>
  <si>
    <t>2.9.5- 5816.6</t>
  </si>
  <si>
    <t>EX-2021-19149109-APN-DTYC#MS</t>
  </si>
  <si>
    <t>IF-2021-19148196-APN-DTYC#MS</t>
  </si>
  <si>
    <t>EX-2021-19149703-APN-DTYC#MS</t>
  </si>
  <si>
    <t>IF-2021-19146183-APN-DTYC#MS</t>
  </si>
  <si>
    <t>0020-00061131</t>
  </si>
  <si>
    <t>2.2.2-7905.9</t>
  </si>
  <si>
    <t>Mascara de Proteccion</t>
  </si>
  <si>
    <t>2.9.5-1909.232</t>
  </si>
  <si>
    <t>Guantes de Nitrilo de examinacion. Tamaño Chico</t>
  </si>
  <si>
    <t>2.9.5-1909.231</t>
  </si>
  <si>
    <t>Guantes de Nitrilo de examinación. Tamaño Mediano</t>
  </si>
  <si>
    <t>2.9.5-1909.233</t>
  </si>
  <si>
    <t>Guantes de Nitrilo de examinación. Tamaño Grande.</t>
  </si>
  <si>
    <t>EX-2021-19153165-APN-DTYC#MS</t>
  </si>
  <si>
    <t>IF-2021-19148343-APN-DTYC#MS</t>
  </si>
  <si>
    <t>0029-00001542</t>
  </si>
  <si>
    <t xml:space="preserve"> 80-1074-OC20</t>
  </si>
  <si>
    <t>2.5.2-6910.14</t>
  </si>
  <si>
    <t>EMEND TRI-PACK</t>
  </si>
  <si>
    <t>1080 AMPOLLAS 360 UNIDADES</t>
  </si>
  <si>
    <t xml:space="preserve"> 5,914,20</t>
  </si>
  <si>
    <t>EX-2021-19156917-APN-DTYC#MS</t>
  </si>
  <si>
    <t>IF-2021-19156080-APN-DTYC#MS</t>
  </si>
  <si>
    <t>EX-2021-19672494-APN-DTYC#MS</t>
  </si>
  <si>
    <t>IF-2021-19672358-APN-DTYC#MS</t>
  </si>
  <si>
    <t>0057 - 00003933</t>
  </si>
  <si>
    <t>EX-2021-19706149-APN-DTYC#MS</t>
  </si>
  <si>
    <t>IF-2021-19704827-APN-DTYC#MS</t>
  </si>
  <si>
    <t>1.67</t>
  </si>
  <si>
    <t>EX-2021-19718640-APN-DTYC#MS</t>
  </si>
  <si>
    <t>IF-2021-19716178-APN-DTYC#MS</t>
  </si>
  <si>
    <t>2.5.2-1894.2</t>
  </si>
  <si>
    <t>CARBOPLATINO 150 MG</t>
  </si>
  <si>
    <t>FCO AMP</t>
  </si>
  <si>
    <t>2.5.2-1894.5</t>
  </si>
  <si>
    <t>CITARABINA 100 MG</t>
  </si>
  <si>
    <t>2.5.2-1894.4</t>
  </si>
  <si>
    <t>CITARABINA 1 G</t>
  </si>
  <si>
    <t>2.5.2-1894.20</t>
  </si>
  <si>
    <t>METOTREXATO (COMO SAL SODICA) 50 MG</t>
  </si>
  <si>
    <t>EX-2021-19747554-APN-DTYC#MS</t>
  </si>
  <si>
    <t>IF-2021-19744148-APN-DTYC#MS</t>
  </si>
  <si>
    <t>0080-00009014</t>
  </si>
  <si>
    <t>EX-2021-19756825-APN-DTYC#MS</t>
  </si>
  <si>
    <t>IF-2021-19754687-APN-DTYC#MS</t>
  </si>
  <si>
    <t>0145-00014828</t>
  </si>
  <si>
    <t>EX-2021-19757996-APN-DTYC#MS</t>
  </si>
  <si>
    <t>IF-2021-19756886-APN-DTYC#MS</t>
  </si>
  <si>
    <t>EX-2021-19764274-APN-DTYC#MS</t>
  </si>
  <si>
    <t>IF-2021-19763640-APN-DTYC#MS</t>
  </si>
  <si>
    <t>EX-2021-19796469-APN-DTYC#MS</t>
  </si>
  <si>
    <t>IF-2021-19793354-APN-DTYC#MS</t>
  </si>
  <si>
    <t>2037B00002434</t>
  </si>
  <si>
    <t>EX-2021-20083644-APN-DTYC#MS</t>
  </si>
  <si>
    <t>IF-2021-20082664-APN-DTYC#MS</t>
  </si>
  <si>
    <t>0020-00061179</t>
  </si>
  <si>
    <t>292.00</t>
  </si>
  <si>
    <t>EX-2021-20179709-APN-DTYC#MS</t>
  </si>
  <si>
    <t>IF-2021-20178716-APN-DTYC#MS</t>
  </si>
  <si>
    <t>0005-00007460</t>
  </si>
  <si>
    <t>EX-2021-20184570-APN-DTYC#MS</t>
  </si>
  <si>
    <t>IF-2021-20183835-APN-DTYC#MS</t>
  </si>
  <si>
    <t>0005-00007461</t>
  </si>
  <si>
    <t>EX-2021-20501673-APN-DTYC#MS</t>
  </si>
  <si>
    <t>IF-2021-20500625-APN-DTYC#MS</t>
  </si>
  <si>
    <t>1101-00023537</t>
  </si>
  <si>
    <t>EX-2021-20607188-APN-DTYC#MS</t>
  </si>
  <si>
    <t>IF-2021-20605542-APN-DTYC#MS</t>
  </si>
  <si>
    <t>1101-00023536</t>
  </si>
  <si>
    <t>EX-2021-20635961-APN-DTYC#MS</t>
  </si>
  <si>
    <t>IF-2021-20635683-APN-DTYC#MS</t>
  </si>
  <si>
    <t>Federal Med S.A</t>
  </si>
  <si>
    <t>EX-2021-20659732-APN-DTYC#MS</t>
  </si>
  <si>
    <t>IF-2021-20649482-APN-DTYC#MS</t>
  </si>
  <si>
    <t>GRAFICA LATINA SA</t>
  </si>
  <si>
    <t>Carnet Vacunacion Covid-19</t>
  </si>
  <si>
    <t>EX-2021-20660630-APN-DTYC#MS</t>
  </si>
  <si>
    <t>IF-2021-20655237-APN-DTYC#MS</t>
  </si>
  <si>
    <t>3026-00031932</t>
  </si>
  <si>
    <t>EX-2021-20666912-APN-DTYC#MS</t>
  </si>
  <si>
    <t>IF-2021-20664249-APN-DTYC#MS</t>
  </si>
  <si>
    <t>0005 00000515</t>
  </si>
  <si>
    <t>0310/0312</t>
  </si>
  <si>
    <t>Carnet de vacunacion covid 19</t>
  </si>
  <si>
    <t>EX-2021-20707939-APN-DTYC#MS</t>
  </si>
  <si>
    <t>IF-2021-20706314-APN-DTYC#MS</t>
  </si>
  <si>
    <t>3026-00031933</t>
  </si>
  <si>
    <t>EX-2021-20721699-APN-DTYC#MS</t>
  </si>
  <si>
    <t>IF-2021-20719698-APN-DTYC#MS</t>
  </si>
  <si>
    <t>3026-00031382</t>
  </si>
  <si>
    <t>EX-2021-20732205-APN-DTYC#MS</t>
  </si>
  <si>
    <t>IF-2021-20731361-APN-DTYC#MS</t>
  </si>
  <si>
    <t xml:space="preserve">ACI </t>
  </si>
  <si>
    <t>EX-2021-20732515-APN-DTYC#MS</t>
  </si>
  <si>
    <t>IF-2021-20730696-APN-DTYC#MS</t>
  </si>
  <si>
    <t>3026-00031383</t>
  </si>
  <si>
    <t>EX-2021-20785131-APN-DTYC#MS</t>
  </si>
  <si>
    <t>IF-2021-20781886-APN-DTYC#MS</t>
  </si>
  <si>
    <t>0010-00013024</t>
  </si>
  <si>
    <t xml:space="preserve">Jeringas descartables esteriles 1ml con aguja </t>
  </si>
  <si>
    <t>EX-2021-20798089-APN-DTYC#MS</t>
  </si>
  <si>
    <t>IF-2021-20792151-APN-DTYC#MS</t>
  </si>
  <si>
    <t>0002-00003156</t>
  </si>
  <si>
    <t>REX ARGENTINA SA</t>
  </si>
  <si>
    <t>3.3.5-1688.1</t>
  </si>
  <si>
    <t>limpieza de edificios</t>
  </si>
  <si>
    <t>3.35.5-1688-1</t>
  </si>
  <si>
    <t>EX-2021-20969511-APN-DTYC#MS</t>
  </si>
  <si>
    <t>IF-2021-20966808-APN-DTYC#MS</t>
  </si>
  <si>
    <t>B030300147609</t>
  </si>
  <si>
    <t>ASPARAGINASA PEGILADA</t>
  </si>
  <si>
    <t>VIAL X 1</t>
  </si>
  <si>
    <t>EX-2021-20980443-APN-DTYC#MS</t>
  </si>
  <si>
    <t>IF-2021-20978494-APN-DTYC#MS</t>
  </si>
  <si>
    <t>0004-00000009</t>
  </si>
  <si>
    <t>0002-00000688</t>
  </si>
  <si>
    <t>EX-2021-21074086-APN-DTYC#MS</t>
  </si>
  <si>
    <t>IF-2021-21073542-APN-DTYC#MS</t>
  </si>
  <si>
    <t>0005-00007468</t>
  </si>
  <si>
    <t>EX-2021-21084944-APN-DTYC#MS</t>
  </si>
  <si>
    <t>IF-2021-21084355-APN-DTYC#MS</t>
  </si>
  <si>
    <t>80-1126-oc20</t>
  </si>
  <si>
    <t>EX-2021-21185909-APN-DTYC#MS</t>
  </si>
  <si>
    <t>IF-2021-21185874-APN-DTYC#MS</t>
  </si>
  <si>
    <t>2017-00147707</t>
  </si>
  <si>
    <t>RE-2021-21183104-APN-DTYC#MS</t>
  </si>
  <si>
    <t>EX-2021-21207605-APN-DTYC#MS</t>
  </si>
  <si>
    <t>IF-2021-21207066-APN-DTYC#MS</t>
  </si>
  <si>
    <t>2975B00095256</t>
  </si>
  <si>
    <t>EX-2021-21209979-APN-DTYC#MS</t>
  </si>
  <si>
    <t>IF-2021-21209679-APN-DTYC#MS</t>
  </si>
  <si>
    <t>2975B00095255</t>
  </si>
  <si>
    <t>EX-2021-21279694-APN-DTYC#MS</t>
  </si>
  <si>
    <t>IF-2021-21278793-APN-DTYC#MS</t>
  </si>
  <si>
    <t>EX-2021-21284658-APN-DTYC#MS</t>
  </si>
  <si>
    <t>IF-2021-21284040-APN-DTYC#MS</t>
  </si>
  <si>
    <t>EX-2021-21513955-APN-DTYC#MS</t>
  </si>
  <si>
    <t>IF-2021-21512680-APN-DTYC#MS</t>
  </si>
  <si>
    <t>3026-00031386</t>
  </si>
  <si>
    <t>80-1019- OC20</t>
  </si>
  <si>
    <t>EX-2021-21525174-APN-DTYC#MS</t>
  </si>
  <si>
    <t>IF-2021-21524271-APN-DTYC#MS</t>
  </si>
  <si>
    <t>3026-00031391</t>
  </si>
  <si>
    <t>EX-2021-21531780-APN-DTYC#MS</t>
  </si>
  <si>
    <t>IF-2021-21530021-APN-DTYC#MS</t>
  </si>
  <si>
    <t>3026-00031393</t>
  </si>
  <si>
    <t>EX-2021-21542260-APN-DTYC#MS</t>
  </si>
  <si>
    <t>IF-2021-21541023-APN-DTYC#MS</t>
  </si>
  <si>
    <t>3026-00031395</t>
  </si>
  <si>
    <t>EX-2021-21618061-APN-DTYC#MS</t>
  </si>
  <si>
    <t>IF-2021-21616415-APN-DTYC#MS</t>
  </si>
  <si>
    <t>3026-00031442</t>
  </si>
  <si>
    <t>EX-2021-21624751-APN-DTYC#MS</t>
  </si>
  <si>
    <t>IF-2021-21623276-APN-DTYC#MS</t>
  </si>
  <si>
    <t>3026-00031444</t>
  </si>
  <si>
    <t>EX-2021-21690663-APN-DTYC#MS</t>
  </si>
  <si>
    <t>IF-2021-21690618-APN-DTYC#MS</t>
  </si>
  <si>
    <t>contratacion por emergencia COVID 19 nº 10/2020</t>
  </si>
  <si>
    <t>javier perez romero</t>
  </si>
  <si>
    <t>Impresion de Carnets de vacunacion  covid 19</t>
  </si>
  <si>
    <t>sin codigo</t>
  </si>
  <si>
    <t>carnets de vacunacion</t>
  </si>
  <si>
    <t>EX-2021-21739537-APN-DTYC#MS</t>
  </si>
  <si>
    <t>IF-2021-21739275-APN-DTYC#MS</t>
  </si>
  <si>
    <t>00003-00001681</t>
  </si>
  <si>
    <t>EX-2021-21742175-APN-DTYC#MS</t>
  </si>
  <si>
    <t>IF-2021-21741884-APN-DTYC#MS</t>
  </si>
  <si>
    <t>00003-00001703</t>
  </si>
  <si>
    <t>EX-2021-21744472-APN-DTYC#MS</t>
  </si>
  <si>
    <t>IF-2021-21744223-APN-DTYC#MS</t>
  </si>
  <si>
    <t>00003-00001719</t>
  </si>
  <si>
    <t>EX-2021-21974404-APN-DTYC#MS</t>
  </si>
  <si>
    <t>IF-2021-21973386-APN-DTYC#MS</t>
  </si>
  <si>
    <t>ampollas</t>
  </si>
  <si>
    <t>EX-2021-22096322-APN-DTYC#MS</t>
  </si>
  <si>
    <t>IF-2021-22091936-APN-DTYC#MS</t>
  </si>
  <si>
    <t>0003-00014741</t>
  </si>
  <si>
    <t>EX-2021-22099822-APN-DTYC#MS</t>
  </si>
  <si>
    <t>IF-2021-22098603-APN-DTYC#MS</t>
  </si>
  <si>
    <t>0003-00014732</t>
  </si>
  <si>
    <t>EX-2021-22105021-APN-DTYC#MS</t>
  </si>
  <si>
    <t>IF-2021-22103660-APN-DTYC#MS</t>
  </si>
  <si>
    <t>0003-00014846</t>
  </si>
  <si>
    <t>EX-2021-22139673-APN-DTYC#MS</t>
  </si>
  <si>
    <t>IF-2021-22138789-APN-DTYC#MS</t>
  </si>
  <si>
    <t>0003-00015283</t>
  </si>
  <si>
    <t>EX-2021-22143027-APN-DTYC#MS</t>
  </si>
  <si>
    <t>IF-2021-22141873-APN-DTYC#MS</t>
  </si>
  <si>
    <t>0003-00015801</t>
  </si>
  <si>
    <t>EX-2021-22227018-APN-DTYC#MS</t>
  </si>
  <si>
    <t>IF-2021-22226287-APN-DTYC#MS</t>
  </si>
  <si>
    <t>69-1387</t>
  </si>
  <si>
    <t>EX-2021-22234217-APN-DTYC#MS</t>
  </si>
  <si>
    <t>IF-2021-22233517-APN-DTYC#MS</t>
  </si>
  <si>
    <t>69-42043</t>
  </si>
  <si>
    <t>EX-2021-22235167-APN-DTYC#MS</t>
  </si>
  <si>
    <t>IF-2021-22234944-APN-DTYC#MS</t>
  </si>
  <si>
    <t>EX-2021-22238167-APN-DTYC#MS</t>
  </si>
  <si>
    <t>IF-2021-22237384-APN-DTYC#MS</t>
  </si>
  <si>
    <t>69-1390</t>
  </si>
  <si>
    <t>EX-2021-22239397-APN-DTYC#MS</t>
  </si>
  <si>
    <t>IF-2021-22238343-APN-DTYC#MS</t>
  </si>
  <si>
    <t>1101-00023786</t>
  </si>
  <si>
    <t>CABA</t>
  </si>
  <si>
    <t>EX-2021-22244660-APN-DTYC#MS</t>
  </si>
  <si>
    <t>IF-2021-22244099-APN-DTYC#MS</t>
  </si>
  <si>
    <t>69-1391</t>
  </si>
  <si>
    <t>EX-2021-22248048-APN-DTYC#MS</t>
  </si>
  <si>
    <t>IF-2021-22247607-APN-DTYC#MS</t>
  </si>
  <si>
    <t>11-1389</t>
  </si>
  <si>
    <t>EX-2021-22256866-APN-DTYC#MS</t>
  </si>
  <si>
    <t>IF-2021-22255593-APN-DTYC#MS</t>
  </si>
  <si>
    <t>69-1388</t>
  </si>
  <si>
    <t>EX-2021-22266433-APN-DTYC#MS</t>
  </si>
  <si>
    <t>IF-2021-22265876-APN-DTYC#MS</t>
  </si>
  <si>
    <t>EX-2021-22270566-APN-DTYC#MS</t>
  </si>
  <si>
    <t>IF-2021-22270141-APN-DTYC#MS</t>
  </si>
  <si>
    <t>EX-2021-22299979-APN-DTYC#MS</t>
  </si>
  <si>
    <t>IF-2021-22297859-APN-DTYC#MS</t>
  </si>
  <si>
    <t>B-700-194</t>
  </si>
  <si>
    <t>EX-2021-22304244-APN-DTYC#MS</t>
  </si>
  <si>
    <t>IF-2021-22303796-APN-DTYC#MS</t>
  </si>
  <si>
    <t>B-700-191</t>
  </si>
  <si>
    <t>EX-2021-22542554-APN-DTYC#MS</t>
  </si>
  <si>
    <t>IF-2021-22537518-APN-DTYC#MS</t>
  </si>
  <si>
    <t>OC-1165-OC19</t>
  </si>
  <si>
    <t>EX-2021-22590794-APN-DTYC#MS</t>
  </si>
  <si>
    <t>IF-2021-22590460-APN-DTYC#MS</t>
  </si>
  <si>
    <t>0057 - 00003949</t>
  </si>
  <si>
    <t>RITUXIMAB,</t>
  </si>
  <si>
    <t>x 2 viales</t>
  </si>
  <si>
    <t>EX-2021-22762874-APN-DTYC#MS</t>
  </si>
  <si>
    <t>IF-2021-22761120-APN-DTYC#MS</t>
  </si>
  <si>
    <t>0002B00000194</t>
  </si>
  <si>
    <t>LPU-028-2016</t>
  </si>
  <si>
    <t>EX-2021-22812079-APN-DTYC#MS</t>
  </si>
  <si>
    <t>IF-2021-22809767-APN-DTYC#MS</t>
  </si>
  <si>
    <t>B0344-00003193</t>
  </si>
  <si>
    <t>EX-2021-22824212-APN-DTYC#MS</t>
  </si>
  <si>
    <t>IF-2021-22822816-APN-DTYC#MS</t>
  </si>
  <si>
    <t>B-0009-00000628</t>
  </si>
  <si>
    <t>YYYYY</t>
  </si>
  <si>
    <t>1AN</t>
  </si>
  <si>
    <t>HISOPOS DE DACRON DESCARTABLE</t>
  </si>
  <si>
    <t>EX-2021-22832583-APN-DTYC#MS</t>
  </si>
  <si>
    <t>IF-2021-22826522-APN-DTYC#MS</t>
  </si>
  <si>
    <t>B034400003192</t>
  </si>
  <si>
    <t>EX-2021-22845459-APN-DTYC#MS</t>
  </si>
  <si>
    <t>IF-2021-22835479-APN-DTYC#MS</t>
  </si>
  <si>
    <t>B034400003198</t>
  </si>
  <si>
    <t>EX-2021-23024188-APN-DTYC#MS</t>
  </si>
  <si>
    <t>IF-2021-23023782-APN-DTYC#MS</t>
  </si>
  <si>
    <t>0005-00007472</t>
  </si>
  <si>
    <t>EX-2021-23066290-APN-DTYC#MS</t>
  </si>
  <si>
    <t>IF-2021-23065325-APN-DTYC#MS</t>
  </si>
  <si>
    <t>EX-2021-23141273-APN-DTYC#MS</t>
  </si>
  <si>
    <t>IF-2021-23140618-APN-DTYC#MS</t>
  </si>
  <si>
    <t>000-00001283</t>
  </si>
  <si>
    <t>EX-2021-23155871-APN-DTYC#MS</t>
  </si>
  <si>
    <t>IF-2021-23154564-APN-DTYC#MS</t>
  </si>
  <si>
    <t>0008-00001282</t>
  </si>
  <si>
    <t>EX-2021-23286041-APN-DTYC#MS</t>
  </si>
  <si>
    <t>IF-2021-23285540-APN-DTYC#MS</t>
  </si>
  <si>
    <t>3026-00031384</t>
  </si>
  <si>
    <t>Pfizer SRIL</t>
  </si>
  <si>
    <t>EX-2021-23346504-APN-DTYC#MS</t>
  </si>
  <si>
    <t>IF-2021-23345958-APN-DTYC#MS</t>
  </si>
  <si>
    <t>EX-2021-23350955-APN-DTYC#MS</t>
  </si>
  <si>
    <t>IF-2021-23350492-APN-DTYC#MS</t>
  </si>
  <si>
    <t>EX-2021-23581683-APN-DTYC#MS</t>
  </si>
  <si>
    <t>IF-2021-23579968-APN-DTYC#MS</t>
  </si>
  <si>
    <t>00014_00000292</t>
  </si>
  <si>
    <t>REFACTURACION ENERO-ABRIL 2020</t>
  </si>
  <si>
    <t>EX-2021-23623477-APN-DTYC#MS</t>
  </si>
  <si>
    <t>IF-2021-23623406-APN-DTYC#MS</t>
  </si>
  <si>
    <t>Impresion de carnets de vacunacion covid 19</t>
  </si>
  <si>
    <t>carnets de cacunacion</t>
  </si>
  <si>
    <t>EX-2021-23697213-APN-DTYC#MS</t>
  </si>
  <si>
    <t>IF-2021-23695497-APN-DTYC#MS</t>
  </si>
  <si>
    <t>B-700-193</t>
  </si>
  <si>
    <t>EX-2021-23703775-APN-DTYC#MS</t>
  </si>
  <si>
    <t>IF-2021-23702802-APN-DTYC#MS</t>
  </si>
  <si>
    <t>EX-2021-23706380-APN-DTYC#MS</t>
  </si>
  <si>
    <t>IF-2021-23699855-APN-DTYC#MS</t>
  </si>
  <si>
    <t>0002B00000195</t>
  </si>
  <si>
    <t>EX-2021-23707158-APN-DTYC#MS</t>
  </si>
  <si>
    <t>IF-2021-23705864-APN-DTYC#MS</t>
  </si>
  <si>
    <t>B-700-192</t>
  </si>
  <si>
    <t>EX-2021-23713775-APN-DTYC#MS</t>
  </si>
  <si>
    <t>IF-2021-23713705-APN-DTYC#MS</t>
  </si>
  <si>
    <t>0044B00269019</t>
  </si>
  <si>
    <t>15 /2016</t>
  </si>
  <si>
    <t>EX-2021-23737491-APN-DTYC#MS</t>
  </si>
  <si>
    <t>IF-2021-23735237-APN-DTYC#MS</t>
  </si>
  <si>
    <t>0002B00000196</t>
  </si>
  <si>
    <t>EX-2021-23744900-APN-DTYC#MS</t>
  </si>
  <si>
    <t>IF-2021-23739995-APN-DTYC#MS</t>
  </si>
  <si>
    <t>0002B00000197</t>
  </si>
  <si>
    <t>EX-2021-24080583-APN-DTYC#MS</t>
  </si>
  <si>
    <t>IF-2021-24078550-APN-DTYC#MS</t>
  </si>
  <si>
    <t>00014_00000293</t>
  </si>
  <si>
    <t>PRESTACIONES MAYO 2020 - REFACTURACION CONSENSUADA</t>
  </si>
  <si>
    <t>EX-2021-24198827-APN-DTYC#MS</t>
  </si>
  <si>
    <t>IF-2021-24198087-APN-DTYC#MS</t>
  </si>
  <si>
    <t>EX-2021-24204005-APN-DTYC#MS</t>
  </si>
  <si>
    <t>IF-2021-24202954-APN-DTYC#MS</t>
  </si>
  <si>
    <t>EX-2021-24218882-APN-DTYC#MS</t>
  </si>
  <si>
    <t>IF-2021-24216165-APN-DTYC#MS</t>
  </si>
  <si>
    <t>00106-00010298</t>
  </si>
  <si>
    <t>EX-2021-24345567-APN-DTYC#MS</t>
  </si>
  <si>
    <t>IF-2021-24344513-APN-DTYC#MS</t>
  </si>
  <si>
    <t>2037B00002449</t>
  </si>
  <si>
    <t>80-0004-LPR20</t>
  </si>
  <si>
    <t>80-0001-OCA21</t>
  </si>
  <si>
    <t>servicio de logística y distribución con cadena de frio</t>
  </si>
  <si>
    <t>EX-2021-24489856-APN-DTYC#MS</t>
  </si>
  <si>
    <t>IF-2021-24485221-APN-DTYC#MS</t>
  </si>
  <si>
    <t>0005-00000520</t>
  </si>
  <si>
    <t>CARNET DE VACUNACION COVID-19</t>
  </si>
  <si>
    <t>EX-2021-24529804-APN-DTYC#MS</t>
  </si>
  <si>
    <t>IF-2021-24528821-APN-DTYC#MS</t>
  </si>
  <si>
    <t>0005-00007477</t>
  </si>
  <si>
    <t>219748-219856</t>
  </si>
  <si>
    <t>EX-2021-24536494-APN-DTYC#MS</t>
  </si>
  <si>
    <t>IF-2021-24535833-APN-DTYC#MS</t>
  </si>
  <si>
    <t>0005-00007476</t>
  </si>
  <si>
    <t>EX-2021-24631997-APN-DTYC#MS</t>
  </si>
  <si>
    <t>IF-2021-24631562-APN-DTYC#MS</t>
  </si>
  <si>
    <t>EX-2021-24635825-APN-DTYC#MS</t>
  </si>
  <si>
    <t>IF-2021-24635432-APN-DTYC#MS</t>
  </si>
  <si>
    <t>EX-2021-25147344-APN-DTYC#MS</t>
  </si>
  <si>
    <t>IF-2021-25146030-APN-DTYC#MS</t>
  </si>
  <si>
    <t>0755 - 00000285</t>
  </si>
  <si>
    <t>EX-2021-25152358-APN-DTYC#MS</t>
  </si>
  <si>
    <t>IF-2021-25151519-APN-DTYC#MS</t>
  </si>
  <si>
    <t>0150B00171194</t>
  </si>
  <si>
    <t>EX-2021-25436384-APN-DTYC#MS</t>
  </si>
  <si>
    <t>IF-2021-25435622-APN-DTYC#MS</t>
  </si>
  <si>
    <t>EX-2021-25492506-APN-DTYC#MS</t>
  </si>
  <si>
    <t>IF-2021-25490199-APN-DTYC#MS</t>
  </si>
  <si>
    <t>0020-00061498</t>
  </si>
  <si>
    <t>EX-2021-25502558-APN-DTYC#MS</t>
  </si>
  <si>
    <t>IF-2021-25499596-APN-DTYC#MS</t>
  </si>
  <si>
    <t>0020-00061499</t>
  </si>
  <si>
    <t>EX-2021-25576875-APN-DTYC#MS</t>
  </si>
  <si>
    <t>IF-2021-25576620-APN-DTYC#MS</t>
  </si>
  <si>
    <t>EX-2021-25590116-APN-DTYC#MS</t>
  </si>
  <si>
    <t>IF-2021-25583938-APN-DTYC#MS</t>
  </si>
  <si>
    <t>EX-2021-25646351-APN-DTYC#MS</t>
  </si>
  <si>
    <t>IF-2021-25634858-APN-DTYC#MS</t>
  </si>
  <si>
    <t>EX-2021-25953646-APN-DTYC#MS</t>
  </si>
  <si>
    <t>IF-2021-25953020-APN-DTYC#MS</t>
  </si>
  <si>
    <t>2975B00095617</t>
  </si>
  <si>
    <t>EX-2021-25960084-APN-DTYC#MS</t>
  </si>
  <si>
    <t>IF-2021-25959621-APN-DTYC#MS</t>
  </si>
  <si>
    <t>2975B00095621</t>
  </si>
  <si>
    <t>EX-2021-25963301-APN-DTYC#MS</t>
  </si>
  <si>
    <t>IF-2021-25962795-APN-DTYC#MS</t>
  </si>
  <si>
    <t>2975B00095622</t>
  </si>
  <si>
    <t>EX-2021-26192834-APN-DTYC#MS</t>
  </si>
  <si>
    <t>IF-2021-26192716-APN-DTYC#MS</t>
  </si>
  <si>
    <t>0186-00001471</t>
  </si>
  <si>
    <t>EX-2021-26193725-APN-DTYC#MS</t>
  </si>
  <si>
    <t>IF-2021-26193605-APN-DTYC#MS</t>
  </si>
  <si>
    <t>0186-00001472</t>
  </si>
  <si>
    <t>EX-2021-26194342-APN-DTYC#MS</t>
  </si>
  <si>
    <t>IF-2021-26194242-APN-DTYC#MS</t>
  </si>
  <si>
    <t>0186-00001473</t>
  </si>
  <si>
    <t>EX-2021-26277184-APN-DTYC#MS</t>
  </si>
  <si>
    <t>IF-2021-26193905-APN-DTYC#MS</t>
  </si>
  <si>
    <t>B-0027-00016944</t>
  </si>
  <si>
    <t>EX-2021-26485226-APN-DTYC#MS</t>
  </si>
  <si>
    <t>IF-2021-26484009-APN-DTYC#MS</t>
  </si>
  <si>
    <t>0501-00008956</t>
  </si>
  <si>
    <t>EX-2021-26499697-APN-DTYC#MS</t>
  </si>
  <si>
    <t>IF-2021-26497069-APN-DTYC#MS</t>
  </si>
  <si>
    <t>0501-00008958</t>
  </si>
  <si>
    <t>EX-2021-26731265-APN-DTYC#MS</t>
  </si>
  <si>
    <t>IF-2021-26729162-APN-DTYC#MS</t>
  </si>
  <si>
    <t>0501-00008959</t>
  </si>
  <si>
    <t>EX-2021-26812160-APN-DTYC#MS</t>
  </si>
  <si>
    <t>IF-2021-26807159-APN-DTYC#MS</t>
  </si>
  <si>
    <t>0501-00008960</t>
  </si>
  <si>
    <t>EX-2021-27013585-APN-DTYC#MS</t>
  </si>
  <si>
    <t>IF-2021-27010154-APN-DTYC#MS</t>
  </si>
  <si>
    <t>0002B00000198</t>
  </si>
  <si>
    <t>EX-2021-27018478-APN-DTYC#MS</t>
  </si>
  <si>
    <t>IF-2021-27015304-APN-DTYC#MS</t>
  </si>
  <si>
    <t>0002B00000199</t>
  </si>
  <si>
    <t>EX-2021-27021405-APN-DTYC#MS</t>
  </si>
  <si>
    <t>IF-2021-27020757-APN-DTYC#MS</t>
  </si>
  <si>
    <t>EX-2021-27100225-APN-DTYC#MS</t>
  </si>
  <si>
    <t>IF-2021-27097930-APN-DTYC#MS</t>
  </si>
  <si>
    <t>B 0003-00018352</t>
  </si>
  <si>
    <t>EX-2021-27342625-APN-DTYC#MS</t>
  </si>
  <si>
    <t>IF-2021-27341679-APN-DTYC#MS</t>
  </si>
  <si>
    <t>0020-00061564</t>
  </si>
  <si>
    <t>EX-2021-27355324-APN-DTYC#MS</t>
  </si>
  <si>
    <t>IF-2021-27354074-APN-DTYC#MS</t>
  </si>
  <si>
    <t>EX-2021-27422054-APN-DTYC#MS</t>
  </si>
  <si>
    <t>IF-2021-27416564-APN-DTYC#MS</t>
  </si>
  <si>
    <t>covid 19 10_20</t>
  </si>
  <si>
    <t>Impresion de carnets de vacunacion</t>
  </si>
  <si>
    <t xml:space="preserve">impresion </t>
  </si>
  <si>
    <t>EX-2021-27429672-APN-DTYC#MS</t>
  </si>
  <si>
    <t>IF-2021-27428587-APN-DTYC#MS</t>
  </si>
  <si>
    <t>covid -19 10_20</t>
  </si>
  <si>
    <t>Carnets de vacaunacion Covid 19</t>
  </si>
  <si>
    <t>impresion de carnets</t>
  </si>
  <si>
    <t>EX-2021-27456748-APN-DTYC#MS</t>
  </si>
  <si>
    <t>IF-2021-27456650-APN-DTYC#MS</t>
  </si>
  <si>
    <t>0057 - 00003984</t>
  </si>
  <si>
    <t>EX-2021-27458818-APN-DTYC#MS</t>
  </si>
  <si>
    <t>IF-2021-27458727-APN-DTYC#MS</t>
  </si>
  <si>
    <t>0057 - 00003995</t>
  </si>
  <si>
    <t>Benznidazon 12.5 mg</t>
  </si>
  <si>
    <t>EX-2021-27577666-APN-DTYC#MS</t>
  </si>
  <si>
    <t>IF-2021-27577625-APN-DTYC#MS</t>
  </si>
  <si>
    <t>2017-00148186</t>
  </si>
  <si>
    <t>RE-2021-27572500-APN-DTYC#MS</t>
  </si>
  <si>
    <t>EX-2021-27941104-APN-DTYC#MS</t>
  </si>
  <si>
    <t>IF-2021-27939530-APN-DTYC#MS</t>
  </si>
  <si>
    <t>0150B00171421</t>
  </si>
  <si>
    <t>EX-2021-28136974-APN-DTYC#MS</t>
  </si>
  <si>
    <t>IF-2021-28134464-APN-DTYC#MS</t>
  </si>
  <si>
    <t>C0014-00000294</t>
  </si>
  <si>
    <t>PRESTACIONES FEBRERO 2020 - REFACTURACION SEGUN MONTO CONSENSUADO</t>
  </si>
  <si>
    <t>EX-2021-28219146-APN-DTYC#MS</t>
  </si>
  <si>
    <t>IF-2021-28208718-APN-DTYC#MS</t>
  </si>
  <si>
    <t>00014-00000295</t>
  </si>
  <si>
    <t>Prestaciones Diciembre 2019 - Refacturacion segun monto consensuado</t>
  </si>
  <si>
    <t>Prestaciones Abril 2020 - Refacturacion segun monto consensuado</t>
  </si>
  <si>
    <t>EX-2021-28224863-APN-DTYC#MS</t>
  </si>
  <si>
    <t>IF-2021-28222966-APN-DTYC#MS</t>
  </si>
  <si>
    <t>C00014-00000297</t>
  </si>
  <si>
    <t>Prestaciones Enero 2020 - Refacturación segun monto consensuado</t>
  </si>
  <si>
    <t>EX-2021-28235216-APN-DTYC#MS</t>
  </si>
  <si>
    <t>IF-2021-28227309-APN-DTYC#MS</t>
  </si>
  <si>
    <t>1031-00000489</t>
  </si>
  <si>
    <t xml:space="preserve">80-1139-OC19 </t>
  </si>
  <si>
    <t>EX-2021-28251184-APN-DTYC#MS</t>
  </si>
  <si>
    <t>IF-2021-28249426-APN-DTYC#MS</t>
  </si>
  <si>
    <t>1031-0000490</t>
  </si>
  <si>
    <t>EX-2021-28255461-APN-DTYC#MS</t>
  </si>
  <si>
    <t>IF-2021-28254412-APN-DTYC#MS</t>
  </si>
  <si>
    <t>1031-00000491</t>
  </si>
  <si>
    <t>2123/216/249/267/277/290/296</t>
  </si>
  <si>
    <t>EX-2021-28263714-APN-DTYC#MS</t>
  </si>
  <si>
    <t>IF-2021-28263152-APN-DTYC#MS</t>
  </si>
  <si>
    <t>1031-00000492</t>
  </si>
  <si>
    <t>215-250-268-291</t>
  </si>
  <si>
    <t>EX-2021-28266619-APN-DTYC#MS</t>
  </si>
  <si>
    <t>IF-2021-28265396-APN-DTYC#MS</t>
  </si>
  <si>
    <t>1031-0000493</t>
  </si>
  <si>
    <t>EX-2021-28441474-APN-DTYC#MS</t>
  </si>
  <si>
    <t>IF-2021-28440773-APN-DTYC#MS</t>
  </si>
  <si>
    <t>0150B00171581</t>
  </si>
  <si>
    <t>EX-2021-28590718-APN-DTYC#MS</t>
  </si>
  <si>
    <t>IF-2021-28588375-APN-DTYC#MS</t>
  </si>
  <si>
    <t>2037B00002450</t>
  </si>
  <si>
    <t>OL2-NU3</t>
  </si>
  <si>
    <t>Contratación para el servicio de logística y distribución con cadena de frio.</t>
  </si>
  <si>
    <t>1 vial</t>
  </si>
  <si>
    <t>EX-2021-28612844-APN-DTYC#MS</t>
  </si>
  <si>
    <t>IF-2021-28611928-APN-DTYC#MS</t>
  </si>
  <si>
    <t>2037B00002451</t>
  </si>
  <si>
    <t>OL3-NU4</t>
  </si>
  <si>
    <t>EX-2021-28624458-APN-DTYC#MS</t>
  </si>
  <si>
    <t>IF-2021-28623553-APN-DTYC#MS</t>
  </si>
  <si>
    <t>2037B00002452</t>
  </si>
  <si>
    <t>OL4-NU5</t>
  </si>
  <si>
    <t>viales</t>
  </si>
  <si>
    <t>EX-2021-28785763-APN-DTYC#MS</t>
  </si>
  <si>
    <t>IF-2021-28784973-APN-DTYC#MS</t>
  </si>
  <si>
    <t>00002B00000543</t>
  </si>
  <si>
    <t>ACLIMATAR S.R.L</t>
  </si>
  <si>
    <t>3.3.3-9276.1</t>
  </si>
  <si>
    <t>EX-2021-28815737-APN-DTYC#MS</t>
  </si>
  <si>
    <t>IF-2021-28815443-APN-DTYC#MS</t>
  </si>
  <si>
    <t>0501-00008985</t>
  </si>
  <si>
    <t>EX-2021-28817904-APN-DTYC#MS</t>
  </si>
  <si>
    <t>IF-2021-28817747-APN-DTYC#MS</t>
  </si>
  <si>
    <t>0501-00008986</t>
  </si>
  <si>
    <t>EX-2021-28818471-APN-DTYC#MS</t>
  </si>
  <si>
    <t>IF-2021-28818374-APN-DTYC#MS</t>
  </si>
  <si>
    <t>0501-00008987</t>
  </si>
  <si>
    <t>EX-2021-28819354-APN-DTYC#MS</t>
  </si>
  <si>
    <t>IF-2021-28819128-APN-DTYC#MS</t>
  </si>
  <si>
    <t>0501-00008988</t>
  </si>
  <si>
    <t>EX-2021-28857898-APN-DTYC#MS</t>
  </si>
  <si>
    <t>IF-2021-28857834-APN-DTYC#MS</t>
  </si>
  <si>
    <t>2975B00095683</t>
  </si>
  <si>
    <t>EX-2021-28858143-APN-DTYC#MS</t>
  </si>
  <si>
    <t>IF-2021-28858105-APN-DTYC#MS</t>
  </si>
  <si>
    <t>2975B00095684</t>
  </si>
  <si>
    <t>EX-2021-28858420-APN-DTYC#MS</t>
  </si>
  <si>
    <t>IF-2021-28858291-APN-DTYC#MS</t>
  </si>
  <si>
    <t>2975B00095731</t>
  </si>
  <si>
    <t>EX-2021-28858680-APN-DTYC#MS</t>
  </si>
  <si>
    <t>IF-2021-28858644-APN-DTYC#MS</t>
  </si>
  <si>
    <t>2975B00095730</t>
  </si>
  <si>
    <t>EX-2021-28858878-APN-DTYC#MS</t>
  </si>
  <si>
    <t>IF-2021-28858865-APN-DTYC#MS</t>
  </si>
  <si>
    <t>2975B00095732</t>
  </si>
  <si>
    <t>EX-2021-29197792-APN-DTYC#MS</t>
  </si>
  <si>
    <t>IF-2021-29197234-APN-DTYC#MS</t>
  </si>
  <si>
    <t>0150B00171755</t>
  </si>
  <si>
    <t>EX-2021-29209822-APN-DTYC#MS</t>
  </si>
  <si>
    <t>IF-2021-29209263-APN-DTYC#MS</t>
  </si>
  <si>
    <t>B-0008-00001857</t>
  </si>
  <si>
    <t>EX-2021-29310575-APN-DTYC#MS</t>
  </si>
  <si>
    <t>IF-2021-29310219-APN-DTYC#MS</t>
  </si>
  <si>
    <t>EX-2021-29326995-APN-DTYC#MS</t>
  </si>
  <si>
    <t>IF-2021-29326529-APN-DTYC#MS</t>
  </si>
  <si>
    <t>B-0015-00062136</t>
  </si>
  <si>
    <t>EX-2021-29335995-APN-DTYC#MS</t>
  </si>
  <si>
    <t>IF-2021-29329736-APN-DTYC#MS</t>
  </si>
  <si>
    <t>B-0015-00062137</t>
  </si>
  <si>
    <t>EX-2021-29338194-APN-DTYC#MS</t>
  </si>
  <si>
    <t>IF-2021-29337855-APN-DTYC#MS</t>
  </si>
  <si>
    <t>B-0015-00062612</t>
  </si>
  <si>
    <t>EX-2021-29340962-APN-DTYC#MS</t>
  </si>
  <si>
    <t>IF-2021-29340505-APN-DTYC#MS</t>
  </si>
  <si>
    <t>B-0015-00063032</t>
  </si>
  <si>
    <t>EX-2021-29343733-APN-DTYC#MS</t>
  </si>
  <si>
    <t>IF-2021-29343382-APN-DTYC#MS</t>
  </si>
  <si>
    <t>B-0015-00063033</t>
  </si>
  <si>
    <t>EX-2021-29346033-APN-DTYC#MS</t>
  </si>
  <si>
    <t>IF-2021-29345770-APN-DTYC#MS</t>
  </si>
  <si>
    <t>B-0015-00063034</t>
  </si>
  <si>
    <t>EX-2021-29348404-APN-DTYC#MS</t>
  </si>
  <si>
    <t>IF-2021-29348142-APN-DTYC#MS</t>
  </si>
  <si>
    <t>B-0015-00063035</t>
  </si>
  <si>
    <t>EX-2021-29363674-APN-DTYC#MS</t>
  </si>
  <si>
    <t>IF-2021-29363114-APN-DTYC#MS</t>
  </si>
  <si>
    <t>2.5.2-1828.70</t>
  </si>
  <si>
    <t>LAMIVUDINA 300 mg</t>
  </si>
  <si>
    <t>EX-2021-29365849-APN-DTYC#MS</t>
  </si>
  <si>
    <t>IF-2021-29365605-APN-DTYC#MS</t>
  </si>
  <si>
    <t>0014-00005696</t>
  </si>
  <si>
    <t>“ZIDOVUDINA JARABE 10 mg. /ml FRASCOS X 240ml.”</t>
  </si>
  <si>
    <t>NC</t>
  </si>
  <si>
    <t>ZIDOVUDINA JBE FCO X 240ML</t>
  </si>
  <si>
    <t>EX-2021-29645713-APN-DTYC#MS</t>
  </si>
  <si>
    <t>IF-2021-29645553-APN-DTYC#MS</t>
  </si>
  <si>
    <t>0014-00005695</t>
  </si>
  <si>
    <t>80-1133-OC21</t>
  </si>
  <si>
    <t>2.5.2-1828.107</t>
  </si>
  <si>
    <t>antiretrovirales-taf-ftc</t>
  </si>
  <si>
    <t>EX-2021-29686444-APN-DTYC#MS</t>
  </si>
  <si>
    <t>IF-2021-29685812-APN-DTYC#MS</t>
  </si>
  <si>
    <t>EX-2021-30009107-APN-DTYC#MS</t>
  </si>
  <si>
    <t>IF-2021-30007773-APN-DTYC#MS</t>
  </si>
  <si>
    <t>B0017-00006498</t>
  </si>
  <si>
    <t>RS-2020-57205035-SAS#MS</t>
  </si>
  <si>
    <t>TESTOSTERORA 1% GEL</t>
  </si>
  <si>
    <t>EX-2021-30070130-APN-DTYC#MS</t>
  </si>
  <si>
    <t>IF-2021-30069685-APN-DTYC#MS</t>
  </si>
  <si>
    <t>B-0008-00001858</t>
  </si>
  <si>
    <t>2.5.2-1822.6</t>
  </si>
  <si>
    <t>RIFAMPICINA</t>
  </si>
  <si>
    <t>EX-2021-30080124-APN-DTYC#MS</t>
  </si>
  <si>
    <t>IF-2021-30080000-APN-DTYC#MS</t>
  </si>
  <si>
    <t>0005 00000521</t>
  </si>
  <si>
    <t>carnet de vacunacion covid-19</t>
  </si>
  <si>
    <t>EX-2021-30142415-APN-DTYC#MS</t>
  </si>
  <si>
    <t>IF-2021-30139892-APN-DTYC#MS</t>
  </si>
  <si>
    <t>B0015-00063124</t>
  </si>
  <si>
    <t xml:space="preserve">GEMABIOTECH SAU </t>
  </si>
  <si>
    <t>2.5.2-1894.109</t>
  </si>
  <si>
    <t>LIBENDE 20 MG X 1 AMP X 10 ML</t>
  </si>
  <si>
    <t xml:space="preserve">UNIDADES </t>
  </si>
  <si>
    <t>EX-2021-30172387-APN-DTYC#MS</t>
  </si>
  <si>
    <t>IF-2021-30172280-APN-DTYC#MS</t>
  </si>
  <si>
    <t>0029-00001569</t>
  </si>
  <si>
    <t xml:space="preserve">Isentress 400mg Raltegravir </t>
  </si>
  <si>
    <t>EX-2021-30174789-APN-DTYC#MS</t>
  </si>
  <si>
    <t>IF-2021-21211591-APN-DTYC#MS</t>
  </si>
  <si>
    <t>0029-00001568</t>
  </si>
  <si>
    <t xml:space="preserve">Isentress 100mg (Raltegravir) </t>
  </si>
  <si>
    <t>EX-2021-30183064-APN-DTYC#MS</t>
  </si>
  <si>
    <t>IF-2021-30182136-APN-DTYC#MS</t>
  </si>
  <si>
    <t>0029-00001570</t>
  </si>
  <si>
    <t>EX-2021-30187964-APN-DTYC#MS</t>
  </si>
  <si>
    <t>IF-2021-30186137-APN-DTYC#MS</t>
  </si>
  <si>
    <t>0029-00001571</t>
  </si>
  <si>
    <t>EX-2021-30368043-APN-DTYC#MS</t>
  </si>
  <si>
    <t>IF-2021-30366837-APN-DTYC#MS</t>
  </si>
  <si>
    <t>B0015-00063139</t>
  </si>
  <si>
    <t>2.5.2-1872.27</t>
  </si>
  <si>
    <t>HEMASTIM P 4000 UI X 1 AMP</t>
  </si>
  <si>
    <t>EX-2021-30823254-APN-DTYC#MS</t>
  </si>
  <si>
    <t>IF-2021-30823163-APN-DTYC#MS</t>
  </si>
  <si>
    <t>1101-00023919</t>
  </si>
  <si>
    <t>EX-2021-30848433-APN-DTYC#MS</t>
  </si>
  <si>
    <t>IF-2021-30846910-APN-DTYC#MS</t>
  </si>
  <si>
    <t>1101-00023882</t>
  </si>
  <si>
    <t>EX-2021-30850678-APN-DTYC#MS</t>
  </si>
  <si>
    <t>IF-2021-30850601-APN-DTYC#MS</t>
  </si>
  <si>
    <t>LABORATORIOS IMA</t>
  </si>
  <si>
    <t>DOXORUBICINA 50 MG IMA AF</t>
  </si>
  <si>
    <t>EX-2021-30855898-APN-DTYC#MS</t>
  </si>
  <si>
    <t>IF-2021-30854417-APN-DTYC#MS</t>
  </si>
  <si>
    <t>1101-00023881</t>
  </si>
  <si>
    <t>EX-2021-30864036-APN-DTYC#MS</t>
  </si>
  <si>
    <t>IF-2021-30863714-APN-DTYC#MS</t>
  </si>
  <si>
    <t>EX-2021-30864239-APN-DTYC#MS</t>
  </si>
  <si>
    <t>IF-2021-30863210-APN-DTYC#MS</t>
  </si>
  <si>
    <t>1101-00023880</t>
  </si>
  <si>
    <t>EX-2021-30872362-APN-DTYC#MS</t>
  </si>
  <si>
    <t>IF-2021-30872251-APN-DTYC#MS</t>
  </si>
  <si>
    <t>FLUDARABINA 50 MG IMA AF</t>
  </si>
  <si>
    <t>EX-2021-30877619-APN-DTYC#MS</t>
  </si>
  <si>
    <t>IF-2021-30877549-APN-DTYC#MS</t>
  </si>
  <si>
    <t>EX-2021-30968026-APN-DTYC#MS</t>
  </si>
  <si>
    <t>IF-2021-30967868-APN-DTYC#MS</t>
  </si>
  <si>
    <t>RS-2021-23706432-APN-SAS#MS</t>
  </si>
  <si>
    <t>RE-2021-10257377-GCBA-DGDCIV</t>
  </si>
  <si>
    <t>Locación inmueble</t>
  </si>
  <si>
    <t>EX-2021-30981066-APN-DTYC#MS</t>
  </si>
  <si>
    <t>IF-2021-30979373-APN-DTYC#MS</t>
  </si>
  <si>
    <t>0006B00000430</t>
  </si>
  <si>
    <t>DOCFI-2021-27052635-APN-DCYC#MS</t>
  </si>
  <si>
    <t>Sinergium Biotech</t>
  </si>
  <si>
    <t>Fluxvir</t>
  </si>
  <si>
    <t>EX-2021-30986204-APN-DTYC#MS</t>
  </si>
  <si>
    <t>IF-2021-30983768-APN-DTYC#MS</t>
  </si>
  <si>
    <t>0006B00000431</t>
  </si>
  <si>
    <t>Sinergium Biotech CC</t>
  </si>
  <si>
    <t>Viraflu</t>
  </si>
  <si>
    <t>EX-2021-30989950-APN-DTYC#MS</t>
  </si>
  <si>
    <t>IF-2021-30988625-APN-DTYC#MS</t>
  </si>
  <si>
    <t>0006B00000432</t>
  </si>
  <si>
    <t>Viraflu Pediatrico</t>
  </si>
  <si>
    <t>EX-2021-31014103-APN-DTYC#MS</t>
  </si>
  <si>
    <t>IF-2021-31011243-APN-DTYC#MS</t>
  </si>
  <si>
    <t>0143-00025767</t>
  </si>
  <si>
    <t>EX-2021-31040227-APN-DTYC#MS</t>
  </si>
  <si>
    <t>IF-2021-31039728-APN-DTYC#MS</t>
  </si>
  <si>
    <t>EX-2021-31334705-APN-DTYC#MS</t>
  </si>
  <si>
    <t>IF-2021-31333939-APN-DTYC#MS</t>
  </si>
  <si>
    <t>B034400004101</t>
  </si>
  <si>
    <t>EX-2021-31615144-APN-DTYC#MS</t>
  </si>
  <si>
    <t>IF-2021-31613697-APN-DTYC#MS</t>
  </si>
  <si>
    <t>00106-00010356</t>
  </si>
  <si>
    <t>GANCICLOVIR 500 MG INY HOSP x 1 UN</t>
  </si>
  <si>
    <t>EX-2021-31619160-APN-DTYC#MS</t>
  </si>
  <si>
    <t>IF-2021-31618993-APN-DTYC#MS</t>
  </si>
  <si>
    <t>80-0054-CDI20</t>
  </si>
  <si>
    <t>EX-2021-31650534-APN-DTYC#MS</t>
  </si>
  <si>
    <t>IF-2021-31649547-APN-DTYC#MS</t>
  </si>
  <si>
    <t>0007-00002698</t>
  </si>
  <si>
    <t>80-0036-CDI20</t>
  </si>
  <si>
    <t>80-0001-OCA20</t>
  </si>
  <si>
    <t>BIOGEN</t>
  </si>
  <si>
    <t>N1</t>
  </si>
  <si>
    <t xml:space="preserve">Tipo monodroga, droga genérica nusinersen, forma farmacéutica solución para inyección intratecal en frasco ampolla por cinco (5) mililitros </t>
  </si>
  <si>
    <t>conteniendo doce (12) miligramos cada cinco (5) mililitros.</t>
  </si>
  <si>
    <t>EX-2021-31652471-APN-DTYC#MS</t>
  </si>
  <si>
    <t>IF-2021-31652151-APN-DTYC#MS</t>
  </si>
  <si>
    <t>0007-00002699</t>
  </si>
  <si>
    <t>EX-2021-31654149-APN-DTYC#MS</t>
  </si>
  <si>
    <t>IF-2021-31653846-APN-DTYC#MS</t>
  </si>
  <si>
    <t>0007-00002700</t>
  </si>
  <si>
    <t>EX-2021-31655374-APN-DTYC#MS</t>
  </si>
  <si>
    <t>IF-2021-31655090-APN-DTYC#MS</t>
  </si>
  <si>
    <t>0007-00002701</t>
  </si>
  <si>
    <t>EX-2021-31656540-APN-DTYC#MS</t>
  </si>
  <si>
    <t>IF-2021-31656221-APN-DTYC#MS</t>
  </si>
  <si>
    <t>0007-00002702</t>
  </si>
  <si>
    <t>EX-2021-31658895-APN-DTYC#MS</t>
  </si>
  <si>
    <t>IF-2021-31658838-APN-DTYC#MS</t>
  </si>
  <si>
    <t>0007-00002726</t>
  </si>
  <si>
    <t>EX-2021-31659964-APN-DTYC#MS</t>
  </si>
  <si>
    <t>IF-2021-31659755-APN-DTYC#MS</t>
  </si>
  <si>
    <t>0007-00002746</t>
  </si>
  <si>
    <t>EX-2021-31661060-APN-DTYC#MS</t>
  </si>
  <si>
    <t>IF-2021-31660934-APN-DTYC#MS</t>
  </si>
  <si>
    <t>0007-00002666</t>
  </si>
  <si>
    <t>EX-2021-31687623-APN-DTYC#MS</t>
  </si>
  <si>
    <t>IF-2021-31687400-APN-DTYC#MS</t>
  </si>
  <si>
    <t>B-700-188</t>
  </si>
  <si>
    <t>EX-2021-31688487-APN-DTYC#MS</t>
  </si>
  <si>
    <t>IF-2021-31688339-APN-DTYC#MS</t>
  </si>
  <si>
    <t>B-700-189</t>
  </si>
  <si>
    <t>EX-2021-31689034-APN-DTYC#MS</t>
  </si>
  <si>
    <t>IF-2021-31688888-APN-DTYC#MS</t>
  </si>
  <si>
    <t>B-700-190</t>
  </si>
  <si>
    <t>EX-2021-31837860-APN-DTYC#MS</t>
  </si>
  <si>
    <t>IF-2021-31837193-APN-DTYC#MS</t>
  </si>
  <si>
    <t>EX-2021-31847711-APN-DTYC#MS</t>
  </si>
  <si>
    <t>IF-2021-31847044-APN-DTYC#MS</t>
  </si>
  <si>
    <t>EX-2021-31851564-APN-DTYC#MS</t>
  </si>
  <si>
    <t>IF-2021-31850512-APN-DTYC#MS</t>
  </si>
  <si>
    <t>0400B00000138</t>
  </si>
  <si>
    <t>2.5.2-1913.12</t>
  </si>
  <si>
    <t>SULFONAMIDA-QUIMIOTERAPICO;TIPO:MONODROGA,DROGA GENERICA:ACETATO DE LEUPROLIDE,FORMA FARMACEUTICA: AMPOLLA,PRESENTACION: 7,5 mGr</t>
  </si>
  <si>
    <t>EX-2021-31856989-APN-DTYC#MS</t>
  </si>
  <si>
    <t>IF-2021-31856219-APN-DTYC#MS</t>
  </si>
  <si>
    <t>0500B00000070</t>
  </si>
  <si>
    <t>EX-2021-31873274-APN-DTYC#MS</t>
  </si>
  <si>
    <t>IF-2021-31871334-APN-DTYC#MS</t>
  </si>
  <si>
    <t>0500B00000072</t>
  </si>
  <si>
    <t>EX-2021-32043826-APN-DTYC#MS</t>
  </si>
  <si>
    <t>IF-2021-32042349-APN-DTYC#MS</t>
  </si>
  <si>
    <t>3026-00032358</t>
  </si>
  <si>
    <t>Envase x 30 comp.</t>
  </si>
  <si>
    <t>EX-2021-32047280-APN-DTYC#MS</t>
  </si>
  <si>
    <t>IF-2021-32046737-APN-DTYC#MS</t>
  </si>
  <si>
    <t>3026-00032359</t>
  </si>
  <si>
    <t>Envase x 28 comp.</t>
  </si>
  <si>
    <t>EX-2021-32103200-APN-DTYC#MS</t>
  </si>
  <si>
    <t>IF-2021-32103185-APN-DTYC#MS</t>
  </si>
  <si>
    <t>2017-00148705</t>
  </si>
  <si>
    <t xml:space="preserve"> RE-2021-32102514-APN-DTYC#MS</t>
  </si>
  <si>
    <t>EX-2021-32278374-APN-DTYC#MS</t>
  </si>
  <si>
    <t>IF-2021-32276206-APN-DTYC#MS</t>
  </si>
  <si>
    <t>3026-00028549</t>
  </si>
  <si>
    <t>Estuche x 30 tabletas</t>
  </si>
  <si>
    <t>EX-2021-32324196-APN-DTYC#MS</t>
  </si>
  <si>
    <t>IF-2021-32323563-APN-DTYC#MS</t>
  </si>
  <si>
    <t>EX-2021-32547149-APN-DTYC#MS</t>
  </si>
  <si>
    <t>IF-2021-32547097-APN-DTYC#MS</t>
  </si>
  <si>
    <t>0009-00007395</t>
  </si>
  <si>
    <t>RTO 245322</t>
  </si>
  <si>
    <t>137-006-064-101</t>
  </si>
  <si>
    <t>ONDANSETRON AMP</t>
  </si>
  <si>
    <t>EX-2021-32811224-APN-DTYC#MS</t>
  </si>
  <si>
    <t>IF-2021-32808703-APN-DTYC#MS</t>
  </si>
  <si>
    <t>0005-00000524</t>
  </si>
  <si>
    <t>CARNET DE VACUNACION COVID 19</t>
  </si>
  <si>
    <t>EX-2021-32842822-APN-DTYC#MS</t>
  </si>
  <si>
    <t>IF-2021-32839613-APN-DTYC#MS</t>
  </si>
  <si>
    <t>B00003-00002204</t>
  </si>
  <si>
    <t>SSS</t>
  </si>
  <si>
    <t>LABORATORIO SANT GALL FRIBURG QCI SRL</t>
  </si>
  <si>
    <t>2.5.2-1901.83</t>
  </si>
  <si>
    <t>VITAMINA D GOTA</t>
  </si>
  <si>
    <t>EX-2021-33042951-APN-DTYC#MS</t>
  </si>
  <si>
    <t>IF-2021-33042843-APN-DTYC#MS</t>
  </si>
  <si>
    <t>0008-00001301</t>
  </si>
  <si>
    <t>80-10-LPU20</t>
  </si>
  <si>
    <t>13-1249</t>
  </si>
  <si>
    <t>Dexalaf 4mg</t>
  </si>
  <si>
    <t>20 comprimidos</t>
  </si>
  <si>
    <t>EX-2021-33047147-APN-DTYC#MS</t>
  </si>
  <si>
    <t>IF-2021-33047001-APN-DTYC#MS</t>
  </si>
  <si>
    <t>0008-00001300</t>
  </si>
  <si>
    <t>13-1209</t>
  </si>
  <si>
    <t>Dasentron</t>
  </si>
  <si>
    <t>EX-2021-33047628-APN-DTYC#MS</t>
  </si>
  <si>
    <t>IF-2021-33046417-APN-DTYC#MS</t>
  </si>
  <si>
    <t>B-0009-00000128</t>
  </si>
  <si>
    <t>R-6-2819</t>
  </si>
  <si>
    <t>EX-2021-33053287-APN-DTYC#MS</t>
  </si>
  <si>
    <t>IF-2021-33052142-APN-DTYC#MS</t>
  </si>
  <si>
    <t>B-0009-00000131</t>
  </si>
  <si>
    <t>R-6-2763</t>
  </si>
  <si>
    <t>EX-2021-33099255-APN-DTYC#MS</t>
  </si>
  <si>
    <t>IF-2021-33098762-APN-DTYC#MS</t>
  </si>
  <si>
    <t>2975B00095872</t>
  </si>
  <si>
    <t>EX-2021-33102454-APN-DTYC#MS</t>
  </si>
  <si>
    <t>IF-2021-33102119-APN-DTYC#MS</t>
  </si>
  <si>
    <t>2975B00095871</t>
  </si>
  <si>
    <t>EX-2021-33249284-APN-DTYC#MS</t>
  </si>
  <si>
    <t>IF-2021-33247151-APN-DTYC#MS</t>
  </si>
  <si>
    <t>0006B00000433</t>
  </si>
  <si>
    <t>EX-2021-33283296-APN-DTYC#MS</t>
  </si>
  <si>
    <t>IF-2021-33282429-APN-DTYC#MS</t>
  </si>
  <si>
    <t>0001-00006268</t>
  </si>
  <si>
    <t>0002-00000705</t>
  </si>
  <si>
    <t>EX-2021-33296740-APN-DTYC#MS</t>
  </si>
  <si>
    <t>IF-2021-33295826-APN-DTYC#MS</t>
  </si>
  <si>
    <t>0007-00002773</t>
  </si>
  <si>
    <t>EX-2021-33298673-APN-DTYC#MS</t>
  </si>
  <si>
    <t>IF-2021-33298425-APN-DTYC#MS</t>
  </si>
  <si>
    <t>0007-00002774</t>
  </si>
  <si>
    <t>EX-2021-33334463-APN-DTYC#MS</t>
  </si>
  <si>
    <t>IF-2021-33331273-APN-DTYC#MS</t>
  </si>
  <si>
    <t>2037B00002478</t>
  </si>
  <si>
    <t>EX-2021-33713807-APN-DTYC#MS</t>
  </si>
  <si>
    <t>IF-2021-33708751-APN-DTYC#MS</t>
  </si>
  <si>
    <t>B0344-00004142</t>
  </si>
  <si>
    <t>EX-2021-33720421-APN-DTYC#MS</t>
  </si>
  <si>
    <t>IF-2021-33719825-APN-DTYC#MS</t>
  </si>
  <si>
    <t>B034400004144</t>
  </si>
  <si>
    <t>EX-2021-33780818-APN-DTYC#MS</t>
  </si>
  <si>
    <t>IF-2021-33773896-APN-DTYC#MS</t>
  </si>
  <si>
    <t>B034400004145</t>
  </si>
  <si>
    <t>EX-2021-33785686-APN-DTYC#MS</t>
  </si>
  <si>
    <t>IF-2021-33783428-APN-DTYC#MS</t>
  </si>
  <si>
    <t>B034400004147</t>
  </si>
  <si>
    <t>EX-2021-33792706-APN-DTYC#MS</t>
  </si>
  <si>
    <t>IF-2021-33791965-APN-DTYC#MS</t>
  </si>
  <si>
    <t>B034400004151</t>
  </si>
  <si>
    <t>SUIZO ARGENTINA</t>
  </si>
  <si>
    <t>EX-2021-33797270-APN-DTYC#MS</t>
  </si>
  <si>
    <t>IF-2021-33795915-APN-DTYC#MS</t>
  </si>
  <si>
    <t>B034400004150</t>
  </si>
  <si>
    <t>EX-2021-33801493-APN-DTYC#MS</t>
  </si>
  <si>
    <t>IF-2021-33800367-APN-DTYC#MS</t>
  </si>
  <si>
    <t>B034400004152</t>
  </si>
  <si>
    <t>EX-2021-33849394-APN-DTYC#MS</t>
  </si>
  <si>
    <t>IF-2021-33844754-APN-DTYC#MS</t>
  </si>
  <si>
    <t>2975B00095338</t>
  </si>
  <si>
    <t>BID 5032/OC-AR</t>
  </si>
  <si>
    <t>.111111111</t>
  </si>
  <si>
    <t>EX-2021-33853046-APN-DTYC#MS</t>
  </si>
  <si>
    <t>IF-2021-33852044-APN-DTYC#MS</t>
  </si>
  <si>
    <t>2975B00095339</t>
  </si>
  <si>
    <t>EX-2021-33871190-APN-DTYC#MS</t>
  </si>
  <si>
    <t>IF-2021-33870535-APN-DTYC#MS</t>
  </si>
  <si>
    <t>B034400004153</t>
  </si>
  <si>
    <t>SUIZO ARGETINA S.A.</t>
  </si>
  <si>
    <t>EX-2021-34111343-APN-DTYC#MS</t>
  </si>
  <si>
    <t>IF-2021-34109411-APN-DTYC#MS</t>
  </si>
  <si>
    <t>EX-2021-34132027-APN-DTYC#MS</t>
  </si>
  <si>
    <t>IF-2021-34131374-APN-DTYC#MS</t>
  </si>
  <si>
    <t>EX-2021-34139531-APN-DTYC#MS</t>
  </si>
  <si>
    <t>IF-2021-34139011-APN-DTYC#MS</t>
  </si>
  <si>
    <t>EX-2021-34229559-APN-DTYC#MS</t>
  </si>
  <si>
    <t>IF-2021-34221083-APN-DTYC#MS</t>
  </si>
  <si>
    <t>0020-00004875</t>
  </si>
  <si>
    <t>DR LAZAR &amp; CIA S.A.</t>
  </si>
  <si>
    <t>CJA X21 COMPRIMIDOS</t>
  </si>
  <si>
    <t>EX-2021-34267344-APN-DTYC#MS</t>
  </si>
  <si>
    <t>IF-2021-34265633-APN-DTYC#MS</t>
  </si>
  <si>
    <t>00003-00001731</t>
  </si>
  <si>
    <t>SERVICIO DE IMPRESION</t>
  </si>
  <si>
    <t>EX-2021-34555121-APN-DTYC#MS</t>
  </si>
  <si>
    <t>IF-2021-34552939-APN-DTYC#MS</t>
  </si>
  <si>
    <t xml:space="preserve"> </t>
  </si>
  <si>
    <t>B034400004146</t>
  </si>
  <si>
    <t>EX-2021-34592427-APN-DTYC#MS</t>
  </si>
  <si>
    <t>IF-2021-34591725-APN-DTYC#MS</t>
  </si>
  <si>
    <t xml:space="preserve"> 0008-00001327</t>
  </si>
  <si>
    <t>EX-2021-34598073-APN-DTYC#MS</t>
  </si>
  <si>
    <t>IF-2021-34597530-APN-DTYC#MS</t>
  </si>
  <si>
    <t>0008-00001328</t>
  </si>
  <si>
    <t>EX-2021-34664544-APN-DTYC#MS</t>
  </si>
  <si>
    <t>IF-2021-34662592-APN-DTYC#MS</t>
  </si>
  <si>
    <t>0006B00000436</t>
  </si>
  <si>
    <t xml:space="preserve">Fluxvir </t>
  </si>
  <si>
    <t>EX-2021-34854691-APN-DTYC#MS</t>
  </si>
  <si>
    <t>IF-2021-34854632-APN-DTYC#MS</t>
  </si>
  <si>
    <t>0057 - 00003998</t>
  </si>
  <si>
    <t>RITUXIMAB 100 MG</t>
  </si>
  <si>
    <t>EX-2021-35040220-APN-DTYC#MS</t>
  </si>
  <si>
    <t>IF-2021-35037031-APN-DTYC#MS</t>
  </si>
  <si>
    <t>0143-00025963</t>
  </si>
  <si>
    <t>EX-2021-35061074-APN-DTYC#MS</t>
  </si>
  <si>
    <t>IF-2021-35059172-APN-DTYC#MS</t>
  </si>
  <si>
    <t>0143-00025932</t>
  </si>
  <si>
    <t>EX-2021-35072878-APN-DTYC#MS</t>
  </si>
  <si>
    <t>IF-2021-35071670-APN-DTYC#MS</t>
  </si>
  <si>
    <t>EX-2021-35148735-APN-DTYC#MS</t>
  </si>
  <si>
    <t>IF-2021-35148597-APN-DTYC#MS</t>
  </si>
  <si>
    <t>0014-00005725</t>
  </si>
  <si>
    <t>80-1017-oc21</t>
  </si>
  <si>
    <t>2.5.2-1829.39</t>
  </si>
  <si>
    <t>antivirales-sofosbuvir</t>
  </si>
  <si>
    <t>EX-2021-35159025-APN-DTYC#MS</t>
  </si>
  <si>
    <t>IF-2021-35158962-APN-DTYC#MS</t>
  </si>
  <si>
    <t>0014-00005727</t>
  </si>
  <si>
    <t>2.5.2-1894.64</t>
  </si>
  <si>
    <t>CITOSTATICOS-CAPECITABINA</t>
  </si>
  <si>
    <t>CITOSTATICOS-DASATINIB</t>
  </si>
  <si>
    <t>2.5.2-1894.48</t>
  </si>
  <si>
    <t>CITOSTATICOS-GENCITABINA 200</t>
  </si>
  <si>
    <t>2.5.2-1894.47</t>
  </si>
  <si>
    <t>CITOSTATICOS-GENCITABINA 1000</t>
  </si>
  <si>
    <t>FCO AMP.</t>
  </si>
  <si>
    <t>EX-2021-35291979-APN-DTYC#MS</t>
  </si>
  <si>
    <t>IF-2021-35290961-APN-DTYC#MS</t>
  </si>
  <si>
    <t>1101-00024023</t>
  </si>
  <si>
    <t>EX-2021-35302848-APN-DTYC#MS</t>
  </si>
  <si>
    <t>IF-2021-35296844-APN-DTYC#MS</t>
  </si>
  <si>
    <t>0020-00004885</t>
  </si>
  <si>
    <t>CJA X 21 COMPRIMIDOS</t>
  </si>
  <si>
    <t>EX-2021-35315037-APN-DTYC#MS</t>
  </si>
  <si>
    <t>IF-2021-35309780-APN-DTYC#MS</t>
  </si>
  <si>
    <t>0020-00004886</t>
  </si>
  <si>
    <t>EX-2021-35532136-APN-DTYC#MS</t>
  </si>
  <si>
    <t>IF-2021-35524755-APN-DTYC#MS</t>
  </si>
  <si>
    <t>2037B00002511</t>
  </si>
  <si>
    <t>camion</t>
  </si>
  <si>
    <t>EX-2021-35574336-APN-DTYC#MS</t>
  </si>
  <si>
    <t>IF-2021-35574287-APN-DTYC#MS</t>
  </si>
  <si>
    <t>0024-00084179</t>
  </si>
  <si>
    <t>pendiente</t>
  </si>
  <si>
    <t>Nulojix iny 250 mg x 1 vial</t>
  </si>
  <si>
    <t>vial</t>
  </si>
  <si>
    <t>EX-2021-35670471-APN-DTYC#MS</t>
  </si>
  <si>
    <t>IF-2021-35670263-APN-DTYC#MS</t>
  </si>
  <si>
    <t>2975B00096591</t>
  </si>
  <si>
    <t>EX-2021-35671187-APN-DTYC#MS</t>
  </si>
  <si>
    <t>IF-2021-35671111-APN-DTYC#MS</t>
  </si>
  <si>
    <t>2975B00096590</t>
  </si>
  <si>
    <t>EX-2021-35671902-APN-DTYC#MS</t>
  </si>
  <si>
    <t>IF-2021-35671673-APN-DTYC#MS</t>
  </si>
  <si>
    <t>2975B00096539</t>
  </si>
  <si>
    <t>EX-2021-35672547-APN-DTYC#MS</t>
  </si>
  <si>
    <t>IF-2021-35672386-APN-DTYC#MS</t>
  </si>
  <si>
    <t>2975B00096538</t>
  </si>
  <si>
    <t>EX-2021-36303279-APN-DTYC#MS</t>
  </si>
  <si>
    <t>IF-2021-36302700-APN-DTYC#MS</t>
  </si>
  <si>
    <t>B00003-00002205</t>
  </si>
  <si>
    <t>SULFATO FERROSO+FOLICO</t>
  </si>
  <si>
    <t>EX-2021-36381058-APN-DTYC#MS</t>
  </si>
  <si>
    <t>IF-2021-36381018-APN-DTYC#MS</t>
  </si>
  <si>
    <t>0009-00007410</t>
  </si>
  <si>
    <t>RTO 245578</t>
  </si>
  <si>
    <t>137-006-090-102</t>
  </si>
  <si>
    <t>ATRACURIUM AMP</t>
  </si>
  <si>
    <t>EX-2021-36438513-APN-DTYC#MS</t>
  </si>
  <si>
    <t>IF-2021-36437358-APN-DTYC#MS</t>
  </si>
  <si>
    <t>0006B00000434</t>
  </si>
  <si>
    <t>EX-2021-36442473-APN-DTYC#MS</t>
  </si>
  <si>
    <t>IF-2021-36441282-APN-DTYC#MS</t>
  </si>
  <si>
    <t>0006B00000435</t>
  </si>
  <si>
    <t>EX-2021-36447315-APN-DTYC#MS</t>
  </si>
  <si>
    <t>IF-2021-36445434-APN-DTYC#MS</t>
  </si>
  <si>
    <t>0006B00000437</t>
  </si>
  <si>
    <t>EX-2021-36450398-APN-DTYC#MS</t>
  </si>
  <si>
    <t>IF-2021-36449286-APN-DTYC#MS</t>
  </si>
  <si>
    <t>0006B00000438</t>
  </si>
  <si>
    <t>EX-2021-36614556-APN-DTYC#MS</t>
  </si>
  <si>
    <t>IF-2021-36613485-APN-DTYC#MS</t>
  </si>
  <si>
    <t>EX-2021-36685848-APN-DTYC#MS</t>
  </si>
  <si>
    <t>IF-2021-36685557-APN-DTYC#MS</t>
  </si>
  <si>
    <t>B0015-00062007</t>
  </si>
  <si>
    <t>2.5.2-1902.14</t>
  </si>
  <si>
    <t>DROGAS UTERINAS; TIPO: MONODROGA, DROGA GENERICA: CARBETOCIN 100 mGr</t>
  </si>
  <si>
    <t>EX-2021-36689088-APN-DTYC#MS</t>
  </si>
  <si>
    <t>IF-2021-36688717-APN-DTYC#MS</t>
  </si>
  <si>
    <t>B-0015-00062010</t>
  </si>
  <si>
    <t>EX-2021-36691460-APN-DTYC#MS</t>
  </si>
  <si>
    <t>IF-2021-36691212-APN-DTYC#MS</t>
  </si>
  <si>
    <t>B-0015-00062304</t>
  </si>
  <si>
    <t>EX-2021-36698128-APN-DTYC#MS</t>
  </si>
  <si>
    <t>IF-2021-36697930-APN-DTYC#MS</t>
  </si>
  <si>
    <t>B-0015-00061625</t>
  </si>
  <si>
    <t xml:space="preserve">80-1085-OC20 </t>
  </si>
  <si>
    <t>2.5.2-5661.11</t>
  </si>
  <si>
    <t>REGULADORES HORMONALES; TIPO: MONODROGA, DROGA GENERICA: ATOSIBAN, FORMA FARMACEUTICA: AMPOLLA, PRESENTACION: ENVASE X 0,9 mL</t>
  </si>
  <si>
    <t>REGULADORES HORMONALES; TIPO: MONODROGA, DROGA GENERICA: ATOSIBAN, FORMA FARMACEUTICA: AMPOLLA, PRESENTACION: ENVASE X 5 mL</t>
  </si>
  <si>
    <t>EX-2021-36701121-APN-DTYC#MS</t>
  </si>
  <si>
    <t>IF-2021-36700406-APN-DTYC#MS</t>
  </si>
  <si>
    <t>B-0015-00061626</t>
  </si>
  <si>
    <t>EX-2021-36744544-APN-DTYC#MS</t>
  </si>
  <si>
    <t>IF-2021-36744385-APN-DTYC#MS</t>
  </si>
  <si>
    <t>0029-00001579</t>
  </si>
  <si>
    <t>Isentress 400mg</t>
  </si>
  <si>
    <t>EX-2021-36747831-APN-DTYC#MS</t>
  </si>
  <si>
    <t>IF-2021-36746518-APN-DTYC#MS</t>
  </si>
  <si>
    <t>0029-00001580</t>
  </si>
  <si>
    <t>EX-2021-36753086-APN-DTYC#MS</t>
  </si>
  <si>
    <t>IF-2021-36750005-APN-DTYC#MS</t>
  </si>
  <si>
    <t>0029-00001581</t>
  </si>
  <si>
    <t>EX-2021-36791794-APN-DTYC#MS</t>
  </si>
  <si>
    <t>IF-2021-36791787-APN-DTYC#MS</t>
  </si>
  <si>
    <t>2172B00006643</t>
  </si>
  <si>
    <t xml:space="preserve"> IF-2021-36791356-APN-DTYC#MS</t>
  </si>
  <si>
    <t>EX-2021-36797789-APN-DTYC#MS</t>
  </si>
  <si>
    <t>IF-2021-36797651-APN-DTYC#MS</t>
  </si>
  <si>
    <t>2975B00096574</t>
  </si>
  <si>
    <t>EX-2021-36798912-APN-DTYC#MS</t>
  </si>
  <si>
    <t>IF-2021-36798738-APN-DTYC#MS</t>
  </si>
  <si>
    <t>2975B00096575</t>
  </si>
  <si>
    <t>EX-2021-36799416-APN-DTYC#MS</t>
  </si>
  <si>
    <t>IF-2021-36799346-APN-DTYC#MS</t>
  </si>
  <si>
    <t>2975B00096577</t>
  </si>
  <si>
    <t>EX-2021-36800295-APN-DTYC#MS</t>
  </si>
  <si>
    <t>IF-2021-36800238-APN-DTYC#MS</t>
  </si>
  <si>
    <t>2975B00096578</t>
  </si>
  <si>
    <t>EX-2021-36801923-APN-DTYC#MS</t>
  </si>
  <si>
    <t>IF-2021-36801825-APN-DTYC#MS</t>
  </si>
  <si>
    <t>2975B00096580</t>
  </si>
  <si>
    <t>80-1098-CON18</t>
  </si>
  <si>
    <t>EX-2021-36802840-APN-DTYC#MS</t>
  </si>
  <si>
    <t>IF-2021-36802756-APN-DTYC#MS</t>
  </si>
  <si>
    <t>2975B00096576</t>
  </si>
  <si>
    <t>EX-2021-37314908-APN-DCYT#MS</t>
  </si>
  <si>
    <t>IF-2021-37314046-APN-DCYT#MS</t>
  </si>
  <si>
    <t>EX-2021-37439775-APN-DCYT#MS</t>
  </si>
  <si>
    <t>IF-2021-37436101-APN-DCYT#MS</t>
  </si>
  <si>
    <t>EX-2021-37661148-APN-DCYT#MS</t>
  </si>
  <si>
    <t>IF-2021-37661068-APN-DCYT#MS</t>
  </si>
  <si>
    <t>2975B00096620</t>
  </si>
  <si>
    <t>EX-2021-37748182-APN-DCYT#MS</t>
  </si>
  <si>
    <t>IF-2021-37747467-APN-DCYT#MS</t>
  </si>
  <si>
    <t>EX-2021-37757212-APN-DCYT#MS</t>
  </si>
  <si>
    <t>IF-2021-37756684-APN-DCYT#MS</t>
  </si>
  <si>
    <t>0003-1188</t>
  </si>
  <si>
    <t>2.5.2-1875.40</t>
  </si>
  <si>
    <t>Salbutamol Solución 10 ml.</t>
  </si>
  <si>
    <t>EX-2021-37759894-APN-DCYT#MS</t>
  </si>
  <si>
    <t>IF-2021-37759529-APN-DCYT#MS</t>
  </si>
  <si>
    <t>0003-1189</t>
  </si>
  <si>
    <t>EX-2021-37803137-APN-DCYT#MS</t>
  </si>
  <si>
    <t>IF-2021-37803077-APN-DCYT#MS</t>
  </si>
  <si>
    <t>0018-00002126</t>
  </si>
  <si>
    <t>0001-00237107</t>
  </si>
  <si>
    <t>CRISAPLA 50 MG</t>
  </si>
  <si>
    <t>MITOMICINA 20 MG</t>
  </si>
  <si>
    <t>EX-2021-37805711-APN-DCYT#MS</t>
  </si>
  <si>
    <t>IF-2021-37767361-APN-DCYT#MS</t>
  </si>
  <si>
    <t>0017-00002396</t>
  </si>
  <si>
    <t>80-1027-OC21</t>
  </si>
  <si>
    <t>GOBBI NOVAG SA</t>
  </si>
  <si>
    <t>2.5.2-1894.31</t>
  </si>
  <si>
    <t>CITOSTATICOS;TIPO:MONODROGA,DROGAGENERICA:MESNA, FORMAFARMACEUTICA:AMPOLLA,PRESENTACION 200 mGr</t>
  </si>
  <si>
    <t>EX-2021-37808369-APN-DCYT#MS</t>
  </si>
  <si>
    <t>IF-2021-37808325-APN-DCYT#MS</t>
  </si>
  <si>
    <t>0018-00002127</t>
  </si>
  <si>
    <t>0001-00237104</t>
  </si>
  <si>
    <t>DOLECTRAN 20</t>
  </si>
  <si>
    <t>VINCRISTINA</t>
  </si>
  <si>
    <t>EX-2021-37919549-APN-DCYT#MS</t>
  </si>
  <si>
    <t>IF-2021-37919088-APN-DCYT#MS</t>
  </si>
  <si>
    <t xml:space="preserve"> 0008 00001329</t>
  </si>
  <si>
    <t xml:space="preserve"> 80-0011-LPU20</t>
  </si>
  <si>
    <t>EX-2021-38014843-APN-DCYT#MS</t>
  </si>
  <si>
    <t>IF-2021-38014649-APN-DCYT#MS</t>
  </si>
  <si>
    <t>2975B00096625</t>
  </si>
  <si>
    <t>EX-2021-38079975-APN-DCYT#MS</t>
  </si>
  <si>
    <t>IF-2021-38079915-APN-DCYT#MS</t>
  </si>
  <si>
    <t>2975B00096629</t>
  </si>
  <si>
    <t>EX-2021-38080597-APN-DCYT#MS</t>
  </si>
  <si>
    <t>IF-2021-38080509-APN-DCYT#MS</t>
  </si>
  <si>
    <t>2975B00096628</t>
  </si>
  <si>
    <t>EX-2021-38464574-APN-DCYT#MS</t>
  </si>
  <si>
    <t>IF-2021-38463385-APN-DCYT#MS</t>
  </si>
  <si>
    <t>B034400004437</t>
  </si>
  <si>
    <t>EX-2021-38530816-APN-DCYT#MS</t>
  </si>
  <si>
    <t>IF-2021-38529787-APN-DCYT#MS</t>
  </si>
  <si>
    <t>B034400004438</t>
  </si>
  <si>
    <t>EX-2021-38598837-APN-DCYT#MS</t>
  </si>
  <si>
    <t>IF-2021-38598133-APN-DCYT#MS</t>
  </si>
  <si>
    <t>0001-00006296</t>
  </si>
  <si>
    <t>0002-00000712</t>
  </si>
  <si>
    <t>LEGITIMO ABONO</t>
  </si>
  <si>
    <t>EX-2021-38722323-APN-DCYT#MS</t>
  </si>
  <si>
    <t>IF-2021-38722140-APN-DCYT#MS</t>
  </si>
  <si>
    <t>0009-00007424</t>
  </si>
  <si>
    <t>RTO 245605</t>
  </si>
  <si>
    <t>137-006-090|</t>
  </si>
  <si>
    <t>EX-2021-38725432-APN-DCYT#MS</t>
  </si>
  <si>
    <t>IF-2021-38725282-APN-DCYT#MS</t>
  </si>
  <si>
    <t>0009-00007423</t>
  </si>
  <si>
    <t>RTO 245744</t>
  </si>
  <si>
    <t>EX-2021-38858383-APN-DCYT#MS</t>
  </si>
  <si>
    <t>IF-2021-38856383-APN-DCYT#MS</t>
  </si>
  <si>
    <t>EX-2021-38865512-APN-DCYT#MS</t>
  </si>
  <si>
    <t>IF-2021-38865213-APN-DCYT#MS</t>
  </si>
  <si>
    <t>EX-2021-38880940-APN-DCYT#MS</t>
  </si>
  <si>
    <t>IF-2021-38879041-APN-DCYT#MS</t>
  </si>
  <si>
    <t>B034400004440</t>
  </si>
  <si>
    <t>EX-2021-39424238-APN-DCYT#MS</t>
  </si>
  <si>
    <t>IF-2021-39423314-APN-DCYT#MS</t>
  </si>
  <si>
    <t>B034400004444</t>
  </si>
  <si>
    <t>EX-2021-39432858-APN-DCYT#MS</t>
  </si>
  <si>
    <t>IF-2021-39426990-APN-DCYT#MS</t>
  </si>
  <si>
    <t>EX-2021-39594300-APN-DCYT#MS</t>
  </si>
  <si>
    <t>IF-2021-39593726-APN-DCYT#MS</t>
  </si>
  <si>
    <t>B00003-00002207</t>
  </si>
  <si>
    <t>EX-2021-39610759-APN-DCYT#MS</t>
  </si>
  <si>
    <t>IF-2021-39604315-APN-DCYT#MS</t>
  </si>
  <si>
    <t>0003-00007748</t>
  </si>
  <si>
    <t>662 y 381</t>
  </si>
  <si>
    <t>FARMED S.A.</t>
  </si>
  <si>
    <t>Anastrozol 1mg.comp.GLENMARK</t>
  </si>
  <si>
    <t>Docetaxel 80mg. F.A. GLENMARK</t>
  </si>
  <si>
    <t>EX-2021-39652060-APN-DCYT#MS</t>
  </si>
  <si>
    <t>IF-2021-39651956-APN-DCYT#MS</t>
  </si>
  <si>
    <t xml:space="preserve"> 0008 00001340</t>
  </si>
  <si>
    <t>EX-2021-39657099-APN-DCYT#MS</t>
  </si>
  <si>
    <t>IF-2021-39655396-APN-DCYT#MS</t>
  </si>
  <si>
    <t xml:space="preserve"> 0008 00001341</t>
  </si>
  <si>
    <t xml:space="preserve">13-1060 </t>
  </si>
  <si>
    <t>Cotrimoxazol Susp.</t>
  </si>
  <si>
    <t>100ml</t>
  </si>
  <si>
    <t>EX-2021-39957189-APN-DCYT#MS</t>
  </si>
  <si>
    <t>IF-2021-39955837-APN-DCYT#MS</t>
  </si>
  <si>
    <t>EX-2021-39960506-APN-DCYT#MS</t>
  </si>
  <si>
    <t>IF-2021-39959864-APN-DCYT#MS</t>
  </si>
  <si>
    <t>COBAS AMPLIPREP TAQMAN HIV1</t>
  </si>
  <si>
    <t>EX-2021-39984544-APN-DCYT#MS</t>
  </si>
  <si>
    <t>IF-2021-39982926-APN-DCYT#MS</t>
  </si>
  <si>
    <t>1101-00024106</t>
  </si>
  <si>
    <t>BUENOS AIRES</t>
  </si>
  <si>
    <t>EX-2021-39991723-APN-DCYT#MS</t>
  </si>
  <si>
    <t>IF-2021-39990308-APN-DCYT#MS</t>
  </si>
  <si>
    <t>1101-00024107</t>
  </si>
  <si>
    <t>CIUDAD AUTONOMA DE CUENOS AIRES</t>
  </si>
  <si>
    <t>EX-2021-39996186-APN-DCYT#MS</t>
  </si>
  <si>
    <t>IF-2021-39995271-APN-DCYT#MS</t>
  </si>
  <si>
    <t>1101-00024108</t>
  </si>
  <si>
    <t>EX-2021-40001460-APN-DCYT#MS</t>
  </si>
  <si>
    <t>IF-2021-40000387-APN-DCYT#MS</t>
  </si>
  <si>
    <t>1101-00024109</t>
  </si>
  <si>
    <t>EX-2021-40007956-APN-DCYT#MS</t>
  </si>
  <si>
    <t>IF-2021-40007184-APN-DCYT#MS</t>
  </si>
  <si>
    <t>1101-00024110</t>
  </si>
  <si>
    <t>EX-2021-40013082-APN-DCYT#MS</t>
  </si>
  <si>
    <t>IF-2021-40011689-APN-DCYT#MS</t>
  </si>
  <si>
    <t>1101-00024111</t>
  </si>
  <si>
    <t>EX-2021-40018049-APN-DCYT#MS</t>
  </si>
  <si>
    <t>IF-2021-40017252-APN-DCYT#MS</t>
  </si>
  <si>
    <t>1101-00024112</t>
  </si>
  <si>
    <t>EX-2021-40022473-APN-DCYT#MS</t>
  </si>
  <si>
    <t>IF-2021-40021535-APN-DCYT#MS</t>
  </si>
  <si>
    <t>1101-00024113</t>
  </si>
  <si>
    <t>EX-2021-40026863-APN-DCYT#MS</t>
  </si>
  <si>
    <t>IF-2021-40026063-APN-DCYT#MS</t>
  </si>
  <si>
    <t>1101-00024114</t>
  </si>
  <si>
    <t>EX-2021-40030415-APN-DCYT#MS</t>
  </si>
  <si>
    <t>IF-2021-40029455-APN-DCYT#MS</t>
  </si>
  <si>
    <t>1101-00024115</t>
  </si>
  <si>
    <t>EX-2021-40030695-APN-DCYT#MS</t>
  </si>
  <si>
    <t>IF-2021-40027392-APN-DCYT#MS</t>
  </si>
  <si>
    <t>0012B00018805</t>
  </si>
  <si>
    <t>2021-31756271</t>
  </si>
  <si>
    <t>EX-2021-40046785-APN-DCYT#MS</t>
  </si>
  <si>
    <t>IF-2021-40029577-APN-DCYT#MS</t>
  </si>
  <si>
    <t>2037B00002523</t>
  </si>
  <si>
    <t>2, 4, 5, 6</t>
  </si>
  <si>
    <t>EX-2021-40052130-APN-DCYT#MS</t>
  </si>
  <si>
    <t>IF-2021-40051317-APN-DCYT#MS</t>
  </si>
  <si>
    <t>1101-00024116</t>
  </si>
  <si>
    <t>EX-2021-40056133-APN-DCYT#MS</t>
  </si>
  <si>
    <t>IF-2021-40052247-APN-DCYT#MS</t>
  </si>
  <si>
    <t>2037B00002522</t>
  </si>
  <si>
    <t>semirremolque</t>
  </si>
  <si>
    <t>EX-2021-40124585-APN-DCYT#MS</t>
  </si>
  <si>
    <t>IF-2021-40124466-APN-DCYT#MS</t>
  </si>
  <si>
    <t>0014-00005751</t>
  </si>
  <si>
    <t>80-1034-OC21</t>
  </si>
  <si>
    <t>EX-2021-40128208-APN-DCYT#MS</t>
  </si>
  <si>
    <t>IF-2021-40128143-APN-DCYT#MS</t>
  </si>
  <si>
    <t>0014-00005752</t>
  </si>
  <si>
    <t>EX-2021-40131587-APN-DCYT#MS</t>
  </si>
  <si>
    <t>IF-2021-40131464-APN-DCYT#MS</t>
  </si>
  <si>
    <t>0014-00005753</t>
  </si>
  <si>
    <t>EX-2021-40133527-APN-DCYT#MS</t>
  </si>
  <si>
    <t>IF-2021-40133432-APN-DCYT#MS</t>
  </si>
  <si>
    <t>0014-00005754</t>
  </si>
  <si>
    <t>EX-2021-40315308-APN-DCYT#MS</t>
  </si>
  <si>
    <t>IF-2021-40314333-APN-DCYT#MS</t>
  </si>
  <si>
    <t>0006B00000439</t>
  </si>
  <si>
    <t>EX-2021-40317356-APN-DCYT#MS</t>
  </si>
  <si>
    <t>IF-2021-40316570-APN-DCYT#MS</t>
  </si>
  <si>
    <t>0006B00000440</t>
  </si>
  <si>
    <t>EX-2021-40343627-APN-DCYT#MS</t>
  </si>
  <si>
    <t>IF-2021-40338516-APN-DCYT#MS</t>
  </si>
  <si>
    <t>B0015-00063804</t>
  </si>
  <si>
    <t>EX-2021-40349914-APN-DCYT#MS</t>
  </si>
  <si>
    <t>IF-2021-40346712-APN-DCYT#MS</t>
  </si>
  <si>
    <t>B0015-00063803</t>
  </si>
  <si>
    <t>EX-2021-40770363-APN-DCYT#MS</t>
  </si>
  <si>
    <t>IF-2021-40770222-APN-DCYT#MS</t>
  </si>
  <si>
    <t>2975B00094770</t>
  </si>
  <si>
    <t>EX-2021-40771361-APN-DCYT#MS</t>
  </si>
  <si>
    <t>IF-2021-40771125-APN-DCYT#MS</t>
  </si>
  <si>
    <t>2975B00094771</t>
  </si>
  <si>
    <t>EX-2021-40773258-APN-DCYT#MS</t>
  </si>
  <si>
    <t>IF-2021-40773013-APN-DCYT#MS</t>
  </si>
  <si>
    <t>2975B00094772</t>
  </si>
  <si>
    <t>EX-2021-40774981-APN-DCYT#MS</t>
  </si>
  <si>
    <t>IF-2021-40774072-APN-DCYT#MS</t>
  </si>
  <si>
    <t>2975B00094774</t>
  </si>
  <si>
    <t>EX-2021-40775873-APN-DCYT#MS</t>
  </si>
  <si>
    <t>IF-2021-40775783-APN-DCYT#MS</t>
  </si>
  <si>
    <t>2975B00094773</t>
  </si>
  <si>
    <t>EX-2021-40777473-APN-DCYT#MS</t>
  </si>
  <si>
    <t>IF-2021-40777377-APN-DCYT#MS</t>
  </si>
  <si>
    <t>2975B00094775</t>
  </si>
  <si>
    <t>EX-2021-40787315-APN-DCYT#MS</t>
  </si>
  <si>
    <t>IF-2021-40787219-APN-DCYT#MS</t>
  </si>
  <si>
    <t>2975B00097388</t>
  </si>
  <si>
    <t>EX-2021-40940334-APN-DCYT#MS</t>
  </si>
  <si>
    <t>IF-2021-40940164-APN-DCYT#MS</t>
  </si>
  <si>
    <t>2975B00097389</t>
  </si>
  <si>
    <t>EX-2021-40946880-APN-DCYT#MS</t>
  </si>
  <si>
    <t>IF-2021-40946642-APN-DCYT#MS</t>
  </si>
  <si>
    <t>2975B00097390</t>
  </si>
  <si>
    <t>EX-2021-40949884-APN-DCYT#MS</t>
  </si>
  <si>
    <t>IF-2021-40949860-APN-DCYT#MS</t>
  </si>
  <si>
    <t>2975B00097391</t>
  </si>
  <si>
    <t>EX-2021-41029205-APN-DCYT#MS</t>
  </si>
  <si>
    <t>IF-2021-41022811-APN-DCYT#MS</t>
  </si>
  <si>
    <t>0020-00004910</t>
  </si>
  <si>
    <t>EX-2021-41091517-APN-DCYT#MS</t>
  </si>
  <si>
    <t>IF-2021-41091450-APN-DCYT#MS</t>
  </si>
  <si>
    <t>0003-1187</t>
  </si>
  <si>
    <t>LEM SOCIEDAD DEL ESTADO</t>
  </si>
  <si>
    <t>Betametasona Crema</t>
  </si>
  <si>
    <t>EX-2021-41096414-APN-DCYT#MS</t>
  </si>
  <si>
    <t>IF-2021-41094009-APN-DCYT#MS</t>
  </si>
  <si>
    <t>0003-0154</t>
  </si>
  <si>
    <t>EX-2021-41099027-APN-DCYT#MS</t>
  </si>
  <si>
    <t>IF-2021-41098855-APN-DCYT#MS</t>
  </si>
  <si>
    <t xml:space="preserve"> 0008 00001339</t>
  </si>
  <si>
    <t>EX-2021-41113293-APN-DCYT#MS</t>
  </si>
  <si>
    <t>IF-2021-41111920-APN-DCYT#MS</t>
  </si>
  <si>
    <t>2975B00096671</t>
  </si>
  <si>
    <t>EX-2021-41131684-APN-DCYT#MS</t>
  </si>
  <si>
    <t>IF-2021-41125372-APN-DCYT#MS</t>
  </si>
  <si>
    <t>0020-00062042</t>
  </si>
  <si>
    <t>AGUJAS Y JERINGAS; TIPO: ENDOVENOSA, PASO: 23 G</t>
  </si>
  <si>
    <t>EX-2021-41198368-APN-DCYT#MS</t>
  </si>
  <si>
    <t>IF-2021-41197708-APN-DCYT#MS</t>
  </si>
  <si>
    <t>EX-2021-41231172-APN-DCYT#MS</t>
  </si>
  <si>
    <t>IF-2021-41230871-APN-DCYT#MS</t>
  </si>
  <si>
    <t>2975B00097236</t>
  </si>
  <si>
    <t>EX-2021-41236053-APN-DCYT#MS</t>
  </si>
  <si>
    <t>IF-2021-41235680-APN-DCYT#MS</t>
  </si>
  <si>
    <t>2975B00096445</t>
  </si>
  <si>
    <t>EX-2021-41264506-APN-DCYT#MS</t>
  </si>
  <si>
    <t>IF-2021-41263096-APN-DCYT#MS</t>
  </si>
  <si>
    <t>2975B00096618</t>
  </si>
  <si>
    <t>2012/20</t>
  </si>
  <si>
    <t>EX-2021-41397756-APN-DCYT#MS</t>
  </si>
  <si>
    <t>IF-2021-41397702-APN-DCYT#MS</t>
  </si>
  <si>
    <t xml:space="preserve"> 0008 00001342</t>
  </si>
  <si>
    <t>EX-2021-41400336-APN-DCYT#MS</t>
  </si>
  <si>
    <t>IF-2021-41400268-APN-DCYT#MS</t>
  </si>
  <si>
    <t xml:space="preserve"> 0008 00001343</t>
  </si>
  <si>
    <t>EX-2021-41402742-APN-DCYT#MS</t>
  </si>
  <si>
    <t>IF-2021-41402706-APN-DCYT#MS</t>
  </si>
  <si>
    <t xml:space="preserve"> 0008 00001344</t>
  </si>
  <si>
    <t>120 Comprimidos</t>
  </si>
  <si>
    <t>EX-2021-41404761-APN-DCYT#MS</t>
  </si>
  <si>
    <t>IF-2021-41404650-APN-DCYT#MS</t>
  </si>
  <si>
    <t xml:space="preserve"> 0008 00001346</t>
  </si>
  <si>
    <t xml:space="preserve">Cotrimoxazol </t>
  </si>
  <si>
    <t>EX-2021-41408843-APN-DCYT#MS</t>
  </si>
  <si>
    <t>IF-2021-41408824-APN-DCYT#MS</t>
  </si>
  <si>
    <t>1031-00000506</t>
  </si>
  <si>
    <t>387-389-412-413-542-543-544-547-551-554-555-568-623-624-626</t>
  </si>
  <si>
    <t>EX-2021-41437972-APN-DCYT#MS</t>
  </si>
  <si>
    <t>EX-2021-41487589-APN-DCYT#MS</t>
  </si>
  <si>
    <t>IF-2021-41487367-APN-DCYT#MS</t>
  </si>
  <si>
    <t xml:space="preserve"> 0008 00001345</t>
  </si>
  <si>
    <t>EX-2021-41502949-APN-DCYT#MS</t>
  </si>
  <si>
    <t>IF-2021-41502825-APN-DCYT#MS</t>
  </si>
  <si>
    <t xml:space="preserve"> 0008 00001347</t>
  </si>
  <si>
    <t>EX-2021-41620018-APN-DCYT#MS</t>
  </si>
  <si>
    <t>IF-2021-41619787-APN-DCYT#MS</t>
  </si>
  <si>
    <t>1031-0000507</t>
  </si>
  <si>
    <t>386-388-545-546-548-549-552-553-622-626</t>
  </si>
  <si>
    <t>EX-2021-41626995-APN-DCYT#MS</t>
  </si>
  <si>
    <t>IF-2021-41625357-APN-DCYT#MS</t>
  </si>
  <si>
    <t>0020-00062137</t>
  </si>
  <si>
    <t>2.2.2- 7905.9</t>
  </si>
  <si>
    <t>Mascaras de Protección; Material: Policarbonato, Tipo: P/Químico</t>
  </si>
  <si>
    <t>EX-2021-41643022-APN-DCYT#MS</t>
  </si>
  <si>
    <t>IF-2021-41642873-APN-DCYT#MS</t>
  </si>
  <si>
    <t>1031-0000508</t>
  </si>
  <si>
    <t>420-422-560-563-565-566</t>
  </si>
  <si>
    <t>EX-2021-41645546-APN-DCYT#MS</t>
  </si>
  <si>
    <t>IF-2021-41645472-APN-DCYT#MS</t>
  </si>
  <si>
    <t>1031-0000509</t>
  </si>
  <si>
    <t>558-559-561-562-627-</t>
  </si>
  <si>
    <t>EX-2021-41649473-APN-DCYT#MS</t>
  </si>
  <si>
    <t>IF-2021-41649393-APN-DCYT#MS</t>
  </si>
  <si>
    <t>1031-00000510</t>
  </si>
  <si>
    <t>372-379-383-499-500-501-513-515-516-518-520-521-597-598-600-601-602-603-610-611-612-614</t>
  </si>
  <si>
    <t>EX-2021-41653326-APN-DCYT#MS</t>
  </si>
  <si>
    <t>IF-2021-41653266-APN-DCYT#MS</t>
  </si>
  <si>
    <t>1031-0000511</t>
  </si>
  <si>
    <t>502-514-517-519-522-599-613</t>
  </si>
  <si>
    <t>EX-2021-41676389-APN-DCYT#MS</t>
  </si>
  <si>
    <t>IF-2021-41676305-APN-DCYT#MS</t>
  </si>
  <si>
    <t>1031-0000512</t>
  </si>
  <si>
    <t>EX-2021-41681053-APN-DCYT#MS</t>
  </si>
  <si>
    <t>IF-2021-41681013-APN-DCYT#MS</t>
  </si>
  <si>
    <t>1031-0000514</t>
  </si>
  <si>
    <t>EX-2021-41706954-APN-DCYT#MS</t>
  </si>
  <si>
    <t>IF-2021-41692271-APN-DCYT#MS</t>
  </si>
  <si>
    <t xml:space="preserve"> 0008 00001348</t>
  </si>
  <si>
    <t>EX-2021-41738086-APN-DCYT#MS</t>
  </si>
  <si>
    <t>IF-2021-41736778-APN-DCYT#MS</t>
  </si>
  <si>
    <t>00006-00000563</t>
  </si>
  <si>
    <t xml:space="preserve">2.5.2-2233.5 </t>
  </si>
  <si>
    <t>ANTICONVULSIVANTES; TIPO: MONODROGA, FORMA FARMACEUTICA: COMPRIMIDO, PRESENTACION: 100 m Gr , DROGA GENERICA: FENITOINA - PRESENTACIÓN: ENVASE X 30 COMPRIMIDOS RECUBIERTOS</t>
  </si>
  <si>
    <t>EX-2021-41761465-APN-DCYT#MS</t>
  </si>
  <si>
    <t>IF-2021-41761399-APN-DCYT#MS</t>
  </si>
  <si>
    <t xml:space="preserve"> 0008 00001253</t>
  </si>
  <si>
    <t>01-0603</t>
  </si>
  <si>
    <t>Blocamine</t>
  </si>
  <si>
    <t>EX-2021-41770738-APN-DCYT#MS</t>
  </si>
  <si>
    <t>IF-2021-41770562-APN-DCYT#MS</t>
  </si>
  <si>
    <t xml:space="preserve"> 0008 00001254</t>
  </si>
  <si>
    <t>EX-2021-41791313-APN-DCYT#MS</t>
  </si>
  <si>
    <t>IF-2021-41791223-APN-DCYT#MS</t>
  </si>
  <si>
    <t xml:space="preserve"> 0008 00001255</t>
  </si>
  <si>
    <t>EX-2021-41796329-APN-DCYT#MS</t>
  </si>
  <si>
    <t>IF-2021-41796056-APN-DCYT#MS</t>
  </si>
  <si>
    <t xml:space="preserve"> 0008 00001256</t>
  </si>
  <si>
    <t xml:space="preserve">01-0603 </t>
  </si>
  <si>
    <t>EX-2021-41799023-APN-DCYT#MS</t>
  </si>
  <si>
    <t>IF-2021-41798325-APN-DCYT#MS</t>
  </si>
  <si>
    <t>0020-00062148</t>
  </si>
  <si>
    <t>Mascaras de Protección; Material: Policarbonato, Tipo: P/Químico.</t>
  </si>
  <si>
    <t>EX-2021-41804000-APN-DCYT#MS</t>
  </si>
  <si>
    <t>IF-2021-41803148-APN-DCYT#MS</t>
  </si>
  <si>
    <t>0020-00062155</t>
  </si>
  <si>
    <t>EX-2021-41806899-APN-DCYT#MS</t>
  </si>
  <si>
    <t>IF-2021-41806497-APN-DCYT#MS</t>
  </si>
  <si>
    <t>0020-00062156</t>
  </si>
  <si>
    <t>EX-2021-41807349-APN-DCYT#MS</t>
  </si>
  <si>
    <t>IF-2021-41806860-APN-DCYT#MS</t>
  </si>
  <si>
    <t xml:space="preserve"> 0008 00001257</t>
  </si>
  <si>
    <t>EX-2021-41829250-APN-DCYT#MS</t>
  </si>
  <si>
    <t>IF-2021-41827166-APN-DCYT#MS</t>
  </si>
  <si>
    <t>2021-35158335</t>
  </si>
  <si>
    <t>EX-2021-41972378-APN-DCYT#MS</t>
  </si>
  <si>
    <t>IF-2021-41970570-APN-DCYT#MS</t>
  </si>
  <si>
    <t>EX-2021-41979519-APN-DCYT#MS</t>
  </si>
  <si>
    <t>IF-2021-41979455-APN-DCYT#MS</t>
  </si>
  <si>
    <t xml:space="preserve"> 0008 00001259</t>
  </si>
  <si>
    <t>EX-2021-41985579-APN-DCYT#MS</t>
  </si>
  <si>
    <t>IF-2021-41985463-APN-DCYT#MS</t>
  </si>
  <si>
    <t xml:space="preserve"> 0008 00001260</t>
  </si>
  <si>
    <t>EX-2021-41992011-APN-DCYT#MS</t>
  </si>
  <si>
    <t>IF-2021-41991842-APN-DCYT#MS</t>
  </si>
  <si>
    <t xml:space="preserve"> 0008 00001262</t>
  </si>
  <si>
    <t>EX-2021-41999265-APN-DCYT#MS</t>
  </si>
  <si>
    <t>IF-2021-41998998-APN-DCYT#MS</t>
  </si>
  <si>
    <t xml:space="preserve"> 0008 00001263</t>
  </si>
  <si>
    <t>EX-2021-42004467-APN-DCYT#MS</t>
  </si>
  <si>
    <t>IF-2021-42004242-APN-DCYT#MS</t>
  </si>
  <si>
    <t xml:space="preserve"> 0008 00001264</t>
  </si>
  <si>
    <t>EX-2021-42022483-APN-DCYT#MS</t>
  </si>
  <si>
    <t>IF-2021-42022299-APN-DCYT#MS</t>
  </si>
  <si>
    <t xml:space="preserve"> 0008 00001265</t>
  </si>
  <si>
    <t>EX-2021-42028755-APN-DCYT#MS</t>
  </si>
  <si>
    <t>IF-2021-42028587-APN-DCYT#MS</t>
  </si>
  <si>
    <t xml:space="preserve"> 0008 00001266</t>
  </si>
  <si>
    <t>EX-2021-42048527-APN-DCYT#MS</t>
  </si>
  <si>
    <t>IF-2021-42047367-APN-DCYT#MS</t>
  </si>
  <si>
    <t xml:space="preserve"> 0008 00001269</t>
  </si>
  <si>
    <t>EX-2021-42054371-APN-DCYT#MS</t>
  </si>
  <si>
    <t>IF-2021-42054150-APN-DCYT#MS</t>
  </si>
  <si>
    <t xml:space="preserve"> 0008 00001270</t>
  </si>
  <si>
    <t>EX-2021-42059472-APN-DCYT#MS</t>
  </si>
  <si>
    <t>IF-2021-42059357-APN-DCYT#MS</t>
  </si>
  <si>
    <t xml:space="preserve"> 0008 00001271</t>
  </si>
  <si>
    <t>EX-2021-42063351-APN-DCYT#MS</t>
  </si>
  <si>
    <t>IF-2021-42063217-APN-DCYT#MS</t>
  </si>
  <si>
    <t xml:space="preserve"> 0008 00001273</t>
  </si>
  <si>
    <t>EX-2021-42066792-APN-DCYT#MS</t>
  </si>
  <si>
    <t>IF-2021-42066580-APN-DCYT#MS</t>
  </si>
  <si>
    <t xml:space="preserve"> 0008 00001274</t>
  </si>
  <si>
    <t>EX-2021-42071141-APN-DCYT#MS</t>
  </si>
  <si>
    <t>IF-2021-42070900-APN-DCYT#MS</t>
  </si>
  <si>
    <t xml:space="preserve"> 0008 00001276</t>
  </si>
  <si>
    <t>EX-2021-42176171-APN-DCYT#MS</t>
  </si>
  <si>
    <t>IF-2021-42172833-APN-DCYT#MS</t>
  </si>
  <si>
    <t>0003-00007766</t>
  </si>
  <si>
    <t>697 - 607- 381</t>
  </si>
  <si>
    <t>Anastrozol 1mg.comp.</t>
  </si>
  <si>
    <t>Docetaxel 80mg. F.A.</t>
  </si>
  <si>
    <t>EX-2021-42249055-APN-DCYT#MS</t>
  </si>
  <si>
    <t>IF-2021-42248874-APN-DCYT#MS</t>
  </si>
  <si>
    <t>TERMOMETRO INFRARROJO</t>
  </si>
  <si>
    <t>EX-2021-42494353-APN-DCYT#MS</t>
  </si>
  <si>
    <t>IF-2021-42494230-APN-DCYT#MS</t>
  </si>
  <si>
    <t>0018-00002128</t>
  </si>
  <si>
    <t>0001-00237747</t>
  </si>
  <si>
    <t>EX-2021-42566570-APN-DCYT#MS</t>
  </si>
  <si>
    <t>IF-2021-42564778-APN-DCYT#MS</t>
  </si>
  <si>
    <t>3026-00031385</t>
  </si>
  <si>
    <t>EX-2021-42581874-APN-DCYT#MS</t>
  </si>
  <si>
    <t>IF-2021-42579662-APN-DCYT#MS</t>
  </si>
  <si>
    <t>3026-00032295</t>
  </si>
  <si>
    <t>EX-2021-42591770-APN-DCYT#MS</t>
  </si>
  <si>
    <t>IF-2021-42590474-APN-DCYT#MS</t>
  </si>
  <si>
    <t>3026-00032296</t>
  </si>
  <si>
    <t>EX-2021-42594825-APN-DCYT#MS</t>
  </si>
  <si>
    <t>IF-2021-42594211-APN-DCYT#MS</t>
  </si>
  <si>
    <t>3026-00032292</t>
  </si>
  <si>
    <t>EX-2021-42600653-APN-DCYT#MS</t>
  </si>
  <si>
    <t>IF-2021-42599939-APN-DCYT#MS</t>
  </si>
  <si>
    <t xml:space="preserve"> 0008 00001261</t>
  </si>
  <si>
    <t>EX-2021-42605256-APN-DCYT#MS</t>
  </si>
  <si>
    <t>IF-2021-42605177-APN-DCYT#MS</t>
  </si>
  <si>
    <t xml:space="preserve"> 0008 00001267</t>
  </si>
  <si>
    <t>EX-2021-42609956-APN-DCYT#MS</t>
  </si>
  <si>
    <t>IF-2021-42609789-APN-DCYT#MS</t>
  </si>
  <si>
    <t xml:space="preserve"> 0008 00001268</t>
  </si>
  <si>
    <t>EX-2021-42611444-APN-DCYT#MS</t>
  </si>
  <si>
    <t>IF-2021-42597593-APN-DCYT#MS</t>
  </si>
  <si>
    <t>3026-00032293</t>
  </si>
  <si>
    <t>EX-2021-42617710-APN-DCYT#MS</t>
  </si>
  <si>
    <t>IF-2021-42617570-APN-DCYT#MS</t>
  </si>
  <si>
    <t xml:space="preserve"> 0008 00001275</t>
  </si>
  <si>
    <t>EX-2021-42642562-APN-DCYT#MS</t>
  </si>
  <si>
    <t>IF-2021-42641673-APN-DCYT#MS</t>
  </si>
  <si>
    <t>3026-00032294</t>
  </si>
  <si>
    <t>EX-2021-42645294-APN-DCYT#MS</t>
  </si>
  <si>
    <t>IF-2021-42644601-APN-DCYT#MS</t>
  </si>
  <si>
    <t>3026-00032300</t>
  </si>
  <si>
    <t>EX-2021-42647986-APN-DCYT#MS</t>
  </si>
  <si>
    <t>IF-2021-42647403-APN-DCYT#MS</t>
  </si>
  <si>
    <t>3026-00032299</t>
  </si>
  <si>
    <t>EX-2021-42650310-APN-DCYT#MS</t>
  </si>
  <si>
    <t>IF-2021-42649441-APN-DCYT#MS</t>
  </si>
  <si>
    <t>3026-00032298</t>
  </si>
  <si>
    <t>EX-2021-42652484-APN-DCYT#MS</t>
  </si>
  <si>
    <t>IF-2021-42651872-APN-DCYT#MS</t>
  </si>
  <si>
    <t>3026-00032301</t>
  </si>
  <si>
    <t>EX-2021-42656023-APN-DCYT#MS</t>
  </si>
  <si>
    <t>IF-2021-42655220-APN-DCYT#MS</t>
  </si>
  <si>
    <t>3026-00032302</t>
  </si>
  <si>
    <t>EX-2021-42826899-APN-DCYT#MS</t>
  </si>
  <si>
    <t>IF-2021-42826537-APN-DCYT#MS</t>
  </si>
  <si>
    <t>0014-00005765</t>
  </si>
  <si>
    <t>miorrelajante-atracurio besilato</t>
  </si>
  <si>
    <t>EX-2021-42831084-APN-DCYT#MS</t>
  </si>
  <si>
    <t>IF-2021-42826836-APN-DCYT#MS</t>
  </si>
  <si>
    <t>B034400005030</t>
  </si>
  <si>
    <t>EX-2021-42846026-APN-DCYT#MS</t>
  </si>
  <si>
    <t>IF-2021-42845884-APN-DCYT#MS</t>
  </si>
  <si>
    <t>0014-00005766</t>
  </si>
  <si>
    <t>EX-2021-42850222-APN-DCYT#MS</t>
  </si>
  <si>
    <t>IF-2021-42850066-APN-DCYT#MS</t>
  </si>
  <si>
    <t>0014-00005767</t>
  </si>
  <si>
    <t>EX-2021-42944482-APN-DCYT#MS</t>
  </si>
  <si>
    <t>IF-2021-42943140-APN-DCYT#MS</t>
  </si>
  <si>
    <t xml:space="preserve"> 0008 00001352</t>
  </si>
  <si>
    <t xml:space="preserve">13-6118 </t>
  </si>
  <si>
    <t>Permetrina</t>
  </si>
  <si>
    <t>Crema Fluida</t>
  </si>
  <si>
    <t>EX-2021-42953629-APN-DCYT#MS</t>
  </si>
  <si>
    <t>IF-2021-42953540-APN-DCYT#MS</t>
  </si>
  <si>
    <t xml:space="preserve"> 0008 00001353</t>
  </si>
  <si>
    <t>13-1060</t>
  </si>
  <si>
    <t>EX-2021-42960880-APN-DCYT#MS</t>
  </si>
  <si>
    <t>IF-2021-42960403-APN-DCYT#MS</t>
  </si>
  <si>
    <t xml:space="preserve"> 0008 00001354</t>
  </si>
  <si>
    <t xml:space="preserve">13-4875 </t>
  </si>
  <si>
    <t>LORATADINA Jarabe</t>
  </si>
  <si>
    <t>60ml</t>
  </si>
  <si>
    <t>EX-2021-42965537-APN-DCYT#MS</t>
  </si>
  <si>
    <t>IF-2021-42965477-APN-DCYT#MS</t>
  </si>
  <si>
    <t xml:space="preserve"> 0008 00001355</t>
  </si>
  <si>
    <t>EX-2021-43141703-APN-DCYT#MS</t>
  </si>
  <si>
    <t>IF-2021-43140746-APN-DCYT#MS</t>
  </si>
  <si>
    <t>0002-00003243</t>
  </si>
  <si>
    <t>80-1121-OC21</t>
  </si>
  <si>
    <t>EX-2021-43149989-APN-DCYT#MS</t>
  </si>
  <si>
    <t>IF-2021-43149145-APN-DCYT#MS</t>
  </si>
  <si>
    <t>0002-00003244</t>
  </si>
  <si>
    <t>EX-2021-43155526-APN-DCYT#MS</t>
  </si>
  <si>
    <t>IF-2021-43155066-APN-DCYT#MS</t>
  </si>
  <si>
    <t>0002-00003245</t>
  </si>
  <si>
    <t>EX-2021-43159201-APN-DCYT#MS</t>
  </si>
  <si>
    <t>IF-2021-43158703-APN-DCYT#MS</t>
  </si>
  <si>
    <t>0002-0003246</t>
  </si>
  <si>
    <t>EX-2021-43214934-APN-DCYT#MS</t>
  </si>
  <si>
    <t>IF-2021-43213773-APN-DCYT#MS</t>
  </si>
  <si>
    <t>0010-00004362</t>
  </si>
  <si>
    <t>Laboratorio Varifarma S.A.</t>
  </si>
  <si>
    <t>2.5.2-1894.86</t>
  </si>
  <si>
    <t>Cistadine</t>
  </si>
  <si>
    <t>Fco. Ampolla</t>
  </si>
  <si>
    <t>2.5.2-1894.7</t>
  </si>
  <si>
    <t>Dacarbazina</t>
  </si>
  <si>
    <t>2.5.2-1894.27</t>
  </si>
  <si>
    <t>Hidroxiurea</t>
  </si>
  <si>
    <t>Capsulas x 100</t>
  </si>
  <si>
    <t>Varitrinox</t>
  </si>
  <si>
    <t>EX-2021-43243291-APN-DCYT#MS</t>
  </si>
  <si>
    <t>IF-2021-43243265-APN-DCYT#MS</t>
  </si>
  <si>
    <t>0009-000074431</t>
  </si>
  <si>
    <t>RTO 245978</t>
  </si>
  <si>
    <t>137-006-050-101</t>
  </si>
  <si>
    <t>BROMURO DE PANCURONIO</t>
  </si>
  <si>
    <t>EX-2021-43297678-APN-DCYT#MS</t>
  </si>
  <si>
    <t>IF-2021-43297597-APN-DCYT#MS</t>
  </si>
  <si>
    <t>0010-00004404</t>
  </si>
  <si>
    <t>EX-2021-43299283-APN-DCYT#MS</t>
  </si>
  <si>
    <t>IF-2021-43298217-APN-DCYT#MS</t>
  </si>
  <si>
    <t>0010-00004416</t>
  </si>
  <si>
    <t>EX-2021-44083138-APN-DCYT#MS</t>
  </si>
  <si>
    <t>IF-2021-44082837-APN-DCYT#MS</t>
  </si>
  <si>
    <t>0014-00005772</t>
  </si>
  <si>
    <t>EX-2021-44152230-APN-DCYT#MS</t>
  </si>
  <si>
    <t>IF-2021-44150782-APN-DCYT#MS</t>
  </si>
  <si>
    <t>2037B00002533</t>
  </si>
  <si>
    <t>EX-2021-44268114-APN-DCYT#MS</t>
  </si>
  <si>
    <t>IF-2021-44263666-APN-DCYT#MS</t>
  </si>
  <si>
    <t>2037B00002541</t>
  </si>
  <si>
    <t>EX-2021-44325329-APN-DCYT#MS</t>
  </si>
  <si>
    <t>IF-2021-44323023-APN-DCYT#MS</t>
  </si>
  <si>
    <t>0018B00000147</t>
  </si>
  <si>
    <t>Investi Farma S.A.</t>
  </si>
  <si>
    <t>Hipnóticos; tipo: monodrogaMidazolam 15 mg/3 ml</t>
  </si>
  <si>
    <t>Midazolam 15 mg/3 ml</t>
  </si>
  <si>
    <t>EX-2021-44610704-APN-DCYT#MS</t>
  </si>
  <si>
    <t>IF-2021-44609869-APN-DCYT#MS</t>
  </si>
  <si>
    <t>0003-1197</t>
  </si>
  <si>
    <t>EX-2021-44619726-APN-DCYT#MS</t>
  </si>
  <si>
    <t>IF-2021-44615105-APN-DCYT#MS</t>
  </si>
  <si>
    <t>0017-00002397</t>
  </si>
  <si>
    <t xml:space="preserve">80-1027-OC21   </t>
  </si>
  <si>
    <t>CITOSTATICOS;TIPO:MONODROGA,DROGA GENERICA:MESNA, FORMA FARMACEUTICA:AMPOLLA,PRESENTACION:200 mGr</t>
  </si>
  <si>
    <t>EX-2021-44890765-APN-DCYT#MS</t>
  </si>
  <si>
    <t>IF-2021-44869618-APN-DCYT#MS</t>
  </si>
  <si>
    <t>2037B00002546</t>
  </si>
  <si>
    <t>1, 3, 4, 5, 6</t>
  </si>
  <si>
    <t>EX-2021-45098152-APN-DCYT#MS</t>
  </si>
  <si>
    <t>IF-2021-45095867-APN-DCYT#MS</t>
  </si>
  <si>
    <t>EX-2021-45137187-APN-DCYT#MS</t>
  </si>
  <si>
    <t>IF-2021-45136956-APN-DCYT#MS</t>
  </si>
  <si>
    <t>0014-00005776</t>
  </si>
  <si>
    <t>EX-2021-45247931-APN-DCYT#MS</t>
  </si>
  <si>
    <t>IF-2021-45246219-APN-DCYT#MS</t>
  </si>
  <si>
    <t>026-00032517</t>
  </si>
  <si>
    <t>2.5.2-5791.60</t>
  </si>
  <si>
    <t>INMUNOSUPRESORES;DROGA GENERICA:SIROLIMUS 0,5 mGr,PRESENTACION:UNIDAD, TIPO:MONODROGA,FORMAFARMACEUTICA:COMPRIMIDO</t>
  </si>
  <si>
    <t>Envase por 100 comprimidos</t>
  </si>
  <si>
    <t>EX-2021-45253736-APN-DCYT#MS</t>
  </si>
  <si>
    <t>IF-2021-45253053-APN-DCYT#MS</t>
  </si>
  <si>
    <t>3026-00032517</t>
  </si>
  <si>
    <t>INMUNOSUPRESORES;DROGA GENERICA:SIROLIMUS 1 MG,PRESENTACION:COMPRIMIDO X 60</t>
  </si>
  <si>
    <t>Envase por 60 comprimidos</t>
  </si>
  <si>
    <t>EX-2021-45286090-APN-DCYT#MS</t>
  </si>
  <si>
    <t>IF-2021-45284580-APN-DCYT#MS</t>
  </si>
  <si>
    <t>0005-00007559</t>
  </si>
  <si>
    <t>EX-2021-45287561-APN-DCYT#MS</t>
  </si>
  <si>
    <t>IF-2021-45286114-APN-DCYT#MS</t>
  </si>
  <si>
    <t>0006B00000442</t>
  </si>
  <si>
    <t xml:space="preserve">Viraflu </t>
  </si>
  <si>
    <t>EX-2021-45290785-APN-DCYT#MS</t>
  </si>
  <si>
    <t>IF-2021-45289553-APN-DCYT#MS</t>
  </si>
  <si>
    <t>0006B00000443</t>
  </si>
  <si>
    <t>EX-2021-45291258-APN-DCYT#MS</t>
  </si>
  <si>
    <t>IF-2021-45289905-APN-DCYT#MS</t>
  </si>
  <si>
    <t>0005-00007560</t>
  </si>
  <si>
    <t>EX-2021-45296199-APN-DCYT#MS</t>
  </si>
  <si>
    <t>IF-2021-45294789-APN-DCYT#MS</t>
  </si>
  <si>
    <t>0005-00007561</t>
  </si>
  <si>
    <t>EX-2021-45298408-APN-DCYT#MS</t>
  </si>
  <si>
    <t>IF-2021-45296767-APN-DCYT#MS</t>
  </si>
  <si>
    <t>0006B00000444</t>
  </si>
  <si>
    <t>EX-2021-45305254-APN-DCYT#MS</t>
  </si>
  <si>
    <t>IF-2021-45302316-APN-DCYT#MS</t>
  </si>
  <si>
    <t>0006B00000445</t>
  </si>
  <si>
    <t>EX-2021-45315079-APN-DCYT#MS</t>
  </si>
  <si>
    <t>IF-2021-45313054-APN-DCYT#MS</t>
  </si>
  <si>
    <t>0006B00000446</t>
  </si>
  <si>
    <t>EX-2021-45345077-APN-DCYT#MS</t>
  </si>
  <si>
    <t>IF-2021-45331469-APN-DCYT#MS</t>
  </si>
  <si>
    <t>2037B00002553</t>
  </si>
  <si>
    <t>1, 2, 3, 5, 6</t>
  </si>
  <si>
    <t>EX-2021-45642575-APN-DCYT#MS</t>
  </si>
  <si>
    <t>IF-2021-45641896-APN-DCYT#MS</t>
  </si>
  <si>
    <t>EX-2021-45871393-APN-DCYT#MS</t>
  </si>
  <si>
    <t>IF-2021-45870714-APN-DCYT#MS</t>
  </si>
  <si>
    <t>EX-2021-46372025-APN-DCYT#MS</t>
  </si>
  <si>
    <t>IF-2021-46371736-APN-DCYT#MS</t>
  </si>
  <si>
    <t>0006B00000441</t>
  </si>
  <si>
    <t>EX-2021-46484568-APN-DCYT#MS</t>
  </si>
  <si>
    <t>IF-2021-46484534-APN-DCYT#MS</t>
  </si>
  <si>
    <t>3026-00032870</t>
  </si>
  <si>
    <t>Envase por 100 Comprimidos</t>
  </si>
  <si>
    <t>EX-2021-46485672-APN-DCYT#MS</t>
  </si>
  <si>
    <t>IF-2021-46485531-APN-DCYT#MS</t>
  </si>
  <si>
    <t>INMUNOSUPRESORES;DROGA GENERICA:SIROLIMUS 2MG,PRESENTACION:COMPRIMIDO</t>
  </si>
  <si>
    <t>Envase por 30 Comprimidos</t>
  </si>
  <si>
    <t>EX-2021-46486635-APN-DCYT#MS</t>
  </si>
  <si>
    <t>IF-2021-46486468-APN-DCYT#MS</t>
  </si>
  <si>
    <t>3026-00032939</t>
  </si>
  <si>
    <t>EX-2021-46984970-APN-DCYT#MS</t>
  </si>
  <si>
    <t>IF-2021-46981967-APN-DCYT#MS</t>
  </si>
  <si>
    <t>00002-00000608</t>
  </si>
  <si>
    <t>no tiene</t>
  </si>
  <si>
    <t>Infraestructura Básica Aplicada SA</t>
  </si>
  <si>
    <t>3.3.1-6177.1</t>
  </si>
  <si>
    <t>MANT. Y REPAR. DE EDIFICIO;</t>
  </si>
  <si>
    <t>EX-2021-47202440-APN-DCYT#MS</t>
  </si>
  <si>
    <t>IF-2021-47202403-APN-DCYT#MS</t>
  </si>
  <si>
    <t>DOCFI202065684613</t>
  </si>
  <si>
    <t>EX-2021-47318763-APN-DCYT#MS</t>
  </si>
  <si>
    <t>IF-2021-47310468-APN-DCYT#MS</t>
  </si>
  <si>
    <t>0003-00001200</t>
  </si>
  <si>
    <t>EX-2021-47474245-APN-DCYT#MS</t>
  </si>
  <si>
    <t>IF-2021-47473856-APN-DCYT#MS</t>
  </si>
  <si>
    <t>0500B00000174</t>
  </si>
  <si>
    <t>INMUNOSUPRESORES;DROGA GENERICA:MICOFELONATO MOFETILO, PRESENTACION:COMPRIMIDO X 180mGr</t>
  </si>
  <si>
    <t>EX-2021-47498986-APN-DCYT#MS</t>
  </si>
  <si>
    <t>IF-2021-47498302-APN-DCYT#MS</t>
  </si>
  <si>
    <t>0500B00000049</t>
  </si>
  <si>
    <t>EX-2021-47506769-APN-DCYT#MS</t>
  </si>
  <si>
    <t>IF-2021-47506337-APN-DCYT#MS</t>
  </si>
  <si>
    <t>0500B00000034</t>
  </si>
  <si>
    <t>EX-2021-47512974-APN-DCYT#MS</t>
  </si>
  <si>
    <t>IF-2021-47512633-APN-DCYT#MS</t>
  </si>
  <si>
    <t>0500B00000035</t>
  </si>
  <si>
    <t>EX-2021-47520058-APN-DCYT#MS</t>
  </si>
  <si>
    <t>IF-2021-47519763-APN-DCYT#MS</t>
  </si>
  <si>
    <t>0500B00000175</t>
  </si>
  <si>
    <t>INMUNOSUPRESORES;DROGA GENERICA:EVEROLIMUS 0,25 mGr,PRESENTACION:COMPRIMIDO X 60</t>
  </si>
  <si>
    <t>EX-2021-47522661-APN-DCYT#MS</t>
  </si>
  <si>
    <t>IF-2021-47522406-APN-DCYT#MS</t>
  </si>
  <si>
    <t>0500B00000037</t>
  </si>
  <si>
    <t>EX-2021-47526089-APN-DCYT#MS</t>
  </si>
  <si>
    <t>IF-2021-47525391-APN-DCYT#MS</t>
  </si>
  <si>
    <t>0500B00000036</t>
  </si>
  <si>
    <t>EX-2021-47530195-APN-DCYT#MS</t>
  </si>
  <si>
    <t>IF-2021-47529835-APN-DCYT#MS</t>
  </si>
  <si>
    <t>0500B00000176</t>
  </si>
  <si>
    <t>EX-2021-47544771-APN-DCYT#MS</t>
  </si>
  <si>
    <t>IF-2021-47544546-APN-DCYT#MS</t>
  </si>
  <si>
    <t>0500B00000177</t>
  </si>
  <si>
    <t>Razón Social</t>
  </si>
  <si>
    <t>Razón Social_Clean</t>
  </si>
  <si>
    <t>152bis SAS</t>
  </si>
  <si>
    <t>ADEA ADMINISTRADORA DE ARCHIVOS SA</t>
  </si>
  <si>
    <t>ADLER, HASENCLEVER &amp; ASOCIADOS S.R.L.</t>
  </si>
  <si>
    <t>Administradora de Archivos SA</t>
  </si>
  <si>
    <t>Aerolineas Argentinas</t>
  </si>
  <si>
    <t>Aerolineas Argentinas S.A.</t>
  </si>
  <si>
    <t>Aerolíneas Argentinas S.A.</t>
  </si>
  <si>
    <t>AMERICAN VART SRL</t>
  </si>
  <si>
    <t>AQUALINE SA</t>
  </si>
  <si>
    <t>ARTES GRAFICAS PAPIROS SACI</t>
  </si>
  <si>
    <t>ASCENSORES TESTA S. A.</t>
  </si>
  <si>
    <t>Ascensores Testa S.A.</t>
  </si>
  <si>
    <t>Barack Argentina SRL</t>
  </si>
  <si>
    <t>BARON JOSE ANTONIO</t>
  </si>
  <si>
    <t>Becher y Asociados S.R.L</t>
  </si>
  <si>
    <t>Becher y Asociados SRL</t>
  </si>
  <si>
    <t>BRIGIDO OLIVERA MARIA DE LOS ANGELES</t>
  </si>
  <si>
    <t>CANEPA, KOPEC Y ASOC. S.R.L.</t>
  </si>
  <si>
    <t>CANEPA, KOPEC Y ASOCIADOS SRL</t>
  </si>
  <si>
    <t>Casal Fabián Horacio</t>
  </si>
  <si>
    <t>Celnova Argentina S.A.</t>
  </si>
  <si>
    <t>CIRUGIA ALEMANA INSUMOS MEDICOS SA</t>
  </si>
  <si>
    <t>Condominio de Lopez y Otros</t>
  </si>
  <si>
    <t>condominio las tres t</t>
  </si>
  <si>
    <t>Condominio las tres T</t>
  </si>
  <si>
    <t>CORADIR SA</t>
  </si>
  <si>
    <t xml:space="preserve">Corporacion Rio Lujan S.A. </t>
  </si>
  <si>
    <t>CORREO OFICIAL DE LA REPUBLICA ARGENTINA SOCIEDAD ANONIMA</t>
  </si>
  <si>
    <t>CPS COMUNICACIONES SA</t>
  </si>
  <si>
    <t>DAIVES JUAN IGNACIO</t>
  </si>
  <si>
    <t>Damian Escobedo</t>
  </si>
  <si>
    <t>Daxa Argentina</t>
  </si>
  <si>
    <t>DAXA ARGENTINA SA</t>
  </si>
  <si>
    <t>Deloitte &amp; Co. S.A.</t>
  </si>
  <si>
    <t>DHL Global Forwarding</t>
  </si>
  <si>
    <t>DHL Global Forwarding (Argentina) SA</t>
  </si>
  <si>
    <t>DIGNA SEGUROS S.A.</t>
  </si>
  <si>
    <t>DINATECH SA</t>
  </si>
  <si>
    <t>DROGUERIA 20 DE JUNIO S.A.</t>
  </si>
  <si>
    <t>Droguería Disval</t>
  </si>
  <si>
    <t>Edesur</t>
  </si>
  <si>
    <t>Ejes S.A.</t>
  </si>
  <si>
    <t>Empresa Distribuidora Sur S.A</t>
  </si>
  <si>
    <t>Empresa Distribuidora Sur S.A.</t>
  </si>
  <si>
    <t>ESUMI SRL</t>
  </si>
  <si>
    <t>EXTERNAL MARKET SRL</t>
  </si>
  <si>
    <t>FEAS ELECTRONICA SA</t>
  </si>
  <si>
    <t>FRIGORIFICO ONETO Y CIA SAIC.</t>
  </si>
  <si>
    <t>FRIGORIFICO ONETO Y CIA. SAIC</t>
  </si>
  <si>
    <t>FRIGORIFICO ONETO Y CIA. SAIC.</t>
  </si>
  <si>
    <t>Full Green SA</t>
  </si>
  <si>
    <t>GELIO INMOBILIARIA SA</t>
  </si>
  <si>
    <t>GMR CONSTRUCCIONES S.A.</t>
  </si>
  <si>
    <t>Gonzalez Silvia Andrea</t>
  </si>
  <si>
    <t>GONZALO HERNANDEZ</t>
  </si>
  <si>
    <t xml:space="preserve">Grupo Sala S.A. </t>
  </si>
  <si>
    <t>H2O S.A.</t>
  </si>
  <si>
    <t>HECTOR MARTIN CHIBAN</t>
  </si>
  <si>
    <t>Hellmann Worldwide Logistics SA</t>
  </si>
  <si>
    <t>La Red Computacion SRL</t>
  </si>
  <si>
    <t>LABORATORIOS JAYOR S.R.L</t>
  </si>
  <si>
    <t>Larvik SA</t>
  </si>
  <si>
    <t>LEISTUNG INGENIERÍA S.R.L</t>
  </si>
  <si>
    <t>Matrice Consulting S.R.L</t>
  </si>
  <si>
    <t>NOVUS FARMA S.A.</t>
  </si>
  <si>
    <t>NOVUS FARMA SA</t>
  </si>
  <si>
    <t>NOVUSFARMA</t>
  </si>
  <si>
    <t>Parada de diarios y Revistas "Mauro"</t>
  </si>
  <si>
    <t>PLAZA DE MAYO ONE SA</t>
  </si>
  <si>
    <t>PRETECO S A</t>
  </si>
  <si>
    <t xml:space="preserve">Preteco S A </t>
  </si>
  <si>
    <t>preteco sa</t>
  </si>
  <si>
    <t>PROINTEC SOLUCIONES DIGITALES SRL</t>
  </si>
  <si>
    <t>Puppo Marina Elisa</t>
  </si>
  <si>
    <t>QSC Soluciones S.R.L.</t>
  </si>
  <si>
    <t>QSC Soluciones SRL</t>
  </si>
  <si>
    <t>Ricardo Roitman</t>
  </si>
  <si>
    <t>Sara Zulema FRAGUGLIA</t>
  </si>
  <si>
    <t>Sinergium</t>
  </si>
  <si>
    <t>SOLAR INSIGHTS S.A.</t>
  </si>
  <si>
    <t>SPAZIOS</t>
  </si>
  <si>
    <t xml:space="preserve">SUCESORES DE ALFREDO WILLINER S.A. </t>
  </si>
  <si>
    <t>Sync Technologies SRL</t>
  </si>
  <si>
    <t>Takeda Argentina</t>
  </si>
  <si>
    <t>TECNOIMAGEN S.A.</t>
  </si>
  <si>
    <t xml:space="preserve">TECNOLAB SA </t>
  </si>
  <si>
    <t>Tecnosalud SA</t>
  </si>
  <si>
    <t>Telam SE</t>
  </si>
  <si>
    <t>TELCONET S.A.</t>
  </si>
  <si>
    <t>TELEFONICA DE ARGENTINA</t>
  </si>
  <si>
    <t>TELEFONICA MOVILES ARGENTINA SA</t>
  </si>
  <si>
    <t>Tiempo beta srl</t>
  </si>
  <si>
    <t>tst</t>
  </si>
  <si>
    <t>TEST</t>
  </si>
  <si>
    <t>Uadel SRL</t>
  </si>
  <si>
    <t>UNIVERSIDAD TECNOLOGICA NACIONAL</t>
  </si>
  <si>
    <t>Número de expediente</t>
  </si>
  <si>
    <t>Código de trámite EE</t>
  </si>
  <si>
    <t>Número de documento FOFFI</t>
  </si>
  <si>
    <t>CUIT</t>
  </si>
  <si>
    <t>Razón social</t>
  </si>
  <si>
    <t>Proyecto</t>
  </si>
  <si>
    <t>Número de orden de compra</t>
  </si>
  <si>
    <t>Número de contrato</t>
  </si>
  <si>
    <t>Repetidor</t>
  </si>
  <si>
    <t>Concepto o ítem</t>
  </si>
  <si>
    <t>Importe factura</t>
  </si>
  <si>
    <t>EX-2020-57679322-APN-DAFYP#MS</t>
  </si>
  <si>
    <t>MSAL00160</t>
  </si>
  <si>
    <t>IF-2020-57678854-APN-DAFYP#MS</t>
  </si>
  <si>
    <t>Apoyo al Plan Nacional de Prevención y Reducción del Embarazo No Intencional en la Adolescencia - ARG/17/001 - PNUD</t>
  </si>
  <si>
    <t>R0I0</t>
  </si>
  <si>
    <t>EX-2020-60264120-APN-DAFYP#MS</t>
  </si>
  <si>
    <t>IF-2020-60264011-APN-DAFYP#MS</t>
  </si>
  <si>
    <t>Programa Multifase de Atención Primaria a la Salud para el Manejo de Enfermedades Crónicas No Transmisibles. Segunda Operación - 3772/0C-AR - BID</t>
  </si>
  <si>
    <t>65-B</t>
  </si>
  <si>
    <t>Ibufull Comprimidos 400mg</t>
  </si>
  <si>
    <t>EX-2020-60268182-APN-DAFYP#MS</t>
  </si>
  <si>
    <t>IF-2020-60267260-APN-DAFYP#MS</t>
  </si>
  <si>
    <t>Ibufull Suspension 2%</t>
  </si>
  <si>
    <t>EX-2020-60270901-APN-DAFYP#MS</t>
  </si>
  <si>
    <t>IF-2020-60270137-APN-DAFYP#MS</t>
  </si>
  <si>
    <t>EX-2020-60274762-APN-DAFYP#MS</t>
  </si>
  <si>
    <t>IF-2020-60274132-APN-DAFYP#MS</t>
  </si>
  <si>
    <t>EX-2020-60277518-APN-DAFYP#MS</t>
  </si>
  <si>
    <t>IF-2020-60276886-APN-DAFYP#MS</t>
  </si>
  <si>
    <t>Nuralef 10 mg</t>
  </si>
  <si>
    <t>EX-2020-60279496-APN-DAFYP#MS</t>
  </si>
  <si>
    <t>IF-2020-60278960-APN-DAFYP#MS</t>
  </si>
  <si>
    <t>EX-2020-60325824-APN-DAFYP#MS</t>
  </si>
  <si>
    <t>IF-2020-60325216-APN-DAFYP#MS</t>
  </si>
  <si>
    <t>EX-2020-60329521-APN-DAFYP#MS</t>
  </si>
  <si>
    <t>IF-2020-60328859-APN-DAFYP#MS</t>
  </si>
  <si>
    <t>EX-2020-60332115-APN-DAFYP#MS</t>
  </si>
  <si>
    <t>IF-2020-60331333-APN-DAFYP#MS</t>
  </si>
  <si>
    <t>EX-2020-61227483-APN-DAFYP#MS</t>
  </si>
  <si>
    <t>IF-2020-61226202-APN-DAFYP#MS</t>
  </si>
  <si>
    <t>Proyecto de Emergencia para la Prevención y Manejo de la Enfermedad por COVID-19 en la República Argentina - 9083-AR - BIRF</t>
  </si>
  <si>
    <t>GO-RFQ-06-2020</t>
  </si>
  <si>
    <t>R1I0</t>
  </si>
  <si>
    <t>Bomba de infusión a jeringa</t>
  </si>
  <si>
    <t>EX-2020-61714557-APN-DAFYP#MS</t>
  </si>
  <si>
    <t>IF-2020-61714252-APN-DAFYP#MS</t>
  </si>
  <si>
    <t>OC 26</t>
  </si>
  <si>
    <t>DEXAMETASONA AMPOLLAS</t>
  </si>
  <si>
    <t>EX-2020-61715834-APN-DAFYP#MS</t>
  </si>
  <si>
    <t>IF-2020-61715687-APN-DAFYP#MS</t>
  </si>
  <si>
    <t>OC 23</t>
  </si>
  <si>
    <t>EX-2020-61716690-APN-DAFYP#MS</t>
  </si>
  <si>
    <t>IF-2020-61716498-APN-DAFYP#MS</t>
  </si>
  <si>
    <t>OC 27</t>
  </si>
  <si>
    <t>PENICILINA 2.400.000 UI F/A</t>
  </si>
  <si>
    <t>EX-2020-61717215-APN-DAFYP#MS</t>
  </si>
  <si>
    <t>IF-2020-61717054-APN-DAFYP#MS</t>
  </si>
  <si>
    <t>EX-2020-61925857-APN-DAFYP#MS</t>
  </si>
  <si>
    <t>IF-2020-61925694-APN-DAFYP#MS</t>
  </si>
  <si>
    <t>GO-RFQ-02-2020</t>
  </si>
  <si>
    <t>IF-2020-28538495-APN-SSGA#MS</t>
  </si>
  <si>
    <t>MONITOR DE TERAPIA</t>
  </si>
  <si>
    <t>EX-2020-62058789-APN-DAFYP#MS</t>
  </si>
  <si>
    <t>IF-2020-62058524-APN-DAFYP#MS</t>
  </si>
  <si>
    <t>AZITROMICINA COMP</t>
  </si>
  <si>
    <t>EX-2020-62274284-APN-DAFYP#MS</t>
  </si>
  <si>
    <t>IF-2020-62273893-APN-DAFYP#MS</t>
  </si>
  <si>
    <t>EX-2020-62275855-APN-DAFYP#MS</t>
  </si>
  <si>
    <t>IF-2020-62275491-APN-DAFYP#MS</t>
  </si>
  <si>
    <t>EX-2020-63212103-APN-DAFYP#MS</t>
  </si>
  <si>
    <t>IF-2020-63211927-APN-DAFYP#MS</t>
  </si>
  <si>
    <t>Proyecto Protección de la Población Vulnerable contra las Enfermedades Crónicas no Transmisibles (PROTEGER) - 8508-AR - BIRF</t>
  </si>
  <si>
    <t>EX-2020-28155281-APN</t>
  </si>
  <si>
    <t>Alquiler de Maquina de fotocopiado Blanco y Negro</t>
  </si>
  <si>
    <t>EX-2020-63213063-APN-DAFYP#MS</t>
  </si>
  <si>
    <t>IF-2020-63212978-APN-DAFYP#MS</t>
  </si>
  <si>
    <t>Proyecto Apoyo a la Cobertura Universal de Salud Efectiva en Argentina (SUMAR) - 8853-AR - BIRF</t>
  </si>
  <si>
    <t>EX-2020-63214092-APN-DAFYP#MS</t>
  </si>
  <si>
    <t>IF-2020-63214016-APN-DAFYP#MS</t>
  </si>
  <si>
    <t>EX-2020-63742116-APN-DAFYP#MS</t>
  </si>
  <si>
    <t>IF-2020-63741942-APN-DAFYP#MS</t>
  </si>
  <si>
    <t>Consolidación del modelo de Atención Primaria de la Salud a través de la Provisión y Dispensa de Medicamentos Esenciales ¿ Proyectos financiados Organismos Multilaterales Regionales - ARG/15/001 - PNUD</t>
  </si>
  <si>
    <t>ARG/15/001</t>
  </si>
  <si>
    <t>EX-2020-63746666-APN-DAFYP#MS</t>
  </si>
  <si>
    <t>IF-2020-63746595-APN-DAFYP#MS</t>
  </si>
  <si>
    <t>EX-2020-63748532-APN-DAFYP#MS</t>
  </si>
  <si>
    <t>IF-2020-63748287-APN-DAFYP#MS</t>
  </si>
  <si>
    <t>EX-2020-63749980-APN-DAFYP#MS</t>
  </si>
  <si>
    <t>IF-2020-63749202-APN-DAFYP#MS</t>
  </si>
  <si>
    <t>EX-2020-63751129-APN-DAFYP#MS</t>
  </si>
  <si>
    <t>IF-2020-63750681-APN-DAFYP#MS</t>
  </si>
  <si>
    <t>EX-2020-63752092-APN-DAFYP#MS</t>
  </si>
  <si>
    <t>IF-2020-63751591-APN-DAFYP#MS</t>
  </si>
  <si>
    <t>EX-2020-63753264-APN-DAFYP#MS</t>
  </si>
  <si>
    <t>IF-2020-63752761-APN-DAFYP#MS</t>
  </si>
  <si>
    <t>EX-2020-63754027-APN-DAFYP#MS</t>
  </si>
  <si>
    <t>IF-2020-63753635-APN-DAFYP#MS</t>
  </si>
  <si>
    <t>EX-2020-63827850-APN-DAFYP#MS</t>
  </si>
  <si>
    <t>IF-2020-63827282-APN-DAFYP#MS</t>
  </si>
  <si>
    <t>Programa de Consolidación de la Gestión centralizada en Salud - ARG/13/007 - PNUD</t>
  </si>
  <si>
    <t>ARG/13/007</t>
  </si>
  <si>
    <t>EX-2020-63828961-APN-DAFYP#MS</t>
  </si>
  <si>
    <t>IF-2020-63828569-APN-DAFYP#MS</t>
  </si>
  <si>
    <t>EX-2020-64446021-APN-DAFYP#MS</t>
  </si>
  <si>
    <t>IF-2020-64444754-APN-DAFYP#MS</t>
  </si>
  <si>
    <t>21-2020</t>
  </si>
  <si>
    <t>PMASECNT2-64-CP-B</t>
  </si>
  <si>
    <t xml:space="preserve">AMOXICILINA 500MG  120 ML SUSP </t>
  </si>
  <si>
    <t>EX-2020-64448754-APN-DAFYP#MS</t>
  </si>
  <si>
    <t>IF-2020-64447922-APN-DAFYP#MS</t>
  </si>
  <si>
    <t xml:space="preserve">AMOXICILINA 500MG COMP </t>
  </si>
  <si>
    <t>EX-2020-64510969-APN-DAFYP#MS</t>
  </si>
  <si>
    <t>IF-2020-64510788-APN-DAFYP#MS</t>
  </si>
  <si>
    <t>EX-2020-64514934-APN-DAFYP#MS</t>
  </si>
  <si>
    <t>IF-2020-64514875-APN-DAFYP#MS</t>
  </si>
  <si>
    <t>EX-2020-64520875-APN-DAFYP#MS</t>
  </si>
  <si>
    <t>IF-2020-64520776-APN-DAFYP#MS</t>
  </si>
  <si>
    <t>EX-2020-65167589-APN-DAFYP#MS</t>
  </si>
  <si>
    <t>IF-2020-65167136-APN-DAFYP#MS</t>
  </si>
  <si>
    <t>EX-2020-65177003-APN-DAFYP#MS</t>
  </si>
  <si>
    <t>IF-2020-65170892-APN-DAFYP#MS</t>
  </si>
  <si>
    <t>2019-107316601</t>
  </si>
  <si>
    <t>EX-2020-65312007-APN-DAFYP#MS</t>
  </si>
  <si>
    <t>IF-2020-65308347-APN-DAFYP#MS</t>
  </si>
  <si>
    <t>EX-2019-17599042-APN-DD#MSYDS</t>
  </si>
  <si>
    <t>Plataforma elearning en moodle</t>
  </si>
  <si>
    <t>EX-2020-66278609-APN-DAFYP#MS</t>
  </si>
  <si>
    <t>IF-2020-66276133-APN-DAFYP#MS</t>
  </si>
  <si>
    <t>Guarda de archivo</t>
  </si>
  <si>
    <t>EX-2020-66366423-APN-DAFYP#MS</t>
  </si>
  <si>
    <t>IF-2020-66356097-APN-DAFYP#MS</t>
  </si>
  <si>
    <t>17/19</t>
  </si>
  <si>
    <t>EX-2019-02076030--APN-DD#MSYDS</t>
  </si>
  <si>
    <t>REACTIVO TIPO ELISA EN MICROPLACA PARA LA DETECCION DE ANTICUERPOS ANTI CORE PARA HEPATITIS B (antiHBc) en suero</t>
  </si>
  <si>
    <t>EX-2020-66511723-APN-DAFYP#MS</t>
  </si>
  <si>
    <t>IF-2020-66511591-APN-DAFYP#MS</t>
  </si>
  <si>
    <t>EX-2020-66511869-APN-DAFYP#MS</t>
  </si>
  <si>
    <t>IF-2020-66511813-APN-DAFYP#MS</t>
  </si>
  <si>
    <t>EX-2020-66512024-APN-DAFYP#MS</t>
  </si>
  <si>
    <t>IF-2020-66511963-APN-DAFYP#MS</t>
  </si>
  <si>
    <t>EX-2020-66512165-APN-DAFYP#MS</t>
  </si>
  <si>
    <t>IF-2020-66512081-APN-DAFYP#MS</t>
  </si>
  <si>
    <t>EX-2020-66512348-APN-DAFYP#MS</t>
  </si>
  <si>
    <t>IF-2020-66512341-APN-DAFYP#MS</t>
  </si>
  <si>
    <t>EX-2020-66512498-APN-DAFYP#MS</t>
  </si>
  <si>
    <t>IF-2020-66512417-APN-DAFYP#MS</t>
  </si>
  <si>
    <t>EX-2020-66512621-APN-DAFYP#MS</t>
  </si>
  <si>
    <t>IF-2020-66512564-APN-DAFYP#MS</t>
  </si>
  <si>
    <t>EX-2020-66512750-APN-DAFYP#MS</t>
  </si>
  <si>
    <t>IF-2020-66512695-APN-DAFYP#MS</t>
  </si>
  <si>
    <t>EX-2020-66692095-APN-DAFYP#MS</t>
  </si>
  <si>
    <t>IF-2020-66691755-APN-DAFYP#MS</t>
  </si>
  <si>
    <t>EX-2020-66749110-APN-DAFYP#MS</t>
  </si>
  <si>
    <t>IF-2020-66744260-APN-DAFYP#MS</t>
  </si>
  <si>
    <t>Recupero de gastos de expensas, servicios y ABL correspondiente al mes de agosto 2020</t>
  </si>
  <si>
    <t>EX-2020-67155156-APN-DAFYP#MS</t>
  </si>
  <si>
    <t>IF-2020-67154080-APN-DAFYP#MS</t>
  </si>
  <si>
    <t>Préstamo BID 3772/OC-AR</t>
  </si>
  <si>
    <t>PMAPSMEFCNT-27-SCBB-CF</t>
  </si>
  <si>
    <t>Programa REDES III - Tercer Entregable: Informes de auditoría sobre el Incentivo 4, Tiempo 1 y 3 (cumplimiento de meta) por 12 provincias, según Acta Acuerdo del 4 de agosto 2020 - 15% del monto del Contrato de Auditoría por el concepto: Remuneración</t>
  </si>
  <si>
    <t>EX-2020-67159721-APN-DAFYP#MS</t>
  </si>
  <si>
    <t>IF-2020-67158877-APN-DAFYP#MS</t>
  </si>
  <si>
    <t>Programa REDES III: Ajuste de precios a mayo 2020 del valor correspondiente al Informe de auditoría del 3° Entregable por el Incentivo 4, Tiempo 1 y 3, por 12 provincias - 15% del Monto del Contrato según Acta Acuerdo del 4 de agosto 2020</t>
  </si>
  <si>
    <t>EX-2020-67259808-APN-DAFYP#MS</t>
  </si>
  <si>
    <t>IF-2020-67255358-APN-DAFYP#MS</t>
  </si>
  <si>
    <t>EX-2020-67263739-APN-DAFYP#MS</t>
  </si>
  <si>
    <t>IF-2020-67262598-APN-DAFYP#MS</t>
  </si>
  <si>
    <t>EX-2020-67419833-APN-DAFYP#MS</t>
  </si>
  <si>
    <t>IF-2020-67418377-APN-DAFYP#MS</t>
  </si>
  <si>
    <t>EX-2020-67423766-APN-DAFYP#MS</t>
  </si>
  <si>
    <t>IF-2020-67422707-APN-DAFYP#MS</t>
  </si>
  <si>
    <t>EX-2020-67838538-APN-DAFYP#MS</t>
  </si>
  <si>
    <t>IF-2020-67835982-APN-DAFYP#MS</t>
  </si>
  <si>
    <t>EX-2020-67919622-APN-DAFYP#MS</t>
  </si>
  <si>
    <t>IF-2020-67919207-APN-DAFYP#MS</t>
  </si>
  <si>
    <t>GO-RFQ-09-2020</t>
  </si>
  <si>
    <t>Prueba rápida de diagnóstico para la detección cualitativa de antígeno/s específicos (Ag) de SARS-CoV-2 en muestras obtenidas de  hisopados nasofaríngeos de origen humano.</t>
  </si>
  <si>
    <t>EX-2020-68165469-APN-DAFYP#MS</t>
  </si>
  <si>
    <t>IF-2020-68163506-APN-DAFYP#MS</t>
  </si>
  <si>
    <t>EX-2020-68188696-APN-DAFYP#MS</t>
  </si>
  <si>
    <t>IF-2020-68187722-APN-DAFYP#MS</t>
  </si>
  <si>
    <t>EX-2020-16328069--APN-</t>
  </si>
  <si>
    <t>Servicio de Limpieza en oficinas DGPYPSYE sitas en Moreno 1257</t>
  </si>
  <si>
    <t>EX-2020-69906487-APN-DAFYP#MS</t>
  </si>
  <si>
    <t>IF-2020-69899499-APN-DAFYP#MS</t>
  </si>
  <si>
    <t>AR-MSAL-69506-GO-RFB</t>
  </si>
  <si>
    <t>8853BIRF</t>
  </si>
  <si>
    <t>ADENDA 4/9/20</t>
  </si>
  <si>
    <t>EX-2020-70602084-APN-DAFYP#MS</t>
  </si>
  <si>
    <t>IF-2020-70600973-APN-DAFYP#MS</t>
  </si>
  <si>
    <t>19-2020</t>
  </si>
  <si>
    <t>PMASECNT2-66-CP-B</t>
  </si>
  <si>
    <t>azitromicina 200ml x 30ml</t>
  </si>
  <si>
    <t>EX-2020-70603455-APN-DAFYP#MS</t>
  </si>
  <si>
    <t>IF-2020-70602901-APN-DAFYP#MS</t>
  </si>
  <si>
    <t>EX-2020-72250112-APN-DAFYP#MS</t>
  </si>
  <si>
    <t>IF-2020-72249207-APN-DAFYP#MS</t>
  </si>
  <si>
    <t>AR-MSAL-66560-CS-CDS</t>
  </si>
  <si>
    <t>HONORARIOS PROFESIONALES POR SERVICIOS DE AUDITORIA TECNICA INDEPENDIENTE DEL PROGRAMA SUMAR, APOYO DEL PROYECTO DE COBERTURA UNIVERSAL DE SALUD EFECTIVA EN ARGENTINA, PRESTAMO BIRF 8853-AR</t>
  </si>
  <si>
    <t>EX-2020-73091489-APN-DAFYP#MS</t>
  </si>
  <si>
    <t>IF-2020-73089488-APN-DAFYP#MS</t>
  </si>
  <si>
    <t>EX-2020-05504712--APN-DD#MSDS</t>
  </si>
  <si>
    <t>Lamivudina 300mg x30 comp</t>
  </si>
  <si>
    <t>EX-2020-73402399-APN-DAFYP#MS</t>
  </si>
  <si>
    <t>IF-2020-73402245-APN-DAFYP#MS</t>
  </si>
  <si>
    <t>EX-2020-73990491-APN-DAFYP#MS</t>
  </si>
  <si>
    <t>IF-2020-73988444-APN-DAFYP#MS</t>
  </si>
  <si>
    <t>Recupero de gastos de expensas, servicios y ABL correspondiente al mes de Septiembre 2020</t>
  </si>
  <si>
    <t>EX-2020-74940473-APN-DAFYP#MS</t>
  </si>
  <si>
    <t>IF-2020-74940428-APN-DAFYP#MS</t>
  </si>
  <si>
    <t>EX-2020-74941370-APN-DAFYP#MS</t>
  </si>
  <si>
    <t>IF-2020-74940997-APN-DAFYP#MS</t>
  </si>
  <si>
    <t>EX-2020-74943262-APN-DAFYP#MS</t>
  </si>
  <si>
    <t>IF-2020-74942698-APN-DAFYP#MS</t>
  </si>
  <si>
    <t>EX-2020-74945875-APN-DAFYP#MS</t>
  </si>
  <si>
    <t>IF-2020-74945131-APN-DAFYP#MS</t>
  </si>
  <si>
    <t>EX-2020-74946681-APN-DAFYP#MS</t>
  </si>
  <si>
    <t>IF-2020-74946290-APN-DAFYP#MS</t>
  </si>
  <si>
    <t>EX-2020-74947378-APN-DAFYP#MS</t>
  </si>
  <si>
    <t>IF-2020-74947043-APN-DAFYP#MS</t>
  </si>
  <si>
    <t>EX-2020-74948168-APN-DAFYP#MS</t>
  </si>
  <si>
    <t>IF-2020-74947775-APN-DAFYP#MS</t>
  </si>
  <si>
    <t>EX-2020-74970259-APN-DAFYP#MS</t>
  </si>
  <si>
    <t>IF-2020-74969654-APN-DAFYP#MS</t>
  </si>
  <si>
    <t>EX-2020-74970934-APN-DAFYP#MS</t>
  </si>
  <si>
    <t>IF-2020-74970820-APN-DAFYP#MS</t>
  </si>
  <si>
    <t>EX-2020-74971596-APN-DAFYP#MS</t>
  </si>
  <si>
    <t>IF-2020-74971463-APN-DAFYP#MS</t>
  </si>
  <si>
    <t>EX-2020-75300318-APN-DAFYP#MS</t>
  </si>
  <si>
    <t>IF-2020-75290496-APN-DAFYP#MS</t>
  </si>
  <si>
    <t>PMAPSECNT2-49-LPI-B</t>
  </si>
  <si>
    <t xml:space="preserve">DETERMINACION VPH </t>
  </si>
  <si>
    <t>EX-2020-75598177-APN-DAFYP#MS</t>
  </si>
  <si>
    <t>IF-2020-75596663-APN-DAFYP#MS</t>
  </si>
  <si>
    <t>EX-2020-75601534-APN-DAFYP#MS</t>
  </si>
  <si>
    <t>IF-2020-75600846-APN-DAFYP#MS</t>
  </si>
  <si>
    <t>EX-2020-75604176-APN-DAFYP#MS</t>
  </si>
  <si>
    <t>IF-2020-75602701-APN-DAFYP#MS</t>
  </si>
  <si>
    <t>EX-2020-75664561-APN-DAFYP#MS</t>
  </si>
  <si>
    <t>IF-2020-75661895-APN-DAFYP#MS</t>
  </si>
  <si>
    <t>30/2019</t>
  </si>
  <si>
    <t>23/2019</t>
  </si>
  <si>
    <t>Provisión de los Servicios de Internet Full para DGPPSE en Moreno 1257 - Piso 1° y 2°</t>
  </si>
  <si>
    <t>EX-2020-77328518-APN-DAFYP#MS</t>
  </si>
  <si>
    <t>IF-2020-77327707-APN-DAFYP#MS</t>
  </si>
  <si>
    <t>EX-2020-77540787-APN-DAFYP#MS</t>
  </si>
  <si>
    <t>IF-2020-77539481-APN-DAFYP#MS</t>
  </si>
  <si>
    <t>EX-2020-77541720-APN-DAFYP#MS</t>
  </si>
  <si>
    <t>IF-2020-77541398-APN-DAFYP#MS</t>
  </si>
  <si>
    <t>EX-2020-77542325-APN-DAFYP#MS</t>
  </si>
  <si>
    <t>IF-2020-77542147-APN-DAFYP#MS</t>
  </si>
  <si>
    <t>EX-2020-78345708-APN-DAFYP#MS</t>
  </si>
  <si>
    <t>IF-2020-78345665-APN-DAFYP#MS</t>
  </si>
  <si>
    <t>BOMBAS</t>
  </si>
  <si>
    <t>EX-2020-78343864-APN-DAFYP#MS</t>
  </si>
  <si>
    <t>IF-2020-78343258-APN-DAFYP#MS</t>
  </si>
  <si>
    <t>VP5</t>
  </si>
  <si>
    <t>EX-2020-78306797-APN-DAFYP#MS</t>
  </si>
  <si>
    <t>IF-2020-78306206-APN-DAFYP#MS</t>
  </si>
  <si>
    <t>Proyecto de Respuesta Inmediata de Salud Pública en el Marco de la Pandemia COVID-19 para Contener, Controlar y Mitigar su Efecto en la Prestación de Servicios de Salud en Argentina - 5032/OC-AR - BID</t>
  </si>
  <si>
    <t>MSAL-3-CD-S</t>
  </si>
  <si>
    <t>EX-2020-78305527-APN-DAFYP#MS</t>
  </si>
  <si>
    <t>IF-2020-78303781-APN-DAFYP#MS</t>
  </si>
  <si>
    <t>EX-2020-78302667-APN-DAFYP#MS</t>
  </si>
  <si>
    <t>IF-2020-78293605-APN-DAFYP#MS</t>
  </si>
  <si>
    <t>EX-2020-78081107-APN-DAFYP#MS</t>
  </si>
  <si>
    <t>IF-2020-78080317-APN-DAFYP#MS</t>
  </si>
  <si>
    <t>EX-2020-78968017-APN-DAFYP#MS</t>
  </si>
  <si>
    <t>IF-2020-78967441-APN-DAFYP#MS</t>
  </si>
  <si>
    <t>28/19</t>
  </si>
  <si>
    <t>Maquinas Fotocopiadoras monocromo</t>
  </si>
  <si>
    <t>EX-2020-79818130-APN-DAFYP#MS</t>
  </si>
  <si>
    <t>IF-2020-79817145-APN-DAFYP#MS</t>
  </si>
  <si>
    <t>AR MSAL 35677</t>
  </si>
  <si>
    <t>Honorarios Profesionales Auditoria Externa Tecnica Independiente en las Provincias de las Regiones Centro/ Cuyo/ Patagonia Producto Nro 2, de acuerdo al Contrato firmado día 27 de Julio del año 2020 y el Acta Acuerdo - Recupero de Gastos</t>
  </si>
  <si>
    <t>EX-2020-80068422-APN-DAFYP#MS</t>
  </si>
  <si>
    <t>IF-2020-80066729-APN-DAFYP#MS</t>
  </si>
  <si>
    <t>EX-2020-80062207-APN-DAFYP#MS</t>
  </si>
  <si>
    <t>IF-2020-80058051-APN-DAFYP#MS</t>
  </si>
  <si>
    <t>EX-2020-80072198-APN-DAFYP#MS</t>
  </si>
  <si>
    <t>IF-2020-80066078-APN-DAFYP#MS</t>
  </si>
  <si>
    <t>EX-2020-26905449- -APN-DD#MS</t>
  </si>
  <si>
    <t>ABONO ARMADO Y DISTRIBUCIÓN DE KITS</t>
  </si>
  <si>
    <t>EX-2020-81140467-APN-DAFYP#MS</t>
  </si>
  <si>
    <t>IF-2020-81139916-APN-DAFYP#MS</t>
  </si>
  <si>
    <t>EX-2020-81079816-APN-DAFYP#MS</t>
  </si>
  <si>
    <t>IF-2020-81077036-APN-DAFYP#MS</t>
  </si>
  <si>
    <t>15-2020</t>
  </si>
  <si>
    <t>PMASECNT2-65-CP-B</t>
  </si>
  <si>
    <t xml:space="preserve">loratadina comprimidos </t>
  </si>
  <si>
    <t>EX-2020-81063573-APN-DAFYP#MS</t>
  </si>
  <si>
    <t>IF-2020-81061948-APN-DAFYP#MS</t>
  </si>
  <si>
    <t>EX-2020-81130485-APN-DAFYP#MS</t>
  </si>
  <si>
    <t>IF-2020-81128148-APN-DAFYP#MS</t>
  </si>
  <si>
    <t>EX-2020-81243032-APN-DAFYP#MS</t>
  </si>
  <si>
    <t>IF-2020-81237950-APN-DAFYP#MS</t>
  </si>
  <si>
    <t>alquiler de la oficina comercial sita en Local N° 1, del inmueble ubicado en calle España N° 226, de la ciudad de Salta</t>
  </si>
  <si>
    <t>EX-2020-82058793-APN-DAFYP#MS</t>
  </si>
  <si>
    <t>IF-2020-82058575-APN-DAFYP#MS</t>
  </si>
  <si>
    <t>EX-2020-81970878-APN-DAFYP#MS</t>
  </si>
  <si>
    <t>IF-2020-81968381-APN-DAFYP#MS</t>
  </si>
  <si>
    <t>EX-2020-82105146-APN-DAFYP#MS</t>
  </si>
  <si>
    <t>IF-2020-82105006-APN-DAFYP#MS</t>
  </si>
  <si>
    <t>EX-2020-82106976-APN-DAFYP#MS</t>
  </si>
  <si>
    <t>IF-2020-82105965-APN-DAFYP#MS</t>
  </si>
  <si>
    <t>EX-2020-82108577-APN-DAFYP#MS</t>
  </si>
  <si>
    <t>IF-2020-82108394-APN-DAFYP#MS</t>
  </si>
  <si>
    <t>EX-2020-82283602-APN-DAFYP#MS</t>
  </si>
  <si>
    <t>IF-2020-82282689-APN-DAFYP#MS</t>
  </si>
  <si>
    <t>EX-2020-82274908-APN-DAFYP#MS</t>
  </si>
  <si>
    <t>IF-2020-82266475-APN-DAFYP#MS</t>
  </si>
  <si>
    <t>EX-2020-82453299-APN-DAFYP#MS</t>
  </si>
  <si>
    <t>IF-2020-82450843-APN-DAFYP#MS</t>
  </si>
  <si>
    <t>EX-2020-83217173-APN-DAFYP#MS</t>
  </si>
  <si>
    <t>IF-2020-83216619-APN-DAFYP#MS</t>
  </si>
  <si>
    <t>Recupero de gastos de expensas, servicios y ABL correspondiente al mes de octubre 2020</t>
  </si>
  <si>
    <t>EX-2020-83788777-APN-DAFYP#MS</t>
  </si>
  <si>
    <t>IF-2020-83785398-APN-DAFYP#MS</t>
  </si>
  <si>
    <t>EX-2020-83787245-APN-DAFYP#MS</t>
  </si>
  <si>
    <t>IF-2020-83786696-APN-DAFYP#MS</t>
  </si>
  <si>
    <t>EX-2020-83725063-APN-DAFYP#MS</t>
  </si>
  <si>
    <t>IF-2020-83719324-APN-DAFYP#MS</t>
  </si>
  <si>
    <t>birf 8853</t>
  </si>
  <si>
    <t xml:space="preserve">servicios prestados </t>
  </si>
  <si>
    <t>EX-2020-83718261-APN-DAFYP#MS</t>
  </si>
  <si>
    <t>IF-2020-83717128-APN-DAFYP#MS</t>
  </si>
  <si>
    <t>EX-2020-84172516-APN-DAFYP#MS</t>
  </si>
  <si>
    <t>IF-2020-84170742-APN-DAFYP#MS</t>
  </si>
  <si>
    <t>Honorarios Profesionales relacionados con el Proyecto SUMAR por la Auditoria Externa Técnica Independiente 2.320.107,60 en las Provincias de las Regiones Centro/ Cuyo/ Patagonia Producto Nro 3, de acuerdo al Contrato firmado día 27 de Julio del año 2</t>
  </si>
  <si>
    <t>EX-2020-84544290-APN-DAFYP#MS</t>
  </si>
  <si>
    <t>IF-2020-84543673-APN-DAFYP#MS</t>
  </si>
  <si>
    <t>Anticipo del 10% sobre 58 computadora personal</t>
  </si>
  <si>
    <t>EX-2020-85434690-APN-DAFYP#MS</t>
  </si>
  <si>
    <t>IF-2020-85434042-APN-DAFYP#MS</t>
  </si>
  <si>
    <t>Prestamo BID 3772/OC-AR</t>
  </si>
  <si>
    <t xml:space="preserve">REDES III: Ajuste de precio a Septiembre de 2020 de los informes de auditoría del 3° Entregable por Incentivo 4, 752.528,60 Tiempo 1 de las Pcias. de Corrientes, Catamarca y Río Negro - 30% del Contrato según Acta Acuerdo del 4 de Agosto de 2020. Se </t>
  </si>
  <si>
    <t>EX-2020-85432367-APN-DAFYP#MS</t>
  </si>
  <si>
    <t>IF-2020-85431082-APN-DAFYP#MS</t>
  </si>
  <si>
    <t>REDES III: Ajuste de precios a septiembre 2020 del informe de auditoría del segundo entregable-Incentivo 3, 57.486,36 Tiempo 1 de la Pcia. de Jujuy-15% del monto del Contrato según Acta Acuerdo del 4 de agosto del 2020. Se adjunta a la factura detall</t>
  </si>
  <si>
    <t>EX-2020-85315441-APN-DAFYP#MS</t>
  </si>
  <si>
    <t>IF-2020-85315355-APN-DAFYP#MS</t>
  </si>
  <si>
    <t>EX-2020-85404917-APN-DAFYP#MS</t>
  </si>
  <si>
    <t>IF-2020-85404862-APN-DAFYP#MS</t>
  </si>
  <si>
    <t>OC N° 05/20</t>
  </si>
  <si>
    <t>EX-2020-60648983- APN-DAFYP#MS</t>
  </si>
  <si>
    <t>CISCO NU Cloud Meetings - Meetings</t>
  </si>
  <si>
    <t>EX-2020-85426374-APN-DAFYP#MS</t>
  </si>
  <si>
    <t>IF-2020-85426336-APN-DAFYP#MS</t>
  </si>
  <si>
    <t>REDES III: Honorarios-Segundo Entregable: Informe de auditoría Incentivo 3, Tiempo 1 de la Pcia. de Jujuy, 192.891,33 según Acta Acuerdo del 4 de agosto 2020 - 15% del contrato</t>
  </si>
  <si>
    <t>EX-2020-85490100-APN-DAFYP#MS</t>
  </si>
  <si>
    <t>IF-2020-85490011-APN-DAFYP#MS</t>
  </si>
  <si>
    <t>EX202054214433</t>
  </si>
  <si>
    <t>NO-2020-80600013-APN-DNTHYC#MS</t>
  </si>
  <si>
    <t xml:space="preserve">- Proyecto PNUD ARG 15/001. Pago del 60% por haberse dado finalización exitosa a la totalidad de las tareas encomendadas, de acuerdo a la certificación del área requirente, conforme cláusula cuarta del contrato de fecha 01/09/2020. EX-2020-54214433- </t>
  </si>
  <si>
    <t>EX-2020-86843487-APN-DAFYP#MS</t>
  </si>
  <si>
    <t>IF-2020-86842855-APN-DAFYP#MS</t>
  </si>
  <si>
    <t>EX-2020-87238760-APN-DAFYP#MS</t>
  </si>
  <si>
    <t>IF-2020-87238481-APN-DAFYP#MS</t>
  </si>
  <si>
    <t>IF-2020-65028845-APN_DGPFE#MS</t>
  </si>
  <si>
    <t>Por reintegro de expensas comunes sobre 1ro y 2do piso oficinas calle Moreno 1257 CABA correspondiemtes al mes de noviembre de 2020</t>
  </si>
  <si>
    <t>EX-2020-88065911-APN-DAFYP#MS</t>
  </si>
  <si>
    <t>IF-2020-88065586-APN-DAFYP#MS</t>
  </si>
  <si>
    <t>EX-2020-88064897-APN-DAFYP#MS</t>
  </si>
  <si>
    <t>IF-2020-88064297-APN-DAFYP#MS</t>
  </si>
  <si>
    <t>EX-2020-88063746-APN-DAFYP#MS</t>
  </si>
  <si>
    <t>IF-2020-88063293-APN-DAFYP#MS</t>
  </si>
  <si>
    <t>EX-2020-88062615-APN-DAFYP#MS</t>
  </si>
  <si>
    <t>IF-2020-88062139-APN-DAFYP#MS</t>
  </si>
  <si>
    <t>EX-2020-88061459-APN-DAFYP#MS</t>
  </si>
  <si>
    <t>IF-2020-88060939-APN-DAFYP#MS</t>
  </si>
  <si>
    <t>EX-2020-88059966-APN-DAFYP#MS</t>
  </si>
  <si>
    <t>IF-2020-88059220-APN-DAFYP#MS</t>
  </si>
  <si>
    <t>EX-2020-88029763-APN-DAFYP#MS</t>
  </si>
  <si>
    <t>IF-2020-88029534-APN-DAFYP#MS</t>
  </si>
  <si>
    <t>adenda 4/9/20</t>
  </si>
  <si>
    <t>EX-2020-88025874-APN-DAFYP#MS</t>
  </si>
  <si>
    <t>IF-2020-88025082-APN-DAFYP#MS</t>
  </si>
  <si>
    <t>EX-2020-88093612-APN-DAFYP#MS</t>
  </si>
  <si>
    <t>IF-2020-88091241-APN-DAFYP#MS</t>
  </si>
  <si>
    <t>EX-2020-88171003-APN-DAFYP#MS</t>
  </si>
  <si>
    <t>IF-2020-88169672-APN-DAFYP#MS</t>
  </si>
  <si>
    <t>EX-2020-88173065-APN-DAFYP#MS</t>
  </si>
  <si>
    <t>IF-2020-88172210-APN-DAFYP#MS</t>
  </si>
  <si>
    <t>EX-2020-88535891-APN-DAFYP#MS</t>
  </si>
  <si>
    <t>IF-2020-88535856-APN-DAFYP#MS</t>
  </si>
  <si>
    <t>EX-2020-90016526-APN-DAFYP#MS</t>
  </si>
  <si>
    <t>IF-2020-90016007-APN-DAFYP#MS</t>
  </si>
  <si>
    <t>EX-2020-90196591-APN-DAFYP#MS</t>
  </si>
  <si>
    <t>IF-2020-90196275-APN-DAFYP#MS</t>
  </si>
  <si>
    <t>Programa de Apoyo al Fortalecimiento de la cobertura pública efectiva de salud y un sistema integrado de provisión de salud de calidad. Proyectos BIRF - ARG/19/014 - PNUD</t>
  </si>
  <si>
    <t>EX-2020-90272447-APN-DAFYP#MS</t>
  </si>
  <si>
    <t>IF-2020-90272248-APN-DAFYP#MS</t>
  </si>
  <si>
    <t>EX-2020-90778439-APN-DAFYP#MS</t>
  </si>
  <si>
    <t>IF-2020-90776440-APN-DAFYP#MS</t>
  </si>
  <si>
    <t>REDES III: Honorarios 3° Entregable por informes de auditoría Incentivo 4, Tiempo 1 de 6 Pcias: Entre Ríos, Chaco, Jujuy, Córdoba, Salta y Buenos Aires - 30% del Contrato - Según Acta Acuedo del 4 de agosto de 2020</t>
  </si>
  <si>
    <t>EX-2020-91331276-APN-DAFYP#MS</t>
  </si>
  <si>
    <t>IF-2020-91328975-APN-DAFYP#MS</t>
  </si>
  <si>
    <t>EX-2020-91623769-APN-DAFYP#MS</t>
  </si>
  <si>
    <t>IF-2020-91623239-APN-DAFYP#MS</t>
  </si>
  <si>
    <t>Recupero de gastos de expensas, servicios y ABL correspondiente al mes de noviembre 2020</t>
  </si>
  <si>
    <t>EX-2020-91611277-APN-DAFYP#MS</t>
  </si>
  <si>
    <t>IF-2020-91610075-APN-DAFYP#MS</t>
  </si>
  <si>
    <t>EX-2020-91606010-APN-DAFYP#MS</t>
  </si>
  <si>
    <t>IF-2020-91601444-APN-DAFYP#MS</t>
  </si>
  <si>
    <t>EX-2021-480655-APN-DAFYP#MS</t>
  </si>
  <si>
    <t>IF-2021-00478503-APN-DAFYP#MS</t>
  </si>
  <si>
    <t>EX-2021-897855-APN-DAFYP#MS</t>
  </si>
  <si>
    <t>IF-2021-00896857-APN-DAFYP#MS</t>
  </si>
  <si>
    <t>EX-2021-881633-APN-DAFYP#MS</t>
  </si>
  <si>
    <t>IF-2021-00881039-APN-DAFYP#MS</t>
  </si>
  <si>
    <t>EX-2021-880521-APN-DAFYP#MS</t>
  </si>
  <si>
    <t>IF-2021-00879843-APN-DAFYP#MS</t>
  </si>
  <si>
    <t>EX-2021-879416-APN-DAFYP#MS</t>
  </si>
  <si>
    <t>IF-2021-00879337-APN-DAFYP#MS</t>
  </si>
  <si>
    <t>EX-2021-878024-APN-DAFYP#MS</t>
  </si>
  <si>
    <t>IF-2021-00877340-APN-DAFYP#MS</t>
  </si>
  <si>
    <t>EX-2021-876597-APN-DAFYP#MS</t>
  </si>
  <si>
    <t>IF-2021-00875714-APN-DAFYP#MS</t>
  </si>
  <si>
    <t>EX-2021-874359-APN-DAFYP#MS</t>
  </si>
  <si>
    <t>IF-2021-00873079-APN-DAFYP#MS</t>
  </si>
  <si>
    <t>EX-2021-1564492-APN-DAFYP#MS</t>
  </si>
  <si>
    <t>IF-2021-01564072-APN-DAFYP#MS</t>
  </si>
  <si>
    <t>EX-2021-2596245-APN-DAFYP#MS</t>
  </si>
  <si>
    <t>IF-2021-02595353-APN-DAFYP#MS</t>
  </si>
  <si>
    <t>EX-2021-3821839-APN-DAFYP#MS</t>
  </si>
  <si>
    <t>IF-2021-03821377-APN-DAFYP#MS</t>
  </si>
  <si>
    <t>27/19,Ex-2019-70702155-APN</t>
  </si>
  <si>
    <t>70702155-APN</t>
  </si>
  <si>
    <t>EX-2021-3739379-APN-DAFYP#MS</t>
  </si>
  <si>
    <t>IF-2021-03732924-APN-DAFYP#MS</t>
  </si>
  <si>
    <t>EX-2021-4582307-APN-DAFYP#MS</t>
  </si>
  <si>
    <t>IF-2021-04578961-APN-DAFYP#MS</t>
  </si>
  <si>
    <t>Item 01</t>
  </si>
  <si>
    <t>Item 02</t>
  </si>
  <si>
    <t>EX-2021-4563056-APN-DAFYP#MS</t>
  </si>
  <si>
    <t>IF-2021-04561781-APN-DAFYP#MS</t>
  </si>
  <si>
    <t>Alquiler Anual del 01-01-2021 al 31-12-2021</t>
  </si>
  <si>
    <t>EX-2021-4384476-APN-DAFYP#MS</t>
  </si>
  <si>
    <t>IF-2021-04384470-APN-DAFYP#MS</t>
  </si>
  <si>
    <t>Por reinegro de expensas comkunes de 1o y 2o piso Moreno 1257 CABA, correspodientes al mes de diciembre de 2020</t>
  </si>
  <si>
    <t>EX-2021-4234847-APN-DAFYP#MS</t>
  </si>
  <si>
    <t>IF-2021-04234720-APN-DAFYP#MS</t>
  </si>
  <si>
    <t>EX-2021-4234491-APN-DAFYP#MS</t>
  </si>
  <si>
    <t>IF-2021-04234379-APN-DAFYP#MS</t>
  </si>
  <si>
    <t>EX-2021-4234067-APN-DAFYP#MS</t>
  </si>
  <si>
    <t>IF-2021-04233652-APN-DAFYP#MS</t>
  </si>
  <si>
    <t>EX-2021-3878453-APN-DAFYP#MS</t>
  </si>
  <si>
    <t>IF-2021-03878167-APN-DAFYP#MS</t>
  </si>
  <si>
    <t>EX-2021-5286022-APN-DAFYP#MS</t>
  </si>
  <si>
    <t>EX-2021-5291402-APN-DAFYP#MS</t>
  </si>
  <si>
    <t>EX-2021-5857789-APN-DAFYP#MS</t>
  </si>
  <si>
    <t>Programa de Apoyo al Fortalecimiento de la cobertura pública efectiva de salud y un sistema integrado
de provisión de salud de calidad. Proyectos BIRF - ARG/19/014 - PNUD</t>
  </si>
  <si>
    <t>EX-2021-5862795-APN-DAFYP#MS</t>
  </si>
  <si>
    <t>EX-2021-5865052-APN-DAFYP#MS</t>
  </si>
  <si>
    <t>EX-2021-7542062-APN-DAFYP#MS</t>
  </si>
  <si>
    <t>IF-2021-07541104-APN-DAFYP#MS</t>
  </si>
  <si>
    <t>EX-2021-7804329-APN-DAFYP#MS</t>
  </si>
  <si>
    <t xml:space="preserve"> Proyecto de Respuesta Inmediata de Salud Pública en el Marco de la Pandemia COVID-19 para
Contener, Controlar y Mitigar su Efecto en la Prestación de Servicios de Salud en Argentina - 5032/OC-AR - BID</t>
  </si>
  <si>
    <t>EX-2021-8331568-APN-DAFYP#MS</t>
  </si>
  <si>
    <t>IF-2021-08330663-APN-DAFYP#MS</t>
  </si>
  <si>
    <t>Recupero de gastos de expensas, servicios y ABL correspondiente al mes de diciembre 2020</t>
  </si>
  <si>
    <t>EX-2021-9059131-APN-DAFYP#MS</t>
  </si>
  <si>
    <t>IF-2021-09058243-APN-DAFYP#MS</t>
  </si>
  <si>
    <t>EX-2021-9059739-APN-DAFYP#MS</t>
  </si>
  <si>
    <t>IF-2021-09059719-APN-DAFYP#MS</t>
  </si>
  <si>
    <t>EX-2021-9060195-APN-DAFYP#MS</t>
  </si>
  <si>
    <t>IF-2021-09059891-APN-DAFYP#MS</t>
  </si>
  <si>
    <t>EX-2021-9060738-APN-DAFYP#MS</t>
  </si>
  <si>
    <t>IF-2021-09060721-APN-DAFYP#MS</t>
  </si>
  <si>
    <t>EX-2021-9354009-APN-DAFYP#MS</t>
  </si>
  <si>
    <t>IF-2021-09352984-APN-DAFYP#MS</t>
  </si>
  <si>
    <t>Maquinas fotocopiadoras monocromo</t>
  </si>
  <si>
    <t>Maquinas fotocopiadoras color</t>
  </si>
  <si>
    <t>EX-2021-9908140-APN-DAFYP#MS</t>
  </si>
  <si>
    <t>IF-2021-09907382-APN-DAFYP#MS</t>
  </si>
  <si>
    <t>Apoyo al Plan Nacional de Prevención y Reducción del Embarazo No Intencional en la Adolescencia -
ARG/17/001 - PNUD</t>
  </si>
  <si>
    <t>EX-2021-10388914-APN-DAFYP#MS</t>
  </si>
  <si>
    <t>IF-2021-10387949-APN-DAFYP#MS</t>
  </si>
  <si>
    <t>EX-2021-10531877-APN-DAFYP#MS</t>
  </si>
  <si>
    <t>IF-2021-10530633-APN-DAFYP#MS</t>
  </si>
  <si>
    <t>EX-2021-10568118-APN-DAFYP#MS</t>
  </si>
  <si>
    <t>IF-2021-10567433-APN-DAFYP#MS</t>
  </si>
  <si>
    <t>EX-2021-10568677-APN-DAFYP#MS</t>
  </si>
  <si>
    <t>IF-2021-10568449-APN-DAFYP#MS</t>
  </si>
  <si>
    <t>EX-2021-10569132-APN-DAFYP#MS</t>
  </si>
  <si>
    <t>IF-2021-10568768-APN-DAFYP#MS</t>
  </si>
  <si>
    <t>EX-2021-10569418-APN-DAFYP#MS</t>
  </si>
  <si>
    <t>IF-2021-10569270-APN-DAFYP#MS</t>
  </si>
  <si>
    <t>EX-2021-10569701-APN-DAFYP#MS</t>
  </si>
  <si>
    <t>IF-2021-10569498-APN-DAFYP#MS</t>
  </si>
  <si>
    <t>EX-2021-10570628-APN-DAFYP#MS</t>
  </si>
  <si>
    <t>IF-2021-10570483-APN-DAFYP#MS</t>
  </si>
  <si>
    <t>ARG/19/014</t>
  </si>
  <si>
    <t>EX-2021-10570887-APN-DAFYP#MS</t>
  </si>
  <si>
    <t>IF-2021-10570753-APN-DAFYP#MS</t>
  </si>
  <si>
    <t>EX-2021-10572097-APN-DAFYP#MS</t>
  </si>
  <si>
    <t>IF-2021-10572058-APN-DAFYP#MS</t>
  </si>
  <si>
    <t>EX-2021-10572206-APN-DAFYP#MS</t>
  </si>
  <si>
    <t>IF-2021-10572178-APN-DAFYP#MS</t>
  </si>
  <si>
    <t>EX-2021-10572303-APN-DAFYP#MS</t>
  </si>
  <si>
    <t>IF-2021-10572268-APN-DAFYP#MS</t>
  </si>
  <si>
    <t>EX-2021-10881638-APN-DAFYP#MS</t>
  </si>
  <si>
    <t>IF-2021-10878453-APN-DAFYP#MS</t>
  </si>
  <si>
    <t>EX-2019-04155944</t>
  </si>
  <si>
    <t>Telefonia</t>
  </si>
  <si>
    <t>EX-2021-10884197-APN-DAFYP#MS</t>
  </si>
  <si>
    <t>IF-2021-10883909-APN-DAFYP#MS</t>
  </si>
  <si>
    <t>Enlace dedicado</t>
  </si>
  <si>
    <t>EX-2021-10885734-APN-DAFYP#MS</t>
  </si>
  <si>
    <t>IF-2021-10885382-APN-DAFYP#MS</t>
  </si>
  <si>
    <t>EX-2021-10887407-APN-DAFYP#MS</t>
  </si>
  <si>
    <t>IF-2021-10887160-APN-DAFYP#MS</t>
  </si>
  <si>
    <t>EX-2021-10888908-APN-DAFYP#MS</t>
  </si>
  <si>
    <t>IF-2021-10888411-APN-DAFYP#MS</t>
  </si>
  <si>
    <t>EX-2021-10890356-APN-DAFYP#MS</t>
  </si>
  <si>
    <t>IF-2021-10890027-APN-DAFYP#MS</t>
  </si>
  <si>
    <t>EX-2021-10900513-APN-DAFYP#MS</t>
  </si>
  <si>
    <t>IF-2021-10898357-APN-DAFYP#MS</t>
  </si>
  <si>
    <t>EX-2020-278004487-APN-DD#MS</t>
  </si>
  <si>
    <t>EX-2021-11423468-APN-DAFYP#MS</t>
  </si>
  <si>
    <t>IF-2021-11421568-APN-DAFYP#MS</t>
  </si>
  <si>
    <t>ex-2020-51198581-apn-ssga-ms</t>
  </si>
  <si>
    <t>Cicloserina 250mg.</t>
  </si>
  <si>
    <t>EX-2021-11424373-APN-DAFYP#MS</t>
  </si>
  <si>
    <t>IF-2021-11413821-APN-DAFYP#MS</t>
  </si>
  <si>
    <t>N° PMAPSECNT2-69-CD-CF-.</t>
  </si>
  <si>
    <t xml:space="preserve">1° Entregable: CAPA COVID. </t>
  </si>
  <si>
    <t>EX-2021-11425731-APN-DAFYP#MS</t>
  </si>
  <si>
    <t>IF-2021-11423674-APN-DAFYP#MS</t>
  </si>
  <si>
    <t>N/C</t>
  </si>
  <si>
    <t xml:space="preserve">GO-Dir-12-2020-gastos </t>
  </si>
  <si>
    <t>EX-2021-11439737-APN-DAFYP#MS</t>
  </si>
  <si>
    <t>IF-2021-11439262-APN-DAFYP#MS</t>
  </si>
  <si>
    <t>- GO-Dir-12-2020-gastos Lote 1</t>
  </si>
  <si>
    <t>EX-2021-11941014-APN-DAFYP#MS</t>
  </si>
  <si>
    <t>IF-2021-11940728-APN-DAFYP#MS</t>
  </si>
  <si>
    <t>EX-2021-12427176-APN-DAFYP#MS</t>
  </si>
  <si>
    <t>IF-2021-12427146-APN-DAFYP#MS</t>
  </si>
  <si>
    <t>EX-2021-12427573-APN-DAFYP#MS</t>
  </si>
  <si>
    <t>IF-2021-12427439-APN-DAFYP#MS</t>
  </si>
  <si>
    <t>EX-2021-12427957-APN-DAFYP#MS</t>
  </si>
  <si>
    <t>IF-2021-12427843-APN-DAFYP#MS</t>
  </si>
  <si>
    <t>EX-2021-13334234-APN-DAFYP#MS</t>
  </si>
  <si>
    <t>IF-2021-13334165-APN-DAFYP#MS</t>
  </si>
  <si>
    <t>EX-2021-13334529-APN-DAFYP#MS</t>
  </si>
  <si>
    <t>IF-2021-13334430-APN-DAFYP#MS</t>
  </si>
  <si>
    <t>EX-2021-14137961-APN-DAFYP#MS</t>
  </si>
  <si>
    <t>IF-2021-14137385-APN-DAFYP#MS</t>
  </si>
  <si>
    <t>EX-2021-14243678-APN-DAFYP#MS</t>
  </si>
  <si>
    <t>IF-2021-14241296-APN-DAFYP#MS</t>
  </si>
  <si>
    <t>Programa Multifase de Atención Primaria a la Salud para el Manejo de Enfermedades Crónicas No
Transmisibles. Segunda Operación - 3772/0C-AR - BID</t>
  </si>
  <si>
    <t>EX-2021-14246814-APN-DAFYP#MS</t>
  </si>
  <si>
    <t>IF-2021-14246578-APN-DAFYP#MS</t>
  </si>
  <si>
    <t>EX-2021-14256444-APN-DAFYP#MS</t>
  </si>
  <si>
    <t>IF-2021-14256002-APN-DAFYP#MS</t>
  </si>
  <si>
    <t>EX-2021-15248877-APN-DAFYP#MS</t>
  </si>
  <si>
    <t>IF-2021-15248679-APN-DAFYP#MS</t>
  </si>
  <si>
    <t>EX-2021-15250114-APN-DAFYP#MS</t>
  </si>
  <si>
    <t>IF-2021-15249999-APN-DAFYP#MS</t>
  </si>
  <si>
    <t>EX-2021-15251372-APN-DAFYP#MS</t>
  </si>
  <si>
    <t>IF-2021-15251034-APN-DAFYP#MS</t>
  </si>
  <si>
    <t>EX-2021-15252240-APN-DAFYP#MS</t>
  </si>
  <si>
    <t>IF-2021-15251846-APN-DAFYP#MS</t>
  </si>
  <si>
    <t>EX-2021-15253959-APN-DAFYP#MS</t>
  </si>
  <si>
    <t>IF-2021-15253460-APN-DAFYP#MS</t>
  </si>
  <si>
    <t>EX-2021-15260692-APN-DAFYP#MS</t>
  </si>
  <si>
    <t>IF-2021-15259159-APN-DAFYP#MS</t>
  </si>
  <si>
    <t xml:space="preserve">PRETECO S A </t>
  </si>
  <si>
    <t>prestamobirf</t>
  </si>
  <si>
    <t>EX-2021-15454754-APN-DAFYP#MS</t>
  </si>
  <si>
    <t>IF-2021-15451938-APN-DAFYP#MS</t>
  </si>
  <si>
    <t>Por reintegro de expensas comunes sobre 1ro y 2do piso oficinas calle Moreno 1257 CABA correspondiemtes al mes de enero de 2021</t>
  </si>
  <si>
    <t>EX-2021-15728855-APN-DAFYP#MS</t>
  </si>
  <si>
    <t>IF-2021-15728602-APN-DAFYP#MS</t>
  </si>
  <si>
    <t>EX-2021-16733264-APN-DAFYP#MS</t>
  </si>
  <si>
    <t>IF-2021-16730064-APN-DAFYP#MS</t>
  </si>
  <si>
    <t>Ajuste definitivo a noviembre/20 por informes del 3° entregable por Incentivo 4, Tiempo 1 de 3 provincias: Corrientes, Catamarca y Río Negro - 30% del Contrato según Acta Acuerdo del 4 de agosto de 2020.</t>
  </si>
  <si>
    <t>EX-2021-16735833-APN-DAFYP#MS</t>
  </si>
  <si>
    <t>IF-2021-16735243-APN-DAFYP#MS</t>
  </si>
  <si>
    <t>Ajuste definitivo a noviembre/20 por informes del 3° entregable por Incentivo 4, Tiempo 1 de 6 provincias: Entre Ríos, Chaco, Jujuy, Córdoba, Buenos Aires y Salta - 30% del Contrato según Acta Acuerdo del 4 de agosto de 2020</t>
  </si>
  <si>
    <t>EX-2021-16737980-APN-DAFYP#MS</t>
  </si>
  <si>
    <t>IF-2021-16737525-APN-DAFYP#MS</t>
  </si>
  <si>
    <t>Ajuste definitivo a noviembre/20 por informes del 2° entregable por Incentivo 3, Tiempo 2 de la provincia de Jujuy - 15% del Contrato según Acta Acuerdo del 4 de agosto de 2020</t>
  </si>
  <si>
    <t>EX-2021-16739137-APN-DAFYP#MS</t>
  </si>
  <si>
    <t>IF-2021-16738866-APN-DAFYP#MS</t>
  </si>
  <si>
    <t>Ajuste definitivo a noviembre/20 por informes del 2° entregable por Incentivo 3, Tiempo 2 de 4 provincias: Tucumán, Santiago del Estero, Chaco y Catamarca - 15% del Contrato según Acta Acuerdo del 4 de agosto de 2020</t>
  </si>
  <si>
    <t>EX-2021-16743791-APN-DAFYP#MS</t>
  </si>
  <si>
    <t>IF-2021-16743703-APN-DAFYP#MS</t>
  </si>
  <si>
    <t>EX-2021-17251011-APN-DAFYP#MS</t>
  </si>
  <si>
    <t>IF-2021-17250881-APN-DAFYP#MS</t>
  </si>
  <si>
    <t xml:space="preserve">Recupero de gastos de expensas, servicios y ABL correspondiente al mes de Enero 2021. Oficinas Hipolito Yrigoyen 440-460-476 3er piso </t>
  </si>
  <si>
    <t>EX-2021-17251571-APN-DAFYP#MS</t>
  </si>
  <si>
    <t>IF-2021-17251397-APN-DAFYP#MS</t>
  </si>
  <si>
    <t xml:space="preserve">Recupero de gastos de expensas, servicios y ABL correspondiente al mes de Enero 2021. Oficinas Hipolito Yrigoyen 440-460-476 6to piso </t>
  </si>
  <si>
    <t>EX-2021-18060201-APN-DAFYP#MS</t>
  </si>
  <si>
    <t>IF-2021-18055902-APN-DAFYP#MS</t>
  </si>
  <si>
    <t>EX-2021-18062327-APN-DAFYP#MS</t>
  </si>
  <si>
    <t>IF-2021-18061646-APN-DAFYP#MS</t>
  </si>
  <si>
    <t>EX-2021-18065984-APN-DAFYP#MS</t>
  </si>
  <si>
    <t>IF-2021-18065558-APN-DAFYP#MS</t>
  </si>
  <si>
    <t>EX-2021-18306901-APN-DAFYP#MS</t>
  </si>
  <si>
    <t>IF-2021-18306295-APN-DAFYP#MS</t>
  </si>
  <si>
    <t>EX-2021-18307838-APN-DAFYP#MS</t>
  </si>
  <si>
    <t>IF-2021-18307302-APN-DAFYP#MS</t>
  </si>
  <si>
    <t>EX-2021-18309546-APN-DAFYP#MS</t>
  </si>
  <si>
    <t>IF-2021-18308229-APN-DAFYP#MS</t>
  </si>
  <si>
    <t>EX-2021-18318650-APN-DAFYP#MS</t>
  </si>
  <si>
    <t>IF-2021-18310144-APN-DAFYP#MS</t>
  </si>
  <si>
    <t>EX-2021-18333957-APN-DAFYP#MS</t>
  </si>
  <si>
    <t>IF-2021-18326255-APN-DAFYP#MS</t>
  </si>
  <si>
    <t>EX-2021-18336361-APN-DAFYP#MS</t>
  </si>
  <si>
    <t>IF-2021-18334716-APN-DAFYP#MS</t>
  </si>
  <si>
    <t>EX-2021-18819072-APN-DAFYP#MS</t>
  </si>
  <si>
    <t>IF-2021-18816444-APN-DAFYP#MS</t>
  </si>
  <si>
    <t>IF-2021-14776270-APN-DGPFE#MS</t>
  </si>
  <si>
    <t>EX-2021-08260262- -APN-SSGA#MS</t>
  </si>
  <si>
    <t>ALQUILER DE LA OFICINA COMERCIAL SITA EN LA PB DEL INMUEBLE UBICADO SOBRE LA AV ROQUE PEREZ N° 2456 DE LA CIUDAD DE POSADAS, PVCIA DE MISIONES POR EL PERIODO COMPRENDIDO ENTRE 17/02/2021 Y  17/02/2024, SEGUN CLAUSULAS 1°, 3°, 4° Y 5° DEL CONTRATO.</t>
  </si>
  <si>
    <t>EX-2021-18819820-APN-DAFYP#MS</t>
  </si>
  <si>
    <t>IF-2021-18819213-APN-DAFYP#MS</t>
  </si>
  <si>
    <t>EX-2021-20210331-APN-DAFYP#MS</t>
  </si>
  <si>
    <t>IF-2021-20203565-APN-DAFYP#MS</t>
  </si>
  <si>
    <t>2° Entregable: capas grupos de riesgo</t>
  </si>
  <si>
    <t>EX-2021-20300260-APN-DAFYP#MS</t>
  </si>
  <si>
    <t>IF-2021-20297269-APN-DAFYP#MS</t>
  </si>
  <si>
    <t>EX-2021-20620443-APN-DAFYP#MS</t>
  </si>
  <si>
    <t>IF-2021-20617702-APN-DAFYP#MS</t>
  </si>
  <si>
    <t>EX-2021-19683091-APN-DAFYP#MS</t>
  </si>
  <si>
    <t>IF-2021-19682697-APN-DAFYP#MS</t>
  </si>
  <si>
    <t>EX-2021-19691603-APN-DAFYP#MS</t>
  </si>
  <si>
    <t>IF-2021-19691148-APN-DAFYP#MS</t>
  </si>
  <si>
    <t>EX-2021-19693116-APN-DAFYP#MS</t>
  </si>
  <si>
    <t>IF-2021-19692696-APN-DAFYP#MS</t>
  </si>
  <si>
    <t>EX-2021-21230297-APN-DAFYP#MS</t>
  </si>
  <si>
    <t>IF-2021-21229644-APN-DAFYP#MS</t>
  </si>
  <si>
    <t>Maquinas Fotocopiadoras Monocromo</t>
  </si>
  <si>
    <t>Maquinas Fotocopiadoras Color</t>
  </si>
  <si>
    <t>EX-2021-21866413-APN-DAFYP#MS</t>
  </si>
  <si>
    <t>IF-2021-21862604-APN-DAFYP#MS</t>
  </si>
  <si>
    <t>Proyeocto PNUD ARG 19/014, con domicilio en Av 9 de Jullio 1925, 4to piso CABA, condicion ante IVA exento (cuit 30-68307705-0) con respecto al reintegro de expenss comunes sobre oficinas 1o y 2o piso Moreno 1257 CABA, correspondientes al mes de enero</t>
  </si>
  <si>
    <t>EX-2021-21869813-APN-DAFYP#MS</t>
  </si>
  <si>
    <t>IF-2021-21869083-APN-DAFYP#MS</t>
  </si>
  <si>
    <t>Proyecto PNUD ARG 19/014, con domicilio en Av 9 de Julio 1925, 4to piso CABA, condiciona ante IVA exento (cuit 30-68307705-0) con respecto al reintegro de expensas comunes sobre oficinas 1º y 2º piso Moreno 1257 CABA, correspondientes al mes de febre</t>
  </si>
  <si>
    <t>EX-2021-23114236-APN-DAFYP#MS</t>
  </si>
  <si>
    <t>IF-2021-23111361-APN-DAFYP#MS</t>
  </si>
  <si>
    <t>HONORARIOS PROFESIONALES VINCULADOS CON LA ENTREGA DEL PRODUCTO N°4 SEGUN ACTA ACUERDO DE FECHA 2 DE OCTUBRE DE 2020</t>
  </si>
  <si>
    <t>EX-2021-23863968-APN-DAFYP#MS</t>
  </si>
  <si>
    <t>IF-2021-23863383-APN-DAFYP#MS</t>
  </si>
  <si>
    <t>NO-2021-18702467-APN-DGPFE#MS</t>
  </si>
  <si>
    <t>PMAPSECNT2-32-SBCC-CF-Ampliación II</t>
  </si>
  <si>
    <t>20% s/Cláusula 7.1 del Contrato</t>
  </si>
  <si>
    <t>EX-2021-24342460-APN-DAFYP#MS</t>
  </si>
  <si>
    <t>IF-2021-24341190-APN-DAFYP#MS</t>
  </si>
  <si>
    <t>DISTRIB.SEGUROS DE TRANSPORTE</t>
  </si>
  <si>
    <t>EX-2021-24996577-APN-DAFYP#MS</t>
  </si>
  <si>
    <t>IF-2021-24996016-APN-DAFYP#MS</t>
  </si>
  <si>
    <t>EX-2020-91270015- -APN-DGPFE#MS</t>
  </si>
  <si>
    <t>IF-2021-18231413-APN-DGPFE#MS</t>
  </si>
  <si>
    <t>EX-2021-25037709-APN-DAFYP#MS</t>
  </si>
  <si>
    <t>IF-2021-25034798-APN-DAFYP#MS</t>
  </si>
  <si>
    <t>EX-2021-13660987</t>
  </si>
  <si>
    <t>IF-2021-20167895--APN-DGPFE#MS</t>
  </si>
  <si>
    <t>EX-2021-26907719-APN-DAFYP#MS</t>
  </si>
  <si>
    <t>IF-2021-26905862-APN-DAFYP#MS</t>
  </si>
  <si>
    <t>2021-17982590</t>
  </si>
  <si>
    <t>EX-2021-28221965-APN-DAFYP#MS</t>
  </si>
  <si>
    <t>IF-2021-28221074-APN-DAFYP#MS</t>
  </si>
  <si>
    <t>EX-2021-28458628-APN-DAFYP#MS</t>
  </si>
  <si>
    <t>IF-2021-28456851-APN-DAFYP#MS</t>
  </si>
  <si>
    <t>EX-2021-28460211-APN-DAFYP#MS</t>
  </si>
  <si>
    <t>IF-2021-28459857-APN-DAFYP#MS</t>
  </si>
  <si>
    <t>EX-2021-28462533-APN-DAFYP#MS</t>
  </si>
  <si>
    <t>IF-2021-28462224-APN-DAFYP#MS</t>
  </si>
  <si>
    <t>EX-2021-28467155-APN-DAFYP#MS</t>
  </si>
  <si>
    <t>IF-2021-28466639-APN-DAFYP#MS</t>
  </si>
  <si>
    <t>EX-2021-28470157-APN-DAFYP#MS</t>
  </si>
  <si>
    <t>IF-2021-28469794-APN-DAFYP#MS</t>
  </si>
  <si>
    <t>EX-2021-28472004-APN-DAFYP#MS</t>
  </si>
  <si>
    <t>IF-2021-28471612-APN-DAFYP#MS</t>
  </si>
  <si>
    <t>EX-2021-28482313-APN-DAFYP#MS</t>
  </si>
  <si>
    <t>IF-2021-28480168-APN-DAFYP#MS</t>
  </si>
  <si>
    <t>Recupero de Gastos - Gastos reembolsables relacionados con el Proyecto SUMAR por la Auditoria Externa Técnica Independiente en las Provincias de las Regiones Centro/ Cuyo/ Patagonia Producto Nro 4,</t>
  </si>
  <si>
    <t>EX-2021-28609965-APN-DAFYP#MS</t>
  </si>
  <si>
    <t>IF-2021-28609089-APN-DAFYP#MS</t>
  </si>
  <si>
    <t>Recupero de gastos de expensas, servicios y ABL correspondiente al mes de Febrero 2021</t>
  </si>
  <si>
    <t>EX-2021-28612187-APN-DAFYP#MS</t>
  </si>
  <si>
    <t>IF-2021-28611499-APN-DAFYP#MS</t>
  </si>
  <si>
    <t>EX-2021-28857534-APN-DAFYP#MS</t>
  </si>
  <si>
    <t>IF-2021-28857487-APN-DAFYP#MS</t>
  </si>
  <si>
    <t>EX-2021-29300338-APN-DAFYP#MS</t>
  </si>
  <si>
    <t>IF-2021-29295707-APN-DAFYP#MS</t>
  </si>
  <si>
    <t>EX-2021-29466783-APN-DAFYP#MS</t>
  </si>
  <si>
    <t>IF-2021-29466772-APN-DAFYP#MS</t>
  </si>
  <si>
    <t>EX-2021-29468546-APN-DAFYP#MS</t>
  </si>
  <si>
    <t>IF-2021-29468379-APN-DAFYP#MS</t>
  </si>
  <si>
    <t>EX-2021-29611951-APN-DAFYP#MS</t>
  </si>
  <si>
    <t>IF-2021-29610556-APN-DAFYP#MS</t>
  </si>
  <si>
    <t>Honorarios Profesionales relacionados con el Proyecto SUMAR por la Auditoria Externa Técnica Independiente en las Provincias de las Regiones Centro/ Cuyo/ Patagonia Producto Nro 5, de acuerdo al Contrato firmado día 27 de Julio del año 2020 y el Acta</t>
  </si>
  <si>
    <t>EX-2021-30101902-APN-DAFYP#MS</t>
  </si>
  <si>
    <t>IF-2021-30101187-APN-DAFYP#MS</t>
  </si>
  <si>
    <t>Gastos reembolsables relacionados con el Proyecto SUMAR por la Auditoria Externa Técnica Independiente en las Provincias de las Regiones Centro/ Cuyo/ Patagonia Producto Nro 5, de acuerdo al Contrato firmado día 27 de Julio del año 2020 y el Acta Acu</t>
  </si>
  <si>
    <t>EX-2021-30141072-APN-DAFYP#MS</t>
  </si>
  <si>
    <t>IF-2021-30139963-APN-DAFYP#MS</t>
  </si>
  <si>
    <t>EX-2021-30206991-APN-DAFYP#MS</t>
  </si>
  <si>
    <t>IF-2021-30206580-APN-DAFYP#MS</t>
  </si>
  <si>
    <t>GUARDA  Y CUSTODIA DE ARCHIVOS</t>
  </si>
  <si>
    <t>EX-2021-30621905-APN-DAFYP#MS</t>
  </si>
  <si>
    <t>IF-2021-30619526-APN-DAFYP#MS</t>
  </si>
  <si>
    <t>ZETROTAX 10MG/ML JBE  FCO X 240ML</t>
  </si>
  <si>
    <t>EX-2021-30892355-APN-DAFYP#MS</t>
  </si>
  <si>
    <t>IF-2021-30890403-APN-DAFYP#MS</t>
  </si>
  <si>
    <t>BID N° 3772-AR</t>
  </si>
  <si>
    <t>PMAPSMEFCNT27SCBBCF</t>
  </si>
  <si>
    <t>REDES III: Honorarios 2° entregable por infomre Incentivo 3, Tiempo 2 de la Pcia. de Santa Fé - 15% del Contrato - Según $ 159,414.32 Acta Acuerdo del 4 de agosto 2020. Se adjunta detalle de la factura</t>
  </si>
  <si>
    <t>EX-2021-30907626-APN-DAFYP#MS</t>
  </si>
  <si>
    <t>IF-2021-30906355-APN-DAFYP#MS</t>
  </si>
  <si>
    <t>Ajuste de precio a noviembre 2020 de 2° Entregable - Incentivo 3, Tiempo 2 de la provincia de Santa Fé - 15% del Contrato s/Acta Acuerdo del 4 de agosto de 2020. Se adjunta detalle de la factura.</t>
  </si>
  <si>
    <t>EX-2021-30916756-APN-DAFYP#MS</t>
  </si>
  <si>
    <t>IF-2021-30915558-APN-DAFYP#MS</t>
  </si>
  <si>
    <t>REDES III: Honorarios 3° entregable por informe Incentivo 4, Tiempo 1 de 2 provincias: Santa Cruz y Tierra del Fuego - 30% del Contrato - Según Acta Acuerdo del 4 de agosto 2020. Se adjunta detalle de la factura.</t>
  </si>
  <si>
    <t>EX-2021-30923743-APN-DAFYP#MS</t>
  </si>
  <si>
    <t>IF-2021-30922420-APN-DAFYP#MS</t>
  </si>
  <si>
    <t>Ajuste de precio a noviembre 2020 de 3° Entregable - Incentivo 4, Tiempo 1 de 2 provincias: Santa Cruz y Tierra del Fuego - 30% del Contrato s/Acta Acuerdo del 4 de agosto de 2020. Se adjunta detalle de la factura.</t>
  </si>
  <si>
    <t>EX-2021-31017020-APN-DAFYP#MS</t>
  </si>
  <si>
    <t>IF-2021-31016013-APN-DAFYP#MS</t>
  </si>
  <si>
    <t>EX-2021-20790690--APN-DGPFE#MS</t>
  </si>
  <si>
    <t>EX-2021-31551525-APN-DAFYP#MS</t>
  </si>
  <si>
    <t>IF-2021-31550354-APN-DAFYP#MS</t>
  </si>
  <si>
    <t>EX-2021-31553535-APN-DAFYP#MS</t>
  </si>
  <si>
    <t>IF-2021-31552262-APN-DAFYP#MS</t>
  </si>
  <si>
    <t>EX-2021-31590823-APN-DAFYP#MS</t>
  </si>
  <si>
    <t>IF-2021-31590051-APN-DAFYP#MS</t>
  </si>
  <si>
    <t>EX-2021-31593257-APN-DAFYP#MS</t>
  </si>
  <si>
    <t>IF-2021-31591805-APN-DAFYP#MS</t>
  </si>
  <si>
    <t>EX-2021-31595412-APN-DAFYP#MS</t>
  </si>
  <si>
    <t>IF-2021-31594078-APN-DAFYP#MS</t>
  </si>
  <si>
    <t>EX-2021-31597795-APN-DAFYP#MS</t>
  </si>
  <si>
    <t>IF-2021-31596010-APN-DAFYP#MS</t>
  </si>
  <si>
    <t>EX-2021-31675665-APN-DAFYP#MS</t>
  </si>
  <si>
    <t>IF-2021-31674964-APN-DAFYP#MS</t>
  </si>
  <si>
    <t>EX-2021-31676158-APN-DAFYP#MS</t>
  </si>
  <si>
    <t>IF-2021-31675953-APN-DAFYP#MS</t>
  </si>
  <si>
    <t>EX-2021-31676825-APN-DAFYP#MS</t>
  </si>
  <si>
    <t>IF-2021-31676408-APN-DAFYP#MS</t>
  </si>
  <si>
    <t>EX-2021-31873891-APN-DAFYP#MS</t>
  </si>
  <si>
    <t>IF-2021-31868441-APN-DAFYP#MS</t>
  </si>
  <si>
    <t>4° Entregable: realización de la API</t>
  </si>
  <si>
    <t>EX-2021-32203587-APN-DAFYP#MS</t>
  </si>
  <si>
    <t>IF-2021-32201226-APN-DAFYP#MS</t>
  </si>
  <si>
    <t xml:space="preserve">AR-MSAL-124341-CS-QCBS </t>
  </si>
  <si>
    <t>HONORARIOS PROFESIONALES POR SERVICIOS DE AUDITORIA DE PROGRAMAS DE GASTOS ELEGIBLES DE SALUD PROVINCIALES DEL PROYECTO DE PROTECCION DE LA POBLACION VULNERABLE CONTRA LAS ENFERMEDADES CRONICAS NO TRANSMITIBLES (PRESTAMO BIRF N° 8508-AR) POR EL PERIO</t>
  </si>
  <si>
    <t>EX-2021-32207523-APN-DAFYP#MS</t>
  </si>
  <si>
    <t>IF-2021-32206497-APN-DAFYP#MS</t>
  </si>
  <si>
    <t>HONORARIOS PROFESIONALES POR SERVICIOS DE AUDITORIA DE PROGRAMAS DE GASTOS ELEGIBLES DE SALUD PROVINCIALES DEL PROYECTO DE PROTECCION DE LA POBLACION VULNERABLE CONTRA ENFERMEDADES CRONICAS NO TRANSMISIBLES (PRESTAMO BIRF N° 8508-AR) POR EL PERIODO 2</t>
  </si>
  <si>
    <t>EX-2021-32231547-APN-DAFYP#MS</t>
  </si>
  <si>
    <t>IF-2021-32231409-APN-DAFYP#MS</t>
  </si>
  <si>
    <t>Antimicotico tipo  monodroga generica. Anfotericina B liposomal, forma farmaceutica frasco ampolla, presentacion 50 mg</t>
  </si>
  <si>
    <t>EX-2021-32382711-APN-DAFYP#MS</t>
  </si>
  <si>
    <t>IF-2021-32382643-APN-DAFYP#MS</t>
  </si>
  <si>
    <t>EX-2021-32421608-APN-DAFYP#MS</t>
  </si>
  <si>
    <t>IF-2021-32421550-APN-DAFYP#MS</t>
  </si>
  <si>
    <t>EX-2021-32831207-APN-DAFYP#MS</t>
  </si>
  <si>
    <t>IF-2021-32821262-APN-DAFYP#MS</t>
  </si>
  <si>
    <t>MAQUINAS FOTOCOPIADORAS MONOCROMO</t>
  </si>
  <si>
    <t>MAQUINAS FOTOCOPIADORAS COLOR</t>
  </si>
  <si>
    <t>EX-2021-34111556-APN-DAFYP#MS</t>
  </si>
  <si>
    <t>IF-2021-34111445-APN-DAFYP#MS</t>
  </si>
  <si>
    <t>EX-2021-34165585-APN-DAFYP#MS</t>
  </si>
  <si>
    <t>IF-2021-34163235-APN-DAFYP#MS</t>
  </si>
  <si>
    <t>EX-2021-20351697-APN-SSGA#MS</t>
  </si>
  <si>
    <t>EX-2021-35774697-APN-DAFYP#MS</t>
  </si>
  <si>
    <t>IF-2021-31207477-APN-DAFYP#MS</t>
  </si>
  <si>
    <t>Condominio de Lopez y otros</t>
  </si>
  <si>
    <t>IF-2020-65028845-APN_DGPFE#</t>
  </si>
  <si>
    <t>Proyecto PNUD ARG 19/014, condomicilio en Av 9 de Julio 1925, 4to piso CABA, condicion ante IVA exento (cuit 30-68307705-0) con respecto al reintegro de expensas comunes sobre oficinas 1º y 2º piso Moreno 1257 CABA, correspondientes al mes de marzo d</t>
  </si>
  <si>
    <t>EX-2021-36228254-APN-DAFYP#MS</t>
  </si>
  <si>
    <t>IF-2021-36222475-APN-DAFYP#MS</t>
  </si>
  <si>
    <t>exp202073835087APNSSGAMS</t>
  </si>
  <si>
    <t>prueba rapida de diagnostico para la deteccion cual.de Antigenos AG Sars-Cov2 en muestra de Hispo Nasofaringio Marca Juschek</t>
  </si>
  <si>
    <t>EX-2021-36549520-APN-DAFYP#MS</t>
  </si>
  <si>
    <t>IF-2021-36547209-APN-DAFYP#MS</t>
  </si>
  <si>
    <t>EX-2021-37146093-APN-DAFYP#MS</t>
  </si>
  <si>
    <t>IF-2021-37143530-APN-DAFYP#MS</t>
  </si>
  <si>
    <t>EX-2021-37559799-APN-DAFYP#MS</t>
  </si>
  <si>
    <t>IF-2021-37559695-APN-DAFYP#MS</t>
  </si>
  <si>
    <t>Proyecto de Interrupción de la Transmisión del T.Cruzi y Control de la Enfermedad de Chagas en la República Argentina ¿ Etapa II - ARG-41/2019 - FONPLATA</t>
  </si>
  <si>
    <t>Benznidazol 50 mg</t>
  </si>
  <si>
    <t>EX-2021-37567038-APN-DAFYP#MS</t>
  </si>
  <si>
    <t>IF-2021-37566910-APN-DAFYP#MS</t>
  </si>
  <si>
    <t>EX-2021-37569031-APN-DAFYP#MS</t>
  </si>
  <si>
    <t>IF-2021-37568926-APN-DAFYP#MS</t>
  </si>
  <si>
    <t>Benznidazol 100 mg</t>
  </si>
  <si>
    <t>EX-2021-37571142-APN-DAFYP#MS</t>
  </si>
  <si>
    <t>IF-2021-37571063-APN-DAFYP#MS</t>
  </si>
  <si>
    <t>EX-2021-37573377-APN-DAFYP#MS</t>
  </si>
  <si>
    <t>IF-2021-37573297-APN-DAFYP#MS</t>
  </si>
  <si>
    <t>Benznidazol 12.5 mg</t>
  </si>
  <si>
    <t>EX-2021-37576404-APN-DAFYP#MS</t>
  </si>
  <si>
    <t>IF-2021-37575963-APN-DAFYP#MS</t>
  </si>
  <si>
    <t>EX-2021-37755646-APN-DAFYP#MS</t>
  </si>
  <si>
    <t>IF-2021-37754459-APN-DAFYP#MS</t>
  </si>
  <si>
    <t>Computadoras Portátiles</t>
  </si>
  <si>
    <t>EX-2021-38259033-APN-DAFYP#MS</t>
  </si>
  <si>
    <t>IF-2021-38258762-APN-DAFYP#MS</t>
  </si>
  <si>
    <t xml:space="preserve">Recupero de gastos de expensas, servicios y ABL correspondiente al mes de Marzo 2021. PNUD 19/014 3er piso </t>
  </si>
  <si>
    <t>EX-2021-38259738-APN-DAFYP#MS</t>
  </si>
  <si>
    <t>IF-2021-38259510-APN-DAFYP#MS</t>
  </si>
  <si>
    <t xml:space="preserve">Recupero de gastos de expensas, servicios y ABL correspondiente al mes de Marzo 2021. PNUD 19/014 6to piso </t>
  </si>
  <si>
    <t>EX-2021-38914569-APN-DAFYP#MS</t>
  </si>
  <si>
    <t>IF-2021-38910163-APN-DAFYP#MS</t>
  </si>
  <si>
    <t>3° Entregable: realización de Dashboards y Reportes</t>
  </si>
  <si>
    <t>EX-2021-38986458-APN-DAFYP#MS</t>
  </si>
  <si>
    <t>IF-2021-38984892-APN-DAFYP#MS</t>
  </si>
  <si>
    <t>Pago alquiler</t>
  </si>
  <si>
    <t>EX-2021-40116851-APN-DAFYP#MS</t>
  </si>
  <si>
    <t>IF-2021-40116013-APN-DAFYP#MS</t>
  </si>
  <si>
    <t>QSC SOLUCIONES SRL</t>
  </si>
  <si>
    <t>maquinas fotocopiadoras monocromo</t>
  </si>
  <si>
    <t>maquinas fotocopiadoras color</t>
  </si>
  <si>
    <t>EX-2021-40483307-APN-DAFYP#MS</t>
  </si>
  <si>
    <t>IF-2021-40481494-APN-DAFYP#MS</t>
  </si>
  <si>
    <t>SUBTERRANEA FILMS SRL</t>
  </si>
  <si>
    <t>ex-2020-49825968- -APN-DD#MS</t>
  </si>
  <si>
    <t>EX-2021-41027899-APN-DAFYP#MS</t>
  </si>
  <si>
    <t>IF-2021-41027479-APN-DAFYP#MS</t>
  </si>
  <si>
    <t>EX-2021-41030239-APN-DAFYP#MS</t>
  </si>
  <si>
    <t>IF-2021-41030096-APN-DAFYP#MS</t>
  </si>
  <si>
    <t>EX-2021-41075723-APN-DAFYP#MS</t>
  </si>
  <si>
    <t>IF-2021-41072984-APN-DAFYP#MS</t>
  </si>
  <si>
    <t>Proyecto PNUD 19/014, con domicilio en Av 9 de Julio 1925, 4to piso CABA, condición de IVA exento (cuit 30- 68307705-0) con respecto al reintegro de expensas comunes sobre 1º y 2º piso oficinas calle Moreno 1257 CABA, correspondientes al mes de abril</t>
  </si>
  <si>
    <t>EX-2021-41321353-APN-DAFYP#MS</t>
  </si>
  <si>
    <t>IF-2021-41320321-APN-DAFYP#MS</t>
  </si>
  <si>
    <t>EX-2021-41401250-APN-DAFYP#MS</t>
  </si>
  <si>
    <t>IF-2021-41400585-APN-DAFYP#MS</t>
  </si>
  <si>
    <t>EX-2021-41402461-APN-DAFYP#MS</t>
  </si>
  <si>
    <t>IF-2021-41401851-APN-DAFYP#MS</t>
  </si>
  <si>
    <t>EX-2021-41403152-APN-DAFYP#MS</t>
  </si>
  <si>
    <t>IF-2021-41402736-APN-DAFYP#MS</t>
  </si>
  <si>
    <t>EX-2021-41404323-APN-DAFYP#MS</t>
  </si>
  <si>
    <t>IF-2021-41403351-APN-DAFYP#MS</t>
  </si>
  <si>
    <t>EX-2021-41405750-APN-DAFYP#MS</t>
  </si>
  <si>
    <t>IF-2021-41404732-APN-DAFYP#MS</t>
  </si>
  <si>
    <t>EX-2021-41406509-APN-DAFYP#MS</t>
  </si>
  <si>
    <t>IF-2021-41406010-APN-DAFYP#MS</t>
  </si>
  <si>
    <t>EX-2021-42272973-APN-DAFYP#MS</t>
  </si>
  <si>
    <t>IF-2021-42272832-APN-DAFYP#MS</t>
  </si>
  <si>
    <t>EX-2021-42273454-APN-DAFYP#MS</t>
  </si>
  <si>
    <t>IF-2021-42273351-APN-DAFYP#MS</t>
  </si>
  <si>
    <t>EX-2021-42273785-APN-DAFYP#MS</t>
  </si>
  <si>
    <t>IF-2021-42273703-APN-DAFYP#MS</t>
  </si>
  <si>
    <t>EX-2021-42495374-APN-DAFYP#MS</t>
  </si>
  <si>
    <t>IF-2021-42495129-APN-DAFYP#MS</t>
  </si>
  <si>
    <t>EX-2021-42632249-APN-DAFYP#MS</t>
  </si>
  <si>
    <t>IF-2021-42631151-APN-DAFYP#MS</t>
  </si>
  <si>
    <t>EX-2021-42910462-APN-DAFYP#MS</t>
  </si>
  <si>
    <t>IF-2021-42907807-APN-DAFYP#MS</t>
  </si>
  <si>
    <t>EX-2021-42913627-APN-DAFYP#MS</t>
  </si>
  <si>
    <t>IF-2021-42904362-APN-DAFYP#MS</t>
  </si>
  <si>
    <t>EX-2020-41118064-APN-DD#MS</t>
  </si>
  <si>
    <t>ABONO ALMACENAMIENTO</t>
  </si>
  <si>
    <t>EX-2021-43049022-APN-DAFYP#MS</t>
  </si>
  <si>
    <t>IF-2021-43047686-APN-DAFYP#MS</t>
  </si>
  <si>
    <t>EX-2021-43112737-APN-DAFYP#MS</t>
  </si>
  <si>
    <t>IF-2021-43112578-APN-DAFYP#MS</t>
  </si>
  <si>
    <t>EX-2021-43114932-APN-DAFYP#MS</t>
  </si>
  <si>
    <t>IF-2021-43114757-APN-DAFYP#MS</t>
  </si>
  <si>
    <t>EX-2021-43116750-APN-DAFYP#MS</t>
  </si>
  <si>
    <t>IF-2021-43116674-APN-DAFYP#MS</t>
  </si>
  <si>
    <t>EX-2021-43119074-APN-DAFYP#MS</t>
  </si>
  <si>
    <t>IF-2021-43118904-APN-DAFYP#MS</t>
  </si>
  <si>
    <t>EX-2021-43120248-APN-DAFYP#MS</t>
  </si>
  <si>
    <t>IF-2021-43120188-APN-DAFYP#MS</t>
  </si>
  <si>
    <t>EX-2021-43121853-APN-DAFYP#MS</t>
  </si>
  <si>
    <t>IF-2021-43121651-APN-DAFYP#MS</t>
  </si>
  <si>
    <t>EX-2021-44377447-APN-DAFYP#MS</t>
  </si>
  <si>
    <t>IF-2021-44377402-APN-DAFYP#MS</t>
  </si>
  <si>
    <t>1° PISO - RIVADAVIA 875</t>
  </si>
  <si>
    <t>EXPENSAS DICIEMBRE - 1°  PISO</t>
  </si>
  <si>
    <t>$</t>
  </si>
  <si>
    <t>EX-2021-44381938-APN-DAFYP#MS</t>
  </si>
  <si>
    <t>IF-2021-44381391-APN-DAFYP#MS</t>
  </si>
  <si>
    <t>Expensas Diciembre/20 - Rivadavia 875 - Piso 2°</t>
  </si>
  <si>
    <t>EX-2021-44384610-APN-DAFYP#MS</t>
  </si>
  <si>
    <t>IF-2021-44384585-APN-DAFYP#MS</t>
  </si>
  <si>
    <t>Expensas Enero/21 - Rivadavia 875 - Piso 1°</t>
  </si>
  <si>
    <t>EX-2021-44386918-APN-DAFYP#MS</t>
  </si>
  <si>
    <t>IF-2021-44386247-APN-DAFYP#MS</t>
  </si>
  <si>
    <t>Expensas Enero/21 - Rivadavia 875 - Piso 2°</t>
  </si>
  <si>
    <t>EX-2021-44389998-APN-DAFYP#MS</t>
  </si>
  <si>
    <t>IF-2021-44389376-APN-DAFYP#MS</t>
  </si>
  <si>
    <t>Expensas Febrero 2021 - Rivadavia 875 - Piso 1°</t>
  </si>
  <si>
    <t>EX-2021-44391707-APN-DAFYP#MS</t>
  </si>
  <si>
    <t>IF-2021-44391121-APN-DAFYP#MS</t>
  </si>
  <si>
    <t>Expensas Febrero 2021 - Rivadavia 875 - Piso 2°</t>
  </si>
  <si>
    <t>EX-2021-44393385-APN-DAFYP#MS</t>
  </si>
  <si>
    <t>IF-2021-44393371-APN-DAFYP#MS</t>
  </si>
  <si>
    <t>Expensas Marzo 2021 - Rivadavia 875 - Piso 1°</t>
  </si>
  <si>
    <t>EX-2021-44394987-APN-DAFYP#MS</t>
  </si>
  <si>
    <t>IF-2021-44394551-APN-DAFYP#MS</t>
  </si>
  <si>
    <t>Expensas Marzo 2021 - Rivadavia 875 - Piso 2°</t>
  </si>
  <si>
    <t>EX-2021-44396785-APN-DAFYP#MS</t>
  </si>
  <si>
    <t>IF-2021-44396273-APN-DAFYP#MS</t>
  </si>
  <si>
    <t>Expensas Abril 2021 - Rivadavia 875 - Piso 1°</t>
  </si>
  <si>
    <t>EX-2021-44399231-APN-DAFYP#MS</t>
  </si>
  <si>
    <t>IF-2021-44398463-APN-DAFYP#MS</t>
  </si>
  <si>
    <t>Expensas Abril 2021 - Rivadavia 875 - Piso 2°</t>
  </si>
  <si>
    <t>EX-2021-43398672-APN-DAFYP#MS</t>
  </si>
  <si>
    <t>EX-2021-47438818-APN-DAFYP#MS</t>
  </si>
  <si>
    <t>IF-2021-47436955-APN-DAFYP#MS</t>
  </si>
  <si>
    <t>Importe</t>
  </si>
  <si>
    <t>Número de documento FCFNA</t>
  </si>
  <si>
    <t>Fecha de vinculación de documento FCFNA</t>
  </si>
  <si>
    <t>Dependencia a la que debe dirigirse el expediente</t>
  </si>
  <si>
    <t>Tipo de Comprobante</t>
  </si>
  <si>
    <t>N° de Comprobante</t>
  </si>
  <si>
    <t>fecha de comprobante</t>
  </si>
  <si>
    <t>Período de inicio</t>
  </si>
  <si>
    <t>Período de fin</t>
  </si>
  <si>
    <t>Descripción</t>
  </si>
  <si>
    <t>EX-2020-91388542-APN-DD#MS</t>
  </si>
  <si>
    <t>PD-2020-91388408-APN-DD#MS</t>
  </si>
  <si>
    <t>Dirección General de Administración</t>
  </si>
  <si>
    <t>drogueria disval srl</t>
  </si>
  <si>
    <t>Factura B</t>
  </si>
  <si>
    <t>0014-00003947</t>
  </si>
  <si>
    <t>Peso Argentino (Argentina)</t>
  </si>
  <si>
    <t>CRYSVITA 20 MG Y 30 MG</t>
  </si>
  <si>
    <t>EX-2021-427436-APN-DD#MS</t>
  </si>
  <si>
    <t>PD-2021-00426489-APN-DD#MS</t>
  </si>
  <si>
    <t>Área Contable</t>
  </si>
  <si>
    <t>0009A00000125</t>
  </si>
  <si>
    <t>botellones de agua</t>
  </si>
  <si>
    <t>EX-2021-1680620-APN-DD#MS</t>
  </si>
  <si>
    <t>PD-2021-01680606-APN-DD#MS</t>
  </si>
  <si>
    <t>Dólar Estadounidense (Estados Unidos)</t>
  </si>
  <si>
    <t>flete aéreo</t>
  </si>
  <si>
    <t>h</t>
  </si>
  <si>
    <t>EX-2021-1682113-APN-DD#MS</t>
  </si>
  <si>
    <t>PD-2021-01682000-APN-DD#MS</t>
  </si>
  <si>
    <t>v</t>
  </si>
  <si>
    <t>EX-2021-4601170-APN-DD#MS</t>
  </si>
  <si>
    <t>PD-2021-04599353-APN-DD#MS</t>
  </si>
  <si>
    <t>Factura E</t>
  </si>
  <si>
    <t>0411-00011206</t>
  </si>
  <si>
    <t>Transporte aéreo de vacunas</t>
  </si>
  <si>
    <t>EX-2021-5710816-APN-DD#MS</t>
  </si>
  <si>
    <t>PD-2021-05710102-APN-DD#MS</t>
  </si>
  <si>
    <t>0005-00003161</t>
  </si>
  <si>
    <t>Alquiler inmueble</t>
  </si>
  <si>
    <t>EX-2021-5718249-APN-DD#MS</t>
  </si>
  <si>
    <t>PD-2021-05716949-APN-DD#MS</t>
  </si>
  <si>
    <t>0005-00003162</t>
  </si>
  <si>
    <t>EX-2021-6257740-APN-DD#MS</t>
  </si>
  <si>
    <t>PD-2021-06257567-APN-DD#MS</t>
  </si>
  <si>
    <t>0062-00005618</t>
  </si>
  <si>
    <t>Oferta Fletamento 030/20 - Salida 12/10/2020</t>
  </si>
  <si>
    <t>EX-2021-8460702-APN-DD#MS</t>
  </si>
  <si>
    <t>PD-2021-08459502-APN-DD#MS</t>
  </si>
  <si>
    <t>0411-00011296</t>
  </si>
  <si>
    <t>EX-2021-9159772-APN-DD#MS</t>
  </si>
  <si>
    <t>PD-2021-09156135-APN-DD#MS</t>
  </si>
  <si>
    <t>0003-17790</t>
  </si>
  <si>
    <t>CERLIPONASE ALFA 150 mg / 5 ml viales x 2</t>
  </si>
  <si>
    <t>EX-2021-9397372-APN-DD#MS</t>
  </si>
  <si>
    <t>PD-2021-09395926-APN-DD#MS</t>
  </si>
  <si>
    <t>Brineura</t>
  </si>
  <si>
    <t>EX-2021-9401667-APN-DD#MS</t>
  </si>
  <si>
    <t>PD-2021-09401046-APN-DD#MS</t>
  </si>
  <si>
    <t>EX-2021-9921989-APN-DD#MS</t>
  </si>
  <si>
    <t>PD-2021-09921934-APN-DD#MS</t>
  </si>
  <si>
    <t>EX-2021-10098600-APN-DD#MS</t>
  </si>
  <si>
    <t>PD-2021-10096719-APN-DD#MS</t>
  </si>
  <si>
    <t>EX-2021-10143282-APN-DD#MS</t>
  </si>
  <si>
    <t>PD-2021-10140529-APN-DD#MS</t>
  </si>
  <si>
    <t>0009A00000196</t>
  </si>
  <si>
    <t>EX-2021-11471400-APN-DD#MS</t>
  </si>
  <si>
    <t>PD-2021-11469502-APN-DD#MS</t>
  </si>
  <si>
    <t>cerezyme 400 ui</t>
  </si>
  <si>
    <t>EX-2021-13211127-APN-DD#MS</t>
  </si>
  <si>
    <t>PD-2021-13211132-APN-DD#MS</t>
  </si>
  <si>
    <t>0411-00011370</t>
  </si>
  <si>
    <t>EX-2021-14701081-APN-DD#MS</t>
  </si>
  <si>
    <t>PD-2021-14701115-APN-DD#MS</t>
  </si>
  <si>
    <t>MEDICACIÓN USO COMPASIVO - BRINEURA</t>
  </si>
  <si>
    <t>VIALES</t>
  </si>
  <si>
    <t>EX-2021-14969691-APN-DD#MS</t>
  </si>
  <si>
    <t>PD-2021-14969695-APN-DD#MS</t>
  </si>
  <si>
    <t>0014-00004783</t>
  </si>
  <si>
    <t xml:space="preserve">VIMIZIN 5MG </t>
  </si>
  <si>
    <t>EX-2021-15197583-APN-DD#MS</t>
  </si>
  <si>
    <t>PD-2021-15197618-APN-DD#MS</t>
  </si>
  <si>
    <t>0005-00000645</t>
  </si>
  <si>
    <t>POR EL SERVICIO DE MANTENIMIENTO INTEGRAL CON GUARDIA EN EL EDIFICIO DE 07 ASCENSORES Y 02 MONTACARGAS SITOS EN AV. 9 DE JULIO 1925 CABA, DE ACUERDO A EXPEDIENTE Nº 2019-60152789-APN-DD#MSYDS, CORRESPONDIENTE AL MES DE ENERO 2021.-</t>
  </si>
  <si>
    <t>EX-2021-15207316-APN-DD#MS</t>
  </si>
  <si>
    <t>PD-2021-15207361-APN-DD#MS</t>
  </si>
  <si>
    <t>Dirección de Despacho</t>
  </si>
  <si>
    <t>0005-00000646</t>
  </si>
  <si>
    <t>POR EL SERVICIO DE MANTENIMIENTO INTEGRAL DEL ASCENSOR SITO EN SALGUERO 3457 CIUDAD DE BUENOS AIRES, CORRESPONDIENTE A L MES DE ENERO 2021 , DE ACUERDO A EXPEDIENTE Nº 2019-60152789-APN-DD#MSYDS.</t>
  </si>
  <si>
    <t>EX-2021-15215176-APN-DD#MS</t>
  </si>
  <si>
    <t>PD-2021-15215222-APN-DD#MS</t>
  </si>
  <si>
    <t>0005-00000656</t>
  </si>
  <si>
    <t>POR EL SERVICIO DE MANTENIMIENTO INTEGRAL CORRESPONDIENTE AL MES DE ENERO 2021 ,DE 02 ASCENSOR Y 01 MONTACAGAS DEL BANCO DE DROGAS ONCOLOGICAS MINISTERIO DE SALUD DE LA NACION, SITOS EN RAMON CARRILLO 489 CABA,, DE ACUERDO A EXPEDIENTE Nº 2019-601527</t>
  </si>
  <si>
    <t>EX-2021-15346234-APN-DD#MS</t>
  </si>
  <si>
    <t>PD-2021-15346280-APN-DD#MS</t>
  </si>
  <si>
    <t>00003-00000282</t>
  </si>
  <si>
    <t>Mantenimiento de Aire Acondicionado</t>
  </si>
  <si>
    <t>EX-2021-16686069-APN-DD#MS</t>
  </si>
  <si>
    <t>PD-2021-16686097-APN-DD#MS</t>
  </si>
  <si>
    <t>Coordinación de Banco de Drogas Especiales</t>
  </si>
  <si>
    <t>0006-0001325</t>
  </si>
  <si>
    <t>BANCO NACIONAL DE DROGAS ONCOLOGICAS "BNDO"</t>
  </si>
  <si>
    <t>EX-2021-16692228-APN-DD#MS</t>
  </si>
  <si>
    <t>PD-2021-16692262-APN-DD#MS</t>
  </si>
  <si>
    <t>Coordinación de Zoonosis</t>
  </si>
  <si>
    <t>0006-0001326</t>
  </si>
  <si>
    <t xml:space="preserve">DIRECCION NACIONAL DE CONTROL DE ENFERMEDADES TRANSMISIBLES - COORDINACION DE ZOONOSIS	</t>
  </si>
  <si>
    <t>EX-2021-16698292-APN-DD#MS</t>
  </si>
  <si>
    <t>PD-2021-16698321-APN-DD#MS</t>
  </si>
  <si>
    <t>Programa Nacional de Reproducción Médicamente Asistida</t>
  </si>
  <si>
    <t>0006-0001327</t>
  </si>
  <si>
    <t>PROGRAMA NACIONAL DE REPRODUCCION MEDICAMENTE ASISTIDA</t>
  </si>
  <si>
    <t>EX-2021-16712322-APN-DD#MS</t>
  </si>
  <si>
    <t>PD-2021-16712353-APN-DD#MS</t>
  </si>
  <si>
    <t>Dirección de Control de Enfermedades Inmunoprevenibles</t>
  </si>
  <si>
    <t>0006-0001328</t>
  </si>
  <si>
    <t>DICEI</t>
  </si>
  <si>
    <t>EX-2021-16799470-APN-DD#MS</t>
  </si>
  <si>
    <t>PD-2021-16799491-APN-DD#MS</t>
  </si>
  <si>
    <t>Área de Integración de Programas y Proyectos</t>
  </si>
  <si>
    <t>0007-00000260</t>
  </si>
  <si>
    <t>Flete internacional + gastos conexos</t>
  </si>
  <si>
    <t>GUIA AEREA</t>
  </si>
  <si>
    <t>EX-2021-16801263-APN-DD#MS</t>
  </si>
  <si>
    <t>PD-2021-16801282-APN-DD#MS</t>
  </si>
  <si>
    <t>0007-00000261</t>
  </si>
  <si>
    <t>EX-2021-16978283-APN-DD#MS</t>
  </si>
  <si>
    <t>PD-2021-16978325-APN-DD#MS</t>
  </si>
  <si>
    <t>Mantenimiento</t>
  </si>
  <si>
    <t>EX-2021-17012418-APN-DD#MS</t>
  </si>
  <si>
    <t>PD-2021-17012454-APN-DD#MS</t>
  </si>
  <si>
    <t>0006-0001358</t>
  </si>
  <si>
    <t>EX-2021-17015459-APN-DD#MS</t>
  </si>
  <si>
    <t>PD-2021-17015498-APN-DD#MS</t>
  </si>
  <si>
    <t>0006-0001359</t>
  </si>
  <si>
    <t>ZOONOSIS</t>
  </si>
  <si>
    <t>EX-2021-17020275-APN-DD#MS</t>
  </si>
  <si>
    <t>PD-2021-17020318-APN-DD#MS</t>
  </si>
  <si>
    <t>0006-0001360</t>
  </si>
  <si>
    <t>EX-2021-17023286-APN-DD#MS</t>
  </si>
  <si>
    <t>PD-2021-17023350-APN-DD#MS</t>
  </si>
  <si>
    <t>0006-0001361</t>
  </si>
  <si>
    <t>EX-2021-17084466-APN-DD#MS</t>
  </si>
  <si>
    <t>PD-2021-17084491-APN-DD#MS</t>
  </si>
  <si>
    <t>0007-00000267</t>
  </si>
  <si>
    <t>EX-2021-17100856-APN-DD#MS</t>
  </si>
  <si>
    <t>PD-2021-17100905-APN-DD#MS</t>
  </si>
  <si>
    <t>Nota de Crédito</t>
  </si>
  <si>
    <t>EX-2021-17104517-APN-DD#MS</t>
  </si>
  <si>
    <t>PD-2021-17104546-APN-DD#MS</t>
  </si>
  <si>
    <t>0084B00006350</t>
  </si>
  <si>
    <t>BACLOFENO INTRATECAL 10 MG/ 5ML (Lioresal Intratecal)</t>
  </si>
  <si>
    <t>EX-2021-17246565-APN-DD#MS</t>
  </si>
  <si>
    <t>PD-2021-17246575-APN-DD#MS</t>
  </si>
  <si>
    <t>0014-00004904</t>
  </si>
  <si>
    <t>EX-2021-17269693-APN-DD#MS</t>
  </si>
  <si>
    <t>PD-2021-17269696-APN-DD#MS</t>
  </si>
  <si>
    <t>0411-00011446</t>
  </si>
  <si>
    <t>EX-2021-18003086-APN-DD#MS</t>
  </si>
  <si>
    <t>PD-2021-18003193-APN-DD#MS</t>
  </si>
  <si>
    <t>0411-00011481</t>
  </si>
  <si>
    <t>EX-2021-18071951-APN-DD#MS</t>
  </si>
  <si>
    <t>PD-2021-18072017-APN-DD#MS</t>
  </si>
  <si>
    <t>00003-00000287</t>
  </si>
  <si>
    <t>EX-2021-18219240-APN-DD#MS</t>
  </si>
  <si>
    <t>PD-2021-18219273-APN-DD#MS</t>
  </si>
  <si>
    <t>0082-00000098</t>
  </si>
  <si>
    <t>Euro (Alemania)</t>
  </si>
  <si>
    <t>Origin Charges</t>
  </si>
  <si>
    <t>MAWB: 044-44033010</t>
  </si>
  <si>
    <t>EX-2021-18222399-APN-DD#MS</t>
  </si>
  <si>
    <t>PD-2021-18222424-APN-DD#MS</t>
  </si>
  <si>
    <t>0082-00000099</t>
  </si>
  <si>
    <t>MAWB: 044-44033021</t>
  </si>
  <si>
    <t>EX-2021-18638298-APN-DD#MS</t>
  </si>
  <si>
    <t>PD-2021-18638323-APN-DD#MS</t>
  </si>
  <si>
    <t>Dirección de Tecnologías de la Información y de las Comunicaciones</t>
  </si>
  <si>
    <t>0002B00000793</t>
  </si>
  <si>
    <t>Alquiler de Central Telef. MD110</t>
  </si>
  <si>
    <t>EX-2021-19004130-APN-DD#MS</t>
  </si>
  <si>
    <t>PD-2021-19004161-APN-DD#MS</t>
  </si>
  <si>
    <t>00005-00000837</t>
  </si>
  <si>
    <t>Servicio de mantenimieno de 7 ascensores y 2 montacargas con guardia en edificio correspondiente al mes de Febrero 2021-</t>
  </si>
  <si>
    <t>EX-2021-19010882-APN-DD#MS</t>
  </si>
  <si>
    <t>PD-2021-19010917-APN-DD#MS</t>
  </si>
  <si>
    <t>00005-00000838</t>
  </si>
  <si>
    <t>Servicio de mantenimeinto de 02 ascensores y 1 montacargas sitos en Ramon Carrillo 489 CABA correspondiente al mes de Febrero 2021.</t>
  </si>
  <si>
    <t>EX-2021-19015024-APN-DD#MS</t>
  </si>
  <si>
    <t>PD-2021-19015051-APN-DD#MS</t>
  </si>
  <si>
    <t>00005-00000844</t>
  </si>
  <si>
    <t>Servicio de mantenimeinto de 1 ascensor sito en Salguero 3457 CABA correspondiente al mes de Febrero 2021.</t>
  </si>
  <si>
    <t>EX-2021-19182400-APN-DD#MS</t>
  </si>
  <si>
    <t>PD-2021-19182428-APN-DD#MS</t>
  </si>
  <si>
    <t>Dirección de Compras y Contrataciones</t>
  </si>
  <si>
    <t>0009A00000234</t>
  </si>
  <si>
    <t>EX-2021-19592381-APN-DD#MS</t>
  </si>
  <si>
    <t>PD-2021-19592475-APN-DD#MS</t>
  </si>
  <si>
    <t>0411-00011494</t>
  </si>
  <si>
    <t>EX-2021-20515818-APN-DD#MS</t>
  </si>
  <si>
    <t>PD-2021-20515849-APN-DD#MS</t>
  </si>
  <si>
    <t>Dirección de Respuesta al VIH, ITS, Hepatitis Virales y Tuberculosis</t>
  </si>
  <si>
    <t>0006-00001329</t>
  </si>
  <si>
    <t xml:space="preserve">AREA MEDICAMENTOS DSETSHYT </t>
  </si>
  <si>
    <t>EX-2021-20520282-APN-DD#MS</t>
  </si>
  <si>
    <t>PD-2021-20520319-APN-DD#MS</t>
  </si>
  <si>
    <t>0006-0001362</t>
  </si>
  <si>
    <t>EX-2021-23158615-APN-DD#MS</t>
  </si>
  <si>
    <t>PD-2021-23158651-APN-DD#MS</t>
  </si>
  <si>
    <t>Dirección Nacional de Salud Sexual y Reproductiva</t>
  </si>
  <si>
    <t>9905-01173165 18</t>
  </si>
  <si>
    <t>Empresa distribuidora de energía eléctrica</t>
  </si>
  <si>
    <t>KW</t>
  </si>
  <si>
    <t>EX-2021-23241713-APN-DD#MS</t>
  </si>
  <si>
    <t>PD-2021-23241756-APN-DD#MS</t>
  </si>
  <si>
    <t xml:space="preserve"> 0007 - 00000269</t>
  </si>
  <si>
    <t>GASTOS EN ORIGEN A TRANSPORTE DE VACUNA COVID -19</t>
  </si>
  <si>
    <t>OTROS</t>
  </si>
  <si>
    <t>EX-2021-23247092-APN-DD#MS</t>
  </si>
  <si>
    <t>PD-2021-23247137-APN-DD#MS</t>
  </si>
  <si>
    <t>0007-00000268</t>
  </si>
  <si>
    <t>EX-2021-23640463-APN-DD#MS</t>
  </si>
  <si>
    <t>PD-2021-23640497-APN-DD#MS</t>
  </si>
  <si>
    <t>0014-00005165</t>
  </si>
  <si>
    <t>Termometros</t>
  </si>
  <si>
    <t>EX-2021-24002014-APN-DD#MS</t>
  </si>
  <si>
    <t>PD-2021-24002051-APN-DD#MS</t>
  </si>
  <si>
    <t>0006-00001371</t>
  </si>
  <si>
    <t>EX-2021-24007228-APN-DD#MS</t>
  </si>
  <si>
    <t>PD-2021-24007262-APN-DD#MS</t>
  </si>
  <si>
    <t>0006-00001372</t>
  </si>
  <si>
    <t>EX-2021-24010763-APN-DD#MS</t>
  </si>
  <si>
    <t>PD-2021-24011015-APN-DD#MS</t>
  </si>
  <si>
    <t>0006-00001373</t>
  </si>
  <si>
    <t>EX-2021-24016062-APN-DD#MS</t>
  </si>
  <si>
    <t>PD-2021-24016194-APN-DD#MS</t>
  </si>
  <si>
    <t>0006-00001374</t>
  </si>
  <si>
    <t>AREA: DICEI</t>
  </si>
  <si>
    <t>EX-2021-24018972-APN-DD#MS</t>
  </si>
  <si>
    <t>PD-2021-24019006-APN-DD#MS</t>
  </si>
  <si>
    <t>0006-00001375</t>
  </si>
  <si>
    <t>AREA MEDICAMENTOS DSETSHYT</t>
  </si>
  <si>
    <t>EX-2021-25152661-APN-DD#MS</t>
  </si>
  <si>
    <t>PD-2021-25152716-APN-DD#MS</t>
  </si>
  <si>
    <t>Dirección Nacional de Salud Mental y Adicciones</t>
  </si>
  <si>
    <t>alquiler oficinas 4° "E", "G" y "H" Edificio Lima 355,</t>
  </si>
  <si>
    <t>otras unidades</t>
  </si>
  <si>
    <t>EX-2021-25156145-APN-DD#MS</t>
  </si>
  <si>
    <t>PD-2021-25156188-APN-DD#MS</t>
  </si>
  <si>
    <t>0040-00000112</t>
  </si>
  <si>
    <t>MAWB: 044-44033032</t>
  </si>
  <si>
    <t>EX-2021-25157264-APN-DD#MS</t>
  </si>
  <si>
    <t>PD-2021-25157302-APN-DD#MS</t>
  </si>
  <si>
    <t>Alquiler oficinas 4° "E", "G" y "H" Edificio Lima 355, CABA. Mes de febrero 2021</t>
  </si>
  <si>
    <t>EX-2021-25163848-APN-DD#MS</t>
  </si>
  <si>
    <t>PD-2021-25163887-APN-DD#MS</t>
  </si>
  <si>
    <t>0411-00011610</t>
  </si>
  <si>
    <t>EX-2021-25532219-APN-DD#MS</t>
  </si>
  <si>
    <t>PD-2021-25532283-APN-DD#MS</t>
  </si>
  <si>
    <t>Dirección de Prensa</t>
  </si>
  <si>
    <t>Alquier de fotocopiadora</t>
  </si>
  <si>
    <t>días</t>
  </si>
  <si>
    <t>EX-2021-25549659-APN-DD#MS</t>
  </si>
  <si>
    <t>PD-2021-25549733-APN-DD#MS</t>
  </si>
  <si>
    <t>EX-2021-25569453-APN-DD#MS</t>
  </si>
  <si>
    <t>PD-2021-25569523-APN-DD#MS</t>
  </si>
  <si>
    <t>EX-2021-25577086-APN-DD#MS</t>
  </si>
  <si>
    <t>PD-2021-25577140-APN-DD#MS</t>
  </si>
  <si>
    <t>EX-2021-25664581-APN-DD#MS</t>
  </si>
  <si>
    <t>PD-2021-25664644-APN-DD#MS</t>
  </si>
  <si>
    <t>0082-00000111</t>
  </si>
  <si>
    <t>MAWB: 044-44033054</t>
  </si>
  <si>
    <t>EX-2021-25670213-APN-DD#MS</t>
  </si>
  <si>
    <t>PD-2021-25670328-APN-DD#MS</t>
  </si>
  <si>
    <t>0082-00000112</t>
  </si>
  <si>
    <t>Shipment Value Protection</t>
  </si>
  <si>
    <t>EX-2021-25977317-APN-DD#MS</t>
  </si>
  <si>
    <t>PD-2021-25977321-APN-DD#MS</t>
  </si>
  <si>
    <t>0411-00011617</t>
  </si>
  <si>
    <t>EX-2021-26592574-APN-DD#MS</t>
  </si>
  <si>
    <t>EX-2021-27086703-APN-DD#MS</t>
  </si>
  <si>
    <t>PD-2021-27086713-APN-DD#MS</t>
  </si>
  <si>
    <t>3026-00032280</t>
  </si>
  <si>
    <t>Exemestano 25  mg (Aromarin)</t>
  </si>
  <si>
    <t>envases x 30 comprimidos</t>
  </si>
  <si>
    <t>EX-2021-27221851-APN-DD#MS</t>
  </si>
  <si>
    <t>PD-2021-27221855-APN-DD#MS</t>
  </si>
  <si>
    <t>EX-2021-27831009-APN-DD#MS</t>
  </si>
  <si>
    <t>PD-2021-27831043-APN-DD#MS</t>
  </si>
  <si>
    <t>EX-2021-27834735-APN-DD#MS</t>
  </si>
  <si>
    <t>PD-2021-27834761-APN-DD#MS</t>
  </si>
  <si>
    <t>EX-2021-27849982-APN-DD#MS</t>
  </si>
  <si>
    <t>PD-2021-27850009-APN-DD#MS</t>
  </si>
  <si>
    <t>EX-2021-28045337-APN-DD#MS</t>
  </si>
  <si>
    <t>PD-2021-28045396-APN-DD#MS</t>
  </si>
  <si>
    <t>EX-2021-28050462-APN-DD#MS</t>
  </si>
  <si>
    <t>PD-2021-28050516-APN-DD#MS</t>
  </si>
  <si>
    <t>EX-2021-28058030-APN-DD#MS</t>
  </si>
  <si>
    <t>PD-2021-28058090-APN-DD#MS</t>
  </si>
  <si>
    <t>EX-2021-28062401-APN-DD#MS</t>
  </si>
  <si>
    <t>PD-2021-28062466-APN-DD#MS</t>
  </si>
  <si>
    <t>EX-2021-28593086-APN-DD#MS</t>
  </si>
  <si>
    <t>PD-2021-28593119-APN-DD#MS</t>
  </si>
  <si>
    <t>EX-2021-28751385-APN-DD#MS</t>
  </si>
  <si>
    <t>PD-2021-28751388-APN-DD#MS</t>
  </si>
  <si>
    <t>EX-2021-28800936-APN-DD#MS</t>
  </si>
  <si>
    <t>EX-2021-28991638-APN-DD#MS</t>
  </si>
  <si>
    <t>EX-2021-29115116-APN-DD#MS</t>
  </si>
  <si>
    <t>PD-2021-29115152-APN-DD#MS</t>
  </si>
  <si>
    <t>00003-00000289</t>
  </si>
  <si>
    <t>EX-2021-29382366-APN-DD#MS</t>
  </si>
  <si>
    <t>PD-2021-29382405-APN-DD#MS</t>
  </si>
  <si>
    <t>0002B00000796</t>
  </si>
  <si>
    <t>EX-2021-29396578-APN-DD#MS</t>
  </si>
  <si>
    <t>PD-2021-29396607-APN-DD#MS</t>
  </si>
  <si>
    <t>HELLMANN WORLDWIDE LOGISTICS SA</t>
  </si>
  <si>
    <t>0007-00000270</t>
  </si>
  <si>
    <t>EX-2021-29756486-APN-DD#MS</t>
  </si>
  <si>
    <t>PD-2021-29756526-APN-DD#MS</t>
  </si>
  <si>
    <t>TRAMITACION DE LICENCIA Y OFIFIALIZACION DESPACHO DE IMPORTACION</t>
  </si>
  <si>
    <t>DESPACHO</t>
  </si>
  <si>
    <t>EX-2021-29763040-APN-DD#MS</t>
  </si>
  <si>
    <t>PD-2021-29763073-APN-DD#MS</t>
  </si>
  <si>
    <t>EX-2021-29764501-APN-DD#MS</t>
  </si>
  <si>
    <t>PD-2021-29764524-APN-DD#MS</t>
  </si>
  <si>
    <t>EX-2021-29765820-APN-DD#MS</t>
  </si>
  <si>
    <t>PD-2021-29765851-APN-DD#MS</t>
  </si>
  <si>
    <t>EX-2021-29767682-APN-DD#MS</t>
  </si>
  <si>
    <t>PD-2021-29767726-APN-DD#MS</t>
  </si>
  <si>
    <t>EX-2021-29771541-APN-DD#MS</t>
  </si>
  <si>
    <t>PD-2021-29771579-APN-DD#MS</t>
  </si>
  <si>
    <t>EX-2021-29773289-APN-DD#MS</t>
  </si>
  <si>
    <t>PD-2021-29773335-APN-DD#MS</t>
  </si>
  <si>
    <t>EX-2021-29774638-APN-DD#MS</t>
  </si>
  <si>
    <t>PD-2021-29774664-APN-DD#MS</t>
  </si>
  <si>
    <t>EX-2021-29776132-APN-DD#MS</t>
  </si>
  <si>
    <t>PD-2021-29776175-APN-DD#MS</t>
  </si>
  <si>
    <t>EX-2021-29797959-APN-DD#MS</t>
  </si>
  <si>
    <t>PD-2021-29797991-APN-DD#MS</t>
  </si>
  <si>
    <t>0082-00000122</t>
  </si>
  <si>
    <t>MAWB: 044-44033113</t>
  </si>
  <si>
    <t>EX-2021-29799582-APN-DD#MS</t>
  </si>
  <si>
    <t>PD-2021-29799608-APN-DD#MS</t>
  </si>
  <si>
    <t>0082-00000123</t>
  </si>
  <si>
    <t>EX-2021-30037905-APN-DD#MS</t>
  </si>
  <si>
    <t>PD-2021-30037952-APN-DD#MS</t>
  </si>
  <si>
    <t>EX-2021-30044865-APN-DD#MS</t>
  </si>
  <si>
    <t>PD-2021-30044905-APN-DD#MS</t>
  </si>
  <si>
    <t>B-0003-00031921</t>
  </si>
  <si>
    <t>Auditoria de medios</t>
  </si>
  <si>
    <t>EX-2021-30047180-APN-DD#MS</t>
  </si>
  <si>
    <t>PD-2021-30047203-APN-DD#MS</t>
  </si>
  <si>
    <t>B-0003-00031922</t>
  </si>
  <si>
    <t>EX-2021-30049324-APN-DD#MS</t>
  </si>
  <si>
    <t>PD-2021-30049365-APN-DD#MS</t>
  </si>
  <si>
    <t>B-0003-00032077</t>
  </si>
  <si>
    <t>EX-2021-30060304-APN-DD#MS</t>
  </si>
  <si>
    <t>PD-2021-30060345-APN-DD#MS</t>
  </si>
  <si>
    <t>EX-2021-30121888-APN-DD#MS</t>
  </si>
  <si>
    <t>PD-2021-30121916-APN-DD#MS</t>
  </si>
  <si>
    <t>0411-00011658</t>
  </si>
  <si>
    <t>EX-2021-30177990-APN-DD#MS</t>
  </si>
  <si>
    <t>PD-2021-30178019-APN-DD#MS</t>
  </si>
  <si>
    <t>B-0003-00000056</t>
  </si>
  <si>
    <t>Servicio de armado, provisión y operación del equipamiento detallado a continuación, para el funcionamiento de Sala de Situación Comunicación y monitoreo CORONAVIRUS COVID-19 en el ámbito del Ministerio de Salud.</t>
  </si>
  <si>
    <t>mes</t>
  </si>
  <si>
    <t>EX-2021-30306366-APN-DD#MS</t>
  </si>
  <si>
    <t>PD-2021-30306371-APN-DD#MS</t>
  </si>
  <si>
    <t>Factura C</t>
  </si>
  <si>
    <t>Diario y Revista</t>
  </si>
  <si>
    <t>EX-2021-30426939-APN-DD#MS</t>
  </si>
  <si>
    <t>PD-2021-30426971-APN-DD#MS</t>
  </si>
  <si>
    <t>0006-00001384</t>
  </si>
  <si>
    <t>EX-2021-30429912-APN-DD#MS</t>
  </si>
  <si>
    <t>PD-2021-30429944-APN-DD#MS</t>
  </si>
  <si>
    <t>0009B00000278</t>
  </si>
  <si>
    <t>EX-2021-30432143-APN-DD#MS</t>
  </si>
  <si>
    <t>PD-2021-30432174-APN-DD#MS</t>
  </si>
  <si>
    <t>0006-00001385</t>
  </si>
  <si>
    <t>EX-2021-30435988-APN-DD#MS</t>
  </si>
  <si>
    <t>PD-2021-30436031-APN-DD#MS</t>
  </si>
  <si>
    <t>0006-00001386</t>
  </si>
  <si>
    <t>EX-2021-30439452-APN-DD#MS</t>
  </si>
  <si>
    <t>PD-2021-30439482-APN-DD#MS</t>
  </si>
  <si>
    <t>EX-2021-30443198-APN-DD#MS</t>
  </si>
  <si>
    <t>PD-2021-30443233-APN-DD#MS</t>
  </si>
  <si>
    <t>0006-00001388</t>
  </si>
  <si>
    <t>EX-2021-30701766-APN-DD#MS</t>
  </si>
  <si>
    <t>PD-2021-30701777-APN-DD#MS</t>
  </si>
  <si>
    <t>0002-00003176</t>
  </si>
  <si>
    <t>SERVICIO DE LIMPIEZA</t>
  </si>
  <si>
    <t>EX-2021-30704719-APN-DD#MS</t>
  </si>
  <si>
    <t>PD-2021-30704731-APN-DD#MS</t>
  </si>
  <si>
    <t>0002-0003177</t>
  </si>
  <si>
    <t>servicio de limpieza</t>
  </si>
  <si>
    <t>EX-2021-30709821-APN-DD#MS</t>
  </si>
  <si>
    <t>PD-2021-30709840-APN-DD#MS</t>
  </si>
  <si>
    <t>0002-00003178</t>
  </si>
  <si>
    <t>EX-2021-30711400-APN-DD#MS</t>
  </si>
  <si>
    <t>PD-2021-30711413-APN-DD#MS</t>
  </si>
  <si>
    <t>0002-00003179</t>
  </si>
  <si>
    <t>EX-2021-30714905-APN-DD#MS</t>
  </si>
  <si>
    <t>PD-2021-30714912-APN-DD#MS</t>
  </si>
  <si>
    <t>0002-00003226</t>
  </si>
  <si>
    <t>EX-2021-30715683-APN-DD#MS</t>
  </si>
  <si>
    <t>PD-2021-30715691-APN-DD#MS</t>
  </si>
  <si>
    <t>0002-00003227</t>
  </si>
  <si>
    <t>EX-2021-30835539-APN-DD#MS</t>
  </si>
  <si>
    <t>PD-2021-30835586-APN-DD#MS</t>
  </si>
  <si>
    <t>Dirección de Géneros y Diversidad</t>
  </si>
  <si>
    <t>9905-01188921 18</t>
  </si>
  <si>
    <t>kw</t>
  </si>
  <si>
    <t>EX-2021-31438675-APN-DD#MS</t>
  </si>
  <si>
    <t>PD-2021-31438726-APN-DD#MS</t>
  </si>
  <si>
    <t>Dirección de Tesorería y Contabilidad</t>
  </si>
  <si>
    <t>C&amp;C Medicals SA</t>
  </si>
  <si>
    <t>0004-00035659</t>
  </si>
  <si>
    <t>Brineura x 2 viales x pack</t>
  </si>
  <si>
    <t>EX-2021-32603820-APN-DD#MS</t>
  </si>
  <si>
    <t>PD-2021-32603847-APN-DD#MS</t>
  </si>
  <si>
    <t>EX-2021-32622039-APN-DD#MS</t>
  </si>
  <si>
    <t>PD-2021-32622067-APN-DD#MS</t>
  </si>
  <si>
    <t>1405-00069215</t>
  </si>
  <si>
    <t>internet</t>
  </si>
  <si>
    <t>EX-2021-32637003-APN-DD#MS</t>
  </si>
  <si>
    <t>PD-2021-32637034-APN-DD#MS</t>
  </si>
  <si>
    <t>1405-00072554</t>
  </si>
  <si>
    <t>EX-2021-32640234-APN-DD#MS</t>
  </si>
  <si>
    <t>PD-2021-32640289-APN-DD#MS</t>
  </si>
  <si>
    <t>1405-00072555</t>
  </si>
  <si>
    <t>EX-2021-32642895-APN-DD#MS</t>
  </si>
  <si>
    <t>PD-2021-32642920-APN-DD#MS</t>
  </si>
  <si>
    <t>1405-00072556</t>
  </si>
  <si>
    <t>EX-2021-32651925-APN-DD#MS</t>
  </si>
  <si>
    <t>PD-2021-32651965-APN-DD#MS</t>
  </si>
  <si>
    <t>1405-00072557</t>
  </si>
  <si>
    <t>EX-2021-32655128-APN-DD#MS</t>
  </si>
  <si>
    <t>PD-2021-32655187-APN-DD#MS</t>
  </si>
  <si>
    <t>1405-00072558</t>
  </si>
  <si>
    <t>EX-2021-32657018-APN-DD#MS</t>
  </si>
  <si>
    <t>PD-2021-32657070-APN-DD#MS</t>
  </si>
  <si>
    <t>1405-00071606</t>
  </si>
  <si>
    <t>EX-2021-32659847-APN-DD#MS</t>
  </si>
  <si>
    <t>PD-2021-32659884-APN-DD#MS</t>
  </si>
  <si>
    <t>1405-00008896</t>
  </si>
  <si>
    <t>EX-2021-32661654-APN-DD#MS</t>
  </si>
  <si>
    <t>PD-2021-32661688-APN-DD#MS</t>
  </si>
  <si>
    <t>1405-00008900</t>
  </si>
  <si>
    <t>EX-2021-32663996-APN-DD#MS</t>
  </si>
  <si>
    <t>PD-2021-32664036-APN-DD#MS</t>
  </si>
  <si>
    <t>1405-00008902</t>
  </si>
  <si>
    <t>EX-2021-33060362-APN-DD#MS</t>
  </si>
  <si>
    <t>PD-2021-33060410-APN-DD#MS</t>
  </si>
  <si>
    <t>Depósito de Medicamentos</t>
  </si>
  <si>
    <t>2975B00096451</t>
  </si>
  <si>
    <t>ABONO POSICIONES OCUPADAS</t>
  </si>
  <si>
    <t>POSICIONES</t>
  </si>
  <si>
    <t>EX-2021-33064710-APN-DD#MS</t>
  </si>
  <si>
    <t>PD-2021-33064772-APN-DD#MS</t>
  </si>
  <si>
    <t>telefonia</t>
  </si>
  <si>
    <t>EX-2021-33068083-APN-DD#MS</t>
  </si>
  <si>
    <t>PD-2021-33068121-APN-DD#MS</t>
  </si>
  <si>
    <t>EX-2021-33077505-APN-DD#MS</t>
  </si>
  <si>
    <t>PD-2021-33077546-APN-DD#MS</t>
  </si>
  <si>
    <t>EX-2021-33100228-APN-DD#MS</t>
  </si>
  <si>
    <t>PD-2021-33100270-APN-DD#MS</t>
  </si>
  <si>
    <t>EX-2021-33125998-APN-DD#MS</t>
  </si>
  <si>
    <t>PD-2021-33126023-APN-DD#MS</t>
  </si>
  <si>
    <t>Dirección Nacional de Articulación de Coberturas</t>
  </si>
  <si>
    <t>EX-2021-33130640-APN-DD#MS</t>
  </si>
  <si>
    <t>PD-2021-33130677-APN-DD#MS</t>
  </si>
  <si>
    <t>Dirección de Salud Bucodental</t>
  </si>
  <si>
    <t>EX-2021-33134546-APN-DD#MS</t>
  </si>
  <si>
    <t>PD-2021-33134580-APN-DD#MS</t>
  </si>
  <si>
    <t>EX-2021-33136970-APN-DD#MS</t>
  </si>
  <si>
    <t>PD-2021-33137004-APN-DD#MS</t>
  </si>
  <si>
    <t>Subsecretaría de Calidad, Regulación y Fiscalización</t>
  </si>
  <si>
    <t>EX-2021-33148690-APN-DD#MS</t>
  </si>
  <si>
    <t>PD-2021-33148723-APN-DD#MS</t>
  </si>
  <si>
    <t>Dirección Nacional de Medicamentos y Tecnología Sanitaria</t>
  </si>
  <si>
    <t>EX-2021-33153186-APN-DD#MS</t>
  </si>
  <si>
    <t>PD-2021-33153223-APN-DD#MS</t>
  </si>
  <si>
    <t>EX-2021-33156726-APN-DD#MS</t>
  </si>
  <si>
    <t>PD-2021-33156757-APN-DD#MS</t>
  </si>
  <si>
    <t>Dirección Nacional de Epidemiolgía e Información Estratégica</t>
  </si>
  <si>
    <t>EX-2021-33162121-APN-DD#MS</t>
  </si>
  <si>
    <t>PD-2021-33162150-APN-DD#MS</t>
  </si>
  <si>
    <t>EX-2021-33165011-APN-DD#MS</t>
  </si>
  <si>
    <t>PD-2021-33165054-APN-DD#MS</t>
  </si>
  <si>
    <t>EX-2021-33167639-APN-DD#MS</t>
  </si>
  <si>
    <t>PD-2021-33167681-APN-DD#MS</t>
  </si>
  <si>
    <t>EX-2021-33486799-APN-DD#MS</t>
  </si>
  <si>
    <t>PD-2021-33486802-APN-DD#MS</t>
  </si>
  <si>
    <t>0002-00000242</t>
  </si>
  <si>
    <t>EX-2021-33487088-APN-DD#MS</t>
  </si>
  <si>
    <t>PD-2021-33487092-APN-DD#MS</t>
  </si>
  <si>
    <t>0002-00000243</t>
  </si>
  <si>
    <t>EX-2021-33487326-APN-DD#MS</t>
  </si>
  <si>
    <t>PD-2021-33487329-APN-DD#MS</t>
  </si>
  <si>
    <t>0002-00000244</t>
  </si>
  <si>
    <t>EX-2021-33487531-APN-DD#MS</t>
  </si>
  <si>
    <t>PD-2021-33487534-APN-DD#MS</t>
  </si>
  <si>
    <t>0002-00000245</t>
  </si>
  <si>
    <t>EX-2021-33487836-APN-DD#MS</t>
  </si>
  <si>
    <t>PD-2021-33487840-APN-DD#MS</t>
  </si>
  <si>
    <t>0002-00003235</t>
  </si>
  <si>
    <t>EX-2021-33488220-APN-DD#MS</t>
  </si>
  <si>
    <t>PD-2021-33488224-APN-DD#MS</t>
  </si>
  <si>
    <t>0002-00003236</t>
  </si>
  <si>
    <t>EX-2021-33488560-APN-DD#MS</t>
  </si>
  <si>
    <t>PD-2021-33488564-APN-DD#MS</t>
  </si>
  <si>
    <t>0002-00003237</t>
  </si>
  <si>
    <t>EX-2021-33488898-APN-DD#MS</t>
  </si>
  <si>
    <t>PD-2021-33488902-APN-DD#MS</t>
  </si>
  <si>
    <t>0002-00003238</t>
  </si>
  <si>
    <t>EX-2021-33738210-APN-DD#MS</t>
  </si>
  <si>
    <t>PD-2021-33738244-APN-DD#MS</t>
  </si>
  <si>
    <t>0007-00000271</t>
  </si>
  <si>
    <t>EX-2021-33853223-APN-DD#MS</t>
  </si>
  <si>
    <t>PD-2021-33853245-APN-DD#MS</t>
  </si>
  <si>
    <t>0006-00009853</t>
  </si>
  <si>
    <t>Servicio informativo</t>
  </si>
  <si>
    <t>EX-2021-33860849-APN-DD#MS</t>
  </si>
  <si>
    <t>PD-2021-33860868-APN-DD#MS</t>
  </si>
  <si>
    <t>0006-00009854</t>
  </si>
  <si>
    <t>EX-2021-34295551-APN-DD#MS</t>
  </si>
  <si>
    <t>PD-2021-34295733-APN-DD#MS</t>
  </si>
  <si>
    <t>0400B00000087</t>
  </si>
  <si>
    <t>LECTRUM 7.5MG X 1</t>
  </si>
  <si>
    <t>EX-2021-34515565-APN-DD#MS</t>
  </si>
  <si>
    <t>PD-2021-34515647-APN-DD#MS</t>
  </si>
  <si>
    <t>2467-40471584</t>
  </si>
  <si>
    <t>celulares</t>
  </si>
  <si>
    <t>EX-2021-34527350-APN-DD#MS</t>
  </si>
  <si>
    <t>PD-2021-34527397-APN-DD#MS</t>
  </si>
  <si>
    <t>2467-40881618</t>
  </si>
  <si>
    <t>EX-2021-34530199-APN-DD#MS</t>
  </si>
  <si>
    <t>PD-2021-34530248-APN-DD#MS</t>
  </si>
  <si>
    <t>2816-00033231</t>
  </si>
  <si>
    <t>EX-2021-34533154-APN-DD#MS</t>
  </si>
  <si>
    <t>PD-2021-34533196-APN-DD#MS</t>
  </si>
  <si>
    <t>2467-40881480</t>
  </si>
  <si>
    <t>EX-2021-34557190-APN-DD#MS</t>
  </si>
  <si>
    <t>PD-2021-34557229-APN-DD#MS</t>
  </si>
  <si>
    <t>EX-2021-34593992-APN-DD#MS</t>
  </si>
  <si>
    <t>PD-2021-34594041-APN-DD#MS</t>
  </si>
  <si>
    <t>0411-00011683</t>
  </si>
  <si>
    <t>EX-2021-34675305-APN-DD#MS</t>
  </si>
  <si>
    <t>PD-2021-34675344-APN-DD#MS</t>
  </si>
  <si>
    <t>ALQUILER INMUEBLE</t>
  </si>
  <si>
    <t>EX-2021-34680341-APN-DD#MS</t>
  </si>
  <si>
    <t>PD-2021-34680368-APN-DD#MS</t>
  </si>
  <si>
    <t>EX-2021-34756100-APN-DD#MS</t>
  </si>
  <si>
    <t>PD-2021-34756117-APN-DD#MS</t>
  </si>
  <si>
    <t>0028-00000665</t>
  </si>
  <si>
    <t>Euro (Austria)</t>
  </si>
  <si>
    <t>MAWB: 044-44033124</t>
  </si>
  <si>
    <t>EX-2021-35023705-APN-DD#MS</t>
  </si>
  <si>
    <t>PD-2021-35023735-APN-DD#MS</t>
  </si>
  <si>
    <t>EX-2021-35027232-APN-DD#MS</t>
  </si>
  <si>
    <t>PD-2021-35027282-APN-DD#MS</t>
  </si>
  <si>
    <t>EX-2021-35029511-APN-DD#MS</t>
  </si>
  <si>
    <t>PD-2021-35029550-APN-DD#MS</t>
  </si>
  <si>
    <t>EX-2021-35032127-APN-DD#MS</t>
  </si>
  <si>
    <t>PD-2021-35032159-APN-DD#MS</t>
  </si>
  <si>
    <t>EX-2021-35036018-APN-DD#MS</t>
  </si>
  <si>
    <t>PD-2021-35036056-APN-DD#MS</t>
  </si>
  <si>
    <t>EX-2021-35037841-APN-DD#MS</t>
  </si>
  <si>
    <t>PD-2021-35037872-APN-DD#MS</t>
  </si>
  <si>
    <t>EX-2021-35039537-APN-DD#MS</t>
  </si>
  <si>
    <t>PD-2021-35039573-APN-DD#MS</t>
  </si>
  <si>
    <t>EX-2021-35041432-APN-DD#MS</t>
  </si>
  <si>
    <t>PD-2021-35041468-APN-DD#MS</t>
  </si>
  <si>
    <t>EX-2021-35042901-APN-DD#MS</t>
  </si>
  <si>
    <t>PD-2021-35042932-APN-DD#MS</t>
  </si>
  <si>
    <t>EX-2021-35044641-APN-DD#MS</t>
  </si>
  <si>
    <t>PD-2021-35044677-APN-DD#MS</t>
  </si>
  <si>
    <t>EX-2021-35046088-APN-DD#MS</t>
  </si>
  <si>
    <t>PD-2021-35046124-APN-DD#MS</t>
  </si>
  <si>
    <t>EX-2021-35469293-APN-DD#MS</t>
  </si>
  <si>
    <t>PD-2021-35469383-APN-DD#MS</t>
  </si>
  <si>
    <t>Dirección Nacional de Abordaje Integral de Enfermedades no Transmisibles</t>
  </si>
  <si>
    <t>Servicio Mensual Noviembre 2020</t>
  </si>
  <si>
    <t>EX-2021-35477588-APN-DD#MS</t>
  </si>
  <si>
    <t>PD-2021-35477620-APN-DD#MS</t>
  </si>
  <si>
    <t>Servicio Mensual Diciembre  2020</t>
  </si>
  <si>
    <t>Servicio Mensual Diciembre 2020</t>
  </si>
  <si>
    <t>EX-2021-35481474-APN-DD#MS</t>
  </si>
  <si>
    <t>PD-2021-35481529-APN-DD#MS</t>
  </si>
  <si>
    <t>Servicio Mensual Multifunción Enero 2020</t>
  </si>
  <si>
    <t>Servicio Mensual Enero 2020</t>
  </si>
  <si>
    <t>EX-2021-35484015-APN-DD#MS</t>
  </si>
  <si>
    <t>PD-2021-35484059-APN-DD#MS</t>
  </si>
  <si>
    <t>Servicio Mensual Multifunción Febrero 2021</t>
  </si>
  <si>
    <t>Servicio Mensual Febrero 2021</t>
  </si>
  <si>
    <t>EX-2021-35488339-APN-DD#MS</t>
  </si>
  <si>
    <t>PD-2021-35488366-APN-DD#MS</t>
  </si>
  <si>
    <t>Servicio Mensual Multifunción Marzo 2021</t>
  </si>
  <si>
    <t>Servicio Mensual Marzo 2021</t>
  </si>
  <si>
    <t>EX-2021-35667311-APN-DD#MS</t>
  </si>
  <si>
    <t>PD-2021-35667318-APN-DD#MS</t>
  </si>
  <si>
    <t>Programa REMEDIAR</t>
  </si>
  <si>
    <t>2975B00096419</t>
  </si>
  <si>
    <t>Postal</t>
  </si>
  <si>
    <t>EX-2021-35668027-APN-DD#MS</t>
  </si>
  <si>
    <t>PD-2021-35668036-APN-DD#MS</t>
  </si>
  <si>
    <t>2975B00096379</t>
  </si>
  <si>
    <t>EX-2021-35668718-APN-DD#MS</t>
  </si>
  <si>
    <t>PD-2021-35668724-APN-DD#MS</t>
  </si>
  <si>
    <t>2975B00096418</t>
  </si>
  <si>
    <t>EX-2021-35669136-APN-DD#MS</t>
  </si>
  <si>
    <t>PD-2021-35669147-APN-DD#MS</t>
  </si>
  <si>
    <t>2975B00096436</t>
  </si>
  <si>
    <t>Telegrafia</t>
  </si>
  <si>
    <t>EX-2021-36250005-APN-DD#MS</t>
  </si>
  <si>
    <t>PD-2021-36250037-APN-DD#MS</t>
  </si>
  <si>
    <t>impresion de folleteria</t>
  </si>
  <si>
    <t>EX-2021-36371854-APN-DD#MS</t>
  </si>
  <si>
    <t>PD-2021-36371861-APN-DD#MS</t>
  </si>
  <si>
    <t>2975B00096573</t>
  </si>
  <si>
    <t>Distribucion</t>
  </si>
  <si>
    <t>EX-2021-36522320-APN-DD#MS</t>
  </si>
  <si>
    <t>PD-2021-36522394-APN-DD#MS</t>
  </si>
  <si>
    <t>0007B00014011</t>
  </si>
  <si>
    <t>Alquiler de fotocopiadora</t>
  </si>
  <si>
    <t>meses</t>
  </si>
  <si>
    <t>EX-2021-36530248-APN-DD#MS</t>
  </si>
  <si>
    <t>PD-2021-36530314-APN-DD#MS</t>
  </si>
  <si>
    <t>0007B00014012</t>
  </si>
  <si>
    <t>EX-2021-36536146-APN-DD#MS</t>
  </si>
  <si>
    <t>PD-2021-36536187-APN-DD#MS</t>
  </si>
  <si>
    <t>0007B00014013</t>
  </si>
  <si>
    <t>EX-2021-36540518-APN-DD#MS</t>
  </si>
  <si>
    <t>PD-2021-36540593-APN-DD#MS</t>
  </si>
  <si>
    <t>0007B00014014</t>
  </si>
  <si>
    <t>EX-2021-36548132-APN-DD#MS</t>
  </si>
  <si>
    <t>PD-2021-36548202-APN-DD#MS</t>
  </si>
  <si>
    <t>0007B00013996</t>
  </si>
  <si>
    <t>EX-2021-36976474-APN-DD#MS</t>
  </si>
  <si>
    <t>PD-2021-36976510-APN-DD#MS</t>
  </si>
  <si>
    <t>0411-00011701</t>
  </si>
  <si>
    <t>EX-2021-37394247-APN-DD#MS</t>
  </si>
  <si>
    <t>PD-2021-37394290-APN-DD#MS</t>
  </si>
  <si>
    <t>0007-000000272</t>
  </si>
  <si>
    <t>EX-2021-37660551-APN-DD#MS</t>
  </si>
  <si>
    <t>PD-2021-37660557-APN-DD#MS</t>
  </si>
  <si>
    <t>2975-00096620</t>
  </si>
  <si>
    <t>EX-2021-37666397-APN-DD#MS</t>
  </si>
  <si>
    <t>PD-2021-37666404-APN-DD#MS</t>
  </si>
  <si>
    <t>0411-00011704</t>
  </si>
  <si>
    <t>EX-2021-37870897-APN-DD#MS</t>
  </si>
  <si>
    <t>PD-2021-37870968-APN-DD#MS</t>
  </si>
  <si>
    <t>0003-00018629</t>
  </si>
  <si>
    <t>LUMIVA COMP.REC.X 120</t>
  </si>
  <si>
    <t>EX-2021-38078703-APN-DD#MS</t>
  </si>
  <si>
    <t>PD-2021-38078710-APN-DD#MS</t>
  </si>
  <si>
    <t>2975B00096632</t>
  </si>
  <si>
    <t>EX-2021-38081569-APN-DD#MS</t>
  </si>
  <si>
    <t>PD-2021-38081576-APN-DD#MS</t>
  </si>
  <si>
    <t>2975B00096631</t>
  </si>
  <si>
    <t>EX-2021-38082027-APN-DD#MS</t>
  </si>
  <si>
    <t>PD-2021-38082038-APN-DD#MS</t>
  </si>
  <si>
    <t>2975B00096630</t>
  </si>
  <si>
    <t>EX-2021-38267206-APN-DD#MS</t>
  </si>
  <si>
    <t>PD-2021-38267212-APN-DD#MS</t>
  </si>
  <si>
    <t>2975B00096579</t>
  </si>
  <si>
    <t>EX-2021-38556949-APN-DD#MS</t>
  </si>
  <si>
    <t>PD-2021-38556991-APN-DD#MS</t>
  </si>
  <si>
    <t>0002B00000802</t>
  </si>
  <si>
    <t>Alquiler de Central Telef. MD110. Abril 2021</t>
  </si>
  <si>
    <t>EX-2021-38569571-APN-DD#MS</t>
  </si>
  <si>
    <t>PD-2021-38569634-APN-DD#MS</t>
  </si>
  <si>
    <t>0411-00011733</t>
  </si>
  <si>
    <t>EX-2021-38867851-APN-DD#MS</t>
  </si>
  <si>
    <t>PD-2021-38867884-APN-DD#MS</t>
  </si>
  <si>
    <t>EX-2021-38872041-APN-DD#MS</t>
  </si>
  <si>
    <t>PD-2021-38872076-APN-DD#MS</t>
  </si>
  <si>
    <t>EX-2021-38876236-APN-DD#MS</t>
  </si>
  <si>
    <t>PD-2021-38876274-APN-DD#MS</t>
  </si>
  <si>
    <t>EX-2021-38882788-APN-DD#MS</t>
  </si>
  <si>
    <t>PD-2021-38882813-APN-DD#MS</t>
  </si>
  <si>
    <t>Alquiler oficinas 4° "E", "G" y "H" Edificio Lima 355, CABA. Mes de abril 2021</t>
  </si>
  <si>
    <t>EX-2021-38884137-APN-DD#MS</t>
  </si>
  <si>
    <t>PD-2021-38884177-APN-DD#MS</t>
  </si>
  <si>
    <t>EX-2021-38967558-APN-DD#MS</t>
  </si>
  <si>
    <t>PD-2021-38967600-APN-DD#MS</t>
  </si>
  <si>
    <t>9905-01202486 18</t>
  </si>
  <si>
    <t>EX-2021-39082456-APN-DD#MS</t>
  </si>
  <si>
    <t>PD-2021-39082631-APN-DD#MS</t>
  </si>
  <si>
    <t>0411-00011742</t>
  </si>
  <si>
    <t>EX-2021-39103181-APN-DD#MS</t>
  </si>
  <si>
    <t>PD-2021-39103222-APN-DD#MS</t>
  </si>
  <si>
    <t>Servicio Mensual Multifunción Abril 2021</t>
  </si>
  <si>
    <t>Servicio Mensual Abril 2021</t>
  </si>
  <si>
    <t>EX-2021-39230376-APN-DD#MS</t>
  </si>
  <si>
    <t>PD-2021-39230396-APN-DD#MS</t>
  </si>
  <si>
    <t>Dirección de Comunicación Institucional</t>
  </si>
  <si>
    <t>EX-2021-39490309-APN-DD#MS</t>
  </si>
  <si>
    <t>PD-2021-39490357-APN-DD#MS</t>
  </si>
  <si>
    <t xml:space="preserve">Vimizin </t>
  </si>
  <si>
    <t>5MG. X 5ML</t>
  </si>
  <si>
    <t>EX-2021-39810971-APN-DD#MS</t>
  </si>
  <si>
    <t>PD-2021-39810994-APN-DD#MS</t>
  </si>
  <si>
    <t>0007-00000275</t>
  </si>
  <si>
    <t>GASTOS EN ORIGEN POR TRANSPORTE DE VACUNA COVID-19</t>
  </si>
  <si>
    <t>EX-2021-39814961-APN-DD#MS</t>
  </si>
  <si>
    <t>PD-2021-39815053-APN-DD#MS</t>
  </si>
  <si>
    <t>0007-00000276</t>
  </si>
  <si>
    <t>EX-2021-39898912-APN-DD#MS</t>
  </si>
  <si>
    <t>PD-2021-39898977-APN-DD#MS</t>
  </si>
  <si>
    <t>0009A00000344</t>
  </si>
  <si>
    <t>EX-2021-39928145-APN-DD#MS</t>
  </si>
  <si>
    <t>PD-2021-39928185-APN-DD#MS</t>
  </si>
  <si>
    <t>VENTILADOR PARA CUIDADOS INTENSIVOS LUFT 3</t>
  </si>
  <si>
    <t>EX-2021-40018289-APN-DD#MS</t>
  </si>
  <si>
    <t>PD-2021-40018321-APN-DD#MS</t>
  </si>
  <si>
    <t>0006-00001400</t>
  </si>
  <si>
    <t>EX-2021-40026423-APN-DD#MS</t>
  </si>
  <si>
    <t>PD-2021-40026460-APN-DD#MS</t>
  </si>
  <si>
    <t>0006-00001401</t>
  </si>
  <si>
    <t>EX-2021-40028538-APN-DD#MS</t>
  </si>
  <si>
    <t>PD-2021-40028564-APN-DD#MS</t>
  </si>
  <si>
    <t>0006-00001402</t>
  </si>
  <si>
    <t>EX-2021-40031467-APN-DD#MS</t>
  </si>
  <si>
    <t>PD-2021-40031492-APN-DD#MS</t>
  </si>
  <si>
    <t>B-0006-00001403</t>
  </si>
  <si>
    <t>EX-2021-40033486-APN-DD#MS</t>
  </si>
  <si>
    <t>PD-2021-40033525-APN-DD#MS</t>
  </si>
  <si>
    <t>0006-00001404</t>
  </si>
  <si>
    <t>AREA MEDICAMENTOS DSETSHYT (Dirección de Respuesta al VIH, ITS, Hepatitis Virales y Tuberculosis)</t>
  </si>
  <si>
    <t>EX-2021-40050447-APN-DD#MS</t>
  </si>
  <si>
    <t>PD-2021-40050485-APN-DD#MS</t>
  </si>
  <si>
    <t>EX-2021-40320525-APN-DD#MS</t>
  </si>
  <si>
    <t>PD-2021-40320540-APN-DD#MS</t>
  </si>
  <si>
    <t>0028-00000700</t>
  </si>
  <si>
    <t>MAWB: 044-44033150</t>
  </si>
  <si>
    <t>EX-2021-40848322-APN-DD#MS</t>
  </si>
  <si>
    <t>PD-2021-40848330-APN-DD#MS</t>
  </si>
  <si>
    <t>Expensas</t>
  </si>
  <si>
    <t>EX-2021-40850211-APN-DD#MS</t>
  </si>
  <si>
    <t>PD-2021-40850213-APN-DD#MS</t>
  </si>
  <si>
    <t>EX-2021-40850643-APN-DD#MS</t>
  </si>
  <si>
    <t>PD-2021-40850646-APN-DD#MS</t>
  </si>
  <si>
    <t>EX-2021-40909484-APN-DD#MS</t>
  </si>
  <si>
    <t>PD-2021-40909493-APN-DD#MS</t>
  </si>
  <si>
    <t>Alquiler de oficina ubicada en Piedras 77, 1er piso, unidad complementaria y tres cocheras</t>
  </si>
  <si>
    <t>EX-2021-41026514-APN-DD#MS</t>
  </si>
  <si>
    <t>PD-2021-41026553-APN-DD#MS</t>
  </si>
  <si>
    <t>0003-00018829</t>
  </si>
  <si>
    <t>CEREZYME 400 U</t>
  </si>
  <si>
    <t>EX-2021-41118055-APN-DD#MS</t>
  </si>
  <si>
    <t>PD-2021-41118097-APN-DD#MS</t>
  </si>
  <si>
    <t>2975B00096672</t>
  </si>
  <si>
    <t>EX-2021-41141633-APN-DD#MS</t>
  </si>
  <si>
    <t>PD-2021-41141678-APN-DD#MS</t>
  </si>
  <si>
    <t>EX-2021-41184121-APN-DD#MS</t>
  </si>
  <si>
    <t>PD-2021-41184150-APN-DD#MS</t>
  </si>
  <si>
    <t>2975B00097231</t>
  </si>
  <si>
    <t>Excedentes</t>
  </si>
  <si>
    <t>EX-2021-41247038-APN-DD#MS</t>
  </si>
  <si>
    <t>PD-2021-41247069-APN-DD#MS</t>
  </si>
  <si>
    <t>2975B00096383</t>
  </si>
  <si>
    <t>EX-2021-41287725-APN-DD#MS</t>
  </si>
  <si>
    <t>PD-2021-41287784-APN-DD#MS</t>
  </si>
  <si>
    <t>EX-2021-41295101-APN-DD#MS</t>
  </si>
  <si>
    <t>PD-2021-41295145-APN-DD#MS</t>
  </si>
  <si>
    <t>2975B00096850</t>
  </si>
  <si>
    <t>EX-2021-41295844-APN-DD#MS</t>
  </si>
  <si>
    <t>PD-2021-41295882-APN-DD#MS</t>
  </si>
  <si>
    <t>2975b00097226</t>
  </si>
  <si>
    <t>Servicios Postales</t>
  </si>
  <si>
    <t>envios</t>
  </si>
  <si>
    <t>EX-2021-41298980-APN-DD#MS</t>
  </si>
  <si>
    <t>PD-2021-41299018-APN-DD#MS</t>
  </si>
  <si>
    <t>2975b00097225</t>
  </si>
  <si>
    <t>EX-2021-41304631-APN-DD#MS</t>
  </si>
  <si>
    <t>PD-2021-41304671-APN-DD#MS</t>
  </si>
  <si>
    <t>2975B00097142</t>
  </si>
  <si>
    <t>TELEGRAMAS</t>
  </si>
  <si>
    <t>EX-2021-41306136-APN-DD#MS</t>
  </si>
  <si>
    <t>PD-2021-41306189-APN-DD#MS</t>
  </si>
  <si>
    <t>2975B00096849</t>
  </si>
  <si>
    <t>EX-2021-41307939-APN-DD#MS</t>
  </si>
  <si>
    <t>PD-2021-41307972-APN-DD#MS</t>
  </si>
  <si>
    <t>2975B00097139</t>
  </si>
  <si>
    <t>EX-2021-41347593-APN-DD#MS</t>
  </si>
  <si>
    <t>PD-2021-41347627-APN-DD#MS</t>
  </si>
  <si>
    <t>2975B00096667</t>
  </si>
  <si>
    <t>EX-2021-41350272-APN-DD#MS</t>
  </si>
  <si>
    <t>PD-2021-41350289-APN-DD#MS</t>
  </si>
  <si>
    <t>2975B00096666</t>
  </si>
  <si>
    <t>EX-2021-41516330-APN-DD#MS</t>
  </si>
  <si>
    <t>PD-2021-41516377-APN-DD#MS</t>
  </si>
  <si>
    <t>Servicio Mensual Multifunción Mayo 2021</t>
  </si>
  <si>
    <t>Servicio Mensual Mayo 2021</t>
  </si>
  <si>
    <t>EX-2021-41630700-APN-DD#MS</t>
  </si>
  <si>
    <t>PD-2021-41630743-APN-DD#MS</t>
  </si>
  <si>
    <t>0009A00000100</t>
  </si>
  <si>
    <t>EX-2021-41683760-APN-DD#MS</t>
  </si>
  <si>
    <t>PD-2021-41683796-APN-DD#MS</t>
  </si>
  <si>
    <t>0006-00009885</t>
  </si>
  <si>
    <t>EX-2021-41876522-APN-DD#MS</t>
  </si>
  <si>
    <t>PD-2021-41876532-APN-DD#MS</t>
  </si>
  <si>
    <t>0411-00011750</t>
  </si>
  <si>
    <t>EX-2021-42402123-APN-DD#MS</t>
  </si>
  <si>
    <t>PD-2021-42402156-APN-DD#MS</t>
  </si>
  <si>
    <t>EX-2021-42406434-APN-DD#MS</t>
  </si>
  <si>
    <t>PD-2021-42406478-APN-DD#MS</t>
  </si>
  <si>
    <t>EX-2021-42410334-APN-DD#MS</t>
  </si>
  <si>
    <t>PD-2021-42410439-APN-DD#MS</t>
  </si>
  <si>
    <t>EX-2021-42415238-APN-DD#MS</t>
  </si>
  <si>
    <t>PD-2021-42415264-APN-DD#MS</t>
  </si>
  <si>
    <t>EX-2021-42420369-APN-DD#MS</t>
  </si>
  <si>
    <t>PD-2021-42420421-APN-DD#MS</t>
  </si>
  <si>
    <t>EX-2021-42495485-APN-DD#MS</t>
  </si>
  <si>
    <t>PD-2021-42495526-APN-DD#MS</t>
  </si>
  <si>
    <t>EX-2021-42497964-APN-DD#MS</t>
  </si>
  <si>
    <t>PD-2021-42498000-APN-DD#MS</t>
  </si>
  <si>
    <t>EX-2021-42501246-APN-DD#MS</t>
  </si>
  <si>
    <t>PD-2021-42501283-APN-DD#MS</t>
  </si>
  <si>
    <t>EX-2021-42503719-APN-DD#MS</t>
  </si>
  <si>
    <t>PD-2021-42503771-APN-DD#MS</t>
  </si>
  <si>
    <t>EX-2021-42505804-APN-DD#MS</t>
  </si>
  <si>
    <t>PD-2021-42505842-APN-DD#MS</t>
  </si>
  <si>
    <t>EX-2021-42507839-APN-DD#MS</t>
  </si>
  <si>
    <t>PD-2021-42507908-APN-DD#MS</t>
  </si>
  <si>
    <t>EX-2021-42510799-APN-DD#MS</t>
  </si>
  <si>
    <t>PD-2021-42510835-APN-DD#MS</t>
  </si>
  <si>
    <t>EX-2021-42513013-APN-DD#MS</t>
  </si>
  <si>
    <t>PD-2021-42513054-APN-DD#MS</t>
  </si>
  <si>
    <t>EX-2021-42514917-APN-DD#MS</t>
  </si>
  <si>
    <t>PD-2021-42514973-APN-DD#MS</t>
  </si>
  <si>
    <t>EX-2021-42516813-APN-DD#MS</t>
  </si>
  <si>
    <t>PD-2021-42516850-APN-DD#MS</t>
  </si>
  <si>
    <t>EX-2021-42518578-APN-DD#MS</t>
  </si>
  <si>
    <t>PD-2021-42518628-APN-DD#MS</t>
  </si>
  <si>
    <t>EX-2021-42520369-APN-DD#MS</t>
  </si>
  <si>
    <t>PD-2021-42520417-APN-DD#MS</t>
  </si>
  <si>
    <t>EX-2021-42528969-APN-DD#MS</t>
  </si>
  <si>
    <t>PD-2021-42528997-APN-DD#MS</t>
  </si>
  <si>
    <t>EX-2021-42530795-APN-DD#MS</t>
  </si>
  <si>
    <t>PD-2021-42530956-APN-DD#MS</t>
  </si>
  <si>
    <t>EX-2021-42534506-APN-DD#MS</t>
  </si>
  <si>
    <t>PD-2021-42534539-APN-DD#MS</t>
  </si>
  <si>
    <t>EX-2021-42536753-APN-DD#MS</t>
  </si>
  <si>
    <t>PD-2021-42536789-APN-DD#MS</t>
  </si>
  <si>
    <t>EX-2021-42538749-APN-DD#MS</t>
  </si>
  <si>
    <t>PD-2021-42538776-APN-DD#MS</t>
  </si>
  <si>
    <t>EX-2021-42541228-APN-DD#MS</t>
  </si>
  <si>
    <t>PD-2021-42541256-APN-DD#MS</t>
  </si>
  <si>
    <t>EX-2021-42543511-APN-DD#MS</t>
  </si>
  <si>
    <t>PD-2021-42543541-APN-DD#MS</t>
  </si>
  <si>
    <t>EX-2021-42547165-APN-DD#MS</t>
  </si>
  <si>
    <t>PD-2021-42547195-APN-DD#MS</t>
  </si>
  <si>
    <t>EX-2021-42549432-APN-DD#MS</t>
  </si>
  <si>
    <t>PD-2021-42549461-APN-DD#MS</t>
  </si>
  <si>
    <t>EX-2021-42551433-APN-DD#MS</t>
  </si>
  <si>
    <t>PD-2021-42551468-APN-DD#MS</t>
  </si>
  <si>
    <t>EX-2021-42552511-APN-DD#MS</t>
  </si>
  <si>
    <t>PD-2021-42552541-APN-DD#MS</t>
  </si>
  <si>
    <t>EX-2021-42554082-APN-DD#MS</t>
  </si>
  <si>
    <t>PD-2021-42554120-APN-DD#MS</t>
  </si>
  <si>
    <t>EX-2021-42556323-APN-DD#MS</t>
  </si>
  <si>
    <t>PD-2021-42556363-APN-DD#MS</t>
  </si>
  <si>
    <t>EX-2021-42558306-APN-DD#MS</t>
  </si>
  <si>
    <t>PD-2021-42558344-APN-DD#MS</t>
  </si>
  <si>
    <t>EX-2021-42563046-APN-DD#MS</t>
  </si>
  <si>
    <t>PD-2021-42563083-APN-DD#MS</t>
  </si>
  <si>
    <t>EX-2021-42564956-APN-DD#MS</t>
  </si>
  <si>
    <t>PD-2021-42565011-APN-DD#MS</t>
  </si>
  <si>
    <t>EX-2021-42566902-APN-DD#MS</t>
  </si>
  <si>
    <t>PD-2021-42566951-APN-DD#MS</t>
  </si>
  <si>
    <t>EX-2021-42569647-APN-DD#MS</t>
  </si>
  <si>
    <t>PD-2021-42569701-APN-DD#MS</t>
  </si>
  <si>
    <t>EX-2021-42571411-APN-DD#MS</t>
  </si>
  <si>
    <t>PD-2021-42571464-APN-DD#MS</t>
  </si>
  <si>
    <t>EX-2021-42574269-APN-DD#MS</t>
  </si>
  <si>
    <t>PD-2021-42574314-APN-DD#MS</t>
  </si>
  <si>
    <t>OFICIALIZACION TRAMITACION VERIFICACION Y LIBERACION DESPACHPOON</t>
  </si>
  <si>
    <t>EX-2021-42586141-APN-DD#MS</t>
  </si>
  <si>
    <t>PD-2021-42586184-APN-DD#MS</t>
  </si>
  <si>
    <t>EX-2021-42588673-APN-DD#MS</t>
  </si>
  <si>
    <t>PD-2021-42588712-APN-DD#MS</t>
  </si>
  <si>
    <t>EX-2021-42590471-APN-DD#MS</t>
  </si>
  <si>
    <t>PD-2021-42590513-APN-DD#MS</t>
  </si>
  <si>
    <t>EX-2021-42600436-APN-DD#MS</t>
  </si>
  <si>
    <t>PD-2021-42600475-APN-DD#MS</t>
  </si>
  <si>
    <t>EX-2021-42603681-APN-DD#MS</t>
  </si>
  <si>
    <t>PD-2021-42603710-APN-DD#MS</t>
  </si>
  <si>
    <t>EX-2021-42611329-APN-DD#MS</t>
  </si>
  <si>
    <t>PD-2021-42611378-APN-DD#MS</t>
  </si>
  <si>
    <t>EX-2021-42611518-APN-DD#MS</t>
  </si>
  <si>
    <t>PD-2021-42611565-APN-DD#MS</t>
  </si>
  <si>
    <t>EX-2021-42615199-APN-DD#MS</t>
  </si>
  <si>
    <t>PD-2021-42615246-APN-DD#MS</t>
  </si>
  <si>
    <t>EX-2021-42617605-APN-DD#MS</t>
  </si>
  <si>
    <t>PD-2021-42617645-APN-DD#MS</t>
  </si>
  <si>
    <t>EX-2021-42619545-APN-DD#MS</t>
  </si>
  <si>
    <t>PD-2021-42619581-APN-DD#MS</t>
  </si>
  <si>
    <t>EX-2021-42787194-APN-DD#MS</t>
  </si>
  <si>
    <t>PD-2021-42787220-APN-DD#MS</t>
  </si>
  <si>
    <t>0082-00000150</t>
  </si>
  <si>
    <t>MAWB: 044-44033161</t>
  </si>
  <si>
    <t>EX-2021-42789936-APN-DD#MS</t>
  </si>
  <si>
    <t>PD-2021-42789964-APN-DD#MS</t>
  </si>
  <si>
    <t>0082-00000152</t>
  </si>
  <si>
    <t>MAWB: 044-44033183</t>
  </si>
  <si>
    <t>EX-2021-42900839-APN-DD#MS</t>
  </si>
  <si>
    <t>PD-2021-42900917-APN-DD#MS</t>
  </si>
  <si>
    <t>Comunicación Institucional</t>
  </si>
  <si>
    <t>B-0003-00032310</t>
  </si>
  <si>
    <t>EX-2021-43160688-APN-DD#MS</t>
  </si>
  <si>
    <t>PD-2021-43160738-APN-DD#MS</t>
  </si>
  <si>
    <t>Secretaría de Gestión Administrativa</t>
  </si>
  <si>
    <t>0411-00011760</t>
  </si>
  <si>
    <t>EX-2021-43501644-APN-DD#MS</t>
  </si>
  <si>
    <t>PD-2021-43501687-APN-DD#MS</t>
  </si>
  <si>
    <t>Subsecretaría de Estrategias Sanitarias</t>
  </si>
  <si>
    <t>2104-00000116</t>
  </si>
  <si>
    <t>Abacavir solución oral 240 ml 50%</t>
  </si>
  <si>
    <t>EX-2021-43505821-APN-DD#MS</t>
  </si>
  <si>
    <t>PD-2021-43505857-APN-DD#MS</t>
  </si>
  <si>
    <t>2104-00000117</t>
  </si>
  <si>
    <t>EX-2021-43510075-APN-DD#MS</t>
  </si>
  <si>
    <t>PD-2021-43510102-APN-DD#MS</t>
  </si>
  <si>
    <t>EX-2021-43520889-APN-DD#MS</t>
  </si>
  <si>
    <t>PD-2021-43520924-APN-DD#MS</t>
  </si>
  <si>
    <t>0007B00014206</t>
  </si>
  <si>
    <t>EX-2021-43584196-APN-DD#MS</t>
  </si>
  <si>
    <t>PD-2021-43584224-APN-DD#MS</t>
  </si>
  <si>
    <t>0007B00014216</t>
  </si>
  <si>
    <t>EX-2021-43643031-APN-DD#MS</t>
  </si>
  <si>
    <t>PD-2021-43643067-APN-DD#MS</t>
  </si>
  <si>
    <t>Dirección General de Proyectos con Financiamiento Externo</t>
  </si>
  <si>
    <t>Tiquet factura</t>
  </si>
  <si>
    <t>EX-2021-43656042-APN-DD#MS</t>
  </si>
  <si>
    <t>PD-2021-43656085-APN-DD#MS</t>
  </si>
  <si>
    <t>EX-2021-43670335-APN-DD#MS</t>
  </si>
  <si>
    <t>PD-2021-43670365-APN-DD#MS</t>
  </si>
  <si>
    <t>EX-2021-43675659-APN-DD#MS</t>
  </si>
  <si>
    <t>PD-2021-43675704-APN-DD#MS</t>
  </si>
  <si>
    <t>1405-00073982</t>
  </si>
  <si>
    <t>EX-2021-43677463-APN-DD#MS</t>
  </si>
  <si>
    <t>PD-2021-43677485-APN-DD#MS</t>
  </si>
  <si>
    <t>1405-00074883</t>
  </si>
  <si>
    <t>EX-2021-43680538-APN-DD#MS</t>
  </si>
  <si>
    <t>PD-2021-43680566-APN-DD#MS</t>
  </si>
  <si>
    <t>1405-00074884</t>
  </si>
  <si>
    <t>EX-2021-43683449-APN-DD#MS</t>
  </si>
  <si>
    <t>PD-2021-43683488-APN-DD#MS</t>
  </si>
  <si>
    <t>1405-00074885</t>
  </si>
  <si>
    <t>EX-2021-43685576-APN-DD#MS</t>
  </si>
  <si>
    <t>PD-2021-43685601-APN-DD#MS</t>
  </si>
  <si>
    <t>1405-00074886</t>
  </si>
  <si>
    <t>EX-2021-43687524-APN-DD#MS</t>
  </si>
  <si>
    <t>PD-2021-43687568-APN-DD#MS</t>
  </si>
  <si>
    <t>1405-00074887</t>
  </si>
  <si>
    <t>EX-2021-43689387-APN-DD#MS</t>
  </si>
  <si>
    <t>PD-2021-43689494-APN-DD#MS</t>
  </si>
  <si>
    <t>1405-00009980</t>
  </si>
  <si>
    <t>EX-2021-43691306-APN-DD#MS</t>
  </si>
  <si>
    <t>PD-2021-43691359-APN-DD#MS</t>
  </si>
  <si>
    <t>EX-2021-43693912-APN-DD#MS</t>
  </si>
  <si>
    <t>PD-2021-43693956-APN-DD#MS</t>
  </si>
  <si>
    <t>1405-00009607</t>
  </si>
  <si>
    <t>EX-2021-43695815-APN-DD#MS</t>
  </si>
  <si>
    <t>PD-2021-43695845-APN-DD#MS</t>
  </si>
  <si>
    <t>EX-2021-43696074-APN-DD#MS</t>
  </si>
  <si>
    <t>PD-2021-43696115-APN-DD#MS</t>
  </si>
  <si>
    <t>1405-00009608</t>
  </si>
  <si>
    <t>EX-2021-43700190-APN-DD#MS</t>
  </si>
  <si>
    <t>PD-2021-43700220-APN-DD#MS</t>
  </si>
  <si>
    <t>EX-2021-43713365-APN-DD#MS</t>
  </si>
  <si>
    <t>PD-2021-43713422-APN-DD#MS</t>
  </si>
  <si>
    <t>EX-2021-43720312-APN-DD#MS</t>
  </si>
  <si>
    <t>PD-2021-43720349-APN-DD#MS</t>
  </si>
  <si>
    <t>EX-2021-43727296-APN-DD#MS</t>
  </si>
  <si>
    <t>PD-2021-43727335-APN-DD#MS</t>
  </si>
  <si>
    <t>EX-2021-43730718-APN-DD#MS</t>
  </si>
  <si>
    <t>PD-2021-43730765-APN-DD#MS</t>
  </si>
  <si>
    <t>EX-2021-44737557-APN-DD#MS</t>
  </si>
  <si>
    <t>PD-2021-44737597-APN-DD#MS</t>
  </si>
  <si>
    <t>2037B00002532</t>
  </si>
  <si>
    <t>EX-2021-44900467-APN-DD#MS</t>
  </si>
  <si>
    <t>PD-2021-44900495-APN-DD#MS</t>
  </si>
  <si>
    <t>3-35767</t>
  </si>
  <si>
    <t>Implante Coclear Nucleus Freedom con Procesador CP910</t>
  </si>
  <si>
    <t>EX-2021-44907261-APN-DD#MS</t>
  </si>
  <si>
    <t>PD-2021-44907282-APN-DD#MS</t>
  </si>
  <si>
    <t>3-35765</t>
  </si>
  <si>
    <t>Implante Osteointegrado Baha ATTRACT</t>
  </si>
  <si>
    <t>EX-2021-44911804-APN-DD#MS</t>
  </si>
  <si>
    <t>PD-2021-44911832-APN-DD#MS</t>
  </si>
  <si>
    <t>3-35762</t>
  </si>
  <si>
    <t>Implante Osteointegrado Baha CONNECT con Procesador BAHA 5</t>
  </si>
  <si>
    <t>EX-2021-45179455-APN-DD#MS</t>
  </si>
  <si>
    <t>PD-2021-45179499-APN-DD#MS</t>
  </si>
  <si>
    <t>0006-00051900</t>
  </si>
  <si>
    <t>Sistema armada 5 niveles; cage lumbar; drill; sustitutos óseos</t>
  </si>
  <si>
    <t>EX-2021-45254924-APN-DD#MS</t>
  </si>
  <si>
    <t>PD-2021-45254941-APN-DD#MS</t>
  </si>
  <si>
    <t>2467-41280156</t>
  </si>
  <si>
    <t>EX-2021-45260634-APN-DD#MS</t>
  </si>
  <si>
    <t>PD-2021-45260671-APN-DD#MS</t>
  </si>
  <si>
    <t>2467-41280294</t>
  </si>
  <si>
    <t>EX-2021-45284285-APN-DD#MS</t>
  </si>
  <si>
    <t>PD-2021-45284325-APN-DD#MS</t>
  </si>
  <si>
    <t>EX-2021-45299790-APN-DD#MS</t>
  </si>
  <si>
    <t>PD-2021-45299821-APN-DD#MS</t>
  </si>
  <si>
    <t>0007B00014242</t>
  </si>
  <si>
    <t>EX-2021-45303423-APN-DD#MS</t>
  </si>
  <si>
    <t>PD-2021-45303452-APN-DD#MS</t>
  </si>
  <si>
    <t>0007B00014243</t>
  </si>
  <si>
    <t>EX-2021-45351992-APN-DD#MS</t>
  </si>
  <si>
    <t>PD-2021-45352031-APN-DD#MS</t>
  </si>
  <si>
    <t>Alquiler fotocopiadora</t>
  </si>
  <si>
    <t>EX-2021-46705162-APN-DD#MS</t>
  </si>
  <si>
    <t>PD-2021-46705178-APN-DD#MS</t>
  </si>
  <si>
    <t>0007-00000279</t>
  </si>
  <si>
    <t>VACUNAS COVID 19</t>
  </si>
  <si>
    <t>VUELO AEREO</t>
  </si>
  <si>
    <t>EX-2021-46710872-APN-DD#MS</t>
  </si>
  <si>
    <t>PD-2021-46710890-APN-DD#MS</t>
  </si>
  <si>
    <t>0007-00000278</t>
  </si>
  <si>
    <t>EX-2021-46714802-APN-DD#MS</t>
  </si>
  <si>
    <t>PD-2021-46714827-APN-DD#MS</t>
  </si>
  <si>
    <t xml:space="preserve">Alquiler mensual fotocopiadora </t>
  </si>
  <si>
    <t>EX-2021-46718071-APN-DD#MS</t>
  </si>
  <si>
    <t>PD-2021-46718096-APN-DD#MS</t>
  </si>
  <si>
    <t>EX-2021-46719130-APN-DD#MS</t>
  </si>
  <si>
    <t>PD-2021-46719157-APN-DD#MS</t>
  </si>
  <si>
    <t>A0007-00000280</t>
  </si>
  <si>
    <t>EX-2021-47028853-APN-DD#MS</t>
  </si>
  <si>
    <t>PD-2021-47028878-APN-DD#MS</t>
  </si>
  <si>
    <t>0411-00011795</t>
  </si>
  <si>
    <t>EX-2021-47036737-APN-DD#MS</t>
  </si>
  <si>
    <t>PD-2021-47036762-APN-DD#MS</t>
  </si>
  <si>
    <t>Subsecretaría de Gestión de Servicios e Institutos</t>
  </si>
  <si>
    <t>00002-00010181</t>
  </si>
  <si>
    <t>servicio de fotocopias</t>
  </si>
  <si>
    <t>EX-2021-47040503-APN-DD#MS</t>
  </si>
  <si>
    <t>PD-2021-47040525-APN-DD#MS</t>
  </si>
  <si>
    <t>00002-00010384</t>
  </si>
  <si>
    <t>EX-2021-47043929-APN-DD#MS</t>
  </si>
  <si>
    <t>PD-2021-47043956-APN-DD#MS</t>
  </si>
  <si>
    <t>00002-00010385</t>
  </si>
  <si>
    <t>EX-2021-47047126-APN-DD#MS</t>
  </si>
  <si>
    <t>PD-2021-47047159-APN-DD#MS</t>
  </si>
  <si>
    <t>00002-00010566</t>
  </si>
  <si>
    <t>EX-2021-47048881-APN-DD#MS</t>
  </si>
  <si>
    <t>PD-2021-47048938-APN-DD#MS</t>
  </si>
  <si>
    <t>00002-00010694</t>
  </si>
  <si>
    <t>EX-2021-47098732-APN-DD#MS</t>
  </si>
  <si>
    <t>PD-2021-47098755-APN-DD#MS</t>
  </si>
  <si>
    <t>00002-000111388</t>
  </si>
  <si>
    <t>EX-2021-47101513-APN-DD#MS</t>
  </si>
  <si>
    <t>PD-2021-47101578-APN-DD#MS</t>
  </si>
  <si>
    <t>00002-00011139</t>
  </si>
  <si>
    <t>EX-2021-47103886-APN-DD#MS</t>
  </si>
  <si>
    <t>PD-2021-47103912-APN-DD#MS</t>
  </si>
  <si>
    <t>00002-00011140</t>
  </si>
  <si>
    <t>EX-2021-47106059-APN-DD#MS</t>
  </si>
  <si>
    <t>PD-2021-47106083-APN-DD#MS</t>
  </si>
  <si>
    <t>00002-00011141</t>
  </si>
  <si>
    <t>EX-2021-47108082-APN-DD#MS</t>
  </si>
  <si>
    <t>PD-2021-47108104-APN-DD#MS</t>
  </si>
  <si>
    <t>00002-00011142</t>
  </si>
  <si>
    <t>EX-2021-47146847-APN-DD#MS</t>
  </si>
  <si>
    <t>PD-2021-47146860-APN-DD#MS</t>
  </si>
  <si>
    <t>ELAPRASE</t>
  </si>
  <si>
    <t>EX-2021-47197287-APN-DD#MS</t>
  </si>
  <si>
    <t>PD-2021-47197296-APN-DD#MS</t>
  </si>
  <si>
    <t>Dirección Nacional de Habilitación, Fiscalización y Sanidad de Fronteras</t>
  </si>
  <si>
    <t>EX-2021-47200772-APN-DD#MS</t>
  </si>
  <si>
    <t>PD-2021-47200788-APN-DD#MS</t>
  </si>
  <si>
    <t>EX-2021-47202206-APN-DD#MS</t>
  </si>
  <si>
    <t>PD-2021-47202220-APN-DD#MS</t>
  </si>
  <si>
    <t>EX-2021-47232142-APN-DD#MS</t>
  </si>
  <si>
    <t>PD-2021-47232175-APN-DD#MS</t>
  </si>
  <si>
    <t>Dirección Nacional de Talento Humano y Conocimiento</t>
  </si>
  <si>
    <t>EX-2021-47234031-APN-DD#MS</t>
  </si>
  <si>
    <t>PD-2021-47234068-APN-DD#MS</t>
  </si>
  <si>
    <t>EX-2021-47235449-APN-DD#MS</t>
  </si>
  <si>
    <t>PD-2021-47235480-APN-DD#MS</t>
  </si>
  <si>
    <t>EX-2021-47578930-APN-DD#MS</t>
  </si>
  <si>
    <t>PD-2021-47578946-APN-DD#MS</t>
  </si>
  <si>
    <t>0411-00011801</t>
  </si>
  <si>
    <t>Razón Social Clean</t>
  </si>
  <si>
    <t xml:space="preserve">Expediente </t>
  </si>
  <si>
    <t xml:space="preserve">Descripción </t>
  </si>
  <si>
    <t>Estado expediente</t>
  </si>
  <si>
    <t>Estado</t>
  </si>
  <si>
    <t>Fecha de última modificación</t>
  </si>
  <si>
    <t>Grupo de trámite</t>
  </si>
  <si>
    <t>Tipo de trámite</t>
  </si>
  <si>
    <t>Sistema creador</t>
  </si>
  <si>
    <t>Ministerio</t>
  </si>
  <si>
    <t>Organismo</t>
  </si>
  <si>
    <t xml:space="preserve">Repartición </t>
  </si>
  <si>
    <t>Sector caratulador</t>
  </si>
  <si>
    <t>Usuario caratulador</t>
  </si>
  <si>
    <t>Cant. de doc</t>
  </si>
  <si>
    <t xml:space="preserve">Motivo de solicitud </t>
  </si>
  <si>
    <t xml:space="preserve">Usuario solicitante </t>
  </si>
  <si>
    <t>CUIT/CUIL solicitante</t>
  </si>
  <si>
    <t>Tipo de documento solicitante</t>
  </si>
  <si>
    <t>Nro. documento solicitante</t>
  </si>
  <si>
    <t>Email solicitante</t>
  </si>
  <si>
    <t>Teléfono solicitante</t>
  </si>
  <si>
    <t>Razón social solicitante</t>
  </si>
  <si>
    <t>Apellido solicitante</t>
  </si>
  <si>
    <t>Nombre solicitante</t>
  </si>
  <si>
    <t>Provincia solicitante</t>
  </si>
  <si>
    <t>Departamento solicitante</t>
  </si>
  <si>
    <t>Localidad solicitante</t>
  </si>
  <si>
    <t>Comuna solicitante</t>
  </si>
  <si>
    <t>Barrio solicitante</t>
  </si>
  <si>
    <t>Domicilio solicitante</t>
  </si>
  <si>
    <t>Altura solicitante</t>
  </si>
  <si>
    <t>Piso solicitante</t>
  </si>
  <si>
    <t>Dpto solicitante</t>
  </si>
  <si>
    <t>Cód. postal solicitante</t>
  </si>
  <si>
    <t>Observaciones solicitante</t>
  </si>
  <si>
    <t>Usuario emisor último pase</t>
  </si>
  <si>
    <t>Cód. sector emisor último pase</t>
  </si>
  <si>
    <t>Repartición emisor último pase</t>
  </si>
  <si>
    <t>Organismo emisor último pase</t>
  </si>
  <si>
    <t>Ministerio emisor último pase</t>
  </si>
  <si>
    <t>Usuario actual</t>
  </si>
  <si>
    <t>Sector actual</t>
  </si>
  <si>
    <t>Repartición actual</t>
  </si>
  <si>
    <t>Fecha de último pase</t>
  </si>
  <si>
    <t>Motivo del último pase</t>
  </si>
  <si>
    <t>Usuario solicitate GDE</t>
  </si>
  <si>
    <t>Repartición solicitante GDE</t>
  </si>
  <si>
    <t>Apellido solicitante GDE</t>
  </si>
  <si>
    <t>Nombre solicitante GDE</t>
  </si>
  <si>
    <t>Sector solicitante GDE</t>
  </si>
  <si>
    <t>Presentación de comprobantes - Autogestión de proveedores</t>
  </si>
  <si>
    <t>Iniciación</t>
  </si>
  <si>
    <t>Abierto</t>
  </si>
  <si>
    <t>Presentaciones</t>
  </si>
  <si>
    <t>MSDS00049 - Presentación de comprobantes de proveedores</t>
  </si>
  <si>
    <t>TAD</t>
  </si>
  <si>
    <t>Ministerio de salud</t>
  </si>
  <si>
    <t>Secretaría de gestión administrativa</t>
  </si>
  <si>
    <t>DTYC#MSYDS - Dirección de tesoreria y contabilidad</t>
  </si>
  <si>
    <t>LIQUIDACION_GASTOS</t>
  </si>
  <si>
    <t>TAD_DTYC</t>
  </si>
  <si>
    <t>Sin solicitante</t>
  </si>
  <si>
    <t>paula.ortigueira@klonal.com.ar</t>
  </si>
  <si>
    <t>KLONAL S R L</t>
  </si>
  <si>
    <t>QUILMES</t>
  </si>
  <si>
    <t>LAMADRID - 802</t>
  </si>
  <si>
    <t>KAGOMEZ</t>
  </si>
  <si>
    <t>DCYT#MS - Dirección de contabilidad y tesorería</t>
  </si>
  <si>
    <t>SINSEC - Sin sector interno</t>
  </si>
  <si>
    <t>N/A - No informado</t>
  </si>
  <si>
    <t>Migracion de expedientes por baja de reparticion/sector: DTYC#MS</t>
  </si>
  <si>
    <t>DTYC</t>
  </si>
  <si>
    <t>LIQUIDACION_GASTOS - Liquidación de Gastos</t>
  </si>
  <si>
    <t>Tramitación</t>
  </si>
  <si>
    <t>rguimarey@lafedar.com</t>
  </si>
  <si>
    <t>LAFEDAR SOCIEDAD ANONIMA</t>
  </si>
  <si>
    <t>ENTRE RÍOS</t>
  </si>
  <si>
    <t>PARANA</t>
  </si>
  <si>
    <t>VALENTIN TORRA - 4880</t>
  </si>
  <si>
    <t>FFISCHMAN</t>
  </si>
  <si>
    <t>ARCHIVO</t>
  </si>
  <si>
    <t>DAFYP#MS - Dirección de administración financiera y presupuestaria</t>
  </si>
  <si>
    <t>DAFYP#MS-ARCHIVO</t>
  </si>
  <si>
    <t>ARCHIVO - Archivo</t>
  </si>
  <si>
    <t>Pase generado automáticamente por migración o baja de Repartición/Sector: DAFYP#MS-ARCHIVO_MIG</t>
  </si>
  <si>
    <t>liliana.olivera@fabra.com.ar</t>
  </si>
  <si>
    <t>VICENTE LOPEZ</t>
  </si>
  <si>
    <t>MUNRO</t>
  </si>
  <si>
    <t>Carlos Villate - 5271</t>
  </si>
  <si>
    <t>NICOLAS EZEQUIEL CASINI</t>
  </si>
  <si>
    <t>DU</t>
  </si>
  <si>
    <t>nicolas.casini@suizoargentina.com</t>
  </si>
  <si>
    <t>CASINI</t>
  </si>
  <si>
    <t>NICOLAS EZEQUIEL</t>
  </si>
  <si>
    <t>CIUDAD AUTÓNOMA BUENOS AIRES</t>
  </si>
  <si>
    <t>CIUDAD DE BUENOS AIRES</t>
  </si>
  <si>
    <t>Monroe - 801</t>
  </si>
  <si>
    <t>SSOARES</t>
  </si>
  <si>
    <t>PVD</t>
  </si>
  <si>
    <t>DIRAYS#MS - Dirección de integridad, responsabilidad administrativa y sumarios</t>
  </si>
  <si>
    <t>PVD - Pvd dirección de sumarios</t>
  </si>
  <si>
    <t>Adquisición</t>
  </si>
  <si>
    <t>julieta.weiss@cslbehring.com</t>
  </si>
  <si>
    <t>CSL BEHRING S A</t>
  </si>
  <si>
    <t>OLIVOS</t>
  </si>
  <si>
    <t>FRAY JUSTO SARMIENTO - 2350</t>
  </si>
  <si>
    <t>KAGARCIA</t>
  </si>
  <si>
    <t>DCYT#MS-LIQUIDACION_GASTOS_RESERVAS</t>
  </si>
  <si>
    <t>LIQUIDACION_GASTOS_RESERVAS - Liquidación gastos reservas</t>
  </si>
  <si>
    <t>A la espera de resolución.</t>
  </si>
  <si>
    <t>SCASTELLI</t>
  </si>
  <si>
    <t>PVD - Privada</t>
  </si>
  <si>
    <t>carolina.annacondia@pfizer.com</t>
  </si>
  <si>
    <t>PFIZER SOCIEDAD DE  RESPONSABILIDAD LIMITADA</t>
  </si>
  <si>
    <t>COMUNA 4</t>
  </si>
  <si>
    <t>NUEVA POMPEYA</t>
  </si>
  <si>
    <t>Carlos Berg  - 3669</t>
  </si>
  <si>
    <t>YEPINEDA</t>
  </si>
  <si>
    <t>TESORERIA</t>
  </si>
  <si>
    <t>Se adjunta al presente, como archivos embebidos, la documentación integrante de pago debidamente procesada para proceder con la guarda del expediente.</t>
  </si>
  <si>
    <t>MWEIMAN</t>
  </si>
  <si>
    <t>LCOURREGES</t>
  </si>
  <si>
    <t>TESORERIA - Tesorería</t>
  </si>
  <si>
    <t>DTYC#MS - Dirección de tesoreria y contabilidad</t>
  </si>
  <si>
    <t>Para su intervencion.</t>
  </si>
  <si>
    <t>MENDIBERRE KARINA EDITH</t>
  </si>
  <si>
    <t>licitaciones@lazar.com.ar</t>
  </si>
  <si>
    <t>ESCOBAR</t>
  </si>
  <si>
    <t>GARIN</t>
  </si>
  <si>
    <t>san juan - 40</t>
  </si>
  <si>
    <t>SABRINA JULIETA LEON</t>
  </si>
  <si>
    <t>sleon@stericycle.com</t>
  </si>
  <si>
    <t>LEON</t>
  </si>
  <si>
    <t>SABRINA JULIETA</t>
  </si>
  <si>
    <t>VILLA MARTELLI</t>
  </si>
  <si>
    <t>Domingo French - 5</t>
  </si>
  <si>
    <t>VWILSON</t>
  </si>
  <si>
    <t>SSISSYAP#MS - Subsecretaría de integración de los sistemas de salud y atención primaria</t>
  </si>
  <si>
    <t>Secretaría de equidad en salud</t>
  </si>
  <si>
    <t>PLALANNE</t>
  </si>
  <si>
    <t>USAMENDOZA - Unidad sanitaria mendoza</t>
  </si>
  <si>
    <t>DSFYTT#MS - Dirección de sanidad de fronteras y terminales de transporte</t>
  </si>
  <si>
    <t>pase</t>
  </si>
  <si>
    <t>En Resolución</t>
  </si>
  <si>
    <t>impuestos@microsules.com.ar</t>
  </si>
  <si>
    <t>MICROSULES ARGENTINA S A DE SERVICIOS COM IND INMB AGROPECUARIA</t>
  </si>
  <si>
    <t>COMUNA 14</t>
  </si>
  <si>
    <t>PALERMO</t>
  </si>
  <si>
    <t>CERVIÑO AV. - 4407</t>
  </si>
  <si>
    <t>LBOZZANO</t>
  </si>
  <si>
    <t>Pase a Archivo.</t>
  </si>
  <si>
    <t>TAD@elea.com</t>
  </si>
  <si>
    <t>Laboratorio Elea Phoenix</t>
  </si>
  <si>
    <t>MALVINAS ARGENTINAS</t>
  </si>
  <si>
    <t>VILLA DE MAYO</t>
  </si>
  <si>
    <t>Av General Juan Gregorio Lemos - 2809</t>
  </si>
  <si>
    <t>B1614BHD</t>
  </si>
  <si>
    <t>Para su archivo.</t>
  </si>
  <si>
    <t>pddapos@richmondlab.com</t>
  </si>
  <si>
    <t>Bouchard - 680</t>
  </si>
  <si>
    <t>MATIAS EZCURRA ALBERTOLLI</t>
  </si>
  <si>
    <t>licitaciones.novartis@novartis.com</t>
  </si>
  <si>
    <t>EZCURRA ALBERTOLLI</t>
  </si>
  <si>
    <t>MATIAS</t>
  </si>
  <si>
    <t>AMENABAR - 4198</t>
  </si>
  <si>
    <t>MCHERRERA</t>
  </si>
  <si>
    <t>LIQUIDACION_GASTOS - Liquidación de gastos</t>
  </si>
  <si>
    <t>Pase</t>
  </si>
  <si>
    <t>dcasas@lazar.com.ar</t>
  </si>
  <si>
    <t>DR LAZAR Y CIA S A QUIMICA E INDUSTRIAL</t>
  </si>
  <si>
    <t>AV VELEZ SARSFIELD - 5855</t>
  </si>
  <si>
    <t>minamine@savant.com.ar</t>
  </si>
  <si>
    <t>FLORIDA OESTE</t>
  </si>
  <si>
    <t>ESTEBAN ECHEVERRIA  - 1050</t>
  </si>
  <si>
    <t>SVALLORY</t>
  </si>
  <si>
    <t>ventas@promedint.com.ar</t>
  </si>
  <si>
    <t>PRO MED INTERNACIONAL S A</t>
  </si>
  <si>
    <t>COMUNA 1</t>
  </si>
  <si>
    <t>CONSTITUCION</t>
  </si>
  <si>
    <t>VELEZ SARSFIELD AV. - 132</t>
  </si>
  <si>
    <t>GALCARAZ</t>
  </si>
  <si>
    <t>ezequiel@feraval.com</t>
  </si>
  <si>
    <t>ARCAMENDIA - 732</t>
  </si>
  <si>
    <t>VERONICA BEATRIZ SANCHEZ</t>
  </si>
  <si>
    <t>veronica.sanchez@telam.com.ar</t>
  </si>
  <si>
    <t>SANCHEZ</t>
  </si>
  <si>
    <t>VERONICA BEATRIZ</t>
  </si>
  <si>
    <t>Atahualpa - 1355</t>
  </si>
  <si>
    <t>DCYT#MS-TESORERIA</t>
  </si>
  <si>
    <t>Para la prosecución del trámite.</t>
  </si>
  <si>
    <t>GUILLERMO OMAR SCHNEIDER</t>
  </si>
  <si>
    <t>gschneid@bago.com.ar</t>
  </si>
  <si>
    <t>SCHNEIDER</t>
  </si>
  <si>
    <t>GUILLERMO OMAR</t>
  </si>
  <si>
    <t>Bernardo de irigoyen  - 248</t>
  </si>
  <si>
    <t>MARCELA JUDITH SAURMAN</t>
  </si>
  <si>
    <t>marcela.j.saurman@phoenix.com.ar</t>
  </si>
  <si>
    <t>SAURMAN</t>
  </si>
  <si>
    <t>MARCELA JUDITH</t>
  </si>
  <si>
    <t>LOS POLVORINES</t>
  </si>
  <si>
    <t>Av. Gral. Lemos  - 2809</t>
  </si>
  <si>
    <t>tad@pharmos.com.ar</t>
  </si>
  <si>
    <t>PHARMOS SA</t>
  </si>
  <si>
    <t>SALADILLO - 2452</t>
  </si>
  <si>
    <t>PB</t>
  </si>
  <si>
    <t>MAURO GASTON BONO</t>
  </si>
  <si>
    <t>impuestos@savant.com.ar</t>
  </si>
  <si>
    <t>BONO</t>
  </si>
  <si>
    <t>MAURO GASTON</t>
  </si>
  <si>
    <t>ESTYEBAN ECHEVERRIA - 1050</t>
  </si>
  <si>
    <t>marcelo.arguelles@sinergiumbiotech.com</t>
  </si>
  <si>
    <t>SINERGIUM BIOTECH - CONSORCIO DE COOPERACION</t>
  </si>
  <si>
    <t>Ruta 9 Panamericana Km 38,7</t>
  </si>
  <si>
    <t>julieta.zin@ivax.com.ar</t>
  </si>
  <si>
    <t>SUIPACHA - 1111</t>
  </si>
  <si>
    <t>MARAALVAREZ</t>
  </si>
  <si>
    <t>Asignación</t>
  </si>
  <si>
    <t>gruposalasa@gmail.com</t>
  </si>
  <si>
    <t>GRUPO SALA S.A.</t>
  </si>
  <si>
    <t>BERISSO</t>
  </si>
  <si>
    <t>MONTEVIDEO - 1033</t>
  </si>
  <si>
    <t>MARCOLOMBO</t>
  </si>
  <si>
    <t>DESPACHO_DGA</t>
  </si>
  <si>
    <t>DGA#MS - Dirección general de administración</t>
  </si>
  <si>
    <t>ALEOTTA</t>
  </si>
  <si>
    <t>DESPACHO_DGA - Despacho - dirección general de administración</t>
  </si>
  <si>
    <t>Resultando imposible efectuar la fusión solicitada, se giran las presentes actuaciones para su conocimiento e intervención.</t>
  </si>
  <si>
    <t>Elcano - 4938</t>
  </si>
  <si>
    <t>MKONSZTADT</t>
  </si>
  <si>
    <t>PARA SU ARCHIVO</t>
  </si>
  <si>
    <t>GUSTAVO MARTIN DE SOUSA</t>
  </si>
  <si>
    <t>diloreto@idgroup.com.ar</t>
  </si>
  <si>
    <t>DE SOUSA</t>
  </si>
  <si>
    <t>GUSTAVO MARTIN</t>
  </si>
  <si>
    <t>TRES DE FEBRERO</t>
  </si>
  <si>
    <t>CIUDADELA</t>
  </si>
  <si>
    <t>HILARIO BALLESTEROS - 1222</t>
  </si>
  <si>
    <t>DANIEL GUSTAVO SANTOS</t>
  </si>
  <si>
    <t>daniel.santos@abelsantosyasoc.com.ar</t>
  </si>
  <si>
    <t>SANTOS</t>
  </si>
  <si>
    <t>DANIEL GUSTAVO</t>
  </si>
  <si>
    <t>ESTEBAN ECHEVERRIA</t>
  </si>
  <si>
    <t>MONTE GRANDE</t>
  </si>
  <si>
    <t>HIPOLITO YRIGOYEN  - 718</t>
  </si>
  <si>
    <t>carlos.rosquete@feraval.com</t>
  </si>
  <si>
    <t>HERRERA  - 1655</t>
  </si>
  <si>
    <t>emiliorotival@gmail.com</t>
  </si>
  <si>
    <t>JUNIN - 1063</t>
  </si>
  <si>
    <t>GIORTIZ</t>
  </si>
  <si>
    <t>MESADEENTRADAS</t>
  </si>
  <si>
    <t>SSMEIE#MS - Subsecretaría de medicamentos e información estratégica</t>
  </si>
  <si>
    <t>Secretaría de acceso a la salud</t>
  </si>
  <si>
    <t>SSMEIE#MS-MESADEENTRADAS</t>
  </si>
  <si>
    <t>MESADEENTRADAS - Mesa de entradas</t>
  </si>
  <si>
    <t>PASE PARA SU INTERVENCIÓN</t>
  </si>
  <si>
    <t>GGIARROCCO</t>
  </si>
  <si>
    <t>DNMYTS#MS - Dirección nacional de medicamentos y tecnología sanitaria</t>
  </si>
  <si>
    <t>DCMEYAP#MS-PVD</t>
  </si>
  <si>
    <t>DCMEYAP#MS - Dirección de coberturas de medicamentos especiales y de alto precio</t>
  </si>
  <si>
    <t>Para su intervención.</t>
  </si>
  <si>
    <t>webmaster@correoargentino.com.ar</t>
  </si>
  <si>
    <t>FAIR - 1101</t>
  </si>
  <si>
    <t>Planta Operativa Correo Argentino</t>
  </si>
  <si>
    <t>AMHERRERA</t>
  </si>
  <si>
    <t>DCYT#MS-PVD</t>
  </si>
  <si>
    <t>mmoroni@savant.com.ar</t>
  </si>
  <si>
    <t>Se adjunta al presente la documentación efectiva de pago para proceder con su archivo.</t>
  </si>
  <si>
    <t>valmiron@promedint.com.ar</t>
  </si>
  <si>
    <t>mjrozenberg@richmondlab.com</t>
  </si>
  <si>
    <t>COMUNA 15</t>
  </si>
  <si>
    <t>PATERNAL</t>
  </si>
  <si>
    <t>Elcano  - 4938</t>
  </si>
  <si>
    <t>DGAJ#MS - Dirección general de asuntos jurídicos</t>
  </si>
  <si>
    <t>DGA#MS-DESPACHO_DGA</t>
  </si>
  <si>
    <t>ENRIQUE FERNANDEZ ZUBIZARRETA</t>
  </si>
  <si>
    <t>efz@widex.com.ar</t>
  </si>
  <si>
    <t>FERNANDEZ ZUBIZARRETA</t>
  </si>
  <si>
    <t>ENRIQUE</t>
  </si>
  <si>
    <t>PARANA - 1221</t>
  </si>
  <si>
    <t>A</t>
  </si>
  <si>
    <t>GGUARDIA</t>
  </si>
  <si>
    <t>MESA_DE_ENTRADAS_Y_NOTIFICACIONES</t>
  </si>
  <si>
    <t>DD#MS - Dirección de despacho</t>
  </si>
  <si>
    <t>MESA_DE_ENTRADAS_Y_NOTIFICACIONES - Departamento de mesa de entradas y notificaciones</t>
  </si>
  <si>
    <t>En reserva hasta el 18/6/21.</t>
  </si>
  <si>
    <t>mbiffignandi@savant.com.ar</t>
  </si>
  <si>
    <t>gdomingues@shire.com</t>
  </si>
  <si>
    <t>SHIRE HUMAN GENETIC THERAPIES S.A.</t>
  </si>
  <si>
    <t>COMUNA 13</t>
  </si>
  <si>
    <t>NUÑEZ</t>
  </si>
  <si>
    <t>Avenida Del Libertador - 7208</t>
  </si>
  <si>
    <t>CPGARCES</t>
  </si>
  <si>
    <t>SGA#MS - Secretaría de gestión administrativa</t>
  </si>
  <si>
    <t>DE#AND-DESPACHO</t>
  </si>
  <si>
    <t>DESPACHO - Despacho</t>
  </si>
  <si>
    <t>DE#AND - Dirección ejecutiva</t>
  </si>
  <si>
    <t>RUYVALDOVINOS</t>
  </si>
  <si>
    <t>PARA SU TRÁMITE.</t>
  </si>
  <si>
    <t>ANDMORALES</t>
  </si>
  <si>
    <t>DGPYCP#MS - Dirección general de programación y control presupuestario</t>
  </si>
  <si>
    <t>RULUNA</t>
  </si>
  <si>
    <t>MILIBERTINO</t>
  </si>
  <si>
    <t>PARA SU TRAMITE</t>
  </si>
  <si>
    <t>JECONCEPCION</t>
  </si>
  <si>
    <t>SAS#MS - Secretaría de acceso a la salud</t>
  </si>
  <si>
    <t>LPLAGER</t>
  </si>
  <si>
    <t>Pase.</t>
  </si>
  <si>
    <t>MOTTONELLOCORREA_INSSJP</t>
  </si>
  <si>
    <t>SINSEC</t>
  </si>
  <si>
    <t>INSSJP#IOP - Inssjp</t>
  </si>
  <si>
    <t>Inssjp</t>
  </si>
  <si>
    <t>Interoperabilidad</t>
  </si>
  <si>
    <t>SGA#INSSJP-PVD</t>
  </si>
  <si>
    <t>SGA#INSSJP - Secretaría general de administración</t>
  </si>
  <si>
    <t>SECRETARÍA GENERAL DE ADMINISTRACIÓN Se remite para su conocimiento y tramitación. Saludo a Uds. muy atentamente,</t>
  </si>
  <si>
    <t>JUCATORRES</t>
  </si>
  <si>
    <t>GA</t>
  </si>
  <si>
    <t>GA#SSS - Gerencia de administración</t>
  </si>
  <si>
    <t>Superintendencia de servicios de salud</t>
  </si>
  <si>
    <t>SANTIAGOTORRES</t>
  </si>
  <si>
    <t>SEC - Secretaría</t>
  </si>
  <si>
    <t>SPYC#SSS - Subgerencia de presupuesto y contabilidad</t>
  </si>
  <si>
    <t>Para su análisis.</t>
  </si>
  <si>
    <t>ALELGARCIA</t>
  </si>
  <si>
    <t>PROFESIONALES_LEGALES</t>
  </si>
  <si>
    <t>DAL#MS - Dirección de asuntos legales</t>
  </si>
  <si>
    <t>FAROZA</t>
  </si>
  <si>
    <t>PROFESIONALES_LEGALES - Profesionales asuntos legales</t>
  </si>
  <si>
    <t>Pase a dictamen</t>
  </si>
  <si>
    <t>VLAMAS</t>
  </si>
  <si>
    <t>GASMORAN</t>
  </si>
  <si>
    <t>PASE</t>
  </si>
  <si>
    <t>LUCMARTINEZ</t>
  </si>
  <si>
    <t>ADMINISTRACIONYFINANZAS - Administración y finanzas</t>
  </si>
  <si>
    <t>Para su archivo</t>
  </si>
  <si>
    <t>JUAGONI</t>
  </si>
  <si>
    <t>CONTABILIDADEINFORMES</t>
  </si>
  <si>
    <t>PEDRO PABLO ALMIRON</t>
  </si>
  <si>
    <t>ALMIRON</t>
  </si>
  <si>
    <t>PEDRO PABLO</t>
  </si>
  <si>
    <t>DRAGONES - 2280</t>
  </si>
  <si>
    <t>Presentación de Facturas Adquisiciones con Financiamiento Internacional</t>
  </si>
  <si>
    <t>Solicitudes</t>
  </si>
  <si>
    <t>MSAL00160 - Presentación de facturas adquisiciones-financiamiento internacional</t>
  </si>
  <si>
    <t>MESADEENTRADA</t>
  </si>
  <si>
    <t>TAD_DAFYP_MESA</t>
  </si>
  <si>
    <t>DAFYP MESA</t>
  </si>
  <si>
    <t>MESADEENTRADA - Mesa de entrada</t>
  </si>
  <si>
    <t>Para su tramitacion.</t>
  </si>
  <si>
    <t>contaduria1@feaselectronica.com.ar</t>
  </si>
  <si>
    <t>FEAS ELECTRONICA S.A.</t>
  </si>
  <si>
    <t>CÓRDOBA</t>
  </si>
  <si>
    <t>CAPITAL</t>
  </si>
  <si>
    <t>CORDOBA</t>
  </si>
  <si>
    <t>AVDA COLON - 5756</t>
  </si>
  <si>
    <t>Subsanación</t>
  </si>
  <si>
    <t>GENDILE</t>
  </si>
  <si>
    <t>FACTURAS</t>
  </si>
  <si>
    <t>DCYC#MS - Dirección de compras y contrataciones</t>
  </si>
  <si>
    <t>CALCULO DE PENALIDAD Pase para su conocimiento e intervención.</t>
  </si>
  <si>
    <t>MARIANA MABEL QUIROGA</t>
  </si>
  <si>
    <t>maqumaia@hotmail.com</t>
  </si>
  <si>
    <t>QUIROGA</t>
  </si>
  <si>
    <t>MARIANA MABEL</t>
  </si>
  <si>
    <t>Miralla - 2932</t>
  </si>
  <si>
    <t>violaromina@gmail.com</t>
  </si>
  <si>
    <t>Tucuman 373</t>
  </si>
  <si>
    <t>info@gador.com.ar</t>
  </si>
  <si>
    <t>GADOR S A</t>
  </si>
  <si>
    <t>VILLA CRESPO</t>
  </si>
  <si>
    <t>Darwin - 429</t>
  </si>
  <si>
    <t>info@aqualine.com.ar</t>
  </si>
  <si>
    <t>AQUALINE S A</t>
  </si>
  <si>
    <t>COMUNA 9</t>
  </si>
  <si>
    <t>MATADEROS</t>
  </si>
  <si>
    <t>MONTE - 5921</t>
  </si>
  <si>
    <t>LEONARDO JORGE RODRIGUEZ</t>
  </si>
  <si>
    <t>leo@rodz.com.ar</t>
  </si>
  <si>
    <t>RODRIGUEZ</t>
  </si>
  <si>
    <t>LEONARDO JORGE</t>
  </si>
  <si>
    <t>12 DE OCTUBRE - 1698</t>
  </si>
  <si>
    <t>dnouchi@wmargentina.com.ar</t>
  </si>
  <si>
    <t>WM ARGENTINA SOCIEDAD ANONIMA</t>
  </si>
  <si>
    <t>SANTA FE AV. - 1291</t>
  </si>
  <si>
    <t>PARA SU TRAMITACION</t>
  </si>
  <si>
    <t>HUGO MARCELO CARRANZA</t>
  </si>
  <si>
    <t>hcarranz@yahoo.com</t>
  </si>
  <si>
    <t>CARRANZA</t>
  </si>
  <si>
    <t>HUGO MARCELO</t>
  </si>
  <si>
    <t>obispo salguero - 683</t>
  </si>
  <si>
    <t>Corresponde su pase al buzón Archivo.</t>
  </si>
  <si>
    <t>NATALIA SOLEDAD ALUSTIZA</t>
  </si>
  <si>
    <t>administracion2@bdoargentina.com</t>
  </si>
  <si>
    <t>ALUSTIZA</t>
  </si>
  <si>
    <t>NATALIA SOLEDAD</t>
  </si>
  <si>
    <t>LANUS</t>
  </si>
  <si>
    <t>LANUS ESTE</t>
  </si>
  <si>
    <t>Juan B Justo  - 1269</t>
  </si>
  <si>
    <t>Pb</t>
  </si>
  <si>
    <t>C</t>
  </si>
  <si>
    <t>Para su Archivo</t>
  </si>
  <si>
    <t>FALCO ALFARO LAURA SOLEDAD</t>
  </si>
  <si>
    <t>lfalcoalfaro@adea.com.ar</t>
  </si>
  <si>
    <t>Juramento - 1775</t>
  </si>
  <si>
    <t>1428DNA</t>
  </si>
  <si>
    <t>alere.ar@alere.com</t>
  </si>
  <si>
    <t>ALERE SA</t>
  </si>
  <si>
    <t>14 DE JULIO - 618</t>
  </si>
  <si>
    <t>VALERIA NATALIA CAMPOGRANDE</t>
  </si>
  <si>
    <t>valecampogrande@hotmail.com</t>
  </si>
  <si>
    <t>CAMPOGRANDE</t>
  </si>
  <si>
    <t>VALERIA NATALIA</t>
  </si>
  <si>
    <t>Maipu  - 464</t>
  </si>
  <si>
    <t>LFCOSTA</t>
  </si>
  <si>
    <t>MARIOS</t>
  </si>
  <si>
    <t>REMEDIAR-ADMIN - Programa remediar - administración</t>
  </si>
  <si>
    <t>LVOLNOVICH_INSSJP</t>
  </si>
  <si>
    <t>SECRETARÍA GENERAL DE ADMINISTRACIÓN Se remiten las presentes actuaciones para su conocimiento e intervención de su competencia. Saludo a Uds. muy atte,</t>
  </si>
  <si>
    <t>tperez@preteco.com</t>
  </si>
  <si>
    <t>Alicia Moreau de Justo  - 1780</t>
  </si>
  <si>
    <t>D</t>
  </si>
  <si>
    <t>ventas@ccmedicals.com.ar</t>
  </si>
  <si>
    <t>C &amp; C MEDICAL S SOCIEDAD ANONIMA</t>
  </si>
  <si>
    <t>San Blas - 1859</t>
  </si>
  <si>
    <t>JMEZA</t>
  </si>
  <si>
    <t>Pase para tramitar la pertinente notificación</t>
  </si>
  <si>
    <t>Emiliano ESPINDOLA</t>
  </si>
  <si>
    <t>emiliano.espindola@abbvie.com</t>
  </si>
  <si>
    <t>ESPINDOLA</t>
  </si>
  <si>
    <t>Emiliano</t>
  </si>
  <si>
    <t>Ingeniero Butty - 240</t>
  </si>
  <si>
    <t>RODOLFO JOSE RUIZ</t>
  </si>
  <si>
    <t>rruiz@microsules.com.ar</t>
  </si>
  <si>
    <t>RUIZ</t>
  </si>
  <si>
    <t>RODOLFO JOSE</t>
  </si>
  <si>
    <t>cerviño  - 4407</t>
  </si>
  <si>
    <t>DNMYTS#MS-REMEDIAR-ADMIN</t>
  </si>
  <si>
    <t>scontrera@tecnolab.com.ar</t>
  </si>
  <si>
    <t>TECNOLAB S A</t>
  </si>
  <si>
    <t>VILLA ORTUZAR</t>
  </si>
  <si>
    <t>ESTOMBA - 964</t>
  </si>
  <si>
    <t>CARNAU</t>
  </si>
  <si>
    <t>BENJAMIN HAYMES BIEDMA</t>
  </si>
  <si>
    <t>benjaminhaymes@equal.com.ar</t>
  </si>
  <si>
    <t>HAYMES BIEDMA</t>
  </si>
  <si>
    <t>BENJAMIN</t>
  </si>
  <si>
    <t>SAN NICOLAS</t>
  </si>
  <si>
    <t>Maipu - 267</t>
  </si>
  <si>
    <t>PAra su archivo</t>
  </si>
  <si>
    <t>ARNALDO HASENCLEVER</t>
  </si>
  <si>
    <t>Arnaldo.Hasenclever@ar.gt.com</t>
  </si>
  <si>
    <t>HASENCLEVER</t>
  </si>
  <si>
    <t>ARNALDO</t>
  </si>
  <si>
    <t>Corrientes - 327</t>
  </si>
  <si>
    <t>3°</t>
  </si>
  <si>
    <t>gkadarian@fibertel.com.ar</t>
  </si>
  <si>
    <t>Av.Scalabrini Ortiz - 752</t>
  </si>
  <si>
    <t>cobranzas_pharma@merckgroup.com</t>
  </si>
  <si>
    <t>MERCK S A</t>
  </si>
  <si>
    <t>TRONADOR - 4890</t>
  </si>
  <si>
    <t>FPONCEDELEON</t>
  </si>
  <si>
    <t>SCS#MS - Secretaría de calidad en salud</t>
  </si>
  <si>
    <t>Secretaría de calidad en salud</t>
  </si>
  <si>
    <t>ALAPORTA</t>
  </si>
  <si>
    <t>LMRIOS</t>
  </si>
  <si>
    <t>CRD</t>
  </si>
  <si>
    <t>SGA#MS-CRD</t>
  </si>
  <si>
    <t>CRD - Comisión de recepción definitiva</t>
  </si>
  <si>
    <t>Pase generado automáticamente por migración o baja de Repartición/Sector: SGA#MS-CRD_MIG</t>
  </si>
  <si>
    <t>rc@suizoargentina.com</t>
  </si>
  <si>
    <t>SUIZO ARGENTINA SOCIEDAD ANONIMA</t>
  </si>
  <si>
    <t>MONROE - 801</t>
  </si>
  <si>
    <t>ERNESTO JOSE DIAZ</t>
  </si>
  <si>
    <t>ernesto@qscweb.com.ar</t>
  </si>
  <si>
    <t>DIAZ</t>
  </si>
  <si>
    <t>ERNESTO JOSE</t>
  </si>
  <si>
    <t>Av.Triunvirato - 5809</t>
  </si>
  <si>
    <t>licitaciones@crowehorwath.com.ar</t>
  </si>
  <si>
    <t>CANEPA KOPEC Y ASOCIADOS S.R.L.</t>
  </si>
  <si>
    <t>SAENZ PEÑA R. PTE. AV. - 788</t>
  </si>
  <si>
    <t>sabrina.leon@habitatecologico.ar</t>
  </si>
  <si>
    <t>EGILER</t>
  </si>
  <si>
    <t>DCEI#MS - Dirección de control de enfermedades inmunoprevenibles</t>
  </si>
  <si>
    <t>MMORANDO</t>
  </si>
  <si>
    <t>ADMINISTRACION - Administracion</t>
  </si>
  <si>
    <t>Para su análisis</t>
  </si>
  <si>
    <t>MARINA ELISA PUPPO</t>
  </si>
  <si>
    <t>puppomarina@hotmail.com</t>
  </si>
  <si>
    <t>PUPPO</t>
  </si>
  <si>
    <t>MARINA ELISA</t>
  </si>
  <si>
    <t>Alvear - 235</t>
  </si>
  <si>
    <t>EGENOVESI</t>
  </si>
  <si>
    <t>CONTROL_CONTRATOS</t>
  </si>
  <si>
    <t>DGPFE#MS - Dirección general de proyectos con financiamiento externo</t>
  </si>
  <si>
    <t>ATILIOACUNA</t>
  </si>
  <si>
    <t>CUENTASAPAGAR - Cuentas a pagar</t>
  </si>
  <si>
    <t>para su continuidad segun verificacion en orden 14</t>
  </si>
  <si>
    <t>TABORDA SILVIA VERONICA</t>
  </si>
  <si>
    <t>silviataborda@keops360.com.ar</t>
  </si>
  <si>
    <t>COMUNA 10</t>
  </si>
  <si>
    <t>VILLA REAL</t>
  </si>
  <si>
    <t>VICTOR HUGO - 2357</t>
  </si>
  <si>
    <t>CMARTINEZREY</t>
  </si>
  <si>
    <t>SSES#MS - Subsecretaría de estrategias sanitarias</t>
  </si>
  <si>
    <t>maria.zabala@feraval.com</t>
  </si>
  <si>
    <t>hchiban@hotmail.com</t>
  </si>
  <si>
    <t>CHIBAN</t>
  </si>
  <si>
    <t>HECTOR MARTIN</t>
  </si>
  <si>
    <t>SALTA</t>
  </si>
  <si>
    <t>ESPANA - 224</t>
  </si>
  <si>
    <t>JVIOLAINC</t>
  </si>
  <si>
    <t>UAI#MS - Unidad de auditoría interna</t>
  </si>
  <si>
    <t>Unidad de auditoría interna</t>
  </si>
  <si>
    <t>IMASSUCCI</t>
  </si>
  <si>
    <t>GBOTTINO</t>
  </si>
  <si>
    <t>REMEDIAR</t>
  </si>
  <si>
    <t>REMEDIAR - Programa remediar</t>
  </si>
  <si>
    <t>irungaray@coradir.com.ar</t>
  </si>
  <si>
    <t>CORA DIR S.A</t>
  </si>
  <si>
    <t>SAN LUIS</t>
  </si>
  <si>
    <t>JUAN MARTIN DE PUEYRREDON</t>
  </si>
  <si>
    <t>P.IND.SUR-RUTA-3-KM 1.4 - 0</t>
  </si>
  <si>
    <t>HUGO DANIEL SALVO</t>
  </si>
  <si>
    <t>hsalvo@pchard.com.ar</t>
  </si>
  <si>
    <t>SALVO</t>
  </si>
  <si>
    <t>HUGO DANIEL</t>
  </si>
  <si>
    <t>LAVALLE  - 1734</t>
  </si>
  <si>
    <t>QUINTERO SANCHEZ JORGE DARIO</t>
  </si>
  <si>
    <t>jquinterosanchez@bdoargentina.com</t>
  </si>
  <si>
    <t>COMUNA 2</t>
  </si>
  <si>
    <t>RECOLETA</t>
  </si>
  <si>
    <t>Charcas - 2823</t>
  </si>
  <si>
    <t>arachid@rec.utn.edu.ar</t>
  </si>
  <si>
    <t>Sarmiento  - 440</t>
  </si>
  <si>
    <t>EZEQUIEL ERNESTO HOLODOVSKY</t>
  </si>
  <si>
    <t>nsciascia@apholos.com</t>
  </si>
  <si>
    <t>HOLODOVSKY</t>
  </si>
  <si>
    <t>EZEQUIEL ERNESTO</t>
  </si>
  <si>
    <t>BEIRO FRANCISCO AV. - 3654</t>
  </si>
  <si>
    <t>CUENTASAPAGAR</t>
  </si>
  <si>
    <t>JUAN IGNACIO DAIVES</t>
  </si>
  <si>
    <t>juanidaives@gmail.com</t>
  </si>
  <si>
    <t>DAIVES</t>
  </si>
  <si>
    <t>JUAN IGNACIO</t>
  </si>
  <si>
    <t>LOS PARAISOS - 105</t>
  </si>
  <si>
    <t>laura.falco@addoc.com</t>
  </si>
  <si>
    <t>Se remite para su intervención.</t>
  </si>
  <si>
    <t>ngonzalez@vsa-ac.com.ar</t>
  </si>
  <si>
    <t>VSA ALTA COMPLEJIDAD S A</t>
  </si>
  <si>
    <t>FLORESTA</t>
  </si>
  <si>
    <t>BOGOTÁ - 3692</t>
  </si>
  <si>
    <t>C1407ESH</t>
  </si>
  <si>
    <t>LGAMBINI</t>
  </si>
  <si>
    <t>UOC</t>
  </si>
  <si>
    <t>FACTURAS - Facturas</t>
  </si>
  <si>
    <t>Para su tramitación.</t>
  </si>
  <si>
    <t>MBZURRO</t>
  </si>
  <si>
    <t>003001T-MESADEENTRADA-USA</t>
  </si>
  <si>
    <t>DE#INSSJP - Dirección ejecutiva</t>
  </si>
  <si>
    <t>Instituto nacional de servicios sociales para jubilados y pensionados</t>
  </si>
  <si>
    <t>SECRETARÍA GENERAL DE ADMINISTRACIÓN Atento a lo indicado por la Secretaría de Gestión Administrativa del Ministerio de Salud, se remite para su conocimiento e intervención. Saludo a Ud. muy atentamen</t>
  </si>
  <si>
    <t>JUAN PABLO LERMA</t>
  </si>
  <si>
    <t>pablo@barackmercosul.com</t>
  </si>
  <si>
    <t>LERMA</t>
  </si>
  <si>
    <t>JUAN PABLO</t>
  </si>
  <si>
    <t>GENERAL SAN MARTIN</t>
  </si>
  <si>
    <t>CIUDAD DEL LIBERTADOR GENERAL SAN MARTIN</t>
  </si>
  <si>
    <t>Mitre - 4648</t>
  </si>
  <si>
    <t>LCALIO</t>
  </si>
  <si>
    <t>Pase para su intervención</t>
  </si>
  <si>
    <t>administracion@drogueriaalfarma.com.ar</t>
  </si>
  <si>
    <t>SANTA FE</t>
  </si>
  <si>
    <t>ROSARIO</t>
  </si>
  <si>
    <t>garay - 538</t>
  </si>
  <si>
    <t>HROJAS</t>
  </si>
  <si>
    <t>ADMINISTRACION</t>
  </si>
  <si>
    <t>DNACV#MS - Dirección nacional de abordaje por curso de vida</t>
  </si>
  <si>
    <t>LDABATE</t>
  </si>
  <si>
    <t>ADMINISTRACION - Administración</t>
  </si>
  <si>
    <t>Se remite para su intervención.-</t>
  </si>
  <si>
    <t>ARIEL FERNANDO GARCIA</t>
  </si>
  <si>
    <t>marianaestudiocontablecyr@gmail.com</t>
  </si>
  <si>
    <t>GARCIA</t>
  </si>
  <si>
    <t>ARIEL FERNANDO</t>
  </si>
  <si>
    <t>LINIERS</t>
  </si>
  <si>
    <t>YERBAL - 1021</t>
  </si>
  <si>
    <t>SECRETARÍA GENERAL DE ADMINISTRACIÓN Se remite para su conocimiento e intervención. Saludo a Ud. muy atentamente,</t>
  </si>
  <si>
    <t>LSISTO</t>
  </si>
  <si>
    <t>SGA#MDS - Secretaría de gestión administrativa</t>
  </si>
  <si>
    <t>Ministerio de desarrollo social</t>
  </si>
  <si>
    <t>MDS - Ministerio de desarrollo social</t>
  </si>
  <si>
    <t>MDELGADODEMELIET</t>
  </si>
  <si>
    <t>SB</t>
  </si>
  <si>
    <t>SB#PFA - Superintendencia de bienestar</t>
  </si>
  <si>
    <t>Policía federal argentina</t>
  </si>
  <si>
    <t>Ministerio de seguridad</t>
  </si>
  <si>
    <t>SB - Superintendencia de bienestar</t>
  </si>
  <si>
    <t>FDOVAL</t>
  </si>
  <si>
    <t>Devolución</t>
  </si>
  <si>
    <t>SGA#MS-DESPACHO</t>
  </si>
  <si>
    <t>RICARDO DAMIAN damian ROITMAN</t>
  </si>
  <si>
    <t>ricardo.roitman@gmail.com</t>
  </si>
  <si>
    <t>ROITMAN</t>
  </si>
  <si>
    <t>RICARDO DAMIAN damian</t>
  </si>
  <si>
    <t>belaustegui - 609</t>
  </si>
  <si>
    <t>Para su tramitacion</t>
  </si>
  <si>
    <t>MARCELO ANGEL LOPEZ</t>
  </si>
  <si>
    <t>lopezmarceloa@gmail.com</t>
  </si>
  <si>
    <t>LOPEZ</t>
  </si>
  <si>
    <t>MARCELO ANGEL</t>
  </si>
  <si>
    <t>SAN LORENZO - 1323</t>
  </si>
  <si>
    <t>IRUNGARAY MAURO JAVIER</t>
  </si>
  <si>
    <t>Av. Alicia M de Justo - 1780</t>
  </si>
  <si>
    <t>i</t>
  </si>
  <si>
    <t>LUMARTIN</t>
  </si>
  <si>
    <t>DRVIHVYT#MS - Dirección de respuesta al vih, its, hepatitis virales y tuberculosis</t>
  </si>
  <si>
    <t>MCAMPETELLI</t>
  </si>
  <si>
    <t>ACYC - Administración contable y compras</t>
  </si>
  <si>
    <t>Para su tramitación</t>
  </si>
  <si>
    <t>c.anca@lectus.com.ar</t>
  </si>
  <si>
    <t>LECTUS SA</t>
  </si>
  <si>
    <t>BELGRANO AV. - 1217</t>
  </si>
  <si>
    <t>PAra sui archivo</t>
  </si>
  <si>
    <t>Presentación de facturas no amparadas por proceso de compra</t>
  </si>
  <si>
    <t>MSAL00162 - Presentación de facturas no amparadas por proceso de compra</t>
  </si>
  <si>
    <t>TAD_DD_MESA</t>
  </si>
  <si>
    <t>flavio@leiroyasociados.com</t>
  </si>
  <si>
    <t>Roque Saenz Peña  - 917</t>
  </si>
  <si>
    <t>E.P</t>
  </si>
  <si>
    <t>DD MESA</t>
  </si>
  <si>
    <t>MESA_DE_ENTRADAS_Y_NOTIFICACIONES - Departamento de Mesa de Entradas y Notificaciones</t>
  </si>
  <si>
    <t>MARIANO EDUARDO AZQUETA</t>
  </si>
  <si>
    <t>mamati@legacy.com.ar</t>
  </si>
  <si>
    <t>AZQUETA</t>
  </si>
  <si>
    <t>MARIANO EDUARDO</t>
  </si>
  <si>
    <t>Cabildo  - 1856</t>
  </si>
  <si>
    <t>bdelequerica@gmail.com</t>
  </si>
  <si>
    <t>Loyola - 1073</t>
  </si>
  <si>
    <t>E</t>
  </si>
  <si>
    <t>PATRICIA SUSANA SOPORSKY</t>
  </si>
  <si>
    <t>patriciasoporsky@hotmail.com</t>
  </si>
  <si>
    <t>SOPORSKY</t>
  </si>
  <si>
    <t>PATRICIA SUSANA</t>
  </si>
  <si>
    <t>CHACO</t>
  </si>
  <si>
    <t>SAN FERNANDO</t>
  </si>
  <si>
    <t>RESISTENCIA</t>
  </si>
  <si>
    <t>cervantes  - 175</t>
  </si>
  <si>
    <t>En Gestión De La Solicitud</t>
  </si>
  <si>
    <t>emimalvicino@yahoo.com</t>
  </si>
  <si>
    <t>BRONCEL SA</t>
  </si>
  <si>
    <t>ALCORTA AMANCIO AV. - 3876</t>
  </si>
  <si>
    <t>MDISANTI</t>
  </si>
  <si>
    <t>Mariano Galatro</t>
  </si>
  <si>
    <t>mariano.galatro23@gmail.com</t>
  </si>
  <si>
    <t>Galatro</t>
  </si>
  <si>
    <t>Mariano</t>
  </si>
  <si>
    <t>COMUNA 5</t>
  </si>
  <si>
    <t>BOEDO</t>
  </si>
  <si>
    <t>Estados Unidos  - 4263</t>
  </si>
  <si>
    <t>papiros@papiros-sa.com.ar</t>
  </si>
  <si>
    <t>ARTES GRAFICAS PAPIROS SOCIEDAD ANONIMA COMERCIAL INDUSTRIAL</t>
  </si>
  <si>
    <t>Gallegos  - 3598</t>
  </si>
  <si>
    <t>farmed@ciudad.com.ar</t>
  </si>
  <si>
    <t>FARMED SA</t>
  </si>
  <si>
    <t>Venezuela - 4260</t>
  </si>
  <si>
    <t>administracion@matriceconsulting.com.ar</t>
  </si>
  <si>
    <t>MATRICE CONSULTING SOCIEDAD DE RESPONSABILIDAD LIMITADA</t>
  </si>
  <si>
    <t>MAIPU - 116</t>
  </si>
  <si>
    <t>MARIA JULIETA MORELLO</t>
  </si>
  <si>
    <t>federico.rammer@hellmann.com</t>
  </si>
  <si>
    <t>MORELLO</t>
  </si>
  <si>
    <t>MARIA JULIETA</t>
  </si>
  <si>
    <t>Reconquista 656 - 656</t>
  </si>
  <si>
    <t>MSARAFIAN</t>
  </si>
  <si>
    <t>DNGEISS#MS - Dirección nacional de gobernanza e integración de los sistemas de salud</t>
  </si>
  <si>
    <t>DNSI#MS-PVD</t>
  </si>
  <si>
    <t>DNSI#MS - Dirección nacional de sistemas de información</t>
  </si>
  <si>
    <t>Pase generado automáticamente por migración o baja de Repartición/Sector: DNGEISS#MS-PVD</t>
  </si>
  <si>
    <t>info@ayafumigaciones.com.ar</t>
  </si>
  <si>
    <t>ANGELERI Y ASOCIADOS SA</t>
  </si>
  <si>
    <t>BARRACAS</t>
  </si>
  <si>
    <t>MONTES DE OCA MANUEL - 2060</t>
  </si>
  <si>
    <t>DS#MS - Dirección de sumarios</t>
  </si>
  <si>
    <t>AEURO</t>
  </si>
  <si>
    <t>ADQUISICIONES</t>
  </si>
  <si>
    <t>DNFSP#MS - Dirección nacional de fortalecimiento de los sistemas provinciales</t>
  </si>
  <si>
    <t>GZAUGG</t>
  </si>
  <si>
    <t>FINANZAS - Área administración y finanzas - finanzas</t>
  </si>
  <si>
    <t>Para proseguir con el trámite</t>
  </si>
  <si>
    <t>ACYC</t>
  </si>
  <si>
    <t>METOMMASINO</t>
  </si>
  <si>
    <t>DNCET#MS - Dirección nacional de control de enfermedades transmisibles</t>
  </si>
  <si>
    <t>testa@ascensorestesta.com.ar</t>
  </si>
  <si>
    <t>ASCENSORES TESTA SA</t>
  </si>
  <si>
    <t>GRAL MANUEL A. RODRIGUEZ - 2364</t>
  </si>
  <si>
    <t>cimes-h2osa@hotmail.com</t>
  </si>
  <si>
    <t>H20 S.A.</t>
  </si>
  <si>
    <t>AV.BELGRANO - 1680</t>
  </si>
  <si>
    <t>B</t>
  </si>
  <si>
    <t>ADQUISICIONES - Área administración y finanzas - adquisiciones</t>
  </si>
  <si>
    <t>DARIO JORGE FINAURI</t>
  </si>
  <si>
    <t>dfinauri@gmail.com</t>
  </si>
  <si>
    <t>FINAURI</t>
  </si>
  <si>
    <t>DARIO JORGE</t>
  </si>
  <si>
    <t>ESQUIU - 2646</t>
  </si>
  <si>
    <t>carlos.penelas@biodiagnostico.com.ar</t>
  </si>
  <si>
    <t>BIODIAGNOSTICO S A</t>
  </si>
  <si>
    <t>Ingeniero Huergo  - 1437</t>
  </si>
  <si>
    <t>I</t>
  </si>
  <si>
    <t>GUAIGLESIAS</t>
  </si>
  <si>
    <t>ALEJANDRO ROBERTO F LANZILLOTTA</t>
  </si>
  <si>
    <t>info@frioneto.com.ar</t>
  </si>
  <si>
    <t>LANZILLOTTA</t>
  </si>
  <si>
    <t>ALEJANDRO ROBERTO F</t>
  </si>
  <si>
    <t>TUYUTI - 6638</t>
  </si>
  <si>
    <t>TAKEDA ARGENTINA SOCIEDAD ANONIMA</t>
  </si>
  <si>
    <t>julieta.morello@hellmann.com</t>
  </si>
  <si>
    <t>DAMIAN ERNESTO ESCOBEDO</t>
  </si>
  <si>
    <t>damianescobedo@hotmail.com</t>
  </si>
  <si>
    <t>ESCOBEDO</t>
  </si>
  <si>
    <t>DAMIAN ERNESTO</t>
  </si>
  <si>
    <t>VILLA SANTA RITA</t>
  </si>
  <si>
    <t>Pasaje Mataco - 1456</t>
  </si>
  <si>
    <t>DGAJ#MS-MESA_ENTRADAS</t>
  </si>
  <si>
    <t>MESA_ENTRADAS - Mesa de entradas</t>
  </si>
  <si>
    <t>GABRPEREYRA</t>
  </si>
  <si>
    <t>Gabriel Natalio CHERNICOFF</t>
  </si>
  <si>
    <t>GCHERNI@HOTMAIL.COM</t>
  </si>
  <si>
    <t>CHERNICOFF</t>
  </si>
  <si>
    <t>Gabriel Natalio</t>
  </si>
  <si>
    <t>Scalabrini Ortiz - 457</t>
  </si>
  <si>
    <t>SILVIA ANDREA GONZALEZ</t>
  </si>
  <si>
    <t>deloeste.inmuebles@gmail.com</t>
  </si>
  <si>
    <t>GONZALEZ</t>
  </si>
  <si>
    <t>SILVIA ANDREA</t>
  </si>
  <si>
    <t>MISIONES</t>
  </si>
  <si>
    <t>POSADAS</t>
  </si>
  <si>
    <t>Beato Roque Gonzalez - 1118</t>
  </si>
  <si>
    <t>JUAN CARLOS LEIS</t>
  </si>
  <si>
    <t>jctesta@gmail.com</t>
  </si>
  <si>
    <t>LEIS</t>
  </si>
  <si>
    <t>JUAN CARLOS</t>
  </si>
  <si>
    <t>CARACAS - 4580</t>
  </si>
  <si>
    <t>LMOCAMPO</t>
  </si>
  <si>
    <t>JUAN ANGEL ANGEL CAMPOLONGO</t>
  </si>
  <si>
    <t>andreani-enacom@andreani.com</t>
  </si>
  <si>
    <t>CAMPOLONGO</t>
  </si>
  <si>
    <t>JUAN ANGEL ANGEL</t>
  </si>
  <si>
    <t>SANTO DOMINGO - 3220</t>
  </si>
  <si>
    <t>LSENDRAS</t>
  </si>
  <si>
    <t>APYC - Área presupuesto y contabilidad</t>
  </si>
  <si>
    <t>Para su tramitaciòn</t>
  </si>
  <si>
    <t>info@federalmed.com.ar</t>
  </si>
  <si>
    <t>FEDERAL MED SOCIEDAD ANONIMA</t>
  </si>
  <si>
    <t>MERLO</t>
  </si>
  <si>
    <t>Rawson - 1173</t>
  </si>
  <si>
    <t>JLUGONES</t>
  </si>
  <si>
    <t>ALBERTO RUBEN IBAÑEZ</t>
  </si>
  <si>
    <t>dayala@serza.com.ar</t>
  </si>
  <si>
    <t>IBAÑEZ</t>
  </si>
  <si>
    <t>ALBERTO RUBEN</t>
  </si>
  <si>
    <t>ADOLFO ALSINA</t>
  </si>
  <si>
    <t>ARANO</t>
  </si>
  <si>
    <t>GARAY JUAN DE AV. - 168</t>
  </si>
  <si>
    <t>PIRRAZABAL</t>
  </si>
  <si>
    <t>CINTIAAGUIAR</t>
  </si>
  <si>
    <t>DNHFYSF#MS - Dirección nacional de habilitación, fiscalización y sanidad de fronteras</t>
  </si>
  <si>
    <t>FTODARO</t>
  </si>
  <si>
    <t>S/ ID GROUP SA</t>
  </si>
  <si>
    <t>S/ ID GROUP S.A</t>
  </si>
  <si>
    <t>vdemarco@lasibila.com.ar</t>
  </si>
  <si>
    <t>SOCIEDAD ANONIMA LA SIBILA</t>
  </si>
  <si>
    <t>NOGOYA</t>
  </si>
  <si>
    <t>AV.ITALIA Y VIVANCO</t>
  </si>
  <si>
    <t>fernandez@scienza.com.ar</t>
  </si>
  <si>
    <t>MEDIFARM S A</t>
  </si>
  <si>
    <t>SAN TELMO</t>
  </si>
  <si>
    <t>GARAY JUAN DE AV. - 437</t>
  </si>
  <si>
    <t>ALEJANDRA MARCELA PALOMBO</t>
  </si>
  <si>
    <t>apalombo@deloitte.com</t>
  </si>
  <si>
    <t>PALOMBO</t>
  </si>
  <si>
    <t>ALEJANDRA MARCELA</t>
  </si>
  <si>
    <t>Bolivia  - 2062</t>
  </si>
  <si>
    <t>JOSE ANTONIO BARON</t>
  </si>
  <si>
    <t>marcelojavi@hotmail.com</t>
  </si>
  <si>
    <t>BARON</t>
  </si>
  <si>
    <t>JOSE ANTONIO</t>
  </si>
  <si>
    <t>Avenida Almafuerte - 2520</t>
  </si>
  <si>
    <t>LUIS RICARDO MARHE</t>
  </si>
  <si>
    <t>spaziosgi@gmail.com</t>
  </si>
  <si>
    <t>MARHE</t>
  </si>
  <si>
    <t>LUIS RICARDO</t>
  </si>
  <si>
    <t>SANTIAGO DEL ESTERO</t>
  </si>
  <si>
    <t>Tucuman - 189</t>
  </si>
  <si>
    <t>ROBERTO RUBEN PAGANO</t>
  </si>
  <si>
    <t>fullgreensa@gmail.com</t>
  </si>
  <si>
    <t>PAGANO</t>
  </si>
  <si>
    <t>ROBERTO RUBEN</t>
  </si>
  <si>
    <t>Lima  - 355</t>
  </si>
  <si>
    <t>J</t>
  </si>
  <si>
    <t>MICAELA AILEN ESPISLE</t>
  </si>
  <si>
    <t>micaelaespisle@gmail.com</t>
  </si>
  <si>
    <t>ESPISLE</t>
  </si>
  <si>
    <t>MICAELA AILEN</t>
  </si>
  <si>
    <t>PABLO PODESTA</t>
  </si>
  <si>
    <t>Avenida Marquez  - 2521</t>
  </si>
  <si>
    <t>Barrio Privado Altos de Podesta</t>
  </si>
  <si>
    <t>FDELPICCOLO</t>
  </si>
  <si>
    <t>DCAP#MS - Dirección de coberturas de alto precio</t>
  </si>
  <si>
    <t>Pase generado automáticamente por migración o baja de Repartición/Sector: DCAP#MS-PVD</t>
  </si>
  <si>
    <t>gonzalo.hernandez@estudio-tomas.com.ar</t>
  </si>
  <si>
    <t>HERNANDEZ</t>
  </si>
  <si>
    <t>GONZALO</t>
  </si>
  <si>
    <t>FREIRE R. CAP. GRAL. - 3337</t>
  </si>
  <si>
    <t>HENCECKM</t>
  </si>
  <si>
    <t>NRECABARREN</t>
  </si>
  <si>
    <t>SISA - Sistema de información sanitaria argentino</t>
  </si>
  <si>
    <t>QUINTANA CAMILA ANABEL</t>
  </si>
  <si>
    <t>c.quintana@aclimatarargentina.com.ar</t>
  </si>
  <si>
    <t>Muñoz</t>
  </si>
  <si>
    <t>DCYC#MS-FACTURAS</t>
  </si>
  <si>
    <t>DKASJAN</t>
  </si>
  <si>
    <t>LEOMARQUEZ</t>
  </si>
  <si>
    <t>JORAVILA</t>
  </si>
  <si>
    <t>expediente subsanado</t>
  </si>
  <si>
    <t>Se adjunta la OC 01-20 segun lo solicitado.</t>
  </si>
  <si>
    <t>DREINHART</t>
  </si>
  <si>
    <t>GGALLARDO</t>
  </si>
  <si>
    <t>IMPORTACIONES - Importaciones</t>
  </si>
  <si>
    <t>Atento a lo solicitado en elIF-2021-35360963-APN-DGA#MS (orden 7) indicamos que la fecha de la factura es incorresta, por favor rectificar la fecha del informe.</t>
  </si>
  <si>
    <t>Atento alo informado en elIF-2021-35371197-APN-DGA#MS (orden 7), se solicita rectificar la fecha de la factura ya que no coincide con la documentación adjunta.</t>
  </si>
  <si>
    <t>Atento a lo informado en elIF-2021-35354803-APN-DGA#MS (orden 7), se indica que la fecha de la factura no corresponde con la documentación adjunta. Por favor rectificar el Informe y remitirlo nuevamen</t>
  </si>
  <si>
    <t>ANALIA ROSA RUDOLF</t>
  </si>
  <si>
    <t>administracion@ejes.com</t>
  </si>
  <si>
    <t>RUDOLF</t>
  </si>
  <si>
    <t>ANALIA ROSA</t>
  </si>
  <si>
    <t>MARTIN RETES - 2079</t>
  </si>
  <si>
    <t>NDANGELO</t>
  </si>
  <si>
    <t>MESA_ENTRADAS</t>
  </si>
  <si>
    <t>Para asu intervención</t>
  </si>
  <si>
    <t>regulatorios@gemabiotech.com</t>
  </si>
  <si>
    <t>GEMABIOTECH SOCIEDAD ANONIMA</t>
  </si>
  <si>
    <t>Fray Just Sarmiento - 2350</t>
  </si>
  <si>
    <t>IGNACIO SAAVEDRA</t>
  </si>
  <si>
    <t>npereyra@tiempobeta.com.ar</t>
  </si>
  <si>
    <t>SAAVEDRA</t>
  </si>
  <si>
    <t>IGNACIO</t>
  </si>
  <si>
    <t>ESTADOS UNIDOS - 1223</t>
  </si>
  <si>
    <t>STARRAGONA</t>
  </si>
  <si>
    <t>UGA#MS - Unidad gabinete de asesores</t>
  </si>
  <si>
    <t>Unidad gabinete de asesores</t>
  </si>
  <si>
    <t>MSHORTREDE</t>
  </si>
  <si>
    <t>PVD - Privada de jefa de gabinete</t>
  </si>
  <si>
    <t>MORDOJ SERGIO SEBASTIAN</t>
  </si>
  <si>
    <t>sebastian.mordoj@addoc.com</t>
  </si>
  <si>
    <t>LA PLATA</t>
  </si>
  <si>
    <t>VILLA ELISA</t>
  </si>
  <si>
    <t>421 - 1043</t>
  </si>
  <si>
    <t>ARIEL FABIAN FRANCIONI</t>
  </si>
  <si>
    <t>arielfrancioni.1966@gmail.com</t>
  </si>
  <si>
    <t>FRANCIONI</t>
  </si>
  <si>
    <t>ARIEL FABIAN</t>
  </si>
  <si>
    <t>FLORENCIO VARELA</t>
  </si>
  <si>
    <t>Marmol - 270</t>
  </si>
  <si>
    <t>BCOLOMBO</t>
  </si>
  <si>
    <t>PASE para notificar a la firma de las PROVIDENCIAS de orden 30 y 32 correspondientes a la DGA y a DCYT respectivamente, mediante la opción de SUBSANACIÖN .</t>
  </si>
  <si>
    <t>PRINALDI</t>
  </si>
  <si>
    <t>MOVIMIENTO_FONDOS</t>
  </si>
  <si>
    <t>Se remite para el pago de la PRE N°3117/21</t>
  </si>
  <si>
    <t>para su tramitacion</t>
  </si>
  <si>
    <t>mam@serza.com.ar</t>
  </si>
  <si>
    <t>esmeralda - 1080</t>
  </si>
  <si>
    <t>JLEWIS</t>
  </si>
  <si>
    <t>DGRRHH#MS - Dirección general de recursos humanos</t>
  </si>
  <si>
    <t>Se devuelve el Expediente atento a lo indicado en orden 15.</t>
  </si>
  <si>
    <t>FCOSANO</t>
  </si>
  <si>
    <t>CONTABLE</t>
  </si>
  <si>
    <t>DNES#MS - Dirección nacional de emergencias sanitarias</t>
  </si>
  <si>
    <t>SE DEVUELVEN LOS PRESENTES POR HABER SIDO ERRONEAMENTE GIRADOS A ESTA DEPENDENCIA</t>
  </si>
  <si>
    <t>hernan.pazos@laboratoriosima.com.ar</t>
  </si>
  <si>
    <t>LABORATORIOS IMA S A I C</t>
  </si>
  <si>
    <t>COLEGIALES</t>
  </si>
  <si>
    <t>PALPA - 2862</t>
  </si>
  <si>
    <t>MNARIZNIS</t>
  </si>
  <si>
    <t>RAUL ALBERTO GENCHI</t>
  </si>
  <si>
    <t>rgenchi@bdoargentina.com</t>
  </si>
  <si>
    <t>GENCHI</t>
  </si>
  <si>
    <t>RAUL ALBERTO</t>
  </si>
  <si>
    <t>RETIRO</t>
  </si>
  <si>
    <t>Maipu - 942</t>
  </si>
  <si>
    <t>FLAVIO PATRICIO LEIRO</t>
  </si>
  <si>
    <t>LEIRO</t>
  </si>
  <si>
    <t>FLAVIO PATRICIO</t>
  </si>
  <si>
    <t>EP</t>
  </si>
  <si>
    <t>a.aguirre@lectus.com.ar</t>
  </si>
  <si>
    <t>PASE para proseguir el tramite pertinente.</t>
  </si>
  <si>
    <t>CAJUES ROMINA PAULA</t>
  </si>
  <si>
    <t>pedidos.argentina@biogen.com</t>
  </si>
  <si>
    <t>Av. del Libertador  - 352</t>
  </si>
  <si>
    <t>Marcelo Peletay</t>
  </si>
  <si>
    <t>mpeletay@hotmail.com</t>
  </si>
  <si>
    <t>Peletay</t>
  </si>
  <si>
    <t>Marcelo</t>
  </si>
  <si>
    <t>SANTOS LUGARES</t>
  </si>
  <si>
    <t>Pedro Zavatarro  - 4138</t>
  </si>
  <si>
    <t>Para continuar con su tramitacion.</t>
  </si>
  <si>
    <t>MALIBERTINO</t>
  </si>
  <si>
    <t>HIGUERO MAXIMILIANO ROBERTO</t>
  </si>
  <si>
    <t>maximiliano.higuero@telefonica.com</t>
  </si>
  <si>
    <t>defensa  - 143</t>
  </si>
  <si>
    <t>FEDERICO DANIEL ASTRADA</t>
  </si>
  <si>
    <t>fede.astrada87@gmail.com</t>
  </si>
  <si>
    <t>ASTRADA</t>
  </si>
  <si>
    <t>FEDERICO DANIEL</t>
  </si>
  <si>
    <t>BERNAL</t>
  </si>
  <si>
    <t>Edmundo Fierro - 184</t>
  </si>
  <si>
    <t>DNES#MS-DEPOSITO_DE_MEDICAMENTOS</t>
  </si>
  <si>
    <t>DEPOSITO_DE_MEDICAMENTOS - Depósito de medicamentos</t>
  </si>
  <si>
    <t>Motivo pase a funcionario público</t>
  </si>
  <si>
    <t>SIGALIANO</t>
  </si>
  <si>
    <t>PARA LA PROSECUCION DEL TRAMITE</t>
  </si>
  <si>
    <t>Pase para la prosecución del trámite.</t>
  </si>
  <si>
    <t>MARIANOSANMARTIN</t>
  </si>
  <si>
    <t>DNACO#MS - Dirección nacional de articulación de coberturas</t>
  </si>
  <si>
    <t>DNIC#MS-PVD</t>
  </si>
  <si>
    <t>DNIC#MS - Dirección nacional de integración de coberturas</t>
  </si>
  <si>
    <t>Pase generado automáticamente por migración o baja de Repartición/Sector: DNACO#MS-PVD</t>
  </si>
  <si>
    <t>DTIYC#MS-PVD</t>
  </si>
  <si>
    <t>DTIYC#MS - Dirección de tecnologías de la información y de las comunicaciones</t>
  </si>
  <si>
    <t>SE REMITEN LAS ACTUACIONES PARA QUE INDIQUE A QUIEN CORRESPONDE EL NUMERO DE TELEFONO DE LA REFERENCIA.</t>
  </si>
  <si>
    <t>SE REMITEN LAS ACTUACIONES PARA QUE INDIQUE A QUE SECTOR PERTENECE LA LINEA DE LA REFERENCIA</t>
  </si>
  <si>
    <t>DTIYC#MS-EE_GESTION_ADMINISTRATIVA</t>
  </si>
  <si>
    <t>EE_GESTION_ADMINISTRATIVA - Administración dtiyc</t>
  </si>
  <si>
    <t>MBORRELL</t>
  </si>
  <si>
    <t>BOLIVAR - 531</t>
  </si>
  <si>
    <t>alejandra.segurosdigna@gmail.com</t>
  </si>
  <si>
    <t>ESMERALDA - 920</t>
  </si>
  <si>
    <t>VLAPIGNA</t>
  </si>
  <si>
    <t>DNHFYSF#MS-DESPACHO</t>
  </si>
  <si>
    <t>CAVALDIVIA</t>
  </si>
  <si>
    <t>Se solicita dependencia de la línea y conformidad de la misma para poder dar curso.</t>
  </si>
  <si>
    <t>PRICCIO</t>
  </si>
  <si>
    <t>para su informe</t>
  </si>
  <si>
    <t>DGA#MS-PVD</t>
  </si>
  <si>
    <t>PVD - Privada - dirección general de administración</t>
  </si>
  <si>
    <t>INTERESES POR MORA</t>
  </si>
  <si>
    <t>BCODA</t>
  </si>
  <si>
    <t>SE REMITEN LAS ACTUACIONES PARA QUE INDIQUE A QUIEN CORRESPONDE LA LINEA TELEFONICA DE REFERENCIA.</t>
  </si>
  <si>
    <t>CEFERNANDEZ</t>
  </si>
  <si>
    <t>CARALVAREZ</t>
  </si>
  <si>
    <t>MOVIMIENTO_FONDOS - Movimiento de fondos</t>
  </si>
  <si>
    <t>DNCET#MS-PVD</t>
  </si>
  <si>
    <t>DA#INC - Dirección de administración</t>
  </si>
  <si>
    <t>Instituto nacional del cáncer</t>
  </si>
  <si>
    <t>ELIBRAVO</t>
  </si>
  <si>
    <t>Para su intervención</t>
  </si>
  <si>
    <t>info@prointec.com.ar</t>
  </si>
  <si>
    <t>PIEDRAS - 872</t>
  </si>
  <si>
    <t>LPONTE</t>
  </si>
  <si>
    <t>MESA_DE_ENTRADAS</t>
  </si>
  <si>
    <t>DNAIENT#MS - Dirección nacional de abordaje integral de enfermedades no transmisibles</t>
  </si>
  <si>
    <t>EWOITES</t>
  </si>
  <si>
    <t>Se remite la presente para la prosecución del trámite.-</t>
  </si>
  <si>
    <t>MARIA GABRIELA FAZA</t>
  </si>
  <si>
    <t>mgfaza@globalfarm.com.ar</t>
  </si>
  <si>
    <t>FAZA</t>
  </si>
  <si>
    <t>MARIA GABRIELA</t>
  </si>
  <si>
    <t>Cazadores de Coquimbo - 2841</t>
  </si>
  <si>
    <t>VWINIARSKI</t>
  </si>
  <si>
    <t>RDURQUET</t>
  </si>
  <si>
    <t>CV - Control vectores</t>
  </si>
  <si>
    <t>DCETV#MS - Dirección de control de enfermedades transmitidas por vectores</t>
  </si>
  <si>
    <t>Se devuelven las presentes para conformidad de la instancia superior</t>
  </si>
  <si>
    <t>JOSE.ABREU@JAYOR.COM.AR</t>
  </si>
  <si>
    <t>LABORATORIOS JAYOR S.R.L.</t>
  </si>
  <si>
    <t>GUEMES - 3937</t>
  </si>
  <si>
    <t>javier@mixgrafica.com.ar</t>
  </si>
  <si>
    <t>PEREZ ROMERO</t>
  </si>
  <si>
    <t>JAVIER HERNAN</t>
  </si>
  <si>
    <t>chile - 1159</t>
  </si>
  <si>
    <t>pb</t>
  </si>
  <si>
    <t>De acuerdo a lo solicitado por la Dirección General de Programación y Control Presupuestario se remiten las presentes actuaciones para su intervención.</t>
  </si>
  <si>
    <t>PEREYRA LAURA EDITH</t>
  </si>
  <si>
    <t>laura.p.sico@hotmail.com</t>
  </si>
  <si>
    <t>VALENTIN ALSINA</t>
  </si>
  <si>
    <t>manuel ocampo - 3257</t>
  </si>
  <si>
    <t>YLAMAS</t>
  </si>
  <si>
    <t>Se adjunta para su pago la pre n°3295</t>
  </si>
  <si>
    <t>JFRISOLI</t>
  </si>
  <si>
    <t>MESA_DE_ENTRADA_ASUNTOS_JUDICIALES</t>
  </si>
  <si>
    <t>DAJ#MS - Dirección de asuntos judiciales</t>
  </si>
  <si>
    <t>admin-rofina@rofina.com.ar</t>
  </si>
  <si>
    <t>ROFINA S A I C F</t>
  </si>
  <si>
    <t>MONSERRAT</t>
  </si>
  <si>
    <t>IRIGOYEN BERNARDO DE - 308</t>
  </si>
  <si>
    <t>IMEDINA</t>
  </si>
  <si>
    <t>FACUNDO MARTIN DINOTO</t>
  </si>
  <si>
    <t>oso_dinoto@hotmail.com</t>
  </si>
  <si>
    <t>DINOTO</t>
  </si>
  <si>
    <t>FACUNDO MARTIN</t>
  </si>
  <si>
    <t>SAN NICOLAS DE LOS ARROYOS</t>
  </si>
  <si>
    <t>Pre. Julio Argentino Roca - 290</t>
  </si>
  <si>
    <t>HMANSILLA</t>
  </si>
  <si>
    <t>tramitesadistancia@aerolineas.com.ar</t>
  </si>
  <si>
    <t>AEROLINEAS ARGENTINAS SOCIEDAD ANONIMA</t>
  </si>
  <si>
    <t>AVENIDA RAFAEL OBLIGADO</t>
  </si>
  <si>
    <t>Se gira para la prosecución del trámite.</t>
  </si>
  <si>
    <t>EDUARDO ANDRES WASSI</t>
  </si>
  <si>
    <t>eduardo.wassi@dinatech.com.ar</t>
  </si>
  <si>
    <t>WASSI</t>
  </si>
  <si>
    <t>EDUARDO ANDRES</t>
  </si>
  <si>
    <t>5 - 1205</t>
  </si>
  <si>
    <t>FLOFERRARIO</t>
  </si>
  <si>
    <t>SERGIO ALEJANDRO MAROEVICH</t>
  </si>
  <si>
    <t>coordinacion@lemrosario.com.ar</t>
  </si>
  <si>
    <t>MAROEVICH</t>
  </si>
  <si>
    <t>SERGIO ALEJANDRO</t>
  </si>
  <si>
    <t>TUCUMAN - 1736</t>
  </si>
  <si>
    <t>HECTOR DAMIAN SAUCEDO MELILLO</t>
  </si>
  <si>
    <t>damian.saucedo@grupobiotoscana.com</t>
  </si>
  <si>
    <t>SAUCEDO MELILLO</t>
  </si>
  <si>
    <t>HECTOR DAMIAN</t>
  </si>
  <si>
    <t>CARAPACHAY</t>
  </si>
  <si>
    <t>mmangini@gobbinovag.com</t>
  </si>
  <si>
    <t>LIBERTADOR DEL AV. - 6345</t>
  </si>
  <si>
    <t>CONTROL_CONTRATOS - Control de administración de contratos</t>
  </si>
  <si>
    <t>MAHUVIERNE</t>
  </si>
  <si>
    <t>Se remite la solicitud de información y documentación de acuerdo lo establecido a orden N°11para la persecución del trámite.</t>
  </si>
  <si>
    <t>Visto el IF-2021-39560472-APN-SGA#MS obrante en orden 16, se remite a sus efectos.</t>
  </si>
  <si>
    <t>Se gira el presente expediente para la prosecución del trámite.</t>
  </si>
  <si>
    <t>MAISIDORI</t>
  </si>
  <si>
    <t>DPTO_SERVICIOS_AUXILIARES</t>
  </si>
  <si>
    <t>MAXVICENTE</t>
  </si>
  <si>
    <t>DPTO_SERVICIOS_AUXILIARES - Departamento de servicios auxiliares</t>
  </si>
  <si>
    <t>se adjunta para su pago la pre n°</t>
  </si>
  <si>
    <t>CDUPONT</t>
  </si>
  <si>
    <t>Visto el IF-2021-39583914-APN-SGA#MS obrante en orden 14, se remite a sus efectos.-</t>
  </si>
  <si>
    <t>DCYC#MS-UOC</t>
  </si>
  <si>
    <t>UOC - Unidad_operativa_compras</t>
  </si>
  <si>
    <t>MARIA DE LOS ANGELES BRIGIDO OLIVERA</t>
  </si>
  <si>
    <t>andradabeatrizdelv@gmail.com</t>
  </si>
  <si>
    <t>BRIGIDO OLIVERA</t>
  </si>
  <si>
    <t>MARIA DE LOS ANGELES</t>
  </si>
  <si>
    <t>LA RIOJA</t>
  </si>
  <si>
    <t>FERNANDO PAGANI - 0</t>
  </si>
  <si>
    <t>Se remite la presente para la prosecución del trámite-</t>
  </si>
  <si>
    <t>GTARANTINI</t>
  </si>
  <si>
    <t>rominavarano@medisistemsrl.com</t>
  </si>
  <si>
    <t>MEDI SISTEM S R L</t>
  </si>
  <si>
    <t>ARENAL CONCEPCION - 4553</t>
  </si>
  <si>
    <t>sanchezc@santgallfriburg.com.ar</t>
  </si>
  <si>
    <t>LABORATORIO SANT GALL FRIBURG Q C I  S RL</t>
  </si>
  <si>
    <t>BRASIL - 3131</t>
  </si>
  <si>
    <t>gestioncontable@leistungargentina.com.ar</t>
  </si>
  <si>
    <t>LEISTUNG INGENIERIA S R L</t>
  </si>
  <si>
    <t>LOS VENECIANOS - 6595</t>
  </si>
  <si>
    <t>WBASUALTO</t>
  </si>
  <si>
    <t>Se remiten las presentes actuaciones para su analisis y prosecución del trámite administrativo.</t>
  </si>
  <si>
    <t>PABLO MARTIN BEVACQUA</t>
  </si>
  <si>
    <t>martin.bevacqua@hotmail.com</t>
  </si>
  <si>
    <t>BEVACQUA</t>
  </si>
  <si>
    <t>PABLO MARTIN</t>
  </si>
  <si>
    <t>San Luis - 3779</t>
  </si>
  <si>
    <t>nicolas.kunawicz@dhl.com</t>
  </si>
  <si>
    <t>DHL GLOBAL FORWARDING (ARGENTINA) SA</t>
  </si>
  <si>
    <t>PARQUE PATRICIOS</t>
  </si>
  <si>
    <t>Amancio Alcorta - 2314</t>
  </si>
  <si>
    <t>LIQUIDACION_GASTOS_RESERVAS</t>
  </si>
  <si>
    <t>Para su analisis</t>
  </si>
  <si>
    <t>CHRISTOPH KARL carlo BEHL</t>
  </si>
  <si>
    <t>chris@sfilms.tv</t>
  </si>
  <si>
    <t>BEHL</t>
  </si>
  <si>
    <t>CHRISTOPH KARL carlo</t>
  </si>
  <si>
    <t>alvarez thomas - 1988</t>
  </si>
  <si>
    <t>DNSSYR#MS - Dirección nacional de salud sexual y reproductiva</t>
  </si>
  <si>
    <t>DAFYP#MS</t>
  </si>
  <si>
    <t>APIROLA</t>
  </si>
  <si>
    <t>SARA ZULEMA FRAGUGLIA</t>
  </si>
  <si>
    <t>sarafraguglia@yahoo.com.ar</t>
  </si>
  <si>
    <t>FRAGUGLIA</t>
  </si>
  <si>
    <t>SARA ZULEMA</t>
  </si>
  <si>
    <t>VILLA LIBERTAD</t>
  </si>
  <si>
    <t>Diagonal 141 - 1343</t>
  </si>
  <si>
    <t>ALLEGUIZAMON</t>
  </si>
  <si>
    <t>CINJIMENEZ</t>
  </si>
  <si>
    <t>para su archivo</t>
  </si>
  <si>
    <t>MLASELVA</t>
  </si>
  <si>
    <t>ADMINISTRACIONYFINANZAS</t>
  </si>
  <si>
    <t>Se procede a la devolución del Expediente Electrónico, atento a que el Lote del presente no es considerado ELEGIBLE para poder ser cancelado con fondos del Préstamo BID 3772/OC-AR. Por este motivo, se</t>
  </si>
  <si>
    <t>SSS#MS - Superintendencia de servicios de salud</t>
  </si>
  <si>
    <t>GA - Gerencia de administración</t>
  </si>
  <si>
    <t>administracion@biotenk.com.ar</t>
  </si>
  <si>
    <t>BIOTENK S A</t>
  </si>
  <si>
    <t>ZUVIRIA - 5747</t>
  </si>
  <si>
    <t>administracion@propato.com.ar</t>
  </si>
  <si>
    <t>RODRIGUEZ PEÑA - 2169</t>
  </si>
  <si>
    <t>SISANCHEZ</t>
  </si>
  <si>
    <t>Pase para su pago correspondiente.</t>
  </si>
  <si>
    <t>ventas@tecme.com.ar</t>
  </si>
  <si>
    <t>TECME S A</t>
  </si>
  <si>
    <t>AV CIRCUNVALACION (N-O) AGUSTIN TOSCO - 3040</t>
  </si>
  <si>
    <t>GZOTTA</t>
  </si>
  <si>
    <t>MESADEENTRADAS - Despacho de ministra</t>
  </si>
  <si>
    <t>MAURIMONSALVO</t>
  </si>
  <si>
    <t>gustavoabeledo@yahoo.com.ar</t>
  </si>
  <si>
    <t>VILLA BALLESTER</t>
  </si>
  <si>
    <t>chivilcoy - 784</t>
  </si>
  <si>
    <t>TAMEDINA</t>
  </si>
  <si>
    <t>Se adjunta la PRE N° 3190, para su pago.</t>
  </si>
  <si>
    <t>DNASS#AND-ADMINISTRACION</t>
  </si>
  <si>
    <t>DNASS#AND - Dirección nacional de acceso a los servicios de salud</t>
  </si>
  <si>
    <t>Se remiten los presentes para su tramitación. Se deja asentado que el traspaso de las líneas está tramitado a través deIF-2020-73146734-APN-DGA#MS y número de trámite ante la prestadora 25415895.</t>
  </si>
  <si>
    <t>CYNTHIA MARINA ROLDAN</t>
  </si>
  <si>
    <t>pedidos.lkm@grupobiotoscana.com</t>
  </si>
  <si>
    <t>ROLDAN</t>
  </si>
  <si>
    <t>CYNTHIA MARINA</t>
  </si>
  <si>
    <t>LA MATANZA</t>
  </si>
  <si>
    <t>LA TABLADA</t>
  </si>
  <si>
    <t>avellaneda - 5049</t>
  </si>
  <si>
    <t>LONUNEZ</t>
  </si>
  <si>
    <t>FESTRABEAU</t>
  </si>
  <si>
    <t>SISTEMAS</t>
  </si>
  <si>
    <t>MURRUTI</t>
  </si>
  <si>
    <t>Presentación de facturas no amparadas por proceso de compra Se reconoce la cabecera 11 6089 8700, como perteneciente a los serivicios utilizados por esta repartición.</t>
  </si>
  <si>
    <t>SE REMITEN LAS ACTUACIONES PARA QUE INDIQUE A QUE AREA PERTENECE LA LINEA TELEFONICA DE REFERENCIA.</t>
  </si>
  <si>
    <t>Se remiten los presentes para el pago correspondiente.-</t>
  </si>
  <si>
    <t>SFERRANDO</t>
  </si>
  <si>
    <t>ADMINP</t>
  </si>
  <si>
    <t>INP#ANLIS - Instituto nacional de parasitología</t>
  </si>
  <si>
    <t>Administración nacional de laboratorios e institutos de salud</t>
  </si>
  <si>
    <t>GLMOLINA</t>
  </si>
  <si>
    <t>ADMINP - Administración instituto nacional de parasitologia</t>
  </si>
  <si>
    <t>para verificar y de corresponder dar curso.</t>
  </si>
  <si>
    <t>RUMOREIRA</t>
  </si>
  <si>
    <t>SALIDAS_MESA_ENTRADAS</t>
  </si>
  <si>
    <t>DA#INC-ADMINISTRACION</t>
  </si>
  <si>
    <t>SE REMITE PARA SU TRAMITE.-</t>
  </si>
  <si>
    <t>CPICHAKA</t>
  </si>
  <si>
    <t>Para la prosecución del trámite</t>
  </si>
  <si>
    <t>LSANTIAGO</t>
  </si>
  <si>
    <t>DNFSP#MS-FINANZAS</t>
  </si>
  <si>
    <t>Se remite al área de Finanzas de la DNFSP para la prosecución del trámite.</t>
  </si>
  <si>
    <t>ECITARELLA</t>
  </si>
  <si>
    <t>CONTAB_PPTO</t>
  </si>
  <si>
    <t>VIGALLO</t>
  </si>
  <si>
    <t>CONTAB_PPTO - Contabilidad de presupuesto</t>
  </si>
  <si>
    <t>FACTURA TELEFONICA</t>
  </si>
  <si>
    <t>IMPORTACIONES</t>
  </si>
  <si>
    <t>M.ALONSO</t>
  </si>
  <si>
    <t>DCYT#MS-MOVIMIENTO_FONDOS</t>
  </si>
  <si>
    <t>MIRIACMARTINEZ</t>
  </si>
  <si>
    <t>DGA#MS-IMPORTACIONES</t>
  </si>
  <si>
    <t>se adjunta para su pago la pre n°3300</t>
  </si>
  <si>
    <t>VERONICABORDON</t>
  </si>
  <si>
    <t>DCIYP#MS - Dirección de comunicación institucional y prensa</t>
  </si>
  <si>
    <t>GERALOPEZ</t>
  </si>
  <si>
    <t>SAMERCADO</t>
  </si>
  <si>
    <t>SES#MS - Secretaría de equidad en salud</t>
  </si>
  <si>
    <t>MARIEROMERO</t>
  </si>
  <si>
    <t>DCETV#MS-PVD</t>
  </si>
  <si>
    <t>DCYT#MS-LIQUIDACION_GASTOS</t>
  </si>
  <si>
    <t>NISUAREZ</t>
  </si>
  <si>
    <t>Para continuidad del trámite.</t>
  </si>
  <si>
    <t>ALDO MARCELO ITALO CONTI</t>
  </si>
  <si>
    <t>vsabaris@varifarma.com.ar</t>
  </si>
  <si>
    <t>CONTI</t>
  </si>
  <si>
    <t>ALDO MARCELO ITALO</t>
  </si>
  <si>
    <t>SAN ISIDRO</t>
  </si>
  <si>
    <t>BECCAR</t>
  </si>
  <si>
    <t>URUGUAY  - 3698</t>
  </si>
  <si>
    <t>Se adjunta para su pago la pre n° 3280</t>
  </si>
  <si>
    <t>Para su archivo..</t>
  </si>
  <si>
    <t>eduardo.d.camino@gsk.com</t>
  </si>
  <si>
    <t>GLAXOSMITHKLINE ARGENTINA SOCIEDAD ANONIMA</t>
  </si>
  <si>
    <t>VICTORIA</t>
  </si>
  <si>
    <t>Carlos Casares - 3690</t>
  </si>
  <si>
    <t>FARODRIGUEZ</t>
  </si>
  <si>
    <t>Presentación de facturas no amparadas por proceso de compra Para su tramitación</t>
  </si>
  <si>
    <t>OSMARGONZALEZ</t>
  </si>
  <si>
    <t>MMUSCIO</t>
  </si>
  <si>
    <t>REMEDIAR-ADMIN</t>
  </si>
  <si>
    <t>MHMAURO</t>
  </si>
  <si>
    <t>cstabile@tecnosalud.com.ar</t>
  </si>
  <si>
    <t>TECNOSALUD SA</t>
  </si>
  <si>
    <t>PAZ GRAL AV. - 640</t>
  </si>
  <si>
    <t>Se giran las presentes actuaciones para su intervención.</t>
  </si>
  <si>
    <t>acarfagna@grupoalemana.com</t>
  </si>
  <si>
    <t>CIRUGIA ALEMANA INSUMOS MEDICOS SOCIEDAD ANONIMA</t>
  </si>
  <si>
    <t>MONTEVIDEO 879 - 879</t>
  </si>
  <si>
    <t>Se remite para el pago de la FACFR N° 963/21</t>
  </si>
  <si>
    <t>Presentación de facturas no amparadas por proceso de compra Toda vez que se observa el numero de cliente077343222y se identifica el servicio Office 365 - Exchange Online Plan 1 - 50 Licencias , se rec</t>
  </si>
  <si>
    <t>JKURUC</t>
  </si>
  <si>
    <t>CV</t>
  </si>
  <si>
    <t>MACBENITEZ</t>
  </si>
  <si>
    <t>ALEJANDRA BERTHA NIELSON</t>
  </si>
  <si>
    <t>alemartin42@gmail.com</t>
  </si>
  <si>
    <t>NIELSON</t>
  </si>
  <si>
    <t>ALEJANDRA BERTHA</t>
  </si>
  <si>
    <t>REMEDIOS ESCALADA DE SAN MARTIN</t>
  </si>
  <si>
    <t>PASTOR FERREYRA - 3508</t>
  </si>
  <si>
    <t>MANIGSTEIN</t>
  </si>
  <si>
    <t>ASESORES</t>
  </si>
  <si>
    <t>SSCRYF#MS - Subsecretaría de calidad, regulación y fiscalización</t>
  </si>
  <si>
    <t>CMEGUIRA</t>
  </si>
  <si>
    <t>ASESORES - Asesores</t>
  </si>
  <si>
    <t>Revisar fechas de las facturas</t>
  </si>
  <si>
    <t>info@esumi.com.ar</t>
  </si>
  <si>
    <t>ESUMI SOCIEDAD  DE RESPONSABILIDAD LIMITADA</t>
  </si>
  <si>
    <t>LANUS OESTE</t>
  </si>
  <si>
    <t>2 de Mayo - 3284</t>
  </si>
  <si>
    <t>FERNANDO RAUL FERNANDO ALVAREZ ALVAREZ ALVAREZ ALVAREZ</t>
  </si>
  <si>
    <t>falvarez@ibasa.com.ar</t>
  </si>
  <si>
    <t>ALVAREZ ALVAREZ ALVAREZ</t>
  </si>
  <si>
    <t>FERNANDO RAUL FERNANDO ALVAREZ</t>
  </si>
  <si>
    <t>Defensa - 784</t>
  </si>
  <si>
    <t>LCARRAZAN</t>
  </si>
  <si>
    <t>DI</t>
  </si>
  <si>
    <t>DI - Departamento de infraestructura</t>
  </si>
  <si>
    <t>JPSAULLE</t>
  </si>
  <si>
    <t>CL - Coordinación de logística</t>
  </si>
  <si>
    <t>FABIAN HORACIO CASAL</t>
  </si>
  <si>
    <t>gencopi@gmail.com.ar</t>
  </si>
  <si>
    <t>CASAL</t>
  </si>
  <si>
    <t>FABIAN HORACIO</t>
  </si>
  <si>
    <t>MARTIN CORONADO</t>
  </si>
  <si>
    <t>Panama - 7622</t>
  </si>
  <si>
    <t>SSGSEI#MS-MESADEENTRADA</t>
  </si>
  <si>
    <t>SSGSEI#MS - Subsecretaria de gestión de servicios e institutos</t>
  </si>
  <si>
    <t>MCBASSO</t>
  </si>
  <si>
    <t>S/ FACTURA DE ESUMI SRL.</t>
  </si>
  <si>
    <t>jcnavarro@kopelco.com</t>
  </si>
  <si>
    <t>KOPELCO  S A</t>
  </si>
  <si>
    <t>FLORIDA - 833</t>
  </si>
  <si>
    <t>PAse</t>
  </si>
  <si>
    <t>LABORATORIO DE ESPECIALIDADES MEDICINALES L E M SOCIEDAD DEL ESTADO</t>
  </si>
  <si>
    <t>LAVALLE - 368</t>
  </si>
  <si>
    <t>EX-2021-47696485-APN-DCYT#MS</t>
  </si>
  <si>
    <t>EX-2021-47700442-APN-DCYT#MS</t>
  </si>
  <si>
    <t>EX-2021-47717768-APN-DCYT#MS</t>
  </si>
  <si>
    <t>EX-2021-47727818-APN-DCYT#MS</t>
  </si>
  <si>
    <t>EX-2021-47743243-APN-DCYT#MS</t>
  </si>
  <si>
    <t>EX-2021-47753257-APN-DCYT#MS</t>
  </si>
  <si>
    <t>EX-2021-47762445-APN-DCYT#MS</t>
  </si>
  <si>
    <t>EX-2021-47774849-APN-DCYT#MS</t>
  </si>
  <si>
    <t>EX-2021-47788000-APN-DCYT#MS</t>
  </si>
  <si>
    <t>EX-2021-47794007-APN-DCYT#MS</t>
  </si>
  <si>
    <t>EX-2021-47797667-APN-DD#MS</t>
  </si>
  <si>
    <t>SMAZZANTTI</t>
  </si>
  <si>
    <t>GESTION_ADMINISTRATIVA</t>
  </si>
  <si>
    <t>AMJEREZ</t>
  </si>
  <si>
    <t>GESTION_ADMINISTRATIVA - Gestión administrativa</t>
  </si>
  <si>
    <t>EX-2021-47798862-APN-DCYT#MS</t>
  </si>
  <si>
    <t>EX-2021-47860455-APN-DCYT#MS</t>
  </si>
  <si>
    <t>EX-2021-47950875-APN-DCYT#MS</t>
  </si>
  <si>
    <t>EX-2021-47972901-APN-DCYT#MS</t>
  </si>
  <si>
    <t>lab@richet.com</t>
  </si>
  <si>
    <t>LABORATORIOS RICHET S A</t>
  </si>
  <si>
    <t>COMUNA 11</t>
  </si>
  <si>
    <t>VILLA GENERAL MITRE</t>
  </si>
  <si>
    <t>TERRERO - 1251</t>
  </si>
  <si>
    <t>Administración :  Tres Arroyos 1829- Villa Gral Mitre- 1416-CABA</t>
  </si>
  <si>
    <t>EX-2021-47986776-APN-DCYT#MS</t>
  </si>
  <si>
    <t>EX-2021-48015280-APN-DAFYP#MS</t>
  </si>
  <si>
    <t>EX-2021-48033446-APN-DCYT#MS</t>
  </si>
  <si>
    <t>EX-2021-48214539-APN-DAFYP#MS</t>
  </si>
  <si>
    <t>sadmin@rec.unicen.edu.ar</t>
  </si>
  <si>
    <t>UNIVERSIDAD NACIONAL DEL CENTRO DE LA PROVINCIA DE BUENOS AIRES</t>
  </si>
  <si>
    <t>TANDIL</t>
  </si>
  <si>
    <t>PINTO - 399</t>
  </si>
  <si>
    <t>DNFSP#MS-ADQUISICIONES</t>
  </si>
  <si>
    <t>Se remite la solicitud de información y documentación de acuerdo lo establecido a orden N°9 para la persecución del trámite.</t>
  </si>
  <si>
    <t>EX-2021-48298001-APN-DCYT#MS</t>
  </si>
  <si>
    <t>administracion@gemabiotech.com</t>
  </si>
  <si>
    <t>EX-2021-48302001-APN-DCYT#MS</t>
  </si>
  <si>
    <t>EX-2021-48319692-APN-DD#MS</t>
  </si>
  <si>
    <t>ftaboada@disval.com.ar</t>
  </si>
  <si>
    <t>DROGUERIA DISVAL S R L</t>
  </si>
  <si>
    <t>GRITO DE ASENCIO - 3736</t>
  </si>
  <si>
    <t>EX-2021-48429083-APN-DAFYP#MS</t>
  </si>
  <si>
    <t>PKRIEGER</t>
  </si>
  <si>
    <t>Para la prosecusión del trámite.</t>
  </si>
  <si>
    <t>EX-2021-48434011-APN-DAFYP#MS</t>
  </si>
  <si>
    <t>Se remite la solicitud de información y documentación de acuerdo lo establecido a orden N°12 para la persecución del trámite.</t>
  </si>
  <si>
    <t>EX-2021-48440784-APN-DAFYP#MS</t>
  </si>
  <si>
    <t>EX-2021-48538130-APN-DCYT#MS</t>
  </si>
  <si>
    <t>DRVIHVYT#MS-ACYC</t>
  </si>
  <si>
    <t>EX-2021-48546448-APN-DCYT#MS</t>
  </si>
  <si>
    <t>EX-2021-48551915-APN-DCYT#MS</t>
  </si>
  <si>
    <t>EX-2021-48583241-APN-DD#MS</t>
  </si>
  <si>
    <t>EX-2021-48745516-APN-DD#MS</t>
  </si>
  <si>
    <t>EX-2021-48832306-APN-DCYT#MS</t>
  </si>
  <si>
    <t>facturacion@vidalac.com</t>
  </si>
  <si>
    <t>ALIMENTOS VIDA S.A</t>
  </si>
  <si>
    <t>ANTONIO SALELLAS - 1825</t>
  </si>
  <si>
    <t>EX-2021-48849740-APN-DCYT#MS</t>
  </si>
  <si>
    <t>EX-2021-48867326-APN-DCYT#MS</t>
  </si>
  <si>
    <t>tad@lasegunda.com.ar</t>
  </si>
  <si>
    <t>LA SEGUNDA COOPERATIVA LTDA DE SEGUROS GENERALES</t>
  </si>
  <si>
    <t>JUAN MANUEL DE ROSAS  - 957</t>
  </si>
  <si>
    <t>EX-2021-48910475-APN-DCYT#MS</t>
  </si>
  <si>
    <t>STRINIDAD</t>
  </si>
  <si>
    <t>Se remite el presente para la intervención de su competencia.</t>
  </si>
  <si>
    <t>EX-2021-48915182-APN-DCYT#MS</t>
  </si>
  <si>
    <t>DNMYTS#MS-CBDE</t>
  </si>
  <si>
    <t>CBDE - Coordinación banco de drogas especiales</t>
  </si>
  <si>
    <t>EX-2021-48949393-APN-DCYT#MS</t>
  </si>
  <si>
    <t>EX-2021-48974862-APN-DCYT#MS</t>
  </si>
  <si>
    <t>ANMAT-TAD@sanofi.com</t>
  </si>
  <si>
    <t>SANOFI-AVENTIS ARGENTINA SOCIEDAD ANONIMA</t>
  </si>
  <si>
    <t>MARTINEZ</t>
  </si>
  <si>
    <t>Cuyo  - 3532</t>
  </si>
  <si>
    <t>EX-2021-48983562-APN-DD#MS</t>
  </si>
  <si>
    <t>EX-2021-48988042-APN-DD#MS</t>
  </si>
  <si>
    <t>EX-2021-48994109-APN-DD#MS</t>
  </si>
  <si>
    <t>DNSMA#MS-DESPACHO</t>
  </si>
  <si>
    <t>DNSMA#MS - Dirección nacional de salud mental y adicciones</t>
  </si>
  <si>
    <t>EX-2021-48994241-APN-DCYT#MS</t>
  </si>
  <si>
    <t>EX-2021-48996860-APN-DD#MS</t>
  </si>
  <si>
    <t>EX-2021-49000152-APN-DD#MS</t>
  </si>
  <si>
    <t>EX-2021-49005020-APN-DCYT#MS</t>
  </si>
  <si>
    <t>EX-2021-49009646-APN-DAFYP#MS</t>
  </si>
  <si>
    <t>EX-2021-49042925-APN-DAFYP#MS</t>
  </si>
  <si>
    <t>EX-2021-49047353-APN-DAFYP#MS</t>
  </si>
  <si>
    <t>EX-2021-49066364-APN-DCYT#MS</t>
  </si>
  <si>
    <t>EX-2021-49070677-APN-DCYT#MS</t>
  </si>
  <si>
    <t>EX-2021-49073992-APN-DCYT#MS</t>
  </si>
  <si>
    <t>EX-2021-49075929-APN-DCYT#MS</t>
  </si>
  <si>
    <t>EX-2021-49077802-APN-DD#MS</t>
  </si>
  <si>
    <t>EX-2021-49079287-APN-DD#MS</t>
  </si>
  <si>
    <t>EX-2021-49098981-APN-DAFYP#MS</t>
  </si>
  <si>
    <t>EX-2021-49099420-APN-DAFYP#MS</t>
  </si>
  <si>
    <t>EX-2021-49099716-APN-DAFYP#MS</t>
  </si>
  <si>
    <t>EX-2021-49100045-APN-DAFYP#MS</t>
  </si>
  <si>
    <t>EX-2021-49100321-APN-DAFYP#MS</t>
  </si>
  <si>
    <t>EX-2021-49100590-APN-DAFYP#MS</t>
  </si>
  <si>
    <t>EX-2021-49120717-APN-DAFYP#MS</t>
  </si>
  <si>
    <t>EX-2021-49177753-APN-DCYT#MS</t>
  </si>
  <si>
    <t>EX-2021-49181846-APN-DCYT#MS</t>
  </si>
  <si>
    <t>EX-2021-49186713-APN-DCYT#MS</t>
  </si>
  <si>
    <t>EX-2021-49297866-APN-DCYT#MS</t>
  </si>
  <si>
    <t>Se remite el presente para su conocimiento y trámite que estime corresponder.-</t>
  </si>
  <si>
    <t>EX-2021-49348352-APN-DAFYP#MS</t>
  </si>
  <si>
    <t>EX-2021-49351151-APN-DAFYP#MS</t>
  </si>
  <si>
    <t>EX-2021-49357232-APN-DD#MS</t>
  </si>
  <si>
    <t>ABOROWICZ</t>
  </si>
  <si>
    <t>EX-2021-49362735-APN-DD#MS</t>
  </si>
  <si>
    <t>EX-2021-49366874-APN-DD#MS</t>
  </si>
  <si>
    <t>JGRASSI</t>
  </si>
  <si>
    <t>CONTABLE - Área contable</t>
  </si>
  <si>
    <t>EX-2021-49384593-APN-DCYT#MS</t>
  </si>
  <si>
    <t>EX-2021-49435963-APN-DAFYP#MS</t>
  </si>
  <si>
    <t>presidencia@fundacen.org.ar</t>
  </si>
  <si>
    <t>FUNDACION CIENCIAS EXACTAS Y NATURALES</t>
  </si>
  <si>
    <t>GUIRALDES INTENDENTE - 0</t>
  </si>
  <si>
    <t>Pabellón 2 Cdad Universitaria</t>
  </si>
  <si>
    <t>DAFYP#MS-MESADEENTRADA</t>
  </si>
  <si>
    <t>EX-2021-49459983-APN-DCYT#MS</t>
  </si>
  <si>
    <t>Se remite el presente para su intervención.-</t>
  </si>
  <si>
    <t>EX-2021-49487633-APN-DAFYP#MS</t>
  </si>
  <si>
    <t>EX-2021-49490489-APN-DAFYP#MS</t>
  </si>
  <si>
    <t>EX-2021-49496670-APN-DAFYP#MS</t>
  </si>
  <si>
    <t>EX-2021-49500241-APN-DAFYP#MS</t>
  </si>
  <si>
    <t>Sistema Origen</t>
  </si>
  <si>
    <t>Importe moneda original</t>
  </si>
  <si>
    <t>Importe en ARS</t>
  </si>
  <si>
    <t>Número de Orden de Compra</t>
  </si>
  <si>
    <t>Sector Actual</t>
  </si>
  <si>
    <t>Fecha último pase</t>
  </si>
  <si>
    <t>Días desde útimo pase</t>
  </si>
  <si>
    <t>Días desde caratulación</t>
  </si>
  <si>
    <t>Importe OC</t>
  </si>
  <si>
    <t>Ubicación</t>
  </si>
  <si>
    <t>Revisar Importe</t>
  </si>
  <si>
    <t>Incluye?</t>
  </si>
  <si>
    <t>Sin movimientos</t>
  </si>
  <si>
    <t>TC BNA Vendedor</t>
  </si>
  <si>
    <t>EUR</t>
  </si>
  <si>
    <t>Concatenado</t>
  </si>
  <si>
    <t>Incluye</t>
  </si>
  <si>
    <t>ADANIELI</t>
  </si>
  <si>
    <t>DNGSA#MS - Dirección nacional de gestión de servicios asistenciales</t>
  </si>
  <si>
    <t>Si</t>
  </si>
  <si>
    <t>AFGALO</t>
  </si>
  <si>
    <t>DAL</t>
  </si>
  <si>
    <t>DGA</t>
  </si>
  <si>
    <t>ALIZ</t>
  </si>
  <si>
    <t>Contabilidad</t>
  </si>
  <si>
    <t>Presupuesto</t>
  </si>
  <si>
    <t>DGPFE</t>
  </si>
  <si>
    <t>CAVACCAREZZA</t>
  </si>
  <si>
    <t>DPSEHTYA#FAA - Dirección de prevac, seguridad e higiene en el trabajo y ambiental</t>
  </si>
  <si>
    <t>CBISTAGNINO</t>
  </si>
  <si>
    <t>PNEPFYAC - Programa nacional de enfermedades poco frecuentes y anomalías congénitas</t>
  </si>
  <si>
    <t>SGA</t>
  </si>
  <si>
    <t>CLORTIZ</t>
  </si>
  <si>
    <t>No</t>
  </si>
  <si>
    <t>DAFYP#MS-CUENTASAPAGAR</t>
  </si>
  <si>
    <t>DCEI#MS</t>
  </si>
  <si>
    <t>Compras</t>
  </si>
  <si>
    <t>DCYT#MS-CONTAB_PPTO</t>
  </si>
  <si>
    <t>Tesorería</t>
  </si>
  <si>
    <t>DD#MS-MESA_DE_ENTRADAS_Y_NOTIFICACIONES</t>
  </si>
  <si>
    <t>Mesa de entradas</t>
  </si>
  <si>
    <t>DGA#MS-DPTO_AUTOMOTORES</t>
  </si>
  <si>
    <t>DPTO_AUTOMOTORES - Departamento de automotores</t>
  </si>
  <si>
    <t>DGAGN#MI</t>
  </si>
  <si>
    <t>DGAGN#MI - Dirección general del archivo general de la nación</t>
  </si>
  <si>
    <t>Archivo</t>
  </si>
  <si>
    <t>DGPFE#MS-CONTROL_CONTRATOS</t>
  </si>
  <si>
    <t>DGPYCP#MS-PVD</t>
  </si>
  <si>
    <t>DNAIENT#MS-MESA_DE_ENTRADAS</t>
  </si>
  <si>
    <t>DNCET#MS-CZ</t>
  </si>
  <si>
    <t>CZ - Coordinación de zoonosis</t>
  </si>
  <si>
    <t>DNFSP#MS-PVD</t>
  </si>
  <si>
    <t>DNSSYR#MS</t>
  </si>
  <si>
    <t>SISTEMAS - Sistemas</t>
  </si>
  <si>
    <t>GAHTUY</t>
  </si>
  <si>
    <t>RRHH</t>
  </si>
  <si>
    <t>JMGOFFDAVILA</t>
  </si>
  <si>
    <t>LAMATEO</t>
  </si>
  <si>
    <t>MAMEDRANO</t>
  </si>
  <si>
    <t>MARIROMERO</t>
  </si>
  <si>
    <t>MDMAVAR</t>
  </si>
  <si>
    <t>MLIRIBERRY</t>
  </si>
  <si>
    <t>MES - Mesa de entrada</t>
  </si>
  <si>
    <t>DACMYSG#ANLIS - Dirección de administracion contable, mantenimiento y servicios generales</t>
  </si>
  <si>
    <t>NJUAREZCHAZARRETA</t>
  </si>
  <si>
    <t>ODAIVEZ</t>
  </si>
  <si>
    <t>PBOQUIN</t>
  </si>
  <si>
    <t>PSPINELLI</t>
  </si>
  <si>
    <t>SAS#MS-DESPACHO</t>
  </si>
  <si>
    <t>SATIENZA</t>
  </si>
  <si>
    <t>SCERIATI</t>
  </si>
  <si>
    <t>SESANCHO</t>
  </si>
  <si>
    <t>SSES#MS-DESPACHO</t>
  </si>
  <si>
    <t>SSGA#MS-DESPACHO</t>
  </si>
  <si>
    <t>SSGA#MS - Subsecretaría de gestión administrativa</t>
  </si>
  <si>
    <t>SSMEIE#MS</t>
  </si>
  <si>
    <t>SSS#MS-SEC</t>
  </si>
  <si>
    <t>VBORTOLAZZI</t>
  </si>
  <si>
    <t>JARDIN1 - Jardín avenida de mayo</t>
  </si>
  <si>
    <t>YMORICHETTI</t>
  </si>
  <si>
    <t>EULUNA</t>
  </si>
  <si>
    <t>DESPACHO - Mesa de entrada - despacho</t>
  </si>
  <si>
    <t>DNTHYC#MS - Dirección nacional de talento humano y conocimmiento</t>
  </si>
  <si>
    <t>DATAPIA</t>
  </si>
  <si>
    <t>UGA#MS-DESPACHO</t>
  </si>
  <si>
    <t>DESPACHO - Despacho de jefatura de gabinete</t>
  </si>
  <si>
    <t>DGPFE#MS-DESPACHO</t>
  </si>
  <si>
    <t>GSINTAS</t>
  </si>
  <si>
    <t>PSCE - Programa de salud en contextos de encierro</t>
  </si>
  <si>
    <t>DNMYTS#MS-REMEDIAR</t>
  </si>
  <si>
    <t>IF-2021-47695098-APN-DCYT#MS</t>
  </si>
  <si>
    <t>IF-2021-47699953-APN-DCYT#MS</t>
  </si>
  <si>
    <t>0500B00000038</t>
  </si>
  <si>
    <t>INMUNOSUPRESORES;DROGA GENERICA:CICLOSPORINA 100MG/ML,PRESENTACION:ENVASE X 50 mL</t>
  </si>
  <si>
    <t>IF-2021-47716911-APN-DCYT#MS</t>
  </si>
  <si>
    <t>0500B00000202</t>
  </si>
  <si>
    <t>IF-2021-47726724-APN-DCYT#MS</t>
  </si>
  <si>
    <t>0500B00000048</t>
  </si>
  <si>
    <t>IF-2021-47741790-APN-DCYT#MS</t>
  </si>
  <si>
    <t>IF-2021-47752552-APN-DCYT#MS</t>
  </si>
  <si>
    <t>0500B00000203</t>
  </si>
  <si>
    <t>IF-2021-47761951-APN-DCYT#MS</t>
  </si>
  <si>
    <t>0500B00000178</t>
  </si>
  <si>
    <t>IF-2021-47774351-APN-DCYT#MS</t>
  </si>
  <si>
    <t>0500B00000179</t>
  </si>
  <si>
    <t>IF-2021-47786539-APN-DCYT#MS</t>
  </si>
  <si>
    <t>0005-00007594</t>
  </si>
  <si>
    <t>IF-2021-47792754-APN-DCYT#MS</t>
  </si>
  <si>
    <t>0005-00007593</t>
  </si>
  <si>
    <t>IF-2021-47797576-APN-DCYT#MS</t>
  </si>
  <si>
    <t>0005-00007596</t>
  </si>
  <si>
    <t>IF-2021-47860394-APN-DCYT#MS</t>
  </si>
  <si>
    <t xml:space="preserve"> 0008 00001272</t>
  </si>
  <si>
    <t>IF-2021-47949461-APN-DCYT#MS</t>
  </si>
  <si>
    <t>B034400005216</t>
  </si>
  <si>
    <t>IF-2021-47971951-APN-DCYT#MS</t>
  </si>
  <si>
    <t>00106-00010549</t>
  </si>
  <si>
    <t>IF-2021-47986706-APN-DCYT#MS</t>
  </si>
  <si>
    <t>0014-00005794</t>
  </si>
  <si>
    <t>antirretrovirales-darunavir/ritonavir</t>
  </si>
  <si>
    <t>IF-2021-48033432-APN-DCYT#MS</t>
  </si>
  <si>
    <t>2172B00007662 y 2172B00007663</t>
  </si>
  <si>
    <t>RE-2020-79757987-APN-DTYC#MS</t>
  </si>
  <si>
    <t>80-146-CON20</t>
  </si>
  <si>
    <t>1 (FACT2172B00007662)</t>
  </si>
  <si>
    <t>D. DIESEL 500</t>
  </si>
  <si>
    <t>L</t>
  </si>
  <si>
    <t>1 (FACT2172B00007663)</t>
  </si>
  <si>
    <t>2 (FACT2172B00007662)</t>
  </si>
  <si>
    <t xml:space="preserve">INFINIA DIESEL </t>
  </si>
  <si>
    <t>2 (FACT2172B00007663)</t>
  </si>
  <si>
    <t>INFINIA DIESEL</t>
  </si>
  <si>
    <t>3 (FACT2172B00007662)</t>
  </si>
  <si>
    <t xml:space="preserve">ULTRADIESEL </t>
  </si>
  <si>
    <t>3 (FACT2172B00007663)</t>
  </si>
  <si>
    <t>ULTRA DIESEL</t>
  </si>
  <si>
    <t>4 (FACT2172B00007662)</t>
  </si>
  <si>
    <t>NAFTA INFINIA</t>
  </si>
  <si>
    <t>IF-2021-48296251-APN-DCYT#MS</t>
  </si>
  <si>
    <t>B0015-00063383</t>
  </si>
  <si>
    <t>SUPRIMUN 500MG X50 COMP</t>
  </si>
  <si>
    <t>IF-2021-48301254-APN-DCYT#MS</t>
  </si>
  <si>
    <t>B0015-00063384</t>
  </si>
  <si>
    <t>2.5.2-5791.8</t>
  </si>
  <si>
    <t>SUPRIMUN 250MG X 100 COMP</t>
  </si>
  <si>
    <t>IF-2021-48537976-APN-DCYT#MS</t>
  </si>
  <si>
    <t>B0000700001333</t>
  </si>
  <si>
    <t>R00008-00010545/553/579/582/584/589</t>
  </si>
  <si>
    <t>2.5.1- 9052.2060</t>
  </si>
  <si>
    <t>IF-2021-48545106-APN-DCYT#MS</t>
  </si>
  <si>
    <t>00006-00000568</t>
  </si>
  <si>
    <t xml:space="preserve">2.5.2-3112.5 </t>
  </si>
  <si>
    <t>BACTERICIDAS; TIPO: ASOCIACION, DROGA GENERICA: SULFAMETOXAZOL + TRIMETOPRIMA, FORMA FARMACEUTICA: C</t>
  </si>
  <si>
    <t>IF-2021-48551172-APN-DCYT#MS</t>
  </si>
  <si>
    <t>00006-00000569</t>
  </si>
  <si>
    <t>ANTICONVULSIVANTES; TIPO: MONODROGA, FORMA FARMACEUTICA: COMPRIMIDO, PRESENTACION: 100 m Gr , DROGA GENERICA: FENITOINA</t>
  </si>
  <si>
    <t>IF-2021-48812098-APN-DCYT#MS</t>
  </si>
  <si>
    <t>00006-00000948</t>
  </si>
  <si>
    <t>Alimentos Vida S.A.</t>
  </si>
  <si>
    <t>IF-2021-48847441-APN-DCYT#MS</t>
  </si>
  <si>
    <t>00006-00000949</t>
  </si>
  <si>
    <t>IF-2021-48863177-APN-DCYT#MS</t>
  </si>
  <si>
    <t>La Segunda Cooperativa de Seguros Generales</t>
  </si>
  <si>
    <t>3.5.4-2076.1</t>
  </si>
  <si>
    <t>Automotor</t>
  </si>
  <si>
    <t>IF-2021-48909759-APN-DCYT#MS</t>
  </si>
  <si>
    <t>B034400006246</t>
  </si>
  <si>
    <t>IF-2021-48914773-APN-DCYT#MS</t>
  </si>
  <si>
    <t>B034400006243</t>
  </si>
  <si>
    <t>IF-2021-48948660-APN-DCYT#MS</t>
  </si>
  <si>
    <t>IF-2021-48974768-APN-DCYT#MS</t>
  </si>
  <si>
    <t>B-0027-00016962</t>
  </si>
  <si>
    <t>IF-2021-48994084-APN-DCYT#MS</t>
  </si>
  <si>
    <t>B-0027-00016984</t>
  </si>
  <si>
    <t>IF-2021-49004517-APN-DCYT#MS</t>
  </si>
  <si>
    <t>2975B00097500</t>
  </si>
  <si>
    <t>IF-2021-49065800-APN-DCYT#MS</t>
  </si>
  <si>
    <t>0002-00003247</t>
  </si>
  <si>
    <t>IF-2021-49070279-APN-DCYT#MS</t>
  </si>
  <si>
    <t>0002-00003248</t>
  </si>
  <si>
    <t>IF-2021-49073624-APN-DCYT#MS</t>
  </si>
  <si>
    <t>2975B00097452</t>
  </si>
  <si>
    <t>IF-2021-49075774-APN-DCYT#MS</t>
  </si>
  <si>
    <t>2975B00097451</t>
  </si>
  <si>
    <t>IF-2021-49175259-APN-DCYT#MS</t>
  </si>
  <si>
    <t>0006B00000447</t>
  </si>
  <si>
    <t>IF-2021-49179446-APN-DCYT#MS</t>
  </si>
  <si>
    <t>0006B00000448</t>
  </si>
  <si>
    <t>IF-2021-49184490-APN-DCYT#MS</t>
  </si>
  <si>
    <t>0006B00000449</t>
  </si>
  <si>
    <t>IF-2021-49296831-APN-DCYT#MS</t>
  </si>
  <si>
    <t>001-00006382</t>
  </si>
  <si>
    <t>0002-00000720</t>
  </si>
  <si>
    <t>IF-2021-49382787-APN-DCYT#MS</t>
  </si>
  <si>
    <t>00006-00000950</t>
  </si>
  <si>
    <t>IF-2021-49456728-APN-DCYT#MS</t>
  </si>
  <si>
    <t>0024-00085864</t>
  </si>
  <si>
    <t>Nulojix 250 mg</t>
  </si>
  <si>
    <t>IF-2021-48015037-APN-DAFYP#MS</t>
  </si>
  <si>
    <t>Abono por almacenamiento por 5000 posiciones mensuales</t>
  </si>
  <si>
    <t>EX-2021-48039772-APN-DAFYP#MS</t>
  </si>
  <si>
    <t>IF-2021-48039673-APN-DAFYP#MS</t>
  </si>
  <si>
    <t>EX-2020-89014812- -APN-DCYC#MS</t>
  </si>
  <si>
    <t>IF-2021-48214519-APN-DAFYP#MS</t>
  </si>
  <si>
    <t>UNICEN</t>
  </si>
  <si>
    <t>MSAL-47-CD-CF</t>
  </si>
  <si>
    <t>PRODUCTO 1 - PLAN DE TRABAJO</t>
  </si>
  <si>
    <t>IF-2021-48426860-APN-DAFYP#MS</t>
  </si>
  <si>
    <t>Recupero de gastos de expensas, servicios y ABL correspondiente al mes de abril 2021</t>
  </si>
  <si>
    <t>IF-2021-48431818-APN-DAFYP#MS</t>
  </si>
  <si>
    <t>IF-2021-48440476-APN-DAFYP#MS</t>
  </si>
  <si>
    <t>IF-2021-49009138-APN-DAFYP#MS</t>
  </si>
  <si>
    <t>IF-2021-49041295-APN-DAFYP#MS</t>
  </si>
  <si>
    <t>5° Entregable:  Acceso Pacientes</t>
  </si>
  <si>
    <t>IF-2021-49045999-APN-DAFYP#MS</t>
  </si>
  <si>
    <t>6° Entregable: Soporte Correctivo y Evolutivo de la Plataforma</t>
  </si>
  <si>
    <t>IF-2021-49098732-APN-DAFYP#MS</t>
  </si>
  <si>
    <t>IF-2021-49099345-APN-DAFYP#MS</t>
  </si>
  <si>
    <t>IF-2021-49099632-APN-DAFYP#MS</t>
  </si>
  <si>
    <t>IF-2021-49099978-APN-DAFYP#MS</t>
  </si>
  <si>
    <t>IF-2021-49100248-APN-DAFYP#MS</t>
  </si>
  <si>
    <t>IF-2021-49100502-APN-DAFYP#MS</t>
  </si>
  <si>
    <t>IF-2021-49120502-APN-DAFYP#MS</t>
  </si>
  <si>
    <t>01/21-ex-2020-77783322-apn-dafy</t>
  </si>
  <si>
    <t>77783322-APN</t>
  </si>
  <si>
    <t>IF-2021-49347250-APN-DAFYP#MS</t>
  </si>
  <si>
    <t>IF-2021-49349730-APN-DAFYP#MS</t>
  </si>
  <si>
    <t>IF-2021-49434222-APN-DAFYP#MS</t>
  </si>
  <si>
    <t>Fundación Ciencias Exactas y Naturales</t>
  </si>
  <si>
    <t>MSAL-52-CD-CF</t>
  </si>
  <si>
    <t>Informe de Avance Etapa 1 - Producto 1 - Plan detallado de Tareas</t>
  </si>
  <si>
    <t>IF-2021-49487081-APN-DAFYP#MS</t>
  </si>
  <si>
    <t>REDES III - Honorarios 4° entregable por informe Incentivo 4, Tiempo 2 y 3 de todas las provincias - 30% del Contrato - Según $ 18,517,567.62 Acta Acuerdo del 4 de agosto 2020.</t>
  </si>
  <si>
    <t>IF-2021-49490087-APN-DAFYP#MS</t>
  </si>
  <si>
    <t>Ajuste de precio provisorio a marzo 2021 de 4° Entregable - Incentivo 4, Tiempo 2 y 3 de todas las provincias - 30% del $ 11,058,061.64 Contrato s/Acta Acuerdo del 4 de agosto de 2020</t>
  </si>
  <si>
    <t>IF-2021-49496107-APN-DAFYP#MS</t>
  </si>
  <si>
    <t>REDES III: Honorarios 2° entregable por informe Incentivo 3, Tiempo 2 - 15% del Contrato - Según Acta Acuerdo del 4 de Agosto 2020</t>
  </si>
  <si>
    <t>IF-2021-49499695-APN-DAFYP#MS</t>
  </si>
  <si>
    <t>Ajuste de precio provisorio a marzo 2021 de 2° Entregable - Incentivo 3, Tiempo 2 - 15% del Contrato s/Acta Acuerdo del 4 de agosto de 2020.</t>
  </si>
  <si>
    <t>PD-2021-47797738-APN-DD#MS</t>
  </si>
  <si>
    <t>B0007-00000282</t>
  </si>
  <si>
    <t>VUELO AEREO LUFTHANSA</t>
  </si>
  <si>
    <t>PD-2021-48319742-APN-DD#MS</t>
  </si>
  <si>
    <t>Drogueria Disval SRL</t>
  </si>
  <si>
    <t>0014-00005913</t>
  </si>
  <si>
    <t>CRYSVITA</t>
  </si>
  <si>
    <t>20 Y 30 MG/ML</t>
  </si>
  <si>
    <t>PD-2021-48583262-APN-DD#MS</t>
  </si>
  <si>
    <t>Hellmann Wordwide Logistics S.A.</t>
  </si>
  <si>
    <t>Vacuna Covid19 Lufthansa</t>
  </si>
  <si>
    <t>PD-2021-48745561-APN-DD#MS</t>
  </si>
  <si>
    <t>0002B00000803</t>
  </si>
  <si>
    <t>Alquiler de Central Telef. MD110. Mayo 2021</t>
  </si>
  <si>
    <t>PD-2021-48983608-APN-DD#MS</t>
  </si>
  <si>
    <t>2975B00097454</t>
  </si>
  <si>
    <t>Armado</t>
  </si>
  <si>
    <t>PD-2021-48988086-APN-DD#MS</t>
  </si>
  <si>
    <t>2975B00097453</t>
  </si>
  <si>
    <t>PD-2021-48994146-APN-DD#MS</t>
  </si>
  <si>
    <t>PD-2021-48996902-APN-DD#MS</t>
  </si>
  <si>
    <t>2975B00097502</t>
  </si>
  <si>
    <t>PD-2021-49000180-APN-DD#MS</t>
  </si>
  <si>
    <t>2975B00097505</t>
  </si>
  <si>
    <t>PD-2021-49077825-APN-DD#MS</t>
  </si>
  <si>
    <t>2975B00097455</t>
  </si>
  <si>
    <t>PD-2021-49079303-APN-DD#MS</t>
  </si>
  <si>
    <t>2975B00097456</t>
  </si>
  <si>
    <t>PD-2021-49357266-APN-DD#MS</t>
  </si>
  <si>
    <t>PD-2021-49362776-APN-DD#MS</t>
  </si>
  <si>
    <t>PD-2021-49366924-APN-DD#MS</t>
  </si>
  <si>
    <t>Etiquetas de fila</t>
  </si>
  <si>
    <t>Financiamiento Internacional</t>
  </si>
  <si>
    <t>Legítimo Abono</t>
  </si>
  <si>
    <t>Ordenes de Compra</t>
  </si>
  <si>
    <t>Total general</t>
  </si>
  <si>
    <t>Suma de Importe en ARS</t>
  </si>
  <si>
    <t>(Varios elementos)</t>
  </si>
  <si>
    <t>Total DA#INC - Dirección de administración</t>
  </si>
  <si>
    <t>Total DAFYP#MS - Dirección de administración financiera y presupuestaria</t>
  </si>
  <si>
    <t>Total DAL#MS - Dirección de asuntos legales</t>
  </si>
  <si>
    <t>Total DCEI#MS - Dirección de control de enfermedades inmunoprevenibles</t>
  </si>
  <si>
    <t>Total DCETV#MS - Dirección de control de enfermedades transmitidas por vectores</t>
  </si>
  <si>
    <t>Total DCIYP#MS - Dirección de comunicación institucional y prensa</t>
  </si>
  <si>
    <t>Total DCMEYAP#MS - Dirección de coberturas de medicamentos especiales y de alto precio</t>
  </si>
  <si>
    <t>Total DCYC#MS - Dirección de compras y contrataciones</t>
  </si>
  <si>
    <t>Total DCYT#MS - Dirección de contabilidad y tesorería</t>
  </si>
  <si>
    <t>Total DD#MS - Dirección de despacho</t>
  </si>
  <si>
    <t>Total DE#AND - Dirección ejecutiva</t>
  </si>
  <si>
    <t>Total DGA#MS - Dirección general de administración</t>
  </si>
  <si>
    <t>Total DGAJ#MS - Dirección general de asuntos jurídicos</t>
  </si>
  <si>
    <t>Total DGPFE#MS - Dirección general de proyectos con financiamiento externo</t>
  </si>
  <si>
    <t>Total DGPYCP#MS - Dirección general de programación y control presupuestario</t>
  </si>
  <si>
    <t>Total DGRRHH#MS - Dirección general de recursos humanos</t>
  </si>
  <si>
    <t>Total DIRAYS#MS - Dirección de integridad, responsabilidad administrativa y sumarios</t>
  </si>
  <si>
    <t>Total DNACV#MS - Dirección nacional de abordaje por curso de vida</t>
  </si>
  <si>
    <t>Total DNAIENT#MS - Dirección nacional de abordaje integral de enfermedades no transmisibles</t>
  </si>
  <si>
    <t>Total DNASS#AND - Dirección nacional de acceso a los servicios de salud</t>
  </si>
  <si>
    <t>Total DNCET#MS - Dirección nacional de control de enfermedades transmisibles</t>
  </si>
  <si>
    <t>Total DNES#MS - Dirección nacional de emergencias sanitarias</t>
  </si>
  <si>
    <t>Total DNFSP#MS - Dirección nacional de fortalecimiento de los sistemas provinciales</t>
  </si>
  <si>
    <t>Total DNGEISS#MS - Dirección nacional de gobernanza e integración de los sistemas de salud</t>
  </si>
  <si>
    <t>Total DNHFYSF#MS - Dirección nacional de habilitación, fiscalización y sanidad de fronteras</t>
  </si>
  <si>
    <t>Total DNIC#MS - Dirección nacional de integración de coberturas</t>
  </si>
  <si>
    <t>Total DNMYTS#MS - Dirección nacional de medicamentos y tecnología sanitaria</t>
  </si>
  <si>
    <t>Total DNSI#MS - Dirección nacional de sistemas de información</t>
  </si>
  <si>
    <t>Total DNSMA#MS - Dirección nacional de salud mental y adicciones</t>
  </si>
  <si>
    <t>Total DRVIHVYT#MS - Dirección de respuesta al vih, its, hepatitis virales y tuberculosis</t>
  </si>
  <si>
    <t>Total DS#MS - Dirección de sumarios</t>
  </si>
  <si>
    <t>Total DSFYTT#MS - Dirección de sanidad de fronteras y terminales de transporte</t>
  </si>
  <si>
    <t>Total DTIYC#MS - Dirección de tecnologías de la información y de las comunicaciones</t>
  </si>
  <si>
    <t>Total DTYC#MS - Dirección de tesoreria y contabilidad</t>
  </si>
  <si>
    <t>Total INP#ANLIS - Instituto nacional de parasitología</t>
  </si>
  <si>
    <t>Total MDS - Ministerio de desarrollo social</t>
  </si>
  <si>
    <t>Total SAS#MS - Secretaría de acceso a la salud</t>
  </si>
  <si>
    <t>Total SB#PFA - Superintendencia de bienestar</t>
  </si>
  <si>
    <t>Total SCS#MS - Secretaría de calidad en salud</t>
  </si>
  <si>
    <t>Total SES#MS - Secretaría de equidad en salud</t>
  </si>
  <si>
    <t>Total SGA#INSSJP - Secretaría general de administración</t>
  </si>
  <si>
    <t>Total SGA#MS - Secretaría de gestión administrativa</t>
  </si>
  <si>
    <t>Total SPYC#SSS - Subgerencia de presupuesto y contabilidad</t>
  </si>
  <si>
    <t>Total SSCRYF#MS - Subsecretaría de calidad, regulación y fiscalización</t>
  </si>
  <si>
    <t>Total SSES#MS - Subsecretaría de estrategias sanitarias</t>
  </si>
  <si>
    <t>Total SSGSEI#MS - Subsecretaria de gestión de servicios e institutos</t>
  </si>
  <si>
    <t>Total SSMEIE#MS - Subsecretaría de medicamentos e información estratégica</t>
  </si>
  <si>
    <t>Total UAI#MS - Unidad de auditoría interna</t>
  </si>
  <si>
    <t>Total UGA#MS - Unidad gabinete de asesores</t>
  </si>
  <si>
    <t>Facturas ingresadas a través de TAD Según proveedor, ubicación actual, sistema de origen, importe y días desde el último pase</t>
  </si>
  <si>
    <t>EX-2021-49727669-APN-DD#MS</t>
  </si>
  <si>
    <t>PD-2021-49727706-APN-DD#MS</t>
  </si>
  <si>
    <t>0014-00005920</t>
  </si>
  <si>
    <t>10 Y 30 MG/ML</t>
  </si>
  <si>
    <t>EX-2021-49895067-APN-DD#MS</t>
  </si>
  <si>
    <t>PD-2021-49895096-APN-DD#MS</t>
  </si>
  <si>
    <t>0028-00000766</t>
  </si>
  <si>
    <t>MAWB: 044-44033194</t>
  </si>
  <si>
    <t>EX-2021-49898385-APN-DD#MS</t>
  </si>
  <si>
    <t>PD-2021-49898416-APN-DD#MS</t>
  </si>
  <si>
    <t>0028-00000772</t>
  </si>
  <si>
    <t>MAWB: 044-44033205</t>
  </si>
  <si>
    <t>EX-2021-49903233-APN-DD#MS</t>
  </si>
  <si>
    <t>PD-2021-49903263-APN-DD#MS</t>
  </si>
  <si>
    <t>0028-00000768</t>
  </si>
  <si>
    <t>MAWB: 044-44033216</t>
  </si>
  <si>
    <t>para su tramite</t>
  </si>
  <si>
    <t>Se cursan los presentes actuados a efectos de tomar conocimiento e intervención.</t>
  </si>
  <si>
    <t>Se gira expediente de referencia atento a lo informado por la DIRECCION NACIONAL DE MEDICAMENTOS Y TECNOLOGIA SANITARIA, al registrar días de mora en la realización del servicio solicitado. Se realiza</t>
  </si>
  <si>
    <t>Pase, para su intervención.</t>
  </si>
  <si>
    <t>DIRECCIÓN GENERAL DE ASUNTOS JURÍDICOS: Se remite el presente expediente con el Proyecto de Disposición adjunto a orden 26, a los efectos de su intervención.</t>
  </si>
  <si>
    <t>Para prosecución del trámite</t>
  </si>
  <si>
    <t>FCARRIZO</t>
  </si>
  <si>
    <t>DIRECCION GENERAL DE PROGRAMACION Y CONTROL PRESUPUESTARIO  VISTO LA PV-2021-49787593, ORDEN N° 029 Y IF-2021-24078645, ORDEN N° 003, SE REMITEN LAS PRESENTES ACTUACIONES, PREVIO A TODO TRAMITE, SE SO</t>
  </si>
  <si>
    <t>para su conformidad con modificación solicitada.</t>
  </si>
  <si>
    <t>para su prosecución</t>
  </si>
  <si>
    <t>S/ ID GROUP ( PERÌODO 22/2/21 A 21/3/21)</t>
  </si>
  <si>
    <t>AGABETTA</t>
  </si>
  <si>
    <t>Se remite.</t>
  </si>
  <si>
    <t>Se remite para el pago de la PRE N° 3385/21</t>
  </si>
  <si>
    <t>Pase para nueva intervención de esa instancia.</t>
  </si>
  <si>
    <t>ARINCON</t>
  </si>
  <si>
    <t>ASCROFANI</t>
  </si>
  <si>
    <t>PVD - Pvd dirección de despacho</t>
  </si>
  <si>
    <t>Se remite el presente Expte a fin que se sirva dar cumplimiento con el Articulo 3° de la Resolución RS-2021-48801592-APN-SGA#MS presente en Orden N° 39 referente a la publicación en el Boletín Oficial</t>
  </si>
  <si>
    <t>FACGS 1789 FACT. TELEFONICA EXPTE 42547165/2021</t>
  </si>
  <si>
    <t>FACT.GONZALO HERNANDEZ C/DISPO.</t>
  </si>
  <si>
    <t>Para devengar AA 32/21 FC Nº 2037B00002533 y N/C 2037B00000422 -  Covid 8 - OC 1/21 - AUTORIZANTE EX-2020-89014812--APN-DCYC#MS.</t>
  </si>
  <si>
    <t>Para devengar AA 32/21 FC Nº 2037B00002541 y N/C 2037B00000428 -  Covid 8 - OC 1/21 - AUTORIZANTE EX-2020-89014812--APN-DCYC#MS.</t>
  </si>
  <si>
    <t>Vincular ACTA 867-21.</t>
  </si>
  <si>
    <t>DNAIENT#MS-PROG_NAC_SALUD_OCULAR</t>
  </si>
  <si>
    <t>PROG_NAC_SALUD_OCULAR - Programa nacional de salud ocular y prevención de la ceguera</t>
  </si>
  <si>
    <t>Pase para su conocimiento e intervención. Cumplido vuelva para la continuidad del trámite correspondiente.</t>
  </si>
  <si>
    <t>MAURGONZALEZ</t>
  </si>
  <si>
    <t>DCETV#MS-CV</t>
  </si>
  <si>
    <t>Habiéndose realizado el análisis correspondiente a la solicitud de pago del Servicio deTELEFONICA (CUIT: 30639453975) Factura Nº0001-20210306 por ($ 31,75.-)correspondiente a la base Nacional Corrient</t>
  </si>
  <si>
    <t>Vincular ACTA 868-21.</t>
  </si>
  <si>
    <t>HCORTINAZ</t>
  </si>
  <si>
    <t>VIATICOS - Trámites de viáticos</t>
  </si>
  <si>
    <t>Pase para la prosecución del trámite</t>
  </si>
  <si>
    <t>Vincular ACTA 747-21. - NO SE DEBE TENER EN CUENTA EL ACTA-2021-31093002-APN-SGA#MS EN ORDEN 18.</t>
  </si>
  <si>
    <t>Se vinculaelA.R.D. (orden 16), para su conocimiento y fines que estime corresponder.</t>
  </si>
  <si>
    <t>FACFR N° 989/2021 (PARA DEVENGAR FACT. DROG. DISVAL S.R.L.).</t>
  </si>
  <si>
    <t>LFUNHOFF</t>
  </si>
  <si>
    <t>CBDE</t>
  </si>
  <si>
    <t>Se ha incorporado a las presentes la siguiente documentación:  Entregable 5: Acceso a Pacientes. (Orden 16)  Certificación y aprobación del producto (Orden 17)  Verificaciones de cumplimiento contract</t>
  </si>
  <si>
    <t>Se ha incorporado a las presentes la siguiente documentación:  Entregable 6: (Orden 14).  Certificación y aprobación del producto (Orden 15).  Verificaciones de cumplimiento contractual (Orden 16). De</t>
  </si>
  <si>
    <t>Por las presentes actuaciones tramita el pago del alquiler de las máquinas de fotocopiado por el mes de Abril de 2021 (Según Factura agregada a Orden 4), cuya Orden de Compra luce a Orden 8. A Orden 1</t>
  </si>
  <si>
    <t>Para continuar su tramitacion.</t>
  </si>
  <si>
    <t>NSTABILE</t>
  </si>
  <si>
    <t>DAL#MS-PROFESIONALES_LEGALES</t>
  </si>
  <si>
    <t>Habiendose tomado la afectación preventiva correspondiente, se remite para su intervención</t>
  </si>
  <si>
    <t>Se remite la solicitud de información y documentación de acuerdo lo establecido a orden N° 9 para la persecución del trámite.</t>
  </si>
  <si>
    <t>Se remite la solicitud de información y documentación de acuerdo lo establecido a orden N°10 para la persecución del trámite.</t>
  </si>
  <si>
    <t>Se remite la solicitud de información y documentación de acuerdo lo establecido a orden N° 10 para la persecución del trámite.</t>
  </si>
  <si>
    <t>EX-2021-49631770-APN-DCYT#MS</t>
  </si>
  <si>
    <t>URGENTE DESPACHO  Se giran las presentes actuaciones para la prosecución del trámite correspondiente (pago por Fondo Rotatorio).</t>
  </si>
  <si>
    <t>EX-2021-49791964-APN-DCYT#MS</t>
  </si>
  <si>
    <t>EX-2021-49816903-APN-DCYT#MS</t>
  </si>
  <si>
    <t>EX-2021-49822137-APN-DCYT#MS</t>
  </si>
  <si>
    <t>EX-2021-49823710-APN-DCYT#MS</t>
  </si>
  <si>
    <t>EX-2021-49843061-APN-DCYT#MS</t>
  </si>
  <si>
    <t>EX-2021-49853550-APN-DCYT#MS</t>
  </si>
  <si>
    <t>EX-2021-49925179-APN-DCYT#MS</t>
  </si>
  <si>
    <t>Se remite para la prosecución del trámite</t>
  </si>
  <si>
    <t>EX-2021-49927467-APN-DCYT#MS</t>
  </si>
  <si>
    <t>EX-2021-49930741-APN-DCYT#MS</t>
  </si>
  <si>
    <t>EX-2021-49933644-APN-DCYT#MS</t>
  </si>
  <si>
    <t>EX-2021-49937983-APN-DCYT#MS</t>
  </si>
  <si>
    <t>EX-2021-49940514-APN-DCYT#MS</t>
  </si>
  <si>
    <t>EX-2021-49943096-APN-DCYT#MS</t>
  </si>
  <si>
    <t>IF-2021-49631705-APN-DCYT#MS</t>
  </si>
  <si>
    <t xml:space="preserve"> 0008 00001258</t>
  </si>
  <si>
    <t>IF-2021-49791129-APN-DCYT#MS</t>
  </si>
  <si>
    <t>0005-00007599</t>
  </si>
  <si>
    <t>80-1068-oc21</t>
  </si>
  <si>
    <t xml:space="preserve">LORATADINA JARABE </t>
  </si>
  <si>
    <t>IF-2021-49815263-APN-DCYT#MS</t>
  </si>
  <si>
    <t>0002-00003249</t>
  </si>
  <si>
    <t>IF-2021-49820684-APN-DCYT#MS</t>
  </si>
  <si>
    <t>0002-00003250</t>
  </si>
  <si>
    <t>IF-2021-49822578-APN-DCYT#MS</t>
  </si>
  <si>
    <t>B034400006394</t>
  </si>
  <si>
    <t>IF-2021-49841104-APN-DCYT#MS</t>
  </si>
  <si>
    <t>00006-00000951</t>
  </si>
  <si>
    <t>IF-2021-49852358-APN-DCYT#MS</t>
  </si>
  <si>
    <t>00006-00000953</t>
  </si>
  <si>
    <t>IF-2021-49924660-APN-DCYT#MS</t>
  </si>
  <si>
    <t>0002-00003266</t>
  </si>
  <si>
    <t>IF-2021-49926712-APN-DCYT#MS</t>
  </si>
  <si>
    <t>0002-00003267</t>
  </si>
  <si>
    <t>IF-2021-49929937-APN-DCYT#MS</t>
  </si>
  <si>
    <t>0002-00003268</t>
  </si>
  <si>
    <t>IF-2021-49933087-APN-DCYT#MS</t>
  </si>
  <si>
    <t>0002-00003269</t>
  </si>
  <si>
    <t>IF-2021-49937929-APN-DCYT#MS</t>
  </si>
  <si>
    <t>1031-0000516</t>
  </si>
  <si>
    <t>731-733-748-</t>
  </si>
  <si>
    <t>IF-2021-49940461-APN-DCYT#MS</t>
  </si>
  <si>
    <t>1031-00000517</t>
  </si>
  <si>
    <t>732-749</t>
  </si>
  <si>
    <t>IF-2021-49943057-APN-DCYT#MS</t>
  </si>
  <si>
    <t>1031-00000518</t>
  </si>
  <si>
    <t>689-690-692-693</t>
  </si>
  <si>
    <t>ok</t>
  </si>
  <si>
    <t>3USD</t>
  </si>
  <si>
    <t>REVISA DENIS</t>
  </si>
  <si>
    <t>USD3</t>
  </si>
  <si>
    <t>EUROS3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</si>
</sst>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 #,##0.00_-;\-&quot;$&quot;\ * #,##0.00_-;_-&quot;$&quot;\ * &quot;-&quot;??_-;_-@_-"/>
    <numFmt numFmtId="164" formatCode="dd/mm/yyyy;@"/>
    <numFmt numFmtId="165" formatCode="_-&quot;$&quot;\ * #,##0_-;\-&quot;$&quot;\ * #,##0_-;_-&quot;$&quot;\ * &quot;-&quot;??_-;_-@_-"/>
  </numFmts>
  <fonts count="15" x14ac:knownFonts="1">
    <font>
      <sz val="11"/>
      <color theme="1"/>
      <name val="Calibri"/>
      <family val="2"/>
      <scheme val="minor"/>
    </font>
    <font>
      <sz val="11"/>
      <color theme="1"/>
      <name val="Calibri"/>
      <family val="2"/>
      <scheme val="minor"/>
    </font>
    <font>
      <sz val="11"/>
      <color rgb="FF3F3F76"/>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
      <b/>
      <sz val="10"/>
      <color theme="0"/>
      <name val="Calibri"/>
      <family val="2"/>
      <scheme val="minor"/>
    </font>
    <font>
      <b/>
      <sz val="10"/>
      <color rgb="FFFA7D00"/>
      <name val="Calibri"/>
      <family val="2"/>
      <scheme val="minor"/>
    </font>
    <font>
      <sz val="10"/>
      <color rgb="FF3F3F76"/>
      <name val="Calibri"/>
      <family val="2"/>
      <scheme val="minor"/>
    </font>
    <font>
      <sz val="10"/>
      <color rgb="FFFA7D00"/>
      <name val="Calibri"/>
      <family val="2"/>
      <scheme val="minor"/>
    </font>
    <font>
      <sz val="10"/>
      <color rgb="FFFF0000"/>
      <name val="Calibri"/>
      <family val="2"/>
      <scheme val="minor"/>
    </font>
  </fonts>
  <fills count="15">
    <fill>
      <patternFill patternType="none"/>
    </fill>
    <fill>
      <patternFill patternType="gray125"/>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5" tint="0.59999389629810485"/>
        <bgColor indexed="64"/>
      </patternFill>
    </fill>
    <fill>
      <patternFill patternType="solid">
        <fgColor theme="7" tint="0.79998168889431442"/>
        <bgColor indexed="64"/>
      </patternFill>
    </fill>
    <fill>
      <patternFill patternType="solid">
        <fgColor theme="6"/>
        <bgColor indexed="64"/>
      </patternFill>
    </fill>
    <fill>
      <patternFill patternType="solid">
        <fgColor rgb="FFFFFF00"/>
        <bgColor indexed="64"/>
      </patternFill>
    </fill>
    <fill>
      <patternFill patternType="solid">
        <fgColor rgb="FF92D050"/>
        <bgColor indexed="64"/>
      </patternFill>
    </fill>
    <fill>
      <patternFill patternType="solid">
        <fgColor rgb="FFFF00FF"/>
        <bgColor indexed="64"/>
      </patternFill>
    </fill>
    <fill>
      <patternFill patternType="solid">
        <fgColor rgb="FF00B0F0"/>
        <bgColor indexed="64"/>
      </patternFill>
    </fill>
    <fill>
      <patternFill patternType="solid">
        <fgColor rgb="FF7030A0"/>
        <bgColor indexed="64"/>
      </patternFill>
    </fill>
    <fill>
      <patternFill patternType="solid">
        <fgColor theme="0"/>
        <bgColor indexed="64"/>
      </patternFill>
    </fill>
  </fills>
  <borders count="7">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double">
        <color rgb="FF3F3F3F"/>
      </left>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s>
  <cellStyleXfs count="7">
    <xf numFmtId="0" fontId="0" fillId="0" borderId="0"/>
    <xf numFmtId="44" fontId="1" fillId="0" borderId="0" applyFont="0" applyFill="0" applyBorder="0" applyAlignment="0" applyProtection="0"/>
    <xf numFmtId="0" fontId="2" fillId="2" borderId="1" applyNumberFormat="0" applyAlignment="0" applyProtection="0"/>
    <xf numFmtId="0" fontId="3" fillId="3" borderId="1" applyNumberFormat="0" applyAlignment="0" applyProtection="0"/>
    <xf numFmtId="0" fontId="4" fillId="0" borderId="2" applyNumberFormat="0" applyFill="0" applyAlignment="0" applyProtection="0"/>
    <xf numFmtId="0" fontId="5" fillId="4" borderId="3" applyNumberFormat="0" applyAlignment="0" applyProtection="0"/>
    <xf numFmtId="0" fontId="1" fillId="5" borderId="4" applyNumberFormat="0" applyFont="0" applyAlignment="0" applyProtection="0"/>
  </cellStyleXfs>
  <cellXfs count="58">
    <xf numFmtId="0" fontId="0" fillId="0" borderId="0" xfId="0"/>
    <xf numFmtId="0" fontId="7" fillId="0" borderId="0" xfId="0" applyFont="1"/>
    <xf numFmtId="0" fontId="8" fillId="0" borderId="0" xfId="0" applyFont="1"/>
    <xf numFmtId="0" fontId="10" fillId="8" borderId="0" xfId="0" applyFont="1" applyFill="1"/>
    <xf numFmtId="44" fontId="10" fillId="8" borderId="0" xfId="1" applyFont="1" applyFill="1"/>
    <xf numFmtId="44" fontId="7" fillId="0" borderId="0" xfId="1" applyFont="1"/>
    <xf numFmtId="164" fontId="10" fillId="8" borderId="0" xfId="0" applyNumberFormat="1" applyFont="1" applyFill="1"/>
    <xf numFmtId="164" fontId="7" fillId="0" borderId="0" xfId="0" applyNumberFormat="1" applyFont="1"/>
    <xf numFmtId="0" fontId="11" fillId="3" borderId="1" xfId="3" applyFont="1"/>
    <xf numFmtId="0" fontId="12" fillId="2" borderId="1" xfId="2" applyFont="1"/>
    <xf numFmtId="44" fontId="12" fillId="2" borderId="1" xfId="1" applyFont="1" applyFill="1" applyBorder="1"/>
    <xf numFmtId="0" fontId="13" fillId="0" borderId="2" xfId="4" applyFont="1" applyFill="1"/>
    <xf numFmtId="164" fontId="7" fillId="5" borderId="4" xfId="6" applyNumberFormat="1" applyFont="1"/>
    <xf numFmtId="14" fontId="7" fillId="0" borderId="0" xfId="0" applyNumberFormat="1" applyFont="1"/>
    <xf numFmtId="0" fontId="7" fillId="7" borderId="0" xfId="0" applyFont="1" applyFill="1"/>
    <xf numFmtId="14" fontId="7" fillId="7" borderId="0" xfId="0" applyNumberFormat="1" applyFont="1" applyFill="1"/>
    <xf numFmtId="0" fontId="9" fillId="7" borderId="0" xfId="0" applyFont="1" applyFill="1"/>
    <xf numFmtId="0" fontId="10" fillId="4" borderId="3" xfId="5" applyFont="1"/>
    <xf numFmtId="164" fontId="13" fillId="0" borderId="2" xfId="4" applyNumberFormat="1" applyFont="1"/>
    <xf numFmtId="0" fontId="13" fillId="0" borderId="2" xfId="4" applyFont="1"/>
    <xf numFmtId="44" fontId="11" fillId="3" borderId="1" xfId="3" applyNumberFormat="1" applyFont="1"/>
    <xf numFmtId="0" fontId="8" fillId="0" borderId="0" xfId="0" applyNumberFormat="1" applyFont="1"/>
    <xf numFmtId="1" fontId="11" fillId="3" borderId="1" xfId="3" applyNumberFormat="1" applyFont="1"/>
    <xf numFmtId="44" fontId="11" fillId="3" borderId="1" xfId="1" applyNumberFormat="1" applyFont="1" applyFill="1" applyBorder="1"/>
    <xf numFmtId="0" fontId="10" fillId="4" borderId="5" xfId="5" applyFont="1" applyBorder="1"/>
    <xf numFmtId="0" fontId="10" fillId="4" borderId="0" xfId="5" applyFont="1" applyBorder="1"/>
    <xf numFmtId="0" fontId="7" fillId="0" borderId="0" xfId="0" applyNumberFormat="1" applyFont="1"/>
    <xf numFmtId="1" fontId="7" fillId="0" borderId="0" xfId="0" applyNumberFormat="1" applyFont="1"/>
    <xf numFmtId="44" fontId="7" fillId="0" borderId="0" xfId="1" applyNumberFormat="1" applyFont="1"/>
    <xf numFmtId="0" fontId="7" fillId="0" borderId="0" xfId="0" applyFont="1" applyFill="1"/>
    <xf numFmtId="164" fontId="7" fillId="0" borderId="0" xfId="0" applyNumberFormat="1" applyFont="1" applyFill="1"/>
    <xf numFmtId="0" fontId="7" fillId="5" borderId="6" xfId="6" applyFont="1" applyBorder="1"/>
    <xf numFmtId="0" fontId="7" fillId="9" borderId="0" xfId="0" applyFont="1" applyFill="1"/>
    <xf numFmtId="0" fontId="7" fillId="6" borderId="0" xfId="0" applyFont="1" applyFill="1"/>
    <xf numFmtId="164" fontId="7" fillId="7" borderId="0" xfId="0" applyNumberFormat="1" applyFont="1" applyFill="1"/>
    <xf numFmtId="44" fontId="7" fillId="7" borderId="0" xfId="1" applyFont="1" applyFill="1"/>
    <xf numFmtId="0" fontId="6" fillId="0" borderId="0" xfId="0" applyFont="1"/>
    <xf numFmtId="0" fontId="7" fillId="0" borderId="0" xfId="0" pivotButton="1" applyFont="1"/>
    <xf numFmtId="0" fontId="7" fillId="0" borderId="0" xfId="0" applyFont="1" applyAlignment="1">
      <alignment horizontal="left"/>
    </xf>
    <xf numFmtId="165" fontId="7" fillId="0" borderId="0" xfId="0" applyNumberFormat="1" applyFont="1"/>
    <xf numFmtId="165" fontId="7" fillId="10" borderId="0" xfId="0" applyNumberFormat="1" applyFont="1" applyFill="1"/>
    <xf numFmtId="165" fontId="7" fillId="9" borderId="0" xfId="0" applyNumberFormat="1" applyFont="1" applyFill="1"/>
    <xf numFmtId="165" fontId="7" fillId="11" borderId="0" xfId="0" applyNumberFormat="1" applyFont="1" applyFill="1"/>
    <xf numFmtId="0" fontId="7" fillId="12" borderId="0" xfId="0" applyFont="1" applyFill="1"/>
    <xf numFmtId="165" fontId="7" fillId="12" borderId="0" xfId="0" applyNumberFormat="1" applyFont="1" applyFill="1"/>
    <xf numFmtId="0" fontId="7" fillId="10" borderId="0" xfId="0" applyFont="1" applyFill="1"/>
    <xf numFmtId="0" fontId="14" fillId="13" borderId="0" xfId="0" applyFont="1" applyFill="1"/>
    <xf numFmtId="165" fontId="14" fillId="13" borderId="0" xfId="0" applyNumberFormat="1" applyFont="1" applyFill="1"/>
    <xf numFmtId="0" fontId="7" fillId="11" borderId="0" xfId="0" applyFont="1" applyFill="1"/>
    <xf numFmtId="0" fontId="8" fillId="11" borderId="0" xfId="0" applyFont="1" applyFill="1"/>
    <xf numFmtId="0" fontId="7" fillId="14" borderId="0" xfId="0" applyFont="1" applyFill="1"/>
    <xf numFmtId="165" fontId="7" fillId="14" borderId="0" xfId="0" applyNumberFormat="1" applyFont="1" applyFill="1"/>
    <xf numFmtId="0" fontId="10" fillId="11" borderId="3" xfId="5" applyFont="1" applyFill="1"/>
    <xf numFmtId="164" fontId="7" fillId="11" borderId="0" xfId="0" applyNumberFormat="1" applyFont="1" applyFill="1"/>
    <xf numFmtId="0" fontId="7" fillId="11" borderId="0" xfId="0" applyNumberFormat="1" applyFont="1" applyFill="1"/>
    <xf numFmtId="44" fontId="7" fillId="11" borderId="0" xfId="1" applyFont="1" applyFill="1"/>
    <xf numFmtId="1" fontId="7" fillId="11" borderId="0" xfId="0" applyNumberFormat="1" applyFont="1" applyFill="1"/>
    <xf numFmtId="44" fontId="7" fillId="11" borderId="0" xfId="1" applyNumberFormat="1" applyFont="1" applyFill="1"/>
  </cellXfs>
  <cellStyles count="7">
    <cellStyle name="Cálculo" xfId="3" builtinId="22"/>
    <cellStyle name="Celda de comprobación" xfId="5" builtinId="23"/>
    <cellStyle name="Celda vinculada" xfId="4" builtinId="24"/>
    <cellStyle name="Entrada" xfId="2" builtinId="20"/>
    <cellStyle name="Moneda" xfId="1" builtinId="4"/>
    <cellStyle name="Normal" xfId="0" builtinId="0"/>
    <cellStyle name="Notas" xfId="6" builtinId="10"/>
  </cellStyles>
  <dxfs count="190">
    <dxf>
      <fill>
        <patternFill>
          <bgColor rgb="FF00B0F0"/>
        </patternFill>
      </fill>
    </dxf>
    <dxf>
      <fill>
        <patternFill>
          <bgColor rgb="FF00B0F0"/>
        </patternFill>
      </fill>
    </dxf>
    <dxf>
      <fill>
        <patternFill patternType="solid">
          <bgColor rgb="FFFF00FF"/>
        </patternFill>
      </fill>
    </dxf>
    <dxf>
      <fill>
        <patternFill>
          <bgColor rgb="FFFF00FF"/>
        </patternFill>
      </fill>
    </dxf>
    <dxf>
      <fill>
        <patternFill patternType="solid">
          <bgColor rgb="FFFF00FF"/>
        </patternFill>
      </fill>
    </dxf>
    <dxf>
      <fill>
        <patternFill patternType="solid">
          <bgColor rgb="FFFF00FF"/>
        </patternFill>
      </fill>
    </dxf>
    <dxf>
      <fill>
        <patternFill>
          <bgColor theme="0"/>
        </patternFill>
      </fill>
    </dxf>
    <dxf>
      <fill>
        <patternFill>
          <bgColor theme="0"/>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0000"/>
      </font>
    </dxf>
    <dxf>
      <font>
        <color rgb="FFFF0000"/>
      </font>
    </dxf>
    <dxf>
      <font>
        <color rgb="FFFF0000"/>
      </font>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ill>
        <patternFill patternType="solid">
          <bgColor rgb="FF7030A0"/>
        </patternFill>
      </fill>
    </dxf>
    <dxf>
      <font>
        <color rgb="FFFF0000"/>
      </font>
    </dxf>
    <dxf>
      <font>
        <color rgb="FFFF0000"/>
      </font>
    </dxf>
    <dxf>
      <font>
        <color rgb="FFFF0000"/>
      </font>
    </dxf>
    <dxf>
      <fill>
        <patternFill patternType="solid">
          <bgColor rgb="FFFF00FF"/>
        </patternFill>
      </fill>
    </dxf>
    <dxf>
      <fill>
        <patternFill patternType="solid">
          <bgColor rgb="FFFF00FF"/>
        </patternFill>
      </fill>
    </dxf>
    <dxf>
      <fill>
        <patternFill patternType="solid">
          <bgColor rgb="FFFFFF00"/>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FF00"/>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FF00"/>
        </patternFill>
      </fill>
    </dxf>
    <dxf>
      <fill>
        <patternFill patternType="solid">
          <bgColor rgb="FFFFFF00"/>
        </patternFill>
      </fill>
    </dxf>
    <dxf>
      <fill>
        <patternFill patternType="solid">
          <bgColor rgb="FFFF00FF"/>
        </patternFill>
      </fill>
    </dxf>
    <dxf>
      <fill>
        <patternFill patternType="solid">
          <bgColor rgb="FFFF00FF"/>
        </patternFill>
      </fill>
    </dxf>
    <dxf>
      <fill>
        <patternFill patternType="solid">
          <bgColor rgb="FF92D050"/>
        </patternFill>
      </fill>
    </dxf>
    <dxf>
      <fill>
        <patternFill patternType="solid">
          <bgColor rgb="FF92D050"/>
        </patternFill>
      </fill>
    </dxf>
    <dxf>
      <fill>
        <patternFill patternType="solid">
          <bgColor rgb="FFFF00FF"/>
        </patternFill>
      </fill>
    </dxf>
    <dxf>
      <fill>
        <patternFill patternType="solid">
          <bgColor rgb="FFFFFF00"/>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5" formatCode="_-&quot;$&quot;\ * #,##0_-;\-&quot;$&quot;\ * #,##0_-;_-&quot;$&quot;\ * &quot;-&quot;??_-;_-@_-"/>
    </dxf>
    <dxf>
      <font>
        <sz val="10"/>
      </font>
    </dxf>
    <dxf>
      <font>
        <sz val="10"/>
      </font>
    </dxf>
    <dxf>
      <font>
        <sz val="10"/>
      </font>
    </dxf>
    <dxf>
      <font>
        <sz val="10"/>
      </font>
    </dxf>
    <dxf>
      <font>
        <sz val="10"/>
      </font>
    </dxf>
    <dxf>
      <font>
        <sz val="10"/>
      </font>
    </dxf>
    <dxf>
      <numFmt numFmtId="165" formatCode="_-&quot;$&quot;\ * #,##0_-;\-&quot;$&quot;\ * #,##0_-;_-&quot;$&quot;\ * &quot;-&quot;??_-;_-@_-"/>
    </dxf>
    <dxf>
      <font>
        <sz val="10"/>
      </font>
    </dxf>
    <dxf>
      <font>
        <sz val="10"/>
      </font>
    </dxf>
    <dxf>
      <font>
        <sz val="10"/>
      </font>
    </dxf>
    <dxf>
      <font>
        <sz val="10"/>
      </font>
    </dxf>
    <dxf>
      <font>
        <sz val="10"/>
      </font>
    </dxf>
    <dxf>
      <font>
        <sz val="10"/>
      </font>
    </dxf>
    <dxf>
      <numFmt numFmtId="165" formatCode="_-&quot;$&quot;\ * #,##0_-;\-&quot;$&quot;\ * #,##0_-;_-&quot;$&quot;\ *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65" formatCode="_-&quot;$&quot;\ * #,##0_-;\-&quot;$&quot;\ * #,##0_-;_-&quot;$&quot;\ * &quot;-&quot;??_-;_-@_-"/>
    </dxf>
    <dxf>
      <font>
        <sz val="10"/>
      </font>
    </dxf>
    <dxf>
      <font>
        <sz val="10"/>
      </font>
    </dxf>
    <dxf>
      <font>
        <sz val="10"/>
      </font>
    </dxf>
    <dxf>
      <font>
        <sz val="10"/>
      </font>
    </dxf>
    <dxf>
      <font>
        <sz val="10"/>
      </font>
    </dxf>
    <dxf>
      <font>
        <sz val="10"/>
      </font>
    </dxf>
    <dxf>
      <numFmt numFmtId="165" formatCode="_-&quot;$&quot;\ * #,##0_-;\-&quot;$&quot;\ * #,##0_-;_-&quot;$&quot;\ * &quot;-&quot;??_-;_-@_-"/>
    </dxf>
    <dxf>
      <font>
        <sz val="10"/>
      </font>
    </dxf>
    <dxf>
      <font>
        <sz val="10"/>
      </font>
    </dxf>
    <dxf>
      <font>
        <sz val="10"/>
      </font>
    </dxf>
    <dxf>
      <font>
        <sz val="10"/>
      </font>
    </dxf>
    <dxf>
      <font>
        <sz val="10"/>
      </font>
    </dxf>
    <dxf>
      <font>
        <sz val="10"/>
      </font>
    </dxf>
    <dxf>
      <numFmt numFmtId="165" formatCode="_-&quot;$&quot;\ * #,##0_-;\-&quot;$&quot;\ * #,##0_-;_-&quot;$&quot;\ * &quot;-&quot;??_-;_-@_-"/>
    </dxf>
  </dxfs>
  <tableStyles count="0" defaultTableStyle="TableStyleMedium2" defaultPivotStyle="PivotStyleLight16"/>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[2021-06-04 Facturas recibidas en trámite.xlsx]Resumen General!Tabla dinámica2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extLst>
        </c:dLbl>
      </c:pivotFmt>
      <c:pivotFmt>
        <c:idx val="2"/>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7.4510717872739484E-3"/>
              <c:y val="-0.1649058871506187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plotArea>
      <c:layout/>
      <c:pieChart>
        <c:varyColors val="1"/>
        <c:ser>
          <c:idx val="0"/>
          <c:order val="0"/>
          <c:tx>
            <c:strRef>
              <c:f>'Resumen General'!$I$5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C9-4923-9625-FD41A794F95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9C9-4923-9625-FD41A794F95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9C9-4923-9625-FD41A794F959}"/>
              </c:ext>
            </c:extLst>
          </c:dPt>
          <c:dLbls>
            <c:dLbl>
              <c:idx val="0"/>
              <c:layout>
                <c:manualLayout>
                  <c:x val="-7.4510717872739484E-3"/>
                  <c:y val="-0.1649058871506187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C9-4923-9625-FD41A794F959}"/>
                </c:ext>
              </c:extLst>
            </c:dLbl>
            <c:dLbl>
              <c:idx val="2"/>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5-09C9-4923-9625-FD41A794F959}"/>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'Resumen General'!$H$6:$H$9</c:f>
              <c:strCache>
                <c:ptCount val="3"/>
                <c:pt idx="0">
                  <c:v>Ordenes de Compra</c:v>
                </c:pt>
                <c:pt idx="1">
                  <c:v>Legítimo Abono</c:v>
                </c:pt>
                <c:pt idx="2">
                  <c:v>Financiamiento Internacional</c:v>
                </c:pt>
              </c:strCache>
            </c:strRef>
          </c:cat>
          <c:val>
            <c:numRef>
              <c:f>'Resumen General'!$I$6:$I$9</c:f>
              <c:numCache>
                <c:formatCode>_-"$"\ * #,##0_-;\-"$"\ * #,##0_-;_-"$"\ * "-"??_-;_-@_-</c:formatCode>
                <c:ptCount val="3"/>
                <c:pt idx="0">
                  <c:v>2574530377.7300005</c:v>
                </c:pt>
                <c:pt idx="1">
                  <c:v>488422980.77999961</c:v>
                </c:pt>
                <c:pt idx="2">
                  <c:v>214794633.00999999</c:v>
                </c:pt>
              </c:numCache>
            </c:numRef>
          </c:val>
          <c:extLst>
            <c:ext xmlns:c16="http://schemas.microsoft.com/office/drawing/2014/chart" uri="{C3380CC4-5D6E-409C-BE32-E72D297353CC}">
              <c16:uniqueId val="{00000006-09C9-4923-9625-FD41A794F95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[2021-06-04 Facturas recibidas en trámite.xlsx]Resumen General!Tabla dinámica3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395990769610175E-2"/>
          <c:y val="0.24688513398190817"/>
          <c:w val="0.94499550811182165"/>
          <c:h val="0.39307817033623488"/>
        </c:manualLayout>
      </c:layout>
      <c:barChart>
        <c:barDir val="col"/>
        <c:grouping val="clustered"/>
        <c:varyColors val="0"/>
        <c:ser>
          <c:idx val="0"/>
          <c:order val="0"/>
          <c:tx>
            <c:strRef>
              <c:f>'Resumen General'!$I$16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'Resumen General'!$H$17:$H$28</c:f>
              <c:strCache>
                <c:ptCount val="11"/>
                <c:pt idx="0">
                  <c:v>Programa</c:v>
                </c:pt>
                <c:pt idx="1">
                  <c:v>Contabilidad</c:v>
                </c:pt>
                <c:pt idx="2">
                  <c:v>SGA</c:v>
                </c:pt>
                <c:pt idx="3">
                  <c:v>CRD</c:v>
                </c:pt>
                <c:pt idx="4">
                  <c:v>DGA</c:v>
                </c:pt>
                <c:pt idx="5">
                  <c:v>Mesa de entradas</c:v>
                </c:pt>
                <c:pt idx="6">
                  <c:v>DGPFE</c:v>
                </c:pt>
                <c:pt idx="7">
                  <c:v>Compras</c:v>
                </c:pt>
                <c:pt idx="8">
                  <c:v>RRHH</c:v>
                </c:pt>
                <c:pt idx="9">
                  <c:v>Presupuesto</c:v>
                </c:pt>
                <c:pt idx="10">
                  <c:v>DAL</c:v>
                </c:pt>
              </c:strCache>
            </c:strRef>
          </c:cat>
          <c:val>
            <c:numRef>
              <c:f>'Resumen General'!$I$17:$I$28</c:f>
              <c:numCache>
                <c:formatCode>_-"$"\ * #,##0_-;\-"$"\ * #,##0_-;_-"$"\ * "-"??_-;_-@_-</c:formatCode>
                <c:ptCount val="11"/>
                <c:pt idx="0">
                  <c:v>1440854332.5100007</c:v>
                </c:pt>
                <c:pt idx="1">
                  <c:v>968939705.97000003</c:v>
                </c:pt>
                <c:pt idx="2">
                  <c:v>304089772.48000002</c:v>
                </c:pt>
                <c:pt idx="3">
                  <c:v>200750468.95999998</c:v>
                </c:pt>
                <c:pt idx="4">
                  <c:v>127541252.64999995</c:v>
                </c:pt>
                <c:pt idx="5">
                  <c:v>116608366.49000002</c:v>
                </c:pt>
                <c:pt idx="6">
                  <c:v>56229690.210000001</c:v>
                </c:pt>
                <c:pt idx="7">
                  <c:v>40206506.379999995</c:v>
                </c:pt>
                <c:pt idx="8">
                  <c:v>18387055.449999999</c:v>
                </c:pt>
                <c:pt idx="9">
                  <c:v>2727024.4</c:v>
                </c:pt>
                <c:pt idx="10">
                  <c:v>1413816.02</c:v>
                </c:pt>
              </c:numCache>
            </c:numRef>
          </c:val>
          <c:extLst>
            <c:ext xmlns:c16="http://schemas.microsoft.com/office/drawing/2014/chart" uri="{C3380CC4-5D6E-409C-BE32-E72D297353CC}">
              <c16:uniqueId val="{00000000-509B-4C28-BED6-769EB0064566}"/>
            </c:ext>
          </c:extLst>
        </c:ser>
        <c:dLbls>
          <c:showLegendKey val="0"/>
          <c:showVal val="0"/>
          <c:showCatName val="0"/>
          <c:showSerName val="0"/>
          <c:showPercent val="0"/>
          <c:showBubbleSize val="0"/>
        </c:dLbls>
        <c:gapWidth val="219"/>
        <c:overlap val="-27"/>
        <c:axId val="383912336"/>
        <c:axId val="383925392"/>
      </c:barChart>
      <c:catAx>
        <c:axId val="38391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s-AR"/>
          </a:p>
        </c:txPr>
        <c:crossAx val="383925392"/>
        <c:crosses val="autoZero"/>
        <c:auto val="1"/>
        <c:lblAlgn val="ctr"/>
        <c:lblOffset val="100"/>
        <c:noMultiLvlLbl val="0"/>
      </c:catAx>
      <c:valAx>
        <c:axId val="383925392"/>
        <c:scaling>
          <c:orientation val="minMax"/>
        </c:scaling>
        <c:delete val="1"/>
        <c:axPos val="l"/>
        <c:numFmt formatCode="_-&quot;$&quot;\ * #,##0_-;\-&quot;$&quot;\ * #,##0_-;_-&quot;$&quot;\ * &quot;-&quot;??_-;_-@_-" sourceLinked="1"/>
        <c:majorTickMark val="none"/>
        <c:minorTickMark val="none"/>
        <c:tickLblPos val="nextTo"/>
        <c:crossAx val="383912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[2021-06-04 Facturas recibidas en trámite.xlsx]Resumen!Tabla dinámica2</c:name>
    <c:fmtId val="1"/>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dLbl>
          <c:idx val="0"/>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15:layout>
                <c:manualLayout>
                  <c:w val="0.21212121212121213"/>
                  <c:h val="0.21296296296296297"/>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Resumen!$H$5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25-486D-9E51-C388D74BC6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25-486D-9E51-C388D74BC6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B25-486D-9E51-C388D74BC680}"/>
              </c:ext>
            </c:extLst>
          </c:dPt>
          <c:dLbls>
            <c:dLbl>
              <c:idx val="2"/>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extLst>
                <c:ext xmlns:c15="http://schemas.microsoft.com/office/drawing/2012/chart" uri="{CE6537A1-D6FC-4f65-9D91-7224C49458BB}">
                  <c15:layout>
                    <c:manualLayout>
                      <c:w val="0.21212121212121213"/>
                      <c:h val="0.21296296296296297"/>
                    </c:manualLayout>
                  </c15:layout>
                </c:ext>
                <c:ext xmlns:c16="http://schemas.microsoft.com/office/drawing/2014/chart" uri="{C3380CC4-5D6E-409C-BE32-E72D297353CC}">
                  <c16:uniqueId val="{00000005-7B25-486D-9E51-C388D74BC680}"/>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Resumen!$G$6:$G$9</c:f>
              <c:strCache>
                <c:ptCount val="3"/>
                <c:pt idx="0">
                  <c:v>Ordenes de Compra</c:v>
                </c:pt>
                <c:pt idx="1">
                  <c:v>Legítimo Abono</c:v>
                </c:pt>
                <c:pt idx="2">
                  <c:v>Financiamiento Internacional</c:v>
                </c:pt>
              </c:strCache>
            </c:strRef>
          </c:cat>
          <c:val>
            <c:numRef>
              <c:f>Resumen!$H$6:$H$9</c:f>
              <c:numCache>
                <c:formatCode>_-"$"\ * #,##0_-;\-"$"\ * #,##0_-;_-"$"\ * "-"??_-;_-@_-</c:formatCode>
                <c:ptCount val="3"/>
                <c:pt idx="0">
                  <c:v>2574530377.7300005</c:v>
                </c:pt>
                <c:pt idx="1">
                  <c:v>488422980.77999961</c:v>
                </c:pt>
                <c:pt idx="2">
                  <c:v>214794633.00999999</c:v>
                </c:pt>
              </c:numCache>
            </c:numRef>
          </c:val>
          <c:extLst>
            <c:ext xmlns:c16="http://schemas.microsoft.com/office/drawing/2014/chart" uri="{C3380CC4-5D6E-409C-BE32-E72D297353CC}">
              <c16:uniqueId val="{00000006-7B25-486D-9E51-C388D74BC68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[2021-06-04 Facturas recibidas en trámite.xlsx]Resumen!Tabla dinámica3</c:name>
    <c:fmtId val="3"/>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0395990769610175E-2"/>
          <c:y val="0.24688513398190817"/>
          <c:w val="0.94499550811182165"/>
          <c:h val="0.39307817033623488"/>
        </c:manualLayout>
      </c:layout>
      <c:barChart>
        <c:barDir val="col"/>
        <c:grouping val="clustered"/>
        <c:varyColors val="0"/>
        <c:ser>
          <c:idx val="0"/>
          <c:order val="0"/>
          <c:tx>
            <c:strRef>
              <c:f>Resumen!$H$16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s-A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Resumen!$G$17:$G$28</c:f>
              <c:strCache>
                <c:ptCount val="11"/>
                <c:pt idx="0">
                  <c:v>Programa</c:v>
                </c:pt>
                <c:pt idx="1">
                  <c:v>Contabilidad</c:v>
                </c:pt>
                <c:pt idx="2">
                  <c:v>SGA</c:v>
                </c:pt>
                <c:pt idx="3">
                  <c:v>CRD</c:v>
                </c:pt>
                <c:pt idx="4">
                  <c:v>DGA</c:v>
                </c:pt>
                <c:pt idx="5">
                  <c:v>Mesa de entradas</c:v>
                </c:pt>
                <c:pt idx="6">
                  <c:v>DGPFE</c:v>
                </c:pt>
                <c:pt idx="7">
                  <c:v>Compras</c:v>
                </c:pt>
                <c:pt idx="8">
                  <c:v>RRHH</c:v>
                </c:pt>
                <c:pt idx="9">
                  <c:v>Presupuesto</c:v>
                </c:pt>
                <c:pt idx="10">
                  <c:v>DAL</c:v>
                </c:pt>
              </c:strCache>
            </c:strRef>
          </c:cat>
          <c:val>
            <c:numRef>
              <c:f>Resumen!$H$17:$H$28</c:f>
              <c:numCache>
                <c:formatCode>_-"$"\ * #,##0_-;\-"$"\ * #,##0_-;_-"$"\ * "-"??_-;_-@_-</c:formatCode>
                <c:ptCount val="11"/>
                <c:pt idx="0">
                  <c:v>1440854332.5100007</c:v>
                </c:pt>
                <c:pt idx="1">
                  <c:v>968939705.97000003</c:v>
                </c:pt>
                <c:pt idx="2">
                  <c:v>304089772.48000002</c:v>
                </c:pt>
                <c:pt idx="3">
                  <c:v>200750468.95999998</c:v>
                </c:pt>
                <c:pt idx="4">
                  <c:v>127541252.64999995</c:v>
                </c:pt>
                <c:pt idx="5">
                  <c:v>116608366.49000002</c:v>
                </c:pt>
                <c:pt idx="6">
                  <c:v>56229690.210000001</c:v>
                </c:pt>
                <c:pt idx="7">
                  <c:v>40206506.379999995</c:v>
                </c:pt>
                <c:pt idx="8">
                  <c:v>18387055.449999999</c:v>
                </c:pt>
                <c:pt idx="9">
                  <c:v>2727024.4</c:v>
                </c:pt>
                <c:pt idx="10">
                  <c:v>1413816.02</c:v>
                </c:pt>
              </c:numCache>
            </c:numRef>
          </c:val>
          <c:extLst>
            <c:ext xmlns:c16="http://schemas.microsoft.com/office/drawing/2014/chart" uri="{C3380CC4-5D6E-409C-BE32-E72D297353CC}">
              <c16:uniqueId val="{00000000-DF15-4EA8-9AE6-F3A5531CAC02}"/>
            </c:ext>
          </c:extLst>
        </c:ser>
        <c:dLbls>
          <c:showLegendKey val="0"/>
          <c:showVal val="0"/>
          <c:showCatName val="0"/>
          <c:showSerName val="0"/>
          <c:showPercent val="0"/>
          <c:showBubbleSize val="0"/>
        </c:dLbls>
        <c:gapWidth val="219"/>
        <c:overlap val="-27"/>
        <c:axId val="383916688"/>
        <c:axId val="383924304"/>
      </c:barChart>
      <c:catAx>
        <c:axId val="38391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s-AR"/>
          </a:p>
        </c:txPr>
        <c:crossAx val="383924304"/>
        <c:crosses val="autoZero"/>
        <c:auto val="1"/>
        <c:lblAlgn val="ctr"/>
        <c:lblOffset val="100"/>
        <c:noMultiLvlLbl val="0"/>
      </c:catAx>
      <c:valAx>
        <c:axId val="383924304"/>
        <c:scaling>
          <c:orientation val="minMax"/>
        </c:scaling>
        <c:delete val="1"/>
        <c:axPos val="l"/>
        <c:numFmt formatCode="_-&quot;$&quot;\ * #,##0_-;\-&quot;$&quot;\ * #,##0_-;_-&quot;$&quot;\ * &quot;-&quot;??_-;_-@_-" sourceLinked="1"/>
        <c:majorTickMark val="none"/>
        <c:minorTickMark val="none"/>
        <c:tickLblPos val="nextTo"/>
        <c:crossAx val="383916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9525</xdr:colOff>
      <xdr:row>1</xdr:row>
      <xdr:rowOff>71438</xdr:rowOff>
    </xdr:from>
    <xdr:to>
      <xdr:col>1</xdr:col>
      <xdr:colOff>4514850</xdr:colOff>
      <xdr:row>15</xdr:row>
      <xdr:rowOff>84668</xdr:rowOff>
    </xdr:to>
    <xdr:graphicFrame macro="">
      <xdr:nvGraphicFramePr>
        <xdr:cNvPr id="2" name="Gráfico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156639</xdr:colOff>
      <xdr:row>33</xdr:row>
      <xdr:rowOff>35980</xdr:rowOff>
    </xdr:from>
    <xdr:to>
      <xdr:col>6</xdr:col>
      <xdr:colOff>600081</xdr:colOff>
      <xdr:row>41</xdr:row>
      <xdr:rowOff>7405</xdr:rowOff>
    </xdr:to>
    <mc:AlternateContent xmlns:mc="http://schemas.openxmlformats.org/markup-compatibility/2006" xmlns:a14="http://schemas.microsoft.com/office/drawing/2010/main">
      <mc:Choice Requires="a14">
        <xdr:graphicFrame macro="">
          <xdr:nvGraphicFramePr>
            <xdr:cNvPr id="3" name="Sistema Origen 1"/>
            <xdr:cNvGraphicFramePr/>
          </xdr:nvGraphicFramePr>
          <xdr:xfrm>
            <a:off x="0" y="0"/>
            <a:ext cx="0" cy="0"/>
          </xdr:xfrm>
          <a:graphic>
            <a:graphicData uri="http://schemas.microsoft.com/office/drawing/2010/slicer">
              <sle:slicer xmlns:sle="http://schemas.microsoft.com/office/drawing/2010/slicer" name="Sistema Origen 1"/>
            </a:graphicData>
          </a:graphic>
        </xdr:graphicFrame>
      </mc:Choice>
      <mc:Fallback xmlns="">
        <xdr:sp macro="" textlink="">
          <xdr:nvSpPr>
            <xdr:cNvPr id="0" name=""/>
            <xdr:cNvSpPr>
              <a:spLocks noTextEdit="1"/>
            </xdr:cNvSpPr>
          </xdr:nvSpPr>
          <xdr:spPr>
            <a:xfrm>
              <a:off x="11628972" y="5306480"/>
              <a:ext cx="1829859" cy="1241425"/>
            </a:xfrm>
            <a:prstGeom prst="rect">
              <a:avLst/>
            </a:prstGeom>
            <a:solidFill>
              <a:prstClr val="white"/>
            </a:solidFill>
            <a:ln w="1">
              <a:solidFill>
                <a:prstClr val="green"/>
              </a:solidFill>
            </a:ln>
          </xdr:spPr>
          <xdr:txBody>
            <a:bodyPr vertOverflow="clip" horzOverflow="clip"/>
            <a:lstStyle/>
            <a:p>
              <a:r>
                <a:rPr lang="en-U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155581</xdr:colOff>
      <xdr:row>41</xdr:row>
      <xdr:rowOff>56090</xdr:rowOff>
    </xdr:from>
    <xdr:to>
      <xdr:col>6</xdr:col>
      <xdr:colOff>599023</xdr:colOff>
      <xdr:row>47</xdr:row>
      <xdr:rowOff>65615</xdr:rowOff>
    </xdr:to>
    <mc:AlternateContent xmlns:mc="http://schemas.openxmlformats.org/markup-compatibility/2006" xmlns:a14="http://schemas.microsoft.com/office/drawing/2010/main">
      <mc:Choice Requires="a14">
        <xdr:graphicFrame macro="">
          <xdr:nvGraphicFramePr>
            <xdr:cNvPr id="5" name="Sin movimientos 1"/>
            <xdr:cNvGraphicFramePr/>
          </xdr:nvGraphicFramePr>
          <xdr:xfrm>
            <a:off x="0" y="0"/>
            <a:ext cx="0" cy="0"/>
          </xdr:xfrm>
          <a:graphic>
            <a:graphicData uri="http://schemas.microsoft.com/office/drawing/2010/slicer">
              <sle:slicer xmlns:sle="http://schemas.microsoft.com/office/drawing/2010/slicer" name="Sin movimientos 1"/>
            </a:graphicData>
          </a:graphic>
        </xdr:graphicFrame>
      </mc:Choice>
      <mc:Fallback xmlns="">
        <xdr:sp macro="" textlink="">
          <xdr:nvSpPr>
            <xdr:cNvPr id="0" name=""/>
            <xdr:cNvSpPr>
              <a:spLocks noTextEdit="1"/>
            </xdr:cNvSpPr>
          </xdr:nvSpPr>
          <xdr:spPr>
            <a:xfrm>
              <a:off x="11627914" y="6596590"/>
              <a:ext cx="1829859" cy="962025"/>
            </a:xfrm>
            <a:prstGeom prst="rect">
              <a:avLst/>
            </a:prstGeom>
            <a:solidFill>
              <a:prstClr val="white"/>
            </a:solidFill>
            <a:ln w="1">
              <a:solidFill>
                <a:prstClr val="green"/>
              </a:solidFill>
            </a:ln>
          </xdr:spPr>
          <xdr:txBody>
            <a:bodyPr vertOverflow="clip" horzOverflow="clip"/>
            <a:lstStyle/>
            <a:p>
              <a:r>
                <a:rPr lang="en-U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xdr:col>
      <xdr:colOff>4582584</xdr:colOff>
      <xdr:row>1</xdr:row>
      <xdr:rowOff>61911</xdr:rowOff>
    </xdr:from>
    <xdr:to>
      <xdr:col>4</xdr:col>
      <xdr:colOff>1381125</xdr:colOff>
      <xdr:row>15</xdr:row>
      <xdr:rowOff>105833</xdr:rowOff>
    </xdr:to>
    <xdr:graphicFrame macro="">
      <xdr:nvGraphicFramePr>
        <xdr:cNvPr id="6" name="Gráfico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154516</xdr:colOff>
      <xdr:row>0</xdr:row>
      <xdr:rowOff>105830</xdr:rowOff>
    </xdr:from>
    <xdr:to>
      <xdr:col>6</xdr:col>
      <xdr:colOff>596899</xdr:colOff>
      <xdr:row>16</xdr:row>
      <xdr:rowOff>58205</xdr:rowOff>
    </xdr:to>
    <mc:AlternateContent xmlns:mc="http://schemas.openxmlformats.org/markup-compatibility/2006" xmlns:a14="http://schemas.microsoft.com/office/drawing/2010/main">
      <mc:Choice Requires="a14">
        <xdr:graphicFrame macro="">
          <xdr:nvGraphicFramePr>
            <xdr:cNvPr id="7" name="Repartición actual"/>
            <xdr:cNvGraphicFramePr/>
          </xdr:nvGraphicFramePr>
          <xdr:xfrm>
            <a:off x="0" y="0"/>
            <a:ext cx="0" cy="0"/>
          </xdr:xfrm>
          <a:graphic>
            <a:graphicData uri="http://schemas.microsoft.com/office/drawing/2010/slicer">
              <sle:slicer xmlns:sle="http://schemas.microsoft.com/office/drawing/2010/slicer" name="Repartición actual"/>
            </a:graphicData>
          </a:graphic>
        </xdr:graphicFrame>
      </mc:Choice>
      <mc:Fallback xmlns="">
        <xdr:sp macro="" textlink="">
          <xdr:nvSpPr>
            <xdr:cNvPr id="0" name=""/>
            <xdr:cNvSpPr>
              <a:spLocks noTextEdit="1"/>
            </xdr:cNvSpPr>
          </xdr:nvSpPr>
          <xdr:spPr>
            <a:xfrm>
              <a:off x="11626849" y="105830"/>
              <a:ext cx="1828800" cy="2524125"/>
            </a:xfrm>
            <a:prstGeom prst="rect">
              <a:avLst/>
            </a:prstGeom>
            <a:solidFill>
              <a:prstClr val="white"/>
            </a:solidFill>
            <a:ln w="1">
              <a:solidFill>
                <a:prstClr val="green"/>
              </a:solidFill>
            </a:ln>
          </xdr:spPr>
          <xdr:txBody>
            <a:bodyPr vertOverflow="clip" horzOverflow="clip"/>
            <a:lstStyle/>
            <a:p>
              <a:r>
                <a:rPr lang="en-U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148167</xdr:colOff>
      <xdr:row>16</xdr:row>
      <xdr:rowOff>135467</xdr:rowOff>
    </xdr:from>
    <xdr:to>
      <xdr:col>6</xdr:col>
      <xdr:colOff>590550</xdr:colOff>
      <xdr:row>32</xdr:row>
      <xdr:rowOff>119592</xdr:rowOff>
    </xdr:to>
    <mc:AlternateContent xmlns:mc="http://schemas.openxmlformats.org/markup-compatibility/2006" xmlns:a14="http://schemas.microsoft.com/office/drawing/2010/main">
      <mc:Choice Requires="a14">
        <xdr:graphicFrame macro="">
          <xdr:nvGraphicFramePr>
            <xdr:cNvPr id="8" name="Razón social proveedor 1"/>
            <xdr:cNvGraphicFramePr/>
          </xdr:nvGraphicFramePr>
          <xdr:xfrm>
            <a:off x="0" y="0"/>
            <a:ext cx="0" cy="0"/>
          </xdr:xfrm>
          <a:graphic>
            <a:graphicData uri="http://schemas.microsoft.com/office/drawing/2010/slicer">
              <sle:slicer xmlns:sle="http://schemas.microsoft.com/office/drawing/2010/slicer" name="Razón social proveedor 1"/>
            </a:graphicData>
          </a:graphic>
        </xdr:graphicFrame>
      </mc:Choice>
      <mc:Fallback xmlns="">
        <xdr:sp macro="" textlink="">
          <xdr:nvSpPr>
            <xdr:cNvPr id="0" name=""/>
            <xdr:cNvSpPr>
              <a:spLocks noTextEdit="1"/>
            </xdr:cNvSpPr>
          </xdr:nvSpPr>
          <xdr:spPr>
            <a:xfrm>
              <a:off x="11620500" y="2707217"/>
              <a:ext cx="1828800" cy="2524125"/>
            </a:xfrm>
            <a:prstGeom prst="rect">
              <a:avLst/>
            </a:prstGeom>
            <a:solidFill>
              <a:prstClr val="white"/>
            </a:solidFill>
            <a:ln w="1">
              <a:solidFill>
                <a:prstClr val="green"/>
              </a:solidFill>
            </a:ln>
          </xdr:spPr>
          <xdr:txBody>
            <a:bodyPr vertOverflow="clip" horzOverflow="clip"/>
            <a:lstStyle/>
            <a:p>
              <a:r>
                <a:rPr lang="en-U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9525</xdr:colOff>
      <xdr:row>1</xdr:row>
      <xdr:rowOff>71437</xdr:rowOff>
    </xdr:from>
    <xdr:to>
      <xdr:col>1</xdr:col>
      <xdr:colOff>4514850</xdr:colOff>
      <xdr:row>15</xdr:row>
      <xdr:rowOff>95250</xdr:rowOff>
    </xdr:to>
    <xdr:graphicFrame macro="">
      <xdr:nvGraphicFramePr>
        <xdr:cNvPr id="2" name="Gráfico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188384</xdr:colOff>
      <xdr:row>12</xdr:row>
      <xdr:rowOff>25394</xdr:rowOff>
    </xdr:from>
    <xdr:to>
      <xdr:col>10</xdr:col>
      <xdr:colOff>494243</xdr:colOff>
      <xdr:row>19</xdr:row>
      <xdr:rowOff>155569</xdr:rowOff>
    </xdr:to>
    <mc:AlternateContent xmlns:mc="http://schemas.openxmlformats.org/markup-compatibility/2006">
      <mc:Choice xmlns:a14="http://schemas.microsoft.com/office/drawing/2010/main" Requires="a14">
        <xdr:graphicFrame macro="">
          <xdr:nvGraphicFramePr>
            <xdr:cNvPr id="4" name="Sistema Origen"/>
            <xdr:cNvGraphicFramePr/>
          </xdr:nvGraphicFramePr>
          <xdr:xfrm>
            <a:off x="0" y="0"/>
            <a:ext cx="0" cy="0"/>
          </xdr:xfrm>
          <a:graphic>
            <a:graphicData uri="http://schemas.microsoft.com/office/drawing/2010/slicer">
              <sle:slicer xmlns:sle="http://schemas.microsoft.com/office/drawing/2010/slicer" name="Sistema Origen"/>
            </a:graphicData>
          </a:graphic>
        </xdr:graphicFrame>
      </mc:Choice>
      <mc:Fallback>
        <xdr:sp macro="" textlink="">
          <xdr:nvSpPr>
            <xdr:cNvPr id="0" name=""/>
            <xdr:cNvSpPr>
              <a:spLocks noTextEdit="1"/>
            </xdr:cNvSpPr>
          </xdr:nvSpPr>
          <xdr:spPr>
            <a:xfrm>
              <a:off x="15206134" y="1962144"/>
              <a:ext cx="1829859" cy="1241425"/>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xdr:col>
      <xdr:colOff>1370543</xdr:colOff>
      <xdr:row>28</xdr:row>
      <xdr:rowOff>132286</xdr:rowOff>
    </xdr:from>
    <xdr:to>
      <xdr:col>7</xdr:col>
      <xdr:colOff>1380069</xdr:colOff>
      <xdr:row>44</xdr:row>
      <xdr:rowOff>68786</xdr:rowOff>
    </xdr:to>
    <mc:AlternateContent xmlns:mc="http://schemas.openxmlformats.org/markup-compatibility/2006">
      <mc:Choice xmlns:a14="http://schemas.microsoft.com/office/drawing/2010/main" Requires="a14">
        <xdr:graphicFrame macro="">
          <xdr:nvGraphicFramePr>
            <xdr:cNvPr id="6" name="Ubicación"/>
            <xdr:cNvGraphicFramePr/>
          </xdr:nvGraphicFramePr>
          <xdr:xfrm>
            <a:off x="0" y="0"/>
            <a:ext cx="0" cy="0"/>
          </xdr:xfrm>
          <a:graphic>
            <a:graphicData uri="http://schemas.microsoft.com/office/drawing/2010/slicer">
              <sle:slicer xmlns:sle="http://schemas.microsoft.com/office/drawing/2010/slicer" name="Ubicación"/>
            </a:graphicData>
          </a:graphic>
        </xdr:graphicFrame>
      </mc:Choice>
      <mc:Fallback>
        <xdr:sp macro="" textlink="">
          <xdr:nvSpPr>
            <xdr:cNvPr id="0" name=""/>
            <xdr:cNvSpPr>
              <a:spLocks noTextEdit="1"/>
            </xdr:cNvSpPr>
          </xdr:nvSpPr>
          <xdr:spPr>
            <a:xfrm>
              <a:off x="13181543" y="4609036"/>
              <a:ext cx="1829859" cy="2476500"/>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324909</xdr:colOff>
      <xdr:row>37</xdr:row>
      <xdr:rowOff>130169</xdr:rowOff>
    </xdr:from>
    <xdr:to>
      <xdr:col>10</xdr:col>
      <xdr:colOff>630768</xdr:colOff>
      <xdr:row>43</xdr:row>
      <xdr:rowOff>139694</xdr:rowOff>
    </xdr:to>
    <mc:AlternateContent xmlns:mc="http://schemas.openxmlformats.org/markup-compatibility/2006">
      <mc:Choice xmlns:a14="http://schemas.microsoft.com/office/drawing/2010/main" Requires="a14">
        <xdr:graphicFrame macro="">
          <xdr:nvGraphicFramePr>
            <xdr:cNvPr id="7" name="Sin movimientos"/>
            <xdr:cNvGraphicFramePr/>
          </xdr:nvGraphicFramePr>
          <xdr:xfrm>
            <a:off x="0" y="0"/>
            <a:ext cx="0" cy="0"/>
          </xdr:xfrm>
          <a:graphic>
            <a:graphicData uri="http://schemas.microsoft.com/office/drawing/2010/slicer">
              <sle:slicer xmlns:sle="http://schemas.microsoft.com/office/drawing/2010/slicer" name="Sin movimientos"/>
            </a:graphicData>
          </a:graphic>
        </xdr:graphicFrame>
      </mc:Choice>
      <mc:Fallback>
        <xdr:sp macro="" textlink="">
          <xdr:nvSpPr>
            <xdr:cNvPr id="0" name=""/>
            <xdr:cNvSpPr>
              <a:spLocks noTextEdit="1"/>
            </xdr:cNvSpPr>
          </xdr:nvSpPr>
          <xdr:spPr>
            <a:xfrm>
              <a:off x="15342659" y="6035669"/>
              <a:ext cx="1829859" cy="962025"/>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1</xdr:col>
      <xdr:colOff>4635500</xdr:colOff>
      <xdr:row>1</xdr:row>
      <xdr:rowOff>72495</xdr:rowOff>
    </xdr:from>
    <xdr:to>
      <xdr:col>5</xdr:col>
      <xdr:colOff>486833</xdr:colOff>
      <xdr:row>15</xdr:row>
      <xdr:rowOff>95251</xdr:rowOff>
    </xdr:to>
    <xdr:graphicFrame macro="">
      <xdr:nvGraphicFramePr>
        <xdr:cNvPr id="8" name="Gráfico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296334</xdr:colOff>
      <xdr:row>21</xdr:row>
      <xdr:rowOff>17992</xdr:rowOff>
    </xdr:from>
    <xdr:to>
      <xdr:col>10</xdr:col>
      <xdr:colOff>601134</xdr:colOff>
      <xdr:row>37</xdr:row>
      <xdr:rowOff>2117</xdr:rowOff>
    </xdr:to>
    <mc:AlternateContent xmlns:mc="http://schemas.openxmlformats.org/markup-compatibility/2006">
      <mc:Choice xmlns:a14="http://schemas.microsoft.com/office/drawing/2010/main" Requires="a14">
        <xdr:graphicFrame macro="">
          <xdr:nvGraphicFramePr>
            <xdr:cNvPr id="9" name="Razón social proveedor"/>
            <xdr:cNvGraphicFramePr/>
          </xdr:nvGraphicFramePr>
          <xdr:xfrm>
            <a:off x="0" y="0"/>
            <a:ext cx="0" cy="0"/>
          </xdr:xfrm>
          <a:graphic>
            <a:graphicData uri="http://schemas.microsoft.com/office/drawing/2010/slicer">
              <sle:slicer xmlns:sle="http://schemas.microsoft.com/office/drawing/2010/slicer" name="Razón social proveedor"/>
            </a:graphicData>
          </a:graphic>
        </xdr:graphicFrame>
      </mc:Choice>
      <mc:Fallback>
        <xdr:sp macro="" textlink="">
          <xdr:nvSpPr>
            <xdr:cNvPr id="0" name=""/>
            <xdr:cNvSpPr>
              <a:spLocks noTextEdit="1"/>
            </xdr:cNvSpPr>
          </xdr:nvSpPr>
          <xdr:spPr>
            <a:xfrm>
              <a:off x="15314084" y="3383492"/>
              <a:ext cx="1828800" cy="2524125"/>
            </a:xfrm>
            <a:prstGeom prst="rect">
              <a:avLst/>
            </a:prstGeom>
            <a:solidFill>
              <a:prstClr val="white"/>
            </a:solidFill>
            <a:ln w="1">
              <a:solidFill>
                <a:prstClr val="green"/>
              </a:solidFill>
            </a:ln>
          </xdr:spPr>
          <xdr:txBody>
            <a:bodyPr vertOverflow="clip" horzOverflow="clip"/>
            <a:lstStyle/>
            <a:p>
              <a:r>
                <a:rPr lang="es-AR"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uario" refreshedDate="44351.578222916665" createdVersion="5" refreshedVersion="5" minRefreshableVersion="3" recordCount="1589">
  <cacheSource type="worksheet">
    <worksheetSource ref="A1:W1590" sheet="Detalle"/>
  </cacheSource>
  <cacheFields count="23">
    <cacheField name="Sistema Origen" numFmtId="0">
      <sharedItems count="3">
        <s v="Ordenes de Compra"/>
        <s v="Financiamiento Internacional"/>
        <s v="Legítimo Abono"/>
      </sharedItems>
    </cacheField>
    <cacheField name="Fecha de caratulación" numFmtId="164">
      <sharedItems containsSemiMixedTypes="0" containsNonDate="0" containsDate="1" containsString="0" minDate="2019-10-25T00:00:00" maxDate="2021-06-04T00:00:00"/>
    </cacheField>
    <cacheField name="Expediente" numFmtId="0">
      <sharedItems count="1589">
        <s v="EX-2019-96228816-APN-DTYC#MSYDS"/>
        <s v="EX-2019-107269771-APN-DTYC#MSYDS"/>
        <s v="EX-2019-107320079-APN-DTYC#MSYDS"/>
        <s v="EX-2019-108062949-APN-DTYC#MSYDS"/>
        <s v="EX-2019-108138039-APN-DTYC#MSYDS"/>
        <s v="EX-2019-108150536-APN-DTYC#MSYDS"/>
        <s v="EX-2019-108154823-APN-DTYC#MSYDS"/>
        <s v="EX-2019-109679296-APN-DTYC#MSYDS"/>
        <s v="EX-2019-109682682-APN-DTYC#MSYDS"/>
        <s v="EX-2019-110723347-APN-DTYC#MSYDS"/>
        <s v="EX-2019-111601560-APN-DTYC#MSYDS"/>
        <s v="EX-2020-1999217-APN-DTYC#MSYDS"/>
        <s v="EX-2020-2001890-APN-DTYC#MSYDS"/>
        <s v="EX-2020-2007093-APN-DTYC#MSYDS"/>
        <s v="EX-2020-2008796-APN-DTYC#MSYDS"/>
        <s v="EX-2020-5315080-APN-DTYC#MSYDS"/>
        <s v="EX-2020-5408290-APN-DTYC#MSYDS"/>
        <s v="EX-2020-5416538-APN-DTYC#MSYDS"/>
        <s v="EX-2020-5424999-APN-DTYC#MSYDS"/>
        <s v="EX-2020-5491820-APN-DTYC#MSYDS"/>
        <s v="EX-2020-5496354-APN-DTYC#MSYDS"/>
        <s v="EX-2020-5500109-APN-DTYC#MSYDS"/>
        <s v="EX-2020-8018895-APN-DTYC#MSYDS"/>
        <s v="EX-2020-8030908-APN-DTYC#MSYDS"/>
        <s v="EX-2020-8040271-APN-DTYC#MSYDS"/>
        <s v="EX-2020-8042082-APN-DTYC#MSYDS"/>
        <s v="EX-2020-8047991-APN-DTYC#MSYDS"/>
        <s v="EX-2020-8052385-APN-DTYC#MSYDS"/>
        <s v="EX-2020-8056848-APN-DTYC#MSYDS"/>
        <s v="EX-2020-8064100-APN-DTYC#MSYDS"/>
        <s v="EX-2020-8094790-APN-DTYC#MSYDS"/>
        <s v="EX-2020-8097620-APN-DTYC#MSYDS"/>
        <s v="EX-2020-8108638-APN-DTYC#MSYDS"/>
        <s v="EX-2020-8115077-APN-DTYC#MSYDS"/>
        <s v="EX-2020-8168059-APN-DTYC#MSYDS"/>
        <s v="EX-2020-8194258-APN-DTYC#MSYDS"/>
        <s v="EX-2020-8196486-APN-DTYC#MSYDS"/>
        <s v="EX-2020-8769899-APN-DTYC#MSYDS"/>
        <s v="EX-2020-8774486-APN-DTYC#MSYDS"/>
        <s v="EX-2020-9156963-APN-DTYC#MSYDS"/>
        <s v="EX-2020-9160960-APN-DTYC#MSYDS"/>
        <s v="EX-2020-9290282-APN-DTYC#MSYDS"/>
        <s v="EX-2020-9293406-APN-DTYC#MSYDS"/>
        <s v="EX-2020-9296767-APN-DTYC#MSYDS"/>
        <s v="EX-2020-9299642-APN-DTYC#MSYDS"/>
        <s v="EX-2020-9302478-APN-DTYC#MSYDS"/>
        <s v="EX-2020-9305004-APN-DTYC#MSYDS"/>
        <s v="EX-2020-9307487-APN-DTYC#MSYDS"/>
        <s v="EX-2020-9309817-APN-DTYC#MSYDS"/>
        <s v="EX-2020-9335808-APN-DTYC#MSYDS"/>
        <s v="EX-2020-9391240-APN-DTYC#MSYDS"/>
        <s v="EX-2020-9913666-APN-DTYC#MSYDS"/>
        <s v="EX-2020-10432704-APN-DTYC#MSYDS"/>
        <s v="EX-2020-10462286-APN-DTYC#MSYDS"/>
        <s v="EX-2020-10828023-APN-DTYC#MSYDS"/>
        <s v="EX-2020-11189804-APN-DTYC#MSYDS"/>
        <s v="EX-2020-13605037-APN-DTYC#MSYDS"/>
        <s v="EX-2020-13965452-APN-DTYC#MSYDS"/>
        <s v="EX-2020-13970627-APN-DTYC#MSYDS"/>
        <s v="EX-2020-13978619-APN-DTYC#MSYDS"/>
        <s v="EX-2020-13984869-APN-DTYC#MSYDS"/>
        <s v="EX-2020-14566026-APN-DTYC#MSYDS"/>
        <s v="EX-2020-14569709-APN-DTYC#MSYDS"/>
        <s v="EX-2020-14572945-APN-DTYC#MSYDS"/>
        <s v="EX-2020-14576061-APN-DTYC#MSYDS"/>
        <s v="EX-2020-14616967-APN-DTYC#MSYDS"/>
        <s v="EX-2020-14965585-APN-DTYC#MSYDS"/>
        <s v="EX-2020-15250918-APN-DTYC#MSYDS"/>
        <s v="EX-2020-15261333-APN-DTYC#MSYDS"/>
        <s v="EX-2020-15265173-APN-DTYC#MSYDS"/>
        <s v="EX-2020-15280306-APN-DTYC#MSYDS"/>
        <s v="EX-2020-15332303-APN-DTYC#MSYDS"/>
        <s v="EX-2020-15339566-APN-DTYC#MSYDS"/>
        <s v="EX-2020-15347238-APN-DTYC#MSYDS"/>
        <s v="EX-2020-16116063-APN-DTYC#MSYDS"/>
        <s v="EX-2020-16497413-APN-DTYC#MSYDS"/>
        <s v="EX-2020-16506974-APN-DTYC#MSYDS"/>
        <s v="EX-2020-16522557-APN-DTYC#MSYDS"/>
        <s v="EX-2020-16687486-APN-DTYC#MSYDS"/>
        <s v="EX-2020-16884020-APN-DTYC#MSYDS"/>
        <s v="EX-2020-17581671-APN-DTYC#MSYDS"/>
        <s v="EX-2020-17743917-APN-DTYC#MSYDS"/>
        <s v="EX-2020-17760982-APN-DTYC#MSYDS"/>
        <s v="EX-2020-17774710-APN-DTYC#MSYDS"/>
        <s v="EX-2020-18104433-APN-DTYC#MSYDS"/>
        <s v="EX-2020-18649301-APN-DTYC#MSYDS"/>
        <s v="EX-2020-18773364-APN-DTYC#MSYDS"/>
        <s v="EX-2020-18931027-APN-DTYC#MSYDS"/>
        <s v="EX-2020-18931227-APN-DTYC#MSYDS"/>
        <s v="EX-2020-18933513-APN-DTYC#MSYDS"/>
        <s v="EX-2020-18936642-APN-DTYC#MSYDS"/>
        <s v="EX-2020-18972345-APN-DTYC#MSYDS"/>
        <s v="EX-2020-18972795-APN-DTYC#MSYDS"/>
        <s v="EX-2020-18974441-APN-DTYC#MSYDS"/>
        <s v="EX-2020-18975507-APN-DTYC#MSYDS"/>
        <s v="EX-2020-18976904-APN-DTYC#MSYDS"/>
        <s v="EX-2020-18979878-APN-DTYC#MSYDS"/>
        <s v="EX-2020-18981874-APN-DTYC#MSYDS"/>
        <s v="EX-2020-18983313-APN-DTYC#MSYDS"/>
        <s v="EX-2020-18987005-APN-DTYC#MSYDS"/>
        <s v="EX-2020-18993972-APN-DTYC#MSYDS"/>
        <s v="EX-2020-18996396-APN-DTYC#MSYDS"/>
        <s v="EX-2020-18998124-APN-DTYC#MSYDS"/>
        <s v="EX-2020-19004428-APN-DTYC#MSYDS"/>
        <s v="EX-2020-21520540-APN-DTYC#MSYDS"/>
        <s v="EX-2020-21750987-APN-DTYC#MSYDS"/>
        <s v="EX-2020-22353596-APN-DTYC#MSYDS"/>
        <s v="EX-2020-23438998-APN-DTYC#MSYDS"/>
        <s v="EX-2020-23453260-APN-DTYC#MSYDS"/>
        <s v="EX-2020-23577978-APN-DTYC#MSYDS"/>
        <s v="EX-2020-23588224-APN-DTYC#MSYDS"/>
        <s v="EX-2020-23610666-APN-DTYC#MSYDS"/>
        <s v="EX-2020-23618374-APN-DTYC#MSYDS"/>
        <s v="EX-2020-23623553-APN-DTYC#MSYDS"/>
        <s v="EX-2020-23637130-APN-DTYC#MSYDS"/>
        <s v="EX-2020-23679126-APN-DTYC#MSYDS"/>
        <s v="EX-2020-23687125-APN-DTYC#MSYDS"/>
        <s v="EX-2020-23697809-APN-DTYC#MSYDS"/>
        <s v="EX-2020-23697850-APN-DTYC#MSYDS"/>
        <s v="EX-2020-23697853-APN-DTYC#MSYDS"/>
        <s v="EX-2020-23714837-APN-DTYC#MSYDS"/>
        <s v="EX-2020-23722715-APN-DTYC#MSYDS"/>
        <s v="EX-2020-23731633-APN-DTYC#MSYDS"/>
        <s v="EX-2020-23739694-APN-DTYC#MSYDS"/>
        <s v="EX-2020-23751222-APN-DTYC#MSYDS"/>
        <s v="EX-2020-23856715-APN-DTYC#MSYDS"/>
        <s v="EX-2020-24523378-APN-DTYC#MSYDS"/>
        <s v="EX-2020-25315810-APN-DTYC#MSYDS"/>
        <s v="EX-2020-25404872-APN-DTYC#MSYDS"/>
        <s v="EX-2020-25406842-APN-DTYC#MSYDS"/>
        <s v="EX-2020-25409653-APN-DTYC#MSYDS"/>
        <s v="EX-2020-25413477-APN-DTYC#MSYDS"/>
        <s v="EX-2020-25436540-APN-DTYC#MSYDS"/>
        <s v="EX-2020-25456384-APN-DTYC#MSYDS"/>
        <s v="EX-2020-25492430-APN-DTYC#MSYDS"/>
        <s v="EX-2020-25508683-APN-DTYC#MSYDS"/>
        <s v="EX-2020-25915370-APN-DTYC#MSYDS"/>
        <s v="EX-2020-25939055-APN-DTYC#MSYDS"/>
        <s v="EX-2020-26685611-APN-DTYC#MSYDS"/>
        <s v="EX-2020-26775440-APN-DTYC#MSYDS"/>
        <s v="EX-2020-26775932-APN-DTYC#MSYDS"/>
        <s v="EX-2020-27686652-APN-DTYC#MSYDS"/>
        <s v="EX-2020-27691509-APN-DTYC#MSYDS"/>
        <s v="EX-2020-27694206-APN-DTYC#MSYDS"/>
        <s v="EX-2020-27696829-APN-DTYC#MSYDS"/>
        <s v="EX-2020-28250034-APN-DTYC#MSYDS"/>
        <s v="EX-2020-28253010-APN-DTYC#MSYDS"/>
        <s v="EX-2020-28256012-APN-DTYC#MSYDS"/>
        <s v="EX-2020-28259546-APN-DTYC#MSYDS"/>
        <s v="EX-2020-28270522-APN-DTYC#MSYDS"/>
        <s v="EX-2020-28272983-APN-DTYC#MSYDS"/>
        <s v="EX-2020-28278717-APN-DTYC#MSYDS"/>
        <s v="EX-2020-28280998-APN-DTYC#MSYDS"/>
        <s v="EX-2020-28478357-APN-DTYC#MSYDS"/>
        <s v="EX-2020-28483528-APN-DTYC#MSYDS"/>
        <s v="EX-2020-28834390-APN-DTYC#MSYDS"/>
        <s v="EX-2020-29125016-APN-DTYC#MSYDS"/>
        <s v="EX-2020-29165688-APN-DTYC#MSYDS"/>
        <s v="EX-2020-29737135-APN-DTYC#MSYDS"/>
        <s v="EX-2020-30172698-APN-DTYC#MSYDS"/>
        <s v="EX-2020-30184313-APN-DTYC#MSYDS"/>
        <s v="EX-2020-30294552-APN-DTYC#MSYDS"/>
        <s v="EX-2020-30297162-APN-DTYC#MSYDS"/>
        <s v="EX-2020-30299822-APN-DTYC#MSYDS"/>
        <s v="EX-2020-30302656-APN-DTYC#MSYDS"/>
        <s v="EX-2020-30527822-APN-DTYC#MSYDS"/>
        <s v="EX-2020-30608051-APN-DTYC#MSYDS"/>
        <s v="EX-2020-30615493-APN-DTYC#MSYDS"/>
        <s v="EX-2020-30615817-APN-DTYC#MSYDS"/>
        <s v="EX-2020-30831501-APN-DTYC#MSYDS"/>
        <s v="EX-2020-30835521-APN-DTYC#MSYDS"/>
        <s v="EX-2020-30862251-APN-DTYC#MSYDS"/>
        <s v="EX-2020-30866239-APN-DTYC#MSYDS"/>
        <s v="EX-2020-30873141-APN-DTYC#MSYDS"/>
        <s v="EX-2020-30876636-APN-DTYC#MSYDS"/>
        <s v="EX-2020-30878396-APN-DTYC#MSYDS"/>
        <s v="EX-2020-30887564-APN-DTYC#MSYDS"/>
        <s v="EX-2020-30900175-APN-DTYC#MSYDS"/>
        <s v="EX-2020-30902824-APN-DTYC#MSYDS"/>
        <s v="EX-2020-31167463-APN-DTYC#MSYDS"/>
        <s v="EX-2020-31182945-APN-DTYC#MSYDS"/>
        <s v="EX-2020-31292219-APN-DTYC#MSYDS"/>
        <s v="EX-2020-31295343-APN-DTYC#MSYDS"/>
        <s v="EX-2020-31394850-APN-DTYC#MSYDS"/>
        <s v="EX-2020-31406116-APN-DTYC#MSYDS"/>
        <s v="EX-2020-31441467-APN-DTYC#MSYDS"/>
        <s v="EX-2020-31453345-APN-DTYC#MSYDS"/>
        <s v="EX-2020-31513556-APN-DTYC#MSYDS"/>
        <s v="EX-2020-31545965-APN-DTYC#MSYDS"/>
        <s v="EX-2020-31557483-APN-DTYC#MSYDS"/>
        <s v="EX-2020-31592226-APN-DTYC#MSYDS"/>
        <s v="EX-2020-32111692-APN-DTYC#MSYDS"/>
        <s v="EX-2020-32949814-APN-DTYC#MSYDS"/>
        <s v="EX-2020-32954418-APN-DTYC#MSYDS"/>
        <s v="EX-2020-33815461-APN-DTYC#MS"/>
        <s v="EX-2020-33815631-APN-DTYC#MS"/>
        <s v="EX-2020-33817057-APN-DTYC#MS"/>
        <s v="EX-2020-33826947-APN-DTYC#MS"/>
        <s v="EX-2020-33829186-APN-DTYC#MS"/>
        <s v="EX-2020-33836464-APN-DTYC#MS"/>
        <s v="EX-2020-34494026-APN-DTYC#MS"/>
        <s v="EX-2020-34937442-APN-DTYC#MS"/>
        <s v="EX-2020-34938831-APN-DTYC#MS"/>
        <s v="EX-2020-35361826-APN-DTYC#MS"/>
        <s v="EX-2020-35365914-APN-DTYC#MS"/>
        <s v="EX-2020-35374055-APN-DTYC#MS"/>
        <s v="EX-2020-35376618-APN-DTYC#MS"/>
        <s v="EX-2020-35379142-APN-DTYC#MS"/>
        <s v="EX-2020-35381776-APN-DTYC#MS"/>
        <s v="EX-2020-35388109-APN-DTYC#MS"/>
        <s v="EX-2020-35391363-APN-DTYC#MS"/>
        <s v="EX-2020-35397869-APN-DTYC#MS"/>
        <s v="EX-2020-35400443-APN-DTYC#MS"/>
        <s v="EX-2020-35576554-APN-DTYC#MS"/>
        <s v="EX-2020-35578633-APN-DTYC#MS"/>
        <s v="EX-2020-35579507-APN-DTYC#MS"/>
        <s v="EX-2020-35585077-APN-DTYC#MS"/>
        <s v="EX-2020-35586878-APN-DTYC#MS"/>
        <s v="EX-2020-35923435-APN-DTYC#MS"/>
        <s v="EX-2020-35963782-APN-DTYC#MS"/>
        <s v="EX-2020-36318013-APN-DTYC#MS"/>
        <s v="EX-2020-36359737-APN-DTYC#MS"/>
        <s v="EX-2020-36361944-APN-DTYC#MS"/>
        <s v="EX-2020-36365784-APN-DTYC#MS"/>
        <s v="EX-2020-36404796-APN-DTYC#MS"/>
        <s v="EX-2020-36409554-APN-DTYC#MS"/>
        <s v="EX-2020-36411094-APN-DTYC#MS"/>
        <s v="EX-2020-36416687-APN-DTYC#MS"/>
        <s v="EX-2020-36420553-APN-DTYC#MS"/>
        <s v="EX-2020-36795859-APN-DTYC#MS"/>
        <s v="EX-2020-36833300-APN-DTYC#MS"/>
        <s v="EX-2020-37041910-APN-DTYC#MS"/>
        <s v="EX-2020-37065401-APN-DTYC#MS"/>
        <s v="EX-2020-37069037-APN-DTYC#MS"/>
        <s v="EX-2020-37120931-APN-DTYC#MS"/>
        <s v="EX-2020-37379574-APN-DTYC#MS"/>
        <s v="EX-2020-37706902-APN-DTYC#MS"/>
        <s v="EX-2020-37708232-APN-DTYC#MS"/>
        <s v="EX-2020-38051040-APN-DTYC#MS"/>
        <s v="EX-2020-38056106-APN-DTYC#MS"/>
        <s v="EX-2020-38499681-APN-DTYC#MS"/>
        <s v="EX-2020-38502820-APN-DTYC#MS"/>
        <s v="EX-2020-39328062-APN-DTYC#MS"/>
        <s v="EX-2020-39330288-APN-DTYC#MS"/>
        <s v="EX-2020-39332280-APN-DTYC#MS"/>
        <s v="EX-2020-39340331-APN-DTYC#MS"/>
        <s v="EX-2020-39343701-APN-DTYC#MS"/>
        <s v="EX-2020-39347433-APN-DTYC#MS"/>
        <s v="EX-2020-39350601-APN-DTYC#MS"/>
        <s v="EX-2020-39820930-APN-DTYC#MS"/>
        <s v="EX-2020-39835733-APN-DTYC#MS"/>
        <s v="EX-2020-39988751-APN-DTYC#MS"/>
        <s v="EX-2020-40637748-APN-DTYC#MS"/>
        <s v="EX-2020-40725305-APN-DTYC#MS"/>
        <s v="EX-2020-41246324-APN-DTYC#MS"/>
        <s v="EX-2020-41246559-APN-DTYC#MS"/>
        <s v="EX-2020-41246964-APN-DTYC#MS"/>
        <s v="EX-2020-41360584-APN-DTYC#MS"/>
        <s v="EX-2020-42034201-APN-DTYC#MS"/>
        <s v="EX-2020-42127270-APN-DTYC#MS"/>
        <s v="EX-2020-42470925-APN-DTYC#MS"/>
        <s v="EX-2020-42472588-APN-DTYC#MS"/>
        <s v="EX-2020-42699962-APN-DTYC#MS"/>
        <s v="EX-2020-43030186-APN-DTYC#MS"/>
        <s v="EX-2020-43411385-APN-DTYC#MS"/>
        <s v="EX-2020-43871644-APN-DTYC#MS"/>
        <s v="EX-2020-44017939-APN-DTYC#MS"/>
        <s v="EX-2020-44018160-APN-DTYC#MS"/>
        <s v="EX-2020-44018483-APN-DTYC#MS"/>
        <s v="EX-2020-44041789-APN-DTYC#MS"/>
        <s v="EX-2020-44042098-APN-DTYC#MS"/>
        <s v="EX-2020-44042576-APN-DTYC#MS"/>
        <s v="EX-2020-44042736-APN-DTYC#MS"/>
        <s v="EX-2020-44881695-APN-DTYC#MS"/>
        <s v="EX-2020-45039985-APN-DTYC#MS"/>
        <s v="EX-2020-45127645-APN-DTYC#MS"/>
        <s v="EX-2020-45131918-APN-DTYC#MS"/>
        <s v="EX-2020-45134198-APN-DTYC#MS"/>
        <s v="EX-2020-45136616-APN-DTYC#MS"/>
        <s v="EX-2020-45174762-APN-DTYC#MS"/>
        <s v="EX-2020-45176425-APN-DTYC#MS"/>
        <s v="EX-2020-45220552-APN-DTYC#MS"/>
        <s v="EX-2020-45223090-APN-DTYC#MS"/>
        <s v="EX-2020-45908735-APN-DTYC#MS"/>
        <s v="EX-2020-45913317-APN-DTYC#MS"/>
        <s v="EX-2020-46066973-APN-DTYC#MS"/>
        <s v="EX-2020-46584979-APN-DTYC#MS"/>
        <s v="EX-2020-46587058-APN-DTYC#MS"/>
        <s v="EX-2020-47895576-APN-DTYC#MS"/>
        <s v="EX-2020-47930738-APN-DTYC#MS"/>
        <s v="EX-2020-48397359-APN-DTYC#MS"/>
        <s v="EX-2020-48400446-APN-DTYC#MS"/>
        <s v="EX-2020-49093267-APN-DTYC#MS"/>
        <s v="EX-2020-49095667-APN-DTYC#MS"/>
        <s v="EX-2020-49099771-APN-DTYC#MS"/>
        <s v="EX-2020-49101630-APN-DTYC#MS"/>
        <s v="EX-2020-49103595-APN-DTYC#MS"/>
        <s v="EX-2020-49105619-APN-DTYC#MS"/>
        <s v="EX-2020-49115080-APN-DTYC#MS"/>
        <s v="EX-2020-49118363-APN-DTYC#MS"/>
        <s v="EX-2020-49130640-APN-DTYC#MS"/>
        <s v="EX-2020-49552221-APN-DTYC#MS"/>
        <s v="EX-2020-49598771-APN-DTYC#MS"/>
        <s v="EX-2020-49622401-APN-DTYC#MS"/>
        <s v="EX-2020-49629260-APN-DTYC#MS"/>
        <s v="EX-2020-49842192-APN-DTYC#MS"/>
        <s v="EX-2020-49846002-APN-DTYC#MS"/>
        <s v="EX-2020-49853602-APN-DTYC#MS"/>
        <s v="EX-2020-50257530-APN-DTYC#MS"/>
        <s v="EX-2020-50383886-APN-DTYC#MS"/>
        <s v="EX-2020-50387221-APN-DTYC#MS"/>
        <s v="EX-2020-50398089-APN-DTYC#MS"/>
        <s v="EX-2020-50472517-APN-DTYC#MS"/>
        <s v="EX-2020-50476986-APN-DTYC#MS"/>
        <s v="EX-2020-50480167-APN-DTYC#MS"/>
        <s v="EX-2020-50511951-APN-DTYC#MS"/>
        <s v="EX-2020-50520709-APN-DTYC#MS"/>
        <s v="EX-2020-50925411-APN-DTYC#MS"/>
        <s v="EX-2020-50929253-APN-DTYC#MS"/>
        <s v="EX-2020-50932900-APN-DTYC#MS"/>
        <s v="EX-2020-50935263-APN-DTYC#MS"/>
        <s v="EX-2020-50937674-APN-DTYC#MS"/>
        <s v="EX-2020-51110386-APN-DTYC#MS"/>
        <s v="EX-2020-51112263-APN-DTYC#MS"/>
        <s v="EX-2020-51113941-APN-DTYC#MS"/>
        <s v="EX-2020-51117921-APN-DTYC#MS"/>
        <s v="EX-2020-51288321-APN-DTYC#MS"/>
        <s v="EX-2020-51316916-APN-DTYC#MS"/>
        <s v="EX-2020-51503487-APN-DTYC#MS"/>
        <s v="EX-2020-51576238-APN-DTYC#MS"/>
        <s v="EX-2020-51654690-APN-DTYC#MS"/>
        <s v="EX-2020-52235241-APN-DTYC#MS"/>
        <s v="EX-2020-54127224-APN-DTYC#MS"/>
        <s v="EX-2020-54129197-APN-DTYC#MS"/>
        <s v="EX-2020-54371256-APN-DTYC#MS"/>
        <s v="EX-2020-54373163-APN-DTYC#MS"/>
        <s v="EX-2020-54375159-APN-DTYC#MS"/>
        <s v="EX-2020-55225965-APN-DTYC#MS"/>
        <s v="EX-2020-55232445-APN-DTYC#MS"/>
        <s v="EX-2020-55235146-APN-DTYC#MS"/>
        <s v="EX-2020-55237570-APN-DTYC#MS"/>
        <s v="EX-2020-55882532-APN-DTYC#MS"/>
        <s v="EX-2020-56290311-APN-DTYC#MS"/>
        <s v="EX-2020-56296592-APN-DTYC#MS"/>
        <s v="EX-2020-56309526-APN-DTYC#MS"/>
        <s v="EX-2020-56313087-APN-DTYC#MS"/>
        <s v="EX-2020-56899611-APN-DTYC#MS"/>
        <s v="EX-2020-56900029-APN-DTYC#MS"/>
        <s v="EX-2020-56964153-APN-DTYC#MS"/>
        <s v="EX-2020-56968227-APN-DTYC#MS"/>
        <s v="EX-2020-56971415-APN-DTYC#MS"/>
        <s v="EX-2020-57506538-APN-DTYC#MS"/>
        <s v="EX-2020-57913582-APN-DTYC#MS"/>
        <s v="EX-2020-57918490-APN-DTYC#MS"/>
        <s v="EX-2020-57921813-APN-DTYC#MS"/>
        <s v="EX-2020-57925392-APN-DTYC#MS"/>
        <s v="EX-2020-58595235-APN-DTYC#MS"/>
        <s v="EX-2020-58751486-APN-DTYC#MS"/>
        <s v="EX-2020-59199350-APN-DTYC#MS"/>
        <s v="EX-2020-59405118-APN-DTYC#MS"/>
        <s v="EX-2020-59412181-APN-DTYC#MS"/>
        <s v="EX-2020-60264120-APN-DAFYP#MS"/>
        <s v="EX-2020-60268182-APN-DAFYP#MS"/>
        <s v="EX-2020-60270901-APN-DAFYP#MS"/>
        <s v="EX-2020-60274762-APN-DAFYP#MS"/>
        <s v="EX-2020-60277518-APN-DAFYP#MS"/>
        <s v="EX-2020-60279496-APN-DAFYP#MS"/>
        <s v="EX-2020-60329521-APN-DAFYP#MS"/>
        <s v="EX-2020-60330907-APN-DTYC#MS"/>
        <s v="EX-2020-60332115-APN-DAFYP#MS"/>
        <s v="EX-2020-60461531-APN-DTYC#MS"/>
        <s v="EX-2020-61227483-APN-DAFYP#MS"/>
        <s v="EX-2020-61413298-APN-DTYC#MS"/>
        <s v="EX-2020-61417236-APN-DTYC#MS"/>
        <s v="EX-2020-61419826-APN-DTYC#MS"/>
        <s v="EX-2020-61422391-APN-DTYC#MS"/>
        <s v="EX-2020-61427069-APN-DTYC#MS"/>
        <s v="EX-2020-61431677-APN-DTYC#MS"/>
        <s v="EX-2020-61434718-APN-DTYC#MS"/>
        <s v="EX-2020-61438318-APN-DTYC#MS"/>
        <s v="EX-2020-61441936-APN-DTYC#MS"/>
        <s v="EX-2020-61447321-APN-DTYC#MS"/>
        <s v="EX-2020-61450773-APN-DTYC#MS"/>
        <s v="EX-2020-61714557-APN-DAFYP#MS"/>
        <s v="EX-2020-61715834-APN-DAFYP#MS"/>
        <s v="EX-2020-61716690-APN-DAFYP#MS"/>
        <s v="EX-2020-61717215-APN-DAFYP#MS"/>
        <s v="EX-2020-61799483-APN-DTYC#MS"/>
        <s v="EX-2020-61801574-APN-DTYC#MS"/>
        <s v="EX-2020-61925857-APN-DAFYP#MS"/>
        <s v="EX-2020-62058789-APN-DAFYP#MS"/>
        <s v="EX-2020-62274284-APN-DAFYP#MS"/>
        <s v="EX-2020-62275855-APN-DAFYP#MS"/>
        <s v="EX-2020-62560831-APN-DTYC#MS"/>
        <s v="EX-2020-62567803-APN-DTYC#MS"/>
        <s v="EX-2020-62572429-APN-DTYC#MS"/>
        <s v="EX-2020-62725970-APN-DTYC#MS"/>
        <s v="EX-2020-62729531-APN-DTYC#MS"/>
        <s v="EX-2020-62735734-APN-DTYC#MS"/>
        <s v="EX-2020-63742116-APN-DAFYP#MS"/>
        <s v="EX-2020-63746666-APN-DAFYP#MS"/>
        <s v="EX-2020-63748532-APN-DAFYP#MS"/>
        <s v="EX-2020-63748551-APN-DTYC#MS"/>
        <s v="EX-2020-63749980-APN-DAFYP#MS"/>
        <s v="EX-2020-63751129-APN-DAFYP#MS"/>
        <s v="EX-2020-63752092-APN-DAFYP#MS"/>
        <s v="EX-2020-63753264-APN-DAFYP#MS"/>
        <s v="EX-2020-63754027-APN-DAFYP#MS"/>
        <s v="EX-2020-63827850-APN-DAFYP#MS"/>
        <s v="EX-2020-63828961-APN-DAFYP#MS"/>
        <s v="EX-2020-64173598-APN-DTYC#MS"/>
        <s v="EX-2020-64446021-APN-DAFYP#MS"/>
        <s v="EX-2020-64448754-APN-DAFYP#MS"/>
        <s v="EX-2020-64510969-APN-DAFYP#MS"/>
        <s v="EX-2020-64514934-APN-DAFYP#MS"/>
        <s v="EX-2020-64520875-APN-DAFYP#MS"/>
        <s v="EX-2020-65007132-APN-DTYC#MS"/>
        <s v="EX-2020-65167589-APN-DAFYP#MS"/>
        <s v="EX-2020-65177003-APN-DAFYP#MS"/>
        <s v="EX-2020-65312007-APN-DAFYP#MS"/>
        <s v="EX-2020-65603330-APN-DTYC#MS"/>
        <s v="EX-2020-66366423-APN-DAFYP#MS"/>
        <s v="EX-2020-66496399-APN-DTYC#MS"/>
        <s v="EX-2020-66511723-APN-DAFYP#MS"/>
        <s v="EX-2020-66511869-APN-DAFYP#MS"/>
        <s v="EX-2020-66512024-APN-DAFYP#MS"/>
        <s v="EX-2020-66512165-APN-DAFYP#MS"/>
        <s v="EX-2020-66512348-APN-DAFYP#MS"/>
        <s v="EX-2020-66512498-APN-DAFYP#MS"/>
        <s v="EX-2020-66512621-APN-DAFYP#MS"/>
        <s v="EX-2020-66512750-APN-DAFYP#MS"/>
        <s v="EX-2020-66692095-APN-DAFYP#MS"/>
        <s v="EX-2020-66749110-APN-DAFYP#MS"/>
        <s v="EX-2020-66881449-APN-DTYC#MS"/>
        <s v="EX-2020-67084151-APN-DTYC#MS"/>
        <s v="EX-2020-67155156-APN-DAFYP#MS"/>
        <s v="EX-2020-67159721-APN-DAFYP#MS"/>
        <s v="EX-2020-67259808-APN-DAFYP#MS"/>
        <s v="EX-2020-67263739-APN-DAFYP#MS"/>
        <s v="EX-2020-67419833-APN-DAFYP#MS"/>
        <s v="EX-2020-67423766-APN-DAFYP#MS"/>
        <s v="EX-2020-67749145-APN-DTYC#MS"/>
        <s v="EX-2020-67838538-APN-DAFYP#MS"/>
        <s v="EX-2020-67919622-APN-DAFYP#MS"/>
        <s v="EX-2020-68188696-APN-DAFYP#MS"/>
        <s v="EX-2020-68324946-APN-DTYC#MS"/>
        <s v="EX-2020-68366449-APN-DTYC#MS"/>
        <s v="EX-2020-68564680-APN-DTYC#MS"/>
        <s v="EX-2020-68566588-APN-DTYC#MS"/>
        <s v="EX-2020-68567620-APN-DTYC#MS"/>
        <s v="EX-2020-68808766-APN-DTYC#MS"/>
        <s v="EX-2020-68938283-APN-DTYC#MS"/>
        <s v="EX-2020-69247981-APN-DTYC#MS"/>
        <s v="EX-2020-69256991-APN-DTYC#MS"/>
        <s v="EX-2020-69841419-APN-DTYC#MS"/>
        <s v="EX-2020-69844070-APN-DTYC#MS"/>
        <s v="EX-2020-69848383-APN-DTYC#MS"/>
        <s v="EX-2020-69888795-APN-DTYC#MS"/>
        <s v="EX-2020-69890966-APN-DTYC#MS"/>
        <s v="EX-2020-69895680-APN-DTYC#MS"/>
        <s v="EX-2020-69897007-APN-DTYC#MS"/>
        <s v="EX-2020-69897147-APN-DTYC#MS"/>
        <s v="EX-2020-69901679-APN-DTYC#MS"/>
        <s v="EX-2020-69906487-APN-DAFYP#MS"/>
        <s v="EX-2020-70602084-APN-DAFYP#MS"/>
        <s v="EX-2020-70603455-APN-DAFYP#MS"/>
        <s v="EX-2020-70726530-APN-DTYC#MS"/>
        <s v="EX-2020-70735871-APN-DTYC#MS"/>
        <s v="EX-2020-70798003-APN-DTYC#MS"/>
        <s v="EX-2020-70855322-APN-DTYC#MS"/>
        <s v="EX-2020-71070784-APN-DTYC#MS"/>
        <s v="EX-2020-71078682-APN-DTYC#MS"/>
        <s v="EX-2020-71234632-APN-DTYC#MS"/>
        <s v="EX-2020-71237773-APN-DTYC#MS"/>
        <s v="EX-2020-71631355-APN-DTYC#MS"/>
        <s v="EX-2020-71633168-APN-DTYC#MS"/>
        <s v="EX-2020-71635154-APN-DTYC#MS"/>
        <s v="EX-2020-71636754-APN-DTYC#MS"/>
        <s v="EX-2020-71794314-APN-DTYC#MS"/>
        <s v="EX-2020-71798968-APN-DTYC#MS"/>
        <s v="EX-2020-71803548-APN-DTYC#MS"/>
        <s v="EX-2020-71811957-APN-DTYC#MS"/>
        <s v="EX-2020-72195542-APN-DTYC#MS"/>
        <s v="EX-2020-72732293-APN-DTYC#MS"/>
        <s v="EX-2020-72853326-APN-DTYC#MS"/>
        <s v="EX-2020-72856838-APN-DTYC#MS"/>
        <s v="EX-2020-72858770-APN-DTYC#MS"/>
        <s v="EX-2020-72860826-APN-DTYC#MS"/>
        <s v="EX-2020-72862736-APN-DTYC#MS"/>
        <s v="EX-2020-72864858-APN-DTYC#MS"/>
        <s v="EX-2020-72872551-APN-DTYC#MS"/>
        <s v="EX-2020-72873996-APN-DTYC#MS"/>
        <s v="EX-2020-72967188-APN-DTYC#MS"/>
        <s v="EX-2020-72972490-APN-DTYC#MS"/>
        <s v="EX-2020-72977247-APN-DTYC#MS"/>
        <s v="EX-2020-73091489-APN-DAFYP#MS"/>
        <s v="EX-2020-73187614-APN-DTYC#MS"/>
        <s v="EX-2020-73197698-APN-DTYC#MS"/>
        <s v="EX-2020-73398617-APN-DTYC#MS"/>
        <s v="EX-2020-73402399-APN-DAFYP#MS"/>
        <s v="EX-2020-73927052-APN-DTYC#MS"/>
        <s v="EX-2020-73990491-APN-DAFYP#MS"/>
        <s v="EX-2020-74347494-APN-DTYC#MS"/>
        <s v="EX-2020-74466098-APN-DTYC#MS"/>
        <s v="EX-2020-74470682-APN-DTYC#MS"/>
        <s v="EX-2020-74940473-APN-DAFYP#MS"/>
        <s v="EX-2020-74941370-APN-DAFYP#MS"/>
        <s v="EX-2020-74943262-APN-DAFYP#MS"/>
        <s v="EX-2020-74945875-APN-DAFYP#MS"/>
        <s v="EX-2020-74946681-APN-DAFYP#MS"/>
        <s v="EX-2020-74947378-APN-DAFYP#MS"/>
        <s v="EX-2020-74948168-APN-DAFYP#MS"/>
        <s v="EX-2020-75255356-APN-DTYC#MS"/>
        <s v="EX-2020-75275665-APN-DTYC#MS"/>
        <s v="EX-2020-75300318-APN-DAFYP#MS"/>
        <s v="EX-2020-75303660-APN-DTYC#MS"/>
        <s v="EX-2020-75341681-APN-DTYC#MS"/>
        <s v="EX-2020-75346361-APN-DTYC#MS"/>
        <s v="EX-2020-75348079-APN-DTYC#MS"/>
        <s v="EX-2020-75496098-APN-DTYC#MS"/>
        <s v="EX-2020-75563502-APN-DTYC#MS"/>
        <s v="EX-2020-75598177-APN-DAFYP#MS"/>
        <s v="EX-2020-75601534-APN-DAFYP#MS"/>
        <s v="EX-2020-75664561-APN-DAFYP#MS"/>
        <s v="EX-2020-75962687-APN-DTYC#MS"/>
        <s v="EX-2020-75972857-APN-DTYC#MS"/>
        <s v="EX-2020-75975493-APN-DTYC#MS"/>
        <s v="EX-2020-76041080-APN-DTYC#MS"/>
        <s v="EX-2020-76045989-APN-DTYC#MS"/>
        <s v="EX-2020-76050398-APN-DTYC#MS"/>
        <s v="EX-2020-76591471-APN-DTYC#MS"/>
        <s v="EX-2020-76629112-APN-DTYC#MS"/>
        <s v="EX-2020-76801707-APN-DTYC#MS"/>
        <s v="EX-2020-77328518-APN-DAFYP#MS"/>
        <s v="EX-2020-77540787-APN-DAFYP#MS"/>
        <s v="EX-2020-77541720-APN-DAFYP#MS"/>
        <s v="EX-2020-77542325-APN-DAFYP#MS"/>
        <s v="EX-2020-77575766-APN-DTYC#MS"/>
        <s v="EX-2020-77747216-APN-DTYC#MS"/>
        <s v="EX-2020-77828888-APN-DTYC#MS"/>
        <s v="EX-2020-77861139-APN-DTYC#MS"/>
        <s v="EX-2020-77866028-APN-DTYC#MS"/>
        <s v="EX-2020-78081107-APN-DAFYP#MS"/>
        <s v="EX-2020-78302667-APN-DAFYP#MS"/>
        <s v="EX-2020-78335910-APN-DTYC#MS"/>
        <s v="EX-2020-78343864-APN-DAFYP#MS"/>
        <s v="EX-2020-78344187-APN-DTYC#MS"/>
        <s v="EX-2020-78345708-APN-DAFYP#MS"/>
        <s v="EX-2020-78837724-APN-DTYC#MS"/>
        <s v="EX-2020-78889776-APN-DTYC#MS"/>
        <s v="EX-2020-78900183-APN-DTYC#MS"/>
        <s v="EX-2020-78968017-APN-DAFYP#MS"/>
        <s v="EX-2020-79074527-APN-DTYC#MS"/>
        <s v="EX-2020-79075111-APN-DTYC#MS"/>
        <s v="EX-2020-79075704-APN-DTYC#MS"/>
        <s v="EX-2020-79156440-APN-DTYC#MS"/>
        <s v="EX-2020-79818130-APN-DAFYP#MS"/>
        <s v="EX-2020-80062207-APN-DAFYP#MS"/>
        <s v="EX-2020-80068422-APN-DAFYP#MS"/>
        <s v="EX-2020-80072198-APN-DAFYP#MS"/>
        <s v="EX-2020-80133203-APN-DTYC#MS"/>
        <s v="EX-2020-80181564-APN-DTYC#MS"/>
        <s v="EX-2020-80196777-APN-DTYC#MS"/>
        <s v="EX-2020-80200481-APN-DTYC#MS"/>
        <s v="EX-2020-80204066-APN-DTYC#MS"/>
        <s v="EX-2020-80207289-APN-DTYC#MS"/>
        <s v="EX-2020-80217572-APN-DTYC#MS"/>
        <s v="EX-2020-80220570-APN-DTYC#MS"/>
        <s v="EX-2020-80461163-APN-DTYC#MS"/>
        <s v="EX-2020-80466361-APN-DTYC#MS"/>
        <s v="EX-2020-80471839-APN-DTYC#MS"/>
        <s v="EX-2020-80786247-APN-DTYC#MS"/>
        <s v="EX-2020-81063573-APN-DAFYP#MS"/>
        <s v="EX-2020-81079816-APN-DAFYP#MS"/>
        <s v="EX-2020-81140467-APN-DAFYP#MS"/>
        <s v="EX-2020-81184108-APN-DTYC#MS"/>
        <s v="EX-2020-81187095-APN-DTYC#MS"/>
        <s v="EX-2020-81546477-APN-DTYC#MS"/>
        <s v="EX-2020-81683834-APN-DTYC#MS"/>
        <s v="EX-2020-81970878-APN-DAFYP#MS"/>
        <s v="EX-2020-82058793-APN-DAFYP#MS"/>
        <s v="EX-2020-82105146-APN-DAFYP#MS"/>
        <s v="EX-2020-82106976-APN-DAFYP#MS"/>
        <s v="EX-2020-82108577-APN-DAFYP#MS"/>
        <s v="EX-2020-82274908-APN-DAFYP#MS"/>
        <s v="EX-2020-82283602-APN-DAFYP#MS"/>
        <s v="EX-2020-82366993-APN-DTYC#MS"/>
        <s v="EX-2020-82430946-APN-DTYC#MS"/>
        <s v="EX-2020-82433620-APN-DTYC#MS"/>
        <s v="EX-2020-82435661-APN-DTYC#MS"/>
        <s v="EX-2020-82437499-APN-DTYC#MS"/>
        <s v="EX-2020-82439604-APN-DTYC#MS"/>
        <s v="EX-2020-82442283-APN-DTYC#MS"/>
        <s v="EX-2020-82855286-APN-DTYC#MS"/>
        <s v="EX-2020-82911306-APN-DTYC#MS"/>
        <s v="EX-2020-83000593-APN-DTYC#MS"/>
        <s v="EX-2020-83003625-APN-DTYC#MS"/>
        <s v="EX-2020-83040320-APN-DTYC#MS"/>
        <s v="EX-2020-83048811-APN-DTYC#MS"/>
        <s v="EX-2020-83065619-APN-DTYC#MS"/>
        <s v="EX-2020-83070155-APN-DTYC#MS"/>
        <s v="EX-2020-83072867-APN-DTYC#MS"/>
        <s v="EX-2020-83081267-APN-DTYC#MS"/>
        <s v="EX-2020-83082251-APN-DTYC#MS"/>
        <s v="EX-2020-83083088-APN-DTYC#MS"/>
        <s v="EX-2020-83084709-APN-DTYC#MS"/>
        <s v="EX-2020-83217173-APN-DAFYP#MS"/>
        <s v="EX-2020-83449742-APN-DTYC#MS"/>
        <s v="EX-2020-83454274-APN-DTYC#MS"/>
        <s v="EX-2020-83718261-APN-DAFYP#MS"/>
        <s v="EX-2020-83725063-APN-DAFYP#MS"/>
        <s v="EX-2020-83787245-APN-DAFYP#MS"/>
        <s v="EX-2020-83788777-APN-DAFYP#MS"/>
        <s v="EX-2020-84100489-APN-DTYC#MS"/>
        <s v="EX-2020-84103414-APN-DTYC#MS"/>
        <s v="EX-2020-84172516-APN-DAFYP#MS"/>
        <s v="EX-2020-84189480-APN-DTYC#MS"/>
        <s v="EX-2020-84200016-APN-DTYC#MS"/>
        <s v="EX-2020-84222942-APN-DTYC#MS"/>
        <s v="EX-2020-84225338-APN-DTYC#MS"/>
        <s v="EX-2020-84251088-APN-DTYC#MS"/>
        <s v="EX-2020-84258483-APN-DTYC#MS"/>
        <s v="EX-2020-84364550-APN-DTYC#MS"/>
        <s v="EX-2020-84381913-APN-DTYC#MS"/>
        <s v="EX-2020-84544290-APN-DAFYP#MS"/>
        <s v="EX-2020-85102619-APN-DTYC#MS"/>
        <s v="EX-2020-85238093-APN-DTYC#MS"/>
        <s v="EX-2020-85315441-APN-DAFYP#MS"/>
        <s v="EX-2020-85404917-APN-DAFYP#MS"/>
        <s v="EX-2020-85426374-APN-DAFYP#MS"/>
        <s v="EX-2020-85432367-APN-DAFYP#MS"/>
        <s v="EX-2020-85434690-APN-DAFYP#MS"/>
        <s v="EX-2020-85483505-APN-DTYC#MS"/>
        <s v="EX-2020-85490100-APN-DAFYP#MS"/>
        <s v="EX-2020-85879949-APN-DTYC#MS"/>
        <s v="EX-2020-86192141-APN-DTYC#MS"/>
        <s v="EX-2020-86202144-APN-DTYC#MS"/>
        <s v="EX-2020-86371123-APN-DTYC#MS"/>
        <s v="EX-2020-86373071-APN-DTYC#MS"/>
        <s v="EX-2020-86843487-APN-DAFYP#MS"/>
        <s v="EX-2020-87147734-APN-DTYC#MS"/>
        <s v="EX-2020-87624747-APN-DTYC#MS"/>
        <s v="EX-2020-87628683-APN-DTYC#MS"/>
        <s v="EX-2020-88025874-APN-DAFYP#MS"/>
        <s v="EX-2020-88029763-APN-DAFYP#MS"/>
        <s v="EX-2020-88059966-APN-DAFYP#MS"/>
        <s v="EX-2020-88061459-APN-DAFYP#MS"/>
        <s v="EX-2020-88062615-APN-DAFYP#MS"/>
        <s v="EX-2020-88063746-APN-DAFYP#MS"/>
        <s v="EX-2020-88064897-APN-DAFYP#MS"/>
        <s v="EX-2020-88065911-APN-DAFYP#MS"/>
        <s v="EX-2020-88090533-APN-DTYC#MS"/>
        <s v="EX-2020-88093612-APN-DAFYP#MS"/>
        <s v="EX-2020-88094799-APN-DTYC#MS"/>
        <s v="EX-2020-88142256-APN-DTYC#MS"/>
        <s v="EX-2020-88144997-APN-DTYC#MS"/>
        <s v="EX-2020-88171003-APN-DAFYP#MS"/>
        <s v="EX-2020-88173065-APN-DAFYP#MS"/>
        <s v="EX-2020-88201589-APN-DTYC#MS"/>
        <s v="EX-2020-88438719-APN-DTYC#MS"/>
        <s v="EX-2020-88445214-APN-DTYC#MS"/>
        <s v="EX-2020-88605546-APN-DTYC#MS"/>
        <s v="EX-2020-89115046-APN-DTYC#MS"/>
        <s v="EX-2020-89124587-APN-DTYC#MS"/>
        <s v="EX-2020-89199680-APN-DTYC#MS"/>
        <s v="EX-2020-89204629-APN-DTYC#MS"/>
        <s v="EX-2020-89209815-APN-DTYC#MS"/>
        <s v="EX-2020-89459983-APN-DTYC#MS"/>
        <s v="EX-2020-89555880-APN-DTYC#MS"/>
        <s v="EX-2020-89570687-APN-DTYC#MS"/>
        <s v="EX-2020-89587648-APN-DTYC#MS"/>
        <s v="EX-2020-89727018-APN-DTYC#MS"/>
        <s v="EX-2020-90016526-APN-DAFYP#MS"/>
        <s v="EX-2020-90063421-APN-DTYC#MS"/>
        <s v="EX-2020-90066037-APN-DTYC#MS"/>
        <s v="EX-2020-90068482-APN-DTYC#MS"/>
        <s v="EX-2020-90071892-APN-DTYC#MS"/>
        <s v="EX-2020-90078182-APN-DTYC#MS"/>
        <s v="EX-2020-90090967-APN-DTYC#MS"/>
        <s v="EX-2020-90095833-APN-DTYC#MS"/>
        <s v="EX-2020-90105156-APN-DTYC#MS"/>
        <s v="EX-2020-90114289-APN-DTYC#MS"/>
        <s v="EX-2020-90117539-APN-DTYC#MS"/>
        <s v="EX-2020-90122463-APN-DTYC#MS"/>
        <s v="EX-2020-90125289-APN-DTYC#MS"/>
        <s v="EX-2020-90127478-APN-DTYC#MS"/>
        <s v="EX-2020-90129658-APN-DTYC#MS"/>
        <s v="EX-2020-90132004-APN-DTYC#MS"/>
        <s v="EX-2020-90134540-APN-DTYC#MS"/>
        <s v="EX-2020-90137671-APN-DTYC#MS"/>
        <s v="EX-2020-90272447-APN-DAFYP#MS"/>
        <s v="EX-2020-90778439-APN-DAFYP#MS"/>
        <s v="EX-2020-90785572-APN-DTYC#MS"/>
        <s v="EX-2020-90789834-APN-DTYC#MS"/>
        <s v="EX-2020-91151393-APN-DTYC#MS"/>
        <s v="EX-2020-91216053-APN-DTYC#MS"/>
        <s v="EX-2020-91331276-APN-DAFYP#MS"/>
        <s v="EX-2020-91362487-APN-DTYC#MS"/>
        <s v="EX-2020-91364708-APN-DTYC#MS"/>
        <s v="EX-2020-91366560-APN-DTYC#MS"/>
        <s v="EX-2020-91606010-APN-DAFYP#MS"/>
        <s v="EX-2020-91611277-APN-DAFYP#MS"/>
        <s v="EX-2020-91623769-APN-DAFYP#MS"/>
        <s v="EX-2020-91633571-APN-DTYC#MS"/>
        <s v="EX-2020-91782875-APN-DTYC#MS"/>
        <s v="EX-2021-352623-APN-DTYC#MS"/>
        <s v="EX-2021-363021-APN-DTYC#MS"/>
        <s v="EX-2021-373023-APN-DTYC#MS"/>
        <s v="EX-2021-425985-APN-DTYC#MS"/>
        <s v="EX-2021-429110-APN-DTYC#MS"/>
        <s v="EX-2021-432836-APN-DTYC#MS"/>
        <s v="EX-2021-480655-APN-DAFYP#MS"/>
        <s v="EX-2021-541278-APN-DTYC#MS"/>
        <s v="EX-2021-701265-APN-DTYC#MS"/>
        <s v="EX-2021-876597-APN-DAFYP#MS"/>
        <s v="EX-2021-878024-APN-DAFYP#MS"/>
        <s v="EX-2021-879416-APN-DAFYP#MS"/>
        <s v="EX-2021-880521-APN-DAFYP#MS"/>
        <s v="EX-2021-881633-APN-DAFYP#MS"/>
        <s v="EX-2021-897855-APN-DAFYP#MS"/>
        <s v="EX-2021-1564492-APN-DAFYP#MS"/>
        <s v="EX-2021-2512635-APN-DTYC#MS"/>
        <s v="EX-2021-2596245-APN-DAFYP#MS"/>
        <s v="EX-2021-2597002-APN-DTYC#MS"/>
        <s v="EX-2021-2619275-APN-DTYC#MS"/>
        <s v="EX-2021-2768699-APN-DTYC#MS"/>
        <s v="EX-2021-2790040-APN-DTYC#MS"/>
        <s v="EX-2021-2851616-APN-DTYC#MS"/>
        <s v="EX-2021-2855656-APN-DTYC#MS"/>
        <s v="EX-2021-2858764-APN-DTYC#MS"/>
        <s v="EX-2021-3244464-APN-DTYC#MS"/>
        <s v="EX-2021-3518996-APN-DTYC#MS"/>
        <s v="EX-2021-3524128-APN-DTYC#MS"/>
        <s v="EX-2021-3739379-APN-DAFYP#MS"/>
        <s v="EX-2021-3821839-APN-DAFYP#MS"/>
        <s v="EX-2021-3878453-APN-DAFYP#MS"/>
        <s v="EX-2021-4234067-APN-DAFYP#MS"/>
        <s v="EX-2021-4234491-APN-DAFYP#MS"/>
        <s v="EX-2021-4234847-APN-DAFYP#MS"/>
        <s v="EX-2021-4384476-APN-DAFYP#MS"/>
        <s v="EX-2021-4563056-APN-DAFYP#MS"/>
        <s v="EX-2021-4582307-APN-DAFYP#MS"/>
        <s v="EX-2021-4617678-APN-DTYC#MS"/>
        <s v="EX-2021-5026983-APN-DTYC#MS"/>
        <s v="EX-2021-5286022-APN-DAFYP#MS"/>
        <s v="EX-2021-5291402-APN-DAFYP#MS"/>
        <s v="EX-2021-5710816-APN-DD#MS"/>
        <s v="EX-2021-5718249-APN-DD#MS"/>
        <s v="EX-2021-5857789-APN-DAFYP#MS"/>
        <s v="EX-2021-6364465-APN-DTYC#MS"/>
        <s v="EX-2021-7542062-APN-DAFYP#MS"/>
        <s v="EX-2021-7804329-APN-DAFYP#MS"/>
        <s v="EX-2021-8331568-APN-DAFYP#MS"/>
        <s v="EX-2021-8395379-APN-DTYC#MS"/>
        <s v="EX-2021-9059131-APN-DAFYP#MS"/>
        <s v="EX-2021-9059739-APN-DAFYP#MS"/>
        <s v="EX-2021-9060195-APN-DAFYP#MS"/>
        <s v="EX-2021-9060738-APN-DAFYP#MS"/>
        <s v="EX-2021-9088685-APN-DTYC#MS"/>
        <s v="EX-2021-9090295-APN-DTYC#MS"/>
        <s v="EX-2021-9223343-APN-DTYC#MS"/>
        <s v="EX-2021-9354009-APN-DAFYP#MS"/>
        <s v="EX-2021-9908140-APN-DAFYP#MS"/>
        <s v="EX-2021-10143282-APN-DD#MS"/>
        <s v="EX-2021-10276630-APN-DTYC#MS"/>
        <s v="EX-2021-10281956-APN-DTYC#MS"/>
        <s v="EX-2021-10287433-APN-DTYC#MS"/>
        <s v="EX-2021-10292631-APN-DTYC#MS"/>
        <s v="EX-2021-10388914-APN-DAFYP#MS"/>
        <s v="EX-2021-10531877-APN-DAFYP#MS"/>
        <s v="EX-2021-10568118-APN-DAFYP#MS"/>
        <s v="EX-2021-10568677-APN-DAFYP#MS"/>
        <s v="EX-2021-10569132-APN-DAFYP#MS"/>
        <s v="EX-2021-10569418-APN-DAFYP#MS"/>
        <s v="EX-2021-10569701-APN-DAFYP#MS"/>
        <s v="EX-2021-10570628-APN-DAFYP#MS"/>
        <s v="EX-2021-10570887-APN-DAFYP#MS"/>
        <s v="EX-2021-10572097-APN-DAFYP#MS"/>
        <s v="EX-2021-10572206-APN-DAFYP#MS"/>
        <s v="EX-2021-10572303-APN-DAFYP#MS"/>
        <s v="EX-2021-10881638-APN-DAFYP#MS"/>
        <s v="EX-2021-10884197-APN-DAFYP#MS"/>
        <s v="EX-2021-10885734-APN-DAFYP#MS"/>
        <s v="EX-2021-10887407-APN-DAFYP#MS"/>
        <s v="EX-2021-10888908-APN-DAFYP#MS"/>
        <s v="EX-2021-10890356-APN-DAFYP#MS"/>
        <s v="EX-2021-10900513-APN-DAFYP#MS"/>
        <s v="EX-2021-11423468-APN-DAFYP#MS"/>
        <s v="EX-2021-11424373-APN-DAFYP#MS"/>
        <s v="EX-2021-11425731-APN-DAFYP#MS"/>
        <s v="EX-2021-11426994-APN-DTYC#MS"/>
        <s v="EX-2021-11941014-APN-DAFYP#MS"/>
        <s v="EX-2021-12427176-APN-DAFYP#MS"/>
        <s v="EX-2021-12427573-APN-DAFYP#MS"/>
        <s v="EX-2021-12427957-APN-DAFYP#MS"/>
        <s v="EX-2021-12578714-APN-DTYC#MS"/>
        <s v="EX-2021-12873861-APN-DTYC#MS"/>
        <s v="EX-2021-12874931-APN-DTYC#MS"/>
        <s v="EX-2021-13334234-APN-DAFYP#MS"/>
        <s v="EX-2021-13334529-APN-DAFYP#MS"/>
        <s v="EX-2021-13413694-APN-DTYC#MS"/>
        <s v="EX-2021-13661432-APN-DTYC#MS"/>
        <s v="EX-2021-13706498-APN-DTYC#MS"/>
        <s v="EX-2021-13709027-APN-DTYC#MS"/>
        <s v="EX-2021-14137961-APN-DAFYP#MS"/>
        <s v="EX-2021-14243678-APN-DAFYP#MS"/>
        <s v="EX-2021-14246814-APN-DAFYP#MS"/>
        <s v="EX-2021-15207316-APN-DD#MS"/>
        <s v="EX-2021-15215176-APN-DD#MS"/>
        <s v="EX-2021-15248877-APN-DAFYP#MS"/>
        <s v="EX-2021-15250114-APN-DAFYP#MS"/>
        <s v="EX-2021-15251372-APN-DAFYP#MS"/>
        <s v="EX-2021-15252240-APN-DAFYP#MS"/>
        <s v="EX-2021-15253959-APN-DAFYP#MS"/>
        <s v="EX-2021-15260692-APN-DAFYP#MS"/>
        <s v="EX-2021-15346234-APN-DD#MS"/>
        <s v="EX-2021-15438380-APN-DTYC#MS"/>
        <s v="EX-2021-15728855-APN-DAFYP#MS"/>
        <s v="EX-2021-15933695-APN-DTYC#MS"/>
        <s v="EX-2021-16497733-APN-DTYC#MS"/>
        <s v="EX-2021-16527221-APN-DTYC#MS"/>
        <s v="EX-2021-16553659-APN-DTYC#MS"/>
        <s v="EX-2021-16561190-APN-DTYC#MS"/>
        <s v="EX-2021-16686069-APN-DD#MS"/>
        <s v="EX-2021-16692228-APN-DD#MS"/>
        <s v="EX-2021-16698292-APN-DD#MS"/>
        <s v="EX-2021-16710585-APN-DTYC#MS"/>
        <s v="EX-2021-16712322-APN-DD#MS"/>
        <s v="EX-2021-16714430-APN-DTYC#MS"/>
        <s v="EX-2021-16719376-APN-DTYC#MS"/>
        <s v="EX-2021-16722031-APN-DTYC#MS"/>
        <s v="EX-2021-16726665-APN-DTYC#MS"/>
        <s v="EX-2021-16729280-APN-DTYC#MS"/>
        <s v="EX-2021-16731847-APN-DTYC#MS"/>
        <s v="EX-2021-16733264-APN-DAFYP#MS"/>
        <s v="EX-2021-16735833-APN-DAFYP#MS"/>
        <s v="EX-2021-16737980-APN-DAFYP#MS"/>
        <s v="EX-2021-16743791-APN-DAFYP#MS"/>
        <s v="EX-2021-16799470-APN-DD#MS"/>
        <s v="EX-2021-16944971-APN-DTYC#MS"/>
        <s v="EX-2021-16978283-APN-DD#MS"/>
        <s v="EX-2021-17012418-APN-DD#MS"/>
        <s v="EX-2021-17015459-APN-DD#MS"/>
        <s v="EX-2021-17020275-APN-DD#MS"/>
        <s v="EX-2021-17023286-APN-DD#MS"/>
        <s v="EX-2021-17176358-APN-DTYC#MS"/>
        <s v="EX-2021-17185758-APN-DTYC#MS"/>
        <s v="EX-2021-17190515-APN-DTYC#MS"/>
        <s v="EX-2021-17195025-APN-DTYC#MS"/>
        <s v="EX-2021-17198920-APN-DTYC#MS"/>
        <s v="EX-2021-17202223-APN-DTYC#MS"/>
        <s v="EX-2021-17205543-APN-DTYC#MS"/>
        <s v="EX-2021-17208694-APN-DTYC#MS"/>
        <s v="EX-2021-17251011-APN-DAFYP#MS"/>
        <s v="EX-2021-17251571-APN-DAFYP#MS"/>
        <s v="EX-2021-18060201-APN-DAFYP#MS"/>
        <s v="EX-2021-18062327-APN-DAFYP#MS"/>
        <s v="EX-2021-18065984-APN-DAFYP#MS"/>
        <s v="EX-2021-18071951-APN-DD#MS"/>
        <s v="EX-2021-18306901-APN-DAFYP#MS"/>
        <s v="EX-2021-18307838-APN-DAFYP#MS"/>
        <s v="EX-2021-18309546-APN-DAFYP#MS"/>
        <s v="EX-2021-18318650-APN-DAFYP#MS"/>
        <s v="EX-2021-18333957-APN-DAFYP#MS"/>
        <s v="EX-2021-18336361-APN-DAFYP#MS"/>
        <s v="EX-2021-18638298-APN-DD#MS"/>
        <s v="EX-2021-18819072-APN-DAFYP#MS"/>
        <s v="EX-2021-18819820-APN-DAFYP#MS"/>
        <s v="EX-2021-19004130-APN-DD#MS"/>
        <s v="EX-2021-19007856-APN-DTYC#MS"/>
        <s v="EX-2021-19010882-APN-DD#MS"/>
        <s v="EX-2021-19015024-APN-DD#MS"/>
        <s v="EX-2021-19143551-APN-DTYC#MS"/>
        <s v="EX-2021-19149109-APN-DTYC#MS"/>
        <s v="EX-2021-19182400-APN-DD#MS"/>
        <s v="EX-2021-19672494-APN-DTYC#MS"/>
        <s v="EX-2021-19683091-APN-DAFYP#MS"/>
        <s v="EX-2021-19691603-APN-DAFYP#MS"/>
        <s v="EX-2021-19693116-APN-DAFYP#MS"/>
        <s v="EX-2021-19796469-APN-DTYC#MS"/>
        <s v="EX-2021-20210331-APN-DAFYP#MS"/>
        <s v="EX-2021-20300260-APN-DAFYP#MS"/>
        <s v="EX-2021-20515818-APN-DD#MS"/>
        <s v="EX-2021-20520282-APN-DD#MS"/>
        <s v="EX-2021-20620443-APN-DAFYP#MS"/>
        <s v="EX-2021-20635961-APN-DTYC#MS"/>
        <s v="EX-2021-20798089-APN-DTYC#MS"/>
        <s v="EX-2021-20980443-APN-DTYC#MS"/>
        <s v="EX-2021-21207605-APN-DTYC#MS"/>
        <s v="EX-2021-21209979-APN-DTYC#MS"/>
        <s v="EX-2021-21230297-APN-DAFYP#MS"/>
        <s v="EX-2021-21739537-APN-DTYC#MS"/>
        <s v="EX-2021-21742175-APN-DTYC#MS"/>
        <s v="EX-2021-21744472-APN-DTYC#MS"/>
        <s v="EX-2021-21866413-APN-DAFYP#MS"/>
        <s v="EX-2021-21869813-APN-DAFYP#MS"/>
        <s v="EX-2021-22096322-APN-DTYC#MS"/>
        <s v="EX-2021-22099822-APN-DTYC#MS"/>
        <s v="EX-2021-22105021-APN-DTYC#MS"/>
        <s v="EX-2021-22139673-APN-DTYC#MS"/>
        <s v="EX-2021-22143027-APN-DTYC#MS"/>
        <s v="EX-2021-22239397-APN-DTYC#MS"/>
        <s v="EX-2021-22590794-APN-DTYC#MS"/>
        <s v="EX-2021-22812079-APN-DTYC#MS"/>
        <s v="EX-2021-23066290-APN-DTYC#MS"/>
        <s v="EX-2021-23114236-APN-DAFYP#MS"/>
        <s v="EX-2021-23141273-APN-DTYC#MS"/>
        <s v="EX-2021-23581683-APN-DTYC#MS"/>
        <s v="EX-2021-23713775-APN-DTYC#MS"/>
        <s v="EX-2021-23863968-APN-DAFYP#MS"/>
        <s v="EX-2021-24002014-APN-DD#MS"/>
        <s v="EX-2021-24007228-APN-DD#MS"/>
        <s v="EX-2021-24010763-APN-DD#MS"/>
        <s v="EX-2021-24016062-APN-DD#MS"/>
        <s v="EX-2021-24018972-APN-DD#MS"/>
        <s v="EX-2021-24080583-APN-DTYC#MS"/>
        <s v="EX-2021-24345567-APN-DTYC#MS"/>
        <s v="EX-2021-24996577-APN-DAFYP#MS"/>
        <s v="EX-2021-25037709-APN-DAFYP#MS"/>
        <s v="EX-2021-25152661-APN-DD#MS"/>
        <s v="EX-2021-25157264-APN-DD#MS"/>
        <s v="EX-2021-25436384-APN-DTYC#MS"/>
        <s v="EX-2021-25532219-APN-DD#MS"/>
        <s v="EX-2021-25549659-APN-DD#MS"/>
        <s v="EX-2021-25569453-APN-DD#MS"/>
        <s v="EX-2021-25577086-APN-DD#MS"/>
        <s v="EX-2021-25953646-APN-DTYC#MS"/>
        <s v="EX-2021-25960084-APN-DTYC#MS"/>
        <s v="EX-2021-25963301-APN-DTYC#MS"/>
        <s v="EX-2021-26192834-APN-DTYC#MS"/>
        <s v="EX-2021-26193725-APN-DTYC#MS"/>
        <s v="EX-2021-26194342-APN-DTYC#MS"/>
        <s v="EX-2021-26907719-APN-DAFYP#MS"/>
        <s v="EX-2021-28136974-APN-DTYC#MS"/>
        <s v="EX-2021-28221965-APN-DAFYP#MS"/>
        <s v="EX-2021-28235216-APN-DTYC#MS"/>
        <s v="EX-2021-28251184-APN-DTYC#MS"/>
        <s v="EX-2021-28255461-APN-DTYC#MS"/>
        <s v="EX-2021-28263714-APN-DTYC#MS"/>
        <s v="EX-2021-28266619-APN-DTYC#MS"/>
        <s v="EX-2021-28458628-APN-DAFYP#MS"/>
        <s v="EX-2021-28460211-APN-DAFYP#MS"/>
        <s v="EX-2021-28462533-APN-DAFYP#MS"/>
        <s v="EX-2021-28467155-APN-DAFYP#MS"/>
        <s v="EX-2021-28470157-APN-DAFYP#MS"/>
        <s v="EX-2021-28472004-APN-DAFYP#MS"/>
        <s v="EX-2021-28482313-APN-DAFYP#MS"/>
        <s v="EX-2021-28590718-APN-DTYC#MS"/>
        <s v="EX-2021-28593086-APN-DD#MS"/>
        <s v="EX-2021-28609965-APN-DAFYP#MS"/>
        <s v="EX-2021-28612187-APN-DAFYP#MS"/>
        <s v="EX-2021-28612844-APN-DTYC#MS"/>
        <s v="EX-2021-28624458-APN-DTYC#MS"/>
        <s v="EX-2021-28785763-APN-DTYC#MS"/>
        <s v="EX-2021-28800936-APN-DD#MS"/>
        <s v="EX-2021-28857898-APN-DTYC#MS"/>
        <s v="EX-2021-28858143-APN-DTYC#MS"/>
        <s v="EX-2021-28858420-APN-DTYC#MS"/>
        <s v="EX-2021-28858680-APN-DTYC#MS"/>
        <s v="EX-2021-28858878-APN-DTYC#MS"/>
        <s v="EX-2021-29115116-APN-DD#MS"/>
        <s v="EX-2021-29300338-APN-DAFYP#MS"/>
        <s v="EX-2021-29382366-APN-DD#MS"/>
        <s v="EX-2021-29466783-APN-DAFYP#MS"/>
        <s v="EX-2021-29468546-APN-DAFYP#MS"/>
        <s v="EX-2021-29611951-APN-DAFYP#MS"/>
        <s v="EX-2021-29686444-APN-DTYC#MS"/>
        <s v="EX-2021-29756486-APN-DD#MS"/>
        <s v="EX-2021-29763040-APN-DD#MS"/>
        <s v="EX-2021-29764501-APN-DD#MS"/>
        <s v="EX-2021-29765820-APN-DD#MS"/>
        <s v="EX-2021-29767682-APN-DD#MS"/>
        <s v="EX-2021-29771541-APN-DD#MS"/>
        <s v="EX-2021-29773289-APN-DD#MS"/>
        <s v="EX-2021-29774638-APN-DD#MS"/>
        <s v="EX-2021-29776132-APN-DD#MS"/>
        <s v="EX-2021-30037905-APN-DD#MS"/>
        <s v="EX-2021-30044865-APN-DD#MS"/>
        <s v="EX-2021-30047180-APN-DD#MS"/>
        <s v="EX-2021-30049324-APN-DD#MS"/>
        <s v="EX-2021-30060304-APN-DD#MS"/>
        <s v="EX-2021-30070130-APN-DTYC#MS"/>
        <s v="EX-2021-30101902-APN-DAFYP#MS"/>
        <s v="EX-2021-30141072-APN-DAFYP#MS"/>
        <s v="EX-2021-30142415-APN-DTYC#MS"/>
        <s v="EX-2021-30177990-APN-DD#MS"/>
        <s v="EX-2021-30206991-APN-DAFYP#MS"/>
        <s v="EX-2021-30306366-APN-DD#MS"/>
        <s v="EX-2021-30368043-APN-DTYC#MS"/>
        <s v="EX-2021-30426939-APN-DD#MS"/>
        <s v="EX-2021-30429912-APN-DD#MS"/>
        <s v="EX-2021-30432143-APN-DD#MS"/>
        <s v="EX-2021-30435988-APN-DD#MS"/>
        <s v="EX-2021-30439452-APN-DD#MS"/>
        <s v="EX-2021-30443198-APN-DD#MS"/>
        <s v="EX-2021-30621905-APN-DAFYP#MS"/>
        <s v="EX-2021-30701766-APN-DD#MS"/>
        <s v="EX-2021-30704719-APN-DD#MS"/>
        <s v="EX-2021-30709821-APN-DD#MS"/>
        <s v="EX-2021-30711400-APN-DD#MS"/>
        <s v="EX-2021-30714905-APN-DD#MS"/>
        <s v="EX-2021-30715683-APN-DD#MS"/>
        <s v="EX-2021-30872362-APN-DTYC#MS"/>
        <s v="EX-2021-30877619-APN-DTYC#MS"/>
        <s v="EX-2021-30892355-APN-DAFYP#MS"/>
        <s v="EX-2021-30907626-APN-DAFYP#MS"/>
        <s v="EX-2021-30916756-APN-DAFYP#MS"/>
        <s v="EX-2021-30923743-APN-DAFYP#MS"/>
        <s v="EX-2021-30968026-APN-DTYC#MS"/>
        <s v="EX-2021-31014103-APN-DTYC#MS"/>
        <s v="EX-2021-31017020-APN-DAFYP#MS"/>
        <s v="EX-2021-31040227-APN-DTYC#MS"/>
        <s v="EX-2021-31334705-APN-DTYC#MS"/>
        <s v="EX-2021-31438675-APN-DD#MS"/>
        <s v="EX-2021-31551525-APN-DAFYP#MS"/>
        <s v="EX-2021-31553535-APN-DAFYP#MS"/>
        <s v="EX-2021-31590823-APN-DAFYP#MS"/>
        <s v="EX-2021-31593257-APN-DAFYP#MS"/>
        <s v="EX-2021-31595412-APN-DAFYP#MS"/>
        <s v="EX-2021-31597795-APN-DAFYP#MS"/>
        <s v="EX-2021-31652471-APN-DTYC#MS"/>
        <s v="EX-2021-31654149-APN-DTYC#MS"/>
        <s v="EX-2021-31658895-APN-DTYC#MS"/>
        <s v="EX-2021-31661060-APN-DTYC#MS"/>
        <s v="EX-2021-31675665-APN-DAFYP#MS"/>
        <s v="EX-2021-31676158-APN-DAFYP#MS"/>
        <s v="EX-2021-31676825-APN-DAFYP#MS"/>
        <s v="EX-2021-31847711-APN-DTYC#MS"/>
        <s v="EX-2021-31873891-APN-DAFYP#MS"/>
        <s v="EX-2021-32203587-APN-DAFYP#MS"/>
        <s v="EX-2021-32207523-APN-DAFYP#MS"/>
        <s v="EX-2021-32231547-APN-DAFYP#MS"/>
        <s v="EX-2021-32278374-APN-DTYC#MS"/>
        <s v="EX-2021-32324196-APN-DTYC#MS"/>
        <s v="EX-2021-32421608-APN-DAFYP#MS"/>
        <s v="EX-2021-32547149-APN-DTYC#MS"/>
        <s v="EX-2021-32603820-APN-DD#MS"/>
        <s v="EX-2021-32622039-APN-DD#MS"/>
        <s v="EX-2021-32637003-APN-DD#MS"/>
        <s v="EX-2021-32640234-APN-DD#MS"/>
        <s v="EX-2021-32642895-APN-DD#MS"/>
        <s v="EX-2021-32651925-APN-DD#MS"/>
        <s v="EX-2021-32655128-APN-DD#MS"/>
        <s v="EX-2021-32657018-APN-DD#MS"/>
        <s v="EX-2021-32659847-APN-DD#MS"/>
        <s v="EX-2021-32661654-APN-DD#MS"/>
        <s v="EX-2021-32663996-APN-DD#MS"/>
        <s v="EX-2021-32831207-APN-DAFYP#MS"/>
        <s v="EX-2021-33042951-APN-DTYC#MS"/>
        <s v="EX-2021-33047628-APN-DTYC#MS"/>
        <s v="EX-2021-33053287-APN-DTYC#MS"/>
        <s v="EX-2021-33060362-APN-DD#MS"/>
        <s v="EX-2021-33064710-APN-DD#MS"/>
        <s v="EX-2021-33068083-APN-DD#MS"/>
        <s v="EX-2021-33077505-APN-DD#MS"/>
        <s v="EX-2021-33099255-APN-DTYC#MS"/>
        <s v="EX-2021-33100228-APN-DD#MS"/>
        <s v="EX-2021-33102454-APN-DTYC#MS"/>
        <s v="EX-2021-33125998-APN-DD#MS"/>
        <s v="EX-2021-33130640-APN-DD#MS"/>
        <s v="EX-2021-33134546-APN-DD#MS"/>
        <s v="EX-2021-33153186-APN-DD#MS"/>
        <s v="EX-2021-33162121-APN-DD#MS"/>
        <s v="EX-2021-33165011-APN-DD#MS"/>
        <s v="EX-2021-33167639-APN-DD#MS"/>
        <s v="EX-2021-33283296-APN-DTYC#MS"/>
        <s v="EX-2021-33296740-APN-DTYC#MS"/>
        <s v="EX-2021-33298673-APN-DTYC#MS"/>
        <s v="EX-2021-33486799-APN-DD#MS"/>
        <s v="EX-2021-33487088-APN-DD#MS"/>
        <s v="EX-2021-33487326-APN-DD#MS"/>
        <s v="EX-2021-33487531-APN-DD#MS"/>
        <s v="EX-2021-33487836-APN-DD#MS"/>
        <s v="EX-2021-33488220-APN-DD#MS"/>
        <s v="EX-2021-33488560-APN-DD#MS"/>
        <s v="EX-2021-33488898-APN-DD#MS"/>
        <s v="EX-2021-33713807-APN-DTYC#MS"/>
        <s v="EX-2021-33720421-APN-DTYC#MS"/>
        <s v="EX-2021-33780818-APN-DTYC#MS"/>
        <s v="EX-2021-33785686-APN-DTYC#MS"/>
        <s v="EX-2021-33792706-APN-DTYC#MS"/>
        <s v="EX-2021-33797270-APN-DTYC#MS"/>
        <s v="EX-2021-33801493-APN-DTYC#MS"/>
        <s v="EX-2021-33849394-APN-DTYC#MS"/>
        <s v="EX-2021-33853046-APN-DTYC#MS"/>
        <s v="EX-2021-33853223-APN-DD#MS"/>
        <s v="EX-2021-33860849-APN-DD#MS"/>
        <s v="EX-2021-33871190-APN-DTYC#MS"/>
        <s v="EX-2021-34111343-APN-DTYC#MS"/>
        <s v="EX-2021-34111556-APN-DAFYP#MS"/>
        <s v="EX-2021-34132027-APN-DTYC#MS"/>
        <s v="EX-2021-34139531-APN-DTYC#MS"/>
        <s v="EX-2021-34165585-APN-DAFYP#MS"/>
        <s v="EX-2021-34267344-APN-DTYC#MS"/>
        <s v="EX-2021-34295551-APN-DD#MS"/>
        <s v="EX-2021-34515565-APN-DD#MS"/>
        <s v="EX-2021-34527350-APN-DD#MS"/>
        <s v="EX-2021-34530199-APN-DD#MS"/>
        <s v="EX-2021-34533154-APN-DD#MS"/>
        <s v="EX-2021-34555121-APN-DTYC#MS"/>
        <s v="EX-2021-34557190-APN-DD#MS"/>
        <s v="EX-2021-34675305-APN-DD#MS"/>
        <s v="EX-2021-34680341-APN-DD#MS"/>
        <s v="EX-2021-34854691-APN-DTYC#MS"/>
        <s v="EX-2021-35023705-APN-DD#MS"/>
        <s v="EX-2021-35029511-APN-DD#MS"/>
        <s v="EX-2021-35032127-APN-DD#MS"/>
        <s v="EX-2021-35037841-APN-DD#MS"/>
        <s v="EX-2021-35041432-APN-DD#MS"/>
        <s v="EX-2021-35044641-APN-DD#MS"/>
        <s v="EX-2021-35072878-APN-DTYC#MS"/>
        <s v="EX-2021-35291979-APN-DTYC#MS"/>
        <s v="EX-2021-35302848-APN-DTYC#MS"/>
        <s v="EX-2021-35469293-APN-DD#MS"/>
        <s v="EX-2021-35477588-APN-DD#MS"/>
        <s v="EX-2021-35481474-APN-DD#MS"/>
        <s v="EX-2021-35484015-APN-DD#MS"/>
        <s v="EX-2021-35488339-APN-DD#MS"/>
        <s v="EX-2021-35574336-APN-DTYC#MS"/>
        <s v="EX-2021-35667311-APN-DD#MS"/>
        <s v="EX-2021-35668027-APN-DD#MS"/>
        <s v="EX-2021-35668718-APN-DD#MS"/>
        <s v="EX-2021-35669136-APN-DD#MS"/>
        <s v="EX-2021-35670471-APN-DTYC#MS"/>
        <s v="EX-2021-35671187-APN-DTYC#MS"/>
        <s v="EX-2021-35671902-APN-DTYC#MS"/>
        <s v="EX-2021-35672547-APN-DTYC#MS"/>
        <s v="EX-2021-35774697-APN-DAFYP#MS"/>
        <s v="EX-2021-36228254-APN-DAFYP#MS"/>
        <s v="EX-2021-36250005-APN-DD#MS"/>
        <s v="EX-2021-36371854-APN-DD#MS"/>
        <s v="EX-2021-36381058-APN-DTYC#MS"/>
        <s v="EX-2021-36522320-APN-DD#MS"/>
        <s v="EX-2021-36530248-APN-DD#MS"/>
        <s v="EX-2021-36536146-APN-DD#MS"/>
        <s v="EX-2021-36540518-APN-DD#MS"/>
        <s v="EX-2021-36548132-APN-DD#MS"/>
        <s v="EX-2021-36549520-APN-DAFYP#MS"/>
        <s v="EX-2021-36689088-APN-DTYC#MS"/>
        <s v="EX-2021-36691460-APN-DTYC#MS"/>
        <s v="EX-2021-36698128-APN-DTYC#MS"/>
        <s v="EX-2021-36701121-APN-DTYC#MS"/>
        <s v="EX-2021-36791794-APN-DTYC#MS"/>
        <s v="EX-2021-36797789-APN-DTYC#MS"/>
        <s v="EX-2021-36798912-APN-DTYC#MS"/>
        <s v="EX-2021-36799416-APN-DTYC#MS"/>
        <s v="EX-2021-36800295-APN-DTYC#MS"/>
        <s v="EX-2021-36801923-APN-DTYC#MS"/>
        <s v="EX-2021-36802840-APN-DTYC#MS"/>
        <s v="EX-2021-37146093-APN-DAFYP#MS"/>
        <s v="EX-2021-37439775-APN-DCYT#MS"/>
        <s v="EX-2021-37660551-APN-DD#MS"/>
        <s v="EX-2021-37666397-APN-DD#MS"/>
        <s v="EX-2021-37748182-APN-DCYT#MS"/>
        <s v="EX-2021-37755646-APN-DAFYP#MS"/>
        <s v="EX-2021-37757212-APN-DCYT#MS"/>
        <s v="EX-2021-37759894-APN-DCYT#MS"/>
        <s v="EX-2021-37803137-APN-DCYT#MS"/>
        <s v="EX-2021-37805711-APN-DCYT#MS"/>
        <s v="EX-2021-37808369-APN-DCYT#MS"/>
        <s v="EX-2021-37919549-APN-DCYT#MS"/>
        <s v="EX-2021-38014843-APN-DCYT#MS"/>
        <s v="EX-2021-38078703-APN-DD#MS"/>
        <s v="EX-2021-38079975-APN-DCYT#MS"/>
        <s v="EX-2021-38080597-APN-DCYT#MS"/>
        <s v="EX-2021-38081569-APN-DD#MS"/>
        <s v="EX-2021-38082027-APN-DD#MS"/>
        <s v="EX-2021-38259033-APN-DAFYP#MS"/>
        <s v="EX-2021-38259738-APN-DAFYP#MS"/>
        <s v="EX-2021-38267206-APN-DD#MS"/>
        <s v="EX-2021-38464574-APN-DCYT#MS"/>
        <s v="EX-2021-38530816-APN-DCYT#MS"/>
        <s v="EX-2021-38556949-APN-DD#MS"/>
        <s v="EX-2021-38569571-APN-DD#MS"/>
        <s v="EX-2021-38598837-APN-DCYT#MS"/>
        <s v="EX-2021-38722323-APN-DCYT#MS"/>
        <s v="EX-2021-38725432-APN-DCYT#MS"/>
        <s v="EX-2021-38858383-APN-DCYT#MS"/>
        <s v="EX-2021-38865512-APN-DCYT#MS"/>
        <s v="EX-2021-38867851-APN-DD#MS"/>
        <s v="EX-2021-38876236-APN-DD#MS"/>
        <s v="EX-2021-38880940-APN-DCYT#MS"/>
        <s v="EX-2021-38882788-APN-DD#MS"/>
        <s v="EX-2021-38884137-APN-DD#MS"/>
        <s v="EX-2021-38914569-APN-DAFYP#MS"/>
        <s v="EX-2021-38986458-APN-DAFYP#MS"/>
        <s v="EX-2021-39103181-APN-DD#MS"/>
        <s v="EX-2021-39230376-APN-DD#MS"/>
        <s v="EX-2021-39424238-APN-DCYT#MS"/>
        <s v="EX-2021-39432858-APN-DCYT#MS"/>
        <s v="EX-2021-39594300-APN-DCYT#MS"/>
        <s v="EX-2021-39610759-APN-DCYT#MS"/>
        <s v="EX-2021-39652060-APN-DCYT#MS"/>
        <s v="EX-2021-39657099-APN-DCYT#MS"/>
        <s v="EX-2021-39810971-APN-DD#MS"/>
        <s v="EX-2021-39898912-APN-DD#MS"/>
        <s v="EX-2021-39928145-APN-DD#MS"/>
        <s v="EX-2021-39957189-APN-DCYT#MS"/>
        <s v="EX-2021-39960506-APN-DCYT#MS"/>
        <s v="EX-2021-39984544-APN-DCYT#MS"/>
        <s v="EX-2021-39991723-APN-DCYT#MS"/>
        <s v="EX-2021-39996186-APN-DCYT#MS"/>
        <s v="EX-2021-40001460-APN-DCYT#MS"/>
        <s v="EX-2021-40007956-APN-DCYT#MS"/>
        <s v="EX-2021-40013082-APN-DCYT#MS"/>
        <s v="EX-2021-40018049-APN-DCYT#MS"/>
        <s v="EX-2021-40018289-APN-DD#MS"/>
        <s v="EX-2021-40022473-APN-DCYT#MS"/>
        <s v="EX-2021-40026423-APN-DD#MS"/>
        <s v="EX-2021-40026863-APN-DCYT#MS"/>
        <s v="EX-2021-40028538-APN-DD#MS"/>
        <s v="EX-2021-40030415-APN-DCYT#MS"/>
        <s v="EX-2021-40030695-APN-DCYT#MS"/>
        <s v="EX-2021-40031467-APN-DD#MS"/>
        <s v="EX-2021-40033486-APN-DD#MS"/>
        <s v="EX-2021-40052130-APN-DCYT#MS"/>
        <s v="EX-2021-40116851-APN-DAFYP#MS"/>
        <s v="EX-2021-40124585-APN-DCYT#MS"/>
        <s v="EX-2021-40128208-APN-DCYT#MS"/>
        <s v="EX-2021-40131587-APN-DCYT#MS"/>
        <s v="EX-2021-40133527-APN-DCYT#MS"/>
        <s v="EX-2021-40315308-APN-DCYT#MS"/>
        <s v="EX-2021-40317356-APN-DCYT#MS"/>
        <s v="EX-2021-40320525-APN-DD#MS"/>
        <s v="EX-2021-40343627-APN-DCYT#MS"/>
        <s v="EX-2021-40349914-APN-DCYT#MS"/>
        <s v="EX-2021-40483307-APN-DAFYP#MS"/>
        <s v="EX-2021-40770363-APN-DCYT#MS"/>
        <s v="EX-2021-40771361-APN-DCYT#MS"/>
        <s v="EX-2021-40773258-APN-DCYT#MS"/>
        <s v="EX-2021-40774981-APN-DCYT#MS"/>
        <s v="EX-2021-40775873-APN-DCYT#MS"/>
        <s v="EX-2021-40777473-APN-DCYT#MS"/>
        <s v="EX-2021-40787315-APN-DCYT#MS"/>
        <s v="EX-2021-40848322-APN-DD#MS"/>
        <s v="EX-2021-40850211-APN-DD#MS"/>
        <s v="EX-2021-40850643-APN-DD#MS"/>
        <s v="EX-2021-40909484-APN-DD#MS"/>
        <s v="EX-2021-40940334-APN-DCYT#MS"/>
        <s v="EX-2021-40946880-APN-DCYT#MS"/>
        <s v="EX-2021-40949884-APN-DCYT#MS"/>
        <s v="EX-2021-41027899-APN-DAFYP#MS"/>
        <s v="EX-2021-41029205-APN-DCYT#MS"/>
        <s v="EX-2021-41030239-APN-DAFYP#MS"/>
        <s v="EX-2021-41075723-APN-DAFYP#MS"/>
        <s v="EX-2021-41099027-APN-DCYT#MS"/>
        <s v="EX-2021-41113293-APN-DCYT#MS"/>
        <s v="EX-2021-41118055-APN-DD#MS"/>
        <s v="EX-2021-41141633-APN-DD#MS"/>
        <s v="EX-2021-41184121-APN-DD#MS"/>
        <s v="EX-2021-41198368-APN-DCYT#MS"/>
        <s v="EX-2021-41247038-APN-DD#MS"/>
        <s v="EX-2021-41295101-APN-DD#MS"/>
        <s v="EX-2021-41295844-APN-DD#MS"/>
        <s v="EX-2021-41298980-APN-DD#MS"/>
        <s v="EX-2021-41304631-APN-DD#MS"/>
        <s v="EX-2021-41306136-APN-DD#MS"/>
        <s v="EX-2021-41307939-APN-DD#MS"/>
        <s v="EX-2021-41321353-APN-DAFYP#MS"/>
        <s v="EX-2021-41347593-APN-DD#MS"/>
        <s v="EX-2021-41350272-APN-DD#MS"/>
        <s v="EX-2021-41397756-APN-DCYT#MS"/>
        <s v="EX-2021-41400336-APN-DCYT#MS"/>
        <s v="EX-2021-41401250-APN-DAFYP#MS"/>
        <s v="EX-2021-41402461-APN-DAFYP#MS"/>
        <s v="EX-2021-41402742-APN-DCYT#MS"/>
        <s v="EX-2021-41403152-APN-DAFYP#MS"/>
        <s v="EX-2021-41404323-APN-DAFYP#MS"/>
        <s v="EX-2021-41404761-APN-DCYT#MS"/>
        <s v="EX-2021-41405750-APN-DAFYP#MS"/>
        <s v="EX-2021-41406509-APN-DAFYP#MS"/>
        <s v="EX-2021-41408843-APN-DCYT#MS"/>
        <s v="EX-2021-41437972-APN-DCYT#MS"/>
        <s v="EX-2021-41487589-APN-DCYT#MS"/>
        <s v="EX-2021-41502949-APN-DCYT#MS"/>
        <s v="EX-2021-41516330-APN-DD#MS"/>
        <s v="EX-2021-41620018-APN-DCYT#MS"/>
        <s v="EX-2021-41630700-APN-DD#MS"/>
        <s v="EX-2021-41643022-APN-DCYT#MS"/>
        <s v="EX-2021-41645546-APN-DCYT#MS"/>
        <s v="EX-2021-41649473-APN-DCYT#MS"/>
        <s v="EX-2021-41653326-APN-DCYT#MS"/>
        <s v="EX-2021-41676389-APN-DCYT#MS"/>
        <s v="EX-2021-41681053-APN-DCYT#MS"/>
        <s v="EX-2021-41683760-APN-DD#MS"/>
        <s v="EX-2021-41706954-APN-DCYT#MS"/>
        <s v="EX-2021-41738086-APN-DCYT#MS"/>
        <s v="EX-2021-41761465-APN-DCYT#MS"/>
        <s v="EX-2021-41770738-APN-DCYT#MS"/>
        <s v="EX-2021-41791313-APN-DCYT#MS"/>
        <s v="EX-2021-41796329-APN-DCYT#MS"/>
        <s v="EX-2021-41799023-APN-DCYT#MS"/>
        <s v="EX-2021-41807349-APN-DCYT#MS"/>
        <s v="EX-2021-41829250-APN-DCYT#MS"/>
        <s v="EX-2021-41876522-APN-DD#MS"/>
        <s v="EX-2021-41972378-APN-DCYT#MS"/>
        <s v="EX-2021-41979519-APN-DCYT#MS"/>
        <s v="EX-2021-41985579-APN-DCYT#MS"/>
        <s v="EX-2021-41992011-APN-DCYT#MS"/>
        <s v="EX-2021-41999265-APN-DCYT#MS"/>
        <s v="EX-2021-42004467-APN-DCYT#MS"/>
        <s v="EX-2021-42022483-APN-DCYT#MS"/>
        <s v="EX-2021-42028755-APN-DCYT#MS"/>
        <s v="EX-2021-42048527-APN-DCYT#MS"/>
        <s v="EX-2021-42054371-APN-DCYT#MS"/>
        <s v="EX-2021-42059472-APN-DCYT#MS"/>
        <s v="EX-2021-42063351-APN-DCYT#MS"/>
        <s v="EX-2021-42066792-APN-DCYT#MS"/>
        <s v="EX-2021-42071141-APN-DCYT#MS"/>
        <s v="EX-2021-42176171-APN-DCYT#MS"/>
        <s v="EX-2021-42249055-APN-DCYT#MS"/>
        <s v="EX-2021-42272973-APN-DAFYP#MS"/>
        <s v="EX-2021-42273454-APN-DAFYP#MS"/>
        <s v="EX-2021-42273785-APN-DAFYP#MS"/>
        <s v="EX-2021-42406434-APN-DD#MS"/>
        <s v="EX-2021-42410334-APN-DD#MS"/>
        <s v="EX-2021-42494353-APN-DCYT#MS"/>
        <s v="EX-2021-42495374-APN-DAFYP#MS"/>
        <s v="EX-2021-42497964-APN-DD#MS"/>
        <s v="EX-2021-42503719-APN-DD#MS"/>
        <s v="EX-2021-42510799-APN-DD#MS"/>
        <s v="EX-2021-42514917-APN-DD#MS"/>
        <s v="EX-2021-42516813-APN-DD#MS"/>
        <s v="EX-2021-42518578-APN-DD#MS"/>
        <s v="EX-2021-42520369-APN-DD#MS"/>
        <s v="EX-2021-42528969-APN-DD#MS"/>
        <s v="EX-2021-42530795-APN-DD#MS"/>
        <s v="EX-2021-42534506-APN-DD#MS"/>
        <s v="EX-2021-42536753-APN-DD#MS"/>
        <s v="EX-2021-42538749-APN-DD#MS"/>
        <s v="EX-2021-42541228-APN-DD#MS"/>
        <s v="EX-2021-42543511-APN-DD#MS"/>
        <s v="EX-2021-42547165-APN-DD#MS"/>
        <s v="EX-2021-42551433-APN-DD#MS"/>
        <s v="EX-2021-42552511-APN-DD#MS"/>
        <s v="EX-2021-42554082-APN-DD#MS"/>
        <s v="EX-2021-42556323-APN-DD#MS"/>
        <s v="EX-2021-42558306-APN-DD#MS"/>
        <s v="EX-2021-42563046-APN-DD#MS"/>
        <s v="EX-2021-42564956-APN-DD#MS"/>
        <s v="EX-2021-42566570-APN-DCYT#MS"/>
        <s v="EX-2021-42566902-APN-DD#MS"/>
        <s v="EX-2021-42569647-APN-DD#MS"/>
        <s v="EX-2021-42571411-APN-DD#MS"/>
        <s v="EX-2021-42574269-APN-DD#MS"/>
        <s v="EX-2021-42581874-APN-DCYT#MS"/>
        <s v="EX-2021-42586141-APN-DD#MS"/>
        <s v="EX-2021-42588673-APN-DD#MS"/>
        <s v="EX-2021-42590471-APN-DD#MS"/>
        <s v="EX-2021-42591770-APN-DCYT#MS"/>
        <s v="EX-2021-42594825-APN-DCYT#MS"/>
        <s v="EX-2021-42600436-APN-DD#MS"/>
        <s v="EX-2021-42600653-APN-DCYT#MS"/>
        <s v="EX-2021-42603681-APN-DD#MS"/>
        <s v="EX-2021-42605256-APN-DCYT#MS"/>
        <s v="EX-2021-42609956-APN-DCYT#MS"/>
        <s v="EX-2021-42611329-APN-DD#MS"/>
        <s v="EX-2021-42611444-APN-DCYT#MS"/>
        <s v="EX-2021-42611518-APN-DD#MS"/>
        <s v="EX-2021-42615199-APN-DD#MS"/>
        <s v="EX-2021-42617605-APN-DD#MS"/>
        <s v="EX-2021-42617710-APN-DCYT#MS"/>
        <s v="EX-2021-42619545-APN-DD#MS"/>
        <s v="EX-2021-42632249-APN-DAFYP#MS"/>
        <s v="EX-2021-42642562-APN-DCYT#MS"/>
        <s v="EX-2021-42645294-APN-DCYT#MS"/>
        <s v="EX-2021-42647986-APN-DCYT#MS"/>
        <s v="EX-2021-42650310-APN-DCYT#MS"/>
        <s v="EX-2021-42652484-APN-DCYT#MS"/>
        <s v="EX-2021-42656023-APN-DCYT#MS"/>
        <s v="EX-2021-42787194-APN-DD#MS"/>
        <s v="EX-2021-42789936-APN-DD#MS"/>
        <s v="EX-2021-42826899-APN-DCYT#MS"/>
        <s v="EX-2021-42831084-APN-DCYT#MS"/>
        <s v="EX-2021-42846026-APN-DCYT#MS"/>
        <s v="EX-2021-42850222-APN-DCYT#MS"/>
        <s v="EX-2021-42900839-APN-DD#MS"/>
        <s v="EX-2021-42910462-APN-DAFYP#MS"/>
        <s v="EX-2021-42913627-APN-DAFYP#MS"/>
        <s v="EX-2021-42944482-APN-DCYT#MS"/>
        <s v="EX-2021-42953629-APN-DCYT#MS"/>
        <s v="EX-2021-42960880-APN-DCYT#MS"/>
        <s v="EX-2021-42965537-APN-DCYT#MS"/>
        <s v="EX-2021-43049022-APN-DAFYP#MS"/>
        <s v="EX-2021-43112737-APN-DAFYP#MS"/>
        <s v="EX-2021-43114932-APN-DAFYP#MS"/>
        <s v="EX-2021-43116750-APN-DAFYP#MS"/>
        <s v="EX-2021-43119074-APN-DAFYP#MS"/>
        <s v="EX-2021-43120248-APN-DAFYP#MS"/>
        <s v="EX-2021-43121853-APN-DAFYP#MS"/>
        <s v="EX-2021-43141703-APN-DCYT#MS"/>
        <s v="EX-2021-43149989-APN-DCYT#MS"/>
        <s v="EX-2021-43155526-APN-DCYT#MS"/>
        <s v="EX-2021-43159201-APN-DCYT#MS"/>
        <s v="EX-2021-43160688-APN-DD#MS"/>
        <s v="EX-2021-43214934-APN-DCYT#MS"/>
        <s v="EX-2021-43243291-APN-DCYT#MS"/>
        <s v="EX-2021-43297678-APN-DCYT#MS"/>
        <s v="EX-2021-43299283-APN-DCYT#MS"/>
        <s v="EX-2021-43398672-APN-DAFYP#MS"/>
        <s v="EX-2021-43501644-APN-DD#MS"/>
        <s v="EX-2021-43505821-APN-DD#MS"/>
        <s v="EX-2021-43510075-APN-DD#MS"/>
        <s v="EX-2021-43520889-APN-DD#MS"/>
        <s v="EX-2021-43584196-APN-DD#MS"/>
        <s v="EX-2021-43675659-APN-DD#MS"/>
        <s v="EX-2021-43677463-APN-DD#MS"/>
        <s v="EX-2021-43680538-APN-DD#MS"/>
        <s v="EX-2021-43683449-APN-DD#MS"/>
        <s v="EX-2021-43685576-APN-DD#MS"/>
        <s v="EX-2021-43687524-APN-DD#MS"/>
        <s v="EX-2021-43689387-APN-DD#MS"/>
        <s v="EX-2021-43693912-APN-DD#MS"/>
        <s v="EX-2021-43696074-APN-DD#MS"/>
        <s v="EX-2021-44083138-APN-DCYT#MS"/>
        <s v="EX-2021-44152230-APN-DCYT#MS"/>
        <s v="EX-2021-44268114-APN-DCYT#MS"/>
        <s v="EX-2021-44377447-APN-DAFYP#MS"/>
        <s v="EX-2021-44381938-APN-DAFYP#MS"/>
        <s v="EX-2021-44384610-APN-DAFYP#MS"/>
        <s v="EX-2021-44386918-APN-DAFYP#MS"/>
        <s v="EX-2021-44389998-APN-DAFYP#MS"/>
        <s v="EX-2021-44391707-APN-DAFYP#MS"/>
        <s v="EX-2021-44393385-APN-DAFYP#MS"/>
        <s v="EX-2021-44394987-APN-DAFYP#MS"/>
        <s v="EX-2021-44396785-APN-DAFYP#MS"/>
        <s v="EX-2021-44399231-APN-DAFYP#MS"/>
        <s v="EX-2021-44610704-APN-DCYT#MS"/>
        <s v="EX-2021-44619726-APN-DCYT#MS"/>
        <s v="EX-2021-44737557-APN-DD#MS"/>
        <s v="EX-2021-44890765-APN-DCYT#MS"/>
        <s v="EX-2021-44900467-APN-DD#MS"/>
        <s v="EX-2021-44907261-APN-DD#MS"/>
        <s v="EX-2021-44911804-APN-DD#MS"/>
        <s v="EX-2021-45098152-APN-DCYT#MS"/>
        <s v="EX-2021-45137187-APN-DCYT#MS"/>
        <s v="EX-2021-45179455-APN-DD#MS"/>
        <s v="EX-2021-45247931-APN-DCYT#MS"/>
        <s v="EX-2021-45254924-APN-DD#MS"/>
        <s v="EX-2021-45260634-APN-DD#MS"/>
        <s v="EX-2021-45284285-APN-DD#MS"/>
        <s v="EX-2021-45286090-APN-DCYT#MS"/>
        <s v="EX-2021-45287561-APN-DCYT#MS"/>
        <s v="EX-2021-45290785-APN-DCYT#MS"/>
        <s v="EX-2021-45291258-APN-DCYT#MS"/>
        <s v="EX-2021-45296199-APN-DCYT#MS"/>
        <s v="EX-2021-45298408-APN-DCYT#MS"/>
        <s v="EX-2021-45299790-APN-DD#MS"/>
        <s v="EX-2021-45303423-APN-DD#MS"/>
        <s v="EX-2021-45305254-APN-DCYT#MS"/>
        <s v="EX-2021-45315079-APN-DCYT#MS"/>
        <s v="EX-2021-45345077-APN-DCYT#MS"/>
        <s v="EX-2021-45351992-APN-DD#MS"/>
        <s v="EX-2021-45642575-APN-DCYT#MS"/>
        <s v="EX-2021-45871393-APN-DCYT#MS"/>
        <s v="EX-2021-46372025-APN-DCYT#MS"/>
        <s v="EX-2021-46484568-APN-DCYT#MS"/>
        <s v="EX-2021-46486635-APN-DCYT#MS"/>
        <s v="EX-2021-46705162-APN-DD#MS"/>
        <s v="EX-2021-46710872-APN-DD#MS"/>
        <s v="EX-2021-46714802-APN-DD#MS"/>
        <s v="EX-2021-46718071-APN-DD#MS"/>
        <s v="EX-2021-46719130-APN-DD#MS"/>
        <s v="EX-2021-46984970-APN-DCYT#MS"/>
        <s v="EX-2021-47028853-APN-DD#MS"/>
        <s v="EX-2021-47036737-APN-DD#MS"/>
        <s v="EX-2021-47040503-APN-DD#MS"/>
        <s v="EX-2021-47043929-APN-DD#MS"/>
        <s v="EX-2021-47047126-APN-DD#MS"/>
        <s v="EX-2021-47048881-APN-DD#MS"/>
        <s v="EX-2021-47098732-APN-DD#MS"/>
        <s v="EX-2021-47101513-APN-DD#MS"/>
        <s v="EX-2021-47103886-APN-DD#MS"/>
        <s v="EX-2021-47106059-APN-DD#MS"/>
        <s v="EX-2021-47108082-APN-DD#MS"/>
        <s v="EX-2021-47146847-APN-DD#MS"/>
        <s v="EX-2021-47197287-APN-DD#MS"/>
        <s v="EX-2021-47200772-APN-DD#MS"/>
        <s v="EX-2021-47202206-APN-DD#MS"/>
        <s v="EX-2021-47202440-APN-DCYT#MS"/>
        <s v="EX-2021-47232142-APN-DD#MS"/>
        <s v="EX-2021-47234031-APN-DD#MS"/>
        <s v="EX-2021-47235449-APN-DD#MS"/>
        <s v="EX-2021-47318763-APN-DCYT#MS"/>
        <s v="EX-2021-47438818-APN-DAFYP#MS"/>
        <s v="EX-2021-47474245-APN-DCYT#MS"/>
        <s v="EX-2021-47498986-APN-DCYT#MS"/>
        <s v="EX-2021-47506769-APN-DCYT#MS"/>
        <s v="EX-2021-47512974-APN-DCYT#MS"/>
        <s v="EX-2021-47520058-APN-DCYT#MS"/>
        <s v="EX-2021-47522661-APN-DCYT#MS"/>
        <s v="EX-2021-47526089-APN-DCYT#MS"/>
        <s v="EX-2021-47530195-APN-DCYT#MS"/>
        <s v="EX-2021-47544771-APN-DCYT#MS"/>
        <s v="EX-2021-47578930-APN-DD#MS"/>
        <s v="EX-2021-47696485-APN-DCYT#MS"/>
        <s v="EX-2021-47700442-APN-DCYT#MS"/>
        <s v="EX-2021-47717768-APN-DCYT#MS"/>
        <s v="EX-2021-47727818-APN-DCYT#MS"/>
        <s v="EX-2021-47743243-APN-DCYT#MS"/>
        <s v="EX-2021-47753257-APN-DCYT#MS"/>
        <s v="EX-2021-47762445-APN-DCYT#MS"/>
        <s v="EX-2021-47774849-APN-DCYT#MS"/>
        <s v="EX-2021-47788000-APN-DCYT#MS"/>
        <s v="EX-2021-47794007-APN-DCYT#MS"/>
        <s v="EX-2021-47797667-APN-DD#MS"/>
        <s v="EX-2021-47798862-APN-DCYT#MS"/>
        <s v="EX-2021-47860455-APN-DCYT#MS"/>
        <s v="EX-2021-47950875-APN-DCYT#MS"/>
        <s v="EX-2021-47972901-APN-DCYT#MS"/>
        <s v="EX-2021-47986776-APN-DCYT#MS"/>
        <s v="EX-2021-48015280-APN-DAFYP#MS"/>
        <s v="EX-2021-48033446-APN-DCYT#MS"/>
        <s v="EX-2021-48214539-APN-DAFYP#MS"/>
        <s v="EX-2021-48298001-APN-DCYT#MS"/>
        <s v="EX-2021-48302001-APN-DCYT#MS"/>
        <s v="EX-2021-48319692-APN-DD#MS"/>
        <s v="EX-2021-48429083-APN-DAFYP#MS"/>
        <s v="EX-2021-48434011-APN-DAFYP#MS"/>
        <s v="EX-2021-48440784-APN-DAFYP#MS"/>
        <s v="EX-2021-48538130-APN-DCYT#MS"/>
        <s v="EX-2021-48546448-APN-DCYT#MS"/>
        <s v="EX-2021-48551915-APN-DCYT#MS"/>
        <s v="EX-2021-48583241-APN-DD#MS"/>
        <s v="EX-2021-48745516-APN-DD#MS"/>
        <s v="EX-2021-48832306-APN-DCYT#MS"/>
        <s v="EX-2021-48849740-APN-DCYT#MS"/>
        <s v="EX-2021-48867326-APN-DCYT#MS"/>
        <s v="EX-2021-48910475-APN-DCYT#MS"/>
        <s v="EX-2021-48915182-APN-DCYT#MS"/>
        <s v="EX-2021-48949393-APN-DCYT#MS"/>
        <s v="EX-2021-48974862-APN-DCYT#MS"/>
        <s v="EX-2021-48983562-APN-DD#MS"/>
        <s v="EX-2021-48988042-APN-DD#MS"/>
        <s v="EX-2021-48994109-APN-DD#MS"/>
        <s v="EX-2021-48994241-APN-DCYT#MS"/>
        <s v="EX-2021-48996860-APN-DD#MS"/>
        <s v="EX-2021-49000152-APN-DD#MS"/>
        <s v="EX-2021-49005020-APN-DCYT#MS"/>
        <s v="EX-2021-49009646-APN-DAFYP#MS"/>
        <s v="EX-2021-49042925-APN-DAFYP#MS"/>
        <s v="EX-2021-49047353-APN-DAFYP#MS"/>
        <s v="EX-2021-49066364-APN-DCYT#MS"/>
        <s v="EX-2021-49070677-APN-DCYT#MS"/>
        <s v="EX-2021-49073992-APN-DCYT#MS"/>
        <s v="EX-2021-49075929-APN-DCYT#MS"/>
        <s v="EX-2021-49077802-APN-DD#MS"/>
        <s v="EX-2021-49079287-APN-DD#MS"/>
        <s v="EX-2021-49098981-APN-DAFYP#MS"/>
        <s v="EX-2021-49099420-APN-DAFYP#MS"/>
        <s v="EX-2021-49099716-APN-DAFYP#MS"/>
        <s v="EX-2021-49100045-APN-DAFYP#MS"/>
        <s v="EX-2021-49100321-APN-DAFYP#MS"/>
        <s v="EX-2021-49100590-APN-DAFYP#MS"/>
        <s v="EX-2021-49120717-APN-DAFYP#MS"/>
        <s v="EX-2021-49177753-APN-DCYT#MS"/>
        <s v="EX-2021-49181846-APN-DCYT#MS"/>
        <s v="EX-2021-49186713-APN-DCYT#MS"/>
        <s v="EX-2021-49297866-APN-DCYT#MS"/>
        <s v="EX-2021-49348352-APN-DAFYP#MS"/>
        <s v="EX-2021-49351151-APN-DAFYP#MS"/>
        <s v="EX-2021-49357232-APN-DD#MS"/>
        <s v="EX-2021-49362735-APN-DD#MS"/>
        <s v="EX-2021-49366874-APN-DD#MS"/>
        <s v="EX-2021-49384593-APN-DCYT#MS"/>
        <s v="EX-2021-49435963-APN-DAFYP#MS"/>
        <s v="EX-2021-49459983-APN-DCYT#MS"/>
        <s v="EX-2021-49487633-APN-DAFYP#MS"/>
        <s v="EX-2021-49490489-APN-DAFYP#MS"/>
        <s v="EX-2021-49496670-APN-DAFYP#MS"/>
        <s v="EX-2021-49500241-APN-DAFYP#MS"/>
        <s v="EX-2021-49631770-APN-DCYT#MS"/>
        <s v="EX-2021-49727669-APN-DD#MS"/>
        <s v="EX-2021-49791964-APN-DCYT#MS"/>
        <s v="EX-2021-49816903-APN-DCYT#MS"/>
        <s v="EX-2021-49822137-APN-DCYT#MS"/>
        <s v="EX-2021-49823710-APN-DCYT#MS"/>
        <s v="EX-2021-49843061-APN-DCYT#MS"/>
        <s v="EX-2021-49853550-APN-DCYT#MS"/>
        <s v="EX-2021-49895067-APN-DD#MS"/>
        <s v="EX-2021-49898385-APN-DD#MS"/>
        <s v="EX-2021-49903233-APN-DD#MS"/>
        <s v="EX-2021-49925179-APN-DCYT#MS"/>
        <s v="EX-2021-49927467-APN-DCYT#MS"/>
        <s v="EX-2021-49930741-APN-DCYT#MS"/>
        <s v="EX-2021-49933644-APN-DCYT#MS"/>
        <s v="EX-2021-49937983-APN-DCYT#MS"/>
        <s v="EX-2021-49940514-APN-DCYT#MS"/>
        <s v="EX-2021-49943096-APN-DCYT#MS"/>
      </sharedItems>
    </cacheField>
    <cacheField name="Tipo de comprobante" numFmtId="0">
      <sharedItems containsMixedTypes="1" containsNumber="1" containsInteger="1" minValue="0" maxValue="0" count="8">
        <n v="0"/>
        <s v="Factura"/>
        <s v="Nota de crédito"/>
        <s v="Factura B"/>
        <s v="Factura C"/>
        <s v=" "/>
        <s v="Factura E"/>
        <s v="Nota de débito"/>
      </sharedItems>
    </cacheField>
    <cacheField name="Nro de procedimiento de adquisición" numFmtId="0">
      <sharedItems containsMixedTypes="1" containsNumber="1" containsInteger="1" minValue="0" maxValue="62056540"/>
    </cacheField>
    <cacheField name="Moneda" numFmtId="0">
      <sharedItems containsMixedTypes="1" containsNumber="1" containsInteger="1" minValue="0" maxValue="0"/>
    </cacheField>
    <cacheField name="Importe moneda original" numFmtId="44">
      <sharedItems containsSemiMixedTypes="0" containsString="0" containsNumber="1" minValue="0" maxValue="303322500"/>
    </cacheField>
    <cacheField name="Importe en ARS" numFmtId="44">
      <sharedItems containsSemiMixedTypes="0" containsString="0" containsNumber="1" minValue="0" maxValue="303322500"/>
    </cacheField>
    <cacheField name="Número de Orden de Compra" numFmtId="0">
      <sharedItems containsMixedTypes="1" containsNumber="1" containsInteger="1" minValue="0" maxValue="35158335"/>
    </cacheField>
    <cacheField name="Razón social proveedor" numFmtId="0">
      <sharedItems count="140">
        <s v="Agregar"/>
        <s v="LAFEDAR S.A. "/>
        <s v="LABORATORIOS FABRA S.A."/>
        <s v="SUIZO ARGENTINA S.A."/>
        <s v="CSL BEHRING S.A."/>
        <s v="Pfizer S.R.L."/>
        <s v="Dr. LAZAR &amp; Cía. S.A.Q.e.I."/>
        <s v="SOMA S.A."/>
        <s v="MICROSULES ARGENTINA SA de SCIIA"/>
        <s v="LABORATORIO ELEA PHOENIX S.A."/>
        <s v="LABORATORIOS RICHMOND SACIF"/>
        <s v="NOVARTIS ARGENTINA SA"/>
        <s v="SAVANT PHARM S.A."/>
        <s v="PRO MED INTERNACIONAL SA"/>
        <s v="FERAVAL S.A."/>
        <s v="TELAM SOCIEDAD DEL ESTADO"/>
        <s v="Laboratorios Bago S.A"/>
        <s v="PHARMOS S.A."/>
        <s v="IVAX ARGENTINA SOCIEDAD ANONIMA"/>
        <s v="Grupo Sala S.A. "/>
        <s v="ID GROUP S.A.."/>
        <s v="FEDERACION DE CIRCULOS CATOLICOS DE OBREROS"/>
        <s v="CORREO OFICIAL DE LA REPÚBLICA ARGENTINA S.A.."/>
        <s v="WIDEX ARGENTINA SA"/>
        <s v="ORIEN S.A."/>
        <s v="FEAS ELECTRONICA SA"/>
        <s v="TECNOIMAGEN S.A."/>
        <s v="GELIO INMOBILIARIA SA"/>
        <s v="Gador S.A."/>
        <s v="KLONAL SRL "/>
        <s v="AQUALINE SA"/>
        <s v="Sync Technologies SRL"/>
        <s v="WM ARGENTINA SA "/>
        <s v="PLAZA DE MAYO ONE SA"/>
        <s v="Becher y Asociados SRL"/>
        <s v="Administradora de Archivos SA"/>
        <s v="ABBOTT RAPID DIAGNOSTICS ARGENTINA S.A."/>
        <s v="Uadel SRL"/>
        <s v="Preteco S A "/>
        <s v="C&amp;C MEDICALS SA"/>
        <s v="Abbvie S.A."/>
        <s v="TECNOLAB SA "/>
        <s v="TELCONET S.A."/>
        <s v="ADLER, HASENCLEVER &amp; ASOCIADOS S.R.L."/>
        <s v="AMERICAN VART SRL"/>
        <s v="MERCK S.A."/>
        <s v="QSC Soluciones S.R.L."/>
        <s v="CANEPA, KOPEC Y ASOCIADOS SRL"/>
        <s v="PROPATO HNOS S.A.I.C."/>
        <s v="MSD ARGENTINA SRL"/>
        <s v="Drogueria Varadero S.A."/>
        <s v="LABORATORIOS RICHET SA"/>
        <s v="Puppo Marina Elisa"/>
        <s v="HECTOR MARTIN CHIBAN"/>
        <s v="CORADIR SA"/>
        <s v="La Red Computacion SRL"/>
        <s v="UNIVERSIDAD TECNOLOGICA NACIONAL"/>
        <s v="DAIVES JUAN IGNACIO"/>
        <s v="VSA ALTA COMPLEJIDAD S.A."/>
        <s v="Barack Argentina SRL"/>
        <s v="ALFARMA SRL"/>
        <s v="Ricardo Roitman"/>
        <s v="Condominio de Lopez y Otros"/>
        <s v="LECTUS S.A."/>
        <s v="Larvik SA"/>
        <s v="Corporacion Rio Lujan S.A. "/>
        <s v="SOLAR INSIGHTS S.A."/>
        <s v="Condominio las tres T"/>
        <s v="BRONCEL S.A."/>
        <s v="CPS COMUNICACIONES SA"/>
        <s v="ARTES GRAFICAS PAPIROS SACI"/>
        <s v="FARMED S.A."/>
        <s v="Matrice Consulting S.R.L"/>
        <s v="Hellmann Worldwide Logistics SA"/>
        <s v="Angeleri y Asociados S.A."/>
        <s v="ASCENSORES TESTA S. A."/>
        <s v="H2O S.A."/>
        <s v="GMR CONSTRUCCIONES S.A."/>
        <s v="BIODIAGNOSTICO S.A."/>
        <s v="FRIGORIFICO ONETO Y CIA SAIC."/>
        <s v="Damian Escobedo"/>
        <s v="Daxa Argentina"/>
        <s v="Gonzalez Silvia Andrea"/>
        <s v="ANDREANI LOGÍSTICA S.A."/>
        <s v="Federal Med S.A"/>
        <s v="REX ARGENTINA SA"/>
        <s v="SA LA SIBILA ."/>
        <s v="MEDIFARM SA"/>
        <s v="Deloitte &amp; Co. S.A."/>
        <s v="BARON JOSE ANTONIO"/>
        <s v="SPAZIOS"/>
        <s v="Full Green SA"/>
        <s v="EXTERNAL MARKET SRL"/>
        <s v="GONZALO HERNANDEZ"/>
        <s v="ACLIMATAR S.R.L"/>
        <s v="Ejes S.A."/>
        <s v="GEMABIOTECH SAU "/>
        <s v="Tiempo beta srl"/>
        <s v="ADEA ADMINISTRADORA DE ARCHIVOS SA"/>
        <s v="Parada de diarios y Revistas &quot;Mauro&quot;"/>
        <s v="LABORATORIOS IMA S.A.I.C."/>
        <s v="BIOGEN"/>
        <s v="TELEFONICA DE ARGENTINA"/>
        <s v="DIGNA SEGUROS S.A."/>
        <s v="PROINTEC SOLUCIONES DIGITALES SRL"/>
        <s v="Global Farm SA"/>
        <s v="LABORATORIOS JAYOR S.R.L"/>
        <s v="javier perez romero"/>
        <s v="ROFINA SAICF"/>
        <s v="YPF S.A."/>
        <s v="Aerolineas Argentinas"/>
        <s v="DINATECH SA"/>
        <s v="LAB.ESPECIALIDADES MEDICINALES SOC.DEL ESTADO"/>
        <s v="LABORATORIO LKM S.A."/>
        <s v="GOBBI NOVAG SA"/>
        <s v="BRIGIDO OLIVERA MARIA DE LOS ANGELES"/>
        <s v="MEDI SISTEM SRL"/>
        <s v="LABORATORIO SANT GALL FRIBURG QCI SRL"/>
        <s v="LEISTUNG INGENIERÍA S.R.L"/>
        <s v="Sinergium"/>
        <s v="DHL Global Forwarding"/>
        <s v="Sara Zulema FRAGUGLIA"/>
        <s v="Biotenk S.A."/>
        <s v="TECME SA"/>
        <s v="GRUPO ARIES SALUD SA"/>
        <s v="LABORATORIO VARIFARMA S.A."/>
        <s v="GLAXOSMITHKLINE ARGENTINA S.A."/>
        <s v="Tecnosalud SA"/>
        <s v="CIRUGIA ALEMANA INSUMOS MEDICOS SA"/>
        <s v="ESUMI SRL"/>
        <s v="INFRAESTRUCTURA BÁSICA APLICADA SA"/>
        <s v="Casal Fabián Horacio"/>
        <s v="Takeda Argentina"/>
        <s v="KOPELCO S.A."/>
        <s v="UNICEN"/>
        <s v="DROGUERIA DISVAL SRL"/>
        <s v="alimentos vida s.a."/>
        <s v="La Segunda Cooperativa de Seguros Generales"/>
        <s v="SANOFI - AVENTIS ARGENTINA S.A."/>
        <s v="Fundación Ciencias Exactas y Naturales"/>
      </sharedItems>
    </cacheField>
    <cacheField name="Usuario actual" numFmtId="164">
      <sharedItems count="137">
        <s v="OTROS"/>
        <s v="DAFYP#MS-ARCHIVO"/>
        <s v="SSOARES"/>
        <s v="DCYT#MS-LIQUIDACION_GASTOS_RESERVAS"/>
        <s v="SCASTELLI"/>
        <s v="LCOURREGES"/>
        <s v="PLALANNE"/>
        <s v="KAGARCIA"/>
        <s v="DCYT#MS-TESORERIA"/>
        <s v="MARAALVAREZ"/>
        <s v="ALEOTTA"/>
        <s v="SSMEIE#MS-MESADEENTRADAS"/>
        <s v="DCMEYAP#MS-PVD"/>
        <s v="DCYT#MS-PVD"/>
        <s v="MARCOLOMBO"/>
        <s v="GGUARDIA"/>
        <s v="DE#AND-DESPACHO"/>
        <s v="RUYVALDOVINOS"/>
        <s v="JLUGONES"/>
        <s v="MILIBERTINO"/>
        <s v="DGA#MS-DESPACHO_DGA"/>
        <s v="SGA#INSSJP-PVD"/>
        <s v="SANTIAGOTORRES"/>
        <s v="GASMORAN"/>
        <s v="DAFYP#MS"/>
        <s v="AMHERRERA"/>
        <s v="MWEIMAN"/>
        <s v="MARIOS"/>
        <s v="FAROZA"/>
        <s v="DNMYTS#MS-REMEDIAR-ADMIN"/>
        <s v="ALAPORTA"/>
        <s v="SGA#MS-CRD"/>
        <s v="MMORANDO"/>
        <s v="ATILIOACUNA"/>
        <s v="CMARTINEZREY"/>
        <s v="JVIOLAINC"/>
        <s v="SGA#MS-DESPACHO"/>
        <s v="SESANCHO"/>
        <s v="LDABATE"/>
        <s v="LSISTO"/>
        <s v="MDELGADODEMELIET"/>
        <s v="MDMAVAR"/>
        <s v="MCAMPETELLI"/>
        <s v="DNSI#MS-PVD"/>
        <s v="GZAUGG"/>
        <s v="GENDILE"/>
        <s v="METOMMASINO"/>
        <s v="MDISANTI"/>
        <s v="AEURO"/>
        <s v="GTARANTINI"/>
        <s v="MAMEDRANO"/>
        <s v="GABRPEREYRA"/>
        <s v="DGAJ#MS-MESA_ENTRADAS"/>
        <s v="LMOCAMPO"/>
        <s v="LSENDRAS"/>
        <s v="SSMEIE#MS"/>
        <s v="FTODARO"/>
        <s v="ALIZ"/>
        <s v="DGPYCP#MS-PVD"/>
        <s v="LPLAGER"/>
        <s v="NRECABARREN"/>
        <s v="DCYC#MS-FACTURAS"/>
        <s v="JORAVILA"/>
        <s v="DCEI#MS"/>
        <s v="GGALLARDO"/>
        <s v="JMEZA"/>
        <s v="MSHORTREDE"/>
        <s v="BCOLOMBO"/>
        <s v="JLEWIS"/>
        <s v="TAD_DD_MESA"/>
        <s v="MNARIZNIS"/>
        <s v="IMEDINA"/>
        <s v="DNES#MS-DEPOSITO_DE_MEDICAMENTOS"/>
        <s v="DNIC#MS-PVD"/>
        <s v="DTIYC#MS-PVD"/>
        <s v="DTIYC#MS-EE_GESTION_ADMINISTRATIVA"/>
        <s v="MCHERRERA"/>
        <s v="VLAPIGNA"/>
        <s v="DGA#MS-PVD"/>
        <s v="BCODA"/>
        <s v="DNCET#MS-PVD"/>
        <s v="ELIBRAVO"/>
        <s v="EWOITES"/>
        <s v="RDURQUET"/>
        <s v="CAVALDIVIA"/>
        <s v="HMANSILLA"/>
        <s v="LEOMARQUEZ"/>
        <s v="ALELGARCIA"/>
        <s v="MAXVICENTE"/>
        <s v="APIROLA"/>
        <s v="CINJIMENEZ"/>
        <s v="ASCROFANI"/>
        <s v="GZOTTA"/>
        <s v="MAURIMONSALVO"/>
        <s v="DKASJAN"/>
        <s v="MKONSZTADT"/>
        <s v="DNASS#AND-ADMINISTRACION"/>
        <s v="LONUNEZ"/>
        <s v="MURRUTI"/>
        <s v="GLMOLINA"/>
        <s v="DA#INC-ADMINISTRACION"/>
        <s v="DNFSP#MS-FINANZAS"/>
        <s v="PRICCIO"/>
        <s v="DCYT#MS-MOVIMIENTO_FONDOS"/>
        <s v="CARALVAREZ"/>
        <s v="FCARRIZO"/>
        <s v="DGA#MS-IMPORTACIONES"/>
        <s v="GERALOPEZ"/>
        <s v="SAMERCADO"/>
        <s v="AFGALO"/>
        <s v="FARODRIGUEZ"/>
        <s v="VIGALLO"/>
        <s v="YLAMAS"/>
        <s v="OSMARGONZALEZ"/>
        <s v="MHMAURO"/>
        <s v="DNAIENT#MS-PROG_NAC_SALUD_OCULAR"/>
        <s v="DCETV#MS-CV"/>
        <s v="CMEGUIRA"/>
        <s v="HCORTINAZ"/>
        <s v="JPSAULLE"/>
        <s v="YMORICHETTI"/>
        <s v="DNHFYSF#MS-DESPACHO"/>
        <s v="AMJEREZ"/>
        <s v="DCYT#MS-LIQUIDACION_GASTOS"/>
        <s v="DNFSP#MS-ADQUISICIONES"/>
        <s v="DRVIHVYT#MS-ACYC"/>
        <s v="LFUNHOFF"/>
        <s v="MALIBERTINO"/>
        <s v="DNSMA#MS-DESPACHO"/>
        <s v="NISUAREZ"/>
        <s v="ABOROWICZ"/>
        <s v="LFCOSTA"/>
        <s v="DAL#MS-PROFESIONALES_LEGALES"/>
        <s v="DCYT#MS-CONTAB_PPTO"/>
        <s v="MARIEROMERO"/>
        <s v="JECONCEPCION"/>
        <s v="STRINIDAD"/>
      </sharedItems>
    </cacheField>
    <cacheField name="Sector Actual" numFmtId="164">
      <sharedItems/>
    </cacheField>
    <cacheField name="Repartición actual" numFmtId="164">
      <sharedItems count="50">
        <s v="N/A - No informado"/>
        <s v="DAFYP#MS - Dirección de administración financiera y presupuestaria"/>
        <s v="DIRAYS#MS - Dirección de integridad, responsabilidad administrativa y sumarios"/>
        <s v="DCYT#MS - Dirección de contabilidad y tesorería"/>
        <s v="DTYC#MS - Dirección de tesoreria y contabilidad"/>
        <s v="DSFYTT#MS - Dirección de sanidad de fronteras y terminales de transporte"/>
        <s v="DGA#MS - Dirección general de administración"/>
        <s v="SSMEIE#MS - Subsecretaría de medicamentos e información estratégica"/>
        <s v="DCMEYAP#MS - Dirección de coberturas de medicamentos especiales y de alto precio"/>
        <s v="DD#MS - Dirección de despacho"/>
        <s v="DE#AND - Dirección ejecutiva"/>
        <s v="DAL#MS - Dirección de asuntos legales"/>
        <s v="SGA#INSSJP - Secretaría general de administración"/>
        <s v="SPYC#SSS - Subgerencia de presupuesto y contabilidad"/>
        <s v="DNMYTS#MS - Dirección nacional de medicamentos y tecnología sanitaria"/>
        <s v="SCS#MS - Secretaría de calidad en salud"/>
        <s v="SGA#MS - Secretaría de gestión administrativa"/>
        <s v="DCEI#MS - Dirección de control de enfermedades inmunoprevenibles"/>
        <s v="SSES#MS - Subsecretaría de estrategias sanitarias"/>
        <s v="UAI#MS - Unidad de auditoría interna"/>
        <s v="DCYC#MS - Dirección de compras y contrataciones"/>
        <s v="DNACV#MS - Dirección nacional de abordaje por curso de vida"/>
        <s v="MDS - Ministerio de desarrollo social"/>
        <s v="SB#PFA - Superintendencia de bienestar"/>
        <s v="DRVIHVYT#MS - Dirección de respuesta al vih, its, hepatitis virales y tuberculosis"/>
        <s v="DNSI#MS - Dirección nacional de sistemas de información"/>
        <s v="DS#MS - Dirección de sumarios"/>
        <s v="DNFSP#MS - Dirección nacional de fortalecimiento de los sistemas provinciales"/>
        <s v="DNCET#MS - Dirección nacional de control de enfermedades transmisibles"/>
        <s v="DGAJ#MS - Dirección general de asuntos jurídicos"/>
        <s v="DNHFYSF#MS - Dirección nacional de habilitación, fiscalización y sanidad de fronteras"/>
        <s v="DGPYCP#MS - Dirección general de programación y control presupuestario"/>
        <s v="SAS#MS - Secretaría de acceso a la salud"/>
        <s v="DNGEISS#MS - Dirección nacional de gobernanza e integración de los sistemas de salud"/>
        <s v="UGA#MS - Unidad gabinete de asesores"/>
        <s v="DGRRHH#MS - Dirección general de recursos humanos"/>
        <s v="DNES#MS - Dirección nacional de emergencias sanitarias"/>
        <s v="DNIC#MS - Dirección nacional de integración de coberturas"/>
        <s v="DTIYC#MS - Dirección de tecnologías de la información y de las comunicaciones"/>
        <s v="DA#INC - Dirección de administración"/>
        <s v="DNAIENT#MS - Dirección nacional de abordaje integral de enfermedades no transmisibles"/>
        <s v="DCETV#MS - Dirección de control de enfermedades transmitidas por vectores"/>
        <s v="DGPFE#MS - Dirección general de proyectos con financiamiento externo"/>
        <s v="DNASS#AND - Dirección nacional de acceso a los servicios de salud"/>
        <s v="INP#ANLIS - Instituto nacional de parasitología"/>
        <s v="DCIYP#MS - Dirección de comunicación institucional y prensa"/>
        <s v="SES#MS - Secretaría de equidad en salud"/>
        <s v="SSCRYF#MS - Subsecretaría de calidad, regulación y fiscalización"/>
        <s v="SSGSEI#MS - Subsecretaria de gestión de servicios e institutos"/>
        <s v="DNSMA#MS - Dirección nacional de salud mental y adicciones"/>
      </sharedItems>
    </cacheField>
    <cacheField name="Fecha último pase" numFmtId="164">
      <sharedItems containsSemiMixedTypes="0" containsNonDate="0" containsDate="1" containsString="0" minDate="2020-05-15T00:00:00" maxDate="2021-06-04T00:00:00"/>
    </cacheField>
    <cacheField name="Días desde útimo pase" numFmtId="1">
      <sharedItems containsSemiMixedTypes="0" containsString="0" containsNumber="1" containsInteger="1" minValue="1" maxValue="385"/>
    </cacheField>
    <cacheField name="Días desde caratulación" numFmtId="1">
      <sharedItems containsSemiMixedTypes="0" containsString="0" containsNumber="1" containsInteger="1" minValue="1" maxValue="588"/>
    </cacheField>
    <cacheField name="Programa" numFmtId="0">
      <sharedItems containsMixedTypes="1" containsNumber="1" containsInteger="1" minValue="20" maxValue="20"/>
    </cacheField>
    <cacheField name="Importe OC" numFmtId="44">
      <sharedItems containsMixedTypes="1" containsNumber="1" minValue="14400" maxValue="718933993.19000006"/>
    </cacheField>
    <cacheField name="Ubicación" numFmtId="0">
      <sharedItems count="12">
        <s v="Programa"/>
        <s v="DGPFE"/>
        <s v="Contabilidad"/>
        <s v="Tesorería"/>
        <s v="DGA"/>
        <s v="Mesa de entradas"/>
        <s v="DAL"/>
        <s v="CRD"/>
        <s v="SGA"/>
        <s v="Compras"/>
        <s v="Presupuesto"/>
        <s v="RRHH"/>
      </sharedItems>
    </cacheField>
    <cacheField name="Revisar Importe" numFmtId="0">
      <sharedItems/>
    </cacheField>
    <cacheField name="Usuario actualSector Actual" numFmtId="164">
      <sharedItems/>
    </cacheField>
    <cacheField name="Incluye?" numFmtId="0">
      <sharedItems count="2">
        <s v="Si"/>
        <s v="No"/>
      </sharedItems>
    </cacheField>
    <cacheField name="Sin movimientos" numFmtId="0">
      <sharedItems count="2">
        <s v="más de 30 días"/>
        <s v="menos de 30 días"/>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589">
  <r>
    <x v="0"/>
    <d v="2019-10-25T00:00:00"/>
    <x v="0"/>
    <x v="0"/>
    <n v="0"/>
    <s v="ARS"/>
    <n v="0"/>
    <n v="0"/>
    <n v="0"/>
    <x v="0"/>
    <x v="0"/>
    <s v="SINSEC - Sin sector interno"/>
    <x v="0"/>
    <d v="2021-05-03T00:00:00"/>
    <n v="32"/>
    <n v="588"/>
    <s v="Sin dato"/>
    <s v="Sin dato"/>
    <x v="0"/>
    <s v="OK"/>
    <s v="OTROSSINSEC - Sin sector internoN/A - No informado"/>
    <x v="0"/>
    <x v="0"/>
  </r>
  <r>
    <x v="0"/>
    <d v="2019-12-03T00:00:00"/>
    <x v="1"/>
    <x v="1"/>
    <s v="80-0025-LPU18"/>
    <s v="ARS"/>
    <n v="1135166.57"/>
    <n v="1135166.57"/>
    <n v="0"/>
    <x v="1"/>
    <x v="1"/>
    <s v="ARCHIVO - Archivo"/>
    <x v="1"/>
    <d v="2020-05-15T00:00:00"/>
    <n v="385"/>
    <n v="549"/>
    <s v="29.0.0.45.0"/>
    <s v="Sin dato"/>
    <x v="1"/>
    <s v="OK"/>
    <s v="DAFYP#MS-ARCHIVOARCHIVO - ArchivoDAFYP#MS - Dirección de administración financiera y presupuestaria"/>
    <x v="1"/>
    <x v="0"/>
  </r>
  <r>
    <x v="0"/>
    <d v="2019-12-03T00:00:00"/>
    <x v="2"/>
    <x v="1"/>
    <s v="80-0025-LPU18"/>
    <s v="ARS"/>
    <n v="8901050.6799999997"/>
    <n v="8901050.6799999997"/>
    <n v="0"/>
    <x v="2"/>
    <x v="1"/>
    <s v="ARCHIVO - Archivo"/>
    <x v="1"/>
    <d v="2020-05-15T00:00:00"/>
    <n v="385"/>
    <n v="549"/>
    <s v="29.0.0.45.0"/>
    <s v="Sin dato"/>
    <x v="1"/>
    <s v="OK"/>
    <s v="DAFYP#MS-ARCHIVOARCHIVO - ArchivoDAFYP#MS - Dirección de administración financiera y presupuestaria"/>
    <x v="1"/>
    <x v="0"/>
  </r>
  <r>
    <x v="0"/>
    <d v="2019-12-05T00:00:00"/>
    <x v="3"/>
    <x v="1"/>
    <s v="80-0001-LPU19"/>
    <s v="ARS"/>
    <n v="5048164.4400000004"/>
    <n v="5048164.4400000004"/>
    <s v="80-1149-OC19"/>
    <x v="3"/>
    <x v="2"/>
    <s v="PVD - Pvd dirección de sumarios"/>
    <x v="2"/>
    <d v="2021-05-27T00:00:00"/>
    <n v="8"/>
    <n v="547"/>
    <s v="20.0.0.43.0"/>
    <n v="152754737"/>
    <x v="0"/>
    <s v="OK"/>
    <s v="SSOARESPVD - Pvd dirección de sumariosDIRAYS#MS - Dirección de integridad, responsabilidad administrativa y sumarios"/>
    <x v="0"/>
    <x v="1"/>
  </r>
  <r>
    <x v="0"/>
    <d v="2019-12-05T00:00:00"/>
    <x v="4"/>
    <x v="1"/>
    <s v="80-0004-LPU18"/>
    <s v="ARS"/>
    <n v="14675.36"/>
    <n v="14675.36"/>
    <s v="80-1074-OC18"/>
    <x v="4"/>
    <x v="3"/>
    <s v="LIQUIDACION_GASTOS_RESERVAS - Liquidación gastos reservas"/>
    <x v="3"/>
    <d v="2021-05-20T00:00:00"/>
    <n v="15"/>
    <n v="547"/>
    <s v="Varios"/>
    <n v="113113091.40000001"/>
    <x v="2"/>
    <s v="OK"/>
    <s v="DCYT#MS-LIQUIDACION_GASTOS_RESERVASLIQUIDACION_GASTOS_RESERVAS - Liquidación gastos reservasDCYT#MS - Dirección de contabilidad y tesorería"/>
    <x v="0"/>
    <x v="1"/>
  </r>
  <r>
    <x v="0"/>
    <d v="2019-12-05T00:00:00"/>
    <x v="5"/>
    <x v="1"/>
    <s v="80-0004-LPU18"/>
    <s v="ARS"/>
    <n v="129632.7"/>
    <n v="129632.7"/>
    <s v="80-1074-OC18"/>
    <x v="4"/>
    <x v="3"/>
    <s v="LIQUIDACION_GASTOS_RESERVAS - Liquidación gastos reservas"/>
    <x v="3"/>
    <d v="2021-05-20T00:00:00"/>
    <n v="15"/>
    <n v="547"/>
    <s v="Varios"/>
    <n v="113113091.40000001"/>
    <x v="2"/>
    <s v="OK"/>
    <s v="DCYT#MS-LIQUIDACION_GASTOS_RESERVASLIQUIDACION_GASTOS_RESERVAS - Liquidación gastos reservasDCYT#MS - Dirección de contabilidad y tesorería"/>
    <x v="0"/>
    <x v="1"/>
  </r>
  <r>
    <x v="0"/>
    <d v="2019-12-05T00:00:00"/>
    <x v="6"/>
    <x v="1"/>
    <s v="80-0004-LPU18"/>
    <s v="ARS"/>
    <n v="36688.5"/>
    <n v="36688.5"/>
    <s v="80-1074-OC18"/>
    <x v="4"/>
    <x v="4"/>
    <s v="PVD - Privada"/>
    <x v="3"/>
    <d v="2021-05-06T00:00:00"/>
    <n v="29"/>
    <n v="547"/>
    <s v="Varios"/>
    <n v="113113091.40000001"/>
    <x v="2"/>
    <s v="OK"/>
    <s v="SCASTELLIPVD - PrivadaDCYT#MS - Dirección de contabilidad y tesorería"/>
    <x v="0"/>
    <x v="1"/>
  </r>
  <r>
    <x v="0"/>
    <d v="2019-12-11T00:00:00"/>
    <x v="7"/>
    <x v="1"/>
    <s v="80-0025-LPU18"/>
    <s v="ARS"/>
    <n v="3332653.63"/>
    <n v="3332653.63"/>
    <n v="0"/>
    <x v="5"/>
    <x v="1"/>
    <s v="ARCHIVO - Archivo"/>
    <x v="1"/>
    <d v="2020-06-23T00:00:00"/>
    <n v="346"/>
    <n v="541"/>
    <s v="29.0.0.45.0"/>
    <s v="Sin dato"/>
    <x v="1"/>
    <s v="OK"/>
    <s v="DAFYP#MS-ARCHIVOARCHIVO - ArchivoDAFYP#MS - Dirección de administración financiera y presupuestaria"/>
    <x v="1"/>
    <x v="0"/>
  </r>
  <r>
    <x v="0"/>
    <d v="2019-12-11T00:00:00"/>
    <x v="8"/>
    <x v="1"/>
    <s v="80-0025-LPU18"/>
    <s v="ARS"/>
    <n v="3019434.7"/>
    <n v="3019434.7"/>
    <n v="0"/>
    <x v="5"/>
    <x v="1"/>
    <s v="ARCHIVO - Archivo"/>
    <x v="1"/>
    <d v="2020-05-20T00:00:00"/>
    <n v="380"/>
    <n v="541"/>
    <s v="29.0.0.45.0"/>
    <s v="Sin dato"/>
    <x v="1"/>
    <s v="OK"/>
    <s v="DAFYP#MS-ARCHIVOARCHIVO - ArchivoDAFYP#MS - Dirección de administración financiera y presupuestaria"/>
    <x v="1"/>
    <x v="0"/>
  </r>
  <r>
    <x v="0"/>
    <d v="2019-12-16T00:00:00"/>
    <x v="9"/>
    <x v="1"/>
    <s v="80-0004-LPU18"/>
    <s v="ARS"/>
    <n v="978380"/>
    <n v="978380"/>
    <n v="0"/>
    <x v="5"/>
    <x v="5"/>
    <s v="TESORERIA - Tesorería"/>
    <x v="4"/>
    <d v="2020-10-20T00:00:00"/>
    <n v="227"/>
    <n v="536"/>
    <s v="Varios"/>
    <s v="Sin dato"/>
    <x v="3"/>
    <s v="OK"/>
    <s v="LCOURREGESTESORERIA - TesoreríaDTYC#MS - Dirección de tesoreria y contabilidad"/>
    <x v="1"/>
    <x v="0"/>
  </r>
  <r>
    <x v="0"/>
    <d v="2019-12-19T00:00:00"/>
    <x v="10"/>
    <x v="1"/>
    <s v="80-0025-LPU18"/>
    <s v="ARS"/>
    <n v="5974776.6100000003"/>
    <n v="5974776.6100000003"/>
    <n v="0"/>
    <x v="6"/>
    <x v="1"/>
    <s v="ARCHIVO - Archivo"/>
    <x v="1"/>
    <d v="2020-05-15T00:00:00"/>
    <n v="385"/>
    <n v="533"/>
    <s v="29.0.0.45.0"/>
    <s v="Sin dato"/>
    <x v="1"/>
    <s v="OK"/>
    <s v="DAFYP#MS-ARCHIVOARCHIVO - ArchivoDAFYP#MS - Dirección de administración financiera y presupuestaria"/>
    <x v="1"/>
    <x v="0"/>
  </r>
  <r>
    <x v="0"/>
    <d v="2020-01-09T00:00:00"/>
    <x v="11"/>
    <x v="1"/>
    <s v="80-0042-CDI18"/>
    <s v="ARS"/>
    <n v="1200"/>
    <n v="1200"/>
    <s v="80-1138-OC19"/>
    <x v="7"/>
    <x v="6"/>
    <s v="USAMENDOZA - Unidad sanitaria mendoza"/>
    <x v="5"/>
    <d v="2021-05-04T00:00:00"/>
    <n v="31"/>
    <n v="512"/>
    <s v="21.0.0.4.0"/>
    <n v="14400"/>
    <x v="0"/>
    <s v="OK"/>
    <s v="PLALANNEUSAMENDOZA - Unidad sanitaria mendozaDSFYTT#MS - Dirección de sanidad de fronteras y terminales de transporte"/>
    <x v="0"/>
    <x v="0"/>
  </r>
  <r>
    <x v="0"/>
    <d v="2020-01-09T00:00:00"/>
    <x v="12"/>
    <x v="1"/>
    <s v="80-0042-CDI18"/>
    <s v="ARS"/>
    <n v="1200"/>
    <n v="1200"/>
    <s v="80-1138-OC19"/>
    <x v="7"/>
    <x v="6"/>
    <s v="USAMENDOZA - Unidad sanitaria mendoza"/>
    <x v="5"/>
    <d v="2021-05-04T00:00:00"/>
    <n v="31"/>
    <n v="512"/>
    <s v="21.0.0.4.0"/>
    <n v="14400"/>
    <x v="0"/>
    <s v="OK"/>
    <s v="PLALANNEUSAMENDOZA - Unidad sanitaria mendozaDSFYTT#MS - Dirección de sanidad de fronteras y terminales de transporte"/>
    <x v="0"/>
    <x v="0"/>
  </r>
  <r>
    <x v="0"/>
    <d v="2020-01-09T00:00:00"/>
    <x v="13"/>
    <x v="1"/>
    <s v="80-0042-CDI18"/>
    <s v="ARS"/>
    <n v="1200"/>
    <n v="1200"/>
    <s v="80-1138-OC19"/>
    <x v="7"/>
    <x v="6"/>
    <s v="USAMENDOZA - Unidad sanitaria mendoza"/>
    <x v="5"/>
    <d v="2021-05-04T00:00:00"/>
    <n v="31"/>
    <n v="512"/>
    <s v="21.0.0.4.0"/>
    <n v="14400"/>
    <x v="0"/>
    <s v="OK"/>
    <s v="PLALANNEUSAMENDOZA - Unidad sanitaria mendozaDSFYTT#MS - Dirección de sanidad de fronteras y terminales de transporte"/>
    <x v="0"/>
    <x v="0"/>
  </r>
  <r>
    <x v="0"/>
    <d v="2020-01-09T00:00:00"/>
    <x v="14"/>
    <x v="1"/>
    <s v="80-0042-CDI18"/>
    <s v="ARS"/>
    <n v="1200"/>
    <n v="1200"/>
    <s v="80-1138-OC19"/>
    <x v="7"/>
    <x v="6"/>
    <s v="USAMENDOZA - Unidad sanitaria mendoza"/>
    <x v="5"/>
    <d v="2021-05-04T00:00:00"/>
    <n v="31"/>
    <n v="512"/>
    <s v="21.0.0.4.0"/>
    <n v="14400"/>
    <x v="0"/>
    <s v="OK"/>
    <s v="PLALANNEUSAMENDOZA - Unidad sanitaria mendozaDSFYTT#MS - Dirección de sanidad de fronteras y terminales de transporte"/>
    <x v="0"/>
    <x v="0"/>
  </r>
  <r>
    <x v="0"/>
    <d v="2020-01-24T00:00:00"/>
    <x v="15"/>
    <x v="1"/>
    <s v="80-0025-LPU18"/>
    <s v="ARS"/>
    <n v="2635945.1800000002"/>
    <n v="2635945.1800000002"/>
    <n v="0"/>
    <x v="6"/>
    <x v="1"/>
    <s v="ARCHIVO - Archivo"/>
    <x v="1"/>
    <d v="2020-05-15T00:00:00"/>
    <n v="385"/>
    <n v="497"/>
    <s v="29.0.0.45.0"/>
    <s v="Sin dato"/>
    <x v="1"/>
    <s v="OK"/>
    <s v="DAFYP#MS-ARCHIVOARCHIVO - ArchivoDAFYP#MS - Dirección de administración financiera y presupuestaria"/>
    <x v="1"/>
    <x v="0"/>
  </r>
  <r>
    <x v="0"/>
    <d v="2020-01-24T00:00:00"/>
    <x v="16"/>
    <x v="1"/>
    <s v="80-0025-LPU18"/>
    <s v="ARS"/>
    <n v="9149192.8499999996"/>
    <n v="9149192.8499999996"/>
    <s v="80-1127-OC19"/>
    <x v="8"/>
    <x v="1"/>
    <s v="ARCHIVO - Archivo"/>
    <x v="1"/>
    <d v="2020-05-15T00:00:00"/>
    <n v="385"/>
    <n v="497"/>
    <s v="29.0.0.45.0"/>
    <n v="151951054"/>
    <x v="1"/>
    <s v="OK"/>
    <s v="DAFYP#MS-ARCHIVOARCHIVO - ArchivoDAFYP#MS - Dirección de administración financiera y presupuestaria"/>
    <x v="1"/>
    <x v="0"/>
  </r>
  <r>
    <x v="0"/>
    <d v="2020-01-24T00:00:00"/>
    <x v="17"/>
    <x v="1"/>
    <s v="80-0025-LPU18"/>
    <s v="ARS"/>
    <n v="6191035.2000000002"/>
    <n v="6191035.2000000002"/>
    <s v="80-1127-OC19"/>
    <x v="8"/>
    <x v="1"/>
    <s v="ARCHIVO - Archivo"/>
    <x v="1"/>
    <d v="2020-06-11T00:00:00"/>
    <n v="358"/>
    <n v="497"/>
    <s v="29.0.0.45.0"/>
    <n v="151951054"/>
    <x v="1"/>
    <s v="OK"/>
    <s v="DAFYP#MS-ARCHIVOARCHIVO - ArchivoDAFYP#MS - Dirección de administración financiera y presupuestaria"/>
    <x v="1"/>
    <x v="0"/>
  </r>
  <r>
    <x v="0"/>
    <d v="2020-01-24T00:00:00"/>
    <x v="18"/>
    <x v="1"/>
    <s v="80-0025-LPU18"/>
    <s v="ARS"/>
    <n v="3122880.6"/>
    <n v="3122880.6"/>
    <n v="0"/>
    <x v="1"/>
    <x v="1"/>
    <s v="ARCHIVO - Archivo"/>
    <x v="1"/>
    <d v="2020-05-15T00:00:00"/>
    <n v="385"/>
    <n v="497"/>
    <s v="29.0.0.45.0"/>
    <s v="Sin dato"/>
    <x v="1"/>
    <s v="OK"/>
    <s v="DAFYP#MS-ARCHIVOARCHIVO - ArchivoDAFYP#MS - Dirección de administración financiera y presupuestaria"/>
    <x v="1"/>
    <x v="0"/>
  </r>
  <r>
    <x v="0"/>
    <d v="2020-01-24T00:00:00"/>
    <x v="19"/>
    <x v="1"/>
    <s v="80-0025-LPU18"/>
    <s v="ARS"/>
    <n v="1110476.6200000001"/>
    <n v="1110476.6200000001"/>
    <n v="0"/>
    <x v="1"/>
    <x v="1"/>
    <s v="ARCHIVO - Archivo"/>
    <x v="1"/>
    <d v="2020-05-15T00:00:00"/>
    <n v="385"/>
    <n v="497"/>
    <s v="29.0.0.45.0"/>
    <s v="Sin dato"/>
    <x v="1"/>
    <s v="OK"/>
    <s v="DAFYP#MS-ARCHIVOARCHIVO - ArchivoDAFYP#MS - Dirección de administración financiera y presupuestaria"/>
    <x v="1"/>
    <x v="0"/>
  </r>
  <r>
    <x v="0"/>
    <d v="2020-01-24T00:00:00"/>
    <x v="20"/>
    <x v="1"/>
    <s v="80-0025-LPU18"/>
    <s v="ARS"/>
    <n v="7243144.7999999998"/>
    <n v="7243144.7999999998"/>
    <n v="0"/>
    <x v="1"/>
    <x v="1"/>
    <s v="ARCHIVO - Archivo"/>
    <x v="1"/>
    <d v="2020-05-15T00:00:00"/>
    <n v="385"/>
    <n v="497"/>
    <s v="29.0.0.45.0"/>
    <s v="Sin dato"/>
    <x v="1"/>
    <s v="OK"/>
    <s v="DAFYP#MS-ARCHIVOARCHIVO - ArchivoDAFYP#MS - Dirección de administración financiera y presupuestaria"/>
    <x v="1"/>
    <x v="0"/>
  </r>
  <r>
    <x v="0"/>
    <d v="2020-01-24T00:00:00"/>
    <x v="21"/>
    <x v="1"/>
    <s v="80-0025-LPU18"/>
    <s v="ARS"/>
    <n v="3144283.52"/>
    <n v="3144283.52"/>
    <n v="0"/>
    <x v="1"/>
    <x v="1"/>
    <s v="ARCHIVO - Archivo"/>
    <x v="1"/>
    <d v="2020-05-15T00:00:00"/>
    <n v="385"/>
    <n v="497"/>
    <s v="29.0.0.45.0"/>
    <s v="Sin dato"/>
    <x v="1"/>
    <s v="OK"/>
    <s v="DAFYP#MS-ARCHIVOARCHIVO - ArchivoDAFYP#MS - Dirección de administración financiera y presupuestaria"/>
    <x v="1"/>
    <x v="0"/>
  </r>
  <r>
    <x v="0"/>
    <d v="2020-02-05T00:00:00"/>
    <x v="22"/>
    <x v="1"/>
    <s v="80-0025-LPU18"/>
    <s v="ARS"/>
    <n v="14709141.6"/>
    <n v="14709141.6"/>
    <n v="0"/>
    <x v="1"/>
    <x v="1"/>
    <s v="ARCHIVO - Archivo"/>
    <x v="1"/>
    <d v="2020-06-24T00:00:00"/>
    <n v="345"/>
    <n v="485"/>
    <s v="29.0.0.45.0"/>
    <s v="Sin dato"/>
    <x v="1"/>
    <s v="OK"/>
    <s v="DAFYP#MS-ARCHIVOARCHIVO - ArchivoDAFYP#MS - Dirección de administración financiera y presupuestaria"/>
    <x v="1"/>
    <x v="0"/>
  </r>
  <r>
    <x v="0"/>
    <d v="2020-02-05T00:00:00"/>
    <x v="23"/>
    <x v="1"/>
    <s v="80-0025-LPU19"/>
    <s v="ARS"/>
    <n v="1895602.2"/>
    <n v="1895602.2"/>
    <n v="0"/>
    <x v="9"/>
    <x v="1"/>
    <s v="ARCHIVO - Archivo"/>
    <x v="1"/>
    <d v="2020-05-15T00:00:00"/>
    <n v="385"/>
    <n v="485"/>
    <s v="17.0.0.43.0"/>
    <s v="Sin dato"/>
    <x v="1"/>
    <s v="OK"/>
    <s v="DAFYP#MS-ARCHIVOARCHIVO - ArchivoDAFYP#MS - Dirección de administración financiera y presupuestaria"/>
    <x v="1"/>
    <x v="0"/>
  </r>
  <r>
    <x v="0"/>
    <d v="2020-02-05T00:00:00"/>
    <x v="24"/>
    <x v="1"/>
    <s v="80-0025-LPU18"/>
    <s v="ARS"/>
    <n v="3113152"/>
    <n v="3113152"/>
    <n v="0"/>
    <x v="1"/>
    <x v="1"/>
    <s v="ARCHIVO - Archivo"/>
    <x v="1"/>
    <d v="2020-05-15T00:00:00"/>
    <n v="385"/>
    <n v="485"/>
    <s v="29.0.0.45.0"/>
    <s v="Sin dato"/>
    <x v="1"/>
    <s v="OK"/>
    <s v="DAFYP#MS-ARCHIVOARCHIVO - ArchivoDAFYP#MS - Dirección de administración financiera y presupuestaria"/>
    <x v="1"/>
    <x v="0"/>
  </r>
  <r>
    <x v="0"/>
    <d v="2020-02-05T00:00:00"/>
    <x v="25"/>
    <x v="1"/>
    <s v="80-0025-LPU18"/>
    <s v="ARS"/>
    <n v="2607340.7999999998"/>
    <n v="2607340.7999999998"/>
    <n v="0"/>
    <x v="9"/>
    <x v="1"/>
    <s v="ARCHIVO - Archivo"/>
    <x v="1"/>
    <d v="2020-05-15T00:00:00"/>
    <n v="385"/>
    <n v="485"/>
    <s v="29.0.0.45.0"/>
    <s v="Sin dato"/>
    <x v="1"/>
    <s v="OK"/>
    <s v="DAFYP#MS-ARCHIVOARCHIVO - ArchivoDAFYP#MS - Dirección de administración financiera y presupuestaria"/>
    <x v="1"/>
    <x v="0"/>
  </r>
  <r>
    <x v="0"/>
    <d v="2020-02-05T00:00:00"/>
    <x v="26"/>
    <x v="1"/>
    <s v="80-0025-LPU18"/>
    <s v="ARS"/>
    <n v="2607340.7999999998"/>
    <n v="2607340.7999999998"/>
    <n v="0"/>
    <x v="9"/>
    <x v="1"/>
    <s v="ARCHIVO - Archivo"/>
    <x v="1"/>
    <d v="2020-05-15T00:00:00"/>
    <n v="385"/>
    <n v="485"/>
    <s v="29.0.0.45.0"/>
    <s v="Sin dato"/>
    <x v="1"/>
    <s v="OK"/>
    <s v="DAFYP#MS-ARCHIVOARCHIVO - ArchivoDAFYP#MS - Dirección de administración financiera y presupuestaria"/>
    <x v="1"/>
    <x v="0"/>
  </r>
  <r>
    <x v="0"/>
    <d v="2020-02-05T00:00:00"/>
    <x v="27"/>
    <x v="1"/>
    <s v="80-0025-LPU18"/>
    <s v="ARS"/>
    <n v="3159849.28"/>
    <n v="3159849.28"/>
    <n v="0"/>
    <x v="1"/>
    <x v="1"/>
    <s v="ARCHIVO - Archivo"/>
    <x v="1"/>
    <d v="2020-05-15T00:00:00"/>
    <n v="385"/>
    <n v="485"/>
    <s v="29.0.0.45.0"/>
    <s v="Sin dato"/>
    <x v="1"/>
    <s v="OK"/>
    <s v="DAFYP#MS-ARCHIVOARCHIVO - ArchivoDAFYP#MS - Dirección de administración financiera y presupuestaria"/>
    <x v="1"/>
    <x v="0"/>
  </r>
  <r>
    <x v="0"/>
    <d v="2020-02-05T00:00:00"/>
    <x v="28"/>
    <x v="1"/>
    <s v="80-0025-LPU18"/>
    <s v="ARS"/>
    <n v="1177545.6000000001"/>
    <n v="1177545.6000000001"/>
    <n v="0"/>
    <x v="9"/>
    <x v="1"/>
    <s v="ARCHIVO - Archivo"/>
    <x v="1"/>
    <d v="2020-05-15T00:00:00"/>
    <n v="385"/>
    <n v="485"/>
    <s v="29.0.0.45.0"/>
    <s v="Sin dato"/>
    <x v="1"/>
    <s v="OK"/>
    <s v="DAFYP#MS-ARCHIVOARCHIVO - ArchivoDAFYP#MS - Dirección de administración financiera y presupuestaria"/>
    <x v="1"/>
    <x v="0"/>
  </r>
  <r>
    <x v="0"/>
    <d v="2020-02-05T00:00:00"/>
    <x v="29"/>
    <x v="1"/>
    <s v="80-0025-LPU18"/>
    <s v="ARS"/>
    <n v="1177545.6000000001"/>
    <n v="1177545.6000000001"/>
    <n v="0"/>
    <x v="9"/>
    <x v="1"/>
    <s v="ARCHIVO - Archivo"/>
    <x v="1"/>
    <d v="2020-05-15T00:00:00"/>
    <n v="385"/>
    <n v="485"/>
    <s v="29.0.0.45.0"/>
    <s v="Sin dato"/>
    <x v="1"/>
    <s v="OK"/>
    <s v="DAFYP#MS-ARCHIVOARCHIVO - ArchivoDAFYP#MS - Dirección de administración financiera y presupuestaria"/>
    <x v="1"/>
    <x v="0"/>
  </r>
  <r>
    <x v="0"/>
    <d v="2020-02-05T00:00:00"/>
    <x v="30"/>
    <x v="1"/>
    <s v="20-0085-LPU18"/>
    <s v="ARS"/>
    <n v="1177545.6000000001"/>
    <n v="1177545.6000000001"/>
    <n v="0"/>
    <x v="9"/>
    <x v="1"/>
    <s v="ARCHIVO - Archivo"/>
    <x v="1"/>
    <d v="2020-05-15T00:00:00"/>
    <n v="385"/>
    <n v="485"/>
    <s v="Sin dato"/>
    <s v="Sin dato"/>
    <x v="1"/>
    <s v="OK"/>
    <s v="DAFYP#MS-ARCHIVOARCHIVO - ArchivoDAFYP#MS - Dirección de administración financiera y presupuestaria"/>
    <x v="1"/>
    <x v="0"/>
  </r>
  <r>
    <x v="0"/>
    <d v="2020-02-05T00:00:00"/>
    <x v="31"/>
    <x v="1"/>
    <s v="80-0025-LPU18"/>
    <s v="ARS"/>
    <n v="1066147.1100000001"/>
    <n v="1066147.1100000001"/>
    <n v="0"/>
    <x v="9"/>
    <x v="1"/>
    <s v="ARCHIVO - Archivo"/>
    <x v="1"/>
    <d v="2020-05-15T00:00:00"/>
    <n v="385"/>
    <n v="485"/>
    <s v="29.0.0.45.0"/>
    <s v="Sin dato"/>
    <x v="1"/>
    <s v="OK"/>
    <s v="DAFYP#MS-ARCHIVOARCHIVO - ArchivoDAFYP#MS - Dirección de administración financiera y presupuestaria"/>
    <x v="1"/>
    <x v="0"/>
  </r>
  <r>
    <x v="0"/>
    <d v="2020-02-05T00:00:00"/>
    <x v="32"/>
    <x v="1"/>
    <s v="80-0025-LPU18"/>
    <s v="ARS"/>
    <n v="1865926.44"/>
    <n v="1865926.44"/>
    <n v="0"/>
    <x v="9"/>
    <x v="1"/>
    <s v="ARCHIVO - Archivo"/>
    <x v="1"/>
    <d v="2020-05-15T00:00:00"/>
    <n v="385"/>
    <n v="485"/>
    <s v="29.0.0.45.0"/>
    <s v="Sin dato"/>
    <x v="1"/>
    <s v="OK"/>
    <s v="DAFYP#MS-ARCHIVOARCHIVO - ArchivoDAFYP#MS - Dirección de administración financiera y presupuestaria"/>
    <x v="1"/>
    <x v="0"/>
  </r>
  <r>
    <x v="0"/>
    <d v="2020-02-05T00:00:00"/>
    <x v="33"/>
    <x v="1"/>
    <s v="80-0025-LPU18"/>
    <s v="ARS"/>
    <n v="1847814.12"/>
    <n v="1847814.12"/>
    <n v="0"/>
    <x v="9"/>
    <x v="1"/>
    <s v="ARCHIVO - Archivo"/>
    <x v="1"/>
    <d v="2020-05-15T00:00:00"/>
    <n v="385"/>
    <n v="485"/>
    <s v="29.0.0.45.0"/>
    <s v="Sin dato"/>
    <x v="1"/>
    <s v="OK"/>
    <s v="DAFYP#MS-ARCHIVOARCHIVO - ArchivoDAFYP#MS - Dirección de administración financiera y presupuestaria"/>
    <x v="1"/>
    <x v="0"/>
  </r>
  <r>
    <x v="0"/>
    <d v="2020-02-05T00:00:00"/>
    <x v="34"/>
    <x v="1"/>
    <s v="80-0025-LPU18"/>
    <s v="ARS"/>
    <n v="1824339.6"/>
    <n v="1824339.6"/>
    <n v="0"/>
    <x v="9"/>
    <x v="1"/>
    <s v="ARCHIVO - Archivo"/>
    <x v="1"/>
    <d v="2020-05-15T00:00:00"/>
    <n v="385"/>
    <n v="485"/>
    <s v="29.0.0.45.0"/>
    <s v="Sin dato"/>
    <x v="1"/>
    <s v="OK"/>
    <s v="DAFYP#MS-ARCHIVOARCHIVO - ArchivoDAFYP#MS - Dirección de administración financiera y presupuestaria"/>
    <x v="1"/>
    <x v="0"/>
  </r>
  <r>
    <x v="0"/>
    <d v="2020-02-05T00:00:00"/>
    <x v="35"/>
    <x v="1"/>
    <s v="80-0025-LPU18"/>
    <s v="ARS"/>
    <n v="6142891.2000000002"/>
    <n v="6142891.2000000002"/>
    <s v="80-1127-OC19"/>
    <x v="8"/>
    <x v="1"/>
    <s v="ARCHIVO - Archivo"/>
    <x v="1"/>
    <d v="2020-05-15T00:00:00"/>
    <n v="385"/>
    <n v="485"/>
    <s v="29.0.0.45.0"/>
    <n v="151951054"/>
    <x v="1"/>
    <s v="OK"/>
    <s v="DAFYP#MS-ARCHIVOARCHIVO - ArchivoDAFYP#MS - Dirección de administración financiera y presupuestaria"/>
    <x v="1"/>
    <x v="0"/>
  </r>
  <r>
    <x v="0"/>
    <d v="2020-02-05T00:00:00"/>
    <x v="36"/>
    <x v="1"/>
    <s v="80-0025-LPU18"/>
    <s v="ARS"/>
    <n v="2055351.6"/>
    <n v="2055351.6"/>
    <s v="80-1127-OC19"/>
    <x v="8"/>
    <x v="1"/>
    <s v="ARCHIVO - Archivo"/>
    <x v="1"/>
    <d v="2020-05-15T00:00:00"/>
    <n v="385"/>
    <n v="485"/>
    <s v="29.0.0.45.0"/>
    <n v="151951054"/>
    <x v="1"/>
    <s v="OK"/>
    <s v="DAFYP#MS-ARCHIVOARCHIVO - ArchivoDAFYP#MS - Dirección de administración financiera y presupuestaria"/>
    <x v="1"/>
    <x v="0"/>
  </r>
  <r>
    <x v="0"/>
    <d v="2020-02-07T00:00:00"/>
    <x v="37"/>
    <x v="1"/>
    <s v="80-0025-LPU18"/>
    <s v="ARS"/>
    <n v="1862709.12"/>
    <n v="1862709.12"/>
    <n v="0"/>
    <x v="9"/>
    <x v="1"/>
    <s v="ARCHIVO - Archivo"/>
    <x v="1"/>
    <d v="2020-05-15T00:00:00"/>
    <n v="385"/>
    <n v="483"/>
    <s v="29.0.0.45.0"/>
    <s v="Sin dato"/>
    <x v="1"/>
    <s v="OK"/>
    <s v="DAFYP#MS-ARCHIVOARCHIVO - ArchivoDAFYP#MS - Dirección de administración financiera y presupuestaria"/>
    <x v="1"/>
    <x v="0"/>
  </r>
  <r>
    <x v="0"/>
    <d v="2020-02-07T00:00:00"/>
    <x v="38"/>
    <x v="1"/>
    <s v="80-0025-LPU18"/>
    <s v="ARS"/>
    <n v="1882728"/>
    <n v="1882728"/>
    <n v="0"/>
    <x v="9"/>
    <x v="1"/>
    <s v="ARCHIVO - Archivo"/>
    <x v="1"/>
    <d v="2020-05-15T00:00:00"/>
    <n v="385"/>
    <n v="483"/>
    <s v="29.0.0.45.0"/>
    <s v="Sin dato"/>
    <x v="1"/>
    <s v="OK"/>
    <s v="DAFYP#MS-ARCHIVOARCHIVO - ArchivoDAFYP#MS - Dirección de administración financiera y presupuestaria"/>
    <x v="1"/>
    <x v="0"/>
  </r>
  <r>
    <x v="0"/>
    <d v="2020-02-10T00:00:00"/>
    <x v="39"/>
    <x v="1"/>
    <s v="80-0025-LPU18"/>
    <s v="ARS"/>
    <n v="12357825.6"/>
    <n v="12357825.6"/>
    <n v="0"/>
    <x v="1"/>
    <x v="1"/>
    <s v="ARCHIVO - Archivo"/>
    <x v="1"/>
    <d v="2020-06-24T00:00:00"/>
    <n v="345"/>
    <n v="480"/>
    <s v="29.0.0.45.0"/>
    <s v="Sin dato"/>
    <x v="1"/>
    <s v="OK"/>
    <s v="DAFYP#MS-ARCHIVOARCHIVO - ArchivoDAFYP#MS - Dirección de administración financiera y presupuestaria"/>
    <x v="1"/>
    <x v="0"/>
  </r>
  <r>
    <x v="0"/>
    <d v="2020-02-10T00:00:00"/>
    <x v="40"/>
    <x v="1"/>
    <s v="80-0025-LPU18"/>
    <s v="ARS"/>
    <n v="3159849.28"/>
    <n v="3159849.28"/>
    <n v="0"/>
    <x v="1"/>
    <x v="1"/>
    <s v="ARCHIVO - Archivo"/>
    <x v="1"/>
    <d v="2020-05-15T00:00:00"/>
    <n v="385"/>
    <n v="480"/>
    <s v="29.0.0.45.0"/>
    <s v="Sin dato"/>
    <x v="1"/>
    <s v="OK"/>
    <s v="DAFYP#MS-ARCHIVOARCHIVO - ArchivoDAFYP#MS - Dirección de administración financiera y presupuestaria"/>
    <x v="1"/>
    <x v="0"/>
  </r>
  <r>
    <x v="0"/>
    <d v="2020-02-11T00:00:00"/>
    <x v="41"/>
    <x v="1"/>
    <s v="80-0025-LPU18"/>
    <s v="ARS"/>
    <n v="3530307.24"/>
    <n v="3530307.24"/>
    <n v="0"/>
    <x v="2"/>
    <x v="1"/>
    <s v="ARCHIVO - Archivo"/>
    <x v="1"/>
    <d v="2020-05-15T00:00:00"/>
    <n v="385"/>
    <n v="479"/>
    <s v="29.0.0.45.0"/>
    <s v="Sin dato"/>
    <x v="1"/>
    <s v="OK"/>
    <s v="DAFYP#MS-ARCHIVOARCHIVO - ArchivoDAFYP#MS - Dirección de administración financiera y presupuestaria"/>
    <x v="1"/>
    <x v="0"/>
  </r>
  <r>
    <x v="0"/>
    <d v="2020-02-11T00:00:00"/>
    <x v="42"/>
    <x v="1"/>
    <s v="80-0025-LPU18"/>
    <s v="ARS"/>
    <n v="2927400"/>
    <n v="2927400"/>
    <n v="0"/>
    <x v="2"/>
    <x v="1"/>
    <s v="ARCHIVO - Archivo"/>
    <x v="1"/>
    <d v="2020-05-15T00:00:00"/>
    <n v="385"/>
    <n v="479"/>
    <s v="29.0.0.45.0"/>
    <s v="Sin dato"/>
    <x v="1"/>
    <s v="OK"/>
    <s v="DAFYP#MS-ARCHIVOARCHIVO - ArchivoDAFYP#MS - Dirección de administración financiera y presupuestaria"/>
    <x v="1"/>
    <x v="0"/>
  </r>
  <r>
    <x v="0"/>
    <d v="2020-02-11T00:00:00"/>
    <x v="43"/>
    <x v="1"/>
    <s v="80-0025-LPU18"/>
    <s v="ARS"/>
    <n v="2681916.14"/>
    <n v="2681916.14"/>
    <n v="0"/>
    <x v="2"/>
    <x v="1"/>
    <s v="ARCHIVO - Archivo"/>
    <x v="1"/>
    <d v="2020-05-15T00:00:00"/>
    <n v="385"/>
    <n v="479"/>
    <s v="29.0.0.45.0"/>
    <s v="Sin dato"/>
    <x v="1"/>
    <s v="OK"/>
    <s v="DAFYP#MS-ARCHIVOARCHIVO - ArchivoDAFYP#MS - Dirección de administración financiera y presupuestaria"/>
    <x v="1"/>
    <x v="0"/>
  </r>
  <r>
    <x v="0"/>
    <d v="2020-02-11T00:00:00"/>
    <x v="44"/>
    <x v="1"/>
    <s v="80-0025-LPU18"/>
    <s v="ARS"/>
    <n v="2374495.2000000002"/>
    <n v="2374495.2000000002"/>
    <n v="0"/>
    <x v="2"/>
    <x v="1"/>
    <s v="ARCHIVO - Archivo"/>
    <x v="1"/>
    <d v="2020-05-15T00:00:00"/>
    <n v="385"/>
    <n v="479"/>
    <s v="29.0.0.45.0"/>
    <s v="Sin dato"/>
    <x v="1"/>
    <s v="OK"/>
    <s v="DAFYP#MS-ARCHIVOARCHIVO - ArchivoDAFYP#MS - Dirección de administración financiera y presupuestaria"/>
    <x v="1"/>
    <x v="0"/>
  </r>
  <r>
    <x v="0"/>
    <d v="2020-02-11T00:00:00"/>
    <x v="45"/>
    <x v="1"/>
    <s v="80-0025-LPU18"/>
    <s v="ARS"/>
    <n v="5236370.88"/>
    <n v="5236370.88"/>
    <n v="0"/>
    <x v="2"/>
    <x v="1"/>
    <s v="ARCHIVO - Archivo"/>
    <x v="1"/>
    <d v="2020-06-16T00:00:00"/>
    <n v="353"/>
    <n v="479"/>
    <s v="29.0.0.45.0"/>
    <s v="Sin dato"/>
    <x v="1"/>
    <s v="OK"/>
    <s v="DAFYP#MS-ARCHIVOARCHIVO - ArchivoDAFYP#MS - Dirección de administración financiera y presupuestaria"/>
    <x v="1"/>
    <x v="0"/>
  </r>
  <r>
    <x v="0"/>
    <d v="2020-02-11T00:00:00"/>
    <x v="46"/>
    <x v="1"/>
    <s v="80-0025-LPU18"/>
    <s v="ARS"/>
    <n v="3545078.4"/>
    <n v="3545078.4"/>
    <n v="0"/>
    <x v="2"/>
    <x v="1"/>
    <s v="ARCHIVO - Archivo"/>
    <x v="1"/>
    <d v="2020-05-15T00:00:00"/>
    <n v="385"/>
    <n v="479"/>
    <s v="29.0.0.45.0"/>
    <s v="Sin dato"/>
    <x v="1"/>
    <s v="OK"/>
    <s v="DAFYP#MS-ARCHIVOARCHIVO - ArchivoDAFYP#MS - Dirección de administración financiera y presupuestaria"/>
    <x v="1"/>
    <x v="0"/>
  </r>
  <r>
    <x v="0"/>
    <d v="2020-02-11T00:00:00"/>
    <x v="47"/>
    <x v="1"/>
    <s v="80-0025-LPU18"/>
    <s v="ARS"/>
    <n v="4291391"/>
    <n v="4291391"/>
    <n v="0"/>
    <x v="2"/>
    <x v="1"/>
    <s v="ARCHIVO - Archivo"/>
    <x v="1"/>
    <d v="2020-05-15T00:00:00"/>
    <n v="385"/>
    <n v="479"/>
    <s v="29.0.0.45.0"/>
    <s v="Sin dato"/>
    <x v="1"/>
    <s v="OK"/>
    <s v="DAFYP#MS-ARCHIVOARCHIVO - ArchivoDAFYP#MS - Dirección de administración financiera y presupuestaria"/>
    <x v="1"/>
    <x v="0"/>
  </r>
  <r>
    <x v="0"/>
    <d v="2020-02-11T00:00:00"/>
    <x v="48"/>
    <x v="1"/>
    <s v="80-0025-LPU18"/>
    <s v="ARS"/>
    <n v="2153030"/>
    <n v="2153030"/>
    <n v="0"/>
    <x v="2"/>
    <x v="1"/>
    <s v="ARCHIVO - Archivo"/>
    <x v="1"/>
    <d v="2020-05-15T00:00:00"/>
    <n v="385"/>
    <n v="479"/>
    <s v="29.0.0.45.0"/>
    <s v="Sin dato"/>
    <x v="1"/>
    <s v="OK"/>
    <s v="DAFYP#MS-ARCHIVOARCHIVO - ArchivoDAFYP#MS - Dirección de administración financiera y presupuestaria"/>
    <x v="1"/>
    <x v="0"/>
  </r>
  <r>
    <x v="0"/>
    <d v="2020-02-11T00:00:00"/>
    <x v="49"/>
    <x v="1"/>
    <s v="80-0025-LPU18"/>
    <s v="ARS"/>
    <n v="4349216.6399999997"/>
    <n v="4349216.6399999997"/>
    <n v="0"/>
    <x v="2"/>
    <x v="1"/>
    <s v="ARCHIVO - Archivo"/>
    <x v="1"/>
    <d v="2020-05-15T00:00:00"/>
    <n v="385"/>
    <n v="479"/>
    <s v="29.0.0.45.0"/>
    <s v="Sin dato"/>
    <x v="1"/>
    <s v="OK"/>
    <s v="DAFYP#MS-ARCHIVOARCHIVO - ArchivoDAFYP#MS - Dirección de administración financiera y presupuestaria"/>
    <x v="1"/>
    <x v="0"/>
  </r>
  <r>
    <x v="0"/>
    <d v="2020-02-11T00:00:00"/>
    <x v="50"/>
    <x v="1"/>
    <s v="80-0025-LPU18"/>
    <s v="ARS"/>
    <n v="3249840"/>
    <n v="3249840"/>
    <s v="80-1126-OC19"/>
    <x v="2"/>
    <x v="1"/>
    <s v="ARCHIVO - Archivo"/>
    <x v="1"/>
    <d v="2020-10-27T00:00:00"/>
    <n v="220"/>
    <n v="479"/>
    <s v="29.0.0.45.0"/>
    <n v="319895731.44"/>
    <x v="1"/>
    <s v="OK"/>
    <s v="DAFYP#MS-ARCHIVOARCHIVO - ArchivoDAFYP#MS - Dirección de administración financiera y presupuestaria"/>
    <x v="1"/>
    <x v="0"/>
  </r>
  <r>
    <x v="0"/>
    <d v="2020-02-13T00:00:00"/>
    <x v="51"/>
    <x v="1"/>
    <s v="80-0025-LPU18"/>
    <s v="ARS"/>
    <n v="21010266"/>
    <n v="21010266"/>
    <n v="0"/>
    <x v="10"/>
    <x v="1"/>
    <s v="ARCHIVO - Archivo"/>
    <x v="1"/>
    <d v="2020-05-15T00:00:00"/>
    <n v="385"/>
    <n v="477"/>
    <s v="29.0.0.45.0"/>
    <s v="Sin dato"/>
    <x v="1"/>
    <s v="OK"/>
    <s v="DAFYP#MS-ARCHIVOARCHIVO - ArchivoDAFYP#MS - Dirección de administración financiera y presupuestaria"/>
    <x v="1"/>
    <x v="0"/>
  </r>
  <r>
    <x v="0"/>
    <d v="2020-02-14T00:00:00"/>
    <x v="52"/>
    <x v="1"/>
    <s v="80-0025-LPU18"/>
    <s v="ARS"/>
    <n v="3980387.2"/>
    <n v="3980387.2"/>
    <n v="0"/>
    <x v="1"/>
    <x v="1"/>
    <s v="ARCHIVO - Archivo"/>
    <x v="1"/>
    <d v="2020-05-15T00:00:00"/>
    <n v="385"/>
    <n v="476"/>
    <s v="29.0.0.45.0"/>
    <s v="Sin dato"/>
    <x v="1"/>
    <s v="OK"/>
    <s v="DAFYP#MS-ARCHIVOARCHIVO - ArchivoDAFYP#MS - Dirección de administración financiera y presupuestaria"/>
    <x v="1"/>
    <x v="0"/>
  </r>
  <r>
    <x v="0"/>
    <d v="2020-02-14T00:00:00"/>
    <x v="53"/>
    <x v="1"/>
    <s v="80-0025-LPU18"/>
    <s v="ARS"/>
    <n v="1118545.1200000001"/>
    <n v="1118545.1200000001"/>
    <n v="0"/>
    <x v="1"/>
    <x v="1"/>
    <s v="ARCHIVO - Archivo"/>
    <x v="1"/>
    <d v="2020-05-15T00:00:00"/>
    <n v="385"/>
    <n v="476"/>
    <s v="29.0.0.45.0"/>
    <s v="Sin dato"/>
    <x v="1"/>
    <s v="OK"/>
    <s v="DAFYP#MS-ARCHIVOARCHIVO - ArchivoDAFYP#MS - Dirección de administración financiera y presupuestaria"/>
    <x v="1"/>
    <x v="0"/>
  </r>
  <r>
    <x v="0"/>
    <d v="2020-02-17T00:00:00"/>
    <x v="54"/>
    <x v="1"/>
    <s v="80-0025-LPU18"/>
    <s v="ARS"/>
    <n v="8744420.5999999996"/>
    <n v="8744420.5999999996"/>
    <n v="0"/>
    <x v="2"/>
    <x v="1"/>
    <s v="ARCHIVO - Archivo"/>
    <x v="1"/>
    <d v="2020-05-15T00:00:00"/>
    <n v="385"/>
    <n v="473"/>
    <s v="29.0.0.45.0"/>
    <s v="Sin dato"/>
    <x v="1"/>
    <s v="OK"/>
    <s v="DAFYP#MS-ARCHIVOARCHIVO - ArchivoDAFYP#MS - Dirección de administración financiera y presupuestaria"/>
    <x v="1"/>
    <x v="0"/>
  </r>
  <r>
    <x v="0"/>
    <d v="2020-02-18T00:00:00"/>
    <x v="55"/>
    <x v="1"/>
    <s v="80-0017-CDI18"/>
    <s v="ARS"/>
    <n v="793737"/>
    <n v="793737"/>
    <s v="80-1110-OC18"/>
    <x v="11"/>
    <x v="7"/>
    <s v="LIQUIDACION_GASTOS - Liquidación de gastos"/>
    <x v="3"/>
    <d v="2021-05-14T00:00:00"/>
    <n v="21"/>
    <n v="472"/>
    <s v="17.0.0.48.0"/>
    <n v="4430160"/>
    <x v="2"/>
    <s v="OK"/>
    <s v="KAGARCIALIQUIDACION_GASTOS - Liquidación de gastosDCYT#MS - Dirección de contabilidad y tesorería"/>
    <x v="0"/>
    <x v="1"/>
  </r>
  <r>
    <x v="0"/>
    <d v="2020-03-02T00:00:00"/>
    <x v="56"/>
    <x v="1"/>
    <s v="80-0025-LPU18"/>
    <s v="ARS"/>
    <n v="1550501.99"/>
    <n v="1550501.99"/>
    <n v="0"/>
    <x v="6"/>
    <x v="1"/>
    <s v="ARCHIVO - Archivo"/>
    <x v="1"/>
    <d v="2020-05-15T00:00:00"/>
    <n v="385"/>
    <n v="459"/>
    <s v="29.0.0.45.0"/>
    <s v="Sin dato"/>
    <x v="1"/>
    <s v="OK"/>
    <s v="DAFYP#MS-ARCHIVOARCHIVO - ArchivoDAFYP#MS - Dirección de administración financiera y presupuestaria"/>
    <x v="1"/>
    <x v="0"/>
  </r>
  <r>
    <x v="0"/>
    <d v="2020-03-03T00:00:00"/>
    <x v="57"/>
    <x v="1"/>
    <s v="80-0025-LPU18"/>
    <s v="ARS"/>
    <n v="2254758.12"/>
    <n v="2254758.12"/>
    <n v="0"/>
    <x v="1"/>
    <x v="1"/>
    <s v="ARCHIVO - Archivo"/>
    <x v="1"/>
    <d v="2020-05-15T00:00:00"/>
    <n v="385"/>
    <n v="458"/>
    <s v="29.0.0.45.0"/>
    <s v="Sin dato"/>
    <x v="1"/>
    <s v="OK"/>
    <s v="DAFYP#MS-ARCHIVOARCHIVO - ArchivoDAFYP#MS - Dirección de administración financiera y presupuestaria"/>
    <x v="1"/>
    <x v="0"/>
  </r>
  <r>
    <x v="0"/>
    <d v="2020-03-03T00:00:00"/>
    <x v="58"/>
    <x v="1"/>
    <s v="80-0025-LPU18"/>
    <s v="ARS"/>
    <n v="1128667.32"/>
    <n v="1128667.32"/>
    <n v="0"/>
    <x v="1"/>
    <x v="1"/>
    <s v="ARCHIVO - Archivo"/>
    <x v="1"/>
    <d v="2020-05-15T00:00:00"/>
    <n v="385"/>
    <n v="458"/>
    <s v="29.0.0.45.0"/>
    <s v="Sin dato"/>
    <x v="1"/>
    <s v="OK"/>
    <s v="DAFYP#MS-ARCHIVOARCHIVO - ArchivoDAFYP#MS - Dirección de administración financiera y presupuestaria"/>
    <x v="1"/>
    <x v="0"/>
  </r>
  <r>
    <x v="0"/>
    <d v="2020-03-03T00:00:00"/>
    <x v="59"/>
    <x v="1"/>
    <s v="80-0025-LPU18"/>
    <s v="ARS"/>
    <n v="1017592.96"/>
    <n v="1017592.96"/>
    <n v="0"/>
    <x v="1"/>
    <x v="1"/>
    <s v="ARCHIVO - Archivo"/>
    <x v="1"/>
    <d v="2020-07-13T00:00:00"/>
    <n v="326"/>
    <n v="458"/>
    <s v="29.0.0.45.0"/>
    <s v="Sin dato"/>
    <x v="1"/>
    <s v="OK"/>
    <s v="DAFYP#MS-ARCHIVOARCHIVO - ArchivoDAFYP#MS - Dirección de administración financiera y presupuestaria"/>
    <x v="1"/>
    <x v="0"/>
  </r>
  <r>
    <x v="0"/>
    <d v="2020-03-03T00:00:00"/>
    <x v="60"/>
    <x v="1"/>
    <s v="80-0028-LPU18"/>
    <s v="ARS"/>
    <n v="2259001.7999999998"/>
    <n v="2259001.7999999998"/>
    <n v="0"/>
    <x v="1"/>
    <x v="1"/>
    <s v="ARCHIVO - Archivo"/>
    <x v="1"/>
    <d v="2020-05-15T00:00:00"/>
    <n v="385"/>
    <n v="458"/>
    <s v="Sin dato"/>
    <s v="Sin dato"/>
    <x v="1"/>
    <s v="OK"/>
    <s v="DAFYP#MS-ARCHIVOARCHIVO - ArchivoDAFYP#MS - Dirección de administración financiera y presupuestaria"/>
    <x v="1"/>
    <x v="0"/>
  </r>
  <r>
    <x v="0"/>
    <d v="2020-03-05T00:00:00"/>
    <x v="61"/>
    <x v="1"/>
    <s v="80-0025-LPU18"/>
    <s v="ARS"/>
    <n v="1076020"/>
    <n v="1076020"/>
    <n v="0"/>
    <x v="2"/>
    <x v="1"/>
    <s v="ARCHIVO - Archivo"/>
    <x v="1"/>
    <d v="2020-05-22T00:00:00"/>
    <n v="378"/>
    <n v="456"/>
    <s v="29.0.0.45.0"/>
    <s v="Sin dato"/>
    <x v="1"/>
    <s v="OK"/>
    <s v="DAFYP#MS-ARCHIVOARCHIVO - ArchivoDAFYP#MS - Dirección de administración financiera y presupuestaria"/>
    <x v="1"/>
    <x v="0"/>
  </r>
  <r>
    <x v="0"/>
    <d v="2020-03-05T00:00:00"/>
    <x v="62"/>
    <x v="1"/>
    <s v="80-0025-LPU18"/>
    <s v="ARS"/>
    <n v="1081281.6000000001"/>
    <n v="1081281.6000000001"/>
    <n v="0"/>
    <x v="2"/>
    <x v="1"/>
    <s v="ARCHIVO - Archivo"/>
    <x v="1"/>
    <d v="2020-05-15T00:00:00"/>
    <n v="385"/>
    <n v="456"/>
    <s v="29.0.0.45.0"/>
    <s v="Sin dato"/>
    <x v="1"/>
    <s v="OK"/>
    <s v="DAFYP#MS-ARCHIVOARCHIVO - ArchivoDAFYP#MS - Dirección de administración financiera y presupuestaria"/>
    <x v="1"/>
    <x v="0"/>
  </r>
  <r>
    <x v="0"/>
    <d v="2020-03-05T00:00:00"/>
    <x v="63"/>
    <x v="1"/>
    <s v="80-0025-LPU18"/>
    <s v="ARS"/>
    <n v="958170"/>
    <n v="958170"/>
    <n v="0"/>
    <x v="2"/>
    <x v="1"/>
    <s v="ARCHIVO - Archivo"/>
    <x v="1"/>
    <d v="2020-05-15T00:00:00"/>
    <n v="385"/>
    <n v="456"/>
    <s v="29.0.0.45.0"/>
    <s v="Sin dato"/>
    <x v="1"/>
    <s v="OK"/>
    <s v="DAFYP#MS-ARCHIVOARCHIVO - ArchivoDAFYP#MS - Dirección de administración financiera y presupuestaria"/>
    <x v="1"/>
    <x v="0"/>
  </r>
  <r>
    <x v="0"/>
    <d v="2020-03-05T00:00:00"/>
    <x v="64"/>
    <x v="1"/>
    <s v="80-0025-LPU18"/>
    <s v="ARS"/>
    <n v="6377520"/>
    <n v="6377520"/>
    <n v="0"/>
    <x v="2"/>
    <x v="1"/>
    <s v="ARCHIVO - Archivo"/>
    <x v="1"/>
    <d v="2020-05-15T00:00:00"/>
    <n v="385"/>
    <n v="456"/>
    <s v="29.0.0.45.0"/>
    <s v="Sin dato"/>
    <x v="1"/>
    <s v="OK"/>
    <s v="DAFYP#MS-ARCHIVOARCHIVO - ArchivoDAFYP#MS - Dirección de administración financiera y presupuestaria"/>
    <x v="1"/>
    <x v="0"/>
  </r>
  <r>
    <x v="0"/>
    <d v="2020-03-05T00:00:00"/>
    <x v="65"/>
    <x v="1"/>
    <s v="80-0025-LPU18"/>
    <s v="ARS"/>
    <n v="707600.84"/>
    <n v="707600.84"/>
    <n v="0"/>
    <x v="12"/>
    <x v="1"/>
    <s v="ARCHIVO - Archivo"/>
    <x v="1"/>
    <d v="2020-06-19T00:00:00"/>
    <n v="350"/>
    <n v="456"/>
    <s v="29.0.0.45.0"/>
    <s v="Sin dato"/>
    <x v="1"/>
    <s v="OK"/>
    <s v="DAFYP#MS-ARCHIVOARCHIVO - ArchivoDAFYP#MS - Dirección de administración financiera y presupuestaria"/>
    <x v="1"/>
    <x v="0"/>
  </r>
  <r>
    <x v="0"/>
    <d v="2020-03-06T00:00:00"/>
    <x v="66"/>
    <x v="1"/>
    <s v="80-0025-LPU18"/>
    <s v="ARS"/>
    <n v="4835765.76"/>
    <n v="4835765.76"/>
    <n v="0"/>
    <x v="13"/>
    <x v="1"/>
    <s v="ARCHIVO - Archivo"/>
    <x v="1"/>
    <d v="2020-06-22T00:00:00"/>
    <n v="347"/>
    <n v="455"/>
    <s v="29.0.0.45.0"/>
    <s v="Sin dato"/>
    <x v="1"/>
    <s v="OK"/>
    <s v="DAFYP#MS-ARCHIVOARCHIVO - ArchivoDAFYP#MS - Dirección de administración financiera y presupuestaria"/>
    <x v="1"/>
    <x v="0"/>
  </r>
  <r>
    <x v="0"/>
    <d v="2020-03-09T00:00:00"/>
    <x v="67"/>
    <x v="1"/>
    <s v="80-0025-LPU18"/>
    <s v="ARS"/>
    <n v="2255667.48"/>
    <n v="2255667.48"/>
    <n v="0"/>
    <x v="1"/>
    <x v="1"/>
    <s v="ARCHIVO - Archivo"/>
    <x v="1"/>
    <d v="2020-05-15T00:00:00"/>
    <n v="385"/>
    <n v="452"/>
    <s v="29.0.0.45.0"/>
    <s v="Sin dato"/>
    <x v="1"/>
    <s v="OK"/>
    <s v="DAFYP#MS-ARCHIVOARCHIVO - ArchivoDAFYP#MS - Dirección de administración financiera y presupuestaria"/>
    <x v="1"/>
    <x v="0"/>
  </r>
  <r>
    <x v="0"/>
    <d v="2020-03-09T00:00:00"/>
    <x v="68"/>
    <x v="1"/>
    <s v="80-0025-LPU18"/>
    <s v="ARS"/>
    <n v="2249301.96"/>
    <n v="2249301.96"/>
    <n v="0"/>
    <x v="1"/>
    <x v="1"/>
    <s v="ARCHIVO - Archivo"/>
    <x v="1"/>
    <d v="2020-05-15T00:00:00"/>
    <n v="385"/>
    <n v="452"/>
    <s v="29.0.0.45.0"/>
    <s v="Sin dato"/>
    <x v="1"/>
    <s v="OK"/>
    <s v="DAFYP#MS-ARCHIVOARCHIVO - ArchivoDAFYP#MS - Dirección de administración financiera y presupuestaria"/>
    <x v="1"/>
    <x v="0"/>
  </r>
  <r>
    <x v="0"/>
    <d v="2020-03-09T00:00:00"/>
    <x v="69"/>
    <x v="1"/>
    <s v="80-0025-LPU18"/>
    <s v="ARS"/>
    <n v="2669176.7799999998"/>
    <n v="2669176.7799999998"/>
    <n v="0"/>
    <x v="6"/>
    <x v="1"/>
    <s v="ARCHIVO - Archivo"/>
    <x v="1"/>
    <d v="2020-05-15T00:00:00"/>
    <n v="385"/>
    <n v="452"/>
    <s v="29.0.0.45.0"/>
    <s v="Sin dato"/>
    <x v="1"/>
    <s v="OK"/>
    <s v="DAFYP#MS-ARCHIVOARCHIVO - ArchivoDAFYP#MS - Dirección de administración financiera y presupuestaria"/>
    <x v="1"/>
    <x v="0"/>
  </r>
  <r>
    <x v="0"/>
    <d v="2020-03-09T00:00:00"/>
    <x v="70"/>
    <x v="1"/>
    <s v="80-0025-LPU18"/>
    <s v="ARS"/>
    <n v="6326811.2300000004"/>
    <n v="6326811.2300000004"/>
    <n v="0"/>
    <x v="12"/>
    <x v="1"/>
    <s v="ARCHIVO - Archivo"/>
    <x v="1"/>
    <d v="2020-05-22T00:00:00"/>
    <n v="378"/>
    <n v="452"/>
    <s v="29.0.0.45.0"/>
    <s v="Sin dato"/>
    <x v="1"/>
    <s v="OK"/>
    <s v="DAFYP#MS-ARCHIVOARCHIVO - ArchivoDAFYP#MS - Dirección de administración financiera y presupuestaria"/>
    <x v="1"/>
    <x v="0"/>
  </r>
  <r>
    <x v="0"/>
    <d v="2020-03-09T00:00:00"/>
    <x v="71"/>
    <x v="1"/>
    <s v="80-0025-LPU18"/>
    <s v="ARS"/>
    <n v="1999947.23"/>
    <n v="1999947.23"/>
    <n v="0"/>
    <x v="6"/>
    <x v="1"/>
    <s v="ARCHIVO - Archivo"/>
    <x v="1"/>
    <d v="2020-05-15T00:00:00"/>
    <n v="385"/>
    <n v="452"/>
    <s v="29.0.0.45.0"/>
    <s v="Sin dato"/>
    <x v="1"/>
    <s v="OK"/>
    <s v="DAFYP#MS-ARCHIVOARCHIVO - ArchivoDAFYP#MS - Dirección de administración financiera y presupuestaria"/>
    <x v="1"/>
    <x v="0"/>
  </r>
  <r>
    <x v="0"/>
    <d v="2020-03-09T00:00:00"/>
    <x v="72"/>
    <x v="1"/>
    <s v="80-0025-LPU18"/>
    <s v="ARS"/>
    <n v="1136667.5900000001"/>
    <n v="1136667.5900000001"/>
    <n v="0"/>
    <x v="6"/>
    <x v="1"/>
    <s v="ARCHIVO - Archivo"/>
    <x v="1"/>
    <d v="2020-05-15T00:00:00"/>
    <n v="385"/>
    <n v="452"/>
    <s v="29.0.0.45.0"/>
    <s v="Sin dato"/>
    <x v="1"/>
    <s v="OK"/>
    <s v="DAFYP#MS-ARCHIVOARCHIVO - ArchivoDAFYP#MS - Dirección de administración financiera y presupuestaria"/>
    <x v="1"/>
    <x v="0"/>
  </r>
  <r>
    <x v="0"/>
    <d v="2020-03-09T00:00:00"/>
    <x v="73"/>
    <x v="1"/>
    <s v="80-0025-LPU18"/>
    <s v="ARS"/>
    <n v="7408641.2400000002"/>
    <n v="7408641.2400000002"/>
    <n v="0"/>
    <x v="12"/>
    <x v="1"/>
    <s v="ARCHIVO - Archivo"/>
    <x v="1"/>
    <d v="2020-06-26T00:00:00"/>
    <n v="343"/>
    <n v="452"/>
    <s v="29.0.0.45.0"/>
    <s v="Sin dato"/>
    <x v="1"/>
    <s v="OK"/>
    <s v="DAFYP#MS-ARCHIVOARCHIVO - ArchivoDAFYP#MS - Dirección de administración financiera y presupuestaria"/>
    <x v="1"/>
    <x v="0"/>
  </r>
  <r>
    <x v="0"/>
    <d v="2020-03-11T00:00:00"/>
    <x v="74"/>
    <x v="1"/>
    <s v="80-0025-LPU18"/>
    <s v="ARS"/>
    <n v="8846333.1099999994"/>
    <n v="8846333.1099999994"/>
    <n v="0"/>
    <x v="12"/>
    <x v="1"/>
    <s v="ARCHIVO - Archivo"/>
    <x v="1"/>
    <d v="2020-07-07T00:00:00"/>
    <n v="332"/>
    <n v="450"/>
    <s v="29.0.0.45.0"/>
    <s v="Sin dato"/>
    <x v="1"/>
    <s v="OK"/>
    <s v="DAFYP#MS-ARCHIVOARCHIVO - ArchivoDAFYP#MS - Dirección de administración financiera y presupuestaria"/>
    <x v="1"/>
    <x v="0"/>
  </r>
  <r>
    <x v="0"/>
    <d v="2020-03-12T00:00:00"/>
    <x v="75"/>
    <x v="1"/>
    <s v="80-0025-LPU18"/>
    <s v="ARS"/>
    <n v="5209950"/>
    <n v="5209950"/>
    <n v="0"/>
    <x v="14"/>
    <x v="1"/>
    <s v="ARCHIVO - Archivo"/>
    <x v="1"/>
    <d v="2020-05-15T00:00:00"/>
    <n v="385"/>
    <n v="449"/>
    <s v="29.0.0.45.0"/>
    <s v="Sin dato"/>
    <x v="1"/>
    <s v="OK"/>
    <s v="DAFYP#MS-ARCHIVOARCHIVO - ArchivoDAFYP#MS - Dirección de administración financiera y presupuestaria"/>
    <x v="1"/>
    <x v="0"/>
  </r>
  <r>
    <x v="0"/>
    <d v="2020-03-12T00:00:00"/>
    <x v="76"/>
    <x v="1"/>
    <s v="80-0025-LPU18"/>
    <s v="ARS"/>
    <n v="4050902.4"/>
    <n v="4050902.4"/>
    <n v="0"/>
    <x v="14"/>
    <x v="1"/>
    <s v="ARCHIVO - Archivo"/>
    <x v="1"/>
    <d v="2020-05-15T00:00:00"/>
    <n v="385"/>
    <n v="449"/>
    <s v="29.0.0.45.0"/>
    <s v="Sin dato"/>
    <x v="1"/>
    <s v="OK"/>
    <s v="DAFYP#MS-ARCHIVOARCHIVO - ArchivoDAFYP#MS - Dirección de administración financiera y presupuestaria"/>
    <x v="1"/>
    <x v="0"/>
  </r>
  <r>
    <x v="0"/>
    <d v="2020-03-12T00:00:00"/>
    <x v="77"/>
    <x v="1"/>
    <s v="80-0025-LPU18"/>
    <s v="ARS"/>
    <n v="2551439.6"/>
    <n v="2551439.6"/>
    <n v="0"/>
    <x v="13"/>
    <x v="1"/>
    <s v="ARCHIVO - Archivo"/>
    <x v="1"/>
    <d v="2020-06-01T00:00:00"/>
    <n v="368"/>
    <n v="449"/>
    <s v="29.0.0.45.0"/>
    <s v="Sin dato"/>
    <x v="1"/>
    <s v="OK"/>
    <s v="DAFYP#MS-ARCHIVOARCHIVO - ArchivoDAFYP#MS - Dirección de administración financiera y presupuestaria"/>
    <x v="1"/>
    <x v="0"/>
  </r>
  <r>
    <x v="0"/>
    <d v="2020-03-13T00:00:00"/>
    <x v="78"/>
    <x v="1"/>
    <s v="80-0025-LPU18"/>
    <s v="ARS"/>
    <n v="2248392.6"/>
    <n v="2248392.6"/>
    <n v="0"/>
    <x v="1"/>
    <x v="1"/>
    <s v="ARCHIVO - Archivo"/>
    <x v="1"/>
    <d v="2020-05-15T00:00:00"/>
    <n v="385"/>
    <n v="448"/>
    <s v="29.0.0.45.0"/>
    <s v="Sin dato"/>
    <x v="1"/>
    <s v="OK"/>
    <s v="DAFYP#MS-ARCHIVOARCHIVO - ArchivoDAFYP#MS - Dirección de administración financiera y presupuestaria"/>
    <x v="1"/>
    <x v="0"/>
  </r>
  <r>
    <x v="0"/>
    <d v="2020-03-13T00:00:00"/>
    <x v="79"/>
    <x v="1"/>
    <s v="80-0025-LPU18"/>
    <s v="ARS"/>
    <n v="2194616"/>
    <n v="2194616"/>
    <n v="0"/>
    <x v="13"/>
    <x v="1"/>
    <s v="ARCHIVO - Archivo"/>
    <x v="1"/>
    <d v="2020-06-01T00:00:00"/>
    <n v="368"/>
    <n v="448"/>
    <s v="29.0.0.45.0"/>
    <s v="Sin dato"/>
    <x v="1"/>
    <s v="OK"/>
    <s v="DAFYP#MS-ARCHIVOARCHIVO - ArchivoDAFYP#MS - Dirección de administración financiera y presupuestaria"/>
    <x v="1"/>
    <x v="0"/>
  </r>
  <r>
    <x v="0"/>
    <d v="2020-03-17T00:00:00"/>
    <x v="80"/>
    <x v="1"/>
    <s v="80-0073-CDI18"/>
    <s v="ARS"/>
    <n v="315600"/>
    <n v="315600"/>
    <s v="80-1039-OC19"/>
    <x v="15"/>
    <x v="8"/>
    <s v="TESORERIA - Tesorería"/>
    <x v="3"/>
    <d v="2021-05-27T00:00:00"/>
    <n v="8"/>
    <n v="444"/>
    <s v="1.0.0.3.0"/>
    <n v="315600"/>
    <x v="3"/>
    <s v="Ver"/>
    <s v="DCYT#MS-TESORERIATESORERIA - TesoreríaDCYT#MS - Dirección de contabilidad y tesorería"/>
    <x v="1"/>
    <x v="1"/>
  </r>
  <r>
    <x v="0"/>
    <d v="2020-03-18T00:00:00"/>
    <x v="81"/>
    <x v="1"/>
    <s v="80-0025-LPU18"/>
    <s v="ARS"/>
    <n v="1112628.22"/>
    <n v="1112628.22"/>
    <n v="0"/>
    <x v="1"/>
    <x v="1"/>
    <s v="ARCHIVO - Archivo"/>
    <x v="1"/>
    <d v="2020-06-29T00:00:00"/>
    <n v="340"/>
    <n v="443"/>
    <s v="29.0.0.45.0"/>
    <s v="Sin dato"/>
    <x v="1"/>
    <s v="OK"/>
    <s v="DAFYP#MS-ARCHIVOARCHIVO - ArchivoDAFYP#MS - Dirección de administración financiera y presupuestaria"/>
    <x v="1"/>
    <x v="0"/>
  </r>
  <r>
    <x v="0"/>
    <d v="2020-03-18T00:00:00"/>
    <x v="82"/>
    <x v="1"/>
    <s v="80-0025-LPU18"/>
    <s v="ARS"/>
    <n v="1130486.5"/>
    <n v="1130486.5"/>
    <n v="0"/>
    <x v="1"/>
    <x v="1"/>
    <s v="ARCHIVO - Archivo"/>
    <x v="1"/>
    <d v="2020-06-26T00:00:00"/>
    <n v="343"/>
    <n v="443"/>
    <s v="29.0.0.45.0"/>
    <s v="Sin dato"/>
    <x v="1"/>
    <s v="OK"/>
    <s v="DAFYP#MS-ARCHIVOARCHIVO - ArchivoDAFYP#MS - Dirección de administración financiera y presupuestaria"/>
    <x v="1"/>
    <x v="0"/>
  </r>
  <r>
    <x v="0"/>
    <d v="2020-03-18T00:00:00"/>
    <x v="83"/>
    <x v="1"/>
    <s v="80-0025-LPU18"/>
    <s v="ARS"/>
    <n v="505623.4"/>
    <n v="505623.4"/>
    <n v="0"/>
    <x v="1"/>
    <x v="1"/>
    <s v="ARCHIVO - Archivo"/>
    <x v="1"/>
    <d v="2020-07-16T00:00:00"/>
    <n v="323"/>
    <n v="443"/>
    <s v="29.0.0.45.0"/>
    <s v="Sin dato"/>
    <x v="1"/>
    <s v="OK"/>
    <s v="DAFYP#MS-ARCHIVOARCHIVO - ArchivoDAFYP#MS - Dirección de administración financiera y presupuestaria"/>
    <x v="1"/>
    <x v="0"/>
  </r>
  <r>
    <x v="0"/>
    <d v="2020-03-19T00:00:00"/>
    <x v="84"/>
    <x v="1"/>
    <s v="80-0025-LPU18"/>
    <s v="ARS"/>
    <n v="1417366.5"/>
    <n v="1417366.5"/>
    <n v="0"/>
    <x v="1"/>
    <x v="1"/>
    <s v="ARCHIVO - Archivo"/>
    <x v="1"/>
    <d v="2020-06-01T00:00:00"/>
    <n v="368"/>
    <n v="442"/>
    <s v="29.0.0.45.0"/>
    <s v="Sin dato"/>
    <x v="1"/>
    <s v="OK"/>
    <s v="DAFYP#MS-ARCHIVOARCHIVO - ArchivoDAFYP#MS - Dirección de administración financiera y presupuestaria"/>
    <x v="1"/>
    <x v="0"/>
  </r>
  <r>
    <x v="0"/>
    <d v="2020-03-25T00:00:00"/>
    <x v="85"/>
    <x v="1"/>
    <n v="800025"/>
    <s v="ARS"/>
    <n v="6292052.3099999996"/>
    <n v="6292052.3099999996"/>
    <n v="0"/>
    <x v="16"/>
    <x v="1"/>
    <s v="ARCHIVO - Archivo"/>
    <x v="1"/>
    <d v="2020-06-22T00:00:00"/>
    <n v="347"/>
    <n v="436"/>
    <s v="Sin dato"/>
    <s v="Sin dato"/>
    <x v="1"/>
    <s v="OK"/>
    <s v="DAFYP#MS-ARCHIVOARCHIVO - ArchivoDAFYP#MS - Dirección de administración financiera y presupuestaria"/>
    <x v="1"/>
    <x v="0"/>
  </r>
  <r>
    <x v="0"/>
    <d v="2020-03-25T00:00:00"/>
    <x v="86"/>
    <x v="1"/>
    <s v="80-0025-LPU18"/>
    <s v="ARS"/>
    <n v="4197084.7"/>
    <n v="4197084.7"/>
    <n v="0"/>
    <x v="6"/>
    <x v="1"/>
    <s v="ARCHIVO - Archivo"/>
    <x v="1"/>
    <d v="2020-05-15T00:00:00"/>
    <n v="385"/>
    <n v="436"/>
    <s v="29.0.0.45.0"/>
    <s v="Sin dato"/>
    <x v="1"/>
    <s v="OK"/>
    <s v="DAFYP#MS-ARCHIVOARCHIVO - ArchivoDAFYP#MS - Dirección de administración financiera y presupuestaria"/>
    <x v="1"/>
    <x v="0"/>
  </r>
  <r>
    <x v="0"/>
    <d v="2020-03-26T00:00:00"/>
    <x v="87"/>
    <x v="1"/>
    <s v="80-0025-LPU18"/>
    <s v="ARS"/>
    <n v="429063.6"/>
    <n v="429063.6"/>
    <n v="0"/>
    <x v="2"/>
    <x v="1"/>
    <s v="ARCHIVO - Archivo"/>
    <x v="1"/>
    <d v="2020-05-15T00:00:00"/>
    <n v="385"/>
    <n v="435"/>
    <s v="29.0.0.45.0"/>
    <s v="Sin dato"/>
    <x v="1"/>
    <s v="OK"/>
    <s v="DAFYP#MS-ARCHIVOARCHIVO - ArchivoDAFYP#MS - Dirección de administración financiera y presupuestaria"/>
    <x v="1"/>
    <x v="0"/>
  </r>
  <r>
    <x v="0"/>
    <d v="2020-03-26T00:00:00"/>
    <x v="88"/>
    <x v="1"/>
    <s v="80-0025-LPU18"/>
    <s v="ARS"/>
    <n v="550710.72"/>
    <n v="550710.72"/>
    <n v="0"/>
    <x v="9"/>
    <x v="1"/>
    <s v="ARCHIVO - Archivo"/>
    <x v="1"/>
    <d v="2020-07-06T00:00:00"/>
    <n v="333"/>
    <n v="435"/>
    <s v="29.0.0.45.0"/>
    <s v="Sin dato"/>
    <x v="1"/>
    <s v="OK"/>
    <s v="DAFYP#MS-ARCHIVOARCHIVO - ArchivoDAFYP#MS - Dirección de administración financiera y presupuestaria"/>
    <x v="1"/>
    <x v="0"/>
  </r>
  <r>
    <x v="0"/>
    <d v="2020-03-26T00:00:00"/>
    <x v="89"/>
    <x v="1"/>
    <s v="80-0025-LPU18"/>
    <s v="ARS"/>
    <n v="1070190"/>
    <n v="1070190"/>
    <n v="0"/>
    <x v="2"/>
    <x v="1"/>
    <s v="ARCHIVO - Archivo"/>
    <x v="1"/>
    <d v="2020-05-22T00:00:00"/>
    <n v="378"/>
    <n v="435"/>
    <s v="29.0.0.45.0"/>
    <s v="Sin dato"/>
    <x v="1"/>
    <s v="OK"/>
    <s v="DAFYP#MS-ARCHIVOARCHIVO - ArchivoDAFYP#MS - Dirección de administración financiera y presupuestaria"/>
    <x v="1"/>
    <x v="0"/>
  </r>
  <r>
    <x v="0"/>
    <d v="2020-03-26T00:00:00"/>
    <x v="90"/>
    <x v="1"/>
    <s v="80-0025-LPU18"/>
    <s v="ARS"/>
    <n v="2145770"/>
    <n v="2145770"/>
    <n v="0"/>
    <x v="2"/>
    <x v="1"/>
    <s v="ARCHIVO - Archivo"/>
    <x v="1"/>
    <d v="2020-05-15T00:00:00"/>
    <n v="385"/>
    <n v="435"/>
    <s v="29.0.0.45.0"/>
    <s v="Sin dato"/>
    <x v="1"/>
    <s v="OK"/>
    <s v="DAFYP#MS-ARCHIVOARCHIVO - ArchivoDAFYP#MS - Dirección de administración financiera y presupuestaria"/>
    <x v="1"/>
    <x v="0"/>
  </r>
  <r>
    <x v="0"/>
    <d v="2020-03-26T00:00:00"/>
    <x v="91"/>
    <x v="1"/>
    <s v="80-0025-LPU18"/>
    <s v="ARS"/>
    <n v="610182.72"/>
    <n v="610182.72"/>
    <n v="0"/>
    <x v="9"/>
    <x v="1"/>
    <s v="ARCHIVO - Archivo"/>
    <x v="1"/>
    <d v="2020-06-01T00:00:00"/>
    <n v="368"/>
    <n v="435"/>
    <s v="29.0.0.45.0"/>
    <s v="Sin dato"/>
    <x v="1"/>
    <s v="OK"/>
    <s v="DAFYP#MS-ARCHIVOARCHIVO - ArchivoDAFYP#MS - Dirección de administración financiera y presupuestaria"/>
    <x v="1"/>
    <x v="0"/>
  </r>
  <r>
    <x v="0"/>
    <d v="2020-03-26T00:00:00"/>
    <x v="92"/>
    <x v="1"/>
    <s v="80-0025-LPU18"/>
    <s v="ARS"/>
    <n v="5577340.0199999996"/>
    <n v="5577340.0199999996"/>
    <n v="0"/>
    <x v="17"/>
    <x v="1"/>
    <s v="ARCHIVO - Archivo"/>
    <x v="1"/>
    <d v="2020-07-06T00:00:00"/>
    <n v="333"/>
    <n v="435"/>
    <s v="29.0.0.45.0"/>
    <s v="Sin dato"/>
    <x v="1"/>
    <s v="OK"/>
    <s v="DAFYP#MS-ARCHIVOARCHIVO - ArchivoDAFYP#MS - Dirección de administración financiera y presupuestaria"/>
    <x v="1"/>
    <x v="0"/>
  </r>
  <r>
    <x v="0"/>
    <d v="2020-03-26T00:00:00"/>
    <x v="93"/>
    <x v="1"/>
    <s v="80-0025-LPU18"/>
    <s v="ARS"/>
    <n v="618211.43999999994"/>
    <n v="618211.43999999994"/>
    <n v="0"/>
    <x v="9"/>
    <x v="1"/>
    <s v="ARCHIVO - Archivo"/>
    <x v="1"/>
    <d v="2020-07-16T00:00:00"/>
    <n v="323"/>
    <n v="435"/>
    <s v="29.0.0.45.0"/>
    <s v="Sin dato"/>
    <x v="1"/>
    <s v="OK"/>
    <s v="DAFYP#MS-ARCHIVOARCHIVO - ArchivoDAFYP#MS - Dirección de administración financiera y presupuestaria"/>
    <x v="1"/>
    <x v="0"/>
  </r>
  <r>
    <x v="0"/>
    <d v="2020-03-26T00:00:00"/>
    <x v="94"/>
    <x v="1"/>
    <s v="80-0025-LPU18"/>
    <s v="ARS"/>
    <n v="1305121.02"/>
    <n v="1305121.02"/>
    <n v="0"/>
    <x v="17"/>
    <x v="1"/>
    <s v="ARCHIVO - Archivo"/>
    <x v="1"/>
    <d v="2020-07-14T00:00:00"/>
    <n v="325"/>
    <n v="435"/>
    <s v="29.0.0.45.0"/>
    <s v="Sin dato"/>
    <x v="1"/>
    <s v="OK"/>
    <s v="DAFYP#MS-ARCHIVOARCHIVO - ArchivoDAFYP#MS - Dirección de administración financiera y presupuestaria"/>
    <x v="1"/>
    <x v="0"/>
  </r>
  <r>
    <x v="0"/>
    <d v="2020-03-26T00:00:00"/>
    <x v="95"/>
    <x v="1"/>
    <s v="80-0025-LPU18"/>
    <s v="ARS"/>
    <n v="568440.81000000006"/>
    <n v="568440.81000000006"/>
    <n v="0"/>
    <x v="9"/>
    <x v="1"/>
    <s v="ARCHIVO - Archivo"/>
    <x v="1"/>
    <d v="2020-05-15T00:00:00"/>
    <n v="385"/>
    <n v="435"/>
    <s v="29.0.0.45.0"/>
    <s v="Sin dato"/>
    <x v="1"/>
    <s v="OK"/>
    <s v="DAFYP#MS-ARCHIVOARCHIVO - ArchivoDAFYP#MS - Dirección de administración financiera y presupuestaria"/>
    <x v="1"/>
    <x v="0"/>
  </r>
  <r>
    <x v="0"/>
    <d v="2020-03-26T00:00:00"/>
    <x v="96"/>
    <x v="1"/>
    <s v="80-0025-LPU18"/>
    <s v="ARS"/>
    <n v="610182.72"/>
    <n v="610182.72"/>
    <n v="0"/>
    <x v="9"/>
    <x v="1"/>
    <s v="ARCHIVO - Archivo"/>
    <x v="1"/>
    <d v="2020-05-15T00:00:00"/>
    <n v="385"/>
    <n v="435"/>
    <s v="29.0.0.45.0"/>
    <s v="Sin dato"/>
    <x v="1"/>
    <s v="OK"/>
    <s v="DAFYP#MS-ARCHIVOARCHIVO - ArchivoDAFYP#MS - Dirección de administración financiera y presupuestaria"/>
    <x v="1"/>
    <x v="0"/>
  </r>
  <r>
    <x v="0"/>
    <d v="2020-03-26T00:00:00"/>
    <x v="97"/>
    <x v="1"/>
    <s v="80-0025-LPU18"/>
    <s v="ARS"/>
    <n v="561304.17000000004"/>
    <n v="561304.17000000004"/>
    <n v="0"/>
    <x v="9"/>
    <x v="1"/>
    <s v="ARCHIVO - Archivo"/>
    <x v="1"/>
    <d v="2020-05-15T00:00:00"/>
    <n v="385"/>
    <n v="435"/>
    <s v="29.0.0.45.0"/>
    <s v="Sin dato"/>
    <x v="1"/>
    <s v="OK"/>
    <s v="DAFYP#MS-ARCHIVOARCHIVO - ArchivoDAFYP#MS - Dirección de administración financiera y presupuestaria"/>
    <x v="1"/>
    <x v="0"/>
  </r>
  <r>
    <x v="0"/>
    <d v="2020-03-26T00:00:00"/>
    <x v="98"/>
    <x v="1"/>
    <s v="80-0025-LPU18"/>
    <s v="ARS"/>
    <n v="610182.72"/>
    <n v="610182.72"/>
    <n v="0"/>
    <x v="9"/>
    <x v="1"/>
    <s v="ARCHIVO - Archivo"/>
    <x v="1"/>
    <d v="2020-05-15T00:00:00"/>
    <n v="385"/>
    <n v="435"/>
    <s v="29.0.0.45.0"/>
    <s v="Sin dato"/>
    <x v="1"/>
    <s v="OK"/>
    <s v="DAFYP#MS-ARCHIVOARCHIVO - ArchivoDAFYP#MS - Dirección de administración financiera y presupuestaria"/>
    <x v="1"/>
    <x v="0"/>
  </r>
  <r>
    <x v="0"/>
    <d v="2020-03-26T00:00:00"/>
    <x v="99"/>
    <x v="1"/>
    <s v="80-0025-LPU18"/>
    <s v="ARS"/>
    <n v="542384.64000000001"/>
    <n v="542384.64000000001"/>
    <n v="0"/>
    <x v="9"/>
    <x v="1"/>
    <s v="ARCHIVO - Archivo"/>
    <x v="1"/>
    <d v="2020-07-13T00:00:00"/>
    <n v="326"/>
    <n v="435"/>
    <s v="29.0.0.45.0"/>
    <s v="Sin dato"/>
    <x v="1"/>
    <s v="OK"/>
    <s v="DAFYP#MS-ARCHIVOARCHIVO - ArchivoDAFYP#MS - Dirección de administración financiera y presupuestaria"/>
    <x v="1"/>
    <x v="0"/>
  </r>
  <r>
    <x v="0"/>
    <d v="2020-03-26T00:00:00"/>
    <x v="100"/>
    <x v="1"/>
    <s v="80-0025-LPU18"/>
    <s v="ARS"/>
    <n v="542384.64000000001"/>
    <n v="542384.64000000001"/>
    <n v="0"/>
    <x v="9"/>
    <x v="1"/>
    <s v="ARCHIVO - Archivo"/>
    <x v="1"/>
    <d v="2020-05-15T00:00:00"/>
    <n v="385"/>
    <n v="435"/>
    <s v="29.0.0.45.0"/>
    <s v="Sin dato"/>
    <x v="1"/>
    <s v="OK"/>
    <s v="DAFYP#MS-ARCHIVOARCHIVO - ArchivoDAFYP#MS - Dirección de administración financiera y presupuestaria"/>
    <x v="1"/>
    <x v="0"/>
  </r>
  <r>
    <x v="0"/>
    <d v="2020-03-26T00:00:00"/>
    <x v="101"/>
    <x v="1"/>
    <s v="80-0025-LPU18"/>
    <s v="ARS"/>
    <n v="542384.64000000001"/>
    <n v="542384.64000000001"/>
    <n v="0"/>
    <x v="9"/>
    <x v="1"/>
    <s v="ARCHIVO - Archivo"/>
    <x v="1"/>
    <d v="2020-07-06T00:00:00"/>
    <n v="333"/>
    <n v="435"/>
    <s v="29.0.0.45.0"/>
    <s v="Sin dato"/>
    <x v="1"/>
    <s v="OK"/>
    <s v="DAFYP#MS-ARCHIVOARCHIVO - ArchivoDAFYP#MS - Dirección de administración financiera y presupuestaria"/>
    <x v="1"/>
    <x v="0"/>
  </r>
  <r>
    <x v="0"/>
    <d v="2020-03-26T00:00:00"/>
    <x v="102"/>
    <x v="1"/>
    <s v="80-0025-LPU18"/>
    <s v="ARS"/>
    <n v="616724.64"/>
    <n v="616724.64"/>
    <n v="0"/>
    <x v="9"/>
    <x v="1"/>
    <s v="ARCHIVO - Archivo"/>
    <x v="1"/>
    <d v="2020-07-06T00:00:00"/>
    <n v="333"/>
    <n v="435"/>
    <s v="29.0.0.45.0"/>
    <s v="Sin dato"/>
    <x v="1"/>
    <s v="OK"/>
    <s v="DAFYP#MS-ARCHIVOARCHIVO - ArchivoDAFYP#MS - Dirección de administración financiera y presupuestaria"/>
    <x v="1"/>
    <x v="0"/>
  </r>
  <r>
    <x v="0"/>
    <d v="2020-03-26T00:00:00"/>
    <x v="103"/>
    <x v="1"/>
    <s v="80-0025-LPU18"/>
    <s v="ARS"/>
    <n v="607506.48"/>
    <n v="607506.48"/>
    <n v="0"/>
    <x v="9"/>
    <x v="1"/>
    <s v="ARCHIVO - Archivo"/>
    <x v="1"/>
    <d v="2020-07-03T00:00:00"/>
    <n v="336"/>
    <n v="435"/>
    <s v="29.0.0.45.0"/>
    <s v="Sin dato"/>
    <x v="1"/>
    <s v="OK"/>
    <s v="DAFYP#MS-ARCHIVOARCHIVO - ArchivoDAFYP#MS - Dirección de administración financiera y presupuestaria"/>
    <x v="1"/>
    <x v="0"/>
  </r>
  <r>
    <x v="0"/>
    <d v="2020-04-01T00:00:00"/>
    <x v="104"/>
    <x v="1"/>
    <s v="80-0025-LPU18"/>
    <s v="ARS"/>
    <n v="5293546.08"/>
    <n v="5293546.08"/>
    <n v="0"/>
    <x v="2"/>
    <x v="1"/>
    <s v="ARCHIVO - Archivo"/>
    <x v="1"/>
    <d v="2020-06-01T00:00:00"/>
    <n v="368"/>
    <n v="429"/>
    <s v="29.0.0.45.0"/>
    <s v="Sin dato"/>
    <x v="1"/>
    <s v="OK"/>
    <s v="DAFYP#MS-ARCHIVOARCHIVO - ArchivoDAFYP#MS - Dirección de administración financiera y presupuestaria"/>
    <x v="1"/>
    <x v="0"/>
  </r>
  <r>
    <x v="0"/>
    <d v="2020-04-01T00:00:00"/>
    <x v="105"/>
    <x v="1"/>
    <s v="80-0025-LPU18"/>
    <s v="ARS"/>
    <n v="4446710.8"/>
    <n v="4446710.8"/>
    <n v="0"/>
    <x v="13"/>
    <x v="1"/>
    <s v="ARCHIVO - Archivo"/>
    <x v="1"/>
    <d v="2020-05-15T00:00:00"/>
    <n v="385"/>
    <n v="429"/>
    <s v="29.0.0.45.0"/>
    <s v="Sin dato"/>
    <x v="1"/>
    <s v="OK"/>
    <s v="DAFYP#MS-ARCHIVOARCHIVO - ArchivoDAFYP#MS - Dirección de administración financiera y presupuestaria"/>
    <x v="1"/>
    <x v="0"/>
  </r>
  <r>
    <x v="0"/>
    <d v="2020-04-02T00:00:00"/>
    <x v="106"/>
    <x v="1"/>
    <s v="80-0025-LPU18"/>
    <s v="ARS"/>
    <n v="2964760.97"/>
    <n v="2964760.97"/>
    <n v="0"/>
    <x v="12"/>
    <x v="1"/>
    <s v="ARCHIVO - Archivo"/>
    <x v="1"/>
    <d v="2020-06-19T00:00:00"/>
    <n v="350"/>
    <n v="428"/>
    <s v="29.0.0.45.0"/>
    <s v="Sin dato"/>
    <x v="1"/>
    <s v="OK"/>
    <s v="DAFYP#MS-ARCHIVOARCHIVO - ArchivoDAFYP#MS - Dirección de administración financiera y presupuestaria"/>
    <x v="1"/>
    <x v="0"/>
  </r>
  <r>
    <x v="0"/>
    <d v="2020-04-03T00:00:00"/>
    <x v="107"/>
    <x v="1"/>
    <s v="80-0025-LPU18"/>
    <s v="ARS"/>
    <n v="1903444.2"/>
    <n v="1903444.2"/>
    <n v="0"/>
    <x v="9"/>
    <x v="1"/>
    <s v="ARCHIVO - Archivo"/>
    <x v="1"/>
    <d v="2020-07-06T00:00:00"/>
    <n v="333"/>
    <n v="427"/>
    <s v="29.0.0.45.0"/>
    <s v="Sin dato"/>
    <x v="1"/>
    <s v="OK"/>
    <s v="DAFYP#MS-ARCHIVOARCHIVO - ArchivoDAFYP#MS - Dirección de administración financiera y presupuestaria"/>
    <x v="1"/>
    <x v="0"/>
  </r>
  <r>
    <x v="0"/>
    <d v="2020-04-03T00:00:00"/>
    <x v="108"/>
    <x v="1"/>
    <s v="80-0025-LPU18"/>
    <s v="ARS"/>
    <n v="481763.88"/>
    <n v="481763.88"/>
    <n v="0"/>
    <x v="9"/>
    <x v="1"/>
    <s v="ARCHIVO - Archivo"/>
    <x v="1"/>
    <d v="2020-06-01T00:00:00"/>
    <n v="368"/>
    <n v="427"/>
    <s v="29.0.0.45.0"/>
    <s v="Sin dato"/>
    <x v="1"/>
    <s v="OK"/>
    <s v="DAFYP#MS-ARCHIVOARCHIVO - ArchivoDAFYP#MS - Dirección de administración financiera y presupuestaria"/>
    <x v="1"/>
    <x v="0"/>
  </r>
  <r>
    <x v="0"/>
    <d v="2020-04-03T00:00:00"/>
    <x v="109"/>
    <x v="1"/>
    <s v="80-0025-LPU18"/>
    <s v="ARS"/>
    <n v="2964760.97"/>
    <n v="2964760.97"/>
    <n v="0"/>
    <x v="12"/>
    <x v="1"/>
    <s v="ARCHIVO - Archivo"/>
    <x v="1"/>
    <d v="2020-07-06T00:00:00"/>
    <n v="333"/>
    <n v="427"/>
    <s v="29.0.0.45.0"/>
    <s v="Sin dato"/>
    <x v="1"/>
    <s v="OK"/>
    <s v="DAFYP#MS-ARCHIVOARCHIVO - ArchivoDAFYP#MS - Dirección de administración financiera y presupuestaria"/>
    <x v="1"/>
    <x v="0"/>
  </r>
  <r>
    <x v="0"/>
    <d v="2020-04-03T00:00:00"/>
    <x v="110"/>
    <x v="1"/>
    <s v="80-0025-LPU18"/>
    <s v="ARS"/>
    <n v="2955008.47"/>
    <n v="2955008.47"/>
    <n v="0"/>
    <x v="12"/>
    <x v="1"/>
    <s v="ARCHIVO - Archivo"/>
    <x v="1"/>
    <d v="2020-05-22T00:00:00"/>
    <n v="378"/>
    <n v="427"/>
    <s v="29.0.0.45.0"/>
    <s v="Sin dato"/>
    <x v="1"/>
    <s v="OK"/>
    <s v="DAFYP#MS-ARCHIVOARCHIVO - ArchivoDAFYP#MS - Dirección de administración financiera y presupuestaria"/>
    <x v="1"/>
    <x v="0"/>
  </r>
  <r>
    <x v="0"/>
    <d v="2020-04-03T00:00:00"/>
    <x v="111"/>
    <x v="1"/>
    <s v="80-0025-LPU18"/>
    <s v="ARS"/>
    <n v="3534138.81"/>
    <n v="3534138.81"/>
    <n v="0"/>
    <x v="2"/>
    <x v="1"/>
    <s v="ARCHIVO - Archivo"/>
    <x v="1"/>
    <d v="2020-06-01T00:00:00"/>
    <n v="368"/>
    <n v="427"/>
    <s v="29.0.0.45.0"/>
    <s v="Sin dato"/>
    <x v="1"/>
    <s v="OK"/>
    <s v="DAFYP#MS-ARCHIVOARCHIVO - ArchivoDAFYP#MS - Dirección de administración financiera y presupuestaria"/>
    <x v="1"/>
    <x v="0"/>
  </r>
  <r>
    <x v="0"/>
    <d v="2020-04-03T00:00:00"/>
    <x v="112"/>
    <x v="1"/>
    <s v="80-0025-LPU18"/>
    <s v="ARS"/>
    <n v="2012352.31"/>
    <n v="2012352.31"/>
    <n v="0"/>
    <x v="2"/>
    <x v="1"/>
    <s v="ARCHIVO - Archivo"/>
    <x v="1"/>
    <d v="2020-06-01T00:00:00"/>
    <n v="368"/>
    <n v="427"/>
    <s v="29.0.0.45.0"/>
    <s v="Sin dato"/>
    <x v="1"/>
    <s v="OK"/>
    <s v="DAFYP#MS-ARCHIVOARCHIVO - ArchivoDAFYP#MS - Dirección de administración financiera y presupuestaria"/>
    <x v="1"/>
    <x v="0"/>
  </r>
  <r>
    <x v="0"/>
    <d v="2020-04-03T00:00:00"/>
    <x v="113"/>
    <x v="1"/>
    <s v="80-0025-LPU18"/>
    <s v="ARS"/>
    <n v="1846118.3999999999"/>
    <n v="1846118.3999999999"/>
    <n v="0"/>
    <x v="2"/>
    <x v="1"/>
    <s v="ARCHIVO - Archivo"/>
    <x v="1"/>
    <d v="2020-05-22T00:00:00"/>
    <n v="378"/>
    <n v="427"/>
    <s v="29.0.0.45.0"/>
    <s v="Sin dato"/>
    <x v="1"/>
    <s v="OK"/>
    <s v="DAFYP#MS-ARCHIVOARCHIVO - ArchivoDAFYP#MS - Dirección de administración financiera y presupuestaria"/>
    <x v="1"/>
    <x v="0"/>
  </r>
  <r>
    <x v="0"/>
    <d v="2020-04-03T00:00:00"/>
    <x v="114"/>
    <x v="1"/>
    <s v="80-0025-LPU18"/>
    <s v="ARS"/>
    <n v="1576320"/>
    <n v="1576320"/>
    <n v="0"/>
    <x v="12"/>
    <x v="1"/>
    <s v="ARCHIVO - Archivo"/>
    <x v="1"/>
    <d v="2020-05-15T00:00:00"/>
    <n v="385"/>
    <n v="427"/>
    <s v="29.0.0.45.0"/>
    <s v="Sin dato"/>
    <x v="1"/>
    <s v="OK"/>
    <s v="DAFYP#MS-ARCHIVOARCHIVO - ArchivoDAFYP#MS - Dirección de administración financiera y presupuestaria"/>
    <x v="1"/>
    <x v="0"/>
  </r>
  <r>
    <x v="0"/>
    <d v="2020-04-03T00:00:00"/>
    <x v="115"/>
    <x v="1"/>
    <s v="80-0025-LPU18"/>
    <s v="ARS"/>
    <n v="1581760"/>
    <n v="1581760"/>
    <n v="0"/>
    <x v="12"/>
    <x v="1"/>
    <s v="ARCHIVO - Archivo"/>
    <x v="1"/>
    <d v="2020-05-15T00:00:00"/>
    <n v="385"/>
    <n v="427"/>
    <s v="29.0.0.45.0"/>
    <s v="Sin dato"/>
    <x v="1"/>
    <s v="OK"/>
    <s v="DAFYP#MS-ARCHIVOARCHIVO - ArchivoDAFYP#MS - Dirección de administración financiera y presupuestaria"/>
    <x v="1"/>
    <x v="0"/>
  </r>
  <r>
    <x v="0"/>
    <d v="2020-04-03T00:00:00"/>
    <x v="116"/>
    <x v="1"/>
    <s v="80-0025-LPU18"/>
    <s v="ARS"/>
    <n v="1582080"/>
    <n v="1582080"/>
    <n v="0"/>
    <x v="12"/>
    <x v="1"/>
    <s v="ARCHIVO - Archivo"/>
    <x v="1"/>
    <d v="2020-05-15T00:00:00"/>
    <n v="385"/>
    <n v="427"/>
    <s v="29.0.0.45.0"/>
    <s v="Sin dato"/>
    <x v="1"/>
    <s v="OK"/>
    <s v="DAFYP#MS-ARCHIVOARCHIVO - ArchivoDAFYP#MS - Dirección de administración financiera y presupuestaria"/>
    <x v="1"/>
    <x v="0"/>
  </r>
  <r>
    <x v="0"/>
    <d v="2020-04-03T00:00:00"/>
    <x v="117"/>
    <x v="0"/>
    <n v="0"/>
    <s v="ARS"/>
    <n v="0"/>
    <n v="0"/>
    <n v="0"/>
    <x v="0"/>
    <x v="0"/>
    <s v="SINSEC - Sin sector interno"/>
    <x v="0"/>
    <d v="2021-05-03T00:00:00"/>
    <n v="32"/>
    <n v="427"/>
    <s v="Sin dato"/>
    <s v="Sin dato"/>
    <x v="0"/>
    <s v="OK"/>
    <s v="OTROSSINSEC - Sin sector internoN/A - No informado"/>
    <x v="0"/>
    <x v="0"/>
  </r>
  <r>
    <x v="0"/>
    <d v="2020-04-03T00:00:00"/>
    <x v="118"/>
    <x v="0"/>
    <n v="0"/>
    <s v="ARS"/>
    <n v="0"/>
    <n v="0"/>
    <n v="0"/>
    <x v="0"/>
    <x v="0"/>
    <s v="SINSEC - Sin sector interno"/>
    <x v="0"/>
    <d v="2021-05-03T00:00:00"/>
    <n v="32"/>
    <n v="427"/>
    <s v="Sin dato"/>
    <s v="Sin dato"/>
    <x v="0"/>
    <s v="OK"/>
    <s v="OTROSSINSEC - Sin sector internoN/A - No informado"/>
    <x v="0"/>
    <x v="0"/>
  </r>
  <r>
    <x v="0"/>
    <d v="2020-04-03T00:00:00"/>
    <x v="119"/>
    <x v="0"/>
    <n v="0"/>
    <s v="ARS"/>
    <n v="0"/>
    <n v="0"/>
    <n v="0"/>
    <x v="0"/>
    <x v="0"/>
    <s v="SINSEC - Sin sector interno"/>
    <x v="0"/>
    <d v="2021-05-03T00:00:00"/>
    <n v="32"/>
    <n v="427"/>
    <s v="Sin dato"/>
    <s v="Sin dato"/>
    <x v="0"/>
    <s v="OK"/>
    <s v="OTROSSINSEC - Sin sector internoN/A - No informado"/>
    <x v="0"/>
    <x v="0"/>
  </r>
  <r>
    <x v="0"/>
    <d v="2020-04-03T00:00:00"/>
    <x v="120"/>
    <x v="1"/>
    <s v="80-0025-LPU18"/>
    <s v="ARS"/>
    <n v="4088360.39"/>
    <n v="4088360.39"/>
    <n v="0"/>
    <x v="12"/>
    <x v="1"/>
    <s v="ARCHIVO - Archivo"/>
    <x v="1"/>
    <d v="2020-07-03T00:00:00"/>
    <n v="336"/>
    <n v="427"/>
    <s v="29.0.0.45.0"/>
    <s v="Sin dato"/>
    <x v="1"/>
    <s v="OK"/>
    <s v="DAFYP#MS-ARCHIVOARCHIVO - ArchivoDAFYP#MS - Dirección de administración financiera y presupuestaria"/>
    <x v="1"/>
    <x v="0"/>
  </r>
  <r>
    <x v="0"/>
    <d v="2020-04-03T00:00:00"/>
    <x v="121"/>
    <x v="1"/>
    <s v="80-0025-LPU18"/>
    <s v="ARS"/>
    <n v="2958665.66"/>
    <n v="2958665.66"/>
    <n v="0"/>
    <x v="12"/>
    <x v="1"/>
    <s v="ARCHIVO - Archivo"/>
    <x v="1"/>
    <d v="2020-07-15T00:00:00"/>
    <n v="324"/>
    <n v="427"/>
    <s v="29.0.0.45.0"/>
    <s v="Sin dato"/>
    <x v="1"/>
    <s v="OK"/>
    <s v="DAFYP#MS-ARCHIVOARCHIVO - ArchivoDAFYP#MS - Dirección de administración financiera y presupuestaria"/>
    <x v="1"/>
    <x v="0"/>
  </r>
  <r>
    <x v="0"/>
    <d v="2020-04-03T00:00:00"/>
    <x v="122"/>
    <x v="1"/>
    <s v="80-0025-LPU18"/>
    <s v="ARS"/>
    <n v="2931033.57"/>
    <n v="2931033.57"/>
    <n v="0"/>
    <x v="12"/>
    <x v="1"/>
    <s v="ARCHIVO - Archivo"/>
    <x v="1"/>
    <d v="2020-05-27T00:00:00"/>
    <n v="373"/>
    <n v="427"/>
    <s v="29.0.0.45.0"/>
    <s v="Sin dato"/>
    <x v="1"/>
    <s v="OK"/>
    <s v="DAFYP#MS-ARCHIVOARCHIVO - ArchivoDAFYP#MS - Dirección de administración financiera y presupuestaria"/>
    <x v="1"/>
    <x v="0"/>
  </r>
  <r>
    <x v="0"/>
    <d v="2020-04-03T00:00:00"/>
    <x v="123"/>
    <x v="1"/>
    <s v="80-0025-LPU18"/>
    <s v="ARS"/>
    <n v="2936722.53"/>
    <n v="2936722.53"/>
    <n v="0"/>
    <x v="12"/>
    <x v="1"/>
    <s v="ARCHIVO - Archivo"/>
    <x v="1"/>
    <d v="2020-05-27T00:00:00"/>
    <n v="373"/>
    <n v="427"/>
    <s v="29.0.0.45.0"/>
    <s v="Sin dato"/>
    <x v="1"/>
    <s v="OK"/>
    <s v="DAFYP#MS-ARCHIVOARCHIVO - ArchivoDAFYP#MS - Dirección de administración financiera y presupuestaria"/>
    <x v="1"/>
    <x v="0"/>
  </r>
  <r>
    <x v="0"/>
    <d v="2020-04-03T00:00:00"/>
    <x v="124"/>
    <x v="1"/>
    <s v="80-0025-LPU18"/>
    <s v="ARS"/>
    <n v="2922093.77"/>
    <n v="2922093.77"/>
    <n v="0"/>
    <x v="12"/>
    <x v="1"/>
    <s v="ARCHIVO - Archivo"/>
    <x v="1"/>
    <d v="2020-05-27T00:00:00"/>
    <n v="373"/>
    <n v="427"/>
    <s v="29.0.0.45.0"/>
    <s v="Sin dato"/>
    <x v="1"/>
    <s v="OK"/>
    <s v="DAFYP#MS-ARCHIVOARCHIVO - ArchivoDAFYP#MS - Dirección de administración financiera y presupuestaria"/>
    <x v="1"/>
    <x v="0"/>
  </r>
  <r>
    <x v="0"/>
    <d v="2020-04-03T00:00:00"/>
    <x v="125"/>
    <x v="1"/>
    <s v="80-0025-LPU18"/>
    <s v="ARS"/>
    <n v="5486698.7999999998"/>
    <n v="5486698.7999999998"/>
    <n v="0"/>
    <x v="13"/>
    <x v="1"/>
    <s v="ARCHIVO - Archivo"/>
    <x v="1"/>
    <d v="2020-05-22T00:00:00"/>
    <n v="378"/>
    <n v="427"/>
    <s v="29.0.0.45.0"/>
    <s v="Sin dato"/>
    <x v="1"/>
    <s v="OK"/>
    <s v="DAFYP#MS-ARCHIVOARCHIVO - ArchivoDAFYP#MS - Dirección de administración financiera y presupuestaria"/>
    <x v="1"/>
    <x v="0"/>
  </r>
  <r>
    <x v="0"/>
    <d v="2020-04-07T00:00:00"/>
    <x v="126"/>
    <x v="1"/>
    <s v="80-0025-LPU18"/>
    <s v="ARS"/>
    <n v="951350.4"/>
    <n v="951350.4"/>
    <n v="0"/>
    <x v="14"/>
    <x v="1"/>
    <s v="ARCHIVO - Archivo"/>
    <x v="1"/>
    <d v="2020-07-03T00:00:00"/>
    <n v="336"/>
    <n v="423"/>
    <s v="29.0.0.45.0"/>
    <s v="Sin dato"/>
    <x v="1"/>
    <s v="OK"/>
    <s v="DAFYP#MS-ARCHIVOARCHIVO - ArchivoDAFYP#MS - Dirección de administración financiera y presupuestaria"/>
    <x v="1"/>
    <x v="0"/>
  </r>
  <r>
    <x v="0"/>
    <d v="2020-04-13T00:00:00"/>
    <x v="127"/>
    <x v="1"/>
    <s v="80-0025-LPU18"/>
    <s v="ARS"/>
    <n v="2006082.04"/>
    <n v="2006082.04"/>
    <n v="0"/>
    <x v="6"/>
    <x v="1"/>
    <s v="ARCHIVO - Archivo"/>
    <x v="1"/>
    <d v="2020-05-15T00:00:00"/>
    <n v="385"/>
    <n v="417"/>
    <s v="29.0.0.45.0"/>
    <s v="Sin dato"/>
    <x v="1"/>
    <s v="OK"/>
    <s v="DAFYP#MS-ARCHIVOARCHIVO - ArchivoDAFYP#MS - Dirección de administración financiera y presupuestaria"/>
    <x v="1"/>
    <x v="0"/>
  </r>
  <r>
    <x v="0"/>
    <d v="2020-04-13T00:00:00"/>
    <x v="128"/>
    <x v="1"/>
    <s v="80-0025-LPU18"/>
    <s v="ARS"/>
    <n v="1552939.64"/>
    <n v="1552939.64"/>
    <n v="0"/>
    <x v="1"/>
    <x v="1"/>
    <s v="ARCHIVO - Archivo"/>
    <x v="1"/>
    <d v="2020-07-15T00:00:00"/>
    <n v="324"/>
    <n v="417"/>
    <s v="29.0.0.45.0"/>
    <s v="Sin dato"/>
    <x v="1"/>
    <s v="OK"/>
    <s v="DAFYP#MS-ARCHIVOARCHIVO - ArchivoDAFYP#MS - Dirección de administración financiera y presupuestaria"/>
    <x v="1"/>
    <x v="0"/>
  </r>
  <r>
    <x v="0"/>
    <d v="2020-04-13T00:00:00"/>
    <x v="129"/>
    <x v="1"/>
    <s v="80-0025-LPU18"/>
    <s v="ARS"/>
    <n v="2688735.24"/>
    <n v="2688735.24"/>
    <n v="0"/>
    <x v="2"/>
    <x v="1"/>
    <s v="ARCHIVO - Archivo"/>
    <x v="1"/>
    <d v="2020-06-01T00:00:00"/>
    <n v="368"/>
    <n v="417"/>
    <s v="29.0.0.45.0"/>
    <s v="Sin dato"/>
    <x v="1"/>
    <s v="OK"/>
    <s v="DAFYP#MS-ARCHIVOARCHIVO - ArchivoDAFYP#MS - Dirección de administración financiera y presupuestaria"/>
    <x v="1"/>
    <x v="0"/>
  </r>
  <r>
    <x v="0"/>
    <d v="2020-04-13T00:00:00"/>
    <x v="130"/>
    <x v="1"/>
    <s v="80-0025-LPU18"/>
    <s v="ARS"/>
    <n v="673655.3"/>
    <n v="673655.3"/>
    <n v="0"/>
    <x v="2"/>
    <x v="1"/>
    <s v="ARCHIVO - Archivo"/>
    <x v="1"/>
    <d v="2020-06-17T00:00:00"/>
    <n v="352"/>
    <n v="417"/>
    <s v="29.0.0.45.0"/>
    <s v="Sin dato"/>
    <x v="1"/>
    <s v="OK"/>
    <s v="DAFYP#MS-ARCHIVOARCHIVO - ArchivoDAFYP#MS - Dirección de administración financiera y presupuestaria"/>
    <x v="1"/>
    <x v="0"/>
  </r>
  <r>
    <x v="0"/>
    <d v="2020-04-13T00:00:00"/>
    <x v="131"/>
    <x v="1"/>
    <s v="80-0025-LPU18"/>
    <s v="ARS"/>
    <n v="3525930.6"/>
    <n v="3525930.6"/>
    <n v="0"/>
    <x v="2"/>
    <x v="1"/>
    <s v="ARCHIVO - Archivo"/>
    <x v="1"/>
    <d v="2020-06-01T00:00:00"/>
    <n v="368"/>
    <n v="417"/>
    <s v="29.0.0.45.0"/>
    <s v="Sin dato"/>
    <x v="1"/>
    <s v="OK"/>
    <s v="DAFYP#MS-ARCHIVOARCHIVO - ArchivoDAFYP#MS - Dirección de administración financiera y presupuestaria"/>
    <x v="1"/>
    <x v="0"/>
  </r>
  <r>
    <x v="0"/>
    <d v="2020-04-13T00:00:00"/>
    <x v="132"/>
    <x v="1"/>
    <s v="80-0025-LPU18"/>
    <s v="ARS"/>
    <n v="1111193.82"/>
    <n v="1111193.82"/>
    <n v="0"/>
    <x v="1"/>
    <x v="1"/>
    <s v="ARCHIVO - Archivo"/>
    <x v="1"/>
    <d v="2020-07-13T00:00:00"/>
    <n v="326"/>
    <n v="417"/>
    <s v="29.0.0.45.0"/>
    <s v="Sin dato"/>
    <x v="1"/>
    <s v="OK"/>
    <s v="DAFYP#MS-ARCHIVOARCHIVO - ArchivoDAFYP#MS - Dirección de administración financiera y presupuestaria"/>
    <x v="1"/>
    <x v="0"/>
  </r>
  <r>
    <x v="0"/>
    <d v="2020-04-13T00:00:00"/>
    <x v="133"/>
    <x v="1"/>
    <s v="80-0025-LPU18"/>
    <s v="ARS"/>
    <n v="1673911.52"/>
    <n v="1673911.52"/>
    <n v="0"/>
    <x v="18"/>
    <x v="1"/>
    <s v="ARCHIVO - Archivo"/>
    <x v="1"/>
    <d v="2020-06-22T00:00:00"/>
    <n v="347"/>
    <n v="417"/>
    <s v="29.0.0.45.0"/>
    <s v="Sin dato"/>
    <x v="1"/>
    <s v="OK"/>
    <s v="DAFYP#MS-ARCHIVOARCHIVO - ArchivoDAFYP#MS - Dirección de administración financiera y presupuestaria"/>
    <x v="1"/>
    <x v="0"/>
  </r>
  <r>
    <x v="0"/>
    <d v="2020-04-13T00:00:00"/>
    <x v="134"/>
    <x v="1"/>
    <s v="80-0025-LPU18"/>
    <s v="ARS"/>
    <n v="1436969.8"/>
    <n v="1436969.8"/>
    <n v="0"/>
    <x v="18"/>
    <x v="1"/>
    <s v="ARCHIVO - Archivo"/>
    <x v="1"/>
    <d v="2020-06-19T00:00:00"/>
    <n v="350"/>
    <n v="417"/>
    <s v="29.0.0.45.0"/>
    <s v="Sin dato"/>
    <x v="1"/>
    <s v="OK"/>
    <s v="DAFYP#MS-ARCHIVOARCHIVO - ArchivoDAFYP#MS - Dirección de administración financiera y presupuestaria"/>
    <x v="1"/>
    <x v="0"/>
  </r>
  <r>
    <x v="0"/>
    <d v="2020-04-13T00:00:00"/>
    <x v="135"/>
    <x v="1"/>
    <s v="80-0025-LPU18"/>
    <s v="ARS"/>
    <n v="2746555.04"/>
    <n v="2746555.04"/>
    <n v="0"/>
    <x v="18"/>
    <x v="1"/>
    <s v="ARCHIVO - Archivo"/>
    <x v="1"/>
    <d v="2020-06-22T00:00:00"/>
    <n v="347"/>
    <n v="417"/>
    <s v="29.0.0.45.0"/>
    <s v="Sin dato"/>
    <x v="1"/>
    <s v="OK"/>
    <s v="DAFYP#MS-ARCHIVOARCHIVO - ArchivoDAFYP#MS - Dirección de administración financiera y presupuestaria"/>
    <x v="1"/>
    <x v="0"/>
  </r>
  <r>
    <x v="0"/>
    <d v="2020-04-15T00:00:00"/>
    <x v="136"/>
    <x v="1"/>
    <s v="80-0025-LPU18"/>
    <s v="ARS"/>
    <n v="974194.65"/>
    <n v="974194.65"/>
    <n v="0"/>
    <x v="14"/>
    <x v="1"/>
    <s v="ARCHIVO - Archivo"/>
    <x v="1"/>
    <d v="2020-08-03T00:00:00"/>
    <n v="305"/>
    <n v="415"/>
    <s v="29.0.0.45.0"/>
    <s v="Sin dato"/>
    <x v="1"/>
    <s v="OK"/>
    <s v="DAFYP#MS-ARCHIVOARCHIVO - ArchivoDAFYP#MS - Dirección de administración financiera y presupuestaria"/>
    <x v="1"/>
    <x v="0"/>
  </r>
  <r>
    <x v="0"/>
    <d v="2020-04-15T00:00:00"/>
    <x v="137"/>
    <x v="1"/>
    <s v="80-0004-LPU18"/>
    <s v="ARS"/>
    <n v="458606.25"/>
    <n v="458606.25"/>
    <n v="0"/>
    <x v="4"/>
    <x v="9"/>
    <s v="TESORERIA - Tesorería"/>
    <x v="4"/>
    <d v="2020-11-24T00:00:00"/>
    <n v="192"/>
    <n v="415"/>
    <s v="Varios"/>
    <s v="Sin dato"/>
    <x v="3"/>
    <s v="OK"/>
    <s v="MARAALVAREZTESORERIA - TesoreríaDTYC#MS - Dirección de tesoreria y contabilidad"/>
    <x v="1"/>
    <x v="0"/>
  </r>
  <r>
    <x v="0"/>
    <d v="2020-04-20T00:00:00"/>
    <x v="138"/>
    <x v="1"/>
    <s v="80-0025-LPU18"/>
    <s v="ARS"/>
    <n v="1270717.6000000001"/>
    <n v="1270717.6000000001"/>
    <n v="0"/>
    <x v="13"/>
    <x v="1"/>
    <s v="ARCHIVO - Archivo"/>
    <x v="1"/>
    <d v="2020-06-01T00:00:00"/>
    <n v="368"/>
    <n v="410"/>
    <s v="29.0.0.45.0"/>
    <s v="Sin dato"/>
    <x v="1"/>
    <s v="OK"/>
    <s v="DAFYP#MS-ARCHIVOARCHIVO - ArchivoDAFYP#MS - Dirección de administración financiera y presupuestaria"/>
    <x v="1"/>
    <x v="0"/>
  </r>
  <r>
    <x v="0"/>
    <d v="2020-04-20T00:00:00"/>
    <x v="139"/>
    <x v="1"/>
    <s v="80-0025-LPU18"/>
    <s v="ARS"/>
    <n v="6063490.2000000002"/>
    <n v="6063490.2000000002"/>
    <s v="80-1127-OC19"/>
    <x v="8"/>
    <x v="1"/>
    <s v="ARCHIVO - Archivo"/>
    <x v="1"/>
    <d v="2020-05-22T00:00:00"/>
    <n v="378"/>
    <n v="410"/>
    <s v="29.0.0.45.0"/>
    <n v="151951054"/>
    <x v="1"/>
    <s v="OK"/>
    <s v="DAFYP#MS-ARCHIVOARCHIVO - ArchivoDAFYP#MS - Dirección de administración financiera y presupuestaria"/>
    <x v="1"/>
    <x v="0"/>
  </r>
  <r>
    <x v="0"/>
    <d v="2020-04-20T00:00:00"/>
    <x v="140"/>
    <x v="1"/>
    <n v="43862"/>
    <s v="ARS"/>
    <n v="13200000"/>
    <n v="13200000"/>
    <s v="NO-2020-26438991-APN-SSGA#MS"/>
    <x v="19"/>
    <x v="10"/>
    <s v="DESPACHO_DGA - Despacho - dirección general de administración"/>
    <x v="6"/>
    <d v="2021-04-14T00:00:00"/>
    <n v="51"/>
    <n v="410"/>
    <s v="Sin dato"/>
    <s v="Sin dato"/>
    <x v="4"/>
    <s v="OK"/>
    <s v="ALEOTTADESPACHO_DGA - Despacho - dirección general de administraciónDGA#MS - Dirección general de administración"/>
    <x v="0"/>
    <x v="0"/>
  </r>
  <r>
    <x v="0"/>
    <d v="2020-04-24T00:00:00"/>
    <x v="141"/>
    <x v="1"/>
    <s v="80-0025-OC19"/>
    <s v="ARS"/>
    <n v="1348530.86"/>
    <n v="1348530.86"/>
    <n v="0"/>
    <x v="2"/>
    <x v="1"/>
    <s v="ARCHIVO - Archivo"/>
    <x v="1"/>
    <d v="2020-07-08T00:00:00"/>
    <n v="331"/>
    <n v="406"/>
    <s v="Sin dato"/>
    <s v="Sin dato"/>
    <x v="1"/>
    <s v="OK"/>
    <s v="DAFYP#MS-ARCHIVOARCHIVO - ArchivoDAFYP#MS - Dirección de administración financiera y presupuestaria"/>
    <x v="1"/>
    <x v="0"/>
  </r>
  <r>
    <x v="0"/>
    <d v="2020-04-24T00:00:00"/>
    <x v="142"/>
    <x v="1"/>
    <s v="80-0025-LPU18"/>
    <s v="ARS"/>
    <n v="3219700"/>
    <n v="3219700"/>
    <n v="0"/>
    <x v="2"/>
    <x v="1"/>
    <s v="ARCHIVO - Archivo"/>
    <x v="1"/>
    <d v="2020-06-16T00:00:00"/>
    <n v="353"/>
    <n v="406"/>
    <s v="29.0.0.45.0"/>
    <s v="Sin dato"/>
    <x v="1"/>
    <s v="OK"/>
    <s v="DAFYP#MS-ARCHIVOARCHIVO - ArchivoDAFYP#MS - Dirección de administración financiera y presupuestaria"/>
    <x v="1"/>
    <x v="0"/>
  </r>
  <r>
    <x v="0"/>
    <d v="2020-04-24T00:00:00"/>
    <x v="143"/>
    <x v="1"/>
    <s v="80-0025-LPU18"/>
    <s v="ARS"/>
    <n v="6627637.9199999999"/>
    <n v="6627637.9199999999"/>
    <n v="0"/>
    <x v="2"/>
    <x v="1"/>
    <s v="ARCHIVO - Archivo"/>
    <x v="1"/>
    <d v="2020-06-16T00:00:00"/>
    <n v="353"/>
    <n v="406"/>
    <s v="29.0.0.45.0"/>
    <s v="Sin dato"/>
    <x v="1"/>
    <s v="OK"/>
    <s v="DAFYP#MS-ARCHIVOARCHIVO - ArchivoDAFYP#MS - Dirección de administración financiera y presupuestaria"/>
    <x v="1"/>
    <x v="0"/>
  </r>
  <r>
    <x v="0"/>
    <d v="2020-04-24T00:00:00"/>
    <x v="144"/>
    <x v="1"/>
    <s v="80-0025-LPU18"/>
    <s v="ARS"/>
    <n v="6605782.5599999996"/>
    <n v="6605782.5599999996"/>
    <n v="0"/>
    <x v="2"/>
    <x v="1"/>
    <s v="ARCHIVO - Archivo"/>
    <x v="1"/>
    <d v="2020-07-02T00:00:00"/>
    <n v="337"/>
    <n v="406"/>
    <s v="29.0.0.45.0"/>
    <s v="Sin dato"/>
    <x v="1"/>
    <s v="OK"/>
    <s v="DAFYP#MS-ARCHIVOARCHIVO - ArchivoDAFYP#MS - Dirección de administración financiera y presupuestaria"/>
    <x v="1"/>
    <x v="0"/>
  </r>
  <r>
    <x v="0"/>
    <d v="2020-04-27T00:00:00"/>
    <x v="145"/>
    <x v="1"/>
    <s v="80-0025-LPU18"/>
    <s v="ARS"/>
    <n v="715873.18"/>
    <n v="715873.18"/>
    <n v="0"/>
    <x v="1"/>
    <x v="1"/>
    <s v="ARCHIVO - Archivo"/>
    <x v="1"/>
    <d v="2020-07-02T00:00:00"/>
    <n v="337"/>
    <n v="403"/>
    <s v="29.0.0.45.0"/>
    <s v="Sin dato"/>
    <x v="1"/>
    <s v="OK"/>
    <s v="DAFYP#MS-ARCHIVOARCHIVO - ArchivoDAFYP#MS - Dirección de administración financiera y presupuestaria"/>
    <x v="1"/>
    <x v="0"/>
  </r>
  <r>
    <x v="0"/>
    <d v="2020-04-27T00:00:00"/>
    <x v="146"/>
    <x v="1"/>
    <s v="80-0025-LPU18"/>
    <s v="ARS"/>
    <n v="527421.07999999996"/>
    <n v="527421.07999999996"/>
    <n v="0"/>
    <x v="1"/>
    <x v="1"/>
    <s v="ARCHIVO - Archivo"/>
    <x v="1"/>
    <d v="2020-07-20T00:00:00"/>
    <n v="319"/>
    <n v="403"/>
    <s v="29.0.0.45.0"/>
    <s v="Sin dato"/>
    <x v="1"/>
    <s v="OK"/>
    <s v="DAFYP#MS-ARCHIVOARCHIVO - ArchivoDAFYP#MS - Dirección de administración financiera y presupuestaria"/>
    <x v="1"/>
    <x v="0"/>
  </r>
  <r>
    <x v="0"/>
    <d v="2020-04-27T00:00:00"/>
    <x v="147"/>
    <x v="1"/>
    <s v="80-0025-LPU18"/>
    <s v="ARS"/>
    <n v="1707991.74"/>
    <n v="1707991.74"/>
    <n v="0"/>
    <x v="1"/>
    <x v="1"/>
    <s v="ARCHIVO - Archivo"/>
    <x v="1"/>
    <d v="2020-07-17T00:00:00"/>
    <n v="322"/>
    <n v="403"/>
    <s v="29.0.0.45.0"/>
    <s v="Sin dato"/>
    <x v="1"/>
    <s v="OK"/>
    <s v="DAFYP#MS-ARCHIVOARCHIVO - ArchivoDAFYP#MS - Dirección de administración financiera y presupuestaria"/>
    <x v="1"/>
    <x v="0"/>
  </r>
  <r>
    <x v="0"/>
    <d v="2020-04-27T00:00:00"/>
    <x v="148"/>
    <x v="1"/>
    <s v="80-0025-LPU18"/>
    <s v="ARS"/>
    <n v="3340363.32"/>
    <n v="3340363.32"/>
    <n v="0"/>
    <x v="1"/>
    <x v="1"/>
    <s v="ARCHIVO - Archivo"/>
    <x v="1"/>
    <d v="2020-05-15T00:00:00"/>
    <n v="385"/>
    <n v="403"/>
    <s v="29.0.0.45.0"/>
    <s v="Sin dato"/>
    <x v="1"/>
    <s v="OK"/>
    <s v="DAFYP#MS-ARCHIVOARCHIVO - ArchivoDAFYP#MS - Dirección de administración financiera y presupuestaria"/>
    <x v="1"/>
    <x v="0"/>
  </r>
  <r>
    <x v="0"/>
    <d v="2020-04-27T00:00:00"/>
    <x v="149"/>
    <x v="1"/>
    <s v="80-0025-LPU18"/>
    <s v="ARS"/>
    <n v="4442101.92"/>
    <n v="4442101.92"/>
    <n v="0"/>
    <x v="2"/>
    <x v="1"/>
    <s v="ARCHIVO - Archivo"/>
    <x v="1"/>
    <d v="2020-06-12T00:00:00"/>
    <n v="357"/>
    <n v="403"/>
    <s v="29.0.0.45.0"/>
    <s v="Sin dato"/>
    <x v="1"/>
    <s v="OK"/>
    <s v="DAFYP#MS-ARCHIVOARCHIVO - ArchivoDAFYP#MS - Dirección de administración financiera y presupuestaria"/>
    <x v="1"/>
    <x v="0"/>
  </r>
  <r>
    <x v="0"/>
    <d v="2020-04-27T00:00:00"/>
    <x v="150"/>
    <x v="1"/>
    <s v="80-0025-LPU18"/>
    <s v="ARS"/>
    <n v="2156550"/>
    <n v="2156550"/>
    <n v="0"/>
    <x v="2"/>
    <x v="1"/>
    <s v="ARCHIVO - Archivo"/>
    <x v="1"/>
    <d v="2020-06-23T00:00:00"/>
    <n v="346"/>
    <n v="403"/>
    <s v="29.0.0.45.0"/>
    <s v="Sin dato"/>
    <x v="1"/>
    <s v="OK"/>
    <s v="DAFYP#MS-ARCHIVOARCHIVO - ArchivoDAFYP#MS - Dirección de administración financiera y presupuestaria"/>
    <x v="1"/>
    <x v="0"/>
  </r>
  <r>
    <x v="0"/>
    <d v="2020-04-27T00:00:00"/>
    <x v="151"/>
    <x v="1"/>
    <s v="80-0025-LPU18"/>
    <s v="ARS"/>
    <n v="1678212"/>
    <n v="1678212"/>
    <n v="0"/>
    <x v="1"/>
    <x v="1"/>
    <s v="ARCHIVO - Archivo"/>
    <x v="1"/>
    <d v="2020-07-13T00:00:00"/>
    <n v="326"/>
    <n v="403"/>
    <s v="29.0.0.45.0"/>
    <s v="Sin dato"/>
    <x v="1"/>
    <s v="OK"/>
    <s v="DAFYP#MS-ARCHIVOARCHIVO - ArchivoDAFYP#MS - Dirección de administración financiera y presupuestaria"/>
    <x v="1"/>
    <x v="0"/>
  </r>
  <r>
    <x v="0"/>
    <d v="2020-04-27T00:00:00"/>
    <x v="152"/>
    <x v="1"/>
    <s v="80-0025-LPU18"/>
    <s v="ARS"/>
    <n v="1070707.56"/>
    <n v="1070707.56"/>
    <n v="0"/>
    <x v="1"/>
    <x v="1"/>
    <s v="ARCHIVO - Archivo"/>
    <x v="1"/>
    <d v="2020-07-06T00:00:00"/>
    <n v="333"/>
    <n v="403"/>
    <s v="29.0.0.45.0"/>
    <s v="Sin dato"/>
    <x v="1"/>
    <s v="OK"/>
    <s v="DAFYP#MS-ARCHIVOARCHIVO - ArchivoDAFYP#MS - Dirección de administración financiera y presupuestaria"/>
    <x v="1"/>
    <x v="0"/>
  </r>
  <r>
    <x v="0"/>
    <d v="2020-04-28T00:00:00"/>
    <x v="153"/>
    <x v="1"/>
    <s v="80-0025-LPU18"/>
    <s v="ARS"/>
    <n v="1695942.28"/>
    <n v="1695942.28"/>
    <n v="0"/>
    <x v="1"/>
    <x v="1"/>
    <s v="ARCHIVO - Archivo"/>
    <x v="1"/>
    <d v="2020-06-26T00:00:00"/>
    <n v="343"/>
    <n v="402"/>
    <s v="29.0.0.45.0"/>
    <s v="Sin dato"/>
    <x v="1"/>
    <s v="OK"/>
    <s v="DAFYP#MS-ARCHIVOARCHIVO - ArchivoDAFYP#MS - Dirección de administración financiera y presupuestaria"/>
    <x v="1"/>
    <x v="0"/>
  </r>
  <r>
    <x v="0"/>
    <d v="2020-04-28T00:00:00"/>
    <x v="154"/>
    <x v="1"/>
    <s v="80-0025-LPU18"/>
    <s v="ARS"/>
    <n v="3748568.56"/>
    <n v="3748568.56"/>
    <n v="0"/>
    <x v="1"/>
    <x v="1"/>
    <s v="ARCHIVO - Archivo"/>
    <x v="1"/>
    <d v="2020-07-13T00:00:00"/>
    <n v="326"/>
    <n v="402"/>
    <s v="29.0.0.45.0"/>
    <s v="Sin dato"/>
    <x v="1"/>
    <s v="OK"/>
    <s v="DAFYP#MS-ARCHIVOARCHIVO - ArchivoDAFYP#MS - Dirección de administración financiera y presupuestaria"/>
    <x v="1"/>
    <x v="0"/>
  </r>
  <r>
    <x v="0"/>
    <d v="2020-04-29T00:00:00"/>
    <x v="155"/>
    <x v="1"/>
    <s v="80-0025-LPU18"/>
    <s v="ARS"/>
    <n v="2649566.7000000002"/>
    <n v="2649566.7000000002"/>
    <n v="0"/>
    <x v="1"/>
    <x v="1"/>
    <s v="ARCHIVO - Archivo"/>
    <x v="1"/>
    <d v="2020-07-03T00:00:00"/>
    <n v="336"/>
    <n v="401"/>
    <s v="29.0.0.45.0"/>
    <s v="Sin dato"/>
    <x v="1"/>
    <s v="OK"/>
    <s v="DAFYP#MS-ARCHIVOARCHIVO - ArchivoDAFYP#MS - Dirección de administración financiera y presupuestaria"/>
    <x v="1"/>
    <x v="0"/>
  </r>
  <r>
    <x v="0"/>
    <d v="2020-04-30T00:00:00"/>
    <x v="156"/>
    <x v="1"/>
    <s v="80-0025-LPU18"/>
    <s v="ARS"/>
    <n v="2250362.8799999999"/>
    <n v="2250362.8799999999"/>
    <n v="0"/>
    <x v="1"/>
    <x v="1"/>
    <s v="ARCHIVO - Archivo"/>
    <x v="1"/>
    <d v="2020-05-15T00:00:00"/>
    <n v="385"/>
    <n v="400"/>
    <s v="29.0.0.45.0"/>
    <s v="Sin dato"/>
    <x v="1"/>
    <s v="OK"/>
    <s v="DAFYP#MS-ARCHIVOARCHIVO - ArchivoDAFYP#MS - Dirección de administración financiera y presupuestaria"/>
    <x v="1"/>
    <x v="0"/>
  </r>
  <r>
    <x v="0"/>
    <d v="2020-04-30T00:00:00"/>
    <x v="157"/>
    <x v="1"/>
    <s v="80-0004-LPU18"/>
    <s v="ARS"/>
    <n v="31483855.07"/>
    <n v="31483855.07"/>
    <n v="0"/>
    <x v="5"/>
    <x v="5"/>
    <s v="TESORERIA - Tesorería"/>
    <x v="4"/>
    <d v="2020-09-23T00:00:00"/>
    <n v="254"/>
    <n v="400"/>
    <s v="Varios"/>
    <s v="Sin dato"/>
    <x v="3"/>
    <s v="OK"/>
    <s v="LCOURREGESTESORERIA - TesoreríaDTYC#MS - Dirección de tesoreria y contabilidad"/>
    <x v="1"/>
    <x v="0"/>
  </r>
  <r>
    <x v="0"/>
    <d v="2020-05-04T00:00:00"/>
    <x v="158"/>
    <x v="1"/>
    <s v="80-0025-LPU18"/>
    <s v="ARS"/>
    <n v="27843858"/>
    <n v="27843858"/>
    <n v="0"/>
    <x v="10"/>
    <x v="1"/>
    <s v="ARCHIVO - Archivo"/>
    <x v="1"/>
    <d v="2020-06-01T00:00:00"/>
    <n v="368"/>
    <n v="396"/>
    <s v="29.0.0.45.0"/>
    <s v="Sin dato"/>
    <x v="1"/>
    <s v="OK"/>
    <s v="DAFYP#MS-ARCHIVOARCHIVO - ArchivoDAFYP#MS - Dirección de administración financiera y presupuestaria"/>
    <x v="1"/>
    <x v="0"/>
  </r>
  <r>
    <x v="0"/>
    <d v="2020-05-06T00:00:00"/>
    <x v="159"/>
    <x v="1"/>
    <s v="80-0025-LPU18"/>
    <s v="ARS"/>
    <n v="29402820"/>
    <n v="29402820"/>
    <n v="0"/>
    <x v="1"/>
    <x v="1"/>
    <s v="ARCHIVO - Archivo"/>
    <x v="1"/>
    <d v="2020-06-22T00:00:00"/>
    <n v="347"/>
    <n v="394"/>
    <s v="29.0.0.45.0"/>
    <s v="Sin dato"/>
    <x v="1"/>
    <s v="OK"/>
    <s v="DAFYP#MS-ARCHIVOARCHIVO - ArchivoDAFYP#MS - Dirección de administración financiera y presupuestaria"/>
    <x v="1"/>
    <x v="0"/>
  </r>
  <r>
    <x v="0"/>
    <d v="2020-05-06T00:00:00"/>
    <x v="160"/>
    <x v="1"/>
    <s v="80-0025-LPU18"/>
    <s v="ARS"/>
    <n v="571835.88"/>
    <n v="571835.88"/>
    <n v="0"/>
    <x v="1"/>
    <x v="1"/>
    <s v="ARCHIVO - Archivo"/>
    <x v="1"/>
    <d v="2020-07-14T00:00:00"/>
    <n v="325"/>
    <n v="394"/>
    <s v="29.0.0.45.0"/>
    <s v="Sin dato"/>
    <x v="1"/>
    <s v="OK"/>
    <s v="DAFYP#MS-ARCHIVOARCHIVO - ArchivoDAFYP#MS - Dirección de administración financiera y presupuestaria"/>
    <x v="1"/>
    <x v="0"/>
  </r>
  <r>
    <x v="0"/>
    <d v="2020-05-06T00:00:00"/>
    <x v="161"/>
    <x v="1"/>
    <s v="80-0025-LPU18"/>
    <s v="ARS"/>
    <n v="2969311.5"/>
    <n v="2969311.5"/>
    <n v="0"/>
    <x v="1"/>
    <x v="1"/>
    <s v="ARCHIVO - Archivo"/>
    <x v="1"/>
    <d v="2020-06-26T00:00:00"/>
    <n v="343"/>
    <n v="394"/>
    <s v="29.0.0.45.0"/>
    <s v="Sin dato"/>
    <x v="1"/>
    <s v="OK"/>
    <s v="DAFYP#MS-ARCHIVOARCHIVO - ArchivoDAFYP#MS - Dirección de administración financiera y presupuestaria"/>
    <x v="1"/>
    <x v="0"/>
  </r>
  <r>
    <x v="0"/>
    <d v="2020-05-06T00:00:00"/>
    <x v="162"/>
    <x v="1"/>
    <s v="80-0025-LPU18"/>
    <s v="ARS"/>
    <n v="1523117.64"/>
    <n v="1523117.64"/>
    <n v="0"/>
    <x v="1"/>
    <x v="1"/>
    <s v="ARCHIVO - Archivo"/>
    <x v="1"/>
    <d v="2020-07-15T00:00:00"/>
    <n v="324"/>
    <n v="394"/>
    <s v="29.0.0.45.0"/>
    <s v="Sin dato"/>
    <x v="1"/>
    <s v="OK"/>
    <s v="DAFYP#MS-ARCHIVOARCHIVO - ArchivoDAFYP#MS - Dirección de administración financiera y presupuestaria"/>
    <x v="1"/>
    <x v="0"/>
  </r>
  <r>
    <x v="0"/>
    <d v="2020-05-06T00:00:00"/>
    <x v="163"/>
    <x v="1"/>
    <s v="80-0025-LPU18"/>
    <s v="ARS"/>
    <n v="1071531.22"/>
    <n v="1071531.22"/>
    <n v="0"/>
    <x v="1"/>
    <x v="1"/>
    <s v="ARCHIVO - Archivo"/>
    <x v="1"/>
    <d v="2020-07-08T00:00:00"/>
    <n v="331"/>
    <n v="394"/>
    <s v="29.0.0.45.0"/>
    <s v="Sin dato"/>
    <x v="1"/>
    <s v="OK"/>
    <s v="DAFYP#MS-ARCHIVOARCHIVO - ArchivoDAFYP#MS - Dirección de administración financiera y presupuestaria"/>
    <x v="1"/>
    <x v="0"/>
  </r>
  <r>
    <x v="0"/>
    <d v="2020-05-06T00:00:00"/>
    <x v="164"/>
    <x v="1"/>
    <s v="80-0025-LPU18"/>
    <s v="ARS"/>
    <n v="2943098.48"/>
    <n v="2943098.48"/>
    <n v="0"/>
    <x v="13"/>
    <x v="1"/>
    <s v="ARCHIVO - Archivo"/>
    <x v="1"/>
    <d v="2020-06-19T00:00:00"/>
    <n v="350"/>
    <n v="394"/>
    <s v="29.0.0.45.0"/>
    <s v="Sin dato"/>
    <x v="1"/>
    <s v="OK"/>
    <s v="DAFYP#MS-ARCHIVOARCHIVO - ArchivoDAFYP#MS - Dirección de administración financiera y presupuestaria"/>
    <x v="1"/>
    <x v="0"/>
  </r>
  <r>
    <x v="0"/>
    <d v="2020-05-07T00:00:00"/>
    <x v="165"/>
    <x v="1"/>
    <s v="80-0025-LPU18"/>
    <s v="ARS"/>
    <n v="1828640"/>
    <n v="1828640"/>
    <n v="0"/>
    <x v="2"/>
    <x v="1"/>
    <s v="ARCHIVO - Archivo"/>
    <x v="1"/>
    <d v="2020-06-16T00:00:00"/>
    <n v="353"/>
    <n v="393"/>
    <s v="29.0.0.45.0"/>
    <s v="Sin dato"/>
    <x v="1"/>
    <s v="OK"/>
    <s v="DAFYP#MS-ARCHIVOARCHIVO - ArchivoDAFYP#MS - Dirección de administración financiera y presupuestaria"/>
    <x v="1"/>
    <x v="0"/>
  </r>
  <r>
    <x v="0"/>
    <d v="2020-05-07T00:00:00"/>
    <x v="166"/>
    <x v="1"/>
    <s v="80-0025-LPU18"/>
    <s v="ARS"/>
    <n v="1651200"/>
    <n v="1651200"/>
    <n v="0"/>
    <x v="9"/>
    <x v="1"/>
    <s v="ARCHIVO - Archivo"/>
    <x v="1"/>
    <d v="2020-06-29T00:00:00"/>
    <n v="340"/>
    <n v="393"/>
    <s v="29.0.0.45.0"/>
    <s v="Sin dato"/>
    <x v="1"/>
    <s v="OK"/>
    <s v="DAFYP#MS-ARCHIVOARCHIVO - ArchivoDAFYP#MS - Dirección de administración financiera y presupuestaria"/>
    <x v="1"/>
    <x v="0"/>
  </r>
  <r>
    <x v="0"/>
    <d v="2020-05-07T00:00:00"/>
    <x v="167"/>
    <x v="1"/>
    <s v="80-0025-LPU18"/>
    <s v="ARS"/>
    <n v="1651200"/>
    <n v="1651200"/>
    <n v="0"/>
    <x v="9"/>
    <x v="1"/>
    <s v="ARCHIVO - Archivo"/>
    <x v="1"/>
    <d v="2020-06-29T00:00:00"/>
    <n v="340"/>
    <n v="393"/>
    <s v="29.0.0.45.0"/>
    <s v="Sin dato"/>
    <x v="1"/>
    <s v="OK"/>
    <s v="DAFYP#MS-ARCHIVOARCHIVO - ArchivoDAFYP#MS - Dirección de administración financiera y presupuestaria"/>
    <x v="1"/>
    <x v="0"/>
  </r>
  <r>
    <x v="0"/>
    <d v="2020-05-07T00:00:00"/>
    <x v="168"/>
    <x v="1"/>
    <s v="80-0025-LPU18"/>
    <s v="ARS"/>
    <n v="3254963.4"/>
    <n v="3254963.4"/>
    <s v="80-1127-OC19"/>
    <x v="8"/>
    <x v="1"/>
    <s v="ARCHIVO - Archivo"/>
    <x v="1"/>
    <d v="2020-06-19T00:00:00"/>
    <n v="350"/>
    <n v="393"/>
    <s v="29.0.0.45.0"/>
    <n v="151951054"/>
    <x v="1"/>
    <s v="OK"/>
    <s v="DAFYP#MS-ARCHIVOARCHIVO - ArchivoDAFYP#MS - Dirección de administración financiera y presupuestaria"/>
    <x v="1"/>
    <x v="0"/>
  </r>
  <r>
    <x v="0"/>
    <d v="2020-05-08T00:00:00"/>
    <x v="169"/>
    <x v="1"/>
    <s v="80-0025-LPU18"/>
    <s v="ARS"/>
    <n v="696633"/>
    <n v="696633"/>
    <n v="0"/>
    <x v="9"/>
    <x v="1"/>
    <s v="ARCHIVO - Archivo"/>
    <x v="1"/>
    <d v="2020-06-29T00:00:00"/>
    <n v="340"/>
    <n v="392"/>
    <s v="29.0.0.45.0"/>
    <s v="Sin dato"/>
    <x v="1"/>
    <s v="OK"/>
    <s v="DAFYP#MS-ARCHIVOARCHIVO - ArchivoDAFYP#MS - Dirección de administración financiera y presupuestaria"/>
    <x v="1"/>
    <x v="0"/>
  </r>
  <r>
    <x v="0"/>
    <d v="2020-05-08T00:00:00"/>
    <x v="170"/>
    <x v="1"/>
    <s v="80-0025-LPU18"/>
    <s v="ARS"/>
    <n v="7104"/>
    <n v="7104"/>
    <n v="0"/>
    <x v="9"/>
    <x v="1"/>
    <s v="ARCHIVO - Archivo"/>
    <x v="1"/>
    <d v="2020-06-29T00:00:00"/>
    <n v="340"/>
    <n v="392"/>
    <s v="29.0.0.45.0"/>
    <s v="Sin dato"/>
    <x v="1"/>
    <s v="OK"/>
    <s v="DAFYP#MS-ARCHIVOARCHIVO - ArchivoDAFYP#MS - Dirección de administración financiera y presupuestaria"/>
    <x v="1"/>
    <x v="0"/>
  </r>
  <r>
    <x v="0"/>
    <d v="2020-05-08T00:00:00"/>
    <x v="171"/>
    <x v="1"/>
    <s v="80-0025-LPU18"/>
    <s v="ARS"/>
    <n v="772392.6"/>
    <n v="772392.6"/>
    <n v="0"/>
    <x v="9"/>
    <x v="1"/>
    <s v="ARCHIVO - Archivo"/>
    <x v="1"/>
    <d v="2020-07-15T00:00:00"/>
    <n v="324"/>
    <n v="392"/>
    <s v="29.0.0.45.0"/>
    <s v="Sin dato"/>
    <x v="1"/>
    <s v="OK"/>
    <s v="DAFYP#MS-ARCHIVOARCHIVO - ArchivoDAFYP#MS - Dirección de administración financiera y presupuestaria"/>
    <x v="1"/>
    <x v="0"/>
  </r>
  <r>
    <x v="0"/>
    <d v="2020-05-08T00:00:00"/>
    <x v="172"/>
    <x v="1"/>
    <s v="80-0025-LPU18"/>
    <s v="ARS"/>
    <n v="773136"/>
    <n v="773136"/>
    <n v="0"/>
    <x v="9"/>
    <x v="1"/>
    <s v="ARCHIVO - Archivo"/>
    <x v="1"/>
    <d v="2020-07-15T00:00:00"/>
    <n v="324"/>
    <n v="392"/>
    <s v="29.0.0.45.0"/>
    <s v="Sin dato"/>
    <x v="1"/>
    <s v="OK"/>
    <s v="DAFYP#MS-ARCHIVOARCHIVO - ArchivoDAFYP#MS - Dirección de administración financiera y presupuestaria"/>
    <x v="1"/>
    <x v="0"/>
  </r>
  <r>
    <x v="0"/>
    <d v="2020-05-08T00:00:00"/>
    <x v="173"/>
    <x v="1"/>
    <s v="80-0025-LPU18"/>
    <s v="ARS"/>
    <n v="772392.6"/>
    <n v="772392.6"/>
    <n v="0"/>
    <x v="9"/>
    <x v="1"/>
    <s v="ARCHIVO - Archivo"/>
    <x v="1"/>
    <d v="2020-06-08T00:00:00"/>
    <n v="361"/>
    <n v="392"/>
    <s v="29.0.0.45.0"/>
    <s v="Sin dato"/>
    <x v="1"/>
    <s v="OK"/>
    <s v="DAFYP#MS-ARCHIVOARCHIVO - ArchivoDAFYP#MS - Dirección de administración financiera y presupuestaria"/>
    <x v="1"/>
    <x v="0"/>
  </r>
  <r>
    <x v="0"/>
    <d v="2020-05-08T00:00:00"/>
    <x v="174"/>
    <x v="1"/>
    <s v="DCYCMS#MSYDS"/>
    <s v="ARS"/>
    <n v="65625.600000000006"/>
    <n v="65625.600000000006"/>
    <n v="0"/>
    <x v="9"/>
    <x v="1"/>
    <s v="ARCHIVO - Archivo"/>
    <x v="1"/>
    <d v="2020-06-01T00:00:00"/>
    <n v="368"/>
    <n v="392"/>
    <s v="Sin dato"/>
    <s v="Sin dato"/>
    <x v="1"/>
    <s v="OK"/>
    <s v="DAFYP#MS-ARCHIVOARCHIVO - ArchivoDAFYP#MS - Dirección de administración financiera y presupuestaria"/>
    <x v="1"/>
    <x v="0"/>
  </r>
  <r>
    <x v="0"/>
    <d v="2020-05-08T00:00:00"/>
    <x v="175"/>
    <x v="1"/>
    <s v="80-0025-LPU18"/>
    <s v="ARS"/>
    <n v="3491351.42"/>
    <n v="3491351.42"/>
    <n v="0"/>
    <x v="5"/>
    <x v="1"/>
    <s v="ARCHIVO - Archivo"/>
    <x v="1"/>
    <d v="2020-07-15T00:00:00"/>
    <n v="324"/>
    <n v="392"/>
    <s v="29.0.0.45.0"/>
    <s v="Sin dato"/>
    <x v="1"/>
    <s v="OK"/>
    <s v="DAFYP#MS-ARCHIVOARCHIVO - ArchivoDAFYP#MS - Dirección de administración financiera y presupuestaria"/>
    <x v="1"/>
    <x v="0"/>
  </r>
  <r>
    <x v="0"/>
    <d v="2020-05-08T00:00:00"/>
    <x v="176"/>
    <x v="1"/>
    <s v="80-0025-LPU18"/>
    <s v="ARS"/>
    <n v="3491351.42"/>
    <n v="3491351.42"/>
    <n v="0"/>
    <x v="5"/>
    <x v="1"/>
    <s v="ARCHIVO - Archivo"/>
    <x v="1"/>
    <d v="2020-07-15T00:00:00"/>
    <n v="324"/>
    <n v="392"/>
    <s v="29.0.0.45.0"/>
    <s v="Sin dato"/>
    <x v="1"/>
    <s v="OK"/>
    <s v="DAFYP#MS-ARCHIVOARCHIVO - ArchivoDAFYP#MS - Dirección de administración financiera y presupuestaria"/>
    <x v="1"/>
    <x v="0"/>
  </r>
  <r>
    <x v="0"/>
    <d v="2020-05-08T00:00:00"/>
    <x v="177"/>
    <x v="1"/>
    <s v="80-0025-LPU18"/>
    <s v="ARS"/>
    <n v="756260.82"/>
    <n v="756260.82"/>
    <n v="0"/>
    <x v="9"/>
    <x v="1"/>
    <s v="ARCHIVO - Archivo"/>
    <x v="1"/>
    <d v="2020-06-01T00:00:00"/>
    <n v="368"/>
    <n v="392"/>
    <s v="29.0.0.45.0"/>
    <s v="Sin dato"/>
    <x v="1"/>
    <s v="OK"/>
    <s v="DAFYP#MS-ARCHIVOARCHIVO - ArchivoDAFYP#MS - Dirección de administración financiera y presupuestaria"/>
    <x v="1"/>
    <x v="0"/>
  </r>
  <r>
    <x v="0"/>
    <d v="2020-05-08T00:00:00"/>
    <x v="178"/>
    <x v="1"/>
    <s v="80-0005-LPU18"/>
    <s v="ARS"/>
    <n v="576492.75"/>
    <n v="576492.75"/>
    <s v="80-1037-OC19"/>
    <x v="20"/>
    <x v="5"/>
    <s v="TESORERIA - Tesorería"/>
    <x v="3"/>
    <d v="2021-05-19T00:00:00"/>
    <n v="16"/>
    <n v="392"/>
    <s v="21.0.0.2.0"/>
    <n v="6917913"/>
    <x v="3"/>
    <s v="OK"/>
    <s v="LCOURREGESTESORERIA - TesoreríaDCYT#MS - Dirección de contabilidad y tesorería"/>
    <x v="1"/>
    <x v="1"/>
  </r>
  <r>
    <x v="0"/>
    <d v="2020-05-11T00:00:00"/>
    <x v="179"/>
    <x v="1"/>
    <s v="80-0025-LPU18"/>
    <s v="ARS"/>
    <n v="2791838.81"/>
    <n v="2791838.81"/>
    <n v="0"/>
    <x v="5"/>
    <x v="1"/>
    <s v="ARCHIVO - Archivo"/>
    <x v="1"/>
    <d v="2020-07-14T00:00:00"/>
    <n v="325"/>
    <n v="389"/>
    <s v="29.0.0.45.0"/>
    <s v="Sin dato"/>
    <x v="1"/>
    <s v="OK"/>
    <s v="DAFYP#MS-ARCHIVOARCHIVO - ArchivoDAFYP#MS - Dirección de administración financiera y presupuestaria"/>
    <x v="1"/>
    <x v="0"/>
  </r>
  <r>
    <x v="0"/>
    <d v="2020-05-11T00:00:00"/>
    <x v="180"/>
    <x v="1"/>
    <s v="80-0025-LPU18"/>
    <s v="ARS"/>
    <n v="6246595.0800000001"/>
    <n v="6246595.0800000001"/>
    <n v="0"/>
    <x v="1"/>
    <x v="1"/>
    <s v="ARCHIVO - Archivo"/>
    <x v="1"/>
    <d v="2020-06-08T00:00:00"/>
    <n v="361"/>
    <n v="389"/>
    <s v="29.0.0.45.0"/>
    <s v="Sin dato"/>
    <x v="1"/>
    <s v="OK"/>
    <s v="DAFYP#MS-ARCHIVOARCHIVO - ArchivoDAFYP#MS - Dirección de administración financiera y presupuestaria"/>
    <x v="1"/>
    <x v="0"/>
  </r>
  <r>
    <x v="0"/>
    <d v="2020-05-11T00:00:00"/>
    <x v="181"/>
    <x v="1"/>
    <s v="80-0025-LPU18"/>
    <s v="ARS"/>
    <n v="460908"/>
    <n v="460908"/>
    <n v="0"/>
    <x v="9"/>
    <x v="1"/>
    <s v="ARCHIVO - Archivo"/>
    <x v="1"/>
    <d v="2020-06-01T00:00:00"/>
    <n v="368"/>
    <n v="389"/>
    <s v="29.0.0.45.0"/>
    <s v="Sin dato"/>
    <x v="1"/>
    <s v="OK"/>
    <s v="DAFYP#MS-ARCHIVOARCHIVO - ArchivoDAFYP#MS - Dirección de administración financiera y presupuestaria"/>
    <x v="1"/>
    <x v="0"/>
  </r>
  <r>
    <x v="0"/>
    <d v="2020-05-11T00:00:00"/>
    <x v="182"/>
    <x v="1"/>
    <s v="80-0025-LPU18"/>
    <s v="ARS"/>
    <n v="568515.15"/>
    <n v="568515.15"/>
    <n v="0"/>
    <x v="9"/>
    <x v="1"/>
    <s v="ARCHIVO - Archivo"/>
    <x v="1"/>
    <d v="2020-06-01T00:00:00"/>
    <n v="368"/>
    <n v="389"/>
    <s v="29.0.0.45.0"/>
    <s v="Sin dato"/>
    <x v="1"/>
    <s v="OK"/>
    <s v="DAFYP#MS-ARCHIVOARCHIVO - ArchivoDAFYP#MS - Dirección de administración financiera y presupuestaria"/>
    <x v="1"/>
    <x v="0"/>
  </r>
  <r>
    <x v="0"/>
    <d v="2020-05-12T00:00:00"/>
    <x v="183"/>
    <x v="1"/>
    <s v="80-0025-LPU18"/>
    <s v="ARS"/>
    <n v="987064.65"/>
    <n v="987064.65"/>
    <n v="0"/>
    <x v="14"/>
    <x v="1"/>
    <s v="ARCHIVO - Archivo"/>
    <x v="1"/>
    <d v="2020-06-22T00:00:00"/>
    <n v="347"/>
    <n v="388"/>
    <s v="29.0.0.45.0"/>
    <s v="Sin dato"/>
    <x v="1"/>
    <s v="OK"/>
    <s v="DAFYP#MS-ARCHIVOARCHIVO - ArchivoDAFYP#MS - Dirección de administración financiera y presupuestaria"/>
    <x v="1"/>
    <x v="0"/>
  </r>
  <r>
    <x v="0"/>
    <d v="2020-05-12T00:00:00"/>
    <x v="184"/>
    <x v="1"/>
    <s v="80-0025-LPU18"/>
    <s v="ARS"/>
    <n v="3200405.47"/>
    <n v="3200405.47"/>
    <n v="0"/>
    <x v="5"/>
    <x v="1"/>
    <s v="ARCHIVO - Archivo"/>
    <x v="1"/>
    <d v="2020-07-15T00:00:00"/>
    <n v="324"/>
    <n v="388"/>
    <s v="29.0.0.45.0"/>
    <s v="Sin dato"/>
    <x v="1"/>
    <s v="OK"/>
    <s v="DAFYP#MS-ARCHIVOARCHIVO - ArchivoDAFYP#MS - Dirección de administración financiera y presupuestaria"/>
    <x v="1"/>
    <x v="0"/>
  </r>
  <r>
    <x v="0"/>
    <d v="2020-05-12T00:00:00"/>
    <x v="185"/>
    <x v="1"/>
    <s v="80-0025-LPU18"/>
    <s v="ARS"/>
    <n v="3373931.09"/>
    <n v="3373931.09"/>
    <n v="0"/>
    <x v="5"/>
    <x v="1"/>
    <s v="ARCHIVO - Archivo"/>
    <x v="1"/>
    <d v="2020-07-15T00:00:00"/>
    <n v="324"/>
    <n v="388"/>
    <s v="29.0.0.45.0"/>
    <s v="Sin dato"/>
    <x v="1"/>
    <s v="OK"/>
    <s v="DAFYP#MS-ARCHIVOARCHIVO - ArchivoDAFYP#MS - Dirección de administración financiera y presupuestaria"/>
    <x v="1"/>
    <x v="0"/>
  </r>
  <r>
    <x v="0"/>
    <d v="2020-05-12T00:00:00"/>
    <x v="186"/>
    <x v="1"/>
    <s v="80-0025-LPU18"/>
    <s v="ARS"/>
    <n v="3200405.47"/>
    <n v="3200405.47"/>
    <n v="0"/>
    <x v="5"/>
    <x v="1"/>
    <s v="ARCHIVO - Archivo"/>
    <x v="1"/>
    <d v="2020-07-15T00:00:00"/>
    <n v="324"/>
    <n v="388"/>
    <s v="29.0.0.45.0"/>
    <s v="Sin dato"/>
    <x v="1"/>
    <s v="OK"/>
    <s v="DAFYP#MS-ARCHIVOARCHIVO - ArchivoDAFYP#MS - Dirección de administración financiera y presupuestaria"/>
    <x v="1"/>
    <x v="0"/>
  </r>
  <r>
    <x v="0"/>
    <d v="2020-05-12T00:00:00"/>
    <x v="187"/>
    <x v="1"/>
    <s v="80-0025-LPU18"/>
    <s v="ARS"/>
    <n v="2688454.77"/>
    <n v="2688454.77"/>
    <n v="0"/>
    <x v="6"/>
    <x v="1"/>
    <s v="ARCHIVO - Archivo"/>
    <x v="1"/>
    <d v="2020-07-14T00:00:00"/>
    <n v="325"/>
    <n v="388"/>
    <s v="29.0.0.45.0"/>
    <s v="Sin dato"/>
    <x v="1"/>
    <s v="OK"/>
    <s v="DAFYP#MS-ARCHIVOARCHIVO - ArchivoDAFYP#MS - Dirección de administración financiera y presupuestaria"/>
    <x v="1"/>
    <x v="0"/>
  </r>
  <r>
    <x v="0"/>
    <d v="2020-05-12T00:00:00"/>
    <x v="188"/>
    <x v="1"/>
    <s v="80-0025-LPU18"/>
    <s v="ARS"/>
    <n v="4092534.49"/>
    <n v="4092534.49"/>
    <n v="0"/>
    <x v="17"/>
    <x v="1"/>
    <s v="ARCHIVO - Archivo"/>
    <x v="1"/>
    <d v="2020-06-19T00:00:00"/>
    <n v="350"/>
    <n v="388"/>
    <s v="29.0.0.45.0"/>
    <s v="Sin dato"/>
    <x v="1"/>
    <s v="OK"/>
    <s v="DAFYP#MS-ARCHIVOARCHIVO - ArchivoDAFYP#MS - Dirección de administración financiera y presupuestaria"/>
    <x v="1"/>
    <x v="0"/>
  </r>
  <r>
    <x v="0"/>
    <d v="2020-05-12T00:00:00"/>
    <x v="189"/>
    <x v="1"/>
    <s v="80-0025-LPU18"/>
    <s v="ARS"/>
    <n v="5727705.3799999999"/>
    <n v="5727705.3799999999"/>
    <n v="0"/>
    <x v="17"/>
    <x v="1"/>
    <s v="ARCHIVO - Archivo"/>
    <x v="1"/>
    <d v="2020-07-08T00:00:00"/>
    <n v="331"/>
    <n v="388"/>
    <s v="29.0.0.45.0"/>
    <s v="Sin dato"/>
    <x v="1"/>
    <s v="OK"/>
    <s v="DAFYP#MS-ARCHIVOARCHIVO - ArchivoDAFYP#MS - Dirección de administración financiera y presupuestaria"/>
    <x v="1"/>
    <x v="0"/>
  </r>
  <r>
    <x v="0"/>
    <d v="2020-05-12T00:00:00"/>
    <x v="190"/>
    <x v="1"/>
    <s v="80-0025-LPU18"/>
    <s v="ARS"/>
    <n v="9206031.4500000011"/>
    <n v="9206031.4500000011"/>
    <s v="80-1127-OC19"/>
    <x v="8"/>
    <x v="1"/>
    <s v="ARCHIVO - Archivo"/>
    <x v="1"/>
    <d v="2020-07-06T00:00:00"/>
    <n v="333"/>
    <n v="388"/>
    <s v="29.0.0.45.0"/>
    <n v="151951054"/>
    <x v="1"/>
    <s v="OK"/>
    <s v="DAFYP#MS-ARCHIVOARCHIVO - ArchivoDAFYP#MS - Dirección de administración financiera y presupuestaria"/>
    <x v="1"/>
    <x v="0"/>
  </r>
  <r>
    <x v="0"/>
    <d v="2020-05-14T00:00:00"/>
    <x v="191"/>
    <x v="1"/>
    <s v="80-0025-LPU18"/>
    <s v="ARS"/>
    <n v="1041726.51"/>
    <n v="1041726.51"/>
    <n v="0"/>
    <x v="18"/>
    <x v="1"/>
    <s v="ARCHIVO - Archivo"/>
    <x v="1"/>
    <d v="2020-07-03T00:00:00"/>
    <n v="336"/>
    <n v="386"/>
    <s v="29.0.0.45.0"/>
    <s v="Sin dato"/>
    <x v="1"/>
    <s v="OK"/>
    <s v="DAFYP#MS-ARCHIVOARCHIVO - ArchivoDAFYP#MS - Dirección de administración financiera y presupuestaria"/>
    <x v="1"/>
    <x v="0"/>
  </r>
  <r>
    <x v="0"/>
    <d v="2020-05-19T00:00:00"/>
    <x v="192"/>
    <x v="1"/>
    <s v="80-0025-LPU18"/>
    <s v="ARS"/>
    <n v="2789507.7"/>
    <n v="2789507.7"/>
    <n v="0"/>
    <x v="17"/>
    <x v="1"/>
    <s v="ARCHIVO - Archivo"/>
    <x v="1"/>
    <d v="2020-06-23T00:00:00"/>
    <n v="346"/>
    <n v="381"/>
    <s v="29.0.0.45.0"/>
    <s v="Sin dato"/>
    <x v="1"/>
    <s v="OK"/>
    <s v="DAFYP#MS-ARCHIVOARCHIVO - ArchivoDAFYP#MS - Dirección de administración financiera y presupuestaria"/>
    <x v="1"/>
    <x v="0"/>
  </r>
  <r>
    <x v="0"/>
    <d v="2020-05-19T00:00:00"/>
    <x v="193"/>
    <x v="1"/>
    <s v="80-0025-LPU18"/>
    <s v="ARS"/>
    <n v="2771078.52"/>
    <n v="2771078.52"/>
    <n v="0"/>
    <x v="17"/>
    <x v="1"/>
    <s v="ARCHIVO - Archivo"/>
    <x v="1"/>
    <d v="2020-07-01T00:00:00"/>
    <n v="338"/>
    <n v="381"/>
    <s v="29.0.0.45.0"/>
    <s v="Sin dato"/>
    <x v="1"/>
    <s v="OK"/>
    <s v="DAFYP#MS-ARCHIVOARCHIVO - ArchivoDAFYP#MS - Dirección de administración financiera y presupuestaria"/>
    <x v="1"/>
    <x v="0"/>
  </r>
  <r>
    <x v="0"/>
    <d v="2020-05-22T00:00:00"/>
    <x v="194"/>
    <x v="1"/>
    <s v="80-0025-LPU18"/>
    <s v="ARS"/>
    <n v="6317196.9199999999"/>
    <n v="6317196.9199999999"/>
    <n v="0"/>
    <x v="1"/>
    <x v="1"/>
    <s v="ARCHIVO - Archivo"/>
    <x v="1"/>
    <d v="2020-06-09T00:00:00"/>
    <n v="360"/>
    <n v="378"/>
    <s v="29.0.0.45.0"/>
    <s v="Sin dato"/>
    <x v="1"/>
    <s v="OK"/>
    <s v="DAFYP#MS-ARCHIVOARCHIVO - ArchivoDAFYP#MS - Dirección de administración financiera y presupuestaria"/>
    <x v="1"/>
    <x v="0"/>
  </r>
  <r>
    <x v="0"/>
    <d v="2020-05-22T00:00:00"/>
    <x v="195"/>
    <x v="1"/>
    <s v="80-0025-LPU18"/>
    <s v="ARS"/>
    <n v="2675051.98"/>
    <n v="2675051.98"/>
    <n v="0"/>
    <x v="6"/>
    <x v="1"/>
    <s v="ARCHIVO - Archivo"/>
    <x v="1"/>
    <d v="2020-07-03T00:00:00"/>
    <n v="336"/>
    <n v="378"/>
    <s v="29.0.0.45.0"/>
    <s v="Sin dato"/>
    <x v="1"/>
    <s v="OK"/>
    <s v="DAFYP#MS-ARCHIVOARCHIVO - ArchivoDAFYP#MS - Dirección de administración financiera y presupuestaria"/>
    <x v="1"/>
    <x v="0"/>
  </r>
  <r>
    <x v="0"/>
    <d v="2020-05-22T00:00:00"/>
    <x v="196"/>
    <x v="1"/>
    <s v="80-0025-LPU18"/>
    <s v="ARS"/>
    <n v="2567243.25"/>
    <n v="2567243.25"/>
    <s v="80-1135-OC19"/>
    <x v="14"/>
    <x v="1"/>
    <s v="ARCHIVO - Archivo"/>
    <x v="1"/>
    <d v="2020-10-27T00:00:00"/>
    <n v="220"/>
    <n v="378"/>
    <s v="29.0.0.45.0"/>
    <n v="157813303.40000001"/>
    <x v="1"/>
    <s v="OK"/>
    <s v="DAFYP#MS-ARCHIVOARCHIVO - ArchivoDAFYP#MS - Dirección de administración financiera y presupuestaria"/>
    <x v="1"/>
    <x v="0"/>
  </r>
  <r>
    <x v="0"/>
    <d v="2020-05-22T00:00:00"/>
    <x v="197"/>
    <x v="1"/>
    <s v="80-0025-LPU18"/>
    <s v="ARS"/>
    <n v="1191576"/>
    <n v="1191576"/>
    <n v="0"/>
    <x v="1"/>
    <x v="1"/>
    <s v="ARCHIVO - Archivo"/>
    <x v="1"/>
    <d v="2020-07-03T00:00:00"/>
    <n v="336"/>
    <n v="378"/>
    <s v="29.0.0.45.0"/>
    <s v="Sin dato"/>
    <x v="1"/>
    <s v="OK"/>
    <s v="DAFYP#MS-ARCHIVOARCHIVO - ArchivoDAFYP#MS - Dirección de administración financiera y presupuestaria"/>
    <x v="1"/>
    <x v="0"/>
  </r>
  <r>
    <x v="0"/>
    <d v="2020-05-22T00:00:00"/>
    <x v="198"/>
    <x v="1"/>
    <s v="80-0025-LPU18"/>
    <s v="ARS"/>
    <n v="4454962.96"/>
    <n v="4454962.96"/>
    <n v="0"/>
    <x v="13"/>
    <x v="1"/>
    <s v="ARCHIVO - Archivo"/>
    <x v="1"/>
    <d v="2020-06-09T00:00:00"/>
    <n v="360"/>
    <n v="378"/>
    <s v="29.0.0.45.0"/>
    <s v="Sin dato"/>
    <x v="1"/>
    <s v="OK"/>
    <s v="DAFYP#MS-ARCHIVOARCHIVO - ArchivoDAFYP#MS - Dirección de administración financiera y presupuestaria"/>
    <x v="1"/>
    <x v="0"/>
  </r>
  <r>
    <x v="0"/>
    <d v="2020-05-22T00:00:00"/>
    <x v="199"/>
    <x v="1"/>
    <s v="80-0025-LPU18"/>
    <s v="ARS"/>
    <n v="158.80000000000001"/>
    <n v="158.80000000000001"/>
    <n v="0"/>
    <x v="13"/>
    <x v="1"/>
    <s v="ARCHIVO - Archivo"/>
    <x v="1"/>
    <d v="2020-06-08T00:00:00"/>
    <n v="361"/>
    <n v="378"/>
    <s v="29.0.0.45.0"/>
    <s v="Sin dato"/>
    <x v="1"/>
    <s v="OK"/>
    <s v="DAFYP#MS-ARCHIVOARCHIVO - ArchivoDAFYP#MS - Dirección de administración financiera y presupuestaria"/>
    <x v="1"/>
    <x v="0"/>
  </r>
  <r>
    <x v="0"/>
    <d v="2020-05-27T00:00:00"/>
    <x v="200"/>
    <x v="1"/>
    <s v="80-0025-LPU18"/>
    <s v="ARS"/>
    <n v="3624154.75"/>
    <n v="3624154.75"/>
    <s v="80-1127-OC19"/>
    <x v="8"/>
    <x v="1"/>
    <s v="ARCHIVO - Archivo"/>
    <x v="1"/>
    <d v="2020-06-19T00:00:00"/>
    <n v="350"/>
    <n v="373"/>
    <s v="29.0.0.45.0"/>
    <n v="151951054"/>
    <x v="1"/>
    <s v="OK"/>
    <s v="DAFYP#MS-ARCHIVOARCHIVO - ArchivoDAFYP#MS - Dirección de administración financiera y presupuestaria"/>
    <x v="1"/>
    <x v="0"/>
  </r>
  <r>
    <x v="0"/>
    <d v="2020-05-29T00:00:00"/>
    <x v="201"/>
    <x v="1"/>
    <s v="80-0025-LPU18"/>
    <s v="ARS"/>
    <n v="2569614.0699999998"/>
    <n v="2569614.0699999998"/>
    <n v="0"/>
    <x v="17"/>
    <x v="1"/>
    <s v="ARCHIVO - Archivo"/>
    <x v="1"/>
    <d v="2020-06-19T00:00:00"/>
    <n v="350"/>
    <n v="371"/>
    <s v="29.0.0.45.0"/>
    <s v="Sin dato"/>
    <x v="1"/>
    <s v="OK"/>
    <s v="DAFYP#MS-ARCHIVOARCHIVO - ArchivoDAFYP#MS - Dirección de administración financiera y presupuestaria"/>
    <x v="1"/>
    <x v="0"/>
  </r>
  <r>
    <x v="0"/>
    <d v="2020-05-29T00:00:00"/>
    <x v="202"/>
    <x v="1"/>
    <s v="80-0025-LPU18"/>
    <s v="ARS"/>
    <n v="2943223.82"/>
    <n v="2943223.82"/>
    <n v="0"/>
    <x v="17"/>
    <x v="1"/>
    <s v="ARCHIVO - Archivo"/>
    <x v="1"/>
    <d v="2020-06-23T00:00:00"/>
    <n v="346"/>
    <n v="371"/>
    <s v="29.0.0.45.0"/>
    <s v="Sin dato"/>
    <x v="1"/>
    <s v="OK"/>
    <s v="DAFYP#MS-ARCHIVOARCHIVO - ArchivoDAFYP#MS - Dirección de administración financiera y presupuestaria"/>
    <x v="1"/>
    <x v="0"/>
  </r>
  <r>
    <x v="0"/>
    <d v="2020-06-01T00:00:00"/>
    <x v="203"/>
    <x v="1"/>
    <s v="80-0025-LPU18"/>
    <s v="ARS"/>
    <n v="2935472.4"/>
    <n v="2935472.4"/>
    <n v="0"/>
    <x v="12"/>
    <x v="1"/>
    <s v="ARCHIVO - Archivo"/>
    <x v="1"/>
    <d v="2020-06-29T00:00:00"/>
    <n v="340"/>
    <n v="368"/>
    <s v="29.0.0.45.0"/>
    <s v="Sin dato"/>
    <x v="1"/>
    <s v="OK"/>
    <s v="DAFYP#MS-ARCHIVOARCHIVO - ArchivoDAFYP#MS - Dirección de administración financiera y presupuestaria"/>
    <x v="1"/>
    <x v="0"/>
  </r>
  <r>
    <x v="0"/>
    <d v="2020-06-01T00:00:00"/>
    <x v="204"/>
    <x v="1"/>
    <s v="80-0025-LPU18"/>
    <s v="ARS"/>
    <n v="2959040.7"/>
    <n v="2959040.7"/>
    <n v="0"/>
    <x v="12"/>
    <x v="1"/>
    <s v="ARCHIVO - Archivo"/>
    <x v="1"/>
    <d v="2020-06-19T00:00:00"/>
    <n v="350"/>
    <n v="368"/>
    <s v="29.0.0.45.0"/>
    <s v="Sin dato"/>
    <x v="1"/>
    <s v="OK"/>
    <s v="DAFYP#MS-ARCHIVOARCHIVO - ArchivoDAFYP#MS - Dirección de administración financiera y presupuestaria"/>
    <x v="1"/>
    <x v="0"/>
  </r>
  <r>
    <x v="0"/>
    <d v="2020-06-01T00:00:00"/>
    <x v="205"/>
    <x v="1"/>
    <s v="80-0025-LPU18"/>
    <s v="ARS"/>
    <n v="2953758.15"/>
    <n v="2953758.15"/>
    <n v="0"/>
    <x v="12"/>
    <x v="1"/>
    <s v="ARCHIVO - Archivo"/>
    <x v="1"/>
    <d v="2020-06-29T00:00:00"/>
    <n v="340"/>
    <n v="368"/>
    <s v="29.0.0.45.0"/>
    <s v="Sin dato"/>
    <x v="1"/>
    <s v="OK"/>
    <s v="DAFYP#MS-ARCHIVOARCHIVO - ArchivoDAFYP#MS - Dirección de administración financiera y presupuestaria"/>
    <x v="1"/>
    <x v="0"/>
  </r>
  <r>
    <x v="0"/>
    <d v="2020-06-01T00:00:00"/>
    <x v="206"/>
    <x v="1"/>
    <s v="80-0025-LPU18"/>
    <s v="ARS"/>
    <n v="4034016"/>
    <n v="4034016"/>
    <n v="0"/>
    <x v="12"/>
    <x v="1"/>
    <s v="ARCHIVO - Archivo"/>
    <x v="1"/>
    <d v="2020-06-22T00:00:00"/>
    <n v="347"/>
    <n v="368"/>
    <s v="29.0.0.45.0"/>
    <s v="Sin dato"/>
    <x v="1"/>
    <s v="OK"/>
    <s v="DAFYP#MS-ARCHIVOARCHIVO - ArchivoDAFYP#MS - Dirección de administración financiera y presupuestaria"/>
    <x v="1"/>
    <x v="0"/>
  </r>
  <r>
    <x v="0"/>
    <d v="2020-06-01T00:00:00"/>
    <x v="207"/>
    <x v="1"/>
    <s v="80-0025-LPU18"/>
    <s v="ARS"/>
    <n v="1574399.99"/>
    <n v="1574399.99"/>
    <n v="0"/>
    <x v="12"/>
    <x v="1"/>
    <s v="ARCHIVO - Archivo"/>
    <x v="1"/>
    <d v="2020-06-19T00:00:00"/>
    <n v="350"/>
    <n v="368"/>
    <s v="29.0.0.45.0"/>
    <s v="Sin dato"/>
    <x v="1"/>
    <s v="OK"/>
    <s v="DAFYP#MS-ARCHIVOARCHIVO - ArchivoDAFYP#MS - Dirección de administración financiera y presupuestaria"/>
    <x v="1"/>
    <x v="0"/>
  </r>
  <r>
    <x v="0"/>
    <d v="2020-06-01T00:00:00"/>
    <x v="208"/>
    <x v="1"/>
    <s v="80-0025-LPU18"/>
    <s v="ARS"/>
    <n v="1543680.01"/>
    <n v="1543680.01"/>
    <n v="0"/>
    <x v="12"/>
    <x v="1"/>
    <s v="ARCHIVO - Archivo"/>
    <x v="1"/>
    <d v="2020-06-22T00:00:00"/>
    <n v="347"/>
    <n v="368"/>
    <s v="29.0.0.45.0"/>
    <s v="Sin dato"/>
    <x v="1"/>
    <s v="OK"/>
    <s v="DAFYP#MS-ARCHIVOARCHIVO - ArchivoDAFYP#MS - Dirección de administración financiera y presupuestaria"/>
    <x v="1"/>
    <x v="0"/>
  </r>
  <r>
    <x v="0"/>
    <d v="2020-06-01T00:00:00"/>
    <x v="209"/>
    <x v="1"/>
    <s v="80-0025-LPU18"/>
    <s v="ARS"/>
    <n v="4070304"/>
    <n v="4070304"/>
    <n v="0"/>
    <x v="12"/>
    <x v="1"/>
    <s v="ARCHIVO - Archivo"/>
    <x v="1"/>
    <d v="2020-06-23T00:00:00"/>
    <n v="346"/>
    <n v="368"/>
    <s v="29.0.0.45.0"/>
    <s v="Sin dato"/>
    <x v="1"/>
    <s v="OK"/>
    <s v="DAFYP#MS-ARCHIVOARCHIVO - ArchivoDAFYP#MS - Dirección de administración financiera y presupuestaria"/>
    <x v="1"/>
    <x v="0"/>
  </r>
  <r>
    <x v="0"/>
    <d v="2020-06-01T00:00:00"/>
    <x v="210"/>
    <x v="1"/>
    <s v="80-0025-LPU18"/>
    <s v="ARS"/>
    <n v="4124736"/>
    <n v="4124736"/>
    <n v="0"/>
    <x v="12"/>
    <x v="1"/>
    <s v="ARCHIVO - Archivo"/>
    <x v="1"/>
    <d v="2020-06-29T00:00:00"/>
    <n v="340"/>
    <n v="368"/>
    <s v="29.0.0.45.0"/>
    <s v="Sin dato"/>
    <x v="1"/>
    <s v="OK"/>
    <s v="DAFYP#MS-ARCHIVOARCHIVO - ArchivoDAFYP#MS - Dirección de administración financiera y presupuestaria"/>
    <x v="1"/>
    <x v="0"/>
  </r>
  <r>
    <x v="0"/>
    <d v="2020-06-01T00:00:00"/>
    <x v="211"/>
    <x v="1"/>
    <s v="80-0025-LPU18"/>
    <s v="ARS"/>
    <n v="4058208"/>
    <n v="4058208"/>
    <n v="0"/>
    <x v="12"/>
    <x v="1"/>
    <s v="ARCHIVO - Archivo"/>
    <x v="1"/>
    <d v="2020-06-29T00:00:00"/>
    <n v="340"/>
    <n v="368"/>
    <s v="29.0.0.45.0"/>
    <s v="Sin dato"/>
    <x v="1"/>
    <s v="OK"/>
    <s v="DAFYP#MS-ARCHIVOARCHIVO - ArchivoDAFYP#MS - Dirección de administración financiera y presupuestaria"/>
    <x v="1"/>
    <x v="0"/>
  </r>
  <r>
    <x v="0"/>
    <d v="2020-06-01T00:00:00"/>
    <x v="212"/>
    <x v="1"/>
    <s v="80-0025-LPU18"/>
    <s v="ARS"/>
    <n v="4082400"/>
    <n v="4082400"/>
    <n v="0"/>
    <x v="12"/>
    <x v="1"/>
    <s v="ARCHIVO - Archivo"/>
    <x v="1"/>
    <d v="2020-06-29T00:00:00"/>
    <n v="340"/>
    <n v="368"/>
    <s v="29.0.0.45.0"/>
    <s v="Sin dato"/>
    <x v="1"/>
    <s v="OK"/>
    <s v="DAFYP#MS-ARCHIVOARCHIVO - ArchivoDAFYP#MS - Dirección de administración financiera y presupuestaria"/>
    <x v="1"/>
    <x v="0"/>
  </r>
  <r>
    <x v="0"/>
    <d v="2020-06-01T00:00:00"/>
    <x v="213"/>
    <x v="1"/>
    <s v="EX-2020-07446217- -APN-DD#MSYDS"/>
    <s v="ARS"/>
    <n v="8243466.4800000004"/>
    <n v="8243466.4800000004"/>
    <s v="S/N"/>
    <x v="21"/>
    <x v="11"/>
    <s v="MESADEENTRADAS - Mesa de entradas"/>
    <x v="7"/>
    <d v="2020-06-24T00:00:00"/>
    <n v="345"/>
    <n v="368"/>
    <s v="Sin dato"/>
    <s v="Sin dato"/>
    <x v="0"/>
    <s v="OK"/>
    <s v="SSMEIE#MS-MESADEENTRADASMESADEENTRADAS - Mesa de entradasSSMEIE#MS - Subsecretaría de medicamentos e información estratégica"/>
    <x v="0"/>
    <x v="0"/>
  </r>
  <r>
    <x v="0"/>
    <d v="2020-06-01T00:00:00"/>
    <x v="214"/>
    <x v="1"/>
    <s v="EX-2020-10108527- -APN-DD#MSYDS"/>
    <s v="ARS"/>
    <n v="9333762.1999999993"/>
    <n v="9333762.1999999993"/>
    <s v="S/N"/>
    <x v="21"/>
    <x v="11"/>
    <s v="MESADEENTRADAS - Mesa de entradas"/>
    <x v="7"/>
    <d v="2020-06-24T00:00:00"/>
    <n v="345"/>
    <n v="368"/>
    <s v="Sin dato"/>
    <s v="Sin dato"/>
    <x v="0"/>
    <s v="OK"/>
    <s v="SSMEIE#MS-MESADEENTRADASMESADEENTRADAS - Mesa de entradasSSMEIE#MS - Subsecretaría de medicamentos e información estratégica"/>
    <x v="0"/>
    <x v="0"/>
  </r>
  <r>
    <x v="0"/>
    <d v="2020-06-01T00:00:00"/>
    <x v="215"/>
    <x v="1"/>
    <s v="EX-2020-10109081- -APN-DD#MSYDS"/>
    <s v="ARS"/>
    <n v="6648657.1799999997"/>
    <n v="6648657.1799999997"/>
    <s v="S/N"/>
    <x v="21"/>
    <x v="11"/>
    <s v="MESADEENTRADAS - Mesa de entradas"/>
    <x v="7"/>
    <d v="2020-06-24T00:00:00"/>
    <n v="345"/>
    <n v="368"/>
    <s v="Sin dato"/>
    <s v="Sin dato"/>
    <x v="0"/>
    <s v="OK"/>
    <s v="SSMEIE#MS-MESADEENTRADASMESADEENTRADAS - Mesa de entradasSSMEIE#MS - Subsecretaría de medicamentos e información estratégica"/>
    <x v="0"/>
    <x v="0"/>
  </r>
  <r>
    <x v="0"/>
    <d v="2020-06-01T00:00:00"/>
    <x v="216"/>
    <x v="2"/>
    <s v="EX-2020-10109081- -APN-DD#MSYDS"/>
    <s v="ARS"/>
    <n v="6648657.1799999997"/>
    <n v="6648657.1799999997"/>
    <s v="S/N"/>
    <x v="21"/>
    <x v="11"/>
    <s v="MESADEENTRADAS - Mesa de entradas"/>
    <x v="7"/>
    <d v="2020-06-24T00:00:00"/>
    <n v="345"/>
    <n v="368"/>
    <s v="Sin dato"/>
    <s v="Sin dato"/>
    <x v="0"/>
    <s v="OK"/>
    <s v="SSMEIE#MS-MESADEENTRADASMESADEENTRADAS - Mesa de entradasSSMEIE#MS - Subsecretaría de medicamentos e información estratégica"/>
    <x v="0"/>
    <x v="0"/>
  </r>
  <r>
    <x v="0"/>
    <d v="2020-06-01T00:00:00"/>
    <x v="217"/>
    <x v="1"/>
    <s v="EX-2020-10109081- -APN-DD#MSYDS"/>
    <s v="ARS"/>
    <n v="8346527.5300000003"/>
    <n v="8346527.5300000003"/>
    <s v="S/N"/>
    <x v="21"/>
    <x v="11"/>
    <s v="MESADEENTRADAS - Mesa de entradas"/>
    <x v="7"/>
    <d v="2020-06-24T00:00:00"/>
    <n v="345"/>
    <n v="368"/>
    <s v="Sin dato"/>
    <s v="Sin dato"/>
    <x v="0"/>
    <s v="OK"/>
    <s v="SSMEIE#MS-MESADEENTRADASMESADEENTRADAS - Mesa de entradasSSMEIE#MS - Subsecretaría de medicamentos e información estratégica"/>
    <x v="0"/>
    <x v="0"/>
  </r>
  <r>
    <x v="0"/>
    <d v="2020-06-03T00:00:00"/>
    <x v="218"/>
    <x v="1"/>
    <s v="80-0025-LPU18"/>
    <s v="ARS"/>
    <n v="2216042.44"/>
    <n v="2216042.44"/>
    <n v="0"/>
    <x v="2"/>
    <x v="1"/>
    <s v="ARCHIVO - Archivo"/>
    <x v="1"/>
    <d v="2020-06-29T00:00:00"/>
    <n v="340"/>
    <n v="366"/>
    <s v="29.0.0.45.0"/>
    <s v="Sin dato"/>
    <x v="1"/>
    <s v="OK"/>
    <s v="DAFYP#MS-ARCHIVOARCHIVO - ArchivoDAFYP#MS - Dirección de administración financiera y presupuestaria"/>
    <x v="1"/>
    <x v="0"/>
  </r>
  <r>
    <x v="0"/>
    <d v="2020-06-03T00:00:00"/>
    <x v="219"/>
    <x v="1"/>
    <s v="80-0025-LPU18"/>
    <s v="ARS"/>
    <n v="3510065.28"/>
    <n v="3510065.28"/>
    <n v="0"/>
    <x v="2"/>
    <x v="1"/>
    <s v="ARCHIVO - Archivo"/>
    <x v="1"/>
    <d v="2020-06-23T00:00:00"/>
    <n v="346"/>
    <n v="366"/>
    <s v="29.0.0.45.0"/>
    <s v="Sin dato"/>
    <x v="1"/>
    <s v="OK"/>
    <s v="DAFYP#MS-ARCHIVOARCHIVO - ArchivoDAFYP#MS - Dirección de administración financiera y presupuestaria"/>
    <x v="1"/>
    <x v="0"/>
  </r>
  <r>
    <x v="0"/>
    <d v="2020-06-05T00:00:00"/>
    <x v="220"/>
    <x v="1"/>
    <s v="80-0025-LPU18"/>
    <s v="ARS"/>
    <n v="2264063.38"/>
    <n v="2264063.38"/>
    <n v="0"/>
    <x v="6"/>
    <x v="1"/>
    <s v="ARCHIVO - Archivo"/>
    <x v="1"/>
    <d v="2020-06-19T00:00:00"/>
    <n v="350"/>
    <n v="364"/>
    <s v="29.0.0.45.0"/>
    <s v="Sin dato"/>
    <x v="1"/>
    <s v="OK"/>
    <s v="DAFYP#MS-ARCHIVOARCHIVO - ArchivoDAFYP#MS - Dirección de administración financiera y presupuestaria"/>
    <x v="1"/>
    <x v="0"/>
  </r>
  <r>
    <x v="0"/>
    <d v="2020-06-05T00:00:00"/>
    <x v="221"/>
    <x v="1"/>
    <s v="80-0025-LPU18"/>
    <s v="ARS"/>
    <n v="23742180"/>
    <n v="23742180"/>
    <n v="0"/>
    <x v="2"/>
    <x v="1"/>
    <s v="ARCHIVO - Archivo"/>
    <x v="1"/>
    <d v="2020-06-29T00:00:00"/>
    <n v="340"/>
    <n v="364"/>
    <s v="29.0.0.45.0"/>
    <s v="Sin dato"/>
    <x v="1"/>
    <s v="OK"/>
    <s v="DAFYP#MS-ARCHIVOARCHIVO - ArchivoDAFYP#MS - Dirección de administración financiera y presupuestaria"/>
    <x v="1"/>
    <x v="0"/>
  </r>
  <r>
    <x v="0"/>
    <d v="2020-06-05T00:00:00"/>
    <x v="222"/>
    <x v="1"/>
    <s v="80-0025-LPU18"/>
    <s v="ARS"/>
    <n v="2366802.9"/>
    <n v="2366802.9"/>
    <n v="0"/>
    <x v="2"/>
    <x v="1"/>
    <s v="ARCHIVO - Archivo"/>
    <x v="1"/>
    <d v="2020-06-29T00:00:00"/>
    <n v="340"/>
    <n v="364"/>
    <s v="29.0.0.45.0"/>
    <s v="Sin dato"/>
    <x v="1"/>
    <s v="OK"/>
    <s v="DAFYP#MS-ARCHIVOARCHIVO - ArchivoDAFYP#MS - Dirección de administración financiera y presupuestaria"/>
    <x v="1"/>
    <x v="0"/>
  </r>
  <r>
    <x v="0"/>
    <d v="2020-06-05T00:00:00"/>
    <x v="223"/>
    <x v="1"/>
    <s v="80-0025-LPU18"/>
    <s v="ARS"/>
    <n v="5315429.28"/>
    <n v="5315429.28"/>
    <n v="0"/>
    <x v="2"/>
    <x v="1"/>
    <s v="ARCHIVO - Archivo"/>
    <x v="1"/>
    <d v="2020-06-29T00:00:00"/>
    <n v="340"/>
    <n v="364"/>
    <s v="29.0.0.45.0"/>
    <s v="Sin dato"/>
    <x v="1"/>
    <s v="OK"/>
    <s v="DAFYP#MS-ARCHIVOARCHIVO - ArchivoDAFYP#MS - Dirección de administración financiera y presupuestaria"/>
    <x v="1"/>
    <x v="0"/>
  </r>
  <r>
    <x v="0"/>
    <d v="2020-06-05T00:00:00"/>
    <x v="224"/>
    <x v="1"/>
    <s v="80-0025-LPU18"/>
    <s v="ARS"/>
    <n v="3841054.4"/>
    <n v="3841054.4"/>
    <n v="0"/>
    <x v="13"/>
    <x v="1"/>
    <s v="ARCHIVO - Archivo"/>
    <x v="1"/>
    <d v="2020-06-22T00:00:00"/>
    <n v="347"/>
    <n v="364"/>
    <s v="29.0.0.45.0"/>
    <s v="Sin dato"/>
    <x v="1"/>
    <s v="OK"/>
    <s v="DAFYP#MS-ARCHIVOARCHIVO - ArchivoDAFYP#MS - Dirección de administración financiera y presupuestaria"/>
    <x v="1"/>
    <x v="0"/>
  </r>
  <r>
    <x v="0"/>
    <d v="2020-06-05T00:00:00"/>
    <x v="225"/>
    <x v="1"/>
    <s v="80-0025-LPU18"/>
    <s v="ARS"/>
    <n v="3712096.64"/>
    <n v="3712096.64"/>
    <n v="0"/>
    <x v="13"/>
    <x v="1"/>
    <s v="ARCHIVO - Archivo"/>
    <x v="1"/>
    <d v="2020-06-22T00:00:00"/>
    <n v="347"/>
    <n v="364"/>
    <s v="29.0.0.45.0"/>
    <s v="Sin dato"/>
    <x v="1"/>
    <s v="OK"/>
    <s v="DAFYP#MS-ARCHIVOARCHIVO - ArchivoDAFYP#MS - Dirección de administración financiera y presupuestaria"/>
    <x v="1"/>
    <x v="0"/>
  </r>
  <r>
    <x v="0"/>
    <d v="2020-06-05T00:00:00"/>
    <x v="226"/>
    <x v="1"/>
    <s v="80-0025-LPU18"/>
    <s v="ARS"/>
    <n v="2173869.06"/>
    <n v="2173869.06"/>
    <n v="0"/>
    <x v="1"/>
    <x v="1"/>
    <s v="ARCHIVO - Archivo"/>
    <x v="1"/>
    <d v="2020-06-23T00:00:00"/>
    <n v="346"/>
    <n v="364"/>
    <s v="29.0.0.45.0"/>
    <s v="Sin dato"/>
    <x v="1"/>
    <s v="OK"/>
    <s v="DAFYP#MS-ARCHIVOARCHIVO - ArchivoDAFYP#MS - Dirección de administración financiera y presupuestaria"/>
    <x v="1"/>
    <x v="0"/>
  </r>
  <r>
    <x v="0"/>
    <d v="2020-06-05T00:00:00"/>
    <x v="227"/>
    <x v="1"/>
    <s v="80-0025-LPU18"/>
    <s v="ARS"/>
    <n v="1684344.2"/>
    <n v="1684344.2"/>
    <n v="0"/>
    <x v="1"/>
    <x v="1"/>
    <s v="ARCHIVO - Archivo"/>
    <x v="1"/>
    <d v="2020-06-23T00:00:00"/>
    <n v="346"/>
    <n v="364"/>
    <s v="29.0.0.45.0"/>
    <s v="Sin dato"/>
    <x v="1"/>
    <s v="OK"/>
    <s v="DAFYP#MS-ARCHIVOARCHIVO - ArchivoDAFYP#MS - Dirección de administración financiera y presupuestaria"/>
    <x v="1"/>
    <x v="0"/>
  </r>
  <r>
    <x v="0"/>
    <d v="2020-06-05T00:00:00"/>
    <x v="228"/>
    <x v="1"/>
    <s v="80-0025-LPU18"/>
    <s v="ARS"/>
    <n v="1656837"/>
    <n v="1656837"/>
    <n v="0"/>
    <x v="1"/>
    <x v="1"/>
    <s v="ARCHIVO - Archivo"/>
    <x v="1"/>
    <d v="2020-06-23T00:00:00"/>
    <n v="346"/>
    <n v="364"/>
    <s v="29.0.0.45.0"/>
    <s v="Sin dato"/>
    <x v="1"/>
    <s v="OK"/>
    <s v="DAFYP#MS-ARCHIVOARCHIVO - ArchivoDAFYP#MS - Dirección de administración financiera y presupuestaria"/>
    <x v="1"/>
    <x v="0"/>
  </r>
  <r>
    <x v="0"/>
    <d v="2020-06-08T00:00:00"/>
    <x v="229"/>
    <x v="1"/>
    <s v="80-0025-LPU18"/>
    <s v="ARS"/>
    <n v="709168.5"/>
    <n v="709168.5"/>
    <n v="0"/>
    <x v="1"/>
    <x v="1"/>
    <s v="ARCHIVO - Archivo"/>
    <x v="1"/>
    <d v="2020-06-29T00:00:00"/>
    <n v="340"/>
    <n v="361"/>
    <s v="29.0.0.45.0"/>
    <s v="Sin dato"/>
    <x v="1"/>
    <s v="OK"/>
    <s v="DAFYP#MS-ARCHIVOARCHIVO - ArchivoDAFYP#MS - Dirección de administración financiera y presupuestaria"/>
    <x v="1"/>
    <x v="0"/>
  </r>
  <r>
    <x v="0"/>
    <d v="2020-06-08T00:00:00"/>
    <x v="230"/>
    <x v="1"/>
    <s v="80-0004-LPU18"/>
    <s v="ARS"/>
    <n v="19143865.07"/>
    <n v="19143865.07"/>
    <s v="80-1165-OC18"/>
    <x v="5"/>
    <x v="12"/>
    <s v="PVD - Privada"/>
    <x v="8"/>
    <d v="2021-04-30T00:00:00"/>
    <n v="35"/>
    <n v="361"/>
    <s v="Varios"/>
    <n v="69669440.75"/>
    <x v="0"/>
    <s v="OK"/>
    <s v="DCMEYAP#MS-PVDPVD - PrivadaDCMEYAP#MS - Dirección de coberturas de medicamentos especiales y de alto precio"/>
    <x v="0"/>
    <x v="0"/>
  </r>
  <r>
    <x v="0"/>
    <d v="2020-06-09T00:00:00"/>
    <x v="231"/>
    <x v="1"/>
    <s v="80-0025-LPU18"/>
    <s v="ARS"/>
    <n v="277193.42"/>
    <n v="277193.42"/>
    <n v="0"/>
    <x v="1"/>
    <x v="1"/>
    <s v="ARCHIVO - Archivo"/>
    <x v="1"/>
    <d v="2020-06-29T00:00:00"/>
    <n v="340"/>
    <n v="360"/>
    <s v="29.0.0.45.0"/>
    <s v="Sin dato"/>
    <x v="1"/>
    <s v="OK"/>
    <s v="DAFYP#MS-ARCHIVOARCHIVO - ArchivoDAFYP#MS - Dirección de administración financiera y presupuestaria"/>
    <x v="1"/>
    <x v="0"/>
  </r>
  <r>
    <x v="0"/>
    <d v="2020-06-09T00:00:00"/>
    <x v="232"/>
    <x v="1"/>
    <s v="80-0025-LPU18"/>
    <s v="ARS"/>
    <n v="3144839.44"/>
    <n v="3144839.44"/>
    <n v="0"/>
    <x v="1"/>
    <x v="1"/>
    <s v="ARCHIVO - Archivo"/>
    <x v="1"/>
    <d v="2020-07-13T00:00:00"/>
    <n v="326"/>
    <n v="360"/>
    <s v="29.0.0.45.0"/>
    <s v="Sin dato"/>
    <x v="1"/>
    <s v="OK"/>
    <s v="DAFYP#MS-ARCHIVOARCHIVO - ArchivoDAFYP#MS - Dirección de administración financiera y presupuestaria"/>
    <x v="1"/>
    <x v="0"/>
  </r>
  <r>
    <x v="0"/>
    <d v="2020-06-09T00:00:00"/>
    <x v="233"/>
    <x v="1"/>
    <s v="80-0025-LPU18"/>
    <s v="ARS"/>
    <n v="1134123.48"/>
    <n v="1134123.48"/>
    <n v="0"/>
    <x v="1"/>
    <x v="1"/>
    <s v="ARCHIVO - Archivo"/>
    <x v="1"/>
    <d v="2020-07-20T00:00:00"/>
    <n v="319"/>
    <n v="360"/>
    <s v="29.0.0.45.0"/>
    <s v="Sin dato"/>
    <x v="1"/>
    <s v="OK"/>
    <s v="DAFYP#MS-ARCHIVOARCHIVO - ArchivoDAFYP#MS - Dirección de administración financiera y presupuestaria"/>
    <x v="1"/>
    <x v="0"/>
  </r>
  <r>
    <x v="0"/>
    <d v="2020-06-09T00:00:00"/>
    <x v="234"/>
    <x v="1"/>
    <s v="80-0025-LPU18"/>
    <s v="ARS"/>
    <n v="7940948.9299999997"/>
    <n v="7940948.9299999997"/>
    <n v="0"/>
    <x v="2"/>
    <x v="1"/>
    <s v="ARCHIVO - Archivo"/>
    <x v="1"/>
    <d v="2020-07-13T00:00:00"/>
    <n v="326"/>
    <n v="360"/>
    <s v="29.0.0.45.0"/>
    <s v="Sin dato"/>
    <x v="1"/>
    <s v="OK"/>
    <s v="DAFYP#MS-ARCHIVOARCHIVO - ArchivoDAFYP#MS - Dirección de administración financiera y presupuestaria"/>
    <x v="1"/>
    <x v="0"/>
  </r>
  <r>
    <x v="0"/>
    <d v="2020-06-10T00:00:00"/>
    <x v="235"/>
    <x v="1"/>
    <s v="80-0025-LPU18"/>
    <s v="ARS"/>
    <n v="2533336.4"/>
    <n v="2533336.4"/>
    <n v="0"/>
    <x v="13"/>
    <x v="1"/>
    <s v="ARCHIVO - Archivo"/>
    <x v="1"/>
    <d v="2020-06-23T00:00:00"/>
    <n v="346"/>
    <n v="359"/>
    <s v="29.0.0.45.0"/>
    <s v="Sin dato"/>
    <x v="1"/>
    <s v="OK"/>
    <s v="DAFYP#MS-ARCHIVOARCHIVO - ArchivoDAFYP#MS - Dirección de administración financiera y presupuestaria"/>
    <x v="1"/>
    <x v="0"/>
  </r>
  <r>
    <x v="0"/>
    <d v="2020-06-11T00:00:00"/>
    <x v="236"/>
    <x v="1"/>
    <s v="80-0025-LPU18"/>
    <s v="ARS"/>
    <n v="2254909.6800000002"/>
    <n v="2254909.6800000002"/>
    <n v="0"/>
    <x v="1"/>
    <x v="1"/>
    <s v="ARCHIVO - Archivo"/>
    <x v="1"/>
    <d v="2020-07-20T00:00:00"/>
    <n v="319"/>
    <n v="358"/>
    <s v="29.0.0.45.0"/>
    <s v="Sin dato"/>
    <x v="1"/>
    <s v="OK"/>
    <s v="DAFYP#MS-ARCHIVOARCHIVO - ArchivoDAFYP#MS - Dirección de administración financiera y presupuestaria"/>
    <x v="1"/>
    <x v="0"/>
  </r>
  <r>
    <x v="0"/>
    <d v="2020-06-11T00:00:00"/>
    <x v="237"/>
    <x v="1"/>
    <s v="80-0025-LPU18"/>
    <s v="ARS"/>
    <n v="1763191.5"/>
    <n v="1763191.5"/>
    <n v="0"/>
    <x v="9"/>
    <x v="1"/>
    <s v="ARCHIVO - Archivo"/>
    <x v="1"/>
    <d v="2020-07-20T00:00:00"/>
    <n v="319"/>
    <n v="358"/>
    <s v="29.0.0.45.0"/>
    <s v="Sin dato"/>
    <x v="1"/>
    <s v="OK"/>
    <s v="DAFYP#MS-ARCHIVOARCHIVO - ArchivoDAFYP#MS - Dirección de administración financiera y presupuestaria"/>
    <x v="1"/>
    <x v="0"/>
  </r>
  <r>
    <x v="0"/>
    <d v="2020-06-12T00:00:00"/>
    <x v="238"/>
    <x v="1"/>
    <s v="80-0025-LPU18"/>
    <s v="ARS"/>
    <n v="1637425.48"/>
    <n v="1637425.48"/>
    <n v="0"/>
    <x v="18"/>
    <x v="1"/>
    <s v="ARCHIVO - Archivo"/>
    <x v="1"/>
    <d v="2020-07-02T00:00:00"/>
    <n v="337"/>
    <n v="357"/>
    <s v="29.0.0.45.0"/>
    <s v="Sin dato"/>
    <x v="1"/>
    <s v="OK"/>
    <s v="DAFYP#MS-ARCHIVOARCHIVO - ArchivoDAFYP#MS - Dirección de administración financiera y presupuestaria"/>
    <x v="1"/>
    <x v="0"/>
  </r>
  <r>
    <x v="0"/>
    <d v="2020-06-12T00:00:00"/>
    <x v="239"/>
    <x v="1"/>
    <s v="80-0025-LPU18"/>
    <s v="ARS"/>
    <n v="1646181.77"/>
    <n v="1646181.77"/>
    <n v="0"/>
    <x v="18"/>
    <x v="1"/>
    <s v="ARCHIVO - Archivo"/>
    <x v="1"/>
    <d v="2020-07-02T00:00:00"/>
    <n v="337"/>
    <n v="357"/>
    <s v="29.0.0.45.0"/>
    <s v="Sin dato"/>
    <x v="1"/>
    <s v="OK"/>
    <s v="DAFYP#MS-ARCHIVOARCHIVO - ArchivoDAFYP#MS - Dirección de administración financiera y presupuestaria"/>
    <x v="1"/>
    <x v="0"/>
  </r>
  <r>
    <x v="0"/>
    <d v="2020-06-16T00:00:00"/>
    <x v="240"/>
    <x v="1"/>
    <s v="80-0025-LPU18"/>
    <s v="ARS"/>
    <n v="2265367.3199999998"/>
    <n v="2265367.3199999998"/>
    <n v="0"/>
    <x v="1"/>
    <x v="1"/>
    <s v="ARCHIVO - Archivo"/>
    <x v="1"/>
    <d v="2020-07-13T00:00:00"/>
    <n v="326"/>
    <n v="353"/>
    <s v="29.0.0.45.0"/>
    <s v="Sin dato"/>
    <x v="1"/>
    <s v="OK"/>
    <s v="DAFYP#MS-ARCHIVOARCHIVO - ArchivoDAFYP#MS - Dirección de administración financiera y presupuestaria"/>
    <x v="1"/>
    <x v="0"/>
  </r>
  <r>
    <x v="0"/>
    <d v="2020-06-16T00:00:00"/>
    <x v="241"/>
    <x v="1"/>
    <s v="80-0025-LPU18"/>
    <s v="ARS"/>
    <n v="277.95999999999998"/>
    <n v="277.95999999999998"/>
    <n v="0"/>
    <x v="1"/>
    <x v="1"/>
    <s v="ARCHIVO - Archivo"/>
    <x v="1"/>
    <d v="2020-07-02T00:00:00"/>
    <n v="337"/>
    <n v="353"/>
    <s v="29.0.0.45.0"/>
    <s v="Sin dato"/>
    <x v="1"/>
    <s v="OK"/>
    <s v="DAFYP#MS-ARCHIVOARCHIVO - ArchivoDAFYP#MS - Dirección de administración financiera y presupuestaria"/>
    <x v="1"/>
    <x v="0"/>
  </r>
  <r>
    <x v="0"/>
    <d v="2020-06-19T00:00:00"/>
    <x v="242"/>
    <x v="1"/>
    <s v="80-0025-LPU18"/>
    <s v="ARS"/>
    <n v="2259001.7999999998"/>
    <n v="2259001.7999999998"/>
    <n v="0"/>
    <x v="1"/>
    <x v="1"/>
    <s v="ARCHIVO - Archivo"/>
    <x v="1"/>
    <d v="2020-07-20T00:00:00"/>
    <n v="319"/>
    <n v="350"/>
    <s v="29.0.0.45.0"/>
    <s v="Sin dato"/>
    <x v="1"/>
    <s v="OK"/>
    <s v="DAFYP#MS-ARCHIVOARCHIVO - ArchivoDAFYP#MS - Dirección de administración financiera y presupuestaria"/>
    <x v="1"/>
    <x v="0"/>
  </r>
  <r>
    <x v="0"/>
    <d v="2020-06-19T00:00:00"/>
    <x v="243"/>
    <x v="1"/>
    <s v="80-0025-LPU18"/>
    <s v="ARS"/>
    <n v="1731718.53"/>
    <n v="1731718.53"/>
    <n v="0"/>
    <x v="5"/>
    <x v="1"/>
    <s v="ARCHIVO - Archivo"/>
    <x v="1"/>
    <d v="2020-07-01T00:00:00"/>
    <n v="338"/>
    <n v="350"/>
    <s v="29.0.0.45.0"/>
    <s v="Sin dato"/>
    <x v="1"/>
    <s v="OK"/>
    <s v="DAFYP#MS-ARCHIVOARCHIVO - ArchivoDAFYP#MS - Dirección de administración financiera y presupuestaria"/>
    <x v="1"/>
    <x v="0"/>
  </r>
  <r>
    <x v="0"/>
    <d v="2020-06-19T00:00:00"/>
    <x v="244"/>
    <x v="1"/>
    <s v="80-0025-LPU18"/>
    <s v="ARS"/>
    <n v="629443.19999999995"/>
    <n v="629443.19999999995"/>
    <n v="0"/>
    <x v="1"/>
    <x v="1"/>
    <s v="ARCHIVO - Archivo"/>
    <x v="1"/>
    <d v="2020-08-28T00:00:00"/>
    <n v="280"/>
    <n v="350"/>
    <s v="29.0.0.45.0"/>
    <s v="Sin dato"/>
    <x v="1"/>
    <s v="OK"/>
    <s v="DAFYP#MS-ARCHIVOARCHIVO - ArchivoDAFYP#MS - Dirección de administración financiera y presupuestaria"/>
    <x v="1"/>
    <x v="0"/>
  </r>
  <r>
    <x v="0"/>
    <d v="2020-06-19T00:00:00"/>
    <x v="245"/>
    <x v="1"/>
    <s v="80-0025-LPU18"/>
    <s v="ARS"/>
    <n v="3491490.82"/>
    <n v="3491490.82"/>
    <n v="0"/>
    <x v="5"/>
    <x v="1"/>
    <s v="ARCHIVO - Archivo"/>
    <x v="1"/>
    <d v="2020-07-20T00:00:00"/>
    <n v="319"/>
    <n v="350"/>
    <s v="29.0.0.45.0"/>
    <s v="Sin dato"/>
    <x v="1"/>
    <s v="OK"/>
    <s v="DAFYP#MS-ARCHIVOARCHIVO - ArchivoDAFYP#MS - Dirección de administración financiera y presupuestaria"/>
    <x v="1"/>
    <x v="0"/>
  </r>
  <r>
    <x v="0"/>
    <d v="2020-06-19T00:00:00"/>
    <x v="246"/>
    <x v="1"/>
    <s v="80-0028-CDI17"/>
    <s v="ARS"/>
    <n v="4189396.39"/>
    <n v="4189396.39"/>
    <s v="80-1198-CON20"/>
    <x v="22"/>
    <x v="13"/>
    <s v="PVD - Privada"/>
    <x v="3"/>
    <d v="2021-05-03T00:00:00"/>
    <n v="32"/>
    <n v="350"/>
    <s v="29.0.0.5.0"/>
    <n v="689171613"/>
    <x v="2"/>
    <s v="OK"/>
    <s v="DCYT#MS-PVDPVD - PrivadaDCYT#MS - Dirección de contabilidad y tesorería"/>
    <x v="0"/>
    <x v="0"/>
  </r>
  <r>
    <x v="0"/>
    <d v="2020-06-19T00:00:00"/>
    <x v="247"/>
    <x v="1"/>
    <s v="80-0028-CDI17"/>
    <s v="ARS"/>
    <n v="6387195.3499999996"/>
    <n v="6387195.3499999996"/>
    <s v="80-1198-CON20"/>
    <x v="22"/>
    <x v="13"/>
    <s v="PVD - Privada"/>
    <x v="3"/>
    <d v="2021-05-03T00:00:00"/>
    <n v="32"/>
    <n v="350"/>
    <s v="29.0.0.5.0"/>
    <n v="689171613"/>
    <x v="2"/>
    <s v="OK"/>
    <s v="DCYT#MS-PVDPVD - PrivadaDCYT#MS - Dirección de contabilidad y tesorería"/>
    <x v="0"/>
    <x v="0"/>
  </r>
  <r>
    <x v="0"/>
    <d v="2020-06-19T00:00:00"/>
    <x v="248"/>
    <x v="1"/>
    <s v="80-0025-LPU18"/>
    <s v="ARS"/>
    <n v="3491490.82"/>
    <n v="3491490.82"/>
    <n v="0"/>
    <x v="5"/>
    <x v="1"/>
    <s v="ARCHIVO - Archivo"/>
    <x v="1"/>
    <d v="2020-07-01T00:00:00"/>
    <n v="338"/>
    <n v="350"/>
    <s v="29.0.0.45.0"/>
    <s v="Sin dato"/>
    <x v="1"/>
    <s v="OK"/>
    <s v="DAFYP#MS-ARCHIVOARCHIVO - ArchivoDAFYP#MS - Dirección de administración financiera y presupuestaria"/>
    <x v="1"/>
    <x v="0"/>
  </r>
  <r>
    <x v="0"/>
    <d v="2020-06-22T00:00:00"/>
    <x v="249"/>
    <x v="1"/>
    <s v="80-0025-LPU18"/>
    <s v="ARS"/>
    <n v="3961440.01"/>
    <n v="3961440.01"/>
    <n v="0"/>
    <x v="12"/>
    <x v="1"/>
    <s v="ARCHIVO - Archivo"/>
    <x v="1"/>
    <d v="2020-07-17T00:00:00"/>
    <n v="322"/>
    <n v="347"/>
    <s v="29.0.0.45.0"/>
    <s v="Sin dato"/>
    <x v="1"/>
    <s v="OK"/>
    <s v="DAFYP#MS-ARCHIVOARCHIVO - ArchivoDAFYP#MS - Dirección de administración financiera y presupuestaria"/>
    <x v="1"/>
    <x v="0"/>
  </r>
  <r>
    <x v="0"/>
    <d v="2020-06-22T00:00:00"/>
    <x v="250"/>
    <x v="1"/>
    <s v="80-0025-LPU18"/>
    <s v="ARS"/>
    <n v="3888864"/>
    <n v="3888864"/>
    <n v="0"/>
    <x v="12"/>
    <x v="1"/>
    <s v="ARCHIVO - Archivo"/>
    <x v="1"/>
    <d v="2020-07-01T00:00:00"/>
    <n v="338"/>
    <n v="347"/>
    <s v="29.0.0.45.0"/>
    <s v="Sin dato"/>
    <x v="1"/>
    <s v="OK"/>
    <s v="DAFYP#MS-ARCHIVOARCHIVO - ArchivoDAFYP#MS - Dirección de administración financiera y presupuestaria"/>
    <x v="1"/>
    <x v="0"/>
  </r>
  <r>
    <x v="0"/>
    <d v="2020-06-23T00:00:00"/>
    <x v="251"/>
    <x v="1"/>
    <s v="80-0025-LPU18"/>
    <s v="ARS"/>
    <n v="4447570.4000000004"/>
    <n v="4447570.4000000004"/>
    <n v="0"/>
    <x v="13"/>
    <x v="1"/>
    <s v="ARCHIVO - Archivo"/>
    <x v="1"/>
    <d v="2020-07-01T00:00:00"/>
    <n v="338"/>
    <n v="346"/>
    <s v="29.0.0.45.0"/>
    <s v="Sin dato"/>
    <x v="1"/>
    <s v="OK"/>
    <s v="DAFYP#MS-ARCHIVOARCHIVO - ArchivoDAFYP#MS - Dirección de administración financiera y presupuestaria"/>
    <x v="1"/>
    <x v="0"/>
  </r>
  <r>
    <x v="0"/>
    <d v="2020-06-25T00:00:00"/>
    <x v="252"/>
    <x v="1"/>
    <s v="80-0004-LPU18"/>
    <s v="ARS"/>
    <n v="1487107.2"/>
    <n v="1487107.2"/>
    <n v="0"/>
    <x v="4"/>
    <x v="5"/>
    <s v="TESORERIA - Tesorería"/>
    <x v="4"/>
    <d v="2020-09-22T00:00:00"/>
    <n v="255"/>
    <n v="344"/>
    <s v="Varios"/>
    <s v="Sin dato"/>
    <x v="3"/>
    <s v="OK"/>
    <s v="LCOURREGESTESORERIA - TesoreríaDTYC#MS - Dirección de tesoreria y contabilidad"/>
    <x v="1"/>
    <x v="0"/>
  </r>
  <r>
    <x v="0"/>
    <d v="2020-06-25T00:00:00"/>
    <x v="253"/>
    <x v="1"/>
    <s v="80-0025-LPU18"/>
    <s v="ARS"/>
    <n v="1059888.8600000001"/>
    <n v="1059888.8600000001"/>
    <n v="0"/>
    <x v="5"/>
    <x v="1"/>
    <s v="ARCHIVO - Archivo"/>
    <x v="1"/>
    <d v="2020-07-28T00:00:00"/>
    <n v="311"/>
    <n v="344"/>
    <s v="29.0.0.45.0"/>
    <s v="Sin dato"/>
    <x v="1"/>
    <s v="OK"/>
    <s v="DAFYP#MS-ARCHIVOARCHIVO - ArchivoDAFYP#MS - Dirección de administración financiera y presupuestaria"/>
    <x v="1"/>
    <x v="0"/>
  </r>
  <r>
    <x v="0"/>
    <d v="2020-06-28T00:00:00"/>
    <x v="254"/>
    <x v="1"/>
    <s v="80-0025-LPU18"/>
    <s v="ARS"/>
    <n v="1768162.56"/>
    <n v="1768162.56"/>
    <n v="0"/>
    <x v="2"/>
    <x v="1"/>
    <s v="ARCHIVO - Archivo"/>
    <x v="1"/>
    <d v="2020-07-17T00:00:00"/>
    <n v="322"/>
    <n v="341"/>
    <s v="29.0.0.45.0"/>
    <s v="Sin dato"/>
    <x v="1"/>
    <s v="OK"/>
    <s v="DAFYP#MS-ARCHIVOARCHIVO - ArchivoDAFYP#MS - Dirección de administración financiera y presupuestaria"/>
    <x v="1"/>
    <x v="0"/>
  </r>
  <r>
    <x v="0"/>
    <d v="2020-06-28T00:00:00"/>
    <x v="255"/>
    <x v="1"/>
    <s v="80-0025-LPU18"/>
    <s v="ARS"/>
    <n v="787594.5"/>
    <n v="787594.5"/>
    <n v="0"/>
    <x v="2"/>
    <x v="1"/>
    <s v="ARCHIVO - Archivo"/>
    <x v="1"/>
    <d v="2020-07-17T00:00:00"/>
    <n v="322"/>
    <n v="341"/>
    <s v="29.0.0.45.0"/>
    <s v="Sin dato"/>
    <x v="1"/>
    <s v="OK"/>
    <s v="DAFYP#MS-ARCHIVOARCHIVO - ArchivoDAFYP#MS - Dirección de administración financiera y presupuestaria"/>
    <x v="1"/>
    <x v="0"/>
  </r>
  <r>
    <x v="0"/>
    <d v="2020-06-28T00:00:00"/>
    <x v="256"/>
    <x v="1"/>
    <s v="80-0025-LPU18"/>
    <s v="ARS"/>
    <n v="2381286.6"/>
    <n v="2381286.6"/>
    <n v="0"/>
    <x v="2"/>
    <x v="1"/>
    <s v="ARCHIVO - Archivo"/>
    <x v="1"/>
    <d v="2020-07-13T00:00:00"/>
    <n v="326"/>
    <n v="341"/>
    <s v="29.0.0.45.0"/>
    <s v="Sin dato"/>
    <x v="1"/>
    <s v="OK"/>
    <s v="DAFYP#MS-ARCHIVOARCHIVO - ArchivoDAFYP#MS - Dirección de administración financiera y presupuestaria"/>
    <x v="1"/>
    <x v="0"/>
  </r>
  <r>
    <x v="0"/>
    <d v="2020-06-29T00:00:00"/>
    <x v="257"/>
    <x v="1"/>
    <s v="80-0025-LPU18"/>
    <s v="ARS"/>
    <n v="10937791.199999999"/>
    <n v="10937791.199999999"/>
    <n v="0"/>
    <x v="14"/>
    <x v="1"/>
    <s v="ARCHIVO - Archivo"/>
    <x v="1"/>
    <d v="2020-07-08T00:00:00"/>
    <n v="331"/>
    <n v="340"/>
    <s v="29.0.0.45.0"/>
    <s v="Sin dato"/>
    <x v="1"/>
    <s v="OK"/>
    <s v="DAFYP#MS-ARCHIVOARCHIVO - ArchivoDAFYP#MS - Dirección de administración financiera y presupuestaria"/>
    <x v="1"/>
    <x v="0"/>
  </r>
  <r>
    <x v="0"/>
    <d v="2020-07-01T00:00:00"/>
    <x v="258"/>
    <x v="1"/>
    <s v="80-0025-LPU18"/>
    <s v="ARS"/>
    <n v="4133374.8"/>
    <n v="4133374.8"/>
    <n v="0"/>
    <x v="14"/>
    <x v="1"/>
    <s v="ARCHIVO - Archivo"/>
    <x v="1"/>
    <d v="2020-07-08T00:00:00"/>
    <n v="331"/>
    <n v="338"/>
    <s v="29.0.0.45.0"/>
    <s v="Sin dato"/>
    <x v="1"/>
    <s v="OK"/>
    <s v="DAFYP#MS-ARCHIVOARCHIVO - ArchivoDAFYP#MS - Dirección de administración financiera y presupuestaria"/>
    <x v="1"/>
    <x v="0"/>
  </r>
  <r>
    <x v="0"/>
    <d v="2020-07-01T00:00:00"/>
    <x v="259"/>
    <x v="1"/>
    <s v="80-0004-LPU18"/>
    <s v="ARS"/>
    <n v="102727.8"/>
    <n v="102727.8"/>
    <n v="0"/>
    <x v="4"/>
    <x v="5"/>
    <s v="TESORERIA - Tesorería"/>
    <x v="4"/>
    <d v="2020-09-22T00:00:00"/>
    <n v="255"/>
    <n v="338"/>
    <s v="Varios"/>
    <s v="Sin dato"/>
    <x v="3"/>
    <s v="OK"/>
    <s v="LCOURREGESTESORERIA - TesoreríaDTYC#MS - Dirección de tesoreria y contabilidad"/>
    <x v="1"/>
    <x v="0"/>
  </r>
  <r>
    <x v="0"/>
    <d v="2020-07-02T00:00:00"/>
    <x v="260"/>
    <x v="1"/>
    <s v="80-0025-LPU18"/>
    <s v="ARS"/>
    <n v="2788646.7"/>
    <n v="2788646.7"/>
    <n v="0"/>
    <x v="17"/>
    <x v="1"/>
    <s v="ARCHIVO - Archivo"/>
    <x v="1"/>
    <d v="2020-07-21T00:00:00"/>
    <n v="318"/>
    <n v="337"/>
    <s v="29.0.0.45.0"/>
    <s v="Sin dato"/>
    <x v="1"/>
    <s v="OK"/>
    <s v="DAFYP#MS-ARCHIVOARCHIVO - ArchivoDAFYP#MS - Dirección de administración financiera y presupuestaria"/>
    <x v="1"/>
    <x v="0"/>
  </r>
  <r>
    <x v="0"/>
    <d v="2020-07-02T00:00:00"/>
    <x v="261"/>
    <x v="1"/>
    <s v="80-0025-LPU18"/>
    <s v="ARS"/>
    <n v="5548040"/>
    <n v="5548040"/>
    <n v="0"/>
    <x v="17"/>
    <x v="1"/>
    <s v="ARCHIVO - Archivo"/>
    <x v="1"/>
    <d v="2020-07-21T00:00:00"/>
    <n v="318"/>
    <n v="337"/>
    <s v="29.0.0.45.0"/>
    <s v="Sin dato"/>
    <x v="1"/>
    <s v="OK"/>
    <s v="DAFYP#MS-ARCHIVOARCHIVO - ArchivoDAFYP#MS - Dirección de administración financiera y presupuestaria"/>
    <x v="1"/>
    <x v="0"/>
  </r>
  <r>
    <x v="0"/>
    <d v="2020-07-03T00:00:00"/>
    <x v="262"/>
    <x v="1"/>
    <s v="80-0025-LPU18"/>
    <s v="ARS"/>
    <n v="2966823.44"/>
    <n v="2966823.44"/>
    <n v="0"/>
    <x v="13"/>
    <x v="1"/>
    <s v="ARCHIVO - Archivo"/>
    <x v="1"/>
    <d v="2020-07-17T00:00:00"/>
    <n v="322"/>
    <n v="336"/>
    <s v="29.0.0.45.0"/>
    <s v="Sin dato"/>
    <x v="1"/>
    <s v="OK"/>
    <s v="DAFYP#MS-ARCHIVOARCHIVO - ArchivoDAFYP#MS - Dirección de administración financiera y presupuestaria"/>
    <x v="1"/>
    <x v="0"/>
  </r>
  <r>
    <x v="0"/>
    <d v="2020-07-06T00:00:00"/>
    <x v="263"/>
    <x v="1"/>
    <s v="80-0025-LPU18"/>
    <s v="ARS"/>
    <n v="5586135.7699999996"/>
    <n v="5586135.7699999996"/>
    <n v="0"/>
    <x v="17"/>
    <x v="1"/>
    <s v="ARCHIVO - Archivo"/>
    <x v="1"/>
    <d v="2020-07-23T00:00:00"/>
    <n v="316"/>
    <n v="333"/>
    <s v="29.0.0.45.0"/>
    <s v="Sin dato"/>
    <x v="1"/>
    <s v="OK"/>
    <s v="DAFYP#MS-ARCHIVOARCHIVO - ArchivoDAFYP#MS - Dirección de administración financiera y presupuestaria"/>
    <x v="1"/>
    <x v="0"/>
  </r>
  <r>
    <x v="0"/>
    <d v="2020-07-07T00:00:00"/>
    <x v="264"/>
    <x v="1"/>
    <s v="80-0025-LPU18"/>
    <s v="ARS"/>
    <n v="1918148.4"/>
    <n v="1918148.4"/>
    <n v="0"/>
    <x v="14"/>
    <x v="1"/>
    <s v="ARCHIVO - Archivo"/>
    <x v="1"/>
    <d v="2020-07-27T00:00:00"/>
    <n v="312"/>
    <n v="332"/>
    <s v="29.0.0.45.0"/>
    <s v="Sin dato"/>
    <x v="1"/>
    <s v="OK"/>
    <s v="DAFYP#MS-ARCHIVOARCHIVO - ArchivoDAFYP#MS - Dirección de administración financiera y presupuestaria"/>
    <x v="1"/>
    <x v="0"/>
  </r>
  <r>
    <x v="0"/>
    <d v="2020-07-08T00:00:00"/>
    <x v="265"/>
    <x v="1"/>
    <s v="80-0025-LPU18"/>
    <s v="ARS"/>
    <n v="2056306.8"/>
    <n v="2056306.8"/>
    <s v="80-1127-OC19"/>
    <x v="8"/>
    <x v="1"/>
    <s v="ARCHIVO - Archivo"/>
    <x v="1"/>
    <d v="2020-07-27T00:00:00"/>
    <n v="312"/>
    <n v="331"/>
    <s v="29.0.0.45.0"/>
    <n v="151951054"/>
    <x v="1"/>
    <s v="OK"/>
    <s v="DAFYP#MS-ARCHIVOARCHIVO - ArchivoDAFYP#MS - Dirección de administración financiera y presupuestaria"/>
    <x v="1"/>
    <x v="0"/>
  </r>
  <r>
    <x v="0"/>
    <d v="2020-07-09T00:00:00"/>
    <x v="266"/>
    <x v="1"/>
    <s v="80-0025-LPU18"/>
    <s v="ARS"/>
    <n v="1855722.42"/>
    <n v="1855722.42"/>
    <n v="0"/>
    <x v="1"/>
    <x v="1"/>
    <s v="ARCHIVO - Archivo"/>
    <x v="1"/>
    <d v="2020-07-17T00:00:00"/>
    <n v="322"/>
    <n v="330"/>
    <s v="29.0.0.45.0"/>
    <s v="Sin dato"/>
    <x v="1"/>
    <s v="OK"/>
    <s v="DAFYP#MS-ARCHIVOARCHIVO - ArchivoDAFYP#MS - Dirección de administración financiera y presupuestaria"/>
    <x v="1"/>
    <x v="0"/>
  </r>
  <r>
    <x v="0"/>
    <d v="2020-07-09T00:00:00"/>
    <x v="267"/>
    <x v="1"/>
    <s v="80-0025-LPU18"/>
    <s v="ARS"/>
    <n v="1664477.76"/>
    <n v="1664477.76"/>
    <n v="0"/>
    <x v="1"/>
    <x v="1"/>
    <s v="ARCHIVO - Archivo"/>
    <x v="1"/>
    <d v="2020-08-06T00:00:00"/>
    <n v="302"/>
    <n v="330"/>
    <s v="29.0.0.45.0"/>
    <s v="Sin dato"/>
    <x v="1"/>
    <s v="OK"/>
    <s v="DAFYP#MS-ARCHIVOARCHIVO - ArchivoDAFYP#MS - Dirección de administración financiera y presupuestaria"/>
    <x v="1"/>
    <x v="0"/>
  </r>
  <r>
    <x v="0"/>
    <d v="2020-07-09T00:00:00"/>
    <x v="268"/>
    <x v="1"/>
    <s v="80-0025-LPU18"/>
    <s v="ARS"/>
    <n v="1079410.32"/>
    <n v="1079410.32"/>
    <n v="0"/>
    <x v="1"/>
    <x v="1"/>
    <s v="ARCHIVO - Archivo"/>
    <x v="1"/>
    <d v="2020-07-22T00:00:00"/>
    <n v="317"/>
    <n v="330"/>
    <s v="29.0.0.45.0"/>
    <s v="Sin dato"/>
    <x v="1"/>
    <s v="OK"/>
    <s v="DAFYP#MS-ARCHIVOARCHIVO - ArchivoDAFYP#MS - Dirección de administración financiera y presupuestaria"/>
    <x v="1"/>
    <x v="0"/>
  </r>
  <r>
    <x v="0"/>
    <d v="2020-07-10T00:00:00"/>
    <x v="269"/>
    <x v="1"/>
    <s v="80-0025-LPU18"/>
    <s v="ARS"/>
    <n v="1581287.4"/>
    <n v="1581287.4"/>
    <n v="0"/>
    <x v="2"/>
    <x v="1"/>
    <s v="ARCHIVO - Archivo"/>
    <x v="1"/>
    <d v="2020-07-28T00:00:00"/>
    <n v="311"/>
    <n v="329"/>
    <s v="29.0.0.45.0"/>
    <s v="Sin dato"/>
    <x v="1"/>
    <s v="OK"/>
    <s v="DAFYP#MS-ARCHIVOARCHIVO - ArchivoDAFYP#MS - Dirección de administración financiera y presupuestaria"/>
    <x v="1"/>
    <x v="0"/>
  </r>
  <r>
    <x v="0"/>
    <d v="2020-07-10T00:00:00"/>
    <x v="270"/>
    <x v="1"/>
    <s v="80-0025-LPU18"/>
    <s v="ARS"/>
    <n v="3969208.43"/>
    <n v="3969208.43"/>
    <n v="0"/>
    <x v="2"/>
    <x v="1"/>
    <s v="ARCHIVO - Archivo"/>
    <x v="1"/>
    <d v="2020-07-27T00:00:00"/>
    <n v="312"/>
    <n v="329"/>
    <s v="29.0.0.45.0"/>
    <s v="Sin dato"/>
    <x v="1"/>
    <s v="OK"/>
    <s v="DAFYP#MS-ARCHIVOARCHIVO - ArchivoDAFYP#MS - Dirección de administración financiera y presupuestaria"/>
    <x v="1"/>
    <x v="0"/>
  </r>
  <r>
    <x v="0"/>
    <d v="2020-07-10T00:00:00"/>
    <x v="271"/>
    <x v="1"/>
    <s v="80-0025-LPU18"/>
    <s v="ARS"/>
    <n v="142267.96"/>
    <n v="142267.96"/>
    <n v="0"/>
    <x v="2"/>
    <x v="1"/>
    <s v="ARCHIVO - Archivo"/>
    <x v="1"/>
    <d v="2020-07-27T00:00:00"/>
    <n v="312"/>
    <n v="329"/>
    <s v="29.0.0.45.0"/>
    <s v="Sin dato"/>
    <x v="1"/>
    <s v="OK"/>
    <s v="DAFYP#MS-ARCHIVOARCHIVO - ArchivoDAFYP#MS - Dirección de administración financiera y presupuestaria"/>
    <x v="1"/>
    <x v="0"/>
  </r>
  <r>
    <x v="0"/>
    <d v="2020-07-10T00:00:00"/>
    <x v="272"/>
    <x v="1"/>
    <s v="80-0025-LPU18"/>
    <s v="ARS"/>
    <n v="1588148.1"/>
    <n v="1588148.1"/>
    <n v="0"/>
    <x v="2"/>
    <x v="1"/>
    <s v="ARCHIVO - Archivo"/>
    <x v="1"/>
    <d v="2020-07-27T00:00:00"/>
    <n v="312"/>
    <n v="329"/>
    <s v="29.0.0.45.0"/>
    <s v="Sin dato"/>
    <x v="1"/>
    <s v="OK"/>
    <s v="DAFYP#MS-ARCHIVOARCHIVO - ArchivoDAFYP#MS - Dirección de administración financiera y presupuestaria"/>
    <x v="1"/>
    <x v="0"/>
  </r>
  <r>
    <x v="0"/>
    <d v="2020-07-14T00:00:00"/>
    <x v="273"/>
    <x v="1"/>
    <s v="80-0025-LPU18"/>
    <s v="ARS"/>
    <n v="168912"/>
    <n v="168912"/>
    <n v="0"/>
    <x v="10"/>
    <x v="1"/>
    <s v="ARCHIVO - Archivo"/>
    <x v="1"/>
    <d v="2020-07-27T00:00:00"/>
    <n v="312"/>
    <n v="325"/>
    <s v="29.0.0.45.0"/>
    <s v="Sin dato"/>
    <x v="1"/>
    <s v="OK"/>
    <s v="DAFYP#MS-ARCHIVOARCHIVO - ArchivoDAFYP#MS - Dirección de administración financiera y presupuestaria"/>
    <x v="1"/>
    <x v="0"/>
  </r>
  <r>
    <x v="0"/>
    <d v="2020-07-15T00:00:00"/>
    <x v="274"/>
    <x v="1"/>
    <s v="80-0025-LPU18"/>
    <s v="ARS"/>
    <n v="8598701.1199999992"/>
    <n v="8598701.1199999992"/>
    <n v="0"/>
    <x v="17"/>
    <x v="1"/>
    <s v="ARCHIVO - Archivo"/>
    <x v="1"/>
    <d v="2020-07-22T00:00:00"/>
    <n v="317"/>
    <n v="324"/>
    <s v="29.0.0.45.0"/>
    <s v="Sin dato"/>
    <x v="1"/>
    <s v="OK"/>
    <s v="DAFYP#MS-ARCHIVOARCHIVO - ArchivoDAFYP#MS - Dirección de administración financiera y presupuestaria"/>
    <x v="1"/>
    <x v="0"/>
  </r>
  <r>
    <x v="0"/>
    <d v="2020-07-15T00:00:00"/>
    <x v="275"/>
    <x v="1"/>
    <s v="80-0025-LPU18"/>
    <s v="ARS"/>
    <n v="6610791.0800000001"/>
    <n v="6610791.0800000001"/>
    <n v="0"/>
    <x v="2"/>
    <x v="1"/>
    <s v="ARCHIVO - Archivo"/>
    <x v="1"/>
    <d v="2020-07-28T00:00:00"/>
    <n v="311"/>
    <n v="324"/>
    <s v="29.0.0.45.0"/>
    <s v="Sin dato"/>
    <x v="1"/>
    <s v="OK"/>
    <s v="DAFYP#MS-ARCHIVOARCHIVO - ArchivoDAFYP#MS - Dirección de administración financiera y presupuestaria"/>
    <x v="1"/>
    <x v="0"/>
  </r>
  <r>
    <x v="0"/>
    <d v="2020-07-15T00:00:00"/>
    <x v="276"/>
    <x v="1"/>
    <s v="80-0025-LPU18"/>
    <s v="ARS"/>
    <n v="2192821.12"/>
    <n v="2192821.12"/>
    <n v="0"/>
    <x v="2"/>
    <x v="1"/>
    <s v="ARCHIVO - Archivo"/>
    <x v="1"/>
    <d v="2020-07-28T00:00:00"/>
    <n v="311"/>
    <n v="324"/>
    <s v="29.0.0.45.0"/>
    <s v="Sin dato"/>
    <x v="1"/>
    <s v="OK"/>
    <s v="DAFYP#MS-ARCHIVOARCHIVO - ArchivoDAFYP#MS - Dirección de administración financiera y presupuestaria"/>
    <x v="1"/>
    <x v="0"/>
  </r>
  <r>
    <x v="0"/>
    <d v="2020-07-15T00:00:00"/>
    <x v="277"/>
    <x v="1"/>
    <s v="80-0025-LPU18"/>
    <s v="ARS"/>
    <n v="2207391.36"/>
    <n v="2207391.36"/>
    <n v="0"/>
    <x v="2"/>
    <x v="1"/>
    <s v="ARCHIVO - Archivo"/>
    <x v="1"/>
    <d v="2020-07-27T00:00:00"/>
    <n v="312"/>
    <n v="324"/>
    <s v="29.0.0.45.0"/>
    <s v="Sin dato"/>
    <x v="1"/>
    <s v="OK"/>
    <s v="DAFYP#MS-ARCHIVOARCHIVO - ArchivoDAFYP#MS - Dirección de administración financiera y presupuestaria"/>
    <x v="1"/>
    <x v="0"/>
  </r>
  <r>
    <x v="0"/>
    <d v="2020-07-15T00:00:00"/>
    <x v="278"/>
    <x v="1"/>
    <s v="80-0025-LPU18"/>
    <s v="ARS"/>
    <n v="604442.48"/>
    <n v="604442.48"/>
    <n v="0"/>
    <x v="2"/>
    <x v="1"/>
    <s v="ARCHIVO - Archivo"/>
    <x v="1"/>
    <d v="2020-07-28T00:00:00"/>
    <n v="311"/>
    <n v="324"/>
    <s v="29.0.0.45.0"/>
    <s v="Sin dato"/>
    <x v="1"/>
    <s v="OK"/>
    <s v="DAFYP#MS-ARCHIVOARCHIVO - ArchivoDAFYP#MS - Dirección de administración financiera y presupuestaria"/>
    <x v="1"/>
    <x v="0"/>
  </r>
  <r>
    <x v="0"/>
    <d v="2020-07-15T00:00:00"/>
    <x v="279"/>
    <x v="1"/>
    <s v="80-0025-LPU18"/>
    <s v="ARS"/>
    <n v="788911.2"/>
    <n v="788911.2"/>
    <n v="0"/>
    <x v="2"/>
    <x v="1"/>
    <s v="ARCHIVO - Archivo"/>
    <x v="1"/>
    <d v="2020-07-27T00:00:00"/>
    <n v="312"/>
    <n v="324"/>
    <s v="29.0.0.45.0"/>
    <s v="Sin dato"/>
    <x v="1"/>
    <s v="OK"/>
    <s v="DAFYP#MS-ARCHIVOARCHIVO - ArchivoDAFYP#MS - Dirección de administración financiera y presupuestaria"/>
    <x v="1"/>
    <x v="0"/>
  </r>
  <r>
    <x v="0"/>
    <d v="2020-07-15T00:00:00"/>
    <x v="280"/>
    <x v="1"/>
    <s v="80-0025-LPU18"/>
    <s v="ARS"/>
    <n v="1587455.1"/>
    <n v="1587455.1"/>
    <n v="0"/>
    <x v="2"/>
    <x v="1"/>
    <s v="ARCHIVO - Archivo"/>
    <x v="1"/>
    <d v="2020-07-28T00:00:00"/>
    <n v="311"/>
    <n v="324"/>
    <s v="29.0.0.45.0"/>
    <s v="Sin dato"/>
    <x v="1"/>
    <s v="OK"/>
    <s v="DAFYP#MS-ARCHIVOARCHIVO - ArchivoDAFYP#MS - Dirección de administración financiera y presupuestaria"/>
    <x v="1"/>
    <x v="0"/>
  </r>
  <r>
    <x v="0"/>
    <d v="2020-07-15T00:00:00"/>
    <x v="281"/>
    <x v="1"/>
    <s v="80-0005-LPU18"/>
    <s v="ARS"/>
    <n v="576492.75"/>
    <n v="576492.75"/>
    <s v="80-1037-OC19"/>
    <x v="20"/>
    <x v="14"/>
    <s v="DESPACHO_DGA - Despacho - dirección general de administración"/>
    <x v="6"/>
    <d v="2021-06-03T00:00:00"/>
    <n v="1"/>
    <n v="324"/>
    <s v="21.0.0.2.0"/>
    <n v="6917913"/>
    <x v="4"/>
    <s v="OK"/>
    <s v="MARCOLOMBODESPACHO_DGA - Despacho - dirección general de administraciónDGA#MS - Dirección general de administración"/>
    <x v="0"/>
    <x v="1"/>
  </r>
  <r>
    <x v="0"/>
    <d v="2020-07-15T00:00:00"/>
    <x v="282"/>
    <x v="1"/>
    <s v="80-0005-LPU18"/>
    <s v="ARS"/>
    <n v="576492.75"/>
    <n v="576492.75"/>
    <s v="80-1037-OC19"/>
    <x v="20"/>
    <x v="14"/>
    <s v="DESPACHO_DGA - Despacho - dirección general de administración"/>
    <x v="6"/>
    <d v="2021-06-03T00:00:00"/>
    <n v="1"/>
    <n v="324"/>
    <s v="21.0.0.2.0"/>
    <n v="6917913"/>
    <x v="4"/>
    <s v="OK"/>
    <s v="MARCOLOMBODESPACHO_DGA - Despacho - dirección general de administraciónDGA#MS - Dirección general de administración"/>
    <x v="0"/>
    <x v="1"/>
  </r>
  <r>
    <x v="0"/>
    <d v="2020-07-17T00:00:00"/>
    <x v="283"/>
    <x v="1"/>
    <s v="80-0025-LPU18"/>
    <s v="ARS"/>
    <n v="2295233.25"/>
    <n v="2295233.25"/>
    <n v="0"/>
    <x v="13"/>
    <x v="1"/>
    <s v="ARCHIVO - Archivo"/>
    <x v="1"/>
    <d v="2020-07-28T00:00:00"/>
    <n v="311"/>
    <n v="322"/>
    <s v="29.0.0.45.0"/>
    <s v="Sin dato"/>
    <x v="1"/>
    <s v="OK"/>
    <s v="DAFYP#MS-ARCHIVOARCHIVO - ArchivoDAFYP#MS - Dirección de administración financiera y presupuestaria"/>
    <x v="1"/>
    <x v="0"/>
  </r>
  <r>
    <x v="0"/>
    <d v="2020-07-17T00:00:00"/>
    <x v="284"/>
    <x v="1"/>
    <s v="80-0025-LPU18"/>
    <s v="ARS"/>
    <n v="934393.4"/>
    <n v="934393.4"/>
    <n v="0"/>
    <x v="13"/>
    <x v="1"/>
    <s v="ARCHIVO - Archivo"/>
    <x v="1"/>
    <d v="2020-07-28T00:00:00"/>
    <n v="311"/>
    <n v="322"/>
    <s v="29.0.0.45.0"/>
    <s v="Sin dato"/>
    <x v="1"/>
    <s v="OK"/>
    <s v="DAFYP#MS-ARCHIVOARCHIVO - ArchivoDAFYP#MS - Dirección de administración financiera y presupuestaria"/>
    <x v="1"/>
    <x v="0"/>
  </r>
  <r>
    <x v="0"/>
    <d v="2020-07-18T00:00:00"/>
    <x v="285"/>
    <x v="1"/>
    <s v="80-0025-LPU18"/>
    <s v="ARS"/>
    <n v="5292451.92"/>
    <n v="5292451.92"/>
    <n v="0"/>
    <x v="2"/>
    <x v="1"/>
    <s v="ARCHIVO - Archivo"/>
    <x v="1"/>
    <d v="2020-07-28T00:00:00"/>
    <n v="311"/>
    <n v="321"/>
    <s v="29.0.0.45.0"/>
    <s v="Sin dato"/>
    <x v="1"/>
    <s v="OK"/>
    <s v="DAFYP#MS-ARCHIVOARCHIVO - ArchivoDAFYP#MS - Dirección de administración financiera y presupuestaria"/>
    <x v="1"/>
    <x v="0"/>
  </r>
  <r>
    <x v="0"/>
    <d v="2020-07-21T00:00:00"/>
    <x v="286"/>
    <x v="1"/>
    <s v="80-0025-LPU18"/>
    <s v="ARS"/>
    <n v="297990"/>
    <n v="297990"/>
    <n v="0"/>
    <x v="2"/>
    <x v="1"/>
    <s v="ARCHIVO - Archivo"/>
    <x v="1"/>
    <d v="2020-08-12T00:00:00"/>
    <n v="296"/>
    <n v="318"/>
    <s v="29.0.0.45.0"/>
    <s v="Sin dato"/>
    <x v="1"/>
    <s v="OK"/>
    <s v="DAFYP#MS-ARCHIVOARCHIVO - ArchivoDAFYP#MS - Dirección de administración financiera y presupuestaria"/>
    <x v="1"/>
    <x v="0"/>
  </r>
  <r>
    <x v="0"/>
    <d v="2020-07-21T00:00:00"/>
    <x v="287"/>
    <x v="1"/>
    <s v="80-0025-LPU18"/>
    <s v="ARS"/>
    <n v="1763785.92"/>
    <n v="1763785.92"/>
    <n v="0"/>
    <x v="2"/>
    <x v="1"/>
    <s v="ARCHIVO - Archivo"/>
    <x v="1"/>
    <d v="2020-08-12T00:00:00"/>
    <n v="296"/>
    <n v="318"/>
    <s v="29.0.0.45.0"/>
    <s v="Sin dato"/>
    <x v="1"/>
    <s v="OK"/>
    <s v="DAFYP#MS-ARCHIVOARCHIVO - ArchivoDAFYP#MS - Dirección de administración financiera y presupuestaria"/>
    <x v="1"/>
    <x v="0"/>
  </r>
  <r>
    <x v="0"/>
    <d v="2020-07-24T00:00:00"/>
    <x v="288"/>
    <x v="1"/>
    <s v="80-0025-LPU18"/>
    <s v="ARS"/>
    <n v="7635580.4000000004"/>
    <n v="7635580.4000000004"/>
    <n v="0"/>
    <x v="13"/>
    <x v="1"/>
    <s v="ARCHIVO - Archivo"/>
    <x v="1"/>
    <d v="2020-08-05T00:00:00"/>
    <n v="303"/>
    <n v="315"/>
    <s v="29.0.0.45.0"/>
    <s v="Sin dato"/>
    <x v="1"/>
    <s v="OK"/>
    <s v="DAFYP#MS-ARCHIVOARCHIVO - ArchivoDAFYP#MS - Dirección de administración financiera y presupuestaria"/>
    <x v="1"/>
    <x v="0"/>
  </r>
  <r>
    <x v="0"/>
    <d v="2020-07-24T00:00:00"/>
    <x v="289"/>
    <x v="1"/>
    <s v="Licitación Pública 13/16"/>
    <s v="ARS"/>
    <n v="30140"/>
    <n v="30140"/>
    <s v="OC 05/2019"/>
    <x v="23"/>
    <x v="15"/>
    <s v="MESA_DE_ENTRADAS_Y_NOTIFICACIONES - Departamento de mesa de entradas y notificaciones"/>
    <x v="9"/>
    <d v="2021-05-26T00:00:00"/>
    <n v="9"/>
    <n v="315"/>
    <s v="Sin dato"/>
    <s v="Sin dato"/>
    <x v="5"/>
    <s v="OK"/>
    <s v="GGUARDIAMESA_DE_ENTRADAS_Y_NOTIFICACIONES - Departamento de mesa de entradas y notificacionesDD#MS - Dirección de despacho"/>
    <x v="0"/>
    <x v="1"/>
  </r>
  <r>
    <x v="0"/>
    <d v="2020-07-27T00:00:00"/>
    <x v="290"/>
    <x v="1"/>
    <s v="80-0025-LPU18"/>
    <s v="ARS"/>
    <n v="5281510.32"/>
    <n v="5281510.32"/>
    <n v="0"/>
    <x v="2"/>
    <x v="1"/>
    <s v="ARCHIVO - Archivo"/>
    <x v="1"/>
    <d v="2020-08-13T00:00:00"/>
    <n v="295"/>
    <n v="312"/>
    <s v="29.0.0.45.0"/>
    <s v="Sin dato"/>
    <x v="1"/>
    <s v="OK"/>
    <s v="DAFYP#MS-ARCHIVOARCHIVO - ArchivoDAFYP#MS - Dirección de administración financiera y presupuestaria"/>
    <x v="1"/>
    <x v="0"/>
  </r>
  <r>
    <x v="0"/>
    <d v="2020-07-27T00:00:00"/>
    <x v="291"/>
    <x v="1"/>
    <s v="80-0025-LPU18"/>
    <s v="ARS"/>
    <n v="3546180.02"/>
    <n v="3546180.02"/>
    <n v="0"/>
    <x v="2"/>
    <x v="1"/>
    <s v="ARCHIVO - Archivo"/>
    <x v="1"/>
    <d v="2020-08-13T00:00:00"/>
    <n v="295"/>
    <n v="312"/>
    <s v="29.0.0.45.0"/>
    <s v="Sin dato"/>
    <x v="1"/>
    <s v="OK"/>
    <s v="DAFYP#MS-ARCHIVOARCHIVO - ArchivoDAFYP#MS - Dirección de administración financiera y presupuestaria"/>
    <x v="1"/>
    <x v="0"/>
  </r>
  <r>
    <x v="0"/>
    <d v="2020-07-29T00:00:00"/>
    <x v="292"/>
    <x v="1"/>
    <s v="80-0025-LPU18"/>
    <s v="ARS"/>
    <n v="2891586.6"/>
    <n v="2891586.6"/>
    <n v="0"/>
    <x v="12"/>
    <x v="1"/>
    <s v="ARCHIVO - Archivo"/>
    <x v="1"/>
    <d v="2020-08-06T00:00:00"/>
    <n v="302"/>
    <n v="310"/>
    <s v="29.0.0.45.0"/>
    <s v="Sin dato"/>
    <x v="1"/>
    <s v="OK"/>
    <s v="DAFYP#MS-ARCHIVOARCHIVO - ArchivoDAFYP#MS - Dirección de administración financiera y presupuestaria"/>
    <x v="1"/>
    <x v="0"/>
  </r>
  <r>
    <x v="0"/>
    <d v="2020-07-29T00:00:00"/>
    <x v="293"/>
    <x v="1"/>
    <s v="80-0025-LPU18"/>
    <s v="ARS"/>
    <n v="2906621.55"/>
    <n v="2906621.55"/>
    <n v="0"/>
    <x v="12"/>
    <x v="1"/>
    <s v="ARCHIVO - Archivo"/>
    <x v="1"/>
    <d v="2020-09-15T00:00:00"/>
    <n v="262"/>
    <n v="310"/>
    <s v="29.0.0.45.0"/>
    <s v="Sin dato"/>
    <x v="1"/>
    <s v="OK"/>
    <s v="DAFYP#MS-ARCHIVOARCHIVO - ArchivoDAFYP#MS - Dirección de administración financiera y presupuestaria"/>
    <x v="1"/>
    <x v="0"/>
  </r>
  <r>
    <x v="0"/>
    <d v="2020-07-29T00:00:00"/>
    <x v="294"/>
    <x v="1"/>
    <s v="80-0025-LPU18"/>
    <s v="ARS"/>
    <n v="2946037.51"/>
    <n v="2946037.51"/>
    <n v="0"/>
    <x v="12"/>
    <x v="1"/>
    <s v="ARCHIVO - Archivo"/>
    <x v="1"/>
    <d v="2020-08-06T00:00:00"/>
    <n v="302"/>
    <n v="310"/>
    <s v="29.0.0.45.0"/>
    <s v="Sin dato"/>
    <x v="1"/>
    <s v="OK"/>
    <s v="DAFYP#MS-ARCHIVOARCHIVO - ArchivoDAFYP#MS - Dirección de administración financiera y presupuestaria"/>
    <x v="1"/>
    <x v="0"/>
  </r>
  <r>
    <x v="0"/>
    <d v="2020-07-29T00:00:00"/>
    <x v="295"/>
    <x v="1"/>
    <s v="80-0025-LPU18"/>
    <s v="ARS"/>
    <n v="728179.19999999995"/>
    <n v="728179.19999999995"/>
    <n v="0"/>
    <x v="12"/>
    <x v="1"/>
    <s v="ARCHIVO - Archivo"/>
    <x v="1"/>
    <d v="2020-09-14T00:00:00"/>
    <n v="263"/>
    <n v="310"/>
    <s v="29.0.0.45.0"/>
    <s v="Sin dato"/>
    <x v="1"/>
    <s v="OK"/>
    <s v="DAFYP#MS-ARCHIVOARCHIVO - ArchivoDAFYP#MS - Dirección de administración financiera y presupuestaria"/>
    <x v="1"/>
    <x v="0"/>
  </r>
  <r>
    <x v="0"/>
    <d v="2020-07-29T00:00:00"/>
    <x v="296"/>
    <x v="1"/>
    <s v="80-0025-LPU18"/>
    <s v="ARS"/>
    <n v="1534080"/>
    <n v="1534080"/>
    <n v="0"/>
    <x v="12"/>
    <x v="1"/>
    <s v="ARCHIVO - Archivo"/>
    <x v="1"/>
    <d v="2020-08-06T00:00:00"/>
    <n v="302"/>
    <n v="310"/>
    <s v="29.0.0.45.0"/>
    <s v="Sin dato"/>
    <x v="1"/>
    <s v="OK"/>
    <s v="DAFYP#MS-ARCHIVOARCHIVO - ArchivoDAFYP#MS - Dirección de administración financiera y presupuestaria"/>
    <x v="1"/>
    <x v="0"/>
  </r>
  <r>
    <x v="0"/>
    <d v="2020-07-29T00:00:00"/>
    <x v="297"/>
    <x v="1"/>
    <s v="80-0025-LPU18"/>
    <s v="ARS"/>
    <n v="1488000"/>
    <n v="1488000"/>
    <n v="0"/>
    <x v="12"/>
    <x v="1"/>
    <s v="ARCHIVO - Archivo"/>
    <x v="1"/>
    <d v="2020-08-06T00:00:00"/>
    <n v="302"/>
    <n v="310"/>
    <s v="29.0.0.45.0"/>
    <s v="Sin dato"/>
    <x v="1"/>
    <s v="OK"/>
    <s v="DAFYP#MS-ARCHIVOARCHIVO - ArchivoDAFYP#MS - Dirección de administración financiera y presupuestaria"/>
    <x v="1"/>
    <x v="0"/>
  </r>
  <r>
    <x v="0"/>
    <d v="2020-07-29T00:00:00"/>
    <x v="298"/>
    <x v="1"/>
    <s v="80-0025-LPU18"/>
    <s v="ARS"/>
    <n v="2307046.3199999998"/>
    <n v="2307046.3199999998"/>
    <n v="0"/>
    <x v="1"/>
    <x v="1"/>
    <s v="ARCHIVO - Archivo"/>
    <x v="1"/>
    <d v="2020-08-13T00:00:00"/>
    <n v="295"/>
    <n v="310"/>
    <s v="29.0.0.45.0"/>
    <s v="Sin dato"/>
    <x v="1"/>
    <s v="OK"/>
    <s v="DAFYP#MS-ARCHIVOARCHIVO - ArchivoDAFYP#MS - Dirección de administración financiera y presupuestaria"/>
    <x v="1"/>
    <x v="0"/>
  </r>
  <r>
    <x v="0"/>
    <d v="2020-07-29T00:00:00"/>
    <x v="299"/>
    <x v="1"/>
    <s v="80-0025-LPU18"/>
    <s v="ARS"/>
    <n v="2267489.16"/>
    <n v="2267489.16"/>
    <n v="0"/>
    <x v="1"/>
    <x v="1"/>
    <s v="ARCHIVO - Archivo"/>
    <x v="1"/>
    <d v="2020-08-13T00:00:00"/>
    <n v="295"/>
    <n v="310"/>
    <s v="29.0.0.45.0"/>
    <s v="Sin dato"/>
    <x v="1"/>
    <s v="OK"/>
    <s v="DAFYP#MS-ARCHIVOARCHIVO - ArchivoDAFYP#MS - Dirección de administración financiera y presupuestaria"/>
    <x v="1"/>
    <x v="0"/>
  </r>
  <r>
    <x v="0"/>
    <d v="2020-07-29T00:00:00"/>
    <x v="300"/>
    <x v="1"/>
    <s v="80-0025-LPU18"/>
    <s v="ARS"/>
    <n v="2252181.6"/>
    <n v="2252181.6"/>
    <n v="0"/>
    <x v="1"/>
    <x v="1"/>
    <s v="ARCHIVO - Archivo"/>
    <x v="1"/>
    <d v="2020-08-14T00:00:00"/>
    <n v="294"/>
    <n v="310"/>
    <s v="29.0.0.45.0"/>
    <s v="Sin dato"/>
    <x v="1"/>
    <s v="OK"/>
    <s v="DAFYP#MS-ARCHIVOARCHIVO - ArchivoDAFYP#MS - Dirección de administración financiera y presupuestaria"/>
    <x v="1"/>
    <x v="0"/>
  </r>
  <r>
    <x v="0"/>
    <d v="2020-07-30T00:00:00"/>
    <x v="301"/>
    <x v="1"/>
    <s v="80-0017-LPU19"/>
    <s v="ARS"/>
    <n v="3146371.47"/>
    <n v="3146371.47"/>
    <s v="80-1139-OC19"/>
    <x v="24"/>
    <x v="16"/>
    <s v="DESPACHO - Despacho"/>
    <x v="10"/>
    <d v="2021-05-28T00:00:00"/>
    <n v="7"/>
    <n v="309"/>
    <s v="Varios"/>
    <n v="539212229"/>
    <x v="0"/>
    <s v="OK"/>
    <s v="DE#AND-DESPACHODESPACHO - DespachoDE#AND - Dirección ejecutiva"/>
    <x v="0"/>
    <x v="1"/>
  </r>
  <r>
    <x v="0"/>
    <d v="2020-07-30T00:00:00"/>
    <x v="302"/>
    <x v="1"/>
    <s v="80-0017-LPU19"/>
    <s v="ARS"/>
    <n v="8929410.3800000008"/>
    <n v="8929410.3800000008"/>
    <n v="0"/>
    <x v="24"/>
    <x v="5"/>
    <s v="TESORERIA - Tesorería"/>
    <x v="4"/>
    <d v="2020-11-10T00:00:00"/>
    <n v="206"/>
    <n v="309"/>
    <s v="Varios"/>
    <s v="Sin dato"/>
    <x v="3"/>
    <s v="OK"/>
    <s v="LCOURREGESTESORERIA - TesoreríaDTYC#MS - Dirección de tesoreria y contabilidad"/>
    <x v="1"/>
    <x v="0"/>
  </r>
  <r>
    <x v="0"/>
    <d v="2020-07-30T00:00:00"/>
    <x v="303"/>
    <x v="1"/>
    <s v="80-0017-LPU19"/>
    <s v="ARS"/>
    <n v="37729892.090000004"/>
    <n v="37729892.090000004"/>
    <n v="0"/>
    <x v="24"/>
    <x v="5"/>
    <s v="TESORERIA - Tesorería"/>
    <x v="4"/>
    <d v="2020-11-20T00:00:00"/>
    <n v="196"/>
    <n v="309"/>
    <s v="Varios"/>
    <s v="Sin dato"/>
    <x v="3"/>
    <s v="OK"/>
    <s v="LCOURREGESTESORERIA - TesoreríaDTYC#MS - Dirección de tesoreria y contabilidad"/>
    <x v="1"/>
    <x v="0"/>
  </r>
  <r>
    <x v="0"/>
    <d v="2020-07-30T00:00:00"/>
    <x v="304"/>
    <x v="1"/>
    <s v="80-0025-LPU18"/>
    <s v="ARS"/>
    <n v="2253394.08"/>
    <n v="2253394.08"/>
    <n v="0"/>
    <x v="1"/>
    <x v="1"/>
    <s v="ARCHIVO - Archivo"/>
    <x v="1"/>
    <d v="2020-08-19T00:00:00"/>
    <n v="289"/>
    <n v="309"/>
    <s v="29.0.0.45.0"/>
    <s v="Sin dato"/>
    <x v="1"/>
    <s v="OK"/>
    <s v="DAFYP#MS-ARCHIVOARCHIVO - ArchivoDAFYP#MS - Dirección de administración financiera y presupuestaria"/>
    <x v="1"/>
    <x v="0"/>
  </r>
  <r>
    <x v="0"/>
    <d v="2020-07-31T00:00:00"/>
    <x v="305"/>
    <x v="1"/>
    <s v="80-0028-CDI17"/>
    <s v="ARS"/>
    <n v="1232598.57"/>
    <n v="1232598.57"/>
    <s v="80-1000-CON18"/>
    <x v="22"/>
    <x v="17"/>
    <s v="DESPACHO_DGA - Despacho - dirección general de administración"/>
    <x v="6"/>
    <d v="2021-05-21T00:00:00"/>
    <n v="14"/>
    <n v="308"/>
    <s v="29.0.0.5.0"/>
    <n v="473612041.07999998"/>
    <x v="4"/>
    <s v="OK"/>
    <s v="RUYVALDOVINOSDESPACHO_DGA - Despacho - dirección general de administraciónDGA#MS - Dirección general de administración"/>
    <x v="0"/>
    <x v="1"/>
  </r>
  <r>
    <x v="0"/>
    <d v="2020-07-31T00:00:00"/>
    <x v="306"/>
    <x v="1"/>
    <s v="80-0028-CDI17"/>
    <s v="ARS"/>
    <n v="21965.96"/>
    <n v="21965.96"/>
    <s v="80-1000-CON18"/>
    <x v="22"/>
    <x v="18"/>
    <s v="PROFESIONALES_LEGALES - Profesionales asuntos legales"/>
    <x v="11"/>
    <d v="2021-06-03T00:00:00"/>
    <n v="1"/>
    <n v="308"/>
    <s v="29.0.0.5.0"/>
    <n v="473612041.07999998"/>
    <x v="6"/>
    <s v="OK"/>
    <s v="JLUGONESPROFESIONALES_LEGALES - Profesionales asuntos legalesDAL#MS - Dirección de asuntos legales"/>
    <x v="0"/>
    <x v="1"/>
  </r>
  <r>
    <x v="0"/>
    <d v="2020-07-31T00:00:00"/>
    <x v="307"/>
    <x v="1"/>
    <s v="80-0028-CDI17"/>
    <s v="ARS"/>
    <n v="516723.94"/>
    <n v="516723.94"/>
    <s v="80-1000-CON18"/>
    <x v="22"/>
    <x v="19"/>
    <s v="DESPACHO_DGA - Despacho - dirección general de administración"/>
    <x v="6"/>
    <d v="2021-03-02T00:00:00"/>
    <n v="94"/>
    <n v="308"/>
    <s v="29.0.0.5.0"/>
    <n v="473612041.07999998"/>
    <x v="4"/>
    <s v="OK"/>
    <s v="MILIBERTINODESPACHO_DGA - Despacho - dirección general de administraciónDGA#MS - Dirección general de administración"/>
    <x v="0"/>
    <x v="0"/>
  </r>
  <r>
    <x v="0"/>
    <d v="2020-08-01T00:00:00"/>
    <x v="308"/>
    <x v="1"/>
    <s v="80-0028-CDI17"/>
    <s v="ARS"/>
    <n v="1510727.7"/>
    <n v="1510727.7"/>
    <s v="80-1000-CON18"/>
    <x v="22"/>
    <x v="20"/>
    <s v="DESPACHO_DGA - Despacho - dirección general de administración"/>
    <x v="6"/>
    <d v="2021-06-03T00:00:00"/>
    <n v="1"/>
    <n v="307"/>
    <s v="29.0.0.5.0"/>
    <n v="473612041.07999998"/>
    <x v="4"/>
    <s v="OK"/>
    <s v="DGA#MS-DESPACHO_DGADESPACHO_DGA - Despacho - dirección general de administraciónDGA#MS - Dirección general de administración"/>
    <x v="0"/>
    <x v="1"/>
  </r>
  <r>
    <x v="0"/>
    <d v="2020-08-03T00:00:00"/>
    <x v="309"/>
    <x v="1"/>
    <s v="80-0025-LPU18"/>
    <s v="ARS"/>
    <n v="2021213.04"/>
    <n v="2021213.04"/>
    <n v="0"/>
    <x v="1"/>
    <x v="1"/>
    <s v="ARCHIVO - Archivo"/>
    <x v="1"/>
    <d v="2020-09-01T00:00:00"/>
    <n v="276"/>
    <n v="305"/>
    <s v="29.0.0.45.0"/>
    <s v="Sin dato"/>
    <x v="1"/>
    <s v="OK"/>
    <s v="DAFYP#MS-ARCHIVOARCHIVO - ArchivoDAFYP#MS - Dirección de administración financiera y presupuestaria"/>
    <x v="1"/>
    <x v="0"/>
  </r>
  <r>
    <x v="0"/>
    <d v="2020-08-03T00:00:00"/>
    <x v="310"/>
    <x v="1"/>
    <s v="80-0025-LPU18"/>
    <s v="ARS"/>
    <n v="284286.24"/>
    <n v="284286.24"/>
    <n v="0"/>
    <x v="1"/>
    <x v="1"/>
    <s v="ARCHIVO - Archivo"/>
    <x v="1"/>
    <d v="2020-08-25T00:00:00"/>
    <n v="283"/>
    <n v="305"/>
    <s v="29.0.0.45.0"/>
    <s v="Sin dato"/>
    <x v="1"/>
    <s v="OK"/>
    <s v="DAFYP#MS-ARCHIVOARCHIVO - ArchivoDAFYP#MS - Dirección de administración financiera y presupuestaria"/>
    <x v="1"/>
    <x v="0"/>
  </r>
  <r>
    <x v="0"/>
    <d v="2020-08-03T00:00:00"/>
    <x v="311"/>
    <x v="1"/>
    <s v="80-0025-LPU18"/>
    <s v="ARS"/>
    <n v="2420964"/>
    <n v="2420964"/>
    <n v="0"/>
    <x v="14"/>
    <x v="1"/>
    <s v="ARCHIVO - Archivo"/>
    <x v="1"/>
    <d v="2020-08-25T00:00:00"/>
    <n v="283"/>
    <n v="305"/>
    <s v="29.0.0.45.0"/>
    <s v="Sin dato"/>
    <x v="1"/>
    <s v="OK"/>
    <s v="DAFYP#MS-ARCHIVOARCHIVO - ArchivoDAFYP#MS - Dirección de administración financiera y presupuestaria"/>
    <x v="1"/>
    <x v="0"/>
  </r>
  <r>
    <x v="0"/>
    <d v="2020-08-03T00:00:00"/>
    <x v="312"/>
    <x v="1"/>
    <s v="80-0025-LPU18"/>
    <s v="ARS"/>
    <n v="1127606.3999999999"/>
    <n v="1127606.3999999999"/>
    <n v="0"/>
    <x v="1"/>
    <x v="1"/>
    <s v="ARCHIVO - Archivo"/>
    <x v="1"/>
    <d v="2020-08-19T00:00:00"/>
    <n v="289"/>
    <n v="305"/>
    <s v="29.0.0.45.0"/>
    <s v="Sin dato"/>
    <x v="1"/>
    <s v="OK"/>
    <s v="DAFYP#MS-ARCHIVOARCHIVO - ArchivoDAFYP#MS - Dirección de administración financiera y presupuestaria"/>
    <x v="1"/>
    <x v="0"/>
  </r>
  <r>
    <x v="0"/>
    <d v="2020-08-03T00:00:00"/>
    <x v="313"/>
    <x v="1"/>
    <s v="80-0025-LPU18"/>
    <s v="ARS"/>
    <n v="1094339.6200000001"/>
    <n v="1094339.6200000001"/>
    <n v="0"/>
    <x v="1"/>
    <x v="1"/>
    <s v="ARCHIVO - Archivo"/>
    <x v="1"/>
    <d v="2020-08-19T00:00:00"/>
    <n v="289"/>
    <n v="305"/>
    <s v="29.0.0.45.0"/>
    <s v="Sin dato"/>
    <x v="1"/>
    <s v="OK"/>
    <s v="DAFYP#MS-ARCHIVOARCHIVO - ArchivoDAFYP#MS - Dirección de administración financiera y presupuestaria"/>
    <x v="1"/>
    <x v="0"/>
  </r>
  <r>
    <x v="0"/>
    <d v="2020-08-03T00:00:00"/>
    <x v="314"/>
    <x v="1"/>
    <s v="80-0025-LPU18"/>
    <s v="ARS"/>
    <n v="1622601.36"/>
    <n v="1622601.36"/>
    <n v="0"/>
    <x v="1"/>
    <x v="1"/>
    <s v="ARCHIVO - Archivo"/>
    <x v="1"/>
    <d v="2020-08-20T00:00:00"/>
    <n v="288"/>
    <n v="305"/>
    <s v="29.0.0.45.0"/>
    <s v="Sin dato"/>
    <x v="1"/>
    <s v="OK"/>
    <s v="DAFYP#MS-ARCHIVOARCHIVO - ArchivoDAFYP#MS - Dirección de administración financiera y presupuestaria"/>
    <x v="1"/>
    <x v="0"/>
  </r>
  <r>
    <x v="0"/>
    <d v="2020-08-03T00:00:00"/>
    <x v="315"/>
    <x v="1"/>
    <s v="80-0025-LPU18"/>
    <s v="ARS"/>
    <n v="1752829.18"/>
    <n v="1752829.18"/>
    <n v="0"/>
    <x v="6"/>
    <x v="1"/>
    <s v="ARCHIVO - Archivo"/>
    <x v="1"/>
    <d v="2020-08-24T00:00:00"/>
    <n v="284"/>
    <n v="305"/>
    <s v="29.0.0.45.0"/>
    <s v="Sin dato"/>
    <x v="1"/>
    <s v="OK"/>
    <s v="DAFYP#MS-ARCHIVOARCHIVO - ArchivoDAFYP#MS - Dirección de administración financiera y presupuestaria"/>
    <x v="1"/>
    <x v="0"/>
  </r>
  <r>
    <x v="0"/>
    <d v="2020-08-03T00:00:00"/>
    <x v="316"/>
    <x v="1"/>
    <s v="80-0025-LPU18"/>
    <s v="ARS"/>
    <n v="938195.99"/>
    <n v="938195.99"/>
    <n v="0"/>
    <x v="6"/>
    <x v="1"/>
    <s v="ARCHIVO - Archivo"/>
    <x v="1"/>
    <d v="2020-08-21T00:00:00"/>
    <n v="287"/>
    <n v="305"/>
    <s v="29.0.0.45.0"/>
    <s v="Sin dato"/>
    <x v="1"/>
    <s v="OK"/>
    <s v="DAFYP#MS-ARCHIVOARCHIVO - ArchivoDAFYP#MS - Dirección de administración financiera y presupuestaria"/>
    <x v="1"/>
    <x v="0"/>
  </r>
  <r>
    <x v="0"/>
    <d v="2020-08-04T00:00:00"/>
    <x v="317"/>
    <x v="1"/>
    <s v="80-0025-LPU18"/>
    <s v="ARS"/>
    <n v="296352"/>
    <n v="296352"/>
    <n v="0"/>
    <x v="12"/>
    <x v="1"/>
    <s v="ARCHIVO - Archivo"/>
    <x v="1"/>
    <d v="2020-08-14T00:00:00"/>
    <n v="294"/>
    <n v="304"/>
    <s v="29.0.0.45.0"/>
    <s v="Sin dato"/>
    <x v="1"/>
    <s v="OK"/>
    <s v="DAFYP#MS-ARCHIVOARCHIVO - ArchivoDAFYP#MS - Dirección de administración financiera y presupuestaria"/>
    <x v="1"/>
    <x v="0"/>
  </r>
  <r>
    <x v="0"/>
    <d v="2020-08-04T00:00:00"/>
    <x v="318"/>
    <x v="1"/>
    <s v="80-0025-LPU18"/>
    <s v="ARS"/>
    <n v="4130783.99"/>
    <n v="4130783.99"/>
    <n v="0"/>
    <x v="12"/>
    <x v="1"/>
    <s v="ARCHIVO - Archivo"/>
    <x v="1"/>
    <d v="2020-08-14T00:00:00"/>
    <n v="294"/>
    <n v="304"/>
    <s v="29.0.0.45.0"/>
    <s v="Sin dato"/>
    <x v="1"/>
    <s v="OK"/>
    <s v="DAFYP#MS-ARCHIVOARCHIVO - ArchivoDAFYP#MS - Dirección de administración financiera y presupuestaria"/>
    <x v="1"/>
    <x v="0"/>
  </r>
  <r>
    <x v="0"/>
    <d v="2020-08-04T00:00:00"/>
    <x v="319"/>
    <x v="1"/>
    <s v="80-0025-LPU18"/>
    <s v="ARS"/>
    <n v="4112640"/>
    <n v="4112640"/>
    <n v="0"/>
    <x v="12"/>
    <x v="1"/>
    <s v="ARCHIVO - Archivo"/>
    <x v="1"/>
    <d v="2020-08-14T00:00:00"/>
    <n v="294"/>
    <n v="304"/>
    <s v="29.0.0.45.0"/>
    <s v="Sin dato"/>
    <x v="1"/>
    <s v="OK"/>
    <s v="DAFYP#MS-ARCHIVOARCHIVO - ArchivoDAFYP#MS - Dirección de administración financiera y presupuestaria"/>
    <x v="1"/>
    <x v="0"/>
  </r>
  <r>
    <x v="0"/>
    <d v="2020-08-04T00:00:00"/>
    <x v="320"/>
    <x v="1"/>
    <s v="80-0025-LPU18"/>
    <s v="ARS"/>
    <n v="4130783.99"/>
    <n v="4130783.99"/>
    <n v="0"/>
    <x v="12"/>
    <x v="1"/>
    <s v="ARCHIVO - Archivo"/>
    <x v="1"/>
    <d v="2020-08-14T00:00:00"/>
    <n v="294"/>
    <n v="304"/>
    <s v="29.0.0.45.0"/>
    <s v="Sin dato"/>
    <x v="1"/>
    <s v="OK"/>
    <s v="DAFYP#MS-ARCHIVOARCHIVO - ArchivoDAFYP#MS - Dirección de administración financiera y presupuestaria"/>
    <x v="1"/>
    <x v="0"/>
  </r>
  <r>
    <x v="0"/>
    <d v="2020-08-04T00:00:00"/>
    <x v="321"/>
    <x v="1"/>
    <s v="80-0025-LPU18"/>
    <s v="ARS"/>
    <n v="4124736"/>
    <n v="4124736"/>
    <n v="0"/>
    <x v="12"/>
    <x v="1"/>
    <s v="ARCHIVO - Archivo"/>
    <x v="1"/>
    <d v="2020-08-19T00:00:00"/>
    <n v="289"/>
    <n v="304"/>
    <s v="29.0.0.45.0"/>
    <s v="Sin dato"/>
    <x v="1"/>
    <s v="OK"/>
    <s v="DAFYP#MS-ARCHIVOARCHIVO - ArchivoDAFYP#MS - Dirección de administración financiera y presupuestaria"/>
    <x v="1"/>
    <x v="0"/>
  </r>
  <r>
    <x v="0"/>
    <d v="2020-08-05T00:00:00"/>
    <x v="322"/>
    <x v="1"/>
    <s v="80-0017-LPU19"/>
    <s v="ARS"/>
    <n v="10211082.310000001"/>
    <n v="10211082.310000001"/>
    <n v="0"/>
    <x v="24"/>
    <x v="5"/>
    <s v="TESORERIA - Tesorería"/>
    <x v="4"/>
    <d v="2020-11-20T00:00:00"/>
    <n v="196"/>
    <n v="303"/>
    <s v="Varios"/>
    <s v="Sin dato"/>
    <x v="3"/>
    <s v="OK"/>
    <s v="LCOURREGESTESORERIA - TesoreríaDTYC#MS - Dirección de tesoreria y contabilidad"/>
    <x v="1"/>
    <x v="0"/>
  </r>
  <r>
    <x v="0"/>
    <d v="2020-08-05T00:00:00"/>
    <x v="323"/>
    <x v="1"/>
    <s v="80-0017-LPU19"/>
    <s v="ARS"/>
    <n v="3385650.18"/>
    <n v="3385650.18"/>
    <s v="80-1139-OC19"/>
    <x v="24"/>
    <x v="21"/>
    <s v="PVD - Privada"/>
    <x v="12"/>
    <d v="2021-05-28T00:00:00"/>
    <n v="7"/>
    <n v="303"/>
    <s v="Varios"/>
    <n v="539212229"/>
    <x v="0"/>
    <s v="OK"/>
    <s v="SGA#INSSJP-PVDPVD - PrivadaSGA#INSSJP - Secretaría general de administración"/>
    <x v="0"/>
    <x v="1"/>
  </r>
  <r>
    <x v="0"/>
    <d v="2020-08-05T00:00:00"/>
    <x v="324"/>
    <x v="1"/>
    <s v="80-0017-LPU19"/>
    <s v="ARS"/>
    <n v="13235563.220000001"/>
    <n v="13235563.220000001"/>
    <s v="80-1139-OC19"/>
    <x v="24"/>
    <x v="22"/>
    <s v="SEC - Secretaría"/>
    <x v="13"/>
    <d v="2021-05-27T00:00:00"/>
    <n v="8"/>
    <n v="303"/>
    <s v="Varios"/>
    <n v="539212229"/>
    <x v="0"/>
    <s v="OK"/>
    <s v="SANTIAGOTORRESSEC - SecretaríaSPYC#SSS - Subgerencia de presupuesto y contabilidad"/>
    <x v="0"/>
    <x v="1"/>
  </r>
  <r>
    <x v="0"/>
    <d v="2020-08-05T00:00:00"/>
    <x v="325"/>
    <x v="1"/>
    <s v="80-0017-LPU19"/>
    <s v="ARS"/>
    <n v="429704.88"/>
    <n v="429704.88"/>
    <n v="0"/>
    <x v="24"/>
    <x v="5"/>
    <s v="TESORERIA - Tesorería"/>
    <x v="4"/>
    <d v="2020-12-02T00:00:00"/>
    <n v="184"/>
    <n v="303"/>
    <s v="Varios"/>
    <s v="Sin dato"/>
    <x v="3"/>
    <s v="OK"/>
    <s v="LCOURREGESTESORERIA - TesoreríaDTYC#MS - Dirección de tesoreria y contabilidad"/>
    <x v="1"/>
    <x v="0"/>
  </r>
  <r>
    <x v="0"/>
    <d v="2020-08-05T00:00:00"/>
    <x v="326"/>
    <x v="1"/>
    <s v="80-0005-LPU18"/>
    <s v="ARS"/>
    <n v="576492.75"/>
    <n v="576492.75"/>
    <s v="80-1037-OC19"/>
    <x v="20"/>
    <x v="14"/>
    <s v="DESPACHO_DGA - Despacho - dirección general de administración"/>
    <x v="6"/>
    <d v="2021-06-03T00:00:00"/>
    <n v="1"/>
    <n v="303"/>
    <s v="21.0.0.2.0"/>
    <n v="6917913"/>
    <x v="4"/>
    <s v="OK"/>
    <s v="MARCOLOMBODESPACHO_DGA - Despacho - dirección general de administraciónDGA#MS - Dirección general de administración"/>
    <x v="0"/>
    <x v="1"/>
  </r>
  <r>
    <x v="0"/>
    <d v="2020-08-05T00:00:00"/>
    <x v="327"/>
    <x v="1"/>
    <s v="80-0025-LPU18"/>
    <s v="ARS"/>
    <n v="91.8"/>
    <n v="91.8"/>
    <n v="0"/>
    <x v="6"/>
    <x v="1"/>
    <s v="ARCHIVO - Archivo"/>
    <x v="1"/>
    <d v="2020-08-25T00:00:00"/>
    <n v="283"/>
    <n v="303"/>
    <s v="29.0.0.45.0"/>
    <s v="Sin dato"/>
    <x v="1"/>
    <s v="OK"/>
    <s v="DAFYP#MS-ARCHIVOARCHIVO - ArchivoDAFYP#MS - Dirección de administración financiera y presupuestaria"/>
    <x v="1"/>
    <x v="0"/>
  </r>
  <r>
    <x v="0"/>
    <d v="2020-08-06T00:00:00"/>
    <x v="328"/>
    <x v="1"/>
    <s v="80-0025-LPU18"/>
    <s v="ARS"/>
    <n v="236969.1"/>
    <n v="236969.1"/>
    <n v="0"/>
    <x v="9"/>
    <x v="1"/>
    <s v="ARCHIVO - Archivo"/>
    <x v="1"/>
    <d v="2020-08-31T00:00:00"/>
    <n v="277"/>
    <n v="302"/>
    <s v="29.0.0.45.0"/>
    <s v="Sin dato"/>
    <x v="1"/>
    <s v="OK"/>
    <s v="DAFYP#MS-ARCHIVOARCHIVO - ArchivoDAFYP#MS - Dirección de administración financiera y presupuestaria"/>
    <x v="1"/>
    <x v="0"/>
  </r>
  <r>
    <x v="0"/>
    <d v="2020-08-06T00:00:00"/>
    <x v="329"/>
    <x v="1"/>
    <s v="80-0025-LPU18"/>
    <s v="ARS"/>
    <n v="2265778.2400000002"/>
    <n v="2265778.2400000002"/>
    <n v="0"/>
    <x v="1"/>
    <x v="1"/>
    <s v="ARCHIVO - Archivo"/>
    <x v="1"/>
    <d v="2020-09-04T00:00:00"/>
    <n v="273"/>
    <n v="302"/>
    <s v="29.0.0.45.0"/>
    <s v="Sin dato"/>
    <x v="1"/>
    <s v="OK"/>
    <s v="DAFYP#MS-ARCHIVOARCHIVO - ArchivoDAFYP#MS - Dirección de administración financiera y presupuestaria"/>
    <x v="1"/>
    <x v="0"/>
  </r>
  <r>
    <x v="0"/>
    <d v="2020-08-06T00:00:00"/>
    <x v="330"/>
    <x v="1"/>
    <s v="80-0025-LPU18"/>
    <s v="ARS"/>
    <n v="3678480"/>
    <n v="3678480"/>
    <n v="0"/>
    <x v="1"/>
    <x v="1"/>
    <s v="ARCHIVO - Archivo"/>
    <x v="1"/>
    <d v="2020-09-01T00:00:00"/>
    <n v="276"/>
    <n v="302"/>
    <s v="29.0.0.45.0"/>
    <s v="Sin dato"/>
    <x v="1"/>
    <s v="OK"/>
    <s v="DAFYP#MS-ARCHIVOARCHIVO - ArchivoDAFYP#MS - Dirección de administración financiera y presupuestaria"/>
    <x v="1"/>
    <x v="0"/>
  </r>
  <r>
    <x v="0"/>
    <d v="2020-08-10T00:00:00"/>
    <x v="331"/>
    <x v="1"/>
    <s v="80-0025-LPU18"/>
    <s v="ARS"/>
    <n v="788936.24"/>
    <n v="788936.24"/>
    <n v="0"/>
    <x v="6"/>
    <x v="1"/>
    <s v="ARCHIVO - Archivo"/>
    <x v="1"/>
    <d v="2020-08-25T00:00:00"/>
    <n v="283"/>
    <n v="298"/>
    <s v="29.0.0.45.0"/>
    <s v="Sin dato"/>
    <x v="1"/>
    <s v="OK"/>
    <s v="DAFYP#MS-ARCHIVOARCHIVO - ArchivoDAFYP#MS - Dirección de administración financiera y presupuestaria"/>
    <x v="1"/>
    <x v="0"/>
  </r>
  <r>
    <x v="0"/>
    <d v="2020-08-18T00:00:00"/>
    <x v="332"/>
    <x v="1"/>
    <s v="EX-2020-10109081- -APN-DD#MSYDS"/>
    <s v="ARS"/>
    <n v="4812488.67"/>
    <n v="4812488.67"/>
    <s v="S/N"/>
    <x v="21"/>
    <x v="23"/>
    <s v="MESADEENTRADAS - Mesa de entradas"/>
    <x v="7"/>
    <d v="2021-04-12T00:00:00"/>
    <n v="53"/>
    <n v="290"/>
    <s v="Sin dato"/>
    <s v="Sin dato"/>
    <x v="0"/>
    <s v="OK"/>
    <s v="GASMORANMESADEENTRADAS - Mesa de entradasSSMEIE#MS - Subsecretaría de medicamentos e información estratégica"/>
    <x v="0"/>
    <x v="0"/>
  </r>
  <r>
    <x v="0"/>
    <d v="2020-08-18T00:00:00"/>
    <x v="333"/>
    <x v="1"/>
    <s v="EX-2020-10109081- -APN-DD#MSYDS"/>
    <s v="ARS"/>
    <n v="1939685.95"/>
    <n v="1939685.95"/>
    <s v="S/N"/>
    <x v="21"/>
    <x v="23"/>
    <s v="MESADEENTRADAS - Mesa de entradas"/>
    <x v="7"/>
    <d v="2021-04-12T00:00:00"/>
    <n v="53"/>
    <n v="290"/>
    <s v="Sin dato"/>
    <s v="Sin dato"/>
    <x v="0"/>
    <s v="OK"/>
    <s v="GASMORANMESADEENTRADAS - Mesa de entradasSSMEIE#MS - Subsecretaría de medicamentos e información estratégica"/>
    <x v="0"/>
    <x v="0"/>
  </r>
  <r>
    <x v="0"/>
    <d v="2020-08-19T00:00:00"/>
    <x v="334"/>
    <x v="1"/>
    <s v="80-0025-LPU18"/>
    <s v="ARS"/>
    <n v="5257985.88"/>
    <n v="5257985.88"/>
    <n v="0"/>
    <x v="2"/>
    <x v="1"/>
    <s v="ARCHIVO - Archivo"/>
    <x v="1"/>
    <d v="2020-09-14T00:00:00"/>
    <n v="263"/>
    <n v="289"/>
    <s v="29.0.0.45.0"/>
    <s v="Sin dato"/>
    <x v="1"/>
    <s v="OK"/>
    <s v="DAFYP#MS-ARCHIVOARCHIVO - ArchivoDAFYP#MS - Dirección de administración financiera y presupuestaria"/>
    <x v="1"/>
    <x v="0"/>
  </r>
  <r>
    <x v="0"/>
    <d v="2020-08-19T00:00:00"/>
    <x v="335"/>
    <x v="1"/>
    <s v="80-0025-LPU18"/>
    <s v="ARS"/>
    <n v="3503500.32"/>
    <n v="3503500.32"/>
    <n v="0"/>
    <x v="2"/>
    <x v="1"/>
    <s v="ARCHIVO - Archivo"/>
    <x v="1"/>
    <d v="2020-09-11T00:00:00"/>
    <n v="266"/>
    <n v="289"/>
    <s v="29.0.0.45.0"/>
    <s v="Sin dato"/>
    <x v="1"/>
    <s v="OK"/>
    <s v="DAFYP#MS-ARCHIVOARCHIVO - ArchivoDAFYP#MS - Dirección de administración financiera y presupuestaria"/>
    <x v="1"/>
    <x v="0"/>
  </r>
  <r>
    <x v="0"/>
    <d v="2020-08-19T00:00:00"/>
    <x v="336"/>
    <x v="1"/>
    <s v="80-0025-LPU18"/>
    <s v="ARS"/>
    <n v="759475.55"/>
    <n v="759475.55"/>
    <n v="0"/>
    <x v="2"/>
    <x v="1"/>
    <s v="ARCHIVO - Archivo"/>
    <x v="1"/>
    <d v="2020-09-02T00:00:00"/>
    <n v="275"/>
    <n v="289"/>
    <s v="29.0.0.45.0"/>
    <s v="Sin dato"/>
    <x v="1"/>
    <s v="OK"/>
    <s v="DAFYP#MS-ARCHIVOARCHIVO - ArchivoDAFYP#MS - Dirección de administración financiera y presupuestaria"/>
    <x v="1"/>
    <x v="0"/>
  </r>
  <r>
    <x v="0"/>
    <d v="2020-08-21T00:00:00"/>
    <x v="337"/>
    <x v="1"/>
    <s v="80-0025-LPU18"/>
    <s v="ARS"/>
    <n v="1319791.44"/>
    <n v="1319791.44"/>
    <n v="0"/>
    <x v="1"/>
    <x v="1"/>
    <s v="ARCHIVO - Archivo"/>
    <x v="1"/>
    <d v="2020-09-01T00:00:00"/>
    <n v="276"/>
    <n v="287"/>
    <s v="29.0.0.45.0"/>
    <s v="Sin dato"/>
    <x v="1"/>
    <s v="OK"/>
    <s v="DAFYP#MS-ARCHIVOARCHIVO - ArchivoDAFYP#MS - Dirección de administración financiera y presupuestaria"/>
    <x v="1"/>
    <x v="0"/>
  </r>
  <r>
    <x v="0"/>
    <d v="2020-08-21T00:00:00"/>
    <x v="338"/>
    <x v="1"/>
    <s v="80-0025-LPU18"/>
    <s v="ARS"/>
    <n v="633823.92000000004"/>
    <n v="633823.92000000004"/>
    <n v="0"/>
    <x v="1"/>
    <x v="1"/>
    <s v="ARCHIVO - Archivo"/>
    <x v="1"/>
    <d v="2020-09-01T00:00:00"/>
    <n v="276"/>
    <n v="287"/>
    <s v="29.0.0.45.0"/>
    <s v="Sin dato"/>
    <x v="1"/>
    <s v="OK"/>
    <s v="DAFYP#MS-ARCHIVOARCHIVO - ArchivoDAFYP#MS - Dirección de administración financiera y presupuestaria"/>
    <x v="1"/>
    <x v="0"/>
  </r>
  <r>
    <x v="0"/>
    <d v="2020-08-21T00:00:00"/>
    <x v="339"/>
    <x v="1"/>
    <s v="80-0025-LPU18"/>
    <s v="ARS"/>
    <n v="903137.58"/>
    <n v="903137.58"/>
    <n v="0"/>
    <x v="1"/>
    <x v="1"/>
    <s v="ARCHIVO - Archivo"/>
    <x v="1"/>
    <d v="2020-09-01T00:00:00"/>
    <n v="276"/>
    <n v="287"/>
    <s v="29.0.0.45.0"/>
    <s v="Sin dato"/>
    <x v="1"/>
    <s v="OK"/>
    <s v="DAFYP#MS-ARCHIVOARCHIVO - ArchivoDAFYP#MS - Dirección de administración financiera y presupuestaria"/>
    <x v="1"/>
    <x v="0"/>
  </r>
  <r>
    <x v="0"/>
    <d v="2020-08-21T00:00:00"/>
    <x v="340"/>
    <x v="1"/>
    <s v="80-0025-LPU18"/>
    <s v="ARS"/>
    <n v="2260214.2799999998"/>
    <n v="2260214.2799999998"/>
    <n v="0"/>
    <x v="1"/>
    <x v="1"/>
    <s v="ARCHIVO - Archivo"/>
    <x v="1"/>
    <d v="2020-09-01T00:00:00"/>
    <n v="276"/>
    <n v="287"/>
    <s v="29.0.0.45.0"/>
    <s v="Sin dato"/>
    <x v="1"/>
    <s v="OK"/>
    <s v="DAFYP#MS-ARCHIVOARCHIVO - ArchivoDAFYP#MS - Dirección de administración financiera y presupuestaria"/>
    <x v="1"/>
    <x v="0"/>
  </r>
  <r>
    <x v="0"/>
    <d v="2020-08-25T00:00:00"/>
    <x v="341"/>
    <x v="1"/>
    <s v="80-0025-LPU18"/>
    <s v="ARS"/>
    <n v="2270671.92"/>
    <n v="2270671.92"/>
    <n v="0"/>
    <x v="1"/>
    <x v="1"/>
    <s v="ARCHIVO - Archivo"/>
    <x v="1"/>
    <d v="2020-09-04T00:00:00"/>
    <n v="273"/>
    <n v="283"/>
    <s v="29.0.0.45.0"/>
    <s v="Sin dato"/>
    <x v="1"/>
    <s v="OK"/>
    <s v="DAFYP#MS-ARCHIVOARCHIVO - ArchivoDAFYP#MS - Dirección de administración financiera y presupuestaria"/>
    <x v="1"/>
    <x v="0"/>
  </r>
  <r>
    <x v="0"/>
    <d v="2020-08-26T00:00:00"/>
    <x v="342"/>
    <x v="1"/>
    <s v="80-0025-LPU18"/>
    <s v="ARS"/>
    <n v="3491351.42"/>
    <n v="3491351.42"/>
    <s v="80-1043-OC20"/>
    <x v="5"/>
    <x v="1"/>
    <s v="ARCHIVO - Archivo"/>
    <x v="1"/>
    <d v="2020-12-14T00:00:00"/>
    <n v="172"/>
    <n v="282"/>
    <s v="29.0.0.45.0"/>
    <n v="21250018.260000002"/>
    <x v="1"/>
    <s v="OK"/>
    <s v="DAFYP#MS-ARCHIVOARCHIVO - ArchivoDAFYP#MS - Dirección de administración financiera y presupuestaria"/>
    <x v="1"/>
    <x v="0"/>
  </r>
  <r>
    <x v="0"/>
    <d v="2020-08-26T00:00:00"/>
    <x v="343"/>
    <x v="1"/>
    <s v="80-0025-LPU18"/>
    <s v="ARS"/>
    <n v="3210424.27"/>
    <n v="3210424.27"/>
    <s v="80-1043-OC20"/>
    <x v="5"/>
    <x v="1"/>
    <s v="ARCHIVO - Archivo"/>
    <x v="1"/>
    <d v="2020-11-16T00:00:00"/>
    <n v="200"/>
    <n v="282"/>
    <s v="29.0.0.45.0"/>
    <n v="21250018.260000002"/>
    <x v="1"/>
    <s v="OK"/>
    <s v="DAFYP#MS-ARCHIVOARCHIVO - ArchivoDAFYP#MS - Dirección de administración financiera y presupuestaria"/>
    <x v="1"/>
    <x v="0"/>
  </r>
  <r>
    <x v="0"/>
    <d v="2020-08-26T00:00:00"/>
    <x v="344"/>
    <x v="1"/>
    <s v="80-0025-LPU18"/>
    <s v="ARS"/>
    <n v="3491351.42"/>
    <n v="3491351.42"/>
    <s v="80-1043-OC20"/>
    <x v="5"/>
    <x v="24"/>
    <s v="PVD - Privada"/>
    <x v="1"/>
    <d v="2021-06-03T00:00:00"/>
    <n v="1"/>
    <n v="282"/>
    <s v="29.0.0.45.0"/>
    <n v="21250018.260000002"/>
    <x v="1"/>
    <s v="OK"/>
    <s v="DAFYP#MSPVD - PrivadaDAFYP#MS - Dirección de administración financiera y presupuestaria"/>
    <x v="1"/>
    <x v="1"/>
  </r>
  <r>
    <x v="0"/>
    <d v="2020-08-26T00:00:00"/>
    <x v="345"/>
    <x v="1"/>
    <s v="80-0025-LPU18"/>
    <s v="ARS"/>
    <n v="3491351.42"/>
    <n v="3491351.42"/>
    <s v="80-1043-OC20"/>
    <x v="5"/>
    <x v="1"/>
    <s v="ARCHIVO - Archivo"/>
    <x v="1"/>
    <d v="2020-11-25T00:00:00"/>
    <n v="191"/>
    <n v="282"/>
    <s v="29.0.0.45.0"/>
    <n v="21250018.260000002"/>
    <x v="1"/>
    <s v="OK"/>
    <s v="DAFYP#MS-ARCHIVOARCHIVO - ArchivoDAFYP#MS - Dirección de administración financiera y presupuestaria"/>
    <x v="1"/>
    <x v="0"/>
  </r>
  <r>
    <x v="0"/>
    <d v="2020-08-27T00:00:00"/>
    <x v="346"/>
    <x v="1"/>
    <s v="80-0028-CDI17"/>
    <s v="ARS"/>
    <n v="2813111.55"/>
    <n v="2813111.55"/>
    <s v="80-1198-CON20"/>
    <x v="22"/>
    <x v="13"/>
    <s v="PVD - Privada"/>
    <x v="3"/>
    <d v="2021-05-03T00:00:00"/>
    <n v="32"/>
    <n v="281"/>
    <s v="29.0.0.5.0"/>
    <n v="689171613"/>
    <x v="2"/>
    <s v="OK"/>
    <s v="DCYT#MS-PVDPVD - PrivadaDCYT#MS - Dirección de contabilidad y tesorería"/>
    <x v="0"/>
    <x v="0"/>
  </r>
  <r>
    <x v="0"/>
    <d v="2020-08-28T00:00:00"/>
    <x v="347"/>
    <x v="1"/>
    <s v="80-0028-CDI17"/>
    <s v="ARS"/>
    <n v="4615062.92"/>
    <n v="4615062.92"/>
    <s v="80-1198-CON20"/>
    <x v="22"/>
    <x v="13"/>
    <s v="PVD - Privada"/>
    <x v="3"/>
    <d v="2021-05-03T00:00:00"/>
    <n v="32"/>
    <n v="280"/>
    <s v="29.0.0.5.0"/>
    <n v="689171613"/>
    <x v="2"/>
    <s v="OK"/>
    <s v="DCYT#MS-PVDPVD - PrivadaDCYT#MS - Dirección de contabilidad y tesorería"/>
    <x v="0"/>
    <x v="0"/>
  </r>
  <r>
    <x v="0"/>
    <d v="2020-08-28T00:00:00"/>
    <x v="348"/>
    <x v="1"/>
    <s v="80-0025-LPU18"/>
    <s v="ARS"/>
    <n v="1125939.24"/>
    <n v="1125939.24"/>
    <n v="0"/>
    <x v="1"/>
    <x v="1"/>
    <s v="ARCHIVO - Archivo"/>
    <x v="1"/>
    <d v="2020-09-04T00:00:00"/>
    <n v="273"/>
    <n v="280"/>
    <s v="29.0.0.45.0"/>
    <s v="Sin dato"/>
    <x v="1"/>
    <s v="OK"/>
    <s v="DAFYP#MS-ARCHIVOARCHIVO - ArchivoDAFYP#MS - Dirección de administración financiera y presupuestaria"/>
    <x v="1"/>
    <x v="0"/>
  </r>
  <r>
    <x v="0"/>
    <d v="2020-08-28T00:00:00"/>
    <x v="349"/>
    <x v="1"/>
    <s v="80-0025-LPU18"/>
    <s v="ARS"/>
    <n v="1075835.8600000001"/>
    <n v="1075835.8600000001"/>
    <n v="0"/>
    <x v="1"/>
    <x v="1"/>
    <s v="ARCHIVO - Archivo"/>
    <x v="1"/>
    <d v="2020-09-28T00:00:00"/>
    <n v="249"/>
    <n v="280"/>
    <s v="29.0.0.45.0"/>
    <s v="Sin dato"/>
    <x v="1"/>
    <s v="OK"/>
    <s v="DAFYP#MS-ARCHIVOARCHIVO - ArchivoDAFYP#MS - Dirección de administración financiera y presupuestaria"/>
    <x v="1"/>
    <x v="0"/>
  </r>
  <r>
    <x v="0"/>
    <d v="2020-08-28T00:00:00"/>
    <x v="350"/>
    <x v="1"/>
    <s v="80-0025-LPU18"/>
    <s v="ARS"/>
    <n v="2132600.7599999998"/>
    <n v="2132600.7599999998"/>
    <n v="0"/>
    <x v="1"/>
    <x v="1"/>
    <s v="ARCHIVO - Archivo"/>
    <x v="1"/>
    <d v="2020-09-11T00:00:00"/>
    <n v="266"/>
    <n v="280"/>
    <s v="29.0.0.45.0"/>
    <s v="Sin dato"/>
    <x v="1"/>
    <s v="OK"/>
    <s v="DAFYP#MS-ARCHIVOARCHIVO - ArchivoDAFYP#MS - Dirección de administración financiera y presupuestaria"/>
    <x v="1"/>
    <x v="0"/>
  </r>
  <r>
    <x v="0"/>
    <d v="2020-08-31T00:00:00"/>
    <x v="351"/>
    <x v="1"/>
    <s v="80-0025-LPU18"/>
    <s v="ARS"/>
    <n v="814633.19"/>
    <n v="814633.19"/>
    <n v="0"/>
    <x v="6"/>
    <x v="1"/>
    <s v="ARCHIVO - Archivo"/>
    <x v="1"/>
    <d v="2020-09-11T00:00:00"/>
    <n v="266"/>
    <n v="277"/>
    <s v="29.0.0.45.0"/>
    <s v="Sin dato"/>
    <x v="1"/>
    <s v="OK"/>
    <s v="DAFYP#MS-ARCHIVOARCHIVO - ArchivoDAFYP#MS - Dirección de administración financiera y presupuestaria"/>
    <x v="1"/>
    <x v="0"/>
  </r>
  <r>
    <x v="0"/>
    <d v="2020-09-01T00:00:00"/>
    <x v="352"/>
    <x v="1"/>
    <s v="80-0025-LPU18"/>
    <s v="ARS"/>
    <n v="1545600"/>
    <n v="1545600"/>
    <n v="0"/>
    <x v="12"/>
    <x v="1"/>
    <s v="ARCHIVO - Archivo"/>
    <x v="1"/>
    <d v="2020-09-11T00:00:00"/>
    <n v="266"/>
    <n v="276"/>
    <s v="29.0.0.45.0"/>
    <s v="Sin dato"/>
    <x v="1"/>
    <s v="OK"/>
    <s v="DAFYP#MS-ARCHIVOARCHIVO - ArchivoDAFYP#MS - Dirección de administración financiera y presupuestaria"/>
    <x v="1"/>
    <x v="0"/>
  </r>
  <r>
    <x v="0"/>
    <d v="2020-09-01T00:00:00"/>
    <x v="353"/>
    <x v="1"/>
    <s v="80-0025-LPU18"/>
    <s v="ARS"/>
    <n v="1290240"/>
    <n v="1290240"/>
    <n v="0"/>
    <x v="12"/>
    <x v="1"/>
    <s v="ARCHIVO - Archivo"/>
    <x v="1"/>
    <d v="2020-09-11T00:00:00"/>
    <n v="266"/>
    <n v="276"/>
    <s v="29.0.0.45.0"/>
    <s v="Sin dato"/>
    <x v="1"/>
    <s v="OK"/>
    <s v="DAFYP#MS-ARCHIVOARCHIVO - ArchivoDAFYP#MS - Dirección de administración financiera y presupuestaria"/>
    <x v="1"/>
    <x v="0"/>
  </r>
  <r>
    <x v="0"/>
    <d v="2020-09-01T00:00:00"/>
    <x v="354"/>
    <x v="1"/>
    <s v="80-0025-LPU18"/>
    <s v="ARS"/>
    <n v="1557120"/>
    <n v="1557120"/>
    <n v="0"/>
    <x v="12"/>
    <x v="1"/>
    <s v="ARCHIVO - Archivo"/>
    <x v="1"/>
    <d v="2020-09-11T00:00:00"/>
    <n v="266"/>
    <n v="276"/>
    <s v="29.0.0.45.0"/>
    <s v="Sin dato"/>
    <x v="1"/>
    <s v="OK"/>
    <s v="DAFYP#MS-ARCHIVOARCHIVO - ArchivoDAFYP#MS - Dirección de administración financiera y presupuestaria"/>
    <x v="1"/>
    <x v="0"/>
  </r>
  <r>
    <x v="0"/>
    <d v="2020-09-01T00:00:00"/>
    <x v="355"/>
    <x v="1"/>
    <s v="80-0025-LPU18"/>
    <s v="ARS"/>
    <n v="591360"/>
    <n v="591360"/>
    <n v="0"/>
    <x v="12"/>
    <x v="1"/>
    <s v="ARCHIVO - Archivo"/>
    <x v="1"/>
    <d v="2020-11-26T00:00:00"/>
    <n v="190"/>
    <n v="276"/>
    <s v="29.0.0.45.0"/>
    <s v="Sin dato"/>
    <x v="1"/>
    <s v="OK"/>
    <s v="DAFYP#MS-ARCHIVOARCHIVO - ArchivoDAFYP#MS - Dirección de administración financiera y presupuestaria"/>
    <x v="1"/>
    <x v="0"/>
  </r>
  <r>
    <x v="0"/>
    <d v="2020-09-03T00:00:00"/>
    <x v="356"/>
    <x v="1"/>
    <s v="80-0025-LPU18"/>
    <s v="ARS"/>
    <n v="1752829.18"/>
    <n v="1752829.18"/>
    <n v="0"/>
    <x v="6"/>
    <x v="1"/>
    <s v="ARCHIVO - Archivo"/>
    <x v="1"/>
    <d v="2020-09-11T00:00:00"/>
    <n v="266"/>
    <n v="274"/>
    <s v="29.0.0.45.0"/>
    <s v="Sin dato"/>
    <x v="1"/>
    <s v="OK"/>
    <s v="DAFYP#MS-ARCHIVOARCHIVO - ArchivoDAFYP#MS - Dirección de administración financiera y presupuestaria"/>
    <x v="1"/>
    <x v="0"/>
  </r>
  <r>
    <x v="0"/>
    <d v="2020-09-04T00:00:00"/>
    <x v="357"/>
    <x v="1"/>
    <s v="80-0025-LPU18"/>
    <s v="ARS"/>
    <n v="14868846"/>
    <n v="14868846"/>
    <s v="80-1053-OC20"/>
    <x v="10"/>
    <x v="1"/>
    <s v="ARCHIVO - Archivo"/>
    <x v="1"/>
    <d v="2021-03-11T00:00:00"/>
    <n v="85"/>
    <n v="273"/>
    <s v="29.0.0.45.0"/>
    <n v="24511655.699999999"/>
    <x v="1"/>
    <s v="OK"/>
    <s v="DAFYP#MS-ARCHIVOARCHIVO - ArchivoDAFYP#MS - Dirección de administración financiera y presupuestaria"/>
    <x v="1"/>
    <x v="0"/>
  </r>
  <r>
    <x v="0"/>
    <d v="2020-09-07T00:00:00"/>
    <x v="358"/>
    <x v="1"/>
    <s v="80-0025-LPU18"/>
    <s v="ARS"/>
    <n v="4323115.83"/>
    <n v="4323115.83"/>
    <n v="0"/>
    <x v="2"/>
    <x v="1"/>
    <s v="ARCHIVO - Archivo"/>
    <x v="1"/>
    <d v="2020-09-24T00:00:00"/>
    <n v="253"/>
    <n v="270"/>
    <s v="29.0.0.45.0"/>
    <s v="Sin dato"/>
    <x v="1"/>
    <s v="OK"/>
    <s v="DAFYP#MS-ARCHIVOARCHIVO - ArchivoDAFYP#MS - Dirección de administración financiera y presupuestaria"/>
    <x v="1"/>
    <x v="0"/>
  </r>
  <r>
    <x v="0"/>
    <d v="2020-09-07T00:00:00"/>
    <x v="359"/>
    <x v="1"/>
    <s v="80-0025-LPU18"/>
    <s v="ARS"/>
    <n v="4672870.8"/>
    <n v="4672870.8"/>
    <n v="0"/>
    <x v="13"/>
    <x v="1"/>
    <s v="ARCHIVO - Archivo"/>
    <x v="1"/>
    <d v="2020-09-15T00:00:00"/>
    <n v="262"/>
    <n v="270"/>
    <s v="29.0.0.45.0"/>
    <s v="Sin dato"/>
    <x v="1"/>
    <s v="OK"/>
    <s v="DAFYP#MS-ARCHIVOARCHIVO - ArchivoDAFYP#MS - Dirección de administración financiera y presupuestaria"/>
    <x v="1"/>
    <x v="0"/>
  </r>
  <r>
    <x v="0"/>
    <d v="2020-09-07T00:00:00"/>
    <x v="360"/>
    <x v="1"/>
    <s v="80-0025-LPU18"/>
    <s v="ARS"/>
    <n v="2199888.3199999998"/>
    <n v="2199888.3199999998"/>
    <n v="0"/>
    <x v="13"/>
    <x v="1"/>
    <s v="ARCHIVO - Archivo"/>
    <x v="1"/>
    <d v="2020-09-17T00:00:00"/>
    <n v="260"/>
    <n v="270"/>
    <s v="29.0.0.45.0"/>
    <s v="Sin dato"/>
    <x v="1"/>
    <s v="OK"/>
    <s v="DAFYP#MS-ARCHIVOARCHIVO - ArchivoDAFYP#MS - Dirección de administración financiera y presupuestaria"/>
    <x v="1"/>
    <x v="0"/>
  </r>
  <r>
    <x v="1"/>
    <d v="2020-09-10T00:00:00"/>
    <x v="361"/>
    <x v="1"/>
    <s v="Programa Multifase de Atención Primaria a la Salud para el Manejo de Enfermedades Crónicas No Transmisibles. Segunda Operación - 3772/0C-AR - BID"/>
    <s v="USD"/>
    <n v="13890.24"/>
    <n v="1389024"/>
    <s v="Programa Multifase de Atención Primaria a la Salud para el Manejo de Enfermedades Crónicas No Transmisibles. Segunda Operación - 3772/0C-AR - BID"/>
    <x v="1"/>
    <x v="1"/>
    <s v="ARCHIVO - Archivo"/>
    <x v="1"/>
    <d v="2020-10-27T00:00:00"/>
    <n v="220"/>
    <n v="267"/>
    <s v="Sin OC"/>
    <s v="Sin OC"/>
    <x v="1"/>
    <s v="OK"/>
    <s v="DAFYP#MS-ARCHIVOARCHIVO - ArchivoDAFYP#MS - Dirección de administración financiera y presupuestaria"/>
    <x v="1"/>
    <x v="0"/>
  </r>
  <r>
    <x v="1"/>
    <d v="2020-09-10T00:00:00"/>
    <x v="362"/>
    <x v="1"/>
    <s v="Programa Multifase de Atención Primaria a la Salud para el Manejo de Enfermedades Crónicas No Transmisibles. Segunda Operación - 3772/0C-AR - BID"/>
    <s v="USD"/>
    <n v="42799.4"/>
    <n v="4279940"/>
    <s v="Programa Multifase de Atención Primaria a la Salud para el Manejo de Enfermedades Crónicas No Transmisibles. Segunda Operación - 3772/0C-AR - BID"/>
    <x v="1"/>
    <x v="1"/>
    <s v="ARCHIVO - Archivo"/>
    <x v="1"/>
    <d v="2020-10-29T00:00:00"/>
    <n v="218"/>
    <n v="267"/>
    <s v="Sin OC"/>
    <s v="Sin OC"/>
    <x v="1"/>
    <s v="OK"/>
    <s v="DAFYP#MS-ARCHIVOARCHIVO - ArchivoDAFYP#MS - Dirección de administración financiera y presupuestaria"/>
    <x v="1"/>
    <x v="0"/>
  </r>
  <r>
    <x v="1"/>
    <d v="2020-09-10T00:00:00"/>
    <x v="363"/>
    <x v="1"/>
    <s v="Programa Multifase de Atención Primaria a la Salud para el Manejo de Enfermedades Crónicas No Transmisibles. Segunda Operación - 3772/0C-AR - BID"/>
    <s v="USD"/>
    <n v="13921.44"/>
    <n v="1392144"/>
    <s v="Programa Multifase de Atención Primaria a la Salud para el Manejo de Enfermedades Crónicas No Transmisibles. Segunda Operación - 3772/0C-AR - BID"/>
    <x v="1"/>
    <x v="1"/>
    <s v="ARCHIVO - Archivo"/>
    <x v="1"/>
    <d v="2020-10-27T00:00:00"/>
    <n v="220"/>
    <n v="267"/>
    <s v="Sin OC"/>
    <s v="Sin OC"/>
    <x v="1"/>
    <s v="OK"/>
    <s v="DAFYP#MS-ARCHIVOARCHIVO - ArchivoDAFYP#MS - Dirección de administración financiera y presupuestaria"/>
    <x v="1"/>
    <x v="0"/>
  </r>
  <r>
    <x v="1"/>
    <d v="2020-09-10T00:00:00"/>
    <x v="364"/>
    <x v="1"/>
    <s v="Programa Multifase de Atención Primaria a la Salud para el Manejo de Enfermedades Crónicas No Transmisibles. Segunda Operación - 3772/0C-AR - BID"/>
    <s v="USD"/>
    <n v="42750.63"/>
    <n v="4275063"/>
    <s v="Programa Multifase de Atención Primaria a la Salud para el Manejo de Enfermedades Crónicas No Transmisibles. Segunda Operación - 3772/0C-AR - BID"/>
    <x v="1"/>
    <x v="1"/>
    <s v="ARCHIVO - Archivo"/>
    <x v="1"/>
    <d v="2020-10-27T00:00:00"/>
    <n v="220"/>
    <n v="267"/>
    <s v="Sin OC"/>
    <s v="Sin OC"/>
    <x v="1"/>
    <s v="OK"/>
    <s v="DAFYP#MS-ARCHIVOARCHIVO - ArchivoDAFYP#MS - Dirección de administración financiera y presupuestaria"/>
    <x v="1"/>
    <x v="0"/>
  </r>
  <r>
    <x v="1"/>
    <d v="2020-09-10T00:00:00"/>
    <x v="365"/>
    <x v="1"/>
    <s v="Programa Multifase de Atención Primaria a la Salud para el Manejo de Enfermedades Crónicas No Transmisibles. Segunda Operación - 3772/0C-AR - BID"/>
    <s v="USD"/>
    <n v="37824"/>
    <n v="3782400"/>
    <s v="Programa Multifase de Atención Primaria a la Salud para el Manejo de Enfermedades Crónicas No Transmisibles. Segunda Operación - 3772/0C-AR - BID"/>
    <x v="1"/>
    <x v="1"/>
    <s v="ARCHIVO - Archivo"/>
    <x v="1"/>
    <d v="2020-10-29T00:00:00"/>
    <n v="218"/>
    <n v="267"/>
    <s v="Sin OC"/>
    <s v="Sin OC"/>
    <x v="1"/>
    <s v="OK"/>
    <s v="DAFYP#MS-ARCHIVOARCHIVO - ArchivoDAFYP#MS - Dirección de administración financiera y presupuestaria"/>
    <x v="1"/>
    <x v="0"/>
  </r>
  <r>
    <x v="1"/>
    <d v="2020-09-10T00:00:00"/>
    <x v="366"/>
    <x v="1"/>
    <s v="Programa Multifase de Atención Primaria a la Salud para el Manejo de Enfermedades Crónicas No Transmisibles. Segunda Operación - 3772/0C-AR - BID"/>
    <s v="USD"/>
    <n v="42624.42"/>
    <n v="4262442"/>
    <s v="Programa Multifase de Atención Primaria a la Salud para el Manejo de Enfermedades Crónicas No Transmisibles. Segunda Operación - 3772/0C-AR - BID"/>
    <x v="1"/>
    <x v="1"/>
    <s v="ARCHIVO - Archivo"/>
    <x v="1"/>
    <d v="2020-10-27T00:00:00"/>
    <n v="220"/>
    <n v="267"/>
    <s v="Sin OC"/>
    <s v="Sin OC"/>
    <x v="1"/>
    <s v="OK"/>
    <s v="DAFYP#MS-ARCHIVOARCHIVO - ArchivoDAFYP#MS - Dirección de administración financiera y presupuestaria"/>
    <x v="1"/>
    <x v="0"/>
  </r>
  <r>
    <x v="1"/>
    <d v="2020-09-10T00:00:00"/>
    <x v="367"/>
    <x v="1"/>
    <s v="Programa Multifase de Atención Primaria a la Salud para el Manejo de Enfermedades Crónicas No Transmisibles. Segunda Operación - 3772/0C-AR - BID"/>
    <s v="USD"/>
    <n v="21452.76"/>
    <n v="2145276"/>
    <s v="Programa Multifase de Atención Primaria a la Salud para el Manejo de Enfermedades Crónicas No Transmisibles. Segunda Operación - 3772/0C-AR - BID"/>
    <x v="1"/>
    <x v="1"/>
    <s v="ARCHIVO - Archivo"/>
    <x v="1"/>
    <d v="2020-10-29T00:00:00"/>
    <n v="218"/>
    <n v="267"/>
    <s v="Sin OC"/>
    <s v="Sin OC"/>
    <x v="1"/>
    <s v="OK"/>
    <s v="DAFYP#MS-ARCHIVOARCHIVO - ArchivoDAFYP#MS - Dirección de administración financiera y presupuestaria"/>
    <x v="1"/>
    <x v="0"/>
  </r>
  <r>
    <x v="0"/>
    <d v="2020-09-10T00:00:00"/>
    <x v="368"/>
    <x v="1"/>
    <s v="80-0025-LPU18"/>
    <s v="ARS"/>
    <n v="2224472.88"/>
    <n v="2224472.88"/>
    <n v="0"/>
    <x v="13"/>
    <x v="1"/>
    <s v="ARCHIVO - Archivo"/>
    <x v="1"/>
    <d v="2020-11-30T00:00:00"/>
    <n v="186"/>
    <n v="267"/>
    <s v="29.0.0.45.0"/>
    <s v="Sin dato"/>
    <x v="1"/>
    <s v="OK"/>
    <s v="DAFYP#MS-ARCHIVOARCHIVO - ArchivoDAFYP#MS - Dirección de administración financiera y presupuestaria"/>
    <x v="1"/>
    <x v="0"/>
  </r>
  <r>
    <x v="1"/>
    <d v="2020-09-10T00:00:00"/>
    <x v="369"/>
    <x v="1"/>
    <s v="Programa Multifase de Atención Primaria a la Salud para el Manejo de Enfermedades Crónicas No Transmisibles. Segunda Operación - 3772/0C-AR - BID"/>
    <s v="USD"/>
    <n v="133263"/>
    <n v="13326300"/>
    <s v="Programa Multifase de Atención Primaria a la Salud para el Manejo de Enfermedades Crónicas No Transmisibles. Segunda Operación - 3772/0C-AR - BID"/>
    <x v="1"/>
    <x v="1"/>
    <s v="ARCHIVO - Archivo"/>
    <x v="1"/>
    <d v="2020-10-27T00:00:00"/>
    <n v="220"/>
    <n v="267"/>
    <s v="Sin OC"/>
    <s v="Sin OC"/>
    <x v="1"/>
    <s v="OK"/>
    <s v="DAFYP#MS-ARCHIVOARCHIVO - ArchivoDAFYP#MS - Dirección de administración financiera y presupuestaria"/>
    <x v="1"/>
    <x v="0"/>
  </r>
  <r>
    <x v="0"/>
    <d v="2020-09-10T00:00:00"/>
    <x v="370"/>
    <x v="1"/>
    <s v="80-0005-LPU18"/>
    <s v="ARS"/>
    <n v="576492.75"/>
    <n v="576492.75"/>
    <s v="80-1037-OC19"/>
    <x v="20"/>
    <x v="14"/>
    <s v="DESPACHO_DGA - Despacho - dirección general de administración"/>
    <x v="6"/>
    <d v="2021-06-03T00:00:00"/>
    <n v="1"/>
    <n v="267"/>
    <s v="21.0.0.2.0"/>
    <n v="6917913"/>
    <x v="4"/>
    <s v="OK"/>
    <s v="MARCOLOMBODESPACHO_DGA - Despacho - dirección general de administraciónDGA#MS - Dirección general de administración"/>
    <x v="0"/>
    <x v="1"/>
  </r>
  <r>
    <x v="1"/>
    <d v="2020-09-14T00:00:00"/>
    <x v="371"/>
    <x v="1"/>
    <s v="Proyecto de Emergencia para la Prevención y Manejo de la Enfermedad por COVID-19 en la República Argentina - 9083-AR - BIRF"/>
    <s v="USD"/>
    <n v="40812"/>
    <n v="4081200"/>
    <s v="Proyecto de Emergencia para la Prevención y Manejo de la Enfermedad por COVID-19 en la República Argentina - 9083-AR - BIRF"/>
    <x v="25"/>
    <x v="1"/>
    <s v="ARCHIVO - Archivo"/>
    <x v="1"/>
    <d v="2020-10-30T00:00:00"/>
    <n v="217"/>
    <n v="263"/>
    <s v="Sin OC"/>
    <s v="Sin OC"/>
    <x v="1"/>
    <s v="OK"/>
    <s v="DAFYP#MS-ARCHIVOARCHIVO - ArchivoDAFYP#MS - Dirección de administración financiera y presupuestaria"/>
    <x v="1"/>
    <x v="0"/>
  </r>
  <r>
    <x v="0"/>
    <d v="2020-09-15T00:00:00"/>
    <x v="372"/>
    <x v="1"/>
    <s v="80-0025-LPU18"/>
    <s v="ARS"/>
    <n v="3338496"/>
    <n v="3338496"/>
    <n v="0"/>
    <x v="12"/>
    <x v="1"/>
    <s v="ARCHIVO - Archivo"/>
    <x v="1"/>
    <d v="2020-09-29T00:00:00"/>
    <n v="248"/>
    <n v="262"/>
    <s v="29.0.0.45.0"/>
    <s v="Sin dato"/>
    <x v="1"/>
    <s v="OK"/>
    <s v="DAFYP#MS-ARCHIVOARCHIVO - ArchivoDAFYP#MS - Dirección de administración financiera y presupuestaria"/>
    <x v="1"/>
    <x v="0"/>
  </r>
  <r>
    <x v="0"/>
    <d v="2020-09-15T00:00:00"/>
    <x v="373"/>
    <x v="1"/>
    <s v="80-0025-LPU18"/>
    <s v="ARS"/>
    <n v="4082400"/>
    <n v="4082400"/>
    <n v="0"/>
    <x v="12"/>
    <x v="1"/>
    <s v="ARCHIVO - Archivo"/>
    <x v="1"/>
    <d v="2020-09-24T00:00:00"/>
    <n v="253"/>
    <n v="262"/>
    <s v="29.0.0.45.0"/>
    <s v="Sin dato"/>
    <x v="1"/>
    <s v="OK"/>
    <s v="DAFYP#MS-ARCHIVOARCHIVO - ArchivoDAFYP#MS - Dirección de administración financiera y presupuestaria"/>
    <x v="1"/>
    <x v="0"/>
  </r>
  <r>
    <x v="0"/>
    <d v="2020-09-15T00:00:00"/>
    <x v="374"/>
    <x v="1"/>
    <s v="80-0025-LPU18"/>
    <s v="ARS"/>
    <n v="4076352"/>
    <n v="4076352"/>
    <n v="0"/>
    <x v="12"/>
    <x v="1"/>
    <s v="ARCHIVO - Archivo"/>
    <x v="1"/>
    <d v="2021-03-11T00:00:00"/>
    <n v="85"/>
    <n v="262"/>
    <s v="29.0.0.45.0"/>
    <s v="Sin dato"/>
    <x v="1"/>
    <s v="OK"/>
    <s v="DAFYP#MS-ARCHIVOARCHIVO - ArchivoDAFYP#MS - Dirección de administración financiera y presupuestaria"/>
    <x v="1"/>
    <x v="0"/>
  </r>
  <r>
    <x v="0"/>
    <d v="2020-09-15T00:00:00"/>
    <x v="375"/>
    <x v="1"/>
    <s v="80-0025-LPU18"/>
    <s v="ARS"/>
    <n v="4046111.99"/>
    <n v="4046111.99"/>
    <n v="0"/>
    <x v="12"/>
    <x v="1"/>
    <s v="ARCHIVO - Archivo"/>
    <x v="1"/>
    <d v="2020-09-22T00:00:00"/>
    <n v="255"/>
    <n v="262"/>
    <s v="29.0.0.45.0"/>
    <s v="Sin dato"/>
    <x v="1"/>
    <s v="OK"/>
    <s v="DAFYP#MS-ARCHIVOARCHIVO - ArchivoDAFYP#MS - Dirección de administración financiera y presupuestaria"/>
    <x v="1"/>
    <x v="0"/>
  </r>
  <r>
    <x v="0"/>
    <d v="2020-09-15T00:00:00"/>
    <x v="376"/>
    <x v="1"/>
    <s v="80-0025-LPU18"/>
    <s v="ARS"/>
    <n v="1669248"/>
    <n v="1669248"/>
    <s v="80-1128-OC19"/>
    <x v="12"/>
    <x v="25"/>
    <s v="LIQUIDACION_GASTOS - Liquidación de gastos"/>
    <x v="3"/>
    <d v="2021-05-14T00:00:00"/>
    <n v="21"/>
    <n v="262"/>
    <s v="29.0.0.45.0"/>
    <n v="147456564.19999999"/>
    <x v="2"/>
    <s v="OK"/>
    <s v="AMHERRERALIQUIDACION_GASTOS - Liquidación de gastosDCYT#MS - Dirección de contabilidad y tesorería"/>
    <x v="0"/>
    <x v="1"/>
  </r>
  <r>
    <x v="0"/>
    <d v="2020-09-15T00:00:00"/>
    <x v="377"/>
    <x v="1"/>
    <s v="80-0025-LPU18"/>
    <s v="ARS"/>
    <n v="762048.01"/>
    <n v="762048.01"/>
    <n v="0"/>
    <x v="12"/>
    <x v="1"/>
    <s v="ARCHIVO - Archivo"/>
    <x v="1"/>
    <d v="2020-09-23T00:00:00"/>
    <n v="254"/>
    <n v="262"/>
    <s v="29.0.0.45.0"/>
    <s v="Sin dato"/>
    <x v="1"/>
    <s v="OK"/>
    <s v="DAFYP#MS-ARCHIVOARCHIVO - ArchivoDAFYP#MS - Dirección de administración financiera y presupuestaria"/>
    <x v="1"/>
    <x v="0"/>
  </r>
  <r>
    <x v="0"/>
    <d v="2020-09-15T00:00:00"/>
    <x v="378"/>
    <x v="1"/>
    <s v="80-0025-LPU18"/>
    <s v="ARS"/>
    <n v="2467584"/>
    <n v="2467584"/>
    <n v="0"/>
    <x v="12"/>
    <x v="1"/>
    <s v="ARCHIVO - Archivo"/>
    <x v="1"/>
    <d v="2020-09-23T00:00:00"/>
    <n v="254"/>
    <n v="262"/>
    <s v="29.0.0.45.0"/>
    <s v="Sin dato"/>
    <x v="1"/>
    <s v="OK"/>
    <s v="DAFYP#MS-ARCHIVOARCHIVO - ArchivoDAFYP#MS - Dirección de administración financiera y presupuestaria"/>
    <x v="1"/>
    <x v="0"/>
  </r>
  <r>
    <x v="0"/>
    <d v="2020-09-15T00:00:00"/>
    <x v="379"/>
    <x v="1"/>
    <s v="80-0025-LPU18"/>
    <s v="ARS"/>
    <n v="2288563.21"/>
    <n v="2288563.21"/>
    <n v="0"/>
    <x v="12"/>
    <x v="1"/>
    <s v="ARCHIVO - Archivo"/>
    <x v="1"/>
    <d v="2020-09-22T00:00:00"/>
    <n v="255"/>
    <n v="262"/>
    <s v="29.0.0.45.0"/>
    <s v="Sin dato"/>
    <x v="1"/>
    <s v="OK"/>
    <s v="DAFYP#MS-ARCHIVOARCHIVO - ArchivoDAFYP#MS - Dirección de administración financiera y presupuestaria"/>
    <x v="1"/>
    <x v="0"/>
  </r>
  <r>
    <x v="0"/>
    <d v="2020-09-15T00:00:00"/>
    <x v="380"/>
    <x v="1"/>
    <s v=" 80-0025-LPU18"/>
    <s v="ARS"/>
    <n v="624153.09"/>
    <n v="624153.09"/>
    <n v="0"/>
    <x v="12"/>
    <x v="1"/>
    <s v="ARCHIVO - Archivo"/>
    <x v="1"/>
    <d v="2020-09-28T00:00:00"/>
    <n v="249"/>
    <n v="262"/>
    <s v="Sin dato"/>
    <s v="Sin dato"/>
    <x v="1"/>
    <s v="OK"/>
    <s v="DAFYP#MS-ARCHIVOARCHIVO - ArchivoDAFYP#MS - Dirección de administración financiera y presupuestaria"/>
    <x v="1"/>
    <x v="0"/>
  </r>
  <r>
    <x v="0"/>
    <d v="2020-09-15T00:00:00"/>
    <x v="381"/>
    <x v="1"/>
    <s v="80-0025-LPU18"/>
    <s v="ARS"/>
    <n v="322560"/>
    <n v="322560"/>
    <n v="0"/>
    <x v="12"/>
    <x v="1"/>
    <s v="ARCHIVO - Archivo"/>
    <x v="1"/>
    <d v="2020-09-29T00:00:00"/>
    <n v="248"/>
    <n v="262"/>
    <s v="29.0.0.45.0"/>
    <s v="Sin dato"/>
    <x v="1"/>
    <s v="OK"/>
    <s v="DAFYP#MS-ARCHIVOARCHIVO - ArchivoDAFYP#MS - Dirección de administración financiera y presupuestaria"/>
    <x v="1"/>
    <x v="0"/>
  </r>
  <r>
    <x v="0"/>
    <d v="2020-09-15T00:00:00"/>
    <x v="382"/>
    <x v="1"/>
    <s v="80-0025-LPU18"/>
    <s v="ARS"/>
    <n v="253440.01"/>
    <n v="253440.01"/>
    <n v="0"/>
    <x v="12"/>
    <x v="1"/>
    <s v="ARCHIVO - Archivo"/>
    <x v="1"/>
    <d v="2020-09-29T00:00:00"/>
    <n v="248"/>
    <n v="262"/>
    <s v="29.0.0.45.0"/>
    <s v="Sin dato"/>
    <x v="1"/>
    <s v="OK"/>
    <s v="DAFYP#MS-ARCHIVOARCHIVO - ArchivoDAFYP#MS - Dirección de administración financiera y presupuestaria"/>
    <x v="1"/>
    <x v="0"/>
  </r>
  <r>
    <x v="1"/>
    <d v="2020-09-15T00:00:00"/>
    <x v="383"/>
    <x v="1"/>
    <s v="Programa Multifase de Atención Primaria a la Salud para el Manejo de Enfermedades Crónicas No Transmisibles. Segunda Operación - 3772/0C-AR - BID"/>
    <s v="USD"/>
    <n v="58867.88"/>
    <n v="5886788"/>
    <s v="Programa Multifase de Atención Primaria a la Salud para el Manejo de Enfermedades Crónicas No Transmisibles. Segunda Operación - 3772/0C-AR - BID"/>
    <x v="2"/>
    <x v="1"/>
    <s v="ARCHIVO - Archivo"/>
    <x v="1"/>
    <d v="2020-10-27T00:00:00"/>
    <n v="220"/>
    <n v="262"/>
    <s v="Sin OC"/>
    <s v="Sin OC"/>
    <x v="1"/>
    <s v="OK"/>
    <s v="DAFYP#MS-ARCHIVOARCHIVO - ArchivoDAFYP#MS - Dirección de administración financiera y presupuestaria"/>
    <x v="1"/>
    <x v="0"/>
  </r>
  <r>
    <x v="1"/>
    <d v="2020-09-15T00:00:00"/>
    <x v="384"/>
    <x v="1"/>
    <s v="Programa Multifase de Atención Primaria a la Salud para el Manejo de Enfermedades Crónicas No Transmisibles. Segunda Operación - 3772/0C-AR - BID"/>
    <s v="USD"/>
    <n v="76439.98"/>
    <n v="7643998"/>
    <s v="Programa Multifase de Atención Primaria a la Salud para el Manejo de Enfermedades Crónicas No Transmisibles. Segunda Operación - 3772/0C-AR - BID"/>
    <x v="2"/>
    <x v="1"/>
    <s v="ARCHIVO - Archivo"/>
    <x v="1"/>
    <d v="2020-10-27T00:00:00"/>
    <n v="220"/>
    <n v="262"/>
    <s v="Sin OC"/>
    <s v="Sin OC"/>
    <x v="1"/>
    <s v="OK"/>
    <s v="DAFYP#MS-ARCHIVOARCHIVO - ArchivoDAFYP#MS - Dirección de administración financiera y presupuestaria"/>
    <x v="1"/>
    <x v="0"/>
  </r>
  <r>
    <x v="1"/>
    <d v="2020-09-15T00:00:00"/>
    <x v="385"/>
    <x v="1"/>
    <s v="Programa Multifase de Atención Primaria a la Salud para el Manejo de Enfermedades Crónicas No Transmisibles. Segunda Operación - 3772/0C-AR - BID"/>
    <s v="USD"/>
    <n v="63710.95"/>
    <n v="6371095"/>
    <s v="Programa Multifase de Atención Primaria a la Salud para el Manejo de Enfermedades Crónicas No Transmisibles. Segunda Operación - 3772/0C-AR - BID"/>
    <x v="2"/>
    <x v="1"/>
    <s v="ARCHIVO - Archivo"/>
    <x v="1"/>
    <d v="2020-10-27T00:00:00"/>
    <n v="220"/>
    <n v="262"/>
    <s v="Sin OC"/>
    <s v="Sin OC"/>
    <x v="1"/>
    <s v="OK"/>
    <s v="DAFYP#MS-ARCHIVOARCHIVO - ArchivoDAFYP#MS - Dirección de administración financiera y presupuestaria"/>
    <x v="1"/>
    <x v="0"/>
  </r>
  <r>
    <x v="1"/>
    <d v="2020-09-15T00:00:00"/>
    <x v="386"/>
    <x v="1"/>
    <s v="Programa Multifase de Atención Primaria a la Salud para el Manejo de Enfermedades Crónicas No Transmisibles. Segunda Operación - 3772/0C-AR - BID"/>
    <n v="0"/>
    <n v="0"/>
    <n v="0"/>
    <s v="Programa Multifase de Atención Primaria a la Salud para el Manejo de Enfermedades Crónicas No Transmisibles. Segunda Operación - 3772/0C-AR - BID"/>
    <x v="2"/>
    <x v="1"/>
    <s v="ARCHIVO - Archivo"/>
    <x v="1"/>
    <d v="2020-10-05T00:00:00"/>
    <n v="242"/>
    <n v="262"/>
    <s v="Sin OC"/>
    <s v="Sin OC"/>
    <x v="1"/>
    <s v="OK"/>
    <s v="DAFYP#MS-ARCHIVOARCHIVO - ArchivoDAFYP#MS - Dirección de administración financiera y presupuestaria"/>
    <x v="1"/>
    <x v="0"/>
  </r>
  <r>
    <x v="0"/>
    <d v="2020-09-16T00:00:00"/>
    <x v="387"/>
    <x v="1"/>
    <s v="80-0025-LPU18"/>
    <s v="ARS"/>
    <n v="1549440.01"/>
    <n v="1549440.01"/>
    <n v="0"/>
    <x v="12"/>
    <x v="1"/>
    <s v="ARCHIVO - Archivo"/>
    <x v="1"/>
    <d v="2020-09-29T00:00:00"/>
    <n v="248"/>
    <n v="261"/>
    <s v="29.0.0.45.0"/>
    <s v="Sin dato"/>
    <x v="1"/>
    <s v="OK"/>
    <s v="DAFYP#MS-ARCHIVOARCHIVO - ArchivoDAFYP#MS - Dirección de administración financiera y presupuestaria"/>
    <x v="1"/>
    <x v="0"/>
  </r>
  <r>
    <x v="0"/>
    <d v="2020-09-16T00:00:00"/>
    <x v="388"/>
    <x v="1"/>
    <s v="80-0025-LPU18"/>
    <s v="ARS"/>
    <n v="1562880"/>
    <n v="1562880"/>
    <n v="0"/>
    <x v="12"/>
    <x v="1"/>
    <s v="ARCHIVO - Archivo"/>
    <x v="1"/>
    <d v="2020-09-29T00:00:00"/>
    <n v="248"/>
    <n v="261"/>
    <s v="29.0.0.45.0"/>
    <s v="Sin dato"/>
    <x v="1"/>
    <s v="OK"/>
    <s v="DAFYP#MS-ARCHIVOARCHIVO - ArchivoDAFYP#MS - Dirección de administración financiera y presupuestaria"/>
    <x v="1"/>
    <x v="0"/>
  </r>
  <r>
    <x v="1"/>
    <d v="2020-09-16T00:00:00"/>
    <x v="389"/>
    <x v="1"/>
    <s v="Proyecto de Emergencia para la Prevención y Manejo de la Enfermedad por COVID-19 en la República Argentina - 9083-AR - BIRF"/>
    <s v="USD"/>
    <n v="13330.8"/>
    <n v="1333080"/>
    <s v="Proyecto de Emergencia para la Prevención y Manejo de la Enfermedad por COVID-19 en la República Argentina - 9083-AR - BIRF"/>
    <x v="26"/>
    <x v="1"/>
    <s v="ARCHIVO - Archivo"/>
    <x v="1"/>
    <d v="2020-11-20T00:00:00"/>
    <n v="196"/>
    <n v="261"/>
    <s v="Sin OC"/>
    <s v="Sin OC"/>
    <x v="1"/>
    <s v="OK"/>
    <s v="DAFYP#MS-ARCHIVOARCHIVO - ArchivoDAFYP#MS - Dirección de administración financiera y presupuestaria"/>
    <x v="1"/>
    <x v="0"/>
  </r>
  <r>
    <x v="1"/>
    <d v="2020-09-16T00:00:00"/>
    <x v="390"/>
    <x v="1"/>
    <s v="Programa Multifase de Atención Primaria a la Salud para el Manejo de Enfermedades Crónicas No Transmisibles. Segunda Operación - 3772/0C-AR - BID"/>
    <s v="USD"/>
    <n v="134401.96"/>
    <n v="13440196"/>
    <s v="Programa Multifase de Atención Primaria a la Salud para el Manejo de Enfermedades Crónicas No Transmisibles. Segunda Operación - 3772/0C-AR - BID"/>
    <x v="2"/>
    <x v="1"/>
    <s v="ARCHIVO - Archivo"/>
    <x v="1"/>
    <d v="2020-10-29T00:00:00"/>
    <n v="218"/>
    <n v="261"/>
    <s v="Sin OC"/>
    <s v="Sin OC"/>
    <x v="1"/>
    <s v="OK"/>
    <s v="DAFYP#MS-ARCHIVOARCHIVO - ArchivoDAFYP#MS - Dirección de administración financiera y presupuestaria"/>
    <x v="1"/>
    <x v="0"/>
  </r>
  <r>
    <x v="1"/>
    <d v="2020-09-17T00:00:00"/>
    <x v="391"/>
    <x v="1"/>
    <s v="Programa Multifase de Atención Primaria a la Salud para el Manejo de Enfermedades Crónicas No Transmisibles. Segunda Operación - 3772/0C-AR - BID"/>
    <s v="USD"/>
    <n v="113976.3"/>
    <n v="11397630"/>
    <s v="Programa Multifase de Atención Primaria a la Salud para el Manejo de Enfermedades Crónicas No Transmisibles. Segunda Operación - 3772/0C-AR - BID"/>
    <x v="2"/>
    <x v="1"/>
    <s v="ARCHIVO - Archivo"/>
    <x v="1"/>
    <d v="2020-10-29T00:00:00"/>
    <n v="218"/>
    <n v="260"/>
    <s v="Sin OC"/>
    <s v="Sin OC"/>
    <x v="1"/>
    <s v="OK"/>
    <s v="DAFYP#MS-ARCHIVOARCHIVO - ArchivoDAFYP#MS - Dirección de administración financiera y presupuestaria"/>
    <x v="1"/>
    <x v="0"/>
  </r>
  <r>
    <x v="1"/>
    <d v="2020-09-17T00:00:00"/>
    <x v="392"/>
    <x v="1"/>
    <s v="Programa Multifase de Atención Primaria a la Salud para el Manejo de Enfermedades Crónicas No Transmisibles. Segunda Operación - 3772/0C-AR - BID"/>
    <s v="USD"/>
    <n v="38438.660000000003"/>
    <n v="3843866.0000000005"/>
    <s v="Programa Multifase de Atención Primaria a la Salud para el Manejo de Enfermedades Crónicas No Transmisibles. Segunda Operación - 3772/0C-AR - BID"/>
    <x v="2"/>
    <x v="1"/>
    <s v="ARCHIVO - Archivo"/>
    <x v="1"/>
    <d v="2020-10-29T00:00:00"/>
    <n v="218"/>
    <n v="260"/>
    <s v="Sin OC"/>
    <s v="Sin OC"/>
    <x v="1"/>
    <s v="OK"/>
    <s v="DAFYP#MS-ARCHIVOARCHIVO - ArchivoDAFYP#MS - Dirección de administración financiera y presupuestaria"/>
    <x v="1"/>
    <x v="0"/>
  </r>
  <r>
    <x v="0"/>
    <d v="2020-09-18T00:00:00"/>
    <x v="393"/>
    <x v="1"/>
    <s v="80-0025-LPU18"/>
    <s v="ARS"/>
    <n v="83706.84"/>
    <n v="83706.84"/>
    <n v="0"/>
    <x v="9"/>
    <x v="1"/>
    <s v="ARCHIVO - Archivo"/>
    <x v="1"/>
    <d v="2020-10-13T00:00:00"/>
    <n v="234"/>
    <n v="259"/>
    <s v="29.0.0.45.0"/>
    <s v="Sin dato"/>
    <x v="1"/>
    <s v="OK"/>
    <s v="DAFYP#MS-ARCHIVOARCHIVO - ArchivoDAFYP#MS - Dirección de administración financiera y presupuestaria"/>
    <x v="1"/>
    <x v="0"/>
  </r>
  <r>
    <x v="0"/>
    <d v="2020-09-18T00:00:00"/>
    <x v="394"/>
    <x v="1"/>
    <s v="80-0025-LPU18"/>
    <s v="ARS"/>
    <n v="113356.8"/>
    <n v="113356.8"/>
    <n v="0"/>
    <x v="9"/>
    <x v="1"/>
    <s v="ARCHIVO - Archivo"/>
    <x v="1"/>
    <d v="2020-10-13T00:00:00"/>
    <n v="234"/>
    <n v="259"/>
    <s v="29.0.0.45.0"/>
    <s v="Sin dato"/>
    <x v="1"/>
    <s v="OK"/>
    <s v="DAFYP#MS-ARCHIVOARCHIVO - ArchivoDAFYP#MS - Dirección de administración financiera y presupuestaria"/>
    <x v="1"/>
    <x v="0"/>
  </r>
  <r>
    <x v="0"/>
    <d v="2020-09-18T00:00:00"/>
    <x v="395"/>
    <x v="1"/>
    <s v="80-0025-LPU18"/>
    <s v="ARS"/>
    <n v="34471.5"/>
    <n v="34471.5"/>
    <n v="0"/>
    <x v="9"/>
    <x v="1"/>
    <s v="ARCHIVO - Archivo"/>
    <x v="1"/>
    <d v="2020-09-29T00:00:00"/>
    <n v="248"/>
    <n v="259"/>
    <s v="29.0.0.45.0"/>
    <s v="Sin dato"/>
    <x v="1"/>
    <s v="OK"/>
    <s v="DAFYP#MS-ARCHIVOARCHIVO - ArchivoDAFYP#MS - Dirección de administración financiera y presupuestaria"/>
    <x v="1"/>
    <x v="0"/>
  </r>
  <r>
    <x v="0"/>
    <d v="2020-09-18T00:00:00"/>
    <x v="396"/>
    <x v="1"/>
    <s v="80-0017-LPU19"/>
    <s v="ARS"/>
    <n v="520803.36"/>
    <n v="520803.36"/>
    <n v="0"/>
    <x v="24"/>
    <x v="5"/>
    <s v="TESORERIA - Tesorería"/>
    <x v="4"/>
    <d v="2021-01-08T00:00:00"/>
    <n v="147"/>
    <n v="259"/>
    <s v="Varios"/>
    <s v="Sin dato"/>
    <x v="3"/>
    <s v="OK"/>
    <s v="LCOURREGESTESORERIA - TesoreríaDTYC#MS - Dirección de tesoreria y contabilidad"/>
    <x v="1"/>
    <x v="0"/>
  </r>
  <r>
    <x v="0"/>
    <d v="2020-09-18T00:00:00"/>
    <x v="397"/>
    <x v="1"/>
    <s v="80-0017-LPU19"/>
    <s v="ARS"/>
    <n v="8209110.4500000002"/>
    <n v="8209110.4500000002"/>
    <s v="80-1139-OC19"/>
    <x v="24"/>
    <x v="21"/>
    <s v="PVD - Privada"/>
    <x v="12"/>
    <d v="2021-05-28T00:00:00"/>
    <n v="7"/>
    <n v="259"/>
    <s v="Varios"/>
    <n v="539212229"/>
    <x v="0"/>
    <s v="OK"/>
    <s v="SGA#INSSJP-PVDPVD - PrivadaSGA#INSSJP - Secretaría general de administración"/>
    <x v="0"/>
    <x v="1"/>
  </r>
  <r>
    <x v="0"/>
    <d v="2020-09-18T00:00:00"/>
    <x v="398"/>
    <x v="1"/>
    <s v="80-0017-LPU19"/>
    <s v="ARS"/>
    <n v="31571333.129999999"/>
    <n v="31571333.129999999"/>
    <s v="80-1139-OC19"/>
    <x v="24"/>
    <x v="5"/>
    <s v="TESORERIA - Tesorería"/>
    <x v="3"/>
    <d v="2021-05-27T00:00:00"/>
    <n v="8"/>
    <n v="259"/>
    <s v="Varios"/>
    <n v="539212229"/>
    <x v="3"/>
    <s v="OK"/>
    <s v="LCOURREGESTESORERIA - TesoreríaDCYT#MS - Dirección de contabilidad y tesorería"/>
    <x v="1"/>
    <x v="1"/>
  </r>
  <r>
    <x v="1"/>
    <d v="2020-09-23T00:00:00"/>
    <x v="399"/>
    <x v="1"/>
    <s v="Consolidación del modelo de Atención Primaria de la Salud a través de la Provisión y Dispensa de Medicamentos Esenciales ¿ Proyectos financiados Organismos Multilaterales Regionales - ARG/15/001 - PNUD"/>
    <s v="ARS"/>
    <n v="1693032"/>
    <n v="1693032"/>
    <s v="Consolidación del modelo de Atención Primaria de la Salud a través de la Provisión y Dispensa de Medicamentos Esenciales ¿ Proyectos financiados Organismos Multilaterales Regionales - ARG/15/001 - PNUD"/>
    <x v="27"/>
    <x v="1"/>
    <s v="ARCHIVO - Archivo"/>
    <x v="1"/>
    <d v="2020-11-05T00:00:00"/>
    <n v="211"/>
    <n v="254"/>
    <s v="Sin OC"/>
    <s v="Sin OC"/>
    <x v="1"/>
    <s v="OK"/>
    <s v="DAFYP#MS-ARCHIVOARCHIVO - ArchivoDAFYP#MS - Dirección de administración financiera y presupuestaria"/>
    <x v="1"/>
    <x v="0"/>
  </r>
  <r>
    <x v="1"/>
    <d v="2020-09-23T00:00:00"/>
    <x v="400"/>
    <x v="1"/>
    <s v="Consolidación del modelo de Atención Primaria de la Salud a través de la Provisión y Dispensa de Medicamentos Esenciales ¿ Proyectos financiados Organismos Multilaterales Regionales - ARG/15/001 - PNUD"/>
    <s v="ARS"/>
    <n v="1693032"/>
    <n v="1693032"/>
    <s v="Consolidación del modelo de Atención Primaria de la Salud a través de la Provisión y Dispensa de Medicamentos Esenciales ¿ Proyectos financiados Organismos Multilaterales Regionales - ARG/15/001 - PNUD"/>
    <x v="27"/>
    <x v="1"/>
    <s v="ARCHIVO - Archivo"/>
    <x v="1"/>
    <d v="2020-11-05T00:00:00"/>
    <n v="211"/>
    <n v="254"/>
    <s v="Sin OC"/>
    <s v="Sin OC"/>
    <x v="1"/>
    <s v="OK"/>
    <s v="DAFYP#MS-ARCHIVOARCHIVO - ArchivoDAFYP#MS - Dirección de administración financiera y presupuestaria"/>
    <x v="1"/>
    <x v="0"/>
  </r>
  <r>
    <x v="1"/>
    <d v="2020-09-23T00:00:00"/>
    <x v="401"/>
    <x v="1"/>
    <s v="Consolidación del modelo de Atención Primaria de la Salud a través de la Provisión y Dispensa de Medicamentos Esenciales ¿ Proyectos financiados Organismos Multilaterales Regionales - ARG/15/001 - PNUD"/>
    <s v="ARS"/>
    <n v="1693032"/>
    <n v="1693032"/>
    <s v="Consolidación del modelo de Atención Primaria de la Salud a través de la Provisión y Dispensa de Medicamentos Esenciales ¿ Proyectos financiados Organismos Multilaterales Regionales - ARG/15/001 - PNUD"/>
    <x v="27"/>
    <x v="1"/>
    <s v="ARCHIVO - Archivo"/>
    <x v="1"/>
    <d v="2020-11-05T00:00:00"/>
    <n v="211"/>
    <n v="254"/>
    <s v="Sin OC"/>
    <s v="Sin OC"/>
    <x v="1"/>
    <s v="OK"/>
    <s v="DAFYP#MS-ARCHIVOARCHIVO - ArchivoDAFYP#MS - Dirección de administración financiera y presupuestaria"/>
    <x v="1"/>
    <x v="0"/>
  </r>
  <r>
    <x v="0"/>
    <d v="2020-09-23T00:00:00"/>
    <x v="402"/>
    <x v="1"/>
    <n v="0"/>
    <s v="ARS"/>
    <n v="1536678.22"/>
    <n v="1536678.22"/>
    <s v="OC 11/2019"/>
    <x v="28"/>
    <x v="1"/>
    <s v="ARCHIVO - Archivo"/>
    <x v="1"/>
    <d v="2020-12-16T00:00:00"/>
    <n v="170"/>
    <n v="254"/>
    <s v="Sin dato"/>
    <n v="63233332.479999997"/>
    <x v="1"/>
    <s v="OK"/>
    <s v="DAFYP#MS-ARCHIVOARCHIVO - ArchivoDAFYP#MS - Dirección de administración financiera y presupuestaria"/>
    <x v="1"/>
    <x v="0"/>
  </r>
  <r>
    <x v="1"/>
    <d v="2020-09-23T00:00:00"/>
    <x v="403"/>
    <x v="1"/>
    <s v="Consolidación del modelo de Atención Primaria de la Salud a través de la Provisión y Dispensa de Medicamentos Esenciales ¿ Proyectos financiados Organismos Multilaterales Regionales - ARG/15/001 - PNUD"/>
    <s v="ARS"/>
    <n v="36326"/>
    <n v="36326"/>
    <s v="Consolidación del modelo de Atención Primaria de la Salud a través de la Provisión y Dispensa de Medicamentos Esenciales ¿ Proyectos financiados Organismos Multilaterales Regionales - ARG/15/001 - PNUD"/>
    <x v="27"/>
    <x v="1"/>
    <s v="ARCHIVO - Archivo"/>
    <x v="1"/>
    <d v="2020-11-13T00:00:00"/>
    <n v="203"/>
    <n v="254"/>
    <s v="Sin OC"/>
    <s v="Sin OC"/>
    <x v="1"/>
    <s v="OK"/>
    <s v="DAFYP#MS-ARCHIVOARCHIVO - ArchivoDAFYP#MS - Dirección de administración financiera y presupuestaria"/>
    <x v="1"/>
    <x v="0"/>
  </r>
  <r>
    <x v="1"/>
    <d v="2020-09-23T00:00:00"/>
    <x v="404"/>
    <x v="1"/>
    <s v="Consolidación del modelo de Atención Primaria de la Salud a través de la Provisión y Dispensa de Medicamentos Esenciales ¿ Proyectos financiados Organismos Multilaterales Regionales - ARG/15/001 - PNUD"/>
    <s v="ARS"/>
    <n v="36326"/>
    <n v="36326"/>
    <s v="Consolidación del modelo de Atención Primaria de la Salud a través de la Provisión y Dispensa de Medicamentos Esenciales ¿ Proyectos financiados Organismos Multilaterales Regionales - ARG/15/001 - PNUD"/>
    <x v="27"/>
    <x v="1"/>
    <s v="ARCHIVO - Archivo"/>
    <x v="1"/>
    <d v="2020-11-11T00:00:00"/>
    <n v="205"/>
    <n v="254"/>
    <s v="Sin OC"/>
    <s v="Sin OC"/>
    <x v="1"/>
    <s v="OK"/>
    <s v="DAFYP#MS-ARCHIVOARCHIVO - ArchivoDAFYP#MS - Dirección de administración financiera y presupuestaria"/>
    <x v="1"/>
    <x v="0"/>
  </r>
  <r>
    <x v="1"/>
    <d v="2020-09-23T00:00:00"/>
    <x v="405"/>
    <x v="1"/>
    <s v="Consolidación del modelo de Atención Primaria de la Salud a través de la Provisión y Dispensa de Medicamentos Esenciales ¿ Proyectos financiados Organismos Multilaterales Regionales - ARG/15/001 - PNUD"/>
    <s v="ARS"/>
    <n v="36326"/>
    <n v="36326"/>
    <s v="Consolidación del modelo de Atención Primaria de la Salud a través de la Provisión y Dispensa de Medicamentos Esenciales ¿ Proyectos financiados Organismos Multilaterales Regionales - ARG/15/001 - PNUD"/>
    <x v="27"/>
    <x v="1"/>
    <s v="ARCHIVO - Archivo"/>
    <x v="1"/>
    <d v="2020-11-11T00:00:00"/>
    <n v="205"/>
    <n v="254"/>
    <s v="Sin OC"/>
    <s v="Sin OC"/>
    <x v="1"/>
    <s v="OK"/>
    <s v="DAFYP#MS-ARCHIVOARCHIVO - ArchivoDAFYP#MS - Dirección de administración financiera y presupuestaria"/>
    <x v="1"/>
    <x v="0"/>
  </r>
  <r>
    <x v="1"/>
    <d v="2020-09-23T00:00:00"/>
    <x v="406"/>
    <x v="1"/>
    <s v="Consolidación del modelo de Atención Primaria de la Salud a través de la Provisión y Dispensa de Medicamentos Esenciales ¿ Proyectos financiados Organismos Multilaterales Regionales - ARG/15/001 - PNUD"/>
    <s v="ARS"/>
    <n v="36326"/>
    <n v="36326"/>
    <s v="Consolidación del modelo de Atención Primaria de la Salud a través de la Provisión y Dispensa de Medicamentos Esenciales ¿ Proyectos financiados Organismos Multilaterales Regionales - ARG/15/001 - PNUD"/>
    <x v="27"/>
    <x v="1"/>
    <s v="ARCHIVO - Archivo"/>
    <x v="1"/>
    <d v="2020-11-11T00:00:00"/>
    <n v="205"/>
    <n v="254"/>
    <s v="Sin OC"/>
    <s v="Sin OC"/>
    <x v="1"/>
    <s v="OK"/>
    <s v="DAFYP#MS-ARCHIVOARCHIVO - ArchivoDAFYP#MS - Dirección de administración financiera y presupuestaria"/>
    <x v="1"/>
    <x v="0"/>
  </r>
  <r>
    <x v="1"/>
    <d v="2020-09-23T00:00:00"/>
    <x v="407"/>
    <x v="1"/>
    <s v="Consolidación del modelo de Atención Primaria de la Salud a través de la Provisión y Dispensa de Medicamentos Esenciales ¿ Proyectos financiados Organismos Multilaterales Regionales - ARG/15/001 - PNUD"/>
    <s v="ARS"/>
    <n v="36326"/>
    <n v="36326"/>
    <s v="Consolidación del modelo de Atención Primaria de la Salud a través de la Provisión y Dispensa de Medicamentos Esenciales ¿ Proyectos financiados Organismos Multilaterales Regionales - ARG/15/001 - PNUD"/>
    <x v="27"/>
    <x v="1"/>
    <s v="ARCHIVO - Archivo"/>
    <x v="1"/>
    <d v="2020-11-11T00:00:00"/>
    <n v="205"/>
    <n v="254"/>
    <s v="Sin OC"/>
    <s v="Sin OC"/>
    <x v="1"/>
    <s v="OK"/>
    <s v="DAFYP#MS-ARCHIVOARCHIVO - ArchivoDAFYP#MS - Dirección de administración financiera y presupuestaria"/>
    <x v="1"/>
    <x v="0"/>
  </r>
  <r>
    <x v="1"/>
    <d v="2020-09-23T00:00:00"/>
    <x v="408"/>
    <x v="1"/>
    <s v="Programa de Consolidación de la Gestión centralizada en Salud - ARG/13/007 - PNUD"/>
    <s v="ARS"/>
    <n v="36326"/>
    <n v="36326"/>
    <s v="Programa de Consolidación de la Gestión centralizada en Salud - ARG/13/007 - PNUD"/>
    <x v="27"/>
    <x v="1"/>
    <s v="ARCHIVO - Archivo"/>
    <x v="1"/>
    <d v="2020-11-11T00:00:00"/>
    <n v="205"/>
    <n v="254"/>
    <s v="Sin OC"/>
    <s v="Sin OC"/>
    <x v="1"/>
    <s v="OK"/>
    <s v="DAFYP#MS-ARCHIVOARCHIVO - ArchivoDAFYP#MS - Dirección de administración financiera y presupuestaria"/>
    <x v="1"/>
    <x v="0"/>
  </r>
  <r>
    <x v="1"/>
    <d v="2020-09-23T00:00:00"/>
    <x v="409"/>
    <x v="1"/>
    <s v="Programa de Consolidación de la Gestión centralizada en Salud - ARG/13/007 - PNUD"/>
    <s v="ARS"/>
    <n v="36326"/>
    <n v="36326"/>
    <s v="Programa de Consolidación de la Gestión centralizada en Salud - ARG/13/007 - PNUD"/>
    <x v="27"/>
    <x v="1"/>
    <s v="ARCHIVO - Archivo"/>
    <x v="1"/>
    <d v="2020-11-11T00:00:00"/>
    <n v="205"/>
    <n v="254"/>
    <s v="Sin OC"/>
    <s v="Sin OC"/>
    <x v="1"/>
    <s v="OK"/>
    <s v="DAFYP#MS-ARCHIVOARCHIVO - ArchivoDAFYP#MS - Dirección de administración financiera y presupuestaria"/>
    <x v="1"/>
    <x v="0"/>
  </r>
  <r>
    <x v="0"/>
    <d v="2020-09-24T00:00:00"/>
    <x v="410"/>
    <x v="1"/>
    <s v="80-0025-LPU18"/>
    <s v="ARS"/>
    <n v="2969230.32"/>
    <n v="2969230.32"/>
    <n v="0"/>
    <x v="13"/>
    <x v="1"/>
    <s v="ARCHIVO - Archivo"/>
    <x v="1"/>
    <d v="2020-10-09T00:00:00"/>
    <n v="238"/>
    <n v="253"/>
    <s v="29.0.0.45.0"/>
    <s v="Sin dato"/>
    <x v="1"/>
    <s v="OK"/>
    <s v="DAFYP#MS-ARCHIVOARCHIVO - ArchivoDAFYP#MS - Dirección de administración financiera y presupuestaria"/>
    <x v="1"/>
    <x v="0"/>
  </r>
  <r>
    <x v="1"/>
    <d v="2020-09-25T00:00:00"/>
    <x v="411"/>
    <x v="1"/>
    <s v="Programa Multifase de Atención Primaria a la Salud para el Manejo de Enfermedades Crónicas No Transmisibles. Segunda Operación - 3772/0C-AR - BID"/>
    <s v="USD"/>
    <n v="19832.34"/>
    <n v="1983234"/>
    <s v="Programa Multifase de Atención Primaria a la Salud para el Manejo de Enfermedades Crónicas No Transmisibles. Segunda Operación - 3772/0C-AR - BID"/>
    <x v="29"/>
    <x v="1"/>
    <s v="ARCHIVO - Archivo"/>
    <x v="1"/>
    <d v="2020-10-27T00:00:00"/>
    <n v="220"/>
    <n v="252"/>
    <s v="Sin OC"/>
    <s v="Sin OC"/>
    <x v="1"/>
    <s v="OK"/>
    <s v="DAFYP#MS-ARCHIVOARCHIVO - ArchivoDAFYP#MS - Dirección de administración financiera y presupuestaria"/>
    <x v="1"/>
    <x v="0"/>
  </r>
  <r>
    <x v="1"/>
    <d v="2020-09-25T00:00:00"/>
    <x v="412"/>
    <x v="1"/>
    <s v="Programa Multifase de Atención Primaria a la Salud para el Manejo de Enfermedades Crónicas No Transmisibles. Segunda Operación - 3772/0C-AR - BID"/>
    <s v="USD"/>
    <n v="43052.63"/>
    <n v="4305263"/>
    <s v="Programa Multifase de Atención Primaria a la Salud para el Manejo de Enfermedades Crónicas No Transmisibles. Segunda Operación - 3772/0C-AR - BID"/>
    <x v="29"/>
    <x v="1"/>
    <s v="ARCHIVO - Archivo"/>
    <x v="1"/>
    <d v="2020-10-27T00:00:00"/>
    <n v="220"/>
    <n v="252"/>
    <s v="Sin OC"/>
    <s v="Sin OC"/>
    <x v="1"/>
    <s v="OK"/>
    <s v="DAFYP#MS-ARCHIVOARCHIVO - ArchivoDAFYP#MS - Dirección de administración financiera y presupuestaria"/>
    <x v="1"/>
    <x v="0"/>
  </r>
  <r>
    <x v="1"/>
    <d v="2020-09-25T00:00:00"/>
    <x v="413"/>
    <x v="1"/>
    <s v="Programa Multifase de Atención Primaria a la Salud para el Manejo de Enfermedades Crónicas No Transmisibles. Segunda Operación - 3772/0C-AR - BID"/>
    <s v="ARS"/>
    <n v="6.24"/>
    <n v="6.24"/>
    <s v="Programa Multifase de Atención Primaria a la Salud para el Manejo de Enfermedades Crónicas No Transmisibles. Segunda Operación - 3772/0C-AR - BID"/>
    <x v="1"/>
    <x v="1"/>
    <s v="ARCHIVO - Archivo"/>
    <x v="1"/>
    <d v="2020-11-11T00:00:00"/>
    <n v="205"/>
    <n v="252"/>
    <s v="Sin OC"/>
    <s v="Sin OC"/>
    <x v="1"/>
    <s v="OK"/>
    <s v="DAFYP#MS-ARCHIVOARCHIVO - ArchivoDAFYP#MS - Dirección de administración financiera y presupuestaria"/>
    <x v="1"/>
    <x v="0"/>
  </r>
  <r>
    <x v="1"/>
    <d v="2020-09-25T00:00:00"/>
    <x v="414"/>
    <x v="1"/>
    <s v="Programa Multifase de Atención Primaria a la Salud para el Manejo de Enfermedades Crónicas No Transmisibles. Segunda Operación - 3772/0C-AR - BID"/>
    <s v="USD"/>
    <n v="19013.28"/>
    <n v="1901328"/>
    <s v="Programa Multifase de Atención Primaria a la Salud para el Manejo de Enfermedades Crónicas No Transmisibles. Segunda Operación - 3772/0C-AR - BID"/>
    <x v="1"/>
    <x v="1"/>
    <s v="ARCHIVO - Archivo"/>
    <x v="1"/>
    <d v="2020-11-05T00:00:00"/>
    <n v="211"/>
    <n v="252"/>
    <s v="Sin OC"/>
    <s v="Sin OC"/>
    <x v="1"/>
    <s v="OK"/>
    <s v="DAFYP#MS-ARCHIVOARCHIVO - ArchivoDAFYP#MS - Dirección de administración financiera y presupuestaria"/>
    <x v="1"/>
    <x v="0"/>
  </r>
  <r>
    <x v="1"/>
    <d v="2020-09-25T00:00:00"/>
    <x v="415"/>
    <x v="1"/>
    <s v="Programa Multifase de Atención Primaria a la Salud para el Manejo de Enfermedades Crónicas No Transmisibles. Segunda Operación - 3772/0C-AR - BID"/>
    <s v="USD"/>
    <n v="42773.58"/>
    <n v="4277358"/>
    <s v="Programa Multifase de Atención Primaria a la Salud para el Manejo de Enfermedades Crónicas No Transmisibles. Segunda Operación - 3772/0C-AR - BID"/>
    <x v="1"/>
    <x v="1"/>
    <s v="ARCHIVO - Archivo"/>
    <x v="1"/>
    <d v="2020-11-03T00:00:00"/>
    <n v="213"/>
    <n v="252"/>
    <s v="Sin OC"/>
    <s v="Sin OC"/>
    <x v="1"/>
    <s v="OK"/>
    <s v="DAFYP#MS-ARCHIVOARCHIVO - ArchivoDAFYP#MS - Dirección de administración financiera y presupuestaria"/>
    <x v="1"/>
    <x v="0"/>
  </r>
  <r>
    <x v="0"/>
    <d v="2020-09-28T00:00:00"/>
    <x v="416"/>
    <x v="1"/>
    <s v="80-0028-CDI17"/>
    <s v="ARS"/>
    <n v="750121.18"/>
    <n v="750121.18"/>
    <s v="80-1000-CON18"/>
    <x v="22"/>
    <x v="17"/>
    <s v="DESPACHO_DGA - Despacho - dirección general de administración"/>
    <x v="6"/>
    <d v="2021-05-28T00:00:00"/>
    <n v="7"/>
    <n v="249"/>
    <s v="29.0.0.5.0"/>
    <n v="473612041.07999998"/>
    <x v="4"/>
    <s v="OK"/>
    <s v="RUYVALDOVINOSDESPACHO_DGA - Despacho - dirección general de administraciónDGA#MS - Dirección general de administración"/>
    <x v="0"/>
    <x v="1"/>
  </r>
  <r>
    <x v="1"/>
    <d v="2020-09-29T00:00:00"/>
    <x v="417"/>
    <x v="1"/>
    <s v="Programa Multifase de Atención Primaria a la Salud para el Manejo de Enfermedades Crónicas No Transmisibles. Segunda Operación - 3772/0C-AR - BID"/>
    <s v="USD"/>
    <n v="42892.13"/>
    <n v="4289213"/>
    <s v="Programa Multifase de Atención Primaria a la Salud para el Manejo de Enfermedades Crónicas No Transmisibles. Segunda Operación - 3772/0C-AR - BID"/>
    <x v="29"/>
    <x v="1"/>
    <s v="ARCHIVO - Archivo"/>
    <x v="1"/>
    <d v="2020-11-10T00:00:00"/>
    <n v="206"/>
    <n v="248"/>
    <s v="Sin OC"/>
    <s v="Sin OC"/>
    <x v="1"/>
    <s v="OK"/>
    <s v="DAFYP#MS-ARCHIVOARCHIVO - ArchivoDAFYP#MS - Dirección de administración financiera y presupuestaria"/>
    <x v="1"/>
    <x v="0"/>
  </r>
  <r>
    <x v="1"/>
    <d v="2020-09-29T00:00:00"/>
    <x v="418"/>
    <x v="1"/>
    <s v="Programa de Consolidación de la Gestión centralizada en Salud - ARG/13/007 - PNUD"/>
    <s v="ARS"/>
    <n v="6456.05"/>
    <n v="6456.05"/>
    <s v="Programa de Consolidación de la Gestión centralizada en Salud - ARG/13/007 - PNUD"/>
    <x v="30"/>
    <x v="1"/>
    <s v="ARCHIVO - Archivo"/>
    <x v="1"/>
    <d v="2020-11-10T00:00:00"/>
    <n v="206"/>
    <n v="248"/>
    <s v="Sin OC"/>
    <s v="Sin OC"/>
    <x v="1"/>
    <s v="OK"/>
    <s v="DAFYP#MS-ARCHIVOARCHIVO - ArchivoDAFYP#MS - Dirección de administración financiera y presupuestaria"/>
    <x v="1"/>
    <x v="0"/>
  </r>
  <r>
    <x v="1"/>
    <d v="2020-09-29T00:00:00"/>
    <x v="419"/>
    <x v="1"/>
    <s v="Proyecto Apoyo a la Cobertura Universal de Salud Efectiva en Argentina (SUMAR) - 8853-AR - BIRF"/>
    <s v="ARS"/>
    <n v="268922.5"/>
    <n v="268922.5"/>
    <s v="Proyecto Apoyo a la Cobertura Universal de Salud Efectiva en Argentina (SUMAR) - 8853-AR - BIRF"/>
    <x v="31"/>
    <x v="1"/>
    <s v="ARCHIVO - Archivo"/>
    <x v="1"/>
    <d v="2020-12-03T00:00:00"/>
    <n v="183"/>
    <n v="248"/>
    <s v="Sin OC"/>
    <s v="Sin OC"/>
    <x v="1"/>
    <s v="OK"/>
    <s v="DAFYP#MS-ARCHIVOARCHIVO - ArchivoDAFYP#MS - Dirección de administración financiera y presupuestaria"/>
    <x v="1"/>
    <x v="0"/>
  </r>
  <r>
    <x v="0"/>
    <d v="2020-09-30T00:00:00"/>
    <x v="420"/>
    <x v="1"/>
    <s v="80-0025-LPU18"/>
    <s v="ARS"/>
    <n v="2966479.6"/>
    <n v="2966479.6"/>
    <s v="80-1130-OC19"/>
    <x v="13"/>
    <x v="1"/>
    <s v="ARCHIVO - Archivo"/>
    <x v="1"/>
    <d v="2020-10-27T00:00:00"/>
    <n v="220"/>
    <n v="247"/>
    <s v="29.0.0.45.0"/>
    <n v="213323176.56999999"/>
    <x v="1"/>
    <s v="OK"/>
    <s v="DAFYP#MS-ARCHIVOARCHIVO - ArchivoDAFYP#MS - Dirección de administración financiera y presupuestaria"/>
    <x v="1"/>
    <x v="0"/>
  </r>
  <r>
    <x v="1"/>
    <d v="2020-10-02T00:00:00"/>
    <x v="421"/>
    <x v="1"/>
    <s v="Consolidación del modelo de Atención Primaria de la Salud a través de la Provisión y Dispensa de Medicamentos Esenciales ¿ Proyectos financiados Organismos Multilaterales Regionales - ARG/15/001 - PNUD"/>
    <s v="ARS"/>
    <n v="4579488"/>
    <n v="4579488"/>
    <s v="Consolidación del modelo de Atención Primaria de la Salud a través de la Provisión y Dispensa de Medicamentos Esenciales ¿ Proyectos financiados Organismos Multilaterales Regionales - ARG/15/001 - PNUD"/>
    <x v="32"/>
    <x v="1"/>
    <s v="ARCHIVO - Archivo"/>
    <x v="1"/>
    <d v="2020-11-30T00:00:00"/>
    <n v="186"/>
    <n v="245"/>
    <s v="Sin OC"/>
    <s v="Sin OC"/>
    <x v="1"/>
    <s v="OK"/>
    <s v="DAFYP#MS-ARCHIVOARCHIVO - ArchivoDAFYP#MS - Dirección de administración financiera y presupuestaria"/>
    <x v="1"/>
    <x v="0"/>
  </r>
  <r>
    <x v="0"/>
    <d v="2020-10-02T00:00:00"/>
    <x v="422"/>
    <x v="1"/>
    <s v="80-0025-LPU18"/>
    <s v="ARS"/>
    <n v="6971534.4000000004"/>
    <n v="6971534.4000000004"/>
    <s v="80-1130-OC19"/>
    <x v="13"/>
    <x v="1"/>
    <s v="ARCHIVO - Archivo"/>
    <x v="1"/>
    <d v="2020-10-27T00:00:00"/>
    <n v="220"/>
    <n v="245"/>
    <s v="29.0.0.45.0"/>
    <n v="213323176.56999999"/>
    <x v="1"/>
    <s v="OK"/>
    <s v="DAFYP#MS-ARCHIVOARCHIVO - ArchivoDAFYP#MS - Dirección de administración financiera y presupuestaria"/>
    <x v="1"/>
    <x v="0"/>
  </r>
  <r>
    <x v="1"/>
    <d v="2020-10-02T00:00:00"/>
    <x v="423"/>
    <x v="1"/>
    <s v="Programa de Consolidación de la Gestión centralizada en Salud - ARG/13/007 - PNUD"/>
    <s v="ARS"/>
    <n v="36725"/>
    <n v="36725"/>
    <s v="Programa de Consolidación de la Gestión centralizada en Salud - ARG/13/007 - PNUD"/>
    <x v="27"/>
    <x v="1"/>
    <s v="ARCHIVO - Archivo"/>
    <x v="1"/>
    <d v="2020-12-21T00:00:00"/>
    <n v="165"/>
    <n v="245"/>
    <s v="Sin OC"/>
    <s v="Sin OC"/>
    <x v="1"/>
    <s v="OK"/>
    <s v="DAFYP#MS-ARCHIVOARCHIVO - ArchivoDAFYP#MS - Dirección de administración financiera y presupuestaria"/>
    <x v="1"/>
    <x v="0"/>
  </r>
  <r>
    <x v="1"/>
    <d v="2020-10-02T00:00:00"/>
    <x v="424"/>
    <x v="1"/>
    <s v="Programa de Consolidación de la Gestión centralizada en Salud - ARG/13/007 - PNUD"/>
    <s v="ARS"/>
    <n v="36725"/>
    <n v="36725"/>
    <s v="Programa de Consolidación de la Gestión centralizada en Salud - ARG/13/007 - PNUD"/>
    <x v="27"/>
    <x v="1"/>
    <s v="ARCHIVO - Archivo"/>
    <x v="1"/>
    <d v="2020-12-21T00:00:00"/>
    <n v="165"/>
    <n v="245"/>
    <s v="Sin OC"/>
    <s v="Sin OC"/>
    <x v="1"/>
    <s v="OK"/>
    <s v="DAFYP#MS-ARCHIVOARCHIVO - ArchivoDAFYP#MS - Dirección de administración financiera y presupuestaria"/>
    <x v="1"/>
    <x v="0"/>
  </r>
  <r>
    <x v="1"/>
    <d v="2020-10-02T00:00:00"/>
    <x v="425"/>
    <x v="1"/>
    <s v="Consolidación del modelo de Atención Primaria de la Salud a través de la Provisión y Dispensa de Medicamentos Esenciales ¿ Proyectos financiados Organismos Multilaterales Regionales - ARG/15/001 - PNUD"/>
    <s v="ARS"/>
    <n v="36725"/>
    <n v="36725"/>
    <s v="Consolidación del modelo de Atención Primaria de la Salud a través de la Provisión y Dispensa de Medicamentos Esenciales ¿ Proyectos financiados Organismos Multilaterales Regionales - ARG/15/001 - PNUD"/>
    <x v="27"/>
    <x v="1"/>
    <s v="ARCHIVO - Archivo"/>
    <x v="1"/>
    <d v="2020-11-11T00:00:00"/>
    <n v="205"/>
    <n v="245"/>
    <s v="Sin OC"/>
    <s v="Sin OC"/>
    <x v="1"/>
    <s v="OK"/>
    <s v="DAFYP#MS-ARCHIVOARCHIVO - ArchivoDAFYP#MS - Dirección de administración financiera y presupuestaria"/>
    <x v="1"/>
    <x v="0"/>
  </r>
  <r>
    <x v="1"/>
    <d v="2020-10-02T00:00:00"/>
    <x v="426"/>
    <x v="1"/>
    <s v="Consolidación del modelo de Atención Primaria de la Salud a través de la Provisión y Dispensa de Medicamentos Esenciales ¿ Proyectos financiados Organismos Multilaterales Regionales - ARG/15/001 - PNUD"/>
    <s v="ARS"/>
    <n v="36725"/>
    <n v="36725"/>
    <s v="Consolidación del modelo de Atención Primaria de la Salud a través de la Provisión y Dispensa de Medicamentos Esenciales ¿ Proyectos financiados Organismos Multilaterales Regionales - ARG/15/001 - PNUD"/>
    <x v="27"/>
    <x v="1"/>
    <s v="ARCHIVO - Archivo"/>
    <x v="1"/>
    <d v="2021-01-12T00:00:00"/>
    <n v="143"/>
    <n v="245"/>
    <s v="Sin OC"/>
    <s v="Sin OC"/>
    <x v="1"/>
    <s v="OK"/>
    <s v="DAFYP#MS-ARCHIVOARCHIVO - ArchivoDAFYP#MS - Dirección de administración financiera y presupuestaria"/>
    <x v="1"/>
    <x v="0"/>
  </r>
  <r>
    <x v="1"/>
    <d v="2020-10-02T00:00:00"/>
    <x v="427"/>
    <x v="1"/>
    <s v="Consolidación del modelo de Atención Primaria de la Salud a través de la Provisión y Dispensa de Medicamentos Esenciales ¿ Proyectos financiados Organismos Multilaterales Regionales - ARG/15/001 - PNUD"/>
    <s v="ARS"/>
    <n v="36725"/>
    <n v="36725"/>
    <s v="Consolidación del modelo de Atención Primaria de la Salud a través de la Provisión y Dispensa de Medicamentos Esenciales ¿ Proyectos financiados Organismos Multilaterales Regionales - ARG/15/001 - PNUD"/>
    <x v="27"/>
    <x v="1"/>
    <s v="ARCHIVO - Archivo"/>
    <x v="1"/>
    <d v="2020-11-13T00:00:00"/>
    <n v="203"/>
    <n v="245"/>
    <s v="Sin OC"/>
    <s v="Sin OC"/>
    <x v="1"/>
    <s v="OK"/>
    <s v="DAFYP#MS-ARCHIVOARCHIVO - ArchivoDAFYP#MS - Dirección de administración financiera y presupuestaria"/>
    <x v="1"/>
    <x v="0"/>
  </r>
  <r>
    <x v="1"/>
    <d v="2020-10-02T00:00:00"/>
    <x v="428"/>
    <x v="1"/>
    <s v="Consolidación del modelo de Atención Primaria de la Salud a través de la Provisión y Dispensa de Medicamentos Esenciales ¿ Proyectos financiados Organismos Multilaterales Regionales - ARG/15/001 - PNUD"/>
    <s v="ARS"/>
    <n v="36725"/>
    <n v="36725"/>
    <s v="Consolidación del modelo de Atención Primaria de la Salud a través de la Provisión y Dispensa de Medicamentos Esenciales ¿ Proyectos financiados Organismos Multilaterales Regionales - ARG/15/001 - PNUD"/>
    <x v="27"/>
    <x v="1"/>
    <s v="ARCHIVO - Archivo"/>
    <x v="1"/>
    <d v="2020-11-13T00:00:00"/>
    <n v="203"/>
    <n v="245"/>
    <s v="Sin OC"/>
    <s v="Sin OC"/>
    <x v="1"/>
    <s v="OK"/>
    <s v="DAFYP#MS-ARCHIVOARCHIVO - ArchivoDAFYP#MS - Dirección de administración financiera y presupuestaria"/>
    <x v="1"/>
    <x v="0"/>
  </r>
  <r>
    <x v="1"/>
    <d v="2020-10-02T00:00:00"/>
    <x v="429"/>
    <x v="1"/>
    <s v="Consolidación del modelo de Atención Primaria de la Salud a través de la Provisión y Dispensa de Medicamentos Esenciales ¿ Proyectos financiados Organismos Multilaterales Regionales - ARG/15/001 - PNUD"/>
    <s v="ARS"/>
    <n v="36725"/>
    <n v="36725"/>
    <s v="Consolidación del modelo de Atención Primaria de la Salud a través de la Provisión y Dispensa de Medicamentos Esenciales ¿ Proyectos financiados Organismos Multilaterales Regionales - ARG/15/001 - PNUD"/>
    <x v="27"/>
    <x v="1"/>
    <s v="ARCHIVO - Archivo"/>
    <x v="1"/>
    <d v="2020-11-13T00:00:00"/>
    <n v="203"/>
    <n v="245"/>
    <s v="Sin OC"/>
    <s v="Sin OC"/>
    <x v="1"/>
    <s v="OK"/>
    <s v="DAFYP#MS-ARCHIVOARCHIVO - ArchivoDAFYP#MS - Dirección de administración financiera y presupuestaria"/>
    <x v="1"/>
    <x v="0"/>
  </r>
  <r>
    <x v="1"/>
    <d v="2020-10-02T00:00:00"/>
    <x v="430"/>
    <x v="1"/>
    <s v="Consolidación del modelo de Atención Primaria de la Salud a través de la Provisión y Dispensa de Medicamentos Esenciales ¿ Proyectos financiados Organismos Multilaterales Regionales - ARG/15/001 - PNUD"/>
    <s v="ARS"/>
    <n v="1693032"/>
    <n v="1693032"/>
    <s v="Consolidación del modelo de Atención Primaria de la Salud a través de la Provisión y Dispensa de Medicamentos Esenciales ¿ Proyectos financiados Organismos Multilaterales Regionales - ARG/15/001 - PNUD"/>
    <x v="27"/>
    <x v="1"/>
    <s v="ARCHIVO - Archivo"/>
    <x v="1"/>
    <d v="2020-11-05T00:00:00"/>
    <n v="211"/>
    <n v="245"/>
    <s v="Sin OC"/>
    <s v="Sin OC"/>
    <x v="1"/>
    <s v="OK"/>
    <s v="DAFYP#MS-ARCHIVOARCHIVO - ArchivoDAFYP#MS - Dirección de administración financiera y presupuestaria"/>
    <x v="1"/>
    <x v="0"/>
  </r>
  <r>
    <x v="1"/>
    <d v="2020-10-05T00:00:00"/>
    <x v="431"/>
    <x v="1"/>
    <s v="Programa Multifase de Atención Primaria a la Salud para el Manejo de Enfermedades Crónicas No Transmisibles. Segunda Operación - 3772/0C-AR - BID"/>
    <s v="USD"/>
    <n v="5740"/>
    <n v="574000"/>
    <s v="Programa Multifase de Atención Primaria a la Salud para el Manejo de Enfermedades Crónicas No Transmisibles. Segunda Operación - 3772/0C-AR - BID"/>
    <x v="2"/>
    <x v="1"/>
    <s v="ARCHIVO - Archivo"/>
    <x v="1"/>
    <d v="2020-10-29T00:00:00"/>
    <n v="218"/>
    <n v="242"/>
    <s v="Sin OC"/>
    <s v="Sin OC"/>
    <x v="1"/>
    <s v="OK"/>
    <s v="DAFYP#MS-ARCHIVOARCHIVO - ArchivoDAFYP#MS - Dirección de administración financiera y presupuestaria"/>
    <x v="1"/>
    <x v="0"/>
  </r>
  <r>
    <x v="1"/>
    <d v="2020-10-05T00:00:00"/>
    <x v="432"/>
    <x v="1"/>
    <s v="Programa de Consolidación de la Gestión centralizada en Salud - ARG/13/007 - PNUD"/>
    <s v="ARS"/>
    <n v="373117.5"/>
    <n v="373117.5"/>
    <s v="Programa de Consolidación de la Gestión centralizada en Salud - ARG/13/007 - PNUD"/>
    <x v="33"/>
    <x v="1"/>
    <s v="ARCHIVO - Archivo"/>
    <x v="1"/>
    <d v="2021-01-15T00:00:00"/>
    <n v="140"/>
    <n v="242"/>
    <s v="Sin OC"/>
    <s v="Sin OC"/>
    <x v="1"/>
    <s v="OK"/>
    <s v="DAFYP#MS-ARCHIVOARCHIVO - ArchivoDAFYP#MS - Dirección de administración financiera y presupuestaria"/>
    <x v="1"/>
    <x v="0"/>
  </r>
  <r>
    <x v="0"/>
    <d v="2020-10-05T00:00:00"/>
    <x v="433"/>
    <x v="1"/>
    <s v="80-0025-LPU18"/>
    <s v="ARS"/>
    <n v="980114.85"/>
    <n v="980114.85"/>
    <s v="80-1052-OC20"/>
    <x v="14"/>
    <x v="1"/>
    <s v="ARCHIVO - Archivo"/>
    <x v="1"/>
    <d v="2020-10-27T00:00:00"/>
    <n v="220"/>
    <n v="242"/>
    <s v="29.0.0.45.0"/>
    <n v="44171167.93"/>
    <x v="1"/>
    <s v="OK"/>
    <s v="DAFYP#MS-ARCHIVOARCHIVO - ArchivoDAFYP#MS - Dirección de administración financiera y presupuestaria"/>
    <x v="1"/>
    <x v="0"/>
  </r>
  <r>
    <x v="0"/>
    <d v="2020-10-06T00:00:00"/>
    <x v="434"/>
    <x v="1"/>
    <s v="80-0025-LPU18"/>
    <s v="ARS"/>
    <n v="1829750.14"/>
    <n v="1829750.14"/>
    <s v="80-1050-OC20"/>
    <x v="6"/>
    <x v="1"/>
    <s v="ARCHIVO - Archivo"/>
    <x v="1"/>
    <d v="2020-10-29T00:00:00"/>
    <n v="218"/>
    <n v="241"/>
    <s v="29.0.0.45.0"/>
    <n v="21324280.699999999"/>
    <x v="1"/>
    <s v="OK"/>
    <s v="DAFYP#MS-ARCHIVOARCHIVO - ArchivoDAFYP#MS - Dirección de administración financiera y presupuestaria"/>
    <x v="1"/>
    <x v="0"/>
  </r>
  <r>
    <x v="1"/>
    <d v="2020-10-06T00:00:00"/>
    <x v="435"/>
    <x v="1"/>
    <s v="Programa Multifase de Atención Primaria a la Salud para el Manejo de Enfermedades Crónicas No Transmisibles. Segunda Operación - 3772/0C-AR - BID"/>
    <s v="ARS"/>
    <n v="8869323.5199999996"/>
    <n v="8869323.5199999996"/>
    <s v="Programa Multifase de Atención Primaria a la Salud para el Manejo de Enfermedades Crónicas No Transmisibles. Segunda Operación - 3772/0C-AR - BID"/>
    <x v="34"/>
    <x v="1"/>
    <s v="ARCHIVO - Archivo"/>
    <x v="1"/>
    <d v="2020-12-14T00:00:00"/>
    <n v="172"/>
    <n v="241"/>
    <s v="Sin OC"/>
    <s v="Sin OC"/>
    <x v="1"/>
    <s v="OK"/>
    <s v="DAFYP#MS-ARCHIVOARCHIVO - ArchivoDAFYP#MS - Dirección de administración financiera y presupuestaria"/>
    <x v="1"/>
    <x v="0"/>
  </r>
  <r>
    <x v="1"/>
    <d v="2020-10-06T00:00:00"/>
    <x v="436"/>
    <x v="1"/>
    <s v="Programa Multifase de Atención Primaria a la Salud para el Manejo de Enfermedades Crónicas No Transmisibles. Segunda Operación - 3772/0C-AR - BID"/>
    <s v="ARS"/>
    <n v="1862557.94"/>
    <n v="1862557.94"/>
    <s v="Programa Multifase de Atención Primaria a la Salud para el Manejo de Enfermedades Crónicas No Transmisibles. Segunda Operación - 3772/0C-AR - BID"/>
    <x v="34"/>
    <x v="1"/>
    <s v="ARCHIVO - Archivo"/>
    <x v="1"/>
    <d v="2020-12-16T00:00:00"/>
    <n v="170"/>
    <n v="241"/>
    <s v="Sin OC"/>
    <s v="Sin OC"/>
    <x v="1"/>
    <s v="OK"/>
    <s v="DAFYP#MS-ARCHIVOARCHIVO - ArchivoDAFYP#MS - Dirección de administración financiera y presupuestaria"/>
    <x v="1"/>
    <x v="0"/>
  </r>
  <r>
    <x v="1"/>
    <d v="2020-10-06T00:00:00"/>
    <x v="437"/>
    <x v="1"/>
    <s v="Programa Multifase de Atención Primaria a la Salud para el Manejo de Enfermedades Crónicas No Transmisibles. Segunda Operación - 3772/0C-AR - BID"/>
    <s v="USD"/>
    <n v="42879.71"/>
    <n v="4287971"/>
    <s v="Programa Multifase de Atención Primaria a la Salud para el Manejo de Enfermedades Crónicas No Transmisibles. Segunda Operación - 3772/0C-AR - BID"/>
    <x v="1"/>
    <x v="1"/>
    <s v="ARCHIVO - Archivo"/>
    <x v="1"/>
    <d v="2020-11-05T00:00:00"/>
    <n v="211"/>
    <n v="241"/>
    <s v="Sin OC"/>
    <s v="Sin OC"/>
    <x v="1"/>
    <s v="OK"/>
    <s v="DAFYP#MS-ARCHIVOARCHIVO - ArchivoDAFYP#MS - Dirección de administración financiera y presupuestaria"/>
    <x v="1"/>
    <x v="0"/>
  </r>
  <r>
    <x v="1"/>
    <d v="2020-10-06T00:00:00"/>
    <x v="438"/>
    <x v="1"/>
    <s v="Programa Multifase de Atención Primaria a la Salud para el Manejo de Enfermedades Crónicas No Transmisibles. Segunda Operación - 3772/0C-AR - BID"/>
    <s v="USD"/>
    <n v="8993.8799999999992"/>
    <n v="899387.99999999988"/>
    <s v="Programa Multifase de Atención Primaria a la Salud para el Manejo de Enfermedades Crónicas No Transmisibles. Segunda Operación - 3772/0C-AR - BID"/>
    <x v="1"/>
    <x v="1"/>
    <s v="ARCHIVO - Archivo"/>
    <x v="1"/>
    <d v="2020-11-11T00:00:00"/>
    <n v="205"/>
    <n v="241"/>
    <s v="Sin OC"/>
    <s v="Sin OC"/>
    <x v="1"/>
    <s v="OK"/>
    <s v="DAFYP#MS-ARCHIVOARCHIVO - ArchivoDAFYP#MS - Dirección de administración financiera y presupuestaria"/>
    <x v="1"/>
    <x v="0"/>
  </r>
  <r>
    <x v="1"/>
    <d v="2020-10-07T00:00:00"/>
    <x v="439"/>
    <x v="1"/>
    <s v="Programa Multifase de Atención Primaria a la Salud para el Manejo de Enfermedades Crónicas No Transmisibles. Segunda Operación - 3772/0C-AR - BID"/>
    <s v="USD"/>
    <n v="73413.600000000006"/>
    <n v="7341360.0000000009"/>
    <s v="Programa Multifase de Atención Primaria a la Salud para el Manejo de Enfermedades Crónicas No Transmisibles. Segunda Operación - 3772/0C-AR - BID"/>
    <x v="1"/>
    <x v="1"/>
    <s v="ARCHIVO - Archivo"/>
    <x v="1"/>
    <d v="2020-11-11T00:00:00"/>
    <n v="205"/>
    <n v="240"/>
    <s v="Sin OC"/>
    <s v="Sin OC"/>
    <x v="1"/>
    <s v="OK"/>
    <s v="DAFYP#MS-ARCHIVOARCHIVO - ArchivoDAFYP#MS - Dirección de administración financiera y presupuestaria"/>
    <x v="1"/>
    <x v="0"/>
  </r>
  <r>
    <x v="1"/>
    <d v="2020-10-07T00:00:00"/>
    <x v="440"/>
    <x v="1"/>
    <s v="Programa Multifase de Atención Primaria a la Salud para el Manejo de Enfermedades Crónicas No Transmisibles. Segunda Operación - 3772/0C-AR - BID"/>
    <s v="USD"/>
    <n v="21381.05"/>
    <n v="2138105"/>
    <s v="Programa Multifase de Atención Primaria a la Salud para el Manejo de Enfermedades Crónicas No Transmisibles. Segunda Operación - 3772/0C-AR - BID"/>
    <x v="1"/>
    <x v="1"/>
    <s v="ARCHIVO - Archivo"/>
    <x v="1"/>
    <d v="2020-11-16T00:00:00"/>
    <n v="200"/>
    <n v="240"/>
    <s v="Sin OC"/>
    <s v="Sin OC"/>
    <x v="1"/>
    <s v="OK"/>
    <s v="DAFYP#MS-ARCHIVOARCHIVO - ArchivoDAFYP#MS - Dirección de administración financiera y presupuestaria"/>
    <x v="1"/>
    <x v="0"/>
  </r>
  <r>
    <x v="0"/>
    <d v="2020-10-08T00:00:00"/>
    <x v="441"/>
    <x v="1"/>
    <s v="80-0025-LPU18"/>
    <s v="ARS"/>
    <n v="3078609.6"/>
    <n v="3078609.6"/>
    <s v="80-1045-OC20"/>
    <x v="8"/>
    <x v="1"/>
    <s v="ARCHIVO - Archivo"/>
    <x v="1"/>
    <d v="2020-10-27T00:00:00"/>
    <n v="220"/>
    <n v="239"/>
    <s v="29.0.0.45.0"/>
    <n v="30390210.800000001"/>
    <x v="1"/>
    <s v="OK"/>
    <s v="DAFYP#MS-ARCHIVOARCHIVO - ArchivoDAFYP#MS - Dirección de administración financiera y presupuestaria"/>
    <x v="1"/>
    <x v="0"/>
  </r>
  <r>
    <x v="1"/>
    <d v="2020-10-08T00:00:00"/>
    <x v="442"/>
    <x v="1"/>
    <s v="Consolidación del modelo de Atención Primaria de la Salud a través de la Provisión y Dispensa de Medicamentos Esenciales ¿ Proyectos financiados Organismos Multilaterales Regionales - ARG/15/001 - PNUD"/>
    <s v="ARS"/>
    <n v="784011.84"/>
    <n v="784011.84"/>
    <s v="Consolidación del modelo de Atención Primaria de la Salud a través de la Provisión y Dispensa de Medicamentos Esenciales ¿ Proyectos financiados Organismos Multilaterales Regionales - ARG/15/001 - PNUD"/>
    <x v="35"/>
    <x v="1"/>
    <s v="ARCHIVO - Archivo"/>
    <x v="1"/>
    <d v="2021-02-17T00:00:00"/>
    <n v="107"/>
    <n v="239"/>
    <s v="Sin OC"/>
    <s v="Sin OC"/>
    <x v="1"/>
    <s v="OK"/>
    <s v="DAFYP#MS-ARCHIVOARCHIVO - ArchivoDAFYP#MS - Dirección de administración financiera y presupuestaria"/>
    <x v="1"/>
    <x v="0"/>
  </r>
  <r>
    <x v="1"/>
    <d v="2020-10-08T00:00:00"/>
    <x v="443"/>
    <x v="1"/>
    <s v="Proyecto de Emergencia para la Prevención y Manejo de la Enfermedad por COVID-19 en la República Argentina - 9083-AR - BIRF"/>
    <s v="ARS"/>
    <n v="158745000"/>
    <n v="158745000"/>
    <s v="Proyecto de Emergencia para la Prevención y Manejo de la Enfermedad por COVID-19 en la República Argentina - 9083-AR - BIRF"/>
    <x v="36"/>
    <x v="1"/>
    <s v="ARCHIVO - Archivo"/>
    <x v="1"/>
    <d v="2020-12-22T00:00:00"/>
    <n v="164"/>
    <n v="239"/>
    <s v="Sin OC"/>
    <s v="Sin OC"/>
    <x v="1"/>
    <s v="Ver"/>
    <s v="DAFYP#MS-ARCHIVOARCHIVO - ArchivoDAFYP#MS - Dirección de administración financiera y presupuestaria"/>
    <x v="1"/>
    <x v="0"/>
  </r>
  <r>
    <x v="1"/>
    <d v="2020-10-09T00:00:00"/>
    <x v="444"/>
    <x v="1"/>
    <s v="Programa de Consolidación de la Gestión centralizada en Salud - ARG/13/007 - PNUD"/>
    <s v="ARS"/>
    <n v="140000"/>
    <n v="140000"/>
    <s v="Programa de Consolidación de la Gestión centralizada en Salud - ARG/13/007 - PNUD"/>
    <x v="37"/>
    <x v="1"/>
    <s v="ARCHIVO - Archivo"/>
    <x v="1"/>
    <d v="2020-10-26T00:00:00"/>
    <n v="221"/>
    <n v="238"/>
    <s v="Sin OC"/>
    <s v="Sin OC"/>
    <x v="1"/>
    <s v="OK"/>
    <s v="DAFYP#MS-ARCHIVOARCHIVO - ArchivoDAFYP#MS - Dirección de administración financiera y presupuestaria"/>
    <x v="1"/>
    <x v="0"/>
  </r>
  <r>
    <x v="0"/>
    <d v="2020-10-09T00:00:00"/>
    <x v="445"/>
    <x v="1"/>
    <s v="80-0028-CDI17"/>
    <s v="ARS"/>
    <n v="622095.59"/>
    <n v="622095.59"/>
    <s v="80-1198-CON20"/>
    <x v="22"/>
    <x v="26"/>
    <s v="TESORERIA - Tesorería"/>
    <x v="3"/>
    <d v="2021-05-12T00:00:00"/>
    <n v="23"/>
    <n v="238"/>
    <s v="29.0.0.5.0"/>
    <n v="689171613"/>
    <x v="3"/>
    <s v="OK"/>
    <s v="MWEIMANTESORERIA - TesoreríaDCYT#MS - Dirección de contabilidad y tesorería"/>
    <x v="1"/>
    <x v="1"/>
  </r>
  <r>
    <x v="0"/>
    <d v="2020-10-09T00:00:00"/>
    <x v="446"/>
    <x v="1"/>
    <s v="80-0028-CDI17"/>
    <s v="ARS"/>
    <n v="1259.5999999999999"/>
    <n v="1259.5999999999999"/>
    <s v="80-1198-CON20"/>
    <x v="22"/>
    <x v="27"/>
    <s v="REMEDIAR-ADMIN - Programa remediar - administración"/>
    <x v="14"/>
    <d v="2021-02-26T00:00:00"/>
    <n v="98"/>
    <n v="238"/>
    <s v="29.0.0.5.0"/>
    <n v="689171613"/>
    <x v="0"/>
    <s v="OK"/>
    <s v="MARIOSREMEDIAR-ADMIN - Programa remediar - administraciónDNMYTS#MS - Dirección nacional de medicamentos y tecnología sanitaria"/>
    <x v="0"/>
    <x v="0"/>
  </r>
  <r>
    <x v="0"/>
    <d v="2020-10-12T00:00:00"/>
    <x v="447"/>
    <x v="1"/>
    <s v="80-0017-LPU19"/>
    <s v="ARS"/>
    <n v="29472940.420000002"/>
    <n v="29472940.420000002"/>
    <s v="80-1139-OC19"/>
    <x v="24"/>
    <x v="21"/>
    <s v="PVD - Privada"/>
    <x v="12"/>
    <d v="2021-05-27T00:00:00"/>
    <n v="8"/>
    <n v="235"/>
    <s v="Varios"/>
    <n v="539212229"/>
    <x v="0"/>
    <s v="OK"/>
    <s v="SGA#INSSJP-PVDPVD - PrivadaSGA#INSSJP - Secretaría general de administración"/>
    <x v="0"/>
    <x v="1"/>
  </r>
  <r>
    <x v="0"/>
    <d v="2020-10-12T00:00:00"/>
    <x v="448"/>
    <x v="1"/>
    <s v="80-0017-LPU19"/>
    <s v="ARS"/>
    <n v="30514551.129999999"/>
    <n v="30514551.129999999"/>
    <s v="80-1139-OC19"/>
    <x v="24"/>
    <x v="22"/>
    <s v="SEC - Secretaría"/>
    <x v="13"/>
    <d v="2021-05-27T00:00:00"/>
    <n v="8"/>
    <n v="235"/>
    <s v="Varios"/>
    <n v="539212229"/>
    <x v="0"/>
    <s v="OK"/>
    <s v="SANTIAGOTORRESSEC - SecretaríaSPYC#SSS - Subgerencia de presupuesto y contabilidad"/>
    <x v="0"/>
    <x v="1"/>
  </r>
  <r>
    <x v="0"/>
    <d v="2020-10-12T00:00:00"/>
    <x v="449"/>
    <x v="1"/>
    <s v="80-0017-LPU19"/>
    <s v="ARS"/>
    <n v="10318350.869999999"/>
    <n v="10318350.869999999"/>
    <s v="80-1139-OC19"/>
    <x v="24"/>
    <x v="13"/>
    <s v="PVD - Privada"/>
    <x v="3"/>
    <d v="2021-05-03T00:00:00"/>
    <n v="32"/>
    <n v="235"/>
    <s v="Varios"/>
    <n v="539212229"/>
    <x v="2"/>
    <s v="OK"/>
    <s v="DCYT#MS-PVDPVD - PrivadaDCYT#MS - Dirección de contabilidad y tesorería"/>
    <x v="0"/>
    <x v="0"/>
  </r>
  <r>
    <x v="0"/>
    <d v="2020-10-13T00:00:00"/>
    <x v="450"/>
    <x v="1"/>
    <s v="80-0025-LPU18"/>
    <s v="ARS"/>
    <n v="6679980"/>
    <n v="6679980"/>
    <s v="80-1130-OC19"/>
    <x v="13"/>
    <x v="1"/>
    <s v="ARCHIVO - Archivo"/>
    <x v="1"/>
    <d v="2020-10-27T00:00:00"/>
    <n v="220"/>
    <n v="234"/>
    <s v="29.0.0.45.0"/>
    <n v="213323176.56999999"/>
    <x v="1"/>
    <s v="OK"/>
    <s v="DAFYP#MS-ARCHIVOARCHIVO - ArchivoDAFYP#MS - Dirección de administración financiera y presupuestaria"/>
    <x v="1"/>
    <x v="0"/>
  </r>
  <r>
    <x v="0"/>
    <d v="2020-10-13T00:00:00"/>
    <x v="451"/>
    <x v="1"/>
    <s v="80-0025-LPU18"/>
    <s v="ARS"/>
    <n v="247393.65000000002"/>
    <n v="247393.65000000002"/>
    <s v="80-1045-OC20"/>
    <x v="8"/>
    <x v="1"/>
    <s v="ARCHIVO - Archivo"/>
    <x v="1"/>
    <d v="2020-10-27T00:00:00"/>
    <n v="220"/>
    <n v="234"/>
    <s v="29.0.0.45.0"/>
    <n v="30390210.800000001"/>
    <x v="1"/>
    <s v="OK"/>
    <s v="DAFYP#MS-ARCHIVOARCHIVO - ArchivoDAFYP#MS - Dirección de administración financiera y presupuestaria"/>
    <x v="1"/>
    <x v="0"/>
  </r>
  <r>
    <x v="0"/>
    <d v="2020-10-14T00:00:00"/>
    <x v="452"/>
    <x v="1"/>
    <s v="80-0028-CDI17"/>
    <s v="ARS"/>
    <n v="8897849.4900000002"/>
    <n v="8897849.4900000002"/>
    <s v="80-1198-CON20"/>
    <x v="22"/>
    <x v="13"/>
    <s v="PVD - Privada"/>
    <x v="3"/>
    <d v="2021-05-03T00:00:00"/>
    <n v="32"/>
    <n v="233"/>
    <s v="29.0.0.5.0"/>
    <n v="689171613"/>
    <x v="2"/>
    <s v="OK"/>
    <s v="DCYT#MS-PVDPVD - PrivadaDCYT#MS - Dirección de contabilidad y tesorería"/>
    <x v="0"/>
    <x v="0"/>
  </r>
  <r>
    <x v="0"/>
    <d v="2020-10-14T00:00:00"/>
    <x v="453"/>
    <x v="1"/>
    <s v="80-0028-CDI17"/>
    <s v="ARS"/>
    <n v="153455.71"/>
    <n v="153455.71"/>
    <s v="80-1000-CON18"/>
    <x v="22"/>
    <x v="17"/>
    <s v="DESPACHO_DGA - Despacho - dirección general de administración"/>
    <x v="6"/>
    <d v="2021-05-28T00:00:00"/>
    <n v="7"/>
    <n v="233"/>
    <s v="29.0.0.5.0"/>
    <n v="473612041.07999998"/>
    <x v="4"/>
    <s v="OK"/>
    <s v="RUYVALDOVINOSDESPACHO_DGA - Despacho - dirección general de administraciónDGA#MS - Dirección general de administración"/>
    <x v="0"/>
    <x v="1"/>
  </r>
  <r>
    <x v="0"/>
    <d v="2020-10-16T00:00:00"/>
    <x v="454"/>
    <x v="1"/>
    <s v="80-0025-LPU18"/>
    <s v="ARS"/>
    <n v="739804.86"/>
    <n v="739804.86"/>
    <s v="80-1041-OC20"/>
    <x v="9"/>
    <x v="1"/>
    <s v="ARCHIVO - Archivo"/>
    <x v="1"/>
    <d v="2020-11-09T00:00:00"/>
    <n v="207"/>
    <n v="231"/>
    <s v="29.0.0.45.0"/>
    <n v="8057969.7400000002"/>
    <x v="1"/>
    <s v="OK"/>
    <s v="DAFYP#MS-ARCHIVOARCHIVO - ArchivoDAFYP#MS - Dirección de administración financiera y presupuestaria"/>
    <x v="1"/>
    <x v="0"/>
  </r>
  <r>
    <x v="0"/>
    <d v="2020-10-16T00:00:00"/>
    <x v="455"/>
    <x v="1"/>
    <s v="80-0025-LPU18"/>
    <s v="ARS"/>
    <n v="734025.6"/>
    <n v="734025.6"/>
    <s v="80-1123-OC19"/>
    <x v="9"/>
    <x v="1"/>
    <s v="ARCHIVO - Archivo"/>
    <x v="1"/>
    <d v="2020-11-09T00:00:00"/>
    <n v="207"/>
    <n v="231"/>
    <s v="29.0.0.45.0"/>
    <n v="40289848.68"/>
    <x v="1"/>
    <s v="OK"/>
    <s v="DAFYP#MS-ARCHIVOARCHIVO - ArchivoDAFYP#MS - Dirección de administración financiera y presupuestaria"/>
    <x v="1"/>
    <x v="0"/>
  </r>
  <r>
    <x v="0"/>
    <d v="2020-10-16T00:00:00"/>
    <x v="456"/>
    <x v="1"/>
    <s v="80-0025-LPU18"/>
    <s v="ARS"/>
    <n v="479261.52"/>
    <n v="479261.52"/>
    <s v="80-1041-OC20"/>
    <x v="9"/>
    <x v="1"/>
    <s v="ARCHIVO - Archivo"/>
    <x v="1"/>
    <d v="2020-11-25T00:00:00"/>
    <n v="191"/>
    <n v="231"/>
    <s v="29.0.0.45.0"/>
    <n v="8057969.7400000002"/>
    <x v="1"/>
    <s v="OK"/>
    <s v="DAFYP#MS-ARCHIVOARCHIVO - ArchivoDAFYP#MS - Dirección de administración financiera y presupuestaria"/>
    <x v="1"/>
    <x v="0"/>
  </r>
  <r>
    <x v="0"/>
    <d v="2020-10-16T00:00:00"/>
    <x v="457"/>
    <x v="1"/>
    <s v="80-0028-CDI17"/>
    <s v="ARS"/>
    <n v="2713591.91"/>
    <n v="2713591.91"/>
    <s v="80-1000-CON18"/>
    <x v="22"/>
    <x v="14"/>
    <s v="DESPACHO_DGA - Despacho - dirección general de administración"/>
    <x v="6"/>
    <d v="2021-05-27T00:00:00"/>
    <n v="8"/>
    <n v="231"/>
    <s v="29.0.0.5.0"/>
    <n v="473612041.07999998"/>
    <x v="4"/>
    <s v="OK"/>
    <s v="MARCOLOMBODESPACHO_DGA - Despacho - dirección general de administraciónDGA#MS - Dirección general de administración"/>
    <x v="0"/>
    <x v="1"/>
  </r>
  <r>
    <x v="0"/>
    <d v="2020-10-16T00:00:00"/>
    <x v="458"/>
    <x v="1"/>
    <s v="80-0028-CDI17"/>
    <s v="ARS"/>
    <n v="7796603.3700000001"/>
    <n v="7796603.3700000001"/>
    <s v="80-1198-CON20"/>
    <x v="22"/>
    <x v="13"/>
    <s v="PVD - Privada"/>
    <x v="3"/>
    <d v="2021-05-03T00:00:00"/>
    <n v="32"/>
    <n v="231"/>
    <s v="29.0.0.5.0"/>
    <n v="689171613"/>
    <x v="2"/>
    <s v="OK"/>
    <s v="DCYT#MS-PVDPVD - PrivadaDCYT#MS - Dirección de contabilidad y tesorería"/>
    <x v="0"/>
    <x v="0"/>
  </r>
  <r>
    <x v="0"/>
    <d v="2020-10-16T00:00:00"/>
    <x v="459"/>
    <x v="1"/>
    <s v="80-0028-CDI17"/>
    <s v="ARS"/>
    <n v="8051401.9400000004"/>
    <n v="8051401.9400000004"/>
    <s v="80-1198-CON20"/>
    <x v="22"/>
    <x v="13"/>
    <s v="PVD - Privada"/>
    <x v="3"/>
    <d v="2021-05-03T00:00:00"/>
    <n v="32"/>
    <n v="231"/>
    <s v="29.0.0.5.0"/>
    <n v="689171613"/>
    <x v="2"/>
    <s v="OK"/>
    <s v="DCYT#MS-PVDPVD - PrivadaDCYT#MS - Dirección de contabilidad y tesorería"/>
    <x v="0"/>
    <x v="0"/>
  </r>
  <r>
    <x v="0"/>
    <d v="2020-10-16T00:00:00"/>
    <x v="460"/>
    <x v="1"/>
    <s v="80-0025-LPU18"/>
    <s v="ARS"/>
    <n v="1803.46"/>
    <n v="1803.46"/>
    <s v="80-1043-OC20"/>
    <x v="5"/>
    <x v="1"/>
    <s v="ARCHIVO - Archivo"/>
    <x v="1"/>
    <d v="2021-02-01T00:00:00"/>
    <n v="123"/>
    <n v="231"/>
    <s v="29.0.0.45.0"/>
    <n v="21250018.260000002"/>
    <x v="1"/>
    <s v="OK"/>
    <s v="DAFYP#MS-ARCHIVOARCHIVO - ArchivoDAFYP#MS - Dirección de administración financiera y presupuestaria"/>
    <x v="1"/>
    <x v="0"/>
  </r>
  <r>
    <x v="0"/>
    <d v="2020-10-16T00:00:00"/>
    <x v="461"/>
    <x v="1"/>
    <s v="80-0028-CDI17"/>
    <s v="ARS"/>
    <n v="6800364.5800000001"/>
    <n v="6800364.5800000001"/>
    <s v="80-1198-CON20"/>
    <x v="22"/>
    <x v="13"/>
    <s v="PVD - Privada"/>
    <x v="3"/>
    <d v="2021-05-03T00:00:00"/>
    <n v="32"/>
    <n v="231"/>
    <s v="29.0.0.5.0"/>
    <n v="689171613"/>
    <x v="2"/>
    <s v="OK"/>
    <s v="DCYT#MS-PVDPVD - PrivadaDCYT#MS - Dirección de contabilidad y tesorería"/>
    <x v="0"/>
    <x v="0"/>
  </r>
  <r>
    <x v="0"/>
    <d v="2020-10-16T00:00:00"/>
    <x v="462"/>
    <x v="1"/>
    <s v="80-0028-CDI17"/>
    <s v="ARS"/>
    <n v="22398.82"/>
    <n v="22398.82"/>
    <s v="80-1000-CON18"/>
    <x v="22"/>
    <x v="17"/>
    <s v="DESPACHO_DGA - Despacho - dirección general de administración"/>
    <x v="6"/>
    <d v="2021-05-26T00:00:00"/>
    <n v="9"/>
    <n v="231"/>
    <s v="29.0.0.5.0"/>
    <n v="473612041.07999998"/>
    <x v="4"/>
    <s v="OK"/>
    <s v="RUYVALDOVINOSDESPACHO_DGA - Despacho - dirección general de administraciónDGA#MS - Dirección general de administración"/>
    <x v="0"/>
    <x v="1"/>
  </r>
  <r>
    <x v="1"/>
    <d v="2020-10-16T00:00:00"/>
    <x v="463"/>
    <x v="1"/>
    <s v="Proyecto Apoyo a la Cobertura Universal de Salud Efectiva en Argentina (SUMAR) - 8853-AR - BIRF"/>
    <s v="USD"/>
    <n v="35000"/>
    <n v="3500000"/>
    <s v="Proyecto Apoyo a la Cobertura Universal de Salud Efectiva en Argentina (SUMAR) - 8853-AR - BIRF"/>
    <x v="38"/>
    <x v="1"/>
    <s v="ARCHIVO - Archivo"/>
    <x v="1"/>
    <d v="2020-12-11T00:00:00"/>
    <n v="175"/>
    <n v="231"/>
    <s v="Sin OC"/>
    <s v="Sin OC"/>
    <x v="1"/>
    <s v="OK"/>
    <s v="DAFYP#MS-ARCHIVOARCHIVO - ArchivoDAFYP#MS - Dirección de administración financiera y presupuestaria"/>
    <x v="1"/>
    <x v="0"/>
  </r>
  <r>
    <x v="1"/>
    <d v="2020-10-20T00:00:00"/>
    <x v="464"/>
    <x v="1"/>
    <s v="Programa Multifase de Atención Primaria a la Salud para el Manejo de Enfermedades Crónicas No Transmisibles. Segunda Operación - 3772/0C-AR - BID"/>
    <s v="USD"/>
    <n v="40816.42"/>
    <n v="4081642"/>
    <s v="Programa Multifase de Atención Primaria a la Salud para el Manejo de Enfermedades Crónicas No Transmisibles. Segunda Operación - 3772/0C-AR - BID"/>
    <x v="29"/>
    <x v="1"/>
    <s v="ARCHIVO - Archivo"/>
    <x v="1"/>
    <d v="2020-11-13T00:00:00"/>
    <n v="203"/>
    <n v="227"/>
    <s v="Sin OC"/>
    <s v="Sin OC"/>
    <x v="1"/>
    <s v="OK"/>
    <s v="DAFYP#MS-ARCHIVOARCHIVO - ArchivoDAFYP#MS - Dirección de administración financiera y presupuestaria"/>
    <x v="1"/>
    <x v="0"/>
  </r>
  <r>
    <x v="1"/>
    <d v="2020-10-20T00:00:00"/>
    <x v="465"/>
    <x v="1"/>
    <s v="Programa Multifase de Atención Primaria a la Salud para el Manejo de Enfermedades Crónicas No Transmisibles. Segunda Operación - 3772/0C-AR - BID"/>
    <s v="USD"/>
    <n v="54783.58"/>
    <n v="5478358"/>
    <s v="Programa Multifase de Atención Primaria a la Salud para el Manejo de Enfermedades Crónicas No Transmisibles. Segunda Operación - 3772/0C-AR - BID"/>
    <x v="29"/>
    <x v="1"/>
    <s v="ARCHIVO - Archivo"/>
    <x v="1"/>
    <d v="2020-11-12T00:00:00"/>
    <n v="204"/>
    <n v="227"/>
    <s v="Sin OC"/>
    <s v="Sin OC"/>
    <x v="1"/>
    <s v="OK"/>
    <s v="DAFYP#MS-ARCHIVOARCHIVO - ArchivoDAFYP#MS - Dirección de administración financiera y presupuestaria"/>
    <x v="1"/>
    <x v="0"/>
  </r>
  <r>
    <x v="0"/>
    <d v="2020-10-20T00:00:00"/>
    <x v="466"/>
    <x v="1"/>
    <s v="80-0025-LPU18"/>
    <s v="ARS"/>
    <n v="5198860.8"/>
    <n v="5198860.8"/>
    <s v="80-1130-OC19"/>
    <x v="13"/>
    <x v="1"/>
    <s v="PVD - Privada"/>
    <x v="1"/>
    <d v="2020-11-09T00:00:00"/>
    <n v="207"/>
    <n v="227"/>
    <s v="29.0.0.45.0"/>
    <n v="213323176.56999999"/>
    <x v="1"/>
    <s v="OK"/>
    <s v="DAFYP#MS-ARCHIVOPVD - PrivadaDAFYP#MS - Dirección de administración financiera y presupuestaria"/>
    <x v="1"/>
    <x v="0"/>
  </r>
  <r>
    <x v="0"/>
    <d v="2020-10-20T00:00:00"/>
    <x v="467"/>
    <x v="1"/>
    <s v="80-0025-LPU18"/>
    <s v="ARS"/>
    <n v="3713472"/>
    <n v="3713472"/>
    <s v="80-1130-OC19"/>
    <x v="13"/>
    <x v="1"/>
    <s v="PVD - Privada"/>
    <x v="1"/>
    <d v="2020-11-09T00:00:00"/>
    <n v="207"/>
    <n v="227"/>
    <s v="29.0.0.45.0"/>
    <n v="213323176.56999999"/>
    <x v="1"/>
    <s v="OK"/>
    <s v="DAFYP#MS-ARCHIVOPVD - PrivadaDAFYP#MS - Dirección de administración financiera y presupuestaria"/>
    <x v="1"/>
    <x v="0"/>
  </r>
  <r>
    <x v="0"/>
    <d v="2020-10-20T00:00:00"/>
    <x v="468"/>
    <x v="1"/>
    <s v="80-0025-LPU18"/>
    <s v="ARS"/>
    <n v="526658.4"/>
    <n v="526658.4"/>
    <s v="80-1131-OC19"/>
    <x v="1"/>
    <x v="1"/>
    <s v="ARCHIVO - Archivo"/>
    <x v="1"/>
    <d v="2020-11-17T00:00:00"/>
    <n v="199"/>
    <n v="227"/>
    <s v="29.0.0.45.0"/>
    <n v="278273634.87"/>
    <x v="1"/>
    <s v="OK"/>
    <s v="DAFYP#MS-ARCHIVOARCHIVO - ArchivoDAFYP#MS - Dirección de administración financiera y presupuestaria"/>
    <x v="1"/>
    <x v="0"/>
  </r>
  <r>
    <x v="0"/>
    <d v="2020-10-20T00:00:00"/>
    <x v="469"/>
    <x v="1"/>
    <n v="62056540"/>
    <s v="ARS"/>
    <n v="791404.96"/>
    <n v="791404.96"/>
    <s v="2020-50527541"/>
    <x v="39"/>
    <x v="4"/>
    <s v="PVD - Privada"/>
    <x v="4"/>
    <d v="2020-10-26T00:00:00"/>
    <n v="221"/>
    <n v="227"/>
    <s v="Sin dato"/>
    <s v="Sin dato"/>
    <x v="2"/>
    <s v="OK"/>
    <s v="SCASTELLIPVD - PrivadaDTYC#MS - Dirección de tesoreria y contabilidad"/>
    <x v="0"/>
    <x v="0"/>
  </r>
  <r>
    <x v="0"/>
    <d v="2020-10-21T00:00:00"/>
    <x v="470"/>
    <x v="1"/>
    <s v="S/N"/>
    <s v="ARS"/>
    <n v="4258279.3099999996"/>
    <n v="4258279.3099999996"/>
    <s v="S/N"/>
    <x v="21"/>
    <x v="23"/>
    <s v="MESADEENTRADAS - Mesa de entradas"/>
    <x v="7"/>
    <d v="2021-04-12T00:00:00"/>
    <n v="53"/>
    <n v="226"/>
    <s v="Sin dato"/>
    <s v="Sin dato"/>
    <x v="0"/>
    <s v="OK"/>
    <s v="GASMORANMESADEENTRADAS - Mesa de entradasSSMEIE#MS - Subsecretaría de medicamentos e información estratégica"/>
    <x v="0"/>
    <x v="0"/>
  </r>
  <r>
    <x v="0"/>
    <d v="2020-10-21T00:00:00"/>
    <x v="471"/>
    <x v="1"/>
    <s v="S/N"/>
    <s v="ARS"/>
    <n v="2933529.94"/>
    <n v="2933529.94"/>
    <s v="S/N"/>
    <x v="21"/>
    <x v="23"/>
    <s v="MESADEENTRADAS - Mesa de entradas"/>
    <x v="7"/>
    <d v="2021-04-12T00:00:00"/>
    <n v="53"/>
    <n v="226"/>
    <s v="Sin dato"/>
    <s v="Sin dato"/>
    <x v="0"/>
    <s v="OK"/>
    <s v="GASMORANMESADEENTRADAS - Mesa de entradasSSMEIE#MS - Subsecretaría de medicamentos e información estratégica"/>
    <x v="0"/>
    <x v="0"/>
  </r>
  <r>
    <x v="0"/>
    <d v="2020-10-21T00:00:00"/>
    <x v="472"/>
    <x v="1"/>
    <s v="80-0028-CDI17"/>
    <s v="ARS"/>
    <n v="377920.46"/>
    <n v="377920.46"/>
    <s v="80-1000-CON18"/>
    <x v="22"/>
    <x v="28"/>
    <s v="PROFESIONALES_LEGALES - Profesionales asuntos legales"/>
    <x v="11"/>
    <d v="2021-06-02T00:00:00"/>
    <n v="2"/>
    <n v="226"/>
    <s v="29.0.0.5.0"/>
    <n v="473612041.07999998"/>
    <x v="6"/>
    <s v="OK"/>
    <s v="FAROZAPROFESIONALES_LEGALES - Profesionales asuntos legalesDAL#MS - Dirección de asuntos legales"/>
    <x v="0"/>
    <x v="1"/>
  </r>
  <r>
    <x v="0"/>
    <d v="2020-10-21T00:00:00"/>
    <x v="473"/>
    <x v="1"/>
    <s v="80-0028-CDI17"/>
    <s v="ARS"/>
    <n v="6023345.9000000004"/>
    <n v="6023345.9000000004"/>
    <s v="80-1198-CON20"/>
    <x v="22"/>
    <x v="13"/>
    <s v="PVD - Privada"/>
    <x v="3"/>
    <d v="2021-05-03T00:00:00"/>
    <n v="32"/>
    <n v="226"/>
    <s v="29.0.0.5.0"/>
    <n v="689171613"/>
    <x v="2"/>
    <s v="OK"/>
    <s v="DCYT#MS-PVDPVD - PrivadaDCYT#MS - Dirección de contabilidad y tesorería"/>
    <x v="0"/>
    <x v="0"/>
  </r>
  <r>
    <x v="0"/>
    <d v="2020-10-22T00:00:00"/>
    <x v="474"/>
    <x v="1"/>
    <s v="80-0025-LPU18"/>
    <s v="ARS"/>
    <n v="18933.14"/>
    <n v="18933.14"/>
    <n v="0"/>
    <x v="1"/>
    <x v="1"/>
    <s v="ARCHIVO - Archivo"/>
    <x v="1"/>
    <d v="2020-11-27T00:00:00"/>
    <n v="189"/>
    <n v="225"/>
    <s v="29.0.0.45.0"/>
    <s v="Sin dato"/>
    <x v="1"/>
    <s v="OK"/>
    <s v="DAFYP#MS-ARCHIVOARCHIVO - ArchivoDAFYP#MS - Dirección de administración financiera y presupuestaria"/>
    <x v="1"/>
    <x v="0"/>
  </r>
  <r>
    <x v="0"/>
    <d v="2020-10-22T00:00:00"/>
    <x v="475"/>
    <x v="1"/>
    <s v="80-0025-LPU18"/>
    <s v="ARS"/>
    <n v="3197373.88"/>
    <n v="3197373.88"/>
    <n v="0"/>
    <x v="1"/>
    <x v="1"/>
    <s v="ARCHIVO - Archivo"/>
    <x v="1"/>
    <d v="2020-11-26T00:00:00"/>
    <n v="190"/>
    <n v="225"/>
    <s v="29.0.0.45.0"/>
    <s v="Sin dato"/>
    <x v="1"/>
    <s v="OK"/>
    <s v="DAFYP#MS-ARCHIVOARCHIVO - ArchivoDAFYP#MS - Dirección de administración financiera y presupuestaria"/>
    <x v="1"/>
    <x v="0"/>
  </r>
  <r>
    <x v="0"/>
    <d v="2020-10-22T00:00:00"/>
    <x v="476"/>
    <x v="1"/>
    <s v="80-0025-LPU18"/>
    <s v="ARS"/>
    <n v="15727440"/>
    <n v="15727440"/>
    <s v="80-1131-OC19"/>
    <x v="1"/>
    <x v="1"/>
    <s v="ARCHIVO - Archivo"/>
    <x v="1"/>
    <d v="2020-11-11T00:00:00"/>
    <n v="205"/>
    <n v="225"/>
    <s v="29.0.0.45.0"/>
    <n v="278273634.87"/>
    <x v="1"/>
    <s v="OK"/>
    <s v="DAFYP#MS-ARCHIVOARCHIVO - ArchivoDAFYP#MS - Dirección de administración financiera y presupuestaria"/>
    <x v="1"/>
    <x v="0"/>
  </r>
  <r>
    <x v="0"/>
    <d v="2020-10-22T00:00:00"/>
    <x v="477"/>
    <x v="1"/>
    <s v="80-0025-LPU18"/>
    <s v="ARS"/>
    <n v="785032.8"/>
    <n v="785032.8"/>
    <n v="0"/>
    <x v="1"/>
    <x v="1"/>
    <s v="ARCHIVO - Archivo"/>
    <x v="1"/>
    <d v="2020-11-26T00:00:00"/>
    <n v="190"/>
    <n v="225"/>
    <s v="29.0.0.45.0"/>
    <s v="Sin dato"/>
    <x v="1"/>
    <s v="OK"/>
    <s v="DAFYP#MS-ARCHIVOARCHIVO - ArchivoDAFYP#MS - Dirección de administración financiera y presupuestaria"/>
    <x v="1"/>
    <x v="0"/>
  </r>
  <r>
    <x v="0"/>
    <d v="2020-10-23T00:00:00"/>
    <x v="478"/>
    <x v="1"/>
    <s v="80-0025-LPU18"/>
    <s v="ARS"/>
    <n v="4309603.8"/>
    <n v="4309603.8"/>
    <n v="0"/>
    <x v="2"/>
    <x v="1"/>
    <s v="ARCHIVO - Archivo"/>
    <x v="1"/>
    <d v="2020-11-19T00:00:00"/>
    <n v="197"/>
    <n v="224"/>
    <s v="29.0.0.45.0"/>
    <s v="Sin dato"/>
    <x v="1"/>
    <s v="OK"/>
    <s v="DAFYP#MS-ARCHIVOARCHIVO - ArchivoDAFYP#MS - Dirección de administración financiera y presupuestaria"/>
    <x v="1"/>
    <x v="0"/>
  </r>
  <r>
    <x v="0"/>
    <d v="2020-10-23T00:00:00"/>
    <x v="479"/>
    <x v="1"/>
    <s v="80-0025-LPU18"/>
    <s v="ARS"/>
    <n v="5317617.5999999996"/>
    <n v="5317617.5999999996"/>
    <n v="0"/>
    <x v="2"/>
    <x v="1"/>
    <s v="ARCHIVO - Archivo"/>
    <x v="1"/>
    <d v="2020-11-20T00:00:00"/>
    <n v="196"/>
    <n v="224"/>
    <s v="29.0.0.45.0"/>
    <s v="Sin dato"/>
    <x v="1"/>
    <s v="OK"/>
    <s v="DAFYP#MS-ARCHIVOARCHIVO - ArchivoDAFYP#MS - Dirección de administración financiera y presupuestaria"/>
    <x v="1"/>
    <x v="0"/>
  </r>
  <r>
    <x v="0"/>
    <d v="2020-10-23T00:00:00"/>
    <x v="480"/>
    <x v="1"/>
    <s v="80-0025-LPU18"/>
    <s v="ARS"/>
    <n v="5331294.5999999996"/>
    <n v="5331294.5999999996"/>
    <n v="0"/>
    <x v="2"/>
    <x v="1"/>
    <s v="ARCHIVO - Archivo"/>
    <x v="1"/>
    <d v="2020-11-12T00:00:00"/>
    <n v="204"/>
    <n v="224"/>
    <s v="29.0.0.45.0"/>
    <s v="Sin dato"/>
    <x v="1"/>
    <s v="OK"/>
    <s v="DAFYP#MS-ARCHIVOARCHIVO - ArchivoDAFYP#MS - Dirección de administración financiera y presupuestaria"/>
    <x v="1"/>
    <x v="0"/>
  </r>
  <r>
    <x v="0"/>
    <d v="2020-10-23T00:00:00"/>
    <x v="481"/>
    <x v="1"/>
    <s v="80-0025-LPU18"/>
    <s v="ARS"/>
    <n v="5272026"/>
    <n v="5272026"/>
    <s v="80-1052-OC20"/>
    <x v="14"/>
    <x v="1"/>
    <s v="ARCHIVO - Archivo"/>
    <x v="1"/>
    <d v="2020-11-16T00:00:00"/>
    <n v="200"/>
    <n v="224"/>
    <s v="29.0.0.45.0"/>
    <n v="44171167.93"/>
    <x v="1"/>
    <s v="OK"/>
    <s v="DAFYP#MS-ARCHIVOARCHIVO - ArchivoDAFYP#MS - Dirección de administración financiera y presupuestaria"/>
    <x v="1"/>
    <x v="0"/>
  </r>
  <r>
    <x v="0"/>
    <d v="2020-10-26T00:00:00"/>
    <x v="482"/>
    <x v="1"/>
    <s v="80-0025-LPU18"/>
    <s v="ARS"/>
    <n v="5325276.72"/>
    <n v="5325276.72"/>
    <n v="0"/>
    <x v="2"/>
    <x v="1"/>
    <s v="ARCHIVO - Archivo"/>
    <x v="1"/>
    <d v="2020-11-19T00:00:00"/>
    <n v="197"/>
    <n v="221"/>
    <s v="29.0.0.45.0"/>
    <s v="Sin dato"/>
    <x v="1"/>
    <s v="OK"/>
    <s v="DAFYP#MS-ARCHIVOARCHIVO - ArchivoDAFYP#MS - Dirección de administración financiera y presupuestaria"/>
    <x v="1"/>
    <x v="0"/>
  </r>
  <r>
    <x v="0"/>
    <d v="2020-10-27T00:00:00"/>
    <x v="483"/>
    <x v="1"/>
    <s v="80-0030-CDI18"/>
    <s v="ARS"/>
    <n v="4549.3"/>
    <n v="4549.3"/>
    <s v="80-1004-OC19"/>
    <x v="40"/>
    <x v="13"/>
    <s v="PVD - Privada"/>
    <x v="3"/>
    <d v="2021-05-03T00:00:00"/>
    <n v="32"/>
    <n v="220"/>
    <s v="22.0.0.41.0"/>
    <n v="75603540"/>
    <x v="2"/>
    <s v="OK"/>
    <s v="DCYT#MS-PVDPVD - PrivadaDCYT#MS - Dirección de contabilidad y tesorería"/>
    <x v="0"/>
    <x v="0"/>
  </r>
  <r>
    <x v="0"/>
    <d v="2020-10-27T00:00:00"/>
    <x v="484"/>
    <x v="1"/>
    <s v="80-0030-CDI18"/>
    <s v="ARS"/>
    <n v="151643.25"/>
    <n v="151643.25"/>
    <s v="80-1004-OC19"/>
    <x v="40"/>
    <x v="13"/>
    <s v="PVD - Privada"/>
    <x v="3"/>
    <d v="2021-05-03T00:00:00"/>
    <n v="32"/>
    <n v="220"/>
    <s v="22.0.0.41.0"/>
    <n v="75603540"/>
    <x v="2"/>
    <s v="OK"/>
    <s v="DCYT#MS-PVDPVD - PrivadaDCYT#MS - Dirección de contabilidad y tesorería"/>
    <x v="0"/>
    <x v="0"/>
  </r>
  <r>
    <x v="0"/>
    <d v="2020-10-27T00:00:00"/>
    <x v="485"/>
    <x v="1"/>
    <s v="80-0030-CDI18"/>
    <s v="ARS"/>
    <n v="47009.41"/>
    <n v="47009.41"/>
    <s v="80-1004-OC19"/>
    <x v="40"/>
    <x v="13"/>
    <s v="PVD - Privada"/>
    <x v="3"/>
    <d v="2021-05-03T00:00:00"/>
    <n v="32"/>
    <n v="220"/>
    <s v="22.0.0.41.0"/>
    <n v="75603540"/>
    <x v="2"/>
    <s v="OK"/>
    <s v="DCYT#MS-PVDPVD - PrivadaDCYT#MS - Dirección de contabilidad y tesorería"/>
    <x v="0"/>
    <x v="0"/>
  </r>
  <r>
    <x v="0"/>
    <d v="2020-10-27T00:00:00"/>
    <x v="486"/>
    <x v="1"/>
    <s v="80-0030-CDI18"/>
    <s v="ARS"/>
    <n v="33361.519999999997"/>
    <n v="33361.519999999997"/>
    <s v="80-1004-OC19"/>
    <x v="40"/>
    <x v="13"/>
    <s v="PVD - Privada"/>
    <x v="3"/>
    <d v="2021-05-03T00:00:00"/>
    <n v="32"/>
    <n v="220"/>
    <s v="22.0.0.41.0"/>
    <n v="75603540"/>
    <x v="2"/>
    <s v="OK"/>
    <s v="DCYT#MS-PVDPVD - PrivadaDCYT#MS - Dirección de contabilidad y tesorería"/>
    <x v="0"/>
    <x v="0"/>
  </r>
  <r>
    <x v="0"/>
    <d v="2020-10-27T00:00:00"/>
    <x v="487"/>
    <x v="1"/>
    <s v="80-0030-CDI18"/>
    <s v="ARS"/>
    <n v="10615.03"/>
    <n v="10615.03"/>
    <s v="80-1004-OC19"/>
    <x v="40"/>
    <x v="13"/>
    <s v="PVD - Privada"/>
    <x v="3"/>
    <d v="2021-05-03T00:00:00"/>
    <n v="32"/>
    <n v="220"/>
    <s v="22.0.0.41.0"/>
    <n v="75603540"/>
    <x v="2"/>
    <s v="OK"/>
    <s v="DCYT#MS-PVDPVD - PrivadaDCYT#MS - Dirección de contabilidad y tesorería"/>
    <x v="0"/>
    <x v="0"/>
  </r>
  <r>
    <x v="0"/>
    <d v="2020-10-27T00:00:00"/>
    <x v="488"/>
    <x v="1"/>
    <s v="80-0030-CDI18"/>
    <s v="ARS"/>
    <n v="7582.16"/>
    <n v="7582.16"/>
    <s v="80-1004-OC19"/>
    <x v="40"/>
    <x v="13"/>
    <s v="PVD - Privada"/>
    <x v="3"/>
    <d v="2021-05-03T00:00:00"/>
    <n v="32"/>
    <n v="220"/>
    <s v="22.0.0.41.0"/>
    <n v="75603540"/>
    <x v="2"/>
    <s v="OK"/>
    <s v="DCYT#MS-PVDPVD - PrivadaDCYT#MS - Dirección de contabilidad y tesorería"/>
    <x v="0"/>
    <x v="0"/>
  </r>
  <r>
    <x v="0"/>
    <d v="2020-10-27T00:00:00"/>
    <x v="489"/>
    <x v="1"/>
    <s v="80-0030-CDI18"/>
    <s v="ARS"/>
    <n v="6065.73"/>
    <n v="6065.73"/>
    <s v="80-1004-OC19"/>
    <x v="40"/>
    <x v="13"/>
    <s v="PVD - Privada"/>
    <x v="3"/>
    <d v="2021-05-03T00:00:00"/>
    <n v="32"/>
    <n v="220"/>
    <s v="22.0.0.41.0"/>
    <n v="75603540"/>
    <x v="2"/>
    <s v="OK"/>
    <s v="DCYT#MS-PVDPVD - PrivadaDCYT#MS - Dirección de contabilidad y tesorería"/>
    <x v="0"/>
    <x v="0"/>
  </r>
  <r>
    <x v="0"/>
    <d v="2020-10-27T00:00:00"/>
    <x v="490"/>
    <x v="1"/>
    <s v="80-0025-LPU18"/>
    <s v="ARS"/>
    <n v="2380385.7000000002"/>
    <n v="2380385.7000000002"/>
    <n v="0"/>
    <x v="2"/>
    <x v="1"/>
    <s v="ARCHIVO - Archivo"/>
    <x v="1"/>
    <d v="2020-11-19T00:00:00"/>
    <n v="197"/>
    <n v="220"/>
    <s v="29.0.0.45.0"/>
    <s v="Sin dato"/>
    <x v="1"/>
    <s v="OK"/>
    <s v="DAFYP#MS-ARCHIVOARCHIVO - ArchivoDAFYP#MS - Dirección de administración financiera y presupuestaria"/>
    <x v="1"/>
    <x v="0"/>
  </r>
  <r>
    <x v="0"/>
    <d v="2020-10-27T00:00:00"/>
    <x v="491"/>
    <x v="1"/>
    <s v="80-0025-LPU18"/>
    <s v="ARS"/>
    <n v="663965"/>
    <n v="663965"/>
    <n v="0"/>
    <x v="2"/>
    <x v="1"/>
    <s v="ARCHIVO - Archivo"/>
    <x v="1"/>
    <d v="2020-11-30T00:00:00"/>
    <n v="186"/>
    <n v="220"/>
    <s v="29.0.0.45.0"/>
    <s v="Sin dato"/>
    <x v="1"/>
    <s v="OK"/>
    <s v="DAFYP#MS-ARCHIVOARCHIVO - ArchivoDAFYP#MS - Dirección de administración financiera y presupuestaria"/>
    <x v="1"/>
    <x v="0"/>
  </r>
  <r>
    <x v="0"/>
    <d v="2020-10-28T00:00:00"/>
    <x v="492"/>
    <x v="1"/>
    <s v="80-0025-LPU18"/>
    <s v="ARS"/>
    <n v="64511999"/>
    <n v="64511999"/>
    <s v="80-1046-OC20"/>
    <x v="12"/>
    <x v="1"/>
    <s v="ARCHIVO - Archivo"/>
    <x v="1"/>
    <d v="2020-11-10T00:00:00"/>
    <n v="206"/>
    <n v="219"/>
    <s v="29.0.0.45.0"/>
    <n v="29491312.84"/>
    <x v="1"/>
    <s v="OK"/>
    <s v="DAFYP#MS-ARCHIVOARCHIVO - ArchivoDAFYP#MS - Dirección de administración financiera y presupuestaria"/>
    <x v="1"/>
    <x v="0"/>
  </r>
  <r>
    <x v="0"/>
    <d v="2020-10-28T00:00:00"/>
    <x v="493"/>
    <x v="1"/>
    <s v="80-0025-LPU18"/>
    <s v="ARS"/>
    <n v="322560"/>
    <n v="322560"/>
    <s v="80-1046-OC20"/>
    <x v="12"/>
    <x v="1"/>
    <s v="ARCHIVO - Archivo"/>
    <x v="1"/>
    <d v="2020-11-05T00:00:00"/>
    <n v="211"/>
    <n v="219"/>
    <s v="29.0.0.45.0"/>
    <n v="29491312.84"/>
    <x v="1"/>
    <s v="OK"/>
    <s v="DAFYP#MS-ARCHIVOARCHIVO - ArchivoDAFYP#MS - Dirección de administración financiera y presupuestaria"/>
    <x v="1"/>
    <x v="0"/>
  </r>
  <r>
    <x v="0"/>
    <d v="2020-10-28T00:00:00"/>
    <x v="494"/>
    <x v="1"/>
    <s v="80-0025-LPU18"/>
    <s v="ARS"/>
    <n v="834624"/>
    <n v="834624"/>
    <s v="80-1046-OC20"/>
    <x v="12"/>
    <x v="1"/>
    <s v="ARCHIVO - Archivo"/>
    <x v="1"/>
    <d v="2020-11-05T00:00:00"/>
    <n v="211"/>
    <n v="219"/>
    <s v="29.0.0.45.0"/>
    <n v="29491312.84"/>
    <x v="1"/>
    <s v="OK"/>
    <s v="DAFYP#MS-ARCHIVOARCHIVO - ArchivoDAFYP#MS - Dirección de administración financiera y presupuestaria"/>
    <x v="1"/>
    <x v="0"/>
  </r>
  <r>
    <x v="1"/>
    <d v="2020-10-28T00:00:00"/>
    <x v="495"/>
    <x v="1"/>
    <s v="Consolidación del modelo de Atención Primaria de la Salud a través de la Provisión y Dispensa de Medicamentos Esenciales ¿ Proyectos financiados Organismos Multilaterales Regionales - ARG/15/001 - PNUD"/>
    <s v="ARS"/>
    <n v="3528360"/>
    <n v="3528360"/>
    <s v="Consolidación del modelo de Atención Primaria de la Salud a través de la Provisión y Dispensa de Medicamentos Esenciales ¿ Proyectos financiados Organismos Multilaterales Regionales - ARG/15/001 - PNUD"/>
    <x v="8"/>
    <x v="1"/>
    <s v="ARCHIVO - Archivo"/>
    <x v="1"/>
    <d v="2020-12-16T00:00:00"/>
    <n v="170"/>
    <n v="219"/>
    <s v="Sin OC"/>
    <s v="Sin OC"/>
    <x v="1"/>
    <s v="OK"/>
    <s v="DAFYP#MS-ARCHIVOARCHIVO - ArchivoDAFYP#MS - Dirección de administración financiera y presupuestaria"/>
    <x v="1"/>
    <x v="0"/>
  </r>
  <r>
    <x v="0"/>
    <d v="2020-10-28T00:00:00"/>
    <x v="496"/>
    <x v="1"/>
    <s v="80-0025-LPU18"/>
    <s v="ARS"/>
    <n v="3702469.12"/>
    <n v="3702469.12"/>
    <s v="80-1130-OC19"/>
    <x v="13"/>
    <x v="1"/>
    <s v="ARCHIVO - Archivo"/>
    <x v="1"/>
    <d v="2020-11-13T00:00:00"/>
    <n v="203"/>
    <n v="219"/>
    <s v="29.0.0.45.0"/>
    <n v="213323176.56999999"/>
    <x v="1"/>
    <s v="OK"/>
    <s v="DAFYP#MS-ARCHIVOARCHIVO - ArchivoDAFYP#MS - Dirección de administración financiera y presupuestaria"/>
    <x v="1"/>
    <x v="0"/>
  </r>
  <r>
    <x v="0"/>
    <d v="2020-10-28T00:00:00"/>
    <x v="497"/>
    <x v="1"/>
    <s v="80-0025-LPU18"/>
    <s v="ARS"/>
    <n v="5316523.4400000004"/>
    <n v="5316523.4400000004"/>
    <s v="80-1126-OC19"/>
    <x v="2"/>
    <x v="1"/>
    <s v="ARCHIVO - Archivo"/>
    <x v="1"/>
    <d v="2020-11-12T00:00:00"/>
    <n v="204"/>
    <n v="219"/>
    <s v="29.0.0.45.0"/>
    <n v="319895731.44"/>
    <x v="1"/>
    <s v="OK"/>
    <s v="DAFYP#MS-ARCHIVOARCHIVO - ArchivoDAFYP#MS - Dirección de administración financiera y presupuestaria"/>
    <x v="1"/>
    <x v="0"/>
  </r>
  <r>
    <x v="0"/>
    <d v="2020-10-29T00:00:00"/>
    <x v="498"/>
    <x v="1"/>
    <s v="80-0028-CDI17"/>
    <s v="ARS"/>
    <n v="118401.48"/>
    <n v="118401.48"/>
    <s v="80-1198-CON20"/>
    <x v="22"/>
    <x v="29"/>
    <s v="REMEDIAR-ADMIN - Programa remediar - administración"/>
    <x v="14"/>
    <d v="2021-03-08T00:00:00"/>
    <n v="88"/>
    <n v="218"/>
    <s v="29.0.0.5.0"/>
    <n v="689171613"/>
    <x v="0"/>
    <s v="OK"/>
    <s v="DNMYTS#MS-REMEDIAR-ADMINREMEDIAR-ADMIN - Programa remediar - administraciónDNMYTS#MS - Dirección nacional de medicamentos y tecnología sanitaria"/>
    <x v="0"/>
    <x v="0"/>
  </r>
  <r>
    <x v="1"/>
    <d v="2020-10-29T00:00:00"/>
    <x v="499"/>
    <x v="1"/>
    <s v="Programa de Consolidación de la Gestión centralizada en Salud - ARG/13/007 - PNUD"/>
    <s v="ARS"/>
    <n v="5606.57"/>
    <n v="5606.57"/>
    <s v="Programa de Consolidación de la Gestión centralizada en Salud - ARG/13/007 - PNUD"/>
    <x v="30"/>
    <x v="1"/>
    <s v="ARCHIVO - Archivo"/>
    <x v="1"/>
    <d v="2021-03-01T00:00:00"/>
    <n v="95"/>
    <n v="218"/>
    <s v="Sin OC"/>
    <s v="Sin OC"/>
    <x v="1"/>
    <s v="OK"/>
    <s v="DAFYP#MS-ARCHIVOARCHIVO - ArchivoDAFYP#MS - Dirección de administración financiera y presupuestaria"/>
    <x v="1"/>
    <x v="0"/>
  </r>
  <r>
    <x v="0"/>
    <d v="2020-10-30T00:00:00"/>
    <x v="500"/>
    <x v="1"/>
    <s v="80-0025-LPU18"/>
    <s v="ARS"/>
    <n v="5448499.2000000002"/>
    <n v="5448499.2000000002"/>
    <s v="80-1052-OC20"/>
    <x v="14"/>
    <x v="1"/>
    <s v="ARCHIVO - Archivo"/>
    <x v="1"/>
    <d v="2020-11-16T00:00:00"/>
    <n v="200"/>
    <n v="217"/>
    <s v="29.0.0.45.0"/>
    <n v="44171167.93"/>
    <x v="1"/>
    <s v="OK"/>
    <s v="DAFYP#MS-ARCHIVOARCHIVO - ArchivoDAFYP#MS - Dirección de administración financiera y presupuestaria"/>
    <x v="1"/>
    <x v="0"/>
  </r>
  <r>
    <x v="1"/>
    <d v="2020-10-30T00:00:00"/>
    <x v="501"/>
    <x v="1"/>
    <s v="Programa de Consolidación de la Gestión centralizada en Salud - ARG/13/007 - PNUD"/>
    <s v="ARS"/>
    <n v="323136.61"/>
    <n v="323136.61"/>
    <s v="Programa de Consolidación de la Gestión centralizada en Salud - ARG/13/007 - PNUD"/>
    <x v="33"/>
    <x v="1"/>
    <s v="ARCHIVO - Archivo"/>
    <x v="1"/>
    <d v="2021-02-19T00:00:00"/>
    <n v="105"/>
    <n v="217"/>
    <s v="Sin OC"/>
    <s v="Sin OC"/>
    <x v="1"/>
    <s v="OK"/>
    <s v="DAFYP#MS-ARCHIVOARCHIVO - ArchivoDAFYP#MS - Dirección de administración financiera y presupuestaria"/>
    <x v="1"/>
    <x v="0"/>
  </r>
  <r>
    <x v="0"/>
    <d v="2020-11-02T00:00:00"/>
    <x v="502"/>
    <x v="0"/>
    <n v="0"/>
    <s v="ARS"/>
    <n v="0"/>
    <n v="0"/>
    <n v="0"/>
    <x v="0"/>
    <x v="1"/>
    <s v="ARCHIVO - Archivo"/>
    <x v="1"/>
    <d v="2020-11-12T00:00:00"/>
    <n v="204"/>
    <n v="214"/>
    <s v="Sin dato"/>
    <s v="Sin dato"/>
    <x v="1"/>
    <s v="OK"/>
    <s v="DAFYP#MS-ARCHIVOARCHIVO - ArchivoDAFYP#MS - Dirección de administración financiera y presupuestaria"/>
    <x v="1"/>
    <x v="0"/>
  </r>
  <r>
    <x v="0"/>
    <d v="2020-11-02T00:00:00"/>
    <x v="503"/>
    <x v="1"/>
    <s v="80-0017-LPU19"/>
    <s v="ARS"/>
    <n v="8814543.5099999998"/>
    <n v="8814543.5099999998"/>
    <s v="80-1139-OC19"/>
    <x v="24"/>
    <x v="16"/>
    <s v="DESPACHO - Despacho"/>
    <x v="10"/>
    <d v="2021-05-28T00:00:00"/>
    <n v="7"/>
    <n v="214"/>
    <s v="Varios"/>
    <n v="539212229"/>
    <x v="0"/>
    <s v="OK"/>
    <s v="DE#AND-DESPACHODESPACHO - DespachoDE#AND - Dirección ejecutiva"/>
    <x v="0"/>
    <x v="1"/>
  </r>
  <r>
    <x v="0"/>
    <d v="2020-11-02T00:00:00"/>
    <x v="504"/>
    <x v="1"/>
    <s v="80-0017-LPU19"/>
    <s v="ARS"/>
    <n v="601090.73"/>
    <n v="601090.73"/>
    <s v="80-1039-OC19"/>
    <x v="24"/>
    <x v="16"/>
    <s v="DESPACHO - Despacho"/>
    <x v="10"/>
    <d v="2021-05-27T00:00:00"/>
    <n v="8"/>
    <n v="214"/>
    <s v="Varios"/>
    <n v="315600"/>
    <x v="0"/>
    <s v="OK"/>
    <s v="DE#AND-DESPACHODESPACHO - DespachoDE#AND - Dirección ejecutiva"/>
    <x v="0"/>
    <x v="1"/>
  </r>
  <r>
    <x v="1"/>
    <d v="2020-11-03T00:00:00"/>
    <x v="505"/>
    <x v="1"/>
    <s v="Programa de Consolidación de la Gestión centralizada en Salud - ARG/13/007 - PNUD"/>
    <s v="ARS"/>
    <n v="39948"/>
    <n v="39948"/>
    <s v="Programa de Consolidación de la Gestión centralizada en Salud - ARG/13/007 - PNUD"/>
    <x v="27"/>
    <x v="1"/>
    <s v="ARCHIVO - Archivo"/>
    <x v="1"/>
    <d v="2021-01-14T00:00:00"/>
    <n v="141"/>
    <n v="213"/>
    <s v="Sin OC"/>
    <s v="Sin OC"/>
    <x v="1"/>
    <s v="OK"/>
    <s v="DAFYP#MS-ARCHIVOARCHIVO - ArchivoDAFYP#MS - Dirección de administración financiera y presupuestaria"/>
    <x v="1"/>
    <x v="0"/>
  </r>
  <r>
    <x v="1"/>
    <d v="2020-11-03T00:00:00"/>
    <x v="506"/>
    <x v="1"/>
    <s v="Programa de Consolidación de la Gestión centralizada en Salud - ARG/13/007 - PNUD"/>
    <s v="ARS"/>
    <n v="39984"/>
    <n v="39984"/>
    <s v="Programa de Consolidación de la Gestión centralizada en Salud - ARG/13/007 - PNUD"/>
    <x v="27"/>
    <x v="1"/>
    <s v="ARCHIVO - Archivo"/>
    <x v="1"/>
    <d v="2021-01-14T00:00:00"/>
    <n v="141"/>
    <n v="213"/>
    <s v="Sin OC"/>
    <s v="Sin OC"/>
    <x v="1"/>
    <s v="OK"/>
    <s v="DAFYP#MS-ARCHIVOARCHIVO - ArchivoDAFYP#MS - Dirección de administración financiera y presupuestaria"/>
    <x v="1"/>
    <x v="0"/>
  </r>
  <r>
    <x v="1"/>
    <d v="2020-11-03T00:00:00"/>
    <x v="507"/>
    <x v="1"/>
    <s v="Consolidación del modelo de Atención Primaria de la Salud a través de la Provisión y Dispensa de Medicamentos Esenciales ¿ Proyectos financiados Organismos Multilaterales Regionales - ARG/15/001 - PNUD"/>
    <s v="ARS"/>
    <n v="39984"/>
    <n v="39984"/>
    <s v="Consolidación del modelo de Atención Primaria de la Salud a través de la Provisión y Dispensa de Medicamentos Esenciales ¿ Proyectos financiados Organismos Multilaterales Regionales - ARG/15/001 - PNUD"/>
    <x v="27"/>
    <x v="1"/>
    <s v="ARCHIVO - Archivo"/>
    <x v="1"/>
    <d v="2021-01-08T00:00:00"/>
    <n v="147"/>
    <n v="213"/>
    <s v="Sin OC"/>
    <s v="Sin OC"/>
    <x v="1"/>
    <s v="OK"/>
    <s v="DAFYP#MS-ARCHIVOARCHIVO - ArchivoDAFYP#MS - Dirección de administración financiera y presupuestaria"/>
    <x v="1"/>
    <x v="0"/>
  </r>
  <r>
    <x v="1"/>
    <d v="2020-11-03T00:00:00"/>
    <x v="508"/>
    <x v="1"/>
    <s v="Consolidación del modelo de Atención Primaria de la Salud a través de la Provisión y Dispensa de Medicamentos Esenciales ¿ Proyectos financiados Organismos Multilaterales Regionales - ARG/15/001 - PNUD"/>
    <s v="ARS"/>
    <n v="39984"/>
    <n v="39984"/>
    <s v="Consolidación del modelo de Atención Primaria de la Salud a través de la Provisión y Dispensa de Medicamentos Esenciales ¿ Proyectos financiados Organismos Multilaterales Regionales - ARG/15/001 - PNUD"/>
    <x v="27"/>
    <x v="1"/>
    <s v="ARCHIVO - Archivo"/>
    <x v="1"/>
    <d v="2021-01-08T00:00:00"/>
    <n v="147"/>
    <n v="213"/>
    <s v="Sin OC"/>
    <s v="Sin OC"/>
    <x v="1"/>
    <s v="OK"/>
    <s v="DAFYP#MS-ARCHIVOARCHIVO - ArchivoDAFYP#MS - Dirección de administración financiera y presupuestaria"/>
    <x v="1"/>
    <x v="0"/>
  </r>
  <r>
    <x v="1"/>
    <d v="2020-11-03T00:00:00"/>
    <x v="509"/>
    <x v="1"/>
    <s v="Consolidación del modelo de Atención Primaria de la Salud a través de la Provisión y Dispensa de Medicamentos Esenciales ¿ Proyectos financiados Organismos Multilaterales Regionales - ARG/15/001 - PNUD"/>
    <s v="ARS"/>
    <n v="39984"/>
    <n v="39984"/>
    <s v="Consolidación del modelo de Atención Primaria de la Salud a través de la Provisión y Dispensa de Medicamentos Esenciales ¿ Proyectos financiados Organismos Multilaterales Regionales - ARG/15/001 - PNUD"/>
    <x v="27"/>
    <x v="1"/>
    <s v="ARCHIVO - Archivo"/>
    <x v="1"/>
    <d v="2021-01-08T00:00:00"/>
    <n v="147"/>
    <n v="213"/>
    <s v="Sin OC"/>
    <s v="Sin OC"/>
    <x v="1"/>
    <s v="OK"/>
    <s v="DAFYP#MS-ARCHIVOARCHIVO - ArchivoDAFYP#MS - Dirección de administración financiera y presupuestaria"/>
    <x v="1"/>
    <x v="0"/>
  </r>
  <r>
    <x v="1"/>
    <d v="2020-11-03T00:00:00"/>
    <x v="510"/>
    <x v="1"/>
    <s v="Consolidación del modelo de Atención Primaria de la Salud a través de la Provisión y Dispensa de Medicamentos Esenciales ¿ Proyectos financiados Organismos Multilaterales Regionales - ARG/15/001 - PNUD"/>
    <s v="ARS"/>
    <n v="39984"/>
    <n v="39984"/>
    <s v="Consolidación del modelo de Atención Primaria de la Salud a través de la Provisión y Dispensa de Medicamentos Esenciales ¿ Proyectos financiados Organismos Multilaterales Regionales - ARG/15/001 - PNUD"/>
    <x v="27"/>
    <x v="1"/>
    <s v="ARCHIVO - Archivo"/>
    <x v="1"/>
    <d v="2021-01-08T00:00:00"/>
    <n v="147"/>
    <n v="213"/>
    <s v="Sin OC"/>
    <s v="Sin OC"/>
    <x v="1"/>
    <s v="OK"/>
    <s v="DAFYP#MS-ARCHIVOARCHIVO - ArchivoDAFYP#MS - Dirección de administración financiera y presupuestaria"/>
    <x v="1"/>
    <x v="0"/>
  </r>
  <r>
    <x v="1"/>
    <d v="2020-11-03T00:00:00"/>
    <x v="511"/>
    <x v="1"/>
    <s v="Consolidación del modelo de Atención Primaria de la Salud a través de la Provisión y Dispensa de Medicamentos Esenciales ¿ Proyectos financiados Organismos Multilaterales Regionales - ARG/15/001 - PNUD"/>
    <s v="ARS"/>
    <n v="39984"/>
    <n v="39984"/>
    <s v="Consolidación del modelo de Atención Primaria de la Salud a través de la Provisión y Dispensa de Medicamentos Esenciales ¿ Proyectos financiados Organismos Multilaterales Regionales - ARG/15/001 - PNUD"/>
    <x v="27"/>
    <x v="1"/>
    <s v="ARCHIVO - Archivo"/>
    <x v="1"/>
    <d v="2021-01-08T00:00:00"/>
    <n v="147"/>
    <n v="213"/>
    <s v="Sin OC"/>
    <s v="Sin OC"/>
    <x v="1"/>
    <s v="OK"/>
    <s v="DAFYP#MS-ARCHIVOARCHIVO - ArchivoDAFYP#MS - Dirección de administración financiera y presupuestaria"/>
    <x v="1"/>
    <x v="0"/>
  </r>
  <r>
    <x v="0"/>
    <d v="2020-11-04T00:00:00"/>
    <x v="512"/>
    <x v="1"/>
    <s v="80-0025-LPU18"/>
    <s v="ARS"/>
    <n v="1450101.23"/>
    <n v="1450101.23"/>
    <n v="0"/>
    <x v="17"/>
    <x v="1"/>
    <s v="ARCHIVO - Archivo"/>
    <x v="1"/>
    <d v="2020-11-19T00:00:00"/>
    <n v="197"/>
    <n v="212"/>
    <s v="29.0.0.45.0"/>
    <s v="Sin dato"/>
    <x v="1"/>
    <s v="OK"/>
    <s v="DAFYP#MS-ARCHIVOARCHIVO - ArchivoDAFYP#MS - Dirección de administración financiera y presupuestaria"/>
    <x v="1"/>
    <x v="0"/>
  </r>
  <r>
    <x v="0"/>
    <d v="2020-11-04T00:00:00"/>
    <x v="513"/>
    <x v="1"/>
    <s v="80-0025-LPU18"/>
    <s v="ARS"/>
    <n v="3590100"/>
    <n v="3590100"/>
    <s v="80-1047-OC20"/>
    <x v="17"/>
    <x v="1"/>
    <s v="ARCHIVO - Archivo"/>
    <x v="1"/>
    <d v="2020-11-27T00:00:00"/>
    <n v="189"/>
    <n v="212"/>
    <s v="29.0.0.45.0"/>
    <n v="51058638.590000004"/>
    <x v="1"/>
    <s v="OK"/>
    <s v="DAFYP#MS-ARCHIVOARCHIVO - ArchivoDAFYP#MS - Dirección de administración financiera y presupuestaria"/>
    <x v="1"/>
    <x v="0"/>
  </r>
  <r>
    <x v="1"/>
    <d v="2020-11-04T00:00:00"/>
    <x v="514"/>
    <x v="1"/>
    <s v="Programa Multifase de Atención Primaria a la Salud para el Manejo de Enfermedades Crónicas No Transmisibles. Segunda Operación - 3772/0C-AR - BID"/>
    <s v="ARS"/>
    <n v="106746071.7"/>
    <n v="106746071.7"/>
    <s v="Programa Multifase de Atención Primaria a la Salud para el Manejo de Enfermedades Crónicas No Transmisibles. Segunda Operación - 3772/0C-AR - BID"/>
    <x v="41"/>
    <x v="1"/>
    <s v="ARCHIVO - Archivo"/>
    <x v="1"/>
    <d v="2020-12-30T00:00:00"/>
    <n v="156"/>
    <n v="212"/>
    <s v="Sin OC"/>
    <s v="Sin OC"/>
    <x v="1"/>
    <s v="Ver"/>
    <s v="DAFYP#MS-ARCHIVOARCHIVO - ArchivoDAFYP#MS - Dirección de administración financiera y presupuestaria"/>
    <x v="1"/>
    <x v="0"/>
  </r>
  <r>
    <x v="0"/>
    <d v="2020-11-04T00:00:00"/>
    <x v="515"/>
    <x v="1"/>
    <s v="80-0025-LPU18"/>
    <s v="ARS"/>
    <n v="2666506.5"/>
    <n v="2666506.5"/>
    <s v="80-1124-OC19"/>
    <x v="18"/>
    <x v="13"/>
    <s v="PVD - Privada"/>
    <x v="3"/>
    <d v="2021-05-03T00:00:00"/>
    <n v="32"/>
    <n v="212"/>
    <s v="29.0.0.45.0"/>
    <n v="17582595.710000001"/>
    <x v="2"/>
    <s v="OK"/>
    <s v="DCYT#MS-PVDPVD - PrivadaDCYT#MS - Dirección de contabilidad y tesorería"/>
    <x v="0"/>
    <x v="0"/>
  </r>
  <r>
    <x v="0"/>
    <d v="2020-11-04T00:00:00"/>
    <x v="516"/>
    <x v="1"/>
    <s v="80-0025-LPU18"/>
    <s v="ARS"/>
    <n v="3266153.31"/>
    <n v="3266153.31"/>
    <n v="0"/>
    <x v="17"/>
    <x v="1"/>
    <s v="ARCHIVO - Archivo"/>
    <x v="1"/>
    <d v="2020-11-12T00:00:00"/>
    <n v="204"/>
    <n v="212"/>
    <s v="29.0.0.45.0"/>
    <s v="Sin dato"/>
    <x v="1"/>
    <s v="OK"/>
    <s v="DAFYP#MS-ARCHIVOARCHIVO - ArchivoDAFYP#MS - Dirección de administración financiera y presupuestaria"/>
    <x v="1"/>
    <x v="0"/>
  </r>
  <r>
    <x v="0"/>
    <d v="2020-11-04T00:00:00"/>
    <x v="517"/>
    <x v="1"/>
    <s v="80-0025-LPU18"/>
    <s v="ARS"/>
    <n v="4017317.87"/>
    <n v="4017317.87"/>
    <s v="80-1044-OC20"/>
    <x v="2"/>
    <x v="1"/>
    <s v="ARCHIVO - Archivo"/>
    <x v="1"/>
    <d v="2021-02-01T00:00:00"/>
    <n v="123"/>
    <n v="212"/>
    <s v="29.0.0.45.0"/>
    <n v="105233823.5"/>
    <x v="1"/>
    <s v="OK"/>
    <s v="DAFYP#MS-ARCHIVOARCHIVO - ArchivoDAFYP#MS - Dirección de administración financiera y presupuestaria"/>
    <x v="1"/>
    <x v="0"/>
  </r>
  <r>
    <x v="0"/>
    <d v="2020-11-04T00:00:00"/>
    <x v="518"/>
    <x v="1"/>
    <s v="80-0025-LPU18"/>
    <s v="ARS"/>
    <n v="1639222.2"/>
    <n v="1639222.2"/>
    <n v="0"/>
    <x v="2"/>
    <x v="1"/>
    <s v="ARCHIVO - Archivo"/>
    <x v="1"/>
    <d v="2020-12-04T00:00:00"/>
    <n v="182"/>
    <n v="212"/>
    <s v="29.0.0.45.0"/>
    <s v="Sin dato"/>
    <x v="1"/>
    <s v="OK"/>
    <s v="DAFYP#MS-ARCHIVOARCHIVO - ArchivoDAFYP#MS - Dirección de administración financiera y presupuestaria"/>
    <x v="1"/>
    <x v="0"/>
  </r>
  <r>
    <x v="0"/>
    <d v="2020-11-05T00:00:00"/>
    <x v="519"/>
    <x v="1"/>
    <s v="80-0003-LPU19"/>
    <s v="ARS"/>
    <n v="1218644"/>
    <n v="1218644"/>
    <s v="80-1171-OC19"/>
    <x v="11"/>
    <x v="13"/>
    <s v="PVD - Privada"/>
    <x v="3"/>
    <d v="2021-05-03T00:00:00"/>
    <n v="32"/>
    <n v="211"/>
    <s v="17.0.0.48.0"/>
    <n v="9041600"/>
    <x v="2"/>
    <s v="OK"/>
    <s v="DCYT#MS-PVDPVD - PrivadaDCYT#MS - Dirección de contabilidad y tesorería"/>
    <x v="0"/>
    <x v="0"/>
  </r>
  <r>
    <x v="0"/>
    <d v="2020-11-05T00:00:00"/>
    <x v="520"/>
    <x v="1"/>
    <s v="80-0025-LPU18"/>
    <s v="ARS"/>
    <n v="115.22"/>
    <n v="115.22"/>
    <s v="80-1043-OC20"/>
    <x v="5"/>
    <x v="1"/>
    <s v="ARCHIVO - Archivo"/>
    <x v="1"/>
    <d v="2020-12-03T00:00:00"/>
    <n v="183"/>
    <n v="211"/>
    <s v="29.0.0.45.0"/>
    <n v="21250018.260000002"/>
    <x v="1"/>
    <s v="OK"/>
    <s v="DAFYP#MS-ARCHIVOARCHIVO - ArchivoDAFYP#MS - Dirección de administración financiera y presupuestaria"/>
    <x v="1"/>
    <x v="0"/>
  </r>
  <r>
    <x v="1"/>
    <d v="2020-11-05T00:00:00"/>
    <x v="521"/>
    <x v="1"/>
    <s v="Programa de Consolidación de la Gestión centralizada en Salud - ARG/13/007 - PNUD"/>
    <s v="ARS"/>
    <n v="56863.46"/>
    <n v="56863.46"/>
    <s v="Programa de Consolidación de la Gestión centralizada en Salud - ARG/13/007 - PNUD"/>
    <x v="35"/>
    <x v="1"/>
    <s v="ARCHIVO - Archivo"/>
    <x v="1"/>
    <d v="2020-11-18T00:00:00"/>
    <n v="198"/>
    <n v="211"/>
    <s v="Sin OC"/>
    <s v="Sin OC"/>
    <x v="1"/>
    <s v="OK"/>
    <s v="DAFYP#MS-ARCHIVOARCHIVO - ArchivoDAFYP#MS - Dirección de administración financiera y presupuestaria"/>
    <x v="1"/>
    <x v="0"/>
  </r>
  <r>
    <x v="1"/>
    <d v="2020-11-05T00:00:00"/>
    <x v="522"/>
    <x v="1"/>
    <s v="Consolidación del modelo de Atención Primaria de la Salud a través de la Provisión y Dispensa de Medicamentos Esenciales ¿ Proyectos financiados Organismos Multilaterales Regionales - ARG/15/001 - PNUD"/>
    <s v="ARS"/>
    <n v="992345.23"/>
    <n v="992345.23"/>
    <s v="Consolidación del modelo de Atención Primaria de la Salud a través de la Provisión y Dispensa de Medicamentos Esenciales ¿ Proyectos financiados Organismos Multilaterales Regionales - ARG/15/001 - PNUD"/>
    <x v="35"/>
    <x v="1"/>
    <s v="ARCHIVO - Archivo"/>
    <x v="1"/>
    <d v="2021-02-17T00:00:00"/>
    <n v="107"/>
    <n v="211"/>
    <s v="Sin OC"/>
    <s v="Sin OC"/>
    <x v="1"/>
    <s v="OK"/>
    <s v="DAFYP#MS-ARCHIVOARCHIVO - ArchivoDAFYP#MS - Dirección de administración financiera y presupuestaria"/>
    <x v="1"/>
    <x v="0"/>
  </r>
  <r>
    <x v="1"/>
    <d v="2020-11-05T00:00:00"/>
    <x v="523"/>
    <x v="1"/>
    <s v="Programa de Consolidación de la Gestión centralizada en Salud - ARG/13/007 - PNUD"/>
    <s v="ARS"/>
    <n v="56628"/>
    <n v="56628"/>
    <s v="Programa de Consolidación de la Gestión centralizada en Salud - ARG/13/007 - PNUD"/>
    <x v="42"/>
    <x v="1"/>
    <s v="ARCHIVO - Archivo"/>
    <x v="1"/>
    <d v="2020-12-03T00:00:00"/>
    <n v="183"/>
    <n v="211"/>
    <s v="Sin OC"/>
    <s v="Sin OC"/>
    <x v="1"/>
    <s v="OK"/>
    <s v="DAFYP#MS-ARCHIVOARCHIVO - ArchivoDAFYP#MS - Dirección de administración financiera y presupuestaria"/>
    <x v="1"/>
    <x v="0"/>
  </r>
  <r>
    <x v="0"/>
    <d v="2020-11-06T00:00:00"/>
    <x v="524"/>
    <x v="1"/>
    <s v="80-0025-LPU18"/>
    <s v="ARS"/>
    <n v="1354023"/>
    <n v="1354023"/>
    <s v="80-1044-OC20"/>
    <x v="2"/>
    <x v="1"/>
    <s v="ARCHIVO - Archivo"/>
    <x v="1"/>
    <d v="2020-12-30T00:00:00"/>
    <n v="156"/>
    <n v="210"/>
    <s v="29.0.0.45.0"/>
    <n v="105233823.5"/>
    <x v="1"/>
    <s v="OK"/>
    <s v="DAFYP#MS-ARCHIVOARCHIVO - ArchivoDAFYP#MS - Dirección de administración financiera y presupuestaria"/>
    <x v="1"/>
    <x v="0"/>
  </r>
  <r>
    <x v="0"/>
    <d v="2020-11-06T00:00:00"/>
    <x v="525"/>
    <x v="1"/>
    <s v="80-0025-LPU18"/>
    <s v="ARS"/>
    <n v="2688000"/>
    <n v="2688000"/>
    <n v="0"/>
    <x v="2"/>
    <x v="1"/>
    <s v="ARCHIVO - Archivo"/>
    <x v="1"/>
    <d v="2020-12-10T00:00:00"/>
    <n v="176"/>
    <n v="210"/>
    <s v="29.0.0.45.0"/>
    <s v="Sin dato"/>
    <x v="1"/>
    <s v="OK"/>
    <s v="DAFYP#MS-ARCHIVOARCHIVO - ArchivoDAFYP#MS - Dirección de administración financiera y presupuestaria"/>
    <x v="1"/>
    <x v="0"/>
  </r>
  <r>
    <x v="0"/>
    <d v="2020-11-06T00:00:00"/>
    <x v="526"/>
    <x v="1"/>
    <s v="80-0025-LPU18"/>
    <s v="ARS"/>
    <n v="2179566.7200000002"/>
    <n v="2179566.7200000002"/>
    <s v="80-1126-OC19"/>
    <x v="2"/>
    <x v="1"/>
    <s v="ARCHIVO - Archivo"/>
    <x v="1"/>
    <d v="2020-12-02T00:00:00"/>
    <n v="184"/>
    <n v="210"/>
    <s v="29.0.0.45.0"/>
    <n v="319895731.44"/>
    <x v="1"/>
    <s v="OK"/>
    <s v="DAFYP#MS-ARCHIVOARCHIVO - ArchivoDAFYP#MS - Dirección de administración financiera y presupuestaria"/>
    <x v="1"/>
    <x v="0"/>
  </r>
  <r>
    <x v="0"/>
    <d v="2020-11-06T00:00:00"/>
    <x v="527"/>
    <x v="1"/>
    <s v="80-0025-LPU18"/>
    <s v="ARS"/>
    <n v="5654163.7599999998"/>
    <n v="5654163.7599999998"/>
    <s v="80-1044-oc20"/>
    <x v="2"/>
    <x v="1"/>
    <s v="ARCHIVO - Archivo"/>
    <x v="1"/>
    <d v="2020-12-02T00:00:00"/>
    <n v="184"/>
    <n v="210"/>
    <s v="29.0.0.45.0"/>
    <n v="105233823.5"/>
    <x v="1"/>
    <s v="OK"/>
    <s v="DAFYP#MS-ARCHIVOARCHIVO - ArchivoDAFYP#MS - Dirección de administración financiera y presupuestaria"/>
    <x v="1"/>
    <x v="0"/>
  </r>
  <r>
    <x v="0"/>
    <d v="2020-11-06T00:00:00"/>
    <x v="528"/>
    <x v="1"/>
    <s v="80-0025-LPU18"/>
    <s v="ARS"/>
    <n v="391725.55"/>
    <n v="391725.55"/>
    <s v="80-1044-OC20"/>
    <x v="2"/>
    <x v="1"/>
    <s v="ARCHIVO - Archivo"/>
    <x v="1"/>
    <d v="2020-12-03T00:00:00"/>
    <n v="183"/>
    <n v="210"/>
    <s v="29.0.0.45.0"/>
    <n v="105233823.5"/>
    <x v="1"/>
    <s v="OK"/>
    <s v="DAFYP#MS-ARCHIVOARCHIVO - ArchivoDAFYP#MS - Dirección de administración financiera y presupuestaria"/>
    <x v="1"/>
    <x v="0"/>
  </r>
  <r>
    <x v="0"/>
    <d v="2020-11-06T00:00:00"/>
    <x v="529"/>
    <x v="1"/>
    <s v="80-0025-LPU18"/>
    <s v="ARS"/>
    <n v="850082.44"/>
    <n v="850082.44"/>
    <n v="0"/>
    <x v="2"/>
    <x v="1"/>
    <s v="ARCHIVO - Archivo"/>
    <x v="1"/>
    <d v="2020-11-19T00:00:00"/>
    <n v="197"/>
    <n v="210"/>
    <s v="29.0.0.45.0"/>
    <s v="Sin dato"/>
    <x v="1"/>
    <s v="OK"/>
    <s v="DAFYP#MS-ARCHIVOARCHIVO - ArchivoDAFYP#MS - Dirección de administración financiera y presupuestaria"/>
    <x v="1"/>
    <x v="0"/>
  </r>
  <r>
    <x v="0"/>
    <d v="2020-11-09T00:00:00"/>
    <x v="530"/>
    <x v="1"/>
    <s v="80-0025-LPU18"/>
    <s v="ARS"/>
    <n v="2224216.5"/>
    <n v="2224216.5"/>
    <n v="0"/>
    <x v="1"/>
    <x v="1"/>
    <s v="ARCHIVO - Archivo"/>
    <x v="1"/>
    <d v="2020-11-26T00:00:00"/>
    <n v="190"/>
    <n v="207"/>
    <s v="29.0.0.45.0"/>
    <s v="Sin dato"/>
    <x v="1"/>
    <s v="OK"/>
    <s v="DAFYP#MS-ARCHIVOARCHIVO - ArchivoDAFYP#MS - Dirección de administración financiera y presupuestaria"/>
    <x v="1"/>
    <x v="0"/>
  </r>
  <r>
    <x v="0"/>
    <d v="2020-11-09T00:00:00"/>
    <x v="531"/>
    <x v="1"/>
    <s v="80-0025-LPU18"/>
    <s v="ARS"/>
    <n v="6607603.8399999999"/>
    <n v="6607603.8399999999"/>
    <s v="80-1044-oc20"/>
    <x v="2"/>
    <x v="1"/>
    <s v="ARCHIVO - Archivo"/>
    <x v="1"/>
    <d v="2020-12-02T00:00:00"/>
    <n v="184"/>
    <n v="207"/>
    <s v="29.0.0.45.0"/>
    <n v="105233823.5"/>
    <x v="1"/>
    <s v="OK"/>
    <s v="DAFYP#MS-ARCHIVOARCHIVO - ArchivoDAFYP#MS - Dirección de administración financiera y presupuestaria"/>
    <x v="1"/>
    <x v="0"/>
  </r>
  <r>
    <x v="0"/>
    <d v="2020-11-10T00:00:00"/>
    <x v="532"/>
    <x v="1"/>
    <s v="80-0025-LPU18"/>
    <s v="ARS"/>
    <n v="1752829.18"/>
    <n v="1752829.18"/>
    <n v="0"/>
    <x v="6"/>
    <x v="1"/>
    <s v="ARCHIVO - Archivo"/>
    <x v="1"/>
    <d v="2020-11-19T00:00:00"/>
    <n v="197"/>
    <n v="206"/>
    <s v="29.0.0.45.0"/>
    <s v="Sin dato"/>
    <x v="1"/>
    <s v="OK"/>
    <s v="DAFYP#MS-ARCHIVOARCHIVO - ArchivoDAFYP#MS - Dirección de administración financiera y presupuestaria"/>
    <x v="1"/>
    <x v="0"/>
  </r>
  <r>
    <x v="1"/>
    <d v="2020-11-11T00:00:00"/>
    <x v="533"/>
    <x v="1"/>
    <s v="Proyecto Apoyo a la Cobertura Universal de Salud Efectiva en Argentina (SUMAR) - 8853-AR - BIRF"/>
    <s v="ARS"/>
    <n v="9515890.6899999995"/>
    <n v="9515890.6899999995"/>
    <s v="Proyecto Apoyo a la Cobertura Universal de Salud Efectiva en Argentina (SUMAR) - 8853-AR - BIRF"/>
    <x v="43"/>
    <x v="1"/>
    <s v="ARCHIVO - Archivo"/>
    <x v="1"/>
    <d v="2021-01-06T00:00:00"/>
    <n v="149"/>
    <n v="205"/>
    <s v="Sin OC"/>
    <s v="Sin OC"/>
    <x v="1"/>
    <s v="OK"/>
    <s v="DAFYP#MS-ARCHIVOARCHIVO - ArchivoDAFYP#MS - Dirección de administración financiera y presupuestaria"/>
    <x v="1"/>
    <x v="0"/>
  </r>
  <r>
    <x v="1"/>
    <d v="2020-11-11T00:00:00"/>
    <x v="534"/>
    <x v="1"/>
    <s v="Proyecto Apoyo a la Cobertura Universal de Salud Efectiva en Argentina (SUMAR) - 8853-AR - BIRF"/>
    <n v="0"/>
    <n v="0"/>
    <n v="0"/>
    <s v="Proyecto Apoyo a la Cobertura Universal de Salud Efectiva en Argentina (SUMAR) - 8853-AR - BIRF"/>
    <x v="44"/>
    <x v="1"/>
    <s v="ARCHIVO - Archivo"/>
    <x v="1"/>
    <d v="2021-01-20T00:00:00"/>
    <n v="135"/>
    <n v="205"/>
    <s v="Sin OC"/>
    <s v="Sin OC"/>
    <x v="1"/>
    <s v="OK"/>
    <s v="DAFYP#MS-ARCHIVOARCHIVO - ArchivoDAFYP#MS - Dirección de administración financiera y presupuestaria"/>
    <x v="1"/>
    <x v="0"/>
  </r>
  <r>
    <x v="1"/>
    <d v="2020-11-11T00:00:00"/>
    <x v="535"/>
    <x v="1"/>
    <s v="Proyecto Protección de la Población Vulnerable contra las Enfermedades Crónicas no Transmisibles (PROTEGER) - 8508-AR - BIRF"/>
    <n v="0"/>
    <n v="0"/>
    <n v="0"/>
    <s v="Proyecto Protección de la Población Vulnerable contra las Enfermedades Crónicas no Transmisibles (PROTEGER) - 8508-AR - BIRF"/>
    <x v="44"/>
    <x v="1"/>
    <s v="ARCHIVO - Archivo"/>
    <x v="1"/>
    <d v="2021-01-20T00:00:00"/>
    <n v="135"/>
    <n v="205"/>
    <s v="Sin OC"/>
    <s v="Sin OC"/>
    <x v="1"/>
    <s v="OK"/>
    <s v="DAFYP#MS-ARCHIVOARCHIVO - ArchivoDAFYP#MS - Dirección de administración financiera y presupuestaria"/>
    <x v="1"/>
    <x v="0"/>
  </r>
  <r>
    <x v="1"/>
    <d v="2020-11-11T00:00:00"/>
    <x v="536"/>
    <x v="1"/>
    <s v="Programa Multifase de Atención Primaria a la Salud para el Manejo de Enfermedades Crónicas No Transmisibles. Segunda Operación - 3772/0C-AR - BID"/>
    <n v="0"/>
    <n v="0"/>
    <n v="0"/>
    <s v="Programa Multifase de Atención Primaria a la Salud para el Manejo de Enfermedades Crónicas No Transmisibles. Segunda Operación - 3772/0C-AR - BID"/>
    <x v="44"/>
    <x v="1"/>
    <s v="ARCHIVO - Archivo"/>
    <x v="1"/>
    <d v="2021-01-20T00:00:00"/>
    <n v="135"/>
    <n v="205"/>
    <s v="Sin OC"/>
    <s v="Sin OC"/>
    <x v="1"/>
    <s v="OK"/>
    <s v="DAFYP#MS-ARCHIVOARCHIVO - ArchivoDAFYP#MS - Dirección de administración financiera y presupuestaria"/>
    <x v="1"/>
    <x v="0"/>
  </r>
  <r>
    <x v="0"/>
    <d v="2020-11-11T00:00:00"/>
    <x v="537"/>
    <x v="1"/>
    <s v="80-0004-CDI18"/>
    <s v="ARS"/>
    <n v="641884.5"/>
    <n v="641884.5"/>
    <s v="80-1018-OC20"/>
    <x v="45"/>
    <x v="13"/>
    <s v="PVD - Privada"/>
    <x v="3"/>
    <d v="2021-05-03T00:00:00"/>
    <n v="32"/>
    <n v="205"/>
    <s v="17.0.0.48.0"/>
    <n v="641478.81999999995"/>
    <x v="2"/>
    <s v="OK"/>
    <s v="DCYT#MS-PVDPVD - PrivadaDCYT#MS - Dirección de contabilidad y tesorería"/>
    <x v="0"/>
    <x v="0"/>
  </r>
  <r>
    <x v="0"/>
    <d v="2020-11-12T00:00:00"/>
    <x v="538"/>
    <x v="1"/>
    <s v="80-0005-LPU18"/>
    <s v="ARS"/>
    <n v="576492.75"/>
    <n v="576492.75"/>
    <s v="80-1037-OC19"/>
    <x v="20"/>
    <x v="30"/>
    <s v="DESPACHO - Despacho"/>
    <x v="15"/>
    <d v="2021-05-31T00:00:00"/>
    <n v="4"/>
    <n v="204"/>
    <s v="21.0.0.2.0"/>
    <n v="6917913"/>
    <x v="0"/>
    <s v="OK"/>
    <s v="ALAPORTADESPACHO - DespachoSCS#MS - Secretaría de calidad en salud"/>
    <x v="0"/>
    <x v="1"/>
  </r>
  <r>
    <x v="0"/>
    <d v="2020-11-12T00:00:00"/>
    <x v="539"/>
    <x v="1"/>
    <s v="80-0026-LPU19"/>
    <s v="ARS"/>
    <n v="7590000"/>
    <n v="7590000"/>
    <s v="80-1013-OC20"/>
    <x v="17"/>
    <x v="31"/>
    <s v="CRD - Comisión de recepción definitiva"/>
    <x v="16"/>
    <d v="2021-04-24T00:00:00"/>
    <n v="41"/>
    <n v="204"/>
    <s v="17.0.0.44.0"/>
    <n v="152283000"/>
    <x v="7"/>
    <s v="OK"/>
    <s v="SGA#MS-CRDCRD - Comisión de recepción definitivaSGA#MS - Secretaría de gestión administrativa"/>
    <x v="0"/>
    <x v="0"/>
  </r>
  <r>
    <x v="0"/>
    <d v="2020-11-12T00:00:00"/>
    <x v="540"/>
    <x v="1"/>
    <s v="80-0025-LPU18"/>
    <s v="ARS"/>
    <n v="5371347.5999999996"/>
    <n v="5371347.5999999996"/>
    <n v="0"/>
    <x v="14"/>
    <x v="1"/>
    <s v="ARCHIVO - Archivo"/>
    <x v="1"/>
    <d v="2020-11-30T00:00:00"/>
    <n v="186"/>
    <n v="204"/>
    <s v="29.0.0.45.0"/>
    <s v="Sin dato"/>
    <x v="1"/>
    <s v="OK"/>
    <s v="DAFYP#MS-ARCHIVOARCHIVO - ArchivoDAFYP#MS - Dirección de administración financiera y presupuestaria"/>
    <x v="1"/>
    <x v="0"/>
  </r>
  <r>
    <x v="0"/>
    <d v="2020-11-12T00:00:00"/>
    <x v="541"/>
    <x v="1"/>
    <s v="80-0025-LPU18"/>
    <s v="ARS"/>
    <n v="5327007.5999999996"/>
    <n v="5327007.5999999996"/>
    <s v="80-1052-OC20"/>
    <x v="14"/>
    <x v="1"/>
    <s v="ARCHIVO - Archivo"/>
    <x v="1"/>
    <d v="2020-12-03T00:00:00"/>
    <n v="183"/>
    <n v="204"/>
    <s v="29.0.0.45.0"/>
    <n v="44171167.93"/>
    <x v="1"/>
    <s v="OK"/>
    <s v="DAFYP#MS-ARCHIVOARCHIVO - ArchivoDAFYP#MS - Dirección de administración financiera y presupuestaria"/>
    <x v="1"/>
    <x v="0"/>
  </r>
  <r>
    <x v="1"/>
    <d v="2020-11-13T00:00:00"/>
    <x v="542"/>
    <x v="1"/>
    <s v="Programa de Consolidación de la Gestión centralizada en Salud - ARG/13/007 - PNUD"/>
    <s v="ARS"/>
    <n v="140000"/>
    <n v="140000"/>
    <s v="Programa de Consolidación de la Gestión centralizada en Salud - ARG/13/007 - PNUD"/>
    <x v="37"/>
    <x v="1"/>
    <s v="ARCHIVO - Archivo"/>
    <x v="1"/>
    <d v="2020-12-22T00:00:00"/>
    <n v="164"/>
    <n v="203"/>
    <s v="Sin OC"/>
    <s v="Sin OC"/>
    <x v="1"/>
    <s v="OK"/>
    <s v="DAFYP#MS-ARCHIVOARCHIVO - ArchivoDAFYP#MS - Dirección de administración financiera y presupuestaria"/>
    <x v="1"/>
    <x v="0"/>
  </r>
  <r>
    <x v="1"/>
    <d v="2020-11-13T00:00:00"/>
    <x v="543"/>
    <x v="1"/>
    <s v="Proyecto de Respuesta Inmediata de Salud Pública en el Marco de la Pandemia COVID-19 para Contener, Controlar y Mitigar su Efecto en la Prestación de Servicios de Salud en Argentina - 5032/OC-AR - BID"/>
    <s v="ARS"/>
    <n v="940106.49"/>
    <n v="940106.49"/>
    <s v="Proyecto de Respuesta Inmediata de Salud Pública en el Marco de la Pandemia COVID-19 para Contener, Controlar y Mitigar su Efecto en la Prestación de Servicios de Salud en Argentina - 5032/OC-AR - BID"/>
    <x v="3"/>
    <x v="5"/>
    <s v="TESORERIA - Tesorería"/>
    <x v="4"/>
    <d v="2021-04-26T00:00:00"/>
    <n v="39"/>
    <n v="203"/>
    <s v="Sin OC"/>
    <s v="Sin OC"/>
    <x v="3"/>
    <s v="OK"/>
    <s v="LCOURREGESTESORERIA - TesoreríaDTYC#MS - Dirección de tesoreria y contabilidad"/>
    <x v="1"/>
    <x v="0"/>
  </r>
  <r>
    <x v="0"/>
    <d v="2020-11-13T00:00:00"/>
    <x v="544"/>
    <x v="1"/>
    <s v="80-0025-LPU18"/>
    <s v="ARS"/>
    <n v="6000048"/>
    <n v="6000048"/>
    <s v="80-1053-OC20"/>
    <x v="10"/>
    <x v="1"/>
    <s v="ARCHIVO - Archivo"/>
    <x v="1"/>
    <d v="2020-11-27T00:00:00"/>
    <n v="189"/>
    <n v="203"/>
    <s v="29.0.0.45.0"/>
    <n v="24511655.699999999"/>
    <x v="1"/>
    <s v="OK"/>
    <s v="DAFYP#MS-ARCHIVOARCHIVO - ArchivoDAFYP#MS - Dirección de administración financiera y presupuestaria"/>
    <x v="1"/>
    <x v="0"/>
  </r>
  <r>
    <x v="1"/>
    <d v="2020-11-13T00:00:00"/>
    <x v="545"/>
    <x v="1"/>
    <s v="Proyecto de Emergencia para la Prevención y Manejo de la Enfermedad por COVID-19 en la República Argentina - 9083-AR - BIRF"/>
    <s v="USD"/>
    <n v="234886.2"/>
    <n v="23488620"/>
    <s v="Proyecto de Emergencia para la Prevención y Manejo de la Enfermedad por COVID-19 en la República Argentina - 9083-AR - BIRF"/>
    <x v="26"/>
    <x v="1"/>
    <s v="ARCHIVO - Archivo"/>
    <x v="1"/>
    <d v="2021-01-05T00:00:00"/>
    <n v="150"/>
    <n v="203"/>
    <s v="Sin OC"/>
    <s v="Sin OC"/>
    <x v="1"/>
    <s v="OK"/>
    <s v="DAFYP#MS-ARCHIVOARCHIVO - ArchivoDAFYP#MS - Dirección de administración financiera y presupuestaria"/>
    <x v="1"/>
    <x v="0"/>
  </r>
  <r>
    <x v="0"/>
    <d v="2020-11-13T00:00:00"/>
    <x v="546"/>
    <x v="1"/>
    <s v="80-0025-LPU18"/>
    <s v="ARS"/>
    <n v="3157078.54"/>
    <n v="3157078.54"/>
    <s v="80-1131-OC19"/>
    <x v="1"/>
    <x v="1"/>
    <s v="ARCHIVO - Archivo"/>
    <x v="1"/>
    <d v="2020-12-02T00:00:00"/>
    <n v="184"/>
    <n v="203"/>
    <s v="29.0.0.45.0"/>
    <n v="278273634.87"/>
    <x v="1"/>
    <s v="OK"/>
    <s v="DAFYP#MS-ARCHIVOARCHIVO - ArchivoDAFYP#MS - Dirección de administración financiera y presupuestaria"/>
    <x v="1"/>
    <x v="0"/>
  </r>
  <r>
    <x v="1"/>
    <d v="2020-11-13T00:00:00"/>
    <x v="547"/>
    <x v="1"/>
    <s v="Proyecto de Emergencia para la Prevención y Manejo de la Enfermedad por COVID-19 en la República Argentina - 9083-AR - BIRF"/>
    <s v="USD"/>
    <n v="1372"/>
    <n v="137200"/>
    <s v="Proyecto de Emergencia para la Prevención y Manejo de la Enfermedad por COVID-19 en la República Argentina - 9083-AR - BIRF"/>
    <x v="26"/>
    <x v="1"/>
    <s v="ARCHIVO - Archivo"/>
    <x v="1"/>
    <d v="2021-02-05T00:00:00"/>
    <n v="119"/>
    <n v="203"/>
    <s v="Sin OC"/>
    <s v="Sin OC"/>
    <x v="1"/>
    <s v="OK"/>
    <s v="DAFYP#MS-ARCHIVOARCHIVO - ArchivoDAFYP#MS - Dirección de administración financiera y presupuestaria"/>
    <x v="1"/>
    <x v="0"/>
  </r>
  <r>
    <x v="0"/>
    <d v="2020-11-16T00:00:00"/>
    <x v="548"/>
    <x v="1"/>
    <s v="80-0025-LPU18"/>
    <s v="ARS"/>
    <n v="6335264.3200000003"/>
    <n v="6335264.3200000003"/>
    <s v="80-1131-OC19"/>
    <x v="1"/>
    <x v="1"/>
    <s v="ARCHIVO - Archivo"/>
    <x v="1"/>
    <d v="2020-12-14T00:00:00"/>
    <n v="172"/>
    <n v="200"/>
    <s v="29.0.0.45.0"/>
    <n v="278273634.87"/>
    <x v="1"/>
    <s v="OK"/>
    <s v="DAFYP#MS-ARCHIVOARCHIVO - ArchivoDAFYP#MS - Dirección de administración financiera y presupuestaria"/>
    <x v="1"/>
    <x v="0"/>
  </r>
  <r>
    <x v="0"/>
    <d v="2020-11-16T00:00:00"/>
    <x v="549"/>
    <x v="1"/>
    <s v="80-0025-LPU18"/>
    <s v="ARS"/>
    <n v="641626.65"/>
    <n v="641626.65"/>
    <n v="0"/>
    <x v="12"/>
    <x v="1"/>
    <s v="ARCHIVO - Archivo"/>
    <x v="1"/>
    <d v="2020-12-04T00:00:00"/>
    <n v="182"/>
    <n v="200"/>
    <s v="29.0.0.45.0"/>
    <s v="Sin dato"/>
    <x v="1"/>
    <s v="OK"/>
    <s v="DAFYP#MS-ARCHIVOARCHIVO - ArchivoDAFYP#MS - Dirección de administración financiera y presupuestaria"/>
    <x v="1"/>
    <x v="0"/>
  </r>
  <r>
    <x v="0"/>
    <d v="2020-11-16T00:00:00"/>
    <x v="550"/>
    <x v="1"/>
    <s v="80-0025-LPU18"/>
    <s v="ARS"/>
    <n v="2930189.85"/>
    <n v="2930189.85"/>
    <n v="0"/>
    <x v="12"/>
    <x v="1"/>
    <s v="ARCHIVO - Archivo"/>
    <x v="1"/>
    <d v="2020-12-04T00:00:00"/>
    <n v="182"/>
    <n v="200"/>
    <s v="29.0.0.45.0"/>
    <s v="Sin dato"/>
    <x v="1"/>
    <s v="OK"/>
    <s v="DAFYP#MS-ARCHIVOARCHIVO - ArchivoDAFYP#MS - Dirección de administración financiera y presupuestaria"/>
    <x v="1"/>
    <x v="0"/>
  </r>
  <r>
    <x v="1"/>
    <d v="2020-11-16T00:00:00"/>
    <x v="551"/>
    <x v="1"/>
    <s v="Programa de Consolidación de la Gestión centralizada en Salud - ARG/13/007 - PNUD"/>
    <s v="ARS"/>
    <n v="82051.5"/>
    <n v="82051.5"/>
    <s v="Programa de Consolidación de la Gestión centralizada en Salud - ARG/13/007 - PNUD"/>
    <x v="46"/>
    <x v="1"/>
    <s v="ARCHIVO - Archivo"/>
    <x v="1"/>
    <d v="2020-11-26T00:00:00"/>
    <n v="190"/>
    <n v="200"/>
    <s v="Sin OC"/>
    <s v="Sin OC"/>
    <x v="1"/>
    <s v="OK"/>
    <s v="DAFYP#MS-ARCHIVOARCHIVO - ArchivoDAFYP#MS - Dirección de administración financiera y presupuestaria"/>
    <x v="1"/>
    <x v="0"/>
  </r>
  <r>
    <x v="0"/>
    <d v="2020-11-16T00:00:00"/>
    <x v="552"/>
    <x v="1"/>
    <s v="80-0025-LPU18"/>
    <s v="ARS"/>
    <n v="524800"/>
    <n v="524800"/>
    <s v="80-1044-OC20"/>
    <x v="2"/>
    <x v="1"/>
    <s v="ARCHIVO - Archivo"/>
    <x v="1"/>
    <d v="2020-12-01T00:00:00"/>
    <n v="185"/>
    <n v="200"/>
    <s v="29.0.0.45.0"/>
    <n v="105233823.5"/>
    <x v="1"/>
    <s v="OK"/>
    <s v="DAFYP#MS-ARCHIVOARCHIVO - ArchivoDAFYP#MS - Dirección de administración financiera y presupuestaria"/>
    <x v="1"/>
    <x v="0"/>
  </r>
  <r>
    <x v="0"/>
    <d v="2020-11-16T00:00:00"/>
    <x v="553"/>
    <x v="1"/>
    <s v="80-0025-LPU18"/>
    <s v="ARS"/>
    <n v="1511662.4"/>
    <n v="1511662.4"/>
    <s v="80-1044-OC20"/>
    <x v="2"/>
    <x v="1"/>
    <s v="ARCHIVO - Archivo"/>
    <x v="1"/>
    <d v="2020-12-01T00:00:00"/>
    <n v="185"/>
    <n v="200"/>
    <s v="29.0.0.45.0"/>
    <n v="105233823.5"/>
    <x v="1"/>
    <s v="OK"/>
    <s v="DAFYP#MS-ARCHIVOARCHIVO - ArchivoDAFYP#MS - Dirección de administración financiera y presupuestaria"/>
    <x v="1"/>
    <x v="0"/>
  </r>
  <r>
    <x v="0"/>
    <d v="2020-11-16T00:00:00"/>
    <x v="554"/>
    <x v="1"/>
    <s v="80-0025-LPU18"/>
    <s v="ARS"/>
    <n v="793207.8"/>
    <n v="793207.8"/>
    <s v="80-1044-OC20"/>
    <x v="2"/>
    <x v="1"/>
    <s v="ARCHIVO - Archivo"/>
    <x v="1"/>
    <d v="2020-12-02T00:00:00"/>
    <n v="184"/>
    <n v="200"/>
    <s v="29.0.0.45.0"/>
    <n v="105233823.5"/>
    <x v="1"/>
    <s v="OK"/>
    <s v="DAFYP#MS-ARCHIVOARCHIVO - ArchivoDAFYP#MS - Dirección de administración financiera y presupuestaria"/>
    <x v="1"/>
    <x v="0"/>
  </r>
  <r>
    <x v="0"/>
    <d v="2020-11-17T00:00:00"/>
    <x v="555"/>
    <x v="1"/>
    <s v="80-0025-LPU18"/>
    <s v="ARS"/>
    <n v="1049896.9099999999"/>
    <n v="1049896.9099999999"/>
    <s v="80-1124-OC19"/>
    <x v="18"/>
    <x v="1"/>
    <s v="ARCHIVO - Archivo"/>
    <x v="1"/>
    <d v="2021-02-17T00:00:00"/>
    <n v="107"/>
    <n v="199"/>
    <s v="29.0.0.45.0"/>
    <n v="17582595.710000001"/>
    <x v="1"/>
    <s v="OK"/>
    <s v="DAFYP#MS-ARCHIVOARCHIVO - ArchivoDAFYP#MS - Dirección de administración financiera y presupuestaria"/>
    <x v="1"/>
    <x v="0"/>
  </r>
  <r>
    <x v="1"/>
    <d v="2020-11-18T00:00:00"/>
    <x v="556"/>
    <x v="1"/>
    <s v="Proyecto Apoyo a la Cobertura Universal de Salud Efectiva en Argentina (SUMAR) - 8853-AR - BIRF"/>
    <s v="ARS"/>
    <n v="6960322.7999999998"/>
    <n v="6960322.7999999998"/>
    <s v="Proyecto Apoyo a la Cobertura Universal de Salud Efectiva en Argentina (SUMAR) - 8853-AR - BIRF"/>
    <x v="47"/>
    <x v="1"/>
    <s v="ARCHIVO - Archivo"/>
    <x v="1"/>
    <d v="2021-01-19T00:00:00"/>
    <n v="136"/>
    <n v="198"/>
    <s v="Sin OC"/>
    <s v="Sin OC"/>
    <x v="1"/>
    <s v="OK"/>
    <s v="DAFYP#MS-ARCHIVOARCHIVO - ArchivoDAFYP#MS - Dirección de administración financiera y presupuestaria"/>
    <x v="1"/>
    <x v="0"/>
  </r>
  <r>
    <x v="1"/>
    <d v="2020-11-19T00:00:00"/>
    <x v="557"/>
    <x v="1"/>
    <s v="Programa Multifase de Atención Primaria a la Salud para el Manejo de Enfermedades Crónicas No Transmisibles. Segunda Operación - 3772/0C-AR - BID"/>
    <s v="USD"/>
    <n v="38536.949999999997"/>
    <n v="3853694.9999999995"/>
    <s v="Programa Multifase de Atención Primaria a la Salud para el Manejo de Enfermedades Crónicas No Transmisibles. Segunda Operación - 3772/0C-AR - BID"/>
    <x v="1"/>
    <x v="1"/>
    <s v="ARCHIVO - Archivo"/>
    <x v="1"/>
    <d v="2021-02-03T00:00:00"/>
    <n v="121"/>
    <n v="197"/>
    <s v="Sin OC"/>
    <s v="Sin OC"/>
    <x v="1"/>
    <s v="OK"/>
    <s v="DAFYP#MS-ARCHIVOARCHIVO - ArchivoDAFYP#MS - Dirección de administración financiera y presupuestaria"/>
    <x v="1"/>
    <x v="0"/>
  </r>
  <r>
    <x v="1"/>
    <d v="2020-11-19T00:00:00"/>
    <x v="558"/>
    <x v="1"/>
    <s v="Programa Multifase de Atención Primaria a la Salud para el Manejo de Enfermedades Crónicas No Transmisibles. Segunda Operación - 3772/0C-AR - BID"/>
    <s v="USD"/>
    <n v="42753.5"/>
    <n v="4275350"/>
    <s v="Programa Multifase de Atención Primaria a la Salud para el Manejo de Enfermedades Crónicas No Transmisibles. Segunda Operación - 3772/0C-AR - BID"/>
    <x v="1"/>
    <x v="1"/>
    <s v="ARCHIVO - Archivo"/>
    <x v="1"/>
    <d v="2021-02-03T00:00:00"/>
    <n v="121"/>
    <n v="197"/>
    <s v="Sin OC"/>
    <s v="Sin OC"/>
    <x v="1"/>
    <s v="OK"/>
    <s v="DAFYP#MS-ARCHIVOARCHIVO - ArchivoDAFYP#MS - Dirección de administración financiera y presupuestaria"/>
    <x v="1"/>
    <x v="0"/>
  </r>
  <r>
    <x v="1"/>
    <d v="2020-11-19T00:00:00"/>
    <x v="559"/>
    <x v="1"/>
    <s v="Programa Multifase de Atención Primaria a la Salud para el Manejo de Enfermedades Crónicas No Transmisibles. Segunda Operación - 3772/0C-AR - BID"/>
    <s v="ARS"/>
    <n v="3358200"/>
    <n v="3358200"/>
    <s v="Programa Multifase de Atención Primaria a la Salud para el Manejo de Enfermedades Crónicas No Transmisibles. Segunda Operación - 3772/0C-AR - BID"/>
    <x v="22"/>
    <x v="1"/>
    <s v="ARCHIVO - Archivo"/>
    <x v="1"/>
    <d v="2021-01-11T00:00:00"/>
    <n v="144"/>
    <n v="197"/>
    <s v="Sin OC"/>
    <s v="Sin OC"/>
    <x v="1"/>
    <s v="OK"/>
    <s v="DAFYP#MS-ARCHIVOARCHIVO - ArchivoDAFYP#MS - Dirección de administración financiera y presupuestaria"/>
    <x v="1"/>
    <x v="0"/>
  </r>
  <r>
    <x v="0"/>
    <d v="2020-11-19T00:00:00"/>
    <x v="560"/>
    <x v="1"/>
    <s v="80-0025-LPU18"/>
    <s v="ARS"/>
    <n v="17894000"/>
    <n v="17894000"/>
    <s v="80-1130-OC19"/>
    <x v="48"/>
    <x v="1"/>
    <s v="ARCHIVO - Archivo"/>
    <x v="1"/>
    <d v="2020-12-16T00:00:00"/>
    <n v="170"/>
    <n v="197"/>
    <s v="29.0.0.45.0"/>
    <n v="213323176.56999999"/>
    <x v="1"/>
    <s v="OK"/>
    <s v="DAFYP#MS-ARCHIVOARCHIVO - ArchivoDAFYP#MS - Dirección de administración financiera y presupuestaria"/>
    <x v="1"/>
    <x v="0"/>
  </r>
  <r>
    <x v="0"/>
    <d v="2020-11-19T00:00:00"/>
    <x v="561"/>
    <x v="1"/>
    <s v="80-0042-DCI18"/>
    <s v="ARS"/>
    <n v="2859.42"/>
    <n v="2859.42"/>
    <s v="80-1138-OC19"/>
    <x v="22"/>
    <x v="6"/>
    <s v="USAMENDOZA - Unidad sanitaria mendoza"/>
    <x v="5"/>
    <d v="2021-05-04T00:00:00"/>
    <n v="31"/>
    <n v="197"/>
    <s v="Sin dato"/>
    <n v="14400"/>
    <x v="0"/>
    <s v="OK"/>
    <s v="PLALANNEUSAMENDOZA - Unidad sanitaria mendozaDSFYTT#MS - Dirección de sanidad de fronteras y terminales de transporte"/>
    <x v="0"/>
    <x v="0"/>
  </r>
  <r>
    <x v="0"/>
    <d v="2020-11-19T00:00:00"/>
    <x v="562"/>
    <x v="1"/>
    <s v="80-0042-DCI18"/>
    <s v="ARS"/>
    <n v="22954.84"/>
    <n v="22954.84"/>
    <s v="80-1138-OC19"/>
    <x v="22"/>
    <x v="6"/>
    <s v="USAMENDOZA - Unidad sanitaria mendoza"/>
    <x v="5"/>
    <d v="2021-05-04T00:00:00"/>
    <n v="31"/>
    <n v="197"/>
    <s v="Sin dato"/>
    <n v="14400"/>
    <x v="0"/>
    <s v="OK"/>
    <s v="PLALANNEUSAMENDOZA - Unidad sanitaria mendozaDSFYTT#MS - Dirección de sanidad de fronteras y terminales de transporte"/>
    <x v="0"/>
    <x v="0"/>
  </r>
  <r>
    <x v="0"/>
    <d v="2020-11-19T00:00:00"/>
    <x v="563"/>
    <x v="1"/>
    <s v="80-0042-DCI18"/>
    <s v="ARS"/>
    <n v="16770.599999999999"/>
    <n v="16770.599999999999"/>
    <s v="80-1138-OC19"/>
    <x v="49"/>
    <x v="6"/>
    <s v="USAMENDOZA - Unidad sanitaria mendoza"/>
    <x v="5"/>
    <d v="2021-05-04T00:00:00"/>
    <n v="31"/>
    <n v="197"/>
    <s v="Sin dato"/>
    <n v="14400"/>
    <x v="0"/>
    <s v="OK"/>
    <s v="PLALANNEUSAMENDOZA - Unidad sanitaria mendozaDSFYTT#MS - Dirección de sanidad de fronteras y terminales de transporte"/>
    <x v="0"/>
    <x v="0"/>
  </r>
  <r>
    <x v="0"/>
    <d v="2020-11-19T00:00:00"/>
    <x v="564"/>
    <x v="1"/>
    <s v="80-0042-DCI18"/>
    <s v="ARS"/>
    <n v="4360356"/>
    <n v="4360356"/>
    <s v="80-1138-OC19"/>
    <x v="49"/>
    <x v="6"/>
    <s v="USAMENDOZA - Unidad sanitaria mendoza"/>
    <x v="5"/>
    <d v="2021-05-04T00:00:00"/>
    <n v="31"/>
    <n v="197"/>
    <s v="Sin dato"/>
    <n v="14400"/>
    <x v="0"/>
    <s v="OK"/>
    <s v="PLALANNEUSAMENDOZA - Unidad sanitaria mendozaDSFYTT#MS - Dirección de sanidad de fronteras y terminales de transporte"/>
    <x v="0"/>
    <x v="0"/>
  </r>
  <r>
    <x v="0"/>
    <d v="2020-11-19T00:00:00"/>
    <x v="565"/>
    <x v="1"/>
    <s v="80-0042-DCI18"/>
    <s v="ARS"/>
    <n v="6330244.4000000004"/>
    <n v="6330244.4000000004"/>
    <s v="80-1138-OC19"/>
    <x v="13"/>
    <x v="6"/>
    <s v="USAMENDOZA - Unidad sanitaria mendoza"/>
    <x v="5"/>
    <d v="2021-05-04T00:00:00"/>
    <n v="31"/>
    <n v="197"/>
    <s v="Sin dato"/>
    <n v="14400"/>
    <x v="0"/>
    <s v="OK"/>
    <s v="PLALANNEUSAMENDOZA - Unidad sanitaria mendozaDSFYTT#MS - Dirección de sanidad de fronteras y terminales de transporte"/>
    <x v="0"/>
    <x v="0"/>
  </r>
  <r>
    <x v="0"/>
    <d v="2020-11-19T00:00:00"/>
    <x v="566"/>
    <x v="1"/>
    <s v="80-0042-DCI18"/>
    <s v="ARS"/>
    <n v="791440"/>
    <n v="791440"/>
    <s v="80-1138-OC19"/>
    <x v="50"/>
    <x v="6"/>
    <s v="USAMENDOZA - Unidad sanitaria mendoza"/>
    <x v="5"/>
    <d v="2021-05-04T00:00:00"/>
    <n v="31"/>
    <n v="197"/>
    <s v="Sin dato"/>
    <n v="14400"/>
    <x v="0"/>
    <s v="OK"/>
    <s v="PLALANNEUSAMENDOZA - Unidad sanitaria mendozaDSFYTT#MS - Dirección de sanidad de fronteras y terminales de transporte"/>
    <x v="0"/>
    <x v="0"/>
  </r>
  <r>
    <x v="0"/>
    <d v="2020-11-19T00:00:00"/>
    <x v="567"/>
    <x v="1"/>
    <s v="80-0042-DCI18"/>
    <s v="ARS"/>
    <n v="791440"/>
    <n v="791440"/>
    <s v="80-1138-OC19"/>
    <x v="50"/>
    <x v="6"/>
    <s v="USAMENDOZA - Unidad sanitaria mendoza"/>
    <x v="5"/>
    <d v="2021-05-04T00:00:00"/>
    <n v="31"/>
    <n v="197"/>
    <s v="Sin dato"/>
    <n v="14400"/>
    <x v="0"/>
    <s v="OK"/>
    <s v="PLALANNEUSAMENDOZA - Unidad sanitaria mendozaDSFYTT#MS - Dirección de sanidad de fronteras y terminales de transporte"/>
    <x v="0"/>
    <x v="0"/>
  </r>
  <r>
    <x v="0"/>
    <d v="2020-11-20T00:00:00"/>
    <x v="568"/>
    <x v="1"/>
    <s v="80-0025-LPU18"/>
    <s v="ARS"/>
    <n v="7733477.1399999997"/>
    <n v="7733477.1399999997"/>
    <s v="80-1041-OC20"/>
    <x v="22"/>
    <x v="1"/>
    <s v="ARCHIVO - Archivo"/>
    <x v="1"/>
    <d v="2020-12-14T00:00:00"/>
    <n v="172"/>
    <n v="196"/>
    <s v="29.0.0.45.0"/>
    <n v="8057969.7400000002"/>
    <x v="1"/>
    <s v="OK"/>
    <s v="DAFYP#MS-ARCHIVOARCHIVO - ArchivoDAFYP#MS - Dirección de administración financiera y presupuestaria"/>
    <x v="1"/>
    <x v="0"/>
  </r>
  <r>
    <x v="0"/>
    <d v="2020-11-20T00:00:00"/>
    <x v="569"/>
    <x v="1"/>
    <s v="80-0025-LPU18"/>
    <s v="ARS"/>
    <n v="3424862.14"/>
    <n v="3424862.14"/>
    <s v="80-1041-OC20"/>
    <x v="22"/>
    <x v="1"/>
    <s v="ARCHIVO - Archivo"/>
    <x v="1"/>
    <d v="2020-12-10T00:00:00"/>
    <n v="176"/>
    <n v="196"/>
    <s v="29.0.0.45.0"/>
    <n v="8057969.7400000002"/>
    <x v="1"/>
    <s v="OK"/>
    <s v="DAFYP#MS-ARCHIVOARCHIVO - ArchivoDAFYP#MS - Dirección de administración financiera y presupuestaria"/>
    <x v="1"/>
    <x v="0"/>
  </r>
  <r>
    <x v="0"/>
    <d v="2020-11-20T00:00:00"/>
    <x v="570"/>
    <x v="1"/>
    <s v="80-0025-LPU18"/>
    <s v="ARS"/>
    <n v="5962512.75"/>
    <n v="5962512.75"/>
    <s v="80-1198-CON20"/>
    <x v="22"/>
    <x v="1"/>
    <s v="ARCHIVO - Archivo"/>
    <x v="1"/>
    <d v="2020-12-18T00:00:00"/>
    <n v="168"/>
    <n v="196"/>
    <s v="29.0.0.45.0"/>
    <n v="689171613"/>
    <x v="1"/>
    <s v="OK"/>
    <s v="DAFYP#MS-ARCHIVOARCHIVO - ArchivoDAFYP#MS - Dirección de administración financiera y presupuestaria"/>
    <x v="1"/>
    <x v="0"/>
  </r>
  <r>
    <x v="0"/>
    <d v="2020-11-21T00:00:00"/>
    <x v="571"/>
    <x v="1"/>
    <s v="80-0028-CDI17"/>
    <s v="ARS"/>
    <n v="1570708.76"/>
    <n v="1570708.76"/>
    <s v="80-1000-CON18"/>
    <x v="22"/>
    <x v="17"/>
    <s v="DESPACHO_DGA - Despacho - dirección general de administración"/>
    <x v="6"/>
    <d v="2021-05-28T00:00:00"/>
    <n v="7"/>
    <n v="195"/>
    <s v="29.0.0.5.0"/>
    <n v="473612041.07999998"/>
    <x v="4"/>
    <s v="OK"/>
    <s v="RUYVALDOVINOSDESPACHO_DGA - Despacho - dirección general de administraciónDGA#MS - Dirección general de administración"/>
    <x v="0"/>
    <x v="1"/>
  </r>
  <r>
    <x v="1"/>
    <d v="2020-11-24T00:00:00"/>
    <x v="572"/>
    <x v="1"/>
    <s v="Proyecto de Respuesta Inmediata de Salud Pública en el Marco de la Pandemia COVID-19 para Contener, Controlar y Mitigar su Efecto en la Prestación de Servicios de Salud en Argentina - 5032/OC-AR - BID"/>
    <s v="ARS"/>
    <n v="12268714.470000001"/>
    <n v="12268714.470000001"/>
    <s v="Proyecto de Respuesta Inmediata de Salud Pública en el Marco de la Pandemia COVID-19 para Contener, Controlar y Mitigar su Efecto en la Prestación de Servicios de Salud en Argentina - 5032/OC-AR - BID"/>
    <x v="3"/>
    <x v="2"/>
    <s v="PVD - Pvd dirección de sumarios"/>
    <x v="2"/>
    <d v="2021-05-27T00:00:00"/>
    <n v="8"/>
    <n v="192"/>
    <s v="Sin OC"/>
    <s v="Sin OC"/>
    <x v="0"/>
    <s v="OK"/>
    <s v="SSOARESPVD - Pvd dirección de sumariosDIRAYS#MS - Dirección de integridad, responsabilidad administrativa y sumarios"/>
    <x v="0"/>
    <x v="1"/>
  </r>
  <r>
    <x v="1"/>
    <d v="2020-11-24T00:00:00"/>
    <x v="573"/>
    <x v="1"/>
    <s v="Programa Multifase de Atención Primaria a la Salud para el Manejo de Enfermedades Crónicas No Transmisibles. Segunda Operación - 3772/0C-AR - BID"/>
    <s v="USD"/>
    <n v="33203.589999999997"/>
    <n v="3320358.9999999995"/>
    <s v="Programa Multifase de Atención Primaria a la Salud para el Manejo de Enfermedades Crónicas No Transmisibles. Segunda Operación - 3772/0C-AR - BID"/>
    <x v="29"/>
    <x v="1"/>
    <s v="ARCHIVO - Archivo"/>
    <x v="1"/>
    <d v="2021-02-03T00:00:00"/>
    <n v="121"/>
    <n v="192"/>
    <s v="Sin OC"/>
    <s v="Sin OC"/>
    <x v="1"/>
    <s v="OK"/>
    <s v="DAFYP#MS-ARCHIVOARCHIVO - ArchivoDAFYP#MS - Dirección de administración financiera y presupuestaria"/>
    <x v="1"/>
    <x v="0"/>
  </r>
  <r>
    <x v="1"/>
    <d v="2020-11-24T00:00:00"/>
    <x v="574"/>
    <x v="1"/>
    <s v="Programa de Consolidación de la Gestión centralizada en Salud - ARG/13/007 - PNUD"/>
    <s v="ARS"/>
    <n v="56628"/>
    <n v="56628"/>
    <s v="Programa de Consolidación de la Gestión centralizada en Salud - ARG/13/007 - PNUD"/>
    <x v="42"/>
    <x v="1"/>
    <s v="ARCHIVO - Archivo"/>
    <x v="1"/>
    <d v="2020-12-03T00:00:00"/>
    <n v="183"/>
    <n v="192"/>
    <s v="Sin OC"/>
    <s v="Sin OC"/>
    <x v="1"/>
    <s v="OK"/>
    <s v="DAFYP#MS-ARCHIVOARCHIVO - ArchivoDAFYP#MS - Dirección de administración financiera y presupuestaria"/>
    <x v="1"/>
    <x v="0"/>
  </r>
  <r>
    <x v="0"/>
    <d v="2020-11-24T00:00:00"/>
    <x v="575"/>
    <x v="1"/>
    <s v="80-0025-LPU18"/>
    <s v="ARS"/>
    <n v="6831240"/>
    <n v="6831240"/>
    <s v="80-1131-OC19"/>
    <x v="51"/>
    <x v="1"/>
    <s v="ARCHIVO - Archivo"/>
    <x v="1"/>
    <d v="2020-12-23T00:00:00"/>
    <n v="163"/>
    <n v="192"/>
    <s v="29.0.0.45.0"/>
    <n v="278273634.87"/>
    <x v="1"/>
    <s v="OK"/>
    <s v="DAFYP#MS-ARCHIVOARCHIVO - ArchivoDAFYP#MS - Dirección de administración financiera y presupuestaria"/>
    <x v="1"/>
    <x v="0"/>
  </r>
  <r>
    <x v="0"/>
    <d v="2020-11-24T00:00:00"/>
    <x v="576"/>
    <x v="1"/>
    <s v="80-0025-LPU18"/>
    <s v="ARS"/>
    <n v="6831240"/>
    <n v="6831240"/>
    <s v="80-1131-OC19"/>
    <x v="51"/>
    <x v="1"/>
    <s v="ARCHIVO - Archivo"/>
    <x v="1"/>
    <d v="2020-12-28T00:00:00"/>
    <n v="158"/>
    <n v="192"/>
    <s v="29.0.0.45.0"/>
    <n v="278273634.87"/>
    <x v="1"/>
    <s v="OK"/>
    <s v="DAFYP#MS-ARCHIVOARCHIVO - ArchivoDAFYP#MS - Dirección de administración financiera y presupuestaria"/>
    <x v="1"/>
    <x v="0"/>
  </r>
  <r>
    <x v="0"/>
    <d v="2020-11-25T00:00:00"/>
    <x v="577"/>
    <x v="1"/>
    <s v="80-0028-CDI17"/>
    <s v="ARS"/>
    <n v="1200"/>
    <n v="1200"/>
    <s v="80-1000-CON18"/>
    <x v="7"/>
    <x v="17"/>
    <s v="DESPACHO_DGA - Despacho - dirección general de administración"/>
    <x v="6"/>
    <d v="2021-05-28T00:00:00"/>
    <n v="7"/>
    <n v="191"/>
    <s v="29.0.0.5.0"/>
    <n v="473612041.07999998"/>
    <x v="4"/>
    <s v="OK"/>
    <s v="RUYVALDOVINOSDESPACHO_DGA - Despacho - dirección general de administraciónDGA#MS - Dirección general de administración"/>
    <x v="0"/>
    <x v="1"/>
  </r>
  <r>
    <x v="0"/>
    <d v="2020-11-25T00:00:00"/>
    <x v="578"/>
    <x v="1"/>
    <s v="80-0025-LPU18"/>
    <s v="ARS"/>
    <n v="1200"/>
    <n v="1200"/>
    <s v="80-1130-OC19"/>
    <x v="7"/>
    <x v="1"/>
    <s v="ARCHIVO - Archivo"/>
    <x v="1"/>
    <d v="2020-12-14T00:00:00"/>
    <n v="172"/>
    <n v="191"/>
    <s v="29.0.0.45.0"/>
    <n v="213323176.56999999"/>
    <x v="1"/>
    <s v="OK"/>
    <s v="DAFYP#MS-ARCHIVOARCHIVO - ArchivoDAFYP#MS - Dirección de administración financiera y presupuestaria"/>
    <x v="1"/>
    <x v="0"/>
  </r>
  <r>
    <x v="1"/>
    <d v="2020-11-26T00:00:00"/>
    <x v="579"/>
    <x v="1"/>
    <s v="Proyecto de Respuesta Inmediata de Salud Pública en el Marco de la Pandemia COVID-19 para Contener, Controlar y Mitigar su Efecto en la Prestación de Servicios de Salud en Argentina - 5032/OC-AR - BID"/>
    <s v="ARS"/>
    <n v="2732410.4"/>
    <n v="2732410.4"/>
    <s v="Proyecto de Respuesta Inmediata de Salud Pública en el Marco de la Pandemia COVID-19 para Contener, Controlar y Mitigar su Efecto en la Prestación de Servicios de Salud en Argentina - 5032/OC-AR - BID"/>
    <x v="3"/>
    <x v="32"/>
    <s v="ADMINISTRACION - Administracion"/>
    <x v="17"/>
    <d v="2021-03-25T00:00:00"/>
    <n v="71"/>
    <n v="190"/>
    <s v="Sin OC"/>
    <s v="Sin OC"/>
    <x v="0"/>
    <s v="OK"/>
    <s v="MMORANDOADMINISTRACION - AdministracionDCEI#MS - Dirección de control de enfermedades inmunoprevenibles"/>
    <x v="0"/>
    <x v="0"/>
  </r>
  <r>
    <x v="1"/>
    <d v="2020-11-26T00:00:00"/>
    <x v="580"/>
    <x v="1"/>
    <s v="Apoyo al Plan Nacional de Prevención y Reducción del Embarazo No Intencional en la Adolescencia - ARG/17/001 - PNUD"/>
    <s v="ARS"/>
    <n v="150000"/>
    <n v="150000"/>
    <s v="Apoyo al Plan Nacional de Prevención y Reducción del Embarazo No Intencional en la Adolescencia - ARG/17/001 - PNUD"/>
    <x v="52"/>
    <x v="1"/>
    <s v="ARCHIVO - Archivo"/>
    <x v="1"/>
    <d v="2021-01-12T00:00:00"/>
    <n v="143"/>
    <n v="190"/>
    <s v="Sin OC"/>
    <s v="Sin OC"/>
    <x v="1"/>
    <s v="OK"/>
    <s v="DAFYP#MS-ARCHIVOARCHIVO - ArchivoDAFYP#MS - Dirección de administración financiera y presupuestaria"/>
    <x v="1"/>
    <x v="0"/>
  </r>
  <r>
    <x v="1"/>
    <d v="2020-11-26T00:00:00"/>
    <x v="581"/>
    <x v="1"/>
    <s v="Proyecto Apoyo a la Cobertura Universal de Salud Efectiva en Argentina (SUMAR) - 8853-AR - BIRF"/>
    <n v="0"/>
    <n v="0"/>
    <n v="0"/>
    <s v="Proyecto Apoyo a la Cobertura Universal de Salud Efectiva en Argentina (SUMAR) - 8853-AR - BIRF"/>
    <x v="44"/>
    <x v="1"/>
    <s v="ARCHIVO - Archivo"/>
    <x v="1"/>
    <d v="2021-01-20T00:00:00"/>
    <n v="135"/>
    <n v="190"/>
    <s v="Sin OC"/>
    <s v="Sin OC"/>
    <x v="1"/>
    <s v="OK"/>
    <s v="DAFYP#MS-ARCHIVOARCHIVO - ArchivoDAFYP#MS - Dirección de administración financiera y presupuestaria"/>
    <x v="1"/>
    <x v="0"/>
  </r>
  <r>
    <x v="1"/>
    <d v="2020-11-26T00:00:00"/>
    <x v="582"/>
    <x v="1"/>
    <s v="Proyecto Protección de la Población Vulnerable contra las Enfermedades Crónicas no Transmisibles (PROTEGER) - 8508-AR - BIRF"/>
    <n v="0"/>
    <n v="0"/>
    <n v="0"/>
    <s v="Proyecto Protección de la Población Vulnerable contra las Enfermedades Crónicas no Transmisibles (PROTEGER) - 8508-AR - BIRF"/>
    <x v="44"/>
    <x v="1"/>
    <s v="ARCHIVO - Archivo"/>
    <x v="1"/>
    <d v="2021-01-20T00:00:00"/>
    <n v="135"/>
    <n v="190"/>
    <s v="Sin OC"/>
    <s v="Sin OC"/>
    <x v="1"/>
    <s v="OK"/>
    <s v="DAFYP#MS-ARCHIVOARCHIVO - ArchivoDAFYP#MS - Dirección de administración financiera y presupuestaria"/>
    <x v="1"/>
    <x v="0"/>
  </r>
  <r>
    <x v="1"/>
    <d v="2020-11-26T00:00:00"/>
    <x v="583"/>
    <x v="1"/>
    <s v="Programa Multifase de Atención Primaria a la Salud para el Manejo de Enfermedades Crónicas No Transmisibles. Segunda Operación - 3772/0C-AR - BID"/>
    <s v="ARS"/>
    <n v="21000"/>
    <n v="21000"/>
    <s v="Programa Multifase de Atención Primaria a la Salud para el Manejo de Enfermedades Crónicas No Transmisibles. Segunda Operación - 3772/0C-AR - BID"/>
    <x v="44"/>
    <x v="1"/>
    <s v="ARCHIVO - Archivo"/>
    <x v="1"/>
    <d v="2021-01-11T00:00:00"/>
    <n v="144"/>
    <n v="190"/>
    <s v="Sin OC"/>
    <s v="Sin OC"/>
    <x v="1"/>
    <s v="OK"/>
    <s v="DAFYP#MS-ARCHIVOARCHIVO - ArchivoDAFYP#MS - Dirección de administración financiera y presupuestaria"/>
    <x v="1"/>
    <x v="0"/>
  </r>
  <r>
    <x v="1"/>
    <d v="2020-11-27T00:00:00"/>
    <x v="584"/>
    <x v="1"/>
    <s v="Programa de Consolidación de la Gestión centralizada en Salud - ARG/13/007 - PNUD"/>
    <s v="ARS"/>
    <n v="6965.64"/>
    <n v="6965.64"/>
    <s v="Programa de Consolidación de la Gestión centralizada en Salud - ARG/13/007 - PNUD"/>
    <x v="30"/>
    <x v="1"/>
    <s v="ARCHIVO - Archivo"/>
    <x v="1"/>
    <d v="2020-12-21T00:00:00"/>
    <n v="165"/>
    <n v="189"/>
    <s v="Sin OC"/>
    <s v="Sin OC"/>
    <x v="1"/>
    <s v="OK"/>
    <s v="DAFYP#MS-ARCHIVOARCHIVO - ArchivoDAFYP#MS - Dirección de administración financiera y presupuestaria"/>
    <x v="1"/>
    <x v="0"/>
  </r>
  <r>
    <x v="1"/>
    <d v="2020-11-27T00:00:00"/>
    <x v="585"/>
    <x v="1"/>
    <s v="Proyecto de Emergencia para la Prevención y Manejo de la Enfermedad por COVID-19 en la República Argentina - 9083-AR - BIRF"/>
    <s v="USD"/>
    <n v="187.4"/>
    <n v="18740"/>
    <s v="Proyecto de Emergencia para la Prevención y Manejo de la Enfermedad por COVID-19 en la República Argentina - 9083-AR - BIRF"/>
    <x v="26"/>
    <x v="33"/>
    <s v="CUENTASAPAGAR - Cuentas a pagar"/>
    <x v="1"/>
    <d v="2020-12-22T00:00:00"/>
    <n v="164"/>
    <n v="189"/>
    <s v="Sin OC"/>
    <s v="Sin OC"/>
    <x v="1"/>
    <s v="OK"/>
    <s v="ATILIOACUNACUENTASAPAGAR - Cuentas a pagarDAFYP#MS - Dirección de administración financiera y presupuestaria"/>
    <x v="0"/>
    <x v="0"/>
  </r>
  <r>
    <x v="0"/>
    <d v="2020-11-27T00:00:00"/>
    <x v="586"/>
    <x v="2"/>
    <s v="80-0025-LPU18"/>
    <s v="ARS"/>
    <n v="780.3"/>
    <n v="780.3"/>
    <s v="80-1053-oc20"/>
    <x v="10"/>
    <x v="1"/>
    <s v="ARCHIVO - Archivo"/>
    <x v="1"/>
    <d v="2020-12-16T00:00:00"/>
    <n v="170"/>
    <n v="189"/>
    <s v="29.0.0.45.0"/>
    <n v="24511655.699999999"/>
    <x v="1"/>
    <s v="OK"/>
    <s v="DAFYP#MS-ARCHIVOARCHIVO - ArchivoDAFYP#MS - Dirección de administración financiera y presupuestaria"/>
    <x v="1"/>
    <x v="0"/>
  </r>
  <r>
    <x v="0"/>
    <d v="2020-11-27T00:00:00"/>
    <x v="587"/>
    <x v="1"/>
    <s v="80-0025-LPU18"/>
    <s v="ARS"/>
    <n v="628693.38"/>
    <n v="628693.38"/>
    <s v="80-1041-OC20"/>
    <x v="9"/>
    <x v="1"/>
    <s v="ARCHIVO - Archivo"/>
    <x v="1"/>
    <d v="2020-12-14T00:00:00"/>
    <n v="172"/>
    <n v="189"/>
    <s v="29.0.0.45.0"/>
    <n v="8057969.7400000002"/>
    <x v="1"/>
    <s v="OK"/>
    <s v="DAFYP#MS-ARCHIVOARCHIVO - ArchivoDAFYP#MS - Dirección de administración financiera y presupuestaria"/>
    <x v="1"/>
    <x v="0"/>
  </r>
  <r>
    <x v="0"/>
    <d v="2020-11-27T00:00:00"/>
    <x v="588"/>
    <x v="1"/>
    <s v="80-0025-LPU18"/>
    <s v="ARS"/>
    <n v="356832"/>
    <n v="356832"/>
    <s v="80-1041-OC20"/>
    <x v="9"/>
    <x v="1"/>
    <s v="ARCHIVO - Archivo"/>
    <x v="1"/>
    <d v="2020-12-14T00:00:00"/>
    <n v="172"/>
    <n v="189"/>
    <s v="29.0.0.45.0"/>
    <n v="8057969.7400000002"/>
    <x v="1"/>
    <s v="OK"/>
    <s v="DAFYP#MS-ARCHIVOARCHIVO - ArchivoDAFYP#MS - Dirección de administración financiera y presupuestaria"/>
    <x v="1"/>
    <x v="0"/>
  </r>
  <r>
    <x v="0"/>
    <d v="2020-11-27T00:00:00"/>
    <x v="589"/>
    <x v="1"/>
    <s v="80-0025-LPU18"/>
    <s v="ARS"/>
    <n v="713664"/>
    <n v="713664"/>
    <s v="80-1041-OC20"/>
    <x v="9"/>
    <x v="1"/>
    <s v="ARCHIVO - Archivo"/>
    <x v="1"/>
    <d v="2020-12-22T00:00:00"/>
    <n v="164"/>
    <n v="189"/>
    <s v="29.0.0.45.0"/>
    <n v="8057969.7400000002"/>
    <x v="1"/>
    <s v="OK"/>
    <s v="DAFYP#MS-ARCHIVOARCHIVO - ArchivoDAFYP#MS - Dirección de administración financiera y presupuestaria"/>
    <x v="1"/>
    <x v="0"/>
  </r>
  <r>
    <x v="0"/>
    <d v="2020-11-27T00:00:00"/>
    <x v="590"/>
    <x v="1"/>
    <s v="80-0025-LPU18"/>
    <s v="ARS"/>
    <n v="640067.4"/>
    <n v="640067.4"/>
    <s v="80-1041-OC20"/>
    <x v="9"/>
    <x v="1"/>
    <s v="ARCHIVO - Archivo"/>
    <x v="1"/>
    <d v="2020-12-22T00:00:00"/>
    <n v="164"/>
    <n v="189"/>
    <s v="29.0.0.45.0"/>
    <n v="8057969.7400000002"/>
    <x v="1"/>
    <s v="OK"/>
    <s v="DAFYP#MS-ARCHIVOARCHIVO - ArchivoDAFYP#MS - Dirección de administración financiera y presupuestaria"/>
    <x v="1"/>
    <x v="0"/>
  </r>
  <r>
    <x v="0"/>
    <d v="2020-11-27T00:00:00"/>
    <x v="591"/>
    <x v="1"/>
    <s v="80-0025-LPU18"/>
    <s v="ARS"/>
    <n v="713664"/>
    <n v="713664"/>
    <s v="80-1041-OC20"/>
    <x v="9"/>
    <x v="1"/>
    <s v="ARCHIVO - Archivo"/>
    <x v="1"/>
    <d v="2020-12-22T00:00:00"/>
    <n v="164"/>
    <n v="189"/>
    <s v="29.0.0.45.0"/>
    <n v="8057969.7400000002"/>
    <x v="1"/>
    <s v="OK"/>
    <s v="DAFYP#MS-ARCHIVOARCHIVO - ArchivoDAFYP#MS - Dirección de administración financiera y presupuestaria"/>
    <x v="1"/>
    <x v="0"/>
  </r>
  <r>
    <x v="0"/>
    <d v="2020-11-27T00:00:00"/>
    <x v="592"/>
    <x v="1"/>
    <s v="80-0025-LPU18"/>
    <s v="ARS"/>
    <n v="1204.8"/>
    <n v="1204.8"/>
    <s v="80-1041-OC20"/>
    <x v="9"/>
    <x v="1"/>
    <s v="ARCHIVO - Archivo"/>
    <x v="1"/>
    <d v="2021-02-03T00:00:00"/>
    <n v="121"/>
    <n v="189"/>
    <s v="29.0.0.45.0"/>
    <n v="8057969.7400000002"/>
    <x v="1"/>
    <s v="OK"/>
    <s v="DAFYP#MS-ARCHIVOARCHIVO - ArchivoDAFYP#MS - Dirección de administración financiera y presupuestaria"/>
    <x v="1"/>
    <x v="0"/>
  </r>
  <r>
    <x v="0"/>
    <d v="2020-11-30T00:00:00"/>
    <x v="593"/>
    <x v="1"/>
    <s v="80-0017-CDI18"/>
    <s v="ARS"/>
    <n v="630243"/>
    <n v="630243"/>
    <s v="80-1110-OC18"/>
    <x v="11"/>
    <x v="34"/>
    <s v="DESPACHO - Despacho"/>
    <x v="18"/>
    <d v="2021-05-31T00:00:00"/>
    <n v="4"/>
    <n v="186"/>
    <s v="17.0.0.48.0"/>
    <n v="4430160"/>
    <x v="0"/>
    <s v="OK"/>
    <s v="CMARTINEZREYDESPACHO - DespachoSSES#MS - Subsecretaría de estrategias sanitarias"/>
    <x v="0"/>
    <x v="1"/>
  </r>
  <r>
    <x v="0"/>
    <d v="2020-11-30T00:00:00"/>
    <x v="594"/>
    <x v="1"/>
    <s v="80-0025-LPU18"/>
    <s v="ARS"/>
    <n v="1130789.1599999999"/>
    <n v="1130789.1599999999"/>
    <s v="80-1131-OC19"/>
    <x v="1"/>
    <x v="1"/>
    <s v="ARCHIVO - Archivo"/>
    <x v="1"/>
    <d v="2021-01-04T00:00:00"/>
    <n v="151"/>
    <n v="186"/>
    <s v="29.0.0.45.0"/>
    <n v="278273634.87"/>
    <x v="1"/>
    <s v="OK"/>
    <s v="DAFYP#MS-ARCHIVOARCHIVO - ArchivoDAFYP#MS - Dirección de administración financiera y presupuestaria"/>
    <x v="1"/>
    <x v="0"/>
  </r>
  <r>
    <x v="0"/>
    <d v="2020-11-30T00:00:00"/>
    <x v="595"/>
    <x v="1"/>
    <s v="80-0025-LPU18"/>
    <s v="ARS"/>
    <n v="3860119.76"/>
    <n v="3860119.76"/>
    <s v="80-1130-OC19"/>
    <x v="13"/>
    <x v="1"/>
    <s v="ARCHIVO - Archivo"/>
    <x v="1"/>
    <d v="2020-12-18T00:00:00"/>
    <n v="168"/>
    <n v="186"/>
    <s v="29.0.0.45.0"/>
    <n v="213323176.56999999"/>
    <x v="1"/>
    <s v="OK"/>
    <s v="DAFYP#MS-ARCHIVOARCHIVO - ArchivoDAFYP#MS - Dirección de administración financiera y presupuestaria"/>
    <x v="1"/>
    <x v="0"/>
  </r>
  <r>
    <x v="0"/>
    <d v="2020-11-30T00:00:00"/>
    <x v="596"/>
    <x v="1"/>
    <s v="80-0025-LPU18"/>
    <s v="ARS"/>
    <n v="1062474"/>
    <n v="1062474"/>
    <s v="80-1040-OC20"/>
    <x v="1"/>
    <x v="1"/>
    <s v="ARCHIVO - Archivo"/>
    <x v="1"/>
    <d v="2021-01-04T00:00:00"/>
    <n v="151"/>
    <n v="186"/>
    <s v="29.0.0.45.0"/>
    <n v="55654726.969999999"/>
    <x v="1"/>
    <s v="OK"/>
    <s v="DAFYP#MS-ARCHIVOARCHIVO - ArchivoDAFYP#MS - Dirección de administración financiera y presupuestaria"/>
    <x v="1"/>
    <x v="0"/>
  </r>
  <r>
    <x v="0"/>
    <d v="2020-11-30T00:00:00"/>
    <x v="597"/>
    <x v="1"/>
    <s v="80-0025-LPU18"/>
    <s v="ARS"/>
    <n v="195961.8"/>
    <n v="195961.8"/>
    <s v="80-1040-OC20"/>
    <x v="1"/>
    <x v="1"/>
    <s v="ARCHIVO - Archivo"/>
    <x v="1"/>
    <d v="2020-12-15T00:00:00"/>
    <n v="171"/>
    <n v="186"/>
    <s v="29.0.0.45.0"/>
    <n v="55654726.969999999"/>
    <x v="1"/>
    <s v="OK"/>
    <s v="DAFYP#MS-ARCHIVOARCHIVO - ArchivoDAFYP#MS - Dirección de administración financiera y presupuestaria"/>
    <x v="1"/>
    <x v="0"/>
  </r>
  <r>
    <x v="0"/>
    <d v="2020-11-30T00:00:00"/>
    <x v="598"/>
    <x v="1"/>
    <s v="80-0017-LPU19"/>
    <s v="ARS"/>
    <n v="2484650.2999999998"/>
    <n v="2484650.2999999998"/>
    <s v="80-1139-OC19"/>
    <x v="24"/>
    <x v="16"/>
    <s v="DESPACHO - Despacho"/>
    <x v="10"/>
    <d v="2021-05-27T00:00:00"/>
    <n v="8"/>
    <n v="186"/>
    <s v="Varios"/>
    <n v="539212229"/>
    <x v="0"/>
    <s v="OK"/>
    <s v="DE#AND-DESPACHODESPACHO - DespachoDE#AND - Dirección ejecutiva"/>
    <x v="0"/>
    <x v="1"/>
  </r>
  <r>
    <x v="0"/>
    <d v="2020-11-30T00:00:00"/>
    <x v="599"/>
    <x v="1"/>
    <s v="80-0017-LPU19"/>
    <s v="ARS"/>
    <n v="10986710.82"/>
    <n v="10986710.82"/>
    <s v="80-1139-OC19"/>
    <x v="24"/>
    <x v="16"/>
    <s v="DESPACHO - Despacho"/>
    <x v="10"/>
    <d v="2021-05-27T00:00:00"/>
    <n v="8"/>
    <n v="186"/>
    <s v="Varios"/>
    <n v="539212229"/>
    <x v="0"/>
    <s v="OK"/>
    <s v="DE#AND-DESPACHODESPACHO - DespachoDE#AND - Dirección ejecutiva"/>
    <x v="0"/>
    <x v="1"/>
  </r>
  <r>
    <x v="0"/>
    <d v="2020-11-30T00:00:00"/>
    <x v="600"/>
    <x v="1"/>
    <s v="80-0017-LPU19"/>
    <s v="ARS"/>
    <n v="13137181.99"/>
    <n v="13137181.99"/>
    <s v="80-1139-OC19"/>
    <x v="24"/>
    <x v="21"/>
    <s v="PVD - Privada"/>
    <x v="12"/>
    <d v="2021-05-28T00:00:00"/>
    <n v="7"/>
    <n v="186"/>
    <s v="Varios"/>
    <n v="539212229"/>
    <x v="0"/>
    <s v="OK"/>
    <s v="SGA#INSSJP-PVDPVD - PrivadaSGA#INSSJP - Secretaría general de administración"/>
    <x v="0"/>
    <x v="1"/>
  </r>
  <r>
    <x v="0"/>
    <d v="2020-11-30T00:00:00"/>
    <x v="601"/>
    <x v="1"/>
    <s v="80-0017-LPU19"/>
    <s v="ARS"/>
    <n v="14508624.67"/>
    <n v="14508624.67"/>
    <s v="80-1139-OC19"/>
    <x v="24"/>
    <x v="22"/>
    <s v="SEC - Secretaría"/>
    <x v="13"/>
    <d v="2021-05-26T00:00:00"/>
    <n v="9"/>
    <n v="186"/>
    <s v="Varios"/>
    <n v="539212229"/>
    <x v="0"/>
    <s v="OK"/>
    <s v="SANTIAGOTORRESSEC - SecretaríaSPYC#SSS - Subgerencia de presupuesto y contabilidad"/>
    <x v="0"/>
    <x v="1"/>
  </r>
  <r>
    <x v="0"/>
    <d v="2020-11-30T00:00:00"/>
    <x v="602"/>
    <x v="1"/>
    <s v="80-0025-LPU18"/>
    <s v="ARS"/>
    <n v="2871011.36"/>
    <n v="2871011.36"/>
    <s v="80-1044-OC20"/>
    <x v="2"/>
    <x v="1"/>
    <s v="ARCHIVO - Archivo"/>
    <x v="1"/>
    <d v="2021-03-18T00:00:00"/>
    <n v="78"/>
    <n v="186"/>
    <s v="29.0.0.45.0"/>
    <n v="105233823.5"/>
    <x v="1"/>
    <s v="OK"/>
    <s v="DAFYP#MS-ARCHIVOARCHIVO - ArchivoDAFYP#MS - Dirección de administración financiera y presupuestaria"/>
    <x v="1"/>
    <x v="0"/>
  </r>
  <r>
    <x v="0"/>
    <d v="2020-11-30T00:00:00"/>
    <x v="603"/>
    <x v="1"/>
    <s v="80-0017-LPU19"/>
    <s v="ARS"/>
    <n v="6677090.1200000001"/>
    <n v="6677090.1200000001"/>
    <s v="80-1139-OC19"/>
    <x v="24"/>
    <x v="22"/>
    <s v="SEC - Secretaría"/>
    <x v="13"/>
    <d v="2021-05-19T00:00:00"/>
    <n v="16"/>
    <n v="186"/>
    <s v="Varios"/>
    <n v="539212229"/>
    <x v="0"/>
    <s v="OK"/>
    <s v="SANTIAGOTORRESSEC - SecretaríaSPYC#SSS - Subgerencia de presupuesto y contabilidad"/>
    <x v="0"/>
    <x v="1"/>
  </r>
  <r>
    <x v="0"/>
    <d v="2020-11-30T00:00:00"/>
    <x v="604"/>
    <x v="1"/>
    <s v="80-0025-LPU18"/>
    <s v="ARS"/>
    <n v="1761597.6"/>
    <n v="1761597.6"/>
    <s v="80-1044-OC20"/>
    <x v="2"/>
    <x v="1"/>
    <s v="ARCHIVO - Archivo"/>
    <x v="1"/>
    <d v="2020-12-29T00:00:00"/>
    <n v="157"/>
    <n v="186"/>
    <s v="29.0.0.45.0"/>
    <n v="105233823.5"/>
    <x v="1"/>
    <s v="OK"/>
    <s v="DAFYP#MS-ARCHIVOARCHIVO - ArchivoDAFYP#MS - Dirección de administración financiera y presupuestaria"/>
    <x v="1"/>
    <x v="0"/>
  </r>
  <r>
    <x v="0"/>
    <d v="2020-11-30T00:00:00"/>
    <x v="605"/>
    <x v="1"/>
    <s v="80-0025-LPU18"/>
    <s v="ARS"/>
    <n v="3210790"/>
    <n v="3210790"/>
    <s v="80-1044-OC20"/>
    <x v="2"/>
    <x v="1"/>
    <s v="ARCHIVO - Archivo"/>
    <x v="1"/>
    <d v="2020-12-22T00:00:00"/>
    <n v="164"/>
    <n v="186"/>
    <s v="29.0.0.45.0"/>
    <n v="105233823.5"/>
    <x v="1"/>
    <s v="OK"/>
    <s v="DAFYP#MS-ARCHIVOARCHIVO - ArchivoDAFYP#MS - Dirección de administración financiera y presupuestaria"/>
    <x v="1"/>
    <x v="0"/>
  </r>
  <r>
    <x v="1"/>
    <d v="2020-12-01T00:00:00"/>
    <x v="606"/>
    <x v="1"/>
    <s v="Programa de Consolidación de la Gestión centralizada en Salud - ARG/13/007 - PNUD"/>
    <s v="ARS"/>
    <n v="346157.15"/>
    <n v="346157.15"/>
    <s v="Programa de Consolidación de la Gestión centralizada en Salud - ARG/13/007 - PNUD"/>
    <x v="33"/>
    <x v="1"/>
    <s v="ARCHIVO - Archivo"/>
    <x v="1"/>
    <d v="2021-02-19T00:00:00"/>
    <n v="105"/>
    <n v="185"/>
    <s v="Sin OC"/>
    <s v="Sin OC"/>
    <x v="1"/>
    <s v="OK"/>
    <s v="DAFYP#MS-ARCHIVOARCHIVO - ArchivoDAFYP#MS - Dirección de administración financiera y presupuestaria"/>
    <x v="1"/>
    <x v="0"/>
  </r>
  <r>
    <x v="0"/>
    <d v="2020-12-01T00:00:00"/>
    <x v="607"/>
    <x v="1"/>
    <s v="80-0025-LPU18"/>
    <s v="ARS"/>
    <n v="0"/>
    <n v="0"/>
    <s v="80-1052-OC20"/>
    <x v="14"/>
    <x v="1"/>
    <s v="ARCHIVO - Archivo"/>
    <x v="1"/>
    <d v="2020-12-22T00:00:00"/>
    <n v="164"/>
    <n v="185"/>
    <s v="29.0.0.45.0"/>
    <n v="44171167.93"/>
    <x v="1"/>
    <s v="OK"/>
    <s v="DAFYP#MS-ARCHIVOARCHIVO - ArchivoDAFYP#MS - Dirección de administración financiera y presupuestaria"/>
    <x v="1"/>
    <x v="0"/>
  </r>
  <r>
    <x v="0"/>
    <d v="2020-12-01T00:00:00"/>
    <x v="608"/>
    <x v="1"/>
    <s v="80-0025-LPU18"/>
    <s v="ARS"/>
    <n v="0"/>
    <n v="0"/>
    <s v="80-1052-OC20"/>
    <x v="14"/>
    <x v="1"/>
    <s v="ARCHIVO - Archivo"/>
    <x v="1"/>
    <d v="2020-12-22T00:00:00"/>
    <n v="164"/>
    <n v="185"/>
    <s v="29.0.0.45.0"/>
    <n v="44171167.93"/>
    <x v="1"/>
    <s v="OK"/>
    <s v="DAFYP#MS-ARCHIVOARCHIVO - ArchivoDAFYP#MS - Dirección de administración financiera y presupuestaria"/>
    <x v="1"/>
    <x v="0"/>
  </r>
  <r>
    <x v="1"/>
    <d v="2020-12-02T00:00:00"/>
    <x v="609"/>
    <x v="1"/>
    <s v="Consolidación del modelo de Atención Primaria de la Salud a través de la Provisión y Dispensa de Medicamentos Esenciales ¿ Proyectos financiados Organismos Multilaterales Regionales - ARG/15/001 - PNUD"/>
    <s v="ARS"/>
    <n v="1020067.56"/>
    <n v="1020067.56"/>
    <s v="Consolidación del modelo de Atención Primaria de la Salud a través de la Provisión y Dispensa de Medicamentos Esenciales ¿ Proyectos financiados Organismos Multilaterales Regionales - ARG/15/001 - PNUD"/>
    <x v="35"/>
    <x v="1"/>
    <s v="ARCHIVO - Archivo"/>
    <x v="1"/>
    <d v="2021-02-17T00:00:00"/>
    <n v="107"/>
    <n v="184"/>
    <s v="Sin OC"/>
    <s v="Sin OC"/>
    <x v="1"/>
    <s v="OK"/>
    <s v="DAFYP#MS-ARCHIVOARCHIVO - ArchivoDAFYP#MS - Dirección de administración financiera y presupuestaria"/>
    <x v="1"/>
    <x v="0"/>
  </r>
  <r>
    <x v="1"/>
    <d v="2020-12-02T00:00:00"/>
    <x v="610"/>
    <x v="1"/>
    <s v="Proyecto Apoyo a la Cobertura Universal de Salud Efectiva en Argentina (SUMAR) - 8853-AR - BIRF"/>
    <s v="ARS"/>
    <n v="35000"/>
    <n v="35000"/>
    <s v="Proyecto Apoyo a la Cobertura Universal de Salud Efectiva en Argentina (SUMAR) - 8853-AR - BIRF"/>
    <x v="38"/>
    <x v="1"/>
    <s v="ARCHIVO - Archivo"/>
    <x v="1"/>
    <d v="2021-02-11T00:00:00"/>
    <n v="113"/>
    <n v="184"/>
    <s v="Sin OC"/>
    <s v="Sin OC"/>
    <x v="1"/>
    <s v="OK"/>
    <s v="DAFYP#MS-ARCHIVOARCHIVO - ArchivoDAFYP#MS - Dirección de administración financiera y presupuestaria"/>
    <x v="1"/>
    <x v="0"/>
  </r>
  <r>
    <x v="1"/>
    <d v="2020-12-02T00:00:00"/>
    <x v="611"/>
    <x v="1"/>
    <s v="Apoyo al Plan Nacional de Prevención y Reducción del Embarazo No Intencional en la Adolescencia - ARG/17/001 - PNUD"/>
    <s v="ARS"/>
    <n v="453750"/>
    <n v="453750"/>
    <s v="Apoyo al Plan Nacional de Prevención y Reducción del Embarazo No Intencional en la Adolescencia - ARG/17/001 - PNUD"/>
    <x v="53"/>
    <x v="1"/>
    <s v="ARCHIVO - Archivo"/>
    <x v="1"/>
    <d v="2020-12-23T00:00:00"/>
    <n v="163"/>
    <n v="184"/>
    <s v="Sin OC"/>
    <s v="Sin OC"/>
    <x v="1"/>
    <s v="OK"/>
    <s v="DAFYP#MS-ARCHIVOARCHIVO - ArchivoDAFYP#MS - Dirección de administración financiera y presupuestaria"/>
    <x v="1"/>
    <x v="0"/>
  </r>
  <r>
    <x v="1"/>
    <d v="2020-12-02T00:00:00"/>
    <x v="612"/>
    <x v="1"/>
    <s v="Proyecto de Respuesta Inmediata de Salud Pública en el Marco de la Pandemia COVID-19 para Contener, Controlar y Mitigar su Efecto en la Prestación de Servicios de Salud en Argentina - 5032/OC-AR - BID"/>
    <s v="ARS"/>
    <n v="8894440.5500000007"/>
    <n v="8894440.5500000007"/>
    <s v="Proyecto de Respuesta Inmediata de Salud Pública en el Marco de la Pandemia COVID-19 para Contener, Controlar y Mitigar su Efecto en la Prestación de Servicios de Salud en Argentina - 5032/OC-AR - BID"/>
    <x v="3"/>
    <x v="35"/>
    <s v="PVD - Privada"/>
    <x v="19"/>
    <d v="2021-05-10T00:00:00"/>
    <n v="25"/>
    <n v="184"/>
    <s v="Sin OC"/>
    <s v="Sin OC"/>
    <x v="0"/>
    <s v="OK"/>
    <s v="JVIOLAINCPVD - PrivadaUAI#MS - Unidad de auditoría interna"/>
    <x v="0"/>
    <x v="1"/>
  </r>
  <r>
    <x v="0"/>
    <d v="2020-12-03T00:00:00"/>
    <x v="613"/>
    <x v="1"/>
    <s v="80-0005-LPU18"/>
    <s v="ARS"/>
    <n v="576492.75"/>
    <n v="576492.75"/>
    <s v="80-1037-OC19"/>
    <x v="20"/>
    <x v="30"/>
    <s v="DESPACHO - Despacho"/>
    <x v="15"/>
    <d v="2021-05-31T00:00:00"/>
    <n v="4"/>
    <n v="183"/>
    <s v="21.0.0.2.0"/>
    <n v="6917913"/>
    <x v="0"/>
    <s v="OK"/>
    <s v="ALAPORTADESPACHO - DespachoSCS#MS - Secretaría de calidad en salud"/>
    <x v="0"/>
    <x v="1"/>
  </r>
  <r>
    <x v="0"/>
    <d v="2020-12-03T00:00:00"/>
    <x v="614"/>
    <x v="1"/>
    <s v="80-0005-LPU18"/>
    <s v="ARS"/>
    <n v="576492.75"/>
    <n v="576492.75"/>
    <s v="80-1037-OC19"/>
    <x v="20"/>
    <x v="36"/>
    <s v="DESPACHO - Despacho"/>
    <x v="16"/>
    <d v="2021-06-03T00:00:00"/>
    <n v="1"/>
    <n v="183"/>
    <s v="21.0.0.2.0"/>
    <n v="6917913"/>
    <x v="8"/>
    <s v="OK"/>
    <s v="SGA#MS-DESPACHODESPACHO - DespachoSGA#MS - Secretaría de gestión administrativa"/>
    <x v="0"/>
    <x v="1"/>
  </r>
  <r>
    <x v="1"/>
    <d v="2020-12-03T00:00:00"/>
    <x v="615"/>
    <x v="1"/>
    <s v="Proyecto Apoyo a la Cobertura Universal de Salud Efectiva en Argentina (SUMAR) - 8853-AR - BIRF"/>
    <s v="ARS"/>
    <n v="2320107.6"/>
    <n v="2320107.6"/>
    <s v="Proyecto Apoyo a la Cobertura Universal de Salud Efectiva en Argentina (SUMAR) - 8853-AR - BIRF"/>
    <x v="47"/>
    <x v="1"/>
    <s v="ARCHIVO - Archivo"/>
    <x v="1"/>
    <d v="2021-02-09T00:00:00"/>
    <n v="115"/>
    <n v="183"/>
    <s v="Sin OC"/>
    <s v="Sin OC"/>
    <x v="1"/>
    <s v="OK"/>
    <s v="DAFYP#MS-ARCHIVOARCHIVO - ArchivoDAFYP#MS - Dirección de administración financiera y presupuestaria"/>
    <x v="1"/>
    <x v="0"/>
  </r>
  <r>
    <x v="0"/>
    <d v="2020-12-03T00:00:00"/>
    <x v="616"/>
    <x v="1"/>
    <s v="80-0025-LPU18"/>
    <s v="ARS"/>
    <n v="3217574.85"/>
    <n v="3217574.85"/>
    <s v="80-1045-OC20"/>
    <x v="8"/>
    <x v="1"/>
    <s v="ARCHIVO - Archivo"/>
    <x v="1"/>
    <d v="2020-12-22T00:00:00"/>
    <n v="164"/>
    <n v="183"/>
    <s v="29.0.0.45.0"/>
    <n v="30390210.800000001"/>
    <x v="1"/>
    <s v="OK"/>
    <s v="DAFYP#MS-ARCHIVOARCHIVO - ArchivoDAFYP#MS - Dirección de administración financiera y presupuestaria"/>
    <x v="1"/>
    <x v="0"/>
  </r>
  <r>
    <x v="0"/>
    <d v="2020-12-03T00:00:00"/>
    <x v="617"/>
    <x v="1"/>
    <s v="80-0025-LPU18"/>
    <s v="ARS"/>
    <n v="299338"/>
    <n v="299338"/>
    <s v="80-1130-OC19"/>
    <x v="13"/>
    <x v="1"/>
    <s v="ARCHIVO - Archivo"/>
    <x v="1"/>
    <d v="2020-12-22T00:00:00"/>
    <n v="164"/>
    <n v="183"/>
    <s v="29.0.0.45.0"/>
    <n v="213323176.56999999"/>
    <x v="1"/>
    <s v="OK"/>
    <s v="DAFYP#MS-ARCHIVOARCHIVO - ArchivoDAFYP#MS - Dirección de administración financiera y presupuestaria"/>
    <x v="1"/>
    <x v="0"/>
  </r>
  <r>
    <x v="0"/>
    <d v="2020-12-03T00:00:00"/>
    <x v="618"/>
    <x v="1"/>
    <s v="80-0001-LPU19"/>
    <s v="ARS"/>
    <n v="2524082.0499999998"/>
    <n v="2524082.0499999998"/>
    <s v="80-1149-OC19"/>
    <x v="3"/>
    <x v="13"/>
    <s v="PVD - Privada"/>
    <x v="3"/>
    <d v="2021-05-03T00:00:00"/>
    <n v="32"/>
    <n v="183"/>
    <s v="20.0.0.43.0"/>
    <n v="152754737"/>
    <x v="2"/>
    <s v="OK"/>
    <s v="DCYT#MS-PVDPVD - PrivadaDCYT#MS - Dirección de contabilidad y tesorería"/>
    <x v="0"/>
    <x v="0"/>
  </r>
  <r>
    <x v="0"/>
    <d v="2020-12-03T00:00:00"/>
    <x v="619"/>
    <x v="1"/>
    <s v="80-0001-LPU19"/>
    <s v="ARS"/>
    <n v="2415065.7200000002"/>
    <n v="2415065.7200000002"/>
    <s v="80-1107-OC20"/>
    <x v="3"/>
    <x v="8"/>
    <s v="TESORERIA - Tesorería"/>
    <x v="3"/>
    <d v="2021-06-01T00:00:00"/>
    <n v="3"/>
    <n v="183"/>
    <s v="20.0.0.43.0"/>
    <n v="37534585.25"/>
    <x v="3"/>
    <s v="OK"/>
    <s v="DCYT#MS-TESORERIATESORERIA - TesoreríaDCYT#MS - Dirección de contabilidad y tesorería"/>
    <x v="1"/>
    <x v="1"/>
  </r>
  <r>
    <x v="0"/>
    <d v="2020-12-03T00:00:00"/>
    <x v="620"/>
    <x v="1"/>
    <s v="80-0025-LPU18"/>
    <s v="ARS"/>
    <n v="994882"/>
    <n v="994882"/>
    <s v="80-1048-OC20"/>
    <x v="13"/>
    <x v="1"/>
    <s v="ARCHIVO - Archivo"/>
    <x v="1"/>
    <d v="2021-01-20T00:00:00"/>
    <n v="135"/>
    <n v="183"/>
    <s v="29.0.0.45.0"/>
    <n v="42664635.310000002"/>
    <x v="1"/>
    <s v="OK"/>
    <s v="DAFYP#MS-ARCHIVOARCHIVO - ArchivoDAFYP#MS - Dirección de administración financiera y presupuestaria"/>
    <x v="1"/>
    <x v="0"/>
  </r>
  <r>
    <x v="0"/>
    <d v="2020-12-03T00:00:00"/>
    <x v="621"/>
    <x v="1"/>
    <s v="80-0025-LPU18"/>
    <s v="ARS"/>
    <n v="645925.32999999996"/>
    <n v="645925.32999999996"/>
    <s v="80-1048-OC20"/>
    <x v="13"/>
    <x v="1"/>
    <s v="ARCHIVO - Archivo"/>
    <x v="1"/>
    <d v="2021-01-20T00:00:00"/>
    <n v="135"/>
    <n v="183"/>
    <s v="29.0.0.45.0"/>
    <n v="42664635.310000002"/>
    <x v="1"/>
    <s v="OK"/>
    <s v="DAFYP#MS-ARCHIVOARCHIVO - ArchivoDAFYP#MS - Dirección de administración financiera y presupuestaria"/>
    <x v="1"/>
    <x v="0"/>
  </r>
  <r>
    <x v="0"/>
    <d v="2020-12-03T00:00:00"/>
    <x v="622"/>
    <x v="1"/>
    <s v="80-0028-CDI17"/>
    <s v="ARS"/>
    <n v="204925.16"/>
    <n v="204925.16"/>
    <s v="80-1000-CON18"/>
    <x v="22"/>
    <x v="17"/>
    <s v="DESPACHO_DGA - Despacho - dirección general de administración"/>
    <x v="6"/>
    <d v="2021-05-28T00:00:00"/>
    <n v="7"/>
    <n v="183"/>
    <s v="29.0.0.5.0"/>
    <n v="473612041.07999998"/>
    <x v="4"/>
    <s v="OK"/>
    <s v="RUYVALDOVINOSDESPACHO_DGA - Despacho - dirección general de administraciónDGA#MS - Dirección general de administración"/>
    <x v="0"/>
    <x v="1"/>
  </r>
  <r>
    <x v="0"/>
    <d v="2020-12-03T00:00:00"/>
    <x v="623"/>
    <x v="1"/>
    <s v="80-0028-CDI17"/>
    <s v="ARS"/>
    <n v="2934886.5"/>
    <n v="2934886.5"/>
    <s v="80-1198-CON20"/>
    <x v="22"/>
    <x v="26"/>
    <s v="TESORERIA - Tesorería"/>
    <x v="3"/>
    <d v="2021-05-12T00:00:00"/>
    <n v="23"/>
    <n v="183"/>
    <s v="29.0.0.5.0"/>
    <n v="689171613"/>
    <x v="3"/>
    <s v="OK"/>
    <s v="MWEIMANTESORERIA - TesoreríaDCYT#MS - Dirección de contabilidad y tesorería"/>
    <x v="1"/>
    <x v="1"/>
  </r>
  <r>
    <x v="1"/>
    <d v="2020-12-04T00:00:00"/>
    <x v="624"/>
    <x v="1"/>
    <s v="Proyecto de Respuesta Inmediata de Salud Pública en el Marco de la Pandemia COVID-19 para Contener, Controlar y Mitigar su Efecto en la Prestación de Servicios de Salud en Argentina - 5032/OC-AR - BID"/>
    <s v="ARS"/>
    <n v="408054.65"/>
    <n v="408054.65"/>
    <s v="Proyecto de Respuesta Inmediata de Salud Pública en el Marco de la Pandemia COVID-19 para Contener, Controlar y Mitigar su Efecto en la Prestación de Servicios de Salud en Argentina - 5032/OC-AR - BID"/>
    <x v="54"/>
    <x v="1"/>
    <s v="ARCHIVO - Archivo"/>
    <x v="1"/>
    <d v="2021-01-15T00:00:00"/>
    <n v="140"/>
    <n v="182"/>
    <s v="Sin OC"/>
    <s v="Sin OC"/>
    <x v="1"/>
    <s v="OK"/>
    <s v="DAFYP#MS-ARCHIVOARCHIVO - ArchivoDAFYP#MS - Dirección de administración financiera y presupuestaria"/>
    <x v="1"/>
    <x v="0"/>
  </r>
  <r>
    <x v="0"/>
    <d v="2020-12-08T00:00:00"/>
    <x v="625"/>
    <x v="1"/>
    <s v="80-0025-LPU18"/>
    <s v="ARS"/>
    <n v="5309958.4800000004"/>
    <n v="5309958.4800000004"/>
    <s v="80-1044-oc20"/>
    <x v="2"/>
    <x v="1"/>
    <s v="ARCHIVO - Archivo"/>
    <x v="1"/>
    <d v="2021-03-18T00:00:00"/>
    <n v="78"/>
    <n v="178"/>
    <s v="29.0.0.45.0"/>
    <n v="105233823.5"/>
    <x v="1"/>
    <s v="OK"/>
    <s v="DAFYP#MS-ARCHIVOARCHIVO - ArchivoDAFYP#MS - Dirección de administración financiera y presupuestaria"/>
    <x v="1"/>
    <x v="0"/>
  </r>
  <r>
    <x v="0"/>
    <d v="2020-12-09T00:00:00"/>
    <x v="626"/>
    <x v="1"/>
    <s v="80-0025-LPU18"/>
    <s v="ARS"/>
    <n v="1178880"/>
    <n v="1178880"/>
    <s v="80-0025-LPU18"/>
    <x v="12"/>
    <x v="1"/>
    <s v="ARCHIVO - Archivo"/>
    <x v="1"/>
    <d v="2020-12-22T00:00:00"/>
    <n v="164"/>
    <n v="177"/>
    <s v="29.0.0.45.0"/>
    <s v="Sin dato"/>
    <x v="1"/>
    <s v="OK"/>
    <s v="DAFYP#MS-ARCHIVOARCHIVO - ArchivoDAFYP#MS - Dirección de administración financiera y presupuestaria"/>
    <x v="1"/>
    <x v="0"/>
  </r>
  <r>
    <x v="1"/>
    <d v="2020-12-09T00:00:00"/>
    <x v="627"/>
    <x v="1"/>
    <s v="Programa de Consolidación de la Gestión centralizada en Salud - ARG/13/007 - PNUD"/>
    <s v="ARS"/>
    <n v="56628"/>
    <n v="56628"/>
    <s v="Programa de Consolidación de la Gestión centralizada en Salud - ARG/13/007 - PNUD"/>
    <x v="42"/>
    <x v="1"/>
    <s v="ARCHIVO - Archivo"/>
    <x v="1"/>
    <d v="2021-01-04T00:00:00"/>
    <n v="151"/>
    <n v="177"/>
    <s v="Sin OC"/>
    <s v="Sin OC"/>
    <x v="1"/>
    <s v="OK"/>
    <s v="DAFYP#MS-ARCHIVOARCHIVO - ArchivoDAFYP#MS - Dirección de administración financiera y presupuestaria"/>
    <x v="1"/>
    <x v="0"/>
  </r>
  <r>
    <x v="1"/>
    <d v="2020-12-09T00:00:00"/>
    <x v="628"/>
    <x v="1"/>
    <s v="Programa de Consolidación de la Gestión centralizada en Salud - ARG/13/007 - PNUD"/>
    <s v="USD"/>
    <n v="480.94"/>
    <n v="48094"/>
    <s v="Programa de Consolidación de la Gestión centralizada en Salud - ARG/13/007 - PNUD"/>
    <x v="55"/>
    <x v="1"/>
    <s v="ARCHIVO - Archivo"/>
    <x v="1"/>
    <d v="2020-12-22T00:00:00"/>
    <n v="164"/>
    <n v="177"/>
    <s v="Sin OC"/>
    <s v="Sin OC"/>
    <x v="1"/>
    <s v="OK"/>
    <s v="DAFYP#MS-ARCHIVOARCHIVO - ArchivoDAFYP#MS - Dirección de administración financiera y presupuestaria"/>
    <x v="1"/>
    <x v="0"/>
  </r>
  <r>
    <x v="1"/>
    <d v="2020-12-09T00:00:00"/>
    <x v="629"/>
    <x v="1"/>
    <s v="Programa Multifase de Atención Primaria a la Salud para el Manejo de Enfermedades Crónicas No Transmisibles. Segunda Operación - 3772/0C-AR - BID"/>
    <s v="ARS"/>
    <n v="184777.58"/>
    <n v="184777.58"/>
    <s v="Programa Multifase de Atención Primaria a la Salud para el Manejo de Enfermedades Crónicas No Transmisibles. Segunda Operación - 3772/0C-AR - BID"/>
    <x v="34"/>
    <x v="1"/>
    <s v="ARCHIVO - Archivo"/>
    <x v="1"/>
    <d v="2021-01-11T00:00:00"/>
    <n v="144"/>
    <n v="177"/>
    <s v="Sin OC"/>
    <s v="Sin OC"/>
    <x v="1"/>
    <s v="OK"/>
    <s v="DAFYP#MS-ARCHIVOARCHIVO - ArchivoDAFYP#MS - Dirección de administración financiera y presupuestaria"/>
    <x v="1"/>
    <x v="0"/>
  </r>
  <r>
    <x v="1"/>
    <d v="2020-12-09T00:00:00"/>
    <x v="630"/>
    <x v="1"/>
    <s v="Programa Multifase de Atención Primaria a la Salud para el Manejo de Enfermedades Crónicas No Transmisibles. Segunda Operación - 3772/0C-AR - BID"/>
    <s v="ARS"/>
    <n v="51737.72"/>
    <n v="51737.72"/>
    <s v="Programa Multifase de Atención Primaria a la Salud para el Manejo de Enfermedades Crónicas No Transmisibles. Segunda Operación - 3772/0C-AR - BID"/>
    <x v="34"/>
    <x v="1"/>
    <s v="ARCHIVO - Archivo"/>
    <x v="1"/>
    <d v="2021-02-08T00:00:00"/>
    <n v="116"/>
    <n v="177"/>
    <s v="Sin OC"/>
    <s v="Sin OC"/>
    <x v="1"/>
    <s v="OK"/>
    <s v="DAFYP#MS-ARCHIVOARCHIVO - ArchivoDAFYP#MS - Dirección de administración financiera y presupuestaria"/>
    <x v="1"/>
    <x v="0"/>
  </r>
  <r>
    <x v="1"/>
    <d v="2020-12-09T00:00:00"/>
    <x v="631"/>
    <x v="1"/>
    <s v="Programa Multifase de Atención Primaria a la Salud para el Manejo de Enfermedades Crónicas No Transmisibles. Segunda Operación - 3772/0C-AR - BID"/>
    <s v="ARS"/>
    <n v="2418841.92"/>
    <n v="2418841.92"/>
    <s v="Programa Multifase de Atención Primaria a la Salud para el Manejo de Enfermedades Crónicas No Transmisibles. Segunda Operación - 3772/0C-AR - BID"/>
    <x v="34"/>
    <x v="1"/>
    <s v="ARCHIVO - Archivo"/>
    <x v="1"/>
    <d v="2021-01-26T00:00:00"/>
    <n v="129"/>
    <n v="177"/>
    <s v="Sin OC"/>
    <s v="Sin OC"/>
    <x v="1"/>
    <s v="OK"/>
    <s v="DAFYP#MS-ARCHIVOARCHIVO - ArchivoDAFYP#MS - Dirección de administración financiera y presupuestaria"/>
    <x v="1"/>
    <x v="0"/>
  </r>
  <r>
    <x v="0"/>
    <d v="2020-12-09T00:00:00"/>
    <x v="632"/>
    <x v="1"/>
    <s v="80-0025-LPU18"/>
    <s v="ARS"/>
    <n v="2260214.2799999998"/>
    <n v="2260214.2799999998"/>
    <s v="80-1040-OC20"/>
    <x v="1"/>
    <x v="1"/>
    <s v="ARCHIVO - Archivo"/>
    <x v="1"/>
    <d v="2021-03-04T00:00:00"/>
    <n v="92"/>
    <n v="177"/>
    <s v="29.0.0.45.0"/>
    <n v="55654726.969999999"/>
    <x v="1"/>
    <s v="OK"/>
    <s v="DAFYP#MS-ARCHIVOARCHIVO - ArchivoDAFYP#MS - Dirección de administración financiera y presupuestaria"/>
    <x v="1"/>
    <x v="0"/>
  </r>
  <r>
    <x v="1"/>
    <d v="2020-12-09T00:00:00"/>
    <x v="633"/>
    <x v="1"/>
    <s v="Consolidación del modelo de Atención Primaria de la Salud a través de la Provisión y Dispensa de Medicamentos Esenciales ¿ Proyectos financiados Organismos Multilaterales Regionales - ARG/15/001 - PNUD"/>
    <n v="0"/>
    <n v="0"/>
    <n v="0"/>
    <s v="Consolidación del modelo de Atención Primaria de la Salud a través de la Provisión y Dispensa de Medicamentos Esenciales ¿ Proyectos financiados Organismos Multilaterales Regionales - ARG/15/001 - PNUD"/>
    <x v="56"/>
    <x v="1"/>
    <s v="ARCHIVO - Archivo"/>
    <x v="1"/>
    <d v="2021-01-20T00:00:00"/>
    <n v="135"/>
    <n v="177"/>
    <s v="Sin OC"/>
    <s v="Sin OC"/>
    <x v="1"/>
    <s v="OK"/>
    <s v="DAFYP#MS-ARCHIVOARCHIVO - ArchivoDAFYP#MS - Dirección de administración financiera y presupuestaria"/>
    <x v="1"/>
    <x v="0"/>
  </r>
  <r>
    <x v="0"/>
    <d v="2020-12-10T00:00:00"/>
    <x v="634"/>
    <x v="1"/>
    <s v="80-0025-LPU18"/>
    <s v="ARS"/>
    <n v="0"/>
    <n v="0"/>
    <s v="80-1130-OC19"/>
    <x v="13"/>
    <x v="1"/>
    <s v="ARCHIVO - Archivo"/>
    <x v="1"/>
    <d v="2021-01-29T00:00:00"/>
    <n v="126"/>
    <n v="176"/>
    <s v="29.0.0.45.0"/>
    <n v="213323176.56999999"/>
    <x v="1"/>
    <s v="OK"/>
    <s v="DAFYP#MS-ARCHIVOARCHIVO - ArchivoDAFYP#MS - Dirección de administración financiera y presupuestaria"/>
    <x v="1"/>
    <x v="0"/>
  </r>
  <r>
    <x v="0"/>
    <d v="2020-12-11T00:00:00"/>
    <x v="635"/>
    <x v="1"/>
    <s v="80-0025-LPU18"/>
    <s v="ARS"/>
    <n v="2257637.7599999998"/>
    <n v="2257637.7599999998"/>
    <s v="80-1040-OC20"/>
    <x v="1"/>
    <x v="1"/>
    <s v="ARCHIVO - Archivo"/>
    <x v="1"/>
    <d v="2021-02-03T00:00:00"/>
    <n v="121"/>
    <n v="175"/>
    <s v="29.0.0.45.0"/>
    <n v="55654726.969999999"/>
    <x v="1"/>
    <s v="OK"/>
    <s v="DAFYP#MS-ARCHIVOARCHIVO - ArchivoDAFYP#MS - Dirección de administración financiera y presupuestaria"/>
    <x v="1"/>
    <x v="0"/>
  </r>
  <r>
    <x v="0"/>
    <d v="2020-12-11T00:00:00"/>
    <x v="636"/>
    <x v="1"/>
    <s v="80-0025-LPU18"/>
    <s v="ARS"/>
    <n v="2258244"/>
    <n v="2258244"/>
    <s v="80-1040-OC20"/>
    <x v="1"/>
    <x v="1"/>
    <s v="ARCHIVO - Archivo"/>
    <x v="1"/>
    <d v="2020-12-22T00:00:00"/>
    <n v="164"/>
    <n v="175"/>
    <s v="29.0.0.45.0"/>
    <n v="55654726.969999999"/>
    <x v="1"/>
    <s v="OK"/>
    <s v="DAFYP#MS-ARCHIVOARCHIVO - ArchivoDAFYP#MS - Dirección de administración financiera y presupuestaria"/>
    <x v="1"/>
    <x v="0"/>
  </r>
  <r>
    <x v="0"/>
    <d v="2020-12-11T00:00:00"/>
    <x v="637"/>
    <x v="1"/>
    <s v="80-0025-LPU18"/>
    <s v="ARS"/>
    <n v="671143"/>
    <n v="671143"/>
    <s v="80-1044-OC20"/>
    <x v="2"/>
    <x v="1"/>
    <s v="ARCHIVO - Archivo"/>
    <x v="1"/>
    <d v="2021-03-17T00:00:00"/>
    <n v="79"/>
    <n v="175"/>
    <s v="29.0.0.45.0"/>
    <n v="105233823.5"/>
    <x v="1"/>
    <s v="OK"/>
    <s v="DAFYP#MS-ARCHIVOARCHIVO - ArchivoDAFYP#MS - Dirección de administración financiera y presupuestaria"/>
    <x v="1"/>
    <x v="0"/>
  </r>
  <r>
    <x v="0"/>
    <d v="2020-12-11T00:00:00"/>
    <x v="638"/>
    <x v="1"/>
    <s v="80-0025-LPU18"/>
    <s v="ARS"/>
    <n v="1170960"/>
    <n v="1170960"/>
    <s v="80-1044-OC20"/>
    <x v="2"/>
    <x v="1"/>
    <s v="ARCHIVO - Archivo"/>
    <x v="1"/>
    <d v="2021-03-18T00:00:00"/>
    <n v="78"/>
    <n v="175"/>
    <s v="29.0.0.45.0"/>
    <n v="105233823.5"/>
    <x v="1"/>
    <s v="OK"/>
    <s v="DAFYP#MS-ARCHIVOARCHIVO - ArchivoDAFYP#MS - Dirección de administración financiera y presupuestaria"/>
    <x v="1"/>
    <x v="0"/>
  </r>
  <r>
    <x v="1"/>
    <d v="2020-12-14T00:00:00"/>
    <x v="639"/>
    <x v="1"/>
    <s v="Programa de Consolidación de la Gestión centralizada en Salud - ARG/13/007 - PNUD"/>
    <n v="0"/>
    <n v="0"/>
    <n v="0"/>
    <s v="Programa de Consolidación de la Gestión centralizada en Salud - ARG/13/007 - PNUD"/>
    <x v="37"/>
    <x v="1"/>
    <s v="ARCHIVO - Archivo"/>
    <x v="1"/>
    <d v="2021-01-20T00:00:00"/>
    <n v="135"/>
    <n v="172"/>
    <s v="Sin OC"/>
    <s v="Sin OC"/>
    <x v="1"/>
    <s v="OK"/>
    <s v="DAFYP#MS-ARCHIVOARCHIVO - ArchivoDAFYP#MS - Dirección de administración financiera y presupuestaria"/>
    <x v="1"/>
    <x v="0"/>
  </r>
  <r>
    <x v="0"/>
    <d v="2020-12-15T00:00:00"/>
    <x v="640"/>
    <x v="1"/>
    <s v="80-0025-LPU18"/>
    <s v="ARS"/>
    <n v="1197600"/>
    <n v="1197600"/>
    <s v="80-1047-OC20"/>
    <x v="17"/>
    <x v="1"/>
    <s v="ARCHIVO - Archivo"/>
    <x v="1"/>
    <d v="2021-01-29T00:00:00"/>
    <n v="126"/>
    <n v="171"/>
    <s v="29.0.0.45.0"/>
    <n v="51058638.590000004"/>
    <x v="1"/>
    <s v="OK"/>
    <s v="DAFYP#MS-ARCHIVOARCHIVO - ArchivoDAFYP#MS - Dirección de administración financiera y presupuestaria"/>
    <x v="1"/>
    <x v="0"/>
  </r>
  <r>
    <x v="0"/>
    <d v="2020-12-16T00:00:00"/>
    <x v="641"/>
    <x v="1"/>
    <s v="80-0025-LPU18"/>
    <s v="ARS"/>
    <n v="892608.64"/>
    <n v="892608.64"/>
    <s v="80-1130-OC19"/>
    <x v="13"/>
    <x v="1"/>
    <s v="ARCHIVO - Archivo"/>
    <x v="1"/>
    <d v="2021-01-29T00:00:00"/>
    <n v="126"/>
    <n v="170"/>
    <s v="29.0.0.45.0"/>
    <n v="213323176.56999999"/>
    <x v="1"/>
    <s v="OK"/>
    <s v="DAFYP#MS-ARCHIVOARCHIVO - ArchivoDAFYP#MS - Dirección de administración financiera y presupuestaria"/>
    <x v="1"/>
    <x v="0"/>
  </r>
  <r>
    <x v="0"/>
    <d v="2020-12-16T00:00:00"/>
    <x v="642"/>
    <x v="1"/>
    <s v="80-0025-LPU18"/>
    <s v="ARS"/>
    <n v="2349286.7999999998"/>
    <n v="2349286.7999999998"/>
    <s v="80-1048-OC20"/>
    <x v="13"/>
    <x v="1"/>
    <s v="ARCHIVO - Archivo"/>
    <x v="1"/>
    <d v="2021-02-01T00:00:00"/>
    <n v="123"/>
    <n v="170"/>
    <s v="29.0.0.45.0"/>
    <n v="42664635.310000002"/>
    <x v="1"/>
    <s v="OK"/>
    <s v="DAFYP#MS-ARCHIVOARCHIVO - ArchivoDAFYP#MS - Dirección de administración financiera y presupuestaria"/>
    <x v="1"/>
    <x v="0"/>
  </r>
  <r>
    <x v="1"/>
    <d v="2020-12-17T00:00:00"/>
    <x v="643"/>
    <x v="1"/>
    <s v="Programa de Consolidación de la Gestión centralizada en Salud - ARG/13/007 - PNUD"/>
    <s v="ARS"/>
    <n v="77535.48"/>
    <n v="77535.48"/>
    <s v="Programa de Consolidación de la Gestión centralizada en Salud - ARG/13/007 - PNUD"/>
    <x v="35"/>
    <x v="1"/>
    <s v="ARCHIVO - Archivo"/>
    <x v="1"/>
    <d v="2021-02-11T00:00:00"/>
    <n v="113"/>
    <n v="169"/>
    <s v="Sin OC"/>
    <s v="Sin OC"/>
    <x v="1"/>
    <s v="OK"/>
    <s v="DAFYP#MS-ARCHIVOARCHIVO - ArchivoDAFYP#MS - Dirección de administración financiera y presupuestaria"/>
    <x v="1"/>
    <x v="0"/>
  </r>
  <r>
    <x v="1"/>
    <d v="2020-12-17T00:00:00"/>
    <x v="644"/>
    <x v="1"/>
    <s v="Proyecto Apoyo a la Cobertura Universal de Salud Efectiva en Argentina (SUMAR) - 8853-AR - BIRF"/>
    <s v="ARS"/>
    <n v="3071250"/>
    <n v="3071250"/>
    <s v="Proyecto Apoyo a la Cobertura Universal de Salud Efectiva en Argentina (SUMAR) - 8853-AR - BIRF"/>
    <x v="38"/>
    <x v="1"/>
    <s v="ARCHIVO - Archivo"/>
    <x v="1"/>
    <d v="2021-02-11T00:00:00"/>
    <n v="113"/>
    <n v="169"/>
    <s v="Sin OC"/>
    <s v="Sin OC"/>
    <x v="1"/>
    <s v="OK"/>
    <s v="DAFYP#MS-ARCHIVOARCHIVO - ArchivoDAFYP#MS - Dirección de administración financiera y presupuestaria"/>
    <x v="1"/>
    <x v="0"/>
  </r>
  <r>
    <x v="1"/>
    <d v="2020-12-17T00:00:00"/>
    <x v="645"/>
    <x v="1"/>
    <s v="Consolidación del modelo de Atención Primaria de la Salud a través de la Provisión y Dispensa de Medicamentos Esenciales ¿ Proyectos financiados Organismos Multilaterales Regionales - ARG/15/001 - PNUD"/>
    <s v="ARS"/>
    <n v="41035.61"/>
    <n v="41035.61"/>
    <s v="Consolidación del modelo de Atención Primaria de la Salud a través de la Provisión y Dispensa de Medicamentos Esenciales ¿ Proyectos financiados Organismos Multilaterales Regionales - ARG/15/001 - PNUD"/>
    <x v="27"/>
    <x v="1"/>
    <s v="ARCHIVO - Archivo"/>
    <x v="1"/>
    <d v="2021-01-15T00:00:00"/>
    <n v="140"/>
    <n v="169"/>
    <s v="Sin OC"/>
    <s v="Sin OC"/>
    <x v="1"/>
    <s v="OK"/>
    <s v="DAFYP#MS-ARCHIVOARCHIVO - ArchivoDAFYP#MS - Dirección de administración financiera y presupuestaria"/>
    <x v="1"/>
    <x v="0"/>
  </r>
  <r>
    <x v="1"/>
    <d v="2020-12-17T00:00:00"/>
    <x v="646"/>
    <x v="1"/>
    <s v="Consolidación del modelo de Atención Primaria de la Salud a través de la Provisión y Dispensa de Medicamentos Esenciales ¿ Proyectos financiados Organismos Multilaterales Regionales - ARG/15/001 - PNUD"/>
    <s v="ARS"/>
    <n v="41035.61"/>
    <n v="41035.61"/>
    <s v="Consolidación del modelo de Atención Primaria de la Salud a través de la Provisión y Dispensa de Medicamentos Esenciales ¿ Proyectos financiados Organismos Multilaterales Regionales - ARG/15/001 - PNUD"/>
    <x v="27"/>
    <x v="1"/>
    <s v="ARCHIVO - Archivo"/>
    <x v="1"/>
    <d v="2021-01-15T00:00:00"/>
    <n v="140"/>
    <n v="169"/>
    <s v="Sin OC"/>
    <s v="Sin OC"/>
    <x v="1"/>
    <s v="OK"/>
    <s v="DAFYP#MS-ARCHIVOARCHIVO - ArchivoDAFYP#MS - Dirección de administración financiera y presupuestaria"/>
    <x v="1"/>
    <x v="0"/>
  </r>
  <r>
    <x v="1"/>
    <d v="2020-12-17T00:00:00"/>
    <x v="647"/>
    <x v="1"/>
    <s v="Consolidación del modelo de Atención Primaria de la Salud a través de la Provisión y Dispensa de Medicamentos Esenciales ¿ Proyectos financiados Organismos Multilaterales Regionales - ARG/15/001 - PNUD"/>
    <s v="ARS"/>
    <n v="41035.61"/>
    <n v="41035.61"/>
    <s v="Consolidación del modelo de Atención Primaria de la Salud a través de la Provisión y Dispensa de Medicamentos Esenciales ¿ Proyectos financiados Organismos Multilaterales Regionales - ARG/15/001 - PNUD"/>
    <x v="27"/>
    <x v="1"/>
    <s v="ARCHIVO - Archivo"/>
    <x v="1"/>
    <d v="2021-01-15T00:00:00"/>
    <n v="140"/>
    <n v="169"/>
    <s v="Sin OC"/>
    <s v="Sin OC"/>
    <x v="1"/>
    <s v="OK"/>
    <s v="DAFYP#MS-ARCHIVOARCHIVO - ArchivoDAFYP#MS - Dirección de administración financiera y presupuestaria"/>
    <x v="1"/>
    <x v="0"/>
  </r>
  <r>
    <x v="1"/>
    <d v="2020-12-17T00:00:00"/>
    <x v="648"/>
    <x v="1"/>
    <s v="Consolidación del modelo de Atención Primaria de la Salud a través de la Provisión y Dispensa de Medicamentos Esenciales ¿ Proyectos financiados Organismos Multilaterales Regionales - ARG/15/001 - PNUD"/>
    <s v="ARS"/>
    <n v="41035.61"/>
    <n v="41035.61"/>
    <s v="Consolidación del modelo de Atención Primaria de la Salud a través de la Provisión y Dispensa de Medicamentos Esenciales ¿ Proyectos financiados Organismos Multilaterales Regionales - ARG/15/001 - PNUD"/>
    <x v="27"/>
    <x v="1"/>
    <s v="ARCHIVO - Archivo"/>
    <x v="1"/>
    <d v="2021-01-15T00:00:00"/>
    <n v="140"/>
    <n v="169"/>
    <s v="Sin OC"/>
    <s v="Sin OC"/>
    <x v="1"/>
    <s v="OK"/>
    <s v="DAFYP#MS-ARCHIVOARCHIVO - ArchivoDAFYP#MS - Dirección de administración financiera y presupuestaria"/>
    <x v="1"/>
    <x v="0"/>
  </r>
  <r>
    <x v="1"/>
    <d v="2020-12-17T00:00:00"/>
    <x v="649"/>
    <x v="1"/>
    <s v="Consolidación del modelo de Atención Primaria de la Salud a través de la Provisión y Dispensa de Medicamentos Esenciales ¿ Proyectos financiados Organismos Multilaterales Regionales - ARG/15/001 - PNUD"/>
    <s v="ARS"/>
    <n v="41035.61"/>
    <n v="41035.61"/>
    <s v="Consolidación del modelo de Atención Primaria de la Salud a través de la Provisión y Dispensa de Medicamentos Esenciales ¿ Proyectos financiados Organismos Multilaterales Regionales - ARG/15/001 - PNUD"/>
    <x v="27"/>
    <x v="1"/>
    <s v="ARCHIVO - Archivo"/>
    <x v="1"/>
    <d v="2021-01-15T00:00:00"/>
    <n v="140"/>
    <n v="169"/>
    <s v="Sin OC"/>
    <s v="Sin OC"/>
    <x v="1"/>
    <s v="OK"/>
    <s v="DAFYP#MS-ARCHIVOARCHIVO - ArchivoDAFYP#MS - Dirección de administración financiera y presupuestaria"/>
    <x v="1"/>
    <x v="0"/>
  </r>
  <r>
    <x v="1"/>
    <d v="2020-12-17T00:00:00"/>
    <x v="650"/>
    <x v="1"/>
    <s v="Consolidación del modelo de Atención Primaria de la Salud a través de la Provisión y Dispensa de Medicamentos Esenciales ¿ Proyectos financiados Organismos Multilaterales Regionales - ARG/15/001 - PNUD"/>
    <s v="ARS"/>
    <n v="859705"/>
    <n v="859705"/>
    <s v="Consolidación del modelo de Atención Primaria de la Salud a través de la Provisión y Dispensa de Medicamentos Esenciales ¿ Proyectos financiados Organismos Multilaterales Regionales - ARG/15/001 - PNUD"/>
    <x v="27"/>
    <x v="1"/>
    <s v="ARCHIVO - Archivo"/>
    <x v="1"/>
    <d v="2021-03-18T00:00:00"/>
    <n v="78"/>
    <n v="169"/>
    <s v="Sin OC"/>
    <s v="Sin OC"/>
    <x v="1"/>
    <s v="OK"/>
    <s v="DAFYP#MS-ARCHIVOARCHIVO - ArchivoDAFYP#MS - Dirección de administración financiera y presupuestaria"/>
    <x v="1"/>
    <x v="0"/>
  </r>
  <r>
    <x v="0"/>
    <d v="2020-12-17T00:00:00"/>
    <x v="651"/>
    <x v="1"/>
    <s v="80-0025-LPU18"/>
    <s v="ARS"/>
    <n v="332200"/>
    <n v="332200"/>
    <s v="80-1044-OC20"/>
    <x v="2"/>
    <x v="1"/>
    <s v="ARCHIVO - Archivo"/>
    <x v="1"/>
    <d v="2021-03-18T00:00:00"/>
    <n v="78"/>
    <n v="169"/>
    <s v="29.0.0.45.0"/>
    <n v="105233823.5"/>
    <x v="1"/>
    <s v="OK"/>
    <s v="DAFYP#MS-ARCHIVOARCHIVO - ArchivoDAFYP#MS - Dirección de administración financiera y presupuestaria"/>
    <x v="1"/>
    <x v="0"/>
  </r>
  <r>
    <x v="1"/>
    <d v="2020-12-17T00:00:00"/>
    <x v="652"/>
    <x v="1"/>
    <s v="Apoyo al Plan Nacional de Prevención y Reducción del Embarazo No Intencional en la Adolescencia - ARG/17/001 - PNUD"/>
    <s v="ARS"/>
    <n v="30250"/>
    <n v="30250"/>
    <s v="Apoyo al Plan Nacional de Prevención y Reducción del Embarazo No Intencional en la Adolescencia - ARG/17/001 - PNUD"/>
    <x v="57"/>
    <x v="1"/>
    <s v="ARCHIVO - Archivo"/>
    <x v="1"/>
    <d v="2021-01-05T00:00:00"/>
    <n v="150"/>
    <n v="169"/>
    <s v="Sin OC"/>
    <s v="Sin OC"/>
    <x v="1"/>
    <s v="OK"/>
    <s v="DAFYP#MS-ARCHIVOARCHIVO - ArchivoDAFYP#MS - Dirección de administración financiera y presupuestaria"/>
    <x v="1"/>
    <x v="0"/>
  </r>
  <r>
    <x v="0"/>
    <d v="2020-12-17T00:00:00"/>
    <x v="653"/>
    <x v="1"/>
    <s v="80-0025-LPU18"/>
    <s v="ARS"/>
    <n v="175018.92"/>
    <n v="175018.92"/>
    <s v="80-1044-OC20"/>
    <x v="2"/>
    <x v="13"/>
    <s v="PVD - Privada"/>
    <x v="3"/>
    <d v="2021-05-03T00:00:00"/>
    <n v="32"/>
    <n v="169"/>
    <s v="29.0.0.45.0"/>
    <n v="105233823.5"/>
    <x v="2"/>
    <s v="OK"/>
    <s v="DCYT#MS-PVDPVD - PrivadaDCYT#MS - Dirección de contabilidad y tesorería"/>
    <x v="0"/>
    <x v="0"/>
  </r>
  <r>
    <x v="0"/>
    <d v="2020-12-17T00:00:00"/>
    <x v="654"/>
    <x v="1"/>
    <s v="80-0025-LPU18"/>
    <s v="ARS"/>
    <n v="3247776"/>
    <n v="3247776"/>
    <s v="80-1046-OC20"/>
    <x v="12"/>
    <x v="1"/>
    <s v="ARCHIVO - Archivo"/>
    <x v="1"/>
    <d v="2021-02-01T00:00:00"/>
    <n v="123"/>
    <n v="169"/>
    <s v="29.0.0.45.0"/>
    <n v="29491312.84"/>
    <x v="1"/>
    <s v="OK"/>
    <s v="DAFYP#MS-ARCHIVOARCHIVO - ArchivoDAFYP#MS - Dirección de administración financiera y presupuestaria"/>
    <x v="1"/>
    <x v="0"/>
  </r>
  <r>
    <x v="0"/>
    <d v="2020-12-17T00:00:00"/>
    <x v="655"/>
    <x v="1"/>
    <s v="80-0025-LPU18"/>
    <s v="ARS"/>
    <n v="834624"/>
    <n v="834624"/>
    <s v="80-1046-OC20"/>
    <x v="12"/>
    <x v="1"/>
    <s v="ARCHIVO - Archivo"/>
    <x v="1"/>
    <d v="2021-02-03T00:00:00"/>
    <n v="121"/>
    <n v="169"/>
    <s v="29.0.0.45.0"/>
    <n v="29491312.84"/>
    <x v="1"/>
    <s v="OK"/>
    <s v="DAFYP#MS-ARCHIVOARCHIVO - ArchivoDAFYP#MS - Dirección de administración financiera y presupuestaria"/>
    <x v="1"/>
    <x v="0"/>
  </r>
  <r>
    <x v="1"/>
    <d v="2020-12-17T00:00:00"/>
    <x v="656"/>
    <x v="1"/>
    <s v="Programa de Consolidación de la Gestión centralizada en Salud - ARG/13/007 - PNUD"/>
    <s v="ARS"/>
    <n v="17460.259999999998"/>
    <n v="17460.259999999998"/>
    <s v="Programa de Consolidación de la Gestión centralizada en Salud - ARG/13/007 - PNUD"/>
    <x v="35"/>
    <x v="1"/>
    <s v="ARCHIVO - Archivo"/>
    <x v="1"/>
    <d v="2021-01-08T00:00:00"/>
    <n v="147"/>
    <n v="169"/>
    <s v="Sin OC"/>
    <s v="Sin OC"/>
    <x v="1"/>
    <s v="OK"/>
    <s v="DAFYP#MS-ARCHIVOARCHIVO - ArchivoDAFYP#MS - Dirección de administración financiera y presupuestaria"/>
    <x v="1"/>
    <x v="0"/>
  </r>
  <r>
    <x v="1"/>
    <d v="2020-12-17T00:00:00"/>
    <x v="657"/>
    <x v="1"/>
    <s v="Programa de Consolidación de la Gestión centralizada en Salud - ARG/13/007 - PNUD"/>
    <s v="ARS"/>
    <n v="56863.46"/>
    <n v="56863.46"/>
    <s v="Programa de Consolidación de la Gestión centralizada en Salud - ARG/13/007 - PNUD"/>
    <x v="35"/>
    <x v="1"/>
    <s v="ARCHIVO - Archivo"/>
    <x v="1"/>
    <d v="2021-01-08T00:00:00"/>
    <n v="147"/>
    <n v="169"/>
    <s v="Sin OC"/>
    <s v="Sin OC"/>
    <x v="1"/>
    <s v="OK"/>
    <s v="DAFYP#MS-ARCHIVOARCHIVO - ArchivoDAFYP#MS - Dirección de administración financiera y presupuestaria"/>
    <x v="1"/>
    <x v="0"/>
  </r>
  <r>
    <x v="0"/>
    <d v="2020-12-17T00:00:00"/>
    <x v="658"/>
    <x v="1"/>
    <s v="80-0025-LPU18"/>
    <s v="ARS"/>
    <n v="1342429.56"/>
    <n v="1342429.56"/>
    <s v="80-1044-OC20"/>
    <x v="2"/>
    <x v="1"/>
    <s v="ARCHIVO - Archivo"/>
    <x v="1"/>
    <d v="2021-03-18T00:00:00"/>
    <n v="78"/>
    <n v="169"/>
    <s v="29.0.0.45.0"/>
    <n v="105233823.5"/>
    <x v="1"/>
    <s v="OK"/>
    <s v="DAFYP#MS-ARCHIVOARCHIVO - ArchivoDAFYP#MS - Dirección de administración financiera y presupuestaria"/>
    <x v="1"/>
    <x v="0"/>
  </r>
  <r>
    <x v="0"/>
    <d v="2020-12-18T00:00:00"/>
    <x v="659"/>
    <x v="1"/>
    <s v="80-0025-LPU18"/>
    <s v="ARS"/>
    <n v="1660188.24"/>
    <n v="1660188.24"/>
    <s v="80-1040-OC20"/>
    <x v="1"/>
    <x v="1"/>
    <s v="ARCHIVO - Archivo"/>
    <x v="1"/>
    <d v="2021-02-03T00:00:00"/>
    <n v="121"/>
    <n v="168"/>
    <s v="29.0.0.45.0"/>
    <n v="55654726.969999999"/>
    <x v="1"/>
    <s v="OK"/>
    <s v="DAFYP#MS-ARCHIVOARCHIVO - ArchivoDAFYP#MS - Dirección de administración financiera y presupuestaria"/>
    <x v="1"/>
    <x v="0"/>
  </r>
  <r>
    <x v="0"/>
    <d v="2020-12-18T00:00:00"/>
    <x v="660"/>
    <x v="1"/>
    <s v="80-0025-LPU18"/>
    <s v="ARS"/>
    <n v="3151798.78"/>
    <n v="3151798.78"/>
    <s v="80-1040-OC20"/>
    <x v="1"/>
    <x v="1"/>
    <s v="ARCHIVO - Archivo"/>
    <x v="1"/>
    <d v="2021-02-03T00:00:00"/>
    <n v="121"/>
    <n v="168"/>
    <s v="29.0.0.45.0"/>
    <n v="55654726.969999999"/>
    <x v="1"/>
    <s v="OK"/>
    <s v="DAFYP#MS-ARCHIVOARCHIVO - ArchivoDAFYP#MS - Dirección de administración financiera y presupuestaria"/>
    <x v="1"/>
    <x v="0"/>
  </r>
  <r>
    <x v="0"/>
    <d v="2020-12-18T00:00:00"/>
    <x v="661"/>
    <x v="1"/>
    <s v="80-0025-LPU18"/>
    <s v="ARS"/>
    <n v="3222108"/>
    <n v="3222108"/>
    <s v="80-1048-OC20"/>
    <x v="13"/>
    <x v="1"/>
    <s v="ARCHIVO - Archivo"/>
    <x v="1"/>
    <d v="2021-02-01T00:00:00"/>
    <n v="123"/>
    <n v="168"/>
    <s v="29.0.0.45.0"/>
    <n v="42664635.310000002"/>
    <x v="1"/>
    <s v="OK"/>
    <s v="DAFYP#MS-ARCHIVOARCHIVO - ArchivoDAFYP#MS - Dirección de administración financiera y presupuestaria"/>
    <x v="1"/>
    <x v="0"/>
  </r>
  <r>
    <x v="0"/>
    <d v="2020-12-21T00:00:00"/>
    <x v="662"/>
    <x v="1"/>
    <s v="80-0025-LPU18"/>
    <s v="ARS"/>
    <n v="5005376"/>
    <n v="5005376"/>
    <s v="80-1048-OC20"/>
    <x v="13"/>
    <x v="1"/>
    <s v="ARCHIVO - Archivo"/>
    <x v="1"/>
    <d v="2021-02-03T00:00:00"/>
    <n v="121"/>
    <n v="165"/>
    <s v="29.0.0.45.0"/>
    <n v="42664635.310000002"/>
    <x v="1"/>
    <s v="OK"/>
    <s v="DAFYP#MS-ARCHIVOARCHIVO - ArchivoDAFYP#MS - Dirección de administración financiera y presupuestaria"/>
    <x v="1"/>
    <x v="0"/>
  </r>
  <r>
    <x v="0"/>
    <d v="2020-12-21T00:00:00"/>
    <x v="663"/>
    <x v="1"/>
    <s v="80-0025-LPU18"/>
    <s v="ARS"/>
    <n v="442783.2"/>
    <n v="442783.2"/>
    <s v="80-1048-OC20"/>
    <x v="13"/>
    <x v="1"/>
    <s v="ARCHIVO - Archivo"/>
    <x v="1"/>
    <d v="2021-01-29T00:00:00"/>
    <n v="126"/>
    <n v="165"/>
    <s v="29.0.0.45.0"/>
    <n v="42664635.310000002"/>
    <x v="1"/>
    <s v="OK"/>
    <s v="DAFYP#MS-ARCHIVOARCHIVO - ArchivoDAFYP#MS - Dirección de administración financiera y presupuestaria"/>
    <x v="1"/>
    <x v="0"/>
  </r>
  <r>
    <x v="0"/>
    <d v="2020-12-21T00:00:00"/>
    <x v="664"/>
    <x v="1"/>
    <s v="80-0028-CDI17"/>
    <s v="ARS"/>
    <n v="151549.41"/>
    <n v="151549.41"/>
    <s v="80-1000-CON18"/>
    <x v="22"/>
    <x v="37"/>
    <s v="FACTURAS - Facturas"/>
    <x v="20"/>
    <d v="2021-06-03T00:00:00"/>
    <n v="1"/>
    <n v="165"/>
    <s v="29.0.0.5.0"/>
    <n v="473612041.07999998"/>
    <x v="9"/>
    <s v="OK"/>
    <s v="SESANCHOFACTURAS - FacturasDCYC#MS - Dirección de compras y contrataciones"/>
    <x v="0"/>
    <x v="1"/>
  </r>
  <r>
    <x v="0"/>
    <d v="2020-12-21T00:00:00"/>
    <x v="665"/>
    <x v="1"/>
    <s v="80-0028-CDI17"/>
    <s v="ARS"/>
    <n v="4698852.04"/>
    <n v="4698852.04"/>
    <s v="80-1198-CON20"/>
    <x v="22"/>
    <x v="26"/>
    <s v="TESORERIA - Tesorería"/>
    <x v="3"/>
    <d v="2021-05-12T00:00:00"/>
    <n v="23"/>
    <n v="165"/>
    <s v="29.0.0.5.0"/>
    <n v="689171613"/>
    <x v="3"/>
    <s v="OK"/>
    <s v="MWEIMANTESORERIA - TesoreríaDCYT#MS - Dirección de contabilidad y tesorería"/>
    <x v="1"/>
    <x v="1"/>
  </r>
  <r>
    <x v="0"/>
    <d v="2020-12-21T00:00:00"/>
    <x v="666"/>
    <x v="1"/>
    <s v="80-0028-CDI17"/>
    <s v="ARS"/>
    <n v="2954286.92"/>
    <n v="2954286.92"/>
    <s v="80-1198-CON20"/>
    <x v="22"/>
    <x v="27"/>
    <s v="REMEDIAR-ADMIN - Programa remediar - administración"/>
    <x v="14"/>
    <d v="2021-03-31T00:00:00"/>
    <n v="65"/>
    <n v="165"/>
    <s v="29.0.0.5.0"/>
    <n v="689171613"/>
    <x v="0"/>
    <s v="OK"/>
    <s v="MARIOSREMEDIAR-ADMIN - Programa remediar - administraciónDNMYTS#MS - Dirección nacional de medicamentos y tecnología sanitaria"/>
    <x v="0"/>
    <x v="0"/>
  </r>
  <r>
    <x v="0"/>
    <d v="2020-12-22T00:00:00"/>
    <x v="667"/>
    <x v="1"/>
    <s v="80-0003-LPR19"/>
    <s v="ARS"/>
    <n v="140180"/>
    <n v="140180"/>
    <s v="80-1165-OC19"/>
    <x v="58"/>
    <x v="7"/>
    <s v="LIQUIDACION_GASTOS - Liquidación de gastos"/>
    <x v="3"/>
    <d v="2021-06-03T00:00:00"/>
    <n v="1"/>
    <n v="164"/>
    <s v="42.0.0.10.0"/>
    <n v="3260000"/>
    <x v="2"/>
    <s v="OK"/>
    <s v="KAGARCIALIQUIDACION_GASTOS - Liquidación de gastosDCYT#MS - Dirección de contabilidad y tesorería"/>
    <x v="0"/>
    <x v="1"/>
  </r>
  <r>
    <x v="0"/>
    <d v="2020-12-22T00:00:00"/>
    <x v="668"/>
    <x v="1"/>
    <s v="80-0017-LPU19"/>
    <s v="ARS"/>
    <n v="3015369.97"/>
    <n v="3015369.97"/>
    <s v="80-1139-OC19"/>
    <x v="24"/>
    <x v="16"/>
    <s v="DESPACHO - Despacho"/>
    <x v="10"/>
    <d v="2021-05-28T00:00:00"/>
    <n v="7"/>
    <n v="164"/>
    <s v="Varios"/>
    <n v="539212229"/>
    <x v="0"/>
    <s v="OK"/>
    <s v="DE#AND-DESPACHODESPACHO - DespachoDE#AND - Dirección ejecutiva"/>
    <x v="0"/>
    <x v="1"/>
  </r>
  <r>
    <x v="0"/>
    <d v="2020-12-22T00:00:00"/>
    <x v="669"/>
    <x v="1"/>
    <s v="80-0017-LPU19"/>
    <s v="ARS"/>
    <n v="754486.91"/>
    <n v="754486.91"/>
    <s v="80-1139-OC19"/>
    <x v="24"/>
    <x v="16"/>
    <s v="DESPACHO - Despacho"/>
    <x v="10"/>
    <d v="2021-05-28T00:00:00"/>
    <n v="7"/>
    <n v="164"/>
    <s v="Varios"/>
    <n v="539212229"/>
    <x v="0"/>
    <s v="OK"/>
    <s v="DE#AND-DESPACHODESPACHO - DespachoDE#AND - Dirección ejecutiva"/>
    <x v="0"/>
    <x v="1"/>
  </r>
  <r>
    <x v="0"/>
    <d v="2020-12-22T00:00:00"/>
    <x v="670"/>
    <x v="1"/>
    <s v="80-0017-LPU19"/>
    <s v="ARS"/>
    <n v="8220565.7599999998"/>
    <n v="8220565.7599999998"/>
    <s v="80-1139-OC19"/>
    <x v="24"/>
    <x v="21"/>
    <s v="PVD - Privada"/>
    <x v="12"/>
    <d v="2021-05-27T00:00:00"/>
    <n v="8"/>
    <n v="164"/>
    <s v="Varios"/>
    <n v="539212229"/>
    <x v="0"/>
    <s v="OK"/>
    <s v="SGA#INSSJP-PVDPVD - PrivadaSGA#INSSJP - Secretaría general de administración"/>
    <x v="0"/>
    <x v="1"/>
  </r>
  <r>
    <x v="0"/>
    <d v="2020-12-22T00:00:00"/>
    <x v="671"/>
    <x v="1"/>
    <s v=" Contratación por emergencia COVID-19 Nº 4/2020"/>
    <s v="ARS"/>
    <n v="9101400"/>
    <n v="9101400"/>
    <s v="OC 15/2020"/>
    <x v="59"/>
    <x v="30"/>
    <s v="DESPACHO - Despacho"/>
    <x v="15"/>
    <d v="2021-05-28T00:00:00"/>
    <n v="7"/>
    <n v="164"/>
    <s v="Sin dato"/>
    <n v="250190000"/>
    <x v="0"/>
    <s v="OK"/>
    <s v="ALAPORTADESPACHO - DespachoSCS#MS - Secretaría de calidad en salud"/>
    <x v="0"/>
    <x v="1"/>
  </r>
  <r>
    <x v="1"/>
    <d v="2020-12-23T00:00:00"/>
    <x v="672"/>
    <x v="1"/>
    <s v="Consolidación del modelo de Atención Primaria de la Salud a través de la Provisión y Dispensa de Medicamentos Esenciales ¿ Proyectos financiados Organismos Multilaterales Regionales - ARG/15/001 - PNUD"/>
    <s v="ARS"/>
    <n v="1310675.96"/>
    <n v="1310675.96"/>
    <s v="Consolidación del modelo de Atención Primaria de la Salud a través de la Provisión y Dispensa de Medicamentos Esenciales ¿ Proyectos financiados Organismos Multilaterales Regionales - ARG/15/001 - PNUD"/>
    <x v="35"/>
    <x v="1"/>
    <s v="ARCHIVO - Archivo"/>
    <x v="1"/>
    <d v="2021-02-17T00:00:00"/>
    <n v="107"/>
    <n v="163"/>
    <s v="Sin OC"/>
    <s v="Sin OC"/>
    <x v="1"/>
    <s v="OK"/>
    <s v="DAFYP#MS-ARCHIVOARCHIVO - ArchivoDAFYP#MS - Dirección de administración financiera y presupuestaria"/>
    <x v="1"/>
    <x v="0"/>
  </r>
  <r>
    <x v="0"/>
    <d v="2020-12-23T00:00:00"/>
    <x v="673"/>
    <x v="1"/>
    <s v="80-0024-CDI20"/>
    <s v="ARS"/>
    <n v="57680"/>
    <n v="57680"/>
    <s v="80-1111-OC20"/>
    <x v="60"/>
    <x v="38"/>
    <s v="ADMINISTRACION - Administración"/>
    <x v="21"/>
    <d v="2021-04-15T00:00:00"/>
    <n v="50"/>
    <n v="163"/>
    <s v="17.0.0.43.0"/>
    <n v="2595600"/>
    <x v="0"/>
    <s v="OK"/>
    <s v="LDABATEADMINISTRACION - AdministraciónDNACV#MS - Dirección nacional de abordaje por curso de vida"/>
    <x v="0"/>
    <x v="0"/>
  </r>
  <r>
    <x v="0"/>
    <d v="2020-12-23T00:00:00"/>
    <x v="674"/>
    <x v="1"/>
    <s v="80-0024-CDI20"/>
    <s v="ARS"/>
    <n v="121128"/>
    <n v="121128"/>
    <s v="80-1111-OC20"/>
    <x v="60"/>
    <x v="38"/>
    <s v="ADMINISTRACION - Administración"/>
    <x v="21"/>
    <d v="2021-04-15T00:00:00"/>
    <n v="50"/>
    <n v="163"/>
    <s v="17.0.0.43.0"/>
    <n v="2595600"/>
    <x v="0"/>
    <s v="OK"/>
    <s v="LDABATEADMINISTRACION - AdministraciónDNACV#MS - Dirección nacional de abordaje por curso de vida"/>
    <x v="0"/>
    <x v="0"/>
  </r>
  <r>
    <x v="0"/>
    <d v="2020-12-23T00:00:00"/>
    <x v="675"/>
    <x v="1"/>
    <s v="80-0024-CDI20"/>
    <s v="ARS"/>
    <n v="57680"/>
    <n v="57680"/>
    <s v="80-1111-OC20"/>
    <x v="60"/>
    <x v="38"/>
    <s v="ADMINISTRACION - Administración"/>
    <x v="21"/>
    <d v="2021-04-15T00:00:00"/>
    <n v="50"/>
    <n v="163"/>
    <s v="17.0.0.43.0"/>
    <n v="2595600"/>
    <x v="0"/>
    <s v="OK"/>
    <s v="LDABATEADMINISTRACION - AdministraciónDNACV#MS - Dirección nacional de abordaje por curso de vida"/>
    <x v="0"/>
    <x v="0"/>
  </r>
  <r>
    <x v="0"/>
    <d v="2020-12-23T00:00:00"/>
    <x v="676"/>
    <x v="1"/>
    <s v="80-0024-CDI20"/>
    <s v="ARS"/>
    <n v="158620"/>
    <n v="158620"/>
    <s v="80-1111-OC20"/>
    <x v="60"/>
    <x v="38"/>
    <s v="ADMINISTRACION - Administración"/>
    <x v="21"/>
    <d v="2021-04-15T00:00:00"/>
    <n v="50"/>
    <n v="163"/>
    <s v="17.0.0.43.0"/>
    <n v="2595600"/>
    <x v="0"/>
    <s v="OK"/>
    <s v="LDABATEADMINISTRACION - AdministraciónDNACV#MS - Dirección nacional de abordaje por curso de vida"/>
    <x v="0"/>
    <x v="0"/>
  </r>
  <r>
    <x v="0"/>
    <d v="2020-12-23T00:00:00"/>
    <x v="677"/>
    <x v="1"/>
    <s v="80-0024-CDI20"/>
    <s v="ARS"/>
    <n v="112476"/>
    <n v="112476"/>
    <s v="80-1111-OC20"/>
    <x v="60"/>
    <x v="38"/>
    <s v="ADMINISTRACION - Administración"/>
    <x v="21"/>
    <d v="2021-04-14T00:00:00"/>
    <n v="51"/>
    <n v="163"/>
    <s v="17.0.0.43.0"/>
    <n v="2595600"/>
    <x v="0"/>
    <s v="OK"/>
    <s v="LDABATEADMINISTRACION - AdministraciónDNACV#MS - Dirección nacional de abordaje por curso de vida"/>
    <x v="0"/>
    <x v="0"/>
  </r>
  <r>
    <x v="0"/>
    <d v="2020-12-23T00:00:00"/>
    <x v="678"/>
    <x v="1"/>
    <s v="80-0024-CDI20"/>
    <s v="ARS"/>
    <n v="72100"/>
    <n v="72100"/>
    <s v="80-1111-OC20"/>
    <x v="60"/>
    <x v="38"/>
    <s v="ADMINISTRACION - Administración"/>
    <x v="21"/>
    <d v="2021-04-15T00:00:00"/>
    <n v="50"/>
    <n v="163"/>
    <s v="17.0.0.43.0"/>
    <n v="2595600"/>
    <x v="0"/>
    <s v="OK"/>
    <s v="LDABATEADMINISTRACION - AdministraciónDNACV#MS - Dirección nacional de abordaje por curso de vida"/>
    <x v="0"/>
    <x v="0"/>
  </r>
  <r>
    <x v="0"/>
    <d v="2020-12-23T00:00:00"/>
    <x v="679"/>
    <x v="1"/>
    <s v="80-0024-CDI20"/>
    <s v="ARS"/>
    <n v="158620"/>
    <n v="158620"/>
    <s v="80-1111-OC20"/>
    <x v="60"/>
    <x v="38"/>
    <s v="ADMINISTRACION - Administración"/>
    <x v="21"/>
    <d v="2021-04-16T00:00:00"/>
    <n v="49"/>
    <n v="163"/>
    <s v="17.0.0.43.0"/>
    <n v="2595600"/>
    <x v="0"/>
    <s v="OK"/>
    <s v="LDABATEADMINISTRACION - AdministraciónDNACV#MS - Dirección nacional de abordaje por curso de vida"/>
    <x v="0"/>
    <x v="0"/>
  </r>
  <r>
    <x v="0"/>
    <d v="2020-12-23T00:00:00"/>
    <x v="680"/>
    <x v="1"/>
    <s v="80-0024-CDI20"/>
    <s v="ARS"/>
    <n v="115360"/>
    <n v="115360"/>
    <s v="80-1111-OC20"/>
    <x v="60"/>
    <x v="38"/>
    <s v="ADMINISTRACION - Administración"/>
    <x v="21"/>
    <d v="2021-04-15T00:00:00"/>
    <n v="50"/>
    <n v="163"/>
    <s v="17.0.0.43.0"/>
    <n v="2595600"/>
    <x v="0"/>
    <s v="OK"/>
    <s v="LDABATEADMINISTRACION - AdministraciónDNACV#MS - Dirección nacional de abordaje por curso de vida"/>
    <x v="0"/>
    <x v="0"/>
  </r>
  <r>
    <x v="0"/>
    <d v="2020-12-23T00:00:00"/>
    <x v="681"/>
    <x v="1"/>
    <s v="80-0024-CDI20"/>
    <s v="ARS"/>
    <n v="98056"/>
    <n v="98056"/>
    <s v="80-1111-OC20"/>
    <x v="60"/>
    <x v="38"/>
    <s v="ADMINISTRACION - Administración"/>
    <x v="21"/>
    <d v="2021-04-15T00:00:00"/>
    <n v="50"/>
    <n v="163"/>
    <s v="17.0.0.43.0"/>
    <n v="2595600"/>
    <x v="0"/>
    <s v="OK"/>
    <s v="LDABATEADMINISTRACION - AdministraciónDNACV#MS - Dirección nacional de abordaje por curso de vida"/>
    <x v="0"/>
    <x v="0"/>
  </r>
  <r>
    <x v="0"/>
    <d v="2020-12-23T00:00:00"/>
    <x v="682"/>
    <x v="1"/>
    <s v="80-0024-CDI20"/>
    <s v="ARS"/>
    <n v="100940"/>
    <n v="100940"/>
    <s v="80-1111-OC20"/>
    <x v="60"/>
    <x v="38"/>
    <s v="ADMINISTRACION - Administración"/>
    <x v="21"/>
    <d v="2021-04-15T00:00:00"/>
    <n v="50"/>
    <n v="163"/>
    <s v="17.0.0.43.0"/>
    <n v="2595600"/>
    <x v="0"/>
    <s v="OK"/>
    <s v="LDABATEADMINISTRACION - AdministraciónDNACV#MS - Dirección nacional de abordaje por curso de vida"/>
    <x v="0"/>
    <x v="0"/>
  </r>
  <r>
    <x v="0"/>
    <d v="2020-12-23T00:00:00"/>
    <x v="683"/>
    <x v="1"/>
    <s v="80-0024-CDI20"/>
    <s v="ARS"/>
    <n v="83636"/>
    <n v="83636"/>
    <s v="80-1111-OC20"/>
    <x v="60"/>
    <x v="38"/>
    <s v="ADMINISTRACION - Administración"/>
    <x v="21"/>
    <d v="2021-04-15T00:00:00"/>
    <n v="50"/>
    <n v="163"/>
    <s v="17.0.0.43.0"/>
    <n v="2595600"/>
    <x v="0"/>
    <s v="OK"/>
    <s v="LDABATEADMINISTRACION - AdministraciónDNACV#MS - Dirección nacional de abordaje por curso de vida"/>
    <x v="0"/>
    <x v="0"/>
  </r>
  <r>
    <x v="0"/>
    <d v="2020-12-23T00:00:00"/>
    <x v="684"/>
    <x v="1"/>
    <s v="80-0024-CDI20"/>
    <s v="ARS"/>
    <n v="72100"/>
    <n v="72100"/>
    <s v="80-1111-OC20"/>
    <x v="60"/>
    <x v="38"/>
    <s v="ADMINISTRACION - Administración"/>
    <x v="21"/>
    <d v="2021-04-15T00:00:00"/>
    <n v="50"/>
    <n v="163"/>
    <s v="17.0.0.43.0"/>
    <n v="2595600"/>
    <x v="0"/>
    <s v="OK"/>
    <s v="LDABATEADMINISTRACION - AdministraciónDNACV#MS - Dirección nacional de abordaje por curso de vida"/>
    <x v="0"/>
    <x v="0"/>
  </r>
  <r>
    <x v="0"/>
    <d v="2020-12-23T00:00:00"/>
    <x v="685"/>
    <x v="1"/>
    <s v="80-0024-CDI20"/>
    <s v="ARS"/>
    <n v="129780"/>
    <n v="129780"/>
    <s v="80-1111-OC20"/>
    <x v="60"/>
    <x v="38"/>
    <s v="ADMINISTRACION - Administración"/>
    <x v="21"/>
    <d v="2021-04-15T00:00:00"/>
    <n v="50"/>
    <n v="163"/>
    <s v="17.0.0.43.0"/>
    <n v="2595600"/>
    <x v="0"/>
    <s v="OK"/>
    <s v="LDABATEADMINISTRACION - AdministraciónDNACV#MS - Dirección nacional de abordaje por curso de vida"/>
    <x v="0"/>
    <x v="0"/>
  </r>
  <r>
    <x v="0"/>
    <d v="2020-12-23T00:00:00"/>
    <x v="686"/>
    <x v="1"/>
    <s v="80-0024-CDI20"/>
    <s v="ARS"/>
    <n v="129780"/>
    <n v="129780"/>
    <s v="80-1111-OC20"/>
    <x v="60"/>
    <x v="38"/>
    <s v="ADMINISTRACION - Administración"/>
    <x v="21"/>
    <d v="2021-04-15T00:00:00"/>
    <n v="50"/>
    <n v="163"/>
    <s v="17.0.0.43.0"/>
    <n v="2595600"/>
    <x v="0"/>
    <s v="OK"/>
    <s v="LDABATEADMINISTRACION - AdministraciónDNACV#MS - Dirección nacional de abordaje por curso de vida"/>
    <x v="0"/>
    <x v="0"/>
  </r>
  <r>
    <x v="0"/>
    <d v="2020-12-23T00:00:00"/>
    <x v="687"/>
    <x v="1"/>
    <s v="80-0024-CDI20"/>
    <s v="ARS"/>
    <n v="98056"/>
    <n v="98056"/>
    <s v="80-1111-OC20"/>
    <x v="60"/>
    <x v="38"/>
    <s v="ADMINISTRACION - Administración"/>
    <x v="21"/>
    <d v="2021-04-14T00:00:00"/>
    <n v="51"/>
    <n v="163"/>
    <s v="17.0.0.43.0"/>
    <n v="2595600"/>
    <x v="0"/>
    <s v="OK"/>
    <s v="LDABATEADMINISTRACION - AdministraciónDNACV#MS - Dirección nacional de abordaje por curso de vida"/>
    <x v="0"/>
    <x v="0"/>
  </r>
  <r>
    <x v="0"/>
    <d v="2020-12-23T00:00:00"/>
    <x v="688"/>
    <x v="1"/>
    <s v="80-0024-CDI20"/>
    <s v="ARS"/>
    <n v="115360"/>
    <n v="115360"/>
    <s v="80-1111-OC20"/>
    <x v="60"/>
    <x v="38"/>
    <s v="ADMINISTRACION - Administración"/>
    <x v="21"/>
    <d v="2021-04-15T00:00:00"/>
    <n v="50"/>
    <n v="163"/>
    <s v="17.0.0.43.0"/>
    <n v="2595600"/>
    <x v="0"/>
    <s v="OK"/>
    <s v="LDABATEADMINISTRACION - AdministraciónDNACV#MS - Dirección nacional de abordaje por curso de vida"/>
    <x v="0"/>
    <x v="0"/>
  </r>
  <r>
    <x v="0"/>
    <d v="2020-12-23T00:00:00"/>
    <x v="689"/>
    <x v="1"/>
    <s v="80-0024-CDI20"/>
    <s v="ARS"/>
    <n v="126896"/>
    <n v="126896"/>
    <s v="80-1111-OC20"/>
    <x v="60"/>
    <x v="38"/>
    <s v="ADMINISTRACION - Administración"/>
    <x v="21"/>
    <d v="2021-04-15T00:00:00"/>
    <n v="50"/>
    <n v="163"/>
    <s v="17.0.0.43.0"/>
    <n v="2595600"/>
    <x v="0"/>
    <s v="OK"/>
    <s v="LDABATEADMINISTRACION - AdministraciónDNACV#MS - Dirección nacional de abordaje por curso de vida"/>
    <x v="0"/>
    <x v="0"/>
  </r>
  <r>
    <x v="1"/>
    <d v="2020-12-24T00:00:00"/>
    <x v="690"/>
    <x v="1"/>
    <s v="Programa de Consolidación de la Gestión centralizada en Salud - ARG/13/007 - PNUD"/>
    <s v="ARS"/>
    <n v="75124.84"/>
    <n v="75124.84"/>
    <s v="Programa de Consolidación de la Gestión centralizada en Salud - ARG/13/007 - PNUD"/>
    <x v="35"/>
    <x v="1"/>
    <s v="ARCHIVO - Archivo"/>
    <x v="1"/>
    <d v="2021-02-11T00:00:00"/>
    <n v="113"/>
    <n v="162"/>
    <s v="Sin OC"/>
    <s v="Sin OC"/>
    <x v="1"/>
    <s v="OK"/>
    <s v="DAFYP#MS-ARCHIVOARCHIVO - ArchivoDAFYP#MS - Dirección de administración financiera y presupuestaria"/>
    <x v="1"/>
    <x v="0"/>
  </r>
  <r>
    <x v="1"/>
    <d v="2020-12-28T00:00:00"/>
    <x v="691"/>
    <x v="1"/>
    <s v="Programa Multifase de Atención Primaria a la Salud para el Manejo de Enfermedades Crónicas No Transmisibles. Segunda Operación - 3772/0C-AR - BID"/>
    <s v="ARS"/>
    <n v="4837683.82"/>
    <n v="4837683.82"/>
    <s v="Programa Multifase de Atención Primaria a la Salud para el Manejo de Enfermedades Crónicas No Transmisibles. Segunda Operación - 3772/0C-AR - BID"/>
    <x v="34"/>
    <x v="1"/>
    <s v="ARCHIVO - Archivo"/>
    <x v="1"/>
    <d v="2021-02-11T00:00:00"/>
    <n v="113"/>
    <n v="158"/>
    <s v="Sin OC"/>
    <s v="Sin OC"/>
    <x v="1"/>
    <s v="OK"/>
    <s v="DAFYP#MS-ARCHIVOARCHIVO - ArchivoDAFYP#MS - Dirección de administración financiera y presupuestaria"/>
    <x v="1"/>
    <x v="0"/>
  </r>
  <r>
    <x v="0"/>
    <d v="2020-12-28T00:00:00"/>
    <x v="692"/>
    <x v="1"/>
    <s v="80-0025-LPU18"/>
    <s v="ARS"/>
    <n v="323707.34999999998"/>
    <n v="323707.34999999998"/>
    <s v="80-1047-OC20"/>
    <x v="17"/>
    <x v="1"/>
    <s v="ARCHIVO - Archivo"/>
    <x v="1"/>
    <d v="2021-02-11T00:00:00"/>
    <n v="113"/>
    <n v="158"/>
    <s v="29.0.0.45.0"/>
    <n v="51058638.590000004"/>
    <x v="1"/>
    <s v="OK"/>
    <s v="DAFYP#MS-ARCHIVOARCHIVO - ArchivoDAFYP#MS - Dirección de administración financiera y presupuestaria"/>
    <x v="1"/>
    <x v="0"/>
  </r>
  <r>
    <x v="0"/>
    <d v="2020-12-28T00:00:00"/>
    <x v="693"/>
    <x v="1"/>
    <s v="80-0025-LPU18"/>
    <s v="ARS"/>
    <n v="2467834.7400000002"/>
    <n v="2467834.7400000002"/>
    <s v="80-1047-OC20"/>
    <x v="17"/>
    <x v="1"/>
    <s v="ARCHIVO - Archivo"/>
    <x v="1"/>
    <d v="2021-01-29T00:00:00"/>
    <n v="126"/>
    <n v="158"/>
    <s v="29.0.0.45.0"/>
    <n v="51058638.590000004"/>
    <x v="1"/>
    <s v="OK"/>
    <s v="DAFYP#MS-ARCHIVOARCHIVO - ArchivoDAFYP#MS - Dirección de administración financiera y presupuestaria"/>
    <x v="1"/>
    <x v="0"/>
  </r>
  <r>
    <x v="0"/>
    <d v="2020-12-29T00:00:00"/>
    <x v="694"/>
    <x v="1"/>
    <s v="80-0025-LPU18"/>
    <s v="ARS"/>
    <n v="6432730.6399999997"/>
    <n v="6432730.6399999997"/>
    <s v="80-1048-OC20"/>
    <x v="13"/>
    <x v="1"/>
    <s v="ARCHIVO - Archivo"/>
    <x v="1"/>
    <d v="2021-02-01T00:00:00"/>
    <n v="123"/>
    <n v="157"/>
    <s v="29.0.0.45.0"/>
    <n v="42664635.310000002"/>
    <x v="1"/>
    <s v="OK"/>
    <s v="DAFYP#MS-ARCHIVOARCHIVO - ArchivoDAFYP#MS - Dirección de administración financiera y presupuestaria"/>
    <x v="1"/>
    <x v="0"/>
  </r>
  <r>
    <x v="0"/>
    <d v="2020-12-29T00:00:00"/>
    <x v="695"/>
    <x v="1"/>
    <s v="80-0025-LPU18"/>
    <s v="ARS"/>
    <n v="1208229.8"/>
    <n v="1208229.8"/>
    <s v="80-1048-OC20"/>
    <x v="13"/>
    <x v="1"/>
    <s v="ARCHIVO - Archivo"/>
    <x v="1"/>
    <d v="2021-01-29T00:00:00"/>
    <n v="126"/>
    <n v="157"/>
    <s v="29.0.0.45.0"/>
    <n v="42664635.310000002"/>
    <x v="1"/>
    <s v="OK"/>
    <s v="DAFYP#MS-ARCHIVOARCHIVO - ArchivoDAFYP#MS - Dirección de administración financiera y presupuestaria"/>
    <x v="1"/>
    <x v="0"/>
  </r>
  <r>
    <x v="1"/>
    <d v="2020-12-29T00:00:00"/>
    <x v="696"/>
    <x v="1"/>
    <s v="Proyecto Apoyo a la Cobertura Universal de Salud Efectiva en Argentina (SUMAR) - 8853-AR - BIRF"/>
    <s v="ARS"/>
    <n v="4845496.05"/>
    <n v="4845496.05"/>
    <s v="Proyecto Apoyo a la Cobertura Universal de Salud Efectiva en Argentina (SUMAR) - 8853-AR - BIRF"/>
    <x v="43"/>
    <x v="1"/>
    <s v="ARCHIVO - Archivo"/>
    <x v="1"/>
    <d v="2021-01-28T00:00:00"/>
    <n v="127"/>
    <n v="157"/>
    <s v="Sin OC"/>
    <s v="Sin OC"/>
    <x v="1"/>
    <s v="OK"/>
    <s v="DAFYP#MS-ARCHIVOARCHIVO - ArchivoDAFYP#MS - Dirección de administración financiera y presupuestaria"/>
    <x v="1"/>
    <x v="0"/>
  </r>
  <r>
    <x v="0"/>
    <d v="2020-12-29T00:00:00"/>
    <x v="697"/>
    <x v="1"/>
    <s v="80-0028-CDI17"/>
    <s v="ARS"/>
    <n v="11336.32"/>
    <n v="11336.32"/>
    <s v="80-1198-CON20"/>
    <x v="22"/>
    <x v="17"/>
    <s v="DESPACHO_DGA - Despacho - dirección general de administración"/>
    <x v="6"/>
    <d v="2021-05-28T00:00:00"/>
    <n v="7"/>
    <n v="157"/>
    <s v="29.0.0.5.0"/>
    <n v="689171613"/>
    <x v="4"/>
    <s v="OK"/>
    <s v="RUYVALDOVINOSDESPACHO_DGA - Despacho - dirección general de administraciónDGA#MS - Dirección general de administración"/>
    <x v="0"/>
    <x v="1"/>
  </r>
  <r>
    <x v="0"/>
    <d v="2020-12-29T00:00:00"/>
    <x v="698"/>
    <x v="1"/>
    <s v="80-0028-CDI17"/>
    <s v="ARS"/>
    <n v="21453.52"/>
    <n v="21453.52"/>
    <s v="80-1198-CON20"/>
    <x v="22"/>
    <x v="20"/>
    <s v="DESPACHO_DGA - Despacho - dirección general de administración"/>
    <x v="6"/>
    <d v="2021-06-03T00:00:00"/>
    <n v="1"/>
    <n v="157"/>
    <s v="29.0.0.5.0"/>
    <n v="689171613"/>
    <x v="4"/>
    <s v="OK"/>
    <s v="DGA#MS-DESPACHO_DGADESPACHO_DGA - Despacho - dirección general de administraciónDGA#MS - Dirección general de administración"/>
    <x v="0"/>
    <x v="1"/>
  </r>
  <r>
    <x v="0"/>
    <d v="2020-12-29T00:00:00"/>
    <x v="699"/>
    <x v="1"/>
    <s v="80-0028-CDI17"/>
    <s v="ARS"/>
    <n v="6297.98"/>
    <n v="6297.98"/>
    <s v="80-1198-CON20"/>
    <x v="22"/>
    <x v="20"/>
    <s v="DESPACHO_DGA - Despacho - dirección general de administración"/>
    <x v="6"/>
    <d v="2021-06-03T00:00:00"/>
    <n v="1"/>
    <n v="157"/>
    <s v="29.0.0.5.0"/>
    <n v="689171613"/>
    <x v="4"/>
    <s v="OK"/>
    <s v="DGA#MS-DESPACHO_DGADESPACHO_DGA - Despacho - dirección general de administraciónDGA#MS - Dirección general de administración"/>
    <x v="0"/>
    <x v="1"/>
  </r>
  <r>
    <x v="1"/>
    <d v="2020-12-30T00:00:00"/>
    <x v="700"/>
    <x v="1"/>
    <s v="Consolidación del modelo de Atención Primaria de la Salud a través de la Provisión y Dispensa de Medicamentos Esenciales ¿ Proyectos financiados Organismos Multilaterales Regionales - ARG/15/001 - PNUD"/>
    <s v="ARS"/>
    <n v="231271.83"/>
    <n v="231271.83"/>
    <s v="Consolidación del modelo de Atención Primaria de la Salud a través de la Provisión y Dispensa de Medicamentos Esenciales ¿ Proyectos financiados Organismos Multilaterales Regionales - ARG/15/001 - PNUD"/>
    <x v="35"/>
    <x v="1"/>
    <s v="ARCHIVO - Archivo"/>
    <x v="1"/>
    <d v="2021-05-04T00:00:00"/>
    <n v="31"/>
    <n v="156"/>
    <s v="Sin OC"/>
    <s v="Sin OC"/>
    <x v="1"/>
    <s v="OK"/>
    <s v="DAFYP#MS-ARCHIVOARCHIVO - ArchivoDAFYP#MS - Dirección de administración financiera y presupuestaria"/>
    <x v="1"/>
    <x v="0"/>
  </r>
  <r>
    <x v="1"/>
    <d v="2020-12-30T00:00:00"/>
    <x v="701"/>
    <x v="1"/>
    <s v="Consolidación del modelo de Atención Primaria de la Salud a través de la Provisión y Dispensa de Medicamentos Esenciales ¿ Proyectos financiados Organismos Multilaterales Regionales - ARG/15/001 - PNUD"/>
    <s v="ARS"/>
    <n v="237210.83"/>
    <n v="237210.83"/>
    <s v="Consolidación del modelo de Atención Primaria de la Salud a través de la Provisión y Dispensa de Medicamentos Esenciales ¿ Proyectos financiados Organismos Multilaterales Regionales - ARG/15/001 - PNUD"/>
    <x v="35"/>
    <x v="1"/>
    <s v="ARCHIVO - Archivo"/>
    <x v="1"/>
    <d v="2021-05-04T00:00:00"/>
    <n v="31"/>
    <n v="156"/>
    <s v="Sin OC"/>
    <s v="Sin OC"/>
    <x v="1"/>
    <s v="OK"/>
    <s v="DAFYP#MS-ARCHIVOARCHIVO - ArchivoDAFYP#MS - Dirección de administración financiera y presupuestaria"/>
    <x v="1"/>
    <x v="0"/>
  </r>
  <r>
    <x v="1"/>
    <d v="2020-12-30T00:00:00"/>
    <x v="702"/>
    <x v="1"/>
    <s v="Programa de Consolidación de la Gestión centralizada en Salud - ARG/13/007 - PNUD"/>
    <s v="ARS"/>
    <n v="370931.85"/>
    <n v="370931.85"/>
    <s v="Programa de Consolidación de la Gestión centralizada en Salud - ARG/13/007 - PNUD"/>
    <x v="33"/>
    <x v="1"/>
    <s v="ARCHIVO - Archivo"/>
    <x v="1"/>
    <d v="2021-02-23T00:00:00"/>
    <n v="101"/>
    <n v="156"/>
    <s v="Sin OC"/>
    <s v="Sin OC"/>
    <x v="1"/>
    <s v="OK"/>
    <s v="DAFYP#MS-ARCHIVOARCHIVO - ArchivoDAFYP#MS - Dirección de administración financiera y presupuestaria"/>
    <x v="1"/>
    <x v="0"/>
  </r>
  <r>
    <x v="0"/>
    <d v="2020-12-30T00:00:00"/>
    <x v="703"/>
    <x v="1"/>
    <s v="80-0025-LPU18"/>
    <s v="ARS"/>
    <n v="5725494.7400000002"/>
    <n v="5725494.7400000002"/>
    <s v="80-1048-OC20"/>
    <x v="13"/>
    <x v="1"/>
    <s v="ARCHIVO - Archivo"/>
    <x v="1"/>
    <d v="2021-02-01T00:00:00"/>
    <n v="123"/>
    <n v="156"/>
    <s v="29.0.0.45.0"/>
    <n v="42664635.310000002"/>
    <x v="1"/>
    <s v="OK"/>
    <s v="DAFYP#MS-ARCHIVOARCHIVO - ArchivoDAFYP#MS - Dirección de administración financiera y presupuestaria"/>
    <x v="1"/>
    <x v="0"/>
  </r>
  <r>
    <x v="0"/>
    <d v="2020-12-30T00:00:00"/>
    <x v="704"/>
    <x v="1"/>
    <s v="80-0025-LPU18"/>
    <s v="ARS"/>
    <n v="168539.44"/>
    <n v="168539.44"/>
    <s v="80-1044-OC20"/>
    <x v="2"/>
    <x v="1"/>
    <s v="ARCHIVO - Archivo"/>
    <x v="1"/>
    <d v="2021-03-18T00:00:00"/>
    <n v="78"/>
    <n v="156"/>
    <s v="29.0.0.45.0"/>
    <n v="105233823.5"/>
    <x v="1"/>
    <s v="OK"/>
    <s v="DAFYP#MS-ARCHIVOARCHIVO - ArchivoDAFYP#MS - Dirección de administración financiera y presupuestaria"/>
    <x v="1"/>
    <x v="0"/>
  </r>
  <r>
    <x v="0"/>
    <d v="2021-01-04T00:00:00"/>
    <x v="705"/>
    <x v="1"/>
    <s v="80-0017-LPU19"/>
    <s v="ARS"/>
    <n v="13264030.039999999"/>
    <n v="13264030.039999999"/>
    <s v="80-1139-OC19"/>
    <x v="24"/>
    <x v="21"/>
    <s v="PVD - Privada"/>
    <x v="12"/>
    <d v="2021-06-01T00:00:00"/>
    <n v="3"/>
    <n v="151"/>
    <s v="Varios"/>
    <n v="539212229"/>
    <x v="0"/>
    <s v="OK"/>
    <s v="SGA#INSSJP-PVDPVD - PrivadaSGA#INSSJP - Secretaría general de administración"/>
    <x v="0"/>
    <x v="1"/>
  </r>
  <r>
    <x v="0"/>
    <d v="2021-01-04T00:00:00"/>
    <x v="706"/>
    <x v="1"/>
    <s v="80-0017-LPU19"/>
    <s v="ARS"/>
    <n v="6068908.25"/>
    <n v="6068908.25"/>
    <s v="80-1139-OC19"/>
    <x v="24"/>
    <x v="22"/>
    <s v="SEC - Secretaría"/>
    <x v="13"/>
    <d v="2021-05-19T00:00:00"/>
    <n v="16"/>
    <n v="151"/>
    <s v="Varios"/>
    <n v="539212229"/>
    <x v="0"/>
    <s v="OK"/>
    <s v="SANTIAGOTORRESSEC - SecretaríaSPYC#SSS - Subgerencia de presupuesto y contabilidad"/>
    <x v="0"/>
    <x v="1"/>
  </r>
  <r>
    <x v="0"/>
    <d v="2021-01-04T00:00:00"/>
    <x v="707"/>
    <x v="1"/>
    <s v="80-0017-LPU19"/>
    <s v="ARS"/>
    <n v="3583732.87"/>
    <n v="3583732.87"/>
    <s v="80-1139-OC19"/>
    <x v="24"/>
    <x v="22"/>
    <s v="SEC - Secretaría"/>
    <x v="13"/>
    <d v="2021-05-27T00:00:00"/>
    <n v="8"/>
    <n v="151"/>
    <s v="Varios"/>
    <n v="539212229"/>
    <x v="0"/>
    <s v="OK"/>
    <s v="SANTIAGOTORRESSEC - SecretaríaSPYC#SSS - Subgerencia de presupuesto y contabilidad"/>
    <x v="0"/>
    <x v="1"/>
  </r>
  <r>
    <x v="0"/>
    <d v="2021-01-04T00:00:00"/>
    <x v="708"/>
    <x v="1"/>
    <s v="80-0017-LPU19"/>
    <s v="ARS"/>
    <n v="2046165.66"/>
    <n v="2046165.66"/>
    <s v="80-1039-OC19"/>
    <x v="24"/>
    <x v="39"/>
    <s v="PVD - Privada"/>
    <x v="22"/>
    <d v="2021-05-27T00:00:00"/>
    <n v="8"/>
    <n v="151"/>
    <s v="Varios"/>
    <n v="315600"/>
    <x v="0"/>
    <s v="OK"/>
    <s v="LSISTOPVD - PrivadaMDS - Ministerio de desarrollo social"/>
    <x v="0"/>
    <x v="1"/>
  </r>
  <r>
    <x v="0"/>
    <d v="2021-01-04T00:00:00"/>
    <x v="709"/>
    <x v="1"/>
    <s v="80-0017-LPU19"/>
    <s v="ARS"/>
    <n v="3604749.72"/>
    <n v="3604749.72"/>
    <s v="80-1139-OC19"/>
    <x v="24"/>
    <x v="40"/>
    <s v="SB - Superintendencia de bienestar"/>
    <x v="23"/>
    <d v="2021-06-02T00:00:00"/>
    <n v="2"/>
    <n v="151"/>
    <s v="Varios"/>
    <n v="539212229"/>
    <x v="0"/>
    <s v="OK"/>
    <s v="MDELGADODEMELIETSB - Superintendencia de bienestarSB#PFA - Superintendencia de bienestar"/>
    <x v="0"/>
    <x v="1"/>
  </r>
  <r>
    <x v="0"/>
    <d v="2021-01-04T00:00:00"/>
    <x v="710"/>
    <x v="1"/>
    <s v="80-0017-LPU19"/>
    <s v="ARS"/>
    <n v="260701.16"/>
    <n v="260701.16"/>
    <s v="80-1139-OC19"/>
    <x v="24"/>
    <x v="40"/>
    <s v="SB - Superintendencia de bienestar"/>
    <x v="23"/>
    <d v="2021-06-02T00:00:00"/>
    <n v="2"/>
    <n v="151"/>
    <s v="Varios"/>
    <n v="539212229"/>
    <x v="0"/>
    <s v="OK"/>
    <s v="MDELGADODEMELIETSB - Superintendencia de bienestarSB#PFA - Superintendencia de bienestar"/>
    <x v="0"/>
    <x v="1"/>
  </r>
  <r>
    <x v="1"/>
    <d v="2021-01-04T00:00:00"/>
    <x v="711"/>
    <x v="1"/>
    <s v="Programa de Consolidación de la Gestión centralizada en Salud - ARG/13/007 - PNUD"/>
    <s v="ARS"/>
    <n v="9324.91"/>
    <n v="9324.91"/>
    <s v="Programa de Consolidación de la Gestión centralizada en Salud - ARG/13/007 - PNUD"/>
    <x v="30"/>
    <x v="1"/>
    <s v="ARCHIVO - Archivo"/>
    <x v="1"/>
    <d v="2021-02-22T00:00:00"/>
    <n v="102"/>
    <n v="151"/>
    <s v="Sin OC"/>
    <s v="Sin OC"/>
    <x v="1"/>
    <s v="OK"/>
    <s v="DAFYP#MS-ARCHIVOARCHIVO - ArchivoDAFYP#MS - Dirección de administración financiera y presupuestaria"/>
    <x v="1"/>
    <x v="0"/>
  </r>
  <r>
    <x v="0"/>
    <d v="2021-01-04T00:00:00"/>
    <x v="712"/>
    <x v="1"/>
    <s v="80-0025-LPU18"/>
    <s v="ARS"/>
    <n v="5314882.2"/>
    <n v="5314882.2"/>
    <s v="80-1044-OC20"/>
    <x v="2"/>
    <x v="1"/>
    <s v="ARCHIVO - Archivo"/>
    <x v="1"/>
    <d v="2021-03-18T00:00:00"/>
    <n v="78"/>
    <n v="151"/>
    <s v="29.0.0.45.0"/>
    <n v="105233823.5"/>
    <x v="1"/>
    <s v="OK"/>
    <s v="DAFYP#MS-ARCHIVOARCHIVO - ArchivoDAFYP#MS - Dirección de administración financiera y presupuestaria"/>
    <x v="1"/>
    <x v="0"/>
  </r>
  <r>
    <x v="0"/>
    <d v="2021-01-05T00:00:00"/>
    <x v="713"/>
    <x v="1"/>
    <s v="80-0025-LPU18"/>
    <s v="ARS"/>
    <n v="2599177.08"/>
    <n v="2599177.08"/>
    <s v="80-1044-OC20"/>
    <x v="2"/>
    <x v="1"/>
    <s v="ARCHIVO - Archivo"/>
    <x v="1"/>
    <d v="2021-03-18T00:00:00"/>
    <n v="78"/>
    <n v="150"/>
    <s v="29.0.0.45.0"/>
    <n v="105233823.5"/>
    <x v="1"/>
    <s v="OK"/>
    <s v="DAFYP#MS-ARCHIVOARCHIVO - ArchivoDAFYP#MS - Dirección de administración financiera y presupuestaria"/>
    <x v="1"/>
    <x v="0"/>
  </r>
  <r>
    <x v="1"/>
    <d v="2021-01-05T00:00:00"/>
    <x v="714"/>
    <x v="1"/>
    <s v="Consolidación del modelo de Atención Primaria de la Salud a través de la Provisión y Dispensa de Medicamentos Esenciales ¿ Proyectos financiados Organismos Multilaterales Regionales - ARG/15/001 - PNUD"/>
    <s v="ARS"/>
    <n v="43552.61"/>
    <n v="43552.61"/>
    <s v="Consolidación del modelo de Atención Primaria de la Salud a través de la Provisión y Dispensa de Medicamentos Esenciales ¿ Proyectos financiados Organismos Multilaterales Regionales - ARG/15/001 - PNUD"/>
    <x v="27"/>
    <x v="1"/>
    <s v="ARCHIVO - Archivo"/>
    <x v="1"/>
    <d v="2021-02-17T00:00:00"/>
    <n v="107"/>
    <n v="150"/>
    <s v="Sin OC"/>
    <s v="Sin OC"/>
    <x v="1"/>
    <s v="OK"/>
    <s v="DAFYP#MS-ARCHIVOARCHIVO - ArchivoDAFYP#MS - Dirección de administración financiera y presupuestaria"/>
    <x v="1"/>
    <x v="0"/>
  </r>
  <r>
    <x v="1"/>
    <d v="2021-01-05T00:00:00"/>
    <x v="715"/>
    <x v="1"/>
    <s v="Consolidación del modelo de Atención Primaria de la Salud a través de la Provisión y Dispensa de Medicamentos Esenciales ¿ Proyectos financiados Organismos Multilaterales Regionales - ARG/15/001 - PNUD"/>
    <s v="ARS"/>
    <n v="43552.61"/>
    <n v="43552.61"/>
    <s v="Consolidación del modelo de Atención Primaria de la Salud a través de la Provisión y Dispensa de Medicamentos Esenciales ¿ Proyectos financiados Organismos Multilaterales Regionales - ARG/15/001 - PNUD"/>
    <x v="27"/>
    <x v="1"/>
    <s v="ARCHIVO - Archivo"/>
    <x v="1"/>
    <d v="2021-02-17T00:00:00"/>
    <n v="107"/>
    <n v="150"/>
    <s v="Sin OC"/>
    <s v="Sin OC"/>
    <x v="1"/>
    <s v="OK"/>
    <s v="DAFYP#MS-ARCHIVOARCHIVO - ArchivoDAFYP#MS - Dirección de administración financiera y presupuestaria"/>
    <x v="1"/>
    <x v="0"/>
  </r>
  <r>
    <x v="1"/>
    <d v="2021-01-05T00:00:00"/>
    <x v="716"/>
    <x v="1"/>
    <s v="Consolidación del modelo de Atención Primaria de la Salud a través de la Provisión y Dispensa de Medicamentos Esenciales ¿ Proyectos financiados Organismos Multilaterales Regionales - ARG/15/001 - PNUD"/>
    <s v="ARS"/>
    <n v="43552.61"/>
    <n v="43552.61"/>
    <s v="Consolidación del modelo de Atención Primaria de la Salud a través de la Provisión y Dispensa de Medicamentos Esenciales ¿ Proyectos financiados Organismos Multilaterales Regionales - ARG/15/001 - PNUD"/>
    <x v="27"/>
    <x v="1"/>
    <s v="ARCHIVO - Archivo"/>
    <x v="1"/>
    <d v="2021-02-17T00:00:00"/>
    <n v="107"/>
    <n v="150"/>
    <s v="Sin OC"/>
    <s v="Sin OC"/>
    <x v="1"/>
    <s v="OK"/>
    <s v="DAFYP#MS-ARCHIVOARCHIVO - ArchivoDAFYP#MS - Dirección de administración financiera y presupuestaria"/>
    <x v="1"/>
    <x v="0"/>
  </r>
  <r>
    <x v="1"/>
    <d v="2021-01-05T00:00:00"/>
    <x v="717"/>
    <x v="1"/>
    <s v="Consolidación del modelo de Atención Primaria de la Salud a través de la Provisión y Dispensa de Medicamentos Esenciales ¿ Proyectos financiados Organismos Multilaterales Regionales - ARG/15/001 - PNUD"/>
    <s v="ARS"/>
    <n v="43552.61"/>
    <n v="43552.61"/>
    <s v="Consolidación del modelo de Atención Primaria de la Salud a través de la Provisión y Dispensa de Medicamentos Esenciales ¿ Proyectos financiados Organismos Multilaterales Regionales - ARG/15/001 - PNUD"/>
    <x v="27"/>
    <x v="1"/>
    <s v="ARCHIVO - Archivo"/>
    <x v="1"/>
    <d v="2021-02-17T00:00:00"/>
    <n v="107"/>
    <n v="150"/>
    <s v="Sin OC"/>
    <s v="Sin OC"/>
    <x v="1"/>
    <s v="OK"/>
    <s v="DAFYP#MS-ARCHIVOARCHIVO - ArchivoDAFYP#MS - Dirección de administración financiera y presupuestaria"/>
    <x v="1"/>
    <x v="0"/>
  </r>
  <r>
    <x v="1"/>
    <d v="2021-01-05T00:00:00"/>
    <x v="718"/>
    <x v="1"/>
    <s v="Consolidación del modelo de Atención Primaria de la Salud a través de la Provisión y Dispensa de Medicamentos Esenciales ¿ Proyectos financiados Organismos Multilaterales Regionales - ARG/15/001 - PNUD"/>
    <s v="ARS"/>
    <n v="43552.61"/>
    <n v="43552.61"/>
    <s v="Consolidación del modelo de Atención Primaria de la Salud a través de la Provisión y Dispensa de Medicamentos Esenciales ¿ Proyectos financiados Organismos Multilaterales Regionales - ARG/15/001 - PNUD"/>
    <x v="27"/>
    <x v="1"/>
    <s v="ARCHIVO - Archivo"/>
    <x v="1"/>
    <d v="2021-02-17T00:00:00"/>
    <n v="107"/>
    <n v="150"/>
    <s v="Sin OC"/>
    <s v="Sin OC"/>
    <x v="1"/>
    <s v="OK"/>
    <s v="DAFYP#MS-ARCHIVOARCHIVO - ArchivoDAFYP#MS - Dirección de administración financiera y presupuestaria"/>
    <x v="1"/>
    <x v="0"/>
  </r>
  <r>
    <x v="1"/>
    <d v="2021-01-05T00:00:00"/>
    <x v="719"/>
    <x v="1"/>
    <s v="Proyecto Apoyo a la Cobertura Universal de Salud Efectiva en Argentina (SUMAR) - 8853-AR - BIRF"/>
    <s v="ARS"/>
    <n v="1615165.35"/>
    <n v="1615165.35"/>
    <s v="Proyecto Apoyo a la Cobertura Universal de Salud Efectiva en Argentina (SUMAR) - 8853-AR - BIRF"/>
    <x v="43"/>
    <x v="1"/>
    <s v="ARCHIVO - Archivo"/>
    <x v="1"/>
    <d v="2021-01-28T00:00:00"/>
    <n v="127"/>
    <n v="150"/>
    <s v="Sin OC"/>
    <s v="Sin OC"/>
    <x v="1"/>
    <s v="OK"/>
    <s v="DAFYP#MS-ARCHIVOARCHIVO - ArchivoDAFYP#MS - Dirección de administración financiera y presupuestaria"/>
    <x v="1"/>
    <x v="0"/>
  </r>
  <r>
    <x v="1"/>
    <d v="2021-01-07T00:00:00"/>
    <x v="720"/>
    <x v="1"/>
    <s v="Programa de Apoyo al Fortalecimiento de la cobertura pública efectiva de salud y un sistema integrado de provisión de salud de calidad. Proyectos BIRF - ARG/19/014 - PNUD"/>
    <s v="ARS"/>
    <n v="56628"/>
    <n v="56628"/>
    <s v="Programa de Apoyo al Fortalecimiento de la cobertura pública efectiva de salud y un sistema integrado de provisión de salud de calidad. Proyectos BIRF - ARG/19/014 - PNUD"/>
    <x v="42"/>
    <x v="1"/>
    <s v="ARCHIVO - Archivo"/>
    <x v="1"/>
    <d v="2021-02-23T00:00:00"/>
    <n v="101"/>
    <n v="148"/>
    <s v="Sin OC"/>
    <s v="Sin OC"/>
    <x v="1"/>
    <s v="OK"/>
    <s v="DAFYP#MS-ARCHIVOARCHIVO - ArchivoDAFYP#MS - Dirección de administración financiera y presupuestaria"/>
    <x v="1"/>
    <x v="0"/>
  </r>
  <r>
    <x v="0"/>
    <d v="2021-01-11T00:00:00"/>
    <x v="721"/>
    <x v="1"/>
    <s v="80-0028-CDI17"/>
    <s v="ARS"/>
    <n v="2335366.9500000002"/>
    <n v="2335366.9500000002"/>
    <s v="80-1198-CON20"/>
    <x v="22"/>
    <x v="26"/>
    <s v="TESORERIA - Tesorería"/>
    <x v="3"/>
    <d v="2021-05-12T00:00:00"/>
    <n v="23"/>
    <n v="144"/>
    <s v="29.0.0.5.0"/>
    <n v="689171613"/>
    <x v="3"/>
    <s v="OK"/>
    <s v="MWEIMANTESORERIA - TesoreríaDCYT#MS - Dirección de contabilidad y tesorería"/>
    <x v="1"/>
    <x v="1"/>
  </r>
  <r>
    <x v="1"/>
    <d v="2021-01-11T00:00:00"/>
    <x v="722"/>
    <x v="1"/>
    <s v="Programa de Consolidación de la Gestión centralizada en Salud - ARG/13/007 - PNUD"/>
    <s v="ARS"/>
    <n v="140000"/>
    <n v="140000"/>
    <s v="Programa de Consolidación de la Gestión centralizada en Salud - ARG/13/007 - PNUD"/>
    <x v="37"/>
    <x v="1"/>
    <s v="ARCHIVO - Archivo"/>
    <x v="1"/>
    <d v="2021-02-22T00:00:00"/>
    <n v="102"/>
    <n v="144"/>
    <s v="Sin OC"/>
    <s v="Sin OC"/>
    <x v="1"/>
    <s v="OK"/>
    <s v="DAFYP#MS-ARCHIVOARCHIVO - ArchivoDAFYP#MS - Dirección de administración financiera y presupuestaria"/>
    <x v="1"/>
    <x v="0"/>
  </r>
  <r>
    <x v="0"/>
    <d v="2021-01-11T00:00:00"/>
    <x v="723"/>
    <x v="1"/>
    <s v="80-0025-LPU18"/>
    <s v="ARS"/>
    <n v="7281408"/>
    <n v="7281408"/>
    <s v="80-1129-OC19"/>
    <x v="17"/>
    <x v="20"/>
    <s v="DESPACHO_DGA - Despacho - dirección general de administración"/>
    <x v="6"/>
    <d v="2021-06-01T00:00:00"/>
    <n v="3"/>
    <n v="144"/>
    <s v="29.0.0.45.0"/>
    <n v="255293192.96000001"/>
    <x v="4"/>
    <s v="OK"/>
    <s v="DGA#MS-DESPACHO_DGADESPACHO_DGA - Despacho - dirección general de administraciónDGA#MS - Dirección general de administración"/>
    <x v="0"/>
    <x v="1"/>
  </r>
  <r>
    <x v="0"/>
    <d v="2021-01-11T00:00:00"/>
    <x v="724"/>
    <x v="1"/>
    <s v="80-0028-CDI17"/>
    <s v="ARS"/>
    <n v="1036642.65"/>
    <n v="1036642.65"/>
    <s v="80-1198-CON20"/>
    <x v="22"/>
    <x v="26"/>
    <s v="TESORERIA - Tesorería"/>
    <x v="3"/>
    <d v="2021-05-18T00:00:00"/>
    <n v="17"/>
    <n v="144"/>
    <s v="29.0.0.5.0"/>
    <n v="689171613"/>
    <x v="3"/>
    <s v="OK"/>
    <s v="MWEIMANTESORERIA - TesoreríaDCYT#MS - Dirección de contabilidad y tesorería"/>
    <x v="1"/>
    <x v="1"/>
  </r>
  <r>
    <x v="0"/>
    <d v="2021-01-12T00:00:00"/>
    <x v="725"/>
    <x v="1"/>
    <s v="80-0025-LPU18"/>
    <s v="ARS"/>
    <n v="3678480"/>
    <n v="3678480"/>
    <s v="80-1040-OC20"/>
    <x v="1"/>
    <x v="1"/>
    <s v="ARCHIVO - Archivo"/>
    <x v="1"/>
    <d v="2021-02-03T00:00:00"/>
    <n v="121"/>
    <n v="143"/>
    <s v="29.0.0.45.0"/>
    <n v="55654726.969999999"/>
    <x v="1"/>
    <s v="OK"/>
    <s v="DAFYP#MS-ARCHIVOARCHIVO - ArchivoDAFYP#MS - Dirección de administración financiera y presupuestaria"/>
    <x v="1"/>
    <x v="0"/>
  </r>
  <r>
    <x v="0"/>
    <d v="2021-01-12T00:00:00"/>
    <x v="726"/>
    <x v="1"/>
    <s v="80-0025-LPU18"/>
    <s v="ARS"/>
    <n v="14350759.199999999"/>
    <n v="14350759.199999999"/>
    <s v="80-1040-OC20"/>
    <x v="1"/>
    <x v="1"/>
    <s v="ARCHIVO - Archivo"/>
    <x v="1"/>
    <d v="2021-02-01T00:00:00"/>
    <n v="123"/>
    <n v="143"/>
    <s v="29.0.0.45.0"/>
    <n v="55654726.969999999"/>
    <x v="1"/>
    <s v="OK"/>
    <s v="DAFYP#MS-ARCHIVOARCHIVO - ArchivoDAFYP#MS - Dirección de administración financiera y presupuestaria"/>
    <x v="1"/>
    <x v="0"/>
  </r>
  <r>
    <x v="0"/>
    <d v="2021-01-12T00:00:00"/>
    <x v="727"/>
    <x v="1"/>
    <s v="S/N"/>
    <s v="ARS"/>
    <n v="2976958.29"/>
    <n v="2976958.29"/>
    <s v="S/N"/>
    <x v="21"/>
    <x v="23"/>
    <s v="MESADEENTRADAS - Mesa de entradas"/>
    <x v="7"/>
    <d v="2021-04-12T00:00:00"/>
    <n v="53"/>
    <n v="143"/>
    <s v="Sin dato"/>
    <s v="Sin dato"/>
    <x v="0"/>
    <s v="OK"/>
    <s v="GASMORANMESADEENTRADAS - Mesa de entradasSSMEIE#MS - Subsecretaría de medicamentos e información estratégica"/>
    <x v="0"/>
    <x v="0"/>
  </r>
  <r>
    <x v="0"/>
    <d v="2021-01-12T00:00:00"/>
    <x v="728"/>
    <x v="1"/>
    <s v="S/N"/>
    <s v="ARS"/>
    <n v="2569676.7000000002"/>
    <n v="2569676.7000000002"/>
    <s v="S/N"/>
    <x v="21"/>
    <x v="23"/>
    <s v="MESADEENTRADAS - Mesa de entradas"/>
    <x v="7"/>
    <d v="2021-04-12T00:00:00"/>
    <n v="53"/>
    <n v="143"/>
    <s v="Sin dato"/>
    <s v="Sin dato"/>
    <x v="0"/>
    <s v="OK"/>
    <s v="GASMORANMESADEENTRADAS - Mesa de entradasSSMEIE#MS - Subsecretaría de medicamentos e información estratégica"/>
    <x v="0"/>
    <x v="0"/>
  </r>
  <r>
    <x v="0"/>
    <d v="2021-01-12T00:00:00"/>
    <x v="729"/>
    <x v="1"/>
    <s v="S/N"/>
    <s v="ARS"/>
    <n v="4922104.71"/>
    <n v="4922104.71"/>
    <s v="S/N"/>
    <x v="21"/>
    <x v="23"/>
    <s v="MESADEENTRADAS - Mesa de entradas"/>
    <x v="7"/>
    <d v="2021-04-12T00:00:00"/>
    <n v="53"/>
    <n v="143"/>
    <s v="Sin dato"/>
    <s v="Sin dato"/>
    <x v="0"/>
    <s v="OK"/>
    <s v="GASMORANMESADEENTRADAS - Mesa de entradasSSMEIE#MS - Subsecretaría de medicamentos e información estratégica"/>
    <x v="0"/>
    <x v="0"/>
  </r>
  <r>
    <x v="0"/>
    <d v="2021-01-13T00:00:00"/>
    <x v="730"/>
    <x v="1"/>
    <s v="80-0024-CDI20"/>
    <s v="ARS"/>
    <n v="343196"/>
    <n v="343196"/>
    <s v="80-1111-OC20"/>
    <x v="60"/>
    <x v="38"/>
    <s v="ADMINISTRACION - Administración"/>
    <x v="21"/>
    <d v="2021-04-16T00:00:00"/>
    <n v="49"/>
    <n v="142"/>
    <s v="17.0.0.43.0"/>
    <n v="2595600"/>
    <x v="0"/>
    <s v="OK"/>
    <s v="LDABATEADMINISTRACION - AdministraciónDNACV#MS - Dirección nacional de abordaje por curso de vida"/>
    <x v="0"/>
    <x v="0"/>
  </r>
  <r>
    <x v="0"/>
    <d v="2021-01-14T00:00:00"/>
    <x v="731"/>
    <x v="1"/>
    <s v="80-0004-LPU18"/>
    <s v="ARS"/>
    <n v="62370.29"/>
    <n v="62370.29"/>
    <s v="80-1074-OC18"/>
    <x v="4"/>
    <x v="22"/>
    <s v="SEC - Secretaría"/>
    <x v="13"/>
    <d v="2021-05-19T00:00:00"/>
    <n v="16"/>
    <n v="141"/>
    <s v="Varios"/>
    <n v="113113091.40000001"/>
    <x v="0"/>
    <s v="OK"/>
    <s v="SANTIAGOTORRESSEC - SecretaríaSPYC#SSS - Subgerencia de presupuesto y contabilidad"/>
    <x v="0"/>
    <x v="1"/>
  </r>
  <r>
    <x v="0"/>
    <d v="2021-01-14T00:00:00"/>
    <x v="732"/>
    <x v="1"/>
    <s v="80-0004-LPU18"/>
    <s v="ARS"/>
    <n v="190779.73"/>
    <n v="190779.73"/>
    <s v="80-1166-OC18"/>
    <x v="4"/>
    <x v="41"/>
    <s v="DESPACHO - Despacho"/>
    <x v="16"/>
    <d v="2021-06-03T00:00:00"/>
    <n v="1"/>
    <n v="141"/>
    <s v="Varios"/>
    <n v="22622618.280000001"/>
    <x v="8"/>
    <s v="OK"/>
    <s v="MDMAVARDESPACHO - DespachoSGA#MS - Secretaría de gestión administrativa"/>
    <x v="0"/>
    <x v="1"/>
  </r>
  <r>
    <x v="1"/>
    <d v="2021-01-14T00:00:00"/>
    <x v="733"/>
    <x v="1"/>
    <s v="Programa de Apoyo al Fortalecimiento de la cobertura pública efectiva de salud y un sistema integrado de provisión de salud de calidad. Proyectos BIRF - ARG/19/014 - PNUD"/>
    <s v="ARS"/>
    <n v="13965.75"/>
    <n v="13965.75"/>
    <s v="Programa de Apoyo al Fortalecimiento de la cobertura pública efectiva de salud y un sistema integrado de provisión de salud de calidad. Proyectos BIRF - ARG/19/014 - PNUD"/>
    <x v="61"/>
    <x v="1"/>
    <s v="ARCHIVO - Archivo"/>
    <x v="1"/>
    <d v="2021-02-22T00:00:00"/>
    <n v="102"/>
    <n v="141"/>
    <s v="Sin OC"/>
    <s v="Sin OC"/>
    <x v="1"/>
    <s v="OK"/>
    <s v="DAFYP#MS-ARCHIVOARCHIVO - ArchivoDAFYP#MS - Dirección de administración financiera y presupuestaria"/>
    <x v="1"/>
    <x v="0"/>
  </r>
  <r>
    <x v="1"/>
    <d v="2021-01-14T00:00:00"/>
    <x v="734"/>
    <x v="1"/>
    <s v="Programa de Apoyo al Fortalecimiento de la cobertura pública efectiva de salud y un sistema integrado de provisión de salud de calidad. Proyectos BIRF - ARG/19/014 - PNUD"/>
    <s v="ARS"/>
    <n v="12542.25"/>
    <n v="12542.25"/>
    <s v="Programa de Apoyo al Fortalecimiento de la cobertura pública efectiva de salud y un sistema integrado de provisión de salud de calidad. Proyectos BIRF - ARG/19/014 - PNUD"/>
    <x v="61"/>
    <x v="1"/>
    <s v="ARCHIVO - Archivo"/>
    <x v="1"/>
    <d v="2021-02-22T00:00:00"/>
    <n v="102"/>
    <n v="141"/>
    <s v="Sin OC"/>
    <s v="Sin OC"/>
    <x v="1"/>
    <s v="OK"/>
    <s v="DAFYP#MS-ARCHIVOARCHIVO - ArchivoDAFYP#MS - Dirección de administración financiera y presupuestaria"/>
    <x v="1"/>
    <x v="0"/>
  </r>
  <r>
    <x v="1"/>
    <d v="2021-01-15T00:00:00"/>
    <x v="735"/>
    <x v="1"/>
    <s v="Programa de Apoyo al Fortalecimiento de la cobertura pública efectiva de salud y un sistema integrado de provisión de salud de calidad. Proyectos BIRF - ARG/19/014 - PNUD"/>
    <s v="ARS"/>
    <n v="19484.55"/>
    <n v="19484.55"/>
    <s v="Programa de Apoyo al Fortalecimiento de la cobertura pública efectiva de salud y un sistema integrado de provisión de salud de calidad. Proyectos BIRF - ARG/19/014 - PNUD"/>
    <x v="61"/>
    <x v="1"/>
    <s v="ARCHIVO - Archivo"/>
    <x v="1"/>
    <d v="2021-02-22T00:00:00"/>
    <n v="102"/>
    <n v="140"/>
    <s v="Sin OC"/>
    <s v="Sin OC"/>
    <x v="1"/>
    <s v="OK"/>
    <s v="DAFYP#MS-ARCHIVOARCHIVO - ArchivoDAFYP#MS - Dirección de administración financiera y presupuestaria"/>
    <x v="1"/>
    <x v="0"/>
  </r>
  <r>
    <x v="1"/>
    <d v="2021-01-15T00:00:00"/>
    <x v="736"/>
    <x v="1"/>
    <s v="Proyecto Apoyo a la Cobertura Universal de Salud Efectiva en Argentina (SUMAR) - 8853-AR - BIRF"/>
    <s v="ARS"/>
    <n v="69990"/>
    <n v="69990"/>
    <s v="Proyecto Apoyo a la Cobertura Universal de Salud Efectiva en Argentina (SUMAR) - 8853-AR - BIRF"/>
    <x v="44"/>
    <x v="1"/>
    <s v="ARCHIVO - Archivo"/>
    <x v="1"/>
    <d v="2021-02-25T00:00:00"/>
    <n v="99"/>
    <n v="140"/>
    <s v="Sin OC"/>
    <s v="Sin OC"/>
    <x v="1"/>
    <s v="OK"/>
    <s v="DAFYP#MS-ARCHIVOARCHIVO - ArchivoDAFYP#MS - Dirección de administración financiera y presupuestaria"/>
    <x v="1"/>
    <x v="0"/>
  </r>
  <r>
    <x v="1"/>
    <d v="2021-01-15T00:00:00"/>
    <x v="737"/>
    <x v="1"/>
    <s v="Programa Multifase de Atención Primaria a la Salud para el Manejo de Enfermedades Crónicas No Transmisibles. Segunda Operación - 3772/0C-AR - BID"/>
    <s v="ARS"/>
    <n v="21000"/>
    <n v="21000"/>
    <s v="Programa Multifase de Atención Primaria a la Salud para el Manejo de Enfermedades Crónicas No Transmisibles. Segunda Operación - 3772/0C-AR - BID"/>
    <x v="44"/>
    <x v="1"/>
    <s v="ARCHIVO - Archivo"/>
    <x v="1"/>
    <d v="2021-02-25T00:00:00"/>
    <n v="99"/>
    <n v="140"/>
    <s v="Sin OC"/>
    <s v="Sin OC"/>
    <x v="1"/>
    <s v="OK"/>
    <s v="DAFYP#MS-ARCHIVOARCHIVO - ArchivoDAFYP#MS - Dirección de administración financiera y presupuestaria"/>
    <x v="1"/>
    <x v="0"/>
  </r>
  <r>
    <x v="1"/>
    <d v="2021-01-15T00:00:00"/>
    <x v="738"/>
    <x v="1"/>
    <s v="Proyecto Protección de la Población Vulnerable contra las Enfermedades Crónicas no Transmisibles (PROTEGER) - 8508-AR - BIRF"/>
    <s v="ARS"/>
    <n v="21000.01"/>
    <n v="21000.01"/>
    <s v="Proyecto Protección de la Población Vulnerable contra las Enfermedades Crónicas no Transmisibles (PROTEGER) - 8508-AR - BIRF"/>
    <x v="44"/>
    <x v="1"/>
    <s v="ARCHIVO - Archivo"/>
    <x v="1"/>
    <d v="2021-03-01T00:00:00"/>
    <n v="95"/>
    <n v="140"/>
    <s v="Sin OC"/>
    <s v="Sin OC"/>
    <x v="1"/>
    <s v="OK"/>
    <s v="DAFYP#MS-ARCHIVOARCHIVO - ArchivoDAFYP#MS - Dirección de administración financiera y presupuestaria"/>
    <x v="1"/>
    <x v="0"/>
  </r>
  <r>
    <x v="1"/>
    <d v="2021-01-17T00:00:00"/>
    <x v="739"/>
    <x v="1"/>
    <s v="Programa de Apoyo al Fortalecimiento de la cobertura pública efectiva de salud y un sistema integrado de provisión de salud de calidad. Proyectos BIRF - ARG/19/014 - PNUD"/>
    <s v="ARS"/>
    <n v="116645.58"/>
    <n v="116645.58"/>
    <s v="Programa de Apoyo al Fortalecimiento de la cobertura pública efectiva de salud y un sistema integrado de provisión de salud de calidad. Proyectos BIRF - ARG/19/014 - PNUD"/>
    <x v="62"/>
    <x v="1"/>
    <s v="ARCHIVO - Archivo"/>
    <x v="1"/>
    <d v="2021-05-20T00:00:00"/>
    <n v="15"/>
    <n v="138"/>
    <s v="Sin OC"/>
    <s v="Sin OC"/>
    <x v="1"/>
    <s v="OK"/>
    <s v="DAFYP#MS-ARCHIVOARCHIVO - ArchivoDAFYP#MS - Dirección de administración financiera y presupuestaria"/>
    <x v="1"/>
    <x v="1"/>
  </r>
  <r>
    <x v="1"/>
    <d v="2021-01-18T00:00:00"/>
    <x v="740"/>
    <x v="1"/>
    <s v="Programa de Apoyo al Fortalecimiento de la cobertura pública efectiva de salud y un sistema integrado de provisión de salud de calidad. Proyectos BIRF - ARG/19/014 - PNUD"/>
    <s v="ARS"/>
    <n v="18585600"/>
    <n v="18585600"/>
    <s v="Programa de Apoyo al Fortalecimiento de la cobertura pública efectiva de salud y un sistema integrado de provisión de salud de calidad. Proyectos BIRF - ARG/19/014 - PNUD"/>
    <x v="33"/>
    <x v="1"/>
    <s v="ARCHIVO - Archivo"/>
    <x v="1"/>
    <d v="2021-03-31T00:00:00"/>
    <n v="65"/>
    <n v="137"/>
    <s v="Sin OC"/>
    <s v="Sin OC"/>
    <x v="1"/>
    <s v="OK"/>
    <s v="DAFYP#MS-ARCHIVOARCHIVO - ArchivoDAFYP#MS - Dirección de administración financiera y presupuestaria"/>
    <x v="1"/>
    <x v="0"/>
  </r>
  <r>
    <x v="1"/>
    <d v="2021-01-18T00:00:00"/>
    <x v="741"/>
    <x v="1"/>
    <s v="Proyecto de Respuesta Inmediata de Salud Pública en el Marco de la Pandemia COVID-19 para Contener, Controlar y Mitigar su Efecto en la Prestación de Servicios de Salud en Argentina - 5032/OC-AR - BID"/>
    <s v="ARS"/>
    <n v="3778327.35"/>
    <n v="3778327.35"/>
    <s v="Proyecto de Respuesta Inmediata de Salud Pública en el Marco de la Pandemia COVID-19 para Contener, Controlar y Mitigar su Efecto en la Prestación de Servicios de Salud en Argentina - 5032/OC-AR - BID"/>
    <x v="54"/>
    <x v="1"/>
    <s v="ARCHIVO - Archivo"/>
    <x v="1"/>
    <d v="2021-02-10T00:00:00"/>
    <n v="114"/>
    <n v="137"/>
    <s v="Sin OC"/>
    <s v="Sin OC"/>
    <x v="1"/>
    <s v="OK"/>
    <s v="DAFYP#MS-ARCHIVOARCHIVO - ArchivoDAFYP#MS - Dirección de administración financiera y presupuestaria"/>
    <x v="1"/>
    <x v="0"/>
  </r>
  <r>
    <x v="0"/>
    <d v="2021-01-18T00:00:00"/>
    <x v="742"/>
    <x v="1"/>
    <s v="80-0002-LPU19"/>
    <s v="ARS"/>
    <n v="3992813.6"/>
    <n v="3992813.6"/>
    <s v="80-1070-OC20"/>
    <x v="36"/>
    <x v="42"/>
    <s v="ACYC - Administración contable y compras"/>
    <x v="24"/>
    <d v="2021-03-16T00:00:00"/>
    <n v="80"/>
    <n v="137"/>
    <s v="22.0.0.41.0"/>
    <n v="64807560"/>
    <x v="0"/>
    <s v="OK"/>
    <s v="MCAMPETELLIACYC - Administración contable y comprasDRVIHVYT#MS - Dirección de respuesta al vih, its, hepatitis virales y tuberculosis"/>
    <x v="0"/>
    <x v="0"/>
  </r>
  <r>
    <x v="0"/>
    <d v="2021-01-19T00:00:00"/>
    <x v="743"/>
    <x v="1"/>
    <s v="80-0016-LPU18"/>
    <s v="ARS"/>
    <n v="12439400"/>
    <n v="12439400"/>
    <s v="80-1119-OC19"/>
    <x v="63"/>
    <x v="26"/>
    <s v="TESORERIA - Tesorería"/>
    <x v="3"/>
    <d v="2021-05-31T00:00:00"/>
    <n v="4"/>
    <n v="136"/>
    <s v="22.0.0.41.0"/>
    <n v="65600000"/>
    <x v="3"/>
    <s v="OK"/>
    <s v="MWEIMANTESORERIA - TesoreríaDCYT#MS - Dirección de contabilidad y tesorería"/>
    <x v="1"/>
    <x v="1"/>
  </r>
  <r>
    <x v="1"/>
    <d v="2021-01-20T00:00:00"/>
    <x v="744"/>
    <x v="1"/>
    <s v="Programa de Consolidación de la Gestión centralizada en Salud - ARG/13/007 - PNUD"/>
    <s v="ARS"/>
    <n v="82051.5"/>
    <n v="82051.5"/>
    <s v="Programa de Consolidación de la Gestión centralizada en Salud - ARG/13/007 - PNUD"/>
    <x v="46"/>
    <x v="1"/>
    <s v="ARCHIVO - Archivo"/>
    <x v="1"/>
    <d v="2021-02-23T00:00:00"/>
    <n v="101"/>
    <n v="135"/>
    <s v="Sin OC"/>
    <s v="Sin OC"/>
    <x v="1"/>
    <s v="OK"/>
    <s v="DAFYP#MS-ARCHIVOARCHIVO - ArchivoDAFYP#MS - Dirección de administración financiera y presupuestaria"/>
    <x v="1"/>
    <x v="0"/>
  </r>
  <r>
    <x v="1"/>
    <d v="2021-01-20T00:00:00"/>
    <x v="745"/>
    <x v="1"/>
    <s v="Programa de Consolidación de la Gestión centralizada en Salud - ARG/13/007 - PNUD"/>
    <s v="ARS"/>
    <n v="82051.5"/>
    <n v="82051.5"/>
    <s v="Programa de Consolidación de la Gestión centralizada en Salud - ARG/13/007 - PNUD"/>
    <x v="46"/>
    <x v="1"/>
    <s v="ARCHIVO - Archivo"/>
    <x v="1"/>
    <d v="2021-03-04T00:00:00"/>
    <n v="92"/>
    <n v="135"/>
    <s v="Sin OC"/>
    <s v="Sin OC"/>
    <x v="1"/>
    <s v="OK"/>
    <s v="DAFYP#MS-ARCHIVOARCHIVO - ArchivoDAFYP#MS - Dirección de administración financiera y presupuestaria"/>
    <x v="1"/>
    <x v="0"/>
  </r>
  <r>
    <x v="2"/>
    <d v="2021-01-21T00:00:00"/>
    <x v="746"/>
    <x v="3"/>
    <s v="Legítimo Abono"/>
    <s v="ARS"/>
    <n v="3688312.32"/>
    <n v="3688312.32"/>
    <s v="Legitimo Abono"/>
    <x v="64"/>
    <x v="1"/>
    <s v="ARCHIVO - Archivo"/>
    <x v="1"/>
    <d v="2021-04-29T00:00:00"/>
    <n v="36"/>
    <n v="134"/>
    <s v="Sin OC"/>
    <s v="Sin OC"/>
    <x v="1"/>
    <s v="OK"/>
    <s v="DAFYP#MS-ARCHIVOARCHIVO - ArchivoDAFYP#MS - Dirección de administración financiera y presupuestaria"/>
    <x v="1"/>
    <x v="0"/>
  </r>
  <r>
    <x v="2"/>
    <d v="2021-01-21T00:00:00"/>
    <x v="747"/>
    <x v="3"/>
    <s v="Legítimo Abono"/>
    <s v="ARS"/>
    <n v="3688312.32"/>
    <n v="3688312.32"/>
    <s v="Legitimo Abono"/>
    <x v="64"/>
    <x v="1"/>
    <s v="ARCHIVO - Archivo"/>
    <x v="1"/>
    <d v="2021-05-19T00:00:00"/>
    <n v="16"/>
    <n v="134"/>
    <s v="Sin OC"/>
    <s v="Sin OC"/>
    <x v="1"/>
    <s v="OK"/>
    <s v="DAFYP#MS-ARCHIVOARCHIVO - ArchivoDAFYP#MS - Dirección de administración financiera y presupuestaria"/>
    <x v="1"/>
    <x v="1"/>
  </r>
  <r>
    <x v="1"/>
    <d v="2021-01-21T00:00:00"/>
    <x v="748"/>
    <x v="1"/>
    <s v="Programa de Apoyo al Fortalecimiento de la cobertura pública efectiva de salud y un sistema integrado_x000a_de provisión de salud de calidad. Proyectos BIRF - ARG/19/014 - PNUD"/>
    <s v="ARS"/>
    <n v="96936.84"/>
    <n v="96936.84"/>
    <s v="Programa de Apoyo al Fortalecimiento de la cobertura pública efectiva de salud y un sistema integrado_x000a_de provisión de salud de calidad. Proyectos BIRF - ARG/19/014 - PNUD"/>
    <x v="62"/>
    <x v="1"/>
    <s v="ARCHIVO - Archivo"/>
    <x v="1"/>
    <d v="2021-05-20T00:00:00"/>
    <n v="15"/>
    <n v="134"/>
    <s v="Sin OC"/>
    <s v="Sin OC"/>
    <x v="1"/>
    <s v="OK"/>
    <s v="DAFYP#MS-ARCHIVOARCHIVO - ArchivoDAFYP#MS - Dirección de administración financiera y presupuestaria"/>
    <x v="1"/>
    <x v="1"/>
  </r>
  <r>
    <x v="0"/>
    <d v="2021-01-23T00:00:00"/>
    <x v="749"/>
    <x v="1"/>
    <s v="Contratación por emergencia COVID-19 Nº 4/2020"/>
    <s v="ARS"/>
    <n v="1400000"/>
    <n v="1400000"/>
    <s v="OC 12/2020"/>
    <x v="65"/>
    <x v="26"/>
    <s v="TESORERIA - Tesorería"/>
    <x v="4"/>
    <d v="2021-03-31T00:00:00"/>
    <n v="65"/>
    <n v="132"/>
    <n v="20"/>
    <n v="130090000"/>
    <x v="3"/>
    <s v="OK"/>
    <s v="MWEIMANTESORERIA - TesoreríaDTYC#MS - Dirección de tesoreria y contabilidad"/>
    <x v="1"/>
    <x v="0"/>
  </r>
  <r>
    <x v="1"/>
    <d v="2021-01-27T00:00:00"/>
    <x v="750"/>
    <x v="1"/>
    <s v="Programa de Consolidación de la Gestión centralizada en Salud - ARG/13/007 - PNUD"/>
    <s v="ARS"/>
    <n v="10486.42"/>
    <n v="10486.42"/>
    <s v="Programa de Consolidación de la Gestión centralizada en Salud - ARG/13/007 - PNUD"/>
    <x v="30"/>
    <x v="1"/>
    <s v="ARCHIVO - Archivo"/>
    <x v="1"/>
    <d v="2021-03-02T00:00:00"/>
    <n v="94"/>
    <n v="128"/>
    <s v="Sin OC"/>
    <s v="Sin OC"/>
    <x v="1"/>
    <s v="OK"/>
    <s v="DAFYP#MS-ARCHIVOARCHIVO - ArchivoDAFYP#MS - Dirección de administración financiera y presupuestaria"/>
    <x v="1"/>
    <x v="0"/>
  </r>
  <r>
    <x v="1"/>
    <d v="2021-01-28T00:00:00"/>
    <x v="751"/>
    <x v="1"/>
    <s v=" Proyecto de Respuesta Inmediata de Salud Pública en el Marco de la Pandemia COVID-19 para_x000a_Contener, Controlar y Mitigar su Efecto en la Prestación de Servicios de Salud en Argentina - 5032/OC-AR - BID"/>
    <s v="USD"/>
    <n v="245088.33"/>
    <n v="24508833"/>
    <s v=" Proyecto de Respuesta Inmediata de Salud Pública en el Marco de la Pandemia COVID-19 para_x000a_Contener, Controlar y Mitigar su Efecto en la Prestación de Servicios de Salud en Argentina - 5032/OC-AR - BID"/>
    <x v="66"/>
    <x v="1"/>
    <s v="ARCHIVO - Archivo"/>
    <x v="1"/>
    <d v="2021-03-08T00:00:00"/>
    <n v="88"/>
    <n v="127"/>
    <s v="Sin OC"/>
    <s v="Sin OC"/>
    <x v="1"/>
    <s v="OK"/>
    <s v="DAFYP#MS-ARCHIVOARCHIVO - ArchivoDAFYP#MS - Dirección de administración financiera y presupuestaria"/>
    <x v="1"/>
    <x v="0"/>
  </r>
  <r>
    <x v="1"/>
    <d v="2021-01-29T00:00:00"/>
    <x v="752"/>
    <x v="1"/>
    <s v="Programa de Consolidación de la Gestión centralizada en Salud - ARG/13/007 - PNUD"/>
    <s v="ARS"/>
    <n v="377719.54"/>
    <n v="377719.54"/>
    <s v="Programa de Consolidación de la Gestión centralizada en Salud - ARG/13/007 - PNUD"/>
    <x v="33"/>
    <x v="1"/>
    <s v="ARCHIVO - Archivo"/>
    <x v="1"/>
    <d v="2021-03-22T00:00:00"/>
    <n v="74"/>
    <n v="126"/>
    <s v="Sin OC"/>
    <s v="Sin OC"/>
    <x v="1"/>
    <s v="OK"/>
    <s v="DAFYP#MS-ARCHIVOARCHIVO - ArchivoDAFYP#MS - Dirección de administración financiera y presupuestaria"/>
    <x v="1"/>
    <x v="0"/>
  </r>
  <r>
    <x v="0"/>
    <d v="2021-01-29T00:00:00"/>
    <x v="753"/>
    <x v="1"/>
    <s v="80-0001-LPU19"/>
    <s v="ARS"/>
    <n v="3058000"/>
    <n v="3058000"/>
    <s v="80-1149-OC19"/>
    <x v="3"/>
    <x v="35"/>
    <s v="PVD - Privada"/>
    <x v="19"/>
    <d v="2021-05-10T00:00:00"/>
    <n v="25"/>
    <n v="126"/>
    <s v="20.0.0.43.0"/>
    <n v="152754737"/>
    <x v="0"/>
    <s v="OK"/>
    <s v="JVIOLAINCPVD - PrivadaUAI#MS - Unidad de auditoría interna"/>
    <x v="0"/>
    <x v="1"/>
  </r>
  <r>
    <x v="1"/>
    <d v="2021-02-01T00:00:00"/>
    <x v="754"/>
    <x v="1"/>
    <s v="Programa de Consolidación de la Gestión centralizada en Salud - ARG/13/007 - PNUD"/>
    <s v="ARS"/>
    <n v="41035.61"/>
    <n v="41035.61"/>
    <s v="Programa de Consolidación de la Gestión centralizada en Salud - ARG/13/007 - PNUD"/>
    <x v="27"/>
    <x v="1"/>
    <s v="ARCHIVO - Archivo"/>
    <x v="1"/>
    <d v="2021-03-02T00:00:00"/>
    <n v="94"/>
    <n v="123"/>
    <s v="Sin OC"/>
    <s v="Sin OC"/>
    <x v="1"/>
    <s v="OK"/>
    <s v="DAFYP#MS-ARCHIVOARCHIVO - ArchivoDAFYP#MS - Dirección de administración financiera y presupuestaria"/>
    <x v="1"/>
    <x v="0"/>
  </r>
  <r>
    <x v="1"/>
    <d v="2021-02-01T00:00:00"/>
    <x v="755"/>
    <x v="1"/>
    <s v="Programa de Consolidación de la Gestión centralizada en Salud - ARG/13/007 - PNUD"/>
    <s v="ARS"/>
    <n v="41035.61"/>
    <n v="41035.61"/>
    <s v="Programa de Consolidación de la Gestión centralizada en Salud - ARG/13/007 - PNUD"/>
    <x v="27"/>
    <x v="1"/>
    <s v="ARCHIVO - Archivo"/>
    <x v="1"/>
    <d v="2021-03-02T00:00:00"/>
    <n v="94"/>
    <n v="123"/>
    <s v="Sin OC"/>
    <s v="Sin OC"/>
    <x v="1"/>
    <s v="OK"/>
    <s v="DAFYP#MS-ARCHIVOARCHIVO - ArchivoDAFYP#MS - Dirección de administración financiera y presupuestaria"/>
    <x v="1"/>
    <x v="0"/>
  </r>
  <r>
    <x v="1"/>
    <d v="2021-02-01T00:00:00"/>
    <x v="756"/>
    <x v="1"/>
    <s v="Programa de Consolidación de la Gestión centralizada en Salud - ARG/13/007 - PNUD"/>
    <s v="ARS"/>
    <n v="43552.61"/>
    <n v="43552.61"/>
    <s v="Programa de Consolidación de la Gestión centralizada en Salud - ARG/13/007 - PNUD"/>
    <x v="27"/>
    <x v="1"/>
    <s v="ARCHIVO - Archivo"/>
    <x v="1"/>
    <d v="2021-03-02T00:00:00"/>
    <n v="94"/>
    <n v="123"/>
    <s v="Sin OC"/>
    <s v="Sin OC"/>
    <x v="1"/>
    <s v="OK"/>
    <s v="DAFYP#MS-ARCHIVOARCHIVO - ArchivoDAFYP#MS - Dirección de administración financiera y presupuestaria"/>
    <x v="1"/>
    <x v="0"/>
  </r>
  <r>
    <x v="1"/>
    <d v="2021-02-01T00:00:00"/>
    <x v="757"/>
    <x v="1"/>
    <s v="Programa de Consolidación de la Gestión centralizada en Salud - ARG/13/007 - PNUD"/>
    <s v="ARS"/>
    <n v="43552.61"/>
    <n v="43552.61"/>
    <s v="Programa de Consolidación de la Gestión centralizada en Salud - ARG/13/007 - PNUD"/>
    <x v="27"/>
    <x v="1"/>
    <s v="ARCHIVO - Archivo"/>
    <x v="1"/>
    <d v="2021-03-02T00:00:00"/>
    <n v="94"/>
    <n v="123"/>
    <s v="Sin OC"/>
    <s v="Sin OC"/>
    <x v="1"/>
    <s v="OK"/>
    <s v="DAFYP#MS-ARCHIVOARCHIVO - ArchivoDAFYP#MS - Dirección de administración financiera y presupuestaria"/>
    <x v="1"/>
    <x v="0"/>
  </r>
  <r>
    <x v="0"/>
    <d v="2021-02-01T00:00:00"/>
    <x v="758"/>
    <x v="1"/>
    <s v="80-0021-CDI20 "/>
    <s v="ARS"/>
    <n v="1400000"/>
    <n v="1400000"/>
    <s v="OC 12/2020"/>
    <x v="65"/>
    <x v="26"/>
    <s v="TESORERIA - Tesorería"/>
    <x v="4"/>
    <d v="2021-03-31T00:00:00"/>
    <n v="65"/>
    <n v="123"/>
    <s v="Sin dato"/>
    <n v="130090000"/>
    <x v="3"/>
    <s v="OK"/>
    <s v="MWEIMANTESORERIA - TesoreríaDTYC#MS - Dirección de tesoreria y contabilidad"/>
    <x v="1"/>
    <x v="0"/>
  </r>
  <r>
    <x v="0"/>
    <d v="2021-02-02T00:00:00"/>
    <x v="759"/>
    <x v="1"/>
    <s v="80-0021-CDI20 "/>
    <s v="ARS"/>
    <n v="1260000"/>
    <n v="1260000"/>
    <s v="OC 12/2020"/>
    <x v="65"/>
    <x v="26"/>
    <s v="TESORERIA - Tesorería"/>
    <x v="4"/>
    <d v="2021-04-01T00:00:00"/>
    <n v="64"/>
    <n v="122"/>
    <s v="Sin dato"/>
    <n v="130090000"/>
    <x v="3"/>
    <s v="OK"/>
    <s v="MWEIMANTESORERIA - TesoreríaDTYC#MS - Dirección de tesoreria y contabilidad"/>
    <x v="1"/>
    <x v="0"/>
  </r>
  <r>
    <x v="0"/>
    <d v="2021-02-02T00:00:00"/>
    <x v="760"/>
    <x v="1"/>
    <s v="80-0001-LPU19"/>
    <s v="ARS"/>
    <n v="323070"/>
    <n v="323070"/>
    <s v="80-1107-OC20"/>
    <x v="3"/>
    <x v="13"/>
    <s v="PVD - Privada"/>
    <x v="3"/>
    <d v="2021-05-03T00:00:00"/>
    <n v="32"/>
    <n v="122"/>
    <s v="20.0.0.43.0"/>
    <n v="37534585.25"/>
    <x v="2"/>
    <s v="OK"/>
    <s v="DCYT#MS-PVDPVD - PrivadaDCYT#MS - Dirección de contabilidad y tesorería"/>
    <x v="0"/>
    <x v="0"/>
  </r>
  <r>
    <x v="1"/>
    <d v="2021-02-02T00:00:00"/>
    <x v="761"/>
    <x v="1"/>
    <s v="Programa de Consolidación de la Gestión centralizada en Salud - ARG/13/007 - PNUD"/>
    <s v="ARS"/>
    <n v="82051.5"/>
    <n v="82051.5"/>
    <s v="Programa de Consolidación de la Gestión centralizada en Salud - ARG/13/007 - PNUD"/>
    <x v="46"/>
    <x v="1"/>
    <s v="ARCHIVO - Archivo"/>
    <x v="1"/>
    <d v="2021-03-08T00:00:00"/>
    <n v="88"/>
    <n v="122"/>
    <s v="Sin OC"/>
    <s v="Sin OC"/>
    <x v="1"/>
    <s v="OK"/>
    <s v="DAFYP#MS-ARCHIVOARCHIVO - ArchivoDAFYP#MS - Dirección de administración financiera y presupuestaria"/>
    <x v="1"/>
    <x v="0"/>
  </r>
  <r>
    <x v="1"/>
    <d v="2021-02-04T00:00:00"/>
    <x v="762"/>
    <x v="1"/>
    <s v="Apoyo al Plan Nacional de Prevención y Reducción del Embarazo No Intencional en la Adolescencia -_x000a_ARG/17/001 - PNUD"/>
    <s v="ARS"/>
    <n v="389468.79"/>
    <n v="389468.79"/>
    <s v="Apoyo al Plan Nacional de Prevención y Reducción del Embarazo No Intencional en la Adolescencia -_x000a_ARG/17/001 - PNUD"/>
    <x v="67"/>
    <x v="1"/>
    <s v="ARCHIVO - Archivo"/>
    <x v="1"/>
    <d v="2021-03-09T00:00:00"/>
    <n v="87"/>
    <n v="120"/>
    <s v="Sin OC"/>
    <s v="Sin OC"/>
    <x v="1"/>
    <s v="OK"/>
    <s v="DAFYP#MS-ARCHIVOARCHIVO - ArchivoDAFYP#MS - Dirección de administración financiera y presupuestaria"/>
    <x v="1"/>
    <x v="0"/>
  </r>
  <r>
    <x v="2"/>
    <d v="2021-02-04T00:00:00"/>
    <x v="763"/>
    <x v="3"/>
    <s v="Legítimo Abono"/>
    <s v="ARS"/>
    <n v="105672"/>
    <n v="105672"/>
    <s v="Legitimo Abono"/>
    <x v="68"/>
    <x v="17"/>
    <s v="DESPACHO_DGA - Despacho - dirección general de administración"/>
    <x v="6"/>
    <d v="2021-06-03T00:00:00"/>
    <n v="1"/>
    <n v="120"/>
    <s v="Sin OC"/>
    <s v="Sin OC"/>
    <x v="4"/>
    <s v="OK"/>
    <s v="RUYVALDOVINOSDESPACHO_DGA - Despacho - dirección general de administraciónDGA#MS - Dirección general de administración"/>
    <x v="0"/>
    <x v="1"/>
  </r>
  <r>
    <x v="0"/>
    <d v="2021-02-05T00:00:00"/>
    <x v="764"/>
    <x v="1"/>
    <s v="80-0017-LPU19"/>
    <s v="ARS"/>
    <n v="2326887.11"/>
    <n v="2326887.11"/>
    <s v="80-1139-OC19"/>
    <x v="24"/>
    <x v="21"/>
    <s v="PVD - Privada"/>
    <x v="12"/>
    <d v="2021-06-01T00:00:00"/>
    <n v="3"/>
    <n v="119"/>
    <s v="Varios"/>
    <n v="539212229"/>
    <x v="0"/>
    <s v="OK"/>
    <s v="SGA#INSSJP-PVDPVD - PrivadaSGA#INSSJP - Secretaría general de administración"/>
    <x v="0"/>
    <x v="1"/>
  </r>
  <r>
    <x v="0"/>
    <d v="2021-02-05T00:00:00"/>
    <x v="765"/>
    <x v="1"/>
    <s v="80-0017-LPU19"/>
    <s v="ARS"/>
    <n v="755206.98"/>
    <n v="755206.98"/>
    <s v="80-1139-OC19"/>
    <x v="24"/>
    <x v="21"/>
    <s v="PVD - Privada"/>
    <x v="12"/>
    <d v="2021-06-01T00:00:00"/>
    <n v="3"/>
    <n v="119"/>
    <s v="Varios"/>
    <n v="539212229"/>
    <x v="0"/>
    <s v="OK"/>
    <s v="SGA#INSSJP-PVDPVD - PrivadaSGA#INSSJP - Secretaría general de administración"/>
    <x v="0"/>
    <x v="1"/>
  </r>
  <r>
    <x v="0"/>
    <d v="2021-02-05T00:00:00"/>
    <x v="766"/>
    <x v="1"/>
    <s v="80-0017-LPU19"/>
    <s v="ARS"/>
    <n v="8544633.2799999993"/>
    <n v="8544633.2799999993"/>
    <s v="80-1139-OC19"/>
    <x v="24"/>
    <x v="22"/>
    <s v="SEC - Secretaría"/>
    <x v="13"/>
    <d v="2021-05-27T00:00:00"/>
    <n v="8"/>
    <n v="119"/>
    <s v="Varios"/>
    <n v="539212229"/>
    <x v="0"/>
    <s v="OK"/>
    <s v="SANTIAGOTORRESSEC - SecretaríaSPYC#SSS - Subgerencia de presupuesto y contabilidad"/>
    <x v="0"/>
    <x v="1"/>
  </r>
  <r>
    <x v="0"/>
    <d v="2021-02-05T00:00:00"/>
    <x v="767"/>
    <x v="1"/>
    <s v="80-0017-LPU19"/>
    <s v="ARS"/>
    <n v="1132993.42"/>
    <n v="1132993.42"/>
    <s v="80-1139-OC19"/>
    <x v="24"/>
    <x v="22"/>
    <s v="SEC - Secretaría"/>
    <x v="13"/>
    <d v="2021-05-28T00:00:00"/>
    <n v="7"/>
    <n v="119"/>
    <s v="Varios"/>
    <n v="539212229"/>
    <x v="0"/>
    <s v="OK"/>
    <s v="SANTIAGOTORRESSEC - SecretaríaSPYC#SSS - Subgerencia de presupuesto y contabilidad"/>
    <x v="0"/>
    <x v="1"/>
  </r>
  <r>
    <x v="1"/>
    <d v="2021-02-05T00:00:00"/>
    <x v="768"/>
    <x v="1"/>
    <s v="Programa de Consolidación de la Gestión centralizada en Salud - ARG/13/007 - PNUD"/>
    <s v="ARS"/>
    <n v="140000"/>
    <n v="140000"/>
    <s v="Programa de Consolidación de la Gestión centralizada en Salud - ARG/13/007 - PNUD"/>
    <x v="37"/>
    <x v="1"/>
    <s v="ARCHIVO - Archivo"/>
    <x v="1"/>
    <d v="2021-03-22T00:00:00"/>
    <n v="74"/>
    <n v="119"/>
    <s v="Sin OC"/>
    <s v="Sin OC"/>
    <x v="1"/>
    <s v="OK"/>
    <s v="DAFYP#MS-ARCHIVOARCHIVO - ArchivoDAFYP#MS - Dirección de administración financiera y presupuestaria"/>
    <x v="1"/>
    <x v="0"/>
  </r>
  <r>
    <x v="1"/>
    <d v="2021-02-05T00:00:00"/>
    <x v="769"/>
    <x v="1"/>
    <s v="Programa de Apoyo al Fortalecimiento de la cobertura pública efectiva de salud y un sistema integrado de provisión de salud de calidad. Proyectos BIRF - ARG/19/014 - PNUD"/>
    <s v="ARS"/>
    <n v="56628"/>
    <n v="56628"/>
    <s v="Programa de Apoyo al Fortalecimiento de la cobertura pública efectiva de salud y un sistema integrado de provisión de salud de calidad. Proyectos BIRF - ARG/19/014 - PNUD"/>
    <x v="42"/>
    <x v="1"/>
    <s v="ARCHIVO - Archivo"/>
    <x v="1"/>
    <d v="2021-02-23T00:00:00"/>
    <n v="101"/>
    <n v="119"/>
    <s v="Sin OC"/>
    <s v="Sin OC"/>
    <x v="1"/>
    <s v="OK"/>
    <s v="DAFYP#MS-ARCHIVOARCHIVO - ArchivoDAFYP#MS - Dirección de administración financiera y presupuestaria"/>
    <x v="1"/>
    <x v="0"/>
  </r>
  <r>
    <x v="1"/>
    <d v="2021-02-05T00:00:00"/>
    <x v="770"/>
    <x v="1"/>
    <s v="Consolidación del modelo de Atención Primaria de la Salud a través de la Provisión y Dispensa de Medicamentos Esenciales ¿ Proyectos financiados Organismos Multilaterales Regionales - ARG/15/001 - PNUD"/>
    <s v="ARS"/>
    <n v="43551"/>
    <n v="43551"/>
    <s v="Consolidación del modelo de Atención Primaria de la Salud a través de la Provisión y Dispensa de Medicamentos Esenciales ¿ Proyectos financiados Organismos Multilaterales Regionales - ARG/15/001 - PNUD"/>
    <x v="27"/>
    <x v="1"/>
    <s v="ARCHIVO - Archivo"/>
    <x v="1"/>
    <d v="2021-03-02T00:00:00"/>
    <n v="94"/>
    <n v="119"/>
    <s v="Sin OC"/>
    <s v="Sin OC"/>
    <x v="1"/>
    <s v="OK"/>
    <s v="DAFYP#MS-ARCHIVOARCHIVO - ArchivoDAFYP#MS - Dirección de administración financiera y presupuestaria"/>
    <x v="1"/>
    <x v="0"/>
  </r>
  <r>
    <x v="1"/>
    <d v="2021-02-05T00:00:00"/>
    <x v="771"/>
    <x v="1"/>
    <s v="Consolidación del modelo de Atención Primaria de la Salud a través de la Provisión y Dispensa de Medicamentos Esenciales ¿ Proyectos financiados Organismos Multilaterales Regionales - ARG/15/001 - PNUD"/>
    <s v="ARS"/>
    <n v="43551"/>
    <n v="43551"/>
    <s v="Consolidación del modelo de Atención Primaria de la Salud a través de la Provisión y Dispensa de Medicamentos Esenciales ¿ Proyectos financiados Organismos Multilaterales Regionales - ARG/15/001 - PNUD"/>
    <x v="27"/>
    <x v="1"/>
    <s v="ARCHIVO - Archivo"/>
    <x v="1"/>
    <d v="2021-03-02T00:00:00"/>
    <n v="94"/>
    <n v="119"/>
    <s v="Sin OC"/>
    <s v="Sin OC"/>
    <x v="1"/>
    <s v="OK"/>
    <s v="DAFYP#MS-ARCHIVOARCHIVO - ArchivoDAFYP#MS - Dirección de administración financiera y presupuestaria"/>
    <x v="1"/>
    <x v="0"/>
  </r>
  <r>
    <x v="1"/>
    <d v="2021-02-05T00:00:00"/>
    <x v="772"/>
    <x v="1"/>
    <s v="Consolidación del modelo de Atención Primaria de la Salud a través de la Provisión y Dispensa de Medicamentos Esenciales ¿ Proyectos financiados Organismos Multilaterales Regionales - ARG/15/001 - PNUD"/>
    <s v="ARS"/>
    <n v="43551"/>
    <n v="43551"/>
    <s v="Consolidación del modelo de Atención Primaria de la Salud a través de la Provisión y Dispensa de Medicamentos Esenciales ¿ Proyectos financiados Organismos Multilaterales Regionales - ARG/15/001 - PNUD"/>
    <x v="27"/>
    <x v="1"/>
    <s v="ARCHIVO - Archivo"/>
    <x v="1"/>
    <d v="2021-03-02T00:00:00"/>
    <n v="94"/>
    <n v="119"/>
    <s v="Sin OC"/>
    <s v="Sin OC"/>
    <x v="1"/>
    <s v="OK"/>
    <s v="DAFYP#MS-ARCHIVOARCHIVO - ArchivoDAFYP#MS - Dirección de administración financiera y presupuestaria"/>
    <x v="1"/>
    <x v="0"/>
  </r>
  <r>
    <x v="1"/>
    <d v="2021-02-05T00:00:00"/>
    <x v="773"/>
    <x v="1"/>
    <s v="Consolidación del modelo de Atención Primaria de la Salud a través de la Provisión y Dispensa de Medicamentos Esenciales ¿ Proyectos financiados Organismos Multilaterales Regionales - ARG/15/001 - PNUD"/>
    <s v="ARS"/>
    <n v="43551"/>
    <n v="43551"/>
    <s v="Consolidación del modelo de Atención Primaria de la Salud a través de la Provisión y Dispensa de Medicamentos Esenciales ¿ Proyectos financiados Organismos Multilaterales Regionales - ARG/15/001 - PNUD"/>
    <x v="27"/>
    <x v="1"/>
    <s v="ARCHIVO - Archivo"/>
    <x v="1"/>
    <d v="2021-03-02T00:00:00"/>
    <n v="94"/>
    <n v="119"/>
    <s v="Sin OC"/>
    <s v="Sin OC"/>
    <x v="1"/>
    <s v="OK"/>
    <s v="DAFYP#MS-ARCHIVOARCHIVO - ArchivoDAFYP#MS - Dirección de administración financiera y presupuestaria"/>
    <x v="1"/>
    <x v="0"/>
  </r>
  <r>
    <x v="1"/>
    <d v="2021-02-05T00:00:00"/>
    <x v="774"/>
    <x v="1"/>
    <s v="Consolidación del modelo de Atención Primaria de la Salud a través de la Provisión y Dispensa de Medicamentos Esenciales ¿ Proyectos financiados Organismos Multilaterales Regionales - ARG/15/001 - PNUD"/>
    <s v="ARS"/>
    <n v="43551"/>
    <n v="43551"/>
    <s v="Consolidación del modelo de Atención Primaria de la Salud a través de la Provisión y Dispensa de Medicamentos Esenciales ¿ Proyectos financiados Organismos Multilaterales Regionales - ARG/15/001 - PNUD"/>
    <x v="27"/>
    <x v="1"/>
    <s v="ARCHIVO - Archivo"/>
    <x v="1"/>
    <d v="2021-03-02T00:00:00"/>
    <n v="94"/>
    <n v="119"/>
    <s v="Sin OC"/>
    <s v="Sin OC"/>
    <x v="1"/>
    <s v="OK"/>
    <s v="DAFYP#MS-ARCHIVOARCHIVO - ArchivoDAFYP#MS - Dirección de administración financiera y presupuestaria"/>
    <x v="1"/>
    <x v="0"/>
  </r>
  <r>
    <x v="1"/>
    <d v="2021-02-05T00:00:00"/>
    <x v="775"/>
    <x v="1"/>
    <s v="Programa de Apoyo al Fortalecimiento de la cobertura pública efectiva de salud y un sistema integrado de provisión de salud de calidad. Proyectos BIRF - ARG/19/014 - PNUD"/>
    <s v="ARS"/>
    <n v="43551"/>
    <n v="43551"/>
    <s v="Programa de Apoyo al Fortalecimiento de la cobertura pública efectiva de salud y un sistema integrado de provisión de salud de calidad. Proyectos BIRF - ARG/19/014 - PNUD"/>
    <x v="27"/>
    <x v="1"/>
    <s v="ARCHIVO - Archivo"/>
    <x v="1"/>
    <d v="2021-03-22T00:00:00"/>
    <n v="74"/>
    <n v="119"/>
    <s v="Sin OC"/>
    <s v="Sin OC"/>
    <x v="1"/>
    <s v="OK"/>
    <s v="DAFYP#MS-ARCHIVOARCHIVO - ArchivoDAFYP#MS - Dirección de administración financiera y presupuestaria"/>
    <x v="1"/>
    <x v="0"/>
  </r>
  <r>
    <x v="1"/>
    <d v="2021-02-05T00:00:00"/>
    <x v="776"/>
    <x v="1"/>
    <s v="Programa de Apoyo al Fortalecimiento de la cobertura pública efectiva de salud y un sistema integrado de provisión de salud de calidad. Proyectos BIRF - ARG/19/014 - PNUD"/>
    <s v="ARS"/>
    <n v="43551"/>
    <n v="43551"/>
    <s v="Programa de Apoyo al Fortalecimiento de la cobertura pública efectiva de salud y un sistema integrado de provisión de salud de calidad. Proyectos BIRF - ARG/19/014 - PNUD"/>
    <x v="27"/>
    <x v="1"/>
    <s v="ARCHIVO - Archivo"/>
    <x v="1"/>
    <d v="2021-03-09T00:00:00"/>
    <n v="87"/>
    <n v="119"/>
    <s v="Sin OC"/>
    <s v="Sin OC"/>
    <x v="1"/>
    <s v="OK"/>
    <s v="DAFYP#MS-ARCHIVOARCHIVO - ArchivoDAFYP#MS - Dirección de administración financiera y presupuestaria"/>
    <x v="1"/>
    <x v="0"/>
  </r>
  <r>
    <x v="1"/>
    <d v="2021-02-05T00:00:00"/>
    <x v="777"/>
    <x v="1"/>
    <s v="Programa de Consolidación de la Gestión centralizada en Salud - ARG/13/007 - PNUD"/>
    <s v="ARS"/>
    <n v="154154"/>
    <n v="154154"/>
    <s v="Programa de Consolidación de la Gestión centralizada en Salud - ARG/13/007 - PNUD"/>
    <x v="27"/>
    <x v="1"/>
    <s v="ARCHIVO - Archivo"/>
    <x v="1"/>
    <d v="2021-03-29T00:00:00"/>
    <n v="67"/>
    <n v="119"/>
    <s v="Sin OC"/>
    <s v="Sin OC"/>
    <x v="1"/>
    <s v="OK"/>
    <s v="DAFYP#MS-ARCHIVOARCHIVO - ArchivoDAFYP#MS - Dirección de administración financiera y presupuestaria"/>
    <x v="1"/>
    <x v="0"/>
  </r>
  <r>
    <x v="1"/>
    <d v="2021-02-05T00:00:00"/>
    <x v="778"/>
    <x v="1"/>
    <s v="Programa de Apoyo al Fortalecimiento de la cobertura pública efectiva de salud y un sistema integrado de provisión de salud de calidad. Proyectos BIRF - ARG/19/014 - PNUD"/>
    <s v="ARS"/>
    <n v="1849848"/>
    <n v="1849848"/>
    <s v="Programa de Apoyo al Fortalecimiento de la cobertura pública efectiva de salud y un sistema integrado de provisión de salud de calidad. Proyectos BIRF - ARG/19/014 - PNUD"/>
    <x v="27"/>
    <x v="1"/>
    <s v="ARCHIVO - Archivo"/>
    <x v="1"/>
    <d v="2021-03-29T00:00:00"/>
    <n v="67"/>
    <n v="119"/>
    <s v="Sin OC"/>
    <s v="Sin OC"/>
    <x v="1"/>
    <s v="OK"/>
    <s v="DAFYP#MS-ARCHIVOARCHIVO - ArchivoDAFYP#MS - Dirección de administración financiera y presupuestaria"/>
    <x v="1"/>
    <x v="0"/>
  </r>
  <r>
    <x v="1"/>
    <d v="2021-02-05T00:00:00"/>
    <x v="779"/>
    <x v="1"/>
    <s v="Programa de Apoyo al Fortalecimiento de la cobertura pública efectiva de salud y un sistema integrado de provisión de salud de calidad. Proyectos BIRF - ARG/19/014 - PNUD"/>
    <s v="ARS"/>
    <n v="1695694"/>
    <n v="1695694"/>
    <s v="Programa de Apoyo al Fortalecimiento de la cobertura pública efectiva de salud y un sistema integrado de provisión de salud de calidad. Proyectos BIRF - ARG/19/014 - PNUD"/>
    <x v="27"/>
    <x v="1"/>
    <s v="ARCHIVO - Archivo"/>
    <x v="1"/>
    <d v="2021-03-29T00:00:00"/>
    <n v="67"/>
    <n v="119"/>
    <s v="Sin OC"/>
    <s v="Sin OC"/>
    <x v="1"/>
    <s v="OK"/>
    <s v="DAFYP#MS-ARCHIVOARCHIVO - ArchivoDAFYP#MS - Dirección de administración financiera y presupuestaria"/>
    <x v="1"/>
    <x v="0"/>
  </r>
  <r>
    <x v="1"/>
    <d v="2021-02-08T00:00:00"/>
    <x v="780"/>
    <x v="1"/>
    <s v="Programa Multifase de Atención Primaria a la Salud para el Manejo de Enfermedades Crónicas No Transmisibles. Segunda Operación - 3772/0C-AR - BID"/>
    <s v="ARS"/>
    <n v="73098.47"/>
    <n v="73098.47"/>
    <s v="Programa Multifase de Atención Primaria a la Salud para el Manejo de Enfermedades Crónicas No Transmisibles. Segunda Operación - 3772/0C-AR - BID"/>
    <x v="69"/>
    <x v="1"/>
    <s v="ARCHIVO - Archivo"/>
    <x v="1"/>
    <d v="2021-03-15T00:00:00"/>
    <n v="81"/>
    <n v="116"/>
    <s v="Sin OC"/>
    <s v="Sin OC"/>
    <x v="1"/>
    <s v="OK"/>
    <s v="DAFYP#MS-ARCHIVOARCHIVO - ArchivoDAFYP#MS - Dirección de administración financiera y presupuestaria"/>
    <x v="1"/>
    <x v="0"/>
  </r>
  <r>
    <x v="1"/>
    <d v="2021-02-08T00:00:00"/>
    <x v="781"/>
    <x v="1"/>
    <s v="Programa Multifase de Atención Primaria a la Salud para el Manejo de Enfermedades Crónicas No Transmisibles. Segunda Operación - 3772/0C-AR - BID"/>
    <s v="ARS"/>
    <n v="36672.720000000001"/>
    <n v="36672.720000000001"/>
    <s v="Programa Multifase de Atención Primaria a la Salud para el Manejo de Enfermedades Crónicas No Transmisibles. Segunda Operación - 3772/0C-AR - BID"/>
    <x v="69"/>
    <x v="1"/>
    <s v="ARCHIVO - Archivo"/>
    <x v="1"/>
    <d v="2021-03-15T00:00:00"/>
    <n v="81"/>
    <n v="116"/>
    <s v="Sin OC"/>
    <s v="Sin OC"/>
    <x v="1"/>
    <s v="OK"/>
    <s v="DAFYP#MS-ARCHIVOARCHIVO - ArchivoDAFYP#MS - Dirección de administración financiera y presupuestaria"/>
    <x v="1"/>
    <x v="0"/>
  </r>
  <r>
    <x v="1"/>
    <d v="2021-02-08T00:00:00"/>
    <x v="782"/>
    <x v="1"/>
    <s v="Proyecto Protección de la Población Vulnerable contra las Enfermedades Crónicas no Transmisibles (PROTEGER) - 8508-AR - BIRF"/>
    <s v="ARS"/>
    <n v="54147.02"/>
    <n v="54147.02"/>
    <s v="Proyecto Protección de la Población Vulnerable contra las Enfermedades Crónicas no Transmisibles (PROTEGER) - 8508-AR - BIRF"/>
    <x v="69"/>
    <x v="1"/>
    <s v="ARCHIVO - Archivo"/>
    <x v="1"/>
    <d v="2021-03-08T00:00:00"/>
    <n v="88"/>
    <n v="116"/>
    <s v="Sin OC"/>
    <s v="Sin OC"/>
    <x v="1"/>
    <s v="OK"/>
    <s v="DAFYP#MS-ARCHIVOARCHIVO - ArchivoDAFYP#MS - Dirección de administración financiera y presupuestaria"/>
    <x v="1"/>
    <x v="0"/>
  </r>
  <r>
    <x v="1"/>
    <d v="2021-02-08T00:00:00"/>
    <x v="783"/>
    <x v="1"/>
    <s v="Proyecto Protección de la Población Vulnerable contra las Enfermedades Crónicas no Transmisibles (PROTEGER) - 8508-AR - BIRF"/>
    <s v="ARS"/>
    <n v="27164.97"/>
    <n v="27164.97"/>
    <s v="Proyecto Protección de la Población Vulnerable contra las Enfermedades Crónicas no Transmisibles (PROTEGER) - 8508-AR - BIRF"/>
    <x v="69"/>
    <x v="1"/>
    <s v="ARCHIVO - Archivo"/>
    <x v="1"/>
    <d v="2021-03-08T00:00:00"/>
    <n v="88"/>
    <n v="116"/>
    <s v="Sin OC"/>
    <s v="Sin OC"/>
    <x v="1"/>
    <s v="OK"/>
    <s v="DAFYP#MS-ARCHIVOARCHIVO - ArchivoDAFYP#MS - Dirección de administración financiera y presupuestaria"/>
    <x v="1"/>
    <x v="0"/>
  </r>
  <r>
    <x v="1"/>
    <d v="2021-02-08T00:00:00"/>
    <x v="784"/>
    <x v="1"/>
    <s v="Proyecto Apoyo a la Cobertura Universal de Salud Efectiva en Argentina (SUMAR) - 8853-AR - BIRF"/>
    <s v="ARS"/>
    <n v="143489.59"/>
    <n v="143489.59"/>
    <s v="Proyecto Apoyo a la Cobertura Universal de Salud Efectiva en Argentina (SUMAR) - 8853-AR - BIRF"/>
    <x v="69"/>
    <x v="1"/>
    <s v="ARCHIVO - Archivo"/>
    <x v="1"/>
    <d v="2021-03-08T00:00:00"/>
    <n v="88"/>
    <n v="116"/>
    <s v="Sin OC"/>
    <s v="Sin OC"/>
    <x v="1"/>
    <s v="OK"/>
    <s v="DAFYP#MS-ARCHIVOARCHIVO - ArchivoDAFYP#MS - Dirección de administración financiera y presupuestaria"/>
    <x v="1"/>
    <x v="0"/>
  </r>
  <r>
    <x v="1"/>
    <d v="2021-02-08T00:00:00"/>
    <x v="785"/>
    <x v="1"/>
    <s v="Proyecto Apoyo a la Cobertura Universal de Salud Efectiva en Argentina (SUMAR) - 8853-AR - BIRF"/>
    <s v="ARS"/>
    <n v="71987.23"/>
    <n v="71987.23"/>
    <s v="Proyecto Apoyo a la Cobertura Universal de Salud Efectiva en Argentina (SUMAR) - 8853-AR - BIRF"/>
    <x v="69"/>
    <x v="1"/>
    <s v="ARCHIVO - Archivo"/>
    <x v="1"/>
    <d v="2021-03-05T00:00:00"/>
    <n v="91"/>
    <n v="116"/>
    <s v="Sin OC"/>
    <s v="Sin OC"/>
    <x v="1"/>
    <s v="OK"/>
    <s v="DAFYP#MS-ARCHIVOARCHIVO - ArchivoDAFYP#MS - Dirección de administración financiera y presupuestaria"/>
    <x v="1"/>
    <x v="0"/>
  </r>
  <r>
    <x v="1"/>
    <d v="2021-02-08T00:00:00"/>
    <x v="786"/>
    <x v="1"/>
    <s v="Programa de Consolidación de la Gestión centralizada en Salud - ARG/13/007 - PNUD"/>
    <s v="USD"/>
    <n v="36730.949999999997"/>
    <n v="3673094.9999999995"/>
    <s v="Programa de Consolidación de la Gestión centralizada en Salud - ARG/13/007 - PNUD"/>
    <x v="70"/>
    <x v="1"/>
    <s v="ARCHIVO - Archivo"/>
    <x v="1"/>
    <d v="2021-04-05T00:00:00"/>
    <n v="60"/>
    <n v="116"/>
    <s v="Sin OC"/>
    <s v="Sin OC"/>
    <x v="1"/>
    <s v="OK"/>
    <s v="DAFYP#MS-ARCHIVOARCHIVO - ArchivoDAFYP#MS - Dirección de administración financiera y presupuestaria"/>
    <x v="1"/>
    <x v="0"/>
  </r>
  <r>
    <x v="1"/>
    <d v="2021-02-09T00:00:00"/>
    <x v="787"/>
    <x v="1"/>
    <s v="Consolidación del modelo de Atención Primaria de la Salud a través de la Provisión y Dispensa de Medicamentos Esenciales ¿ Proyectos financiados Organismos Multilaterales Regionales - ARG/15/001 - PNUD"/>
    <s v="ARS"/>
    <n v="10040000"/>
    <n v="10040000"/>
    <s v="Consolidación del modelo de Atención Primaria de la Salud a través de la Provisión y Dispensa de Medicamentos Esenciales ¿ Proyectos financiados Organismos Multilaterales Regionales - ARG/15/001 - PNUD"/>
    <x v="71"/>
    <x v="1"/>
    <s v="ARCHIVO - Archivo"/>
    <x v="1"/>
    <d v="2021-03-10T00:00:00"/>
    <n v="86"/>
    <n v="115"/>
    <s v="Sin OC"/>
    <s v="Sin OC"/>
    <x v="1"/>
    <s v="OK"/>
    <s v="DAFYP#MS-ARCHIVOARCHIVO - ArchivoDAFYP#MS - Dirección de administración financiera y presupuestaria"/>
    <x v="1"/>
    <x v="0"/>
  </r>
  <r>
    <x v="1"/>
    <d v="2021-02-09T00:00:00"/>
    <x v="788"/>
    <x v="1"/>
    <s v="Programa Multifase de Atención Primaria a la Salud para el Manejo de Enfermedades Crónicas No Transmisibles. Segunda Operación - 3772/0C-AR - BID"/>
    <s v="USD"/>
    <n v="15470.519999999999"/>
    <n v="1547051.9999999998"/>
    <s v="Programa Multifase de Atención Primaria a la Salud para el Manejo de Enfermedades Crónicas No Transmisibles. Segunda Operación - 3772/0C-AR - BID"/>
    <x v="72"/>
    <x v="1"/>
    <s v="ARCHIVO - Archivo"/>
    <x v="1"/>
    <d v="2021-03-15T00:00:00"/>
    <n v="81"/>
    <n v="115"/>
    <s v="Sin OC"/>
    <s v="Sin OC"/>
    <x v="1"/>
    <s v="OK"/>
    <s v="DAFYP#MS-ARCHIVOARCHIVO - ArchivoDAFYP#MS - Dirección de administración financiera y presupuestaria"/>
    <x v="1"/>
    <x v="0"/>
  </r>
  <r>
    <x v="1"/>
    <d v="2021-02-09T00:00:00"/>
    <x v="789"/>
    <x v="1"/>
    <s v="Proyecto de Emergencia para la Prevención y Manejo de la Enfermedad por COVID-19 en la República Argentina - 9083-AR - BIRF"/>
    <s v="USD"/>
    <n v="93767.679999999993"/>
    <n v="9376768"/>
    <s v="Proyecto de Emergencia para la Prevención y Manejo de la Enfermedad por COVID-19 en la República Argentina - 9083-AR - BIRF"/>
    <x v="73"/>
    <x v="1"/>
    <s v="ARCHIVO - Archivo"/>
    <x v="1"/>
    <d v="2021-02-23T00:00:00"/>
    <n v="101"/>
    <n v="115"/>
    <s v="Sin OC"/>
    <s v="Sin OC"/>
    <x v="1"/>
    <s v="OK"/>
    <s v="DAFYP#MS-ARCHIVOARCHIVO - ArchivoDAFYP#MS - Dirección de administración financiera y presupuestaria"/>
    <x v="1"/>
    <x v="0"/>
  </r>
  <r>
    <x v="0"/>
    <d v="2021-02-09T00:00:00"/>
    <x v="790"/>
    <x v="1"/>
    <s v="S/N"/>
    <s v="ARS"/>
    <n v="4584628.3899999997"/>
    <n v="4584628.3899999997"/>
    <s v="S/N"/>
    <x v="21"/>
    <x v="23"/>
    <s v="MESADEENTRADAS - Mesa de entradas"/>
    <x v="7"/>
    <d v="2021-04-12T00:00:00"/>
    <n v="53"/>
    <n v="115"/>
    <s v="Sin dato"/>
    <s v="Sin dato"/>
    <x v="0"/>
    <s v="OK"/>
    <s v="GASMORANMESADEENTRADAS - Mesa de entradasSSMEIE#MS - Subsecretaría de medicamentos e información estratégica"/>
    <x v="0"/>
    <x v="0"/>
  </r>
  <r>
    <x v="1"/>
    <d v="2021-02-10T00:00:00"/>
    <x v="791"/>
    <x v="1"/>
    <s v="Programa de Apoyo al Fortalecimiento de la cobertura pública efectiva de salud y un sistema integrado de provisión de salud de calidad. Proyectos BIRF - ARG/19/014 - PNUD"/>
    <s v="ARS"/>
    <n v="122660.01"/>
    <n v="122660.01"/>
    <s v="Programa de Apoyo al Fortalecimiento de la cobertura pública efectiva de salud y un sistema integrado de provisión de salud de calidad. Proyectos BIRF - ARG/19/014 - PNUD"/>
    <x v="33"/>
    <x v="43"/>
    <s v="PVD - Privada"/>
    <x v="25"/>
    <d v="2021-04-28T00:00:00"/>
    <n v="37"/>
    <n v="114"/>
    <s v="Sin OC"/>
    <s v="Sin OC"/>
    <x v="0"/>
    <s v="OK"/>
    <s v="DNSI#MS-PVDPVD - PrivadaDNSI#MS - Dirección nacional de sistemas de información"/>
    <x v="0"/>
    <x v="0"/>
  </r>
  <r>
    <x v="1"/>
    <d v="2021-02-11T00:00:00"/>
    <x v="792"/>
    <x v="1"/>
    <s v="Programa Multifase de Atención Primaria a la Salud para el Manejo de Enfermedades Crónicas No Transmisibles. Segunda Operación - 3772/0C-AR - BID"/>
    <s v="ARS"/>
    <n v="21000"/>
    <n v="21000"/>
    <s v="Programa Multifase de Atención Primaria a la Salud para el Manejo de Enfermedades Crónicas No Transmisibles. Segunda Operación - 3772/0C-AR - BID"/>
    <x v="44"/>
    <x v="1"/>
    <s v="ARCHIVO - Archivo"/>
    <x v="1"/>
    <d v="2021-03-19T00:00:00"/>
    <n v="77"/>
    <n v="113"/>
    <s v="Sin OC"/>
    <s v="Sin OC"/>
    <x v="1"/>
    <s v="OK"/>
    <s v="DAFYP#MS-ARCHIVOARCHIVO - ArchivoDAFYP#MS - Dirección de administración financiera y presupuestaria"/>
    <x v="1"/>
    <x v="0"/>
  </r>
  <r>
    <x v="1"/>
    <d v="2021-02-11T00:00:00"/>
    <x v="793"/>
    <x v="1"/>
    <s v="Proyecto Protección de la Población Vulnerable contra las Enfermedades Crónicas no Transmisibles (PROTEGER) - 8508-AR - BIRF"/>
    <s v="ARS"/>
    <n v="21000"/>
    <n v="21000"/>
    <s v="Proyecto Protección de la Población Vulnerable contra las Enfermedades Crónicas no Transmisibles (PROTEGER) - 8508-AR - BIRF"/>
    <x v="44"/>
    <x v="1"/>
    <s v="ARCHIVO - Archivo"/>
    <x v="1"/>
    <d v="2021-03-04T00:00:00"/>
    <n v="92"/>
    <n v="113"/>
    <s v="Sin OC"/>
    <s v="Sin OC"/>
    <x v="1"/>
    <s v="OK"/>
    <s v="DAFYP#MS-ARCHIVOARCHIVO - ArchivoDAFYP#MS - Dirección de administración financiera y presupuestaria"/>
    <x v="1"/>
    <x v="0"/>
  </r>
  <r>
    <x v="1"/>
    <d v="2021-02-11T00:00:00"/>
    <x v="794"/>
    <x v="1"/>
    <s v="Proyecto Apoyo a la Cobertura Universal de Salud Efectiva en Argentina (SUMAR) - 8853-AR - BIRF"/>
    <s v="ARS"/>
    <n v="69900"/>
    <n v="69900"/>
    <s v="Proyecto Apoyo a la Cobertura Universal de Salud Efectiva en Argentina (SUMAR) - 8853-AR - BIRF"/>
    <x v="44"/>
    <x v="1"/>
    <s v="ARCHIVO - Archivo"/>
    <x v="1"/>
    <d v="2021-03-04T00:00:00"/>
    <n v="92"/>
    <n v="113"/>
    <s v="Sin OC"/>
    <s v="Sin OC"/>
    <x v="1"/>
    <s v="OK"/>
    <s v="DAFYP#MS-ARCHIVOARCHIVO - ArchivoDAFYP#MS - Dirección de administración financiera y presupuestaria"/>
    <x v="1"/>
    <x v="0"/>
  </r>
  <r>
    <x v="0"/>
    <d v="2021-02-12T00:00:00"/>
    <x v="795"/>
    <x v="1"/>
    <s v="80-0059-CDI18"/>
    <s v="ARS"/>
    <n v="52000"/>
    <n v="52000"/>
    <s v="EX-2020-80332250--APN-DD#MS"/>
    <x v="74"/>
    <x v="2"/>
    <s v="PVD - Pvd dirección de sumarios"/>
    <x v="26"/>
    <d v="2021-04-20T00:00:00"/>
    <n v="45"/>
    <n v="112"/>
    <s v="1.0.0.3.0"/>
    <s v="Sin dato"/>
    <x v="0"/>
    <s v="OK"/>
    <s v="SSOARESPVD - Pvd dirección de sumariosDS#MS - Dirección de sumarios"/>
    <x v="0"/>
    <x v="0"/>
  </r>
  <r>
    <x v="0"/>
    <d v="2021-02-12T00:00:00"/>
    <x v="796"/>
    <x v="1"/>
    <s v="80-0028-CDI17"/>
    <s v="ARS"/>
    <n v="225466.63"/>
    <n v="225466.63"/>
    <s v="80-1198-CON20"/>
    <x v="22"/>
    <x v="17"/>
    <s v="DESPACHO_DGA - Despacho - dirección general de administración"/>
    <x v="6"/>
    <d v="2021-05-28T00:00:00"/>
    <n v="7"/>
    <n v="112"/>
    <s v="29.0.0.5.0"/>
    <n v="689171613"/>
    <x v="4"/>
    <s v="OK"/>
    <s v="RUYVALDOVINOSDESPACHO_DGA - Despacho - dirección general de administraciónDGA#MS - Dirección general de administración"/>
    <x v="0"/>
    <x v="1"/>
  </r>
  <r>
    <x v="0"/>
    <d v="2021-02-12T00:00:00"/>
    <x v="797"/>
    <x v="1"/>
    <s v="80-0028-CDI17"/>
    <s v="ARS"/>
    <n v="903126.13"/>
    <n v="903126.13"/>
    <s v="80-1198-CON20"/>
    <x v="22"/>
    <x v="9"/>
    <s v="TESORERIA - Tesorería"/>
    <x v="3"/>
    <d v="2021-05-20T00:00:00"/>
    <n v="15"/>
    <n v="112"/>
    <s v="29.0.0.5.0"/>
    <n v="689171613"/>
    <x v="3"/>
    <s v="OK"/>
    <s v="MARAALVAREZTESORERIA - TesoreríaDCYT#MS - Dirección de contabilidad y tesorería"/>
    <x v="1"/>
    <x v="1"/>
  </r>
  <r>
    <x v="1"/>
    <d v="2021-02-16T00:00:00"/>
    <x v="798"/>
    <x v="1"/>
    <s v="Programa de Apoyo al Fortalecimiento de la cobertura pública efectiva de salud y un sistema integrado de provisión de salud de calidad. Proyectos BIRF - ARG/19/014 - PNUD"/>
    <s v="ARS"/>
    <n v="82905.850000000006"/>
    <n v="82905.850000000006"/>
    <s v="Programa de Apoyo al Fortalecimiento de la cobertura pública efectiva de salud y un sistema integrado de provisión de salud de calidad. Proyectos BIRF - ARG/19/014 - PNUD"/>
    <x v="35"/>
    <x v="1"/>
    <s v="ARCHIVO - Archivo"/>
    <x v="1"/>
    <d v="2021-02-23T00:00:00"/>
    <n v="101"/>
    <n v="108"/>
    <s v="Sin OC"/>
    <s v="Sin OC"/>
    <x v="1"/>
    <s v="OK"/>
    <s v="DAFYP#MS-ARCHIVOARCHIVO - ArchivoDAFYP#MS - Dirección de administración financiera y presupuestaria"/>
    <x v="1"/>
    <x v="0"/>
  </r>
  <r>
    <x v="1"/>
    <d v="2021-02-16T00:00:00"/>
    <x v="799"/>
    <x v="1"/>
    <s v="Consolidación del modelo de Atención Primaria de la Salud a través de la Provisión y Dispensa de Medicamentos Esenciales ¿ Proyectos financiados Organismos Multilaterales Regionales - ARG/15/001 - PNUD"/>
    <s v="ARS"/>
    <n v="1320577.6499999999"/>
    <n v="1320577.6499999999"/>
    <s v="Consolidación del modelo de Atención Primaria de la Salud a través de la Provisión y Dispensa de Medicamentos Esenciales ¿ Proyectos financiados Organismos Multilaterales Regionales - ARG/15/001 - PNUD"/>
    <x v="35"/>
    <x v="44"/>
    <s v="FINANZAS - Área administración y finanzas - finanzas"/>
    <x v="27"/>
    <d v="2021-03-10T00:00:00"/>
    <n v="86"/>
    <n v="108"/>
    <s v="Sin OC"/>
    <s v="Sin OC"/>
    <x v="0"/>
    <s v="OK"/>
    <s v="GZAUGGFINANZAS - Área administración y finanzas - finanzasDNFSP#MS - Dirección nacional de fortalecimiento de los sistemas provinciales"/>
    <x v="0"/>
    <x v="0"/>
  </r>
  <r>
    <x v="0"/>
    <d v="2021-02-17T00:00:00"/>
    <x v="800"/>
    <x v="1"/>
    <s v="Contratacion directa 1/2019"/>
    <s v="ARS"/>
    <n v="105372.24"/>
    <n v="105372.24"/>
    <s v="OC 11/19 PNUD"/>
    <x v="28"/>
    <x v="42"/>
    <s v="ACYC - Administración contable y compras"/>
    <x v="24"/>
    <d v="2021-05-26T00:00:00"/>
    <n v="9"/>
    <n v="107"/>
    <s v="Sin dato"/>
    <s v="Sin dato"/>
    <x v="0"/>
    <s v="OK"/>
    <s v="MCAMPETELLIACYC - Administración contable y comprasDRVIHVYT#MS - Dirección de respuesta al vih, its, hepatitis virales y tuberculosis"/>
    <x v="0"/>
    <x v="1"/>
  </r>
  <r>
    <x v="0"/>
    <d v="2021-02-17T00:00:00"/>
    <x v="801"/>
    <x v="1"/>
    <s v="80-0003-LPR19"/>
    <s v="ARS"/>
    <n v="332520"/>
    <n v="332520"/>
    <s v="80-1165-OC19"/>
    <x v="58"/>
    <x v="45"/>
    <s v="FACTURAS - Facturas"/>
    <x v="20"/>
    <d v="2021-04-14T00:00:00"/>
    <n v="51"/>
    <n v="107"/>
    <s v="42.0.0.10.0"/>
    <n v="3260000"/>
    <x v="9"/>
    <s v="OK"/>
    <s v="GENDILEFACTURAS - FacturasDCYC#MS - Dirección de compras y contrataciones"/>
    <x v="0"/>
    <x v="0"/>
  </r>
  <r>
    <x v="0"/>
    <d v="2021-02-17T00:00:00"/>
    <x v="802"/>
    <x v="1"/>
    <s v="80-0001-LPU19"/>
    <s v="ARS"/>
    <n v="3051135.19"/>
    <n v="3051135.19"/>
    <s v="80-1107-OC20"/>
    <x v="3"/>
    <x v="46"/>
    <s v="PVD - Privada"/>
    <x v="28"/>
    <d v="2021-04-28T00:00:00"/>
    <n v="37"/>
    <n v="107"/>
    <s v="20.0.0.43.0"/>
    <n v="37534585.25"/>
    <x v="0"/>
    <s v="OK"/>
    <s v="METOMMASINOPVD - PrivadaDNCET#MS - Dirección nacional de control de enfermedades transmisibles"/>
    <x v="0"/>
    <x v="0"/>
  </r>
  <r>
    <x v="0"/>
    <d v="2021-02-17T00:00:00"/>
    <x v="803"/>
    <x v="1"/>
    <s v="80-0001-LPU19"/>
    <s v="ARS"/>
    <n v="3357200"/>
    <n v="3357200"/>
    <s v="80-1149-OC19"/>
    <x v="3"/>
    <x v="46"/>
    <s v="PVD - Privada"/>
    <x v="28"/>
    <d v="2021-04-20T00:00:00"/>
    <n v="45"/>
    <n v="107"/>
    <s v="20.0.0.43.0"/>
    <n v="152754737"/>
    <x v="0"/>
    <s v="OK"/>
    <s v="METOMMASINOPVD - PrivadaDNCET#MS - Dirección nacional de control de enfermedades transmisibles"/>
    <x v="0"/>
    <x v="0"/>
  </r>
  <r>
    <x v="1"/>
    <d v="2021-02-18T00:00:00"/>
    <x v="804"/>
    <x v="1"/>
    <s v="Proyecto Apoyo a la Cobertura Universal de Salud Efectiva en Argentina (SUMAR) - 8853-AR - BIRF"/>
    <s v="ARS"/>
    <n v="13920645.619999999"/>
    <n v="13920645.619999999"/>
    <s v="Proyecto Apoyo a la Cobertura Universal de Salud Efectiva en Argentina (SUMAR) - 8853-AR - BIRF"/>
    <x v="47"/>
    <x v="1"/>
    <s v="ARCHIVO - Archivo"/>
    <x v="1"/>
    <d v="2021-03-25T00:00:00"/>
    <n v="71"/>
    <n v="106"/>
    <s v="Sin OC"/>
    <s v="Sin OC"/>
    <x v="1"/>
    <s v="OK"/>
    <s v="DAFYP#MS-ARCHIVOARCHIVO - ArchivoDAFYP#MS - Dirección de administración financiera y presupuestaria"/>
    <x v="1"/>
    <x v="0"/>
  </r>
  <r>
    <x v="1"/>
    <d v="2021-02-18T00:00:00"/>
    <x v="805"/>
    <x v="1"/>
    <s v="Programa Multifase de Atención Primaria a la Salud para el Manejo de Enfermedades Crónicas No_x000a_Transmisibles. Segunda Operación - 3772/0C-AR - BID"/>
    <s v="ARS"/>
    <n v="739110.3"/>
    <n v="739110.3"/>
    <s v="Programa Multifase de Atención Primaria a la Salud para el Manejo de Enfermedades Crónicas No_x000a_Transmisibles. Segunda Operación - 3772/0C-AR - BID"/>
    <x v="34"/>
    <x v="1"/>
    <s v="ARCHIVO - Archivo"/>
    <x v="1"/>
    <d v="2021-03-25T00:00:00"/>
    <n v="71"/>
    <n v="106"/>
    <s v="Sin OC"/>
    <s v="Sin OC"/>
    <x v="1"/>
    <s v="OK"/>
    <s v="DAFYP#MS-ARCHIVOARCHIVO - ArchivoDAFYP#MS - Dirección de administración financiera y presupuestaria"/>
    <x v="1"/>
    <x v="0"/>
  </r>
  <r>
    <x v="1"/>
    <d v="2021-02-18T00:00:00"/>
    <x v="806"/>
    <x v="1"/>
    <s v="Programa Multifase de Atención Primaria a la Salud para el Manejo de Enfermedades Crónicas No_x000a_Transmisibles. Segunda Operación - 3772/0C-AR - BID"/>
    <s v="ARS"/>
    <n v="267080.3"/>
    <n v="267080.3"/>
    <s v="Programa Multifase de Atención Primaria a la Salud para el Manejo de Enfermedades Crónicas No_x000a_Transmisibles. Segunda Operación - 3772/0C-AR - BID"/>
    <x v="34"/>
    <x v="1"/>
    <s v="ARCHIVO - Archivo"/>
    <x v="1"/>
    <d v="2021-03-29T00:00:00"/>
    <n v="67"/>
    <n v="106"/>
    <s v="Sin OC"/>
    <s v="Sin OC"/>
    <x v="1"/>
    <s v="OK"/>
    <s v="DAFYP#MS-ARCHIVOARCHIVO - ArchivoDAFYP#MS - Dirección de administración financiera y presupuestaria"/>
    <x v="1"/>
    <x v="0"/>
  </r>
  <r>
    <x v="2"/>
    <d v="2021-02-22T00:00:00"/>
    <x v="807"/>
    <x v="3"/>
    <s v="Legítimo Abono"/>
    <s v="ARS"/>
    <n v="23000"/>
    <n v="23000"/>
    <s v="Legitimo Abono"/>
    <x v="75"/>
    <x v="47"/>
    <s v="DESPACHO_DGA - Despacho - dirección general de administración"/>
    <x v="6"/>
    <d v="2021-05-05T00:00:00"/>
    <n v="30"/>
    <n v="102"/>
    <s v="Sin OC"/>
    <s v="Sin OC"/>
    <x v="4"/>
    <s v="OK"/>
    <s v="MDISANTIDESPACHO_DGA - Despacho - dirección general de administraciónDGA#MS - Dirección general de administración"/>
    <x v="0"/>
    <x v="0"/>
  </r>
  <r>
    <x v="2"/>
    <d v="2021-02-22T00:00:00"/>
    <x v="808"/>
    <x v="3"/>
    <s v="Legítimo Abono"/>
    <s v="ARS"/>
    <n v="73000"/>
    <n v="73000"/>
    <s v="Legitimo Abono"/>
    <x v="75"/>
    <x v="47"/>
    <s v="DESPACHO_DGA - Despacho - dirección general de administración"/>
    <x v="6"/>
    <d v="2021-05-31T00:00:00"/>
    <n v="4"/>
    <n v="102"/>
    <s v="Sin OC"/>
    <s v="Sin OC"/>
    <x v="4"/>
    <s v="OK"/>
    <s v="MDISANTIDESPACHO_DGA - Despacho - dirección general de administraciónDGA#MS - Dirección general de administración"/>
    <x v="0"/>
    <x v="1"/>
  </r>
  <r>
    <x v="1"/>
    <d v="2021-02-22T00:00:00"/>
    <x v="809"/>
    <x v="1"/>
    <s v="Proyecto Apoyo a la Cobertura Universal de Salud Efectiva en Argentina (SUMAR) - 8853-AR - BIRF"/>
    <s v="ARS"/>
    <n v="4375"/>
    <n v="4375"/>
    <s v="Proyecto Apoyo a la Cobertura Universal de Salud Efectiva en Argentina (SUMAR) - 8853-AR - BIRF"/>
    <x v="76"/>
    <x v="1"/>
    <s v="ARCHIVO - Archivo"/>
    <x v="1"/>
    <d v="2021-03-17T00:00:00"/>
    <n v="79"/>
    <n v="102"/>
    <s v="Sin OC"/>
    <s v="Sin OC"/>
    <x v="1"/>
    <s v="OK"/>
    <s v="DAFYP#MS-ARCHIVOARCHIVO - ArchivoDAFYP#MS - Dirección de administración financiera y presupuestaria"/>
    <x v="1"/>
    <x v="0"/>
  </r>
  <r>
    <x v="1"/>
    <d v="2021-02-22T00:00:00"/>
    <x v="810"/>
    <x v="1"/>
    <s v="Proyecto Apoyo a la Cobertura Universal de Salud Efectiva en Argentina (SUMAR) - 8853-AR - BIRF"/>
    <s v="ARS"/>
    <n v="10300"/>
    <n v="10300"/>
    <s v="Proyecto Apoyo a la Cobertura Universal de Salud Efectiva en Argentina (SUMAR) - 8853-AR - BIRF"/>
    <x v="76"/>
    <x v="48"/>
    <s v="ADQUISICIONES - Área administración y finanzas - adquisiciones"/>
    <x v="27"/>
    <d v="2021-03-02T00:00:00"/>
    <n v="94"/>
    <n v="102"/>
    <s v="Sin OC"/>
    <s v="Sin OC"/>
    <x v="0"/>
    <s v="OK"/>
    <s v="AEUROADQUISICIONES - Área administración y finanzas - adquisicionesDNFSP#MS - Dirección nacional de fortalecimiento de los sistemas provinciales"/>
    <x v="0"/>
    <x v="0"/>
  </r>
  <r>
    <x v="1"/>
    <d v="2021-02-22T00:00:00"/>
    <x v="811"/>
    <x v="1"/>
    <s v="Proyecto Apoyo a la Cobertura Universal de Salud Efectiva en Argentina (SUMAR) - 8853-AR - BIRF"/>
    <s v="ARS"/>
    <n v="3150"/>
    <n v="3150"/>
    <s v="Proyecto Apoyo a la Cobertura Universal de Salud Efectiva en Argentina (SUMAR) - 8853-AR - BIRF"/>
    <x v="76"/>
    <x v="1"/>
    <s v="ARCHIVO - Archivo"/>
    <x v="1"/>
    <d v="2021-03-17T00:00:00"/>
    <n v="79"/>
    <n v="102"/>
    <s v="Sin OC"/>
    <s v="Sin OC"/>
    <x v="1"/>
    <s v="OK"/>
    <s v="DAFYP#MS-ARCHIVOARCHIVO - ArchivoDAFYP#MS - Dirección de administración financiera y presupuestaria"/>
    <x v="1"/>
    <x v="0"/>
  </r>
  <r>
    <x v="1"/>
    <d v="2021-02-22T00:00:00"/>
    <x v="812"/>
    <x v="1"/>
    <s v="Proyecto Apoyo a la Cobertura Universal de Salud Efectiva en Argentina (SUMAR) - 8853-AR - BIRF"/>
    <s v="ARS"/>
    <n v="1050"/>
    <n v="1050"/>
    <s v="Proyecto Apoyo a la Cobertura Universal de Salud Efectiva en Argentina (SUMAR) - 8853-AR - BIRF"/>
    <x v="76"/>
    <x v="1"/>
    <s v="ARCHIVO - Archivo"/>
    <x v="1"/>
    <d v="2021-03-17T00:00:00"/>
    <n v="79"/>
    <n v="102"/>
    <s v="Sin OC"/>
    <s v="Sin OC"/>
    <x v="1"/>
    <s v="OK"/>
    <s v="DAFYP#MS-ARCHIVOARCHIVO - ArchivoDAFYP#MS - Dirección de administración financiera y presupuestaria"/>
    <x v="1"/>
    <x v="0"/>
  </r>
  <r>
    <x v="1"/>
    <d v="2021-02-22T00:00:00"/>
    <x v="813"/>
    <x v="1"/>
    <s v="Programa Multifase de Atención Primaria a la Salud para el Manejo de Enfermedades Crónicas No Transmisibles. Segunda Operación - 3772/0C-AR - BID"/>
    <s v="ARS"/>
    <n v="11715"/>
    <n v="11715"/>
    <s v="Programa Multifase de Atención Primaria a la Salud para el Manejo de Enfermedades Crónicas No Transmisibles. Segunda Operación - 3772/0C-AR - BID"/>
    <x v="76"/>
    <x v="1"/>
    <s v="ARCHIVO - Archivo"/>
    <x v="1"/>
    <d v="2021-04-12T00:00:00"/>
    <n v="53"/>
    <n v="102"/>
    <s v="Sin OC"/>
    <s v="Sin OC"/>
    <x v="1"/>
    <s v="OK"/>
    <s v="DAFYP#MS-ARCHIVOARCHIVO - ArchivoDAFYP#MS - Dirección de administración financiera y presupuestaria"/>
    <x v="1"/>
    <x v="0"/>
  </r>
  <r>
    <x v="1"/>
    <d v="2021-02-22T00:00:00"/>
    <x v="814"/>
    <x v="1"/>
    <s v="Proyecto Apoyo a la Cobertura Universal de Salud Efectiva en Argentina (SUMAR) - 8853-AR - BIRF"/>
    <s v="USD"/>
    <n v="35000"/>
    <n v="3500000"/>
    <s v="Proyecto Apoyo a la Cobertura Universal de Salud Efectiva en Argentina (SUMAR) - 8853-AR - BIRF"/>
    <x v="38"/>
    <x v="1"/>
    <s v="ARCHIVO - Archivo"/>
    <x v="1"/>
    <d v="2021-03-08T00:00:00"/>
    <n v="88"/>
    <n v="102"/>
    <s v="Sin OC"/>
    <s v="Sin OC"/>
    <x v="1"/>
    <s v="OK"/>
    <s v="DAFYP#MS-ARCHIVOARCHIVO - ArchivoDAFYP#MS - Dirección de administración financiera y presupuestaria"/>
    <x v="1"/>
    <x v="0"/>
  </r>
  <r>
    <x v="2"/>
    <d v="2021-02-22T00:00:00"/>
    <x v="815"/>
    <x v="3"/>
    <s v="Legítimo Abono"/>
    <s v="ARS"/>
    <n v="273000"/>
    <n v="273000"/>
    <s v="Legitimo Abono"/>
    <x v="77"/>
    <x v="2"/>
    <s v="PVD - Pvd dirección de sumarios"/>
    <x v="26"/>
    <d v="2021-04-19T00:00:00"/>
    <n v="46"/>
    <n v="102"/>
    <s v="Sin OC"/>
    <s v="Sin OC"/>
    <x v="0"/>
    <s v="OK"/>
    <s v="SSOARESPVD - Pvd dirección de sumariosDS#MS - Dirección de sumarios"/>
    <x v="0"/>
    <x v="0"/>
  </r>
  <r>
    <x v="0"/>
    <d v="2021-02-22T00:00:00"/>
    <x v="816"/>
    <x v="1"/>
    <s v="80-0021-CDI20 "/>
    <s v="ARS"/>
    <n v="1575000"/>
    <n v="1575000"/>
    <n v="0"/>
    <x v="65"/>
    <x v="9"/>
    <s v="TESORERIA - Tesorería"/>
    <x v="3"/>
    <d v="2021-05-20T00:00:00"/>
    <n v="15"/>
    <n v="102"/>
    <s v="Sin dato"/>
    <s v="Sin dato"/>
    <x v="3"/>
    <s v="OK"/>
    <s v="MARAALVAREZTESORERIA - TesoreríaDCYT#MS - Dirección de contabilidad y tesorería"/>
    <x v="1"/>
    <x v="1"/>
  </r>
  <r>
    <x v="1"/>
    <d v="2021-02-23T00:00:00"/>
    <x v="817"/>
    <x v="1"/>
    <s v="Proyecto Apoyo a la Cobertura Universal de Salud Efectiva en Argentina (SUMAR) - 8853-AR - BIRF"/>
    <s v="USD"/>
    <n v="35000"/>
    <n v="3500000"/>
    <s v="Proyecto Apoyo a la Cobertura Universal de Salud Efectiva en Argentina (SUMAR) - 8853-AR - BIRF"/>
    <x v="38"/>
    <x v="1"/>
    <s v="ARCHIVO - Archivo"/>
    <x v="1"/>
    <d v="2021-03-08T00:00:00"/>
    <n v="88"/>
    <n v="101"/>
    <s v="Sin OC"/>
    <s v="Sin OC"/>
    <x v="1"/>
    <s v="OK"/>
    <s v="DAFYP#MS-ARCHIVOARCHIVO - ArchivoDAFYP#MS - Dirección de administración financiera y presupuestaria"/>
    <x v="1"/>
    <x v="0"/>
  </r>
  <r>
    <x v="0"/>
    <d v="2021-02-23T00:00:00"/>
    <x v="818"/>
    <x v="1"/>
    <s v="80-0006-LPU20"/>
    <s v="ARS"/>
    <n v="10524940.32"/>
    <n v="10524940.32"/>
    <s v="80-1114-OC20"/>
    <x v="78"/>
    <x v="25"/>
    <s v="LIQUIDACION_GASTOS - Liquidación de gastos"/>
    <x v="4"/>
    <d v="2021-04-08T00:00:00"/>
    <n v="57"/>
    <n v="101"/>
    <s v="17.0.0.43.0"/>
    <n v="185150201.28"/>
    <x v="2"/>
    <s v="OK"/>
    <s v="AMHERRERALIQUIDACION_GASTOS - Liquidación de gastosDTYC#MS - Dirección de tesoreria y contabilidad"/>
    <x v="0"/>
    <x v="0"/>
  </r>
  <r>
    <x v="0"/>
    <d v="2021-02-25T00:00:00"/>
    <x v="819"/>
    <x v="1"/>
    <s v="80-0025-LPU18"/>
    <s v="ARS"/>
    <n v="1539840"/>
    <n v="1539840"/>
    <s v="80-1046-OC20"/>
    <x v="12"/>
    <x v="1"/>
    <s v="ARCHIVO - Archivo"/>
    <x v="1"/>
    <d v="2021-03-18T00:00:00"/>
    <n v="78"/>
    <n v="99"/>
    <s v="29.0.0.45.0"/>
    <n v="29491312.84"/>
    <x v="1"/>
    <s v="OK"/>
    <s v="DAFYP#MS-ARCHIVOARCHIVO - ArchivoDAFYP#MS - Dirección de administración financiera y presupuestaria"/>
    <x v="1"/>
    <x v="0"/>
  </r>
  <r>
    <x v="0"/>
    <d v="2021-02-25T00:00:00"/>
    <x v="820"/>
    <x v="1"/>
    <s v="80-0025-LPU18"/>
    <s v="ARS"/>
    <n v="2318725.92"/>
    <n v="2318725.92"/>
    <s v="80-1047-OC20"/>
    <x v="17"/>
    <x v="1"/>
    <s v="ARCHIVO - Archivo"/>
    <x v="1"/>
    <d v="2021-03-04T00:00:00"/>
    <n v="92"/>
    <n v="99"/>
    <s v="29.0.0.45.0"/>
    <n v="51058638.590000004"/>
    <x v="1"/>
    <s v="OK"/>
    <s v="DAFYP#MS-ARCHIVOARCHIVO - ArchivoDAFYP#MS - Dirección de administración financiera y presupuestaria"/>
    <x v="1"/>
    <x v="0"/>
  </r>
  <r>
    <x v="0"/>
    <d v="2021-02-25T00:00:00"/>
    <x v="821"/>
    <x v="1"/>
    <s v="80-0030-CDI18"/>
    <s v="ARS"/>
    <n v="9098.6"/>
    <n v="9098.6"/>
    <s v="80-1004-OC19"/>
    <x v="40"/>
    <x v="31"/>
    <s v="CRD - Comisión de recepción definitiva"/>
    <x v="16"/>
    <d v="2021-05-03T00:00:00"/>
    <n v="32"/>
    <n v="99"/>
    <s v="22.0.0.41.0"/>
    <n v="75603540"/>
    <x v="7"/>
    <s v="OK"/>
    <s v="SGA#MS-CRDCRD - Comisión de recepción definitivaSGA#MS - Secretaría de gestión administrativa"/>
    <x v="0"/>
    <x v="0"/>
  </r>
  <r>
    <x v="0"/>
    <d v="2021-02-25T00:00:00"/>
    <x v="822"/>
    <x v="1"/>
    <s v="80-0030-CDI18"/>
    <s v="ARS"/>
    <n v="18197.189999999999"/>
    <n v="18197.189999999999"/>
    <s v="80-1004-OC19"/>
    <x v="40"/>
    <x v="31"/>
    <s v="CRD - Comisión de recepción definitiva"/>
    <x v="16"/>
    <d v="2021-05-03T00:00:00"/>
    <n v="32"/>
    <n v="99"/>
    <s v="22.0.0.41.0"/>
    <n v="75603540"/>
    <x v="7"/>
    <s v="OK"/>
    <s v="SGA#MS-CRDCRD - Comisión de recepción definitivaSGA#MS - Secretaría de gestión administrativa"/>
    <x v="0"/>
    <x v="0"/>
  </r>
  <r>
    <x v="2"/>
    <d v="2021-02-25T00:00:00"/>
    <x v="823"/>
    <x v="3"/>
    <s v="Legítimo Abono"/>
    <s v="ARS"/>
    <n v="20000"/>
    <n v="20000"/>
    <s v="Legitimo Abono"/>
    <x v="79"/>
    <x v="2"/>
    <s v="PVD - Pvd dirección de sumarios"/>
    <x v="2"/>
    <d v="2021-05-27T00:00:00"/>
    <n v="8"/>
    <n v="99"/>
    <s v="Sin OC"/>
    <s v="Sin OC"/>
    <x v="0"/>
    <s v="OK"/>
    <s v="SSOARESPVD - Pvd dirección de sumariosDIRAYS#MS - Dirección de integridad, responsabilidad administrativa y sumarios"/>
    <x v="0"/>
    <x v="1"/>
  </r>
  <r>
    <x v="2"/>
    <d v="2021-02-25T00:00:00"/>
    <x v="824"/>
    <x v="3"/>
    <s v="Legítimo Abono"/>
    <s v="ARS"/>
    <n v="3000"/>
    <n v="3000"/>
    <s v="Legitimo Abono"/>
    <x v="79"/>
    <x v="5"/>
    <s v="TESORERIA - Tesorería"/>
    <x v="3"/>
    <d v="2021-05-19T00:00:00"/>
    <n v="16"/>
    <n v="99"/>
    <s v="Sin OC"/>
    <s v="Sin OC"/>
    <x v="3"/>
    <s v="OK"/>
    <s v="LCOURREGESTESORERIA - TesoreríaDCYT#MS - Dirección de contabilidad y tesorería"/>
    <x v="1"/>
    <x v="1"/>
  </r>
  <r>
    <x v="2"/>
    <d v="2021-02-25T00:00:00"/>
    <x v="825"/>
    <x v="3"/>
    <s v="Legítimo Abono"/>
    <s v="ARS"/>
    <n v="22500"/>
    <n v="22500"/>
    <s v="Legitimo Abono"/>
    <x v="79"/>
    <x v="47"/>
    <s v="DESPACHO_DGA - Despacho - dirección general de administración"/>
    <x v="6"/>
    <d v="2021-06-03T00:00:00"/>
    <n v="1"/>
    <n v="99"/>
    <s v="Sin OC"/>
    <s v="Sin OC"/>
    <x v="4"/>
    <s v="OK"/>
    <s v="MDISANTIDESPACHO_DGA - Despacho - dirección general de administraciónDGA#MS - Dirección general de administración"/>
    <x v="0"/>
    <x v="1"/>
  </r>
  <r>
    <x v="0"/>
    <d v="2021-02-25T00:00:00"/>
    <x v="826"/>
    <x v="1"/>
    <s v="80-0017-LPU19"/>
    <s v="ARS"/>
    <n v="12344390.539999999"/>
    <n v="12344390.539999999"/>
    <s v="80-1139-OC19"/>
    <x v="24"/>
    <x v="16"/>
    <s v="DESPACHO - Despacho"/>
    <x v="10"/>
    <d v="2021-05-27T00:00:00"/>
    <n v="8"/>
    <n v="99"/>
    <s v="Varios"/>
    <n v="539212229"/>
    <x v="0"/>
    <s v="OK"/>
    <s v="DE#AND-DESPACHODESPACHO - DespachoDE#AND - Dirección ejecutiva"/>
    <x v="0"/>
    <x v="1"/>
  </r>
  <r>
    <x v="2"/>
    <d v="2021-02-25T00:00:00"/>
    <x v="827"/>
    <x v="3"/>
    <s v="Legítimo Abono"/>
    <s v="ARS"/>
    <n v="70000"/>
    <n v="70000"/>
    <s v="Legitimo Abono"/>
    <x v="79"/>
    <x v="49"/>
    <s v="DESPACHO - Despacho"/>
    <x v="17"/>
    <d v="2021-06-03T00:00:00"/>
    <n v="1"/>
    <n v="99"/>
    <s v="Sin OC"/>
    <s v="Sin OC"/>
    <x v="0"/>
    <s v="OK"/>
    <s v="GTARANTINIDESPACHO - DespachoDCEI#MS - Dirección de control de enfermedades inmunoprevenibles"/>
    <x v="0"/>
    <x v="1"/>
  </r>
  <r>
    <x v="0"/>
    <d v="2021-02-25T00:00:00"/>
    <x v="828"/>
    <x v="1"/>
    <s v="80-0017-LPU19"/>
    <s v="ARS"/>
    <n v="6951185.1900000004"/>
    <n v="6951185.1900000004"/>
    <s v="80-1139-OC19"/>
    <x v="24"/>
    <x v="16"/>
    <s v="DESPACHO - Despacho"/>
    <x v="10"/>
    <d v="2021-05-27T00:00:00"/>
    <n v="8"/>
    <n v="99"/>
    <s v="Varios"/>
    <n v="539212229"/>
    <x v="0"/>
    <s v="OK"/>
    <s v="DE#AND-DESPACHODESPACHO - DespachoDE#AND - Dirección ejecutiva"/>
    <x v="0"/>
    <x v="1"/>
  </r>
  <r>
    <x v="0"/>
    <d v="2021-02-25T00:00:00"/>
    <x v="829"/>
    <x v="1"/>
    <s v="80-0017-LPU19"/>
    <s v="ARS"/>
    <n v="6393620.46"/>
    <n v="6393620.46"/>
    <s v="80-1139-OC19"/>
    <x v="24"/>
    <x v="21"/>
    <s v="PVD - Privada"/>
    <x v="12"/>
    <d v="2021-06-01T00:00:00"/>
    <n v="3"/>
    <n v="99"/>
    <s v="Varios"/>
    <n v="539212229"/>
    <x v="0"/>
    <s v="OK"/>
    <s v="SGA#INSSJP-PVDPVD - PrivadaSGA#INSSJP - Secretaría general de administración"/>
    <x v="0"/>
    <x v="1"/>
  </r>
  <r>
    <x v="0"/>
    <d v="2021-02-25T00:00:00"/>
    <x v="830"/>
    <x v="1"/>
    <s v="80-0017-LPU19"/>
    <s v="ARS"/>
    <n v="3168602.8"/>
    <n v="3168602.8"/>
    <s v="80-1139-OC19"/>
    <x v="24"/>
    <x v="21"/>
    <s v="PVD - Privada"/>
    <x v="12"/>
    <d v="2021-06-01T00:00:00"/>
    <n v="3"/>
    <n v="99"/>
    <s v="Varios"/>
    <n v="539212229"/>
    <x v="0"/>
    <s v="OK"/>
    <s v="SGA#INSSJP-PVDPVD - PrivadaSGA#INSSJP - Secretaría general de administración"/>
    <x v="0"/>
    <x v="1"/>
  </r>
  <r>
    <x v="0"/>
    <d v="2021-02-25T00:00:00"/>
    <x v="831"/>
    <x v="1"/>
    <s v="80-0017-LPU19"/>
    <s v="ARS"/>
    <n v="4074085.43"/>
    <n v="4074085.43"/>
    <s v="80-1139-OC19"/>
    <x v="24"/>
    <x v="22"/>
    <s v="SEC - Secretaría"/>
    <x v="13"/>
    <d v="2021-05-19T00:00:00"/>
    <n v="16"/>
    <n v="99"/>
    <s v="Varios"/>
    <n v="539212229"/>
    <x v="0"/>
    <s v="OK"/>
    <s v="SANTIAGOTORRESSEC - SecretaríaSPYC#SSS - Subgerencia de presupuesto y contabilidad"/>
    <x v="0"/>
    <x v="1"/>
  </r>
  <r>
    <x v="0"/>
    <d v="2021-02-25T00:00:00"/>
    <x v="832"/>
    <x v="1"/>
    <s v="80-0017-LPU19"/>
    <s v="ARS"/>
    <n v="944170.24"/>
    <n v="944170.24"/>
    <s v="80-1139-OC19"/>
    <x v="24"/>
    <x v="22"/>
    <s v="SEC - Secretaría"/>
    <x v="13"/>
    <d v="2021-05-27T00:00:00"/>
    <n v="8"/>
    <n v="99"/>
    <s v="Varios"/>
    <n v="539212229"/>
    <x v="0"/>
    <s v="OK"/>
    <s v="SANTIAGOTORRESSEC - SecretaríaSPYC#SSS - Subgerencia de presupuesto y contabilidad"/>
    <x v="0"/>
    <x v="1"/>
  </r>
  <r>
    <x v="0"/>
    <d v="2021-02-25T00:00:00"/>
    <x v="833"/>
    <x v="1"/>
    <s v="80-0017-LPU19"/>
    <s v="ARS"/>
    <n v="1120021.6200000001"/>
    <n v="1120021.6200000001"/>
    <s v="80-1139-OC19"/>
    <x v="24"/>
    <x v="40"/>
    <s v="SB - Superintendencia de bienestar"/>
    <x v="23"/>
    <d v="2021-06-02T00:00:00"/>
    <n v="2"/>
    <n v="99"/>
    <s v="Varios"/>
    <n v="539212229"/>
    <x v="0"/>
    <s v="OK"/>
    <s v="MDELGADODEMELIETSB - Superintendencia de bienestarSB#PFA - Superintendencia de bienestar"/>
    <x v="0"/>
    <x v="1"/>
  </r>
  <r>
    <x v="1"/>
    <d v="2021-02-25T00:00:00"/>
    <x v="834"/>
    <x v="1"/>
    <s v="Programa Multifase de Atención Primaria a la Salud para el Manejo de Enfermedades Crónicas No Transmisibles. Segunda Operación - 3772/0C-AR - BID"/>
    <s v="ARS"/>
    <n v="230015.18"/>
    <n v="230015.18"/>
    <s v="Programa Multifase de Atención Primaria a la Salud para el Manejo de Enfermedades Crónicas No Transmisibles. Segunda Operación - 3772/0C-AR - BID"/>
    <x v="34"/>
    <x v="1"/>
    <s v="ARCHIVO - Archivo"/>
    <x v="1"/>
    <d v="2021-03-29T00:00:00"/>
    <n v="67"/>
    <n v="99"/>
    <s v="Sin OC"/>
    <s v="Sin OC"/>
    <x v="1"/>
    <s v="OK"/>
    <s v="DAFYP#MS-ARCHIVOARCHIVO - ArchivoDAFYP#MS - Dirección de administración financiera y presupuestaria"/>
    <x v="1"/>
    <x v="0"/>
  </r>
  <r>
    <x v="1"/>
    <d v="2021-02-25T00:00:00"/>
    <x v="835"/>
    <x v="1"/>
    <s v="Programa Multifase de Atención Primaria a la Salud para el Manejo de Enfermedades Crónicas No Transmisibles. Segunda Operación - 3772/0C-AR - BID"/>
    <s v="ARS"/>
    <n v="460030.36"/>
    <n v="460030.36"/>
    <s v="Programa Multifase de Atención Primaria a la Salud para el Manejo de Enfermedades Crónicas No Transmisibles. Segunda Operación - 3772/0C-AR - BID"/>
    <x v="34"/>
    <x v="1"/>
    <s v="ARCHIVO - Archivo"/>
    <x v="1"/>
    <d v="2021-03-29T00:00:00"/>
    <n v="67"/>
    <n v="99"/>
    <s v="Sin OC"/>
    <s v="Sin OC"/>
    <x v="1"/>
    <s v="OK"/>
    <s v="DAFYP#MS-ARCHIVOARCHIVO - ArchivoDAFYP#MS - Dirección de administración financiera y presupuestaria"/>
    <x v="1"/>
    <x v="0"/>
  </r>
  <r>
    <x v="1"/>
    <d v="2021-02-25T00:00:00"/>
    <x v="836"/>
    <x v="1"/>
    <s v="Programa Multifase de Atención Primaria a la Salud para el Manejo de Enfermedades Crónicas No Transmisibles. Segunda Operación - 3772/0C-AR - BID"/>
    <s v="ARS"/>
    <n v="17571.080000000002"/>
    <n v="17571.080000000002"/>
    <s v="Programa Multifase de Atención Primaria a la Salud para el Manejo de Enfermedades Crónicas No Transmisibles. Segunda Operación - 3772/0C-AR - BID"/>
    <x v="34"/>
    <x v="1"/>
    <s v="ARCHIVO - Archivo"/>
    <x v="1"/>
    <d v="2021-03-29T00:00:00"/>
    <n v="67"/>
    <n v="99"/>
    <s v="Sin OC"/>
    <s v="Sin OC"/>
    <x v="1"/>
    <s v="OK"/>
    <s v="DAFYP#MS-ARCHIVOARCHIVO - ArchivoDAFYP#MS - Dirección de administración financiera y presupuestaria"/>
    <x v="1"/>
    <x v="0"/>
  </r>
  <r>
    <x v="1"/>
    <d v="2021-02-25T00:00:00"/>
    <x v="837"/>
    <x v="1"/>
    <s v="Programa de Consolidación de la Gestión centralizada en Salud - ARG/13/007 - PNUD"/>
    <s v="ARS"/>
    <n v="7475.43"/>
    <n v="7475.43"/>
    <s v="Programa de Consolidación de la Gestión centralizada en Salud - ARG/13/007 - PNUD"/>
    <x v="30"/>
    <x v="1"/>
    <s v="ARCHIVO - Archivo"/>
    <x v="1"/>
    <d v="2021-05-03T00:00:00"/>
    <n v="32"/>
    <n v="99"/>
    <s v="Sin OC"/>
    <s v="Sin OC"/>
    <x v="1"/>
    <s v="OK"/>
    <s v="DAFYP#MS-ARCHIVOARCHIVO - ArchivoDAFYP#MS - Dirección de administración financiera y presupuestaria"/>
    <x v="1"/>
    <x v="0"/>
  </r>
  <r>
    <x v="2"/>
    <d v="2021-02-25T00:00:00"/>
    <x v="838"/>
    <x v="3"/>
    <s v="Legítimo Abono"/>
    <s v="USD"/>
    <n v="5476.88"/>
    <n v="547688"/>
    <s v="Legitimo Abono"/>
    <x v="73"/>
    <x v="26"/>
    <s v="TESORERIA - Tesorería"/>
    <x v="3"/>
    <d v="2021-05-18T00:00:00"/>
    <n v="17"/>
    <n v="99"/>
    <s v="Sin OC"/>
    <s v="Sin OC"/>
    <x v="3"/>
    <s v="OK"/>
    <s v="MWEIMANTESORERIA - TesoreríaDCYT#MS - Dirección de contabilidad y tesorería"/>
    <x v="1"/>
    <x v="1"/>
  </r>
  <r>
    <x v="0"/>
    <d v="2021-02-26T00:00:00"/>
    <x v="839"/>
    <x v="1"/>
    <s v="80-0025-LPU18"/>
    <s v="ARS"/>
    <n v="3146774.4"/>
    <n v="3146774.4"/>
    <s v="80-1046-OC20"/>
    <x v="12"/>
    <x v="1"/>
    <s v="ARCHIVO - Archivo"/>
    <x v="1"/>
    <d v="2021-03-23T00:00:00"/>
    <n v="73"/>
    <n v="98"/>
    <s v="29.0.0.45.0"/>
    <n v="29491312.84"/>
    <x v="1"/>
    <s v="OK"/>
    <s v="DAFYP#MS-ARCHIVOARCHIVO - ArchivoDAFYP#MS - Dirección de administración financiera y presupuestaria"/>
    <x v="1"/>
    <x v="0"/>
  </r>
  <r>
    <x v="2"/>
    <d v="2021-02-26T00:00:00"/>
    <x v="840"/>
    <x v="3"/>
    <s v="Legítimo Abono"/>
    <s v="ARS"/>
    <n v="74000"/>
    <n v="74000"/>
    <s v="Legitimo Abono"/>
    <x v="80"/>
    <x v="2"/>
    <s v="PVD - Pvd dirección de sumarios"/>
    <x v="26"/>
    <d v="2021-04-28T00:00:00"/>
    <n v="37"/>
    <n v="98"/>
    <s v="Sin OC"/>
    <s v="Sin OC"/>
    <x v="0"/>
    <s v="OK"/>
    <s v="SSOARESPVD - Pvd dirección de sumariosDS#MS - Dirección de sumarios"/>
    <x v="0"/>
    <x v="0"/>
  </r>
  <r>
    <x v="2"/>
    <d v="2021-02-26T00:00:00"/>
    <x v="841"/>
    <x v="3"/>
    <s v="Legítimo Abono"/>
    <s v="ARS"/>
    <n v="20000"/>
    <n v="20000"/>
    <s v="Legitimo Abono"/>
    <x v="79"/>
    <x v="2"/>
    <s v="PVD - Pvd dirección de sumarios"/>
    <x v="2"/>
    <d v="2021-05-27T00:00:00"/>
    <n v="8"/>
    <n v="98"/>
    <s v="Sin OC"/>
    <s v="Sin OC"/>
    <x v="0"/>
    <s v="OK"/>
    <s v="SSOARESPVD - Pvd dirección de sumariosDIRAYS#MS - Dirección de integridad, responsabilidad administrativa y sumarios"/>
    <x v="0"/>
    <x v="1"/>
  </r>
  <r>
    <x v="2"/>
    <d v="2021-02-26T00:00:00"/>
    <x v="842"/>
    <x v="3"/>
    <s v="Legítimo Abono"/>
    <s v="ARS"/>
    <n v="3000"/>
    <n v="3000"/>
    <s v="Legitimo Abono"/>
    <x v="79"/>
    <x v="2"/>
    <s v="PVD - Pvd dirección de sumarios"/>
    <x v="2"/>
    <d v="2021-05-03T00:00:00"/>
    <n v="32"/>
    <n v="98"/>
    <s v="Sin OC"/>
    <s v="Sin OC"/>
    <x v="0"/>
    <s v="OK"/>
    <s v="SSOARESPVD - Pvd dirección de sumariosDIRAYS#MS - Dirección de integridad, responsabilidad administrativa y sumarios"/>
    <x v="0"/>
    <x v="0"/>
  </r>
  <r>
    <x v="2"/>
    <d v="2021-02-26T00:00:00"/>
    <x v="843"/>
    <x v="3"/>
    <s v="Legítimo Abono"/>
    <s v="ARS"/>
    <n v="27475"/>
    <n v="27475"/>
    <s v="Legitimo Abono"/>
    <x v="79"/>
    <x v="50"/>
    <s v="PROFESIONALES_LEGALES - Profesionales asuntos legales"/>
    <x v="11"/>
    <d v="2021-06-03T00:00:00"/>
    <n v="1"/>
    <n v="98"/>
    <s v="Sin OC"/>
    <s v="Sin OC"/>
    <x v="6"/>
    <s v="OK"/>
    <s v="MAMEDRANOPROFESIONALES_LEGALES - Profesionales asuntos legalesDAL#MS - Dirección de asuntos legales"/>
    <x v="0"/>
    <x v="1"/>
  </r>
  <r>
    <x v="2"/>
    <d v="2021-02-26T00:00:00"/>
    <x v="844"/>
    <x v="3"/>
    <s v="Legítimo Abono"/>
    <s v="ARS"/>
    <n v="70000"/>
    <n v="70000"/>
    <s v="Legitimo Abono"/>
    <x v="79"/>
    <x v="51"/>
    <s v="PVD - Privada"/>
    <x v="28"/>
    <d v="2021-06-01T00:00:00"/>
    <n v="3"/>
    <n v="98"/>
    <s v="Sin OC"/>
    <s v="Sin OC"/>
    <x v="0"/>
    <s v="OK"/>
    <s v="GABRPEREYRAPVD - PrivadaDNCET#MS - Dirección nacional de control de enfermedades transmisibles"/>
    <x v="0"/>
    <x v="1"/>
  </r>
  <r>
    <x v="0"/>
    <d v="2021-02-26T00:00:00"/>
    <x v="845"/>
    <x v="1"/>
    <s v="80-0030-CDI18"/>
    <s v="ARS"/>
    <n v="53075.14"/>
    <n v="53075.14"/>
    <s v="80-1004-OC19"/>
    <x v="40"/>
    <x v="31"/>
    <s v="CRD - Comisión de recepción definitiva"/>
    <x v="16"/>
    <d v="2021-05-03T00:00:00"/>
    <n v="32"/>
    <n v="98"/>
    <s v="22.0.0.41.0"/>
    <n v="75603540"/>
    <x v="7"/>
    <s v="OK"/>
    <s v="SGA#MS-CRDCRD - Comisión de recepción definitivaSGA#MS - Secretaría de gestión administrativa"/>
    <x v="0"/>
    <x v="0"/>
  </r>
  <r>
    <x v="0"/>
    <d v="2021-02-26T00:00:00"/>
    <x v="846"/>
    <x v="1"/>
    <s v="80-0030-CDI18"/>
    <s v="ARS"/>
    <n v="136478.93"/>
    <n v="136478.93"/>
    <s v="80-1004-OC19"/>
    <x v="40"/>
    <x v="31"/>
    <s v="CRD - Comisión de recepción definitiva"/>
    <x v="16"/>
    <d v="2021-05-03T00:00:00"/>
    <n v="32"/>
    <n v="98"/>
    <s v="22.0.0.41.0"/>
    <n v="75603540"/>
    <x v="7"/>
    <s v="OK"/>
    <s v="SGA#MS-CRDCRD - Comisión de recepción definitivaSGA#MS - Secretaría de gestión administrativa"/>
    <x v="0"/>
    <x v="0"/>
  </r>
  <r>
    <x v="0"/>
    <d v="2021-02-26T00:00:00"/>
    <x v="847"/>
    <x v="1"/>
    <s v="80-0030-CDI18"/>
    <s v="ARS"/>
    <n v="339680.88"/>
    <n v="339680.88"/>
    <s v="80-1004-OC19"/>
    <x v="40"/>
    <x v="31"/>
    <s v="CRD - Comisión de recepción definitiva"/>
    <x v="16"/>
    <d v="2021-05-03T00:00:00"/>
    <n v="32"/>
    <n v="98"/>
    <s v="22.0.0.41.0"/>
    <n v="75603540"/>
    <x v="7"/>
    <s v="OK"/>
    <s v="SGA#MS-CRDCRD - Comisión de recepción definitivaSGA#MS - Secretaría de gestión administrativa"/>
    <x v="0"/>
    <x v="0"/>
  </r>
  <r>
    <x v="0"/>
    <d v="2021-02-26T00:00:00"/>
    <x v="848"/>
    <x v="1"/>
    <s v="80-0030-CDI18"/>
    <s v="ARS"/>
    <n v="151643.25"/>
    <n v="151643.25"/>
    <s v="80-1004-OC19"/>
    <x v="40"/>
    <x v="31"/>
    <s v="CRD - Comisión de recepción definitiva"/>
    <x v="16"/>
    <d v="2021-05-03T00:00:00"/>
    <n v="32"/>
    <n v="98"/>
    <s v="22.0.0.41.0"/>
    <n v="75603540"/>
    <x v="7"/>
    <s v="OK"/>
    <s v="SGA#MS-CRDCRD - Comisión de recepción definitivaSGA#MS - Secretaría de gestión administrativa"/>
    <x v="0"/>
    <x v="0"/>
  </r>
  <r>
    <x v="0"/>
    <d v="2021-02-26T00:00:00"/>
    <x v="849"/>
    <x v="1"/>
    <s v="80-0030-CDI18"/>
    <s v="ARS"/>
    <n v="150126.82"/>
    <n v="150126.82"/>
    <s v="80-1004-OC19"/>
    <x v="40"/>
    <x v="31"/>
    <s v="CRD - Comisión de recepción definitiva"/>
    <x v="16"/>
    <d v="2021-05-03T00:00:00"/>
    <n v="32"/>
    <n v="98"/>
    <s v="22.0.0.41.0"/>
    <n v="75603540"/>
    <x v="7"/>
    <s v="OK"/>
    <s v="SGA#MS-CRDCRD - Comisión de recepción definitivaSGA#MS - Secretaría de gestión administrativa"/>
    <x v="0"/>
    <x v="0"/>
  </r>
  <r>
    <x v="0"/>
    <d v="2021-02-26T00:00:00"/>
    <x v="850"/>
    <x v="1"/>
    <s v="80-0030-CDI18"/>
    <s v="ARS"/>
    <n v="101600.98"/>
    <n v="101600.98"/>
    <s v="80-1004-OC19"/>
    <x v="40"/>
    <x v="31"/>
    <s v="CRD - Comisión de recepción definitiva"/>
    <x v="16"/>
    <d v="2021-05-03T00:00:00"/>
    <n v="32"/>
    <n v="98"/>
    <s v="22.0.0.41.0"/>
    <n v="75603540"/>
    <x v="7"/>
    <s v="OK"/>
    <s v="SGA#MS-CRDCRD - Comisión de recepción definitivaSGA#MS - Secretaría de gestión administrativa"/>
    <x v="0"/>
    <x v="0"/>
  </r>
  <r>
    <x v="0"/>
    <d v="2021-02-26T00:00:00"/>
    <x v="851"/>
    <x v="1"/>
    <s v="80-0030-CDI18"/>
    <s v="ARS"/>
    <n v="151643.25"/>
    <n v="151643.25"/>
    <s v="80-1004-OC19"/>
    <x v="40"/>
    <x v="31"/>
    <s v="CRD - Comisión de recepción definitiva"/>
    <x v="16"/>
    <d v="2021-05-03T00:00:00"/>
    <n v="32"/>
    <n v="98"/>
    <s v="22.0.0.41.0"/>
    <n v="75603540"/>
    <x v="7"/>
    <s v="OK"/>
    <s v="SGA#MS-CRDCRD - Comisión de recepción definitivaSGA#MS - Secretaría de gestión administrativa"/>
    <x v="0"/>
    <x v="0"/>
  </r>
  <r>
    <x v="0"/>
    <d v="2021-02-26T00:00:00"/>
    <x v="852"/>
    <x v="1"/>
    <s v="80-0030-CDI18"/>
    <s v="ARS"/>
    <n v="106150.28"/>
    <n v="106150.28"/>
    <s v="80-1004-OC19"/>
    <x v="40"/>
    <x v="31"/>
    <s v="CRD - Comisión de recepción definitiva"/>
    <x v="16"/>
    <d v="2021-05-03T00:00:00"/>
    <n v="32"/>
    <n v="98"/>
    <s v="22.0.0.41.0"/>
    <n v="75603540"/>
    <x v="7"/>
    <s v="OK"/>
    <s v="SGA#MS-CRDCRD - Comisión de recepción definitivaSGA#MS - Secretaría de gestión administrativa"/>
    <x v="0"/>
    <x v="0"/>
  </r>
  <r>
    <x v="1"/>
    <d v="2021-02-26T00:00:00"/>
    <x v="853"/>
    <x v="1"/>
    <s v="Programa de Apoyo al Fortalecimiento de la cobertura pública efectiva de salud y un sistema integrado de provisión de salud de calidad. Proyectos BIRF - ARG/19/014 - PNUD"/>
    <s v="ARS"/>
    <n v="391631.71"/>
    <n v="391631.71"/>
    <s v="Programa de Apoyo al Fortalecimiento de la cobertura pública efectiva de salud y un sistema integrado de provisión de salud de calidad. Proyectos BIRF - ARG/19/014 - PNUD"/>
    <x v="33"/>
    <x v="1"/>
    <s v="ARCHIVO - Archivo"/>
    <x v="1"/>
    <d v="2021-04-07T00:00:00"/>
    <n v="58"/>
    <n v="98"/>
    <s v="Sin OC"/>
    <s v="Sin OC"/>
    <x v="1"/>
    <s v="OK"/>
    <s v="DAFYP#MS-ARCHIVOARCHIVO - ArchivoDAFYP#MS - Dirección de administración financiera y presupuestaria"/>
    <x v="1"/>
    <x v="0"/>
  </r>
  <r>
    <x v="1"/>
    <d v="2021-02-26T00:00:00"/>
    <x v="854"/>
    <x v="1"/>
    <s v="Programa de Apoyo al Fortalecimiento de la cobertura pública efectiva de salud y un sistema integrado de provisión de salud de calidad. Proyectos BIRF - ARG/19/014 - PNUD"/>
    <s v="ARS"/>
    <n v="170359.72"/>
    <n v="170359.72"/>
    <s v="Programa de Apoyo al Fortalecimiento de la cobertura pública efectiva de salud y un sistema integrado de provisión de salud de calidad. Proyectos BIRF - ARG/19/014 - PNUD"/>
    <x v="33"/>
    <x v="1"/>
    <s v="ARCHIVO - Archivo"/>
    <x v="1"/>
    <d v="2021-05-12T00:00:00"/>
    <n v="23"/>
    <n v="98"/>
    <s v="Sin OC"/>
    <s v="Sin OC"/>
    <x v="1"/>
    <s v="OK"/>
    <s v="DAFYP#MS-ARCHIVOARCHIVO - ArchivoDAFYP#MS - Dirección de administración financiera y presupuestaria"/>
    <x v="1"/>
    <x v="1"/>
  </r>
  <r>
    <x v="1"/>
    <d v="2021-03-02T00:00:00"/>
    <x v="855"/>
    <x v="1"/>
    <s v="Programa Multifase de Atención Primaria a la Salud para el Manejo de Enfermedades Crónicas No Transmisibles. Segunda Operación - 3772/0C-AR - BID"/>
    <s v="ARS"/>
    <n v="21000"/>
    <n v="21000"/>
    <s v="Programa Multifase de Atención Primaria a la Salud para el Manejo de Enfermedades Crónicas No Transmisibles. Segunda Operación - 3772/0C-AR - BID"/>
    <x v="44"/>
    <x v="1"/>
    <s v="ARCHIVO - Archivo"/>
    <x v="1"/>
    <d v="2021-03-16T00:00:00"/>
    <n v="80"/>
    <n v="94"/>
    <s v="Sin OC"/>
    <s v="Sin OC"/>
    <x v="1"/>
    <s v="OK"/>
    <s v="DAFYP#MS-ARCHIVOARCHIVO - ArchivoDAFYP#MS - Dirección de administración financiera y presupuestaria"/>
    <x v="1"/>
    <x v="0"/>
  </r>
  <r>
    <x v="1"/>
    <d v="2021-03-02T00:00:00"/>
    <x v="856"/>
    <x v="1"/>
    <s v="Proyecto Protección de la Población Vulnerable contra las Enfermedades Crónicas no Transmisibles (PROTEGER) - 8508-AR - BIRF"/>
    <s v="ARS"/>
    <n v="21000"/>
    <n v="21000"/>
    <s v="Proyecto Protección de la Población Vulnerable contra las Enfermedades Crónicas no Transmisibles (PROTEGER) - 8508-AR - BIRF"/>
    <x v="44"/>
    <x v="1"/>
    <s v="ARCHIVO - Archivo"/>
    <x v="1"/>
    <d v="2021-03-18T00:00:00"/>
    <n v="78"/>
    <n v="94"/>
    <s v="Sin OC"/>
    <s v="Sin OC"/>
    <x v="1"/>
    <s v="OK"/>
    <s v="DAFYP#MS-ARCHIVOARCHIVO - ArchivoDAFYP#MS - Dirección de administración financiera y presupuestaria"/>
    <x v="1"/>
    <x v="0"/>
  </r>
  <r>
    <x v="1"/>
    <d v="2021-03-02T00:00:00"/>
    <x v="857"/>
    <x v="1"/>
    <s v="Proyecto Apoyo a la Cobertura Universal de Salud Efectiva en Argentina (SUMAR) - 8853-AR - BIRF"/>
    <s v="ARS"/>
    <n v="69900"/>
    <n v="69900"/>
    <s v="Proyecto Apoyo a la Cobertura Universal de Salud Efectiva en Argentina (SUMAR) - 8853-AR - BIRF"/>
    <x v="44"/>
    <x v="1"/>
    <s v="ARCHIVO - Archivo"/>
    <x v="1"/>
    <d v="2021-03-16T00:00:00"/>
    <n v="80"/>
    <n v="94"/>
    <s v="Sin OC"/>
    <s v="Sin OC"/>
    <x v="1"/>
    <s v="OK"/>
    <s v="DAFYP#MS-ARCHIVOARCHIVO - ArchivoDAFYP#MS - Dirección de administración financiera y presupuestaria"/>
    <x v="1"/>
    <x v="0"/>
  </r>
  <r>
    <x v="2"/>
    <d v="2021-03-02T00:00:00"/>
    <x v="858"/>
    <x v="3"/>
    <s v="Legítimo Abono"/>
    <s v="ARS"/>
    <n v="273000"/>
    <n v="273000"/>
    <s v="Legitimo Abono"/>
    <x v="77"/>
    <x v="2"/>
    <s v="PVD - Pvd dirección de sumarios"/>
    <x v="26"/>
    <d v="2021-04-20T00:00:00"/>
    <n v="45"/>
    <n v="94"/>
    <s v="Sin OC"/>
    <s v="Sin OC"/>
    <x v="0"/>
    <s v="OK"/>
    <s v="SSOARESPVD - Pvd dirección de sumariosDS#MS - Dirección de sumarios"/>
    <x v="0"/>
    <x v="0"/>
  </r>
  <r>
    <x v="1"/>
    <d v="2021-03-02T00:00:00"/>
    <x v="859"/>
    <x v="1"/>
    <s v="Programa de Apoyo al Fortalecimiento de la cobertura pública efectiva de salud y un sistema integrado de provisión de salud de calidad. Proyectos BIRF - ARG/19/014 - PNUD"/>
    <s v="ARS"/>
    <n v="44240"/>
    <n v="44240"/>
    <s v="Programa de Apoyo al Fortalecimiento de la cobertura pública efectiva de salud y un sistema integrado de provisión de salud de calidad. Proyectos BIRF - ARG/19/014 - PNUD"/>
    <x v="27"/>
    <x v="1"/>
    <s v="ARCHIVO - Archivo"/>
    <x v="1"/>
    <d v="2021-03-22T00:00:00"/>
    <n v="74"/>
    <n v="94"/>
    <s v="Sin OC"/>
    <s v="Sin OC"/>
    <x v="1"/>
    <s v="OK"/>
    <s v="DAFYP#MS-ARCHIVOARCHIVO - ArchivoDAFYP#MS - Dirección de administración financiera y presupuestaria"/>
    <x v="1"/>
    <x v="0"/>
  </r>
  <r>
    <x v="1"/>
    <d v="2021-03-02T00:00:00"/>
    <x v="860"/>
    <x v="1"/>
    <s v="Programa de Apoyo al Fortalecimiento de la cobertura pública efectiva de salud y un sistema integrado de provisión de salud de calidad. Proyectos BIRF - ARG/19/014 - PNUD"/>
    <s v="ARS"/>
    <n v="44240"/>
    <n v="44240"/>
    <s v="Programa de Apoyo al Fortalecimiento de la cobertura pública efectiva de salud y un sistema integrado de provisión de salud de calidad. Proyectos BIRF - ARG/19/014 - PNUD"/>
    <x v="27"/>
    <x v="1"/>
    <s v="ARCHIVO - Archivo"/>
    <x v="1"/>
    <d v="2021-03-22T00:00:00"/>
    <n v="74"/>
    <n v="94"/>
    <s v="Sin OC"/>
    <s v="Sin OC"/>
    <x v="1"/>
    <s v="OK"/>
    <s v="DAFYP#MS-ARCHIVOARCHIVO - ArchivoDAFYP#MS - Dirección de administración financiera y presupuestaria"/>
    <x v="1"/>
    <x v="0"/>
  </r>
  <r>
    <x v="1"/>
    <d v="2021-03-02T00:00:00"/>
    <x v="861"/>
    <x v="1"/>
    <s v="Consolidación del modelo de Atención Primaria de la Salud a través de la Provisión y Dispensa de Medicamentos Esenciales ¿ Proyectos financiados Organismos Multilaterales Regionales - ARG/15/001 - PNUD"/>
    <s v="ARS"/>
    <n v="44240"/>
    <n v="44240"/>
    <s v="Consolidación del modelo de Atención Primaria de la Salud a través de la Provisión y Dispensa de Medicamentos Esenciales ¿ Proyectos financiados Organismos Multilaterales Regionales - ARG/15/001 - PNUD"/>
    <x v="27"/>
    <x v="1"/>
    <s v="ARCHIVO - Archivo"/>
    <x v="1"/>
    <d v="2021-04-08T00:00:00"/>
    <n v="57"/>
    <n v="94"/>
    <s v="Sin OC"/>
    <s v="Sin OC"/>
    <x v="1"/>
    <s v="OK"/>
    <s v="DAFYP#MS-ARCHIVOARCHIVO - ArchivoDAFYP#MS - Dirección de administración financiera y presupuestaria"/>
    <x v="1"/>
    <x v="0"/>
  </r>
  <r>
    <x v="1"/>
    <d v="2021-03-02T00:00:00"/>
    <x v="862"/>
    <x v="1"/>
    <s v="Consolidación del modelo de Atención Primaria de la Salud a través de la Provisión y Dispensa de Medicamentos Esenciales ¿ Proyectos financiados Organismos Multilaterales Regionales - ARG/15/001 - PNUD"/>
    <s v="ARS"/>
    <n v="44240"/>
    <n v="44240"/>
    <s v="Consolidación del modelo de Atención Primaria de la Salud a través de la Provisión y Dispensa de Medicamentos Esenciales ¿ Proyectos financiados Organismos Multilaterales Regionales - ARG/15/001 - PNUD"/>
    <x v="27"/>
    <x v="1"/>
    <s v="ARCHIVO - Archivo"/>
    <x v="1"/>
    <d v="2021-04-08T00:00:00"/>
    <n v="57"/>
    <n v="94"/>
    <s v="Sin OC"/>
    <s v="Sin OC"/>
    <x v="1"/>
    <s v="OK"/>
    <s v="DAFYP#MS-ARCHIVOARCHIVO - ArchivoDAFYP#MS - Dirección de administración financiera y presupuestaria"/>
    <x v="1"/>
    <x v="0"/>
  </r>
  <r>
    <x v="1"/>
    <d v="2021-03-02T00:00:00"/>
    <x v="863"/>
    <x v="1"/>
    <s v="Consolidación del modelo de Atención Primaria de la Salud a través de la Provisión y Dispensa de Medicamentos Esenciales ¿ Proyectos financiados Organismos Multilaterales Regionales - ARG/15/001 - PNUD"/>
    <s v="ARS"/>
    <n v="44240"/>
    <n v="44240"/>
    <s v="Consolidación del modelo de Atención Primaria de la Salud a través de la Provisión y Dispensa de Medicamentos Esenciales ¿ Proyectos financiados Organismos Multilaterales Regionales - ARG/15/001 - PNUD"/>
    <x v="27"/>
    <x v="1"/>
    <s v="ARCHIVO - Archivo"/>
    <x v="1"/>
    <d v="2021-04-08T00:00:00"/>
    <n v="57"/>
    <n v="94"/>
    <s v="Sin OC"/>
    <s v="Sin OC"/>
    <x v="1"/>
    <s v="OK"/>
    <s v="DAFYP#MS-ARCHIVOARCHIVO - ArchivoDAFYP#MS - Dirección de administración financiera y presupuestaria"/>
    <x v="1"/>
    <x v="0"/>
  </r>
  <r>
    <x v="1"/>
    <d v="2021-03-02T00:00:00"/>
    <x v="864"/>
    <x v="1"/>
    <s v="Consolidación del modelo de Atención Primaria de la Salud a través de la Provisión y Dispensa de Medicamentos Esenciales ¿ Proyectos financiados Organismos Multilaterales Regionales - ARG/15/001 - PNUD"/>
    <s v="ARS"/>
    <n v="44240"/>
    <n v="44240"/>
    <s v="Consolidación del modelo de Atención Primaria de la Salud a través de la Provisión y Dispensa de Medicamentos Esenciales ¿ Proyectos financiados Organismos Multilaterales Regionales - ARG/15/001 - PNUD"/>
    <x v="27"/>
    <x v="1"/>
    <s v="ARCHIVO - Archivo"/>
    <x v="1"/>
    <d v="2021-04-08T00:00:00"/>
    <n v="57"/>
    <n v="94"/>
    <s v="Sin OC"/>
    <s v="Sin OC"/>
    <x v="1"/>
    <s v="OK"/>
    <s v="DAFYP#MS-ARCHIVOARCHIVO - ArchivoDAFYP#MS - Dirección de administración financiera y presupuestaria"/>
    <x v="1"/>
    <x v="0"/>
  </r>
  <r>
    <x v="2"/>
    <d v="2021-03-03T00:00:00"/>
    <x v="865"/>
    <x v="3"/>
    <s v="Legítimo Abono"/>
    <s v="ARS"/>
    <n v="52780"/>
    <n v="52780"/>
    <s v="Legitimo Abono"/>
    <x v="81"/>
    <x v="5"/>
    <s v="TESORERIA - Tesorería"/>
    <x v="3"/>
    <d v="2021-05-19T00:00:00"/>
    <n v="16"/>
    <n v="93"/>
    <s v="Sin OC"/>
    <s v="Sin OC"/>
    <x v="3"/>
    <s v="OK"/>
    <s v="LCOURREGESTESORERIA - TesoreríaDCYT#MS - Dirección de contabilidad y tesorería"/>
    <x v="1"/>
    <x v="1"/>
  </r>
  <r>
    <x v="1"/>
    <d v="2021-03-03T00:00:00"/>
    <x v="866"/>
    <x v="1"/>
    <s v="Apoyo al Plan Nacional de Prevención y Reducción del Embarazo No Intencional en la Adolescencia - ARG/17/001 - PNUD"/>
    <s v="ARS"/>
    <n v="311439.96000000002"/>
    <n v="311439.96000000002"/>
    <s v="Apoyo al Plan Nacional de Prevención y Reducción del Embarazo No Intencional en la Adolescencia - ARG/17/001 - PNUD"/>
    <x v="82"/>
    <x v="1"/>
    <s v="ARCHIVO - Archivo"/>
    <x v="1"/>
    <d v="2021-03-22T00:00:00"/>
    <n v="74"/>
    <n v="93"/>
    <s v="Sin OC"/>
    <s v="Sin OC"/>
    <x v="1"/>
    <s v="OK"/>
    <s v="DAFYP#MS-ARCHIVOARCHIVO - ArchivoDAFYP#MS - Dirección de administración financiera y presupuestaria"/>
    <x v="1"/>
    <x v="0"/>
  </r>
  <r>
    <x v="1"/>
    <d v="2021-03-03T00:00:00"/>
    <x v="867"/>
    <x v="1"/>
    <s v="Programa de Apoyo al Fortalecimiento de la cobertura pública efectiva de salud y un sistema integrado de provisión de salud de calidad. Proyectos BIRF - ARG/19/014 - PNUD"/>
    <s v="ARS"/>
    <n v="56628"/>
    <n v="56628"/>
    <s v="Programa de Apoyo al Fortalecimiento de la cobertura pública efectiva de salud y un sistema integrado de provisión de salud de calidad. Proyectos BIRF - ARG/19/014 - PNUD"/>
    <x v="42"/>
    <x v="1"/>
    <s v="ARCHIVO - Archivo"/>
    <x v="1"/>
    <d v="2021-03-12T00:00:00"/>
    <n v="84"/>
    <n v="93"/>
    <s v="Sin OC"/>
    <s v="Sin OC"/>
    <x v="1"/>
    <s v="OK"/>
    <s v="DAFYP#MS-ARCHIVOARCHIVO - ArchivoDAFYP#MS - Dirección de administración financiera y presupuestaria"/>
    <x v="1"/>
    <x v="0"/>
  </r>
  <r>
    <x v="2"/>
    <d v="2021-03-04T00:00:00"/>
    <x v="868"/>
    <x v="3"/>
    <s v="Legítimo Abono"/>
    <s v="ARS"/>
    <n v="500000"/>
    <n v="500000"/>
    <s v="Legitimo Abono"/>
    <x v="75"/>
    <x v="52"/>
    <s v="MESA_ENTRADAS - Mesa de entradas"/>
    <x v="29"/>
    <d v="2021-06-03T00:00:00"/>
    <n v="1"/>
    <n v="92"/>
    <s v="Sin OC"/>
    <s v="Sin OC"/>
    <x v="6"/>
    <s v="OK"/>
    <s v="DGAJ#MS-MESA_ENTRADASMESA_ENTRADAS - Mesa de entradasDGAJ#MS - Dirección general de asuntos jurídicos"/>
    <x v="0"/>
    <x v="1"/>
  </r>
  <r>
    <x v="0"/>
    <d v="2021-03-04T00:00:00"/>
    <x v="869"/>
    <x v="1"/>
    <s v="80-0001-LPU19"/>
    <s v="ARS"/>
    <n v="401720"/>
    <n v="401720"/>
    <s v="80-1149-OC19"/>
    <x v="3"/>
    <x v="8"/>
    <s v="TESORERIA - Tesorería"/>
    <x v="3"/>
    <d v="2021-05-27T00:00:00"/>
    <n v="8"/>
    <n v="92"/>
    <s v="20.0.0.43.0"/>
    <n v="152754737"/>
    <x v="3"/>
    <s v="OK"/>
    <s v="DCYT#MS-TESORERIATESORERIA - TesoreríaDCYT#MS - Dirección de contabilidad y tesorería"/>
    <x v="1"/>
    <x v="1"/>
  </r>
  <r>
    <x v="2"/>
    <d v="2021-03-04T00:00:00"/>
    <x v="870"/>
    <x v="3"/>
    <s v="Legítimo Abono"/>
    <s v="ARS"/>
    <n v="73000"/>
    <n v="73000"/>
    <s v="Legitimo Abono"/>
    <x v="75"/>
    <x v="2"/>
    <s v="PVD - Pvd dirección de sumarios"/>
    <x v="2"/>
    <d v="2021-05-27T00:00:00"/>
    <n v="8"/>
    <n v="92"/>
    <s v="Sin OC"/>
    <s v="Sin OC"/>
    <x v="0"/>
    <s v="OK"/>
    <s v="SSOARESPVD - Pvd dirección de sumariosDIRAYS#MS - Dirección de integridad, responsabilidad administrativa y sumarios"/>
    <x v="0"/>
    <x v="1"/>
  </r>
  <r>
    <x v="2"/>
    <d v="2021-03-04T00:00:00"/>
    <x v="871"/>
    <x v="3"/>
    <s v="Legítimo Abono"/>
    <s v="ARS"/>
    <n v="23000"/>
    <n v="23000"/>
    <s v="Legitimo Abono"/>
    <x v="75"/>
    <x v="47"/>
    <s v="DESPACHO_DGA - Despacho - dirección general de administración"/>
    <x v="6"/>
    <d v="2021-05-20T00:00:00"/>
    <n v="15"/>
    <n v="92"/>
    <s v="Sin OC"/>
    <s v="Sin OC"/>
    <x v="4"/>
    <s v="OK"/>
    <s v="MDISANTIDESPACHO_DGA - Despacho - dirección general de administraciónDGA#MS - Dirección general de administración"/>
    <x v="0"/>
    <x v="1"/>
  </r>
  <r>
    <x v="0"/>
    <d v="2021-03-04T00:00:00"/>
    <x v="872"/>
    <x v="1"/>
    <s v="80-0016-LPU18"/>
    <s v="ARS"/>
    <n v="6822400"/>
    <n v="6822400"/>
    <s v="80-1119-OC19"/>
    <x v="63"/>
    <x v="25"/>
    <s v="LIQUIDACION_GASTOS - Liquidación de gastos"/>
    <x v="3"/>
    <d v="2021-05-05T00:00:00"/>
    <n v="30"/>
    <n v="92"/>
    <s v="22.0.0.41.0"/>
    <n v="65600000"/>
    <x v="2"/>
    <s v="OK"/>
    <s v="AMHERRERALIQUIDACION_GASTOS - Liquidación de gastosDCYT#MS - Dirección de contabilidad y tesorería"/>
    <x v="0"/>
    <x v="0"/>
  </r>
  <r>
    <x v="0"/>
    <d v="2021-03-04T00:00:00"/>
    <x v="873"/>
    <x v="1"/>
    <s v="80-0016-LPU18"/>
    <s v="ARS"/>
    <n v="1705600"/>
    <n v="1705600"/>
    <s v="80-1119-OC19"/>
    <x v="63"/>
    <x v="26"/>
    <s v="TESORERIA - Tesorería"/>
    <x v="3"/>
    <d v="2021-05-31T00:00:00"/>
    <n v="4"/>
    <n v="92"/>
    <s v="22.0.0.41.0"/>
    <n v="65600000"/>
    <x v="3"/>
    <s v="OK"/>
    <s v="MWEIMANTESORERIA - TesoreríaDCYT#MS - Dirección de contabilidad y tesorería"/>
    <x v="1"/>
    <x v="1"/>
  </r>
  <r>
    <x v="2"/>
    <d v="2021-03-04T00:00:00"/>
    <x v="874"/>
    <x v="3"/>
    <s v="Legítimo Abono"/>
    <s v="ARS"/>
    <n v="114996"/>
    <n v="114996"/>
    <s v="Legitimo Abono"/>
    <x v="68"/>
    <x v="47"/>
    <s v="DESPACHO_DGA - Despacho - dirección general de administración"/>
    <x v="6"/>
    <d v="2021-06-01T00:00:00"/>
    <n v="3"/>
    <n v="92"/>
    <s v="Sin OC"/>
    <s v="Sin OC"/>
    <x v="4"/>
    <s v="OK"/>
    <s v="MDISANTIDESPACHO_DGA - Despacho - dirección general de administraciónDGA#MS - Dirección general de administración"/>
    <x v="0"/>
    <x v="1"/>
  </r>
  <r>
    <x v="0"/>
    <d v="2021-03-05T00:00:00"/>
    <x v="875"/>
    <x v="1"/>
    <s v="80-0003-CDI21"/>
    <s v="ARS"/>
    <n v="50225000"/>
    <n v="50225000"/>
    <s v="80-1008-OC21"/>
    <x v="9"/>
    <x v="26"/>
    <s v="TESORERIA - Tesorería"/>
    <x v="3"/>
    <d v="2021-05-31T00:00:00"/>
    <n v="4"/>
    <n v="91"/>
    <n v="20"/>
    <n v="143500000"/>
    <x v="3"/>
    <s v="OK"/>
    <s v="MWEIMANTESORERIA - TesoreríaDCYT#MS - Dirección de contabilidad y tesorería"/>
    <x v="1"/>
    <x v="1"/>
  </r>
  <r>
    <x v="1"/>
    <d v="2021-03-05T00:00:00"/>
    <x v="876"/>
    <x v="1"/>
    <s v="Consolidación del modelo de Atención Primaria de la Salud a través de la Provisión y Dispensa de Medicamentos Esenciales ¿ Proyectos financiados Organismos Multilaterales Regionales - ARG/15/001 - PNUD"/>
    <s v="ARS"/>
    <n v="1377498.99"/>
    <n v="1377498.99"/>
    <s v="Consolidación del modelo de Atención Primaria de la Salud a través de la Provisión y Dispensa de Medicamentos Esenciales ¿ Proyectos financiados Organismos Multilaterales Regionales - ARG/15/001 - PNUD"/>
    <x v="35"/>
    <x v="53"/>
    <s v="REMEDIAR-ADMIN - Programa remediar - administración"/>
    <x v="14"/>
    <d v="2021-05-05T00:00:00"/>
    <n v="30"/>
    <n v="91"/>
    <s v="Sin OC"/>
    <s v="Sin OC"/>
    <x v="0"/>
    <s v="OK"/>
    <s v="LMOCAMPOREMEDIAR-ADMIN - Programa remediar - administraciónDNMYTS#MS - Dirección nacional de medicamentos y tecnología sanitaria"/>
    <x v="0"/>
    <x v="0"/>
  </r>
  <r>
    <x v="1"/>
    <d v="2021-03-05T00:00:00"/>
    <x v="877"/>
    <x v="1"/>
    <s v="Programa de Apoyo al Fortalecimiento de la cobertura pública efectiva de salud y un sistema integrado de provisión de salud de calidad. Proyectos BIRF - ARG/19/014 - PNUD"/>
    <s v="ARS"/>
    <n v="76255.69"/>
    <n v="76255.69"/>
    <s v="Programa de Apoyo al Fortalecimiento de la cobertura pública efectiva de salud y un sistema integrado de provisión de salud de calidad. Proyectos BIRF - ARG/19/014 - PNUD"/>
    <x v="35"/>
    <x v="1"/>
    <s v="ARCHIVO - Archivo"/>
    <x v="1"/>
    <d v="2021-03-10T00:00:00"/>
    <n v="86"/>
    <n v="91"/>
    <s v="Sin OC"/>
    <s v="Sin OC"/>
    <x v="1"/>
    <s v="OK"/>
    <s v="DAFYP#MS-ARCHIVOARCHIVO - ArchivoDAFYP#MS - Dirección de administración financiera y presupuestaria"/>
    <x v="1"/>
    <x v="0"/>
  </r>
  <r>
    <x v="1"/>
    <d v="2021-03-05T00:00:00"/>
    <x v="878"/>
    <x v="1"/>
    <s v="Consolidación del modelo de Atención Primaria de la Salud a través de la Provisión y Dispensa de Medicamentos Esenciales ¿ Proyectos financiados Organismos Multilaterales Regionales - ARG/15/001 - PNUD"/>
    <s v="ARS"/>
    <n v="1028783.28"/>
    <n v="1028783.28"/>
    <s v="Consolidación del modelo de Atención Primaria de la Salud a través de la Provisión y Dispensa de Medicamentos Esenciales ¿ Proyectos financiados Organismos Multilaterales Regionales - ARG/15/001 - PNUD"/>
    <x v="35"/>
    <x v="53"/>
    <s v="REMEDIAR-ADMIN - Programa remediar - administración"/>
    <x v="14"/>
    <d v="2021-05-05T00:00:00"/>
    <n v="30"/>
    <n v="91"/>
    <s v="Sin OC"/>
    <s v="Sin OC"/>
    <x v="0"/>
    <s v="OK"/>
    <s v="LMOCAMPOREMEDIAR-ADMIN - Programa remediar - administraciónDNMYTS#MS - Dirección nacional de medicamentos y tecnología sanitaria"/>
    <x v="0"/>
    <x v="0"/>
  </r>
  <r>
    <x v="0"/>
    <d v="2021-03-05T00:00:00"/>
    <x v="879"/>
    <x v="1"/>
    <s v="Contratación por emergencia COVID-19 Nº 8/2020"/>
    <s v="ARS"/>
    <n v="19938610.809999999"/>
    <n v="19938610.809999999"/>
    <s v="OC 1/2021"/>
    <x v="83"/>
    <x v="9"/>
    <s v="TESORERIA - Tesorería"/>
    <x v="3"/>
    <d v="2021-05-20T00:00:00"/>
    <n v="15"/>
    <n v="91"/>
    <n v="20"/>
    <n v="437559365.67000002"/>
    <x v="3"/>
    <s v="OK"/>
    <s v="MARAALVAREZTESORERIA - TesoreríaDCYT#MS - Dirección de contabilidad y tesorería"/>
    <x v="1"/>
    <x v="1"/>
  </r>
  <r>
    <x v="1"/>
    <d v="2021-03-08T00:00:00"/>
    <x v="880"/>
    <x v="1"/>
    <s v="Programa Multifase de Atención Primaria a la Salud para el Manejo de Enfermedades Crónicas No Transmisibles. Segunda Operación - 3772/0C-AR - BID"/>
    <s v="USD"/>
    <n v="15470.519999999999"/>
    <n v="1547051.9999999998"/>
    <s v="Programa Multifase de Atención Primaria a la Salud para el Manejo de Enfermedades Crónicas No Transmisibles. Segunda Operación - 3772/0C-AR - BID"/>
    <x v="72"/>
    <x v="1"/>
    <s v="ARCHIVO - Archivo"/>
    <x v="1"/>
    <d v="2021-03-25T00:00:00"/>
    <n v="71"/>
    <n v="88"/>
    <s v="Sin OC"/>
    <s v="Sin OC"/>
    <x v="1"/>
    <s v="OK"/>
    <s v="DAFYP#MS-ARCHIVOARCHIVO - ArchivoDAFYP#MS - Dirección de administración financiera y presupuestaria"/>
    <x v="1"/>
    <x v="0"/>
  </r>
  <r>
    <x v="1"/>
    <d v="2021-03-08T00:00:00"/>
    <x v="881"/>
    <x v="1"/>
    <s v="Programa Multifase de Atención Primaria a la Salud para el Manejo de Enfermedades Crónicas No Transmisibles. Segunda Operación - 3772/0C-AR - BID"/>
    <s v="ARS"/>
    <n v="15372347.949999999"/>
    <n v="15372347.949999999"/>
    <s v="Programa Multifase de Atención Primaria a la Salud para el Manejo de Enfermedades Crónicas No Transmisibles. Segunda Operación - 3772/0C-AR - BID"/>
    <x v="41"/>
    <x v="1"/>
    <s v="ARCHIVO - Archivo"/>
    <x v="1"/>
    <d v="2021-05-07T00:00:00"/>
    <n v="28"/>
    <n v="88"/>
    <s v="Sin OC"/>
    <s v="Sin OC"/>
    <x v="1"/>
    <s v="OK"/>
    <s v="DAFYP#MS-ARCHIVOARCHIVO - ArchivoDAFYP#MS - Dirección de administración financiera y presupuestaria"/>
    <x v="1"/>
    <x v="1"/>
  </r>
  <r>
    <x v="2"/>
    <d v="2021-03-09T00:00:00"/>
    <x v="882"/>
    <x v="3"/>
    <s v="Legítimo Abono"/>
    <s v="ARS"/>
    <n v="35000"/>
    <n v="35000"/>
    <s v="Legitimo Abono"/>
    <x v="79"/>
    <x v="54"/>
    <s v="APYC - Área presupuesto y contabilidad"/>
    <x v="24"/>
    <d v="2021-03-10T00:00:00"/>
    <n v="86"/>
    <n v="87"/>
    <s v="Sin OC"/>
    <s v="Sin OC"/>
    <x v="0"/>
    <s v="OK"/>
    <s v="LSENDRASAPYC - Área presupuesto y contabilidadDRVIHVYT#MS - Dirección de respuesta al vih, its, hepatitis virales y tuberculosis"/>
    <x v="0"/>
    <x v="0"/>
  </r>
  <r>
    <x v="2"/>
    <d v="2021-03-09T00:00:00"/>
    <x v="883"/>
    <x v="3"/>
    <s v="Legítimo Abono"/>
    <s v="ARS"/>
    <n v="35000"/>
    <n v="35000"/>
    <s v="Legitimo Abono"/>
    <x v="79"/>
    <x v="54"/>
    <s v="APYC - Área presupuesto y contabilidad"/>
    <x v="24"/>
    <d v="2021-03-10T00:00:00"/>
    <n v="86"/>
    <n v="87"/>
    <s v="Sin OC"/>
    <s v="Sin OC"/>
    <x v="0"/>
    <s v="OK"/>
    <s v="LSENDRASAPYC - Área presupuesto y contabilidadDRVIHVYT#MS - Dirección de respuesta al vih, its, hepatitis virales y tuberculosis"/>
    <x v="0"/>
    <x v="0"/>
  </r>
  <r>
    <x v="1"/>
    <d v="2021-03-09T00:00:00"/>
    <x v="884"/>
    <x v="1"/>
    <s v="Programa de Consolidación de la Gestión centralizada en Salud - ARG/13/007 - PNUD"/>
    <s v="ARS"/>
    <n v="140000"/>
    <n v="140000"/>
    <s v="Programa de Consolidación de la Gestión centralizada en Salud - ARG/13/007 - PNUD"/>
    <x v="37"/>
    <x v="1"/>
    <s v="ARCHIVO - Archivo"/>
    <x v="1"/>
    <d v="2021-03-22T00:00:00"/>
    <n v="74"/>
    <n v="87"/>
    <s v="Sin OC"/>
    <s v="Sin OC"/>
    <x v="1"/>
    <s v="OK"/>
    <s v="DAFYP#MS-ARCHIVOARCHIVO - ArchivoDAFYP#MS - Dirección de administración financiera y presupuestaria"/>
    <x v="1"/>
    <x v="0"/>
  </r>
  <r>
    <x v="0"/>
    <d v="2021-03-09T00:00:00"/>
    <x v="885"/>
    <x v="1"/>
    <n v="0"/>
    <s v="ARS"/>
    <n v="0"/>
    <n v="0"/>
    <n v="0"/>
    <x v="84"/>
    <x v="18"/>
    <s v="PROFESIONALES_LEGALES - Profesionales asuntos legales"/>
    <x v="11"/>
    <d v="2021-03-16T00:00:00"/>
    <n v="80"/>
    <n v="87"/>
    <s v="Sin dato"/>
    <s v="Sin dato"/>
    <x v="6"/>
    <s v="OK"/>
    <s v="JLUGONESPROFESIONALES_LEGALES - Profesionales asuntos legalesDAL#MS - Dirección de asuntos legales"/>
    <x v="0"/>
    <x v="0"/>
  </r>
  <r>
    <x v="0"/>
    <d v="2021-03-09T00:00:00"/>
    <x v="886"/>
    <x v="1"/>
    <s v="80-0015-LPU19"/>
    <s v="ARS"/>
    <n v="11934325.779999999"/>
    <n v="11934325.779999999"/>
    <s v="80-1121-OC20"/>
    <x v="85"/>
    <x v="13"/>
    <s v="PVD - Privada"/>
    <x v="3"/>
    <d v="2021-05-07T00:00:00"/>
    <n v="28"/>
    <n v="87"/>
    <s v="1.0.0.3.0"/>
    <n v="166560000"/>
    <x v="2"/>
    <s v="OK"/>
    <s v="DCYT#MS-PVDPVD - PrivadaDCYT#MS - Dirección de contabilidad y tesorería"/>
    <x v="0"/>
    <x v="1"/>
  </r>
  <r>
    <x v="0"/>
    <d v="2021-03-10T00:00:00"/>
    <x v="887"/>
    <x v="1"/>
    <s v="80-0059-CDI18"/>
    <s v="ARS"/>
    <n v="52000"/>
    <n v="52000"/>
    <s v="Legitimo abono"/>
    <x v="74"/>
    <x v="2"/>
    <s v="PVD - Pvd dirección de sumarios"/>
    <x v="26"/>
    <d v="2021-04-28T00:00:00"/>
    <n v="37"/>
    <n v="86"/>
    <s v="1.0.0.3.0"/>
    <s v="Sin dato"/>
    <x v="0"/>
    <s v="OK"/>
    <s v="SSOARESPVD - Pvd dirección de sumariosDS#MS - Dirección de sumarios"/>
    <x v="0"/>
    <x v="0"/>
  </r>
  <r>
    <x v="0"/>
    <d v="2021-03-10T00:00:00"/>
    <x v="888"/>
    <x v="1"/>
    <s v="80-0028-CDI17"/>
    <s v="ARS"/>
    <n v="5716886.7199999997"/>
    <n v="5716886.7199999997"/>
    <s v="80-1198-CON20"/>
    <x v="22"/>
    <x v="55"/>
    <s v="PVD - Privada"/>
    <x v="7"/>
    <d v="2021-06-03T00:00:00"/>
    <n v="1"/>
    <n v="86"/>
    <s v="29.0.0.5.0"/>
    <n v="689171613"/>
    <x v="0"/>
    <s v="OK"/>
    <s v="SSMEIE#MSPVD - PrivadaSSMEIE#MS - Subsecretaría de medicamentos e información estratégica"/>
    <x v="0"/>
    <x v="1"/>
  </r>
  <r>
    <x v="0"/>
    <d v="2021-03-10T00:00:00"/>
    <x v="889"/>
    <x v="1"/>
    <s v="80-0028-CDI17"/>
    <s v="ARS"/>
    <n v="767090.38"/>
    <n v="767090.38"/>
    <s v="80-1198-CON20"/>
    <x v="22"/>
    <x v="55"/>
    <s v="PVD - Privada"/>
    <x v="7"/>
    <d v="2021-06-03T00:00:00"/>
    <n v="1"/>
    <n v="86"/>
    <s v="29.0.0.5.0"/>
    <n v="689171613"/>
    <x v="0"/>
    <s v="OK"/>
    <s v="SSMEIE#MSPVD - PrivadaSSMEIE#MS - Subsecretaría de medicamentos e información estratégica"/>
    <x v="0"/>
    <x v="1"/>
  </r>
  <r>
    <x v="1"/>
    <d v="2021-03-10T00:00:00"/>
    <x v="890"/>
    <x v="1"/>
    <s v="Programa de Apoyo al Fortalecimiento de la cobertura pública efectiva de salud y un sistema integrado de provisión de salud de calidad. Proyectos BIRF - ARG/19/014 - PNUD"/>
    <s v="ARS"/>
    <n v="44510.55"/>
    <n v="44510.55"/>
    <s v="Programa de Apoyo al Fortalecimiento de la cobertura pública efectiva de salud y un sistema integrado de provisión de salud de calidad. Proyectos BIRF - ARG/19/014 - PNUD"/>
    <x v="46"/>
    <x v="1"/>
    <s v="ARCHIVO - Archivo"/>
    <x v="1"/>
    <d v="2021-03-22T00:00:00"/>
    <n v="74"/>
    <n v="86"/>
    <s v="Sin OC"/>
    <s v="Sin OC"/>
    <x v="1"/>
    <s v="OK"/>
    <s v="DAFYP#MS-ARCHIVOARCHIVO - ArchivoDAFYP#MS - Dirección de administración financiera y presupuestaria"/>
    <x v="1"/>
    <x v="0"/>
  </r>
  <r>
    <x v="0"/>
    <d v="2021-03-11T00:00:00"/>
    <x v="891"/>
    <x v="1"/>
    <s v="80-0005-LPU18"/>
    <s v="ARS"/>
    <n v="576492.75"/>
    <n v="576492.75"/>
    <s v="80-1037-OC19"/>
    <x v="20"/>
    <x v="56"/>
    <s v="DESPACHO - Despacho"/>
    <x v="30"/>
    <d v="2021-06-01T00:00:00"/>
    <n v="3"/>
    <n v="85"/>
    <s v="21.0.0.2.0"/>
    <n v="6917913"/>
    <x v="0"/>
    <s v="OK"/>
    <s v="FTODARODESPACHO - DespachoDNHFYSF#MS - Dirección nacional de habilitación, fiscalización y sanidad de fronteras"/>
    <x v="0"/>
    <x v="1"/>
  </r>
  <r>
    <x v="0"/>
    <d v="2021-03-11T00:00:00"/>
    <x v="892"/>
    <x v="1"/>
    <s v="80-0005-LPU18"/>
    <s v="ARS"/>
    <n v="576492.75"/>
    <n v="576492.75"/>
    <s v="80-1037-OC19"/>
    <x v="20"/>
    <x v="56"/>
    <s v="DESPACHO - Despacho"/>
    <x v="30"/>
    <d v="2021-06-01T00:00:00"/>
    <n v="3"/>
    <n v="85"/>
    <s v="21.0.0.2.0"/>
    <n v="6917913"/>
    <x v="0"/>
    <s v="OK"/>
    <s v="FTODARODESPACHO - DespachoDNHFYSF#MS - Dirección nacional de habilitación, fiscalización y sanidad de fronteras"/>
    <x v="0"/>
    <x v="1"/>
  </r>
  <r>
    <x v="0"/>
    <d v="2021-03-11T00:00:00"/>
    <x v="893"/>
    <x v="1"/>
    <s v="80-0005-LPU18"/>
    <s v="ARS"/>
    <n v="576492.75"/>
    <n v="576492.75"/>
    <s v="80-1037-OC19"/>
    <x v="20"/>
    <x v="56"/>
    <s v="DESPACHO - Despacho"/>
    <x v="30"/>
    <d v="2021-06-01T00:00:00"/>
    <n v="3"/>
    <n v="85"/>
    <s v="21.0.0.2.0"/>
    <n v="6917913"/>
    <x v="0"/>
    <s v="OK"/>
    <s v="FTODARODESPACHO - DespachoDNHFYSF#MS - Dirección nacional de habilitación, fiscalización y sanidad de fronteras"/>
    <x v="0"/>
    <x v="1"/>
  </r>
  <r>
    <x v="1"/>
    <d v="2021-03-11T00:00:00"/>
    <x v="894"/>
    <x v="1"/>
    <s v="Programa de Apoyo al Fortalecimiento de la cobertura pública efectiva de salud y un sistema integrado de provisión de salud de calidad. Proyectos BIRF - ARG/19/014 - PNUD"/>
    <s v="ARS"/>
    <n v="123586.51"/>
    <n v="123586.51"/>
    <s v="Programa de Apoyo al Fortalecimiento de la cobertura pública efectiva de salud y un sistema integrado de provisión de salud de calidad. Proyectos BIRF - ARG/19/014 - PNUD"/>
    <x v="62"/>
    <x v="1"/>
    <s v="ARCHIVO - Archivo"/>
    <x v="1"/>
    <d v="2021-05-20T00:00:00"/>
    <n v="15"/>
    <n v="85"/>
    <s v="Sin OC"/>
    <s v="Sin OC"/>
    <x v="1"/>
    <s v="OK"/>
    <s v="DAFYP#MS-ARCHIVOARCHIVO - ArchivoDAFYP#MS - Dirección de administración financiera y presupuestaria"/>
    <x v="1"/>
    <x v="1"/>
  </r>
  <r>
    <x v="1"/>
    <d v="2021-03-11T00:00:00"/>
    <x v="895"/>
    <x v="1"/>
    <s v="Programa de Apoyo al Fortalecimiento de la cobertura pública efectiva de salud y un sistema integrado de provisión de salud de calidad. Proyectos BIRF - ARG/19/014 - PNUD"/>
    <s v="ARS"/>
    <n v="89034.62"/>
    <n v="89034.62"/>
    <s v="Programa de Apoyo al Fortalecimiento de la cobertura pública efectiva de salud y un sistema integrado de provisión de salud de calidad. Proyectos BIRF - ARG/19/014 - PNUD"/>
    <x v="62"/>
    <x v="1"/>
    <s v="ARCHIVO - Archivo"/>
    <x v="1"/>
    <d v="2021-05-20T00:00:00"/>
    <n v="15"/>
    <n v="85"/>
    <s v="Sin OC"/>
    <s v="Sin OC"/>
    <x v="1"/>
    <s v="OK"/>
    <s v="DAFYP#MS-ARCHIVOARCHIVO - ArchivoDAFYP#MS - Dirección de administración financiera y presupuestaria"/>
    <x v="1"/>
    <x v="1"/>
  </r>
  <r>
    <x v="0"/>
    <d v="2021-03-12T00:00:00"/>
    <x v="896"/>
    <x v="1"/>
    <s v="80-0030-CDI18"/>
    <s v="ARS"/>
    <n v="594441.54"/>
    <n v="594441.54"/>
    <s v="80-1004-OC19"/>
    <x v="40"/>
    <x v="31"/>
    <s v="CRD - Comisión de recepción definitiva"/>
    <x v="16"/>
    <d v="2021-05-03T00:00:00"/>
    <n v="32"/>
    <n v="84"/>
    <s v="22.0.0.41.0"/>
    <n v="75603540"/>
    <x v="7"/>
    <s v="OK"/>
    <s v="SGA#MS-CRDCRD - Comisión de recepción definitivaSGA#MS - Secretaría de gestión administrativa"/>
    <x v="0"/>
    <x v="0"/>
  </r>
  <r>
    <x v="0"/>
    <d v="2021-03-12T00:00:00"/>
    <x v="897"/>
    <x v="1"/>
    <s v="80-0030-CDI18"/>
    <s v="ARS"/>
    <n v="172873.31"/>
    <n v="172873.31"/>
    <s v="80-1004-OC19"/>
    <x v="40"/>
    <x v="31"/>
    <s v="CRD - Comisión de recepción definitiva"/>
    <x v="16"/>
    <d v="2021-05-03T00:00:00"/>
    <n v="32"/>
    <n v="84"/>
    <s v="22.0.0.41.0"/>
    <n v="75603540"/>
    <x v="7"/>
    <s v="OK"/>
    <s v="SGA#MS-CRDCRD - Comisión de recepción definitivaSGA#MS - Secretaría de gestión administrativa"/>
    <x v="0"/>
    <x v="0"/>
  </r>
  <r>
    <x v="0"/>
    <d v="2021-03-12T00:00:00"/>
    <x v="898"/>
    <x v="1"/>
    <s v="80-0030-CDI18"/>
    <s v="ARS"/>
    <n v="107666.71"/>
    <n v="107666.71"/>
    <s v="80-1004-OC19"/>
    <x v="40"/>
    <x v="31"/>
    <s v="CRD - Comisión de recepción definitiva"/>
    <x v="16"/>
    <d v="2021-05-03T00:00:00"/>
    <n v="32"/>
    <n v="84"/>
    <s v="22.0.0.41.0"/>
    <n v="75603540"/>
    <x v="7"/>
    <s v="OK"/>
    <s v="SGA#MS-CRDCRD - Comisión de recepción definitivaSGA#MS - Secretaría de gestión administrativa"/>
    <x v="0"/>
    <x v="0"/>
  </r>
  <r>
    <x v="0"/>
    <d v="2021-03-12T00:00:00"/>
    <x v="899"/>
    <x v="1"/>
    <s v="80-0030-CDI18"/>
    <s v="ARS"/>
    <n v="136478.93"/>
    <n v="136478.93"/>
    <s v="80-1004-OC19"/>
    <x v="40"/>
    <x v="31"/>
    <s v="CRD - Comisión de recepción definitiva"/>
    <x v="16"/>
    <d v="2021-05-03T00:00:00"/>
    <n v="32"/>
    <n v="84"/>
    <s v="22.0.0.41.0"/>
    <n v="75603540"/>
    <x v="7"/>
    <s v="OK"/>
    <s v="SGA#MS-CRDCRD - Comisión de recepción definitivaSGA#MS - Secretaría de gestión administrativa"/>
    <x v="0"/>
    <x v="0"/>
  </r>
  <r>
    <x v="0"/>
    <d v="2021-03-12T00:00:00"/>
    <x v="900"/>
    <x v="1"/>
    <s v="80-0030-CDI18"/>
    <s v="ARS"/>
    <n v="101600.98"/>
    <n v="101600.98"/>
    <s v="80-1004-OC19"/>
    <x v="40"/>
    <x v="31"/>
    <s v="CRD - Comisión de recepción definitiva"/>
    <x v="16"/>
    <d v="2021-05-03T00:00:00"/>
    <n v="32"/>
    <n v="84"/>
    <s v="22.0.0.41.0"/>
    <n v="75603540"/>
    <x v="7"/>
    <s v="OK"/>
    <s v="SGA#MS-CRDCRD - Comisión de recepción definitivaSGA#MS - Secretaría de gestión administrativa"/>
    <x v="0"/>
    <x v="0"/>
  </r>
  <r>
    <x v="0"/>
    <d v="2021-03-12T00:00:00"/>
    <x v="901"/>
    <x v="1"/>
    <s v="80-0016-LPU20"/>
    <s v="ARS"/>
    <n v="17265710"/>
    <n v="17265710"/>
    <s v="80-1000-OC21"/>
    <x v="86"/>
    <x v="5"/>
    <s v="TESORERIA - Tesorería"/>
    <x v="3"/>
    <d v="2021-05-06T00:00:00"/>
    <n v="29"/>
    <n v="84"/>
    <s v="17.0.0.42.0"/>
    <n v="309255655"/>
    <x v="3"/>
    <s v="OK"/>
    <s v="LCOURREGESTESORERIA - TesoreríaDCYT#MS - Dirección de contabilidad y tesorería"/>
    <x v="1"/>
    <x v="1"/>
  </r>
  <r>
    <x v="0"/>
    <d v="2021-03-15T00:00:00"/>
    <x v="902"/>
    <x v="1"/>
    <s v="80-0010-LPU20"/>
    <s v="ARS"/>
    <n v="10186805.439999999"/>
    <n v="10186805.439999999"/>
    <s v="80-1030-OC21"/>
    <x v="9"/>
    <x v="8"/>
    <s v="TESORERIA - Tesorería"/>
    <x v="3"/>
    <d v="2021-05-31T00:00:00"/>
    <n v="4"/>
    <n v="81"/>
    <s v="29.0.0.46.0"/>
    <n v="25476981.120000001"/>
    <x v="3"/>
    <s v="OK"/>
    <s v="DCYT#MS-TESORERIATESORERIA - TesoreríaDCYT#MS - Dirección de contabilidad y tesorería"/>
    <x v="1"/>
    <x v="1"/>
  </r>
  <r>
    <x v="0"/>
    <d v="2021-03-15T00:00:00"/>
    <x v="903"/>
    <x v="1"/>
    <s v="80-0001-LPU19"/>
    <s v="ARS"/>
    <n v="858727.32"/>
    <n v="858727.32"/>
    <s v="80-1107-OC20"/>
    <x v="3"/>
    <x v="46"/>
    <s v="PVD - Privada"/>
    <x v="28"/>
    <d v="2021-04-28T00:00:00"/>
    <n v="37"/>
    <n v="81"/>
    <s v="20.0.0.43.0"/>
    <n v="37534585.25"/>
    <x v="0"/>
    <s v="OK"/>
    <s v="METOMMASINOPVD - PrivadaDNCET#MS - Dirección nacional de control de enfermedades transmisibles"/>
    <x v="0"/>
    <x v="0"/>
  </r>
  <r>
    <x v="0"/>
    <d v="2021-03-16T00:00:00"/>
    <x v="904"/>
    <x v="1"/>
    <s v="80-0016-LPU18"/>
    <s v="ARS"/>
    <n v="393600"/>
    <n v="393600"/>
    <s v="80-1119-OC19"/>
    <x v="63"/>
    <x v="26"/>
    <s v="TESORERIA - Tesorería"/>
    <x v="3"/>
    <d v="2021-05-31T00:00:00"/>
    <n v="4"/>
    <n v="80"/>
    <s v="22.0.0.41.0"/>
    <n v="65600000"/>
    <x v="3"/>
    <s v="OK"/>
    <s v="MWEIMANTESORERIA - TesoreríaDCYT#MS - Dirección de contabilidad y tesorería"/>
    <x v="1"/>
    <x v="1"/>
  </r>
  <r>
    <x v="1"/>
    <d v="2021-03-16T00:00:00"/>
    <x v="905"/>
    <x v="1"/>
    <s v="Proyecto Apoyo a la Cobertura Universal de Salud Efectiva en Argentina (SUMAR) - 8853-AR - BIRF"/>
    <s v="ARS"/>
    <n v="11742780.57"/>
    <n v="11742780.57"/>
    <s v="Proyecto Apoyo a la Cobertura Universal de Salud Efectiva en Argentina (SUMAR) - 8853-AR - BIRF"/>
    <x v="43"/>
    <x v="1"/>
    <s v="PVD - Privada"/>
    <x v="1"/>
    <d v="2021-04-08T00:00:00"/>
    <n v="57"/>
    <n v="80"/>
    <s v="Sin OC"/>
    <s v="Sin OC"/>
    <x v="1"/>
    <s v="OK"/>
    <s v="DAFYP#MS-ARCHIVOPVD - PrivadaDAFYP#MS - Dirección de administración financiera y presupuestaria"/>
    <x v="1"/>
    <x v="0"/>
  </r>
  <r>
    <x v="0"/>
    <d v="2021-03-16T00:00:00"/>
    <x v="906"/>
    <x v="1"/>
    <s v="80-0025-LPU18"/>
    <s v="ARS"/>
    <n v="629443.19999999995"/>
    <n v="629443.19999999995"/>
    <s v="80-1040-OC20"/>
    <x v="1"/>
    <x v="1"/>
    <s v="ARCHIVO - Archivo"/>
    <x v="1"/>
    <d v="2021-05-06T00:00:00"/>
    <n v="29"/>
    <n v="80"/>
    <s v="29.0.0.45.0"/>
    <n v="55654726.969999999"/>
    <x v="1"/>
    <s v="OK"/>
    <s v="DAFYP#MS-ARCHIVOARCHIVO - ArchivoDAFYP#MS - Dirección de administración financiera y presupuestaria"/>
    <x v="1"/>
    <x v="1"/>
  </r>
  <r>
    <x v="0"/>
    <d v="2021-03-17T00:00:00"/>
    <x v="907"/>
    <x v="1"/>
    <s v="S/N"/>
    <s v="ARS"/>
    <n v="3752526.05"/>
    <n v="3752526.05"/>
    <s v="S/N"/>
    <x v="21"/>
    <x v="23"/>
    <s v="MESADEENTRADAS - Mesa de entradas"/>
    <x v="7"/>
    <d v="2021-03-22T00:00:00"/>
    <n v="74"/>
    <n v="79"/>
    <s v="Sin dato"/>
    <s v="Sin dato"/>
    <x v="0"/>
    <s v="OK"/>
    <s v="GASMORANMESADEENTRADAS - Mesa de entradasSSMEIE#MS - Subsecretaría de medicamentos e información estratégica"/>
    <x v="0"/>
    <x v="0"/>
  </r>
  <r>
    <x v="0"/>
    <d v="2021-03-17T00:00:00"/>
    <x v="908"/>
    <x v="1"/>
    <s v="15 /2016"/>
    <s v="ARS"/>
    <n v="19200"/>
    <n v="19200"/>
    <n v="162"/>
    <x v="87"/>
    <x v="45"/>
    <s v="FACTURAS - Facturas"/>
    <x v="20"/>
    <d v="2021-05-14T00:00:00"/>
    <n v="21"/>
    <n v="79"/>
    <s v="Sin dato"/>
    <s v="Sin dato"/>
    <x v="9"/>
    <s v="OK"/>
    <s v="GENDILEFACTURAS - FacturasDCYC#MS - Dirección de compras y contrataciones"/>
    <x v="0"/>
    <x v="1"/>
  </r>
  <r>
    <x v="1"/>
    <d v="2021-03-17T00:00:00"/>
    <x v="909"/>
    <x v="1"/>
    <s v="Programa Multifase de Atención Primaria a la Salud para el Manejo de Enfermedades Crónicas No Transmisibles. Segunda Operación - 3772/0C-AR - BID"/>
    <s v="ARS"/>
    <n v="15636"/>
    <n v="15636"/>
    <s v="Programa Multifase de Atención Primaria a la Salud para el Manejo de Enfermedades Crónicas No Transmisibles. Segunda Operación - 3772/0C-AR - BID"/>
    <x v="88"/>
    <x v="1"/>
    <s v="ARCHIVO - Archivo"/>
    <x v="1"/>
    <d v="2021-05-31T00:00:00"/>
    <n v="4"/>
    <n v="79"/>
    <s v="Sin OC"/>
    <s v="Sin OC"/>
    <x v="1"/>
    <s v="OK"/>
    <s v="DAFYP#MS-ARCHIVOARCHIVO - ArchivoDAFYP#MS - Dirección de administración financiera y presupuestaria"/>
    <x v="1"/>
    <x v="1"/>
  </r>
  <r>
    <x v="2"/>
    <d v="2021-03-18T00:00:00"/>
    <x v="910"/>
    <x v="3"/>
    <s v="Legítimo Abono"/>
    <s v="ARS"/>
    <n v="20000"/>
    <n v="20000"/>
    <s v="Legitimo Abono"/>
    <x v="79"/>
    <x v="5"/>
    <s v="TESORERIA - Tesorería"/>
    <x v="3"/>
    <d v="2021-05-17T00:00:00"/>
    <n v="18"/>
    <n v="78"/>
    <s v="Sin OC"/>
    <s v="Sin OC"/>
    <x v="3"/>
    <s v="OK"/>
    <s v="LCOURREGESTESORERIA - TesoreríaDCYT#MS - Dirección de contabilidad y tesorería"/>
    <x v="1"/>
    <x v="1"/>
  </r>
  <r>
    <x v="2"/>
    <d v="2021-03-18T00:00:00"/>
    <x v="911"/>
    <x v="3"/>
    <s v="Legítimo Abono"/>
    <s v="ARS"/>
    <n v="3000"/>
    <n v="3000"/>
    <s v="Legitimo Abono"/>
    <x v="79"/>
    <x v="2"/>
    <s v="PVD - Pvd dirección de sumarios"/>
    <x v="2"/>
    <d v="2021-05-27T00:00:00"/>
    <n v="8"/>
    <n v="78"/>
    <s v="Sin OC"/>
    <s v="Sin OC"/>
    <x v="0"/>
    <s v="OK"/>
    <s v="SSOARESPVD - Pvd dirección de sumariosDIRAYS#MS - Dirección de integridad, responsabilidad administrativa y sumarios"/>
    <x v="0"/>
    <x v="1"/>
  </r>
  <r>
    <x v="2"/>
    <d v="2021-03-18T00:00:00"/>
    <x v="912"/>
    <x v="3"/>
    <s v="Legítimo Abono"/>
    <s v="ARS"/>
    <n v="22500"/>
    <n v="22500"/>
    <s v="Legitimo Abono"/>
    <x v="79"/>
    <x v="57"/>
    <s v="PROFESIONALES_LEGALES - Profesionales asuntos legales"/>
    <x v="11"/>
    <d v="2021-06-03T00:00:00"/>
    <n v="1"/>
    <n v="78"/>
    <s v="Sin OC"/>
    <s v="Sin OC"/>
    <x v="6"/>
    <s v="OK"/>
    <s v="ALIZPROFESIONALES_LEGALES - Profesionales asuntos legalesDAL#MS - Dirección de asuntos legales"/>
    <x v="0"/>
    <x v="1"/>
  </r>
  <r>
    <x v="2"/>
    <d v="2021-03-18T00:00:00"/>
    <x v="913"/>
    <x v="3"/>
    <s v="Legítimo Abono"/>
    <s v="ARS"/>
    <n v="70000"/>
    <n v="70000"/>
    <s v="Legitimo Abono"/>
    <x v="79"/>
    <x v="51"/>
    <s v="PVD - Privada"/>
    <x v="28"/>
    <d v="2021-06-01T00:00:00"/>
    <n v="3"/>
    <n v="78"/>
    <s v="Sin OC"/>
    <s v="Sin OC"/>
    <x v="0"/>
    <s v="OK"/>
    <s v="GABRPEREYRAPVD - PrivadaDNCET#MS - Dirección nacional de control de enfermedades transmisibles"/>
    <x v="0"/>
    <x v="1"/>
  </r>
  <r>
    <x v="2"/>
    <d v="2021-03-18T00:00:00"/>
    <x v="914"/>
    <x v="3"/>
    <s v="Legítimo Abono"/>
    <s v="ARS"/>
    <n v="35000"/>
    <n v="35000"/>
    <s v="Legitimo Abono"/>
    <x v="79"/>
    <x v="54"/>
    <s v="APYC - Área presupuesto y contabilidad"/>
    <x v="24"/>
    <d v="2021-03-18T00:00:00"/>
    <n v="78"/>
    <n v="78"/>
    <s v="Sin OC"/>
    <s v="Sin OC"/>
    <x v="0"/>
    <s v="OK"/>
    <s v="LSENDRASAPYC - Área presupuesto y contabilidadDRVIHVYT#MS - Dirección de respuesta al vih, its, hepatitis virales y tuberculosis"/>
    <x v="0"/>
    <x v="0"/>
  </r>
  <r>
    <x v="0"/>
    <d v="2021-03-18T00:00:00"/>
    <x v="915"/>
    <x v="1"/>
    <s v="S/N"/>
    <s v="ARS"/>
    <n v="2727024.4"/>
    <n v="2727024.4"/>
    <s v="S/N"/>
    <x v="21"/>
    <x v="58"/>
    <s v="PVD - Privada"/>
    <x v="31"/>
    <d v="2021-06-03T00:00:00"/>
    <n v="1"/>
    <n v="78"/>
    <s v="Sin dato"/>
    <s v="Sin dato"/>
    <x v="10"/>
    <s v="OK"/>
    <s v="DGPYCP#MS-PVDPVD - PrivadaDGPYCP#MS - Dirección general de programación y control presupuestario"/>
    <x v="0"/>
    <x v="1"/>
  </r>
  <r>
    <x v="0"/>
    <d v="2021-03-19T00:00:00"/>
    <x v="916"/>
    <x v="1"/>
    <s v="80-0004-LPR20"/>
    <s v="ARS"/>
    <n v="33650.35"/>
    <n v="33650.35"/>
    <s v="80-0001-OCA21"/>
    <x v="83"/>
    <x v="12"/>
    <s v="PVD - Privada"/>
    <x v="8"/>
    <d v="2021-06-02T00:00:00"/>
    <n v="2"/>
    <n v="77"/>
    <s v="Sin dato"/>
    <s v="Sin dato"/>
    <x v="0"/>
    <s v="OK"/>
    <s v="DCMEYAP#MS-PVDPVD - PrivadaDCMEYAP#MS - Dirección de coberturas de medicamentos especiales y de alto precio"/>
    <x v="0"/>
    <x v="1"/>
  </r>
  <r>
    <x v="1"/>
    <d v="2021-03-22T00:00:00"/>
    <x v="917"/>
    <x v="1"/>
    <s v="Apoyo al Plan Nacional de Prevención y Reducción del Embarazo No Intencional en la Adolescencia - ARG/17/001 - PNUD"/>
    <s v="ARS"/>
    <n v="289561.92"/>
    <n v="289561.92"/>
    <s v="Apoyo al Plan Nacional de Prevención y Reducción del Embarazo No Intencional en la Adolescencia - ARG/17/001 - PNUD"/>
    <x v="89"/>
    <x v="1"/>
    <s v="ARCHIVO - Archivo"/>
    <x v="1"/>
    <d v="2021-05-03T00:00:00"/>
    <n v="32"/>
    <n v="74"/>
    <s v="Sin OC"/>
    <s v="Sin OC"/>
    <x v="1"/>
    <s v="OK"/>
    <s v="DAFYP#MS-ARCHIVOARCHIVO - ArchivoDAFYP#MS - Dirección de administración financiera y presupuestaria"/>
    <x v="1"/>
    <x v="0"/>
  </r>
  <r>
    <x v="1"/>
    <d v="2021-03-22T00:00:00"/>
    <x v="918"/>
    <x v="1"/>
    <s v="Apoyo al Plan Nacional de Prevención y Reducción del Embarazo No Intencional en la Adolescencia - ARG/17/001 - PNUD"/>
    <s v="ARS"/>
    <n v="388800"/>
    <n v="388800"/>
    <s v="Apoyo al Plan Nacional de Prevención y Reducción del Embarazo No Intencional en la Adolescencia - ARG/17/001 - PNUD"/>
    <x v="90"/>
    <x v="1"/>
    <s v="ARCHIVO - Archivo"/>
    <x v="1"/>
    <d v="2021-04-19T00:00:00"/>
    <n v="46"/>
    <n v="74"/>
    <s v="Sin OC"/>
    <s v="Sin OC"/>
    <x v="1"/>
    <s v="OK"/>
    <s v="DAFYP#MS-ARCHIVOARCHIVO - ArchivoDAFYP#MS - Dirección de administración financiera y presupuestaria"/>
    <x v="1"/>
    <x v="0"/>
  </r>
  <r>
    <x v="2"/>
    <d v="2021-03-22T00:00:00"/>
    <x v="919"/>
    <x v="3"/>
    <s v="Legítimo Abono"/>
    <s v="ARS"/>
    <n v="257972"/>
    <n v="257972"/>
    <s v="Legitimo Abono"/>
    <x v="91"/>
    <x v="2"/>
    <s v="PVD - Pvd dirección de sumarios"/>
    <x v="26"/>
    <d v="2021-04-28T00:00:00"/>
    <n v="37"/>
    <n v="74"/>
    <s v="Sin OC"/>
    <s v="Sin OC"/>
    <x v="0"/>
    <s v="OK"/>
    <s v="SSOARESPVD - Pvd dirección de sumariosDS#MS - Dirección de sumarios"/>
    <x v="0"/>
    <x v="0"/>
  </r>
  <r>
    <x v="2"/>
    <d v="2021-03-22T00:00:00"/>
    <x v="920"/>
    <x v="3"/>
    <s v="Legítimo Abono"/>
    <s v="ARS"/>
    <n v="257972"/>
    <n v="257972"/>
    <s v="Legitimo Abono"/>
    <x v="91"/>
    <x v="2"/>
    <s v="PVD - Pvd dirección de sumarios"/>
    <x v="26"/>
    <d v="2021-04-28T00:00:00"/>
    <n v="37"/>
    <n v="74"/>
    <s v="Sin OC"/>
    <s v="Sin OC"/>
    <x v="0"/>
    <s v="OK"/>
    <s v="SSOARESPVD - Pvd dirección de sumariosDS#MS - Dirección de sumarios"/>
    <x v="0"/>
    <x v="0"/>
  </r>
  <r>
    <x v="0"/>
    <d v="2021-03-23T00:00:00"/>
    <x v="921"/>
    <x v="1"/>
    <s v="80-0016-LPU18"/>
    <s v="ARS"/>
    <n v="590400"/>
    <n v="590400"/>
    <s v="80-1119-OC19"/>
    <x v="63"/>
    <x v="8"/>
    <s v="TESORERIA - Tesorería"/>
    <x v="3"/>
    <d v="2021-05-31T00:00:00"/>
    <n v="4"/>
    <n v="73"/>
    <s v="22.0.0.41.0"/>
    <n v="65600000"/>
    <x v="3"/>
    <s v="OK"/>
    <s v="DCYT#MS-TESORERIATESORERIA - TesoreríaDCYT#MS - Dirección de contabilidad y tesorería"/>
    <x v="1"/>
    <x v="1"/>
  </r>
  <r>
    <x v="2"/>
    <d v="2021-03-23T00:00:00"/>
    <x v="922"/>
    <x v="3"/>
    <s v="Legítimo Abono"/>
    <s v="ARS"/>
    <n v="22999.99"/>
    <n v="22999.99"/>
    <s v="Legitimo Abono"/>
    <x v="92"/>
    <x v="2"/>
    <s v="PVD - Pvd dirección de sumarios"/>
    <x v="2"/>
    <d v="2021-04-29T00:00:00"/>
    <n v="36"/>
    <n v="73"/>
    <s v="Sin OC"/>
    <s v="Sin OC"/>
    <x v="0"/>
    <s v="OK"/>
    <s v="SSOARESPVD - Pvd dirección de sumariosDIRAYS#MS - Dirección de integridad, responsabilidad administrativa y sumarios"/>
    <x v="0"/>
    <x v="0"/>
  </r>
  <r>
    <x v="2"/>
    <d v="2021-03-23T00:00:00"/>
    <x v="923"/>
    <x v="3"/>
    <s v="Legítimo Abono"/>
    <s v="ARS"/>
    <n v="3074.61"/>
    <n v="3074.61"/>
    <s v="Legitimo Abono"/>
    <x v="92"/>
    <x v="2"/>
    <s v="PVD - Pvd dirección de sumarios"/>
    <x v="2"/>
    <d v="2021-05-27T00:00:00"/>
    <n v="8"/>
    <n v="73"/>
    <s v="Sin OC"/>
    <s v="Sin OC"/>
    <x v="0"/>
    <s v="OK"/>
    <s v="SSOARESPVD - Pvd dirección de sumariosDIRAYS#MS - Dirección de integridad, responsabilidad administrativa y sumarios"/>
    <x v="0"/>
    <x v="1"/>
  </r>
  <r>
    <x v="2"/>
    <d v="2021-03-23T00:00:00"/>
    <x v="924"/>
    <x v="3"/>
    <s v="Legítimo Abono"/>
    <s v="ARS"/>
    <n v="27753.77"/>
    <n v="27753.77"/>
    <s v="Legitimo Abono"/>
    <x v="92"/>
    <x v="13"/>
    <s v="PVD - Privada"/>
    <x v="3"/>
    <d v="2021-05-03T00:00:00"/>
    <n v="32"/>
    <n v="73"/>
    <s v="Sin OC"/>
    <s v="Sin OC"/>
    <x v="2"/>
    <s v="OK"/>
    <s v="DCYT#MS-PVDPVD - PrivadaDCYT#MS - Dirección de contabilidad y tesorería"/>
    <x v="0"/>
    <x v="0"/>
  </r>
  <r>
    <x v="2"/>
    <d v="2021-03-23T00:00:00"/>
    <x v="925"/>
    <x v="3"/>
    <s v="Legítimo Abono"/>
    <s v="ARS"/>
    <n v="1319.9"/>
    <n v="1319.9"/>
    <s v="Legitimo Abono"/>
    <x v="92"/>
    <x v="13"/>
    <s v="PVD - Privada"/>
    <x v="3"/>
    <d v="2021-05-03T00:00:00"/>
    <n v="32"/>
    <n v="73"/>
    <s v="Sin OC"/>
    <s v="Sin OC"/>
    <x v="2"/>
    <s v="OK"/>
    <s v="DCYT#MS-PVDPVD - PrivadaDCYT#MS - Dirección de contabilidad y tesorería"/>
    <x v="0"/>
    <x v="0"/>
  </r>
  <r>
    <x v="0"/>
    <d v="2021-03-23T00:00:00"/>
    <x v="926"/>
    <x v="1"/>
    <s v="80-0028-CDI17"/>
    <s v="ARS"/>
    <n v="446037.27"/>
    <n v="446037.27"/>
    <s v="80-1000-CON18"/>
    <x v="22"/>
    <x v="29"/>
    <s v="REMEDIAR-ADMIN - Programa remediar - administración"/>
    <x v="14"/>
    <d v="2021-03-25T00:00:00"/>
    <n v="71"/>
    <n v="73"/>
    <s v="29.0.0.5.0"/>
    <n v="473612041.07999998"/>
    <x v="0"/>
    <s v="OK"/>
    <s v="DNMYTS#MS-REMEDIAR-ADMINREMEDIAR-ADMIN - Programa remediar - administraciónDNMYTS#MS - Dirección nacional de medicamentos y tecnología sanitaria"/>
    <x v="0"/>
    <x v="0"/>
  </r>
  <r>
    <x v="0"/>
    <d v="2021-03-23T00:00:00"/>
    <x v="927"/>
    <x v="1"/>
    <s v="80-0028-CDI17"/>
    <s v="ARS"/>
    <n v="1048065.88"/>
    <n v="1048065.88"/>
    <s v="80-1198-CON20"/>
    <x v="22"/>
    <x v="20"/>
    <s v="DESPACHO_DGA - Despacho - dirección general de administración"/>
    <x v="6"/>
    <d v="2021-06-03T00:00:00"/>
    <n v="1"/>
    <n v="73"/>
    <s v="29.0.0.5.0"/>
    <n v="689171613"/>
    <x v="4"/>
    <s v="OK"/>
    <s v="DGA#MS-DESPACHO_DGADESPACHO_DGA - Despacho - dirección general de administraciónDGA#MS - Dirección general de administración"/>
    <x v="0"/>
    <x v="1"/>
  </r>
  <r>
    <x v="0"/>
    <d v="2021-03-23T00:00:00"/>
    <x v="928"/>
    <x v="1"/>
    <s v="80-0028-CDI17"/>
    <s v="ARS"/>
    <n v="8600124.1099999994"/>
    <n v="8600124.1099999994"/>
    <s v="80-1198-CON20"/>
    <x v="22"/>
    <x v="29"/>
    <s v="REMEDIAR-ADMIN - Programa remediar - administración"/>
    <x v="14"/>
    <d v="2021-03-25T00:00:00"/>
    <n v="71"/>
    <n v="73"/>
    <s v="29.0.0.5.0"/>
    <n v="689171613"/>
    <x v="0"/>
    <s v="OK"/>
    <s v="DNMYTS#MS-REMEDIAR-ADMINREMEDIAR-ADMIN - Programa remediar - administraciónDNMYTS#MS - Dirección nacional de medicamentos y tecnología sanitaria"/>
    <x v="0"/>
    <x v="0"/>
  </r>
  <r>
    <x v="0"/>
    <d v="2021-03-24T00:00:00"/>
    <x v="929"/>
    <x v="1"/>
    <s v="Contratación por emergencia COVID-19 Nº 4/2020"/>
    <s v="ARS"/>
    <n v="2100000"/>
    <n v="2100000"/>
    <s v="OC 12/2020"/>
    <x v="65"/>
    <x v="26"/>
    <s v="TESORERIA - Tesorería"/>
    <x v="4"/>
    <d v="2021-04-19T00:00:00"/>
    <n v="46"/>
    <n v="72"/>
    <n v="20"/>
    <n v="130090000"/>
    <x v="3"/>
    <s v="OK"/>
    <s v="MWEIMANTESORERIA - TesoreríaDTYC#MS - Dirección de tesoreria y contabilidad"/>
    <x v="1"/>
    <x v="0"/>
  </r>
  <r>
    <x v="0"/>
    <d v="2021-03-24T00:00:00"/>
    <x v="930"/>
    <x v="1"/>
    <s v="Contratación por emergencia COVID-19 Nº 4/2020"/>
    <s v="ARS"/>
    <n v="1750000"/>
    <n v="1750000"/>
    <s v="OC 12/2020"/>
    <x v="65"/>
    <x v="26"/>
    <s v="TESORERIA - Tesorería"/>
    <x v="4"/>
    <d v="2021-04-19T00:00:00"/>
    <n v="46"/>
    <n v="72"/>
    <n v="20"/>
    <n v="130090000"/>
    <x v="3"/>
    <s v="OK"/>
    <s v="MWEIMANTESORERIA - TesoreríaDTYC#MS - Dirección de tesoreria y contabilidad"/>
    <x v="1"/>
    <x v="0"/>
  </r>
  <r>
    <x v="0"/>
    <d v="2021-03-24T00:00:00"/>
    <x v="931"/>
    <x v="1"/>
    <s v="Contratación por emergencia COVID-19 Nº 4/2020"/>
    <s v="ARS"/>
    <n v="1750000"/>
    <n v="1750000"/>
    <s v="OC 12/2020"/>
    <x v="65"/>
    <x v="26"/>
    <s v="TESORERIA - Tesorería"/>
    <x v="4"/>
    <d v="2021-04-19T00:00:00"/>
    <n v="46"/>
    <n v="72"/>
    <n v="20"/>
    <n v="130090000"/>
    <x v="3"/>
    <s v="OK"/>
    <s v="MWEIMANTESORERIA - TesoreríaDTYC#MS - Dirección de tesoreria y contabilidad"/>
    <x v="1"/>
    <x v="0"/>
  </r>
  <r>
    <x v="1"/>
    <d v="2021-03-26T00:00:00"/>
    <x v="932"/>
    <x v="1"/>
    <s v="Programa de Apoyo al Fortalecimiento de la cobertura pública efectiva de salud y un sistema integrado de provisión de salud de calidad. Proyectos BIRF - ARG/19/014 - PNUD"/>
    <s v="ARS"/>
    <n v="9174.39"/>
    <n v="9174.39"/>
    <s v="Programa de Apoyo al Fortalecimiento de la cobertura pública efectiva de salud y un sistema integrado de provisión de salud de calidad. Proyectos BIRF - ARG/19/014 - PNUD"/>
    <x v="30"/>
    <x v="1"/>
    <s v="ARCHIVO - Archivo"/>
    <x v="1"/>
    <d v="2021-05-03T00:00:00"/>
    <n v="32"/>
    <n v="70"/>
    <s v="Sin OC"/>
    <s v="Sin OC"/>
    <x v="1"/>
    <s v="OK"/>
    <s v="DAFYP#MS-ARCHIVOARCHIVO - ArchivoDAFYP#MS - Dirección de administración financiera y presupuestaria"/>
    <x v="1"/>
    <x v="0"/>
  </r>
  <r>
    <x v="0"/>
    <d v="2021-03-30T00:00:00"/>
    <x v="933"/>
    <x v="1"/>
    <s v="S/N"/>
    <s v="ARS"/>
    <n v="4589157.91"/>
    <n v="4589157.91"/>
    <s v="S/N"/>
    <x v="21"/>
    <x v="23"/>
    <s v="MESADEENTRADAS - Mesa de entradas"/>
    <x v="7"/>
    <d v="2021-03-30T00:00:00"/>
    <n v="66"/>
    <n v="66"/>
    <s v="Sin dato"/>
    <s v="Sin dato"/>
    <x v="0"/>
    <s v="OK"/>
    <s v="GASMORANMESADEENTRADAS - Mesa de entradasSSMEIE#MS - Subsecretaría de medicamentos e información estratégica"/>
    <x v="0"/>
    <x v="0"/>
  </r>
  <r>
    <x v="1"/>
    <d v="2021-03-30T00:00:00"/>
    <x v="934"/>
    <x v="1"/>
    <s v="Proyecto Apoyo a la Cobertura Universal de Salud Efectiva en Argentina (SUMAR) - 8853-AR - BIRF"/>
    <s v="USD"/>
    <n v="35000"/>
    <n v="3500000"/>
    <s v="Proyecto Apoyo a la Cobertura Universal de Salud Efectiva en Argentina (SUMAR) - 8853-AR - BIRF"/>
    <x v="38"/>
    <x v="1"/>
    <s v="ARCHIVO - Archivo"/>
    <x v="1"/>
    <d v="2021-04-09T00:00:00"/>
    <n v="56"/>
    <n v="66"/>
    <s v="Sin OC"/>
    <s v="Sin OC"/>
    <x v="1"/>
    <s v="OK"/>
    <s v="DAFYP#MS-ARCHIVOARCHIVO - ArchivoDAFYP#MS - Dirección de administración financiera y presupuestaria"/>
    <x v="1"/>
    <x v="0"/>
  </r>
  <r>
    <x v="0"/>
    <d v="2021-03-30T00:00:00"/>
    <x v="935"/>
    <x v="1"/>
    <s v="80-0017-LPU19"/>
    <s v="ARS"/>
    <n v="104280.46"/>
    <n v="104280.46"/>
    <s v="80-1139-OC19 "/>
    <x v="24"/>
    <x v="16"/>
    <s v="DESPACHO - Despacho"/>
    <x v="10"/>
    <d v="2021-05-27T00:00:00"/>
    <n v="8"/>
    <n v="66"/>
    <s v="Varios"/>
    <s v="Sin dato"/>
    <x v="0"/>
    <s v="OK"/>
    <s v="DE#AND-DESPACHODESPACHO - DespachoDE#AND - Dirección ejecutiva"/>
    <x v="0"/>
    <x v="1"/>
  </r>
  <r>
    <x v="0"/>
    <d v="2021-03-30T00:00:00"/>
    <x v="936"/>
    <x v="1"/>
    <s v="80-0017-LPU19"/>
    <s v="ARS"/>
    <n v="469440.31"/>
    <n v="469440.31"/>
    <s v="80-1139-OC19 "/>
    <x v="24"/>
    <x v="16"/>
    <s v="DESPACHO - Despacho"/>
    <x v="10"/>
    <d v="2021-05-27T00:00:00"/>
    <n v="8"/>
    <n v="66"/>
    <s v="Varios"/>
    <s v="Sin dato"/>
    <x v="0"/>
    <s v="OK"/>
    <s v="DE#AND-DESPACHODESPACHO - DespachoDE#AND - Dirección ejecutiva"/>
    <x v="0"/>
    <x v="1"/>
  </r>
  <r>
    <x v="0"/>
    <d v="2021-03-30T00:00:00"/>
    <x v="937"/>
    <x v="1"/>
    <s v="80-0017-LPU19"/>
    <s v="ARS"/>
    <n v="5960860.6900000004"/>
    <n v="5960860.6900000004"/>
    <s v="80-1139-OC19 "/>
    <x v="24"/>
    <x v="22"/>
    <s v="SEC - Secretaría"/>
    <x v="13"/>
    <d v="2021-05-28T00:00:00"/>
    <n v="7"/>
    <n v="66"/>
    <s v="Varios"/>
    <s v="Sin dato"/>
    <x v="0"/>
    <s v="OK"/>
    <s v="SANTIAGOTORRESSEC - SecretaríaSPYC#SSS - Subgerencia de presupuesto y contabilidad"/>
    <x v="0"/>
    <x v="1"/>
  </r>
  <r>
    <x v="0"/>
    <d v="2021-03-30T00:00:00"/>
    <x v="938"/>
    <x v="1"/>
    <s v="80-0017-LPU19"/>
    <s v="ARS"/>
    <n v="568660.06999999995"/>
    <n v="568660.06999999995"/>
    <s v="80-1139-OC19 "/>
    <x v="24"/>
    <x v="22"/>
    <s v="SEC - Secretaría"/>
    <x v="13"/>
    <d v="2021-05-28T00:00:00"/>
    <n v="7"/>
    <n v="66"/>
    <s v="Varios"/>
    <s v="Sin dato"/>
    <x v="0"/>
    <s v="OK"/>
    <s v="SANTIAGOTORRESSEC - SecretaríaSPYC#SSS - Subgerencia de presupuesto y contabilidad"/>
    <x v="0"/>
    <x v="1"/>
  </r>
  <r>
    <x v="0"/>
    <d v="2021-03-30T00:00:00"/>
    <x v="939"/>
    <x v="1"/>
    <s v="80-0017-LPU19"/>
    <s v="ARS"/>
    <n v="269700.40000000002"/>
    <n v="269700.40000000002"/>
    <s v="80-1139-OC19 "/>
    <x v="24"/>
    <x v="39"/>
    <s v="PVD - Privada"/>
    <x v="22"/>
    <d v="2021-05-27T00:00:00"/>
    <n v="8"/>
    <n v="66"/>
    <s v="Varios"/>
    <s v="Sin dato"/>
    <x v="0"/>
    <s v="OK"/>
    <s v="LSISTOPVD - PrivadaMDS - Ministerio de desarrollo social"/>
    <x v="0"/>
    <x v="1"/>
  </r>
  <r>
    <x v="1"/>
    <d v="2021-03-31T00:00:00"/>
    <x v="940"/>
    <x v="1"/>
    <s v="Proyecto Apoyo a la Cobertura Universal de Salud Efectiva en Argentina (SUMAR) - 8853-AR - BIRF"/>
    <s v="ARS"/>
    <n v="30851.67"/>
    <n v="30851.67"/>
    <s v="Proyecto Apoyo a la Cobertura Universal de Salud Efectiva en Argentina (SUMAR) - 8853-AR - BIRF"/>
    <x v="69"/>
    <x v="1"/>
    <s v="ARCHIVO - Archivo"/>
    <x v="1"/>
    <d v="2021-04-23T00:00:00"/>
    <n v="42"/>
    <n v="65"/>
    <s v="Sin OC"/>
    <s v="Sin OC"/>
    <x v="1"/>
    <s v="OK"/>
    <s v="DAFYP#MS-ARCHIVOARCHIVO - ArchivoDAFYP#MS - Dirección de administración financiera y presupuestaria"/>
    <x v="1"/>
    <x v="0"/>
  </r>
  <r>
    <x v="1"/>
    <d v="2021-03-31T00:00:00"/>
    <x v="941"/>
    <x v="1"/>
    <s v="Programa Multifase de Atención Primaria a la Salud para el Manejo de Enfermedades Crónicas No Transmisibles. Segunda Operación - 3772/0C-AR - BID"/>
    <s v="ARS"/>
    <n v="15716.88"/>
    <n v="15716.88"/>
    <s v="Programa Multifase de Atención Primaria a la Salud para el Manejo de Enfermedades Crónicas No Transmisibles. Segunda Operación - 3772/0C-AR - BID"/>
    <x v="69"/>
    <x v="1"/>
    <s v="ARCHIVO - Archivo"/>
    <x v="1"/>
    <d v="2021-04-15T00:00:00"/>
    <n v="50"/>
    <n v="65"/>
    <s v="Sin OC"/>
    <s v="Sin OC"/>
    <x v="1"/>
    <s v="OK"/>
    <s v="DAFYP#MS-ARCHIVOARCHIVO - ArchivoDAFYP#MS - Dirección de administración financiera y presupuestaria"/>
    <x v="1"/>
    <x v="0"/>
  </r>
  <r>
    <x v="1"/>
    <d v="2021-03-31T00:00:00"/>
    <x v="942"/>
    <x v="1"/>
    <s v="Proyecto Protección de la Población Vulnerable contra las Enfermedades Crónicas no Transmisibles (PROTEGER) - 8508-AR - BIRF"/>
    <s v="ARS"/>
    <n v="11642.13"/>
    <n v="11642.13"/>
    <s v="Proyecto Protección de la Población Vulnerable contra las Enfermedades Crónicas no Transmisibles (PROTEGER) - 8508-AR - BIRF"/>
    <x v="69"/>
    <x v="1"/>
    <s v="ARCHIVO - Archivo"/>
    <x v="1"/>
    <d v="2021-04-14T00:00:00"/>
    <n v="51"/>
    <n v="65"/>
    <s v="Sin OC"/>
    <s v="Sin OC"/>
    <x v="1"/>
    <s v="OK"/>
    <s v="DAFYP#MS-ARCHIVOARCHIVO - ArchivoDAFYP#MS - Dirección de administración financiera y presupuestaria"/>
    <x v="1"/>
    <x v="0"/>
  </r>
  <r>
    <x v="1"/>
    <d v="2021-03-31T00:00:00"/>
    <x v="943"/>
    <x v="1"/>
    <s v="Programa Multifase de Atención Primaria a la Salud para el Manejo de Enfermedades Crónicas No Transmisibles. Segunda Operación - 3772/0C-AR - BID"/>
    <s v="ARS"/>
    <n v="31327.919999999998"/>
    <n v="31327.919999999998"/>
    <s v="Programa Multifase de Atención Primaria a la Salud para el Manejo de Enfermedades Crónicas No Transmisibles. Segunda Operación - 3772/0C-AR - BID"/>
    <x v="69"/>
    <x v="1"/>
    <s v="ARCHIVO - Archivo"/>
    <x v="1"/>
    <d v="2021-04-15T00:00:00"/>
    <n v="50"/>
    <n v="65"/>
    <s v="Sin OC"/>
    <s v="Sin OC"/>
    <x v="1"/>
    <s v="OK"/>
    <s v="DAFYP#MS-ARCHIVOARCHIVO - ArchivoDAFYP#MS - Dirección de administración financiera y presupuestaria"/>
    <x v="1"/>
    <x v="0"/>
  </r>
  <r>
    <x v="1"/>
    <d v="2021-03-31T00:00:00"/>
    <x v="944"/>
    <x v="1"/>
    <s v="Proyecto Protección de la Población Vulnerable contra las Enfermedades Crónicas no Transmisibles (PROTEGER) - 8508-AR - BIRF"/>
    <s v="ARS"/>
    <n v="31327.919999999998"/>
    <n v="31327.919999999998"/>
    <s v="Proyecto Protección de la Población Vulnerable contra las Enfermedades Crónicas no Transmisibles (PROTEGER) - 8508-AR - BIRF"/>
    <x v="69"/>
    <x v="1"/>
    <s v="ARCHIVO - Archivo"/>
    <x v="1"/>
    <d v="2021-04-14T00:00:00"/>
    <n v="51"/>
    <n v="65"/>
    <s v="Sin OC"/>
    <s v="Sin OC"/>
    <x v="1"/>
    <s v="OK"/>
    <s v="DAFYP#MS-ARCHIVOARCHIVO - ArchivoDAFYP#MS - Dirección de administración financiera y presupuestaria"/>
    <x v="1"/>
    <x v="0"/>
  </r>
  <r>
    <x v="1"/>
    <d v="2021-03-31T00:00:00"/>
    <x v="945"/>
    <x v="1"/>
    <s v="Proyecto Apoyo a la Cobertura Universal de Salud Efectiva en Argentina (SUMAR) - 8853-AR - BIRF"/>
    <s v="ARS"/>
    <n v="61495.54"/>
    <n v="61495.54"/>
    <s v="Proyecto Apoyo a la Cobertura Universal de Salud Efectiva en Argentina (SUMAR) - 8853-AR - BIRF"/>
    <x v="69"/>
    <x v="1"/>
    <s v="ARCHIVO - Archivo"/>
    <x v="1"/>
    <d v="2021-04-23T00:00:00"/>
    <n v="42"/>
    <n v="65"/>
    <s v="Sin OC"/>
    <s v="Sin OC"/>
    <x v="1"/>
    <s v="OK"/>
    <s v="DAFYP#MS-ARCHIVOARCHIVO - ArchivoDAFYP#MS - Dirección de administración financiera y presupuestaria"/>
    <x v="1"/>
    <x v="0"/>
  </r>
  <r>
    <x v="1"/>
    <d v="2021-03-31T00:00:00"/>
    <x v="946"/>
    <x v="1"/>
    <s v="Proyecto Apoyo a la Cobertura Universal de Salud Efectiva en Argentina (SUMAR) - 8853-AR - BIRF"/>
    <s v="ARS"/>
    <n v="3543413.97"/>
    <n v="3543413.97"/>
    <s v="Proyecto Apoyo a la Cobertura Universal de Salud Efectiva en Argentina (SUMAR) - 8853-AR - BIRF"/>
    <x v="47"/>
    <x v="1"/>
    <s v="ARCHIVO - Archivo"/>
    <x v="1"/>
    <d v="2021-04-20T00:00:00"/>
    <n v="45"/>
    <n v="65"/>
    <s v="Sin OC"/>
    <s v="Sin OC"/>
    <x v="1"/>
    <s v="OK"/>
    <s v="DAFYP#MS-ARCHIVOARCHIVO - ArchivoDAFYP#MS - Dirección de administración financiera y presupuestaria"/>
    <x v="1"/>
    <x v="0"/>
  </r>
  <r>
    <x v="0"/>
    <d v="2021-03-31T00:00:00"/>
    <x v="947"/>
    <x v="1"/>
    <s v="80-0004-LPR20"/>
    <s v="ARS"/>
    <n v="16825.18"/>
    <n v="16825.18"/>
    <s v="80-0001-OCA21"/>
    <x v="83"/>
    <x v="12"/>
    <s v="PVD - Privada"/>
    <x v="8"/>
    <d v="2021-04-28T00:00:00"/>
    <n v="37"/>
    <n v="65"/>
    <s v="Sin dato"/>
    <s v="Sin dato"/>
    <x v="0"/>
    <s v="OK"/>
    <s v="DCMEYAP#MS-PVDPVD - PrivadaDCMEYAP#MS - Dirección de coberturas de medicamentos especiales y de alto precio"/>
    <x v="0"/>
    <x v="0"/>
  </r>
  <r>
    <x v="2"/>
    <d v="2021-03-31T00:00:00"/>
    <x v="948"/>
    <x v="3"/>
    <s v="Legítimo Abono"/>
    <s v="ARS"/>
    <n v="33880"/>
    <n v="33880"/>
    <s v="Legitimo Abono"/>
    <x v="93"/>
    <x v="59"/>
    <s v="DESPACHO - Despacho"/>
    <x v="32"/>
    <d v="2021-06-01T00:00:00"/>
    <n v="3"/>
    <n v="65"/>
    <s v="Sin OC"/>
    <s v="Sin OC"/>
    <x v="0"/>
    <s v="OK"/>
    <s v="LPLAGERDESPACHO - DespachoSAS#MS - Secretaría de acceso a la salud"/>
    <x v="0"/>
    <x v="1"/>
  </r>
  <r>
    <x v="1"/>
    <d v="2021-03-31T00:00:00"/>
    <x v="949"/>
    <x v="1"/>
    <s v="Programa de Apoyo al Fortalecimiento de la cobertura pública efectiva de salud y un sistema integrado de provisión de salud de calidad. Proyectos BIRF - ARG/19/014 - PNUD"/>
    <s v="ARS"/>
    <n v="380084.97"/>
    <n v="380084.97"/>
    <s v="Programa de Apoyo al Fortalecimiento de la cobertura pública efectiva de salud y un sistema integrado de provisión de salud de calidad. Proyectos BIRF - ARG/19/014 - PNUD"/>
    <x v="33"/>
    <x v="1"/>
    <s v="ARCHIVO - Archivo"/>
    <x v="1"/>
    <d v="2021-05-17T00:00:00"/>
    <n v="18"/>
    <n v="65"/>
    <s v="Sin OC"/>
    <s v="Sin OC"/>
    <x v="1"/>
    <s v="OK"/>
    <s v="DAFYP#MS-ARCHIVOARCHIVO - ArchivoDAFYP#MS - Dirección de administración financiera y presupuestaria"/>
    <x v="1"/>
    <x v="1"/>
  </r>
  <r>
    <x v="1"/>
    <d v="2021-03-31T00:00:00"/>
    <x v="950"/>
    <x v="1"/>
    <s v="Programa de Apoyo al Fortalecimiento de la cobertura pública efectiva de salud y un sistema integrado de provisión de salud de calidad. Proyectos BIRF - ARG/19/014 - PNUD"/>
    <s v="ARS"/>
    <n v="176845.51"/>
    <n v="176845.51"/>
    <s v="Programa de Apoyo al Fortalecimiento de la cobertura pública efectiva de salud y un sistema integrado de provisión de salud de calidad. Proyectos BIRF - ARG/19/014 - PNUD"/>
    <x v="33"/>
    <x v="60"/>
    <s v="SISA - Sistema de información sanitaria argentino"/>
    <x v="33"/>
    <d v="2021-04-23T00:00:00"/>
    <n v="42"/>
    <n v="65"/>
    <s v="Sin OC"/>
    <s v="Sin OC"/>
    <x v="0"/>
    <s v="OK"/>
    <s v="NRECABARRENSISA - Sistema de información sanitaria argentinoDNGEISS#MS - Dirección nacional de gobernanza e integración de los sistemas de salud"/>
    <x v="0"/>
    <x v="0"/>
  </r>
  <r>
    <x v="0"/>
    <d v="2021-03-31T00:00:00"/>
    <x v="951"/>
    <x v="1"/>
    <s v="80-0004-LPR20"/>
    <s v="ARS"/>
    <n v="16825.18"/>
    <n v="16825.18"/>
    <s v="80-0001-OCA21"/>
    <x v="83"/>
    <x v="12"/>
    <s v="PVD - Privada"/>
    <x v="8"/>
    <d v="2021-04-28T00:00:00"/>
    <n v="37"/>
    <n v="65"/>
    <s v="Sin dato"/>
    <s v="Sin dato"/>
    <x v="0"/>
    <s v="OK"/>
    <s v="DCMEYAP#MS-PVDPVD - PrivadaDCMEYAP#MS - Dirección de coberturas de medicamentos especiales y de alto precio"/>
    <x v="0"/>
    <x v="0"/>
  </r>
  <r>
    <x v="0"/>
    <d v="2021-03-31T00:00:00"/>
    <x v="952"/>
    <x v="1"/>
    <s v="80-0004-LPR20"/>
    <s v="ARS"/>
    <n v="67300.7"/>
    <n v="67300.7"/>
    <s v="80-0001-OCA21"/>
    <x v="83"/>
    <x v="12"/>
    <s v="PVD - Privada"/>
    <x v="8"/>
    <d v="2021-04-28T00:00:00"/>
    <n v="37"/>
    <n v="65"/>
    <s v="Sin dato"/>
    <s v="Sin dato"/>
    <x v="0"/>
    <s v="OK"/>
    <s v="DCMEYAP#MS-PVDPVD - PrivadaDCMEYAP#MS - Dirección de coberturas de medicamentos especiales y de alto precio"/>
    <x v="0"/>
    <x v="0"/>
  </r>
  <r>
    <x v="0"/>
    <d v="2021-04-01T00:00:00"/>
    <x v="953"/>
    <x v="1"/>
    <s v="80-0013-LPU20"/>
    <s v="ARS"/>
    <n v="3056199.15"/>
    <n v="3056199.15"/>
    <s v="80-1060-OC21"/>
    <x v="94"/>
    <x v="61"/>
    <s v="FACTURAS - Facturas"/>
    <x v="20"/>
    <d v="2021-04-06T00:00:00"/>
    <n v="59"/>
    <n v="64"/>
    <s v="1.0.0.3.0"/>
    <n v="12833330.5"/>
    <x v="9"/>
    <s v="OK"/>
    <s v="DCYC#MS-FACTURASFACTURAS - FacturasDCYC#MS - Dirección de compras y contrataciones"/>
    <x v="0"/>
    <x v="0"/>
  </r>
  <r>
    <x v="2"/>
    <d v="2021-04-01T00:00:00"/>
    <x v="954"/>
    <x v="3"/>
    <s v="Legítimo Abono"/>
    <s v="ARS"/>
    <n v="257972"/>
    <n v="257972"/>
    <s v="Legitimo Abono"/>
    <x v="91"/>
    <x v="5"/>
    <s v="TESORERIA - Tesorería"/>
    <x v="3"/>
    <d v="2021-05-27T00:00:00"/>
    <n v="8"/>
    <n v="64"/>
    <s v="Sin OC"/>
    <s v="Sin OC"/>
    <x v="3"/>
    <s v="OK"/>
    <s v="LCOURREGESTESORERIA - TesoreríaDCYT#MS - Dirección de contabilidad y tesorería"/>
    <x v="1"/>
    <x v="1"/>
  </r>
  <r>
    <x v="0"/>
    <d v="2021-04-01T00:00:00"/>
    <x v="955"/>
    <x v="1"/>
    <s v="80-0028-CDI17"/>
    <s v="ARS"/>
    <n v="4725249.87"/>
    <n v="4725249.87"/>
    <s v="80-1198-CON20"/>
    <x v="22"/>
    <x v="25"/>
    <s v="LIQUIDACION_GASTOS - Liquidación de gastos"/>
    <x v="3"/>
    <d v="2021-06-03T00:00:00"/>
    <n v="1"/>
    <n v="64"/>
    <s v="29.0.0.5.0"/>
    <n v="689171613"/>
    <x v="2"/>
    <s v="OK"/>
    <s v="AMHERRERALIQUIDACION_GASTOS - Liquidación de gastosDCYT#MS - Dirección de contabilidad y tesorería"/>
    <x v="0"/>
    <x v="1"/>
  </r>
  <r>
    <x v="0"/>
    <d v="2021-04-01T00:00:00"/>
    <x v="956"/>
    <x v="1"/>
    <s v="80-0028-CDI17"/>
    <s v="ARS"/>
    <n v="5410449.8300000001"/>
    <n v="5410449.8300000001"/>
    <s v="80-1198-CON20"/>
    <x v="22"/>
    <x v="17"/>
    <s v="DESPACHO_DGA - Despacho - dirección general de administración"/>
    <x v="6"/>
    <d v="2021-05-28T00:00:00"/>
    <n v="7"/>
    <n v="64"/>
    <s v="29.0.0.5.0"/>
    <n v="689171613"/>
    <x v="4"/>
    <s v="OK"/>
    <s v="RUYVALDOVINOSDESPACHO_DGA - Despacho - dirección general de administraciónDGA#MS - Dirección general de administración"/>
    <x v="0"/>
    <x v="1"/>
  </r>
  <r>
    <x v="0"/>
    <d v="2021-04-01T00:00:00"/>
    <x v="957"/>
    <x v="1"/>
    <s v="80-0028-CDI17"/>
    <s v="ARS"/>
    <n v="3970247.08"/>
    <n v="3970247.08"/>
    <s v="80-1198-CON20"/>
    <x v="22"/>
    <x v="29"/>
    <s v="REMEDIAR-ADMIN - Programa remediar - administración"/>
    <x v="14"/>
    <d v="2021-04-05T00:00:00"/>
    <n v="60"/>
    <n v="64"/>
    <s v="29.0.0.5.0"/>
    <n v="689171613"/>
    <x v="0"/>
    <s v="OK"/>
    <s v="DNMYTS#MS-REMEDIAR-ADMINREMEDIAR-ADMIN - Programa remediar - administraciónDNMYTS#MS - Dirección nacional de medicamentos y tecnología sanitaria"/>
    <x v="0"/>
    <x v="0"/>
  </r>
  <r>
    <x v="0"/>
    <d v="2021-04-01T00:00:00"/>
    <x v="958"/>
    <x v="1"/>
    <s v="80-0028-CDI17"/>
    <s v="ARS"/>
    <n v="1007406.83"/>
    <n v="1007406.83"/>
    <s v="80-1198-CON20"/>
    <x v="22"/>
    <x v="29"/>
    <s v="REMEDIAR-ADMIN - Programa remediar - administración"/>
    <x v="14"/>
    <d v="2021-04-05T00:00:00"/>
    <n v="60"/>
    <n v="64"/>
    <s v="29.0.0.5.0"/>
    <n v="689171613"/>
    <x v="0"/>
    <s v="OK"/>
    <s v="DNMYTS#MS-REMEDIAR-ADMINREMEDIAR-ADMIN - Programa remediar - administraciónDNMYTS#MS - Dirección nacional de medicamentos y tecnología sanitaria"/>
    <x v="0"/>
    <x v="0"/>
  </r>
  <r>
    <x v="0"/>
    <d v="2021-04-01T00:00:00"/>
    <x v="959"/>
    <x v="1"/>
    <s v="80-0028-CDI17"/>
    <s v="ARS"/>
    <n v="8380731.4500000002"/>
    <n v="8380731.4500000002"/>
    <s v="80-1198-CON20"/>
    <x v="22"/>
    <x v="29"/>
    <s v="REMEDIAR-ADMIN - Programa remediar - administración"/>
    <x v="14"/>
    <d v="2021-04-05T00:00:00"/>
    <n v="60"/>
    <n v="64"/>
    <s v="29.0.0.5.0"/>
    <n v="689171613"/>
    <x v="0"/>
    <s v="OK"/>
    <s v="DNMYTS#MS-REMEDIAR-ADMINREMEDIAR-ADMIN - Programa remediar - administraciónDNMYTS#MS - Dirección nacional de medicamentos y tecnología sanitaria"/>
    <x v="0"/>
    <x v="0"/>
  </r>
  <r>
    <x v="2"/>
    <d v="2021-04-05T00:00:00"/>
    <x v="960"/>
    <x v="3"/>
    <s v="Legítimo Abono"/>
    <s v="ARS"/>
    <n v="273000"/>
    <n v="273000"/>
    <s v="Legitimo Abono"/>
    <x v="77"/>
    <x v="5"/>
    <s v="TESORERIA - Tesorería"/>
    <x v="3"/>
    <d v="2021-05-19T00:00:00"/>
    <n v="16"/>
    <n v="60"/>
    <s v="Sin OC"/>
    <s v="Sin OC"/>
    <x v="3"/>
    <s v="OK"/>
    <s v="LCOURREGESTESORERIA - TesoreríaDCYT#MS - Dirección de contabilidad y tesorería"/>
    <x v="1"/>
    <x v="1"/>
  </r>
  <r>
    <x v="1"/>
    <d v="2021-04-05T00:00:00"/>
    <x v="961"/>
    <x v="1"/>
    <s v="Programa Multifase de Atención Primaria a la Salud para el Manejo de Enfermedades Crónicas No Transmisibles. Segunda Operación - 3772/0C-AR - BID"/>
    <s v="ARS"/>
    <n v="83591369.280000001"/>
    <n v="83591369.280000001"/>
    <s v="Programa Multifase de Atención Primaria a la Salud para el Manejo de Enfermedades Crónicas No Transmisibles. Segunda Operación - 3772/0C-AR - BID"/>
    <x v="41"/>
    <x v="1"/>
    <s v="ARCHIVO - Archivo"/>
    <x v="1"/>
    <d v="2021-04-19T00:00:00"/>
    <n v="46"/>
    <n v="60"/>
    <s v="Sin OC"/>
    <s v="Sin OC"/>
    <x v="1"/>
    <s v="OK"/>
    <s v="DAFYP#MS-ARCHIVOARCHIVO - ArchivoDAFYP#MS - Dirección de administración financiera y presupuestaria"/>
    <x v="1"/>
    <x v="0"/>
  </r>
  <r>
    <x v="2"/>
    <d v="2021-04-05T00:00:00"/>
    <x v="962"/>
    <x v="3"/>
    <s v="Legítimo Abono"/>
    <s v="ARS"/>
    <n v="52780"/>
    <n v="52780"/>
    <s v="Legitimo Abono"/>
    <x v="81"/>
    <x v="47"/>
    <s v="DESPACHO_DGA - Despacho - dirección general de administración"/>
    <x v="6"/>
    <d v="2021-06-03T00:00:00"/>
    <n v="1"/>
    <n v="60"/>
    <s v="Sin OC"/>
    <s v="Sin OC"/>
    <x v="4"/>
    <s v="OK"/>
    <s v="MDISANTIDESPACHO_DGA - Despacho - dirección general de administraciónDGA#MS - Dirección general de administración"/>
    <x v="0"/>
    <x v="1"/>
  </r>
  <r>
    <x v="1"/>
    <d v="2021-04-05T00:00:00"/>
    <x v="963"/>
    <x v="1"/>
    <s v="Programa de Consolidación de la Gestión centralizada en Salud - ARG/13/007 - PNUD"/>
    <s v="ARS"/>
    <n v="21586.95"/>
    <n v="21586.95"/>
    <s v="Programa de Consolidación de la Gestión centralizada en Salud - ARG/13/007 - PNUD"/>
    <x v="61"/>
    <x v="62"/>
    <s v="CUENTASAPAGAR - Cuentas a pagar"/>
    <x v="1"/>
    <d v="2021-04-12T00:00:00"/>
    <n v="53"/>
    <n v="60"/>
    <s v="Sin OC"/>
    <s v="Sin OC"/>
    <x v="1"/>
    <s v="OK"/>
    <s v="JORAVILACUENTASAPAGAR - Cuentas a pagarDAFYP#MS - Dirección de administración financiera y presupuestaria"/>
    <x v="0"/>
    <x v="0"/>
  </r>
  <r>
    <x v="1"/>
    <d v="2021-04-05T00:00:00"/>
    <x v="964"/>
    <x v="1"/>
    <s v="Programa de Consolidación de la Gestión centralizada en Salud - ARG/13/007 - PNUD"/>
    <s v="ARS"/>
    <n v="19615.95"/>
    <n v="19615.95"/>
    <s v="Programa de Consolidación de la Gestión centralizada en Salud - ARG/13/007 - PNUD"/>
    <x v="61"/>
    <x v="62"/>
    <s v="CUENTASAPAGAR - Cuentas a pagar"/>
    <x v="1"/>
    <d v="2021-04-07T00:00:00"/>
    <n v="58"/>
    <n v="60"/>
    <s v="Sin OC"/>
    <s v="Sin OC"/>
    <x v="1"/>
    <s v="OK"/>
    <s v="JORAVILACUENTASAPAGAR - Cuentas a pagarDAFYP#MS - Dirección de administración financiera y presupuestaria"/>
    <x v="0"/>
    <x v="0"/>
  </r>
  <r>
    <x v="1"/>
    <d v="2021-04-06T00:00:00"/>
    <x v="965"/>
    <x v="1"/>
    <s v="Proyecto Apoyo a la Cobertura Universal de Salud Efectiva en Argentina (SUMAR) - 8853-AR - BIRF"/>
    <s v="ARS"/>
    <n v="9280430.4100000001"/>
    <n v="9280430.4100000001"/>
    <s v="Proyecto Apoyo a la Cobertura Universal de Salud Efectiva en Argentina (SUMAR) - 8853-AR - BIRF"/>
    <x v="47"/>
    <x v="1"/>
    <s v="ARCHIVO - Archivo"/>
    <x v="1"/>
    <d v="2021-05-17T00:00:00"/>
    <n v="18"/>
    <n v="59"/>
    <s v="Sin OC"/>
    <s v="Sin OC"/>
    <x v="1"/>
    <s v="OK"/>
    <s v="DAFYP#MS-ARCHIVOARCHIVO - ArchivoDAFYP#MS - Dirección de administración financiera y presupuestaria"/>
    <x v="1"/>
    <x v="1"/>
  </r>
  <r>
    <x v="0"/>
    <d v="2021-04-06T00:00:00"/>
    <x v="966"/>
    <x v="1"/>
    <s v="80-0016-LPU18"/>
    <s v="ARS"/>
    <n v="524800"/>
    <n v="524800"/>
    <s v="80-1119-OC19"/>
    <x v="63"/>
    <x v="26"/>
    <s v="TESORERIA - Tesorería"/>
    <x v="3"/>
    <d v="2021-05-31T00:00:00"/>
    <n v="4"/>
    <n v="59"/>
    <s v="22.0.0.41.0"/>
    <n v="65600000"/>
    <x v="3"/>
    <s v="OK"/>
    <s v="MWEIMANTESORERIA - TesoreríaDCYT#MS - Dirección de contabilidad y tesorería"/>
    <x v="1"/>
    <x v="1"/>
  </r>
  <r>
    <x v="2"/>
    <d v="2021-04-06T00:00:00"/>
    <x v="967"/>
    <x v="3"/>
    <s v="Legítimo Abono"/>
    <s v="ARS"/>
    <n v="33880"/>
    <n v="33880"/>
    <s v="Legitimo Abono"/>
    <x v="93"/>
    <x v="51"/>
    <s v="PVD - Privada"/>
    <x v="28"/>
    <d v="2021-05-28T00:00:00"/>
    <n v="7"/>
    <n v="59"/>
    <s v="Sin OC"/>
    <s v="Sin OC"/>
    <x v="0"/>
    <s v="OK"/>
    <s v="GABRPEREYRAPVD - PrivadaDNCET#MS - Dirección nacional de control de enfermedades transmisibles"/>
    <x v="0"/>
    <x v="1"/>
  </r>
  <r>
    <x v="2"/>
    <d v="2021-04-06T00:00:00"/>
    <x v="968"/>
    <x v="3"/>
    <s v="Legítimo Abono"/>
    <s v="ARS"/>
    <n v="33880"/>
    <n v="33880"/>
    <s v="Legitimo Abono"/>
    <x v="93"/>
    <x v="51"/>
    <s v="PVD - Privada"/>
    <x v="28"/>
    <d v="2021-05-28T00:00:00"/>
    <n v="7"/>
    <n v="59"/>
    <s v="Sin OC"/>
    <s v="Sin OC"/>
    <x v="0"/>
    <s v="OK"/>
    <s v="GABRPEREYRAPVD - PrivadaDNCET#MS - Dirección nacional de control de enfermedades transmisibles"/>
    <x v="0"/>
    <x v="1"/>
  </r>
  <r>
    <x v="2"/>
    <d v="2021-04-06T00:00:00"/>
    <x v="969"/>
    <x v="3"/>
    <s v="Legítimo Abono"/>
    <s v="ARS"/>
    <n v="33880"/>
    <n v="33880"/>
    <s v="Legitimo Abono"/>
    <x v="93"/>
    <x v="51"/>
    <s v="PVD - Privada"/>
    <x v="28"/>
    <d v="2021-05-28T00:00:00"/>
    <n v="7"/>
    <n v="59"/>
    <s v="Sin OC"/>
    <s v="Sin OC"/>
    <x v="0"/>
    <s v="OK"/>
    <s v="GABRPEREYRAPVD - PrivadaDNCET#MS - Dirección nacional de control de enfermedades transmisibles"/>
    <x v="0"/>
    <x v="1"/>
  </r>
  <r>
    <x v="2"/>
    <d v="2021-04-06T00:00:00"/>
    <x v="970"/>
    <x v="3"/>
    <s v="Legítimo Abono"/>
    <s v="ARS"/>
    <n v="33880"/>
    <n v="33880"/>
    <s v="Legitimo Abono"/>
    <x v="93"/>
    <x v="63"/>
    <s v="PVD - Privada"/>
    <x v="17"/>
    <d v="2021-06-03T00:00:00"/>
    <n v="1"/>
    <n v="59"/>
    <s v="Sin OC"/>
    <s v="Sin OC"/>
    <x v="0"/>
    <s v="OK"/>
    <s v="DCEI#MSPVD - PrivadaDCEI#MS - Dirección de control de enfermedades inmunoprevenibles"/>
    <x v="0"/>
    <x v="1"/>
  </r>
  <r>
    <x v="2"/>
    <d v="2021-04-06T00:00:00"/>
    <x v="971"/>
    <x v="3"/>
    <s v="Legítimo Abono"/>
    <s v="ARS"/>
    <n v="33880"/>
    <n v="33880"/>
    <s v="Legitimo Abono"/>
    <x v="93"/>
    <x v="64"/>
    <s v="IMPORTACIONES - Importaciones"/>
    <x v="6"/>
    <d v="2021-06-01T00:00:00"/>
    <n v="3"/>
    <n v="59"/>
    <s v="Sin OC"/>
    <s v="Sin OC"/>
    <x v="4"/>
    <s v="OK"/>
    <s v="GGALLARDOIMPORTACIONES - ImportacionesDGA#MS - Dirección general de administración"/>
    <x v="0"/>
    <x v="1"/>
  </r>
  <r>
    <x v="2"/>
    <d v="2021-04-06T00:00:00"/>
    <x v="972"/>
    <x v="3"/>
    <s v="Legítimo Abono"/>
    <s v="ARS"/>
    <n v="33880"/>
    <n v="33880"/>
    <s v="Legitimo Abono"/>
    <x v="93"/>
    <x v="51"/>
    <s v="PVD - Privada"/>
    <x v="28"/>
    <d v="2021-05-28T00:00:00"/>
    <n v="7"/>
    <n v="59"/>
    <s v="Sin OC"/>
    <s v="Sin OC"/>
    <x v="0"/>
    <s v="OK"/>
    <s v="GABRPEREYRAPVD - PrivadaDNCET#MS - Dirección nacional de control de enfermedades transmisibles"/>
    <x v="0"/>
    <x v="1"/>
  </r>
  <r>
    <x v="2"/>
    <d v="2021-04-06T00:00:00"/>
    <x v="973"/>
    <x v="3"/>
    <s v="Legítimo Abono"/>
    <s v="ARS"/>
    <n v="33880"/>
    <n v="33880"/>
    <s v="Legitimo Abono"/>
    <x v="93"/>
    <x v="64"/>
    <s v="IMPORTACIONES - Importaciones"/>
    <x v="6"/>
    <d v="2021-06-01T00:00:00"/>
    <n v="3"/>
    <n v="59"/>
    <s v="Sin OC"/>
    <s v="Sin OC"/>
    <x v="4"/>
    <s v="OK"/>
    <s v="GGALLARDOIMPORTACIONES - ImportacionesDGA#MS - Dirección general de administración"/>
    <x v="0"/>
    <x v="1"/>
  </r>
  <r>
    <x v="2"/>
    <d v="2021-04-06T00:00:00"/>
    <x v="974"/>
    <x v="3"/>
    <s v="Legítimo Abono"/>
    <s v="ARS"/>
    <n v="33880"/>
    <n v="33880"/>
    <s v="Legitimo Abono"/>
    <x v="93"/>
    <x v="64"/>
    <s v="IMPORTACIONES - Importaciones"/>
    <x v="6"/>
    <d v="2021-06-01T00:00:00"/>
    <n v="3"/>
    <n v="59"/>
    <s v="Sin OC"/>
    <s v="Sin OC"/>
    <x v="4"/>
    <s v="OK"/>
    <s v="GGALLARDOIMPORTACIONES - ImportacionesDGA#MS - Dirección general de administración"/>
    <x v="0"/>
    <x v="1"/>
  </r>
  <r>
    <x v="2"/>
    <d v="2021-04-06T00:00:00"/>
    <x v="975"/>
    <x v="3"/>
    <s v="Legítimo Abono"/>
    <s v="ARS"/>
    <n v="33880"/>
    <n v="33880"/>
    <s v="Legitimo Abono"/>
    <x v="93"/>
    <x v="63"/>
    <s v="PVD - Privada"/>
    <x v="17"/>
    <d v="2021-06-03T00:00:00"/>
    <n v="1"/>
    <n v="59"/>
    <s v="Sin OC"/>
    <s v="Sin OC"/>
    <x v="0"/>
    <s v="OK"/>
    <s v="DCEI#MSPVD - PrivadaDCEI#MS - Dirección de control de enfermedades inmunoprevenibles"/>
    <x v="0"/>
    <x v="1"/>
  </r>
  <r>
    <x v="2"/>
    <d v="2021-04-07T00:00:00"/>
    <x v="976"/>
    <x v="3"/>
    <s v="Legítimo Abono"/>
    <s v="ARS"/>
    <n v="73000"/>
    <n v="73000"/>
    <s v="Legitimo Abono"/>
    <x v="75"/>
    <x v="17"/>
    <s v="DESPACHO_DGA - Despacho - dirección general de administración"/>
    <x v="6"/>
    <d v="2021-06-03T00:00:00"/>
    <n v="1"/>
    <n v="58"/>
    <s v="Sin OC"/>
    <s v="Sin OC"/>
    <x v="4"/>
    <s v="OK"/>
    <s v="RUYVALDOVINOSDESPACHO_DGA - Despacho - dirección general de administraciónDGA#MS - Dirección general de administración"/>
    <x v="0"/>
    <x v="1"/>
  </r>
  <r>
    <x v="2"/>
    <d v="2021-04-07T00:00:00"/>
    <x v="977"/>
    <x v="3"/>
    <s v="Legítimo Abono"/>
    <s v="ARS"/>
    <n v="91000"/>
    <n v="91000"/>
    <s v="Legitimo Abono"/>
    <x v="95"/>
    <x v="47"/>
    <s v="DESPACHO_DGA - Despacho - dirección general de administración"/>
    <x v="6"/>
    <d v="2021-05-20T00:00:00"/>
    <n v="15"/>
    <n v="58"/>
    <s v="Sin OC"/>
    <s v="Sin OC"/>
    <x v="4"/>
    <s v="OK"/>
    <s v="MDISANTIDESPACHO_DGA - Despacho - dirección general de administraciónDGA#MS - Dirección general de administración"/>
    <x v="0"/>
    <x v="1"/>
  </r>
  <r>
    <x v="2"/>
    <d v="2021-04-07T00:00:00"/>
    <x v="978"/>
    <x v="3"/>
    <s v="Legítimo Abono"/>
    <s v="ARS"/>
    <n v="91000"/>
    <n v="91000"/>
    <s v="Legitimo Abono"/>
    <x v="95"/>
    <x v="2"/>
    <s v="PVD - Pvd dirección de sumarios"/>
    <x v="2"/>
    <d v="2021-05-27T00:00:00"/>
    <n v="8"/>
    <n v="58"/>
    <s v="Sin OC"/>
    <s v="Sin OC"/>
    <x v="0"/>
    <s v="OK"/>
    <s v="SSOARESPVD - Pvd dirección de sumariosDIRAYS#MS - Dirección de integridad, responsabilidad administrativa y sumarios"/>
    <x v="0"/>
    <x v="1"/>
  </r>
  <r>
    <x v="2"/>
    <d v="2021-04-07T00:00:00"/>
    <x v="979"/>
    <x v="3"/>
    <s v="Legítimo Abono"/>
    <s v="ARS"/>
    <n v="91000"/>
    <n v="91000"/>
    <s v="Legitimo Abono"/>
    <x v="95"/>
    <x v="2"/>
    <s v="PVD - Pvd dirección de sumarios"/>
    <x v="2"/>
    <d v="2021-05-27T00:00:00"/>
    <n v="8"/>
    <n v="58"/>
    <s v="Sin OC"/>
    <s v="Sin OC"/>
    <x v="0"/>
    <s v="OK"/>
    <s v="SSOARESPVD - Pvd dirección de sumariosDIRAYS#MS - Dirección de integridad, responsabilidad administrativa y sumarios"/>
    <x v="0"/>
    <x v="1"/>
  </r>
  <r>
    <x v="2"/>
    <d v="2021-04-07T00:00:00"/>
    <x v="980"/>
    <x v="3"/>
    <s v="Legítimo Abono"/>
    <s v="ARS"/>
    <n v="23000"/>
    <n v="23000"/>
    <s v="Legitimo Abono"/>
    <x v="75"/>
    <x v="20"/>
    <s v="DESPACHO_DGA - Despacho - dirección general de administración"/>
    <x v="6"/>
    <d v="2021-06-02T00:00:00"/>
    <n v="2"/>
    <n v="58"/>
    <s v="Sin OC"/>
    <s v="Sin OC"/>
    <x v="4"/>
    <s v="OK"/>
    <s v="DGA#MS-DESPACHO_DGADESPACHO_DGA - Despacho - dirección general de administraciónDGA#MS - Dirección general de administración"/>
    <x v="0"/>
    <x v="1"/>
  </r>
  <r>
    <x v="0"/>
    <d v="2021-04-07T00:00:00"/>
    <x v="981"/>
    <x v="1"/>
    <s v="80-0038-CDI20"/>
    <s v="ARS"/>
    <n v="3951000"/>
    <n v="3951000"/>
    <s v="80-1128-OC20"/>
    <x v="14"/>
    <x v="31"/>
    <s v="CRD - Comisión de recepción definitiva"/>
    <x v="16"/>
    <d v="2021-06-03T00:00:00"/>
    <n v="1"/>
    <n v="58"/>
    <s v="22.0.0.47.0"/>
    <n v="3951000"/>
    <x v="7"/>
    <s v="Ver"/>
    <s v="SGA#MS-CRDCRD - Comisión de recepción definitivaSGA#MS - Secretaría de gestión administrativa"/>
    <x v="0"/>
    <x v="1"/>
  </r>
  <r>
    <x v="1"/>
    <d v="2021-04-07T00:00:00"/>
    <x v="982"/>
    <x v="1"/>
    <s v="Proyecto Apoyo a la Cobertura Universal de Salud Efectiva en Argentina (SUMAR) - 8853-AR - BIRF"/>
    <s v="ARS"/>
    <n v="1904525.3"/>
    <n v="1904525.3"/>
    <s v="Proyecto Apoyo a la Cobertura Universal de Salud Efectiva en Argentina (SUMAR) - 8853-AR - BIRF"/>
    <x v="47"/>
    <x v="1"/>
    <s v="ARCHIVO - Archivo"/>
    <x v="1"/>
    <d v="2021-05-18T00:00:00"/>
    <n v="17"/>
    <n v="58"/>
    <s v="Sin OC"/>
    <s v="Sin OC"/>
    <x v="1"/>
    <s v="OK"/>
    <s v="DAFYP#MS-ARCHIVOARCHIVO - ArchivoDAFYP#MS - Dirección de administración financiera y presupuestaria"/>
    <x v="1"/>
    <x v="1"/>
  </r>
  <r>
    <x v="1"/>
    <d v="2021-04-07T00:00:00"/>
    <x v="983"/>
    <x v="1"/>
    <s v="Programa Multifase de Atención Primaria a la Salud para el Manejo de Enfermedades Crónicas No Transmisibles. Segunda Operación - 3772/0C-AR - BID"/>
    <s v="ARS"/>
    <n v="10480722.220000001"/>
    <n v="10480722.220000001"/>
    <s v="Programa Multifase de Atención Primaria a la Salud para el Manejo de Enfermedades Crónicas No Transmisibles. Segunda Operación - 3772/0C-AR - BID"/>
    <x v="41"/>
    <x v="1"/>
    <s v="ARCHIVO - Archivo"/>
    <x v="1"/>
    <d v="2021-05-17T00:00:00"/>
    <n v="18"/>
    <n v="58"/>
    <s v="Sin OC"/>
    <s v="Sin OC"/>
    <x v="1"/>
    <s v="OK"/>
    <s v="DAFYP#MS-ARCHIVOARCHIVO - ArchivoDAFYP#MS - Dirección de administración financiera y presupuestaria"/>
    <x v="1"/>
    <x v="1"/>
  </r>
  <r>
    <x v="0"/>
    <d v="2021-04-07T00:00:00"/>
    <x v="984"/>
    <x v="1"/>
    <s v="80-0010-LPU20"/>
    <s v="ARS"/>
    <n v="1378780.39"/>
    <n v="1378780.39"/>
    <s v="80-1026-OC21"/>
    <x v="96"/>
    <x v="65"/>
    <s v="TESORERIA - Tesorería"/>
    <x v="3"/>
    <d v="2021-05-18T00:00:00"/>
    <n v="17"/>
    <n v="58"/>
    <s v="29.0.0.46.0"/>
    <n v="3552516"/>
    <x v="3"/>
    <s v="OK"/>
    <s v="JMEZATESORERIA - TesoreríaDCYT#MS - Dirección de contabilidad y tesorería"/>
    <x v="1"/>
    <x v="1"/>
  </r>
  <r>
    <x v="2"/>
    <d v="2021-04-07T00:00:00"/>
    <x v="985"/>
    <x v="3"/>
    <s v="Legítimo Abono"/>
    <s v="ARS"/>
    <n v="900000"/>
    <n v="900000"/>
    <s v="Legitimo Abono"/>
    <x v="97"/>
    <x v="66"/>
    <s v="PVD - Privada de jefa de gabinete"/>
    <x v="34"/>
    <d v="2021-05-19T00:00:00"/>
    <n v="16"/>
    <n v="58"/>
    <s v="Sin OC"/>
    <s v="Sin OC"/>
    <x v="0"/>
    <s v="OK"/>
    <s v="MSHORTREDEPVD - Privada de jefa de gabineteUGA#MS - Unidad gabinete de asesores"/>
    <x v="0"/>
    <x v="1"/>
  </r>
  <r>
    <x v="1"/>
    <d v="2021-04-07T00:00:00"/>
    <x v="986"/>
    <x v="1"/>
    <s v="Programa de Apoyo al Fortalecimiento de la cobertura pública efectiva de salud y un sistema integrado de provisión de salud de calidad. Proyectos BIRF - ARG/19/014 - PNUD"/>
    <s v="ARS"/>
    <n v="76644.81"/>
    <n v="76644.81"/>
    <s v="Programa de Apoyo al Fortalecimiento de la cobertura pública efectiva de salud y un sistema integrado de provisión de salud de calidad. Proyectos BIRF - ARG/19/014 - PNUD"/>
    <x v="98"/>
    <x v="1"/>
    <s v="ARCHIVO - Archivo"/>
    <x v="1"/>
    <d v="2021-04-13T00:00:00"/>
    <n v="52"/>
    <n v="58"/>
    <s v="Sin OC"/>
    <s v="Sin OC"/>
    <x v="1"/>
    <s v="OK"/>
    <s v="DAFYP#MS-ARCHIVOARCHIVO - ArchivoDAFYP#MS - Dirección de administración financiera y presupuestaria"/>
    <x v="1"/>
    <x v="0"/>
  </r>
  <r>
    <x v="2"/>
    <d v="2021-04-07T00:00:00"/>
    <x v="987"/>
    <x v="4"/>
    <s v="Legítimo Abono"/>
    <s v="ARS"/>
    <n v="78399"/>
    <n v="78399"/>
    <s v="Legitimo Abono"/>
    <x v="99"/>
    <x v="47"/>
    <s v="DESPACHO_DGA - Despacho - dirección general de administración"/>
    <x v="6"/>
    <d v="2021-05-28T00:00:00"/>
    <n v="7"/>
    <n v="58"/>
    <s v="Sin OC"/>
    <s v="Sin OC"/>
    <x v="4"/>
    <s v="OK"/>
    <s v="MDISANTIDESPACHO_DGA - Despacho - dirección general de administraciónDGA#MS - Dirección general de administración"/>
    <x v="0"/>
    <x v="1"/>
  </r>
  <r>
    <x v="0"/>
    <d v="2021-04-08T00:00:00"/>
    <x v="988"/>
    <x v="1"/>
    <s v="80-0010-LPU20"/>
    <s v="ARS"/>
    <n v="40594.76"/>
    <n v="40594.76"/>
    <s v="80-1026-OC21"/>
    <x v="96"/>
    <x v="67"/>
    <s v="LIQUIDACION_GASTOS - Liquidación de gastos"/>
    <x v="3"/>
    <d v="2021-06-02T00:00:00"/>
    <n v="2"/>
    <n v="57"/>
    <s v="29.0.0.46.0"/>
    <n v="3552516"/>
    <x v="2"/>
    <s v="OK"/>
    <s v="BCOLOMBOLIQUIDACION_GASTOS - Liquidación de gastosDCYT#MS - Dirección de contabilidad y tesorería"/>
    <x v="0"/>
    <x v="1"/>
  </r>
  <r>
    <x v="2"/>
    <d v="2021-04-08T00:00:00"/>
    <x v="989"/>
    <x v="3"/>
    <s v="Legítimo Abono"/>
    <s v="ARS"/>
    <n v="20000"/>
    <n v="20000"/>
    <s v="Legitimo Abono"/>
    <x v="79"/>
    <x v="2"/>
    <s v="PVD - Pvd dirección de sumarios"/>
    <x v="2"/>
    <d v="2021-05-27T00:00:00"/>
    <n v="8"/>
    <n v="57"/>
    <s v="Sin OC"/>
    <s v="Sin OC"/>
    <x v="0"/>
    <s v="OK"/>
    <s v="SSOARESPVD - Pvd dirección de sumariosDIRAYS#MS - Dirección de integridad, responsabilidad administrativa y sumarios"/>
    <x v="0"/>
    <x v="1"/>
  </r>
  <r>
    <x v="2"/>
    <d v="2021-04-08T00:00:00"/>
    <x v="990"/>
    <x v="3"/>
    <s v="Legítimo Abono"/>
    <s v="ARS"/>
    <n v="105228"/>
    <n v="105228"/>
    <s v="Legitimo Abono"/>
    <x v="68"/>
    <x v="8"/>
    <s v="TESORERIA - Tesorería"/>
    <x v="3"/>
    <d v="2021-05-27T00:00:00"/>
    <n v="8"/>
    <n v="57"/>
    <s v="Sin OC"/>
    <s v="Sin OC"/>
    <x v="3"/>
    <s v="OK"/>
    <s v="DCYT#MS-TESORERIATESORERIA - TesoreríaDCYT#MS - Dirección de contabilidad y tesorería"/>
    <x v="1"/>
    <x v="1"/>
  </r>
  <r>
    <x v="2"/>
    <d v="2021-04-08T00:00:00"/>
    <x v="991"/>
    <x v="3"/>
    <s v="Legítimo Abono"/>
    <s v="ARS"/>
    <n v="3000"/>
    <n v="3000"/>
    <s v="Legitimo Abono"/>
    <x v="79"/>
    <x v="46"/>
    <s v="PVD - Privada"/>
    <x v="28"/>
    <d v="2021-04-22T00:00:00"/>
    <n v="43"/>
    <n v="57"/>
    <s v="Sin OC"/>
    <s v="Sin OC"/>
    <x v="0"/>
    <s v="OK"/>
    <s v="METOMMASINOPVD - PrivadaDNCET#MS - Dirección nacional de control de enfermedades transmisibles"/>
    <x v="0"/>
    <x v="0"/>
  </r>
  <r>
    <x v="2"/>
    <d v="2021-04-08T00:00:00"/>
    <x v="992"/>
    <x v="3"/>
    <s v="Legítimo Abono"/>
    <s v="ARS"/>
    <n v="22500"/>
    <n v="22500"/>
    <s v="Legitimo Abono"/>
    <x v="79"/>
    <x v="14"/>
    <s v="DESPACHO_DGA - Despacho - dirección general de administración"/>
    <x v="6"/>
    <d v="2021-05-28T00:00:00"/>
    <n v="7"/>
    <n v="57"/>
    <s v="Sin OC"/>
    <s v="Sin OC"/>
    <x v="4"/>
    <s v="OK"/>
    <s v="MARCOLOMBODESPACHO_DGA - Despacho - dirección general de administraciónDGA#MS - Dirección general de administración"/>
    <x v="0"/>
    <x v="1"/>
  </r>
  <r>
    <x v="2"/>
    <d v="2021-04-08T00:00:00"/>
    <x v="993"/>
    <x v="3"/>
    <s v="Legítimo Abono"/>
    <s v="ARS"/>
    <n v="70000"/>
    <n v="70000"/>
    <s v="Legitimo Abono"/>
    <x v="79"/>
    <x v="20"/>
    <s v="DESPACHO_DGA - Despacho - dirección general de administración"/>
    <x v="6"/>
    <d v="2021-06-03T00:00:00"/>
    <n v="1"/>
    <n v="57"/>
    <s v="Sin OC"/>
    <s v="Sin OC"/>
    <x v="4"/>
    <s v="OK"/>
    <s v="DGA#MS-DESPACHO_DGADESPACHO_DGA - Despacho - dirección general de administraciónDGA#MS - Dirección general de administración"/>
    <x v="0"/>
    <x v="1"/>
  </r>
  <r>
    <x v="2"/>
    <d v="2021-04-08T00:00:00"/>
    <x v="994"/>
    <x v="3"/>
    <s v="Legítimo Abono"/>
    <s v="ARS"/>
    <n v="35000"/>
    <n v="35000"/>
    <s v="Legitimo Abono"/>
    <x v="79"/>
    <x v="54"/>
    <s v="APYC - Área presupuesto y contabilidad"/>
    <x v="24"/>
    <d v="2021-04-08T00:00:00"/>
    <n v="57"/>
    <n v="57"/>
    <s v="Sin OC"/>
    <s v="Sin OC"/>
    <x v="0"/>
    <s v="OK"/>
    <s v="LSENDRASAPYC - Área presupuesto y contabilidadDRVIHVYT#MS - Dirección de respuesta al vih, its, hepatitis virales y tuberculosis"/>
    <x v="0"/>
    <x v="0"/>
  </r>
  <r>
    <x v="1"/>
    <d v="2021-04-08T00:00:00"/>
    <x v="995"/>
    <x v="1"/>
    <s v="Consolidación del modelo de Atención Primaria de la Salud a través de la Provisión y Dispensa de Medicamentos Esenciales ¿ Proyectos financiados Organismos Multilaterales Regionales - ARG/15/001 - PNUD"/>
    <s v="ARS"/>
    <n v="1236000.48"/>
    <n v="1236000.48"/>
    <s v="Consolidación del modelo de Atención Primaria de la Salud a través de la Provisión y Dispensa de Medicamentos Esenciales ¿ Proyectos financiados Organismos Multilaterales Regionales - ARG/15/001 - PNUD"/>
    <x v="10"/>
    <x v="1"/>
    <s v="ARCHIVO - Archivo"/>
    <x v="1"/>
    <d v="2021-05-07T00:00:00"/>
    <n v="28"/>
    <n v="57"/>
    <s v="Sin OC"/>
    <s v="Sin OC"/>
    <x v="1"/>
    <s v="OK"/>
    <s v="DAFYP#MS-ARCHIVOARCHIVO - ArchivoDAFYP#MS - Dirección de administración financiera y presupuestaria"/>
    <x v="1"/>
    <x v="1"/>
  </r>
  <r>
    <x v="2"/>
    <d v="2021-04-08T00:00:00"/>
    <x v="996"/>
    <x v="3"/>
    <s v="Legítimo Abono"/>
    <s v="ARS"/>
    <n v="4507055.45"/>
    <n v="4507055.45"/>
    <s v="Legitimo Abono"/>
    <x v="85"/>
    <x v="68"/>
    <s v="PVD - Privada"/>
    <x v="35"/>
    <d v="2021-05-05T00:00:00"/>
    <n v="30"/>
    <n v="57"/>
    <s v="Sin OC"/>
    <s v="Sin OC"/>
    <x v="11"/>
    <s v="OK"/>
    <s v="JLEWISPVD - PrivadaDGRRHH#MS - Dirección general de recursos humanos"/>
    <x v="0"/>
    <x v="0"/>
  </r>
  <r>
    <x v="2"/>
    <d v="2021-04-08T00:00:00"/>
    <x v="997"/>
    <x v="3"/>
    <s v="Legítimo Abono"/>
    <s v="ARS"/>
    <n v="1907258.51"/>
    <n v="1907258.51"/>
    <s v="Legitimo Abono"/>
    <x v="85"/>
    <x v="69"/>
    <s v="MESA_DE_ENTRADAS_Y_NOTIFICACIONES - Departamento de mesa de entradas y notificaciones"/>
    <x v="9"/>
    <d v="2021-04-26T00:00:00"/>
    <n v="39"/>
    <n v="57"/>
    <s v="Sin OC"/>
    <s v="Sin OC"/>
    <x v="5"/>
    <s v="OK"/>
    <s v="TAD_DD_MESAMESA_DE_ENTRADAS_Y_NOTIFICACIONES - Departamento de mesa de entradas y notificacionesDD#MS - Dirección de despacho"/>
    <x v="0"/>
    <x v="0"/>
  </r>
  <r>
    <x v="2"/>
    <d v="2021-04-08T00:00:00"/>
    <x v="998"/>
    <x v="3"/>
    <s v="Legítimo Abono"/>
    <s v="ARS"/>
    <n v="2291159.31"/>
    <n v="2291159.31"/>
    <s v="Legitimo Abono"/>
    <x v="85"/>
    <x v="69"/>
    <s v="MESA_DE_ENTRADAS_Y_NOTIFICACIONES - Departamento de mesa de entradas y notificaciones"/>
    <x v="9"/>
    <d v="2021-04-26T00:00:00"/>
    <n v="39"/>
    <n v="57"/>
    <s v="Sin OC"/>
    <s v="Sin OC"/>
    <x v="5"/>
    <s v="OK"/>
    <s v="TAD_DD_MESAMESA_DE_ENTRADAS_Y_NOTIFICACIONES - Departamento de mesa de entradas y notificacionesDD#MS - Dirección de despacho"/>
    <x v="0"/>
    <x v="0"/>
  </r>
  <r>
    <x v="2"/>
    <d v="2021-04-08T00:00:00"/>
    <x v="999"/>
    <x v="3"/>
    <s v="Legítimo Abono"/>
    <s v="ARS"/>
    <n v="3228852.21"/>
    <n v="3228852.21"/>
    <s v="Legitimo Abono"/>
    <x v="85"/>
    <x v="69"/>
    <s v="MESA_DE_ENTRADAS_Y_NOTIFICACIONES - Departamento de mesa de entradas y notificaciones"/>
    <x v="9"/>
    <d v="2021-04-26T00:00:00"/>
    <n v="39"/>
    <n v="57"/>
    <s v="Sin OC"/>
    <s v="Sin OC"/>
    <x v="5"/>
    <s v="OK"/>
    <s v="TAD_DD_MESAMESA_DE_ENTRADAS_Y_NOTIFICACIONES - Departamento de mesa de entradas y notificacionesDD#MS - Dirección de despacho"/>
    <x v="0"/>
    <x v="0"/>
  </r>
  <r>
    <x v="2"/>
    <d v="2021-04-08T00:00:00"/>
    <x v="1000"/>
    <x v="3"/>
    <s v="Legítimo Abono"/>
    <s v="ARS"/>
    <n v="4507055.45"/>
    <n v="4507055.45"/>
    <s v="Legitimo Abono"/>
    <x v="85"/>
    <x v="69"/>
    <s v="MESA_DE_ENTRADAS_Y_NOTIFICACIONES - Departamento de mesa de entradas y notificaciones"/>
    <x v="9"/>
    <d v="2021-04-26T00:00:00"/>
    <n v="39"/>
    <n v="57"/>
    <s v="Sin OC"/>
    <s v="Sin OC"/>
    <x v="5"/>
    <s v="OK"/>
    <s v="TAD_DD_MESAMESA_DE_ENTRADAS_Y_NOTIFICACIONES - Departamento de mesa de entradas y notificacionesDD#MS - Dirección de despacho"/>
    <x v="0"/>
    <x v="0"/>
  </r>
  <r>
    <x v="2"/>
    <d v="2021-04-08T00:00:00"/>
    <x v="1001"/>
    <x v="3"/>
    <s v="Legítimo Abono"/>
    <s v="ARS"/>
    <n v="1907258.51"/>
    <n v="1907258.51"/>
    <s v="Legitimo Abono"/>
    <x v="85"/>
    <x v="69"/>
    <s v="MESA_DE_ENTRADAS_Y_NOTIFICACIONES - Departamento de mesa de entradas y notificaciones"/>
    <x v="9"/>
    <d v="2021-04-26T00:00:00"/>
    <n v="39"/>
    <n v="57"/>
    <s v="Sin OC"/>
    <s v="Sin OC"/>
    <x v="5"/>
    <s v="OK"/>
    <s v="TAD_DD_MESAMESA_DE_ENTRADAS_Y_NOTIFICACIONES - Departamento de mesa de entradas y notificacionesDD#MS - Dirección de despacho"/>
    <x v="0"/>
    <x v="0"/>
  </r>
  <r>
    <x v="0"/>
    <d v="2021-04-09T00:00:00"/>
    <x v="1002"/>
    <x v="1"/>
    <s v="80-0010-LPU20"/>
    <s v="ARS"/>
    <n v="158947.92000000001"/>
    <n v="158947.92000000001"/>
    <s v="80-1025-OC21"/>
    <x v="100"/>
    <x v="70"/>
    <s v="LIQUIDACION_GASTOS - Liquidación de gastos"/>
    <x v="3"/>
    <d v="2021-05-06T00:00:00"/>
    <n v="29"/>
    <n v="56"/>
    <s v="29.0.0.46.0"/>
    <n v="4801613.28"/>
    <x v="2"/>
    <s v="OK"/>
    <s v="MNARIZNISLIQUIDACION_GASTOS - Liquidación de gastosDCYT#MS - Dirección de contabilidad y tesorería"/>
    <x v="0"/>
    <x v="1"/>
  </r>
  <r>
    <x v="0"/>
    <d v="2021-04-09T00:00:00"/>
    <x v="1003"/>
    <x v="1"/>
    <s v="80-0010-LPU20"/>
    <s v="ARS"/>
    <n v="241365.36"/>
    <n v="241365.36"/>
    <s v="80-1025-OC21"/>
    <x v="100"/>
    <x v="26"/>
    <s v="TESORERIA - Tesorería"/>
    <x v="3"/>
    <d v="2021-05-18T00:00:00"/>
    <n v="17"/>
    <n v="56"/>
    <s v="29.0.0.46.0"/>
    <n v="4801613.28"/>
    <x v="3"/>
    <s v="OK"/>
    <s v="MWEIMANTESORERIA - TesoreríaDCYT#MS - Dirección de contabilidad y tesorería"/>
    <x v="1"/>
    <x v="1"/>
  </r>
  <r>
    <x v="1"/>
    <d v="2021-04-09T00:00:00"/>
    <x v="1004"/>
    <x v="1"/>
    <s v="Programa Multifase de Atención Primaria a la Salud para el Manejo de Enfermedades Crónicas No Transmisibles. Segunda Operación - 3772/0C-AR - BID"/>
    <s v="ARS"/>
    <n v="184777.58"/>
    <n v="184777.58"/>
    <s v="Programa Multifase de Atención Primaria a la Salud para el Manejo de Enfermedades Crónicas No Transmisibles. Segunda Operación - 3772/0C-AR - BID"/>
    <x v="34"/>
    <x v="1"/>
    <s v="ARCHIVO - Archivo"/>
    <x v="1"/>
    <d v="2021-05-13T00:00:00"/>
    <n v="22"/>
    <n v="56"/>
    <s v="Sin OC"/>
    <s v="Sin OC"/>
    <x v="1"/>
    <s v="OK"/>
    <s v="DAFYP#MS-ARCHIVOARCHIVO - ArchivoDAFYP#MS - Dirección de administración financiera y presupuestaria"/>
    <x v="1"/>
    <x v="1"/>
  </r>
  <r>
    <x v="1"/>
    <d v="2021-04-09T00:00:00"/>
    <x v="1005"/>
    <x v="1"/>
    <s v="Programa Multifase de Atención Primaria a la Salud para el Manejo de Enfermedades Crónicas No Transmisibles. Segunda Operación - 3772/0C-AR - BID"/>
    <s v="ARS"/>
    <n v="66770.070000000007"/>
    <n v="66770.070000000007"/>
    <s v="Programa Multifase de Atención Primaria a la Salud para el Manejo de Enfermedades Crónicas No Transmisibles. Segunda Operación - 3772/0C-AR - BID"/>
    <x v="34"/>
    <x v="1"/>
    <s v="ARCHIVO - Archivo"/>
    <x v="1"/>
    <d v="2021-05-20T00:00:00"/>
    <n v="15"/>
    <n v="56"/>
    <s v="Sin OC"/>
    <s v="Sin OC"/>
    <x v="1"/>
    <s v="OK"/>
    <s v="DAFYP#MS-ARCHIVOARCHIVO - ArchivoDAFYP#MS - Dirección de administración financiera y presupuestaria"/>
    <x v="1"/>
    <x v="1"/>
  </r>
  <r>
    <x v="1"/>
    <d v="2021-04-09T00:00:00"/>
    <x v="1006"/>
    <x v="1"/>
    <s v="Programa Multifase de Atención Primaria a la Salud para el Manejo de Enfermedades Crónicas No Transmisibles. Segunda Operación - 3772/0C-AR - BID"/>
    <s v="ARS"/>
    <n v="1612561.28"/>
    <n v="1612561.28"/>
    <s v="Programa Multifase de Atención Primaria a la Salud para el Manejo de Enfermedades Crónicas No Transmisibles. Segunda Operación - 3772/0C-AR - BID"/>
    <x v="34"/>
    <x v="1"/>
    <s v="ARCHIVO - Archivo"/>
    <x v="1"/>
    <d v="2021-05-17T00:00:00"/>
    <n v="18"/>
    <n v="56"/>
    <s v="Sin OC"/>
    <s v="Sin OC"/>
    <x v="1"/>
    <s v="OK"/>
    <s v="DAFYP#MS-ARCHIVOARCHIVO - ArchivoDAFYP#MS - Dirección de administración financiera y presupuestaria"/>
    <x v="1"/>
    <x v="1"/>
  </r>
  <r>
    <x v="1"/>
    <d v="2021-04-09T00:00:00"/>
    <x v="1007"/>
    <x v="1"/>
    <s v="Programa Multifase de Atención Primaria a la Salud para el Manejo de Enfermedades Crónicas No Transmisibles. Segunda Operación - 3772/0C-AR - BID"/>
    <s v="ARS"/>
    <n v="582705.12"/>
    <n v="582705.12"/>
    <s v="Programa Multifase de Atención Primaria a la Salud para el Manejo de Enfermedades Crónicas No Transmisibles. Segunda Operación - 3772/0C-AR - BID"/>
    <x v="34"/>
    <x v="1"/>
    <s v="ARCHIVO - Archivo"/>
    <x v="1"/>
    <d v="2021-05-20T00:00:00"/>
    <n v="15"/>
    <n v="56"/>
    <s v="Sin OC"/>
    <s v="Sin OC"/>
    <x v="1"/>
    <s v="OK"/>
    <s v="DAFYP#MS-ARCHIVOARCHIVO - ArchivoDAFYP#MS - Dirección de administración financiera y presupuestaria"/>
    <x v="1"/>
    <x v="1"/>
  </r>
  <r>
    <x v="0"/>
    <d v="2021-04-09T00:00:00"/>
    <x v="1008"/>
    <x v="1"/>
    <s v="RS-2021-23706432-APN-SAS#MS"/>
    <s v="ARS"/>
    <n v="1758144"/>
    <n v="1758144"/>
    <s v="80-0059-CDI19"/>
    <x v="64"/>
    <x v="8"/>
    <s v="TESORERIA - Tesorería"/>
    <x v="3"/>
    <d v="2021-05-28T00:00:00"/>
    <n v="7"/>
    <n v="56"/>
    <s v="Sin dato"/>
    <s v="Sin dato"/>
    <x v="3"/>
    <s v="OK"/>
    <s v="DCYT#MS-TESORERIATESORERIA - TesoreríaDCYT#MS - Dirección de contabilidad y tesorería"/>
    <x v="1"/>
    <x v="1"/>
  </r>
  <r>
    <x v="0"/>
    <d v="2021-04-09T00:00:00"/>
    <x v="1009"/>
    <x v="1"/>
    <s v="80-0025-LPU18"/>
    <s v="ARS"/>
    <n v="179.51"/>
    <n v="179.51"/>
    <s v="80-1047-OC20"/>
    <x v="17"/>
    <x v="1"/>
    <s v="ARCHIVO - Archivo"/>
    <x v="1"/>
    <d v="2021-05-05T00:00:00"/>
    <n v="30"/>
    <n v="56"/>
    <s v="29.0.0.45.0"/>
    <n v="51058638.590000004"/>
    <x v="1"/>
    <s v="OK"/>
    <s v="DAFYP#MS-ARCHIVOARCHIVO - ArchivoDAFYP#MS - Dirección de administración financiera y presupuestaria"/>
    <x v="1"/>
    <x v="0"/>
  </r>
  <r>
    <x v="1"/>
    <d v="2021-04-09T00:00:00"/>
    <x v="1010"/>
    <x v="1"/>
    <s v="Programa de Apoyo al Fortalecimiento de la cobertura pública efectiva de salud y un sistema integrado de provisión de salud de calidad. Proyectos BIRF - ARG/19/014 - PNUD"/>
    <s v="ARS"/>
    <n v="140000"/>
    <n v="140000"/>
    <s v="Programa de Apoyo al Fortalecimiento de la cobertura pública efectiva de salud y un sistema integrado de provisión de salud de calidad. Proyectos BIRF - ARG/19/014 - PNUD"/>
    <x v="37"/>
    <x v="1"/>
    <s v="ARCHIVO - Archivo"/>
    <x v="1"/>
    <d v="2021-04-16T00:00:00"/>
    <n v="49"/>
    <n v="56"/>
    <s v="Sin OC"/>
    <s v="Sin OC"/>
    <x v="1"/>
    <s v="OK"/>
    <s v="DAFYP#MS-ARCHIVOARCHIVO - ArchivoDAFYP#MS - Dirección de administración financiera y presupuestaria"/>
    <x v="1"/>
    <x v="0"/>
  </r>
  <r>
    <x v="0"/>
    <d v="2021-04-09T00:00:00"/>
    <x v="1011"/>
    <x v="1"/>
    <s v="80-0016-LPU18"/>
    <s v="ARS"/>
    <n v="713400"/>
    <n v="713400"/>
    <s v="80-1119-OC19"/>
    <x v="63"/>
    <x v="26"/>
    <s v="TESORERIA - Tesorería"/>
    <x v="3"/>
    <d v="2021-05-31T00:00:00"/>
    <n v="4"/>
    <n v="56"/>
    <s v="22.0.0.41.0"/>
    <n v="65600000"/>
    <x v="3"/>
    <s v="OK"/>
    <s v="MWEIMANTESORERIA - TesoreríaDCYT#MS - Dirección de contabilidad y tesorería"/>
    <x v="1"/>
    <x v="1"/>
  </r>
  <r>
    <x v="0"/>
    <d v="2021-04-12T00:00:00"/>
    <x v="1012"/>
    <x v="1"/>
    <s v="80-0029-LPU19"/>
    <s v="ARS"/>
    <n v="904033"/>
    <n v="904033"/>
    <s v="80-1036-OC20"/>
    <x v="3"/>
    <x v="26"/>
    <s v="TESORERIA - Tesorería"/>
    <x v="3"/>
    <d v="2021-05-12T00:00:00"/>
    <n v="23"/>
    <n v="53"/>
    <s v="29.0.0.46.0"/>
    <n v="10848036"/>
    <x v="3"/>
    <s v="OK"/>
    <s v="MWEIMANTESORERIA - TesoreríaDCYT#MS - Dirección de contabilidad y tesorería"/>
    <x v="1"/>
    <x v="1"/>
  </r>
  <r>
    <x v="2"/>
    <d v="2021-04-12T00:00:00"/>
    <x v="1013"/>
    <x v="3"/>
    <s v="Legítimo Abono"/>
    <s v="ARS"/>
    <n v="12685200"/>
    <n v="12685200"/>
    <s v="Legitimo Abono"/>
    <x v="39"/>
    <x v="4"/>
    <s v="PVD - Privada"/>
    <x v="3"/>
    <d v="2021-05-21T00:00:00"/>
    <n v="14"/>
    <n v="53"/>
    <s v="Sin OC"/>
    <s v="Sin OC"/>
    <x v="2"/>
    <s v="OK"/>
    <s v="SCASTELLIPVD - PrivadaDCYT#MS - Dirección de contabilidad y tesorería"/>
    <x v="0"/>
    <x v="1"/>
  </r>
  <r>
    <x v="1"/>
    <d v="2021-04-12T00:00:00"/>
    <x v="1014"/>
    <x v="1"/>
    <s v="Programa de Apoyo al Fortalecimiento de la cobertura pública efectiva de salud y un sistema integrado de provisión de salud de calidad. Proyectos BIRF - ARG/19/014 - PNUD"/>
    <s v="ARS"/>
    <n v="49749"/>
    <n v="49749"/>
    <s v="Programa de Apoyo al Fortalecimiento de la cobertura pública efectiva de salud y un sistema integrado de provisión de salud de calidad. Proyectos BIRF - ARG/19/014 - PNUD"/>
    <x v="27"/>
    <x v="1"/>
    <s v="ARCHIVO - Archivo"/>
    <x v="1"/>
    <d v="2021-05-06T00:00:00"/>
    <n v="29"/>
    <n v="53"/>
    <s v="Sin OC"/>
    <s v="Sin OC"/>
    <x v="1"/>
    <s v="OK"/>
    <s v="DAFYP#MS-ARCHIVOARCHIVO - ArchivoDAFYP#MS - Dirección de administración financiera y presupuestaria"/>
    <x v="1"/>
    <x v="1"/>
  </r>
  <r>
    <x v="1"/>
    <d v="2021-04-12T00:00:00"/>
    <x v="1015"/>
    <x v="1"/>
    <s v="Programa de Apoyo al Fortalecimiento de la cobertura pública efectiva de salud y un sistema integrado de provisión de salud de calidad. Proyectos BIRF - ARG/19/014 - PNUD"/>
    <s v="ARS"/>
    <n v="49749"/>
    <n v="49749"/>
    <s v="Programa de Apoyo al Fortalecimiento de la cobertura pública efectiva de salud y un sistema integrado de provisión de salud de calidad. Proyectos BIRF - ARG/19/014 - PNUD"/>
    <x v="27"/>
    <x v="1"/>
    <s v="ARCHIVO - Archivo"/>
    <x v="1"/>
    <d v="2021-05-05T00:00:00"/>
    <n v="30"/>
    <n v="53"/>
    <s v="Sin OC"/>
    <s v="Sin OC"/>
    <x v="1"/>
    <s v="OK"/>
    <s v="DAFYP#MS-ARCHIVOARCHIVO - ArchivoDAFYP#MS - Dirección de administración financiera y presupuestaria"/>
    <x v="1"/>
    <x v="0"/>
  </r>
  <r>
    <x v="1"/>
    <d v="2021-04-12T00:00:00"/>
    <x v="1016"/>
    <x v="1"/>
    <s v="Consolidación del modelo de Atención Primaria de la Salud a través de la Provisión y Dispensa de Medicamentos Esenciales ¿ Proyectos financiados Organismos Multilaterales Regionales - ARG/15/001 - PNUD"/>
    <s v="ARS"/>
    <n v="49749"/>
    <n v="49749"/>
    <s v="Consolidación del modelo de Atención Primaria de la Salud a través de la Provisión y Dispensa de Medicamentos Esenciales ¿ Proyectos financiados Organismos Multilaterales Regionales - ARG/15/001 - PNUD"/>
    <x v="27"/>
    <x v="1"/>
    <s v="ARCHIVO - Archivo"/>
    <x v="1"/>
    <d v="2021-04-26T00:00:00"/>
    <n v="39"/>
    <n v="53"/>
    <s v="Sin OC"/>
    <s v="Sin OC"/>
    <x v="1"/>
    <s v="OK"/>
    <s v="DAFYP#MS-ARCHIVOARCHIVO - ArchivoDAFYP#MS - Dirección de administración financiera y presupuestaria"/>
    <x v="1"/>
    <x v="0"/>
  </r>
  <r>
    <x v="1"/>
    <d v="2021-04-12T00:00:00"/>
    <x v="1017"/>
    <x v="1"/>
    <s v="Consolidación del modelo de Atención Primaria de la Salud a través de la Provisión y Dispensa de Medicamentos Esenciales ¿ Proyectos financiados Organismos Multilaterales Regionales - ARG/15/001 - PNUD"/>
    <s v="ARS"/>
    <n v="49749"/>
    <n v="49749"/>
    <s v="Consolidación del modelo de Atención Primaria de la Salud a través de la Provisión y Dispensa de Medicamentos Esenciales ¿ Proyectos financiados Organismos Multilaterales Regionales - ARG/15/001 - PNUD"/>
    <x v="27"/>
    <x v="1"/>
    <s v="ARCHIVO - Archivo"/>
    <x v="1"/>
    <d v="2021-04-26T00:00:00"/>
    <n v="39"/>
    <n v="53"/>
    <s v="Sin OC"/>
    <s v="Sin OC"/>
    <x v="1"/>
    <s v="OK"/>
    <s v="DAFYP#MS-ARCHIVOARCHIVO - ArchivoDAFYP#MS - Dirección de administración financiera y presupuestaria"/>
    <x v="1"/>
    <x v="0"/>
  </r>
  <r>
    <x v="1"/>
    <d v="2021-04-12T00:00:00"/>
    <x v="1018"/>
    <x v="1"/>
    <s v="Consolidación del modelo de Atención Primaria de la Salud a través de la Provisión y Dispensa de Medicamentos Esenciales ¿ Proyectos financiados Organismos Multilaterales Regionales - ARG/15/001 - PNUD"/>
    <s v="ARS"/>
    <n v="49749"/>
    <n v="49749"/>
    <s v="Consolidación del modelo de Atención Primaria de la Salud a través de la Provisión y Dispensa de Medicamentos Esenciales ¿ Proyectos financiados Organismos Multilaterales Regionales - ARG/15/001 - PNUD"/>
    <x v="27"/>
    <x v="1"/>
    <s v="ARCHIVO - Archivo"/>
    <x v="1"/>
    <d v="2021-04-26T00:00:00"/>
    <n v="39"/>
    <n v="53"/>
    <s v="Sin OC"/>
    <s v="Sin OC"/>
    <x v="1"/>
    <s v="OK"/>
    <s v="DAFYP#MS-ARCHIVOARCHIVO - ArchivoDAFYP#MS - Dirección de administración financiera y presupuestaria"/>
    <x v="1"/>
    <x v="0"/>
  </r>
  <r>
    <x v="1"/>
    <d v="2021-04-12T00:00:00"/>
    <x v="1019"/>
    <x v="1"/>
    <s v="Consolidación del modelo de Atención Primaria de la Salud a través de la Provisión y Dispensa de Medicamentos Esenciales ¿ Proyectos financiados Organismos Multilaterales Regionales - ARG/15/001 - PNUD"/>
    <s v="ARS"/>
    <n v="49749"/>
    <n v="49749"/>
    <s v="Consolidación del modelo de Atención Primaria de la Salud a través de la Provisión y Dispensa de Medicamentos Esenciales ¿ Proyectos financiados Organismos Multilaterales Regionales - ARG/15/001 - PNUD"/>
    <x v="27"/>
    <x v="1"/>
    <s v="ARCHIVO - Archivo"/>
    <x v="1"/>
    <d v="2021-04-26T00:00:00"/>
    <n v="39"/>
    <n v="53"/>
    <s v="Sin OC"/>
    <s v="Sin OC"/>
    <x v="1"/>
    <s v="OK"/>
    <s v="DAFYP#MS-ARCHIVOARCHIVO - ArchivoDAFYP#MS - Dirección de administración financiera y presupuestaria"/>
    <x v="1"/>
    <x v="0"/>
  </r>
  <r>
    <x v="0"/>
    <d v="2021-04-12T00:00:00"/>
    <x v="1020"/>
    <x v="1"/>
    <s v="80-0036-CDI20"/>
    <s v="ARS"/>
    <n v="2912203.8"/>
    <n v="2912203.8"/>
    <s v="80-0001-OCA20"/>
    <x v="101"/>
    <x v="12"/>
    <s v="PVD - Privada"/>
    <x v="8"/>
    <d v="2021-04-28T00:00:00"/>
    <n v="37"/>
    <n v="53"/>
    <s v="Sin dato"/>
    <s v="Sin dato"/>
    <x v="0"/>
    <s v="OK"/>
    <s v="DCMEYAP#MS-PVDPVD - PrivadaDCMEYAP#MS - Dirección de coberturas de medicamentos especiales y de alto precio"/>
    <x v="0"/>
    <x v="0"/>
  </r>
  <r>
    <x v="0"/>
    <d v="2021-04-12T00:00:00"/>
    <x v="1021"/>
    <x v="1"/>
    <s v="80-0036-CDI20"/>
    <s v="ARS"/>
    <n v="2912203.8"/>
    <n v="2912203.8"/>
    <s v="80-0001-OCA20"/>
    <x v="101"/>
    <x v="12"/>
    <s v="PVD - Privada"/>
    <x v="8"/>
    <d v="2021-04-28T00:00:00"/>
    <n v="37"/>
    <n v="53"/>
    <s v="Sin dato"/>
    <s v="Sin dato"/>
    <x v="0"/>
    <s v="OK"/>
    <s v="DCMEYAP#MS-PVDPVD - PrivadaDCMEYAP#MS - Dirección de coberturas de medicamentos especiales y de alto precio"/>
    <x v="0"/>
    <x v="0"/>
  </r>
  <r>
    <x v="0"/>
    <d v="2021-04-12T00:00:00"/>
    <x v="1022"/>
    <x v="1"/>
    <s v="80-0036-CDI20"/>
    <s v="ARS"/>
    <n v="12479940"/>
    <n v="12479940"/>
    <s v="80-0001-OCA20"/>
    <x v="101"/>
    <x v="12"/>
    <s v="PVD - Privada"/>
    <x v="8"/>
    <d v="2021-04-28T00:00:00"/>
    <n v="37"/>
    <n v="53"/>
    <s v="Sin dato"/>
    <s v="Sin dato"/>
    <x v="0"/>
    <s v="OK"/>
    <s v="DCMEYAP#MS-PVDPVD - PrivadaDCMEYAP#MS - Dirección de coberturas de medicamentos especiales y de alto precio"/>
    <x v="0"/>
    <x v="0"/>
  </r>
  <r>
    <x v="0"/>
    <d v="2021-04-12T00:00:00"/>
    <x v="1023"/>
    <x v="1"/>
    <s v="80-0036-CDI20"/>
    <s v="ARS"/>
    <n v="11356092"/>
    <n v="11356092"/>
    <s v="80-0001-OCA20"/>
    <x v="101"/>
    <x v="12"/>
    <s v="PVD - Privada"/>
    <x v="8"/>
    <d v="2021-05-05T00:00:00"/>
    <n v="30"/>
    <n v="53"/>
    <s v="Sin dato"/>
    <s v="Sin dato"/>
    <x v="0"/>
    <s v="OK"/>
    <s v="DCMEYAP#MS-PVDPVD - PrivadaDCMEYAP#MS - Dirección de coberturas de medicamentos especiales y de alto precio"/>
    <x v="0"/>
    <x v="0"/>
  </r>
  <r>
    <x v="1"/>
    <d v="2021-04-12T00:00:00"/>
    <x v="1024"/>
    <x v="1"/>
    <s v="Proyecto Apoyo a la Cobertura Universal de Salud Efectiva en Argentina (SUMAR) - 8853-AR - BIRF"/>
    <s v="ARS"/>
    <n v="69900"/>
    <n v="69900"/>
    <s v="Proyecto Apoyo a la Cobertura Universal de Salud Efectiva en Argentina (SUMAR) - 8853-AR - BIRF"/>
    <x v="44"/>
    <x v="1"/>
    <s v="ARCHIVO - Archivo"/>
    <x v="1"/>
    <d v="2021-04-26T00:00:00"/>
    <n v="39"/>
    <n v="53"/>
    <s v="Sin OC"/>
    <s v="Sin OC"/>
    <x v="1"/>
    <s v="OK"/>
    <s v="DAFYP#MS-ARCHIVOARCHIVO - ArchivoDAFYP#MS - Dirección de administración financiera y presupuestaria"/>
    <x v="1"/>
    <x v="0"/>
  </r>
  <r>
    <x v="1"/>
    <d v="2021-04-12T00:00:00"/>
    <x v="1025"/>
    <x v="1"/>
    <s v="Proyecto Protección de la Población Vulnerable contra las Enfermedades Crónicas no Transmisibles (PROTEGER) - 8508-AR - BIRF"/>
    <s v="ARS"/>
    <n v="21000"/>
    <n v="21000"/>
    <s v="Proyecto Protección de la Población Vulnerable contra las Enfermedades Crónicas no Transmisibles (PROTEGER) - 8508-AR - BIRF"/>
    <x v="44"/>
    <x v="1"/>
    <s v="ARCHIVO - Archivo"/>
    <x v="1"/>
    <d v="2021-04-26T00:00:00"/>
    <n v="39"/>
    <n v="53"/>
    <s v="Sin OC"/>
    <s v="Sin OC"/>
    <x v="1"/>
    <s v="OK"/>
    <s v="DAFYP#MS-ARCHIVOARCHIVO - ArchivoDAFYP#MS - Dirección de administración financiera y presupuestaria"/>
    <x v="1"/>
    <x v="0"/>
  </r>
  <r>
    <x v="1"/>
    <d v="2021-04-12T00:00:00"/>
    <x v="1026"/>
    <x v="1"/>
    <s v="Programa Multifase de Atención Primaria a la Salud para el Manejo de Enfermedades Crónicas No Transmisibles. Segunda Operación - 3772/0C-AR - BID"/>
    <s v="ARS"/>
    <n v="21000"/>
    <n v="21000"/>
    <s v="Programa Multifase de Atención Primaria a la Salud para el Manejo de Enfermedades Crónicas No Transmisibles. Segunda Operación - 3772/0C-AR - BID"/>
    <x v="44"/>
    <x v="1"/>
    <s v="ARCHIVO - Archivo"/>
    <x v="1"/>
    <d v="2021-04-27T00:00:00"/>
    <n v="38"/>
    <n v="53"/>
    <s v="Sin OC"/>
    <s v="Sin OC"/>
    <x v="1"/>
    <s v="OK"/>
    <s v="DAFYP#MS-ARCHIVOARCHIVO - ArchivoDAFYP#MS - Dirección de administración financiera y presupuestaria"/>
    <x v="1"/>
    <x v="0"/>
  </r>
  <r>
    <x v="0"/>
    <d v="2021-04-13T00:00:00"/>
    <x v="1027"/>
    <x v="1"/>
    <s v="80-0016-LPU18"/>
    <s v="ARS"/>
    <n v="1180800"/>
    <n v="1180800"/>
    <s v="80-1119-OC19"/>
    <x v="63"/>
    <x v="26"/>
    <s v="TESORERIA - Tesorería"/>
    <x v="3"/>
    <d v="2021-05-31T00:00:00"/>
    <n v="4"/>
    <n v="52"/>
    <s v="22.0.0.41.0"/>
    <n v="65600000"/>
    <x v="3"/>
    <s v="OK"/>
    <s v="MWEIMANTESORERIA - TesoreríaDCYT#MS - Dirección de contabilidad y tesorería"/>
    <x v="1"/>
    <x v="1"/>
  </r>
  <r>
    <x v="1"/>
    <d v="2021-04-13T00:00:00"/>
    <x v="1028"/>
    <x v="1"/>
    <s v="Programa Multifase de Atención Primaria a la Salud para el Manejo de Enfermedades Crónicas No Transmisibles. Segunda Operación - 3772/0C-AR - BID"/>
    <s v="ARS"/>
    <n v="959009.54"/>
    <n v="959009.54"/>
    <s v="Programa Multifase de Atención Primaria a la Salud para el Manejo de Enfermedades Crónicas No Transmisibles. Segunda Operación - 3772/0C-AR - BID"/>
    <x v="72"/>
    <x v="1"/>
    <s v="ARCHIVO - Archivo"/>
    <x v="1"/>
    <d v="2021-05-06T00:00:00"/>
    <n v="29"/>
    <n v="52"/>
    <s v="Sin OC"/>
    <s v="Sin OC"/>
    <x v="1"/>
    <s v="OK"/>
    <s v="DAFYP#MS-ARCHIVOARCHIVO - ArchivoDAFYP#MS - Dirección de administración financiera y presupuestaria"/>
    <x v="1"/>
    <x v="1"/>
  </r>
  <r>
    <x v="1"/>
    <d v="2021-04-14T00:00:00"/>
    <x v="1029"/>
    <x v="1"/>
    <s v="Proyecto Protección de la Población Vulnerable contra las Enfermedades Crónicas no Transmisibles (PROTEGER) - 8508-AR - BIRF"/>
    <s v="ARS"/>
    <n v="2577373.48"/>
    <n v="2577373.48"/>
    <s v="Proyecto Protección de la Población Vulnerable contra las Enfermedades Crónicas no Transmisibles (PROTEGER) - 8508-AR - BIRF"/>
    <x v="43"/>
    <x v="1"/>
    <s v="ARCHIVO - Archivo"/>
    <x v="1"/>
    <d v="2021-04-28T00:00:00"/>
    <n v="37"/>
    <n v="51"/>
    <s v="Sin OC"/>
    <s v="Sin OC"/>
    <x v="1"/>
    <s v="OK"/>
    <s v="DAFYP#MS-ARCHIVOARCHIVO - ArchivoDAFYP#MS - Dirección de administración financiera y presupuestaria"/>
    <x v="1"/>
    <x v="0"/>
  </r>
  <r>
    <x v="1"/>
    <d v="2021-04-14T00:00:00"/>
    <x v="1030"/>
    <x v="1"/>
    <s v="Proyecto Protección de la Población Vulnerable contra las Enfermedades Crónicas no Transmisibles (PROTEGER) - 8508-AR - BIRF"/>
    <s v="ARS"/>
    <n v="3221716.85"/>
    <n v="3221716.85"/>
    <s v="Proyecto Protección de la Población Vulnerable contra las Enfermedades Crónicas no Transmisibles (PROTEGER) - 8508-AR - BIRF"/>
    <x v="43"/>
    <x v="1"/>
    <s v="ARCHIVO - Archivo"/>
    <x v="1"/>
    <d v="2021-05-06T00:00:00"/>
    <n v="29"/>
    <n v="51"/>
    <s v="Sin OC"/>
    <s v="Sin OC"/>
    <x v="1"/>
    <s v="OK"/>
    <s v="DAFYP#MS-ARCHIVOARCHIVO - ArchivoDAFYP#MS - Dirección de administración financiera y presupuestaria"/>
    <x v="1"/>
    <x v="1"/>
  </r>
  <r>
    <x v="1"/>
    <d v="2021-04-14T00:00:00"/>
    <x v="1031"/>
    <x v="1"/>
    <s v="Consolidación del modelo de Atención Primaria de la Salud a través de la Provisión y Dispensa de Medicamentos Esenciales ¿ Proyectos financiados Organismos Multilaterales Regionales - ARG/15/001 - PNUD"/>
    <s v="ARS"/>
    <n v="35124.080000000002"/>
    <n v="35124.080000000002"/>
    <s v="Consolidación del modelo de Atención Primaria de la Salud a través de la Provisión y Dispensa de Medicamentos Esenciales ¿ Proyectos financiados Organismos Multilaterales Regionales - ARG/15/001 - PNUD"/>
    <x v="28"/>
    <x v="42"/>
    <s v="ACYC - Administración contable y compras"/>
    <x v="24"/>
    <d v="2021-05-26T00:00:00"/>
    <n v="9"/>
    <n v="51"/>
    <s v="Sin OC"/>
    <s v="Sin OC"/>
    <x v="0"/>
    <s v="OK"/>
    <s v="MCAMPETELLIACYC - Administración contable y comprasDRVIHVYT#MS - Dirección de respuesta al vih, its, hepatitis virales y tuberculosis"/>
    <x v="0"/>
    <x v="1"/>
  </r>
  <r>
    <x v="0"/>
    <d v="2021-04-14T00:00:00"/>
    <x v="1032"/>
    <x v="1"/>
    <s v="80-0025-LPU18"/>
    <s v="ARS"/>
    <n v="2689314.6811000002"/>
    <n v="2689314.6811000002"/>
    <s v="80-1125-OC19"/>
    <x v="5"/>
    <x v="8"/>
    <s v="TESORERIA - Tesorería"/>
    <x v="3"/>
    <d v="2021-05-27T00:00:00"/>
    <n v="8"/>
    <n v="51"/>
    <s v="29.0.0.45.0"/>
    <n v="60714337.890000001"/>
    <x v="3"/>
    <s v="OK"/>
    <s v="DCYT#MS-TESORERIATESORERIA - TesoreríaDCYT#MS - Dirección de contabilidad y tesorería"/>
    <x v="1"/>
    <x v="1"/>
  </r>
  <r>
    <x v="0"/>
    <d v="2021-04-14T00:00:00"/>
    <x v="1033"/>
    <x v="1"/>
    <s v="80-0016-LPU18"/>
    <s v="ARS"/>
    <n v="1771200"/>
    <n v="1771200"/>
    <s v="80-1119-OC19"/>
    <x v="63"/>
    <x v="26"/>
    <s v="TESORERIA - Tesorería"/>
    <x v="3"/>
    <d v="2021-05-31T00:00:00"/>
    <n v="4"/>
    <n v="51"/>
    <s v="22.0.0.41.0"/>
    <n v="65600000"/>
    <x v="3"/>
    <s v="OK"/>
    <s v="MWEIMANTESORERIA - TesoreríaDCYT#MS - Dirección de contabilidad y tesorería"/>
    <x v="1"/>
    <x v="1"/>
  </r>
  <r>
    <x v="1"/>
    <d v="2021-04-14T00:00:00"/>
    <x v="1034"/>
    <x v="1"/>
    <s v="Programa de Apoyo al Fortalecimiento de la cobertura pública efectiva de salud y un sistema integrado de provisión de salud de calidad. Proyectos BIRF - ARG/19/014 - PNUD"/>
    <s v="ARS"/>
    <n v="56628"/>
    <n v="56628"/>
    <s v="Programa de Apoyo al Fortalecimiento de la cobertura pública efectiva de salud y un sistema integrado de provisión de salud de calidad. Proyectos BIRF - ARG/19/014 - PNUD"/>
    <x v="42"/>
    <x v="62"/>
    <s v="CUENTASAPAGAR - Cuentas a pagar"/>
    <x v="1"/>
    <d v="2021-04-29T00:00:00"/>
    <n v="36"/>
    <n v="51"/>
    <s v="Sin OC"/>
    <s v="Sin OC"/>
    <x v="1"/>
    <s v="OK"/>
    <s v="JORAVILACUENTASAPAGAR - Cuentas a pagarDAFYP#MS - Dirección de administración financiera y presupuestaria"/>
    <x v="0"/>
    <x v="0"/>
  </r>
  <r>
    <x v="0"/>
    <d v="2021-04-14T00:00:00"/>
    <x v="1035"/>
    <x v="1"/>
    <s v="80-0010-LPU20"/>
    <s v="ARS"/>
    <n v="892237.5"/>
    <n v="892237.5"/>
    <s v="80-1029-OC21"/>
    <x v="2"/>
    <x v="71"/>
    <s v="CRD - Comisión de recepción definitiva"/>
    <x v="16"/>
    <d v="2021-06-03T00:00:00"/>
    <n v="1"/>
    <n v="51"/>
    <s v="29.0.0.46.0"/>
    <n v="892237.5"/>
    <x v="7"/>
    <s v="Ver"/>
    <s v="IMEDINACRD - Comisión de recepción definitivaSGA#MS - Secretaría de gestión administrativa"/>
    <x v="0"/>
    <x v="1"/>
  </r>
  <r>
    <x v="2"/>
    <d v="2021-04-15T00:00:00"/>
    <x v="1036"/>
    <x v="3"/>
    <s v="Legítimo Abono"/>
    <s v="ARS"/>
    <n v="500000"/>
    <n v="500000"/>
    <s v="Legitimo Abono"/>
    <x v="75"/>
    <x v="2"/>
    <s v="PVD - Pvd dirección de sumarios"/>
    <x v="2"/>
    <d v="2021-05-27T00:00:00"/>
    <n v="8"/>
    <n v="50"/>
    <s v="Sin OC"/>
    <s v="Sin OC"/>
    <x v="0"/>
    <s v="OK"/>
    <s v="SSOARESPVD - Pvd dirección de sumariosDIRAYS#MS - Dirección de integridad, responsabilidad administrativa y sumarios"/>
    <x v="0"/>
    <x v="1"/>
  </r>
  <r>
    <x v="2"/>
    <d v="2021-04-15T00:00:00"/>
    <x v="1037"/>
    <x v="3"/>
    <s v="Legítimo Abono"/>
    <s v="ARS"/>
    <n v="22463.89"/>
    <n v="22463.89"/>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38"/>
    <x v="3"/>
    <s v="Legítimo Abono"/>
    <s v="ARS"/>
    <n v="50189.59"/>
    <n v="50189.59"/>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39"/>
    <x v="3"/>
    <s v="Legítimo Abono"/>
    <s v="ARS"/>
    <n v="605"/>
    <n v="605"/>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40"/>
    <x v="3"/>
    <s v="Legítimo Abono"/>
    <s v="ARS"/>
    <n v="101497.85"/>
    <n v="101497.85"/>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41"/>
    <x v="3"/>
    <s v="Legítimo Abono"/>
    <s v="ARS"/>
    <n v="3738.9"/>
    <n v="3738.9"/>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42"/>
    <x v="3"/>
    <s v="Legítimo Abono"/>
    <s v="ARS"/>
    <n v="89909.9"/>
    <n v="89909.9"/>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43"/>
    <x v="3"/>
    <s v="Legítimo Abono"/>
    <s v="ARS"/>
    <n v="22463.89"/>
    <n v="22463.89"/>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44"/>
    <x v="3"/>
    <s v="Legítimo Abono"/>
    <s v="ARS"/>
    <n v="6954.74"/>
    <n v="6954.74"/>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45"/>
    <x v="3"/>
    <s v="Legítimo Abono"/>
    <s v="ARS"/>
    <n v="5436.69"/>
    <n v="5436.69"/>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2"/>
    <d v="2021-04-15T00:00:00"/>
    <x v="1046"/>
    <x v="3"/>
    <s v="Legítimo Abono"/>
    <s v="ARS"/>
    <n v="9690.09"/>
    <n v="9690.09"/>
    <s v="Legitimo Abono"/>
    <x v="102"/>
    <x v="69"/>
    <s v="MESA_DE_ENTRADAS_Y_NOTIFICACIONES - Departamento de mesa de entradas y notificaciones"/>
    <x v="9"/>
    <d v="2021-04-26T00:00:00"/>
    <n v="39"/>
    <n v="50"/>
    <s v="Sin OC"/>
    <s v="Sin OC"/>
    <x v="5"/>
    <s v="OK"/>
    <s v="TAD_DD_MESAMESA_DE_ENTRADAS_Y_NOTIFICACIONES - Departamento de mesa de entradas y notificacionesDD#MS - Dirección de despacho"/>
    <x v="0"/>
    <x v="0"/>
  </r>
  <r>
    <x v="1"/>
    <d v="2021-04-15T00:00:00"/>
    <x v="1047"/>
    <x v="1"/>
    <s v="Programa de Apoyo al Fortalecimiento de la cobertura pública efectiva de salud y un sistema integrado de provisión de salud de calidad. Proyectos BIRF - ARG/19/014 - PNUD"/>
    <s v="ARS"/>
    <n v="44510.55"/>
    <n v="44510.55"/>
    <s v="Programa de Apoyo al Fortalecimiento de la cobertura pública efectiva de salud y un sistema integrado de provisión de salud de calidad. Proyectos BIRF - ARG/19/014 - PNUD"/>
    <x v="46"/>
    <x v="1"/>
    <s v="ARCHIVO - Archivo"/>
    <x v="1"/>
    <d v="2021-04-26T00:00:00"/>
    <n v="39"/>
    <n v="50"/>
    <s v="Sin OC"/>
    <s v="Sin OC"/>
    <x v="1"/>
    <s v="OK"/>
    <s v="DAFYP#MS-ARCHIVOARCHIVO - ArchivoDAFYP#MS - Dirección de administración financiera y presupuestaria"/>
    <x v="1"/>
    <x v="0"/>
  </r>
  <r>
    <x v="0"/>
    <d v="2021-04-16T00:00:00"/>
    <x v="1048"/>
    <x v="1"/>
    <s v="80-10-LPU20"/>
    <s v="ARS"/>
    <n v="72165.600000000006"/>
    <n v="72165.600000000006"/>
    <s v="80-1023-OC21"/>
    <x v="1"/>
    <x v="26"/>
    <s v="TESORERIA - Tesorería"/>
    <x v="3"/>
    <d v="2021-05-18T00:00:00"/>
    <n v="17"/>
    <n v="49"/>
    <s v="Sin dato"/>
    <n v="472222.1"/>
    <x v="3"/>
    <s v="OK"/>
    <s v="MWEIMANTESORERIA - TesoreríaDCYT#MS - Dirección de contabilidad y tesorería"/>
    <x v="1"/>
    <x v="1"/>
  </r>
  <r>
    <x v="0"/>
    <d v="2021-04-16T00:00:00"/>
    <x v="1049"/>
    <x v="1"/>
    <s v="80-0024-CDI20"/>
    <s v="ARS"/>
    <n v="43260"/>
    <n v="43260"/>
    <s v="80-1111-OC20"/>
    <x v="60"/>
    <x v="38"/>
    <s v="ADMINISTRACION - Administración"/>
    <x v="21"/>
    <d v="2021-04-19T00:00:00"/>
    <n v="46"/>
    <n v="49"/>
    <s v="17.0.0.43.0"/>
    <n v="2595600"/>
    <x v="0"/>
    <s v="OK"/>
    <s v="LDABATEADMINISTRACION - AdministraciónDNACV#MS - Dirección nacional de abordaje por curso de vida"/>
    <x v="0"/>
    <x v="0"/>
  </r>
  <r>
    <x v="0"/>
    <d v="2021-04-16T00:00:00"/>
    <x v="1050"/>
    <x v="1"/>
    <s v="80-0024-CDI20"/>
    <s v="ARS"/>
    <n v="72100"/>
    <n v="72100"/>
    <s v="80-1111-OC20"/>
    <x v="60"/>
    <x v="38"/>
    <s v="ADMINISTRACION - Administración"/>
    <x v="21"/>
    <d v="2021-04-19T00:00:00"/>
    <n v="46"/>
    <n v="49"/>
    <s v="17.0.0.43.0"/>
    <n v="2595600"/>
    <x v="0"/>
    <s v="OK"/>
    <s v="LDABATEADMINISTRACION - AdministraciónDNACV#MS - Dirección nacional de abordaje por curso de vida"/>
    <x v="0"/>
    <x v="0"/>
  </r>
  <r>
    <x v="2"/>
    <d v="2021-04-16T00:00:00"/>
    <x v="1051"/>
    <x v="3"/>
    <s v="Legítimo Abono"/>
    <s v="ARS"/>
    <n v="12793094.99"/>
    <n v="12793094.99"/>
    <s v="Legitimo Abono"/>
    <x v="22"/>
    <x v="72"/>
    <s v="DEPOSITO_DE_MEDICAMENTOS - Depósito de medicamentos"/>
    <x v="36"/>
    <d v="2021-04-16T00:00:00"/>
    <n v="49"/>
    <n v="49"/>
    <s v="Sin OC"/>
    <s v="Sin OC"/>
    <x v="0"/>
    <s v="OK"/>
    <s v="DNES#MS-DEPOSITO_DE_MEDICAMENTOSDEPOSITO_DE_MEDICAMENTOS - Depósito de medicamentosDNES#MS - Dirección nacional de emergencias sanitarias"/>
    <x v="0"/>
    <x v="0"/>
  </r>
  <r>
    <x v="2"/>
    <d v="2021-04-16T00:00:00"/>
    <x v="1052"/>
    <x v="3"/>
    <s v="Legítimo Abono"/>
    <s v="ARS"/>
    <n v="793.53"/>
    <n v="793.53"/>
    <s v="Legitimo Abono"/>
    <x v="102"/>
    <x v="69"/>
    <s v="MESA_DE_ENTRADAS_Y_NOTIFICACIONES - Departamento de mesa de entradas y notificaciones"/>
    <x v="9"/>
    <d v="2021-04-26T00:00:00"/>
    <n v="39"/>
    <n v="49"/>
    <s v="Sin OC"/>
    <s v="Sin OC"/>
    <x v="5"/>
    <s v="OK"/>
    <s v="TAD_DD_MESAMESA_DE_ENTRADAS_Y_NOTIFICACIONES - Departamento de mesa de entradas y notificacionesDD#MS - Dirección de despacho"/>
    <x v="0"/>
    <x v="0"/>
  </r>
  <r>
    <x v="2"/>
    <d v="2021-04-16T00:00:00"/>
    <x v="1053"/>
    <x v="3"/>
    <s v="Legítimo Abono"/>
    <s v="ARS"/>
    <n v="1400.2"/>
    <n v="1400.2"/>
    <s v="Legitimo Abono"/>
    <x v="102"/>
    <x v="69"/>
    <s v="MESA_DE_ENTRADAS_Y_NOTIFICACIONES - Departamento de mesa de entradas y notificaciones"/>
    <x v="9"/>
    <d v="2021-04-26T00:00:00"/>
    <n v="39"/>
    <n v="49"/>
    <s v="Sin OC"/>
    <s v="Sin OC"/>
    <x v="5"/>
    <s v="OK"/>
    <s v="TAD_DD_MESAMESA_DE_ENTRADAS_Y_NOTIFICACIONES - Departamento de mesa de entradas y notificacionesDD#MS - Dirección de despacho"/>
    <x v="0"/>
    <x v="0"/>
  </r>
  <r>
    <x v="2"/>
    <d v="2021-04-16T00:00:00"/>
    <x v="1054"/>
    <x v="3"/>
    <s v="Legítimo Abono"/>
    <s v="ARS"/>
    <n v="770.73"/>
    <n v="770.73"/>
    <s v="Legitimo Abono"/>
    <x v="102"/>
    <x v="43"/>
    <s v="PVD - Privada"/>
    <x v="25"/>
    <d v="2021-05-14T00:00:00"/>
    <n v="21"/>
    <n v="49"/>
    <s v="Sin OC"/>
    <s v="Sin OC"/>
    <x v="0"/>
    <s v="OK"/>
    <s v="DNSI#MS-PVDPVD - PrivadaDNSI#MS - Dirección nacional de sistemas de información"/>
    <x v="0"/>
    <x v="1"/>
  </r>
  <r>
    <x v="0"/>
    <d v="2021-04-16T00:00:00"/>
    <x v="1055"/>
    <x v="1"/>
    <s v="80-0028-CDI17"/>
    <s v="ARS"/>
    <n v="5087274.93"/>
    <n v="5087274.93"/>
    <s v="80-1198-CON20"/>
    <x v="22"/>
    <x v="29"/>
    <s v="REMEDIAR-ADMIN - Programa remediar - administración"/>
    <x v="14"/>
    <d v="2021-04-16T00:00:00"/>
    <n v="49"/>
    <n v="49"/>
    <s v="29.0.0.5.0"/>
    <n v="689171613"/>
    <x v="0"/>
    <s v="OK"/>
    <s v="DNMYTS#MS-REMEDIAR-ADMINREMEDIAR-ADMIN - Programa remediar - administraciónDNMYTS#MS - Dirección nacional de medicamentos y tecnología sanitaria"/>
    <x v="0"/>
    <x v="0"/>
  </r>
  <r>
    <x v="2"/>
    <d v="2021-04-16T00:00:00"/>
    <x v="1056"/>
    <x v="3"/>
    <s v="Legítimo Abono"/>
    <s v="ARS"/>
    <n v="4089.8"/>
    <n v="4089.8"/>
    <s v="Legitimo Abono"/>
    <x v="102"/>
    <x v="69"/>
    <s v="MESA_DE_ENTRADAS_Y_NOTIFICACIONES - Departamento de mesa de entradas y notificaciones"/>
    <x v="9"/>
    <d v="2021-04-26T00:00:00"/>
    <n v="39"/>
    <n v="49"/>
    <s v="Sin OC"/>
    <s v="Sin OC"/>
    <x v="5"/>
    <s v="OK"/>
    <s v="TAD_DD_MESAMESA_DE_ENTRADAS_Y_NOTIFICACIONES - Departamento de mesa de entradas y notificacionesDD#MS - Dirección de despacho"/>
    <x v="0"/>
    <x v="0"/>
  </r>
  <r>
    <x v="0"/>
    <d v="2021-04-16T00:00:00"/>
    <x v="1057"/>
    <x v="1"/>
    <s v="80-0028-CDI17"/>
    <s v="ARS"/>
    <n v="412955.21"/>
    <n v="412955.21"/>
    <s v="80-1198-CON20"/>
    <x v="22"/>
    <x v="29"/>
    <s v="REMEDIAR-ADMIN - Programa remediar - administración"/>
    <x v="14"/>
    <d v="2021-04-16T00:00:00"/>
    <n v="49"/>
    <n v="49"/>
    <s v="29.0.0.5.0"/>
    <n v="689171613"/>
    <x v="0"/>
    <s v="OK"/>
    <s v="DNMYTS#MS-REMEDIAR-ADMINREMEDIAR-ADMIN - Programa remediar - administraciónDNMYTS#MS - Dirección nacional de medicamentos y tecnología sanitaria"/>
    <x v="0"/>
    <x v="0"/>
  </r>
  <r>
    <x v="2"/>
    <d v="2021-04-16T00:00:00"/>
    <x v="1058"/>
    <x v="3"/>
    <s v="Legítimo Abono"/>
    <s v="ARS"/>
    <n v="5156.2299999999996"/>
    <n v="5156.2299999999996"/>
    <s v="Legitimo Abono"/>
    <x v="102"/>
    <x v="73"/>
    <s v="PVD - Privada"/>
    <x v="37"/>
    <d v="2021-04-28T00:00:00"/>
    <n v="37"/>
    <n v="49"/>
    <s v="Sin OC"/>
    <s v="Sin OC"/>
    <x v="0"/>
    <s v="OK"/>
    <s v="DNIC#MS-PVDPVD - PrivadaDNIC#MS - Dirección nacional de integración de coberturas"/>
    <x v="0"/>
    <x v="0"/>
  </r>
  <r>
    <x v="2"/>
    <d v="2021-04-16T00:00:00"/>
    <x v="1059"/>
    <x v="3"/>
    <s v="Legítimo Abono"/>
    <s v="ARS"/>
    <n v="847.52"/>
    <n v="847.52"/>
    <s v="Legitimo Abono"/>
    <x v="102"/>
    <x v="73"/>
    <s v="PVD - Privada"/>
    <x v="37"/>
    <d v="2021-05-17T00:00:00"/>
    <n v="18"/>
    <n v="49"/>
    <s v="Sin OC"/>
    <s v="Sin OC"/>
    <x v="0"/>
    <s v="OK"/>
    <s v="DNIC#MS-PVDPVD - PrivadaDNIC#MS - Dirección nacional de integración de coberturas"/>
    <x v="0"/>
    <x v="1"/>
  </r>
  <r>
    <x v="2"/>
    <d v="2021-04-16T00:00:00"/>
    <x v="1060"/>
    <x v="3"/>
    <s v="Legítimo Abono"/>
    <s v="ARS"/>
    <n v="1095.3599999999999"/>
    <n v="1095.3599999999999"/>
    <s v="Legitimo Abono"/>
    <x v="102"/>
    <x v="69"/>
    <s v="MESA_DE_ENTRADAS_Y_NOTIFICACIONES - Departamento de mesa de entradas y notificaciones"/>
    <x v="9"/>
    <d v="2021-04-26T00:00:00"/>
    <n v="39"/>
    <n v="49"/>
    <s v="Sin OC"/>
    <s v="Sin OC"/>
    <x v="5"/>
    <s v="OK"/>
    <s v="TAD_DD_MESAMESA_DE_ENTRADAS_Y_NOTIFICACIONES - Departamento de mesa de entradas y notificacionesDD#MS - Dirección de despacho"/>
    <x v="0"/>
    <x v="0"/>
  </r>
  <r>
    <x v="2"/>
    <d v="2021-04-16T00:00:00"/>
    <x v="1061"/>
    <x v="3"/>
    <s v="Legítimo Abono"/>
    <s v="ARS"/>
    <n v="772.59"/>
    <n v="772.59"/>
    <s v="Legitimo Abono"/>
    <x v="102"/>
    <x v="69"/>
    <s v="MESA_DE_ENTRADAS_Y_NOTIFICACIONES - Departamento de mesa de entradas y notificaciones"/>
    <x v="9"/>
    <d v="2021-04-26T00:00:00"/>
    <n v="39"/>
    <n v="49"/>
    <s v="Sin OC"/>
    <s v="Sin OC"/>
    <x v="5"/>
    <s v="OK"/>
    <s v="TAD_DD_MESAMESA_DE_ENTRADAS_Y_NOTIFICACIONES - Departamento de mesa de entradas y notificacionesDD#MS - Dirección de despacho"/>
    <x v="0"/>
    <x v="0"/>
  </r>
  <r>
    <x v="2"/>
    <d v="2021-04-16T00:00:00"/>
    <x v="1062"/>
    <x v="3"/>
    <s v="Legítimo Abono"/>
    <s v="ARS"/>
    <n v="5699.75"/>
    <n v="5699.75"/>
    <s v="Legitimo Abono"/>
    <x v="102"/>
    <x v="74"/>
    <s v="PVD - Privada"/>
    <x v="38"/>
    <d v="2021-04-16T00:00:00"/>
    <n v="49"/>
    <n v="49"/>
    <s v="Sin OC"/>
    <s v="Sin OC"/>
    <x v="0"/>
    <s v="OK"/>
    <s v="DTIYC#MS-PVDPVD - PrivadaDTIYC#MS - Dirección de tecnologías de la información y de las comunicaciones"/>
    <x v="0"/>
    <x v="0"/>
  </r>
  <r>
    <x v="2"/>
    <d v="2021-04-16T00:00:00"/>
    <x v="1063"/>
    <x v="3"/>
    <s v="Legítimo Abono"/>
    <s v="ARS"/>
    <n v="2310.41"/>
    <n v="2310.41"/>
    <s v="Legitimo Abono"/>
    <x v="102"/>
    <x v="74"/>
    <s v="PVD - Privada"/>
    <x v="38"/>
    <d v="2021-04-16T00:00:00"/>
    <n v="49"/>
    <n v="49"/>
    <s v="Sin OC"/>
    <s v="Sin OC"/>
    <x v="0"/>
    <s v="OK"/>
    <s v="DTIYC#MS-PVDPVD - PrivadaDTIYC#MS - Dirección de tecnologías de la información y de las comunicaciones"/>
    <x v="0"/>
    <x v="0"/>
  </r>
  <r>
    <x v="2"/>
    <d v="2021-04-16T00:00:00"/>
    <x v="1064"/>
    <x v="3"/>
    <s v="Legítimo Abono"/>
    <s v="ARS"/>
    <n v="768.66"/>
    <n v="768.66"/>
    <s v="Legitimo Abono"/>
    <x v="102"/>
    <x v="75"/>
    <s v="EE_GESTION_ADMINISTRATIVA - Administración dtiyc"/>
    <x v="38"/>
    <d v="2021-04-16T00:00:00"/>
    <n v="49"/>
    <n v="49"/>
    <s v="Sin OC"/>
    <s v="Sin OC"/>
    <x v="0"/>
    <s v="OK"/>
    <s v="DTIYC#MS-EE_GESTION_ADMINISTRATIVAEE_GESTION_ADMINISTRATIVA - Administración dtiycDTIYC#MS - Dirección de tecnologías de la información y de las comunicaciones"/>
    <x v="0"/>
    <x v="0"/>
  </r>
  <r>
    <x v="0"/>
    <d v="2021-04-16T00:00:00"/>
    <x v="1065"/>
    <x v="1"/>
    <s v="80-0059-CDI18"/>
    <s v="ARS"/>
    <n v="52000"/>
    <n v="52000"/>
    <s v="Legitimo abono"/>
    <x v="74"/>
    <x v="5"/>
    <s v="TESORERIA - Tesorería"/>
    <x v="3"/>
    <d v="2021-05-28T00:00:00"/>
    <n v="7"/>
    <n v="49"/>
    <s v="1.0.0.3.0"/>
    <s v="Sin dato"/>
    <x v="3"/>
    <s v="OK"/>
    <s v="LCOURREGESTESORERIA - TesoreríaDCYT#MS - Dirección de contabilidad y tesorería"/>
    <x v="1"/>
    <x v="1"/>
  </r>
  <r>
    <x v="0"/>
    <d v="2021-04-16T00:00:00"/>
    <x v="1066"/>
    <x v="1"/>
    <s v="80-0036-CDI20"/>
    <s v="ARS"/>
    <n v="12065684.4"/>
    <n v="12065684.4"/>
    <s v="80-0001-OCA20"/>
    <x v="101"/>
    <x v="8"/>
    <s v="TESORERIA - Tesorería"/>
    <x v="3"/>
    <d v="2021-05-31T00:00:00"/>
    <n v="4"/>
    <n v="49"/>
    <s v="Sin dato"/>
    <s v="Sin dato"/>
    <x v="3"/>
    <s v="OK"/>
    <s v="DCYT#MS-TESORERIATESORERIA - TesoreríaDCYT#MS - Dirección de contabilidad y tesorería"/>
    <x v="1"/>
    <x v="1"/>
  </r>
  <r>
    <x v="0"/>
    <d v="2021-04-16T00:00:00"/>
    <x v="1067"/>
    <x v="1"/>
    <s v="80-0036-CDI20"/>
    <s v="ARS"/>
    <n v="12065684.4"/>
    <n v="12065684.4"/>
    <s v="80-0001-OCA20"/>
    <x v="101"/>
    <x v="76"/>
    <s v="LIQUIDACION_GASTOS - Liquidación de gastos"/>
    <x v="3"/>
    <d v="2021-06-02T00:00:00"/>
    <n v="2"/>
    <n v="49"/>
    <s v="Sin dato"/>
    <s v="Sin dato"/>
    <x v="2"/>
    <s v="OK"/>
    <s v="MCHERRERALIQUIDACION_GASTOS - Liquidación de gastosDCYT#MS - Dirección de contabilidad y tesorería"/>
    <x v="0"/>
    <x v="1"/>
  </r>
  <r>
    <x v="2"/>
    <d v="2021-04-18T00:00:00"/>
    <x v="1068"/>
    <x v="3"/>
    <s v="Legítimo Abono"/>
    <s v="ARS"/>
    <n v="4507055.45"/>
    <n v="4507055.45"/>
    <s v="Legitimo Abono"/>
    <x v="85"/>
    <x v="69"/>
    <s v="MESA_DE_ENTRADAS_Y_NOTIFICACIONES - Departamento de mesa de entradas y notificaciones"/>
    <x v="9"/>
    <d v="2021-04-26T00:00:00"/>
    <n v="39"/>
    <n v="47"/>
    <s v="Sin OC"/>
    <s v="Sin OC"/>
    <x v="5"/>
    <s v="OK"/>
    <s v="TAD_DD_MESAMESA_DE_ENTRADAS_Y_NOTIFICACIONES - Departamento de mesa de entradas y notificacionesDD#MS - Dirección de despacho"/>
    <x v="0"/>
    <x v="0"/>
  </r>
  <r>
    <x v="2"/>
    <d v="2021-04-18T00:00:00"/>
    <x v="1069"/>
    <x v="3"/>
    <s v="Legítimo Abono"/>
    <s v="ARS"/>
    <n v="1907258.51"/>
    <n v="1907258.51"/>
    <s v="Legitimo Abono"/>
    <x v="85"/>
    <x v="69"/>
    <s v="MESA_DE_ENTRADAS_Y_NOTIFICACIONES - Departamento de mesa de entradas y notificaciones"/>
    <x v="9"/>
    <d v="2021-04-26T00:00:00"/>
    <n v="39"/>
    <n v="47"/>
    <s v="Sin OC"/>
    <s v="Sin OC"/>
    <x v="5"/>
    <s v="OK"/>
    <s v="TAD_DD_MESAMESA_DE_ENTRADAS_Y_NOTIFICACIONES - Departamento de mesa de entradas y notificacionesDD#MS - Dirección de despacho"/>
    <x v="0"/>
    <x v="0"/>
  </r>
  <r>
    <x v="2"/>
    <d v="2021-04-18T00:00:00"/>
    <x v="1070"/>
    <x v="3"/>
    <s v="Legítimo Abono"/>
    <s v="ARS"/>
    <n v="2291159.31"/>
    <n v="2291159.31"/>
    <s v="Legitimo Abono"/>
    <x v="85"/>
    <x v="69"/>
    <s v="MESA_DE_ENTRADAS_Y_NOTIFICACIONES - Departamento de mesa de entradas y notificaciones"/>
    <x v="9"/>
    <d v="2021-04-26T00:00:00"/>
    <n v="39"/>
    <n v="47"/>
    <s v="Sin OC"/>
    <s v="Sin OC"/>
    <x v="5"/>
    <s v="OK"/>
    <s v="TAD_DD_MESAMESA_DE_ENTRADAS_Y_NOTIFICACIONES - Departamento de mesa de entradas y notificacionesDD#MS - Dirección de despacho"/>
    <x v="0"/>
    <x v="0"/>
  </r>
  <r>
    <x v="2"/>
    <d v="2021-04-18T00:00:00"/>
    <x v="1071"/>
    <x v="3"/>
    <s v="Legítimo Abono"/>
    <s v="ARS"/>
    <n v="3228852.21"/>
    <n v="3228852.21"/>
    <s v="Legitimo Abono"/>
    <x v="85"/>
    <x v="69"/>
    <s v="MESA_DE_ENTRADAS_Y_NOTIFICACIONES - Departamento de mesa de entradas y notificaciones"/>
    <x v="9"/>
    <d v="2021-04-26T00:00:00"/>
    <n v="39"/>
    <n v="47"/>
    <s v="Sin OC"/>
    <s v="Sin OC"/>
    <x v="5"/>
    <s v="OK"/>
    <s v="TAD_DD_MESAMESA_DE_ENTRADAS_Y_NOTIFICACIONES - Departamento de mesa de entradas y notificacionesDD#MS - Dirección de despacho"/>
    <x v="0"/>
    <x v="0"/>
  </r>
  <r>
    <x v="2"/>
    <d v="2021-04-18T00:00:00"/>
    <x v="1072"/>
    <x v="3"/>
    <s v="Legítimo Abono"/>
    <s v="ARS"/>
    <n v="5070374"/>
    <n v="5070374"/>
    <s v="Legitimo Abono"/>
    <x v="85"/>
    <x v="69"/>
    <s v="MESA_DE_ENTRADAS_Y_NOTIFICACIONES - Departamento de mesa de entradas y notificaciones"/>
    <x v="9"/>
    <d v="2021-04-26T00:00:00"/>
    <n v="39"/>
    <n v="47"/>
    <s v="Sin OC"/>
    <s v="Sin OC"/>
    <x v="5"/>
    <s v="OK"/>
    <s v="TAD_DD_MESAMESA_DE_ENTRADAS_Y_NOTIFICACIONES - Departamento de mesa de entradas y notificacionesDD#MS - Dirección de despacho"/>
    <x v="0"/>
    <x v="0"/>
  </r>
  <r>
    <x v="2"/>
    <d v="2021-04-18T00:00:00"/>
    <x v="1073"/>
    <x v="3"/>
    <s v="Legítimo Abono"/>
    <s v="ARS"/>
    <n v="2145639"/>
    <n v="2145639"/>
    <s v="Legitimo Abono"/>
    <x v="85"/>
    <x v="69"/>
    <s v="MESA_DE_ENTRADAS_Y_NOTIFICACIONES - Departamento de mesa de entradas y notificaciones"/>
    <x v="9"/>
    <d v="2021-04-26T00:00:00"/>
    <n v="39"/>
    <n v="47"/>
    <s v="Sin OC"/>
    <s v="Sin OC"/>
    <x v="5"/>
    <s v="OK"/>
    <s v="TAD_DD_MESAMESA_DE_ENTRADAS_Y_NOTIFICACIONES - Departamento de mesa de entradas y notificacionesDD#MS - Dirección de despacho"/>
    <x v="0"/>
    <x v="0"/>
  </r>
  <r>
    <x v="2"/>
    <d v="2021-04-18T00:00:00"/>
    <x v="1074"/>
    <x v="3"/>
    <s v="Legítimo Abono"/>
    <s v="ARS"/>
    <n v="2577522"/>
    <n v="2577522"/>
    <s v="Legitimo Abono"/>
    <x v="85"/>
    <x v="69"/>
    <s v="MESA_DE_ENTRADAS_Y_NOTIFICACIONES - Departamento de mesa de entradas y notificaciones"/>
    <x v="9"/>
    <d v="2021-04-26T00:00:00"/>
    <n v="39"/>
    <n v="47"/>
    <s v="Sin OC"/>
    <s v="Sin OC"/>
    <x v="5"/>
    <s v="OK"/>
    <s v="TAD_DD_MESAMESA_DE_ENTRADAS_Y_NOTIFICACIONES - Departamento de mesa de entradas y notificacionesDD#MS - Dirección de despacho"/>
    <x v="0"/>
    <x v="0"/>
  </r>
  <r>
    <x v="2"/>
    <d v="2021-04-18T00:00:00"/>
    <x v="1075"/>
    <x v="3"/>
    <s v="Legítimo Abono"/>
    <s v="ARS"/>
    <n v="4086465"/>
    <n v="4086465"/>
    <s v="Legitimo Abono"/>
    <x v="85"/>
    <x v="69"/>
    <s v="MESA_DE_ENTRADAS_Y_NOTIFICACIONES - Departamento de mesa de entradas y notificaciones"/>
    <x v="9"/>
    <d v="2021-04-26T00:00:00"/>
    <n v="39"/>
    <n v="47"/>
    <s v="Sin OC"/>
    <s v="Sin OC"/>
    <x v="5"/>
    <s v="OK"/>
    <s v="TAD_DD_MESAMESA_DE_ENTRADAS_Y_NOTIFICACIONES - Departamento de mesa de entradas y notificacionesDD#MS - Dirección de despacho"/>
    <x v="0"/>
    <x v="0"/>
  </r>
  <r>
    <x v="0"/>
    <d v="2021-04-19T00:00:00"/>
    <x v="1076"/>
    <x v="1"/>
    <s v="80-0001-LPU19"/>
    <s v="ARS"/>
    <n v="4845346.3099999996"/>
    <n v="4845346.3099999996"/>
    <s v="80-1149-OC19"/>
    <x v="3"/>
    <x v="32"/>
    <s v="ADMINISTRACION - Administracion"/>
    <x v="17"/>
    <d v="2021-04-28T00:00:00"/>
    <n v="37"/>
    <n v="46"/>
    <s v="20.0.0.43.0"/>
    <n v="152754737"/>
    <x v="0"/>
    <s v="OK"/>
    <s v="MMORANDOADMINISTRACION - AdministracionDCEI#MS - Dirección de control de enfermedades inmunoprevenibles"/>
    <x v="0"/>
    <x v="0"/>
  </r>
  <r>
    <x v="0"/>
    <d v="2021-04-19T00:00:00"/>
    <x v="1077"/>
    <x v="1"/>
    <s v="80-0001-LPU19"/>
    <s v="ARS"/>
    <n v="1860954.81"/>
    <n v="1860954.81"/>
    <s v="80-1149-OC19"/>
    <x v="3"/>
    <x v="46"/>
    <s v="PVD - Privada"/>
    <x v="28"/>
    <d v="2021-04-28T00:00:00"/>
    <n v="37"/>
    <n v="46"/>
    <s v="20.0.0.43.0"/>
    <n v="152754737"/>
    <x v="0"/>
    <s v="OK"/>
    <s v="METOMMASINOPVD - PrivadaDNCET#MS - Dirección nacional de control de enfermedades transmisibles"/>
    <x v="0"/>
    <x v="0"/>
  </r>
  <r>
    <x v="0"/>
    <d v="2021-04-19T00:00:00"/>
    <x v="1078"/>
    <x v="1"/>
    <s v="80-0001-LPU19"/>
    <s v="ARS"/>
    <n v="1651100"/>
    <n v="1651100"/>
    <s v="80-1149-OC19"/>
    <x v="3"/>
    <x v="32"/>
    <s v="ADMINISTRACION - Administracion"/>
    <x v="17"/>
    <d v="2021-04-28T00:00:00"/>
    <n v="37"/>
    <n v="46"/>
    <s v="20.0.0.43.0"/>
    <n v="152754737"/>
    <x v="0"/>
    <s v="OK"/>
    <s v="MMORANDOADMINISTRACION - AdministracionDCEI#MS - Dirección de control de enfermedades inmunoprevenibles"/>
    <x v="0"/>
    <x v="0"/>
  </r>
  <r>
    <x v="0"/>
    <d v="2021-04-19T00:00:00"/>
    <x v="1079"/>
    <x v="1"/>
    <s v="80-0001-LPU19"/>
    <s v="ARS"/>
    <n v="1518752.6"/>
    <n v="1518752.6"/>
    <s v="80-1149-OC19"/>
    <x v="3"/>
    <x v="32"/>
    <s v="ADMINISTRACION - Administracion"/>
    <x v="17"/>
    <d v="2021-04-28T00:00:00"/>
    <n v="37"/>
    <n v="46"/>
    <s v="20.0.0.43.0"/>
    <n v="152754737"/>
    <x v="0"/>
    <s v="OK"/>
    <s v="MMORANDOADMINISTRACION - AdministracionDCEI#MS - Dirección de control de enfermedades inmunoprevenibles"/>
    <x v="0"/>
    <x v="0"/>
  </r>
  <r>
    <x v="0"/>
    <d v="2021-04-19T00:00:00"/>
    <x v="1080"/>
    <x v="1"/>
    <s v="80-0001-LPU19"/>
    <s v="ARS"/>
    <n v="9690692.6400000006"/>
    <n v="9690692.6400000006"/>
    <s v="80-1149-OC19"/>
    <x v="3"/>
    <x v="32"/>
    <s v="ADMINISTRACION - Administracion"/>
    <x v="17"/>
    <d v="2021-04-28T00:00:00"/>
    <n v="37"/>
    <n v="46"/>
    <s v="20.0.0.43.0"/>
    <n v="152754737"/>
    <x v="0"/>
    <s v="OK"/>
    <s v="MMORANDOADMINISTRACION - AdministracionDCEI#MS - Dirección de control de enfermedades inmunoprevenibles"/>
    <x v="0"/>
    <x v="0"/>
  </r>
  <r>
    <x v="0"/>
    <d v="2021-04-19T00:00:00"/>
    <x v="1081"/>
    <x v="1"/>
    <s v="80-0001-LPU19"/>
    <s v="ARS"/>
    <n v="99647.72"/>
    <n v="99647.72"/>
    <s v="80-1149-OC19"/>
    <x v="3"/>
    <x v="32"/>
    <s v="ADMINISTRACION - Administracion"/>
    <x v="17"/>
    <d v="2021-04-28T00:00:00"/>
    <n v="37"/>
    <n v="46"/>
    <s v="20.0.0.43.0"/>
    <n v="152754737"/>
    <x v="0"/>
    <s v="OK"/>
    <s v="MMORANDOADMINISTRACION - AdministracionDCEI#MS - Dirección de control de enfermedades inmunoprevenibles"/>
    <x v="0"/>
    <x v="0"/>
  </r>
  <r>
    <x v="0"/>
    <d v="2021-04-19T00:00:00"/>
    <x v="1082"/>
    <x v="1"/>
    <s v="80-0001-LPU19"/>
    <s v="ARS"/>
    <n v="3657439.5"/>
    <n v="3657439.5"/>
    <s v="80-1149-OC19"/>
    <x v="3"/>
    <x v="32"/>
    <s v="ADMINISTRACION - Administracion"/>
    <x v="17"/>
    <d v="2021-04-28T00:00:00"/>
    <n v="37"/>
    <n v="46"/>
    <s v="20.0.0.43.0"/>
    <n v="152754737"/>
    <x v="0"/>
    <s v="OK"/>
    <s v="MMORANDOADMINISTRACION - AdministracionDCEI#MS - Dirección de control de enfermedades inmunoprevenibles"/>
    <x v="0"/>
    <x v="0"/>
  </r>
  <r>
    <x v="0"/>
    <d v="2021-04-19T00:00:00"/>
    <x v="1083"/>
    <x v="1"/>
    <s v="BID 5032/OC-AR"/>
    <s v="ARS"/>
    <n v="10032741"/>
    <n v="10032741"/>
    <s v="."/>
    <x v="22"/>
    <x v="1"/>
    <s v="ARCHIVO - Archivo"/>
    <x v="1"/>
    <d v="2021-05-07T00:00:00"/>
    <n v="28"/>
    <n v="46"/>
    <s v="Sin dato"/>
    <s v="Sin dato"/>
    <x v="1"/>
    <s v="OK"/>
    <s v="DAFYP#MS-ARCHIVOARCHIVO - ArchivoDAFYP#MS - Dirección de administración financiera y presupuestaria"/>
    <x v="1"/>
    <x v="1"/>
  </r>
  <r>
    <x v="0"/>
    <d v="2021-04-19T00:00:00"/>
    <x v="1084"/>
    <x v="1"/>
    <s v="BID 5032/OC-AR"/>
    <s v="ARS"/>
    <n v="10032741"/>
    <n v="10032741"/>
    <s v="."/>
    <x v="22"/>
    <x v="1"/>
    <s v="ARCHIVO - Archivo"/>
    <x v="1"/>
    <d v="2021-05-07T00:00:00"/>
    <n v="28"/>
    <n v="46"/>
    <s v="Sin dato"/>
    <s v="Sin dato"/>
    <x v="1"/>
    <s v="OK"/>
    <s v="DAFYP#MS-ARCHIVOARCHIVO - ArchivoDAFYP#MS - Dirección de administración financiera y presupuestaria"/>
    <x v="1"/>
    <x v="1"/>
  </r>
  <r>
    <x v="2"/>
    <d v="2021-04-19T00:00:00"/>
    <x v="1085"/>
    <x v="3"/>
    <s v="Legítimo Abono"/>
    <s v="ARS"/>
    <n v="42738"/>
    <n v="42738"/>
    <s v="Legitimo Abono"/>
    <x v="15"/>
    <x v="5"/>
    <s v="TESORERIA - Tesorería"/>
    <x v="3"/>
    <d v="2021-05-19T00:00:00"/>
    <n v="16"/>
    <n v="46"/>
    <s v="Sin OC"/>
    <s v="Sin OC"/>
    <x v="3"/>
    <s v="OK"/>
    <s v="LCOURREGESTESORERIA - TesoreríaDCYT#MS - Dirección de contabilidad y tesorería"/>
    <x v="1"/>
    <x v="1"/>
  </r>
  <r>
    <x v="2"/>
    <d v="2021-04-19T00:00:00"/>
    <x v="1086"/>
    <x v="3"/>
    <s v="Legítimo Abono"/>
    <s v="ARS"/>
    <n v="42738"/>
    <n v="42738"/>
    <s v="Legitimo Abono"/>
    <x v="15"/>
    <x v="5"/>
    <s v="TESORERIA - Tesorería"/>
    <x v="3"/>
    <d v="2021-05-19T00:00:00"/>
    <n v="16"/>
    <n v="46"/>
    <s v="Sin OC"/>
    <s v="Sin OC"/>
    <x v="3"/>
    <s v="OK"/>
    <s v="LCOURREGESTESORERIA - TesoreríaDCYT#MS - Dirección de contabilidad y tesorería"/>
    <x v="1"/>
    <x v="1"/>
  </r>
  <r>
    <x v="0"/>
    <d v="2021-04-19T00:00:00"/>
    <x v="1087"/>
    <x v="1"/>
    <s v="80-0001-LPU19"/>
    <s v="ARS"/>
    <n v="1208228.6000000001"/>
    <n v="1208228.6000000001"/>
    <s v="80-1149-OC19"/>
    <x v="3"/>
    <x v="32"/>
    <s v="ADMINISTRACION - Administracion"/>
    <x v="17"/>
    <d v="2021-04-28T00:00:00"/>
    <n v="37"/>
    <n v="46"/>
    <s v="20.0.0.43.0"/>
    <n v="152754737"/>
    <x v="0"/>
    <s v="OK"/>
    <s v="MMORANDOADMINISTRACION - AdministracionDCEI#MS - Dirección de control de enfermedades inmunoprevenibles"/>
    <x v="0"/>
    <x v="0"/>
  </r>
  <r>
    <x v="0"/>
    <d v="2021-04-20T00:00:00"/>
    <x v="1088"/>
    <x v="1"/>
    <s v="80-0025-LPU18"/>
    <s v="ARS"/>
    <n v="30390210.800000001"/>
    <n v="30390210.800000001"/>
    <s v="80-1045-OC20"/>
    <x v="8"/>
    <x v="1"/>
    <s v="ARCHIVO - Archivo"/>
    <x v="1"/>
    <d v="2021-05-17T00:00:00"/>
    <n v="18"/>
    <n v="45"/>
    <s v="29.0.0.45.0"/>
    <n v="30390210.800000001"/>
    <x v="1"/>
    <s v="Ver"/>
    <s v="DAFYP#MS-ARCHIVOARCHIVO - ArchivoDAFYP#MS - Dirección de administración financiera y presupuestaria"/>
    <x v="1"/>
    <x v="1"/>
  </r>
  <r>
    <x v="1"/>
    <d v="2021-04-20T00:00:00"/>
    <x v="1089"/>
    <x v="1"/>
    <s v="Consolidación del modelo de Atención Primaria de la Salud a través de la Provisión y Dispensa de Medicamentos Esenciales ¿ Proyectos financiados Organismos Multilaterales Regionales - ARG/15/001 - PNUD"/>
    <s v="ARS"/>
    <n v="902026.25"/>
    <n v="902026.25"/>
    <s v="Consolidación del modelo de Atención Primaria de la Salud a través de la Provisión y Dispensa de Medicamentos Esenciales ¿ Proyectos financiados Organismos Multilaterales Regionales - ARG/15/001 - PNUD"/>
    <x v="98"/>
    <x v="53"/>
    <s v="REMEDIAR-ADMIN - Programa remediar - administración"/>
    <x v="14"/>
    <d v="2021-05-05T00:00:00"/>
    <n v="30"/>
    <n v="45"/>
    <s v="Sin OC"/>
    <s v="Sin OC"/>
    <x v="0"/>
    <s v="OK"/>
    <s v="LMOCAMPOREMEDIAR-ADMIN - Programa remediar - administraciónDNMYTS#MS - Dirección nacional de medicamentos y tecnología sanitaria"/>
    <x v="0"/>
    <x v="0"/>
  </r>
  <r>
    <x v="0"/>
    <d v="2021-04-20T00:00:00"/>
    <x v="1090"/>
    <x v="1"/>
    <s v="80-0016-LPU18"/>
    <s v="ARS"/>
    <n v="1041000"/>
    <n v="1041000"/>
    <s v="80-1119-OC19"/>
    <x v="63"/>
    <x v="26"/>
    <s v="TESORERIA - Tesorería"/>
    <x v="3"/>
    <d v="2021-05-31T00:00:00"/>
    <n v="4"/>
    <n v="45"/>
    <s v="22.0.0.41.0"/>
    <n v="65600000"/>
    <x v="3"/>
    <s v="OK"/>
    <s v="MWEIMANTESORERIA - TesoreríaDCYT#MS - Dirección de contabilidad y tesorería"/>
    <x v="1"/>
    <x v="1"/>
  </r>
  <r>
    <x v="0"/>
    <d v="2021-04-20T00:00:00"/>
    <x v="1091"/>
    <x v="1"/>
    <s v="80-0016-LPU18"/>
    <s v="ARS"/>
    <n v="118800"/>
    <n v="118800"/>
    <s v="80-1119-OC19"/>
    <x v="63"/>
    <x v="26"/>
    <s v="TESORERIA - Tesorería"/>
    <x v="3"/>
    <d v="2021-05-31T00:00:00"/>
    <n v="4"/>
    <n v="45"/>
    <s v="22.0.0.41.0"/>
    <n v="65600000"/>
    <x v="3"/>
    <s v="OK"/>
    <s v="MWEIMANTESORERIA - TesoreríaDCYT#MS - Dirección de contabilidad y tesorería"/>
    <x v="1"/>
    <x v="1"/>
  </r>
  <r>
    <x v="1"/>
    <d v="2021-04-20T00:00:00"/>
    <x v="1092"/>
    <x v="1"/>
    <s v="Apoyo al Plan Nacional de Prevención y Reducción del Embarazo No Intencional en la Adolescencia - ARG/17/001 - PNUD"/>
    <s v="ARS"/>
    <n v="23794.62"/>
    <n v="23794.62"/>
    <s v="Apoyo al Plan Nacional de Prevención y Reducción del Embarazo No Intencional en la Adolescencia - ARG/17/001 - PNUD"/>
    <x v="103"/>
    <x v="77"/>
    <s v="CUENTASAPAGAR - Cuentas a pagar"/>
    <x v="1"/>
    <d v="2021-06-02T00:00:00"/>
    <n v="2"/>
    <n v="45"/>
    <s v="Sin OC"/>
    <s v="Sin OC"/>
    <x v="1"/>
    <s v="OK"/>
    <s v="VLAPIGNACUENTASAPAGAR - Cuentas a pagarDAFYP#MS - Dirección de administración financiera y presupuestaria"/>
    <x v="0"/>
    <x v="1"/>
  </r>
  <r>
    <x v="0"/>
    <d v="2021-04-20T00:00:00"/>
    <x v="1093"/>
    <x v="1"/>
    <s v="80-0005-LPU18"/>
    <s v="ARS"/>
    <n v="576492.75"/>
    <n v="576492.75"/>
    <s v="80-1037-OC19"/>
    <x v="20"/>
    <x v="56"/>
    <s v="DESPACHO - Despacho"/>
    <x v="30"/>
    <d v="2021-06-03T00:00:00"/>
    <n v="1"/>
    <n v="45"/>
    <s v="21.0.0.2.0"/>
    <n v="6917913"/>
    <x v="0"/>
    <s v="OK"/>
    <s v="FTODARODESPACHO - DespachoDNHFYSF#MS - Dirección nacional de habilitación, fiscalización y sanidad de fronteras"/>
    <x v="0"/>
    <x v="1"/>
  </r>
  <r>
    <x v="2"/>
    <d v="2021-04-20T00:00:00"/>
    <x v="1094"/>
    <x v="3"/>
    <s v="Legítimo Abono"/>
    <s v="ARS"/>
    <n v="19412.59"/>
    <n v="19412.59"/>
    <s v="Legitimo Abono"/>
    <x v="11"/>
    <x v="5"/>
    <s v="TESORERIA - Tesorería"/>
    <x v="3"/>
    <d v="2021-05-31T00:00:00"/>
    <n v="4"/>
    <n v="45"/>
    <s v="Sin OC"/>
    <s v="Sin OC"/>
    <x v="3"/>
    <s v="OK"/>
    <s v="LCOURREGESTESORERIA - TesoreríaDCYT#MS - Dirección de contabilidad y tesorería"/>
    <x v="1"/>
    <x v="1"/>
  </r>
  <r>
    <x v="2"/>
    <d v="2021-04-21T00:00:00"/>
    <x v="1095"/>
    <x v="3"/>
    <s v="Legítimo Abono"/>
    <s v="ARS"/>
    <n v="22824.87"/>
    <n v="22824.87"/>
    <s v="Legitimo Abono"/>
    <x v="102"/>
    <x v="74"/>
    <s v="PVD - Privada"/>
    <x v="38"/>
    <d v="2021-05-14T00:00:00"/>
    <n v="21"/>
    <n v="44"/>
    <s v="Sin OC"/>
    <s v="Sin OC"/>
    <x v="0"/>
    <s v="OK"/>
    <s v="DTIYC#MS-PVDPVD - PrivadaDTIYC#MS - Dirección de tecnologías de la información y de las comunicaciones"/>
    <x v="0"/>
    <x v="1"/>
  </r>
  <r>
    <x v="2"/>
    <d v="2021-04-21T00:00:00"/>
    <x v="1096"/>
    <x v="3"/>
    <s v="Legítimo Abono"/>
    <s v="ARS"/>
    <n v="25540.52"/>
    <n v="25540.52"/>
    <s v="Legitimo Abono"/>
    <x v="102"/>
    <x v="75"/>
    <s v="EE_GESTION_ADMINISTRATIVA - Administración dtiyc"/>
    <x v="38"/>
    <d v="2021-05-19T00:00:00"/>
    <n v="16"/>
    <n v="44"/>
    <s v="Sin OC"/>
    <s v="Sin OC"/>
    <x v="0"/>
    <s v="OK"/>
    <s v="DTIYC#MS-EE_GESTION_ADMINISTRATIVAEE_GESTION_ADMINISTRATIVA - Administración dtiycDTIYC#MS - Dirección de tecnologías de la información y de las comunicaciones"/>
    <x v="0"/>
    <x v="1"/>
  </r>
  <r>
    <x v="2"/>
    <d v="2021-04-21T00:00:00"/>
    <x v="1097"/>
    <x v="3"/>
    <s v="Legítimo Abono"/>
    <s v="ARS"/>
    <n v="79999"/>
    <n v="79999"/>
    <s v="Legitimo Abono"/>
    <x v="102"/>
    <x v="75"/>
    <s v="EE_GESTION_ADMINISTRATIVA - Administración dtiyc"/>
    <x v="38"/>
    <d v="2021-05-19T00:00:00"/>
    <n v="16"/>
    <n v="44"/>
    <s v="Sin OC"/>
    <s v="Sin OC"/>
    <x v="0"/>
    <s v="OK"/>
    <s v="DTIYC#MS-EE_GESTION_ADMINISTRATIVAEE_GESTION_ADMINISTRATIVA - Administración dtiycDTIYC#MS - Dirección de tecnologías de la información y de las comunicaciones"/>
    <x v="0"/>
    <x v="1"/>
  </r>
  <r>
    <x v="2"/>
    <d v="2021-04-21T00:00:00"/>
    <x v="1098"/>
    <x v="3"/>
    <s v="Legítimo Abono"/>
    <s v="ARS"/>
    <n v="38149.94"/>
    <n v="38149.94"/>
    <s v="Legitimo Abono"/>
    <x v="102"/>
    <x v="74"/>
    <s v="PVD - Privada"/>
    <x v="38"/>
    <d v="2021-05-14T00:00:00"/>
    <n v="21"/>
    <n v="44"/>
    <s v="Sin OC"/>
    <s v="Sin OC"/>
    <x v="0"/>
    <s v="OK"/>
    <s v="DTIYC#MS-PVDPVD - PrivadaDTIYC#MS - Dirección de tecnologías de la información y de las comunicaciones"/>
    <x v="0"/>
    <x v="1"/>
  </r>
  <r>
    <x v="0"/>
    <d v="2021-04-21T00:00:00"/>
    <x v="1099"/>
    <x v="5"/>
    <s v="80-0001-LPU19"/>
    <s v="ARS"/>
    <n v="802071.76"/>
    <n v="802071.76"/>
    <s v="80-1149-OC19"/>
    <x v="3"/>
    <x v="32"/>
    <s v="ADMINISTRACION - Administracion"/>
    <x v="17"/>
    <d v="2021-04-28T00:00:00"/>
    <n v="37"/>
    <n v="44"/>
    <s v="20.0.0.43.0"/>
    <n v="152754737"/>
    <x v="0"/>
    <s v="OK"/>
    <s v="MMORANDOADMINISTRACION - AdministracionDCEI#MS - Dirección de control de enfermedades inmunoprevenibles"/>
    <x v="0"/>
    <x v="0"/>
  </r>
  <r>
    <x v="2"/>
    <d v="2021-04-21T00:00:00"/>
    <x v="1100"/>
    <x v="3"/>
    <s v="Legítimo Abono"/>
    <s v="ARS"/>
    <n v="46.97"/>
    <n v="46.97"/>
    <s v="Legitimo Abono"/>
    <x v="102"/>
    <x v="78"/>
    <s v="PVD - Privada - dirección general de administración"/>
    <x v="6"/>
    <d v="2021-04-22T00:00:00"/>
    <n v="43"/>
    <n v="44"/>
    <s v="Sin OC"/>
    <s v="Sin OC"/>
    <x v="4"/>
    <s v="OK"/>
    <s v="DGA#MS-PVDPVD - Privada - dirección general de administraciónDGA#MS - Dirección general de administración"/>
    <x v="0"/>
    <x v="0"/>
  </r>
  <r>
    <x v="2"/>
    <d v="2021-04-21T00:00:00"/>
    <x v="1101"/>
    <x v="3"/>
    <s v="Legítimo Abono"/>
    <s v="ARS"/>
    <n v="146512"/>
    <n v="146512"/>
    <s v="Legitimo Abono"/>
    <x v="64"/>
    <x v="79"/>
    <s v="PROFESIONALES_LEGALES - Profesionales asuntos legales"/>
    <x v="11"/>
    <d v="2021-05-18T00:00:00"/>
    <n v="17"/>
    <n v="44"/>
    <s v="Sin OC"/>
    <s v="Sin OC"/>
    <x v="6"/>
    <s v="OK"/>
    <s v="BCODAPROFESIONALES_LEGALES - Profesionales asuntos legalesDAL#MS - Dirección de asuntos legales"/>
    <x v="0"/>
    <x v="1"/>
  </r>
  <r>
    <x v="2"/>
    <d v="2021-04-21T00:00:00"/>
    <x v="1102"/>
    <x v="3"/>
    <s v="Legítimo Abono"/>
    <s v="ARS"/>
    <n v="146512"/>
    <n v="146512"/>
    <s v="Legitimo Abono"/>
    <x v="64"/>
    <x v="79"/>
    <s v="PROFESIONALES_LEGALES - Profesionales asuntos legales"/>
    <x v="11"/>
    <d v="2021-05-31T00:00:00"/>
    <n v="4"/>
    <n v="44"/>
    <s v="Sin OC"/>
    <s v="Sin OC"/>
    <x v="6"/>
    <s v="OK"/>
    <s v="BCODAPROFESIONALES_LEGALES - Profesionales asuntos legalesDAL#MS - Dirección de asuntos legales"/>
    <x v="0"/>
    <x v="1"/>
  </r>
  <r>
    <x v="0"/>
    <d v="2021-04-22T00:00:00"/>
    <x v="1103"/>
    <x v="1"/>
    <s v="80-0010-LPU20"/>
    <s v="ARS"/>
    <n v="15290175.68"/>
    <n v="15290175.68"/>
    <s v="80-1030-OC21"/>
    <x v="9"/>
    <x v="26"/>
    <s v="TESORERIA - Tesorería"/>
    <x v="3"/>
    <d v="2021-05-31T00:00:00"/>
    <n v="4"/>
    <n v="43"/>
    <s v="29.0.0.46.0"/>
    <n v="25476981.120000001"/>
    <x v="3"/>
    <s v="OK"/>
    <s v="MWEIMANTESORERIA - TesoreríaDCYT#MS - Dirección de contabilidad y tesorería"/>
    <x v="1"/>
    <x v="1"/>
  </r>
  <r>
    <x v="2"/>
    <d v="2021-04-22T00:00:00"/>
    <x v="1104"/>
    <x v="3"/>
    <s v="Legítimo Abono"/>
    <s v="ARS"/>
    <n v="5947.81"/>
    <n v="5947.81"/>
    <s v="Legitimo Abono"/>
    <x v="102"/>
    <x v="74"/>
    <s v="PVD - Privada"/>
    <x v="38"/>
    <d v="2021-04-23T00:00:00"/>
    <n v="42"/>
    <n v="43"/>
    <s v="Sin OC"/>
    <s v="Sin OC"/>
    <x v="0"/>
    <s v="OK"/>
    <s v="DTIYC#MS-PVDPVD - PrivadaDTIYC#MS - Dirección de tecnologías de la información y de las comunicaciones"/>
    <x v="0"/>
    <x v="0"/>
  </r>
  <r>
    <x v="2"/>
    <d v="2021-04-22T00:00:00"/>
    <x v="1105"/>
    <x v="3"/>
    <s v="Legítimo Abono"/>
    <s v="ARS"/>
    <n v="2628.84"/>
    <n v="2628.84"/>
    <s v="Legitimo Abono"/>
    <x v="102"/>
    <x v="74"/>
    <s v="PVD - Privada"/>
    <x v="38"/>
    <d v="2021-05-14T00:00:00"/>
    <n v="21"/>
    <n v="43"/>
    <s v="Sin OC"/>
    <s v="Sin OC"/>
    <x v="0"/>
    <s v="OK"/>
    <s v="DTIYC#MS-PVDPVD - PrivadaDTIYC#MS - Dirección de tecnologías de la información y de las comunicaciones"/>
    <x v="0"/>
    <x v="1"/>
  </r>
  <r>
    <x v="2"/>
    <d v="2021-04-22T00:00:00"/>
    <x v="1106"/>
    <x v="3"/>
    <s v="Legítimo Abono"/>
    <s v="ARS"/>
    <n v="36120.44"/>
    <n v="36120.44"/>
    <s v="Legitimo Abono"/>
    <x v="102"/>
    <x v="8"/>
    <s v="TESORERIA - Tesorería"/>
    <x v="3"/>
    <d v="2021-06-03T00:00:00"/>
    <n v="1"/>
    <n v="43"/>
    <s v="Sin OC"/>
    <s v="Sin OC"/>
    <x v="3"/>
    <s v="OK"/>
    <s v="DCYT#MS-TESORERIATESORERIA - TesoreríaDCYT#MS - Dirección de contabilidad y tesorería"/>
    <x v="1"/>
    <x v="1"/>
  </r>
  <r>
    <x v="2"/>
    <d v="2021-04-22T00:00:00"/>
    <x v="1107"/>
    <x v="3"/>
    <s v="Legítimo Abono"/>
    <s v="ARS"/>
    <n v="288428.73"/>
    <n v="288428.73"/>
    <s v="Legitimo Abono"/>
    <x v="102"/>
    <x v="80"/>
    <s v="PVD - Privada"/>
    <x v="28"/>
    <d v="2021-05-28T00:00:00"/>
    <n v="7"/>
    <n v="43"/>
    <s v="Sin OC"/>
    <s v="Sin OC"/>
    <x v="0"/>
    <s v="OK"/>
    <s v="DNCET#MS-PVDPVD - PrivadaDNCET#MS - Dirección nacional de control de enfermedades transmisibles"/>
    <x v="0"/>
    <x v="1"/>
  </r>
  <r>
    <x v="2"/>
    <d v="2021-04-22T00:00:00"/>
    <x v="1108"/>
    <x v="3"/>
    <s v="Legítimo Abono"/>
    <s v="ARS"/>
    <n v="4722.3599999999997"/>
    <n v="4722.3599999999997"/>
    <s v="Legitimo Abono"/>
    <x v="102"/>
    <x v="81"/>
    <s v="TESORERIA - Tesorería"/>
    <x v="39"/>
    <d v="2021-06-03T00:00:00"/>
    <n v="1"/>
    <n v="43"/>
    <s v="Sin OC"/>
    <s v="Sin OC"/>
    <x v="0"/>
    <s v="OK"/>
    <s v="ELIBRAVOTESORERIA - TesoreríaDA#INC - Dirección de administración"/>
    <x v="0"/>
    <x v="1"/>
  </r>
  <r>
    <x v="2"/>
    <d v="2021-04-22T00:00:00"/>
    <x v="1109"/>
    <x v="3"/>
    <s v="Legítimo Abono"/>
    <s v="ARS"/>
    <n v="11019.26"/>
    <n v="11019.26"/>
    <s v="Legitimo Abono"/>
    <x v="102"/>
    <x v="73"/>
    <s v="PVD - Privada"/>
    <x v="37"/>
    <d v="2021-04-28T00:00:00"/>
    <n v="37"/>
    <n v="43"/>
    <s v="Sin OC"/>
    <s v="Sin OC"/>
    <x v="0"/>
    <s v="OK"/>
    <s v="DNIC#MS-PVDPVD - PrivadaDNIC#MS - Dirección nacional de integración de coberturas"/>
    <x v="0"/>
    <x v="0"/>
  </r>
  <r>
    <x v="0"/>
    <d v="2021-04-22T00:00:00"/>
    <x v="1110"/>
    <x v="1"/>
    <s v="80-0016-LPU18"/>
    <s v="ARS"/>
    <n v="1984400"/>
    <n v="1984400"/>
    <s v="80-1119-OC19"/>
    <x v="63"/>
    <x v="26"/>
    <s v="TESORERIA - Tesorería"/>
    <x v="3"/>
    <d v="2021-05-31T00:00:00"/>
    <n v="4"/>
    <n v="43"/>
    <s v="22.0.0.41.0"/>
    <n v="65600000"/>
    <x v="3"/>
    <s v="OK"/>
    <s v="MWEIMANTESORERIA - TesoreríaDCYT#MS - Dirección de contabilidad y tesorería"/>
    <x v="1"/>
    <x v="1"/>
  </r>
  <r>
    <x v="0"/>
    <d v="2021-04-23T00:00:00"/>
    <x v="1111"/>
    <x v="1"/>
    <s v="80-0016-LPU20"/>
    <s v="ARS"/>
    <n v="19250000"/>
    <n v="19250000"/>
    <s v="80-1000-OC21"/>
    <x v="86"/>
    <x v="26"/>
    <s v="TESORERIA - Tesorería"/>
    <x v="3"/>
    <d v="2021-05-18T00:00:00"/>
    <n v="17"/>
    <n v="42"/>
    <s v="17.0.0.42.0"/>
    <n v="309255655"/>
    <x v="3"/>
    <s v="OK"/>
    <s v="MWEIMANTESORERIA - TesoreríaDCYT#MS - Dirección de contabilidad y tesorería"/>
    <x v="1"/>
    <x v="1"/>
  </r>
  <r>
    <x v="0"/>
    <d v="2021-04-23T00:00:00"/>
    <x v="1112"/>
    <x v="1"/>
    <s v="80-0020-LPU18"/>
    <s v="ARS"/>
    <n v="1174152.8999999999"/>
    <n v="1174152.8999999999"/>
    <s v="80-1038-OC20"/>
    <x v="6"/>
    <x v="26"/>
    <s v="TESORERIA - Tesorería"/>
    <x v="3"/>
    <d v="2021-05-18T00:00:00"/>
    <n v="17"/>
    <n v="42"/>
    <s v="25.0.0.41.0"/>
    <n v="18256385"/>
    <x v="3"/>
    <s v="OK"/>
    <s v="MWEIMANTESORERIA - TesoreríaDCYT#MS - Dirección de contabilidad y tesorería"/>
    <x v="1"/>
    <x v="1"/>
  </r>
  <r>
    <x v="2"/>
    <d v="2021-04-23T00:00:00"/>
    <x v="1113"/>
    <x v="3"/>
    <s v="Legítimo Abono"/>
    <s v="ARS"/>
    <n v="2780.58"/>
    <n v="2780.58"/>
    <s v="Legitimo Abono"/>
    <x v="104"/>
    <x v="82"/>
    <s v="ADMINISTRACION - Administración"/>
    <x v="40"/>
    <d v="2021-05-06T00:00:00"/>
    <n v="29"/>
    <n v="42"/>
    <s v="Sin OC"/>
    <s v="Sin OC"/>
    <x v="0"/>
    <s v="OK"/>
    <s v="EWOITESADMINISTRACION - AdministraciónDNAIENT#MS - Dirección nacional de abordaje integral de enfermedades no transmisibles"/>
    <x v="0"/>
    <x v="1"/>
  </r>
  <r>
    <x v="2"/>
    <d v="2021-04-23T00:00:00"/>
    <x v="1114"/>
    <x v="3"/>
    <s v="Legítimo Abono"/>
    <s v="ARS"/>
    <n v="2780.58"/>
    <n v="2780.58"/>
    <s v="Legitimo Abono"/>
    <x v="104"/>
    <x v="82"/>
    <s v="ADMINISTRACION - Administración"/>
    <x v="40"/>
    <d v="2021-05-26T00:00:00"/>
    <n v="9"/>
    <n v="42"/>
    <s v="Sin OC"/>
    <s v="Sin OC"/>
    <x v="0"/>
    <s v="OK"/>
    <s v="EWOITESADMINISTRACION - AdministraciónDNAIENT#MS - Dirección nacional de abordaje integral de enfermedades no transmisibles"/>
    <x v="0"/>
    <x v="1"/>
  </r>
  <r>
    <x v="2"/>
    <d v="2021-04-23T00:00:00"/>
    <x v="1115"/>
    <x v="3"/>
    <s v="Legítimo Abono"/>
    <s v="ARS"/>
    <n v="2780.58"/>
    <n v="2780.58"/>
    <s v="Legitimo Abono"/>
    <x v="104"/>
    <x v="82"/>
    <s v="ADMINISTRACION - Administración"/>
    <x v="40"/>
    <d v="2021-05-06T00:00:00"/>
    <n v="29"/>
    <n v="42"/>
    <s v="Sin OC"/>
    <s v="Sin OC"/>
    <x v="0"/>
    <s v="OK"/>
    <s v="EWOITESADMINISTRACION - AdministraciónDNAIENT#MS - Dirección nacional de abordaje integral de enfermedades no transmisibles"/>
    <x v="0"/>
    <x v="1"/>
  </r>
  <r>
    <x v="2"/>
    <d v="2021-04-23T00:00:00"/>
    <x v="1116"/>
    <x v="3"/>
    <s v="Legítimo Abono"/>
    <s v="ARS"/>
    <n v="2780.58"/>
    <n v="2780.58"/>
    <s v="Legitimo Abono"/>
    <x v="104"/>
    <x v="82"/>
    <s v="ADMINISTRACION - Administración"/>
    <x v="40"/>
    <d v="2021-05-06T00:00:00"/>
    <n v="29"/>
    <n v="42"/>
    <s v="Sin OC"/>
    <s v="Sin OC"/>
    <x v="0"/>
    <s v="OK"/>
    <s v="EWOITESADMINISTRACION - AdministraciónDNAIENT#MS - Dirección nacional de abordaje integral de enfermedades no transmisibles"/>
    <x v="0"/>
    <x v="1"/>
  </r>
  <r>
    <x v="2"/>
    <d v="2021-04-23T00:00:00"/>
    <x v="1117"/>
    <x v="3"/>
    <s v="Legítimo Abono"/>
    <s v="ARS"/>
    <n v="2780.58"/>
    <n v="2780.58"/>
    <s v="Legitimo Abono"/>
    <x v="104"/>
    <x v="82"/>
    <s v="ADMINISTRACION - Administración"/>
    <x v="40"/>
    <d v="2021-05-06T00:00:00"/>
    <n v="29"/>
    <n v="42"/>
    <s v="Sin OC"/>
    <s v="Sin OC"/>
    <x v="0"/>
    <s v="OK"/>
    <s v="EWOITESADMINISTRACION - AdministraciónDNAIENT#MS - Dirección nacional de abordaje integral de enfermedades no transmisibles"/>
    <x v="0"/>
    <x v="1"/>
  </r>
  <r>
    <x v="0"/>
    <d v="2021-04-23T00:00:00"/>
    <x v="1118"/>
    <x v="1"/>
    <s v="80-0026-CDI20"/>
    <s v="ARS"/>
    <n v="2727808.65"/>
    <n v="2727808.65"/>
    <s v="80-1037-OC21"/>
    <x v="105"/>
    <x v="8"/>
    <s v="TESORERIA - Tesorería"/>
    <x v="3"/>
    <d v="2021-06-02T00:00:00"/>
    <n v="2"/>
    <n v="42"/>
    <s v="16.0.0.47.0"/>
    <n v="2727808.65"/>
    <x v="3"/>
    <s v="Ver"/>
    <s v="DCYT#MS-TESORERIATESORERIA - TesoreríaDCYT#MS - Dirección de contabilidad y tesorería"/>
    <x v="1"/>
    <x v="1"/>
  </r>
  <r>
    <x v="2"/>
    <d v="2021-04-23T00:00:00"/>
    <x v="1119"/>
    <x v="3"/>
    <s v="Legítimo Abono"/>
    <s v="ARS"/>
    <n v="95521.41"/>
    <n v="95521.41"/>
    <s v="Legitimo Abono"/>
    <x v="22"/>
    <x v="8"/>
    <s v="TESORERIA - Tesorería"/>
    <x v="3"/>
    <d v="2021-06-03T00:00:00"/>
    <n v="1"/>
    <n v="42"/>
    <s v="Sin OC"/>
    <s v="Sin OC"/>
    <x v="3"/>
    <s v="OK"/>
    <s v="DCYT#MS-TESORERIATESORERIA - TesoreríaDCYT#MS - Dirección de contabilidad y tesorería"/>
    <x v="1"/>
    <x v="1"/>
  </r>
  <r>
    <x v="2"/>
    <d v="2021-04-23T00:00:00"/>
    <x v="1120"/>
    <x v="3"/>
    <s v="Legítimo Abono"/>
    <s v="ARS"/>
    <n v="4960.04"/>
    <n v="4960.04"/>
    <s v="Legitimo Abono"/>
    <x v="22"/>
    <x v="83"/>
    <s v="CV - Control vectores"/>
    <x v="41"/>
    <d v="2021-06-02T00:00:00"/>
    <n v="2"/>
    <n v="42"/>
    <s v="Sin OC"/>
    <s v="Sin OC"/>
    <x v="0"/>
    <s v="OK"/>
    <s v="RDURQUETCV - Control vectoresDCETV#MS - Dirección de control de enfermedades transmitidas por vectores"/>
    <x v="0"/>
    <x v="1"/>
  </r>
  <r>
    <x v="2"/>
    <d v="2021-04-23T00:00:00"/>
    <x v="1121"/>
    <x v="3"/>
    <s v="Legítimo Abono"/>
    <s v="ARS"/>
    <n v="90681.08"/>
    <n v="90681.08"/>
    <s v="Legitimo Abono"/>
    <x v="22"/>
    <x v="84"/>
    <s v="DESPACHO_DGA - Despacho - dirección general de administración"/>
    <x v="6"/>
    <d v="2021-05-17T00:00:00"/>
    <n v="18"/>
    <n v="42"/>
    <s v="Sin OC"/>
    <s v="Sin OC"/>
    <x v="4"/>
    <s v="OK"/>
    <s v="CAVALDIVIADESPACHO_DGA - Despacho - dirección general de administraciónDGA#MS - Dirección general de administración"/>
    <x v="0"/>
    <x v="1"/>
  </r>
  <r>
    <x v="2"/>
    <d v="2021-04-23T00:00:00"/>
    <x v="1122"/>
    <x v="3"/>
    <s v="Legítimo Abono"/>
    <s v="ARS"/>
    <n v="37965.230000000003"/>
    <n v="37965.230000000003"/>
    <s v="Legitimo Abono"/>
    <x v="22"/>
    <x v="84"/>
    <s v="DESPACHO_DGA - Despacho - dirección general de administración"/>
    <x v="6"/>
    <d v="2021-05-18T00:00:00"/>
    <n v="17"/>
    <n v="42"/>
    <s v="Sin OC"/>
    <s v="Sin OC"/>
    <x v="4"/>
    <s v="OK"/>
    <s v="CAVALDIVIADESPACHO_DGA - Despacho - dirección general de administraciónDGA#MS - Dirección general de administración"/>
    <x v="0"/>
    <x v="1"/>
  </r>
  <r>
    <x v="0"/>
    <d v="2021-04-23T00:00:00"/>
    <x v="1123"/>
    <x v="1"/>
    <s v="80-0028-CDI17"/>
    <s v="ARS"/>
    <n v="3911411.36"/>
    <n v="3911411.36"/>
    <s v="80-1198-CON20"/>
    <x v="22"/>
    <x v="29"/>
    <s v="REMEDIAR-ADMIN - Programa remediar - administración"/>
    <x v="14"/>
    <d v="2021-04-26T00:00:00"/>
    <n v="39"/>
    <n v="42"/>
    <s v="29.0.0.5.0"/>
    <n v="689171613"/>
    <x v="0"/>
    <s v="OK"/>
    <s v="DNMYTS#MS-REMEDIAR-ADMINREMEDIAR-ADMIN - Programa remediar - administraciónDNMYTS#MS - Dirección nacional de medicamentos y tecnología sanitaria"/>
    <x v="0"/>
    <x v="0"/>
  </r>
  <r>
    <x v="0"/>
    <d v="2021-04-23T00:00:00"/>
    <x v="1124"/>
    <x v="1"/>
    <s v="80-0028-CDI17"/>
    <s v="ARS"/>
    <n v="913202.73"/>
    <n v="913202.73"/>
    <s v="80-1198-CON20"/>
    <x v="22"/>
    <x v="29"/>
    <s v="REMEDIAR-ADMIN - Programa remediar - administración"/>
    <x v="14"/>
    <d v="2021-04-26T00:00:00"/>
    <n v="39"/>
    <n v="42"/>
    <s v="29.0.0.5.0"/>
    <n v="689171613"/>
    <x v="0"/>
    <s v="OK"/>
    <s v="DNMYTS#MS-REMEDIAR-ADMINREMEDIAR-ADMIN - Programa remediar - administraciónDNMYTS#MS - Dirección nacional de medicamentos y tecnología sanitaria"/>
    <x v="0"/>
    <x v="0"/>
  </r>
  <r>
    <x v="0"/>
    <d v="2021-04-23T00:00:00"/>
    <x v="1125"/>
    <x v="1"/>
    <s v="80-0028-CDI17"/>
    <s v="ARS"/>
    <n v="4016261.98"/>
    <n v="4016261.98"/>
    <s v="80-1198-CON20"/>
    <x v="22"/>
    <x v="29"/>
    <s v="REMEDIAR-ADMIN - Programa remediar - administración"/>
    <x v="14"/>
    <d v="2021-04-26T00:00:00"/>
    <n v="39"/>
    <n v="42"/>
    <s v="29.0.0.5.0"/>
    <n v="689171613"/>
    <x v="0"/>
    <s v="OK"/>
    <s v="DNMYTS#MS-REMEDIAR-ADMINREMEDIAR-ADMIN - Programa remediar - administraciónDNMYTS#MS - Dirección nacional de medicamentos y tecnología sanitaria"/>
    <x v="0"/>
    <x v="0"/>
  </r>
  <r>
    <x v="0"/>
    <d v="2021-04-23T00:00:00"/>
    <x v="1126"/>
    <x v="1"/>
    <s v="80-0028-CDI17"/>
    <s v="ARS"/>
    <n v="4036985.96"/>
    <n v="4036985.96"/>
    <s v="80-1198-CON20"/>
    <x v="22"/>
    <x v="29"/>
    <s v="REMEDIAR-ADMIN - Programa remediar - administración"/>
    <x v="14"/>
    <d v="2021-04-26T00:00:00"/>
    <n v="39"/>
    <n v="42"/>
    <s v="29.0.0.5.0"/>
    <n v="689171613"/>
    <x v="0"/>
    <s v="OK"/>
    <s v="DNMYTS#MS-REMEDIAR-ADMINREMEDIAR-ADMIN - Programa remediar - administraciónDNMYTS#MS - Dirección nacional de medicamentos y tecnología sanitaria"/>
    <x v="0"/>
    <x v="0"/>
  </r>
  <r>
    <x v="1"/>
    <d v="2021-04-24T00:00:00"/>
    <x v="1127"/>
    <x v="1"/>
    <s v="Programa de Apoyo al Fortalecimiento de la cobertura pública efectiva de salud y un sistema integrado de provisión de salud de calidad. Proyectos BIRF - ARG/19/014 - PNUD"/>
    <s v="ARS"/>
    <n v="117207.3"/>
    <n v="117207.3"/>
    <s v="Programa de Apoyo al Fortalecimiento de la cobertura pública efectiva de salud y un sistema integrado de provisión de salud de calidad. Proyectos BIRF - ARG/19/014 - PNUD"/>
    <x v="62"/>
    <x v="1"/>
    <s v="ARCHIVO - Archivo"/>
    <x v="1"/>
    <d v="2021-05-20T00:00:00"/>
    <n v="15"/>
    <n v="41"/>
    <s v="Sin OC"/>
    <s v="Sin OC"/>
    <x v="1"/>
    <s v="OK"/>
    <s v="DAFYP#MS-ARCHIVOARCHIVO - ArchivoDAFYP#MS - Dirección de administración financiera y presupuestaria"/>
    <x v="1"/>
    <x v="1"/>
  </r>
  <r>
    <x v="1"/>
    <d v="2021-04-26T00:00:00"/>
    <x v="1128"/>
    <x v="1"/>
    <s v="Proyecto de Respuesta Inmediata de Salud Pública en el Marco de la Pandemia COVID-19 para Contener, Controlar y Mitigar su Efecto en la Prestación de Servicios de Salud en Argentina - 5032/OC-AR - BID"/>
    <s v="ARS"/>
    <n v="10273215"/>
    <n v="10273215"/>
    <s v="Proyecto de Respuesta Inmediata de Salud Pública en el Marco de la Pandemia COVID-19 para Contener, Controlar y Mitigar su Efecto en la Prestación de Servicios de Salud en Argentina - 5032/OC-AR - BID"/>
    <x v="106"/>
    <x v="1"/>
    <s v="ARCHIVO - Archivo"/>
    <x v="1"/>
    <d v="2021-05-10T00:00:00"/>
    <n v="25"/>
    <n v="39"/>
    <s v="Sin OC"/>
    <s v="Sin OC"/>
    <x v="1"/>
    <s v="OK"/>
    <s v="DAFYP#MS-ARCHIVOARCHIVO - ArchivoDAFYP#MS - Dirección de administración financiera y presupuestaria"/>
    <x v="1"/>
    <x v="1"/>
  </r>
  <r>
    <x v="2"/>
    <d v="2021-04-26T00:00:00"/>
    <x v="1129"/>
    <x v="3"/>
    <s v="Legítimo Abono"/>
    <s v="ARS"/>
    <n v="74415"/>
    <n v="74415"/>
    <s v="Legitimo Abono"/>
    <x v="107"/>
    <x v="69"/>
    <s v="MESA_DE_ENTRADAS_Y_NOTIFICACIONES - Departamento de mesa de entradas y notificaciones"/>
    <x v="9"/>
    <d v="2021-05-20T00:00:00"/>
    <n v="15"/>
    <n v="39"/>
    <s v="Sin OC"/>
    <s v="Sin OC"/>
    <x v="5"/>
    <s v="OK"/>
    <s v="TAD_DD_MESAMESA_DE_ENTRADAS_Y_NOTIFICACIONES - Departamento de mesa de entradas y notificacionesDD#MS - Dirección de despacho"/>
    <x v="0"/>
    <x v="1"/>
  </r>
  <r>
    <x v="2"/>
    <d v="2021-04-26T00:00:00"/>
    <x v="1130"/>
    <x v="3"/>
    <s v="Legítimo Abono"/>
    <s v="ARS"/>
    <n v="309889.95"/>
    <n v="309889.95"/>
    <s v="Legitimo Abono"/>
    <x v="22"/>
    <x v="29"/>
    <s v="REMEDIAR-ADMIN - Programa remediar - administración"/>
    <x v="14"/>
    <d v="2021-04-27T00:00:00"/>
    <n v="38"/>
    <n v="39"/>
    <s v="Sin OC"/>
    <s v="Sin OC"/>
    <x v="0"/>
    <s v="OK"/>
    <s v="DNMYTS#MS-REMEDIAR-ADMINREMEDIAR-ADMIN - Programa remediar - administraciónDNMYTS#MS - Dirección nacional de medicamentos y tecnología sanitaria"/>
    <x v="0"/>
    <x v="0"/>
  </r>
  <r>
    <x v="0"/>
    <d v="2021-04-26T00:00:00"/>
    <x v="1131"/>
    <x v="1"/>
    <s v="Contratación por emergencia COVID-19 Nº 9/2020"/>
    <s v="ARS"/>
    <n v="4414160"/>
    <n v="4414160"/>
    <s v="OC 10/2021"/>
    <x v="2"/>
    <x v="8"/>
    <s v="TESORERIA - Tesorería"/>
    <x v="3"/>
    <d v="2021-06-01T00:00:00"/>
    <n v="3"/>
    <n v="39"/>
    <n v="20"/>
    <n v="98275448.75"/>
    <x v="3"/>
    <s v="OK"/>
    <s v="DCYT#MS-TESORERIATESORERIA - TesoreríaDCYT#MS - Dirección de contabilidad y tesorería"/>
    <x v="1"/>
    <x v="1"/>
  </r>
  <r>
    <x v="2"/>
    <d v="2021-04-27T00:00:00"/>
    <x v="1132"/>
    <x v="3"/>
    <s v="Legítimo Abono"/>
    <s v="ARS"/>
    <n v="22999.99"/>
    <n v="22999.99"/>
    <s v="Legitimo Abono"/>
    <x v="92"/>
    <x v="17"/>
    <s v="DESPACHO_DGA - Despacho - dirección general de administración"/>
    <x v="6"/>
    <d v="2021-05-28T00:00:00"/>
    <n v="7"/>
    <n v="38"/>
    <s v="Sin OC"/>
    <s v="Sin OC"/>
    <x v="4"/>
    <s v="OK"/>
    <s v="RUYVALDOVINOSDESPACHO_DGA - Despacho - dirección general de administraciónDGA#MS - Dirección general de administración"/>
    <x v="0"/>
    <x v="1"/>
  </r>
  <r>
    <x v="2"/>
    <d v="2021-04-27T00:00:00"/>
    <x v="1133"/>
    <x v="3"/>
    <s v="Legítimo Abono"/>
    <s v="ARS"/>
    <n v="239.58"/>
    <n v="239.58"/>
    <s v="Legitimo Abono"/>
    <x v="92"/>
    <x v="17"/>
    <s v="DESPACHO_DGA - Despacho - dirección general de administración"/>
    <x v="6"/>
    <d v="2021-05-24T00:00:00"/>
    <n v="11"/>
    <n v="38"/>
    <s v="Sin OC"/>
    <s v="Sin OC"/>
    <x v="4"/>
    <s v="OK"/>
    <s v="RUYVALDOVINOSDESPACHO_DGA - Despacho - dirección general de administraciónDGA#MS - Dirección general de administración"/>
    <x v="0"/>
    <x v="1"/>
  </r>
  <r>
    <x v="2"/>
    <d v="2021-04-27T00:00:00"/>
    <x v="1134"/>
    <x v="3"/>
    <s v="Legítimo Abono"/>
    <s v="ARS"/>
    <n v="27753.77"/>
    <n v="27753.77"/>
    <s v="Legitimo Abono"/>
    <x v="92"/>
    <x v="17"/>
    <s v="DESPACHO_DGA - Despacho - dirección general de administración"/>
    <x v="6"/>
    <d v="2021-05-28T00:00:00"/>
    <n v="7"/>
    <n v="38"/>
    <s v="Sin OC"/>
    <s v="Sin OC"/>
    <x v="4"/>
    <s v="OK"/>
    <s v="RUYVALDOVINOSDESPACHO_DGA - Despacho - dirección general de administraciónDGA#MS - Dirección general de administración"/>
    <x v="0"/>
    <x v="1"/>
  </r>
  <r>
    <x v="2"/>
    <d v="2021-04-27T00:00:00"/>
    <x v="1135"/>
    <x v="3"/>
    <s v="Legítimo Abono"/>
    <s v="ARS"/>
    <n v="1540"/>
    <n v="1540"/>
    <s v="Legitimo Abono"/>
    <x v="92"/>
    <x v="20"/>
    <s v="DESPACHO_DGA - Despacho - dirección general de administración"/>
    <x v="6"/>
    <d v="2021-06-01T00:00:00"/>
    <n v="3"/>
    <n v="38"/>
    <s v="Sin OC"/>
    <s v="Sin OC"/>
    <x v="4"/>
    <s v="OK"/>
    <s v="DGA#MS-DESPACHO_DGADESPACHO_DGA - Despacho - dirección general de administraciónDGA#MS - Dirección general de administración"/>
    <x v="0"/>
    <x v="1"/>
  </r>
  <r>
    <x v="2"/>
    <d v="2021-04-27T00:00:00"/>
    <x v="1136"/>
    <x v="3"/>
    <s v="Legítimo Abono"/>
    <s v="ARS"/>
    <n v="6655"/>
    <n v="6655"/>
    <s v="Legitimo Abono"/>
    <x v="92"/>
    <x v="17"/>
    <s v="DESPACHO_DGA - Despacho - dirección general de administración"/>
    <x v="6"/>
    <d v="2021-05-28T00:00:00"/>
    <n v="7"/>
    <n v="38"/>
    <s v="Sin OC"/>
    <s v="Sin OC"/>
    <x v="4"/>
    <s v="OK"/>
    <s v="RUYVALDOVINOSDESPACHO_DGA - Despacho - dirección general de administraciónDGA#MS - Dirección general de administración"/>
    <x v="0"/>
    <x v="1"/>
  </r>
  <r>
    <x v="1"/>
    <d v="2021-04-27T00:00:00"/>
    <x v="1137"/>
    <x v="1"/>
    <s v="Programa de Apoyo al Fortalecimiento de la cobertura pública efectiva de salud y un sistema integrado de provisión de salud de calidad. Proyectos BIRF - ARG/19/014 - PNUD"/>
    <s v="ARS"/>
    <n v="8286.57"/>
    <n v="8286.57"/>
    <s v="Programa de Apoyo al Fortalecimiento de la cobertura pública efectiva de salud y un sistema integrado de provisión de salud de calidad. Proyectos BIRF - ARG/19/014 - PNUD"/>
    <x v="30"/>
    <x v="1"/>
    <s v="ARCHIVO - Archivo"/>
    <x v="1"/>
    <d v="2021-05-21T00:00:00"/>
    <n v="14"/>
    <n v="38"/>
    <s v="Sin OC"/>
    <s v="Sin OC"/>
    <x v="1"/>
    <s v="OK"/>
    <s v="DAFYP#MS-ARCHIVOARCHIVO - ArchivoDAFYP#MS - Dirección de administración financiera y presupuestaria"/>
    <x v="1"/>
    <x v="1"/>
  </r>
  <r>
    <x v="0"/>
    <d v="2021-04-27T00:00:00"/>
    <x v="1138"/>
    <x v="1"/>
    <s v="80-0024-CDI20"/>
    <s v="ARS"/>
    <n v="89444428.030000001"/>
    <n v="89444428.030000001"/>
    <s v="80-1109-OC20"/>
    <x v="108"/>
    <x v="38"/>
    <s v="ADMINISTRACION - Administración"/>
    <x v="21"/>
    <d v="2021-06-03T00:00:00"/>
    <n v="1"/>
    <n v="38"/>
    <s v="17.0.0.43.0"/>
    <n v="18900000"/>
    <x v="0"/>
    <s v="OK"/>
    <s v="LDABATEADMINISTRACION - AdministraciónDNACV#MS - Dirección nacional de abordaje por curso de vida"/>
    <x v="0"/>
    <x v="1"/>
  </r>
  <r>
    <x v="0"/>
    <d v="2021-04-27T00:00:00"/>
    <x v="1139"/>
    <x v="1"/>
    <s v="80-0024-CDI20"/>
    <s v="ARS"/>
    <n v="9601203.25"/>
    <n v="9601203.25"/>
    <s v="80-1109-OC20"/>
    <x v="108"/>
    <x v="26"/>
    <s v="TESORERIA - Tesorería"/>
    <x v="3"/>
    <d v="2021-05-31T00:00:00"/>
    <n v="4"/>
    <n v="38"/>
    <s v="17.0.0.43.0"/>
    <n v="18900000"/>
    <x v="3"/>
    <s v="OK"/>
    <s v="MWEIMANTESORERIA - TesoreríaDCYT#MS - Dirección de contabilidad y tesorería"/>
    <x v="1"/>
    <x v="1"/>
  </r>
  <r>
    <x v="0"/>
    <d v="2021-04-27T00:00:00"/>
    <x v="1140"/>
    <x v="1"/>
    <s v="80-0025-LPU19"/>
    <s v="ARS"/>
    <n v="19014690.780000001"/>
    <n v="19014690.780000001"/>
    <s v="80-1085-OC20 "/>
    <x v="108"/>
    <x v="45"/>
    <s v="FACTURAS - Facturas"/>
    <x v="20"/>
    <d v="2021-06-03T00:00:00"/>
    <n v="1"/>
    <n v="38"/>
    <s v="17.0.0.43.0"/>
    <s v="Sin dato"/>
    <x v="9"/>
    <s v="OK"/>
    <s v="GENDILEFACTURAS - FacturasDCYC#MS - Dirección de compras y contrataciones"/>
    <x v="0"/>
    <x v="1"/>
  </r>
  <r>
    <x v="0"/>
    <d v="2021-04-27T00:00:00"/>
    <x v="1141"/>
    <x v="1"/>
    <s v="80-0025-LPU19"/>
    <s v="ARS"/>
    <n v="46327889.219999999"/>
    <n v="46327889.219999999"/>
    <s v="80-1085-OC20 "/>
    <x v="108"/>
    <x v="76"/>
    <s v="LIQUIDACION_GASTOS - Liquidación de gastos"/>
    <x v="3"/>
    <d v="2021-05-28T00:00:00"/>
    <n v="7"/>
    <n v="38"/>
    <s v="17.0.0.43.0"/>
    <s v="Sin dato"/>
    <x v="2"/>
    <s v="OK"/>
    <s v="MCHERRERALIQUIDACION_GASTOS - Liquidación de gastosDCYT#MS - Dirección de contabilidad y tesorería"/>
    <x v="0"/>
    <x v="1"/>
  </r>
  <r>
    <x v="0"/>
    <d v="2021-04-27T00:00:00"/>
    <x v="1142"/>
    <x v="1"/>
    <s v="80-0020-CDI20"/>
    <s v="ARS"/>
    <n v="254518.14"/>
    <n v="254518.14"/>
    <s v="80-1456-CON20"/>
    <x v="109"/>
    <x v="9"/>
    <s v="TESORERIA - Tesorería"/>
    <x v="3"/>
    <d v="2021-05-20T00:00:00"/>
    <n v="15"/>
    <n v="38"/>
    <s v="1.0.0.3.0"/>
    <n v="26808000"/>
    <x v="3"/>
    <s v="OK"/>
    <s v="MARAALVAREZTESORERIA - TesoreríaDCYT#MS - Dirección de contabilidad y tesorería"/>
    <x v="1"/>
    <x v="1"/>
  </r>
  <r>
    <x v="0"/>
    <d v="2021-04-27T00:00:00"/>
    <x v="1143"/>
    <x v="1"/>
    <s v="80-0028-CDI17"/>
    <s v="ARS"/>
    <n v="3789840.72"/>
    <n v="3789840.72"/>
    <s v="80-1198-CON20"/>
    <x v="22"/>
    <x v="85"/>
    <s v="REMEDIAR - Programa remediar"/>
    <x v="14"/>
    <d v="2021-05-31T00:00:00"/>
    <n v="4"/>
    <n v="38"/>
    <s v="29.0.0.5.0"/>
    <n v="689171613"/>
    <x v="0"/>
    <s v="OK"/>
    <s v="HMANSILLAREMEDIAR - Programa remediarDNMYTS#MS - Dirección nacional de medicamentos y tecnología sanitaria"/>
    <x v="0"/>
    <x v="1"/>
  </r>
  <r>
    <x v="0"/>
    <d v="2021-04-27T00:00:00"/>
    <x v="1144"/>
    <x v="1"/>
    <s v="80-0028-CDI17"/>
    <s v="ARS"/>
    <n v="5747883.9800000004"/>
    <n v="5747883.9800000004"/>
    <s v="80-1198-CON20"/>
    <x v="22"/>
    <x v="29"/>
    <s v="REMEDIAR-ADMIN - Programa remediar - administración"/>
    <x v="14"/>
    <d v="2021-04-28T00:00:00"/>
    <n v="37"/>
    <n v="38"/>
    <s v="29.0.0.5.0"/>
    <n v="689171613"/>
    <x v="0"/>
    <s v="OK"/>
    <s v="DNMYTS#MS-REMEDIAR-ADMINREMEDIAR-ADMIN - Programa remediar - administraciónDNMYTS#MS - Dirección nacional de medicamentos y tecnología sanitaria"/>
    <x v="0"/>
    <x v="0"/>
  </r>
  <r>
    <x v="0"/>
    <d v="2021-04-27T00:00:00"/>
    <x v="1145"/>
    <x v="1"/>
    <s v="80-0028-CDI17"/>
    <s v="ARS"/>
    <n v="2411406.17"/>
    <n v="2411406.17"/>
    <s v="80-1198-CON20"/>
    <x v="22"/>
    <x v="59"/>
    <s v="DESPACHO - Despacho"/>
    <x v="32"/>
    <d v="2021-06-02T00:00:00"/>
    <n v="2"/>
    <n v="38"/>
    <s v="29.0.0.5.0"/>
    <n v="689171613"/>
    <x v="0"/>
    <s v="OK"/>
    <s v="LPLAGERDESPACHO - DespachoSAS#MS - Secretaría de acceso a la salud"/>
    <x v="0"/>
    <x v="1"/>
  </r>
  <r>
    <x v="0"/>
    <d v="2021-04-27T00:00:00"/>
    <x v="1146"/>
    <x v="1"/>
    <s v="80-0028-CDI17"/>
    <s v="ARS"/>
    <n v="3155142.12"/>
    <n v="3155142.12"/>
    <s v="80-1198-CON20"/>
    <x v="22"/>
    <x v="59"/>
    <s v="DESPACHO - Despacho"/>
    <x v="32"/>
    <d v="2021-06-02T00:00:00"/>
    <n v="2"/>
    <n v="38"/>
    <s v="29.0.0.5.0"/>
    <n v="689171613"/>
    <x v="0"/>
    <s v="OK"/>
    <s v="LPLAGERDESPACHO - DespachoSAS#MS - Secretaría de acceso a la salud"/>
    <x v="0"/>
    <x v="1"/>
  </r>
  <r>
    <x v="0"/>
    <d v="2021-04-27T00:00:00"/>
    <x v="1147"/>
    <x v="1"/>
    <s v="80-0028-CDI17"/>
    <s v="ARS"/>
    <n v="6932353.8399999999"/>
    <n v="6932353.8399999999"/>
    <s v="80-1098-CON18"/>
    <x v="22"/>
    <x v="59"/>
    <s v="DESPACHO - Despacho"/>
    <x v="32"/>
    <d v="2021-06-02T00:00:00"/>
    <n v="2"/>
    <n v="38"/>
    <s v="29.0.0.5.0"/>
    <s v="Sin dato"/>
    <x v="0"/>
    <s v="OK"/>
    <s v="LPLAGERDESPACHO - DespachoSAS#MS - Secretaría de acceso a la salud"/>
    <x v="0"/>
    <x v="1"/>
  </r>
  <r>
    <x v="0"/>
    <d v="2021-04-27T00:00:00"/>
    <x v="1148"/>
    <x v="1"/>
    <s v="80-0028-CDI17"/>
    <s v="ARS"/>
    <n v="2795898.73"/>
    <n v="2795898.73"/>
    <s v="80-1198-CON20"/>
    <x v="22"/>
    <x v="59"/>
    <s v="DESPACHO - Despacho"/>
    <x v="32"/>
    <d v="2021-06-02T00:00:00"/>
    <n v="2"/>
    <n v="38"/>
    <s v="29.0.0.5.0"/>
    <n v="689171613"/>
    <x v="0"/>
    <s v="OK"/>
    <s v="LPLAGERDESPACHO - DespachoSAS#MS - Secretaría de acceso a la salud"/>
    <x v="0"/>
    <x v="1"/>
  </r>
  <r>
    <x v="1"/>
    <d v="2021-04-28T00:00:00"/>
    <x v="1149"/>
    <x v="1"/>
    <s v="Proyecto de Respuesta Inmediata de Salud Pública en el Marco de la Pandemia COVID-19 para Contener, Controlar y Mitigar su Efecto en la Prestación de Servicios de Salud en Argentina - 5032/OC-AR - BID"/>
    <s v="ARS"/>
    <n v="30898067.100000001"/>
    <n v="30898067.100000001"/>
    <s v="Proyecto de Respuesta Inmediata de Salud Pública en el Marco de la Pandemia COVID-19 para Contener, Controlar y Mitigar su Efecto en la Prestación de Servicios de Salud en Argentina - 5032/OC-AR - BID"/>
    <x v="106"/>
    <x v="1"/>
    <s v="ARCHIVO - Archivo"/>
    <x v="1"/>
    <d v="2021-05-17T00:00:00"/>
    <n v="18"/>
    <n v="37"/>
    <s v="Sin OC"/>
    <s v="Sin OC"/>
    <x v="1"/>
    <s v="OK"/>
    <s v="DAFYP#MS-ARCHIVOARCHIVO - ArchivoDAFYP#MS - Dirección de administración financiera y presupuestaria"/>
    <x v="1"/>
    <x v="1"/>
  </r>
  <r>
    <x v="0"/>
    <d v="2021-04-29T00:00:00"/>
    <x v="1150"/>
    <x v="1"/>
    <s v="80-0016-LPU18"/>
    <s v="ARS"/>
    <n v="1656400"/>
    <n v="1656400"/>
    <s v="80-1119-OC19"/>
    <x v="63"/>
    <x v="8"/>
    <s v="TESORERIA - Tesorería"/>
    <x v="3"/>
    <d v="2021-06-02T00:00:00"/>
    <n v="2"/>
    <n v="36"/>
    <s v="22.0.0.41.0"/>
    <n v="65600000"/>
    <x v="3"/>
    <s v="OK"/>
    <s v="DCYT#MS-TESORERIATESORERIA - TesoreríaDCYT#MS - Dirección de contabilidad y tesorería"/>
    <x v="1"/>
    <x v="1"/>
  </r>
  <r>
    <x v="2"/>
    <d v="2021-04-29T00:00:00"/>
    <x v="1151"/>
    <x v="3"/>
    <s v="Legítimo Abono"/>
    <s v="ARS"/>
    <n v="284639.81"/>
    <n v="284639.81"/>
    <s v="Legitimo Abono"/>
    <x v="22"/>
    <x v="29"/>
    <s v="REMEDIAR-ADMIN - Programa remediar - administración"/>
    <x v="14"/>
    <d v="2021-04-30T00:00:00"/>
    <n v="35"/>
    <n v="36"/>
    <s v="Sin OC"/>
    <s v="Sin OC"/>
    <x v="0"/>
    <s v="OK"/>
    <s v="DNMYTS#MS-REMEDIAR-ADMINREMEDIAR-ADMIN - Programa remediar - administraciónDNMYTS#MS - Dirección nacional de medicamentos y tecnología sanitaria"/>
    <x v="0"/>
    <x v="0"/>
  </r>
  <r>
    <x v="2"/>
    <d v="2021-04-29T00:00:00"/>
    <x v="1152"/>
    <x v="6"/>
    <s v="Legítimo Abono"/>
    <s v="USD"/>
    <n v="428000"/>
    <n v="42800000"/>
    <s v="Legitimo Abono"/>
    <x v="110"/>
    <x v="8"/>
    <s v="TESORERIA - Tesorería"/>
    <x v="3"/>
    <d v="2021-06-01T00:00:00"/>
    <n v="3"/>
    <n v="36"/>
    <s v="Sin OC"/>
    <s v="Sin OC"/>
    <x v="3"/>
    <s v="OK"/>
    <s v="DCYT#MS-TESORERIATESORERIA - TesoreríaDCYT#MS - Dirección de contabilidad y tesorería"/>
    <x v="1"/>
    <x v="1"/>
  </r>
  <r>
    <x v="0"/>
    <d v="2021-04-30T00:00:00"/>
    <x v="1153"/>
    <x v="1"/>
    <s v="80-0025-LPU18"/>
    <s v="ARS"/>
    <n v="30390210.800000001"/>
    <n v="30390210.800000001"/>
    <s v="80-1045-OC20"/>
    <x v="8"/>
    <x v="9"/>
    <s v="TESORERIA - Tesorería"/>
    <x v="3"/>
    <d v="2021-05-20T00:00:00"/>
    <n v="15"/>
    <n v="35"/>
    <s v="29.0.0.45.0"/>
    <n v="30390210.800000001"/>
    <x v="3"/>
    <s v="Ver"/>
    <s v="MARAALVAREZTESORERIA - TesoreríaDCYT#MS - Dirección de contabilidad y tesorería"/>
    <x v="1"/>
    <x v="1"/>
  </r>
  <r>
    <x v="1"/>
    <d v="2021-04-30T00:00:00"/>
    <x v="1154"/>
    <x v="1"/>
    <s v="Proyecto de Respuesta Inmediata de Salud Pública en el Marco de la Pandemia COVID-19 para Contener, Controlar y Mitigar su Efecto en la Prestación de Servicios de Salud en Argentina - 5032/OC-AR - BID"/>
    <s v="USD"/>
    <n v="320869.46000000002"/>
    <n v="32086946.000000004"/>
    <s v="Proyecto de Respuesta Inmediata de Salud Pública en el Marco de la Pandemia COVID-19 para Contener, Controlar y Mitigar su Efecto en la Prestación de Servicios de Salud en Argentina - 5032/OC-AR - BID"/>
    <x v="111"/>
    <x v="62"/>
    <s v="CUENTASAPAGAR - Cuentas a pagar"/>
    <x v="1"/>
    <d v="2021-05-14T00:00:00"/>
    <n v="21"/>
    <n v="35"/>
    <s v="Sin OC"/>
    <s v="Sin OC"/>
    <x v="1"/>
    <s v="OK"/>
    <s v="JORAVILACUENTASAPAGAR - Cuentas a pagarDAFYP#MS - Dirección de administración financiera y presupuestaria"/>
    <x v="0"/>
    <x v="1"/>
  </r>
  <r>
    <x v="0"/>
    <d v="2021-04-30T00:00:00"/>
    <x v="1155"/>
    <x v="1"/>
    <s v="80-0011-LPU20"/>
    <s v="ARS"/>
    <n v="4637255.13"/>
    <n v="4637255.13"/>
    <s v="80-1071-OC21"/>
    <x v="112"/>
    <x v="9"/>
    <s v="TESORERIA - Tesorería"/>
    <x v="3"/>
    <d v="2021-05-20T00:00:00"/>
    <n v="15"/>
    <n v="35"/>
    <s v="29.0.0.45.0"/>
    <n v="97769361.450000003"/>
    <x v="3"/>
    <s v="OK"/>
    <s v="MARAALVAREZTESORERIA - TesoreríaDCYT#MS - Dirección de contabilidad y tesorería"/>
    <x v="1"/>
    <x v="1"/>
  </r>
  <r>
    <x v="0"/>
    <d v="2021-04-30T00:00:00"/>
    <x v="1156"/>
    <x v="1"/>
    <s v="80-0011-LPU20"/>
    <s v="ARS"/>
    <n v="9071867"/>
    <n v="9071867"/>
    <s v="80-1071-OC21"/>
    <x v="112"/>
    <x v="9"/>
    <s v="TESORERIA - Tesorería"/>
    <x v="3"/>
    <d v="2021-05-20T00:00:00"/>
    <n v="15"/>
    <n v="35"/>
    <s v="29.0.0.45.0"/>
    <n v="97769361.450000003"/>
    <x v="3"/>
    <s v="OK"/>
    <s v="MARAALVAREZTESORERIA - TesoreríaDCYT#MS - Dirección de contabilidad y tesorería"/>
    <x v="1"/>
    <x v="1"/>
  </r>
  <r>
    <x v="0"/>
    <d v="2021-04-30T00:00:00"/>
    <x v="1157"/>
    <x v="1"/>
    <s v="80-0010-LPU20"/>
    <s v="ARS"/>
    <n v="741000"/>
    <n v="741000"/>
    <s v="80-1024-OC21"/>
    <x v="113"/>
    <x v="26"/>
    <s v="TESORERIA - Tesorería"/>
    <x v="3"/>
    <d v="2021-05-18T00:00:00"/>
    <n v="17"/>
    <n v="35"/>
    <s v="29.0.0.46.0"/>
    <n v="4879500"/>
    <x v="3"/>
    <s v="OK"/>
    <s v="MWEIMANTESORERIA - TesoreríaDCYT#MS - Dirección de contabilidad y tesorería"/>
    <x v="1"/>
    <x v="1"/>
  </r>
  <r>
    <x v="0"/>
    <d v="2021-04-30T00:00:00"/>
    <x v="1158"/>
    <x v="1"/>
    <s v="80-0010-LPU20"/>
    <s v="ARS"/>
    <n v="2124000"/>
    <n v="2124000"/>
    <s v="80-1027-OC21"/>
    <x v="114"/>
    <x v="26"/>
    <s v="TESORERIA - Tesorería"/>
    <x v="3"/>
    <d v="2021-05-18T00:00:00"/>
    <n v="17"/>
    <n v="35"/>
    <s v="29.0.0.46.0"/>
    <s v="Sin dato"/>
    <x v="3"/>
    <s v="OK"/>
    <s v="MWEIMANTESORERIA - TesoreríaDCYT#MS - Dirección de contabilidad y tesorería"/>
    <x v="1"/>
    <x v="1"/>
  </r>
  <r>
    <x v="0"/>
    <d v="2021-04-30T00:00:00"/>
    <x v="1159"/>
    <x v="1"/>
    <s v="80-0010-LPU20"/>
    <s v="ARS"/>
    <n v="1209000"/>
    <n v="1209000"/>
    <s v="80-1024-OC21"/>
    <x v="113"/>
    <x v="76"/>
    <s v="LIQUIDACION_GASTOS - Liquidación de gastos"/>
    <x v="3"/>
    <d v="2021-05-07T00:00:00"/>
    <n v="28"/>
    <n v="35"/>
    <s v="29.0.0.46.0"/>
    <n v="4879500"/>
    <x v="2"/>
    <s v="OK"/>
    <s v="MCHERRERALIQUIDACION_GASTOS - Liquidación de gastosDCYT#MS - Dirección de contabilidad y tesorería"/>
    <x v="0"/>
    <x v="1"/>
  </r>
  <r>
    <x v="0"/>
    <d v="2021-04-30T00:00:00"/>
    <x v="1160"/>
    <x v="1"/>
    <s v="80-0011-LPU20"/>
    <s v="ARS"/>
    <n v="7127274"/>
    <n v="7127274"/>
    <s v=" 80-0011-LPU20"/>
    <x v="1"/>
    <x v="9"/>
    <s v="TESORERIA - Tesorería"/>
    <x v="3"/>
    <d v="2021-05-20T00:00:00"/>
    <n v="15"/>
    <n v="35"/>
    <s v="29.0.0.45.0"/>
    <s v="Sin dato"/>
    <x v="3"/>
    <s v="OK"/>
    <s v="MARAALVAREZTESORERIA - TesoreríaDCYT#MS - Dirección de contabilidad y tesorería"/>
    <x v="1"/>
    <x v="1"/>
  </r>
  <r>
    <x v="0"/>
    <d v="2021-04-30T00:00:00"/>
    <x v="1161"/>
    <x v="1"/>
    <s v="80-0028-CDI17"/>
    <s v="ARS"/>
    <n v="13820.55"/>
    <n v="13820.55"/>
    <s v="80-1000-CON18"/>
    <x v="22"/>
    <x v="29"/>
    <s v="REMEDIAR-ADMIN - Programa remediar - administración"/>
    <x v="14"/>
    <d v="2021-05-03T00:00:00"/>
    <n v="32"/>
    <n v="35"/>
    <s v="29.0.0.5.0"/>
    <n v="473612041.07999998"/>
    <x v="0"/>
    <s v="OK"/>
    <s v="DNMYTS#MS-REMEDIAR-ADMINREMEDIAR-ADMIN - Programa remediar - administraciónDNMYTS#MS - Dirección nacional de medicamentos y tecnología sanitaria"/>
    <x v="0"/>
    <x v="0"/>
  </r>
  <r>
    <x v="2"/>
    <d v="2021-04-30T00:00:00"/>
    <x v="1162"/>
    <x v="3"/>
    <s v="Legítimo Abono"/>
    <s v="ARS"/>
    <n v="12793094.99"/>
    <n v="12793094.99"/>
    <s v="Legitimo Abono"/>
    <x v="22"/>
    <x v="29"/>
    <s v="REMEDIAR-ADMIN - Programa remediar - administración"/>
    <x v="14"/>
    <d v="2021-05-03T00:00:00"/>
    <n v="32"/>
    <n v="35"/>
    <s v="Sin OC"/>
    <s v="Sin OC"/>
    <x v="0"/>
    <s v="OK"/>
    <s v="DNMYTS#MS-REMEDIAR-ADMINREMEDIAR-ADMIN - Programa remediar - administraciónDNMYTS#MS - Dirección nacional de medicamentos y tecnología sanitaria"/>
    <x v="0"/>
    <x v="0"/>
  </r>
  <r>
    <x v="0"/>
    <d v="2021-04-30T00:00:00"/>
    <x v="1163"/>
    <x v="1"/>
    <s v="80-0028-CDI17"/>
    <s v="ARS"/>
    <n v="4084850.64"/>
    <n v="4084850.64"/>
    <s v="80-1198-CON20"/>
    <x v="22"/>
    <x v="29"/>
    <s v="REMEDIAR-ADMIN - Programa remediar - administración"/>
    <x v="14"/>
    <d v="2021-05-03T00:00:00"/>
    <n v="32"/>
    <n v="35"/>
    <s v="29.0.0.5.0"/>
    <n v="689171613"/>
    <x v="0"/>
    <s v="OK"/>
    <s v="DNMYTS#MS-REMEDIAR-ADMINREMEDIAR-ADMIN - Programa remediar - administraciónDNMYTS#MS - Dirección nacional de medicamentos y tecnología sanitaria"/>
    <x v="0"/>
    <x v="0"/>
  </r>
  <r>
    <x v="0"/>
    <d v="2021-04-30T00:00:00"/>
    <x v="1164"/>
    <x v="1"/>
    <s v="80-0028-CDI17"/>
    <s v="ARS"/>
    <n v="3067334.78"/>
    <n v="3067334.78"/>
    <s v="80-1198-CON20"/>
    <x v="22"/>
    <x v="29"/>
    <s v="REMEDIAR-ADMIN - Programa remediar - administración"/>
    <x v="14"/>
    <d v="2021-05-03T00:00:00"/>
    <n v="32"/>
    <n v="35"/>
    <s v="29.0.0.5.0"/>
    <n v="689171613"/>
    <x v="0"/>
    <s v="OK"/>
    <s v="DNMYTS#MS-REMEDIAR-ADMINREMEDIAR-ADMIN - Programa remediar - administraciónDNMYTS#MS - Dirección nacional de medicamentos y tecnología sanitaria"/>
    <x v="0"/>
    <x v="0"/>
  </r>
  <r>
    <x v="2"/>
    <d v="2021-04-30T00:00:00"/>
    <x v="1165"/>
    <x v="3"/>
    <s v="Legítimo Abono"/>
    <s v="ARS"/>
    <n v="2216930.9300000002"/>
    <n v="2216930.9300000002"/>
    <s v="Legitimo Abono"/>
    <x v="22"/>
    <x v="29"/>
    <s v="REMEDIAR-ADMIN - Programa remediar - administración"/>
    <x v="14"/>
    <d v="2021-05-03T00:00:00"/>
    <n v="32"/>
    <n v="35"/>
    <s v="Sin OC"/>
    <s v="Sin OC"/>
    <x v="0"/>
    <s v="OK"/>
    <s v="DNMYTS#MS-REMEDIAR-ADMINREMEDIAR-ADMIN - Programa remediar - administraciónDNMYTS#MS - Dirección nacional de medicamentos y tecnología sanitaria"/>
    <x v="0"/>
    <x v="0"/>
  </r>
  <r>
    <x v="2"/>
    <d v="2021-04-30T00:00:00"/>
    <x v="1166"/>
    <x v="3"/>
    <s v="Legítimo Abono"/>
    <s v="ARS"/>
    <n v="4901203.88"/>
    <n v="4901203.88"/>
    <s v="Legitimo Abono"/>
    <x v="22"/>
    <x v="29"/>
    <s v="REMEDIAR-ADMIN - Programa remediar - administración"/>
    <x v="14"/>
    <d v="2021-05-03T00:00:00"/>
    <n v="32"/>
    <n v="35"/>
    <s v="Sin OC"/>
    <s v="Sin OC"/>
    <x v="0"/>
    <s v="OK"/>
    <s v="DNMYTS#MS-REMEDIAR-ADMINREMEDIAR-ADMIN - Programa remediar - administraciónDNMYTS#MS - Dirección nacional de medicamentos y tecnología sanitaria"/>
    <x v="0"/>
    <x v="0"/>
  </r>
  <r>
    <x v="1"/>
    <d v="2021-05-02T00:00:00"/>
    <x v="1167"/>
    <x v="1"/>
    <s v="Programa de Apoyo al Fortalecimiento de la cobertura pública efectiva de salud y un sistema integrado de provisión de salud de calidad. Proyectos BIRF - ARG/19/014 - PNUD"/>
    <s v="ARS"/>
    <n v="401436.23"/>
    <n v="401436.23"/>
    <s v="Programa de Apoyo al Fortalecimiento de la cobertura pública efectiva de salud y un sistema integrado de provisión de salud de calidad. Proyectos BIRF - ARG/19/014 - PNUD"/>
    <x v="33"/>
    <x v="86"/>
    <s v="CONTROL_CONTRATOS - Control de administración de contratos"/>
    <x v="42"/>
    <d v="2021-05-03T00:00:00"/>
    <n v="32"/>
    <n v="33"/>
    <s v="Sin OC"/>
    <s v="Sin OC"/>
    <x v="1"/>
    <s v="OK"/>
    <s v="LEOMARQUEZCONTROL_CONTRATOS - Control de administración de contratosDGPFE#MS - Dirección general de proyectos con financiamiento externo"/>
    <x v="0"/>
    <x v="0"/>
  </r>
  <r>
    <x v="1"/>
    <d v="2021-05-02T00:00:00"/>
    <x v="1168"/>
    <x v="1"/>
    <s v="Programa de Apoyo al Fortalecimiento de la cobertura pública efectiva de salud y un sistema integrado de provisión de salud de calidad. Proyectos BIRF - ARG/19/014 - PNUD"/>
    <s v="ARS"/>
    <n v="164109.47"/>
    <n v="164109.47"/>
    <s v="Programa de Apoyo al Fortalecimiento de la cobertura pública efectiva de salud y un sistema integrado de provisión de salud de calidad. Proyectos BIRF - ARG/19/014 - PNUD"/>
    <x v="33"/>
    <x v="60"/>
    <s v="SISA - Sistema de información sanitaria argentino"/>
    <x v="25"/>
    <d v="2021-05-03T00:00:00"/>
    <n v="32"/>
    <n v="33"/>
    <s v="Sin OC"/>
    <s v="Sin OC"/>
    <x v="0"/>
    <s v="OK"/>
    <s v="NRECABARRENSISA - Sistema de información sanitaria argentinoDNSI#MS - Dirección nacional de sistemas de información"/>
    <x v="0"/>
    <x v="0"/>
  </r>
  <r>
    <x v="2"/>
    <d v="2021-05-02T00:00:00"/>
    <x v="1169"/>
    <x v="3"/>
    <s v="Legítimo Abono"/>
    <s v="ARS"/>
    <n v="6178289.21"/>
    <n v="6178289.21"/>
    <s v="Legitimo Abono"/>
    <x v="22"/>
    <x v="29"/>
    <s v="REMEDIAR-ADMIN - Programa remediar - administración"/>
    <x v="14"/>
    <d v="2021-05-03T00:00:00"/>
    <n v="32"/>
    <n v="33"/>
    <s v="Sin OC"/>
    <s v="Sin OC"/>
    <x v="0"/>
    <s v="OK"/>
    <s v="DNMYTS#MS-REMEDIAR-ADMINREMEDIAR-ADMIN - Programa remediar - administraciónDNMYTS#MS - Dirección nacional de medicamentos y tecnología sanitaria"/>
    <x v="0"/>
    <x v="0"/>
  </r>
  <r>
    <x v="0"/>
    <d v="2021-05-03T00:00:00"/>
    <x v="1170"/>
    <x v="1"/>
    <s v="80-0029-LPU19"/>
    <s v="ARS"/>
    <n v="904033"/>
    <n v="904033"/>
    <s v="80-1036-OC20"/>
    <x v="3"/>
    <x v="26"/>
    <s v="TESORERIA - Tesorería"/>
    <x v="3"/>
    <d v="2021-05-31T00:00:00"/>
    <n v="4"/>
    <n v="32"/>
    <s v="29.0.0.46.0"/>
    <n v="10848036"/>
    <x v="3"/>
    <s v="OK"/>
    <s v="MWEIMANTESORERIA - TesoreríaDCYT#MS - Dirección de contabilidad y tesorería"/>
    <x v="1"/>
    <x v="1"/>
  </r>
  <r>
    <x v="0"/>
    <d v="2021-05-03T00:00:00"/>
    <x v="1171"/>
    <x v="1"/>
    <n v="1"/>
    <s v="ARS"/>
    <n v="9690692.6199999992"/>
    <n v="9690692.6199999992"/>
    <n v="1"/>
    <x v="3"/>
    <x v="13"/>
    <s v="PVD - Privada"/>
    <x v="3"/>
    <d v="2021-05-06T00:00:00"/>
    <n v="29"/>
    <n v="32"/>
    <s v="Sin dato"/>
    <s v="Sin dato"/>
    <x v="2"/>
    <s v="OK"/>
    <s v="DCYT#MS-PVDPVD - PrivadaDCYT#MS - Dirección de contabilidad y tesorería"/>
    <x v="0"/>
    <x v="1"/>
  </r>
  <r>
    <x v="2"/>
    <d v="2021-05-03T00:00:00"/>
    <x v="1172"/>
    <x v="3"/>
    <s v="Legítimo Abono"/>
    <s v="ARS"/>
    <n v="52780"/>
    <n v="52780"/>
    <s v="Legitimo Abono"/>
    <x v="81"/>
    <x v="87"/>
    <s v="PROFESIONALES_LEGALES - Profesionales asuntos legales"/>
    <x v="11"/>
    <d v="2021-06-03T00:00:00"/>
    <n v="1"/>
    <n v="32"/>
    <s v="Sin OC"/>
    <s v="Sin OC"/>
    <x v="6"/>
    <s v="OK"/>
    <s v="ALELGARCIAPROFESIONALES_LEGALES - Profesionales asuntos legalesDAL#MS - Dirección de asuntos legales"/>
    <x v="0"/>
    <x v="1"/>
  </r>
  <r>
    <x v="2"/>
    <d v="2021-05-03T00:00:00"/>
    <x v="1173"/>
    <x v="6"/>
    <s v="Legítimo Abono"/>
    <s v="USD"/>
    <n v="428000"/>
    <n v="42800000"/>
    <s v="Legitimo Abono"/>
    <x v="110"/>
    <x v="8"/>
    <s v="TESORERIA - Tesorería"/>
    <x v="3"/>
    <d v="2021-05-31T00:00:00"/>
    <n v="4"/>
    <n v="32"/>
    <s v="Sin OC"/>
    <s v="Sin OC"/>
    <x v="3"/>
    <s v="OK"/>
    <s v="DCYT#MS-TESORERIATESORERIA - TesoreríaDCYT#MS - Dirección de contabilidad y tesorería"/>
    <x v="1"/>
    <x v="1"/>
  </r>
  <r>
    <x v="0"/>
    <d v="2021-05-03T00:00:00"/>
    <x v="1174"/>
    <x v="1"/>
    <s v="80-0059-CDI18"/>
    <s v="ARS"/>
    <n v="52000"/>
    <n v="52000"/>
    <s v="LEGITIMO ABONO"/>
    <x v="74"/>
    <x v="88"/>
    <s v="DPTO_SERVICIOS_AUXILIARES - Departamento de servicios auxiliares"/>
    <x v="6"/>
    <d v="2021-05-18T00:00:00"/>
    <n v="17"/>
    <n v="32"/>
    <s v="1.0.0.3.0"/>
    <s v="Sin dato"/>
    <x v="4"/>
    <s v="OK"/>
    <s v="MAXVICENTEDPTO_SERVICIOS_AUXILIARES - Departamento de servicios auxiliaresDGA#MS - Dirección general de administración"/>
    <x v="0"/>
    <x v="1"/>
  </r>
  <r>
    <x v="0"/>
    <d v="2021-05-03T00:00:00"/>
    <x v="1175"/>
    <x v="1"/>
    <s v="Contratación por emergencia COVID-19 Nº 9/2020"/>
    <s v="ARS"/>
    <n v="13578340"/>
    <n v="13578340"/>
    <s v="OC 10/2021"/>
    <x v="2"/>
    <x v="8"/>
    <s v="TESORERIA - Tesorería"/>
    <x v="3"/>
    <d v="2021-06-01T00:00:00"/>
    <n v="3"/>
    <n v="32"/>
    <n v="20"/>
    <n v="98275448.75"/>
    <x v="3"/>
    <s v="OK"/>
    <s v="DCYT#MS-TESORERIATESORERIA - TesoreríaDCYT#MS - Dirección de contabilidad y tesorería"/>
    <x v="1"/>
    <x v="1"/>
  </r>
  <r>
    <x v="0"/>
    <d v="2021-05-03T00:00:00"/>
    <x v="1176"/>
    <x v="1"/>
    <s v="Contratación por emergencia COVID-19 Nº 9/2020"/>
    <s v="ARS"/>
    <n v="24889625"/>
    <n v="24889625"/>
    <s v="OC 10/2021"/>
    <x v="2"/>
    <x v="67"/>
    <s v="LIQUIDACION_GASTOS - Liquidación de gastos"/>
    <x v="3"/>
    <d v="2021-06-03T00:00:00"/>
    <n v="1"/>
    <n v="32"/>
    <n v="20"/>
    <n v="98275448.75"/>
    <x v="2"/>
    <s v="OK"/>
    <s v="BCOLOMBOLIQUIDACION_GASTOS - Liquidación de gastosDCYT#MS - Dirección de contabilidad y tesorería"/>
    <x v="0"/>
    <x v="1"/>
  </r>
  <r>
    <x v="0"/>
    <d v="2021-05-04T00:00:00"/>
    <x v="1177"/>
    <x v="1"/>
    <s v="80-0016-LPU18"/>
    <s v="ARS"/>
    <n v="98400"/>
    <n v="98400"/>
    <s v="80-1119-OC19"/>
    <x v="63"/>
    <x v="8"/>
    <s v="TESORERIA - Tesorería"/>
    <x v="3"/>
    <d v="2021-06-02T00:00:00"/>
    <n v="2"/>
    <n v="31"/>
    <s v="22.0.0.41.0"/>
    <n v="65600000"/>
    <x v="3"/>
    <s v="OK"/>
    <s v="DCYT#MS-TESORERIATESORERIA - TesoreríaDCYT#MS - Dirección de contabilidad y tesorería"/>
    <x v="1"/>
    <x v="1"/>
  </r>
  <r>
    <x v="0"/>
    <d v="2021-05-04T00:00:00"/>
    <x v="1178"/>
    <x v="1"/>
    <s v="80-0016-LPU18"/>
    <s v="ARS"/>
    <n v="1476000"/>
    <n v="1476000"/>
    <s v="80-1119-OC19"/>
    <x v="63"/>
    <x v="8"/>
    <s v="TESORERIA - Tesorería"/>
    <x v="3"/>
    <d v="2021-05-31T00:00:00"/>
    <n v="4"/>
    <n v="31"/>
    <s v="22.0.0.41.0"/>
    <n v="65600000"/>
    <x v="3"/>
    <s v="OK"/>
    <s v="DCYT#MS-TESORERIATESORERIA - TesoreríaDCYT#MS - Dirección de contabilidad y tesorería"/>
    <x v="1"/>
    <x v="1"/>
  </r>
  <r>
    <x v="2"/>
    <d v="2021-05-04T00:00:00"/>
    <x v="1179"/>
    <x v="3"/>
    <s v="Legítimo Abono"/>
    <s v="ARS"/>
    <n v="500000"/>
    <n v="500000"/>
    <s v="Legitimo Abono"/>
    <x v="75"/>
    <x v="17"/>
    <s v="DESPACHO_DGA - Despacho - dirección general de administración"/>
    <x v="6"/>
    <d v="2021-05-31T00:00:00"/>
    <n v="4"/>
    <n v="31"/>
    <s v="Sin OC"/>
    <s v="Sin OC"/>
    <x v="4"/>
    <s v="OK"/>
    <s v="RUYVALDOVINOSDESPACHO_DGA - Despacho - dirección general de administraciónDGA#MS - Dirección general de administración"/>
    <x v="0"/>
    <x v="1"/>
  </r>
  <r>
    <x v="2"/>
    <d v="2021-05-04T00:00:00"/>
    <x v="1180"/>
    <x v="3"/>
    <s v="Legítimo Abono"/>
    <s v="ARS"/>
    <n v="23000"/>
    <n v="23000"/>
    <s v="Legitimo Abono"/>
    <x v="75"/>
    <x v="20"/>
    <s v="DESPACHO_DGA - Despacho - dirección general de administración"/>
    <x v="6"/>
    <d v="2021-06-02T00:00:00"/>
    <n v="2"/>
    <n v="31"/>
    <s v="Sin OC"/>
    <s v="Sin OC"/>
    <x v="4"/>
    <s v="OK"/>
    <s v="DGA#MS-DESPACHO_DGADESPACHO_DGA - Despacho - dirección general de administraciónDGA#MS - Dirección general de administración"/>
    <x v="0"/>
    <x v="1"/>
  </r>
  <r>
    <x v="0"/>
    <d v="2021-05-04T00:00:00"/>
    <x v="1181"/>
    <x v="1"/>
    <n v="1"/>
    <s v="ARS"/>
    <n v="3543376.97"/>
    <n v="3543376.97"/>
    <n v="1"/>
    <x v="3"/>
    <x v="13"/>
    <s v="PVD - Privada"/>
    <x v="3"/>
    <d v="2021-05-06T00:00:00"/>
    <n v="29"/>
    <n v="31"/>
    <s v="Sin dato"/>
    <s v="Sin dato"/>
    <x v="2"/>
    <s v="OK"/>
    <s v="DCYT#MS-PVDPVD - PrivadaDCYT#MS - Dirección de contabilidad y tesorería"/>
    <x v="0"/>
    <x v="1"/>
  </r>
  <r>
    <x v="2"/>
    <d v="2021-05-04T00:00:00"/>
    <x v="1182"/>
    <x v="3"/>
    <s v="Legítimo Abono"/>
    <s v="ARS"/>
    <n v="257972"/>
    <n v="257972"/>
    <s v="Legitimo Abono"/>
    <x v="91"/>
    <x v="37"/>
    <s v="FACTURAS - Facturas"/>
    <x v="20"/>
    <d v="2021-06-03T00:00:00"/>
    <n v="1"/>
    <n v="31"/>
    <s v="Sin OC"/>
    <s v="Sin OC"/>
    <x v="9"/>
    <s v="OK"/>
    <s v="SESANCHOFACTURAS - FacturasDCYC#MS - Dirección de compras y contrataciones"/>
    <x v="0"/>
    <x v="1"/>
  </r>
  <r>
    <x v="2"/>
    <d v="2021-05-04T00:00:00"/>
    <x v="1183"/>
    <x v="3"/>
    <s v="Legítimo Abono"/>
    <s v="ARS"/>
    <n v="73000"/>
    <n v="73000"/>
    <s v="Legitimo Abono"/>
    <x v="75"/>
    <x v="17"/>
    <s v="DESPACHO_DGA - Despacho - dirección general de administración"/>
    <x v="6"/>
    <d v="2021-05-31T00:00:00"/>
    <n v="4"/>
    <n v="31"/>
    <s v="Sin OC"/>
    <s v="Sin OC"/>
    <x v="4"/>
    <s v="OK"/>
    <s v="RUYVALDOVINOSDESPACHO_DGA - Despacho - dirección general de administraciónDGA#MS - Dirección general de administración"/>
    <x v="0"/>
    <x v="1"/>
  </r>
  <r>
    <x v="1"/>
    <d v="2021-05-04T00:00:00"/>
    <x v="1184"/>
    <x v="1"/>
    <s v="Programa Multifase de Atención Primaria a la Salud para el Manejo de Enfermedades Crónicas No Transmisibles. Segunda Operación - 3772/0C-AR - BID"/>
    <s v="USD"/>
    <n v="11892.41"/>
    <n v="1189241"/>
    <s v="Programa Multifase de Atención Primaria a la Salud para el Manejo de Enfermedades Crónicas No Transmisibles. Segunda Operación - 3772/0C-AR - BID"/>
    <x v="72"/>
    <x v="1"/>
    <s v="ARCHIVO - Archivo"/>
    <x v="1"/>
    <d v="2021-05-27T00:00:00"/>
    <n v="8"/>
    <n v="31"/>
    <s v="Sin OC"/>
    <s v="Sin OC"/>
    <x v="1"/>
    <s v="OK"/>
    <s v="DAFYP#MS-ARCHIVOARCHIVO - ArchivoDAFYP#MS - Dirección de administración financiera y presupuestaria"/>
    <x v="1"/>
    <x v="1"/>
  </r>
  <r>
    <x v="1"/>
    <d v="2021-05-04T00:00:00"/>
    <x v="1185"/>
    <x v="1"/>
    <s v="Apoyo al Plan Nacional de Prevención y Reducción del Embarazo No Intencional en la Adolescencia - ARG/17/001 - PNUD"/>
    <s v="ARS"/>
    <n v="300000"/>
    <n v="300000"/>
    <s v="Apoyo al Plan Nacional de Prevención y Reducción del Embarazo No Intencional en la Adolescencia - ARG/17/001 - PNUD"/>
    <x v="115"/>
    <x v="1"/>
    <s v="ARCHIVO - Archivo"/>
    <x v="1"/>
    <d v="2021-05-27T00:00:00"/>
    <n v="8"/>
    <n v="31"/>
    <s v="Sin OC"/>
    <s v="Sin OC"/>
    <x v="1"/>
    <s v="OK"/>
    <s v="DAFYP#MS-ARCHIVOARCHIVO - ArchivoDAFYP#MS - Dirección de administración financiera y presupuestaria"/>
    <x v="1"/>
    <x v="1"/>
  </r>
  <r>
    <x v="2"/>
    <d v="2021-05-04T00:00:00"/>
    <x v="1186"/>
    <x v="3"/>
    <s v="Legítimo Abono"/>
    <s v="ARS"/>
    <n v="2780.58"/>
    <n v="2780.58"/>
    <s v="Legitimo Abono"/>
    <x v="104"/>
    <x v="82"/>
    <s v="ADMINISTRACION - Administración"/>
    <x v="40"/>
    <d v="2021-05-07T00:00:00"/>
    <n v="28"/>
    <n v="31"/>
    <s v="Sin OC"/>
    <s v="Sin OC"/>
    <x v="0"/>
    <s v="OK"/>
    <s v="EWOITESADMINISTRACION - AdministraciónDNAIENT#MS - Dirección nacional de abordaje integral de enfermedades no transmisibles"/>
    <x v="0"/>
    <x v="1"/>
  </r>
  <r>
    <x v="2"/>
    <d v="2021-05-04T00:00:00"/>
    <x v="1187"/>
    <x v="4"/>
    <s v="Legítimo Abono"/>
    <s v="ARS"/>
    <n v="52412.6"/>
    <n v="52412.6"/>
    <s v="Legitimo Abono"/>
    <x v="99"/>
    <x v="79"/>
    <s v="PROFESIONALES_LEGALES - Profesionales asuntos legales"/>
    <x v="11"/>
    <d v="2021-05-21T00:00:00"/>
    <n v="14"/>
    <n v="31"/>
    <s v="Sin OC"/>
    <s v="Sin OC"/>
    <x v="6"/>
    <s v="OK"/>
    <s v="BCODAPROFESIONALES_LEGALES - Profesionales asuntos legalesDAL#MS - Dirección de asuntos legales"/>
    <x v="0"/>
    <x v="1"/>
  </r>
  <r>
    <x v="0"/>
    <d v="2021-05-05T00:00:00"/>
    <x v="1188"/>
    <x v="1"/>
    <n v="1"/>
    <s v="ARS"/>
    <n v="224207.35"/>
    <n v="224207.35"/>
    <n v="1"/>
    <x v="3"/>
    <x v="32"/>
    <s v="ADMINISTRACION - Administracion"/>
    <x v="17"/>
    <d v="2021-05-18T00:00:00"/>
    <n v="17"/>
    <n v="30"/>
    <s v="Sin dato"/>
    <s v="Sin dato"/>
    <x v="0"/>
    <s v="OK"/>
    <s v="MMORANDOADMINISTRACION - AdministracionDCEI#MS - Dirección de control de enfermedades inmunoprevenibles"/>
    <x v="0"/>
    <x v="1"/>
  </r>
  <r>
    <x v="0"/>
    <d v="2021-05-05T00:00:00"/>
    <x v="1189"/>
    <x v="1"/>
    <s v="80-0017-LPU20"/>
    <s v="ARS"/>
    <n v="15787800"/>
    <n v="15787800"/>
    <s v="80-1007-OC21"/>
    <x v="116"/>
    <x v="26"/>
    <s v="TESORERIA - Tesorería"/>
    <x v="3"/>
    <d v="2021-05-31T00:00:00"/>
    <n v="4"/>
    <n v="30"/>
    <s v="25.0.0.41.0"/>
    <n v="49618800"/>
    <x v="3"/>
    <s v="OK"/>
    <s v="MWEIMANTESORERIA - TesoreríaDCYT#MS - Dirección de contabilidad y tesorería"/>
    <x v="1"/>
    <x v="1"/>
  </r>
  <r>
    <x v="0"/>
    <d v="2021-05-05T00:00:00"/>
    <x v="1190"/>
    <x v="1"/>
    <s v="80-0011-LPU20"/>
    <s v="ARS"/>
    <n v="22989042"/>
    <n v="22989042"/>
    <s v="80-1077-OC21"/>
    <x v="117"/>
    <x v="26"/>
    <s v="TESORERIA - Tesorería"/>
    <x v="3"/>
    <d v="2021-05-31T00:00:00"/>
    <n v="4"/>
    <n v="30"/>
    <s v="29.0.0.45.0"/>
    <n v="158252850"/>
    <x v="3"/>
    <s v="OK"/>
    <s v="MWEIMANTESORERIA - TesoreríaDCYT#MS - Dirección de contabilidad y tesorería"/>
    <x v="1"/>
    <x v="1"/>
  </r>
  <r>
    <x v="0"/>
    <d v="2021-05-05T00:00:00"/>
    <x v="1191"/>
    <x v="1"/>
    <s v="80-0010-LPU20"/>
    <s v="ARS"/>
    <n v="1849446.02"/>
    <n v="1849446.02"/>
    <s v="80-1018-OC21"/>
    <x v="71"/>
    <x v="8"/>
    <s v="TESORERIA - Tesorería"/>
    <x v="3"/>
    <d v="2021-06-02T00:00:00"/>
    <n v="2"/>
    <n v="30"/>
    <s v="29.0.0.46.0"/>
    <n v="4623627.12"/>
    <x v="3"/>
    <s v="OK"/>
    <s v="DCYT#MS-TESORERIATESORERIA - TesoreríaDCYT#MS - Dirección de contabilidad y tesorería"/>
    <x v="1"/>
    <x v="1"/>
  </r>
  <r>
    <x v="0"/>
    <d v="2021-05-05T00:00:00"/>
    <x v="1192"/>
    <x v="1"/>
    <s v="80-0011-LPU20"/>
    <s v="ARS"/>
    <n v="16856568"/>
    <n v="16856568"/>
    <s v="80-1066-OC21"/>
    <x v="1"/>
    <x v="26"/>
    <s v="TESORERIA - Tesorería"/>
    <x v="3"/>
    <d v="2021-05-31T00:00:00"/>
    <n v="4"/>
    <n v="30"/>
    <s v="29.0.0.45.0"/>
    <n v="718933993.19000006"/>
    <x v="3"/>
    <s v="OK"/>
    <s v="MWEIMANTESORERIA - TesoreríaDCYT#MS - Dirección de contabilidad y tesorería"/>
    <x v="1"/>
    <x v="1"/>
  </r>
  <r>
    <x v="0"/>
    <d v="2021-05-05T00:00:00"/>
    <x v="1193"/>
    <x v="1"/>
    <s v="80-0011-LPU20"/>
    <s v="ARS"/>
    <n v="2885182.8"/>
    <n v="2885182.8"/>
    <s v="80-1066-OC21"/>
    <x v="1"/>
    <x v="26"/>
    <s v="TESORERIA - Tesorería"/>
    <x v="3"/>
    <d v="2021-05-31T00:00:00"/>
    <n v="4"/>
    <n v="30"/>
    <s v="29.0.0.45.0"/>
    <n v="718933993.19000006"/>
    <x v="3"/>
    <s v="OK"/>
    <s v="MWEIMANTESORERIA - TesoreríaDCYT#MS - Dirección de contabilidad y tesorería"/>
    <x v="1"/>
    <x v="1"/>
  </r>
  <r>
    <x v="2"/>
    <d v="2021-05-06T00:00:00"/>
    <x v="1194"/>
    <x v="3"/>
    <s v="Legítimo Abono"/>
    <s v="USD"/>
    <n v="88436.12"/>
    <n v="8843612"/>
    <s v="Legitimo Abono"/>
    <x v="73"/>
    <x v="8"/>
    <s v="TESORERIA - Tesorería"/>
    <x v="3"/>
    <d v="2021-05-28T00:00:00"/>
    <n v="7"/>
    <n v="29"/>
    <s v="Sin OC"/>
    <s v="Sin OC"/>
    <x v="3"/>
    <s v="OK"/>
    <s v="DCYT#MS-TESORERIATESORERIA - TesoreríaDCYT#MS - Dirección de contabilidad y tesorería"/>
    <x v="1"/>
    <x v="1"/>
  </r>
  <r>
    <x v="2"/>
    <d v="2021-05-06T00:00:00"/>
    <x v="1195"/>
    <x v="3"/>
    <s v="Legítimo Abono"/>
    <s v="ARS"/>
    <n v="27650"/>
    <n v="27650"/>
    <s v="Legitimo Abono"/>
    <x v="68"/>
    <x v="13"/>
    <s v="PVD - Privada"/>
    <x v="3"/>
    <d v="2021-05-06T00:00:00"/>
    <n v="29"/>
    <n v="29"/>
    <s v="Sin OC"/>
    <s v="Sin OC"/>
    <x v="2"/>
    <s v="OK"/>
    <s v="DCYT#MS-PVDPVD - PrivadaDCYT#MS - Dirección de contabilidad y tesorería"/>
    <x v="0"/>
    <x v="1"/>
  </r>
  <r>
    <x v="2"/>
    <d v="2021-05-06T00:00:00"/>
    <x v="1196"/>
    <x v="3"/>
    <s v="Legítimo Abono"/>
    <s v="ARS"/>
    <n v="46144800"/>
    <n v="46144800"/>
    <s v="Legitimo Abono"/>
    <x v="118"/>
    <x v="8"/>
    <s v="TESORERIA - Tesorería"/>
    <x v="3"/>
    <d v="2021-06-01T00:00:00"/>
    <n v="3"/>
    <n v="29"/>
    <s v="Sin OC"/>
    <s v="Sin OC"/>
    <x v="3"/>
    <s v="OK"/>
    <s v="DCYT#MS-TESORERIATESORERIA - TesoreríaDCYT#MS - Dirección de contabilidad y tesorería"/>
    <x v="1"/>
    <x v="1"/>
  </r>
  <r>
    <x v="0"/>
    <d v="2021-05-06T00:00:00"/>
    <x v="1197"/>
    <x v="1"/>
    <s v="80-0017-LPU20"/>
    <s v="ARS"/>
    <n v="7893900"/>
    <n v="7893900"/>
    <s v="80-1007-OC21"/>
    <x v="116"/>
    <x v="9"/>
    <s v="TESORERIA - Tesorería"/>
    <x v="3"/>
    <d v="2021-05-20T00:00:00"/>
    <n v="15"/>
    <n v="29"/>
    <s v="25.0.0.41.0"/>
    <n v="49618800"/>
    <x v="3"/>
    <s v="OK"/>
    <s v="MARAALVAREZTESORERIA - TesoreríaDCYT#MS - Dirección de contabilidad y tesorería"/>
    <x v="1"/>
    <x v="1"/>
  </r>
  <r>
    <x v="0"/>
    <d v="2021-05-06T00:00:00"/>
    <x v="1198"/>
    <x v="1"/>
    <s v="80-0002-LPU19"/>
    <s v="ARS"/>
    <n v="11634336"/>
    <n v="11634336"/>
    <s v="80-1122-OC20"/>
    <x v="116"/>
    <x v="7"/>
    <s v="LIQUIDACION_GASTOS - Liquidación de gastos"/>
    <x v="3"/>
    <d v="2021-06-03T00:00:00"/>
    <n v="1"/>
    <n v="29"/>
    <s v="22.0.0.41.0"/>
    <n v="33197976"/>
    <x v="2"/>
    <s v="OK"/>
    <s v="KAGARCIALIQUIDACION_GASTOS - Liquidación de gastosDCYT#MS - Dirección de contabilidad y tesorería"/>
    <x v="0"/>
    <x v="1"/>
  </r>
  <r>
    <x v="0"/>
    <d v="2021-05-06T00:00:00"/>
    <x v="1199"/>
    <x v="1"/>
    <s v="80-0016-LPU20"/>
    <s v="ARS"/>
    <n v="21275100"/>
    <n v="21275100"/>
    <s v="80-1061-OC21"/>
    <x v="86"/>
    <x v="9"/>
    <s v="TESORERIA - Tesorería"/>
    <x v="3"/>
    <d v="2021-05-20T00:00:00"/>
    <n v="15"/>
    <n v="29"/>
    <s v="17.0.0.42.0"/>
    <n v="61850590"/>
    <x v="3"/>
    <s v="OK"/>
    <s v="MARAALVAREZTESORERIA - TesoreríaDCYT#MS - Dirección de contabilidad y tesorería"/>
    <x v="1"/>
    <x v="1"/>
  </r>
  <r>
    <x v="0"/>
    <d v="2021-05-06T00:00:00"/>
    <x v="1200"/>
    <x v="1"/>
    <s v="80-0016-LPU20"/>
    <s v="ARS"/>
    <n v="3452680"/>
    <n v="3452680"/>
    <s v="80-1061-OC21"/>
    <x v="86"/>
    <x v="26"/>
    <s v="TESORERIA - Tesorería"/>
    <x v="3"/>
    <d v="2021-05-31T00:00:00"/>
    <n v="4"/>
    <n v="29"/>
    <s v="17.0.0.42.0"/>
    <n v="61850590"/>
    <x v="3"/>
    <s v="OK"/>
    <s v="MWEIMANTESORERIA - TesoreríaDCYT#MS - Dirección de contabilidad y tesorería"/>
    <x v="1"/>
    <x v="1"/>
  </r>
  <r>
    <x v="0"/>
    <d v="2021-05-06T00:00:00"/>
    <x v="1201"/>
    <x v="1"/>
    <s v="80-0016-LPU20"/>
    <s v="ARS"/>
    <n v="3782625"/>
    <n v="3782625"/>
    <s v="80-1061-OC21"/>
    <x v="86"/>
    <x v="26"/>
    <s v="TESORERIA - Tesorería"/>
    <x v="3"/>
    <d v="2021-05-31T00:00:00"/>
    <n v="4"/>
    <n v="29"/>
    <s v="17.0.0.42.0"/>
    <n v="61850590"/>
    <x v="3"/>
    <s v="OK"/>
    <s v="MWEIMANTESORERIA - TesoreríaDCYT#MS - Dirección de contabilidad y tesorería"/>
    <x v="1"/>
    <x v="1"/>
  </r>
  <r>
    <x v="0"/>
    <d v="2021-05-06T00:00:00"/>
    <x v="1202"/>
    <x v="1"/>
    <s v="80-0016-LPU20"/>
    <s v="ARS"/>
    <n v="8498490"/>
    <n v="8498490"/>
    <s v="80-1061-OC21"/>
    <x v="86"/>
    <x v="9"/>
    <s v="TESORERIA - Tesorería"/>
    <x v="3"/>
    <d v="2021-05-20T00:00:00"/>
    <n v="15"/>
    <n v="29"/>
    <s v="17.0.0.42.0"/>
    <n v="61850590"/>
    <x v="3"/>
    <s v="OK"/>
    <s v="MARAALVAREZTESORERIA - TesoreríaDCYT#MS - Dirección de contabilidad y tesorería"/>
    <x v="1"/>
    <x v="1"/>
  </r>
  <r>
    <x v="0"/>
    <d v="2021-05-06T00:00:00"/>
    <x v="1203"/>
    <x v="1"/>
    <s v="80-0016-LPU20"/>
    <s v="ARS"/>
    <n v="1973125"/>
    <n v="1973125"/>
    <s v="80-1061-OC21"/>
    <x v="86"/>
    <x v="9"/>
    <s v="TESORERIA - Tesorería"/>
    <x v="3"/>
    <d v="2021-05-20T00:00:00"/>
    <n v="15"/>
    <n v="29"/>
    <s v="17.0.0.42.0"/>
    <n v="61850590"/>
    <x v="3"/>
    <s v="OK"/>
    <s v="MARAALVAREZTESORERIA - TesoreríaDCYT#MS - Dirección de contabilidad y tesorería"/>
    <x v="1"/>
    <x v="1"/>
  </r>
  <r>
    <x v="0"/>
    <d v="2021-05-06T00:00:00"/>
    <x v="1204"/>
    <x v="1"/>
    <s v="80-0016-LPU20"/>
    <s v="ARS"/>
    <n v="8489250"/>
    <n v="8489250"/>
    <s v="80-1061-OC21"/>
    <x v="86"/>
    <x v="26"/>
    <s v="TESORERIA - Tesorería"/>
    <x v="3"/>
    <d v="2021-05-31T00:00:00"/>
    <n v="4"/>
    <n v="29"/>
    <s v="17.0.0.42.0"/>
    <n v="61850590"/>
    <x v="3"/>
    <s v="OK"/>
    <s v="MWEIMANTESORERIA - TesoreríaDCYT#MS - Dirección de contabilidad y tesorería"/>
    <x v="1"/>
    <x v="1"/>
  </r>
  <r>
    <x v="0"/>
    <d v="2021-05-06T00:00:00"/>
    <x v="1205"/>
    <x v="1"/>
    <s v="80-0016-LPU20"/>
    <s v="ARS"/>
    <n v="5403860"/>
    <n v="5403860"/>
    <s v="80-1061-OC21"/>
    <x v="86"/>
    <x v="26"/>
    <s v="TESORERIA - Tesorería"/>
    <x v="3"/>
    <d v="2021-05-31T00:00:00"/>
    <n v="4"/>
    <n v="29"/>
    <s v="17.0.0.42.0"/>
    <n v="61850590"/>
    <x v="3"/>
    <s v="OK"/>
    <s v="MWEIMANTESORERIA - TesoreríaDCYT#MS - Dirección de contabilidad y tesorería"/>
    <x v="1"/>
    <x v="1"/>
  </r>
  <r>
    <x v="2"/>
    <d v="2021-05-06T00:00:00"/>
    <x v="1206"/>
    <x v="3"/>
    <s v="Legítimo Abono"/>
    <s v="ARS"/>
    <n v="20000"/>
    <n v="20000"/>
    <s v="Legitimo Abono"/>
    <x v="79"/>
    <x v="47"/>
    <s v="DESPACHO_DGA - Despacho - dirección general de administración"/>
    <x v="6"/>
    <d v="2021-06-03T00:00:00"/>
    <n v="1"/>
    <n v="29"/>
    <s v="Sin OC"/>
    <s v="Sin OC"/>
    <x v="4"/>
    <s v="OK"/>
    <s v="MDISANTIDESPACHO_DGA - Despacho - dirección general de administraciónDGA#MS - Dirección general de administración"/>
    <x v="0"/>
    <x v="1"/>
  </r>
  <r>
    <x v="0"/>
    <d v="2021-05-06T00:00:00"/>
    <x v="1207"/>
    <x v="1"/>
    <s v="80-0016-LPU20"/>
    <s v="ARS"/>
    <n v="4637880"/>
    <n v="4637880"/>
    <s v="80-1061-OC21"/>
    <x v="86"/>
    <x v="9"/>
    <s v="TESORERIA - Tesorería"/>
    <x v="3"/>
    <d v="2021-05-20T00:00:00"/>
    <n v="15"/>
    <n v="29"/>
    <s v="17.0.0.42.0"/>
    <n v="61850590"/>
    <x v="3"/>
    <s v="OK"/>
    <s v="MARAALVAREZTESORERIA - TesoreríaDCYT#MS - Dirección de contabilidad y tesorería"/>
    <x v="1"/>
    <x v="1"/>
  </r>
  <r>
    <x v="2"/>
    <d v="2021-05-06T00:00:00"/>
    <x v="1208"/>
    <x v="3"/>
    <s v="Legítimo Abono"/>
    <s v="ARS"/>
    <n v="3000"/>
    <n v="3000"/>
    <s v="Legitimo Abono"/>
    <x v="79"/>
    <x v="59"/>
    <s v="DESPACHO - Despacho"/>
    <x v="32"/>
    <d v="2021-06-01T00:00:00"/>
    <n v="3"/>
    <n v="29"/>
    <s v="Sin OC"/>
    <s v="Sin OC"/>
    <x v="0"/>
    <s v="OK"/>
    <s v="LPLAGERDESPACHO - DespachoSAS#MS - Secretaría de acceso a la salud"/>
    <x v="0"/>
    <x v="1"/>
  </r>
  <r>
    <x v="0"/>
    <d v="2021-05-06T00:00:00"/>
    <x v="1209"/>
    <x v="1"/>
    <s v="80-0016-LPU20"/>
    <s v="ARS"/>
    <n v="2221050"/>
    <n v="2221050"/>
    <s v="80-1061-OC21"/>
    <x v="86"/>
    <x v="9"/>
    <s v="TESORERIA - Tesorería"/>
    <x v="3"/>
    <d v="2021-05-20T00:00:00"/>
    <n v="15"/>
    <n v="29"/>
    <s v="17.0.0.42.0"/>
    <n v="61850590"/>
    <x v="3"/>
    <s v="OK"/>
    <s v="MARAALVAREZTESORERIA - TesoreríaDCYT#MS - Dirección de contabilidad y tesorería"/>
    <x v="1"/>
    <x v="1"/>
  </r>
  <r>
    <x v="2"/>
    <d v="2021-05-06T00:00:00"/>
    <x v="1210"/>
    <x v="3"/>
    <s v="Legítimo Abono"/>
    <s v="ARS"/>
    <n v="22500"/>
    <n v="22500"/>
    <s v="Legitimo Abono"/>
    <x v="79"/>
    <x v="47"/>
    <s v="DESPACHO_DGA - Despacho - dirección general de administración"/>
    <x v="6"/>
    <d v="2021-06-03T00:00:00"/>
    <n v="1"/>
    <n v="29"/>
    <s v="Sin OC"/>
    <s v="Sin OC"/>
    <x v="4"/>
    <s v="OK"/>
    <s v="MDISANTIDESPACHO_DGA - Despacho - dirección general de administraciónDGA#MS - Dirección general de administración"/>
    <x v="0"/>
    <x v="1"/>
  </r>
  <r>
    <x v="0"/>
    <d v="2021-05-06T00:00:00"/>
    <x v="1211"/>
    <x v="1"/>
    <s v="80-0016-LPU20"/>
    <s v="ARS"/>
    <n v="1158300"/>
    <n v="1158300"/>
    <s v="80-1061-OC21"/>
    <x v="86"/>
    <x v="9"/>
    <s v="TESORERIA - Tesorería"/>
    <x v="3"/>
    <d v="2021-05-20T00:00:00"/>
    <n v="15"/>
    <n v="29"/>
    <s v="17.0.0.42.0"/>
    <n v="61850590"/>
    <x v="3"/>
    <s v="OK"/>
    <s v="MARAALVAREZTESORERIA - TesoreríaDCYT#MS - Dirección de contabilidad y tesorería"/>
    <x v="1"/>
    <x v="1"/>
  </r>
  <r>
    <x v="0"/>
    <d v="2021-05-06T00:00:00"/>
    <x v="1212"/>
    <x v="1"/>
    <s v="80-0025-LPU18"/>
    <s v="ARS"/>
    <n v="804480"/>
    <n v="804480"/>
    <s v="80-1046-OC20"/>
    <x v="12"/>
    <x v="1"/>
    <s v="ARCHIVO - Archivo"/>
    <x v="1"/>
    <d v="2021-05-13T00:00:00"/>
    <n v="22"/>
    <n v="29"/>
    <s v="29.0.0.45.0"/>
    <n v="29491312.84"/>
    <x v="1"/>
    <s v="OK"/>
    <s v="DAFYP#MS-ARCHIVOARCHIVO - ArchivoDAFYP#MS - Dirección de administración financiera y presupuestaria"/>
    <x v="1"/>
    <x v="1"/>
  </r>
  <r>
    <x v="2"/>
    <d v="2021-05-06T00:00:00"/>
    <x v="1213"/>
    <x v="3"/>
    <s v="Legítimo Abono"/>
    <s v="ARS"/>
    <n v="70000"/>
    <n v="70000"/>
    <s v="Legitimo Abono"/>
    <x v="79"/>
    <x v="20"/>
    <s v="DESPACHO_DGA - Despacho - dirección general de administración"/>
    <x v="6"/>
    <d v="2021-06-03T00:00:00"/>
    <n v="1"/>
    <n v="29"/>
    <s v="Sin OC"/>
    <s v="Sin OC"/>
    <x v="4"/>
    <s v="OK"/>
    <s v="DGA#MS-DESPACHO_DGADESPACHO_DGA - Despacho - dirección general de administraciónDGA#MS - Dirección general de administración"/>
    <x v="0"/>
    <x v="1"/>
  </r>
  <r>
    <x v="2"/>
    <d v="2021-05-06T00:00:00"/>
    <x v="1214"/>
    <x v="3"/>
    <s v="Legítimo Abono"/>
    <s v="ARS"/>
    <n v="35000"/>
    <n v="35000"/>
    <s v="Legitimo Abono"/>
    <x v="79"/>
    <x v="54"/>
    <s v="APYC - Área presupuesto y contabilidad"/>
    <x v="24"/>
    <d v="2021-05-07T00:00:00"/>
    <n v="28"/>
    <n v="29"/>
    <s v="Sin OC"/>
    <s v="Sin OC"/>
    <x v="0"/>
    <s v="OK"/>
    <s v="LSENDRASAPYC - Área presupuesto y contabilidadDRVIHVYT#MS - Dirección de respuesta al vih, its, hepatitis virales y tuberculosis"/>
    <x v="0"/>
    <x v="1"/>
  </r>
  <r>
    <x v="0"/>
    <d v="2021-05-06T00:00:00"/>
    <x v="1215"/>
    <x v="1"/>
    <s v="80-0016-LPU20"/>
    <s v="ARS"/>
    <n v="958230"/>
    <n v="958230"/>
    <s v="80-1061-OC21"/>
    <x v="86"/>
    <x v="9"/>
    <s v="TESORERIA - Tesorería"/>
    <x v="3"/>
    <d v="2021-05-20T00:00:00"/>
    <n v="15"/>
    <n v="29"/>
    <s v="17.0.0.42.0"/>
    <n v="61850590"/>
    <x v="3"/>
    <s v="OK"/>
    <s v="MARAALVAREZTESORERIA - TesoreríaDCYT#MS - Dirección de contabilidad y tesorería"/>
    <x v="1"/>
    <x v="1"/>
  </r>
  <r>
    <x v="1"/>
    <d v="2021-05-06T00:00:00"/>
    <x v="1216"/>
    <x v="1"/>
    <s v="Programa de Apoyo al Fortalecimiento de la cobertura pública efectiva de salud y un sistema integrado de provisión de salud de calidad. Proyectos BIRF - ARG/19/014 - PNUD"/>
    <s v="ARS"/>
    <n v="44510.55"/>
    <n v="44510.55"/>
    <s v="Programa de Apoyo al Fortalecimiento de la cobertura pública efectiva de salud y un sistema integrado de provisión de salud de calidad. Proyectos BIRF - ARG/19/014 - PNUD"/>
    <x v="46"/>
    <x v="1"/>
    <s v="ARCHIVO - Archivo"/>
    <x v="1"/>
    <d v="2021-05-17T00:00:00"/>
    <n v="18"/>
    <n v="29"/>
    <s v="Sin OC"/>
    <s v="Sin OC"/>
    <x v="1"/>
    <s v="OK"/>
    <s v="DAFYP#MS-ARCHIVOARCHIVO - ArchivoDAFYP#MS - Dirección de administración financiera y presupuestaria"/>
    <x v="1"/>
    <x v="1"/>
  </r>
  <r>
    <x v="0"/>
    <d v="2021-05-06T00:00:00"/>
    <x v="1217"/>
    <x v="1"/>
    <s v="80-0005-CDI20"/>
    <s v="ARS"/>
    <n v="39602890.799999997"/>
    <n v="39602890.799999997"/>
    <s v="80-1034-OC21"/>
    <x v="10"/>
    <x v="8"/>
    <s v="TESORERIA - Tesorería"/>
    <x v="3"/>
    <d v="2021-06-02T00:00:00"/>
    <n v="2"/>
    <n v="29"/>
    <s v="22.0.0.41.0"/>
    <s v="Sin dato"/>
    <x v="3"/>
    <s v="OK"/>
    <s v="DCYT#MS-TESORERIATESORERIA - TesoreríaDCYT#MS - Dirección de contabilidad y tesorería"/>
    <x v="1"/>
    <x v="1"/>
  </r>
  <r>
    <x v="0"/>
    <d v="2021-05-06T00:00:00"/>
    <x v="1218"/>
    <x v="1"/>
    <s v="80-0005-CDI20"/>
    <s v="ARS"/>
    <n v="31095007.199999999"/>
    <n v="31095007.199999999"/>
    <s v="80-1034-OC21"/>
    <x v="10"/>
    <x v="8"/>
    <s v="TESORERIA - Tesorería"/>
    <x v="3"/>
    <d v="2021-06-02T00:00:00"/>
    <n v="2"/>
    <n v="29"/>
    <s v="22.0.0.41.0"/>
    <s v="Sin dato"/>
    <x v="3"/>
    <s v="OK"/>
    <s v="DCYT#MS-TESORERIATESORERIA - TesoreríaDCYT#MS - Dirección de contabilidad y tesorería"/>
    <x v="1"/>
    <x v="1"/>
  </r>
  <r>
    <x v="0"/>
    <d v="2021-05-06T00:00:00"/>
    <x v="1219"/>
    <x v="1"/>
    <s v="80-0005-CDI20"/>
    <s v="ARS"/>
    <n v="31343070"/>
    <n v="31343070"/>
    <s v="80-1034-OC21"/>
    <x v="10"/>
    <x v="42"/>
    <s v="ACYC - Administración contable y compras"/>
    <x v="24"/>
    <d v="2021-05-26T00:00:00"/>
    <n v="9"/>
    <n v="29"/>
    <s v="22.0.0.41.0"/>
    <s v="Sin dato"/>
    <x v="0"/>
    <s v="OK"/>
    <s v="MCAMPETELLIACYC - Administración contable y comprasDRVIHVYT#MS - Dirección de respuesta al vih, its, hepatitis virales y tuberculosis"/>
    <x v="0"/>
    <x v="1"/>
  </r>
  <r>
    <x v="0"/>
    <d v="2021-05-06T00:00:00"/>
    <x v="1220"/>
    <x v="1"/>
    <s v="80-0005-CDI20"/>
    <s v="ARS"/>
    <n v="48184522.799999997"/>
    <n v="48184522.799999997"/>
    <s v="80-1034-OC21"/>
    <x v="10"/>
    <x v="8"/>
    <s v="TESORERIA - Tesorería"/>
    <x v="3"/>
    <d v="2021-06-02T00:00:00"/>
    <n v="2"/>
    <n v="29"/>
    <s v="22.0.0.41.0"/>
    <s v="Sin dato"/>
    <x v="3"/>
    <s v="OK"/>
    <s v="DCYT#MS-TESORERIATESORERIA - TesoreríaDCYT#MS - Dirección de contabilidad y tesorería"/>
    <x v="1"/>
    <x v="1"/>
  </r>
  <r>
    <x v="0"/>
    <d v="2021-05-07T00:00:00"/>
    <x v="1221"/>
    <x v="1"/>
    <s v="LPU-028-2009"/>
    <s v="ARS"/>
    <n v="175421"/>
    <n v="175421"/>
    <s v="DOCFI-2021-27052635-APN-DCYC#MS"/>
    <x v="119"/>
    <x v="9"/>
    <s v="TESORERIA - Tesorería"/>
    <x v="3"/>
    <d v="2021-05-20T00:00:00"/>
    <n v="15"/>
    <n v="28"/>
    <s v="Sin dato"/>
    <s v="Sin dato"/>
    <x v="3"/>
    <s v="OK"/>
    <s v="MARAALVAREZTESORERIA - TesoreríaDCYT#MS - Dirección de contabilidad y tesorería"/>
    <x v="1"/>
    <x v="1"/>
  </r>
  <r>
    <x v="0"/>
    <d v="2021-05-07T00:00:00"/>
    <x v="1222"/>
    <x v="1"/>
    <s v="LPU-028-2009"/>
    <s v="ARS"/>
    <n v="80638441.5"/>
    <n v="80638441.5"/>
    <s v="DOCFI-2021-27052635-APN-DCYC#MS"/>
    <x v="119"/>
    <x v="9"/>
    <s v="TESORERIA - Tesorería"/>
    <x v="3"/>
    <d v="2021-05-20T00:00:00"/>
    <n v="15"/>
    <n v="28"/>
    <s v="Sin dato"/>
    <s v="Sin dato"/>
    <x v="3"/>
    <s v="OK"/>
    <s v="MARAALVAREZTESORERIA - TesoreríaDCYT#MS - Dirección de contabilidad y tesorería"/>
    <x v="1"/>
    <x v="1"/>
  </r>
  <r>
    <x v="2"/>
    <d v="2021-05-07T00:00:00"/>
    <x v="1223"/>
    <x v="3"/>
    <s v="Legítimo Abono"/>
    <s v="EUR"/>
    <n v="289572.01"/>
    <n v="33735139.164999999"/>
    <s v="Legitimo Abono"/>
    <x v="120"/>
    <x v="8"/>
    <s v="TESORERIA - Tesorería"/>
    <x v="3"/>
    <d v="2021-05-28T00:00:00"/>
    <n v="7"/>
    <n v="28"/>
    <s v="Sin OC"/>
    <s v="Sin OC"/>
    <x v="3"/>
    <s v="OK"/>
    <s v="DCYT#MS-TESORERIATESORERIA - TesoreríaDCYT#MS - Dirección de contabilidad y tesorería"/>
    <x v="1"/>
    <x v="1"/>
  </r>
  <r>
    <x v="0"/>
    <d v="2021-05-07T00:00:00"/>
    <x v="1224"/>
    <x v="1"/>
    <s v="80-0010-LPU20"/>
    <s v="ARS"/>
    <n v="2071873.34"/>
    <n v="2071873.34"/>
    <s v="80-1026-OC21"/>
    <x v="96"/>
    <x v="65"/>
    <s v="PVD - Privada"/>
    <x v="3"/>
    <d v="2021-05-19T00:00:00"/>
    <n v="16"/>
    <n v="28"/>
    <s v="29.0.0.46.0"/>
    <n v="3552516"/>
    <x v="2"/>
    <s v="OK"/>
    <s v="JMEZAPVD - PrivadaDCYT#MS - Dirección de contabilidad y tesorería"/>
    <x v="0"/>
    <x v="1"/>
  </r>
  <r>
    <x v="0"/>
    <d v="2021-05-07T00:00:00"/>
    <x v="1225"/>
    <x v="1"/>
    <s v="80-0010-LPU20"/>
    <s v="ARS"/>
    <n v="61357.66"/>
    <n v="61357.66"/>
    <s v="80-1026-OC21"/>
    <x v="96"/>
    <x v="65"/>
    <s v="PVD - Privada"/>
    <x v="3"/>
    <d v="2021-05-19T00:00:00"/>
    <n v="16"/>
    <n v="28"/>
    <s v="29.0.0.46.0"/>
    <n v="3552516"/>
    <x v="2"/>
    <s v="OK"/>
    <s v="JMEZAPVD - PrivadaDCYT#MS - Dirección de contabilidad y tesorería"/>
    <x v="0"/>
    <x v="1"/>
  </r>
  <r>
    <x v="1"/>
    <d v="2021-05-07T00:00:00"/>
    <x v="1226"/>
    <x v="1"/>
    <s v="Apoyo al Plan Nacional de Prevención y Reducción del Embarazo No Intencional en la Adolescencia - ARG/17/001 - PNUD"/>
    <s v="USD"/>
    <n v="650"/>
    <n v="65000"/>
    <s v="Apoyo al Plan Nacional de Prevención y Reducción del Embarazo No Intencional en la Adolescencia - ARG/17/001 - PNUD"/>
    <x v="0"/>
    <x v="24"/>
    <s v="PVD - Privada"/>
    <x v="1"/>
    <d v="2021-06-03T00:00:00"/>
    <n v="1"/>
    <n v="28"/>
    <s v="Sin OC"/>
    <s v="Sin OC"/>
    <x v="1"/>
    <s v="OK"/>
    <s v="DAFYP#MSPVD - PrivadaDAFYP#MS - Dirección de administración financiera y presupuestaria"/>
    <x v="1"/>
    <x v="1"/>
  </r>
  <r>
    <x v="0"/>
    <d v="2021-05-08T00:00:00"/>
    <x v="1227"/>
    <x v="1"/>
    <s v="80-0028-CDI17"/>
    <s v="ARS"/>
    <n v="72438.69"/>
    <n v="72438.69"/>
    <s v="80-1000-CON18"/>
    <x v="22"/>
    <x v="29"/>
    <s v="REMEDIAR-ADMIN - Programa remediar - administración"/>
    <x v="14"/>
    <d v="2021-05-11T00:00:00"/>
    <n v="24"/>
    <n v="27"/>
    <s v="29.0.0.5.0"/>
    <n v="473612041.07999998"/>
    <x v="0"/>
    <s v="OK"/>
    <s v="DNMYTS#MS-REMEDIAR-ADMINREMEDIAR-ADMIN - Programa remediar - administraciónDNMYTS#MS - Dirección nacional de medicamentos y tecnología sanitaria"/>
    <x v="0"/>
    <x v="1"/>
  </r>
  <r>
    <x v="0"/>
    <d v="2021-05-08T00:00:00"/>
    <x v="1228"/>
    <x v="1"/>
    <s v="80-0028-CDI17"/>
    <s v="ARS"/>
    <n v="2166489.12"/>
    <n v="2166489.12"/>
    <s v="80-1000-CON18"/>
    <x v="22"/>
    <x v="29"/>
    <s v="REMEDIAR-ADMIN - Programa remediar - administración"/>
    <x v="14"/>
    <d v="2021-05-10T00:00:00"/>
    <n v="25"/>
    <n v="27"/>
    <s v="29.0.0.5.0"/>
    <n v="473612041.07999998"/>
    <x v="0"/>
    <s v="OK"/>
    <s v="DNMYTS#MS-REMEDIAR-ADMINREMEDIAR-ADMIN - Programa remediar - administraciónDNMYTS#MS - Dirección nacional de medicamentos y tecnología sanitaria"/>
    <x v="0"/>
    <x v="1"/>
  </r>
  <r>
    <x v="0"/>
    <d v="2021-05-08T00:00:00"/>
    <x v="1229"/>
    <x v="1"/>
    <s v="80-0028-CDI17"/>
    <s v="ARS"/>
    <n v="9122245.1199999992"/>
    <n v="9122245.1199999992"/>
    <s v="80-1198-CON20"/>
    <x v="22"/>
    <x v="89"/>
    <s v="MESADEENTRADAS - Mesa de entradas"/>
    <x v="7"/>
    <d v="2021-05-31T00:00:00"/>
    <n v="4"/>
    <n v="27"/>
    <s v="29.0.0.5.0"/>
    <n v="689171613"/>
    <x v="0"/>
    <s v="OK"/>
    <s v="APIROLAMESADEENTRADAS - Mesa de entradasSSMEIE#MS - Subsecretaría de medicamentos e información estratégica"/>
    <x v="0"/>
    <x v="1"/>
  </r>
  <r>
    <x v="0"/>
    <d v="2021-05-08T00:00:00"/>
    <x v="1230"/>
    <x v="1"/>
    <s v="80-0028-CDI17"/>
    <s v="ARS"/>
    <n v="7003517.6100000003"/>
    <n v="7003517.6100000003"/>
    <s v="80-1198-CON20"/>
    <x v="22"/>
    <x v="25"/>
    <s v="LIQUIDACION_GASTOS - Liquidación de gastos"/>
    <x v="3"/>
    <d v="2021-06-03T00:00:00"/>
    <n v="1"/>
    <n v="27"/>
    <s v="29.0.0.5.0"/>
    <n v="689171613"/>
    <x v="2"/>
    <s v="OK"/>
    <s v="AMHERRERALIQUIDACION_GASTOS - Liquidación de gastosDCYT#MS - Dirección de contabilidad y tesorería"/>
    <x v="0"/>
    <x v="1"/>
  </r>
  <r>
    <x v="0"/>
    <d v="2021-05-08T00:00:00"/>
    <x v="1231"/>
    <x v="1"/>
    <s v="80-0028-CDI17"/>
    <s v="ARS"/>
    <n v="8691842.2200000007"/>
    <n v="8691842.2200000007"/>
    <s v="80-1198-CON20"/>
    <x v="22"/>
    <x v="17"/>
    <s v="DESPACHO_DGA - Despacho - dirección general de administración"/>
    <x v="6"/>
    <d v="2021-05-31T00:00:00"/>
    <n v="4"/>
    <n v="27"/>
    <s v="29.0.0.5.0"/>
    <n v="689171613"/>
    <x v="4"/>
    <s v="OK"/>
    <s v="RUYVALDOVINOSDESPACHO_DGA - Despacho - dirección general de administraciónDGA#MS - Dirección general de administración"/>
    <x v="0"/>
    <x v="1"/>
  </r>
  <r>
    <x v="0"/>
    <d v="2021-05-08T00:00:00"/>
    <x v="1232"/>
    <x v="1"/>
    <s v="80-0028-CDI17"/>
    <s v="ARS"/>
    <n v="168717.97"/>
    <n v="168717.97"/>
    <s v="80-1198-CON20"/>
    <x v="22"/>
    <x v="85"/>
    <s v="REMEDIAR - Programa remediar"/>
    <x v="14"/>
    <d v="2021-05-31T00:00:00"/>
    <n v="4"/>
    <n v="27"/>
    <s v="29.0.0.5.0"/>
    <n v="689171613"/>
    <x v="0"/>
    <s v="OK"/>
    <s v="HMANSILLAREMEDIAR - Programa remediarDNMYTS#MS - Dirección nacional de medicamentos y tecnología sanitaria"/>
    <x v="0"/>
    <x v="1"/>
  </r>
  <r>
    <x v="0"/>
    <d v="2021-05-08T00:00:00"/>
    <x v="1233"/>
    <x v="1"/>
    <s v="80-0028-CDI17"/>
    <s v="ARS"/>
    <n v="1000797.52"/>
    <n v="1000797.52"/>
    <s v="80-1000-CON18"/>
    <x v="22"/>
    <x v="29"/>
    <s v="REMEDIAR-ADMIN - Programa remediar - administración"/>
    <x v="14"/>
    <d v="2021-05-10T00:00:00"/>
    <n v="25"/>
    <n v="27"/>
    <s v="29.0.0.5.0"/>
    <n v="473612041.07999998"/>
    <x v="0"/>
    <s v="OK"/>
    <s v="DNMYTS#MS-REMEDIAR-ADMINREMEDIAR-ADMIN - Programa remediar - administraciónDNMYTS#MS - Dirección nacional de medicamentos y tecnología sanitaria"/>
    <x v="0"/>
    <x v="1"/>
  </r>
  <r>
    <x v="2"/>
    <d v="2021-05-08T00:00:00"/>
    <x v="1234"/>
    <x v="3"/>
    <s v="Legítimo Abono"/>
    <s v="ARS"/>
    <n v="58537.08"/>
    <n v="58537.08"/>
    <s v="Legitimo Abono"/>
    <x v="64"/>
    <x v="59"/>
    <s v="DESPACHO - Despacho"/>
    <x v="32"/>
    <d v="2021-06-01T00:00:00"/>
    <n v="3"/>
    <n v="27"/>
    <s v="Sin OC"/>
    <s v="Sin OC"/>
    <x v="0"/>
    <s v="OK"/>
    <s v="LPLAGERDESPACHO - DespachoSAS#MS - Secretaría de acceso a la salud"/>
    <x v="0"/>
    <x v="1"/>
  </r>
  <r>
    <x v="2"/>
    <d v="2021-05-08T00:00:00"/>
    <x v="1235"/>
    <x v="3"/>
    <s v="Legítimo Abono"/>
    <s v="ARS"/>
    <n v="60135.26"/>
    <n v="60135.26"/>
    <s v="Legitimo Abono"/>
    <x v="64"/>
    <x v="59"/>
    <s v="DESPACHO - Despacho"/>
    <x v="32"/>
    <d v="2021-06-01T00:00:00"/>
    <n v="3"/>
    <n v="27"/>
    <s v="Sin OC"/>
    <s v="Sin OC"/>
    <x v="0"/>
    <s v="OK"/>
    <s v="LPLAGERDESPACHO - DespachoSAS#MS - Secretaría de acceso a la salud"/>
    <x v="0"/>
    <x v="1"/>
  </r>
  <r>
    <x v="2"/>
    <d v="2021-05-08T00:00:00"/>
    <x v="1236"/>
    <x v="3"/>
    <s v="Legítimo Abono"/>
    <s v="ARS"/>
    <n v="62984.5"/>
    <n v="62984.5"/>
    <s v="Legitimo Abono"/>
    <x v="64"/>
    <x v="59"/>
    <s v="DESPACHO - Despacho"/>
    <x v="32"/>
    <d v="2021-06-01T00:00:00"/>
    <n v="3"/>
    <n v="27"/>
    <s v="Sin OC"/>
    <s v="Sin OC"/>
    <x v="0"/>
    <s v="OK"/>
    <s v="LPLAGERDESPACHO - DespachoSAS#MS - Secretaría de acceso a la salud"/>
    <x v="0"/>
    <x v="1"/>
  </r>
  <r>
    <x v="2"/>
    <d v="2021-05-09T00:00:00"/>
    <x v="1237"/>
    <x v="4"/>
    <s v="Legítimo Abono"/>
    <s v="ARS"/>
    <n v="125478.27"/>
    <n v="125478.27"/>
    <s v="Legitimo Abono"/>
    <x v="121"/>
    <x v="90"/>
    <s v="ADMINISTRACION - Administración"/>
    <x v="40"/>
    <d v="2021-06-03T00:00:00"/>
    <n v="1"/>
    <n v="26"/>
    <s v="Sin OC"/>
    <s v="Sin OC"/>
    <x v="0"/>
    <s v="OK"/>
    <s v="CINJIMENEZADMINISTRACION - AdministraciónDNAIENT#MS - Dirección nacional de abordaje integral de enfermedades no transmisibles"/>
    <x v="0"/>
    <x v="1"/>
  </r>
  <r>
    <x v="0"/>
    <d v="2021-05-09T00:00:00"/>
    <x v="1238"/>
    <x v="1"/>
    <s v="80-0028-CDI17"/>
    <s v="ARS"/>
    <n v="491343.67"/>
    <n v="491343.67"/>
    <s v="80-1000-CON18"/>
    <x v="22"/>
    <x v="29"/>
    <s v="REMEDIAR-ADMIN - Programa remediar - administración"/>
    <x v="14"/>
    <d v="2021-05-10T00:00:00"/>
    <n v="25"/>
    <n v="26"/>
    <s v="29.0.0.5.0"/>
    <n v="473612041.07999998"/>
    <x v="0"/>
    <s v="OK"/>
    <s v="DNMYTS#MS-REMEDIAR-ADMINREMEDIAR-ADMIN - Programa remediar - administraciónDNMYTS#MS - Dirección nacional de medicamentos y tecnología sanitaria"/>
    <x v="0"/>
    <x v="1"/>
  </r>
  <r>
    <x v="0"/>
    <d v="2021-05-09T00:00:00"/>
    <x v="1239"/>
    <x v="1"/>
    <s v="80-0028-CDI17"/>
    <s v="ARS"/>
    <n v="544243.48"/>
    <n v="544243.48"/>
    <s v="80-1000-CON18"/>
    <x v="22"/>
    <x v="29"/>
    <s v="REMEDIAR-ADMIN - Programa remediar - administración"/>
    <x v="14"/>
    <d v="2021-05-10T00:00:00"/>
    <n v="25"/>
    <n v="26"/>
    <s v="29.0.0.5.0"/>
    <n v="473612041.07999998"/>
    <x v="0"/>
    <s v="OK"/>
    <s v="DNMYTS#MS-REMEDIAR-ADMINREMEDIAR-ADMIN - Programa remediar - administraciónDNMYTS#MS - Dirección nacional de medicamentos y tecnología sanitaria"/>
    <x v="0"/>
    <x v="1"/>
  </r>
  <r>
    <x v="0"/>
    <d v="2021-05-09T00:00:00"/>
    <x v="1240"/>
    <x v="1"/>
    <s v="80-0028-CDI17"/>
    <s v="ARS"/>
    <n v="729152.59"/>
    <n v="729152.59"/>
    <s v="80-1000-CON18"/>
    <x v="22"/>
    <x v="29"/>
    <s v="REMEDIAR-ADMIN - Programa remediar - administración"/>
    <x v="14"/>
    <d v="2021-05-10T00:00:00"/>
    <n v="25"/>
    <n v="26"/>
    <s v="29.0.0.5.0"/>
    <n v="473612041.07999998"/>
    <x v="0"/>
    <s v="OK"/>
    <s v="DNMYTS#MS-REMEDIAR-ADMINREMEDIAR-ADMIN - Programa remediar - administraciónDNMYTS#MS - Dirección nacional de medicamentos y tecnología sanitaria"/>
    <x v="0"/>
    <x v="1"/>
  </r>
  <r>
    <x v="1"/>
    <d v="2021-05-10T00:00:00"/>
    <x v="1241"/>
    <x v="1"/>
    <s v="Consolidación del modelo de Atención Primaria de la Salud a través de la Provisión y Dispensa de Medicamentos Esenciales ¿ Proyectos financiados Organismos Multilaterales Regionales - ARG/15/001 - PNUD"/>
    <s v="ARS"/>
    <n v="1219589.6599999999"/>
    <n v="1219589.6599999999"/>
    <s v="Consolidación del modelo de Atención Primaria de la Salud a través de la Provisión y Dispensa de Medicamentos Esenciales ¿ Proyectos financiados Organismos Multilaterales Regionales - ARG/15/001 - PNUD"/>
    <x v="98"/>
    <x v="53"/>
    <s v="REMEDIAR-ADMIN - Programa remediar - administración"/>
    <x v="14"/>
    <d v="2021-05-21T00:00:00"/>
    <n v="14"/>
    <n v="25"/>
    <s v="Sin OC"/>
    <s v="Sin OC"/>
    <x v="0"/>
    <s v="OK"/>
    <s v="LMOCAMPOREMEDIAR-ADMIN - Programa remediar - administraciónDNMYTS#MS - Dirección nacional de medicamentos y tecnología sanitaria"/>
    <x v="0"/>
    <x v="1"/>
  </r>
  <r>
    <x v="0"/>
    <d v="2021-05-10T00:00:00"/>
    <x v="1242"/>
    <x v="1"/>
    <s v="80-0020-LPU18"/>
    <s v="ARS"/>
    <n v="1894323.15"/>
    <n v="1894323.15"/>
    <s v="80-1038-OC20"/>
    <x v="6"/>
    <x v="26"/>
    <s v="TESORERIA - Tesorería"/>
    <x v="3"/>
    <d v="2021-05-31T00:00:00"/>
    <n v="4"/>
    <n v="25"/>
    <s v="25.0.0.41.0"/>
    <n v="18256385"/>
    <x v="3"/>
    <s v="OK"/>
    <s v="MWEIMANTESORERIA - TesoreríaDCYT#MS - Dirección de contabilidad y tesorería"/>
    <x v="1"/>
    <x v="1"/>
  </r>
  <r>
    <x v="1"/>
    <d v="2021-05-10T00:00:00"/>
    <x v="1243"/>
    <x v="1"/>
    <s v="Programa de Apoyo al Fortalecimiento de la cobertura pública efectiva de salud y un sistema integrado de provisión de salud de calidad. Proyectos BIRF - ARG/19/014 - PNUD"/>
    <s v="ARS"/>
    <n v="74091.27"/>
    <n v="74091.27"/>
    <s v="Programa de Apoyo al Fortalecimiento de la cobertura pública efectiva de salud y un sistema integrado de provisión de salud de calidad. Proyectos BIRF - ARG/19/014 - PNUD"/>
    <x v="98"/>
    <x v="1"/>
    <s v="ARCHIVO - Archivo"/>
    <x v="1"/>
    <d v="2021-05-17T00:00:00"/>
    <n v="18"/>
    <n v="25"/>
    <s v="Sin OC"/>
    <s v="Sin OC"/>
    <x v="1"/>
    <s v="OK"/>
    <s v="DAFYP#MS-ARCHIVOARCHIVO - ArchivoDAFYP#MS - Dirección de administración financiera y presupuestaria"/>
    <x v="1"/>
    <x v="1"/>
  </r>
  <r>
    <x v="1"/>
    <d v="2021-05-10T00:00:00"/>
    <x v="1244"/>
    <x v="1"/>
    <s v="Programa de Apoyo al Fortalecimiento de la cobertura pública efectiva de salud y un sistema integrado de provisión de salud de calidad. Proyectos BIRF - ARG/19/014 - PNUD"/>
    <s v="ARS"/>
    <n v="186672.75"/>
    <n v="186672.75"/>
    <s v="Programa de Apoyo al Fortalecimiento de la cobertura pública efectiva de salud y un sistema integrado de provisión de salud de calidad. Proyectos BIRF - ARG/19/014 - PNUD"/>
    <x v="62"/>
    <x v="1"/>
    <s v="ARCHIVO - Archivo"/>
    <x v="1"/>
    <d v="2021-05-18T00:00:00"/>
    <n v="17"/>
    <n v="25"/>
    <s v="Sin OC"/>
    <s v="Sin OC"/>
    <x v="1"/>
    <s v="OK"/>
    <s v="DAFYP#MS-ARCHIVOARCHIVO - ArchivoDAFYP#MS - Dirección de administración financiera y presupuestaria"/>
    <x v="1"/>
    <x v="1"/>
  </r>
  <r>
    <x v="0"/>
    <d v="2021-05-10T00:00:00"/>
    <x v="1245"/>
    <x v="1"/>
    <s v="80-0011-LPU20"/>
    <s v="ARS"/>
    <n v="2897163"/>
    <n v="2897163"/>
    <s v="80-1066-OC21"/>
    <x v="1"/>
    <x v="26"/>
    <s v="TESORERIA - Tesorería"/>
    <x v="3"/>
    <d v="2021-05-31T00:00:00"/>
    <n v="4"/>
    <n v="25"/>
    <s v="29.0.0.45.0"/>
    <n v="718933993.19000006"/>
    <x v="3"/>
    <s v="OK"/>
    <s v="MWEIMANTESORERIA - TesoreríaDCYT#MS - Dirección de contabilidad y tesorería"/>
    <x v="1"/>
    <x v="1"/>
  </r>
  <r>
    <x v="0"/>
    <d v="2021-05-10T00:00:00"/>
    <x v="1246"/>
    <x v="1"/>
    <s v="80-0028-CDI17"/>
    <s v="ARS"/>
    <n v="3762296.25"/>
    <n v="3762296.25"/>
    <s v="80-1198-CON20"/>
    <x v="22"/>
    <x v="89"/>
    <s v="MESADEENTRADAS - Mesa de entradas"/>
    <x v="7"/>
    <d v="2021-05-31T00:00:00"/>
    <n v="4"/>
    <n v="25"/>
    <s v="29.0.0.5.0"/>
    <n v="689171613"/>
    <x v="0"/>
    <s v="OK"/>
    <s v="APIROLAMESADEENTRADAS - Mesa de entradasSSMEIE#MS - Subsecretaría de medicamentos e información estratégica"/>
    <x v="0"/>
    <x v="1"/>
  </r>
  <r>
    <x v="2"/>
    <d v="2021-05-10T00:00:00"/>
    <x v="1247"/>
    <x v="3"/>
    <s v="Legítimo Abono"/>
    <s v="ARS"/>
    <n v="3678512.02"/>
    <n v="3678512.02"/>
    <s v="Legitimo Abono"/>
    <x v="22"/>
    <x v="29"/>
    <s v="REMEDIAR-ADMIN - Programa remediar - administración"/>
    <x v="14"/>
    <d v="2021-05-10T00:00:00"/>
    <n v="25"/>
    <n v="25"/>
    <s v="Sin OC"/>
    <s v="Sin OC"/>
    <x v="0"/>
    <s v="OK"/>
    <s v="DNMYTS#MS-REMEDIAR-ADMINREMEDIAR-ADMIN - Programa remediar - administraciónDNMYTS#MS - Dirección nacional de medicamentos y tecnología sanitaria"/>
    <x v="0"/>
    <x v="1"/>
  </r>
  <r>
    <x v="2"/>
    <d v="2021-05-10T00:00:00"/>
    <x v="1248"/>
    <x v="3"/>
    <s v="Legítimo Abono"/>
    <s v="ARS"/>
    <n v="46144800"/>
    <n v="46144800"/>
    <s v="Legitimo Abono"/>
    <x v="118"/>
    <x v="91"/>
    <s v="PVD - Pvd dirección de despacho"/>
    <x v="9"/>
    <d v="2021-06-03T00:00:00"/>
    <n v="1"/>
    <n v="25"/>
    <s v="Sin OC"/>
    <s v="Sin OC"/>
    <x v="5"/>
    <s v="OK"/>
    <s v="ASCROFANIPVD - Pvd dirección de despachoDD#MS - Dirección de despacho"/>
    <x v="0"/>
    <x v="1"/>
  </r>
  <r>
    <x v="2"/>
    <d v="2021-05-10T00:00:00"/>
    <x v="1249"/>
    <x v="3"/>
    <s v="Legítimo Abono"/>
    <s v="ARS"/>
    <n v="925618.04"/>
    <n v="925618.04"/>
    <s v="Legitimo Abono"/>
    <x v="22"/>
    <x v="29"/>
    <s v="REMEDIAR-ADMIN - Programa remediar - administración"/>
    <x v="14"/>
    <d v="2021-05-10T00:00:00"/>
    <n v="25"/>
    <n v="25"/>
    <s v="Sin OC"/>
    <s v="Sin OC"/>
    <x v="0"/>
    <s v="OK"/>
    <s v="DNMYTS#MS-REMEDIAR-ADMINREMEDIAR-ADMIN - Programa remediar - administraciónDNMYTS#MS - Dirección nacional de medicamentos y tecnología sanitaria"/>
    <x v="0"/>
    <x v="1"/>
  </r>
  <r>
    <x v="0"/>
    <d v="2021-05-10T00:00:00"/>
    <x v="1250"/>
    <x v="1"/>
    <s v="80-0016-LPU18"/>
    <s v="ARS"/>
    <n v="1082400"/>
    <n v="1082400"/>
    <s v="80-1119-OC19"/>
    <x v="63"/>
    <x v="8"/>
    <s v="TESORERIA - Tesorería"/>
    <x v="3"/>
    <d v="2021-05-31T00:00:00"/>
    <n v="4"/>
    <n v="25"/>
    <s v="22.0.0.41.0"/>
    <n v="65600000"/>
    <x v="3"/>
    <s v="OK"/>
    <s v="DCYT#MS-TESORERIATESORERIA - TesoreríaDCYT#MS - Dirección de contabilidad y tesorería"/>
    <x v="1"/>
    <x v="1"/>
  </r>
  <r>
    <x v="2"/>
    <d v="2021-05-10T00:00:00"/>
    <x v="1251"/>
    <x v="3"/>
    <s v="Legítimo Abono"/>
    <s v="ARS"/>
    <n v="2332858.5"/>
    <n v="2332858.5"/>
    <s v="Legitimo Abono"/>
    <x v="22"/>
    <x v="29"/>
    <s v="REMEDIAR-ADMIN - Programa remediar - administración"/>
    <x v="14"/>
    <d v="2021-05-11T00:00:00"/>
    <n v="24"/>
    <n v="25"/>
    <s v="Sin OC"/>
    <s v="Sin OC"/>
    <x v="0"/>
    <s v="OK"/>
    <s v="DNMYTS#MS-REMEDIAR-ADMINREMEDIAR-ADMIN - Programa remediar - administraciónDNMYTS#MS - Dirección nacional de medicamentos y tecnología sanitaria"/>
    <x v="0"/>
    <x v="1"/>
  </r>
  <r>
    <x v="2"/>
    <d v="2021-05-10T00:00:00"/>
    <x v="1252"/>
    <x v="3"/>
    <s v="Legítimo Abono"/>
    <s v="ARS"/>
    <n v="3981879.33"/>
    <n v="3981879.33"/>
    <s v="Legitimo Abono"/>
    <x v="22"/>
    <x v="29"/>
    <s v="REMEDIAR-ADMIN - Programa remediar - administración"/>
    <x v="14"/>
    <d v="2021-05-11T00:00:00"/>
    <n v="24"/>
    <n v="25"/>
    <s v="Sin OC"/>
    <s v="Sin OC"/>
    <x v="0"/>
    <s v="OK"/>
    <s v="DNMYTS#MS-REMEDIAR-ADMINREMEDIAR-ADMIN - Programa remediar - administraciónDNMYTS#MS - Dirección nacional de medicamentos y tecnología sanitaria"/>
    <x v="0"/>
    <x v="1"/>
  </r>
  <r>
    <x v="2"/>
    <d v="2021-05-10T00:00:00"/>
    <x v="1253"/>
    <x v="3"/>
    <s v="Legítimo Abono"/>
    <s v="ARS"/>
    <n v="89161.41"/>
    <n v="89161.41"/>
    <s v="Legitimo Abono"/>
    <x v="22"/>
    <x v="17"/>
    <s v="DESPACHO_DGA - Despacho - dirección general de administración"/>
    <x v="6"/>
    <d v="2021-05-28T00:00:00"/>
    <n v="7"/>
    <n v="25"/>
    <s v="Sin OC"/>
    <s v="Sin OC"/>
    <x v="4"/>
    <s v="OK"/>
    <s v="RUYVALDOVINOSDESPACHO_DGA - Despacho - dirección general de administraciónDGA#MS - Dirección general de administración"/>
    <x v="0"/>
    <x v="1"/>
  </r>
  <r>
    <x v="2"/>
    <d v="2021-05-10T00:00:00"/>
    <x v="1254"/>
    <x v="3"/>
    <s v="Legítimo Abono"/>
    <s v="ARS"/>
    <n v="35610.230000000003"/>
    <n v="35610.230000000003"/>
    <s v="Legitimo Abono"/>
    <x v="22"/>
    <x v="90"/>
    <s v="ADMINISTRACION - Administración"/>
    <x v="40"/>
    <d v="2021-05-11T00:00:00"/>
    <n v="24"/>
    <n v="25"/>
    <s v="Sin OC"/>
    <s v="Sin OC"/>
    <x v="0"/>
    <s v="OK"/>
    <s v="CINJIMENEZADMINISTRACION - AdministraciónDNAIENT#MS - Dirección nacional de abordaje integral de enfermedades no transmisibles"/>
    <x v="0"/>
    <x v="1"/>
  </r>
  <r>
    <x v="2"/>
    <d v="2021-05-10T00:00:00"/>
    <x v="1255"/>
    <x v="3"/>
    <s v="Legítimo Abono"/>
    <s v="ARS"/>
    <n v="18982.61"/>
    <n v="18982.61"/>
    <s v="Legitimo Abono"/>
    <x v="22"/>
    <x v="17"/>
    <s v="DESPACHO_DGA - Despacho - dirección general de administración"/>
    <x v="6"/>
    <d v="2021-05-28T00:00:00"/>
    <n v="7"/>
    <n v="25"/>
    <s v="Sin OC"/>
    <s v="Sin OC"/>
    <x v="4"/>
    <s v="OK"/>
    <s v="RUYVALDOVINOSDESPACHO_DGA - Despacho - dirección general de administraciónDGA#MS - Dirección general de administración"/>
    <x v="0"/>
    <x v="1"/>
  </r>
  <r>
    <x v="2"/>
    <d v="2021-05-10T00:00:00"/>
    <x v="1256"/>
    <x v="3"/>
    <s v="Legítimo Abono"/>
    <s v="ARS"/>
    <n v="2893318.71"/>
    <n v="2893318.71"/>
    <s v="Legitimo Abono"/>
    <x v="22"/>
    <x v="29"/>
    <s v="REMEDIAR-ADMIN - Programa remediar - administración"/>
    <x v="14"/>
    <d v="2021-05-11T00:00:00"/>
    <n v="24"/>
    <n v="25"/>
    <s v="Sin OC"/>
    <s v="Sin OC"/>
    <x v="0"/>
    <s v="OK"/>
    <s v="DNMYTS#MS-REMEDIAR-ADMINREMEDIAR-ADMIN - Programa remediar - administraciónDNMYTS#MS - Dirección nacional de medicamentos y tecnología sanitaria"/>
    <x v="0"/>
    <x v="1"/>
  </r>
  <r>
    <x v="2"/>
    <d v="2021-05-10T00:00:00"/>
    <x v="1257"/>
    <x v="3"/>
    <s v="Legítimo Abono"/>
    <s v="ARS"/>
    <n v="194316.62"/>
    <n v="194316.62"/>
    <s v="Legitimo Abono"/>
    <x v="22"/>
    <x v="17"/>
    <s v="DESPACHO_DGA - Despacho - dirección general de administración"/>
    <x v="6"/>
    <d v="2021-05-28T00:00:00"/>
    <n v="7"/>
    <n v="25"/>
    <s v="Sin OC"/>
    <s v="Sin OC"/>
    <x v="4"/>
    <s v="OK"/>
    <s v="RUYVALDOVINOSDESPACHO_DGA - Despacho - dirección general de administraciónDGA#MS - Dirección general de administración"/>
    <x v="0"/>
    <x v="1"/>
  </r>
  <r>
    <x v="1"/>
    <d v="2021-05-10T00:00:00"/>
    <x v="1258"/>
    <x v="1"/>
    <s v="Programa de Apoyo al Fortalecimiento de la cobertura pública efectiva de salud y un sistema integrado de provisión de salud de calidad. Proyectos BIRF - ARG/19/014 - PNUD"/>
    <s v="ARS"/>
    <n v="74666.67"/>
    <n v="74666.67"/>
    <s v="Programa de Apoyo al Fortalecimiento de la cobertura pública efectiva de salud y un sistema integrado de provisión de salud de calidad. Proyectos BIRF - ARG/19/014 - PNUD"/>
    <x v="37"/>
    <x v="1"/>
    <s v="ARCHIVO - Archivo"/>
    <x v="1"/>
    <d v="2021-05-17T00:00:00"/>
    <n v="18"/>
    <n v="25"/>
    <s v="Sin OC"/>
    <s v="Sin OC"/>
    <x v="1"/>
    <s v="OK"/>
    <s v="DAFYP#MS-ARCHIVOARCHIVO - ArchivoDAFYP#MS - Dirección de administración financiera y presupuestaria"/>
    <x v="1"/>
    <x v="1"/>
  </r>
  <r>
    <x v="2"/>
    <d v="2021-05-10T00:00:00"/>
    <x v="1259"/>
    <x v="3"/>
    <s v="Legítimo Abono"/>
    <s v="ARS"/>
    <n v="3832096.33"/>
    <n v="3832096.33"/>
    <s v="Legitimo Abono"/>
    <x v="22"/>
    <x v="29"/>
    <s v="REMEDIAR-ADMIN - Programa remediar - administración"/>
    <x v="14"/>
    <d v="2021-05-11T00:00:00"/>
    <n v="24"/>
    <n v="25"/>
    <s v="Sin OC"/>
    <s v="Sin OC"/>
    <x v="0"/>
    <s v="OK"/>
    <s v="DNMYTS#MS-REMEDIAR-ADMINREMEDIAR-ADMIN - Programa remediar - administraciónDNMYTS#MS - Dirección nacional de medicamentos y tecnología sanitaria"/>
    <x v="0"/>
    <x v="1"/>
  </r>
  <r>
    <x v="2"/>
    <d v="2021-05-10T00:00:00"/>
    <x v="1260"/>
    <x v="3"/>
    <s v="Legítimo Abono"/>
    <s v="ARS"/>
    <n v="4025649.71"/>
    <n v="4025649.71"/>
    <s v="Legitimo Abono"/>
    <x v="22"/>
    <x v="29"/>
    <s v="REMEDIAR-ADMIN - Programa remediar - administración"/>
    <x v="14"/>
    <d v="2021-05-11T00:00:00"/>
    <n v="24"/>
    <n v="25"/>
    <s v="Sin OC"/>
    <s v="Sin OC"/>
    <x v="0"/>
    <s v="OK"/>
    <s v="DNMYTS#MS-REMEDIAR-ADMINREMEDIAR-ADMIN - Programa remediar - administraciónDNMYTS#MS - Dirección nacional de medicamentos y tecnología sanitaria"/>
    <x v="0"/>
    <x v="1"/>
  </r>
  <r>
    <x v="0"/>
    <d v="2021-05-10T00:00:00"/>
    <x v="1261"/>
    <x v="1"/>
    <s v="80-0011-LPU20"/>
    <s v="ARS"/>
    <n v="277.95999999999998"/>
    <n v="277.95999999999998"/>
    <s v="80-1066-OC21"/>
    <x v="1"/>
    <x v="1"/>
    <s v="ARCHIVO - Archivo"/>
    <x v="1"/>
    <d v="2021-05-31T00:00:00"/>
    <n v="4"/>
    <n v="25"/>
    <s v="29.0.0.45.0"/>
    <n v="718933993.19000006"/>
    <x v="1"/>
    <s v="OK"/>
    <s v="DAFYP#MS-ARCHIVOARCHIVO - ArchivoDAFYP#MS - Dirección de administración financiera y presupuestaria"/>
    <x v="1"/>
    <x v="1"/>
  </r>
  <r>
    <x v="0"/>
    <d v="2021-05-10T00:00:00"/>
    <x v="1262"/>
    <x v="1"/>
    <s v="80-0011-LPU20"/>
    <s v="ARS"/>
    <n v="8494286.4000000004"/>
    <n v="8494286.4000000004"/>
    <s v="80-1066-OC21"/>
    <x v="1"/>
    <x v="26"/>
    <s v="TESORERIA - Tesorería"/>
    <x v="3"/>
    <d v="2021-05-31T00:00:00"/>
    <n v="4"/>
    <n v="25"/>
    <s v="29.0.0.45.0"/>
    <n v="718933993.19000006"/>
    <x v="3"/>
    <s v="OK"/>
    <s v="MWEIMANTESORERIA - TesoreríaDCYT#MS - Dirección de contabilidad y tesorería"/>
    <x v="1"/>
    <x v="1"/>
  </r>
  <r>
    <x v="1"/>
    <d v="2021-05-10T00:00:00"/>
    <x v="1263"/>
    <x v="1"/>
    <s v="Consolidación del modelo de Atención Primaria de la Salud a través de la Provisión y Dispensa de Medicamentos Esenciales ¿ Proyectos financiados Organismos Multilaterales Regionales - ARG/15/001 - PNUD"/>
    <s v="ARS"/>
    <n v="49635"/>
    <n v="49635"/>
    <s v="Consolidación del modelo de Atención Primaria de la Salud a través de la Provisión y Dispensa de Medicamentos Esenciales ¿ Proyectos financiados Organismos Multilaterales Regionales - ARG/15/001 - PNUD"/>
    <x v="27"/>
    <x v="62"/>
    <s v="CUENTASAPAGAR - Cuentas a pagar"/>
    <x v="1"/>
    <d v="2021-06-03T00:00:00"/>
    <n v="1"/>
    <n v="25"/>
    <s v="Sin OC"/>
    <s v="Sin OC"/>
    <x v="1"/>
    <s v="OK"/>
    <s v="JORAVILACUENTASAPAGAR - Cuentas a pagarDAFYP#MS - Dirección de administración financiera y presupuestaria"/>
    <x v="0"/>
    <x v="1"/>
  </r>
  <r>
    <x v="1"/>
    <d v="2021-05-10T00:00:00"/>
    <x v="1264"/>
    <x v="1"/>
    <s v="Consolidación del modelo de Atención Primaria de la Salud a través de la Provisión y Dispensa de Medicamentos Esenciales ¿ Proyectos financiados Organismos Multilaterales Regionales - ARG/15/001 - PNUD"/>
    <s v="ARS"/>
    <n v="49635"/>
    <n v="49635"/>
    <s v="Consolidación del modelo de Atención Primaria de la Salud a través de la Provisión y Dispensa de Medicamentos Esenciales ¿ Proyectos financiados Organismos Multilaterales Regionales - ARG/15/001 - PNUD"/>
    <x v="27"/>
    <x v="62"/>
    <s v="CUENTASAPAGAR - Cuentas a pagar"/>
    <x v="1"/>
    <d v="2021-06-03T00:00:00"/>
    <n v="1"/>
    <n v="25"/>
    <s v="Sin OC"/>
    <s v="Sin OC"/>
    <x v="1"/>
    <s v="OK"/>
    <s v="JORAVILACUENTASAPAGAR - Cuentas a pagarDAFYP#MS - Dirección de administración financiera y presupuestaria"/>
    <x v="0"/>
    <x v="1"/>
  </r>
  <r>
    <x v="0"/>
    <d v="2021-05-10T00:00:00"/>
    <x v="1265"/>
    <x v="1"/>
    <s v="80-0011-LPU20"/>
    <s v="ARS"/>
    <n v="13590588"/>
    <n v="13590588"/>
    <s v="80-1066-OC21"/>
    <x v="1"/>
    <x v="26"/>
    <s v="TESORERIA - Tesorería"/>
    <x v="3"/>
    <d v="2021-05-31T00:00:00"/>
    <n v="4"/>
    <n v="25"/>
    <s v="29.0.0.45.0"/>
    <n v="718933993.19000006"/>
    <x v="3"/>
    <s v="OK"/>
    <s v="MWEIMANTESORERIA - TesoreríaDCYT#MS - Dirección de contabilidad y tesorería"/>
    <x v="1"/>
    <x v="1"/>
  </r>
  <r>
    <x v="1"/>
    <d v="2021-05-10T00:00:00"/>
    <x v="1266"/>
    <x v="1"/>
    <s v="Consolidación del modelo de Atención Primaria de la Salud a través de la Provisión y Dispensa de Medicamentos Esenciales ¿ Proyectos financiados Organismos Multilaterales Regionales - ARG/15/001 - PNUD"/>
    <s v="ARS"/>
    <n v="49635"/>
    <n v="49635"/>
    <s v="Consolidación del modelo de Atención Primaria de la Salud a través de la Provisión y Dispensa de Medicamentos Esenciales ¿ Proyectos financiados Organismos Multilaterales Regionales - ARG/15/001 - PNUD"/>
    <x v="27"/>
    <x v="62"/>
    <s v="CUENTASAPAGAR - Cuentas a pagar"/>
    <x v="1"/>
    <d v="2021-06-03T00:00:00"/>
    <n v="1"/>
    <n v="25"/>
    <s v="Sin OC"/>
    <s v="Sin OC"/>
    <x v="1"/>
    <s v="OK"/>
    <s v="JORAVILACUENTASAPAGAR - Cuentas a pagarDAFYP#MS - Dirección de administración financiera y presupuestaria"/>
    <x v="0"/>
    <x v="1"/>
  </r>
  <r>
    <x v="1"/>
    <d v="2021-05-10T00:00:00"/>
    <x v="1267"/>
    <x v="1"/>
    <s v="Consolidación del modelo de Atención Primaria de la Salud a través de la Provisión y Dispensa de Medicamentos Esenciales ¿ Proyectos financiados Organismos Multilaterales Regionales - ARG/15/001 - PNUD"/>
    <s v="ARS"/>
    <n v="49635"/>
    <n v="49635"/>
    <s v="Consolidación del modelo de Atención Primaria de la Salud a través de la Provisión y Dispensa de Medicamentos Esenciales ¿ Proyectos financiados Organismos Multilaterales Regionales - ARG/15/001 - PNUD"/>
    <x v="27"/>
    <x v="62"/>
    <s v="CUENTASAPAGAR - Cuentas a pagar"/>
    <x v="1"/>
    <d v="2021-06-03T00:00:00"/>
    <n v="1"/>
    <n v="25"/>
    <s v="Sin OC"/>
    <s v="Sin OC"/>
    <x v="1"/>
    <s v="OK"/>
    <s v="JORAVILACUENTASAPAGAR - Cuentas a pagarDAFYP#MS - Dirección de administración financiera y presupuestaria"/>
    <x v="0"/>
    <x v="1"/>
  </r>
  <r>
    <x v="0"/>
    <d v="2021-05-10T00:00:00"/>
    <x v="1268"/>
    <x v="1"/>
    <s v="80-0011-LPU20"/>
    <s v="ARS"/>
    <n v="4610158.5599999996"/>
    <n v="4610158.5599999996"/>
    <s v="80-1066-OC21"/>
    <x v="1"/>
    <x v="26"/>
    <s v="TESORERIA - Tesorería"/>
    <x v="3"/>
    <d v="2021-05-31T00:00:00"/>
    <n v="4"/>
    <n v="25"/>
    <s v="29.0.0.45.0"/>
    <n v="718933993.19000006"/>
    <x v="3"/>
    <s v="OK"/>
    <s v="MWEIMANTESORERIA - TesoreríaDCYT#MS - Dirección de contabilidad y tesorería"/>
    <x v="1"/>
    <x v="1"/>
  </r>
  <r>
    <x v="1"/>
    <d v="2021-05-10T00:00:00"/>
    <x v="1269"/>
    <x v="1"/>
    <s v="Programa de Apoyo al Fortalecimiento de la cobertura pública efectiva de salud y un sistema integrado de provisión de salud de calidad. Proyectos BIRF - ARG/19/014 - PNUD"/>
    <s v="ARS"/>
    <n v="46575"/>
    <n v="46575"/>
    <s v="Programa de Apoyo al Fortalecimiento de la cobertura pública efectiva de salud y un sistema integrado de provisión de salud de calidad. Proyectos BIRF - ARG/19/014 - PNUD"/>
    <x v="27"/>
    <x v="62"/>
    <s v="CUENTASAPAGAR - Cuentas a pagar"/>
    <x v="1"/>
    <d v="2021-06-03T00:00:00"/>
    <n v="1"/>
    <n v="25"/>
    <s v="Sin OC"/>
    <s v="Sin OC"/>
    <x v="1"/>
    <s v="OK"/>
    <s v="JORAVILACUENTASAPAGAR - Cuentas a pagarDAFYP#MS - Dirección de administración financiera y presupuestaria"/>
    <x v="0"/>
    <x v="1"/>
  </r>
  <r>
    <x v="1"/>
    <d v="2021-05-10T00:00:00"/>
    <x v="1270"/>
    <x v="1"/>
    <s v="Programa de Apoyo al Fortalecimiento de la cobertura pública efectiva de salud y un sistema integrado de provisión de salud de calidad. Proyectos BIRF - ARG/19/014 - PNUD"/>
    <s v="ARS"/>
    <n v="48105"/>
    <n v="48105"/>
    <s v="Programa de Apoyo al Fortalecimiento de la cobertura pública efectiva de salud y un sistema integrado de provisión de salud de calidad. Proyectos BIRF - ARG/19/014 - PNUD"/>
    <x v="27"/>
    <x v="62"/>
    <s v="CUENTASAPAGAR - Cuentas a pagar"/>
    <x v="1"/>
    <d v="2021-06-03T00:00:00"/>
    <n v="1"/>
    <n v="25"/>
    <s v="Sin OC"/>
    <s v="Sin OC"/>
    <x v="1"/>
    <s v="OK"/>
    <s v="JORAVILACUENTASAPAGAR - Cuentas a pagarDAFYP#MS - Dirección de administración financiera y presupuestaria"/>
    <x v="0"/>
    <x v="1"/>
  </r>
  <r>
    <x v="0"/>
    <d v="2021-05-10T00:00:00"/>
    <x v="1271"/>
    <x v="1"/>
    <s v="80-0017-LPU19"/>
    <s v="ARS"/>
    <n v="1750680.42"/>
    <n v="1750680.42"/>
    <s v="80-1139-OC19"/>
    <x v="24"/>
    <x v="16"/>
    <s v="DESPACHO - Despacho"/>
    <x v="10"/>
    <d v="2021-05-27T00:00:00"/>
    <n v="8"/>
    <n v="25"/>
    <s v="Varios"/>
    <n v="539212229"/>
    <x v="0"/>
    <s v="OK"/>
    <s v="DE#AND-DESPACHODESPACHO - DespachoDE#AND - Dirección ejecutiva"/>
    <x v="0"/>
    <x v="1"/>
  </r>
  <r>
    <x v="0"/>
    <d v="2021-05-11T00:00:00"/>
    <x v="1272"/>
    <x v="0"/>
    <n v="0"/>
    <s v="ARS"/>
    <n v="0"/>
    <n v="0"/>
    <n v="0"/>
    <x v="0"/>
    <x v="26"/>
    <s v="TESORERIA - Tesorería"/>
    <x v="3"/>
    <d v="2021-05-31T00:00:00"/>
    <n v="4"/>
    <n v="24"/>
    <s v="Sin dato"/>
    <s v="Sin dato"/>
    <x v="3"/>
    <s v="OK"/>
    <s v="MWEIMANTESORERIA - TesoreríaDCYT#MS - Dirección de contabilidad y tesorería"/>
    <x v="1"/>
    <x v="1"/>
  </r>
  <r>
    <x v="0"/>
    <d v="2021-05-11T00:00:00"/>
    <x v="1273"/>
    <x v="1"/>
    <s v="80-0025-LPU18"/>
    <s v="ARS"/>
    <n v="629443.19999999995"/>
    <n v="629443.19999999995"/>
    <s v="80-1131-OC19"/>
    <x v="1"/>
    <x v="29"/>
    <s v="REMEDIAR-ADMIN - Programa remediar - administración"/>
    <x v="14"/>
    <d v="2021-05-12T00:00:00"/>
    <n v="23"/>
    <n v="24"/>
    <s v="29.0.0.45.0"/>
    <n v="278273634.87"/>
    <x v="0"/>
    <s v="OK"/>
    <s v="DNMYTS#MS-REMEDIAR-ADMINREMEDIAR-ADMIN - Programa remediar - administraciónDNMYTS#MS - Dirección nacional de medicamentos y tecnología sanitaria"/>
    <x v="0"/>
    <x v="1"/>
  </r>
  <r>
    <x v="0"/>
    <d v="2021-05-11T00:00:00"/>
    <x v="1274"/>
    <x v="1"/>
    <s v="80-0025-LPU18"/>
    <s v="ARS"/>
    <n v="5191.2"/>
    <n v="5191.2"/>
    <s v="80-1131-OC19"/>
    <x v="1"/>
    <x v="7"/>
    <s v="LIQUIDACION_GASTOS - Liquidación de gastos"/>
    <x v="3"/>
    <d v="2021-05-26T00:00:00"/>
    <n v="9"/>
    <n v="24"/>
    <s v="29.0.0.45.0"/>
    <n v="278273634.87"/>
    <x v="2"/>
    <s v="OK"/>
    <s v="KAGARCIALIQUIDACION_GASTOS - Liquidación de gastosDCYT#MS - Dirección de contabilidad y tesorería"/>
    <x v="0"/>
    <x v="1"/>
  </r>
  <r>
    <x v="2"/>
    <d v="2021-05-11T00:00:00"/>
    <x v="1275"/>
    <x v="3"/>
    <s v="Legítimo Abono"/>
    <s v="ARS"/>
    <n v="2780.58"/>
    <n v="2780.58"/>
    <s v="Legitimo Abono"/>
    <x v="104"/>
    <x v="82"/>
    <s v="ADMINISTRACION - Administración"/>
    <x v="40"/>
    <d v="2021-05-11T00:00:00"/>
    <n v="24"/>
    <n v="24"/>
    <s v="Sin OC"/>
    <s v="Sin OC"/>
    <x v="0"/>
    <s v="OK"/>
    <s v="EWOITESADMINISTRACION - AdministraciónDNAIENT#MS - Dirección nacional de abordaje integral de enfermedades no transmisibles"/>
    <x v="0"/>
    <x v="1"/>
  </r>
  <r>
    <x v="0"/>
    <d v="2021-05-11T00:00:00"/>
    <x v="1276"/>
    <x v="1"/>
    <s v="80-0017-LPU19"/>
    <s v="ARS"/>
    <n v="1512421.59"/>
    <n v="1512421.59"/>
    <s v="80-1139-OC19"/>
    <x v="24"/>
    <x v="45"/>
    <s v="FACTURAS - Facturas"/>
    <x v="20"/>
    <d v="2021-05-19T00:00:00"/>
    <n v="16"/>
    <n v="24"/>
    <s v="Varios"/>
    <n v="539212229"/>
    <x v="9"/>
    <s v="OK"/>
    <s v="GENDILEFACTURAS - FacturasDCYC#MS - Dirección de compras y contrataciones"/>
    <x v="0"/>
    <x v="1"/>
  </r>
  <r>
    <x v="2"/>
    <d v="2021-05-11T00:00:00"/>
    <x v="1277"/>
    <x v="3"/>
    <s v="Legítimo Abono"/>
    <s v="ARS"/>
    <n v="193214"/>
    <n v="193214"/>
    <s v="Legitimo Abono"/>
    <x v="68"/>
    <x v="13"/>
    <s v="PVD - Privada"/>
    <x v="3"/>
    <d v="2021-05-11T00:00:00"/>
    <n v="24"/>
    <n v="24"/>
    <s v="Sin OC"/>
    <s v="Sin OC"/>
    <x v="2"/>
    <s v="OK"/>
    <s v="DCYT#MS-PVDPVD - PrivadaDCYT#MS - Dirección de contabilidad y tesorería"/>
    <x v="0"/>
    <x v="1"/>
  </r>
  <r>
    <x v="0"/>
    <d v="2021-05-11T00:00:00"/>
    <x v="1278"/>
    <x v="1"/>
    <s v="80-0017-LPU19"/>
    <s v="ARS"/>
    <n v="5199562.63"/>
    <n v="5199562.63"/>
    <s v="80-1139-OC19"/>
    <x v="24"/>
    <x v="21"/>
    <s v="PVD - Privada"/>
    <x v="12"/>
    <d v="2021-05-27T00:00:00"/>
    <n v="8"/>
    <n v="24"/>
    <s v="Varios"/>
    <n v="539212229"/>
    <x v="0"/>
    <s v="OK"/>
    <s v="SGA#INSSJP-PVDPVD - PrivadaSGA#INSSJP - Secretaría general de administración"/>
    <x v="0"/>
    <x v="1"/>
  </r>
  <r>
    <x v="0"/>
    <d v="2021-05-11T00:00:00"/>
    <x v="1279"/>
    <x v="1"/>
    <s v="80-0017-LPU19"/>
    <s v="ARS"/>
    <n v="2105837.54"/>
    <n v="2105837.54"/>
    <s v="80-1139-OC19"/>
    <x v="24"/>
    <x v="45"/>
    <s v="FACTURAS - Facturas"/>
    <x v="20"/>
    <d v="2021-05-18T00:00:00"/>
    <n v="17"/>
    <n v="24"/>
    <s v="Varios"/>
    <n v="539212229"/>
    <x v="9"/>
    <s v="OK"/>
    <s v="GENDILEFACTURAS - FacturasDCYC#MS - Dirección de compras y contrataciones"/>
    <x v="0"/>
    <x v="1"/>
  </r>
  <r>
    <x v="0"/>
    <d v="2021-05-11T00:00:00"/>
    <x v="1280"/>
    <x v="1"/>
    <s v="80-0017-LPU19"/>
    <s v="ARS"/>
    <n v="5378764.8399999999"/>
    <n v="5378764.8399999999"/>
    <s v="80-1139-OC19"/>
    <x v="24"/>
    <x v="22"/>
    <s v="SEC - Secretaría"/>
    <x v="13"/>
    <d v="2021-06-03T00:00:00"/>
    <n v="1"/>
    <n v="24"/>
    <s v="Varios"/>
    <n v="539212229"/>
    <x v="0"/>
    <s v="OK"/>
    <s v="SANTIAGOTORRESSEC - SecretaríaSPYC#SSS - Subgerencia de presupuesto y contabilidad"/>
    <x v="0"/>
    <x v="1"/>
  </r>
  <r>
    <x v="0"/>
    <d v="2021-05-11T00:00:00"/>
    <x v="1281"/>
    <x v="1"/>
    <s v="80-0017-LPU19"/>
    <s v="ARS"/>
    <n v="829451.49"/>
    <n v="829451.49"/>
    <s v="80-1139-OC19"/>
    <x v="24"/>
    <x v="45"/>
    <s v="FACTURAS - Facturas"/>
    <x v="20"/>
    <d v="2021-05-19T00:00:00"/>
    <n v="16"/>
    <n v="24"/>
    <s v="Varios"/>
    <n v="539212229"/>
    <x v="9"/>
    <s v="OK"/>
    <s v="GENDILEFACTURAS - FacturasDCYC#MS - Dirección de compras y contrataciones"/>
    <x v="0"/>
    <x v="1"/>
  </r>
  <r>
    <x v="0"/>
    <d v="2021-05-11T00:00:00"/>
    <x v="1282"/>
    <x v="1"/>
    <s v="80-0017-LPU19"/>
    <s v="ARS"/>
    <n v="156602.56"/>
    <n v="156602.56"/>
    <s v="80-1139-OC19"/>
    <x v="24"/>
    <x v="13"/>
    <s v="PVD - Privada"/>
    <x v="3"/>
    <d v="2021-05-19T00:00:00"/>
    <n v="16"/>
    <n v="24"/>
    <s v="Varios"/>
    <n v="539212229"/>
    <x v="2"/>
    <s v="OK"/>
    <s v="DCYT#MS-PVDPVD - PrivadaDCYT#MS - Dirección de contabilidad y tesorería"/>
    <x v="0"/>
    <x v="1"/>
  </r>
  <r>
    <x v="0"/>
    <d v="2021-05-11T00:00:00"/>
    <x v="1283"/>
    <x v="1"/>
    <s v="80-0017-LPU19"/>
    <s v="ARS"/>
    <n v="391506.39"/>
    <n v="391506.39"/>
    <s v="80-1139-OC19"/>
    <x v="24"/>
    <x v="45"/>
    <s v="FACTURAS - Facturas"/>
    <x v="20"/>
    <d v="2021-05-19T00:00:00"/>
    <n v="16"/>
    <n v="24"/>
    <s v="Varios"/>
    <n v="539212229"/>
    <x v="9"/>
    <s v="OK"/>
    <s v="GENDILEFACTURAS - FacturasDCYC#MS - Dirección de compras y contrataciones"/>
    <x v="0"/>
    <x v="1"/>
  </r>
  <r>
    <x v="2"/>
    <d v="2021-05-11T00:00:00"/>
    <x v="1284"/>
    <x v="3"/>
    <s v="Legítimo Abono"/>
    <s v="ARS"/>
    <n v="42738"/>
    <n v="42738"/>
    <s v="Legitimo Abono"/>
    <x v="15"/>
    <x v="79"/>
    <s v="PROFESIONALES_LEGALES - Profesionales asuntos legales"/>
    <x v="11"/>
    <d v="2021-05-27T00:00:00"/>
    <n v="8"/>
    <n v="24"/>
    <s v="Sin OC"/>
    <s v="Sin OC"/>
    <x v="6"/>
    <s v="OK"/>
    <s v="BCODAPROFESIONALES_LEGALES - Profesionales asuntos legalesDAL#MS - Dirección de asuntos legales"/>
    <x v="0"/>
    <x v="1"/>
  </r>
  <r>
    <x v="0"/>
    <d v="2021-05-11T00:00:00"/>
    <x v="1285"/>
    <x v="1"/>
    <s v="80-0025-LPU18"/>
    <s v="ARS"/>
    <n v="86.38"/>
    <n v="86.38"/>
    <s v="80-1131-OC19"/>
    <x v="1"/>
    <x v="1"/>
    <s v="ARCHIVO - Archivo"/>
    <x v="1"/>
    <d v="2021-05-31T00:00:00"/>
    <n v="4"/>
    <n v="24"/>
    <s v="29.0.0.45.0"/>
    <n v="278273634.87"/>
    <x v="1"/>
    <s v="OK"/>
    <s v="DAFYP#MS-ARCHIVOARCHIVO - ArchivoDAFYP#MS - Dirección de administración financiera y presupuestaria"/>
    <x v="1"/>
    <x v="1"/>
  </r>
  <r>
    <x v="0"/>
    <d v="2021-05-11T00:00:00"/>
    <x v="1286"/>
    <x v="1"/>
    <s v="80-0011-LPU20"/>
    <s v="ARS"/>
    <n v="18899929.5"/>
    <n v="18899929.5"/>
    <s v="80-1074-OC21"/>
    <x v="122"/>
    <x v="26"/>
    <s v="TESORERIA - Tesorería"/>
    <x v="3"/>
    <d v="2021-05-31T00:00:00"/>
    <n v="4"/>
    <n v="24"/>
    <s v="29.0.0.45.0"/>
    <n v="79606508.5"/>
    <x v="3"/>
    <s v="OK"/>
    <s v="MWEIMANTESORERIA - TesoreríaDCYT#MS - Dirección de contabilidad y tesorería"/>
    <x v="1"/>
    <x v="1"/>
  </r>
  <r>
    <x v="0"/>
    <d v="2021-05-11T00:00:00"/>
    <x v="1287"/>
    <x v="1"/>
    <s v="80-0025-LPU19"/>
    <s v="ARS"/>
    <n v="71253"/>
    <n v="71253"/>
    <s v="80-1080-OC20"/>
    <x v="1"/>
    <x v="45"/>
    <s v="FACTURAS - Facturas"/>
    <x v="20"/>
    <d v="2021-05-31T00:00:00"/>
    <n v="4"/>
    <n v="24"/>
    <s v="17.0.0.43.0"/>
    <n v="2262000"/>
    <x v="9"/>
    <s v="OK"/>
    <s v="GENDILEFACTURAS - FacturasDCYC#MS - Dirección de compras y contrataciones"/>
    <x v="0"/>
    <x v="1"/>
  </r>
  <r>
    <x v="0"/>
    <d v="2021-05-11T00:00:00"/>
    <x v="1288"/>
    <x v="1"/>
    <s v="80-0025-LPU19"/>
    <s v="ARS"/>
    <n v="15834"/>
    <n v="15834"/>
    <s v="80-1080-OC20"/>
    <x v="1"/>
    <x v="45"/>
    <s v="FACTURAS - Facturas"/>
    <x v="20"/>
    <d v="2021-06-01T00:00:00"/>
    <n v="3"/>
    <n v="24"/>
    <s v="17.0.0.43.0"/>
    <n v="2262000"/>
    <x v="9"/>
    <s v="OK"/>
    <s v="GENDILEFACTURAS - FacturasDCYC#MS - Dirección de compras y contrataciones"/>
    <x v="0"/>
    <x v="1"/>
  </r>
  <r>
    <x v="0"/>
    <d v="2021-05-11T00:00:00"/>
    <x v="1289"/>
    <x v="1"/>
    <s v="80-0025-LPU19"/>
    <s v="ARS"/>
    <n v="917241"/>
    <n v="917241"/>
    <s v="80-1080-OC20"/>
    <x v="1"/>
    <x v="45"/>
    <s v="FACTURAS - Facturas"/>
    <x v="20"/>
    <d v="2021-06-01T00:00:00"/>
    <n v="3"/>
    <n v="24"/>
    <s v="17.0.0.43.0"/>
    <n v="2262000"/>
    <x v="9"/>
    <s v="OK"/>
    <s v="GENDILEFACTURAS - FacturasDCYC#MS - Dirección de compras y contrataciones"/>
    <x v="0"/>
    <x v="1"/>
  </r>
  <r>
    <x v="0"/>
    <d v="2021-05-11T00:00:00"/>
    <x v="1290"/>
    <x v="1"/>
    <s v="80-0025-LPU19"/>
    <s v="ARS"/>
    <n v="26013"/>
    <n v="26013"/>
    <s v="80-1080-OC20"/>
    <x v="1"/>
    <x v="45"/>
    <s v="FACTURAS - Facturas"/>
    <x v="20"/>
    <d v="2021-06-01T00:00:00"/>
    <n v="3"/>
    <n v="24"/>
    <s v="17.0.0.43.0"/>
    <n v="2262000"/>
    <x v="9"/>
    <s v="OK"/>
    <s v="GENDILEFACTURAS - FacturasDCYC#MS - Dirección de compras y contrataciones"/>
    <x v="0"/>
    <x v="1"/>
  </r>
  <r>
    <x v="0"/>
    <d v="2021-05-11T00:00:00"/>
    <x v="1291"/>
    <x v="1"/>
    <s v="Contratación por emergencia COVID-19 Nº 6/2020"/>
    <s v="ARS"/>
    <n v="1333466.3999999999"/>
    <n v="1333466.3999999999"/>
    <s v="OC 5/2021"/>
    <x v="48"/>
    <x v="8"/>
    <s v="TESORERIA - Tesorería"/>
    <x v="3"/>
    <d v="2021-05-27T00:00:00"/>
    <n v="8"/>
    <n v="24"/>
    <n v="20"/>
    <n v="49924000"/>
    <x v="3"/>
    <s v="OK"/>
    <s v="DCYT#MS-TESORERIATESORERIA - TesoreríaDCYT#MS - Dirección de contabilidad y tesorería"/>
    <x v="1"/>
    <x v="1"/>
  </r>
  <r>
    <x v="0"/>
    <d v="2021-05-11T00:00:00"/>
    <x v="1292"/>
    <x v="1"/>
    <s v="80-0025-LPU19"/>
    <s v="ARS"/>
    <n v="105183"/>
    <n v="105183"/>
    <s v="80-1080-OC20"/>
    <x v="1"/>
    <x v="45"/>
    <s v="FACTURAS - Facturas"/>
    <x v="20"/>
    <d v="2021-05-31T00:00:00"/>
    <n v="4"/>
    <n v="24"/>
    <s v="17.0.0.43.0"/>
    <n v="2262000"/>
    <x v="9"/>
    <s v="OK"/>
    <s v="GENDILEFACTURAS - FacturasDCYC#MS - Dirección de compras y contrataciones"/>
    <x v="0"/>
    <x v="1"/>
  </r>
  <r>
    <x v="0"/>
    <d v="2021-05-11T00:00:00"/>
    <x v="1293"/>
    <x v="1"/>
    <s v="2021-35158335"/>
    <s v="ARS"/>
    <n v="242658000"/>
    <n v="242658000"/>
    <n v="35158335"/>
    <x v="123"/>
    <x v="92"/>
    <s v="MESADEENTRADAS - Despacho de ministra"/>
    <x v="34"/>
    <d v="2021-06-03T00:00:00"/>
    <n v="1"/>
    <n v="24"/>
    <s v="Sin dato"/>
    <s v="Sin dato"/>
    <x v="0"/>
    <s v="Ver"/>
    <s v="GZOTTAMESADEENTRADAS - Despacho de ministraUGA#MS - Unidad gabinete de asesores"/>
    <x v="0"/>
    <x v="1"/>
  </r>
  <r>
    <x v="2"/>
    <d v="2021-05-11T00:00:00"/>
    <x v="1294"/>
    <x v="6"/>
    <s v="Legítimo Abono"/>
    <s v="USD"/>
    <n v="303950"/>
    <n v="30395000"/>
    <s v="Legitimo Abono"/>
    <x v="110"/>
    <x v="8"/>
    <s v="TESORERIA - Tesorería"/>
    <x v="3"/>
    <d v="2021-05-28T00:00:00"/>
    <n v="7"/>
    <n v="24"/>
    <s v="Sin OC"/>
    <s v="Sin OC"/>
    <x v="3"/>
    <s v="OK"/>
    <s v="DCYT#MS-TESORERIATESORERIA - TesoreríaDCYT#MS - Dirección de contabilidad y tesorería"/>
    <x v="1"/>
    <x v="1"/>
  </r>
  <r>
    <x v="0"/>
    <d v="2021-05-12T00:00:00"/>
    <x v="1295"/>
    <x v="1"/>
    <s v="2021-35158335"/>
    <s v="ARS"/>
    <n v="303322500"/>
    <n v="303322500"/>
    <n v="35158335"/>
    <x v="123"/>
    <x v="93"/>
    <s v="PVD - Privada"/>
    <x v="16"/>
    <d v="2021-06-01T00:00:00"/>
    <n v="3"/>
    <n v="23"/>
    <s v="Sin dato"/>
    <s v="Sin dato"/>
    <x v="8"/>
    <s v="Ver"/>
    <s v="MAURIMONSALVOPVD - PrivadaSGA#MS - Secretaría de gestión administrativa"/>
    <x v="0"/>
    <x v="1"/>
  </r>
  <r>
    <x v="0"/>
    <d v="2021-05-12T00:00:00"/>
    <x v="1296"/>
    <x v="1"/>
    <s v="80-0025-LPU19"/>
    <s v="ARS"/>
    <n v="71253"/>
    <n v="71253"/>
    <s v="80-1080-OC20"/>
    <x v="1"/>
    <x v="45"/>
    <s v="FACTURAS - Facturas"/>
    <x v="20"/>
    <d v="2021-06-02T00:00:00"/>
    <n v="2"/>
    <n v="23"/>
    <s v="17.0.0.43.0"/>
    <n v="2262000"/>
    <x v="9"/>
    <s v="OK"/>
    <s v="GENDILEFACTURAS - FacturasDCYC#MS - Dirección de compras y contrataciones"/>
    <x v="0"/>
    <x v="1"/>
  </r>
  <r>
    <x v="0"/>
    <d v="2021-05-12T00:00:00"/>
    <x v="1297"/>
    <x v="1"/>
    <s v="80-0025-LPU19"/>
    <s v="ARS"/>
    <n v="151554"/>
    <n v="151554"/>
    <s v="80-1080-OC20"/>
    <x v="1"/>
    <x v="45"/>
    <s v="FACTURAS - Facturas"/>
    <x v="20"/>
    <d v="2021-05-31T00:00:00"/>
    <n v="4"/>
    <n v="23"/>
    <s v="17.0.0.43.0"/>
    <n v="2262000"/>
    <x v="9"/>
    <s v="OK"/>
    <s v="GENDILEFACTURAS - FacturasDCYC#MS - Dirección de compras y contrataciones"/>
    <x v="0"/>
    <x v="1"/>
  </r>
  <r>
    <x v="0"/>
    <d v="2021-05-12T00:00:00"/>
    <x v="1298"/>
    <x v="1"/>
    <s v="80-0025-LPU19"/>
    <s v="ARS"/>
    <n v="71253"/>
    <n v="71253"/>
    <s v="80-1080-OC20"/>
    <x v="1"/>
    <x v="45"/>
    <s v="FACTURAS - Facturas"/>
    <x v="20"/>
    <d v="2021-06-01T00:00:00"/>
    <n v="3"/>
    <n v="23"/>
    <s v="17.0.0.43.0"/>
    <n v="2262000"/>
    <x v="9"/>
    <s v="OK"/>
    <s v="GENDILEFACTURAS - FacturasDCYC#MS - Dirección de compras y contrataciones"/>
    <x v="0"/>
    <x v="1"/>
  </r>
  <r>
    <x v="0"/>
    <d v="2021-05-12T00:00:00"/>
    <x v="1299"/>
    <x v="1"/>
    <s v="80-0025-LPU19"/>
    <s v="ARS"/>
    <n v="18096"/>
    <n v="18096"/>
    <s v="80-1080-OC20"/>
    <x v="1"/>
    <x v="45"/>
    <s v="FACTURAS - Facturas"/>
    <x v="20"/>
    <d v="2021-06-01T00:00:00"/>
    <n v="3"/>
    <n v="23"/>
    <s v="17.0.0.43.0"/>
    <n v="2262000"/>
    <x v="9"/>
    <s v="OK"/>
    <s v="GENDILEFACTURAS - FacturasDCYC#MS - Dirección de compras y contrataciones"/>
    <x v="0"/>
    <x v="1"/>
  </r>
  <r>
    <x v="0"/>
    <d v="2021-05-12T00:00:00"/>
    <x v="1300"/>
    <x v="1"/>
    <s v="80-0025-LPU19"/>
    <s v="ARS"/>
    <n v="26013"/>
    <n v="26013"/>
    <s v="80-1080-OC20"/>
    <x v="1"/>
    <x v="45"/>
    <s v="FACTURAS - Facturas"/>
    <x v="20"/>
    <d v="2021-06-01T00:00:00"/>
    <n v="3"/>
    <n v="23"/>
    <s v="17.0.0.43.0"/>
    <n v="2262000"/>
    <x v="9"/>
    <s v="OK"/>
    <s v="GENDILEFACTURAS - FacturasDCYC#MS - Dirección de compras y contrataciones"/>
    <x v="0"/>
    <x v="1"/>
  </r>
  <r>
    <x v="0"/>
    <d v="2021-05-12T00:00:00"/>
    <x v="1301"/>
    <x v="1"/>
    <s v="80-0025-LPU19"/>
    <s v="ARS"/>
    <n v="150423"/>
    <n v="150423"/>
    <s v="80-1080-OC20"/>
    <x v="1"/>
    <x v="45"/>
    <s v="FACTURAS - Facturas"/>
    <x v="20"/>
    <d v="2021-05-31T00:00:00"/>
    <n v="4"/>
    <n v="23"/>
    <s v="17.0.0.43.0"/>
    <n v="2262000"/>
    <x v="9"/>
    <s v="OK"/>
    <s v="GENDILEFACTURAS - FacturasDCYC#MS - Dirección de compras y contrataciones"/>
    <x v="0"/>
    <x v="1"/>
  </r>
  <r>
    <x v="0"/>
    <d v="2021-05-12T00:00:00"/>
    <x v="1302"/>
    <x v="1"/>
    <s v="80-0025-LPU19"/>
    <s v="ARS"/>
    <n v="71253"/>
    <n v="71253"/>
    <s v="80-1080-OC20"/>
    <x v="1"/>
    <x v="45"/>
    <s v="FACTURAS - Facturas"/>
    <x v="20"/>
    <d v="2021-06-02T00:00:00"/>
    <n v="2"/>
    <n v="23"/>
    <s v="17.0.0.43.0"/>
    <n v="2262000"/>
    <x v="9"/>
    <s v="OK"/>
    <s v="GENDILEFACTURAS - FacturasDCYC#MS - Dirección de compras y contrataciones"/>
    <x v="0"/>
    <x v="1"/>
  </r>
  <r>
    <x v="0"/>
    <d v="2021-05-12T00:00:00"/>
    <x v="1303"/>
    <x v="1"/>
    <s v="80-0025-LPU19"/>
    <s v="ARS"/>
    <n v="26013"/>
    <n v="26013"/>
    <s v="80-1080-OC20"/>
    <x v="1"/>
    <x v="61"/>
    <s v="FACTURAS - Facturas"/>
    <x v="20"/>
    <d v="2021-06-03T00:00:00"/>
    <n v="1"/>
    <n v="23"/>
    <s v="17.0.0.43.0"/>
    <n v="2262000"/>
    <x v="9"/>
    <s v="OK"/>
    <s v="DCYC#MS-FACTURASFACTURAS - FacturasDCYC#MS - Dirección de compras y contrataciones"/>
    <x v="0"/>
    <x v="1"/>
  </r>
  <r>
    <x v="0"/>
    <d v="2021-05-12T00:00:00"/>
    <x v="1304"/>
    <x v="1"/>
    <s v="80-0025-LPU19"/>
    <s v="ARS"/>
    <n v="16965"/>
    <n v="16965"/>
    <s v="80-1080-OC20"/>
    <x v="1"/>
    <x v="45"/>
    <s v="FACTURAS - Facturas"/>
    <x v="20"/>
    <d v="2021-05-31T00:00:00"/>
    <n v="4"/>
    <n v="23"/>
    <s v="17.0.0.43.0"/>
    <n v="2262000"/>
    <x v="9"/>
    <s v="OK"/>
    <s v="GENDILEFACTURAS - FacturasDCYC#MS - Dirección de compras y contrataciones"/>
    <x v="0"/>
    <x v="1"/>
  </r>
  <r>
    <x v="0"/>
    <d v="2021-05-12T00:00:00"/>
    <x v="1305"/>
    <x v="1"/>
    <s v="80-0025-LPU19"/>
    <s v="ARS"/>
    <n v="48633"/>
    <n v="48633"/>
    <s v="80-1080-OC20"/>
    <x v="1"/>
    <x v="45"/>
    <s v="FACTURAS - Facturas"/>
    <x v="20"/>
    <d v="2021-05-31T00:00:00"/>
    <n v="4"/>
    <n v="23"/>
    <s v="17.0.0.43.0"/>
    <n v="2262000"/>
    <x v="9"/>
    <s v="OK"/>
    <s v="GENDILEFACTURAS - FacturasDCYC#MS - Dirección de compras y contrataciones"/>
    <x v="0"/>
    <x v="1"/>
  </r>
  <r>
    <x v="0"/>
    <d v="2021-05-12T00:00:00"/>
    <x v="1306"/>
    <x v="1"/>
    <s v="80-0025-LPU19"/>
    <s v="ARS"/>
    <n v="27144"/>
    <n v="27144"/>
    <s v="80-1080-OC20"/>
    <x v="1"/>
    <x v="94"/>
    <s v="CRD - Comisión de recepción definitiva"/>
    <x v="16"/>
    <d v="2021-05-31T00:00:00"/>
    <n v="4"/>
    <n v="23"/>
    <s v="17.0.0.43.0"/>
    <n v="2262000"/>
    <x v="7"/>
    <s v="OK"/>
    <s v="DKASJANCRD - Comisión de recepción definitivaSGA#MS - Secretaría de gestión administrativa"/>
    <x v="0"/>
    <x v="1"/>
  </r>
  <r>
    <x v="0"/>
    <d v="2021-05-12T00:00:00"/>
    <x v="1307"/>
    <x v="1"/>
    <s v="80-0025-LPU19"/>
    <s v="ARS"/>
    <n v="14703"/>
    <n v="14703"/>
    <s v="80-1080-OC20"/>
    <x v="1"/>
    <x v="45"/>
    <s v="FACTURAS - Facturas"/>
    <x v="20"/>
    <d v="2021-05-31T00:00:00"/>
    <n v="4"/>
    <n v="23"/>
    <s v="17.0.0.43.0"/>
    <n v="2262000"/>
    <x v="9"/>
    <s v="OK"/>
    <s v="GENDILEFACTURAS - FacturasDCYC#MS - Dirección de compras y contrataciones"/>
    <x v="0"/>
    <x v="1"/>
  </r>
  <r>
    <x v="0"/>
    <d v="2021-05-12T00:00:00"/>
    <x v="1308"/>
    <x v="1"/>
    <s v="80-0025-LPU19"/>
    <s v="ARS"/>
    <n v="196794"/>
    <n v="196794"/>
    <s v="80-1080-OC20"/>
    <x v="1"/>
    <x v="45"/>
    <s v="FACTURAS - Facturas"/>
    <x v="20"/>
    <d v="2021-05-31T00:00:00"/>
    <n v="4"/>
    <n v="23"/>
    <s v="17.0.0.43.0"/>
    <n v="2262000"/>
    <x v="9"/>
    <s v="OK"/>
    <s v="GENDILEFACTURAS - FacturasDCYC#MS - Dirección de compras y contrataciones"/>
    <x v="0"/>
    <x v="1"/>
  </r>
  <r>
    <x v="0"/>
    <d v="2021-05-12T00:00:00"/>
    <x v="1309"/>
    <x v="1"/>
    <s v="80-0010-LPU20"/>
    <s v="ARS"/>
    <n v="2774181.1"/>
    <n v="2774181.1"/>
    <s v="80-1018-OC21"/>
    <x v="71"/>
    <x v="26"/>
    <s v="TESORERIA - Tesorería"/>
    <x v="3"/>
    <d v="2021-05-31T00:00:00"/>
    <n v="4"/>
    <n v="23"/>
    <s v="29.0.0.46.0"/>
    <n v="4623627.12"/>
    <x v="3"/>
    <s v="OK"/>
    <s v="MWEIMANTESORERIA - TesoreríaDCYT#MS - Dirección de contabilidad y tesorería"/>
    <x v="1"/>
    <x v="1"/>
  </r>
  <r>
    <x v="0"/>
    <d v="2021-05-12T00:00:00"/>
    <x v="1310"/>
    <x v="1"/>
    <s v="Contratación por emergencia COVID-19 Nº 6/2020"/>
    <s v="ARS"/>
    <n v="5390000"/>
    <n v="5390000"/>
    <s v="OC 4/2021"/>
    <x v="124"/>
    <x v="8"/>
    <s v="TESORERIA - Tesorería"/>
    <x v="3"/>
    <d v="2021-05-28T00:00:00"/>
    <n v="7"/>
    <n v="23"/>
    <n v="20"/>
    <n v="9450000"/>
    <x v="3"/>
    <s v="OK"/>
    <s v="DCYT#MS-TESORERIATESORERIA - TesoreríaDCYT#MS - Dirección de contabilidad y tesorería"/>
    <x v="1"/>
    <x v="1"/>
  </r>
  <r>
    <x v="1"/>
    <d v="2021-05-12T00:00:00"/>
    <x v="1311"/>
    <x v="1"/>
    <s v="Proyecto Apoyo a la Cobertura Universal de Salud Efectiva en Argentina (SUMAR) - 8853-AR - BIRF"/>
    <s v="ARS"/>
    <n v="69900"/>
    <n v="69900"/>
    <s v="Proyecto Apoyo a la Cobertura Universal de Salud Efectiva en Argentina (SUMAR) - 8853-AR - BIRF"/>
    <x v="44"/>
    <x v="95"/>
    <s v="TESORERIA - Tesorería"/>
    <x v="1"/>
    <d v="2021-06-01T00:00:00"/>
    <n v="3"/>
    <n v="23"/>
    <s v="Sin OC"/>
    <s v="Sin OC"/>
    <x v="1"/>
    <s v="OK"/>
    <s v="MKONSZTADTTESORERIA - TesoreríaDAFYP#MS - Dirección de administración financiera y presupuestaria"/>
    <x v="1"/>
    <x v="1"/>
  </r>
  <r>
    <x v="1"/>
    <d v="2021-05-12T00:00:00"/>
    <x v="1312"/>
    <x v="1"/>
    <s v="Proyecto Protección de la Población Vulnerable contra las Enfermedades Crónicas no Transmisibles (PROTEGER) - 8508-AR - BIRF"/>
    <s v="ARS"/>
    <n v="21000"/>
    <n v="21000"/>
    <s v="Proyecto Protección de la Población Vulnerable contra las Enfermedades Crónicas no Transmisibles (PROTEGER) - 8508-AR - BIRF"/>
    <x v="44"/>
    <x v="95"/>
    <s v="TESORERIA - Tesorería"/>
    <x v="1"/>
    <d v="2021-06-02T00:00:00"/>
    <n v="2"/>
    <n v="23"/>
    <s v="Sin OC"/>
    <s v="Sin OC"/>
    <x v="1"/>
    <s v="OK"/>
    <s v="MKONSZTADTTESORERIA - TesoreríaDAFYP#MS - Dirección de administración financiera y presupuestaria"/>
    <x v="1"/>
    <x v="1"/>
  </r>
  <r>
    <x v="1"/>
    <d v="2021-05-12T00:00:00"/>
    <x v="1313"/>
    <x v="1"/>
    <s v="Programa Multifase de Atención Primaria a la Salud para el Manejo de Enfermedades Crónicas No Transmisibles. Segunda Operación - 3772/0C-AR - BID"/>
    <s v="ARS"/>
    <n v="21000"/>
    <n v="21000"/>
    <s v="Programa Multifase de Atención Primaria a la Salud para el Manejo de Enfermedades Crónicas No Transmisibles. Segunda Operación - 3772/0C-AR - BID"/>
    <x v="44"/>
    <x v="1"/>
    <s v="ARCHIVO - Archivo"/>
    <x v="1"/>
    <d v="2021-05-28T00:00:00"/>
    <n v="7"/>
    <n v="23"/>
    <s v="Sin OC"/>
    <s v="Sin OC"/>
    <x v="1"/>
    <s v="OK"/>
    <s v="DAFYP#MS-ARCHIVOARCHIVO - ArchivoDAFYP#MS - Dirección de administración financiera y presupuestaria"/>
    <x v="1"/>
    <x v="1"/>
  </r>
  <r>
    <x v="2"/>
    <d v="2021-05-13T00:00:00"/>
    <x v="1314"/>
    <x v="3"/>
    <s v="Legítimo Abono"/>
    <s v="ARS"/>
    <n v="4778.6099999999997"/>
    <n v="4778.6099999999997"/>
    <s v="Legitimo Abono"/>
    <x v="102"/>
    <x v="8"/>
    <s v="TESORERIA - Tesorería"/>
    <x v="3"/>
    <d v="2021-06-03T00:00:00"/>
    <n v="1"/>
    <n v="22"/>
    <s v="Sin OC"/>
    <s v="Sin OC"/>
    <x v="3"/>
    <s v="OK"/>
    <s v="DCYT#MS-TESORERIATESORERIA - TesoreríaDCYT#MS - Dirección de contabilidad y tesorería"/>
    <x v="1"/>
    <x v="1"/>
  </r>
  <r>
    <x v="2"/>
    <d v="2021-05-13T00:00:00"/>
    <x v="1315"/>
    <x v="3"/>
    <s v="Legítimo Abono"/>
    <s v="ARS"/>
    <n v="768.66"/>
    <n v="768.66"/>
    <s v="Legitimo Abono"/>
    <x v="102"/>
    <x v="96"/>
    <s v="ADMINISTRACION - Administracion"/>
    <x v="43"/>
    <d v="2021-05-14T00:00:00"/>
    <n v="21"/>
    <n v="22"/>
    <s v="Sin OC"/>
    <s v="Sin OC"/>
    <x v="0"/>
    <s v="OK"/>
    <s v="DNASS#AND-ADMINISTRACIONADMINISTRACION - AdministracionDNASS#AND - Dirección nacional de acceso a los servicios de salud"/>
    <x v="0"/>
    <x v="1"/>
  </r>
  <r>
    <x v="0"/>
    <d v="2021-05-13T00:00:00"/>
    <x v="1316"/>
    <x v="1"/>
    <s v="80-0010-LPU20"/>
    <s v="ARS"/>
    <n v="1116000"/>
    <n v="1116000"/>
    <s v="80-1024-OC21"/>
    <x v="113"/>
    <x v="26"/>
    <s v="TESORERIA - Tesorería"/>
    <x v="3"/>
    <d v="2021-05-31T00:00:00"/>
    <n v="4"/>
    <n v="22"/>
    <s v="29.0.0.46.0"/>
    <n v="4879500"/>
    <x v="3"/>
    <s v="OK"/>
    <s v="MWEIMANTESORERIA - TesoreríaDCYT#MS - Dirección de contabilidad y tesorería"/>
    <x v="1"/>
    <x v="1"/>
  </r>
  <r>
    <x v="1"/>
    <d v="2021-05-13T00:00:00"/>
    <x v="1317"/>
    <x v="1"/>
    <s v="Proyecto de Respuesta Inmediata de Salud Pública en el Marco de la Pandemia COVID-19 para Contener, Controlar y Mitigar su Efecto en la Prestación de Servicios de Salud en Argentina - 5032/OC-AR - BID"/>
    <s v="ARS"/>
    <n v="4887148.0599999996"/>
    <n v="4887148.0599999996"/>
    <s v="Proyecto de Respuesta Inmediata de Salud Pública en el Marco de la Pandemia COVID-19 para Contener, Controlar y Mitigar su Efecto en la Prestación de Servicios de Salud en Argentina - 5032/OC-AR - BID"/>
    <x v="22"/>
    <x v="97"/>
    <s v="ADMINISTRACION - Administracion"/>
    <x v="17"/>
    <d v="2021-06-02T00:00:00"/>
    <n v="2"/>
    <n v="22"/>
    <s v="Sin OC"/>
    <s v="Sin OC"/>
    <x v="0"/>
    <s v="OK"/>
    <s v="LONUNEZADMINISTRACION - AdministracionDCEI#MS - Dirección de control de enfermedades inmunoprevenibles"/>
    <x v="0"/>
    <x v="1"/>
  </r>
  <r>
    <x v="2"/>
    <d v="2021-05-13T00:00:00"/>
    <x v="1318"/>
    <x v="3"/>
    <s v="Legítimo Abono"/>
    <s v="ARS"/>
    <n v="271748.23"/>
    <n v="271748.23"/>
    <s v="Legitimo Abono"/>
    <x v="102"/>
    <x v="98"/>
    <s v="DESPACHO - Despacho"/>
    <x v="17"/>
    <d v="2021-05-30T00:00:00"/>
    <n v="5"/>
    <n v="22"/>
    <s v="Sin OC"/>
    <s v="Sin OC"/>
    <x v="0"/>
    <s v="OK"/>
    <s v="MURRUTIDESPACHO - DespachoDCEI#MS - Dirección de control de enfermedades inmunoprevenibles"/>
    <x v="0"/>
    <x v="1"/>
  </r>
  <r>
    <x v="2"/>
    <d v="2021-05-13T00:00:00"/>
    <x v="1319"/>
    <x v="3"/>
    <s v="Legítimo Abono"/>
    <s v="ARS"/>
    <n v="4858.46"/>
    <n v="4858.46"/>
    <s v="Legitimo Abono"/>
    <x v="102"/>
    <x v="74"/>
    <s v="PVD - Privada"/>
    <x v="38"/>
    <d v="2021-05-14T00:00:00"/>
    <n v="21"/>
    <n v="22"/>
    <s v="Sin OC"/>
    <s v="Sin OC"/>
    <x v="0"/>
    <s v="OK"/>
    <s v="DTIYC#MS-PVDPVD - PrivadaDTIYC#MS - Dirección de tecnologías de la información y de las comunicaciones"/>
    <x v="0"/>
    <x v="1"/>
  </r>
  <r>
    <x v="2"/>
    <d v="2021-05-13T00:00:00"/>
    <x v="1320"/>
    <x v="3"/>
    <s v="Legítimo Abono"/>
    <s v="ARS"/>
    <n v="2642.14"/>
    <n v="2642.14"/>
    <s v="Legitimo Abono"/>
    <x v="102"/>
    <x v="8"/>
    <s v="TESORERIA - Tesorería"/>
    <x v="3"/>
    <d v="2021-05-31T00:00:00"/>
    <n v="4"/>
    <n v="22"/>
    <s v="Sin OC"/>
    <s v="Sin OC"/>
    <x v="3"/>
    <s v="OK"/>
    <s v="DCYT#MS-TESORERIATESORERIA - TesoreríaDCYT#MS - Dirección de contabilidad y tesorería"/>
    <x v="1"/>
    <x v="1"/>
  </r>
  <r>
    <x v="2"/>
    <d v="2021-05-13T00:00:00"/>
    <x v="1321"/>
    <x v="3"/>
    <s v="Legítimo Abono"/>
    <s v="ARS"/>
    <n v="1580.39"/>
    <n v="1580.39"/>
    <s v="Legitimo Abono"/>
    <x v="102"/>
    <x v="8"/>
    <s v="TESORERIA - Tesorería"/>
    <x v="3"/>
    <d v="2021-06-03T00:00:00"/>
    <n v="1"/>
    <n v="22"/>
    <s v="Sin OC"/>
    <s v="Sin OC"/>
    <x v="3"/>
    <s v="OK"/>
    <s v="DCYT#MS-TESORERIATESORERIA - TesoreríaDCYT#MS - Dirección de contabilidad y tesorería"/>
    <x v="1"/>
    <x v="1"/>
  </r>
  <r>
    <x v="2"/>
    <d v="2021-05-13T00:00:00"/>
    <x v="1322"/>
    <x v="3"/>
    <s v="Legítimo Abono"/>
    <s v="ARS"/>
    <n v="8130.26"/>
    <n v="8130.26"/>
    <s v="Legitimo Abono"/>
    <x v="102"/>
    <x v="8"/>
    <s v="TESORERIA - Tesorería"/>
    <x v="3"/>
    <d v="2021-06-03T00:00:00"/>
    <n v="1"/>
    <n v="22"/>
    <s v="Sin OC"/>
    <s v="Sin OC"/>
    <x v="3"/>
    <s v="OK"/>
    <s v="DCYT#MS-TESORERIATESORERIA - TesoreríaDCYT#MS - Dirección de contabilidad y tesorería"/>
    <x v="1"/>
    <x v="1"/>
  </r>
  <r>
    <x v="2"/>
    <d v="2021-05-13T00:00:00"/>
    <x v="1323"/>
    <x v="3"/>
    <s v="Legítimo Abono"/>
    <s v="ARS"/>
    <n v="20326.96"/>
    <n v="20326.96"/>
    <s v="Legitimo Abono"/>
    <x v="102"/>
    <x v="75"/>
    <s v="EE_GESTION_ADMINISTRATIVA - Administración dtiyc"/>
    <x v="38"/>
    <d v="2021-05-14T00:00:00"/>
    <n v="21"/>
    <n v="22"/>
    <s v="Sin OC"/>
    <s v="Sin OC"/>
    <x v="0"/>
    <s v="OK"/>
    <s v="DTIYC#MS-EE_GESTION_ADMINISTRATIVAEE_GESTION_ADMINISTRATIVA - Administración dtiycDTIYC#MS - Dirección de tecnologías de la información y de las comunicaciones"/>
    <x v="0"/>
    <x v="1"/>
  </r>
  <r>
    <x v="2"/>
    <d v="2021-05-13T00:00:00"/>
    <x v="1324"/>
    <x v="3"/>
    <s v="Legítimo Abono"/>
    <s v="ARS"/>
    <n v="1095.3599999999999"/>
    <n v="1095.3599999999999"/>
    <s v="Legitimo Abono"/>
    <x v="102"/>
    <x v="99"/>
    <s v="ADMINP - Administración instituto nacional de parasitologia"/>
    <x v="44"/>
    <d v="2021-06-01T00:00:00"/>
    <n v="3"/>
    <n v="22"/>
    <s v="Sin OC"/>
    <s v="Sin OC"/>
    <x v="0"/>
    <s v="OK"/>
    <s v="GLMOLINAADMINP - Administración instituto nacional de parasitologiaINP#ANLIS - Instituto nacional de parasitología"/>
    <x v="0"/>
    <x v="1"/>
  </r>
  <r>
    <x v="2"/>
    <d v="2021-05-13T00:00:00"/>
    <x v="1325"/>
    <x v="3"/>
    <s v="Legítimo Abono"/>
    <s v="ARS"/>
    <n v="4722.3599999999997"/>
    <n v="4722.3599999999997"/>
    <s v="Legitimo Abono"/>
    <x v="102"/>
    <x v="100"/>
    <s v="ADMINISTRACION - Administración"/>
    <x v="39"/>
    <d v="2021-05-17T00:00:00"/>
    <n v="18"/>
    <n v="22"/>
    <s v="Sin OC"/>
    <s v="Sin OC"/>
    <x v="0"/>
    <s v="OK"/>
    <s v="DA#INC-ADMINISTRACIONADMINISTRACION - AdministraciónDA#INC - Dirección de administración"/>
    <x v="0"/>
    <x v="1"/>
  </r>
  <r>
    <x v="2"/>
    <d v="2021-05-13T00:00:00"/>
    <x v="1326"/>
    <x v="3"/>
    <s v="Legítimo Abono"/>
    <s v="ARS"/>
    <n v="4611.96"/>
    <n v="4611.96"/>
    <s v="Legitimo Abono"/>
    <x v="102"/>
    <x v="8"/>
    <s v="TESORERIA - Tesorería"/>
    <x v="3"/>
    <d v="2021-05-27T00:00:00"/>
    <n v="8"/>
    <n v="22"/>
    <s v="Sin OC"/>
    <s v="Sin OC"/>
    <x v="3"/>
    <s v="OK"/>
    <s v="DCYT#MS-TESORERIATESORERIA - TesoreríaDCYT#MS - Dirección de contabilidad y tesorería"/>
    <x v="1"/>
    <x v="1"/>
  </r>
  <r>
    <x v="2"/>
    <d v="2021-05-13T00:00:00"/>
    <x v="1327"/>
    <x v="3"/>
    <s v="Legítimo Abono"/>
    <s v="ARS"/>
    <n v="847.52"/>
    <n v="847.52"/>
    <s v="Legitimo Abono"/>
    <x v="102"/>
    <x v="73"/>
    <s v="PVD - Privada"/>
    <x v="37"/>
    <d v="2021-05-14T00:00:00"/>
    <n v="21"/>
    <n v="22"/>
    <s v="Sin OC"/>
    <s v="Sin OC"/>
    <x v="0"/>
    <s v="OK"/>
    <s v="DNIC#MS-PVDPVD - PrivadaDNIC#MS - Dirección nacional de integración de coberturas"/>
    <x v="0"/>
    <x v="1"/>
  </r>
  <r>
    <x v="2"/>
    <d v="2021-05-13T00:00:00"/>
    <x v="1328"/>
    <x v="3"/>
    <s v="Legítimo Abono"/>
    <s v="ARS"/>
    <n v="5156.2299999999996"/>
    <n v="5156.2299999999996"/>
    <s v="Legitimo Abono"/>
    <x v="102"/>
    <x v="101"/>
    <s v="FINANZAS - Área administración y finanzas - finanzas"/>
    <x v="27"/>
    <d v="2021-05-26T00:00:00"/>
    <n v="9"/>
    <n v="22"/>
    <s v="Sin OC"/>
    <s v="Sin OC"/>
    <x v="0"/>
    <s v="OK"/>
    <s v="DNFSP#MS-FINANZASFINANZAS - Área administración y finanzas - finanzasDNFSP#MS - Dirección nacional de fortalecimiento de los sistemas provinciales"/>
    <x v="0"/>
    <x v="1"/>
  </r>
  <r>
    <x v="2"/>
    <d v="2021-05-13T00:00:00"/>
    <x v="1329"/>
    <x v="3"/>
    <s v="Legítimo Abono"/>
    <s v="ARS"/>
    <n v="4089.8"/>
    <n v="4089.8"/>
    <s v="Legitimo Abono"/>
    <x v="102"/>
    <x v="102"/>
    <s v="DESPACHO_DGA - Despacho - dirección general de administración"/>
    <x v="6"/>
    <d v="2021-05-20T00:00:00"/>
    <n v="15"/>
    <n v="22"/>
    <s v="Sin OC"/>
    <s v="Sin OC"/>
    <x v="4"/>
    <s v="OK"/>
    <s v="PRICCIODESPACHO_DGA - Despacho - dirección general de administraciónDGA#MS - Dirección general de administración"/>
    <x v="0"/>
    <x v="1"/>
  </r>
  <r>
    <x v="2"/>
    <d v="2021-05-13T00:00:00"/>
    <x v="1330"/>
    <x v="3"/>
    <s v="Legítimo Abono"/>
    <s v="ARS"/>
    <n v="1569.68"/>
    <n v="1569.68"/>
    <s v="Legitimo Abono"/>
    <x v="102"/>
    <x v="73"/>
    <s v="PVD - Privada"/>
    <x v="37"/>
    <d v="2021-05-14T00:00:00"/>
    <n v="21"/>
    <n v="22"/>
    <s v="Sin OC"/>
    <s v="Sin OC"/>
    <x v="0"/>
    <s v="OK"/>
    <s v="DNIC#MS-PVDPVD - PrivadaDNIC#MS - Dirección nacional de integración de coberturas"/>
    <x v="0"/>
    <x v="1"/>
  </r>
  <r>
    <x v="2"/>
    <d v="2021-05-13T00:00:00"/>
    <x v="1331"/>
    <x v="3"/>
    <s v="Legítimo Abono"/>
    <s v="ARS"/>
    <n v="10991.82"/>
    <n v="10991.82"/>
    <s v="Legitimo Abono"/>
    <x v="102"/>
    <x v="73"/>
    <s v="PVD - Privada"/>
    <x v="37"/>
    <d v="2021-05-14T00:00:00"/>
    <n v="21"/>
    <n v="22"/>
    <s v="Sin OC"/>
    <s v="Sin OC"/>
    <x v="0"/>
    <s v="OK"/>
    <s v="DNIC#MS-PVDPVD - PrivadaDNIC#MS - Dirección nacional de integración de coberturas"/>
    <x v="0"/>
    <x v="1"/>
  </r>
  <r>
    <x v="2"/>
    <d v="2021-05-13T00:00:00"/>
    <x v="1332"/>
    <x v="3"/>
    <s v="Legítimo Abono"/>
    <s v="ARS"/>
    <n v="1095.3599999999999"/>
    <n v="1095.3599999999999"/>
    <s v="Legitimo Abono"/>
    <x v="102"/>
    <x v="103"/>
    <s v="MOVIMIENTO_FONDOS - Movimiento de fondos"/>
    <x v="3"/>
    <d v="2021-06-03T00:00:00"/>
    <n v="1"/>
    <n v="22"/>
    <s v="Sin OC"/>
    <s v="Sin OC"/>
    <x v="2"/>
    <s v="OK"/>
    <s v="DCYT#MS-MOVIMIENTO_FONDOSMOVIMIENTO_FONDOS - Movimiento de fondosDCYT#MS - Dirección de contabilidad y tesorería"/>
    <x v="0"/>
    <x v="1"/>
  </r>
  <r>
    <x v="2"/>
    <d v="2021-05-13T00:00:00"/>
    <x v="1333"/>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2"/>
    <d v="2021-05-13T00:00:00"/>
    <x v="1334"/>
    <x v="3"/>
    <s v="Legítimo Abono"/>
    <s v="ARS"/>
    <n v="718.93"/>
    <n v="718.93"/>
    <s v="Legitimo Abono"/>
    <x v="102"/>
    <x v="104"/>
    <s v="MOVIMIENTO_FONDOS - Movimiento de fondos"/>
    <x v="3"/>
    <d v="2021-06-03T00:00:00"/>
    <n v="1"/>
    <n v="22"/>
    <s v="Sin OC"/>
    <s v="Sin OC"/>
    <x v="2"/>
    <s v="OK"/>
    <s v="CARALVAREZMOVIMIENTO_FONDOS - Movimiento de fondosDCYT#MS - Dirección de contabilidad y tesorería"/>
    <x v="0"/>
    <x v="1"/>
  </r>
  <r>
    <x v="2"/>
    <d v="2021-05-13T00:00:00"/>
    <x v="1335"/>
    <x v="3"/>
    <s v="Legítimo Abono"/>
    <s v="ARS"/>
    <n v="33880"/>
    <n v="33880"/>
    <s v="Legitimo Abono"/>
    <x v="93"/>
    <x v="51"/>
    <s v="PVD - Privada"/>
    <x v="28"/>
    <d v="2021-06-03T00:00:00"/>
    <n v="1"/>
    <n v="22"/>
    <s v="Sin OC"/>
    <s v="Sin OC"/>
    <x v="0"/>
    <s v="OK"/>
    <s v="GABRPEREYRAPVD - PrivadaDNCET#MS - Dirección nacional de control de enfermedades transmisibles"/>
    <x v="0"/>
    <x v="1"/>
  </r>
  <r>
    <x v="2"/>
    <d v="2021-05-13T00:00:00"/>
    <x v="1336"/>
    <x v="3"/>
    <s v="Legítimo Abono"/>
    <s v="ARS"/>
    <n v="33880"/>
    <n v="33880"/>
    <s v="Legitimo Abono"/>
    <x v="93"/>
    <x v="105"/>
    <s v="CONTAB_PPTO - Contabilidad de presupuesto"/>
    <x v="3"/>
    <d v="2021-06-03T00:00:00"/>
    <n v="1"/>
    <n v="22"/>
    <s v="Sin OC"/>
    <s v="Sin OC"/>
    <x v="2"/>
    <s v="OK"/>
    <s v="FCARRIZOCONTAB_PPTO - Contabilidad de presupuestoDCYT#MS - Dirección de contabilidad y tesorería"/>
    <x v="0"/>
    <x v="1"/>
  </r>
  <r>
    <x v="2"/>
    <d v="2021-05-13T00:00:00"/>
    <x v="1337"/>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2"/>
    <d v="2021-05-13T00:00:00"/>
    <x v="1338"/>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2"/>
    <d v="2021-05-13T00:00:00"/>
    <x v="1339"/>
    <x v="3"/>
    <s v="Legítimo Abono"/>
    <s v="ARS"/>
    <n v="33880"/>
    <n v="33880"/>
    <s v="Legitimo Abono"/>
    <x v="93"/>
    <x v="59"/>
    <s v="DESPACHO - Despacho"/>
    <x v="32"/>
    <d v="2021-06-03T00:00:00"/>
    <n v="1"/>
    <n v="22"/>
    <s v="Sin OC"/>
    <s v="Sin OC"/>
    <x v="0"/>
    <s v="OK"/>
    <s v="LPLAGERDESPACHO - DespachoSAS#MS - Secretaría de acceso a la salud"/>
    <x v="0"/>
    <x v="1"/>
  </r>
  <r>
    <x v="0"/>
    <d v="2021-05-13T00:00:00"/>
    <x v="1340"/>
    <x v="1"/>
    <s v="80-0056-CDI19"/>
    <s v="ARS"/>
    <n v="206076.48"/>
    <n v="206076.48"/>
    <s v="80-1019-OC20"/>
    <x v="5"/>
    <x v="7"/>
    <s v="LIQUIDACION_GASTOS - Liquidación de gastos"/>
    <x v="3"/>
    <d v="2021-06-03T00:00:00"/>
    <n v="1"/>
    <n v="22"/>
    <s v="17.0.0.48.0"/>
    <n v="10509900.48"/>
    <x v="2"/>
    <s v="OK"/>
    <s v="KAGARCIALIQUIDACION_GASTOS - Liquidación de gastosDCYT#MS - Dirección de contabilidad y tesorería"/>
    <x v="0"/>
    <x v="1"/>
  </r>
  <r>
    <x v="2"/>
    <d v="2021-05-13T00:00:00"/>
    <x v="1341"/>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2"/>
    <d v="2021-05-13T00:00:00"/>
    <x v="1342"/>
    <x v="3"/>
    <s v="Legítimo Abono"/>
    <s v="ARS"/>
    <n v="33880"/>
    <n v="33880"/>
    <s v="Legitimo Abono"/>
    <x v="93"/>
    <x v="106"/>
    <s v="IMPORTACIONES - Importaciones"/>
    <x v="6"/>
    <d v="2021-05-31T00:00:00"/>
    <n v="4"/>
    <n v="22"/>
    <s v="Sin OC"/>
    <s v="Sin OC"/>
    <x v="4"/>
    <s v="OK"/>
    <s v="DGA#MS-IMPORTACIONESIMPORTACIONES - ImportacionesDGA#MS - Dirección general de administración"/>
    <x v="0"/>
    <x v="1"/>
  </r>
  <r>
    <x v="2"/>
    <d v="2021-05-13T00:00:00"/>
    <x v="1343"/>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2"/>
    <d v="2021-05-13T00:00:00"/>
    <x v="1344"/>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0"/>
    <d v="2021-05-13T00:00:00"/>
    <x v="1345"/>
    <x v="1"/>
    <s v="80-0056-CDI19"/>
    <s v="ARS"/>
    <n v="85866.55"/>
    <n v="85866.55"/>
    <s v="80-1019-OC20"/>
    <x v="5"/>
    <x v="26"/>
    <s v="TESORERIA - Tesorería"/>
    <x v="3"/>
    <d v="2021-05-31T00:00:00"/>
    <n v="4"/>
    <n v="22"/>
    <s v="17.0.0.48.0"/>
    <n v="10509900.48"/>
    <x v="3"/>
    <s v="OK"/>
    <s v="MWEIMANTESORERIA - TesoreríaDCYT#MS - Dirección de contabilidad y tesorería"/>
    <x v="1"/>
    <x v="1"/>
  </r>
  <r>
    <x v="2"/>
    <d v="2021-05-13T00:00:00"/>
    <x v="1346"/>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2"/>
    <d v="2021-05-13T00:00:00"/>
    <x v="1347"/>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2"/>
    <d v="2021-05-13T00:00:00"/>
    <x v="1348"/>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0"/>
    <d v="2021-05-13T00:00:00"/>
    <x v="1349"/>
    <x v="1"/>
    <s v="80-0056-CDI19"/>
    <s v="ARS"/>
    <n v="85866.55"/>
    <n v="85866.55"/>
    <s v="80-1019-OC20"/>
    <x v="5"/>
    <x v="26"/>
    <s v="TESORERIA - Tesorería"/>
    <x v="3"/>
    <d v="2021-05-31T00:00:00"/>
    <n v="4"/>
    <n v="22"/>
    <s v="17.0.0.48.0"/>
    <n v="10509900.48"/>
    <x v="3"/>
    <s v="OK"/>
    <s v="MWEIMANTESORERIA - TesoreríaDCYT#MS - Dirección de contabilidad y tesorería"/>
    <x v="1"/>
    <x v="1"/>
  </r>
  <r>
    <x v="0"/>
    <d v="2021-05-13T00:00:00"/>
    <x v="1350"/>
    <x v="1"/>
    <s v="80-0056-CDI19"/>
    <s v="ARS"/>
    <n v="60106.58"/>
    <n v="60106.58"/>
    <s v="80-1019-OC20"/>
    <x v="5"/>
    <x v="26"/>
    <s v="TESORERIA - Tesorería"/>
    <x v="3"/>
    <d v="2021-05-31T00:00:00"/>
    <n v="4"/>
    <n v="22"/>
    <s v="17.0.0.48.0"/>
    <n v="10509900.48"/>
    <x v="3"/>
    <s v="OK"/>
    <s v="MWEIMANTESORERIA - TesoreríaDCYT#MS - Dirección de contabilidad y tesorería"/>
    <x v="1"/>
    <x v="1"/>
  </r>
  <r>
    <x v="2"/>
    <d v="2021-05-13T00:00:00"/>
    <x v="1351"/>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0"/>
    <d v="2021-05-13T00:00:00"/>
    <x v="1352"/>
    <x v="1"/>
    <s v="80-0025-LPU19"/>
    <s v="ARS"/>
    <n v="37323"/>
    <n v="37323"/>
    <s v="80-1080-OC20"/>
    <x v="1"/>
    <x v="61"/>
    <s v="FACTURAS - Facturas"/>
    <x v="20"/>
    <d v="2021-06-03T00:00:00"/>
    <n v="1"/>
    <n v="22"/>
    <s v="17.0.0.43.0"/>
    <n v="2262000"/>
    <x v="9"/>
    <s v="OK"/>
    <s v="DCYC#MS-FACTURASFACTURAS - FacturasDCYC#MS - Dirección de compras y contrataciones"/>
    <x v="0"/>
    <x v="1"/>
  </r>
  <r>
    <x v="2"/>
    <d v="2021-05-13T00:00:00"/>
    <x v="1353"/>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0"/>
    <d v="2021-05-13T00:00:00"/>
    <x v="1354"/>
    <x v="1"/>
    <s v="80-0025-LPU19"/>
    <s v="ARS"/>
    <n v="37323"/>
    <n v="37323"/>
    <s v="80-1080-OC20"/>
    <x v="1"/>
    <x v="61"/>
    <s v="FACTURAS - Facturas"/>
    <x v="20"/>
    <d v="2021-06-03T00:00:00"/>
    <n v="1"/>
    <n v="22"/>
    <s v="17.0.0.43.0"/>
    <n v="2262000"/>
    <x v="9"/>
    <s v="OK"/>
    <s v="DCYC#MS-FACTURASFACTURAS - FacturasDCYC#MS - Dirección de compras y contrataciones"/>
    <x v="0"/>
    <x v="1"/>
  </r>
  <r>
    <x v="0"/>
    <d v="2021-05-13T00:00:00"/>
    <x v="1355"/>
    <x v="1"/>
    <s v="80-0025-LPU19"/>
    <s v="ARS"/>
    <n v="26013"/>
    <n v="26013"/>
    <s v="80-1080-OC20"/>
    <x v="1"/>
    <x v="45"/>
    <s v="FACTURAS - Facturas"/>
    <x v="20"/>
    <d v="2021-05-31T00:00:00"/>
    <n v="4"/>
    <n v="22"/>
    <s v="17.0.0.43.0"/>
    <n v="2262000"/>
    <x v="9"/>
    <s v="OK"/>
    <s v="GENDILEFACTURAS - FacturasDCYC#MS - Dirección de compras y contrataciones"/>
    <x v="0"/>
    <x v="1"/>
  </r>
  <r>
    <x v="2"/>
    <d v="2021-05-13T00:00:00"/>
    <x v="1356"/>
    <x v="3"/>
    <s v="Legítimo Abono"/>
    <s v="ARS"/>
    <n v="33880"/>
    <n v="33880"/>
    <s v="Legitimo Abono"/>
    <x v="93"/>
    <x v="105"/>
    <s v="CONTAB_PPTO - Contabilidad de presupuesto"/>
    <x v="3"/>
    <d v="2021-06-03T00:00:00"/>
    <n v="1"/>
    <n v="22"/>
    <s v="Sin OC"/>
    <s v="Sin OC"/>
    <x v="2"/>
    <s v="OK"/>
    <s v="FCARRIZOCONTAB_PPTO - Contabilidad de presupuestoDCYT#MS - Dirección de contabilidad y tesorería"/>
    <x v="0"/>
    <x v="1"/>
  </r>
  <r>
    <x v="0"/>
    <d v="2021-05-13T00:00:00"/>
    <x v="1357"/>
    <x v="1"/>
    <s v="80-0056-CDI19"/>
    <s v="ARS"/>
    <n v="68693.240000000005"/>
    <n v="68693.240000000005"/>
    <s v="80-1019-OC20"/>
    <x v="5"/>
    <x v="26"/>
    <s v="TESORERIA - Tesorería"/>
    <x v="3"/>
    <d v="2021-05-31T00:00:00"/>
    <n v="4"/>
    <n v="22"/>
    <s v="17.0.0.48.0"/>
    <n v="10509900.48"/>
    <x v="3"/>
    <s v="OK"/>
    <s v="MWEIMANTESORERIA - TesoreríaDCYT#MS - Dirección de contabilidad y tesorería"/>
    <x v="1"/>
    <x v="1"/>
  </r>
  <r>
    <x v="2"/>
    <d v="2021-05-13T00:00:00"/>
    <x v="1358"/>
    <x v="3"/>
    <s v="Legítimo Abono"/>
    <s v="ARS"/>
    <n v="33880"/>
    <n v="33880"/>
    <s v="Legitimo Abono"/>
    <x v="93"/>
    <x v="59"/>
    <s v="DESPACHO - Despacho"/>
    <x v="32"/>
    <d v="2021-06-03T00:00:00"/>
    <n v="1"/>
    <n v="22"/>
    <s v="Sin OC"/>
    <s v="Sin OC"/>
    <x v="0"/>
    <s v="OK"/>
    <s v="LPLAGERDESPACHO - DespachoSAS#MS - Secretaría de acceso a la salud"/>
    <x v="0"/>
    <x v="1"/>
  </r>
  <r>
    <x v="2"/>
    <d v="2021-05-13T00:00:00"/>
    <x v="1359"/>
    <x v="3"/>
    <s v="Legítimo Abono"/>
    <s v="ARS"/>
    <n v="33880"/>
    <n v="33880"/>
    <s v="Legitimo Abono"/>
    <x v="93"/>
    <x v="51"/>
    <s v="PVD - Privada"/>
    <x v="28"/>
    <d v="2021-06-03T00:00:00"/>
    <n v="1"/>
    <n v="22"/>
    <s v="Sin OC"/>
    <s v="Sin OC"/>
    <x v="0"/>
    <s v="OK"/>
    <s v="GABRPEREYRAPVD - PrivadaDNCET#MS - Dirección nacional de control de enfermedades transmisibles"/>
    <x v="0"/>
    <x v="1"/>
  </r>
  <r>
    <x v="2"/>
    <d v="2021-05-13T00:00:00"/>
    <x v="1360"/>
    <x v="3"/>
    <s v="Legítimo Abono"/>
    <s v="ARS"/>
    <n v="33880"/>
    <n v="33880"/>
    <s v="Legitimo Abono"/>
    <x v="93"/>
    <x v="51"/>
    <s v="PVD - Privada"/>
    <x v="28"/>
    <d v="2021-06-03T00:00:00"/>
    <n v="1"/>
    <n v="22"/>
    <s v="Sin OC"/>
    <s v="Sin OC"/>
    <x v="0"/>
    <s v="OK"/>
    <s v="GABRPEREYRAPVD - PrivadaDNCET#MS - Dirección nacional de control de enfermedades transmisibles"/>
    <x v="0"/>
    <x v="1"/>
  </r>
  <r>
    <x v="0"/>
    <d v="2021-05-13T00:00:00"/>
    <x v="1361"/>
    <x v="1"/>
    <s v="80-0025-LPU19"/>
    <s v="ARS"/>
    <n v="95004"/>
    <n v="95004"/>
    <s v="80-1080-OC20"/>
    <x v="1"/>
    <x v="38"/>
    <s v="ADMINISTRACION - Administración"/>
    <x v="21"/>
    <d v="2021-06-02T00:00:00"/>
    <n v="2"/>
    <n v="22"/>
    <s v="17.0.0.43.0"/>
    <n v="2262000"/>
    <x v="0"/>
    <s v="OK"/>
    <s v="LDABATEADMINISTRACION - AdministraciónDNACV#MS - Dirección nacional de abordaje por curso de vida"/>
    <x v="0"/>
    <x v="1"/>
  </r>
  <r>
    <x v="2"/>
    <d v="2021-05-13T00:00:00"/>
    <x v="1362"/>
    <x v="3"/>
    <s v="Legítimo Abono"/>
    <s v="ARS"/>
    <n v="33880"/>
    <n v="33880"/>
    <s v="Legitimo Abono"/>
    <x v="93"/>
    <x v="64"/>
    <s v="IMPORTACIONES - Importaciones"/>
    <x v="6"/>
    <d v="2021-05-17T00:00:00"/>
    <n v="18"/>
    <n v="22"/>
    <s v="Sin OC"/>
    <s v="Sin OC"/>
    <x v="4"/>
    <s v="OK"/>
    <s v="GGALLARDOIMPORTACIONES - ImportacionesDGA#MS - Dirección general de administración"/>
    <x v="0"/>
    <x v="1"/>
  </r>
  <r>
    <x v="1"/>
    <d v="2021-05-13T00:00:00"/>
    <x v="1363"/>
    <x v="1"/>
    <s v="Proyecto de Respuesta Inmediata de Salud Pública en el Marco de la Pandemia COVID-19 para Contener, Controlar y Mitigar su Efecto en la Prestación de Servicios de Salud en Argentina - 5032/OC-AR - BID"/>
    <s v="ARS"/>
    <n v="287716.01"/>
    <n v="287716.01"/>
    <s v="Proyecto de Respuesta Inmediata de Salud Pública en el Marco de la Pandemia COVID-19 para Contener, Controlar y Mitigar su Efecto en la Prestación de Servicios de Salud en Argentina - 5032/OC-AR - BID"/>
    <x v="22"/>
    <x v="97"/>
    <s v="ADMINISTRACION - Administracion"/>
    <x v="17"/>
    <d v="2021-06-02T00:00:00"/>
    <n v="2"/>
    <n v="22"/>
    <s v="Sin OC"/>
    <s v="Sin OC"/>
    <x v="0"/>
    <s v="OK"/>
    <s v="LONUNEZADMINISTRACION - AdministracionDCEI#MS - Dirección de control de enfermedades inmunoprevenibles"/>
    <x v="0"/>
    <x v="1"/>
  </r>
  <r>
    <x v="0"/>
    <d v="2021-05-13T00:00:00"/>
    <x v="1364"/>
    <x v="1"/>
    <s v="80-0056-CDI19"/>
    <s v="ARS"/>
    <n v="60106.58"/>
    <n v="60106.58"/>
    <s v="80-1019-OC20"/>
    <x v="5"/>
    <x v="26"/>
    <s v="TESORERIA - Tesorería"/>
    <x v="3"/>
    <d v="2021-05-18T00:00:00"/>
    <n v="17"/>
    <n v="22"/>
    <s v="17.0.0.48.0"/>
    <n v="10509900.48"/>
    <x v="3"/>
    <s v="OK"/>
    <s v="MWEIMANTESORERIA - TesoreríaDCYT#MS - Dirección de contabilidad y tesorería"/>
    <x v="1"/>
    <x v="1"/>
  </r>
  <r>
    <x v="0"/>
    <d v="2021-05-13T00:00:00"/>
    <x v="1365"/>
    <x v="1"/>
    <s v="80-0056-CDI19"/>
    <s v="ARS"/>
    <n v="128799.83"/>
    <n v="128799.83"/>
    <s v="80-1019-OC20"/>
    <x v="5"/>
    <x v="7"/>
    <s v="LIQUIDACION_GASTOS - Liquidación de gastos"/>
    <x v="3"/>
    <d v="2021-06-03T00:00:00"/>
    <n v="1"/>
    <n v="22"/>
    <s v="17.0.0.48.0"/>
    <n v="10509900.48"/>
    <x v="2"/>
    <s v="OK"/>
    <s v="KAGARCIALIQUIDACION_GASTOS - Liquidación de gastosDCYT#MS - Dirección de contabilidad y tesorería"/>
    <x v="0"/>
    <x v="1"/>
  </r>
  <r>
    <x v="0"/>
    <d v="2021-05-13T00:00:00"/>
    <x v="1366"/>
    <x v="1"/>
    <s v="80-0056-CDI19"/>
    <s v="ARS"/>
    <n v="163146.45000000001"/>
    <n v="163146.45000000001"/>
    <s v="80-1019-OC20"/>
    <x v="5"/>
    <x v="26"/>
    <s v="TESORERIA - Tesorería"/>
    <x v="3"/>
    <d v="2021-05-18T00:00:00"/>
    <n v="17"/>
    <n v="22"/>
    <s v="17.0.0.48.0"/>
    <n v="10509900.48"/>
    <x v="3"/>
    <s v="OK"/>
    <s v="MWEIMANTESORERIA - TesoreríaDCYT#MS - Dirección de contabilidad y tesorería"/>
    <x v="1"/>
    <x v="1"/>
  </r>
  <r>
    <x v="0"/>
    <d v="2021-05-13T00:00:00"/>
    <x v="1367"/>
    <x v="1"/>
    <s v="80-0056-CDI19"/>
    <s v="ARS"/>
    <n v="171733.1"/>
    <n v="171733.1"/>
    <s v="80-1019-OC20"/>
    <x v="5"/>
    <x v="26"/>
    <s v="TESORERIA - Tesorería"/>
    <x v="3"/>
    <d v="2021-05-18T00:00:00"/>
    <n v="17"/>
    <n v="22"/>
    <s v="17.0.0.48.0"/>
    <n v="10509900.48"/>
    <x v="3"/>
    <s v="OK"/>
    <s v="MWEIMANTESORERIA - TesoreríaDCYT#MS - Dirección de contabilidad y tesorería"/>
    <x v="1"/>
    <x v="1"/>
  </r>
  <r>
    <x v="0"/>
    <d v="2021-05-13T00:00:00"/>
    <x v="1368"/>
    <x v="1"/>
    <s v="80-0056-CDI19"/>
    <s v="ARS"/>
    <n v="77279.89"/>
    <n v="77279.89"/>
    <s v="80-1019-OC20"/>
    <x v="5"/>
    <x v="26"/>
    <s v="TESORERIA - Tesorería"/>
    <x v="3"/>
    <d v="2021-05-18T00:00:00"/>
    <n v="17"/>
    <n v="22"/>
    <s v="17.0.0.48.0"/>
    <n v="10509900.48"/>
    <x v="3"/>
    <s v="OK"/>
    <s v="MWEIMANTESORERIA - TesoreríaDCYT#MS - Dirección de contabilidad y tesorería"/>
    <x v="1"/>
    <x v="1"/>
  </r>
  <r>
    <x v="0"/>
    <d v="2021-05-13T00:00:00"/>
    <x v="1369"/>
    <x v="1"/>
    <s v="80-0056-CDI19"/>
    <s v="ARS"/>
    <n v="309119.58"/>
    <n v="309119.58"/>
    <s v="80-1019-OC20"/>
    <x v="5"/>
    <x v="26"/>
    <s v="TESORERIA - Tesorería"/>
    <x v="3"/>
    <d v="2021-05-18T00:00:00"/>
    <n v="17"/>
    <n v="22"/>
    <s v="17.0.0.48.0"/>
    <n v="10509900.48"/>
    <x v="3"/>
    <s v="OK"/>
    <s v="MWEIMANTESORERIA - TesoreríaDCYT#MS - Dirección de contabilidad y tesorería"/>
    <x v="1"/>
    <x v="1"/>
  </r>
  <r>
    <x v="2"/>
    <d v="2021-05-14T00:00:00"/>
    <x v="1370"/>
    <x v="3"/>
    <s v="Legítimo Abono"/>
    <s v="EUR"/>
    <n v="159625.85999999999"/>
    <n v="18596412.689999998"/>
    <s v="Legitimo Abono"/>
    <x v="120"/>
    <x v="8"/>
    <s v="TESORERIA - Tesorería"/>
    <x v="3"/>
    <d v="2021-05-28T00:00:00"/>
    <n v="7"/>
    <n v="21"/>
    <s v="Sin OC"/>
    <s v="Sin OC"/>
    <x v="3"/>
    <s v="OK"/>
    <s v="DCYT#MS-TESORERIATESORERIA - TesoreríaDCYT#MS - Dirección de contabilidad y tesorería"/>
    <x v="1"/>
    <x v="1"/>
  </r>
  <r>
    <x v="2"/>
    <d v="2021-05-14T00:00:00"/>
    <x v="1371"/>
    <x v="3"/>
    <s v="Legítimo Abono"/>
    <s v="EUR"/>
    <n v="120943.65"/>
    <n v="14089935.225"/>
    <s v="Legitimo Abono"/>
    <x v="120"/>
    <x v="8"/>
    <s v="TESORERIA - Tesorería"/>
    <x v="3"/>
    <d v="2021-05-28T00:00:00"/>
    <n v="7"/>
    <n v="21"/>
    <s v="Sin OC"/>
    <s v="Sin OC"/>
    <x v="3"/>
    <s v="OK"/>
    <s v="DCYT#MS-TESORERIATESORERIA - TesoreríaDCYT#MS - Dirección de contabilidad y tesorería"/>
    <x v="1"/>
    <x v="1"/>
  </r>
  <r>
    <x v="0"/>
    <d v="2021-05-14T00:00:00"/>
    <x v="1372"/>
    <x v="1"/>
    <s v="Contratación por emergencia COVID-19 Nº 9/2020"/>
    <s v="ARS"/>
    <n v="37550000"/>
    <n v="37550000"/>
    <s v="OC 9/2021"/>
    <x v="10"/>
    <x v="8"/>
    <s v="TESORERIA - Tesorería"/>
    <x v="3"/>
    <d v="2021-06-01T00:00:00"/>
    <n v="3"/>
    <n v="21"/>
    <n v="20"/>
    <n v="37550000"/>
    <x v="3"/>
    <s v="Ver"/>
    <s v="DCYT#MS-TESORERIATESORERIA - TesoreríaDCYT#MS - Dirección de contabilidad y tesorería"/>
    <x v="1"/>
    <x v="1"/>
  </r>
  <r>
    <x v="0"/>
    <d v="2021-05-14T00:00:00"/>
    <x v="1373"/>
    <x v="1"/>
    <n v="1"/>
    <s v="ARS"/>
    <n v="14042225.9"/>
    <n v="14042225.9"/>
    <n v="1"/>
    <x v="3"/>
    <x v="32"/>
    <s v="ADMINISTRACION - Administracion"/>
    <x v="17"/>
    <d v="2021-05-26T00:00:00"/>
    <n v="9"/>
    <n v="21"/>
    <s v="Sin dato"/>
    <s v="Sin dato"/>
    <x v="0"/>
    <s v="OK"/>
    <s v="MMORANDOADMINISTRACION - AdministracionDCEI#MS - Dirección de control de enfermedades inmunoprevenibles"/>
    <x v="0"/>
    <x v="1"/>
  </r>
  <r>
    <x v="0"/>
    <d v="2021-05-14T00:00:00"/>
    <x v="1374"/>
    <x v="1"/>
    <s v="80-0005-CDI20"/>
    <s v="ARS"/>
    <n v="32047032"/>
    <n v="32047032"/>
    <s v="80-1034-OC21"/>
    <x v="10"/>
    <x v="8"/>
    <s v="TESORERIA - Tesorería"/>
    <x v="3"/>
    <d v="2021-06-02T00:00:00"/>
    <n v="2"/>
    <n v="21"/>
    <s v="22.0.0.41.0"/>
    <s v="Sin dato"/>
    <x v="3"/>
    <s v="OK"/>
    <s v="DCYT#MS-TESORERIATESORERIA - TesoreríaDCYT#MS - Dirección de contabilidad y tesorería"/>
    <x v="1"/>
    <x v="1"/>
  </r>
  <r>
    <x v="0"/>
    <d v="2021-05-14T00:00:00"/>
    <x v="1375"/>
    <x v="1"/>
    <s v="80-0005-CDI20"/>
    <s v="ARS"/>
    <n v="47668284"/>
    <n v="47668284"/>
    <s v="80-1034-OC21"/>
    <x v="10"/>
    <x v="8"/>
    <s v="TESORERIA - Tesorería"/>
    <x v="3"/>
    <d v="2021-06-02T00:00:00"/>
    <n v="2"/>
    <n v="21"/>
    <s v="22.0.0.41.0"/>
    <s v="Sin dato"/>
    <x v="3"/>
    <s v="OK"/>
    <s v="DCYT#MS-TESORERIATESORERIA - TesoreríaDCYT#MS - Dirección de contabilidad y tesorería"/>
    <x v="1"/>
    <x v="1"/>
  </r>
  <r>
    <x v="2"/>
    <d v="2021-05-14T00:00:00"/>
    <x v="1376"/>
    <x v="3"/>
    <s v="Legítimo Abono"/>
    <s v="ARS"/>
    <n v="76000"/>
    <n v="76000"/>
    <s v="Legitimo Abono"/>
    <x v="95"/>
    <x v="107"/>
    <s v="PVD - Privada"/>
    <x v="45"/>
    <d v="2021-05-28T00:00:00"/>
    <n v="7"/>
    <n v="21"/>
    <s v="Sin OC"/>
    <s v="Sin OC"/>
    <x v="0"/>
    <s v="OK"/>
    <s v="GERALOPEZPVD - PrivadaDCIYP#MS - Dirección de comunicación institucional y prensa"/>
    <x v="0"/>
    <x v="1"/>
  </r>
  <r>
    <x v="1"/>
    <d v="2021-05-14T00:00:00"/>
    <x v="1377"/>
    <x v="1"/>
    <s v="Proyecto de Respuesta Inmediata de Salud Pública en el Marco de la Pandemia COVID-19 para Contener, Controlar y Mitigar su Efecto en la Prestación de Servicios de Salud en Argentina - 5032/OC-AR - BID"/>
    <s v="ARS"/>
    <n v="49149362.460000001"/>
    <n v="49149362.460000001"/>
    <s v="Proyecto de Respuesta Inmediata de Salud Pública en el Marco de la Pandemia COVID-19 para Contener, Controlar y Mitigar su Efecto en la Prestación de Servicios de Salud en Argentina - 5032/OC-AR - BID"/>
    <x v="106"/>
    <x v="108"/>
    <s v="DESPACHO - Despacho"/>
    <x v="46"/>
    <d v="2021-06-02T00:00:00"/>
    <n v="2"/>
    <n v="21"/>
    <s v="Sin OC"/>
    <s v="Sin OC"/>
    <x v="0"/>
    <s v="OK"/>
    <s v="SAMERCADODESPACHO - DespachoSES#MS - Secretaría de equidad en salud"/>
    <x v="0"/>
    <x v="1"/>
  </r>
  <r>
    <x v="1"/>
    <d v="2021-05-14T00:00:00"/>
    <x v="1378"/>
    <x v="1"/>
    <s v="Proyecto de Respuesta Inmediata de Salud Pública en el Marco de la Pandemia COVID-19 para Contener, Controlar y Mitigar su Efecto en la Prestación de Servicios de Salud en Argentina - 5032/OC-AR - BID"/>
    <s v="ARS"/>
    <n v="10032741"/>
    <n v="10032741"/>
    <s v="Proyecto de Respuesta Inmediata de Salud Pública en el Marco de la Pandemia COVID-19 para Contener, Controlar y Mitigar su Efecto en la Prestación de Servicios de Salud en Argentina - 5032/OC-AR - BID"/>
    <x v="22"/>
    <x v="27"/>
    <s v="REMEDIAR-ADMIN - Programa remediar - administración"/>
    <x v="14"/>
    <d v="2021-06-03T00:00:00"/>
    <n v="1"/>
    <n v="21"/>
    <s v="Sin OC"/>
    <s v="Sin OC"/>
    <x v="0"/>
    <s v="OK"/>
    <s v="MARIOSREMEDIAR-ADMIN - Programa remediar - administraciónDNMYTS#MS - Dirección nacional de medicamentos y tecnología sanitaria"/>
    <x v="0"/>
    <x v="1"/>
  </r>
  <r>
    <x v="0"/>
    <d v="2021-05-14T00:00:00"/>
    <x v="1379"/>
    <x v="1"/>
    <s v="80-0011-LPU20"/>
    <s v="ARS"/>
    <n v="2147627.2999999998"/>
    <n v="2147627.2999999998"/>
    <s v="80-1066-OC21"/>
    <x v="1"/>
    <x v="8"/>
    <s v="TESORERIA - Tesorería"/>
    <x v="3"/>
    <d v="2021-06-01T00:00:00"/>
    <n v="3"/>
    <n v="21"/>
    <s v="29.0.0.45.0"/>
    <n v="718933993.19000006"/>
    <x v="3"/>
    <s v="OK"/>
    <s v="DCYT#MS-TESORERIATESORERIA - TesoreríaDCYT#MS - Dirección de contabilidad y tesorería"/>
    <x v="1"/>
    <x v="1"/>
  </r>
  <r>
    <x v="0"/>
    <d v="2021-05-14T00:00:00"/>
    <x v="1380"/>
    <x v="1"/>
    <s v="80-0011-LPU20"/>
    <s v="ARS"/>
    <n v="2899500.6"/>
    <n v="2899500.6"/>
    <s v="80-1066-OC21"/>
    <x v="1"/>
    <x v="8"/>
    <s v="TESORERIA - Tesorería"/>
    <x v="3"/>
    <d v="2021-05-31T00:00:00"/>
    <n v="4"/>
    <n v="21"/>
    <s v="29.0.0.45.0"/>
    <n v="718933993.19000006"/>
    <x v="3"/>
    <s v="OK"/>
    <s v="DCYT#MS-TESORERIATESORERIA - TesoreríaDCYT#MS - Dirección de contabilidad y tesorería"/>
    <x v="1"/>
    <x v="1"/>
  </r>
  <r>
    <x v="0"/>
    <d v="2021-05-14T00:00:00"/>
    <x v="1381"/>
    <x v="1"/>
    <s v="80-0011-LPU20"/>
    <s v="ARS"/>
    <n v="3006870.3"/>
    <n v="3006870.3"/>
    <s v="80-1066-OC21"/>
    <x v="1"/>
    <x v="8"/>
    <s v="TESORERIA - Tesorería"/>
    <x v="3"/>
    <d v="2021-05-31T00:00:00"/>
    <n v="4"/>
    <n v="21"/>
    <s v="29.0.0.45.0"/>
    <n v="718933993.19000006"/>
    <x v="3"/>
    <s v="OK"/>
    <s v="DCYT#MS-TESORERIATESORERIA - TesoreríaDCYT#MS - Dirección de contabilidad y tesorería"/>
    <x v="1"/>
    <x v="1"/>
  </r>
  <r>
    <x v="0"/>
    <d v="2021-05-14T00:00:00"/>
    <x v="1382"/>
    <x v="1"/>
    <s v="80-0011-LPU20"/>
    <s v="ARS"/>
    <n v="26628928.800000001"/>
    <n v="26628928.800000001"/>
    <s v="80-1066-OC21"/>
    <x v="1"/>
    <x v="8"/>
    <s v="TESORERIA - Tesorería"/>
    <x v="3"/>
    <d v="2021-06-01T00:00:00"/>
    <n v="3"/>
    <n v="21"/>
    <s v="29.0.0.45.0"/>
    <n v="718933993.19000006"/>
    <x v="3"/>
    <s v="OK"/>
    <s v="DCYT#MS-TESORERIATESORERIA - TesoreríaDCYT#MS - Dirección de contabilidad y tesorería"/>
    <x v="1"/>
    <x v="1"/>
  </r>
  <r>
    <x v="1"/>
    <d v="2021-05-14T00:00:00"/>
    <x v="1383"/>
    <x v="1"/>
    <s v="Apoyo al Plan Nacional de Prevención y Reducción del Embarazo No Intencional en la Adolescencia - ARG/17/001 - PNUD"/>
    <s v="ARS"/>
    <n v="23905.97"/>
    <n v="23905.97"/>
    <s v="Apoyo al Plan Nacional de Prevención y Reducción del Embarazo No Intencional en la Adolescencia - ARG/17/001 - PNUD"/>
    <x v="103"/>
    <x v="86"/>
    <s v="CONTROL_CONTRATOS - Control de administración de contratos"/>
    <x v="42"/>
    <d v="2021-05-17T00:00:00"/>
    <n v="18"/>
    <n v="21"/>
    <s v="Sin OC"/>
    <s v="Sin OC"/>
    <x v="1"/>
    <s v="OK"/>
    <s v="LEOMARQUEZCONTROL_CONTRATOS - Control de administración de contratosDGPFE#MS - Dirección general de proyectos con financiamiento externo"/>
    <x v="0"/>
    <x v="1"/>
  </r>
  <r>
    <x v="1"/>
    <d v="2021-05-14T00:00:00"/>
    <x v="1384"/>
    <x v="1"/>
    <s v="Proyecto de Interrupción de la Transmisión del T.Cruzi y Control de la Enfermedad de Chagas en la República Argentina ¿ Etapa II - ARG-41/2019 - FONPLATA"/>
    <s v="ARS"/>
    <n v="12648081.6"/>
    <n v="12648081.6"/>
    <s v="Proyecto de Interrupción de la Transmisión del T.Cruzi y Control de la Enfermedad de Chagas en la República Argentina ¿ Etapa II - ARG-41/2019 - FONPLATA"/>
    <x v="9"/>
    <x v="62"/>
    <s v="CUENTASAPAGAR - Cuentas a pagar"/>
    <x v="1"/>
    <d v="2021-06-03T00:00:00"/>
    <n v="1"/>
    <n v="21"/>
    <s v="Sin OC"/>
    <s v="Sin OC"/>
    <x v="1"/>
    <s v="OK"/>
    <s v="JORAVILACUENTASAPAGAR - Cuentas a pagarDAFYP#MS - Dirección de administración financiera y presupuestaria"/>
    <x v="0"/>
    <x v="1"/>
  </r>
  <r>
    <x v="1"/>
    <d v="2021-05-14T00:00:00"/>
    <x v="1385"/>
    <x v="1"/>
    <s v="Proyecto de Interrupción de la Transmisión del T.Cruzi y Control de la Enfermedad de Chagas en la República Argentina ¿ Etapa II - ARG-41/2019 - FONPLATA"/>
    <s v="ARS"/>
    <n v="9640977.5"/>
    <n v="9640977.5"/>
    <s v="Proyecto de Interrupción de la Transmisión del T.Cruzi y Control de la Enfermedad de Chagas en la República Argentina ¿ Etapa II - ARG-41/2019 - FONPLATA"/>
    <x v="9"/>
    <x v="109"/>
    <s v="PVD - Privada"/>
    <x v="41"/>
    <d v="2021-06-03T00:00:00"/>
    <n v="1"/>
    <n v="21"/>
    <s v="Sin OC"/>
    <s v="Sin OC"/>
    <x v="0"/>
    <s v="OK"/>
    <s v="AFGALOPVD - PrivadaDCETV#MS - Dirección de control de enfermedades transmitidas por vectores"/>
    <x v="0"/>
    <x v="1"/>
  </r>
  <r>
    <x v="1"/>
    <d v="2021-05-14T00:00:00"/>
    <x v="1386"/>
    <x v="1"/>
    <s v="Proyecto de Interrupción de la Transmisión del T.Cruzi y Control de la Enfermedad de Chagas en la República Argentina ¿ Etapa II - ARG-41/2019 - FONPLATA"/>
    <s v="ARS"/>
    <n v="80526.83"/>
    <n v="80526.83"/>
    <s v="Proyecto de Interrupción de la Transmisión del T.Cruzi y Control de la Enfermedad de Chagas en la República Argentina ¿ Etapa II - ARG-41/2019 - FONPLATA"/>
    <x v="9"/>
    <x v="62"/>
    <s v="CUENTASAPAGAR - Cuentas a pagar"/>
    <x v="1"/>
    <d v="2021-06-03T00:00:00"/>
    <n v="1"/>
    <n v="21"/>
    <s v="Sin OC"/>
    <s v="Sin OC"/>
    <x v="1"/>
    <s v="OK"/>
    <s v="JORAVILACUENTASAPAGAR - Cuentas a pagarDAFYP#MS - Dirección de administración financiera y presupuestaria"/>
    <x v="0"/>
    <x v="1"/>
  </r>
  <r>
    <x v="1"/>
    <d v="2021-05-14T00:00:00"/>
    <x v="1387"/>
    <x v="1"/>
    <s v="Proyecto de Interrupción de la Transmisión del T.Cruzi y Control de la Enfermedad de Chagas en la República Argentina ¿ Etapa II - ARG-41/2019 - FONPLATA"/>
    <s v="ARS"/>
    <n v="1749628.42"/>
    <n v="1749628.42"/>
    <s v="Proyecto de Interrupción de la Transmisión del T.Cruzi y Control de la Enfermedad de Chagas en la República Argentina ¿ Etapa II - ARG-41/2019 - FONPLATA"/>
    <x v="9"/>
    <x v="62"/>
    <s v="CUENTASAPAGAR - Cuentas a pagar"/>
    <x v="1"/>
    <d v="2021-06-03T00:00:00"/>
    <n v="1"/>
    <n v="21"/>
    <s v="Sin OC"/>
    <s v="Sin OC"/>
    <x v="1"/>
    <s v="OK"/>
    <s v="JORAVILACUENTASAPAGAR - Cuentas a pagarDAFYP#MS - Dirección de administración financiera y presupuestaria"/>
    <x v="0"/>
    <x v="1"/>
  </r>
  <r>
    <x v="1"/>
    <d v="2021-05-14T00:00:00"/>
    <x v="1388"/>
    <x v="1"/>
    <s v="Proyecto de Interrupción de la Transmisión del T.Cruzi y Control de la Enfermedad de Chagas en la República Argentina ¿ Etapa II - ARG-41/2019 - FONPLATA"/>
    <s v="ARS"/>
    <n v="2415804.9"/>
    <n v="2415804.9"/>
    <s v="Proyecto de Interrupción de la Transmisión del T.Cruzi y Control de la Enfermedad de Chagas en la República Argentina ¿ Etapa II - ARG-41/2019 - FONPLATA"/>
    <x v="9"/>
    <x v="62"/>
    <s v="CUENTASAPAGAR - Cuentas a pagar"/>
    <x v="1"/>
    <d v="2021-06-03T00:00:00"/>
    <n v="1"/>
    <n v="21"/>
    <s v="Sin OC"/>
    <s v="Sin OC"/>
    <x v="1"/>
    <s v="OK"/>
    <s v="JORAVILACUENTASAPAGAR - Cuentas a pagarDAFYP#MS - Dirección de administración financiera y presupuestaria"/>
    <x v="0"/>
    <x v="1"/>
  </r>
  <r>
    <x v="1"/>
    <d v="2021-05-14T00:00:00"/>
    <x v="1389"/>
    <x v="1"/>
    <s v="Proyecto de Interrupción de la Transmisión del T.Cruzi y Control de la Enfermedad de Chagas en la República Argentina ¿ Etapa II - ARG-41/2019 - FONPLATA"/>
    <s v="ARS"/>
    <n v="309527.67999999999"/>
    <n v="309527.67999999999"/>
    <s v="Proyecto de Interrupción de la Transmisión del T.Cruzi y Control de la Enfermedad de Chagas en la República Argentina ¿ Etapa II - ARG-41/2019 - FONPLATA"/>
    <x v="9"/>
    <x v="62"/>
    <s v="CUENTASAPAGAR - Cuentas a pagar"/>
    <x v="1"/>
    <d v="2021-06-03T00:00:00"/>
    <n v="1"/>
    <n v="21"/>
    <s v="Sin OC"/>
    <s v="Sin OC"/>
    <x v="1"/>
    <s v="OK"/>
    <s v="JORAVILACUENTASAPAGAR - Cuentas a pagarDAFYP#MS - Dirección de administración financiera y presupuestaria"/>
    <x v="0"/>
    <x v="1"/>
  </r>
  <r>
    <x v="0"/>
    <d v="2021-05-14T00:00:00"/>
    <x v="1390"/>
    <x v="1"/>
    <s v="80-0015-LPU19"/>
    <s v="ARS"/>
    <n v="60844488"/>
    <n v="60844488"/>
    <s v="80-1121-OC21"/>
    <x v="85"/>
    <x v="76"/>
    <s v="LIQUIDACION_GASTOS - Liquidación de gastos"/>
    <x v="3"/>
    <d v="2021-06-03T00:00:00"/>
    <n v="1"/>
    <n v="21"/>
    <s v="1.0.0.3.0"/>
    <s v="Sin dato"/>
    <x v="2"/>
    <s v="OK"/>
    <s v="MCHERRERALIQUIDACION_GASTOS - Liquidación de gastosDCYT#MS - Dirección de contabilidad y tesorería"/>
    <x v="0"/>
    <x v="1"/>
  </r>
  <r>
    <x v="0"/>
    <d v="2021-05-14T00:00:00"/>
    <x v="1391"/>
    <x v="1"/>
    <s v="80-0015-LPU19"/>
    <s v="ARS"/>
    <n v="25747668"/>
    <n v="25747668"/>
    <s v="80-1121-OC20"/>
    <x v="85"/>
    <x v="76"/>
    <s v="LIQUIDACION_GASTOS - Liquidación de gastos"/>
    <x v="3"/>
    <d v="2021-06-03T00:00:00"/>
    <n v="1"/>
    <n v="21"/>
    <s v="1.0.0.3.0"/>
    <n v="166560000"/>
    <x v="2"/>
    <s v="OK"/>
    <s v="MCHERRERALIQUIDACION_GASTOS - Liquidación de gastosDCYT#MS - Dirección de contabilidad y tesorería"/>
    <x v="0"/>
    <x v="1"/>
  </r>
  <r>
    <x v="0"/>
    <d v="2021-05-14T00:00:00"/>
    <x v="1392"/>
    <x v="1"/>
    <s v="80-0015-LPU19"/>
    <s v="ARS"/>
    <n v="2577522"/>
    <n v="2577522"/>
    <s v="80-1121-OC20"/>
    <x v="85"/>
    <x v="68"/>
    <s v="PVD - Privada"/>
    <x v="35"/>
    <d v="2021-05-20T00:00:00"/>
    <n v="15"/>
    <n v="21"/>
    <s v="1.0.0.3.0"/>
    <n v="166560000"/>
    <x v="11"/>
    <s v="OK"/>
    <s v="JLEWISPVD - PrivadaDGRRHH#MS - Dirección general de recursos humanos"/>
    <x v="0"/>
    <x v="1"/>
  </r>
  <r>
    <x v="0"/>
    <d v="2021-05-14T00:00:00"/>
    <x v="1393"/>
    <x v="1"/>
    <s v="80-0015-LPU19"/>
    <s v="ARS"/>
    <n v="4086465"/>
    <n v="4086465"/>
    <s v="80-1121-OC20"/>
    <x v="85"/>
    <x v="68"/>
    <s v="PVD - Privada"/>
    <x v="35"/>
    <d v="2021-05-20T00:00:00"/>
    <n v="15"/>
    <n v="21"/>
    <s v="1.0.0.3.0"/>
    <n v="166560000"/>
    <x v="11"/>
    <s v="OK"/>
    <s v="JLEWISPVD - PrivadaDGRRHH#MS - Dirección general de recursos humanos"/>
    <x v="0"/>
    <x v="1"/>
  </r>
  <r>
    <x v="2"/>
    <d v="2021-05-14T00:00:00"/>
    <x v="1394"/>
    <x v="6"/>
    <s v="Legítimo Abono"/>
    <s v="USD"/>
    <n v="301900"/>
    <n v="30190000"/>
    <s v="Legitimo Abono"/>
    <x v="110"/>
    <x v="8"/>
    <s v="TESORERIA - Tesorería"/>
    <x v="3"/>
    <d v="2021-06-01T00:00:00"/>
    <n v="3"/>
    <n v="21"/>
    <s v="Sin OC"/>
    <s v="Sin OC"/>
    <x v="3"/>
    <s v="OK"/>
    <s v="DCYT#MS-TESORERIATESORERIA - TesoreríaDCYT#MS - Dirección de contabilidad y tesorería"/>
    <x v="1"/>
    <x v="1"/>
  </r>
  <r>
    <x v="0"/>
    <d v="2021-05-14T00:00:00"/>
    <x v="1395"/>
    <x v="1"/>
    <s v="80-0010-LPU20"/>
    <s v="ARS"/>
    <n v="6163159.5999999996"/>
    <n v="6163159.5999999996"/>
    <s v="80-1021-OC21"/>
    <x v="125"/>
    <x v="7"/>
    <s v="LIQUIDACION_GASTOS - Liquidación de gastos"/>
    <x v="3"/>
    <d v="2021-06-03T00:00:00"/>
    <n v="1"/>
    <n v="21"/>
    <s v="29.0.0.46.0"/>
    <n v="15938237.4"/>
    <x v="2"/>
    <s v="OK"/>
    <s v="KAGARCIALIQUIDACION_GASTOS - Liquidación de gastosDCYT#MS - Dirección de contabilidad y tesorería"/>
    <x v="0"/>
    <x v="1"/>
  </r>
  <r>
    <x v="0"/>
    <d v="2021-05-15T00:00:00"/>
    <x v="1396"/>
    <x v="1"/>
    <s v="Contratación por emergencia COVID-19 Nº 9/2020"/>
    <s v="ARS"/>
    <n v="17953530"/>
    <n v="17953530"/>
    <s v="OC 10/2021"/>
    <x v="2"/>
    <x v="8"/>
    <s v="TESORERIA - Tesorería"/>
    <x v="3"/>
    <d v="2021-06-01T00:00:00"/>
    <n v="3"/>
    <n v="20"/>
    <n v="20"/>
    <n v="98275448.75"/>
    <x v="3"/>
    <s v="OK"/>
    <s v="DCYT#MS-TESORERIATESORERIA - TesoreríaDCYT#MS - Dirección de contabilidad y tesorería"/>
    <x v="1"/>
    <x v="1"/>
  </r>
  <r>
    <x v="0"/>
    <d v="2021-05-15T00:00:00"/>
    <x v="1397"/>
    <x v="1"/>
    <s v="80-0010-LPU20"/>
    <s v="ARS"/>
    <n v="4845864.18"/>
    <n v="4845864.18"/>
    <s v="80-1021-OC21"/>
    <x v="125"/>
    <x v="8"/>
    <s v="TESORERIA - Tesorería"/>
    <x v="3"/>
    <d v="2021-05-31T00:00:00"/>
    <n v="4"/>
    <n v="20"/>
    <s v="29.0.0.46.0"/>
    <n v="15938237.4"/>
    <x v="3"/>
    <s v="OK"/>
    <s v="DCYT#MS-TESORERIATESORERIA - TesoreríaDCYT#MS - Dirección de contabilidad y tesorería"/>
    <x v="1"/>
    <x v="1"/>
  </r>
  <r>
    <x v="0"/>
    <d v="2021-05-15T00:00:00"/>
    <x v="1398"/>
    <x v="1"/>
    <s v="80-0010-LPU20"/>
    <s v="ARS"/>
    <n v="4353750"/>
    <n v="4353750"/>
    <s v="80-1021-OC21"/>
    <x v="125"/>
    <x v="26"/>
    <s v="TESORERIA - Tesorería"/>
    <x v="3"/>
    <d v="2021-05-31T00:00:00"/>
    <n v="4"/>
    <n v="20"/>
    <s v="29.0.0.46.0"/>
    <n v="15938237.4"/>
    <x v="3"/>
    <s v="OK"/>
    <s v="MWEIMANTESORERIA - TesoreríaDCYT#MS - Dirección de contabilidad y tesorería"/>
    <x v="1"/>
    <x v="1"/>
  </r>
  <r>
    <x v="1"/>
    <d v="2021-05-16T00:00:00"/>
    <x v="1399"/>
    <x v="1"/>
    <n v="0"/>
    <s v="ARS"/>
    <n v="3153260"/>
    <n v="3153260"/>
    <n v="0"/>
    <x v="88"/>
    <x v="1"/>
    <s v="ARCHIVO - Archivo"/>
    <x v="1"/>
    <d v="2021-06-01T00:00:00"/>
    <n v="3"/>
    <n v="19"/>
    <s v="Sin OC"/>
    <s v="Sin OC"/>
    <x v="1"/>
    <s v="OK"/>
    <s v="DAFYP#MS-ARCHIVOARCHIVO - ArchivoDAFYP#MS - Dirección de administración financiera y presupuestaria"/>
    <x v="1"/>
    <x v="1"/>
  </r>
  <r>
    <x v="2"/>
    <d v="2021-05-17T00:00:00"/>
    <x v="1400"/>
    <x v="3"/>
    <s v="Legítimo Abono"/>
    <s v="ARS"/>
    <n v="2175580"/>
    <n v="2175580"/>
    <s v="Legitimo Abono"/>
    <x v="126"/>
    <x v="110"/>
    <s v="DESPACHO - Despacho"/>
    <x v="18"/>
    <d v="2021-05-17T00:00:00"/>
    <n v="18"/>
    <n v="18"/>
    <s v="Sin OC"/>
    <s v="Sin OC"/>
    <x v="0"/>
    <s v="OK"/>
    <s v="FARODRIGUEZDESPACHO - DespachoSSES#MS - Subsecretaría de estrategias sanitarias"/>
    <x v="0"/>
    <x v="1"/>
  </r>
  <r>
    <x v="2"/>
    <d v="2021-05-17T00:00:00"/>
    <x v="1401"/>
    <x v="3"/>
    <s v="Legítimo Abono"/>
    <s v="ARS"/>
    <n v="1575420"/>
    <n v="1575420"/>
    <s v="Legitimo Abono"/>
    <x v="126"/>
    <x v="110"/>
    <s v="DESPACHO - Despacho"/>
    <x v="18"/>
    <d v="2021-05-17T00:00:00"/>
    <n v="18"/>
    <n v="18"/>
    <s v="Sin OC"/>
    <s v="Sin OC"/>
    <x v="0"/>
    <s v="OK"/>
    <s v="FARODRIGUEZDESPACHO - DespachoSSES#MS - Subsecretaría de estrategias sanitarias"/>
    <x v="0"/>
    <x v="1"/>
  </r>
  <r>
    <x v="2"/>
    <d v="2021-05-17T00:00:00"/>
    <x v="1402"/>
    <x v="3"/>
    <s v="Legítimo Abono"/>
    <s v="ARS"/>
    <n v="2175580"/>
    <n v="2175580"/>
    <s v="Legitimo Abono"/>
    <x v="126"/>
    <x v="110"/>
    <s v="DESPACHO - Despacho"/>
    <x v="18"/>
    <d v="2021-05-17T00:00:00"/>
    <n v="18"/>
    <n v="18"/>
    <s v="Sin OC"/>
    <s v="Sin OC"/>
    <x v="0"/>
    <s v="OK"/>
    <s v="FARODRIGUEZDESPACHO - DespachoSSES#MS - Subsecretaría de estrategias sanitarias"/>
    <x v="0"/>
    <x v="1"/>
  </r>
  <r>
    <x v="2"/>
    <d v="2021-05-17T00:00:00"/>
    <x v="1403"/>
    <x v="3"/>
    <s v="Legítimo Abono"/>
    <s v="ARS"/>
    <n v="22999.99"/>
    <n v="22999.99"/>
    <s v="Legitimo Abono"/>
    <x v="92"/>
    <x v="17"/>
    <s v="DESPACHO_DGA - Despacho - dirección general de administración"/>
    <x v="6"/>
    <d v="2021-05-21T00:00:00"/>
    <n v="14"/>
    <n v="18"/>
    <s v="Sin OC"/>
    <s v="Sin OC"/>
    <x v="4"/>
    <s v="OK"/>
    <s v="RUYVALDOVINOSDESPACHO_DGA - Despacho - dirección general de administraciónDGA#MS - Dirección general de administración"/>
    <x v="0"/>
    <x v="1"/>
  </r>
  <r>
    <x v="2"/>
    <d v="2021-05-17T00:00:00"/>
    <x v="1404"/>
    <x v="3"/>
    <s v="Legítimo Abono"/>
    <s v="ARS"/>
    <n v="6655"/>
    <n v="6655"/>
    <s v="Legitimo Abono"/>
    <x v="92"/>
    <x v="17"/>
    <s v="DESPACHO_DGA - Despacho - dirección general de administración"/>
    <x v="6"/>
    <d v="2021-05-21T00:00:00"/>
    <n v="14"/>
    <n v="18"/>
    <s v="Sin OC"/>
    <s v="Sin OC"/>
    <x v="4"/>
    <s v="OK"/>
    <s v="RUYVALDOVINOSDESPACHO_DGA - Despacho - dirección general de administraciónDGA#MS - Dirección general de administración"/>
    <x v="0"/>
    <x v="1"/>
  </r>
  <r>
    <x v="2"/>
    <d v="2021-05-17T00:00:00"/>
    <x v="1405"/>
    <x v="3"/>
    <s v="Legítimo Abono"/>
    <s v="ARS"/>
    <n v="22463.89"/>
    <n v="22463.89"/>
    <s v="Legitimo Abono"/>
    <x v="102"/>
    <x v="74"/>
    <s v="PVD - Privada"/>
    <x v="38"/>
    <d v="2021-05-17T00:00:00"/>
    <n v="18"/>
    <n v="18"/>
    <s v="Sin OC"/>
    <s v="Sin OC"/>
    <x v="0"/>
    <s v="OK"/>
    <s v="DTIYC#MS-PVDPVD - PrivadaDTIYC#MS - Dirección de tecnologías de la información y de las comunicaciones"/>
    <x v="0"/>
    <x v="1"/>
  </r>
  <r>
    <x v="2"/>
    <d v="2021-05-17T00:00:00"/>
    <x v="1406"/>
    <x v="3"/>
    <s v="Legítimo Abono"/>
    <s v="ARS"/>
    <n v="50189.59"/>
    <n v="50189.59"/>
    <s v="Legitimo Abono"/>
    <x v="102"/>
    <x v="74"/>
    <s v="PVD - Privada"/>
    <x v="38"/>
    <d v="2021-05-17T00:00:00"/>
    <n v="18"/>
    <n v="18"/>
    <s v="Sin OC"/>
    <s v="Sin OC"/>
    <x v="0"/>
    <s v="OK"/>
    <s v="DTIYC#MS-PVDPVD - PrivadaDTIYC#MS - Dirección de tecnologías de la información y de las comunicaciones"/>
    <x v="0"/>
    <x v="1"/>
  </r>
  <r>
    <x v="2"/>
    <d v="2021-05-17T00:00:00"/>
    <x v="1407"/>
    <x v="3"/>
    <s v="Legítimo Abono"/>
    <s v="ARS"/>
    <n v="605"/>
    <n v="605"/>
    <s v="Legitimo Abono"/>
    <x v="102"/>
    <x v="102"/>
    <s v="DESPACHO_DGA - Despacho - dirección general de administración"/>
    <x v="6"/>
    <d v="2021-05-21T00:00:00"/>
    <n v="14"/>
    <n v="18"/>
    <s v="Sin OC"/>
    <s v="Sin OC"/>
    <x v="4"/>
    <s v="OK"/>
    <s v="PRICCIODESPACHO_DGA - Despacho - dirección general de administraciónDGA#MS - Dirección general de administración"/>
    <x v="0"/>
    <x v="1"/>
  </r>
  <r>
    <x v="2"/>
    <d v="2021-05-17T00:00:00"/>
    <x v="1408"/>
    <x v="3"/>
    <s v="Legítimo Abono"/>
    <s v="ARS"/>
    <n v="103114.69"/>
    <n v="103114.69"/>
    <s v="Legitimo Abono"/>
    <x v="102"/>
    <x v="111"/>
    <s v="CONTAB_PPTO - Contabilidad de presupuesto"/>
    <x v="3"/>
    <d v="2021-06-03T00:00:00"/>
    <n v="1"/>
    <n v="18"/>
    <s v="Sin OC"/>
    <s v="Sin OC"/>
    <x v="2"/>
    <s v="OK"/>
    <s v="VIGALLOCONTAB_PPTO - Contabilidad de presupuestoDCYT#MS - Dirección de contabilidad y tesorería"/>
    <x v="0"/>
    <x v="1"/>
  </r>
  <r>
    <x v="2"/>
    <d v="2021-05-17T00:00:00"/>
    <x v="1409"/>
    <x v="3"/>
    <s v="Legítimo Abono"/>
    <s v="ARS"/>
    <n v="3738.9"/>
    <n v="3738.9"/>
    <s v="Legitimo Abono"/>
    <x v="102"/>
    <x v="74"/>
    <s v="PVD - Privada"/>
    <x v="38"/>
    <d v="2021-05-17T00:00:00"/>
    <n v="18"/>
    <n v="18"/>
    <s v="Sin OC"/>
    <s v="Sin OC"/>
    <x v="0"/>
    <s v="OK"/>
    <s v="DTIYC#MS-PVDPVD - PrivadaDTIYC#MS - Dirección de tecnologías de la información y de las comunicaciones"/>
    <x v="0"/>
    <x v="1"/>
  </r>
  <r>
    <x v="2"/>
    <d v="2021-05-17T00:00:00"/>
    <x v="1410"/>
    <x v="3"/>
    <s v="Legítimo Abono"/>
    <s v="ARS"/>
    <n v="91342.15"/>
    <n v="91342.15"/>
    <s v="Legitimo Abono"/>
    <x v="102"/>
    <x v="111"/>
    <s v="CONTAB_PPTO - Contabilidad de presupuesto"/>
    <x v="3"/>
    <d v="2021-06-03T00:00:00"/>
    <n v="1"/>
    <n v="18"/>
    <s v="Sin OC"/>
    <s v="Sin OC"/>
    <x v="2"/>
    <s v="OK"/>
    <s v="VIGALLOCONTAB_PPTO - Contabilidad de presupuestoDCYT#MS - Dirección de contabilidad y tesorería"/>
    <x v="0"/>
    <x v="1"/>
  </r>
  <r>
    <x v="2"/>
    <d v="2021-05-17T00:00:00"/>
    <x v="1411"/>
    <x v="3"/>
    <s v="Legítimo Abono"/>
    <s v="ARS"/>
    <n v="5894.61"/>
    <n v="5894.61"/>
    <s v="Legitimo Abono"/>
    <x v="102"/>
    <x v="111"/>
    <s v="CONTAB_PPTO - Contabilidad de presupuesto"/>
    <x v="3"/>
    <d v="2021-06-03T00:00:00"/>
    <n v="1"/>
    <n v="18"/>
    <s v="Sin OC"/>
    <s v="Sin OC"/>
    <x v="2"/>
    <s v="OK"/>
    <s v="VIGALLOCONTAB_PPTO - Contabilidad de presupuestoDCYT#MS - Dirección de contabilidad y tesorería"/>
    <x v="0"/>
    <x v="1"/>
  </r>
  <r>
    <x v="2"/>
    <d v="2021-05-17T00:00:00"/>
    <x v="1412"/>
    <x v="3"/>
    <s v="Legítimo Abono"/>
    <s v="ARS"/>
    <n v="5411.53"/>
    <n v="5411.53"/>
    <s v="Legitimo Abono"/>
    <x v="102"/>
    <x v="98"/>
    <s v="DESPACHO - Despacho"/>
    <x v="17"/>
    <d v="2021-05-30T00:00:00"/>
    <n v="5"/>
    <n v="18"/>
    <s v="Sin OC"/>
    <s v="Sin OC"/>
    <x v="0"/>
    <s v="OK"/>
    <s v="MURRUTIDESPACHO - DespachoDCEI#MS - Dirección de control de enfermedades inmunoprevenibles"/>
    <x v="0"/>
    <x v="1"/>
  </r>
  <r>
    <x v="2"/>
    <d v="2021-05-17T00:00:00"/>
    <x v="1413"/>
    <x v="3"/>
    <s v="Legítimo Abono"/>
    <s v="ARS"/>
    <n v="7521.76"/>
    <n v="7521.76"/>
    <s v="Legitimo Abono"/>
    <x v="102"/>
    <x v="111"/>
    <s v="CONTAB_PPTO - Contabilidad de presupuesto"/>
    <x v="3"/>
    <d v="2021-06-03T00:00:00"/>
    <n v="1"/>
    <n v="18"/>
    <s v="Sin OC"/>
    <s v="Sin OC"/>
    <x v="2"/>
    <s v="OK"/>
    <s v="VIGALLOCONTAB_PPTO - Contabilidad de presupuestoDCYT#MS - Dirección de contabilidad y tesorería"/>
    <x v="0"/>
    <x v="1"/>
  </r>
  <r>
    <x v="0"/>
    <d v="2021-05-18T00:00:00"/>
    <x v="1414"/>
    <x v="1"/>
    <s v="80-0010-LPU20"/>
    <s v="ARS"/>
    <n v="14739336.9"/>
    <n v="14739336.9"/>
    <s v="80-1019-OC21"/>
    <x v="10"/>
    <x v="8"/>
    <s v="TESORERIA - Tesorería"/>
    <x v="3"/>
    <d v="2021-05-31T00:00:00"/>
    <n v="4"/>
    <n v="17"/>
    <s v="29.0.0.46.0"/>
    <n v="24580217.399999999"/>
    <x v="3"/>
    <s v="OK"/>
    <s v="DCYT#MS-TESORERIATESORERIA - TesoreríaDCYT#MS - Dirección de contabilidad y tesorería"/>
    <x v="1"/>
    <x v="1"/>
  </r>
  <r>
    <x v="0"/>
    <d v="2021-05-18T00:00:00"/>
    <x v="1415"/>
    <x v="1"/>
    <s v="80-0004-LPR20"/>
    <s v="ARS"/>
    <n v="6643531.8700000001"/>
    <n v="6643531.8700000001"/>
    <s v="OC 1/2021"/>
    <x v="83"/>
    <x v="112"/>
    <s v="MOVIMIENTO_FONDOS - Movimiento de fondos"/>
    <x v="3"/>
    <d v="2021-06-03T00:00:00"/>
    <n v="1"/>
    <n v="17"/>
    <s v="Sin dato"/>
    <n v="437559365.67000002"/>
    <x v="2"/>
    <s v="OK"/>
    <s v="YLAMASMOVIMIENTO_FONDOS - Movimiento de fondosDCYT#MS - Dirección de contabilidad y tesorería"/>
    <x v="0"/>
    <x v="1"/>
  </r>
  <r>
    <x v="0"/>
    <d v="2021-05-18T00:00:00"/>
    <x v="1416"/>
    <x v="1"/>
    <s v="80-0004-LPR20"/>
    <s v="ARS"/>
    <n v="19938610.809999999"/>
    <n v="19938610.809999999"/>
    <s v="OC 1/2021"/>
    <x v="83"/>
    <x v="112"/>
    <s v="MOVIMIENTO_FONDOS - Movimiento de fondos"/>
    <x v="3"/>
    <d v="2021-06-03T00:00:00"/>
    <n v="1"/>
    <n v="17"/>
    <s v="Sin dato"/>
    <n v="437559365.67000002"/>
    <x v="2"/>
    <s v="OK"/>
    <s v="YLAMASMOVIMIENTO_FONDOS - Movimiento de fondosDCYT#MS - Dirección de contabilidad y tesorería"/>
    <x v="0"/>
    <x v="1"/>
  </r>
  <r>
    <x v="1"/>
    <d v="2021-05-18T00:00:00"/>
    <x v="1417"/>
    <x v="1"/>
    <s v="Programa de Apoyo al Fortalecimiento de la cobertura pública efectiva de salud y un sistema integrado de provisión de salud de calidad. Proyectos BIRF - ARG/19/014 - PNUD"/>
    <s v="ARS"/>
    <n v="72652.679999999993"/>
    <n v="72652.679999999993"/>
    <s v="Programa de Apoyo al Fortalecimiento de la cobertura pública efectiva de salud y un sistema integrado de provisión de salud de calidad. Proyectos BIRF - ARG/19/014 - PNUD"/>
    <x v="64"/>
    <x v="113"/>
    <s v="CUENTASAPAGAR - Cuentas a pagar"/>
    <x v="1"/>
    <d v="2021-06-03T00:00:00"/>
    <n v="1"/>
    <n v="17"/>
    <s v="Sin OC"/>
    <s v="Sin OC"/>
    <x v="1"/>
    <s v="OK"/>
    <s v="OSMARGONZALEZCUENTASAPAGAR - Cuentas a pagarDAFYP#MS - Dirección de administración financiera y presupuestaria"/>
    <x v="0"/>
    <x v="1"/>
  </r>
  <r>
    <x v="1"/>
    <d v="2021-05-18T00:00:00"/>
    <x v="1418"/>
    <x v="1"/>
    <s v="Programa de Apoyo al Fortalecimiento de la cobertura pública efectiva de salud y un sistema integrado de provisión de salud de calidad. Proyectos BIRF - ARG/19/014 - PNUD"/>
    <s v="ARS"/>
    <n v="72652.69"/>
    <n v="72652.69"/>
    <s v="Programa de Apoyo al Fortalecimiento de la cobertura pública efectiva de salud y un sistema integrado de provisión de salud de calidad. Proyectos BIRF - ARG/19/014 - PNUD"/>
    <x v="64"/>
    <x v="113"/>
    <s v="CUENTASAPAGAR - Cuentas a pagar"/>
    <x v="1"/>
    <d v="2021-06-03T00:00:00"/>
    <n v="1"/>
    <n v="17"/>
    <s v="Sin OC"/>
    <s v="Sin OC"/>
    <x v="1"/>
    <s v="OK"/>
    <s v="OSMARGONZALEZCUENTASAPAGAR - Cuentas a pagarDAFYP#MS - Dirección de administración financiera y presupuestaria"/>
    <x v="0"/>
    <x v="1"/>
  </r>
  <r>
    <x v="1"/>
    <d v="2021-05-18T00:00:00"/>
    <x v="1419"/>
    <x v="1"/>
    <s v="Programa de Apoyo al Fortalecimiento de la cobertura pública efectiva de salud y un sistema integrado de provisión de salud de calidad. Proyectos BIRF - ARG/19/014 - PNUD"/>
    <s v="ARS"/>
    <n v="70457.100000000006"/>
    <n v="70457.100000000006"/>
    <s v="Programa de Apoyo al Fortalecimiento de la cobertura pública efectiva de salud y un sistema integrado de provisión de salud de calidad. Proyectos BIRF - ARG/19/014 - PNUD"/>
    <x v="64"/>
    <x v="1"/>
    <s v="ARCHIVO - Archivo"/>
    <x v="1"/>
    <d v="2021-06-03T00:00:00"/>
    <n v="1"/>
    <n v="17"/>
    <s v="Sin OC"/>
    <s v="Sin OC"/>
    <x v="1"/>
    <s v="OK"/>
    <s v="DAFYP#MS-ARCHIVOARCHIVO - ArchivoDAFYP#MS - Dirección de administración financiera y presupuestaria"/>
    <x v="1"/>
    <x v="1"/>
  </r>
  <r>
    <x v="1"/>
    <d v="2021-05-18T00:00:00"/>
    <x v="1420"/>
    <x v="1"/>
    <s v="Programa de Apoyo al Fortalecimiento de la cobertura pública efectiva de salud y un sistema integrado de provisión de salud de calidad. Proyectos BIRF - ARG/19/014 - PNUD"/>
    <s v="ARS"/>
    <n v="70457.100000000006"/>
    <n v="70457.100000000006"/>
    <s v="Programa de Apoyo al Fortalecimiento de la cobertura pública efectiva de salud y un sistema integrado de provisión de salud de calidad. Proyectos BIRF - ARG/19/014 - PNUD"/>
    <x v="64"/>
    <x v="113"/>
    <s v="CUENTASAPAGAR - Cuentas a pagar"/>
    <x v="1"/>
    <d v="2021-06-03T00:00:00"/>
    <n v="1"/>
    <n v="17"/>
    <s v="Sin OC"/>
    <s v="Sin OC"/>
    <x v="1"/>
    <s v="OK"/>
    <s v="OSMARGONZALEZCUENTASAPAGAR - Cuentas a pagarDAFYP#MS - Dirección de administración financiera y presupuestaria"/>
    <x v="0"/>
    <x v="1"/>
  </r>
  <r>
    <x v="1"/>
    <d v="2021-05-18T00:00:00"/>
    <x v="1421"/>
    <x v="1"/>
    <s v="Programa de Apoyo al Fortalecimiento de la cobertura pública efectiva de salud y un sistema integrado de provisión de salud de calidad. Proyectos BIRF - ARG/19/014 - PNUD"/>
    <s v="ARS"/>
    <n v="70238.13"/>
    <n v="70238.13"/>
    <s v="Programa de Apoyo al Fortalecimiento de la cobertura pública efectiva de salud y un sistema integrado de provisión de salud de calidad. Proyectos BIRF - ARG/19/014 - PNUD"/>
    <x v="64"/>
    <x v="1"/>
    <s v="ARCHIVO - Archivo"/>
    <x v="1"/>
    <d v="2021-06-03T00:00:00"/>
    <n v="1"/>
    <n v="17"/>
    <s v="Sin OC"/>
    <s v="Sin OC"/>
    <x v="1"/>
    <s v="OK"/>
    <s v="DAFYP#MS-ARCHIVOARCHIVO - ArchivoDAFYP#MS - Dirección de administración financiera y presupuestaria"/>
    <x v="1"/>
    <x v="1"/>
  </r>
  <r>
    <x v="1"/>
    <d v="2021-05-18T00:00:00"/>
    <x v="1422"/>
    <x v="1"/>
    <s v="Programa de Apoyo al Fortalecimiento de la cobertura pública efectiva de salud y un sistema integrado de provisión de salud de calidad. Proyectos BIRF - ARG/19/014 - PNUD"/>
    <s v="ARS"/>
    <n v="70238.13"/>
    <n v="70238.13"/>
    <s v="Programa de Apoyo al Fortalecimiento de la cobertura pública efectiva de salud y un sistema integrado de provisión de salud de calidad. Proyectos BIRF - ARG/19/014 - PNUD"/>
    <x v="64"/>
    <x v="113"/>
    <s v="CUENTASAPAGAR - Cuentas a pagar"/>
    <x v="1"/>
    <d v="2021-06-03T00:00:00"/>
    <n v="1"/>
    <n v="17"/>
    <s v="Sin OC"/>
    <s v="Sin OC"/>
    <x v="1"/>
    <s v="OK"/>
    <s v="OSMARGONZALEZCUENTASAPAGAR - Cuentas a pagarDAFYP#MS - Dirección de administración financiera y presupuestaria"/>
    <x v="0"/>
    <x v="1"/>
  </r>
  <r>
    <x v="1"/>
    <d v="2021-05-18T00:00:00"/>
    <x v="1423"/>
    <x v="1"/>
    <s v="Programa de Apoyo al Fortalecimiento de la cobertura pública efectiva de salud y un sistema integrado de provisión de salud de calidad. Proyectos BIRF - ARG/19/014 - PNUD"/>
    <s v="ARS"/>
    <n v="72147.59"/>
    <n v="72147.59"/>
    <s v="Programa de Apoyo al Fortalecimiento de la cobertura pública efectiva de salud y un sistema integrado de provisión de salud de calidad. Proyectos BIRF - ARG/19/014 - PNUD"/>
    <x v="64"/>
    <x v="1"/>
    <s v="ARCHIVO - Archivo"/>
    <x v="1"/>
    <d v="2021-06-03T00:00:00"/>
    <n v="1"/>
    <n v="17"/>
    <s v="Sin OC"/>
    <s v="Sin OC"/>
    <x v="1"/>
    <s v="OK"/>
    <s v="DAFYP#MS-ARCHIVOARCHIVO - ArchivoDAFYP#MS - Dirección de administración financiera y presupuestaria"/>
    <x v="1"/>
    <x v="1"/>
  </r>
  <r>
    <x v="1"/>
    <d v="2021-05-18T00:00:00"/>
    <x v="1424"/>
    <x v="1"/>
    <s v="Programa de Apoyo al Fortalecimiento de la cobertura pública efectiva de salud y un sistema integrado de provisión de salud de calidad. Proyectos BIRF - ARG/19/014 - PNUD"/>
    <s v="ARS"/>
    <n v="72147.59"/>
    <n v="72147.59"/>
    <s v="Programa de Apoyo al Fortalecimiento de la cobertura pública efectiva de salud y un sistema integrado de provisión de salud de calidad. Proyectos BIRF - ARG/19/014 - PNUD"/>
    <x v="64"/>
    <x v="113"/>
    <s v="CUENTASAPAGAR - Cuentas a pagar"/>
    <x v="1"/>
    <d v="2021-06-03T00:00:00"/>
    <n v="1"/>
    <n v="17"/>
    <s v="Sin OC"/>
    <s v="Sin OC"/>
    <x v="1"/>
    <s v="OK"/>
    <s v="OSMARGONZALEZCUENTASAPAGAR - Cuentas a pagarDAFYP#MS - Dirección de administración financiera y presupuestaria"/>
    <x v="0"/>
    <x v="1"/>
  </r>
  <r>
    <x v="1"/>
    <d v="2021-05-18T00:00:00"/>
    <x v="1425"/>
    <x v="1"/>
    <s v="Programa de Apoyo al Fortalecimiento de la cobertura pública efectiva de salud y un sistema integrado de provisión de salud de calidad. Proyectos BIRF - ARG/19/014 - PNUD"/>
    <s v="ARS"/>
    <n v="75560.87"/>
    <n v="75560.87"/>
    <s v="Programa de Apoyo al Fortalecimiento de la cobertura pública efectiva de salud y un sistema integrado de provisión de salud de calidad. Proyectos BIRF - ARG/19/014 - PNUD"/>
    <x v="64"/>
    <x v="113"/>
    <s v="CUENTASAPAGAR - Cuentas a pagar"/>
    <x v="1"/>
    <d v="2021-06-03T00:00:00"/>
    <n v="1"/>
    <n v="17"/>
    <s v="Sin OC"/>
    <s v="Sin OC"/>
    <x v="1"/>
    <s v="OK"/>
    <s v="OSMARGONZALEZCUENTASAPAGAR - Cuentas a pagarDAFYP#MS - Dirección de administración financiera y presupuestaria"/>
    <x v="0"/>
    <x v="1"/>
  </r>
  <r>
    <x v="1"/>
    <d v="2021-05-18T00:00:00"/>
    <x v="1426"/>
    <x v="1"/>
    <s v="Programa de Apoyo al Fortalecimiento de la cobertura pública efectiva de salud y un sistema integrado de provisión de salud de calidad. Proyectos BIRF - ARG/19/014 - PNUD"/>
    <s v="ARS"/>
    <n v="75560.87"/>
    <n v="75560.87"/>
    <s v="Programa de Apoyo al Fortalecimiento de la cobertura pública efectiva de salud y un sistema integrado de provisión de salud de calidad. Proyectos BIRF - ARG/19/014 - PNUD"/>
    <x v="64"/>
    <x v="113"/>
    <s v="CUENTASAPAGAR - Cuentas a pagar"/>
    <x v="1"/>
    <d v="2021-06-03T00:00:00"/>
    <n v="1"/>
    <n v="17"/>
    <s v="Sin OC"/>
    <s v="Sin OC"/>
    <x v="1"/>
    <s v="OK"/>
    <s v="OSMARGONZALEZCUENTASAPAGAR - Cuentas a pagarDAFYP#MS - Dirección de administración financiera y presupuestaria"/>
    <x v="0"/>
    <x v="1"/>
  </r>
  <r>
    <x v="0"/>
    <d v="2021-05-19T00:00:00"/>
    <x v="1427"/>
    <x v="1"/>
    <s v="80-0011-LPU20"/>
    <s v="ARS"/>
    <n v="9066216.9600000009"/>
    <n v="9066216.9600000009"/>
    <s v="80-1071-OC21"/>
    <x v="112"/>
    <x v="114"/>
    <s v="REMEDIAR-ADMIN - Programa remediar - administración"/>
    <x v="14"/>
    <d v="2021-06-02T00:00:00"/>
    <n v="2"/>
    <n v="16"/>
    <s v="29.0.0.45.0"/>
    <n v="97769361.450000003"/>
    <x v="0"/>
    <s v="OK"/>
    <s v="MHMAUROREMEDIAR-ADMIN - Programa remediar - administraciónDNMYTS#MS - Dirección nacional de medicamentos y tecnología sanitaria"/>
    <x v="0"/>
    <x v="1"/>
  </r>
  <r>
    <x v="0"/>
    <d v="2021-05-19T00:00:00"/>
    <x v="1428"/>
    <x v="1"/>
    <s v="80-0010-LPU20"/>
    <s v="ARS"/>
    <n v="3186000"/>
    <n v="3186000"/>
    <s v="80-1027-OC21   "/>
    <x v="114"/>
    <x v="26"/>
    <s v="TESORERIA - Tesorería"/>
    <x v="3"/>
    <d v="2021-05-31T00:00:00"/>
    <n v="4"/>
    <n v="16"/>
    <s v="29.0.0.46.0"/>
    <s v="Sin dato"/>
    <x v="3"/>
    <s v="OK"/>
    <s v="MWEIMANTESORERIA - TesoreríaDCYT#MS - Dirección de contabilidad y tesorería"/>
    <x v="1"/>
    <x v="1"/>
  </r>
  <r>
    <x v="2"/>
    <d v="2021-05-19T00:00:00"/>
    <x v="1429"/>
    <x v="3"/>
    <s v="Legítimo Abono"/>
    <s v="ARS"/>
    <n v="6941633.8700000001"/>
    <n v="6941633.8700000001"/>
    <s v="Legitimo Abono"/>
    <x v="83"/>
    <x v="97"/>
    <s v="ADMINISTRACION - Administracion"/>
    <x v="17"/>
    <d v="2021-05-19T00:00:00"/>
    <n v="16"/>
    <n v="16"/>
    <s v="Sin OC"/>
    <s v="Sin OC"/>
    <x v="0"/>
    <s v="OK"/>
    <s v="LONUNEZADMINISTRACION - AdministracionDCEI#MS - Dirección de control de enfermedades inmunoprevenibles"/>
    <x v="0"/>
    <x v="1"/>
  </r>
  <r>
    <x v="0"/>
    <d v="2021-05-19T00:00:00"/>
    <x v="1430"/>
    <x v="1"/>
    <s v="80-0004-LPR20"/>
    <s v="ARS"/>
    <n v="76528190.230000004"/>
    <n v="76528190.230000004"/>
    <s v="OC 1/2021"/>
    <x v="83"/>
    <x v="31"/>
    <s v="CRD - Comisión de recepción definitiva"/>
    <x v="16"/>
    <d v="2021-06-03T00:00:00"/>
    <n v="1"/>
    <n v="16"/>
    <s v="Sin dato"/>
    <n v="437559365.67000002"/>
    <x v="7"/>
    <s v="OK"/>
    <s v="SGA#MS-CRDCRD - Comisión de recepción definitivaSGA#MS - Secretaría de gestión administrativa"/>
    <x v="0"/>
    <x v="1"/>
  </r>
  <r>
    <x v="2"/>
    <d v="2021-05-19T00:00:00"/>
    <x v="1431"/>
    <x v="3"/>
    <s v="Legítimo Abono"/>
    <s v="ARS"/>
    <n v="4225000"/>
    <n v="4225000"/>
    <s v="Legitimo Abono"/>
    <x v="127"/>
    <x v="17"/>
    <s v="DESPACHO_DGA - Despacho - dirección general de administración"/>
    <x v="6"/>
    <d v="2021-05-27T00:00:00"/>
    <n v="8"/>
    <n v="16"/>
    <s v="Sin OC"/>
    <s v="Sin OC"/>
    <x v="4"/>
    <s v="OK"/>
    <s v="RUYVALDOVINOSDESPACHO_DGA - Despacho - dirección general de administraciónDGA#MS - Dirección general de administración"/>
    <x v="0"/>
    <x v="1"/>
  </r>
  <r>
    <x v="2"/>
    <d v="2021-05-19T00:00:00"/>
    <x v="1432"/>
    <x v="3"/>
    <s v="Legítimo Abono"/>
    <s v="ARS"/>
    <n v="1901250"/>
    <n v="1901250"/>
    <s v="Legitimo Abono"/>
    <x v="127"/>
    <x v="17"/>
    <s v="DESPACHO_DGA - Despacho - dirección general de administración"/>
    <x v="6"/>
    <d v="2021-05-27T00:00:00"/>
    <n v="8"/>
    <n v="16"/>
    <s v="Sin OC"/>
    <s v="Sin OC"/>
    <x v="4"/>
    <s v="OK"/>
    <s v="RUYVALDOVINOSDESPACHO_DGA - Despacho - dirección general de administraciónDGA#MS - Dirección general de administración"/>
    <x v="0"/>
    <x v="1"/>
  </r>
  <r>
    <x v="2"/>
    <d v="2021-05-19T00:00:00"/>
    <x v="1433"/>
    <x v="3"/>
    <s v="Legítimo Abono"/>
    <s v="ARS"/>
    <n v="3115000"/>
    <n v="3115000"/>
    <s v="Legitimo Abono"/>
    <x v="127"/>
    <x v="17"/>
    <s v="DESPACHO_DGA - Despacho - dirección general de administración"/>
    <x v="6"/>
    <d v="2021-05-27T00:00:00"/>
    <n v="8"/>
    <n v="16"/>
    <s v="Sin OC"/>
    <s v="Sin OC"/>
    <x v="4"/>
    <s v="OK"/>
    <s v="RUYVALDOVINOSDESPACHO_DGA - Despacho - dirección general de administraciónDGA#MS - Dirección general de administración"/>
    <x v="0"/>
    <x v="1"/>
  </r>
  <r>
    <x v="0"/>
    <d v="2021-05-20T00:00:00"/>
    <x v="1434"/>
    <x v="1"/>
    <s v="80-0003-LPR19"/>
    <s v="ARS"/>
    <n v="264060"/>
    <n v="264060"/>
    <s v="OC-1165-OC19"/>
    <x v="58"/>
    <x v="115"/>
    <s v="PROG_NAC_SALUD_OCULAR - Programa nacional de salud ocular y prevención de la ceguera"/>
    <x v="40"/>
    <d v="2021-06-03T00:00:00"/>
    <n v="1"/>
    <n v="15"/>
    <s v="42.0.0.10.0"/>
    <s v="Sin dato"/>
    <x v="0"/>
    <s v="OK"/>
    <s v="DNAIENT#MS-PROG_NAC_SALUD_OCULARPROG_NAC_SALUD_OCULAR - Programa nacional de salud ocular y prevención de la cegueraDNAIENT#MS - Dirección nacional de abordaje integral de enfermedades no transmisibles"/>
    <x v="0"/>
    <x v="1"/>
  </r>
  <r>
    <x v="0"/>
    <d v="2021-05-20T00:00:00"/>
    <x v="1435"/>
    <x v="1"/>
    <s v="80-0057-CDI20"/>
    <s v="ARS"/>
    <n v="16049700"/>
    <n v="16049700"/>
    <s v="80-1033-OC21"/>
    <x v="10"/>
    <x v="8"/>
    <s v="TESORERIA - Tesorería"/>
    <x v="3"/>
    <d v="2021-06-01T00:00:00"/>
    <n v="3"/>
    <n v="15"/>
    <s v="22.0.0.41.0"/>
    <n v="32099400"/>
    <x v="3"/>
    <s v="OK"/>
    <s v="DCYT#MS-TESORERIATESORERIA - TesoreríaDCYT#MS - Dirección de contabilidad y tesorería"/>
    <x v="1"/>
    <x v="1"/>
  </r>
  <r>
    <x v="2"/>
    <d v="2021-05-20T00:00:00"/>
    <x v="1436"/>
    <x v="3"/>
    <s v="Legítimo Abono"/>
    <s v="ARS"/>
    <n v="1145210"/>
    <n v="1145210"/>
    <s v="Legitimo Abono"/>
    <x v="128"/>
    <x v="8"/>
    <s v="TESORERIA - Tesorería"/>
    <x v="3"/>
    <d v="2021-06-02T00:00:00"/>
    <n v="2"/>
    <n v="15"/>
    <s v="Sin OC"/>
    <s v="Sin OC"/>
    <x v="3"/>
    <s v="OK"/>
    <s v="DCYT#MS-TESORERIATESORERIA - TesoreríaDCYT#MS - Dirección de contabilidad y tesorería"/>
    <x v="1"/>
    <x v="1"/>
  </r>
  <r>
    <x v="0"/>
    <d v="2021-05-20T00:00:00"/>
    <x v="1437"/>
    <x v="1"/>
    <s v="80-0004-LPU20"/>
    <s v="ARS"/>
    <n v="9399888.1899999995"/>
    <n v="9399888.1899999995"/>
    <s v="80-1012-OC21"/>
    <x v="5"/>
    <x v="7"/>
    <s v="LIQUIDACION_GASTOS - Liquidación de gastos"/>
    <x v="3"/>
    <d v="2021-06-03T00:00:00"/>
    <n v="1"/>
    <n v="15"/>
    <s v="16.0.0.47.0"/>
    <n v="151763605.59999999"/>
    <x v="2"/>
    <s v="OK"/>
    <s v="KAGARCIALIQUIDACION_GASTOS - Liquidación de gastosDCYT#MS - Dirección de contabilidad y tesorería"/>
    <x v="0"/>
    <x v="1"/>
  </r>
  <r>
    <x v="2"/>
    <d v="2021-05-20T00:00:00"/>
    <x v="1438"/>
    <x v="3"/>
    <s v="Legítimo Abono"/>
    <s v="ARS"/>
    <n v="40662.449999999997"/>
    <n v="40662.449999999997"/>
    <s v="Legitimo Abono"/>
    <x v="102"/>
    <x v="98"/>
    <s v="DESPACHO - Despacho"/>
    <x v="17"/>
    <d v="2021-05-30T00:00:00"/>
    <n v="5"/>
    <n v="15"/>
    <s v="Sin OC"/>
    <s v="Sin OC"/>
    <x v="0"/>
    <s v="OK"/>
    <s v="MURRUTIDESPACHO - DespachoDCEI#MS - Dirección de control de enfermedades inmunoprevenibles"/>
    <x v="0"/>
    <x v="1"/>
  </r>
  <r>
    <x v="2"/>
    <d v="2021-05-20T00:00:00"/>
    <x v="1439"/>
    <x v="3"/>
    <s v="Legítimo Abono"/>
    <s v="ARS"/>
    <n v="24348.17"/>
    <n v="24348.17"/>
    <s v="Legitimo Abono"/>
    <x v="102"/>
    <x v="75"/>
    <s v="EE_GESTION_ADMINISTRATIVA - Administración dtiyc"/>
    <x v="38"/>
    <d v="2021-05-21T00:00:00"/>
    <n v="14"/>
    <n v="15"/>
    <s v="Sin OC"/>
    <s v="Sin OC"/>
    <x v="0"/>
    <s v="OK"/>
    <s v="DTIYC#MS-EE_GESTION_ADMINISTRATIVAEE_GESTION_ADMINISTRATIVA - Administración dtiycDTIYC#MS - Dirección de tecnologías de la información y de las comunicaciones"/>
    <x v="0"/>
    <x v="1"/>
  </r>
  <r>
    <x v="2"/>
    <d v="2021-05-20T00:00:00"/>
    <x v="1440"/>
    <x v="3"/>
    <s v="Legítimo Abono"/>
    <s v="ARS"/>
    <n v="31.17"/>
    <n v="31.17"/>
    <s v="Legitimo Abono"/>
    <x v="102"/>
    <x v="116"/>
    <s v="CV - Control vectores"/>
    <x v="41"/>
    <d v="2021-06-03T00:00:00"/>
    <n v="1"/>
    <n v="15"/>
    <s v="Sin OC"/>
    <s v="Sin OC"/>
    <x v="0"/>
    <s v="OK"/>
    <s v="DCETV#MS-CVCV - Control vectoresDCETV#MS - Dirección de control de enfermedades transmitidas por vectores"/>
    <x v="0"/>
    <x v="1"/>
  </r>
  <r>
    <x v="0"/>
    <d v="2021-05-20T00:00:00"/>
    <x v="1441"/>
    <x v="1"/>
    <s v="80-0011-LPU20"/>
    <s v="ARS"/>
    <n v="7093860.2000000002"/>
    <n v="7093860.2000000002"/>
    <s v="80-1068-OC21"/>
    <x v="29"/>
    <x v="29"/>
    <s v="REMEDIAR-ADMIN - Programa remediar - administración"/>
    <x v="14"/>
    <d v="2021-05-31T00:00:00"/>
    <n v="4"/>
    <n v="15"/>
    <s v="29.0.0.45.0"/>
    <n v="478908614.01999998"/>
    <x v="0"/>
    <s v="OK"/>
    <s v="DNMYTS#MS-REMEDIAR-ADMINREMEDIAR-ADMIN - Programa remediar - administraciónDNMYTS#MS - Dirección nacional de medicamentos y tecnología sanitaria"/>
    <x v="0"/>
    <x v="1"/>
  </r>
  <r>
    <x v="0"/>
    <d v="2021-05-20T00:00:00"/>
    <x v="1442"/>
    <x v="1"/>
    <s v="LPU-028-2009"/>
    <s v="ARS"/>
    <n v="92652000"/>
    <n v="92652000"/>
    <s v="DOCFI-2021-27052635-APN-DCYC#MS"/>
    <x v="119"/>
    <x v="8"/>
    <s v="TESORERIA - Tesorería"/>
    <x v="3"/>
    <d v="2021-05-31T00:00:00"/>
    <n v="4"/>
    <n v="15"/>
    <s v="Sin dato"/>
    <s v="Sin dato"/>
    <x v="3"/>
    <s v="OK"/>
    <s v="DCYT#MS-TESORERIATESORERIA - TesoreríaDCYT#MS - Dirección de contabilidad y tesorería"/>
    <x v="1"/>
    <x v="1"/>
  </r>
  <r>
    <x v="0"/>
    <d v="2021-05-20T00:00:00"/>
    <x v="1443"/>
    <x v="1"/>
    <s v="LPU-028-2009"/>
    <s v="ARS"/>
    <n v="157451788"/>
    <n v="157451788"/>
    <s v="DOCFI-2021-27052635-APN-DCYC#MS"/>
    <x v="119"/>
    <x v="8"/>
    <s v="TESORERIA - Tesorería"/>
    <x v="3"/>
    <d v="2021-05-27T00:00:00"/>
    <n v="8"/>
    <n v="15"/>
    <s v="Sin dato"/>
    <s v="Sin dato"/>
    <x v="3"/>
    <s v="Ver"/>
    <s v="DCYT#MS-TESORERIATESORERIA - TesoreríaDCYT#MS - Dirección de contabilidad y tesorería"/>
    <x v="1"/>
    <x v="1"/>
  </r>
  <r>
    <x v="0"/>
    <d v="2021-05-20T00:00:00"/>
    <x v="1444"/>
    <x v="1"/>
    <s v="80-0011-LPU20"/>
    <s v="ARS"/>
    <n v="2388169"/>
    <n v="2388169"/>
    <s v="80-1068-OC21"/>
    <x v="29"/>
    <x v="29"/>
    <s v="REMEDIAR-ADMIN - Programa remediar - administración"/>
    <x v="14"/>
    <d v="2021-05-31T00:00:00"/>
    <n v="4"/>
    <n v="15"/>
    <s v="29.0.0.45.0"/>
    <n v="478908614.01999998"/>
    <x v="0"/>
    <s v="OK"/>
    <s v="DNMYTS#MS-REMEDIAR-ADMINREMEDIAR-ADMIN - Programa remediar - administraciónDNMYTS#MS - Dirección nacional de medicamentos y tecnología sanitaria"/>
    <x v="0"/>
    <x v="1"/>
  </r>
  <r>
    <x v="0"/>
    <d v="2021-05-20T00:00:00"/>
    <x v="1445"/>
    <x v="1"/>
    <s v="80-0061-CDI19"/>
    <s v="ARS"/>
    <n v="90606.6"/>
    <n v="90606.6"/>
    <s v="80-1126-OC20"/>
    <x v="29"/>
    <x v="25"/>
    <s v="LIQUIDACION_GASTOS - Liquidación de gastos"/>
    <x v="3"/>
    <d v="2021-06-03T00:00:00"/>
    <n v="1"/>
    <n v="15"/>
    <s v="29.0.0.45.0"/>
    <n v="89916483.900000006"/>
    <x v="2"/>
    <s v="OK"/>
    <s v="AMHERRERALIQUIDACION_GASTOS - Liquidación de gastosDCYT#MS - Dirección de contabilidad y tesorería"/>
    <x v="0"/>
    <x v="1"/>
  </r>
  <r>
    <x v="0"/>
    <d v="2021-05-20T00:00:00"/>
    <x v="1446"/>
    <x v="1"/>
    <s v="LPU-028-2009"/>
    <s v="ARS"/>
    <n v="69859608"/>
    <n v="69859608"/>
    <s v="DOCFI-2021-27052635-APN-DCYC#MS"/>
    <x v="119"/>
    <x v="8"/>
    <s v="TESORERIA - Tesorería"/>
    <x v="3"/>
    <d v="2021-05-27T00:00:00"/>
    <n v="8"/>
    <n v="15"/>
    <s v="Sin dato"/>
    <s v="Sin dato"/>
    <x v="3"/>
    <s v="OK"/>
    <s v="DCYT#MS-TESORERIATESORERIA - TesoreríaDCYT#MS - Dirección de contabilidad y tesorería"/>
    <x v="1"/>
    <x v="1"/>
  </r>
  <r>
    <x v="2"/>
    <d v="2021-05-20T00:00:00"/>
    <x v="1447"/>
    <x v="3"/>
    <s v="Legítimo Abono"/>
    <s v="ARS"/>
    <n v="27753.77"/>
    <n v="27753.77"/>
    <s v="Legitimo Abono"/>
    <x v="92"/>
    <x v="17"/>
    <s v="DESPACHO_DGA - Despacho - dirección general de administración"/>
    <x v="6"/>
    <d v="2021-05-28T00:00:00"/>
    <n v="7"/>
    <n v="15"/>
    <s v="Sin OC"/>
    <s v="Sin OC"/>
    <x v="4"/>
    <s v="OK"/>
    <s v="RUYVALDOVINOSDESPACHO_DGA - Despacho - dirección general de administraciónDGA#MS - Dirección general de administración"/>
    <x v="0"/>
    <x v="1"/>
  </r>
  <r>
    <x v="2"/>
    <d v="2021-05-20T00:00:00"/>
    <x v="1448"/>
    <x v="3"/>
    <s v="Legítimo Abono"/>
    <s v="ARS"/>
    <n v="2532.1999999999998"/>
    <n v="2532.1999999999998"/>
    <s v="Legitimo Abono"/>
    <x v="92"/>
    <x v="17"/>
    <s v="DESPACHO_DGA - Despacho - dirección general de administración"/>
    <x v="6"/>
    <d v="2021-05-28T00:00:00"/>
    <n v="7"/>
    <n v="15"/>
    <s v="Sin OC"/>
    <s v="Sin OC"/>
    <x v="4"/>
    <s v="OK"/>
    <s v="RUYVALDOVINOSDESPACHO_DGA - Despacho - dirección general de administraciónDGA#MS - Dirección general de administración"/>
    <x v="0"/>
    <x v="1"/>
  </r>
  <r>
    <x v="0"/>
    <d v="2021-05-20T00:00:00"/>
    <x v="1449"/>
    <x v="1"/>
    <s v="LPU-028-2009"/>
    <s v="ARS"/>
    <n v="200035668"/>
    <n v="200035668"/>
    <s v="DOCFI-2021-27052635-APN-DCYC#MS"/>
    <x v="119"/>
    <x v="8"/>
    <s v="TESORERIA - Tesorería"/>
    <x v="3"/>
    <d v="2021-05-27T00:00:00"/>
    <n v="8"/>
    <n v="15"/>
    <s v="Sin dato"/>
    <s v="Sin dato"/>
    <x v="3"/>
    <s v="Ver"/>
    <s v="DCYT#MS-TESORERIATESORERIA - TesoreríaDCYT#MS - Dirección de contabilidad y tesorería"/>
    <x v="1"/>
    <x v="1"/>
  </r>
  <r>
    <x v="0"/>
    <d v="2021-05-20T00:00:00"/>
    <x v="1450"/>
    <x v="1"/>
    <s v="LPU-028-2009"/>
    <s v="ARS"/>
    <n v="193364724"/>
    <n v="193364724"/>
    <s v="DOCFI-2021-27052635-APN-DCYC#MS"/>
    <x v="119"/>
    <x v="8"/>
    <s v="TESORERIA - Tesorería"/>
    <x v="3"/>
    <d v="2021-05-27T00:00:00"/>
    <n v="8"/>
    <n v="15"/>
    <s v="Sin dato"/>
    <s v="Sin dato"/>
    <x v="3"/>
    <s v="Ver"/>
    <s v="DCYT#MS-TESORERIATESORERIA - TesoreríaDCYT#MS - Dirección de contabilidad y tesorería"/>
    <x v="1"/>
    <x v="1"/>
  </r>
  <r>
    <x v="0"/>
    <d v="2021-05-20T00:00:00"/>
    <x v="1451"/>
    <x v="1"/>
    <s v="Contratación por emergencia COVID-19 Nº 8/2020"/>
    <s v="ARS"/>
    <n v="52750745.350000001"/>
    <n v="52750745.350000001"/>
    <s v="OC 1/2021"/>
    <x v="83"/>
    <x v="31"/>
    <s v="CRD - Comisión de recepción definitiva"/>
    <x v="16"/>
    <d v="2021-06-03T00:00:00"/>
    <n v="1"/>
    <n v="15"/>
    <n v="20"/>
    <n v="437559365.67000002"/>
    <x v="7"/>
    <s v="OK"/>
    <s v="SGA#MS-CRDCRD - Comisión de recepción definitivaSGA#MS - Secretaría de gestión administrativa"/>
    <x v="0"/>
    <x v="1"/>
  </r>
  <r>
    <x v="2"/>
    <d v="2021-05-20T00:00:00"/>
    <x v="1452"/>
    <x v="3"/>
    <s v="Legítimo Abono"/>
    <s v="ARS"/>
    <n v="6050"/>
    <n v="6050"/>
    <s v="Legitimo Abono"/>
    <x v="129"/>
    <x v="117"/>
    <s v="ASESORES - Asesores"/>
    <x v="47"/>
    <d v="2021-05-20T00:00:00"/>
    <n v="15"/>
    <n v="15"/>
    <s v="Sin OC"/>
    <s v="Sin OC"/>
    <x v="0"/>
    <s v="OK"/>
    <s v="CMEGUIRAASESORES - AsesoresSSCRYF#MS - Subsecretaría de calidad, regulación y fiscalización"/>
    <x v="0"/>
    <x v="1"/>
  </r>
  <r>
    <x v="0"/>
    <d v="2021-05-21T00:00:00"/>
    <x v="1453"/>
    <x v="1"/>
    <s v="80-0016-LPU18"/>
    <s v="ARS"/>
    <n v="1697400"/>
    <n v="1697400"/>
    <s v="80-1119-OC19"/>
    <x v="63"/>
    <x v="25"/>
    <s v="LIQUIDACION_GASTOS - Liquidación de gastos"/>
    <x v="3"/>
    <d v="2021-06-03T00:00:00"/>
    <n v="1"/>
    <n v="14"/>
    <s v="22.0.0.41.0"/>
    <n v="65600000"/>
    <x v="2"/>
    <s v="OK"/>
    <s v="AMHERRERALIQUIDACION_GASTOS - Liquidación de gastosDCYT#MS - Dirección de contabilidad y tesorería"/>
    <x v="0"/>
    <x v="1"/>
  </r>
  <r>
    <x v="0"/>
    <d v="2021-05-21T00:00:00"/>
    <x v="1454"/>
    <x v="1"/>
    <s v="80-0010-LPU20"/>
    <s v="ARS"/>
    <n v="2640780"/>
    <n v="2640780"/>
    <s v="80-1025-OC21"/>
    <x v="100"/>
    <x v="8"/>
    <s v="TESORERIA - Tesorería"/>
    <x v="3"/>
    <d v="2021-05-27T00:00:00"/>
    <n v="8"/>
    <n v="14"/>
    <s v="29.0.0.46.0"/>
    <n v="4801613.28"/>
    <x v="3"/>
    <s v="OK"/>
    <s v="DCYT#MS-TESORERIATESORERIA - TesoreríaDCYT#MS - Dirección de contabilidad y tesorería"/>
    <x v="1"/>
    <x v="1"/>
  </r>
  <r>
    <x v="0"/>
    <d v="2021-05-23T00:00:00"/>
    <x v="1455"/>
    <x v="1"/>
    <s v="LPU-028-2009"/>
    <s v="ARS"/>
    <n v="217324531.19999999"/>
    <n v="217324531.19999999"/>
    <s v="DOCFI-2021-27052635-APN-DCYC#MS"/>
    <x v="119"/>
    <x v="8"/>
    <s v="TESORERIA - Tesorería"/>
    <x v="3"/>
    <d v="2021-05-27T00:00:00"/>
    <n v="8"/>
    <n v="12"/>
    <s v="Sin dato"/>
    <s v="Sin dato"/>
    <x v="3"/>
    <s v="Ver"/>
    <s v="DCYT#MS-TESORERIATESORERIA - TesoreríaDCYT#MS - Dirección de contabilidad y tesorería"/>
    <x v="1"/>
    <x v="1"/>
  </r>
  <r>
    <x v="0"/>
    <d v="2021-05-24T00:00:00"/>
    <x v="1456"/>
    <x v="1"/>
    <s v="80-0004-LPU20"/>
    <s v="ARS"/>
    <n v="9370866.0299999993"/>
    <n v="9370866.0299999993"/>
    <s v="80-1012-OC21"/>
    <x v="5"/>
    <x v="45"/>
    <s v="FACTURAS - Facturas"/>
    <x v="20"/>
    <d v="2021-05-28T00:00:00"/>
    <n v="7"/>
    <n v="11"/>
    <s v="16.0.0.47.0"/>
    <n v="151763605.59999999"/>
    <x v="9"/>
    <s v="OK"/>
    <s v="GENDILEFACTURAS - FacturasDCYC#MS - Dirección de compras y contrataciones"/>
    <x v="0"/>
    <x v="1"/>
  </r>
  <r>
    <x v="0"/>
    <d v="2021-05-24T00:00:00"/>
    <x v="1457"/>
    <x v="1"/>
    <s v="80-0004-LPU20"/>
    <s v="ARS"/>
    <n v="41167984.200000003"/>
    <n v="41167984.200000003"/>
    <s v="80-1012-OC21"/>
    <x v="5"/>
    <x v="25"/>
    <s v="LIQUIDACION_GASTOS - Liquidación de gastos"/>
    <x v="3"/>
    <d v="2021-05-26T00:00:00"/>
    <n v="9"/>
    <n v="11"/>
    <s v="16.0.0.47.0"/>
    <n v="151763605.59999999"/>
    <x v="2"/>
    <s v="OK"/>
    <s v="AMHERRERALIQUIDACION_GASTOS - Liquidación de gastosDCYT#MS - Dirección de contabilidad y tesorería"/>
    <x v="0"/>
    <x v="1"/>
  </r>
  <r>
    <x v="2"/>
    <d v="2021-05-26T00:00:00"/>
    <x v="1458"/>
    <x v="3"/>
    <s v="Legítimo Abono"/>
    <s v="USD"/>
    <n v="124122"/>
    <n v="12412200"/>
    <s v="Legitimo Abono"/>
    <x v="73"/>
    <x v="20"/>
    <s v="DESPACHO_DGA - Despacho - dirección general de administración"/>
    <x v="6"/>
    <d v="2021-06-01T00:00:00"/>
    <n v="3"/>
    <n v="9"/>
    <s v="Sin OC"/>
    <s v="Sin OC"/>
    <x v="4"/>
    <s v="OK"/>
    <s v="DGA#MS-DESPACHO_DGADESPACHO_DGA - Despacho - dirección general de administraciónDGA#MS - Dirección general de administración"/>
    <x v="0"/>
    <x v="1"/>
  </r>
  <r>
    <x v="2"/>
    <d v="2021-05-26T00:00:00"/>
    <x v="1459"/>
    <x v="3"/>
    <s v="Legítimo Abono"/>
    <s v="USD"/>
    <n v="131143"/>
    <n v="13114300"/>
    <s v="Legitimo Abono"/>
    <x v="73"/>
    <x v="20"/>
    <s v="DESPACHO_DGA - Despacho - dirección general de administración"/>
    <x v="6"/>
    <d v="2021-06-02T00:00:00"/>
    <n v="2"/>
    <n v="9"/>
    <s v="Sin OC"/>
    <s v="Sin OC"/>
    <x v="4"/>
    <s v="OK"/>
    <s v="DGA#MS-DESPACHO_DGADESPACHO_DGA - Despacho - dirección general de administraciónDGA#MS - Dirección general de administración"/>
    <x v="0"/>
    <x v="1"/>
  </r>
  <r>
    <x v="2"/>
    <d v="2021-05-26T00:00:00"/>
    <x v="1460"/>
    <x v="3"/>
    <s v="Legítimo Abono"/>
    <s v="ARS"/>
    <n v="8228"/>
    <n v="8228"/>
    <s v="Legitimo Abono"/>
    <x v="129"/>
    <x v="117"/>
    <s v="ASESORES - Asesores"/>
    <x v="47"/>
    <d v="2021-05-26T00:00:00"/>
    <n v="9"/>
    <n v="9"/>
    <s v="Sin OC"/>
    <s v="Sin OC"/>
    <x v="0"/>
    <s v="OK"/>
    <s v="CMEGUIRAASESORES - AsesoresSSCRYF#MS - Subsecretaría de calidad, regulación y fiscalización"/>
    <x v="0"/>
    <x v="1"/>
  </r>
  <r>
    <x v="2"/>
    <d v="2021-05-26T00:00:00"/>
    <x v="1461"/>
    <x v="3"/>
    <s v="Legítimo Abono"/>
    <s v="ARS"/>
    <n v="8228"/>
    <n v="8228"/>
    <s v="Legitimo Abono"/>
    <x v="129"/>
    <x v="117"/>
    <s v="ASESORES - Asesores"/>
    <x v="47"/>
    <d v="2021-05-26T00:00:00"/>
    <n v="9"/>
    <n v="9"/>
    <s v="Sin OC"/>
    <s v="Sin OC"/>
    <x v="0"/>
    <s v="OK"/>
    <s v="CMEGUIRAASESORES - AsesoresSSCRYF#MS - Subsecretaría de calidad, regulación y fiscalización"/>
    <x v="0"/>
    <x v="1"/>
  </r>
  <r>
    <x v="2"/>
    <d v="2021-05-26T00:00:00"/>
    <x v="1462"/>
    <x v="3"/>
    <s v="Legítimo Abono"/>
    <s v="USD"/>
    <n v="131143"/>
    <n v="13114300"/>
    <s v="Legitimo Abono"/>
    <x v="73"/>
    <x v="20"/>
    <s v="DESPACHO_DGA - Despacho - dirección general de administración"/>
    <x v="6"/>
    <d v="2021-06-02T00:00:00"/>
    <n v="2"/>
    <n v="9"/>
    <s v="Sin OC"/>
    <s v="Sin OC"/>
    <x v="4"/>
    <s v="OK"/>
    <s v="DGA#MS-DESPACHO_DGADESPACHO_DGA - Despacho - dirección general de administraciónDGA#MS - Dirección general de administración"/>
    <x v="0"/>
    <x v="1"/>
  </r>
  <r>
    <x v="0"/>
    <d v="2021-05-26T00:00:00"/>
    <x v="1463"/>
    <x v="1"/>
    <s v="80-0060-CDI19"/>
    <s v="ARS"/>
    <n v="1562708.69"/>
    <n v="1562708.69"/>
    <s v="80-1086-OC20"/>
    <x v="130"/>
    <x v="118"/>
    <s v="DI - Departamento de infraestructura"/>
    <x v="6"/>
    <d v="2021-06-03T00:00:00"/>
    <n v="1"/>
    <n v="9"/>
    <s v="1.0.0.3.0"/>
    <n v="2933392"/>
    <x v="4"/>
    <s v="OK"/>
    <s v="HCORTINAZDI - Departamento de infraestructuraDGA#MS - Dirección general de administración"/>
    <x v="0"/>
    <x v="1"/>
  </r>
  <r>
    <x v="2"/>
    <d v="2021-05-26T00:00:00"/>
    <x v="1464"/>
    <x v="6"/>
    <s v="Legítimo Abono"/>
    <s v="USD"/>
    <n v="304400"/>
    <n v="30440000"/>
    <s v="Legitimo Abono"/>
    <x v="110"/>
    <x v="119"/>
    <s v="CL - Coordinación de logística"/>
    <x v="32"/>
    <d v="2021-05-28T00:00:00"/>
    <n v="7"/>
    <n v="9"/>
    <s v="Sin OC"/>
    <s v="Sin OC"/>
    <x v="0"/>
    <s v="OK"/>
    <s v="JPSAULLECL - Coordinación de logísticaSAS#MS - Secretaría de acceso a la salud"/>
    <x v="0"/>
    <x v="1"/>
  </r>
  <r>
    <x v="2"/>
    <d v="2021-05-26T00:00:00"/>
    <x v="1465"/>
    <x v="3"/>
    <s v="Legítimo Abono"/>
    <s v="ARS"/>
    <n v="20290"/>
    <n v="20290"/>
    <s v="Legitimo Abono"/>
    <x v="131"/>
    <x v="120"/>
    <s v="VIATICOS - Trámites de viáticos"/>
    <x v="48"/>
    <d v="2021-06-03T00:00:00"/>
    <n v="1"/>
    <n v="9"/>
    <s v="Sin OC"/>
    <s v="Sin OC"/>
    <x v="0"/>
    <s v="OK"/>
    <s v="YMORICHETTIVIATICOS - Trámites de viáticosSSGSEI#MS - Subsecretaria de gestión de servicios e institutos"/>
    <x v="0"/>
    <x v="1"/>
  </r>
  <r>
    <x v="2"/>
    <d v="2021-05-26T00:00:00"/>
    <x v="1466"/>
    <x v="3"/>
    <s v="Legítimo Abono"/>
    <s v="ARS"/>
    <n v="20290"/>
    <n v="20290"/>
    <s v="Legitimo Abono"/>
    <x v="131"/>
    <x v="120"/>
    <s v="VIATICOS - Trámites de viáticos"/>
    <x v="48"/>
    <d v="2021-06-03T00:00:00"/>
    <n v="1"/>
    <n v="9"/>
    <s v="Sin OC"/>
    <s v="Sin OC"/>
    <x v="0"/>
    <s v="OK"/>
    <s v="YMORICHETTIVIATICOS - Trámites de viáticosSSGSEI#MS - Subsecretaria de gestión de servicios e institutos"/>
    <x v="0"/>
    <x v="1"/>
  </r>
  <r>
    <x v="2"/>
    <d v="2021-05-26T00:00:00"/>
    <x v="1467"/>
    <x v="3"/>
    <s v="Legítimo Abono"/>
    <s v="ARS"/>
    <n v="20290"/>
    <n v="20290"/>
    <s v="Legitimo Abono"/>
    <x v="131"/>
    <x v="120"/>
    <s v="VIATICOS - Trámites de viáticos"/>
    <x v="48"/>
    <d v="2021-06-03T00:00:00"/>
    <n v="1"/>
    <n v="9"/>
    <s v="Sin OC"/>
    <s v="Sin OC"/>
    <x v="0"/>
    <s v="OK"/>
    <s v="YMORICHETTIVIATICOS - Trámites de viáticosSSGSEI#MS - Subsecretaria de gestión de servicios e institutos"/>
    <x v="0"/>
    <x v="1"/>
  </r>
  <r>
    <x v="2"/>
    <d v="2021-05-26T00:00:00"/>
    <x v="1468"/>
    <x v="3"/>
    <s v="Legítimo Abono"/>
    <s v="ARS"/>
    <n v="20290"/>
    <n v="20290"/>
    <s v="Legitimo Abono"/>
    <x v="131"/>
    <x v="120"/>
    <s v="VIATICOS - Trámites de viáticos"/>
    <x v="48"/>
    <d v="2021-06-03T00:00:00"/>
    <n v="1"/>
    <n v="9"/>
    <s v="Sin OC"/>
    <s v="Sin OC"/>
    <x v="0"/>
    <s v="OK"/>
    <s v="YMORICHETTIVIATICOS - Trámites de viáticosSSGSEI#MS - Subsecretaria de gestión de servicios e institutos"/>
    <x v="0"/>
    <x v="1"/>
  </r>
  <r>
    <x v="2"/>
    <d v="2021-05-26T00:00:00"/>
    <x v="1469"/>
    <x v="3"/>
    <s v="Legítimo Abono"/>
    <s v="ARS"/>
    <n v="20290"/>
    <n v="20290"/>
    <s v="Legitimo Abono"/>
    <x v="131"/>
    <x v="120"/>
    <s v="DESPACHO - Despacho"/>
    <x v="48"/>
    <d v="2021-06-03T00:00:00"/>
    <n v="1"/>
    <n v="9"/>
    <s v="Sin OC"/>
    <s v="Sin OC"/>
    <x v="0"/>
    <s v="OK"/>
    <s v="YMORICHETTIDESPACHO - DespachoSSGSEI#MS - Subsecretaria de gestión de servicios e institutos"/>
    <x v="0"/>
    <x v="1"/>
  </r>
  <r>
    <x v="2"/>
    <d v="2021-05-26T00:00:00"/>
    <x v="1470"/>
    <x v="3"/>
    <s v="Legítimo Abono"/>
    <s v="ARS"/>
    <n v="12090"/>
    <n v="12090"/>
    <s v="Legitimo Abono"/>
    <x v="131"/>
    <x v="120"/>
    <s v="DESPACHO - Despacho"/>
    <x v="48"/>
    <d v="2021-06-03T00:00:00"/>
    <n v="1"/>
    <n v="9"/>
    <s v="Sin OC"/>
    <s v="Sin OC"/>
    <x v="0"/>
    <s v="OK"/>
    <s v="YMORICHETTIDESPACHO - DespachoSSGSEI#MS - Subsecretaria de gestión de servicios e institutos"/>
    <x v="0"/>
    <x v="1"/>
  </r>
  <r>
    <x v="2"/>
    <d v="2021-05-26T00:00:00"/>
    <x v="1471"/>
    <x v="3"/>
    <s v="Legítimo Abono"/>
    <s v="ARS"/>
    <n v="12090"/>
    <n v="12090"/>
    <s v="Legitimo Abono"/>
    <x v="131"/>
    <x v="120"/>
    <s v="DESPACHO - Despacho"/>
    <x v="48"/>
    <d v="2021-06-03T00:00:00"/>
    <n v="1"/>
    <n v="9"/>
    <s v="Sin OC"/>
    <s v="Sin OC"/>
    <x v="0"/>
    <s v="OK"/>
    <s v="YMORICHETTIDESPACHO - DespachoSSGSEI#MS - Subsecretaria de gestión de servicios e institutos"/>
    <x v="0"/>
    <x v="1"/>
  </r>
  <r>
    <x v="2"/>
    <d v="2021-05-26T00:00:00"/>
    <x v="1472"/>
    <x v="3"/>
    <s v="Legítimo Abono"/>
    <s v="ARS"/>
    <n v="12090"/>
    <n v="12090"/>
    <s v="Legitimo Abono"/>
    <x v="131"/>
    <x v="120"/>
    <s v="DESPACHO - Despacho"/>
    <x v="48"/>
    <d v="2021-06-03T00:00:00"/>
    <n v="1"/>
    <n v="9"/>
    <s v="Sin OC"/>
    <s v="Sin OC"/>
    <x v="0"/>
    <s v="OK"/>
    <s v="YMORICHETTIDESPACHO - DespachoSSGSEI#MS - Subsecretaria de gestión de servicios e institutos"/>
    <x v="0"/>
    <x v="1"/>
  </r>
  <r>
    <x v="2"/>
    <d v="2021-05-26T00:00:00"/>
    <x v="1473"/>
    <x v="3"/>
    <s v="Legítimo Abono"/>
    <s v="ARS"/>
    <n v="12090"/>
    <n v="12090"/>
    <s v="Legitimo Abono"/>
    <x v="131"/>
    <x v="120"/>
    <s v="DESPACHO - Despacho"/>
    <x v="48"/>
    <d v="2021-06-03T00:00:00"/>
    <n v="1"/>
    <n v="9"/>
    <s v="Sin OC"/>
    <s v="Sin OC"/>
    <x v="0"/>
    <s v="OK"/>
    <s v="YMORICHETTIDESPACHO - DespachoSSGSEI#MS - Subsecretaria de gestión de servicios e institutos"/>
    <x v="0"/>
    <x v="1"/>
  </r>
  <r>
    <x v="2"/>
    <d v="2021-05-26T00:00:00"/>
    <x v="1474"/>
    <x v="3"/>
    <s v="Legítimo Abono"/>
    <s v="ARS"/>
    <n v="12090"/>
    <n v="12090"/>
    <s v="Legitimo Abono"/>
    <x v="131"/>
    <x v="120"/>
    <s v="DESPACHO - Despacho"/>
    <x v="48"/>
    <d v="2021-06-03T00:00:00"/>
    <n v="1"/>
    <n v="9"/>
    <s v="Sin OC"/>
    <s v="Sin OC"/>
    <x v="0"/>
    <s v="OK"/>
    <s v="YMORICHETTIDESPACHO - DespachoSSGSEI#MS - Subsecretaria de gestión de servicios e institutos"/>
    <x v="0"/>
    <x v="1"/>
  </r>
  <r>
    <x v="2"/>
    <d v="2021-05-26T00:00:00"/>
    <x v="1475"/>
    <x v="3"/>
    <s v="Legítimo Abono"/>
    <s v="ARS"/>
    <n v="17877554.510000002"/>
    <n v="17877554.510000002"/>
    <s v="Legitimo Abono"/>
    <x v="132"/>
    <x v="17"/>
    <s v="DESPACHO_DGA - Despacho - dirección general de administración"/>
    <x v="6"/>
    <d v="2021-06-01T00:00:00"/>
    <n v="3"/>
    <n v="9"/>
    <s v="Sin OC"/>
    <s v="Sin OC"/>
    <x v="4"/>
    <s v="OK"/>
    <s v="RUYVALDOVINOSDESPACHO_DGA - Despacho - dirección general de administraciónDGA#MS - Dirección general de administración"/>
    <x v="0"/>
    <x v="1"/>
  </r>
  <r>
    <x v="2"/>
    <d v="2021-05-27T00:00:00"/>
    <x v="1476"/>
    <x v="3"/>
    <s v="Legítimo Abono"/>
    <s v="ARS"/>
    <n v="15004"/>
    <n v="15004"/>
    <s v="Legitimo Abono"/>
    <x v="129"/>
    <x v="121"/>
    <s v="DESPACHO - Despacho"/>
    <x v="30"/>
    <d v="2021-06-01T00:00:00"/>
    <n v="3"/>
    <n v="8"/>
    <s v="Sin OC"/>
    <s v="Sin OC"/>
    <x v="0"/>
    <s v="OK"/>
    <s v="DNHFYSF#MS-DESPACHODESPACHO - DespachoDNHFYSF#MS - Dirección nacional de habilitación, fiscalización y sanidad de fronteras"/>
    <x v="0"/>
    <x v="1"/>
  </r>
  <r>
    <x v="2"/>
    <d v="2021-05-27T00:00:00"/>
    <x v="1477"/>
    <x v="3"/>
    <s v="Legítimo Abono"/>
    <s v="ARS"/>
    <n v="20328"/>
    <n v="20328"/>
    <s v="Legitimo Abono"/>
    <x v="129"/>
    <x v="121"/>
    <s v="DESPACHO - Despacho"/>
    <x v="30"/>
    <d v="2021-06-01T00:00:00"/>
    <n v="3"/>
    <n v="8"/>
    <s v="Sin OC"/>
    <s v="Sin OC"/>
    <x v="0"/>
    <s v="OK"/>
    <s v="DNHFYSF#MS-DESPACHODESPACHO - DespachoDNHFYSF#MS - Dirección nacional de habilitación, fiscalización y sanidad de fronteras"/>
    <x v="0"/>
    <x v="1"/>
  </r>
  <r>
    <x v="2"/>
    <d v="2021-05-27T00:00:00"/>
    <x v="1478"/>
    <x v="3"/>
    <s v="Legítimo Abono"/>
    <s v="ARS"/>
    <n v="20328"/>
    <n v="20328"/>
    <s v="Legitimo Abono"/>
    <x v="129"/>
    <x v="121"/>
    <s v="DESPACHO - Despacho"/>
    <x v="30"/>
    <d v="2021-06-01T00:00:00"/>
    <n v="3"/>
    <n v="8"/>
    <s v="Sin OC"/>
    <s v="Sin OC"/>
    <x v="0"/>
    <s v="OK"/>
    <s v="DNHFYSF#MS-DESPACHODESPACHO - DespachoDNHFYSF#MS - Dirección nacional de habilitación, fiscalización y sanidad de fronteras"/>
    <x v="0"/>
    <x v="1"/>
  </r>
  <r>
    <x v="0"/>
    <d v="2021-05-27T00:00:00"/>
    <x v="1479"/>
    <x v="1"/>
    <s v="80-0016-LPU18"/>
    <s v="ARS"/>
    <n v="990176"/>
    <n v="990176"/>
    <s v="DOCFI202065684613"/>
    <x v="133"/>
    <x v="45"/>
    <s v="FACTURAS - Facturas"/>
    <x v="20"/>
    <d v="2021-05-28T00:00:00"/>
    <n v="7"/>
    <n v="8"/>
    <s v="22.0.0.41.0"/>
    <s v="Sin dato"/>
    <x v="9"/>
    <s v="OK"/>
    <s v="GENDILEFACTURAS - FacturasDCYC#MS - Dirección de compras y contrataciones"/>
    <x v="0"/>
    <x v="1"/>
  </r>
  <r>
    <x v="2"/>
    <d v="2021-05-27T00:00:00"/>
    <x v="1480"/>
    <x v="3"/>
    <s v="Legítimo Abono"/>
    <s v="ARS"/>
    <n v="6050"/>
    <n v="6050"/>
    <s v="Legitimo Abono"/>
    <x v="129"/>
    <x v="117"/>
    <s v="ASESORES - Asesores"/>
    <x v="47"/>
    <d v="2021-06-01T00:00:00"/>
    <n v="3"/>
    <n v="8"/>
    <s v="Sin OC"/>
    <s v="Sin OC"/>
    <x v="0"/>
    <s v="OK"/>
    <s v="CMEGUIRAASESORES - AsesoresSSCRYF#MS - Subsecretaría de calidad, regulación y fiscalización"/>
    <x v="0"/>
    <x v="1"/>
  </r>
  <r>
    <x v="2"/>
    <d v="2021-05-27T00:00:00"/>
    <x v="1481"/>
    <x v="3"/>
    <s v="Legítimo Abono"/>
    <s v="ARS"/>
    <n v="8228"/>
    <n v="8228"/>
    <s v="Legitimo Abono"/>
    <x v="129"/>
    <x v="117"/>
    <s v="ASESORES - Asesores"/>
    <x v="47"/>
    <d v="2021-06-01T00:00:00"/>
    <n v="3"/>
    <n v="8"/>
    <s v="Sin OC"/>
    <s v="Sin OC"/>
    <x v="0"/>
    <s v="OK"/>
    <s v="CMEGUIRAASESORES - AsesoresSSCRYF#MS - Subsecretaría de calidad, regulación y fiscalización"/>
    <x v="0"/>
    <x v="1"/>
  </r>
  <r>
    <x v="2"/>
    <d v="2021-05-27T00:00:00"/>
    <x v="1482"/>
    <x v="3"/>
    <s v="Legítimo Abono"/>
    <s v="ARS"/>
    <n v="8228"/>
    <n v="8228"/>
    <s v="Legitimo Abono"/>
    <x v="129"/>
    <x v="117"/>
    <s v="ASESORES - Asesores"/>
    <x v="47"/>
    <d v="2021-06-01T00:00:00"/>
    <n v="3"/>
    <n v="8"/>
    <s v="Sin OC"/>
    <s v="Sin OC"/>
    <x v="0"/>
    <s v="OK"/>
    <s v="CMEGUIRAASESORES - AsesoresSSCRYF#MS - Subsecretaría de calidad, regulación y fiscalización"/>
    <x v="0"/>
    <x v="1"/>
  </r>
  <r>
    <x v="0"/>
    <d v="2021-05-27T00:00:00"/>
    <x v="1483"/>
    <x v="1"/>
    <s v="80-0011-LPU20"/>
    <s v="ARS"/>
    <n v="3109549.3"/>
    <n v="3109549.3"/>
    <s v="80-1071-OC21"/>
    <x v="112"/>
    <x v="53"/>
    <s v="REMEDIAR-ADMIN - Programa remediar - administración"/>
    <x v="14"/>
    <d v="2021-06-03T00:00:00"/>
    <n v="1"/>
    <n v="8"/>
    <s v="29.0.0.45.0"/>
    <n v="97769361.450000003"/>
    <x v="0"/>
    <s v="OK"/>
    <s v="LMOCAMPOREMEDIAR-ADMIN - Programa remediar - administraciónDNMYTS#MS - Dirección nacional de medicamentos y tecnología sanitaria"/>
    <x v="0"/>
    <x v="1"/>
  </r>
  <r>
    <x v="1"/>
    <d v="2021-05-27T00:00:00"/>
    <x v="1484"/>
    <x v="1"/>
    <s v="Programa de Apoyo al Fortalecimiento de la cobertura pública efectiva de salud y un sistema integrado de provisión de salud de calidad. Proyectos BIRF - ARG/19/014 - PNUD"/>
    <s v="ARS"/>
    <n v="3058.13"/>
    <n v="3058.13"/>
    <s v="Programa de Apoyo al Fortalecimiento de la cobertura pública efectiva de salud y un sistema integrado de provisión de salud de calidad. Proyectos BIRF - ARG/19/014 - PNUD"/>
    <x v="30"/>
    <x v="62"/>
    <s v="CUENTASAPAGAR - Cuentas a pagar"/>
    <x v="1"/>
    <d v="2021-06-02T00:00:00"/>
    <n v="2"/>
    <n v="8"/>
    <s v="Sin OC"/>
    <s v="Sin OC"/>
    <x v="1"/>
    <s v="OK"/>
    <s v="JORAVILACUENTASAPAGAR - Cuentas a pagarDAFYP#MS - Dirección de administración financiera y presupuestaria"/>
    <x v="0"/>
    <x v="1"/>
  </r>
  <r>
    <x v="0"/>
    <d v="2021-05-27T00:00:00"/>
    <x v="1485"/>
    <x v="2"/>
    <s v="80-0004-LPU20"/>
    <s v="ARS"/>
    <n v="4.2699999999999996"/>
    <n v="4.2699999999999996"/>
    <s v="80-1011-OC21"/>
    <x v="11"/>
    <x v="8"/>
    <s v="TESORERIA - Tesorería"/>
    <x v="3"/>
    <d v="2021-06-01T00:00:00"/>
    <n v="3"/>
    <n v="8"/>
    <s v="16.0.0.47.0"/>
    <n v="595498522.20000005"/>
    <x v="3"/>
    <s v="OK"/>
    <s v="DCYT#MS-TESORERIATESORERIA - TesoreríaDCYT#MS - Dirección de contabilidad y tesorería"/>
    <x v="1"/>
    <x v="1"/>
  </r>
  <r>
    <x v="0"/>
    <d v="2021-05-27T00:00:00"/>
    <x v="1486"/>
    <x v="7"/>
    <s v="80-0004-LPU20"/>
    <s v="ARS"/>
    <n v="0.68"/>
    <n v="0.68"/>
    <s v="80-1011-OC21"/>
    <x v="11"/>
    <x v="8"/>
    <s v="TESORERIA - Tesorería"/>
    <x v="3"/>
    <d v="2021-06-01T00:00:00"/>
    <n v="3"/>
    <n v="8"/>
    <s v="16.0.0.47.0"/>
    <n v="595498522.20000005"/>
    <x v="3"/>
    <s v="OK"/>
    <s v="DCYT#MS-TESORERIATESORERIA - TesoreríaDCYT#MS - Dirección de contabilidad y tesorería"/>
    <x v="1"/>
    <x v="1"/>
  </r>
  <r>
    <x v="0"/>
    <d v="2021-05-27T00:00:00"/>
    <x v="1487"/>
    <x v="7"/>
    <s v="80-0004-LPU20"/>
    <s v="ARS"/>
    <n v="0.45"/>
    <n v="0.45"/>
    <s v="80-1011-OC21"/>
    <x v="11"/>
    <x v="8"/>
    <s v="TESORERIA - Tesorería"/>
    <x v="3"/>
    <d v="2021-06-01T00:00:00"/>
    <n v="3"/>
    <n v="8"/>
    <s v="16.0.0.47.0"/>
    <n v="595498522.20000005"/>
    <x v="3"/>
    <s v="OK"/>
    <s v="DCYT#MS-TESORERIATESORERIA - TesoreríaDCYT#MS - Dirección de contabilidad y tesorería"/>
    <x v="1"/>
    <x v="1"/>
  </r>
  <r>
    <x v="0"/>
    <d v="2021-05-27T00:00:00"/>
    <x v="1488"/>
    <x v="7"/>
    <s v="80-0004-LPU20"/>
    <s v="ARS"/>
    <n v="0.38"/>
    <n v="0.38"/>
    <s v="80-1011-OC21"/>
    <x v="11"/>
    <x v="8"/>
    <s v="TESORERIA - Tesorería"/>
    <x v="3"/>
    <d v="2021-06-02T00:00:00"/>
    <n v="2"/>
    <n v="8"/>
    <s v="16.0.0.47.0"/>
    <n v="595498522.20000005"/>
    <x v="3"/>
    <s v="OK"/>
    <s v="DCYT#MS-TESORERIATESORERIA - TesoreríaDCYT#MS - Dirección de contabilidad y tesorería"/>
    <x v="1"/>
    <x v="1"/>
  </r>
  <r>
    <x v="0"/>
    <d v="2021-05-27T00:00:00"/>
    <x v="1489"/>
    <x v="2"/>
    <s v="80-0004-LPU20"/>
    <s v="ARS"/>
    <n v="2.0099999999999998"/>
    <n v="2.0099999999999998"/>
    <s v="80-1011-OC21"/>
    <x v="11"/>
    <x v="8"/>
    <s v="TESORERIA - Tesorería"/>
    <x v="3"/>
    <d v="2021-06-02T00:00:00"/>
    <n v="2"/>
    <n v="8"/>
    <s v="16.0.0.47.0"/>
    <n v="595498522.20000005"/>
    <x v="3"/>
    <s v="OK"/>
    <s v="DCYT#MS-TESORERIATESORERIA - TesoreríaDCYT#MS - Dirección de contabilidad y tesorería"/>
    <x v="1"/>
    <x v="1"/>
  </r>
  <r>
    <x v="0"/>
    <d v="2021-05-27T00:00:00"/>
    <x v="1490"/>
    <x v="7"/>
    <s v="80-0004-LPU20"/>
    <s v="ARS"/>
    <n v="0.17"/>
    <n v="0.17"/>
    <s v="80-1011-OC21"/>
    <x v="11"/>
    <x v="8"/>
    <s v="TESORERIA - Tesorería"/>
    <x v="3"/>
    <d v="2021-06-02T00:00:00"/>
    <n v="2"/>
    <n v="8"/>
    <s v="16.0.0.47.0"/>
    <n v="595498522.20000005"/>
    <x v="3"/>
    <s v="OK"/>
    <s v="DCYT#MS-TESORERIATESORERIA - TesoreríaDCYT#MS - Dirección de contabilidad y tesorería"/>
    <x v="1"/>
    <x v="1"/>
  </r>
  <r>
    <x v="0"/>
    <d v="2021-05-27T00:00:00"/>
    <x v="1491"/>
    <x v="7"/>
    <s v="80-0004-LPU20"/>
    <s v="ARS"/>
    <n v="3.73"/>
    <n v="3.73"/>
    <s v="80-1011-OC21"/>
    <x v="11"/>
    <x v="8"/>
    <s v="TESORERIA - Tesorería"/>
    <x v="3"/>
    <d v="2021-06-02T00:00:00"/>
    <n v="2"/>
    <n v="8"/>
    <s v="16.0.0.47.0"/>
    <n v="595498522.20000005"/>
    <x v="3"/>
    <s v="OK"/>
    <s v="DCYT#MS-TESORERIATESORERIA - TesoreríaDCYT#MS - Dirección de contabilidad y tesorería"/>
    <x v="1"/>
    <x v="1"/>
  </r>
  <r>
    <x v="0"/>
    <d v="2021-05-27T00:00:00"/>
    <x v="1492"/>
    <x v="2"/>
    <s v="80-0004-LPU20"/>
    <s v="ARS"/>
    <n v="4.07"/>
    <n v="4.07"/>
    <s v="80-1011-OC21"/>
    <x v="11"/>
    <x v="8"/>
    <s v="TESORERIA - Tesorería"/>
    <x v="3"/>
    <d v="2021-06-02T00:00:00"/>
    <n v="2"/>
    <n v="8"/>
    <s v="16.0.0.47.0"/>
    <n v="595498522.20000005"/>
    <x v="3"/>
    <s v="OK"/>
    <s v="DCYT#MS-TESORERIATESORERIA - TesoreríaDCYT#MS - Dirección de contabilidad y tesorería"/>
    <x v="1"/>
    <x v="1"/>
  </r>
  <r>
    <x v="0"/>
    <d v="2021-05-27T00:00:00"/>
    <x v="1493"/>
    <x v="2"/>
    <s v="80-0004-LPU20"/>
    <s v="ARS"/>
    <n v="4.3099999999999996"/>
    <n v="4.3099999999999996"/>
    <s v="80-1011-OC21"/>
    <x v="11"/>
    <x v="8"/>
    <s v="TESORERIA - Tesorería"/>
    <x v="3"/>
    <d v="2021-06-01T00:00:00"/>
    <n v="3"/>
    <n v="8"/>
    <s v="16.0.0.47.0"/>
    <n v="595498522.20000005"/>
    <x v="3"/>
    <s v="OK"/>
    <s v="DCYT#MS-TESORERIATESORERIA - TesoreríaDCYT#MS - Dirección de contabilidad y tesorería"/>
    <x v="1"/>
    <x v="1"/>
  </r>
  <r>
    <x v="2"/>
    <d v="2021-05-27T00:00:00"/>
    <x v="1494"/>
    <x v="6"/>
    <s v="Legítimo Abono"/>
    <s v="USD"/>
    <n v="304650"/>
    <n v="30465000"/>
    <s v="Legitimo Abono"/>
    <x v="110"/>
    <x v="119"/>
    <s v="CL - Coordinación de logística"/>
    <x v="32"/>
    <d v="2021-05-28T00:00:00"/>
    <n v="7"/>
    <n v="8"/>
    <s v="Sin OC"/>
    <s v="Sin OC"/>
    <x v="0"/>
    <s v="OK"/>
    <s v="JPSAULLECL - Coordinación de logísticaSAS#MS - Secretaría de acceso a la salud"/>
    <x v="0"/>
    <x v="1"/>
  </r>
  <r>
    <x v="0"/>
    <d v="2021-05-28T00:00:00"/>
    <x v="1495"/>
    <x v="1"/>
    <s v="80-0057-CDI20"/>
    <s v="ARS"/>
    <n v="5392548"/>
    <n v="5392548"/>
    <s v="80-1032-OC21"/>
    <x v="8"/>
    <x v="8"/>
    <s v="TESORERIA - Tesorería"/>
    <x v="3"/>
    <d v="2021-06-01T00:00:00"/>
    <n v="3"/>
    <n v="7"/>
    <s v="22.0.0.41.0"/>
    <n v="5392548"/>
    <x v="3"/>
    <s v="Ver"/>
    <s v="DCYT#MS-TESORERIATESORERIA - TesoreríaDCYT#MS - Dirección de contabilidad y tesorería"/>
    <x v="1"/>
    <x v="1"/>
  </r>
  <r>
    <x v="0"/>
    <d v="2021-05-28T00:00:00"/>
    <x v="1496"/>
    <x v="7"/>
    <s v="80-0004-LPU20"/>
    <s v="ARS"/>
    <n v="0.74"/>
    <n v="0.74"/>
    <s v="80-1011-OC21"/>
    <x v="11"/>
    <x v="8"/>
    <s v="TESORERIA - Tesorería"/>
    <x v="3"/>
    <d v="2021-06-02T00:00:00"/>
    <n v="2"/>
    <n v="7"/>
    <s v="16.0.0.47.0"/>
    <n v="595498522.20000005"/>
    <x v="3"/>
    <s v="OK"/>
    <s v="DCYT#MS-TESORERIATESORERIA - TesoreríaDCYT#MS - Dirección de contabilidad y tesorería"/>
    <x v="1"/>
    <x v="1"/>
  </r>
  <r>
    <x v="0"/>
    <d v="2021-05-28T00:00:00"/>
    <x v="1497"/>
    <x v="2"/>
    <s v="80-0004-LPU20"/>
    <s v="ARS"/>
    <n v="0.43"/>
    <n v="0.43"/>
    <s v="80-1011-OC21"/>
    <x v="11"/>
    <x v="8"/>
    <s v="TESORERIA - Tesorería"/>
    <x v="3"/>
    <d v="2021-06-02T00:00:00"/>
    <n v="2"/>
    <n v="7"/>
    <s v="16.0.0.47.0"/>
    <n v="595498522.20000005"/>
    <x v="3"/>
    <s v="OK"/>
    <s v="DCYT#MS-TESORERIATESORERIA - TesoreríaDCYT#MS - Dirección de contabilidad y tesorería"/>
    <x v="1"/>
    <x v="1"/>
  </r>
  <r>
    <x v="0"/>
    <d v="2021-05-28T00:00:00"/>
    <x v="1498"/>
    <x v="7"/>
    <s v="80-0004-LPU20"/>
    <s v="ARS"/>
    <n v="7.98"/>
    <n v="7.98"/>
    <s v="80-1011-OC21"/>
    <x v="11"/>
    <x v="8"/>
    <s v="TESORERIA - Tesorería"/>
    <x v="3"/>
    <d v="2021-06-02T00:00:00"/>
    <n v="2"/>
    <n v="7"/>
    <s v="16.0.0.47.0"/>
    <n v="595498522.20000005"/>
    <x v="3"/>
    <s v="OK"/>
    <s v="DCYT#MS-TESORERIATESORERIA - TesoreríaDCYT#MS - Dirección de contabilidad y tesorería"/>
    <x v="1"/>
    <x v="1"/>
  </r>
  <r>
    <x v="0"/>
    <d v="2021-05-28T00:00:00"/>
    <x v="1499"/>
    <x v="1"/>
    <s v="80-0003-LPR19"/>
    <s v="ARS"/>
    <n v="74980"/>
    <n v="74980"/>
    <s v="80-1165-OC19"/>
    <x v="58"/>
    <x v="45"/>
    <s v="FACTURAS - Facturas"/>
    <x v="20"/>
    <d v="2021-06-01T00:00:00"/>
    <n v="3"/>
    <n v="7"/>
    <s v="42.0.0.10.0"/>
    <n v="3260000"/>
    <x v="9"/>
    <s v="OK"/>
    <s v="GENDILEFACTURAS - FacturasDCYC#MS - Dirección de compras y contrataciones"/>
    <x v="0"/>
    <x v="1"/>
  </r>
  <r>
    <x v="0"/>
    <d v="2021-05-28T00:00:00"/>
    <x v="1500"/>
    <x v="2"/>
    <s v="80-0004-LPU20"/>
    <s v="ARS"/>
    <n v="0.43"/>
    <n v="0.43"/>
    <s v="80-1011-OC21"/>
    <x v="11"/>
    <x v="8"/>
    <s v="TESORERIA - Tesorería"/>
    <x v="3"/>
    <d v="2021-06-02T00:00:00"/>
    <n v="2"/>
    <n v="7"/>
    <s v="16.0.0.47.0"/>
    <n v="595498522.20000005"/>
    <x v="3"/>
    <s v="OK"/>
    <s v="DCYT#MS-TESORERIATESORERIA - TesoreríaDCYT#MS - Dirección de contabilidad y tesorería"/>
    <x v="1"/>
    <x v="1"/>
  </r>
  <r>
    <x v="0"/>
    <d v="2021-05-28T00:00:00"/>
    <x v="1501"/>
    <x v="2"/>
    <s v="80-0004-LPU20"/>
    <s v="ARS"/>
    <n v="4.2699999999999996"/>
    <n v="4.2699999999999996"/>
    <s v="80-1011-OC21"/>
    <x v="11"/>
    <x v="8"/>
    <s v="TESORERIA - Tesorería"/>
    <x v="3"/>
    <d v="2021-06-02T00:00:00"/>
    <n v="2"/>
    <n v="7"/>
    <s v="16.0.0.47.0"/>
    <n v="595498522.20000005"/>
    <x v="3"/>
    <s v="OK"/>
    <s v="DCYT#MS-TESORERIATESORERIA - TesoreríaDCYT#MS - Dirección de contabilidad y tesorería"/>
    <x v="1"/>
    <x v="1"/>
  </r>
  <r>
    <x v="0"/>
    <d v="2021-05-28T00:00:00"/>
    <x v="1502"/>
    <x v="2"/>
    <s v="80-0004-LPU20"/>
    <s v="ARS"/>
    <n v="2.0099999999999998"/>
    <n v="2.0099999999999998"/>
    <s v="80-1011-OC21"/>
    <x v="11"/>
    <x v="8"/>
    <s v="TESORERIA - Tesorería"/>
    <x v="3"/>
    <d v="2021-06-02T00:00:00"/>
    <n v="2"/>
    <n v="7"/>
    <s v="16.0.0.47.0"/>
    <n v="595498522.20000005"/>
    <x v="3"/>
    <s v="OK"/>
    <s v="DCYT#MS-TESORERIATESORERIA - TesoreríaDCYT#MS - Dirección de contabilidad y tesorería"/>
    <x v="1"/>
    <x v="1"/>
  </r>
  <r>
    <x v="0"/>
    <d v="2021-05-28T00:00:00"/>
    <x v="1503"/>
    <x v="1"/>
    <s v="80-0011-LPU20"/>
    <s v="ARS"/>
    <n v="2036690.2"/>
    <n v="2036690.2"/>
    <s v="80-1068-OC21"/>
    <x v="29"/>
    <x v="29"/>
    <s v="REMEDIAR-ADMIN - Programa remediar - administración"/>
    <x v="14"/>
    <d v="2021-05-31T00:00:00"/>
    <n v="4"/>
    <n v="7"/>
    <s v="29.0.0.45.0"/>
    <n v="478908614.01999998"/>
    <x v="0"/>
    <s v="OK"/>
    <s v="DNMYTS#MS-REMEDIAR-ADMINREMEDIAR-ADMIN - Programa remediar - administraciónDNMYTS#MS - Dirección nacional de medicamentos y tecnología sanitaria"/>
    <x v="0"/>
    <x v="1"/>
  </r>
  <r>
    <x v="0"/>
    <d v="2021-05-28T00:00:00"/>
    <x v="1504"/>
    <x v="1"/>
    <s v="80-0011-LPU20"/>
    <s v="ARS"/>
    <n v="2739647.8"/>
    <n v="2739647.8"/>
    <s v="80-1068-OC21"/>
    <x v="29"/>
    <x v="29"/>
    <s v="REMEDIAR-ADMIN - Programa remediar - administración"/>
    <x v="14"/>
    <d v="2021-05-31T00:00:00"/>
    <n v="4"/>
    <n v="7"/>
    <s v="29.0.0.45.0"/>
    <n v="478908614.01999998"/>
    <x v="0"/>
    <s v="OK"/>
    <s v="DNMYTS#MS-REMEDIAR-ADMINREMEDIAR-ADMIN - Programa remediar - administraciónDNMYTS#MS - Dirección nacional de medicamentos y tecnología sanitaria"/>
    <x v="0"/>
    <x v="1"/>
  </r>
  <r>
    <x v="2"/>
    <d v="2021-05-28T00:00:00"/>
    <x v="1505"/>
    <x v="3"/>
    <s v="Legítimo Abono"/>
    <s v="USD"/>
    <n v="303820"/>
    <n v="30382000"/>
    <s v="Legitimo Abono"/>
    <x v="73"/>
    <x v="122"/>
    <s v="GESTION_ADMINISTRATIVA - Gestión administrativa"/>
    <x v="9"/>
    <d v="2021-06-02T00:00:00"/>
    <n v="2"/>
    <n v="7"/>
    <s v="Sin OC"/>
    <s v="Sin OC"/>
    <x v="5"/>
    <s v="OK"/>
    <s v="AMJEREZGESTION_ADMINISTRATIVA - Gestión administrativaDD#MS - Dirección de despacho"/>
    <x v="0"/>
    <x v="1"/>
  </r>
  <r>
    <x v="0"/>
    <d v="2021-05-28T00:00:00"/>
    <x v="1506"/>
    <x v="1"/>
    <s v="80-0011-LPU20"/>
    <s v="ARS"/>
    <n v="3985401"/>
    <n v="3985401"/>
    <s v="80-1068-OC21"/>
    <x v="29"/>
    <x v="29"/>
    <s v="REMEDIAR-ADMIN - Programa remediar - administración"/>
    <x v="14"/>
    <d v="2021-05-31T00:00:00"/>
    <n v="4"/>
    <n v="7"/>
    <s v="29.0.0.45.0"/>
    <n v="478908614.01999998"/>
    <x v="0"/>
    <s v="OK"/>
    <s v="DNMYTS#MS-REMEDIAR-ADMINREMEDIAR-ADMIN - Programa remediar - administraciónDNMYTS#MS - Dirección nacional de medicamentos y tecnología sanitaria"/>
    <x v="0"/>
    <x v="1"/>
  </r>
  <r>
    <x v="0"/>
    <d v="2021-05-28T00:00:00"/>
    <x v="1507"/>
    <x v="1"/>
    <s v="80-0025-LPU19"/>
    <s v="ARS"/>
    <n v="13572"/>
    <n v="13572"/>
    <s v="80-1080-OC20"/>
    <x v="1"/>
    <x v="38"/>
    <s v="ADMINISTRACION - Administración"/>
    <x v="21"/>
    <d v="2021-06-02T00:00:00"/>
    <n v="2"/>
    <n v="7"/>
    <s v="17.0.0.43.0"/>
    <n v="2262000"/>
    <x v="0"/>
    <s v="OK"/>
    <s v="LDABATEADMINISTRACION - AdministraciónDNACV#MS - Dirección nacional de abordaje por curso de vida"/>
    <x v="0"/>
    <x v="1"/>
  </r>
  <r>
    <x v="0"/>
    <d v="2021-05-28T00:00:00"/>
    <x v="1508"/>
    <x v="1"/>
    <n v="1"/>
    <s v="ARS"/>
    <n v="39979128.729999997"/>
    <n v="39979128.729999997"/>
    <n v="1"/>
    <x v="3"/>
    <x v="32"/>
    <s v="ADMINISTRACION - Administracion"/>
    <x v="17"/>
    <d v="2021-06-01T00:00:00"/>
    <n v="3"/>
    <n v="7"/>
    <s v="Sin dato"/>
    <s v="Sin dato"/>
    <x v="0"/>
    <s v="OK"/>
    <s v="MMORANDOADMINISTRACION - AdministracionDCEI#MS - Dirección de control de enfermedades inmunoprevenibles"/>
    <x v="0"/>
    <x v="1"/>
  </r>
  <r>
    <x v="0"/>
    <d v="2021-05-28T00:00:00"/>
    <x v="1509"/>
    <x v="1"/>
    <s v="80-0004-LPU20"/>
    <s v="ARS"/>
    <n v="102684"/>
    <n v="102684"/>
    <s v="80-1015-OC21"/>
    <x v="51"/>
    <x v="31"/>
    <s v="CRD - Comisión de recepción definitiva"/>
    <x v="16"/>
    <d v="2021-06-03T00:00:00"/>
    <n v="1"/>
    <n v="7"/>
    <s v="16.0.0.47.0"/>
    <n v="205368"/>
    <x v="7"/>
    <s v="OK"/>
    <s v="SGA#MS-CRDCRD - Comisión de recepción definitivaSGA#MS - Secretaría de gestión administrativa"/>
    <x v="0"/>
    <x v="1"/>
  </r>
  <r>
    <x v="0"/>
    <d v="2021-05-28T00:00:00"/>
    <x v="1510"/>
    <x v="1"/>
    <s v="80-0005-CDI20"/>
    <s v="ARS"/>
    <n v="9513543.5999999996"/>
    <n v="9513543.5999999996"/>
    <s v="80-1034-OC21"/>
    <x v="10"/>
    <x v="25"/>
    <s v="LIQUIDACION_GASTOS - Liquidación de gastos"/>
    <x v="3"/>
    <d v="2021-06-03T00:00:00"/>
    <n v="1"/>
    <n v="7"/>
    <s v="22.0.0.41.0"/>
    <s v="Sin dato"/>
    <x v="2"/>
    <s v="OK"/>
    <s v="AMHERRERALIQUIDACION_GASTOS - Liquidación de gastosDCYT#MS - Dirección de contabilidad y tesorería"/>
    <x v="0"/>
    <x v="1"/>
  </r>
  <r>
    <x v="1"/>
    <d v="2021-05-28T00:00:00"/>
    <x v="1511"/>
    <x v="1"/>
    <s v="Proyecto de Respuesta Inmediata de Salud Pública en el Marco de la Pandemia COVID-19 para Contener, Controlar y Mitigar su Efecto en la Prestación de Servicios de Salud en Argentina - 5032/OC-AR - BID"/>
    <s v="ARS"/>
    <n v="10032741.029999999"/>
    <n v="10032741.029999999"/>
    <s v="Proyecto de Respuesta Inmediata de Salud Pública en el Marco de la Pandemia COVID-19 para Contener, Controlar y Mitigar su Efecto en la Prestación de Servicios de Salud en Argentina - 5032/OC-AR - BID"/>
    <x v="22"/>
    <x v="29"/>
    <s v="REMEDIAR-ADMIN - Programa remediar - administración"/>
    <x v="14"/>
    <d v="2021-05-31T00:00:00"/>
    <n v="4"/>
    <n v="7"/>
    <s v="Sin OC"/>
    <s v="Sin OC"/>
    <x v="0"/>
    <s v="OK"/>
    <s v="DNMYTS#MS-REMEDIAR-ADMINREMEDIAR-ADMIN - Programa remediar - administraciónDNMYTS#MS - Dirección nacional de medicamentos y tecnología sanitaria"/>
    <x v="0"/>
    <x v="1"/>
  </r>
  <r>
    <x v="0"/>
    <d v="2021-05-28T00:00:00"/>
    <x v="1512"/>
    <x v="1"/>
    <s v="80-0020-CDI20"/>
    <s v="ARS"/>
    <n v="646346.76"/>
    <n v="646346.76"/>
    <s v="80-146-CON20"/>
    <x v="109"/>
    <x v="123"/>
    <s v="LIQUIDACION_GASTOS - Liquidación de gastos"/>
    <x v="3"/>
    <d v="2021-06-03T00:00:00"/>
    <n v="1"/>
    <n v="7"/>
    <s v="1.0.0.3.0"/>
    <s v="Sin dato"/>
    <x v="2"/>
    <s v="OK"/>
    <s v="DCYT#MS-LIQUIDACION_GASTOSLIQUIDACION_GASTOS - Liquidación de gastosDCYT#MS - Dirección de contabilidad y tesorería"/>
    <x v="0"/>
    <x v="1"/>
  </r>
  <r>
    <x v="1"/>
    <d v="2021-05-30T00:00:00"/>
    <x v="1513"/>
    <x v="1"/>
    <s v="Proyecto de Respuesta Inmediata de Salud Pública en el Marco de la Pandemia COVID-19 para Contener, Controlar y Mitigar su Efecto en la Prestación de Servicios de Salud en Argentina - 5032/OC-AR - BID"/>
    <s v="ARS"/>
    <n v="6778012.5"/>
    <n v="6778012.5"/>
    <s v="Proyecto de Respuesta Inmediata de Salud Pública en el Marco de la Pandemia COVID-19 para Contener, Controlar y Mitigar su Efecto en la Prestación de Servicios de Salud en Argentina - 5032/OC-AR - BID"/>
    <x v="134"/>
    <x v="124"/>
    <s v="ADQUISICIONES - Área administración y finanzas - adquisiciones"/>
    <x v="27"/>
    <d v="2021-06-01T00:00:00"/>
    <n v="3"/>
    <n v="5"/>
    <s v="Sin OC"/>
    <s v="Sin OC"/>
    <x v="0"/>
    <s v="OK"/>
    <s v="DNFSP#MS-ADQUISICIONESADQUISICIONES - Área administración y finanzas - adquisicionesDNFSP#MS - Dirección nacional de fortalecimiento de los sistemas provinciales"/>
    <x v="0"/>
    <x v="1"/>
  </r>
  <r>
    <x v="0"/>
    <d v="2021-05-31T00:00:00"/>
    <x v="1514"/>
    <x v="1"/>
    <s v="80-0004-LPU20"/>
    <s v="ARS"/>
    <n v="18341782.399999999"/>
    <n v="18341782.399999999"/>
    <s v="80-1010-OC21"/>
    <x v="96"/>
    <x v="13"/>
    <s v="PVD - Privada"/>
    <x v="3"/>
    <d v="2021-06-03T00:00:00"/>
    <n v="1"/>
    <n v="4"/>
    <s v="16.0.0.47.0"/>
    <n v="38625930"/>
    <x v="2"/>
    <s v="OK"/>
    <s v="DCYT#MS-PVDPVD - PrivadaDCYT#MS - Dirección de contabilidad y tesorería"/>
    <x v="0"/>
    <x v="1"/>
  </r>
  <r>
    <x v="0"/>
    <d v="2021-05-31T00:00:00"/>
    <x v="1515"/>
    <x v="1"/>
    <s v="80-0004-LPU20"/>
    <s v="ARS"/>
    <n v="959590.68"/>
    <n v="959590.68"/>
    <s v="80-1010-OC21"/>
    <x v="96"/>
    <x v="13"/>
    <s v="PVD - Privada"/>
    <x v="3"/>
    <d v="2021-06-03T00:00:00"/>
    <n v="1"/>
    <n v="4"/>
    <s v="16.0.0.47.0"/>
    <n v="38625930"/>
    <x v="2"/>
    <s v="OK"/>
    <s v="DCYT#MS-PVDPVD - PrivadaDCYT#MS - Dirección de contabilidad y tesorería"/>
    <x v="0"/>
    <x v="1"/>
  </r>
  <r>
    <x v="2"/>
    <d v="2021-05-31T00:00:00"/>
    <x v="1516"/>
    <x v="3"/>
    <s v="Legítimo Abono"/>
    <s v="ARS"/>
    <n v="17445078"/>
    <n v="17445078"/>
    <s v="Legitimo Abono"/>
    <x v="135"/>
    <x v="103"/>
    <s v="MOVIMIENTO_FONDOS - Movimiento de fondos"/>
    <x v="3"/>
    <d v="2021-06-03T00:00:00"/>
    <n v="1"/>
    <n v="4"/>
    <s v="Sin OC"/>
    <s v="Sin OC"/>
    <x v="2"/>
    <s v="OK"/>
    <s v="DCYT#MS-MOVIMIENTO_FONDOSMOVIMIENTO_FONDOS - Movimiento de fondosDCYT#MS - Dirección de contabilidad y tesorería"/>
    <x v="0"/>
    <x v="1"/>
  </r>
  <r>
    <x v="1"/>
    <d v="2021-05-31T00:00:00"/>
    <x v="1517"/>
    <x v="1"/>
    <s v="Programa de Apoyo al Fortalecimiento de la cobertura pública efectiva de salud y un sistema integrado de provisión de salud de calidad. Proyectos BIRF - ARG/19/014 - PNUD"/>
    <s v="ARS"/>
    <n v="427049.98"/>
    <n v="427049.98"/>
    <s v="Programa de Apoyo al Fortalecimiento de la cobertura pública efectiva de salud y un sistema integrado de provisión de salud de calidad. Proyectos BIRF - ARG/19/014 - PNUD"/>
    <x v="33"/>
    <x v="101"/>
    <s v="FINANZAS - Área administración y finanzas - finanzas"/>
    <x v="27"/>
    <d v="2021-06-01T00:00:00"/>
    <n v="3"/>
    <n v="4"/>
    <s v="Sin OC"/>
    <s v="Sin OC"/>
    <x v="0"/>
    <s v="OK"/>
    <s v="DNFSP#MS-FINANZASFINANZAS - Área administración y finanzas - finanzasDNFSP#MS - Dirección nacional de fortalecimiento de los sistemas provinciales"/>
    <x v="0"/>
    <x v="1"/>
  </r>
  <r>
    <x v="1"/>
    <d v="2021-05-31T00:00:00"/>
    <x v="1518"/>
    <x v="1"/>
    <s v="Programa de Apoyo al Fortalecimiento de la cobertura pública efectiva de salud y un sistema integrado de provisión de salud de calidad. Proyectos BIRF - ARG/19/014 - PNUD"/>
    <s v="ARS"/>
    <n v="168163.18"/>
    <n v="168163.18"/>
    <s v="Programa de Apoyo al Fortalecimiento de la cobertura pública efectiva de salud y un sistema integrado de provisión de salud de calidad. Proyectos BIRF - ARG/19/014 - PNUD"/>
    <x v="33"/>
    <x v="43"/>
    <s v="PVD - Privada"/>
    <x v="25"/>
    <d v="2021-06-01T00:00:00"/>
    <n v="3"/>
    <n v="4"/>
    <s v="Sin OC"/>
    <s v="Sin OC"/>
    <x v="0"/>
    <s v="OK"/>
    <s v="DNSI#MS-PVDPVD - PrivadaDNSI#MS - Dirección nacional de sistemas de información"/>
    <x v="0"/>
    <x v="1"/>
  </r>
  <r>
    <x v="1"/>
    <d v="2021-05-31T00:00:00"/>
    <x v="1519"/>
    <x v="1"/>
    <s v="Programa de Apoyo al Fortalecimiento de la cobertura pública efectiva de salud y un sistema integrado de provisión de salud de calidad. Proyectos BIRF - ARG/19/014 - PNUD"/>
    <s v="ARS"/>
    <n v="74091.27"/>
    <n v="74091.27"/>
    <s v="Programa de Apoyo al Fortalecimiento de la cobertura pública efectiva de salud y un sistema integrado de provisión de salud de calidad. Proyectos BIRF - ARG/19/014 - PNUD"/>
    <x v="98"/>
    <x v="95"/>
    <s v="TESORERIA - Tesorería"/>
    <x v="1"/>
    <d v="2021-06-03T00:00:00"/>
    <n v="1"/>
    <n v="4"/>
    <s v="Sin OC"/>
    <s v="Sin OC"/>
    <x v="1"/>
    <s v="OK"/>
    <s v="MKONSZTADTTESORERIA - TesoreríaDAFYP#MS - Dirección de administración financiera y presupuestaria"/>
    <x v="1"/>
    <x v="1"/>
  </r>
  <r>
    <x v="0"/>
    <d v="2021-05-31T00:00:00"/>
    <x v="1520"/>
    <x v="1"/>
    <s v="80-0002-LPU19"/>
    <s v="ARS"/>
    <n v="1799166.4"/>
    <n v="1799166.4"/>
    <s v="80-1070-OC20"/>
    <x v="36"/>
    <x v="125"/>
    <s v="ACYC - Administración contable y compras"/>
    <x v="24"/>
    <d v="2021-06-02T00:00:00"/>
    <n v="2"/>
    <n v="4"/>
    <s v="22.0.0.41.0"/>
    <n v="64807560"/>
    <x v="0"/>
    <s v="OK"/>
    <s v="DRVIHVYT#MS-ACYCACYC - Administración contable y comprasDRVIHVYT#MS - Dirección de respuesta al vih, its, hepatitis virales y tuberculosis"/>
    <x v="0"/>
    <x v="1"/>
  </r>
  <r>
    <x v="0"/>
    <d v="2021-05-31T00:00:00"/>
    <x v="1521"/>
    <x v="1"/>
    <s v="80-0011-LPU20"/>
    <s v="ARS"/>
    <n v="7635600"/>
    <n v="7635600"/>
    <s v="80-1074-OC21"/>
    <x v="122"/>
    <x v="29"/>
    <s v="REMEDIAR-ADMIN - Programa remediar - administración"/>
    <x v="14"/>
    <d v="2021-06-02T00:00:00"/>
    <n v="2"/>
    <n v="4"/>
    <s v="29.0.0.45.0"/>
    <n v="79606508.5"/>
    <x v="0"/>
    <s v="OK"/>
    <s v="DNMYTS#MS-REMEDIAR-ADMINREMEDIAR-ADMIN - Programa remediar - administraciónDNMYTS#MS - Dirección nacional de medicamentos y tecnología sanitaria"/>
    <x v="0"/>
    <x v="1"/>
  </r>
  <r>
    <x v="0"/>
    <d v="2021-05-31T00:00:00"/>
    <x v="1522"/>
    <x v="1"/>
    <s v="80-0011-LPU20"/>
    <s v="ARS"/>
    <n v="2410920"/>
    <n v="2410920"/>
    <s v="80-1074-OC21"/>
    <x v="122"/>
    <x v="29"/>
    <s v="REMEDIAR-ADMIN - Programa remediar - administración"/>
    <x v="14"/>
    <d v="2021-06-02T00:00:00"/>
    <n v="2"/>
    <n v="4"/>
    <s v="29.0.0.45.0"/>
    <n v="79606508.5"/>
    <x v="0"/>
    <s v="OK"/>
    <s v="DNMYTS#MS-REMEDIAR-ADMINREMEDIAR-ADMIN - Programa remediar - administraciónDNMYTS#MS - Dirección nacional de medicamentos y tecnología sanitaria"/>
    <x v="0"/>
    <x v="1"/>
  </r>
  <r>
    <x v="2"/>
    <d v="2021-05-31T00:00:00"/>
    <x v="1523"/>
    <x v="3"/>
    <s v="Legítimo Abono"/>
    <s v="USD"/>
    <n v="303820"/>
    <n v="30382000"/>
    <s v="Legitimo Abono"/>
    <x v="73"/>
    <x v="119"/>
    <s v="CL - Coordinación de logística"/>
    <x v="32"/>
    <d v="2021-06-01T00:00:00"/>
    <n v="3"/>
    <n v="4"/>
    <s v="Sin OC"/>
    <s v="Sin OC"/>
    <x v="0"/>
    <s v="OK"/>
    <s v="JPSAULLECL - Coordinación de logísticaSAS#MS - Secretaría de acceso a la salud"/>
    <x v="0"/>
    <x v="1"/>
  </r>
  <r>
    <x v="2"/>
    <d v="2021-06-01T00:00:00"/>
    <x v="1524"/>
    <x v="3"/>
    <s v="Legítimo Abono"/>
    <s v="ARS"/>
    <n v="52780"/>
    <n v="52780"/>
    <s v="Legitimo Abono"/>
    <x v="81"/>
    <x v="75"/>
    <s v="EE_GESTION_ADMINISTRATIVA - Administración dtiyc"/>
    <x v="38"/>
    <d v="2021-06-01T00:00:00"/>
    <n v="3"/>
    <n v="3"/>
    <s v="Sin OC"/>
    <s v="Sin OC"/>
    <x v="0"/>
    <s v="OK"/>
    <s v="DTIYC#MS-EE_GESTION_ADMINISTRATIVAEE_GESTION_ADMINISTRATIVA - Administración dtiycDTIYC#MS - Dirección de tecnologías de la información y de las comunicaciones"/>
    <x v="0"/>
    <x v="1"/>
  </r>
  <r>
    <x v="0"/>
    <d v="2021-06-01T00:00:00"/>
    <x v="1525"/>
    <x v="1"/>
    <s v="80-0065-CDI20"/>
    <s v="ARS"/>
    <n v="4635000"/>
    <n v="4635000"/>
    <s v="80-1093-OC21"/>
    <x v="136"/>
    <x v="94"/>
    <s v="CRD - Comisión de recepción definitiva"/>
    <x v="16"/>
    <d v="2021-06-01T00:00:00"/>
    <n v="3"/>
    <n v="3"/>
    <s v="17.0.0.42.0"/>
    <n v="235078600"/>
    <x v="7"/>
    <s v="OK"/>
    <s v="DKASJANCRD - Comisión de recepción definitivaSGA#MS - Secretaría de gestión administrativa"/>
    <x v="0"/>
    <x v="1"/>
  </r>
  <r>
    <x v="0"/>
    <d v="2021-06-01T00:00:00"/>
    <x v="1526"/>
    <x v="1"/>
    <s v="80-0065-CDI20"/>
    <s v="ARS"/>
    <n v="5556850"/>
    <n v="5556850"/>
    <s v="80-1093-OC21"/>
    <x v="136"/>
    <x v="94"/>
    <s v="CRD - Comisión de recepción definitiva"/>
    <x v="16"/>
    <d v="2021-06-01T00:00:00"/>
    <n v="3"/>
    <n v="3"/>
    <s v="17.0.0.42.0"/>
    <n v="235078600"/>
    <x v="7"/>
    <s v="OK"/>
    <s v="DKASJANCRD - Comisión de recepción definitivaSGA#MS - Secretaría de gestión administrativa"/>
    <x v="0"/>
    <x v="1"/>
  </r>
  <r>
    <x v="0"/>
    <d v="2021-06-01T00:00:00"/>
    <x v="1527"/>
    <x v="1"/>
    <s v="80-0024-LPU20"/>
    <s v="ARS"/>
    <n v="11034031.09"/>
    <n v="11034031.09"/>
    <s v="80-1059-OC21"/>
    <x v="137"/>
    <x v="71"/>
    <s v="CRD - Comisión de recepción definitiva"/>
    <x v="16"/>
    <d v="2021-06-03T00:00:00"/>
    <n v="1"/>
    <n v="3"/>
    <s v="1.0.0.3.0"/>
    <n v="11034031.09"/>
    <x v="7"/>
    <s v="Ver"/>
    <s v="IMEDINACRD - Comisión de recepción definitivaSGA#MS - Secretaría de gestión administrativa"/>
    <x v="0"/>
    <x v="1"/>
  </r>
  <r>
    <x v="0"/>
    <d v="2021-06-01T00:00:00"/>
    <x v="1528"/>
    <x v="1"/>
    <n v="1"/>
    <s v="ARS"/>
    <n v="9690692.6199999992"/>
    <n v="9690692.6199999992"/>
    <n v="1"/>
    <x v="3"/>
    <x v="78"/>
    <s v="PVD - Privada - dirección general de administración"/>
    <x v="6"/>
    <d v="2021-06-01T00:00:00"/>
    <n v="3"/>
    <n v="3"/>
    <s v="Sin dato"/>
    <s v="Sin dato"/>
    <x v="4"/>
    <s v="OK"/>
    <s v="DGA#MS-PVDPVD - Privada - dirección general de administraciónDGA#MS - Dirección general de administración"/>
    <x v="0"/>
    <x v="1"/>
  </r>
  <r>
    <x v="0"/>
    <d v="2021-06-01T00:00:00"/>
    <x v="1529"/>
    <x v="1"/>
    <s v="80-0029-LPU19"/>
    <s v="ARS"/>
    <n v="904033"/>
    <n v="904033"/>
    <s v="80-1036-OC20"/>
    <x v="3"/>
    <x v="126"/>
    <s v="CBDE - Coordinación banco de drogas especiales"/>
    <x v="14"/>
    <d v="2021-06-03T00:00:00"/>
    <n v="1"/>
    <n v="3"/>
    <s v="29.0.0.46.0"/>
    <n v="10848036"/>
    <x v="0"/>
    <s v="OK"/>
    <s v="LFUNHOFFCBDE - Coordinación banco de drogas especialesDNMYTS#MS - Dirección nacional de medicamentos y tecnología sanitaria"/>
    <x v="0"/>
    <x v="1"/>
  </r>
  <r>
    <x v="0"/>
    <d v="2021-06-01T00:00:00"/>
    <x v="1530"/>
    <x v="1"/>
    <s v="80-0016-LPU18"/>
    <s v="ARS"/>
    <n v="1262800"/>
    <n v="1262800"/>
    <s v="80-1119-OC19"/>
    <x v="63"/>
    <x v="127"/>
    <s v="CRD - Comisión de recepción definitiva"/>
    <x v="16"/>
    <d v="2021-06-01T00:00:00"/>
    <n v="3"/>
    <n v="3"/>
    <s v="22.0.0.41.0"/>
    <n v="65600000"/>
    <x v="7"/>
    <s v="OK"/>
    <s v="MALIBERTINOCRD - Comisión de recepción definitivaSGA#MS - Secretaría de gestión administrativa"/>
    <x v="0"/>
    <x v="1"/>
  </r>
  <r>
    <x v="0"/>
    <d v="2021-06-01T00:00:00"/>
    <x v="1531"/>
    <x v="1"/>
    <s v="80-0004-LPU20"/>
    <s v="ARS"/>
    <n v="3342010.32"/>
    <n v="3342010.32"/>
    <s v="80-1013-OC21"/>
    <x v="138"/>
    <x v="8"/>
    <s v="TESORERIA - Tesorería"/>
    <x v="3"/>
    <d v="2021-06-03T00:00:00"/>
    <n v="1"/>
    <n v="3"/>
    <s v="16.0.0.47.0"/>
    <n v="6684021"/>
    <x v="3"/>
    <s v="OK"/>
    <s v="DCYT#MS-TESORERIATESORERIA - TesoreríaDCYT#MS - Dirección de contabilidad y tesorería"/>
    <x v="1"/>
    <x v="1"/>
  </r>
  <r>
    <x v="2"/>
    <d v="2021-06-01T00:00:00"/>
    <x v="1532"/>
    <x v="3"/>
    <s v="Legítimo Abono"/>
    <s v="ARS"/>
    <n v="5243045.5199999996"/>
    <n v="5243045.5199999996"/>
    <s v="Legitimo Abono"/>
    <x v="22"/>
    <x v="29"/>
    <s v="REMEDIAR-ADMIN - Programa remediar - administración"/>
    <x v="14"/>
    <d v="2021-06-02T00:00:00"/>
    <n v="2"/>
    <n v="3"/>
    <s v="Sin OC"/>
    <s v="Sin OC"/>
    <x v="0"/>
    <s v="OK"/>
    <s v="DNMYTS#MS-REMEDIAR-ADMINREMEDIAR-ADMIN - Programa remediar - administraciónDNMYTS#MS - Dirección nacional de medicamentos y tecnología sanitaria"/>
    <x v="0"/>
    <x v="1"/>
  </r>
  <r>
    <x v="2"/>
    <d v="2021-06-01T00:00:00"/>
    <x v="1533"/>
    <x v="3"/>
    <s v="Legítimo Abono"/>
    <s v="ARS"/>
    <n v="5049751.2699999996"/>
    <n v="5049751.2699999996"/>
    <s v="Legitimo Abono"/>
    <x v="22"/>
    <x v="29"/>
    <s v="REMEDIAR-ADMIN - Programa remediar - administración"/>
    <x v="14"/>
    <d v="2021-06-02T00:00:00"/>
    <n v="2"/>
    <n v="3"/>
    <s v="Sin OC"/>
    <s v="Sin OC"/>
    <x v="0"/>
    <s v="OK"/>
    <s v="DNMYTS#MS-REMEDIAR-ADMINREMEDIAR-ADMIN - Programa remediar - administraciónDNMYTS#MS - Dirección nacional de medicamentos y tecnología sanitaria"/>
    <x v="0"/>
    <x v="1"/>
  </r>
  <r>
    <x v="2"/>
    <d v="2021-06-01T00:00:00"/>
    <x v="1534"/>
    <x v="3"/>
    <s v="Legítimo Abono"/>
    <s v="ARS"/>
    <n v="257972"/>
    <n v="257972"/>
    <s v="Legitimo Abono"/>
    <x v="91"/>
    <x v="128"/>
    <s v="DESPACHO - Despacho"/>
    <x v="49"/>
    <d v="2021-06-01T00:00:00"/>
    <n v="3"/>
    <n v="3"/>
    <s v="Sin OC"/>
    <s v="Sin OC"/>
    <x v="0"/>
    <s v="OK"/>
    <s v="DNSMA#MS-DESPACHODESPACHO - DespachoDNSMA#MS - Dirección nacional de salud mental y adicciones"/>
    <x v="0"/>
    <x v="1"/>
  </r>
  <r>
    <x v="0"/>
    <d v="2021-06-01T00:00:00"/>
    <x v="1535"/>
    <x v="1"/>
    <s v="80-0078-CDI19"/>
    <s v="ARS"/>
    <n v="1534978.05"/>
    <n v="1534978.05"/>
    <s v="80-1085-OC21"/>
    <x v="138"/>
    <x v="8"/>
    <s v="TESORERIA - Tesorería"/>
    <x v="3"/>
    <d v="2021-06-03T00:00:00"/>
    <n v="1"/>
    <n v="3"/>
    <s v="16.0.0.47.0"/>
    <n v="3069955.36"/>
    <x v="3"/>
    <s v="OK"/>
    <s v="DCYT#MS-TESORERIATESORERIA - TesoreríaDCYT#MS - Dirección de contabilidad y tesorería"/>
    <x v="1"/>
    <x v="1"/>
  </r>
  <r>
    <x v="2"/>
    <d v="2021-06-01T00:00:00"/>
    <x v="1536"/>
    <x v="3"/>
    <s v="Legítimo Abono"/>
    <s v="ARS"/>
    <n v="4679341.66"/>
    <n v="4679341.66"/>
    <s v="Legitimo Abono"/>
    <x v="22"/>
    <x v="29"/>
    <s v="REMEDIAR-ADMIN - Programa remediar - administración"/>
    <x v="14"/>
    <d v="2021-06-02T00:00:00"/>
    <n v="2"/>
    <n v="3"/>
    <s v="Sin OC"/>
    <s v="Sin OC"/>
    <x v="0"/>
    <s v="OK"/>
    <s v="DNMYTS#MS-REMEDIAR-ADMINREMEDIAR-ADMIN - Programa remediar - administraciónDNMYTS#MS - Dirección nacional de medicamentos y tecnología sanitaria"/>
    <x v="0"/>
    <x v="1"/>
  </r>
  <r>
    <x v="2"/>
    <d v="2021-06-01T00:00:00"/>
    <x v="1537"/>
    <x v="3"/>
    <s v="Legítimo Abono"/>
    <s v="ARS"/>
    <n v="5988911.2400000002"/>
    <n v="5988911.2400000002"/>
    <s v="Legitimo Abono"/>
    <x v="22"/>
    <x v="29"/>
    <s v="REMEDIAR-ADMIN - Programa remediar - administración"/>
    <x v="14"/>
    <d v="2021-06-02T00:00:00"/>
    <n v="2"/>
    <n v="3"/>
    <s v="Sin OC"/>
    <s v="Sin OC"/>
    <x v="0"/>
    <s v="OK"/>
    <s v="DNMYTS#MS-REMEDIAR-ADMINREMEDIAR-ADMIN - Programa remediar - administraciónDNMYTS#MS - Dirección nacional de medicamentos y tecnología sanitaria"/>
    <x v="0"/>
    <x v="1"/>
  </r>
  <r>
    <x v="0"/>
    <d v="2021-06-01T00:00:00"/>
    <x v="1538"/>
    <x v="1"/>
    <s v="80-0028-CDI17"/>
    <s v="ARS"/>
    <n v="6405543.1299999999"/>
    <n v="6405543.1299999999"/>
    <s v="80-1198-CON20"/>
    <x v="22"/>
    <x v="29"/>
    <s v="REMEDIAR-ADMIN - Programa remediar - administración"/>
    <x v="14"/>
    <d v="2021-06-02T00:00:00"/>
    <n v="2"/>
    <n v="3"/>
    <s v="29.0.0.5.0"/>
    <n v="689171613"/>
    <x v="0"/>
    <s v="OK"/>
    <s v="DNMYTS#MS-REMEDIAR-ADMINREMEDIAR-ADMIN - Programa remediar - administraciónDNMYTS#MS - Dirección nacional de medicamentos y tecnología sanitaria"/>
    <x v="0"/>
    <x v="1"/>
  </r>
  <r>
    <x v="1"/>
    <d v="2021-06-01T00:00:00"/>
    <x v="1539"/>
    <x v="1"/>
    <s v="Consolidación del modelo de Atención Primaria de la Salud a través de la Provisión y Dispensa de Medicamentos Esenciales ¿ Proyectos financiados Organismos Multilaterales Regionales - ARG/15/001 - PNUD"/>
    <s v="ARS"/>
    <n v="889727.49"/>
    <n v="889727.49"/>
    <s v="Consolidación del modelo de Atención Primaria de la Salud a través de la Provisión y Dispensa de Medicamentos Esenciales ¿ Proyectos financiados Organismos Multilaterales Regionales - ARG/15/001 - PNUD"/>
    <x v="98"/>
    <x v="29"/>
    <s v="REMEDIAR-ADMIN - Programa remediar - administración"/>
    <x v="14"/>
    <d v="2021-06-03T00:00:00"/>
    <n v="1"/>
    <n v="3"/>
    <s v="Sin OC"/>
    <s v="Sin OC"/>
    <x v="0"/>
    <s v="OK"/>
    <s v="DNMYTS#MS-REMEDIAR-ADMINREMEDIAR-ADMIN - Programa remediar - administraciónDNMYTS#MS - Dirección nacional de medicamentos y tecnología sanitaria"/>
    <x v="0"/>
    <x v="1"/>
  </r>
  <r>
    <x v="1"/>
    <d v="2021-06-01T00:00:00"/>
    <x v="1540"/>
    <x v="1"/>
    <s v="Programa Multifase de Atención Primaria a la Salud para el Manejo de Enfermedades Crónicas No Transmisibles. Segunda Operación - 3772/0C-AR - BID"/>
    <s v="USD"/>
    <n v="5170.1000000000004"/>
    <n v="517010.00000000006"/>
    <s v="Programa Multifase de Atención Primaria a la Salud para el Manejo de Enfermedades Crónicas No Transmisibles. Segunda Operación - 3772/0C-AR - BID"/>
    <x v="72"/>
    <x v="101"/>
    <s v="FINANZAS - Área administración y finanzas - finanzas"/>
    <x v="27"/>
    <d v="2021-06-03T00:00:00"/>
    <n v="1"/>
    <n v="3"/>
    <s v="Sin OC"/>
    <s v="Sin OC"/>
    <x v="0"/>
    <s v="OK"/>
    <s v="DNFSP#MS-FINANZASFINANZAS - Área administración y finanzas - finanzasDNFSP#MS - Dirección nacional de fortalecimiento de los sistemas provinciales"/>
    <x v="0"/>
    <x v="1"/>
  </r>
  <r>
    <x v="1"/>
    <d v="2021-06-01T00:00:00"/>
    <x v="1541"/>
    <x v="1"/>
    <s v="Programa Multifase de Atención Primaria a la Salud para el Manejo de Enfermedades Crónicas No Transmisibles. Segunda Operación - 3772/0C-AR - BID"/>
    <s v="USD"/>
    <n v="3504.13"/>
    <n v="350413"/>
    <s v="Programa Multifase de Atención Primaria a la Salud para el Manejo de Enfermedades Crónicas No Transmisibles. Segunda Operación - 3772/0C-AR - BID"/>
    <x v="72"/>
    <x v="101"/>
    <s v="FINANZAS - Área administración y finanzas - finanzas"/>
    <x v="27"/>
    <d v="2021-06-03T00:00:00"/>
    <n v="1"/>
    <n v="3"/>
    <s v="Sin OC"/>
    <s v="Sin OC"/>
    <x v="0"/>
    <s v="OK"/>
    <s v="DNFSP#MS-FINANZASFINANZAS - Área administración y finanzas - finanzasDNFSP#MS - Dirección nacional de fortalecimiento de los sistemas provinciales"/>
    <x v="0"/>
    <x v="1"/>
  </r>
  <r>
    <x v="0"/>
    <d v="2021-06-01T00:00:00"/>
    <x v="1542"/>
    <x v="1"/>
    <s v="80-0015-LPU19"/>
    <s v="ARS"/>
    <n v="5070374"/>
    <n v="5070374"/>
    <s v="80-1121-OC20"/>
    <x v="85"/>
    <x v="129"/>
    <s v="PVD - Privada"/>
    <x v="35"/>
    <d v="2021-06-03T00:00:00"/>
    <n v="1"/>
    <n v="3"/>
    <s v="1.0.0.3.0"/>
    <n v="166560000"/>
    <x v="11"/>
    <s v="OK"/>
    <s v="NISUAREZPVD - PrivadaDGRRHH#MS - Dirección general de recursos humanos"/>
    <x v="0"/>
    <x v="1"/>
  </r>
  <r>
    <x v="0"/>
    <d v="2021-06-01T00:00:00"/>
    <x v="1543"/>
    <x v="1"/>
    <s v="80-0015-LPU19"/>
    <s v="ARS"/>
    <n v="2145639"/>
    <n v="2145639"/>
    <s v="80-1121-OC20"/>
    <x v="85"/>
    <x v="129"/>
    <s v="PVD - Privada"/>
    <x v="35"/>
    <d v="2021-06-03T00:00:00"/>
    <n v="1"/>
    <n v="3"/>
    <s v="1.0.0.3.0"/>
    <n v="166560000"/>
    <x v="11"/>
    <s v="OK"/>
    <s v="NISUAREZPVD - PrivadaDGRRHH#MS - Dirección general de recursos humanos"/>
    <x v="0"/>
    <x v="1"/>
  </r>
  <r>
    <x v="0"/>
    <d v="2021-06-01T00:00:00"/>
    <x v="1544"/>
    <x v="1"/>
    <s v="80-0028-CDI17"/>
    <s v="ARS"/>
    <n v="5402419.5099999998"/>
    <n v="5402419.5099999998"/>
    <s v="80-1198-CON20"/>
    <x v="22"/>
    <x v="29"/>
    <s v="REMEDIAR-ADMIN - Programa remediar - administración"/>
    <x v="14"/>
    <d v="2021-06-02T00:00:00"/>
    <n v="2"/>
    <n v="3"/>
    <s v="29.0.0.5.0"/>
    <n v="689171613"/>
    <x v="0"/>
    <s v="OK"/>
    <s v="DNMYTS#MS-REMEDIAR-ADMINREMEDIAR-ADMIN - Programa remediar - administraciónDNMYTS#MS - Dirección nacional de medicamentos y tecnología sanitaria"/>
    <x v="0"/>
    <x v="1"/>
  </r>
  <r>
    <x v="0"/>
    <d v="2021-06-01T00:00:00"/>
    <x v="1545"/>
    <x v="1"/>
    <s v="80-0028-CDI17"/>
    <s v="ARS"/>
    <n v="688644.86"/>
    <n v="688644.86"/>
    <s v="80-1198-CON20"/>
    <x v="22"/>
    <x v="29"/>
    <s v="REMEDIAR-ADMIN - Programa remediar - administración"/>
    <x v="14"/>
    <d v="2021-06-02T00:00:00"/>
    <n v="2"/>
    <n v="3"/>
    <s v="29.0.0.5.0"/>
    <n v="689171613"/>
    <x v="0"/>
    <s v="OK"/>
    <s v="DNMYTS#MS-REMEDIAR-ADMINREMEDIAR-ADMIN - Programa remediar - administraciónDNMYTS#MS - Dirección nacional de medicamentos y tecnología sanitaria"/>
    <x v="0"/>
    <x v="1"/>
  </r>
  <r>
    <x v="2"/>
    <d v="2021-06-01T00:00:00"/>
    <x v="1546"/>
    <x v="3"/>
    <s v="Legítimo Abono"/>
    <s v="ARS"/>
    <n v="5547034.9400000004"/>
    <n v="5547034.9400000004"/>
    <s v="Legitimo Abono"/>
    <x v="22"/>
    <x v="29"/>
    <s v="REMEDIAR-ADMIN - Programa remediar - administración"/>
    <x v="14"/>
    <d v="2021-06-02T00:00:00"/>
    <n v="2"/>
    <n v="3"/>
    <s v="Sin OC"/>
    <s v="Sin OC"/>
    <x v="0"/>
    <s v="OK"/>
    <s v="DNMYTS#MS-REMEDIAR-ADMINREMEDIAR-ADMIN - Programa remediar - administraciónDNMYTS#MS - Dirección nacional de medicamentos y tecnología sanitaria"/>
    <x v="0"/>
    <x v="1"/>
  </r>
  <r>
    <x v="2"/>
    <d v="2021-06-01T00:00:00"/>
    <x v="1547"/>
    <x v="3"/>
    <s v="Legítimo Abono"/>
    <s v="ARS"/>
    <n v="6125495.8799999999"/>
    <n v="6125495.8799999999"/>
    <s v="Legitimo Abono"/>
    <x v="22"/>
    <x v="29"/>
    <s v="REMEDIAR-ADMIN - Programa remediar - administración"/>
    <x v="14"/>
    <d v="2021-06-02T00:00:00"/>
    <n v="2"/>
    <n v="3"/>
    <s v="Sin OC"/>
    <s v="Sin OC"/>
    <x v="0"/>
    <s v="OK"/>
    <s v="DNMYTS#MS-REMEDIAR-ADMINREMEDIAR-ADMIN - Programa remediar - administraciónDNMYTS#MS - Dirección nacional de medicamentos y tecnología sanitaria"/>
    <x v="0"/>
    <x v="1"/>
  </r>
  <r>
    <x v="1"/>
    <d v="2021-06-01T00:00:00"/>
    <x v="1548"/>
    <x v="1"/>
    <s v="Proyecto Protección de la Población Vulnerable contra las Enfermedades Crónicas no Transmisibles (PROTEGER) - 8508-AR - BIRF"/>
    <s v="ARS"/>
    <n v="21000"/>
    <n v="21000"/>
    <s v="Proyecto Protección de la Población Vulnerable contra las Enfermedades Crónicas no Transmisibles (PROTEGER) - 8508-AR - BIRF"/>
    <x v="44"/>
    <x v="48"/>
    <s v="ADQUISICIONES - Área administración y finanzas - adquisiciones"/>
    <x v="27"/>
    <d v="2021-06-03T00:00:00"/>
    <n v="1"/>
    <n v="3"/>
    <s v="Sin OC"/>
    <s v="Sin OC"/>
    <x v="0"/>
    <s v="OK"/>
    <s v="AEUROADQUISICIONES - Área administración y finanzas - adquisicionesDNFSP#MS - Dirección nacional de fortalecimiento de los sistemas provinciales"/>
    <x v="0"/>
    <x v="1"/>
  </r>
  <r>
    <x v="1"/>
    <d v="2021-06-01T00:00:00"/>
    <x v="1549"/>
    <x v="1"/>
    <s v="Programa Multifase de Atención Primaria a la Salud para el Manejo de Enfermedades Crónicas No Transmisibles. Segunda Operación - 3772/0C-AR - BID"/>
    <s v="ARS"/>
    <n v="21000"/>
    <n v="21000"/>
    <s v="Programa Multifase de Atención Primaria a la Salud para el Manejo de Enfermedades Crónicas No Transmisibles. Segunda Operación - 3772/0C-AR - BID"/>
    <x v="44"/>
    <x v="48"/>
    <s v="ADQUISICIONES - Área administración y finanzas - adquisiciones"/>
    <x v="27"/>
    <d v="2021-06-03T00:00:00"/>
    <n v="1"/>
    <n v="3"/>
    <s v="Sin OC"/>
    <s v="Sin OC"/>
    <x v="0"/>
    <s v="OK"/>
    <s v="AEUROADQUISICIONES - Área administración y finanzas - adquisicionesDNFSP#MS - Dirección nacional de fortalecimiento de los sistemas provinciales"/>
    <x v="0"/>
    <x v="1"/>
  </r>
  <r>
    <x v="1"/>
    <d v="2021-06-01T00:00:00"/>
    <x v="1550"/>
    <x v="1"/>
    <s v="Proyecto Apoyo a la Cobertura Universal de Salud Efectiva en Argentina (SUMAR) - 8853-AR - BIRF"/>
    <s v="ARS"/>
    <n v="69900"/>
    <n v="69900"/>
    <s v="Proyecto Apoyo a la Cobertura Universal de Salud Efectiva en Argentina (SUMAR) - 8853-AR - BIRF"/>
    <x v="44"/>
    <x v="48"/>
    <s v="ADQUISICIONES - Área administración y finanzas - adquisiciones"/>
    <x v="27"/>
    <d v="2021-06-03T00:00:00"/>
    <n v="1"/>
    <n v="3"/>
    <s v="Sin OC"/>
    <s v="Sin OC"/>
    <x v="0"/>
    <s v="OK"/>
    <s v="AEUROADQUISICIONES - Área administración y finanzas - adquisicionesDNFSP#MS - Dirección nacional de fortalecimiento de los sistemas provinciales"/>
    <x v="0"/>
    <x v="1"/>
  </r>
  <r>
    <x v="1"/>
    <d v="2021-06-01T00:00:00"/>
    <x v="1551"/>
    <x v="1"/>
    <s v="Programa Multifase de Atención Primaria a la Salud para el Manejo de Enfermedades Crónicas No Transmisibles. Segunda Operación - 3772/0C-AR - BID"/>
    <s v="ARS"/>
    <n v="21000"/>
    <n v="21000"/>
    <s v="Programa Multifase de Atención Primaria a la Salud para el Manejo de Enfermedades Crónicas No Transmisibles. Segunda Operación - 3772/0C-AR - BID"/>
    <x v="44"/>
    <x v="48"/>
    <s v="ADQUISICIONES - Área administración y finanzas - adquisiciones"/>
    <x v="27"/>
    <d v="2021-06-03T00:00:00"/>
    <n v="1"/>
    <n v="3"/>
    <s v="Sin OC"/>
    <s v="Sin OC"/>
    <x v="0"/>
    <s v="OK"/>
    <s v="AEUROADQUISICIONES - Área administración y finanzas - adquisicionesDNFSP#MS - Dirección nacional de fortalecimiento de los sistemas provinciales"/>
    <x v="0"/>
    <x v="1"/>
  </r>
  <r>
    <x v="1"/>
    <d v="2021-06-01T00:00:00"/>
    <x v="1552"/>
    <x v="1"/>
    <s v="Proyecto Protección de la Población Vulnerable contra las Enfermedades Crónicas no Transmisibles (PROTEGER) - 8508-AR - BIRF"/>
    <s v="ARS"/>
    <n v="21000"/>
    <n v="21000"/>
    <s v="Proyecto Protección de la Población Vulnerable contra las Enfermedades Crónicas no Transmisibles (PROTEGER) - 8508-AR - BIRF"/>
    <x v="44"/>
    <x v="101"/>
    <s v="FINANZAS - Área administración y finanzas - finanzas"/>
    <x v="27"/>
    <d v="2021-06-03T00:00:00"/>
    <n v="1"/>
    <n v="3"/>
    <s v="Sin OC"/>
    <s v="Sin OC"/>
    <x v="0"/>
    <s v="OK"/>
    <s v="DNFSP#MS-FINANZASFINANZAS - Área administración y finanzas - finanzasDNFSP#MS - Dirección nacional de fortalecimiento de los sistemas provinciales"/>
    <x v="0"/>
    <x v="1"/>
  </r>
  <r>
    <x v="1"/>
    <d v="2021-06-01T00:00:00"/>
    <x v="1553"/>
    <x v="1"/>
    <s v="Proyecto Apoyo a la Cobertura Universal de Salud Efectiva en Argentina (SUMAR) - 8853-AR - BIRF"/>
    <s v="ARS"/>
    <n v="69900"/>
    <n v="69900"/>
    <s v="Proyecto Apoyo a la Cobertura Universal de Salud Efectiva en Argentina (SUMAR) - 8853-AR - BIRF"/>
    <x v="44"/>
    <x v="48"/>
    <s v="ADQUISICIONES - Área administración y finanzas - adquisiciones"/>
    <x v="27"/>
    <d v="2021-06-03T00:00:00"/>
    <n v="1"/>
    <n v="3"/>
    <s v="Sin OC"/>
    <s v="Sin OC"/>
    <x v="0"/>
    <s v="OK"/>
    <s v="AEUROADQUISICIONES - Área administración y finanzas - adquisicionesDNFSP#MS - Dirección nacional de fortalecimiento de los sistemas provinciales"/>
    <x v="0"/>
    <x v="1"/>
  </r>
  <r>
    <x v="1"/>
    <d v="2021-06-01T00:00:00"/>
    <x v="1554"/>
    <x v="1"/>
    <s v="Programa de Apoyo al Fortalecimiento de la cobertura pública efectiva de salud y un sistema integrado de provisión de salud de calidad. Proyectos BIRF - ARG/19/014 - PNUD"/>
    <s v="ARS"/>
    <n v="1828729"/>
    <n v="1828729"/>
    <s v="Programa de Apoyo al Fortalecimiento de la cobertura pública efectiva de salud y un sistema integrado de provisión de salud de calidad. Proyectos BIRF - ARG/19/014 - PNUD"/>
    <x v="61"/>
    <x v="24"/>
    <s v="PVD - Privada"/>
    <x v="1"/>
    <d v="2021-06-03T00:00:00"/>
    <n v="1"/>
    <n v="3"/>
    <s v="Sin OC"/>
    <s v="Sin OC"/>
    <x v="1"/>
    <s v="OK"/>
    <s v="DAFYP#MSPVD - PrivadaDAFYP#MS - Dirección de administración financiera y presupuestaria"/>
    <x v="1"/>
    <x v="1"/>
  </r>
  <r>
    <x v="0"/>
    <d v="2021-06-02T00:00:00"/>
    <x v="1555"/>
    <x v="1"/>
    <s v="LPU-028-2009"/>
    <s v="ARS"/>
    <n v="152395087"/>
    <n v="152395087"/>
    <s v="DOCFI-2021-27052635-APN-DCYC#MS"/>
    <x v="119"/>
    <x v="7"/>
    <s v="LIQUIDACION_GASTOS - Liquidación de gastos"/>
    <x v="3"/>
    <d v="2021-06-03T00:00:00"/>
    <n v="1"/>
    <n v="2"/>
    <s v="Sin dato"/>
    <s v="Sin dato"/>
    <x v="2"/>
    <s v="Ver"/>
    <s v="KAGARCIALIQUIDACION_GASTOS - Liquidación de gastosDCYT#MS - Dirección de contabilidad y tesorería"/>
    <x v="0"/>
    <x v="1"/>
  </r>
  <r>
    <x v="0"/>
    <d v="2021-06-02T00:00:00"/>
    <x v="1556"/>
    <x v="1"/>
    <s v="LPU-028-2009"/>
    <s v="ARS"/>
    <n v="190937241.59999999"/>
    <n v="190937241.59999999"/>
    <s v="DOCFI-2021-27052635-APN-DCYC#MS"/>
    <x v="119"/>
    <x v="7"/>
    <s v="LIQUIDACION_GASTOS - Liquidación de gastos"/>
    <x v="3"/>
    <d v="2021-06-03T00:00:00"/>
    <n v="1"/>
    <n v="2"/>
    <s v="Sin dato"/>
    <s v="Sin dato"/>
    <x v="2"/>
    <s v="Ver"/>
    <s v="KAGARCIALIQUIDACION_GASTOS - Liquidación de gastosDCYT#MS - Dirección de contabilidad y tesorería"/>
    <x v="0"/>
    <x v="1"/>
  </r>
  <r>
    <x v="0"/>
    <d v="2021-06-02T00:00:00"/>
    <x v="1557"/>
    <x v="1"/>
    <s v="LPU-028-2009"/>
    <s v="ARS"/>
    <n v="137064736.19999999"/>
    <n v="137064736.19999999"/>
    <s v="DOCFI-2021-27052635-APN-DCYC#MS"/>
    <x v="119"/>
    <x v="7"/>
    <s v="LIQUIDACION_GASTOS - Liquidación de gastos"/>
    <x v="3"/>
    <d v="2021-06-03T00:00:00"/>
    <n v="1"/>
    <n v="2"/>
    <s v="Sin dato"/>
    <s v="Sin dato"/>
    <x v="2"/>
    <s v="Ver"/>
    <s v="KAGARCIALIQUIDACION_GASTOS - Liquidación de gastosDCYT#MS - Dirección de contabilidad y tesorería"/>
    <x v="0"/>
    <x v="1"/>
  </r>
  <r>
    <x v="0"/>
    <d v="2021-06-02T00:00:00"/>
    <x v="1558"/>
    <x v="1"/>
    <s v="80-0059-CDI18"/>
    <s v="ARS"/>
    <n v="52000"/>
    <n v="52000"/>
    <s v="LEGITIMO ABONO"/>
    <x v="74"/>
    <x v="20"/>
    <s v="DESPACHO_DGA - Despacho - dirección general de administración"/>
    <x v="6"/>
    <d v="2021-06-02T00:00:00"/>
    <n v="2"/>
    <n v="2"/>
    <s v="1.0.0.3.0"/>
    <s v="Sin dato"/>
    <x v="4"/>
    <s v="OK"/>
    <s v="DGA#MS-DESPACHO_DGADESPACHO_DGA - Despacho - dirección general de administraciónDGA#MS - Dirección general de administración"/>
    <x v="0"/>
    <x v="1"/>
  </r>
  <r>
    <x v="1"/>
    <d v="2021-06-02T00:00:00"/>
    <x v="1559"/>
    <x v="1"/>
    <s v="Programa de Apoyo al Fortalecimiento de la cobertura pública efectiva de salud y un sistema integrado de provisión de salud de calidad. Proyectos BIRF - ARG/19/014 - PNUD"/>
    <s v="ARS"/>
    <n v="20797.900000000001"/>
    <n v="20797.900000000001"/>
    <s v="Programa de Apoyo al Fortalecimiento de la cobertura pública efectiva de salud y un sistema integrado de provisión de salud de calidad. Proyectos BIRF - ARG/19/014 - PNUD"/>
    <x v="61"/>
    <x v="24"/>
    <s v="PVD - Privada"/>
    <x v="1"/>
    <d v="2021-06-03T00:00:00"/>
    <n v="1"/>
    <n v="2"/>
    <s v="Sin OC"/>
    <s v="Sin OC"/>
    <x v="1"/>
    <s v="OK"/>
    <s v="DAFYP#MSPVD - PrivadaDAFYP#MS - Dirección de administración financiera y presupuestaria"/>
    <x v="1"/>
    <x v="1"/>
  </r>
  <r>
    <x v="1"/>
    <d v="2021-06-02T00:00:00"/>
    <x v="1560"/>
    <x v="1"/>
    <s v="Programa de Apoyo al Fortalecimiento de la cobertura pública efectiva de salud y un sistema integrado de provisión de salud de calidad. Proyectos BIRF - ARG/19/014 - PNUD"/>
    <s v="ARS"/>
    <n v="18271.5"/>
    <n v="18271.5"/>
    <s v="Programa de Apoyo al Fortalecimiento de la cobertura pública efectiva de salud y un sistema integrado de provisión de salud de calidad. Proyectos BIRF - ARG/19/014 - PNUD"/>
    <x v="61"/>
    <x v="24"/>
    <s v="PVD - Privada"/>
    <x v="1"/>
    <d v="2021-06-03T00:00:00"/>
    <n v="1"/>
    <n v="2"/>
    <s v="Sin OC"/>
    <s v="Sin OC"/>
    <x v="1"/>
    <s v="OK"/>
    <s v="DAFYP#MSPVD - PrivadaDAFYP#MS - Dirección de administración financiera y presupuestaria"/>
    <x v="1"/>
    <x v="1"/>
  </r>
  <r>
    <x v="2"/>
    <d v="2021-06-02T00:00:00"/>
    <x v="1561"/>
    <x v="3"/>
    <s v="Legítimo Abono"/>
    <s v="ARS"/>
    <n v="500000"/>
    <n v="500000"/>
    <s v="Legitimo Abono"/>
    <x v="75"/>
    <x v="130"/>
    <s v="DPTO_SERVICIOS_AUXILIARES - Departamento de servicios auxiliares"/>
    <x v="6"/>
    <d v="2021-06-02T00:00:00"/>
    <n v="2"/>
    <n v="2"/>
    <s v="Sin OC"/>
    <s v="Sin OC"/>
    <x v="4"/>
    <s v="OK"/>
    <s v="ABOROWICZDPTO_SERVICIOS_AUXILIARES - Departamento de servicios auxiliaresDGA#MS - Dirección general de administración"/>
    <x v="0"/>
    <x v="1"/>
  </r>
  <r>
    <x v="2"/>
    <d v="2021-06-02T00:00:00"/>
    <x v="1562"/>
    <x v="3"/>
    <s v="Legítimo Abono"/>
    <s v="ARS"/>
    <n v="73000"/>
    <n v="73000"/>
    <s v="Legitimo Abono"/>
    <x v="75"/>
    <x v="131"/>
    <s v="PVD - Privada"/>
    <x v="14"/>
    <d v="2021-06-03T00:00:00"/>
    <n v="1"/>
    <n v="2"/>
    <s v="Sin OC"/>
    <s v="Sin OC"/>
    <x v="0"/>
    <s v="OK"/>
    <s v="LFCOSTAPVD - PrivadaDNMYTS#MS - Dirección nacional de medicamentos y tecnología sanitaria"/>
    <x v="0"/>
    <x v="1"/>
  </r>
  <r>
    <x v="2"/>
    <d v="2021-06-02T00:00:00"/>
    <x v="1563"/>
    <x v="3"/>
    <s v="Legítimo Abono"/>
    <s v="ARS"/>
    <n v="23000"/>
    <n v="23000"/>
    <s v="Legitimo Abono"/>
    <x v="75"/>
    <x v="132"/>
    <s v="PROFESIONALES_LEGALES - Profesionales asuntos legales"/>
    <x v="11"/>
    <d v="2021-06-03T00:00:00"/>
    <n v="1"/>
    <n v="2"/>
    <s v="Sin OC"/>
    <s v="Sin OC"/>
    <x v="6"/>
    <s v="OK"/>
    <s v="DAL#MS-PROFESIONALES_LEGALESPROFESIONALES_LEGALES - Profesionales asuntos legalesDAL#MS - Dirección de asuntos legales"/>
    <x v="0"/>
    <x v="1"/>
  </r>
  <r>
    <x v="0"/>
    <d v="2021-06-02T00:00:00"/>
    <x v="1564"/>
    <x v="1"/>
    <s v="80-0065-CDI20"/>
    <s v="ARS"/>
    <n v="9270000"/>
    <n v="9270000"/>
    <s v="80-1093-OC21"/>
    <x v="136"/>
    <x v="94"/>
    <s v="CRD - Comisión de recepción definitiva"/>
    <x v="16"/>
    <d v="2021-06-02T00:00:00"/>
    <n v="2"/>
    <n v="2"/>
    <s v="17.0.0.42.0"/>
    <n v="235078600"/>
    <x v="7"/>
    <s v="OK"/>
    <s v="DKASJANCRD - Comisión de recepción definitivaSGA#MS - Secretaría de gestión administrativa"/>
    <x v="0"/>
    <x v="1"/>
  </r>
  <r>
    <x v="1"/>
    <d v="2021-06-02T00:00:00"/>
    <x v="1565"/>
    <x v="1"/>
    <s v="Proyecto de Respuesta Inmediata de Salud Pública en el Marco de la Pandemia COVID-19 para Contener, Controlar y Mitigar su Efecto en la Prestación de Servicios de Salud en Argentina - 5032/OC-AR - BID"/>
    <s v="USD"/>
    <n v="4008"/>
    <n v="400800"/>
    <s v="Proyecto de Respuesta Inmediata de Salud Pública en el Marco de la Pandemia COVID-19 para Contener, Controlar y Mitigar su Efecto en la Prestación de Servicios de Salud en Argentina - 5032/OC-AR - BID"/>
    <x v="139"/>
    <x v="124"/>
    <s v="ADQUISICIONES - Área administración y finanzas - adquisiciones"/>
    <x v="27"/>
    <d v="2021-06-03T00:00:00"/>
    <n v="1"/>
    <n v="2"/>
    <s v="Sin OC"/>
    <s v="Sin OC"/>
    <x v="0"/>
    <s v="OK"/>
    <s v="DNFSP#MS-ADQUISICIONESADQUISICIONES - Área administración y finanzas - adquisicionesDNFSP#MS - Dirección nacional de fortalecimiento de los sistemas provinciales"/>
    <x v="0"/>
    <x v="1"/>
  </r>
  <r>
    <x v="0"/>
    <d v="2021-06-02T00:00:00"/>
    <x v="1566"/>
    <x v="1"/>
    <s v="80-0026-CDI20"/>
    <s v="ARS"/>
    <n v="7793739"/>
    <n v="7793739"/>
    <s v="80-1103-OC20"/>
    <x v="105"/>
    <x v="127"/>
    <s v="CRD - Comisión de recepción definitiva"/>
    <x v="16"/>
    <d v="2021-06-03T00:00:00"/>
    <n v="1"/>
    <n v="2"/>
    <s v="16.0.0.47.0"/>
    <n v="7793739"/>
    <x v="7"/>
    <s v="Ver"/>
    <s v="MALIBERTINOCRD - Comisión de recepción definitivaSGA#MS - Secretaría de gestión administrativa"/>
    <x v="0"/>
    <x v="1"/>
  </r>
  <r>
    <x v="1"/>
    <d v="2021-06-02T00:00:00"/>
    <x v="1567"/>
    <x v="1"/>
    <s v="Programa Multifase de Atención Primaria a la Salud para el Manejo de Enfermedades Crónicas No Transmisibles. Segunda Operación - 3772/0C-AR - BID"/>
    <s v="ARS"/>
    <n v="17738647.039999999"/>
    <n v="17738647.039999999"/>
    <s v="Programa Multifase de Atención Primaria a la Salud para el Manejo de Enfermedades Crónicas No Transmisibles. Segunda Operación - 3772/0C-AR - BID"/>
    <x v="34"/>
    <x v="124"/>
    <s v="ADQUISICIONES - Área administración y finanzas - adquisiciones"/>
    <x v="27"/>
    <d v="2021-06-03T00:00:00"/>
    <n v="1"/>
    <n v="2"/>
    <s v="Sin OC"/>
    <s v="Sin OC"/>
    <x v="0"/>
    <s v="OK"/>
    <s v="DNFSP#MS-ADQUISICIONESADQUISICIONES - Área administración y finanzas - adquisicionesDNFSP#MS - Dirección nacional de fortalecimiento de los sistemas provinciales"/>
    <x v="0"/>
    <x v="1"/>
  </r>
  <r>
    <x v="1"/>
    <d v="2021-06-02T00:00:00"/>
    <x v="1568"/>
    <x v="1"/>
    <s v="Programa Multifase de Atención Primaria a la Salud para el Manejo de Enfermedades Crónicas No Transmisibles. Segunda Operación - 3772/0C-AR - BID"/>
    <s v="ARS"/>
    <n v="9952255.4800000004"/>
    <n v="9952255.4800000004"/>
    <s v="Programa Multifase de Atención Primaria a la Salud para el Manejo de Enfermedades Crónicas No Transmisibles. Segunda Operación - 3772/0C-AR - BID"/>
    <x v="34"/>
    <x v="124"/>
    <s v="ADQUISICIONES - Área administración y finanzas - adquisiciones"/>
    <x v="27"/>
    <d v="2021-06-03T00:00:00"/>
    <n v="1"/>
    <n v="2"/>
    <s v="Sin OC"/>
    <s v="Sin OC"/>
    <x v="0"/>
    <s v="OK"/>
    <s v="DNFSP#MS-ADQUISICIONESADQUISICIONES - Área administración y finanzas - adquisicionesDNFSP#MS - Dirección nacional de fortalecimiento de los sistemas provinciales"/>
    <x v="0"/>
    <x v="1"/>
  </r>
  <r>
    <x v="1"/>
    <d v="2021-06-02T00:00:00"/>
    <x v="1569"/>
    <x v="1"/>
    <s v="Programa Multifase de Atención Primaria a la Salud para el Manejo de Enfermedades Crónicas No Transmisibles. Segunda Operación - 3772/0C-AR - BID"/>
    <s v="ARS"/>
    <n v="7945435.6500000004"/>
    <n v="7945435.6500000004"/>
    <s v="Programa Multifase de Atención Primaria a la Salud para el Manejo de Enfermedades Crónicas No Transmisibles. Segunda Operación - 3772/0C-AR - BID"/>
    <x v="34"/>
    <x v="124"/>
    <s v="PVD - Privada"/>
    <x v="27"/>
    <d v="2021-06-03T00:00:00"/>
    <n v="1"/>
    <n v="2"/>
    <s v="Sin OC"/>
    <s v="Sin OC"/>
    <x v="0"/>
    <s v="OK"/>
    <s v="DNFSP#MS-ADQUISICIONESPVD - PrivadaDNFSP#MS - Dirección nacional de fortalecimiento de los sistemas provinciales"/>
    <x v="0"/>
    <x v="1"/>
  </r>
  <r>
    <x v="1"/>
    <d v="2021-06-02T00:00:00"/>
    <x v="1570"/>
    <x v="1"/>
    <s v="Programa Multifase de Atención Primaria a la Salud para el Manejo de Enfermedades Crónicas No Transmisibles. Segunda Operación - 3772/0C-AR - BID"/>
    <s v="ARS"/>
    <n v="4457781.0999999996"/>
    <n v="4457781.0999999996"/>
    <s v="Programa Multifase de Atención Primaria a la Salud para el Manejo de Enfermedades Crónicas No Transmisibles. Segunda Operación - 3772/0C-AR - BID"/>
    <x v="34"/>
    <x v="124"/>
    <s v="PVD - Privada"/>
    <x v="27"/>
    <d v="2021-06-03T00:00:00"/>
    <n v="1"/>
    <n v="2"/>
    <s v="Sin OC"/>
    <s v="Sin OC"/>
    <x v="0"/>
    <s v="OK"/>
    <s v="DNFSP#MS-ADQUISICIONESPVD - PrivadaDNFSP#MS - Dirección nacional de fortalecimiento de los sistemas provinciales"/>
    <x v="0"/>
    <x v="1"/>
  </r>
  <r>
    <x v="0"/>
    <d v="2021-06-03T00:00:00"/>
    <x v="1571"/>
    <x v="1"/>
    <s v="80-0025-LPU19"/>
    <s v="ARS"/>
    <n v="27144"/>
    <n v="27144"/>
    <s v="80-1080-OC20"/>
    <x v="1"/>
    <x v="31"/>
    <s v="CRD - Comisión de recepción definitiva"/>
    <x v="16"/>
    <d v="2021-06-03T00:00:00"/>
    <n v="1"/>
    <n v="1"/>
    <s v="17.0.0.43.0"/>
    <n v="2262000"/>
    <x v="7"/>
    <s v="OK"/>
    <s v="SGA#MS-CRDCRD - Comisión de recepción definitivaSGA#MS - Secretaría de gestión administrativa"/>
    <x v="0"/>
    <x v="1"/>
  </r>
  <r>
    <x v="2"/>
    <d v="2021-06-03T00:00:00"/>
    <x v="1572"/>
    <x v="3"/>
    <s v="Legítimo Abono"/>
    <s v="ARS"/>
    <n v="8853600"/>
    <n v="8853600"/>
    <s v="Legitimo Abono"/>
    <x v="135"/>
    <x v="133"/>
    <s v="CONTAB_PPTO - Contabilidad de presupuesto"/>
    <x v="3"/>
    <d v="2021-06-03T00:00:00"/>
    <n v="1"/>
    <n v="1"/>
    <s v="Sin OC"/>
    <s v="Sin OC"/>
    <x v="2"/>
    <s v="OK"/>
    <s v="DCYT#MS-CONTAB_PPTOCONTAB_PPTO - Contabilidad de presupuestoDCYT#MS - Dirección de contabilidad y tesorería"/>
    <x v="0"/>
    <x v="1"/>
  </r>
  <r>
    <x v="0"/>
    <d v="2021-06-03T00:00:00"/>
    <x v="1573"/>
    <x v="1"/>
    <s v="80-0011-LPU20"/>
    <s v="ARS"/>
    <n v="5567919"/>
    <n v="5567919"/>
    <s v="80-1068-oc21"/>
    <x v="29"/>
    <x v="134"/>
    <s v="MESADEENTRADA - Mesa de entrada"/>
    <x v="1"/>
    <d v="2021-06-03T00:00:00"/>
    <n v="1"/>
    <n v="1"/>
    <s v="29.0.0.45.0"/>
    <n v="478908614.01999998"/>
    <x v="1"/>
    <s v="OK"/>
    <s v="MARIEROMEROMESADEENTRADA - Mesa de entradaDAFYP#MS - Dirección de administración financiera y presupuestaria"/>
    <x v="0"/>
    <x v="1"/>
  </r>
  <r>
    <x v="0"/>
    <d v="2021-06-03T00:00:00"/>
    <x v="1574"/>
    <x v="1"/>
    <s v="80-0015-LPU19"/>
    <s v="ARS"/>
    <n v="2577522"/>
    <n v="2577522"/>
    <s v="80-1121-OC20"/>
    <x v="85"/>
    <x v="71"/>
    <s v="CRD - Comisión de recepción definitiva"/>
    <x v="16"/>
    <d v="2021-06-03T00:00:00"/>
    <n v="1"/>
    <n v="1"/>
    <s v="1.0.0.3.0"/>
    <n v="166560000"/>
    <x v="7"/>
    <s v="OK"/>
    <s v="IMEDINACRD - Comisión de recepción definitivaSGA#MS - Secretaría de gestión administrativa"/>
    <x v="0"/>
    <x v="1"/>
  </r>
  <r>
    <x v="0"/>
    <d v="2021-06-03T00:00:00"/>
    <x v="1575"/>
    <x v="1"/>
    <s v="80-0015-LPU19"/>
    <s v="ARS"/>
    <n v="4086465"/>
    <n v="4086465"/>
    <s v="80-1121-OC20"/>
    <x v="85"/>
    <x v="71"/>
    <s v="CRD - Comisión de recepción definitiva"/>
    <x v="16"/>
    <d v="2021-06-03T00:00:00"/>
    <n v="1"/>
    <n v="1"/>
    <s v="1.0.0.3.0"/>
    <n v="166560000"/>
    <x v="7"/>
    <s v="OK"/>
    <s v="IMEDINACRD - Comisión de recepción definitivaSGA#MS - Secretaría de gestión administrativa"/>
    <x v="0"/>
    <x v="1"/>
  </r>
  <r>
    <x v="0"/>
    <d v="2021-06-03T00:00:00"/>
    <x v="1576"/>
    <x v="1"/>
    <n v="1"/>
    <s v="ARS"/>
    <n v="467098.68"/>
    <n v="467098.68"/>
    <n v="1"/>
    <x v="3"/>
    <x v="20"/>
    <s v="DESPACHO_DGA - Despacho - dirección general de administración"/>
    <x v="6"/>
    <d v="2021-06-03T00:00:00"/>
    <n v="1"/>
    <n v="1"/>
    <s v="Sin dato"/>
    <s v="Sin dato"/>
    <x v="4"/>
    <s v="OK"/>
    <s v="DGA#MS-DESPACHO_DGADESPACHO_DGA - Despacho - dirección general de administraciónDGA#MS - Dirección general de administración"/>
    <x v="0"/>
    <x v="1"/>
  </r>
  <r>
    <x v="0"/>
    <d v="2021-06-03T00:00:00"/>
    <x v="1577"/>
    <x v="1"/>
    <s v="80-0065-CDI20"/>
    <s v="ARS"/>
    <n v="2649160"/>
    <n v="2649160"/>
    <s v="80-1093-OC21"/>
    <x v="136"/>
    <x v="31"/>
    <s v="CRD - Comisión de recepción definitiva"/>
    <x v="16"/>
    <d v="2021-06-03T00:00:00"/>
    <n v="1"/>
    <n v="1"/>
    <s v="17.0.0.42.0"/>
    <n v="235078600"/>
    <x v="7"/>
    <s v="OK"/>
    <s v="SGA#MS-CRDCRD - Comisión de recepción definitivaSGA#MS - Secretaría de gestión administrativa"/>
    <x v="0"/>
    <x v="1"/>
  </r>
  <r>
    <x v="0"/>
    <d v="2021-06-03T00:00:00"/>
    <x v="1578"/>
    <x v="1"/>
    <s v="80-0065-CDI20"/>
    <s v="ARS"/>
    <n v="7685000"/>
    <n v="7685000"/>
    <s v="80-1093-OC21"/>
    <x v="136"/>
    <x v="31"/>
    <s v="CRD - Comisión de recepción definitiva"/>
    <x v="16"/>
    <d v="2021-06-03T00:00:00"/>
    <n v="1"/>
    <n v="1"/>
    <s v="17.0.0.42.0"/>
    <n v="235078600"/>
    <x v="7"/>
    <s v="OK"/>
    <s v="SGA#MS-CRDCRD - Comisión de recepción definitivaSGA#MS - Secretaría de gestión administrativa"/>
    <x v="0"/>
    <x v="1"/>
  </r>
  <r>
    <x v="2"/>
    <d v="2021-06-03T00:00:00"/>
    <x v="1579"/>
    <x v="3"/>
    <s v="Legítimo Abono"/>
    <s v="EUR"/>
    <n v="334515.76"/>
    <n v="38971086.039999999"/>
    <s v="Legitimo Abono"/>
    <x v="120"/>
    <x v="135"/>
    <s v="DESPACHO - Despacho"/>
    <x v="32"/>
    <d v="2021-06-03T00:00:00"/>
    <n v="1"/>
    <n v="1"/>
    <s v="Sin OC"/>
    <s v="Sin OC"/>
    <x v="0"/>
    <s v="OK"/>
    <s v="JECONCEPCIONDESPACHO - DespachoSAS#MS - Secretaría de acceso a la salud"/>
    <x v="0"/>
    <x v="1"/>
  </r>
  <r>
    <x v="2"/>
    <d v="2021-06-03T00:00:00"/>
    <x v="1580"/>
    <x v="3"/>
    <s v="Legítimo Abono"/>
    <s v="EUR"/>
    <n v="90404.78"/>
    <n v="10532156.869999999"/>
    <s v="Legitimo Abono"/>
    <x v="120"/>
    <x v="135"/>
    <s v="DESPACHO - Despacho"/>
    <x v="32"/>
    <d v="2021-06-03T00:00:00"/>
    <n v="1"/>
    <n v="1"/>
    <s v="Sin OC"/>
    <s v="Sin OC"/>
    <x v="0"/>
    <s v="OK"/>
    <s v="JECONCEPCIONDESPACHO - DespachoSAS#MS - Secretaría de acceso a la salud"/>
    <x v="0"/>
    <x v="1"/>
  </r>
  <r>
    <x v="2"/>
    <d v="2021-06-03T00:00:00"/>
    <x v="1581"/>
    <x v="3"/>
    <s v="Legítimo Abono"/>
    <s v="EUR"/>
    <n v="39000.800000000003"/>
    <n v="4543593.2"/>
    <s v="Legitimo Abono"/>
    <x v="120"/>
    <x v="135"/>
    <s v="DESPACHO - Despacho"/>
    <x v="32"/>
    <d v="2021-06-03T00:00:00"/>
    <n v="1"/>
    <n v="1"/>
    <s v="Sin OC"/>
    <s v="Sin OC"/>
    <x v="0"/>
    <s v="OK"/>
    <s v="JECONCEPCIONDESPACHO - DespachoSAS#MS - Secretaría de acceso a la salud"/>
    <x v="0"/>
    <x v="1"/>
  </r>
  <r>
    <x v="0"/>
    <d v="2021-06-03T00:00:00"/>
    <x v="1582"/>
    <x v="1"/>
    <s v="80-0015-LPU19"/>
    <s v="ARS"/>
    <n v="5070374"/>
    <n v="5070374"/>
    <s v="80-1121-OC20"/>
    <x v="85"/>
    <x v="136"/>
    <s v="LIQUIDACION_GASTOS - Liquidación de gastos"/>
    <x v="3"/>
    <d v="2021-06-03T00:00:00"/>
    <n v="1"/>
    <n v="1"/>
    <s v="1.0.0.3.0"/>
    <n v="166560000"/>
    <x v="2"/>
    <s v="OK"/>
    <s v="STRINIDADLIQUIDACION_GASTOS - Liquidación de gastosDCYT#MS - Dirección de contabilidad y tesorería"/>
    <x v="0"/>
    <x v="1"/>
  </r>
  <r>
    <x v="0"/>
    <d v="2021-06-03T00:00:00"/>
    <x v="1583"/>
    <x v="1"/>
    <s v="80-0015-LPU19"/>
    <s v="ARS"/>
    <n v="2145639"/>
    <n v="2145639"/>
    <s v="80-1121-OC20"/>
    <x v="85"/>
    <x v="136"/>
    <s v="LIQUIDACION_GASTOS - Liquidación de gastos"/>
    <x v="3"/>
    <d v="2021-06-03T00:00:00"/>
    <n v="1"/>
    <n v="1"/>
    <s v="1.0.0.3.0"/>
    <n v="166560000"/>
    <x v="2"/>
    <s v="OK"/>
    <s v="STRINIDADLIQUIDACION_GASTOS - Liquidación de gastosDCYT#MS - Dirección de contabilidad y tesorería"/>
    <x v="0"/>
    <x v="1"/>
  </r>
  <r>
    <x v="0"/>
    <d v="2021-06-03T00:00:00"/>
    <x v="1584"/>
    <x v="1"/>
    <s v="80-0015-LPU19"/>
    <s v="ARS"/>
    <n v="2577522"/>
    <n v="2577522"/>
    <s v="80-1121-OC20"/>
    <x v="85"/>
    <x v="123"/>
    <s v="LIQUIDACION_GASTOS - Liquidación de gastos"/>
    <x v="3"/>
    <d v="2021-06-03T00:00:00"/>
    <n v="1"/>
    <n v="1"/>
    <s v="1.0.0.3.0"/>
    <n v="166560000"/>
    <x v="2"/>
    <s v="OK"/>
    <s v="DCYT#MS-LIQUIDACION_GASTOSLIQUIDACION_GASTOS - Liquidación de gastosDCYT#MS - Dirección de contabilidad y tesorería"/>
    <x v="0"/>
    <x v="1"/>
  </r>
  <r>
    <x v="0"/>
    <d v="2021-06-03T00:00:00"/>
    <x v="1585"/>
    <x v="1"/>
    <s v="80-0015-LPU19"/>
    <s v="ARS"/>
    <n v="4086465"/>
    <n v="4086465"/>
    <s v="80-1121-OC20"/>
    <x v="85"/>
    <x v="123"/>
    <s v="LIQUIDACION_GASTOS - Liquidación de gastos"/>
    <x v="3"/>
    <d v="2021-06-03T00:00:00"/>
    <n v="1"/>
    <n v="1"/>
    <s v="1.0.0.3.0"/>
    <n v="166560000"/>
    <x v="2"/>
    <s v="OK"/>
    <s v="DCYT#MS-LIQUIDACION_GASTOSLIQUIDACION_GASTOS - Liquidación de gastosDCYT#MS - Dirección de contabilidad y tesorería"/>
    <x v="0"/>
    <x v="1"/>
  </r>
  <r>
    <x v="0"/>
    <d v="2021-06-03T00:00:00"/>
    <x v="1586"/>
    <x v="1"/>
    <s v="80-0017-LPU19"/>
    <s v="ARS"/>
    <n v="1737827.89"/>
    <n v="1737827.89"/>
    <s v="80-1139-OC19"/>
    <x v="24"/>
    <x v="123"/>
    <s v="LIQUIDACION_GASTOS - Liquidación de gastos"/>
    <x v="3"/>
    <d v="2021-06-03T00:00:00"/>
    <n v="1"/>
    <n v="1"/>
    <s v="Varios"/>
    <n v="539212229"/>
    <x v="2"/>
    <s v="OK"/>
    <s v="DCYT#MS-LIQUIDACION_GASTOSLIQUIDACION_GASTOS - Liquidación de gastosDCYT#MS - Dirección de contabilidad y tesorería"/>
    <x v="0"/>
    <x v="1"/>
  </r>
  <r>
    <x v="0"/>
    <d v="2021-06-03T00:00:00"/>
    <x v="1587"/>
    <x v="1"/>
    <s v="80-0017-LPU19"/>
    <s v="ARS"/>
    <n v="946901.23"/>
    <n v="946901.23"/>
    <s v="80-1139-OC19"/>
    <x v="24"/>
    <x v="123"/>
    <s v="LIQUIDACION_GASTOS - Liquidación de gastos"/>
    <x v="3"/>
    <d v="2021-06-03T00:00:00"/>
    <n v="1"/>
    <n v="1"/>
    <s v="Varios"/>
    <n v="539212229"/>
    <x v="2"/>
    <s v="OK"/>
    <s v="DCYT#MS-LIQUIDACION_GASTOSLIQUIDACION_GASTOS - Liquidación de gastosDCYT#MS - Dirección de contabilidad y tesorería"/>
    <x v="0"/>
    <x v="1"/>
  </r>
  <r>
    <x v="0"/>
    <d v="2021-06-03T00:00:00"/>
    <x v="1588"/>
    <x v="1"/>
    <s v="80-0017-LPU19"/>
    <s v="ARS"/>
    <n v="833285.38"/>
    <n v="833285.38"/>
    <s v="80-1139-OC19"/>
    <x v="24"/>
    <x v="123"/>
    <s v="LIQUIDACION_GASTOS - Liquidación de gastos"/>
    <x v="3"/>
    <d v="2021-06-03T00:00:00"/>
    <n v="1"/>
    <n v="1"/>
    <s v="Varios"/>
    <n v="539212229"/>
    <x v="2"/>
    <s v="OK"/>
    <s v="DCYT#MS-LIQUIDACION_GASTOSLIQUIDACION_GASTOS - Liquidación de gastosDCYT#MS - Dirección de contabilidad y tesorería"/>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4"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B17:E742" firstHeaderRow="1" firstDataRow="1" firstDataCol="3" rowPageCount="2" colPageCount="1"/>
  <pivotFields count="23">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164" showAll="0"/>
    <pivotField axis="axisRow" showAll="0" sortType="descending">
      <items count="1590">
        <item x="1"/>
        <item x="2"/>
        <item x="3"/>
        <item x="4"/>
        <item x="5"/>
        <item x="6"/>
        <item x="7"/>
        <item x="8"/>
        <item x="9"/>
        <item x="10"/>
        <item x="0"/>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1"/>
        <item x="12"/>
        <item x="13"/>
        <item x="14"/>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15"/>
        <item x="16"/>
        <item x="332"/>
        <item x="333"/>
        <item x="17"/>
        <item x="18"/>
        <item x="334"/>
        <item x="335"/>
        <item x="336"/>
        <item x="19"/>
        <item x="20"/>
        <item x="21"/>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22"/>
        <item x="562"/>
        <item x="563"/>
        <item x="564"/>
        <item x="565"/>
        <item x="566"/>
        <item x="567"/>
        <item x="23"/>
        <item x="24"/>
        <item x="25"/>
        <item x="568"/>
        <item x="569"/>
        <item x="570"/>
        <item x="26"/>
        <item x="27"/>
        <item x="28"/>
        <item x="29"/>
        <item x="571"/>
        <item x="30"/>
        <item x="31"/>
        <item x="572"/>
        <item x="573"/>
        <item x="32"/>
        <item x="574"/>
        <item x="33"/>
        <item x="575"/>
        <item x="576"/>
        <item x="577"/>
        <item x="34"/>
        <item x="578"/>
        <item x="35"/>
        <item x="36"/>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37"/>
        <item x="38"/>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39"/>
        <item x="700"/>
        <item x="40"/>
        <item x="701"/>
        <item x="702"/>
        <item x="703"/>
        <item x="704"/>
        <item x="41"/>
        <item x="42"/>
        <item x="43"/>
        <item x="44"/>
        <item x="45"/>
        <item x="46"/>
        <item x="47"/>
        <item x="48"/>
        <item x="49"/>
        <item x="50"/>
        <item x="51"/>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720"/>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721"/>
        <item x="919"/>
        <item x="920"/>
        <item x="921"/>
        <item x="922"/>
        <item x="923"/>
        <item x="924"/>
        <item x="925"/>
        <item x="926"/>
        <item x="927"/>
        <item x="722"/>
        <item x="928"/>
        <item x="723"/>
        <item x="724"/>
        <item x="929"/>
        <item x="930"/>
        <item x="931"/>
        <item x="932"/>
        <item x="725"/>
        <item x="726"/>
        <item x="933"/>
        <item x="934"/>
        <item x="935"/>
        <item x="936"/>
        <item x="937"/>
        <item x="938"/>
        <item x="939"/>
        <item x="940"/>
        <item x="941"/>
        <item x="942"/>
        <item x="943"/>
        <item x="944"/>
        <item x="945"/>
        <item x="946"/>
        <item x="727"/>
        <item x="728"/>
        <item x="729"/>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730"/>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731"/>
        <item x="732"/>
        <item x="705"/>
        <item x="1111"/>
        <item x="1112"/>
        <item x="1113"/>
        <item x="1114"/>
        <item x="1115"/>
        <item x="1116"/>
        <item x="1117"/>
        <item x="1118"/>
        <item x="1119"/>
        <item x="1120"/>
        <item x="1121"/>
        <item x="1122"/>
        <item x="1123"/>
        <item x="1124"/>
        <item x="1125"/>
        <item x="1126"/>
        <item x="1127"/>
        <item x="1128"/>
        <item x="1129"/>
        <item x="706"/>
        <item x="1130"/>
        <item x="1131"/>
        <item x="1132"/>
        <item x="1133"/>
        <item x="1134"/>
        <item x="1135"/>
        <item x="1136"/>
        <item x="1137"/>
        <item x="1138"/>
        <item x="1139"/>
        <item x="1140"/>
        <item x="1141"/>
        <item x="1142"/>
        <item x="1143"/>
        <item x="1144"/>
        <item x="1145"/>
        <item x="1146"/>
        <item x="1147"/>
        <item x="1148"/>
        <item x="1149"/>
        <item x="707"/>
        <item x="733"/>
        <item x="1150"/>
        <item x="1151"/>
        <item x="1152"/>
        <item x="1153"/>
        <item x="1154"/>
        <item x="1155"/>
        <item x="1156"/>
        <item x="1157"/>
        <item x="1158"/>
        <item x="1159"/>
        <item x="1160"/>
        <item x="1161"/>
        <item x="1162"/>
        <item x="1163"/>
        <item x="1164"/>
        <item x="1165"/>
        <item x="1166"/>
        <item x="734"/>
        <item x="1167"/>
        <item x="1168"/>
        <item x="1169"/>
        <item x="1170"/>
        <item x="1171"/>
        <item x="1172"/>
        <item x="1173"/>
        <item x="1174"/>
        <item x="1175"/>
        <item x="1176"/>
        <item x="735"/>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736"/>
        <item x="737"/>
        <item x="738"/>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708"/>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709"/>
        <item x="1378"/>
        <item x="1379"/>
        <item x="1380"/>
        <item x="1381"/>
        <item x="1382"/>
        <item x="1383"/>
        <item x="1384"/>
        <item x="1385"/>
        <item x="1386"/>
        <item x="1387"/>
        <item x="1388"/>
        <item x="1389"/>
        <item x="1390"/>
        <item x="1391"/>
        <item x="1392"/>
        <item x="1393"/>
        <item x="1394"/>
        <item x="1395"/>
        <item x="1396"/>
        <item x="710"/>
        <item x="1397"/>
        <item x="1398"/>
        <item x="1399"/>
        <item x="1400"/>
        <item x="1401"/>
        <item x="1402"/>
        <item x="1403"/>
        <item x="1404"/>
        <item x="1405"/>
        <item x="1406"/>
        <item x="1407"/>
        <item x="1408"/>
        <item x="1409"/>
        <item x="1410"/>
        <item x="1411"/>
        <item x="1412"/>
        <item x="1413"/>
        <item x="739"/>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740"/>
        <item x="1453"/>
        <item x="741"/>
        <item x="1454"/>
        <item x="742"/>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711"/>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743"/>
        <item x="744"/>
        <item x="745"/>
        <item x="712"/>
        <item x="746"/>
        <item x="747"/>
        <item x="748"/>
        <item x="749"/>
        <item x="713"/>
        <item x="750"/>
        <item x="751"/>
        <item x="752"/>
        <item x="753"/>
        <item x="714"/>
        <item x="715"/>
        <item x="716"/>
        <item x="717"/>
        <item x="718"/>
        <item x="719"/>
        <item x="754"/>
        <item x="755"/>
        <item x="756"/>
        <item x="757"/>
        <item x="758"/>
        <item x="759"/>
        <item x="760"/>
        <item x="761"/>
        <item x="762"/>
        <item x="1571"/>
        <item x="1572"/>
        <item x="1573"/>
        <item x="1574"/>
        <item x="1575"/>
        <item x="1576"/>
        <item x="1577"/>
        <item x="1578"/>
        <item x="1579"/>
        <item x="1580"/>
        <item x="1581"/>
        <item x="1582"/>
        <item x="1583"/>
        <item x="1584"/>
        <item x="1585"/>
        <item x="1586"/>
        <item x="1587"/>
        <item x="1588"/>
        <item t="default"/>
      </items>
      <autoSortScope>
        <pivotArea dataOnly="0" outline="0" fieldPosition="0">
          <references count="1">
            <reference field="4294967294" count="1" selected="0">
              <x v="0"/>
            </reference>
          </references>
        </pivotArea>
      </autoSortScope>
    </pivotField>
    <pivotField axis="axisPage" multipleItemSelectionAllowed="1" showAll="0">
      <items count="9">
        <item h="1" x="0"/>
        <item h="1" x="5"/>
        <item x="1"/>
        <item h="1" x="2"/>
        <item h="1" x="7"/>
        <item x="3"/>
        <item x="4"/>
        <item x="6"/>
        <item t="default"/>
      </items>
    </pivotField>
    <pivotField showAll="0"/>
    <pivotField showAll="0"/>
    <pivotField numFmtId="44" showAll="0"/>
    <pivotField dataField="1" numFmtId="44" showAll="0"/>
    <pivotField showAll="0"/>
    <pivotField showAll="0">
      <items count="141">
        <item x="36"/>
        <item x="40"/>
        <item x="94"/>
        <item x="98"/>
        <item x="43"/>
        <item x="35"/>
        <item x="110"/>
        <item x="0"/>
        <item x="60"/>
        <item x="136"/>
        <item x="44"/>
        <item x="83"/>
        <item x="74"/>
        <item x="30"/>
        <item x="70"/>
        <item x="75"/>
        <item x="59"/>
        <item x="89"/>
        <item x="34"/>
        <item x="78"/>
        <item x="101"/>
        <item x="122"/>
        <item x="115"/>
        <item x="68"/>
        <item x="39"/>
        <item x="47"/>
        <item x="131"/>
        <item x="128"/>
        <item x="62"/>
        <item x="67"/>
        <item x="54"/>
        <item x="65"/>
        <item x="22"/>
        <item x="69"/>
        <item x="4"/>
        <item x="57"/>
        <item x="80"/>
        <item x="81"/>
        <item x="88"/>
        <item x="120"/>
        <item x="103"/>
        <item x="111"/>
        <item x="6"/>
        <item x="135"/>
        <item x="50"/>
        <item x="95"/>
        <item x="129"/>
        <item x="92"/>
        <item x="71"/>
        <item x="25"/>
        <item x="21"/>
        <item x="84"/>
        <item x="14"/>
        <item x="79"/>
        <item x="91"/>
        <item x="139"/>
        <item x="28"/>
        <item x="27"/>
        <item x="96"/>
        <item x="126"/>
        <item x="105"/>
        <item x="77"/>
        <item x="114"/>
        <item x="82"/>
        <item x="93"/>
        <item x="124"/>
        <item x="19"/>
        <item x="76"/>
        <item x="53"/>
        <item x="73"/>
        <item x="20"/>
        <item x="130"/>
        <item x="18"/>
        <item x="107"/>
        <item x="29"/>
        <item x="133"/>
        <item x="55"/>
        <item x="137"/>
        <item x="112"/>
        <item x="9"/>
        <item x="113"/>
        <item x="117"/>
        <item x="125"/>
        <item x="16"/>
        <item x="2"/>
        <item x="100"/>
        <item x="106"/>
        <item x="51"/>
        <item x="10"/>
        <item x="1"/>
        <item x="64"/>
        <item x="63"/>
        <item x="118"/>
        <item x="72"/>
        <item x="116"/>
        <item x="87"/>
        <item x="45"/>
        <item x="8"/>
        <item x="49"/>
        <item x="11"/>
        <item x="24"/>
        <item x="99"/>
        <item x="5"/>
        <item x="17"/>
        <item x="33"/>
        <item x="38"/>
        <item x="13"/>
        <item x="104"/>
        <item x="48"/>
        <item x="52"/>
        <item x="46"/>
        <item x="85"/>
        <item x="61"/>
        <item x="108"/>
        <item x="86"/>
        <item x="138"/>
        <item x="121"/>
        <item x="12"/>
        <item x="119"/>
        <item x="66"/>
        <item x="7"/>
        <item x="90"/>
        <item x="3"/>
        <item x="31"/>
        <item x="132"/>
        <item x="123"/>
        <item x="26"/>
        <item x="41"/>
        <item x="127"/>
        <item x="15"/>
        <item x="42"/>
        <item x="102"/>
        <item x="97"/>
        <item x="37"/>
        <item x="134"/>
        <item x="56"/>
        <item x="58"/>
        <item x="23"/>
        <item x="32"/>
        <item x="109"/>
        <item t="default"/>
      </items>
    </pivotField>
    <pivotField axis="axisRow" outline="0" showAll="0" sortType="descending" defaultSubtotal="0">
      <items count="137">
        <item x="130"/>
        <item x="48"/>
        <item x="30"/>
        <item x="10"/>
        <item x="25"/>
        <item x="122"/>
        <item x="89"/>
        <item x="33"/>
        <item x="79"/>
        <item x="67"/>
        <item x="104"/>
        <item x="84"/>
        <item x="90"/>
        <item x="34"/>
        <item x="117"/>
        <item x="100"/>
        <item x="24"/>
        <item x="1"/>
        <item x="12"/>
        <item x="61"/>
        <item x="123"/>
        <item x="3"/>
        <item x="103"/>
        <item x="13"/>
        <item x="8"/>
        <item x="16"/>
        <item x="20"/>
        <item x="106"/>
        <item x="78"/>
        <item x="52"/>
        <item x="94"/>
        <item x="96"/>
        <item x="80"/>
        <item x="72"/>
        <item x="124"/>
        <item x="101"/>
        <item x="121"/>
        <item x="73"/>
        <item x="29"/>
        <item x="43"/>
        <item x="128"/>
        <item x="125"/>
        <item x="75"/>
        <item x="74"/>
        <item x="81"/>
        <item x="82"/>
        <item x="110"/>
        <item x="28"/>
        <item x="56"/>
        <item x="51"/>
        <item x="23"/>
        <item x="45"/>
        <item x="107"/>
        <item x="64"/>
        <item x="15"/>
        <item x="99"/>
        <item x="44"/>
        <item x="92"/>
        <item x="85"/>
        <item x="71"/>
        <item x="135"/>
        <item x="68"/>
        <item x="18"/>
        <item x="65"/>
        <item x="62"/>
        <item x="119"/>
        <item x="35"/>
        <item x="7"/>
        <item x="5"/>
        <item x="38"/>
        <item x="86"/>
        <item x="53"/>
        <item x="97"/>
        <item x="59"/>
        <item x="54"/>
        <item x="39"/>
        <item x="127"/>
        <item x="9"/>
        <item x="14"/>
        <item x="27"/>
        <item x="93"/>
        <item x="88"/>
        <item x="42"/>
        <item x="76"/>
        <item x="40"/>
        <item x="47"/>
        <item x="46"/>
        <item x="114"/>
        <item x="19"/>
        <item x="95"/>
        <item x="32"/>
        <item x="70"/>
        <item x="66"/>
        <item x="98"/>
        <item x="26"/>
        <item x="60"/>
        <item x="113"/>
        <item x="0"/>
        <item x="6"/>
        <item x="102"/>
        <item x="83"/>
        <item x="17"/>
        <item x="108"/>
        <item x="22"/>
        <item x="4"/>
        <item x="21"/>
        <item x="31"/>
        <item x="36"/>
        <item x="11"/>
        <item x="2"/>
        <item x="69"/>
        <item x="111"/>
        <item x="77"/>
        <item x="37"/>
        <item x="41"/>
        <item x="49"/>
        <item x="50"/>
        <item x="55"/>
        <item x="57"/>
        <item x="58"/>
        <item x="63"/>
        <item x="87"/>
        <item x="91"/>
        <item x="105"/>
        <item x="109"/>
        <item x="112"/>
        <item x="115"/>
        <item x="116"/>
        <item x="118"/>
        <item x="120"/>
        <item x="126"/>
        <item x="129"/>
        <item x="131"/>
        <item x="132"/>
        <item x="133"/>
        <item x="134"/>
        <item x="136"/>
      </items>
      <autoSortScope>
        <pivotArea dataOnly="0" outline="0" fieldPosition="0">
          <references count="1">
            <reference field="4294967294" count="1" selected="0">
              <x v="0"/>
            </reference>
          </references>
        </pivotArea>
      </autoSortScope>
    </pivotField>
    <pivotField showAll="0"/>
    <pivotField axis="axisRow" outline="0" showAll="0">
      <items count="51">
        <item x="39"/>
        <item x="1"/>
        <item x="11"/>
        <item x="17"/>
        <item x="41"/>
        <item x="45"/>
        <item x="8"/>
        <item x="20"/>
        <item x="3"/>
        <item x="9"/>
        <item x="10"/>
        <item x="6"/>
        <item x="29"/>
        <item x="42"/>
        <item x="31"/>
        <item x="35"/>
        <item x="2"/>
        <item x="21"/>
        <item x="40"/>
        <item x="43"/>
        <item x="28"/>
        <item x="36"/>
        <item x="27"/>
        <item x="33"/>
        <item x="30"/>
        <item x="37"/>
        <item x="14"/>
        <item x="25"/>
        <item x="49"/>
        <item x="24"/>
        <item x="26"/>
        <item x="5"/>
        <item x="38"/>
        <item x="4"/>
        <item x="44"/>
        <item x="22"/>
        <item x="0"/>
        <item x="32"/>
        <item x="23"/>
        <item x="15"/>
        <item x="46"/>
        <item x="12"/>
        <item x="16"/>
        <item x="13"/>
        <item x="47"/>
        <item x="18"/>
        <item x="48"/>
        <item x="7"/>
        <item x="19"/>
        <item x="34"/>
        <item t="default"/>
      </items>
    </pivotField>
    <pivotField numFmtId="164" showAll="0"/>
    <pivotField numFmtId="1" showAll="0"/>
    <pivotField numFmtId="1" showAll="0"/>
    <pivotField showAll="0"/>
    <pivotField showAll="0"/>
    <pivotField showAll="0"/>
    <pivotField showAll="0"/>
    <pivotField showAll="0"/>
    <pivotField axis="axisPage" showAll="0">
      <items count="3">
        <item x="1"/>
        <item x="0"/>
        <item t="default"/>
      </items>
    </pivotField>
    <pivotField showAll="0">
      <items count="3">
        <item x="0"/>
        <item x="1"/>
        <item t="default"/>
      </items>
    </pivotField>
  </pivotFields>
  <rowFields count="3">
    <field x="12"/>
    <field x="10"/>
    <field x="2"/>
  </rowFields>
  <rowItems count="725">
    <i>
      <x/>
      <x v="44"/>
      <x v="1061"/>
    </i>
    <i r="1">
      <x v="15"/>
      <x v="1289"/>
    </i>
    <i t="default">
      <x/>
    </i>
    <i>
      <x v="1"/>
      <x v="64"/>
      <x v="1113"/>
    </i>
    <i r="2">
      <x v="1350"/>
    </i>
    <i r="2">
      <x v="1354"/>
    </i>
    <i r="2">
      <x v="1353"/>
    </i>
    <i r="2">
      <x v="1355"/>
    </i>
    <i r="2">
      <x v="1352"/>
    </i>
    <i r="2">
      <x v="986"/>
    </i>
    <i r="2">
      <x v="1227"/>
    </i>
    <i r="2">
      <x v="1224"/>
    </i>
    <i r="2">
      <x v="1225"/>
    </i>
    <i r="2">
      <x v="1228"/>
    </i>
    <i r="2">
      <x v="1231"/>
    </i>
    <i r="2">
      <x v="1230"/>
    </i>
    <i r="2">
      <x v="915"/>
    </i>
    <i r="2">
      <x v="916"/>
    </i>
    <i r="2">
      <x v="1455"/>
    </i>
    <i r="1">
      <x v="135"/>
      <x v="1573"/>
    </i>
    <i r="1">
      <x v="96"/>
      <x v="1393"/>
    </i>
    <i r="2">
      <x v="1394"/>
    </i>
    <i r="2">
      <x v="1386"/>
    </i>
    <i r="2">
      <x v="1385"/>
    </i>
    <i r="2">
      <x v="1392"/>
    </i>
    <i r="2">
      <x v="1388"/>
    </i>
    <i r="2">
      <x v="1390"/>
    </i>
    <i r="1">
      <x v="112"/>
      <x v="1045"/>
    </i>
    <i r="1">
      <x v="7"/>
      <x v="570"/>
    </i>
    <i t="default">
      <x v="1"/>
    </i>
    <i>
      <x v="2"/>
      <x v="8"/>
      <x v="1054"/>
    </i>
    <i r="2">
      <x v="1055"/>
    </i>
    <i r="2">
      <x v="1148"/>
    </i>
    <i r="2">
      <x v="1245"/>
    </i>
    <i r="1">
      <x v="47"/>
      <x v="442"/>
    </i>
    <i r="1">
      <x v="121"/>
      <x v="1132"/>
    </i>
    <i r="1">
      <x v="116"/>
      <x v="786"/>
    </i>
    <i r="1">
      <x v="133"/>
      <x v="1535"/>
    </i>
    <i r="1">
      <x v="118"/>
      <x v="855"/>
    </i>
    <i r="1">
      <x v="62"/>
      <x v="269"/>
    </i>
    <i r="2">
      <x v="828"/>
    </i>
    <i t="default">
      <x v="2"/>
    </i>
    <i>
      <x v="3"/>
      <x v="90"/>
      <x v="1479"/>
    </i>
    <i r="2">
      <x v="1338"/>
    </i>
    <i r="2">
      <x v="1033"/>
    </i>
    <i r="2">
      <x v="1029"/>
    </i>
    <i r="2">
      <x v="1035"/>
    </i>
    <i r="2">
      <x v="564"/>
    </i>
    <i r="2">
      <x v="1031"/>
    </i>
    <i r="2">
      <x v="1032"/>
    </i>
    <i r="2">
      <x v="1040"/>
    </i>
    <i r="2">
      <x v="1149"/>
    </i>
    <i r="2">
      <x v="1034"/>
    </i>
    <i r="1">
      <x v="72"/>
      <x v="1397"/>
    </i>
    <i r="2">
      <x v="1281"/>
    </i>
    <i r="2">
      <x v="1328"/>
    </i>
    <i r="1">
      <x v="93"/>
      <x v="1282"/>
    </i>
    <i r="2">
      <x v="1406"/>
    </i>
    <i r="2">
      <x v="1379"/>
    </i>
    <i r="1">
      <x v="115"/>
      <x v="770"/>
    </i>
    <i r="1">
      <x v="120"/>
      <x v="927"/>
    </i>
    <i r="2">
      <x v="922"/>
    </i>
    <i t="default">
      <x v="3"/>
    </i>
    <i>
      <x v="4"/>
      <x v="124"/>
      <x v="1351"/>
    </i>
    <i r="1">
      <x v="100"/>
      <x v="1076"/>
    </i>
    <i r="1">
      <x v="127"/>
      <x v="1408"/>
    </i>
    <i t="default">
      <x v="4"/>
    </i>
    <i>
      <x v="5"/>
      <x v="52"/>
      <x v="1341"/>
    </i>
    <i t="default">
      <x v="5"/>
    </i>
    <i>
      <x v="6"/>
      <x v="18"/>
      <x v="193"/>
    </i>
    <i r="2">
      <x v="974"/>
    </i>
    <i r="2">
      <x v="975"/>
    </i>
    <i r="2">
      <x v="973"/>
    </i>
    <i r="2">
      <x v="972"/>
    </i>
    <i r="2">
      <x v="904"/>
    </i>
    <i r="2">
      <x v="859"/>
    </i>
    <i r="2">
      <x v="899"/>
    </i>
    <i r="2">
      <x v="903"/>
    </i>
    <i t="default">
      <x v="6"/>
    </i>
    <i>
      <x v="7"/>
      <x v="51"/>
      <x v="1097"/>
    </i>
    <i r="2">
      <x v="1427"/>
    </i>
    <i r="2">
      <x v="1240"/>
    </i>
    <i r="2">
      <x v="1237"/>
    </i>
    <i r="2">
      <x v="1450"/>
    </i>
    <i r="2">
      <x v="1250"/>
    </i>
    <i r="2">
      <x v="1242"/>
    </i>
    <i r="2">
      <x v="1244"/>
    </i>
    <i r="2">
      <x v="743"/>
    </i>
    <i r="2">
      <x v="1269"/>
    </i>
    <i r="2">
      <x v="1258"/>
    </i>
    <i r="2">
      <x v="1262"/>
    </i>
    <i r="2">
      <x v="1253"/>
    </i>
    <i r="2">
      <x v="1470"/>
    </i>
    <i r="2">
      <x v="1257"/>
    </i>
    <i r="2">
      <x v="1259"/>
    </i>
    <i r="2">
      <x v="1248"/>
    </i>
    <i r="2">
      <x v="1263"/>
    </i>
    <i r="2">
      <x v="1266"/>
    </i>
    <i r="2">
      <x v="1320"/>
    </i>
    <i r="2">
      <x v="1251"/>
    </i>
    <i r="2">
      <x v="1261"/>
    </i>
    <i r="2">
      <x v="851"/>
    </i>
    <i r="2">
      <x v="1260"/>
    </i>
    <i r="2">
      <x v="1265"/>
    </i>
    <i r="2">
      <x v="1249"/>
    </i>
    <i r="2">
      <x v="1268"/>
    </i>
    <i r="1">
      <x v="19"/>
      <x v="905"/>
    </i>
    <i r="2">
      <x v="1317"/>
    </i>
    <i r="2">
      <x v="1319"/>
    </i>
    <i r="2">
      <x v="1264"/>
    </i>
    <i r="1">
      <x v="113"/>
      <x v="1143"/>
    </i>
    <i r="2">
      <x v="651"/>
    </i>
    <i t="default">
      <x v="7"/>
    </i>
    <i>
      <x v="8"/>
      <x v="67"/>
      <x v="1528"/>
    </i>
    <i r="2">
      <x v="1527"/>
    </i>
    <i r="2">
      <x v="1529"/>
    </i>
    <i r="2">
      <x v="1159"/>
    </i>
    <i r="2">
      <x v="1405"/>
    </i>
    <i r="2">
      <x v="1361"/>
    </i>
    <i r="2">
      <x v="14"/>
    </i>
    <i r="2">
      <x v="1304"/>
    </i>
    <i r="2">
      <x v="654"/>
    </i>
    <i r="2">
      <x v="1330"/>
    </i>
    <i r="2">
      <x v="1235"/>
    </i>
    <i r="1">
      <x v="83"/>
      <x v="1356"/>
    </i>
    <i r="2">
      <x v="1098"/>
    </i>
    <i r="2">
      <x v="1357"/>
    </i>
    <i r="2">
      <x v="1020"/>
    </i>
    <i r="2">
      <x v="1118"/>
    </i>
    <i r="1">
      <x v="23"/>
      <x v="1486"/>
    </i>
    <i r="2">
      <x v="829"/>
    </i>
    <i r="2">
      <x v="419"/>
    </i>
    <i r="2">
      <x v="1131"/>
    </i>
    <i r="2">
      <x v="422"/>
    </i>
    <i r="2">
      <x v="429"/>
    </i>
    <i r="2">
      <x v="428"/>
    </i>
    <i r="2">
      <x v="431"/>
    </i>
    <i r="2">
      <x v="210"/>
    </i>
    <i r="2">
      <x v="443"/>
    </i>
    <i r="2">
      <x v="317"/>
    </i>
    <i r="2">
      <x v="209"/>
    </i>
    <i r="2">
      <x v="1142"/>
    </i>
    <i r="2">
      <x v="316"/>
    </i>
    <i r="2">
      <x v="485"/>
    </i>
    <i r="2">
      <x v="603"/>
    </i>
    <i r="2">
      <x v="489"/>
    </i>
    <i r="2">
      <x v="1487"/>
    </i>
    <i r="2">
      <x v="507"/>
    </i>
    <i r="2">
      <x v="1568"/>
    </i>
    <i r="2">
      <x v="1238"/>
    </i>
    <i r="2">
      <x v="640"/>
    </i>
    <i r="2">
      <x v="1243"/>
    </i>
    <i r="2">
      <x v="454"/>
    </i>
    <i r="2">
      <x v="455"/>
    </i>
    <i r="2">
      <x v="456"/>
    </i>
    <i r="2">
      <x v="868"/>
    </i>
    <i r="2">
      <x v="1156"/>
    </i>
    <i r="2">
      <x v="457"/>
    </i>
    <i r="2">
      <x v="458"/>
    </i>
    <i r="2">
      <x v="459"/>
    </i>
    <i r="2">
      <x v="453"/>
    </i>
    <i r="2">
      <x v="869"/>
    </i>
    <i r="1">
      <x v="4"/>
      <x v="1428"/>
    </i>
    <i r="2">
      <x v="1481"/>
    </i>
    <i r="2">
      <x v="1191"/>
    </i>
    <i r="2">
      <x v="815"/>
    </i>
    <i r="2">
      <x v="907"/>
    </i>
    <i r="2">
      <x v="1422"/>
    </i>
    <i r="2">
      <x v="346"/>
    </i>
    <i r="2">
      <x v="1413"/>
    </i>
    <i r="1">
      <x v="125"/>
      <x v="1384"/>
    </i>
    <i r="2">
      <x v="1383"/>
    </i>
    <i r="1">
      <x v="9"/>
      <x v="1136"/>
    </i>
    <i r="2">
      <x v="940"/>
    </i>
    <i r="1">
      <x v="22"/>
      <x v="1488"/>
    </i>
    <i r="2">
      <x v="1296"/>
    </i>
    <i r="1">
      <x v="104"/>
      <x v="965"/>
    </i>
    <i r="2">
      <x v="5"/>
    </i>
    <i r="1">
      <x v="20"/>
      <x v="1585"/>
    </i>
    <i r="2">
      <x v="1584"/>
    </i>
    <i r="2">
      <x v="1586"/>
    </i>
    <i r="2">
      <x v="1587"/>
    </i>
    <i r="2">
      <x v="1588"/>
    </i>
    <i r="2">
      <x v="1483"/>
    </i>
    <i r="1">
      <x v="134"/>
      <x v="1572"/>
    </i>
    <i r="1">
      <x v="136"/>
      <x v="1582"/>
    </i>
    <i r="2">
      <x v="1583"/>
    </i>
    <i r="1">
      <x v="63"/>
      <x v="1185"/>
    </i>
    <i r="2">
      <x v="1186"/>
    </i>
    <i r="1">
      <x v="111"/>
      <x v="1375"/>
    </i>
    <i r="2">
      <x v="1377"/>
    </i>
    <i r="2">
      <x v="1380"/>
    </i>
    <i r="2">
      <x v="1378"/>
    </i>
    <i r="1">
      <x v="91"/>
      <x v="954"/>
    </i>
    <i r="1">
      <x v="21"/>
      <x v="4"/>
    </i>
    <i r="2">
      <x v="3"/>
    </i>
    <i r="1">
      <x v="123"/>
      <x v="1321"/>
    </i>
    <i r="2">
      <x v="1300"/>
    </i>
    <i r="1">
      <x v="10"/>
      <x v="1298"/>
    </i>
    <i t="default">
      <x v="8"/>
    </i>
    <i>
      <x v="9"/>
      <x v="122"/>
      <x v="1209"/>
    </i>
    <i r="1">
      <x v="110"/>
      <x v="1025"/>
    </i>
    <i r="2">
      <x v="1021"/>
    </i>
    <i r="2">
      <x v="952"/>
    </i>
    <i r="2">
      <x v="1028"/>
    </i>
    <i r="2">
      <x v="1024"/>
    </i>
    <i r="2">
      <x v="951"/>
    </i>
    <i r="2">
      <x v="1027"/>
    </i>
    <i r="2">
      <x v="1023"/>
    </i>
    <i r="2">
      <x v="950"/>
    </i>
    <i r="2">
      <x v="1026"/>
    </i>
    <i r="2">
      <x v="949"/>
    </i>
    <i r="2">
      <x v="953"/>
    </i>
    <i r="2">
      <x v="1022"/>
    </i>
    <i r="2">
      <x v="993"/>
    </i>
    <i r="2">
      <x v="995"/>
    </i>
    <i r="2">
      <x v="1085"/>
    </i>
    <i r="2">
      <x v="991"/>
    </i>
    <i r="2">
      <x v="990"/>
    </i>
    <i r="2">
      <x v="996"/>
    </i>
    <i r="2">
      <x v="999"/>
    </i>
    <i r="2">
      <x v="997"/>
    </i>
    <i r="2">
      <x v="998"/>
    </i>
    <i r="2">
      <x v="1009"/>
    </i>
    <i r="2">
      <x v="994"/>
    </i>
    <i r="2">
      <x v="1006"/>
    </i>
    <i r="2">
      <x v="1013"/>
    </i>
    <i r="2">
      <x v="1005"/>
    </i>
    <i r="2">
      <x v="1014"/>
    </i>
    <i r="2">
      <x v="992"/>
    </i>
    <i r="1">
      <x v="5"/>
      <x v="1476"/>
    </i>
    <i r="1">
      <x v="54"/>
      <x v="252"/>
    </i>
    <i t="default">
      <x v="9"/>
    </i>
    <i>
      <x v="10"/>
      <x v="25"/>
      <x v="769"/>
    </i>
    <i r="2">
      <x v="584"/>
    </i>
    <i r="2">
      <x v="473"/>
    </i>
    <i r="2">
      <x v="771"/>
    </i>
    <i r="2">
      <x v="264"/>
    </i>
    <i r="2">
      <x v="655"/>
    </i>
    <i r="2">
      <x v="583"/>
    </i>
    <i r="2">
      <x v="1232"/>
    </i>
    <i r="2">
      <x v="656"/>
    </i>
    <i r="2">
      <x v="474"/>
    </i>
    <i r="2">
      <x v="885"/>
    </i>
    <i r="2">
      <x v="884"/>
    </i>
    <i t="default">
      <x v="10"/>
    </i>
    <i>
      <x v="11"/>
      <x v="26"/>
      <x v="1433"/>
    </i>
    <i r="2">
      <x v="1430"/>
    </i>
    <i r="2">
      <x v="1429"/>
    </i>
    <i r="2">
      <x v="874"/>
    </i>
    <i r="2">
      <x v="271"/>
    </i>
    <i r="2">
      <x v="871"/>
    </i>
    <i r="2">
      <x v="1576"/>
    </i>
    <i r="2">
      <x v="1174"/>
    </i>
    <i r="2">
      <x v="945"/>
    </i>
    <i r="2">
      <x v="1530"/>
    </i>
    <i r="2">
      <x v="932"/>
    </i>
    <i r="2">
      <x v="1141"/>
    </i>
    <i r="2">
      <x v="685"/>
    </i>
    <i r="2">
      <x v="686"/>
    </i>
    <i r="2">
      <x v="1092"/>
    </i>
    <i r="1">
      <x v="101"/>
      <x v="1446"/>
    </i>
    <i r="2">
      <x v="1192"/>
    </i>
    <i r="2">
      <x v="908"/>
    </i>
    <i r="2">
      <x v="1399"/>
    </i>
    <i r="2">
      <x v="1401"/>
    </i>
    <i r="2">
      <x v="1400"/>
    </i>
    <i r="2">
      <x v="549"/>
    </i>
    <i r="2">
      <x v="268"/>
    </i>
    <i r="2">
      <x v="386"/>
    </i>
    <i r="2">
      <x v="1140"/>
    </i>
    <i r="2">
      <x v="738"/>
    </i>
    <i r="2">
      <x v="607"/>
    </i>
    <i r="2">
      <x v="1218"/>
    </i>
    <i r="2">
      <x v="423"/>
    </i>
    <i r="2">
      <x v="705"/>
    </i>
    <i r="2">
      <x v="1214"/>
    </i>
    <i r="2">
      <x v="1144"/>
    </i>
    <i r="2">
      <x v="928"/>
    </i>
    <i r="2">
      <x v="1415"/>
    </i>
    <i r="2">
      <x v="1091"/>
    </i>
    <i r="2">
      <x v="1089"/>
    </i>
    <i r="2">
      <x v="1370"/>
    </i>
    <i r="2">
      <x v="432"/>
    </i>
    <i r="2">
      <x v="1216"/>
    </i>
    <i r="2">
      <x v="684"/>
    </i>
    <i r="2">
      <x v="1371"/>
    </i>
    <i r="2">
      <x v="1093"/>
    </i>
    <i r="2">
      <x v="1416"/>
    </i>
    <i r="2">
      <x v="559"/>
    </i>
    <i r="2">
      <x v="1090"/>
    </i>
    <i r="1">
      <x v="3"/>
      <x v="103"/>
    </i>
    <i r="1">
      <x v="28"/>
      <x v="1500"/>
    </i>
    <i r="2">
      <x v="1053"/>
    </i>
    <i r="1">
      <x v="78"/>
      <x v="427"/>
    </i>
    <i r="2">
      <x v="244"/>
    </i>
    <i r="2">
      <x v="340"/>
    </i>
    <i r="2">
      <x v="245"/>
    </i>
    <i r="2">
      <x v="289"/>
    </i>
    <i r="2">
      <x v="944"/>
    </i>
    <i r="1">
      <x v="128"/>
      <x v="1434"/>
    </i>
    <i r="1">
      <x v="85"/>
      <x v="817"/>
    </i>
    <i r="2">
      <x v="929"/>
    </i>
    <i r="2">
      <x v="939"/>
    </i>
    <i r="2">
      <x v="750"/>
    </i>
    <i r="2">
      <x v="914"/>
    </i>
    <i r="2">
      <x v="814"/>
    </i>
    <i r="2">
      <x v="749"/>
    </i>
    <i r="2">
      <x v="768"/>
    </i>
    <i r="2">
      <x v="1171"/>
    </i>
    <i r="2">
      <x v="1167"/>
    </i>
    <i r="1">
      <x v="88"/>
      <x v="270"/>
    </i>
    <i r="1">
      <x v="53"/>
      <x v="923"/>
    </i>
    <i r="2">
      <x v="1312"/>
    </i>
    <i r="2">
      <x v="1310"/>
    </i>
    <i r="2">
      <x v="925"/>
    </i>
    <i r="2">
      <x v="1318"/>
    </i>
    <i r="2">
      <x v="926"/>
    </i>
    <i r="2">
      <x v="1308"/>
    </i>
    <i r="2">
      <x v="1297"/>
    </i>
    <i r="2">
      <x v="1311"/>
    </i>
    <i r="2">
      <x v="1301"/>
    </i>
    <i r="2">
      <x v="1316"/>
    </i>
    <i r="2">
      <x v="1302"/>
    </i>
    <i r="2">
      <x v="1327"/>
    </i>
    <i r="2">
      <x v="1305"/>
    </i>
    <i r="2">
      <x v="1307"/>
    </i>
    <i r="1">
      <x/>
      <x v="1533"/>
    </i>
    <i r="1">
      <x v="11"/>
      <x v="1077"/>
    </i>
    <i r="2">
      <x v="1078"/>
    </i>
    <i r="1">
      <x v="81"/>
      <x v="1134"/>
    </i>
    <i r="1">
      <x v="27"/>
      <x v="1306"/>
    </i>
    <i r="1">
      <x v="99"/>
      <x v="1293"/>
    </i>
    <i r="2">
      <x v="1374"/>
    </i>
    <i t="default">
      <x v="11"/>
    </i>
    <i>
      <x v="12"/>
      <x v="29"/>
      <x v="811"/>
    </i>
    <i t="default">
      <x v="12"/>
    </i>
    <i>
      <x v="13"/>
      <x v="70"/>
      <x v="1127"/>
    </i>
    <i r="2">
      <x v="1349"/>
    </i>
    <i t="default">
      <x v="13"/>
    </i>
    <i>
      <x v="14"/>
      <x v="119"/>
      <x v="858"/>
    </i>
    <i t="default">
      <x v="14"/>
    </i>
    <i>
      <x v="15"/>
      <x v="61"/>
      <x v="948"/>
    </i>
    <i r="2">
      <x v="1359"/>
    </i>
    <i r="2">
      <x v="1358"/>
    </i>
    <i r="1">
      <x v="131"/>
      <x v="1514"/>
    </i>
    <i r="2">
      <x v="1515"/>
    </i>
    <i t="default">
      <x v="15"/>
    </i>
    <i>
      <x v="16"/>
      <x v="109"/>
      <x v="552"/>
    </i>
    <i r="2">
      <x v="2"/>
    </i>
    <i r="2">
      <x v="989"/>
    </i>
    <i r="2">
      <x v="930"/>
    </i>
    <i r="2">
      <x v="931"/>
    </i>
    <i r="2">
      <x v="813"/>
    </i>
    <i r="2">
      <x v="866"/>
    </i>
    <i r="2">
      <x v="941"/>
    </i>
    <i r="2">
      <x v="766"/>
    </i>
    <i r="2">
      <x v="784"/>
    </i>
    <i r="2">
      <x v="867"/>
    </i>
    <i r="2">
      <x v="785"/>
    </i>
    <i r="2">
      <x v="854"/>
    </i>
    <i t="default">
      <x v="16"/>
    </i>
    <i>
      <x v="17"/>
      <x v="69"/>
      <x v="1095"/>
    </i>
    <i r="2">
      <x v="987"/>
    </i>
    <i r="2">
      <x v="663"/>
    </i>
    <i r="2">
      <x v="666"/>
    </i>
    <i r="2">
      <x v="673"/>
    </i>
    <i r="2">
      <x v="672"/>
    </i>
    <i r="2">
      <x v="676"/>
    </i>
    <i r="2">
      <x v="661"/>
    </i>
    <i r="2">
      <x v="675"/>
    </i>
    <i r="2">
      <x v="667"/>
    </i>
    <i r="2">
      <x v="664"/>
    </i>
    <i r="2">
      <x v="669"/>
    </i>
    <i r="2">
      <x v="668"/>
    </i>
    <i r="2">
      <x v="674"/>
    </i>
    <i r="2">
      <x v="1326"/>
    </i>
    <i r="2">
      <x v="670"/>
    </i>
    <i r="2">
      <x v="665"/>
    </i>
    <i r="2">
      <x v="1003"/>
    </i>
    <i r="2">
      <x v="671"/>
    </i>
    <i r="2">
      <x v="662"/>
    </i>
    <i r="2">
      <x v="660"/>
    </i>
    <i r="2">
      <x v="1002"/>
    </i>
    <i r="2">
      <x v="1478"/>
    </i>
    <i t="default">
      <x v="17"/>
    </i>
    <i>
      <x v="18"/>
      <x v="126"/>
      <x v="1402"/>
    </i>
    <i r="1">
      <x v="12"/>
      <x v="1198"/>
    </i>
    <i r="2">
      <x v="1215"/>
    </i>
    <i r="1">
      <x v="45"/>
      <x v="1069"/>
    </i>
    <i r="2">
      <x v="1147"/>
    </i>
    <i r="2">
      <x v="1073"/>
    </i>
    <i r="2">
      <x v="1070"/>
    </i>
    <i r="2">
      <x v="1236"/>
    </i>
    <i r="2">
      <x v="1071"/>
    </i>
    <i r="2">
      <x v="1072"/>
    </i>
    <i t="default">
      <x v="18"/>
    </i>
    <i>
      <x v="19"/>
      <x v="31"/>
      <x v="1279"/>
    </i>
    <i t="default">
      <x v="19"/>
    </i>
    <i>
      <x v="20"/>
      <x v="86"/>
      <x v="745"/>
    </i>
    <i r="2">
      <x v="744"/>
    </i>
    <i r="2">
      <x v="1030"/>
    </i>
    <i r="2">
      <x v="846"/>
    </i>
    <i r="2">
      <x v="943"/>
    </i>
    <i r="1">
      <x v="49"/>
      <x v="787"/>
    </i>
    <i r="2">
      <x v="856"/>
    </i>
    <i r="2">
      <x v="1324"/>
    </i>
    <i r="2">
      <x v="924"/>
    </i>
    <i r="2">
      <x v="1299"/>
    </i>
    <i r="2">
      <x v="919"/>
    </i>
    <i r="2">
      <x v="1325"/>
    </i>
    <i r="2">
      <x v="920"/>
    </i>
    <i r="2">
      <x v="921"/>
    </i>
    <i r="1">
      <x v="32"/>
      <x v="1060"/>
    </i>
    <i t="default">
      <x v="20"/>
    </i>
    <i>
      <x v="21"/>
      <x v="33"/>
      <x v="1004"/>
    </i>
    <i t="default">
      <x v="21"/>
    </i>
    <i>
      <x v="22"/>
      <x v="34"/>
      <x v="1539"/>
    </i>
    <i r="2">
      <x v="1540"/>
    </i>
    <i r="2">
      <x v="1541"/>
    </i>
    <i r="2">
      <x v="1485"/>
    </i>
    <i r="2">
      <x v="1542"/>
    </i>
    <i r="2">
      <x v="1537"/>
    </i>
    <i r="1">
      <x v="35"/>
      <x v="1512"/>
    </i>
    <i r="2">
      <x v="1489"/>
    </i>
    <i r="2">
      <x v="1513"/>
    </i>
    <i r="2">
      <x v="1524"/>
    </i>
    <i r="2">
      <x v="1292"/>
    </i>
    <i r="1">
      <x v="56"/>
      <x v="741"/>
    </i>
    <i r="1">
      <x v="1"/>
      <x v="1522"/>
    </i>
    <i r="2">
      <x v="1525"/>
    </i>
    <i r="2">
      <x v="1523"/>
    </i>
    <i r="2">
      <x v="1520"/>
    </i>
    <i r="2">
      <x v="1521"/>
    </i>
    <i r="2">
      <x v="752"/>
    </i>
    <i t="default">
      <x v="22"/>
    </i>
    <i>
      <x v="23"/>
      <x v="95"/>
      <x v="902"/>
    </i>
    <i t="default">
      <x v="23"/>
    </i>
    <i>
      <x v="24"/>
      <x v="48"/>
      <x v="1046"/>
    </i>
    <i r="2">
      <x v="836"/>
    </i>
    <i r="2">
      <x v="834"/>
    </i>
    <i r="2">
      <x v="835"/>
    </i>
    <i r="1">
      <x v="36"/>
      <x v="1449"/>
    </i>
    <i r="2">
      <x v="1448"/>
    </i>
    <i r="2">
      <x v="1447"/>
    </i>
    <i t="default">
      <x v="24"/>
    </i>
    <i>
      <x v="25"/>
      <x v="37"/>
      <x v="1062"/>
    </i>
    <i r="2">
      <x v="1295"/>
    </i>
    <i r="2">
      <x v="1011"/>
    </i>
    <i r="2">
      <x v="1294"/>
    </i>
    <i r="2">
      <x v="1012"/>
    </i>
    <i r="2">
      <x v="1291"/>
    </i>
    <i t="default">
      <x v="25"/>
    </i>
    <i>
      <x v="26"/>
      <x v="38"/>
      <x v="1121"/>
    </i>
    <i r="2">
      <x v="1482"/>
    </i>
    <i r="2">
      <x v="873"/>
    </i>
    <i r="2">
      <x v="911"/>
    </i>
    <i r="2">
      <x v="1493"/>
    </i>
    <i r="2">
      <x v="1409"/>
    </i>
    <i r="2">
      <x v="1510"/>
    </i>
    <i r="2">
      <x v="1129"/>
    </i>
    <i r="2">
      <x v="1519"/>
    </i>
    <i r="2">
      <x v="1509"/>
    </i>
    <i r="2">
      <x v="1101"/>
    </i>
    <i r="2">
      <x v="1518"/>
    </i>
    <i r="2">
      <x v="1516"/>
    </i>
    <i r="2">
      <x v="1504"/>
    </i>
    <i r="2">
      <x v="1008"/>
    </i>
    <i r="2">
      <x v="1505"/>
    </i>
    <i r="2">
      <x v="1125"/>
    </i>
    <i r="2">
      <x v="1508"/>
    </i>
    <i r="2">
      <x v="1122"/>
    </i>
    <i r="2">
      <x v="1082"/>
    </i>
    <i r="2">
      <x v="1221"/>
    </i>
    <i r="2">
      <x v="1081"/>
    </i>
    <i r="2">
      <x v="1477"/>
    </i>
    <i r="2">
      <x v="1213"/>
    </i>
    <i r="2">
      <x v="909"/>
    </i>
    <i r="2">
      <x v="1079"/>
    </i>
    <i r="2">
      <x v="1220"/>
    </i>
    <i r="2">
      <x v="1208"/>
    </i>
    <i r="2">
      <x v="1123"/>
    </i>
    <i r="2">
      <x v="1217"/>
    </i>
    <i r="2">
      <x v="1475"/>
    </i>
    <i r="2">
      <x v="1494"/>
    </i>
    <i r="2">
      <x v="1412"/>
    </i>
    <i r="2">
      <x v="1212"/>
    </i>
    <i r="2">
      <x v="1124"/>
    </i>
    <i r="2">
      <x v="1189"/>
    </i>
    <i r="2">
      <x v="1474"/>
    </i>
    <i r="2">
      <x v="910"/>
    </i>
    <i r="2">
      <x v="1194"/>
    </i>
    <i r="2">
      <x v="1210"/>
    </i>
    <i r="2">
      <x v="1080"/>
    </i>
    <i r="2">
      <x v="1511"/>
    </i>
    <i r="2">
      <x v="1201"/>
    </i>
    <i r="2">
      <x v="1517"/>
    </i>
    <i r="2">
      <x v="1234"/>
    </i>
    <i r="2">
      <x v="1200"/>
    </i>
    <i r="2">
      <x v="1199"/>
    </i>
    <i r="2">
      <x v="870"/>
    </i>
    <i r="2">
      <x v="1010"/>
    </i>
    <i r="2">
      <x v="1087"/>
    </i>
    <i r="2">
      <x v="1110"/>
    </i>
    <i r="2">
      <x v="468"/>
    </i>
    <i r="2">
      <x v="1188"/>
    </i>
    <i r="2">
      <x v="1120"/>
    </i>
    <i r="1">
      <x v="79"/>
      <x v="1344"/>
    </i>
    <i r="2">
      <x v="653"/>
    </i>
    <i r="2">
      <x v="416"/>
    </i>
    <i r="1">
      <x v="87"/>
      <x v="1395"/>
    </i>
    <i r="1">
      <x v="71"/>
      <x v="1454"/>
    </i>
    <i r="2">
      <x v="819"/>
    </i>
    <i r="2">
      <x v="1202"/>
    </i>
    <i r="2">
      <x v="821"/>
    </i>
    <i r="2">
      <x v="1042"/>
    </i>
    <i r="1">
      <x v="58"/>
      <x v="1100"/>
    </i>
    <i r="2">
      <x v="1193"/>
    </i>
    <i r="1">
      <x v="130"/>
      <x v="1501"/>
    </i>
    <i r="1">
      <x v="132"/>
      <x v="1534"/>
    </i>
    <i t="default">
      <x v="26"/>
    </i>
    <i>
      <x v="27"/>
      <x v="39"/>
      <x v="1490"/>
    </i>
    <i r="2">
      <x v="733"/>
    </i>
    <i r="2">
      <x v="1007"/>
    </i>
    <i r="1">
      <x v="95"/>
      <x v="1128"/>
    </i>
    <i t="default">
      <x v="27"/>
    </i>
    <i>
      <x v="28"/>
      <x v="40"/>
      <x v="1506"/>
    </i>
    <i t="default">
      <x v="28"/>
    </i>
    <i>
      <x v="29"/>
      <x v="82"/>
      <x v="1180"/>
    </i>
    <i r="2">
      <x v="1425"/>
    </i>
    <i r="2">
      <x v="742"/>
    </i>
    <i r="2">
      <x v="983"/>
    </i>
    <i r="1">
      <x v="41"/>
      <x v="1492"/>
    </i>
    <i r="1">
      <x v="74"/>
      <x v="946"/>
    </i>
    <i r="2">
      <x v="825"/>
    </i>
    <i r="2">
      <x v="1175"/>
    </i>
    <i r="2">
      <x v="826"/>
    </i>
    <i r="2">
      <x v="857"/>
    </i>
    <i t="default">
      <x v="29"/>
    </i>
    <i>
      <x v="30"/>
      <x v="109"/>
      <x v="757"/>
    </i>
    <i r="2">
      <x v="801"/>
    </i>
    <i r="2">
      <x v="863"/>
    </i>
    <i r="2">
      <x v="864"/>
    </i>
    <i r="2">
      <x v="783"/>
    </i>
    <i r="2">
      <x v="737"/>
    </i>
    <i r="2">
      <x v="830"/>
    </i>
    <i t="default">
      <x v="30"/>
    </i>
    <i>
      <x v="31"/>
      <x v="98"/>
      <x v="536"/>
    </i>
    <i r="2">
      <x v="535"/>
    </i>
    <i r="2">
      <x v="537"/>
    </i>
    <i r="2">
      <x v="538"/>
    </i>
    <i r="2">
      <x v="533"/>
    </i>
    <i r="2">
      <x v="534"/>
    </i>
    <i r="2">
      <x v="531"/>
    </i>
    <i r="2">
      <x v="65"/>
    </i>
    <i r="2">
      <x v="66"/>
    </i>
    <i r="2">
      <x v="63"/>
    </i>
    <i r="2">
      <x v="64"/>
    </i>
    <i t="default">
      <x v="31"/>
    </i>
    <i>
      <x v="32"/>
      <x v="42"/>
      <x v="1050"/>
    </i>
    <i r="2">
      <x v="1496"/>
    </i>
    <i r="2">
      <x v="1049"/>
    </i>
    <i r="2">
      <x v="1407"/>
    </i>
    <i r="2">
      <x v="1287"/>
    </i>
    <i r="2">
      <x v="1017"/>
    </i>
    <i r="1">
      <x v="43"/>
      <x v="1373"/>
    </i>
    <i r="2">
      <x v="1051"/>
    </i>
    <i r="2">
      <x v="1048"/>
    </i>
    <i r="2">
      <x v="1372"/>
    </i>
    <i r="2">
      <x v="1057"/>
    </i>
    <i r="2">
      <x v="1015"/>
    </i>
    <i r="2">
      <x v="1283"/>
    </i>
    <i r="2">
      <x v="1376"/>
    </i>
    <i r="2">
      <x v="1058"/>
    </i>
    <i r="2">
      <x v="1016"/>
    </i>
    <i t="default">
      <x v="32"/>
    </i>
    <i>
      <x v="33"/>
      <x v="4"/>
      <x v="761"/>
    </i>
    <i r="1">
      <x v="104"/>
      <x v="439"/>
    </i>
    <i t="default">
      <x v="33"/>
    </i>
    <i>
      <x v="34"/>
      <x v="55"/>
      <x v="1288"/>
    </i>
    <i t="default">
      <x v="34"/>
    </i>
    <i>
      <x v="35"/>
      <x v="75"/>
      <x v="1315"/>
    </i>
    <i r="2">
      <x v="888"/>
    </i>
    <i t="default">
      <x v="35"/>
    </i>
    <i>
      <x v="37"/>
      <x v="65"/>
      <x v="1465"/>
    </i>
    <i r="2">
      <x v="1435"/>
    </i>
    <i r="2">
      <x v="1495"/>
    </i>
    <i r="1">
      <x v="60"/>
      <x v="1579"/>
    </i>
    <i r="2">
      <x v="1580"/>
    </i>
    <i r="2">
      <x v="1581"/>
    </i>
    <i r="1">
      <x v="73"/>
      <x v="1104"/>
    </i>
    <i r="2">
      <x v="1103"/>
    </i>
    <i r="2">
      <x v="1105"/>
    </i>
    <i r="2">
      <x v="1102"/>
    </i>
    <i r="2">
      <x v="1197"/>
    </i>
    <i r="2">
      <x v="1196"/>
    </i>
    <i r="2">
      <x v="1195"/>
    </i>
    <i r="2">
      <x v="900"/>
    </i>
    <i r="2">
      <x v="1303"/>
    </i>
    <i r="2">
      <x v="1323"/>
    </i>
    <i r="2">
      <x v="1169"/>
    </i>
    <i t="default">
      <x v="37"/>
    </i>
    <i>
      <x v="38"/>
      <x v="84"/>
      <x v="1343"/>
    </i>
    <i r="2">
      <x v="776"/>
    </i>
    <i r="2">
      <x v="1363"/>
    </i>
    <i t="default">
      <x v="38"/>
    </i>
    <i>
      <x v="39"/>
      <x v="2"/>
      <x v="658"/>
    </i>
    <i r="2">
      <x v="508"/>
    </i>
    <i r="2">
      <x v="598"/>
    </i>
    <i t="default">
      <x v="39"/>
    </i>
    <i>
      <x v="40"/>
      <x v="102"/>
      <x v="1342"/>
    </i>
    <i t="default">
      <x v="40"/>
    </i>
    <i>
      <x v="41"/>
      <x v="105"/>
      <x v="417"/>
    </i>
    <i r="2">
      <x v="1066"/>
    </i>
    <i r="2">
      <x v="585"/>
    </i>
    <i r="2">
      <x v="657"/>
    </i>
    <i r="2">
      <x v="367"/>
    </i>
    <i r="2">
      <x v="772"/>
    </i>
    <i r="2">
      <x v="1239"/>
    </i>
    <i r="2">
      <x v="286"/>
    </i>
    <i r="2">
      <x v="773"/>
    </i>
    <i r="2">
      <x v="706"/>
    </i>
    <i r="2">
      <x v="707"/>
    </i>
    <i t="default">
      <x v="41"/>
    </i>
    <i>
      <x v="42"/>
      <x v="80"/>
      <x v="1256"/>
    </i>
    <i r="1">
      <x v="106"/>
      <x v="1398"/>
    </i>
    <i r="2">
      <x v="1419"/>
    </i>
    <i r="2">
      <x v="1578"/>
    </i>
    <i r="2">
      <x v="509"/>
    </i>
    <i r="2">
      <x v="933"/>
    </i>
    <i r="2">
      <x v="1577"/>
    </i>
    <i r="2">
      <x v="839"/>
    </i>
    <i r="2">
      <x v="790"/>
    </i>
    <i r="2">
      <x v="840"/>
    </i>
    <i r="2">
      <x v="791"/>
    </i>
    <i r="2">
      <x v="794"/>
    </i>
    <i r="2">
      <x v="792"/>
    </i>
    <i r="2">
      <x v="789"/>
    </i>
    <i r="2">
      <x v="842"/>
    </i>
    <i r="2">
      <x v="841"/>
    </i>
    <i r="2">
      <x v="795"/>
    </i>
    <i r="2">
      <x v="1480"/>
    </i>
    <i r="2">
      <x v="843"/>
    </i>
    <i r="2">
      <x v="793"/>
    </i>
    <i r="2">
      <x v="788"/>
    </i>
    <i r="2">
      <x v="1571"/>
    </i>
    <i r="2">
      <x v="765"/>
    </i>
    <i r="2">
      <x v="764"/>
    </i>
    <i r="1">
      <x v="30"/>
      <x v="1536"/>
    </i>
    <i r="2">
      <x v="1498"/>
    </i>
    <i r="2">
      <x v="1497"/>
    </i>
    <i r="2">
      <x v="1267"/>
    </i>
    <i r="1">
      <x v="59"/>
      <x v="1499"/>
    </i>
    <i r="2">
      <x v="1575"/>
    </i>
    <i r="2">
      <x v="1574"/>
    </i>
    <i r="2">
      <x v="988"/>
    </i>
    <i r="1">
      <x v="76"/>
      <x v="1538"/>
    </i>
    <i r="2">
      <x v="1502"/>
    </i>
    <i r="1">
      <x v="107"/>
      <x v="599"/>
    </i>
    <i r="1">
      <x v="114"/>
      <x v="1065"/>
    </i>
    <i t="default">
      <x v="42"/>
    </i>
    <i>
      <x v="43"/>
      <x v="103"/>
      <x v="418"/>
    </i>
    <i r="2">
      <x v="586"/>
    </i>
    <i r="2">
      <x v="287"/>
    </i>
    <i r="2">
      <x v="708"/>
    </i>
    <i r="2">
      <x v="588"/>
    </i>
    <i r="2">
      <x v="1086"/>
    </i>
    <i r="2">
      <x v="886"/>
    </i>
    <i r="2">
      <x v="1241"/>
    </i>
    <i r="2">
      <x v="774"/>
    </i>
    <i r="2">
      <x v="1107"/>
    </i>
    <i r="2">
      <x v="709"/>
    </i>
    <i r="2">
      <x v="775"/>
    </i>
    <i r="2">
      <x v="887"/>
    </i>
    <i r="2">
      <x v="1064"/>
    </i>
    <i t="default">
      <x v="43"/>
    </i>
    <i>
      <x v="44"/>
      <x v="14"/>
      <x v="1453"/>
    </i>
    <i r="2">
      <x v="1452"/>
    </i>
    <i r="2">
      <x v="1431"/>
    </i>
    <i r="2">
      <x v="1432"/>
    </i>
    <i r="2">
      <x v="1451"/>
    </i>
    <i r="2">
      <x v="1420"/>
    </i>
    <i t="default">
      <x v="44"/>
    </i>
    <i>
      <x v="45"/>
      <x v="46"/>
      <x v="1367"/>
    </i>
    <i r="2">
      <x v="1369"/>
    </i>
    <i r="2">
      <x v="1368"/>
    </i>
    <i r="1">
      <x v="13"/>
      <x v="578"/>
    </i>
    <i t="default">
      <x v="45"/>
    </i>
    <i>
      <x v="46"/>
      <x v="129"/>
      <x v="1439"/>
    </i>
    <i r="2">
      <x v="1438"/>
    </i>
    <i r="2">
      <x v="1436"/>
    </i>
    <i r="2">
      <x v="1437"/>
    </i>
    <i r="2">
      <x v="1440"/>
    </i>
    <i r="2">
      <x v="1444"/>
    </i>
    <i r="2">
      <x v="1441"/>
    </i>
    <i r="2">
      <x v="1445"/>
    </i>
    <i r="2">
      <x v="1442"/>
    </i>
    <i r="2">
      <x v="1443"/>
    </i>
    <i t="default">
      <x v="46"/>
    </i>
    <i>
      <x v="47"/>
      <x v="50"/>
      <x v="898"/>
    </i>
    <i r="2">
      <x v="297"/>
    </i>
    <i r="2">
      <x v="882"/>
    </i>
    <i r="2">
      <x v="732"/>
    </i>
    <i r="2">
      <x v="440"/>
    </i>
    <i r="2">
      <x v="850"/>
    </i>
    <i r="2">
      <x v="896"/>
    </i>
    <i r="2">
      <x v="441"/>
    </i>
    <i r="2">
      <x v="897"/>
    </i>
    <i r="2">
      <x v="298"/>
    </i>
    <i r="1">
      <x v="108"/>
      <x v="177"/>
    </i>
    <i r="2">
      <x v="180"/>
    </i>
    <i r="2">
      <x v="176"/>
    </i>
    <i r="2">
      <x v="178"/>
    </i>
    <i r="1">
      <x v="6"/>
      <x v="1190"/>
    </i>
    <i r="2">
      <x v="1207"/>
    </i>
    <i r="1">
      <x v="117"/>
      <x v="831"/>
    </i>
    <i r="2">
      <x v="832"/>
    </i>
    <i t="default">
      <x v="47"/>
    </i>
    <i>
      <x v="48"/>
      <x v="66"/>
      <x v="597"/>
    </i>
    <i r="2">
      <x v="1555"/>
    </i>
    <i t="default">
      <x v="48"/>
    </i>
    <i>
      <x v="49"/>
      <x v="57"/>
      <x v="1254"/>
    </i>
    <i r="1">
      <x v="92"/>
      <x v="937"/>
    </i>
    <i t="default">
      <x v="49"/>
    </i>
    <i t="grand">
      <x/>
    </i>
  </rowItems>
  <colItems count="1">
    <i/>
  </colItems>
  <pageFields count="2">
    <pageField fld="21" item="1" hier="-1"/>
    <pageField fld="3" hier="-1"/>
  </pageFields>
  <dataFields count="1">
    <dataField name="Suma de Importe en ARS" fld="7" baseField="0" baseItem="0" numFmtId="165"/>
  </dataFields>
  <formats count="56">
    <format dxfId="175">
      <pivotArea outline="0" collapsedLevelsAreSubtotals="1" fieldPosition="0"/>
    </format>
    <format dxfId="174">
      <pivotArea type="all" dataOnly="0" outline="0" fieldPosition="0"/>
    </format>
    <format dxfId="173">
      <pivotArea outline="0" collapsedLevelsAreSubtotals="1" fieldPosition="0"/>
    </format>
    <format dxfId="172">
      <pivotArea dataOnly="0" labelOnly="1" outline="0" axis="axisValues" fieldPosition="0"/>
    </format>
    <format dxfId="171">
      <pivotArea dataOnly="0" labelOnly="1" fieldPosition="0">
        <references count="1">
          <reference field="12" count="25">
            <x v="0"/>
            <x v="1"/>
            <x v="2"/>
            <x v="3"/>
            <x v="4"/>
            <x v="5"/>
            <x v="6"/>
            <x v="7"/>
            <x v="8"/>
            <x v="9"/>
            <x v="10"/>
            <x v="11"/>
            <x v="12"/>
            <x v="13"/>
            <x v="14"/>
            <x v="15"/>
            <x v="16"/>
            <x v="17"/>
            <x v="18"/>
            <x v="19"/>
            <x v="20"/>
            <x v="21"/>
            <x v="22"/>
            <x v="23"/>
            <x v="24"/>
          </reference>
        </references>
      </pivotArea>
    </format>
    <format dxfId="170">
      <pivotArea dataOnly="0" labelOnly="1" fieldPosition="0">
        <references count="1">
          <reference field="12" count="25" defaultSubtotal="1">
            <x v="0"/>
            <x v="1"/>
            <x v="2"/>
            <x v="3"/>
            <x v="4"/>
            <x v="5"/>
            <x v="6"/>
            <x v="7"/>
            <x v="8"/>
            <x v="9"/>
            <x v="10"/>
            <x v="11"/>
            <x v="12"/>
            <x v="13"/>
            <x v="14"/>
            <x v="15"/>
            <x v="16"/>
            <x v="17"/>
            <x v="18"/>
            <x v="19"/>
            <x v="20"/>
            <x v="21"/>
            <x v="22"/>
            <x v="23"/>
            <x v="24"/>
          </reference>
        </references>
      </pivotArea>
    </format>
    <format dxfId="169">
      <pivotArea dataOnly="0" labelOnly="1" fieldPosition="0">
        <references count="1">
          <reference field="12" count="24">
            <x v="25"/>
            <x v="26"/>
            <x v="27"/>
            <x v="28"/>
            <x v="29"/>
            <x v="30"/>
            <x v="31"/>
            <x v="32"/>
            <x v="33"/>
            <x v="34"/>
            <x v="35"/>
            <x v="37"/>
            <x v="38"/>
            <x v="39"/>
            <x v="40"/>
            <x v="41"/>
            <x v="42"/>
            <x v="43"/>
            <x v="44"/>
            <x v="45"/>
            <x v="46"/>
            <x v="47"/>
            <x v="48"/>
            <x v="49"/>
          </reference>
        </references>
      </pivotArea>
    </format>
    <format dxfId="168">
      <pivotArea dataOnly="0" labelOnly="1" fieldPosition="0">
        <references count="1">
          <reference field="12" count="24" defaultSubtotal="1">
            <x v="25"/>
            <x v="26"/>
            <x v="27"/>
            <x v="28"/>
            <x v="29"/>
            <x v="30"/>
            <x v="31"/>
            <x v="32"/>
            <x v="33"/>
            <x v="34"/>
            <x v="35"/>
            <x v="37"/>
            <x v="38"/>
            <x v="39"/>
            <x v="40"/>
            <x v="41"/>
            <x v="42"/>
            <x v="43"/>
            <x v="44"/>
            <x v="45"/>
            <x v="46"/>
            <x v="47"/>
            <x v="48"/>
            <x v="49"/>
          </reference>
        </references>
      </pivotArea>
    </format>
    <format dxfId="167">
      <pivotArea dataOnly="0" labelOnly="1" grandRow="1" outline="0" fieldPosition="0"/>
    </format>
    <format dxfId="166">
      <pivotArea dataOnly="0" labelOnly="1" fieldPosition="0">
        <references count="2">
          <reference field="10" count="2">
            <x v="15"/>
            <x v="44"/>
          </reference>
          <reference field="12" count="1" selected="0">
            <x v="0"/>
          </reference>
        </references>
      </pivotArea>
    </format>
    <format dxfId="165">
      <pivotArea dataOnly="0" labelOnly="1" fieldPosition="0">
        <references count="2">
          <reference field="10" count="4">
            <x v="7"/>
            <x v="64"/>
            <x v="96"/>
            <x v="112"/>
          </reference>
          <reference field="12" count="1" selected="0">
            <x v="1"/>
          </reference>
        </references>
      </pivotArea>
    </format>
    <format dxfId="164">
      <pivotArea dataOnly="0" labelOnly="1" fieldPosition="0">
        <references count="2">
          <reference field="10" count="3">
            <x v="8"/>
            <x v="47"/>
            <x v="62"/>
          </reference>
          <reference field="12" count="1" selected="0">
            <x v="2"/>
          </reference>
        </references>
      </pivotArea>
    </format>
    <format dxfId="163">
      <pivotArea dataOnly="0" labelOnly="1" fieldPosition="0">
        <references count="2">
          <reference field="10" count="3">
            <x v="72"/>
            <x v="90"/>
            <x v="93"/>
          </reference>
          <reference field="12" count="1" selected="0">
            <x v="3"/>
          </reference>
        </references>
      </pivotArea>
    </format>
    <format dxfId="162">
      <pivotArea dataOnly="0" labelOnly="1" fieldPosition="0">
        <references count="2">
          <reference field="10" count="1">
            <x v="100"/>
          </reference>
          <reference field="12" count="1" selected="0">
            <x v="4"/>
          </reference>
        </references>
      </pivotArea>
    </format>
    <format dxfId="161">
      <pivotArea dataOnly="0" labelOnly="1" fieldPosition="0">
        <references count="2">
          <reference field="10" count="1">
            <x v="52"/>
          </reference>
          <reference field="12" count="1" selected="0">
            <x v="5"/>
          </reference>
        </references>
      </pivotArea>
    </format>
    <format dxfId="160">
      <pivotArea dataOnly="0" labelOnly="1" fieldPosition="0">
        <references count="2">
          <reference field="10" count="1">
            <x v="18"/>
          </reference>
          <reference field="12" count="1" selected="0">
            <x v="6"/>
          </reference>
        </references>
      </pivotArea>
    </format>
    <format dxfId="159">
      <pivotArea dataOnly="0" labelOnly="1" fieldPosition="0">
        <references count="2">
          <reference field="10" count="2">
            <x v="19"/>
            <x v="51"/>
          </reference>
          <reference field="12" count="1" selected="0">
            <x v="7"/>
          </reference>
        </references>
      </pivotArea>
    </format>
    <format dxfId="158">
      <pivotArea dataOnly="0" labelOnly="1" fieldPosition="0">
        <references count="2">
          <reference field="10" count="13">
            <x v="4"/>
            <x v="9"/>
            <x v="10"/>
            <x v="20"/>
            <x v="21"/>
            <x v="22"/>
            <x v="23"/>
            <x v="63"/>
            <x v="67"/>
            <x v="83"/>
            <x v="91"/>
            <x v="104"/>
            <x v="111"/>
          </reference>
          <reference field="12" count="1" selected="0">
            <x v="8"/>
          </reference>
        </references>
      </pivotArea>
    </format>
    <format dxfId="157">
      <pivotArea dataOnly="0" labelOnly="1" fieldPosition="0">
        <references count="2">
          <reference field="10" count="3">
            <x v="5"/>
            <x v="54"/>
            <x v="110"/>
          </reference>
          <reference field="12" count="1" selected="0">
            <x v="9"/>
          </reference>
        </references>
      </pivotArea>
    </format>
    <format dxfId="156">
      <pivotArea dataOnly="0" labelOnly="1" fieldPosition="0">
        <references count="2">
          <reference field="10" count="1">
            <x v="25"/>
          </reference>
          <reference field="12" count="1" selected="0">
            <x v="10"/>
          </reference>
        </references>
      </pivotArea>
    </format>
    <format dxfId="155">
      <pivotArea dataOnly="0" labelOnly="1" fieldPosition="0">
        <references count="2">
          <reference field="10" count="13">
            <x v="0"/>
            <x v="3"/>
            <x v="11"/>
            <x v="26"/>
            <x v="27"/>
            <x v="28"/>
            <x v="53"/>
            <x v="78"/>
            <x v="81"/>
            <x v="85"/>
            <x v="88"/>
            <x v="99"/>
            <x v="101"/>
          </reference>
          <reference field="12" count="1" selected="0">
            <x v="11"/>
          </reference>
        </references>
      </pivotArea>
    </format>
    <format dxfId="154">
      <pivotArea dataOnly="0" labelOnly="1" fieldPosition="0">
        <references count="2">
          <reference field="10" count="1">
            <x v="29"/>
          </reference>
          <reference field="12" count="1" selected="0">
            <x v="12"/>
          </reference>
        </references>
      </pivotArea>
    </format>
    <format dxfId="153">
      <pivotArea dataOnly="0" labelOnly="1" fieldPosition="0">
        <references count="2">
          <reference field="10" count="1">
            <x v="70"/>
          </reference>
          <reference field="12" count="1" selected="0">
            <x v="13"/>
          </reference>
        </references>
      </pivotArea>
    </format>
    <format dxfId="152">
      <pivotArea dataOnly="0" labelOnly="1" fieldPosition="0">
        <references count="2">
          <reference field="10" count="1">
            <x v="61"/>
          </reference>
          <reference field="12" count="1" selected="0">
            <x v="15"/>
          </reference>
        </references>
      </pivotArea>
    </format>
    <format dxfId="151">
      <pivotArea dataOnly="0" labelOnly="1" fieldPosition="0">
        <references count="2">
          <reference field="10" count="1">
            <x v="109"/>
          </reference>
          <reference field="12" count="1" selected="0">
            <x v="16"/>
          </reference>
        </references>
      </pivotArea>
    </format>
    <format dxfId="150">
      <pivotArea dataOnly="0" labelOnly="1" fieldPosition="0">
        <references count="2">
          <reference field="10" count="1">
            <x v="69"/>
          </reference>
          <reference field="12" count="1" selected="0">
            <x v="17"/>
          </reference>
        </references>
      </pivotArea>
    </format>
    <format dxfId="149">
      <pivotArea dataOnly="0" labelOnly="1" fieldPosition="0">
        <references count="2">
          <reference field="10" count="2">
            <x v="12"/>
            <x v="45"/>
          </reference>
          <reference field="12" count="1" selected="0">
            <x v="18"/>
          </reference>
        </references>
      </pivotArea>
    </format>
    <format dxfId="148">
      <pivotArea dataOnly="0" labelOnly="1" fieldPosition="0">
        <references count="2">
          <reference field="10" count="1">
            <x v="31"/>
          </reference>
          <reference field="12" count="1" selected="0">
            <x v="19"/>
          </reference>
        </references>
      </pivotArea>
    </format>
    <format dxfId="147">
      <pivotArea dataOnly="0" labelOnly="1" fieldPosition="0">
        <references count="2">
          <reference field="10" count="3">
            <x v="32"/>
            <x v="49"/>
            <x v="86"/>
          </reference>
          <reference field="12" count="1" selected="0">
            <x v="20"/>
          </reference>
        </references>
      </pivotArea>
    </format>
    <format dxfId="146">
      <pivotArea dataOnly="0" labelOnly="1" fieldPosition="0">
        <references count="2">
          <reference field="10" count="1">
            <x v="33"/>
          </reference>
          <reference field="12" count="1" selected="0">
            <x v="21"/>
          </reference>
        </references>
      </pivotArea>
    </format>
    <format dxfId="145">
      <pivotArea dataOnly="0" labelOnly="1" fieldPosition="0">
        <references count="2">
          <reference field="10" count="4">
            <x v="1"/>
            <x v="34"/>
            <x v="35"/>
            <x v="56"/>
          </reference>
          <reference field="12" count="1" selected="0">
            <x v="22"/>
          </reference>
        </references>
      </pivotArea>
    </format>
    <format dxfId="144">
      <pivotArea dataOnly="0" labelOnly="1" fieldPosition="0">
        <references count="2">
          <reference field="10" count="1">
            <x v="95"/>
          </reference>
          <reference field="12" count="1" selected="0">
            <x v="23"/>
          </reference>
        </references>
      </pivotArea>
    </format>
    <format dxfId="143">
      <pivotArea dataOnly="0" labelOnly="1" fieldPosition="0">
        <references count="2">
          <reference field="10" count="2">
            <x v="36"/>
            <x v="48"/>
          </reference>
          <reference field="12" count="1" selected="0">
            <x v="24"/>
          </reference>
        </references>
      </pivotArea>
    </format>
    <format dxfId="142">
      <pivotArea dataOnly="0" labelOnly="1" fieldPosition="0">
        <references count="2">
          <reference field="10" count="1">
            <x v="37"/>
          </reference>
          <reference field="12" count="1" selected="0">
            <x v="25"/>
          </reference>
        </references>
      </pivotArea>
    </format>
    <format dxfId="141">
      <pivotArea dataOnly="0" labelOnly="1" fieldPosition="0">
        <references count="2">
          <reference field="10" count="5">
            <x v="38"/>
            <x v="58"/>
            <x v="71"/>
            <x v="79"/>
            <x v="87"/>
          </reference>
          <reference field="12" count="1" selected="0">
            <x v="26"/>
          </reference>
        </references>
      </pivotArea>
    </format>
    <format dxfId="140">
      <pivotArea dataOnly="0" labelOnly="1" fieldPosition="0">
        <references count="2">
          <reference field="10" count="2">
            <x v="39"/>
            <x v="95"/>
          </reference>
          <reference field="12" count="1" selected="0">
            <x v="27"/>
          </reference>
        </references>
      </pivotArea>
    </format>
    <format dxfId="139">
      <pivotArea dataOnly="0" labelOnly="1" fieldPosition="0">
        <references count="2">
          <reference field="10" count="1">
            <x v="40"/>
          </reference>
          <reference field="12" count="1" selected="0">
            <x v="28"/>
          </reference>
        </references>
      </pivotArea>
    </format>
    <format dxfId="138">
      <pivotArea dataOnly="0" labelOnly="1" fieldPosition="0">
        <references count="2">
          <reference field="10" count="3">
            <x v="41"/>
            <x v="74"/>
            <x v="82"/>
          </reference>
          <reference field="12" count="1" selected="0">
            <x v="29"/>
          </reference>
        </references>
      </pivotArea>
    </format>
    <format dxfId="137">
      <pivotArea dataOnly="0" labelOnly="1" fieldPosition="0">
        <references count="2">
          <reference field="10" count="1">
            <x v="109"/>
          </reference>
          <reference field="12" count="1" selected="0">
            <x v="30"/>
          </reference>
        </references>
      </pivotArea>
    </format>
    <format dxfId="136">
      <pivotArea dataOnly="0" labelOnly="1" fieldPosition="0">
        <references count="2">
          <reference field="10" count="1">
            <x v="98"/>
          </reference>
          <reference field="12" count="1" selected="0">
            <x v="31"/>
          </reference>
        </references>
      </pivotArea>
    </format>
    <format dxfId="135">
      <pivotArea dataOnly="0" labelOnly="1" fieldPosition="0">
        <references count="2">
          <reference field="10" count="2">
            <x v="42"/>
            <x v="43"/>
          </reference>
          <reference field="12" count="1" selected="0">
            <x v="32"/>
          </reference>
        </references>
      </pivotArea>
    </format>
    <format dxfId="134">
      <pivotArea dataOnly="0" labelOnly="1" fieldPosition="0">
        <references count="2">
          <reference field="10" count="2">
            <x v="4"/>
            <x v="104"/>
          </reference>
          <reference field="12" count="1" selected="0">
            <x v="33"/>
          </reference>
        </references>
      </pivotArea>
    </format>
    <format dxfId="133">
      <pivotArea dataOnly="0" labelOnly="1" fieldPosition="0">
        <references count="2">
          <reference field="10" count="1">
            <x v="55"/>
          </reference>
          <reference field="12" count="1" selected="0">
            <x v="34"/>
          </reference>
        </references>
      </pivotArea>
    </format>
    <format dxfId="132">
      <pivotArea dataOnly="0" labelOnly="1" fieldPosition="0">
        <references count="2">
          <reference field="10" count="1">
            <x v="75"/>
          </reference>
          <reference field="12" count="1" selected="0">
            <x v="35"/>
          </reference>
        </references>
      </pivotArea>
    </format>
    <format dxfId="131">
      <pivotArea dataOnly="0" labelOnly="1" fieldPosition="0">
        <references count="2">
          <reference field="10" count="3">
            <x v="60"/>
            <x v="65"/>
            <x v="73"/>
          </reference>
          <reference field="12" count="1" selected="0">
            <x v="37"/>
          </reference>
        </references>
      </pivotArea>
    </format>
    <format dxfId="130">
      <pivotArea dataOnly="0" labelOnly="1" fieldPosition="0">
        <references count="2">
          <reference field="10" count="1">
            <x v="84"/>
          </reference>
          <reference field="12" count="1" selected="0">
            <x v="38"/>
          </reference>
        </references>
      </pivotArea>
    </format>
    <format dxfId="129">
      <pivotArea dataOnly="0" labelOnly="1" fieldPosition="0">
        <references count="2">
          <reference field="10" count="1">
            <x v="2"/>
          </reference>
          <reference field="12" count="1" selected="0">
            <x v="39"/>
          </reference>
        </references>
      </pivotArea>
    </format>
    <format dxfId="128">
      <pivotArea dataOnly="0" labelOnly="1" fieldPosition="0">
        <references count="2">
          <reference field="10" count="1">
            <x v="102"/>
          </reference>
          <reference field="12" count="1" selected="0">
            <x v="40"/>
          </reference>
        </references>
      </pivotArea>
    </format>
    <format dxfId="127">
      <pivotArea dataOnly="0" labelOnly="1" fieldPosition="0">
        <references count="2">
          <reference field="10" count="1">
            <x v="105"/>
          </reference>
          <reference field="12" count="1" selected="0">
            <x v="41"/>
          </reference>
        </references>
      </pivotArea>
    </format>
    <format dxfId="126">
      <pivotArea dataOnly="0" labelOnly="1" fieldPosition="0">
        <references count="2">
          <reference field="10" count="6">
            <x v="30"/>
            <x v="59"/>
            <x v="76"/>
            <x v="80"/>
            <x v="106"/>
            <x v="107"/>
          </reference>
          <reference field="12" count="1" selected="0">
            <x v="42"/>
          </reference>
        </references>
      </pivotArea>
    </format>
    <format dxfId="125">
      <pivotArea dataOnly="0" labelOnly="1" fieldPosition="0">
        <references count="2">
          <reference field="10" count="1">
            <x v="103"/>
          </reference>
          <reference field="12" count="1" selected="0">
            <x v="43"/>
          </reference>
        </references>
      </pivotArea>
    </format>
    <format dxfId="124">
      <pivotArea dataOnly="0" labelOnly="1" fieldPosition="0">
        <references count="2">
          <reference field="10" count="1">
            <x v="14"/>
          </reference>
          <reference field="12" count="1" selected="0">
            <x v="44"/>
          </reference>
        </references>
      </pivotArea>
    </format>
    <format dxfId="123">
      <pivotArea dataOnly="0" labelOnly="1" fieldPosition="0">
        <references count="2">
          <reference field="10" count="2">
            <x v="13"/>
            <x v="46"/>
          </reference>
          <reference field="12" count="1" selected="0">
            <x v="45"/>
          </reference>
        </references>
      </pivotArea>
    </format>
    <format dxfId="122">
      <pivotArea dataOnly="0" labelOnly="1" fieldPosition="0">
        <references count="2">
          <reference field="10" count="3">
            <x v="6"/>
            <x v="50"/>
            <x v="108"/>
          </reference>
          <reference field="12" count="1" selected="0">
            <x v="47"/>
          </reference>
        </references>
      </pivotArea>
    </format>
    <format dxfId="121">
      <pivotArea dataOnly="0" labelOnly="1" fieldPosition="0">
        <references count="2">
          <reference field="10" count="1">
            <x v="66"/>
          </reference>
          <reference field="12" count="1" selected="0">
            <x v="48"/>
          </reference>
        </references>
      </pivotArea>
    </format>
    <format dxfId="120">
      <pivotArea dataOnly="0" labelOnly="1" fieldPosition="0">
        <references count="2">
          <reference field="10" count="2">
            <x v="57"/>
            <x v="92"/>
          </reference>
          <reference field="12" count="1" selected="0">
            <x v="49"/>
          </reference>
        </references>
      </pivotArea>
    </format>
  </formats>
  <conditionalFormats count="1">
    <conditionalFormat priority="3">
      <pivotAreas count="1">
        <pivotArea type="data" outline="0" collapsedLevelsAreSubtotals="1" fieldPosition="0">
          <references count="2">
            <reference field="4294967294" count="1" selected="0">
              <x v="0"/>
            </reference>
            <reference field="12" count="49" selected="0" defaultSubtotal="1">
              <x v="0"/>
              <x v="1"/>
              <x v="2"/>
              <x v="3"/>
              <x v="4"/>
              <x v="5"/>
              <x v="6"/>
              <x v="7"/>
              <x v="8"/>
              <x v="9"/>
              <x v="10"/>
              <x v="11"/>
              <x v="12"/>
              <x v="13"/>
              <x v="14"/>
              <x v="15"/>
              <x v="16"/>
              <x v="17"/>
              <x v="18"/>
              <x v="19"/>
              <x v="20"/>
              <x v="21"/>
              <x v="22"/>
              <x v="23"/>
              <x v="24"/>
              <x v="25"/>
              <x v="26"/>
              <x v="27"/>
              <x v="28"/>
              <x v="29"/>
              <x v="30"/>
              <x v="31"/>
              <x v="32"/>
              <x v="33"/>
              <x v="34"/>
              <x v="35"/>
              <x v="37"/>
              <x v="38"/>
              <x v="39"/>
              <x v="40"/>
              <x v="41"/>
              <x v="42"/>
              <x v="43"/>
              <x v="44"/>
              <x v="45"/>
              <x v="46"/>
              <x v="47"/>
              <x v="48"/>
              <x v="49"/>
            </reference>
          </references>
        </pivotArea>
      </pivotAreas>
    </conditionalFormat>
  </conditional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chartFormat="3">
  <location ref="H5:I9" firstHeaderRow="1" firstDataRow="1" firstDataCol="1" rowPageCount="2" colPageCount="1"/>
  <pivotFields count="23">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164" showAll="0"/>
    <pivotField showAll="0"/>
    <pivotField axis="axisPage" multipleItemSelectionAllowed="1" showAll="0">
      <items count="9">
        <item h="1" x="0"/>
        <item h="1" x="5"/>
        <item x="1"/>
        <item h="1" x="2"/>
        <item h="1" x="7"/>
        <item x="3"/>
        <item x="4"/>
        <item x="6"/>
        <item t="default"/>
      </items>
    </pivotField>
    <pivotField showAll="0"/>
    <pivotField showAll="0"/>
    <pivotField numFmtId="44" showAll="0"/>
    <pivotField dataField="1" numFmtId="44" showAll="0"/>
    <pivotField showAll="0"/>
    <pivotField showAll="0">
      <items count="141">
        <item x="36"/>
        <item x="40"/>
        <item x="94"/>
        <item x="98"/>
        <item x="43"/>
        <item x="35"/>
        <item x="110"/>
        <item x="0"/>
        <item x="60"/>
        <item x="136"/>
        <item x="44"/>
        <item x="83"/>
        <item x="74"/>
        <item x="30"/>
        <item x="70"/>
        <item x="75"/>
        <item x="59"/>
        <item x="89"/>
        <item x="34"/>
        <item x="78"/>
        <item x="101"/>
        <item x="122"/>
        <item x="115"/>
        <item x="68"/>
        <item x="39"/>
        <item x="47"/>
        <item x="131"/>
        <item x="128"/>
        <item x="62"/>
        <item x="67"/>
        <item x="54"/>
        <item x="65"/>
        <item x="22"/>
        <item x="69"/>
        <item x="4"/>
        <item x="57"/>
        <item x="80"/>
        <item x="81"/>
        <item x="88"/>
        <item x="120"/>
        <item x="103"/>
        <item x="111"/>
        <item x="6"/>
        <item x="135"/>
        <item x="50"/>
        <item x="95"/>
        <item x="129"/>
        <item x="92"/>
        <item x="71"/>
        <item x="25"/>
        <item x="21"/>
        <item x="84"/>
        <item x="14"/>
        <item x="79"/>
        <item x="91"/>
        <item x="139"/>
        <item x="28"/>
        <item x="27"/>
        <item x="96"/>
        <item x="126"/>
        <item x="105"/>
        <item x="77"/>
        <item x="114"/>
        <item x="82"/>
        <item x="93"/>
        <item x="124"/>
        <item x="19"/>
        <item x="76"/>
        <item x="53"/>
        <item x="73"/>
        <item x="20"/>
        <item x="130"/>
        <item x="18"/>
        <item x="107"/>
        <item x="29"/>
        <item x="133"/>
        <item x="55"/>
        <item x="137"/>
        <item x="112"/>
        <item x="9"/>
        <item x="113"/>
        <item x="117"/>
        <item x="125"/>
        <item x="16"/>
        <item x="2"/>
        <item x="100"/>
        <item x="106"/>
        <item x="51"/>
        <item x="10"/>
        <item x="1"/>
        <item x="64"/>
        <item x="63"/>
        <item x="118"/>
        <item x="72"/>
        <item x="116"/>
        <item x="87"/>
        <item x="45"/>
        <item x="8"/>
        <item x="49"/>
        <item x="11"/>
        <item x="24"/>
        <item x="99"/>
        <item x="5"/>
        <item x="17"/>
        <item x="33"/>
        <item x="38"/>
        <item x="13"/>
        <item x="104"/>
        <item x="48"/>
        <item x="52"/>
        <item x="46"/>
        <item x="85"/>
        <item x="61"/>
        <item x="108"/>
        <item x="86"/>
        <item x="138"/>
        <item x="121"/>
        <item x="12"/>
        <item x="119"/>
        <item x="66"/>
        <item x="7"/>
        <item x="90"/>
        <item x="3"/>
        <item x="31"/>
        <item x="132"/>
        <item x="123"/>
        <item x="26"/>
        <item x="41"/>
        <item x="127"/>
        <item x="15"/>
        <item x="42"/>
        <item x="102"/>
        <item x="97"/>
        <item x="37"/>
        <item x="134"/>
        <item x="56"/>
        <item x="58"/>
        <item x="23"/>
        <item x="32"/>
        <item x="109"/>
        <item t="default"/>
      </items>
    </pivotField>
    <pivotField showAll="0"/>
    <pivotField showAll="0"/>
    <pivotField showAll="0">
      <items count="51">
        <item x="39"/>
        <item x="1"/>
        <item x="11"/>
        <item x="17"/>
        <item x="41"/>
        <item x="45"/>
        <item x="8"/>
        <item x="20"/>
        <item x="3"/>
        <item x="9"/>
        <item x="10"/>
        <item x="6"/>
        <item x="29"/>
        <item x="42"/>
        <item x="31"/>
        <item x="35"/>
        <item x="2"/>
        <item x="21"/>
        <item x="40"/>
        <item x="43"/>
        <item x="28"/>
        <item x="36"/>
        <item x="27"/>
        <item x="33"/>
        <item x="30"/>
        <item x="37"/>
        <item x="14"/>
        <item x="25"/>
        <item x="49"/>
        <item x="24"/>
        <item x="26"/>
        <item x="5"/>
        <item x="38"/>
        <item x="4"/>
        <item x="44"/>
        <item x="22"/>
        <item x="0"/>
        <item x="32"/>
        <item x="23"/>
        <item x="15"/>
        <item x="46"/>
        <item x="12"/>
        <item x="16"/>
        <item x="13"/>
        <item x="47"/>
        <item x="18"/>
        <item x="48"/>
        <item x="7"/>
        <item x="19"/>
        <item x="34"/>
        <item t="default"/>
      </items>
    </pivotField>
    <pivotField numFmtId="164" showAll="0"/>
    <pivotField numFmtId="1" showAll="0"/>
    <pivotField numFmtId="1" showAll="0"/>
    <pivotField showAll="0"/>
    <pivotField showAll="0"/>
    <pivotField showAll="0"/>
    <pivotField showAll="0"/>
    <pivotField showAll="0"/>
    <pivotField axis="axisPage" showAll="0">
      <items count="3">
        <item x="1"/>
        <item x="0"/>
        <item t="default"/>
      </items>
    </pivotField>
    <pivotField showAll="0">
      <items count="3">
        <item x="0"/>
        <item x="1"/>
        <item t="default"/>
      </items>
    </pivotField>
  </pivotFields>
  <rowFields count="1">
    <field x="0"/>
  </rowFields>
  <rowItems count="4">
    <i>
      <x v="2"/>
    </i>
    <i>
      <x v="1"/>
    </i>
    <i>
      <x/>
    </i>
    <i t="grand">
      <x/>
    </i>
  </rowItems>
  <colItems count="1">
    <i/>
  </colItems>
  <pageFields count="2">
    <pageField fld="21" item="1" hier="-1"/>
    <pageField fld="3" hier="-1"/>
  </pageFields>
  <dataFields count="1">
    <dataField name="Suma de Importe en ARS" fld="7" baseField="0" baseItem="0" numFmtId="165"/>
  </dataFields>
  <formats count="7">
    <format dxfId="182">
      <pivotArea outline="0" collapsedLevelsAreSubtotals="1" fieldPosition="0"/>
    </format>
    <format dxfId="181">
      <pivotArea type="all" dataOnly="0" outline="0" fieldPosition="0"/>
    </format>
    <format dxfId="180">
      <pivotArea outline="0" collapsedLevelsAreSubtotals="1" fieldPosition="0"/>
    </format>
    <format dxfId="179">
      <pivotArea field="0" type="button" dataOnly="0" labelOnly="1" outline="0" axis="axisRow" fieldPosition="0"/>
    </format>
    <format dxfId="178">
      <pivotArea dataOnly="0" labelOnly="1" outline="0" axis="axisValues" fieldPosition="0"/>
    </format>
    <format dxfId="177">
      <pivotArea dataOnly="0" labelOnly="1" fieldPosition="0">
        <references count="1">
          <reference field="0" count="0"/>
        </references>
      </pivotArea>
    </format>
    <format dxfId="176">
      <pivotArea dataOnly="0" labelOnly="1" grandRow="1" outline="0" fieldPosition="0"/>
    </format>
  </formats>
  <conditionalFormats count="1">
    <conditionalFormat priority="2">
      <pivotAreas count="1">
        <pivotArea type="data" collapsedLevelsAreSubtotals="1" fieldPosition="0">
          <references count="2">
            <reference field="4294967294" count="1" selected="0">
              <x v="0"/>
            </reference>
            <reference field="0" count="3">
              <x v="0"/>
              <x v="1"/>
              <x v="2"/>
            </reference>
          </references>
        </pivotArea>
      </pivotAreas>
    </conditionalFormat>
  </conditional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chartFormat="5">
  <location ref="H16:I28" firstHeaderRow="1" firstDataRow="1" firstDataCol="1" rowPageCount="2" colPageCount="1"/>
  <pivotFields count="23">
    <pivotField showAll="0">
      <items count="4">
        <item x="1"/>
        <item x="2"/>
        <item x="0"/>
        <item t="default"/>
      </items>
    </pivotField>
    <pivotField numFmtId="164" showAll="0"/>
    <pivotField showAll="0"/>
    <pivotField axis="axisPage" multipleItemSelectionAllowed="1" showAll="0">
      <items count="9">
        <item h="1" x="0"/>
        <item h="1" x="5"/>
        <item x="1"/>
        <item h="1" x="2"/>
        <item h="1" x="7"/>
        <item x="3"/>
        <item x="4"/>
        <item x="6"/>
        <item t="default"/>
      </items>
    </pivotField>
    <pivotField showAll="0"/>
    <pivotField showAll="0"/>
    <pivotField numFmtId="44" showAll="0"/>
    <pivotField dataField="1" numFmtId="44" showAll="0"/>
    <pivotField showAll="0"/>
    <pivotField showAll="0">
      <items count="141">
        <item x="36"/>
        <item x="40"/>
        <item x="94"/>
        <item x="98"/>
        <item x="43"/>
        <item x="35"/>
        <item x="110"/>
        <item x="0"/>
        <item x="60"/>
        <item x="136"/>
        <item x="44"/>
        <item x="83"/>
        <item x="74"/>
        <item x="30"/>
        <item x="70"/>
        <item x="75"/>
        <item x="59"/>
        <item x="89"/>
        <item x="34"/>
        <item x="78"/>
        <item x="101"/>
        <item x="122"/>
        <item x="115"/>
        <item x="68"/>
        <item x="39"/>
        <item x="47"/>
        <item x="131"/>
        <item x="128"/>
        <item x="62"/>
        <item x="67"/>
        <item x="54"/>
        <item x="65"/>
        <item x="22"/>
        <item x="69"/>
        <item x="4"/>
        <item x="57"/>
        <item x="80"/>
        <item x="81"/>
        <item x="88"/>
        <item x="120"/>
        <item x="103"/>
        <item x="111"/>
        <item x="6"/>
        <item x="135"/>
        <item x="50"/>
        <item x="95"/>
        <item x="129"/>
        <item x="92"/>
        <item x="71"/>
        <item x="25"/>
        <item x="21"/>
        <item x="84"/>
        <item x="14"/>
        <item x="79"/>
        <item x="91"/>
        <item x="139"/>
        <item x="28"/>
        <item x="27"/>
        <item x="96"/>
        <item x="126"/>
        <item x="105"/>
        <item x="77"/>
        <item x="114"/>
        <item x="82"/>
        <item x="93"/>
        <item x="124"/>
        <item x="19"/>
        <item x="76"/>
        <item x="53"/>
        <item x="73"/>
        <item x="20"/>
        <item x="130"/>
        <item x="18"/>
        <item x="107"/>
        <item x="29"/>
        <item x="133"/>
        <item x="55"/>
        <item x="137"/>
        <item x="112"/>
        <item x="9"/>
        <item x="113"/>
        <item x="117"/>
        <item x="125"/>
        <item x="16"/>
        <item x="2"/>
        <item x="100"/>
        <item x="106"/>
        <item x="51"/>
        <item x="10"/>
        <item x="1"/>
        <item x="64"/>
        <item x="63"/>
        <item x="118"/>
        <item x="72"/>
        <item x="116"/>
        <item x="87"/>
        <item x="45"/>
        <item x="8"/>
        <item x="49"/>
        <item x="11"/>
        <item x="24"/>
        <item x="99"/>
        <item x="5"/>
        <item x="17"/>
        <item x="33"/>
        <item x="38"/>
        <item x="13"/>
        <item x="104"/>
        <item x="48"/>
        <item x="52"/>
        <item x="46"/>
        <item x="85"/>
        <item x="61"/>
        <item x="108"/>
        <item x="86"/>
        <item x="138"/>
        <item x="121"/>
        <item x="12"/>
        <item x="119"/>
        <item x="66"/>
        <item x="7"/>
        <item x="90"/>
        <item x="3"/>
        <item x="31"/>
        <item x="132"/>
        <item x="123"/>
        <item x="26"/>
        <item x="41"/>
        <item x="127"/>
        <item x="15"/>
        <item x="42"/>
        <item x="102"/>
        <item x="97"/>
        <item x="37"/>
        <item x="134"/>
        <item x="56"/>
        <item x="58"/>
        <item x="23"/>
        <item x="32"/>
        <item x="109"/>
        <item t="default"/>
      </items>
    </pivotField>
    <pivotField showAll="0"/>
    <pivotField showAll="0"/>
    <pivotField showAll="0"/>
    <pivotField numFmtId="164" showAll="0"/>
    <pivotField numFmtId="1" showAll="0"/>
    <pivotField numFmtId="1" showAll="0"/>
    <pivotField showAll="0"/>
    <pivotField showAll="0"/>
    <pivotField axis="axisRow" showAll="0" sortType="descending">
      <items count="13">
        <item x="9"/>
        <item x="2"/>
        <item x="7"/>
        <item x="6"/>
        <item x="4"/>
        <item x="1"/>
        <item x="5"/>
        <item x="10"/>
        <item x="0"/>
        <item x="11"/>
        <item x="8"/>
        <item x="3"/>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3">
        <item x="1"/>
        <item x="0"/>
        <item t="default"/>
      </items>
    </pivotField>
    <pivotField showAll="0">
      <items count="3">
        <item x="0"/>
        <item x="1"/>
        <item t="default"/>
      </items>
    </pivotField>
  </pivotFields>
  <rowFields count="1">
    <field x="18"/>
  </rowFields>
  <rowItems count="12">
    <i>
      <x v="8"/>
    </i>
    <i>
      <x v="1"/>
    </i>
    <i>
      <x v="10"/>
    </i>
    <i>
      <x v="2"/>
    </i>
    <i>
      <x v="4"/>
    </i>
    <i>
      <x v="6"/>
    </i>
    <i>
      <x v="5"/>
    </i>
    <i>
      <x/>
    </i>
    <i>
      <x v="9"/>
    </i>
    <i>
      <x v="7"/>
    </i>
    <i>
      <x v="3"/>
    </i>
    <i t="grand">
      <x/>
    </i>
  </rowItems>
  <colItems count="1">
    <i/>
  </colItems>
  <pageFields count="2">
    <pageField fld="21" item="1" hier="-1"/>
    <pageField fld="3" hier="-1"/>
  </pageFields>
  <dataFields count="1">
    <dataField name="Suma de Importe en ARS" fld="7" baseField="0" baseItem="0" numFmtId="165"/>
  </dataFields>
  <formats count="7">
    <format dxfId="189">
      <pivotArea outline="0" collapsedLevelsAreSubtotals="1" fieldPosition="0"/>
    </format>
    <format dxfId="188">
      <pivotArea type="all" dataOnly="0" outline="0" fieldPosition="0"/>
    </format>
    <format dxfId="187">
      <pivotArea outline="0" collapsedLevelsAreSubtotals="1" fieldPosition="0"/>
    </format>
    <format dxfId="186">
      <pivotArea field="18" type="button" dataOnly="0" labelOnly="1" outline="0" axis="axisRow" fieldPosition="0"/>
    </format>
    <format dxfId="185">
      <pivotArea dataOnly="0" labelOnly="1" outline="0" axis="axisValues" fieldPosition="0"/>
    </format>
    <format dxfId="184">
      <pivotArea dataOnly="0" labelOnly="1" fieldPosition="0">
        <references count="1">
          <reference field="18" count="11">
            <x v="0"/>
            <x v="1"/>
            <x v="2"/>
            <x v="3"/>
            <x v="4"/>
            <x v="5"/>
            <x v="6"/>
            <x v="7"/>
            <x v="8"/>
            <x v="9"/>
            <x v="10"/>
          </reference>
        </references>
      </pivotArea>
    </format>
    <format dxfId="183">
      <pivotArea dataOnly="0" labelOnly="1" grandRow="1" outline="0" fieldPosition="0"/>
    </format>
  </formats>
  <conditionalFormats count="1">
    <conditionalFormat priority="1">
      <pivotAreas count="1">
        <pivotArea type="data" collapsedLevelsAreSubtotals="1" fieldPosition="0">
          <references count="2">
            <reference field="4294967294" count="1" selected="0">
              <x v="0"/>
            </reference>
            <reference field="18" count="11">
              <x v="0"/>
              <x v="1"/>
              <x v="2"/>
              <x v="3"/>
              <x v="4"/>
              <x v="5"/>
              <x v="6"/>
              <x v="7"/>
              <x v="8"/>
              <x v="9"/>
              <x v="10"/>
            </reference>
          </references>
        </pivotArea>
      </pivotAreas>
    </conditionalFormat>
  </conditionalFormats>
  <chartFormats count="2">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a dinámica4"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B17:D200" firstHeaderRow="1" firstDataRow="1" firstDataCol="2" rowPageCount="2" colPageCount="1"/>
  <pivotFields count="23">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164" showAll="0"/>
    <pivotField showAll="0" sortType="descending">
      <autoSortScope>
        <pivotArea dataOnly="0" outline="0" fieldPosition="0">
          <references count="1">
            <reference field="4294967294" count="1" selected="0">
              <x v="0"/>
            </reference>
          </references>
        </pivotArea>
      </autoSortScope>
    </pivotField>
    <pivotField axis="axisPage" multipleItemSelectionAllowed="1" showAll="0">
      <items count="9">
        <item h="1" x="0"/>
        <item h="1" x="5"/>
        <item x="1"/>
        <item h="1" x="2"/>
        <item h="1" x="7"/>
        <item x="3"/>
        <item x="4"/>
        <item x="6"/>
        <item t="default"/>
      </items>
    </pivotField>
    <pivotField showAll="0"/>
    <pivotField showAll="0"/>
    <pivotField numFmtId="44" showAll="0"/>
    <pivotField dataField="1" numFmtId="44" showAll="0"/>
    <pivotField showAll="0"/>
    <pivotField showAll="0">
      <items count="141">
        <item x="36"/>
        <item x="40"/>
        <item x="94"/>
        <item x="98"/>
        <item x="43"/>
        <item x="35"/>
        <item x="110"/>
        <item x="0"/>
        <item x="60"/>
        <item x="136"/>
        <item x="44"/>
        <item x="83"/>
        <item x="74"/>
        <item x="30"/>
        <item x="70"/>
        <item x="75"/>
        <item x="59"/>
        <item x="89"/>
        <item x="34"/>
        <item x="78"/>
        <item x="101"/>
        <item x="122"/>
        <item x="115"/>
        <item x="68"/>
        <item x="39"/>
        <item x="47"/>
        <item x="131"/>
        <item x="128"/>
        <item x="62"/>
        <item x="67"/>
        <item x="54"/>
        <item x="65"/>
        <item x="22"/>
        <item x="69"/>
        <item x="4"/>
        <item x="57"/>
        <item x="80"/>
        <item x="81"/>
        <item x="88"/>
        <item x="120"/>
        <item x="103"/>
        <item x="111"/>
        <item x="6"/>
        <item x="135"/>
        <item x="50"/>
        <item x="95"/>
        <item x="129"/>
        <item x="92"/>
        <item x="71"/>
        <item x="25"/>
        <item x="21"/>
        <item x="84"/>
        <item x="14"/>
        <item x="79"/>
        <item x="91"/>
        <item x="139"/>
        <item x="28"/>
        <item x="27"/>
        <item x="96"/>
        <item x="126"/>
        <item x="105"/>
        <item x="77"/>
        <item x="114"/>
        <item x="82"/>
        <item x="93"/>
        <item x="124"/>
        <item x="19"/>
        <item x="76"/>
        <item x="53"/>
        <item x="73"/>
        <item x="20"/>
        <item x="130"/>
        <item x="18"/>
        <item x="107"/>
        <item x="29"/>
        <item x="133"/>
        <item x="55"/>
        <item x="137"/>
        <item x="112"/>
        <item x="9"/>
        <item x="113"/>
        <item x="117"/>
        <item x="125"/>
        <item x="16"/>
        <item x="2"/>
        <item x="100"/>
        <item x="106"/>
        <item x="51"/>
        <item x="10"/>
        <item x="1"/>
        <item x="64"/>
        <item x="63"/>
        <item x="118"/>
        <item x="72"/>
        <item x="116"/>
        <item x="87"/>
        <item x="45"/>
        <item x="8"/>
        <item x="49"/>
        <item x="11"/>
        <item x="24"/>
        <item x="99"/>
        <item x="5"/>
        <item x="17"/>
        <item x="33"/>
        <item x="38"/>
        <item x="13"/>
        <item x="104"/>
        <item x="48"/>
        <item x="52"/>
        <item x="46"/>
        <item x="85"/>
        <item x="61"/>
        <item x="108"/>
        <item x="86"/>
        <item x="138"/>
        <item x="121"/>
        <item x="12"/>
        <item x="119"/>
        <item x="66"/>
        <item x="7"/>
        <item x="90"/>
        <item x="3"/>
        <item x="31"/>
        <item x="132"/>
        <item x="123"/>
        <item x="26"/>
        <item x="41"/>
        <item x="127"/>
        <item x="15"/>
        <item x="42"/>
        <item x="102"/>
        <item x="97"/>
        <item x="37"/>
        <item x="134"/>
        <item x="56"/>
        <item x="58"/>
        <item x="23"/>
        <item x="32"/>
        <item x="109"/>
        <item t="default"/>
      </items>
    </pivotField>
    <pivotField axis="axisRow" outline="0" showAll="0" sortType="descending" defaultSubtotal="0">
      <items count="137">
        <item x="130"/>
        <item x="48"/>
        <item x="30"/>
        <item x="10"/>
        <item x="25"/>
        <item x="122"/>
        <item x="89"/>
        <item x="33"/>
        <item x="79"/>
        <item x="67"/>
        <item x="104"/>
        <item x="84"/>
        <item x="90"/>
        <item x="34"/>
        <item x="117"/>
        <item x="100"/>
        <item x="24"/>
        <item x="1"/>
        <item x="12"/>
        <item x="61"/>
        <item x="123"/>
        <item x="3"/>
        <item x="103"/>
        <item x="13"/>
        <item x="8"/>
        <item x="16"/>
        <item x="20"/>
        <item x="106"/>
        <item x="78"/>
        <item x="52"/>
        <item x="94"/>
        <item x="96"/>
        <item x="80"/>
        <item x="72"/>
        <item x="124"/>
        <item x="101"/>
        <item x="121"/>
        <item x="73"/>
        <item x="29"/>
        <item x="43"/>
        <item x="128"/>
        <item x="125"/>
        <item x="75"/>
        <item x="74"/>
        <item x="81"/>
        <item x="82"/>
        <item x="110"/>
        <item x="28"/>
        <item x="56"/>
        <item x="51"/>
        <item x="23"/>
        <item x="45"/>
        <item x="107"/>
        <item x="64"/>
        <item x="15"/>
        <item x="99"/>
        <item x="44"/>
        <item x="92"/>
        <item x="85"/>
        <item x="71"/>
        <item x="135"/>
        <item x="68"/>
        <item x="18"/>
        <item x="65"/>
        <item x="62"/>
        <item x="119"/>
        <item x="35"/>
        <item x="7"/>
        <item x="5"/>
        <item x="38"/>
        <item x="86"/>
        <item x="53"/>
        <item x="97"/>
        <item x="59"/>
        <item x="54"/>
        <item x="39"/>
        <item x="127"/>
        <item x="9"/>
        <item x="14"/>
        <item x="27"/>
        <item x="93"/>
        <item x="88"/>
        <item x="42"/>
        <item x="76"/>
        <item x="40"/>
        <item x="47"/>
        <item x="46"/>
        <item x="114"/>
        <item x="19"/>
        <item x="95"/>
        <item x="32"/>
        <item x="70"/>
        <item x="66"/>
        <item x="98"/>
        <item x="26"/>
        <item x="60"/>
        <item x="113"/>
        <item x="0"/>
        <item x="6"/>
        <item x="102"/>
        <item x="83"/>
        <item x="17"/>
        <item x="108"/>
        <item x="22"/>
        <item x="4"/>
        <item x="21"/>
        <item x="31"/>
        <item x="36"/>
        <item x="11"/>
        <item x="2"/>
        <item x="69"/>
        <item x="111"/>
        <item x="77"/>
        <item x="37"/>
        <item x="41"/>
        <item x="49"/>
        <item x="50"/>
        <item x="55"/>
        <item x="57"/>
        <item x="58"/>
        <item x="63"/>
        <item x="87"/>
        <item x="91"/>
        <item x="105"/>
        <item x="109"/>
        <item x="112"/>
        <item x="115"/>
        <item x="116"/>
        <item x="118"/>
        <item x="120"/>
        <item x="126"/>
        <item x="129"/>
        <item x="131"/>
        <item x="132"/>
        <item x="133"/>
        <item x="134"/>
        <item x="136"/>
      </items>
      <autoSortScope>
        <pivotArea dataOnly="0" outline="0" fieldPosition="0">
          <references count="1">
            <reference field="4294967294" count="1" selected="0">
              <x v="0"/>
            </reference>
          </references>
        </pivotArea>
      </autoSortScope>
    </pivotField>
    <pivotField showAll="0"/>
    <pivotField axis="axisRow" outline="0" showAll="0">
      <items count="51">
        <item x="39"/>
        <item x="1"/>
        <item x="11"/>
        <item x="17"/>
        <item x="41"/>
        <item x="45"/>
        <item x="8"/>
        <item x="20"/>
        <item x="3"/>
        <item x="9"/>
        <item x="10"/>
        <item x="6"/>
        <item x="29"/>
        <item x="42"/>
        <item x="31"/>
        <item x="35"/>
        <item x="2"/>
        <item x="21"/>
        <item x="40"/>
        <item x="43"/>
        <item x="28"/>
        <item x="36"/>
        <item x="27"/>
        <item x="33"/>
        <item x="30"/>
        <item x="37"/>
        <item x="14"/>
        <item x="25"/>
        <item x="49"/>
        <item x="24"/>
        <item x="26"/>
        <item x="5"/>
        <item x="38"/>
        <item x="4"/>
        <item x="44"/>
        <item x="22"/>
        <item x="0"/>
        <item x="32"/>
        <item x="23"/>
        <item x="15"/>
        <item x="46"/>
        <item x="12"/>
        <item x="16"/>
        <item x="13"/>
        <item x="47"/>
        <item x="18"/>
        <item x="48"/>
        <item x="7"/>
        <item x="19"/>
        <item x="34"/>
        <item t="default"/>
      </items>
    </pivotField>
    <pivotField numFmtId="164" showAll="0"/>
    <pivotField numFmtId="1" showAll="0"/>
    <pivotField numFmtId="1" showAll="0"/>
    <pivotField showAll="0"/>
    <pivotField showAll="0"/>
    <pivotField showAll="0">
      <items count="13">
        <item x="9"/>
        <item x="2"/>
        <item x="7"/>
        <item x="6"/>
        <item x="4"/>
        <item x="1"/>
        <item x="5"/>
        <item x="10"/>
        <item x="0"/>
        <item x="11"/>
        <item x="8"/>
        <item x="3"/>
        <item t="default"/>
      </items>
    </pivotField>
    <pivotField showAll="0"/>
    <pivotField showAll="0"/>
    <pivotField axis="axisPage" showAll="0">
      <items count="3">
        <item x="1"/>
        <item x="0"/>
        <item t="default"/>
      </items>
    </pivotField>
    <pivotField showAll="0">
      <items count="3">
        <item x="0"/>
        <item x="1"/>
        <item t="default"/>
      </items>
    </pivotField>
  </pivotFields>
  <rowFields count="2">
    <field x="12"/>
    <field x="10"/>
  </rowFields>
  <rowItems count="183">
    <i>
      <x/>
      <x v="44"/>
    </i>
    <i r="1">
      <x v="15"/>
    </i>
    <i t="default">
      <x/>
    </i>
    <i>
      <x v="1"/>
      <x v="64"/>
    </i>
    <i r="1">
      <x v="135"/>
    </i>
    <i r="1">
      <x v="96"/>
    </i>
    <i r="1">
      <x v="112"/>
    </i>
    <i r="1">
      <x v="7"/>
    </i>
    <i t="default">
      <x v="1"/>
    </i>
    <i>
      <x v="2"/>
      <x v="8"/>
    </i>
    <i r="1">
      <x v="47"/>
    </i>
    <i r="1">
      <x v="121"/>
    </i>
    <i r="1">
      <x v="116"/>
    </i>
    <i r="1">
      <x v="133"/>
    </i>
    <i r="1">
      <x v="118"/>
    </i>
    <i r="1">
      <x v="62"/>
    </i>
    <i t="default">
      <x v="2"/>
    </i>
    <i>
      <x v="3"/>
      <x v="90"/>
    </i>
    <i r="1">
      <x v="72"/>
    </i>
    <i r="1">
      <x v="93"/>
    </i>
    <i r="1">
      <x v="115"/>
    </i>
    <i r="1">
      <x v="120"/>
    </i>
    <i t="default">
      <x v="3"/>
    </i>
    <i>
      <x v="4"/>
      <x v="124"/>
    </i>
    <i r="1">
      <x v="100"/>
    </i>
    <i r="1">
      <x v="127"/>
    </i>
    <i t="default">
      <x v="4"/>
    </i>
    <i>
      <x v="5"/>
      <x v="52"/>
    </i>
    <i t="default">
      <x v="5"/>
    </i>
    <i>
      <x v="6"/>
      <x v="18"/>
    </i>
    <i t="default">
      <x v="6"/>
    </i>
    <i>
      <x v="7"/>
      <x v="51"/>
    </i>
    <i r="1">
      <x v="19"/>
    </i>
    <i r="1">
      <x v="113"/>
    </i>
    <i t="default">
      <x v="7"/>
    </i>
    <i>
      <x v="8"/>
      <x v="67"/>
    </i>
    <i r="1">
      <x v="83"/>
    </i>
    <i r="1">
      <x v="23"/>
    </i>
    <i r="1">
      <x v="4"/>
    </i>
    <i r="1">
      <x v="125"/>
    </i>
    <i r="1">
      <x v="9"/>
    </i>
    <i r="1">
      <x v="22"/>
    </i>
    <i r="1">
      <x v="104"/>
    </i>
    <i r="1">
      <x v="20"/>
    </i>
    <i r="1">
      <x v="134"/>
    </i>
    <i r="1">
      <x v="136"/>
    </i>
    <i r="1">
      <x v="63"/>
    </i>
    <i r="1">
      <x v="111"/>
    </i>
    <i r="1">
      <x v="91"/>
    </i>
    <i r="1">
      <x v="21"/>
    </i>
    <i r="1">
      <x v="123"/>
    </i>
    <i r="1">
      <x v="10"/>
    </i>
    <i t="default">
      <x v="8"/>
    </i>
    <i>
      <x v="9"/>
      <x v="122"/>
    </i>
    <i r="1">
      <x v="110"/>
    </i>
    <i r="1">
      <x v="5"/>
    </i>
    <i r="1">
      <x v="54"/>
    </i>
    <i t="default">
      <x v="9"/>
    </i>
    <i>
      <x v="10"/>
      <x v="25"/>
    </i>
    <i t="default">
      <x v="10"/>
    </i>
    <i>
      <x v="11"/>
      <x v="26"/>
    </i>
    <i r="1">
      <x v="101"/>
    </i>
    <i r="1">
      <x v="3"/>
    </i>
    <i r="1">
      <x v="28"/>
    </i>
    <i r="1">
      <x v="78"/>
    </i>
    <i r="1">
      <x v="128"/>
    </i>
    <i r="1">
      <x v="85"/>
    </i>
    <i r="1">
      <x v="88"/>
    </i>
    <i r="1">
      <x v="53"/>
    </i>
    <i r="1">
      <x/>
    </i>
    <i r="1">
      <x v="11"/>
    </i>
    <i r="1">
      <x v="81"/>
    </i>
    <i r="1">
      <x v="27"/>
    </i>
    <i r="1">
      <x v="99"/>
    </i>
    <i t="default">
      <x v="11"/>
    </i>
    <i>
      <x v="12"/>
      <x v="29"/>
    </i>
    <i t="default">
      <x v="12"/>
    </i>
    <i>
      <x v="13"/>
      <x v="70"/>
    </i>
    <i t="default">
      <x v="13"/>
    </i>
    <i>
      <x v="14"/>
      <x v="119"/>
    </i>
    <i t="default">
      <x v="14"/>
    </i>
    <i>
      <x v="15"/>
      <x v="61"/>
    </i>
    <i r="1">
      <x v="131"/>
    </i>
    <i t="default">
      <x v="15"/>
    </i>
    <i>
      <x v="16"/>
      <x v="109"/>
    </i>
    <i t="default">
      <x v="16"/>
    </i>
    <i>
      <x v="17"/>
      <x v="69"/>
    </i>
    <i t="default">
      <x v="17"/>
    </i>
    <i>
      <x v="18"/>
      <x v="126"/>
    </i>
    <i r="1">
      <x v="12"/>
    </i>
    <i r="1">
      <x v="45"/>
    </i>
    <i t="default">
      <x v="18"/>
    </i>
    <i>
      <x v="19"/>
      <x v="31"/>
    </i>
    <i t="default">
      <x v="19"/>
    </i>
    <i>
      <x v="20"/>
      <x v="86"/>
    </i>
    <i r="1">
      <x v="49"/>
    </i>
    <i r="1">
      <x v="32"/>
    </i>
    <i t="default">
      <x v="20"/>
    </i>
    <i>
      <x v="21"/>
      <x v="33"/>
    </i>
    <i t="default">
      <x v="21"/>
    </i>
    <i>
      <x v="22"/>
      <x v="34"/>
    </i>
    <i r="1">
      <x v="35"/>
    </i>
    <i r="1">
      <x v="56"/>
    </i>
    <i r="1">
      <x v="1"/>
    </i>
    <i t="default">
      <x v="22"/>
    </i>
    <i>
      <x v="23"/>
      <x v="95"/>
    </i>
    <i t="default">
      <x v="23"/>
    </i>
    <i>
      <x v="24"/>
      <x v="48"/>
    </i>
    <i r="1">
      <x v="36"/>
    </i>
    <i t="default">
      <x v="24"/>
    </i>
    <i>
      <x v="25"/>
      <x v="37"/>
    </i>
    <i t="default">
      <x v="25"/>
    </i>
    <i>
      <x v="26"/>
      <x v="38"/>
    </i>
    <i r="1">
      <x v="79"/>
    </i>
    <i r="1">
      <x v="87"/>
    </i>
    <i r="1">
      <x v="71"/>
    </i>
    <i r="1">
      <x v="58"/>
    </i>
    <i r="1">
      <x v="130"/>
    </i>
    <i r="1">
      <x v="132"/>
    </i>
    <i t="default">
      <x v="26"/>
    </i>
    <i>
      <x v="27"/>
      <x v="39"/>
    </i>
    <i r="1">
      <x v="95"/>
    </i>
    <i t="default">
      <x v="27"/>
    </i>
    <i>
      <x v="28"/>
      <x v="40"/>
    </i>
    <i t="default">
      <x v="28"/>
    </i>
    <i>
      <x v="29"/>
      <x v="82"/>
    </i>
    <i r="1">
      <x v="41"/>
    </i>
    <i r="1">
      <x v="74"/>
    </i>
    <i t="default">
      <x v="29"/>
    </i>
    <i>
      <x v="30"/>
      <x v="109"/>
    </i>
    <i t="default">
      <x v="30"/>
    </i>
    <i>
      <x v="31"/>
      <x v="98"/>
    </i>
    <i t="default">
      <x v="31"/>
    </i>
    <i>
      <x v="32"/>
      <x v="42"/>
    </i>
    <i r="1">
      <x v="43"/>
    </i>
    <i t="default">
      <x v="32"/>
    </i>
    <i>
      <x v="33"/>
      <x v="4"/>
    </i>
    <i r="1">
      <x v="104"/>
    </i>
    <i t="default">
      <x v="33"/>
    </i>
    <i>
      <x v="34"/>
      <x v="55"/>
    </i>
    <i t="default">
      <x v="34"/>
    </i>
    <i>
      <x v="35"/>
      <x v="75"/>
    </i>
    <i t="default">
      <x v="35"/>
    </i>
    <i>
      <x v="37"/>
      <x v="65"/>
    </i>
    <i r="1">
      <x v="60"/>
    </i>
    <i r="1">
      <x v="73"/>
    </i>
    <i t="default">
      <x v="37"/>
    </i>
    <i>
      <x v="38"/>
      <x v="84"/>
    </i>
    <i t="default">
      <x v="38"/>
    </i>
    <i>
      <x v="39"/>
      <x v="2"/>
    </i>
    <i t="default">
      <x v="39"/>
    </i>
    <i>
      <x v="40"/>
      <x v="102"/>
    </i>
    <i t="default">
      <x v="40"/>
    </i>
    <i>
      <x v="41"/>
      <x v="105"/>
    </i>
    <i t="default">
      <x v="41"/>
    </i>
    <i>
      <x v="42"/>
      <x v="80"/>
    </i>
    <i r="1">
      <x v="106"/>
    </i>
    <i r="1">
      <x v="30"/>
    </i>
    <i r="1">
      <x v="59"/>
    </i>
    <i r="1">
      <x v="76"/>
    </i>
    <i r="1">
      <x v="107"/>
    </i>
    <i r="1">
      <x v="114"/>
    </i>
    <i t="default">
      <x v="42"/>
    </i>
    <i>
      <x v="43"/>
      <x v="103"/>
    </i>
    <i t="default">
      <x v="43"/>
    </i>
    <i>
      <x v="44"/>
      <x v="14"/>
    </i>
    <i t="default">
      <x v="44"/>
    </i>
    <i>
      <x v="45"/>
      <x v="46"/>
    </i>
    <i r="1">
      <x v="13"/>
    </i>
    <i t="default">
      <x v="45"/>
    </i>
    <i>
      <x v="46"/>
      <x v="129"/>
    </i>
    <i t="default">
      <x v="46"/>
    </i>
    <i>
      <x v="47"/>
      <x v="50"/>
    </i>
    <i r="1">
      <x v="108"/>
    </i>
    <i r="1">
      <x v="6"/>
    </i>
    <i r="1">
      <x v="117"/>
    </i>
    <i t="default">
      <x v="47"/>
    </i>
    <i>
      <x v="48"/>
      <x v="66"/>
    </i>
    <i t="default">
      <x v="48"/>
    </i>
    <i>
      <x v="49"/>
      <x v="57"/>
    </i>
    <i r="1">
      <x v="92"/>
    </i>
    <i t="default">
      <x v="49"/>
    </i>
    <i t="grand">
      <x/>
    </i>
  </rowItems>
  <colItems count="1">
    <i/>
  </colItems>
  <pageFields count="2">
    <pageField fld="21" item="1" hier="-1"/>
    <pageField fld="3" hier="-1"/>
  </pageFields>
  <dataFields count="1">
    <dataField name="Suma de Importe en ARS" fld="7" baseField="0" baseItem="0" numFmtId="165"/>
  </dataFields>
  <formats count="106">
    <format dxfId="105">
      <pivotArea outline="0" collapsedLevelsAreSubtotals="1" fieldPosition="0"/>
    </format>
    <format dxfId="104">
      <pivotArea type="all" dataOnly="0" outline="0" fieldPosition="0"/>
    </format>
    <format dxfId="103">
      <pivotArea outline="0" collapsedLevelsAreSubtotals="1" fieldPosition="0"/>
    </format>
    <format dxfId="102">
      <pivotArea dataOnly="0" labelOnly="1" outline="0" axis="axisValues" fieldPosition="0"/>
    </format>
    <format dxfId="101">
      <pivotArea dataOnly="0" labelOnly="1" fieldPosition="0">
        <references count="1">
          <reference field="12" count="25">
            <x v="0"/>
            <x v="1"/>
            <x v="2"/>
            <x v="3"/>
            <x v="4"/>
            <x v="5"/>
            <x v="6"/>
            <x v="7"/>
            <x v="8"/>
            <x v="9"/>
            <x v="10"/>
            <x v="11"/>
            <x v="12"/>
            <x v="13"/>
            <x v="14"/>
            <x v="15"/>
            <x v="16"/>
            <x v="17"/>
            <x v="18"/>
            <x v="19"/>
            <x v="20"/>
            <x v="21"/>
            <x v="22"/>
            <x v="23"/>
            <x v="24"/>
          </reference>
        </references>
      </pivotArea>
    </format>
    <format dxfId="100">
      <pivotArea dataOnly="0" labelOnly="1" fieldPosition="0">
        <references count="1">
          <reference field="12" count="25" defaultSubtotal="1">
            <x v="0"/>
            <x v="1"/>
            <x v="2"/>
            <x v="3"/>
            <x v="4"/>
            <x v="5"/>
            <x v="6"/>
            <x v="7"/>
            <x v="8"/>
            <x v="9"/>
            <x v="10"/>
            <x v="11"/>
            <x v="12"/>
            <x v="13"/>
            <x v="14"/>
            <x v="15"/>
            <x v="16"/>
            <x v="17"/>
            <x v="18"/>
            <x v="19"/>
            <x v="20"/>
            <x v="21"/>
            <x v="22"/>
            <x v="23"/>
            <x v="24"/>
          </reference>
        </references>
      </pivotArea>
    </format>
    <format dxfId="99">
      <pivotArea dataOnly="0" labelOnly="1" fieldPosition="0">
        <references count="1">
          <reference field="12" count="24">
            <x v="25"/>
            <x v="26"/>
            <x v="27"/>
            <x v="28"/>
            <x v="29"/>
            <x v="30"/>
            <x v="31"/>
            <x v="32"/>
            <x v="33"/>
            <x v="34"/>
            <x v="35"/>
            <x v="37"/>
            <x v="38"/>
            <x v="39"/>
            <x v="40"/>
            <x v="41"/>
            <x v="42"/>
            <x v="43"/>
            <x v="44"/>
            <x v="45"/>
            <x v="46"/>
            <x v="47"/>
            <x v="48"/>
            <x v="49"/>
          </reference>
        </references>
      </pivotArea>
    </format>
    <format dxfId="98">
      <pivotArea dataOnly="0" labelOnly="1" fieldPosition="0">
        <references count="1">
          <reference field="12" count="24" defaultSubtotal="1">
            <x v="25"/>
            <x v="26"/>
            <x v="27"/>
            <x v="28"/>
            <x v="29"/>
            <x v="30"/>
            <x v="31"/>
            <x v="32"/>
            <x v="33"/>
            <x v="34"/>
            <x v="35"/>
            <x v="37"/>
            <x v="38"/>
            <x v="39"/>
            <x v="40"/>
            <x v="41"/>
            <x v="42"/>
            <x v="43"/>
            <x v="44"/>
            <x v="45"/>
            <x v="46"/>
            <x v="47"/>
            <x v="48"/>
            <x v="49"/>
          </reference>
        </references>
      </pivotArea>
    </format>
    <format dxfId="97">
      <pivotArea dataOnly="0" labelOnly="1" grandRow="1" outline="0" fieldPosition="0"/>
    </format>
    <format dxfId="96">
      <pivotArea dataOnly="0" labelOnly="1" fieldPosition="0">
        <references count="2">
          <reference field="10" count="2">
            <x v="15"/>
            <x v="44"/>
          </reference>
          <reference field="12" count="1" selected="0">
            <x v="0"/>
          </reference>
        </references>
      </pivotArea>
    </format>
    <format dxfId="95">
      <pivotArea dataOnly="0" labelOnly="1" fieldPosition="0">
        <references count="2">
          <reference field="10" count="4">
            <x v="7"/>
            <x v="64"/>
            <x v="96"/>
            <x v="112"/>
          </reference>
          <reference field="12" count="1" selected="0">
            <x v="1"/>
          </reference>
        </references>
      </pivotArea>
    </format>
    <format dxfId="94">
      <pivotArea dataOnly="0" labelOnly="1" fieldPosition="0">
        <references count="2">
          <reference field="10" count="3">
            <x v="8"/>
            <x v="47"/>
            <x v="62"/>
          </reference>
          <reference field="12" count="1" selected="0">
            <x v="2"/>
          </reference>
        </references>
      </pivotArea>
    </format>
    <format dxfId="93">
      <pivotArea dataOnly="0" labelOnly="1" fieldPosition="0">
        <references count="2">
          <reference field="10" count="3">
            <x v="72"/>
            <x v="90"/>
            <x v="93"/>
          </reference>
          <reference field="12" count="1" selected="0">
            <x v="3"/>
          </reference>
        </references>
      </pivotArea>
    </format>
    <format dxfId="92">
      <pivotArea dataOnly="0" labelOnly="1" fieldPosition="0">
        <references count="2">
          <reference field="10" count="1">
            <x v="100"/>
          </reference>
          <reference field="12" count="1" selected="0">
            <x v="4"/>
          </reference>
        </references>
      </pivotArea>
    </format>
    <format dxfId="91">
      <pivotArea dataOnly="0" labelOnly="1" fieldPosition="0">
        <references count="2">
          <reference field="10" count="1">
            <x v="52"/>
          </reference>
          <reference field="12" count="1" selected="0">
            <x v="5"/>
          </reference>
        </references>
      </pivotArea>
    </format>
    <format dxfId="90">
      <pivotArea dataOnly="0" labelOnly="1" fieldPosition="0">
        <references count="2">
          <reference field="10" count="1">
            <x v="18"/>
          </reference>
          <reference field="12" count="1" selected="0">
            <x v="6"/>
          </reference>
        </references>
      </pivotArea>
    </format>
    <format dxfId="89">
      <pivotArea dataOnly="0" labelOnly="1" fieldPosition="0">
        <references count="2">
          <reference field="10" count="2">
            <x v="19"/>
            <x v="51"/>
          </reference>
          <reference field="12" count="1" selected="0">
            <x v="7"/>
          </reference>
        </references>
      </pivotArea>
    </format>
    <format dxfId="88">
      <pivotArea dataOnly="0" labelOnly="1" fieldPosition="0">
        <references count="2">
          <reference field="10" count="13">
            <x v="4"/>
            <x v="9"/>
            <x v="10"/>
            <x v="20"/>
            <x v="21"/>
            <x v="22"/>
            <x v="23"/>
            <x v="63"/>
            <x v="67"/>
            <x v="83"/>
            <x v="91"/>
            <x v="104"/>
            <x v="111"/>
          </reference>
          <reference field="12" count="1" selected="0">
            <x v="8"/>
          </reference>
        </references>
      </pivotArea>
    </format>
    <format dxfId="87">
      <pivotArea dataOnly="0" labelOnly="1" fieldPosition="0">
        <references count="2">
          <reference field="10" count="3">
            <x v="5"/>
            <x v="54"/>
            <x v="110"/>
          </reference>
          <reference field="12" count="1" selected="0">
            <x v="9"/>
          </reference>
        </references>
      </pivotArea>
    </format>
    <format dxfId="86">
      <pivotArea dataOnly="0" labelOnly="1" fieldPosition="0">
        <references count="2">
          <reference field="10" count="1">
            <x v="25"/>
          </reference>
          <reference field="12" count="1" selected="0">
            <x v="10"/>
          </reference>
        </references>
      </pivotArea>
    </format>
    <format dxfId="85">
      <pivotArea dataOnly="0" labelOnly="1" fieldPosition="0">
        <references count="2">
          <reference field="10" count="13">
            <x v="0"/>
            <x v="3"/>
            <x v="11"/>
            <x v="26"/>
            <x v="27"/>
            <x v="28"/>
            <x v="53"/>
            <x v="78"/>
            <x v="81"/>
            <x v="85"/>
            <x v="88"/>
            <x v="99"/>
            <x v="101"/>
          </reference>
          <reference field="12" count="1" selected="0">
            <x v="11"/>
          </reference>
        </references>
      </pivotArea>
    </format>
    <format dxfId="84">
      <pivotArea dataOnly="0" labelOnly="1" fieldPosition="0">
        <references count="2">
          <reference field="10" count="1">
            <x v="29"/>
          </reference>
          <reference field="12" count="1" selected="0">
            <x v="12"/>
          </reference>
        </references>
      </pivotArea>
    </format>
    <format dxfId="83">
      <pivotArea dataOnly="0" labelOnly="1" fieldPosition="0">
        <references count="2">
          <reference field="10" count="1">
            <x v="70"/>
          </reference>
          <reference field="12" count="1" selected="0">
            <x v="13"/>
          </reference>
        </references>
      </pivotArea>
    </format>
    <format dxfId="82">
      <pivotArea dataOnly="0" labelOnly="1" fieldPosition="0">
        <references count="2">
          <reference field="10" count="1">
            <x v="61"/>
          </reference>
          <reference field="12" count="1" selected="0">
            <x v="15"/>
          </reference>
        </references>
      </pivotArea>
    </format>
    <format dxfId="81">
      <pivotArea dataOnly="0" labelOnly="1" fieldPosition="0">
        <references count="2">
          <reference field="10" count="1">
            <x v="109"/>
          </reference>
          <reference field="12" count="1" selected="0">
            <x v="16"/>
          </reference>
        </references>
      </pivotArea>
    </format>
    <format dxfId="80">
      <pivotArea dataOnly="0" labelOnly="1" fieldPosition="0">
        <references count="2">
          <reference field="10" count="1">
            <x v="69"/>
          </reference>
          <reference field="12" count="1" selected="0">
            <x v="17"/>
          </reference>
        </references>
      </pivotArea>
    </format>
    <format dxfId="79">
      <pivotArea dataOnly="0" labelOnly="1" fieldPosition="0">
        <references count="2">
          <reference field="10" count="2">
            <x v="12"/>
            <x v="45"/>
          </reference>
          <reference field="12" count="1" selected="0">
            <x v="18"/>
          </reference>
        </references>
      </pivotArea>
    </format>
    <format dxfId="78">
      <pivotArea dataOnly="0" labelOnly="1" fieldPosition="0">
        <references count="2">
          <reference field="10" count="1">
            <x v="31"/>
          </reference>
          <reference field="12" count="1" selected="0">
            <x v="19"/>
          </reference>
        </references>
      </pivotArea>
    </format>
    <format dxfId="77">
      <pivotArea dataOnly="0" labelOnly="1" fieldPosition="0">
        <references count="2">
          <reference field="10" count="3">
            <x v="32"/>
            <x v="49"/>
            <x v="86"/>
          </reference>
          <reference field="12" count="1" selected="0">
            <x v="20"/>
          </reference>
        </references>
      </pivotArea>
    </format>
    <format dxfId="76">
      <pivotArea dataOnly="0" labelOnly="1" fieldPosition="0">
        <references count="2">
          <reference field="10" count="1">
            <x v="33"/>
          </reference>
          <reference field="12" count="1" selected="0">
            <x v="21"/>
          </reference>
        </references>
      </pivotArea>
    </format>
    <format dxfId="75">
      <pivotArea dataOnly="0" labelOnly="1" fieldPosition="0">
        <references count="2">
          <reference field="10" count="4">
            <x v="1"/>
            <x v="34"/>
            <x v="35"/>
            <x v="56"/>
          </reference>
          <reference field="12" count="1" selected="0">
            <x v="22"/>
          </reference>
        </references>
      </pivotArea>
    </format>
    <format dxfId="74">
      <pivotArea dataOnly="0" labelOnly="1" fieldPosition="0">
        <references count="2">
          <reference field="10" count="1">
            <x v="95"/>
          </reference>
          <reference field="12" count="1" selected="0">
            <x v="23"/>
          </reference>
        </references>
      </pivotArea>
    </format>
    <format dxfId="73">
      <pivotArea dataOnly="0" labelOnly="1" fieldPosition="0">
        <references count="2">
          <reference field="10" count="2">
            <x v="36"/>
            <x v="48"/>
          </reference>
          <reference field="12" count="1" selected="0">
            <x v="24"/>
          </reference>
        </references>
      </pivotArea>
    </format>
    <format dxfId="72">
      <pivotArea dataOnly="0" labelOnly="1" fieldPosition="0">
        <references count="2">
          <reference field="10" count="1">
            <x v="37"/>
          </reference>
          <reference field="12" count="1" selected="0">
            <x v="25"/>
          </reference>
        </references>
      </pivotArea>
    </format>
    <format dxfId="71">
      <pivotArea dataOnly="0" labelOnly="1" fieldPosition="0">
        <references count="2">
          <reference field="10" count="5">
            <x v="38"/>
            <x v="58"/>
            <x v="71"/>
            <x v="79"/>
            <x v="87"/>
          </reference>
          <reference field="12" count="1" selected="0">
            <x v="26"/>
          </reference>
        </references>
      </pivotArea>
    </format>
    <format dxfId="70">
      <pivotArea dataOnly="0" labelOnly="1" fieldPosition="0">
        <references count="2">
          <reference field="10" count="2">
            <x v="39"/>
            <x v="95"/>
          </reference>
          <reference field="12" count="1" selected="0">
            <x v="27"/>
          </reference>
        </references>
      </pivotArea>
    </format>
    <format dxfId="69">
      <pivotArea dataOnly="0" labelOnly="1" fieldPosition="0">
        <references count="2">
          <reference field="10" count="1">
            <x v="40"/>
          </reference>
          <reference field="12" count="1" selected="0">
            <x v="28"/>
          </reference>
        </references>
      </pivotArea>
    </format>
    <format dxfId="68">
      <pivotArea dataOnly="0" labelOnly="1" fieldPosition="0">
        <references count="2">
          <reference field="10" count="3">
            <x v="41"/>
            <x v="74"/>
            <x v="82"/>
          </reference>
          <reference field="12" count="1" selected="0">
            <x v="29"/>
          </reference>
        </references>
      </pivotArea>
    </format>
    <format dxfId="67">
      <pivotArea dataOnly="0" labelOnly="1" fieldPosition="0">
        <references count="2">
          <reference field="10" count="1">
            <x v="109"/>
          </reference>
          <reference field="12" count="1" selected="0">
            <x v="30"/>
          </reference>
        </references>
      </pivotArea>
    </format>
    <format dxfId="66">
      <pivotArea dataOnly="0" labelOnly="1" fieldPosition="0">
        <references count="2">
          <reference field="10" count="1">
            <x v="98"/>
          </reference>
          <reference field="12" count="1" selected="0">
            <x v="31"/>
          </reference>
        </references>
      </pivotArea>
    </format>
    <format dxfId="65">
      <pivotArea dataOnly="0" labelOnly="1" fieldPosition="0">
        <references count="2">
          <reference field="10" count="2">
            <x v="42"/>
            <x v="43"/>
          </reference>
          <reference field="12" count="1" selected="0">
            <x v="32"/>
          </reference>
        </references>
      </pivotArea>
    </format>
    <format dxfId="64">
      <pivotArea dataOnly="0" labelOnly="1" fieldPosition="0">
        <references count="2">
          <reference field="10" count="2">
            <x v="4"/>
            <x v="104"/>
          </reference>
          <reference field="12" count="1" selected="0">
            <x v="33"/>
          </reference>
        </references>
      </pivotArea>
    </format>
    <format dxfId="63">
      <pivotArea dataOnly="0" labelOnly="1" fieldPosition="0">
        <references count="2">
          <reference field="10" count="1">
            <x v="55"/>
          </reference>
          <reference field="12" count="1" selected="0">
            <x v="34"/>
          </reference>
        </references>
      </pivotArea>
    </format>
    <format dxfId="62">
      <pivotArea dataOnly="0" labelOnly="1" fieldPosition="0">
        <references count="2">
          <reference field="10" count="1">
            <x v="75"/>
          </reference>
          <reference field="12" count="1" selected="0">
            <x v="35"/>
          </reference>
        </references>
      </pivotArea>
    </format>
    <format dxfId="61">
      <pivotArea dataOnly="0" labelOnly="1" fieldPosition="0">
        <references count="2">
          <reference field="10" count="3">
            <x v="60"/>
            <x v="65"/>
            <x v="73"/>
          </reference>
          <reference field="12" count="1" selected="0">
            <x v="37"/>
          </reference>
        </references>
      </pivotArea>
    </format>
    <format dxfId="60">
      <pivotArea dataOnly="0" labelOnly="1" fieldPosition="0">
        <references count="2">
          <reference field="10" count="1">
            <x v="84"/>
          </reference>
          <reference field="12" count="1" selected="0">
            <x v="38"/>
          </reference>
        </references>
      </pivotArea>
    </format>
    <format dxfId="59">
      <pivotArea dataOnly="0" labelOnly="1" fieldPosition="0">
        <references count="2">
          <reference field="10" count="1">
            <x v="2"/>
          </reference>
          <reference field="12" count="1" selected="0">
            <x v="39"/>
          </reference>
        </references>
      </pivotArea>
    </format>
    <format dxfId="58">
      <pivotArea dataOnly="0" labelOnly="1" fieldPosition="0">
        <references count="2">
          <reference field="10" count="1">
            <x v="102"/>
          </reference>
          <reference field="12" count="1" selected="0">
            <x v="40"/>
          </reference>
        </references>
      </pivotArea>
    </format>
    <format dxfId="57">
      <pivotArea dataOnly="0" labelOnly="1" fieldPosition="0">
        <references count="2">
          <reference field="10" count="1">
            <x v="105"/>
          </reference>
          <reference field="12" count="1" selected="0">
            <x v="41"/>
          </reference>
        </references>
      </pivotArea>
    </format>
    <format dxfId="56">
      <pivotArea dataOnly="0" labelOnly="1" fieldPosition="0">
        <references count="2">
          <reference field="10" count="6">
            <x v="30"/>
            <x v="59"/>
            <x v="76"/>
            <x v="80"/>
            <x v="106"/>
            <x v="107"/>
          </reference>
          <reference field="12" count="1" selected="0">
            <x v="42"/>
          </reference>
        </references>
      </pivotArea>
    </format>
    <format dxfId="55">
      <pivotArea dataOnly="0" labelOnly="1" fieldPosition="0">
        <references count="2">
          <reference field="10" count="1">
            <x v="103"/>
          </reference>
          <reference field="12" count="1" selected="0">
            <x v="43"/>
          </reference>
        </references>
      </pivotArea>
    </format>
    <format dxfId="54">
      <pivotArea dataOnly="0" labelOnly="1" fieldPosition="0">
        <references count="2">
          <reference field="10" count="1">
            <x v="14"/>
          </reference>
          <reference field="12" count="1" selected="0">
            <x v="44"/>
          </reference>
        </references>
      </pivotArea>
    </format>
    <format dxfId="53">
      <pivotArea dataOnly="0" labelOnly="1" fieldPosition="0">
        <references count="2">
          <reference field="10" count="2">
            <x v="13"/>
            <x v="46"/>
          </reference>
          <reference field="12" count="1" selected="0">
            <x v="45"/>
          </reference>
        </references>
      </pivotArea>
    </format>
    <format dxfId="52">
      <pivotArea dataOnly="0" labelOnly="1" fieldPosition="0">
        <references count="2">
          <reference field="10" count="3">
            <x v="6"/>
            <x v="50"/>
            <x v="108"/>
          </reference>
          <reference field="12" count="1" selected="0">
            <x v="47"/>
          </reference>
        </references>
      </pivotArea>
    </format>
    <format dxfId="51">
      <pivotArea dataOnly="0" labelOnly="1" fieldPosition="0">
        <references count="2">
          <reference field="10" count="1">
            <x v="66"/>
          </reference>
          <reference field="12" count="1" selected="0">
            <x v="48"/>
          </reference>
        </references>
      </pivotArea>
    </format>
    <format dxfId="50">
      <pivotArea dataOnly="0" labelOnly="1" fieldPosition="0">
        <references count="2">
          <reference field="10" count="2">
            <x v="57"/>
            <x v="92"/>
          </reference>
          <reference field="12" count="1" selected="0">
            <x v="49"/>
          </reference>
        </references>
      </pivotArea>
    </format>
    <format dxfId="49">
      <pivotArea outline="0" collapsedLevelsAreSubtotals="1" fieldPosition="0">
        <references count="2">
          <reference field="10" count="1" selected="0">
            <x v="64"/>
          </reference>
          <reference field="12" count="1" selected="0">
            <x v="1"/>
          </reference>
        </references>
      </pivotArea>
    </format>
    <format dxfId="48">
      <pivotArea outline="0" collapsedLevelsAreSubtotals="1" fieldPosition="0">
        <references count="2">
          <reference field="10" count="1" selected="0">
            <x v="96"/>
          </reference>
          <reference field="12" count="1" selected="0">
            <x v="1"/>
          </reference>
        </references>
      </pivotArea>
    </format>
    <format dxfId="47">
      <pivotArea outline="0" collapsedLevelsAreSubtotals="1" fieldPosition="0">
        <references count="2">
          <reference field="10" count="1" selected="0">
            <x v="112"/>
          </reference>
          <reference field="12" count="1" selected="0">
            <x v="1"/>
          </reference>
        </references>
      </pivotArea>
    </format>
    <format dxfId="46">
      <pivotArea outline="0" collapsedLevelsAreSubtotals="1" fieldPosition="0">
        <references count="2">
          <reference field="10" count="1" selected="0">
            <x v="7"/>
          </reference>
          <reference field="12" count="1" selected="0">
            <x v="1"/>
          </reference>
        </references>
      </pivotArea>
    </format>
    <format dxfId="45">
      <pivotArea outline="0" collapsedLevelsAreSubtotals="1" fieldPosition="0">
        <references count="2">
          <reference field="10" count="1" selected="0">
            <x v="72"/>
          </reference>
          <reference field="12" count="1" selected="0">
            <x v="3"/>
          </reference>
        </references>
      </pivotArea>
    </format>
    <format dxfId="44">
      <pivotArea outline="0" collapsedLevelsAreSubtotals="1" fieldPosition="0">
        <references count="2">
          <reference field="10" count="1" selected="0">
            <x v="90"/>
          </reference>
          <reference field="12" count="1" selected="0">
            <x v="3"/>
          </reference>
        </references>
      </pivotArea>
    </format>
    <format dxfId="43">
      <pivotArea outline="0" collapsedLevelsAreSubtotals="1" fieldPosition="0">
        <references count="2">
          <reference field="10" count="1" selected="0">
            <x v="124"/>
          </reference>
          <reference field="12" count="1" selected="0">
            <x v="4"/>
          </reference>
        </references>
      </pivotArea>
    </format>
    <format dxfId="42">
      <pivotArea outline="0" collapsedLevelsAreSubtotals="1" fieldPosition="0">
        <references count="2">
          <reference field="10" count="1" selected="0">
            <x v="23"/>
          </reference>
          <reference field="12" count="1" selected="0">
            <x v="8"/>
          </reference>
        </references>
      </pivotArea>
    </format>
    <format dxfId="41">
      <pivotArea dataOnly="0" labelOnly="1" fieldPosition="0">
        <references count="2">
          <reference field="10" count="1">
            <x v="23"/>
          </reference>
          <reference field="12" count="1" selected="0">
            <x v="8"/>
          </reference>
        </references>
      </pivotArea>
    </format>
    <format dxfId="40">
      <pivotArea outline="0" collapsedLevelsAreSubtotals="1" fieldPosition="0">
        <references count="2">
          <reference field="10" count="1" selected="0">
            <x v="5"/>
          </reference>
          <reference field="12" count="1" selected="0">
            <x v="9"/>
          </reference>
        </references>
      </pivotArea>
    </format>
    <format dxfId="39">
      <pivotArea outline="0" collapsedLevelsAreSubtotals="1" fieldPosition="0">
        <references count="2">
          <reference field="10" count="1" selected="0">
            <x v="26"/>
          </reference>
          <reference field="12" count="1" selected="0">
            <x v="11"/>
          </reference>
        </references>
      </pivotArea>
    </format>
    <format dxfId="38">
      <pivotArea outline="0" collapsedLevelsAreSubtotals="1" fieldPosition="0">
        <references count="2">
          <reference field="10" count="1" selected="0">
            <x v="101"/>
          </reference>
          <reference field="12" count="1" selected="0">
            <x v="11"/>
          </reference>
        </references>
      </pivotArea>
    </format>
    <format dxfId="37">
      <pivotArea outline="0" collapsedLevelsAreSubtotals="1" fieldPosition="0">
        <references count="2">
          <reference field="10" count="1" selected="0">
            <x v="28"/>
          </reference>
          <reference field="12" count="1" selected="0">
            <x v="11"/>
          </reference>
        </references>
      </pivotArea>
    </format>
    <format dxfId="36">
      <pivotArea outline="0" collapsedLevelsAreSubtotals="1" fieldPosition="0">
        <references count="2">
          <reference field="10" count="1" selected="0">
            <x v="70"/>
          </reference>
          <reference field="12" count="1" selected="0">
            <x v="13"/>
          </reference>
        </references>
      </pivotArea>
    </format>
    <format dxfId="35">
      <pivotArea outline="0" collapsedLevelsAreSubtotals="1" fieldPosition="0">
        <references count="2">
          <reference field="10" count="1" selected="0">
            <x v="109"/>
          </reference>
          <reference field="12" count="1" selected="0">
            <x v="16"/>
          </reference>
        </references>
      </pivotArea>
    </format>
    <format dxfId="34">
      <pivotArea outline="0" collapsedLevelsAreSubtotals="1" fieldPosition="0">
        <references count="2">
          <reference field="10" count="4" selected="0">
            <x v="1"/>
            <x v="34"/>
            <x v="35"/>
            <x v="56"/>
          </reference>
          <reference field="12" count="1" selected="0">
            <x v="22"/>
          </reference>
        </references>
      </pivotArea>
    </format>
    <format dxfId="33">
      <pivotArea outline="0" collapsedLevelsAreSubtotals="1" fieldPosition="0">
        <references count="2">
          <reference field="10" count="1" selected="0">
            <x v="38"/>
          </reference>
          <reference field="12" count="1" selected="0">
            <x v="26"/>
          </reference>
        </references>
      </pivotArea>
    </format>
    <format dxfId="32">
      <pivotArea outline="0" collapsedLevelsAreSubtotals="1" fieldPosition="0">
        <references count="2">
          <reference field="10" count="1" selected="0">
            <x v="79"/>
          </reference>
          <reference field="12" count="1" selected="0">
            <x v="26"/>
          </reference>
        </references>
      </pivotArea>
    </format>
    <format dxfId="31">
      <pivotArea outline="0" collapsedLevelsAreSubtotals="1" fieldPosition="0">
        <references count="2">
          <reference field="10" count="1" selected="0">
            <x v="71"/>
          </reference>
          <reference field="12" count="1" selected="0">
            <x v="26"/>
          </reference>
        </references>
      </pivotArea>
    </format>
    <format dxfId="30">
      <pivotArea outline="0" collapsedLevelsAreSubtotals="1" fieldPosition="0">
        <references count="2">
          <reference field="10" count="1" selected="0">
            <x v="39"/>
          </reference>
          <reference field="12" count="1" selected="0">
            <x v="27"/>
          </reference>
        </references>
      </pivotArea>
    </format>
    <format dxfId="29">
      <pivotArea outline="0" collapsedLevelsAreSubtotals="1" fieldPosition="0">
        <references count="2">
          <reference field="10" count="1" selected="0">
            <x v="95"/>
          </reference>
          <reference field="12" count="1" selected="0">
            <x v="27"/>
          </reference>
        </references>
      </pivotArea>
    </format>
    <format dxfId="28">
      <pivotArea outline="0" collapsedLevelsAreSubtotals="1" fieldPosition="0">
        <references count="2">
          <reference field="10" count="1" selected="0">
            <x v="82"/>
          </reference>
          <reference field="12" count="1" selected="0">
            <x v="29"/>
          </reference>
        </references>
      </pivotArea>
    </format>
    <format dxfId="27">
      <pivotArea outline="0" collapsedLevelsAreSubtotals="1" fieldPosition="0">
        <references count="2">
          <reference field="10" count="1" selected="0">
            <x v="98"/>
          </reference>
          <reference field="12" count="1" selected="0">
            <x v="31"/>
          </reference>
        </references>
      </pivotArea>
    </format>
    <format dxfId="26">
      <pivotArea outline="0" collapsedLevelsAreSubtotals="1" fieldPosition="0">
        <references count="2">
          <reference field="10" count="2" selected="0">
            <x v="60"/>
            <x v="65"/>
          </reference>
          <reference field="12" count="1" selected="0">
            <x v="37"/>
          </reference>
        </references>
      </pivotArea>
    </format>
    <format dxfId="25">
      <pivotArea outline="0" collapsedLevelsAreSubtotals="1" fieldPosition="0">
        <references count="2">
          <reference field="10" count="1" selected="0">
            <x v="2"/>
          </reference>
          <reference field="12" count="1" selected="0">
            <x v="39"/>
          </reference>
        </references>
      </pivotArea>
    </format>
    <format dxfId="24">
      <pivotArea dataOnly="0" labelOnly="1" fieldPosition="0">
        <references count="1">
          <reference field="12" count="1">
            <x v="39"/>
          </reference>
        </references>
      </pivotArea>
    </format>
    <format dxfId="23">
      <pivotArea dataOnly="0" labelOnly="1" fieldPosition="0">
        <references count="2">
          <reference field="10" count="1">
            <x v="2"/>
          </reference>
          <reference field="12" count="1" selected="0">
            <x v="39"/>
          </reference>
        </references>
      </pivotArea>
    </format>
    <format dxfId="22">
      <pivotArea outline="0" collapsedLevelsAreSubtotals="1" fieldPosition="0">
        <references count="2">
          <reference field="10" count="1" selected="0">
            <x v="2"/>
          </reference>
          <reference field="12" count="1" selected="0">
            <x v="39"/>
          </reference>
        </references>
      </pivotArea>
    </format>
    <format dxfId="21">
      <pivotArea dataOnly="0" labelOnly="1" fieldPosition="0">
        <references count="1">
          <reference field="12" count="1">
            <x v="39"/>
          </reference>
        </references>
      </pivotArea>
    </format>
    <format dxfId="20">
      <pivotArea dataOnly="0" labelOnly="1" fieldPosition="0">
        <references count="2">
          <reference field="10" count="1">
            <x v="2"/>
          </reference>
          <reference field="12" count="1" selected="0">
            <x v="39"/>
          </reference>
        </references>
      </pivotArea>
    </format>
    <format dxfId="19">
      <pivotArea outline="0" collapsedLevelsAreSubtotals="1" fieldPosition="0">
        <references count="2">
          <reference field="10" count="1" selected="0">
            <x v="50"/>
          </reference>
          <reference field="12" count="1" selected="0">
            <x v="47"/>
          </reference>
        </references>
      </pivotArea>
    </format>
    <format dxfId="18">
      <pivotArea dataOnly="0" labelOnly="1" offset="IV1" fieldPosition="0">
        <references count="1">
          <reference field="12" count="1">
            <x v="47"/>
          </reference>
        </references>
      </pivotArea>
    </format>
    <format dxfId="17">
      <pivotArea dataOnly="0" labelOnly="1" fieldPosition="0">
        <references count="2">
          <reference field="10" count="1">
            <x v="50"/>
          </reference>
          <reference field="12" count="1" selected="0">
            <x v="47"/>
          </reference>
        </references>
      </pivotArea>
    </format>
    <format dxfId="16">
      <pivotArea outline="0" collapsedLevelsAreSubtotals="1" fieldPosition="0">
        <references count="2">
          <reference field="10" count="1" selected="0">
            <x v="50"/>
          </reference>
          <reference field="12" count="1" selected="0">
            <x v="47"/>
          </reference>
        </references>
      </pivotArea>
    </format>
    <format dxfId="15">
      <pivotArea dataOnly="0" labelOnly="1" fieldPosition="0">
        <references count="1">
          <reference field="12" count="1">
            <x v="47"/>
          </reference>
        </references>
      </pivotArea>
    </format>
    <format dxfId="14">
      <pivotArea dataOnly="0" labelOnly="1" fieldPosition="0">
        <references count="2">
          <reference field="10" count="1">
            <x v="50"/>
          </reference>
          <reference field="12" count="1" selected="0">
            <x v="47"/>
          </reference>
        </references>
      </pivotArea>
    </format>
    <format dxfId="13">
      <pivotArea outline="0" collapsedLevelsAreSubtotals="1" fieldPosition="0">
        <references count="2">
          <reference field="10" count="1" selected="0">
            <x v="66"/>
          </reference>
          <reference field="12" count="1" selected="0">
            <x v="48"/>
          </reference>
        </references>
      </pivotArea>
    </format>
    <format dxfId="12">
      <pivotArea dataOnly="0" labelOnly="1" fieldPosition="0">
        <references count="2">
          <reference field="10" count="1">
            <x v="64"/>
          </reference>
          <reference field="12" count="1" selected="0">
            <x v="1"/>
          </reference>
        </references>
      </pivotArea>
    </format>
    <format dxfId="11">
      <pivotArea dataOnly="0" labelOnly="1" fieldPosition="0">
        <references count="2">
          <reference field="10" count="1">
            <x v="96"/>
          </reference>
          <reference field="12" count="1" selected="0">
            <x v="1"/>
          </reference>
        </references>
      </pivotArea>
    </format>
    <format dxfId="10">
      <pivotArea dataOnly="0" labelOnly="1" fieldPosition="0">
        <references count="2">
          <reference field="10" count="2">
            <x v="7"/>
            <x v="112"/>
          </reference>
          <reference field="12" count="1" selected="0">
            <x v="1"/>
          </reference>
        </references>
      </pivotArea>
    </format>
    <format dxfId="9">
      <pivotArea dataOnly="0" labelOnly="1" fieldPosition="0">
        <references count="2">
          <reference field="10" count="1">
            <x v="72"/>
          </reference>
          <reference field="12" count="1" selected="0">
            <x v="3"/>
          </reference>
        </references>
      </pivotArea>
    </format>
    <format dxfId="8">
      <pivotArea dataOnly="0" labelOnly="1" fieldPosition="0">
        <references count="2">
          <reference field="10" count="1">
            <x v="124"/>
          </reference>
          <reference field="12" count="1" selected="0">
            <x v="4"/>
          </reference>
        </references>
      </pivotArea>
    </format>
    <format dxfId="7">
      <pivotArea dataOnly="0" labelOnly="1" fieldPosition="0">
        <references count="2">
          <reference field="10" count="1">
            <x v="72"/>
          </reference>
          <reference field="12" count="1" selected="0">
            <x v="3"/>
          </reference>
        </references>
      </pivotArea>
    </format>
    <format dxfId="6">
      <pivotArea outline="0" collapsedLevelsAreSubtotals="1" fieldPosition="0">
        <references count="2">
          <reference field="10" count="1" selected="0">
            <x v="28"/>
          </reference>
          <reference field="12" count="1" selected="0">
            <x v="11"/>
          </reference>
        </references>
      </pivotArea>
    </format>
    <format dxfId="5">
      <pivotArea dataOnly="0" labelOnly="1" fieldPosition="0">
        <references count="2">
          <reference field="10" count="1">
            <x v="70"/>
          </reference>
          <reference field="12" count="1" selected="0">
            <x v="13"/>
          </reference>
        </references>
      </pivotArea>
    </format>
    <format dxfId="4">
      <pivotArea dataOnly="0" labelOnly="1" fieldPosition="0">
        <references count="2">
          <reference field="10" count="1">
            <x v="34"/>
          </reference>
          <reference field="12" count="1" selected="0">
            <x v="22"/>
          </reference>
        </references>
      </pivotArea>
    </format>
    <format dxfId="3">
      <pivotArea dataOnly="0" outline="0" fieldPosition="0">
        <references count="2">
          <reference field="10" count="2">
            <x v="1"/>
            <x v="56"/>
          </reference>
          <reference field="21" count="1" selected="0">
            <x v="1"/>
          </reference>
        </references>
      </pivotArea>
    </format>
    <format dxfId="2">
      <pivotArea dataOnly="0" labelOnly="1" fieldPosition="0">
        <references count="2">
          <reference field="10" count="1">
            <x v="95"/>
          </reference>
          <reference field="12" count="1" selected="0">
            <x v="27"/>
          </reference>
        </references>
      </pivotArea>
    </format>
    <format dxfId="1">
      <pivotArea outline="0" collapsedLevelsAreSubtotals="1" fieldPosition="0">
        <references count="2">
          <reference field="10" count="1" selected="0">
            <x v="98"/>
          </reference>
          <reference field="12" count="1" selected="0">
            <x v="31"/>
          </reference>
        </references>
      </pivotArea>
    </format>
    <format dxfId="0">
      <pivotArea dataOnly="0" labelOnly="1" fieldPosition="0">
        <references count="2">
          <reference field="10" count="1">
            <x v="98"/>
          </reference>
          <reference field="12" count="1" selected="0">
            <x v="31"/>
          </reference>
        </references>
      </pivotArea>
    </format>
  </formats>
  <conditionalFormats count="1">
    <conditionalFormat priority="3">
      <pivotAreas count="1">
        <pivotArea type="data" outline="0" collapsedLevelsAreSubtotals="1" fieldPosition="0">
          <references count="2">
            <reference field="4294967294" count="1" selected="0">
              <x v="0"/>
            </reference>
            <reference field="12" count="49" selected="0" defaultSubtotal="1">
              <x v="0"/>
              <x v="1"/>
              <x v="2"/>
              <x v="3"/>
              <x v="4"/>
              <x v="5"/>
              <x v="6"/>
              <x v="7"/>
              <x v="8"/>
              <x v="9"/>
              <x v="10"/>
              <x v="11"/>
              <x v="12"/>
              <x v="13"/>
              <x v="14"/>
              <x v="15"/>
              <x v="16"/>
              <x v="17"/>
              <x v="18"/>
              <x v="19"/>
              <x v="20"/>
              <x v="21"/>
              <x v="22"/>
              <x v="23"/>
              <x v="24"/>
              <x v="25"/>
              <x v="26"/>
              <x v="27"/>
              <x v="28"/>
              <x v="29"/>
              <x v="30"/>
              <x v="31"/>
              <x v="32"/>
              <x v="33"/>
              <x v="34"/>
              <x v="35"/>
              <x v="37"/>
              <x v="38"/>
              <x v="39"/>
              <x v="40"/>
              <x v="41"/>
              <x v="42"/>
              <x v="43"/>
              <x v="44"/>
              <x v="45"/>
              <x v="46"/>
              <x v="47"/>
              <x v="48"/>
              <x v="49"/>
            </reference>
          </references>
        </pivotArea>
      </pivotAreas>
    </conditionalFormat>
  </conditional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a dinámica3"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chartFormat="4">
  <location ref="G16:H28" firstHeaderRow="1" firstDataRow="1" firstDataCol="1" rowPageCount="2" colPageCount="1"/>
  <pivotFields count="23">
    <pivotField showAll="0">
      <items count="4">
        <item x="1"/>
        <item x="2"/>
        <item x="0"/>
        <item t="default"/>
      </items>
    </pivotField>
    <pivotField numFmtId="164" showAll="0"/>
    <pivotField showAll="0"/>
    <pivotField axis="axisPage" multipleItemSelectionAllowed="1" showAll="0">
      <items count="9">
        <item h="1" x="0"/>
        <item h="1" x="5"/>
        <item x="1"/>
        <item h="1" x="2"/>
        <item h="1" x="7"/>
        <item x="3"/>
        <item x="4"/>
        <item x="6"/>
        <item t="default"/>
      </items>
    </pivotField>
    <pivotField showAll="0"/>
    <pivotField showAll="0"/>
    <pivotField numFmtId="44" showAll="0"/>
    <pivotField dataField="1" numFmtId="44" showAll="0"/>
    <pivotField showAll="0"/>
    <pivotField showAll="0">
      <items count="141">
        <item x="36"/>
        <item x="40"/>
        <item x="94"/>
        <item x="98"/>
        <item x="43"/>
        <item x="35"/>
        <item x="110"/>
        <item x="0"/>
        <item x="60"/>
        <item x="136"/>
        <item x="44"/>
        <item x="83"/>
        <item x="74"/>
        <item x="30"/>
        <item x="70"/>
        <item x="75"/>
        <item x="59"/>
        <item x="89"/>
        <item x="34"/>
        <item x="78"/>
        <item x="101"/>
        <item x="122"/>
        <item x="115"/>
        <item x="68"/>
        <item x="39"/>
        <item x="47"/>
        <item x="131"/>
        <item x="128"/>
        <item x="62"/>
        <item x="67"/>
        <item x="54"/>
        <item x="65"/>
        <item x="22"/>
        <item x="69"/>
        <item x="4"/>
        <item x="57"/>
        <item x="80"/>
        <item x="81"/>
        <item x="88"/>
        <item x="120"/>
        <item x="103"/>
        <item x="111"/>
        <item x="6"/>
        <item x="135"/>
        <item x="50"/>
        <item x="95"/>
        <item x="129"/>
        <item x="92"/>
        <item x="71"/>
        <item x="25"/>
        <item x="21"/>
        <item x="84"/>
        <item x="14"/>
        <item x="79"/>
        <item x="91"/>
        <item x="139"/>
        <item x="28"/>
        <item x="27"/>
        <item x="96"/>
        <item x="126"/>
        <item x="105"/>
        <item x="77"/>
        <item x="114"/>
        <item x="82"/>
        <item x="93"/>
        <item x="124"/>
        <item x="19"/>
        <item x="76"/>
        <item x="53"/>
        <item x="73"/>
        <item x="20"/>
        <item x="130"/>
        <item x="18"/>
        <item x="107"/>
        <item x="29"/>
        <item x="133"/>
        <item x="55"/>
        <item x="137"/>
        <item x="112"/>
        <item x="9"/>
        <item x="113"/>
        <item x="117"/>
        <item x="125"/>
        <item x="16"/>
        <item x="2"/>
        <item x="100"/>
        <item x="106"/>
        <item x="51"/>
        <item x="10"/>
        <item x="1"/>
        <item x="64"/>
        <item x="63"/>
        <item x="118"/>
        <item x="72"/>
        <item x="116"/>
        <item x="87"/>
        <item x="45"/>
        <item x="8"/>
        <item x="49"/>
        <item x="11"/>
        <item x="24"/>
        <item x="99"/>
        <item x="5"/>
        <item x="17"/>
        <item x="33"/>
        <item x="38"/>
        <item x="13"/>
        <item x="104"/>
        <item x="48"/>
        <item x="52"/>
        <item x="46"/>
        <item x="85"/>
        <item x="61"/>
        <item x="108"/>
        <item x="86"/>
        <item x="138"/>
        <item x="121"/>
        <item x="12"/>
        <item x="119"/>
        <item x="66"/>
        <item x="7"/>
        <item x="90"/>
        <item x="3"/>
        <item x="31"/>
        <item x="132"/>
        <item x="123"/>
        <item x="26"/>
        <item x="41"/>
        <item x="127"/>
        <item x="15"/>
        <item x="42"/>
        <item x="102"/>
        <item x="97"/>
        <item x="37"/>
        <item x="134"/>
        <item x="56"/>
        <item x="58"/>
        <item x="23"/>
        <item x="32"/>
        <item x="109"/>
        <item t="default"/>
      </items>
    </pivotField>
    <pivotField showAll="0"/>
    <pivotField showAll="0"/>
    <pivotField showAll="0"/>
    <pivotField numFmtId="164" showAll="0"/>
    <pivotField numFmtId="1" showAll="0"/>
    <pivotField numFmtId="1" showAll="0"/>
    <pivotField showAll="0"/>
    <pivotField showAll="0"/>
    <pivotField axis="axisRow" showAll="0" sortType="descending">
      <items count="13">
        <item x="9"/>
        <item x="2"/>
        <item x="7"/>
        <item x="6"/>
        <item x="4"/>
        <item x="1"/>
        <item x="5"/>
        <item x="10"/>
        <item x="0"/>
        <item x="11"/>
        <item x="8"/>
        <item x="3"/>
        <item t="default"/>
      </items>
      <autoSortScope>
        <pivotArea dataOnly="0" outline="0" fieldPosition="0">
          <references count="1">
            <reference field="4294967294" count="1" selected="0">
              <x v="0"/>
            </reference>
          </references>
        </pivotArea>
      </autoSortScope>
    </pivotField>
    <pivotField showAll="0"/>
    <pivotField showAll="0"/>
    <pivotField axis="axisPage" showAll="0">
      <items count="3">
        <item x="1"/>
        <item x="0"/>
        <item t="default"/>
      </items>
    </pivotField>
    <pivotField showAll="0">
      <items count="3">
        <item x="0"/>
        <item x="1"/>
        <item t="default"/>
      </items>
    </pivotField>
  </pivotFields>
  <rowFields count="1">
    <field x="18"/>
  </rowFields>
  <rowItems count="12">
    <i>
      <x v="8"/>
    </i>
    <i>
      <x v="1"/>
    </i>
    <i>
      <x v="10"/>
    </i>
    <i>
      <x v="2"/>
    </i>
    <i>
      <x v="4"/>
    </i>
    <i>
      <x v="6"/>
    </i>
    <i>
      <x v="5"/>
    </i>
    <i>
      <x/>
    </i>
    <i>
      <x v="9"/>
    </i>
    <i>
      <x v="7"/>
    </i>
    <i>
      <x v="3"/>
    </i>
    <i t="grand">
      <x/>
    </i>
  </rowItems>
  <colItems count="1">
    <i/>
  </colItems>
  <pageFields count="2">
    <pageField fld="21" item="1" hier="-1"/>
    <pageField fld="3" hier="-1"/>
  </pageFields>
  <dataFields count="1">
    <dataField name="Suma de Importe en ARS" fld="7" baseField="0" baseItem="0" numFmtId="165"/>
  </dataFields>
  <formats count="7">
    <format dxfId="112">
      <pivotArea outline="0" collapsedLevelsAreSubtotals="1" fieldPosition="0"/>
    </format>
    <format dxfId="111">
      <pivotArea type="all" dataOnly="0" outline="0" fieldPosition="0"/>
    </format>
    <format dxfId="110">
      <pivotArea outline="0" collapsedLevelsAreSubtotals="1" fieldPosition="0"/>
    </format>
    <format dxfId="109">
      <pivotArea field="18" type="button" dataOnly="0" labelOnly="1" outline="0" axis="axisRow" fieldPosition="0"/>
    </format>
    <format dxfId="108">
      <pivotArea dataOnly="0" labelOnly="1" outline="0" axis="axisValues" fieldPosition="0"/>
    </format>
    <format dxfId="107">
      <pivotArea dataOnly="0" labelOnly="1" fieldPosition="0">
        <references count="1">
          <reference field="18" count="11">
            <x v="0"/>
            <x v="1"/>
            <x v="2"/>
            <x v="3"/>
            <x v="4"/>
            <x v="5"/>
            <x v="6"/>
            <x v="7"/>
            <x v="8"/>
            <x v="9"/>
            <x v="10"/>
          </reference>
        </references>
      </pivotArea>
    </format>
    <format dxfId="106">
      <pivotArea dataOnly="0" labelOnly="1" grandRow="1" outline="0" fieldPosition="0"/>
    </format>
  </formats>
  <conditionalFormats count="1">
    <conditionalFormat priority="1">
      <pivotAreas count="1">
        <pivotArea type="data" collapsedLevelsAreSubtotals="1" fieldPosition="0">
          <references count="2">
            <reference field="4294967294" count="1" selected="0">
              <x v="0"/>
            </reference>
            <reference field="18" count="11">
              <x v="0"/>
              <x v="1"/>
              <x v="2"/>
              <x v="3"/>
              <x v="4"/>
              <x v="5"/>
              <x v="6"/>
              <x v="7"/>
              <x v="8"/>
              <x v="9"/>
              <x v="10"/>
            </reference>
          </references>
        </pivotArea>
      </pivotAreas>
    </conditionalFormat>
  </conditionalFormats>
  <chartFormats count="1">
    <chartFormat chart="3" format="0"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chartFormat="2">
  <location ref="G5:H9" firstHeaderRow="1" firstDataRow="1" firstDataCol="1" rowPageCount="2" colPageCount="1"/>
  <pivotFields count="23">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numFmtId="164" showAll="0"/>
    <pivotField showAll="0"/>
    <pivotField axis="axisPage" multipleItemSelectionAllowed="1" showAll="0">
      <items count="9">
        <item h="1" x="0"/>
        <item h="1" x="5"/>
        <item x="1"/>
        <item h="1" x="2"/>
        <item h="1" x="7"/>
        <item x="3"/>
        <item x="4"/>
        <item x="6"/>
        <item t="default"/>
      </items>
    </pivotField>
    <pivotField showAll="0"/>
    <pivotField showAll="0"/>
    <pivotField numFmtId="44" showAll="0"/>
    <pivotField dataField="1" numFmtId="44" showAll="0"/>
    <pivotField showAll="0"/>
    <pivotField showAll="0">
      <items count="141">
        <item x="36"/>
        <item x="40"/>
        <item x="94"/>
        <item x="98"/>
        <item x="43"/>
        <item x="35"/>
        <item x="110"/>
        <item x="0"/>
        <item x="60"/>
        <item x="136"/>
        <item x="44"/>
        <item x="83"/>
        <item x="74"/>
        <item x="30"/>
        <item x="70"/>
        <item x="75"/>
        <item x="59"/>
        <item x="89"/>
        <item x="34"/>
        <item x="78"/>
        <item x="101"/>
        <item x="122"/>
        <item x="115"/>
        <item x="68"/>
        <item x="39"/>
        <item x="47"/>
        <item x="131"/>
        <item x="128"/>
        <item x="62"/>
        <item x="67"/>
        <item x="54"/>
        <item x="65"/>
        <item x="22"/>
        <item x="69"/>
        <item x="4"/>
        <item x="57"/>
        <item x="80"/>
        <item x="81"/>
        <item x="88"/>
        <item x="120"/>
        <item x="103"/>
        <item x="111"/>
        <item x="6"/>
        <item x="135"/>
        <item x="50"/>
        <item x="95"/>
        <item x="129"/>
        <item x="92"/>
        <item x="71"/>
        <item x="25"/>
        <item x="21"/>
        <item x="84"/>
        <item x="14"/>
        <item x="79"/>
        <item x="91"/>
        <item x="139"/>
        <item x="28"/>
        <item x="27"/>
        <item x="96"/>
        <item x="126"/>
        <item x="105"/>
        <item x="77"/>
        <item x="114"/>
        <item x="82"/>
        <item x="93"/>
        <item x="124"/>
        <item x="19"/>
        <item x="76"/>
        <item x="53"/>
        <item x="73"/>
        <item x="20"/>
        <item x="130"/>
        <item x="18"/>
        <item x="107"/>
        <item x="29"/>
        <item x="133"/>
        <item x="55"/>
        <item x="137"/>
        <item x="112"/>
        <item x="9"/>
        <item x="113"/>
        <item x="117"/>
        <item x="125"/>
        <item x="16"/>
        <item x="2"/>
        <item x="100"/>
        <item x="106"/>
        <item x="51"/>
        <item x="10"/>
        <item x="1"/>
        <item x="64"/>
        <item x="63"/>
        <item x="118"/>
        <item x="72"/>
        <item x="116"/>
        <item x="87"/>
        <item x="45"/>
        <item x="8"/>
        <item x="49"/>
        <item x="11"/>
        <item x="24"/>
        <item x="99"/>
        <item x="5"/>
        <item x="17"/>
        <item x="33"/>
        <item x="38"/>
        <item x="13"/>
        <item x="104"/>
        <item x="48"/>
        <item x="52"/>
        <item x="46"/>
        <item x="85"/>
        <item x="61"/>
        <item x="108"/>
        <item x="86"/>
        <item x="138"/>
        <item x="121"/>
        <item x="12"/>
        <item x="119"/>
        <item x="66"/>
        <item x="7"/>
        <item x="90"/>
        <item x="3"/>
        <item x="31"/>
        <item x="132"/>
        <item x="123"/>
        <item x="26"/>
        <item x="41"/>
        <item x="127"/>
        <item x="15"/>
        <item x="42"/>
        <item x="102"/>
        <item x="97"/>
        <item x="37"/>
        <item x="134"/>
        <item x="56"/>
        <item x="58"/>
        <item x="23"/>
        <item x="32"/>
        <item x="109"/>
        <item t="default"/>
      </items>
    </pivotField>
    <pivotField showAll="0"/>
    <pivotField showAll="0"/>
    <pivotField showAll="0"/>
    <pivotField numFmtId="164" showAll="0"/>
    <pivotField numFmtId="1" showAll="0"/>
    <pivotField numFmtId="1" showAll="0"/>
    <pivotField showAll="0"/>
    <pivotField showAll="0"/>
    <pivotField showAll="0">
      <items count="13">
        <item x="9"/>
        <item x="2"/>
        <item x="7"/>
        <item x="6"/>
        <item x="4"/>
        <item x="1"/>
        <item x="5"/>
        <item x="10"/>
        <item x="0"/>
        <item x="11"/>
        <item x="8"/>
        <item x="3"/>
        <item t="default"/>
      </items>
    </pivotField>
    <pivotField showAll="0"/>
    <pivotField showAll="0"/>
    <pivotField axis="axisPage" showAll="0">
      <items count="3">
        <item x="1"/>
        <item x="0"/>
        <item t="default"/>
      </items>
    </pivotField>
    <pivotField showAll="0">
      <items count="3">
        <item x="0"/>
        <item x="1"/>
        <item t="default"/>
      </items>
    </pivotField>
  </pivotFields>
  <rowFields count="1">
    <field x="0"/>
  </rowFields>
  <rowItems count="4">
    <i>
      <x v="2"/>
    </i>
    <i>
      <x v="1"/>
    </i>
    <i>
      <x/>
    </i>
    <i t="grand">
      <x/>
    </i>
  </rowItems>
  <colItems count="1">
    <i/>
  </colItems>
  <pageFields count="2">
    <pageField fld="21" item="1" hier="-1"/>
    <pageField fld="3" hier="-1"/>
  </pageFields>
  <dataFields count="1">
    <dataField name="Suma de Importe en ARS" fld="7" baseField="0" baseItem="0" numFmtId="165"/>
  </dataFields>
  <formats count="7">
    <format dxfId="119">
      <pivotArea outline="0" collapsedLevelsAreSubtotals="1" fieldPosition="0"/>
    </format>
    <format dxfId="118">
      <pivotArea type="all" dataOnly="0" outline="0" fieldPosition="0"/>
    </format>
    <format dxfId="117">
      <pivotArea outline="0" collapsedLevelsAreSubtotals="1" fieldPosition="0"/>
    </format>
    <format dxfId="116">
      <pivotArea field="0" type="button" dataOnly="0" labelOnly="1" outline="0" axis="axisRow" fieldPosition="0"/>
    </format>
    <format dxfId="115">
      <pivotArea dataOnly="0" labelOnly="1" outline="0" axis="axisValues" fieldPosition="0"/>
    </format>
    <format dxfId="114">
      <pivotArea dataOnly="0" labelOnly="1" fieldPosition="0">
        <references count="1">
          <reference field="0" count="0"/>
        </references>
      </pivotArea>
    </format>
    <format dxfId="113">
      <pivotArea dataOnly="0" labelOnly="1" grandRow="1" outline="0" fieldPosition="0"/>
    </format>
  </formats>
  <conditionalFormats count="1">
    <conditionalFormat priority="2">
      <pivotAreas count="1">
        <pivotArea type="data" collapsedLevelsAreSubtotals="1" fieldPosition="0">
          <references count="2">
            <reference field="4294967294" count="1" selected="0">
              <x v="0"/>
            </reference>
            <reference field="0" count="3">
              <x v="0"/>
              <x v="1"/>
              <x v="2"/>
            </reference>
          </references>
        </pivotArea>
      </pivotAreas>
    </conditionalFormat>
  </conditional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2"/>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egmentaciónDeDatos_Sistema_Origen" sourceName="Sistema Origen">
  <pivotTables>
    <pivotTable tabId="10" name="Tabla dinámica3"/>
    <pivotTable tabId="10" name="Tabla dinámica4"/>
  </pivotTables>
  <data>
    <tabular pivotCacheId="2">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egmentaciónDeDatos_Ubicación" sourceName="Ubicación">
  <pivotTables>
    <pivotTable tabId="10" name="Tabla dinámica2"/>
    <pivotTable tabId="10" name="Tabla dinámica4"/>
  </pivotTables>
  <data>
    <tabular pivotCacheId="2">
      <items count="12">
        <i x="9" s="1"/>
        <i x="2" s="1"/>
        <i x="7" s="1"/>
        <i x="6" s="1"/>
        <i x="4" s="1"/>
        <i x="1" s="1"/>
        <i x="5" s="1"/>
        <i x="10" s="1"/>
        <i x="0" s="1"/>
        <i x="11" s="1"/>
        <i x="8"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egmentaciónDeDatos_Sin_movimientos" sourceName="Sin movimientos">
  <pivotTables>
    <pivotTable tabId="10" name="Tabla dinámica2"/>
    <pivotTable tabId="10" name="Tabla dinámica3"/>
    <pivotTable tabId="10" name="Tabla dinámica4"/>
  </pivotTables>
  <data>
    <tabular pivotCacheId="2">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egmentaciónDeDatos_Sistema_Origen1" sourceName="Sistema Origen">
  <pivotTables>
    <pivotTable tabId="11" name="Tabla dinámica3"/>
    <pivotTable tabId="11" name="Tabla dinámica4"/>
  </pivotTables>
  <data>
    <tabular pivotCacheId="2">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egmentaciónDeDatos_Sin_movimientos1" sourceName="Sin movimientos">
  <pivotTables>
    <pivotTable tabId="11" name="Tabla dinámica2"/>
    <pivotTable tabId="11" name="Tabla dinámica3"/>
    <pivotTable tabId="11" name="Tabla dinámica4"/>
  </pivotTables>
  <data>
    <tabular pivotCacheId="2">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egmentaciónDeDatos_Repartición_actual" sourceName="Repartición actual">
  <pivotTables>
    <pivotTable tabId="11" name="Tabla dinámica2"/>
    <pivotTable tabId="11" name="Tabla dinámica4"/>
  </pivotTables>
  <data>
    <tabular pivotCacheId="2">
      <items count="50">
        <i x="39" s="1"/>
        <i x="1" s="1"/>
        <i x="11" s="1"/>
        <i x="17" s="1"/>
        <i x="41" s="1"/>
        <i x="45" s="1"/>
        <i x="8" s="1"/>
        <i x="20" s="1"/>
        <i x="3" s="1"/>
        <i x="9" s="1"/>
        <i x="10" s="1"/>
        <i x="6" s="1"/>
        <i x="29" s="1"/>
        <i x="42" s="1"/>
        <i x="31" s="1"/>
        <i x="35" s="1"/>
        <i x="2" s="1"/>
        <i x="21" s="1"/>
        <i x="40" s="1"/>
        <i x="43" s="1"/>
        <i x="28" s="1"/>
        <i x="36" s="1"/>
        <i x="27" s="1"/>
        <i x="33" s="1"/>
        <i x="30" s="1"/>
        <i x="37" s="1"/>
        <i x="14" s="1"/>
        <i x="25" s="1"/>
        <i x="49" s="1"/>
        <i x="24" s="1"/>
        <i x="26" s="1"/>
        <i x="5" s="1"/>
        <i x="38" s="1"/>
        <i x="4" s="1"/>
        <i x="44" s="1"/>
        <i x="22" s="1"/>
        <i x="32" s="1"/>
        <i x="23" s="1"/>
        <i x="15" s="1"/>
        <i x="46" s="1"/>
        <i x="12" s="1"/>
        <i x="16" s="1"/>
        <i x="13" s="1"/>
        <i x="47" s="1"/>
        <i x="18" s="1"/>
        <i x="48" s="1"/>
        <i x="7" s="1"/>
        <i x="19" s="1"/>
        <i x="34" s="1"/>
        <i x="0"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egmentaciónDeDatos_Razón_social_proveedor" sourceName="Razón social proveedor">
  <pivotTables>
    <pivotTable tabId="10" name="Tabla dinámica2"/>
    <pivotTable tabId="10" name="Tabla dinámica3"/>
    <pivotTable tabId="10" name="Tabla dinámica4"/>
  </pivotTables>
  <data>
    <tabular pivotCacheId="2">
      <items count="140">
        <i x="36" s="1"/>
        <i x="40" s="1"/>
        <i x="94" s="1"/>
        <i x="98" s="1"/>
        <i x="35" s="1"/>
        <i x="110" s="1"/>
        <i x="60" s="1"/>
        <i x="136" s="1"/>
        <i x="44" s="1"/>
        <i x="83" s="1"/>
        <i x="74" s="1"/>
        <i x="30" s="1"/>
        <i x="75" s="1"/>
        <i x="59" s="1"/>
        <i x="34" s="1"/>
        <i x="78" s="1"/>
        <i x="101" s="1"/>
        <i x="122" s="1"/>
        <i x="68" s="1"/>
        <i x="39" s="1"/>
        <i x="131" s="1"/>
        <i x="22" s="1"/>
        <i x="4" s="1"/>
        <i x="80" s="1"/>
        <i x="81" s="1"/>
        <i x="120" s="1"/>
        <i x="103" s="1"/>
        <i x="111" s="1"/>
        <i x="135" s="1"/>
        <i x="50" s="1"/>
        <i x="95" s="1"/>
        <i x="129" s="1"/>
        <i x="92" s="1"/>
        <i x="21" s="1"/>
        <i x="84" s="1"/>
        <i x="14" s="1"/>
        <i x="79" s="1"/>
        <i x="91" s="1"/>
        <i x="139" s="1"/>
        <i x="28" s="1"/>
        <i x="27" s="1"/>
        <i x="96" s="1"/>
        <i x="126" s="1"/>
        <i x="105" s="1"/>
        <i x="77" s="1"/>
        <i x="93" s="1"/>
        <i x="19" s="1"/>
        <i x="76" s="1"/>
        <i x="73" s="1"/>
        <i x="20" s="1"/>
        <i x="130" s="1"/>
        <i x="18" s="1"/>
        <i x="107" s="1"/>
        <i x="29" s="1"/>
        <i x="133" s="1"/>
        <i x="137" s="1"/>
        <i x="112" s="1"/>
        <i x="9" s="1"/>
        <i x="113" s="1"/>
        <i x="125" s="1"/>
        <i x="2" s="1"/>
        <i x="100" s="1"/>
        <i x="106" s="1"/>
        <i x="51" s="1"/>
        <i x="10" s="1"/>
        <i x="1" s="1"/>
        <i x="64" s="1"/>
        <i x="63" s="1"/>
        <i x="118" s="1"/>
        <i x="72" s="1"/>
        <i x="116" s="1"/>
        <i x="87" s="1"/>
        <i x="45" s="1"/>
        <i x="49" s="1"/>
        <i x="11" s="1"/>
        <i x="24" s="1"/>
        <i x="99" s="1"/>
        <i x="5" s="1"/>
        <i x="17" s="1"/>
        <i x="33" s="1"/>
        <i x="13" s="1"/>
        <i x="104" s="1"/>
        <i x="85" s="1"/>
        <i x="61" s="1"/>
        <i x="108" s="1"/>
        <i x="121" s="1"/>
        <i x="12" s="1"/>
        <i x="119" s="1"/>
        <i x="7" s="1"/>
        <i x="3" s="1"/>
        <i x="132" s="1"/>
        <i x="123" s="1"/>
        <i x="26" s="1"/>
        <i x="127" s="1"/>
        <i x="15" s="1"/>
        <i x="42" s="1"/>
        <i x="102" s="1"/>
        <i x="97" s="1"/>
        <i x="134" s="1"/>
        <i x="58" s="1"/>
        <i x="23" s="1"/>
        <i x="109" s="1"/>
        <i x="43" s="1" nd="1"/>
        <i x="0" s="1" nd="1"/>
        <i x="70" s="1" nd="1"/>
        <i x="89" s="1" nd="1"/>
        <i x="115" s="1" nd="1"/>
        <i x="47" s="1" nd="1"/>
        <i x="128" s="1" nd="1"/>
        <i x="62" s="1" nd="1"/>
        <i x="67" s="1" nd="1"/>
        <i x="54" s="1" nd="1"/>
        <i x="65" s="1" nd="1"/>
        <i x="69" s="1" nd="1"/>
        <i x="57" s="1" nd="1"/>
        <i x="88" s="1" nd="1"/>
        <i x="6" s="1" nd="1"/>
        <i x="71" s="1" nd="1"/>
        <i x="25" s="1" nd="1"/>
        <i x="114" s="1" nd="1"/>
        <i x="82" s="1" nd="1"/>
        <i x="124" s="1" nd="1"/>
        <i x="53" s="1" nd="1"/>
        <i x="55" s="1" nd="1"/>
        <i x="117" s="1" nd="1"/>
        <i x="16" s="1" nd="1"/>
        <i x="8" s="1" nd="1"/>
        <i x="38" s="1" nd="1"/>
        <i x="48" s="1" nd="1"/>
        <i x="52" s="1" nd="1"/>
        <i x="46" s="1" nd="1"/>
        <i x="86" s="1" nd="1"/>
        <i x="138" s="1" nd="1"/>
        <i x="66" s="1" nd="1"/>
        <i x="90" s="1" nd="1"/>
        <i x="31" s="1" nd="1"/>
        <i x="41" s="1" nd="1"/>
        <i x="37" s="1" nd="1"/>
        <i x="56" s="1" nd="1"/>
        <i x="32"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egmentaciónDeDatos_Razón_social_proveedor1" sourceName="Razón social proveedor">
  <pivotTables>
    <pivotTable tabId="11" name="Tabla dinámica2"/>
    <pivotTable tabId="11" name="Tabla dinámica3"/>
    <pivotTable tabId="11" name="Tabla dinámica4"/>
  </pivotTables>
  <data>
    <tabular pivotCacheId="2">
      <items count="140">
        <i x="36" s="1"/>
        <i x="40" s="1"/>
        <i x="94" s="1"/>
        <i x="98" s="1"/>
        <i x="35" s="1"/>
        <i x="110" s="1"/>
        <i x="60" s="1"/>
        <i x="136" s="1"/>
        <i x="44" s="1"/>
        <i x="83" s="1"/>
        <i x="74" s="1"/>
        <i x="30" s="1"/>
        <i x="75" s="1"/>
        <i x="59" s="1"/>
        <i x="34" s="1"/>
        <i x="78" s="1"/>
        <i x="101" s="1"/>
        <i x="122" s="1"/>
        <i x="68" s="1"/>
        <i x="39" s="1"/>
        <i x="131" s="1"/>
        <i x="22" s="1"/>
        <i x="4" s="1"/>
        <i x="80" s="1"/>
        <i x="81" s="1"/>
        <i x="120" s="1"/>
        <i x="103" s="1"/>
        <i x="111" s="1"/>
        <i x="135" s="1"/>
        <i x="50" s="1"/>
        <i x="95" s="1"/>
        <i x="129" s="1"/>
        <i x="92" s="1"/>
        <i x="21" s="1"/>
        <i x="84" s="1"/>
        <i x="14" s="1"/>
        <i x="79" s="1"/>
        <i x="91" s="1"/>
        <i x="139" s="1"/>
        <i x="28" s="1"/>
        <i x="27" s="1"/>
        <i x="96" s="1"/>
        <i x="126" s="1"/>
        <i x="105" s="1"/>
        <i x="77" s="1"/>
        <i x="93" s="1"/>
        <i x="19" s="1"/>
        <i x="76" s="1"/>
        <i x="73" s="1"/>
        <i x="20" s="1"/>
        <i x="130" s="1"/>
        <i x="18" s="1"/>
        <i x="107" s="1"/>
        <i x="29" s="1"/>
        <i x="133" s="1"/>
        <i x="137" s="1"/>
        <i x="112" s="1"/>
        <i x="9" s="1"/>
        <i x="113" s="1"/>
        <i x="125" s="1"/>
        <i x="2" s="1"/>
        <i x="100" s="1"/>
        <i x="106" s="1"/>
        <i x="51" s="1"/>
        <i x="10" s="1"/>
        <i x="1" s="1"/>
        <i x="64" s="1"/>
        <i x="63" s="1"/>
        <i x="118" s="1"/>
        <i x="72" s="1"/>
        <i x="116" s="1"/>
        <i x="87" s="1"/>
        <i x="45" s="1"/>
        <i x="49" s="1"/>
        <i x="11" s="1"/>
        <i x="24" s="1"/>
        <i x="99" s="1"/>
        <i x="5" s="1"/>
        <i x="17" s="1"/>
        <i x="33" s="1"/>
        <i x="13" s="1"/>
        <i x="104" s="1"/>
        <i x="85" s="1"/>
        <i x="61" s="1"/>
        <i x="108" s="1"/>
        <i x="121" s="1"/>
        <i x="12" s="1"/>
        <i x="119" s="1"/>
        <i x="7" s="1"/>
        <i x="3" s="1"/>
        <i x="132" s="1"/>
        <i x="123" s="1"/>
        <i x="26" s="1"/>
        <i x="127" s="1"/>
        <i x="15" s="1"/>
        <i x="42" s="1"/>
        <i x="102" s="1"/>
        <i x="97" s="1"/>
        <i x="134" s="1"/>
        <i x="58" s="1"/>
        <i x="23" s="1"/>
        <i x="109" s="1"/>
        <i x="43" s="1" nd="1"/>
        <i x="0" s="1" nd="1"/>
        <i x="70" s="1" nd="1"/>
        <i x="89" s="1" nd="1"/>
        <i x="115" s="1" nd="1"/>
        <i x="47" s="1" nd="1"/>
        <i x="128" s="1" nd="1"/>
        <i x="62" s="1" nd="1"/>
        <i x="67" s="1" nd="1"/>
        <i x="54" s="1" nd="1"/>
        <i x="65" s="1" nd="1"/>
        <i x="69" s="1" nd="1"/>
        <i x="57" s="1" nd="1"/>
        <i x="88" s="1" nd="1"/>
        <i x="6" s="1" nd="1"/>
        <i x="71" s="1" nd="1"/>
        <i x="25" s="1" nd="1"/>
        <i x="114" s="1" nd="1"/>
        <i x="82" s="1" nd="1"/>
        <i x="124" s="1" nd="1"/>
        <i x="53" s="1" nd="1"/>
        <i x="55" s="1" nd="1"/>
        <i x="117" s="1" nd="1"/>
        <i x="16" s="1" nd="1"/>
        <i x="8" s="1" nd="1"/>
        <i x="38" s="1" nd="1"/>
        <i x="48" s="1" nd="1"/>
        <i x="52" s="1" nd="1"/>
        <i x="46" s="1" nd="1"/>
        <i x="86" s="1" nd="1"/>
        <i x="138" s="1" nd="1"/>
        <i x="66" s="1" nd="1"/>
        <i x="90" s="1" nd="1"/>
        <i x="31" s="1" nd="1"/>
        <i x="41" s="1" nd="1"/>
        <i x="37" s="1" nd="1"/>
        <i x="56" s="1" nd="1"/>
        <i x="3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istema Origen 1" cache="SegmentaciónDeDatos_Sistema_Origen1" caption="Sistema Origen" rowHeight="241300"/>
  <slicer name="Sin movimientos 1" cache="SegmentaciónDeDatos_Sin_movimientos1" caption="Sin movimientos" rowHeight="241300"/>
  <slicer name="Repartición actual" cache="SegmentaciónDeDatos_Repartición_actual" caption="Repartición actual" rowHeight="241300"/>
  <slicer name="Razón social proveedor 1" cache="SegmentaciónDeDatos_Razón_social_proveedor1" caption="Razón social proveedo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istema Origen" cache="SegmentaciónDeDatos_Sistema_Origen" caption="Sistema Origen" rowHeight="241300"/>
  <slicer name="Ubicación" cache="SegmentaciónDeDatos_Ubicación" caption="Ubicación" rowHeight="241300"/>
  <slicer name="Sin movimientos" cache="SegmentaciónDeDatos_Sin_movimientos" caption="Sin movimientos" rowHeight="241300"/>
  <slicer name="Razón social proveedor" cache="SegmentaciónDeDatos_Razón_social_proveedor" caption="Razón social proveedor" rowHeight="241300"/>
</slicer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2"/>
  <sheetViews>
    <sheetView showGridLines="0" showRowColHeaders="0" zoomScale="90" zoomScaleNormal="90" workbookViewId="0"/>
  </sheetViews>
  <sheetFormatPr baseColWidth="10" defaultRowHeight="12.75" x14ac:dyDescent="0.2"/>
  <cols>
    <col min="1" max="1" width="2" style="1" customWidth="1"/>
    <col min="2" max="2" width="77.5703125" style="1" customWidth="1"/>
    <col min="3" max="3" width="39" style="1" customWidth="1"/>
    <col min="4" max="4" width="32.5703125" style="1" customWidth="1"/>
    <col min="5" max="6" width="20.7109375" style="1" customWidth="1"/>
    <col min="7" max="7" width="11.42578125" style="1"/>
    <col min="8" max="8" width="27.28515625" style="1" customWidth="1"/>
    <col min="9" max="9" width="20.7109375" style="1" customWidth="1"/>
    <col min="10" max="16384" width="11.42578125" style="1"/>
  </cols>
  <sheetData>
    <row r="1" spans="1:9" ht="15" x14ac:dyDescent="0.25">
      <c r="A1" s="36" t="s">
        <v>20300</v>
      </c>
    </row>
    <row r="2" spans="1:9" x14ac:dyDescent="0.2">
      <c r="H2" s="37" t="s">
        <v>19985</v>
      </c>
      <c r="I2" s="1" t="s">
        <v>19993</v>
      </c>
    </row>
    <row r="3" spans="1:9" x14ac:dyDescent="0.2">
      <c r="H3" s="37" t="s">
        <v>1605</v>
      </c>
      <c r="I3" s="1" t="s">
        <v>20250</v>
      </c>
    </row>
    <row r="5" spans="1:9" x14ac:dyDescent="0.2">
      <c r="H5" s="37" t="s">
        <v>20244</v>
      </c>
      <c r="I5" s="1" t="s">
        <v>20249</v>
      </c>
    </row>
    <row r="6" spans="1:9" x14ac:dyDescent="0.2">
      <c r="H6" s="38" t="s">
        <v>20247</v>
      </c>
      <c r="I6" s="39">
        <v>2574530377.7300005</v>
      </c>
    </row>
    <row r="7" spans="1:9" x14ac:dyDescent="0.2">
      <c r="H7" s="38" t="s">
        <v>20246</v>
      </c>
      <c r="I7" s="39">
        <v>488422980.77999961</v>
      </c>
    </row>
    <row r="8" spans="1:9" x14ac:dyDescent="0.2">
      <c r="H8" s="38" t="s">
        <v>20245</v>
      </c>
      <c r="I8" s="39">
        <v>214794633.00999999</v>
      </c>
    </row>
    <row r="9" spans="1:9" x14ac:dyDescent="0.2">
      <c r="H9" s="38" t="s">
        <v>20248</v>
      </c>
      <c r="I9" s="39">
        <v>3277747991.52</v>
      </c>
    </row>
    <row r="13" spans="1:9" x14ac:dyDescent="0.2">
      <c r="H13" s="37" t="s">
        <v>19985</v>
      </c>
      <c r="I13" s="1" t="s">
        <v>19993</v>
      </c>
    </row>
    <row r="14" spans="1:9" x14ac:dyDescent="0.2">
      <c r="B14" s="37" t="s">
        <v>19985</v>
      </c>
      <c r="C14" s="1" t="s">
        <v>19993</v>
      </c>
      <c r="H14" s="37" t="s">
        <v>1605</v>
      </c>
      <c r="I14" s="1" t="s">
        <v>20250</v>
      </c>
    </row>
    <row r="15" spans="1:9" x14ac:dyDescent="0.2">
      <c r="B15" s="37" t="s">
        <v>1605</v>
      </c>
      <c r="C15" s="1" t="s">
        <v>20250</v>
      </c>
    </row>
    <row r="16" spans="1:9" x14ac:dyDescent="0.2">
      <c r="H16" s="37" t="s">
        <v>20244</v>
      </c>
      <c r="I16" s="1" t="s">
        <v>20249</v>
      </c>
    </row>
    <row r="17" spans="2:9" x14ac:dyDescent="0.2">
      <c r="B17" s="37" t="s">
        <v>20244</v>
      </c>
      <c r="C17" s="37" t="s">
        <v>18652</v>
      </c>
      <c r="D17" s="37" t="s">
        <v>1603</v>
      </c>
      <c r="E17" s="1" t="s">
        <v>20249</v>
      </c>
      <c r="H17" s="38" t="s">
        <v>4</v>
      </c>
      <c r="I17" s="39">
        <v>1440854332.5100007</v>
      </c>
    </row>
    <row r="18" spans="2:9" x14ac:dyDescent="0.2">
      <c r="B18" s="38" t="s">
        <v>19564</v>
      </c>
      <c r="C18" s="38" t="s">
        <v>19566</v>
      </c>
      <c r="D18" s="38" t="s">
        <v>18095</v>
      </c>
      <c r="E18" s="39">
        <v>4722.3599999999997</v>
      </c>
      <c r="F18" s="39"/>
      <c r="H18" s="38" t="s">
        <v>19998</v>
      </c>
      <c r="I18" s="39">
        <v>968939705.97000003</v>
      </c>
    </row>
    <row r="19" spans="2:9" x14ac:dyDescent="0.2">
      <c r="C19" s="38" t="s">
        <v>19747</v>
      </c>
      <c r="D19" s="38" t="s">
        <v>18362</v>
      </c>
      <c r="E19" s="39">
        <v>4722.3599999999997</v>
      </c>
      <c r="F19" s="39"/>
      <c r="H19" s="38" t="s">
        <v>20005</v>
      </c>
      <c r="I19" s="39">
        <v>304089772.48000002</v>
      </c>
    </row>
    <row r="20" spans="2:9" x14ac:dyDescent="0.2">
      <c r="B20" s="38" t="s">
        <v>20251</v>
      </c>
      <c r="E20" s="39">
        <v>9444.7199999999993</v>
      </c>
      <c r="F20" s="39"/>
      <c r="H20" s="38" t="s">
        <v>19077</v>
      </c>
      <c r="I20" s="39">
        <v>200750468.95999998</v>
      </c>
    </row>
    <row r="21" spans="2:9" x14ac:dyDescent="0.2">
      <c r="B21" s="38" t="s">
        <v>18693</v>
      </c>
      <c r="C21" s="38" t="s">
        <v>19435</v>
      </c>
      <c r="D21" s="38" t="s">
        <v>17415</v>
      </c>
      <c r="E21" s="39">
        <v>32086946.000000004</v>
      </c>
      <c r="F21" s="39"/>
      <c r="H21" s="38" t="s">
        <v>19996</v>
      </c>
      <c r="I21" s="39">
        <v>127541252.64999995</v>
      </c>
    </row>
    <row r="22" spans="2:9" x14ac:dyDescent="0.2">
      <c r="D22" s="38" t="s">
        <v>17478</v>
      </c>
      <c r="E22" s="39">
        <v>12648081.6</v>
      </c>
      <c r="F22" s="39"/>
      <c r="H22" s="38" t="s">
        <v>20014</v>
      </c>
      <c r="I22" s="39">
        <v>116608366.49000002</v>
      </c>
    </row>
    <row r="23" spans="2:9" x14ac:dyDescent="0.2">
      <c r="D23" s="38" t="s">
        <v>17486</v>
      </c>
      <c r="E23" s="39">
        <v>2415804.9</v>
      </c>
      <c r="F23" s="39"/>
      <c r="H23" s="38" t="s">
        <v>20000</v>
      </c>
      <c r="I23" s="39">
        <v>56229690.210000001</v>
      </c>
    </row>
    <row r="24" spans="2:9" x14ac:dyDescent="0.2">
      <c r="D24" s="38" t="s">
        <v>17484</v>
      </c>
      <c r="E24" s="39">
        <v>1749628.42</v>
      </c>
      <c r="F24" s="39"/>
      <c r="H24" s="38" t="s">
        <v>20010</v>
      </c>
      <c r="I24" s="39">
        <v>40206506.379999995</v>
      </c>
    </row>
    <row r="25" spans="2:9" x14ac:dyDescent="0.2">
      <c r="D25" s="38" t="s">
        <v>17488</v>
      </c>
      <c r="E25" s="39">
        <v>309527.67999999999</v>
      </c>
      <c r="F25" s="39"/>
      <c r="H25" s="38" t="s">
        <v>20029</v>
      </c>
      <c r="I25" s="39">
        <v>18387055.449999999</v>
      </c>
    </row>
    <row r="26" spans="2:9" x14ac:dyDescent="0.2">
      <c r="D26" s="38" t="s">
        <v>17482</v>
      </c>
      <c r="E26" s="39">
        <v>80526.83</v>
      </c>
      <c r="F26" s="39"/>
      <c r="H26" s="38" t="s">
        <v>19999</v>
      </c>
      <c r="I26" s="39">
        <v>2727024.4</v>
      </c>
    </row>
    <row r="27" spans="2:9" x14ac:dyDescent="0.2">
      <c r="D27" s="38" t="s">
        <v>17375</v>
      </c>
      <c r="E27" s="39">
        <v>56628</v>
      </c>
      <c r="F27" s="39"/>
      <c r="H27" s="38" t="s">
        <v>19995</v>
      </c>
      <c r="I27" s="39">
        <v>1413816.02</v>
      </c>
    </row>
    <row r="28" spans="2:9" x14ac:dyDescent="0.2">
      <c r="D28" s="38" t="s">
        <v>17452</v>
      </c>
      <c r="E28" s="39">
        <v>49635</v>
      </c>
      <c r="F28" s="39"/>
      <c r="H28" s="38" t="s">
        <v>20248</v>
      </c>
      <c r="I28" s="39">
        <v>3277747991.5200005</v>
      </c>
    </row>
    <row r="29" spans="2:9" x14ac:dyDescent="0.2">
      <c r="D29" s="38" t="s">
        <v>17448</v>
      </c>
      <c r="E29" s="39">
        <v>49635</v>
      </c>
      <c r="F29" s="39"/>
    </row>
    <row r="30" spans="2:9" x14ac:dyDescent="0.2">
      <c r="D30" s="38" t="s">
        <v>17450</v>
      </c>
      <c r="E30" s="39">
        <v>49635</v>
      </c>
      <c r="F30" s="39"/>
    </row>
    <row r="31" spans="2:9" x14ac:dyDescent="0.2">
      <c r="D31" s="38" t="s">
        <v>17454</v>
      </c>
      <c r="E31" s="39">
        <v>49635</v>
      </c>
      <c r="F31" s="39"/>
    </row>
    <row r="32" spans="2:9" x14ac:dyDescent="0.2">
      <c r="D32" s="38" t="s">
        <v>17458</v>
      </c>
      <c r="E32" s="39">
        <v>48105</v>
      </c>
      <c r="F32" s="39"/>
    </row>
    <row r="33" spans="2:6" x14ac:dyDescent="0.2">
      <c r="D33" s="38" t="s">
        <v>17456</v>
      </c>
      <c r="E33" s="39">
        <v>46575</v>
      </c>
      <c r="F33" s="39"/>
    </row>
    <row r="34" spans="2:6" x14ac:dyDescent="0.2">
      <c r="D34" s="38" t="s">
        <v>17307</v>
      </c>
      <c r="E34" s="39">
        <v>21586.95</v>
      </c>
      <c r="F34" s="39"/>
    </row>
    <row r="35" spans="2:6" x14ac:dyDescent="0.2">
      <c r="D35" s="38" t="s">
        <v>17309</v>
      </c>
      <c r="E35" s="39">
        <v>19615.95</v>
      </c>
      <c r="F35" s="39"/>
    </row>
    <row r="36" spans="2:6" x14ac:dyDescent="0.2">
      <c r="D36" s="38" t="s">
        <v>17523</v>
      </c>
      <c r="E36" s="39">
        <v>3058.13</v>
      </c>
      <c r="F36" s="39"/>
    </row>
    <row r="37" spans="2:6" x14ac:dyDescent="0.2">
      <c r="C37" s="38" t="s">
        <v>19770</v>
      </c>
      <c r="D37" s="38" t="s">
        <v>20368</v>
      </c>
      <c r="E37" s="39">
        <v>5567919</v>
      </c>
      <c r="F37" s="39"/>
    </row>
    <row r="38" spans="2:6" x14ac:dyDescent="0.2">
      <c r="C38" s="38" t="s">
        <v>19790</v>
      </c>
      <c r="D38" s="38" t="s">
        <v>17516</v>
      </c>
      <c r="E38" s="39">
        <v>75560.87</v>
      </c>
      <c r="F38" s="39"/>
    </row>
    <row r="39" spans="2:6" x14ac:dyDescent="0.2">
      <c r="D39" s="38" t="s">
        <v>17519</v>
      </c>
      <c r="E39" s="39">
        <v>75560.87</v>
      </c>
      <c r="F39" s="39"/>
    </row>
    <row r="40" spans="2:6" x14ac:dyDescent="0.2">
      <c r="D40" s="38" t="s">
        <v>17495</v>
      </c>
      <c r="E40" s="39">
        <v>72652.69</v>
      </c>
      <c r="F40" s="39"/>
    </row>
    <row r="41" spans="2:6" x14ac:dyDescent="0.2">
      <c r="D41" s="38" t="s">
        <v>17490</v>
      </c>
      <c r="E41" s="39">
        <v>72652.679999999993</v>
      </c>
      <c r="F41" s="39"/>
    </row>
    <row r="42" spans="2:6" x14ac:dyDescent="0.2">
      <c r="D42" s="38" t="s">
        <v>17513</v>
      </c>
      <c r="E42" s="39">
        <v>72147.59</v>
      </c>
      <c r="F42" s="39"/>
    </row>
    <row r="43" spans="2:6" x14ac:dyDescent="0.2">
      <c r="D43" s="38" t="s">
        <v>17501</v>
      </c>
      <c r="E43" s="39">
        <v>70457.100000000006</v>
      </c>
      <c r="F43" s="39"/>
    </row>
    <row r="44" spans="2:6" x14ac:dyDescent="0.2">
      <c r="D44" s="38" t="s">
        <v>17507</v>
      </c>
      <c r="E44" s="39">
        <v>70238.13</v>
      </c>
      <c r="F44" s="39"/>
    </row>
    <row r="45" spans="2:6" x14ac:dyDescent="0.2">
      <c r="C45" s="38" t="s">
        <v>19549</v>
      </c>
      <c r="D45" s="38" t="s">
        <v>17383</v>
      </c>
      <c r="E45" s="39">
        <v>23794.62</v>
      </c>
      <c r="F45" s="39"/>
    </row>
    <row r="46" spans="2:6" x14ac:dyDescent="0.2">
      <c r="C46" s="38" t="s">
        <v>19106</v>
      </c>
      <c r="D46" s="38" t="s">
        <v>16924</v>
      </c>
      <c r="E46" s="39">
        <v>18740</v>
      </c>
      <c r="F46" s="39"/>
    </row>
    <row r="47" spans="2:6" x14ac:dyDescent="0.2">
      <c r="B47" s="38" t="s">
        <v>20252</v>
      </c>
      <c r="E47" s="39">
        <v>55804348.009999998</v>
      </c>
      <c r="F47" s="39"/>
    </row>
    <row r="48" spans="2:6" x14ac:dyDescent="0.2">
      <c r="B48" s="38" t="s">
        <v>18937</v>
      </c>
      <c r="C48" s="38" t="s">
        <v>19558</v>
      </c>
      <c r="D48" s="38" t="s">
        <v>18071</v>
      </c>
      <c r="E48" s="39">
        <v>146512</v>
      </c>
      <c r="F48" s="39"/>
    </row>
    <row r="49" spans="2:6" x14ac:dyDescent="0.2">
      <c r="D49" s="38" t="s">
        <v>18074</v>
      </c>
      <c r="E49" s="39">
        <v>146512</v>
      </c>
      <c r="F49" s="39"/>
    </row>
    <row r="50" spans="2:6" x14ac:dyDescent="0.2">
      <c r="D50" s="38" t="s">
        <v>18218</v>
      </c>
      <c r="E50" s="39">
        <v>52412.6</v>
      </c>
      <c r="F50" s="39"/>
    </row>
    <row r="51" spans="2:6" x14ac:dyDescent="0.2">
      <c r="D51" s="38" t="s">
        <v>18322</v>
      </c>
      <c r="E51" s="39">
        <v>42738</v>
      </c>
      <c r="F51" s="39"/>
    </row>
    <row r="52" spans="2:6" x14ac:dyDescent="0.2">
      <c r="C52" s="38" t="s">
        <v>18938</v>
      </c>
      <c r="D52" s="38" t="s">
        <v>12017</v>
      </c>
      <c r="E52" s="39">
        <v>377920.46</v>
      </c>
      <c r="F52" s="39"/>
    </row>
    <row r="53" spans="2:6" x14ac:dyDescent="0.2">
      <c r="C53" s="38" t="s">
        <v>18935</v>
      </c>
      <c r="D53" s="38" t="s">
        <v>18190</v>
      </c>
      <c r="E53" s="39">
        <v>52780</v>
      </c>
      <c r="F53" s="39"/>
    </row>
    <row r="54" spans="2:6" x14ac:dyDescent="0.2">
      <c r="C54" s="38" t="s">
        <v>20032</v>
      </c>
      <c r="D54" s="38" t="s">
        <v>17661</v>
      </c>
      <c r="E54" s="39">
        <v>27475</v>
      </c>
      <c r="F54" s="39"/>
    </row>
    <row r="55" spans="2:6" x14ac:dyDescent="0.2">
      <c r="C55" s="38" t="s">
        <v>20361</v>
      </c>
      <c r="D55" s="38" t="s">
        <v>19958</v>
      </c>
      <c r="E55" s="39">
        <v>23000</v>
      </c>
      <c r="F55" s="39"/>
    </row>
    <row r="56" spans="2:6" x14ac:dyDescent="0.2">
      <c r="C56" s="38" t="s">
        <v>19997</v>
      </c>
      <c r="D56" s="38" t="s">
        <v>17755</v>
      </c>
      <c r="E56" s="39">
        <v>22500</v>
      </c>
      <c r="F56" s="39"/>
    </row>
    <row r="57" spans="2:6" x14ac:dyDescent="0.2">
      <c r="C57" s="38" t="s">
        <v>19368</v>
      </c>
      <c r="D57" s="38" t="s">
        <v>9243</v>
      </c>
      <c r="E57" s="39">
        <v>21965.96</v>
      </c>
      <c r="F57" s="39"/>
    </row>
    <row r="58" spans="2:6" x14ac:dyDescent="0.2">
      <c r="D58" s="38" t="s">
        <v>14969</v>
      </c>
      <c r="E58" s="39">
        <v>0</v>
      </c>
      <c r="F58" s="39"/>
    </row>
    <row r="59" spans="2:6" x14ac:dyDescent="0.2">
      <c r="B59" s="38" t="s">
        <v>20253</v>
      </c>
      <c r="E59" s="39">
        <v>913816.02</v>
      </c>
      <c r="F59" s="39"/>
    </row>
    <row r="60" spans="2:6" x14ac:dyDescent="0.2">
      <c r="B60" s="38" t="s">
        <v>19094</v>
      </c>
      <c r="C60" s="38" t="s">
        <v>19095</v>
      </c>
      <c r="D60" s="38" t="s">
        <v>19865</v>
      </c>
      <c r="E60" s="39">
        <v>39979128.729999997</v>
      </c>
      <c r="F60" s="39"/>
    </row>
    <row r="61" spans="2:6" x14ac:dyDescent="0.2">
      <c r="D61" s="38" t="s">
        <v>16320</v>
      </c>
      <c r="E61" s="39">
        <v>14042225.9</v>
      </c>
      <c r="F61" s="39"/>
    </row>
    <row r="62" spans="2:6" x14ac:dyDescent="0.2">
      <c r="D62" s="38" t="s">
        <v>15692</v>
      </c>
      <c r="E62" s="39">
        <v>9690692.6400000006</v>
      </c>
      <c r="F62" s="39"/>
    </row>
    <row r="63" spans="2:6" x14ac:dyDescent="0.2">
      <c r="D63" s="38" t="s">
        <v>15680</v>
      </c>
      <c r="E63" s="39">
        <v>4845346.3099999996</v>
      </c>
      <c r="F63" s="39"/>
    </row>
    <row r="64" spans="2:6" x14ac:dyDescent="0.2">
      <c r="D64" s="38" t="s">
        <v>15699</v>
      </c>
      <c r="E64" s="39">
        <v>3657439.5</v>
      </c>
      <c r="F64" s="39"/>
    </row>
    <row r="65" spans="2:6" x14ac:dyDescent="0.2">
      <c r="D65" s="38" t="s">
        <v>16916</v>
      </c>
      <c r="E65" s="39">
        <v>2732410.4</v>
      </c>
      <c r="F65" s="39"/>
    </row>
    <row r="66" spans="2:6" x14ac:dyDescent="0.2">
      <c r="D66" s="38" t="s">
        <v>15686</v>
      </c>
      <c r="E66" s="39">
        <v>1651100</v>
      </c>
      <c r="F66" s="39"/>
    </row>
    <row r="67" spans="2:6" x14ac:dyDescent="0.2">
      <c r="D67" s="38" t="s">
        <v>15689</v>
      </c>
      <c r="E67" s="39">
        <v>1518752.6</v>
      </c>
      <c r="F67" s="39"/>
    </row>
    <row r="68" spans="2:6" x14ac:dyDescent="0.2">
      <c r="D68" s="38" t="s">
        <v>15710</v>
      </c>
      <c r="E68" s="39">
        <v>1208228.6000000001</v>
      </c>
      <c r="F68" s="39"/>
    </row>
    <row r="69" spans="2:6" x14ac:dyDescent="0.2">
      <c r="D69" s="38" t="s">
        <v>15958</v>
      </c>
      <c r="E69" s="39">
        <v>224207.35</v>
      </c>
      <c r="F69" s="39"/>
    </row>
    <row r="70" spans="2:6" x14ac:dyDescent="0.2">
      <c r="D70" s="38" t="s">
        <v>15696</v>
      </c>
      <c r="E70" s="39">
        <v>99647.72</v>
      </c>
      <c r="F70" s="39"/>
    </row>
    <row r="71" spans="2:6" x14ac:dyDescent="0.2">
      <c r="C71" s="38" t="s">
        <v>19731</v>
      </c>
      <c r="D71" s="38" t="s">
        <v>18504</v>
      </c>
      <c r="E71" s="39">
        <v>6941633.8700000001</v>
      </c>
      <c r="F71" s="39"/>
    </row>
    <row r="72" spans="2:6" x14ac:dyDescent="0.2">
      <c r="D72" s="38" t="s">
        <v>17466</v>
      </c>
      <c r="E72" s="39">
        <v>4887148.0599999996</v>
      </c>
      <c r="F72" s="39"/>
    </row>
    <row r="73" spans="2:6" x14ac:dyDescent="0.2">
      <c r="D73" s="38" t="s">
        <v>17468</v>
      </c>
      <c r="E73" s="39">
        <v>287716.01</v>
      </c>
      <c r="F73" s="39"/>
    </row>
    <row r="74" spans="2:6" x14ac:dyDescent="0.2">
      <c r="C74" s="38" t="s">
        <v>19734</v>
      </c>
      <c r="D74" s="38" t="s">
        <v>18340</v>
      </c>
      <c r="E74" s="39">
        <v>271748.23</v>
      </c>
      <c r="F74" s="39"/>
    </row>
    <row r="75" spans="2:6" x14ac:dyDescent="0.2">
      <c r="D75" s="38" t="s">
        <v>18523</v>
      </c>
      <c r="E75" s="39">
        <v>40662.449999999997</v>
      </c>
      <c r="F75" s="39"/>
    </row>
    <row r="76" spans="2:6" x14ac:dyDescent="0.2">
      <c r="D76" s="38" t="s">
        <v>18486</v>
      </c>
      <c r="E76" s="39">
        <v>5411.53</v>
      </c>
      <c r="F76" s="39"/>
    </row>
    <row r="77" spans="2:6" x14ac:dyDescent="0.2">
      <c r="C77" s="38" t="s">
        <v>19658</v>
      </c>
      <c r="D77" s="38" t="s">
        <v>17637</v>
      </c>
      <c r="E77" s="39">
        <v>70000</v>
      </c>
      <c r="F77" s="39"/>
    </row>
    <row r="78" spans="2:6" x14ac:dyDescent="0.2">
      <c r="C78" s="38" t="s">
        <v>20009</v>
      </c>
      <c r="D78" s="38" t="s">
        <v>17859</v>
      </c>
      <c r="E78" s="39">
        <v>33880</v>
      </c>
      <c r="F78" s="39"/>
    </row>
    <row r="79" spans="2:6" x14ac:dyDescent="0.2">
      <c r="D79" s="38" t="s">
        <v>17849</v>
      </c>
      <c r="E79" s="39">
        <v>33880</v>
      </c>
      <c r="F79" s="39"/>
    </row>
    <row r="80" spans="2:6" x14ac:dyDescent="0.2">
      <c r="B80" s="38" t="s">
        <v>20254</v>
      </c>
      <c r="E80" s="39">
        <v>92221259.900000006</v>
      </c>
      <c r="F80" s="39"/>
    </row>
    <row r="81" spans="2:6" x14ac:dyDescent="0.2">
      <c r="B81" s="38" t="s">
        <v>19583</v>
      </c>
      <c r="C81" s="38" t="s">
        <v>19994</v>
      </c>
      <c r="D81" s="38" t="s">
        <v>17480</v>
      </c>
      <c r="E81" s="39">
        <v>9640977.5</v>
      </c>
      <c r="F81" s="39"/>
    </row>
    <row r="82" spans="2:6" x14ac:dyDescent="0.2">
      <c r="C82" s="38" t="s">
        <v>19581</v>
      </c>
      <c r="D82" s="38" t="s">
        <v>18128</v>
      </c>
      <c r="E82" s="39">
        <v>4960.04</v>
      </c>
      <c r="F82" s="39"/>
    </row>
    <row r="83" spans="2:6" x14ac:dyDescent="0.2">
      <c r="C83" s="38" t="s">
        <v>20345</v>
      </c>
      <c r="D83" s="38" t="s">
        <v>18529</v>
      </c>
      <c r="E83" s="39">
        <v>31.17</v>
      </c>
      <c r="F83" s="39"/>
    </row>
    <row r="84" spans="2:6" x14ac:dyDescent="0.2">
      <c r="B84" s="38" t="s">
        <v>20255</v>
      </c>
      <c r="E84" s="39">
        <v>9645968.709999999</v>
      </c>
      <c r="F84" s="39"/>
    </row>
    <row r="85" spans="2:6" x14ac:dyDescent="0.2">
      <c r="B85" s="38" t="s">
        <v>19766</v>
      </c>
      <c r="C85" s="38" t="s">
        <v>19767</v>
      </c>
      <c r="D85" s="38" t="s">
        <v>18431</v>
      </c>
      <c r="E85" s="39">
        <v>76000</v>
      </c>
      <c r="F85" s="39"/>
    </row>
    <row r="86" spans="2:6" x14ac:dyDescent="0.2">
      <c r="B86" s="38" t="s">
        <v>20256</v>
      </c>
      <c r="E86" s="39">
        <v>76000</v>
      </c>
      <c r="F86" s="39"/>
    </row>
    <row r="87" spans="2:6" x14ac:dyDescent="0.2">
      <c r="B87" s="38" t="s">
        <v>18870</v>
      </c>
      <c r="C87" s="38" t="s">
        <v>18869</v>
      </c>
      <c r="D87" s="38" t="s">
        <v>7534</v>
      </c>
      <c r="E87" s="39">
        <v>19143865.07</v>
      </c>
      <c r="F87" s="39"/>
    </row>
    <row r="88" spans="2:6" x14ac:dyDescent="0.2">
      <c r="D88" s="38" t="s">
        <v>15570</v>
      </c>
      <c r="E88" s="39">
        <v>12479940</v>
      </c>
      <c r="F88" s="39"/>
    </row>
    <row r="89" spans="2:6" x14ac:dyDescent="0.2">
      <c r="D89" s="38" t="s">
        <v>15576</v>
      </c>
      <c r="E89" s="39">
        <v>11356092</v>
      </c>
      <c r="F89" s="39"/>
    </row>
    <row r="90" spans="2:6" x14ac:dyDescent="0.2">
      <c r="D90" s="38" t="s">
        <v>15561</v>
      </c>
      <c r="E90" s="39">
        <v>2912203.8</v>
      </c>
      <c r="F90" s="39"/>
    </row>
    <row r="91" spans="2:6" x14ac:dyDescent="0.2">
      <c r="D91" s="38" t="s">
        <v>15558</v>
      </c>
      <c r="E91" s="39">
        <v>2912203.8</v>
      </c>
      <c r="F91" s="39"/>
    </row>
    <row r="92" spans="2:6" x14ac:dyDescent="0.2">
      <c r="D92" s="38" t="s">
        <v>15367</v>
      </c>
      <c r="E92" s="39">
        <v>67300.7</v>
      </c>
      <c r="F92" s="39"/>
    </row>
    <row r="93" spans="2:6" x14ac:dyDescent="0.2">
      <c r="D93" s="38" t="s">
        <v>15209</v>
      </c>
      <c r="E93" s="39">
        <v>33650.35</v>
      </c>
      <c r="F93" s="39"/>
    </row>
    <row r="94" spans="2:6" x14ac:dyDescent="0.2">
      <c r="D94" s="38" t="s">
        <v>15357</v>
      </c>
      <c r="E94" s="39">
        <v>16825.18</v>
      </c>
      <c r="F94" s="39"/>
    </row>
    <row r="95" spans="2:6" x14ac:dyDescent="0.2">
      <c r="D95" s="38" t="s">
        <v>15363</v>
      </c>
      <c r="E95" s="39">
        <v>16825.18</v>
      </c>
      <c r="F95" s="39"/>
    </row>
    <row r="96" spans="2:6" x14ac:dyDescent="0.2">
      <c r="B96" s="38" t="s">
        <v>20257</v>
      </c>
      <c r="E96" s="39">
        <v>48938906.079999998</v>
      </c>
      <c r="F96" s="39"/>
    </row>
    <row r="97" spans="2:6" x14ac:dyDescent="0.2">
      <c r="B97" s="38" t="s">
        <v>18970</v>
      </c>
      <c r="C97" s="38" t="s">
        <v>18968</v>
      </c>
      <c r="D97" s="38" t="s">
        <v>15839</v>
      </c>
      <c r="E97" s="39">
        <v>19014690.780000001</v>
      </c>
      <c r="F97" s="39"/>
    </row>
    <row r="98" spans="2:6" x14ac:dyDescent="0.2">
      <c r="D98" s="38" t="s">
        <v>16465</v>
      </c>
      <c r="E98" s="39">
        <v>9370866.0299999993</v>
      </c>
      <c r="F98" s="39"/>
    </row>
    <row r="99" spans="2:6" x14ac:dyDescent="0.2">
      <c r="D99" s="38" t="s">
        <v>16160</v>
      </c>
      <c r="E99" s="39">
        <v>2105837.54</v>
      </c>
      <c r="F99" s="39"/>
    </row>
    <row r="100" spans="2:6" x14ac:dyDescent="0.2">
      <c r="D100" s="38" t="s">
        <v>16147</v>
      </c>
      <c r="E100" s="39">
        <v>1512421.59</v>
      </c>
      <c r="F100" s="39"/>
    </row>
    <row r="101" spans="2:6" x14ac:dyDescent="0.2">
      <c r="D101" s="38" t="s">
        <v>16483</v>
      </c>
      <c r="E101" s="39">
        <v>990176</v>
      </c>
      <c r="F101" s="39"/>
    </row>
    <row r="102" spans="2:6" x14ac:dyDescent="0.2">
      <c r="D102" s="38" t="s">
        <v>16194</v>
      </c>
      <c r="E102" s="39">
        <v>917241</v>
      </c>
      <c r="F102" s="39"/>
    </row>
    <row r="103" spans="2:6" x14ac:dyDescent="0.2">
      <c r="D103" s="38" t="s">
        <v>16168</v>
      </c>
      <c r="E103" s="39">
        <v>829451.49</v>
      </c>
      <c r="F103" s="39"/>
    </row>
    <row r="104" spans="2:6" x14ac:dyDescent="0.2">
      <c r="D104" s="38" t="s">
        <v>16175</v>
      </c>
      <c r="E104" s="39">
        <v>391506.39</v>
      </c>
      <c r="F104" s="39"/>
    </row>
    <row r="105" spans="2:6" x14ac:dyDescent="0.2">
      <c r="D105" s="38" t="s">
        <v>14576</v>
      </c>
      <c r="E105" s="39">
        <v>332520</v>
      </c>
      <c r="F105" s="39"/>
    </row>
    <row r="106" spans="2:6" x14ac:dyDescent="0.2">
      <c r="D106" s="38" t="s">
        <v>16255</v>
      </c>
      <c r="E106" s="39">
        <v>196794</v>
      </c>
      <c r="F106" s="39"/>
    </row>
    <row r="107" spans="2:6" x14ac:dyDescent="0.2">
      <c r="D107" s="38" t="s">
        <v>16222</v>
      </c>
      <c r="E107" s="39">
        <v>151554</v>
      </c>
      <c r="F107" s="39"/>
    </row>
    <row r="108" spans="2:6" x14ac:dyDescent="0.2">
      <c r="D108" s="38" t="s">
        <v>16234</v>
      </c>
      <c r="E108" s="39">
        <v>150423</v>
      </c>
      <c r="F108" s="39"/>
    </row>
    <row r="109" spans="2:6" x14ac:dyDescent="0.2">
      <c r="D109" s="38" t="s">
        <v>16211</v>
      </c>
      <c r="E109" s="39">
        <v>105183</v>
      </c>
      <c r="F109" s="39"/>
    </row>
    <row r="110" spans="2:6" x14ac:dyDescent="0.2">
      <c r="D110" s="38" t="s">
        <v>19852</v>
      </c>
      <c r="E110" s="39">
        <v>74980</v>
      </c>
      <c r="F110" s="39"/>
    </row>
    <row r="111" spans="2:6" x14ac:dyDescent="0.2">
      <c r="D111" s="38" t="s">
        <v>16219</v>
      </c>
      <c r="E111" s="39">
        <v>71253</v>
      </c>
      <c r="F111" s="39"/>
    </row>
    <row r="112" spans="2:6" x14ac:dyDescent="0.2">
      <c r="D112" s="38" t="s">
        <v>16225</v>
      </c>
      <c r="E112" s="39">
        <v>71253</v>
      </c>
      <c r="F112" s="39"/>
    </row>
    <row r="113" spans="3:6" x14ac:dyDescent="0.2">
      <c r="D113" s="38" t="s">
        <v>16186</v>
      </c>
      <c r="E113" s="39">
        <v>71253</v>
      </c>
      <c r="F113" s="39"/>
    </row>
    <row r="114" spans="3:6" x14ac:dyDescent="0.2">
      <c r="D114" s="38" t="s">
        <v>16237</v>
      </c>
      <c r="E114" s="39">
        <v>71253</v>
      </c>
      <c r="F114" s="39"/>
    </row>
    <row r="115" spans="3:6" x14ac:dyDescent="0.2">
      <c r="D115" s="38" t="s">
        <v>16246</v>
      </c>
      <c r="E115" s="39">
        <v>48633</v>
      </c>
      <c r="F115" s="39"/>
    </row>
    <row r="116" spans="3:6" x14ac:dyDescent="0.2">
      <c r="D116" s="38" t="s">
        <v>16289</v>
      </c>
      <c r="E116" s="39">
        <v>26013</v>
      </c>
      <c r="F116" s="39"/>
    </row>
    <row r="117" spans="3:6" x14ac:dyDescent="0.2">
      <c r="D117" s="38" t="s">
        <v>16197</v>
      </c>
      <c r="E117" s="39">
        <v>26013</v>
      </c>
      <c r="F117" s="39"/>
    </row>
    <row r="118" spans="3:6" x14ac:dyDescent="0.2">
      <c r="D118" s="38" t="s">
        <v>16231</v>
      </c>
      <c r="E118" s="39">
        <v>26013</v>
      </c>
      <c r="F118" s="39"/>
    </row>
    <row r="119" spans="3:6" x14ac:dyDescent="0.2">
      <c r="D119" s="38" t="s">
        <v>15188</v>
      </c>
      <c r="E119" s="39">
        <v>19200</v>
      </c>
      <c r="F119" s="39"/>
    </row>
    <row r="120" spans="3:6" x14ac:dyDescent="0.2">
      <c r="D120" s="38" t="s">
        <v>16228</v>
      </c>
      <c r="E120" s="39">
        <v>18096</v>
      </c>
      <c r="F120" s="39"/>
    </row>
    <row r="121" spans="3:6" x14ac:dyDescent="0.2">
      <c r="D121" s="38" t="s">
        <v>16243</v>
      </c>
      <c r="E121" s="39">
        <v>16965</v>
      </c>
      <c r="F121" s="39"/>
    </row>
    <row r="122" spans="3:6" x14ac:dyDescent="0.2">
      <c r="D122" s="38" t="s">
        <v>16191</v>
      </c>
      <c r="E122" s="39">
        <v>15834</v>
      </c>
      <c r="F122" s="39"/>
    </row>
    <row r="123" spans="3:6" x14ac:dyDescent="0.2">
      <c r="D123" s="38" t="s">
        <v>16252</v>
      </c>
      <c r="E123" s="39">
        <v>14703</v>
      </c>
      <c r="F123" s="39"/>
    </row>
    <row r="124" spans="3:6" x14ac:dyDescent="0.2">
      <c r="C124" s="38" t="s">
        <v>19432</v>
      </c>
      <c r="D124" s="38" t="s">
        <v>15372</v>
      </c>
      <c r="E124" s="39">
        <v>3056199.15</v>
      </c>
      <c r="F124" s="39"/>
    </row>
    <row r="125" spans="3:6" x14ac:dyDescent="0.2">
      <c r="D125" s="38" t="s">
        <v>16283</v>
      </c>
      <c r="E125" s="39">
        <v>37323</v>
      </c>
      <c r="F125" s="39"/>
    </row>
    <row r="126" spans="3:6" x14ac:dyDescent="0.2">
      <c r="D126" s="38" t="s">
        <v>16286</v>
      </c>
      <c r="E126" s="39">
        <v>37323</v>
      </c>
      <c r="F126" s="39"/>
    </row>
    <row r="127" spans="3:6" x14ac:dyDescent="0.2">
      <c r="D127" s="38" t="s">
        <v>16240</v>
      </c>
      <c r="E127" s="39">
        <v>26013</v>
      </c>
      <c r="F127" s="39"/>
    </row>
    <row r="128" spans="3:6" x14ac:dyDescent="0.2">
      <c r="C128" s="38" t="s">
        <v>20045</v>
      </c>
      <c r="D128" s="38" t="s">
        <v>18203</v>
      </c>
      <c r="E128" s="39">
        <v>257972</v>
      </c>
      <c r="F128" s="39"/>
    </row>
    <row r="129" spans="2:6" x14ac:dyDescent="0.2">
      <c r="D129" s="38" t="s">
        <v>13559</v>
      </c>
      <c r="E129" s="39">
        <v>151549.41</v>
      </c>
      <c r="F129" s="39"/>
    </row>
    <row r="130" spans="2:6" x14ac:dyDescent="0.2">
      <c r="B130" s="38" t="s">
        <v>20258</v>
      </c>
      <c r="E130" s="39">
        <v>40206506.379999995</v>
      </c>
      <c r="F130" s="39"/>
    </row>
    <row r="131" spans="2:6" x14ac:dyDescent="0.2">
      <c r="B131" s="38" t="s">
        <v>18679</v>
      </c>
      <c r="C131" s="38" t="s">
        <v>18718</v>
      </c>
      <c r="D131" s="38" t="s">
        <v>19949</v>
      </c>
      <c r="E131" s="39">
        <v>190937241.59999999</v>
      </c>
      <c r="F131" s="39"/>
    </row>
    <row r="132" spans="2:6" x14ac:dyDescent="0.2">
      <c r="D132" s="38" t="s">
        <v>19948</v>
      </c>
      <c r="E132" s="39">
        <v>152395087</v>
      </c>
      <c r="F132" s="39"/>
    </row>
    <row r="133" spans="2:6" x14ac:dyDescent="0.2">
      <c r="D133" s="38" t="s">
        <v>19950</v>
      </c>
      <c r="E133" s="39">
        <v>137064736.19999999</v>
      </c>
      <c r="F133" s="39"/>
    </row>
    <row r="134" spans="2:6" x14ac:dyDescent="0.2">
      <c r="D134" s="38" t="s">
        <v>15984</v>
      </c>
      <c r="E134" s="39">
        <v>11634336</v>
      </c>
      <c r="F134" s="39"/>
    </row>
    <row r="135" spans="2:6" x14ac:dyDescent="0.2">
      <c r="D135" s="38" t="s">
        <v>16418</v>
      </c>
      <c r="E135" s="39">
        <v>9399888.1899999995</v>
      </c>
      <c r="F135" s="39"/>
    </row>
    <row r="136" spans="2:6" x14ac:dyDescent="0.2">
      <c r="D136" s="38" t="s">
        <v>16361</v>
      </c>
      <c r="E136" s="39">
        <v>6163159.5999999996</v>
      </c>
      <c r="F136" s="39"/>
    </row>
    <row r="137" spans="2:6" x14ac:dyDescent="0.2">
      <c r="D137" s="38" t="s">
        <v>4659</v>
      </c>
      <c r="E137" s="39">
        <v>793737</v>
      </c>
      <c r="F137" s="39"/>
    </row>
    <row r="138" spans="2:6" x14ac:dyDescent="0.2">
      <c r="D138" s="38" t="s">
        <v>16271</v>
      </c>
      <c r="E138" s="39">
        <v>206076.48</v>
      </c>
      <c r="F138" s="39"/>
    </row>
    <row r="139" spans="2:6" x14ac:dyDescent="0.2">
      <c r="D139" s="38" t="s">
        <v>13594</v>
      </c>
      <c r="E139" s="39">
        <v>140180</v>
      </c>
      <c r="F139" s="39"/>
    </row>
    <row r="140" spans="2:6" x14ac:dyDescent="0.2">
      <c r="D140" s="38" t="s">
        <v>16301</v>
      </c>
      <c r="E140" s="39">
        <v>128799.83</v>
      </c>
      <c r="F140" s="39"/>
    </row>
    <row r="141" spans="2:6" x14ac:dyDescent="0.2">
      <c r="D141" s="38" t="s">
        <v>16144</v>
      </c>
      <c r="E141" s="39">
        <v>5191.2</v>
      </c>
      <c r="F141" s="39"/>
    </row>
    <row r="142" spans="2:6" x14ac:dyDescent="0.2">
      <c r="C142" s="38" t="s">
        <v>18777</v>
      </c>
      <c r="D142" s="38" t="s">
        <v>16348</v>
      </c>
      <c r="E142" s="39">
        <v>60844488</v>
      </c>
      <c r="F142" s="39"/>
    </row>
    <row r="143" spans="2:6" x14ac:dyDescent="0.2">
      <c r="D143" s="38" t="s">
        <v>15846</v>
      </c>
      <c r="E143" s="39">
        <v>46327889.219999999</v>
      </c>
      <c r="F143" s="39"/>
    </row>
    <row r="144" spans="2:6" x14ac:dyDescent="0.2">
      <c r="D144" s="38" t="s">
        <v>16352</v>
      </c>
      <c r="E144" s="39">
        <v>25747668</v>
      </c>
      <c r="F144" s="39"/>
    </row>
    <row r="145" spans="3:6" x14ac:dyDescent="0.2">
      <c r="D145" s="38" t="s">
        <v>15674</v>
      </c>
      <c r="E145" s="39">
        <v>12065684.4</v>
      </c>
      <c r="F145" s="39"/>
    </row>
    <row r="146" spans="3:6" x14ac:dyDescent="0.2">
      <c r="D146" s="38" t="s">
        <v>15912</v>
      </c>
      <c r="E146" s="39">
        <v>1209000</v>
      </c>
      <c r="F146" s="39"/>
    </row>
    <row r="147" spans="3:6" x14ac:dyDescent="0.2">
      <c r="C147" s="38" t="s">
        <v>18876</v>
      </c>
      <c r="D147" s="38" t="s">
        <v>19883</v>
      </c>
      <c r="E147" s="39">
        <v>18341782.399999999</v>
      </c>
      <c r="F147" s="39"/>
    </row>
    <row r="148" spans="3:6" x14ac:dyDescent="0.2">
      <c r="D148" s="38" t="s">
        <v>15000</v>
      </c>
      <c r="E148" s="39">
        <v>11934325.779999999</v>
      </c>
      <c r="F148" s="39"/>
    </row>
    <row r="149" spans="3:6" x14ac:dyDescent="0.2">
      <c r="D149" s="38" t="s">
        <v>11693</v>
      </c>
      <c r="E149" s="39">
        <v>10318350.869999999</v>
      </c>
      <c r="F149" s="39"/>
    </row>
    <row r="150" spans="3:6" x14ac:dyDescent="0.2">
      <c r="D150" s="38" t="s">
        <v>15934</v>
      </c>
      <c r="E150" s="39">
        <v>9690692.6199999992</v>
      </c>
      <c r="F150" s="39"/>
    </row>
    <row r="151" spans="3:6" x14ac:dyDescent="0.2">
      <c r="D151" s="38" t="s">
        <v>11786</v>
      </c>
      <c r="E151" s="39">
        <v>8897849.4900000002</v>
      </c>
      <c r="F151" s="39"/>
    </row>
    <row r="152" spans="3:6" x14ac:dyDescent="0.2">
      <c r="D152" s="38" t="s">
        <v>11871</v>
      </c>
      <c r="E152" s="39">
        <v>8051401.9400000004</v>
      </c>
      <c r="F152" s="39"/>
    </row>
    <row r="153" spans="3:6" x14ac:dyDescent="0.2">
      <c r="D153" s="38" t="s">
        <v>11862</v>
      </c>
      <c r="E153" s="39">
        <v>7796603.3700000001</v>
      </c>
      <c r="F153" s="39"/>
    </row>
    <row r="154" spans="3:6" x14ac:dyDescent="0.2">
      <c r="D154" s="38" t="s">
        <v>11877</v>
      </c>
      <c r="E154" s="39">
        <v>6800364.5800000001</v>
      </c>
      <c r="F154" s="39"/>
    </row>
    <row r="155" spans="3:6" x14ac:dyDescent="0.2">
      <c r="D155" s="38" t="s">
        <v>7948</v>
      </c>
      <c r="E155" s="39">
        <v>6387195.3499999996</v>
      </c>
      <c r="F155" s="39"/>
    </row>
    <row r="156" spans="3:6" x14ac:dyDescent="0.2">
      <c r="D156" s="38" t="s">
        <v>12023</v>
      </c>
      <c r="E156" s="39">
        <v>6023345.9000000004</v>
      </c>
      <c r="F156" s="39"/>
    </row>
    <row r="157" spans="3:6" x14ac:dyDescent="0.2">
      <c r="D157" s="38" t="s">
        <v>10383</v>
      </c>
      <c r="E157" s="39">
        <v>4615062.92</v>
      </c>
      <c r="F157" s="39"/>
    </row>
    <row r="158" spans="3:6" x14ac:dyDescent="0.2">
      <c r="D158" s="38" t="s">
        <v>7942</v>
      </c>
      <c r="E158" s="39">
        <v>4189396.39</v>
      </c>
      <c r="F158" s="39"/>
    </row>
    <row r="159" spans="3:6" x14ac:dyDescent="0.2">
      <c r="D159" s="38" t="s">
        <v>15955</v>
      </c>
      <c r="E159" s="39">
        <v>3543376.97</v>
      </c>
      <c r="F159" s="39"/>
    </row>
    <row r="160" spans="3:6" x14ac:dyDescent="0.2">
      <c r="D160" s="38" t="s">
        <v>10377</v>
      </c>
      <c r="E160" s="39">
        <v>2813111.55</v>
      </c>
      <c r="F160" s="39"/>
    </row>
    <row r="161" spans="4:6" x14ac:dyDescent="0.2">
      <c r="D161" s="38" t="s">
        <v>12335</v>
      </c>
      <c r="E161" s="39">
        <v>2666506.5</v>
      </c>
      <c r="F161" s="39"/>
    </row>
    <row r="162" spans="4:6" x14ac:dyDescent="0.2">
      <c r="D162" s="38" t="s">
        <v>13137</v>
      </c>
      <c r="E162" s="39">
        <v>2524082.0499999998</v>
      </c>
      <c r="F162" s="39"/>
    </row>
    <row r="163" spans="4:6" x14ac:dyDescent="0.2">
      <c r="D163" s="38" t="s">
        <v>12377</v>
      </c>
      <c r="E163" s="39">
        <v>1218644</v>
      </c>
      <c r="F163" s="39"/>
    </row>
    <row r="164" spans="4:6" x14ac:dyDescent="0.2">
      <c r="D164" s="38" t="s">
        <v>19885</v>
      </c>
      <c r="E164" s="39">
        <v>959590.68</v>
      </c>
      <c r="F164" s="39"/>
    </row>
    <row r="165" spans="4:6" x14ac:dyDescent="0.2">
      <c r="D165" s="38" t="s">
        <v>12536</v>
      </c>
      <c r="E165" s="39">
        <v>641884.5</v>
      </c>
      <c r="F165" s="39"/>
    </row>
    <row r="166" spans="4:6" x14ac:dyDescent="0.2">
      <c r="D166" s="38" t="s">
        <v>14367</v>
      </c>
      <c r="E166" s="39">
        <v>323070</v>
      </c>
      <c r="F166" s="39"/>
    </row>
    <row r="167" spans="4:6" x14ac:dyDescent="0.2">
      <c r="D167" s="38" t="s">
        <v>18319</v>
      </c>
      <c r="E167" s="39">
        <v>193214</v>
      </c>
      <c r="F167" s="39"/>
    </row>
    <row r="168" spans="4:6" x14ac:dyDescent="0.2">
      <c r="D168" s="38" t="s">
        <v>13414</v>
      </c>
      <c r="E168" s="39">
        <v>175018.92</v>
      </c>
      <c r="F168" s="39"/>
    </row>
    <row r="169" spans="4:6" x14ac:dyDescent="0.2">
      <c r="D169" s="38" t="s">
        <v>16172</v>
      </c>
      <c r="E169" s="39">
        <v>156602.56</v>
      </c>
      <c r="F169" s="39"/>
    </row>
    <row r="170" spans="4:6" x14ac:dyDescent="0.2">
      <c r="D170" s="38" t="s">
        <v>12138</v>
      </c>
      <c r="E170" s="39">
        <v>151643.25</v>
      </c>
      <c r="F170" s="39"/>
    </row>
    <row r="171" spans="4:6" x14ac:dyDescent="0.2">
      <c r="D171" s="38" t="s">
        <v>12141</v>
      </c>
      <c r="E171" s="39">
        <v>47009.41</v>
      </c>
      <c r="F171" s="39"/>
    </row>
    <row r="172" spans="4:6" x14ac:dyDescent="0.2">
      <c r="D172" s="38" t="s">
        <v>12144</v>
      </c>
      <c r="E172" s="39">
        <v>33361.519999999997</v>
      </c>
      <c r="F172" s="39"/>
    </row>
    <row r="173" spans="4:6" x14ac:dyDescent="0.2">
      <c r="D173" s="38" t="s">
        <v>17788</v>
      </c>
      <c r="E173" s="39">
        <v>27753.77</v>
      </c>
      <c r="F173" s="39"/>
    </row>
    <row r="174" spans="4:6" x14ac:dyDescent="0.2">
      <c r="D174" s="38" t="s">
        <v>18232</v>
      </c>
      <c r="E174" s="39">
        <v>27650</v>
      </c>
      <c r="F174" s="39"/>
    </row>
    <row r="175" spans="4:6" x14ac:dyDescent="0.2">
      <c r="D175" s="38" t="s">
        <v>12147</v>
      </c>
      <c r="E175" s="39">
        <v>10615.03</v>
      </c>
      <c r="F175" s="39"/>
    </row>
    <row r="176" spans="4:6" x14ac:dyDescent="0.2">
      <c r="D176" s="38" t="s">
        <v>12150</v>
      </c>
      <c r="E176" s="39">
        <v>7582.16</v>
      </c>
      <c r="F176" s="39"/>
    </row>
    <row r="177" spans="3:6" x14ac:dyDescent="0.2">
      <c r="D177" s="38" t="s">
        <v>12153</v>
      </c>
      <c r="E177" s="39">
        <v>6065.73</v>
      </c>
      <c r="F177" s="39"/>
    </row>
    <row r="178" spans="3:6" x14ac:dyDescent="0.2">
      <c r="D178" s="38" t="s">
        <v>12126</v>
      </c>
      <c r="E178" s="39">
        <v>4549.3</v>
      </c>
      <c r="F178" s="39"/>
    </row>
    <row r="179" spans="3:6" x14ac:dyDescent="0.2">
      <c r="D179" s="38" t="s">
        <v>17790</v>
      </c>
      <c r="E179" s="39">
        <v>1319.9</v>
      </c>
      <c r="F179" s="39"/>
    </row>
    <row r="180" spans="3:6" x14ac:dyDescent="0.2">
      <c r="C180" s="38" t="s">
        <v>18875</v>
      </c>
      <c r="D180" s="38" t="s">
        <v>16473</v>
      </c>
      <c r="E180" s="39">
        <v>41167984.200000003</v>
      </c>
      <c r="F180" s="39"/>
    </row>
    <row r="181" spans="3:6" x14ac:dyDescent="0.2">
      <c r="D181" s="38" t="s">
        <v>19873</v>
      </c>
      <c r="E181" s="39">
        <v>9513543.5999999996</v>
      </c>
      <c r="F181" s="39"/>
    </row>
    <row r="182" spans="3:6" x14ac:dyDescent="0.2">
      <c r="D182" s="38" t="s">
        <v>16068</v>
      </c>
      <c r="E182" s="39">
        <v>7003517.6100000003</v>
      </c>
      <c r="F182" s="39"/>
    </row>
    <row r="183" spans="3:6" x14ac:dyDescent="0.2">
      <c r="D183" s="38" t="s">
        <v>14897</v>
      </c>
      <c r="E183" s="39">
        <v>6822400</v>
      </c>
      <c r="F183" s="39"/>
    </row>
    <row r="184" spans="3:6" x14ac:dyDescent="0.2">
      <c r="D184" s="38" t="s">
        <v>15389</v>
      </c>
      <c r="E184" s="39">
        <v>4725249.87</v>
      </c>
      <c r="F184" s="39"/>
    </row>
    <row r="185" spans="3:6" x14ac:dyDescent="0.2">
      <c r="D185" s="38" t="s">
        <v>16458</v>
      </c>
      <c r="E185" s="39">
        <v>1697400</v>
      </c>
      <c r="F185" s="39"/>
    </row>
    <row r="186" spans="3:6" x14ac:dyDescent="0.2">
      <c r="D186" s="38" t="s">
        <v>10907</v>
      </c>
      <c r="E186" s="39">
        <v>1669248</v>
      </c>
      <c r="F186" s="39"/>
    </row>
    <row r="187" spans="3:6" x14ac:dyDescent="0.2">
      <c r="D187" s="38" t="s">
        <v>16442</v>
      </c>
      <c r="E187" s="39">
        <v>90606.6</v>
      </c>
      <c r="F187" s="39"/>
    </row>
    <row r="188" spans="3:6" x14ac:dyDescent="0.2">
      <c r="C188" s="38" t="s">
        <v>19598</v>
      </c>
      <c r="D188" s="38" t="s">
        <v>16392</v>
      </c>
      <c r="E188" s="39">
        <v>19938610.809999999</v>
      </c>
      <c r="F188" s="39"/>
    </row>
    <row r="189" spans="3:6" x14ac:dyDescent="0.2">
      <c r="D189" s="38" t="s">
        <v>16389</v>
      </c>
      <c r="E189" s="39">
        <v>6643531.8700000001</v>
      </c>
      <c r="F189" s="39"/>
    </row>
    <row r="190" spans="3:6" x14ac:dyDescent="0.2">
      <c r="C190" s="38" t="s">
        <v>19476</v>
      </c>
      <c r="D190" s="38" t="s">
        <v>15947</v>
      </c>
      <c r="E190" s="39">
        <v>24889625</v>
      </c>
      <c r="F190" s="39"/>
    </row>
    <row r="191" spans="3:6" x14ac:dyDescent="0.2">
      <c r="D191" s="38" t="s">
        <v>15486</v>
      </c>
      <c r="E191" s="39">
        <v>40594.76</v>
      </c>
      <c r="F191" s="39"/>
    </row>
    <row r="192" spans="3:6" x14ac:dyDescent="0.2">
      <c r="C192" s="38" t="s">
        <v>19761</v>
      </c>
      <c r="D192" s="38" t="s">
        <v>19886</v>
      </c>
      <c r="E192" s="39">
        <v>17445078</v>
      </c>
      <c r="F192" s="39"/>
    </row>
    <row r="193" spans="3:6" x14ac:dyDescent="0.2">
      <c r="D193" s="38" t="s">
        <v>18376</v>
      </c>
      <c r="E193" s="39">
        <v>1095.3599999999999</v>
      </c>
      <c r="F193" s="39"/>
    </row>
    <row r="194" spans="3:6" x14ac:dyDescent="0.2">
      <c r="C194" s="38" t="s">
        <v>18722</v>
      </c>
      <c r="D194" s="38" t="s">
        <v>17936</v>
      </c>
      <c r="E194" s="39">
        <v>12685200</v>
      </c>
      <c r="F194" s="39"/>
    </row>
    <row r="195" spans="3:6" x14ac:dyDescent="0.2">
      <c r="D195" s="38" t="s">
        <v>3225</v>
      </c>
      <c r="E195" s="39">
        <v>36688.5</v>
      </c>
      <c r="F195" s="39"/>
    </row>
    <row r="196" spans="3:6" x14ac:dyDescent="0.2">
      <c r="C196" s="38" t="s">
        <v>19772</v>
      </c>
      <c r="D196" s="38" t="s">
        <v>20378</v>
      </c>
      <c r="E196" s="39">
        <v>4086465</v>
      </c>
      <c r="F196" s="39"/>
    </row>
    <row r="197" spans="3:6" x14ac:dyDescent="0.2">
      <c r="D197" s="38" t="s">
        <v>20377</v>
      </c>
      <c r="E197" s="39">
        <v>2577522</v>
      </c>
      <c r="F197" s="39"/>
    </row>
    <row r="198" spans="3:6" x14ac:dyDescent="0.2">
      <c r="D198" s="38" t="s">
        <v>20379</v>
      </c>
      <c r="E198" s="39">
        <v>1737827.89</v>
      </c>
      <c r="F198" s="39"/>
    </row>
    <row r="199" spans="3:6" x14ac:dyDescent="0.2">
      <c r="D199" s="38" t="s">
        <v>20380</v>
      </c>
      <c r="E199" s="39">
        <v>946901.23</v>
      </c>
      <c r="F199" s="39"/>
    </row>
    <row r="200" spans="3:6" x14ac:dyDescent="0.2">
      <c r="D200" s="38" t="s">
        <v>20381</v>
      </c>
      <c r="E200" s="39">
        <v>833285.38</v>
      </c>
      <c r="F200" s="39"/>
    </row>
    <row r="201" spans="3:6" x14ac:dyDescent="0.2">
      <c r="D201" s="38" t="s">
        <v>19875</v>
      </c>
      <c r="E201" s="39">
        <v>646346.76</v>
      </c>
      <c r="F201" s="39"/>
    </row>
    <row r="202" spans="3:6" x14ac:dyDescent="0.2">
      <c r="C202" s="38" t="s">
        <v>20011</v>
      </c>
      <c r="D202" s="38" t="s">
        <v>20301</v>
      </c>
      <c r="E202" s="39">
        <v>8853600</v>
      </c>
      <c r="F202" s="39"/>
    </row>
    <row r="203" spans="3:6" x14ac:dyDescent="0.2">
      <c r="C203" s="38" t="s">
        <v>19912</v>
      </c>
      <c r="D203" s="38" t="s">
        <v>20374</v>
      </c>
      <c r="E203" s="39">
        <v>5070374</v>
      </c>
      <c r="F203" s="39"/>
    </row>
    <row r="204" spans="3:6" x14ac:dyDescent="0.2">
      <c r="D204" s="38" t="s">
        <v>20376</v>
      </c>
      <c r="E204" s="39">
        <v>2145639</v>
      </c>
      <c r="F204" s="39"/>
    </row>
    <row r="205" spans="3:6" x14ac:dyDescent="0.2">
      <c r="C205" s="38" t="s">
        <v>19036</v>
      </c>
      <c r="D205" s="38" t="s">
        <v>16053</v>
      </c>
      <c r="E205" s="39">
        <v>2071873.34</v>
      </c>
      <c r="F205" s="39"/>
    </row>
    <row r="206" spans="3:6" x14ac:dyDescent="0.2">
      <c r="D206" s="38" t="s">
        <v>16056</v>
      </c>
      <c r="E206" s="39">
        <v>61357.66</v>
      </c>
      <c r="F206" s="39"/>
    </row>
    <row r="207" spans="3:6" x14ac:dyDescent="0.2">
      <c r="C207" s="38" t="s">
        <v>19756</v>
      </c>
      <c r="D207" s="38" t="s">
        <v>18472</v>
      </c>
      <c r="E207" s="39">
        <v>103114.69</v>
      </c>
      <c r="F207" s="39"/>
    </row>
    <row r="208" spans="3:6" x14ac:dyDescent="0.2">
      <c r="D208" s="38" t="s">
        <v>18478</v>
      </c>
      <c r="E208" s="39">
        <v>91342.15</v>
      </c>
      <c r="F208" s="39"/>
    </row>
    <row r="209" spans="2:6" x14ac:dyDescent="0.2">
      <c r="D209" s="38" t="s">
        <v>18491</v>
      </c>
      <c r="E209" s="39">
        <v>7521.76</v>
      </c>
      <c r="F209" s="39"/>
    </row>
    <row r="210" spans="2:6" x14ac:dyDescent="0.2">
      <c r="D210" s="38" t="s">
        <v>18481</v>
      </c>
      <c r="E210" s="39">
        <v>5894.61</v>
      </c>
      <c r="F210" s="39"/>
    </row>
    <row r="211" spans="2:6" x14ac:dyDescent="0.2">
      <c r="C211" s="38" t="s">
        <v>19495</v>
      </c>
      <c r="D211" s="38" t="s">
        <v>15509</v>
      </c>
      <c r="E211" s="39">
        <v>158947.92000000001</v>
      </c>
      <c r="F211" s="39"/>
    </row>
    <row r="212" spans="2:6" x14ac:dyDescent="0.2">
      <c r="C212" s="38" t="s">
        <v>18719</v>
      </c>
      <c r="D212" s="38" t="s">
        <v>3222</v>
      </c>
      <c r="E212" s="39">
        <v>129632.7</v>
      </c>
      <c r="F212" s="39"/>
    </row>
    <row r="213" spans="2:6" x14ac:dyDescent="0.2">
      <c r="D213" s="38" t="s">
        <v>3213</v>
      </c>
      <c r="E213" s="39">
        <v>14675.36</v>
      </c>
      <c r="F213" s="39"/>
    </row>
    <row r="214" spans="2:6" x14ac:dyDescent="0.2">
      <c r="C214" s="38" t="s">
        <v>20323</v>
      </c>
      <c r="D214" s="38" t="s">
        <v>18413</v>
      </c>
      <c r="E214" s="39">
        <v>33880</v>
      </c>
      <c r="F214" s="39"/>
    </row>
    <row r="215" spans="2:6" x14ac:dyDescent="0.2">
      <c r="D215" s="38" t="s">
        <v>18386</v>
      </c>
      <c r="E215" s="39">
        <v>33880</v>
      </c>
      <c r="F215" s="39"/>
    </row>
    <row r="216" spans="2:6" x14ac:dyDescent="0.2">
      <c r="C216" s="38" t="s">
        <v>19561</v>
      </c>
      <c r="D216" s="38" t="s">
        <v>18382</v>
      </c>
      <c r="E216" s="39">
        <v>718.93</v>
      </c>
      <c r="F216" s="39"/>
    </row>
    <row r="217" spans="2:6" x14ac:dyDescent="0.2">
      <c r="B217" s="38" t="s">
        <v>20259</v>
      </c>
      <c r="E217" s="39">
        <v>957623360.68999994</v>
      </c>
      <c r="F217" s="39"/>
    </row>
    <row r="218" spans="2:6" x14ac:dyDescent="0.2">
      <c r="B218" s="38" t="s">
        <v>18894</v>
      </c>
      <c r="C218" s="38" t="s">
        <v>20333</v>
      </c>
      <c r="D218" s="38" t="s">
        <v>18277</v>
      </c>
      <c r="E218" s="39">
        <v>46144800</v>
      </c>
      <c r="F218" s="39"/>
    </row>
    <row r="219" spans="2:6" x14ac:dyDescent="0.2">
      <c r="C219" s="38" t="s">
        <v>19237</v>
      </c>
      <c r="D219" s="38" t="s">
        <v>18027</v>
      </c>
      <c r="E219" s="39">
        <v>5070374</v>
      </c>
      <c r="F219" s="39"/>
    </row>
    <row r="220" spans="2:6" x14ac:dyDescent="0.2">
      <c r="D220" s="38" t="s">
        <v>18015</v>
      </c>
      <c r="E220" s="39">
        <v>4507055.45</v>
      </c>
      <c r="F220" s="39"/>
    </row>
    <row r="221" spans="2:6" x14ac:dyDescent="0.2">
      <c r="D221" s="38" t="s">
        <v>17925</v>
      </c>
      <c r="E221" s="39">
        <v>4507055.45</v>
      </c>
      <c r="F221" s="39"/>
    </row>
    <row r="222" spans="2:6" x14ac:dyDescent="0.2">
      <c r="D222" s="38" t="s">
        <v>18036</v>
      </c>
      <c r="E222" s="39">
        <v>4086465</v>
      </c>
      <c r="F222" s="39"/>
    </row>
    <row r="223" spans="2:6" x14ac:dyDescent="0.2">
      <c r="D223" s="38" t="s">
        <v>18024</v>
      </c>
      <c r="E223" s="39">
        <v>3228852.21</v>
      </c>
      <c r="F223" s="39"/>
    </row>
    <row r="224" spans="2:6" x14ac:dyDescent="0.2">
      <c r="D224" s="38" t="s">
        <v>17922</v>
      </c>
      <c r="E224" s="39">
        <v>3228852.21</v>
      </c>
      <c r="F224" s="39"/>
    </row>
    <row r="225" spans="4:6" x14ac:dyDescent="0.2">
      <c r="D225" s="38" t="s">
        <v>18033</v>
      </c>
      <c r="E225" s="39">
        <v>2577522</v>
      </c>
      <c r="F225" s="39"/>
    </row>
    <row r="226" spans="4:6" x14ac:dyDescent="0.2">
      <c r="D226" s="38" t="s">
        <v>18021</v>
      </c>
      <c r="E226" s="39">
        <v>2291159.31</v>
      </c>
      <c r="F226" s="39"/>
    </row>
    <row r="227" spans="4:6" x14ac:dyDescent="0.2">
      <c r="D227" s="38" t="s">
        <v>17919</v>
      </c>
      <c r="E227" s="39">
        <v>2291159.31</v>
      </c>
      <c r="F227" s="39"/>
    </row>
    <row r="228" spans="4:6" x14ac:dyDescent="0.2">
      <c r="D228" s="38" t="s">
        <v>18030</v>
      </c>
      <c r="E228" s="39">
        <v>2145639</v>
      </c>
      <c r="F228" s="39"/>
    </row>
    <row r="229" spans="4:6" x14ac:dyDescent="0.2">
      <c r="D229" s="38" t="s">
        <v>17915</v>
      </c>
      <c r="E229" s="39">
        <v>1907258.51</v>
      </c>
      <c r="F229" s="39"/>
    </row>
    <row r="230" spans="4:6" x14ac:dyDescent="0.2">
      <c r="D230" s="38" t="s">
        <v>17928</v>
      </c>
      <c r="E230" s="39">
        <v>1907258.51</v>
      </c>
      <c r="F230" s="39"/>
    </row>
    <row r="231" spans="4:6" x14ac:dyDescent="0.2">
      <c r="D231" s="38" t="s">
        <v>18018</v>
      </c>
      <c r="E231" s="39">
        <v>1907258.51</v>
      </c>
      <c r="F231" s="39"/>
    </row>
    <row r="232" spans="4:6" x14ac:dyDescent="0.2">
      <c r="D232" s="38" t="s">
        <v>17954</v>
      </c>
      <c r="E232" s="39">
        <v>101497.85</v>
      </c>
      <c r="F232" s="39"/>
    </row>
    <row r="233" spans="4:6" x14ac:dyDescent="0.2">
      <c r="D233" s="38" t="s">
        <v>17960</v>
      </c>
      <c r="E233" s="39">
        <v>89909.9</v>
      </c>
      <c r="F233" s="39"/>
    </row>
    <row r="234" spans="4:6" x14ac:dyDescent="0.2">
      <c r="D234" s="38" t="s">
        <v>18138</v>
      </c>
      <c r="E234" s="39">
        <v>74415</v>
      </c>
      <c r="F234" s="39"/>
    </row>
    <row r="235" spans="4:6" x14ac:dyDescent="0.2">
      <c r="D235" s="38" t="s">
        <v>17948</v>
      </c>
      <c r="E235" s="39">
        <v>50189.59</v>
      </c>
      <c r="F235" s="39"/>
    </row>
    <row r="236" spans="4:6" x14ac:dyDescent="0.2">
      <c r="D236" s="38" t="s">
        <v>17944</v>
      </c>
      <c r="E236" s="39">
        <v>22463.89</v>
      </c>
      <c r="F236" s="39"/>
    </row>
    <row r="237" spans="4:6" x14ac:dyDescent="0.2">
      <c r="D237" s="38" t="s">
        <v>17963</v>
      </c>
      <c r="E237" s="39">
        <v>22463.89</v>
      </c>
      <c r="F237" s="39"/>
    </row>
    <row r="238" spans="4:6" x14ac:dyDescent="0.2">
      <c r="D238" s="38" t="s">
        <v>17972</v>
      </c>
      <c r="E238" s="39">
        <v>9690.09</v>
      </c>
      <c r="F238" s="39"/>
    </row>
    <row r="239" spans="4:6" x14ac:dyDescent="0.2">
      <c r="D239" s="38" t="s">
        <v>17966</v>
      </c>
      <c r="E239" s="39">
        <v>6954.74</v>
      </c>
      <c r="F239" s="39"/>
    </row>
    <row r="240" spans="4:6" x14ac:dyDescent="0.2">
      <c r="D240" s="38" t="s">
        <v>17969</v>
      </c>
      <c r="E240" s="39">
        <v>5436.69</v>
      </c>
      <c r="F240" s="39"/>
    </row>
    <row r="241" spans="2:6" x14ac:dyDescent="0.2">
      <c r="D241" s="38" t="s">
        <v>17988</v>
      </c>
      <c r="E241" s="39">
        <v>4089.8</v>
      </c>
      <c r="F241" s="39"/>
    </row>
    <row r="242" spans="2:6" x14ac:dyDescent="0.2">
      <c r="D242" s="38" t="s">
        <v>17957</v>
      </c>
      <c r="E242" s="39">
        <v>3738.9</v>
      </c>
      <c r="F242" s="39"/>
    </row>
    <row r="243" spans="2:6" x14ac:dyDescent="0.2">
      <c r="D243" s="38" t="s">
        <v>17984</v>
      </c>
      <c r="E243" s="39">
        <v>1400.2</v>
      </c>
      <c r="F243" s="39"/>
    </row>
    <row r="244" spans="2:6" x14ac:dyDescent="0.2">
      <c r="D244" s="38" t="s">
        <v>17996</v>
      </c>
      <c r="E244" s="39">
        <v>1095.3599999999999</v>
      </c>
      <c r="F244" s="39"/>
    </row>
    <row r="245" spans="2:6" x14ac:dyDescent="0.2">
      <c r="D245" s="38" t="s">
        <v>17981</v>
      </c>
      <c r="E245" s="39">
        <v>793.53</v>
      </c>
      <c r="F245" s="39"/>
    </row>
    <row r="246" spans="2:6" x14ac:dyDescent="0.2">
      <c r="D246" s="38" t="s">
        <v>18004</v>
      </c>
      <c r="E246" s="39">
        <v>772.59</v>
      </c>
      <c r="F246" s="39"/>
    </row>
    <row r="247" spans="2:6" x14ac:dyDescent="0.2">
      <c r="D247" s="38" t="s">
        <v>17951</v>
      </c>
      <c r="E247" s="39">
        <v>605</v>
      </c>
      <c r="F247" s="39"/>
    </row>
    <row r="248" spans="2:6" x14ac:dyDescent="0.2">
      <c r="C248" s="38" t="s">
        <v>19861</v>
      </c>
      <c r="D248" s="38" t="s">
        <v>19858</v>
      </c>
      <c r="E248" s="39">
        <v>30382000</v>
      </c>
      <c r="F248" s="39"/>
    </row>
    <row r="249" spans="2:6" x14ac:dyDescent="0.2">
      <c r="C249" s="38" t="s">
        <v>18892</v>
      </c>
      <c r="D249" s="38" t="s">
        <v>8955</v>
      </c>
      <c r="E249" s="39">
        <v>30140</v>
      </c>
      <c r="F249" s="39"/>
    </row>
    <row r="250" spans="2:6" x14ac:dyDescent="0.2">
      <c r="B250" s="38" t="s">
        <v>20260</v>
      </c>
      <c r="E250" s="39">
        <v>116608366.49000001</v>
      </c>
      <c r="F250" s="39"/>
    </row>
    <row r="251" spans="2:6" x14ac:dyDescent="0.2">
      <c r="B251" s="38" t="s">
        <v>18907</v>
      </c>
      <c r="C251" s="38" t="s">
        <v>18905</v>
      </c>
      <c r="D251" s="38" t="s">
        <v>14670</v>
      </c>
      <c r="E251" s="39">
        <v>12344390.539999999</v>
      </c>
      <c r="F251" s="39"/>
    </row>
    <row r="252" spans="2:6" x14ac:dyDescent="0.2">
      <c r="D252" s="38" t="s">
        <v>13002</v>
      </c>
      <c r="E252" s="39">
        <v>10986710.82</v>
      </c>
      <c r="F252" s="39"/>
    </row>
    <row r="253" spans="2:6" x14ac:dyDescent="0.2">
      <c r="D253" s="38" t="s">
        <v>12255</v>
      </c>
      <c r="E253" s="39">
        <v>8814543.5099999998</v>
      </c>
      <c r="F253" s="39"/>
    </row>
    <row r="254" spans="2:6" x14ac:dyDescent="0.2">
      <c r="D254" s="38" t="s">
        <v>14675</v>
      </c>
      <c r="E254" s="39">
        <v>6951185.1900000004</v>
      </c>
      <c r="F254" s="39"/>
    </row>
    <row r="255" spans="2:6" x14ac:dyDescent="0.2">
      <c r="D255" s="38" t="s">
        <v>9193</v>
      </c>
      <c r="E255" s="39">
        <v>3146371.47</v>
      </c>
      <c r="F255" s="39"/>
    </row>
    <row r="256" spans="2:6" x14ac:dyDescent="0.2">
      <c r="D256" s="38" t="s">
        <v>13596</v>
      </c>
      <c r="E256" s="39">
        <v>3015369.97</v>
      </c>
      <c r="F256" s="39"/>
    </row>
    <row r="257" spans="2:6" x14ac:dyDescent="0.2">
      <c r="D257" s="38" t="s">
        <v>13013</v>
      </c>
      <c r="E257" s="39">
        <v>2484650.2999999998</v>
      </c>
      <c r="F257" s="39"/>
    </row>
    <row r="258" spans="2:6" x14ac:dyDescent="0.2">
      <c r="D258" s="38" t="s">
        <v>16136</v>
      </c>
      <c r="E258" s="39">
        <v>1750680.42</v>
      </c>
      <c r="F258" s="39"/>
    </row>
    <row r="259" spans="2:6" x14ac:dyDescent="0.2">
      <c r="D259" s="38" t="s">
        <v>13600</v>
      </c>
      <c r="E259" s="39">
        <v>754486.91</v>
      </c>
      <c r="F259" s="39"/>
    </row>
    <row r="260" spans="2:6" x14ac:dyDescent="0.2">
      <c r="D260" s="38" t="s">
        <v>12260</v>
      </c>
      <c r="E260" s="39">
        <v>601090.73</v>
      </c>
      <c r="F260" s="39"/>
    </row>
    <row r="261" spans="2:6" x14ac:dyDescent="0.2">
      <c r="D261" s="38" t="s">
        <v>15340</v>
      </c>
      <c r="E261" s="39">
        <v>469440.31</v>
      </c>
      <c r="F261" s="39"/>
    </row>
    <row r="262" spans="2:6" x14ac:dyDescent="0.2">
      <c r="D262" s="38" t="s">
        <v>15336</v>
      </c>
      <c r="E262" s="39">
        <v>104280.46</v>
      </c>
      <c r="F262" s="39"/>
    </row>
    <row r="263" spans="2:6" x14ac:dyDescent="0.2">
      <c r="B263" s="38" t="s">
        <v>20261</v>
      </c>
      <c r="E263" s="39">
        <v>51423200.630000003</v>
      </c>
      <c r="F263" s="39"/>
    </row>
    <row r="264" spans="2:6" x14ac:dyDescent="0.2">
      <c r="B264" s="38" t="s">
        <v>18835</v>
      </c>
      <c r="C264" s="38" t="s">
        <v>18885</v>
      </c>
      <c r="D264" s="38" t="s">
        <v>18553</v>
      </c>
      <c r="E264" s="39">
        <v>13114300</v>
      </c>
      <c r="F264" s="39"/>
    </row>
    <row r="265" spans="2:6" x14ac:dyDescent="0.2">
      <c r="D265" s="38" t="s">
        <v>18545</v>
      </c>
      <c r="E265" s="39">
        <v>13114300</v>
      </c>
      <c r="F265" s="39"/>
    </row>
    <row r="266" spans="2:6" x14ac:dyDescent="0.2">
      <c r="D266" s="38" t="s">
        <v>18540</v>
      </c>
      <c r="E266" s="39">
        <v>12412200</v>
      </c>
      <c r="F266" s="39"/>
    </row>
    <row r="267" spans="2:6" x14ac:dyDescent="0.2">
      <c r="D267" s="38" t="s">
        <v>13977</v>
      </c>
      <c r="E267" s="39">
        <v>7281408</v>
      </c>
      <c r="F267" s="39"/>
    </row>
    <row r="268" spans="2:6" x14ac:dyDescent="0.2">
      <c r="D268" s="38" t="s">
        <v>9271</v>
      </c>
      <c r="E268" s="39">
        <v>1510727.7</v>
      </c>
      <c r="F268" s="39"/>
    </row>
    <row r="269" spans="2:6" x14ac:dyDescent="0.2">
      <c r="D269" s="38" t="s">
        <v>15253</v>
      </c>
      <c r="E269" s="39">
        <v>1048065.88</v>
      </c>
      <c r="F269" s="39"/>
    </row>
    <row r="270" spans="2:6" x14ac:dyDescent="0.2">
      <c r="D270" s="38" t="s">
        <v>20371</v>
      </c>
      <c r="E270" s="39">
        <v>467098.68</v>
      </c>
      <c r="F270" s="39"/>
    </row>
    <row r="271" spans="2:6" x14ac:dyDescent="0.2">
      <c r="D271" s="38" t="s">
        <v>18247</v>
      </c>
      <c r="E271" s="39">
        <v>70000</v>
      </c>
      <c r="F271" s="39"/>
    </row>
    <row r="272" spans="2:6" x14ac:dyDescent="0.2">
      <c r="D272" s="38" t="s">
        <v>17906</v>
      </c>
      <c r="E272" s="39">
        <v>70000</v>
      </c>
      <c r="F272" s="39"/>
    </row>
    <row r="273" spans="3:6" x14ac:dyDescent="0.2">
      <c r="D273" s="38" t="s">
        <v>19951</v>
      </c>
      <c r="E273" s="39">
        <v>52000</v>
      </c>
      <c r="F273" s="39"/>
    </row>
    <row r="274" spans="3:6" x14ac:dyDescent="0.2">
      <c r="D274" s="38" t="s">
        <v>17880</v>
      </c>
      <c r="E274" s="39">
        <v>23000</v>
      </c>
      <c r="F274" s="39"/>
    </row>
    <row r="275" spans="3:6" x14ac:dyDescent="0.2">
      <c r="D275" s="38" t="s">
        <v>18201</v>
      </c>
      <c r="E275" s="39">
        <v>23000</v>
      </c>
      <c r="F275" s="39"/>
    </row>
    <row r="276" spans="3:6" x14ac:dyDescent="0.2">
      <c r="D276" s="38" t="s">
        <v>13762</v>
      </c>
      <c r="E276" s="39">
        <v>21453.52</v>
      </c>
      <c r="F276" s="39"/>
    </row>
    <row r="277" spans="3:6" x14ac:dyDescent="0.2">
      <c r="D277" s="38" t="s">
        <v>13755</v>
      </c>
      <c r="E277" s="39">
        <v>6297.98</v>
      </c>
      <c r="F277" s="39"/>
    </row>
    <row r="278" spans="3:6" x14ac:dyDescent="0.2">
      <c r="D278" s="38" t="s">
        <v>18156</v>
      </c>
      <c r="E278" s="39">
        <v>1540</v>
      </c>
      <c r="F278" s="39"/>
    </row>
    <row r="279" spans="3:6" x14ac:dyDescent="0.2">
      <c r="C279" s="38" t="s">
        <v>18908</v>
      </c>
      <c r="D279" s="38" t="s">
        <v>18591</v>
      </c>
      <c r="E279" s="39">
        <v>17877554.510000002</v>
      </c>
      <c r="F279" s="39"/>
    </row>
    <row r="280" spans="3:6" x14ac:dyDescent="0.2">
      <c r="D280" s="38" t="s">
        <v>16071</v>
      </c>
      <c r="E280" s="39">
        <v>8691842.2200000007</v>
      </c>
      <c r="F280" s="39"/>
    </row>
    <row r="281" spans="3:6" x14ac:dyDescent="0.2">
      <c r="D281" s="38" t="s">
        <v>15392</v>
      </c>
      <c r="E281" s="39">
        <v>5410449.8300000001</v>
      </c>
      <c r="F281" s="39"/>
    </row>
    <row r="282" spans="3:6" x14ac:dyDescent="0.2">
      <c r="D282" s="38" t="s">
        <v>18507</v>
      </c>
      <c r="E282" s="39">
        <v>4225000</v>
      </c>
      <c r="F282" s="39"/>
    </row>
    <row r="283" spans="3:6" x14ac:dyDescent="0.2">
      <c r="D283" s="38" t="s">
        <v>18515</v>
      </c>
      <c r="E283" s="39">
        <v>3115000</v>
      </c>
      <c r="F283" s="39"/>
    </row>
    <row r="284" spans="3:6" x14ac:dyDescent="0.2">
      <c r="D284" s="38" t="s">
        <v>18511</v>
      </c>
      <c r="E284" s="39">
        <v>1901250</v>
      </c>
      <c r="F284" s="39"/>
    </row>
    <row r="285" spans="3:6" x14ac:dyDescent="0.2">
      <c r="D285" s="38" t="s">
        <v>12823</v>
      </c>
      <c r="E285" s="39">
        <v>1570708.76</v>
      </c>
      <c r="F285" s="39"/>
    </row>
    <row r="286" spans="3:6" x14ac:dyDescent="0.2">
      <c r="D286" s="38" t="s">
        <v>9240</v>
      </c>
      <c r="E286" s="39">
        <v>1232598.57</v>
      </c>
      <c r="F286" s="39"/>
    </row>
    <row r="287" spans="3:6" x14ac:dyDescent="0.2">
      <c r="D287" s="38" t="s">
        <v>11305</v>
      </c>
      <c r="E287" s="39">
        <v>750121.18</v>
      </c>
      <c r="F287" s="39"/>
    </row>
    <row r="288" spans="3:6" x14ac:dyDescent="0.2">
      <c r="D288" s="38" t="s">
        <v>18197</v>
      </c>
      <c r="E288" s="39">
        <v>500000</v>
      </c>
      <c r="F288" s="39"/>
    </row>
    <row r="289" spans="4:6" x14ac:dyDescent="0.2">
      <c r="D289" s="38" t="s">
        <v>14550</v>
      </c>
      <c r="E289" s="39">
        <v>225466.63</v>
      </c>
      <c r="F289" s="39"/>
    </row>
    <row r="290" spans="4:6" x14ac:dyDescent="0.2">
      <c r="D290" s="38" t="s">
        <v>13102</v>
      </c>
      <c r="E290" s="39">
        <v>204925.16</v>
      </c>
      <c r="F290" s="39"/>
    </row>
    <row r="291" spans="4:6" x14ac:dyDescent="0.2">
      <c r="D291" s="38" t="s">
        <v>18306</v>
      </c>
      <c r="E291" s="39">
        <v>194316.62</v>
      </c>
      <c r="F291" s="39"/>
    </row>
    <row r="292" spans="4:6" x14ac:dyDescent="0.2">
      <c r="D292" s="38" t="s">
        <v>11795</v>
      </c>
      <c r="E292" s="39">
        <v>153455.71</v>
      </c>
      <c r="F292" s="39"/>
    </row>
    <row r="293" spans="4:6" x14ac:dyDescent="0.2">
      <c r="D293" s="38" t="s">
        <v>17588</v>
      </c>
      <c r="E293" s="39">
        <v>105672</v>
      </c>
      <c r="F293" s="39"/>
    </row>
    <row r="294" spans="4:6" x14ac:dyDescent="0.2">
      <c r="D294" s="38" t="s">
        <v>18291</v>
      </c>
      <c r="E294" s="39">
        <v>89161.41</v>
      </c>
      <c r="F294" s="39"/>
    </row>
    <row r="295" spans="4:6" x14ac:dyDescent="0.2">
      <c r="D295" s="38" t="s">
        <v>18206</v>
      </c>
      <c r="E295" s="39">
        <v>73000</v>
      </c>
      <c r="F295" s="39"/>
    </row>
    <row r="296" spans="4:6" x14ac:dyDescent="0.2">
      <c r="D296" s="38" t="s">
        <v>17868</v>
      </c>
      <c r="E296" s="39">
        <v>73000</v>
      </c>
      <c r="F296" s="39"/>
    </row>
    <row r="297" spans="4:6" x14ac:dyDescent="0.2">
      <c r="D297" s="38" t="s">
        <v>18531</v>
      </c>
      <c r="E297" s="39">
        <v>27753.77</v>
      </c>
      <c r="F297" s="39"/>
    </row>
    <row r="298" spans="4:6" x14ac:dyDescent="0.2">
      <c r="D298" s="38" t="s">
        <v>18153</v>
      </c>
      <c r="E298" s="39">
        <v>27753.77</v>
      </c>
      <c r="F298" s="39"/>
    </row>
    <row r="299" spans="4:6" x14ac:dyDescent="0.2">
      <c r="D299" s="38" t="s">
        <v>18145</v>
      </c>
      <c r="E299" s="39">
        <v>22999.99</v>
      </c>
      <c r="F299" s="39"/>
    </row>
    <row r="300" spans="4:6" x14ac:dyDescent="0.2">
      <c r="D300" s="38" t="s">
        <v>18449</v>
      </c>
      <c r="E300" s="39">
        <v>22999.99</v>
      </c>
      <c r="F300" s="39"/>
    </row>
    <row r="301" spans="4:6" x14ac:dyDescent="0.2">
      <c r="D301" s="38" t="s">
        <v>11886</v>
      </c>
      <c r="E301" s="39">
        <v>22398.82</v>
      </c>
      <c r="F301" s="39"/>
    </row>
    <row r="302" spans="4:6" x14ac:dyDescent="0.2">
      <c r="D302" s="38" t="s">
        <v>18299</v>
      </c>
      <c r="E302" s="39">
        <v>18982.61</v>
      </c>
      <c r="F302" s="39"/>
    </row>
    <row r="303" spans="4:6" x14ac:dyDescent="0.2">
      <c r="D303" s="38" t="s">
        <v>13769</v>
      </c>
      <c r="E303" s="39">
        <v>11336.32</v>
      </c>
      <c r="F303" s="39"/>
    </row>
    <row r="304" spans="4:6" x14ac:dyDescent="0.2">
      <c r="D304" s="38" t="s">
        <v>18452</v>
      </c>
      <c r="E304" s="39">
        <v>6655</v>
      </c>
      <c r="F304" s="39"/>
    </row>
    <row r="305" spans="3:6" x14ac:dyDescent="0.2">
      <c r="D305" s="38" t="s">
        <v>18159</v>
      </c>
      <c r="E305" s="39">
        <v>6655</v>
      </c>
      <c r="F305" s="39"/>
    </row>
    <row r="306" spans="3:6" x14ac:dyDescent="0.2">
      <c r="D306" s="38" t="s">
        <v>18534</v>
      </c>
      <c r="E306" s="39">
        <v>2532.1999999999998</v>
      </c>
      <c r="F306" s="39"/>
    </row>
    <row r="307" spans="3:6" x14ac:dyDescent="0.2">
      <c r="D307" s="38" t="s">
        <v>12907</v>
      </c>
      <c r="E307" s="39">
        <v>1200</v>
      </c>
      <c r="F307" s="39"/>
    </row>
    <row r="308" spans="3:6" x14ac:dyDescent="0.2">
      <c r="D308" s="38" t="s">
        <v>18150</v>
      </c>
      <c r="E308" s="39">
        <v>239.58</v>
      </c>
      <c r="F308" s="39"/>
    </row>
    <row r="309" spans="3:6" x14ac:dyDescent="0.2">
      <c r="C309" s="38" t="s">
        <v>18836</v>
      </c>
      <c r="D309" s="38" t="s">
        <v>6245</v>
      </c>
      <c r="E309" s="39">
        <v>13200000</v>
      </c>
      <c r="F309" s="39"/>
    </row>
    <row r="310" spans="3:6" x14ac:dyDescent="0.2">
      <c r="C310" s="38" t="s">
        <v>19555</v>
      </c>
      <c r="D310" s="38" t="s">
        <v>19911</v>
      </c>
      <c r="E310" s="39">
        <v>9690692.6199999992</v>
      </c>
      <c r="F310" s="39"/>
    </row>
    <row r="311" spans="3:6" x14ac:dyDescent="0.2">
      <c r="D311" s="38" t="s">
        <v>18066</v>
      </c>
      <c r="E311" s="39">
        <v>46.97</v>
      </c>
      <c r="F311" s="39"/>
    </row>
    <row r="312" spans="3:6" x14ac:dyDescent="0.2">
      <c r="C312" s="38" t="s">
        <v>18833</v>
      </c>
      <c r="D312" s="38" t="s">
        <v>11859</v>
      </c>
      <c r="E312" s="39">
        <v>2713591.91</v>
      </c>
      <c r="F312" s="39"/>
    </row>
    <row r="313" spans="3:6" x14ac:dyDescent="0.2">
      <c r="D313" s="38" t="s">
        <v>8620</v>
      </c>
      <c r="E313" s="39">
        <v>576492.75</v>
      </c>
      <c r="F313" s="39"/>
    </row>
    <row r="314" spans="3:6" x14ac:dyDescent="0.2">
      <c r="D314" s="38" t="s">
        <v>10855</v>
      </c>
      <c r="E314" s="39">
        <v>576492.75</v>
      </c>
      <c r="F314" s="39"/>
    </row>
    <row r="315" spans="3:6" x14ac:dyDescent="0.2">
      <c r="D315" s="38" t="s">
        <v>8624</v>
      </c>
      <c r="E315" s="39">
        <v>576492.75</v>
      </c>
      <c r="F315" s="39"/>
    </row>
    <row r="316" spans="3:6" x14ac:dyDescent="0.2">
      <c r="D316" s="38" t="s">
        <v>9573</v>
      </c>
      <c r="E316" s="39">
        <v>576492.75</v>
      </c>
      <c r="F316" s="39"/>
    </row>
    <row r="317" spans="3:6" x14ac:dyDescent="0.2">
      <c r="D317" s="38" t="s">
        <v>17903</v>
      </c>
      <c r="E317" s="39">
        <v>22500</v>
      </c>
      <c r="F317" s="39"/>
    </row>
    <row r="318" spans="3:6" x14ac:dyDescent="0.2">
      <c r="C318" s="38" t="s">
        <v>20348</v>
      </c>
      <c r="D318" s="38" t="s">
        <v>16476</v>
      </c>
      <c r="E318" s="39">
        <v>1562708.69</v>
      </c>
      <c r="F318" s="39"/>
    </row>
    <row r="319" spans="3:6" x14ac:dyDescent="0.2">
      <c r="C319" s="38" t="s">
        <v>19263</v>
      </c>
      <c r="D319" s="38" t="s">
        <v>17716</v>
      </c>
      <c r="E319" s="39">
        <v>114996</v>
      </c>
      <c r="F319" s="39"/>
    </row>
    <row r="320" spans="3:6" x14ac:dyDescent="0.2">
      <c r="D320" s="38" t="s">
        <v>17870</v>
      </c>
      <c r="E320" s="39">
        <v>91000</v>
      </c>
      <c r="F320" s="39"/>
    </row>
    <row r="321" spans="3:6" x14ac:dyDescent="0.2">
      <c r="D321" s="38" t="s">
        <v>17890</v>
      </c>
      <c r="E321" s="39">
        <v>78399</v>
      </c>
      <c r="F321" s="39"/>
    </row>
    <row r="322" spans="3:6" x14ac:dyDescent="0.2">
      <c r="D322" s="38" t="s">
        <v>17614</v>
      </c>
      <c r="E322" s="39">
        <v>73000</v>
      </c>
      <c r="F322" s="39"/>
    </row>
    <row r="323" spans="3:6" x14ac:dyDescent="0.2">
      <c r="D323" s="38" t="s">
        <v>17834</v>
      </c>
      <c r="E323" s="39">
        <v>52780</v>
      </c>
      <c r="F323" s="39"/>
    </row>
    <row r="324" spans="3:6" x14ac:dyDescent="0.2">
      <c r="D324" s="38" t="s">
        <v>17712</v>
      </c>
      <c r="E324" s="39">
        <v>23000</v>
      </c>
      <c r="F324" s="39"/>
    </row>
    <row r="325" spans="3:6" x14ac:dyDescent="0.2">
      <c r="D325" s="38" t="s">
        <v>17609</v>
      </c>
      <c r="E325" s="39">
        <v>23000</v>
      </c>
      <c r="F325" s="39"/>
    </row>
    <row r="326" spans="3:6" x14ac:dyDescent="0.2">
      <c r="D326" s="38" t="s">
        <v>17632</v>
      </c>
      <c r="E326" s="39">
        <v>22500</v>
      </c>
      <c r="F326" s="39"/>
    </row>
    <row r="327" spans="3:6" x14ac:dyDescent="0.2">
      <c r="D327" s="38" t="s">
        <v>18244</v>
      </c>
      <c r="E327" s="39">
        <v>22500</v>
      </c>
      <c r="F327" s="39"/>
    </row>
    <row r="328" spans="3:6" x14ac:dyDescent="0.2">
      <c r="D328" s="38" t="s">
        <v>18238</v>
      </c>
      <c r="E328" s="39">
        <v>20000</v>
      </c>
      <c r="F328" s="39"/>
    </row>
    <row r="329" spans="3:6" x14ac:dyDescent="0.2">
      <c r="C329" s="38" t="s">
        <v>18913</v>
      </c>
      <c r="D329" s="38" t="s">
        <v>9249</v>
      </c>
      <c r="E329" s="39">
        <v>516723.94</v>
      </c>
      <c r="F329" s="39"/>
    </row>
    <row r="330" spans="3:6" x14ac:dyDescent="0.2">
      <c r="C330" s="38" t="s">
        <v>19439</v>
      </c>
      <c r="D330" s="38" t="s">
        <v>17851</v>
      </c>
      <c r="E330" s="39">
        <v>33880</v>
      </c>
      <c r="F330" s="39"/>
    </row>
    <row r="331" spans="3:6" x14ac:dyDescent="0.2">
      <c r="D331" s="38" t="s">
        <v>18407</v>
      </c>
      <c r="E331" s="39">
        <v>33880</v>
      </c>
      <c r="F331" s="39"/>
    </row>
    <row r="332" spans="3:6" x14ac:dyDescent="0.2">
      <c r="D332" s="38" t="s">
        <v>18403</v>
      </c>
      <c r="E332" s="39">
        <v>33880</v>
      </c>
      <c r="F332" s="39"/>
    </row>
    <row r="333" spans="3:6" x14ac:dyDescent="0.2">
      <c r="D333" s="38" t="s">
        <v>17855</v>
      </c>
      <c r="E333" s="39">
        <v>33880</v>
      </c>
      <c r="F333" s="39"/>
    </row>
    <row r="334" spans="3:6" x14ac:dyDescent="0.2">
      <c r="D334" s="38" t="s">
        <v>18411</v>
      </c>
      <c r="E334" s="39">
        <v>33880</v>
      </c>
      <c r="F334" s="39"/>
    </row>
    <row r="335" spans="3:6" x14ac:dyDescent="0.2">
      <c r="D335" s="38" t="s">
        <v>17857</v>
      </c>
      <c r="E335" s="39">
        <v>33880</v>
      </c>
      <c r="F335" s="39"/>
    </row>
    <row r="336" spans="3:6" x14ac:dyDescent="0.2">
      <c r="D336" s="38" t="s">
        <v>18400</v>
      </c>
      <c r="E336" s="39">
        <v>33880</v>
      </c>
      <c r="F336" s="39"/>
    </row>
    <row r="337" spans="2:6" x14ac:dyDescent="0.2">
      <c r="D337" s="38" t="s">
        <v>18380</v>
      </c>
      <c r="E337" s="39">
        <v>33880</v>
      </c>
      <c r="F337" s="39"/>
    </row>
    <row r="338" spans="2:6" x14ac:dyDescent="0.2">
      <c r="D338" s="38" t="s">
        <v>18405</v>
      </c>
      <c r="E338" s="39">
        <v>33880</v>
      </c>
      <c r="F338" s="39"/>
    </row>
    <row r="339" spans="2:6" x14ac:dyDescent="0.2">
      <c r="D339" s="38" t="s">
        <v>18388</v>
      </c>
      <c r="E339" s="39">
        <v>33880</v>
      </c>
      <c r="F339" s="39"/>
    </row>
    <row r="340" spans="2:6" x14ac:dyDescent="0.2">
      <c r="D340" s="38" t="s">
        <v>18409</v>
      </c>
      <c r="E340" s="39">
        <v>33880</v>
      </c>
      <c r="F340" s="39"/>
    </row>
    <row r="341" spans="2:6" x14ac:dyDescent="0.2">
      <c r="D341" s="38" t="s">
        <v>18390</v>
      </c>
      <c r="E341" s="39">
        <v>33880</v>
      </c>
      <c r="F341" s="39"/>
    </row>
    <row r="342" spans="2:6" x14ac:dyDescent="0.2">
      <c r="D342" s="38" t="s">
        <v>18421</v>
      </c>
      <c r="E342" s="39">
        <v>33880</v>
      </c>
      <c r="F342" s="39"/>
    </row>
    <row r="343" spans="2:6" x14ac:dyDescent="0.2">
      <c r="D343" s="38" t="s">
        <v>18394</v>
      </c>
      <c r="E343" s="39">
        <v>33880</v>
      </c>
      <c r="F343" s="39"/>
    </row>
    <row r="344" spans="2:6" x14ac:dyDescent="0.2">
      <c r="D344" s="38" t="s">
        <v>18398</v>
      </c>
      <c r="E344" s="39">
        <v>33880</v>
      </c>
      <c r="F344" s="39"/>
    </row>
    <row r="345" spans="2:6" x14ac:dyDescent="0.2">
      <c r="C345" s="38" t="s">
        <v>19956</v>
      </c>
      <c r="D345" s="38" t="s">
        <v>19955</v>
      </c>
      <c r="E345" s="39">
        <v>500000</v>
      </c>
      <c r="F345" s="39"/>
    </row>
    <row r="346" spans="2:6" x14ac:dyDescent="0.2">
      <c r="C346" s="38" t="s">
        <v>19551</v>
      </c>
      <c r="D346" s="38" t="s">
        <v>18131</v>
      </c>
      <c r="E346" s="39">
        <v>90681.08</v>
      </c>
      <c r="F346" s="39"/>
    </row>
    <row r="347" spans="2:6" x14ac:dyDescent="0.2">
      <c r="D347" s="38" t="s">
        <v>18134</v>
      </c>
      <c r="E347" s="39">
        <v>37965.230000000003</v>
      </c>
      <c r="F347" s="39"/>
    </row>
    <row r="348" spans="2:6" x14ac:dyDescent="0.2">
      <c r="C348" s="38" t="s">
        <v>19644</v>
      </c>
      <c r="D348" s="38" t="s">
        <v>15937</v>
      </c>
      <c r="E348" s="39">
        <v>52000</v>
      </c>
      <c r="F348" s="39"/>
    </row>
    <row r="349" spans="2:6" x14ac:dyDescent="0.2">
      <c r="C349" s="38" t="s">
        <v>19763</v>
      </c>
      <c r="D349" s="38" t="s">
        <v>18396</v>
      </c>
      <c r="E349" s="39">
        <v>33880</v>
      </c>
      <c r="F349" s="39"/>
    </row>
    <row r="350" spans="2:6" x14ac:dyDescent="0.2">
      <c r="C350" s="38" t="s">
        <v>19553</v>
      </c>
      <c r="D350" s="38" t="s">
        <v>18370</v>
      </c>
      <c r="E350" s="39">
        <v>4089.8</v>
      </c>
      <c r="F350" s="39"/>
    </row>
    <row r="351" spans="2:6" x14ac:dyDescent="0.2">
      <c r="D351" s="38" t="s">
        <v>18469</v>
      </c>
      <c r="E351" s="39">
        <v>605</v>
      </c>
      <c r="F351" s="39"/>
    </row>
    <row r="352" spans="2:6" x14ac:dyDescent="0.2">
      <c r="B352" s="38" t="s">
        <v>20262</v>
      </c>
      <c r="E352" s="39">
        <v>127541252.64999995</v>
      </c>
      <c r="F352" s="39"/>
    </row>
    <row r="353" spans="2:6" x14ac:dyDescent="0.2">
      <c r="B353" s="38" t="s">
        <v>18884</v>
      </c>
      <c r="C353" s="38" t="s">
        <v>19335</v>
      </c>
      <c r="D353" s="38" t="s">
        <v>17704</v>
      </c>
      <c r="E353" s="39">
        <v>500000</v>
      </c>
      <c r="F353" s="39"/>
    </row>
    <row r="354" spans="2:6" x14ac:dyDescent="0.2">
      <c r="B354" s="38" t="s">
        <v>20263</v>
      </c>
      <c r="E354" s="39">
        <v>500000</v>
      </c>
      <c r="F354" s="39"/>
    </row>
    <row r="355" spans="2:6" x14ac:dyDescent="0.2">
      <c r="B355" s="38" t="s">
        <v>19105</v>
      </c>
      <c r="C355" s="38" t="s">
        <v>19434</v>
      </c>
      <c r="D355" s="38" t="s">
        <v>17418</v>
      </c>
      <c r="E355" s="39">
        <v>401436.23</v>
      </c>
      <c r="F355" s="39"/>
    </row>
    <row r="356" spans="2:6" x14ac:dyDescent="0.2">
      <c r="D356" s="38" t="s">
        <v>17476</v>
      </c>
      <c r="E356" s="39">
        <v>23905.97</v>
      </c>
      <c r="F356" s="39"/>
    </row>
    <row r="357" spans="2:6" x14ac:dyDescent="0.2">
      <c r="B357" s="38" t="s">
        <v>20264</v>
      </c>
      <c r="E357" s="39">
        <v>425342.19999999995</v>
      </c>
      <c r="F357" s="39"/>
    </row>
    <row r="358" spans="2:6" x14ac:dyDescent="0.2">
      <c r="B358" s="38" t="s">
        <v>18911</v>
      </c>
      <c r="C358" s="38" t="s">
        <v>20021</v>
      </c>
      <c r="D358" s="38" t="s">
        <v>15198</v>
      </c>
      <c r="E358" s="39">
        <v>2727024.4</v>
      </c>
      <c r="F358" s="39"/>
    </row>
    <row r="359" spans="2:6" x14ac:dyDescent="0.2">
      <c r="B359" s="38" t="s">
        <v>20265</v>
      </c>
      <c r="E359" s="39">
        <v>2727024.4</v>
      </c>
      <c r="F359" s="39"/>
    </row>
    <row r="360" spans="2:6" x14ac:dyDescent="0.2">
      <c r="B360" s="38" t="s">
        <v>19485</v>
      </c>
      <c r="C360" s="38" t="s">
        <v>19484</v>
      </c>
      <c r="D360" s="38" t="s">
        <v>17911</v>
      </c>
      <c r="E360" s="39">
        <v>4507055.45</v>
      </c>
      <c r="F360" s="39"/>
    </row>
    <row r="361" spans="2:6" x14ac:dyDescent="0.2">
      <c r="D361" s="38" t="s">
        <v>16358</v>
      </c>
      <c r="E361" s="39">
        <v>4086465</v>
      </c>
      <c r="F361" s="39"/>
    </row>
    <row r="362" spans="2:6" x14ac:dyDescent="0.2">
      <c r="D362" s="38" t="s">
        <v>16355</v>
      </c>
      <c r="E362" s="39">
        <v>2577522</v>
      </c>
      <c r="F362" s="39"/>
    </row>
    <row r="363" spans="2:6" x14ac:dyDescent="0.2">
      <c r="C363" s="38" t="s">
        <v>19773</v>
      </c>
      <c r="D363" s="38" t="s">
        <v>19935</v>
      </c>
      <c r="E363" s="39">
        <v>5070374</v>
      </c>
      <c r="F363" s="39"/>
    </row>
    <row r="364" spans="2:6" x14ac:dyDescent="0.2">
      <c r="D364" s="38" t="s">
        <v>19936</v>
      </c>
      <c r="E364" s="39">
        <v>2145639</v>
      </c>
      <c r="F364" s="39"/>
    </row>
    <row r="365" spans="2:6" x14ac:dyDescent="0.2">
      <c r="B365" s="38" t="s">
        <v>20266</v>
      </c>
      <c r="E365" s="39">
        <v>18387055.449999999</v>
      </c>
      <c r="F365" s="39"/>
    </row>
    <row r="366" spans="2:6" x14ac:dyDescent="0.2">
      <c r="B366" s="38" t="s">
        <v>18711</v>
      </c>
      <c r="C366" s="38" t="s">
        <v>18709</v>
      </c>
      <c r="D366" s="38" t="s">
        <v>16907</v>
      </c>
      <c r="E366" s="39">
        <v>12268714.470000001</v>
      </c>
      <c r="F366" s="39"/>
    </row>
    <row r="367" spans="2:6" x14ac:dyDescent="0.2">
      <c r="D367" s="38" t="s">
        <v>3191</v>
      </c>
      <c r="E367" s="39">
        <v>5048164.4400000004</v>
      </c>
      <c r="F367" s="39"/>
    </row>
    <row r="368" spans="2:6" x14ac:dyDescent="0.2">
      <c r="D368" s="38" t="s">
        <v>17942</v>
      </c>
      <c r="E368" s="39">
        <v>500000</v>
      </c>
      <c r="F368" s="39"/>
    </row>
    <row r="369" spans="2:6" x14ac:dyDescent="0.2">
      <c r="D369" s="38" t="s">
        <v>17874</v>
      </c>
      <c r="E369" s="39">
        <v>91000</v>
      </c>
      <c r="F369" s="39"/>
    </row>
    <row r="370" spans="2:6" x14ac:dyDescent="0.2">
      <c r="D370" s="38" t="s">
        <v>17877</v>
      </c>
      <c r="E370" s="39">
        <v>91000</v>
      </c>
      <c r="F370" s="39"/>
    </row>
    <row r="371" spans="2:6" x14ac:dyDescent="0.2">
      <c r="D371" s="38" t="s">
        <v>17708</v>
      </c>
      <c r="E371" s="39">
        <v>73000</v>
      </c>
      <c r="F371" s="39"/>
    </row>
    <row r="372" spans="2:6" x14ac:dyDescent="0.2">
      <c r="D372" s="38" t="s">
        <v>17781</v>
      </c>
      <c r="E372" s="39">
        <v>22999.99</v>
      </c>
      <c r="F372" s="39"/>
    </row>
    <row r="373" spans="2:6" x14ac:dyDescent="0.2">
      <c r="D373" s="38" t="s">
        <v>17894</v>
      </c>
      <c r="E373" s="39">
        <v>20000</v>
      </c>
      <c r="F373" s="39"/>
    </row>
    <row r="374" spans="2:6" x14ac:dyDescent="0.2">
      <c r="D374" s="38" t="s">
        <v>17622</v>
      </c>
      <c r="E374" s="39">
        <v>20000</v>
      </c>
      <c r="F374" s="39"/>
    </row>
    <row r="375" spans="2:6" x14ac:dyDescent="0.2">
      <c r="D375" s="38" t="s">
        <v>17654</v>
      </c>
      <c r="E375" s="39">
        <v>20000</v>
      </c>
      <c r="F375" s="39"/>
    </row>
    <row r="376" spans="2:6" x14ac:dyDescent="0.2">
      <c r="D376" s="38" t="s">
        <v>17786</v>
      </c>
      <c r="E376" s="39">
        <v>3074.61</v>
      </c>
      <c r="F376" s="39"/>
    </row>
    <row r="377" spans="2:6" x14ac:dyDescent="0.2">
      <c r="D377" s="38" t="s">
        <v>17657</v>
      </c>
      <c r="E377" s="39">
        <v>3000</v>
      </c>
      <c r="F377" s="39"/>
    </row>
    <row r="378" spans="2:6" x14ac:dyDescent="0.2">
      <c r="D378" s="38" t="s">
        <v>17752</v>
      </c>
      <c r="E378" s="39">
        <v>3000</v>
      </c>
      <c r="F378" s="39"/>
    </row>
    <row r="379" spans="2:6" x14ac:dyDescent="0.2">
      <c r="B379" s="38" t="s">
        <v>20267</v>
      </c>
      <c r="E379" s="39">
        <v>18163953.509999998</v>
      </c>
      <c r="F379" s="39"/>
    </row>
    <row r="380" spans="2:6" x14ac:dyDescent="0.2">
      <c r="B380" s="38" t="s">
        <v>19188</v>
      </c>
      <c r="C380" s="38" t="s">
        <v>19189</v>
      </c>
      <c r="D380" s="38" t="s">
        <v>15833</v>
      </c>
      <c r="E380" s="39">
        <v>89444428.030000001</v>
      </c>
      <c r="F380" s="39"/>
    </row>
    <row r="381" spans="2:6" x14ac:dyDescent="0.2">
      <c r="D381" s="38" t="s">
        <v>14050</v>
      </c>
      <c r="E381" s="39">
        <v>343196</v>
      </c>
      <c r="F381" s="39"/>
    </row>
    <row r="382" spans="2:6" x14ac:dyDescent="0.2">
      <c r="D382" s="38" t="s">
        <v>13661</v>
      </c>
      <c r="E382" s="39">
        <v>158620</v>
      </c>
      <c r="F382" s="39"/>
    </row>
    <row r="383" spans="2:6" x14ac:dyDescent="0.2">
      <c r="D383" s="38" t="s">
        <v>13685</v>
      </c>
      <c r="E383" s="39">
        <v>158620</v>
      </c>
      <c r="F383" s="39"/>
    </row>
    <row r="384" spans="2:6" x14ac:dyDescent="0.2">
      <c r="D384" s="38" t="s">
        <v>13713</v>
      </c>
      <c r="E384" s="39">
        <v>129780</v>
      </c>
      <c r="F384" s="39"/>
    </row>
    <row r="385" spans="4:6" x14ac:dyDescent="0.2">
      <c r="D385" s="38" t="s">
        <v>13709</v>
      </c>
      <c r="E385" s="39">
        <v>129780</v>
      </c>
      <c r="F385" s="39"/>
    </row>
    <row r="386" spans="4:6" x14ac:dyDescent="0.2">
      <c r="D386" s="38" t="s">
        <v>13725</v>
      </c>
      <c r="E386" s="39">
        <v>126896</v>
      </c>
      <c r="F386" s="39"/>
    </row>
    <row r="387" spans="4:6" x14ac:dyDescent="0.2">
      <c r="D387" s="38" t="s">
        <v>13657</v>
      </c>
      <c r="E387" s="39">
        <v>121128</v>
      </c>
      <c r="F387" s="39"/>
    </row>
    <row r="388" spans="4:6" x14ac:dyDescent="0.2">
      <c r="D388" s="38" t="s">
        <v>13721</v>
      </c>
      <c r="E388" s="39">
        <v>115360</v>
      </c>
      <c r="F388" s="39"/>
    </row>
    <row r="389" spans="4:6" x14ac:dyDescent="0.2">
      <c r="D389" s="38" t="s">
        <v>13689</v>
      </c>
      <c r="E389" s="39">
        <v>115360</v>
      </c>
      <c r="F389" s="39"/>
    </row>
    <row r="390" spans="4:6" x14ac:dyDescent="0.2">
      <c r="D390" s="38" t="s">
        <v>13665</v>
      </c>
      <c r="E390" s="39">
        <v>112476</v>
      </c>
      <c r="F390" s="39"/>
    </row>
    <row r="391" spans="4:6" x14ac:dyDescent="0.2">
      <c r="D391" s="38" t="s">
        <v>13697</v>
      </c>
      <c r="E391" s="39">
        <v>100940</v>
      </c>
      <c r="F391" s="39"/>
    </row>
    <row r="392" spans="4:6" x14ac:dyDescent="0.2">
      <c r="D392" s="38" t="s">
        <v>13693</v>
      </c>
      <c r="E392" s="39">
        <v>98056</v>
      </c>
      <c r="F392" s="39"/>
    </row>
    <row r="393" spans="4:6" x14ac:dyDescent="0.2">
      <c r="D393" s="38" t="s">
        <v>13717</v>
      </c>
      <c r="E393" s="39">
        <v>98056</v>
      </c>
      <c r="F393" s="39"/>
    </row>
    <row r="394" spans="4:6" x14ac:dyDescent="0.2">
      <c r="D394" s="38" t="s">
        <v>16295</v>
      </c>
      <c r="E394" s="39">
        <v>95004</v>
      </c>
      <c r="F394" s="39"/>
    </row>
    <row r="395" spans="4:6" x14ac:dyDescent="0.2">
      <c r="D395" s="38" t="s">
        <v>13701</v>
      </c>
      <c r="E395" s="39">
        <v>83636</v>
      </c>
      <c r="F395" s="39"/>
    </row>
    <row r="396" spans="4:6" x14ac:dyDescent="0.2">
      <c r="D396" s="38" t="s">
        <v>13681</v>
      </c>
      <c r="E396" s="39">
        <v>72100</v>
      </c>
      <c r="F396" s="39"/>
    </row>
    <row r="397" spans="4:6" x14ac:dyDescent="0.2">
      <c r="D397" s="38" t="s">
        <v>15654</v>
      </c>
      <c r="E397" s="39">
        <v>72100</v>
      </c>
      <c r="F397" s="39"/>
    </row>
    <row r="398" spans="4:6" x14ac:dyDescent="0.2">
      <c r="D398" s="38" t="s">
        <v>13705</v>
      </c>
      <c r="E398" s="39">
        <v>72100</v>
      </c>
      <c r="F398" s="39"/>
    </row>
    <row r="399" spans="4:6" x14ac:dyDescent="0.2">
      <c r="D399" s="38" t="s">
        <v>13659</v>
      </c>
      <c r="E399" s="39">
        <v>57680</v>
      </c>
      <c r="F399" s="39"/>
    </row>
    <row r="400" spans="4:6" x14ac:dyDescent="0.2">
      <c r="D400" s="38" t="s">
        <v>13654</v>
      </c>
      <c r="E400" s="39">
        <v>57680</v>
      </c>
      <c r="F400" s="39"/>
    </row>
    <row r="401" spans="2:6" x14ac:dyDescent="0.2">
      <c r="D401" s="38" t="s">
        <v>15650</v>
      </c>
      <c r="E401" s="39">
        <v>43260</v>
      </c>
      <c r="F401" s="39"/>
    </row>
    <row r="402" spans="2:6" x14ac:dyDescent="0.2">
      <c r="D402" s="38" t="s">
        <v>19864</v>
      </c>
      <c r="E402" s="39">
        <v>13572</v>
      </c>
      <c r="F402" s="39"/>
    </row>
    <row r="403" spans="2:6" x14ac:dyDescent="0.2">
      <c r="B403" s="38" t="s">
        <v>20268</v>
      </c>
      <c r="E403" s="39">
        <v>91819828.030000001</v>
      </c>
      <c r="F403" s="39"/>
    </row>
    <row r="404" spans="2:6" x14ac:dyDescent="0.2">
      <c r="B404" s="38" t="s">
        <v>19572</v>
      </c>
      <c r="C404" s="38" t="s">
        <v>20341</v>
      </c>
      <c r="D404" s="38" t="s">
        <v>16413</v>
      </c>
      <c r="E404" s="39">
        <v>264060</v>
      </c>
      <c r="F404" s="39"/>
    </row>
    <row r="405" spans="2:6" x14ac:dyDescent="0.2">
      <c r="C405" s="38" t="s">
        <v>19696</v>
      </c>
      <c r="D405" s="38" t="s">
        <v>18267</v>
      </c>
      <c r="E405" s="39">
        <v>125478.27</v>
      </c>
      <c r="F405" s="39"/>
    </row>
    <row r="406" spans="2:6" x14ac:dyDescent="0.2">
      <c r="D406" s="38" t="s">
        <v>18296</v>
      </c>
      <c r="E406" s="39">
        <v>35610.230000000003</v>
      </c>
      <c r="F406" s="39"/>
    </row>
    <row r="407" spans="2:6" x14ac:dyDescent="0.2">
      <c r="C407" s="38" t="s">
        <v>19573</v>
      </c>
      <c r="D407" s="38" t="s">
        <v>18103</v>
      </c>
      <c r="E407" s="39">
        <v>2780.58</v>
      </c>
      <c r="F407" s="39"/>
    </row>
    <row r="408" spans="2:6" x14ac:dyDescent="0.2">
      <c r="D408" s="38" t="s">
        <v>18214</v>
      </c>
      <c r="E408" s="39">
        <v>2780.58</v>
      </c>
      <c r="F408" s="39"/>
    </row>
    <row r="409" spans="2:6" x14ac:dyDescent="0.2">
      <c r="D409" s="38" t="s">
        <v>18119</v>
      </c>
      <c r="E409" s="39">
        <v>2780.58</v>
      </c>
      <c r="F409" s="39"/>
    </row>
    <row r="410" spans="2:6" x14ac:dyDescent="0.2">
      <c r="D410" s="38" t="s">
        <v>18107</v>
      </c>
      <c r="E410" s="39">
        <v>2780.58</v>
      </c>
      <c r="F410" s="39"/>
    </row>
    <row r="411" spans="2:6" x14ac:dyDescent="0.2">
      <c r="D411" s="38" t="s">
        <v>18315</v>
      </c>
      <c r="E411" s="39">
        <v>2780.58</v>
      </c>
      <c r="F411" s="39"/>
    </row>
    <row r="412" spans="2:6" x14ac:dyDescent="0.2">
      <c r="D412" s="38" t="s">
        <v>18111</v>
      </c>
      <c r="E412" s="39">
        <v>2780.58</v>
      </c>
      <c r="F412" s="39"/>
    </row>
    <row r="413" spans="2:6" x14ac:dyDescent="0.2">
      <c r="D413" s="38" t="s">
        <v>18115</v>
      </c>
      <c r="E413" s="39">
        <v>2780.58</v>
      </c>
      <c r="F413" s="39"/>
    </row>
    <row r="414" spans="2:6" x14ac:dyDescent="0.2">
      <c r="B414" s="38" t="s">
        <v>20269</v>
      </c>
      <c r="E414" s="39">
        <v>444612.55999999994</v>
      </c>
      <c r="F414" s="39"/>
    </row>
    <row r="415" spans="2:6" x14ac:dyDescent="0.2">
      <c r="B415" s="38" t="s">
        <v>19722</v>
      </c>
      <c r="C415" s="38" t="s">
        <v>19721</v>
      </c>
      <c r="D415" s="38" t="s">
        <v>18332</v>
      </c>
      <c r="E415" s="39">
        <v>768.66</v>
      </c>
      <c r="F415" s="39"/>
    </row>
    <row r="416" spans="2:6" x14ac:dyDescent="0.2">
      <c r="B416" s="38" t="s">
        <v>20270</v>
      </c>
      <c r="E416" s="39">
        <v>768.66</v>
      </c>
      <c r="F416" s="39"/>
    </row>
    <row r="417" spans="2:6" x14ac:dyDescent="0.2">
      <c r="B417" s="38" t="s">
        <v>19303</v>
      </c>
      <c r="C417" s="38" t="s">
        <v>19302</v>
      </c>
      <c r="D417" s="38" t="s">
        <v>14584</v>
      </c>
      <c r="E417" s="39">
        <v>3357200</v>
      </c>
      <c r="F417" s="39"/>
    </row>
    <row r="418" spans="2:6" x14ac:dyDescent="0.2">
      <c r="D418" s="38" t="s">
        <v>14581</v>
      </c>
      <c r="E418" s="39">
        <v>3051135.19</v>
      </c>
      <c r="F418" s="39"/>
    </row>
    <row r="419" spans="2:6" x14ac:dyDescent="0.2">
      <c r="D419" s="38" t="s">
        <v>15683</v>
      </c>
      <c r="E419" s="39">
        <v>1860954.81</v>
      </c>
      <c r="F419" s="39"/>
    </row>
    <row r="420" spans="2:6" x14ac:dyDescent="0.2">
      <c r="D420" s="38" t="s">
        <v>15135</v>
      </c>
      <c r="E420" s="39">
        <v>858727.32</v>
      </c>
      <c r="F420" s="39"/>
    </row>
    <row r="421" spans="2:6" x14ac:dyDescent="0.2">
      <c r="D421" s="38" t="s">
        <v>17900</v>
      </c>
      <c r="E421" s="39">
        <v>3000</v>
      </c>
      <c r="F421" s="39"/>
    </row>
    <row r="422" spans="2:6" x14ac:dyDescent="0.2">
      <c r="C422" s="38" t="s">
        <v>19337</v>
      </c>
      <c r="D422" s="38" t="s">
        <v>17664</v>
      </c>
      <c r="E422" s="39">
        <v>70000</v>
      </c>
      <c r="F422" s="39"/>
    </row>
    <row r="423" spans="2:6" x14ac:dyDescent="0.2">
      <c r="D423" s="38" t="s">
        <v>17758</v>
      </c>
      <c r="E423" s="39">
        <v>70000</v>
      </c>
      <c r="F423" s="39"/>
    </row>
    <row r="424" spans="2:6" x14ac:dyDescent="0.2">
      <c r="D424" s="38" t="s">
        <v>18417</v>
      </c>
      <c r="E424" s="39">
        <v>33880</v>
      </c>
      <c r="F424" s="39"/>
    </row>
    <row r="425" spans="2:6" x14ac:dyDescent="0.2">
      <c r="D425" s="38" t="s">
        <v>17853</v>
      </c>
      <c r="E425" s="39">
        <v>33880</v>
      </c>
      <c r="F425" s="39"/>
    </row>
    <row r="426" spans="2:6" x14ac:dyDescent="0.2">
      <c r="D426" s="38" t="s">
        <v>18384</v>
      </c>
      <c r="E426" s="39">
        <v>33880</v>
      </c>
      <c r="F426" s="39"/>
    </row>
    <row r="427" spans="2:6" x14ac:dyDescent="0.2">
      <c r="D427" s="38" t="s">
        <v>17841</v>
      </c>
      <c r="E427" s="39">
        <v>33880</v>
      </c>
      <c r="F427" s="39"/>
    </row>
    <row r="428" spans="2:6" x14ac:dyDescent="0.2">
      <c r="D428" s="38" t="s">
        <v>18419</v>
      </c>
      <c r="E428" s="39">
        <v>33880</v>
      </c>
      <c r="F428" s="39"/>
    </row>
    <row r="429" spans="2:6" x14ac:dyDescent="0.2">
      <c r="D429" s="38" t="s">
        <v>17845</v>
      </c>
      <c r="E429" s="39">
        <v>33880</v>
      </c>
      <c r="F429" s="39"/>
    </row>
    <row r="430" spans="2:6" x14ac:dyDescent="0.2">
      <c r="D430" s="38" t="s">
        <v>17847</v>
      </c>
      <c r="E430" s="39">
        <v>33880</v>
      </c>
      <c r="F430" s="39"/>
    </row>
    <row r="431" spans="2:6" x14ac:dyDescent="0.2">
      <c r="C431" s="38" t="s">
        <v>19563</v>
      </c>
      <c r="D431" s="38" t="s">
        <v>18091</v>
      </c>
      <c r="E431" s="39">
        <v>288428.73</v>
      </c>
      <c r="F431" s="39"/>
    </row>
    <row r="432" spans="2:6" x14ac:dyDescent="0.2">
      <c r="B432" s="38" t="s">
        <v>20271</v>
      </c>
      <c r="E432" s="39">
        <v>9796606.0500000007</v>
      </c>
      <c r="F432" s="39"/>
    </row>
    <row r="433" spans="2:6" x14ac:dyDescent="0.2">
      <c r="B433" s="38" t="s">
        <v>19489</v>
      </c>
      <c r="C433" s="38" t="s">
        <v>19528</v>
      </c>
      <c r="D433" s="38" t="s">
        <v>17975</v>
      </c>
      <c r="E433" s="39">
        <v>12793094.99</v>
      </c>
      <c r="F433" s="39"/>
    </row>
    <row r="434" spans="2:6" x14ac:dyDescent="0.2">
      <c r="B434" s="38" t="s">
        <v>20272</v>
      </c>
      <c r="E434" s="39">
        <v>12793094.99</v>
      </c>
      <c r="F434" s="39"/>
    </row>
    <row r="435" spans="2:6" x14ac:dyDescent="0.2">
      <c r="B435" s="38" t="s">
        <v>19297</v>
      </c>
      <c r="C435" s="38" t="s">
        <v>19881</v>
      </c>
      <c r="D435" s="38" t="s">
        <v>19970</v>
      </c>
      <c r="E435" s="39">
        <v>17738647.039999999</v>
      </c>
      <c r="F435" s="39"/>
    </row>
    <row r="436" spans="2:6" x14ac:dyDescent="0.2">
      <c r="D436" s="38" t="s">
        <v>19971</v>
      </c>
      <c r="E436" s="39">
        <v>9952255.4800000004</v>
      </c>
      <c r="F436" s="39"/>
    </row>
    <row r="437" spans="2:6" x14ac:dyDescent="0.2">
      <c r="D437" s="38" t="s">
        <v>19972</v>
      </c>
      <c r="E437" s="39">
        <v>7945435.6500000004</v>
      </c>
      <c r="F437" s="39"/>
    </row>
    <row r="438" spans="2:6" x14ac:dyDescent="0.2">
      <c r="D438" s="38" t="s">
        <v>19876</v>
      </c>
      <c r="E438" s="39">
        <v>6778012.5</v>
      </c>
      <c r="F438" s="39"/>
    </row>
    <row r="439" spans="2:6" x14ac:dyDescent="0.2">
      <c r="D439" s="38" t="s">
        <v>19973</v>
      </c>
      <c r="E439" s="39">
        <v>4457781.0999999996</v>
      </c>
      <c r="F439" s="39"/>
    </row>
    <row r="440" spans="2:6" x14ac:dyDescent="0.2">
      <c r="D440" s="38" t="s">
        <v>19962</v>
      </c>
      <c r="E440" s="39">
        <v>400800</v>
      </c>
      <c r="F440" s="39"/>
    </row>
    <row r="441" spans="2:6" x14ac:dyDescent="0.2">
      <c r="C441" s="38" t="s">
        <v>19752</v>
      </c>
      <c r="D441" s="38" t="s">
        <v>19933</v>
      </c>
      <c r="E441" s="39">
        <v>517010.00000000006</v>
      </c>
      <c r="F441" s="39"/>
    </row>
    <row r="442" spans="2:6" x14ac:dyDescent="0.2">
      <c r="D442" s="38" t="s">
        <v>19890</v>
      </c>
      <c r="E442" s="39">
        <v>427049.98</v>
      </c>
      <c r="F442" s="39"/>
    </row>
    <row r="443" spans="2:6" x14ac:dyDescent="0.2">
      <c r="D443" s="38" t="s">
        <v>19934</v>
      </c>
      <c r="E443" s="39">
        <v>350413</v>
      </c>
      <c r="F443" s="39"/>
    </row>
    <row r="444" spans="2:6" x14ac:dyDescent="0.2">
      <c r="D444" s="38" t="s">
        <v>19945</v>
      </c>
      <c r="E444" s="39">
        <v>21000</v>
      </c>
      <c r="F444" s="39"/>
    </row>
    <row r="445" spans="2:6" x14ac:dyDescent="0.2">
      <c r="D445" s="38" t="s">
        <v>18368</v>
      </c>
      <c r="E445" s="39">
        <v>5156.2299999999996</v>
      </c>
      <c r="F445" s="39"/>
    </row>
    <row r="446" spans="2:6" x14ac:dyDescent="0.2">
      <c r="C446" s="38" t="s">
        <v>19298</v>
      </c>
      <c r="D446" s="38" t="s">
        <v>17161</v>
      </c>
      <c r="E446" s="39">
        <v>1320577.6499999999</v>
      </c>
      <c r="F446" s="39"/>
    </row>
    <row r="447" spans="2:6" x14ac:dyDescent="0.2">
      <c r="C447" s="38" t="s">
        <v>19295</v>
      </c>
      <c r="D447" s="38" t="s">
        <v>19943</v>
      </c>
      <c r="E447" s="39">
        <v>69900</v>
      </c>
      <c r="F447" s="39"/>
    </row>
    <row r="448" spans="2:6" x14ac:dyDescent="0.2">
      <c r="D448" s="38" t="s">
        <v>19946</v>
      </c>
      <c r="E448" s="39">
        <v>69900</v>
      </c>
      <c r="F448" s="39"/>
    </row>
    <row r="449" spans="2:6" x14ac:dyDescent="0.2">
      <c r="D449" s="38" t="s">
        <v>19944</v>
      </c>
      <c r="E449" s="39">
        <v>21000</v>
      </c>
      <c r="F449" s="39"/>
    </row>
    <row r="450" spans="2:6" x14ac:dyDescent="0.2">
      <c r="D450" s="38" t="s">
        <v>19941</v>
      </c>
      <c r="E450" s="39">
        <v>21000</v>
      </c>
      <c r="F450" s="39"/>
    </row>
    <row r="451" spans="2:6" x14ac:dyDescent="0.2">
      <c r="D451" s="38" t="s">
        <v>19942</v>
      </c>
      <c r="E451" s="39">
        <v>21000</v>
      </c>
      <c r="F451" s="39"/>
    </row>
    <row r="452" spans="2:6" x14ac:dyDescent="0.2">
      <c r="D452" s="38" t="s">
        <v>17174</v>
      </c>
      <c r="E452" s="39">
        <v>10300</v>
      </c>
      <c r="F452" s="39"/>
    </row>
    <row r="453" spans="2:6" x14ac:dyDescent="0.2">
      <c r="B453" s="38" t="s">
        <v>20273</v>
      </c>
      <c r="E453" s="39">
        <v>50127238.629999988</v>
      </c>
      <c r="F453" s="39"/>
    </row>
    <row r="454" spans="2:6" x14ac:dyDescent="0.2">
      <c r="B454" s="38" t="s">
        <v>19286</v>
      </c>
      <c r="C454" s="38" t="s">
        <v>19427</v>
      </c>
      <c r="D454" s="38" t="s">
        <v>17301</v>
      </c>
      <c r="E454" s="39">
        <v>176845.51</v>
      </c>
      <c r="F454" s="39"/>
    </row>
    <row r="455" spans="2:6" x14ac:dyDescent="0.2">
      <c r="B455" s="38" t="s">
        <v>20274</v>
      </c>
      <c r="E455" s="39">
        <v>176845.51</v>
      </c>
      <c r="F455" s="39"/>
    </row>
    <row r="456" spans="2:6" x14ac:dyDescent="0.2">
      <c r="B456" s="38" t="s">
        <v>19378</v>
      </c>
      <c r="C456" s="38" t="s">
        <v>19379</v>
      </c>
      <c r="D456" s="38" t="s">
        <v>15725</v>
      </c>
      <c r="E456" s="39">
        <v>576492.75</v>
      </c>
      <c r="F456" s="39"/>
    </row>
    <row r="457" spans="2:6" x14ac:dyDescent="0.2">
      <c r="D457" s="38" t="s">
        <v>15068</v>
      </c>
      <c r="E457" s="39">
        <v>576492.75</v>
      </c>
      <c r="F457" s="39"/>
    </row>
    <row r="458" spans="2:6" x14ac:dyDescent="0.2">
      <c r="D458" s="38" t="s">
        <v>15062</v>
      </c>
      <c r="E458" s="39">
        <v>576492.75</v>
      </c>
      <c r="F458" s="39"/>
    </row>
    <row r="459" spans="2:6" x14ac:dyDescent="0.2">
      <c r="D459" s="38" t="s">
        <v>15065</v>
      </c>
      <c r="E459" s="39">
        <v>576492.75</v>
      </c>
      <c r="F459" s="39"/>
    </row>
    <row r="460" spans="2:6" x14ac:dyDescent="0.2">
      <c r="C460" s="38" t="s">
        <v>19550</v>
      </c>
      <c r="D460" s="38" t="s">
        <v>18599</v>
      </c>
      <c r="E460" s="39">
        <v>20328</v>
      </c>
      <c r="F460" s="39"/>
    </row>
    <row r="461" spans="2:6" x14ac:dyDescent="0.2">
      <c r="D461" s="38" t="s">
        <v>18597</v>
      </c>
      <c r="E461" s="39">
        <v>20328</v>
      </c>
      <c r="F461" s="39"/>
    </row>
    <row r="462" spans="2:6" x14ac:dyDescent="0.2">
      <c r="D462" s="38" t="s">
        <v>18594</v>
      </c>
      <c r="E462" s="39">
        <v>15004</v>
      </c>
      <c r="F462" s="39"/>
    </row>
    <row r="463" spans="2:6" x14ac:dyDescent="0.2">
      <c r="B463" s="38" t="s">
        <v>20275</v>
      </c>
      <c r="E463" s="39">
        <v>2361631</v>
      </c>
      <c r="F463" s="39"/>
    </row>
    <row r="464" spans="2:6" x14ac:dyDescent="0.2">
      <c r="B464" s="38" t="s">
        <v>19537</v>
      </c>
      <c r="C464" s="38" t="s">
        <v>19536</v>
      </c>
      <c r="D464" s="38" t="s">
        <v>18099</v>
      </c>
      <c r="E464" s="39">
        <v>11019.26</v>
      </c>
      <c r="F464" s="39"/>
    </row>
    <row r="465" spans="2:6" x14ac:dyDescent="0.2">
      <c r="D465" s="38" t="s">
        <v>18374</v>
      </c>
      <c r="E465" s="39">
        <v>10991.82</v>
      </c>
      <c r="F465" s="39"/>
    </row>
    <row r="466" spans="2:6" x14ac:dyDescent="0.2">
      <c r="D466" s="38" t="s">
        <v>17990</v>
      </c>
      <c r="E466" s="39">
        <v>5156.2299999999996</v>
      </c>
      <c r="F466" s="39"/>
    </row>
    <row r="467" spans="2:6" x14ac:dyDescent="0.2">
      <c r="D467" s="38" t="s">
        <v>18372</v>
      </c>
      <c r="E467" s="39">
        <v>1569.68</v>
      </c>
      <c r="F467" s="39"/>
    </row>
    <row r="468" spans="2:6" x14ac:dyDescent="0.2">
      <c r="D468" s="38" t="s">
        <v>17993</v>
      </c>
      <c r="E468" s="39">
        <v>847.52</v>
      </c>
      <c r="F468" s="39"/>
    </row>
    <row r="469" spans="2:6" x14ac:dyDescent="0.2">
      <c r="D469" s="38" t="s">
        <v>18366</v>
      </c>
      <c r="E469" s="39">
        <v>847.52</v>
      </c>
      <c r="F469" s="39"/>
    </row>
    <row r="470" spans="2:6" x14ac:dyDescent="0.2">
      <c r="B470" s="38" t="s">
        <v>20276</v>
      </c>
      <c r="E470" s="39">
        <v>30432.030000000002</v>
      </c>
      <c r="F470" s="39"/>
    </row>
    <row r="471" spans="2:6" x14ac:dyDescent="0.2">
      <c r="B471" s="38" t="s">
        <v>18868</v>
      </c>
      <c r="C471" s="38" t="s">
        <v>19048</v>
      </c>
      <c r="D471" s="38" t="s">
        <v>18178</v>
      </c>
      <c r="E471" s="39">
        <v>12793094.99</v>
      </c>
      <c r="F471" s="39"/>
    </row>
    <row r="472" spans="2:6" x14ac:dyDescent="0.2">
      <c r="D472" s="38" t="s">
        <v>19874</v>
      </c>
      <c r="E472" s="39">
        <v>10032741.029999999</v>
      </c>
      <c r="F472" s="39"/>
    </row>
    <row r="473" spans="2:6" x14ac:dyDescent="0.2">
      <c r="D473" s="38" t="s">
        <v>15256</v>
      </c>
      <c r="E473" s="39">
        <v>8600124.1099999994</v>
      </c>
      <c r="F473" s="39"/>
    </row>
    <row r="474" spans="2:6" x14ac:dyDescent="0.2">
      <c r="D474" s="38" t="s">
        <v>15401</v>
      </c>
      <c r="E474" s="39">
        <v>8380731.4500000002</v>
      </c>
      <c r="F474" s="39"/>
    </row>
    <row r="475" spans="2:6" x14ac:dyDescent="0.2">
      <c r="D475" s="38" t="s">
        <v>19898</v>
      </c>
      <c r="E475" s="39">
        <v>7635600</v>
      </c>
      <c r="F475" s="39"/>
    </row>
    <row r="476" spans="2:6" x14ac:dyDescent="0.2">
      <c r="D476" s="38" t="s">
        <v>16429</v>
      </c>
      <c r="E476" s="39">
        <v>7093860.2000000002</v>
      </c>
      <c r="F476" s="39"/>
    </row>
    <row r="477" spans="2:6" x14ac:dyDescent="0.2">
      <c r="D477" s="38" t="s">
        <v>19931</v>
      </c>
      <c r="E477" s="39">
        <v>6405543.1299999999</v>
      </c>
      <c r="F477" s="39"/>
    </row>
    <row r="478" spans="2:6" x14ac:dyDescent="0.2">
      <c r="D478" s="38" t="s">
        <v>18187</v>
      </c>
      <c r="E478" s="39">
        <v>6178289.21</v>
      </c>
      <c r="F478" s="39"/>
    </row>
    <row r="479" spans="2:6" x14ac:dyDescent="0.2">
      <c r="D479" s="38" t="s">
        <v>19940</v>
      </c>
      <c r="E479" s="39">
        <v>6125495.8799999999</v>
      </c>
      <c r="F479" s="39"/>
    </row>
    <row r="480" spans="2:6" x14ac:dyDescent="0.2">
      <c r="D480" s="38" t="s">
        <v>19930</v>
      </c>
      <c r="E480" s="39">
        <v>5988911.2400000002</v>
      </c>
      <c r="F480" s="39"/>
    </row>
    <row r="481" spans="4:6" x14ac:dyDescent="0.2">
      <c r="D481" s="38" t="s">
        <v>15866</v>
      </c>
      <c r="E481" s="39">
        <v>5747883.9800000004</v>
      </c>
      <c r="F481" s="39"/>
    </row>
    <row r="482" spans="4:6" x14ac:dyDescent="0.2">
      <c r="D482" s="38" t="s">
        <v>19939</v>
      </c>
      <c r="E482" s="39">
        <v>5547034.9400000004</v>
      </c>
      <c r="F482" s="39"/>
    </row>
    <row r="483" spans="4:6" x14ac:dyDescent="0.2">
      <c r="D483" s="38" t="s">
        <v>19937</v>
      </c>
      <c r="E483" s="39">
        <v>5402419.5099999998</v>
      </c>
      <c r="F483" s="39"/>
    </row>
    <row r="484" spans="4:6" x14ac:dyDescent="0.2">
      <c r="D484" s="38" t="s">
        <v>19923</v>
      </c>
      <c r="E484" s="39">
        <v>5243045.5199999996</v>
      </c>
      <c r="F484" s="39"/>
    </row>
    <row r="485" spans="4:6" x14ac:dyDescent="0.2">
      <c r="D485" s="38" t="s">
        <v>15658</v>
      </c>
      <c r="E485" s="39">
        <v>5087274.93</v>
      </c>
      <c r="F485" s="39"/>
    </row>
    <row r="486" spans="4:6" x14ac:dyDescent="0.2">
      <c r="D486" s="38" t="s">
        <v>19924</v>
      </c>
      <c r="E486" s="39">
        <v>5049751.2699999996</v>
      </c>
      <c r="F486" s="39"/>
    </row>
    <row r="487" spans="4:6" x14ac:dyDescent="0.2">
      <c r="D487" s="38" t="s">
        <v>18184</v>
      </c>
      <c r="E487" s="39">
        <v>4901203.88</v>
      </c>
      <c r="F487" s="39"/>
    </row>
    <row r="488" spans="4:6" x14ac:dyDescent="0.2">
      <c r="D488" s="38" t="s">
        <v>19929</v>
      </c>
      <c r="E488" s="39">
        <v>4679341.66</v>
      </c>
      <c r="F488" s="39"/>
    </row>
    <row r="489" spans="4:6" x14ac:dyDescent="0.2">
      <c r="D489" s="38" t="s">
        <v>15925</v>
      </c>
      <c r="E489" s="39">
        <v>4084850.64</v>
      </c>
      <c r="F489" s="39"/>
    </row>
    <row r="490" spans="4:6" x14ac:dyDescent="0.2">
      <c r="D490" s="38" t="s">
        <v>15801</v>
      </c>
      <c r="E490" s="39">
        <v>4036985.96</v>
      </c>
      <c r="F490" s="39"/>
    </row>
    <row r="491" spans="4:6" x14ac:dyDescent="0.2">
      <c r="D491" s="38" t="s">
        <v>18312</v>
      </c>
      <c r="E491" s="39">
        <v>4025649.71</v>
      </c>
      <c r="F491" s="39"/>
    </row>
    <row r="492" spans="4:6" x14ac:dyDescent="0.2">
      <c r="D492" s="38" t="s">
        <v>15798</v>
      </c>
      <c r="E492" s="39">
        <v>4016261.98</v>
      </c>
      <c r="F492" s="39"/>
    </row>
    <row r="493" spans="4:6" x14ac:dyDescent="0.2">
      <c r="D493" s="38" t="s">
        <v>19863</v>
      </c>
      <c r="E493" s="39">
        <v>3985401</v>
      </c>
      <c r="F493" s="39"/>
    </row>
    <row r="494" spans="4:6" x14ac:dyDescent="0.2">
      <c r="D494" s="38" t="s">
        <v>18288</v>
      </c>
      <c r="E494" s="39">
        <v>3981879.33</v>
      </c>
      <c r="F494" s="39"/>
    </row>
    <row r="495" spans="4:6" x14ac:dyDescent="0.2">
      <c r="D495" s="38" t="s">
        <v>15395</v>
      </c>
      <c r="E495" s="39">
        <v>3970247.08</v>
      </c>
      <c r="F495" s="39"/>
    </row>
    <row r="496" spans="4:6" x14ac:dyDescent="0.2">
      <c r="D496" s="38" t="s">
        <v>15792</v>
      </c>
      <c r="E496" s="39">
        <v>3911411.36</v>
      </c>
      <c r="F496" s="39"/>
    </row>
    <row r="497" spans="4:6" x14ac:dyDescent="0.2">
      <c r="D497" s="38" t="s">
        <v>18309</v>
      </c>
      <c r="E497" s="39">
        <v>3832096.33</v>
      </c>
      <c r="F497" s="39"/>
    </row>
    <row r="498" spans="4:6" x14ac:dyDescent="0.2">
      <c r="D498" s="38" t="s">
        <v>18274</v>
      </c>
      <c r="E498" s="39">
        <v>3678512.02</v>
      </c>
      <c r="F498" s="39"/>
    </row>
    <row r="499" spans="4:6" x14ac:dyDescent="0.2">
      <c r="D499" s="38" t="s">
        <v>15928</v>
      </c>
      <c r="E499" s="39">
        <v>3067334.78</v>
      </c>
      <c r="F499" s="39"/>
    </row>
    <row r="500" spans="4:6" x14ac:dyDescent="0.2">
      <c r="D500" s="38" t="s">
        <v>18303</v>
      </c>
      <c r="E500" s="39">
        <v>2893318.71</v>
      </c>
      <c r="F500" s="39"/>
    </row>
    <row r="501" spans="4:6" x14ac:dyDescent="0.2">
      <c r="D501" s="38" t="s">
        <v>19857</v>
      </c>
      <c r="E501" s="39">
        <v>2739647.8</v>
      </c>
      <c r="F501" s="39"/>
    </row>
    <row r="502" spans="4:6" x14ac:dyDescent="0.2">
      <c r="D502" s="38" t="s">
        <v>19899</v>
      </c>
      <c r="E502" s="39">
        <v>2410920</v>
      </c>
      <c r="F502" s="39"/>
    </row>
    <row r="503" spans="4:6" x14ac:dyDescent="0.2">
      <c r="D503" s="38" t="s">
        <v>16439</v>
      </c>
      <c r="E503" s="39">
        <v>2388169</v>
      </c>
      <c r="F503" s="39"/>
    </row>
    <row r="504" spans="4:6" x14ac:dyDescent="0.2">
      <c r="D504" s="38" t="s">
        <v>18283</v>
      </c>
      <c r="E504" s="39">
        <v>2332858.5</v>
      </c>
      <c r="F504" s="39"/>
    </row>
    <row r="505" spans="4:6" x14ac:dyDescent="0.2">
      <c r="D505" s="38" t="s">
        <v>18181</v>
      </c>
      <c r="E505" s="39">
        <v>2216930.9300000002</v>
      </c>
      <c r="F505" s="39"/>
    </row>
    <row r="506" spans="4:6" x14ac:dyDescent="0.2">
      <c r="D506" s="38" t="s">
        <v>16062</v>
      </c>
      <c r="E506" s="39">
        <v>2166489.12</v>
      </c>
      <c r="F506" s="39"/>
    </row>
    <row r="507" spans="4:6" x14ac:dyDescent="0.2">
      <c r="D507" s="38" t="s">
        <v>19856</v>
      </c>
      <c r="E507" s="39">
        <v>2036690.2</v>
      </c>
      <c r="F507" s="39"/>
    </row>
    <row r="508" spans="4:6" x14ac:dyDescent="0.2">
      <c r="D508" s="38" t="s">
        <v>15398</v>
      </c>
      <c r="E508" s="39">
        <v>1007406.83</v>
      </c>
      <c r="F508" s="39"/>
    </row>
    <row r="509" spans="4:6" x14ac:dyDescent="0.2">
      <c r="D509" s="38" t="s">
        <v>16077</v>
      </c>
      <c r="E509" s="39">
        <v>1000797.52</v>
      </c>
      <c r="F509" s="39"/>
    </row>
    <row r="510" spans="4:6" x14ac:dyDescent="0.2">
      <c r="D510" s="38" t="s">
        <v>18279</v>
      </c>
      <c r="E510" s="39">
        <v>925618.04</v>
      </c>
      <c r="F510" s="39"/>
    </row>
    <row r="511" spans="4:6" x14ac:dyDescent="0.2">
      <c r="D511" s="38" t="s">
        <v>15795</v>
      </c>
      <c r="E511" s="39">
        <v>913202.73</v>
      </c>
      <c r="F511" s="39"/>
    </row>
    <row r="512" spans="4:6" x14ac:dyDescent="0.2">
      <c r="D512" s="38" t="s">
        <v>19932</v>
      </c>
      <c r="E512" s="39">
        <v>889727.49</v>
      </c>
      <c r="F512" s="39"/>
    </row>
    <row r="513" spans="3:6" x14ac:dyDescent="0.2">
      <c r="D513" s="38" t="s">
        <v>16086</v>
      </c>
      <c r="E513" s="39">
        <v>729152.59</v>
      </c>
      <c r="F513" s="39"/>
    </row>
    <row r="514" spans="3:6" x14ac:dyDescent="0.2">
      <c r="D514" s="38" t="s">
        <v>19938</v>
      </c>
      <c r="E514" s="39">
        <v>688644.86</v>
      </c>
      <c r="F514" s="39"/>
    </row>
    <row r="515" spans="3:6" x14ac:dyDescent="0.2">
      <c r="D515" s="38" t="s">
        <v>16141</v>
      </c>
      <c r="E515" s="39">
        <v>629443.19999999995</v>
      </c>
      <c r="F515" s="39"/>
    </row>
    <row r="516" spans="3:6" x14ac:dyDescent="0.2">
      <c r="D516" s="38" t="s">
        <v>16083</v>
      </c>
      <c r="E516" s="39">
        <v>544243.48</v>
      </c>
      <c r="F516" s="39"/>
    </row>
    <row r="517" spans="3:6" x14ac:dyDescent="0.2">
      <c r="D517" s="38" t="s">
        <v>16080</v>
      </c>
      <c r="E517" s="39">
        <v>491343.67</v>
      </c>
      <c r="F517" s="39"/>
    </row>
    <row r="518" spans="3:6" x14ac:dyDescent="0.2">
      <c r="D518" s="38" t="s">
        <v>15250</v>
      </c>
      <c r="E518" s="39">
        <v>446037.27</v>
      </c>
      <c r="F518" s="39"/>
    </row>
    <row r="519" spans="3:6" x14ac:dyDescent="0.2">
      <c r="D519" s="38" t="s">
        <v>15661</v>
      </c>
      <c r="E519" s="39">
        <v>412955.21</v>
      </c>
      <c r="F519" s="39"/>
    </row>
    <row r="520" spans="3:6" x14ac:dyDescent="0.2">
      <c r="D520" s="38" t="s">
        <v>18141</v>
      </c>
      <c r="E520" s="39">
        <v>309889.95</v>
      </c>
      <c r="F520" s="39"/>
    </row>
    <row r="521" spans="3:6" x14ac:dyDescent="0.2">
      <c r="D521" s="38" t="s">
        <v>18168</v>
      </c>
      <c r="E521" s="39">
        <v>284639.81</v>
      </c>
      <c r="F521" s="39"/>
    </row>
    <row r="522" spans="3:6" x14ac:dyDescent="0.2">
      <c r="D522" s="38" t="s">
        <v>12223</v>
      </c>
      <c r="E522" s="39">
        <v>118401.48</v>
      </c>
      <c r="F522" s="39"/>
    </row>
    <row r="523" spans="3:6" x14ac:dyDescent="0.2">
      <c r="D523" s="38" t="s">
        <v>16059</v>
      </c>
      <c r="E523" s="39">
        <v>72438.69</v>
      </c>
      <c r="F523" s="39"/>
    </row>
    <row r="524" spans="3:6" x14ac:dyDescent="0.2">
      <c r="D524" s="38" t="s">
        <v>15922</v>
      </c>
      <c r="E524" s="39">
        <v>13820.55</v>
      </c>
      <c r="F524" s="39"/>
    </row>
    <row r="525" spans="3:6" x14ac:dyDescent="0.2">
      <c r="C525" s="38" t="s">
        <v>19026</v>
      </c>
      <c r="D525" s="38" t="s">
        <v>17472</v>
      </c>
      <c r="E525" s="39">
        <v>10032741</v>
      </c>
      <c r="F525" s="39"/>
    </row>
    <row r="526" spans="3:6" x14ac:dyDescent="0.2">
      <c r="D526" s="38" t="s">
        <v>13574</v>
      </c>
      <c r="E526" s="39">
        <v>2954286.92</v>
      </c>
      <c r="F526" s="39"/>
    </row>
    <row r="527" spans="3:6" x14ac:dyDescent="0.2">
      <c r="D527" s="38" t="s">
        <v>11660</v>
      </c>
      <c r="E527" s="39">
        <v>1259.5999999999999</v>
      </c>
      <c r="F527" s="39"/>
    </row>
    <row r="528" spans="3:6" x14ac:dyDescent="0.2">
      <c r="C528" s="38" t="s">
        <v>19793</v>
      </c>
      <c r="D528" s="38" t="s">
        <v>16401</v>
      </c>
      <c r="E528" s="39">
        <v>9066216.9600000009</v>
      </c>
      <c r="F528" s="39"/>
    </row>
    <row r="529" spans="2:6" x14ac:dyDescent="0.2">
      <c r="C529" s="38" t="s">
        <v>19355</v>
      </c>
      <c r="D529" s="38" t="s">
        <v>16486</v>
      </c>
      <c r="E529" s="39">
        <v>3109549.3</v>
      </c>
      <c r="F529" s="39"/>
    </row>
    <row r="530" spans="2:6" x14ac:dyDescent="0.2">
      <c r="D530" s="38" t="s">
        <v>17243</v>
      </c>
      <c r="E530" s="39">
        <v>1377498.99</v>
      </c>
      <c r="F530" s="39"/>
    </row>
    <row r="531" spans="2:6" x14ac:dyDescent="0.2">
      <c r="D531" s="38" t="s">
        <v>17439</v>
      </c>
      <c r="E531" s="39">
        <v>1219589.6599999999</v>
      </c>
      <c r="F531" s="39"/>
    </row>
    <row r="532" spans="2:6" x14ac:dyDescent="0.2">
      <c r="D532" s="38" t="s">
        <v>17247</v>
      </c>
      <c r="E532" s="39">
        <v>1028783.28</v>
      </c>
      <c r="F532" s="39"/>
    </row>
    <row r="533" spans="2:6" x14ac:dyDescent="0.2">
      <c r="D533" s="38" t="s">
        <v>17381</v>
      </c>
      <c r="E533" s="39">
        <v>902026.25</v>
      </c>
      <c r="F533" s="39"/>
    </row>
    <row r="534" spans="2:6" x14ac:dyDescent="0.2">
      <c r="C534" s="38" t="s">
        <v>19614</v>
      </c>
      <c r="D534" s="38" t="s">
        <v>15863</v>
      </c>
      <c r="E534" s="39">
        <v>3789840.72</v>
      </c>
      <c r="F534" s="39"/>
    </row>
    <row r="535" spans="2:6" x14ac:dyDescent="0.2">
      <c r="D535" s="38" t="s">
        <v>16074</v>
      </c>
      <c r="E535" s="39">
        <v>168717.97</v>
      </c>
      <c r="F535" s="39"/>
    </row>
    <row r="536" spans="2:6" x14ac:dyDescent="0.2">
      <c r="C536" s="38" t="s">
        <v>20354</v>
      </c>
      <c r="D536" s="38" t="s">
        <v>19914</v>
      </c>
      <c r="E536" s="39">
        <v>904033</v>
      </c>
      <c r="F536" s="39"/>
    </row>
    <row r="537" spans="2:6" x14ac:dyDescent="0.2">
      <c r="C537" s="38" t="s">
        <v>19025</v>
      </c>
      <c r="D537" s="38" t="s">
        <v>19957</v>
      </c>
      <c r="E537" s="39">
        <v>73000</v>
      </c>
      <c r="F537" s="39"/>
    </row>
    <row r="538" spans="2:6" x14ac:dyDescent="0.2">
      <c r="B538" s="38" t="s">
        <v>20277</v>
      </c>
      <c r="E538" s="39">
        <v>226773308.40000004</v>
      </c>
      <c r="F538" s="39"/>
    </row>
    <row r="539" spans="2:6" x14ac:dyDescent="0.2">
      <c r="B539" s="38" t="s">
        <v>19288</v>
      </c>
      <c r="C539" s="38" t="s">
        <v>19287</v>
      </c>
      <c r="D539" s="38" t="s">
        <v>19893</v>
      </c>
      <c r="E539" s="39">
        <v>168163.18</v>
      </c>
      <c r="F539" s="39"/>
    </row>
    <row r="540" spans="2:6" x14ac:dyDescent="0.2">
      <c r="D540" s="38" t="s">
        <v>17151</v>
      </c>
      <c r="E540" s="39">
        <v>122660.01</v>
      </c>
      <c r="F540" s="39"/>
    </row>
    <row r="541" spans="2:6" x14ac:dyDescent="0.2">
      <c r="D541" s="38" t="s">
        <v>17986</v>
      </c>
      <c r="E541" s="39">
        <v>770.73</v>
      </c>
      <c r="F541" s="39"/>
    </row>
    <row r="542" spans="2:6" x14ac:dyDescent="0.2">
      <c r="C542" s="38" t="s">
        <v>19427</v>
      </c>
      <c r="D542" s="38" t="s">
        <v>17421</v>
      </c>
      <c r="E542" s="39">
        <v>164109.47</v>
      </c>
      <c r="F542" s="39"/>
    </row>
    <row r="543" spans="2:6" x14ac:dyDescent="0.2">
      <c r="B543" s="38" t="s">
        <v>20278</v>
      </c>
      <c r="E543" s="39">
        <v>455703.39</v>
      </c>
      <c r="F543" s="39"/>
    </row>
    <row r="544" spans="2:6" x14ac:dyDescent="0.2">
      <c r="B544" s="38" t="s">
        <v>19927</v>
      </c>
      <c r="C544" s="38" t="s">
        <v>19926</v>
      </c>
      <c r="D544" s="38" t="s">
        <v>19925</v>
      </c>
      <c r="E544" s="39">
        <v>257972</v>
      </c>
      <c r="F544" s="39"/>
    </row>
    <row r="545" spans="2:6" x14ac:dyDescent="0.2">
      <c r="B545" s="38" t="s">
        <v>20279</v>
      </c>
      <c r="E545" s="39">
        <v>257972</v>
      </c>
      <c r="F545" s="39"/>
    </row>
    <row r="546" spans="2:6" x14ac:dyDescent="0.2">
      <c r="B546" s="38" t="s">
        <v>19227</v>
      </c>
      <c r="C546" s="38" t="s">
        <v>19228</v>
      </c>
      <c r="D546" s="38" t="s">
        <v>16041</v>
      </c>
      <c r="E546" s="39">
        <v>31343070</v>
      </c>
      <c r="F546" s="39"/>
    </row>
    <row r="547" spans="2:6" x14ac:dyDescent="0.2">
      <c r="D547" s="38" t="s">
        <v>14130</v>
      </c>
      <c r="E547" s="39">
        <v>3992813.6</v>
      </c>
      <c r="F547" s="39"/>
    </row>
    <row r="548" spans="2:6" x14ac:dyDescent="0.2">
      <c r="D548" s="38" t="s">
        <v>14559</v>
      </c>
      <c r="E548" s="39">
        <v>105372.24</v>
      </c>
      <c r="F548" s="39"/>
    </row>
    <row r="549" spans="2:6" x14ac:dyDescent="0.2">
      <c r="D549" s="38" t="s">
        <v>17370</v>
      </c>
      <c r="E549" s="39">
        <v>35124.080000000002</v>
      </c>
      <c r="F549" s="39"/>
    </row>
    <row r="550" spans="2:6" x14ac:dyDescent="0.2">
      <c r="C550" s="38" t="s">
        <v>19897</v>
      </c>
      <c r="D550" s="38" t="s">
        <v>19896</v>
      </c>
      <c r="E550" s="39">
        <v>1799166.4</v>
      </c>
      <c r="F550" s="39"/>
    </row>
    <row r="551" spans="2:6" x14ac:dyDescent="0.2">
      <c r="C551" s="38" t="s">
        <v>19361</v>
      </c>
      <c r="D551" s="38" t="s">
        <v>17908</v>
      </c>
      <c r="E551" s="39">
        <v>35000</v>
      </c>
      <c r="F551" s="39"/>
    </row>
    <row r="552" spans="2:6" x14ac:dyDescent="0.2">
      <c r="D552" s="38" t="s">
        <v>17723</v>
      </c>
      <c r="E552" s="39">
        <v>35000</v>
      </c>
      <c r="F552" s="39"/>
    </row>
    <row r="553" spans="2:6" x14ac:dyDescent="0.2">
      <c r="D553" s="38" t="s">
        <v>18250</v>
      </c>
      <c r="E553" s="39">
        <v>35000</v>
      </c>
      <c r="F553" s="39"/>
    </row>
    <row r="554" spans="2:6" x14ac:dyDescent="0.2">
      <c r="D554" s="38" t="s">
        <v>17728</v>
      </c>
      <c r="E554" s="39">
        <v>35000</v>
      </c>
      <c r="F554" s="39"/>
    </row>
    <row r="555" spans="2:6" x14ac:dyDescent="0.2">
      <c r="D555" s="38" t="s">
        <v>17762</v>
      </c>
      <c r="E555" s="39">
        <v>35000</v>
      </c>
      <c r="F555" s="39"/>
    </row>
    <row r="556" spans="2:6" x14ac:dyDescent="0.2">
      <c r="B556" s="38" t="s">
        <v>20280</v>
      </c>
      <c r="E556" s="39">
        <v>37450546.32</v>
      </c>
      <c r="F556" s="39"/>
    </row>
    <row r="557" spans="2:6" x14ac:dyDescent="0.2">
      <c r="B557" s="38" t="s">
        <v>19294</v>
      </c>
      <c r="C557" s="38" t="s">
        <v>18709</v>
      </c>
      <c r="D557" s="38" t="s">
        <v>17618</v>
      </c>
      <c r="E557" s="39">
        <v>273000</v>
      </c>
      <c r="F557" s="39"/>
    </row>
    <row r="558" spans="2:6" x14ac:dyDescent="0.2">
      <c r="D558" s="38" t="s">
        <v>17686</v>
      </c>
      <c r="E558" s="39">
        <v>273000</v>
      </c>
      <c r="F558" s="39"/>
    </row>
    <row r="559" spans="2:6" x14ac:dyDescent="0.2">
      <c r="D559" s="38" t="s">
        <v>17766</v>
      </c>
      <c r="E559" s="39">
        <v>257972</v>
      </c>
      <c r="F559" s="39"/>
    </row>
    <row r="560" spans="2:6" x14ac:dyDescent="0.2">
      <c r="D560" s="38" t="s">
        <v>17775</v>
      </c>
      <c r="E560" s="39">
        <v>257972</v>
      </c>
      <c r="F560" s="39"/>
    </row>
    <row r="561" spans="2:6" x14ac:dyDescent="0.2">
      <c r="D561" s="38" t="s">
        <v>17651</v>
      </c>
      <c r="E561" s="39">
        <v>74000</v>
      </c>
      <c r="F561" s="39"/>
    </row>
    <row r="562" spans="2:6" x14ac:dyDescent="0.2">
      <c r="D562" s="38" t="s">
        <v>14525</v>
      </c>
      <c r="E562" s="39">
        <v>52000</v>
      </c>
      <c r="F562" s="39"/>
    </row>
    <row r="563" spans="2:6" x14ac:dyDescent="0.2">
      <c r="D563" s="38" t="s">
        <v>15012</v>
      </c>
      <c r="E563" s="39">
        <v>52000</v>
      </c>
      <c r="F563" s="39"/>
    </row>
    <row r="564" spans="2:6" x14ac:dyDescent="0.2">
      <c r="B564" s="38" t="s">
        <v>20281</v>
      </c>
      <c r="E564" s="39">
        <v>1239944</v>
      </c>
      <c r="F564" s="39"/>
    </row>
    <row r="565" spans="2:6" x14ac:dyDescent="0.2">
      <c r="B565" s="38" t="s">
        <v>18753</v>
      </c>
      <c r="C565" s="38" t="s">
        <v>18751</v>
      </c>
      <c r="D565" s="38" t="s">
        <v>12742</v>
      </c>
      <c r="E565" s="39">
        <v>6330244.4000000004</v>
      </c>
      <c r="F565" s="39"/>
    </row>
    <row r="566" spans="2:6" x14ac:dyDescent="0.2">
      <c r="D566" s="38" t="s">
        <v>12746</v>
      </c>
      <c r="E566" s="39">
        <v>4360356</v>
      </c>
      <c r="F566" s="39"/>
    </row>
    <row r="567" spans="2:6" x14ac:dyDescent="0.2">
      <c r="D567" s="38" t="s">
        <v>12739</v>
      </c>
      <c r="E567" s="39">
        <v>791440</v>
      </c>
      <c r="F567" s="39"/>
    </row>
    <row r="568" spans="2:6" x14ac:dyDescent="0.2">
      <c r="D568" s="38" t="s">
        <v>12734</v>
      </c>
      <c r="E568" s="39">
        <v>791440</v>
      </c>
      <c r="F568" s="39"/>
    </row>
    <row r="569" spans="2:6" x14ac:dyDescent="0.2">
      <c r="D569" s="38" t="s">
        <v>12760</v>
      </c>
      <c r="E569" s="39">
        <v>22954.84</v>
      </c>
      <c r="F569" s="39"/>
    </row>
    <row r="570" spans="2:6" x14ac:dyDescent="0.2">
      <c r="D570" s="38" t="s">
        <v>12752</v>
      </c>
      <c r="E570" s="39">
        <v>16770.599999999999</v>
      </c>
      <c r="F570" s="39"/>
    </row>
    <row r="571" spans="2:6" x14ac:dyDescent="0.2">
      <c r="D571" s="38" t="s">
        <v>12764</v>
      </c>
      <c r="E571" s="39">
        <v>2859.42</v>
      </c>
      <c r="F571" s="39"/>
    </row>
    <row r="572" spans="2:6" x14ac:dyDescent="0.2">
      <c r="D572" s="38" t="s">
        <v>3774</v>
      </c>
      <c r="E572" s="39">
        <v>1200</v>
      </c>
      <c r="F572" s="39"/>
    </row>
    <row r="573" spans="2:6" x14ac:dyDescent="0.2">
      <c r="D573" s="38" t="s">
        <v>3778</v>
      </c>
      <c r="E573" s="39">
        <v>1200</v>
      </c>
      <c r="F573" s="39"/>
    </row>
    <row r="574" spans="2:6" x14ac:dyDescent="0.2">
      <c r="D574" s="38" t="s">
        <v>3763</v>
      </c>
      <c r="E574" s="39">
        <v>1200</v>
      </c>
      <c r="F574" s="39"/>
    </row>
    <row r="575" spans="2:6" x14ac:dyDescent="0.2">
      <c r="D575" s="38" t="s">
        <v>3770</v>
      </c>
      <c r="E575" s="39">
        <v>1200</v>
      </c>
      <c r="F575" s="39"/>
    </row>
    <row r="576" spans="2:6" x14ac:dyDescent="0.2">
      <c r="B576" s="38" t="s">
        <v>20282</v>
      </c>
      <c r="E576" s="39">
        <v>12320865.260000002</v>
      </c>
      <c r="F576" s="39"/>
    </row>
    <row r="577" spans="2:6" x14ac:dyDescent="0.2">
      <c r="B577" s="38" t="s">
        <v>19540</v>
      </c>
      <c r="C577" s="38" t="s">
        <v>19543</v>
      </c>
      <c r="D577" s="38" t="s">
        <v>18060</v>
      </c>
      <c r="E577" s="39">
        <v>79999</v>
      </c>
      <c r="F577" s="39"/>
    </row>
    <row r="578" spans="2:6" x14ac:dyDescent="0.2">
      <c r="D578" s="38" t="s">
        <v>19901</v>
      </c>
      <c r="E578" s="39">
        <v>52780</v>
      </c>
      <c r="F578" s="39"/>
    </row>
    <row r="579" spans="2:6" x14ac:dyDescent="0.2">
      <c r="D579" s="38" t="s">
        <v>18057</v>
      </c>
      <c r="E579" s="39">
        <v>25540.52</v>
      </c>
      <c r="F579" s="39"/>
    </row>
    <row r="580" spans="2:6" x14ac:dyDescent="0.2">
      <c r="D580" s="38" t="s">
        <v>18526</v>
      </c>
      <c r="E580" s="39">
        <v>24348.17</v>
      </c>
      <c r="F580" s="39"/>
    </row>
    <row r="581" spans="2:6" x14ac:dyDescent="0.2">
      <c r="D581" s="38" t="s">
        <v>18358</v>
      </c>
      <c r="E581" s="39">
        <v>20326.96</v>
      </c>
      <c r="F581" s="39"/>
    </row>
    <row r="582" spans="2:6" x14ac:dyDescent="0.2">
      <c r="D582" s="38" t="s">
        <v>18013</v>
      </c>
      <c r="E582" s="39">
        <v>768.66</v>
      </c>
      <c r="F582" s="39"/>
    </row>
    <row r="583" spans="2:6" x14ac:dyDescent="0.2">
      <c r="C583" s="38" t="s">
        <v>19539</v>
      </c>
      <c r="D583" s="38" t="s">
        <v>18466</v>
      </c>
      <c r="E583" s="39">
        <v>50189.59</v>
      </c>
      <c r="F583" s="39"/>
    </row>
    <row r="584" spans="2:6" x14ac:dyDescent="0.2">
      <c r="D584" s="38" t="s">
        <v>18063</v>
      </c>
      <c r="E584" s="39">
        <v>38149.94</v>
      </c>
      <c r="F584" s="39"/>
    </row>
    <row r="585" spans="2:6" x14ac:dyDescent="0.2">
      <c r="D585" s="38" t="s">
        <v>18053</v>
      </c>
      <c r="E585" s="39">
        <v>22824.87</v>
      </c>
      <c r="F585" s="39"/>
    </row>
    <row r="586" spans="2:6" x14ac:dyDescent="0.2">
      <c r="D586" s="38" t="s">
        <v>18463</v>
      </c>
      <c r="E586" s="39">
        <v>22463.89</v>
      </c>
      <c r="F586" s="39"/>
    </row>
    <row r="587" spans="2:6" x14ac:dyDescent="0.2">
      <c r="D587" s="38" t="s">
        <v>18081</v>
      </c>
      <c r="E587" s="39">
        <v>5947.81</v>
      </c>
      <c r="F587" s="39"/>
    </row>
    <row r="588" spans="2:6" x14ac:dyDescent="0.2">
      <c r="D588" s="38" t="s">
        <v>18009</v>
      </c>
      <c r="E588" s="39">
        <v>5699.75</v>
      </c>
      <c r="F588" s="39"/>
    </row>
    <row r="589" spans="2:6" x14ac:dyDescent="0.2">
      <c r="D589" s="38" t="s">
        <v>18344</v>
      </c>
      <c r="E589" s="39">
        <v>4858.46</v>
      </c>
      <c r="F589" s="39"/>
    </row>
    <row r="590" spans="2:6" x14ac:dyDescent="0.2">
      <c r="D590" s="38" t="s">
        <v>18475</v>
      </c>
      <c r="E590" s="39">
        <v>3738.9</v>
      </c>
      <c r="F590" s="39"/>
    </row>
    <row r="591" spans="2:6" x14ac:dyDescent="0.2">
      <c r="D591" s="38" t="s">
        <v>18085</v>
      </c>
      <c r="E591" s="39">
        <v>2628.84</v>
      </c>
      <c r="F591" s="39"/>
    </row>
    <row r="592" spans="2:6" x14ac:dyDescent="0.2">
      <c r="D592" s="38" t="s">
        <v>18011</v>
      </c>
      <c r="E592" s="39">
        <v>2310.41</v>
      </c>
      <c r="F592" s="39"/>
    </row>
    <row r="593" spans="2:6" x14ac:dyDescent="0.2">
      <c r="B593" s="38" t="s">
        <v>20283</v>
      </c>
      <c r="E593" s="39">
        <v>362575.77000000014</v>
      </c>
      <c r="F593" s="39"/>
    </row>
    <row r="594" spans="2:6" x14ac:dyDescent="0.2">
      <c r="B594" s="38" t="s">
        <v>18735</v>
      </c>
      <c r="C594" s="38" t="s">
        <v>18875</v>
      </c>
      <c r="D594" s="38" t="s">
        <v>14625</v>
      </c>
      <c r="E594" s="39">
        <v>10524940.32</v>
      </c>
      <c r="F594" s="39"/>
    </row>
    <row r="595" spans="2:6" x14ac:dyDescent="0.2">
      <c r="C595" s="38" t="s">
        <v>18722</v>
      </c>
      <c r="D595" s="38" t="s">
        <v>11964</v>
      </c>
      <c r="E595" s="39">
        <v>791404.96</v>
      </c>
      <c r="F595" s="39"/>
    </row>
    <row r="596" spans="2:6" x14ac:dyDescent="0.2">
      <c r="B596" s="38" t="s">
        <v>20284</v>
      </c>
      <c r="E596" s="39">
        <v>11316345.280000001</v>
      </c>
      <c r="F596" s="39"/>
    </row>
    <row r="597" spans="2:6" x14ac:dyDescent="0.2">
      <c r="B597" s="38" t="s">
        <v>19740</v>
      </c>
      <c r="C597" s="38" t="s">
        <v>19742</v>
      </c>
      <c r="D597" s="38" t="s">
        <v>18360</v>
      </c>
      <c r="E597" s="39">
        <v>1095.3599999999999</v>
      </c>
      <c r="F597" s="39"/>
    </row>
    <row r="598" spans="2:6" x14ac:dyDescent="0.2">
      <c r="B598" s="38" t="s">
        <v>20285</v>
      </c>
      <c r="E598" s="39">
        <v>1095.3599999999999</v>
      </c>
      <c r="F598" s="39"/>
    </row>
    <row r="599" spans="2:6" x14ac:dyDescent="0.2">
      <c r="B599" s="38" t="s">
        <v>19202</v>
      </c>
      <c r="C599" s="38" t="s">
        <v>19199</v>
      </c>
      <c r="D599" s="38" t="s">
        <v>13845</v>
      </c>
      <c r="E599" s="39">
        <v>2046165.66</v>
      </c>
      <c r="F599" s="39"/>
    </row>
    <row r="600" spans="2:6" x14ac:dyDescent="0.2">
      <c r="D600" s="38" t="s">
        <v>15351</v>
      </c>
      <c r="E600" s="39">
        <v>269700.40000000002</v>
      </c>
      <c r="F600" s="39"/>
    </row>
    <row r="601" spans="2:6" x14ac:dyDescent="0.2">
      <c r="B601" s="38" t="s">
        <v>20286</v>
      </c>
      <c r="E601" s="39">
        <v>2315866.06</v>
      </c>
      <c r="F601" s="39"/>
    </row>
    <row r="602" spans="2:6" x14ac:dyDescent="0.2">
      <c r="B602" s="38" t="s">
        <v>18916</v>
      </c>
      <c r="C602" s="38" t="s">
        <v>19830</v>
      </c>
      <c r="D602" s="38" t="s">
        <v>18608</v>
      </c>
      <c r="E602" s="39">
        <v>30465000</v>
      </c>
      <c r="F602" s="39"/>
    </row>
    <row r="603" spans="2:6" x14ac:dyDescent="0.2">
      <c r="D603" s="38" t="s">
        <v>18556</v>
      </c>
      <c r="E603" s="39">
        <v>30440000</v>
      </c>
      <c r="F603" s="39"/>
    </row>
    <row r="604" spans="2:6" x14ac:dyDescent="0.2">
      <c r="D604" s="38" t="s">
        <v>19900</v>
      </c>
      <c r="E604" s="39">
        <v>30382000</v>
      </c>
      <c r="F604" s="39"/>
    </row>
    <row r="605" spans="2:6" x14ac:dyDescent="0.2">
      <c r="C605" s="38" t="s">
        <v>18915</v>
      </c>
      <c r="D605" s="38" t="s">
        <v>20305</v>
      </c>
      <c r="E605" s="39">
        <v>38971086.039999999</v>
      </c>
      <c r="F605" s="39"/>
    </row>
    <row r="606" spans="2:6" x14ac:dyDescent="0.2">
      <c r="D606" s="38" t="s">
        <v>20309</v>
      </c>
      <c r="E606" s="39">
        <v>10532156.869999999</v>
      </c>
      <c r="F606" s="39"/>
    </row>
    <row r="607" spans="2:6" x14ac:dyDescent="0.2">
      <c r="D607" s="38" t="s">
        <v>20313</v>
      </c>
      <c r="E607" s="39">
        <v>4543593.2</v>
      </c>
      <c r="F607" s="39"/>
    </row>
    <row r="608" spans="2:6" x14ac:dyDescent="0.2">
      <c r="C608" s="38" t="s">
        <v>18917</v>
      </c>
      <c r="D608" s="38" t="s">
        <v>15875</v>
      </c>
      <c r="E608" s="39">
        <v>6932353.8399999999</v>
      </c>
      <c r="F608" s="39"/>
    </row>
    <row r="609" spans="2:6" x14ac:dyDescent="0.2">
      <c r="D609" s="38" t="s">
        <v>15872</v>
      </c>
      <c r="E609" s="39">
        <v>3155142.12</v>
      </c>
      <c r="F609" s="39"/>
    </row>
    <row r="610" spans="2:6" x14ac:dyDescent="0.2">
      <c r="D610" s="38" t="s">
        <v>15879</v>
      </c>
      <c r="E610" s="39">
        <v>2795898.73</v>
      </c>
      <c r="F610" s="39"/>
    </row>
    <row r="611" spans="2:6" x14ac:dyDescent="0.2">
      <c r="D611" s="38" t="s">
        <v>15869</v>
      </c>
      <c r="E611" s="39">
        <v>2411406.17</v>
      </c>
      <c r="F611" s="39"/>
    </row>
    <row r="612" spans="2:6" x14ac:dyDescent="0.2">
      <c r="D612" s="38" t="s">
        <v>18265</v>
      </c>
      <c r="E612" s="39">
        <v>62984.5</v>
      </c>
      <c r="F612" s="39"/>
    </row>
    <row r="613" spans="2:6" x14ac:dyDescent="0.2">
      <c r="D613" s="38" t="s">
        <v>18263</v>
      </c>
      <c r="E613" s="39">
        <v>60135.26</v>
      </c>
      <c r="F613" s="39"/>
    </row>
    <row r="614" spans="2:6" x14ac:dyDescent="0.2">
      <c r="D614" s="38" t="s">
        <v>18260</v>
      </c>
      <c r="E614" s="39">
        <v>58537.08</v>
      </c>
      <c r="F614" s="39"/>
    </row>
    <row r="615" spans="2:6" x14ac:dyDescent="0.2">
      <c r="D615" s="38" t="s">
        <v>17825</v>
      </c>
      <c r="E615" s="39">
        <v>33880</v>
      </c>
      <c r="F615" s="39"/>
    </row>
    <row r="616" spans="2:6" x14ac:dyDescent="0.2">
      <c r="D616" s="38" t="s">
        <v>18392</v>
      </c>
      <c r="E616" s="39">
        <v>33880</v>
      </c>
      <c r="F616" s="39"/>
    </row>
    <row r="617" spans="2:6" x14ac:dyDescent="0.2">
      <c r="D617" s="38" t="s">
        <v>18415</v>
      </c>
      <c r="E617" s="39">
        <v>33880</v>
      </c>
      <c r="F617" s="39"/>
    </row>
    <row r="618" spans="2:6" x14ac:dyDescent="0.2">
      <c r="D618" s="38" t="s">
        <v>18241</v>
      </c>
      <c r="E618" s="39">
        <v>3000</v>
      </c>
      <c r="F618" s="39"/>
    </row>
    <row r="619" spans="2:6" x14ac:dyDescent="0.2">
      <c r="B619" s="38" t="s">
        <v>20287</v>
      </c>
      <c r="E619" s="39">
        <v>160914933.81</v>
      </c>
      <c r="F619" s="39"/>
    </row>
    <row r="620" spans="2:6" x14ac:dyDescent="0.2">
      <c r="B620" s="38" t="s">
        <v>19205</v>
      </c>
      <c r="C620" s="38" t="s">
        <v>19203</v>
      </c>
      <c r="D620" s="38" t="s">
        <v>13842</v>
      </c>
      <c r="E620" s="39">
        <v>3604749.72</v>
      </c>
      <c r="F620" s="39"/>
    </row>
    <row r="621" spans="2:6" x14ac:dyDescent="0.2">
      <c r="D621" s="38" t="s">
        <v>14700</v>
      </c>
      <c r="E621" s="39">
        <v>1120021.6200000001</v>
      </c>
      <c r="F621" s="39"/>
    </row>
    <row r="622" spans="2:6" x14ac:dyDescent="0.2">
      <c r="D622" s="38" t="s">
        <v>13840</v>
      </c>
      <c r="E622" s="39">
        <v>260701.16</v>
      </c>
      <c r="F622" s="39"/>
    </row>
    <row r="623" spans="2:6" x14ac:dyDescent="0.2">
      <c r="B623" s="38" t="s">
        <v>20288</v>
      </c>
      <c r="E623" s="39">
        <v>4985472.5</v>
      </c>
      <c r="F623" s="39"/>
    </row>
    <row r="624" spans="2:6" x14ac:dyDescent="0.2">
      <c r="B624" s="38" t="s">
        <v>19073</v>
      </c>
      <c r="C624" s="38" t="s">
        <v>19075</v>
      </c>
      <c r="D624" s="38" t="s">
        <v>13606</v>
      </c>
      <c r="E624" s="39">
        <v>9101400</v>
      </c>
      <c r="F624" s="39"/>
    </row>
    <row r="625" spans="2:6" x14ac:dyDescent="0.2">
      <c r="D625" s="38" t="s">
        <v>12567</v>
      </c>
      <c r="E625" s="39">
        <v>576492.75</v>
      </c>
      <c r="F625" s="39"/>
    </row>
    <row r="626" spans="2:6" x14ac:dyDescent="0.2">
      <c r="D626" s="38" t="s">
        <v>13169</v>
      </c>
      <c r="E626" s="39">
        <v>576492.75</v>
      </c>
      <c r="F626" s="39"/>
    </row>
    <row r="627" spans="2:6" x14ac:dyDescent="0.2">
      <c r="B627" s="38" t="s">
        <v>20289</v>
      </c>
      <c r="E627" s="39">
        <v>10254385.5</v>
      </c>
      <c r="F627" s="39"/>
    </row>
    <row r="628" spans="2:6" x14ac:dyDescent="0.2">
      <c r="B628" s="38" t="s">
        <v>19769</v>
      </c>
      <c r="C628" s="38" t="s">
        <v>19768</v>
      </c>
      <c r="D628" s="38" t="s">
        <v>17470</v>
      </c>
      <c r="E628" s="39">
        <v>49149362.460000001</v>
      </c>
      <c r="F628" s="39"/>
    </row>
    <row r="629" spans="2:6" x14ac:dyDescent="0.2">
      <c r="B629" s="38" t="s">
        <v>20290</v>
      </c>
      <c r="E629" s="39">
        <v>49149362.460000001</v>
      </c>
      <c r="F629" s="39"/>
    </row>
    <row r="630" spans="2:6" x14ac:dyDescent="0.2">
      <c r="B630" s="38" t="s">
        <v>18925</v>
      </c>
      <c r="C630" s="38" t="s">
        <v>18924</v>
      </c>
      <c r="D630" s="38" t="s">
        <v>11681</v>
      </c>
      <c r="E630" s="39">
        <v>29472940.420000002</v>
      </c>
      <c r="F630" s="39"/>
    </row>
    <row r="631" spans="2:6" x14ac:dyDescent="0.2">
      <c r="D631" s="38" t="s">
        <v>13855</v>
      </c>
      <c r="E631" s="39">
        <v>13264030.039999999</v>
      </c>
      <c r="F631" s="39"/>
    </row>
    <row r="632" spans="2:6" x14ac:dyDescent="0.2">
      <c r="D632" s="38" t="s">
        <v>12996</v>
      </c>
      <c r="E632" s="39">
        <v>13137181.99</v>
      </c>
      <c r="F632" s="39"/>
    </row>
    <row r="633" spans="2:6" x14ac:dyDescent="0.2">
      <c r="D633" s="38" t="s">
        <v>13603</v>
      </c>
      <c r="E633" s="39">
        <v>8220565.7599999998</v>
      </c>
      <c r="F633" s="39"/>
    </row>
    <row r="634" spans="2:6" x14ac:dyDescent="0.2">
      <c r="D634" s="38" t="s">
        <v>11088</v>
      </c>
      <c r="E634" s="39">
        <v>8209110.4500000002</v>
      </c>
      <c r="F634" s="39"/>
    </row>
    <row r="635" spans="2:6" x14ac:dyDescent="0.2">
      <c r="D635" s="38" t="s">
        <v>14684</v>
      </c>
      <c r="E635" s="39">
        <v>6393620.46</v>
      </c>
      <c r="F635" s="39"/>
    </row>
    <row r="636" spans="2:6" x14ac:dyDescent="0.2">
      <c r="D636" s="38" t="s">
        <v>16156</v>
      </c>
      <c r="E636" s="39">
        <v>5199562.63</v>
      </c>
      <c r="F636" s="39"/>
    </row>
    <row r="637" spans="2:6" x14ac:dyDescent="0.2">
      <c r="D637" s="38" t="s">
        <v>9520</v>
      </c>
      <c r="E637" s="39">
        <v>3385650.18</v>
      </c>
      <c r="F637" s="39"/>
    </row>
    <row r="638" spans="2:6" x14ac:dyDescent="0.2">
      <c r="D638" s="38" t="s">
        <v>14688</v>
      </c>
      <c r="E638" s="39">
        <v>3168602.8</v>
      </c>
      <c r="F638" s="39"/>
    </row>
    <row r="639" spans="2:6" x14ac:dyDescent="0.2">
      <c r="D639" s="38" t="s">
        <v>14392</v>
      </c>
      <c r="E639" s="39">
        <v>2326887.11</v>
      </c>
      <c r="F639" s="39"/>
    </row>
    <row r="640" spans="2:6" x14ac:dyDescent="0.2">
      <c r="D640" s="38" t="s">
        <v>14396</v>
      </c>
      <c r="E640" s="39">
        <v>755206.98</v>
      </c>
      <c r="F640" s="39"/>
    </row>
    <row r="641" spans="2:6" x14ac:dyDescent="0.2">
      <c r="B641" s="38" t="s">
        <v>20291</v>
      </c>
      <c r="E641" s="39">
        <v>93533358.819999993</v>
      </c>
      <c r="F641" s="39"/>
    </row>
    <row r="642" spans="2:6" x14ac:dyDescent="0.2">
      <c r="B642" s="38" t="s">
        <v>18904</v>
      </c>
      <c r="C642" s="38" t="s">
        <v>19715</v>
      </c>
      <c r="D642" s="38" t="s">
        <v>16217</v>
      </c>
      <c r="E642" s="39">
        <v>303322500</v>
      </c>
      <c r="F642" s="39"/>
    </row>
    <row r="643" spans="2:6" x14ac:dyDescent="0.2">
      <c r="C643" s="38" t="s">
        <v>19078</v>
      </c>
      <c r="D643" s="38" t="s">
        <v>16409</v>
      </c>
      <c r="E643" s="39">
        <v>76528190.230000004</v>
      </c>
      <c r="F643" s="39"/>
    </row>
    <row r="644" spans="2:6" x14ac:dyDescent="0.2">
      <c r="D644" s="38" t="s">
        <v>16454</v>
      </c>
      <c r="E644" s="39">
        <v>52750745.350000001</v>
      </c>
      <c r="F644" s="39"/>
    </row>
    <row r="645" spans="2:6" x14ac:dyDescent="0.2">
      <c r="D645" s="38" t="s">
        <v>20373</v>
      </c>
      <c r="E645" s="39">
        <v>7685000</v>
      </c>
      <c r="F645" s="39"/>
    </row>
    <row r="646" spans="2:6" x14ac:dyDescent="0.2">
      <c r="D646" s="38" t="s">
        <v>12555</v>
      </c>
      <c r="E646" s="39">
        <v>7590000</v>
      </c>
      <c r="F646" s="39"/>
    </row>
    <row r="647" spans="2:6" x14ac:dyDescent="0.2">
      <c r="D647" s="38" t="s">
        <v>15456</v>
      </c>
      <c r="E647" s="39">
        <v>3951000</v>
      </c>
      <c r="F647" s="39"/>
    </row>
    <row r="648" spans="2:6" x14ac:dyDescent="0.2">
      <c r="D648" s="38" t="s">
        <v>20372</v>
      </c>
      <c r="E648" s="39">
        <v>2649160</v>
      </c>
      <c r="F648" s="39"/>
    </row>
    <row r="649" spans="2:6" x14ac:dyDescent="0.2">
      <c r="D649" s="38" t="s">
        <v>15074</v>
      </c>
      <c r="E649" s="39">
        <v>594441.54</v>
      </c>
      <c r="F649" s="39"/>
    </row>
    <row r="650" spans="2:6" x14ac:dyDescent="0.2">
      <c r="D650" s="38" t="s">
        <v>14759</v>
      </c>
      <c r="E650" s="39">
        <v>339680.88</v>
      </c>
      <c r="F650" s="39"/>
    </row>
    <row r="651" spans="2:6" x14ac:dyDescent="0.2">
      <c r="D651" s="38" t="s">
        <v>15077</v>
      </c>
      <c r="E651" s="39">
        <v>172873.31</v>
      </c>
      <c r="F651" s="39"/>
    </row>
    <row r="652" spans="2:6" x14ac:dyDescent="0.2">
      <c r="D652" s="38" t="s">
        <v>14762</v>
      </c>
      <c r="E652" s="39">
        <v>151643.25</v>
      </c>
      <c r="F652" s="39"/>
    </row>
    <row r="653" spans="2:6" x14ac:dyDescent="0.2">
      <c r="D653" s="38" t="s">
        <v>14771</v>
      </c>
      <c r="E653" s="39">
        <v>151643.25</v>
      </c>
      <c r="F653" s="39"/>
    </row>
    <row r="654" spans="2:6" x14ac:dyDescent="0.2">
      <c r="D654" s="38" t="s">
        <v>14765</v>
      </c>
      <c r="E654" s="39">
        <v>150126.82</v>
      </c>
      <c r="F654" s="39"/>
    </row>
    <row r="655" spans="2:6" x14ac:dyDescent="0.2">
      <c r="D655" s="38" t="s">
        <v>14756</v>
      </c>
      <c r="E655" s="39">
        <v>136478.93</v>
      </c>
      <c r="F655" s="39"/>
    </row>
    <row r="656" spans="2:6" x14ac:dyDescent="0.2">
      <c r="D656" s="38" t="s">
        <v>15083</v>
      </c>
      <c r="E656" s="39">
        <v>136478.93</v>
      </c>
      <c r="F656" s="39"/>
    </row>
    <row r="657" spans="3:6" x14ac:dyDescent="0.2">
      <c r="D657" s="38" t="s">
        <v>15080</v>
      </c>
      <c r="E657" s="39">
        <v>107666.71</v>
      </c>
      <c r="F657" s="39"/>
    </row>
    <row r="658" spans="3:6" x14ac:dyDescent="0.2">
      <c r="D658" s="38" t="s">
        <v>14774</v>
      </c>
      <c r="E658" s="39">
        <v>106150.28</v>
      </c>
      <c r="F658" s="39"/>
    </row>
    <row r="659" spans="3:6" x14ac:dyDescent="0.2">
      <c r="D659" s="38" t="s">
        <v>19866</v>
      </c>
      <c r="E659" s="39">
        <v>102684</v>
      </c>
      <c r="F659" s="39"/>
    </row>
    <row r="660" spans="3:6" x14ac:dyDescent="0.2">
      <c r="D660" s="38" t="s">
        <v>15086</v>
      </c>
      <c r="E660" s="39">
        <v>101600.98</v>
      </c>
      <c r="F660" s="39"/>
    </row>
    <row r="661" spans="3:6" x14ac:dyDescent="0.2">
      <c r="D661" s="38" t="s">
        <v>14768</v>
      </c>
      <c r="E661" s="39">
        <v>101600.98</v>
      </c>
      <c r="F661" s="39"/>
    </row>
    <row r="662" spans="3:6" x14ac:dyDescent="0.2">
      <c r="D662" s="38" t="s">
        <v>14753</v>
      </c>
      <c r="E662" s="39">
        <v>53075.14</v>
      </c>
      <c r="F662" s="39"/>
    </row>
    <row r="663" spans="3:6" x14ac:dyDescent="0.2">
      <c r="D663" s="38" t="s">
        <v>20366</v>
      </c>
      <c r="E663" s="39">
        <v>27144</v>
      </c>
      <c r="F663" s="39"/>
    </row>
    <row r="664" spans="3:6" x14ac:dyDescent="0.2">
      <c r="D664" s="38" t="s">
        <v>14661</v>
      </c>
      <c r="E664" s="39">
        <v>18197.189999999999</v>
      </c>
      <c r="F664" s="39"/>
    </row>
    <row r="665" spans="3:6" x14ac:dyDescent="0.2">
      <c r="D665" s="38" t="s">
        <v>14657</v>
      </c>
      <c r="E665" s="39">
        <v>9098.6</v>
      </c>
      <c r="F665" s="39"/>
    </row>
    <row r="666" spans="3:6" x14ac:dyDescent="0.2">
      <c r="C666" s="38" t="s">
        <v>19433</v>
      </c>
      <c r="D666" s="38" t="s">
        <v>19961</v>
      </c>
      <c r="E666" s="39">
        <v>9270000</v>
      </c>
      <c r="F666" s="39"/>
    </row>
    <row r="667" spans="3:6" x14ac:dyDescent="0.2">
      <c r="D667" s="38" t="s">
        <v>19906</v>
      </c>
      <c r="E667" s="39">
        <v>5556850</v>
      </c>
      <c r="F667" s="39"/>
    </row>
    <row r="668" spans="3:6" x14ac:dyDescent="0.2">
      <c r="D668" s="38" t="s">
        <v>19902</v>
      </c>
      <c r="E668" s="39">
        <v>4635000</v>
      </c>
      <c r="F668" s="39"/>
    </row>
    <row r="669" spans="3:6" x14ac:dyDescent="0.2">
      <c r="D669" s="38" t="s">
        <v>16249</v>
      </c>
      <c r="E669" s="39">
        <v>27144</v>
      </c>
      <c r="F669" s="39"/>
    </row>
    <row r="670" spans="3:6" x14ac:dyDescent="0.2">
      <c r="C670" s="38" t="s">
        <v>19607</v>
      </c>
      <c r="D670" s="38" t="s">
        <v>19907</v>
      </c>
      <c r="E670" s="39">
        <v>11034031.09</v>
      </c>
      <c r="F670" s="39"/>
    </row>
    <row r="671" spans="3:6" x14ac:dyDescent="0.2">
      <c r="D671" s="38" t="s">
        <v>20370</v>
      </c>
      <c r="E671" s="39">
        <v>4086465</v>
      </c>
      <c r="F671" s="39"/>
    </row>
    <row r="672" spans="3:6" x14ac:dyDescent="0.2">
      <c r="D672" s="38" t="s">
        <v>20369</v>
      </c>
      <c r="E672" s="39">
        <v>2577522</v>
      </c>
      <c r="F672" s="39"/>
    </row>
    <row r="673" spans="2:6" x14ac:dyDescent="0.2">
      <c r="D673" s="38" t="s">
        <v>15621</v>
      </c>
      <c r="E673" s="39">
        <v>892237.5</v>
      </c>
      <c r="F673" s="39"/>
    </row>
    <row r="674" spans="2:6" x14ac:dyDescent="0.2">
      <c r="C674" s="38" t="s">
        <v>19518</v>
      </c>
      <c r="D674" s="38" t="s">
        <v>19968</v>
      </c>
      <c r="E674" s="39">
        <v>7793739</v>
      </c>
      <c r="F674" s="39"/>
    </row>
    <row r="675" spans="2:6" x14ac:dyDescent="0.2">
      <c r="D675" s="38" t="s">
        <v>19917</v>
      </c>
      <c r="E675" s="39">
        <v>1262800</v>
      </c>
      <c r="F675" s="39"/>
    </row>
    <row r="676" spans="2:6" x14ac:dyDescent="0.2">
      <c r="C676" s="38" t="s">
        <v>19211</v>
      </c>
      <c r="D676" s="38" t="s">
        <v>13166</v>
      </c>
      <c r="E676" s="39">
        <v>576492.75</v>
      </c>
      <c r="F676" s="39"/>
    </row>
    <row r="677" spans="2:6" x14ac:dyDescent="0.2">
      <c r="C677" s="38" t="s">
        <v>20034</v>
      </c>
      <c r="D677" s="38" t="s">
        <v>14084</v>
      </c>
      <c r="E677" s="39">
        <v>190779.73</v>
      </c>
      <c r="F677" s="39"/>
    </row>
    <row r="678" spans="2:6" x14ac:dyDescent="0.2">
      <c r="B678" s="38" t="s">
        <v>20292</v>
      </c>
      <c r="E678" s="39">
        <v>504840241.44000012</v>
      </c>
      <c r="F678" s="39"/>
    </row>
    <row r="679" spans="2:6" x14ac:dyDescent="0.2">
      <c r="B679" s="38" t="s">
        <v>18933</v>
      </c>
      <c r="C679" s="38" t="s">
        <v>18931</v>
      </c>
      <c r="D679" s="38" t="s">
        <v>11687</v>
      </c>
      <c r="E679" s="39">
        <v>30514551.129999999</v>
      </c>
      <c r="F679" s="39"/>
    </row>
    <row r="680" spans="2:6" x14ac:dyDescent="0.2">
      <c r="D680" s="38" t="s">
        <v>12993</v>
      </c>
      <c r="E680" s="39">
        <v>14508624.67</v>
      </c>
      <c r="F680" s="39"/>
    </row>
    <row r="681" spans="2:6" x14ac:dyDescent="0.2">
      <c r="D681" s="38" t="s">
        <v>9523</v>
      </c>
      <c r="E681" s="39">
        <v>13235563.220000001</v>
      </c>
      <c r="F681" s="39"/>
    </row>
    <row r="682" spans="2:6" x14ac:dyDescent="0.2">
      <c r="D682" s="38" t="s">
        <v>14402</v>
      </c>
      <c r="E682" s="39">
        <v>8544633.2799999993</v>
      </c>
      <c r="F682" s="39"/>
    </row>
    <row r="683" spans="2:6" x14ac:dyDescent="0.2">
      <c r="D683" s="38" t="s">
        <v>12987</v>
      </c>
      <c r="E683" s="39">
        <v>6677090.1200000001</v>
      </c>
      <c r="F683" s="39"/>
    </row>
    <row r="684" spans="2:6" x14ac:dyDescent="0.2">
      <c r="D684" s="38" t="s">
        <v>13852</v>
      </c>
      <c r="E684" s="39">
        <v>6068908.25</v>
      </c>
      <c r="F684" s="39"/>
    </row>
    <row r="685" spans="2:6" x14ac:dyDescent="0.2">
      <c r="D685" s="38" t="s">
        <v>15343</v>
      </c>
      <c r="E685" s="39">
        <v>5960860.6900000004</v>
      </c>
      <c r="F685" s="39"/>
    </row>
    <row r="686" spans="2:6" x14ac:dyDescent="0.2">
      <c r="D686" s="38" t="s">
        <v>16164</v>
      </c>
      <c r="E686" s="39">
        <v>5378764.8399999999</v>
      </c>
      <c r="F686" s="39"/>
    </row>
    <row r="687" spans="2:6" x14ac:dyDescent="0.2">
      <c r="D687" s="38" t="s">
        <v>14692</v>
      </c>
      <c r="E687" s="39">
        <v>4074085.43</v>
      </c>
      <c r="F687" s="39"/>
    </row>
    <row r="688" spans="2:6" x14ac:dyDescent="0.2">
      <c r="D688" s="38" t="s">
        <v>13849</v>
      </c>
      <c r="E688" s="39">
        <v>3583732.87</v>
      </c>
      <c r="F688" s="39"/>
    </row>
    <row r="689" spans="2:6" x14ac:dyDescent="0.2">
      <c r="D689" s="38" t="s">
        <v>14405</v>
      </c>
      <c r="E689" s="39">
        <v>1132993.42</v>
      </c>
      <c r="F689" s="39"/>
    </row>
    <row r="690" spans="2:6" x14ac:dyDescent="0.2">
      <c r="D690" s="38" t="s">
        <v>14696</v>
      </c>
      <c r="E690" s="39">
        <v>944170.24</v>
      </c>
      <c r="F690" s="39"/>
    </row>
    <row r="691" spans="2:6" x14ac:dyDescent="0.2">
      <c r="D691" s="38" t="s">
        <v>15347</v>
      </c>
      <c r="E691" s="39">
        <v>568660.06999999995</v>
      </c>
      <c r="F691" s="39"/>
    </row>
    <row r="692" spans="2:6" x14ac:dyDescent="0.2">
      <c r="D692" s="38" t="s">
        <v>14088</v>
      </c>
      <c r="E692" s="39">
        <v>62370.29</v>
      </c>
      <c r="F692" s="39"/>
    </row>
    <row r="693" spans="2:6" x14ac:dyDescent="0.2">
      <c r="B693" s="38" t="s">
        <v>20293</v>
      </c>
      <c r="E693" s="39">
        <v>101255008.52000001</v>
      </c>
      <c r="F693" s="39"/>
    </row>
    <row r="694" spans="2:6" x14ac:dyDescent="0.2">
      <c r="B694" s="38" t="s">
        <v>19814</v>
      </c>
      <c r="C694" s="38" t="s">
        <v>19815</v>
      </c>
      <c r="D694" s="38" t="s">
        <v>18606</v>
      </c>
      <c r="E694" s="39">
        <v>8228</v>
      </c>
      <c r="F694" s="39"/>
    </row>
    <row r="695" spans="2:6" x14ac:dyDescent="0.2">
      <c r="D695" s="38" t="s">
        <v>18604</v>
      </c>
      <c r="E695" s="39">
        <v>8228</v>
      </c>
      <c r="F695" s="39"/>
    </row>
    <row r="696" spans="2:6" x14ac:dyDescent="0.2">
      <c r="D696" s="38" t="s">
        <v>18548</v>
      </c>
      <c r="E696" s="39">
        <v>8228</v>
      </c>
      <c r="F696" s="39"/>
    </row>
    <row r="697" spans="2:6" x14ac:dyDescent="0.2">
      <c r="D697" s="38" t="s">
        <v>18551</v>
      </c>
      <c r="E697" s="39">
        <v>8228</v>
      </c>
      <c r="F697" s="39"/>
    </row>
    <row r="698" spans="2:6" x14ac:dyDescent="0.2">
      <c r="D698" s="38" t="s">
        <v>18601</v>
      </c>
      <c r="E698" s="39">
        <v>6050</v>
      </c>
      <c r="F698" s="39"/>
    </row>
    <row r="699" spans="2:6" x14ac:dyDescent="0.2">
      <c r="D699" s="38" t="s">
        <v>18537</v>
      </c>
      <c r="E699" s="39">
        <v>6050</v>
      </c>
      <c r="F699" s="39"/>
    </row>
    <row r="700" spans="2:6" x14ac:dyDescent="0.2">
      <c r="B700" s="38" t="s">
        <v>20294</v>
      </c>
      <c r="E700" s="39">
        <v>45012</v>
      </c>
      <c r="F700" s="39"/>
    </row>
    <row r="701" spans="2:6" x14ac:dyDescent="0.2">
      <c r="B701" s="38" t="s">
        <v>19115</v>
      </c>
      <c r="C701" s="38" t="s">
        <v>19788</v>
      </c>
      <c r="D701" s="38" t="s">
        <v>18439</v>
      </c>
      <c r="E701" s="39">
        <v>2175580</v>
      </c>
      <c r="F701" s="39"/>
    </row>
    <row r="702" spans="2:6" x14ac:dyDescent="0.2">
      <c r="D702" s="38" t="s">
        <v>18447</v>
      </c>
      <c r="E702" s="39">
        <v>2175580</v>
      </c>
      <c r="F702" s="39"/>
    </row>
    <row r="703" spans="2:6" x14ac:dyDescent="0.2">
      <c r="D703" s="38" t="s">
        <v>18444</v>
      </c>
      <c r="E703" s="39">
        <v>1575420</v>
      </c>
      <c r="F703" s="39"/>
    </row>
    <row r="704" spans="2:6" x14ac:dyDescent="0.2">
      <c r="C704" s="38" t="s">
        <v>19114</v>
      </c>
      <c r="D704" s="38" t="s">
        <v>13048</v>
      </c>
      <c r="E704" s="39">
        <v>630243</v>
      </c>
      <c r="F704" s="39"/>
    </row>
    <row r="705" spans="2:6" x14ac:dyDescent="0.2">
      <c r="B705" s="38" t="s">
        <v>20295</v>
      </c>
      <c r="E705" s="39">
        <v>6556823</v>
      </c>
      <c r="F705" s="39"/>
    </row>
    <row r="706" spans="2:6" x14ac:dyDescent="0.2">
      <c r="B706" s="38" t="s">
        <v>19839</v>
      </c>
      <c r="C706" s="38" t="s">
        <v>20053</v>
      </c>
      <c r="D706" s="38" t="s">
        <v>18570</v>
      </c>
      <c r="E706" s="39">
        <v>20290</v>
      </c>
      <c r="F706" s="39"/>
    </row>
    <row r="707" spans="2:6" x14ac:dyDescent="0.2">
      <c r="D707" s="38" t="s">
        <v>18567</v>
      </c>
      <c r="E707" s="39">
        <v>20290</v>
      </c>
      <c r="F707" s="39"/>
    </row>
    <row r="708" spans="2:6" x14ac:dyDescent="0.2">
      <c r="D708" s="38" t="s">
        <v>18559</v>
      </c>
      <c r="E708" s="39">
        <v>20290</v>
      </c>
      <c r="F708" s="39"/>
    </row>
    <row r="709" spans="2:6" x14ac:dyDescent="0.2">
      <c r="D709" s="38" t="s">
        <v>18564</v>
      </c>
      <c r="E709" s="39">
        <v>20290</v>
      </c>
      <c r="F709" s="39"/>
    </row>
    <row r="710" spans="2:6" x14ac:dyDescent="0.2">
      <c r="D710" s="38" t="s">
        <v>18573</v>
      </c>
      <c r="E710" s="39">
        <v>20290</v>
      </c>
      <c r="F710" s="39"/>
    </row>
    <row r="711" spans="2:6" x14ac:dyDescent="0.2">
      <c r="D711" s="38" t="s">
        <v>18585</v>
      </c>
      <c r="E711" s="39">
        <v>12090</v>
      </c>
      <c r="F711" s="39"/>
    </row>
    <row r="712" spans="2:6" x14ac:dyDescent="0.2">
      <c r="D712" s="38" t="s">
        <v>18576</v>
      </c>
      <c r="E712" s="39">
        <v>12090</v>
      </c>
      <c r="F712" s="39"/>
    </row>
    <row r="713" spans="2:6" x14ac:dyDescent="0.2">
      <c r="D713" s="38" t="s">
        <v>18588</v>
      </c>
      <c r="E713" s="39">
        <v>12090</v>
      </c>
      <c r="F713" s="39"/>
    </row>
    <row r="714" spans="2:6" x14ac:dyDescent="0.2">
      <c r="D714" s="38" t="s">
        <v>18579</v>
      </c>
      <c r="E714" s="39">
        <v>12090</v>
      </c>
      <c r="F714" s="39"/>
    </row>
    <row r="715" spans="2:6" x14ac:dyDescent="0.2">
      <c r="D715" s="38" t="s">
        <v>18582</v>
      </c>
      <c r="E715" s="39">
        <v>12090</v>
      </c>
      <c r="F715" s="39"/>
    </row>
    <row r="716" spans="2:6" x14ac:dyDescent="0.2">
      <c r="B716" s="38" t="s">
        <v>20296</v>
      </c>
      <c r="E716" s="39">
        <v>161900</v>
      </c>
      <c r="F716" s="39"/>
    </row>
    <row r="717" spans="2:6" x14ac:dyDescent="0.2">
      <c r="B717" s="38" t="s">
        <v>18862</v>
      </c>
      <c r="C717" s="38" t="s">
        <v>18942</v>
      </c>
      <c r="D717" s="38" t="s">
        <v>14033</v>
      </c>
      <c r="E717" s="39">
        <v>4922104.71</v>
      </c>
      <c r="F717" s="39"/>
    </row>
    <row r="718" spans="2:6" x14ac:dyDescent="0.2">
      <c r="D718" s="38" t="s">
        <v>9939</v>
      </c>
      <c r="E718" s="39">
        <v>4812488.67</v>
      </c>
      <c r="F718" s="39"/>
    </row>
    <row r="719" spans="2:6" x14ac:dyDescent="0.2">
      <c r="D719" s="38" t="s">
        <v>15323</v>
      </c>
      <c r="E719" s="39">
        <v>4589157.91</v>
      </c>
      <c r="F719" s="39"/>
    </row>
    <row r="720" spans="2:6" x14ac:dyDescent="0.2">
      <c r="D720" s="38" t="s">
        <v>14503</v>
      </c>
      <c r="E720" s="39">
        <v>4584628.3899999997</v>
      </c>
      <c r="F720" s="39"/>
    </row>
    <row r="721" spans="2:6" x14ac:dyDescent="0.2">
      <c r="D721" s="38" t="s">
        <v>11982</v>
      </c>
      <c r="E721" s="39">
        <v>4258279.3099999996</v>
      </c>
      <c r="F721" s="39"/>
    </row>
    <row r="722" spans="2:6" x14ac:dyDescent="0.2">
      <c r="D722" s="38" t="s">
        <v>15169</v>
      </c>
      <c r="E722" s="39">
        <v>3752526.05</v>
      </c>
      <c r="F722" s="39"/>
    </row>
    <row r="723" spans="2:6" x14ac:dyDescent="0.2">
      <c r="D723" s="38" t="s">
        <v>14020</v>
      </c>
      <c r="E723" s="39">
        <v>2976958.29</v>
      </c>
      <c r="F723" s="39"/>
    </row>
    <row r="724" spans="2:6" x14ac:dyDescent="0.2">
      <c r="D724" s="38" t="s">
        <v>11986</v>
      </c>
      <c r="E724" s="39">
        <v>2933529.94</v>
      </c>
      <c r="F724" s="39"/>
    </row>
    <row r="725" spans="2:6" x14ac:dyDescent="0.2">
      <c r="D725" s="38" t="s">
        <v>14028</v>
      </c>
      <c r="E725" s="39">
        <v>2569676.7000000002</v>
      </c>
      <c r="F725" s="39"/>
    </row>
    <row r="726" spans="2:6" x14ac:dyDescent="0.2">
      <c r="D726" s="38" t="s">
        <v>9943</v>
      </c>
      <c r="E726" s="39">
        <v>1939685.95</v>
      </c>
      <c r="F726" s="39"/>
    </row>
    <row r="727" spans="2:6" x14ac:dyDescent="0.2">
      <c r="C727" s="38" t="s">
        <v>18864</v>
      </c>
      <c r="D727" s="38" t="s">
        <v>7250</v>
      </c>
      <c r="E727" s="39">
        <v>9333762.1999999993</v>
      </c>
      <c r="F727" s="39"/>
    </row>
    <row r="728" spans="2:6" x14ac:dyDescent="0.2">
      <c r="D728" s="38" t="s">
        <v>7272</v>
      </c>
      <c r="E728" s="39">
        <v>8346527.5300000003</v>
      </c>
      <c r="F728" s="39"/>
    </row>
    <row r="729" spans="2:6" x14ac:dyDescent="0.2">
      <c r="D729" s="38" t="s">
        <v>7241</v>
      </c>
      <c r="E729" s="39">
        <v>8243466.4800000004</v>
      </c>
    </row>
    <row r="730" spans="2:6" x14ac:dyDescent="0.2">
      <c r="D730" s="38" t="s">
        <v>7255</v>
      </c>
      <c r="E730" s="39">
        <v>6648657.1799999997</v>
      </c>
    </row>
    <row r="731" spans="2:6" x14ac:dyDescent="0.2">
      <c r="C731" s="38" t="s">
        <v>19688</v>
      </c>
      <c r="D731" s="38" t="s">
        <v>16065</v>
      </c>
      <c r="E731" s="39">
        <v>9122245.1199999992</v>
      </c>
    </row>
    <row r="732" spans="2:6" x14ac:dyDescent="0.2">
      <c r="D732" s="38" t="s">
        <v>16103</v>
      </c>
      <c r="E732" s="39">
        <v>3762296.25</v>
      </c>
    </row>
    <row r="733" spans="2:6" x14ac:dyDescent="0.2">
      <c r="C733" s="38" t="s">
        <v>20049</v>
      </c>
      <c r="D733" s="38" t="s">
        <v>15026</v>
      </c>
      <c r="E733" s="39">
        <v>5716886.7199999997</v>
      </c>
    </row>
    <row r="734" spans="2:6" x14ac:dyDescent="0.2">
      <c r="D734" s="38" t="s">
        <v>15029</v>
      </c>
      <c r="E734" s="39">
        <v>767090.38</v>
      </c>
    </row>
    <row r="735" spans="2:6" x14ac:dyDescent="0.2">
      <c r="B735" s="38" t="s">
        <v>20297</v>
      </c>
      <c r="E735" s="39">
        <v>89279967.780000001</v>
      </c>
    </row>
    <row r="736" spans="2:6" x14ac:dyDescent="0.2">
      <c r="B736" s="38" t="s">
        <v>19123</v>
      </c>
      <c r="C736" s="38" t="s">
        <v>19122</v>
      </c>
      <c r="D736" s="38" t="s">
        <v>16933</v>
      </c>
      <c r="E736" s="39">
        <v>8894440.5500000007</v>
      </c>
    </row>
    <row r="737" spans="2:5" x14ac:dyDescent="0.2">
      <c r="D737" s="38" t="s">
        <v>14299</v>
      </c>
      <c r="E737" s="39">
        <v>3058000</v>
      </c>
    </row>
    <row r="738" spans="2:5" x14ac:dyDescent="0.2">
      <c r="B738" s="38" t="s">
        <v>20298</v>
      </c>
      <c r="E738" s="39">
        <v>11952440.550000001</v>
      </c>
    </row>
    <row r="739" spans="2:5" x14ac:dyDescent="0.2">
      <c r="B739" s="38" t="s">
        <v>19461</v>
      </c>
      <c r="C739" s="38" t="s">
        <v>19713</v>
      </c>
      <c r="D739" s="38" t="s">
        <v>16214</v>
      </c>
      <c r="E739" s="39">
        <v>242658000</v>
      </c>
    </row>
    <row r="740" spans="2:5" x14ac:dyDescent="0.2">
      <c r="C740" s="38" t="s">
        <v>19463</v>
      </c>
      <c r="D740" s="38" t="s">
        <v>17885</v>
      </c>
      <c r="E740" s="39">
        <v>900000</v>
      </c>
    </row>
    <row r="741" spans="2:5" x14ac:dyDescent="0.2">
      <c r="B741" s="38" t="s">
        <v>20299</v>
      </c>
      <c r="E741" s="39">
        <v>243558000</v>
      </c>
    </row>
    <row r="742" spans="2:5" x14ac:dyDescent="0.2">
      <c r="B742" s="38" t="s">
        <v>20248</v>
      </c>
      <c r="E742" s="39">
        <v>3277747991.5199995</v>
      </c>
    </row>
  </sheetData>
  <conditionalFormatting pivot="1" sqref="E20 E47 E59 E80 E84 E86 E96 E130 E217 E250 E263 E352 E354 E357 E359 E365 E379 E403 E414 E416 E432 E434 E453 E455 E463 E470 E538 E543 E545 E556 E564 E576 E593 E596 E598 E601 E619 E623 E627 E629 E641 E678 E693 E700 E705 E716 E735 E738 E741">
    <cfRule type="colorScale" priority="3">
      <colorScale>
        <cfvo type="min"/>
        <cfvo type="percentile" val="50"/>
        <cfvo type="max"/>
        <color rgb="FF63BE7B"/>
        <color rgb="FFFFEB84"/>
        <color rgb="FFF8696B"/>
      </colorScale>
    </cfRule>
  </conditionalFormatting>
  <conditionalFormatting pivot="1" sqref="I6:I8">
    <cfRule type="colorScale" priority="2">
      <colorScale>
        <cfvo type="min"/>
        <cfvo type="percentile" val="50"/>
        <cfvo type="max"/>
        <color rgb="FF63BE7B"/>
        <color rgb="FFFFEB84"/>
        <color rgb="FFF8696B"/>
      </colorScale>
    </cfRule>
  </conditionalFormatting>
  <conditionalFormatting pivot="1" sqref="I17:I27">
    <cfRule type="colorScale" priority="1">
      <colorScale>
        <cfvo type="min"/>
        <cfvo type="percentile" val="50"/>
        <cfvo type="max"/>
        <color rgb="FF63BE7B"/>
        <color rgb="FFFFEB84"/>
        <color rgb="FFF8696B"/>
      </colorScale>
    </cfRule>
  </conditionalFormatting>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
  <sheetViews>
    <sheetView showGridLines="0" showRowColHeaders="0" topLeftCell="A4" zoomScale="90" zoomScaleNormal="90" workbookViewId="0">
      <selection activeCell="C21" sqref="C21"/>
    </sheetView>
  </sheetViews>
  <sheetFormatPr baseColWidth="10" defaultRowHeight="12.75" x14ac:dyDescent="0.2"/>
  <cols>
    <col min="1" max="1" width="6.42578125" style="1" customWidth="1"/>
    <col min="2" max="2" width="77.5703125" style="1" customWidth="1"/>
    <col min="3" max="3" width="37.7109375" style="1" customWidth="1"/>
    <col min="4" max="4" width="20.7109375" style="1" customWidth="1"/>
    <col min="5" max="5" width="23" style="1" bestFit="1" customWidth="1"/>
    <col min="6" max="6" width="11.42578125" style="1"/>
    <col min="7" max="7" width="27.28515625" style="1" customWidth="1"/>
    <col min="8" max="8" width="20.7109375" style="1" customWidth="1"/>
    <col min="9" max="16384" width="11.42578125" style="1"/>
  </cols>
  <sheetData>
    <row r="1" spans="1:8" ht="15" x14ac:dyDescent="0.25">
      <c r="A1" s="36" t="s">
        <v>20300</v>
      </c>
    </row>
    <row r="2" spans="1:8" x14ac:dyDescent="0.2">
      <c r="G2" s="37" t="s">
        <v>19985</v>
      </c>
      <c r="H2" s="1" t="s">
        <v>19993</v>
      </c>
    </row>
    <row r="3" spans="1:8" x14ac:dyDescent="0.2">
      <c r="G3" s="37" t="s">
        <v>1605</v>
      </c>
      <c r="H3" s="1" t="s">
        <v>20250</v>
      </c>
    </row>
    <row r="5" spans="1:8" x14ac:dyDescent="0.2">
      <c r="G5" s="37" t="s">
        <v>20244</v>
      </c>
      <c r="H5" s="1" t="s">
        <v>20249</v>
      </c>
    </row>
    <row r="6" spans="1:8" x14ac:dyDescent="0.2">
      <c r="G6" s="38" t="s">
        <v>20247</v>
      </c>
      <c r="H6" s="39">
        <v>2574530377.7300005</v>
      </c>
    </row>
    <row r="7" spans="1:8" x14ac:dyDescent="0.2">
      <c r="G7" s="38" t="s">
        <v>20246</v>
      </c>
      <c r="H7" s="39">
        <v>488422980.77999961</v>
      </c>
    </row>
    <row r="8" spans="1:8" x14ac:dyDescent="0.2">
      <c r="G8" s="38" t="s">
        <v>20245</v>
      </c>
      <c r="H8" s="39">
        <v>214794633.00999999</v>
      </c>
    </row>
    <row r="9" spans="1:8" x14ac:dyDescent="0.2">
      <c r="G9" s="38" t="s">
        <v>20248</v>
      </c>
      <c r="H9" s="39">
        <v>3277747991.52</v>
      </c>
    </row>
    <row r="13" spans="1:8" x14ac:dyDescent="0.2">
      <c r="G13" s="37" t="s">
        <v>19985</v>
      </c>
      <c r="H13" s="1" t="s">
        <v>19993</v>
      </c>
    </row>
    <row r="14" spans="1:8" x14ac:dyDescent="0.2">
      <c r="B14" s="37" t="s">
        <v>19985</v>
      </c>
      <c r="C14" s="1" t="s">
        <v>19993</v>
      </c>
      <c r="G14" s="37" t="s">
        <v>1605</v>
      </c>
      <c r="H14" s="1" t="s">
        <v>20250</v>
      </c>
    </row>
    <row r="15" spans="1:8" x14ac:dyDescent="0.2">
      <c r="B15" s="37" t="s">
        <v>1605</v>
      </c>
      <c r="C15" s="1" t="s">
        <v>20250</v>
      </c>
    </row>
    <row r="16" spans="1:8" x14ac:dyDescent="0.2">
      <c r="G16" s="37" t="s">
        <v>20244</v>
      </c>
      <c r="H16" s="1" t="s">
        <v>20249</v>
      </c>
    </row>
    <row r="17" spans="2:8" x14ac:dyDescent="0.2">
      <c r="B17" s="37" t="s">
        <v>20244</v>
      </c>
      <c r="C17" s="37" t="s">
        <v>18652</v>
      </c>
      <c r="D17" s="1" t="s">
        <v>20249</v>
      </c>
      <c r="G17" s="38" t="s">
        <v>4</v>
      </c>
      <c r="H17" s="39">
        <v>1440854332.5100007</v>
      </c>
    </row>
    <row r="18" spans="2:8" x14ac:dyDescent="0.2">
      <c r="B18" s="1" t="s">
        <v>19564</v>
      </c>
      <c r="C18" s="1" t="s">
        <v>19566</v>
      </c>
      <c r="D18" s="39">
        <v>4722.3599999999997</v>
      </c>
      <c r="G18" s="38" t="s">
        <v>19998</v>
      </c>
      <c r="H18" s="39">
        <v>968939705.97000003</v>
      </c>
    </row>
    <row r="19" spans="2:8" x14ac:dyDescent="0.2">
      <c r="C19" s="1" t="s">
        <v>19747</v>
      </c>
      <c r="D19" s="39">
        <v>4722.3599999999997</v>
      </c>
      <c r="G19" s="38" t="s">
        <v>20005</v>
      </c>
      <c r="H19" s="39">
        <v>304089772.48000002</v>
      </c>
    </row>
    <row r="20" spans="2:8" x14ac:dyDescent="0.2">
      <c r="B20" s="1" t="s">
        <v>20251</v>
      </c>
      <c r="D20" s="39">
        <v>9444.7199999999993</v>
      </c>
      <c r="G20" s="38" t="s">
        <v>19077</v>
      </c>
      <c r="H20" s="39">
        <v>200750468.95999998</v>
      </c>
    </row>
    <row r="21" spans="2:8" x14ac:dyDescent="0.2">
      <c r="B21" s="1" t="s">
        <v>18693</v>
      </c>
      <c r="C21" s="48" t="s">
        <v>19435</v>
      </c>
      <c r="D21" s="42">
        <v>49684624.460000008</v>
      </c>
      <c r="G21" s="38" t="s">
        <v>19996</v>
      </c>
      <c r="H21" s="39">
        <v>127541252.64999995</v>
      </c>
    </row>
    <row r="22" spans="2:8" x14ac:dyDescent="0.2">
      <c r="C22" s="1" t="s">
        <v>19770</v>
      </c>
      <c r="D22" s="39">
        <v>5567919</v>
      </c>
      <c r="G22" s="38" t="s">
        <v>20014</v>
      </c>
      <c r="H22" s="39">
        <v>116608366.49000002</v>
      </c>
    </row>
    <row r="23" spans="2:8" x14ac:dyDescent="0.2">
      <c r="C23" s="48" t="s">
        <v>19790</v>
      </c>
      <c r="D23" s="42">
        <v>509269.92999999993</v>
      </c>
      <c r="G23" s="38" t="s">
        <v>20000</v>
      </c>
      <c r="H23" s="39">
        <v>56229690.210000001</v>
      </c>
    </row>
    <row r="24" spans="2:8" x14ac:dyDescent="0.2">
      <c r="C24" s="48" t="s">
        <v>19549</v>
      </c>
      <c r="D24" s="42">
        <v>23794.62</v>
      </c>
      <c r="G24" s="38" t="s">
        <v>20010</v>
      </c>
      <c r="H24" s="39">
        <v>40206506.379999995</v>
      </c>
    </row>
    <row r="25" spans="2:8" x14ac:dyDescent="0.2">
      <c r="C25" s="48" t="s">
        <v>19106</v>
      </c>
      <c r="D25" s="42">
        <v>18740</v>
      </c>
      <c r="G25" s="38" t="s">
        <v>20029</v>
      </c>
      <c r="H25" s="39">
        <v>18387055.449999999</v>
      </c>
    </row>
    <row r="26" spans="2:8" x14ac:dyDescent="0.2">
      <c r="B26" s="1" t="s">
        <v>20252</v>
      </c>
      <c r="D26" s="39">
        <v>55804348.010000005</v>
      </c>
      <c r="G26" s="38" t="s">
        <v>19999</v>
      </c>
      <c r="H26" s="39">
        <v>2727024.4</v>
      </c>
    </row>
    <row r="27" spans="2:8" x14ac:dyDescent="0.2">
      <c r="B27" s="1" t="s">
        <v>18937</v>
      </c>
      <c r="C27" s="1" t="s">
        <v>19558</v>
      </c>
      <c r="D27" s="39">
        <v>388174.6</v>
      </c>
      <c r="G27" s="38" t="s">
        <v>19995</v>
      </c>
      <c r="H27" s="39">
        <v>1413816.02</v>
      </c>
    </row>
    <row r="28" spans="2:8" x14ac:dyDescent="0.2">
      <c r="C28" s="1" t="s">
        <v>18938</v>
      </c>
      <c r="D28" s="39">
        <v>377920.46</v>
      </c>
      <c r="G28" s="38" t="s">
        <v>20248</v>
      </c>
      <c r="H28" s="39">
        <v>3277747991.5200005</v>
      </c>
    </row>
    <row r="29" spans="2:8" x14ac:dyDescent="0.2">
      <c r="C29" s="1" t="s">
        <v>18935</v>
      </c>
      <c r="D29" s="39">
        <v>52780</v>
      </c>
    </row>
    <row r="30" spans="2:8" x14ac:dyDescent="0.2">
      <c r="C30" s="1" t="s">
        <v>20032</v>
      </c>
      <c r="D30" s="39">
        <v>27475</v>
      </c>
    </row>
    <row r="31" spans="2:8" x14ac:dyDescent="0.2">
      <c r="C31" s="1" t="s">
        <v>20361</v>
      </c>
      <c r="D31" s="39">
        <v>23000</v>
      </c>
    </row>
    <row r="32" spans="2:8" x14ac:dyDescent="0.2">
      <c r="C32" s="1" t="s">
        <v>19997</v>
      </c>
      <c r="D32" s="39">
        <v>22500</v>
      </c>
    </row>
    <row r="33" spans="2:6" x14ac:dyDescent="0.2">
      <c r="C33" s="1" t="s">
        <v>19368</v>
      </c>
      <c r="D33" s="39">
        <v>21965.96</v>
      </c>
    </row>
    <row r="34" spans="2:6" x14ac:dyDescent="0.2">
      <c r="B34" s="1" t="s">
        <v>20253</v>
      </c>
      <c r="D34" s="39">
        <v>913816.02</v>
      </c>
    </row>
    <row r="35" spans="2:6" x14ac:dyDescent="0.2">
      <c r="B35" s="1" t="s">
        <v>19094</v>
      </c>
      <c r="C35" s="1" t="s">
        <v>19095</v>
      </c>
      <c r="D35" s="41">
        <v>79649179.75</v>
      </c>
      <c r="E35" s="49" t="s">
        <v>16916</v>
      </c>
      <c r="F35" s="48"/>
    </row>
    <row r="36" spans="2:6" x14ac:dyDescent="0.2">
      <c r="C36" s="50" t="s">
        <v>19731</v>
      </c>
      <c r="D36" s="42">
        <v>12116497.939999999</v>
      </c>
      <c r="E36" s="48" t="s">
        <v>17466</v>
      </c>
      <c r="F36" s="48"/>
    </row>
    <row r="37" spans="2:6" x14ac:dyDescent="0.2">
      <c r="C37" s="1" t="s">
        <v>19734</v>
      </c>
      <c r="D37" s="39">
        <v>317822.20999999996</v>
      </c>
      <c r="E37" s="48" t="s">
        <v>17468</v>
      </c>
      <c r="F37" s="48"/>
    </row>
    <row r="38" spans="2:6" x14ac:dyDescent="0.2">
      <c r="C38" s="1" t="s">
        <v>19658</v>
      </c>
      <c r="D38" s="39">
        <v>70000</v>
      </c>
    </row>
    <row r="39" spans="2:6" x14ac:dyDescent="0.2">
      <c r="C39" s="1" t="s">
        <v>20009</v>
      </c>
      <c r="D39" s="39">
        <v>67760</v>
      </c>
    </row>
    <row r="40" spans="2:6" x14ac:dyDescent="0.2">
      <c r="B40" s="1" t="s">
        <v>20254</v>
      </c>
      <c r="D40" s="39">
        <v>92221259.899999991</v>
      </c>
    </row>
    <row r="41" spans="2:6" x14ac:dyDescent="0.2">
      <c r="B41" s="1" t="s">
        <v>19583</v>
      </c>
      <c r="C41" s="48" t="s">
        <v>19994</v>
      </c>
      <c r="D41" s="42">
        <v>9640977.5</v>
      </c>
    </row>
    <row r="42" spans="2:6" x14ac:dyDescent="0.2">
      <c r="C42" s="1" t="s">
        <v>19581</v>
      </c>
      <c r="D42" s="39">
        <v>4960.04</v>
      </c>
    </row>
    <row r="43" spans="2:6" x14ac:dyDescent="0.2">
      <c r="C43" s="1" t="s">
        <v>20345</v>
      </c>
      <c r="D43" s="39">
        <v>31.17</v>
      </c>
    </row>
    <row r="44" spans="2:6" x14ac:dyDescent="0.2">
      <c r="B44" s="1" t="s">
        <v>20255</v>
      </c>
      <c r="D44" s="39">
        <v>9645968.709999999</v>
      </c>
    </row>
    <row r="45" spans="2:6" x14ac:dyDescent="0.2">
      <c r="B45" s="1" t="s">
        <v>19766</v>
      </c>
      <c r="C45" s="1" t="s">
        <v>19767</v>
      </c>
      <c r="D45" s="39">
        <v>76000</v>
      </c>
    </row>
    <row r="46" spans="2:6" x14ac:dyDescent="0.2">
      <c r="B46" s="1" t="s">
        <v>20256</v>
      </c>
      <c r="D46" s="39">
        <v>76000</v>
      </c>
    </row>
    <row r="47" spans="2:6" x14ac:dyDescent="0.2">
      <c r="B47" s="1" t="s">
        <v>18870</v>
      </c>
      <c r="C47" s="1" t="s">
        <v>18869</v>
      </c>
      <c r="D47" s="39">
        <v>48938906.079999998</v>
      </c>
    </row>
    <row r="48" spans="2:6" x14ac:dyDescent="0.2">
      <c r="B48" s="1" t="s">
        <v>20257</v>
      </c>
      <c r="D48" s="39">
        <v>48938906.079999998</v>
      </c>
    </row>
    <row r="49" spans="2:4" x14ac:dyDescent="0.2">
      <c r="B49" s="1" t="s">
        <v>18970</v>
      </c>
      <c r="C49" s="1" t="s">
        <v>18968</v>
      </c>
      <c r="D49" s="39">
        <v>36640126.82</v>
      </c>
    </row>
    <row r="50" spans="2:4" x14ac:dyDescent="0.2">
      <c r="C50" s="1" t="s">
        <v>19432</v>
      </c>
      <c r="D50" s="39">
        <v>3156858.15</v>
      </c>
    </row>
    <row r="51" spans="2:4" x14ac:dyDescent="0.2">
      <c r="C51" s="1" t="s">
        <v>20045</v>
      </c>
      <c r="D51" s="39">
        <v>409521.41000000003</v>
      </c>
    </row>
    <row r="52" spans="2:4" x14ac:dyDescent="0.2">
      <c r="B52" s="1" t="s">
        <v>20258</v>
      </c>
      <c r="D52" s="39">
        <v>40206506.379999995</v>
      </c>
    </row>
    <row r="53" spans="2:4" x14ac:dyDescent="0.2">
      <c r="B53" s="1" t="s">
        <v>18679</v>
      </c>
      <c r="C53" s="1" t="s">
        <v>18718</v>
      </c>
      <c r="D53" s="39">
        <v>508868433.09999996</v>
      </c>
    </row>
    <row r="54" spans="2:4" x14ac:dyDescent="0.2">
      <c r="C54" s="1" t="s">
        <v>18777</v>
      </c>
      <c r="D54" s="39">
        <v>146194729.62</v>
      </c>
    </row>
    <row r="55" spans="2:4" x14ac:dyDescent="0.2">
      <c r="C55" s="45" t="s">
        <v>18876</v>
      </c>
      <c r="D55" s="40">
        <v>118579023.41</v>
      </c>
    </row>
    <row r="56" spans="2:4" x14ac:dyDescent="0.2">
      <c r="C56" s="1" t="s">
        <v>18875</v>
      </c>
      <c r="D56" s="39">
        <v>72689949.879999995</v>
      </c>
    </row>
    <row r="57" spans="2:4" x14ac:dyDescent="0.2">
      <c r="C57" s="1" t="s">
        <v>19598</v>
      </c>
      <c r="D57" s="39">
        <v>26582142.68</v>
      </c>
    </row>
    <row r="58" spans="2:4" x14ac:dyDescent="0.2">
      <c r="C58" s="1" t="s">
        <v>19476</v>
      </c>
      <c r="D58" s="39">
        <v>24930219.760000002</v>
      </c>
    </row>
    <row r="59" spans="2:4" x14ac:dyDescent="0.2">
      <c r="C59" s="1" t="s">
        <v>19761</v>
      </c>
      <c r="D59" s="39">
        <v>17446173.359999999</v>
      </c>
    </row>
    <row r="60" spans="2:4" x14ac:dyDescent="0.2">
      <c r="C60" s="1" t="s">
        <v>18722</v>
      </c>
      <c r="D60" s="39">
        <v>12721888.5</v>
      </c>
    </row>
    <row r="61" spans="2:4" x14ac:dyDescent="0.2">
      <c r="C61" s="1" t="s">
        <v>19772</v>
      </c>
      <c r="D61" s="39">
        <v>10828348.26</v>
      </c>
    </row>
    <row r="62" spans="2:4" x14ac:dyDescent="0.2">
      <c r="C62" s="1" t="s">
        <v>20011</v>
      </c>
      <c r="D62" s="39">
        <v>8853600</v>
      </c>
    </row>
    <row r="63" spans="2:4" x14ac:dyDescent="0.2">
      <c r="C63" s="1" t="s">
        <v>19912</v>
      </c>
      <c r="D63" s="39">
        <v>7216013</v>
      </c>
    </row>
    <row r="64" spans="2:4" x14ac:dyDescent="0.2">
      <c r="C64" s="1" t="s">
        <v>19036</v>
      </c>
      <c r="D64" s="39">
        <v>2133231</v>
      </c>
    </row>
    <row r="65" spans="2:5" x14ac:dyDescent="0.2">
      <c r="C65" s="1" t="s">
        <v>19756</v>
      </c>
      <c r="D65" s="39">
        <v>207873.21</v>
      </c>
    </row>
    <row r="66" spans="2:5" x14ac:dyDescent="0.2">
      <c r="C66" s="1" t="s">
        <v>19495</v>
      </c>
      <c r="D66" s="39">
        <v>158947.92000000001</v>
      </c>
    </row>
    <row r="67" spans="2:5" x14ac:dyDescent="0.2">
      <c r="C67" s="1" t="s">
        <v>18719</v>
      </c>
      <c r="D67" s="39">
        <v>144308.06</v>
      </c>
    </row>
    <row r="68" spans="2:5" x14ac:dyDescent="0.2">
      <c r="C68" s="1" t="s">
        <v>20323</v>
      </c>
      <c r="D68" s="39">
        <v>67760</v>
      </c>
    </row>
    <row r="69" spans="2:5" x14ac:dyDescent="0.2">
      <c r="C69" s="1" t="s">
        <v>19561</v>
      </c>
      <c r="D69" s="39">
        <v>718.93</v>
      </c>
    </row>
    <row r="70" spans="2:5" x14ac:dyDescent="0.2">
      <c r="B70" s="1" t="s">
        <v>20259</v>
      </c>
      <c r="D70" s="39">
        <v>957623360.68999994</v>
      </c>
    </row>
    <row r="71" spans="2:5" x14ac:dyDescent="0.2">
      <c r="B71" s="1" t="s">
        <v>18894</v>
      </c>
      <c r="C71" s="1" t="s">
        <v>20333</v>
      </c>
      <c r="D71" s="39">
        <v>46144800</v>
      </c>
    </row>
    <row r="72" spans="2:5" x14ac:dyDescent="0.2">
      <c r="C72" s="1" t="s">
        <v>19237</v>
      </c>
      <c r="D72" s="39">
        <v>40051426.490000002</v>
      </c>
    </row>
    <row r="73" spans="2:5" x14ac:dyDescent="0.2">
      <c r="C73" s="1" t="s">
        <v>19861</v>
      </c>
      <c r="D73" s="42">
        <v>30382000</v>
      </c>
      <c r="E73" s="1" t="s">
        <v>1599</v>
      </c>
    </row>
    <row r="74" spans="2:5" x14ac:dyDescent="0.2">
      <c r="C74" s="1" t="s">
        <v>18892</v>
      </c>
      <c r="D74" s="39">
        <v>30140</v>
      </c>
    </row>
    <row r="75" spans="2:5" x14ac:dyDescent="0.2">
      <c r="B75" s="1" t="s">
        <v>20260</v>
      </c>
      <c r="D75" s="39">
        <v>116608366.49000001</v>
      </c>
    </row>
    <row r="76" spans="2:5" x14ac:dyDescent="0.2">
      <c r="B76" s="1" t="s">
        <v>18907</v>
      </c>
      <c r="C76" s="1" t="s">
        <v>18905</v>
      </c>
      <c r="D76" s="39">
        <v>51423200.629999995</v>
      </c>
    </row>
    <row r="77" spans="2:5" x14ac:dyDescent="0.2">
      <c r="B77" s="1" t="s">
        <v>20261</v>
      </c>
      <c r="D77" s="39">
        <v>51423200.629999995</v>
      </c>
    </row>
    <row r="78" spans="2:5" x14ac:dyDescent="0.2">
      <c r="B78" s="1" t="s">
        <v>18835</v>
      </c>
      <c r="C78" s="1" t="s">
        <v>18885</v>
      </c>
      <c r="D78" s="42">
        <v>49215391.760000005</v>
      </c>
      <c r="E78" s="1" t="s">
        <v>20416</v>
      </c>
    </row>
    <row r="79" spans="2:5" x14ac:dyDescent="0.2">
      <c r="C79" s="1" t="s">
        <v>18908</v>
      </c>
      <c r="D79" s="41">
        <v>46565029.649999999</v>
      </c>
    </row>
    <row r="80" spans="2:5" x14ac:dyDescent="0.2">
      <c r="C80" s="1" t="s">
        <v>18836</v>
      </c>
      <c r="D80" s="39">
        <v>13200000</v>
      </c>
    </row>
    <row r="81" spans="2:4" x14ac:dyDescent="0.2">
      <c r="C81" s="1" t="s">
        <v>19555</v>
      </c>
      <c r="D81" s="51">
        <v>9690739.5899999999</v>
      </c>
    </row>
    <row r="82" spans="2:4" x14ac:dyDescent="0.2">
      <c r="C82" s="1" t="s">
        <v>18833</v>
      </c>
      <c r="D82" s="39">
        <v>5042062.91</v>
      </c>
    </row>
    <row r="83" spans="2:4" x14ac:dyDescent="0.2">
      <c r="C83" s="1" t="s">
        <v>20348</v>
      </c>
      <c r="D83" s="39">
        <v>1562708.69</v>
      </c>
    </row>
    <row r="84" spans="2:4" x14ac:dyDescent="0.2">
      <c r="C84" s="1" t="s">
        <v>19263</v>
      </c>
      <c r="D84" s="39">
        <v>521175</v>
      </c>
    </row>
    <row r="85" spans="2:4" x14ac:dyDescent="0.2">
      <c r="C85" s="1" t="s">
        <v>18913</v>
      </c>
      <c r="D85" s="39">
        <v>516723.94</v>
      </c>
    </row>
    <row r="86" spans="2:4" x14ac:dyDescent="0.2">
      <c r="C86" s="1" t="s">
        <v>19439</v>
      </c>
      <c r="D86" s="39">
        <v>508200</v>
      </c>
    </row>
    <row r="87" spans="2:4" x14ac:dyDescent="0.2">
      <c r="C87" s="1" t="s">
        <v>19956</v>
      </c>
      <c r="D87" s="39">
        <v>500000</v>
      </c>
    </row>
    <row r="88" spans="2:4" x14ac:dyDescent="0.2">
      <c r="C88" s="1" t="s">
        <v>19551</v>
      </c>
      <c r="D88" s="39">
        <v>128646.31</v>
      </c>
    </row>
    <row r="89" spans="2:4" x14ac:dyDescent="0.2">
      <c r="C89" s="1" t="s">
        <v>19644</v>
      </c>
      <c r="D89" s="39">
        <v>52000</v>
      </c>
    </row>
    <row r="90" spans="2:4" x14ac:dyDescent="0.2">
      <c r="C90" s="1" t="s">
        <v>19763</v>
      </c>
      <c r="D90" s="39">
        <v>33880</v>
      </c>
    </row>
    <row r="91" spans="2:4" x14ac:dyDescent="0.2">
      <c r="C91" s="1" t="s">
        <v>19553</v>
      </c>
      <c r="D91" s="39">
        <v>4694.8</v>
      </c>
    </row>
    <row r="92" spans="2:4" x14ac:dyDescent="0.2">
      <c r="B92" s="1" t="s">
        <v>20262</v>
      </c>
      <c r="D92" s="39">
        <v>127541252.65000001</v>
      </c>
    </row>
    <row r="93" spans="2:4" x14ac:dyDescent="0.2">
      <c r="B93" s="1" t="s">
        <v>18884</v>
      </c>
      <c r="C93" s="1" t="s">
        <v>19335</v>
      </c>
      <c r="D93" s="39">
        <v>500000</v>
      </c>
    </row>
    <row r="94" spans="2:4" x14ac:dyDescent="0.2">
      <c r="B94" s="1" t="s">
        <v>20263</v>
      </c>
      <c r="D94" s="39">
        <v>500000</v>
      </c>
    </row>
    <row r="95" spans="2:4" x14ac:dyDescent="0.2">
      <c r="B95" s="1" t="s">
        <v>19105</v>
      </c>
      <c r="C95" s="48" t="s">
        <v>19434</v>
      </c>
      <c r="D95" s="42">
        <v>425342.19999999995</v>
      </c>
    </row>
    <row r="96" spans="2:4" x14ac:dyDescent="0.2">
      <c r="B96" s="1" t="s">
        <v>20264</v>
      </c>
      <c r="D96" s="39">
        <v>425342.19999999995</v>
      </c>
    </row>
    <row r="97" spans="2:6" x14ac:dyDescent="0.2">
      <c r="B97" s="1" t="s">
        <v>18911</v>
      </c>
      <c r="C97" s="1" t="s">
        <v>20021</v>
      </c>
      <c r="D97" s="39">
        <v>2727024.4</v>
      </c>
    </row>
    <row r="98" spans="2:6" x14ac:dyDescent="0.2">
      <c r="B98" s="1" t="s">
        <v>20265</v>
      </c>
      <c r="D98" s="39">
        <v>2727024.4</v>
      </c>
    </row>
    <row r="99" spans="2:6" x14ac:dyDescent="0.2">
      <c r="B99" s="1" t="s">
        <v>19485</v>
      </c>
      <c r="C99" s="1" t="s">
        <v>19484</v>
      </c>
      <c r="D99" s="39">
        <v>11171042.449999999</v>
      </c>
    </row>
    <row r="100" spans="2:6" x14ac:dyDescent="0.2">
      <c r="C100" s="1" t="s">
        <v>19773</v>
      </c>
      <c r="D100" s="39">
        <v>7216013</v>
      </c>
    </row>
    <row r="101" spans="2:6" x14ac:dyDescent="0.2">
      <c r="B101" s="1" t="s">
        <v>20266</v>
      </c>
      <c r="D101" s="39">
        <v>18387055.449999999</v>
      </c>
    </row>
    <row r="102" spans="2:6" x14ac:dyDescent="0.2">
      <c r="B102" s="1" t="s">
        <v>18711</v>
      </c>
      <c r="C102" s="1" t="s">
        <v>18709</v>
      </c>
      <c r="D102" s="42">
        <v>18163953.510000002</v>
      </c>
      <c r="E102" s="48" t="s">
        <v>16907</v>
      </c>
      <c r="F102" s="48"/>
    </row>
    <row r="103" spans="2:6" x14ac:dyDescent="0.2">
      <c r="B103" s="1" t="s">
        <v>20267</v>
      </c>
      <c r="D103" s="39">
        <v>18163953.510000002</v>
      </c>
    </row>
    <row r="104" spans="2:6" x14ac:dyDescent="0.2">
      <c r="B104" s="1" t="s">
        <v>19188</v>
      </c>
      <c r="C104" s="1" t="s">
        <v>19189</v>
      </c>
      <c r="D104" s="39">
        <v>91819828.030000001</v>
      </c>
    </row>
    <row r="105" spans="2:6" x14ac:dyDescent="0.2">
      <c r="B105" s="1" t="s">
        <v>20268</v>
      </c>
      <c r="D105" s="39">
        <v>91819828.030000001</v>
      </c>
    </row>
    <row r="106" spans="2:6" x14ac:dyDescent="0.2">
      <c r="B106" s="1" t="s">
        <v>19572</v>
      </c>
      <c r="C106" s="1" t="s">
        <v>20341</v>
      </c>
      <c r="D106" s="39">
        <v>264060</v>
      </c>
    </row>
    <row r="107" spans="2:6" x14ac:dyDescent="0.2">
      <c r="C107" s="1" t="s">
        <v>19696</v>
      </c>
      <c r="D107" s="39">
        <v>161088.5</v>
      </c>
    </row>
    <row r="108" spans="2:6" x14ac:dyDescent="0.2">
      <c r="C108" s="1" t="s">
        <v>19573</v>
      </c>
      <c r="D108" s="39">
        <v>19464.059999999998</v>
      </c>
    </row>
    <row r="109" spans="2:6" x14ac:dyDescent="0.2">
      <c r="B109" s="1" t="s">
        <v>20269</v>
      </c>
      <c r="D109" s="39">
        <v>444612.56</v>
      </c>
    </row>
    <row r="110" spans="2:6" x14ac:dyDescent="0.2">
      <c r="B110" s="1" t="s">
        <v>19722</v>
      </c>
      <c r="C110" s="1" t="s">
        <v>19721</v>
      </c>
      <c r="D110" s="39">
        <v>768.66</v>
      </c>
    </row>
    <row r="111" spans="2:6" x14ac:dyDescent="0.2">
      <c r="B111" s="1" t="s">
        <v>20270</v>
      </c>
      <c r="D111" s="39">
        <v>768.66</v>
      </c>
    </row>
    <row r="112" spans="2:6" x14ac:dyDescent="0.2">
      <c r="B112" s="1" t="s">
        <v>19303</v>
      </c>
      <c r="C112" s="1" t="s">
        <v>19302</v>
      </c>
      <c r="D112" s="39">
        <v>9131017.3200000003</v>
      </c>
    </row>
    <row r="113" spans="2:6" x14ac:dyDescent="0.2">
      <c r="C113" s="1" t="s">
        <v>19337</v>
      </c>
      <c r="D113" s="39">
        <v>377160</v>
      </c>
    </row>
    <row r="114" spans="2:6" x14ac:dyDescent="0.2">
      <c r="C114" s="1" t="s">
        <v>19563</v>
      </c>
      <c r="D114" s="39">
        <v>288428.73</v>
      </c>
    </row>
    <row r="115" spans="2:6" x14ac:dyDescent="0.2">
      <c r="B115" s="1" t="s">
        <v>20271</v>
      </c>
      <c r="D115" s="39">
        <v>9796606.0500000007</v>
      </c>
    </row>
    <row r="116" spans="2:6" x14ac:dyDescent="0.2">
      <c r="B116" s="1" t="s">
        <v>19489</v>
      </c>
      <c r="C116" s="1" t="s">
        <v>19528</v>
      </c>
      <c r="D116" s="39">
        <v>12793094.99</v>
      </c>
    </row>
    <row r="117" spans="2:6" x14ac:dyDescent="0.2">
      <c r="B117" s="1" t="s">
        <v>20272</v>
      </c>
      <c r="D117" s="39">
        <v>12793094.99</v>
      </c>
    </row>
    <row r="118" spans="2:6" x14ac:dyDescent="0.2">
      <c r="B118" s="1" t="s">
        <v>19297</v>
      </c>
      <c r="C118" s="48" t="s">
        <v>19881</v>
      </c>
      <c r="D118" s="42">
        <v>47272931.769999996</v>
      </c>
    </row>
    <row r="119" spans="2:6" x14ac:dyDescent="0.2">
      <c r="C119" s="1" t="s">
        <v>19752</v>
      </c>
      <c r="D119" s="42">
        <v>1320629.21</v>
      </c>
      <c r="E119" s="48" t="s">
        <v>19890</v>
      </c>
      <c r="F119" s="48"/>
    </row>
    <row r="120" spans="2:6" x14ac:dyDescent="0.2">
      <c r="C120" s="48" t="s">
        <v>19298</v>
      </c>
      <c r="D120" s="42">
        <v>1320577.6499999999</v>
      </c>
      <c r="E120" s="48" t="s">
        <v>19933</v>
      </c>
      <c r="F120" s="48"/>
    </row>
    <row r="121" spans="2:6" x14ac:dyDescent="0.2">
      <c r="C121" s="48" t="s">
        <v>19295</v>
      </c>
      <c r="D121" s="42">
        <v>213100</v>
      </c>
      <c r="E121" s="48" t="s">
        <v>19934</v>
      </c>
      <c r="F121" s="48"/>
    </row>
    <row r="122" spans="2:6" x14ac:dyDescent="0.2">
      <c r="B122" s="1" t="s">
        <v>20273</v>
      </c>
      <c r="D122" s="39">
        <v>50127238.629999995</v>
      </c>
      <c r="E122" s="48" t="s">
        <v>19945</v>
      </c>
      <c r="F122" s="48"/>
    </row>
    <row r="123" spans="2:6" x14ac:dyDescent="0.2">
      <c r="B123" s="1" t="s">
        <v>19286</v>
      </c>
      <c r="C123" s="1" t="s">
        <v>19427</v>
      </c>
      <c r="D123" s="39">
        <v>176845.51</v>
      </c>
    </row>
    <row r="124" spans="2:6" x14ac:dyDescent="0.2">
      <c r="B124" s="1" t="s">
        <v>20274</v>
      </c>
      <c r="D124" s="39">
        <v>176845.51</v>
      </c>
    </row>
    <row r="125" spans="2:6" x14ac:dyDescent="0.2">
      <c r="B125" s="1" t="s">
        <v>19378</v>
      </c>
      <c r="C125" s="1" t="s">
        <v>19379</v>
      </c>
      <c r="D125" s="39">
        <v>2305971</v>
      </c>
    </row>
    <row r="126" spans="2:6" x14ac:dyDescent="0.2">
      <c r="C126" s="1" t="s">
        <v>19550</v>
      </c>
      <c r="D126" s="39">
        <v>55660</v>
      </c>
    </row>
    <row r="127" spans="2:6" x14ac:dyDescent="0.2">
      <c r="B127" s="1" t="s">
        <v>20275</v>
      </c>
      <c r="D127" s="39">
        <v>2361631</v>
      </c>
    </row>
    <row r="128" spans="2:6" x14ac:dyDescent="0.2">
      <c r="B128" s="1" t="s">
        <v>19537</v>
      </c>
      <c r="C128" s="1" t="s">
        <v>19536</v>
      </c>
      <c r="D128" s="39">
        <v>30432.03</v>
      </c>
    </row>
    <row r="129" spans="2:7" x14ac:dyDescent="0.2">
      <c r="B129" s="1" t="s">
        <v>20276</v>
      </c>
      <c r="D129" s="39">
        <v>30432.03</v>
      </c>
    </row>
    <row r="130" spans="2:7" x14ac:dyDescent="0.2">
      <c r="B130" s="1" t="s">
        <v>18868</v>
      </c>
      <c r="C130" s="1" t="s">
        <v>19048</v>
      </c>
      <c r="D130" s="41">
        <v>192145764.75000003</v>
      </c>
    </row>
    <row r="131" spans="2:7" x14ac:dyDescent="0.2">
      <c r="C131" s="1" t="s">
        <v>19026</v>
      </c>
      <c r="D131" s="42">
        <v>12988287.52</v>
      </c>
      <c r="E131" s="48" t="s">
        <v>17472</v>
      </c>
      <c r="F131" s="48"/>
    </row>
    <row r="132" spans="2:7" x14ac:dyDescent="0.2">
      <c r="C132" s="1" t="s">
        <v>19793</v>
      </c>
      <c r="D132" s="39">
        <v>9066216.9600000009</v>
      </c>
    </row>
    <row r="133" spans="2:7" x14ac:dyDescent="0.2">
      <c r="C133" s="1" t="s">
        <v>19355</v>
      </c>
      <c r="D133" s="42">
        <v>7637447.4800000004</v>
      </c>
      <c r="E133" s="48" t="s">
        <v>17243</v>
      </c>
      <c r="F133" s="48"/>
    </row>
    <row r="134" spans="2:7" x14ac:dyDescent="0.2">
      <c r="C134" s="1" t="s">
        <v>19614</v>
      </c>
      <c r="D134" s="39">
        <v>3958558.6900000004</v>
      </c>
      <c r="E134" s="48" t="s">
        <v>17247</v>
      </c>
      <c r="F134" s="48"/>
    </row>
    <row r="135" spans="2:7" x14ac:dyDescent="0.2">
      <c r="C135" s="1" t="s">
        <v>20354</v>
      </c>
      <c r="D135" s="39">
        <v>904033</v>
      </c>
      <c r="E135" s="48" t="s">
        <v>17381</v>
      </c>
      <c r="F135" s="48"/>
    </row>
    <row r="136" spans="2:7" x14ac:dyDescent="0.2">
      <c r="C136" s="1" t="s">
        <v>19025</v>
      </c>
      <c r="D136" s="39">
        <v>73000</v>
      </c>
      <c r="E136" s="48" t="s">
        <v>17439</v>
      </c>
      <c r="F136" s="48"/>
    </row>
    <row r="137" spans="2:7" x14ac:dyDescent="0.2">
      <c r="B137" s="1" t="s">
        <v>20277</v>
      </c>
      <c r="D137" s="39">
        <v>226773308.40000004</v>
      </c>
    </row>
    <row r="138" spans="2:7" x14ac:dyDescent="0.2">
      <c r="B138" s="1" t="s">
        <v>19288</v>
      </c>
      <c r="C138" s="1" t="s">
        <v>19287</v>
      </c>
      <c r="D138" s="42">
        <v>291593.92</v>
      </c>
      <c r="E138" s="48" t="s">
        <v>17151</v>
      </c>
      <c r="F138" s="48"/>
      <c r="G138" s="48" t="s">
        <v>19893</v>
      </c>
    </row>
    <row r="139" spans="2:7" x14ac:dyDescent="0.2">
      <c r="C139" s="48" t="s">
        <v>19427</v>
      </c>
      <c r="D139" s="42">
        <v>164109.47</v>
      </c>
    </row>
    <row r="140" spans="2:7" x14ac:dyDescent="0.2">
      <c r="B140" s="1" t="s">
        <v>20278</v>
      </c>
      <c r="D140" s="39">
        <v>455703.39</v>
      </c>
    </row>
    <row r="141" spans="2:7" x14ac:dyDescent="0.2">
      <c r="B141" s="1" t="s">
        <v>19927</v>
      </c>
      <c r="C141" s="1" t="s">
        <v>19926</v>
      </c>
      <c r="D141" s="39">
        <v>257972</v>
      </c>
    </row>
    <row r="142" spans="2:7" x14ac:dyDescent="0.2">
      <c r="B142" s="1" t="s">
        <v>20279</v>
      </c>
      <c r="D142" s="39">
        <v>257972</v>
      </c>
    </row>
    <row r="143" spans="2:7" x14ac:dyDescent="0.2">
      <c r="B143" s="1" t="s">
        <v>19227</v>
      </c>
      <c r="C143" s="1" t="s">
        <v>19228</v>
      </c>
      <c r="D143" s="41">
        <v>35476379.919999994</v>
      </c>
    </row>
    <row r="144" spans="2:7" x14ac:dyDescent="0.2">
      <c r="C144" s="1" t="s">
        <v>19897</v>
      </c>
      <c r="D144" s="39">
        <v>1799166.4</v>
      </c>
    </row>
    <row r="145" spans="2:5" x14ac:dyDescent="0.2">
      <c r="C145" s="1" t="s">
        <v>19361</v>
      </c>
      <c r="D145" s="39">
        <v>175000</v>
      </c>
    </row>
    <row r="146" spans="2:5" x14ac:dyDescent="0.2">
      <c r="B146" s="1" t="s">
        <v>20280</v>
      </c>
      <c r="D146" s="39">
        <v>37450546.319999993</v>
      </c>
    </row>
    <row r="147" spans="2:5" x14ac:dyDescent="0.2">
      <c r="B147" s="1" t="s">
        <v>19294</v>
      </c>
      <c r="C147" s="1" t="s">
        <v>18709</v>
      </c>
      <c r="D147" s="39">
        <v>1239944</v>
      </c>
    </row>
    <row r="148" spans="2:5" x14ac:dyDescent="0.2">
      <c r="B148" s="1" t="s">
        <v>20281</v>
      </c>
      <c r="D148" s="39">
        <v>1239944</v>
      </c>
    </row>
    <row r="149" spans="2:5" x14ac:dyDescent="0.2">
      <c r="B149" s="1" t="s">
        <v>18753</v>
      </c>
      <c r="C149" s="43" t="s">
        <v>18751</v>
      </c>
      <c r="D149" s="44">
        <v>12320865.260000002</v>
      </c>
      <c r="E149" s="43" t="s">
        <v>20417</v>
      </c>
    </row>
    <row r="150" spans="2:5" x14ac:dyDescent="0.2">
      <c r="B150" s="1" t="s">
        <v>20282</v>
      </c>
      <c r="D150" s="39">
        <v>12320865.260000002</v>
      </c>
    </row>
    <row r="151" spans="2:5" x14ac:dyDescent="0.2">
      <c r="B151" s="1" t="s">
        <v>19540</v>
      </c>
      <c r="C151" s="1" t="s">
        <v>19543</v>
      </c>
      <c r="D151" s="39">
        <v>203763.31</v>
      </c>
    </row>
    <row r="152" spans="2:5" x14ac:dyDescent="0.2">
      <c r="C152" s="1" t="s">
        <v>19539</v>
      </c>
      <c r="D152" s="39">
        <v>158812.46000000002</v>
      </c>
    </row>
    <row r="153" spans="2:5" x14ac:dyDescent="0.2">
      <c r="B153" s="1" t="s">
        <v>20283</v>
      </c>
      <c r="D153" s="39">
        <v>362575.77</v>
      </c>
    </row>
    <row r="154" spans="2:5" x14ac:dyDescent="0.2">
      <c r="B154" s="1" t="s">
        <v>18735</v>
      </c>
      <c r="C154" s="1" t="s">
        <v>18875</v>
      </c>
      <c r="D154" s="39">
        <v>10524940.32</v>
      </c>
    </row>
    <row r="155" spans="2:5" x14ac:dyDescent="0.2">
      <c r="C155" s="1" t="s">
        <v>18722</v>
      </c>
      <c r="D155" s="39">
        <v>791404.96</v>
      </c>
    </row>
    <row r="156" spans="2:5" x14ac:dyDescent="0.2">
      <c r="B156" s="1" t="s">
        <v>20284</v>
      </c>
      <c r="D156" s="39">
        <v>11316345.280000001</v>
      </c>
    </row>
    <row r="157" spans="2:5" x14ac:dyDescent="0.2">
      <c r="B157" s="1" t="s">
        <v>19740</v>
      </c>
      <c r="C157" s="1" t="s">
        <v>19742</v>
      </c>
      <c r="D157" s="39">
        <v>1095.3599999999999</v>
      </c>
    </row>
    <row r="158" spans="2:5" x14ac:dyDescent="0.2">
      <c r="B158" s="1" t="s">
        <v>20285</v>
      </c>
      <c r="D158" s="39">
        <v>1095.3599999999999</v>
      </c>
    </row>
    <row r="159" spans="2:5" x14ac:dyDescent="0.2">
      <c r="B159" s="1" t="s">
        <v>19202</v>
      </c>
      <c r="C159" s="1" t="s">
        <v>19199</v>
      </c>
      <c r="D159" s="39">
        <v>2315866.06</v>
      </c>
    </row>
    <row r="160" spans="2:5" x14ac:dyDescent="0.2">
      <c r="B160" s="1" t="s">
        <v>20286</v>
      </c>
      <c r="D160" s="39">
        <v>2315866.06</v>
      </c>
    </row>
    <row r="161" spans="2:5" x14ac:dyDescent="0.2">
      <c r="B161" s="1" t="s">
        <v>18916</v>
      </c>
      <c r="C161" s="1" t="s">
        <v>19830</v>
      </c>
      <c r="D161" s="42">
        <v>91287000</v>
      </c>
      <c r="E161" s="1" t="s">
        <v>20418</v>
      </c>
    </row>
    <row r="162" spans="2:5" x14ac:dyDescent="0.2">
      <c r="C162" s="1" t="s">
        <v>18915</v>
      </c>
      <c r="D162" s="42">
        <v>54046836.109999999</v>
      </c>
      <c r="E162" s="1" t="s">
        <v>20419</v>
      </c>
    </row>
    <row r="163" spans="2:5" x14ac:dyDescent="0.2">
      <c r="C163" s="1" t="s">
        <v>18917</v>
      </c>
      <c r="D163" s="39">
        <v>15581097.700000001</v>
      </c>
    </row>
    <row r="164" spans="2:5" x14ac:dyDescent="0.2">
      <c r="B164" s="1" t="s">
        <v>20287</v>
      </c>
      <c r="D164" s="39">
        <v>160914933.81</v>
      </c>
    </row>
    <row r="165" spans="2:5" x14ac:dyDescent="0.2">
      <c r="B165" s="1" t="s">
        <v>19205</v>
      </c>
      <c r="C165" s="1" t="s">
        <v>19203</v>
      </c>
      <c r="D165" s="39">
        <v>4985472.5</v>
      </c>
    </row>
    <row r="166" spans="2:5" x14ac:dyDescent="0.2">
      <c r="B166" s="1" t="s">
        <v>20288</v>
      </c>
      <c r="D166" s="39">
        <v>4985472.5</v>
      </c>
    </row>
    <row r="167" spans="2:5" x14ac:dyDescent="0.2">
      <c r="B167" s="46" t="s">
        <v>19073</v>
      </c>
      <c r="C167" s="46" t="s">
        <v>19075</v>
      </c>
      <c r="D167" s="47">
        <v>10254385.5</v>
      </c>
      <c r="E167" s="1" t="s">
        <v>20415</v>
      </c>
    </row>
    <row r="168" spans="2:5" x14ac:dyDescent="0.2">
      <c r="B168" s="1" t="s">
        <v>20289</v>
      </c>
      <c r="D168" s="39">
        <v>10254385.5</v>
      </c>
    </row>
    <row r="169" spans="2:5" x14ac:dyDescent="0.2">
      <c r="B169" s="1" t="s">
        <v>19769</v>
      </c>
      <c r="C169" s="1" t="s">
        <v>19768</v>
      </c>
      <c r="D169" s="39">
        <v>49149362.460000001</v>
      </c>
    </row>
    <row r="170" spans="2:5" x14ac:dyDescent="0.2">
      <c r="B170" s="1" t="s">
        <v>20290</v>
      </c>
      <c r="D170" s="39">
        <v>49149362.460000001</v>
      </c>
    </row>
    <row r="171" spans="2:5" x14ac:dyDescent="0.2">
      <c r="B171" s="1" t="s">
        <v>18925</v>
      </c>
      <c r="C171" s="1" t="s">
        <v>18924</v>
      </c>
      <c r="D171" s="39">
        <v>93533358.820000008</v>
      </c>
    </row>
    <row r="172" spans="2:5" x14ac:dyDescent="0.2">
      <c r="B172" s="1" t="s">
        <v>20291</v>
      </c>
      <c r="D172" s="39">
        <v>93533358.820000008</v>
      </c>
    </row>
    <row r="173" spans="2:5" x14ac:dyDescent="0.2">
      <c r="B173" s="1" t="s">
        <v>18904</v>
      </c>
      <c r="C173" s="1" t="s">
        <v>19715</v>
      </c>
      <c r="D173" s="39">
        <v>303322500</v>
      </c>
    </row>
    <row r="174" spans="2:5" x14ac:dyDescent="0.2">
      <c r="C174" s="1" t="s">
        <v>19078</v>
      </c>
      <c r="D174" s="39">
        <v>153614680.36999997</v>
      </c>
    </row>
    <row r="175" spans="2:5" x14ac:dyDescent="0.2">
      <c r="C175" s="1" t="s">
        <v>19433</v>
      </c>
      <c r="D175" s="39">
        <v>19488994</v>
      </c>
    </row>
    <row r="176" spans="2:5" x14ac:dyDescent="0.2">
      <c r="C176" s="1" t="s">
        <v>19607</v>
      </c>
      <c r="D176" s="39">
        <v>18590255.59</v>
      </c>
    </row>
    <row r="177" spans="2:5" x14ac:dyDescent="0.2">
      <c r="C177" s="1" t="s">
        <v>19518</v>
      </c>
      <c r="D177" s="39">
        <v>9056539</v>
      </c>
    </row>
    <row r="178" spans="2:5" x14ac:dyDescent="0.2">
      <c r="C178" s="1" t="s">
        <v>19211</v>
      </c>
      <c r="D178" s="39">
        <v>576492.75</v>
      </c>
    </row>
    <row r="179" spans="2:5" x14ac:dyDescent="0.2">
      <c r="C179" s="1" t="s">
        <v>20034</v>
      </c>
      <c r="D179" s="39">
        <v>190779.73</v>
      </c>
    </row>
    <row r="180" spans="2:5" x14ac:dyDescent="0.2">
      <c r="B180" s="1" t="s">
        <v>20292</v>
      </c>
      <c r="D180" s="39">
        <v>504840241.44000006</v>
      </c>
    </row>
    <row r="181" spans="2:5" x14ac:dyDescent="0.2">
      <c r="B181" s="1" t="s">
        <v>18933</v>
      </c>
      <c r="C181" s="1" t="s">
        <v>18931</v>
      </c>
      <c r="D181" s="39">
        <v>101255008.52000001</v>
      </c>
    </row>
    <row r="182" spans="2:5" x14ac:dyDescent="0.2">
      <c r="B182" s="1" t="s">
        <v>20293</v>
      </c>
      <c r="D182" s="39">
        <v>101255008.52000001</v>
      </c>
    </row>
    <row r="183" spans="2:5" x14ac:dyDescent="0.2">
      <c r="B183" s="1" t="s">
        <v>19814</v>
      </c>
      <c r="C183" s="1" t="s">
        <v>19815</v>
      </c>
      <c r="D183" s="39">
        <v>45012</v>
      </c>
    </row>
    <row r="184" spans="2:5" x14ac:dyDescent="0.2">
      <c r="B184" s="1" t="s">
        <v>20294</v>
      </c>
      <c r="D184" s="39">
        <v>45012</v>
      </c>
    </row>
    <row r="185" spans="2:5" x14ac:dyDescent="0.2">
      <c r="B185" s="1" t="s">
        <v>19115</v>
      </c>
      <c r="C185" s="1" t="s">
        <v>19788</v>
      </c>
      <c r="D185" s="39">
        <v>5926580</v>
      </c>
    </row>
    <row r="186" spans="2:5" x14ac:dyDescent="0.2">
      <c r="C186" s="1" t="s">
        <v>19114</v>
      </c>
      <c r="D186" s="39">
        <v>630243</v>
      </c>
    </row>
    <row r="187" spans="2:5" x14ac:dyDescent="0.2">
      <c r="B187" s="1" t="s">
        <v>20295</v>
      </c>
      <c r="D187" s="39">
        <v>6556823</v>
      </c>
    </row>
    <row r="188" spans="2:5" x14ac:dyDescent="0.2">
      <c r="B188" s="1" t="s">
        <v>19839</v>
      </c>
      <c r="C188" s="1" t="s">
        <v>20053</v>
      </c>
      <c r="D188" s="39">
        <v>161900</v>
      </c>
    </row>
    <row r="189" spans="2:5" x14ac:dyDescent="0.2">
      <c r="B189" s="1" t="s">
        <v>20296</v>
      </c>
      <c r="D189" s="39">
        <v>161900</v>
      </c>
    </row>
    <row r="190" spans="2:5" x14ac:dyDescent="0.2">
      <c r="B190" s="46" t="s">
        <v>18862</v>
      </c>
      <c r="C190" s="46" t="s">
        <v>18942</v>
      </c>
      <c r="D190" s="47">
        <v>37339035.920000002</v>
      </c>
      <c r="E190" s="1" t="s">
        <v>20415</v>
      </c>
    </row>
    <row r="191" spans="2:5" x14ac:dyDescent="0.2">
      <c r="C191" s="1" t="s">
        <v>18864</v>
      </c>
      <c r="D191" s="39">
        <v>32572413.390000001</v>
      </c>
    </row>
    <row r="192" spans="2:5" x14ac:dyDescent="0.2">
      <c r="C192" s="1" t="s">
        <v>19688</v>
      </c>
      <c r="D192" s="39">
        <v>12884541.369999999</v>
      </c>
    </row>
    <row r="193" spans="2:5" x14ac:dyDescent="0.2">
      <c r="C193" s="1" t="s">
        <v>20049</v>
      </c>
      <c r="D193" s="39">
        <v>6483977.0999999996</v>
      </c>
    </row>
    <row r="194" spans="2:5" x14ac:dyDescent="0.2">
      <c r="B194" s="1" t="s">
        <v>20297</v>
      </c>
      <c r="D194" s="39">
        <v>89279967.780000001</v>
      </c>
    </row>
    <row r="195" spans="2:5" x14ac:dyDescent="0.2">
      <c r="B195" s="1" t="s">
        <v>19123</v>
      </c>
      <c r="C195" s="1" t="s">
        <v>19122</v>
      </c>
      <c r="D195" s="42">
        <v>11952440.550000001</v>
      </c>
      <c r="E195" s="1" t="s">
        <v>16933</v>
      </c>
    </row>
    <row r="196" spans="2:5" x14ac:dyDescent="0.2">
      <c r="B196" s="1" t="s">
        <v>20298</v>
      </c>
      <c r="D196" s="39">
        <v>11952440.550000001</v>
      </c>
    </row>
    <row r="197" spans="2:5" x14ac:dyDescent="0.2">
      <c r="B197" s="1" t="s">
        <v>19461</v>
      </c>
      <c r="C197" s="1" t="s">
        <v>19713</v>
      </c>
      <c r="D197" s="39">
        <v>242658000</v>
      </c>
    </row>
    <row r="198" spans="2:5" x14ac:dyDescent="0.2">
      <c r="C198" s="1" t="s">
        <v>19463</v>
      </c>
      <c r="D198" s="39">
        <v>900000</v>
      </c>
    </row>
    <row r="199" spans="2:5" x14ac:dyDescent="0.2">
      <c r="B199" s="1" t="s">
        <v>20299</v>
      </c>
      <c r="D199" s="39">
        <v>243558000</v>
      </c>
    </row>
    <row r="200" spans="2:5" x14ac:dyDescent="0.2">
      <c r="B200" s="1" t="s">
        <v>20248</v>
      </c>
      <c r="D200" s="39">
        <v>3277747991.5200005</v>
      </c>
    </row>
  </sheetData>
  <conditionalFormatting pivot="1" sqref="D20 D26 D34 D40 D44 D46 D48 D52 D70 D75 D77 D92 D94 D96 D98 D101 D103 D105 D109 D111 D115 D117 D122 D124 D127 D129 D137 D140 D142 D146 D148 D150 D153 D156 D158 D160 D164 D166 D168 D170 D172 D180 D182 D184 D187 D189 D194 D196 D199">
    <cfRule type="colorScale" priority="3">
      <colorScale>
        <cfvo type="min"/>
        <cfvo type="percentile" val="50"/>
        <cfvo type="max"/>
        <color rgb="FF63BE7B"/>
        <color rgb="FFFFEB84"/>
        <color rgb="FFF8696B"/>
      </colorScale>
    </cfRule>
  </conditionalFormatting>
  <conditionalFormatting pivot="1" sqref="H6:H8">
    <cfRule type="colorScale" priority="2">
      <colorScale>
        <cfvo type="min"/>
        <cfvo type="percentile" val="50"/>
        <cfvo type="max"/>
        <color rgb="FF63BE7B"/>
        <color rgb="FFFFEB84"/>
        <color rgb="FFF8696B"/>
      </colorScale>
    </cfRule>
  </conditionalFormatting>
  <conditionalFormatting pivot="1" sqref="H17:H27">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E1591"/>
  <sheetViews>
    <sheetView zoomScale="80" zoomScaleNormal="80" workbookViewId="0">
      <selection activeCell="C1594" sqref="C1594"/>
    </sheetView>
  </sheetViews>
  <sheetFormatPr baseColWidth="10" defaultRowHeight="12.75" x14ac:dyDescent="0.2"/>
  <cols>
    <col min="1" max="1" width="23.7109375" style="1" bestFit="1" customWidth="1"/>
    <col min="2" max="2" width="18.5703125" style="1" bestFit="1" customWidth="1"/>
    <col min="3" max="3" width="31.85546875" style="1" bestFit="1" customWidth="1"/>
    <col min="4" max="4" width="11.42578125" style="1"/>
    <col min="5" max="5" width="42.7109375" style="1" customWidth="1"/>
    <col min="6" max="6" width="11.42578125" style="1"/>
    <col min="7" max="7" width="21.85546875" style="1" bestFit="1" customWidth="1"/>
    <col min="8" max="8" width="15.85546875" style="1" bestFit="1" customWidth="1"/>
    <col min="9" max="9" width="11.42578125" style="1"/>
    <col min="10" max="10" width="19" style="1" customWidth="1"/>
    <col min="11" max="11" width="34.85546875" style="1" bestFit="1" customWidth="1"/>
    <col min="12" max="12" width="76.28515625" style="1" bestFit="1" customWidth="1"/>
    <col min="13" max="13" width="73" style="1" bestFit="1" customWidth="1"/>
    <col min="14" max="14" width="15" style="1" bestFit="1" customWidth="1"/>
    <col min="15" max="17" width="11.42578125" style="1"/>
    <col min="18" max="18" width="15.85546875" style="1" bestFit="1" customWidth="1"/>
    <col min="19" max="22" width="11.42578125" style="1"/>
    <col min="23" max="23" width="16.28515625" style="1" bestFit="1" customWidth="1"/>
    <col min="24" max="24" width="4.28515625" style="1" customWidth="1"/>
    <col min="25" max="25" width="4.140625" style="1" bestFit="1" customWidth="1"/>
    <col min="26" max="26" width="6" style="1" bestFit="1" customWidth="1"/>
    <col min="27" max="27" width="14.28515625" style="1" bestFit="1" customWidth="1"/>
    <col min="28" max="28" width="5.42578125" style="1" customWidth="1"/>
    <col min="29" max="29" width="4" style="1" bestFit="1" customWidth="1"/>
    <col min="30" max="30" width="6" style="1" bestFit="1" customWidth="1"/>
    <col min="31" max="31" width="14.28515625" style="1" bestFit="1" customWidth="1"/>
    <col min="32" max="16384" width="11.42578125" style="1"/>
  </cols>
  <sheetData>
    <row r="1" spans="1:31" ht="14.25" thickTop="1" thickBot="1" x14ac:dyDescent="0.25">
      <c r="A1" s="17" t="s">
        <v>19974</v>
      </c>
      <c r="B1" s="18" t="s">
        <v>1602</v>
      </c>
      <c r="C1" s="19" t="s">
        <v>1603</v>
      </c>
      <c r="D1" s="8" t="s">
        <v>1605</v>
      </c>
      <c r="E1" s="8" t="s">
        <v>1608</v>
      </c>
      <c r="F1" s="9" t="s">
        <v>2</v>
      </c>
      <c r="G1" s="20" t="s">
        <v>19975</v>
      </c>
      <c r="H1" s="20" t="s">
        <v>19976</v>
      </c>
      <c r="I1" s="21" t="s">
        <v>19977</v>
      </c>
      <c r="J1" s="8" t="s">
        <v>1612</v>
      </c>
      <c r="K1" s="11" t="s">
        <v>18652</v>
      </c>
      <c r="L1" s="11" t="s">
        <v>19978</v>
      </c>
      <c r="M1" s="11" t="s">
        <v>18654</v>
      </c>
      <c r="N1" s="11" t="s">
        <v>19979</v>
      </c>
      <c r="O1" s="22" t="s">
        <v>19980</v>
      </c>
      <c r="P1" s="22" t="s">
        <v>19981</v>
      </c>
      <c r="Q1" s="8" t="s">
        <v>4</v>
      </c>
      <c r="R1" s="23" t="s">
        <v>19982</v>
      </c>
      <c r="S1" s="8" t="s">
        <v>19983</v>
      </c>
      <c r="T1" s="17" t="s">
        <v>19984</v>
      </c>
      <c r="U1" s="17" t="str">
        <f>K1&amp;L1</f>
        <v>Usuario actualSector Actual</v>
      </c>
      <c r="V1" s="24" t="s">
        <v>19985</v>
      </c>
      <c r="W1" s="25" t="s">
        <v>19986</v>
      </c>
      <c r="Y1" s="31" t="s">
        <v>1599</v>
      </c>
      <c r="Z1" s="31">
        <v>100</v>
      </c>
      <c r="AA1" s="31" t="s">
        <v>19987</v>
      </c>
      <c r="AC1" s="31" t="s">
        <v>19988</v>
      </c>
      <c r="AD1" s="31">
        <v>116.5</v>
      </c>
      <c r="AE1" s="31" t="s">
        <v>19987</v>
      </c>
    </row>
    <row r="2" spans="1:31" ht="14.25" hidden="1" thickTop="1" thickBot="1" x14ac:dyDescent="0.25">
      <c r="A2" s="17" t="str">
        <f>IF(DetalleExp!H2='Tablas intermedias'!$A$2,"Ordenes de Compra",IF(DetalleExp!H2='Tablas intermedias'!$A$3,"Financiamiento Internacional","Legítimo Abono"))</f>
        <v>Ordenes de Compra</v>
      </c>
      <c r="B2" s="7">
        <f>DetalleExp!E2</f>
        <v>43763</v>
      </c>
      <c r="C2" s="1" t="str">
        <f>DetalleExp!A2</f>
        <v>EX-2019-96228816-APN-DTYC#MSYDS</v>
      </c>
      <c r="D2" s="1">
        <f>IF(A2="Ordenes de Compra",VLOOKUP(C2,Autogestión!$B$2:$D$5090,3,0),IF(A2="Legítimo Abono",VLOOKUP(C2,NoAmpOC!$B$2:$H$988,7,0),"Factura"))</f>
        <v>0</v>
      </c>
      <c r="E2" s="26">
        <f>IF(A2="Ordenes de Compra",VLOOKUP($C2,Autogestión!$B$2:$G$5090,6,0),IF(A2="Financiamiento Internacional",VLOOKUP($C2,FinInt!$B$2:$G$508,6,0),"Legítimo Abono"))</f>
        <v>0</v>
      </c>
      <c r="F2" s="26" t="str">
        <f>IF($A2="Ordenes de Compra","ARS",IF($A2="Financiamiento Internacional",VLOOKUP($C2,FinInt!$B$2:$Q$508,15,0),VLOOKUP($C2,NoAmpOC!$B$2:$T$988,18,0)))</f>
        <v>ARS</v>
      </c>
      <c r="G2" s="5">
        <f>IF($A2="Ordenes de Compra",VLOOKUP($C2,Autogestión!$B$2:$H$5090,7,0),IF($A2="Financiamiento Internacional",VLOOKUP($C2,FinInt!$B$2:$Q$1308,16,0),VLOOKUP($C2,NoAmpOC!$B$2:$T$988,19,0)))</f>
        <v>0</v>
      </c>
      <c r="H2" s="5">
        <f>IF(F2="USD",G2*$Z$1,IF(F2="EUR",G2*$AD$1,G2))</f>
        <v>0</v>
      </c>
      <c r="I2" s="26">
        <f>IF($A2="Ordenes de Compra",VLOOKUP($C2,Autogestión!$B$2:$J$5090,9,0),IF($A2="Financiamiento Internacional",VLOOKUP($C2,FinInt!$B$2:$G$1555,6,0),"Legitimo Abono"))</f>
        <v>0</v>
      </c>
      <c r="J2" s="1" t="str">
        <f>IF($A2="Ordenes de Compra",VLOOKUP($C2,Autogestión!$B$2:$R$5090,17,0),IF($A2="Financiamiento Internacional",VLOOKUP($C2,FinInt!$B$2:$O$1508,14,0),VLOOKUP($C2,NoAmpOC!$B$2:$R$988,17,0)))</f>
        <v>Agregar</v>
      </c>
      <c r="K2" s="7" t="str">
        <f>DetalleExp!AP2</f>
        <v>OTROS</v>
      </c>
      <c r="L2" s="7" t="str">
        <f>DetalleExp!AQ2</f>
        <v>SINSEC - Sin sector interno</v>
      </c>
      <c r="M2" s="7" t="str">
        <f>DetalleExp!AR2</f>
        <v>N/A - No informado</v>
      </c>
      <c r="N2" s="7">
        <f>DetalleExp!AS2</f>
        <v>44319</v>
      </c>
      <c r="O2" s="27">
        <f ca="1">ROUNDUP(TODAY()-N2,0)</f>
        <v>36</v>
      </c>
      <c r="P2" s="27">
        <f ca="1">ROUNDUP(TODAY()-B2,0)</f>
        <v>592</v>
      </c>
      <c r="Q2" s="1" t="str">
        <f>IFERROR(IF(A2="Ordenes de Compra",VLOOKUP($E2,'Ordenes de Compra'!$A$2:$E$1712,5,0),"Sin OC"),"Sin dato")</f>
        <v>Sin dato</v>
      </c>
      <c r="R2" s="28" t="str">
        <f>IFERROR(IF(A2="Ordenes de Compra",VLOOKUP($I2,'Ordenes de Compra'!$B$2:$E$1712,3,0),"Sin OC"),"Sin dato")</f>
        <v>Sin dato</v>
      </c>
      <c r="S2" s="1" t="str">
        <f>VLOOKUP($U2,'Tablas intermedias'!$C$1:$H$222,5,0)</f>
        <v>Programa</v>
      </c>
      <c r="T2" s="29" t="str">
        <f>IF(AND(D2="Factura",OR(G2&gt;100000000,R2=G2)),"Ver","OK")</f>
        <v>OK</v>
      </c>
      <c r="U2" s="30" t="str">
        <f>K2&amp;L2&amp;M2</f>
        <v>OTROSSINSEC - Sin sector internoN/A - No informado</v>
      </c>
      <c r="V2" s="1" t="str">
        <f>VLOOKUP(U2,'Tablas intermedias'!$C$1:$H$222,6,0)</f>
        <v>Si</v>
      </c>
      <c r="W2" s="1" t="str">
        <f ca="1">IF(O2&lt;30,"menos de 30 días","más de 30 días")</f>
        <v>más de 30 días</v>
      </c>
    </row>
    <row r="3" spans="1:31" ht="14.25" hidden="1" thickTop="1" thickBot="1" x14ac:dyDescent="0.25">
      <c r="A3" s="17" t="str">
        <f>IF(DetalleExp!H3='Tablas intermedias'!$A$2,"Ordenes de Compra",IF(DetalleExp!H3='Tablas intermedias'!$A$3,"Financiamiento Internacional","Legítimo Abono"))</f>
        <v>Ordenes de Compra</v>
      </c>
      <c r="B3" s="7">
        <f>DetalleExp!E3</f>
        <v>43802</v>
      </c>
      <c r="C3" s="1" t="str">
        <f>DetalleExp!A3</f>
        <v>EX-2019-107269771-APN-DTYC#MSYDS</v>
      </c>
      <c r="D3" s="1" t="str">
        <f>IF(A3="Ordenes de Compra",VLOOKUP(C3,Autogestión!$B$2:$D$5090,3,0),IF(A3="Legítimo Abono",VLOOKUP(C3,NoAmpOC!$B$2:$H$988,7,0),"Factura"))</f>
        <v>Factura</v>
      </c>
      <c r="E3" s="26" t="str">
        <f>IF(A3="Ordenes de Compra",VLOOKUP($C3,Autogestión!$B$2:$G$5090,6,0),IF(A3="Financiamiento Internacional",VLOOKUP($C3,FinInt!$B$2:$G$508,6,0),"Legítimo Abono"))</f>
        <v>80-0025-LPU18</v>
      </c>
      <c r="F3" s="26" t="str">
        <f>IF($A3="Ordenes de Compra","ARS",IF($A3="Financiamiento Internacional",VLOOKUP($C3,FinInt!$B$2:$Q$508,15,0),VLOOKUP($C3,NoAmpOC!$B$2:$T$988,18,0)))</f>
        <v>ARS</v>
      </c>
      <c r="G3" s="5">
        <f>IF($A3="Ordenes de Compra",VLOOKUP($C3,Autogestión!$B$2:$H$5090,7,0),IF($A3="Financiamiento Internacional",VLOOKUP($C3,FinInt!$B$2:$Q$1308,16,0),VLOOKUP($C3,NoAmpOC!$B$2:$T$988,19,0)))</f>
        <v>1135166.57</v>
      </c>
      <c r="H3" s="5">
        <f t="shared" ref="H3:H66" si="0">IF(F3="USD",G3*$Z$1,IF(F3="EUR",G3*$AD$1,G3))</f>
        <v>1135166.57</v>
      </c>
      <c r="I3" s="26">
        <f>IF($A3="Ordenes de Compra",VLOOKUP($C3,Autogestión!$B$2:$J$5090,9,0),IF($A3="Financiamiento Internacional",VLOOKUP($C3,FinInt!$B$2:$G$1555,6,0),"Legitimo Abono"))</f>
        <v>0</v>
      </c>
      <c r="J3" s="1" t="str">
        <f>IF($A3="Ordenes de Compra",VLOOKUP($C3,Autogestión!$B$2:$R$5090,17,0),IF($A3="Financiamiento Internacional",VLOOKUP($C3,FinInt!$B$2:$O$1508,14,0),VLOOKUP($C3,NoAmpOC!$B$2:$R$988,17,0)))</f>
        <v xml:space="preserve">LAFEDAR S.A. </v>
      </c>
      <c r="K3" s="7" t="str">
        <f>DetalleExp!AP3</f>
        <v>DAFYP#MS-ARCHIVO</v>
      </c>
      <c r="L3" s="7" t="str">
        <f>DetalleExp!AQ3</f>
        <v>ARCHIVO - Archivo</v>
      </c>
      <c r="M3" s="7" t="str">
        <f>DetalleExp!AR3</f>
        <v>DAFYP#MS - Dirección de administración financiera y presupuestaria</v>
      </c>
      <c r="N3" s="7">
        <f>DetalleExp!AS3</f>
        <v>43966</v>
      </c>
      <c r="O3" s="27">
        <f ca="1">ROUNDUP(TODAY()-N3,0)</f>
        <v>389</v>
      </c>
      <c r="P3" s="27">
        <f ca="1">ROUNDUP(TODAY()-B3,0)</f>
        <v>553</v>
      </c>
      <c r="Q3" s="1" t="str">
        <f>IFERROR(IF(A3="Ordenes de Compra",VLOOKUP($E3,'Ordenes de Compra'!$A$2:$E$1712,5,0),"Sin OC"),"Sin dato")</f>
        <v>29.0.0.45.0</v>
      </c>
      <c r="R3" s="28" t="str">
        <f>IFERROR(IF(A3="Ordenes de Compra",VLOOKUP($I3,'Ordenes de Compra'!$B$2:$E$1712,3,0),"Sin OC"),"Sin dato")</f>
        <v>Sin dato</v>
      </c>
      <c r="S3" s="1" t="str">
        <f>VLOOKUP($U3,'Tablas intermedias'!$C$1:$H$222,5,0)</f>
        <v>DGPFE</v>
      </c>
      <c r="T3" s="29" t="str">
        <f t="shared" ref="T3:T66" si="1">IF(AND(D3="Factura",OR(G3&gt;100000000,R3=G3)),"Ver","OK")</f>
        <v>OK</v>
      </c>
      <c r="U3" s="30" t="str">
        <f t="shared" ref="U3:U66" si="2">K3&amp;L3&amp;M3</f>
        <v>DAFYP#MS-ARCHIVOARCHIVO - ArchivoDAFYP#MS - Dirección de administración financiera y presupuestaria</v>
      </c>
      <c r="V3" s="1" t="str">
        <f>VLOOKUP(U3,'Tablas intermedias'!$C$1:$H$222,6,0)</f>
        <v>No</v>
      </c>
      <c r="W3" s="1" t="str">
        <f ca="1">IF(O3&lt;30,"menos de 30 días","más de 30 días")</f>
        <v>más de 30 días</v>
      </c>
    </row>
    <row r="4" spans="1:31" ht="14.25" hidden="1" thickTop="1" thickBot="1" x14ac:dyDescent="0.25">
      <c r="A4" s="17" t="str">
        <f>IF(DetalleExp!H4='Tablas intermedias'!$A$2,"Ordenes de Compra",IF(DetalleExp!H4='Tablas intermedias'!$A$3,"Financiamiento Internacional","Legítimo Abono"))</f>
        <v>Ordenes de Compra</v>
      </c>
      <c r="B4" s="7">
        <f>DetalleExp!E4</f>
        <v>43802</v>
      </c>
      <c r="C4" s="1" t="str">
        <f>DetalleExp!A4</f>
        <v>EX-2019-107320079-APN-DTYC#MSYDS</v>
      </c>
      <c r="D4" s="1" t="str">
        <f>IF(A4="Ordenes de Compra",VLOOKUP(C4,Autogestión!$B$2:$D$5090,3,0),IF(A4="Legítimo Abono",VLOOKUP(C4,NoAmpOC!$B$2:$H$988,7,0),"Factura"))</f>
        <v>Factura</v>
      </c>
      <c r="E4" s="26" t="str">
        <f>IF(A4="Ordenes de Compra",VLOOKUP($C4,Autogestión!$B$2:$G$5090,6,0),IF(A4="Financiamiento Internacional",VLOOKUP($C4,FinInt!$B$2:$G$508,6,0),"Legítimo Abono"))</f>
        <v>80-0025-LPU18</v>
      </c>
      <c r="F4" s="26" t="str">
        <f>IF($A4="Ordenes de Compra","ARS",IF($A4="Financiamiento Internacional",VLOOKUP($C4,FinInt!$B$2:$Q$508,15,0),VLOOKUP($C4,NoAmpOC!$B$2:$T$988,18,0)))</f>
        <v>ARS</v>
      </c>
      <c r="G4" s="5">
        <f>IF($A4="Ordenes de Compra",VLOOKUP($C4,Autogestión!$B$2:$H$5090,7,0),IF($A4="Financiamiento Internacional",VLOOKUP($C4,FinInt!$B$2:$Q$1308,16,0),VLOOKUP($C4,NoAmpOC!$B$2:$T$988,19,0)))</f>
        <v>8901050.6799999997</v>
      </c>
      <c r="H4" s="5">
        <f t="shared" si="0"/>
        <v>8901050.6799999997</v>
      </c>
      <c r="I4" s="26">
        <f>IF($A4="Ordenes de Compra",VLOOKUP($C4,Autogestión!$B$2:$J$5090,9,0),IF($A4="Financiamiento Internacional",VLOOKUP($C4,FinInt!$B$2:$G$1555,6,0),"Legitimo Abono"))</f>
        <v>0</v>
      </c>
      <c r="J4" s="1" t="str">
        <f>IF($A4="Ordenes de Compra",VLOOKUP($C4,Autogestión!$B$2:$R$5090,17,0),IF($A4="Financiamiento Internacional",VLOOKUP($C4,FinInt!$B$2:$O$1508,14,0),VLOOKUP($C4,NoAmpOC!$B$2:$R$988,17,0)))</f>
        <v>LABORATORIOS FABRA S.A.</v>
      </c>
      <c r="K4" s="7" t="str">
        <f>DetalleExp!AP4</f>
        <v>DAFYP#MS-ARCHIVO</v>
      </c>
      <c r="L4" s="7" t="str">
        <f>DetalleExp!AQ4</f>
        <v>ARCHIVO - Archivo</v>
      </c>
      <c r="M4" s="7" t="str">
        <f>DetalleExp!AR4</f>
        <v>DAFYP#MS - Dirección de administración financiera y presupuestaria</v>
      </c>
      <c r="N4" s="7">
        <f>DetalleExp!AS4</f>
        <v>43966</v>
      </c>
      <c r="O4" s="27">
        <f ca="1">ROUNDUP(TODAY()-N4,0)</f>
        <v>389</v>
      </c>
      <c r="P4" s="27">
        <f ca="1">ROUNDUP(TODAY()-B4,0)</f>
        <v>553</v>
      </c>
      <c r="Q4" s="1" t="str">
        <f>IFERROR(IF(A4="Ordenes de Compra",VLOOKUP($E4,'Ordenes de Compra'!$A$2:$E$1712,5,0),"Sin OC"),"Sin dato")</f>
        <v>29.0.0.45.0</v>
      </c>
      <c r="R4" s="28" t="str">
        <f>IFERROR(IF(A4="Ordenes de Compra",VLOOKUP($I4,'Ordenes de Compra'!$B$2:$E$1712,3,0),"Sin OC"),"Sin dato")</f>
        <v>Sin dato</v>
      </c>
      <c r="S4" s="1" t="str">
        <f>VLOOKUP($U4,'Tablas intermedias'!$C$1:$H$222,5,0)</f>
        <v>DGPFE</v>
      </c>
      <c r="T4" s="29" t="str">
        <f t="shared" si="1"/>
        <v>OK</v>
      </c>
      <c r="U4" s="30" t="str">
        <f t="shared" si="2"/>
        <v>DAFYP#MS-ARCHIVOARCHIVO - ArchivoDAFYP#MS - Dirección de administración financiera y presupuestaria</v>
      </c>
      <c r="V4" s="1" t="str">
        <f>VLOOKUP(U4,'Tablas intermedias'!$C$1:$H$222,6,0)</f>
        <v>No</v>
      </c>
      <c r="W4" s="1" t="str">
        <f ca="1">IF(O4&lt;30,"menos de 30 días","más de 30 días")</f>
        <v>más de 30 días</v>
      </c>
    </row>
    <row r="5" spans="1:31" ht="14.25" hidden="1" thickTop="1" thickBot="1" x14ac:dyDescent="0.25">
      <c r="A5" s="17" t="str">
        <f>IF(DetalleExp!H5='Tablas intermedias'!$A$2,"Ordenes de Compra",IF(DetalleExp!H5='Tablas intermedias'!$A$3,"Financiamiento Internacional","Legítimo Abono"))</f>
        <v>Ordenes de Compra</v>
      </c>
      <c r="B5" s="7">
        <f>DetalleExp!E5</f>
        <v>43804</v>
      </c>
      <c r="C5" s="1" t="str">
        <f>DetalleExp!A5</f>
        <v>EX-2019-108062949-APN-DTYC#MSYDS</v>
      </c>
      <c r="D5" s="1" t="str">
        <f>IF(A5="Ordenes de Compra",VLOOKUP(C5,Autogestión!$B$2:$D$5090,3,0),IF(A5="Legítimo Abono",VLOOKUP(C5,NoAmpOC!$B$2:$H$988,7,0),"Factura"))</f>
        <v>Factura</v>
      </c>
      <c r="E5" s="26" t="str">
        <f>IF(A5="Ordenes de Compra",VLOOKUP($C5,Autogestión!$B$2:$G$5090,6,0),IF(A5="Financiamiento Internacional",VLOOKUP($C5,FinInt!$B$2:$G$508,6,0),"Legítimo Abono"))</f>
        <v>80-0001-LPU19</v>
      </c>
      <c r="F5" s="26" t="str">
        <f>IF($A5="Ordenes de Compra","ARS",IF($A5="Financiamiento Internacional",VLOOKUP($C5,FinInt!$B$2:$Q$508,15,0),VLOOKUP($C5,NoAmpOC!$B$2:$T$988,18,0)))</f>
        <v>ARS</v>
      </c>
      <c r="G5" s="5">
        <f>IF($A5="Ordenes de Compra",VLOOKUP($C5,Autogestión!$B$2:$H$5090,7,0),IF($A5="Financiamiento Internacional",VLOOKUP($C5,FinInt!$B$2:$Q$1308,16,0),VLOOKUP($C5,NoAmpOC!$B$2:$T$988,19,0)))</f>
        <v>5048164.4400000004</v>
      </c>
      <c r="H5" s="5">
        <f t="shared" si="0"/>
        <v>5048164.4400000004</v>
      </c>
      <c r="I5" s="26" t="str">
        <f>IF($A5="Ordenes de Compra",VLOOKUP($C5,Autogestión!$B$2:$J$5090,9,0),IF($A5="Financiamiento Internacional",VLOOKUP($C5,FinInt!$B$2:$G$1555,6,0),"Legitimo Abono"))</f>
        <v>80-1149-OC19</v>
      </c>
      <c r="J5" s="1" t="str">
        <f>IF($A5="Ordenes de Compra",VLOOKUP($C5,Autogestión!$B$2:$R$5090,17,0),IF($A5="Financiamiento Internacional",VLOOKUP($C5,FinInt!$B$2:$O$1508,14,0),VLOOKUP($C5,NoAmpOC!$B$2:$R$988,17,0)))</f>
        <v>SUIZO ARGENTINA S.A.</v>
      </c>
      <c r="K5" s="7" t="str">
        <f>DetalleExp!AP5</f>
        <v>SSOARES</v>
      </c>
      <c r="L5" s="7" t="str">
        <f>DetalleExp!AQ5</f>
        <v>PVD - Pvd dirección de sumarios</v>
      </c>
      <c r="M5" s="7" t="str">
        <f>DetalleExp!AR5</f>
        <v>DIRAYS#MS - Dirección de integridad, responsabilidad administrativa y sumarios</v>
      </c>
      <c r="N5" s="7">
        <f>DetalleExp!AS5</f>
        <v>44343</v>
      </c>
      <c r="O5" s="27">
        <f ca="1">ROUNDUP(TODAY()-N5,0)</f>
        <v>12</v>
      </c>
      <c r="P5" s="27">
        <f ca="1">ROUNDUP(TODAY()-B5,0)</f>
        <v>551</v>
      </c>
      <c r="Q5" s="1" t="str">
        <f>IFERROR(IF(A5="Ordenes de Compra",VLOOKUP($E5,'Ordenes de Compra'!$A$2:$E$1712,5,0),"Sin OC"),"Sin dato")</f>
        <v>20.0.0.43.0</v>
      </c>
      <c r="R5" s="28">
        <f>IFERROR(IF(A5="Ordenes de Compra",VLOOKUP($I5,'Ordenes de Compra'!$B$2:$E$1712,3,0),"Sin OC"),"Sin dato")</f>
        <v>152754737</v>
      </c>
      <c r="S5" s="1" t="str">
        <f>VLOOKUP($U5,'Tablas intermedias'!$C$1:$H$222,5,0)</f>
        <v>Programa</v>
      </c>
      <c r="T5" s="29" t="str">
        <f t="shared" si="1"/>
        <v>OK</v>
      </c>
      <c r="U5" s="30" t="str">
        <f t="shared" si="2"/>
        <v>SSOARESPVD - Pvd dirección de sumariosDIRAYS#MS - Dirección de integridad, responsabilidad administrativa y sumarios</v>
      </c>
      <c r="V5" s="1" t="str">
        <f>VLOOKUP(U5,'Tablas intermedias'!$C$1:$H$222,6,0)</f>
        <v>Si</v>
      </c>
      <c r="W5" s="1" t="str">
        <f ca="1">IF(O5&lt;30,"menos de 30 días","más de 30 días")</f>
        <v>menos de 30 días</v>
      </c>
    </row>
    <row r="6" spans="1:31" ht="14.25" hidden="1" thickTop="1" thickBot="1" x14ac:dyDescent="0.25">
      <c r="A6" s="17" t="str">
        <f>IF(DetalleExp!H6='Tablas intermedias'!$A$2,"Ordenes de Compra",IF(DetalleExp!H6='Tablas intermedias'!$A$3,"Financiamiento Internacional","Legítimo Abono"))</f>
        <v>Ordenes de Compra</v>
      </c>
      <c r="B6" s="7">
        <f>DetalleExp!E6</f>
        <v>43804</v>
      </c>
      <c r="C6" s="1" t="str">
        <f>DetalleExp!A6</f>
        <v>EX-2019-108138039-APN-DTYC#MSYDS</v>
      </c>
      <c r="D6" s="1" t="str">
        <f>IF(A6="Ordenes de Compra",VLOOKUP(C6,Autogestión!$B$2:$D$5090,3,0),IF(A6="Legítimo Abono",VLOOKUP(C6,NoAmpOC!$B$2:$H$988,7,0),"Factura"))</f>
        <v>Factura</v>
      </c>
      <c r="E6" s="26" t="str">
        <f>IF(A6="Ordenes de Compra",VLOOKUP($C6,Autogestión!$B$2:$G$5090,6,0),IF(A6="Financiamiento Internacional",VLOOKUP($C6,FinInt!$B$2:$G$508,6,0),"Legítimo Abono"))</f>
        <v>80-0004-LPU18</v>
      </c>
      <c r="F6" s="26" t="str">
        <f>IF($A6="Ordenes de Compra","ARS",IF($A6="Financiamiento Internacional",VLOOKUP($C6,FinInt!$B$2:$Q$508,15,0),VLOOKUP($C6,NoAmpOC!$B$2:$T$988,18,0)))</f>
        <v>ARS</v>
      </c>
      <c r="G6" s="5">
        <f>IF($A6="Ordenes de Compra",VLOOKUP($C6,Autogestión!$B$2:$H$5090,7,0),IF($A6="Financiamiento Internacional",VLOOKUP($C6,FinInt!$B$2:$Q$1308,16,0),VLOOKUP($C6,NoAmpOC!$B$2:$T$988,19,0)))</f>
        <v>14675.36</v>
      </c>
      <c r="H6" s="5">
        <f t="shared" si="0"/>
        <v>14675.36</v>
      </c>
      <c r="I6" s="26" t="str">
        <f>IF($A6="Ordenes de Compra",VLOOKUP($C6,Autogestión!$B$2:$J$5090,9,0),IF($A6="Financiamiento Internacional",VLOOKUP($C6,FinInt!$B$2:$G$1555,6,0),"Legitimo Abono"))</f>
        <v>80-1074-OC18</v>
      </c>
      <c r="J6" s="1" t="str">
        <f>IF($A6="Ordenes de Compra",VLOOKUP($C6,Autogestión!$B$2:$R$5090,17,0),IF($A6="Financiamiento Internacional",VLOOKUP($C6,FinInt!$B$2:$O$1508,14,0),VLOOKUP($C6,NoAmpOC!$B$2:$R$988,17,0)))</f>
        <v>CSL BEHRING S.A.</v>
      </c>
      <c r="K6" s="7" t="str">
        <f>DetalleExp!AP6</f>
        <v>DCYT#MS-LIQUIDACION_GASTOS_RESERVAS</v>
      </c>
      <c r="L6" s="7" t="str">
        <f>DetalleExp!AQ6</f>
        <v>LIQUIDACION_GASTOS_RESERVAS - Liquidación gastos reservas</v>
      </c>
      <c r="M6" s="7" t="str">
        <f>DetalleExp!AR6</f>
        <v>DCYT#MS - Dirección de contabilidad y tesorería</v>
      </c>
      <c r="N6" s="7">
        <f>DetalleExp!AS6</f>
        <v>44336</v>
      </c>
      <c r="O6" s="27">
        <f ca="1">ROUNDUP(TODAY()-N6,0)</f>
        <v>19</v>
      </c>
      <c r="P6" s="27">
        <f ca="1">ROUNDUP(TODAY()-B6,0)</f>
        <v>551</v>
      </c>
      <c r="Q6" s="1" t="str">
        <f>IFERROR(IF(A6="Ordenes de Compra",VLOOKUP($E6,'Ordenes de Compra'!$A$2:$E$1712,5,0),"Sin OC"),"Sin dato")</f>
        <v>Varios</v>
      </c>
      <c r="R6" s="28">
        <f>IFERROR(IF(A6="Ordenes de Compra",VLOOKUP($I6,'Ordenes de Compra'!$B$2:$E$1712,3,0),"Sin OC"),"Sin dato")</f>
        <v>113113091.40000001</v>
      </c>
      <c r="S6" s="1" t="str">
        <f>VLOOKUP($U6,'Tablas intermedias'!$C$1:$H$222,5,0)</f>
        <v>Contabilidad</v>
      </c>
      <c r="T6" s="29" t="str">
        <f t="shared" si="1"/>
        <v>OK</v>
      </c>
      <c r="U6" s="30" t="str">
        <f t="shared" si="2"/>
        <v>DCYT#MS-LIQUIDACION_GASTOS_RESERVASLIQUIDACION_GASTOS_RESERVAS - Liquidación gastos reservasDCYT#MS - Dirección de contabilidad y tesorería</v>
      </c>
      <c r="V6" s="1" t="str">
        <f>VLOOKUP(U6,'Tablas intermedias'!$C$1:$H$222,6,0)</f>
        <v>Si</v>
      </c>
      <c r="W6" s="1" t="str">
        <f ca="1">IF(O6&lt;30,"menos de 30 días","más de 30 días")</f>
        <v>menos de 30 días</v>
      </c>
    </row>
    <row r="7" spans="1:31" ht="14.25" hidden="1" thickTop="1" thickBot="1" x14ac:dyDescent="0.25">
      <c r="A7" s="17" t="str">
        <f>IF(DetalleExp!H7='Tablas intermedias'!$A$2,"Ordenes de Compra",IF(DetalleExp!H7='Tablas intermedias'!$A$3,"Financiamiento Internacional","Legítimo Abono"))</f>
        <v>Ordenes de Compra</v>
      </c>
      <c r="B7" s="7">
        <f>DetalleExp!E7</f>
        <v>43804</v>
      </c>
      <c r="C7" s="1" t="str">
        <f>DetalleExp!A7</f>
        <v>EX-2019-108150536-APN-DTYC#MSYDS</v>
      </c>
      <c r="D7" s="1" t="str">
        <f>IF(A7="Ordenes de Compra",VLOOKUP(C7,Autogestión!$B$2:$D$5090,3,0),IF(A7="Legítimo Abono",VLOOKUP(C7,NoAmpOC!$B$2:$H$988,7,0),"Factura"))</f>
        <v>Factura</v>
      </c>
      <c r="E7" s="26" t="str">
        <f>IF(A7="Ordenes de Compra",VLOOKUP($C7,Autogestión!$B$2:$G$5090,6,0),IF(A7="Financiamiento Internacional",VLOOKUP($C7,FinInt!$B$2:$G$508,6,0),"Legítimo Abono"))</f>
        <v>80-0004-LPU18</v>
      </c>
      <c r="F7" s="26" t="str">
        <f>IF($A7="Ordenes de Compra","ARS",IF($A7="Financiamiento Internacional",VLOOKUP($C7,FinInt!$B$2:$Q$508,15,0),VLOOKUP($C7,NoAmpOC!$B$2:$T$988,18,0)))</f>
        <v>ARS</v>
      </c>
      <c r="G7" s="5">
        <f>IF($A7="Ordenes de Compra",VLOOKUP($C7,Autogestión!$B$2:$H$5090,7,0),IF($A7="Financiamiento Internacional",VLOOKUP($C7,FinInt!$B$2:$Q$1308,16,0),VLOOKUP($C7,NoAmpOC!$B$2:$T$988,19,0)))</f>
        <v>129632.7</v>
      </c>
      <c r="H7" s="5">
        <f t="shared" si="0"/>
        <v>129632.7</v>
      </c>
      <c r="I7" s="26" t="str">
        <f>IF($A7="Ordenes de Compra",VLOOKUP($C7,Autogestión!$B$2:$J$5090,9,0),IF($A7="Financiamiento Internacional",VLOOKUP($C7,FinInt!$B$2:$G$1555,6,0),"Legitimo Abono"))</f>
        <v>80-1074-OC18</v>
      </c>
      <c r="J7" s="1" t="str">
        <f>IF($A7="Ordenes de Compra",VLOOKUP($C7,Autogestión!$B$2:$R$5090,17,0),IF($A7="Financiamiento Internacional",VLOOKUP($C7,FinInt!$B$2:$O$1508,14,0),VLOOKUP($C7,NoAmpOC!$B$2:$R$988,17,0)))</f>
        <v>CSL BEHRING S.A.</v>
      </c>
      <c r="K7" s="7" t="str">
        <f>DetalleExp!AP7</f>
        <v>DCYT#MS-LIQUIDACION_GASTOS_RESERVAS</v>
      </c>
      <c r="L7" s="7" t="str">
        <f>DetalleExp!AQ7</f>
        <v>LIQUIDACION_GASTOS_RESERVAS - Liquidación gastos reservas</v>
      </c>
      <c r="M7" s="7" t="str">
        <f>DetalleExp!AR7</f>
        <v>DCYT#MS - Dirección de contabilidad y tesorería</v>
      </c>
      <c r="N7" s="7">
        <f>DetalleExp!AS7</f>
        <v>44336</v>
      </c>
      <c r="O7" s="27">
        <f ca="1">ROUNDUP(TODAY()-N7,0)</f>
        <v>19</v>
      </c>
      <c r="P7" s="27">
        <f ca="1">ROUNDUP(TODAY()-B7,0)</f>
        <v>551</v>
      </c>
      <c r="Q7" s="1" t="str">
        <f>IFERROR(IF(A7="Ordenes de Compra",VLOOKUP($E7,'Ordenes de Compra'!$A$2:$E$1712,5,0),"Sin OC"),"Sin dato")</f>
        <v>Varios</v>
      </c>
      <c r="R7" s="28">
        <f>IFERROR(IF(A7="Ordenes de Compra",VLOOKUP($I7,'Ordenes de Compra'!$B$2:$E$1712,3,0),"Sin OC"),"Sin dato")</f>
        <v>113113091.40000001</v>
      </c>
      <c r="S7" s="1" t="str">
        <f>VLOOKUP($U7,'Tablas intermedias'!$C$1:$H$222,5,0)</f>
        <v>Contabilidad</v>
      </c>
      <c r="T7" s="29" t="str">
        <f t="shared" si="1"/>
        <v>OK</v>
      </c>
      <c r="U7" s="30" t="str">
        <f t="shared" si="2"/>
        <v>DCYT#MS-LIQUIDACION_GASTOS_RESERVASLIQUIDACION_GASTOS_RESERVAS - Liquidación gastos reservasDCYT#MS - Dirección de contabilidad y tesorería</v>
      </c>
      <c r="V7" s="1" t="str">
        <f>VLOOKUP(U7,'Tablas intermedias'!$C$1:$H$222,6,0)</f>
        <v>Si</v>
      </c>
      <c r="W7" s="1" t="str">
        <f ca="1">IF(O7&lt;30,"menos de 30 días","más de 30 días")</f>
        <v>menos de 30 días</v>
      </c>
    </row>
    <row r="8" spans="1:31" ht="14.25" hidden="1" thickTop="1" thickBot="1" x14ac:dyDescent="0.25">
      <c r="A8" s="17" t="str">
        <f>IF(DetalleExp!H8='Tablas intermedias'!$A$2,"Ordenes de Compra",IF(DetalleExp!H8='Tablas intermedias'!$A$3,"Financiamiento Internacional","Legítimo Abono"))</f>
        <v>Ordenes de Compra</v>
      </c>
      <c r="B8" s="7">
        <f>DetalleExp!E8</f>
        <v>43804</v>
      </c>
      <c r="C8" s="1" t="str">
        <f>DetalleExp!A8</f>
        <v>EX-2019-108154823-APN-DTYC#MSYDS</v>
      </c>
      <c r="D8" s="1" t="str">
        <f>IF(A8="Ordenes de Compra",VLOOKUP(C8,Autogestión!$B$2:$D$5090,3,0),IF(A8="Legítimo Abono",VLOOKUP(C8,NoAmpOC!$B$2:$H$988,7,0),"Factura"))</f>
        <v>Factura</v>
      </c>
      <c r="E8" s="26" t="str">
        <f>IF(A8="Ordenes de Compra",VLOOKUP($C8,Autogestión!$B$2:$G$5090,6,0),IF(A8="Financiamiento Internacional",VLOOKUP($C8,FinInt!$B$2:$G$508,6,0),"Legítimo Abono"))</f>
        <v>80-0004-LPU18</v>
      </c>
      <c r="F8" s="26" t="str">
        <f>IF($A8="Ordenes de Compra","ARS",IF($A8="Financiamiento Internacional",VLOOKUP($C8,FinInt!$B$2:$Q$508,15,0),VLOOKUP($C8,NoAmpOC!$B$2:$T$988,18,0)))</f>
        <v>ARS</v>
      </c>
      <c r="G8" s="5">
        <f>IF($A8="Ordenes de Compra",VLOOKUP($C8,Autogestión!$B$2:$H$5090,7,0),IF($A8="Financiamiento Internacional",VLOOKUP($C8,FinInt!$B$2:$Q$1308,16,0),VLOOKUP($C8,NoAmpOC!$B$2:$T$988,19,0)))</f>
        <v>36688.5</v>
      </c>
      <c r="H8" s="5">
        <f t="shared" si="0"/>
        <v>36688.5</v>
      </c>
      <c r="I8" s="26" t="str">
        <f>IF($A8="Ordenes de Compra",VLOOKUP($C8,Autogestión!$B$2:$J$5090,9,0),IF($A8="Financiamiento Internacional",VLOOKUP($C8,FinInt!$B$2:$G$1555,6,0),"Legitimo Abono"))</f>
        <v>80-1074-OC18</v>
      </c>
      <c r="J8" s="1" t="str">
        <f>IF($A8="Ordenes de Compra",VLOOKUP($C8,Autogestión!$B$2:$R$5090,17,0),IF($A8="Financiamiento Internacional",VLOOKUP($C8,FinInt!$B$2:$O$1508,14,0),VLOOKUP($C8,NoAmpOC!$B$2:$R$988,17,0)))</f>
        <v>CSL BEHRING S.A.</v>
      </c>
      <c r="K8" s="7" t="str">
        <f>DetalleExp!AP8</f>
        <v>SCASTELLI</v>
      </c>
      <c r="L8" s="7" t="str">
        <f>DetalleExp!AQ8</f>
        <v>PVD - Privada</v>
      </c>
      <c r="M8" s="7" t="str">
        <f>DetalleExp!AR8</f>
        <v>DCYT#MS - Dirección de contabilidad y tesorería</v>
      </c>
      <c r="N8" s="7">
        <f>DetalleExp!AS8</f>
        <v>44322</v>
      </c>
      <c r="O8" s="27">
        <f ca="1">ROUNDUP(TODAY()-N8,0)</f>
        <v>33</v>
      </c>
      <c r="P8" s="27">
        <f ca="1">ROUNDUP(TODAY()-B8,0)</f>
        <v>551</v>
      </c>
      <c r="Q8" s="1" t="str">
        <f>IFERROR(IF(A8="Ordenes de Compra",VLOOKUP($E8,'Ordenes de Compra'!$A$2:$E$1712,5,0),"Sin OC"),"Sin dato")</f>
        <v>Varios</v>
      </c>
      <c r="R8" s="28">
        <f>IFERROR(IF(A8="Ordenes de Compra",VLOOKUP($I8,'Ordenes de Compra'!$B$2:$E$1712,3,0),"Sin OC"),"Sin dato")</f>
        <v>113113091.40000001</v>
      </c>
      <c r="S8" s="1" t="str">
        <f>VLOOKUP($U8,'Tablas intermedias'!$C$1:$H$222,5,0)</f>
        <v>Contabilidad</v>
      </c>
      <c r="T8" s="29" t="str">
        <f t="shared" si="1"/>
        <v>OK</v>
      </c>
      <c r="U8" s="30" t="str">
        <f t="shared" si="2"/>
        <v>SCASTELLIPVD - PrivadaDCYT#MS - Dirección de contabilidad y tesorería</v>
      </c>
      <c r="V8" s="1" t="str">
        <f>VLOOKUP(U8,'Tablas intermedias'!$C$1:$H$222,6,0)</f>
        <v>Si</v>
      </c>
      <c r="W8" s="1" t="str">
        <f ca="1">IF(O8&lt;30,"menos de 30 días","más de 30 días")</f>
        <v>más de 30 días</v>
      </c>
    </row>
    <row r="9" spans="1:31" ht="14.25" hidden="1" thickTop="1" thickBot="1" x14ac:dyDescent="0.25">
      <c r="A9" s="17" t="str">
        <f>IF(DetalleExp!H9='Tablas intermedias'!$A$2,"Ordenes de Compra",IF(DetalleExp!H9='Tablas intermedias'!$A$3,"Financiamiento Internacional","Legítimo Abono"))</f>
        <v>Ordenes de Compra</v>
      </c>
      <c r="B9" s="7">
        <f>DetalleExp!E9</f>
        <v>43810</v>
      </c>
      <c r="C9" s="1" t="str">
        <f>DetalleExp!A9</f>
        <v>EX-2019-109679296-APN-DTYC#MSYDS</v>
      </c>
      <c r="D9" s="1" t="str">
        <f>IF(A9="Ordenes de Compra",VLOOKUP(C9,Autogestión!$B$2:$D$5090,3,0),IF(A9="Legítimo Abono",VLOOKUP(C9,NoAmpOC!$B$2:$H$988,7,0),"Factura"))</f>
        <v>Factura</v>
      </c>
      <c r="E9" s="26" t="str">
        <f>IF(A9="Ordenes de Compra",VLOOKUP($C9,Autogestión!$B$2:$G$5090,6,0),IF(A9="Financiamiento Internacional",VLOOKUP($C9,FinInt!$B$2:$G$508,6,0),"Legítimo Abono"))</f>
        <v>80-0025-LPU18</v>
      </c>
      <c r="F9" s="26" t="str">
        <f>IF($A9="Ordenes de Compra","ARS",IF($A9="Financiamiento Internacional",VLOOKUP($C9,FinInt!$B$2:$Q$508,15,0),VLOOKUP($C9,NoAmpOC!$B$2:$T$988,18,0)))</f>
        <v>ARS</v>
      </c>
      <c r="G9" s="5">
        <f>IF($A9="Ordenes de Compra",VLOOKUP($C9,Autogestión!$B$2:$H$5090,7,0),IF($A9="Financiamiento Internacional",VLOOKUP($C9,FinInt!$B$2:$Q$1308,16,0),VLOOKUP($C9,NoAmpOC!$B$2:$T$988,19,0)))</f>
        <v>3332653.63</v>
      </c>
      <c r="H9" s="5">
        <f t="shared" si="0"/>
        <v>3332653.63</v>
      </c>
      <c r="I9" s="26">
        <f>IF($A9="Ordenes de Compra",VLOOKUP($C9,Autogestión!$B$2:$J$5090,9,0),IF($A9="Financiamiento Internacional",VLOOKUP($C9,FinInt!$B$2:$G$1555,6,0),"Legitimo Abono"))</f>
        <v>0</v>
      </c>
      <c r="J9" s="1" t="str">
        <f>IF($A9="Ordenes de Compra",VLOOKUP($C9,Autogestión!$B$2:$R$5090,17,0),IF($A9="Financiamiento Internacional",VLOOKUP($C9,FinInt!$B$2:$O$1508,14,0),VLOOKUP($C9,NoAmpOC!$B$2:$R$988,17,0)))</f>
        <v>Pfizer S.R.L.</v>
      </c>
      <c r="K9" s="7" t="str">
        <f>DetalleExp!AP9</f>
        <v>DAFYP#MS-ARCHIVO</v>
      </c>
      <c r="L9" s="7" t="str">
        <f>DetalleExp!AQ9</f>
        <v>ARCHIVO - Archivo</v>
      </c>
      <c r="M9" s="7" t="str">
        <f>DetalleExp!AR9</f>
        <v>DAFYP#MS - Dirección de administración financiera y presupuestaria</v>
      </c>
      <c r="N9" s="7">
        <f>DetalleExp!AS9</f>
        <v>44005</v>
      </c>
      <c r="O9" s="27">
        <f ca="1">ROUNDUP(TODAY()-N9,0)</f>
        <v>350</v>
      </c>
      <c r="P9" s="27">
        <f ca="1">ROUNDUP(TODAY()-B9,0)</f>
        <v>545</v>
      </c>
      <c r="Q9" s="1" t="str">
        <f>IFERROR(IF(A9="Ordenes de Compra",VLOOKUP($E9,'Ordenes de Compra'!$A$2:$E$1712,5,0),"Sin OC"),"Sin dato")</f>
        <v>29.0.0.45.0</v>
      </c>
      <c r="R9" s="28" t="str">
        <f>IFERROR(IF(A9="Ordenes de Compra",VLOOKUP($I9,'Ordenes de Compra'!$B$2:$E$1712,3,0),"Sin OC"),"Sin dato")</f>
        <v>Sin dato</v>
      </c>
      <c r="S9" s="1" t="str">
        <f>VLOOKUP($U9,'Tablas intermedias'!$C$1:$H$222,5,0)</f>
        <v>DGPFE</v>
      </c>
      <c r="T9" s="29" t="str">
        <f t="shared" si="1"/>
        <v>OK</v>
      </c>
      <c r="U9" s="30" t="str">
        <f t="shared" si="2"/>
        <v>DAFYP#MS-ARCHIVOARCHIVO - ArchivoDAFYP#MS - Dirección de administración financiera y presupuestaria</v>
      </c>
      <c r="V9" s="1" t="str">
        <f>VLOOKUP(U9,'Tablas intermedias'!$C$1:$H$222,6,0)</f>
        <v>No</v>
      </c>
      <c r="W9" s="1" t="str">
        <f ca="1">IF(O9&lt;30,"menos de 30 días","más de 30 días")</f>
        <v>más de 30 días</v>
      </c>
    </row>
    <row r="10" spans="1:31" ht="14.25" hidden="1" thickTop="1" thickBot="1" x14ac:dyDescent="0.25">
      <c r="A10" s="17" t="str">
        <f>IF(DetalleExp!H10='Tablas intermedias'!$A$2,"Ordenes de Compra",IF(DetalleExp!H10='Tablas intermedias'!$A$3,"Financiamiento Internacional","Legítimo Abono"))</f>
        <v>Ordenes de Compra</v>
      </c>
      <c r="B10" s="7">
        <f>DetalleExp!E10</f>
        <v>43810</v>
      </c>
      <c r="C10" s="1" t="str">
        <f>DetalleExp!A10</f>
        <v>EX-2019-109682682-APN-DTYC#MSYDS</v>
      </c>
      <c r="D10" s="1" t="str">
        <f>IF(A10="Ordenes de Compra",VLOOKUP(C10,Autogestión!$B$2:$D$5090,3,0),IF(A10="Legítimo Abono",VLOOKUP(C10,NoAmpOC!$B$2:$H$988,7,0),"Factura"))</f>
        <v>Factura</v>
      </c>
      <c r="E10" s="26" t="str">
        <f>IF(A10="Ordenes de Compra",VLOOKUP($C10,Autogestión!$B$2:$G$5090,6,0),IF(A10="Financiamiento Internacional",VLOOKUP($C10,FinInt!$B$2:$G$508,6,0),"Legítimo Abono"))</f>
        <v>80-0025-LPU18</v>
      </c>
      <c r="F10" s="26" t="str">
        <f>IF($A10="Ordenes de Compra","ARS",IF($A10="Financiamiento Internacional",VLOOKUP($C10,FinInt!$B$2:$Q$508,15,0),VLOOKUP($C10,NoAmpOC!$B$2:$T$988,18,0)))</f>
        <v>ARS</v>
      </c>
      <c r="G10" s="5">
        <f>IF($A10="Ordenes de Compra",VLOOKUP($C10,Autogestión!$B$2:$H$5090,7,0),IF($A10="Financiamiento Internacional",VLOOKUP($C10,FinInt!$B$2:$Q$1308,16,0),VLOOKUP($C10,NoAmpOC!$B$2:$T$988,19,0)))</f>
        <v>3019434.7</v>
      </c>
      <c r="H10" s="5">
        <f t="shared" si="0"/>
        <v>3019434.7</v>
      </c>
      <c r="I10" s="26">
        <f>IF($A10="Ordenes de Compra",VLOOKUP($C10,Autogestión!$B$2:$J$5090,9,0),IF($A10="Financiamiento Internacional",VLOOKUP($C10,FinInt!$B$2:$G$1555,6,0),"Legitimo Abono"))</f>
        <v>0</v>
      </c>
      <c r="J10" s="1" t="str">
        <f>IF($A10="Ordenes de Compra",VLOOKUP($C10,Autogestión!$B$2:$R$5090,17,0),IF($A10="Financiamiento Internacional",VLOOKUP($C10,FinInt!$B$2:$O$1508,14,0),VLOOKUP($C10,NoAmpOC!$B$2:$R$988,17,0)))</f>
        <v>Pfizer S.R.L.</v>
      </c>
      <c r="K10" s="7" t="str">
        <f>DetalleExp!AP10</f>
        <v>DAFYP#MS-ARCHIVO</v>
      </c>
      <c r="L10" s="7" t="str">
        <f>DetalleExp!AQ10</f>
        <v>ARCHIVO - Archivo</v>
      </c>
      <c r="M10" s="7" t="str">
        <f>DetalleExp!AR10</f>
        <v>DAFYP#MS - Dirección de administración financiera y presupuestaria</v>
      </c>
      <c r="N10" s="7">
        <f>DetalleExp!AS10</f>
        <v>43971</v>
      </c>
      <c r="O10" s="27">
        <f ca="1">ROUNDUP(TODAY()-N10,0)</f>
        <v>384</v>
      </c>
      <c r="P10" s="27">
        <f ca="1">ROUNDUP(TODAY()-B10,0)</f>
        <v>545</v>
      </c>
      <c r="Q10" s="1" t="str">
        <f>IFERROR(IF(A10="Ordenes de Compra",VLOOKUP($E10,'Ordenes de Compra'!$A$2:$E$1712,5,0),"Sin OC"),"Sin dato")</f>
        <v>29.0.0.45.0</v>
      </c>
      <c r="R10" s="28" t="str">
        <f>IFERROR(IF(A10="Ordenes de Compra",VLOOKUP($I10,'Ordenes de Compra'!$B$2:$E$1712,3,0),"Sin OC"),"Sin dato")</f>
        <v>Sin dato</v>
      </c>
      <c r="S10" s="1" t="str">
        <f>VLOOKUP($U10,'Tablas intermedias'!$C$1:$H$222,5,0)</f>
        <v>DGPFE</v>
      </c>
      <c r="T10" s="29" t="str">
        <f t="shared" si="1"/>
        <v>OK</v>
      </c>
      <c r="U10" s="30" t="str">
        <f t="shared" si="2"/>
        <v>DAFYP#MS-ARCHIVOARCHIVO - ArchivoDAFYP#MS - Dirección de administración financiera y presupuestaria</v>
      </c>
      <c r="V10" s="1" t="str">
        <f>VLOOKUP(U10,'Tablas intermedias'!$C$1:$H$222,6,0)</f>
        <v>No</v>
      </c>
      <c r="W10" s="1" t="str">
        <f ca="1">IF(O10&lt;30,"menos de 30 días","más de 30 días")</f>
        <v>más de 30 días</v>
      </c>
    </row>
    <row r="11" spans="1:31" ht="14.25" hidden="1" thickTop="1" thickBot="1" x14ac:dyDescent="0.25">
      <c r="A11" s="17" t="str">
        <f>IF(DetalleExp!H11='Tablas intermedias'!$A$2,"Ordenes de Compra",IF(DetalleExp!H11='Tablas intermedias'!$A$3,"Financiamiento Internacional","Legítimo Abono"))</f>
        <v>Ordenes de Compra</v>
      </c>
      <c r="B11" s="7">
        <f>DetalleExp!E11</f>
        <v>43815</v>
      </c>
      <c r="C11" s="1" t="str">
        <f>DetalleExp!A11</f>
        <v>EX-2019-110723347-APN-DTYC#MSYDS</v>
      </c>
      <c r="D11" s="1" t="str">
        <f>IF(A11="Ordenes de Compra",VLOOKUP(C11,Autogestión!$B$2:$D$5090,3,0),IF(A11="Legítimo Abono",VLOOKUP(C11,NoAmpOC!$B$2:$H$988,7,0),"Factura"))</f>
        <v>Factura</v>
      </c>
      <c r="E11" s="26" t="str">
        <f>IF(A11="Ordenes de Compra",VLOOKUP($C11,Autogestión!$B$2:$G$5090,6,0),IF(A11="Financiamiento Internacional",VLOOKUP($C11,FinInt!$B$2:$G$508,6,0),"Legítimo Abono"))</f>
        <v>80-0004-LPU18</v>
      </c>
      <c r="F11" s="26" t="str">
        <f>IF($A11="Ordenes de Compra","ARS",IF($A11="Financiamiento Internacional",VLOOKUP($C11,FinInt!$B$2:$Q$508,15,0),VLOOKUP($C11,NoAmpOC!$B$2:$T$988,18,0)))</f>
        <v>ARS</v>
      </c>
      <c r="G11" s="5">
        <f>IF($A11="Ordenes de Compra",VLOOKUP($C11,Autogestión!$B$2:$H$5090,7,0),IF($A11="Financiamiento Internacional",VLOOKUP($C11,FinInt!$B$2:$Q$1308,16,0),VLOOKUP($C11,NoAmpOC!$B$2:$T$988,19,0)))</f>
        <v>978380</v>
      </c>
      <c r="H11" s="5">
        <f t="shared" si="0"/>
        <v>978380</v>
      </c>
      <c r="I11" s="26">
        <f>IF($A11="Ordenes de Compra",VLOOKUP($C11,Autogestión!$B$2:$J$5090,9,0),IF($A11="Financiamiento Internacional",VLOOKUP($C11,FinInt!$B$2:$G$1555,6,0),"Legitimo Abono"))</f>
        <v>0</v>
      </c>
      <c r="J11" s="1" t="str">
        <f>IF($A11="Ordenes de Compra",VLOOKUP($C11,Autogestión!$B$2:$R$5090,17,0),IF($A11="Financiamiento Internacional",VLOOKUP($C11,FinInt!$B$2:$O$1508,14,0),VLOOKUP($C11,NoAmpOC!$B$2:$R$988,17,0)))</f>
        <v>Pfizer S.R.L.</v>
      </c>
      <c r="K11" s="7" t="str">
        <f>DetalleExp!AP11</f>
        <v>LCOURREGES</v>
      </c>
      <c r="L11" s="7" t="str">
        <f>DetalleExp!AQ11</f>
        <v>TESORERIA - Tesorería</v>
      </c>
      <c r="M11" s="7" t="str">
        <f>DetalleExp!AR11</f>
        <v>DTYC#MS - Dirección de tesoreria y contabilidad</v>
      </c>
      <c r="N11" s="7">
        <f>DetalleExp!AS11</f>
        <v>44124</v>
      </c>
      <c r="O11" s="27">
        <f ca="1">ROUNDUP(TODAY()-N11,0)</f>
        <v>231</v>
      </c>
      <c r="P11" s="27">
        <f ca="1">ROUNDUP(TODAY()-B11,0)</f>
        <v>540</v>
      </c>
      <c r="Q11" s="1" t="str">
        <f>IFERROR(IF(A11="Ordenes de Compra",VLOOKUP($E11,'Ordenes de Compra'!$A$2:$E$1712,5,0),"Sin OC"),"Sin dato")</f>
        <v>Varios</v>
      </c>
      <c r="R11" s="28" t="str">
        <f>IFERROR(IF(A11="Ordenes de Compra",VLOOKUP($I11,'Ordenes de Compra'!$B$2:$E$1712,3,0),"Sin OC"),"Sin dato")</f>
        <v>Sin dato</v>
      </c>
      <c r="S11" s="1" t="str">
        <f>VLOOKUP($U11,'Tablas intermedias'!$C$1:$H$222,5,0)</f>
        <v>Tesorería</v>
      </c>
      <c r="T11" s="29" t="str">
        <f t="shared" si="1"/>
        <v>OK</v>
      </c>
      <c r="U11" s="30" t="str">
        <f t="shared" si="2"/>
        <v>LCOURREGESTESORERIA - TesoreríaDTYC#MS - Dirección de tesoreria y contabilidad</v>
      </c>
      <c r="V11" s="1" t="str">
        <f>VLOOKUP(U11,'Tablas intermedias'!$C$1:$H$222,6,0)</f>
        <v>No</v>
      </c>
      <c r="W11" s="1" t="str">
        <f ca="1">IF(O11&lt;30,"menos de 30 días","más de 30 días")</f>
        <v>más de 30 días</v>
      </c>
    </row>
    <row r="12" spans="1:31" ht="14.25" hidden="1" thickTop="1" thickBot="1" x14ac:dyDescent="0.25">
      <c r="A12" s="17" t="str">
        <f>IF(DetalleExp!H12='Tablas intermedias'!$A$2,"Ordenes de Compra",IF(DetalleExp!H12='Tablas intermedias'!$A$3,"Financiamiento Internacional","Legítimo Abono"))</f>
        <v>Ordenes de Compra</v>
      </c>
      <c r="B12" s="7">
        <f>DetalleExp!E12</f>
        <v>43818</v>
      </c>
      <c r="C12" s="1" t="str">
        <f>DetalleExp!A12</f>
        <v>EX-2019-111601560-APN-DTYC#MSYDS</v>
      </c>
      <c r="D12" s="1" t="str">
        <f>IF(A12="Ordenes de Compra",VLOOKUP(C12,Autogestión!$B$2:$D$5090,3,0),IF(A12="Legítimo Abono",VLOOKUP(C12,NoAmpOC!$B$2:$H$988,7,0),"Factura"))</f>
        <v>Factura</v>
      </c>
      <c r="E12" s="26" t="str">
        <f>IF(A12="Ordenes de Compra",VLOOKUP($C12,Autogestión!$B$2:$G$5090,6,0),IF(A12="Financiamiento Internacional",VLOOKUP($C12,FinInt!$B$2:$G$508,6,0),"Legítimo Abono"))</f>
        <v>80-0025-LPU18</v>
      </c>
      <c r="F12" s="26" t="str">
        <f>IF($A12="Ordenes de Compra","ARS",IF($A12="Financiamiento Internacional",VLOOKUP($C12,FinInt!$B$2:$Q$508,15,0),VLOOKUP($C12,NoAmpOC!$B$2:$T$988,18,0)))</f>
        <v>ARS</v>
      </c>
      <c r="G12" s="5">
        <f>IF($A12="Ordenes de Compra",VLOOKUP($C12,Autogestión!$B$2:$H$5090,7,0),IF($A12="Financiamiento Internacional",VLOOKUP($C12,FinInt!$B$2:$Q$1308,16,0),VLOOKUP($C12,NoAmpOC!$B$2:$T$988,19,0)))</f>
        <v>5974776.6100000003</v>
      </c>
      <c r="H12" s="5">
        <f t="shared" si="0"/>
        <v>5974776.6100000003</v>
      </c>
      <c r="I12" s="26">
        <f>IF($A12="Ordenes de Compra",VLOOKUP($C12,Autogestión!$B$2:$J$5090,9,0),IF($A12="Financiamiento Internacional",VLOOKUP($C12,FinInt!$B$2:$G$1555,6,0),"Legitimo Abono"))</f>
        <v>0</v>
      </c>
      <c r="J12" s="1" t="str">
        <f>IF($A12="Ordenes de Compra",VLOOKUP($C12,Autogestión!$B$2:$R$5090,17,0),IF($A12="Financiamiento Internacional",VLOOKUP($C12,FinInt!$B$2:$O$1508,14,0),VLOOKUP($C12,NoAmpOC!$B$2:$R$988,17,0)))</f>
        <v>Dr. LAZAR &amp; Cía. S.A.Q.e.I.</v>
      </c>
      <c r="K12" s="7" t="str">
        <f>DetalleExp!AP12</f>
        <v>DAFYP#MS-ARCHIVO</v>
      </c>
      <c r="L12" s="7" t="str">
        <f>DetalleExp!AQ12</f>
        <v>ARCHIVO - Archivo</v>
      </c>
      <c r="M12" s="7" t="str">
        <f>DetalleExp!AR12</f>
        <v>DAFYP#MS - Dirección de administración financiera y presupuestaria</v>
      </c>
      <c r="N12" s="7">
        <f>DetalleExp!AS12</f>
        <v>43966</v>
      </c>
      <c r="O12" s="27">
        <f ca="1">ROUNDUP(TODAY()-N12,0)</f>
        <v>389</v>
      </c>
      <c r="P12" s="27">
        <f ca="1">ROUNDUP(TODAY()-B12,0)</f>
        <v>537</v>
      </c>
      <c r="Q12" s="1" t="str">
        <f>IFERROR(IF(A12="Ordenes de Compra",VLOOKUP($E12,'Ordenes de Compra'!$A$2:$E$1712,5,0),"Sin OC"),"Sin dato")</f>
        <v>29.0.0.45.0</v>
      </c>
      <c r="R12" s="28" t="str">
        <f>IFERROR(IF(A12="Ordenes de Compra",VLOOKUP($I12,'Ordenes de Compra'!$B$2:$E$1712,3,0),"Sin OC"),"Sin dato")</f>
        <v>Sin dato</v>
      </c>
      <c r="S12" s="1" t="str">
        <f>VLOOKUP($U12,'Tablas intermedias'!$C$1:$H$222,5,0)</f>
        <v>DGPFE</v>
      </c>
      <c r="T12" s="29" t="str">
        <f t="shared" si="1"/>
        <v>OK</v>
      </c>
      <c r="U12" s="30" t="str">
        <f t="shared" si="2"/>
        <v>DAFYP#MS-ARCHIVOARCHIVO - ArchivoDAFYP#MS - Dirección de administración financiera y presupuestaria</v>
      </c>
      <c r="V12" s="1" t="str">
        <f>VLOOKUP(U12,'Tablas intermedias'!$C$1:$H$222,6,0)</f>
        <v>No</v>
      </c>
      <c r="W12" s="1" t="str">
        <f ca="1">IF(O12&lt;30,"menos de 30 días","más de 30 días")</f>
        <v>más de 30 días</v>
      </c>
    </row>
    <row r="13" spans="1:31" ht="14.25" hidden="1" thickTop="1" thickBot="1" x14ac:dyDescent="0.25">
      <c r="A13" s="17" t="str">
        <f>IF(DetalleExp!H13='Tablas intermedias'!$A$2,"Ordenes de Compra",IF(DetalleExp!H13='Tablas intermedias'!$A$3,"Financiamiento Internacional","Legítimo Abono"))</f>
        <v>Ordenes de Compra</v>
      </c>
      <c r="B13" s="7">
        <f>DetalleExp!E13</f>
        <v>43839</v>
      </c>
      <c r="C13" s="1" t="str">
        <f>DetalleExp!A13</f>
        <v>EX-2020-1999217-APN-DTYC#MSYDS</v>
      </c>
      <c r="D13" s="1" t="str">
        <f>IF(A13="Ordenes de Compra",VLOOKUP(C13,Autogestión!$B$2:$D$5090,3,0),IF(A13="Legítimo Abono",VLOOKUP(C13,NoAmpOC!$B$2:$H$988,7,0),"Factura"))</f>
        <v>Factura</v>
      </c>
      <c r="E13" s="26" t="str">
        <f>IF(A13="Ordenes de Compra",VLOOKUP($C13,Autogestión!$B$2:$G$5090,6,0),IF(A13="Financiamiento Internacional",VLOOKUP($C13,FinInt!$B$2:$G$508,6,0),"Legítimo Abono"))</f>
        <v>80-0042-CDI18</v>
      </c>
      <c r="F13" s="26" t="str">
        <f>IF($A13="Ordenes de Compra","ARS",IF($A13="Financiamiento Internacional",VLOOKUP($C13,FinInt!$B$2:$Q$508,15,0),VLOOKUP($C13,NoAmpOC!$B$2:$T$988,18,0)))</f>
        <v>ARS</v>
      </c>
      <c r="G13" s="5">
        <f>IF($A13="Ordenes de Compra",VLOOKUP($C13,Autogestión!$B$2:$H$5090,7,0),IF($A13="Financiamiento Internacional",VLOOKUP($C13,FinInt!$B$2:$Q$1308,16,0),VLOOKUP($C13,NoAmpOC!$B$2:$T$988,19,0)))</f>
        <v>1200</v>
      </c>
      <c r="H13" s="5">
        <f t="shared" si="0"/>
        <v>1200</v>
      </c>
      <c r="I13" s="26" t="str">
        <f>IF($A13="Ordenes de Compra",VLOOKUP($C13,Autogestión!$B$2:$J$5090,9,0),IF($A13="Financiamiento Internacional",VLOOKUP($C13,FinInt!$B$2:$G$1555,6,0),"Legitimo Abono"))</f>
        <v>80-1138-OC19</v>
      </c>
      <c r="J13" s="1" t="str">
        <f>IF($A13="Ordenes de Compra",VLOOKUP($C13,Autogestión!$B$2:$R$5090,17,0),IF($A13="Financiamiento Internacional",VLOOKUP($C13,FinInt!$B$2:$O$1508,14,0),VLOOKUP($C13,NoAmpOC!$B$2:$R$988,17,0)))</f>
        <v>SOMA S.A.</v>
      </c>
      <c r="K13" s="7" t="str">
        <f>DetalleExp!AP13</f>
        <v>PLALANNE</v>
      </c>
      <c r="L13" s="7" t="str">
        <f>DetalleExp!AQ13</f>
        <v>USAMENDOZA - Unidad sanitaria mendoza</v>
      </c>
      <c r="M13" s="7" t="str">
        <f>DetalleExp!AR13</f>
        <v>DSFYTT#MS - Dirección de sanidad de fronteras y terminales de transporte</v>
      </c>
      <c r="N13" s="7">
        <f>DetalleExp!AS13</f>
        <v>44320</v>
      </c>
      <c r="O13" s="27">
        <f ca="1">ROUNDUP(TODAY()-N13,0)</f>
        <v>35</v>
      </c>
      <c r="P13" s="27">
        <f ca="1">ROUNDUP(TODAY()-B13,0)</f>
        <v>516</v>
      </c>
      <c r="Q13" s="1" t="str">
        <f>IFERROR(IF(A13="Ordenes de Compra",VLOOKUP($E13,'Ordenes de Compra'!$A$2:$E$1712,5,0),"Sin OC"),"Sin dato")</f>
        <v>21.0.0.4.0</v>
      </c>
      <c r="R13" s="28">
        <f>IFERROR(IF(A13="Ordenes de Compra",VLOOKUP($I13,'Ordenes de Compra'!$B$2:$E$1712,3,0),"Sin OC"),"Sin dato")</f>
        <v>14400</v>
      </c>
      <c r="S13" s="1" t="str">
        <f>VLOOKUP($U13,'Tablas intermedias'!$C$1:$H$222,5,0)</f>
        <v>Programa</v>
      </c>
      <c r="T13" s="29" t="str">
        <f t="shared" si="1"/>
        <v>OK</v>
      </c>
      <c r="U13" s="30" t="str">
        <f t="shared" si="2"/>
        <v>PLALANNEUSAMENDOZA - Unidad sanitaria mendozaDSFYTT#MS - Dirección de sanidad de fronteras y terminales de transporte</v>
      </c>
      <c r="V13" s="1" t="str">
        <f>VLOOKUP(U13,'Tablas intermedias'!$C$1:$H$222,6,0)</f>
        <v>Si</v>
      </c>
      <c r="W13" s="1" t="str">
        <f ca="1">IF(O13&lt;30,"menos de 30 días","más de 30 días")</f>
        <v>más de 30 días</v>
      </c>
    </row>
    <row r="14" spans="1:31" ht="14.25" hidden="1" thickTop="1" thickBot="1" x14ac:dyDescent="0.25">
      <c r="A14" s="17" t="str">
        <f>IF(DetalleExp!H14='Tablas intermedias'!$A$2,"Ordenes de Compra",IF(DetalleExp!H14='Tablas intermedias'!$A$3,"Financiamiento Internacional","Legítimo Abono"))</f>
        <v>Ordenes de Compra</v>
      </c>
      <c r="B14" s="7">
        <f>DetalleExp!E14</f>
        <v>43839</v>
      </c>
      <c r="C14" s="1" t="str">
        <f>DetalleExp!A14</f>
        <v>EX-2020-2001890-APN-DTYC#MSYDS</v>
      </c>
      <c r="D14" s="1" t="str">
        <f>IF(A14="Ordenes de Compra",VLOOKUP(C14,Autogestión!$B$2:$D$5090,3,0),IF(A14="Legítimo Abono",VLOOKUP(C14,NoAmpOC!$B$2:$H$988,7,0),"Factura"))</f>
        <v>Factura</v>
      </c>
      <c r="E14" s="26" t="str">
        <f>IF(A14="Ordenes de Compra",VLOOKUP($C14,Autogestión!$B$2:$G$5090,6,0),IF(A14="Financiamiento Internacional",VLOOKUP($C14,FinInt!$B$2:$G$508,6,0),"Legítimo Abono"))</f>
        <v>80-0042-CDI18</v>
      </c>
      <c r="F14" s="26" t="str">
        <f>IF($A14="Ordenes de Compra","ARS",IF($A14="Financiamiento Internacional",VLOOKUP($C14,FinInt!$B$2:$Q$508,15,0),VLOOKUP($C14,NoAmpOC!$B$2:$T$988,18,0)))</f>
        <v>ARS</v>
      </c>
      <c r="G14" s="5">
        <f>IF($A14="Ordenes de Compra",VLOOKUP($C14,Autogestión!$B$2:$H$5090,7,0),IF($A14="Financiamiento Internacional",VLOOKUP($C14,FinInt!$B$2:$Q$1308,16,0),VLOOKUP($C14,NoAmpOC!$B$2:$T$988,19,0)))</f>
        <v>1200</v>
      </c>
      <c r="H14" s="5">
        <f t="shared" si="0"/>
        <v>1200</v>
      </c>
      <c r="I14" s="26" t="str">
        <f>IF($A14="Ordenes de Compra",VLOOKUP($C14,Autogestión!$B$2:$J$5090,9,0),IF($A14="Financiamiento Internacional",VLOOKUP($C14,FinInt!$B$2:$G$1555,6,0),"Legitimo Abono"))</f>
        <v>80-1138-OC19</v>
      </c>
      <c r="J14" s="1" t="str">
        <f>IF($A14="Ordenes de Compra",VLOOKUP($C14,Autogestión!$B$2:$R$5090,17,0),IF($A14="Financiamiento Internacional",VLOOKUP($C14,FinInt!$B$2:$O$1508,14,0),VLOOKUP($C14,NoAmpOC!$B$2:$R$988,17,0)))</f>
        <v>SOMA S.A.</v>
      </c>
      <c r="K14" s="7" t="str">
        <f>DetalleExp!AP14</f>
        <v>PLALANNE</v>
      </c>
      <c r="L14" s="7" t="str">
        <f>DetalleExp!AQ14</f>
        <v>USAMENDOZA - Unidad sanitaria mendoza</v>
      </c>
      <c r="M14" s="7" t="str">
        <f>DetalleExp!AR14</f>
        <v>DSFYTT#MS - Dirección de sanidad de fronteras y terminales de transporte</v>
      </c>
      <c r="N14" s="7">
        <f>DetalleExp!AS14</f>
        <v>44320</v>
      </c>
      <c r="O14" s="27">
        <f ca="1">ROUNDUP(TODAY()-N14,0)</f>
        <v>35</v>
      </c>
      <c r="P14" s="27">
        <f ca="1">ROUNDUP(TODAY()-B14,0)</f>
        <v>516</v>
      </c>
      <c r="Q14" s="1" t="str">
        <f>IFERROR(IF(A14="Ordenes de Compra",VLOOKUP($E14,'Ordenes de Compra'!$A$2:$E$1712,5,0),"Sin OC"),"Sin dato")</f>
        <v>21.0.0.4.0</v>
      </c>
      <c r="R14" s="28">
        <f>IFERROR(IF(A14="Ordenes de Compra",VLOOKUP($I14,'Ordenes de Compra'!$B$2:$E$1712,3,0),"Sin OC"),"Sin dato")</f>
        <v>14400</v>
      </c>
      <c r="S14" s="1" t="str">
        <f>VLOOKUP($U14,'Tablas intermedias'!$C$1:$H$222,5,0)</f>
        <v>Programa</v>
      </c>
      <c r="T14" s="29" t="str">
        <f t="shared" si="1"/>
        <v>OK</v>
      </c>
      <c r="U14" s="30" t="str">
        <f t="shared" si="2"/>
        <v>PLALANNEUSAMENDOZA - Unidad sanitaria mendozaDSFYTT#MS - Dirección de sanidad de fronteras y terminales de transporte</v>
      </c>
      <c r="V14" s="1" t="str">
        <f>VLOOKUP(U14,'Tablas intermedias'!$C$1:$H$222,6,0)</f>
        <v>Si</v>
      </c>
      <c r="W14" s="1" t="str">
        <f ca="1">IF(O14&lt;30,"menos de 30 días","más de 30 días")</f>
        <v>más de 30 días</v>
      </c>
    </row>
    <row r="15" spans="1:31" ht="14.25" hidden="1" thickTop="1" thickBot="1" x14ac:dyDescent="0.25">
      <c r="A15" s="17" t="str">
        <f>IF(DetalleExp!H15='Tablas intermedias'!$A$2,"Ordenes de Compra",IF(DetalleExp!H15='Tablas intermedias'!$A$3,"Financiamiento Internacional","Legítimo Abono"))</f>
        <v>Ordenes de Compra</v>
      </c>
      <c r="B15" s="7">
        <f>DetalleExp!E15</f>
        <v>43839</v>
      </c>
      <c r="C15" s="1" t="str">
        <f>DetalleExp!A15</f>
        <v>EX-2020-2007093-APN-DTYC#MSYDS</v>
      </c>
      <c r="D15" s="1" t="str">
        <f>IF(A15="Ordenes de Compra",VLOOKUP(C15,Autogestión!$B$2:$D$5090,3,0),IF(A15="Legítimo Abono",VLOOKUP(C15,NoAmpOC!$B$2:$H$988,7,0),"Factura"))</f>
        <v>Factura</v>
      </c>
      <c r="E15" s="26" t="str">
        <f>IF(A15="Ordenes de Compra",VLOOKUP($C15,Autogestión!$B$2:$G$5090,6,0),IF(A15="Financiamiento Internacional",VLOOKUP($C15,FinInt!$B$2:$G$508,6,0),"Legítimo Abono"))</f>
        <v>80-0042-CDI18</v>
      </c>
      <c r="F15" s="26" t="str">
        <f>IF($A15="Ordenes de Compra","ARS",IF($A15="Financiamiento Internacional",VLOOKUP($C15,FinInt!$B$2:$Q$508,15,0),VLOOKUP($C15,NoAmpOC!$B$2:$T$988,18,0)))</f>
        <v>ARS</v>
      </c>
      <c r="G15" s="5">
        <f>IF($A15="Ordenes de Compra",VLOOKUP($C15,Autogestión!$B$2:$H$5090,7,0),IF($A15="Financiamiento Internacional",VLOOKUP($C15,FinInt!$B$2:$Q$1308,16,0),VLOOKUP($C15,NoAmpOC!$B$2:$T$988,19,0)))</f>
        <v>1200</v>
      </c>
      <c r="H15" s="5">
        <f t="shared" si="0"/>
        <v>1200</v>
      </c>
      <c r="I15" s="26" t="str">
        <f>IF($A15="Ordenes de Compra",VLOOKUP($C15,Autogestión!$B$2:$J$5090,9,0),IF($A15="Financiamiento Internacional",VLOOKUP($C15,FinInt!$B$2:$G$1555,6,0),"Legitimo Abono"))</f>
        <v>80-1138-OC19</v>
      </c>
      <c r="J15" s="1" t="str">
        <f>IF($A15="Ordenes de Compra",VLOOKUP($C15,Autogestión!$B$2:$R$5090,17,0),IF($A15="Financiamiento Internacional",VLOOKUP($C15,FinInt!$B$2:$O$1508,14,0),VLOOKUP($C15,NoAmpOC!$B$2:$R$988,17,0)))</f>
        <v>SOMA S.A.</v>
      </c>
      <c r="K15" s="7" t="str">
        <f>DetalleExp!AP15</f>
        <v>PLALANNE</v>
      </c>
      <c r="L15" s="7" t="str">
        <f>DetalleExp!AQ15</f>
        <v>USAMENDOZA - Unidad sanitaria mendoza</v>
      </c>
      <c r="M15" s="7" t="str">
        <f>DetalleExp!AR15</f>
        <v>DSFYTT#MS - Dirección de sanidad de fronteras y terminales de transporte</v>
      </c>
      <c r="N15" s="7">
        <f>DetalleExp!AS15</f>
        <v>44320</v>
      </c>
      <c r="O15" s="27">
        <f ca="1">ROUNDUP(TODAY()-N15,0)</f>
        <v>35</v>
      </c>
      <c r="P15" s="27">
        <f ca="1">ROUNDUP(TODAY()-B15,0)</f>
        <v>516</v>
      </c>
      <c r="Q15" s="1" t="str">
        <f>IFERROR(IF(A15="Ordenes de Compra",VLOOKUP($E15,'Ordenes de Compra'!$A$2:$E$1712,5,0),"Sin OC"),"Sin dato")</f>
        <v>21.0.0.4.0</v>
      </c>
      <c r="R15" s="28">
        <f>IFERROR(IF(A15="Ordenes de Compra",VLOOKUP($I15,'Ordenes de Compra'!$B$2:$E$1712,3,0),"Sin OC"),"Sin dato")</f>
        <v>14400</v>
      </c>
      <c r="S15" s="1" t="str">
        <f>VLOOKUP($U15,'Tablas intermedias'!$C$1:$H$222,5,0)</f>
        <v>Programa</v>
      </c>
      <c r="T15" s="29" t="str">
        <f t="shared" si="1"/>
        <v>OK</v>
      </c>
      <c r="U15" s="30" t="str">
        <f t="shared" si="2"/>
        <v>PLALANNEUSAMENDOZA - Unidad sanitaria mendozaDSFYTT#MS - Dirección de sanidad de fronteras y terminales de transporte</v>
      </c>
      <c r="V15" s="1" t="str">
        <f>VLOOKUP(U15,'Tablas intermedias'!$C$1:$H$222,6,0)</f>
        <v>Si</v>
      </c>
      <c r="W15" s="1" t="str">
        <f ca="1">IF(O15&lt;30,"menos de 30 días","más de 30 días")</f>
        <v>más de 30 días</v>
      </c>
    </row>
    <row r="16" spans="1:31" ht="14.25" hidden="1" thickTop="1" thickBot="1" x14ac:dyDescent="0.25">
      <c r="A16" s="17" t="str">
        <f>IF(DetalleExp!H16='Tablas intermedias'!$A$2,"Ordenes de Compra",IF(DetalleExp!H16='Tablas intermedias'!$A$3,"Financiamiento Internacional","Legítimo Abono"))</f>
        <v>Ordenes de Compra</v>
      </c>
      <c r="B16" s="7">
        <f>DetalleExp!E16</f>
        <v>43839</v>
      </c>
      <c r="C16" s="1" t="str">
        <f>DetalleExp!A16</f>
        <v>EX-2020-2008796-APN-DTYC#MSYDS</v>
      </c>
      <c r="D16" s="1" t="str">
        <f>IF(A16="Ordenes de Compra",VLOOKUP(C16,Autogestión!$B$2:$D$5090,3,0),IF(A16="Legítimo Abono",VLOOKUP(C16,NoAmpOC!$B$2:$H$988,7,0),"Factura"))</f>
        <v>Factura</v>
      </c>
      <c r="E16" s="26" t="str">
        <f>IF(A16="Ordenes de Compra",VLOOKUP($C16,Autogestión!$B$2:$G$5090,6,0),IF(A16="Financiamiento Internacional",VLOOKUP($C16,FinInt!$B$2:$G$508,6,0),"Legítimo Abono"))</f>
        <v>80-0042-CDI18</v>
      </c>
      <c r="F16" s="26" t="str">
        <f>IF($A16="Ordenes de Compra","ARS",IF($A16="Financiamiento Internacional",VLOOKUP($C16,FinInt!$B$2:$Q$508,15,0),VLOOKUP($C16,NoAmpOC!$B$2:$T$988,18,0)))</f>
        <v>ARS</v>
      </c>
      <c r="G16" s="5">
        <f>IF($A16="Ordenes de Compra",VLOOKUP($C16,Autogestión!$B$2:$H$5090,7,0),IF($A16="Financiamiento Internacional",VLOOKUP($C16,FinInt!$B$2:$Q$1308,16,0),VLOOKUP($C16,NoAmpOC!$B$2:$T$988,19,0)))</f>
        <v>1200</v>
      </c>
      <c r="H16" s="5">
        <f t="shared" si="0"/>
        <v>1200</v>
      </c>
      <c r="I16" s="26" t="str">
        <f>IF($A16="Ordenes de Compra",VLOOKUP($C16,Autogestión!$B$2:$J$5090,9,0),IF($A16="Financiamiento Internacional",VLOOKUP($C16,FinInt!$B$2:$G$1555,6,0),"Legitimo Abono"))</f>
        <v>80-1138-OC19</v>
      </c>
      <c r="J16" s="1" t="str">
        <f>IF($A16="Ordenes de Compra",VLOOKUP($C16,Autogestión!$B$2:$R$5090,17,0),IF($A16="Financiamiento Internacional",VLOOKUP($C16,FinInt!$B$2:$O$1508,14,0),VLOOKUP($C16,NoAmpOC!$B$2:$R$988,17,0)))</f>
        <v>SOMA S.A.</v>
      </c>
      <c r="K16" s="7" t="str">
        <f>DetalleExp!AP16</f>
        <v>PLALANNE</v>
      </c>
      <c r="L16" s="7" t="str">
        <f>DetalleExp!AQ16</f>
        <v>USAMENDOZA - Unidad sanitaria mendoza</v>
      </c>
      <c r="M16" s="7" t="str">
        <f>DetalleExp!AR16</f>
        <v>DSFYTT#MS - Dirección de sanidad de fronteras y terminales de transporte</v>
      </c>
      <c r="N16" s="7">
        <f>DetalleExp!AS16</f>
        <v>44320</v>
      </c>
      <c r="O16" s="27">
        <f ca="1">ROUNDUP(TODAY()-N16,0)</f>
        <v>35</v>
      </c>
      <c r="P16" s="27">
        <f ca="1">ROUNDUP(TODAY()-B16,0)</f>
        <v>516</v>
      </c>
      <c r="Q16" s="1" t="str">
        <f>IFERROR(IF(A16="Ordenes de Compra",VLOOKUP($E16,'Ordenes de Compra'!$A$2:$E$1712,5,0),"Sin OC"),"Sin dato")</f>
        <v>21.0.0.4.0</v>
      </c>
      <c r="R16" s="28">
        <f>IFERROR(IF(A16="Ordenes de Compra",VLOOKUP($I16,'Ordenes de Compra'!$B$2:$E$1712,3,0),"Sin OC"),"Sin dato")</f>
        <v>14400</v>
      </c>
      <c r="S16" s="1" t="str">
        <f>VLOOKUP($U16,'Tablas intermedias'!$C$1:$H$222,5,0)</f>
        <v>Programa</v>
      </c>
      <c r="T16" s="29" t="str">
        <f t="shared" si="1"/>
        <v>OK</v>
      </c>
      <c r="U16" s="30" t="str">
        <f t="shared" si="2"/>
        <v>PLALANNEUSAMENDOZA - Unidad sanitaria mendozaDSFYTT#MS - Dirección de sanidad de fronteras y terminales de transporte</v>
      </c>
      <c r="V16" s="1" t="str">
        <f>VLOOKUP(U16,'Tablas intermedias'!$C$1:$H$222,6,0)</f>
        <v>Si</v>
      </c>
      <c r="W16" s="1" t="str">
        <f ca="1">IF(O16&lt;30,"menos de 30 días","más de 30 días")</f>
        <v>más de 30 días</v>
      </c>
    </row>
    <row r="17" spans="1:23" ht="14.25" hidden="1" thickTop="1" thickBot="1" x14ac:dyDescent="0.25">
      <c r="A17" s="17" t="str">
        <f>IF(DetalleExp!H17='Tablas intermedias'!$A$2,"Ordenes de Compra",IF(DetalleExp!H17='Tablas intermedias'!$A$3,"Financiamiento Internacional","Legítimo Abono"))</f>
        <v>Ordenes de Compra</v>
      </c>
      <c r="B17" s="7">
        <f>DetalleExp!E17</f>
        <v>43854</v>
      </c>
      <c r="C17" s="1" t="str">
        <f>DetalleExp!A17</f>
        <v>EX-2020-5315080-APN-DTYC#MSYDS</v>
      </c>
      <c r="D17" s="1" t="str">
        <f>IF(A17="Ordenes de Compra",VLOOKUP(C17,Autogestión!$B$2:$D$5090,3,0),IF(A17="Legítimo Abono",VLOOKUP(C17,NoAmpOC!$B$2:$H$988,7,0),"Factura"))</f>
        <v>Factura</v>
      </c>
      <c r="E17" s="26" t="str">
        <f>IF(A17="Ordenes de Compra",VLOOKUP($C17,Autogestión!$B$2:$G$5090,6,0),IF(A17="Financiamiento Internacional",VLOOKUP($C17,FinInt!$B$2:$G$508,6,0),"Legítimo Abono"))</f>
        <v>80-0025-LPU18</v>
      </c>
      <c r="F17" s="26" t="str">
        <f>IF($A17="Ordenes de Compra","ARS",IF($A17="Financiamiento Internacional",VLOOKUP($C17,FinInt!$B$2:$Q$508,15,0),VLOOKUP($C17,NoAmpOC!$B$2:$T$988,18,0)))</f>
        <v>ARS</v>
      </c>
      <c r="G17" s="5">
        <f>IF($A17="Ordenes de Compra",VLOOKUP($C17,Autogestión!$B$2:$H$5090,7,0),IF($A17="Financiamiento Internacional",VLOOKUP($C17,FinInt!$B$2:$Q$1308,16,0),VLOOKUP($C17,NoAmpOC!$B$2:$T$988,19,0)))</f>
        <v>2635945.1800000002</v>
      </c>
      <c r="H17" s="5">
        <f t="shared" si="0"/>
        <v>2635945.1800000002</v>
      </c>
      <c r="I17" s="26">
        <f>IF($A17="Ordenes de Compra",VLOOKUP($C17,Autogestión!$B$2:$J$5090,9,0),IF($A17="Financiamiento Internacional",VLOOKUP($C17,FinInt!$B$2:$G$1555,6,0),"Legitimo Abono"))</f>
        <v>0</v>
      </c>
      <c r="J17" s="1" t="str">
        <f>IF($A17="Ordenes de Compra",VLOOKUP($C17,Autogestión!$B$2:$R$5090,17,0),IF($A17="Financiamiento Internacional",VLOOKUP($C17,FinInt!$B$2:$O$1508,14,0),VLOOKUP($C17,NoAmpOC!$B$2:$R$988,17,0)))</f>
        <v>Dr. LAZAR &amp; Cía. S.A.Q.e.I.</v>
      </c>
      <c r="K17" s="7" t="str">
        <f>DetalleExp!AP17</f>
        <v>DAFYP#MS-ARCHIVO</v>
      </c>
      <c r="L17" s="7" t="str">
        <f>DetalleExp!AQ17</f>
        <v>ARCHIVO - Archivo</v>
      </c>
      <c r="M17" s="7" t="str">
        <f>DetalleExp!AR17</f>
        <v>DAFYP#MS - Dirección de administración financiera y presupuestaria</v>
      </c>
      <c r="N17" s="7">
        <f>DetalleExp!AS17</f>
        <v>43966</v>
      </c>
      <c r="O17" s="27">
        <f ca="1">ROUNDUP(TODAY()-N17,0)</f>
        <v>389</v>
      </c>
      <c r="P17" s="27">
        <f ca="1">ROUNDUP(TODAY()-B17,0)</f>
        <v>501</v>
      </c>
      <c r="Q17" s="1" t="str">
        <f>IFERROR(IF(A17="Ordenes de Compra",VLOOKUP($E17,'Ordenes de Compra'!$A$2:$E$1712,5,0),"Sin OC"),"Sin dato")</f>
        <v>29.0.0.45.0</v>
      </c>
      <c r="R17" s="28" t="str">
        <f>IFERROR(IF(A17="Ordenes de Compra",VLOOKUP($I17,'Ordenes de Compra'!$B$2:$E$1712,3,0),"Sin OC"),"Sin dato")</f>
        <v>Sin dato</v>
      </c>
      <c r="S17" s="1" t="str">
        <f>VLOOKUP($U17,'Tablas intermedias'!$C$1:$H$222,5,0)</f>
        <v>DGPFE</v>
      </c>
      <c r="T17" s="29" t="str">
        <f t="shared" si="1"/>
        <v>OK</v>
      </c>
      <c r="U17" s="30" t="str">
        <f t="shared" si="2"/>
        <v>DAFYP#MS-ARCHIVOARCHIVO - ArchivoDAFYP#MS - Dirección de administración financiera y presupuestaria</v>
      </c>
      <c r="V17" s="1" t="str">
        <f>VLOOKUP(U17,'Tablas intermedias'!$C$1:$H$222,6,0)</f>
        <v>No</v>
      </c>
      <c r="W17" s="1" t="str">
        <f ca="1">IF(O17&lt;30,"menos de 30 días","más de 30 días")</f>
        <v>más de 30 días</v>
      </c>
    </row>
    <row r="18" spans="1:23" ht="14.25" hidden="1" thickTop="1" thickBot="1" x14ac:dyDescent="0.25">
      <c r="A18" s="17" t="str">
        <f>IF(DetalleExp!H18='Tablas intermedias'!$A$2,"Ordenes de Compra",IF(DetalleExp!H18='Tablas intermedias'!$A$3,"Financiamiento Internacional","Legítimo Abono"))</f>
        <v>Ordenes de Compra</v>
      </c>
      <c r="B18" s="7">
        <f>DetalleExp!E18</f>
        <v>43854</v>
      </c>
      <c r="C18" s="1" t="str">
        <f>DetalleExp!A18</f>
        <v>EX-2020-5408290-APN-DTYC#MSYDS</v>
      </c>
      <c r="D18" s="1" t="str">
        <f>IF(A18="Ordenes de Compra",VLOOKUP(C18,Autogestión!$B$2:$D$5090,3,0),IF(A18="Legítimo Abono",VLOOKUP(C18,NoAmpOC!$B$2:$H$988,7,0),"Factura"))</f>
        <v>Factura</v>
      </c>
      <c r="E18" s="26" t="str">
        <f>IF(A18="Ordenes de Compra",VLOOKUP($C18,Autogestión!$B$2:$G$5090,6,0),IF(A18="Financiamiento Internacional",VLOOKUP($C18,FinInt!$B$2:$G$508,6,0),"Legítimo Abono"))</f>
        <v>80-0025-LPU18</v>
      </c>
      <c r="F18" s="26" t="str">
        <f>IF($A18="Ordenes de Compra","ARS",IF($A18="Financiamiento Internacional",VLOOKUP($C18,FinInt!$B$2:$Q$508,15,0),VLOOKUP($C18,NoAmpOC!$B$2:$T$988,18,0)))</f>
        <v>ARS</v>
      </c>
      <c r="G18" s="5">
        <f>IF($A18="Ordenes de Compra",VLOOKUP($C18,Autogestión!$B$2:$H$5090,7,0),IF($A18="Financiamiento Internacional",VLOOKUP($C18,FinInt!$B$2:$Q$1308,16,0),VLOOKUP($C18,NoAmpOC!$B$2:$T$988,19,0)))</f>
        <v>9149192.8499999996</v>
      </c>
      <c r="H18" s="5">
        <f t="shared" si="0"/>
        <v>9149192.8499999996</v>
      </c>
      <c r="I18" s="26" t="str">
        <f>IF($A18="Ordenes de Compra",VLOOKUP($C18,Autogestión!$B$2:$J$5090,9,0),IF($A18="Financiamiento Internacional",VLOOKUP($C18,FinInt!$B$2:$G$1555,6,0),"Legitimo Abono"))</f>
        <v>80-1127-OC19</v>
      </c>
      <c r="J18" s="1" t="str">
        <f>IF($A18="Ordenes de Compra",VLOOKUP($C18,Autogestión!$B$2:$R$5090,17,0),IF($A18="Financiamiento Internacional",VLOOKUP($C18,FinInt!$B$2:$O$1508,14,0),VLOOKUP($C18,NoAmpOC!$B$2:$R$988,17,0)))</f>
        <v>MICROSULES ARGENTINA SA de SCIIA</v>
      </c>
      <c r="K18" s="7" t="str">
        <f>DetalleExp!AP18</f>
        <v>DAFYP#MS-ARCHIVO</v>
      </c>
      <c r="L18" s="7" t="str">
        <f>DetalleExp!AQ18</f>
        <v>ARCHIVO - Archivo</v>
      </c>
      <c r="M18" s="7" t="str">
        <f>DetalleExp!AR18</f>
        <v>DAFYP#MS - Dirección de administración financiera y presupuestaria</v>
      </c>
      <c r="N18" s="7">
        <f>DetalleExp!AS18</f>
        <v>43966</v>
      </c>
      <c r="O18" s="27">
        <f ca="1">ROUNDUP(TODAY()-N18,0)</f>
        <v>389</v>
      </c>
      <c r="P18" s="27">
        <f ca="1">ROUNDUP(TODAY()-B18,0)</f>
        <v>501</v>
      </c>
      <c r="Q18" s="1" t="str">
        <f>IFERROR(IF(A18="Ordenes de Compra",VLOOKUP($E18,'Ordenes de Compra'!$A$2:$E$1712,5,0),"Sin OC"),"Sin dato")</f>
        <v>29.0.0.45.0</v>
      </c>
      <c r="R18" s="28">
        <f>IFERROR(IF(A18="Ordenes de Compra",VLOOKUP($I18,'Ordenes de Compra'!$B$2:$E$1712,3,0),"Sin OC"),"Sin dato")</f>
        <v>151951054</v>
      </c>
      <c r="S18" s="1" t="str">
        <f>VLOOKUP($U18,'Tablas intermedias'!$C$1:$H$222,5,0)</f>
        <v>DGPFE</v>
      </c>
      <c r="T18" s="29" t="str">
        <f t="shared" si="1"/>
        <v>OK</v>
      </c>
      <c r="U18" s="30" t="str">
        <f t="shared" si="2"/>
        <v>DAFYP#MS-ARCHIVOARCHIVO - ArchivoDAFYP#MS - Dirección de administración financiera y presupuestaria</v>
      </c>
      <c r="V18" s="1" t="str">
        <f>VLOOKUP(U18,'Tablas intermedias'!$C$1:$H$222,6,0)</f>
        <v>No</v>
      </c>
      <c r="W18" s="1" t="str">
        <f ca="1">IF(O18&lt;30,"menos de 30 días","más de 30 días")</f>
        <v>más de 30 días</v>
      </c>
    </row>
    <row r="19" spans="1:23" ht="14.25" hidden="1" thickTop="1" thickBot="1" x14ac:dyDescent="0.25">
      <c r="A19" s="17" t="str">
        <f>IF(DetalleExp!H19='Tablas intermedias'!$A$2,"Ordenes de Compra",IF(DetalleExp!H19='Tablas intermedias'!$A$3,"Financiamiento Internacional","Legítimo Abono"))</f>
        <v>Ordenes de Compra</v>
      </c>
      <c r="B19" s="7">
        <f>DetalleExp!E19</f>
        <v>43854</v>
      </c>
      <c r="C19" s="1" t="str">
        <f>DetalleExp!A19</f>
        <v>EX-2020-5416538-APN-DTYC#MSYDS</v>
      </c>
      <c r="D19" s="1" t="str">
        <f>IF(A19="Ordenes de Compra",VLOOKUP(C19,Autogestión!$B$2:$D$5090,3,0),IF(A19="Legítimo Abono",VLOOKUP(C19,NoAmpOC!$B$2:$H$988,7,0),"Factura"))</f>
        <v>Factura</v>
      </c>
      <c r="E19" s="26" t="str">
        <f>IF(A19="Ordenes de Compra",VLOOKUP($C19,Autogestión!$B$2:$G$5090,6,0),IF(A19="Financiamiento Internacional",VLOOKUP($C19,FinInt!$B$2:$G$508,6,0),"Legítimo Abono"))</f>
        <v>80-0025-LPU18</v>
      </c>
      <c r="F19" s="26" t="str">
        <f>IF($A19="Ordenes de Compra","ARS",IF($A19="Financiamiento Internacional",VLOOKUP($C19,FinInt!$B$2:$Q$508,15,0),VLOOKUP($C19,NoAmpOC!$B$2:$T$988,18,0)))</f>
        <v>ARS</v>
      </c>
      <c r="G19" s="5">
        <f>IF($A19="Ordenes de Compra",VLOOKUP($C19,Autogestión!$B$2:$H$5090,7,0),IF($A19="Financiamiento Internacional",VLOOKUP($C19,FinInt!$B$2:$Q$1308,16,0),VLOOKUP($C19,NoAmpOC!$B$2:$T$988,19,0)))</f>
        <v>6191035.2000000002</v>
      </c>
      <c r="H19" s="5">
        <f t="shared" si="0"/>
        <v>6191035.2000000002</v>
      </c>
      <c r="I19" s="26" t="str">
        <f>IF($A19="Ordenes de Compra",VLOOKUP($C19,Autogestión!$B$2:$J$5090,9,0),IF($A19="Financiamiento Internacional",VLOOKUP($C19,FinInt!$B$2:$G$1555,6,0),"Legitimo Abono"))</f>
        <v>80-1127-OC19</v>
      </c>
      <c r="J19" s="1" t="str">
        <f>IF($A19="Ordenes de Compra",VLOOKUP($C19,Autogestión!$B$2:$R$5090,17,0),IF($A19="Financiamiento Internacional",VLOOKUP($C19,FinInt!$B$2:$O$1508,14,0),VLOOKUP($C19,NoAmpOC!$B$2:$R$988,17,0)))</f>
        <v>MICROSULES ARGENTINA SA de SCIIA</v>
      </c>
      <c r="K19" s="7" t="str">
        <f>DetalleExp!AP19</f>
        <v>DAFYP#MS-ARCHIVO</v>
      </c>
      <c r="L19" s="7" t="str">
        <f>DetalleExp!AQ19</f>
        <v>ARCHIVO - Archivo</v>
      </c>
      <c r="M19" s="7" t="str">
        <f>DetalleExp!AR19</f>
        <v>DAFYP#MS - Dirección de administración financiera y presupuestaria</v>
      </c>
      <c r="N19" s="7">
        <f>DetalleExp!AS19</f>
        <v>43993</v>
      </c>
      <c r="O19" s="27">
        <f ca="1">ROUNDUP(TODAY()-N19,0)</f>
        <v>362</v>
      </c>
      <c r="P19" s="27">
        <f ca="1">ROUNDUP(TODAY()-B19,0)</f>
        <v>501</v>
      </c>
      <c r="Q19" s="1" t="str">
        <f>IFERROR(IF(A19="Ordenes de Compra",VLOOKUP($E19,'Ordenes de Compra'!$A$2:$E$1712,5,0),"Sin OC"),"Sin dato")</f>
        <v>29.0.0.45.0</v>
      </c>
      <c r="R19" s="28">
        <f>IFERROR(IF(A19="Ordenes de Compra",VLOOKUP($I19,'Ordenes de Compra'!$B$2:$E$1712,3,0),"Sin OC"),"Sin dato")</f>
        <v>151951054</v>
      </c>
      <c r="S19" s="1" t="str">
        <f>VLOOKUP($U19,'Tablas intermedias'!$C$1:$H$222,5,0)</f>
        <v>DGPFE</v>
      </c>
      <c r="T19" s="29" t="str">
        <f t="shared" si="1"/>
        <v>OK</v>
      </c>
      <c r="U19" s="30" t="str">
        <f t="shared" si="2"/>
        <v>DAFYP#MS-ARCHIVOARCHIVO - ArchivoDAFYP#MS - Dirección de administración financiera y presupuestaria</v>
      </c>
      <c r="V19" s="1" t="str">
        <f>VLOOKUP(U19,'Tablas intermedias'!$C$1:$H$222,6,0)</f>
        <v>No</v>
      </c>
      <c r="W19" s="1" t="str">
        <f ca="1">IF(O19&lt;30,"menos de 30 días","más de 30 días")</f>
        <v>más de 30 días</v>
      </c>
    </row>
    <row r="20" spans="1:23" ht="14.25" hidden="1" thickTop="1" thickBot="1" x14ac:dyDescent="0.25">
      <c r="A20" s="17" t="str">
        <f>IF(DetalleExp!H20='Tablas intermedias'!$A$2,"Ordenes de Compra",IF(DetalleExp!H20='Tablas intermedias'!$A$3,"Financiamiento Internacional","Legítimo Abono"))</f>
        <v>Ordenes de Compra</v>
      </c>
      <c r="B20" s="7">
        <f>DetalleExp!E20</f>
        <v>43854</v>
      </c>
      <c r="C20" s="1" t="str">
        <f>DetalleExp!A20</f>
        <v>EX-2020-5424999-APN-DTYC#MSYDS</v>
      </c>
      <c r="D20" s="1" t="str">
        <f>IF(A20="Ordenes de Compra",VLOOKUP(C20,Autogestión!$B$2:$D$5090,3,0),IF(A20="Legítimo Abono",VLOOKUP(C20,NoAmpOC!$B$2:$H$988,7,0),"Factura"))</f>
        <v>Factura</v>
      </c>
      <c r="E20" s="26" t="str">
        <f>IF(A20="Ordenes de Compra",VLOOKUP($C20,Autogestión!$B$2:$G$5090,6,0),IF(A20="Financiamiento Internacional",VLOOKUP($C20,FinInt!$B$2:$G$508,6,0),"Legítimo Abono"))</f>
        <v>80-0025-LPU18</v>
      </c>
      <c r="F20" s="26" t="str">
        <f>IF($A20="Ordenes de Compra","ARS",IF($A20="Financiamiento Internacional",VLOOKUP($C20,FinInt!$B$2:$Q$508,15,0),VLOOKUP($C20,NoAmpOC!$B$2:$T$988,18,0)))</f>
        <v>ARS</v>
      </c>
      <c r="G20" s="5">
        <f>IF($A20="Ordenes de Compra",VLOOKUP($C20,Autogestión!$B$2:$H$5090,7,0),IF($A20="Financiamiento Internacional",VLOOKUP($C20,FinInt!$B$2:$Q$1308,16,0),VLOOKUP($C20,NoAmpOC!$B$2:$T$988,19,0)))</f>
        <v>3122880.6</v>
      </c>
      <c r="H20" s="5">
        <f t="shared" si="0"/>
        <v>3122880.6</v>
      </c>
      <c r="I20" s="26">
        <f>IF($A20="Ordenes de Compra",VLOOKUP($C20,Autogestión!$B$2:$J$5090,9,0),IF($A20="Financiamiento Internacional",VLOOKUP($C20,FinInt!$B$2:$G$1555,6,0),"Legitimo Abono"))</f>
        <v>0</v>
      </c>
      <c r="J20" s="1" t="str">
        <f>IF($A20="Ordenes de Compra",VLOOKUP($C20,Autogestión!$B$2:$R$5090,17,0),IF($A20="Financiamiento Internacional",VLOOKUP($C20,FinInt!$B$2:$O$1508,14,0),VLOOKUP($C20,NoAmpOC!$B$2:$R$988,17,0)))</f>
        <v xml:space="preserve">LAFEDAR S.A. </v>
      </c>
      <c r="K20" s="7" t="str">
        <f>DetalleExp!AP20</f>
        <v>DAFYP#MS-ARCHIVO</v>
      </c>
      <c r="L20" s="7" t="str">
        <f>DetalleExp!AQ20</f>
        <v>ARCHIVO - Archivo</v>
      </c>
      <c r="M20" s="7" t="str">
        <f>DetalleExp!AR20</f>
        <v>DAFYP#MS - Dirección de administración financiera y presupuestaria</v>
      </c>
      <c r="N20" s="7">
        <f>DetalleExp!AS20</f>
        <v>43966</v>
      </c>
      <c r="O20" s="27">
        <f ca="1">ROUNDUP(TODAY()-N20,0)</f>
        <v>389</v>
      </c>
      <c r="P20" s="27">
        <f ca="1">ROUNDUP(TODAY()-B20,0)</f>
        <v>501</v>
      </c>
      <c r="Q20" s="1" t="str">
        <f>IFERROR(IF(A20="Ordenes de Compra",VLOOKUP($E20,'Ordenes de Compra'!$A$2:$E$1712,5,0),"Sin OC"),"Sin dato")</f>
        <v>29.0.0.45.0</v>
      </c>
      <c r="R20" s="28" t="str">
        <f>IFERROR(IF(A20="Ordenes de Compra",VLOOKUP($I20,'Ordenes de Compra'!$B$2:$E$1712,3,0),"Sin OC"),"Sin dato")</f>
        <v>Sin dato</v>
      </c>
      <c r="S20" s="1" t="str">
        <f>VLOOKUP($U20,'Tablas intermedias'!$C$1:$H$222,5,0)</f>
        <v>DGPFE</v>
      </c>
      <c r="T20" s="29" t="str">
        <f t="shared" si="1"/>
        <v>OK</v>
      </c>
      <c r="U20" s="30" t="str">
        <f t="shared" si="2"/>
        <v>DAFYP#MS-ARCHIVOARCHIVO - ArchivoDAFYP#MS - Dirección de administración financiera y presupuestaria</v>
      </c>
      <c r="V20" s="1" t="str">
        <f>VLOOKUP(U20,'Tablas intermedias'!$C$1:$H$222,6,0)</f>
        <v>No</v>
      </c>
      <c r="W20" s="1" t="str">
        <f ca="1">IF(O20&lt;30,"menos de 30 días","más de 30 días")</f>
        <v>más de 30 días</v>
      </c>
    </row>
    <row r="21" spans="1:23" ht="14.25" hidden="1" thickTop="1" thickBot="1" x14ac:dyDescent="0.25">
      <c r="A21" s="17" t="str">
        <f>IF(DetalleExp!H21='Tablas intermedias'!$A$2,"Ordenes de Compra",IF(DetalleExp!H21='Tablas intermedias'!$A$3,"Financiamiento Internacional","Legítimo Abono"))</f>
        <v>Ordenes de Compra</v>
      </c>
      <c r="B21" s="7">
        <f>DetalleExp!E21</f>
        <v>43854</v>
      </c>
      <c r="C21" s="1" t="str">
        <f>DetalleExp!A21</f>
        <v>EX-2020-5491820-APN-DTYC#MSYDS</v>
      </c>
      <c r="D21" s="1" t="str">
        <f>IF(A21="Ordenes de Compra",VLOOKUP(C21,Autogestión!$B$2:$D$5090,3,0),IF(A21="Legítimo Abono",VLOOKUP(C21,NoAmpOC!$B$2:$H$988,7,0),"Factura"))</f>
        <v>Factura</v>
      </c>
      <c r="E21" s="26" t="str">
        <f>IF(A21="Ordenes de Compra",VLOOKUP($C21,Autogestión!$B$2:$G$5090,6,0),IF(A21="Financiamiento Internacional",VLOOKUP($C21,FinInt!$B$2:$G$508,6,0),"Legítimo Abono"))</f>
        <v>80-0025-LPU18</v>
      </c>
      <c r="F21" s="26" t="str">
        <f>IF($A21="Ordenes de Compra","ARS",IF($A21="Financiamiento Internacional",VLOOKUP($C21,FinInt!$B$2:$Q$508,15,0),VLOOKUP($C21,NoAmpOC!$B$2:$T$988,18,0)))</f>
        <v>ARS</v>
      </c>
      <c r="G21" s="5">
        <f>IF($A21="Ordenes de Compra",VLOOKUP($C21,Autogestión!$B$2:$H$5090,7,0),IF($A21="Financiamiento Internacional",VLOOKUP($C21,FinInt!$B$2:$Q$1308,16,0),VLOOKUP($C21,NoAmpOC!$B$2:$T$988,19,0)))</f>
        <v>1110476.6200000001</v>
      </c>
      <c r="H21" s="5">
        <f t="shared" si="0"/>
        <v>1110476.6200000001</v>
      </c>
      <c r="I21" s="26">
        <f>IF($A21="Ordenes de Compra",VLOOKUP($C21,Autogestión!$B$2:$J$5090,9,0),IF($A21="Financiamiento Internacional",VLOOKUP($C21,FinInt!$B$2:$G$1555,6,0),"Legitimo Abono"))</f>
        <v>0</v>
      </c>
      <c r="J21" s="1" t="str">
        <f>IF($A21="Ordenes de Compra",VLOOKUP($C21,Autogestión!$B$2:$R$5090,17,0),IF($A21="Financiamiento Internacional",VLOOKUP($C21,FinInt!$B$2:$O$1508,14,0),VLOOKUP($C21,NoAmpOC!$B$2:$R$988,17,0)))</f>
        <v xml:space="preserve">LAFEDAR S.A. </v>
      </c>
      <c r="K21" s="7" t="str">
        <f>DetalleExp!AP21</f>
        <v>DAFYP#MS-ARCHIVO</v>
      </c>
      <c r="L21" s="7" t="str">
        <f>DetalleExp!AQ21</f>
        <v>ARCHIVO - Archivo</v>
      </c>
      <c r="M21" s="7" t="str">
        <f>DetalleExp!AR21</f>
        <v>DAFYP#MS - Dirección de administración financiera y presupuestaria</v>
      </c>
      <c r="N21" s="7">
        <f>DetalleExp!AS21</f>
        <v>43966</v>
      </c>
      <c r="O21" s="27">
        <f ca="1">ROUNDUP(TODAY()-N21,0)</f>
        <v>389</v>
      </c>
      <c r="P21" s="27">
        <f ca="1">ROUNDUP(TODAY()-B21,0)</f>
        <v>501</v>
      </c>
      <c r="Q21" s="1" t="str">
        <f>IFERROR(IF(A21="Ordenes de Compra",VLOOKUP($E21,'Ordenes de Compra'!$A$2:$E$1712,5,0),"Sin OC"),"Sin dato")</f>
        <v>29.0.0.45.0</v>
      </c>
      <c r="R21" s="28" t="str">
        <f>IFERROR(IF(A21="Ordenes de Compra",VLOOKUP($I21,'Ordenes de Compra'!$B$2:$E$1712,3,0),"Sin OC"),"Sin dato")</f>
        <v>Sin dato</v>
      </c>
      <c r="S21" s="1" t="str">
        <f>VLOOKUP($U21,'Tablas intermedias'!$C$1:$H$222,5,0)</f>
        <v>DGPFE</v>
      </c>
      <c r="T21" s="29" t="str">
        <f t="shared" si="1"/>
        <v>OK</v>
      </c>
      <c r="U21" s="30" t="str">
        <f t="shared" si="2"/>
        <v>DAFYP#MS-ARCHIVOARCHIVO - ArchivoDAFYP#MS - Dirección de administración financiera y presupuestaria</v>
      </c>
      <c r="V21" s="1" t="str">
        <f>VLOOKUP(U21,'Tablas intermedias'!$C$1:$H$222,6,0)</f>
        <v>No</v>
      </c>
      <c r="W21" s="1" t="str">
        <f ca="1">IF(O21&lt;30,"menos de 30 días","más de 30 días")</f>
        <v>más de 30 días</v>
      </c>
    </row>
    <row r="22" spans="1:23" ht="14.25" hidden="1" thickTop="1" thickBot="1" x14ac:dyDescent="0.25">
      <c r="A22" s="17" t="str">
        <f>IF(DetalleExp!H22='Tablas intermedias'!$A$2,"Ordenes de Compra",IF(DetalleExp!H22='Tablas intermedias'!$A$3,"Financiamiento Internacional","Legítimo Abono"))</f>
        <v>Ordenes de Compra</v>
      </c>
      <c r="B22" s="7">
        <f>DetalleExp!E22</f>
        <v>43854</v>
      </c>
      <c r="C22" s="1" t="str">
        <f>DetalleExp!A22</f>
        <v>EX-2020-5496354-APN-DTYC#MSYDS</v>
      </c>
      <c r="D22" s="1" t="str">
        <f>IF(A22="Ordenes de Compra",VLOOKUP(C22,Autogestión!$B$2:$D$5090,3,0),IF(A22="Legítimo Abono",VLOOKUP(C22,NoAmpOC!$B$2:$H$988,7,0),"Factura"))</f>
        <v>Factura</v>
      </c>
      <c r="E22" s="26" t="str">
        <f>IF(A22="Ordenes de Compra",VLOOKUP($C22,Autogestión!$B$2:$G$5090,6,0),IF(A22="Financiamiento Internacional",VLOOKUP($C22,FinInt!$B$2:$G$508,6,0),"Legítimo Abono"))</f>
        <v>80-0025-LPU18</v>
      </c>
      <c r="F22" s="26" t="str">
        <f>IF($A22="Ordenes de Compra","ARS",IF($A22="Financiamiento Internacional",VLOOKUP($C22,FinInt!$B$2:$Q$508,15,0),VLOOKUP($C22,NoAmpOC!$B$2:$T$988,18,0)))</f>
        <v>ARS</v>
      </c>
      <c r="G22" s="5">
        <f>IF($A22="Ordenes de Compra",VLOOKUP($C22,Autogestión!$B$2:$H$5090,7,0),IF($A22="Financiamiento Internacional",VLOOKUP($C22,FinInt!$B$2:$Q$1308,16,0),VLOOKUP($C22,NoAmpOC!$B$2:$T$988,19,0)))</f>
        <v>7243144.7999999998</v>
      </c>
      <c r="H22" s="5">
        <f t="shared" si="0"/>
        <v>7243144.7999999998</v>
      </c>
      <c r="I22" s="26">
        <f>IF($A22="Ordenes de Compra",VLOOKUP($C22,Autogestión!$B$2:$J$5090,9,0),IF($A22="Financiamiento Internacional",VLOOKUP($C22,FinInt!$B$2:$G$1555,6,0),"Legitimo Abono"))</f>
        <v>0</v>
      </c>
      <c r="J22" s="1" t="str">
        <f>IF($A22="Ordenes de Compra",VLOOKUP($C22,Autogestión!$B$2:$R$5090,17,0),IF($A22="Financiamiento Internacional",VLOOKUP($C22,FinInt!$B$2:$O$1508,14,0),VLOOKUP($C22,NoAmpOC!$B$2:$R$988,17,0)))</f>
        <v xml:space="preserve">LAFEDAR S.A. </v>
      </c>
      <c r="K22" s="7" t="str">
        <f>DetalleExp!AP22</f>
        <v>DAFYP#MS-ARCHIVO</v>
      </c>
      <c r="L22" s="7" t="str">
        <f>DetalleExp!AQ22</f>
        <v>ARCHIVO - Archivo</v>
      </c>
      <c r="M22" s="7" t="str">
        <f>DetalleExp!AR22</f>
        <v>DAFYP#MS - Dirección de administración financiera y presupuestaria</v>
      </c>
      <c r="N22" s="7">
        <f>DetalleExp!AS22</f>
        <v>43966</v>
      </c>
      <c r="O22" s="27">
        <f ca="1">ROUNDUP(TODAY()-N22,0)</f>
        <v>389</v>
      </c>
      <c r="P22" s="27">
        <f ca="1">ROUNDUP(TODAY()-B22,0)</f>
        <v>501</v>
      </c>
      <c r="Q22" s="1" t="str">
        <f>IFERROR(IF(A22="Ordenes de Compra",VLOOKUP($E22,'Ordenes de Compra'!$A$2:$E$1712,5,0),"Sin OC"),"Sin dato")</f>
        <v>29.0.0.45.0</v>
      </c>
      <c r="R22" s="28" t="str">
        <f>IFERROR(IF(A22="Ordenes de Compra",VLOOKUP($I22,'Ordenes de Compra'!$B$2:$E$1712,3,0),"Sin OC"),"Sin dato")</f>
        <v>Sin dato</v>
      </c>
      <c r="S22" s="1" t="str">
        <f>VLOOKUP($U22,'Tablas intermedias'!$C$1:$H$222,5,0)</f>
        <v>DGPFE</v>
      </c>
      <c r="T22" s="29" t="str">
        <f t="shared" si="1"/>
        <v>OK</v>
      </c>
      <c r="U22" s="30" t="str">
        <f t="shared" si="2"/>
        <v>DAFYP#MS-ARCHIVOARCHIVO - ArchivoDAFYP#MS - Dirección de administración financiera y presupuestaria</v>
      </c>
      <c r="V22" s="1" t="str">
        <f>VLOOKUP(U22,'Tablas intermedias'!$C$1:$H$222,6,0)</f>
        <v>No</v>
      </c>
      <c r="W22" s="1" t="str">
        <f ca="1">IF(O22&lt;30,"menos de 30 días","más de 30 días")</f>
        <v>más de 30 días</v>
      </c>
    </row>
    <row r="23" spans="1:23" ht="14.25" hidden="1" thickTop="1" thickBot="1" x14ac:dyDescent="0.25">
      <c r="A23" s="17" t="str">
        <f>IF(DetalleExp!H23='Tablas intermedias'!$A$2,"Ordenes de Compra",IF(DetalleExp!H23='Tablas intermedias'!$A$3,"Financiamiento Internacional","Legítimo Abono"))</f>
        <v>Ordenes de Compra</v>
      </c>
      <c r="B23" s="7">
        <f>DetalleExp!E23</f>
        <v>43854</v>
      </c>
      <c r="C23" s="1" t="str">
        <f>DetalleExp!A23</f>
        <v>EX-2020-5500109-APN-DTYC#MSYDS</v>
      </c>
      <c r="D23" s="1" t="str">
        <f>IF(A23="Ordenes de Compra",VLOOKUP(C23,Autogestión!$B$2:$D$5090,3,0),IF(A23="Legítimo Abono",VLOOKUP(C23,NoAmpOC!$B$2:$H$988,7,0),"Factura"))</f>
        <v>Factura</v>
      </c>
      <c r="E23" s="26" t="str">
        <f>IF(A23="Ordenes de Compra",VLOOKUP($C23,Autogestión!$B$2:$G$5090,6,0),IF(A23="Financiamiento Internacional",VLOOKUP($C23,FinInt!$B$2:$G$508,6,0),"Legítimo Abono"))</f>
        <v>80-0025-LPU18</v>
      </c>
      <c r="F23" s="26" t="str">
        <f>IF($A23="Ordenes de Compra","ARS",IF($A23="Financiamiento Internacional",VLOOKUP($C23,FinInt!$B$2:$Q$508,15,0),VLOOKUP($C23,NoAmpOC!$B$2:$T$988,18,0)))</f>
        <v>ARS</v>
      </c>
      <c r="G23" s="5">
        <f>IF($A23="Ordenes de Compra",VLOOKUP($C23,Autogestión!$B$2:$H$5090,7,0),IF($A23="Financiamiento Internacional",VLOOKUP($C23,FinInt!$B$2:$Q$1308,16,0),VLOOKUP($C23,NoAmpOC!$B$2:$T$988,19,0)))</f>
        <v>3144283.52</v>
      </c>
      <c r="H23" s="5">
        <f t="shared" si="0"/>
        <v>3144283.52</v>
      </c>
      <c r="I23" s="26">
        <f>IF($A23="Ordenes de Compra",VLOOKUP($C23,Autogestión!$B$2:$J$5090,9,0),IF($A23="Financiamiento Internacional",VLOOKUP($C23,FinInt!$B$2:$G$1555,6,0),"Legitimo Abono"))</f>
        <v>0</v>
      </c>
      <c r="J23" s="1" t="str">
        <f>IF($A23="Ordenes de Compra",VLOOKUP($C23,Autogestión!$B$2:$R$5090,17,0),IF($A23="Financiamiento Internacional",VLOOKUP($C23,FinInt!$B$2:$O$1508,14,0),VLOOKUP($C23,NoAmpOC!$B$2:$R$988,17,0)))</f>
        <v xml:space="preserve">LAFEDAR S.A. </v>
      </c>
      <c r="K23" s="7" t="str">
        <f>DetalleExp!AP23</f>
        <v>DAFYP#MS-ARCHIVO</v>
      </c>
      <c r="L23" s="7" t="str">
        <f>DetalleExp!AQ23</f>
        <v>ARCHIVO - Archivo</v>
      </c>
      <c r="M23" s="7" t="str">
        <f>DetalleExp!AR23</f>
        <v>DAFYP#MS - Dirección de administración financiera y presupuestaria</v>
      </c>
      <c r="N23" s="7">
        <f>DetalleExp!AS23</f>
        <v>43966</v>
      </c>
      <c r="O23" s="27">
        <f ca="1">ROUNDUP(TODAY()-N23,0)</f>
        <v>389</v>
      </c>
      <c r="P23" s="27">
        <f ca="1">ROUNDUP(TODAY()-B23,0)</f>
        <v>501</v>
      </c>
      <c r="Q23" s="1" t="str">
        <f>IFERROR(IF(A23="Ordenes de Compra",VLOOKUP($E23,'Ordenes de Compra'!$A$2:$E$1712,5,0),"Sin OC"),"Sin dato")</f>
        <v>29.0.0.45.0</v>
      </c>
      <c r="R23" s="28" t="str">
        <f>IFERROR(IF(A23="Ordenes de Compra",VLOOKUP($I23,'Ordenes de Compra'!$B$2:$E$1712,3,0),"Sin OC"),"Sin dato")</f>
        <v>Sin dato</v>
      </c>
      <c r="S23" s="1" t="str">
        <f>VLOOKUP($U23,'Tablas intermedias'!$C$1:$H$222,5,0)</f>
        <v>DGPFE</v>
      </c>
      <c r="T23" s="29" t="str">
        <f t="shared" si="1"/>
        <v>OK</v>
      </c>
      <c r="U23" s="30" t="str">
        <f t="shared" si="2"/>
        <v>DAFYP#MS-ARCHIVOARCHIVO - ArchivoDAFYP#MS - Dirección de administración financiera y presupuestaria</v>
      </c>
      <c r="V23" s="1" t="str">
        <f>VLOOKUP(U23,'Tablas intermedias'!$C$1:$H$222,6,0)</f>
        <v>No</v>
      </c>
      <c r="W23" s="1" t="str">
        <f ca="1">IF(O23&lt;30,"menos de 30 días","más de 30 días")</f>
        <v>más de 30 días</v>
      </c>
    </row>
    <row r="24" spans="1:23" ht="14.25" hidden="1" thickTop="1" thickBot="1" x14ac:dyDescent="0.25">
      <c r="A24" s="17" t="str">
        <f>IF(DetalleExp!H24='Tablas intermedias'!$A$2,"Ordenes de Compra",IF(DetalleExp!H24='Tablas intermedias'!$A$3,"Financiamiento Internacional","Legítimo Abono"))</f>
        <v>Ordenes de Compra</v>
      </c>
      <c r="B24" s="7">
        <f>DetalleExp!E24</f>
        <v>43866</v>
      </c>
      <c r="C24" s="1" t="str">
        <f>DetalleExp!A24</f>
        <v>EX-2020-8018895-APN-DTYC#MSYDS</v>
      </c>
      <c r="D24" s="1" t="str">
        <f>IF(A24="Ordenes de Compra",VLOOKUP(C24,Autogestión!$B$2:$D$5090,3,0),IF(A24="Legítimo Abono",VLOOKUP(C24,NoAmpOC!$B$2:$H$988,7,0),"Factura"))</f>
        <v>Factura</v>
      </c>
      <c r="E24" s="26" t="str">
        <f>IF(A24="Ordenes de Compra",VLOOKUP($C24,Autogestión!$B$2:$G$5090,6,0),IF(A24="Financiamiento Internacional",VLOOKUP($C24,FinInt!$B$2:$G$508,6,0),"Legítimo Abono"))</f>
        <v>80-0025-LPU18</v>
      </c>
      <c r="F24" s="26" t="str">
        <f>IF($A24="Ordenes de Compra","ARS",IF($A24="Financiamiento Internacional",VLOOKUP($C24,FinInt!$B$2:$Q$508,15,0),VLOOKUP($C24,NoAmpOC!$B$2:$T$988,18,0)))</f>
        <v>ARS</v>
      </c>
      <c r="G24" s="5">
        <f>IF($A24="Ordenes de Compra",VLOOKUP($C24,Autogestión!$B$2:$H$5090,7,0),IF($A24="Financiamiento Internacional",VLOOKUP($C24,FinInt!$B$2:$Q$1308,16,0),VLOOKUP($C24,NoAmpOC!$B$2:$T$988,19,0)))</f>
        <v>14709141.6</v>
      </c>
      <c r="H24" s="5">
        <f t="shared" si="0"/>
        <v>14709141.6</v>
      </c>
      <c r="I24" s="26">
        <f>IF($A24="Ordenes de Compra",VLOOKUP($C24,Autogestión!$B$2:$J$5090,9,0),IF($A24="Financiamiento Internacional",VLOOKUP($C24,FinInt!$B$2:$G$1555,6,0),"Legitimo Abono"))</f>
        <v>0</v>
      </c>
      <c r="J24" s="1" t="str">
        <f>IF($A24="Ordenes de Compra",VLOOKUP($C24,Autogestión!$B$2:$R$5090,17,0),IF($A24="Financiamiento Internacional",VLOOKUP($C24,FinInt!$B$2:$O$1508,14,0),VLOOKUP($C24,NoAmpOC!$B$2:$R$988,17,0)))</f>
        <v xml:space="preserve">LAFEDAR S.A. </v>
      </c>
      <c r="K24" s="7" t="str">
        <f>DetalleExp!AP24</f>
        <v>DAFYP#MS-ARCHIVO</v>
      </c>
      <c r="L24" s="7" t="str">
        <f>DetalleExp!AQ24</f>
        <v>ARCHIVO - Archivo</v>
      </c>
      <c r="M24" s="7" t="str">
        <f>DetalleExp!AR24</f>
        <v>DAFYP#MS - Dirección de administración financiera y presupuestaria</v>
      </c>
      <c r="N24" s="7">
        <f>DetalleExp!AS24</f>
        <v>44006</v>
      </c>
      <c r="O24" s="27">
        <f ca="1">ROUNDUP(TODAY()-N24,0)</f>
        <v>349</v>
      </c>
      <c r="P24" s="27">
        <f ca="1">ROUNDUP(TODAY()-B24,0)</f>
        <v>489</v>
      </c>
      <c r="Q24" s="1" t="str">
        <f>IFERROR(IF(A24="Ordenes de Compra",VLOOKUP($E24,'Ordenes de Compra'!$A$2:$E$1712,5,0),"Sin OC"),"Sin dato")</f>
        <v>29.0.0.45.0</v>
      </c>
      <c r="R24" s="28" t="str">
        <f>IFERROR(IF(A24="Ordenes de Compra",VLOOKUP($I24,'Ordenes de Compra'!$B$2:$E$1712,3,0),"Sin OC"),"Sin dato")</f>
        <v>Sin dato</v>
      </c>
      <c r="S24" s="1" t="str">
        <f>VLOOKUP($U24,'Tablas intermedias'!$C$1:$H$222,5,0)</f>
        <v>DGPFE</v>
      </c>
      <c r="T24" s="29" t="str">
        <f t="shared" si="1"/>
        <v>OK</v>
      </c>
      <c r="U24" s="30" t="str">
        <f t="shared" si="2"/>
        <v>DAFYP#MS-ARCHIVOARCHIVO - ArchivoDAFYP#MS - Dirección de administración financiera y presupuestaria</v>
      </c>
      <c r="V24" s="1" t="str">
        <f>VLOOKUP(U24,'Tablas intermedias'!$C$1:$H$222,6,0)</f>
        <v>No</v>
      </c>
      <c r="W24" s="1" t="str">
        <f ca="1">IF(O24&lt;30,"menos de 30 días","más de 30 días")</f>
        <v>más de 30 días</v>
      </c>
    </row>
    <row r="25" spans="1:23" ht="14.25" hidden="1" thickTop="1" thickBot="1" x14ac:dyDescent="0.25">
      <c r="A25" s="17" t="str">
        <f>IF(DetalleExp!H25='Tablas intermedias'!$A$2,"Ordenes de Compra",IF(DetalleExp!H25='Tablas intermedias'!$A$3,"Financiamiento Internacional","Legítimo Abono"))</f>
        <v>Ordenes de Compra</v>
      </c>
      <c r="B25" s="7">
        <f>DetalleExp!E25</f>
        <v>43866</v>
      </c>
      <c r="C25" s="1" t="str">
        <f>DetalleExp!A25</f>
        <v>EX-2020-8030908-APN-DTYC#MSYDS</v>
      </c>
      <c r="D25" s="1" t="str">
        <f>IF(A25="Ordenes de Compra",VLOOKUP(C25,Autogestión!$B$2:$D$5090,3,0),IF(A25="Legítimo Abono",VLOOKUP(C25,NoAmpOC!$B$2:$H$988,7,0),"Factura"))</f>
        <v>Factura</v>
      </c>
      <c r="E25" s="26" t="str">
        <f>IF(A25="Ordenes de Compra",VLOOKUP($C25,Autogestión!$B$2:$G$5090,6,0),IF(A25="Financiamiento Internacional",VLOOKUP($C25,FinInt!$B$2:$G$508,6,0),"Legítimo Abono"))</f>
        <v>80-0025-LPU19</v>
      </c>
      <c r="F25" s="26" t="str">
        <f>IF($A25="Ordenes de Compra","ARS",IF($A25="Financiamiento Internacional",VLOOKUP($C25,FinInt!$B$2:$Q$508,15,0),VLOOKUP($C25,NoAmpOC!$B$2:$T$988,18,0)))</f>
        <v>ARS</v>
      </c>
      <c r="G25" s="5">
        <f>IF($A25="Ordenes de Compra",VLOOKUP($C25,Autogestión!$B$2:$H$5090,7,0),IF($A25="Financiamiento Internacional",VLOOKUP($C25,FinInt!$B$2:$Q$1308,16,0),VLOOKUP($C25,NoAmpOC!$B$2:$T$988,19,0)))</f>
        <v>1895602.2</v>
      </c>
      <c r="H25" s="5">
        <f t="shared" si="0"/>
        <v>1895602.2</v>
      </c>
      <c r="I25" s="26">
        <f>IF($A25="Ordenes de Compra",VLOOKUP($C25,Autogestión!$B$2:$J$5090,9,0),IF($A25="Financiamiento Internacional",VLOOKUP($C25,FinInt!$B$2:$G$1555,6,0),"Legitimo Abono"))</f>
        <v>0</v>
      </c>
      <c r="J25" s="1" t="str">
        <f>IF($A25="Ordenes de Compra",VLOOKUP($C25,Autogestión!$B$2:$R$5090,17,0),IF($A25="Financiamiento Internacional",VLOOKUP($C25,FinInt!$B$2:$O$1508,14,0),VLOOKUP($C25,NoAmpOC!$B$2:$R$988,17,0)))</f>
        <v>LABORATORIO ELEA PHOENIX S.A.</v>
      </c>
      <c r="K25" s="7" t="str">
        <f>DetalleExp!AP25</f>
        <v>DAFYP#MS-ARCHIVO</v>
      </c>
      <c r="L25" s="7" t="str">
        <f>DetalleExp!AQ25</f>
        <v>ARCHIVO - Archivo</v>
      </c>
      <c r="M25" s="7" t="str">
        <f>DetalleExp!AR25</f>
        <v>DAFYP#MS - Dirección de administración financiera y presupuestaria</v>
      </c>
      <c r="N25" s="7">
        <f>DetalleExp!AS25</f>
        <v>43966</v>
      </c>
      <c r="O25" s="27">
        <f ca="1">ROUNDUP(TODAY()-N25,0)</f>
        <v>389</v>
      </c>
      <c r="P25" s="27">
        <f ca="1">ROUNDUP(TODAY()-B25,0)</f>
        <v>489</v>
      </c>
      <c r="Q25" s="1" t="str">
        <f>IFERROR(IF(A25="Ordenes de Compra",VLOOKUP($E25,'Ordenes de Compra'!$A$2:$E$1712,5,0),"Sin OC"),"Sin dato")</f>
        <v>17.0.0.43.0</v>
      </c>
      <c r="R25" s="28" t="str">
        <f>IFERROR(IF(A25="Ordenes de Compra",VLOOKUP($I25,'Ordenes de Compra'!$B$2:$E$1712,3,0),"Sin OC"),"Sin dato")</f>
        <v>Sin dato</v>
      </c>
      <c r="S25" s="1" t="str">
        <f>VLOOKUP($U25,'Tablas intermedias'!$C$1:$H$222,5,0)</f>
        <v>DGPFE</v>
      </c>
      <c r="T25" s="29" t="str">
        <f t="shared" si="1"/>
        <v>OK</v>
      </c>
      <c r="U25" s="30" t="str">
        <f t="shared" si="2"/>
        <v>DAFYP#MS-ARCHIVOARCHIVO - ArchivoDAFYP#MS - Dirección de administración financiera y presupuestaria</v>
      </c>
      <c r="V25" s="1" t="str">
        <f>VLOOKUP(U25,'Tablas intermedias'!$C$1:$H$222,6,0)</f>
        <v>No</v>
      </c>
      <c r="W25" s="1" t="str">
        <f ca="1">IF(O25&lt;30,"menos de 30 días","más de 30 días")</f>
        <v>más de 30 días</v>
      </c>
    </row>
    <row r="26" spans="1:23" ht="14.25" hidden="1" thickTop="1" thickBot="1" x14ac:dyDescent="0.25">
      <c r="A26" s="17" t="str">
        <f>IF(DetalleExp!H26='Tablas intermedias'!$A$2,"Ordenes de Compra",IF(DetalleExp!H26='Tablas intermedias'!$A$3,"Financiamiento Internacional","Legítimo Abono"))</f>
        <v>Ordenes de Compra</v>
      </c>
      <c r="B26" s="7">
        <f>DetalleExp!E26</f>
        <v>43866</v>
      </c>
      <c r="C26" s="1" t="str">
        <f>DetalleExp!A26</f>
        <v>EX-2020-8040271-APN-DTYC#MSYDS</v>
      </c>
      <c r="D26" s="1" t="str">
        <f>IF(A26="Ordenes de Compra",VLOOKUP(C26,Autogestión!$B$2:$D$5090,3,0),IF(A26="Legítimo Abono",VLOOKUP(C26,NoAmpOC!$B$2:$H$988,7,0),"Factura"))</f>
        <v>Factura</v>
      </c>
      <c r="E26" s="26" t="str">
        <f>IF(A26="Ordenes de Compra",VLOOKUP($C26,Autogestión!$B$2:$G$5090,6,0),IF(A26="Financiamiento Internacional",VLOOKUP($C26,FinInt!$B$2:$G$508,6,0),"Legítimo Abono"))</f>
        <v>80-0025-lpu18</v>
      </c>
      <c r="F26" s="26" t="str">
        <f>IF($A26="Ordenes de Compra","ARS",IF($A26="Financiamiento Internacional",VLOOKUP($C26,FinInt!$B$2:$Q$508,15,0),VLOOKUP($C26,NoAmpOC!$B$2:$T$988,18,0)))</f>
        <v>ARS</v>
      </c>
      <c r="G26" s="5">
        <f>IF($A26="Ordenes de Compra",VLOOKUP($C26,Autogestión!$B$2:$H$5090,7,0),IF($A26="Financiamiento Internacional",VLOOKUP($C26,FinInt!$B$2:$Q$1308,16,0),VLOOKUP($C26,NoAmpOC!$B$2:$T$988,19,0)))</f>
        <v>3113152</v>
      </c>
      <c r="H26" s="5">
        <f t="shared" si="0"/>
        <v>3113152</v>
      </c>
      <c r="I26" s="26">
        <f>IF($A26="Ordenes de Compra",VLOOKUP($C26,Autogestión!$B$2:$J$5090,9,0),IF($A26="Financiamiento Internacional",VLOOKUP($C26,FinInt!$B$2:$G$1555,6,0),"Legitimo Abono"))</f>
        <v>0</v>
      </c>
      <c r="J26" s="1" t="str">
        <f>IF($A26="Ordenes de Compra",VLOOKUP($C26,Autogestión!$B$2:$R$5090,17,0),IF($A26="Financiamiento Internacional",VLOOKUP($C26,FinInt!$B$2:$O$1508,14,0),VLOOKUP($C26,NoAmpOC!$B$2:$R$988,17,0)))</f>
        <v xml:space="preserve">LAFEDAR S.A. </v>
      </c>
      <c r="K26" s="7" t="str">
        <f>DetalleExp!AP26</f>
        <v>DAFYP#MS-ARCHIVO</v>
      </c>
      <c r="L26" s="7" t="str">
        <f>DetalleExp!AQ26</f>
        <v>ARCHIVO - Archivo</v>
      </c>
      <c r="M26" s="7" t="str">
        <f>DetalleExp!AR26</f>
        <v>DAFYP#MS - Dirección de administración financiera y presupuestaria</v>
      </c>
      <c r="N26" s="7">
        <f>DetalleExp!AS26</f>
        <v>43966</v>
      </c>
      <c r="O26" s="27">
        <f ca="1">ROUNDUP(TODAY()-N26,0)</f>
        <v>389</v>
      </c>
      <c r="P26" s="27">
        <f ca="1">ROUNDUP(TODAY()-B26,0)</f>
        <v>489</v>
      </c>
      <c r="Q26" s="1" t="str">
        <f>IFERROR(IF(A26="Ordenes de Compra",VLOOKUP($E26,'Ordenes de Compra'!$A$2:$E$1712,5,0),"Sin OC"),"Sin dato")</f>
        <v>29.0.0.45.0</v>
      </c>
      <c r="R26" s="28" t="str">
        <f>IFERROR(IF(A26="Ordenes de Compra",VLOOKUP($I26,'Ordenes de Compra'!$B$2:$E$1712,3,0),"Sin OC"),"Sin dato")</f>
        <v>Sin dato</v>
      </c>
      <c r="S26" s="1" t="str">
        <f>VLOOKUP($U26,'Tablas intermedias'!$C$1:$H$222,5,0)</f>
        <v>DGPFE</v>
      </c>
      <c r="T26" s="29" t="str">
        <f t="shared" si="1"/>
        <v>OK</v>
      </c>
      <c r="U26" s="30" t="str">
        <f t="shared" si="2"/>
        <v>DAFYP#MS-ARCHIVOARCHIVO - ArchivoDAFYP#MS - Dirección de administración financiera y presupuestaria</v>
      </c>
      <c r="V26" s="1" t="str">
        <f>VLOOKUP(U26,'Tablas intermedias'!$C$1:$H$222,6,0)</f>
        <v>No</v>
      </c>
      <c r="W26" s="1" t="str">
        <f ca="1">IF(O26&lt;30,"menos de 30 días","más de 30 días")</f>
        <v>más de 30 días</v>
      </c>
    </row>
    <row r="27" spans="1:23" ht="14.25" hidden="1" thickTop="1" thickBot="1" x14ac:dyDescent="0.25">
      <c r="A27" s="17" t="str">
        <f>IF(DetalleExp!H27='Tablas intermedias'!$A$2,"Ordenes de Compra",IF(DetalleExp!H27='Tablas intermedias'!$A$3,"Financiamiento Internacional","Legítimo Abono"))</f>
        <v>Ordenes de Compra</v>
      </c>
      <c r="B27" s="7">
        <f>DetalleExp!E27</f>
        <v>43866</v>
      </c>
      <c r="C27" s="1" t="str">
        <f>DetalleExp!A27</f>
        <v>EX-2020-8042082-APN-DTYC#MSYDS</v>
      </c>
      <c r="D27" s="1" t="str">
        <f>IF(A27="Ordenes de Compra",VLOOKUP(C27,Autogestión!$B$2:$D$5090,3,0),IF(A27="Legítimo Abono",VLOOKUP(C27,NoAmpOC!$B$2:$H$988,7,0),"Factura"))</f>
        <v>Factura</v>
      </c>
      <c r="E27" s="26" t="str">
        <f>IF(A27="Ordenes de Compra",VLOOKUP($C27,Autogestión!$B$2:$G$5090,6,0),IF(A27="Financiamiento Internacional",VLOOKUP($C27,FinInt!$B$2:$G$508,6,0),"Legítimo Abono"))</f>
        <v>80-0025-LPU18</v>
      </c>
      <c r="F27" s="26" t="str">
        <f>IF($A27="Ordenes de Compra","ARS",IF($A27="Financiamiento Internacional",VLOOKUP($C27,FinInt!$B$2:$Q$508,15,0),VLOOKUP($C27,NoAmpOC!$B$2:$T$988,18,0)))</f>
        <v>ARS</v>
      </c>
      <c r="G27" s="5">
        <f>IF($A27="Ordenes de Compra",VLOOKUP($C27,Autogestión!$B$2:$H$5090,7,0),IF($A27="Financiamiento Internacional",VLOOKUP($C27,FinInt!$B$2:$Q$1308,16,0),VLOOKUP($C27,NoAmpOC!$B$2:$T$988,19,0)))</f>
        <v>2607340.7999999998</v>
      </c>
      <c r="H27" s="5">
        <f t="shared" si="0"/>
        <v>2607340.7999999998</v>
      </c>
      <c r="I27" s="26">
        <f>IF($A27="Ordenes de Compra",VLOOKUP($C27,Autogestión!$B$2:$J$5090,9,0),IF($A27="Financiamiento Internacional",VLOOKUP($C27,FinInt!$B$2:$G$1555,6,0),"Legitimo Abono"))</f>
        <v>0</v>
      </c>
      <c r="J27" s="1" t="str">
        <f>IF($A27="Ordenes de Compra",VLOOKUP($C27,Autogestión!$B$2:$R$5090,17,0),IF($A27="Financiamiento Internacional",VLOOKUP($C27,FinInt!$B$2:$O$1508,14,0),VLOOKUP($C27,NoAmpOC!$B$2:$R$988,17,0)))</f>
        <v>LABORATORIO ELEA PHOENIX S.A.</v>
      </c>
      <c r="K27" s="7" t="str">
        <f>DetalleExp!AP27</f>
        <v>DAFYP#MS-ARCHIVO</v>
      </c>
      <c r="L27" s="7" t="str">
        <f>DetalleExp!AQ27</f>
        <v>ARCHIVO - Archivo</v>
      </c>
      <c r="M27" s="7" t="str">
        <f>DetalleExp!AR27</f>
        <v>DAFYP#MS - Dirección de administración financiera y presupuestaria</v>
      </c>
      <c r="N27" s="7">
        <f>DetalleExp!AS27</f>
        <v>43966</v>
      </c>
      <c r="O27" s="27">
        <f ca="1">ROUNDUP(TODAY()-N27,0)</f>
        <v>389</v>
      </c>
      <c r="P27" s="27">
        <f ca="1">ROUNDUP(TODAY()-B27,0)</f>
        <v>489</v>
      </c>
      <c r="Q27" s="1" t="str">
        <f>IFERROR(IF(A27="Ordenes de Compra",VLOOKUP($E27,'Ordenes de Compra'!$A$2:$E$1712,5,0),"Sin OC"),"Sin dato")</f>
        <v>29.0.0.45.0</v>
      </c>
      <c r="R27" s="28" t="str">
        <f>IFERROR(IF(A27="Ordenes de Compra",VLOOKUP($I27,'Ordenes de Compra'!$B$2:$E$1712,3,0),"Sin OC"),"Sin dato")</f>
        <v>Sin dato</v>
      </c>
      <c r="S27" s="1" t="str">
        <f>VLOOKUP($U27,'Tablas intermedias'!$C$1:$H$222,5,0)</f>
        <v>DGPFE</v>
      </c>
      <c r="T27" s="29" t="str">
        <f t="shared" si="1"/>
        <v>OK</v>
      </c>
      <c r="U27" s="30" t="str">
        <f t="shared" si="2"/>
        <v>DAFYP#MS-ARCHIVOARCHIVO - ArchivoDAFYP#MS - Dirección de administración financiera y presupuestaria</v>
      </c>
      <c r="V27" s="1" t="str">
        <f>VLOOKUP(U27,'Tablas intermedias'!$C$1:$H$222,6,0)</f>
        <v>No</v>
      </c>
      <c r="W27" s="1" t="str">
        <f ca="1">IF(O27&lt;30,"menos de 30 días","más de 30 días")</f>
        <v>más de 30 días</v>
      </c>
    </row>
    <row r="28" spans="1:23" ht="14.25" hidden="1" thickTop="1" thickBot="1" x14ac:dyDescent="0.25">
      <c r="A28" s="17" t="str">
        <f>IF(DetalleExp!H28='Tablas intermedias'!$A$2,"Ordenes de Compra",IF(DetalleExp!H28='Tablas intermedias'!$A$3,"Financiamiento Internacional","Legítimo Abono"))</f>
        <v>Ordenes de Compra</v>
      </c>
      <c r="B28" s="7">
        <f>DetalleExp!E28</f>
        <v>43866</v>
      </c>
      <c r="C28" s="1" t="str">
        <f>DetalleExp!A28</f>
        <v>EX-2020-8047991-APN-DTYC#MSYDS</v>
      </c>
      <c r="D28" s="1" t="str">
        <f>IF(A28="Ordenes de Compra",VLOOKUP(C28,Autogestión!$B$2:$D$5090,3,0),IF(A28="Legítimo Abono",VLOOKUP(C28,NoAmpOC!$B$2:$H$988,7,0),"Factura"))</f>
        <v>Factura</v>
      </c>
      <c r="E28" s="26" t="str">
        <f>IF(A28="Ordenes de Compra",VLOOKUP($C28,Autogestión!$B$2:$G$5090,6,0),IF(A28="Financiamiento Internacional",VLOOKUP($C28,FinInt!$B$2:$G$508,6,0),"Legítimo Abono"))</f>
        <v>80-0025-LPU18</v>
      </c>
      <c r="F28" s="26" t="str">
        <f>IF($A28="Ordenes de Compra","ARS",IF($A28="Financiamiento Internacional",VLOOKUP($C28,FinInt!$B$2:$Q$508,15,0),VLOOKUP($C28,NoAmpOC!$B$2:$T$988,18,0)))</f>
        <v>ARS</v>
      </c>
      <c r="G28" s="5">
        <f>IF($A28="Ordenes de Compra",VLOOKUP($C28,Autogestión!$B$2:$H$5090,7,0),IF($A28="Financiamiento Internacional",VLOOKUP($C28,FinInt!$B$2:$Q$1308,16,0),VLOOKUP($C28,NoAmpOC!$B$2:$T$988,19,0)))</f>
        <v>2607340.7999999998</v>
      </c>
      <c r="H28" s="5">
        <f t="shared" si="0"/>
        <v>2607340.7999999998</v>
      </c>
      <c r="I28" s="26">
        <f>IF($A28="Ordenes de Compra",VLOOKUP($C28,Autogestión!$B$2:$J$5090,9,0),IF($A28="Financiamiento Internacional",VLOOKUP($C28,FinInt!$B$2:$G$1555,6,0),"Legitimo Abono"))</f>
        <v>0</v>
      </c>
      <c r="J28" s="1" t="str">
        <f>IF($A28="Ordenes de Compra",VLOOKUP($C28,Autogestión!$B$2:$R$5090,17,0),IF($A28="Financiamiento Internacional",VLOOKUP($C28,FinInt!$B$2:$O$1508,14,0),VLOOKUP($C28,NoAmpOC!$B$2:$R$988,17,0)))</f>
        <v>LABORATORIO ELEA PHOENIX S.A.</v>
      </c>
      <c r="K28" s="7" t="str">
        <f>DetalleExp!AP28</f>
        <v>DAFYP#MS-ARCHIVO</v>
      </c>
      <c r="L28" s="7" t="str">
        <f>DetalleExp!AQ28</f>
        <v>ARCHIVO - Archivo</v>
      </c>
      <c r="M28" s="7" t="str">
        <f>DetalleExp!AR28</f>
        <v>DAFYP#MS - Dirección de administración financiera y presupuestaria</v>
      </c>
      <c r="N28" s="7">
        <f>DetalleExp!AS28</f>
        <v>43966</v>
      </c>
      <c r="O28" s="27">
        <f ca="1">ROUNDUP(TODAY()-N28,0)</f>
        <v>389</v>
      </c>
      <c r="P28" s="27">
        <f ca="1">ROUNDUP(TODAY()-B28,0)</f>
        <v>489</v>
      </c>
      <c r="Q28" s="1" t="str">
        <f>IFERROR(IF(A28="Ordenes de Compra",VLOOKUP($E28,'Ordenes de Compra'!$A$2:$E$1712,5,0),"Sin OC"),"Sin dato")</f>
        <v>29.0.0.45.0</v>
      </c>
      <c r="R28" s="28" t="str">
        <f>IFERROR(IF(A28="Ordenes de Compra",VLOOKUP($I28,'Ordenes de Compra'!$B$2:$E$1712,3,0),"Sin OC"),"Sin dato")</f>
        <v>Sin dato</v>
      </c>
      <c r="S28" s="1" t="str">
        <f>VLOOKUP($U28,'Tablas intermedias'!$C$1:$H$222,5,0)</f>
        <v>DGPFE</v>
      </c>
      <c r="T28" s="29" t="str">
        <f t="shared" si="1"/>
        <v>OK</v>
      </c>
      <c r="U28" s="30" t="str">
        <f t="shared" si="2"/>
        <v>DAFYP#MS-ARCHIVOARCHIVO - ArchivoDAFYP#MS - Dirección de administración financiera y presupuestaria</v>
      </c>
      <c r="V28" s="1" t="str">
        <f>VLOOKUP(U28,'Tablas intermedias'!$C$1:$H$222,6,0)</f>
        <v>No</v>
      </c>
      <c r="W28" s="1" t="str">
        <f ca="1">IF(O28&lt;30,"menos de 30 días","más de 30 días")</f>
        <v>más de 30 días</v>
      </c>
    </row>
    <row r="29" spans="1:23" ht="14.25" hidden="1" thickTop="1" thickBot="1" x14ac:dyDescent="0.25">
      <c r="A29" s="17" t="str">
        <f>IF(DetalleExp!H29='Tablas intermedias'!$A$2,"Ordenes de Compra",IF(DetalleExp!H29='Tablas intermedias'!$A$3,"Financiamiento Internacional","Legítimo Abono"))</f>
        <v>Ordenes de Compra</v>
      </c>
      <c r="B29" s="7">
        <f>DetalleExp!E29</f>
        <v>43866</v>
      </c>
      <c r="C29" s="1" t="str">
        <f>DetalleExp!A29</f>
        <v>EX-2020-8052385-APN-DTYC#MSYDS</v>
      </c>
      <c r="D29" s="1" t="str">
        <f>IF(A29="Ordenes de Compra",VLOOKUP(C29,Autogestión!$B$2:$D$5090,3,0),IF(A29="Legítimo Abono",VLOOKUP(C29,NoAmpOC!$B$2:$H$988,7,0),"Factura"))</f>
        <v>Factura</v>
      </c>
      <c r="E29" s="26" t="str">
        <f>IF(A29="Ordenes de Compra",VLOOKUP($C29,Autogestión!$B$2:$G$5090,6,0),IF(A29="Financiamiento Internacional",VLOOKUP($C29,FinInt!$B$2:$G$508,6,0),"Legítimo Abono"))</f>
        <v>80-0025-LPU18</v>
      </c>
      <c r="F29" s="26" t="str">
        <f>IF($A29="Ordenes de Compra","ARS",IF($A29="Financiamiento Internacional",VLOOKUP($C29,FinInt!$B$2:$Q$508,15,0),VLOOKUP($C29,NoAmpOC!$B$2:$T$988,18,0)))</f>
        <v>ARS</v>
      </c>
      <c r="G29" s="5">
        <f>IF($A29="Ordenes de Compra",VLOOKUP($C29,Autogestión!$B$2:$H$5090,7,0),IF($A29="Financiamiento Internacional",VLOOKUP($C29,FinInt!$B$2:$Q$1308,16,0),VLOOKUP($C29,NoAmpOC!$B$2:$T$988,19,0)))</f>
        <v>3159849.28</v>
      </c>
      <c r="H29" s="5">
        <f t="shared" si="0"/>
        <v>3159849.28</v>
      </c>
      <c r="I29" s="26">
        <f>IF($A29="Ordenes de Compra",VLOOKUP($C29,Autogestión!$B$2:$J$5090,9,0),IF($A29="Financiamiento Internacional",VLOOKUP($C29,FinInt!$B$2:$G$1555,6,0),"Legitimo Abono"))</f>
        <v>0</v>
      </c>
      <c r="J29" s="1" t="str">
        <f>IF($A29="Ordenes de Compra",VLOOKUP($C29,Autogestión!$B$2:$R$5090,17,0),IF($A29="Financiamiento Internacional",VLOOKUP($C29,FinInt!$B$2:$O$1508,14,0),VLOOKUP($C29,NoAmpOC!$B$2:$R$988,17,0)))</f>
        <v xml:space="preserve">LAFEDAR S.A. </v>
      </c>
      <c r="K29" s="7" t="str">
        <f>DetalleExp!AP29</f>
        <v>DAFYP#MS-ARCHIVO</v>
      </c>
      <c r="L29" s="7" t="str">
        <f>DetalleExp!AQ29</f>
        <v>ARCHIVO - Archivo</v>
      </c>
      <c r="M29" s="7" t="str">
        <f>DetalleExp!AR29</f>
        <v>DAFYP#MS - Dirección de administración financiera y presupuestaria</v>
      </c>
      <c r="N29" s="7">
        <f>DetalleExp!AS29</f>
        <v>43966</v>
      </c>
      <c r="O29" s="27">
        <f ca="1">ROUNDUP(TODAY()-N29,0)</f>
        <v>389</v>
      </c>
      <c r="P29" s="27">
        <f ca="1">ROUNDUP(TODAY()-B29,0)</f>
        <v>489</v>
      </c>
      <c r="Q29" s="1" t="str">
        <f>IFERROR(IF(A29="Ordenes de Compra",VLOOKUP($E29,'Ordenes de Compra'!$A$2:$E$1712,5,0),"Sin OC"),"Sin dato")</f>
        <v>29.0.0.45.0</v>
      </c>
      <c r="R29" s="28" t="str">
        <f>IFERROR(IF(A29="Ordenes de Compra",VLOOKUP($I29,'Ordenes de Compra'!$B$2:$E$1712,3,0),"Sin OC"),"Sin dato")</f>
        <v>Sin dato</v>
      </c>
      <c r="S29" s="1" t="str">
        <f>VLOOKUP($U29,'Tablas intermedias'!$C$1:$H$222,5,0)</f>
        <v>DGPFE</v>
      </c>
      <c r="T29" s="29" t="str">
        <f t="shared" si="1"/>
        <v>OK</v>
      </c>
      <c r="U29" s="30" t="str">
        <f t="shared" si="2"/>
        <v>DAFYP#MS-ARCHIVOARCHIVO - ArchivoDAFYP#MS - Dirección de administración financiera y presupuestaria</v>
      </c>
      <c r="V29" s="1" t="str">
        <f>VLOOKUP(U29,'Tablas intermedias'!$C$1:$H$222,6,0)</f>
        <v>No</v>
      </c>
      <c r="W29" s="1" t="str">
        <f ca="1">IF(O29&lt;30,"menos de 30 días","más de 30 días")</f>
        <v>más de 30 días</v>
      </c>
    </row>
    <row r="30" spans="1:23" ht="14.25" hidden="1" thickTop="1" thickBot="1" x14ac:dyDescent="0.25">
      <c r="A30" s="17" t="str">
        <f>IF(DetalleExp!H30='Tablas intermedias'!$A$2,"Ordenes de Compra",IF(DetalleExp!H30='Tablas intermedias'!$A$3,"Financiamiento Internacional","Legítimo Abono"))</f>
        <v>Ordenes de Compra</v>
      </c>
      <c r="B30" s="7">
        <f>DetalleExp!E30</f>
        <v>43866</v>
      </c>
      <c r="C30" s="1" t="str">
        <f>DetalleExp!A30</f>
        <v>EX-2020-8056848-APN-DTYC#MSYDS</v>
      </c>
      <c r="D30" s="1" t="str">
        <f>IF(A30="Ordenes de Compra",VLOOKUP(C30,Autogestión!$B$2:$D$5090,3,0),IF(A30="Legítimo Abono",VLOOKUP(C30,NoAmpOC!$B$2:$H$988,7,0),"Factura"))</f>
        <v>Factura</v>
      </c>
      <c r="E30" s="26" t="str">
        <f>IF(A30="Ordenes de Compra",VLOOKUP($C30,Autogestión!$B$2:$G$5090,6,0),IF(A30="Financiamiento Internacional",VLOOKUP($C30,FinInt!$B$2:$G$508,6,0),"Legítimo Abono"))</f>
        <v>80-0025-LPU18</v>
      </c>
      <c r="F30" s="26" t="str">
        <f>IF($A30="Ordenes de Compra","ARS",IF($A30="Financiamiento Internacional",VLOOKUP($C30,FinInt!$B$2:$Q$508,15,0),VLOOKUP($C30,NoAmpOC!$B$2:$T$988,18,0)))</f>
        <v>ARS</v>
      </c>
      <c r="G30" s="5">
        <f>IF($A30="Ordenes de Compra",VLOOKUP($C30,Autogestión!$B$2:$H$5090,7,0),IF($A30="Financiamiento Internacional",VLOOKUP($C30,FinInt!$B$2:$Q$1308,16,0),VLOOKUP($C30,NoAmpOC!$B$2:$T$988,19,0)))</f>
        <v>1177545.6000000001</v>
      </c>
      <c r="H30" s="5">
        <f t="shared" si="0"/>
        <v>1177545.6000000001</v>
      </c>
      <c r="I30" s="26">
        <f>IF($A30="Ordenes de Compra",VLOOKUP($C30,Autogestión!$B$2:$J$5090,9,0),IF($A30="Financiamiento Internacional",VLOOKUP($C30,FinInt!$B$2:$G$1555,6,0),"Legitimo Abono"))</f>
        <v>0</v>
      </c>
      <c r="J30" s="1" t="str">
        <f>IF($A30="Ordenes de Compra",VLOOKUP($C30,Autogestión!$B$2:$R$5090,17,0),IF($A30="Financiamiento Internacional",VLOOKUP($C30,FinInt!$B$2:$O$1508,14,0),VLOOKUP($C30,NoAmpOC!$B$2:$R$988,17,0)))</f>
        <v>LABORATORIO ELEA PHOENIX S.A.</v>
      </c>
      <c r="K30" s="7" t="str">
        <f>DetalleExp!AP30</f>
        <v>DAFYP#MS-ARCHIVO</v>
      </c>
      <c r="L30" s="7" t="str">
        <f>DetalleExp!AQ30</f>
        <v>ARCHIVO - Archivo</v>
      </c>
      <c r="M30" s="7" t="str">
        <f>DetalleExp!AR30</f>
        <v>DAFYP#MS - Dirección de administración financiera y presupuestaria</v>
      </c>
      <c r="N30" s="7">
        <f>DetalleExp!AS30</f>
        <v>43966</v>
      </c>
      <c r="O30" s="27">
        <f ca="1">ROUNDUP(TODAY()-N30,0)</f>
        <v>389</v>
      </c>
      <c r="P30" s="27">
        <f ca="1">ROUNDUP(TODAY()-B30,0)</f>
        <v>489</v>
      </c>
      <c r="Q30" s="1" t="str">
        <f>IFERROR(IF(A30="Ordenes de Compra",VLOOKUP($E30,'Ordenes de Compra'!$A$2:$E$1712,5,0),"Sin OC"),"Sin dato")</f>
        <v>29.0.0.45.0</v>
      </c>
      <c r="R30" s="28" t="str">
        <f>IFERROR(IF(A30="Ordenes de Compra",VLOOKUP($I30,'Ordenes de Compra'!$B$2:$E$1712,3,0),"Sin OC"),"Sin dato")</f>
        <v>Sin dato</v>
      </c>
      <c r="S30" s="1" t="str">
        <f>VLOOKUP($U30,'Tablas intermedias'!$C$1:$H$222,5,0)</f>
        <v>DGPFE</v>
      </c>
      <c r="T30" s="29" t="str">
        <f t="shared" si="1"/>
        <v>OK</v>
      </c>
      <c r="U30" s="30" t="str">
        <f t="shared" si="2"/>
        <v>DAFYP#MS-ARCHIVOARCHIVO - ArchivoDAFYP#MS - Dirección de administración financiera y presupuestaria</v>
      </c>
      <c r="V30" s="1" t="str">
        <f>VLOOKUP(U30,'Tablas intermedias'!$C$1:$H$222,6,0)</f>
        <v>No</v>
      </c>
      <c r="W30" s="1" t="str">
        <f ca="1">IF(O30&lt;30,"menos de 30 días","más de 30 días")</f>
        <v>más de 30 días</v>
      </c>
    </row>
    <row r="31" spans="1:23" ht="14.25" hidden="1" thickTop="1" thickBot="1" x14ac:dyDescent="0.25">
      <c r="A31" s="17" t="str">
        <f>IF(DetalleExp!H31='Tablas intermedias'!$A$2,"Ordenes de Compra",IF(DetalleExp!H31='Tablas intermedias'!$A$3,"Financiamiento Internacional","Legítimo Abono"))</f>
        <v>Ordenes de Compra</v>
      </c>
      <c r="B31" s="7">
        <f>DetalleExp!E31</f>
        <v>43866</v>
      </c>
      <c r="C31" s="1" t="str">
        <f>DetalleExp!A31</f>
        <v>EX-2020-8064100-APN-DTYC#MSYDS</v>
      </c>
      <c r="D31" s="1" t="str">
        <f>IF(A31="Ordenes de Compra",VLOOKUP(C31,Autogestión!$B$2:$D$5090,3,0),IF(A31="Legítimo Abono",VLOOKUP(C31,NoAmpOC!$B$2:$H$988,7,0),"Factura"))</f>
        <v>Factura</v>
      </c>
      <c r="E31" s="26" t="str">
        <f>IF(A31="Ordenes de Compra",VLOOKUP($C31,Autogestión!$B$2:$G$5090,6,0),IF(A31="Financiamiento Internacional",VLOOKUP($C31,FinInt!$B$2:$G$508,6,0),"Legítimo Abono"))</f>
        <v>80-0025-LPU18</v>
      </c>
      <c r="F31" s="26" t="str">
        <f>IF($A31="Ordenes de Compra","ARS",IF($A31="Financiamiento Internacional",VLOOKUP($C31,FinInt!$B$2:$Q$508,15,0),VLOOKUP($C31,NoAmpOC!$B$2:$T$988,18,0)))</f>
        <v>ARS</v>
      </c>
      <c r="G31" s="5">
        <f>IF($A31="Ordenes de Compra",VLOOKUP($C31,Autogestión!$B$2:$H$5090,7,0),IF($A31="Financiamiento Internacional",VLOOKUP($C31,FinInt!$B$2:$Q$1308,16,0),VLOOKUP($C31,NoAmpOC!$B$2:$T$988,19,0)))</f>
        <v>1177545.6000000001</v>
      </c>
      <c r="H31" s="5">
        <f t="shared" si="0"/>
        <v>1177545.6000000001</v>
      </c>
      <c r="I31" s="26">
        <f>IF($A31="Ordenes de Compra",VLOOKUP($C31,Autogestión!$B$2:$J$5090,9,0),IF($A31="Financiamiento Internacional",VLOOKUP($C31,FinInt!$B$2:$G$1555,6,0),"Legitimo Abono"))</f>
        <v>0</v>
      </c>
      <c r="J31" s="1" t="str">
        <f>IF($A31="Ordenes de Compra",VLOOKUP($C31,Autogestión!$B$2:$R$5090,17,0),IF($A31="Financiamiento Internacional",VLOOKUP($C31,FinInt!$B$2:$O$1508,14,0),VLOOKUP($C31,NoAmpOC!$B$2:$R$988,17,0)))</f>
        <v>LABORATORIO ELEA PHOENIX S.A.</v>
      </c>
      <c r="K31" s="7" t="str">
        <f>DetalleExp!AP31</f>
        <v>DAFYP#MS-ARCHIVO</v>
      </c>
      <c r="L31" s="7" t="str">
        <f>DetalleExp!AQ31</f>
        <v>ARCHIVO - Archivo</v>
      </c>
      <c r="M31" s="7" t="str">
        <f>DetalleExp!AR31</f>
        <v>DAFYP#MS - Dirección de administración financiera y presupuestaria</v>
      </c>
      <c r="N31" s="7">
        <f>DetalleExp!AS31</f>
        <v>43966</v>
      </c>
      <c r="O31" s="27">
        <f ca="1">ROUNDUP(TODAY()-N31,0)</f>
        <v>389</v>
      </c>
      <c r="P31" s="27">
        <f ca="1">ROUNDUP(TODAY()-B31,0)</f>
        <v>489</v>
      </c>
      <c r="Q31" s="1" t="str">
        <f>IFERROR(IF(A31="Ordenes de Compra",VLOOKUP($E31,'Ordenes de Compra'!$A$2:$E$1712,5,0),"Sin OC"),"Sin dato")</f>
        <v>29.0.0.45.0</v>
      </c>
      <c r="R31" s="28" t="str">
        <f>IFERROR(IF(A31="Ordenes de Compra",VLOOKUP($I31,'Ordenes de Compra'!$B$2:$E$1712,3,0),"Sin OC"),"Sin dato")</f>
        <v>Sin dato</v>
      </c>
      <c r="S31" s="1" t="str">
        <f>VLOOKUP($U31,'Tablas intermedias'!$C$1:$H$222,5,0)</f>
        <v>DGPFE</v>
      </c>
      <c r="T31" s="29" t="str">
        <f t="shared" si="1"/>
        <v>OK</v>
      </c>
      <c r="U31" s="30" t="str">
        <f t="shared" si="2"/>
        <v>DAFYP#MS-ARCHIVOARCHIVO - ArchivoDAFYP#MS - Dirección de administración financiera y presupuestaria</v>
      </c>
      <c r="V31" s="1" t="str">
        <f>VLOOKUP(U31,'Tablas intermedias'!$C$1:$H$222,6,0)</f>
        <v>No</v>
      </c>
      <c r="W31" s="1" t="str">
        <f ca="1">IF(O31&lt;30,"menos de 30 días","más de 30 días")</f>
        <v>más de 30 días</v>
      </c>
    </row>
    <row r="32" spans="1:23" ht="14.25" hidden="1" thickTop="1" thickBot="1" x14ac:dyDescent="0.25">
      <c r="A32" s="17" t="str">
        <f>IF(DetalleExp!H32='Tablas intermedias'!$A$2,"Ordenes de Compra",IF(DetalleExp!H32='Tablas intermedias'!$A$3,"Financiamiento Internacional","Legítimo Abono"))</f>
        <v>Ordenes de Compra</v>
      </c>
      <c r="B32" s="7">
        <f>DetalleExp!E32</f>
        <v>43866</v>
      </c>
      <c r="C32" s="1" t="str">
        <f>DetalleExp!A32</f>
        <v>EX-2020-8094790-APN-DTYC#MSYDS</v>
      </c>
      <c r="D32" s="1" t="str">
        <f>IF(A32="Ordenes de Compra",VLOOKUP(C32,Autogestión!$B$2:$D$5090,3,0),IF(A32="Legítimo Abono",VLOOKUP(C32,NoAmpOC!$B$2:$H$988,7,0),"Factura"))</f>
        <v>Factura</v>
      </c>
      <c r="E32" s="26" t="str">
        <f>IF(A32="Ordenes de Compra",VLOOKUP($C32,Autogestión!$B$2:$G$5090,6,0),IF(A32="Financiamiento Internacional",VLOOKUP($C32,FinInt!$B$2:$G$508,6,0),"Legítimo Abono"))</f>
        <v>20-0085-LPU18</v>
      </c>
      <c r="F32" s="26" t="str">
        <f>IF($A32="Ordenes de Compra","ARS",IF($A32="Financiamiento Internacional",VLOOKUP($C32,FinInt!$B$2:$Q$508,15,0),VLOOKUP($C32,NoAmpOC!$B$2:$T$988,18,0)))</f>
        <v>ARS</v>
      </c>
      <c r="G32" s="5">
        <f>IF($A32="Ordenes de Compra",VLOOKUP($C32,Autogestión!$B$2:$H$5090,7,0),IF($A32="Financiamiento Internacional",VLOOKUP($C32,FinInt!$B$2:$Q$1308,16,0),VLOOKUP($C32,NoAmpOC!$B$2:$T$988,19,0)))</f>
        <v>1177545.6000000001</v>
      </c>
      <c r="H32" s="5">
        <f t="shared" si="0"/>
        <v>1177545.6000000001</v>
      </c>
      <c r="I32" s="26">
        <f>IF($A32="Ordenes de Compra",VLOOKUP($C32,Autogestión!$B$2:$J$5090,9,0),IF($A32="Financiamiento Internacional",VLOOKUP($C32,FinInt!$B$2:$G$1555,6,0),"Legitimo Abono"))</f>
        <v>0</v>
      </c>
      <c r="J32" s="1" t="str">
        <f>IF($A32="Ordenes de Compra",VLOOKUP($C32,Autogestión!$B$2:$R$5090,17,0),IF($A32="Financiamiento Internacional",VLOOKUP($C32,FinInt!$B$2:$O$1508,14,0),VLOOKUP($C32,NoAmpOC!$B$2:$R$988,17,0)))</f>
        <v>LABORATORIO ELEA PHOENIX S.A.</v>
      </c>
      <c r="K32" s="7" t="str">
        <f>DetalleExp!AP32</f>
        <v>DAFYP#MS-ARCHIVO</v>
      </c>
      <c r="L32" s="7" t="str">
        <f>DetalleExp!AQ32</f>
        <v>ARCHIVO - Archivo</v>
      </c>
      <c r="M32" s="7" t="str">
        <f>DetalleExp!AR32</f>
        <v>DAFYP#MS - Dirección de administración financiera y presupuestaria</v>
      </c>
      <c r="N32" s="7">
        <f>DetalleExp!AS32</f>
        <v>43966</v>
      </c>
      <c r="O32" s="27">
        <f ca="1">ROUNDUP(TODAY()-N32,0)</f>
        <v>389</v>
      </c>
      <c r="P32" s="27">
        <f ca="1">ROUNDUP(TODAY()-B32,0)</f>
        <v>489</v>
      </c>
      <c r="Q32" s="1" t="str">
        <f>IFERROR(IF(A32="Ordenes de Compra",VLOOKUP($E32,'Ordenes de Compra'!$A$2:$E$1712,5,0),"Sin OC"),"Sin dato")</f>
        <v>Sin dato</v>
      </c>
      <c r="R32" s="28" t="str">
        <f>IFERROR(IF(A32="Ordenes de Compra",VLOOKUP($I32,'Ordenes de Compra'!$B$2:$E$1712,3,0),"Sin OC"),"Sin dato")</f>
        <v>Sin dato</v>
      </c>
      <c r="S32" s="1" t="str">
        <f>VLOOKUP($U32,'Tablas intermedias'!$C$1:$H$222,5,0)</f>
        <v>DGPFE</v>
      </c>
      <c r="T32" s="29" t="str">
        <f t="shared" si="1"/>
        <v>OK</v>
      </c>
      <c r="U32" s="30" t="str">
        <f t="shared" si="2"/>
        <v>DAFYP#MS-ARCHIVOARCHIVO - ArchivoDAFYP#MS - Dirección de administración financiera y presupuestaria</v>
      </c>
      <c r="V32" s="1" t="str">
        <f>VLOOKUP(U32,'Tablas intermedias'!$C$1:$H$222,6,0)</f>
        <v>No</v>
      </c>
      <c r="W32" s="1" t="str">
        <f ca="1">IF(O32&lt;30,"menos de 30 días","más de 30 días")</f>
        <v>más de 30 días</v>
      </c>
    </row>
    <row r="33" spans="1:23" ht="14.25" hidden="1" thickTop="1" thickBot="1" x14ac:dyDescent="0.25">
      <c r="A33" s="17" t="str">
        <f>IF(DetalleExp!H33='Tablas intermedias'!$A$2,"Ordenes de Compra",IF(DetalleExp!H33='Tablas intermedias'!$A$3,"Financiamiento Internacional","Legítimo Abono"))</f>
        <v>Ordenes de Compra</v>
      </c>
      <c r="B33" s="7">
        <f>DetalleExp!E33</f>
        <v>43866</v>
      </c>
      <c r="C33" s="1" t="str">
        <f>DetalleExp!A33</f>
        <v>EX-2020-8097620-APN-DTYC#MSYDS</v>
      </c>
      <c r="D33" s="1" t="str">
        <f>IF(A33="Ordenes de Compra",VLOOKUP(C33,Autogestión!$B$2:$D$5090,3,0),IF(A33="Legítimo Abono",VLOOKUP(C33,NoAmpOC!$B$2:$H$988,7,0),"Factura"))</f>
        <v>Factura</v>
      </c>
      <c r="E33" s="26" t="str">
        <f>IF(A33="Ordenes de Compra",VLOOKUP($C33,Autogestión!$B$2:$G$5090,6,0),IF(A33="Financiamiento Internacional",VLOOKUP($C33,FinInt!$B$2:$G$508,6,0),"Legítimo Abono"))</f>
        <v>80-0025-LPU18</v>
      </c>
      <c r="F33" s="26" t="str">
        <f>IF($A33="Ordenes de Compra","ARS",IF($A33="Financiamiento Internacional",VLOOKUP($C33,FinInt!$B$2:$Q$508,15,0),VLOOKUP($C33,NoAmpOC!$B$2:$T$988,18,0)))</f>
        <v>ARS</v>
      </c>
      <c r="G33" s="5">
        <f>IF($A33="Ordenes de Compra",VLOOKUP($C33,Autogestión!$B$2:$H$5090,7,0),IF($A33="Financiamiento Internacional",VLOOKUP($C33,FinInt!$B$2:$Q$1308,16,0),VLOOKUP($C33,NoAmpOC!$B$2:$T$988,19,0)))</f>
        <v>1066147.1100000001</v>
      </c>
      <c r="H33" s="5">
        <f t="shared" si="0"/>
        <v>1066147.1100000001</v>
      </c>
      <c r="I33" s="26">
        <f>IF($A33="Ordenes de Compra",VLOOKUP($C33,Autogestión!$B$2:$J$5090,9,0),IF($A33="Financiamiento Internacional",VLOOKUP($C33,FinInt!$B$2:$G$1555,6,0),"Legitimo Abono"))</f>
        <v>0</v>
      </c>
      <c r="J33" s="1" t="str">
        <f>IF($A33="Ordenes de Compra",VLOOKUP($C33,Autogestión!$B$2:$R$5090,17,0),IF($A33="Financiamiento Internacional",VLOOKUP($C33,FinInt!$B$2:$O$1508,14,0),VLOOKUP($C33,NoAmpOC!$B$2:$R$988,17,0)))</f>
        <v>LABORATORIO ELEA PHOENIX S.A.</v>
      </c>
      <c r="K33" s="7" t="str">
        <f>DetalleExp!AP33</f>
        <v>DAFYP#MS-ARCHIVO</v>
      </c>
      <c r="L33" s="7" t="str">
        <f>DetalleExp!AQ33</f>
        <v>ARCHIVO - Archivo</v>
      </c>
      <c r="M33" s="7" t="str">
        <f>DetalleExp!AR33</f>
        <v>DAFYP#MS - Dirección de administración financiera y presupuestaria</v>
      </c>
      <c r="N33" s="7">
        <f>DetalleExp!AS33</f>
        <v>43966</v>
      </c>
      <c r="O33" s="27">
        <f ca="1">ROUNDUP(TODAY()-N33,0)</f>
        <v>389</v>
      </c>
      <c r="P33" s="27">
        <f ca="1">ROUNDUP(TODAY()-B33,0)</f>
        <v>489</v>
      </c>
      <c r="Q33" s="1" t="str">
        <f>IFERROR(IF(A33="Ordenes de Compra",VLOOKUP($E33,'Ordenes de Compra'!$A$2:$E$1712,5,0),"Sin OC"),"Sin dato")</f>
        <v>29.0.0.45.0</v>
      </c>
      <c r="R33" s="28" t="str">
        <f>IFERROR(IF(A33="Ordenes de Compra",VLOOKUP($I33,'Ordenes de Compra'!$B$2:$E$1712,3,0),"Sin OC"),"Sin dato")</f>
        <v>Sin dato</v>
      </c>
      <c r="S33" s="1" t="str">
        <f>VLOOKUP($U33,'Tablas intermedias'!$C$1:$H$222,5,0)</f>
        <v>DGPFE</v>
      </c>
      <c r="T33" s="29" t="str">
        <f t="shared" si="1"/>
        <v>OK</v>
      </c>
      <c r="U33" s="30" t="str">
        <f t="shared" si="2"/>
        <v>DAFYP#MS-ARCHIVOARCHIVO - ArchivoDAFYP#MS - Dirección de administración financiera y presupuestaria</v>
      </c>
      <c r="V33" s="1" t="str">
        <f>VLOOKUP(U33,'Tablas intermedias'!$C$1:$H$222,6,0)</f>
        <v>No</v>
      </c>
      <c r="W33" s="1" t="str">
        <f ca="1">IF(O33&lt;30,"menos de 30 días","más de 30 días")</f>
        <v>más de 30 días</v>
      </c>
    </row>
    <row r="34" spans="1:23" ht="14.25" hidden="1" thickTop="1" thickBot="1" x14ac:dyDescent="0.25">
      <c r="A34" s="17" t="str">
        <f>IF(DetalleExp!H34='Tablas intermedias'!$A$2,"Ordenes de Compra",IF(DetalleExp!H34='Tablas intermedias'!$A$3,"Financiamiento Internacional","Legítimo Abono"))</f>
        <v>Ordenes de Compra</v>
      </c>
      <c r="B34" s="7">
        <f>DetalleExp!E34</f>
        <v>43866</v>
      </c>
      <c r="C34" s="1" t="str">
        <f>DetalleExp!A34</f>
        <v>EX-2020-8108638-APN-DTYC#MSYDS</v>
      </c>
      <c r="D34" s="1" t="str">
        <f>IF(A34="Ordenes de Compra",VLOOKUP(C34,Autogestión!$B$2:$D$5090,3,0),IF(A34="Legítimo Abono",VLOOKUP(C34,NoAmpOC!$B$2:$H$988,7,0),"Factura"))</f>
        <v>Factura</v>
      </c>
      <c r="E34" s="26" t="str">
        <f>IF(A34="Ordenes de Compra",VLOOKUP($C34,Autogestión!$B$2:$G$5090,6,0),IF(A34="Financiamiento Internacional",VLOOKUP($C34,FinInt!$B$2:$G$508,6,0),"Legítimo Abono"))</f>
        <v>80-0025-LPU18</v>
      </c>
      <c r="F34" s="26" t="str">
        <f>IF($A34="Ordenes de Compra","ARS",IF($A34="Financiamiento Internacional",VLOOKUP($C34,FinInt!$B$2:$Q$508,15,0),VLOOKUP($C34,NoAmpOC!$B$2:$T$988,18,0)))</f>
        <v>ARS</v>
      </c>
      <c r="G34" s="5">
        <f>IF($A34="Ordenes de Compra",VLOOKUP($C34,Autogestión!$B$2:$H$5090,7,0),IF($A34="Financiamiento Internacional",VLOOKUP($C34,FinInt!$B$2:$Q$1308,16,0),VLOOKUP($C34,NoAmpOC!$B$2:$T$988,19,0)))</f>
        <v>1865926.44</v>
      </c>
      <c r="H34" s="5">
        <f t="shared" si="0"/>
        <v>1865926.44</v>
      </c>
      <c r="I34" s="26">
        <f>IF($A34="Ordenes de Compra",VLOOKUP($C34,Autogestión!$B$2:$J$5090,9,0),IF($A34="Financiamiento Internacional",VLOOKUP($C34,FinInt!$B$2:$G$1555,6,0),"Legitimo Abono"))</f>
        <v>0</v>
      </c>
      <c r="J34" s="1" t="str">
        <f>IF($A34="Ordenes de Compra",VLOOKUP($C34,Autogestión!$B$2:$R$5090,17,0),IF($A34="Financiamiento Internacional",VLOOKUP($C34,FinInt!$B$2:$O$1508,14,0),VLOOKUP($C34,NoAmpOC!$B$2:$R$988,17,0)))</f>
        <v>LABORATORIO ELEA PHOENIX S.A.</v>
      </c>
      <c r="K34" s="7" t="str">
        <f>DetalleExp!AP34</f>
        <v>DAFYP#MS-ARCHIVO</v>
      </c>
      <c r="L34" s="7" t="str">
        <f>DetalleExp!AQ34</f>
        <v>ARCHIVO - Archivo</v>
      </c>
      <c r="M34" s="7" t="str">
        <f>DetalleExp!AR34</f>
        <v>DAFYP#MS - Dirección de administración financiera y presupuestaria</v>
      </c>
      <c r="N34" s="7">
        <f>DetalleExp!AS34</f>
        <v>43966</v>
      </c>
      <c r="O34" s="27">
        <f ca="1">ROUNDUP(TODAY()-N34,0)</f>
        <v>389</v>
      </c>
      <c r="P34" s="27">
        <f ca="1">ROUNDUP(TODAY()-B34,0)</f>
        <v>489</v>
      </c>
      <c r="Q34" s="1" t="str">
        <f>IFERROR(IF(A34="Ordenes de Compra",VLOOKUP($E34,'Ordenes de Compra'!$A$2:$E$1712,5,0),"Sin OC"),"Sin dato")</f>
        <v>29.0.0.45.0</v>
      </c>
      <c r="R34" s="28" t="str">
        <f>IFERROR(IF(A34="Ordenes de Compra",VLOOKUP($I34,'Ordenes de Compra'!$B$2:$E$1712,3,0),"Sin OC"),"Sin dato")</f>
        <v>Sin dato</v>
      </c>
      <c r="S34" s="1" t="str">
        <f>VLOOKUP($U34,'Tablas intermedias'!$C$1:$H$222,5,0)</f>
        <v>DGPFE</v>
      </c>
      <c r="T34" s="29" t="str">
        <f t="shared" si="1"/>
        <v>OK</v>
      </c>
      <c r="U34" s="30" t="str">
        <f t="shared" si="2"/>
        <v>DAFYP#MS-ARCHIVOARCHIVO - ArchivoDAFYP#MS - Dirección de administración financiera y presupuestaria</v>
      </c>
      <c r="V34" s="1" t="str">
        <f>VLOOKUP(U34,'Tablas intermedias'!$C$1:$H$222,6,0)</f>
        <v>No</v>
      </c>
      <c r="W34" s="1" t="str">
        <f ca="1">IF(O34&lt;30,"menos de 30 días","más de 30 días")</f>
        <v>más de 30 días</v>
      </c>
    </row>
    <row r="35" spans="1:23" ht="14.25" hidden="1" thickTop="1" thickBot="1" x14ac:dyDescent="0.25">
      <c r="A35" s="17" t="str">
        <f>IF(DetalleExp!H35='Tablas intermedias'!$A$2,"Ordenes de Compra",IF(DetalleExp!H35='Tablas intermedias'!$A$3,"Financiamiento Internacional","Legítimo Abono"))</f>
        <v>Ordenes de Compra</v>
      </c>
      <c r="B35" s="7">
        <f>DetalleExp!E35</f>
        <v>43866</v>
      </c>
      <c r="C35" s="1" t="str">
        <f>DetalleExp!A35</f>
        <v>EX-2020-8115077-APN-DTYC#MSYDS</v>
      </c>
      <c r="D35" s="1" t="str">
        <f>IF(A35="Ordenes de Compra",VLOOKUP(C35,Autogestión!$B$2:$D$5090,3,0),IF(A35="Legítimo Abono",VLOOKUP(C35,NoAmpOC!$B$2:$H$988,7,0),"Factura"))</f>
        <v>Factura</v>
      </c>
      <c r="E35" s="26" t="str">
        <f>IF(A35="Ordenes de Compra",VLOOKUP($C35,Autogestión!$B$2:$G$5090,6,0),IF(A35="Financiamiento Internacional",VLOOKUP($C35,FinInt!$B$2:$G$508,6,0),"Legítimo Abono"))</f>
        <v>80-0025-LPU18</v>
      </c>
      <c r="F35" s="26" t="str">
        <f>IF($A35="Ordenes de Compra","ARS",IF($A35="Financiamiento Internacional",VLOOKUP($C35,FinInt!$B$2:$Q$508,15,0),VLOOKUP($C35,NoAmpOC!$B$2:$T$988,18,0)))</f>
        <v>ARS</v>
      </c>
      <c r="G35" s="5">
        <f>IF($A35="Ordenes de Compra",VLOOKUP($C35,Autogestión!$B$2:$H$5090,7,0),IF($A35="Financiamiento Internacional",VLOOKUP($C35,FinInt!$B$2:$Q$1308,16,0),VLOOKUP($C35,NoAmpOC!$B$2:$T$988,19,0)))</f>
        <v>1847814.12</v>
      </c>
      <c r="H35" s="5">
        <f t="shared" si="0"/>
        <v>1847814.12</v>
      </c>
      <c r="I35" s="26">
        <f>IF($A35="Ordenes de Compra",VLOOKUP($C35,Autogestión!$B$2:$J$5090,9,0),IF($A35="Financiamiento Internacional",VLOOKUP($C35,FinInt!$B$2:$G$1555,6,0),"Legitimo Abono"))</f>
        <v>0</v>
      </c>
      <c r="J35" s="1" t="str">
        <f>IF($A35="Ordenes de Compra",VLOOKUP($C35,Autogestión!$B$2:$R$5090,17,0),IF($A35="Financiamiento Internacional",VLOOKUP($C35,FinInt!$B$2:$O$1508,14,0),VLOOKUP($C35,NoAmpOC!$B$2:$R$988,17,0)))</f>
        <v>LABORATORIO ELEA PHOENIX S.A.</v>
      </c>
      <c r="K35" s="7" t="str">
        <f>DetalleExp!AP35</f>
        <v>DAFYP#MS-ARCHIVO</v>
      </c>
      <c r="L35" s="7" t="str">
        <f>DetalleExp!AQ35</f>
        <v>ARCHIVO - Archivo</v>
      </c>
      <c r="M35" s="7" t="str">
        <f>DetalleExp!AR35</f>
        <v>DAFYP#MS - Dirección de administración financiera y presupuestaria</v>
      </c>
      <c r="N35" s="7">
        <f>DetalleExp!AS35</f>
        <v>43966</v>
      </c>
      <c r="O35" s="27">
        <f ca="1">ROUNDUP(TODAY()-N35,0)</f>
        <v>389</v>
      </c>
      <c r="P35" s="27">
        <f ca="1">ROUNDUP(TODAY()-B35,0)</f>
        <v>489</v>
      </c>
      <c r="Q35" s="1" t="str">
        <f>IFERROR(IF(A35="Ordenes de Compra",VLOOKUP($E35,'Ordenes de Compra'!$A$2:$E$1712,5,0),"Sin OC"),"Sin dato")</f>
        <v>29.0.0.45.0</v>
      </c>
      <c r="R35" s="28" t="str">
        <f>IFERROR(IF(A35="Ordenes de Compra",VLOOKUP($I35,'Ordenes de Compra'!$B$2:$E$1712,3,0),"Sin OC"),"Sin dato")</f>
        <v>Sin dato</v>
      </c>
      <c r="S35" s="1" t="str">
        <f>VLOOKUP($U35,'Tablas intermedias'!$C$1:$H$222,5,0)</f>
        <v>DGPFE</v>
      </c>
      <c r="T35" s="29" t="str">
        <f t="shared" si="1"/>
        <v>OK</v>
      </c>
      <c r="U35" s="30" t="str">
        <f t="shared" si="2"/>
        <v>DAFYP#MS-ARCHIVOARCHIVO - ArchivoDAFYP#MS - Dirección de administración financiera y presupuestaria</v>
      </c>
      <c r="V35" s="1" t="str">
        <f>VLOOKUP(U35,'Tablas intermedias'!$C$1:$H$222,6,0)</f>
        <v>No</v>
      </c>
      <c r="W35" s="1" t="str">
        <f ca="1">IF(O35&lt;30,"menos de 30 días","más de 30 días")</f>
        <v>más de 30 días</v>
      </c>
    </row>
    <row r="36" spans="1:23" ht="14.25" hidden="1" thickTop="1" thickBot="1" x14ac:dyDescent="0.25">
      <c r="A36" s="17" t="str">
        <f>IF(DetalleExp!H36='Tablas intermedias'!$A$2,"Ordenes de Compra",IF(DetalleExp!H36='Tablas intermedias'!$A$3,"Financiamiento Internacional","Legítimo Abono"))</f>
        <v>Ordenes de Compra</v>
      </c>
      <c r="B36" s="7">
        <f>DetalleExp!E36</f>
        <v>43866</v>
      </c>
      <c r="C36" s="1" t="str">
        <f>DetalleExp!A36</f>
        <v>EX-2020-8168059-APN-DTYC#MSYDS</v>
      </c>
      <c r="D36" s="1" t="str">
        <f>IF(A36="Ordenes de Compra",VLOOKUP(C36,Autogestión!$B$2:$D$5090,3,0),IF(A36="Legítimo Abono",VLOOKUP(C36,NoAmpOC!$B$2:$H$988,7,0),"Factura"))</f>
        <v>Factura</v>
      </c>
      <c r="E36" s="26" t="str">
        <f>IF(A36="Ordenes de Compra",VLOOKUP($C36,Autogestión!$B$2:$G$5090,6,0),IF(A36="Financiamiento Internacional",VLOOKUP($C36,FinInt!$B$2:$G$508,6,0),"Legítimo Abono"))</f>
        <v>80-0025-LPU18</v>
      </c>
      <c r="F36" s="26" t="str">
        <f>IF($A36="Ordenes de Compra","ARS",IF($A36="Financiamiento Internacional",VLOOKUP($C36,FinInt!$B$2:$Q$508,15,0),VLOOKUP($C36,NoAmpOC!$B$2:$T$988,18,0)))</f>
        <v>ARS</v>
      </c>
      <c r="G36" s="5">
        <f>IF($A36="Ordenes de Compra",VLOOKUP($C36,Autogestión!$B$2:$H$5090,7,0),IF($A36="Financiamiento Internacional",VLOOKUP($C36,FinInt!$B$2:$Q$1308,16,0),VLOOKUP($C36,NoAmpOC!$B$2:$T$988,19,0)))</f>
        <v>1824339.6</v>
      </c>
      <c r="H36" s="5">
        <f t="shared" si="0"/>
        <v>1824339.6</v>
      </c>
      <c r="I36" s="26">
        <f>IF($A36="Ordenes de Compra",VLOOKUP($C36,Autogestión!$B$2:$J$5090,9,0),IF($A36="Financiamiento Internacional",VLOOKUP($C36,FinInt!$B$2:$G$1555,6,0),"Legitimo Abono"))</f>
        <v>0</v>
      </c>
      <c r="J36" s="1" t="str">
        <f>IF($A36="Ordenes de Compra",VLOOKUP($C36,Autogestión!$B$2:$R$5090,17,0),IF($A36="Financiamiento Internacional",VLOOKUP($C36,FinInt!$B$2:$O$1508,14,0),VLOOKUP($C36,NoAmpOC!$B$2:$R$988,17,0)))</f>
        <v>LABORATORIO ELEA PHOENIX S.A.</v>
      </c>
      <c r="K36" s="7" t="str">
        <f>DetalleExp!AP36</f>
        <v>DAFYP#MS-ARCHIVO</v>
      </c>
      <c r="L36" s="7" t="str">
        <f>DetalleExp!AQ36</f>
        <v>ARCHIVO - Archivo</v>
      </c>
      <c r="M36" s="7" t="str">
        <f>DetalleExp!AR36</f>
        <v>DAFYP#MS - Dirección de administración financiera y presupuestaria</v>
      </c>
      <c r="N36" s="7">
        <f>DetalleExp!AS36</f>
        <v>43966</v>
      </c>
      <c r="O36" s="27">
        <f ca="1">ROUNDUP(TODAY()-N36,0)</f>
        <v>389</v>
      </c>
      <c r="P36" s="27">
        <f ca="1">ROUNDUP(TODAY()-B36,0)</f>
        <v>489</v>
      </c>
      <c r="Q36" s="1" t="str">
        <f>IFERROR(IF(A36="Ordenes de Compra",VLOOKUP($E36,'Ordenes de Compra'!$A$2:$E$1712,5,0),"Sin OC"),"Sin dato")</f>
        <v>29.0.0.45.0</v>
      </c>
      <c r="R36" s="28" t="str">
        <f>IFERROR(IF(A36="Ordenes de Compra",VLOOKUP($I36,'Ordenes de Compra'!$B$2:$E$1712,3,0),"Sin OC"),"Sin dato")</f>
        <v>Sin dato</v>
      </c>
      <c r="S36" s="1" t="str">
        <f>VLOOKUP($U36,'Tablas intermedias'!$C$1:$H$222,5,0)</f>
        <v>DGPFE</v>
      </c>
      <c r="T36" s="29" t="str">
        <f t="shared" si="1"/>
        <v>OK</v>
      </c>
      <c r="U36" s="30" t="str">
        <f t="shared" si="2"/>
        <v>DAFYP#MS-ARCHIVOARCHIVO - ArchivoDAFYP#MS - Dirección de administración financiera y presupuestaria</v>
      </c>
      <c r="V36" s="1" t="str">
        <f>VLOOKUP(U36,'Tablas intermedias'!$C$1:$H$222,6,0)</f>
        <v>No</v>
      </c>
      <c r="W36" s="1" t="str">
        <f ca="1">IF(O36&lt;30,"menos de 30 días","más de 30 días")</f>
        <v>más de 30 días</v>
      </c>
    </row>
    <row r="37" spans="1:23" ht="14.25" hidden="1" thickTop="1" thickBot="1" x14ac:dyDescent="0.25">
      <c r="A37" s="17" t="str">
        <f>IF(DetalleExp!H37='Tablas intermedias'!$A$2,"Ordenes de Compra",IF(DetalleExp!H37='Tablas intermedias'!$A$3,"Financiamiento Internacional","Legítimo Abono"))</f>
        <v>Ordenes de Compra</v>
      </c>
      <c r="B37" s="7">
        <f>DetalleExp!E37</f>
        <v>43866</v>
      </c>
      <c r="C37" s="1" t="str">
        <f>DetalleExp!A37</f>
        <v>EX-2020-8194258-APN-DTYC#MSYDS</v>
      </c>
      <c r="D37" s="1" t="str">
        <f>IF(A37="Ordenes de Compra",VLOOKUP(C37,Autogestión!$B$2:$D$5090,3,0),IF(A37="Legítimo Abono",VLOOKUP(C37,NoAmpOC!$B$2:$H$988,7,0),"Factura"))</f>
        <v>Factura</v>
      </c>
      <c r="E37" s="26" t="str">
        <f>IF(A37="Ordenes de Compra",VLOOKUP($C37,Autogestión!$B$2:$G$5090,6,0),IF(A37="Financiamiento Internacional",VLOOKUP($C37,FinInt!$B$2:$G$508,6,0),"Legítimo Abono"))</f>
        <v>80-0025-LPU18</v>
      </c>
      <c r="F37" s="26" t="str">
        <f>IF($A37="Ordenes de Compra","ARS",IF($A37="Financiamiento Internacional",VLOOKUP($C37,FinInt!$B$2:$Q$508,15,0),VLOOKUP($C37,NoAmpOC!$B$2:$T$988,18,0)))</f>
        <v>ARS</v>
      </c>
      <c r="G37" s="5">
        <f>IF($A37="Ordenes de Compra",VLOOKUP($C37,Autogestión!$B$2:$H$5090,7,0),IF($A37="Financiamiento Internacional",VLOOKUP($C37,FinInt!$B$2:$Q$1308,16,0),VLOOKUP($C37,NoAmpOC!$B$2:$T$988,19,0)))</f>
        <v>6142891.2000000002</v>
      </c>
      <c r="H37" s="5">
        <f t="shared" si="0"/>
        <v>6142891.2000000002</v>
      </c>
      <c r="I37" s="26" t="str">
        <f>IF($A37="Ordenes de Compra",VLOOKUP($C37,Autogestión!$B$2:$J$5090,9,0),IF($A37="Financiamiento Internacional",VLOOKUP($C37,FinInt!$B$2:$G$1555,6,0),"Legitimo Abono"))</f>
        <v>80-1127-OC19</v>
      </c>
      <c r="J37" s="1" t="str">
        <f>IF($A37="Ordenes de Compra",VLOOKUP($C37,Autogestión!$B$2:$R$5090,17,0),IF($A37="Financiamiento Internacional",VLOOKUP($C37,FinInt!$B$2:$O$1508,14,0),VLOOKUP($C37,NoAmpOC!$B$2:$R$988,17,0)))</f>
        <v>MICROSULES ARGENTINA SA de SCIIA</v>
      </c>
      <c r="K37" s="7" t="str">
        <f>DetalleExp!AP37</f>
        <v>DAFYP#MS-ARCHIVO</v>
      </c>
      <c r="L37" s="7" t="str">
        <f>DetalleExp!AQ37</f>
        <v>ARCHIVO - Archivo</v>
      </c>
      <c r="M37" s="7" t="str">
        <f>DetalleExp!AR37</f>
        <v>DAFYP#MS - Dirección de administración financiera y presupuestaria</v>
      </c>
      <c r="N37" s="7">
        <f>DetalleExp!AS37</f>
        <v>43966</v>
      </c>
      <c r="O37" s="27">
        <f ca="1">ROUNDUP(TODAY()-N37,0)</f>
        <v>389</v>
      </c>
      <c r="P37" s="27">
        <f ca="1">ROUNDUP(TODAY()-B37,0)</f>
        <v>489</v>
      </c>
      <c r="Q37" s="1" t="str">
        <f>IFERROR(IF(A37="Ordenes de Compra",VLOOKUP($E37,'Ordenes de Compra'!$A$2:$E$1712,5,0),"Sin OC"),"Sin dato")</f>
        <v>29.0.0.45.0</v>
      </c>
      <c r="R37" s="28">
        <f>IFERROR(IF(A37="Ordenes de Compra",VLOOKUP($I37,'Ordenes de Compra'!$B$2:$E$1712,3,0),"Sin OC"),"Sin dato")</f>
        <v>151951054</v>
      </c>
      <c r="S37" s="1" t="str">
        <f>VLOOKUP($U37,'Tablas intermedias'!$C$1:$H$222,5,0)</f>
        <v>DGPFE</v>
      </c>
      <c r="T37" s="29" t="str">
        <f t="shared" si="1"/>
        <v>OK</v>
      </c>
      <c r="U37" s="30" t="str">
        <f t="shared" si="2"/>
        <v>DAFYP#MS-ARCHIVOARCHIVO - ArchivoDAFYP#MS - Dirección de administración financiera y presupuestaria</v>
      </c>
      <c r="V37" s="1" t="str">
        <f>VLOOKUP(U37,'Tablas intermedias'!$C$1:$H$222,6,0)</f>
        <v>No</v>
      </c>
      <c r="W37" s="1" t="str">
        <f ca="1">IF(O37&lt;30,"menos de 30 días","más de 30 días")</f>
        <v>más de 30 días</v>
      </c>
    </row>
    <row r="38" spans="1:23" ht="14.25" hidden="1" thickTop="1" thickBot="1" x14ac:dyDescent="0.25">
      <c r="A38" s="17" t="str">
        <f>IF(DetalleExp!H38='Tablas intermedias'!$A$2,"Ordenes de Compra",IF(DetalleExp!H38='Tablas intermedias'!$A$3,"Financiamiento Internacional","Legítimo Abono"))</f>
        <v>Ordenes de Compra</v>
      </c>
      <c r="B38" s="7">
        <f>DetalleExp!E38</f>
        <v>43866</v>
      </c>
      <c r="C38" s="1" t="str">
        <f>DetalleExp!A38</f>
        <v>EX-2020-8196486-APN-DTYC#MSYDS</v>
      </c>
      <c r="D38" s="1" t="str">
        <f>IF(A38="Ordenes de Compra",VLOOKUP(C38,Autogestión!$B$2:$D$5090,3,0),IF(A38="Legítimo Abono",VLOOKUP(C38,NoAmpOC!$B$2:$H$988,7,0),"Factura"))</f>
        <v>Factura</v>
      </c>
      <c r="E38" s="26" t="str">
        <f>IF(A38="Ordenes de Compra",VLOOKUP($C38,Autogestión!$B$2:$G$5090,6,0),IF(A38="Financiamiento Internacional",VLOOKUP($C38,FinInt!$B$2:$G$508,6,0),"Legítimo Abono"))</f>
        <v>80-0025-LPU18</v>
      </c>
      <c r="F38" s="26" t="str">
        <f>IF($A38="Ordenes de Compra","ARS",IF($A38="Financiamiento Internacional",VLOOKUP($C38,FinInt!$B$2:$Q$508,15,0),VLOOKUP($C38,NoAmpOC!$B$2:$T$988,18,0)))</f>
        <v>ARS</v>
      </c>
      <c r="G38" s="5">
        <f>IF($A38="Ordenes de Compra",VLOOKUP($C38,Autogestión!$B$2:$H$5090,7,0),IF($A38="Financiamiento Internacional",VLOOKUP($C38,FinInt!$B$2:$Q$1308,16,0),VLOOKUP($C38,NoAmpOC!$B$2:$T$988,19,0)))</f>
        <v>2055351.6</v>
      </c>
      <c r="H38" s="5">
        <f t="shared" si="0"/>
        <v>2055351.6</v>
      </c>
      <c r="I38" s="26" t="str">
        <f>IF($A38="Ordenes de Compra",VLOOKUP($C38,Autogestión!$B$2:$J$5090,9,0),IF($A38="Financiamiento Internacional",VLOOKUP($C38,FinInt!$B$2:$G$1555,6,0),"Legitimo Abono"))</f>
        <v>80-1127-OC19</v>
      </c>
      <c r="J38" s="1" t="str">
        <f>IF($A38="Ordenes de Compra",VLOOKUP($C38,Autogestión!$B$2:$R$5090,17,0),IF($A38="Financiamiento Internacional",VLOOKUP($C38,FinInt!$B$2:$O$1508,14,0),VLOOKUP($C38,NoAmpOC!$B$2:$R$988,17,0)))</f>
        <v>MICROSULES ARGENTINA SA de SCIIA</v>
      </c>
      <c r="K38" s="7" t="str">
        <f>DetalleExp!AP38</f>
        <v>DAFYP#MS-ARCHIVO</v>
      </c>
      <c r="L38" s="7" t="str">
        <f>DetalleExp!AQ38</f>
        <v>ARCHIVO - Archivo</v>
      </c>
      <c r="M38" s="7" t="str">
        <f>DetalleExp!AR38</f>
        <v>DAFYP#MS - Dirección de administración financiera y presupuestaria</v>
      </c>
      <c r="N38" s="7">
        <f>DetalleExp!AS38</f>
        <v>43966</v>
      </c>
      <c r="O38" s="27">
        <f ca="1">ROUNDUP(TODAY()-N38,0)</f>
        <v>389</v>
      </c>
      <c r="P38" s="27">
        <f ca="1">ROUNDUP(TODAY()-B38,0)</f>
        <v>489</v>
      </c>
      <c r="Q38" s="1" t="str">
        <f>IFERROR(IF(A38="Ordenes de Compra",VLOOKUP($E38,'Ordenes de Compra'!$A$2:$E$1712,5,0),"Sin OC"),"Sin dato")</f>
        <v>29.0.0.45.0</v>
      </c>
      <c r="R38" s="28">
        <f>IFERROR(IF(A38="Ordenes de Compra",VLOOKUP($I38,'Ordenes de Compra'!$B$2:$E$1712,3,0),"Sin OC"),"Sin dato")</f>
        <v>151951054</v>
      </c>
      <c r="S38" s="1" t="str">
        <f>VLOOKUP($U38,'Tablas intermedias'!$C$1:$H$222,5,0)</f>
        <v>DGPFE</v>
      </c>
      <c r="T38" s="29" t="str">
        <f t="shared" si="1"/>
        <v>OK</v>
      </c>
      <c r="U38" s="30" t="str">
        <f t="shared" si="2"/>
        <v>DAFYP#MS-ARCHIVOARCHIVO - ArchivoDAFYP#MS - Dirección de administración financiera y presupuestaria</v>
      </c>
      <c r="V38" s="1" t="str">
        <f>VLOOKUP(U38,'Tablas intermedias'!$C$1:$H$222,6,0)</f>
        <v>No</v>
      </c>
      <c r="W38" s="1" t="str">
        <f ca="1">IF(O38&lt;30,"menos de 30 días","más de 30 días")</f>
        <v>más de 30 días</v>
      </c>
    </row>
    <row r="39" spans="1:23" ht="14.25" hidden="1" thickTop="1" thickBot="1" x14ac:dyDescent="0.25">
      <c r="A39" s="17" t="str">
        <f>IF(DetalleExp!H39='Tablas intermedias'!$A$2,"Ordenes de Compra",IF(DetalleExp!H39='Tablas intermedias'!$A$3,"Financiamiento Internacional","Legítimo Abono"))</f>
        <v>Ordenes de Compra</v>
      </c>
      <c r="B39" s="7">
        <f>DetalleExp!E39</f>
        <v>43868</v>
      </c>
      <c r="C39" s="1" t="str">
        <f>DetalleExp!A39</f>
        <v>EX-2020-8769899-APN-DTYC#MSYDS</v>
      </c>
      <c r="D39" s="1" t="str">
        <f>IF(A39="Ordenes de Compra",VLOOKUP(C39,Autogestión!$B$2:$D$5090,3,0),IF(A39="Legítimo Abono",VLOOKUP(C39,NoAmpOC!$B$2:$H$988,7,0),"Factura"))</f>
        <v>Factura</v>
      </c>
      <c r="E39" s="26" t="str">
        <f>IF(A39="Ordenes de Compra",VLOOKUP($C39,Autogestión!$B$2:$G$5090,6,0),IF(A39="Financiamiento Internacional",VLOOKUP($C39,FinInt!$B$2:$G$508,6,0),"Legítimo Abono"))</f>
        <v>80-0025-LPU18</v>
      </c>
      <c r="F39" s="26" t="str">
        <f>IF($A39="Ordenes de Compra","ARS",IF($A39="Financiamiento Internacional",VLOOKUP($C39,FinInt!$B$2:$Q$508,15,0),VLOOKUP($C39,NoAmpOC!$B$2:$T$988,18,0)))</f>
        <v>ARS</v>
      </c>
      <c r="G39" s="5">
        <f>IF($A39="Ordenes de Compra",VLOOKUP($C39,Autogestión!$B$2:$H$5090,7,0),IF($A39="Financiamiento Internacional",VLOOKUP($C39,FinInt!$B$2:$Q$1308,16,0),VLOOKUP($C39,NoAmpOC!$B$2:$T$988,19,0)))</f>
        <v>1862709.12</v>
      </c>
      <c r="H39" s="5">
        <f t="shared" si="0"/>
        <v>1862709.12</v>
      </c>
      <c r="I39" s="26">
        <f>IF($A39="Ordenes de Compra",VLOOKUP($C39,Autogestión!$B$2:$J$5090,9,0),IF($A39="Financiamiento Internacional",VLOOKUP($C39,FinInt!$B$2:$G$1555,6,0),"Legitimo Abono"))</f>
        <v>0</v>
      </c>
      <c r="J39" s="1" t="str">
        <f>IF($A39="Ordenes de Compra",VLOOKUP($C39,Autogestión!$B$2:$R$5090,17,0),IF($A39="Financiamiento Internacional",VLOOKUP($C39,FinInt!$B$2:$O$1508,14,0),VLOOKUP($C39,NoAmpOC!$B$2:$R$988,17,0)))</f>
        <v>LABORATORIO ELEA PHOENIX S.A.</v>
      </c>
      <c r="K39" s="7" t="str">
        <f>DetalleExp!AP39</f>
        <v>DAFYP#MS-ARCHIVO</v>
      </c>
      <c r="L39" s="7" t="str">
        <f>DetalleExp!AQ39</f>
        <v>ARCHIVO - Archivo</v>
      </c>
      <c r="M39" s="7" t="str">
        <f>DetalleExp!AR39</f>
        <v>DAFYP#MS - Dirección de administración financiera y presupuestaria</v>
      </c>
      <c r="N39" s="7">
        <f>DetalleExp!AS39</f>
        <v>43966</v>
      </c>
      <c r="O39" s="27">
        <f ca="1">ROUNDUP(TODAY()-N39,0)</f>
        <v>389</v>
      </c>
      <c r="P39" s="27">
        <f ca="1">ROUNDUP(TODAY()-B39,0)</f>
        <v>487</v>
      </c>
      <c r="Q39" s="1" t="str">
        <f>IFERROR(IF(A39="Ordenes de Compra",VLOOKUP($E39,'Ordenes de Compra'!$A$2:$E$1712,5,0),"Sin OC"),"Sin dato")</f>
        <v>29.0.0.45.0</v>
      </c>
      <c r="R39" s="28" t="str">
        <f>IFERROR(IF(A39="Ordenes de Compra",VLOOKUP($I39,'Ordenes de Compra'!$B$2:$E$1712,3,0),"Sin OC"),"Sin dato")</f>
        <v>Sin dato</v>
      </c>
      <c r="S39" s="1" t="str">
        <f>VLOOKUP($U39,'Tablas intermedias'!$C$1:$H$222,5,0)</f>
        <v>DGPFE</v>
      </c>
      <c r="T39" s="29" t="str">
        <f t="shared" si="1"/>
        <v>OK</v>
      </c>
      <c r="U39" s="30" t="str">
        <f t="shared" si="2"/>
        <v>DAFYP#MS-ARCHIVOARCHIVO - ArchivoDAFYP#MS - Dirección de administración financiera y presupuestaria</v>
      </c>
      <c r="V39" s="1" t="str">
        <f>VLOOKUP(U39,'Tablas intermedias'!$C$1:$H$222,6,0)</f>
        <v>No</v>
      </c>
      <c r="W39" s="1" t="str">
        <f ca="1">IF(O39&lt;30,"menos de 30 días","más de 30 días")</f>
        <v>más de 30 días</v>
      </c>
    </row>
    <row r="40" spans="1:23" ht="14.25" hidden="1" thickTop="1" thickBot="1" x14ac:dyDescent="0.25">
      <c r="A40" s="17" t="str">
        <f>IF(DetalleExp!H40='Tablas intermedias'!$A$2,"Ordenes de Compra",IF(DetalleExp!H40='Tablas intermedias'!$A$3,"Financiamiento Internacional","Legítimo Abono"))</f>
        <v>Ordenes de Compra</v>
      </c>
      <c r="B40" s="7">
        <f>DetalleExp!E40</f>
        <v>43868</v>
      </c>
      <c r="C40" s="1" t="str">
        <f>DetalleExp!A40</f>
        <v>EX-2020-8774486-APN-DTYC#MSYDS</v>
      </c>
      <c r="D40" s="1" t="str">
        <f>IF(A40="Ordenes de Compra",VLOOKUP(C40,Autogestión!$B$2:$D$5090,3,0),IF(A40="Legítimo Abono",VLOOKUP(C40,NoAmpOC!$B$2:$H$988,7,0),"Factura"))</f>
        <v>Factura</v>
      </c>
      <c r="E40" s="26" t="str">
        <f>IF(A40="Ordenes de Compra",VLOOKUP($C40,Autogestión!$B$2:$G$5090,6,0),IF(A40="Financiamiento Internacional",VLOOKUP($C40,FinInt!$B$2:$G$508,6,0),"Legítimo Abono"))</f>
        <v>80-0025-LPU18</v>
      </c>
      <c r="F40" s="26" t="str">
        <f>IF($A40="Ordenes de Compra","ARS",IF($A40="Financiamiento Internacional",VLOOKUP($C40,FinInt!$B$2:$Q$508,15,0),VLOOKUP($C40,NoAmpOC!$B$2:$T$988,18,0)))</f>
        <v>ARS</v>
      </c>
      <c r="G40" s="5">
        <f>IF($A40="Ordenes de Compra",VLOOKUP($C40,Autogestión!$B$2:$H$5090,7,0),IF($A40="Financiamiento Internacional",VLOOKUP($C40,FinInt!$B$2:$Q$1308,16,0),VLOOKUP($C40,NoAmpOC!$B$2:$T$988,19,0)))</f>
        <v>1882728</v>
      </c>
      <c r="H40" s="5">
        <f t="shared" si="0"/>
        <v>1882728</v>
      </c>
      <c r="I40" s="26">
        <f>IF($A40="Ordenes de Compra",VLOOKUP($C40,Autogestión!$B$2:$J$5090,9,0),IF($A40="Financiamiento Internacional",VLOOKUP($C40,FinInt!$B$2:$G$1555,6,0),"Legitimo Abono"))</f>
        <v>0</v>
      </c>
      <c r="J40" s="1" t="str">
        <f>IF($A40="Ordenes de Compra",VLOOKUP($C40,Autogestión!$B$2:$R$5090,17,0),IF($A40="Financiamiento Internacional",VLOOKUP($C40,FinInt!$B$2:$O$1508,14,0),VLOOKUP($C40,NoAmpOC!$B$2:$R$988,17,0)))</f>
        <v>LABORATORIO ELEA PHOENIX S.A.</v>
      </c>
      <c r="K40" s="7" t="str">
        <f>DetalleExp!AP40</f>
        <v>DAFYP#MS-ARCHIVO</v>
      </c>
      <c r="L40" s="7" t="str">
        <f>DetalleExp!AQ40</f>
        <v>ARCHIVO - Archivo</v>
      </c>
      <c r="M40" s="7" t="str">
        <f>DetalleExp!AR40</f>
        <v>DAFYP#MS - Dirección de administración financiera y presupuestaria</v>
      </c>
      <c r="N40" s="7">
        <f>DetalleExp!AS40</f>
        <v>43966</v>
      </c>
      <c r="O40" s="27">
        <f ca="1">ROUNDUP(TODAY()-N40,0)</f>
        <v>389</v>
      </c>
      <c r="P40" s="27">
        <f ca="1">ROUNDUP(TODAY()-B40,0)</f>
        <v>487</v>
      </c>
      <c r="Q40" s="1" t="str">
        <f>IFERROR(IF(A40="Ordenes de Compra",VLOOKUP($E40,'Ordenes de Compra'!$A$2:$E$1712,5,0),"Sin OC"),"Sin dato")</f>
        <v>29.0.0.45.0</v>
      </c>
      <c r="R40" s="28" t="str">
        <f>IFERROR(IF(A40="Ordenes de Compra",VLOOKUP($I40,'Ordenes de Compra'!$B$2:$E$1712,3,0),"Sin OC"),"Sin dato")</f>
        <v>Sin dato</v>
      </c>
      <c r="S40" s="1" t="str">
        <f>VLOOKUP($U40,'Tablas intermedias'!$C$1:$H$222,5,0)</f>
        <v>DGPFE</v>
      </c>
      <c r="T40" s="29" t="str">
        <f t="shared" si="1"/>
        <v>OK</v>
      </c>
      <c r="U40" s="30" t="str">
        <f t="shared" si="2"/>
        <v>DAFYP#MS-ARCHIVOARCHIVO - ArchivoDAFYP#MS - Dirección de administración financiera y presupuestaria</v>
      </c>
      <c r="V40" s="1" t="str">
        <f>VLOOKUP(U40,'Tablas intermedias'!$C$1:$H$222,6,0)</f>
        <v>No</v>
      </c>
      <c r="W40" s="1" t="str">
        <f ca="1">IF(O40&lt;30,"menos de 30 días","más de 30 días")</f>
        <v>más de 30 días</v>
      </c>
    </row>
    <row r="41" spans="1:23" ht="14.25" hidden="1" thickTop="1" thickBot="1" x14ac:dyDescent="0.25">
      <c r="A41" s="17" t="str">
        <f>IF(DetalleExp!H41='Tablas intermedias'!$A$2,"Ordenes de Compra",IF(DetalleExp!H41='Tablas intermedias'!$A$3,"Financiamiento Internacional","Legítimo Abono"))</f>
        <v>Ordenes de Compra</v>
      </c>
      <c r="B41" s="7">
        <f>DetalleExp!E41</f>
        <v>43871</v>
      </c>
      <c r="C41" s="1" t="str">
        <f>DetalleExp!A41</f>
        <v>EX-2020-9156963-APN-DTYC#MSYDS</v>
      </c>
      <c r="D41" s="1" t="str">
        <f>IF(A41="Ordenes de Compra",VLOOKUP(C41,Autogestión!$B$2:$D$5090,3,0),IF(A41="Legítimo Abono",VLOOKUP(C41,NoAmpOC!$B$2:$H$988,7,0),"Factura"))</f>
        <v>Factura</v>
      </c>
      <c r="E41" s="26" t="str">
        <f>IF(A41="Ordenes de Compra",VLOOKUP($C41,Autogestión!$B$2:$G$5090,6,0),IF(A41="Financiamiento Internacional",VLOOKUP($C41,FinInt!$B$2:$G$508,6,0),"Legítimo Abono"))</f>
        <v>80-0025-LPU18</v>
      </c>
      <c r="F41" s="26" t="str">
        <f>IF($A41="Ordenes de Compra","ARS",IF($A41="Financiamiento Internacional",VLOOKUP($C41,FinInt!$B$2:$Q$508,15,0),VLOOKUP($C41,NoAmpOC!$B$2:$T$988,18,0)))</f>
        <v>ARS</v>
      </c>
      <c r="G41" s="5">
        <f>IF($A41="Ordenes de Compra",VLOOKUP($C41,Autogestión!$B$2:$H$5090,7,0),IF($A41="Financiamiento Internacional",VLOOKUP($C41,FinInt!$B$2:$Q$1308,16,0),VLOOKUP($C41,NoAmpOC!$B$2:$T$988,19,0)))</f>
        <v>12357825.6</v>
      </c>
      <c r="H41" s="5">
        <f t="shared" si="0"/>
        <v>12357825.6</v>
      </c>
      <c r="I41" s="26">
        <f>IF($A41="Ordenes de Compra",VLOOKUP($C41,Autogestión!$B$2:$J$5090,9,0),IF($A41="Financiamiento Internacional",VLOOKUP($C41,FinInt!$B$2:$G$1555,6,0),"Legitimo Abono"))</f>
        <v>0</v>
      </c>
      <c r="J41" s="1" t="str">
        <f>IF($A41="Ordenes de Compra",VLOOKUP($C41,Autogestión!$B$2:$R$5090,17,0),IF($A41="Financiamiento Internacional",VLOOKUP($C41,FinInt!$B$2:$O$1508,14,0),VLOOKUP($C41,NoAmpOC!$B$2:$R$988,17,0)))</f>
        <v xml:space="preserve">LAFEDAR S.A. </v>
      </c>
      <c r="K41" s="7" t="str">
        <f>DetalleExp!AP41</f>
        <v>DAFYP#MS-ARCHIVO</v>
      </c>
      <c r="L41" s="7" t="str">
        <f>DetalleExp!AQ41</f>
        <v>ARCHIVO - Archivo</v>
      </c>
      <c r="M41" s="7" t="str">
        <f>DetalleExp!AR41</f>
        <v>DAFYP#MS - Dirección de administración financiera y presupuestaria</v>
      </c>
      <c r="N41" s="7">
        <f>DetalleExp!AS41</f>
        <v>44006</v>
      </c>
      <c r="O41" s="27">
        <f ca="1">ROUNDUP(TODAY()-N41,0)</f>
        <v>349</v>
      </c>
      <c r="P41" s="27">
        <f ca="1">ROUNDUP(TODAY()-B41,0)</f>
        <v>484</v>
      </c>
      <c r="Q41" s="1" t="str">
        <f>IFERROR(IF(A41="Ordenes de Compra",VLOOKUP($E41,'Ordenes de Compra'!$A$2:$E$1712,5,0),"Sin OC"),"Sin dato")</f>
        <v>29.0.0.45.0</v>
      </c>
      <c r="R41" s="28" t="str">
        <f>IFERROR(IF(A41="Ordenes de Compra",VLOOKUP($I41,'Ordenes de Compra'!$B$2:$E$1712,3,0),"Sin OC"),"Sin dato")</f>
        <v>Sin dato</v>
      </c>
      <c r="S41" s="1" t="str">
        <f>VLOOKUP($U41,'Tablas intermedias'!$C$1:$H$222,5,0)</f>
        <v>DGPFE</v>
      </c>
      <c r="T41" s="29" t="str">
        <f t="shared" si="1"/>
        <v>OK</v>
      </c>
      <c r="U41" s="30" t="str">
        <f t="shared" si="2"/>
        <v>DAFYP#MS-ARCHIVOARCHIVO - ArchivoDAFYP#MS - Dirección de administración financiera y presupuestaria</v>
      </c>
      <c r="V41" s="1" t="str">
        <f>VLOOKUP(U41,'Tablas intermedias'!$C$1:$H$222,6,0)</f>
        <v>No</v>
      </c>
      <c r="W41" s="1" t="str">
        <f ca="1">IF(O41&lt;30,"menos de 30 días","más de 30 días")</f>
        <v>más de 30 días</v>
      </c>
    </row>
    <row r="42" spans="1:23" ht="14.25" hidden="1" thickTop="1" thickBot="1" x14ac:dyDescent="0.25">
      <c r="A42" s="17" t="str">
        <f>IF(DetalleExp!H42='Tablas intermedias'!$A$2,"Ordenes de Compra",IF(DetalleExp!H42='Tablas intermedias'!$A$3,"Financiamiento Internacional","Legítimo Abono"))</f>
        <v>Ordenes de Compra</v>
      </c>
      <c r="B42" s="7">
        <f>DetalleExp!E42</f>
        <v>43871</v>
      </c>
      <c r="C42" s="1" t="str">
        <f>DetalleExp!A42</f>
        <v>EX-2020-9160960-APN-DTYC#MSYDS</v>
      </c>
      <c r="D42" s="1" t="str">
        <f>IF(A42="Ordenes de Compra",VLOOKUP(C42,Autogestión!$B$2:$D$5090,3,0),IF(A42="Legítimo Abono",VLOOKUP(C42,NoAmpOC!$B$2:$H$988,7,0),"Factura"))</f>
        <v>Factura</v>
      </c>
      <c r="E42" s="26" t="str">
        <f>IF(A42="Ordenes de Compra",VLOOKUP($C42,Autogestión!$B$2:$G$5090,6,0),IF(A42="Financiamiento Internacional",VLOOKUP($C42,FinInt!$B$2:$G$508,6,0),"Legítimo Abono"))</f>
        <v>80-0025-LPU18</v>
      </c>
      <c r="F42" s="26" t="str">
        <f>IF($A42="Ordenes de Compra","ARS",IF($A42="Financiamiento Internacional",VLOOKUP($C42,FinInt!$B$2:$Q$508,15,0),VLOOKUP($C42,NoAmpOC!$B$2:$T$988,18,0)))</f>
        <v>ARS</v>
      </c>
      <c r="G42" s="5">
        <f>IF($A42="Ordenes de Compra",VLOOKUP($C42,Autogestión!$B$2:$H$5090,7,0),IF($A42="Financiamiento Internacional",VLOOKUP($C42,FinInt!$B$2:$Q$1308,16,0),VLOOKUP($C42,NoAmpOC!$B$2:$T$988,19,0)))</f>
        <v>3159849.28</v>
      </c>
      <c r="H42" s="5">
        <f t="shared" si="0"/>
        <v>3159849.28</v>
      </c>
      <c r="I42" s="26">
        <f>IF($A42="Ordenes de Compra",VLOOKUP($C42,Autogestión!$B$2:$J$5090,9,0),IF($A42="Financiamiento Internacional",VLOOKUP($C42,FinInt!$B$2:$G$1555,6,0),"Legitimo Abono"))</f>
        <v>0</v>
      </c>
      <c r="J42" s="1" t="str">
        <f>IF($A42="Ordenes de Compra",VLOOKUP($C42,Autogestión!$B$2:$R$5090,17,0),IF($A42="Financiamiento Internacional",VLOOKUP($C42,FinInt!$B$2:$O$1508,14,0),VLOOKUP($C42,NoAmpOC!$B$2:$R$988,17,0)))</f>
        <v xml:space="preserve">LAFEDAR S.A. </v>
      </c>
      <c r="K42" s="7" t="str">
        <f>DetalleExp!AP42</f>
        <v>DAFYP#MS-ARCHIVO</v>
      </c>
      <c r="L42" s="7" t="str">
        <f>DetalleExp!AQ42</f>
        <v>ARCHIVO - Archivo</v>
      </c>
      <c r="M42" s="7" t="str">
        <f>DetalleExp!AR42</f>
        <v>DAFYP#MS - Dirección de administración financiera y presupuestaria</v>
      </c>
      <c r="N42" s="7">
        <f>DetalleExp!AS42</f>
        <v>43966</v>
      </c>
      <c r="O42" s="27">
        <f ca="1">ROUNDUP(TODAY()-N42,0)</f>
        <v>389</v>
      </c>
      <c r="P42" s="27">
        <f ca="1">ROUNDUP(TODAY()-B42,0)</f>
        <v>484</v>
      </c>
      <c r="Q42" s="1" t="str">
        <f>IFERROR(IF(A42="Ordenes de Compra",VLOOKUP($E42,'Ordenes de Compra'!$A$2:$E$1712,5,0),"Sin OC"),"Sin dato")</f>
        <v>29.0.0.45.0</v>
      </c>
      <c r="R42" s="28" t="str">
        <f>IFERROR(IF(A42="Ordenes de Compra",VLOOKUP($I42,'Ordenes de Compra'!$B$2:$E$1712,3,0),"Sin OC"),"Sin dato")</f>
        <v>Sin dato</v>
      </c>
      <c r="S42" s="1" t="str">
        <f>VLOOKUP($U42,'Tablas intermedias'!$C$1:$H$222,5,0)</f>
        <v>DGPFE</v>
      </c>
      <c r="T42" s="29" t="str">
        <f t="shared" si="1"/>
        <v>OK</v>
      </c>
      <c r="U42" s="30" t="str">
        <f t="shared" si="2"/>
        <v>DAFYP#MS-ARCHIVOARCHIVO - ArchivoDAFYP#MS - Dirección de administración financiera y presupuestaria</v>
      </c>
      <c r="V42" s="1" t="str">
        <f>VLOOKUP(U42,'Tablas intermedias'!$C$1:$H$222,6,0)</f>
        <v>No</v>
      </c>
      <c r="W42" s="1" t="str">
        <f ca="1">IF(O42&lt;30,"menos de 30 días","más de 30 días")</f>
        <v>más de 30 días</v>
      </c>
    </row>
    <row r="43" spans="1:23" ht="14.25" hidden="1" thickTop="1" thickBot="1" x14ac:dyDescent="0.25">
      <c r="A43" s="17" t="str">
        <f>IF(DetalleExp!H43='Tablas intermedias'!$A$2,"Ordenes de Compra",IF(DetalleExp!H43='Tablas intermedias'!$A$3,"Financiamiento Internacional","Legítimo Abono"))</f>
        <v>Ordenes de Compra</v>
      </c>
      <c r="B43" s="7">
        <f>DetalleExp!E43</f>
        <v>43872</v>
      </c>
      <c r="C43" s="1" t="str">
        <f>DetalleExp!A43</f>
        <v>EX-2020-9290282-APN-DTYC#MSYDS</v>
      </c>
      <c r="D43" s="1" t="str">
        <f>IF(A43="Ordenes de Compra",VLOOKUP(C43,Autogestión!$B$2:$D$5090,3,0),IF(A43="Legítimo Abono",VLOOKUP(C43,NoAmpOC!$B$2:$H$988,7,0),"Factura"))</f>
        <v>Factura</v>
      </c>
      <c r="E43" s="26" t="str">
        <f>IF(A43="Ordenes de Compra",VLOOKUP($C43,Autogestión!$B$2:$G$5090,6,0),IF(A43="Financiamiento Internacional",VLOOKUP($C43,FinInt!$B$2:$G$508,6,0),"Legítimo Abono"))</f>
        <v>80-0025-LPU18</v>
      </c>
      <c r="F43" s="26" t="str">
        <f>IF($A43="Ordenes de Compra","ARS",IF($A43="Financiamiento Internacional",VLOOKUP($C43,FinInt!$B$2:$Q$508,15,0),VLOOKUP($C43,NoAmpOC!$B$2:$T$988,18,0)))</f>
        <v>ARS</v>
      </c>
      <c r="G43" s="5">
        <f>IF($A43="Ordenes de Compra",VLOOKUP($C43,Autogestión!$B$2:$H$5090,7,0),IF($A43="Financiamiento Internacional",VLOOKUP($C43,FinInt!$B$2:$Q$1308,16,0),VLOOKUP($C43,NoAmpOC!$B$2:$T$988,19,0)))</f>
        <v>3530307.24</v>
      </c>
      <c r="H43" s="5">
        <f t="shared" si="0"/>
        <v>3530307.24</v>
      </c>
      <c r="I43" s="26">
        <f>IF($A43="Ordenes de Compra",VLOOKUP($C43,Autogestión!$B$2:$J$5090,9,0),IF($A43="Financiamiento Internacional",VLOOKUP($C43,FinInt!$B$2:$G$1555,6,0),"Legitimo Abono"))</f>
        <v>0</v>
      </c>
      <c r="J43" s="1" t="str">
        <f>IF($A43="Ordenes de Compra",VLOOKUP($C43,Autogestión!$B$2:$R$5090,17,0),IF($A43="Financiamiento Internacional",VLOOKUP($C43,FinInt!$B$2:$O$1508,14,0),VLOOKUP($C43,NoAmpOC!$B$2:$R$988,17,0)))</f>
        <v>LABORATORIOS FABRA S.A.</v>
      </c>
      <c r="K43" s="7" t="str">
        <f>DetalleExp!AP43</f>
        <v>DAFYP#MS-ARCHIVO</v>
      </c>
      <c r="L43" s="7" t="str">
        <f>DetalleExp!AQ43</f>
        <v>ARCHIVO - Archivo</v>
      </c>
      <c r="M43" s="7" t="str">
        <f>DetalleExp!AR43</f>
        <v>DAFYP#MS - Dirección de administración financiera y presupuestaria</v>
      </c>
      <c r="N43" s="7">
        <f>DetalleExp!AS43</f>
        <v>43966</v>
      </c>
      <c r="O43" s="27">
        <f ca="1">ROUNDUP(TODAY()-N43,0)</f>
        <v>389</v>
      </c>
      <c r="P43" s="27">
        <f ca="1">ROUNDUP(TODAY()-B43,0)</f>
        <v>483</v>
      </c>
      <c r="Q43" s="1" t="str">
        <f>IFERROR(IF(A43="Ordenes de Compra",VLOOKUP($E43,'Ordenes de Compra'!$A$2:$E$1712,5,0),"Sin OC"),"Sin dato")</f>
        <v>29.0.0.45.0</v>
      </c>
      <c r="R43" s="28" t="str">
        <f>IFERROR(IF(A43="Ordenes de Compra",VLOOKUP($I43,'Ordenes de Compra'!$B$2:$E$1712,3,0),"Sin OC"),"Sin dato")</f>
        <v>Sin dato</v>
      </c>
      <c r="S43" s="1" t="str">
        <f>VLOOKUP($U43,'Tablas intermedias'!$C$1:$H$222,5,0)</f>
        <v>DGPFE</v>
      </c>
      <c r="T43" s="29" t="str">
        <f t="shared" si="1"/>
        <v>OK</v>
      </c>
      <c r="U43" s="30" t="str">
        <f t="shared" si="2"/>
        <v>DAFYP#MS-ARCHIVOARCHIVO - ArchivoDAFYP#MS - Dirección de administración financiera y presupuestaria</v>
      </c>
      <c r="V43" s="1" t="str">
        <f>VLOOKUP(U43,'Tablas intermedias'!$C$1:$H$222,6,0)</f>
        <v>No</v>
      </c>
      <c r="W43" s="1" t="str">
        <f ca="1">IF(O43&lt;30,"menos de 30 días","más de 30 días")</f>
        <v>más de 30 días</v>
      </c>
    </row>
    <row r="44" spans="1:23" ht="14.25" hidden="1" thickTop="1" thickBot="1" x14ac:dyDescent="0.25">
      <c r="A44" s="17" t="str">
        <f>IF(DetalleExp!H44='Tablas intermedias'!$A$2,"Ordenes de Compra",IF(DetalleExp!H44='Tablas intermedias'!$A$3,"Financiamiento Internacional","Legítimo Abono"))</f>
        <v>Ordenes de Compra</v>
      </c>
      <c r="B44" s="7">
        <f>DetalleExp!E44</f>
        <v>43872</v>
      </c>
      <c r="C44" s="1" t="str">
        <f>DetalleExp!A44</f>
        <v>EX-2020-9293406-APN-DTYC#MSYDS</v>
      </c>
      <c r="D44" s="1" t="str">
        <f>IF(A44="Ordenes de Compra",VLOOKUP(C44,Autogestión!$B$2:$D$5090,3,0),IF(A44="Legítimo Abono",VLOOKUP(C44,NoAmpOC!$B$2:$H$988,7,0),"Factura"))</f>
        <v>Factura</v>
      </c>
      <c r="E44" s="26" t="str">
        <f>IF(A44="Ordenes de Compra",VLOOKUP($C44,Autogestión!$B$2:$G$5090,6,0),IF(A44="Financiamiento Internacional",VLOOKUP($C44,FinInt!$B$2:$G$508,6,0),"Legítimo Abono"))</f>
        <v>80-0025-LPU18</v>
      </c>
      <c r="F44" s="26" t="str">
        <f>IF($A44="Ordenes de Compra","ARS",IF($A44="Financiamiento Internacional",VLOOKUP($C44,FinInt!$B$2:$Q$508,15,0),VLOOKUP($C44,NoAmpOC!$B$2:$T$988,18,0)))</f>
        <v>ARS</v>
      </c>
      <c r="G44" s="5">
        <f>IF($A44="Ordenes de Compra",VLOOKUP($C44,Autogestión!$B$2:$H$5090,7,0),IF($A44="Financiamiento Internacional",VLOOKUP($C44,FinInt!$B$2:$Q$1308,16,0),VLOOKUP($C44,NoAmpOC!$B$2:$T$988,19,0)))</f>
        <v>2927400</v>
      </c>
      <c r="H44" s="5">
        <f t="shared" si="0"/>
        <v>2927400</v>
      </c>
      <c r="I44" s="26">
        <f>IF($A44="Ordenes de Compra",VLOOKUP($C44,Autogestión!$B$2:$J$5090,9,0),IF($A44="Financiamiento Internacional",VLOOKUP($C44,FinInt!$B$2:$G$1555,6,0),"Legitimo Abono"))</f>
        <v>0</v>
      </c>
      <c r="J44" s="1" t="str">
        <f>IF($A44="Ordenes de Compra",VLOOKUP($C44,Autogestión!$B$2:$R$5090,17,0),IF($A44="Financiamiento Internacional",VLOOKUP($C44,FinInt!$B$2:$O$1508,14,0),VLOOKUP($C44,NoAmpOC!$B$2:$R$988,17,0)))</f>
        <v>LABORATORIOS FABRA S.A.</v>
      </c>
      <c r="K44" s="7" t="str">
        <f>DetalleExp!AP44</f>
        <v>DAFYP#MS-ARCHIVO</v>
      </c>
      <c r="L44" s="7" t="str">
        <f>DetalleExp!AQ44</f>
        <v>ARCHIVO - Archivo</v>
      </c>
      <c r="M44" s="7" t="str">
        <f>DetalleExp!AR44</f>
        <v>DAFYP#MS - Dirección de administración financiera y presupuestaria</v>
      </c>
      <c r="N44" s="7">
        <f>DetalleExp!AS44</f>
        <v>43966</v>
      </c>
      <c r="O44" s="27">
        <f ca="1">ROUNDUP(TODAY()-N44,0)</f>
        <v>389</v>
      </c>
      <c r="P44" s="27">
        <f ca="1">ROUNDUP(TODAY()-B44,0)</f>
        <v>483</v>
      </c>
      <c r="Q44" s="1" t="str">
        <f>IFERROR(IF(A44="Ordenes de Compra",VLOOKUP($E44,'Ordenes de Compra'!$A$2:$E$1712,5,0),"Sin OC"),"Sin dato")</f>
        <v>29.0.0.45.0</v>
      </c>
      <c r="R44" s="28" t="str">
        <f>IFERROR(IF(A44="Ordenes de Compra",VLOOKUP($I44,'Ordenes de Compra'!$B$2:$E$1712,3,0),"Sin OC"),"Sin dato")</f>
        <v>Sin dato</v>
      </c>
      <c r="S44" s="1" t="str">
        <f>VLOOKUP($U44,'Tablas intermedias'!$C$1:$H$222,5,0)</f>
        <v>DGPFE</v>
      </c>
      <c r="T44" s="29" t="str">
        <f t="shared" si="1"/>
        <v>OK</v>
      </c>
      <c r="U44" s="30" t="str">
        <f t="shared" si="2"/>
        <v>DAFYP#MS-ARCHIVOARCHIVO - ArchivoDAFYP#MS - Dirección de administración financiera y presupuestaria</v>
      </c>
      <c r="V44" s="1" t="str">
        <f>VLOOKUP(U44,'Tablas intermedias'!$C$1:$H$222,6,0)</f>
        <v>No</v>
      </c>
      <c r="W44" s="1" t="str">
        <f ca="1">IF(O44&lt;30,"menos de 30 días","más de 30 días")</f>
        <v>más de 30 días</v>
      </c>
    </row>
    <row r="45" spans="1:23" ht="14.25" hidden="1" thickTop="1" thickBot="1" x14ac:dyDescent="0.25">
      <c r="A45" s="17" t="str">
        <f>IF(DetalleExp!H45='Tablas intermedias'!$A$2,"Ordenes de Compra",IF(DetalleExp!H45='Tablas intermedias'!$A$3,"Financiamiento Internacional","Legítimo Abono"))</f>
        <v>Ordenes de Compra</v>
      </c>
      <c r="B45" s="7">
        <f>DetalleExp!E45</f>
        <v>43872</v>
      </c>
      <c r="C45" s="1" t="str">
        <f>DetalleExp!A45</f>
        <v>EX-2020-9296767-APN-DTYC#MSYDS</v>
      </c>
      <c r="D45" s="1" t="str">
        <f>IF(A45="Ordenes de Compra",VLOOKUP(C45,Autogestión!$B$2:$D$5090,3,0),IF(A45="Legítimo Abono",VLOOKUP(C45,NoAmpOC!$B$2:$H$988,7,0),"Factura"))</f>
        <v>Factura</v>
      </c>
      <c r="E45" s="26" t="str">
        <f>IF(A45="Ordenes de Compra",VLOOKUP($C45,Autogestión!$B$2:$G$5090,6,0),IF(A45="Financiamiento Internacional",VLOOKUP($C45,FinInt!$B$2:$G$508,6,0),"Legítimo Abono"))</f>
        <v>80-0025-LPU18</v>
      </c>
      <c r="F45" s="26" t="str">
        <f>IF($A45="Ordenes de Compra","ARS",IF($A45="Financiamiento Internacional",VLOOKUP($C45,FinInt!$B$2:$Q$508,15,0),VLOOKUP($C45,NoAmpOC!$B$2:$T$988,18,0)))</f>
        <v>ARS</v>
      </c>
      <c r="G45" s="5">
        <f>IF($A45="Ordenes de Compra",VLOOKUP($C45,Autogestión!$B$2:$H$5090,7,0),IF($A45="Financiamiento Internacional",VLOOKUP($C45,FinInt!$B$2:$Q$1308,16,0),VLOOKUP($C45,NoAmpOC!$B$2:$T$988,19,0)))</f>
        <v>2681916.14</v>
      </c>
      <c r="H45" s="5">
        <f t="shared" si="0"/>
        <v>2681916.14</v>
      </c>
      <c r="I45" s="26">
        <f>IF($A45="Ordenes de Compra",VLOOKUP($C45,Autogestión!$B$2:$J$5090,9,0),IF($A45="Financiamiento Internacional",VLOOKUP($C45,FinInt!$B$2:$G$1555,6,0),"Legitimo Abono"))</f>
        <v>0</v>
      </c>
      <c r="J45" s="1" t="str">
        <f>IF($A45="Ordenes de Compra",VLOOKUP($C45,Autogestión!$B$2:$R$5090,17,0),IF($A45="Financiamiento Internacional",VLOOKUP($C45,FinInt!$B$2:$O$1508,14,0),VLOOKUP($C45,NoAmpOC!$B$2:$R$988,17,0)))</f>
        <v>LABORATORIOS FABRA S.A.</v>
      </c>
      <c r="K45" s="7" t="str">
        <f>DetalleExp!AP45</f>
        <v>DAFYP#MS-ARCHIVO</v>
      </c>
      <c r="L45" s="7" t="str">
        <f>DetalleExp!AQ45</f>
        <v>ARCHIVO - Archivo</v>
      </c>
      <c r="M45" s="7" t="str">
        <f>DetalleExp!AR45</f>
        <v>DAFYP#MS - Dirección de administración financiera y presupuestaria</v>
      </c>
      <c r="N45" s="7">
        <f>DetalleExp!AS45</f>
        <v>43966</v>
      </c>
      <c r="O45" s="27">
        <f ca="1">ROUNDUP(TODAY()-N45,0)</f>
        <v>389</v>
      </c>
      <c r="P45" s="27">
        <f ca="1">ROUNDUP(TODAY()-B45,0)</f>
        <v>483</v>
      </c>
      <c r="Q45" s="1" t="str">
        <f>IFERROR(IF(A45="Ordenes de Compra",VLOOKUP($E45,'Ordenes de Compra'!$A$2:$E$1712,5,0),"Sin OC"),"Sin dato")</f>
        <v>29.0.0.45.0</v>
      </c>
      <c r="R45" s="28" t="str">
        <f>IFERROR(IF(A45="Ordenes de Compra",VLOOKUP($I45,'Ordenes de Compra'!$B$2:$E$1712,3,0),"Sin OC"),"Sin dato")</f>
        <v>Sin dato</v>
      </c>
      <c r="S45" s="1" t="str">
        <f>VLOOKUP($U45,'Tablas intermedias'!$C$1:$H$222,5,0)</f>
        <v>DGPFE</v>
      </c>
      <c r="T45" s="29" t="str">
        <f t="shared" si="1"/>
        <v>OK</v>
      </c>
      <c r="U45" s="30" t="str">
        <f t="shared" si="2"/>
        <v>DAFYP#MS-ARCHIVOARCHIVO - ArchivoDAFYP#MS - Dirección de administración financiera y presupuestaria</v>
      </c>
      <c r="V45" s="1" t="str">
        <f>VLOOKUP(U45,'Tablas intermedias'!$C$1:$H$222,6,0)</f>
        <v>No</v>
      </c>
      <c r="W45" s="1" t="str">
        <f ca="1">IF(O45&lt;30,"menos de 30 días","más de 30 días")</f>
        <v>más de 30 días</v>
      </c>
    </row>
    <row r="46" spans="1:23" ht="14.25" hidden="1" thickTop="1" thickBot="1" x14ac:dyDescent="0.25">
      <c r="A46" s="17" t="str">
        <f>IF(DetalleExp!H46='Tablas intermedias'!$A$2,"Ordenes de Compra",IF(DetalleExp!H46='Tablas intermedias'!$A$3,"Financiamiento Internacional","Legítimo Abono"))</f>
        <v>Ordenes de Compra</v>
      </c>
      <c r="B46" s="7">
        <f>DetalleExp!E46</f>
        <v>43872</v>
      </c>
      <c r="C46" s="1" t="str">
        <f>DetalleExp!A46</f>
        <v>EX-2020-9299642-APN-DTYC#MSYDS</v>
      </c>
      <c r="D46" s="1" t="str">
        <f>IF(A46="Ordenes de Compra",VLOOKUP(C46,Autogestión!$B$2:$D$5090,3,0),IF(A46="Legítimo Abono",VLOOKUP(C46,NoAmpOC!$B$2:$H$988,7,0),"Factura"))</f>
        <v>Factura</v>
      </c>
      <c r="E46" s="26" t="str">
        <f>IF(A46="Ordenes de Compra",VLOOKUP($C46,Autogestión!$B$2:$G$5090,6,0),IF(A46="Financiamiento Internacional",VLOOKUP($C46,FinInt!$B$2:$G$508,6,0),"Legítimo Abono"))</f>
        <v>80-0025-LPU18</v>
      </c>
      <c r="F46" s="26" t="str">
        <f>IF($A46="Ordenes de Compra","ARS",IF($A46="Financiamiento Internacional",VLOOKUP($C46,FinInt!$B$2:$Q$508,15,0),VLOOKUP($C46,NoAmpOC!$B$2:$T$988,18,0)))</f>
        <v>ARS</v>
      </c>
      <c r="G46" s="5">
        <f>IF($A46="Ordenes de Compra",VLOOKUP($C46,Autogestión!$B$2:$H$5090,7,0),IF($A46="Financiamiento Internacional",VLOOKUP($C46,FinInt!$B$2:$Q$1308,16,0),VLOOKUP($C46,NoAmpOC!$B$2:$T$988,19,0)))</f>
        <v>2374495.2000000002</v>
      </c>
      <c r="H46" s="5">
        <f t="shared" si="0"/>
        <v>2374495.2000000002</v>
      </c>
      <c r="I46" s="26">
        <f>IF($A46="Ordenes de Compra",VLOOKUP($C46,Autogestión!$B$2:$J$5090,9,0),IF($A46="Financiamiento Internacional",VLOOKUP($C46,FinInt!$B$2:$G$1555,6,0),"Legitimo Abono"))</f>
        <v>0</v>
      </c>
      <c r="J46" s="1" t="str">
        <f>IF($A46="Ordenes de Compra",VLOOKUP($C46,Autogestión!$B$2:$R$5090,17,0),IF($A46="Financiamiento Internacional",VLOOKUP($C46,FinInt!$B$2:$O$1508,14,0),VLOOKUP($C46,NoAmpOC!$B$2:$R$988,17,0)))</f>
        <v>LABORATORIOS FABRA S.A.</v>
      </c>
      <c r="K46" s="7" t="str">
        <f>DetalleExp!AP46</f>
        <v>DAFYP#MS-ARCHIVO</v>
      </c>
      <c r="L46" s="7" t="str">
        <f>DetalleExp!AQ46</f>
        <v>ARCHIVO - Archivo</v>
      </c>
      <c r="M46" s="7" t="str">
        <f>DetalleExp!AR46</f>
        <v>DAFYP#MS - Dirección de administración financiera y presupuestaria</v>
      </c>
      <c r="N46" s="7">
        <f>DetalleExp!AS46</f>
        <v>43966</v>
      </c>
      <c r="O46" s="27">
        <f ca="1">ROUNDUP(TODAY()-N46,0)</f>
        <v>389</v>
      </c>
      <c r="P46" s="27">
        <f ca="1">ROUNDUP(TODAY()-B46,0)</f>
        <v>483</v>
      </c>
      <c r="Q46" s="1" t="str">
        <f>IFERROR(IF(A46="Ordenes de Compra",VLOOKUP($E46,'Ordenes de Compra'!$A$2:$E$1712,5,0),"Sin OC"),"Sin dato")</f>
        <v>29.0.0.45.0</v>
      </c>
      <c r="R46" s="28" t="str">
        <f>IFERROR(IF(A46="Ordenes de Compra",VLOOKUP($I46,'Ordenes de Compra'!$B$2:$E$1712,3,0),"Sin OC"),"Sin dato")</f>
        <v>Sin dato</v>
      </c>
      <c r="S46" s="1" t="str">
        <f>VLOOKUP($U46,'Tablas intermedias'!$C$1:$H$222,5,0)</f>
        <v>DGPFE</v>
      </c>
      <c r="T46" s="29" t="str">
        <f t="shared" si="1"/>
        <v>OK</v>
      </c>
      <c r="U46" s="30" t="str">
        <f t="shared" si="2"/>
        <v>DAFYP#MS-ARCHIVOARCHIVO - ArchivoDAFYP#MS - Dirección de administración financiera y presupuestaria</v>
      </c>
      <c r="V46" s="1" t="str">
        <f>VLOOKUP(U46,'Tablas intermedias'!$C$1:$H$222,6,0)</f>
        <v>No</v>
      </c>
      <c r="W46" s="1" t="str">
        <f ca="1">IF(O46&lt;30,"menos de 30 días","más de 30 días")</f>
        <v>más de 30 días</v>
      </c>
    </row>
    <row r="47" spans="1:23" ht="14.25" hidden="1" thickTop="1" thickBot="1" x14ac:dyDescent="0.25">
      <c r="A47" s="17" t="str">
        <f>IF(DetalleExp!H47='Tablas intermedias'!$A$2,"Ordenes de Compra",IF(DetalleExp!H47='Tablas intermedias'!$A$3,"Financiamiento Internacional","Legítimo Abono"))</f>
        <v>Ordenes de Compra</v>
      </c>
      <c r="B47" s="7">
        <f>DetalleExp!E47</f>
        <v>43872</v>
      </c>
      <c r="C47" s="1" t="str">
        <f>DetalleExp!A47</f>
        <v>EX-2020-9302478-APN-DTYC#MSYDS</v>
      </c>
      <c r="D47" s="1" t="str">
        <f>IF(A47="Ordenes de Compra",VLOOKUP(C47,Autogestión!$B$2:$D$5090,3,0),IF(A47="Legítimo Abono",VLOOKUP(C47,NoAmpOC!$B$2:$H$988,7,0),"Factura"))</f>
        <v>Factura</v>
      </c>
      <c r="E47" s="26" t="str">
        <f>IF(A47="Ordenes de Compra",VLOOKUP($C47,Autogestión!$B$2:$G$5090,6,0),IF(A47="Financiamiento Internacional",VLOOKUP($C47,FinInt!$B$2:$G$508,6,0),"Legítimo Abono"))</f>
        <v>80-0025-LPU18</v>
      </c>
      <c r="F47" s="26" t="str">
        <f>IF($A47="Ordenes de Compra","ARS",IF($A47="Financiamiento Internacional",VLOOKUP($C47,FinInt!$B$2:$Q$508,15,0),VLOOKUP($C47,NoAmpOC!$B$2:$T$988,18,0)))</f>
        <v>ARS</v>
      </c>
      <c r="G47" s="5">
        <f>IF($A47="Ordenes de Compra",VLOOKUP($C47,Autogestión!$B$2:$H$5090,7,0),IF($A47="Financiamiento Internacional",VLOOKUP($C47,FinInt!$B$2:$Q$1308,16,0),VLOOKUP($C47,NoAmpOC!$B$2:$T$988,19,0)))</f>
        <v>5236370.88</v>
      </c>
      <c r="H47" s="5">
        <f t="shared" si="0"/>
        <v>5236370.88</v>
      </c>
      <c r="I47" s="26">
        <f>IF($A47="Ordenes de Compra",VLOOKUP($C47,Autogestión!$B$2:$J$5090,9,0),IF($A47="Financiamiento Internacional",VLOOKUP($C47,FinInt!$B$2:$G$1555,6,0),"Legitimo Abono"))</f>
        <v>0</v>
      </c>
      <c r="J47" s="1" t="str">
        <f>IF($A47="Ordenes de Compra",VLOOKUP($C47,Autogestión!$B$2:$R$5090,17,0),IF($A47="Financiamiento Internacional",VLOOKUP($C47,FinInt!$B$2:$O$1508,14,0),VLOOKUP($C47,NoAmpOC!$B$2:$R$988,17,0)))</f>
        <v>LABORATORIOS FABRA S.A.</v>
      </c>
      <c r="K47" s="7" t="str">
        <f>DetalleExp!AP47</f>
        <v>DAFYP#MS-ARCHIVO</v>
      </c>
      <c r="L47" s="7" t="str">
        <f>DetalleExp!AQ47</f>
        <v>ARCHIVO - Archivo</v>
      </c>
      <c r="M47" s="7" t="str">
        <f>DetalleExp!AR47</f>
        <v>DAFYP#MS - Dirección de administración financiera y presupuestaria</v>
      </c>
      <c r="N47" s="7">
        <f>DetalleExp!AS47</f>
        <v>43998</v>
      </c>
      <c r="O47" s="27">
        <f ca="1">ROUNDUP(TODAY()-N47,0)</f>
        <v>357</v>
      </c>
      <c r="P47" s="27">
        <f ca="1">ROUNDUP(TODAY()-B47,0)</f>
        <v>483</v>
      </c>
      <c r="Q47" s="1" t="str">
        <f>IFERROR(IF(A47="Ordenes de Compra",VLOOKUP($E47,'Ordenes de Compra'!$A$2:$E$1712,5,0),"Sin OC"),"Sin dato")</f>
        <v>29.0.0.45.0</v>
      </c>
      <c r="R47" s="28" t="str">
        <f>IFERROR(IF(A47="Ordenes de Compra",VLOOKUP($I47,'Ordenes de Compra'!$B$2:$E$1712,3,0),"Sin OC"),"Sin dato")</f>
        <v>Sin dato</v>
      </c>
      <c r="S47" s="1" t="str">
        <f>VLOOKUP($U47,'Tablas intermedias'!$C$1:$H$222,5,0)</f>
        <v>DGPFE</v>
      </c>
      <c r="T47" s="29" t="str">
        <f t="shared" si="1"/>
        <v>OK</v>
      </c>
      <c r="U47" s="30" t="str">
        <f t="shared" si="2"/>
        <v>DAFYP#MS-ARCHIVOARCHIVO - ArchivoDAFYP#MS - Dirección de administración financiera y presupuestaria</v>
      </c>
      <c r="V47" s="1" t="str">
        <f>VLOOKUP(U47,'Tablas intermedias'!$C$1:$H$222,6,0)</f>
        <v>No</v>
      </c>
      <c r="W47" s="1" t="str">
        <f ca="1">IF(O47&lt;30,"menos de 30 días","más de 30 días")</f>
        <v>más de 30 días</v>
      </c>
    </row>
    <row r="48" spans="1:23" ht="14.25" hidden="1" thickTop="1" thickBot="1" x14ac:dyDescent="0.25">
      <c r="A48" s="17" t="str">
        <f>IF(DetalleExp!H48='Tablas intermedias'!$A$2,"Ordenes de Compra",IF(DetalleExp!H48='Tablas intermedias'!$A$3,"Financiamiento Internacional","Legítimo Abono"))</f>
        <v>Ordenes de Compra</v>
      </c>
      <c r="B48" s="7">
        <f>DetalleExp!E48</f>
        <v>43872</v>
      </c>
      <c r="C48" s="1" t="str">
        <f>DetalleExp!A48</f>
        <v>EX-2020-9305004-APN-DTYC#MSYDS</v>
      </c>
      <c r="D48" s="1" t="str">
        <f>IF(A48="Ordenes de Compra",VLOOKUP(C48,Autogestión!$B$2:$D$5090,3,0),IF(A48="Legítimo Abono",VLOOKUP(C48,NoAmpOC!$B$2:$H$988,7,0),"Factura"))</f>
        <v>Factura</v>
      </c>
      <c r="E48" s="26" t="str">
        <f>IF(A48="Ordenes de Compra",VLOOKUP($C48,Autogestión!$B$2:$G$5090,6,0),IF(A48="Financiamiento Internacional",VLOOKUP($C48,FinInt!$B$2:$G$508,6,0),"Legítimo Abono"))</f>
        <v>80-0025-LPU18</v>
      </c>
      <c r="F48" s="26" t="str">
        <f>IF($A48="Ordenes de Compra","ARS",IF($A48="Financiamiento Internacional",VLOOKUP($C48,FinInt!$B$2:$Q$508,15,0),VLOOKUP($C48,NoAmpOC!$B$2:$T$988,18,0)))</f>
        <v>ARS</v>
      </c>
      <c r="G48" s="5">
        <f>IF($A48="Ordenes de Compra",VLOOKUP($C48,Autogestión!$B$2:$H$5090,7,0),IF($A48="Financiamiento Internacional",VLOOKUP($C48,FinInt!$B$2:$Q$1308,16,0),VLOOKUP($C48,NoAmpOC!$B$2:$T$988,19,0)))</f>
        <v>3545078.4</v>
      </c>
      <c r="H48" s="5">
        <f t="shared" si="0"/>
        <v>3545078.4</v>
      </c>
      <c r="I48" s="26">
        <f>IF($A48="Ordenes de Compra",VLOOKUP($C48,Autogestión!$B$2:$J$5090,9,0),IF($A48="Financiamiento Internacional",VLOOKUP($C48,FinInt!$B$2:$G$1555,6,0),"Legitimo Abono"))</f>
        <v>0</v>
      </c>
      <c r="J48" s="1" t="str">
        <f>IF($A48="Ordenes de Compra",VLOOKUP($C48,Autogestión!$B$2:$R$5090,17,0),IF($A48="Financiamiento Internacional",VLOOKUP($C48,FinInt!$B$2:$O$1508,14,0),VLOOKUP($C48,NoAmpOC!$B$2:$R$988,17,0)))</f>
        <v>LABORATORIOS FABRA S.A.</v>
      </c>
      <c r="K48" s="7" t="str">
        <f>DetalleExp!AP48</f>
        <v>DAFYP#MS-ARCHIVO</v>
      </c>
      <c r="L48" s="7" t="str">
        <f>DetalleExp!AQ48</f>
        <v>ARCHIVO - Archivo</v>
      </c>
      <c r="M48" s="7" t="str">
        <f>DetalleExp!AR48</f>
        <v>DAFYP#MS - Dirección de administración financiera y presupuestaria</v>
      </c>
      <c r="N48" s="7">
        <f>DetalleExp!AS48</f>
        <v>43966</v>
      </c>
      <c r="O48" s="27">
        <f ca="1">ROUNDUP(TODAY()-N48,0)</f>
        <v>389</v>
      </c>
      <c r="P48" s="27">
        <f ca="1">ROUNDUP(TODAY()-B48,0)</f>
        <v>483</v>
      </c>
      <c r="Q48" s="1" t="str">
        <f>IFERROR(IF(A48="Ordenes de Compra",VLOOKUP($E48,'Ordenes de Compra'!$A$2:$E$1712,5,0),"Sin OC"),"Sin dato")</f>
        <v>29.0.0.45.0</v>
      </c>
      <c r="R48" s="28" t="str">
        <f>IFERROR(IF(A48="Ordenes de Compra",VLOOKUP($I48,'Ordenes de Compra'!$B$2:$E$1712,3,0),"Sin OC"),"Sin dato")</f>
        <v>Sin dato</v>
      </c>
      <c r="S48" s="1" t="str">
        <f>VLOOKUP($U48,'Tablas intermedias'!$C$1:$H$222,5,0)</f>
        <v>DGPFE</v>
      </c>
      <c r="T48" s="29" t="str">
        <f t="shared" si="1"/>
        <v>OK</v>
      </c>
      <c r="U48" s="30" t="str">
        <f t="shared" si="2"/>
        <v>DAFYP#MS-ARCHIVOARCHIVO - ArchivoDAFYP#MS - Dirección de administración financiera y presupuestaria</v>
      </c>
      <c r="V48" s="1" t="str">
        <f>VLOOKUP(U48,'Tablas intermedias'!$C$1:$H$222,6,0)</f>
        <v>No</v>
      </c>
      <c r="W48" s="1" t="str">
        <f ca="1">IF(O48&lt;30,"menos de 30 días","más de 30 días")</f>
        <v>más de 30 días</v>
      </c>
    </row>
    <row r="49" spans="1:23" ht="14.25" hidden="1" thickTop="1" thickBot="1" x14ac:dyDescent="0.25">
      <c r="A49" s="17" t="str">
        <f>IF(DetalleExp!H49='Tablas intermedias'!$A$2,"Ordenes de Compra",IF(DetalleExp!H49='Tablas intermedias'!$A$3,"Financiamiento Internacional","Legítimo Abono"))</f>
        <v>Ordenes de Compra</v>
      </c>
      <c r="B49" s="7">
        <f>DetalleExp!E49</f>
        <v>43872</v>
      </c>
      <c r="C49" s="1" t="str">
        <f>DetalleExp!A49</f>
        <v>EX-2020-9307487-APN-DTYC#MSYDS</v>
      </c>
      <c r="D49" s="1" t="str">
        <f>IF(A49="Ordenes de Compra",VLOOKUP(C49,Autogestión!$B$2:$D$5090,3,0),IF(A49="Legítimo Abono",VLOOKUP(C49,NoAmpOC!$B$2:$H$988,7,0),"Factura"))</f>
        <v>Factura</v>
      </c>
      <c r="E49" s="26" t="str">
        <f>IF(A49="Ordenes de Compra",VLOOKUP($C49,Autogestión!$B$2:$G$5090,6,0),IF(A49="Financiamiento Internacional",VLOOKUP($C49,FinInt!$B$2:$G$508,6,0),"Legítimo Abono"))</f>
        <v>80-0025-LPU18</v>
      </c>
      <c r="F49" s="26" t="str">
        <f>IF($A49="Ordenes de Compra","ARS",IF($A49="Financiamiento Internacional",VLOOKUP($C49,FinInt!$B$2:$Q$508,15,0),VLOOKUP($C49,NoAmpOC!$B$2:$T$988,18,0)))</f>
        <v>ARS</v>
      </c>
      <c r="G49" s="5">
        <f>IF($A49="Ordenes de Compra",VLOOKUP($C49,Autogestión!$B$2:$H$5090,7,0),IF($A49="Financiamiento Internacional",VLOOKUP($C49,FinInt!$B$2:$Q$1308,16,0),VLOOKUP($C49,NoAmpOC!$B$2:$T$988,19,0)))</f>
        <v>4291391</v>
      </c>
      <c r="H49" s="5">
        <f t="shared" si="0"/>
        <v>4291391</v>
      </c>
      <c r="I49" s="26">
        <f>IF($A49="Ordenes de Compra",VLOOKUP($C49,Autogestión!$B$2:$J$5090,9,0),IF($A49="Financiamiento Internacional",VLOOKUP($C49,FinInt!$B$2:$G$1555,6,0),"Legitimo Abono"))</f>
        <v>0</v>
      </c>
      <c r="J49" s="1" t="str">
        <f>IF($A49="Ordenes de Compra",VLOOKUP($C49,Autogestión!$B$2:$R$5090,17,0),IF($A49="Financiamiento Internacional",VLOOKUP($C49,FinInt!$B$2:$O$1508,14,0),VLOOKUP($C49,NoAmpOC!$B$2:$R$988,17,0)))</f>
        <v>LABORATORIOS FABRA S.A.</v>
      </c>
      <c r="K49" s="7" t="str">
        <f>DetalleExp!AP49</f>
        <v>DAFYP#MS-ARCHIVO</v>
      </c>
      <c r="L49" s="7" t="str">
        <f>DetalleExp!AQ49</f>
        <v>ARCHIVO - Archivo</v>
      </c>
      <c r="M49" s="7" t="str">
        <f>DetalleExp!AR49</f>
        <v>DAFYP#MS - Dirección de administración financiera y presupuestaria</v>
      </c>
      <c r="N49" s="7">
        <f>DetalleExp!AS49</f>
        <v>43966</v>
      </c>
      <c r="O49" s="27">
        <f ca="1">ROUNDUP(TODAY()-N49,0)</f>
        <v>389</v>
      </c>
      <c r="P49" s="27">
        <f ca="1">ROUNDUP(TODAY()-B49,0)</f>
        <v>483</v>
      </c>
      <c r="Q49" s="1" t="str">
        <f>IFERROR(IF(A49="Ordenes de Compra",VLOOKUP($E49,'Ordenes de Compra'!$A$2:$E$1712,5,0),"Sin OC"),"Sin dato")</f>
        <v>29.0.0.45.0</v>
      </c>
      <c r="R49" s="28" t="str">
        <f>IFERROR(IF(A49="Ordenes de Compra",VLOOKUP($I49,'Ordenes de Compra'!$B$2:$E$1712,3,0),"Sin OC"),"Sin dato")</f>
        <v>Sin dato</v>
      </c>
      <c r="S49" s="1" t="str">
        <f>VLOOKUP($U49,'Tablas intermedias'!$C$1:$H$222,5,0)</f>
        <v>DGPFE</v>
      </c>
      <c r="T49" s="29" t="str">
        <f t="shared" si="1"/>
        <v>OK</v>
      </c>
      <c r="U49" s="30" t="str">
        <f t="shared" si="2"/>
        <v>DAFYP#MS-ARCHIVOARCHIVO - ArchivoDAFYP#MS - Dirección de administración financiera y presupuestaria</v>
      </c>
      <c r="V49" s="1" t="str">
        <f>VLOOKUP(U49,'Tablas intermedias'!$C$1:$H$222,6,0)</f>
        <v>No</v>
      </c>
      <c r="W49" s="1" t="str">
        <f ca="1">IF(O49&lt;30,"menos de 30 días","más de 30 días")</f>
        <v>más de 30 días</v>
      </c>
    </row>
    <row r="50" spans="1:23" ht="14.25" hidden="1" thickTop="1" thickBot="1" x14ac:dyDescent="0.25">
      <c r="A50" s="17" t="str">
        <f>IF(DetalleExp!H50='Tablas intermedias'!$A$2,"Ordenes de Compra",IF(DetalleExp!H50='Tablas intermedias'!$A$3,"Financiamiento Internacional","Legítimo Abono"))</f>
        <v>Ordenes de Compra</v>
      </c>
      <c r="B50" s="7">
        <f>DetalleExp!E50</f>
        <v>43872</v>
      </c>
      <c r="C50" s="1" t="str">
        <f>DetalleExp!A50</f>
        <v>EX-2020-9309817-APN-DTYC#MSYDS</v>
      </c>
      <c r="D50" s="1" t="str">
        <f>IF(A50="Ordenes de Compra",VLOOKUP(C50,Autogestión!$B$2:$D$5090,3,0),IF(A50="Legítimo Abono",VLOOKUP(C50,NoAmpOC!$B$2:$H$988,7,0),"Factura"))</f>
        <v>Factura</v>
      </c>
      <c r="E50" s="26" t="str">
        <f>IF(A50="Ordenes de Compra",VLOOKUP($C50,Autogestión!$B$2:$G$5090,6,0),IF(A50="Financiamiento Internacional",VLOOKUP($C50,FinInt!$B$2:$G$508,6,0),"Legítimo Abono"))</f>
        <v>80-0025-LPU18</v>
      </c>
      <c r="F50" s="26" t="str">
        <f>IF($A50="Ordenes de Compra","ARS",IF($A50="Financiamiento Internacional",VLOOKUP($C50,FinInt!$B$2:$Q$508,15,0),VLOOKUP($C50,NoAmpOC!$B$2:$T$988,18,0)))</f>
        <v>ARS</v>
      </c>
      <c r="G50" s="5">
        <f>IF($A50="Ordenes de Compra",VLOOKUP($C50,Autogestión!$B$2:$H$5090,7,0),IF($A50="Financiamiento Internacional",VLOOKUP($C50,FinInt!$B$2:$Q$1308,16,0),VLOOKUP($C50,NoAmpOC!$B$2:$T$988,19,0)))</f>
        <v>2153030</v>
      </c>
      <c r="H50" s="5">
        <f t="shared" si="0"/>
        <v>2153030</v>
      </c>
      <c r="I50" s="26">
        <f>IF($A50="Ordenes de Compra",VLOOKUP($C50,Autogestión!$B$2:$J$5090,9,0),IF($A50="Financiamiento Internacional",VLOOKUP($C50,FinInt!$B$2:$G$1555,6,0),"Legitimo Abono"))</f>
        <v>0</v>
      </c>
      <c r="J50" s="1" t="str">
        <f>IF($A50="Ordenes de Compra",VLOOKUP($C50,Autogestión!$B$2:$R$5090,17,0),IF($A50="Financiamiento Internacional",VLOOKUP($C50,FinInt!$B$2:$O$1508,14,0),VLOOKUP($C50,NoAmpOC!$B$2:$R$988,17,0)))</f>
        <v>LABORATORIOS FABRA S.A.</v>
      </c>
      <c r="K50" s="7" t="str">
        <f>DetalleExp!AP50</f>
        <v>DAFYP#MS-ARCHIVO</v>
      </c>
      <c r="L50" s="7" t="str">
        <f>DetalleExp!AQ50</f>
        <v>ARCHIVO - Archivo</v>
      </c>
      <c r="M50" s="7" t="str">
        <f>DetalleExp!AR50</f>
        <v>DAFYP#MS - Dirección de administración financiera y presupuestaria</v>
      </c>
      <c r="N50" s="7">
        <f>DetalleExp!AS50</f>
        <v>43966</v>
      </c>
      <c r="O50" s="27">
        <f ca="1">ROUNDUP(TODAY()-N50,0)</f>
        <v>389</v>
      </c>
      <c r="P50" s="27">
        <f ca="1">ROUNDUP(TODAY()-B50,0)</f>
        <v>483</v>
      </c>
      <c r="Q50" s="1" t="str">
        <f>IFERROR(IF(A50="Ordenes de Compra",VLOOKUP($E50,'Ordenes de Compra'!$A$2:$E$1712,5,0),"Sin OC"),"Sin dato")</f>
        <v>29.0.0.45.0</v>
      </c>
      <c r="R50" s="28" t="str">
        <f>IFERROR(IF(A50="Ordenes de Compra",VLOOKUP($I50,'Ordenes de Compra'!$B$2:$E$1712,3,0),"Sin OC"),"Sin dato")</f>
        <v>Sin dato</v>
      </c>
      <c r="S50" s="1" t="str">
        <f>VLOOKUP($U50,'Tablas intermedias'!$C$1:$H$222,5,0)</f>
        <v>DGPFE</v>
      </c>
      <c r="T50" s="29" t="str">
        <f t="shared" si="1"/>
        <v>OK</v>
      </c>
      <c r="U50" s="30" t="str">
        <f t="shared" si="2"/>
        <v>DAFYP#MS-ARCHIVOARCHIVO - ArchivoDAFYP#MS - Dirección de administración financiera y presupuestaria</v>
      </c>
      <c r="V50" s="1" t="str">
        <f>VLOOKUP(U50,'Tablas intermedias'!$C$1:$H$222,6,0)</f>
        <v>No</v>
      </c>
      <c r="W50" s="1" t="str">
        <f ca="1">IF(O50&lt;30,"menos de 30 días","más de 30 días")</f>
        <v>más de 30 días</v>
      </c>
    </row>
    <row r="51" spans="1:23" ht="14.25" hidden="1" thickTop="1" thickBot="1" x14ac:dyDescent="0.25">
      <c r="A51" s="17" t="str">
        <f>IF(DetalleExp!H51='Tablas intermedias'!$A$2,"Ordenes de Compra",IF(DetalleExp!H51='Tablas intermedias'!$A$3,"Financiamiento Internacional","Legítimo Abono"))</f>
        <v>Ordenes de Compra</v>
      </c>
      <c r="B51" s="7">
        <f>DetalleExp!E51</f>
        <v>43872</v>
      </c>
      <c r="C51" s="1" t="str">
        <f>DetalleExp!A51</f>
        <v>EX-2020-9335808-APN-DTYC#MSYDS</v>
      </c>
      <c r="D51" s="1" t="str">
        <f>IF(A51="Ordenes de Compra",VLOOKUP(C51,Autogestión!$B$2:$D$5090,3,0),IF(A51="Legítimo Abono",VLOOKUP(C51,NoAmpOC!$B$2:$H$988,7,0),"Factura"))</f>
        <v>Factura</v>
      </c>
      <c r="E51" s="26" t="str">
        <f>IF(A51="Ordenes de Compra",VLOOKUP($C51,Autogestión!$B$2:$G$5090,6,0),IF(A51="Financiamiento Internacional",VLOOKUP($C51,FinInt!$B$2:$G$508,6,0),"Legítimo Abono"))</f>
        <v>80-0025-LPU18</v>
      </c>
      <c r="F51" s="26" t="str">
        <f>IF($A51="Ordenes de Compra","ARS",IF($A51="Financiamiento Internacional",VLOOKUP($C51,FinInt!$B$2:$Q$508,15,0),VLOOKUP($C51,NoAmpOC!$B$2:$T$988,18,0)))</f>
        <v>ARS</v>
      </c>
      <c r="G51" s="5">
        <f>IF($A51="Ordenes de Compra",VLOOKUP($C51,Autogestión!$B$2:$H$5090,7,0),IF($A51="Financiamiento Internacional",VLOOKUP($C51,FinInt!$B$2:$Q$1308,16,0),VLOOKUP($C51,NoAmpOC!$B$2:$T$988,19,0)))</f>
        <v>4349216.6399999997</v>
      </c>
      <c r="H51" s="5">
        <f t="shared" si="0"/>
        <v>4349216.6399999997</v>
      </c>
      <c r="I51" s="26">
        <f>IF($A51="Ordenes de Compra",VLOOKUP($C51,Autogestión!$B$2:$J$5090,9,0),IF($A51="Financiamiento Internacional",VLOOKUP($C51,FinInt!$B$2:$G$1555,6,0),"Legitimo Abono"))</f>
        <v>0</v>
      </c>
      <c r="J51" s="1" t="str">
        <f>IF($A51="Ordenes de Compra",VLOOKUP($C51,Autogestión!$B$2:$R$5090,17,0),IF($A51="Financiamiento Internacional",VLOOKUP($C51,FinInt!$B$2:$O$1508,14,0),VLOOKUP($C51,NoAmpOC!$B$2:$R$988,17,0)))</f>
        <v>LABORATORIOS FABRA S.A.</v>
      </c>
      <c r="K51" s="7" t="str">
        <f>DetalleExp!AP51</f>
        <v>DAFYP#MS-ARCHIVO</v>
      </c>
      <c r="L51" s="7" t="str">
        <f>DetalleExp!AQ51</f>
        <v>ARCHIVO - Archivo</v>
      </c>
      <c r="M51" s="7" t="str">
        <f>DetalleExp!AR51</f>
        <v>DAFYP#MS - Dirección de administración financiera y presupuestaria</v>
      </c>
      <c r="N51" s="7">
        <f>DetalleExp!AS51</f>
        <v>43966</v>
      </c>
      <c r="O51" s="27">
        <f ca="1">ROUNDUP(TODAY()-N51,0)</f>
        <v>389</v>
      </c>
      <c r="P51" s="27">
        <f ca="1">ROUNDUP(TODAY()-B51,0)</f>
        <v>483</v>
      </c>
      <c r="Q51" s="1" t="str">
        <f>IFERROR(IF(A51="Ordenes de Compra",VLOOKUP($E51,'Ordenes de Compra'!$A$2:$E$1712,5,0),"Sin OC"),"Sin dato")</f>
        <v>29.0.0.45.0</v>
      </c>
      <c r="R51" s="28" t="str">
        <f>IFERROR(IF(A51="Ordenes de Compra",VLOOKUP($I51,'Ordenes de Compra'!$B$2:$E$1712,3,0),"Sin OC"),"Sin dato")</f>
        <v>Sin dato</v>
      </c>
      <c r="S51" s="1" t="str">
        <f>VLOOKUP($U51,'Tablas intermedias'!$C$1:$H$222,5,0)</f>
        <v>DGPFE</v>
      </c>
      <c r="T51" s="29" t="str">
        <f t="shared" si="1"/>
        <v>OK</v>
      </c>
      <c r="U51" s="30" t="str">
        <f t="shared" si="2"/>
        <v>DAFYP#MS-ARCHIVOARCHIVO - ArchivoDAFYP#MS - Dirección de administración financiera y presupuestaria</v>
      </c>
      <c r="V51" s="1" t="str">
        <f>VLOOKUP(U51,'Tablas intermedias'!$C$1:$H$222,6,0)</f>
        <v>No</v>
      </c>
      <c r="W51" s="1" t="str">
        <f ca="1">IF(O51&lt;30,"menos de 30 días","más de 30 días")</f>
        <v>más de 30 días</v>
      </c>
    </row>
    <row r="52" spans="1:23" ht="14.25" hidden="1" thickTop="1" thickBot="1" x14ac:dyDescent="0.25">
      <c r="A52" s="17" t="str">
        <f>IF(DetalleExp!H52='Tablas intermedias'!$A$2,"Ordenes de Compra",IF(DetalleExp!H52='Tablas intermedias'!$A$3,"Financiamiento Internacional","Legítimo Abono"))</f>
        <v>Ordenes de Compra</v>
      </c>
      <c r="B52" s="7">
        <f>DetalleExp!E52</f>
        <v>43872</v>
      </c>
      <c r="C52" s="1" t="str">
        <f>DetalleExp!A52</f>
        <v>EX-2020-9391240-APN-DTYC#MSYDS</v>
      </c>
      <c r="D52" s="1" t="str">
        <f>IF(A52="Ordenes de Compra",VLOOKUP(C52,Autogestión!$B$2:$D$5090,3,0),IF(A52="Legítimo Abono",VLOOKUP(C52,NoAmpOC!$B$2:$H$988,7,0),"Factura"))</f>
        <v>Factura</v>
      </c>
      <c r="E52" s="26" t="str">
        <f>IF(A52="Ordenes de Compra",VLOOKUP($C52,Autogestión!$B$2:$G$5090,6,0),IF(A52="Financiamiento Internacional",VLOOKUP($C52,FinInt!$B$2:$G$508,6,0),"Legítimo Abono"))</f>
        <v>80-0025-LPU18</v>
      </c>
      <c r="F52" s="26" t="str">
        <f>IF($A52="Ordenes de Compra","ARS",IF($A52="Financiamiento Internacional",VLOOKUP($C52,FinInt!$B$2:$Q$508,15,0),VLOOKUP($C52,NoAmpOC!$B$2:$T$988,18,0)))</f>
        <v>ARS</v>
      </c>
      <c r="G52" s="5">
        <f>IF($A52="Ordenes de Compra",VLOOKUP($C52,Autogestión!$B$2:$H$5090,7,0),IF($A52="Financiamiento Internacional",VLOOKUP($C52,FinInt!$B$2:$Q$1308,16,0),VLOOKUP($C52,NoAmpOC!$B$2:$T$988,19,0)))</f>
        <v>3249840</v>
      </c>
      <c r="H52" s="5">
        <f t="shared" si="0"/>
        <v>3249840</v>
      </c>
      <c r="I52" s="26" t="str">
        <f>IF($A52="Ordenes de Compra",VLOOKUP($C52,Autogestión!$B$2:$J$5090,9,0),IF($A52="Financiamiento Internacional",VLOOKUP($C52,FinInt!$B$2:$G$1555,6,0),"Legitimo Abono"))</f>
        <v>80-1126-OC19</v>
      </c>
      <c r="J52" s="1" t="str">
        <f>IF($A52="Ordenes de Compra",VLOOKUP($C52,Autogestión!$B$2:$R$5090,17,0),IF($A52="Financiamiento Internacional",VLOOKUP($C52,FinInt!$B$2:$O$1508,14,0),VLOOKUP($C52,NoAmpOC!$B$2:$R$988,17,0)))</f>
        <v>LABORATORIOS FABRA S.A.</v>
      </c>
      <c r="K52" s="7" t="str">
        <f>DetalleExp!AP52</f>
        <v>DAFYP#MS-ARCHIVO</v>
      </c>
      <c r="L52" s="7" t="str">
        <f>DetalleExp!AQ52</f>
        <v>ARCHIVO - Archivo</v>
      </c>
      <c r="M52" s="7" t="str">
        <f>DetalleExp!AR52</f>
        <v>DAFYP#MS - Dirección de administración financiera y presupuestaria</v>
      </c>
      <c r="N52" s="7">
        <f>DetalleExp!AS52</f>
        <v>44131</v>
      </c>
      <c r="O52" s="27">
        <f ca="1">ROUNDUP(TODAY()-N52,0)</f>
        <v>224</v>
      </c>
      <c r="P52" s="27">
        <f ca="1">ROUNDUP(TODAY()-B52,0)</f>
        <v>483</v>
      </c>
      <c r="Q52" s="1" t="str">
        <f>IFERROR(IF(A52="Ordenes de Compra",VLOOKUP($E52,'Ordenes de Compra'!$A$2:$E$1712,5,0),"Sin OC"),"Sin dato")</f>
        <v>29.0.0.45.0</v>
      </c>
      <c r="R52" s="28">
        <f>IFERROR(IF(A52="Ordenes de Compra",VLOOKUP($I52,'Ordenes de Compra'!$B$2:$E$1712,3,0),"Sin OC"),"Sin dato")</f>
        <v>319895731.44</v>
      </c>
      <c r="S52" s="1" t="str">
        <f>VLOOKUP($U52,'Tablas intermedias'!$C$1:$H$222,5,0)</f>
        <v>DGPFE</v>
      </c>
      <c r="T52" s="29" t="str">
        <f t="shared" si="1"/>
        <v>OK</v>
      </c>
      <c r="U52" s="30" t="str">
        <f t="shared" si="2"/>
        <v>DAFYP#MS-ARCHIVOARCHIVO - ArchivoDAFYP#MS - Dirección de administración financiera y presupuestaria</v>
      </c>
      <c r="V52" s="1" t="str">
        <f>VLOOKUP(U52,'Tablas intermedias'!$C$1:$H$222,6,0)</f>
        <v>No</v>
      </c>
      <c r="W52" s="1" t="str">
        <f ca="1">IF(O52&lt;30,"menos de 30 días","más de 30 días")</f>
        <v>más de 30 días</v>
      </c>
    </row>
    <row r="53" spans="1:23" ht="14.25" hidden="1" thickTop="1" thickBot="1" x14ac:dyDescent="0.25">
      <c r="A53" s="17" t="str">
        <f>IF(DetalleExp!H53='Tablas intermedias'!$A$2,"Ordenes de Compra",IF(DetalleExp!H53='Tablas intermedias'!$A$3,"Financiamiento Internacional","Legítimo Abono"))</f>
        <v>Ordenes de Compra</v>
      </c>
      <c r="B53" s="7">
        <f>DetalleExp!E53</f>
        <v>43874</v>
      </c>
      <c r="C53" s="1" t="str">
        <f>DetalleExp!A53</f>
        <v>EX-2020-9913666-APN-DTYC#MSYDS</v>
      </c>
      <c r="D53" s="1" t="str">
        <f>IF(A53="Ordenes de Compra",VLOOKUP(C53,Autogestión!$B$2:$D$5090,3,0),IF(A53="Legítimo Abono",VLOOKUP(C53,NoAmpOC!$B$2:$H$988,7,0),"Factura"))</f>
        <v>Factura</v>
      </c>
      <c r="E53" s="26" t="str">
        <f>IF(A53="Ordenes de Compra",VLOOKUP($C53,Autogestión!$B$2:$G$5090,6,0),IF(A53="Financiamiento Internacional",VLOOKUP($C53,FinInt!$B$2:$G$508,6,0),"Legítimo Abono"))</f>
        <v>80-0025-LPU18</v>
      </c>
      <c r="F53" s="26" t="str">
        <f>IF($A53="Ordenes de Compra","ARS",IF($A53="Financiamiento Internacional",VLOOKUP($C53,FinInt!$B$2:$Q$508,15,0),VLOOKUP($C53,NoAmpOC!$B$2:$T$988,18,0)))</f>
        <v>ARS</v>
      </c>
      <c r="G53" s="5">
        <f>IF($A53="Ordenes de Compra",VLOOKUP($C53,Autogestión!$B$2:$H$5090,7,0),IF($A53="Financiamiento Internacional",VLOOKUP($C53,FinInt!$B$2:$Q$1308,16,0),VLOOKUP($C53,NoAmpOC!$B$2:$T$988,19,0)))</f>
        <v>21010266</v>
      </c>
      <c r="H53" s="5">
        <f t="shared" si="0"/>
        <v>21010266</v>
      </c>
      <c r="I53" s="26">
        <f>IF($A53="Ordenes de Compra",VLOOKUP($C53,Autogestión!$B$2:$J$5090,9,0),IF($A53="Financiamiento Internacional",VLOOKUP($C53,FinInt!$B$2:$G$1555,6,0),"Legitimo Abono"))</f>
        <v>0</v>
      </c>
      <c r="J53" s="1" t="str">
        <f>IF($A53="Ordenes de Compra",VLOOKUP($C53,Autogestión!$B$2:$R$5090,17,0),IF($A53="Financiamiento Internacional",VLOOKUP($C53,FinInt!$B$2:$O$1508,14,0),VLOOKUP($C53,NoAmpOC!$B$2:$R$988,17,0)))</f>
        <v>LABORATORIOS RICHMOND SACIF</v>
      </c>
      <c r="K53" s="7" t="str">
        <f>DetalleExp!AP53</f>
        <v>DAFYP#MS-ARCHIVO</v>
      </c>
      <c r="L53" s="7" t="str">
        <f>DetalleExp!AQ53</f>
        <v>ARCHIVO - Archivo</v>
      </c>
      <c r="M53" s="7" t="str">
        <f>DetalleExp!AR53</f>
        <v>DAFYP#MS - Dirección de administración financiera y presupuestaria</v>
      </c>
      <c r="N53" s="7">
        <f>DetalleExp!AS53</f>
        <v>43966</v>
      </c>
      <c r="O53" s="27">
        <f ca="1">ROUNDUP(TODAY()-N53,0)</f>
        <v>389</v>
      </c>
      <c r="P53" s="27">
        <f ca="1">ROUNDUP(TODAY()-B53,0)</f>
        <v>481</v>
      </c>
      <c r="Q53" s="1" t="str">
        <f>IFERROR(IF(A53="Ordenes de Compra",VLOOKUP($E53,'Ordenes de Compra'!$A$2:$E$1712,5,0),"Sin OC"),"Sin dato")</f>
        <v>29.0.0.45.0</v>
      </c>
      <c r="R53" s="28" t="str">
        <f>IFERROR(IF(A53="Ordenes de Compra",VLOOKUP($I53,'Ordenes de Compra'!$B$2:$E$1712,3,0),"Sin OC"),"Sin dato")</f>
        <v>Sin dato</v>
      </c>
      <c r="S53" s="1" t="str">
        <f>VLOOKUP($U53,'Tablas intermedias'!$C$1:$H$222,5,0)</f>
        <v>DGPFE</v>
      </c>
      <c r="T53" s="29" t="str">
        <f t="shared" si="1"/>
        <v>OK</v>
      </c>
      <c r="U53" s="30" t="str">
        <f t="shared" si="2"/>
        <v>DAFYP#MS-ARCHIVOARCHIVO - ArchivoDAFYP#MS - Dirección de administración financiera y presupuestaria</v>
      </c>
      <c r="V53" s="1" t="str">
        <f>VLOOKUP(U53,'Tablas intermedias'!$C$1:$H$222,6,0)</f>
        <v>No</v>
      </c>
      <c r="W53" s="1" t="str">
        <f ca="1">IF(O53&lt;30,"menos de 30 días","más de 30 días")</f>
        <v>más de 30 días</v>
      </c>
    </row>
    <row r="54" spans="1:23" ht="14.25" hidden="1" thickTop="1" thickBot="1" x14ac:dyDescent="0.25">
      <c r="A54" s="17" t="str">
        <f>IF(DetalleExp!H54='Tablas intermedias'!$A$2,"Ordenes de Compra",IF(DetalleExp!H54='Tablas intermedias'!$A$3,"Financiamiento Internacional","Legítimo Abono"))</f>
        <v>Ordenes de Compra</v>
      </c>
      <c r="B54" s="7">
        <f>DetalleExp!E54</f>
        <v>43875</v>
      </c>
      <c r="C54" s="1" t="str">
        <f>DetalleExp!A54</f>
        <v>EX-2020-10432704-APN-DTYC#MSYDS</v>
      </c>
      <c r="D54" s="1" t="str">
        <f>IF(A54="Ordenes de Compra",VLOOKUP(C54,Autogestión!$B$2:$D$5090,3,0),IF(A54="Legítimo Abono",VLOOKUP(C54,NoAmpOC!$B$2:$H$988,7,0),"Factura"))</f>
        <v>Factura</v>
      </c>
      <c r="E54" s="26" t="str">
        <f>IF(A54="Ordenes de Compra",VLOOKUP($C54,Autogestión!$B$2:$G$5090,6,0),IF(A54="Financiamiento Internacional",VLOOKUP($C54,FinInt!$B$2:$G$508,6,0),"Legítimo Abono"))</f>
        <v>80-0025-LPU18</v>
      </c>
      <c r="F54" s="26" t="str">
        <f>IF($A54="Ordenes de Compra","ARS",IF($A54="Financiamiento Internacional",VLOOKUP($C54,FinInt!$B$2:$Q$508,15,0),VLOOKUP($C54,NoAmpOC!$B$2:$T$988,18,0)))</f>
        <v>ARS</v>
      </c>
      <c r="G54" s="5">
        <f>IF($A54="Ordenes de Compra",VLOOKUP($C54,Autogestión!$B$2:$H$5090,7,0),IF($A54="Financiamiento Internacional",VLOOKUP($C54,FinInt!$B$2:$Q$1308,16,0),VLOOKUP($C54,NoAmpOC!$B$2:$T$988,19,0)))</f>
        <v>3980387.2</v>
      </c>
      <c r="H54" s="5">
        <f t="shared" si="0"/>
        <v>3980387.2</v>
      </c>
      <c r="I54" s="26">
        <f>IF($A54="Ordenes de Compra",VLOOKUP($C54,Autogestión!$B$2:$J$5090,9,0),IF($A54="Financiamiento Internacional",VLOOKUP($C54,FinInt!$B$2:$G$1555,6,0),"Legitimo Abono"))</f>
        <v>0</v>
      </c>
      <c r="J54" s="1" t="str">
        <f>IF($A54="Ordenes de Compra",VLOOKUP($C54,Autogestión!$B$2:$R$5090,17,0),IF($A54="Financiamiento Internacional",VLOOKUP($C54,FinInt!$B$2:$O$1508,14,0),VLOOKUP($C54,NoAmpOC!$B$2:$R$988,17,0)))</f>
        <v xml:space="preserve">LAFEDAR S.A. </v>
      </c>
      <c r="K54" s="7" t="str">
        <f>DetalleExp!AP54</f>
        <v>DAFYP#MS-ARCHIVO</v>
      </c>
      <c r="L54" s="7" t="str">
        <f>DetalleExp!AQ54</f>
        <v>ARCHIVO - Archivo</v>
      </c>
      <c r="M54" s="7" t="str">
        <f>DetalleExp!AR54</f>
        <v>DAFYP#MS - Dirección de administración financiera y presupuestaria</v>
      </c>
      <c r="N54" s="7">
        <f>DetalleExp!AS54</f>
        <v>43966</v>
      </c>
      <c r="O54" s="27">
        <f ca="1">ROUNDUP(TODAY()-N54,0)</f>
        <v>389</v>
      </c>
      <c r="P54" s="27">
        <f ca="1">ROUNDUP(TODAY()-B54,0)</f>
        <v>480</v>
      </c>
      <c r="Q54" s="1" t="str">
        <f>IFERROR(IF(A54="Ordenes de Compra",VLOOKUP($E54,'Ordenes de Compra'!$A$2:$E$1712,5,0),"Sin OC"),"Sin dato")</f>
        <v>29.0.0.45.0</v>
      </c>
      <c r="R54" s="28" t="str">
        <f>IFERROR(IF(A54="Ordenes de Compra",VLOOKUP($I54,'Ordenes de Compra'!$B$2:$E$1712,3,0),"Sin OC"),"Sin dato")</f>
        <v>Sin dato</v>
      </c>
      <c r="S54" s="1" t="str">
        <f>VLOOKUP($U54,'Tablas intermedias'!$C$1:$H$222,5,0)</f>
        <v>DGPFE</v>
      </c>
      <c r="T54" s="29" t="str">
        <f t="shared" si="1"/>
        <v>OK</v>
      </c>
      <c r="U54" s="30" t="str">
        <f t="shared" si="2"/>
        <v>DAFYP#MS-ARCHIVOARCHIVO - ArchivoDAFYP#MS - Dirección de administración financiera y presupuestaria</v>
      </c>
      <c r="V54" s="1" t="str">
        <f>VLOOKUP(U54,'Tablas intermedias'!$C$1:$H$222,6,0)</f>
        <v>No</v>
      </c>
      <c r="W54" s="1" t="str">
        <f ca="1">IF(O54&lt;30,"menos de 30 días","más de 30 días")</f>
        <v>más de 30 días</v>
      </c>
    </row>
    <row r="55" spans="1:23" ht="14.25" hidden="1" thickTop="1" thickBot="1" x14ac:dyDescent="0.25">
      <c r="A55" s="17" t="str">
        <f>IF(DetalleExp!H55='Tablas intermedias'!$A$2,"Ordenes de Compra",IF(DetalleExp!H55='Tablas intermedias'!$A$3,"Financiamiento Internacional","Legítimo Abono"))</f>
        <v>Ordenes de Compra</v>
      </c>
      <c r="B55" s="7">
        <f>DetalleExp!E55</f>
        <v>43875</v>
      </c>
      <c r="C55" s="1" t="str">
        <f>DetalleExp!A55</f>
        <v>EX-2020-10462286-APN-DTYC#MSYDS</v>
      </c>
      <c r="D55" s="1" t="str">
        <f>IF(A55="Ordenes de Compra",VLOOKUP(C55,Autogestión!$B$2:$D$5090,3,0),IF(A55="Legítimo Abono",VLOOKUP(C55,NoAmpOC!$B$2:$H$988,7,0),"Factura"))</f>
        <v>Factura</v>
      </c>
      <c r="E55" s="26" t="str">
        <f>IF(A55="Ordenes de Compra",VLOOKUP($C55,Autogestión!$B$2:$G$5090,6,0),IF(A55="Financiamiento Internacional",VLOOKUP($C55,FinInt!$B$2:$G$508,6,0),"Legítimo Abono"))</f>
        <v>80-0025-LPU18</v>
      </c>
      <c r="F55" s="26" t="str">
        <f>IF($A55="Ordenes de Compra","ARS",IF($A55="Financiamiento Internacional",VLOOKUP($C55,FinInt!$B$2:$Q$508,15,0),VLOOKUP($C55,NoAmpOC!$B$2:$T$988,18,0)))</f>
        <v>ARS</v>
      </c>
      <c r="G55" s="5">
        <f>IF($A55="Ordenes de Compra",VLOOKUP($C55,Autogestión!$B$2:$H$5090,7,0),IF($A55="Financiamiento Internacional",VLOOKUP($C55,FinInt!$B$2:$Q$1308,16,0),VLOOKUP($C55,NoAmpOC!$B$2:$T$988,19,0)))</f>
        <v>1118545.1200000001</v>
      </c>
      <c r="H55" s="5">
        <f t="shared" si="0"/>
        <v>1118545.1200000001</v>
      </c>
      <c r="I55" s="26">
        <f>IF($A55="Ordenes de Compra",VLOOKUP($C55,Autogestión!$B$2:$J$5090,9,0),IF($A55="Financiamiento Internacional",VLOOKUP($C55,FinInt!$B$2:$G$1555,6,0),"Legitimo Abono"))</f>
        <v>0</v>
      </c>
      <c r="J55" s="1" t="str">
        <f>IF($A55="Ordenes de Compra",VLOOKUP($C55,Autogestión!$B$2:$R$5090,17,0),IF($A55="Financiamiento Internacional",VLOOKUP($C55,FinInt!$B$2:$O$1508,14,0),VLOOKUP($C55,NoAmpOC!$B$2:$R$988,17,0)))</f>
        <v xml:space="preserve">LAFEDAR S.A. </v>
      </c>
      <c r="K55" s="7" t="str">
        <f>DetalleExp!AP55</f>
        <v>DAFYP#MS-ARCHIVO</v>
      </c>
      <c r="L55" s="7" t="str">
        <f>DetalleExp!AQ55</f>
        <v>ARCHIVO - Archivo</v>
      </c>
      <c r="M55" s="7" t="str">
        <f>DetalleExp!AR55</f>
        <v>DAFYP#MS - Dirección de administración financiera y presupuestaria</v>
      </c>
      <c r="N55" s="7">
        <f>DetalleExp!AS55</f>
        <v>43966</v>
      </c>
      <c r="O55" s="27">
        <f ca="1">ROUNDUP(TODAY()-N55,0)</f>
        <v>389</v>
      </c>
      <c r="P55" s="27">
        <f ca="1">ROUNDUP(TODAY()-B55,0)</f>
        <v>480</v>
      </c>
      <c r="Q55" s="1" t="str">
        <f>IFERROR(IF(A55="Ordenes de Compra",VLOOKUP($E55,'Ordenes de Compra'!$A$2:$E$1712,5,0),"Sin OC"),"Sin dato")</f>
        <v>29.0.0.45.0</v>
      </c>
      <c r="R55" s="28" t="str">
        <f>IFERROR(IF(A55="Ordenes de Compra",VLOOKUP($I55,'Ordenes de Compra'!$B$2:$E$1712,3,0),"Sin OC"),"Sin dato")</f>
        <v>Sin dato</v>
      </c>
      <c r="S55" s="1" t="str">
        <f>VLOOKUP($U55,'Tablas intermedias'!$C$1:$H$222,5,0)</f>
        <v>DGPFE</v>
      </c>
      <c r="T55" s="29" t="str">
        <f t="shared" si="1"/>
        <v>OK</v>
      </c>
      <c r="U55" s="30" t="str">
        <f t="shared" si="2"/>
        <v>DAFYP#MS-ARCHIVOARCHIVO - ArchivoDAFYP#MS - Dirección de administración financiera y presupuestaria</v>
      </c>
      <c r="V55" s="1" t="str">
        <f>VLOOKUP(U55,'Tablas intermedias'!$C$1:$H$222,6,0)</f>
        <v>No</v>
      </c>
      <c r="W55" s="1" t="str">
        <f ca="1">IF(O55&lt;30,"menos de 30 días","más de 30 días")</f>
        <v>más de 30 días</v>
      </c>
    </row>
    <row r="56" spans="1:23" ht="14.25" hidden="1" thickTop="1" thickBot="1" x14ac:dyDescent="0.25">
      <c r="A56" s="17" t="str">
        <f>IF(DetalleExp!H56='Tablas intermedias'!$A$2,"Ordenes de Compra",IF(DetalleExp!H56='Tablas intermedias'!$A$3,"Financiamiento Internacional","Legítimo Abono"))</f>
        <v>Ordenes de Compra</v>
      </c>
      <c r="B56" s="7">
        <f>DetalleExp!E56</f>
        <v>43878</v>
      </c>
      <c r="C56" s="1" t="str">
        <f>DetalleExp!A56</f>
        <v>EX-2020-10828023-APN-DTYC#MSYDS</v>
      </c>
      <c r="D56" s="1" t="str">
        <f>IF(A56="Ordenes de Compra",VLOOKUP(C56,Autogestión!$B$2:$D$5090,3,0),IF(A56="Legítimo Abono",VLOOKUP(C56,NoAmpOC!$B$2:$H$988,7,0),"Factura"))</f>
        <v>Factura</v>
      </c>
      <c r="E56" s="26" t="str">
        <f>IF(A56="Ordenes de Compra",VLOOKUP($C56,Autogestión!$B$2:$G$5090,6,0),IF(A56="Financiamiento Internacional",VLOOKUP($C56,FinInt!$B$2:$G$508,6,0),"Legítimo Abono"))</f>
        <v>80-0025-LPU18</v>
      </c>
      <c r="F56" s="26" t="str">
        <f>IF($A56="Ordenes de Compra","ARS",IF($A56="Financiamiento Internacional",VLOOKUP($C56,FinInt!$B$2:$Q$508,15,0),VLOOKUP($C56,NoAmpOC!$B$2:$T$988,18,0)))</f>
        <v>ARS</v>
      </c>
      <c r="G56" s="5">
        <f>IF($A56="Ordenes de Compra",VLOOKUP($C56,Autogestión!$B$2:$H$5090,7,0),IF($A56="Financiamiento Internacional",VLOOKUP($C56,FinInt!$B$2:$Q$1308,16,0),VLOOKUP($C56,NoAmpOC!$B$2:$T$988,19,0)))</f>
        <v>8744420.5999999996</v>
      </c>
      <c r="H56" s="5">
        <f t="shared" si="0"/>
        <v>8744420.5999999996</v>
      </c>
      <c r="I56" s="26">
        <f>IF($A56="Ordenes de Compra",VLOOKUP($C56,Autogestión!$B$2:$J$5090,9,0),IF($A56="Financiamiento Internacional",VLOOKUP($C56,FinInt!$B$2:$G$1555,6,0),"Legitimo Abono"))</f>
        <v>0</v>
      </c>
      <c r="J56" s="1" t="str">
        <f>IF($A56="Ordenes de Compra",VLOOKUP($C56,Autogestión!$B$2:$R$5090,17,0),IF($A56="Financiamiento Internacional",VLOOKUP($C56,FinInt!$B$2:$O$1508,14,0),VLOOKUP($C56,NoAmpOC!$B$2:$R$988,17,0)))</f>
        <v>LABORATORIOS FABRA S.A.</v>
      </c>
      <c r="K56" s="7" t="str">
        <f>DetalleExp!AP56</f>
        <v>DAFYP#MS-ARCHIVO</v>
      </c>
      <c r="L56" s="7" t="str">
        <f>DetalleExp!AQ56</f>
        <v>ARCHIVO - Archivo</v>
      </c>
      <c r="M56" s="7" t="str">
        <f>DetalleExp!AR56</f>
        <v>DAFYP#MS - Dirección de administración financiera y presupuestaria</v>
      </c>
      <c r="N56" s="7">
        <f>DetalleExp!AS56</f>
        <v>43966</v>
      </c>
      <c r="O56" s="27">
        <f ca="1">ROUNDUP(TODAY()-N56,0)</f>
        <v>389</v>
      </c>
      <c r="P56" s="27">
        <f ca="1">ROUNDUP(TODAY()-B56,0)</f>
        <v>477</v>
      </c>
      <c r="Q56" s="1" t="str">
        <f>IFERROR(IF(A56="Ordenes de Compra",VLOOKUP($E56,'Ordenes de Compra'!$A$2:$E$1712,5,0),"Sin OC"),"Sin dato")</f>
        <v>29.0.0.45.0</v>
      </c>
      <c r="R56" s="28" t="str">
        <f>IFERROR(IF(A56="Ordenes de Compra",VLOOKUP($I56,'Ordenes de Compra'!$B$2:$E$1712,3,0),"Sin OC"),"Sin dato")</f>
        <v>Sin dato</v>
      </c>
      <c r="S56" s="1" t="str">
        <f>VLOOKUP($U56,'Tablas intermedias'!$C$1:$H$222,5,0)</f>
        <v>DGPFE</v>
      </c>
      <c r="T56" s="29" t="str">
        <f t="shared" si="1"/>
        <v>OK</v>
      </c>
      <c r="U56" s="30" t="str">
        <f t="shared" si="2"/>
        <v>DAFYP#MS-ARCHIVOARCHIVO - ArchivoDAFYP#MS - Dirección de administración financiera y presupuestaria</v>
      </c>
      <c r="V56" s="1" t="str">
        <f>VLOOKUP(U56,'Tablas intermedias'!$C$1:$H$222,6,0)</f>
        <v>No</v>
      </c>
      <c r="W56" s="1" t="str">
        <f ca="1">IF(O56&lt;30,"menos de 30 días","más de 30 días")</f>
        <v>más de 30 días</v>
      </c>
    </row>
    <row r="57" spans="1:23" ht="14.25" hidden="1" thickTop="1" thickBot="1" x14ac:dyDescent="0.25">
      <c r="A57" s="17" t="str">
        <f>IF(DetalleExp!H57='Tablas intermedias'!$A$2,"Ordenes de Compra",IF(DetalleExp!H57='Tablas intermedias'!$A$3,"Financiamiento Internacional","Legítimo Abono"))</f>
        <v>Ordenes de Compra</v>
      </c>
      <c r="B57" s="7">
        <f>DetalleExp!E57</f>
        <v>43879</v>
      </c>
      <c r="C57" s="1" t="str">
        <f>DetalleExp!A57</f>
        <v>EX-2020-11189804-APN-DTYC#MSYDS</v>
      </c>
      <c r="D57" s="1" t="str">
        <f>IF(A57="Ordenes de Compra",VLOOKUP(C57,Autogestión!$B$2:$D$5090,3,0),IF(A57="Legítimo Abono",VLOOKUP(C57,NoAmpOC!$B$2:$H$988,7,0),"Factura"))</f>
        <v>Factura</v>
      </c>
      <c r="E57" s="26" t="str">
        <f>IF(A57="Ordenes de Compra",VLOOKUP($C57,Autogestión!$B$2:$G$5090,6,0),IF(A57="Financiamiento Internacional",VLOOKUP($C57,FinInt!$B$2:$G$508,6,0),"Legítimo Abono"))</f>
        <v>80-0017-CDI18</v>
      </c>
      <c r="F57" s="26" t="str">
        <f>IF($A57="Ordenes de Compra","ARS",IF($A57="Financiamiento Internacional",VLOOKUP($C57,FinInt!$B$2:$Q$508,15,0),VLOOKUP($C57,NoAmpOC!$B$2:$T$988,18,0)))</f>
        <v>ARS</v>
      </c>
      <c r="G57" s="5">
        <f>IF($A57="Ordenes de Compra",VLOOKUP($C57,Autogestión!$B$2:$H$5090,7,0),IF($A57="Financiamiento Internacional",VLOOKUP($C57,FinInt!$B$2:$Q$1308,16,0),VLOOKUP($C57,NoAmpOC!$B$2:$T$988,19,0)))</f>
        <v>793737</v>
      </c>
      <c r="H57" s="5">
        <f t="shared" si="0"/>
        <v>793737</v>
      </c>
      <c r="I57" s="26" t="str">
        <f>IF($A57="Ordenes de Compra",VLOOKUP($C57,Autogestión!$B$2:$J$5090,9,0),IF($A57="Financiamiento Internacional",VLOOKUP($C57,FinInt!$B$2:$G$1555,6,0),"Legitimo Abono"))</f>
        <v>80-1110-OC18</v>
      </c>
      <c r="J57" s="1" t="str">
        <f>IF($A57="Ordenes de Compra",VLOOKUP($C57,Autogestión!$B$2:$R$5090,17,0),IF($A57="Financiamiento Internacional",VLOOKUP($C57,FinInt!$B$2:$O$1508,14,0),VLOOKUP($C57,NoAmpOC!$B$2:$R$988,17,0)))</f>
        <v>NOVARTIS ARGENTINA SA</v>
      </c>
      <c r="K57" s="7" t="str">
        <f>DetalleExp!AP57</f>
        <v>KAGARCIA</v>
      </c>
      <c r="L57" s="7" t="str">
        <f>DetalleExp!AQ57</f>
        <v>LIQUIDACION_GASTOS - Liquidación de gastos</v>
      </c>
      <c r="M57" s="7" t="str">
        <f>DetalleExp!AR57</f>
        <v>DCYT#MS - Dirección de contabilidad y tesorería</v>
      </c>
      <c r="N57" s="7">
        <f>DetalleExp!AS57</f>
        <v>44330</v>
      </c>
      <c r="O57" s="27">
        <f ca="1">ROUNDUP(TODAY()-N57,0)</f>
        <v>25</v>
      </c>
      <c r="P57" s="27">
        <f ca="1">ROUNDUP(TODAY()-B57,0)</f>
        <v>476</v>
      </c>
      <c r="Q57" s="1" t="str">
        <f>IFERROR(IF(A57="Ordenes de Compra",VLOOKUP($E57,'Ordenes de Compra'!$A$2:$E$1712,5,0),"Sin OC"),"Sin dato")</f>
        <v>17.0.0.48.0</v>
      </c>
      <c r="R57" s="28">
        <f>IFERROR(IF(A57="Ordenes de Compra",VLOOKUP($I57,'Ordenes de Compra'!$B$2:$E$1712,3,0),"Sin OC"),"Sin dato")</f>
        <v>4430160</v>
      </c>
      <c r="S57" s="1" t="str">
        <f>VLOOKUP($U57,'Tablas intermedias'!$C$1:$H$222,5,0)</f>
        <v>Contabilidad</v>
      </c>
      <c r="T57" s="29" t="str">
        <f t="shared" si="1"/>
        <v>OK</v>
      </c>
      <c r="U57" s="30" t="str">
        <f t="shared" si="2"/>
        <v>KAGARCIALIQUIDACION_GASTOS - Liquidación de gastosDCYT#MS - Dirección de contabilidad y tesorería</v>
      </c>
      <c r="V57" s="1" t="str">
        <f>VLOOKUP(U57,'Tablas intermedias'!$C$1:$H$222,6,0)</f>
        <v>Si</v>
      </c>
      <c r="W57" s="1" t="str">
        <f ca="1">IF(O57&lt;30,"menos de 30 días","más de 30 días")</f>
        <v>menos de 30 días</v>
      </c>
    </row>
    <row r="58" spans="1:23" ht="14.25" hidden="1" thickTop="1" thickBot="1" x14ac:dyDescent="0.25">
      <c r="A58" s="17" t="str">
        <f>IF(DetalleExp!H58='Tablas intermedias'!$A$2,"Ordenes de Compra",IF(DetalleExp!H58='Tablas intermedias'!$A$3,"Financiamiento Internacional","Legítimo Abono"))</f>
        <v>Ordenes de Compra</v>
      </c>
      <c r="B58" s="7">
        <f>DetalleExp!E58</f>
        <v>43892</v>
      </c>
      <c r="C58" s="1" t="str">
        <f>DetalleExp!A58</f>
        <v>EX-2020-13605037-APN-DTYC#MSYDS</v>
      </c>
      <c r="D58" s="1" t="str">
        <f>IF(A58="Ordenes de Compra",VLOOKUP(C58,Autogestión!$B$2:$D$5090,3,0),IF(A58="Legítimo Abono",VLOOKUP(C58,NoAmpOC!$B$2:$H$988,7,0),"Factura"))</f>
        <v>Factura</v>
      </c>
      <c r="E58" s="26" t="str">
        <f>IF(A58="Ordenes de Compra",VLOOKUP($C58,Autogestión!$B$2:$G$5090,6,0),IF(A58="Financiamiento Internacional",VLOOKUP($C58,FinInt!$B$2:$G$508,6,0),"Legítimo Abono"))</f>
        <v>80-0025-LPU18</v>
      </c>
      <c r="F58" s="26" t="str">
        <f>IF($A58="Ordenes de Compra","ARS",IF($A58="Financiamiento Internacional",VLOOKUP($C58,FinInt!$B$2:$Q$508,15,0),VLOOKUP($C58,NoAmpOC!$B$2:$T$988,18,0)))</f>
        <v>ARS</v>
      </c>
      <c r="G58" s="5">
        <f>IF($A58="Ordenes de Compra",VLOOKUP($C58,Autogestión!$B$2:$H$5090,7,0),IF($A58="Financiamiento Internacional",VLOOKUP($C58,FinInt!$B$2:$Q$1308,16,0),VLOOKUP($C58,NoAmpOC!$B$2:$T$988,19,0)))</f>
        <v>1550501.99</v>
      </c>
      <c r="H58" s="5">
        <f t="shared" si="0"/>
        <v>1550501.99</v>
      </c>
      <c r="I58" s="26">
        <f>IF($A58="Ordenes de Compra",VLOOKUP($C58,Autogestión!$B$2:$J$5090,9,0),IF($A58="Financiamiento Internacional",VLOOKUP($C58,FinInt!$B$2:$G$1555,6,0),"Legitimo Abono"))</f>
        <v>0</v>
      </c>
      <c r="J58" s="1" t="str">
        <f>IF($A58="Ordenes de Compra",VLOOKUP($C58,Autogestión!$B$2:$R$5090,17,0),IF($A58="Financiamiento Internacional",VLOOKUP($C58,FinInt!$B$2:$O$1508,14,0),VLOOKUP($C58,NoAmpOC!$B$2:$R$988,17,0)))</f>
        <v>Dr. LAZAR &amp; Cía. S.A.Q.e.I.</v>
      </c>
      <c r="K58" s="7" t="str">
        <f>DetalleExp!AP58</f>
        <v>DAFYP#MS-ARCHIVO</v>
      </c>
      <c r="L58" s="7" t="str">
        <f>DetalleExp!AQ58</f>
        <v>ARCHIVO - Archivo</v>
      </c>
      <c r="M58" s="7" t="str">
        <f>DetalleExp!AR58</f>
        <v>DAFYP#MS - Dirección de administración financiera y presupuestaria</v>
      </c>
      <c r="N58" s="7">
        <f>DetalleExp!AS58</f>
        <v>43966</v>
      </c>
      <c r="O58" s="27">
        <f ca="1">ROUNDUP(TODAY()-N58,0)</f>
        <v>389</v>
      </c>
      <c r="P58" s="27">
        <f ca="1">ROUNDUP(TODAY()-B58,0)</f>
        <v>463</v>
      </c>
      <c r="Q58" s="1" t="str">
        <f>IFERROR(IF(A58="Ordenes de Compra",VLOOKUP($E58,'Ordenes de Compra'!$A$2:$E$1712,5,0),"Sin OC"),"Sin dato")</f>
        <v>29.0.0.45.0</v>
      </c>
      <c r="R58" s="28" t="str">
        <f>IFERROR(IF(A58="Ordenes de Compra",VLOOKUP($I58,'Ordenes de Compra'!$B$2:$E$1712,3,0),"Sin OC"),"Sin dato")</f>
        <v>Sin dato</v>
      </c>
      <c r="S58" s="1" t="str">
        <f>VLOOKUP($U58,'Tablas intermedias'!$C$1:$H$222,5,0)</f>
        <v>DGPFE</v>
      </c>
      <c r="T58" s="29" t="str">
        <f t="shared" si="1"/>
        <v>OK</v>
      </c>
      <c r="U58" s="30" t="str">
        <f t="shared" si="2"/>
        <v>DAFYP#MS-ARCHIVOARCHIVO - ArchivoDAFYP#MS - Dirección de administración financiera y presupuestaria</v>
      </c>
      <c r="V58" s="1" t="str">
        <f>VLOOKUP(U58,'Tablas intermedias'!$C$1:$H$222,6,0)</f>
        <v>No</v>
      </c>
      <c r="W58" s="1" t="str">
        <f ca="1">IF(O58&lt;30,"menos de 30 días","más de 30 días")</f>
        <v>más de 30 días</v>
      </c>
    </row>
    <row r="59" spans="1:23" ht="14.25" hidden="1" thickTop="1" thickBot="1" x14ac:dyDescent="0.25">
      <c r="A59" s="17" t="str">
        <f>IF(DetalleExp!H59='Tablas intermedias'!$A$2,"Ordenes de Compra",IF(DetalleExp!H59='Tablas intermedias'!$A$3,"Financiamiento Internacional","Legítimo Abono"))</f>
        <v>Ordenes de Compra</v>
      </c>
      <c r="B59" s="7">
        <f>DetalleExp!E59</f>
        <v>43893</v>
      </c>
      <c r="C59" s="1" t="str">
        <f>DetalleExp!A59</f>
        <v>EX-2020-13965452-APN-DTYC#MSYDS</v>
      </c>
      <c r="D59" s="1" t="str">
        <f>IF(A59="Ordenes de Compra",VLOOKUP(C59,Autogestión!$B$2:$D$5090,3,0),IF(A59="Legítimo Abono",VLOOKUP(C59,NoAmpOC!$B$2:$H$988,7,0),"Factura"))</f>
        <v>Factura</v>
      </c>
      <c r="E59" s="26" t="str">
        <f>IF(A59="Ordenes de Compra",VLOOKUP($C59,Autogestión!$B$2:$G$5090,6,0),IF(A59="Financiamiento Internacional",VLOOKUP($C59,FinInt!$B$2:$G$508,6,0),"Legítimo Abono"))</f>
        <v>80-0025-LPU18</v>
      </c>
      <c r="F59" s="26" t="str">
        <f>IF($A59="Ordenes de Compra","ARS",IF($A59="Financiamiento Internacional",VLOOKUP($C59,FinInt!$B$2:$Q$508,15,0),VLOOKUP($C59,NoAmpOC!$B$2:$T$988,18,0)))</f>
        <v>ARS</v>
      </c>
      <c r="G59" s="5">
        <f>IF($A59="Ordenes de Compra",VLOOKUP($C59,Autogestión!$B$2:$H$5090,7,0),IF($A59="Financiamiento Internacional",VLOOKUP($C59,FinInt!$B$2:$Q$1308,16,0),VLOOKUP($C59,NoAmpOC!$B$2:$T$988,19,0)))</f>
        <v>2254758.12</v>
      </c>
      <c r="H59" s="5">
        <f t="shared" si="0"/>
        <v>2254758.12</v>
      </c>
      <c r="I59" s="26">
        <f>IF($A59="Ordenes de Compra",VLOOKUP($C59,Autogestión!$B$2:$J$5090,9,0),IF($A59="Financiamiento Internacional",VLOOKUP($C59,FinInt!$B$2:$G$1555,6,0),"Legitimo Abono"))</f>
        <v>0</v>
      </c>
      <c r="J59" s="1" t="str">
        <f>IF($A59="Ordenes de Compra",VLOOKUP($C59,Autogestión!$B$2:$R$5090,17,0),IF($A59="Financiamiento Internacional",VLOOKUP($C59,FinInt!$B$2:$O$1508,14,0),VLOOKUP($C59,NoAmpOC!$B$2:$R$988,17,0)))</f>
        <v xml:space="preserve">LAFEDAR S.A. </v>
      </c>
      <c r="K59" s="7" t="str">
        <f>DetalleExp!AP59</f>
        <v>DAFYP#MS-ARCHIVO</v>
      </c>
      <c r="L59" s="7" t="str">
        <f>DetalleExp!AQ59</f>
        <v>ARCHIVO - Archivo</v>
      </c>
      <c r="M59" s="7" t="str">
        <f>DetalleExp!AR59</f>
        <v>DAFYP#MS - Dirección de administración financiera y presupuestaria</v>
      </c>
      <c r="N59" s="7">
        <f>DetalleExp!AS59</f>
        <v>43966</v>
      </c>
      <c r="O59" s="27">
        <f ca="1">ROUNDUP(TODAY()-N59,0)</f>
        <v>389</v>
      </c>
      <c r="P59" s="27">
        <f ca="1">ROUNDUP(TODAY()-B59,0)</f>
        <v>462</v>
      </c>
      <c r="Q59" s="1" t="str">
        <f>IFERROR(IF(A59="Ordenes de Compra",VLOOKUP($E59,'Ordenes de Compra'!$A$2:$E$1712,5,0),"Sin OC"),"Sin dato")</f>
        <v>29.0.0.45.0</v>
      </c>
      <c r="R59" s="28" t="str">
        <f>IFERROR(IF(A59="Ordenes de Compra",VLOOKUP($I59,'Ordenes de Compra'!$B$2:$E$1712,3,0),"Sin OC"),"Sin dato")</f>
        <v>Sin dato</v>
      </c>
      <c r="S59" s="1" t="str">
        <f>VLOOKUP($U59,'Tablas intermedias'!$C$1:$H$222,5,0)</f>
        <v>DGPFE</v>
      </c>
      <c r="T59" s="29" t="str">
        <f t="shared" si="1"/>
        <v>OK</v>
      </c>
      <c r="U59" s="30" t="str">
        <f t="shared" si="2"/>
        <v>DAFYP#MS-ARCHIVOARCHIVO - ArchivoDAFYP#MS - Dirección de administración financiera y presupuestaria</v>
      </c>
      <c r="V59" s="1" t="str">
        <f>VLOOKUP(U59,'Tablas intermedias'!$C$1:$H$222,6,0)</f>
        <v>No</v>
      </c>
      <c r="W59" s="1" t="str">
        <f ca="1">IF(O59&lt;30,"menos de 30 días","más de 30 días")</f>
        <v>más de 30 días</v>
      </c>
    </row>
    <row r="60" spans="1:23" ht="14.25" hidden="1" thickTop="1" thickBot="1" x14ac:dyDescent="0.25">
      <c r="A60" s="17" t="str">
        <f>IF(DetalleExp!H60='Tablas intermedias'!$A$2,"Ordenes de Compra",IF(DetalleExp!H60='Tablas intermedias'!$A$3,"Financiamiento Internacional","Legítimo Abono"))</f>
        <v>Ordenes de Compra</v>
      </c>
      <c r="B60" s="7">
        <f>DetalleExp!E60</f>
        <v>43893</v>
      </c>
      <c r="C60" s="1" t="str">
        <f>DetalleExp!A60</f>
        <v>EX-2020-13970627-APN-DTYC#MSYDS</v>
      </c>
      <c r="D60" s="1" t="str">
        <f>IF(A60="Ordenes de Compra",VLOOKUP(C60,Autogestión!$B$2:$D$5090,3,0),IF(A60="Legítimo Abono",VLOOKUP(C60,NoAmpOC!$B$2:$H$988,7,0),"Factura"))</f>
        <v>Factura</v>
      </c>
      <c r="E60" s="26" t="str">
        <f>IF(A60="Ordenes de Compra",VLOOKUP($C60,Autogestión!$B$2:$G$5090,6,0),IF(A60="Financiamiento Internacional",VLOOKUP($C60,FinInt!$B$2:$G$508,6,0),"Legítimo Abono"))</f>
        <v>80-0025-LPU18</v>
      </c>
      <c r="F60" s="26" t="str">
        <f>IF($A60="Ordenes de Compra","ARS",IF($A60="Financiamiento Internacional",VLOOKUP($C60,FinInt!$B$2:$Q$508,15,0),VLOOKUP($C60,NoAmpOC!$B$2:$T$988,18,0)))</f>
        <v>ARS</v>
      </c>
      <c r="G60" s="5">
        <f>IF($A60="Ordenes de Compra",VLOOKUP($C60,Autogestión!$B$2:$H$5090,7,0),IF($A60="Financiamiento Internacional",VLOOKUP($C60,FinInt!$B$2:$Q$1308,16,0),VLOOKUP($C60,NoAmpOC!$B$2:$T$988,19,0)))</f>
        <v>1128667.32</v>
      </c>
      <c r="H60" s="5">
        <f t="shared" si="0"/>
        <v>1128667.32</v>
      </c>
      <c r="I60" s="26">
        <f>IF($A60="Ordenes de Compra",VLOOKUP($C60,Autogestión!$B$2:$J$5090,9,0),IF($A60="Financiamiento Internacional",VLOOKUP($C60,FinInt!$B$2:$G$1555,6,0),"Legitimo Abono"))</f>
        <v>0</v>
      </c>
      <c r="J60" s="1" t="str">
        <f>IF($A60="Ordenes de Compra",VLOOKUP($C60,Autogestión!$B$2:$R$5090,17,0),IF($A60="Financiamiento Internacional",VLOOKUP($C60,FinInt!$B$2:$O$1508,14,0),VLOOKUP($C60,NoAmpOC!$B$2:$R$988,17,0)))</f>
        <v xml:space="preserve">LAFEDAR S.A. </v>
      </c>
      <c r="K60" s="7" t="str">
        <f>DetalleExp!AP60</f>
        <v>DAFYP#MS-ARCHIVO</v>
      </c>
      <c r="L60" s="7" t="str">
        <f>DetalleExp!AQ60</f>
        <v>ARCHIVO - Archivo</v>
      </c>
      <c r="M60" s="7" t="str">
        <f>DetalleExp!AR60</f>
        <v>DAFYP#MS - Dirección de administración financiera y presupuestaria</v>
      </c>
      <c r="N60" s="7">
        <f>DetalleExp!AS60</f>
        <v>43966</v>
      </c>
      <c r="O60" s="27">
        <f ca="1">ROUNDUP(TODAY()-N60,0)</f>
        <v>389</v>
      </c>
      <c r="P60" s="27">
        <f ca="1">ROUNDUP(TODAY()-B60,0)</f>
        <v>462</v>
      </c>
      <c r="Q60" s="1" t="str">
        <f>IFERROR(IF(A60="Ordenes de Compra",VLOOKUP($E60,'Ordenes de Compra'!$A$2:$E$1712,5,0),"Sin OC"),"Sin dato")</f>
        <v>29.0.0.45.0</v>
      </c>
      <c r="R60" s="28" t="str">
        <f>IFERROR(IF(A60="Ordenes de Compra",VLOOKUP($I60,'Ordenes de Compra'!$B$2:$E$1712,3,0),"Sin OC"),"Sin dato")</f>
        <v>Sin dato</v>
      </c>
      <c r="S60" s="1" t="str">
        <f>VLOOKUP($U60,'Tablas intermedias'!$C$1:$H$222,5,0)</f>
        <v>DGPFE</v>
      </c>
      <c r="T60" s="29" t="str">
        <f t="shared" si="1"/>
        <v>OK</v>
      </c>
      <c r="U60" s="30" t="str">
        <f t="shared" si="2"/>
        <v>DAFYP#MS-ARCHIVOARCHIVO - ArchivoDAFYP#MS - Dirección de administración financiera y presupuestaria</v>
      </c>
      <c r="V60" s="1" t="str">
        <f>VLOOKUP(U60,'Tablas intermedias'!$C$1:$H$222,6,0)</f>
        <v>No</v>
      </c>
      <c r="W60" s="1" t="str">
        <f ca="1">IF(O60&lt;30,"menos de 30 días","más de 30 días")</f>
        <v>más de 30 días</v>
      </c>
    </row>
    <row r="61" spans="1:23" ht="14.25" hidden="1" thickTop="1" thickBot="1" x14ac:dyDescent="0.25">
      <c r="A61" s="17" t="str">
        <f>IF(DetalleExp!H61='Tablas intermedias'!$A$2,"Ordenes de Compra",IF(DetalleExp!H61='Tablas intermedias'!$A$3,"Financiamiento Internacional","Legítimo Abono"))</f>
        <v>Ordenes de Compra</v>
      </c>
      <c r="B61" s="7">
        <f>DetalleExp!E61</f>
        <v>43893</v>
      </c>
      <c r="C61" s="1" t="str">
        <f>DetalleExp!A61</f>
        <v>EX-2020-13978619-APN-DTYC#MSYDS</v>
      </c>
      <c r="D61" s="1" t="str">
        <f>IF(A61="Ordenes de Compra",VLOOKUP(C61,Autogestión!$B$2:$D$5090,3,0),IF(A61="Legítimo Abono",VLOOKUP(C61,NoAmpOC!$B$2:$H$988,7,0),"Factura"))</f>
        <v>Factura</v>
      </c>
      <c r="E61" s="26" t="str">
        <f>IF(A61="Ordenes de Compra",VLOOKUP($C61,Autogestión!$B$2:$G$5090,6,0),IF(A61="Financiamiento Internacional",VLOOKUP($C61,FinInt!$B$2:$G$508,6,0),"Legítimo Abono"))</f>
        <v>80-0025-LPU18</v>
      </c>
      <c r="F61" s="26" t="str">
        <f>IF($A61="Ordenes de Compra","ARS",IF($A61="Financiamiento Internacional",VLOOKUP($C61,FinInt!$B$2:$Q$508,15,0),VLOOKUP($C61,NoAmpOC!$B$2:$T$988,18,0)))</f>
        <v>ARS</v>
      </c>
      <c r="G61" s="5">
        <f>IF($A61="Ordenes de Compra",VLOOKUP($C61,Autogestión!$B$2:$H$5090,7,0),IF($A61="Financiamiento Internacional",VLOOKUP($C61,FinInt!$B$2:$Q$1308,16,0),VLOOKUP($C61,NoAmpOC!$B$2:$T$988,19,0)))</f>
        <v>1017592.96</v>
      </c>
      <c r="H61" s="5">
        <f t="shared" si="0"/>
        <v>1017592.96</v>
      </c>
      <c r="I61" s="26">
        <f>IF($A61="Ordenes de Compra",VLOOKUP($C61,Autogestión!$B$2:$J$5090,9,0),IF($A61="Financiamiento Internacional",VLOOKUP($C61,FinInt!$B$2:$G$1555,6,0),"Legitimo Abono"))</f>
        <v>0</v>
      </c>
      <c r="J61" s="1" t="str">
        <f>IF($A61="Ordenes de Compra",VLOOKUP($C61,Autogestión!$B$2:$R$5090,17,0),IF($A61="Financiamiento Internacional",VLOOKUP($C61,FinInt!$B$2:$O$1508,14,0),VLOOKUP($C61,NoAmpOC!$B$2:$R$988,17,0)))</f>
        <v xml:space="preserve">LAFEDAR S.A. </v>
      </c>
      <c r="K61" s="7" t="str">
        <f>DetalleExp!AP61</f>
        <v>DAFYP#MS-ARCHIVO</v>
      </c>
      <c r="L61" s="7" t="str">
        <f>DetalleExp!AQ61</f>
        <v>ARCHIVO - Archivo</v>
      </c>
      <c r="M61" s="7" t="str">
        <f>DetalleExp!AR61</f>
        <v>DAFYP#MS - Dirección de administración financiera y presupuestaria</v>
      </c>
      <c r="N61" s="7">
        <f>DetalleExp!AS61</f>
        <v>44025</v>
      </c>
      <c r="O61" s="27">
        <f ca="1">ROUNDUP(TODAY()-N61,0)</f>
        <v>330</v>
      </c>
      <c r="P61" s="27">
        <f ca="1">ROUNDUP(TODAY()-B61,0)</f>
        <v>462</v>
      </c>
      <c r="Q61" s="1" t="str">
        <f>IFERROR(IF(A61="Ordenes de Compra",VLOOKUP($E61,'Ordenes de Compra'!$A$2:$E$1712,5,0),"Sin OC"),"Sin dato")</f>
        <v>29.0.0.45.0</v>
      </c>
      <c r="R61" s="28" t="str">
        <f>IFERROR(IF(A61="Ordenes de Compra",VLOOKUP($I61,'Ordenes de Compra'!$B$2:$E$1712,3,0),"Sin OC"),"Sin dato")</f>
        <v>Sin dato</v>
      </c>
      <c r="S61" s="1" t="str">
        <f>VLOOKUP($U61,'Tablas intermedias'!$C$1:$H$222,5,0)</f>
        <v>DGPFE</v>
      </c>
      <c r="T61" s="29" t="str">
        <f t="shared" si="1"/>
        <v>OK</v>
      </c>
      <c r="U61" s="30" t="str">
        <f t="shared" si="2"/>
        <v>DAFYP#MS-ARCHIVOARCHIVO - ArchivoDAFYP#MS - Dirección de administración financiera y presupuestaria</v>
      </c>
      <c r="V61" s="1" t="str">
        <f>VLOOKUP(U61,'Tablas intermedias'!$C$1:$H$222,6,0)</f>
        <v>No</v>
      </c>
      <c r="W61" s="1" t="str">
        <f ca="1">IF(O61&lt;30,"menos de 30 días","más de 30 días")</f>
        <v>más de 30 días</v>
      </c>
    </row>
    <row r="62" spans="1:23" ht="14.25" hidden="1" thickTop="1" thickBot="1" x14ac:dyDescent="0.25">
      <c r="A62" s="17" t="str">
        <f>IF(DetalleExp!H62='Tablas intermedias'!$A$2,"Ordenes de Compra",IF(DetalleExp!H62='Tablas intermedias'!$A$3,"Financiamiento Internacional","Legítimo Abono"))</f>
        <v>Ordenes de Compra</v>
      </c>
      <c r="B62" s="7">
        <f>DetalleExp!E62</f>
        <v>43893</v>
      </c>
      <c r="C62" s="1" t="str">
        <f>DetalleExp!A62</f>
        <v>EX-2020-13984869-APN-DTYC#MSYDS</v>
      </c>
      <c r="D62" s="1" t="str">
        <f>IF(A62="Ordenes de Compra",VLOOKUP(C62,Autogestión!$B$2:$D$5090,3,0),IF(A62="Legítimo Abono",VLOOKUP(C62,NoAmpOC!$B$2:$H$988,7,0),"Factura"))</f>
        <v>Factura</v>
      </c>
      <c r="E62" s="26" t="str">
        <f>IF(A62="Ordenes de Compra",VLOOKUP($C62,Autogestión!$B$2:$G$5090,6,0),IF(A62="Financiamiento Internacional",VLOOKUP($C62,FinInt!$B$2:$G$508,6,0),"Legítimo Abono"))</f>
        <v>80-0028-LPU18</v>
      </c>
      <c r="F62" s="26" t="str">
        <f>IF($A62="Ordenes de Compra","ARS",IF($A62="Financiamiento Internacional",VLOOKUP($C62,FinInt!$B$2:$Q$508,15,0),VLOOKUP($C62,NoAmpOC!$B$2:$T$988,18,0)))</f>
        <v>ARS</v>
      </c>
      <c r="G62" s="5">
        <f>IF($A62="Ordenes de Compra",VLOOKUP($C62,Autogestión!$B$2:$H$5090,7,0),IF($A62="Financiamiento Internacional",VLOOKUP($C62,FinInt!$B$2:$Q$1308,16,0),VLOOKUP($C62,NoAmpOC!$B$2:$T$988,19,0)))</f>
        <v>2259001.7999999998</v>
      </c>
      <c r="H62" s="5">
        <f t="shared" si="0"/>
        <v>2259001.7999999998</v>
      </c>
      <c r="I62" s="26">
        <f>IF($A62="Ordenes de Compra",VLOOKUP($C62,Autogestión!$B$2:$J$5090,9,0),IF($A62="Financiamiento Internacional",VLOOKUP($C62,FinInt!$B$2:$G$1555,6,0),"Legitimo Abono"))</f>
        <v>0</v>
      </c>
      <c r="J62" s="1" t="str">
        <f>IF($A62="Ordenes de Compra",VLOOKUP($C62,Autogestión!$B$2:$R$5090,17,0),IF($A62="Financiamiento Internacional",VLOOKUP($C62,FinInt!$B$2:$O$1508,14,0),VLOOKUP($C62,NoAmpOC!$B$2:$R$988,17,0)))</f>
        <v xml:space="preserve">LAFEDAR S.A. </v>
      </c>
      <c r="K62" s="7" t="str">
        <f>DetalleExp!AP62</f>
        <v>DAFYP#MS-ARCHIVO</v>
      </c>
      <c r="L62" s="7" t="str">
        <f>DetalleExp!AQ62</f>
        <v>ARCHIVO - Archivo</v>
      </c>
      <c r="M62" s="7" t="str">
        <f>DetalleExp!AR62</f>
        <v>DAFYP#MS - Dirección de administración financiera y presupuestaria</v>
      </c>
      <c r="N62" s="7">
        <f>DetalleExp!AS62</f>
        <v>43966</v>
      </c>
      <c r="O62" s="27">
        <f ca="1">ROUNDUP(TODAY()-N62,0)</f>
        <v>389</v>
      </c>
      <c r="P62" s="27">
        <f ca="1">ROUNDUP(TODAY()-B62,0)</f>
        <v>462</v>
      </c>
      <c r="Q62" s="1" t="str">
        <f>IFERROR(IF(A62="Ordenes de Compra",VLOOKUP($E62,'Ordenes de Compra'!$A$2:$E$1712,5,0),"Sin OC"),"Sin dato")</f>
        <v>Sin dato</v>
      </c>
      <c r="R62" s="28" t="str">
        <f>IFERROR(IF(A62="Ordenes de Compra",VLOOKUP($I62,'Ordenes de Compra'!$B$2:$E$1712,3,0),"Sin OC"),"Sin dato")</f>
        <v>Sin dato</v>
      </c>
      <c r="S62" s="1" t="str">
        <f>VLOOKUP($U62,'Tablas intermedias'!$C$1:$H$222,5,0)</f>
        <v>DGPFE</v>
      </c>
      <c r="T62" s="29" t="str">
        <f t="shared" si="1"/>
        <v>OK</v>
      </c>
      <c r="U62" s="30" t="str">
        <f t="shared" si="2"/>
        <v>DAFYP#MS-ARCHIVOARCHIVO - ArchivoDAFYP#MS - Dirección de administración financiera y presupuestaria</v>
      </c>
      <c r="V62" s="1" t="str">
        <f>VLOOKUP(U62,'Tablas intermedias'!$C$1:$H$222,6,0)</f>
        <v>No</v>
      </c>
      <c r="W62" s="1" t="str">
        <f ca="1">IF(O62&lt;30,"menos de 30 días","más de 30 días")</f>
        <v>más de 30 días</v>
      </c>
    </row>
    <row r="63" spans="1:23" ht="14.25" hidden="1" thickTop="1" thickBot="1" x14ac:dyDescent="0.25">
      <c r="A63" s="17" t="str">
        <f>IF(DetalleExp!H63='Tablas intermedias'!$A$2,"Ordenes de Compra",IF(DetalleExp!H63='Tablas intermedias'!$A$3,"Financiamiento Internacional","Legítimo Abono"))</f>
        <v>Ordenes de Compra</v>
      </c>
      <c r="B63" s="7">
        <f>DetalleExp!E63</f>
        <v>43895</v>
      </c>
      <c r="C63" s="1" t="str">
        <f>DetalleExp!A63</f>
        <v>EX-2020-14566026-APN-DTYC#MSYDS</v>
      </c>
      <c r="D63" s="1" t="str">
        <f>IF(A63="Ordenes de Compra",VLOOKUP(C63,Autogestión!$B$2:$D$5090,3,0),IF(A63="Legítimo Abono",VLOOKUP(C63,NoAmpOC!$B$2:$H$988,7,0),"Factura"))</f>
        <v>Factura</v>
      </c>
      <c r="E63" s="26" t="str">
        <f>IF(A63="Ordenes de Compra",VLOOKUP($C63,Autogestión!$B$2:$G$5090,6,0),IF(A63="Financiamiento Internacional",VLOOKUP($C63,FinInt!$B$2:$G$508,6,0),"Legítimo Abono"))</f>
        <v>80-0025-LPU18</v>
      </c>
      <c r="F63" s="26" t="str">
        <f>IF($A63="Ordenes de Compra","ARS",IF($A63="Financiamiento Internacional",VLOOKUP($C63,FinInt!$B$2:$Q$508,15,0),VLOOKUP($C63,NoAmpOC!$B$2:$T$988,18,0)))</f>
        <v>ARS</v>
      </c>
      <c r="G63" s="5">
        <f>IF($A63="Ordenes de Compra",VLOOKUP($C63,Autogestión!$B$2:$H$5090,7,0),IF($A63="Financiamiento Internacional",VLOOKUP($C63,FinInt!$B$2:$Q$1308,16,0),VLOOKUP($C63,NoAmpOC!$B$2:$T$988,19,0)))</f>
        <v>1076020</v>
      </c>
      <c r="H63" s="5">
        <f t="shared" si="0"/>
        <v>1076020</v>
      </c>
      <c r="I63" s="26">
        <f>IF($A63="Ordenes de Compra",VLOOKUP($C63,Autogestión!$B$2:$J$5090,9,0),IF($A63="Financiamiento Internacional",VLOOKUP($C63,FinInt!$B$2:$G$1555,6,0),"Legitimo Abono"))</f>
        <v>0</v>
      </c>
      <c r="J63" s="1" t="str">
        <f>IF($A63="Ordenes de Compra",VLOOKUP($C63,Autogestión!$B$2:$R$5090,17,0),IF($A63="Financiamiento Internacional",VLOOKUP($C63,FinInt!$B$2:$O$1508,14,0),VLOOKUP($C63,NoAmpOC!$B$2:$R$988,17,0)))</f>
        <v>LABORATORIOS FABRA S.A.</v>
      </c>
      <c r="K63" s="7" t="str">
        <f>DetalleExp!AP63</f>
        <v>DAFYP#MS-ARCHIVO</v>
      </c>
      <c r="L63" s="7" t="str">
        <f>DetalleExp!AQ63</f>
        <v>ARCHIVO - Archivo</v>
      </c>
      <c r="M63" s="7" t="str">
        <f>DetalleExp!AR63</f>
        <v>DAFYP#MS - Dirección de administración financiera y presupuestaria</v>
      </c>
      <c r="N63" s="7">
        <f>DetalleExp!AS63</f>
        <v>43973</v>
      </c>
      <c r="O63" s="27">
        <f ca="1">ROUNDUP(TODAY()-N63,0)</f>
        <v>382</v>
      </c>
      <c r="P63" s="27">
        <f ca="1">ROUNDUP(TODAY()-B63,0)</f>
        <v>460</v>
      </c>
      <c r="Q63" s="1" t="str">
        <f>IFERROR(IF(A63="Ordenes de Compra",VLOOKUP($E63,'Ordenes de Compra'!$A$2:$E$1712,5,0),"Sin OC"),"Sin dato")</f>
        <v>29.0.0.45.0</v>
      </c>
      <c r="R63" s="28" t="str">
        <f>IFERROR(IF(A63="Ordenes de Compra",VLOOKUP($I63,'Ordenes de Compra'!$B$2:$E$1712,3,0),"Sin OC"),"Sin dato")</f>
        <v>Sin dato</v>
      </c>
      <c r="S63" s="1" t="str">
        <f>VLOOKUP($U63,'Tablas intermedias'!$C$1:$H$222,5,0)</f>
        <v>DGPFE</v>
      </c>
      <c r="T63" s="29" t="str">
        <f t="shared" si="1"/>
        <v>OK</v>
      </c>
      <c r="U63" s="30" t="str">
        <f t="shared" si="2"/>
        <v>DAFYP#MS-ARCHIVOARCHIVO - ArchivoDAFYP#MS - Dirección de administración financiera y presupuestaria</v>
      </c>
      <c r="V63" s="1" t="str">
        <f>VLOOKUP(U63,'Tablas intermedias'!$C$1:$H$222,6,0)</f>
        <v>No</v>
      </c>
      <c r="W63" s="1" t="str">
        <f ca="1">IF(O63&lt;30,"menos de 30 días","más de 30 días")</f>
        <v>más de 30 días</v>
      </c>
    </row>
    <row r="64" spans="1:23" ht="14.25" hidden="1" thickTop="1" thickBot="1" x14ac:dyDescent="0.25">
      <c r="A64" s="17" t="str">
        <f>IF(DetalleExp!H64='Tablas intermedias'!$A$2,"Ordenes de Compra",IF(DetalleExp!H64='Tablas intermedias'!$A$3,"Financiamiento Internacional","Legítimo Abono"))</f>
        <v>Ordenes de Compra</v>
      </c>
      <c r="B64" s="7">
        <f>DetalleExp!E64</f>
        <v>43895</v>
      </c>
      <c r="C64" s="1" t="str">
        <f>DetalleExp!A64</f>
        <v>EX-2020-14569709-APN-DTYC#MSYDS</v>
      </c>
      <c r="D64" s="1" t="str">
        <f>IF(A64="Ordenes de Compra",VLOOKUP(C64,Autogestión!$B$2:$D$5090,3,0),IF(A64="Legítimo Abono",VLOOKUP(C64,NoAmpOC!$B$2:$H$988,7,0),"Factura"))</f>
        <v>Factura</v>
      </c>
      <c r="E64" s="26" t="str">
        <f>IF(A64="Ordenes de Compra",VLOOKUP($C64,Autogestión!$B$2:$G$5090,6,0),IF(A64="Financiamiento Internacional",VLOOKUP($C64,FinInt!$B$2:$G$508,6,0),"Legítimo Abono"))</f>
        <v>80-0025-LPU18</v>
      </c>
      <c r="F64" s="26" t="str">
        <f>IF($A64="Ordenes de Compra","ARS",IF($A64="Financiamiento Internacional",VLOOKUP($C64,FinInt!$B$2:$Q$508,15,0),VLOOKUP($C64,NoAmpOC!$B$2:$T$988,18,0)))</f>
        <v>ARS</v>
      </c>
      <c r="G64" s="5">
        <f>IF($A64="Ordenes de Compra",VLOOKUP($C64,Autogestión!$B$2:$H$5090,7,0),IF($A64="Financiamiento Internacional",VLOOKUP($C64,FinInt!$B$2:$Q$1308,16,0),VLOOKUP($C64,NoAmpOC!$B$2:$T$988,19,0)))</f>
        <v>1081281.6000000001</v>
      </c>
      <c r="H64" s="5">
        <f t="shared" si="0"/>
        <v>1081281.6000000001</v>
      </c>
      <c r="I64" s="26">
        <f>IF($A64="Ordenes de Compra",VLOOKUP($C64,Autogestión!$B$2:$J$5090,9,0),IF($A64="Financiamiento Internacional",VLOOKUP($C64,FinInt!$B$2:$G$1555,6,0),"Legitimo Abono"))</f>
        <v>0</v>
      </c>
      <c r="J64" s="1" t="str">
        <f>IF($A64="Ordenes de Compra",VLOOKUP($C64,Autogestión!$B$2:$R$5090,17,0),IF($A64="Financiamiento Internacional",VLOOKUP($C64,FinInt!$B$2:$O$1508,14,0),VLOOKUP($C64,NoAmpOC!$B$2:$R$988,17,0)))</f>
        <v>LABORATORIOS FABRA S.A.</v>
      </c>
      <c r="K64" s="7" t="str">
        <f>DetalleExp!AP64</f>
        <v>DAFYP#MS-ARCHIVO</v>
      </c>
      <c r="L64" s="7" t="str">
        <f>DetalleExp!AQ64</f>
        <v>ARCHIVO - Archivo</v>
      </c>
      <c r="M64" s="7" t="str">
        <f>DetalleExp!AR64</f>
        <v>DAFYP#MS - Dirección de administración financiera y presupuestaria</v>
      </c>
      <c r="N64" s="7">
        <f>DetalleExp!AS64</f>
        <v>43966</v>
      </c>
      <c r="O64" s="27">
        <f ca="1">ROUNDUP(TODAY()-N64,0)</f>
        <v>389</v>
      </c>
      <c r="P64" s="27">
        <f ca="1">ROUNDUP(TODAY()-B64,0)</f>
        <v>460</v>
      </c>
      <c r="Q64" s="1" t="str">
        <f>IFERROR(IF(A64="Ordenes de Compra",VLOOKUP($E64,'Ordenes de Compra'!$A$2:$E$1712,5,0),"Sin OC"),"Sin dato")</f>
        <v>29.0.0.45.0</v>
      </c>
      <c r="R64" s="28" t="str">
        <f>IFERROR(IF(A64="Ordenes de Compra",VLOOKUP($I64,'Ordenes de Compra'!$B$2:$E$1712,3,0),"Sin OC"),"Sin dato")</f>
        <v>Sin dato</v>
      </c>
      <c r="S64" s="1" t="str">
        <f>VLOOKUP($U64,'Tablas intermedias'!$C$1:$H$222,5,0)</f>
        <v>DGPFE</v>
      </c>
      <c r="T64" s="29" t="str">
        <f t="shared" si="1"/>
        <v>OK</v>
      </c>
      <c r="U64" s="30" t="str">
        <f t="shared" si="2"/>
        <v>DAFYP#MS-ARCHIVOARCHIVO - ArchivoDAFYP#MS - Dirección de administración financiera y presupuestaria</v>
      </c>
      <c r="V64" s="1" t="str">
        <f>VLOOKUP(U64,'Tablas intermedias'!$C$1:$H$222,6,0)</f>
        <v>No</v>
      </c>
      <c r="W64" s="1" t="str">
        <f ca="1">IF(O64&lt;30,"menos de 30 días","más de 30 días")</f>
        <v>más de 30 días</v>
      </c>
    </row>
    <row r="65" spans="1:23" ht="14.25" hidden="1" thickTop="1" thickBot="1" x14ac:dyDescent="0.25">
      <c r="A65" s="17" t="str">
        <f>IF(DetalleExp!H65='Tablas intermedias'!$A$2,"Ordenes de Compra",IF(DetalleExp!H65='Tablas intermedias'!$A$3,"Financiamiento Internacional","Legítimo Abono"))</f>
        <v>Ordenes de Compra</v>
      </c>
      <c r="B65" s="7">
        <f>DetalleExp!E65</f>
        <v>43895</v>
      </c>
      <c r="C65" s="1" t="str">
        <f>DetalleExp!A65</f>
        <v>EX-2020-14572945-APN-DTYC#MSYDS</v>
      </c>
      <c r="D65" s="1" t="str">
        <f>IF(A65="Ordenes de Compra",VLOOKUP(C65,Autogestión!$B$2:$D$5090,3,0),IF(A65="Legítimo Abono",VLOOKUP(C65,NoAmpOC!$B$2:$H$988,7,0),"Factura"))</f>
        <v>Factura</v>
      </c>
      <c r="E65" s="26" t="str">
        <f>IF(A65="Ordenes de Compra",VLOOKUP($C65,Autogestión!$B$2:$G$5090,6,0),IF(A65="Financiamiento Internacional",VLOOKUP($C65,FinInt!$B$2:$G$508,6,0),"Legítimo Abono"))</f>
        <v>80-0025-LPU18</v>
      </c>
      <c r="F65" s="26" t="str">
        <f>IF($A65="Ordenes de Compra","ARS",IF($A65="Financiamiento Internacional",VLOOKUP($C65,FinInt!$B$2:$Q$508,15,0),VLOOKUP($C65,NoAmpOC!$B$2:$T$988,18,0)))</f>
        <v>ARS</v>
      </c>
      <c r="G65" s="5">
        <f>IF($A65="Ordenes de Compra",VLOOKUP($C65,Autogestión!$B$2:$H$5090,7,0),IF($A65="Financiamiento Internacional",VLOOKUP($C65,FinInt!$B$2:$Q$1308,16,0),VLOOKUP($C65,NoAmpOC!$B$2:$T$988,19,0)))</f>
        <v>958170</v>
      </c>
      <c r="H65" s="5">
        <f t="shared" si="0"/>
        <v>958170</v>
      </c>
      <c r="I65" s="26">
        <f>IF($A65="Ordenes de Compra",VLOOKUP($C65,Autogestión!$B$2:$J$5090,9,0),IF($A65="Financiamiento Internacional",VLOOKUP($C65,FinInt!$B$2:$G$1555,6,0),"Legitimo Abono"))</f>
        <v>0</v>
      </c>
      <c r="J65" s="1" t="str">
        <f>IF($A65="Ordenes de Compra",VLOOKUP($C65,Autogestión!$B$2:$R$5090,17,0),IF($A65="Financiamiento Internacional",VLOOKUP($C65,FinInt!$B$2:$O$1508,14,0),VLOOKUP($C65,NoAmpOC!$B$2:$R$988,17,0)))</f>
        <v>LABORATORIOS FABRA S.A.</v>
      </c>
      <c r="K65" s="7" t="str">
        <f>DetalleExp!AP65</f>
        <v>DAFYP#MS-ARCHIVO</v>
      </c>
      <c r="L65" s="7" t="str">
        <f>DetalleExp!AQ65</f>
        <v>ARCHIVO - Archivo</v>
      </c>
      <c r="M65" s="7" t="str">
        <f>DetalleExp!AR65</f>
        <v>DAFYP#MS - Dirección de administración financiera y presupuestaria</v>
      </c>
      <c r="N65" s="7">
        <f>DetalleExp!AS65</f>
        <v>43966</v>
      </c>
      <c r="O65" s="27">
        <f ca="1">ROUNDUP(TODAY()-N65,0)</f>
        <v>389</v>
      </c>
      <c r="P65" s="27">
        <f ca="1">ROUNDUP(TODAY()-B65,0)</f>
        <v>460</v>
      </c>
      <c r="Q65" s="1" t="str">
        <f>IFERROR(IF(A65="Ordenes de Compra",VLOOKUP($E65,'Ordenes de Compra'!$A$2:$E$1712,5,0),"Sin OC"),"Sin dato")</f>
        <v>29.0.0.45.0</v>
      </c>
      <c r="R65" s="28" t="str">
        <f>IFERROR(IF(A65="Ordenes de Compra",VLOOKUP($I65,'Ordenes de Compra'!$B$2:$E$1712,3,0),"Sin OC"),"Sin dato")</f>
        <v>Sin dato</v>
      </c>
      <c r="S65" s="1" t="str">
        <f>VLOOKUP($U65,'Tablas intermedias'!$C$1:$H$222,5,0)</f>
        <v>DGPFE</v>
      </c>
      <c r="T65" s="29" t="str">
        <f t="shared" si="1"/>
        <v>OK</v>
      </c>
      <c r="U65" s="30" t="str">
        <f t="shared" si="2"/>
        <v>DAFYP#MS-ARCHIVOARCHIVO - ArchivoDAFYP#MS - Dirección de administración financiera y presupuestaria</v>
      </c>
      <c r="V65" s="1" t="str">
        <f>VLOOKUP(U65,'Tablas intermedias'!$C$1:$H$222,6,0)</f>
        <v>No</v>
      </c>
      <c r="W65" s="1" t="str">
        <f ca="1">IF(O65&lt;30,"menos de 30 días","más de 30 días")</f>
        <v>más de 30 días</v>
      </c>
    </row>
    <row r="66" spans="1:23" ht="14.25" hidden="1" thickTop="1" thickBot="1" x14ac:dyDescent="0.25">
      <c r="A66" s="17" t="str">
        <f>IF(DetalleExp!H66='Tablas intermedias'!$A$2,"Ordenes de Compra",IF(DetalleExp!H66='Tablas intermedias'!$A$3,"Financiamiento Internacional","Legítimo Abono"))</f>
        <v>Ordenes de Compra</v>
      </c>
      <c r="B66" s="7">
        <f>DetalleExp!E66</f>
        <v>43895</v>
      </c>
      <c r="C66" s="1" t="str">
        <f>DetalleExp!A66</f>
        <v>EX-2020-14576061-APN-DTYC#MSYDS</v>
      </c>
      <c r="D66" s="1" t="str">
        <f>IF(A66="Ordenes de Compra",VLOOKUP(C66,Autogestión!$B$2:$D$5090,3,0),IF(A66="Legítimo Abono",VLOOKUP(C66,NoAmpOC!$B$2:$H$988,7,0),"Factura"))</f>
        <v>Factura</v>
      </c>
      <c r="E66" s="26" t="str">
        <f>IF(A66="Ordenes de Compra",VLOOKUP($C66,Autogestión!$B$2:$G$5090,6,0),IF(A66="Financiamiento Internacional",VLOOKUP($C66,FinInt!$B$2:$G$508,6,0),"Legítimo Abono"))</f>
        <v>80-0025-LPU18</v>
      </c>
      <c r="F66" s="26" t="str">
        <f>IF($A66="Ordenes de Compra","ARS",IF($A66="Financiamiento Internacional",VLOOKUP($C66,FinInt!$B$2:$Q$508,15,0),VLOOKUP($C66,NoAmpOC!$B$2:$T$988,18,0)))</f>
        <v>ARS</v>
      </c>
      <c r="G66" s="5">
        <f>IF($A66="Ordenes de Compra",VLOOKUP($C66,Autogestión!$B$2:$H$5090,7,0),IF($A66="Financiamiento Internacional",VLOOKUP($C66,FinInt!$B$2:$Q$1308,16,0),VLOOKUP($C66,NoAmpOC!$B$2:$T$988,19,0)))</f>
        <v>6377520</v>
      </c>
      <c r="H66" s="5">
        <f t="shared" si="0"/>
        <v>6377520</v>
      </c>
      <c r="I66" s="26">
        <f>IF($A66="Ordenes de Compra",VLOOKUP($C66,Autogestión!$B$2:$J$5090,9,0),IF($A66="Financiamiento Internacional",VLOOKUP($C66,FinInt!$B$2:$G$1555,6,0),"Legitimo Abono"))</f>
        <v>0</v>
      </c>
      <c r="J66" s="1" t="str">
        <f>IF($A66="Ordenes de Compra",VLOOKUP($C66,Autogestión!$B$2:$R$5090,17,0),IF($A66="Financiamiento Internacional",VLOOKUP($C66,FinInt!$B$2:$O$1508,14,0),VLOOKUP($C66,NoAmpOC!$B$2:$R$988,17,0)))</f>
        <v>LABORATORIOS FABRA S.A.</v>
      </c>
      <c r="K66" s="7" t="str">
        <f>DetalleExp!AP66</f>
        <v>DAFYP#MS-ARCHIVO</v>
      </c>
      <c r="L66" s="7" t="str">
        <f>DetalleExp!AQ66</f>
        <v>ARCHIVO - Archivo</v>
      </c>
      <c r="M66" s="7" t="str">
        <f>DetalleExp!AR66</f>
        <v>DAFYP#MS - Dirección de administración financiera y presupuestaria</v>
      </c>
      <c r="N66" s="7">
        <f>DetalleExp!AS66</f>
        <v>43966</v>
      </c>
      <c r="O66" s="27">
        <f ca="1">ROUNDUP(TODAY()-N66,0)</f>
        <v>389</v>
      </c>
      <c r="P66" s="27">
        <f ca="1">ROUNDUP(TODAY()-B66,0)</f>
        <v>460</v>
      </c>
      <c r="Q66" s="1" t="str">
        <f>IFERROR(IF(A66="Ordenes de Compra",VLOOKUP($E66,'Ordenes de Compra'!$A$2:$E$1712,5,0),"Sin OC"),"Sin dato")</f>
        <v>29.0.0.45.0</v>
      </c>
      <c r="R66" s="28" t="str">
        <f>IFERROR(IF(A66="Ordenes de Compra",VLOOKUP($I66,'Ordenes de Compra'!$B$2:$E$1712,3,0),"Sin OC"),"Sin dato")</f>
        <v>Sin dato</v>
      </c>
      <c r="S66" s="1" t="str">
        <f>VLOOKUP($U66,'Tablas intermedias'!$C$1:$H$222,5,0)</f>
        <v>DGPFE</v>
      </c>
      <c r="T66" s="29" t="str">
        <f t="shared" si="1"/>
        <v>OK</v>
      </c>
      <c r="U66" s="30" t="str">
        <f t="shared" si="2"/>
        <v>DAFYP#MS-ARCHIVOARCHIVO - ArchivoDAFYP#MS - Dirección de administración financiera y presupuestaria</v>
      </c>
      <c r="V66" s="1" t="str">
        <f>VLOOKUP(U66,'Tablas intermedias'!$C$1:$H$222,6,0)</f>
        <v>No</v>
      </c>
      <c r="W66" s="1" t="str">
        <f ca="1">IF(O66&lt;30,"menos de 30 días","más de 30 días")</f>
        <v>más de 30 días</v>
      </c>
    </row>
    <row r="67" spans="1:23" ht="14.25" hidden="1" thickTop="1" thickBot="1" x14ac:dyDescent="0.25">
      <c r="A67" s="17" t="str">
        <f>IF(DetalleExp!H67='Tablas intermedias'!$A$2,"Ordenes de Compra",IF(DetalleExp!H67='Tablas intermedias'!$A$3,"Financiamiento Internacional","Legítimo Abono"))</f>
        <v>Ordenes de Compra</v>
      </c>
      <c r="B67" s="7">
        <f>DetalleExp!E67</f>
        <v>43895</v>
      </c>
      <c r="C67" s="1" t="str">
        <f>DetalleExp!A67</f>
        <v>EX-2020-14616967-APN-DTYC#MSYDS</v>
      </c>
      <c r="D67" s="1" t="str">
        <f>IF(A67="Ordenes de Compra",VLOOKUP(C67,Autogestión!$B$2:$D$5090,3,0),IF(A67="Legítimo Abono",VLOOKUP(C67,NoAmpOC!$B$2:$H$988,7,0),"Factura"))</f>
        <v>Factura</v>
      </c>
      <c r="E67" s="26" t="str">
        <f>IF(A67="Ordenes de Compra",VLOOKUP($C67,Autogestión!$B$2:$G$5090,6,0),IF(A67="Financiamiento Internacional",VLOOKUP($C67,FinInt!$B$2:$G$508,6,0),"Legítimo Abono"))</f>
        <v>80-0025-LPU18</v>
      </c>
      <c r="F67" s="26" t="str">
        <f>IF($A67="Ordenes de Compra","ARS",IF($A67="Financiamiento Internacional",VLOOKUP($C67,FinInt!$B$2:$Q$508,15,0),VLOOKUP($C67,NoAmpOC!$B$2:$T$988,18,0)))</f>
        <v>ARS</v>
      </c>
      <c r="G67" s="5">
        <f>IF($A67="Ordenes de Compra",VLOOKUP($C67,Autogestión!$B$2:$H$5090,7,0),IF($A67="Financiamiento Internacional",VLOOKUP($C67,FinInt!$B$2:$Q$1308,16,0),VLOOKUP($C67,NoAmpOC!$B$2:$T$988,19,0)))</f>
        <v>707600.84</v>
      </c>
      <c r="H67" s="5">
        <f t="shared" ref="H67:H130" si="3">IF(F67="USD",G67*$Z$1,IF(F67="EUR",G67*$AD$1,G67))</f>
        <v>707600.84</v>
      </c>
      <c r="I67" s="26">
        <f>IF($A67="Ordenes de Compra",VLOOKUP($C67,Autogestión!$B$2:$J$5090,9,0),IF($A67="Financiamiento Internacional",VLOOKUP($C67,FinInt!$B$2:$G$1555,6,0),"Legitimo Abono"))</f>
        <v>0</v>
      </c>
      <c r="J67" s="1" t="str">
        <f>IF($A67="Ordenes de Compra",VLOOKUP($C67,Autogestión!$B$2:$R$5090,17,0),IF($A67="Financiamiento Internacional",VLOOKUP($C67,FinInt!$B$2:$O$1508,14,0),VLOOKUP($C67,NoAmpOC!$B$2:$R$988,17,0)))</f>
        <v>SAVANT PHARM S.A.</v>
      </c>
      <c r="K67" s="7" t="str">
        <f>DetalleExp!AP67</f>
        <v>DAFYP#MS-ARCHIVO</v>
      </c>
      <c r="L67" s="7" t="str">
        <f>DetalleExp!AQ67</f>
        <v>ARCHIVO - Archivo</v>
      </c>
      <c r="M67" s="7" t="str">
        <f>DetalleExp!AR67</f>
        <v>DAFYP#MS - Dirección de administración financiera y presupuestaria</v>
      </c>
      <c r="N67" s="7">
        <f>DetalleExp!AS67</f>
        <v>44001</v>
      </c>
      <c r="O67" s="27">
        <f ca="1">ROUNDUP(TODAY()-N67,0)</f>
        <v>354</v>
      </c>
      <c r="P67" s="27">
        <f ca="1">ROUNDUP(TODAY()-B67,0)</f>
        <v>460</v>
      </c>
      <c r="Q67" s="1" t="str">
        <f>IFERROR(IF(A67="Ordenes de Compra",VLOOKUP($E67,'Ordenes de Compra'!$A$2:$E$1712,5,0),"Sin OC"),"Sin dato")</f>
        <v>29.0.0.45.0</v>
      </c>
      <c r="R67" s="28" t="str">
        <f>IFERROR(IF(A67="Ordenes de Compra",VLOOKUP($I67,'Ordenes de Compra'!$B$2:$E$1712,3,0),"Sin OC"),"Sin dato")</f>
        <v>Sin dato</v>
      </c>
      <c r="S67" s="1" t="str">
        <f>VLOOKUP($U67,'Tablas intermedias'!$C$1:$H$222,5,0)</f>
        <v>DGPFE</v>
      </c>
      <c r="T67" s="29" t="str">
        <f t="shared" ref="T67:T130" si="4">IF(AND(D67="Factura",OR(G67&gt;100000000,R67=G67)),"Ver","OK")</f>
        <v>OK</v>
      </c>
      <c r="U67" s="30" t="str">
        <f t="shared" ref="U67:U130" si="5">K67&amp;L67&amp;M67</f>
        <v>DAFYP#MS-ARCHIVOARCHIVO - ArchivoDAFYP#MS - Dirección de administración financiera y presupuestaria</v>
      </c>
      <c r="V67" s="1" t="str">
        <f>VLOOKUP(U67,'Tablas intermedias'!$C$1:$H$222,6,0)</f>
        <v>No</v>
      </c>
      <c r="W67" s="1" t="str">
        <f ca="1">IF(O67&lt;30,"menos de 30 días","más de 30 días")</f>
        <v>más de 30 días</v>
      </c>
    </row>
    <row r="68" spans="1:23" ht="14.25" hidden="1" thickTop="1" thickBot="1" x14ac:dyDescent="0.25">
      <c r="A68" s="17" t="str">
        <f>IF(DetalleExp!H68='Tablas intermedias'!$A$2,"Ordenes de Compra",IF(DetalleExp!H68='Tablas intermedias'!$A$3,"Financiamiento Internacional","Legítimo Abono"))</f>
        <v>Ordenes de Compra</v>
      </c>
      <c r="B68" s="7">
        <f>DetalleExp!E68</f>
        <v>43896</v>
      </c>
      <c r="C68" s="1" t="str">
        <f>DetalleExp!A68</f>
        <v>EX-2020-14965585-APN-DTYC#MSYDS</v>
      </c>
      <c r="D68" s="1" t="str">
        <f>IF(A68="Ordenes de Compra",VLOOKUP(C68,Autogestión!$B$2:$D$5090,3,0),IF(A68="Legítimo Abono",VLOOKUP(C68,NoAmpOC!$B$2:$H$988,7,0),"Factura"))</f>
        <v>Factura</v>
      </c>
      <c r="E68" s="26" t="str">
        <f>IF(A68="Ordenes de Compra",VLOOKUP($C68,Autogestión!$B$2:$G$5090,6,0),IF(A68="Financiamiento Internacional",VLOOKUP($C68,FinInt!$B$2:$G$508,6,0),"Legítimo Abono"))</f>
        <v>80-0025-LPU18</v>
      </c>
      <c r="F68" s="26" t="str">
        <f>IF($A68="Ordenes de Compra","ARS",IF($A68="Financiamiento Internacional",VLOOKUP($C68,FinInt!$B$2:$Q$508,15,0),VLOOKUP($C68,NoAmpOC!$B$2:$T$988,18,0)))</f>
        <v>ARS</v>
      </c>
      <c r="G68" s="5">
        <f>IF($A68="Ordenes de Compra",VLOOKUP($C68,Autogestión!$B$2:$H$5090,7,0),IF($A68="Financiamiento Internacional",VLOOKUP($C68,FinInt!$B$2:$Q$1308,16,0),VLOOKUP($C68,NoAmpOC!$B$2:$T$988,19,0)))</f>
        <v>4835765.76</v>
      </c>
      <c r="H68" s="5">
        <f t="shared" si="3"/>
        <v>4835765.76</v>
      </c>
      <c r="I68" s="26">
        <f>IF($A68="Ordenes de Compra",VLOOKUP($C68,Autogestión!$B$2:$J$5090,9,0),IF($A68="Financiamiento Internacional",VLOOKUP($C68,FinInt!$B$2:$G$1555,6,0),"Legitimo Abono"))</f>
        <v>0</v>
      </c>
      <c r="J68" s="1" t="str">
        <f>IF($A68="Ordenes de Compra",VLOOKUP($C68,Autogestión!$B$2:$R$5090,17,0),IF($A68="Financiamiento Internacional",VLOOKUP($C68,FinInt!$B$2:$O$1508,14,0),VLOOKUP($C68,NoAmpOC!$B$2:$R$988,17,0)))</f>
        <v>PRO MED INTERNACIONAL SA</v>
      </c>
      <c r="K68" s="7" t="str">
        <f>DetalleExp!AP68</f>
        <v>DAFYP#MS-ARCHIVO</v>
      </c>
      <c r="L68" s="7" t="str">
        <f>DetalleExp!AQ68</f>
        <v>ARCHIVO - Archivo</v>
      </c>
      <c r="M68" s="7" t="str">
        <f>DetalleExp!AR68</f>
        <v>DAFYP#MS - Dirección de administración financiera y presupuestaria</v>
      </c>
      <c r="N68" s="7">
        <f>DetalleExp!AS68</f>
        <v>44004</v>
      </c>
      <c r="O68" s="27">
        <f ca="1">ROUNDUP(TODAY()-N68,0)</f>
        <v>351</v>
      </c>
      <c r="P68" s="27">
        <f ca="1">ROUNDUP(TODAY()-B68,0)</f>
        <v>459</v>
      </c>
      <c r="Q68" s="1" t="str">
        <f>IFERROR(IF(A68="Ordenes de Compra",VLOOKUP($E68,'Ordenes de Compra'!$A$2:$E$1712,5,0),"Sin OC"),"Sin dato")</f>
        <v>29.0.0.45.0</v>
      </c>
      <c r="R68" s="28" t="str">
        <f>IFERROR(IF(A68="Ordenes de Compra",VLOOKUP($I68,'Ordenes de Compra'!$B$2:$E$1712,3,0),"Sin OC"),"Sin dato")</f>
        <v>Sin dato</v>
      </c>
      <c r="S68" s="1" t="str">
        <f>VLOOKUP($U68,'Tablas intermedias'!$C$1:$H$222,5,0)</f>
        <v>DGPFE</v>
      </c>
      <c r="T68" s="29" t="str">
        <f t="shared" si="4"/>
        <v>OK</v>
      </c>
      <c r="U68" s="30" t="str">
        <f t="shared" si="5"/>
        <v>DAFYP#MS-ARCHIVOARCHIVO - ArchivoDAFYP#MS - Dirección de administración financiera y presupuestaria</v>
      </c>
      <c r="V68" s="1" t="str">
        <f>VLOOKUP(U68,'Tablas intermedias'!$C$1:$H$222,6,0)</f>
        <v>No</v>
      </c>
      <c r="W68" s="1" t="str">
        <f ca="1">IF(O68&lt;30,"menos de 30 días","más de 30 días")</f>
        <v>más de 30 días</v>
      </c>
    </row>
    <row r="69" spans="1:23" ht="14.25" hidden="1" thickTop="1" thickBot="1" x14ac:dyDescent="0.25">
      <c r="A69" s="17" t="str">
        <f>IF(DetalleExp!H69='Tablas intermedias'!$A$2,"Ordenes de Compra",IF(DetalleExp!H69='Tablas intermedias'!$A$3,"Financiamiento Internacional","Legítimo Abono"))</f>
        <v>Ordenes de Compra</v>
      </c>
      <c r="B69" s="7">
        <f>DetalleExp!E69</f>
        <v>43899</v>
      </c>
      <c r="C69" s="1" t="str">
        <f>DetalleExp!A69</f>
        <v>EX-2020-15250918-APN-DTYC#MSYDS</v>
      </c>
      <c r="D69" s="1" t="str">
        <f>IF(A69="Ordenes de Compra",VLOOKUP(C69,Autogestión!$B$2:$D$5090,3,0),IF(A69="Legítimo Abono",VLOOKUP(C69,NoAmpOC!$B$2:$H$988,7,0),"Factura"))</f>
        <v>Factura</v>
      </c>
      <c r="E69" s="26" t="str">
        <f>IF(A69="Ordenes de Compra",VLOOKUP($C69,Autogestión!$B$2:$G$5090,6,0),IF(A69="Financiamiento Internacional",VLOOKUP($C69,FinInt!$B$2:$G$508,6,0),"Legítimo Abono"))</f>
        <v>80-0025-LPU18</v>
      </c>
      <c r="F69" s="26" t="str">
        <f>IF($A69="Ordenes de Compra","ARS",IF($A69="Financiamiento Internacional",VLOOKUP($C69,FinInt!$B$2:$Q$508,15,0),VLOOKUP($C69,NoAmpOC!$B$2:$T$988,18,0)))</f>
        <v>ARS</v>
      </c>
      <c r="G69" s="5">
        <f>IF($A69="Ordenes de Compra",VLOOKUP($C69,Autogestión!$B$2:$H$5090,7,0),IF($A69="Financiamiento Internacional",VLOOKUP($C69,FinInt!$B$2:$Q$1308,16,0),VLOOKUP($C69,NoAmpOC!$B$2:$T$988,19,0)))</f>
        <v>2255667.48</v>
      </c>
      <c r="H69" s="5">
        <f t="shared" si="3"/>
        <v>2255667.48</v>
      </c>
      <c r="I69" s="26">
        <f>IF($A69="Ordenes de Compra",VLOOKUP($C69,Autogestión!$B$2:$J$5090,9,0),IF($A69="Financiamiento Internacional",VLOOKUP($C69,FinInt!$B$2:$G$1555,6,0),"Legitimo Abono"))</f>
        <v>0</v>
      </c>
      <c r="J69" s="1" t="str">
        <f>IF($A69="Ordenes de Compra",VLOOKUP($C69,Autogestión!$B$2:$R$5090,17,0),IF($A69="Financiamiento Internacional",VLOOKUP($C69,FinInt!$B$2:$O$1508,14,0),VLOOKUP($C69,NoAmpOC!$B$2:$R$988,17,0)))</f>
        <v xml:space="preserve">LAFEDAR S.A. </v>
      </c>
      <c r="K69" s="7" t="str">
        <f>DetalleExp!AP69</f>
        <v>DAFYP#MS-ARCHIVO</v>
      </c>
      <c r="L69" s="7" t="str">
        <f>DetalleExp!AQ69</f>
        <v>ARCHIVO - Archivo</v>
      </c>
      <c r="M69" s="7" t="str">
        <f>DetalleExp!AR69</f>
        <v>DAFYP#MS - Dirección de administración financiera y presupuestaria</v>
      </c>
      <c r="N69" s="7">
        <f>DetalleExp!AS69</f>
        <v>43966</v>
      </c>
      <c r="O69" s="27">
        <f ca="1">ROUNDUP(TODAY()-N69,0)</f>
        <v>389</v>
      </c>
      <c r="P69" s="27">
        <f ca="1">ROUNDUP(TODAY()-B69,0)</f>
        <v>456</v>
      </c>
      <c r="Q69" s="1" t="str">
        <f>IFERROR(IF(A69="Ordenes de Compra",VLOOKUP($E69,'Ordenes de Compra'!$A$2:$E$1712,5,0),"Sin OC"),"Sin dato")</f>
        <v>29.0.0.45.0</v>
      </c>
      <c r="R69" s="28" t="str">
        <f>IFERROR(IF(A69="Ordenes de Compra",VLOOKUP($I69,'Ordenes de Compra'!$B$2:$E$1712,3,0),"Sin OC"),"Sin dato")</f>
        <v>Sin dato</v>
      </c>
      <c r="S69" s="1" t="str">
        <f>VLOOKUP($U69,'Tablas intermedias'!$C$1:$H$222,5,0)</f>
        <v>DGPFE</v>
      </c>
      <c r="T69" s="29" t="str">
        <f t="shared" si="4"/>
        <v>OK</v>
      </c>
      <c r="U69" s="30" t="str">
        <f t="shared" si="5"/>
        <v>DAFYP#MS-ARCHIVOARCHIVO - ArchivoDAFYP#MS - Dirección de administración financiera y presupuestaria</v>
      </c>
      <c r="V69" s="1" t="str">
        <f>VLOOKUP(U69,'Tablas intermedias'!$C$1:$H$222,6,0)</f>
        <v>No</v>
      </c>
      <c r="W69" s="1" t="str">
        <f ca="1">IF(O69&lt;30,"menos de 30 días","más de 30 días")</f>
        <v>más de 30 días</v>
      </c>
    </row>
    <row r="70" spans="1:23" ht="14.25" hidden="1" thickTop="1" thickBot="1" x14ac:dyDescent="0.25">
      <c r="A70" s="17" t="str">
        <f>IF(DetalleExp!H70='Tablas intermedias'!$A$2,"Ordenes de Compra",IF(DetalleExp!H70='Tablas intermedias'!$A$3,"Financiamiento Internacional","Legítimo Abono"))</f>
        <v>Ordenes de Compra</v>
      </c>
      <c r="B70" s="7">
        <f>DetalleExp!E70</f>
        <v>43899</v>
      </c>
      <c r="C70" s="1" t="str">
        <f>DetalleExp!A70</f>
        <v>EX-2020-15261333-APN-DTYC#MSYDS</v>
      </c>
      <c r="D70" s="1" t="str">
        <f>IF(A70="Ordenes de Compra",VLOOKUP(C70,Autogestión!$B$2:$D$5090,3,0),IF(A70="Legítimo Abono",VLOOKUP(C70,NoAmpOC!$B$2:$H$988,7,0),"Factura"))</f>
        <v>Factura</v>
      </c>
      <c r="E70" s="26" t="str">
        <f>IF(A70="Ordenes de Compra",VLOOKUP($C70,Autogestión!$B$2:$G$5090,6,0),IF(A70="Financiamiento Internacional",VLOOKUP($C70,FinInt!$B$2:$G$508,6,0),"Legítimo Abono"))</f>
        <v>80-0025-LPU18</v>
      </c>
      <c r="F70" s="26" t="str">
        <f>IF($A70="Ordenes de Compra","ARS",IF($A70="Financiamiento Internacional",VLOOKUP($C70,FinInt!$B$2:$Q$508,15,0),VLOOKUP($C70,NoAmpOC!$B$2:$T$988,18,0)))</f>
        <v>ARS</v>
      </c>
      <c r="G70" s="5">
        <f>IF($A70="Ordenes de Compra",VLOOKUP($C70,Autogestión!$B$2:$H$5090,7,0),IF($A70="Financiamiento Internacional",VLOOKUP($C70,FinInt!$B$2:$Q$1308,16,0),VLOOKUP($C70,NoAmpOC!$B$2:$T$988,19,0)))</f>
        <v>2249301.96</v>
      </c>
      <c r="H70" s="5">
        <f t="shared" si="3"/>
        <v>2249301.96</v>
      </c>
      <c r="I70" s="26">
        <f>IF($A70="Ordenes de Compra",VLOOKUP($C70,Autogestión!$B$2:$J$5090,9,0),IF($A70="Financiamiento Internacional",VLOOKUP($C70,FinInt!$B$2:$G$1555,6,0),"Legitimo Abono"))</f>
        <v>0</v>
      </c>
      <c r="J70" s="1" t="str">
        <f>IF($A70="Ordenes de Compra",VLOOKUP($C70,Autogestión!$B$2:$R$5090,17,0),IF($A70="Financiamiento Internacional",VLOOKUP($C70,FinInt!$B$2:$O$1508,14,0),VLOOKUP($C70,NoAmpOC!$B$2:$R$988,17,0)))</f>
        <v xml:space="preserve">LAFEDAR S.A. </v>
      </c>
      <c r="K70" s="7" t="str">
        <f>DetalleExp!AP70</f>
        <v>DAFYP#MS-ARCHIVO</v>
      </c>
      <c r="L70" s="7" t="str">
        <f>DetalleExp!AQ70</f>
        <v>ARCHIVO - Archivo</v>
      </c>
      <c r="M70" s="7" t="str">
        <f>DetalleExp!AR70</f>
        <v>DAFYP#MS - Dirección de administración financiera y presupuestaria</v>
      </c>
      <c r="N70" s="7">
        <f>DetalleExp!AS70</f>
        <v>43966</v>
      </c>
      <c r="O70" s="27">
        <f ca="1">ROUNDUP(TODAY()-N70,0)</f>
        <v>389</v>
      </c>
      <c r="P70" s="27">
        <f ca="1">ROUNDUP(TODAY()-B70,0)</f>
        <v>456</v>
      </c>
      <c r="Q70" s="1" t="str">
        <f>IFERROR(IF(A70="Ordenes de Compra",VLOOKUP($E70,'Ordenes de Compra'!$A$2:$E$1712,5,0),"Sin OC"),"Sin dato")</f>
        <v>29.0.0.45.0</v>
      </c>
      <c r="R70" s="28" t="str">
        <f>IFERROR(IF(A70="Ordenes de Compra",VLOOKUP($I70,'Ordenes de Compra'!$B$2:$E$1712,3,0),"Sin OC"),"Sin dato")</f>
        <v>Sin dato</v>
      </c>
      <c r="S70" s="1" t="str">
        <f>VLOOKUP($U70,'Tablas intermedias'!$C$1:$H$222,5,0)</f>
        <v>DGPFE</v>
      </c>
      <c r="T70" s="29" t="str">
        <f t="shared" si="4"/>
        <v>OK</v>
      </c>
      <c r="U70" s="30" t="str">
        <f t="shared" si="5"/>
        <v>DAFYP#MS-ARCHIVOARCHIVO - ArchivoDAFYP#MS - Dirección de administración financiera y presupuestaria</v>
      </c>
      <c r="V70" s="1" t="str">
        <f>VLOOKUP(U70,'Tablas intermedias'!$C$1:$H$222,6,0)</f>
        <v>No</v>
      </c>
      <c r="W70" s="1" t="str">
        <f ca="1">IF(O70&lt;30,"menos de 30 días","más de 30 días")</f>
        <v>más de 30 días</v>
      </c>
    </row>
    <row r="71" spans="1:23" ht="14.25" hidden="1" thickTop="1" thickBot="1" x14ac:dyDescent="0.25">
      <c r="A71" s="17" t="str">
        <f>IF(DetalleExp!H71='Tablas intermedias'!$A$2,"Ordenes de Compra",IF(DetalleExp!H71='Tablas intermedias'!$A$3,"Financiamiento Internacional","Legítimo Abono"))</f>
        <v>Ordenes de Compra</v>
      </c>
      <c r="B71" s="7">
        <f>DetalleExp!E71</f>
        <v>43899</v>
      </c>
      <c r="C71" s="1" t="str">
        <f>DetalleExp!A71</f>
        <v>EX-2020-15265173-APN-DTYC#MSYDS</v>
      </c>
      <c r="D71" s="1" t="str">
        <f>IF(A71="Ordenes de Compra",VLOOKUP(C71,Autogestión!$B$2:$D$5090,3,0),IF(A71="Legítimo Abono",VLOOKUP(C71,NoAmpOC!$B$2:$H$988,7,0),"Factura"))</f>
        <v>Factura</v>
      </c>
      <c r="E71" s="26" t="str">
        <f>IF(A71="Ordenes de Compra",VLOOKUP($C71,Autogestión!$B$2:$G$5090,6,0),IF(A71="Financiamiento Internacional",VLOOKUP($C71,FinInt!$B$2:$G$508,6,0),"Legítimo Abono"))</f>
        <v>80-0025-LPU18</v>
      </c>
      <c r="F71" s="26" t="str">
        <f>IF($A71="Ordenes de Compra","ARS",IF($A71="Financiamiento Internacional",VLOOKUP($C71,FinInt!$B$2:$Q$508,15,0),VLOOKUP($C71,NoAmpOC!$B$2:$T$988,18,0)))</f>
        <v>ARS</v>
      </c>
      <c r="G71" s="5">
        <f>IF($A71="Ordenes de Compra",VLOOKUP($C71,Autogestión!$B$2:$H$5090,7,0),IF($A71="Financiamiento Internacional",VLOOKUP($C71,FinInt!$B$2:$Q$1308,16,0),VLOOKUP($C71,NoAmpOC!$B$2:$T$988,19,0)))</f>
        <v>2669176.7799999998</v>
      </c>
      <c r="H71" s="5">
        <f t="shared" si="3"/>
        <v>2669176.7799999998</v>
      </c>
      <c r="I71" s="26">
        <f>IF($A71="Ordenes de Compra",VLOOKUP($C71,Autogestión!$B$2:$J$5090,9,0),IF($A71="Financiamiento Internacional",VLOOKUP($C71,FinInt!$B$2:$G$1555,6,0),"Legitimo Abono"))</f>
        <v>0</v>
      </c>
      <c r="J71" s="1" t="str">
        <f>IF($A71="Ordenes de Compra",VLOOKUP($C71,Autogestión!$B$2:$R$5090,17,0),IF($A71="Financiamiento Internacional",VLOOKUP($C71,FinInt!$B$2:$O$1508,14,0),VLOOKUP($C71,NoAmpOC!$B$2:$R$988,17,0)))</f>
        <v>Dr. LAZAR &amp; Cía. S.A.Q.e.I.</v>
      </c>
      <c r="K71" s="7" t="str">
        <f>DetalleExp!AP71</f>
        <v>DAFYP#MS-ARCHIVO</v>
      </c>
      <c r="L71" s="7" t="str">
        <f>DetalleExp!AQ71</f>
        <v>ARCHIVO - Archivo</v>
      </c>
      <c r="M71" s="7" t="str">
        <f>DetalleExp!AR71</f>
        <v>DAFYP#MS - Dirección de administración financiera y presupuestaria</v>
      </c>
      <c r="N71" s="7">
        <f>DetalleExp!AS71</f>
        <v>43966</v>
      </c>
      <c r="O71" s="27">
        <f ca="1">ROUNDUP(TODAY()-N71,0)</f>
        <v>389</v>
      </c>
      <c r="P71" s="27">
        <f ca="1">ROUNDUP(TODAY()-B71,0)</f>
        <v>456</v>
      </c>
      <c r="Q71" s="1" t="str">
        <f>IFERROR(IF(A71="Ordenes de Compra",VLOOKUP($E71,'Ordenes de Compra'!$A$2:$E$1712,5,0),"Sin OC"),"Sin dato")</f>
        <v>29.0.0.45.0</v>
      </c>
      <c r="R71" s="28" t="str">
        <f>IFERROR(IF(A71="Ordenes de Compra",VLOOKUP($I71,'Ordenes de Compra'!$B$2:$E$1712,3,0),"Sin OC"),"Sin dato")</f>
        <v>Sin dato</v>
      </c>
      <c r="S71" s="1" t="str">
        <f>VLOOKUP($U71,'Tablas intermedias'!$C$1:$H$222,5,0)</f>
        <v>DGPFE</v>
      </c>
      <c r="T71" s="29" t="str">
        <f t="shared" si="4"/>
        <v>OK</v>
      </c>
      <c r="U71" s="30" t="str">
        <f t="shared" si="5"/>
        <v>DAFYP#MS-ARCHIVOARCHIVO - ArchivoDAFYP#MS - Dirección de administración financiera y presupuestaria</v>
      </c>
      <c r="V71" s="1" t="str">
        <f>VLOOKUP(U71,'Tablas intermedias'!$C$1:$H$222,6,0)</f>
        <v>No</v>
      </c>
      <c r="W71" s="1" t="str">
        <f ca="1">IF(O71&lt;30,"menos de 30 días","más de 30 días")</f>
        <v>más de 30 días</v>
      </c>
    </row>
    <row r="72" spans="1:23" ht="14.25" hidden="1" thickTop="1" thickBot="1" x14ac:dyDescent="0.25">
      <c r="A72" s="17" t="str">
        <f>IF(DetalleExp!H72='Tablas intermedias'!$A$2,"Ordenes de Compra",IF(DetalleExp!H72='Tablas intermedias'!$A$3,"Financiamiento Internacional","Legítimo Abono"))</f>
        <v>Ordenes de Compra</v>
      </c>
      <c r="B72" s="7">
        <f>DetalleExp!E72</f>
        <v>43899</v>
      </c>
      <c r="C72" s="1" t="str">
        <f>DetalleExp!A72</f>
        <v>EX-2020-15280306-APN-DTYC#MSYDS</v>
      </c>
      <c r="D72" s="1" t="str">
        <f>IF(A72="Ordenes de Compra",VLOOKUP(C72,Autogestión!$B$2:$D$5090,3,0),IF(A72="Legítimo Abono",VLOOKUP(C72,NoAmpOC!$B$2:$H$988,7,0),"Factura"))</f>
        <v>Factura</v>
      </c>
      <c r="E72" s="26" t="str">
        <f>IF(A72="Ordenes de Compra",VLOOKUP($C72,Autogestión!$B$2:$G$5090,6,0),IF(A72="Financiamiento Internacional",VLOOKUP($C72,FinInt!$B$2:$G$508,6,0),"Legítimo Abono"))</f>
        <v>80-0025-LPU18</v>
      </c>
      <c r="F72" s="26" t="str">
        <f>IF($A72="Ordenes de Compra","ARS",IF($A72="Financiamiento Internacional",VLOOKUP($C72,FinInt!$B$2:$Q$508,15,0),VLOOKUP($C72,NoAmpOC!$B$2:$T$988,18,0)))</f>
        <v>ARS</v>
      </c>
      <c r="G72" s="5">
        <f>IF($A72="Ordenes de Compra",VLOOKUP($C72,Autogestión!$B$2:$H$5090,7,0),IF($A72="Financiamiento Internacional",VLOOKUP($C72,FinInt!$B$2:$Q$1308,16,0),VLOOKUP($C72,NoAmpOC!$B$2:$T$988,19,0)))</f>
        <v>6326811.2300000004</v>
      </c>
      <c r="H72" s="5">
        <f t="shared" si="3"/>
        <v>6326811.2300000004</v>
      </c>
      <c r="I72" s="26">
        <f>IF($A72="Ordenes de Compra",VLOOKUP($C72,Autogestión!$B$2:$J$5090,9,0),IF($A72="Financiamiento Internacional",VLOOKUP($C72,FinInt!$B$2:$G$1555,6,0),"Legitimo Abono"))</f>
        <v>0</v>
      </c>
      <c r="J72" s="1" t="str">
        <f>IF($A72="Ordenes de Compra",VLOOKUP($C72,Autogestión!$B$2:$R$5090,17,0),IF($A72="Financiamiento Internacional",VLOOKUP($C72,FinInt!$B$2:$O$1508,14,0),VLOOKUP($C72,NoAmpOC!$B$2:$R$988,17,0)))</f>
        <v>SAVANT PHARM S.A.</v>
      </c>
      <c r="K72" s="7" t="str">
        <f>DetalleExp!AP72</f>
        <v>DAFYP#MS-ARCHIVO</v>
      </c>
      <c r="L72" s="7" t="str">
        <f>DetalleExp!AQ72</f>
        <v>ARCHIVO - Archivo</v>
      </c>
      <c r="M72" s="7" t="str">
        <f>DetalleExp!AR72</f>
        <v>DAFYP#MS - Dirección de administración financiera y presupuestaria</v>
      </c>
      <c r="N72" s="7">
        <f>DetalleExp!AS72</f>
        <v>43973</v>
      </c>
      <c r="O72" s="27">
        <f ca="1">ROUNDUP(TODAY()-N72,0)</f>
        <v>382</v>
      </c>
      <c r="P72" s="27">
        <f ca="1">ROUNDUP(TODAY()-B72,0)</f>
        <v>456</v>
      </c>
      <c r="Q72" s="1" t="str">
        <f>IFERROR(IF(A72="Ordenes de Compra",VLOOKUP($E72,'Ordenes de Compra'!$A$2:$E$1712,5,0),"Sin OC"),"Sin dato")</f>
        <v>29.0.0.45.0</v>
      </c>
      <c r="R72" s="28" t="str">
        <f>IFERROR(IF(A72="Ordenes de Compra",VLOOKUP($I72,'Ordenes de Compra'!$B$2:$E$1712,3,0),"Sin OC"),"Sin dato")</f>
        <v>Sin dato</v>
      </c>
      <c r="S72" s="1" t="str">
        <f>VLOOKUP($U72,'Tablas intermedias'!$C$1:$H$222,5,0)</f>
        <v>DGPFE</v>
      </c>
      <c r="T72" s="29" t="str">
        <f t="shared" si="4"/>
        <v>OK</v>
      </c>
      <c r="U72" s="30" t="str">
        <f t="shared" si="5"/>
        <v>DAFYP#MS-ARCHIVOARCHIVO - ArchivoDAFYP#MS - Dirección de administración financiera y presupuestaria</v>
      </c>
      <c r="V72" s="1" t="str">
        <f>VLOOKUP(U72,'Tablas intermedias'!$C$1:$H$222,6,0)</f>
        <v>No</v>
      </c>
      <c r="W72" s="1" t="str">
        <f ca="1">IF(O72&lt;30,"menos de 30 días","más de 30 días")</f>
        <v>más de 30 días</v>
      </c>
    </row>
    <row r="73" spans="1:23" ht="14.25" hidden="1" thickTop="1" thickBot="1" x14ac:dyDescent="0.25">
      <c r="A73" s="17" t="str">
        <f>IF(DetalleExp!H73='Tablas intermedias'!$A$2,"Ordenes de Compra",IF(DetalleExp!H73='Tablas intermedias'!$A$3,"Financiamiento Internacional","Legítimo Abono"))</f>
        <v>Ordenes de Compra</v>
      </c>
      <c r="B73" s="7">
        <f>DetalleExp!E73</f>
        <v>43899</v>
      </c>
      <c r="C73" s="1" t="str">
        <f>DetalleExp!A73</f>
        <v>EX-2020-15332303-APN-DTYC#MSYDS</v>
      </c>
      <c r="D73" s="1" t="str">
        <f>IF(A73="Ordenes de Compra",VLOOKUP(C73,Autogestión!$B$2:$D$5090,3,0),IF(A73="Legítimo Abono",VLOOKUP(C73,NoAmpOC!$B$2:$H$988,7,0),"Factura"))</f>
        <v>Factura</v>
      </c>
      <c r="E73" s="26" t="str">
        <f>IF(A73="Ordenes de Compra",VLOOKUP($C73,Autogestión!$B$2:$G$5090,6,0),IF(A73="Financiamiento Internacional",VLOOKUP($C73,FinInt!$B$2:$G$508,6,0),"Legítimo Abono"))</f>
        <v>80-0025-LPU18</v>
      </c>
      <c r="F73" s="26" t="str">
        <f>IF($A73="Ordenes de Compra","ARS",IF($A73="Financiamiento Internacional",VLOOKUP($C73,FinInt!$B$2:$Q$508,15,0),VLOOKUP($C73,NoAmpOC!$B$2:$T$988,18,0)))</f>
        <v>ARS</v>
      </c>
      <c r="G73" s="5">
        <f>IF($A73="Ordenes de Compra",VLOOKUP($C73,Autogestión!$B$2:$H$5090,7,0),IF($A73="Financiamiento Internacional",VLOOKUP($C73,FinInt!$B$2:$Q$1308,16,0),VLOOKUP($C73,NoAmpOC!$B$2:$T$988,19,0)))</f>
        <v>1999947.23</v>
      </c>
      <c r="H73" s="5">
        <f t="shared" si="3"/>
        <v>1999947.23</v>
      </c>
      <c r="I73" s="26">
        <f>IF($A73="Ordenes de Compra",VLOOKUP($C73,Autogestión!$B$2:$J$5090,9,0),IF($A73="Financiamiento Internacional",VLOOKUP($C73,FinInt!$B$2:$G$1555,6,0),"Legitimo Abono"))</f>
        <v>0</v>
      </c>
      <c r="J73" s="1" t="str">
        <f>IF($A73="Ordenes de Compra",VLOOKUP($C73,Autogestión!$B$2:$R$5090,17,0),IF($A73="Financiamiento Internacional",VLOOKUP($C73,FinInt!$B$2:$O$1508,14,0),VLOOKUP($C73,NoAmpOC!$B$2:$R$988,17,0)))</f>
        <v>Dr. LAZAR &amp; Cía. S.A.Q.e.I.</v>
      </c>
      <c r="K73" s="7" t="str">
        <f>DetalleExp!AP73</f>
        <v>DAFYP#MS-ARCHIVO</v>
      </c>
      <c r="L73" s="7" t="str">
        <f>DetalleExp!AQ73</f>
        <v>ARCHIVO - Archivo</v>
      </c>
      <c r="M73" s="7" t="str">
        <f>DetalleExp!AR73</f>
        <v>DAFYP#MS - Dirección de administración financiera y presupuestaria</v>
      </c>
      <c r="N73" s="7">
        <f>DetalleExp!AS73</f>
        <v>43966</v>
      </c>
      <c r="O73" s="27">
        <f ca="1">ROUNDUP(TODAY()-N73,0)</f>
        <v>389</v>
      </c>
      <c r="P73" s="27">
        <f ca="1">ROUNDUP(TODAY()-B73,0)</f>
        <v>456</v>
      </c>
      <c r="Q73" s="1" t="str">
        <f>IFERROR(IF(A73="Ordenes de Compra",VLOOKUP($E73,'Ordenes de Compra'!$A$2:$E$1712,5,0),"Sin OC"),"Sin dato")</f>
        <v>29.0.0.45.0</v>
      </c>
      <c r="R73" s="28" t="str">
        <f>IFERROR(IF(A73="Ordenes de Compra",VLOOKUP($I73,'Ordenes de Compra'!$B$2:$E$1712,3,0),"Sin OC"),"Sin dato")</f>
        <v>Sin dato</v>
      </c>
      <c r="S73" s="1" t="str">
        <f>VLOOKUP($U73,'Tablas intermedias'!$C$1:$H$222,5,0)</f>
        <v>DGPFE</v>
      </c>
      <c r="T73" s="29" t="str">
        <f t="shared" si="4"/>
        <v>OK</v>
      </c>
      <c r="U73" s="30" t="str">
        <f t="shared" si="5"/>
        <v>DAFYP#MS-ARCHIVOARCHIVO - ArchivoDAFYP#MS - Dirección de administración financiera y presupuestaria</v>
      </c>
      <c r="V73" s="1" t="str">
        <f>VLOOKUP(U73,'Tablas intermedias'!$C$1:$H$222,6,0)</f>
        <v>No</v>
      </c>
      <c r="W73" s="1" t="str">
        <f ca="1">IF(O73&lt;30,"menos de 30 días","más de 30 días")</f>
        <v>más de 30 días</v>
      </c>
    </row>
    <row r="74" spans="1:23" ht="14.25" hidden="1" thickTop="1" thickBot="1" x14ac:dyDescent="0.25">
      <c r="A74" s="17" t="str">
        <f>IF(DetalleExp!H74='Tablas intermedias'!$A$2,"Ordenes de Compra",IF(DetalleExp!H74='Tablas intermedias'!$A$3,"Financiamiento Internacional","Legítimo Abono"))</f>
        <v>Ordenes de Compra</v>
      </c>
      <c r="B74" s="7">
        <f>DetalleExp!E74</f>
        <v>43899</v>
      </c>
      <c r="C74" s="1" t="str">
        <f>DetalleExp!A74</f>
        <v>EX-2020-15339566-APN-DTYC#MSYDS</v>
      </c>
      <c r="D74" s="1" t="str">
        <f>IF(A74="Ordenes de Compra",VLOOKUP(C74,Autogestión!$B$2:$D$5090,3,0),IF(A74="Legítimo Abono",VLOOKUP(C74,NoAmpOC!$B$2:$H$988,7,0),"Factura"))</f>
        <v>Factura</v>
      </c>
      <c r="E74" s="26" t="str">
        <f>IF(A74="Ordenes de Compra",VLOOKUP($C74,Autogestión!$B$2:$G$5090,6,0),IF(A74="Financiamiento Internacional",VLOOKUP($C74,FinInt!$B$2:$G$508,6,0),"Legítimo Abono"))</f>
        <v>80-0025-LPU18</v>
      </c>
      <c r="F74" s="26" t="str">
        <f>IF($A74="Ordenes de Compra","ARS",IF($A74="Financiamiento Internacional",VLOOKUP($C74,FinInt!$B$2:$Q$508,15,0),VLOOKUP($C74,NoAmpOC!$B$2:$T$988,18,0)))</f>
        <v>ARS</v>
      </c>
      <c r="G74" s="5">
        <f>IF($A74="Ordenes de Compra",VLOOKUP($C74,Autogestión!$B$2:$H$5090,7,0),IF($A74="Financiamiento Internacional",VLOOKUP($C74,FinInt!$B$2:$Q$1308,16,0),VLOOKUP($C74,NoAmpOC!$B$2:$T$988,19,0)))</f>
        <v>1136667.5900000001</v>
      </c>
      <c r="H74" s="5">
        <f t="shared" si="3"/>
        <v>1136667.5900000001</v>
      </c>
      <c r="I74" s="26">
        <f>IF($A74="Ordenes de Compra",VLOOKUP($C74,Autogestión!$B$2:$J$5090,9,0),IF($A74="Financiamiento Internacional",VLOOKUP($C74,FinInt!$B$2:$G$1555,6,0),"Legitimo Abono"))</f>
        <v>0</v>
      </c>
      <c r="J74" s="1" t="str">
        <f>IF($A74="Ordenes de Compra",VLOOKUP($C74,Autogestión!$B$2:$R$5090,17,0),IF($A74="Financiamiento Internacional",VLOOKUP($C74,FinInt!$B$2:$O$1508,14,0),VLOOKUP($C74,NoAmpOC!$B$2:$R$988,17,0)))</f>
        <v>Dr. LAZAR &amp; Cía. S.A.Q.e.I.</v>
      </c>
      <c r="K74" s="7" t="str">
        <f>DetalleExp!AP74</f>
        <v>DAFYP#MS-ARCHIVO</v>
      </c>
      <c r="L74" s="7" t="str">
        <f>DetalleExp!AQ74</f>
        <v>ARCHIVO - Archivo</v>
      </c>
      <c r="M74" s="7" t="str">
        <f>DetalleExp!AR74</f>
        <v>DAFYP#MS - Dirección de administración financiera y presupuestaria</v>
      </c>
      <c r="N74" s="7">
        <f>DetalleExp!AS74</f>
        <v>43966</v>
      </c>
      <c r="O74" s="27">
        <f ca="1">ROUNDUP(TODAY()-N74,0)</f>
        <v>389</v>
      </c>
      <c r="P74" s="27">
        <f ca="1">ROUNDUP(TODAY()-B74,0)</f>
        <v>456</v>
      </c>
      <c r="Q74" s="1" t="str">
        <f>IFERROR(IF(A74="Ordenes de Compra",VLOOKUP($E74,'Ordenes de Compra'!$A$2:$E$1712,5,0),"Sin OC"),"Sin dato")</f>
        <v>29.0.0.45.0</v>
      </c>
      <c r="R74" s="28" t="str">
        <f>IFERROR(IF(A74="Ordenes de Compra",VLOOKUP($I74,'Ordenes de Compra'!$B$2:$E$1712,3,0),"Sin OC"),"Sin dato")</f>
        <v>Sin dato</v>
      </c>
      <c r="S74" s="1" t="str">
        <f>VLOOKUP($U74,'Tablas intermedias'!$C$1:$H$222,5,0)</f>
        <v>DGPFE</v>
      </c>
      <c r="T74" s="29" t="str">
        <f t="shared" si="4"/>
        <v>OK</v>
      </c>
      <c r="U74" s="30" t="str">
        <f t="shared" si="5"/>
        <v>DAFYP#MS-ARCHIVOARCHIVO - ArchivoDAFYP#MS - Dirección de administración financiera y presupuestaria</v>
      </c>
      <c r="V74" s="1" t="str">
        <f>VLOOKUP(U74,'Tablas intermedias'!$C$1:$H$222,6,0)</f>
        <v>No</v>
      </c>
      <c r="W74" s="1" t="str">
        <f ca="1">IF(O74&lt;30,"menos de 30 días","más de 30 días")</f>
        <v>más de 30 días</v>
      </c>
    </row>
    <row r="75" spans="1:23" ht="14.25" hidden="1" thickTop="1" thickBot="1" x14ac:dyDescent="0.25">
      <c r="A75" s="17" t="str">
        <f>IF(DetalleExp!H75='Tablas intermedias'!$A$2,"Ordenes de Compra",IF(DetalleExp!H75='Tablas intermedias'!$A$3,"Financiamiento Internacional","Legítimo Abono"))</f>
        <v>Ordenes de Compra</v>
      </c>
      <c r="B75" s="7">
        <f>DetalleExp!E75</f>
        <v>43899</v>
      </c>
      <c r="C75" s="1" t="str">
        <f>DetalleExp!A75</f>
        <v>EX-2020-15347238-APN-DTYC#MSYDS</v>
      </c>
      <c r="D75" s="1" t="str">
        <f>IF(A75="Ordenes de Compra",VLOOKUP(C75,Autogestión!$B$2:$D$5090,3,0),IF(A75="Legítimo Abono",VLOOKUP(C75,NoAmpOC!$B$2:$H$988,7,0),"Factura"))</f>
        <v>Factura</v>
      </c>
      <c r="E75" s="26" t="str">
        <f>IF(A75="Ordenes de Compra",VLOOKUP($C75,Autogestión!$B$2:$G$5090,6,0),IF(A75="Financiamiento Internacional",VLOOKUP($C75,FinInt!$B$2:$G$508,6,0),"Legítimo Abono"))</f>
        <v>80-0025-LPU18</v>
      </c>
      <c r="F75" s="26" t="str">
        <f>IF($A75="Ordenes de Compra","ARS",IF($A75="Financiamiento Internacional",VLOOKUP($C75,FinInt!$B$2:$Q$508,15,0),VLOOKUP($C75,NoAmpOC!$B$2:$T$988,18,0)))</f>
        <v>ARS</v>
      </c>
      <c r="G75" s="5">
        <f>IF($A75="Ordenes de Compra",VLOOKUP($C75,Autogestión!$B$2:$H$5090,7,0),IF($A75="Financiamiento Internacional",VLOOKUP($C75,FinInt!$B$2:$Q$1308,16,0),VLOOKUP($C75,NoAmpOC!$B$2:$T$988,19,0)))</f>
        <v>7408641.2400000002</v>
      </c>
      <c r="H75" s="5">
        <f t="shared" si="3"/>
        <v>7408641.2400000002</v>
      </c>
      <c r="I75" s="26">
        <f>IF($A75="Ordenes de Compra",VLOOKUP($C75,Autogestión!$B$2:$J$5090,9,0),IF($A75="Financiamiento Internacional",VLOOKUP($C75,FinInt!$B$2:$G$1555,6,0),"Legitimo Abono"))</f>
        <v>0</v>
      </c>
      <c r="J75" s="1" t="str">
        <f>IF($A75="Ordenes de Compra",VLOOKUP($C75,Autogestión!$B$2:$R$5090,17,0),IF($A75="Financiamiento Internacional",VLOOKUP($C75,FinInt!$B$2:$O$1508,14,0),VLOOKUP($C75,NoAmpOC!$B$2:$R$988,17,0)))</f>
        <v>SAVANT PHARM S.A.</v>
      </c>
      <c r="K75" s="7" t="str">
        <f>DetalleExp!AP75</f>
        <v>DAFYP#MS-ARCHIVO</v>
      </c>
      <c r="L75" s="7" t="str">
        <f>DetalleExp!AQ75</f>
        <v>ARCHIVO - Archivo</v>
      </c>
      <c r="M75" s="7" t="str">
        <f>DetalleExp!AR75</f>
        <v>DAFYP#MS - Dirección de administración financiera y presupuestaria</v>
      </c>
      <c r="N75" s="7">
        <f>DetalleExp!AS75</f>
        <v>44008</v>
      </c>
      <c r="O75" s="27">
        <f ca="1">ROUNDUP(TODAY()-N75,0)</f>
        <v>347</v>
      </c>
      <c r="P75" s="27">
        <f ca="1">ROUNDUP(TODAY()-B75,0)</f>
        <v>456</v>
      </c>
      <c r="Q75" s="1" t="str">
        <f>IFERROR(IF(A75="Ordenes de Compra",VLOOKUP($E75,'Ordenes de Compra'!$A$2:$E$1712,5,0),"Sin OC"),"Sin dato")</f>
        <v>29.0.0.45.0</v>
      </c>
      <c r="R75" s="28" t="str">
        <f>IFERROR(IF(A75="Ordenes de Compra",VLOOKUP($I75,'Ordenes de Compra'!$B$2:$E$1712,3,0),"Sin OC"),"Sin dato")</f>
        <v>Sin dato</v>
      </c>
      <c r="S75" s="1" t="str">
        <f>VLOOKUP($U75,'Tablas intermedias'!$C$1:$H$222,5,0)</f>
        <v>DGPFE</v>
      </c>
      <c r="T75" s="29" t="str">
        <f t="shared" si="4"/>
        <v>OK</v>
      </c>
      <c r="U75" s="30" t="str">
        <f t="shared" si="5"/>
        <v>DAFYP#MS-ARCHIVOARCHIVO - ArchivoDAFYP#MS - Dirección de administración financiera y presupuestaria</v>
      </c>
      <c r="V75" s="1" t="str">
        <f>VLOOKUP(U75,'Tablas intermedias'!$C$1:$H$222,6,0)</f>
        <v>No</v>
      </c>
      <c r="W75" s="1" t="str">
        <f ca="1">IF(O75&lt;30,"menos de 30 días","más de 30 días")</f>
        <v>más de 30 días</v>
      </c>
    </row>
    <row r="76" spans="1:23" ht="14.25" hidden="1" thickTop="1" thickBot="1" x14ac:dyDescent="0.25">
      <c r="A76" s="17" t="str">
        <f>IF(DetalleExp!H76='Tablas intermedias'!$A$2,"Ordenes de Compra",IF(DetalleExp!H76='Tablas intermedias'!$A$3,"Financiamiento Internacional","Legítimo Abono"))</f>
        <v>Ordenes de Compra</v>
      </c>
      <c r="B76" s="7">
        <f>DetalleExp!E76</f>
        <v>43901</v>
      </c>
      <c r="C76" s="1" t="str">
        <f>DetalleExp!A76</f>
        <v>EX-2020-16116063-APN-DTYC#MSYDS</v>
      </c>
      <c r="D76" s="1" t="str">
        <f>IF(A76="Ordenes de Compra",VLOOKUP(C76,Autogestión!$B$2:$D$5090,3,0),IF(A76="Legítimo Abono",VLOOKUP(C76,NoAmpOC!$B$2:$H$988,7,0),"Factura"))</f>
        <v>Factura</v>
      </c>
      <c r="E76" s="26" t="str">
        <f>IF(A76="Ordenes de Compra",VLOOKUP($C76,Autogestión!$B$2:$G$5090,6,0),IF(A76="Financiamiento Internacional",VLOOKUP($C76,FinInt!$B$2:$G$508,6,0),"Legítimo Abono"))</f>
        <v>80-0025-LPU18</v>
      </c>
      <c r="F76" s="26" t="str">
        <f>IF($A76="Ordenes de Compra","ARS",IF($A76="Financiamiento Internacional",VLOOKUP($C76,FinInt!$B$2:$Q$508,15,0),VLOOKUP($C76,NoAmpOC!$B$2:$T$988,18,0)))</f>
        <v>ARS</v>
      </c>
      <c r="G76" s="5">
        <f>IF($A76="Ordenes de Compra",VLOOKUP($C76,Autogestión!$B$2:$H$5090,7,0),IF($A76="Financiamiento Internacional",VLOOKUP($C76,FinInt!$B$2:$Q$1308,16,0),VLOOKUP($C76,NoAmpOC!$B$2:$T$988,19,0)))</f>
        <v>8846333.1099999994</v>
      </c>
      <c r="H76" s="5">
        <f t="shared" si="3"/>
        <v>8846333.1099999994</v>
      </c>
      <c r="I76" s="26">
        <f>IF($A76="Ordenes de Compra",VLOOKUP($C76,Autogestión!$B$2:$J$5090,9,0),IF($A76="Financiamiento Internacional",VLOOKUP($C76,FinInt!$B$2:$G$1555,6,0),"Legitimo Abono"))</f>
        <v>0</v>
      </c>
      <c r="J76" s="1" t="str">
        <f>IF($A76="Ordenes de Compra",VLOOKUP($C76,Autogestión!$B$2:$R$5090,17,0),IF($A76="Financiamiento Internacional",VLOOKUP($C76,FinInt!$B$2:$O$1508,14,0),VLOOKUP($C76,NoAmpOC!$B$2:$R$988,17,0)))</f>
        <v>SAVANT PHARM S.A.</v>
      </c>
      <c r="K76" s="7" t="str">
        <f>DetalleExp!AP76</f>
        <v>DAFYP#MS-ARCHIVO</v>
      </c>
      <c r="L76" s="7" t="str">
        <f>DetalleExp!AQ76</f>
        <v>ARCHIVO - Archivo</v>
      </c>
      <c r="M76" s="7" t="str">
        <f>DetalleExp!AR76</f>
        <v>DAFYP#MS - Dirección de administración financiera y presupuestaria</v>
      </c>
      <c r="N76" s="7">
        <f>DetalleExp!AS76</f>
        <v>44019</v>
      </c>
      <c r="O76" s="27">
        <f ca="1">ROUNDUP(TODAY()-N76,0)</f>
        <v>336</v>
      </c>
      <c r="P76" s="27">
        <f ca="1">ROUNDUP(TODAY()-B76,0)</f>
        <v>454</v>
      </c>
      <c r="Q76" s="1" t="str">
        <f>IFERROR(IF(A76="Ordenes de Compra",VLOOKUP($E76,'Ordenes de Compra'!$A$2:$E$1712,5,0),"Sin OC"),"Sin dato")</f>
        <v>29.0.0.45.0</v>
      </c>
      <c r="R76" s="28" t="str">
        <f>IFERROR(IF(A76="Ordenes de Compra",VLOOKUP($I76,'Ordenes de Compra'!$B$2:$E$1712,3,0),"Sin OC"),"Sin dato")</f>
        <v>Sin dato</v>
      </c>
      <c r="S76" s="1" t="str">
        <f>VLOOKUP($U76,'Tablas intermedias'!$C$1:$H$222,5,0)</f>
        <v>DGPFE</v>
      </c>
      <c r="T76" s="29" t="str">
        <f t="shared" si="4"/>
        <v>OK</v>
      </c>
      <c r="U76" s="30" t="str">
        <f t="shared" si="5"/>
        <v>DAFYP#MS-ARCHIVOARCHIVO - ArchivoDAFYP#MS - Dirección de administración financiera y presupuestaria</v>
      </c>
      <c r="V76" s="1" t="str">
        <f>VLOOKUP(U76,'Tablas intermedias'!$C$1:$H$222,6,0)</f>
        <v>No</v>
      </c>
      <c r="W76" s="1" t="str">
        <f ca="1">IF(O76&lt;30,"menos de 30 días","más de 30 días")</f>
        <v>más de 30 días</v>
      </c>
    </row>
    <row r="77" spans="1:23" ht="14.25" hidden="1" thickTop="1" thickBot="1" x14ac:dyDescent="0.25">
      <c r="A77" s="17" t="str">
        <f>IF(DetalleExp!H77='Tablas intermedias'!$A$2,"Ordenes de Compra",IF(DetalleExp!H77='Tablas intermedias'!$A$3,"Financiamiento Internacional","Legítimo Abono"))</f>
        <v>Ordenes de Compra</v>
      </c>
      <c r="B77" s="7">
        <f>DetalleExp!E77</f>
        <v>43902</v>
      </c>
      <c r="C77" s="1" t="str">
        <f>DetalleExp!A77</f>
        <v>EX-2020-16497413-APN-DTYC#MSYDS</v>
      </c>
      <c r="D77" s="1" t="str">
        <f>IF(A77="Ordenes de Compra",VLOOKUP(C77,Autogestión!$B$2:$D$5090,3,0),IF(A77="Legítimo Abono",VLOOKUP(C77,NoAmpOC!$B$2:$H$988,7,0),"Factura"))</f>
        <v>Factura</v>
      </c>
      <c r="E77" s="26" t="str">
        <f>IF(A77="Ordenes de Compra",VLOOKUP($C77,Autogestión!$B$2:$G$5090,6,0),IF(A77="Financiamiento Internacional",VLOOKUP($C77,FinInt!$B$2:$G$508,6,0),"Legítimo Abono"))</f>
        <v>80-0025-LPU18</v>
      </c>
      <c r="F77" s="26" t="str">
        <f>IF($A77="Ordenes de Compra","ARS",IF($A77="Financiamiento Internacional",VLOOKUP($C77,FinInt!$B$2:$Q$508,15,0),VLOOKUP($C77,NoAmpOC!$B$2:$T$988,18,0)))</f>
        <v>ARS</v>
      </c>
      <c r="G77" s="5">
        <f>IF($A77="Ordenes de Compra",VLOOKUP($C77,Autogestión!$B$2:$H$5090,7,0),IF($A77="Financiamiento Internacional",VLOOKUP($C77,FinInt!$B$2:$Q$1308,16,0),VLOOKUP($C77,NoAmpOC!$B$2:$T$988,19,0)))</f>
        <v>5209950</v>
      </c>
      <c r="H77" s="5">
        <f t="shared" si="3"/>
        <v>5209950</v>
      </c>
      <c r="I77" s="26">
        <f>IF($A77="Ordenes de Compra",VLOOKUP($C77,Autogestión!$B$2:$J$5090,9,0),IF($A77="Financiamiento Internacional",VLOOKUP($C77,FinInt!$B$2:$G$1555,6,0),"Legitimo Abono"))</f>
        <v>0</v>
      </c>
      <c r="J77" s="1" t="str">
        <f>IF($A77="Ordenes de Compra",VLOOKUP($C77,Autogestión!$B$2:$R$5090,17,0),IF($A77="Financiamiento Internacional",VLOOKUP($C77,FinInt!$B$2:$O$1508,14,0),VLOOKUP($C77,NoAmpOC!$B$2:$R$988,17,0)))</f>
        <v>FERAVAL S.A.</v>
      </c>
      <c r="K77" s="7" t="str">
        <f>DetalleExp!AP77</f>
        <v>DAFYP#MS-ARCHIVO</v>
      </c>
      <c r="L77" s="7" t="str">
        <f>DetalleExp!AQ77</f>
        <v>ARCHIVO - Archivo</v>
      </c>
      <c r="M77" s="7" t="str">
        <f>DetalleExp!AR77</f>
        <v>DAFYP#MS - Dirección de administración financiera y presupuestaria</v>
      </c>
      <c r="N77" s="7">
        <f>DetalleExp!AS77</f>
        <v>43966</v>
      </c>
      <c r="O77" s="27">
        <f ca="1">ROUNDUP(TODAY()-N77,0)</f>
        <v>389</v>
      </c>
      <c r="P77" s="27">
        <f ca="1">ROUNDUP(TODAY()-B77,0)</f>
        <v>453</v>
      </c>
      <c r="Q77" s="1" t="str">
        <f>IFERROR(IF(A77="Ordenes de Compra",VLOOKUP($E77,'Ordenes de Compra'!$A$2:$E$1712,5,0),"Sin OC"),"Sin dato")</f>
        <v>29.0.0.45.0</v>
      </c>
      <c r="R77" s="28" t="str">
        <f>IFERROR(IF(A77="Ordenes de Compra",VLOOKUP($I77,'Ordenes de Compra'!$B$2:$E$1712,3,0),"Sin OC"),"Sin dato")</f>
        <v>Sin dato</v>
      </c>
      <c r="S77" s="1" t="str">
        <f>VLOOKUP($U77,'Tablas intermedias'!$C$1:$H$222,5,0)</f>
        <v>DGPFE</v>
      </c>
      <c r="T77" s="29" t="str">
        <f t="shared" si="4"/>
        <v>OK</v>
      </c>
      <c r="U77" s="30" t="str">
        <f t="shared" si="5"/>
        <v>DAFYP#MS-ARCHIVOARCHIVO - ArchivoDAFYP#MS - Dirección de administración financiera y presupuestaria</v>
      </c>
      <c r="V77" s="1" t="str">
        <f>VLOOKUP(U77,'Tablas intermedias'!$C$1:$H$222,6,0)</f>
        <v>No</v>
      </c>
      <c r="W77" s="1" t="str">
        <f ca="1">IF(O77&lt;30,"menos de 30 días","más de 30 días")</f>
        <v>más de 30 días</v>
      </c>
    </row>
    <row r="78" spans="1:23" ht="14.25" hidden="1" thickTop="1" thickBot="1" x14ac:dyDescent="0.25">
      <c r="A78" s="17" t="str">
        <f>IF(DetalleExp!H78='Tablas intermedias'!$A$2,"Ordenes de Compra",IF(DetalleExp!H78='Tablas intermedias'!$A$3,"Financiamiento Internacional","Legítimo Abono"))</f>
        <v>Ordenes de Compra</v>
      </c>
      <c r="B78" s="7">
        <f>DetalleExp!E78</f>
        <v>43902</v>
      </c>
      <c r="C78" s="1" t="str">
        <f>DetalleExp!A78</f>
        <v>EX-2020-16506974-APN-DTYC#MSYDS</v>
      </c>
      <c r="D78" s="1" t="str">
        <f>IF(A78="Ordenes de Compra",VLOOKUP(C78,Autogestión!$B$2:$D$5090,3,0),IF(A78="Legítimo Abono",VLOOKUP(C78,NoAmpOC!$B$2:$H$988,7,0),"Factura"))</f>
        <v>Factura</v>
      </c>
      <c r="E78" s="26" t="str">
        <f>IF(A78="Ordenes de Compra",VLOOKUP($C78,Autogestión!$B$2:$G$5090,6,0),IF(A78="Financiamiento Internacional",VLOOKUP($C78,FinInt!$B$2:$G$508,6,0),"Legítimo Abono"))</f>
        <v>80-0025-LPU18</v>
      </c>
      <c r="F78" s="26" t="str">
        <f>IF($A78="Ordenes de Compra","ARS",IF($A78="Financiamiento Internacional",VLOOKUP($C78,FinInt!$B$2:$Q$508,15,0),VLOOKUP($C78,NoAmpOC!$B$2:$T$988,18,0)))</f>
        <v>ARS</v>
      </c>
      <c r="G78" s="5">
        <f>IF($A78="Ordenes de Compra",VLOOKUP($C78,Autogestión!$B$2:$H$5090,7,0),IF($A78="Financiamiento Internacional",VLOOKUP($C78,FinInt!$B$2:$Q$1308,16,0),VLOOKUP($C78,NoAmpOC!$B$2:$T$988,19,0)))</f>
        <v>4050902.4</v>
      </c>
      <c r="H78" s="5">
        <f t="shared" si="3"/>
        <v>4050902.4</v>
      </c>
      <c r="I78" s="26">
        <f>IF($A78="Ordenes de Compra",VLOOKUP($C78,Autogestión!$B$2:$J$5090,9,0),IF($A78="Financiamiento Internacional",VLOOKUP($C78,FinInt!$B$2:$G$1555,6,0),"Legitimo Abono"))</f>
        <v>0</v>
      </c>
      <c r="J78" s="1" t="str">
        <f>IF($A78="Ordenes de Compra",VLOOKUP($C78,Autogestión!$B$2:$R$5090,17,0),IF($A78="Financiamiento Internacional",VLOOKUP($C78,FinInt!$B$2:$O$1508,14,0),VLOOKUP($C78,NoAmpOC!$B$2:$R$988,17,0)))</f>
        <v>FERAVAL S.A.</v>
      </c>
      <c r="K78" s="7" t="str">
        <f>DetalleExp!AP78</f>
        <v>DAFYP#MS-ARCHIVO</v>
      </c>
      <c r="L78" s="7" t="str">
        <f>DetalleExp!AQ78</f>
        <v>ARCHIVO - Archivo</v>
      </c>
      <c r="M78" s="7" t="str">
        <f>DetalleExp!AR78</f>
        <v>DAFYP#MS - Dirección de administración financiera y presupuestaria</v>
      </c>
      <c r="N78" s="7">
        <f>DetalleExp!AS78</f>
        <v>43966</v>
      </c>
      <c r="O78" s="27">
        <f ca="1">ROUNDUP(TODAY()-N78,0)</f>
        <v>389</v>
      </c>
      <c r="P78" s="27">
        <f ca="1">ROUNDUP(TODAY()-B78,0)</f>
        <v>453</v>
      </c>
      <c r="Q78" s="1" t="str">
        <f>IFERROR(IF(A78="Ordenes de Compra",VLOOKUP($E78,'Ordenes de Compra'!$A$2:$E$1712,5,0),"Sin OC"),"Sin dato")</f>
        <v>29.0.0.45.0</v>
      </c>
      <c r="R78" s="28" t="str">
        <f>IFERROR(IF(A78="Ordenes de Compra",VLOOKUP($I78,'Ordenes de Compra'!$B$2:$E$1712,3,0),"Sin OC"),"Sin dato")</f>
        <v>Sin dato</v>
      </c>
      <c r="S78" s="1" t="str">
        <f>VLOOKUP($U78,'Tablas intermedias'!$C$1:$H$222,5,0)</f>
        <v>DGPFE</v>
      </c>
      <c r="T78" s="29" t="str">
        <f t="shared" si="4"/>
        <v>OK</v>
      </c>
      <c r="U78" s="30" t="str">
        <f t="shared" si="5"/>
        <v>DAFYP#MS-ARCHIVOARCHIVO - ArchivoDAFYP#MS - Dirección de administración financiera y presupuestaria</v>
      </c>
      <c r="V78" s="1" t="str">
        <f>VLOOKUP(U78,'Tablas intermedias'!$C$1:$H$222,6,0)</f>
        <v>No</v>
      </c>
      <c r="W78" s="1" t="str">
        <f ca="1">IF(O78&lt;30,"menos de 30 días","más de 30 días")</f>
        <v>más de 30 días</v>
      </c>
    </row>
    <row r="79" spans="1:23" ht="14.25" hidden="1" thickTop="1" thickBot="1" x14ac:dyDescent="0.25">
      <c r="A79" s="17" t="str">
        <f>IF(DetalleExp!H79='Tablas intermedias'!$A$2,"Ordenes de Compra",IF(DetalleExp!H79='Tablas intermedias'!$A$3,"Financiamiento Internacional","Legítimo Abono"))</f>
        <v>Ordenes de Compra</v>
      </c>
      <c r="B79" s="7">
        <f>DetalleExp!E79</f>
        <v>43902</v>
      </c>
      <c r="C79" s="1" t="str">
        <f>DetalleExp!A79</f>
        <v>EX-2020-16522557-APN-DTYC#MSYDS</v>
      </c>
      <c r="D79" s="1" t="str">
        <f>IF(A79="Ordenes de Compra",VLOOKUP(C79,Autogestión!$B$2:$D$5090,3,0),IF(A79="Legítimo Abono",VLOOKUP(C79,NoAmpOC!$B$2:$H$988,7,0),"Factura"))</f>
        <v>Factura</v>
      </c>
      <c r="E79" s="26" t="str">
        <f>IF(A79="Ordenes de Compra",VLOOKUP($C79,Autogestión!$B$2:$G$5090,6,0),IF(A79="Financiamiento Internacional",VLOOKUP($C79,FinInt!$B$2:$G$508,6,0),"Legítimo Abono"))</f>
        <v>80-0025-LPU18</v>
      </c>
      <c r="F79" s="26" t="str">
        <f>IF($A79="Ordenes de Compra","ARS",IF($A79="Financiamiento Internacional",VLOOKUP($C79,FinInt!$B$2:$Q$508,15,0),VLOOKUP($C79,NoAmpOC!$B$2:$T$988,18,0)))</f>
        <v>ARS</v>
      </c>
      <c r="G79" s="5">
        <f>IF($A79="Ordenes de Compra",VLOOKUP($C79,Autogestión!$B$2:$H$5090,7,0),IF($A79="Financiamiento Internacional",VLOOKUP($C79,FinInt!$B$2:$Q$1308,16,0),VLOOKUP($C79,NoAmpOC!$B$2:$T$988,19,0)))</f>
        <v>2551439.6</v>
      </c>
      <c r="H79" s="5">
        <f t="shared" si="3"/>
        <v>2551439.6</v>
      </c>
      <c r="I79" s="26">
        <f>IF($A79="Ordenes de Compra",VLOOKUP($C79,Autogestión!$B$2:$J$5090,9,0),IF($A79="Financiamiento Internacional",VLOOKUP($C79,FinInt!$B$2:$G$1555,6,0),"Legitimo Abono"))</f>
        <v>0</v>
      </c>
      <c r="J79" s="1" t="str">
        <f>IF($A79="Ordenes de Compra",VLOOKUP($C79,Autogestión!$B$2:$R$5090,17,0),IF($A79="Financiamiento Internacional",VLOOKUP($C79,FinInt!$B$2:$O$1508,14,0),VLOOKUP($C79,NoAmpOC!$B$2:$R$988,17,0)))</f>
        <v>PRO MED INTERNACIONAL SA</v>
      </c>
      <c r="K79" s="7" t="str">
        <f>DetalleExp!AP79</f>
        <v>DAFYP#MS-ARCHIVO</v>
      </c>
      <c r="L79" s="7" t="str">
        <f>DetalleExp!AQ79</f>
        <v>ARCHIVO - Archivo</v>
      </c>
      <c r="M79" s="7" t="str">
        <f>DetalleExp!AR79</f>
        <v>DAFYP#MS - Dirección de administración financiera y presupuestaria</v>
      </c>
      <c r="N79" s="7">
        <f>DetalleExp!AS79</f>
        <v>43983</v>
      </c>
      <c r="O79" s="27">
        <f ca="1">ROUNDUP(TODAY()-N79,0)</f>
        <v>372</v>
      </c>
      <c r="P79" s="27">
        <f ca="1">ROUNDUP(TODAY()-B79,0)</f>
        <v>453</v>
      </c>
      <c r="Q79" s="1" t="str">
        <f>IFERROR(IF(A79="Ordenes de Compra",VLOOKUP($E79,'Ordenes de Compra'!$A$2:$E$1712,5,0),"Sin OC"),"Sin dato")</f>
        <v>29.0.0.45.0</v>
      </c>
      <c r="R79" s="28" t="str">
        <f>IFERROR(IF(A79="Ordenes de Compra",VLOOKUP($I79,'Ordenes de Compra'!$B$2:$E$1712,3,0),"Sin OC"),"Sin dato")</f>
        <v>Sin dato</v>
      </c>
      <c r="S79" s="1" t="str">
        <f>VLOOKUP($U79,'Tablas intermedias'!$C$1:$H$222,5,0)</f>
        <v>DGPFE</v>
      </c>
      <c r="T79" s="29" t="str">
        <f t="shared" si="4"/>
        <v>OK</v>
      </c>
      <c r="U79" s="30" t="str">
        <f t="shared" si="5"/>
        <v>DAFYP#MS-ARCHIVOARCHIVO - ArchivoDAFYP#MS - Dirección de administración financiera y presupuestaria</v>
      </c>
      <c r="V79" s="1" t="str">
        <f>VLOOKUP(U79,'Tablas intermedias'!$C$1:$H$222,6,0)</f>
        <v>No</v>
      </c>
      <c r="W79" s="1" t="str">
        <f ca="1">IF(O79&lt;30,"menos de 30 días","más de 30 días")</f>
        <v>más de 30 días</v>
      </c>
    </row>
    <row r="80" spans="1:23" ht="14.25" hidden="1" thickTop="1" thickBot="1" x14ac:dyDescent="0.25">
      <c r="A80" s="17" t="str">
        <f>IF(DetalleExp!H80='Tablas intermedias'!$A$2,"Ordenes de Compra",IF(DetalleExp!H80='Tablas intermedias'!$A$3,"Financiamiento Internacional","Legítimo Abono"))</f>
        <v>Ordenes de Compra</v>
      </c>
      <c r="B80" s="7">
        <f>DetalleExp!E80</f>
        <v>43903</v>
      </c>
      <c r="C80" s="1" t="str">
        <f>DetalleExp!A80</f>
        <v>EX-2020-16687486-APN-DTYC#MSYDS</v>
      </c>
      <c r="D80" s="1" t="str">
        <f>IF(A80="Ordenes de Compra",VLOOKUP(C80,Autogestión!$B$2:$D$5090,3,0),IF(A80="Legítimo Abono",VLOOKUP(C80,NoAmpOC!$B$2:$H$988,7,0),"Factura"))</f>
        <v>Factura</v>
      </c>
      <c r="E80" s="26" t="str">
        <f>IF(A80="Ordenes de Compra",VLOOKUP($C80,Autogestión!$B$2:$G$5090,6,0),IF(A80="Financiamiento Internacional",VLOOKUP($C80,FinInt!$B$2:$G$508,6,0),"Legítimo Abono"))</f>
        <v>80-0025-LPU18</v>
      </c>
      <c r="F80" s="26" t="str">
        <f>IF($A80="Ordenes de Compra","ARS",IF($A80="Financiamiento Internacional",VLOOKUP($C80,FinInt!$B$2:$Q$508,15,0),VLOOKUP($C80,NoAmpOC!$B$2:$T$988,18,0)))</f>
        <v>ARS</v>
      </c>
      <c r="G80" s="5">
        <f>IF($A80="Ordenes de Compra",VLOOKUP($C80,Autogestión!$B$2:$H$5090,7,0),IF($A80="Financiamiento Internacional",VLOOKUP($C80,FinInt!$B$2:$Q$1308,16,0),VLOOKUP($C80,NoAmpOC!$B$2:$T$988,19,0)))</f>
        <v>2248392.6</v>
      </c>
      <c r="H80" s="5">
        <f t="shared" si="3"/>
        <v>2248392.6</v>
      </c>
      <c r="I80" s="26">
        <f>IF($A80="Ordenes de Compra",VLOOKUP($C80,Autogestión!$B$2:$J$5090,9,0),IF($A80="Financiamiento Internacional",VLOOKUP($C80,FinInt!$B$2:$G$1555,6,0),"Legitimo Abono"))</f>
        <v>0</v>
      </c>
      <c r="J80" s="1" t="str">
        <f>IF($A80="Ordenes de Compra",VLOOKUP($C80,Autogestión!$B$2:$R$5090,17,0),IF($A80="Financiamiento Internacional",VLOOKUP($C80,FinInt!$B$2:$O$1508,14,0),VLOOKUP($C80,NoAmpOC!$B$2:$R$988,17,0)))</f>
        <v xml:space="preserve">LAFEDAR S.A. </v>
      </c>
      <c r="K80" s="7" t="str">
        <f>DetalleExp!AP80</f>
        <v>DAFYP#MS-ARCHIVO</v>
      </c>
      <c r="L80" s="7" t="str">
        <f>DetalleExp!AQ80</f>
        <v>ARCHIVO - Archivo</v>
      </c>
      <c r="M80" s="7" t="str">
        <f>DetalleExp!AR80</f>
        <v>DAFYP#MS - Dirección de administración financiera y presupuestaria</v>
      </c>
      <c r="N80" s="7">
        <f>DetalleExp!AS80</f>
        <v>43966</v>
      </c>
      <c r="O80" s="27">
        <f ca="1">ROUNDUP(TODAY()-N80,0)</f>
        <v>389</v>
      </c>
      <c r="P80" s="27">
        <f ca="1">ROUNDUP(TODAY()-B80,0)</f>
        <v>452</v>
      </c>
      <c r="Q80" s="1" t="str">
        <f>IFERROR(IF(A80="Ordenes de Compra",VLOOKUP($E80,'Ordenes de Compra'!$A$2:$E$1712,5,0),"Sin OC"),"Sin dato")</f>
        <v>29.0.0.45.0</v>
      </c>
      <c r="R80" s="28" t="str">
        <f>IFERROR(IF(A80="Ordenes de Compra",VLOOKUP($I80,'Ordenes de Compra'!$B$2:$E$1712,3,0),"Sin OC"),"Sin dato")</f>
        <v>Sin dato</v>
      </c>
      <c r="S80" s="1" t="str">
        <f>VLOOKUP($U80,'Tablas intermedias'!$C$1:$H$222,5,0)</f>
        <v>DGPFE</v>
      </c>
      <c r="T80" s="29" t="str">
        <f t="shared" si="4"/>
        <v>OK</v>
      </c>
      <c r="U80" s="30" t="str">
        <f t="shared" si="5"/>
        <v>DAFYP#MS-ARCHIVOARCHIVO - ArchivoDAFYP#MS - Dirección de administración financiera y presupuestaria</v>
      </c>
      <c r="V80" s="1" t="str">
        <f>VLOOKUP(U80,'Tablas intermedias'!$C$1:$H$222,6,0)</f>
        <v>No</v>
      </c>
      <c r="W80" s="1" t="str">
        <f ca="1">IF(O80&lt;30,"menos de 30 días","más de 30 días")</f>
        <v>más de 30 días</v>
      </c>
    </row>
    <row r="81" spans="1:23" ht="14.25" hidden="1" thickTop="1" thickBot="1" x14ac:dyDescent="0.25">
      <c r="A81" s="17" t="str">
        <f>IF(DetalleExp!H81='Tablas intermedias'!$A$2,"Ordenes de Compra",IF(DetalleExp!H81='Tablas intermedias'!$A$3,"Financiamiento Internacional","Legítimo Abono"))</f>
        <v>Ordenes de Compra</v>
      </c>
      <c r="B81" s="7">
        <f>DetalleExp!E81</f>
        <v>43903</v>
      </c>
      <c r="C81" s="1" t="str">
        <f>DetalleExp!A81</f>
        <v>EX-2020-16884020-APN-DTYC#MSYDS</v>
      </c>
      <c r="D81" s="1" t="str">
        <f>IF(A81="Ordenes de Compra",VLOOKUP(C81,Autogestión!$B$2:$D$5090,3,0),IF(A81="Legítimo Abono",VLOOKUP(C81,NoAmpOC!$B$2:$H$988,7,0),"Factura"))</f>
        <v>Factura</v>
      </c>
      <c r="E81" s="26" t="str">
        <f>IF(A81="Ordenes de Compra",VLOOKUP($C81,Autogestión!$B$2:$G$5090,6,0),IF(A81="Financiamiento Internacional",VLOOKUP($C81,FinInt!$B$2:$G$508,6,0),"Legítimo Abono"))</f>
        <v>80-0025-LPU18</v>
      </c>
      <c r="F81" s="26" t="str">
        <f>IF($A81="Ordenes de Compra","ARS",IF($A81="Financiamiento Internacional",VLOOKUP($C81,FinInt!$B$2:$Q$508,15,0),VLOOKUP($C81,NoAmpOC!$B$2:$T$988,18,0)))</f>
        <v>ARS</v>
      </c>
      <c r="G81" s="5">
        <f>IF($A81="Ordenes de Compra",VLOOKUP($C81,Autogestión!$B$2:$H$5090,7,0),IF($A81="Financiamiento Internacional",VLOOKUP($C81,FinInt!$B$2:$Q$1308,16,0),VLOOKUP($C81,NoAmpOC!$B$2:$T$988,19,0)))</f>
        <v>2194616</v>
      </c>
      <c r="H81" s="5">
        <f t="shared" si="3"/>
        <v>2194616</v>
      </c>
      <c r="I81" s="26">
        <f>IF($A81="Ordenes de Compra",VLOOKUP($C81,Autogestión!$B$2:$J$5090,9,0),IF($A81="Financiamiento Internacional",VLOOKUP($C81,FinInt!$B$2:$G$1555,6,0),"Legitimo Abono"))</f>
        <v>0</v>
      </c>
      <c r="J81" s="1" t="str">
        <f>IF($A81="Ordenes de Compra",VLOOKUP($C81,Autogestión!$B$2:$R$5090,17,0),IF($A81="Financiamiento Internacional",VLOOKUP($C81,FinInt!$B$2:$O$1508,14,0),VLOOKUP($C81,NoAmpOC!$B$2:$R$988,17,0)))</f>
        <v>PRO MED INTERNACIONAL SA</v>
      </c>
      <c r="K81" s="7" t="str">
        <f>DetalleExp!AP81</f>
        <v>DAFYP#MS-ARCHIVO</v>
      </c>
      <c r="L81" s="7" t="str">
        <f>DetalleExp!AQ81</f>
        <v>ARCHIVO - Archivo</v>
      </c>
      <c r="M81" s="7" t="str">
        <f>DetalleExp!AR81</f>
        <v>DAFYP#MS - Dirección de administración financiera y presupuestaria</v>
      </c>
      <c r="N81" s="7">
        <f>DetalleExp!AS81</f>
        <v>43983</v>
      </c>
      <c r="O81" s="27">
        <f ca="1">ROUNDUP(TODAY()-N81,0)</f>
        <v>372</v>
      </c>
      <c r="P81" s="27">
        <f ca="1">ROUNDUP(TODAY()-B81,0)</f>
        <v>452</v>
      </c>
      <c r="Q81" s="1" t="str">
        <f>IFERROR(IF(A81="Ordenes de Compra",VLOOKUP($E81,'Ordenes de Compra'!$A$2:$E$1712,5,0),"Sin OC"),"Sin dato")</f>
        <v>29.0.0.45.0</v>
      </c>
      <c r="R81" s="28" t="str">
        <f>IFERROR(IF(A81="Ordenes de Compra",VLOOKUP($I81,'Ordenes de Compra'!$B$2:$E$1712,3,0),"Sin OC"),"Sin dato")</f>
        <v>Sin dato</v>
      </c>
      <c r="S81" s="1" t="str">
        <f>VLOOKUP($U81,'Tablas intermedias'!$C$1:$H$222,5,0)</f>
        <v>DGPFE</v>
      </c>
      <c r="T81" s="29" t="str">
        <f t="shared" si="4"/>
        <v>OK</v>
      </c>
      <c r="U81" s="30" t="str">
        <f t="shared" si="5"/>
        <v>DAFYP#MS-ARCHIVOARCHIVO - ArchivoDAFYP#MS - Dirección de administración financiera y presupuestaria</v>
      </c>
      <c r="V81" s="1" t="str">
        <f>VLOOKUP(U81,'Tablas intermedias'!$C$1:$H$222,6,0)</f>
        <v>No</v>
      </c>
      <c r="W81" s="1" t="str">
        <f ca="1">IF(O81&lt;30,"menos de 30 días","más de 30 días")</f>
        <v>más de 30 días</v>
      </c>
    </row>
    <row r="82" spans="1:23" ht="14.25" hidden="1" thickTop="1" thickBot="1" x14ac:dyDescent="0.25">
      <c r="A82" s="17" t="str">
        <f>IF(DetalleExp!H82='Tablas intermedias'!$A$2,"Ordenes de Compra",IF(DetalleExp!H82='Tablas intermedias'!$A$3,"Financiamiento Internacional","Legítimo Abono"))</f>
        <v>Ordenes de Compra</v>
      </c>
      <c r="B82" s="7">
        <f>DetalleExp!E82</f>
        <v>43907</v>
      </c>
      <c r="C82" s="1" t="str">
        <f>DetalleExp!A82</f>
        <v>EX-2020-17581671-APN-DTYC#MSYDS</v>
      </c>
      <c r="D82" s="1" t="str">
        <f>IF(A82="Ordenes de Compra",VLOOKUP(C82,Autogestión!$B$2:$D$5090,3,0),IF(A82="Legítimo Abono",VLOOKUP(C82,NoAmpOC!$B$2:$H$988,7,0),"Factura"))</f>
        <v>Factura</v>
      </c>
      <c r="E82" s="26" t="str">
        <f>IF(A82="Ordenes de Compra",VLOOKUP($C82,Autogestión!$B$2:$G$5090,6,0),IF(A82="Financiamiento Internacional",VLOOKUP($C82,FinInt!$B$2:$G$508,6,0),"Legítimo Abono"))</f>
        <v>80-0073-CDI18</v>
      </c>
      <c r="F82" s="26" t="str">
        <f>IF($A82="Ordenes de Compra","ARS",IF($A82="Financiamiento Internacional",VLOOKUP($C82,FinInt!$B$2:$Q$508,15,0),VLOOKUP($C82,NoAmpOC!$B$2:$T$988,18,0)))</f>
        <v>ARS</v>
      </c>
      <c r="G82" s="5">
        <f>IF($A82="Ordenes de Compra",VLOOKUP($C82,Autogestión!$B$2:$H$5090,7,0),IF($A82="Financiamiento Internacional",VLOOKUP($C82,FinInt!$B$2:$Q$1308,16,0),VLOOKUP($C82,NoAmpOC!$B$2:$T$988,19,0)))</f>
        <v>315600</v>
      </c>
      <c r="H82" s="5">
        <f t="shared" si="3"/>
        <v>315600</v>
      </c>
      <c r="I82" s="26" t="str">
        <f>IF($A82="Ordenes de Compra",VLOOKUP($C82,Autogestión!$B$2:$J$5090,9,0),IF($A82="Financiamiento Internacional",VLOOKUP($C82,FinInt!$B$2:$G$1555,6,0),"Legitimo Abono"))</f>
        <v>80-1039-OC19</v>
      </c>
      <c r="J82" s="1" t="str">
        <f>IF($A82="Ordenes de Compra",VLOOKUP($C82,Autogestión!$B$2:$R$5090,17,0),IF($A82="Financiamiento Internacional",VLOOKUP($C82,FinInt!$B$2:$O$1508,14,0),VLOOKUP($C82,NoAmpOC!$B$2:$R$988,17,0)))</f>
        <v>TELAM SOCIEDAD DEL ESTADO</v>
      </c>
      <c r="K82" s="7" t="str">
        <f>DetalleExp!AP82</f>
        <v>DCYT#MS-TESORERIA</v>
      </c>
      <c r="L82" s="7" t="str">
        <f>DetalleExp!AQ82</f>
        <v>TESORERIA - Tesorería</v>
      </c>
      <c r="M82" s="7" t="str">
        <f>DetalleExp!AR82</f>
        <v>DCYT#MS - Dirección de contabilidad y tesorería</v>
      </c>
      <c r="N82" s="7">
        <f>DetalleExp!AS82</f>
        <v>44343</v>
      </c>
      <c r="O82" s="27">
        <f ca="1">ROUNDUP(TODAY()-N82,0)</f>
        <v>12</v>
      </c>
      <c r="P82" s="27">
        <f ca="1">ROUNDUP(TODAY()-B82,0)</f>
        <v>448</v>
      </c>
      <c r="Q82" s="1" t="str">
        <f>IFERROR(IF(A82="Ordenes de Compra",VLOOKUP($E82,'Ordenes de Compra'!$A$2:$E$1712,5,0),"Sin OC"),"Sin dato")</f>
        <v>1.0.0.3.0</v>
      </c>
      <c r="R82" s="28">
        <f>IFERROR(IF(A82="Ordenes de Compra",VLOOKUP($I82,'Ordenes de Compra'!$B$2:$E$1712,3,0),"Sin OC"),"Sin dato")</f>
        <v>315600</v>
      </c>
      <c r="S82" s="1" t="str">
        <f>VLOOKUP($U82,'Tablas intermedias'!$C$1:$H$222,5,0)</f>
        <v>Tesorería</v>
      </c>
      <c r="T82" s="29" t="str">
        <f t="shared" si="4"/>
        <v>Ver</v>
      </c>
      <c r="U82" s="30" t="str">
        <f t="shared" si="5"/>
        <v>DCYT#MS-TESORERIATESORERIA - TesoreríaDCYT#MS - Dirección de contabilidad y tesorería</v>
      </c>
      <c r="V82" s="1" t="str">
        <f>VLOOKUP(U82,'Tablas intermedias'!$C$1:$H$222,6,0)</f>
        <v>No</v>
      </c>
      <c r="W82" s="1" t="str">
        <f ca="1">IF(O82&lt;30,"menos de 30 días","más de 30 días")</f>
        <v>menos de 30 días</v>
      </c>
    </row>
    <row r="83" spans="1:23" ht="14.25" hidden="1" thickTop="1" thickBot="1" x14ac:dyDescent="0.25">
      <c r="A83" s="17" t="str">
        <f>IF(DetalleExp!H83='Tablas intermedias'!$A$2,"Ordenes de Compra",IF(DetalleExp!H83='Tablas intermedias'!$A$3,"Financiamiento Internacional","Legítimo Abono"))</f>
        <v>Ordenes de Compra</v>
      </c>
      <c r="B83" s="7">
        <f>DetalleExp!E83</f>
        <v>43908</v>
      </c>
      <c r="C83" s="1" t="str">
        <f>DetalleExp!A83</f>
        <v>EX-2020-17743917-APN-DTYC#MSYDS</v>
      </c>
      <c r="D83" s="1" t="str">
        <f>IF(A83="Ordenes de Compra",VLOOKUP(C83,Autogestión!$B$2:$D$5090,3,0),IF(A83="Legítimo Abono",VLOOKUP(C83,NoAmpOC!$B$2:$H$988,7,0),"Factura"))</f>
        <v>Factura</v>
      </c>
      <c r="E83" s="26" t="str">
        <f>IF(A83="Ordenes de Compra",VLOOKUP($C83,Autogestión!$B$2:$G$5090,6,0),IF(A83="Financiamiento Internacional",VLOOKUP($C83,FinInt!$B$2:$G$508,6,0),"Legítimo Abono"))</f>
        <v>80-0025-LPU18</v>
      </c>
      <c r="F83" s="26" t="str">
        <f>IF($A83="Ordenes de Compra","ARS",IF($A83="Financiamiento Internacional",VLOOKUP($C83,FinInt!$B$2:$Q$508,15,0),VLOOKUP($C83,NoAmpOC!$B$2:$T$988,18,0)))</f>
        <v>ARS</v>
      </c>
      <c r="G83" s="5">
        <f>IF($A83="Ordenes de Compra",VLOOKUP($C83,Autogestión!$B$2:$H$5090,7,0),IF($A83="Financiamiento Internacional",VLOOKUP($C83,FinInt!$B$2:$Q$1308,16,0),VLOOKUP($C83,NoAmpOC!$B$2:$T$988,19,0)))</f>
        <v>1112628.22</v>
      </c>
      <c r="H83" s="5">
        <f t="shared" si="3"/>
        <v>1112628.22</v>
      </c>
      <c r="I83" s="26">
        <f>IF($A83="Ordenes de Compra",VLOOKUP($C83,Autogestión!$B$2:$J$5090,9,0),IF($A83="Financiamiento Internacional",VLOOKUP($C83,FinInt!$B$2:$G$1555,6,0),"Legitimo Abono"))</f>
        <v>0</v>
      </c>
      <c r="J83" s="1" t="str">
        <f>IF($A83="Ordenes de Compra",VLOOKUP($C83,Autogestión!$B$2:$R$5090,17,0),IF($A83="Financiamiento Internacional",VLOOKUP($C83,FinInt!$B$2:$O$1508,14,0),VLOOKUP($C83,NoAmpOC!$B$2:$R$988,17,0)))</f>
        <v xml:space="preserve">LAFEDAR S.A. </v>
      </c>
      <c r="K83" s="7" t="str">
        <f>DetalleExp!AP83</f>
        <v>DAFYP#MS-ARCHIVO</v>
      </c>
      <c r="L83" s="7" t="str">
        <f>DetalleExp!AQ83</f>
        <v>ARCHIVO - Archivo</v>
      </c>
      <c r="M83" s="7" t="str">
        <f>DetalleExp!AR83</f>
        <v>DAFYP#MS - Dirección de administración financiera y presupuestaria</v>
      </c>
      <c r="N83" s="7">
        <f>DetalleExp!AS83</f>
        <v>44011</v>
      </c>
      <c r="O83" s="27">
        <f ca="1">ROUNDUP(TODAY()-N83,0)</f>
        <v>344</v>
      </c>
      <c r="P83" s="27">
        <f ca="1">ROUNDUP(TODAY()-B83,0)</f>
        <v>447</v>
      </c>
      <c r="Q83" s="1" t="str">
        <f>IFERROR(IF(A83="Ordenes de Compra",VLOOKUP($E83,'Ordenes de Compra'!$A$2:$E$1712,5,0),"Sin OC"),"Sin dato")</f>
        <v>29.0.0.45.0</v>
      </c>
      <c r="R83" s="28" t="str">
        <f>IFERROR(IF(A83="Ordenes de Compra",VLOOKUP($I83,'Ordenes de Compra'!$B$2:$E$1712,3,0),"Sin OC"),"Sin dato")</f>
        <v>Sin dato</v>
      </c>
      <c r="S83" s="1" t="str">
        <f>VLOOKUP($U83,'Tablas intermedias'!$C$1:$H$222,5,0)</f>
        <v>DGPFE</v>
      </c>
      <c r="T83" s="29" t="str">
        <f t="shared" si="4"/>
        <v>OK</v>
      </c>
      <c r="U83" s="30" t="str">
        <f t="shared" si="5"/>
        <v>DAFYP#MS-ARCHIVOARCHIVO - ArchivoDAFYP#MS - Dirección de administración financiera y presupuestaria</v>
      </c>
      <c r="V83" s="1" t="str">
        <f>VLOOKUP(U83,'Tablas intermedias'!$C$1:$H$222,6,0)</f>
        <v>No</v>
      </c>
      <c r="W83" s="1" t="str">
        <f ca="1">IF(O83&lt;30,"menos de 30 días","más de 30 días")</f>
        <v>más de 30 días</v>
      </c>
    </row>
    <row r="84" spans="1:23" ht="14.25" hidden="1" thickTop="1" thickBot="1" x14ac:dyDescent="0.25">
      <c r="A84" s="17" t="str">
        <f>IF(DetalleExp!H84='Tablas intermedias'!$A$2,"Ordenes de Compra",IF(DetalleExp!H84='Tablas intermedias'!$A$3,"Financiamiento Internacional","Legítimo Abono"))</f>
        <v>Ordenes de Compra</v>
      </c>
      <c r="B84" s="7">
        <f>DetalleExp!E84</f>
        <v>43908</v>
      </c>
      <c r="C84" s="1" t="str">
        <f>DetalleExp!A84</f>
        <v>EX-2020-17760982-APN-DTYC#MSYDS</v>
      </c>
      <c r="D84" s="1" t="str">
        <f>IF(A84="Ordenes de Compra",VLOOKUP(C84,Autogestión!$B$2:$D$5090,3,0),IF(A84="Legítimo Abono",VLOOKUP(C84,NoAmpOC!$B$2:$H$988,7,0),"Factura"))</f>
        <v>Factura</v>
      </c>
      <c r="E84" s="26" t="str">
        <f>IF(A84="Ordenes de Compra",VLOOKUP($C84,Autogestión!$B$2:$G$5090,6,0),IF(A84="Financiamiento Internacional",VLOOKUP($C84,FinInt!$B$2:$G$508,6,0),"Legítimo Abono"))</f>
        <v>80-0025-LPU18</v>
      </c>
      <c r="F84" s="26" t="str">
        <f>IF($A84="Ordenes de Compra","ARS",IF($A84="Financiamiento Internacional",VLOOKUP($C84,FinInt!$B$2:$Q$508,15,0),VLOOKUP($C84,NoAmpOC!$B$2:$T$988,18,0)))</f>
        <v>ARS</v>
      </c>
      <c r="G84" s="5">
        <f>IF($A84="Ordenes de Compra",VLOOKUP($C84,Autogestión!$B$2:$H$5090,7,0),IF($A84="Financiamiento Internacional",VLOOKUP($C84,FinInt!$B$2:$Q$1308,16,0),VLOOKUP($C84,NoAmpOC!$B$2:$T$988,19,0)))</f>
        <v>1130486.5</v>
      </c>
      <c r="H84" s="5">
        <f t="shared" si="3"/>
        <v>1130486.5</v>
      </c>
      <c r="I84" s="26">
        <f>IF($A84="Ordenes de Compra",VLOOKUP($C84,Autogestión!$B$2:$J$5090,9,0),IF($A84="Financiamiento Internacional",VLOOKUP($C84,FinInt!$B$2:$G$1555,6,0),"Legitimo Abono"))</f>
        <v>0</v>
      </c>
      <c r="J84" s="1" t="str">
        <f>IF($A84="Ordenes de Compra",VLOOKUP($C84,Autogestión!$B$2:$R$5090,17,0),IF($A84="Financiamiento Internacional",VLOOKUP($C84,FinInt!$B$2:$O$1508,14,0),VLOOKUP($C84,NoAmpOC!$B$2:$R$988,17,0)))</f>
        <v xml:space="preserve">LAFEDAR S.A. </v>
      </c>
      <c r="K84" s="7" t="str">
        <f>DetalleExp!AP84</f>
        <v>DAFYP#MS-ARCHIVO</v>
      </c>
      <c r="L84" s="7" t="str">
        <f>DetalleExp!AQ84</f>
        <v>ARCHIVO - Archivo</v>
      </c>
      <c r="M84" s="7" t="str">
        <f>DetalleExp!AR84</f>
        <v>DAFYP#MS - Dirección de administración financiera y presupuestaria</v>
      </c>
      <c r="N84" s="7">
        <f>DetalleExp!AS84</f>
        <v>44008</v>
      </c>
      <c r="O84" s="27">
        <f ca="1">ROUNDUP(TODAY()-N84,0)</f>
        <v>347</v>
      </c>
      <c r="P84" s="27">
        <f ca="1">ROUNDUP(TODAY()-B84,0)</f>
        <v>447</v>
      </c>
      <c r="Q84" s="1" t="str">
        <f>IFERROR(IF(A84="Ordenes de Compra",VLOOKUP($E84,'Ordenes de Compra'!$A$2:$E$1712,5,0),"Sin OC"),"Sin dato")</f>
        <v>29.0.0.45.0</v>
      </c>
      <c r="R84" s="28" t="str">
        <f>IFERROR(IF(A84="Ordenes de Compra",VLOOKUP($I84,'Ordenes de Compra'!$B$2:$E$1712,3,0),"Sin OC"),"Sin dato")</f>
        <v>Sin dato</v>
      </c>
      <c r="S84" s="1" t="str">
        <f>VLOOKUP($U84,'Tablas intermedias'!$C$1:$H$222,5,0)</f>
        <v>DGPFE</v>
      </c>
      <c r="T84" s="29" t="str">
        <f t="shared" si="4"/>
        <v>OK</v>
      </c>
      <c r="U84" s="30" t="str">
        <f t="shared" si="5"/>
        <v>DAFYP#MS-ARCHIVOARCHIVO - ArchivoDAFYP#MS - Dirección de administración financiera y presupuestaria</v>
      </c>
      <c r="V84" s="1" t="str">
        <f>VLOOKUP(U84,'Tablas intermedias'!$C$1:$H$222,6,0)</f>
        <v>No</v>
      </c>
      <c r="W84" s="1" t="str">
        <f ca="1">IF(O84&lt;30,"menos de 30 días","más de 30 días")</f>
        <v>más de 30 días</v>
      </c>
    </row>
    <row r="85" spans="1:23" ht="14.25" hidden="1" thickTop="1" thickBot="1" x14ac:dyDescent="0.25">
      <c r="A85" s="17" t="str">
        <f>IF(DetalleExp!H85='Tablas intermedias'!$A$2,"Ordenes de Compra",IF(DetalleExp!H85='Tablas intermedias'!$A$3,"Financiamiento Internacional","Legítimo Abono"))</f>
        <v>Ordenes de Compra</v>
      </c>
      <c r="B85" s="7">
        <f>DetalleExp!E85</f>
        <v>43908</v>
      </c>
      <c r="C85" s="1" t="str">
        <f>DetalleExp!A85</f>
        <v>EX-2020-17774710-APN-DTYC#MSYDS</v>
      </c>
      <c r="D85" s="1" t="str">
        <f>IF(A85="Ordenes de Compra",VLOOKUP(C85,Autogestión!$B$2:$D$5090,3,0),IF(A85="Legítimo Abono",VLOOKUP(C85,NoAmpOC!$B$2:$H$988,7,0),"Factura"))</f>
        <v>Factura</v>
      </c>
      <c r="E85" s="26" t="str">
        <f>IF(A85="Ordenes de Compra",VLOOKUP($C85,Autogestión!$B$2:$G$5090,6,0),IF(A85="Financiamiento Internacional",VLOOKUP($C85,FinInt!$B$2:$G$508,6,0),"Legítimo Abono"))</f>
        <v>80-0025-LPU18</v>
      </c>
      <c r="F85" s="26" t="str">
        <f>IF($A85="Ordenes de Compra","ARS",IF($A85="Financiamiento Internacional",VLOOKUP($C85,FinInt!$B$2:$Q$508,15,0),VLOOKUP($C85,NoAmpOC!$B$2:$T$988,18,0)))</f>
        <v>ARS</v>
      </c>
      <c r="G85" s="5">
        <f>IF($A85="Ordenes de Compra",VLOOKUP($C85,Autogestión!$B$2:$H$5090,7,0),IF($A85="Financiamiento Internacional",VLOOKUP($C85,FinInt!$B$2:$Q$1308,16,0),VLOOKUP($C85,NoAmpOC!$B$2:$T$988,19,0)))</f>
        <v>505623.4</v>
      </c>
      <c r="H85" s="5">
        <f t="shared" si="3"/>
        <v>505623.4</v>
      </c>
      <c r="I85" s="26">
        <f>IF($A85="Ordenes de Compra",VLOOKUP($C85,Autogestión!$B$2:$J$5090,9,0),IF($A85="Financiamiento Internacional",VLOOKUP($C85,FinInt!$B$2:$G$1555,6,0),"Legitimo Abono"))</f>
        <v>0</v>
      </c>
      <c r="J85" s="1" t="str">
        <f>IF($A85="Ordenes de Compra",VLOOKUP($C85,Autogestión!$B$2:$R$5090,17,0),IF($A85="Financiamiento Internacional",VLOOKUP($C85,FinInt!$B$2:$O$1508,14,0),VLOOKUP($C85,NoAmpOC!$B$2:$R$988,17,0)))</f>
        <v xml:space="preserve">LAFEDAR S.A. </v>
      </c>
      <c r="K85" s="7" t="str">
        <f>DetalleExp!AP85</f>
        <v>DAFYP#MS-ARCHIVO</v>
      </c>
      <c r="L85" s="7" t="str">
        <f>DetalleExp!AQ85</f>
        <v>ARCHIVO - Archivo</v>
      </c>
      <c r="M85" s="7" t="str">
        <f>DetalleExp!AR85</f>
        <v>DAFYP#MS - Dirección de administración financiera y presupuestaria</v>
      </c>
      <c r="N85" s="7">
        <f>DetalleExp!AS85</f>
        <v>44028</v>
      </c>
      <c r="O85" s="27">
        <f ca="1">ROUNDUP(TODAY()-N85,0)</f>
        <v>327</v>
      </c>
      <c r="P85" s="27">
        <f ca="1">ROUNDUP(TODAY()-B85,0)</f>
        <v>447</v>
      </c>
      <c r="Q85" s="1" t="str">
        <f>IFERROR(IF(A85="Ordenes de Compra",VLOOKUP($E85,'Ordenes de Compra'!$A$2:$E$1712,5,0),"Sin OC"),"Sin dato")</f>
        <v>29.0.0.45.0</v>
      </c>
      <c r="R85" s="28" t="str">
        <f>IFERROR(IF(A85="Ordenes de Compra",VLOOKUP($I85,'Ordenes de Compra'!$B$2:$E$1712,3,0),"Sin OC"),"Sin dato")</f>
        <v>Sin dato</v>
      </c>
      <c r="S85" s="1" t="str">
        <f>VLOOKUP($U85,'Tablas intermedias'!$C$1:$H$222,5,0)</f>
        <v>DGPFE</v>
      </c>
      <c r="T85" s="29" t="str">
        <f t="shared" si="4"/>
        <v>OK</v>
      </c>
      <c r="U85" s="30" t="str">
        <f t="shared" si="5"/>
        <v>DAFYP#MS-ARCHIVOARCHIVO - ArchivoDAFYP#MS - Dirección de administración financiera y presupuestaria</v>
      </c>
      <c r="V85" s="1" t="str">
        <f>VLOOKUP(U85,'Tablas intermedias'!$C$1:$H$222,6,0)</f>
        <v>No</v>
      </c>
      <c r="W85" s="1" t="str">
        <f ca="1">IF(O85&lt;30,"menos de 30 días","más de 30 días")</f>
        <v>más de 30 días</v>
      </c>
    </row>
    <row r="86" spans="1:23" ht="14.25" hidden="1" thickTop="1" thickBot="1" x14ac:dyDescent="0.25">
      <c r="A86" s="17" t="str">
        <f>IF(DetalleExp!H86='Tablas intermedias'!$A$2,"Ordenes de Compra",IF(DetalleExp!H86='Tablas intermedias'!$A$3,"Financiamiento Internacional","Legítimo Abono"))</f>
        <v>Ordenes de Compra</v>
      </c>
      <c r="B86" s="7">
        <f>DetalleExp!E86</f>
        <v>43909</v>
      </c>
      <c r="C86" s="1" t="str">
        <f>DetalleExp!A86</f>
        <v>EX-2020-18104433-APN-DTYC#MSYDS</v>
      </c>
      <c r="D86" s="1" t="str">
        <f>IF(A86="Ordenes de Compra",VLOOKUP(C86,Autogestión!$B$2:$D$5090,3,0),IF(A86="Legítimo Abono",VLOOKUP(C86,NoAmpOC!$B$2:$H$988,7,0),"Factura"))</f>
        <v>Factura</v>
      </c>
      <c r="E86" s="26" t="str">
        <f>IF(A86="Ordenes de Compra",VLOOKUP($C86,Autogestión!$B$2:$G$5090,6,0),IF(A86="Financiamiento Internacional",VLOOKUP($C86,FinInt!$B$2:$G$508,6,0),"Legítimo Abono"))</f>
        <v>80-0025-LPU18</v>
      </c>
      <c r="F86" s="26" t="str">
        <f>IF($A86="Ordenes de Compra","ARS",IF($A86="Financiamiento Internacional",VLOOKUP($C86,FinInt!$B$2:$Q$508,15,0),VLOOKUP($C86,NoAmpOC!$B$2:$T$988,18,0)))</f>
        <v>ARS</v>
      </c>
      <c r="G86" s="5">
        <f>IF($A86="Ordenes de Compra",VLOOKUP($C86,Autogestión!$B$2:$H$5090,7,0),IF($A86="Financiamiento Internacional",VLOOKUP($C86,FinInt!$B$2:$Q$1308,16,0),VLOOKUP($C86,NoAmpOC!$B$2:$T$988,19,0)))</f>
        <v>1417366.5</v>
      </c>
      <c r="H86" s="5">
        <f t="shared" si="3"/>
        <v>1417366.5</v>
      </c>
      <c r="I86" s="26">
        <f>IF($A86="Ordenes de Compra",VLOOKUP($C86,Autogestión!$B$2:$J$5090,9,0),IF($A86="Financiamiento Internacional",VLOOKUP($C86,FinInt!$B$2:$G$1555,6,0),"Legitimo Abono"))</f>
        <v>0</v>
      </c>
      <c r="J86" s="1" t="str">
        <f>IF($A86="Ordenes de Compra",VLOOKUP($C86,Autogestión!$B$2:$R$5090,17,0),IF($A86="Financiamiento Internacional",VLOOKUP($C86,FinInt!$B$2:$O$1508,14,0),VLOOKUP($C86,NoAmpOC!$B$2:$R$988,17,0)))</f>
        <v xml:space="preserve">LAFEDAR S.A. </v>
      </c>
      <c r="K86" s="7" t="str">
        <f>DetalleExp!AP86</f>
        <v>DAFYP#MS-ARCHIVO</v>
      </c>
      <c r="L86" s="7" t="str">
        <f>DetalleExp!AQ86</f>
        <v>ARCHIVO - Archivo</v>
      </c>
      <c r="M86" s="7" t="str">
        <f>DetalleExp!AR86</f>
        <v>DAFYP#MS - Dirección de administración financiera y presupuestaria</v>
      </c>
      <c r="N86" s="7">
        <f>DetalleExp!AS86</f>
        <v>43983</v>
      </c>
      <c r="O86" s="27">
        <f ca="1">ROUNDUP(TODAY()-N86,0)</f>
        <v>372</v>
      </c>
      <c r="P86" s="27">
        <f ca="1">ROUNDUP(TODAY()-B86,0)</f>
        <v>446</v>
      </c>
      <c r="Q86" s="1" t="str">
        <f>IFERROR(IF(A86="Ordenes de Compra",VLOOKUP($E86,'Ordenes de Compra'!$A$2:$E$1712,5,0),"Sin OC"),"Sin dato")</f>
        <v>29.0.0.45.0</v>
      </c>
      <c r="R86" s="28" t="str">
        <f>IFERROR(IF(A86="Ordenes de Compra",VLOOKUP($I86,'Ordenes de Compra'!$B$2:$E$1712,3,0),"Sin OC"),"Sin dato")</f>
        <v>Sin dato</v>
      </c>
      <c r="S86" s="1" t="str">
        <f>VLOOKUP($U86,'Tablas intermedias'!$C$1:$H$222,5,0)</f>
        <v>DGPFE</v>
      </c>
      <c r="T86" s="29" t="str">
        <f t="shared" si="4"/>
        <v>OK</v>
      </c>
      <c r="U86" s="30" t="str">
        <f t="shared" si="5"/>
        <v>DAFYP#MS-ARCHIVOARCHIVO - ArchivoDAFYP#MS - Dirección de administración financiera y presupuestaria</v>
      </c>
      <c r="V86" s="1" t="str">
        <f>VLOOKUP(U86,'Tablas intermedias'!$C$1:$H$222,6,0)</f>
        <v>No</v>
      </c>
      <c r="W86" s="1" t="str">
        <f ca="1">IF(O86&lt;30,"menos de 30 días","más de 30 días")</f>
        <v>más de 30 días</v>
      </c>
    </row>
    <row r="87" spans="1:23" ht="14.25" hidden="1" thickTop="1" thickBot="1" x14ac:dyDescent="0.25">
      <c r="A87" s="17" t="str">
        <f>IF(DetalleExp!H87='Tablas intermedias'!$A$2,"Ordenes de Compra",IF(DetalleExp!H87='Tablas intermedias'!$A$3,"Financiamiento Internacional","Legítimo Abono"))</f>
        <v>Ordenes de Compra</v>
      </c>
      <c r="B87" s="7">
        <f>DetalleExp!E87</f>
        <v>43915</v>
      </c>
      <c r="C87" s="1" t="str">
        <f>DetalleExp!A87</f>
        <v>EX-2020-18649301-APN-DTYC#MSYDS</v>
      </c>
      <c r="D87" s="1" t="str">
        <f>IF(A87="Ordenes de Compra",VLOOKUP(C87,Autogestión!$B$2:$D$5090,3,0),IF(A87="Legítimo Abono",VLOOKUP(C87,NoAmpOC!$B$2:$H$988,7,0),"Factura"))</f>
        <v>Factura</v>
      </c>
      <c r="E87" s="26">
        <f>IF(A87="Ordenes de Compra",VLOOKUP($C87,Autogestión!$B$2:$G$5090,6,0),IF(A87="Financiamiento Internacional",VLOOKUP($C87,FinInt!$B$2:$G$508,6,0),"Legítimo Abono"))</f>
        <v>800025</v>
      </c>
      <c r="F87" s="26" t="str">
        <f>IF($A87="Ordenes de Compra","ARS",IF($A87="Financiamiento Internacional",VLOOKUP($C87,FinInt!$B$2:$Q$508,15,0),VLOOKUP($C87,NoAmpOC!$B$2:$T$988,18,0)))</f>
        <v>ARS</v>
      </c>
      <c r="G87" s="5">
        <f>IF($A87="Ordenes de Compra",VLOOKUP($C87,Autogestión!$B$2:$H$5090,7,0),IF($A87="Financiamiento Internacional",VLOOKUP($C87,FinInt!$B$2:$Q$1308,16,0),VLOOKUP($C87,NoAmpOC!$B$2:$T$988,19,0)))</f>
        <v>6292052.3099999996</v>
      </c>
      <c r="H87" s="5">
        <f t="shared" si="3"/>
        <v>6292052.3099999996</v>
      </c>
      <c r="I87" s="26">
        <f>IF($A87="Ordenes de Compra",VLOOKUP($C87,Autogestión!$B$2:$J$5090,9,0),IF($A87="Financiamiento Internacional",VLOOKUP($C87,FinInt!$B$2:$G$1555,6,0),"Legitimo Abono"))</f>
        <v>0</v>
      </c>
      <c r="J87" s="1" t="str">
        <f>IF($A87="Ordenes de Compra",VLOOKUP($C87,Autogestión!$B$2:$R$5090,17,0),IF($A87="Financiamiento Internacional",VLOOKUP($C87,FinInt!$B$2:$O$1508,14,0),VLOOKUP($C87,NoAmpOC!$B$2:$R$988,17,0)))</f>
        <v>Laboratorios Bago S.A</v>
      </c>
      <c r="K87" s="7" t="str">
        <f>DetalleExp!AP87</f>
        <v>DAFYP#MS-ARCHIVO</v>
      </c>
      <c r="L87" s="7" t="str">
        <f>DetalleExp!AQ87</f>
        <v>ARCHIVO - Archivo</v>
      </c>
      <c r="M87" s="7" t="str">
        <f>DetalleExp!AR87</f>
        <v>DAFYP#MS - Dirección de administración financiera y presupuestaria</v>
      </c>
      <c r="N87" s="7">
        <f>DetalleExp!AS87</f>
        <v>44004</v>
      </c>
      <c r="O87" s="27">
        <f ca="1">ROUNDUP(TODAY()-N87,0)</f>
        <v>351</v>
      </c>
      <c r="P87" s="27">
        <f ca="1">ROUNDUP(TODAY()-B87,0)</f>
        <v>440</v>
      </c>
      <c r="Q87" s="1" t="str">
        <f>IFERROR(IF(A87="Ordenes de Compra",VLOOKUP($E87,'Ordenes de Compra'!$A$2:$E$1712,5,0),"Sin OC"),"Sin dato")</f>
        <v>Sin dato</v>
      </c>
      <c r="R87" s="28" t="str">
        <f>IFERROR(IF(A87="Ordenes de Compra",VLOOKUP($I87,'Ordenes de Compra'!$B$2:$E$1712,3,0),"Sin OC"),"Sin dato")</f>
        <v>Sin dato</v>
      </c>
      <c r="S87" s="1" t="str">
        <f>VLOOKUP($U87,'Tablas intermedias'!$C$1:$H$222,5,0)</f>
        <v>DGPFE</v>
      </c>
      <c r="T87" s="29" t="str">
        <f t="shared" si="4"/>
        <v>OK</v>
      </c>
      <c r="U87" s="30" t="str">
        <f t="shared" si="5"/>
        <v>DAFYP#MS-ARCHIVOARCHIVO - ArchivoDAFYP#MS - Dirección de administración financiera y presupuestaria</v>
      </c>
      <c r="V87" s="1" t="str">
        <f>VLOOKUP(U87,'Tablas intermedias'!$C$1:$H$222,6,0)</f>
        <v>No</v>
      </c>
      <c r="W87" s="1" t="str">
        <f ca="1">IF(O87&lt;30,"menos de 30 días","más de 30 días")</f>
        <v>más de 30 días</v>
      </c>
    </row>
    <row r="88" spans="1:23" ht="14.25" hidden="1" thickTop="1" thickBot="1" x14ac:dyDescent="0.25">
      <c r="A88" s="17" t="str">
        <f>IF(DetalleExp!H88='Tablas intermedias'!$A$2,"Ordenes de Compra",IF(DetalleExp!H88='Tablas intermedias'!$A$3,"Financiamiento Internacional","Legítimo Abono"))</f>
        <v>Ordenes de Compra</v>
      </c>
      <c r="B88" s="7">
        <f>DetalleExp!E88</f>
        <v>43915</v>
      </c>
      <c r="C88" s="1" t="str">
        <f>DetalleExp!A88</f>
        <v>EX-2020-18773364-APN-DTYC#MSYDS</v>
      </c>
      <c r="D88" s="1" t="str">
        <f>IF(A88="Ordenes de Compra",VLOOKUP(C88,Autogestión!$B$2:$D$5090,3,0),IF(A88="Legítimo Abono",VLOOKUP(C88,NoAmpOC!$B$2:$H$988,7,0),"Factura"))</f>
        <v>Factura</v>
      </c>
      <c r="E88" s="26" t="str">
        <f>IF(A88="Ordenes de Compra",VLOOKUP($C88,Autogestión!$B$2:$G$5090,6,0),IF(A88="Financiamiento Internacional",VLOOKUP($C88,FinInt!$B$2:$G$508,6,0),"Legítimo Abono"))</f>
        <v>80-0025-LPU18</v>
      </c>
      <c r="F88" s="26" t="str">
        <f>IF($A88="Ordenes de Compra","ARS",IF($A88="Financiamiento Internacional",VLOOKUP($C88,FinInt!$B$2:$Q$508,15,0),VLOOKUP($C88,NoAmpOC!$B$2:$T$988,18,0)))</f>
        <v>ARS</v>
      </c>
      <c r="G88" s="5">
        <f>IF($A88="Ordenes de Compra",VLOOKUP($C88,Autogestión!$B$2:$H$5090,7,0),IF($A88="Financiamiento Internacional",VLOOKUP($C88,FinInt!$B$2:$Q$1308,16,0),VLOOKUP($C88,NoAmpOC!$B$2:$T$988,19,0)))</f>
        <v>4197084.7</v>
      </c>
      <c r="H88" s="5">
        <f t="shared" si="3"/>
        <v>4197084.7</v>
      </c>
      <c r="I88" s="26">
        <f>IF($A88="Ordenes de Compra",VLOOKUP($C88,Autogestión!$B$2:$J$5090,9,0),IF($A88="Financiamiento Internacional",VLOOKUP($C88,FinInt!$B$2:$G$1555,6,0),"Legitimo Abono"))</f>
        <v>0</v>
      </c>
      <c r="J88" s="1" t="str">
        <f>IF($A88="Ordenes de Compra",VLOOKUP($C88,Autogestión!$B$2:$R$5090,17,0),IF($A88="Financiamiento Internacional",VLOOKUP($C88,FinInt!$B$2:$O$1508,14,0),VLOOKUP($C88,NoAmpOC!$B$2:$R$988,17,0)))</f>
        <v>Dr. LAZAR &amp; Cía. S.A.Q.e.I.</v>
      </c>
      <c r="K88" s="7" t="str">
        <f>DetalleExp!AP88</f>
        <v>DAFYP#MS-ARCHIVO</v>
      </c>
      <c r="L88" s="7" t="str">
        <f>DetalleExp!AQ88</f>
        <v>ARCHIVO - Archivo</v>
      </c>
      <c r="M88" s="7" t="str">
        <f>DetalleExp!AR88</f>
        <v>DAFYP#MS - Dirección de administración financiera y presupuestaria</v>
      </c>
      <c r="N88" s="7">
        <f>DetalleExp!AS88</f>
        <v>43966</v>
      </c>
      <c r="O88" s="27">
        <f ca="1">ROUNDUP(TODAY()-N88,0)</f>
        <v>389</v>
      </c>
      <c r="P88" s="27">
        <f ca="1">ROUNDUP(TODAY()-B88,0)</f>
        <v>440</v>
      </c>
      <c r="Q88" s="1" t="str">
        <f>IFERROR(IF(A88="Ordenes de Compra",VLOOKUP($E88,'Ordenes de Compra'!$A$2:$E$1712,5,0),"Sin OC"),"Sin dato")</f>
        <v>29.0.0.45.0</v>
      </c>
      <c r="R88" s="28" t="str">
        <f>IFERROR(IF(A88="Ordenes de Compra",VLOOKUP($I88,'Ordenes de Compra'!$B$2:$E$1712,3,0),"Sin OC"),"Sin dato")</f>
        <v>Sin dato</v>
      </c>
      <c r="S88" s="1" t="str">
        <f>VLOOKUP($U88,'Tablas intermedias'!$C$1:$H$222,5,0)</f>
        <v>DGPFE</v>
      </c>
      <c r="T88" s="29" t="str">
        <f t="shared" si="4"/>
        <v>OK</v>
      </c>
      <c r="U88" s="30" t="str">
        <f t="shared" si="5"/>
        <v>DAFYP#MS-ARCHIVOARCHIVO - ArchivoDAFYP#MS - Dirección de administración financiera y presupuestaria</v>
      </c>
      <c r="V88" s="1" t="str">
        <f>VLOOKUP(U88,'Tablas intermedias'!$C$1:$H$222,6,0)</f>
        <v>No</v>
      </c>
      <c r="W88" s="1" t="str">
        <f ca="1">IF(O88&lt;30,"menos de 30 días","más de 30 días")</f>
        <v>más de 30 días</v>
      </c>
    </row>
    <row r="89" spans="1:23" ht="14.25" hidden="1" thickTop="1" thickBot="1" x14ac:dyDescent="0.25">
      <c r="A89" s="17" t="str">
        <f>IF(DetalleExp!H89='Tablas intermedias'!$A$2,"Ordenes de Compra",IF(DetalleExp!H89='Tablas intermedias'!$A$3,"Financiamiento Internacional","Legítimo Abono"))</f>
        <v>Ordenes de Compra</v>
      </c>
      <c r="B89" s="7">
        <f>DetalleExp!E89</f>
        <v>43916</v>
      </c>
      <c r="C89" s="1" t="str">
        <f>DetalleExp!A89</f>
        <v>EX-2020-18931027-APN-DTYC#MSYDS</v>
      </c>
      <c r="D89" s="1" t="str">
        <f>IF(A89="Ordenes de Compra",VLOOKUP(C89,Autogestión!$B$2:$D$5090,3,0),IF(A89="Legítimo Abono",VLOOKUP(C89,NoAmpOC!$B$2:$H$988,7,0),"Factura"))</f>
        <v>Factura</v>
      </c>
      <c r="E89" s="26" t="str">
        <f>IF(A89="Ordenes de Compra",VLOOKUP($C89,Autogestión!$B$2:$G$5090,6,0),IF(A89="Financiamiento Internacional",VLOOKUP($C89,FinInt!$B$2:$G$508,6,0),"Legítimo Abono"))</f>
        <v>80-0025-lpu18</v>
      </c>
      <c r="F89" s="26" t="str">
        <f>IF($A89="Ordenes de Compra","ARS",IF($A89="Financiamiento Internacional",VLOOKUP($C89,FinInt!$B$2:$Q$508,15,0),VLOOKUP($C89,NoAmpOC!$B$2:$T$988,18,0)))</f>
        <v>ARS</v>
      </c>
      <c r="G89" s="5">
        <f>IF($A89="Ordenes de Compra",VLOOKUP($C89,Autogestión!$B$2:$H$5090,7,0),IF($A89="Financiamiento Internacional",VLOOKUP($C89,FinInt!$B$2:$Q$1308,16,0),VLOOKUP($C89,NoAmpOC!$B$2:$T$988,19,0)))</f>
        <v>429063.6</v>
      </c>
      <c r="H89" s="5">
        <f t="shared" si="3"/>
        <v>429063.6</v>
      </c>
      <c r="I89" s="26">
        <f>IF($A89="Ordenes de Compra",VLOOKUP($C89,Autogestión!$B$2:$J$5090,9,0),IF($A89="Financiamiento Internacional",VLOOKUP($C89,FinInt!$B$2:$G$1555,6,0),"Legitimo Abono"))</f>
        <v>0</v>
      </c>
      <c r="J89" s="1" t="str">
        <f>IF($A89="Ordenes de Compra",VLOOKUP($C89,Autogestión!$B$2:$R$5090,17,0),IF($A89="Financiamiento Internacional",VLOOKUP($C89,FinInt!$B$2:$O$1508,14,0),VLOOKUP($C89,NoAmpOC!$B$2:$R$988,17,0)))</f>
        <v>LABORATORIOS FABRA S.A.</v>
      </c>
      <c r="K89" s="7" t="str">
        <f>DetalleExp!AP89</f>
        <v>DAFYP#MS-ARCHIVO</v>
      </c>
      <c r="L89" s="7" t="str">
        <f>DetalleExp!AQ89</f>
        <v>ARCHIVO - Archivo</v>
      </c>
      <c r="M89" s="7" t="str">
        <f>DetalleExp!AR89</f>
        <v>DAFYP#MS - Dirección de administración financiera y presupuestaria</v>
      </c>
      <c r="N89" s="7">
        <f>DetalleExp!AS89</f>
        <v>43966</v>
      </c>
      <c r="O89" s="27">
        <f ca="1">ROUNDUP(TODAY()-N89,0)</f>
        <v>389</v>
      </c>
      <c r="P89" s="27">
        <f ca="1">ROUNDUP(TODAY()-B89,0)</f>
        <v>439</v>
      </c>
      <c r="Q89" s="1" t="str">
        <f>IFERROR(IF(A89="Ordenes de Compra",VLOOKUP($E89,'Ordenes de Compra'!$A$2:$E$1712,5,0),"Sin OC"),"Sin dato")</f>
        <v>29.0.0.45.0</v>
      </c>
      <c r="R89" s="28" t="str">
        <f>IFERROR(IF(A89="Ordenes de Compra",VLOOKUP($I89,'Ordenes de Compra'!$B$2:$E$1712,3,0),"Sin OC"),"Sin dato")</f>
        <v>Sin dato</v>
      </c>
      <c r="S89" s="1" t="str">
        <f>VLOOKUP($U89,'Tablas intermedias'!$C$1:$H$222,5,0)</f>
        <v>DGPFE</v>
      </c>
      <c r="T89" s="29" t="str">
        <f t="shared" si="4"/>
        <v>OK</v>
      </c>
      <c r="U89" s="30" t="str">
        <f t="shared" si="5"/>
        <v>DAFYP#MS-ARCHIVOARCHIVO - ArchivoDAFYP#MS - Dirección de administración financiera y presupuestaria</v>
      </c>
      <c r="V89" s="1" t="str">
        <f>VLOOKUP(U89,'Tablas intermedias'!$C$1:$H$222,6,0)</f>
        <v>No</v>
      </c>
      <c r="W89" s="1" t="str">
        <f ca="1">IF(O89&lt;30,"menos de 30 días","más de 30 días")</f>
        <v>más de 30 días</v>
      </c>
    </row>
    <row r="90" spans="1:23" ht="14.25" hidden="1" thickTop="1" thickBot="1" x14ac:dyDescent="0.25">
      <c r="A90" s="17" t="str">
        <f>IF(DetalleExp!H90='Tablas intermedias'!$A$2,"Ordenes de Compra",IF(DetalleExp!H90='Tablas intermedias'!$A$3,"Financiamiento Internacional","Legítimo Abono"))</f>
        <v>Ordenes de Compra</v>
      </c>
      <c r="B90" s="7">
        <f>DetalleExp!E90</f>
        <v>43916</v>
      </c>
      <c r="C90" s="1" t="str">
        <f>DetalleExp!A90</f>
        <v>EX-2020-18931227-APN-DTYC#MSYDS</v>
      </c>
      <c r="D90" s="1" t="str">
        <f>IF(A90="Ordenes de Compra",VLOOKUP(C90,Autogestión!$B$2:$D$5090,3,0),IF(A90="Legítimo Abono",VLOOKUP(C90,NoAmpOC!$B$2:$H$988,7,0),"Factura"))</f>
        <v>Factura</v>
      </c>
      <c r="E90" s="26" t="str">
        <f>IF(A90="Ordenes de Compra",VLOOKUP($C90,Autogestión!$B$2:$G$5090,6,0),IF(A90="Financiamiento Internacional",VLOOKUP($C90,FinInt!$B$2:$G$508,6,0),"Legítimo Abono"))</f>
        <v>80-0025-LPU18</v>
      </c>
      <c r="F90" s="26" t="str">
        <f>IF($A90="Ordenes de Compra","ARS",IF($A90="Financiamiento Internacional",VLOOKUP($C90,FinInt!$B$2:$Q$508,15,0),VLOOKUP($C90,NoAmpOC!$B$2:$T$988,18,0)))</f>
        <v>ARS</v>
      </c>
      <c r="G90" s="5">
        <f>IF($A90="Ordenes de Compra",VLOOKUP($C90,Autogestión!$B$2:$H$5090,7,0),IF($A90="Financiamiento Internacional",VLOOKUP($C90,FinInt!$B$2:$Q$1308,16,0),VLOOKUP($C90,NoAmpOC!$B$2:$T$988,19,0)))</f>
        <v>550710.72</v>
      </c>
      <c r="H90" s="5">
        <f t="shared" si="3"/>
        <v>550710.72</v>
      </c>
      <c r="I90" s="26">
        <f>IF($A90="Ordenes de Compra",VLOOKUP($C90,Autogestión!$B$2:$J$5090,9,0),IF($A90="Financiamiento Internacional",VLOOKUP($C90,FinInt!$B$2:$G$1555,6,0),"Legitimo Abono"))</f>
        <v>0</v>
      </c>
      <c r="J90" s="1" t="str">
        <f>IF($A90="Ordenes de Compra",VLOOKUP($C90,Autogestión!$B$2:$R$5090,17,0),IF($A90="Financiamiento Internacional",VLOOKUP($C90,FinInt!$B$2:$O$1508,14,0),VLOOKUP($C90,NoAmpOC!$B$2:$R$988,17,0)))</f>
        <v>LABORATORIO ELEA PHOENIX S.A.</v>
      </c>
      <c r="K90" s="7" t="str">
        <f>DetalleExp!AP90</f>
        <v>DAFYP#MS-ARCHIVO</v>
      </c>
      <c r="L90" s="7" t="str">
        <f>DetalleExp!AQ90</f>
        <v>ARCHIVO - Archivo</v>
      </c>
      <c r="M90" s="7" t="str">
        <f>DetalleExp!AR90</f>
        <v>DAFYP#MS - Dirección de administración financiera y presupuestaria</v>
      </c>
      <c r="N90" s="7">
        <f>DetalleExp!AS90</f>
        <v>44018</v>
      </c>
      <c r="O90" s="27">
        <f ca="1">ROUNDUP(TODAY()-N90,0)</f>
        <v>337</v>
      </c>
      <c r="P90" s="27">
        <f ca="1">ROUNDUP(TODAY()-B90,0)</f>
        <v>439</v>
      </c>
      <c r="Q90" s="1" t="str">
        <f>IFERROR(IF(A90="Ordenes de Compra",VLOOKUP($E90,'Ordenes de Compra'!$A$2:$E$1712,5,0),"Sin OC"),"Sin dato")</f>
        <v>29.0.0.45.0</v>
      </c>
      <c r="R90" s="28" t="str">
        <f>IFERROR(IF(A90="Ordenes de Compra",VLOOKUP($I90,'Ordenes de Compra'!$B$2:$E$1712,3,0),"Sin OC"),"Sin dato")</f>
        <v>Sin dato</v>
      </c>
      <c r="S90" s="1" t="str">
        <f>VLOOKUP($U90,'Tablas intermedias'!$C$1:$H$222,5,0)</f>
        <v>DGPFE</v>
      </c>
      <c r="T90" s="29" t="str">
        <f t="shared" si="4"/>
        <v>OK</v>
      </c>
      <c r="U90" s="30" t="str">
        <f t="shared" si="5"/>
        <v>DAFYP#MS-ARCHIVOARCHIVO - ArchivoDAFYP#MS - Dirección de administración financiera y presupuestaria</v>
      </c>
      <c r="V90" s="1" t="str">
        <f>VLOOKUP(U90,'Tablas intermedias'!$C$1:$H$222,6,0)</f>
        <v>No</v>
      </c>
      <c r="W90" s="1" t="str">
        <f ca="1">IF(O90&lt;30,"menos de 30 días","más de 30 días")</f>
        <v>más de 30 días</v>
      </c>
    </row>
    <row r="91" spans="1:23" ht="14.25" hidden="1" thickTop="1" thickBot="1" x14ac:dyDescent="0.25">
      <c r="A91" s="17" t="str">
        <f>IF(DetalleExp!H91='Tablas intermedias'!$A$2,"Ordenes de Compra",IF(DetalleExp!H91='Tablas intermedias'!$A$3,"Financiamiento Internacional","Legítimo Abono"))</f>
        <v>Ordenes de Compra</v>
      </c>
      <c r="B91" s="7">
        <f>DetalleExp!E91</f>
        <v>43916</v>
      </c>
      <c r="C91" s="1" t="str">
        <f>DetalleExp!A91</f>
        <v>EX-2020-18933513-APN-DTYC#MSYDS</v>
      </c>
      <c r="D91" s="1" t="str">
        <f>IF(A91="Ordenes de Compra",VLOOKUP(C91,Autogestión!$B$2:$D$5090,3,0),IF(A91="Legítimo Abono",VLOOKUP(C91,NoAmpOC!$B$2:$H$988,7,0),"Factura"))</f>
        <v>Factura</v>
      </c>
      <c r="E91" s="26" t="str">
        <f>IF(A91="Ordenes de Compra",VLOOKUP($C91,Autogestión!$B$2:$G$5090,6,0),IF(A91="Financiamiento Internacional",VLOOKUP($C91,FinInt!$B$2:$G$508,6,0),"Legítimo Abono"))</f>
        <v>80-0025-LPU18</v>
      </c>
      <c r="F91" s="26" t="str">
        <f>IF($A91="Ordenes de Compra","ARS",IF($A91="Financiamiento Internacional",VLOOKUP($C91,FinInt!$B$2:$Q$508,15,0),VLOOKUP($C91,NoAmpOC!$B$2:$T$988,18,0)))</f>
        <v>ARS</v>
      </c>
      <c r="G91" s="5">
        <f>IF($A91="Ordenes de Compra",VLOOKUP($C91,Autogestión!$B$2:$H$5090,7,0),IF($A91="Financiamiento Internacional",VLOOKUP($C91,FinInt!$B$2:$Q$1308,16,0),VLOOKUP($C91,NoAmpOC!$B$2:$T$988,19,0)))</f>
        <v>1070190</v>
      </c>
      <c r="H91" s="5">
        <f t="shared" si="3"/>
        <v>1070190</v>
      </c>
      <c r="I91" s="26">
        <f>IF($A91="Ordenes de Compra",VLOOKUP($C91,Autogestión!$B$2:$J$5090,9,0),IF($A91="Financiamiento Internacional",VLOOKUP($C91,FinInt!$B$2:$G$1555,6,0),"Legitimo Abono"))</f>
        <v>0</v>
      </c>
      <c r="J91" s="1" t="str">
        <f>IF($A91="Ordenes de Compra",VLOOKUP($C91,Autogestión!$B$2:$R$5090,17,0),IF($A91="Financiamiento Internacional",VLOOKUP($C91,FinInt!$B$2:$O$1508,14,0),VLOOKUP($C91,NoAmpOC!$B$2:$R$988,17,0)))</f>
        <v>LABORATORIOS FABRA S.A.</v>
      </c>
      <c r="K91" s="7" t="str">
        <f>DetalleExp!AP91</f>
        <v>DAFYP#MS-ARCHIVO</v>
      </c>
      <c r="L91" s="7" t="str">
        <f>DetalleExp!AQ91</f>
        <v>ARCHIVO - Archivo</v>
      </c>
      <c r="M91" s="7" t="str">
        <f>DetalleExp!AR91</f>
        <v>DAFYP#MS - Dirección de administración financiera y presupuestaria</v>
      </c>
      <c r="N91" s="7">
        <f>DetalleExp!AS91</f>
        <v>43973</v>
      </c>
      <c r="O91" s="27">
        <f ca="1">ROUNDUP(TODAY()-N91,0)</f>
        <v>382</v>
      </c>
      <c r="P91" s="27">
        <f ca="1">ROUNDUP(TODAY()-B91,0)</f>
        <v>439</v>
      </c>
      <c r="Q91" s="1" t="str">
        <f>IFERROR(IF(A91="Ordenes de Compra",VLOOKUP($E91,'Ordenes de Compra'!$A$2:$E$1712,5,0),"Sin OC"),"Sin dato")</f>
        <v>29.0.0.45.0</v>
      </c>
      <c r="R91" s="28" t="str">
        <f>IFERROR(IF(A91="Ordenes de Compra",VLOOKUP($I91,'Ordenes de Compra'!$B$2:$E$1712,3,0),"Sin OC"),"Sin dato")</f>
        <v>Sin dato</v>
      </c>
      <c r="S91" s="1" t="str">
        <f>VLOOKUP($U91,'Tablas intermedias'!$C$1:$H$222,5,0)</f>
        <v>DGPFE</v>
      </c>
      <c r="T91" s="29" t="str">
        <f t="shared" si="4"/>
        <v>OK</v>
      </c>
      <c r="U91" s="30" t="str">
        <f t="shared" si="5"/>
        <v>DAFYP#MS-ARCHIVOARCHIVO - ArchivoDAFYP#MS - Dirección de administración financiera y presupuestaria</v>
      </c>
      <c r="V91" s="1" t="str">
        <f>VLOOKUP(U91,'Tablas intermedias'!$C$1:$H$222,6,0)</f>
        <v>No</v>
      </c>
      <c r="W91" s="1" t="str">
        <f ca="1">IF(O91&lt;30,"menos de 30 días","más de 30 días")</f>
        <v>más de 30 días</v>
      </c>
    </row>
    <row r="92" spans="1:23" ht="14.25" hidden="1" thickTop="1" thickBot="1" x14ac:dyDescent="0.25">
      <c r="A92" s="17" t="str">
        <f>IF(DetalleExp!H92='Tablas intermedias'!$A$2,"Ordenes de Compra",IF(DetalleExp!H92='Tablas intermedias'!$A$3,"Financiamiento Internacional","Legítimo Abono"))</f>
        <v>Ordenes de Compra</v>
      </c>
      <c r="B92" s="7">
        <f>DetalleExp!E92</f>
        <v>43916</v>
      </c>
      <c r="C92" s="1" t="str">
        <f>DetalleExp!A92</f>
        <v>EX-2020-18936642-APN-DTYC#MSYDS</v>
      </c>
      <c r="D92" s="1" t="str">
        <f>IF(A92="Ordenes de Compra",VLOOKUP(C92,Autogestión!$B$2:$D$5090,3,0),IF(A92="Legítimo Abono",VLOOKUP(C92,NoAmpOC!$B$2:$H$988,7,0),"Factura"))</f>
        <v>Factura</v>
      </c>
      <c r="E92" s="26" t="str">
        <f>IF(A92="Ordenes de Compra",VLOOKUP($C92,Autogestión!$B$2:$G$5090,6,0),IF(A92="Financiamiento Internacional",VLOOKUP($C92,FinInt!$B$2:$G$508,6,0),"Legítimo Abono"))</f>
        <v>80-0025-LPU18</v>
      </c>
      <c r="F92" s="26" t="str">
        <f>IF($A92="Ordenes de Compra","ARS",IF($A92="Financiamiento Internacional",VLOOKUP($C92,FinInt!$B$2:$Q$508,15,0),VLOOKUP($C92,NoAmpOC!$B$2:$T$988,18,0)))</f>
        <v>ARS</v>
      </c>
      <c r="G92" s="5">
        <f>IF($A92="Ordenes de Compra",VLOOKUP($C92,Autogestión!$B$2:$H$5090,7,0),IF($A92="Financiamiento Internacional",VLOOKUP($C92,FinInt!$B$2:$Q$1308,16,0),VLOOKUP($C92,NoAmpOC!$B$2:$T$988,19,0)))</f>
        <v>2145770</v>
      </c>
      <c r="H92" s="5">
        <f t="shared" si="3"/>
        <v>2145770</v>
      </c>
      <c r="I92" s="26">
        <f>IF($A92="Ordenes de Compra",VLOOKUP($C92,Autogestión!$B$2:$J$5090,9,0),IF($A92="Financiamiento Internacional",VLOOKUP($C92,FinInt!$B$2:$G$1555,6,0),"Legitimo Abono"))</f>
        <v>0</v>
      </c>
      <c r="J92" s="1" t="str">
        <f>IF($A92="Ordenes de Compra",VLOOKUP($C92,Autogestión!$B$2:$R$5090,17,0),IF($A92="Financiamiento Internacional",VLOOKUP($C92,FinInt!$B$2:$O$1508,14,0),VLOOKUP($C92,NoAmpOC!$B$2:$R$988,17,0)))</f>
        <v>LABORATORIOS FABRA S.A.</v>
      </c>
      <c r="K92" s="7" t="str">
        <f>DetalleExp!AP92</f>
        <v>DAFYP#MS-ARCHIVO</v>
      </c>
      <c r="L92" s="7" t="str">
        <f>DetalleExp!AQ92</f>
        <v>ARCHIVO - Archivo</v>
      </c>
      <c r="M92" s="7" t="str">
        <f>DetalleExp!AR92</f>
        <v>DAFYP#MS - Dirección de administración financiera y presupuestaria</v>
      </c>
      <c r="N92" s="7">
        <f>DetalleExp!AS92</f>
        <v>43966</v>
      </c>
      <c r="O92" s="27">
        <f ca="1">ROUNDUP(TODAY()-N92,0)</f>
        <v>389</v>
      </c>
      <c r="P92" s="27">
        <f ca="1">ROUNDUP(TODAY()-B92,0)</f>
        <v>439</v>
      </c>
      <c r="Q92" s="1" t="str">
        <f>IFERROR(IF(A92="Ordenes de Compra",VLOOKUP($E92,'Ordenes de Compra'!$A$2:$E$1712,5,0),"Sin OC"),"Sin dato")</f>
        <v>29.0.0.45.0</v>
      </c>
      <c r="R92" s="28" t="str">
        <f>IFERROR(IF(A92="Ordenes de Compra",VLOOKUP($I92,'Ordenes de Compra'!$B$2:$E$1712,3,0),"Sin OC"),"Sin dato")</f>
        <v>Sin dato</v>
      </c>
      <c r="S92" s="1" t="str">
        <f>VLOOKUP($U92,'Tablas intermedias'!$C$1:$H$222,5,0)</f>
        <v>DGPFE</v>
      </c>
      <c r="T92" s="29" t="str">
        <f t="shared" si="4"/>
        <v>OK</v>
      </c>
      <c r="U92" s="30" t="str">
        <f t="shared" si="5"/>
        <v>DAFYP#MS-ARCHIVOARCHIVO - ArchivoDAFYP#MS - Dirección de administración financiera y presupuestaria</v>
      </c>
      <c r="V92" s="1" t="str">
        <f>VLOOKUP(U92,'Tablas intermedias'!$C$1:$H$222,6,0)</f>
        <v>No</v>
      </c>
      <c r="W92" s="1" t="str">
        <f ca="1">IF(O92&lt;30,"menos de 30 días","más de 30 días")</f>
        <v>más de 30 días</v>
      </c>
    </row>
    <row r="93" spans="1:23" ht="14.25" hidden="1" thickTop="1" thickBot="1" x14ac:dyDescent="0.25">
      <c r="A93" s="17" t="str">
        <f>IF(DetalleExp!H93='Tablas intermedias'!$A$2,"Ordenes de Compra",IF(DetalleExp!H93='Tablas intermedias'!$A$3,"Financiamiento Internacional","Legítimo Abono"))</f>
        <v>Ordenes de Compra</v>
      </c>
      <c r="B93" s="7">
        <f>DetalleExp!E93</f>
        <v>43916</v>
      </c>
      <c r="C93" s="1" t="str">
        <f>DetalleExp!A93</f>
        <v>EX-2020-18972345-APN-DTYC#MSYDS</v>
      </c>
      <c r="D93" s="1" t="str">
        <f>IF(A93="Ordenes de Compra",VLOOKUP(C93,Autogestión!$B$2:$D$5090,3,0),IF(A93="Legítimo Abono",VLOOKUP(C93,NoAmpOC!$B$2:$H$988,7,0),"Factura"))</f>
        <v>Factura</v>
      </c>
      <c r="E93" s="26" t="str">
        <f>IF(A93="Ordenes de Compra",VLOOKUP($C93,Autogestión!$B$2:$G$5090,6,0),IF(A93="Financiamiento Internacional",VLOOKUP($C93,FinInt!$B$2:$G$508,6,0),"Legítimo Abono"))</f>
        <v>80-0025-LPU18</v>
      </c>
      <c r="F93" s="26" t="str">
        <f>IF($A93="Ordenes de Compra","ARS",IF($A93="Financiamiento Internacional",VLOOKUP($C93,FinInt!$B$2:$Q$508,15,0),VLOOKUP($C93,NoAmpOC!$B$2:$T$988,18,0)))</f>
        <v>ARS</v>
      </c>
      <c r="G93" s="5">
        <f>IF($A93="Ordenes de Compra",VLOOKUP($C93,Autogestión!$B$2:$H$5090,7,0),IF($A93="Financiamiento Internacional",VLOOKUP($C93,FinInt!$B$2:$Q$1308,16,0),VLOOKUP($C93,NoAmpOC!$B$2:$T$988,19,0)))</f>
        <v>610182.72</v>
      </c>
      <c r="H93" s="5">
        <f t="shared" si="3"/>
        <v>610182.72</v>
      </c>
      <c r="I93" s="26">
        <f>IF($A93="Ordenes de Compra",VLOOKUP($C93,Autogestión!$B$2:$J$5090,9,0),IF($A93="Financiamiento Internacional",VLOOKUP($C93,FinInt!$B$2:$G$1555,6,0),"Legitimo Abono"))</f>
        <v>0</v>
      </c>
      <c r="J93" s="1" t="str">
        <f>IF($A93="Ordenes de Compra",VLOOKUP($C93,Autogestión!$B$2:$R$5090,17,0),IF($A93="Financiamiento Internacional",VLOOKUP($C93,FinInt!$B$2:$O$1508,14,0),VLOOKUP($C93,NoAmpOC!$B$2:$R$988,17,0)))</f>
        <v>LABORATORIO ELEA PHOENIX S.A.</v>
      </c>
      <c r="K93" s="7" t="str">
        <f>DetalleExp!AP93</f>
        <v>DAFYP#MS-ARCHIVO</v>
      </c>
      <c r="L93" s="7" t="str">
        <f>DetalleExp!AQ93</f>
        <v>ARCHIVO - Archivo</v>
      </c>
      <c r="M93" s="7" t="str">
        <f>DetalleExp!AR93</f>
        <v>DAFYP#MS - Dirección de administración financiera y presupuestaria</v>
      </c>
      <c r="N93" s="7">
        <f>DetalleExp!AS93</f>
        <v>43983</v>
      </c>
      <c r="O93" s="27">
        <f ca="1">ROUNDUP(TODAY()-N93,0)</f>
        <v>372</v>
      </c>
      <c r="P93" s="27">
        <f ca="1">ROUNDUP(TODAY()-B93,0)</f>
        <v>439</v>
      </c>
      <c r="Q93" s="1" t="str">
        <f>IFERROR(IF(A93="Ordenes de Compra",VLOOKUP($E93,'Ordenes de Compra'!$A$2:$E$1712,5,0),"Sin OC"),"Sin dato")</f>
        <v>29.0.0.45.0</v>
      </c>
      <c r="R93" s="28" t="str">
        <f>IFERROR(IF(A93="Ordenes de Compra",VLOOKUP($I93,'Ordenes de Compra'!$B$2:$E$1712,3,0),"Sin OC"),"Sin dato")</f>
        <v>Sin dato</v>
      </c>
      <c r="S93" s="1" t="str">
        <f>VLOOKUP($U93,'Tablas intermedias'!$C$1:$H$222,5,0)</f>
        <v>DGPFE</v>
      </c>
      <c r="T93" s="29" t="str">
        <f t="shared" si="4"/>
        <v>OK</v>
      </c>
      <c r="U93" s="30" t="str">
        <f t="shared" si="5"/>
        <v>DAFYP#MS-ARCHIVOARCHIVO - ArchivoDAFYP#MS - Dirección de administración financiera y presupuestaria</v>
      </c>
      <c r="V93" s="1" t="str">
        <f>VLOOKUP(U93,'Tablas intermedias'!$C$1:$H$222,6,0)</f>
        <v>No</v>
      </c>
      <c r="W93" s="1" t="str">
        <f ca="1">IF(O93&lt;30,"menos de 30 días","más de 30 días")</f>
        <v>más de 30 días</v>
      </c>
    </row>
    <row r="94" spans="1:23" ht="14.25" hidden="1" thickTop="1" thickBot="1" x14ac:dyDescent="0.25">
      <c r="A94" s="17" t="str">
        <f>IF(DetalleExp!H94='Tablas intermedias'!$A$2,"Ordenes de Compra",IF(DetalleExp!H94='Tablas intermedias'!$A$3,"Financiamiento Internacional","Legítimo Abono"))</f>
        <v>Ordenes de Compra</v>
      </c>
      <c r="B94" s="7">
        <f>DetalleExp!E94</f>
        <v>43916</v>
      </c>
      <c r="C94" s="1" t="str">
        <f>DetalleExp!A94</f>
        <v>EX-2020-18972795-APN-DTYC#MSYDS</v>
      </c>
      <c r="D94" s="1" t="str">
        <f>IF(A94="Ordenes de Compra",VLOOKUP(C94,Autogestión!$B$2:$D$5090,3,0),IF(A94="Legítimo Abono",VLOOKUP(C94,NoAmpOC!$B$2:$H$988,7,0),"Factura"))</f>
        <v>Factura</v>
      </c>
      <c r="E94" s="26" t="str">
        <f>IF(A94="Ordenes de Compra",VLOOKUP($C94,Autogestión!$B$2:$G$5090,6,0),IF(A94="Financiamiento Internacional",VLOOKUP($C94,FinInt!$B$2:$G$508,6,0),"Legítimo Abono"))</f>
        <v>80-0025-LPU18</v>
      </c>
      <c r="F94" s="26" t="str">
        <f>IF($A94="Ordenes de Compra","ARS",IF($A94="Financiamiento Internacional",VLOOKUP($C94,FinInt!$B$2:$Q$508,15,0),VLOOKUP($C94,NoAmpOC!$B$2:$T$988,18,0)))</f>
        <v>ARS</v>
      </c>
      <c r="G94" s="5">
        <f>IF($A94="Ordenes de Compra",VLOOKUP($C94,Autogestión!$B$2:$H$5090,7,0),IF($A94="Financiamiento Internacional",VLOOKUP($C94,FinInt!$B$2:$Q$1308,16,0),VLOOKUP($C94,NoAmpOC!$B$2:$T$988,19,0)))</f>
        <v>5577340.0199999996</v>
      </c>
      <c r="H94" s="5">
        <f t="shared" si="3"/>
        <v>5577340.0199999996</v>
      </c>
      <c r="I94" s="26">
        <f>IF($A94="Ordenes de Compra",VLOOKUP($C94,Autogestión!$B$2:$J$5090,9,0),IF($A94="Financiamiento Internacional",VLOOKUP($C94,FinInt!$B$2:$G$1555,6,0),"Legitimo Abono"))</f>
        <v>0</v>
      </c>
      <c r="J94" s="1" t="str">
        <f>IF($A94="Ordenes de Compra",VLOOKUP($C94,Autogestión!$B$2:$R$5090,17,0),IF($A94="Financiamiento Internacional",VLOOKUP($C94,FinInt!$B$2:$O$1508,14,0),VLOOKUP($C94,NoAmpOC!$B$2:$R$988,17,0)))</f>
        <v>PHARMOS S.A.</v>
      </c>
      <c r="K94" s="7" t="str">
        <f>DetalleExp!AP94</f>
        <v>DAFYP#MS-ARCHIVO</v>
      </c>
      <c r="L94" s="7" t="str">
        <f>DetalleExp!AQ94</f>
        <v>ARCHIVO - Archivo</v>
      </c>
      <c r="M94" s="7" t="str">
        <f>DetalleExp!AR94</f>
        <v>DAFYP#MS - Dirección de administración financiera y presupuestaria</v>
      </c>
      <c r="N94" s="7">
        <f>DetalleExp!AS94</f>
        <v>44018</v>
      </c>
      <c r="O94" s="27">
        <f ca="1">ROUNDUP(TODAY()-N94,0)</f>
        <v>337</v>
      </c>
      <c r="P94" s="27">
        <f ca="1">ROUNDUP(TODAY()-B94,0)</f>
        <v>439</v>
      </c>
      <c r="Q94" s="1" t="str">
        <f>IFERROR(IF(A94="Ordenes de Compra",VLOOKUP($E94,'Ordenes de Compra'!$A$2:$E$1712,5,0),"Sin OC"),"Sin dato")</f>
        <v>29.0.0.45.0</v>
      </c>
      <c r="R94" s="28" t="str">
        <f>IFERROR(IF(A94="Ordenes de Compra",VLOOKUP($I94,'Ordenes de Compra'!$B$2:$E$1712,3,0),"Sin OC"),"Sin dato")</f>
        <v>Sin dato</v>
      </c>
      <c r="S94" s="1" t="str">
        <f>VLOOKUP($U94,'Tablas intermedias'!$C$1:$H$222,5,0)</f>
        <v>DGPFE</v>
      </c>
      <c r="T94" s="29" t="str">
        <f t="shared" si="4"/>
        <v>OK</v>
      </c>
      <c r="U94" s="30" t="str">
        <f t="shared" si="5"/>
        <v>DAFYP#MS-ARCHIVOARCHIVO - ArchivoDAFYP#MS - Dirección de administración financiera y presupuestaria</v>
      </c>
      <c r="V94" s="1" t="str">
        <f>VLOOKUP(U94,'Tablas intermedias'!$C$1:$H$222,6,0)</f>
        <v>No</v>
      </c>
      <c r="W94" s="1" t="str">
        <f ca="1">IF(O94&lt;30,"menos de 30 días","más de 30 días")</f>
        <v>más de 30 días</v>
      </c>
    </row>
    <row r="95" spans="1:23" ht="14.25" hidden="1" thickTop="1" thickBot="1" x14ac:dyDescent="0.25">
      <c r="A95" s="17" t="str">
        <f>IF(DetalleExp!H95='Tablas intermedias'!$A$2,"Ordenes de Compra",IF(DetalleExp!H95='Tablas intermedias'!$A$3,"Financiamiento Internacional","Legítimo Abono"))</f>
        <v>Ordenes de Compra</v>
      </c>
      <c r="B95" s="7">
        <f>DetalleExp!E95</f>
        <v>43916</v>
      </c>
      <c r="C95" s="1" t="str">
        <f>DetalleExp!A95</f>
        <v>EX-2020-18974441-APN-DTYC#MSYDS</v>
      </c>
      <c r="D95" s="1" t="str">
        <f>IF(A95="Ordenes de Compra",VLOOKUP(C95,Autogestión!$B$2:$D$5090,3,0),IF(A95="Legítimo Abono",VLOOKUP(C95,NoAmpOC!$B$2:$H$988,7,0),"Factura"))</f>
        <v>Factura</v>
      </c>
      <c r="E95" s="26" t="str">
        <f>IF(A95="Ordenes de Compra",VLOOKUP($C95,Autogestión!$B$2:$G$5090,6,0),IF(A95="Financiamiento Internacional",VLOOKUP($C95,FinInt!$B$2:$G$508,6,0),"Legítimo Abono"))</f>
        <v>80-0025-LPU18</v>
      </c>
      <c r="F95" s="26" t="str">
        <f>IF($A95="Ordenes de Compra","ARS",IF($A95="Financiamiento Internacional",VLOOKUP($C95,FinInt!$B$2:$Q$508,15,0),VLOOKUP($C95,NoAmpOC!$B$2:$T$988,18,0)))</f>
        <v>ARS</v>
      </c>
      <c r="G95" s="5">
        <f>IF($A95="Ordenes de Compra",VLOOKUP($C95,Autogestión!$B$2:$H$5090,7,0),IF($A95="Financiamiento Internacional",VLOOKUP($C95,FinInt!$B$2:$Q$1308,16,0),VLOOKUP($C95,NoAmpOC!$B$2:$T$988,19,0)))</f>
        <v>618211.43999999994</v>
      </c>
      <c r="H95" s="5">
        <f t="shared" si="3"/>
        <v>618211.43999999994</v>
      </c>
      <c r="I95" s="26">
        <f>IF($A95="Ordenes de Compra",VLOOKUP($C95,Autogestión!$B$2:$J$5090,9,0),IF($A95="Financiamiento Internacional",VLOOKUP($C95,FinInt!$B$2:$G$1555,6,0),"Legitimo Abono"))</f>
        <v>0</v>
      </c>
      <c r="J95" s="1" t="str">
        <f>IF($A95="Ordenes de Compra",VLOOKUP($C95,Autogestión!$B$2:$R$5090,17,0),IF($A95="Financiamiento Internacional",VLOOKUP($C95,FinInt!$B$2:$O$1508,14,0),VLOOKUP($C95,NoAmpOC!$B$2:$R$988,17,0)))</f>
        <v>LABORATORIO ELEA PHOENIX S.A.</v>
      </c>
      <c r="K95" s="7" t="str">
        <f>DetalleExp!AP95</f>
        <v>DAFYP#MS-ARCHIVO</v>
      </c>
      <c r="L95" s="7" t="str">
        <f>DetalleExp!AQ95</f>
        <v>ARCHIVO - Archivo</v>
      </c>
      <c r="M95" s="7" t="str">
        <f>DetalleExp!AR95</f>
        <v>DAFYP#MS - Dirección de administración financiera y presupuestaria</v>
      </c>
      <c r="N95" s="7">
        <f>DetalleExp!AS95</f>
        <v>44028</v>
      </c>
      <c r="O95" s="27">
        <f ca="1">ROUNDUP(TODAY()-N95,0)</f>
        <v>327</v>
      </c>
      <c r="P95" s="27">
        <f ca="1">ROUNDUP(TODAY()-B95,0)</f>
        <v>439</v>
      </c>
      <c r="Q95" s="1" t="str">
        <f>IFERROR(IF(A95="Ordenes de Compra",VLOOKUP($E95,'Ordenes de Compra'!$A$2:$E$1712,5,0),"Sin OC"),"Sin dato")</f>
        <v>29.0.0.45.0</v>
      </c>
      <c r="R95" s="28" t="str">
        <f>IFERROR(IF(A95="Ordenes de Compra",VLOOKUP($I95,'Ordenes de Compra'!$B$2:$E$1712,3,0),"Sin OC"),"Sin dato")</f>
        <v>Sin dato</v>
      </c>
      <c r="S95" s="1" t="str">
        <f>VLOOKUP($U95,'Tablas intermedias'!$C$1:$H$222,5,0)</f>
        <v>DGPFE</v>
      </c>
      <c r="T95" s="29" t="str">
        <f t="shared" si="4"/>
        <v>OK</v>
      </c>
      <c r="U95" s="30" t="str">
        <f t="shared" si="5"/>
        <v>DAFYP#MS-ARCHIVOARCHIVO - ArchivoDAFYP#MS - Dirección de administración financiera y presupuestaria</v>
      </c>
      <c r="V95" s="1" t="str">
        <f>VLOOKUP(U95,'Tablas intermedias'!$C$1:$H$222,6,0)</f>
        <v>No</v>
      </c>
      <c r="W95" s="1" t="str">
        <f ca="1">IF(O95&lt;30,"menos de 30 días","más de 30 días")</f>
        <v>más de 30 días</v>
      </c>
    </row>
    <row r="96" spans="1:23" ht="14.25" hidden="1" thickTop="1" thickBot="1" x14ac:dyDescent="0.25">
      <c r="A96" s="17" t="str">
        <f>IF(DetalleExp!H96='Tablas intermedias'!$A$2,"Ordenes de Compra",IF(DetalleExp!H96='Tablas intermedias'!$A$3,"Financiamiento Internacional","Legítimo Abono"))</f>
        <v>Ordenes de Compra</v>
      </c>
      <c r="B96" s="7">
        <f>DetalleExp!E96</f>
        <v>43916</v>
      </c>
      <c r="C96" s="1" t="str">
        <f>DetalleExp!A96</f>
        <v>EX-2020-18975507-APN-DTYC#MSYDS</v>
      </c>
      <c r="D96" s="1" t="str">
        <f>IF(A96="Ordenes de Compra",VLOOKUP(C96,Autogestión!$B$2:$D$5090,3,0),IF(A96="Legítimo Abono",VLOOKUP(C96,NoAmpOC!$B$2:$H$988,7,0),"Factura"))</f>
        <v>Factura</v>
      </c>
      <c r="E96" s="26" t="str">
        <f>IF(A96="Ordenes de Compra",VLOOKUP($C96,Autogestión!$B$2:$G$5090,6,0),IF(A96="Financiamiento Internacional",VLOOKUP($C96,FinInt!$B$2:$G$508,6,0),"Legítimo Abono"))</f>
        <v>80-0025-LPU18</v>
      </c>
      <c r="F96" s="26" t="str">
        <f>IF($A96="Ordenes de Compra","ARS",IF($A96="Financiamiento Internacional",VLOOKUP($C96,FinInt!$B$2:$Q$508,15,0),VLOOKUP($C96,NoAmpOC!$B$2:$T$988,18,0)))</f>
        <v>ARS</v>
      </c>
      <c r="G96" s="5">
        <f>IF($A96="Ordenes de Compra",VLOOKUP($C96,Autogestión!$B$2:$H$5090,7,0),IF($A96="Financiamiento Internacional",VLOOKUP($C96,FinInt!$B$2:$Q$1308,16,0),VLOOKUP($C96,NoAmpOC!$B$2:$T$988,19,0)))</f>
        <v>1305121.02</v>
      </c>
      <c r="H96" s="5">
        <f t="shared" si="3"/>
        <v>1305121.02</v>
      </c>
      <c r="I96" s="26">
        <f>IF($A96="Ordenes de Compra",VLOOKUP($C96,Autogestión!$B$2:$J$5090,9,0),IF($A96="Financiamiento Internacional",VLOOKUP($C96,FinInt!$B$2:$G$1555,6,0),"Legitimo Abono"))</f>
        <v>0</v>
      </c>
      <c r="J96" s="1" t="str">
        <f>IF($A96="Ordenes de Compra",VLOOKUP($C96,Autogestión!$B$2:$R$5090,17,0),IF($A96="Financiamiento Internacional",VLOOKUP($C96,FinInt!$B$2:$O$1508,14,0),VLOOKUP($C96,NoAmpOC!$B$2:$R$988,17,0)))</f>
        <v>PHARMOS S.A.</v>
      </c>
      <c r="K96" s="7" t="str">
        <f>DetalleExp!AP96</f>
        <v>DAFYP#MS-ARCHIVO</v>
      </c>
      <c r="L96" s="7" t="str">
        <f>DetalleExp!AQ96</f>
        <v>ARCHIVO - Archivo</v>
      </c>
      <c r="M96" s="7" t="str">
        <f>DetalleExp!AR96</f>
        <v>DAFYP#MS - Dirección de administración financiera y presupuestaria</v>
      </c>
      <c r="N96" s="7">
        <f>DetalleExp!AS96</f>
        <v>44026</v>
      </c>
      <c r="O96" s="27">
        <f ca="1">ROUNDUP(TODAY()-N96,0)</f>
        <v>329</v>
      </c>
      <c r="P96" s="27">
        <f ca="1">ROUNDUP(TODAY()-B96,0)</f>
        <v>439</v>
      </c>
      <c r="Q96" s="1" t="str">
        <f>IFERROR(IF(A96="Ordenes de Compra",VLOOKUP($E96,'Ordenes de Compra'!$A$2:$E$1712,5,0),"Sin OC"),"Sin dato")</f>
        <v>29.0.0.45.0</v>
      </c>
      <c r="R96" s="28" t="str">
        <f>IFERROR(IF(A96="Ordenes de Compra",VLOOKUP($I96,'Ordenes de Compra'!$B$2:$E$1712,3,0),"Sin OC"),"Sin dato")</f>
        <v>Sin dato</v>
      </c>
      <c r="S96" s="1" t="str">
        <f>VLOOKUP($U96,'Tablas intermedias'!$C$1:$H$222,5,0)</f>
        <v>DGPFE</v>
      </c>
      <c r="T96" s="29" t="str">
        <f t="shared" si="4"/>
        <v>OK</v>
      </c>
      <c r="U96" s="30" t="str">
        <f t="shared" si="5"/>
        <v>DAFYP#MS-ARCHIVOARCHIVO - ArchivoDAFYP#MS - Dirección de administración financiera y presupuestaria</v>
      </c>
      <c r="V96" s="1" t="str">
        <f>VLOOKUP(U96,'Tablas intermedias'!$C$1:$H$222,6,0)</f>
        <v>No</v>
      </c>
      <c r="W96" s="1" t="str">
        <f ca="1">IF(O96&lt;30,"menos de 30 días","más de 30 días")</f>
        <v>más de 30 días</v>
      </c>
    </row>
    <row r="97" spans="1:23" ht="14.25" hidden="1" thickTop="1" thickBot="1" x14ac:dyDescent="0.25">
      <c r="A97" s="17" t="str">
        <f>IF(DetalleExp!H97='Tablas intermedias'!$A$2,"Ordenes de Compra",IF(DetalleExp!H97='Tablas intermedias'!$A$3,"Financiamiento Internacional","Legítimo Abono"))</f>
        <v>Ordenes de Compra</v>
      </c>
      <c r="B97" s="7">
        <f>DetalleExp!E97</f>
        <v>43916</v>
      </c>
      <c r="C97" s="1" t="str">
        <f>DetalleExp!A97</f>
        <v>EX-2020-18976904-APN-DTYC#MSYDS</v>
      </c>
      <c r="D97" s="1" t="str">
        <f>IF(A97="Ordenes de Compra",VLOOKUP(C97,Autogestión!$B$2:$D$5090,3,0),IF(A97="Legítimo Abono",VLOOKUP(C97,NoAmpOC!$B$2:$H$988,7,0),"Factura"))</f>
        <v>Factura</v>
      </c>
      <c r="E97" s="26" t="str">
        <f>IF(A97="Ordenes de Compra",VLOOKUP($C97,Autogestión!$B$2:$G$5090,6,0),IF(A97="Financiamiento Internacional",VLOOKUP($C97,FinInt!$B$2:$G$508,6,0),"Legítimo Abono"))</f>
        <v>80-0025-LPU18</v>
      </c>
      <c r="F97" s="26" t="str">
        <f>IF($A97="Ordenes de Compra","ARS",IF($A97="Financiamiento Internacional",VLOOKUP($C97,FinInt!$B$2:$Q$508,15,0),VLOOKUP($C97,NoAmpOC!$B$2:$T$988,18,0)))</f>
        <v>ARS</v>
      </c>
      <c r="G97" s="5">
        <f>IF($A97="Ordenes de Compra",VLOOKUP($C97,Autogestión!$B$2:$H$5090,7,0),IF($A97="Financiamiento Internacional",VLOOKUP($C97,FinInt!$B$2:$Q$1308,16,0),VLOOKUP($C97,NoAmpOC!$B$2:$T$988,19,0)))</f>
        <v>568440.81000000006</v>
      </c>
      <c r="H97" s="5">
        <f t="shared" si="3"/>
        <v>568440.81000000006</v>
      </c>
      <c r="I97" s="26">
        <f>IF($A97="Ordenes de Compra",VLOOKUP($C97,Autogestión!$B$2:$J$5090,9,0),IF($A97="Financiamiento Internacional",VLOOKUP($C97,FinInt!$B$2:$G$1555,6,0),"Legitimo Abono"))</f>
        <v>0</v>
      </c>
      <c r="J97" s="1" t="str">
        <f>IF($A97="Ordenes de Compra",VLOOKUP($C97,Autogestión!$B$2:$R$5090,17,0),IF($A97="Financiamiento Internacional",VLOOKUP($C97,FinInt!$B$2:$O$1508,14,0),VLOOKUP($C97,NoAmpOC!$B$2:$R$988,17,0)))</f>
        <v>LABORATORIO ELEA PHOENIX S.A.</v>
      </c>
      <c r="K97" s="7" t="str">
        <f>DetalleExp!AP97</f>
        <v>DAFYP#MS-ARCHIVO</v>
      </c>
      <c r="L97" s="7" t="str">
        <f>DetalleExp!AQ97</f>
        <v>ARCHIVO - Archivo</v>
      </c>
      <c r="M97" s="7" t="str">
        <f>DetalleExp!AR97</f>
        <v>DAFYP#MS - Dirección de administración financiera y presupuestaria</v>
      </c>
      <c r="N97" s="7">
        <f>DetalleExp!AS97</f>
        <v>43966</v>
      </c>
      <c r="O97" s="27">
        <f ca="1">ROUNDUP(TODAY()-N97,0)</f>
        <v>389</v>
      </c>
      <c r="P97" s="27">
        <f ca="1">ROUNDUP(TODAY()-B97,0)</f>
        <v>439</v>
      </c>
      <c r="Q97" s="1" t="str">
        <f>IFERROR(IF(A97="Ordenes de Compra",VLOOKUP($E97,'Ordenes de Compra'!$A$2:$E$1712,5,0),"Sin OC"),"Sin dato")</f>
        <v>29.0.0.45.0</v>
      </c>
      <c r="R97" s="28" t="str">
        <f>IFERROR(IF(A97="Ordenes de Compra",VLOOKUP($I97,'Ordenes de Compra'!$B$2:$E$1712,3,0),"Sin OC"),"Sin dato")</f>
        <v>Sin dato</v>
      </c>
      <c r="S97" s="1" t="str">
        <f>VLOOKUP($U97,'Tablas intermedias'!$C$1:$H$222,5,0)</f>
        <v>DGPFE</v>
      </c>
      <c r="T97" s="29" t="str">
        <f t="shared" si="4"/>
        <v>OK</v>
      </c>
      <c r="U97" s="30" t="str">
        <f t="shared" si="5"/>
        <v>DAFYP#MS-ARCHIVOARCHIVO - ArchivoDAFYP#MS - Dirección de administración financiera y presupuestaria</v>
      </c>
      <c r="V97" s="1" t="str">
        <f>VLOOKUP(U97,'Tablas intermedias'!$C$1:$H$222,6,0)</f>
        <v>No</v>
      </c>
      <c r="W97" s="1" t="str">
        <f ca="1">IF(O97&lt;30,"menos de 30 días","más de 30 días")</f>
        <v>más de 30 días</v>
      </c>
    </row>
    <row r="98" spans="1:23" ht="14.25" hidden="1" thickTop="1" thickBot="1" x14ac:dyDescent="0.25">
      <c r="A98" s="17" t="str">
        <f>IF(DetalleExp!H98='Tablas intermedias'!$A$2,"Ordenes de Compra",IF(DetalleExp!H98='Tablas intermedias'!$A$3,"Financiamiento Internacional","Legítimo Abono"))</f>
        <v>Ordenes de Compra</v>
      </c>
      <c r="B98" s="7">
        <f>DetalleExp!E98</f>
        <v>43916</v>
      </c>
      <c r="C98" s="1" t="str">
        <f>DetalleExp!A98</f>
        <v>EX-2020-18979878-APN-DTYC#MSYDS</v>
      </c>
      <c r="D98" s="1" t="str">
        <f>IF(A98="Ordenes de Compra",VLOOKUP(C98,Autogestión!$B$2:$D$5090,3,0),IF(A98="Legítimo Abono",VLOOKUP(C98,NoAmpOC!$B$2:$H$988,7,0),"Factura"))</f>
        <v>Factura</v>
      </c>
      <c r="E98" s="26" t="str">
        <f>IF(A98="Ordenes de Compra",VLOOKUP($C98,Autogestión!$B$2:$G$5090,6,0),IF(A98="Financiamiento Internacional",VLOOKUP($C98,FinInt!$B$2:$G$508,6,0),"Legítimo Abono"))</f>
        <v>80-0025-LPU18</v>
      </c>
      <c r="F98" s="26" t="str">
        <f>IF($A98="Ordenes de Compra","ARS",IF($A98="Financiamiento Internacional",VLOOKUP($C98,FinInt!$B$2:$Q$508,15,0),VLOOKUP($C98,NoAmpOC!$B$2:$T$988,18,0)))</f>
        <v>ARS</v>
      </c>
      <c r="G98" s="5">
        <f>IF($A98="Ordenes de Compra",VLOOKUP($C98,Autogestión!$B$2:$H$5090,7,0),IF($A98="Financiamiento Internacional",VLOOKUP($C98,FinInt!$B$2:$Q$1308,16,0),VLOOKUP($C98,NoAmpOC!$B$2:$T$988,19,0)))</f>
        <v>610182.72</v>
      </c>
      <c r="H98" s="5">
        <f t="shared" si="3"/>
        <v>610182.72</v>
      </c>
      <c r="I98" s="26">
        <f>IF($A98="Ordenes de Compra",VLOOKUP($C98,Autogestión!$B$2:$J$5090,9,0),IF($A98="Financiamiento Internacional",VLOOKUP($C98,FinInt!$B$2:$G$1555,6,0),"Legitimo Abono"))</f>
        <v>0</v>
      </c>
      <c r="J98" s="1" t="str">
        <f>IF($A98="Ordenes de Compra",VLOOKUP($C98,Autogestión!$B$2:$R$5090,17,0),IF($A98="Financiamiento Internacional",VLOOKUP($C98,FinInt!$B$2:$O$1508,14,0),VLOOKUP($C98,NoAmpOC!$B$2:$R$988,17,0)))</f>
        <v>LABORATORIO ELEA PHOENIX S.A.</v>
      </c>
      <c r="K98" s="7" t="str">
        <f>DetalleExp!AP98</f>
        <v>DAFYP#MS-ARCHIVO</v>
      </c>
      <c r="L98" s="7" t="str">
        <f>DetalleExp!AQ98</f>
        <v>ARCHIVO - Archivo</v>
      </c>
      <c r="M98" s="7" t="str">
        <f>DetalleExp!AR98</f>
        <v>DAFYP#MS - Dirección de administración financiera y presupuestaria</v>
      </c>
      <c r="N98" s="7">
        <f>DetalleExp!AS98</f>
        <v>43966</v>
      </c>
      <c r="O98" s="27">
        <f ca="1">ROUNDUP(TODAY()-N98,0)</f>
        <v>389</v>
      </c>
      <c r="P98" s="27">
        <f ca="1">ROUNDUP(TODAY()-B98,0)</f>
        <v>439</v>
      </c>
      <c r="Q98" s="1" t="str">
        <f>IFERROR(IF(A98="Ordenes de Compra",VLOOKUP($E98,'Ordenes de Compra'!$A$2:$E$1712,5,0),"Sin OC"),"Sin dato")</f>
        <v>29.0.0.45.0</v>
      </c>
      <c r="R98" s="28" t="str">
        <f>IFERROR(IF(A98="Ordenes de Compra",VLOOKUP($I98,'Ordenes de Compra'!$B$2:$E$1712,3,0),"Sin OC"),"Sin dato")</f>
        <v>Sin dato</v>
      </c>
      <c r="S98" s="1" t="str">
        <f>VLOOKUP($U98,'Tablas intermedias'!$C$1:$H$222,5,0)</f>
        <v>DGPFE</v>
      </c>
      <c r="T98" s="29" t="str">
        <f t="shared" si="4"/>
        <v>OK</v>
      </c>
      <c r="U98" s="30" t="str">
        <f t="shared" si="5"/>
        <v>DAFYP#MS-ARCHIVOARCHIVO - ArchivoDAFYP#MS - Dirección de administración financiera y presupuestaria</v>
      </c>
      <c r="V98" s="1" t="str">
        <f>VLOOKUP(U98,'Tablas intermedias'!$C$1:$H$222,6,0)</f>
        <v>No</v>
      </c>
      <c r="W98" s="1" t="str">
        <f ca="1">IF(O98&lt;30,"menos de 30 días","más de 30 días")</f>
        <v>más de 30 días</v>
      </c>
    </row>
    <row r="99" spans="1:23" ht="14.25" hidden="1" thickTop="1" thickBot="1" x14ac:dyDescent="0.25">
      <c r="A99" s="17" t="str">
        <f>IF(DetalleExp!H99='Tablas intermedias'!$A$2,"Ordenes de Compra",IF(DetalleExp!H99='Tablas intermedias'!$A$3,"Financiamiento Internacional","Legítimo Abono"))</f>
        <v>Ordenes de Compra</v>
      </c>
      <c r="B99" s="7">
        <f>DetalleExp!E99</f>
        <v>43916</v>
      </c>
      <c r="C99" s="1" t="str">
        <f>DetalleExp!A99</f>
        <v>EX-2020-18981874-APN-DTYC#MSYDS</v>
      </c>
      <c r="D99" s="1" t="str">
        <f>IF(A99="Ordenes de Compra",VLOOKUP(C99,Autogestión!$B$2:$D$5090,3,0),IF(A99="Legítimo Abono",VLOOKUP(C99,NoAmpOC!$B$2:$H$988,7,0),"Factura"))</f>
        <v>Factura</v>
      </c>
      <c r="E99" s="26" t="str">
        <f>IF(A99="Ordenes de Compra",VLOOKUP($C99,Autogestión!$B$2:$G$5090,6,0),IF(A99="Financiamiento Internacional",VLOOKUP($C99,FinInt!$B$2:$G$508,6,0),"Legítimo Abono"))</f>
        <v>80-0025-LPU18</v>
      </c>
      <c r="F99" s="26" t="str">
        <f>IF($A99="Ordenes de Compra","ARS",IF($A99="Financiamiento Internacional",VLOOKUP($C99,FinInt!$B$2:$Q$508,15,0),VLOOKUP($C99,NoAmpOC!$B$2:$T$988,18,0)))</f>
        <v>ARS</v>
      </c>
      <c r="G99" s="5">
        <f>IF($A99="Ordenes de Compra",VLOOKUP($C99,Autogestión!$B$2:$H$5090,7,0),IF($A99="Financiamiento Internacional",VLOOKUP($C99,FinInt!$B$2:$Q$1308,16,0),VLOOKUP($C99,NoAmpOC!$B$2:$T$988,19,0)))</f>
        <v>561304.17000000004</v>
      </c>
      <c r="H99" s="5">
        <f t="shared" si="3"/>
        <v>561304.17000000004</v>
      </c>
      <c r="I99" s="26">
        <f>IF($A99="Ordenes de Compra",VLOOKUP($C99,Autogestión!$B$2:$J$5090,9,0),IF($A99="Financiamiento Internacional",VLOOKUP($C99,FinInt!$B$2:$G$1555,6,0),"Legitimo Abono"))</f>
        <v>0</v>
      </c>
      <c r="J99" s="1" t="str">
        <f>IF($A99="Ordenes de Compra",VLOOKUP($C99,Autogestión!$B$2:$R$5090,17,0),IF($A99="Financiamiento Internacional",VLOOKUP($C99,FinInt!$B$2:$O$1508,14,0),VLOOKUP($C99,NoAmpOC!$B$2:$R$988,17,0)))</f>
        <v>LABORATORIO ELEA PHOENIX S.A.</v>
      </c>
      <c r="K99" s="7" t="str">
        <f>DetalleExp!AP99</f>
        <v>DAFYP#MS-ARCHIVO</v>
      </c>
      <c r="L99" s="7" t="str">
        <f>DetalleExp!AQ99</f>
        <v>ARCHIVO - Archivo</v>
      </c>
      <c r="M99" s="7" t="str">
        <f>DetalleExp!AR99</f>
        <v>DAFYP#MS - Dirección de administración financiera y presupuestaria</v>
      </c>
      <c r="N99" s="7">
        <f>DetalleExp!AS99</f>
        <v>43966</v>
      </c>
      <c r="O99" s="27">
        <f ca="1">ROUNDUP(TODAY()-N99,0)</f>
        <v>389</v>
      </c>
      <c r="P99" s="27">
        <f ca="1">ROUNDUP(TODAY()-B99,0)</f>
        <v>439</v>
      </c>
      <c r="Q99" s="1" t="str">
        <f>IFERROR(IF(A99="Ordenes de Compra",VLOOKUP($E99,'Ordenes de Compra'!$A$2:$E$1712,5,0),"Sin OC"),"Sin dato")</f>
        <v>29.0.0.45.0</v>
      </c>
      <c r="R99" s="28" t="str">
        <f>IFERROR(IF(A99="Ordenes de Compra",VLOOKUP($I99,'Ordenes de Compra'!$B$2:$E$1712,3,0),"Sin OC"),"Sin dato")</f>
        <v>Sin dato</v>
      </c>
      <c r="S99" s="1" t="str">
        <f>VLOOKUP($U99,'Tablas intermedias'!$C$1:$H$222,5,0)</f>
        <v>DGPFE</v>
      </c>
      <c r="T99" s="29" t="str">
        <f t="shared" si="4"/>
        <v>OK</v>
      </c>
      <c r="U99" s="30" t="str">
        <f t="shared" si="5"/>
        <v>DAFYP#MS-ARCHIVOARCHIVO - ArchivoDAFYP#MS - Dirección de administración financiera y presupuestaria</v>
      </c>
      <c r="V99" s="1" t="str">
        <f>VLOOKUP(U99,'Tablas intermedias'!$C$1:$H$222,6,0)</f>
        <v>No</v>
      </c>
      <c r="W99" s="1" t="str">
        <f ca="1">IF(O99&lt;30,"menos de 30 días","más de 30 días")</f>
        <v>más de 30 días</v>
      </c>
    </row>
    <row r="100" spans="1:23" ht="14.25" hidden="1" thickTop="1" thickBot="1" x14ac:dyDescent="0.25">
      <c r="A100" s="17" t="str">
        <f>IF(DetalleExp!H100='Tablas intermedias'!$A$2,"Ordenes de Compra",IF(DetalleExp!H100='Tablas intermedias'!$A$3,"Financiamiento Internacional","Legítimo Abono"))</f>
        <v>Ordenes de Compra</v>
      </c>
      <c r="B100" s="7">
        <f>DetalleExp!E100</f>
        <v>43916</v>
      </c>
      <c r="C100" s="1" t="str">
        <f>DetalleExp!A100</f>
        <v>EX-2020-18983313-APN-DTYC#MSYDS</v>
      </c>
      <c r="D100" s="1" t="str">
        <f>IF(A100="Ordenes de Compra",VLOOKUP(C100,Autogestión!$B$2:$D$5090,3,0),IF(A100="Legítimo Abono",VLOOKUP(C100,NoAmpOC!$B$2:$H$988,7,0),"Factura"))</f>
        <v>Factura</v>
      </c>
      <c r="E100" s="26" t="str">
        <f>IF(A100="Ordenes de Compra",VLOOKUP($C100,Autogestión!$B$2:$G$5090,6,0),IF(A100="Financiamiento Internacional",VLOOKUP($C100,FinInt!$B$2:$G$508,6,0),"Legítimo Abono"))</f>
        <v>80-0025-LPU18</v>
      </c>
      <c r="F100" s="26" t="str">
        <f>IF($A100="Ordenes de Compra","ARS",IF($A100="Financiamiento Internacional",VLOOKUP($C100,FinInt!$B$2:$Q$508,15,0),VLOOKUP($C100,NoAmpOC!$B$2:$T$988,18,0)))</f>
        <v>ARS</v>
      </c>
      <c r="G100" s="5">
        <f>IF($A100="Ordenes de Compra",VLOOKUP($C100,Autogestión!$B$2:$H$5090,7,0),IF($A100="Financiamiento Internacional",VLOOKUP($C100,FinInt!$B$2:$Q$1308,16,0),VLOOKUP($C100,NoAmpOC!$B$2:$T$988,19,0)))</f>
        <v>610182.72</v>
      </c>
      <c r="H100" s="5">
        <f t="shared" si="3"/>
        <v>610182.72</v>
      </c>
      <c r="I100" s="26">
        <f>IF($A100="Ordenes de Compra",VLOOKUP($C100,Autogestión!$B$2:$J$5090,9,0),IF($A100="Financiamiento Internacional",VLOOKUP($C100,FinInt!$B$2:$G$1555,6,0),"Legitimo Abono"))</f>
        <v>0</v>
      </c>
      <c r="J100" s="1" t="str">
        <f>IF($A100="Ordenes de Compra",VLOOKUP($C100,Autogestión!$B$2:$R$5090,17,0),IF($A100="Financiamiento Internacional",VLOOKUP($C100,FinInt!$B$2:$O$1508,14,0),VLOOKUP($C100,NoAmpOC!$B$2:$R$988,17,0)))</f>
        <v>LABORATORIO ELEA PHOENIX S.A.</v>
      </c>
      <c r="K100" s="7" t="str">
        <f>DetalleExp!AP100</f>
        <v>DAFYP#MS-ARCHIVO</v>
      </c>
      <c r="L100" s="7" t="str">
        <f>DetalleExp!AQ100</f>
        <v>ARCHIVO - Archivo</v>
      </c>
      <c r="M100" s="7" t="str">
        <f>DetalleExp!AR100</f>
        <v>DAFYP#MS - Dirección de administración financiera y presupuestaria</v>
      </c>
      <c r="N100" s="7">
        <f>DetalleExp!AS100</f>
        <v>43966</v>
      </c>
      <c r="O100" s="27">
        <f ca="1">ROUNDUP(TODAY()-N100,0)</f>
        <v>389</v>
      </c>
      <c r="P100" s="27">
        <f ca="1">ROUNDUP(TODAY()-B100,0)</f>
        <v>439</v>
      </c>
      <c r="Q100" s="1" t="str">
        <f>IFERROR(IF(A100="Ordenes de Compra",VLOOKUP($E100,'Ordenes de Compra'!$A$2:$E$1712,5,0),"Sin OC"),"Sin dato")</f>
        <v>29.0.0.45.0</v>
      </c>
      <c r="R100" s="28" t="str">
        <f>IFERROR(IF(A100="Ordenes de Compra",VLOOKUP($I100,'Ordenes de Compra'!$B$2:$E$1712,3,0),"Sin OC"),"Sin dato")</f>
        <v>Sin dato</v>
      </c>
      <c r="S100" s="1" t="str">
        <f>VLOOKUP($U100,'Tablas intermedias'!$C$1:$H$222,5,0)</f>
        <v>DGPFE</v>
      </c>
      <c r="T100" s="29" t="str">
        <f t="shared" si="4"/>
        <v>OK</v>
      </c>
      <c r="U100" s="30" t="str">
        <f t="shared" si="5"/>
        <v>DAFYP#MS-ARCHIVOARCHIVO - ArchivoDAFYP#MS - Dirección de administración financiera y presupuestaria</v>
      </c>
      <c r="V100" s="1" t="str">
        <f>VLOOKUP(U100,'Tablas intermedias'!$C$1:$H$222,6,0)</f>
        <v>No</v>
      </c>
      <c r="W100" s="1" t="str">
        <f ca="1">IF(O100&lt;30,"menos de 30 días","más de 30 días")</f>
        <v>más de 30 días</v>
      </c>
    </row>
    <row r="101" spans="1:23" ht="14.25" hidden="1" thickTop="1" thickBot="1" x14ac:dyDescent="0.25">
      <c r="A101" s="17" t="str">
        <f>IF(DetalleExp!H101='Tablas intermedias'!$A$2,"Ordenes de Compra",IF(DetalleExp!H101='Tablas intermedias'!$A$3,"Financiamiento Internacional","Legítimo Abono"))</f>
        <v>Ordenes de Compra</v>
      </c>
      <c r="B101" s="7">
        <f>DetalleExp!E101</f>
        <v>43916</v>
      </c>
      <c r="C101" s="1" t="str">
        <f>DetalleExp!A101</f>
        <v>EX-2020-18987005-APN-DTYC#MSYDS</v>
      </c>
      <c r="D101" s="1" t="str">
        <f>IF(A101="Ordenes de Compra",VLOOKUP(C101,Autogestión!$B$2:$D$5090,3,0),IF(A101="Legítimo Abono",VLOOKUP(C101,NoAmpOC!$B$2:$H$988,7,0),"Factura"))</f>
        <v>Factura</v>
      </c>
      <c r="E101" s="26" t="str">
        <f>IF(A101="Ordenes de Compra",VLOOKUP($C101,Autogestión!$B$2:$G$5090,6,0),IF(A101="Financiamiento Internacional",VLOOKUP($C101,FinInt!$B$2:$G$508,6,0),"Legítimo Abono"))</f>
        <v>80-0025-LPU18</v>
      </c>
      <c r="F101" s="26" t="str">
        <f>IF($A101="Ordenes de Compra","ARS",IF($A101="Financiamiento Internacional",VLOOKUP($C101,FinInt!$B$2:$Q$508,15,0),VLOOKUP($C101,NoAmpOC!$B$2:$T$988,18,0)))</f>
        <v>ARS</v>
      </c>
      <c r="G101" s="5">
        <f>IF($A101="Ordenes de Compra",VLOOKUP($C101,Autogestión!$B$2:$H$5090,7,0),IF($A101="Financiamiento Internacional",VLOOKUP($C101,FinInt!$B$2:$Q$1308,16,0),VLOOKUP($C101,NoAmpOC!$B$2:$T$988,19,0)))</f>
        <v>542384.64000000001</v>
      </c>
      <c r="H101" s="5">
        <f t="shared" si="3"/>
        <v>542384.64000000001</v>
      </c>
      <c r="I101" s="26">
        <f>IF($A101="Ordenes de Compra",VLOOKUP($C101,Autogestión!$B$2:$J$5090,9,0),IF($A101="Financiamiento Internacional",VLOOKUP($C101,FinInt!$B$2:$G$1555,6,0),"Legitimo Abono"))</f>
        <v>0</v>
      </c>
      <c r="J101" s="1" t="str">
        <f>IF($A101="Ordenes de Compra",VLOOKUP($C101,Autogestión!$B$2:$R$5090,17,0),IF($A101="Financiamiento Internacional",VLOOKUP($C101,FinInt!$B$2:$O$1508,14,0),VLOOKUP($C101,NoAmpOC!$B$2:$R$988,17,0)))</f>
        <v>LABORATORIO ELEA PHOENIX S.A.</v>
      </c>
      <c r="K101" s="7" t="str">
        <f>DetalleExp!AP101</f>
        <v>DAFYP#MS-ARCHIVO</v>
      </c>
      <c r="L101" s="7" t="str">
        <f>DetalleExp!AQ101</f>
        <v>ARCHIVO - Archivo</v>
      </c>
      <c r="M101" s="7" t="str">
        <f>DetalleExp!AR101</f>
        <v>DAFYP#MS - Dirección de administración financiera y presupuestaria</v>
      </c>
      <c r="N101" s="7">
        <f>DetalleExp!AS101</f>
        <v>44025</v>
      </c>
      <c r="O101" s="27">
        <f ca="1">ROUNDUP(TODAY()-N101,0)</f>
        <v>330</v>
      </c>
      <c r="P101" s="27">
        <f ca="1">ROUNDUP(TODAY()-B101,0)</f>
        <v>439</v>
      </c>
      <c r="Q101" s="1" t="str">
        <f>IFERROR(IF(A101="Ordenes de Compra",VLOOKUP($E101,'Ordenes de Compra'!$A$2:$E$1712,5,0),"Sin OC"),"Sin dato")</f>
        <v>29.0.0.45.0</v>
      </c>
      <c r="R101" s="28" t="str">
        <f>IFERROR(IF(A101="Ordenes de Compra",VLOOKUP($I101,'Ordenes de Compra'!$B$2:$E$1712,3,0),"Sin OC"),"Sin dato")</f>
        <v>Sin dato</v>
      </c>
      <c r="S101" s="1" t="str">
        <f>VLOOKUP($U101,'Tablas intermedias'!$C$1:$H$222,5,0)</f>
        <v>DGPFE</v>
      </c>
      <c r="T101" s="29" t="str">
        <f t="shared" si="4"/>
        <v>OK</v>
      </c>
      <c r="U101" s="30" t="str">
        <f t="shared" si="5"/>
        <v>DAFYP#MS-ARCHIVOARCHIVO - ArchivoDAFYP#MS - Dirección de administración financiera y presupuestaria</v>
      </c>
      <c r="V101" s="1" t="str">
        <f>VLOOKUP(U101,'Tablas intermedias'!$C$1:$H$222,6,0)</f>
        <v>No</v>
      </c>
      <c r="W101" s="1" t="str">
        <f ca="1">IF(O101&lt;30,"menos de 30 días","más de 30 días")</f>
        <v>más de 30 días</v>
      </c>
    </row>
    <row r="102" spans="1:23" ht="14.25" hidden="1" thickTop="1" thickBot="1" x14ac:dyDescent="0.25">
      <c r="A102" s="17" t="str">
        <f>IF(DetalleExp!H102='Tablas intermedias'!$A$2,"Ordenes de Compra",IF(DetalleExp!H102='Tablas intermedias'!$A$3,"Financiamiento Internacional","Legítimo Abono"))</f>
        <v>Ordenes de Compra</v>
      </c>
      <c r="B102" s="7">
        <f>DetalleExp!E102</f>
        <v>43916</v>
      </c>
      <c r="C102" s="1" t="str">
        <f>DetalleExp!A102</f>
        <v>EX-2020-18993972-APN-DTYC#MSYDS</v>
      </c>
      <c r="D102" s="1" t="str">
        <f>IF(A102="Ordenes de Compra",VLOOKUP(C102,Autogestión!$B$2:$D$5090,3,0),IF(A102="Legítimo Abono",VLOOKUP(C102,NoAmpOC!$B$2:$H$988,7,0),"Factura"))</f>
        <v>Factura</v>
      </c>
      <c r="E102" s="26" t="str">
        <f>IF(A102="Ordenes de Compra",VLOOKUP($C102,Autogestión!$B$2:$G$5090,6,0),IF(A102="Financiamiento Internacional",VLOOKUP($C102,FinInt!$B$2:$G$508,6,0),"Legítimo Abono"))</f>
        <v>80-0025-LPU18</v>
      </c>
      <c r="F102" s="26" t="str">
        <f>IF($A102="Ordenes de Compra","ARS",IF($A102="Financiamiento Internacional",VLOOKUP($C102,FinInt!$B$2:$Q$508,15,0),VLOOKUP($C102,NoAmpOC!$B$2:$T$988,18,0)))</f>
        <v>ARS</v>
      </c>
      <c r="G102" s="5">
        <f>IF($A102="Ordenes de Compra",VLOOKUP($C102,Autogestión!$B$2:$H$5090,7,0),IF($A102="Financiamiento Internacional",VLOOKUP($C102,FinInt!$B$2:$Q$1308,16,0),VLOOKUP($C102,NoAmpOC!$B$2:$T$988,19,0)))</f>
        <v>542384.64000000001</v>
      </c>
      <c r="H102" s="5">
        <f t="shared" si="3"/>
        <v>542384.64000000001</v>
      </c>
      <c r="I102" s="26">
        <f>IF($A102="Ordenes de Compra",VLOOKUP($C102,Autogestión!$B$2:$J$5090,9,0),IF($A102="Financiamiento Internacional",VLOOKUP($C102,FinInt!$B$2:$G$1555,6,0),"Legitimo Abono"))</f>
        <v>0</v>
      </c>
      <c r="J102" s="1" t="str">
        <f>IF($A102="Ordenes de Compra",VLOOKUP($C102,Autogestión!$B$2:$R$5090,17,0),IF($A102="Financiamiento Internacional",VLOOKUP($C102,FinInt!$B$2:$O$1508,14,0),VLOOKUP($C102,NoAmpOC!$B$2:$R$988,17,0)))</f>
        <v>LABORATORIO ELEA PHOENIX S.A.</v>
      </c>
      <c r="K102" s="7" t="str">
        <f>DetalleExp!AP102</f>
        <v>DAFYP#MS-ARCHIVO</v>
      </c>
      <c r="L102" s="7" t="str">
        <f>DetalleExp!AQ102</f>
        <v>ARCHIVO - Archivo</v>
      </c>
      <c r="M102" s="7" t="str">
        <f>DetalleExp!AR102</f>
        <v>DAFYP#MS - Dirección de administración financiera y presupuestaria</v>
      </c>
      <c r="N102" s="7">
        <f>DetalleExp!AS102</f>
        <v>43966</v>
      </c>
      <c r="O102" s="27">
        <f ca="1">ROUNDUP(TODAY()-N102,0)</f>
        <v>389</v>
      </c>
      <c r="P102" s="27">
        <f ca="1">ROUNDUP(TODAY()-B102,0)</f>
        <v>439</v>
      </c>
      <c r="Q102" s="1" t="str">
        <f>IFERROR(IF(A102="Ordenes de Compra",VLOOKUP($E102,'Ordenes de Compra'!$A$2:$E$1712,5,0),"Sin OC"),"Sin dato")</f>
        <v>29.0.0.45.0</v>
      </c>
      <c r="R102" s="28" t="str">
        <f>IFERROR(IF(A102="Ordenes de Compra",VLOOKUP($I102,'Ordenes de Compra'!$B$2:$E$1712,3,0),"Sin OC"),"Sin dato")</f>
        <v>Sin dato</v>
      </c>
      <c r="S102" s="1" t="str">
        <f>VLOOKUP($U102,'Tablas intermedias'!$C$1:$H$222,5,0)</f>
        <v>DGPFE</v>
      </c>
      <c r="T102" s="29" t="str">
        <f t="shared" si="4"/>
        <v>OK</v>
      </c>
      <c r="U102" s="30" t="str">
        <f t="shared" si="5"/>
        <v>DAFYP#MS-ARCHIVOARCHIVO - ArchivoDAFYP#MS - Dirección de administración financiera y presupuestaria</v>
      </c>
      <c r="V102" s="1" t="str">
        <f>VLOOKUP(U102,'Tablas intermedias'!$C$1:$H$222,6,0)</f>
        <v>No</v>
      </c>
      <c r="W102" s="1" t="str">
        <f ca="1">IF(O102&lt;30,"menos de 30 días","más de 30 días")</f>
        <v>más de 30 días</v>
      </c>
    </row>
    <row r="103" spans="1:23" ht="14.25" hidden="1" thickTop="1" thickBot="1" x14ac:dyDescent="0.25">
      <c r="A103" s="17" t="str">
        <f>IF(DetalleExp!H103='Tablas intermedias'!$A$2,"Ordenes de Compra",IF(DetalleExp!H103='Tablas intermedias'!$A$3,"Financiamiento Internacional","Legítimo Abono"))</f>
        <v>Ordenes de Compra</v>
      </c>
      <c r="B103" s="7">
        <f>DetalleExp!E103</f>
        <v>43916</v>
      </c>
      <c r="C103" s="1" t="str">
        <f>DetalleExp!A103</f>
        <v>EX-2020-18996396-APN-DTYC#MSYDS</v>
      </c>
      <c r="D103" s="1" t="str">
        <f>IF(A103="Ordenes de Compra",VLOOKUP(C103,Autogestión!$B$2:$D$5090,3,0),IF(A103="Legítimo Abono",VLOOKUP(C103,NoAmpOC!$B$2:$H$988,7,0),"Factura"))</f>
        <v>Factura</v>
      </c>
      <c r="E103" s="26" t="str">
        <f>IF(A103="Ordenes de Compra",VLOOKUP($C103,Autogestión!$B$2:$G$5090,6,0),IF(A103="Financiamiento Internacional",VLOOKUP($C103,FinInt!$B$2:$G$508,6,0),"Legítimo Abono"))</f>
        <v>80-0025-LPU18</v>
      </c>
      <c r="F103" s="26" t="str">
        <f>IF($A103="Ordenes de Compra","ARS",IF($A103="Financiamiento Internacional",VLOOKUP($C103,FinInt!$B$2:$Q$508,15,0),VLOOKUP($C103,NoAmpOC!$B$2:$T$988,18,0)))</f>
        <v>ARS</v>
      </c>
      <c r="G103" s="5">
        <f>IF($A103="Ordenes de Compra",VLOOKUP($C103,Autogestión!$B$2:$H$5090,7,0),IF($A103="Financiamiento Internacional",VLOOKUP($C103,FinInt!$B$2:$Q$1308,16,0),VLOOKUP($C103,NoAmpOC!$B$2:$T$988,19,0)))</f>
        <v>542384.64000000001</v>
      </c>
      <c r="H103" s="5">
        <f t="shared" si="3"/>
        <v>542384.64000000001</v>
      </c>
      <c r="I103" s="26">
        <f>IF($A103="Ordenes de Compra",VLOOKUP($C103,Autogestión!$B$2:$J$5090,9,0),IF($A103="Financiamiento Internacional",VLOOKUP($C103,FinInt!$B$2:$G$1555,6,0),"Legitimo Abono"))</f>
        <v>0</v>
      </c>
      <c r="J103" s="1" t="str">
        <f>IF($A103="Ordenes de Compra",VLOOKUP($C103,Autogestión!$B$2:$R$5090,17,0),IF($A103="Financiamiento Internacional",VLOOKUP($C103,FinInt!$B$2:$O$1508,14,0),VLOOKUP($C103,NoAmpOC!$B$2:$R$988,17,0)))</f>
        <v>LABORATORIO ELEA PHOENIX S.A.</v>
      </c>
      <c r="K103" s="7" t="str">
        <f>DetalleExp!AP103</f>
        <v>DAFYP#MS-ARCHIVO</v>
      </c>
      <c r="L103" s="7" t="str">
        <f>DetalleExp!AQ103</f>
        <v>ARCHIVO - Archivo</v>
      </c>
      <c r="M103" s="7" t="str">
        <f>DetalleExp!AR103</f>
        <v>DAFYP#MS - Dirección de administración financiera y presupuestaria</v>
      </c>
      <c r="N103" s="7">
        <f>DetalleExp!AS103</f>
        <v>44018</v>
      </c>
      <c r="O103" s="27">
        <f ca="1">ROUNDUP(TODAY()-N103,0)</f>
        <v>337</v>
      </c>
      <c r="P103" s="27">
        <f ca="1">ROUNDUP(TODAY()-B103,0)</f>
        <v>439</v>
      </c>
      <c r="Q103" s="1" t="str">
        <f>IFERROR(IF(A103="Ordenes de Compra",VLOOKUP($E103,'Ordenes de Compra'!$A$2:$E$1712,5,0),"Sin OC"),"Sin dato")</f>
        <v>29.0.0.45.0</v>
      </c>
      <c r="R103" s="28" t="str">
        <f>IFERROR(IF(A103="Ordenes de Compra",VLOOKUP($I103,'Ordenes de Compra'!$B$2:$E$1712,3,0),"Sin OC"),"Sin dato")</f>
        <v>Sin dato</v>
      </c>
      <c r="S103" s="1" t="str">
        <f>VLOOKUP($U103,'Tablas intermedias'!$C$1:$H$222,5,0)</f>
        <v>DGPFE</v>
      </c>
      <c r="T103" s="29" t="str">
        <f t="shared" si="4"/>
        <v>OK</v>
      </c>
      <c r="U103" s="30" t="str">
        <f t="shared" si="5"/>
        <v>DAFYP#MS-ARCHIVOARCHIVO - ArchivoDAFYP#MS - Dirección de administración financiera y presupuestaria</v>
      </c>
      <c r="V103" s="1" t="str">
        <f>VLOOKUP(U103,'Tablas intermedias'!$C$1:$H$222,6,0)</f>
        <v>No</v>
      </c>
      <c r="W103" s="1" t="str">
        <f ca="1">IF(O103&lt;30,"menos de 30 días","más de 30 días")</f>
        <v>más de 30 días</v>
      </c>
    </row>
    <row r="104" spans="1:23" ht="14.25" hidden="1" thickTop="1" thickBot="1" x14ac:dyDescent="0.25">
      <c r="A104" s="17" t="str">
        <f>IF(DetalleExp!H104='Tablas intermedias'!$A$2,"Ordenes de Compra",IF(DetalleExp!H104='Tablas intermedias'!$A$3,"Financiamiento Internacional","Legítimo Abono"))</f>
        <v>Ordenes de Compra</v>
      </c>
      <c r="B104" s="7">
        <f>DetalleExp!E104</f>
        <v>43916</v>
      </c>
      <c r="C104" s="1" t="str">
        <f>DetalleExp!A104</f>
        <v>EX-2020-18998124-APN-DTYC#MSYDS</v>
      </c>
      <c r="D104" s="1" t="str">
        <f>IF(A104="Ordenes de Compra",VLOOKUP(C104,Autogestión!$B$2:$D$5090,3,0),IF(A104="Legítimo Abono",VLOOKUP(C104,NoAmpOC!$B$2:$H$988,7,0),"Factura"))</f>
        <v>Factura</v>
      </c>
      <c r="E104" s="26" t="str">
        <f>IF(A104="Ordenes de Compra",VLOOKUP($C104,Autogestión!$B$2:$G$5090,6,0),IF(A104="Financiamiento Internacional",VLOOKUP($C104,FinInt!$B$2:$G$508,6,0),"Legítimo Abono"))</f>
        <v>80-0025-LPU18</v>
      </c>
      <c r="F104" s="26" t="str">
        <f>IF($A104="Ordenes de Compra","ARS",IF($A104="Financiamiento Internacional",VLOOKUP($C104,FinInt!$B$2:$Q$508,15,0),VLOOKUP($C104,NoAmpOC!$B$2:$T$988,18,0)))</f>
        <v>ARS</v>
      </c>
      <c r="G104" s="5">
        <f>IF($A104="Ordenes de Compra",VLOOKUP($C104,Autogestión!$B$2:$H$5090,7,0),IF($A104="Financiamiento Internacional",VLOOKUP($C104,FinInt!$B$2:$Q$1308,16,0),VLOOKUP($C104,NoAmpOC!$B$2:$T$988,19,0)))</f>
        <v>616724.64</v>
      </c>
      <c r="H104" s="5">
        <f t="shared" si="3"/>
        <v>616724.64</v>
      </c>
      <c r="I104" s="26">
        <f>IF($A104="Ordenes de Compra",VLOOKUP($C104,Autogestión!$B$2:$J$5090,9,0),IF($A104="Financiamiento Internacional",VLOOKUP($C104,FinInt!$B$2:$G$1555,6,0),"Legitimo Abono"))</f>
        <v>0</v>
      </c>
      <c r="J104" s="1" t="str">
        <f>IF($A104="Ordenes de Compra",VLOOKUP($C104,Autogestión!$B$2:$R$5090,17,0),IF($A104="Financiamiento Internacional",VLOOKUP($C104,FinInt!$B$2:$O$1508,14,0),VLOOKUP($C104,NoAmpOC!$B$2:$R$988,17,0)))</f>
        <v>LABORATORIO ELEA PHOENIX S.A.</v>
      </c>
      <c r="K104" s="7" t="str">
        <f>DetalleExp!AP104</f>
        <v>DAFYP#MS-ARCHIVO</v>
      </c>
      <c r="L104" s="7" t="str">
        <f>DetalleExp!AQ104</f>
        <v>ARCHIVO - Archivo</v>
      </c>
      <c r="M104" s="7" t="str">
        <f>DetalleExp!AR104</f>
        <v>DAFYP#MS - Dirección de administración financiera y presupuestaria</v>
      </c>
      <c r="N104" s="7">
        <f>DetalleExp!AS104</f>
        <v>44018</v>
      </c>
      <c r="O104" s="27">
        <f ca="1">ROUNDUP(TODAY()-N104,0)</f>
        <v>337</v>
      </c>
      <c r="P104" s="27">
        <f ca="1">ROUNDUP(TODAY()-B104,0)</f>
        <v>439</v>
      </c>
      <c r="Q104" s="1" t="str">
        <f>IFERROR(IF(A104="Ordenes de Compra",VLOOKUP($E104,'Ordenes de Compra'!$A$2:$E$1712,5,0),"Sin OC"),"Sin dato")</f>
        <v>29.0.0.45.0</v>
      </c>
      <c r="R104" s="28" t="str">
        <f>IFERROR(IF(A104="Ordenes de Compra",VLOOKUP($I104,'Ordenes de Compra'!$B$2:$E$1712,3,0),"Sin OC"),"Sin dato")</f>
        <v>Sin dato</v>
      </c>
      <c r="S104" s="1" t="str">
        <f>VLOOKUP($U104,'Tablas intermedias'!$C$1:$H$222,5,0)</f>
        <v>DGPFE</v>
      </c>
      <c r="T104" s="29" t="str">
        <f t="shared" si="4"/>
        <v>OK</v>
      </c>
      <c r="U104" s="30" t="str">
        <f t="shared" si="5"/>
        <v>DAFYP#MS-ARCHIVOARCHIVO - ArchivoDAFYP#MS - Dirección de administración financiera y presupuestaria</v>
      </c>
      <c r="V104" s="1" t="str">
        <f>VLOOKUP(U104,'Tablas intermedias'!$C$1:$H$222,6,0)</f>
        <v>No</v>
      </c>
      <c r="W104" s="1" t="str">
        <f ca="1">IF(O104&lt;30,"menos de 30 días","más de 30 días")</f>
        <v>más de 30 días</v>
      </c>
    </row>
    <row r="105" spans="1:23" ht="14.25" hidden="1" thickTop="1" thickBot="1" x14ac:dyDescent="0.25">
      <c r="A105" s="17" t="str">
        <f>IF(DetalleExp!H105='Tablas intermedias'!$A$2,"Ordenes de Compra",IF(DetalleExp!H105='Tablas intermedias'!$A$3,"Financiamiento Internacional","Legítimo Abono"))</f>
        <v>Ordenes de Compra</v>
      </c>
      <c r="B105" s="7">
        <f>DetalleExp!E105</f>
        <v>43916</v>
      </c>
      <c r="C105" s="1" t="str">
        <f>DetalleExp!A105</f>
        <v>EX-2020-19004428-APN-DTYC#MSYDS</v>
      </c>
      <c r="D105" s="1" t="str">
        <f>IF(A105="Ordenes de Compra",VLOOKUP(C105,Autogestión!$B$2:$D$5090,3,0),IF(A105="Legítimo Abono",VLOOKUP(C105,NoAmpOC!$B$2:$H$988,7,0),"Factura"))</f>
        <v>Factura</v>
      </c>
      <c r="E105" s="26" t="str">
        <f>IF(A105="Ordenes de Compra",VLOOKUP($C105,Autogestión!$B$2:$G$5090,6,0),IF(A105="Financiamiento Internacional",VLOOKUP($C105,FinInt!$B$2:$G$508,6,0),"Legítimo Abono"))</f>
        <v>80-0025-LPU18</v>
      </c>
      <c r="F105" s="26" t="str">
        <f>IF($A105="Ordenes de Compra","ARS",IF($A105="Financiamiento Internacional",VLOOKUP($C105,FinInt!$B$2:$Q$508,15,0),VLOOKUP($C105,NoAmpOC!$B$2:$T$988,18,0)))</f>
        <v>ARS</v>
      </c>
      <c r="G105" s="5">
        <f>IF($A105="Ordenes de Compra",VLOOKUP($C105,Autogestión!$B$2:$H$5090,7,0),IF($A105="Financiamiento Internacional",VLOOKUP($C105,FinInt!$B$2:$Q$1308,16,0),VLOOKUP($C105,NoAmpOC!$B$2:$T$988,19,0)))</f>
        <v>607506.48</v>
      </c>
      <c r="H105" s="5">
        <f t="shared" si="3"/>
        <v>607506.48</v>
      </c>
      <c r="I105" s="26">
        <f>IF($A105="Ordenes de Compra",VLOOKUP($C105,Autogestión!$B$2:$J$5090,9,0),IF($A105="Financiamiento Internacional",VLOOKUP($C105,FinInt!$B$2:$G$1555,6,0),"Legitimo Abono"))</f>
        <v>0</v>
      </c>
      <c r="J105" s="1" t="str">
        <f>IF($A105="Ordenes de Compra",VLOOKUP($C105,Autogestión!$B$2:$R$5090,17,0),IF($A105="Financiamiento Internacional",VLOOKUP($C105,FinInt!$B$2:$O$1508,14,0),VLOOKUP($C105,NoAmpOC!$B$2:$R$988,17,0)))</f>
        <v>LABORATORIO ELEA PHOENIX S.A.</v>
      </c>
      <c r="K105" s="7" t="str">
        <f>DetalleExp!AP105</f>
        <v>DAFYP#MS-ARCHIVO</v>
      </c>
      <c r="L105" s="7" t="str">
        <f>DetalleExp!AQ105</f>
        <v>ARCHIVO - Archivo</v>
      </c>
      <c r="M105" s="7" t="str">
        <f>DetalleExp!AR105</f>
        <v>DAFYP#MS - Dirección de administración financiera y presupuestaria</v>
      </c>
      <c r="N105" s="7">
        <f>DetalleExp!AS105</f>
        <v>44015</v>
      </c>
      <c r="O105" s="27">
        <f ca="1">ROUNDUP(TODAY()-N105,0)</f>
        <v>340</v>
      </c>
      <c r="P105" s="27">
        <f ca="1">ROUNDUP(TODAY()-B105,0)</f>
        <v>439</v>
      </c>
      <c r="Q105" s="1" t="str">
        <f>IFERROR(IF(A105="Ordenes de Compra",VLOOKUP($E105,'Ordenes de Compra'!$A$2:$E$1712,5,0),"Sin OC"),"Sin dato")</f>
        <v>29.0.0.45.0</v>
      </c>
      <c r="R105" s="28" t="str">
        <f>IFERROR(IF(A105="Ordenes de Compra",VLOOKUP($I105,'Ordenes de Compra'!$B$2:$E$1712,3,0),"Sin OC"),"Sin dato")</f>
        <v>Sin dato</v>
      </c>
      <c r="S105" s="1" t="str">
        <f>VLOOKUP($U105,'Tablas intermedias'!$C$1:$H$222,5,0)</f>
        <v>DGPFE</v>
      </c>
      <c r="T105" s="29" t="str">
        <f t="shared" si="4"/>
        <v>OK</v>
      </c>
      <c r="U105" s="30" t="str">
        <f t="shared" si="5"/>
        <v>DAFYP#MS-ARCHIVOARCHIVO - ArchivoDAFYP#MS - Dirección de administración financiera y presupuestaria</v>
      </c>
      <c r="V105" s="1" t="str">
        <f>VLOOKUP(U105,'Tablas intermedias'!$C$1:$H$222,6,0)</f>
        <v>No</v>
      </c>
      <c r="W105" s="1" t="str">
        <f ca="1">IF(O105&lt;30,"menos de 30 días","más de 30 días")</f>
        <v>más de 30 días</v>
      </c>
    </row>
    <row r="106" spans="1:23" ht="14.25" hidden="1" thickTop="1" thickBot="1" x14ac:dyDescent="0.25">
      <c r="A106" s="17" t="str">
        <f>IF(DetalleExp!H106='Tablas intermedias'!$A$2,"Ordenes de Compra",IF(DetalleExp!H106='Tablas intermedias'!$A$3,"Financiamiento Internacional","Legítimo Abono"))</f>
        <v>Ordenes de Compra</v>
      </c>
      <c r="B106" s="7">
        <f>DetalleExp!E106</f>
        <v>43922</v>
      </c>
      <c r="C106" s="1" t="str">
        <f>DetalleExp!A106</f>
        <v>EX-2020-21520540-APN-DTYC#MSYDS</v>
      </c>
      <c r="D106" s="1" t="str">
        <f>IF(A106="Ordenes de Compra",VLOOKUP(C106,Autogestión!$B$2:$D$5090,3,0),IF(A106="Legítimo Abono",VLOOKUP(C106,NoAmpOC!$B$2:$H$988,7,0),"Factura"))</f>
        <v>Factura</v>
      </c>
      <c r="E106" s="26" t="str">
        <f>IF(A106="Ordenes de Compra",VLOOKUP($C106,Autogestión!$B$2:$G$5090,6,0),IF(A106="Financiamiento Internacional",VLOOKUP($C106,FinInt!$B$2:$G$508,6,0),"Legítimo Abono"))</f>
        <v>80-0025-LPU18</v>
      </c>
      <c r="F106" s="26" t="str">
        <f>IF($A106="Ordenes de Compra","ARS",IF($A106="Financiamiento Internacional",VLOOKUP($C106,FinInt!$B$2:$Q$508,15,0),VLOOKUP($C106,NoAmpOC!$B$2:$T$988,18,0)))</f>
        <v>ARS</v>
      </c>
      <c r="G106" s="5">
        <f>IF($A106="Ordenes de Compra",VLOOKUP($C106,Autogestión!$B$2:$H$5090,7,0),IF($A106="Financiamiento Internacional",VLOOKUP($C106,FinInt!$B$2:$Q$1308,16,0),VLOOKUP($C106,NoAmpOC!$B$2:$T$988,19,0)))</f>
        <v>5293546.08</v>
      </c>
      <c r="H106" s="5">
        <f t="shared" si="3"/>
        <v>5293546.08</v>
      </c>
      <c r="I106" s="26">
        <f>IF($A106="Ordenes de Compra",VLOOKUP($C106,Autogestión!$B$2:$J$5090,9,0),IF($A106="Financiamiento Internacional",VLOOKUP($C106,FinInt!$B$2:$G$1555,6,0),"Legitimo Abono"))</f>
        <v>0</v>
      </c>
      <c r="J106" s="1" t="str">
        <f>IF($A106="Ordenes de Compra",VLOOKUP($C106,Autogestión!$B$2:$R$5090,17,0),IF($A106="Financiamiento Internacional",VLOOKUP($C106,FinInt!$B$2:$O$1508,14,0),VLOOKUP($C106,NoAmpOC!$B$2:$R$988,17,0)))</f>
        <v>LABORATORIOS FABRA S.A.</v>
      </c>
      <c r="K106" s="7" t="str">
        <f>DetalleExp!AP106</f>
        <v>DAFYP#MS-ARCHIVO</v>
      </c>
      <c r="L106" s="7" t="str">
        <f>DetalleExp!AQ106</f>
        <v>ARCHIVO - Archivo</v>
      </c>
      <c r="M106" s="7" t="str">
        <f>DetalleExp!AR106</f>
        <v>DAFYP#MS - Dirección de administración financiera y presupuestaria</v>
      </c>
      <c r="N106" s="7">
        <f>DetalleExp!AS106</f>
        <v>43983</v>
      </c>
      <c r="O106" s="27">
        <f ca="1">ROUNDUP(TODAY()-N106,0)</f>
        <v>372</v>
      </c>
      <c r="P106" s="27">
        <f ca="1">ROUNDUP(TODAY()-B106,0)</f>
        <v>433</v>
      </c>
      <c r="Q106" s="1" t="str">
        <f>IFERROR(IF(A106="Ordenes de Compra",VLOOKUP($E106,'Ordenes de Compra'!$A$2:$E$1712,5,0),"Sin OC"),"Sin dato")</f>
        <v>29.0.0.45.0</v>
      </c>
      <c r="R106" s="28" t="str">
        <f>IFERROR(IF(A106="Ordenes de Compra",VLOOKUP($I106,'Ordenes de Compra'!$B$2:$E$1712,3,0),"Sin OC"),"Sin dato")</f>
        <v>Sin dato</v>
      </c>
      <c r="S106" s="1" t="str">
        <f>VLOOKUP($U106,'Tablas intermedias'!$C$1:$H$222,5,0)</f>
        <v>DGPFE</v>
      </c>
      <c r="T106" s="29" t="str">
        <f t="shared" si="4"/>
        <v>OK</v>
      </c>
      <c r="U106" s="30" t="str">
        <f t="shared" si="5"/>
        <v>DAFYP#MS-ARCHIVOARCHIVO - ArchivoDAFYP#MS - Dirección de administración financiera y presupuestaria</v>
      </c>
      <c r="V106" s="1" t="str">
        <f>VLOOKUP(U106,'Tablas intermedias'!$C$1:$H$222,6,0)</f>
        <v>No</v>
      </c>
      <c r="W106" s="1" t="str">
        <f ca="1">IF(O106&lt;30,"menos de 30 días","más de 30 días")</f>
        <v>más de 30 días</v>
      </c>
    </row>
    <row r="107" spans="1:23" ht="14.25" hidden="1" thickTop="1" thickBot="1" x14ac:dyDescent="0.25">
      <c r="A107" s="17" t="str">
        <f>IF(DetalleExp!H107='Tablas intermedias'!$A$2,"Ordenes de Compra",IF(DetalleExp!H107='Tablas intermedias'!$A$3,"Financiamiento Internacional","Legítimo Abono"))</f>
        <v>Ordenes de Compra</v>
      </c>
      <c r="B107" s="7">
        <f>DetalleExp!E107</f>
        <v>43922</v>
      </c>
      <c r="C107" s="1" t="str">
        <f>DetalleExp!A107</f>
        <v>EX-2020-21750987-APN-DTYC#MSYDS</v>
      </c>
      <c r="D107" s="1" t="str">
        <f>IF(A107="Ordenes de Compra",VLOOKUP(C107,Autogestión!$B$2:$D$5090,3,0),IF(A107="Legítimo Abono",VLOOKUP(C107,NoAmpOC!$B$2:$H$988,7,0),"Factura"))</f>
        <v>Factura</v>
      </c>
      <c r="E107" s="26" t="str">
        <f>IF(A107="Ordenes de Compra",VLOOKUP($C107,Autogestión!$B$2:$G$5090,6,0),IF(A107="Financiamiento Internacional",VLOOKUP($C107,FinInt!$B$2:$G$508,6,0),"Legítimo Abono"))</f>
        <v>80-0025-LPU18</v>
      </c>
      <c r="F107" s="26" t="str">
        <f>IF($A107="Ordenes de Compra","ARS",IF($A107="Financiamiento Internacional",VLOOKUP($C107,FinInt!$B$2:$Q$508,15,0),VLOOKUP($C107,NoAmpOC!$B$2:$T$988,18,0)))</f>
        <v>ARS</v>
      </c>
      <c r="G107" s="5">
        <f>IF($A107="Ordenes de Compra",VLOOKUP($C107,Autogestión!$B$2:$H$5090,7,0),IF($A107="Financiamiento Internacional",VLOOKUP($C107,FinInt!$B$2:$Q$1308,16,0),VLOOKUP($C107,NoAmpOC!$B$2:$T$988,19,0)))</f>
        <v>4446710.8</v>
      </c>
      <c r="H107" s="5">
        <f t="shared" si="3"/>
        <v>4446710.8</v>
      </c>
      <c r="I107" s="26">
        <f>IF($A107="Ordenes de Compra",VLOOKUP($C107,Autogestión!$B$2:$J$5090,9,0),IF($A107="Financiamiento Internacional",VLOOKUP($C107,FinInt!$B$2:$G$1555,6,0),"Legitimo Abono"))</f>
        <v>0</v>
      </c>
      <c r="J107" s="1" t="str">
        <f>IF($A107="Ordenes de Compra",VLOOKUP($C107,Autogestión!$B$2:$R$5090,17,0),IF($A107="Financiamiento Internacional",VLOOKUP($C107,FinInt!$B$2:$O$1508,14,0),VLOOKUP($C107,NoAmpOC!$B$2:$R$988,17,0)))</f>
        <v>PRO MED INTERNACIONAL SA</v>
      </c>
      <c r="K107" s="7" t="str">
        <f>DetalleExp!AP107</f>
        <v>DAFYP#MS-ARCHIVO</v>
      </c>
      <c r="L107" s="7" t="str">
        <f>DetalleExp!AQ107</f>
        <v>ARCHIVO - Archivo</v>
      </c>
      <c r="M107" s="7" t="str">
        <f>DetalleExp!AR107</f>
        <v>DAFYP#MS - Dirección de administración financiera y presupuestaria</v>
      </c>
      <c r="N107" s="7">
        <f>DetalleExp!AS107</f>
        <v>43966</v>
      </c>
      <c r="O107" s="27">
        <f ca="1">ROUNDUP(TODAY()-N107,0)</f>
        <v>389</v>
      </c>
      <c r="P107" s="27">
        <f ca="1">ROUNDUP(TODAY()-B107,0)</f>
        <v>433</v>
      </c>
      <c r="Q107" s="1" t="str">
        <f>IFERROR(IF(A107="Ordenes de Compra",VLOOKUP($E107,'Ordenes de Compra'!$A$2:$E$1712,5,0),"Sin OC"),"Sin dato")</f>
        <v>29.0.0.45.0</v>
      </c>
      <c r="R107" s="28" t="str">
        <f>IFERROR(IF(A107="Ordenes de Compra",VLOOKUP($I107,'Ordenes de Compra'!$B$2:$E$1712,3,0),"Sin OC"),"Sin dato")</f>
        <v>Sin dato</v>
      </c>
      <c r="S107" s="1" t="str">
        <f>VLOOKUP($U107,'Tablas intermedias'!$C$1:$H$222,5,0)</f>
        <v>DGPFE</v>
      </c>
      <c r="T107" s="29" t="str">
        <f t="shared" si="4"/>
        <v>OK</v>
      </c>
      <c r="U107" s="30" t="str">
        <f t="shared" si="5"/>
        <v>DAFYP#MS-ARCHIVOARCHIVO - ArchivoDAFYP#MS - Dirección de administración financiera y presupuestaria</v>
      </c>
      <c r="V107" s="1" t="str">
        <f>VLOOKUP(U107,'Tablas intermedias'!$C$1:$H$222,6,0)</f>
        <v>No</v>
      </c>
      <c r="W107" s="1" t="str">
        <f ca="1">IF(O107&lt;30,"menos de 30 días","más de 30 días")</f>
        <v>más de 30 días</v>
      </c>
    </row>
    <row r="108" spans="1:23" ht="14.25" hidden="1" thickTop="1" thickBot="1" x14ac:dyDescent="0.25">
      <c r="A108" s="17" t="str">
        <f>IF(DetalleExp!H108='Tablas intermedias'!$A$2,"Ordenes de Compra",IF(DetalleExp!H108='Tablas intermedias'!$A$3,"Financiamiento Internacional","Legítimo Abono"))</f>
        <v>Ordenes de Compra</v>
      </c>
      <c r="B108" s="7">
        <f>DetalleExp!E108</f>
        <v>43923</v>
      </c>
      <c r="C108" s="1" t="str">
        <f>DetalleExp!A108</f>
        <v>EX-2020-22353596-APN-DTYC#MSYDS</v>
      </c>
      <c r="D108" s="1" t="str">
        <f>IF(A108="Ordenes de Compra",VLOOKUP(C108,Autogestión!$B$2:$D$5090,3,0),IF(A108="Legítimo Abono",VLOOKUP(C108,NoAmpOC!$B$2:$H$988,7,0),"Factura"))</f>
        <v>Factura</v>
      </c>
      <c r="E108" s="26" t="str">
        <f>IF(A108="Ordenes de Compra",VLOOKUP($C108,Autogestión!$B$2:$G$5090,6,0),IF(A108="Financiamiento Internacional",VLOOKUP($C108,FinInt!$B$2:$G$508,6,0),"Legítimo Abono"))</f>
        <v>80-0025-LPU18</v>
      </c>
      <c r="F108" s="26" t="str">
        <f>IF($A108="Ordenes de Compra","ARS",IF($A108="Financiamiento Internacional",VLOOKUP($C108,FinInt!$B$2:$Q$508,15,0),VLOOKUP($C108,NoAmpOC!$B$2:$T$988,18,0)))</f>
        <v>ARS</v>
      </c>
      <c r="G108" s="5">
        <f>IF($A108="Ordenes de Compra",VLOOKUP($C108,Autogestión!$B$2:$H$5090,7,0),IF($A108="Financiamiento Internacional",VLOOKUP($C108,FinInt!$B$2:$Q$1308,16,0),VLOOKUP($C108,NoAmpOC!$B$2:$T$988,19,0)))</f>
        <v>2964760.97</v>
      </c>
      <c r="H108" s="5">
        <f t="shared" si="3"/>
        <v>2964760.97</v>
      </c>
      <c r="I108" s="26">
        <f>IF($A108="Ordenes de Compra",VLOOKUP($C108,Autogestión!$B$2:$J$5090,9,0),IF($A108="Financiamiento Internacional",VLOOKUP($C108,FinInt!$B$2:$G$1555,6,0),"Legitimo Abono"))</f>
        <v>0</v>
      </c>
      <c r="J108" s="1" t="str">
        <f>IF($A108="Ordenes de Compra",VLOOKUP($C108,Autogestión!$B$2:$R$5090,17,0),IF($A108="Financiamiento Internacional",VLOOKUP($C108,FinInt!$B$2:$O$1508,14,0),VLOOKUP($C108,NoAmpOC!$B$2:$R$988,17,0)))</f>
        <v>SAVANT PHARM S.A.</v>
      </c>
      <c r="K108" s="7" t="str">
        <f>DetalleExp!AP108</f>
        <v>DAFYP#MS-ARCHIVO</v>
      </c>
      <c r="L108" s="7" t="str">
        <f>DetalleExp!AQ108</f>
        <v>ARCHIVO - Archivo</v>
      </c>
      <c r="M108" s="7" t="str">
        <f>DetalleExp!AR108</f>
        <v>DAFYP#MS - Dirección de administración financiera y presupuestaria</v>
      </c>
      <c r="N108" s="7">
        <f>DetalleExp!AS108</f>
        <v>44001</v>
      </c>
      <c r="O108" s="27">
        <f ca="1">ROUNDUP(TODAY()-N108,0)</f>
        <v>354</v>
      </c>
      <c r="P108" s="27">
        <f ca="1">ROUNDUP(TODAY()-B108,0)</f>
        <v>432</v>
      </c>
      <c r="Q108" s="1" t="str">
        <f>IFERROR(IF(A108="Ordenes de Compra",VLOOKUP($E108,'Ordenes de Compra'!$A$2:$E$1712,5,0),"Sin OC"),"Sin dato")</f>
        <v>29.0.0.45.0</v>
      </c>
      <c r="R108" s="28" t="str">
        <f>IFERROR(IF(A108="Ordenes de Compra",VLOOKUP($I108,'Ordenes de Compra'!$B$2:$E$1712,3,0),"Sin OC"),"Sin dato")</f>
        <v>Sin dato</v>
      </c>
      <c r="S108" s="1" t="str">
        <f>VLOOKUP($U108,'Tablas intermedias'!$C$1:$H$222,5,0)</f>
        <v>DGPFE</v>
      </c>
      <c r="T108" s="29" t="str">
        <f t="shared" si="4"/>
        <v>OK</v>
      </c>
      <c r="U108" s="30" t="str">
        <f t="shared" si="5"/>
        <v>DAFYP#MS-ARCHIVOARCHIVO - ArchivoDAFYP#MS - Dirección de administración financiera y presupuestaria</v>
      </c>
      <c r="V108" s="1" t="str">
        <f>VLOOKUP(U108,'Tablas intermedias'!$C$1:$H$222,6,0)</f>
        <v>No</v>
      </c>
      <c r="W108" s="1" t="str">
        <f ca="1">IF(O108&lt;30,"menos de 30 días","más de 30 días")</f>
        <v>más de 30 días</v>
      </c>
    </row>
    <row r="109" spans="1:23" ht="14.25" hidden="1" thickTop="1" thickBot="1" x14ac:dyDescent="0.25">
      <c r="A109" s="17" t="str">
        <f>IF(DetalleExp!H109='Tablas intermedias'!$A$2,"Ordenes de Compra",IF(DetalleExp!H109='Tablas intermedias'!$A$3,"Financiamiento Internacional","Legítimo Abono"))</f>
        <v>Ordenes de Compra</v>
      </c>
      <c r="B109" s="7">
        <f>DetalleExp!E109</f>
        <v>43924</v>
      </c>
      <c r="C109" s="1" t="str">
        <f>DetalleExp!A109</f>
        <v>EX-2020-23438998-APN-DTYC#MSYDS</v>
      </c>
      <c r="D109" s="1" t="str">
        <f>IF(A109="Ordenes de Compra",VLOOKUP(C109,Autogestión!$B$2:$D$5090,3,0),IF(A109="Legítimo Abono",VLOOKUP(C109,NoAmpOC!$B$2:$H$988,7,0),"Factura"))</f>
        <v>Factura</v>
      </c>
      <c r="E109" s="26" t="str">
        <f>IF(A109="Ordenes de Compra",VLOOKUP($C109,Autogestión!$B$2:$G$5090,6,0),IF(A109="Financiamiento Internacional",VLOOKUP($C109,FinInt!$B$2:$G$508,6,0),"Legítimo Abono"))</f>
        <v>80-0025-LPU18</v>
      </c>
      <c r="F109" s="26" t="str">
        <f>IF($A109="Ordenes de Compra","ARS",IF($A109="Financiamiento Internacional",VLOOKUP($C109,FinInt!$B$2:$Q$508,15,0),VLOOKUP($C109,NoAmpOC!$B$2:$T$988,18,0)))</f>
        <v>ARS</v>
      </c>
      <c r="G109" s="5">
        <f>IF($A109="Ordenes de Compra",VLOOKUP($C109,Autogestión!$B$2:$H$5090,7,0),IF($A109="Financiamiento Internacional",VLOOKUP($C109,FinInt!$B$2:$Q$1308,16,0),VLOOKUP($C109,NoAmpOC!$B$2:$T$988,19,0)))</f>
        <v>1903444.2</v>
      </c>
      <c r="H109" s="5">
        <f t="shared" si="3"/>
        <v>1903444.2</v>
      </c>
      <c r="I109" s="26">
        <f>IF($A109="Ordenes de Compra",VLOOKUP($C109,Autogestión!$B$2:$J$5090,9,0),IF($A109="Financiamiento Internacional",VLOOKUP($C109,FinInt!$B$2:$G$1555,6,0),"Legitimo Abono"))</f>
        <v>0</v>
      </c>
      <c r="J109" s="1" t="str">
        <f>IF($A109="Ordenes de Compra",VLOOKUP($C109,Autogestión!$B$2:$R$5090,17,0),IF($A109="Financiamiento Internacional",VLOOKUP($C109,FinInt!$B$2:$O$1508,14,0),VLOOKUP($C109,NoAmpOC!$B$2:$R$988,17,0)))</f>
        <v>LABORATORIO ELEA PHOENIX S.A.</v>
      </c>
      <c r="K109" s="7" t="str">
        <f>DetalleExp!AP109</f>
        <v>DAFYP#MS-ARCHIVO</v>
      </c>
      <c r="L109" s="7" t="str">
        <f>DetalleExp!AQ109</f>
        <v>ARCHIVO - Archivo</v>
      </c>
      <c r="M109" s="7" t="str">
        <f>DetalleExp!AR109</f>
        <v>DAFYP#MS - Dirección de administración financiera y presupuestaria</v>
      </c>
      <c r="N109" s="7">
        <f>DetalleExp!AS109</f>
        <v>44018</v>
      </c>
      <c r="O109" s="27">
        <f ca="1">ROUNDUP(TODAY()-N109,0)</f>
        <v>337</v>
      </c>
      <c r="P109" s="27">
        <f ca="1">ROUNDUP(TODAY()-B109,0)</f>
        <v>431</v>
      </c>
      <c r="Q109" s="1" t="str">
        <f>IFERROR(IF(A109="Ordenes de Compra",VLOOKUP($E109,'Ordenes de Compra'!$A$2:$E$1712,5,0),"Sin OC"),"Sin dato")</f>
        <v>29.0.0.45.0</v>
      </c>
      <c r="R109" s="28" t="str">
        <f>IFERROR(IF(A109="Ordenes de Compra",VLOOKUP($I109,'Ordenes de Compra'!$B$2:$E$1712,3,0),"Sin OC"),"Sin dato")</f>
        <v>Sin dato</v>
      </c>
      <c r="S109" s="1" t="str">
        <f>VLOOKUP($U109,'Tablas intermedias'!$C$1:$H$222,5,0)</f>
        <v>DGPFE</v>
      </c>
      <c r="T109" s="29" t="str">
        <f t="shared" si="4"/>
        <v>OK</v>
      </c>
      <c r="U109" s="30" t="str">
        <f t="shared" si="5"/>
        <v>DAFYP#MS-ARCHIVOARCHIVO - ArchivoDAFYP#MS - Dirección de administración financiera y presupuestaria</v>
      </c>
      <c r="V109" s="1" t="str">
        <f>VLOOKUP(U109,'Tablas intermedias'!$C$1:$H$222,6,0)</f>
        <v>No</v>
      </c>
      <c r="W109" s="1" t="str">
        <f ca="1">IF(O109&lt;30,"menos de 30 días","más de 30 días")</f>
        <v>más de 30 días</v>
      </c>
    </row>
    <row r="110" spans="1:23" ht="14.25" hidden="1" thickTop="1" thickBot="1" x14ac:dyDescent="0.25">
      <c r="A110" s="17" t="str">
        <f>IF(DetalleExp!H110='Tablas intermedias'!$A$2,"Ordenes de Compra",IF(DetalleExp!H110='Tablas intermedias'!$A$3,"Financiamiento Internacional","Legítimo Abono"))</f>
        <v>Ordenes de Compra</v>
      </c>
      <c r="B110" s="7">
        <f>DetalleExp!E110</f>
        <v>43924</v>
      </c>
      <c r="C110" s="1" t="str">
        <f>DetalleExp!A110</f>
        <v>EX-2020-23453260-APN-DTYC#MSYDS</v>
      </c>
      <c r="D110" s="1" t="str">
        <f>IF(A110="Ordenes de Compra",VLOOKUP(C110,Autogestión!$B$2:$D$5090,3,0),IF(A110="Legítimo Abono",VLOOKUP(C110,NoAmpOC!$B$2:$H$988,7,0),"Factura"))</f>
        <v>Factura</v>
      </c>
      <c r="E110" s="26" t="str">
        <f>IF(A110="Ordenes de Compra",VLOOKUP($C110,Autogestión!$B$2:$G$5090,6,0),IF(A110="Financiamiento Internacional",VLOOKUP($C110,FinInt!$B$2:$G$508,6,0),"Legítimo Abono"))</f>
        <v>80-0025-LPU18</v>
      </c>
      <c r="F110" s="26" t="str">
        <f>IF($A110="Ordenes de Compra","ARS",IF($A110="Financiamiento Internacional",VLOOKUP($C110,FinInt!$B$2:$Q$508,15,0),VLOOKUP($C110,NoAmpOC!$B$2:$T$988,18,0)))</f>
        <v>ARS</v>
      </c>
      <c r="G110" s="5">
        <f>IF($A110="Ordenes de Compra",VLOOKUP($C110,Autogestión!$B$2:$H$5090,7,0),IF($A110="Financiamiento Internacional",VLOOKUP($C110,FinInt!$B$2:$Q$1308,16,0),VLOOKUP($C110,NoAmpOC!$B$2:$T$988,19,0)))</f>
        <v>481763.88</v>
      </c>
      <c r="H110" s="5">
        <f t="shared" si="3"/>
        <v>481763.88</v>
      </c>
      <c r="I110" s="26">
        <f>IF($A110="Ordenes de Compra",VLOOKUP($C110,Autogestión!$B$2:$J$5090,9,0),IF($A110="Financiamiento Internacional",VLOOKUP($C110,FinInt!$B$2:$G$1555,6,0),"Legitimo Abono"))</f>
        <v>0</v>
      </c>
      <c r="J110" s="1" t="str">
        <f>IF($A110="Ordenes de Compra",VLOOKUP($C110,Autogestión!$B$2:$R$5090,17,0),IF($A110="Financiamiento Internacional",VLOOKUP($C110,FinInt!$B$2:$O$1508,14,0),VLOOKUP($C110,NoAmpOC!$B$2:$R$988,17,0)))</f>
        <v>LABORATORIO ELEA PHOENIX S.A.</v>
      </c>
      <c r="K110" s="7" t="str">
        <f>DetalleExp!AP110</f>
        <v>DAFYP#MS-ARCHIVO</v>
      </c>
      <c r="L110" s="7" t="str">
        <f>DetalleExp!AQ110</f>
        <v>ARCHIVO - Archivo</v>
      </c>
      <c r="M110" s="7" t="str">
        <f>DetalleExp!AR110</f>
        <v>DAFYP#MS - Dirección de administración financiera y presupuestaria</v>
      </c>
      <c r="N110" s="7">
        <f>DetalleExp!AS110</f>
        <v>43983</v>
      </c>
      <c r="O110" s="27">
        <f ca="1">ROUNDUP(TODAY()-N110,0)</f>
        <v>372</v>
      </c>
      <c r="P110" s="27">
        <f ca="1">ROUNDUP(TODAY()-B110,0)</f>
        <v>431</v>
      </c>
      <c r="Q110" s="1" t="str">
        <f>IFERROR(IF(A110="Ordenes de Compra",VLOOKUP($E110,'Ordenes de Compra'!$A$2:$E$1712,5,0),"Sin OC"),"Sin dato")</f>
        <v>29.0.0.45.0</v>
      </c>
      <c r="R110" s="28" t="str">
        <f>IFERROR(IF(A110="Ordenes de Compra",VLOOKUP($I110,'Ordenes de Compra'!$B$2:$E$1712,3,0),"Sin OC"),"Sin dato")</f>
        <v>Sin dato</v>
      </c>
      <c r="S110" s="1" t="str">
        <f>VLOOKUP($U110,'Tablas intermedias'!$C$1:$H$222,5,0)</f>
        <v>DGPFE</v>
      </c>
      <c r="T110" s="29" t="str">
        <f t="shared" si="4"/>
        <v>OK</v>
      </c>
      <c r="U110" s="30" t="str">
        <f t="shared" si="5"/>
        <v>DAFYP#MS-ARCHIVOARCHIVO - ArchivoDAFYP#MS - Dirección de administración financiera y presupuestaria</v>
      </c>
      <c r="V110" s="1" t="str">
        <f>VLOOKUP(U110,'Tablas intermedias'!$C$1:$H$222,6,0)</f>
        <v>No</v>
      </c>
      <c r="W110" s="1" t="str">
        <f ca="1">IF(O110&lt;30,"menos de 30 días","más de 30 días")</f>
        <v>más de 30 días</v>
      </c>
    </row>
    <row r="111" spans="1:23" ht="14.25" hidden="1" thickTop="1" thickBot="1" x14ac:dyDescent="0.25">
      <c r="A111" s="17" t="str">
        <f>IF(DetalleExp!H111='Tablas intermedias'!$A$2,"Ordenes de Compra",IF(DetalleExp!H111='Tablas intermedias'!$A$3,"Financiamiento Internacional","Legítimo Abono"))</f>
        <v>Ordenes de Compra</v>
      </c>
      <c r="B111" s="7">
        <f>DetalleExp!E111</f>
        <v>43924</v>
      </c>
      <c r="C111" s="1" t="str">
        <f>DetalleExp!A111</f>
        <v>EX-2020-23577978-APN-DTYC#MSYDS</v>
      </c>
      <c r="D111" s="1" t="str">
        <f>IF(A111="Ordenes de Compra",VLOOKUP(C111,Autogestión!$B$2:$D$5090,3,0),IF(A111="Legítimo Abono",VLOOKUP(C111,NoAmpOC!$B$2:$H$988,7,0),"Factura"))</f>
        <v>Factura</v>
      </c>
      <c r="E111" s="26" t="str">
        <f>IF(A111="Ordenes de Compra",VLOOKUP($C111,Autogestión!$B$2:$G$5090,6,0),IF(A111="Financiamiento Internacional",VLOOKUP($C111,FinInt!$B$2:$G$508,6,0),"Legítimo Abono"))</f>
        <v>80-0025-LPU18</v>
      </c>
      <c r="F111" s="26" t="str">
        <f>IF($A111="Ordenes de Compra","ARS",IF($A111="Financiamiento Internacional",VLOOKUP($C111,FinInt!$B$2:$Q$508,15,0),VLOOKUP($C111,NoAmpOC!$B$2:$T$988,18,0)))</f>
        <v>ARS</v>
      </c>
      <c r="G111" s="5">
        <f>IF($A111="Ordenes de Compra",VLOOKUP($C111,Autogestión!$B$2:$H$5090,7,0),IF($A111="Financiamiento Internacional",VLOOKUP($C111,FinInt!$B$2:$Q$1308,16,0),VLOOKUP($C111,NoAmpOC!$B$2:$T$988,19,0)))</f>
        <v>2964760.97</v>
      </c>
      <c r="H111" s="5">
        <f t="shared" si="3"/>
        <v>2964760.97</v>
      </c>
      <c r="I111" s="26">
        <f>IF($A111="Ordenes de Compra",VLOOKUP($C111,Autogestión!$B$2:$J$5090,9,0),IF($A111="Financiamiento Internacional",VLOOKUP($C111,FinInt!$B$2:$G$1555,6,0),"Legitimo Abono"))</f>
        <v>0</v>
      </c>
      <c r="J111" s="1" t="str">
        <f>IF($A111="Ordenes de Compra",VLOOKUP($C111,Autogestión!$B$2:$R$5090,17,0),IF($A111="Financiamiento Internacional",VLOOKUP($C111,FinInt!$B$2:$O$1508,14,0),VLOOKUP($C111,NoAmpOC!$B$2:$R$988,17,0)))</f>
        <v>SAVANT PHARM S.A.</v>
      </c>
      <c r="K111" s="7" t="str">
        <f>DetalleExp!AP111</f>
        <v>DAFYP#MS-ARCHIVO</v>
      </c>
      <c r="L111" s="7" t="str">
        <f>DetalleExp!AQ111</f>
        <v>ARCHIVO - Archivo</v>
      </c>
      <c r="M111" s="7" t="str">
        <f>DetalleExp!AR111</f>
        <v>DAFYP#MS - Dirección de administración financiera y presupuestaria</v>
      </c>
      <c r="N111" s="7">
        <f>DetalleExp!AS111</f>
        <v>44018</v>
      </c>
      <c r="O111" s="27">
        <f ca="1">ROUNDUP(TODAY()-N111,0)</f>
        <v>337</v>
      </c>
      <c r="P111" s="27">
        <f ca="1">ROUNDUP(TODAY()-B111,0)</f>
        <v>431</v>
      </c>
      <c r="Q111" s="1" t="str">
        <f>IFERROR(IF(A111="Ordenes de Compra",VLOOKUP($E111,'Ordenes de Compra'!$A$2:$E$1712,5,0),"Sin OC"),"Sin dato")</f>
        <v>29.0.0.45.0</v>
      </c>
      <c r="R111" s="28" t="str">
        <f>IFERROR(IF(A111="Ordenes de Compra",VLOOKUP($I111,'Ordenes de Compra'!$B$2:$E$1712,3,0),"Sin OC"),"Sin dato")</f>
        <v>Sin dato</v>
      </c>
      <c r="S111" s="1" t="str">
        <f>VLOOKUP($U111,'Tablas intermedias'!$C$1:$H$222,5,0)</f>
        <v>DGPFE</v>
      </c>
      <c r="T111" s="29" t="str">
        <f t="shared" si="4"/>
        <v>OK</v>
      </c>
      <c r="U111" s="30" t="str">
        <f t="shared" si="5"/>
        <v>DAFYP#MS-ARCHIVOARCHIVO - ArchivoDAFYP#MS - Dirección de administración financiera y presupuestaria</v>
      </c>
      <c r="V111" s="1" t="str">
        <f>VLOOKUP(U111,'Tablas intermedias'!$C$1:$H$222,6,0)</f>
        <v>No</v>
      </c>
      <c r="W111" s="1" t="str">
        <f ca="1">IF(O111&lt;30,"menos de 30 días","más de 30 días")</f>
        <v>más de 30 días</v>
      </c>
    </row>
    <row r="112" spans="1:23" ht="14.25" hidden="1" thickTop="1" thickBot="1" x14ac:dyDescent="0.25">
      <c r="A112" s="17" t="str">
        <f>IF(DetalleExp!H112='Tablas intermedias'!$A$2,"Ordenes de Compra",IF(DetalleExp!H112='Tablas intermedias'!$A$3,"Financiamiento Internacional","Legítimo Abono"))</f>
        <v>Ordenes de Compra</v>
      </c>
      <c r="B112" s="7">
        <f>DetalleExp!E112</f>
        <v>43924</v>
      </c>
      <c r="C112" s="1" t="str">
        <f>DetalleExp!A112</f>
        <v>EX-2020-23588224-APN-DTYC#MSYDS</v>
      </c>
      <c r="D112" s="1" t="str">
        <f>IF(A112="Ordenes de Compra",VLOOKUP(C112,Autogestión!$B$2:$D$5090,3,0),IF(A112="Legítimo Abono",VLOOKUP(C112,NoAmpOC!$B$2:$H$988,7,0),"Factura"))</f>
        <v>Factura</v>
      </c>
      <c r="E112" s="26" t="str">
        <f>IF(A112="Ordenes de Compra",VLOOKUP($C112,Autogestión!$B$2:$G$5090,6,0),IF(A112="Financiamiento Internacional",VLOOKUP($C112,FinInt!$B$2:$G$508,6,0),"Legítimo Abono"))</f>
        <v>80-0025-LPU18</v>
      </c>
      <c r="F112" s="26" t="str">
        <f>IF($A112="Ordenes de Compra","ARS",IF($A112="Financiamiento Internacional",VLOOKUP($C112,FinInt!$B$2:$Q$508,15,0),VLOOKUP($C112,NoAmpOC!$B$2:$T$988,18,0)))</f>
        <v>ARS</v>
      </c>
      <c r="G112" s="5">
        <f>IF($A112="Ordenes de Compra",VLOOKUP($C112,Autogestión!$B$2:$H$5090,7,0),IF($A112="Financiamiento Internacional",VLOOKUP($C112,FinInt!$B$2:$Q$1308,16,0),VLOOKUP($C112,NoAmpOC!$B$2:$T$988,19,0)))</f>
        <v>2955008.47</v>
      </c>
      <c r="H112" s="5">
        <f t="shared" si="3"/>
        <v>2955008.47</v>
      </c>
      <c r="I112" s="26">
        <f>IF($A112="Ordenes de Compra",VLOOKUP($C112,Autogestión!$B$2:$J$5090,9,0),IF($A112="Financiamiento Internacional",VLOOKUP($C112,FinInt!$B$2:$G$1555,6,0),"Legitimo Abono"))</f>
        <v>0</v>
      </c>
      <c r="J112" s="1" t="str">
        <f>IF($A112="Ordenes de Compra",VLOOKUP($C112,Autogestión!$B$2:$R$5090,17,0),IF($A112="Financiamiento Internacional",VLOOKUP($C112,FinInt!$B$2:$O$1508,14,0),VLOOKUP($C112,NoAmpOC!$B$2:$R$988,17,0)))</f>
        <v>SAVANT PHARM S.A.</v>
      </c>
      <c r="K112" s="7" t="str">
        <f>DetalleExp!AP112</f>
        <v>DAFYP#MS-ARCHIVO</v>
      </c>
      <c r="L112" s="7" t="str">
        <f>DetalleExp!AQ112</f>
        <v>ARCHIVO - Archivo</v>
      </c>
      <c r="M112" s="7" t="str">
        <f>DetalleExp!AR112</f>
        <v>DAFYP#MS - Dirección de administración financiera y presupuestaria</v>
      </c>
      <c r="N112" s="7">
        <f>DetalleExp!AS112</f>
        <v>43973</v>
      </c>
      <c r="O112" s="27">
        <f ca="1">ROUNDUP(TODAY()-N112,0)</f>
        <v>382</v>
      </c>
      <c r="P112" s="27">
        <f ca="1">ROUNDUP(TODAY()-B112,0)</f>
        <v>431</v>
      </c>
      <c r="Q112" s="1" t="str">
        <f>IFERROR(IF(A112="Ordenes de Compra",VLOOKUP($E112,'Ordenes de Compra'!$A$2:$E$1712,5,0),"Sin OC"),"Sin dato")</f>
        <v>29.0.0.45.0</v>
      </c>
      <c r="R112" s="28" t="str">
        <f>IFERROR(IF(A112="Ordenes de Compra",VLOOKUP($I112,'Ordenes de Compra'!$B$2:$E$1712,3,0),"Sin OC"),"Sin dato")</f>
        <v>Sin dato</v>
      </c>
      <c r="S112" s="1" t="str">
        <f>VLOOKUP($U112,'Tablas intermedias'!$C$1:$H$222,5,0)</f>
        <v>DGPFE</v>
      </c>
      <c r="T112" s="29" t="str">
        <f t="shared" si="4"/>
        <v>OK</v>
      </c>
      <c r="U112" s="30" t="str">
        <f t="shared" si="5"/>
        <v>DAFYP#MS-ARCHIVOARCHIVO - ArchivoDAFYP#MS - Dirección de administración financiera y presupuestaria</v>
      </c>
      <c r="V112" s="1" t="str">
        <f>VLOOKUP(U112,'Tablas intermedias'!$C$1:$H$222,6,0)</f>
        <v>No</v>
      </c>
      <c r="W112" s="1" t="str">
        <f ca="1">IF(O112&lt;30,"menos de 30 días","más de 30 días")</f>
        <v>más de 30 días</v>
      </c>
    </row>
    <row r="113" spans="1:23" ht="14.25" hidden="1" thickTop="1" thickBot="1" x14ac:dyDescent="0.25">
      <c r="A113" s="17" t="str">
        <f>IF(DetalleExp!H113='Tablas intermedias'!$A$2,"Ordenes de Compra",IF(DetalleExp!H113='Tablas intermedias'!$A$3,"Financiamiento Internacional","Legítimo Abono"))</f>
        <v>Ordenes de Compra</v>
      </c>
      <c r="B113" s="7">
        <f>DetalleExp!E113</f>
        <v>43924</v>
      </c>
      <c r="C113" s="1" t="str">
        <f>DetalleExp!A113</f>
        <v>EX-2020-23610666-APN-DTYC#MSYDS</v>
      </c>
      <c r="D113" s="1" t="str">
        <f>IF(A113="Ordenes de Compra",VLOOKUP(C113,Autogestión!$B$2:$D$5090,3,0),IF(A113="Legítimo Abono",VLOOKUP(C113,NoAmpOC!$B$2:$H$988,7,0),"Factura"))</f>
        <v>Factura</v>
      </c>
      <c r="E113" s="26" t="str">
        <f>IF(A113="Ordenes de Compra",VLOOKUP($C113,Autogestión!$B$2:$G$5090,6,0),IF(A113="Financiamiento Internacional",VLOOKUP($C113,FinInt!$B$2:$G$508,6,0),"Legítimo Abono"))</f>
        <v>80-0025-LPU18</v>
      </c>
      <c r="F113" s="26" t="str">
        <f>IF($A113="Ordenes de Compra","ARS",IF($A113="Financiamiento Internacional",VLOOKUP($C113,FinInt!$B$2:$Q$508,15,0),VLOOKUP($C113,NoAmpOC!$B$2:$T$988,18,0)))</f>
        <v>ARS</v>
      </c>
      <c r="G113" s="5">
        <f>IF($A113="Ordenes de Compra",VLOOKUP($C113,Autogestión!$B$2:$H$5090,7,0),IF($A113="Financiamiento Internacional",VLOOKUP($C113,FinInt!$B$2:$Q$1308,16,0),VLOOKUP($C113,NoAmpOC!$B$2:$T$988,19,0)))</f>
        <v>3534138.81</v>
      </c>
      <c r="H113" s="5">
        <f t="shared" si="3"/>
        <v>3534138.81</v>
      </c>
      <c r="I113" s="26">
        <f>IF($A113="Ordenes de Compra",VLOOKUP($C113,Autogestión!$B$2:$J$5090,9,0),IF($A113="Financiamiento Internacional",VLOOKUP($C113,FinInt!$B$2:$G$1555,6,0),"Legitimo Abono"))</f>
        <v>0</v>
      </c>
      <c r="J113" s="1" t="str">
        <f>IF($A113="Ordenes de Compra",VLOOKUP($C113,Autogestión!$B$2:$R$5090,17,0),IF($A113="Financiamiento Internacional",VLOOKUP($C113,FinInt!$B$2:$O$1508,14,0),VLOOKUP($C113,NoAmpOC!$B$2:$R$988,17,0)))</f>
        <v>LABORATORIOS FABRA S.A.</v>
      </c>
      <c r="K113" s="7" t="str">
        <f>DetalleExp!AP113</f>
        <v>DAFYP#MS-ARCHIVO</v>
      </c>
      <c r="L113" s="7" t="str">
        <f>DetalleExp!AQ113</f>
        <v>ARCHIVO - Archivo</v>
      </c>
      <c r="M113" s="7" t="str">
        <f>DetalleExp!AR113</f>
        <v>DAFYP#MS - Dirección de administración financiera y presupuestaria</v>
      </c>
      <c r="N113" s="7">
        <f>DetalleExp!AS113</f>
        <v>43983</v>
      </c>
      <c r="O113" s="27">
        <f ca="1">ROUNDUP(TODAY()-N113,0)</f>
        <v>372</v>
      </c>
      <c r="P113" s="27">
        <f ca="1">ROUNDUP(TODAY()-B113,0)</f>
        <v>431</v>
      </c>
      <c r="Q113" s="1" t="str">
        <f>IFERROR(IF(A113="Ordenes de Compra",VLOOKUP($E113,'Ordenes de Compra'!$A$2:$E$1712,5,0),"Sin OC"),"Sin dato")</f>
        <v>29.0.0.45.0</v>
      </c>
      <c r="R113" s="28" t="str">
        <f>IFERROR(IF(A113="Ordenes de Compra",VLOOKUP($I113,'Ordenes de Compra'!$B$2:$E$1712,3,0),"Sin OC"),"Sin dato")</f>
        <v>Sin dato</v>
      </c>
      <c r="S113" s="1" t="str">
        <f>VLOOKUP($U113,'Tablas intermedias'!$C$1:$H$222,5,0)</f>
        <v>DGPFE</v>
      </c>
      <c r="T113" s="29" t="str">
        <f t="shared" si="4"/>
        <v>OK</v>
      </c>
      <c r="U113" s="30" t="str">
        <f t="shared" si="5"/>
        <v>DAFYP#MS-ARCHIVOARCHIVO - ArchivoDAFYP#MS - Dirección de administración financiera y presupuestaria</v>
      </c>
      <c r="V113" s="1" t="str">
        <f>VLOOKUP(U113,'Tablas intermedias'!$C$1:$H$222,6,0)</f>
        <v>No</v>
      </c>
      <c r="W113" s="1" t="str">
        <f ca="1">IF(O113&lt;30,"menos de 30 días","más de 30 días")</f>
        <v>más de 30 días</v>
      </c>
    </row>
    <row r="114" spans="1:23" ht="14.25" hidden="1" thickTop="1" thickBot="1" x14ac:dyDescent="0.25">
      <c r="A114" s="17" t="str">
        <f>IF(DetalleExp!H114='Tablas intermedias'!$A$2,"Ordenes de Compra",IF(DetalleExp!H114='Tablas intermedias'!$A$3,"Financiamiento Internacional","Legítimo Abono"))</f>
        <v>Ordenes de Compra</v>
      </c>
      <c r="B114" s="7">
        <f>DetalleExp!E114</f>
        <v>43924</v>
      </c>
      <c r="C114" s="1" t="str">
        <f>DetalleExp!A114</f>
        <v>EX-2020-23618374-APN-DTYC#MSYDS</v>
      </c>
      <c r="D114" s="1" t="str">
        <f>IF(A114="Ordenes de Compra",VLOOKUP(C114,Autogestión!$B$2:$D$5090,3,0),IF(A114="Legítimo Abono",VLOOKUP(C114,NoAmpOC!$B$2:$H$988,7,0),"Factura"))</f>
        <v>Factura</v>
      </c>
      <c r="E114" s="26" t="str">
        <f>IF(A114="Ordenes de Compra",VLOOKUP($C114,Autogestión!$B$2:$G$5090,6,0),IF(A114="Financiamiento Internacional",VLOOKUP($C114,FinInt!$B$2:$G$508,6,0),"Legítimo Abono"))</f>
        <v>80-0025-LPU18</v>
      </c>
      <c r="F114" s="26" t="str">
        <f>IF($A114="Ordenes de Compra","ARS",IF($A114="Financiamiento Internacional",VLOOKUP($C114,FinInt!$B$2:$Q$508,15,0),VLOOKUP($C114,NoAmpOC!$B$2:$T$988,18,0)))</f>
        <v>ARS</v>
      </c>
      <c r="G114" s="5">
        <f>IF($A114="Ordenes de Compra",VLOOKUP($C114,Autogestión!$B$2:$H$5090,7,0),IF($A114="Financiamiento Internacional",VLOOKUP($C114,FinInt!$B$2:$Q$1308,16,0),VLOOKUP($C114,NoAmpOC!$B$2:$T$988,19,0)))</f>
        <v>2012352.31</v>
      </c>
      <c r="H114" s="5">
        <f t="shared" si="3"/>
        <v>2012352.31</v>
      </c>
      <c r="I114" s="26">
        <f>IF($A114="Ordenes de Compra",VLOOKUP($C114,Autogestión!$B$2:$J$5090,9,0),IF($A114="Financiamiento Internacional",VLOOKUP($C114,FinInt!$B$2:$G$1555,6,0),"Legitimo Abono"))</f>
        <v>0</v>
      </c>
      <c r="J114" s="1" t="str">
        <f>IF($A114="Ordenes de Compra",VLOOKUP($C114,Autogestión!$B$2:$R$5090,17,0),IF($A114="Financiamiento Internacional",VLOOKUP($C114,FinInt!$B$2:$O$1508,14,0),VLOOKUP($C114,NoAmpOC!$B$2:$R$988,17,0)))</f>
        <v>LABORATORIOS FABRA S.A.</v>
      </c>
      <c r="K114" s="7" t="str">
        <f>DetalleExp!AP114</f>
        <v>DAFYP#MS-ARCHIVO</v>
      </c>
      <c r="L114" s="7" t="str">
        <f>DetalleExp!AQ114</f>
        <v>ARCHIVO - Archivo</v>
      </c>
      <c r="M114" s="7" t="str">
        <f>DetalleExp!AR114</f>
        <v>DAFYP#MS - Dirección de administración financiera y presupuestaria</v>
      </c>
      <c r="N114" s="7">
        <f>DetalleExp!AS114</f>
        <v>43983</v>
      </c>
      <c r="O114" s="27">
        <f ca="1">ROUNDUP(TODAY()-N114,0)</f>
        <v>372</v>
      </c>
      <c r="P114" s="27">
        <f ca="1">ROUNDUP(TODAY()-B114,0)</f>
        <v>431</v>
      </c>
      <c r="Q114" s="1" t="str">
        <f>IFERROR(IF(A114="Ordenes de Compra",VLOOKUP($E114,'Ordenes de Compra'!$A$2:$E$1712,5,0),"Sin OC"),"Sin dato")</f>
        <v>29.0.0.45.0</v>
      </c>
      <c r="R114" s="28" t="str">
        <f>IFERROR(IF(A114="Ordenes de Compra",VLOOKUP($I114,'Ordenes de Compra'!$B$2:$E$1712,3,0),"Sin OC"),"Sin dato")</f>
        <v>Sin dato</v>
      </c>
      <c r="S114" s="1" t="str">
        <f>VLOOKUP($U114,'Tablas intermedias'!$C$1:$H$222,5,0)</f>
        <v>DGPFE</v>
      </c>
      <c r="T114" s="29" t="str">
        <f t="shared" si="4"/>
        <v>OK</v>
      </c>
      <c r="U114" s="30" t="str">
        <f t="shared" si="5"/>
        <v>DAFYP#MS-ARCHIVOARCHIVO - ArchivoDAFYP#MS - Dirección de administración financiera y presupuestaria</v>
      </c>
      <c r="V114" s="1" t="str">
        <f>VLOOKUP(U114,'Tablas intermedias'!$C$1:$H$222,6,0)</f>
        <v>No</v>
      </c>
      <c r="W114" s="1" t="str">
        <f ca="1">IF(O114&lt;30,"menos de 30 días","más de 30 días")</f>
        <v>más de 30 días</v>
      </c>
    </row>
    <row r="115" spans="1:23" ht="14.25" hidden="1" thickTop="1" thickBot="1" x14ac:dyDescent="0.25">
      <c r="A115" s="17" t="str">
        <f>IF(DetalleExp!H115='Tablas intermedias'!$A$2,"Ordenes de Compra",IF(DetalleExp!H115='Tablas intermedias'!$A$3,"Financiamiento Internacional","Legítimo Abono"))</f>
        <v>Ordenes de Compra</v>
      </c>
      <c r="B115" s="7">
        <f>DetalleExp!E115</f>
        <v>43924</v>
      </c>
      <c r="C115" s="1" t="str">
        <f>DetalleExp!A115</f>
        <v>EX-2020-23623553-APN-DTYC#MSYDS</v>
      </c>
      <c r="D115" s="1" t="str">
        <f>IF(A115="Ordenes de Compra",VLOOKUP(C115,Autogestión!$B$2:$D$5090,3,0),IF(A115="Legítimo Abono",VLOOKUP(C115,NoAmpOC!$B$2:$H$988,7,0),"Factura"))</f>
        <v>Factura</v>
      </c>
      <c r="E115" s="26" t="str">
        <f>IF(A115="Ordenes de Compra",VLOOKUP($C115,Autogestión!$B$2:$G$5090,6,0),IF(A115="Financiamiento Internacional",VLOOKUP($C115,FinInt!$B$2:$G$508,6,0),"Legítimo Abono"))</f>
        <v>80-0025-LPU18</v>
      </c>
      <c r="F115" s="26" t="str">
        <f>IF($A115="Ordenes de Compra","ARS",IF($A115="Financiamiento Internacional",VLOOKUP($C115,FinInt!$B$2:$Q$508,15,0),VLOOKUP($C115,NoAmpOC!$B$2:$T$988,18,0)))</f>
        <v>ARS</v>
      </c>
      <c r="G115" s="5">
        <f>IF($A115="Ordenes de Compra",VLOOKUP($C115,Autogestión!$B$2:$H$5090,7,0),IF($A115="Financiamiento Internacional",VLOOKUP($C115,FinInt!$B$2:$Q$1308,16,0),VLOOKUP($C115,NoAmpOC!$B$2:$T$988,19,0)))</f>
        <v>1846118.3999999999</v>
      </c>
      <c r="H115" s="5">
        <f t="shared" si="3"/>
        <v>1846118.3999999999</v>
      </c>
      <c r="I115" s="26">
        <f>IF($A115="Ordenes de Compra",VLOOKUP($C115,Autogestión!$B$2:$J$5090,9,0),IF($A115="Financiamiento Internacional",VLOOKUP($C115,FinInt!$B$2:$G$1555,6,0),"Legitimo Abono"))</f>
        <v>0</v>
      </c>
      <c r="J115" s="1" t="str">
        <f>IF($A115="Ordenes de Compra",VLOOKUP($C115,Autogestión!$B$2:$R$5090,17,0),IF($A115="Financiamiento Internacional",VLOOKUP($C115,FinInt!$B$2:$O$1508,14,0),VLOOKUP($C115,NoAmpOC!$B$2:$R$988,17,0)))</f>
        <v>LABORATORIOS FABRA S.A.</v>
      </c>
      <c r="K115" s="7" t="str">
        <f>DetalleExp!AP115</f>
        <v>DAFYP#MS-ARCHIVO</v>
      </c>
      <c r="L115" s="7" t="str">
        <f>DetalleExp!AQ115</f>
        <v>ARCHIVO - Archivo</v>
      </c>
      <c r="M115" s="7" t="str">
        <f>DetalleExp!AR115</f>
        <v>DAFYP#MS - Dirección de administración financiera y presupuestaria</v>
      </c>
      <c r="N115" s="7">
        <f>DetalleExp!AS115</f>
        <v>43973</v>
      </c>
      <c r="O115" s="27">
        <f ca="1">ROUNDUP(TODAY()-N115,0)</f>
        <v>382</v>
      </c>
      <c r="P115" s="27">
        <f ca="1">ROUNDUP(TODAY()-B115,0)</f>
        <v>431</v>
      </c>
      <c r="Q115" s="1" t="str">
        <f>IFERROR(IF(A115="Ordenes de Compra",VLOOKUP($E115,'Ordenes de Compra'!$A$2:$E$1712,5,0),"Sin OC"),"Sin dato")</f>
        <v>29.0.0.45.0</v>
      </c>
      <c r="R115" s="28" t="str">
        <f>IFERROR(IF(A115="Ordenes de Compra",VLOOKUP($I115,'Ordenes de Compra'!$B$2:$E$1712,3,0),"Sin OC"),"Sin dato")</f>
        <v>Sin dato</v>
      </c>
      <c r="S115" s="1" t="str">
        <f>VLOOKUP($U115,'Tablas intermedias'!$C$1:$H$222,5,0)</f>
        <v>DGPFE</v>
      </c>
      <c r="T115" s="29" t="str">
        <f t="shared" si="4"/>
        <v>OK</v>
      </c>
      <c r="U115" s="30" t="str">
        <f t="shared" si="5"/>
        <v>DAFYP#MS-ARCHIVOARCHIVO - ArchivoDAFYP#MS - Dirección de administración financiera y presupuestaria</v>
      </c>
      <c r="V115" s="1" t="str">
        <f>VLOOKUP(U115,'Tablas intermedias'!$C$1:$H$222,6,0)</f>
        <v>No</v>
      </c>
      <c r="W115" s="1" t="str">
        <f ca="1">IF(O115&lt;30,"menos de 30 días","más de 30 días")</f>
        <v>más de 30 días</v>
      </c>
    </row>
    <row r="116" spans="1:23" ht="14.25" hidden="1" thickTop="1" thickBot="1" x14ac:dyDescent="0.25">
      <c r="A116" s="17" t="str">
        <f>IF(DetalleExp!H116='Tablas intermedias'!$A$2,"Ordenes de Compra",IF(DetalleExp!H116='Tablas intermedias'!$A$3,"Financiamiento Internacional","Legítimo Abono"))</f>
        <v>Ordenes de Compra</v>
      </c>
      <c r="B116" s="7">
        <f>DetalleExp!E116</f>
        <v>43924</v>
      </c>
      <c r="C116" s="1" t="str">
        <f>DetalleExp!A116</f>
        <v>EX-2020-23637130-APN-DTYC#MSYDS</v>
      </c>
      <c r="D116" s="1" t="str">
        <f>IF(A116="Ordenes de Compra",VLOOKUP(C116,Autogestión!$B$2:$D$5090,3,0),IF(A116="Legítimo Abono",VLOOKUP(C116,NoAmpOC!$B$2:$H$988,7,0),"Factura"))</f>
        <v>Factura</v>
      </c>
      <c r="E116" s="26" t="str">
        <f>IF(A116="Ordenes de Compra",VLOOKUP($C116,Autogestión!$B$2:$G$5090,6,0),IF(A116="Financiamiento Internacional",VLOOKUP($C116,FinInt!$B$2:$G$508,6,0),"Legítimo Abono"))</f>
        <v>80-0025-LPU18</v>
      </c>
      <c r="F116" s="26" t="str">
        <f>IF($A116="Ordenes de Compra","ARS",IF($A116="Financiamiento Internacional",VLOOKUP($C116,FinInt!$B$2:$Q$508,15,0),VLOOKUP($C116,NoAmpOC!$B$2:$T$988,18,0)))</f>
        <v>ARS</v>
      </c>
      <c r="G116" s="5">
        <f>IF($A116="Ordenes de Compra",VLOOKUP($C116,Autogestión!$B$2:$H$5090,7,0),IF($A116="Financiamiento Internacional",VLOOKUP($C116,FinInt!$B$2:$Q$1308,16,0),VLOOKUP($C116,NoAmpOC!$B$2:$T$988,19,0)))</f>
        <v>1576320</v>
      </c>
      <c r="H116" s="5">
        <f t="shared" si="3"/>
        <v>1576320</v>
      </c>
      <c r="I116" s="26">
        <f>IF($A116="Ordenes de Compra",VLOOKUP($C116,Autogestión!$B$2:$J$5090,9,0),IF($A116="Financiamiento Internacional",VLOOKUP($C116,FinInt!$B$2:$G$1555,6,0),"Legitimo Abono"))</f>
        <v>0</v>
      </c>
      <c r="J116" s="1" t="str">
        <f>IF($A116="Ordenes de Compra",VLOOKUP($C116,Autogestión!$B$2:$R$5090,17,0),IF($A116="Financiamiento Internacional",VLOOKUP($C116,FinInt!$B$2:$O$1508,14,0),VLOOKUP($C116,NoAmpOC!$B$2:$R$988,17,0)))</f>
        <v>SAVANT PHARM S.A.</v>
      </c>
      <c r="K116" s="7" t="str">
        <f>DetalleExp!AP116</f>
        <v>DAFYP#MS-ARCHIVO</v>
      </c>
      <c r="L116" s="7" t="str">
        <f>DetalleExp!AQ116</f>
        <v>ARCHIVO - Archivo</v>
      </c>
      <c r="M116" s="7" t="str">
        <f>DetalleExp!AR116</f>
        <v>DAFYP#MS - Dirección de administración financiera y presupuestaria</v>
      </c>
      <c r="N116" s="7">
        <f>DetalleExp!AS116</f>
        <v>43966</v>
      </c>
      <c r="O116" s="27">
        <f ca="1">ROUNDUP(TODAY()-N116,0)</f>
        <v>389</v>
      </c>
      <c r="P116" s="27">
        <f ca="1">ROUNDUP(TODAY()-B116,0)</f>
        <v>431</v>
      </c>
      <c r="Q116" s="1" t="str">
        <f>IFERROR(IF(A116="Ordenes de Compra",VLOOKUP($E116,'Ordenes de Compra'!$A$2:$E$1712,5,0),"Sin OC"),"Sin dato")</f>
        <v>29.0.0.45.0</v>
      </c>
      <c r="R116" s="28" t="str">
        <f>IFERROR(IF(A116="Ordenes de Compra",VLOOKUP($I116,'Ordenes de Compra'!$B$2:$E$1712,3,0),"Sin OC"),"Sin dato")</f>
        <v>Sin dato</v>
      </c>
      <c r="S116" s="1" t="str">
        <f>VLOOKUP($U116,'Tablas intermedias'!$C$1:$H$222,5,0)</f>
        <v>DGPFE</v>
      </c>
      <c r="T116" s="29" t="str">
        <f t="shared" si="4"/>
        <v>OK</v>
      </c>
      <c r="U116" s="30" t="str">
        <f t="shared" si="5"/>
        <v>DAFYP#MS-ARCHIVOARCHIVO - ArchivoDAFYP#MS - Dirección de administración financiera y presupuestaria</v>
      </c>
      <c r="V116" s="1" t="str">
        <f>VLOOKUP(U116,'Tablas intermedias'!$C$1:$H$222,6,0)</f>
        <v>No</v>
      </c>
      <c r="W116" s="1" t="str">
        <f ca="1">IF(O116&lt;30,"menos de 30 días","más de 30 días")</f>
        <v>más de 30 días</v>
      </c>
    </row>
    <row r="117" spans="1:23" ht="14.25" hidden="1" thickTop="1" thickBot="1" x14ac:dyDescent="0.25">
      <c r="A117" s="17" t="str">
        <f>IF(DetalleExp!H117='Tablas intermedias'!$A$2,"Ordenes de Compra",IF(DetalleExp!H117='Tablas intermedias'!$A$3,"Financiamiento Internacional","Legítimo Abono"))</f>
        <v>Ordenes de Compra</v>
      </c>
      <c r="B117" s="7">
        <f>DetalleExp!E117</f>
        <v>43924</v>
      </c>
      <c r="C117" s="1" t="str">
        <f>DetalleExp!A117</f>
        <v>EX-2020-23679126-APN-DTYC#MSYDS</v>
      </c>
      <c r="D117" s="1" t="str">
        <f>IF(A117="Ordenes de Compra",VLOOKUP(C117,Autogestión!$B$2:$D$5090,3,0),IF(A117="Legítimo Abono",VLOOKUP(C117,NoAmpOC!$B$2:$H$988,7,0),"Factura"))</f>
        <v>Factura</v>
      </c>
      <c r="E117" s="26" t="str">
        <f>IF(A117="Ordenes de Compra",VLOOKUP($C117,Autogestión!$B$2:$G$5090,6,0),IF(A117="Financiamiento Internacional",VLOOKUP($C117,FinInt!$B$2:$G$508,6,0),"Legítimo Abono"))</f>
        <v>80-0025-LPU18</v>
      </c>
      <c r="F117" s="26" t="str">
        <f>IF($A117="Ordenes de Compra","ARS",IF($A117="Financiamiento Internacional",VLOOKUP($C117,FinInt!$B$2:$Q$508,15,0),VLOOKUP($C117,NoAmpOC!$B$2:$T$988,18,0)))</f>
        <v>ARS</v>
      </c>
      <c r="G117" s="5">
        <f>IF($A117="Ordenes de Compra",VLOOKUP($C117,Autogestión!$B$2:$H$5090,7,0),IF($A117="Financiamiento Internacional",VLOOKUP($C117,FinInt!$B$2:$Q$1308,16,0),VLOOKUP($C117,NoAmpOC!$B$2:$T$988,19,0)))</f>
        <v>1581760</v>
      </c>
      <c r="H117" s="5">
        <f t="shared" si="3"/>
        <v>1581760</v>
      </c>
      <c r="I117" s="26">
        <f>IF($A117="Ordenes de Compra",VLOOKUP($C117,Autogestión!$B$2:$J$5090,9,0),IF($A117="Financiamiento Internacional",VLOOKUP($C117,FinInt!$B$2:$G$1555,6,0),"Legitimo Abono"))</f>
        <v>0</v>
      </c>
      <c r="J117" s="1" t="str">
        <f>IF($A117="Ordenes de Compra",VLOOKUP($C117,Autogestión!$B$2:$R$5090,17,0),IF($A117="Financiamiento Internacional",VLOOKUP($C117,FinInt!$B$2:$O$1508,14,0),VLOOKUP($C117,NoAmpOC!$B$2:$R$988,17,0)))</f>
        <v>SAVANT PHARM S.A.</v>
      </c>
      <c r="K117" s="7" t="str">
        <f>DetalleExp!AP117</f>
        <v>DAFYP#MS-ARCHIVO</v>
      </c>
      <c r="L117" s="7" t="str">
        <f>DetalleExp!AQ117</f>
        <v>ARCHIVO - Archivo</v>
      </c>
      <c r="M117" s="7" t="str">
        <f>DetalleExp!AR117</f>
        <v>DAFYP#MS - Dirección de administración financiera y presupuestaria</v>
      </c>
      <c r="N117" s="7">
        <f>DetalleExp!AS117</f>
        <v>43966</v>
      </c>
      <c r="O117" s="27">
        <f ca="1">ROUNDUP(TODAY()-N117,0)</f>
        <v>389</v>
      </c>
      <c r="P117" s="27">
        <f ca="1">ROUNDUP(TODAY()-B117,0)</f>
        <v>431</v>
      </c>
      <c r="Q117" s="1" t="str">
        <f>IFERROR(IF(A117="Ordenes de Compra",VLOOKUP($E117,'Ordenes de Compra'!$A$2:$E$1712,5,0),"Sin OC"),"Sin dato")</f>
        <v>29.0.0.45.0</v>
      </c>
      <c r="R117" s="28" t="str">
        <f>IFERROR(IF(A117="Ordenes de Compra",VLOOKUP($I117,'Ordenes de Compra'!$B$2:$E$1712,3,0),"Sin OC"),"Sin dato")</f>
        <v>Sin dato</v>
      </c>
      <c r="S117" s="1" t="str">
        <f>VLOOKUP($U117,'Tablas intermedias'!$C$1:$H$222,5,0)</f>
        <v>DGPFE</v>
      </c>
      <c r="T117" s="29" t="str">
        <f t="shared" si="4"/>
        <v>OK</v>
      </c>
      <c r="U117" s="30" t="str">
        <f t="shared" si="5"/>
        <v>DAFYP#MS-ARCHIVOARCHIVO - ArchivoDAFYP#MS - Dirección de administración financiera y presupuestaria</v>
      </c>
      <c r="V117" s="1" t="str">
        <f>VLOOKUP(U117,'Tablas intermedias'!$C$1:$H$222,6,0)</f>
        <v>No</v>
      </c>
      <c r="W117" s="1" t="str">
        <f ca="1">IF(O117&lt;30,"menos de 30 días","más de 30 días")</f>
        <v>más de 30 días</v>
      </c>
    </row>
    <row r="118" spans="1:23" ht="14.25" hidden="1" thickTop="1" thickBot="1" x14ac:dyDescent="0.25">
      <c r="A118" s="17" t="str">
        <f>IF(DetalleExp!H118='Tablas intermedias'!$A$2,"Ordenes de Compra",IF(DetalleExp!H118='Tablas intermedias'!$A$3,"Financiamiento Internacional","Legítimo Abono"))</f>
        <v>Ordenes de Compra</v>
      </c>
      <c r="B118" s="7">
        <f>DetalleExp!E118</f>
        <v>43924</v>
      </c>
      <c r="C118" s="1" t="str">
        <f>DetalleExp!A118</f>
        <v>EX-2020-23687125-APN-DTYC#MSYDS</v>
      </c>
      <c r="D118" s="1" t="str">
        <f>IF(A118="Ordenes de Compra",VLOOKUP(C118,Autogestión!$B$2:$D$5090,3,0),IF(A118="Legítimo Abono",VLOOKUP(C118,NoAmpOC!$B$2:$H$988,7,0),"Factura"))</f>
        <v>Factura</v>
      </c>
      <c r="E118" s="26" t="str">
        <f>IF(A118="Ordenes de Compra",VLOOKUP($C118,Autogestión!$B$2:$G$5090,6,0),IF(A118="Financiamiento Internacional",VLOOKUP($C118,FinInt!$B$2:$G$508,6,0),"Legítimo Abono"))</f>
        <v>80-0025-LPU18</v>
      </c>
      <c r="F118" s="26" t="str">
        <f>IF($A118="Ordenes de Compra","ARS",IF($A118="Financiamiento Internacional",VLOOKUP($C118,FinInt!$B$2:$Q$508,15,0),VLOOKUP($C118,NoAmpOC!$B$2:$T$988,18,0)))</f>
        <v>ARS</v>
      </c>
      <c r="G118" s="5">
        <f>IF($A118="Ordenes de Compra",VLOOKUP($C118,Autogestión!$B$2:$H$5090,7,0),IF($A118="Financiamiento Internacional",VLOOKUP($C118,FinInt!$B$2:$Q$1308,16,0),VLOOKUP($C118,NoAmpOC!$B$2:$T$988,19,0)))</f>
        <v>1582080</v>
      </c>
      <c r="H118" s="5">
        <f t="shared" si="3"/>
        <v>1582080</v>
      </c>
      <c r="I118" s="26">
        <f>IF($A118="Ordenes de Compra",VLOOKUP($C118,Autogestión!$B$2:$J$5090,9,0),IF($A118="Financiamiento Internacional",VLOOKUP($C118,FinInt!$B$2:$G$1555,6,0),"Legitimo Abono"))</f>
        <v>0</v>
      </c>
      <c r="J118" s="1" t="str">
        <f>IF($A118="Ordenes de Compra",VLOOKUP($C118,Autogestión!$B$2:$R$5090,17,0),IF($A118="Financiamiento Internacional",VLOOKUP($C118,FinInt!$B$2:$O$1508,14,0),VLOOKUP($C118,NoAmpOC!$B$2:$R$988,17,0)))</f>
        <v>SAVANT PHARM S.A.</v>
      </c>
      <c r="K118" s="7" t="str">
        <f>DetalleExp!AP118</f>
        <v>DAFYP#MS-ARCHIVO</v>
      </c>
      <c r="L118" s="7" t="str">
        <f>DetalleExp!AQ118</f>
        <v>ARCHIVO - Archivo</v>
      </c>
      <c r="M118" s="7" t="str">
        <f>DetalleExp!AR118</f>
        <v>DAFYP#MS - Dirección de administración financiera y presupuestaria</v>
      </c>
      <c r="N118" s="7">
        <f>DetalleExp!AS118</f>
        <v>43966</v>
      </c>
      <c r="O118" s="27">
        <f ca="1">ROUNDUP(TODAY()-N118,0)</f>
        <v>389</v>
      </c>
      <c r="P118" s="27">
        <f ca="1">ROUNDUP(TODAY()-B118,0)</f>
        <v>431</v>
      </c>
      <c r="Q118" s="1" t="str">
        <f>IFERROR(IF(A118="Ordenes de Compra",VLOOKUP($E118,'Ordenes de Compra'!$A$2:$E$1712,5,0),"Sin OC"),"Sin dato")</f>
        <v>29.0.0.45.0</v>
      </c>
      <c r="R118" s="28" t="str">
        <f>IFERROR(IF(A118="Ordenes de Compra",VLOOKUP($I118,'Ordenes de Compra'!$B$2:$E$1712,3,0),"Sin OC"),"Sin dato")</f>
        <v>Sin dato</v>
      </c>
      <c r="S118" s="1" t="str">
        <f>VLOOKUP($U118,'Tablas intermedias'!$C$1:$H$222,5,0)</f>
        <v>DGPFE</v>
      </c>
      <c r="T118" s="29" t="str">
        <f t="shared" si="4"/>
        <v>OK</v>
      </c>
      <c r="U118" s="30" t="str">
        <f t="shared" si="5"/>
        <v>DAFYP#MS-ARCHIVOARCHIVO - ArchivoDAFYP#MS - Dirección de administración financiera y presupuestaria</v>
      </c>
      <c r="V118" s="1" t="str">
        <f>VLOOKUP(U118,'Tablas intermedias'!$C$1:$H$222,6,0)</f>
        <v>No</v>
      </c>
      <c r="W118" s="1" t="str">
        <f ca="1">IF(O118&lt;30,"menos de 30 días","más de 30 días")</f>
        <v>más de 30 días</v>
      </c>
    </row>
    <row r="119" spans="1:23" ht="14.25" hidden="1" thickTop="1" thickBot="1" x14ac:dyDescent="0.25">
      <c r="A119" s="17" t="str">
        <f>IF(DetalleExp!H119='Tablas intermedias'!$A$2,"Ordenes de Compra",IF(DetalleExp!H119='Tablas intermedias'!$A$3,"Financiamiento Internacional","Legítimo Abono"))</f>
        <v>Ordenes de Compra</v>
      </c>
      <c r="B119" s="7">
        <f>DetalleExp!E119</f>
        <v>43924</v>
      </c>
      <c r="C119" s="1" t="str">
        <f>DetalleExp!A119</f>
        <v>EX-2020-23697809-APN-DTYC#MSYDS</v>
      </c>
      <c r="D119" s="1">
        <f>IF(A119="Ordenes de Compra",VLOOKUP(C119,Autogestión!$B$2:$D$5090,3,0),IF(A119="Legítimo Abono",VLOOKUP(C119,NoAmpOC!$B$2:$H$988,7,0),"Factura"))</f>
        <v>0</v>
      </c>
      <c r="E119" s="26">
        <f>IF(A119="Ordenes de Compra",VLOOKUP($C119,Autogestión!$B$2:$G$5090,6,0),IF(A119="Financiamiento Internacional",VLOOKUP($C119,FinInt!$B$2:$G$508,6,0),"Legítimo Abono"))</f>
        <v>0</v>
      </c>
      <c r="F119" s="26" t="str">
        <f>IF($A119="Ordenes de Compra","ARS",IF($A119="Financiamiento Internacional",VLOOKUP($C119,FinInt!$B$2:$Q$508,15,0),VLOOKUP($C119,NoAmpOC!$B$2:$T$988,18,0)))</f>
        <v>ARS</v>
      </c>
      <c r="G119" s="5">
        <f>IF($A119="Ordenes de Compra",VLOOKUP($C119,Autogestión!$B$2:$H$5090,7,0),IF($A119="Financiamiento Internacional",VLOOKUP($C119,FinInt!$B$2:$Q$1308,16,0),VLOOKUP($C119,NoAmpOC!$B$2:$T$988,19,0)))</f>
        <v>0</v>
      </c>
      <c r="H119" s="5">
        <f t="shared" si="3"/>
        <v>0</v>
      </c>
      <c r="I119" s="26">
        <f>IF($A119="Ordenes de Compra",VLOOKUP($C119,Autogestión!$B$2:$J$5090,9,0),IF($A119="Financiamiento Internacional",VLOOKUP($C119,FinInt!$B$2:$G$1555,6,0),"Legitimo Abono"))</f>
        <v>0</v>
      </c>
      <c r="J119" s="1" t="str">
        <f>IF($A119="Ordenes de Compra",VLOOKUP($C119,Autogestión!$B$2:$R$5090,17,0),IF($A119="Financiamiento Internacional",VLOOKUP($C119,FinInt!$B$2:$O$1508,14,0),VLOOKUP($C119,NoAmpOC!$B$2:$R$988,17,0)))</f>
        <v>Agregar</v>
      </c>
      <c r="K119" s="7" t="str">
        <f>DetalleExp!AP119</f>
        <v>OTROS</v>
      </c>
      <c r="L119" s="7" t="str">
        <f>DetalleExp!AQ119</f>
        <v>SINSEC - Sin sector interno</v>
      </c>
      <c r="M119" s="7" t="str">
        <f>DetalleExp!AR119</f>
        <v>N/A - No informado</v>
      </c>
      <c r="N119" s="7">
        <f>DetalleExp!AS119</f>
        <v>44319</v>
      </c>
      <c r="O119" s="27">
        <f ca="1">ROUNDUP(TODAY()-N119,0)</f>
        <v>36</v>
      </c>
      <c r="P119" s="27">
        <f ca="1">ROUNDUP(TODAY()-B119,0)</f>
        <v>431</v>
      </c>
      <c r="Q119" s="1" t="str">
        <f>IFERROR(IF(A119="Ordenes de Compra",VLOOKUP($E119,'Ordenes de Compra'!$A$2:$E$1712,5,0),"Sin OC"),"Sin dato")</f>
        <v>Sin dato</v>
      </c>
      <c r="R119" s="28" t="str">
        <f>IFERROR(IF(A119="Ordenes de Compra",VLOOKUP($I119,'Ordenes de Compra'!$B$2:$E$1712,3,0),"Sin OC"),"Sin dato")</f>
        <v>Sin dato</v>
      </c>
      <c r="S119" s="1" t="str">
        <f>VLOOKUP($U119,'Tablas intermedias'!$C$1:$H$222,5,0)</f>
        <v>Programa</v>
      </c>
      <c r="T119" s="29" t="str">
        <f t="shared" si="4"/>
        <v>OK</v>
      </c>
      <c r="U119" s="30" t="str">
        <f t="shared" si="5"/>
        <v>OTROSSINSEC - Sin sector internoN/A - No informado</v>
      </c>
      <c r="V119" s="1" t="str">
        <f>VLOOKUP(U119,'Tablas intermedias'!$C$1:$H$222,6,0)</f>
        <v>Si</v>
      </c>
      <c r="W119" s="1" t="str">
        <f ca="1">IF(O119&lt;30,"menos de 30 días","más de 30 días")</f>
        <v>más de 30 días</v>
      </c>
    </row>
    <row r="120" spans="1:23" ht="14.25" hidden="1" thickTop="1" thickBot="1" x14ac:dyDescent="0.25">
      <c r="A120" s="17" t="str">
        <f>IF(DetalleExp!H120='Tablas intermedias'!$A$2,"Ordenes de Compra",IF(DetalleExp!H120='Tablas intermedias'!$A$3,"Financiamiento Internacional","Legítimo Abono"))</f>
        <v>Ordenes de Compra</v>
      </c>
      <c r="B120" s="7">
        <f>DetalleExp!E120</f>
        <v>43924</v>
      </c>
      <c r="C120" s="1" t="str">
        <f>DetalleExp!A120</f>
        <v>EX-2020-23697850-APN-DTYC#MSYDS</v>
      </c>
      <c r="D120" s="1">
        <f>IF(A120="Ordenes de Compra",VLOOKUP(C120,Autogestión!$B$2:$D$5090,3,0),IF(A120="Legítimo Abono",VLOOKUP(C120,NoAmpOC!$B$2:$H$988,7,0),"Factura"))</f>
        <v>0</v>
      </c>
      <c r="E120" s="26">
        <f>IF(A120="Ordenes de Compra",VLOOKUP($C120,Autogestión!$B$2:$G$5090,6,0),IF(A120="Financiamiento Internacional",VLOOKUP($C120,FinInt!$B$2:$G$508,6,0),"Legítimo Abono"))</f>
        <v>0</v>
      </c>
      <c r="F120" s="26" t="str">
        <f>IF($A120="Ordenes de Compra","ARS",IF($A120="Financiamiento Internacional",VLOOKUP($C120,FinInt!$B$2:$Q$508,15,0),VLOOKUP($C120,NoAmpOC!$B$2:$T$988,18,0)))</f>
        <v>ARS</v>
      </c>
      <c r="G120" s="5">
        <f>IF($A120="Ordenes de Compra",VLOOKUP($C120,Autogestión!$B$2:$H$5090,7,0),IF($A120="Financiamiento Internacional",VLOOKUP($C120,FinInt!$B$2:$Q$1308,16,0),VLOOKUP($C120,NoAmpOC!$B$2:$T$988,19,0)))</f>
        <v>0</v>
      </c>
      <c r="H120" s="5">
        <f t="shared" si="3"/>
        <v>0</v>
      </c>
      <c r="I120" s="26">
        <f>IF($A120="Ordenes de Compra",VLOOKUP($C120,Autogestión!$B$2:$J$5090,9,0),IF($A120="Financiamiento Internacional",VLOOKUP($C120,FinInt!$B$2:$G$1555,6,0),"Legitimo Abono"))</f>
        <v>0</v>
      </c>
      <c r="J120" s="1" t="str">
        <f>IF($A120="Ordenes de Compra",VLOOKUP($C120,Autogestión!$B$2:$R$5090,17,0),IF($A120="Financiamiento Internacional",VLOOKUP($C120,FinInt!$B$2:$O$1508,14,0),VLOOKUP($C120,NoAmpOC!$B$2:$R$988,17,0)))</f>
        <v>Agregar</v>
      </c>
      <c r="K120" s="7" t="str">
        <f>DetalleExp!AP120</f>
        <v>OTROS</v>
      </c>
      <c r="L120" s="7" t="str">
        <f>DetalleExp!AQ120</f>
        <v>SINSEC - Sin sector interno</v>
      </c>
      <c r="M120" s="7" t="str">
        <f>DetalleExp!AR120</f>
        <v>N/A - No informado</v>
      </c>
      <c r="N120" s="7">
        <f>DetalleExp!AS120</f>
        <v>44319</v>
      </c>
      <c r="O120" s="27">
        <f ca="1">ROUNDUP(TODAY()-N120,0)</f>
        <v>36</v>
      </c>
      <c r="P120" s="27">
        <f ca="1">ROUNDUP(TODAY()-B120,0)</f>
        <v>431</v>
      </c>
      <c r="Q120" s="1" t="str">
        <f>IFERROR(IF(A120="Ordenes de Compra",VLOOKUP($E120,'Ordenes de Compra'!$A$2:$E$1712,5,0),"Sin OC"),"Sin dato")</f>
        <v>Sin dato</v>
      </c>
      <c r="R120" s="28" t="str">
        <f>IFERROR(IF(A120="Ordenes de Compra",VLOOKUP($I120,'Ordenes de Compra'!$B$2:$E$1712,3,0),"Sin OC"),"Sin dato")</f>
        <v>Sin dato</v>
      </c>
      <c r="S120" s="1" t="str">
        <f>VLOOKUP($U120,'Tablas intermedias'!$C$1:$H$222,5,0)</f>
        <v>Programa</v>
      </c>
      <c r="T120" s="29" t="str">
        <f t="shared" si="4"/>
        <v>OK</v>
      </c>
      <c r="U120" s="30" t="str">
        <f t="shared" si="5"/>
        <v>OTROSSINSEC - Sin sector internoN/A - No informado</v>
      </c>
      <c r="V120" s="1" t="str">
        <f>VLOOKUP(U120,'Tablas intermedias'!$C$1:$H$222,6,0)</f>
        <v>Si</v>
      </c>
      <c r="W120" s="1" t="str">
        <f ca="1">IF(O120&lt;30,"menos de 30 días","más de 30 días")</f>
        <v>más de 30 días</v>
      </c>
    </row>
    <row r="121" spans="1:23" ht="14.25" hidden="1" thickTop="1" thickBot="1" x14ac:dyDescent="0.25">
      <c r="A121" s="17" t="str">
        <f>IF(DetalleExp!H121='Tablas intermedias'!$A$2,"Ordenes de Compra",IF(DetalleExp!H121='Tablas intermedias'!$A$3,"Financiamiento Internacional","Legítimo Abono"))</f>
        <v>Ordenes de Compra</v>
      </c>
      <c r="B121" s="7">
        <f>DetalleExp!E121</f>
        <v>43924</v>
      </c>
      <c r="C121" s="1" t="str">
        <f>DetalleExp!A121</f>
        <v>EX-2020-23697853-APN-DTYC#MSYDS</v>
      </c>
      <c r="D121" s="1">
        <f>IF(A121="Ordenes de Compra",VLOOKUP(C121,Autogestión!$B$2:$D$5090,3,0),IF(A121="Legítimo Abono",VLOOKUP(C121,NoAmpOC!$B$2:$H$988,7,0),"Factura"))</f>
        <v>0</v>
      </c>
      <c r="E121" s="26">
        <f>IF(A121="Ordenes de Compra",VLOOKUP($C121,Autogestión!$B$2:$G$5090,6,0),IF(A121="Financiamiento Internacional",VLOOKUP($C121,FinInt!$B$2:$G$508,6,0),"Legítimo Abono"))</f>
        <v>0</v>
      </c>
      <c r="F121" s="26" t="str">
        <f>IF($A121="Ordenes de Compra","ARS",IF($A121="Financiamiento Internacional",VLOOKUP($C121,FinInt!$B$2:$Q$508,15,0),VLOOKUP($C121,NoAmpOC!$B$2:$T$988,18,0)))</f>
        <v>ARS</v>
      </c>
      <c r="G121" s="5">
        <f>IF($A121="Ordenes de Compra",VLOOKUP($C121,Autogestión!$B$2:$H$5090,7,0),IF($A121="Financiamiento Internacional",VLOOKUP($C121,FinInt!$B$2:$Q$1308,16,0),VLOOKUP($C121,NoAmpOC!$B$2:$T$988,19,0)))</f>
        <v>0</v>
      </c>
      <c r="H121" s="5">
        <f t="shared" si="3"/>
        <v>0</v>
      </c>
      <c r="I121" s="26">
        <f>IF($A121="Ordenes de Compra",VLOOKUP($C121,Autogestión!$B$2:$J$5090,9,0),IF($A121="Financiamiento Internacional",VLOOKUP($C121,FinInt!$B$2:$G$1555,6,0),"Legitimo Abono"))</f>
        <v>0</v>
      </c>
      <c r="J121" s="1" t="str">
        <f>IF($A121="Ordenes de Compra",VLOOKUP($C121,Autogestión!$B$2:$R$5090,17,0),IF($A121="Financiamiento Internacional",VLOOKUP($C121,FinInt!$B$2:$O$1508,14,0),VLOOKUP($C121,NoAmpOC!$B$2:$R$988,17,0)))</f>
        <v>Agregar</v>
      </c>
      <c r="K121" s="7" t="str">
        <f>DetalleExp!AP121</f>
        <v>OTROS</v>
      </c>
      <c r="L121" s="7" t="str">
        <f>DetalleExp!AQ121</f>
        <v>SINSEC - Sin sector interno</v>
      </c>
      <c r="M121" s="7" t="str">
        <f>DetalleExp!AR121</f>
        <v>N/A - No informado</v>
      </c>
      <c r="N121" s="7">
        <f>DetalleExp!AS121</f>
        <v>44319</v>
      </c>
      <c r="O121" s="27">
        <f ca="1">ROUNDUP(TODAY()-N121,0)</f>
        <v>36</v>
      </c>
      <c r="P121" s="27">
        <f ca="1">ROUNDUP(TODAY()-B121,0)</f>
        <v>431</v>
      </c>
      <c r="Q121" s="1" t="str">
        <f>IFERROR(IF(A121="Ordenes de Compra",VLOOKUP($E121,'Ordenes de Compra'!$A$2:$E$1712,5,0),"Sin OC"),"Sin dato")</f>
        <v>Sin dato</v>
      </c>
      <c r="R121" s="28" t="str">
        <f>IFERROR(IF(A121="Ordenes de Compra",VLOOKUP($I121,'Ordenes de Compra'!$B$2:$E$1712,3,0),"Sin OC"),"Sin dato")</f>
        <v>Sin dato</v>
      </c>
      <c r="S121" s="1" t="str">
        <f>VLOOKUP($U121,'Tablas intermedias'!$C$1:$H$222,5,0)</f>
        <v>Programa</v>
      </c>
      <c r="T121" s="29" t="str">
        <f t="shared" si="4"/>
        <v>OK</v>
      </c>
      <c r="U121" s="30" t="str">
        <f t="shared" si="5"/>
        <v>OTROSSINSEC - Sin sector internoN/A - No informado</v>
      </c>
      <c r="V121" s="1" t="str">
        <f>VLOOKUP(U121,'Tablas intermedias'!$C$1:$H$222,6,0)</f>
        <v>Si</v>
      </c>
      <c r="W121" s="1" t="str">
        <f ca="1">IF(O121&lt;30,"menos de 30 días","más de 30 días")</f>
        <v>más de 30 días</v>
      </c>
    </row>
    <row r="122" spans="1:23" ht="14.25" hidden="1" thickTop="1" thickBot="1" x14ac:dyDescent="0.25">
      <c r="A122" s="17" t="str">
        <f>IF(DetalleExp!H122='Tablas intermedias'!$A$2,"Ordenes de Compra",IF(DetalleExp!H122='Tablas intermedias'!$A$3,"Financiamiento Internacional","Legítimo Abono"))</f>
        <v>Ordenes de Compra</v>
      </c>
      <c r="B122" s="7">
        <f>DetalleExp!E122</f>
        <v>43924</v>
      </c>
      <c r="C122" s="1" t="str">
        <f>DetalleExp!A122</f>
        <v>EX-2020-23714837-APN-DTYC#MSYDS</v>
      </c>
      <c r="D122" s="1" t="str">
        <f>IF(A122="Ordenes de Compra",VLOOKUP(C122,Autogestión!$B$2:$D$5090,3,0),IF(A122="Legítimo Abono",VLOOKUP(C122,NoAmpOC!$B$2:$H$988,7,0),"Factura"))</f>
        <v>Factura</v>
      </c>
      <c r="E122" s="26" t="str">
        <f>IF(A122="Ordenes de Compra",VLOOKUP($C122,Autogestión!$B$2:$G$5090,6,0),IF(A122="Financiamiento Internacional",VLOOKUP($C122,FinInt!$B$2:$G$508,6,0),"Legítimo Abono"))</f>
        <v>80-0025-LPU18</v>
      </c>
      <c r="F122" s="26" t="str">
        <f>IF($A122="Ordenes de Compra","ARS",IF($A122="Financiamiento Internacional",VLOOKUP($C122,FinInt!$B$2:$Q$508,15,0),VLOOKUP($C122,NoAmpOC!$B$2:$T$988,18,0)))</f>
        <v>ARS</v>
      </c>
      <c r="G122" s="5">
        <f>IF($A122="Ordenes de Compra",VLOOKUP($C122,Autogestión!$B$2:$H$5090,7,0),IF($A122="Financiamiento Internacional",VLOOKUP($C122,FinInt!$B$2:$Q$1308,16,0),VLOOKUP($C122,NoAmpOC!$B$2:$T$988,19,0)))</f>
        <v>4088360.39</v>
      </c>
      <c r="H122" s="5">
        <f t="shared" si="3"/>
        <v>4088360.39</v>
      </c>
      <c r="I122" s="26">
        <f>IF($A122="Ordenes de Compra",VLOOKUP($C122,Autogestión!$B$2:$J$5090,9,0),IF($A122="Financiamiento Internacional",VLOOKUP($C122,FinInt!$B$2:$G$1555,6,0),"Legitimo Abono"))</f>
        <v>0</v>
      </c>
      <c r="J122" s="1" t="str">
        <f>IF($A122="Ordenes de Compra",VLOOKUP($C122,Autogestión!$B$2:$R$5090,17,0),IF($A122="Financiamiento Internacional",VLOOKUP($C122,FinInt!$B$2:$O$1508,14,0),VLOOKUP($C122,NoAmpOC!$B$2:$R$988,17,0)))</f>
        <v>SAVANT PHARM S.A.</v>
      </c>
      <c r="K122" s="7" t="str">
        <f>DetalleExp!AP122</f>
        <v>DAFYP#MS-ARCHIVO</v>
      </c>
      <c r="L122" s="7" t="str">
        <f>DetalleExp!AQ122</f>
        <v>ARCHIVO - Archivo</v>
      </c>
      <c r="M122" s="7" t="str">
        <f>DetalleExp!AR122</f>
        <v>DAFYP#MS - Dirección de administración financiera y presupuestaria</v>
      </c>
      <c r="N122" s="7">
        <f>DetalleExp!AS122</f>
        <v>44015</v>
      </c>
      <c r="O122" s="27">
        <f ca="1">ROUNDUP(TODAY()-N122,0)</f>
        <v>340</v>
      </c>
      <c r="P122" s="27">
        <f ca="1">ROUNDUP(TODAY()-B122,0)</f>
        <v>431</v>
      </c>
      <c r="Q122" s="1" t="str">
        <f>IFERROR(IF(A122="Ordenes de Compra",VLOOKUP($E122,'Ordenes de Compra'!$A$2:$E$1712,5,0),"Sin OC"),"Sin dato")</f>
        <v>29.0.0.45.0</v>
      </c>
      <c r="R122" s="28" t="str">
        <f>IFERROR(IF(A122="Ordenes de Compra",VLOOKUP($I122,'Ordenes de Compra'!$B$2:$E$1712,3,0),"Sin OC"),"Sin dato")</f>
        <v>Sin dato</v>
      </c>
      <c r="S122" s="1" t="str">
        <f>VLOOKUP($U122,'Tablas intermedias'!$C$1:$H$222,5,0)</f>
        <v>DGPFE</v>
      </c>
      <c r="T122" s="29" t="str">
        <f t="shared" si="4"/>
        <v>OK</v>
      </c>
      <c r="U122" s="30" t="str">
        <f t="shared" si="5"/>
        <v>DAFYP#MS-ARCHIVOARCHIVO - ArchivoDAFYP#MS - Dirección de administración financiera y presupuestaria</v>
      </c>
      <c r="V122" s="1" t="str">
        <f>VLOOKUP(U122,'Tablas intermedias'!$C$1:$H$222,6,0)</f>
        <v>No</v>
      </c>
      <c r="W122" s="1" t="str">
        <f ca="1">IF(O122&lt;30,"menos de 30 días","más de 30 días")</f>
        <v>más de 30 días</v>
      </c>
    </row>
    <row r="123" spans="1:23" ht="14.25" hidden="1" thickTop="1" thickBot="1" x14ac:dyDescent="0.25">
      <c r="A123" s="17" t="str">
        <f>IF(DetalleExp!H123='Tablas intermedias'!$A$2,"Ordenes de Compra",IF(DetalleExp!H123='Tablas intermedias'!$A$3,"Financiamiento Internacional","Legítimo Abono"))</f>
        <v>Ordenes de Compra</v>
      </c>
      <c r="B123" s="7">
        <f>DetalleExp!E123</f>
        <v>43924</v>
      </c>
      <c r="C123" s="1" t="str">
        <f>DetalleExp!A123</f>
        <v>EX-2020-23722715-APN-DTYC#MSYDS</v>
      </c>
      <c r="D123" s="1" t="str">
        <f>IF(A123="Ordenes de Compra",VLOOKUP(C123,Autogestión!$B$2:$D$5090,3,0),IF(A123="Legítimo Abono",VLOOKUP(C123,NoAmpOC!$B$2:$H$988,7,0),"Factura"))</f>
        <v>Factura</v>
      </c>
      <c r="E123" s="26" t="str">
        <f>IF(A123="Ordenes de Compra",VLOOKUP($C123,Autogestión!$B$2:$G$5090,6,0),IF(A123="Financiamiento Internacional",VLOOKUP($C123,FinInt!$B$2:$G$508,6,0),"Legítimo Abono"))</f>
        <v>80-0025-LPU18</v>
      </c>
      <c r="F123" s="26" t="str">
        <f>IF($A123="Ordenes de Compra","ARS",IF($A123="Financiamiento Internacional",VLOOKUP($C123,FinInt!$B$2:$Q$508,15,0),VLOOKUP($C123,NoAmpOC!$B$2:$T$988,18,0)))</f>
        <v>ARS</v>
      </c>
      <c r="G123" s="5">
        <f>IF($A123="Ordenes de Compra",VLOOKUP($C123,Autogestión!$B$2:$H$5090,7,0),IF($A123="Financiamiento Internacional",VLOOKUP($C123,FinInt!$B$2:$Q$1308,16,0),VLOOKUP($C123,NoAmpOC!$B$2:$T$988,19,0)))</f>
        <v>2958665.66</v>
      </c>
      <c r="H123" s="5">
        <f t="shared" si="3"/>
        <v>2958665.66</v>
      </c>
      <c r="I123" s="26">
        <f>IF($A123="Ordenes de Compra",VLOOKUP($C123,Autogestión!$B$2:$J$5090,9,0),IF($A123="Financiamiento Internacional",VLOOKUP($C123,FinInt!$B$2:$G$1555,6,0),"Legitimo Abono"))</f>
        <v>0</v>
      </c>
      <c r="J123" s="1" t="str">
        <f>IF($A123="Ordenes de Compra",VLOOKUP($C123,Autogestión!$B$2:$R$5090,17,0),IF($A123="Financiamiento Internacional",VLOOKUP($C123,FinInt!$B$2:$O$1508,14,0),VLOOKUP($C123,NoAmpOC!$B$2:$R$988,17,0)))</f>
        <v>SAVANT PHARM S.A.</v>
      </c>
      <c r="K123" s="7" t="str">
        <f>DetalleExp!AP123</f>
        <v>DAFYP#MS-ARCHIVO</v>
      </c>
      <c r="L123" s="7" t="str">
        <f>DetalleExp!AQ123</f>
        <v>ARCHIVO - Archivo</v>
      </c>
      <c r="M123" s="7" t="str">
        <f>DetalleExp!AR123</f>
        <v>DAFYP#MS - Dirección de administración financiera y presupuestaria</v>
      </c>
      <c r="N123" s="7">
        <f>DetalleExp!AS123</f>
        <v>44027</v>
      </c>
      <c r="O123" s="27">
        <f ca="1">ROUNDUP(TODAY()-N123,0)</f>
        <v>328</v>
      </c>
      <c r="P123" s="27">
        <f ca="1">ROUNDUP(TODAY()-B123,0)</f>
        <v>431</v>
      </c>
      <c r="Q123" s="1" t="str">
        <f>IFERROR(IF(A123="Ordenes de Compra",VLOOKUP($E123,'Ordenes de Compra'!$A$2:$E$1712,5,0),"Sin OC"),"Sin dato")</f>
        <v>29.0.0.45.0</v>
      </c>
      <c r="R123" s="28" t="str">
        <f>IFERROR(IF(A123="Ordenes de Compra",VLOOKUP($I123,'Ordenes de Compra'!$B$2:$E$1712,3,0),"Sin OC"),"Sin dato")</f>
        <v>Sin dato</v>
      </c>
      <c r="S123" s="1" t="str">
        <f>VLOOKUP($U123,'Tablas intermedias'!$C$1:$H$222,5,0)</f>
        <v>DGPFE</v>
      </c>
      <c r="T123" s="29" t="str">
        <f t="shared" si="4"/>
        <v>OK</v>
      </c>
      <c r="U123" s="30" t="str">
        <f t="shared" si="5"/>
        <v>DAFYP#MS-ARCHIVOARCHIVO - ArchivoDAFYP#MS - Dirección de administración financiera y presupuestaria</v>
      </c>
      <c r="V123" s="1" t="str">
        <f>VLOOKUP(U123,'Tablas intermedias'!$C$1:$H$222,6,0)</f>
        <v>No</v>
      </c>
      <c r="W123" s="1" t="str">
        <f ca="1">IF(O123&lt;30,"menos de 30 días","más de 30 días")</f>
        <v>más de 30 días</v>
      </c>
    </row>
    <row r="124" spans="1:23" ht="14.25" hidden="1" thickTop="1" thickBot="1" x14ac:dyDescent="0.25">
      <c r="A124" s="17" t="str">
        <f>IF(DetalleExp!H124='Tablas intermedias'!$A$2,"Ordenes de Compra",IF(DetalleExp!H124='Tablas intermedias'!$A$3,"Financiamiento Internacional","Legítimo Abono"))</f>
        <v>Ordenes de Compra</v>
      </c>
      <c r="B124" s="7">
        <f>DetalleExp!E124</f>
        <v>43924</v>
      </c>
      <c r="C124" s="1" t="str">
        <f>DetalleExp!A124</f>
        <v>EX-2020-23731633-APN-DTYC#MSYDS</v>
      </c>
      <c r="D124" s="1" t="str">
        <f>IF(A124="Ordenes de Compra",VLOOKUP(C124,Autogestión!$B$2:$D$5090,3,0),IF(A124="Legítimo Abono",VLOOKUP(C124,NoAmpOC!$B$2:$H$988,7,0),"Factura"))</f>
        <v>Factura</v>
      </c>
      <c r="E124" s="26" t="str">
        <f>IF(A124="Ordenes de Compra",VLOOKUP($C124,Autogestión!$B$2:$G$5090,6,0),IF(A124="Financiamiento Internacional",VLOOKUP($C124,FinInt!$B$2:$G$508,6,0),"Legítimo Abono"))</f>
        <v>80-0025-LPU18</v>
      </c>
      <c r="F124" s="26" t="str">
        <f>IF($A124="Ordenes de Compra","ARS",IF($A124="Financiamiento Internacional",VLOOKUP($C124,FinInt!$B$2:$Q$508,15,0),VLOOKUP($C124,NoAmpOC!$B$2:$T$988,18,0)))</f>
        <v>ARS</v>
      </c>
      <c r="G124" s="5">
        <f>IF($A124="Ordenes de Compra",VLOOKUP($C124,Autogestión!$B$2:$H$5090,7,0),IF($A124="Financiamiento Internacional",VLOOKUP($C124,FinInt!$B$2:$Q$1308,16,0),VLOOKUP($C124,NoAmpOC!$B$2:$T$988,19,0)))</f>
        <v>2931033.57</v>
      </c>
      <c r="H124" s="5">
        <f t="shared" si="3"/>
        <v>2931033.57</v>
      </c>
      <c r="I124" s="26">
        <f>IF($A124="Ordenes de Compra",VLOOKUP($C124,Autogestión!$B$2:$J$5090,9,0),IF($A124="Financiamiento Internacional",VLOOKUP($C124,FinInt!$B$2:$G$1555,6,0),"Legitimo Abono"))</f>
        <v>0</v>
      </c>
      <c r="J124" s="1" t="str">
        <f>IF($A124="Ordenes de Compra",VLOOKUP($C124,Autogestión!$B$2:$R$5090,17,0),IF($A124="Financiamiento Internacional",VLOOKUP($C124,FinInt!$B$2:$O$1508,14,0),VLOOKUP($C124,NoAmpOC!$B$2:$R$988,17,0)))</f>
        <v>SAVANT PHARM S.A.</v>
      </c>
      <c r="K124" s="7" t="str">
        <f>DetalleExp!AP124</f>
        <v>DAFYP#MS-ARCHIVO</v>
      </c>
      <c r="L124" s="7" t="str">
        <f>DetalleExp!AQ124</f>
        <v>ARCHIVO - Archivo</v>
      </c>
      <c r="M124" s="7" t="str">
        <f>DetalleExp!AR124</f>
        <v>DAFYP#MS - Dirección de administración financiera y presupuestaria</v>
      </c>
      <c r="N124" s="7">
        <f>DetalleExp!AS124</f>
        <v>43978</v>
      </c>
      <c r="O124" s="27">
        <f ca="1">ROUNDUP(TODAY()-N124,0)</f>
        <v>377</v>
      </c>
      <c r="P124" s="27">
        <f ca="1">ROUNDUP(TODAY()-B124,0)</f>
        <v>431</v>
      </c>
      <c r="Q124" s="1" t="str">
        <f>IFERROR(IF(A124="Ordenes de Compra",VLOOKUP($E124,'Ordenes de Compra'!$A$2:$E$1712,5,0),"Sin OC"),"Sin dato")</f>
        <v>29.0.0.45.0</v>
      </c>
      <c r="R124" s="28" t="str">
        <f>IFERROR(IF(A124="Ordenes de Compra",VLOOKUP($I124,'Ordenes de Compra'!$B$2:$E$1712,3,0),"Sin OC"),"Sin dato")</f>
        <v>Sin dato</v>
      </c>
      <c r="S124" s="1" t="str">
        <f>VLOOKUP($U124,'Tablas intermedias'!$C$1:$H$222,5,0)</f>
        <v>DGPFE</v>
      </c>
      <c r="T124" s="29" t="str">
        <f t="shared" si="4"/>
        <v>OK</v>
      </c>
      <c r="U124" s="30" t="str">
        <f t="shared" si="5"/>
        <v>DAFYP#MS-ARCHIVOARCHIVO - ArchivoDAFYP#MS - Dirección de administración financiera y presupuestaria</v>
      </c>
      <c r="V124" s="1" t="str">
        <f>VLOOKUP(U124,'Tablas intermedias'!$C$1:$H$222,6,0)</f>
        <v>No</v>
      </c>
      <c r="W124" s="1" t="str">
        <f ca="1">IF(O124&lt;30,"menos de 30 días","más de 30 días")</f>
        <v>más de 30 días</v>
      </c>
    </row>
    <row r="125" spans="1:23" ht="14.25" hidden="1" thickTop="1" thickBot="1" x14ac:dyDescent="0.25">
      <c r="A125" s="17" t="str">
        <f>IF(DetalleExp!H125='Tablas intermedias'!$A$2,"Ordenes de Compra",IF(DetalleExp!H125='Tablas intermedias'!$A$3,"Financiamiento Internacional","Legítimo Abono"))</f>
        <v>Ordenes de Compra</v>
      </c>
      <c r="B125" s="7">
        <f>DetalleExp!E125</f>
        <v>43924</v>
      </c>
      <c r="C125" s="1" t="str">
        <f>DetalleExp!A125</f>
        <v>EX-2020-23739694-APN-DTYC#MSYDS</v>
      </c>
      <c r="D125" s="1" t="str">
        <f>IF(A125="Ordenes de Compra",VLOOKUP(C125,Autogestión!$B$2:$D$5090,3,0),IF(A125="Legítimo Abono",VLOOKUP(C125,NoAmpOC!$B$2:$H$988,7,0),"Factura"))</f>
        <v>Factura</v>
      </c>
      <c r="E125" s="26" t="str">
        <f>IF(A125="Ordenes de Compra",VLOOKUP($C125,Autogestión!$B$2:$G$5090,6,0),IF(A125="Financiamiento Internacional",VLOOKUP($C125,FinInt!$B$2:$G$508,6,0),"Legítimo Abono"))</f>
        <v>80-0025-LPU18</v>
      </c>
      <c r="F125" s="26" t="str">
        <f>IF($A125="Ordenes de Compra","ARS",IF($A125="Financiamiento Internacional",VLOOKUP($C125,FinInt!$B$2:$Q$508,15,0),VLOOKUP($C125,NoAmpOC!$B$2:$T$988,18,0)))</f>
        <v>ARS</v>
      </c>
      <c r="G125" s="5">
        <f>IF($A125="Ordenes de Compra",VLOOKUP($C125,Autogestión!$B$2:$H$5090,7,0),IF($A125="Financiamiento Internacional",VLOOKUP($C125,FinInt!$B$2:$Q$1308,16,0),VLOOKUP($C125,NoAmpOC!$B$2:$T$988,19,0)))</f>
        <v>2936722.53</v>
      </c>
      <c r="H125" s="5">
        <f t="shared" si="3"/>
        <v>2936722.53</v>
      </c>
      <c r="I125" s="26">
        <f>IF($A125="Ordenes de Compra",VLOOKUP($C125,Autogestión!$B$2:$J$5090,9,0),IF($A125="Financiamiento Internacional",VLOOKUP($C125,FinInt!$B$2:$G$1555,6,0),"Legitimo Abono"))</f>
        <v>0</v>
      </c>
      <c r="J125" s="1" t="str">
        <f>IF($A125="Ordenes de Compra",VLOOKUP($C125,Autogestión!$B$2:$R$5090,17,0),IF($A125="Financiamiento Internacional",VLOOKUP($C125,FinInt!$B$2:$O$1508,14,0),VLOOKUP($C125,NoAmpOC!$B$2:$R$988,17,0)))</f>
        <v>SAVANT PHARM S.A.</v>
      </c>
      <c r="K125" s="7" t="str">
        <f>DetalleExp!AP125</f>
        <v>DAFYP#MS-ARCHIVO</v>
      </c>
      <c r="L125" s="7" t="str">
        <f>DetalleExp!AQ125</f>
        <v>ARCHIVO - Archivo</v>
      </c>
      <c r="M125" s="7" t="str">
        <f>DetalleExp!AR125</f>
        <v>DAFYP#MS - Dirección de administración financiera y presupuestaria</v>
      </c>
      <c r="N125" s="7">
        <f>DetalleExp!AS125</f>
        <v>43978</v>
      </c>
      <c r="O125" s="27">
        <f ca="1">ROUNDUP(TODAY()-N125,0)</f>
        <v>377</v>
      </c>
      <c r="P125" s="27">
        <f ca="1">ROUNDUP(TODAY()-B125,0)</f>
        <v>431</v>
      </c>
      <c r="Q125" s="1" t="str">
        <f>IFERROR(IF(A125="Ordenes de Compra",VLOOKUP($E125,'Ordenes de Compra'!$A$2:$E$1712,5,0),"Sin OC"),"Sin dato")</f>
        <v>29.0.0.45.0</v>
      </c>
      <c r="R125" s="28" t="str">
        <f>IFERROR(IF(A125="Ordenes de Compra",VLOOKUP($I125,'Ordenes de Compra'!$B$2:$E$1712,3,0),"Sin OC"),"Sin dato")</f>
        <v>Sin dato</v>
      </c>
      <c r="S125" s="1" t="str">
        <f>VLOOKUP($U125,'Tablas intermedias'!$C$1:$H$222,5,0)</f>
        <v>DGPFE</v>
      </c>
      <c r="T125" s="29" t="str">
        <f t="shared" si="4"/>
        <v>OK</v>
      </c>
      <c r="U125" s="30" t="str">
        <f t="shared" si="5"/>
        <v>DAFYP#MS-ARCHIVOARCHIVO - ArchivoDAFYP#MS - Dirección de administración financiera y presupuestaria</v>
      </c>
      <c r="V125" s="1" t="str">
        <f>VLOOKUP(U125,'Tablas intermedias'!$C$1:$H$222,6,0)</f>
        <v>No</v>
      </c>
      <c r="W125" s="1" t="str">
        <f ca="1">IF(O125&lt;30,"menos de 30 días","más de 30 días")</f>
        <v>más de 30 días</v>
      </c>
    </row>
    <row r="126" spans="1:23" ht="14.25" hidden="1" thickTop="1" thickBot="1" x14ac:dyDescent="0.25">
      <c r="A126" s="17" t="str">
        <f>IF(DetalleExp!H126='Tablas intermedias'!$A$2,"Ordenes de Compra",IF(DetalleExp!H126='Tablas intermedias'!$A$3,"Financiamiento Internacional","Legítimo Abono"))</f>
        <v>Ordenes de Compra</v>
      </c>
      <c r="B126" s="7">
        <f>DetalleExp!E126</f>
        <v>43924</v>
      </c>
      <c r="C126" s="1" t="str">
        <f>DetalleExp!A126</f>
        <v>EX-2020-23751222-APN-DTYC#MSYDS</v>
      </c>
      <c r="D126" s="1" t="str">
        <f>IF(A126="Ordenes de Compra",VLOOKUP(C126,Autogestión!$B$2:$D$5090,3,0),IF(A126="Legítimo Abono",VLOOKUP(C126,NoAmpOC!$B$2:$H$988,7,0),"Factura"))</f>
        <v>Factura</v>
      </c>
      <c r="E126" s="26" t="str">
        <f>IF(A126="Ordenes de Compra",VLOOKUP($C126,Autogestión!$B$2:$G$5090,6,0),IF(A126="Financiamiento Internacional",VLOOKUP($C126,FinInt!$B$2:$G$508,6,0),"Legítimo Abono"))</f>
        <v>80-0025-LPU18</v>
      </c>
      <c r="F126" s="26" t="str">
        <f>IF($A126="Ordenes de Compra","ARS",IF($A126="Financiamiento Internacional",VLOOKUP($C126,FinInt!$B$2:$Q$508,15,0),VLOOKUP($C126,NoAmpOC!$B$2:$T$988,18,0)))</f>
        <v>ARS</v>
      </c>
      <c r="G126" s="5">
        <f>IF($A126="Ordenes de Compra",VLOOKUP($C126,Autogestión!$B$2:$H$5090,7,0),IF($A126="Financiamiento Internacional",VLOOKUP($C126,FinInt!$B$2:$Q$1308,16,0),VLOOKUP($C126,NoAmpOC!$B$2:$T$988,19,0)))</f>
        <v>2922093.77</v>
      </c>
      <c r="H126" s="5">
        <f t="shared" si="3"/>
        <v>2922093.77</v>
      </c>
      <c r="I126" s="26">
        <f>IF($A126="Ordenes de Compra",VLOOKUP($C126,Autogestión!$B$2:$J$5090,9,0),IF($A126="Financiamiento Internacional",VLOOKUP($C126,FinInt!$B$2:$G$1555,6,0),"Legitimo Abono"))</f>
        <v>0</v>
      </c>
      <c r="J126" s="1" t="str">
        <f>IF($A126="Ordenes de Compra",VLOOKUP($C126,Autogestión!$B$2:$R$5090,17,0),IF($A126="Financiamiento Internacional",VLOOKUP($C126,FinInt!$B$2:$O$1508,14,0),VLOOKUP($C126,NoAmpOC!$B$2:$R$988,17,0)))</f>
        <v>SAVANT PHARM S.A.</v>
      </c>
      <c r="K126" s="7" t="str">
        <f>DetalleExp!AP126</f>
        <v>DAFYP#MS-ARCHIVO</v>
      </c>
      <c r="L126" s="7" t="str">
        <f>DetalleExp!AQ126</f>
        <v>ARCHIVO - Archivo</v>
      </c>
      <c r="M126" s="7" t="str">
        <f>DetalleExp!AR126</f>
        <v>DAFYP#MS - Dirección de administración financiera y presupuestaria</v>
      </c>
      <c r="N126" s="7">
        <f>DetalleExp!AS126</f>
        <v>43978</v>
      </c>
      <c r="O126" s="27">
        <f ca="1">ROUNDUP(TODAY()-N126,0)</f>
        <v>377</v>
      </c>
      <c r="P126" s="27">
        <f ca="1">ROUNDUP(TODAY()-B126,0)</f>
        <v>431</v>
      </c>
      <c r="Q126" s="1" t="str">
        <f>IFERROR(IF(A126="Ordenes de Compra",VLOOKUP($E126,'Ordenes de Compra'!$A$2:$E$1712,5,0),"Sin OC"),"Sin dato")</f>
        <v>29.0.0.45.0</v>
      </c>
      <c r="R126" s="28" t="str">
        <f>IFERROR(IF(A126="Ordenes de Compra",VLOOKUP($I126,'Ordenes de Compra'!$B$2:$E$1712,3,0),"Sin OC"),"Sin dato")</f>
        <v>Sin dato</v>
      </c>
      <c r="S126" s="1" t="str">
        <f>VLOOKUP($U126,'Tablas intermedias'!$C$1:$H$222,5,0)</f>
        <v>DGPFE</v>
      </c>
      <c r="T126" s="29" t="str">
        <f t="shared" si="4"/>
        <v>OK</v>
      </c>
      <c r="U126" s="30" t="str">
        <f t="shared" si="5"/>
        <v>DAFYP#MS-ARCHIVOARCHIVO - ArchivoDAFYP#MS - Dirección de administración financiera y presupuestaria</v>
      </c>
      <c r="V126" s="1" t="str">
        <f>VLOOKUP(U126,'Tablas intermedias'!$C$1:$H$222,6,0)</f>
        <v>No</v>
      </c>
      <c r="W126" s="1" t="str">
        <f ca="1">IF(O126&lt;30,"menos de 30 días","más de 30 días")</f>
        <v>más de 30 días</v>
      </c>
    </row>
    <row r="127" spans="1:23" ht="14.25" hidden="1" thickTop="1" thickBot="1" x14ac:dyDescent="0.25">
      <c r="A127" s="17" t="str">
        <f>IF(DetalleExp!H127='Tablas intermedias'!$A$2,"Ordenes de Compra",IF(DetalleExp!H127='Tablas intermedias'!$A$3,"Financiamiento Internacional","Legítimo Abono"))</f>
        <v>Ordenes de Compra</v>
      </c>
      <c r="B127" s="7">
        <f>DetalleExp!E127</f>
        <v>43924</v>
      </c>
      <c r="C127" s="1" t="str">
        <f>DetalleExp!A127</f>
        <v>EX-2020-23856715-APN-DTYC#MSYDS</v>
      </c>
      <c r="D127" s="1" t="str">
        <f>IF(A127="Ordenes de Compra",VLOOKUP(C127,Autogestión!$B$2:$D$5090,3,0),IF(A127="Legítimo Abono",VLOOKUP(C127,NoAmpOC!$B$2:$H$988,7,0),"Factura"))</f>
        <v>Factura</v>
      </c>
      <c r="E127" s="26" t="str">
        <f>IF(A127="Ordenes de Compra",VLOOKUP($C127,Autogestión!$B$2:$G$5090,6,0),IF(A127="Financiamiento Internacional",VLOOKUP($C127,FinInt!$B$2:$G$508,6,0),"Legítimo Abono"))</f>
        <v>80-0025-LPU18</v>
      </c>
      <c r="F127" s="26" t="str">
        <f>IF($A127="Ordenes de Compra","ARS",IF($A127="Financiamiento Internacional",VLOOKUP($C127,FinInt!$B$2:$Q$508,15,0),VLOOKUP($C127,NoAmpOC!$B$2:$T$988,18,0)))</f>
        <v>ARS</v>
      </c>
      <c r="G127" s="5">
        <f>IF($A127="Ordenes de Compra",VLOOKUP($C127,Autogestión!$B$2:$H$5090,7,0),IF($A127="Financiamiento Internacional",VLOOKUP($C127,FinInt!$B$2:$Q$1308,16,0),VLOOKUP($C127,NoAmpOC!$B$2:$T$988,19,0)))</f>
        <v>5486698.7999999998</v>
      </c>
      <c r="H127" s="5">
        <f t="shared" si="3"/>
        <v>5486698.7999999998</v>
      </c>
      <c r="I127" s="26">
        <f>IF($A127="Ordenes de Compra",VLOOKUP($C127,Autogestión!$B$2:$J$5090,9,0),IF($A127="Financiamiento Internacional",VLOOKUP($C127,FinInt!$B$2:$G$1555,6,0),"Legitimo Abono"))</f>
        <v>0</v>
      </c>
      <c r="J127" s="1" t="str">
        <f>IF($A127="Ordenes de Compra",VLOOKUP($C127,Autogestión!$B$2:$R$5090,17,0),IF($A127="Financiamiento Internacional",VLOOKUP($C127,FinInt!$B$2:$O$1508,14,0),VLOOKUP($C127,NoAmpOC!$B$2:$R$988,17,0)))</f>
        <v>PRO MED INTERNACIONAL SA</v>
      </c>
      <c r="K127" s="7" t="str">
        <f>DetalleExp!AP127</f>
        <v>DAFYP#MS-ARCHIVO</v>
      </c>
      <c r="L127" s="7" t="str">
        <f>DetalleExp!AQ127</f>
        <v>ARCHIVO - Archivo</v>
      </c>
      <c r="M127" s="7" t="str">
        <f>DetalleExp!AR127</f>
        <v>DAFYP#MS - Dirección de administración financiera y presupuestaria</v>
      </c>
      <c r="N127" s="7">
        <f>DetalleExp!AS127</f>
        <v>43973</v>
      </c>
      <c r="O127" s="27">
        <f ca="1">ROUNDUP(TODAY()-N127,0)</f>
        <v>382</v>
      </c>
      <c r="P127" s="27">
        <f ca="1">ROUNDUP(TODAY()-B127,0)</f>
        <v>431</v>
      </c>
      <c r="Q127" s="1" t="str">
        <f>IFERROR(IF(A127="Ordenes de Compra",VLOOKUP($E127,'Ordenes de Compra'!$A$2:$E$1712,5,0),"Sin OC"),"Sin dato")</f>
        <v>29.0.0.45.0</v>
      </c>
      <c r="R127" s="28" t="str">
        <f>IFERROR(IF(A127="Ordenes de Compra",VLOOKUP($I127,'Ordenes de Compra'!$B$2:$E$1712,3,0),"Sin OC"),"Sin dato")</f>
        <v>Sin dato</v>
      </c>
      <c r="S127" s="1" t="str">
        <f>VLOOKUP($U127,'Tablas intermedias'!$C$1:$H$222,5,0)</f>
        <v>DGPFE</v>
      </c>
      <c r="T127" s="29" t="str">
        <f t="shared" si="4"/>
        <v>OK</v>
      </c>
      <c r="U127" s="30" t="str">
        <f t="shared" si="5"/>
        <v>DAFYP#MS-ARCHIVOARCHIVO - ArchivoDAFYP#MS - Dirección de administración financiera y presupuestaria</v>
      </c>
      <c r="V127" s="1" t="str">
        <f>VLOOKUP(U127,'Tablas intermedias'!$C$1:$H$222,6,0)</f>
        <v>No</v>
      </c>
      <c r="W127" s="1" t="str">
        <f ca="1">IF(O127&lt;30,"menos de 30 días","más de 30 días")</f>
        <v>más de 30 días</v>
      </c>
    </row>
    <row r="128" spans="1:23" ht="14.25" hidden="1" thickTop="1" thickBot="1" x14ac:dyDescent="0.25">
      <c r="A128" s="17" t="str">
        <f>IF(DetalleExp!H128='Tablas intermedias'!$A$2,"Ordenes de Compra",IF(DetalleExp!H128='Tablas intermedias'!$A$3,"Financiamiento Internacional","Legítimo Abono"))</f>
        <v>Ordenes de Compra</v>
      </c>
      <c r="B128" s="7">
        <f>DetalleExp!E128</f>
        <v>43928</v>
      </c>
      <c r="C128" s="1" t="str">
        <f>DetalleExp!A128</f>
        <v>EX-2020-24523378-APN-DTYC#MSYDS</v>
      </c>
      <c r="D128" s="1" t="str">
        <f>IF(A128="Ordenes de Compra",VLOOKUP(C128,Autogestión!$B$2:$D$5090,3,0),IF(A128="Legítimo Abono",VLOOKUP(C128,NoAmpOC!$B$2:$H$988,7,0),"Factura"))</f>
        <v>Factura</v>
      </c>
      <c r="E128" s="26" t="str">
        <f>IF(A128="Ordenes de Compra",VLOOKUP($C128,Autogestión!$B$2:$G$5090,6,0),IF(A128="Financiamiento Internacional",VLOOKUP($C128,FinInt!$B$2:$G$508,6,0),"Legítimo Abono"))</f>
        <v>80-0025-LPU18</v>
      </c>
      <c r="F128" s="26" t="str">
        <f>IF($A128="Ordenes de Compra","ARS",IF($A128="Financiamiento Internacional",VLOOKUP($C128,FinInt!$B$2:$Q$508,15,0),VLOOKUP($C128,NoAmpOC!$B$2:$T$988,18,0)))</f>
        <v>ARS</v>
      </c>
      <c r="G128" s="5">
        <f>IF($A128="Ordenes de Compra",VLOOKUP($C128,Autogestión!$B$2:$H$5090,7,0),IF($A128="Financiamiento Internacional",VLOOKUP($C128,FinInt!$B$2:$Q$1308,16,0),VLOOKUP($C128,NoAmpOC!$B$2:$T$988,19,0)))</f>
        <v>951350.4</v>
      </c>
      <c r="H128" s="5">
        <f t="shared" si="3"/>
        <v>951350.4</v>
      </c>
      <c r="I128" s="26">
        <f>IF($A128="Ordenes de Compra",VLOOKUP($C128,Autogestión!$B$2:$J$5090,9,0),IF($A128="Financiamiento Internacional",VLOOKUP($C128,FinInt!$B$2:$G$1555,6,0),"Legitimo Abono"))</f>
        <v>0</v>
      </c>
      <c r="J128" s="1" t="str">
        <f>IF($A128="Ordenes de Compra",VLOOKUP($C128,Autogestión!$B$2:$R$5090,17,0),IF($A128="Financiamiento Internacional",VLOOKUP($C128,FinInt!$B$2:$O$1508,14,0),VLOOKUP($C128,NoAmpOC!$B$2:$R$988,17,0)))</f>
        <v>FERAVAL S.A.</v>
      </c>
      <c r="K128" s="7" t="str">
        <f>DetalleExp!AP128</f>
        <v>DAFYP#MS-ARCHIVO</v>
      </c>
      <c r="L128" s="7" t="str">
        <f>DetalleExp!AQ128</f>
        <v>ARCHIVO - Archivo</v>
      </c>
      <c r="M128" s="7" t="str">
        <f>DetalleExp!AR128</f>
        <v>DAFYP#MS - Dirección de administración financiera y presupuestaria</v>
      </c>
      <c r="N128" s="7">
        <f>DetalleExp!AS128</f>
        <v>44015</v>
      </c>
      <c r="O128" s="27">
        <f ca="1">ROUNDUP(TODAY()-N128,0)</f>
        <v>340</v>
      </c>
      <c r="P128" s="27">
        <f ca="1">ROUNDUP(TODAY()-B128,0)</f>
        <v>427</v>
      </c>
      <c r="Q128" s="1" t="str">
        <f>IFERROR(IF(A128="Ordenes de Compra",VLOOKUP($E128,'Ordenes de Compra'!$A$2:$E$1712,5,0),"Sin OC"),"Sin dato")</f>
        <v>29.0.0.45.0</v>
      </c>
      <c r="R128" s="28" t="str">
        <f>IFERROR(IF(A128="Ordenes de Compra",VLOOKUP($I128,'Ordenes de Compra'!$B$2:$E$1712,3,0),"Sin OC"),"Sin dato")</f>
        <v>Sin dato</v>
      </c>
      <c r="S128" s="1" t="str">
        <f>VLOOKUP($U128,'Tablas intermedias'!$C$1:$H$222,5,0)</f>
        <v>DGPFE</v>
      </c>
      <c r="T128" s="29" t="str">
        <f t="shared" si="4"/>
        <v>OK</v>
      </c>
      <c r="U128" s="30" t="str">
        <f t="shared" si="5"/>
        <v>DAFYP#MS-ARCHIVOARCHIVO - ArchivoDAFYP#MS - Dirección de administración financiera y presupuestaria</v>
      </c>
      <c r="V128" s="1" t="str">
        <f>VLOOKUP(U128,'Tablas intermedias'!$C$1:$H$222,6,0)</f>
        <v>No</v>
      </c>
      <c r="W128" s="1" t="str">
        <f ca="1">IF(O128&lt;30,"menos de 30 días","más de 30 días")</f>
        <v>más de 30 días</v>
      </c>
    </row>
    <row r="129" spans="1:23" ht="14.25" hidden="1" thickTop="1" thickBot="1" x14ac:dyDescent="0.25">
      <c r="A129" s="17" t="str">
        <f>IF(DetalleExp!H129='Tablas intermedias'!$A$2,"Ordenes de Compra",IF(DetalleExp!H129='Tablas intermedias'!$A$3,"Financiamiento Internacional","Legítimo Abono"))</f>
        <v>Ordenes de Compra</v>
      </c>
      <c r="B129" s="7">
        <f>DetalleExp!E129</f>
        <v>43934</v>
      </c>
      <c r="C129" s="1" t="str">
        <f>DetalleExp!A129</f>
        <v>EX-2020-25315810-APN-DTYC#MSYDS</v>
      </c>
      <c r="D129" s="1" t="str">
        <f>IF(A129="Ordenes de Compra",VLOOKUP(C129,Autogestión!$B$2:$D$5090,3,0),IF(A129="Legítimo Abono",VLOOKUP(C129,NoAmpOC!$B$2:$H$988,7,0),"Factura"))</f>
        <v>Factura</v>
      </c>
      <c r="E129" s="26" t="str">
        <f>IF(A129="Ordenes de Compra",VLOOKUP($C129,Autogestión!$B$2:$G$5090,6,0),IF(A129="Financiamiento Internacional",VLOOKUP($C129,FinInt!$B$2:$G$508,6,0),"Legítimo Abono"))</f>
        <v>80-0025-LPU18</v>
      </c>
      <c r="F129" s="26" t="str">
        <f>IF($A129="Ordenes de Compra","ARS",IF($A129="Financiamiento Internacional",VLOOKUP($C129,FinInt!$B$2:$Q$508,15,0),VLOOKUP($C129,NoAmpOC!$B$2:$T$988,18,0)))</f>
        <v>ARS</v>
      </c>
      <c r="G129" s="5">
        <f>IF($A129="Ordenes de Compra",VLOOKUP($C129,Autogestión!$B$2:$H$5090,7,0),IF($A129="Financiamiento Internacional",VLOOKUP($C129,FinInt!$B$2:$Q$1308,16,0),VLOOKUP($C129,NoAmpOC!$B$2:$T$988,19,0)))</f>
        <v>2006082.04</v>
      </c>
      <c r="H129" s="5">
        <f t="shared" si="3"/>
        <v>2006082.04</v>
      </c>
      <c r="I129" s="26">
        <f>IF($A129="Ordenes de Compra",VLOOKUP($C129,Autogestión!$B$2:$J$5090,9,0),IF($A129="Financiamiento Internacional",VLOOKUP($C129,FinInt!$B$2:$G$1555,6,0),"Legitimo Abono"))</f>
        <v>0</v>
      </c>
      <c r="J129" s="1" t="str">
        <f>IF($A129="Ordenes de Compra",VLOOKUP($C129,Autogestión!$B$2:$R$5090,17,0),IF($A129="Financiamiento Internacional",VLOOKUP($C129,FinInt!$B$2:$O$1508,14,0),VLOOKUP($C129,NoAmpOC!$B$2:$R$988,17,0)))</f>
        <v>Dr. LAZAR &amp; Cía. S.A.Q.e.I.</v>
      </c>
      <c r="K129" s="7" t="str">
        <f>DetalleExp!AP129</f>
        <v>DAFYP#MS-ARCHIVO</v>
      </c>
      <c r="L129" s="7" t="str">
        <f>DetalleExp!AQ129</f>
        <v>ARCHIVO - Archivo</v>
      </c>
      <c r="M129" s="7" t="str">
        <f>DetalleExp!AR129</f>
        <v>DAFYP#MS - Dirección de administración financiera y presupuestaria</v>
      </c>
      <c r="N129" s="7">
        <f>DetalleExp!AS129</f>
        <v>43966</v>
      </c>
      <c r="O129" s="27">
        <f ca="1">ROUNDUP(TODAY()-N129,0)</f>
        <v>389</v>
      </c>
      <c r="P129" s="27">
        <f ca="1">ROUNDUP(TODAY()-B129,0)</f>
        <v>421</v>
      </c>
      <c r="Q129" s="1" t="str">
        <f>IFERROR(IF(A129="Ordenes de Compra",VLOOKUP($E129,'Ordenes de Compra'!$A$2:$E$1712,5,0),"Sin OC"),"Sin dato")</f>
        <v>29.0.0.45.0</v>
      </c>
      <c r="R129" s="28" t="str">
        <f>IFERROR(IF(A129="Ordenes de Compra",VLOOKUP($I129,'Ordenes de Compra'!$B$2:$E$1712,3,0),"Sin OC"),"Sin dato")</f>
        <v>Sin dato</v>
      </c>
      <c r="S129" s="1" t="str">
        <f>VLOOKUP($U129,'Tablas intermedias'!$C$1:$H$222,5,0)</f>
        <v>DGPFE</v>
      </c>
      <c r="T129" s="29" t="str">
        <f t="shared" si="4"/>
        <v>OK</v>
      </c>
      <c r="U129" s="30" t="str">
        <f t="shared" si="5"/>
        <v>DAFYP#MS-ARCHIVOARCHIVO - ArchivoDAFYP#MS - Dirección de administración financiera y presupuestaria</v>
      </c>
      <c r="V129" s="1" t="str">
        <f>VLOOKUP(U129,'Tablas intermedias'!$C$1:$H$222,6,0)</f>
        <v>No</v>
      </c>
      <c r="W129" s="1" t="str">
        <f ca="1">IF(O129&lt;30,"menos de 30 días","más de 30 días")</f>
        <v>más de 30 días</v>
      </c>
    </row>
    <row r="130" spans="1:23" ht="14.25" hidden="1" thickTop="1" thickBot="1" x14ac:dyDescent="0.25">
      <c r="A130" s="17" t="str">
        <f>IF(DetalleExp!H130='Tablas intermedias'!$A$2,"Ordenes de Compra",IF(DetalleExp!H130='Tablas intermedias'!$A$3,"Financiamiento Internacional","Legítimo Abono"))</f>
        <v>Ordenes de Compra</v>
      </c>
      <c r="B130" s="7">
        <f>DetalleExp!E130</f>
        <v>43934</v>
      </c>
      <c r="C130" s="1" t="str">
        <f>DetalleExp!A130</f>
        <v>EX-2020-25404872-APN-DTYC#MSYDS</v>
      </c>
      <c r="D130" s="1" t="str">
        <f>IF(A130="Ordenes de Compra",VLOOKUP(C130,Autogestión!$B$2:$D$5090,3,0),IF(A130="Legítimo Abono",VLOOKUP(C130,NoAmpOC!$B$2:$H$988,7,0),"Factura"))</f>
        <v>Factura</v>
      </c>
      <c r="E130" s="26" t="str">
        <f>IF(A130="Ordenes de Compra",VLOOKUP($C130,Autogestión!$B$2:$G$5090,6,0),IF(A130="Financiamiento Internacional",VLOOKUP($C130,FinInt!$B$2:$G$508,6,0),"Legítimo Abono"))</f>
        <v>80-0025-LPU18</v>
      </c>
      <c r="F130" s="26" t="str">
        <f>IF($A130="Ordenes de Compra","ARS",IF($A130="Financiamiento Internacional",VLOOKUP($C130,FinInt!$B$2:$Q$508,15,0),VLOOKUP($C130,NoAmpOC!$B$2:$T$988,18,0)))</f>
        <v>ARS</v>
      </c>
      <c r="G130" s="5">
        <f>IF($A130="Ordenes de Compra",VLOOKUP($C130,Autogestión!$B$2:$H$5090,7,0),IF($A130="Financiamiento Internacional",VLOOKUP($C130,FinInt!$B$2:$Q$1308,16,0),VLOOKUP($C130,NoAmpOC!$B$2:$T$988,19,0)))</f>
        <v>1552939.64</v>
      </c>
      <c r="H130" s="5">
        <f t="shared" si="3"/>
        <v>1552939.64</v>
      </c>
      <c r="I130" s="26">
        <f>IF($A130="Ordenes de Compra",VLOOKUP($C130,Autogestión!$B$2:$J$5090,9,0),IF($A130="Financiamiento Internacional",VLOOKUP($C130,FinInt!$B$2:$G$1555,6,0),"Legitimo Abono"))</f>
        <v>0</v>
      </c>
      <c r="J130" s="1" t="str">
        <f>IF($A130="Ordenes de Compra",VLOOKUP($C130,Autogestión!$B$2:$R$5090,17,0),IF($A130="Financiamiento Internacional",VLOOKUP($C130,FinInt!$B$2:$O$1508,14,0),VLOOKUP($C130,NoAmpOC!$B$2:$R$988,17,0)))</f>
        <v xml:space="preserve">LAFEDAR S.A. </v>
      </c>
      <c r="K130" s="7" t="str">
        <f>DetalleExp!AP130</f>
        <v>DAFYP#MS-ARCHIVO</v>
      </c>
      <c r="L130" s="7" t="str">
        <f>DetalleExp!AQ130</f>
        <v>ARCHIVO - Archivo</v>
      </c>
      <c r="M130" s="7" t="str">
        <f>DetalleExp!AR130</f>
        <v>DAFYP#MS - Dirección de administración financiera y presupuestaria</v>
      </c>
      <c r="N130" s="7">
        <f>DetalleExp!AS130</f>
        <v>44027</v>
      </c>
      <c r="O130" s="27">
        <f ca="1">ROUNDUP(TODAY()-N130,0)</f>
        <v>328</v>
      </c>
      <c r="P130" s="27">
        <f ca="1">ROUNDUP(TODAY()-B130,0)</f>
        <v>421</v>
      </c>
      <c r="Q130" s="1" t="str">
        <f>IFERROR(IF(A130="Ordenes de Compra",VLOOKUP($E130,'Ordenes de Compra'!$A$2:$E$1712,5,0),"Sin OC"),"Sin dato")</f>
        <v>29.0.0.45.0</v>
      </c>
      <c r="R130" s="28" t="str">
        <f>IFERROR(IF(A130="Ordenes de Compra",VLOOKUP($I130,'Ordenes de Compra'!$B$2:$E$1712,3,0),"Sin OC"),"Sin dato")</f>
        <v>Sin dato</v>
      </c>
      <c r="S130" s="1" t="str">
        <f>VLOOKUP($U130,'Tablas intermedias'!$C$1:$H$222,5,0)</f>
        <v>DGPFE</v>
      </c>
      <c r="T130" s="29" t="str">
        <f t="shared" si="4"/>
        <v>OK</v>
      </c>
      <c r="U130" s="30" t="str">
        <f t="shared" si="5"/>
        <v>DAFYP#MS-ARCHIVOARCHIVO - ArchivoDAFYP#MS - Dirección de administración financiera y presupuestaria</v>
      </c>
      <c r="V130" s="1" t="str">
        <f>VLOOKUP(U130,'Tablas intermedias'!$C$1:$H$222,6,0)</f>
        <v>No</v>
      </c>
      <c r="W130" s="1" t="str">
        <f ca="1">IF(O130&lt;30,"menos de 30 días","más de 30 días")</f>
        <v>más de 30 días</v>
      </c>
    </row>
    <row r="131" spans="1:23" ht="14.25" hidden="1" thickTop="1" thickBot="1" x14ac:dyDescent="0.25">
      <c r="A131" s="17" t="str">
        <f>IF(DetalleExp!H131='Tablas intermedias'!$A$2,"Ordenes de Compra",IF(DetalleExp!H131='Tablas intermedias'!$A$3,"Financiamiento Internacional","Legítimo Abono"))</f>
        <v>Ordenes de Compra</v>
      </c>
      <c r="B131" s="7">
        <f>DetalleExp!E131</f>
        <v>43934</v>
      </c>
      <c r="C131" s="1" t="str">
        <f>DetalleExp!A131</f>
        <v>EX-2020-25406842-APN-DTYC#MSYDS</v>
      </c>
      <c r="D131" s="1" t="str">
        <f>IF(A131="Ordenes de Compra",VLOOKUP(C131,Autogestión!$B$2:$D$5090,3,0),IF(A131="Legítimo Abono",VLOOKUP(C131,NoAmpOC!$B$2:$H$988,7,0),"Factura"))</f>
        <v>Factura</v>
      </c>
      <c r="E131" s="26" t="str">
        <f>IF(A131="Ordenes de Compra",VLOOKUP($C131,Autogestión!$B$2:$G$5090,6,0),IF(A131="Financiamiento Internacional",VLOOKUP($C131,FinInt!$B$2:$G$508,6,0),"Legítimo Abono"))</f>
        <v>80-0025-lpu18</v>
      </c>
      <c r="F131" s="26" t="str">
        <f>IF($A131="Ordenes de Compra","ARS",IF($A131="Financiamiento Internacional",VLOOKUP($C131,FinInt!$B$2:$Q$508,15,0),VLOOKUP($C131,NoAmpOC!$B$2:$T$988,18,0)))</f>
        <v>ARS</v>
      </c>
      <c r="G131" s="5">
        <f>IF($A131="Ordenes de Compra",VLOOKUP($C131,Autogestión!$B$2:$H$5090,7,0),IF($A131="Financiamiento Internacional",VLOOKUP($C131,FinInt!$B$2:$Q$1308,16,0),VLOOKUP($C131,NoAmpOC!$B$2:$T$988,19,0)))</f>
        <v>2688735.24</v>
      </c>
      <c r="H131" s="5">
        <f t="shared" ref="H131:H194" si="6">IF(F131="USD",G131*$Z$1,IF(F131="EUR",G131*$AD$1,G131))</f>
        <v>2688735.24</v>
      </c>
      <c r="I131" s="26">
        <f>IF($A131="Ordenes de Compra",VLOOKUP($C131,Autogestión!$B$2:$J$5090,9,0),IF($A131="Financiamiento Internacional",VLOOKUP($C131,FinInt!$B$2:$G$1555,6,0),"Legitimo Abono"))</f>
        <v>0</v>
      </c>
      <c r="J131" s="1" t="str">
        <f>IF($A131="Ordenes de Compra",VLOOKUP($C131,Autogestión!$B$2:$R$5090,17,0),IF($A131="Financiamiento Internacional",VLOOKUP($C131,FinInt!$B$2:$O$1508,14,0),VLOOKUP($C131,NoAmpOC!$B$2:$R$988,17,0)))</f>
        <v>LABORATORIOS FABRA S.A.</v>
      </c>
      <c r="K131" s="7" t="str">
        <f>DetalleExp!AP131</f>
        <v>DAFYP#MS-ARCHIVO</v>
      </c>
      <c r="L131" s="7" t="str">
        <f>DetalleExp!AQ131</f>
        <v>ARCHIVO - Archivo</v>
      </c>
      <c r="M131" s="7" t="str">
        <f>DetalleExp!AR131</f>
        <v>DAFYP#MS - Dirección de administración financiera y presupuestaria</v>
      </c>
      <c r="N131" s="7">
        <f>DetalleExp!AS131</f>
        <v>43983</v>
      </c>
      <c r="O131" s="27">
        <f ca="1">ROUNDUP(TODAY()-N131,0)</f>
        <v>372</v>
      </c>
      <c r="P131" s="27">
        <f ca="1">ROUNDUP(TODAY()-B131,0)</f>
        <v>421</v>
      </c>
      <c r="Q131" s="1" t="str">
        <f>IFERROR(IF(A131="Ordenes de Compra",VLOOKUP($E131,'Ordenes de Compra'!$A$2:$E$1712,5,0),"Sin OC"),"Sin dato")</f>
        <v>29.0.0.45.0</v>
      </c>
      <c r="R131" s="28" t="str">
        <f>IFERROR(IF(A131="Ordenes de Compra",VLOOKUP($I131,'Ordenes de Compra'!$B$2:$E$1712,3,0),"Sin OC"),"Sin dato")</f>
        <v>Sin dato</v>
      </c>
      <c r="S131" s="1" t="str">
        <f>VLOOKUP($U131,'Tablas intermedias'!$C$1:$H$222,5,0)</f>
        <v>DGPFE</v>
      </c>
      <c r="T131" s="29" t="str">
        <f t="shared" ref="T131:T194" si="7">IF(AND(D131="Factura",OR(G131&gt;100000000,R131=G131)),"Ver","OK")</f>
        <v>OK</v>
      </c>
      <c r="U131" s="30" t="str">
        <f t="shared" ref="U131:U194" si="8">K131&amp;L131&amp;M131</f>
        <v>DAFYP#MS-ARCHIVOARCHIVO - ArchivoDAFYP#MS - Dirección de administración financiera y presupuestaria</v>
      </c>
      <c r="V131" s="1" t="str">
        <f>VLOOKUP(U131,'Tablas intermedias'!$C$1:$H$222,6,0)</f>
        <v>No</v>
      </c>
      <c r="W131" s="1" t="str">
        <f ca="1">IF(O131&lt;30,"menos de 30 días","más de 30 días")</f>
        <v>más de 30 días</v>
      </c>
    </row>
    <row r="132" spans="1:23" ht="14.25" hidden="1" thickTop="1" thickBot="1" x14ac:dyDescent="0.25">
      <c r="A132" s="17" t="str">
        <f>IF(DetalleExp!H132='Tablas intermedias'!$A$2,"Ordenes de Compra",IF(DetalleExp!H132='Tablas intermedias'!$A$3,"Financiamiento Internacional","Legítimo Abono"))</f>
        <v>Ordenes de Compra</v>
      </c>
      <c r="B132" s="7">
        <f>DetalleExp!E132</f>
        <v>43934</v>
      </c>
      <c r="C132" s="1" t="str">
        <f>DetalleExp!A132</f>
        <v>EX-2020-25409653-APN-DTYC#MSYDS</v>
      </c>
      <c r="D132" s="1" t="str">
        <f>IF(A132="Ordenes de Compra",VLOOKUP(C132,Autogestión!$B$2:$D$5090,3,0),IF(A132="Legítimo Abono",VLOOKUP(C132,NoAmpOC!$B$2:$H$988,7,0),"Factura"))</f>
        <v>Factura</v>
      </c>
      <c r="E132" s="26" t="str">
        <f>IF(A132="Ordenes de Compra",VLOOKUP($C132,Autogestión!$B$2:$G$5090,6,0),IF(A132="Financiamiento Internacional",VLOOKUP($C132,FinInt!$B$2:$G$508,6,0),"Legítimo Abono"))</f>
        <v>80-0025-LPU18</v>
      </c>
      <c r="F132" s="26" t="str">
        <f>IF($A132="Ordenes de Compra","ARS",IF($A132="Financiamiento Internacional",VLOOKUP($C132,FinInt!$B$2:$Q$508,15,0),VLOOKUP($C132,NoAmpOC!$B$2:$T$988,18,0)))</f>
        <v>ARS</v>
      </c>
      <c r="G132" s="5">
        <f>IF($A132="Ordenes de Compra",VLOOKUP($C132,Autogestión!$B$2:$H$5090,7,0),IF($A132="Financiamiento Internacional",VLOOKUP($C132,FinInt!$B$2:$Q$1308,16,0),VLOOKUP($C132,NoAmpOC!$B$2:$T$988,19,0)))</f>
        <v>673655.3</v>
      </c>
      <c r="H132" s="5">
        <f t="shared" si="6"/>
        <v>673655.3</v>
      </c>
      <c r="I132" s="26">
        <f>IF($A132="Ordenes de Compra",VLOOKUP($C132,Autogestión!$B$2:$J$5090,9,0),IF($A132="Financiamiento Internacional",VLOOKUP($C132,FinInt!$B$2:$G$1555,6,0),"Legitimo Abono"))</f>
        <v>0</v>
      </c>
      <c r="J132" s="1" t="str">
        <f>IF($A132="Ordenes de Compra",VLOOKUP($C132,Autogestión!$B$2:$R$5090,17,0),IF($A132="Financiamiento Internacional",VLOOKUP($C132,FinInt!$B$2:$O$1508,14,0),VLOOKUP($C132,NoAmpOC!$B$2:$R$988,17,0)))</f>
        <v>LABORATORIOS FABRA S.A.</v>
      </c>
      <c r="K132" s="7" t="str">
        <f>DetalleExp!AP132</f>
        <v>DAFYP#MS-ARCHIVO</v>
      </c>
      <c r="L132" s="7" t="str">
        <f>DetalleExp!AQ132</f>
        <v>ARCHIVO - Archivo</v>
      </c>
      <c r="M132" s="7" t="str">
        <f>DetalleExp!AR132</f>
        <v>DAFYP#MS - Dirección de administración financiera y presupuestaria</v>
      </c>
      <c r="N132" s="7">
        <f>DetalleExp!AS132</f>
        <v>43999</v>
      </c>
      <c r="O132" s="27">
        <f ca="1">ROUNDUP(TODAY()-N132,0)</f>
        <v>356</v>
      </c>
      <c r="P132" s="27">
        <f ca="1">ROUNDUP(TODAY()-B132,0)</f>
        <v>421</v>
      </c>
      <c r="Q132" s="1" t="str">
        <f>IFERROR(IF(A132="Ordenes de Compra",VLOOKUP($E132,'Ordenes de Compra'!$A$2:$E$1712,5,0),"Sin OC"),"Sin dato")</f>
        <v>29.0.0.45.0</v>
      </c>
      <c r="R132" s="28" t="str">
        <f>IFERROR(IF(A132="Ordenes de Compra",VLOOKUP($I132,'Ordenes de Compra'!$B$2:$E$1712,3,0),"Sin OC"),"Sin dato")</f>
        <v>Sin dato</v>
      </c>
      <c r="S132" s="1" t="str">
        <f>VLOOKUP($U132,'Tablas intermedias'!$C$1:$H$222,5,0)</f>
        <v>DGPFE</v>
      </c>
      <c r="T132" s="29" t="str">
        <f t="shared" si="7"/>
        <v>OK</v>
      </c>
      <c r="U132" s="30" t="str">
        <f t="shared" si="8"/>
        <v>DAFYP#MS-ARCHIVOARCHIVO - ArchivoDAFYP#MS - Dirección de administración financiera y presupuestaria</v>
      </c>
      <c r="V132" s="1" t="str">
        <f>VLOOKUP(U132,'Tablas intermedias'!$C$1:$H$222,6,0)</f>
        <v>No</v>
      </c>
      <c r="W132" s="1" t="str">
        <f ca="1">IF(O132&lt;30,"menos de 30 días","más de 30 días")</f>
        <v>más de 30 días</v>
      </c>
    </row>
    <row r="133" spans="1:23" ht="14.25" hidden="1" thickTop="1" thickBot="1" x14ac:dyDescent="0.25">
      <c r="A133" s="17" t="str">
        <f>IF(DetalleExp!H133='Tablas intermedias'!$A$2,"Ordenes de Compra",IF(DetalleExp!H133='Tablas intermedias'!$A$3,"Financiamiento Internacional","Legítimo Abono"))</f>
        <v>Ordenes de Compra</v>
      </c>
      <c r="B133" s="7">
        <f>DetalleExp!E133</f>
        <v>43934</v>
      </c>
      <c r="C133" s="1" t="str">
        <f>DetalleExp!A133</f>
        <v>EX-2020-25413477-APN-DTYC#MSYDS</v>
      </c>
      <c r="D133" s="1" t="str">
        <f>IF(A133="Ordenes de Compra",VLOOKUP(C133,Autogestión!$B$2:$D$5090,3,0),IF(A133="Legítimo Abono",VLOOKUP(C133,NoAmpOC!$B$2:$H$988,7,0),"Factura"))</f>
        <v>Factura</v>
      </c>
      <c r="E133" s="26" t="str">
        <f>IF(A133="Ordenes de Compra",VLOOKUP($C133,Autogestión!$B$2:$G$5090,6,0),IF(A133="Financiamiento Internacional",VLOOKUP($C133,FinInt!$B$2:$G$508,6,0),"Legítimo Abono"))</f>
        <v>80-0025-LPU18</v>
      </c>
      <c r="F133" s="26" t="str">
        <f>IF($A133="Ordenes de Compra","ARS",IF($A133="Financiamiento Internacional",VLOOKUP($C133,FinInt!$B$2:$Q$508,15,0),VLOOKUP($C133,NoAmpOC!$B$2:$T$988,18,0)))</f>
        <v>ARS</v>
      </c>
      <c r="G133" s="5">
        <f>IF($A133="Ordenes de Compra",VLOOKUP($C133,Autogestión!$B$2:$H$5090,7,0),IF($A133="Financiamiento Internacional",VLOOKUP($C133,FinInt!$B$2:$Q$1308,16,0),VLOOKUP($C133,NoAmpOC!$B$2:$T$988,19,0)))</f>
        <v>3525930.6</v>
      </c>
      <c r="H133" s="5">
        <f t="shared" si="6"/>
        <v>3525930.6</v>
      </c>
      <c r="I133" s="26">
        <f>IF($A133="Ordenes de Compra",VLOOKUP($C133,Autogestión!$B$2:$J$5090,9,0),IF($A133="Financiamiento Internacional",VLOOKUP($C133,FinInt!$B$2:$G$1555,6,0),"Legitimo Abono"))</f>
        <v>0</v>
      </c>
      <c r="J133" s="1" t="str">
        <f>IF($A133="Ordenes de Compra",VLOOKUP($C133,Autogestión!$B$2:$R$5090,17,0),IF($A133="Financiamiento Internacional",VLOOKUP($C133,FinInt!$B$2:$O$1508,14,0),VLOOKUP($C133,NoAmpOC!$B$2:$R$988,17,0)))</f>
        <v>LABORATORIOS FABRA S.A.</v>
      </c>
      <c r="K133" s="7" t="str">
        <f>DetalleExp!AP133</f>
        <v>DAFYP#MS-ARCHIVO</v>
      </c>
      <c r="L133" s="7" t="str">
        <f>DetalleExp!AQ133</f>
        <v>ARCHIVO - Archivo</v>
      </c>
      <c r="M133" s="7" t="str">
        <f>DetalleExp!AR133</f>
        <v>DAFYP#MS - Dirección de administración financiera y presupuestaria</v>
      </c>
      <c r="N133" s="7">
        <f>DetalleExp!AS133</f>
        <v>43983</v>
      </c>
      <c r="O133" s="27">
        <f ca="1">ROUNDUP(TODAY()-N133,0)</f>
        <v>372</v>
      </c>
      <c r="P133" s="27">
        <f ca="1">ROUNDUP(TODAY()-B133,0)</f>
        <v>421</v>
      </c>
      <c r="Q133" s="1" t="str">
        <f>IFERROR(IF(A133="Ordenes de Compra",VLOOKUP($E133,'Ordenes de Compra'!$A$2:$E$1712,5,0),"Sin OC"),"Sin dato")</f>
        <v>29.0.0.45.0</v>
      </c>
      <c r="R133" s="28" t="str">
        <f>IFERROR(IF(A133="Ordenes de Compra",VLOOKUP($I133,'Ordenes de Compra'!$B$2:$E$1712,3,0),"Sin OC"),"Sin dato")</f>
        <v>Sin dato</v>
      </c>
      <c r="S133" s="1" t="str">
        <f>VLOOKUP($U133,'Tablas intermedias'!$C$1:$H$222,5,0)</f>
        <v>DGPFE</v>
      </c>
      <c r="T133" s="29" t="str">
        <f t="shared" si="7"/>
        <v>OK</v>
      </c>
      <c r="U133" s="30" t="str">
        <f t="shared" si="8"/>
        <v>DAFYP#MS-ARCHIVOARCHIVO - ArchivoDAFYP#MS - Dirección de administración financiera y presupuestaria</v>
      </c>
      <c r="V133" s="1" t="str">
        <f>VLOOKUP(U133,'Tablas intermedias'!$C$1:$H$222,6,0)</f>
        <v>No</v>
      </c>
      <c r="W133" s="1" t="str">
        <f ca="1">IF(O133&lt;30,"menos de 30 días","más de 30 días")</f>
        <v>más de 30 días</v>
      </c>
    </row>
    <row r="134" spans="1:23" ht="14.25" hidden="1" thickTop="1" thickBot="1" x14ac:dyDescent="0.25">
      <c r="A134" s="17" t="str">
        <f>IF(DetalleExp!H134='Tablas intermedias'!$A$2,"Ordenes de Compra",IF(DetalleExp!H134='Tablas intermedias'!$A$3,"Financiamiento Internacional","Legítimo Abono"))</f>
        <v>Ordenes de Compra</v>
      </c>
      <c r="B134" s="7">
        <f>DetalleExp!E134</f>
        <v>43934</v>
      </c>
      <c r="C134" s="1" t="str">
        <f>DetalleExp!A134</f>
        <v>EX-2020-25436540-APN-DTYC#MSYDS</v>
      </c>
      <c r="D134" s="1" t="str">
        <f>IF(A134="Ordenes de Compra",VLOOKUP(C134,Autogestión!$B$2:$D$5090,3,0),IF(A134="Legítimo Abono",VLOOKUP(C134,NoAmpOC!$B$2:$H$988,7,0),"Factura"))</f>
        <v>Factura</v>
      </c>
      <c r="E134" s="26" t="str">
        <f>IF(A134="Ordenes de Compra",VLOOKUP($C134,Autogestión!$B$2:$G$5090,6,0),IF(A134="Financiamiento Internacional",VLOOKUP($C134,FinInt!$B$2:$G$508,6,0),"Legítimo Abono"))</f>
        <v>80-0025-LPU18</v>
      </c>
      <c r="F134" s="26" t="str">
        <f>IF($A134="Ordenes de Compra","ARS",IF($A134="Financiamiento Internacional",VLOOKUP($C134,FinInt!$B$2:$Q$508,15,0),VLOOKUP($C134,NoAmpOC!$B$2:$T$988,18,0)))</f>
        <v>ARS</v>
      </c>
      <c r="G134" s="5">
        <f>IF($A134="Ordenes de Compra",VLOOKUP($C134,Autogestión!$B$2:$H$5090,7,0),IF($A134="Financiamiento Internacional",VLOOKUP($C134,FinInt!$B$2:$Q$1308,16,0),VLOOKUP($C134,NoAmpOC!$B$2:$T$988,19,0)))</f>
        <v>1111193.82</v>
      </c>
      <c r="H134" s="5">
        <f t="shared" si="6"/>
        <v>1111193.82</v>
      </c>
      <c r="I134" s="26">
        <f>IF($A134="Ordenes de Compra",VLOOKUP($C134,Autogestión!$B$2:$J$5090,9,0),IF($A134="Financiamiento Internacional",VLOOKUP($C134,FinInt!$B$2:$G$1555,6,0),"Legitimo Abono"))</f>
        <v>0</v>
      </c>
      <c r="J134" s="1" t="str">
        <f>IF($A134="Ordenes de Compra",VLOOKUP($C134,Autogestión!$B$2:$R$5090,17,0),IF($A134="Financiamiento Internacional",VLOOKUP($C134,FinInt!$B$2:$O$1508,14,0),VLOOKUP($C134,NoAmpOC!$B$2:$R$988,17,0)))</f>
        <v xml:space="preserve">LAFEDAR S.A. </v>
      </c>
      <c r="K134" s="7" t="str">
        <f>DetalleExp!AP134</f>
        <v>DAFYP#MS-ARCHIVO</v>
      </c>
      <c r="L134" s="7" t="str">
        <f>DetalleExp!AQ134</f>
        <v>ARCHIVO - Archivo</v>
      </c>
      <c r="M134" s="7" t="str">
        <f>DetalleExp!AR134</f>
        <v>DAFYP#MS - Dirección de administración financiera y presupuestaria</v>
      </c>
      <c r="N134" s="7">
        <f>DetalleExp!AS134</f>
        <v>44025</v>
      </c>
      <c r="O134" s="27">
        <f ca="1">ROUNDUP(TODAY()-N134,0)</f>
        <v>330</v>
      </c>
      <c r="P134" s="27">
        <f ca="1">ROUNDUP(TODAY()-B134,0)</f>
        <v>421</v>
      </c>
      <c r="Q134" s="1" t="str">
        <f>IFERROR(IF(A134="Ordenes de Compra",VLOOKUP($E134,'Ordenes de Compra'!$A$2:$E$1712,5,0),"Sin OC"),"Sin dato")</f>
        <v>29.0.0.45.0</v>
      </c>
      <c r="R134" s="28" t="str">
        <f>IFERROR(IF(A134="Ordenes de Compra",VLOOKUP($I134,'Ordenes de Compra'!$B$2:$E$1712,3,0),"Sin OC"),"Sin dato")</f>
        <v>Sin dato</v>
      </c>
      <c r="S134" s="1" t="str">
        <f>VLOOKUP($U134,'Tablas intermedias'!$C$1:$H$222,5,0)</f>
        <v>DGPFE</v>
      </c>
      <c r="T134" s="29" t="str">
        <f t="shared" si="7"/>
        <v>OK</v>
      </c>
      <c r="U134" s="30" t="str">
        <f t="shared" si="8"/>
        <v>DAFYP#MS-ARCHIVOARCHIVO - ArchivoDAFYP#MS - Dirección de administración financiera y presupuestaria</v>
      </c>
      <c r="V134" s="1" t="str">
        <f>VLOOKUP(U134,'Tablas intermedias'!$C$1:$H$222,6,0)</f>
        <v>No</v>
      </c>
      <c r="W134" s="1" t="str">
        <f ca="1">IF(O134&lt;30,"menos de 30 días","más de 30 días")</f>
        <v>más de 30 días</v>
      </c>
    </row>
    <row r="135" spans="1:23" ht="14.25" hidden="1" thickTop="1" thickBot="1" x14ac:dyDescent="0.25">
      <c r="A135" s="17" t="str">
        <f>IF(DetalleExp!H135='Tablas intermedias'!$A$2,"Ordenes de Compra",IF(DetalleExp!H135='Tablas intermedias'!$A$3,"Financiamiento Internacional","Legítimo Abono"))</f>
        <v>Ordenes de Compra</v>
      </c>
      <c r="B135" s="7">
        <f>DetalleExp!E135</f>
        <v>43934</v>
      </c>
      <c r="C135" s="1" t="str">
        <f>DetalleExp!A135</f>
        <v>EX-2020-25456384-APN-DTYC#MSYDS</v>
      </c>
      <c r="D135" s="1" t="str">
        <f>IF(A135="Ordenes de Compra",VLOOKUP(C135,Autogestión!$B$2:$D$5090,3,0),IF(A135="Legítimo Abono",VLOOKUP(C135,NoAmpOC!$B$2:$H$988,7,0),"Factura"))</f>
        <v>Factura</v>
      </c>
      <c r="E135" s="26" t="str">
        <f>IF(A135="Ordenes de Compra",VLOOKUP($C135,Autogestión!$B$2:$G$5090,6,0),IF(A135="Financiamiento Internacional",VLOOKUP($C135,FinInt!$B$2:$G$508,6,0),"Legítimo Abono"))</f>
        <v>80-0025-LPU18</v>
      </c>
      <c r="F135" s="26" t="str">
        <f>IF($A135="Ordenes de Compra","ARS",IF($A135="Financiamiento Internacional",VLOOKUP($C135,FinInt!$B$2:$Q$508,15,0),VLOOKUP($C135,NoAmpOC!$B$2:$T$988,18,0)))</f>
        <v>ARS</v>
      </c>
      <c r="G135" s="5">
        <f>IF($A135="Ordenes de Compra",VLOOKUP($C135,Autogestión!$B$2:$H$5090,7,0),IF($A135="Financiamiento Internacional",VLOOKUP($C135,FinInt!$B$2:$Q$1308,16,0),VLOOKUP($C135,NoAmpOC!$B$2:$T$988,19,0)))</f>
        <v>1673911.52</v>
      </c>
      <c r="H135" s="5">
        <f t="shared" si="6"/>
        <v>1673911.52</v>
      </c>
      <c r="I135" s="26">
        <f>IF($A135="Ordenes de Compra",VLOOKUP($C135,Autogestión!$B$2:$J$5090,9,0),IF($A135="Financiamiento Internacional",VLOOKUP($C135,FinInt!$B$2:$G$1555,6,0),"Legitimo Abono"))</f>
        <v>0</v>
      </c>
      <c r="J135" s="1" t="str">
        <f>IF($A135="Ordenes de Compra",VLOOKUP($C135,Autogestión!$B$2:$R$5090,17,0),IF($A135="Financiamiento Internacional",VLOOKUP($C135,FinInt!$B$2:$O$1508,14,0),VLOOKUP($C135,NoAmpOC!$B$2:$R$988,17,0)))</f>
        <v>IVAX ARGENTINA SOCIEDAD ANONIMA</v>
      </c>
      <c r="K135" s="7" t="str">
        <f>DetalleExp!AP135</f>
        <v>DAFYP#MS-ARCHIVO</v>
      </c>
      <c r="L135" s="7" t="str">
        <f>DetalleExp!AQ135</f>
        <v>ARCHIVO - Archivo</v>
      </c>
      <c r="M135" s="7" t="str">
        <f>DetalleExp!AR135</f>
        <v>DAFYP#MS - Dirección de administración financiera y presupuestaria</v>
      </c>
      <c r="N135" s="7">
        <f>DetalleExp!AS135</f>
        <v>44004</v>
      </c>
      <c r="O135" s="27">
        <f ca="1">ROUNDUP(TODAY()-N135,0)</f>
        <v>351</v>
      </c>
      <c r="P135" s="27">
        <f ca="1">ROUNDUP(TODAY()-B135,0)</f>
        <v>421</v>
      </c>
      <c r="Q135" s="1" t="str">
        <f>IFERROR(IF(A135="Ordenes de Compra",VLOOKUP($E135,'Ordenes de Compra'!$A$2:$E$1712,5,0),"Sin OC"),"Sin dato")</f>
        <v>29.0.0.45.0</v>
      </c>
      <c r="R135" s="28" t="str">
        <f>IFERROR(IF(A135="Ordenes de Compra",VLOOKUP($I135,'Ordenes de Compra'!$B$2:$E$1712,3,0),"Sin OC"),"Sin dato")</f>
        <v>Sin dato</v>
      </c>
      <c r="S135" s="1" t="str">
        <f>VLOOKUP($U135,'Tablas intermedias'!$C$1:$H$222,5,0)</f>
        <v>DGPFE</v>
      </c>
      <c r="T135" s="29" t="str">
        <f t="shared" si="7"/>
        <v>OK</v>
      </c>
      <c r="U135" s="30" t="str">
        <f t="shared" si="8"/>
        <v>DAFYP#MS-ARCHIVOARCHIVO - ArchivoDAFYP#MS - Dirección de administración financiera y presupuestaria</v>
      </c>
      <c r="V135" s="1" t="str">
        <f>VLOOKUP(U135,'Tablas intermedias'!$C$1:$H$222,6,0)</f>
        <v>No</v>
      </c>
      <c r="W135" s="1" t="str">
        <f ca="1">IF(O135&lt;30,"menos de 30 días","más de 30 días")</f>
        <v>más de 30 días</v>
      </c>
    </row>
    <row r="136" spans="1:23" ht="14.25" hidden="1" thickTop="1" thickBot="1" x14ac:dyDescent="0.25">
      <c r="A136" s="17" t="str">
        <f>IF(DetalleExp!H136='Tablas intermedias'!$A$2,"Ordenes de Compra",IF(DetalleExp!H136='Tablas intermedias'!$A$3,"Financiamiento Internacional","Legítimo Abono"))</f>
        <v>Ordenes de Compra</v>
      </c>
      <c r="B136" s="7">
        <f>DetalleExp!E136</f>
        <v>43934</v>
      </c>
      <c r="C136" s="1" t="str">
        <f>DetalleExp!A136</f>
        <v>EX-2020-25492430-APN-DTYC#MSYDS</v>
      </c>
      <c r="D136" s="1" t="str">
        <f>IF(A136="Ordenes de Compra",VLOOKUP(C136,Autogestión!$B$2:$D$5090,3,0),IF(A136="Legítimo Abono",VLOOKUP(C136,NoAmpOC!$B$2:$H$988,7,0),"Factura"))</f>
        <v>Factura</v>
      </c>
      <c r="E136" s="26" t="str">
        <f>IF(A136="Ordenes de Compra",VLOOKUP($C136,Autogestión!$B$2:$G$5090,6,0),IF(A136="Financiamiento Internacional",VLOOKUP($C136,FinInt!$B$2:$G$508,6,0),"Legítimo Abono"))</f>
        <v>80-0025-LPU18</v>
      </c>
      <c r="F136" s="26" t="str">
        <f>IF($A136="Ordenes de Compra","ARS",IF($A136="Financiamiento Internacional",VLOOKUP($C136,FinInt!$B$2:$Q$508,15,0),VLOOKUP($C136,NoAmpOC!$B$2:$T$988,18,0)))</f>
        <v>ARS</v>
      </c>
      <c r="G136" s="5">
        <f>IF($A136="Ordenes de Compra",VLOOKUP($C136,Autogestión!$B$2:$H$5090,7,0),IF($A136="Financiamiento Internacional",VLOOKUP($C136,FinInt!$B$2:$Q$1308,16,0),VLOOKUP($C136,NoAmpOC!$B$2:$T$988,19,0)))</f>
        <v>1436969.8</v>
      </c>
      <c r="H136" s="5">
        <f t="shared" si="6"/>
        <v>1436969.8</v>
      </c>
      <c r="I136" s="26">
        <f>IF($A136="Ordenes de Compra",VLOOKUP($C136,Autogestión!$B$2:$J$5090,9,0),IF($A136="Financiamiento Internacional",VLOOKUP($C136,FinInt!$B$2:$G$1555,6,0),"Legitimo Abono"))</f>
        <v>0</v>
      </c>
      <c r="J136" s="1" t="str">
        <f>IF($A136="Ordenes de Compra",VLOOKUP($C136,Autogestión!$B$2:$R$5090,17,0),IF($A136="Financiamiento Internacional",VLOOKUP($C136,FinInt!$B$2:$O$1508,14,0),VLOOKUP($C136,NoAmpOC!$B$2:$R$988,17,0)))</f>
        <v>IVAX ARGENTINA SOCIEDAD ANONIMA</v>
      </c>
      <c r="K136" s="7" t="str">
        <f>DetalleExp!AP136</f>
        <v>DAFYP#MS-ARCHIVO</v>
      </c>
      <c r="L136" s="7" t="str">
        <f>DetalleExp!AQ136</f>
        <v>ARCHIVO - Archivo</v>
      </c>
      <c r="M136" s="7" t="str">
        <f>DetalleExp!AR136</f>
        <v>DAFYP#MS - Dirección de administración financiera y presupuestaria</v>
      </c>
      <c r="N136" s="7">
        <f>DetalleExp!AS136</f>
        <v>44001</v>
      </c>
      <c r="O136" s="27">
        <f ca="1">ROUNDUP(TODAY()-N136,0)</f>
        <v>354</v>
      </c>
      <c r="P136" s="27">
        <f ca="1">ROUNDUP(TODAY()-B136,0)</f>
        <v>421</v>
      </c>
      <c r="Q136" s="1" t="str">
        <f>IFERROR(IF(A136="Ordenes de Compra",VLOOKUP($E136,'Ordenes de Compra'!$A$2:$E$1712,5,0),"Sin OC"),"Sin dato")</f>
        <v>29.0.0.45.0</v>
      </c>
      <c r="R136" s="28" t="str">
        <f>IFERROR(IF(A136="Ordenes de Compra",VLOOKUP($I136,'Ordenes de Compra'!$B$2:$E$1712,3,0),"Sin OC"),"Sin dato")</f>
        <v>Sin dato</v>
      </c>
      <c r="S136" s="1" t="str">
        <f>VLOOKUP($U136,'Tablas intermedias'!$C$1:$H$222,5,0)</f>
        <v>DGPFE</v>
      </c>
      <c r="T136" s="29" t="str">
        <f t="shared" si="7"/>
        <v>OK</v>
      </c>
      <c r="U136" s="30" t="str">
        <f t="shared" si="8"/>
        <v>DAFYP#MS-ARCHIVOARCHIVO - ArchivoDAFYP#MS - Dirección de administración financiera y presupuestaria</v>
      </c>
      <c r="V136" s="1" t="str">
        <f>VLOOKUP(U136,'Tablas intermedias'!$C$1:$H$222,6,0)</f>
        <v>No</v>
      </c>
      <c r="W136" s="1" t="str">
        <f ca="1">IF(O136&lt;30,"menos de 30 días","más de 30 días")</f>
        <v>más de 30 días</v>
      </c>
    </row>
    <row r="137" spans="1:23" ht="14.25" hidden="1" thickTop="1" thickBot="1" x14ac:dyDescent="0.25">
      <c r="A137" s="17" t="str">
        <f>IF(DetalleExp!H137='Tablas intermedias'!$A$2,"Ordenes de Compra",IF(DetalleExp!H137='Tablas intermedias'!$A$3,"Financiamiento Internacional","Legítimo Abono"))</f>
        <v>Ordenes de Compra</v>
      </c>
      <c r="B137" s="7">
        <f>DetalleExp!E137</f>
        <v>43934</v>
      </c>
      <c r="C137" s="1" t="str">
        <f>DetalleExp!A137</f>
        <v>EX-2020-25508683-APN-DTYC#MSYDS</v>
      </c>
      <c r="D137" s="1" t="str">
        <f>IF(A137="Ordenes de Compra",VLOOKUP(C137,Autogestión!$B$2:$D$5090,3,0),IF(A137="Legítimo Abono",VLOOKUP(C137,NoAmpOC!$B$2:$H$988,7,0),"Factura"))</f>
        <v>Factura</v>
      </c>
      <c r="E137" s="26" t="str">
        <f>IF(A137="Ordenes de Compra",VLOOKUP($C137,Autogestión!$B$2:$G$5090,6,0),IF(A137="Financiamiento Internacional",VLOOKUP($C137,FinInt!$B$2:$G$508,6,0),"Legítimo Abono"))</f>
        <v>80-0025-LPU18</v>
      </c>
      <c r="F137" s="26" t="str">
        <f>IF($A137="Ordenes de Compra","ARS",IF($A137="Financiamiento Internacional",VLOOKUP($C137,FinInt!$B$2:$Q$508,15,0),VLOOKUP($C137,NoAmpOC!$B$2:$T$988,18,0)))</f>
        <v>ARS</v>
      </c>
      <c r="G137" s="5">
        <f>IF($A137="Ordenes de Compra",VLOOKUP($C137,Autogestión!$B$2:$H$5090,7,0),IF($A137="Financiamiento Internacional",VLOOKUP($C137,FinInt!$B$2:$Q$1308,16,0),VLOOKUP($C137,NoAmpOC!$B$2:$T$988,19,0)))</f>
        <v>2746555.04</v>
      </c>
      <c r="H137" s="5">
        <f t="shared" si="6"/>
        <v>2746555.04</v>
      </c>
      <c r="I137" s="26">
        <f>IF($A137="Ordenes de Compra",VLOOKUP($C137,Autogestión!$B$2:$J$5090,9,0),IF($A137="Financiamiento Internacional",VLOOKUP($C137,FinInt!$B$2:$G$1555,6,0),"Legitimo Abono"))</f>
        <v>0</v>
      </c>
      <c r="J137" s="1" t="str">
        <f>IF($A137="Ordenes de Compra",VLOOKUP($C137,Autogestión!$B$2:$R$5090,17,0),IF($A137="Financiamiento Internacional",VLOOKUP($C137,FinInt!$B$2:$O$1508,14,0),VLOOKUP($C137,NoAmpOC!$B$2:$R$988,17,0)))</f>
        <v>IVAX ARGENTINA SOCIEDAD ANONIMA</v>
      </c>
      <c r="K137" s="7" t="str">
        <f>DetalleExp!AP137</f>
        <v>DAFYP#MS-ARCHIVO</v>
      </c>
      <c r="L137" s="7" t="str">
        <f>DetalleExp!AQ137</f>
        <v>ARCHIVO - Archivo</v>
      </c>
      <c r="M137" s="7" t="str">
        <f>DetalleExp!AR137</f>
        <v>DAFYP#MS - Dirección de administración financiera y presupuestaria</v>
      </c>
      <c r="N137" s="7">
        <f>DetalleExp!AS137</f>
        <v>44004</v>
      </c>
      <c r="O137" s="27">
        <f ca="1">ROUNDUP(TODAY()-N137,0)</f>
        <v>351</v>
      </c>
      <c r="P137" s="27">
        <f ca="1">ROUNDUP(TODAY()-B137,0)</f>
        <v>421</v>
      </c>
      <c r="Q137" s="1" t="str">
        <f>IFERROR(IF(A137="Ordenes de Compra",VLOOKUP($E137,'Ordenes de Compra'!$A$2:$E$1712,5,0),"Sin OC"),"Sin dato")</f>
        <v>29.0.0.45.0</v>
      </c>
      <c r="R137" s="28" t="str">
        <f>IFERROR(IF(A137="Ordenes de Compra",VLOOKUP($I137,'Ordenes de Compra'!$B$2:$E$1712,3,0),"Sin OC"),"Sin dato")</f>
        <v>Sin dato</v>
      </c>
      <c r="S137" s="1" t="str">
        <f>VLOOKUP($U137,'Tablas intermedias'!$C$1:$H$222,5,0)</f>
        <v>DGPFE</v>
      </c>
      <c r="T137" s="29" t="str">
        <f t="shared" si="7"/>
        <v>OK</v>
      </c>
      <c r="U137" s="30" t="str">
        <f t="shared" si="8"/>
        <v>DAFYP#MS-ARCHIVOARCHIVO - ArchivoDAFYP#MS - Dirección de administración financiera y presupuestaria</v>
      </c>
      <c r="V137" s="1" t="str">
        <f>VLOOKUP(U137,'Tablas intermedias'!$C$1:$H$222,6,0)</f>
        <v>No</v>
      </c>
      <c r="W137" s="1" t="str">
        <f ca="1">IF(O137&lt;30,"menos de 30 días","más de 30 días")</f>
        <v>más de 30 días</v>
      </c>
    </row>
    <row r="138" spans="1:23" ht="14.25" hidden="1" thickTop="1" thickBot="1" x14ac:dyDescent="0.25">
      <c r="A138" s="17" t="str">
        <f>IF(DetalleExp!H138='Tablas intermedias'!$A$2,"Ordenes de Compra",IF(DetalleExp!H138='Tablas intermedias'!$A$3,"Financiamiento Internacional","Legítimo Abono"))</f>
        <v>Ordenes de Compra</v>
      </c>
      <c r="B138" s="7">
        <f>DetalleExp!E138</f>
        <v>43936</v>
      </c>
      <c r="C138" s="1" t="str">
        <f>DetalleExp!A138</f>
        <v>EX-2020-25915370-APN-DTYC#MSYDS</v>
      </c>
      <c r="D138" s="1" t="str">
        <f>IF(A138="Ordenes de Compra",VLOOKUP(C138,Autogestión!$B$2:$D$5090,3,0),IF(A138="Legítimo Abono",VLOOKUP(C138,NoAmpOC!$B$2:$H$988,7,0),"Factura"))</f>
        <v>Factura</v>
      </c>
      <c r="E138" s="26" t="str">
        <f>IF(A138="Ordenes de Compra",VLOOKUP($C138,Autogestión!$B$2:$G$5090,6,0),IF(A138="Financiamiento Internacional",VLOOKUP($C138,FinInt!$B$2:$G$508,6,0),"Legítimo Abono"))</f>
        <v>80-0025-LPU18</v>
      </c>
      <c r="F138" s="26" t="str">
        <f>IF($A138="Ordenes de Compra","ARS",IF($A138="Financiamiento Internacional",VLOOKUP($C138,FinInt!$B$2:$Q$508,15,0),VLOOKUP($C138,NoAmpOC!$B$2:$T$988,18,0)))</f>
        <v>ARS</v>
      </c>
      <c r="G138" s="5">
        <f>IF($A138="Ordenes de Compra",VLOOKUP($C138,Autogestión!$B$2:$H$5090,7,0),IF($A138="Financiamiento Internacional",VLOOKUP($C138,FinInt!$B$2:$Q$1308,16,0),VLOOKUP($C138,NoAmpOC!$B$2:$T$988,19,0)))</f>
        <v>974194.65</v>
      </c>
      <c r="H138" s="5">
        <f t="shared" si="6"/>
        <v>974194.65</v>
      </c>
      <c r="I138" s="26">
        <f>IF($A138="Ordenes de Compra",VLOOKUP($C138,Autogestión!$B$2:$J$5090,9,0),IF($A138="Financiamiento Internacional",VLOOKUP($C138,FinInt!$B$2:$G$1555,6,0),"Legitimo Abono"))</f>
        <v>0</v>
      </c>
      <c r="J138" s="1" t="str">
        <f>IF($A138="Ordenes de Compra",VLOOKUP($C138,Autogestión!$B$2:$R$5090,17,0),IF($A138="Financiamiento Internacional",VLOOKUP($C138,FinInt!$B$2:$O$1508,14,0),VLOOKUP($C138,NoAmpOC!$B$2:$R$988,17,0)))</f>
        <v>FERAVAL S.A.</v>
      </c>
      <c r="K138" s="7" t="str">
        <f>DetalleExp!AP138</f>
        <v>DAFYP#MS-ARCHIVO</v>
      </c>
      <c r="L138" s="7" t="str">
        <f>DetalleExp!AQ138</f>
        <v>ARCHIVO - Archivo</v>
      </c>
      <c r="M138" s="7" t="str">
        <f>DetalleExp!AR138</f>
        <v>DAFYP#MS - Dirección de administración financiera y presupuestaria</v>
      </c>
      <c r="N138" s="7">
        <f>DetalleExp!AS138</f>
        <v>44046</v>
      </c>
      <c r="O138" s="27">
        <f ca="1">ROUNDUP(TODAY()-N138,0)</f>
        <v>309</v>
      </c>
      <c r="P138" s="27">
        <f ca="1">ROUNDUP(TODAY()-B138,0)</f>
        <v>419</v>
      </c>
      <c r="Q138" s="1" t="str">
        <f>IFERROR(IF(A138="Ordenes de Compra",VLOOKUP($E138,'Ordenes de Compra'!$A$2:$E$1712,5,0),"Sin OC"),"Sin dato")</f>
        <v>29.0.0.45.0</v>
      </c>
      <c r="R138" s="28" t="str">
        <f>IFERROR(IF(A138="Ordenes de Compra",VLOOKUP($I138,'Ordenes de Compra'!$B$2:$E$1712,3,0),"Sin OC"),"Sin dato")</f>
        <v>Sin dato</v>
      </c>
      <c r="S138" s="1" t="str">
        <f>VLOOKUP($U138,'Tablas intermedias'!$C$1:$H$222,5,0)</f>
        <v>DGPFE</v>
      </c>
      <c r="T138" s="29" t="str">
        <f t="shared" si="7"/>
        <v>OK</v>
      </c>
      <c r="U138" s="30" t="str">
        <f t="shared" si="8"/>
        <v>DAFYP#MS-ARCHIVOARCHIVO - ArchivoDAFYP#MS - Dirección de administración financiera y presupuestaria</v>
      </c>
      <c r="V138" s="1" t="str">
        <f>VLOOKUP(U138,'Tablas intermedias'!$C$1:$H$222,6,0)</f>
        <v>No</v>
      </c>
      <c r="W138" s="1" t="str">
        <f ca="1">IF(O138&lt;30,"menos de 30 días","más de 30 días")</f>
        <v>más de 30 días</v>
      </c>
    </row>
    <row r="139" spans="1:23" ht="14.25" hidden="1" thickTop="1" thickBot="1" x14ac:dyDescent="0.25">
      <c r="A139" s="17" t="str">
        <f>IF(DetalleExp!H139='Tablas intermedias'!$A$2,"Ordenes de Compra",IF(DetalleExp!H139='Tablas intermedias'!$A$3,"Financiamiento Internacional","Legítimo Abono"))</f>
        <v>Ordenes de Compra</v>
      </c>
      <c r="B139" s="7">
        <f>DetalleExp!E139</f>
        <v>43936</v>
      </c>
      <c r="C139" s="1" t="str">
        <f>DetalleExp!A139</f>
        <v>EX-2020-25939055-APN-DTYC#MSYDS</v>
      </c>
      <c r="D139" s="1" t="str">
        <f>IF(A139="Ordenes de Compra",VLOOKUP(C139,Autogestión!$B$2:$D$5090,3,0),IF(A139="Legítimo Abono",VLOOKUP(C139,NoAmpOC!$B$2:$H$988,7,0),"Factura"))</f>
        <v>Factura</v>
      </c>
      <c r="E139" s="26" t="str">
        <f>IF(A139="Ordenes de Compra",VLOOKUP($C139,Autogestión!$B$2:$G$5090,6,0),IF(A139="Financiamiento Internacional",VLOOKUP($C139,FinInt!$B$2:$G$508,6,0),"Legítimo Abono"))</f>
        <v>80-0004-LPU18</v>
      </c>
      <c r="F139" s="26" t="str">
        <f>IF($A139="Ordenes de Compra","ARS",IF($A139="Financiamiento Internacional",VLOOKUP($C139,FinInt!$B$2:$Q$508,15,0),VLOOKUP($C139,NoAmpOC!$B$2:$T$988,18,0)))</f>
        <v>ARS</v>
      </c>
      <c r="G139" s="5">
        <f>IF($A139="Ordenes de Compra",VLOOKUP($C139,Autogestión!$B$2:$H$5090,7,0),IF($A139="Financiamiento Internacional",VLOOKUP($C139,FinInt!$B$2:$Q$1308,16,0),VLOOKUP($C139,NoAmpOC!$B$2:$T$988,19,0)))</f>
        <v>458606.25</v>
      </c>
      <c r="H139" s="5">
        <f t="shared" si="6"/>
        <v>458606.25</v>
      </c>
      <c r="I139" s="26">
        <f>IF($A139="Ordenes de Compra",VLOOKUP($C139,Autogestión!$B$2:$J$5090,9,0),IF($A139="Financiamiento Internacional",VLOOKUP($C139,FinInt!$B$2:$G$1555,6,0),"Legitimo Abono"))</f>
        <v>0</v>
      </c>
      <c r="J139" s="1" t="str">
        <f>IF($A139="Ordenes de Compra",VLOOKUP($C139,Autogestión!$B$2:$R$5090,17,0),IF($A139="Financiamiento Internacional",VLOOKUP($C139,FinInt!$B$2:$O$1508,14,0),VLOOKUP($C139,NoAmpOC!$B$2:$R$988,17,0)))</f>
        <v>CSL BEHRING S.A.</v>
      </c>
      <c r="K139" s="7" t="str">
        <f>DetalleExp!AP139</f>
        <v>MARAALVAREZ</v>
      </c>
      <c r="L139" s="7" t="str">
        <f>DetalleExp!AQ139</f>
        <v>TESORERIA - Tesorería</v>
      </c>
      <c r="M139" s="7" t="str">
        <f>DetalleExp!AR139</f>
        <v>DTYC#MS - Dirección de tesoreria y contabilidad</v>
      </c>
      <c r="N139" s="7">
        <f>DetalleExp!AS139</f>
        <v>44159</v>
      </c>
      <c r="O139" s="27">
        <f ca="1">ROUNDUP(TODAY()-N139,0)</f>
        <v>196</v>
      </c>
      <c r="P139" s="27">
        <f ca="1">ROUNDUP(TODAY()-B139,0)</f>
        <v>419</v>
      </c>
      <c r="Q139" s="1" t="str">
        <f>IFERROR(IF(A139="Ordenes de Compra",VLOOKUP($E139,'Ordenes de Compra'!$A$2:$E$1712,5,0),"Sin OC"),"Sin dato")</f>
        <v>Varios</v>
      </c>
      <c r="R139" s="28" t="str">
        <f>IFERROR(IF(A139="Ordenes de Compra",VLOOKUP($I139,'Ordenes de Compra'!$B$2:$E$1712,3,0),"Sin OC"),"Sin dato")</f>
        <v>Sin dato</v>
      </c>
      <c r="S139" s="1" t="str">
        <f>VLOOKUP($U139,'Tablas intermedias'!$C$1:$H$222,5,0)</f>
        <v>Tesorería</v>
      </c>
      <c r="T139" s="29" t="str">
        <f t="shared" si="7"/>
        <v>OK</v>
      </c>
      <c r="U139" s="30" t="str">
        <f t="shared" si="8"/>
        <v>MARAALVAREZTESORERIA - TesoreríaDTYC#MS - Dirección de tesoreria y contabilidad</v>
      </c>
      <c r="V139" s="1" t="str">
        <f>VLOOKUP(U139,'Tablas intermedias'!$C$1:$H$222,6,0)</f>
        <v>No</v>
      </c>
      <c r="W139" s="1" t="str">
        <f ca="1">IF(O139&lt;30,"menos de 30 días","más de 30 días")</f>
        <v>más de 30 días</v>
      </c>
    </row>
    <row r="140" spans="1:23" ht="14.25" hidden="1" thickTop="1" thickBot="1" x14ac:dyDescent="0.25">
      <c r="A140" s="17" t="str">
        <f>IF(DetalleExp!H140='Tablas intermedias'!$A$2,"Ordenes de Compra",IF(DetalleExp!H140='Tablas intermedias'!$A$3,"Financiamiento Internacional","Legítimo Abono"))</f>
        <v>Ordenes de Compra</v>
      </c>
      <c r="B140" s="7">
        <f>DetalleExp!E140</f>
        <v>43941</v>
      </c>
      <c r="C140" s="1" t="str">
        <f>DetalleExp!A140</f>
        <v>EX-2020-26685611-APN-DTYC#MSYDS</v>
      </c>
      <c r="D140" s="1" t="str">
        <f>IF(A140="Ordenes de Compra",VLOOKUP(C140,Autogestión!$B$2:$D$5090,3,0),IF(A140="Legítimo Abono",VLOOKUP(C140,NoAmpOC!$B$2:$H$988,7,0),"Factura"))</f>
        <v>Factura</v>
      </c>
      <c r="E140" s="26" t="str">
        <f>IF(A140="Ordenes de Compra",VLOOKUP($C140,Autogestión!$B$2:$G$5090,6,0),IF(A140="Financiamiento Internacional",VLOOKUP($C140,FinInt!$B$2:$G$508,6,0),"Legítimo Abono"))</f>
        <v>80-0025-LPU18</v>
      </c>
      <c r="F140" s="26" t="str">
        <f>IF($A140="Ordenes de Compra","ARS",IF($A140="Financiamiento Internacional",VLOOKUP($C140,FinInt!$B$2:$Q$508,15,0),VLOOKUP($C140,NoAmpOC!$B$2:$T$988,18,0)))</f>
        <v>ARS</v>
      </c>
      <c r="G140" s="5">
        <f>IF($A140="Ordenes de Compra",VLOOKUP($C140,Autogestión!$B$2:$H$5090,7,0),IF($A140="Financiamiento Internacional",VLOOKUP($C140,FinInt!$B$2:$Q$1308,16,0),VLOOKUP($C140,NoAmpOC!$B$2:$T$988,19,0)))</f>
        <v>1270717.6000000001</v>
      </c>
      <c r="H140" s="5">
        <f t="shared" si="6"/>
        <v>1270717.6000000001</v>
      </c>
      <c r="I140" s="26">
        <f>IF($A140="Ordenes de Compra",VLOOKUP($C140,Autogestión!$B$2:$J$5090,9,0),IF($A140="Financiamiento Internacional",VLOOKUP($C140,FinInt!$B$2:$G$1555,6,0),"Legitimo Abono"))</f>
        <v>0</v>
      </c>
      <c r="J140" s="1" t="str">
        <f>IF($A140="Ordenes de Compra",VLOOKUP($C140,Autogestión!$B$2:$R$5090,17,0),IF($A140="Financiamiento Internacional",VLOOKUP($C140,FinInt!$B$2:$O$1508,14,0),VLOOKUP($C140,NoAmpOC!$B$2:$R$988,17,0)))</f>
        <v>PRO MED INTERNACIONAL SA</v>
      </c>
      <c r="K140" s="7" t="str">
        <f>DetalleExp!AP140</f>
        <v>DAFYP#MS-ARCHIVO</v>
      </c>
      <c r="L140" s="7" t="str">
        <f>DetalleExp!AQ140</f>
        <v>ARCHIVO - Archivo</v>
      </c>
      <c r="M140" s="7" t="str">
        <f>DetalleExp!AR140</f>
        <v>DAFYP#MS - Dirección de administración financiera y presupuestaria</v>
      </c>
      <c r="N140" s="7">
        <f>DetalleExp!AS140</f>
        <v>43983</v>
      </c>
      <c r="O140" s="27">
        <f ca="1">ROUNDUP(TODAY()-N140,0)</f>
        <v>372</v>
      </c>
      <c r="P140" s="27">
        <f ca="1">ROUNDUP(TODAY()-B140,0)</f>
        <v>414</v>
      </c>
      <c r="Q140" s="1" t="str">
        <f>IFERROR(IF(A140="Ordenes de Compra",VLOOKUP($E140,'Ordenes de Compra'!$A$2:$E$1712,5,0),"Sin OC"),"Sin dato")</f>
        <v>29.0.0.45.0</v>
      </c>
      <c r="R140" s="28" t="str">
        <f>IFERROR(IF(A140="Ordenes de Compra",VLOOKUP($I140,'Ordenes de Compra'!$B$2:$E$1712,3,0),"Sin OC"),"Sin dato")</f>
        <v>Sin dato</v>
      </c>
      <c r="S140" s="1" t="str">
        <f>VLOOKUP($U140,'Tablas intermedias'!$C$1:$H$222,5,0)</f>
        <v>DGPFE</v>
      </c>
      <c r="T140" s="29" t="str">
        <f t="shared" si="7"/>
        <v>OK</v>
      </c>
      <c r="U140" s="30" t="str">
        <f t="shared" si="8"/>
        <v>DAFYP#MS-ARCHIVOARCHIVO - ArchivoDAFYP#MS - Dirección de administración financiera y presupuestaria</v>
      </c>
      <c r="V140" s="1" t="str">
        <f>VLOOKUP(U140,'Tablas intermedias'!$C$1:$H$222,6,0)</f>
        <v>No</v>
      </c>
      <c r="W140" s="1" t="str">
        <f ca="1">IF(O140&lt;30,"menos de 30 días","más de 30 días")</f>
        <v>más de 30 días</v>
      </c>
    </row>
    <row r="141" spans="1:23" ht="14.25" hidden="1" thickTop="1" thickBot="1" x14ac:dyDescent="0.25">
      <c r="A141" s="17" t="str">
        <f>IF(DetalleExp!H141='Tablas intermedias'!$A$2,"Ordenes de Compra",IF(DetalleExp!H141='Tablas intermedias'!$A$3,"Financiamiento Internacional","Legítimo Abono"))</f>
        <v>Ordenes de Compra</v>
      </c>
      <c r="B141" s="7">
        <f>DetalleExp!E141</f>
        <v>43941</v>
      </c>
      <c r="C141" s="1" t="str">
        <f>DetalleExp!A141</f>
        <v>EX-2020-26775440-APN-DTYC#MSYDS</v>
      </c>
      <c r="D141" s="1" t="str">
        <f>IF(A141="Ordenes de Compra",VLOOKUP(C141,Autogestión!$B$2:$D$5090,3,0),IF(A141="Legítimo Abono",VLOOKUP(C141,NoAmpOC!$B$2:$H$988,7,0),"Factura"))</f>
        <v>Factura</v>
      </c>
      <c r="E141" s="26" t="str">
        <f>IF(A141="Ordenes de Compra",VLOOKUP($C141,Autogestión!$B$2:$G$5090,6,0),IF(A141="Financiamiento Internacional",VLOOKUP($C141,FinInt!$B$2:$G$508,6,0),"Legítimo Abono"))</f>
        <v>80-0025-LPU18</v>
      </c>
      <c r="F141" s="26" t="str">
        <f>IF($A141="Ordenes de Compra","ARS",IF($A141="Financiamiento Internacional",VLOOKUP($C141,FinInt!$B$2:$Q$508,15,0),VLOOKUP($C141,NoAmpOC!$B$2:$T$988,18,0)))</f>
        <v>ARS</v>
      </c>
      <c r="G141" s="5">
        <f>IF($A141="Ordenes de Compra",VLOOKUP($C141,Autogestión!$B$2:$H$5090,7,0),IF($A141="Financiamiento Internacional",VLOOKUP($C141,FinInt!$B$2:$Q$1308,16,0),VLOOKUP($C141,NoAmpOC!$B$2:$T$988,19,0)))</f>
        <v>6063490.2000000002</v>
      </c>
      <c r="H141" s="5">
        <f t="shared" si="6"/>
        <v>6063490.2000000002</v>
      </c>
      <c r="I141" s="26" t="str">
        <f>IF($A141="Ordenes de Compra",VLOOKUP($C141,Autogestión!$B$2:$J$5090,9,0),IF($A141="Financiamiento Internacional",VLOOKUP($C141,FinInt!$B$2:$G$1555,6,0),"Legitimo Abono"))</f>
        <v>80-1127-OC19</v>
      </c>
      <c r="J141" s="1" t="str">
        <f>IF($A141="Ordenes de Compra",VLOOKUP($C141,Autogestión!$B$2:$R$5090,17,0),IF($A141="Financiamiento Internacional",VLOOKUP($C141,FinInt!$B$2:$O$1508,14,0),VLOOKUP($C141,NoAmpOC!$B$2:$R$988,17,0)))</f>
        <v>MICROSULES ARGENTINA SA de SCIIA</v>
      </c>
      <c r="K141" s="7" t="str">
        <f>DetalleExp!AP141</f>
        <v>DAFYP#MS-ARCHIVO</v>
      </c>
      <c r="L141" s="7" t="str">
        <f>DetalleExp!AQ141</f>
        <v>ARCHIVO - Archivo</v>
      </c>
      <c r="M141" s="7" t="str">
        <f>DetalleExp!AR141</f>
        <v>DAFYP#MS - Dirección de administración financiera y presupuestaria</v>
      </c>
      <c r="N141" s="7">
        <f>DetalleExp!AS141</f>
        <v>43973</v>
      </c>
      <c r="O141" s="27">
        <f ca="1">ROUNDUP(TODAY()-N141,0)</f>
        <v>382</v>
      </c>
      <c r="P141" s="27">
        <f ca="1">ROUNDUP(TODAY()-B141,0)</f>
        <v>414</v>
      </c>
      <c r="Q141" s="1" t="str">
        <f>IFERROR(IF(A141="Ordenes de Compra",VLOOKUP($E141,'Ordenes de Compra'!$A$2:$E$1712,5,0),"Sin OC"),"Sin dato")</f>
        <v>29.0.0.45.0</v>
      </c>
      <c r="R141" s="28">
        <f>IFERROR(IF(A141="Ordenes de Compra",VLOOKUP($I141,'Ordenes de Compra'!$B$2:$E$1712,3,0),"Sin OC"),"Sin dato")</f>
        <v>151951054</v>
      </c>
      <c r="S141" s="1" t="str">
        <f>VLOOKUP($U141,'Tablas intermedias'!$C$1:$H$222,5,0)</f>
        <v>DGPFE</v>
      </c>
      <c r="T141" s="29" t="str">
        <f t="shared" si="7"/>
        <v>OK</v>
      </c>
      <c r="U141" s="30" t="str">
        <f t="shared" si="8"/>
        <v>DAFYP#MS-ARCHIVOARCHIVO - ArchivoDAFYP#MS - Dirección de administración financiera y presupuestaria</v>
      </c>
      <c r="V141" s="1" t="str">
        <f>VLOOKUP(U141,'Tablas intermedias'!$C$1:$H$222,6,0)</f>
        <v>No</v>
      </c>
      <c r="W141" s="1" t="str">
        <f ca="1">IF(O141&lt;30,"menos de 30 días","más de 30 días")</f>
        <v>más de 30 días</v>
      </c>
    </row>
    <row r="142" spans="1:23" ht="14.25" hidden="1" thickTop="1" thickBot="1" x14ac:dyDescent="0.25">
      <c r="A142" s="17" t="str">
        <f>IF(DetalleExp!H142='Tablas intermedias'!$A$2,"Ordenes de Compra",IF(DetalleExp!H142='Tablas intermedias'!$A$3,"Financiamiento Internacional","Legítimo Abono"))</f>
        <v>Ordenes de Compra</v>
      </c>
      <c r="B142" s="7">
        <f>DetalleExp!E142</f>
        <v>43941</v>
      </c>
      <c r="C142" s="1" t="str">
        <f>DetalleExp!A142</f>
        <v>EX-2020-26775932-APN-DTYC#MSYDS</v>
      </c>
      <c r="D142" s="1" t="str">
        <f>IF(A142="Ordenes de Compra",VLOOKUP(C142,Autogestión!$B$2:$D$5090,3,0),IF(A142="Legítimo Abono",VLOOKUP(C142,NoAmpOC!$B$2:$H$988,7,0),"Factura"))</f>
        <v>Factura</v>
      </c>
      <c r="E142" s="26">
        <f>IF(A142="Ordenes de Compra",VLOOKUP($C142,Autogestión!$B$2:$G$5090,6,0),IF(A142="Financiamiento Internacional",VLOOKUP($C142,FinInt!$B$2:$G$508,6,0),"Legítimo Abono"))</f>
        <v>43862</v>
      </c>
      <c r="F142" s="26" t="str">
        <f>IF($A142="Ordenes de Compra","ARS",IF($A142="Financiamiento Internacional",VLOOKUP($C142,FinInt!$B$2:$Q$508,15,0),VLOOKUP($C142,NoAmpOC!$B$2:$T$988,18,0)))</f>
        <v>ARS</v>
      </c>
      <c r="G142" s="5">
        <f>IF($A142="Ordenes de Compra",VLOOKUP($C142,Autogestión!$B$2:$H$5090,7,0),IF($A142="Financiamiento Internacional",VLOOKUP($C142,FinInt!$B$2:$Q$1308,16,0),VLOOKUP($C142,NoAmpOC!$B$2:$T$988,19,0)))</f>
        <v>13200000</v>
      </c>
      <c r="H142" s="5">
        <f t="shared" si="6"/>
        <v>13200000</v>
      </c>
      <c r="I142" s="26" t="str">
        <f>IF($A142="Ordenes de Compra",VLOOKUP($C142,Autogestión!$B$2:$J$5090,9,0),IF($A142="Financiamiento Internacional",VLOOKUP($C142,FinInt!$B$2:$G$1555,6,0),"Legitimo Abono"))</f>
        <v>NO-2020-26438991-APN-SSGA#MS</v>
      </c>
      <c r="J142" s="1" t="str">
        <f>IF($A142="Ordenes de Compra",VLOOKUP($C142,Autogestión!$B$2:$R$5090,17,0),IF($A142="Financiamiento Internacional",VLOOKUP($C142,FinInt!$B$2:$O$1508,14,0),VLOOKUP($C142,NoAmpOC!$B$2:$R$988,17,0)))</f>
        <v xml:space="preserve">Grupo Sala S.A. </v>
      </c>
      <c r="K142" s="7" t="str">
        <f>DetalleExp!AP142</f>
        <v>ALEOTTA</v>
      </c>
      <c r="L142" s="7" t="str">
        <f>DetalleExp!AQ142</f>
        <v>DESPACHO_DGA - Despacho - dirección general de administración</v>
      </c>
      <c r="M142" s="7" t="str">
        <f>DetalleExp!AR142</f>
        <v>DGA#MS - Dirección general de administración</v>
      </c>
      <c r="N142" s="7">
        <f>DetalleExp!AS142</f>
        <v>44300</v>
      </c>
      <c r="O142" s="27">
        <f ca="1">ROUNDUP(TODAY()-N142,0)</f>
        <v>55</v>
      </c>
      <c r="P142" s="27">
        <f ca="1">ROUNDUP(TODAY()-B142,0)</f>
        <v>414</v>
      </c>
      <c r="Q142" s="1" t="str">
        <f>IFERROR(IF(A142="Ordenes de Compra",VLOOKUP($E142,'Ordenes de Compra'!$A$2:$E$1712,5,0),"Sin OC"),"Sin dato")</f>
        <v>Sin dato</v>
      </c>
      <c r="R142" s="28" t="str">
        <f>IFERROR(IF(A142="Ordenes de Compra",VLOOKUP($I142,'Ordenes de Compra'!$B$2:$E$1712,3,0),"Sin OC"),"Sin dato")</f>
        <v>Sin dato</v>
      </c>
      <c r="S142" s="1" t="str">
        <f>VLOOKUP($U142,'Tablas intermedias'!$C$1:$H$222,5,0)</f>
        <v>DGA</v>
      </c>
      <c r="T142" s="29" t="str">
        <f t="shared" si="7"/>
        <v>OK</v>
      </c>
      <c r="U142" s="30" t="str">
        <f t="shared" si="8"/>
        <v>ALEOTTADESPACHO_DGA - Despacho - dirección general de administraciónDGA#MS - Dirección general de administración</v>
      </c>
      <c r="V142" s="1" t="str">
        <f>VLOOKUP(U142,'Tablas intermedias'!$C$1:$H$222,6,0)</f>
        <v>Si</v>
      </c>
      <c r="W142" s="1" t="str">
        <f ca="1">IF(O142&lt;30,"menos de 30 días","más de 30 días")</f>
        <v>más de 30 días</v>
      </c>
    </row>
    <row r="143" spans="1:23" ht="14.25" hidden="1" thickTop="1" thickBot="1" x14ac:dyDescent="0.25">
      <c r="A143" s="17" t="str">
        <f>IF(DetalleExp!H143='Tablas intermedias'!$A$2,"Ordenes de Compra",IF(DetalleExp!H143='Tablas intermedias'!$A$3,"Financiamiento Internacional","Legítimo Abono"))</f>
        <v>Ordenes de Compra</v>
      </c>
      <c r="B143" s="7">
        <f>DetalleExp!E143</f>
        <v>43945</v>
      </c>
      <c r="C143" s="1" t="str">
        <f>DetalleExp!A143</f>
        <v>EX-2020-27686652-APN-DTYC#MSYDS</v>
      </c>
      <c r="D143" s="1" t="str">
        <f>IF(A143="Ordenes de Compra",VLOOKUP(C143,Autogestión!$B$2:$D$5090,3,0),IF(A143="Legítimo Abono",VLOOKUP(C143,NoAmpOC!$B$2:$H$988,7,0),"Factura"))</f>
        <v>Factura</v>
      </c>
      <c r="E143" s="26" t="str">
        <f>IF(A143="Ordenes de Compra",VLOOKUP($C143,Autogestión!$B$2:$G$5090,6,0),IF(A143="Financiamiento Internacional",VLOOKUP($C143,FinInt!$B$2:$G$508,6,0),"Legítimo Abono"))</f>
        <v>80-0025-OC19</v>
      </c>
      <c r="F143" s="26" t="str">
        <f>IF($A143="Ordenes de Compra","ARS",IF($A143="Financiamiento Internacional",VLOOKUP($C143,FinInt!$B$2:$Q$508,15,0),VLOOKUP($C143,NoAmpOC!$B$2:$T$988,18,0)))</f>
        <v>ARS</v>
      </c>
      <c r="G143" s="5">
        <f>IF($A143="Ordenes de Compra",VLOOKUP($C143,Autogestión!$B$2:$H$5090,7,0),IF($A143="Financiamiento Internacional",VLOOKUP($C143,FinInt!$B$2:$Q$1308,16,0),VLOOKUP($C143,NoAmpOC!$B$2:$T$988,19,0)))</f>
        <v>1348530.86</v>
      </c>
      <c r="H143" s="5">
        <f t="shared" si="6"/>
        <v>1348530.86</v>
      </c>
      <c r="I143" s="26">
        <f>IF($A143="Ordenes de Compra",VLOOKUP($C143,Autogestión!$B$2:$J$5090,9,0),IF($A143="Financiamiento Internacional",VLOOKUP($C143,FinInt!$B$2:$G$1555,6,0),"Legitimo Abono"))</f>
        <v>0</v>
      </c>
      <c r="J143" s="1" t="str">
        <f>IF($A143="Ordenes de Compra",VLOOKUP($C143,Autogestión!$B$2:$R$5090,17,0),IF($A143="Financiamiento Internacional",VLOOKUP($C143,FinInt!$B$2:$O$1508,14,0),VLOOKUP($C143,NoAmpOC!$B$2:$R$988,17,0)))</f>
        <v>LABORATORIOS FABRA S.A.</v>
      </c>
      <c r="K143" s="7" t="str">
        <f>DetalleExp!AP143</f>
        <v>DAFYP#MS-ARCHIVO</v>
      </c>
      <c r="L143" s="7" t="str">
        <f>DetalleExp!AQ143</f>
        <v>ARCHIVO - Archivo</v>
      </c>
      <c r="M143" s="7" t="str">
        <f>DetalleExp!AR143</f>
        <v>DAFYP#MS - Dirección de administración financiera y presupuestaria</v>
      </c>
      <c r="N143" s="7">
        <f>DetalleExp!AS143</f>
        <v>44020</v>
      </c>
      <c r="O143" s="27">
        <f ca="1">ROUNDUP(TODAY()-N143,0)</f>
        <v>335</v>
      </c>
      <c r="P143" s="27">
        <f ca="1">ROUNDUP(TODAY()-B143,0)</f>
        <v>410</v>
      </c>
      <c r="Q143" s="1" t="str">
        <f>IFERROR(IF(A143="Ordenes de Compra",VLOOKUP($E143,'Ordenes de Compra'!$A$2:$E$1712,5,0),"Sin OC"),"Sin dato")</f>
        <v>Sin dato</v>
      </c>
      <c r="R143" s="28" t="str">
        <f>IFERROR(IF(A143="Ordenes de Compra",VLOOKUP($I143,'Ordenes de Compra'!$B$2:$E$1712,3,0),"Sin OC"),"Sin dato")</f>
        <v>Sin dato</v>
      </c>
      <c r="S143" s="1" t="str">
        <f>VLOOKUP($U143,'Tablas intermedias'!$C$1:$H$222,5,0)</f>
        <v>DGPFE</v>
      </c>
      <c r="T143" s="29" t="str">
        <f t="shared" si="7"/>
        <v>OK</v>
      </c>
      <c r="U143" s="30" t="str">
        <f t="shared" si="8"/>
        <v>DAFYP#MS-ARCHIVOARCHIVO - ArchivoDAFYP#MS - Dirección de administración financiera y presupuestaria</v>
      </c>
      <c r="V143" s="1" t="str">
        <f>VLOOKUP(U143,'Tablas intermedias'!$C$1:$H$222,6,0)</f>
        <v>No</v>
      </c>
      <c r="W143" s="1" t="str">
        <f ca="1">IF(O143&lt;30,"menos de 30 días","más de 30 días")</f>
        <v>más de 30 días</v>
      </c>
    </row>
    <row r="144" spans="1:23" ht="14.25" hidden="1" thickTop="1" thickBot="1" x14ac:dyDescent="0.25">
      <c r="A144" s="17" t="str">
        <f>IF(DetalleExp!H144='Tablas intermedias'!$A$2,"Ordenes de Compra",IF(DetalleExp!H144='Tablas intermedias'!$A$3,"Financiamiento Internacional","Legítimo Abono"))</f>
        <v>Ordenes de Compra</v>
      </c>
      <c r="B144" s="7">
        <f>DetalleExp!E144</f>
        <v>43945</v>
      </c>
      <c r="C144" s="1" t="str">
        <f>DetalleExp!A144</f>
        <v>EX-2020-27691509-APN-DTYC#MSYDS</v>
      </c>
      <c r="D144" s="1" t="str">
        <f>IF(A144="Ordenes de Compra",VLOOKUP(C144,Autogestión!$B$2:$D$5090,3,0),IF(A144="Legítimo Abono",VLOOKUP(C144,NoAmpOC!$B$2:$H$988,7,0),"Factura"))</f>
        <v>Factura</v>
      </c>
      <c r="E144" s="26" t="str">
        <f>IF(A144="Ordenes de Compra",VLOOKUP($C144,Autogestión!$B$2:$G$5090,6,0),IF(A144="Financiamiento Internacional",VLOOKUP($C144,FinInt!$B$2:$G$508,6,0),"Legítimo Abono"))</f>
        <v>80-0025-LPU18</v>
      </c>
      <c r="F144" s="26" t="str">
        <f>IF($A144="Ordenes de Compra","ARS",IF($A144="Financiamiento Internacional",VLOOKUP($C144,FinInt!$B$2:$Q$508,15,0),VLOOKUP($C144,NoAmpOC!$B$2:$T$988,18,0)))</f>
        <v>ARS</v>
      </c>
      <c r="G144" s="5">
        <f>IF($A144="Ordenes de Compra",VLOOKUP($C144,Autogestión!$B$2:$H$5090,7,0),IF($A144="Financiamiento Internacional",VLOOKUP($C144,FinInt!$B$2:$Q$1308,16,0),VLOOKUP($C144,NoAmpOC!$B$2:$T$988,19,0)))</f>
        <v>3219700</v>
      </c>
      <c r="H144" s="5">
        <f t="shared" si="6"/>
        <v>3219700</v>
      </c>
      <c r="I144" s="26">
        <f>IF($A144="Ordenes de Compra",VLOOKUP($C144,Autogestión!$B$2:$J$5090,9,0),IF($A144="Financiamiento Internacional",VLOOKUP($C144,FinInt!$B$2:$G$1555,6,0),"Legitimo Abono"))</f>
        <v>0</v>
      </c>
      <c r="J144" s="1" t="str">
        <f>IF($A144="Ordenes de Compra",VLOOKUP($C144,Autogestión!$B$2:$R$5090,17,0),IF($A144="Financiamiento Internacional",VLOOKUP($C144,FinInt!$B$2:$O$1508,14,0),VLOOKUP($C144,NoAmpOC!$B$2:$R$988,17,0)))</f>
        <v>LABORATORIOS FABRA S.A.</v>
      </c>
      <c r="K144" s="7" t="str">
        <f>DetalleExp!AP144</f>
        <v>DAFYP#MS-ARCHIVO</v>
      </c>
      <c r="L144" s="7" t="str">
        <f>DetalleExp!AQ144</f>
        <v>ARCHIVO - Archivo</v>
      </c>
      <c r="M144" s="7" t="str">
        <f>DetalleExp!AR144</f>
        <v>DAFYP#MS - Dirección de administración financiera y presupuestaria</v>
      </c>
      <c r="N144" s="7">
        <f>DetalleExp!AS144</f>
        <v>43998</v>
      </c>
      <c r="O144" s="27">
        <f ca="1">ROUNDUP(TODAY()-N144,0)</f>
        <v>357</v>
      </c>
      <c r="P144" s="27">
        <f ca="1">ROUNDUP(TODAY()-B144,0)</f>
        <v>410</v>
      </c>
      <c r="Q144" s="1" t="str">
        <f>IFERROR(IF(A144="Ordenes de Compra",VLOOKUP($E144,'Ordenes de Compra'!$A$2:$E$1712,5,0),"Sin OC"),"Sin dato")</f>
        <v>29.0.0.45.0</v>
      </c>
      <c r="R144" s="28" t="str">
        <f>IFERROR(IF(A144="Ordenes de Compra",VLOOKUP($I144,'Ordenes de Compra'!$B$2:$E$1712,3,0),"Sin OC"),"Sin dato")</f>
        <v>Sin dato</v>
      </c>
      <c r="S144" s="1" t="str">
        <f>VLOOKUP($U144,'Tablas intermedias'!$C$1:$H$222,5,0)</f>
        <v>DGPFE</v>
      </c>
      <c r="T144" s="29" t="str">
        <f t="shared" si="7"/>
        <v>OK</v>
      </c>
      <c r="U144" s="30" t="str">
        <f t="shared" si="8"/>
        <v>DAFYP#MS-ARCHIVOARCHIVO - ArchivoDAFYP#MS - Dirección de administración financiera y presupuestaria</v>
      </c>
      <c r="V144" s="1" t="str">
        <f>VLOOKUP(U144,'Tablas intermedias'!$C$1:$H$222,6,0)</f>
        <v>No</v>
      </c>
      <c r="W144" s="1" t="str">
        <f ca="1">IF(O144&lt;30,"menos de 30 días","más de 30 días")</f>
        <v>más de 30 días</v>
      </c>
    </row>
    <row r="145" spans="1:23" ht="14.25" hidden="1" thickTop="1" thickBot="1" x14ac:dyDescent="0.25">
      <c r="A145" s="17" t="str">
        <f>IF(DetalleExp!H145='Tablas intermedias'!$A$2,"Ordenes de Compra",IF(DetalleExp!H145='Tablas intermedias'!$A$3,"Financiamiento Internacional","Legítimo Abono"))</f>
        <v>Ordenes de Compra</v>
      </c>
      <c r="B145" s="7">
        <f>DetalleExp!E145</f>
        <v>43945</v>
      </c>
      <c r="C145" s="1" t="str">
        <f>DetalleExp!A145</f>
        <v>EX-2020-27694206-APN-DTYC#MSYDS</v>
      </c>
      <c r="D145" s="1" t="str">
        <f>IF(A145="Ordenes de Compra",VLOOKUP(C145,Autogestión!$B$2:$D$5090,3,0),IF(A145="Legítimo Abono",VLOOKUP(C145,NoAmpOC!$B$2:$H$988,7,0),"Factura"))</f>
        <v>Factura</v>
      </c>
      <c r="E145" s="26" t="str">
        <f>IF(A145="Ordenes de Compra",VLOOKUP($C145,Autogestión!$B$2:$G$5090,6,0),IF(A145="Financiamiento Internacional",VLOOKUP($C145,FinInt!$B$2:$G$508,6,0),"Legítimo Abono"))</f>
        <v>80-0025-LPU18</v>
      </c>
      <c r="F145" s="26" t="str">
        <f>IF($A145="Ordenes de Compra","ARS",IF($A145="Financiamiento Internacional",VLOOKUP($C145,FinInt!$B$2:$Q$508,15,0),VLOOKUP($C145,NoAmpOC!$B$2:$T$988,18,0)))</f>
        <v>ARS</v>
      </c>
      <c r="G145" s="5">
        <f>IF($A145="Ordenes de Compra",VLOOKUP($C145,Autogestión!$B$2:$H$5090,7,0),IF($A145="Financiamiento Internacional",VLOOKUP($C145,FinInt!$B$2:$Q$1308,16,0),VLOOKUP($C145,NoAmpOC!$B$2:$T$988,19,0)))</f>
        <v>6627637.9199999999</v>
      </c>
      <c r="H145" s="5">
        <f t="shared" si="6"/>
        <v>6627637.9199999999</v>
      </c>
      <c r="I145" s="26">
        <f>IF($A145="Ordenes de Compra",VLOOKUP($C145,Autogestión!$B$2:$J$5090,9,0),IF($A145="Financiamiento Internacional",VLOOKUP($C145,FinInt!$B$2:$G$1555,6,0),"Legitimo Abono"))</f>
        <v>0</v>
      </c>
      <c r="J145" s="1" t="str">
        <f>IF($A145="Ordenes de Compra",VLOOKUP($C145,Autogestión!$B$2:$R$5090,17,0),IF($A145="Financiamiento Internacional",VLOOKUP($C145,FinInt!$B$2:$O$1508,14,0),VLOOKUP($C145,NoAmpOC!$B$2:$R$988,17,0)))</f>
        <v>LABORATORIOS FABRA S.A.</v>
      </c>
      <c r="K145" s="7" t="str">
        <f>DetalleExp!AP145</f>
        <v>DAFYP#MS-ARCHIVO</v>
      </c>
      <c r="L145" s="7" t="str">
        <f>DetalleExp!AQ145</f>
        <v>ARCHIVO - Archivo</v>
      </c>
      <c r="M145" s="7" t="str">
        <f>DetalleExp!AR145</f>
        <v>DAFYP#MS - Dirección de administración financiera y presupuestaria</v>
      </c>
      <c r="N145" s="7">
        <f>DetalleExp!AS145</f>
        <v>43998</v>
      </c>
      <c r="O145" s="27">
        <f ca="1">ROUNDUP(TODAY()-N145,0)</f>
        <v>357</v>
      </c>
      <c r="P145" s="27">
        <f ca="1">ROUNDUP(TODAY()-B145,0)</f>
        <v>410</v>
      </c>
      <c r="Q145" s="1" t="str">
        <f>IFERROR(IF(A145="Ordenes de Compra",VLOOKUP($E145,'Ordenes de Compra'!$A$2:$E$1712,5,0),"Sin OC"),"Sin dato")</f>
        <v>29.0.0.45.0</v>
      </c>
      <c r="R145" s="28" t="str">
        <f>IFERROR(IF(A145="Ordenes de Compra",VLOOKUP($I145,'Ordenes de Compra'!$B$2:$E$1712,3,0),"Sin OC"),"Sin dato")</f>
        <v>Sin dato</v>
      </c>
      <c r="S145" s="1" t="str">
        <f>VLOOKUP($U145,'Tablas intermedias'!$C$1:$H$222,5,0)</f>
        <v>DGPFE</v>
      </c>
      <c r="T145" s="29" t="str">
        <f t="shared" si="7"/>
        <v>OK</v>
      </c>
      <c r="U145" s="30" t="str">
        <f t="shared" si="8"/>
        <v>DAFYP#MS-ARCHIVOARCHIVO - ArchivoDAFYP#MS - Dirección de administración financiera y presupuestaria</v>
      </c>
      <c r="V145" s="1" t="str">
        <f>VLOOKUP(U145,'Tablas intermedias'!$C$1:$H$222,6,0)</f>
        <v>No</v>
      </c>
      <c r="W145" s="1" t="str">
        <f ca="1">IF(O145&lt;30,"menos de 30 días","más de 30 días")</f>
        <v>más de 30 días</v>
      </c>
    </row>
    <row r="146" spans="1:23" ht="14.25" hidden="1" thickTop="1" thickBot="1" x14ac:dyDescent="0.25">
      <c r="A146" s="17" t="str">
        <f>IF(DetalleExp!H146='Tablas intermedias'!$A$2,"Ordenes de Compra",IF(DetalleExp!H146='Tablas intermedias'!$A$3,"Financiamiento Internacional","Legítimo Abono"))</f>
        <v>Ordenes de Compra</v>
      </c>
      <c r="B146" s="7">
        <f>DetalleExp!E146</f>
        <v>43945</v>
      </c>
      <c r="C146" s="1" t="str">
        <f>DetalleExp!A146</f>
        <v>EX-2020-27696829-APN-DTYC#MSYDS</v>
      </c>
      <c r="D146" s="1" t="str">
        <f>IF(A146="Ordenes de Compra",VLOOKUP(C146,Autogestión!$B$2:$D$5090,3,0),IF(A146="Legítimo Abono",VLOOKUP(C146,NoAmpOC!$B$2:$H$988,7,0),"Factura"))</f>
        <v>Factura</v>
      </c>
      <c r="E146" s="26" t="str">
        <f>IF(A146="Ordenes de Compra",VLOOKUP($C146,Autogestión!$B$2:$G$5090,6,0),IF(A146="Financiamiento Internacional",VLOOKUP($C146,FinInt!$B$2:$G$508,6,0),"Legítimo Abono"))</f>
        <v>80-0025-LPU18</v>
      </c>
      <c r="F146" s="26" t="str">
        <f>IF($A146="Ordenes de Compra","ARS",IF($A146="Financiamiento Internacional",VLOOKUP($C146,FinInt!$B$2:$Q$508,15,0),VLOOKUP($C146,NoAmpOC!$B$2:$T$988,18,0)))</f>
        <v>ARS</v>
      </c>
      <c r="G146" s="5">
        <f>IF($A146="Ordenes de Compra",VLOOKUP($C146,Autogestión!$B$2:$H$5090,7,0),IF($A146="Financiamiento Internacional",VLOOKUP($C146,FinInt!$B$2:$Q$1308,16,0),VLOOKUP($C146,NoAmpOC!$B$2:$T$988,19,0)))</f>
        <v>6605782.5599999996</v>
      </c>
      <c r="H146" s="5">
        <f t="shared" si="6"/>
        <v>6605782.5599999996</v>
      </c>
      <c r="I146" s="26">
        <f>IF($A146="Ordenes de Compra",VLOOKUP($C146,Autogestión!$B$2:$J$5090,9,0),IF($A146="Financiamiento Internacional",VLOOKUP($C146,FinInt!$B$2:$G$1555,6,0),"Legitimo Abono"))</f>
        <v>0</v>
      </c>
      <c r="J146" s="1" t="str">
        <f>IF($A146="Ordenes de Compra",VLOOKUP($C146,Autogestión!$B$2:$R$5090,17,0),IF($A146="Financiamiento Internacional",VLOOKUP($C146,FinInt!$B$2:$O$1508,14,0),VLOOKUP($C146,NoAmpOC!$B$2:$R$988,17,0)))</f>
        <v>LABORATORIOS FABRA S.A.</v>
      </c>
      <c r="K146" s="7" t="str">
        <f>DetalleExp!AP146</f>
        <v>DAFYP#MS-ARCHIVO</v>
      </c>
      <c r="L146" s="7" t="str">
        <f>DetalleExp!AQ146</f>
        <v>ARCHIVO - Archivo</v>
      </c>
      <c r="M146" s="7" t="str">
        <f>DetalleExp!AR146</f>
        <v>DAFYP#MS - Dirección de administración financiera y presupuestaria</v>
      </c>
      <c r="N146" s="7">
        <f>DetalleExp!AS146</f>
        <v>44014</v>
      </c>
      <c r="O146" s="27">
        <f ca="1">ROUNDUP(TODAY()-N146,0)</f>
        <v>341</v>
      </c>
      <c r="P146" s="27">
        <f ca="1">ROUNDUP(TODAY()-B146,0)</f>
        <v>410</v>
      </c>
      <c r="Q146" s="1" t="str">
        <f>IFERROR(IF(A146="Ordenes de Compra",VLOOKUP($E146,'Ordenes de Compra'!$A$2:$E$1712,5,0),"Sin OC"),"Sin dato")</f>
        <v>29.0.0.45.0</v>
      </c>
      <c r="R146" s="28" t="str">
        <f>IFERROR(IF(A146="Ordenes de Compra",VLOOKUP($I146,'Ordenes de Compra'!$B$2:$E$1712,3,0),"Sin OC"),"Sin dato")</f>
        <v>Sin dato</v>
      </c>
      <c r="S146" s="1" t="str">
        <f>VLOOKUP($U146,'Tablas intermedias'!$C$1:$H$222,5,0)</f>
        <v>DGPFE</v>
      </c>
      <c r="T146" s="29" t="str">
        <f t="shared" si="7"/>
        <v>OK</v>
      </c>
      <c r="U146" s="30" t="str">
        <f t="shared" si="8"/>
        <v>DAFYP#MS-ARCHIVOARCHIVO - ArchivoDAFYP#MS - Dirección de administración financiera y presupuestaria</v>
      </c>
      <c r="V146" s="1" t="str">
        <f>VLOOKUP(U146,'Tablas intermedias'!$C$1:$H$222,6,0)</f>
        <v>No</v>
      </c>
      <c r="W146" s="1" t="str">
        <f ca="1">IF(O146&lt;30,"menos de 30 días","más de 30 días")</f>
        <v>más de 30 días</v>
      </c>
    </row>
    <row r="147" spans="1:23" ht="14.25" hidden="1" thickTop="1" thickBot="1" x14ac:dyDescent="0.25">
      <c r="A147" s="17" t="str">
        <f>IF(DetalleExp!H147='Tablas intermedias'!$A$2,"Ordenes de Compra",IF(DetalleExp!H147='Tablas intermedias'!$A$3,"Financiamiento Internacional","Legítimo Abono"))</f>
        <v>Ordenes de Compra</v>
      </c>
      <c r="B147" s="7">
        <f>DetalleExp!E147</f>
        <v>43948</v>
      </c>
      <c r="C147" s="1" t="str">
        <f>DetalleExp!A147</f>
        <v>EX-2020-28250034-APN-DTYC#MSYDS</v>
      </c>
      <c r="D147" s="1" t="str">
        <f>IF(A147="Ordenes de Compra",VLOOKUP(C147,Autogestión!$B$2:$D$5090,3,0),IF(A147="Legítimo Abono",VLOOKUP(C147,NoAmpOC!$B$2:$H$988,7,0),"Factura"))</f>
        <v>Factura</v>
      </c>
      <c r="E147" s="26" t="str">
        <f>IF(A147="Ordenes de Compra",VLOOKUP($C147,Autogestión!$B$2:$G$5090,6,0),IF(A147="Financiamiento Internacional",VLOOKUP($C147,FinInt!$B$2:$G$508,6,0),"Legítimo Abono"))</f>
        <v>80-0025-LPU18</v>
      </c>
      <c r="F147" s="26" t="str">
        <f>IF($A147="Ordenes de Compra","ARS",IF($A147="Financiamiento Internacional",VLOOKUP($C147,FinInt!$B$2:$Q$508,15,0),VLOOKUP($C147,NoAmpOC!$B$2:$T$988,18,0)))</f>
        <v>ARS</v>
      </c>
      <c r="G147" s="5">
        <f>IF($A147="Ordenes de Compra",VLOOKUP($C147,Autogestión!$B$2:$H$5090,7,0),IF($A147="Financiamiento Internacional",VLOOKUP($C147,FinInt!$B$2:$Q$1308,16,0),VLOOKUP($C147,NoAmpOC!$B$2:$T$988,19,0)))</f>
        <v>715873.18</v>
      </c>
      <c r="H147" s="5">
        <f t="shared" si="6"/>
        <v>715873.18</v>
      </c>
      <c r="I147" s="26">
        <f>IF($A147="Ordenes de Compra",VLOOKUP($C147,Autogestión!$B$2:$J$5090,9,0),IF($A147="Financiamiento Internacional",VLOOKUP($C147,FinInt!$B$2:$G$1555,6,0),"Legitimo Abono"))</f>
        <v>0</v>
      </c>
      <c r="J147" s="1" t="str">
        <f>IF($A147="Ordenes de Compra",VLOOKUP($C147,Autogestión!$B$2:$R$5090,17,0),IF($A147="Financiamiento Internacional",VLOOKUP($C147,FinInt!$B$2:$O$1508,14,0),VLOOKUP($C147,NoAmpOC!$B$2:$R$988,17,0)))</f>
        <v xml:space="preserve">LAFEDAR S.A. </v>
      </c>
      <c r="K147" s="7" t="str">
        <f>DetalleExp!AP147</f>
        <v>DAFYP#MS-ARCHIVO</v>
      </c>
      <c r="L147" s="7" t="str">
        <f>DetalleExp!AQ147</f>
        <v>ARCHIVO - Archivo</v>
      </c>
      <c r="M147" s="7" t="str">
        <f>DetalleExp!AR147</f>
        <v>DAFYP#MS - Dirección de administración financiera y presupuestaria</v>
      </c>
      <c r="N147" s="7">
        <f>DetalleExp!AS147</f>
        <v>44014</v>
      </c>
      <c r="O147" s="27">
        <f ca="1">ROUNDUP(TODAY()-N147,0)</f>
        <v>341</v>
      </c>
      <c r="P147" s="27">
        <f ca="1">ROUNDUP(TODAY()-B147,0)</f>
        <v>407</v>
      </c>
      <c r="Q147" s="1" t="str">
        <f>IFERROR(IF(A147="Ordenes de Compra",VLOOKUP($E147,'Ordenes de Compra'!$A$2:$E$1712,5,0),"Sin OC"),"Sin dato")</f>
        <v>29.0.0.45.0</v>
      </c>
      <c r="R147" s="28" t="str">
        <f>IFERROR(IF(A147="Ordenes de Compra",VLOOKUP($I147,'Ordenes de Compra'!$B$2:$E$1712,3,0),"Sin OC"),"Sin dato")</f>
        <v>Sin dato</v>
      </c>
      <c r="S147" s="1" t="str">
        <f>VLOOKUP($U147,'Tablas intermedias'!$C$1:$H$222,5,0)</f>
        <v>DGPFE</v>
      </c>
      <c r="T147" s="29" t="str">
        <f t="shared" si="7"/>
        <v>OK</v>
      </c>
      <c r="U147" s="30" t="str">
        <f t="shared" si="8"/>
        <v>DAFYP#MS-ARCHIVOARCHIVO - ArchivoDAFYP#MS - Dirección de administración financiera y presupuestaria</v>
      </c>
      <c r="V147" s="1" t="str">
        <f>VLOOKUP(U147,'Tablas intermedias'!$C$1:$H$222,6,0)</f>
        <v>No</v>
      </c>
      <c r="W147" s="1" t="str">
        <f ca="1">IF(O147&lt;30,"menos de 30 días","más de 30 días")</f>
        <v>más de 30 días</v>
      </c>
    </row>
    <row r="148" spans="1:23" ht="14.25" hidden="1" thickTop="1" thickBot="1" x14ac:dyDescent="0.25">
      <c r="A148" s="17" t="str">
        <f>IF(DetalleExp!H148='Tablas intermedias'!$A$2,"Ordenes de Compra",IF(DetalleExp!H148='Tablas intermedias'!$A$3,"Financiamiento Internacional","Legítimo Abono"))</f>
        <v>Ordenes de Compra</v>
      </c>
      <c r="B148" s="7">
        <f>DetalleExp!E148</f>
        <v>43948</v>
      </c>
      <c r="C148" s="1" t="str">
        <f>DetalleExp!A148</f>
        <v>EX-2020-28253010-APN-DTYC#MSYDS</v>
      </c>
      <c r="D148" s="1" t="str">
        <f>IF(A148="Ordenes de Compra",VLOOKUP(C148,Autogestión!$B$2:$D$5090,3,0),IF(A148="Legítimo Abono",VLOOKUP(C148,NoAmpOC!$B$2:$H$988,7,0),"Factura"))</f>
        <v>Factura</v>
      </c>
      <c r="E148" s="26" t="str">
        <f>IF(A148="Ordenes de Compra",VLOOKUP($C148,Autogestión!$B$2:$G$5090,6,0),IF(A148="Financiamiento Internacional",VLOOKUP($C148,FinInt!$B$2:$G$508,6,0),"Legítimo Abono"))</f>
        <v>80-0025-LPU18</v>
      </c>
      <c r="F148" s="26" t="str">
        <f>IF($A148="Ordenes de Compra","ARS",IF($A148="Financiamiento Internacional",VLOOKUP($C148,FinInt!$B$2:$Q$508,15,0),VLOOKUP($C148,NoAmpOC!$B$2:$T$988,18,0)))</f>
        <v>ARS</v>
      </c>
      <c r="G148" s="5">
        <f>IF($A148="Ordenes de Compra",VLOOKUP($C148,Autogestión!$B$2:$H$5090,7,0),IF($A148="Financiamiento Internacional",VLOOKUP($C148,FinInt!$B$2:$Q$1308,16,0),VLOOKUP($C148,NoAmpOC!$B$2:$T$988,19,0)))</f>
        <v>527421.07999999996</v>
      </c>
      <c r="H148" s="5">
        <f t="shared" si="6"/>
        <v>527421.07999999996</v>
      </c>
      <c r="I148" s="26">
        <f>IF($A148="Ordenes de Compra",VLOOKUP($C148,Autogestión!$B$2:$J$5090,9,0),IF($A148="Financiamiento Internacional",VLOOKUP($C148,FinInt!$B$2:$G$1555,6,0),"Legitimo Abono"))</f>
        <v>0</v>
      </c>
      <c r="J148" s="1" t="str">
        <f>IF($A148="Ordenes de Compra",VLOOKUP($C148,Autogestión!$B$2:$R$5090,17,0),IF($A148="Financiamiento Internacional",VLOOKUP($C148,FinInt!$B$2:$O$1508,14,0),VLOOKUP($C148,NoAmpOC!$B$2:$R$988,17,0)))</f>
        <v xml:space="preserve">LAFEDAR S.A. </v>
      </c>
      <c r="K148" s="7" t="str">
        <f>DetalleExp!AP148</f>
        <v>DAFYP#MS-ARCHIVO</v>
      </c>
      <c r="L148" s="7" t="str">
        <f>DetalleExp!AQ148</f>
        <v>ARCHIVO - Archivo</v>
      </c>
      <c r="M148" s="7" t="str">
        <f>DetalleExp!AR148</f>
        <v>DAFYP#MS - Dirección de administración financiera y presupuestaria</v>
      </c>
      <c r="N148" s="7">
        <f>DetalleExp!AS148</f>
        <v>44032</v>
      </c>
      <c r="O148" s="27">
        <f ca="1">ROUNDUP(TODAY()-N148,0)</f>
        <v>323</v>
      </c>
      <c r="P148" s="27">
        <f ca="1">ROUNDUP(TODAY()-B148,0)</f>
        <v>407</v>
      </c>
      <c r="Q148" s="1" t="str">
        <f>IFERROR(IF(A148="Ordenes de Compra",VLOOKUP($E148,'Ordenes de Compra'!$A$2:$E$1712,5,0),"Sin OC"),"Sin dato")</f>
        <v>29.0.0.45.0</v>
      </c>
      <c r="R148" s="28" t="str">
        <f>IFERROR(IF(A148="Ordenes de Compra",VLOOKUP($I148,'Ordenes de Compra'!$B$2:$E$1712,3,0),"Sin OC"),"Sin dato")</f>
        <v>Sin dato</v>
      </c>
      <c r="S148" s="1" t="str">
        <f>VLOOKUP($U148,'Tablas intermedias'!$C$1:$H$222,5,0)</f>
        <v>DGPFE</v>
      </c>
      <c r="T148" s="29" t="str">
        <f t="shared" si="7"/>
        <v>OK</v>
      </c>
      <c r="U148" s="30" t="str">
        <f t="shared" si="8"/>
        <v>DAFYP#MS-ARCHIVOARCHIVO - ArchivoDAFYP#MS - Dirección de administración financiera y presupuestaria</v>
      </c>
      <c r="V148" s="1" t="str">
        <f>VLOOKUP(U148,'Tablas intermedias'!$C$1:$H$222,6,0)</f>
        <v>No</v>
      </c>
      <c r="W148" s="1" t="str">
        <f ca="1">IF(O148&lt;30,"menos de 30 días","más de 30 días")</f>
        <v>más de 30 días</v>
      </c>
    </row>
    <row r="149" spans="1:23" ht="14.25" hidden="1" thickTop="1" thickBot="1" x14ac:dyDescent="0.25">
      <c r="A149" s="17" t="str">
        <f>IF(DetalleExp!H149='Tablas intermedias'!$A$2,"Ordenes de Compra",IF(DetalleExp!H149='Tablas intermedias'!$A$3,"Financiamiento Internacional","Legítimo Abono"))</f>
        <v>Ordenes de Compra</v>
      </c>
      <c r="B149" s="7">
        <f>DetalleExp!E149</f>
        <v>43948</v>
      </c>
      <c r="C149" s="1" t="str">
        <f>DetalleExp!A149</f>
        <v>EX-2020-28256012-APN-DTYC#MSYDS</v>
      </c>
      <c r="D149" s="1" t="str">
        <f>IF(A149="Ordenes de Compra",VLOOKUP(C149,Autogestión!$B$2:$D$5090,3,0),IF(A149="Legítimo Abono",VLOOKUP(C149,NoAmpOC!$B$2:$H$988,7,0),"Factura"))</f>
        <v>Factura</v>
      </c>
      <c r="E149" s="26" t="str">
        <f>IF(A149="Ordenes de Compra",VLOOKUP($C149,Autogestión!$B$2:$G$5090,6,0),IF(A149="Financiamiento Internacional",VLOOKUP($C149,FinInt!$B$2:$G$508,6,0),"Legítimo Abono"))</f>
        <v>80-0025-LPU18</v>
      </c>
      <c r="F149" s="26" t="str">
        <f>IF($A149="Ordenes de Compra","ARS",IF($A149="Financiamiento Internacional",VLOOKUP($C149,FinInt!$B$2:$Q$508,15,0),VLOOKUP($C149,NoAmpOC!$B$2:$T$988,18,0)))</f>
        <v>ARS</v>
      </c>
      <c r="G149" s="5">
        <f>IF($A149="Ordenes de Compra",VLOOKUP($C149,Autogestión!$B$2:$H$5090,7,0),IF($A149="Financiamiento Internacional",VLOOKUP($C149,FinInt!$B$2:$Q$1308,16,0),VLOOKUP($C149,NoAmpOC!$B$2:$T$988,19,0)))</f>
        <v>1707991.74</v>
      </c>
      <c r="H149" s="5">
        <f t="shared" si="6"/>
        <v>1707991.74</v>
      </c>
      <c r="I149" s="26">
        <f>IF($A149="Ordenes de Compra",VLOOKUP($C149,Autogestión!$B$2:$J$5090,9,0),IF($A149="Financiamiento Internacional",VLOOKUP($C149,FinInt!$B$2:$G$1555,6,0),"Legitimo Abono"))</f>
        <v>0</v>
      </c>
      <c r="J149" s="1" t="str">
        <f>IF($A149="Ordenes de Compra",VLOOKUP($C149,Autogestión!$B$2:$R$5090,17,0),IF($A149="Financiamiento Internacional",VLOOKUP($C149,FinInt!$B$2:$O$1508,14,0),VLOOKUP($C149,NoAmpOC!$B$2:$R$988,17,0)))</f>
        <v xml:space="preserve">LAFEDAR S.A. </v>
      </c>
      <c r="K149" s="7" t="str">
        <f>DetalleExp!AP149</f>
        <v>DAFYP#MS-ARCHIVO</v>
      </c>
      <c r="L149" s="7" t="str">
        <f>DetalleExp!AQ149</f>
        <v>ARCHIVO - Archivo</v>
      </c>
      <c r="M149" s="7" t="str">
        <f>DetalleExp!AR149</f>
        <v>DAFYP#MS - Dirección de administración financiera y presupuestaria</v>
      </c>
      <c r="N149" s="7">
        <f>DetalleExp!AS149</f>
        <v>44029</v>
      </c>
      <c r="O149" s="27">
        <f ca="1">ROUNDUP(TODAY()-N149,0)</f>
        <v>326</v>
      </c>
      <c r="P149" s="27">
        <f ca="1">ROUNDUP(TODAY()-B149,0)</f>
        <v>407</v>
      </c>
      <c r="Q149" s="1" t="str">
        <f>IFERROR(IF(A149="Ordenes de Compra",VLOOKUP($E149,'Ordenes de Compra'!$A$2:$E$1712,5,0),"Sin OC"),"Sin dato")</f>
        <v>29.0.0.45.0</v>
      </c>
      <c r="R149" s="28" t="str">
        <f>IFERROR(IF(A149="Ordenes de Compra",VLOOKUP($I149,'Ordenes de Compra'!$B$2:$E$1712,3,0),"Sin OC"),"Sin dato")</f>
        <v>Sin dato</v>
      </c>
      <c r="S149" s="1" t="str">
        <f>VLOOKUP($U149,'Tablas intermedias'!$C$1:$H$222,5,0)</f>
        <v>DGPFE</v>
      </c>
      <c r="T149" s="29" t="str">
        <f t="shared" si="7"/>
        <v>OK</v>
      </c>
      <c r="U149" s="30" t="str">
        <f t="shared" si="8"/>
        <v>DAFYP#MS-ARCHIVOARCHIVO - ArchivoDAFYP#MS - Dirección de administración financiera y presupuestaria</v>
      </c>
      <c r="V149" s="1" t="str">
        <f>VLOOKUP(U149,'Tablas intermedias'!$C$1:$H$222,6,0)</f>
        <v>No</v>
      </c>
      <c r="W149" s="1" t="str">
        <f ca="1">IF(O149&lt;30,"menos de 30 días","más de 30 días")</f>
        <v>más de 30 días</v>
      </c>
    </row>
    <row r="150" spans="1:23" ht="14.25" hidden="1" thickTop="1" thickBot="1" x14ac:dyDescent="0.25">
      <c r="A150" s="17" t="str">
        <f>IF(DetalleExp!H150='Tablas intermedias'!$A$2,"Ordenes de Compra",IF(DetalleExp!H150='Tablas intermedias'!$A$3,"Financiamiento Internacional","Legítimo Abono"))</f>
        <v>Ordenes de Compra</v>
      </c>
      <c r="B150" s="7">
        <f>DetalleExp!E150</f>
        <v>43948</v>
      </c>
      <c r="C150" s="1" t="str">
        <f>DetalleExp!A150</f>
        <v>EX-2020-28259546-APN-DTYC#MSYDS</v>
      </c>
      <c r="D150" s="1" t="str">
        <f>IF(A150="Ordenes de Compra",VLOOKUP(C150,Autogestión!$B$2:$D$5090,3,0),IF(A150="Legítimo Abono",VLOOKUP(C150,NoAmpOC!$B$2:$H$988,7,0),"Factura"))</f>
        <v>Factura</v>
      </c>
      <c r="E150" s="26" t="str">
        <f>IF(A150="Ordenes de Compra",VLOOKUP($C150,Autogestión!$B$2:$G$5090,6,0),IF(A150="Financiamiento Internacional",VLOOKUP($C150,FinInt!$B$2:$G$508,6,0),"Legítimo Abono"))</f>
        <v>80-0025-LPU18</v>
      </c>
      <c r="F150" s="26" t="str">
        <f>IF($A150="Ordenes de Compra","ARS",IF($A150="Financiamiento Internacional",VLOOKUP($C150,FinInt!$B$2:$Q$508,15,0),VLOOKUP($C150,NoAmpOC!$B$2:$T$988,18,0)))</f>
        <v>ARS</v>
      </c>
      <c r="G150" s="5">
        <f>IF($A150="Ordenes de Compra",VLOOKUP($C150,Autogestión!$B$2:$H$5090,7,0),IF($A150="Financiamiento Internacional",VLOOKUP($C150,FinInt!$B$2:$Q$1308,16,0),VLOOKUP($C150,NoAmpOC!$B$2:$T$988,19,0)))</f>
        <v>3340363.32</v>
      </c>
      <c r="H150" s="5">
        <f t="shared" si="6"/>
        <v>3340363.32</v>
      </c>
      <c r="I150" s="26">
        <f>IF($A150="Ordenes de Compra",VLOOKUP($C150,Autogestión!$B$2:$J$5090,9,0),IF($A150="Financiamiento Internacional",VLOOKUP($C150,FinInt!$B$2:$G$1555,6,0),"Legitimo Abono"))</f>
        <v>0</v>
      </c>
      <c r="J150" s="1" t="str">
        <f>IF($A150="Ordenes de Compra",VLOOKUP($C150,Autogestión!$B$2:$R$5090,17,0),IF($A150="Financiamiento Internacional",VLOOKUP($C150,FinInt!$B$2:$O$1508,14,0),VLOOKUP($C150,NoAmpOC!$B$2:$R$988,17,0)))</f>
        <v xml:space="preserve">LAFEDAR S.A. </v>
      </c>
      <c r="K150" s="7" t="str">
        <f>DetalleExp!AP150</f>
        <v>DAFYP#MS-ARCHIVO</v>
      </c>
      <c r="L150" s="7" t="str">
        <f>DetalleExp!AQ150</f>
        <v>ARCHIVO - Archivo</v>
      </c>
      <c r="M150" s="7" t="str">
        <f>DetalleExp!AR150</f>
        <v>DAFYP#MS - Dirección de administración financiera y presupuestaria</v>
      </c>
      <c r="N150" s="7">
        <f>DetalleExp!AS150</f>
        <v>43966</v>
      </c>
      <c r="O150" s="27">
        <f ca="1">ROUNDUP(TODAY()-N150,0)</f>
        <v>389</v>
      </c>
      <c r="P150" s="27">
        <f ca="1">ROUNDUP(TODAY()-B150,0)</f>
        <v>407</v>
      </c>
      <c r="Q150" s="1" t="str">
        <f>IFERROR(IF(A150="Ordenes de Compra",VLOOKUP($E150,'Ordenes de Compra'!$A$2:$E$1712,5,0),"Sin OC"),"Sin dato")</f>
        <v>29.0.0.45.0</v>
      </c>
      <c r="R150" s="28" t="str">
        <f>IFERROR(IF(A150="Ordenes de Compra",VLOOKUP($I150,'Ordenes de Compra'!$B$2:$E$1712,3,0),"Sin OC"),"Sin dato")</f>
        <v>Sin dato</v>
      </c>
      <c r="S150" s="1" t="str">
        <f>VLOOKUP($U150,'Tablas intermedias'!$C$1:$H$222,5,0)</f>
        <v>DGPFE</v>
      </c>
      <c r="T150" s="29" t="str">
        <f t="shared" si="7"/>
        <v>OK</v>
      </c>
      <c r="U150" s="30" t="str">
        <f t="shared" si="8"/>
        <v>DAFYP#MS-ARCHIVOARCHIVO - ArchivoDAFYP#MS - Dirección de administración financiera y presupuestaria</v>
      </c>
      <c r="V150" s="1" t="str">
        <f>VLOOKUP(U150,'Tablas intermedias'!$C$1:$H$222,6,0)</f>
        <v>No</v>
      </c>
      <c r="W150" s="1" t="str">
        <f ca="1">IF(O150&lt;30,"menos de 30 días","más de 30 días")</f>
        <v>más de 30 días</v>
      </c>
    </row>
    <row r="151" spans="1:23" ht="14.25" hidden="1" thickTop="1" thickBot="1" x14ac:dyDescent="0.25">
      <c r="A151" s="17" t="str">
        <f>IF(DetalleExp!H151='Tablas intermedias'!$A$2,"Ordenes de Compra",IF(DetalleExp!H151='Tablas intermedias'!$A$3,"Financiamiento Internacional","Legítimo Abono"))</f>
        <v>Ordenes de Compra</v>
      </c>
      <c r="B151" s="7">
        <f>DetalleExp!E151</f>
        <v>43948</v>
      </c>
      <c r="C151" s="1" t="str">
        <f>DetalleExp!A151</f>
        <v>EX-2020-28270522-APN-DTYC#MSYDS</v>
      </c>
      <c r="D151" s="1" t="str">
        <f>IF(A151="Ordenes de Compra",VLOOKUP(C151,Autogestión!$B$2:$D$5090,3,0),IF(A151="Legítimo Abono",VLOOKUP(C151,NoAmpOC!$B$2:$H$988,7,0),"Factura"))</f>
        <v>Factura</v>
      </c>
      <c r="E151" s="26" t="str">
        <f>IF(A151="Ordenes de Compra",VLOOKUP($C151,Autogestión!$B$2:$G$5090,6,0),IF(A151="Financiamiento Internacional",VLOOKUP($C151,FinInt!$B$2:$G$508,6,0),"Legítimo Abono"))</f>
        <v>80-0025-LPU18</v>
      </c>
      <c r="F151" s="26" t="str">
        <f>IF($A151="Ordenes de Compra","ARS",IF($A151="Financiamiento Internacional",VLOOKUP($C151,FinInt!$B$2:$Q$508,15,0),VLOOKUP($C151,NoAmpOC!$B$2:$T$988,18,0)))</f>
        <v>ARS</v>
      </c>
      <c r="G151" s="5">
        <f>IF($A151="Ordenes de Compra",VLOOKUP($C151,Autogestión!$B$2:$H$5090,7,0),IF($A151="Financiamiento Internacional",VLOOKUP($C151,FinInt!$B$2:$Q$1308,16,0),VLOOKUP($C151,NoAmpOC!$B$2:$T$988,19,0)))</f>
        <v>4442101.92</v>
      </c>
      <c r="H151" s="5">
        <f t="shared" si="6"/>
        <v>4442101.92</v>
      </c>
      <c r="I151" s="26">
        <f>IF($A151="Ordenes de Compra",VLOOKUP($C151,Autogestión!$B$2:$J$5090,9,0),IF($A151="Financiamiento Internacional",VLOOKUP($C151,FinInt!$B$2:$G$1555,6,0),"Legitimo Abono"))</f>
        <v>0</v>
      </c>
      <c r="J151" s="1" t="str">
        <f>IF($A151="Ordenes de Compra",VLOOKUP($C151,Autogestión!$B$2:$R$5090,17,0),IF($A151="Financiamiento Internacional",VLOOKUP($C151,FinInt!$B$2:$O$1508,14,0),VLOOKUP($C151,NoAmpOC!$B$2:$R$988,17,0)))</f>
        <v>LABORATORIOS FABRA S.A.</v>
      </c>
      <c r="K151" s="7" t="str">
        <f>DetalleExp!AP151</f>
        <v>DAFYP#MS-ARCHIVO</v>
      </c>
      <c r="L151" s="7" t="str">
        <f>DetalleExp!AQ151</f>
        <v>ARCHIVO - Archivo</v>
      </c>
      <c r="M151" s="7" t="str">
        <f>DetalleExp!AR151</f>
        <v>DAFYP#MS - Dirección de administración financiera y presupuestaria</v>
      </c>
      <c r="N151" s="7">
        <f>DetalleExp!AS151</f>
        <v>43994</v>
      </c>
      <c r="O151" s="27">
        <f ca="1">ROUNDUP(TODAY()-N151,0)</f>
        <v>361</v>
      </c>
      <c r="P151" s="27">
        <f ca="1">ROUNDUP(TODAY()-B151,0)</f>
        <v>407</v>
      </c>
      <c r="Q151" s="1" t="str">
        <f>IFERROR(IF(A151="Ordenes de Compra",VLOOKUP($E151,'Ordenes de Compra'!$A$2:$E$1712,5,0),"Sin OC"),"Sin dato")</f>
        <v>29.0.0.45.0</v>
      </c>
      <c r="R151" s="28" t="str">
        <f>IFERROR(IF(A151="Ordenes de Compra",VLOOKUP($I151,'Ordenes de Compra'!$B$2:$E$1712,3,0),"Sin OC"),"Sin dato")</f>
        <v>Sin dato</v>
      </c>
      <c r="S151" s="1" t="str">
        <f>VLOOKUP($U151,'Tablas intermedias'!$C$1:$H$222,5,0)</f>
        <v>DGPFE</v>
      </c>
      <c r="T151" s="29" t="str">
        <f t="shared" si="7"/>
        <v>OK</v>
      </c>
      <c r="U151" s="30" t="str">
        <f t="shared" si="8"/>
        <v>DAFYP#MS-ARCHIVOARCHIVO - ArchivoDAFYP#MS - Dirección de administración financiera y presupuestaria</v>
      </c>
      <c r="V151" s="1" t="str">
        <f>VLOOKUP(U151,'Tablas intermedias'!$C$1:$H$222,6,0)</f>
        <v>No</v>
      </c>
      <c r="W151" s="1" t="str">
        <f ca="1">IF(O151&lt;30,"menos de 30 días","más de 30 días")</f>
        <v>más de 30 días</v>
      </c>
    </row>
    <row r="152" spans="1:23" ht="14.25" hidden="1" thickTop="1" thickBot="1" x14ac:dyDescent="0.25">
      <c r="A152" s="17" t="str">
        <f>IF(DetalleExp!H152='Tablas intermedias'!$A$2,"Ordenes de Compra",IF(DetalleExp!H152='Tablas intermedias'!$A$3,"Financiamiento Internacional","Legítimo Abono"))</f>
        <v>Ordenes de Compra</v>
      </c>
      <c r="B152" s="7">
        <f>DetalleExp!E152</f>
        <v>43948</v>
      </c>
      <c r="C152" s="1" t="str">
        <f>DetalleExp!A152</f>
        <v>EX-2020-28272983-APN-DTYC#MSYDS</v>
      </c>
      <c r="D152" s="1" t="str">
        <f>IF(A152="Ordenes de Compra",VLOOKUP(C152,Autogestión!$B$2:$D$5090,3,0),IF(A152="Legítimo Abono",VLOOKUP(C152,NoAmpOC!$B$2:$H$988,7,0),"Factura"))</f>
        <v>Factura</v>
      </c>
      <c r="E152" s="26" t="str">
        <f>IF(A152="Ordenes de Compra",VLOOKUP($C152,Autogestión!$B$2:$G$5090,6,0),IF(A152="Financiamiento Internacional",VLOOKUP($C152,FinInt!$B$2:$G$508,6,0),"Legítimo Abono"))</f>
        <v>80-0025-LPU18</v>
      </c>
      <c r="F152" s="26" t="str">
        <f>IF($A152="Ordenes de Compra","ARS",IF($A152="Financiamiento Internacional",VLOOKUP($C152,FinInt!$B$2:$Q$508,15,0),VLOOKUP($C152,NoAmpOC!$B$2:$T$988,18,0)))</f>
        <v>ARS</v>
      </c>
      <c r="G152" s="5">
        <f>IF($A152="Ordenes de Compra",VLOOKUP($C152,Autogestión!$B$2:$H$5090,7,0),IF($A152="Financiamiento Internacional",VLOOKUP($C152,FinInt!$B$2:$Q$1308,16,0),VLOOKUP($C152,NoAmpOC!$B$2:$T$988,19,0)))</f>
        <v>2156550</v>
      </c>
      <c r="H152" s="5">
        <f t="shared" si="6"/>
        <v>2156550</v>
      </c>
      <c r="I152" s="26">
        <f>IF($A152="Ordenes de Compra",VLOOKUP($C152,Autogestión!$B$2:$J$5090,9,0),IF($A152="Financiamiento Internacional",VLOOKUP($C152,FinInt!$B$2:$G$1555,6,0),"Legitimo Abono"))</f>
        <v>0</v>
      </c>
      <c r="J152" s="1" t="str">
        <f>IF($A152="Ordenes de Compra",VLOOKUP($C152,Autogestión!$B$2:$R$5090,17,0),IF($A152="Financiamiento Internacional",VLOOKUP($C152,FinInt!$B$2:$O$1508,14,0),VLOOKUP($C152,NoAmpOC!$B$2:$R$988,17,0)))</f>
        <v>LABORATORIOS FABRA S.A.</v>
      </c>
      <c r="K152" s="7" t="str">
        <f>DetalleExp!AP152</f>
        <v>DAFYP#MS-ARCHIVO</v>
      </c>
      <c r="L152" s="7" t="str">
        <f>DetalleExp!AQ152</f>
        <v>ARCHIVO - Archivo</v>
      </c>
      <c r="M152" s="7" t="str">
        <f>DetalleExp!AR152</f>
        <v>DAFYP#MS - Dirección de administración financiera y presupuestaria</v>
      </c>
      <c r="N152" s="7">
        <f>DetalleExp!AS152</f>
        <v>44005</v>
      </c>
      <c r="O152" s="27">
        <f ca="1">ROUNDUP(TODAY()-N152,0)</f>
        <v>350</v>
      </c>
      <c r="P152" s="27">
        <f ca="1">ROUNDUP(TODAY()-B152,0)</f>
        <v>407</v>
      </c>
      <c r="Q152" s="1" t="str">
        <f>IFERROR(IF(A152="Ordenes de Compra",VLOOKUP($E152,'Ordenes de Compra'!$A$2:$E$1712,5,0),"Sin OC"),"Sin dato")</f>
        <v>29.0.0.45.0</v>
      </c>
      <c r="R152" s="28" t="str">
        <f>IFERROR(IF(A152="Ordenes de Compra",VLOOKUP($I152,'Ordenes de Compra'!$B$2:$E$1712,3,0),"Sin OC"),"Sin dato")</f>
        <v>Sin dato</v>
      </c>
      <c r="S152" s="1" t="str">
        <f>VLOOKUP($U152,'Tablas intermedias'!$C$1:$H$222,5,0)</f>
        <v>DGPFE</v>
      </c>
      <c r="T152" s="29" t="str">
        <f t="shared" si="7"/>
        <v>OK</v>
      </c>
      <c r="U152" s="30" t="str">
        <f t="shared" si="8"/>
        <v>DAFYP#MS-ARCHIVOARCHIVO - ArchivoDAFYP#MS - Dirección de administración financiera y presupuestaria</v>
      </c>
      <c r="V152" s="1" t="str">
        <f>VLOOKUP(U152,'Tablas intermedias'!$C$1:$H$222,6,0)</f>
        <v>No</v>
      </c>
      <c r="W152" s="1" t="str">
        <f ca="1">IF(O152&lt;30,"menos de 30 días","más de 30 días")</f>
        <v>más de 30 días</v>
      </c>
    </row>
    <row r="153" spans="1:23" ht="14.25" hidden="1" thickTop="1" thickBot="1" x14ac:dyDescent="0.25">
      <c r="A153" s="17" t="str">
        <f>IF(DetalleExp!H153='Tablas intermedias'!$A$2,"Ordenes de Compra",IF(DetalleExp!H153='Tablas intermedias'!$A$3,"Financiamiento Internacional","Legítimo Abono"))</f>
        <v>Ordenes de Compra</v>
      </c>
      <c r="B153" s="7">
        <f>DetalleExp!E153</f>
        <v>43948</v>
      </c>
      <c r="C153" s="1" t="str">
        <f>DetalleExp!A153</f>
        <v>EX-2020-28278717-APN-DTYC#MSYDS</v>
      </c>
      <c r="D153" s="1" t="str">
        <f>IF(A153="Ordenes de Compra",VLOOKUP(C153,Autogestión!$B$2:$D$5090,3,0),IF(A153="Legítimo Abono",VLOOKUP(C153,NoAmpOC!$B$2:$H$988,7,0),"Factura"))</f>
        <v>Factura</v>
      </c>
      <c r="E153" s="26" t="str">
        <f>IF(A153="Ordenes de Compra",VLOOKUP($C153,Autogestión!$B$2:$G$5090,6,0),IF(A153="Financiamiento Internacional",VLOOKUP($C153,FinInt!$B$2:$G$508,6,0),"Legítimo Abono"))</f>
        <v>80-0025-LPU18</v>
      </c>
      <c r="F153" s="26" t="str">
        <f>IF($A153="Ordenes de Compra","ARS",IF($A153="Financiamiento Internacional",VLOOKUP($C153,FinInt!$B$2:$Q$508,15,0),VLOOKUP($C153,NoAmpOC!$B$2:$T$988,18,0)))</f>
        <v>ARS</v>
      </c>
      <c r="G153" s="5">
        <f>IF($A153="Ordenes de Compra",VLOOKUP($C153,Autogestión!$B$2:$H$5090,7,0),IF($A153="Financiamiento Internacional",VLOOKUP($C153,FinInt!$B$2:$Q$1308,16,0),VLOOKUP($C153,NoAmpOC!$B$2:$T$988,19,0)))</f>
        <v>1678212</v>
      </c>
      <c r="H153" s="5">
        <f t="shared" si="6"/>
        <v>1678212</v>
      </c>
      <c r="I153" s="26">
        <f>IF($A153="Ordenes de Compra",VLOOKUP($C153,Autogestión!$B$2:$J$5090,9,0),IF($A153="Financiamiento Internacional",VLOOKUP($C153,FinInt!$B$2:$G$1555,6,0),"Legitimo Abono"))</f>
        <v>0</v>
      </c>
      <c r="J153" s="1" t="str">
        <f>IF($A153="Ordenes de Compra",VLOOKUP($C153,Autogestión!$B$2:$R$5090,17,0),IF($A153="Financiamiento Internacional",VLOOKUP($C153,FinInt!$B$2:$O$1508,14,0),VLOOKUP($C153,NoAmpOC!$B$2:$R$988,17,0)))</f>
        <v xml:space="preserve">LAFEDAR S.A. </v>
      </c>
      <c r="K153" s="7" t="str">
        <f>DetalleExp!AP153</f>
        <v>DAFYP#MS-ARCHIVO</v>
      </c>
      <c r="L153" s="7" t="str">
        <f>DetalleExp!AQ153</f>
        <v>ARCHIVO - Archivo</v>
      </c>
      <c r="M153" s="7" t="str">
        <f>DetalleExp!AR153</f>
        <v>DAFYP#MS - Dirección de administración financiera y presupuestaria</v>
      </c>
      <c r="N153" s="7">
        <f>DetalleExp!AS153</f>
        <v>44025</v>
      </c>
      <c r="O153" s="27">
        <f ca="1">ROUNDUP(TODAY()-N153,0)</f>
        <v>330</v>
      </c>
      <c r="P153" s="27">
        <f ca="1">ROUNDUP(TODAY()-B153,0)</f>
        <v>407</v>
      </c>
      <c r="Q153" s="1" t="str">
        <f>IFERROR(IF(A153="Ordenes de Compra",VLOOKUP($E153,'Ordenes de Compra'!$A$2:$E$1712,5,0),"Sin OC"),"Sin dato")</f>
        <v>29.0.0.45.0</v>
      </c>
      <c r="R153" s="28" t="str">
        <f>IFERROR(IF(A153="Ordenes de Compra",VLOOKUP($I153,'Ordenes de Compra'!$B$2:$E$1712,3,0),"Sin OC"),"Sin dato")</f>
        <v>Sin dato</v>
      </c>
      <c r="S153" s="1" t="str">
        <f>VLOOKUP($U153,'Tablas intermedias'!$C$1:$H$222,5,0)</f>
        <v>DGPFE</v>
      </c>
      <c r="T153" s="29" t="str">
        <f t="shared" si="7"/>
        <v>OK</v>
      </c>
      <c r="U153" s="30" t="str">
        <f t="shared" si="8"/>
        <v>DAFYP#MS-ARCHIVOARCHIVO - ArchivoDAFYP#MS - Dirección de administración financiera y presupuestaria</v>
      </c>
      <c r="V153" s="1" t="str">
        <f>VLOOKUP(U153,'Tablas intermedias'!$C$1:$H$222,6,0)</f>
        <v>No</v>
      </c>
      <c r="W153" s="1" t="str">
        <f ca="1">IF(O153&lt;30,"menos de 30 días","más de 30 días")</f>
        <v>más de 30 días</v>
      </c>
    </row>
    <row r="154" spans="1:23" ht="14.25" hidden="1" thickTop="1" thickBot="1" x14ac:dyDescent="0.25">
      <c r="A154" s="17" t="str">
        <f>IF(DetalleExp!H154='Tablas intermedias'!$A$2,"Ordenes de Compra",IF(DetalleExp!H154='Tablas intermedias'!$A$3,"Financiamiento Internacional","Legítimo Abono"))</f>
        <v>Ordenes de Compra</v>
      </c>
      <c r="B154" s="7">
        <f>DetalleExp!E154</f>
        <v>43948</v>
      </c>
      <c r="C154" s="1" t="str">
        <f>DetalleExp!A154</f>
        <v>EX-2020-28280998-APN-DTYC#MSYDS</v>
      </c>
      <c r="D154" s="1" t="str">
        <f>IF(A154="Ordenes de Compra",VLOOKUP(C154,Autogestión!$B$2:$D$5090,3,0),IF(A154="Legítimo Abono",VLOOKUP(C154,NoAmpOC!$B$2:$H$988,7,0),"Factura"))</f>
        <v>Factura</v>
      </c>
      <c r="E154" s="26" t="str">
        <f>IF(A154="Ordenes de Compra",VLOOKUP($C154,Autogestión!$B$2:$G$5090,6,0),IF(A154="Financiamiento Internacional",VLOOKUP($C154,FinInt!$B$2:$G$508,6,0),"Legítimo Abono"))</f>
        <v>80-0025-LPU18</v>
      </c>
      <c r="F154" s="26" t="str">
        <f>IF($A154="Ordenes de Compra","ARS",IF($A154="Financiamiento Internacional",VLOOKUP($C154,FinInt!$B$2:$Q$508,15,0),VLOOKUP($C154,NoAmpOC!$B$2:$T$988,18,0)))</f>
        <v>ARS</v>
      </c>
      <c r="G154" s="5">
        <f>IF($A154="Ordenes de Compra",VLOOKUP($C154,Autogestión!$B$2:$H$5090,7,0),IF($A154="Financiamiento Internacional",VLOOKUP($C154,FinInt!$B$2:$Q$1308,16,0),VLOOKUP($C154,NoAmpOC!$B$2:$T$988,19,0)))</f>
        <v>1070707.56</v>
      </c>
      <c r="H154" s="5">
        <f t="shared" si="6"/>
        <v>1070707.56</v>
      </c>
      <c r="I154" s="26">
        <f>IF($A154="Ordenes de Compra",VLOOKUP($C154,Autogestión!$B$2:$J$5090,9,0),IF($A154="Financiamiento Internacional",VLOOKUP($C154,FinInt!$B$2:$G$1555,6,0),"Legitimo Abono"))</f>
        <v>0</v>
      </c>
      <c r="J154" s="1" t="str">
        <f>IF($A154="Ordenes de Compra",VLOOKUP($C154,Autogestión!$B$2:$R$5090,17,0),IF($A154="Financiamiento Internacional",VLOOKUP($C154,FinInt!$B$2:$O$1508,14,0),VLOOKUP($C154,NoAmpOC!$B$2:$R$988,17,0)))</f>
        <v xml:space="preserve">LAFEDAR S.A. </v>
      </c>
      <c r="K154" s="7" t="str">
        <f>DetalleExp!AP154</f>
        <v>DAFYP#MS-ARCHIVO</v>
      </c>
      <c r="L154" s="7" t="str">
        <f>DetalleExp!AQ154</f>
        <v>ARCHIVO - Archivo</v>
      </c>
      <c r="M154" s="7" t="str">
        <f>DetalleExp!AR154</f>
        <v>DAFYP#MS - Dirección de administración financiera y presupuestaria</v>
      </c>
      <c r="N154" s="7">
        <f>DetalleExp!AS154</f>
        <v>44018</v>
      </c>
      <c r="O154" s="27">
        <f ca="1">ROUNDUP(TODAY()-N154,0)</f>
        <v>337</v>
      </c>
      <c r="P154" s="27">
        <f ca="1">ROUNDUP(TODAY()-B154,0)</f>
        <v>407</v>
      </c>
      <c r="Q154" s="1" t="str">
        <f>IFERROR(IF(A154="Ordenes de Compra",VLOOKUP($E154,'Ordenes de Compra'!$A$2:$E$1712,5,0),"Sin OC"),"Sin dato")</f>
        <v>29.0.0.45.0</v>
      </c>
      <c r="R154" s="28" t="str">
        <f>IFERROR(IF(A154="Ordenes de Compra",VLOOKUP($I154,'Ordenes de Compra'!$B$2:$E$1712,3,0),"Sin OC"),"Sin dato")</f>
        <v>Sin dato</v>
      </c>
      <c r="S154" s="1" t="str">
        <f>VLOOKUP($U154,'Tablas intermedias'!$C$1:$H$222,5,0)</f>
        <v>DGPFE</v>
      </c>
      <c r="T154" s="29" t="str">
        <f t="shared" si="7"/>
        <v>OK</v>
      </c>
      <c r="U154" s="30" t="str">
        <f t="shared" si="8"/>
        <v>DAFYP#MS-ARCHIVOARCHIVO - ArchivoDAFYP#MS - Dirección de administración financiera y presupuestaria</v>
      </c>
      <c r="V154" s="1" t="str">
        <f>VLOOKUP(U154,'Tablas intermedias'!$C$1:$H$222,6,0)</f>
        <v>No</v>
      </c>
      <c r="W154" s="1" t="str">
        <f ca="1">IF(O154&lt;30,"menos de 30 días","más de 30 días")</f>
        <v>más de 30 días</v>
      </c>
    </row>
    <row r="155" spans="1:23" ht="14.25" hidden="1" thickTop="1" thickBot="1" x14ac:dyDescent="0.25">
      <c r="A155" s="17" t="str">
        <f>IF(DetalleExp!H155='Tablas intermedias'!$A$2,"Ordenes de Compra",IF(DetalleExp!H155='Tablas intermedias'!$A$3,"Financiamiento Internacional","Legítimo Abono"))</f>
        <v>Ordenes de Compra</v>
      </c>
      <c r="B155" s="7">
        <f>DetalleExp!E155</f>
        <v>43949</v>
      </c>
      <c r="C155" s="1" t="str">
        <f>DetalleExp!A155</f>
        <v>EX-2020-28478357-APN-DTYC#MSYDS</v>
      </c>
      <c r="D155" s="1" t="str">
        <f>IF(A155="Ordenes de Compra",VLOOKUP(C155,Autogestión!$B$2:$D$5090,3,0),IF(A155="Legítimo Abono",VLOOKUP(C155,NoAmpOC!$B$2:$H$988,7,0),"Factura"))</f>
        <v>Factura</v>
      </c>
      <c r="E155" s="26" t="str">
        <f>IF(A155="Ordenes de Compra",VLOOKUP($C155,Autogestión!$B$2:$G$5090,6,0),IF(A155="Financiamiento Internacional",VLOOKUP($C155,FinInt!$B$2:$G$508,6,0),"Legítimo Abono"))</f>
        <v>80-0025-LPU18</v>
      </c>
      <c r="F155" s="26" t="str">
        <f>IF($A155="Ordenes de Compra","ARS",IF($A155="Financiamiento Internacional",VLOOKUP($C155,FinInt!$B$2:$Q$508,15,0),VLOOKUP($C155,NoAmpOC!$B$2:$T$988,18,0)))</f>
        <v>ARS</v>
      </c>
      <c r="G155" s="5">
        <f>IF($A155="Ordenes de Compra",VLOOKUP($C155,Autogestión!$B$2:$H$5090,7,0),IF($A155="Financiamiento Internacional",VLOOKUP($C155,FinInt!$B$2:$Q$1308,16,0),VLOOKUP($C155,NoAmpOC!$B$2:$T$988,19,0)))</f>
        <v>1695942.28</v>
      </c>
      <c r="H155" s="5">
        <f t="shared" si="6"/>
        <v>1695942.28</v>
      </c>
      <c r="I155" s="26">
        <f>IF($A155="Ordenes de Compra",VLOOKUP($C155,Autogestión!$B$2:$J$5090,9,0),IF($A155="Financiamiento Internacional",VLOOKUP($C155,FinInt!$B$2:$G$1555,6,0),"Legitimo Abono"))</f>
        <v>0</v>
      </c>
      <c r="J155" s="1" t="str">
        <f>IF($A155="Ordenes de Compra",VLOOKUP($C155,Autogestión!$B$2:$R$5090,17,0),IF($A155="Financiamiento Internacional",VLOOKUP($C155,FinInt!$B$2:$O$1508,14,0),VLOOKUP($C155,NoAmpOC!$B$2:$R$988,17,0)))</f>
        <v xml:space="preserve">LAFEDAR S.A. </v>
      </c>
      <c r="K155" s="7" t="str">
        <f>DetalleExp!AP155</f>
        <v>DAFYP#MS-ARCHIVO</v>
      </c>
      <c r="L155" s="7" t="str">
        <f>DetalleExp!AQ155</f>
        <v>ARCHIVO - Archivo</v>
      </c>
      <c r="M155" s="7" t="str">
        <f>DetalleExp!AR155</f>
        <v>DAFYP#MS - Dirección de administración financiera y presupuestaria</v>
      </c>
      <c r="N155" s="7">
        <f>DetalleExp!AS155</f>
        <v>44008</v>
      </c>
      <c r="O155" s="27">
        <f ca="1">ROUNDUP(TODAY()-N155,0)</f>
        <v>347</v>
      </c>
      <c r="P155" s="27">
        <f ca="1">ROUNDUP(TODAY()-B155,0)</f>
        <v>406</v>
      </c>
      <c r="Q155" s="1" t="str">
        <f>IFERROR(IF(A155="Ordenes de Compra",VLOOKUP($E155,'Ordenes de Compra'!$A$2:$E$1712,5,0),"Sin OC"),"Sin dato")</f>
        <v>29.0.0.45.0</v>
      </c>
      <c r="R155" s="28" t="str">
        <f>IFERROR(IF(A155="Ordenes de Compra",VLOOKUP($I155,'Ordenes de Compra'!$B$2:$E$1712,3,0),"Sin OC"),"Sin dato")</f>
        <v>Sin dato</v>
      </c>
      <c r="S155" s="1" t="str">
        <f>VLOOKUP($U155,'Tablas intermedias'!$C$1:$H$222,5,0)</f>
        <v>DGPFE</v>
      </c>
      <c r="T155" s="29" t="str">
        <f t="shared" si="7"/>
        <v>OK</v>
      </c>
      <c r="U155" s="30" t="str">
        <f t="shared" si="8"/>
        <v>DAFYP#MS-ARCHIVOARCHIVO - ArchivoDAFYP#MS - Dirección de administración financiera y presupuestaria</v>
      </c>
      <c r="V155" s="1" t="str">
        <f>VLOOKUP(U155,'Tablas intermedias'!$C$1:$H$222,6,0)</f>
        <v>No</v>
      </c>
      <c r="W155" s="1" t="str">
        <f ca="1">IF(O155&lt;30,"menos de 30 días","más de 30 días")</f>
        <v>más de 30 días</v>
      </c>
    </row>
    <row r="156" spans="1:23" ht="14.25" hidden="1" thickTop="1" thickBot="1" x14ac:dyDescent="0.25">
      <c r="A156" s="17" t="str">
        <f>IF(DetalleExp!H156='Tablas intermedias'!$A$2,"Ordenes de Compra",IF(DetalleExp!H156='Tablas intermedias'!$A$3,"Financiamiento Internacional","Legítimo Abono"))</f>
        <v>Ordenes de Compra</v>
      </c>
      <c r="B156" s="7">
        <f>DetalleExp!E156</f>
        <v>43949</v>
      </c>
      <c r="C156" s="1" t="str">
        <f>DetalleExp!A156</f>
        <v>EX-2020-28483528-APN-DTYC#MSYDS</v>
      </c>
      <c r="D156" s="1" t="str">
        <f>IF(A156="Ordenes de Compra",VLOOKUP(C156,Autogestión!$B$2:$D$5090,3,0),IF(A156="Legítimo Abono",VLOOKUP(C156,NoAmpOC!$B$2:$H$988,7,0),"Factura"))</f>
        <v>Factura</v>
      </c>
      <c r="E156" s="26" t="str">
        <f>IF(A156="Ordenes de Compra",VLOOKUP($C156,Autogestión!$B$2:$G$5090,6,0),IF(A156="Financiamiento Internacional",VLOOKUP($C156,FinInt!$B$2:$G$508,6,0),"Legítimo Abono"))</f>
        <v>80-0025-LPU18</v>
      </c>
      <c r="F156" s="26" t="str">
        <f>IF($A156="Ordenes de Compra","ARS",IF($A156="Financiamiento Internacional",VLOOKUP($C156,FinInt!$B$2:$Q$508,15,0),VLOOKUP($C156,NoAmpOC!$B$2:$T$988,18,0)))</f>
        <v>ARS</v>
      </c>
      <c r="G156" s="5">
        <f>IF($A156="Ordenes de Compra",VLOOKUP($C156,Autogestión!$B$2:$H$5090,7,0),IF($A156="Financiamiento Internacional",VLOOKUP($C156,FinInt!$B$2:$Q$1308,16,0),VLOOKUP($C156,NoAmpOC!$B$2:$T$988,19,0)))</f>
        <v>3748568.56</v>
      </c>
      <c r="H156" s="5">
        <f t="shared" si="6"/>
        <v>3748568.56</v>
      </c>
      <c r="I156" s="26">
        <f>IF($A156="Ordenes de Compra",VLOOKUP($C156,Autogestión!$B$2:$J$5090,9,0),IF($A156="Financiamiento Internacional",VLOOKUP($C156,FinInt!$B$2:$G$1555,6,0),"Legitimo Abono"))</f>
        <v>0</v>
      </c>
      <c r="J156" s="1" t="str">
        <f>IF($A156="Ordenes de Compra",VLOOKUP($C156,Autogestión!$B$2:$R$5090,17,0),IF($A156="Financiamiento Internacional",VLOOKUP($C156,FinInt!$B$2:$O$1508,14,0),VLOOKUP($C156,NoAmpOC!$B$2:$R$988,17,0)))</f>
        <v xml:space="preserve">LAFEDAR S.A. </v>
      </c>
      <c r="K156" s="7" t="str">
        <f>DetalleExp!AP156</f>
        <v>DAFYP#MS-ARCHIVO</v>
      </c>
      <c r="L156" s="7" t="str">
        <f>DetalleExp!AQ156</f>
        <v>ARCHIVO - Archivo</v>
      </c>
      <c r="M156" s="7" t="str">
        <f>DetalleExp!AR156</f>
        <v>DAFYP#MS - Dirección de administración financiera y presupuestaria</v>
      </c>
      <c r="N156" s="7">
        <f>DetalleExp!AS156</f>
        <v>44025</v>
      </c>
      <c r="O156" s="27">
        <f ca="1">ROUNDUP(TODAY()-N156,0)</f>
        <v>330</v>
      </c>
      <c r="P156" s="27">
        <f ca="1">ROUNDUP(TODAY()-B156,0)</f>
        <v>406</v>
      </c>
      <c r="Q156" s="1" t="str">
        <f>IFERROR(IF(A156="Ordenes de Compra",VLOOKUP($E156,'Ordenes de Compra'!$A$2:$E$1712,5,0),"Sin OC"),"Sin dato")</f>
        <v>29.0.0.45.0</v>
      </c>
      <c r="R156" s="28" t="str">
        <f>IFERROR(IF(A156="Ordenes de Compra",VLOOKUP($I156,'Ordenes de Compra'!$B$2:$E$1712,3,0),"Sin OC"),"Sin dato")</f>
        <v>Sin dato</v>
      </c>
      <c r="S156" s="1" t="str">
        <f>VLOOKUP($U156,'Tablas intermedias'!$C$1:$H$222,5,0)</f>
        <v>DGPFE</v>
      </c>
      <c r="T156" s="29" t="str">
        <f t="shared" si="7"/>
        <v>OK</v>
      </c>
      <c r="U156" s="30" t="str">
        <f t="shared" si="8"/>
        <v>DAFYP#MS-ARCHIVOARCHIVO - ArchivoDAFYP#MS - Dirección de administración financiera y presupuestaria</v>
      </c>
      <c r="V156" s="1" t="str">
        <f>VLOOKUP(U156,'Tablas intermedias'!$C$1:$H$222,6,0)</f>
        <v>No</v>
      </c>
      <c r="W156" s="1" t="str">
        <f ca="1">IF(O156&lt;30,"menos de 30 días","más de 30 días")</f>
        <v>más de 30 días</v>
      </c>
    </row>
    <row r="157" spans="1:23" ht="14.25" hidden="1" thickTop="1" thickBot="1" x14ac:dyDescent="0.25">
      <c r="A157" s="17" t="str">
        <f>IF(DetalleExp!H157='Tablas intermedias'!$A$2,"Ordenes de Compra",IF(DetalleExp!H157='Tablas intermedias'!$A$3,"Financiamiento Internacional","Legítimo Abono"))</f>
        <v>Ordenes de Compra</v>
      </c>
      <c r="B157" s="7">
        <f>DetalleExp!E157</f>
        <v>43950</v>
      </c>
      <c r="C157" s="1" t="str">
        <f>DetalleExp!A157</f>
        <v>EX-2020-28834390-APN-DTYC#MSYDS</v>
      </c>
      <c r="D157" s="1" t="str">
        <f>IF(A157="Ordenes de Compra",VLOOKUP(C157,Autogestión!$B$2:$D$5090,3,0),IF(A157="Legítimo Abono",VLOOKUP(C157,NoAmpOC!$B$2:$H$988,7,0),"Factura"))</f>
        <v>Factura</v>
      </c>
      <c r="E157" s="26" t="str">
        <f>IF(A157="Ordenes de Compra",VLOOKUP($C157,Autogestión!$B$2:$G$5090,6,0),IF(A157="Financiamiento Internacional",VLOOKUP($C157,FinInt!$B$2:$G$508,6,0),"Legítimo Abono"))</f>
        <v>80-0025-LPU18</v>
      </c>
      <c r="F157" s="26" t="str">
        <f>IF($A157="Ordenes de Compra","ARS",IF($A157="Financiamiento Internacional",VLOOKUP($C157,FinInt!$B$2:$Q$508,15,0),VLOOKUP($C157,NoAmpOC!$B$2:$T$988,18,0)))</f>
        <v>ARS</v>
      </c>
      <c r="G157" s="5">
        <f>IF($A157="Ordenes de Compra",VLOOKUP($C157,Autogestión!$B$2:$H$5090,7,0),IF($A157="Financiamiento Internacional",VLOOKUP($C157,FinInt!$B$2:$Q$1308,16,0),VLOOKUP($C157,NoAmpOC!$B$2:$T$988,19,0)))</f>
        <v>2649566.7000000002</v>
      </c>
      <c r="H157" s="5">
        <f t="shared" si="6"/>
        <v>2649566.7000000002</v>
      </c>
      <c r="I157" s="26">
        <f>IF($A157="Ordenes de Compra",VLOOKUP($C157,Autogestión!$B$2:$J$5090,9,0),IF($A157="Financiamiento Internacional",VLOOKUP($C157,FinInt!$B$2:$G$1555,6,0),"Legitimo Abono"))</f>
        <v>0</v>
      </c>
      <c r="J157" s="1" t="str">
        <f>IF($A157="Ordenes de Compra",VLOOKUP($C157,Autogestión!$B$2:$R$5090,17,0),IF($A157="Financiamiento Internacional",VLOOKUP($C157,FinInt!$B$2:$O$1508,14,0),VLOOKUP($C157,NoAmpOC!$B$2:$R$988,17,0)))</f>
        <v xml:space="preserve">LAFEDAR S.A. </v>
      </c>
      <c r="K157" s="7" t="str">
        <f>DetalleExp!AP157</f>
        <v>DAFYP#MS-ARCHIVO</v>
      </c>
      <c r="L157" s="7" t="str">
        <f>DetalleExp!AQ157</f>
        <v>ARCHIVO - Archivo</v>
      </c>
      <c r="M157" s="7" t="str">
        <f>DetalleExp!AR157</f>
        <v>DAFYP#MS - Dirección de administración financiera y presupuestaria</v>
      </c>
      <c r="N157" s="7">
        <f>DetalleExp!AS157</f>
        <v>44015</v>
      </c>
      <c r="O157" s="27">
        <f ca="1">ROUNDUP(TODAY()-N157,0)</f>
        <v>340</v>
      </c>
      <c r="P157" s="27">
        <f ca="1">ROUNDUP(TODAY()-B157,0)</f>
        <v>405</v>
      </c>
      <c r="Q157" s="1" t="str">
        <f>IFERROR(IF(A157="Ordenes de Compra",VLOOKUP($E157,'Ordenes de Compra'!$A$2:$E$1712,5,0),"Sin OC"),"Sin dato")</f>
        <v>29.0.0.45.0</v>
      </c>
      <c r="R157" s="28" t="str">
        <f>IFERROR(IF(A157="Ordenes de Compra",VLOOKUP($I157,'Ordenes de Compra'!$B$2:$E$1712,3,0),"Sin OC"),"Sin dato")</f>
        <v>Sin dato</v>
      </c>
      <c r="S157" s="1" t="str">
        <f>VLOOKUP($U157,'Tablas intermedias'!$C$1:$H$222,5,0)</f>
        <v>DGPFE</v>
      </c>
      <c r="T157" s="29" t="str">
        <f t="shared" si="7"/>
        <v>OK</v>
      </c>
      <c r="U157" s="30" t="str">
        <f t="shared" si="8"/>
        <v>DAFYP#MS-ARCHIVOARCHIVO - ArchivoDAFYP#MS - Dirección de administración financiera y presupuestaria</v>
      </c>
      <c r="V157" s="1" t="str">
        <f>VLOOKUP(U157,'Tablas intermedias'!$C$1:$H$222,6,0)</f>
        <v>No</v>
      </c>
      <c r="W157" s="1" t="str">
        <f ca="1">IF(O157&lt;30,"menos de 30 días","más de 30 días")</f>
        <v>más de 30 días</v>
      </c>
    </row>
    <row r="158" spans="1:23" ht="14.25" hidden="1" thickTop="1" thickBot="1" x14ac:dyDescent="0.25">
      <c r="A158" s="17" t="str">
        <f>IF(DetalleExp!H158='Tablas intermedias'!$A$2,"Ordenes de Compra",IF(DetalleExp!H158='Tablas intermedias'!$A$3,"Financiamiento Internacional","Legítimo Abono"))</f>
        <v>Ordenes de Compra</v>
      </c>
      <c r="B158" s="7">
        <f>DetalleExp!E158</f>
        <v>43951</v>
      </c>
      <c r="C158" s="1" t="str">
        <f>DetalleExp!A158</f>
        <v>EX-2020-29125016-APN-DTYC#MSYDS</v>
      </c>
      <c r="D158" s="1" t="str">
        <f>IF(A158="Ordenes de Compra",VLOOKUP(C158,Autogestión!$B$2:$D$5090,3,0),IF(A158="Legítimo Abono",VLOOKUP(C158,NoAmpOC!$B$2:$H$988,7,0),"Factura"))</f>
        <v>Factura</v>
      </c>
      <c r="E158" s="26" t="str">
        <f>IF(A158="Ordenes de Compra",VLOOKUP($C158,Autogestión!$B$2:$G$5090,6,0),IF(A158="Financiamiento Internacional",VLOOKUP($C158,FinInt!$B$2:$G$508,6,0),"Legítimo Abono"))</f>
        <v>80-0025-LPU18</v>
      </c>
      <c r="F158" s="26" t="str">
        <f>IF($A158="Ordenes de Compra","ARS",IF($A158="Financiamiento Internacional",VLOOKUP($C158,FinInt!$B$2:$Q$508,15,0),VLOOKUP($C158,NoAmpOC!$B$2:$T$988,18,0)))</f>
        <v>ARS</v>
      </c>
      <c r="G158" s="5">
        <f>IF($A158="Ordenes de Compra",VLOOKUP($C158,Autogestión!$B$2:$H$5090,7,0),IF($A158="Financiamiento Internacional",VLOOKUP($C158,FinInt!$B$2:$Q$1308,16,0),VLOOKUP($C158,NoAmpOC!$B$2:$T$988,19,0)))</f>
        <v>2250362.8799999999</v>
      </c>
      <c r="H158" s="5">
        <f t="shared" si="6"/>
        <v>2250362.8799999999</v>
      </c>
      <c r="I158" s="26">
        <f>IF($A158="Ordenes de Compra",VLOOKUP($C158,Autogestión!$B$2:$J$5090,9,0),IF($A158="Financiamiento Internacional",VLOOKUP($C158,FinInt!$B$2:$G$1555,6,0),"Legitimo Abono"))</f>
        <v>0</v>
      </c>
      <c r="J158" s="1" t="str">
        <f>IF($A158="Ordenes de Compra",VLOOKUP($C158,Autogestión!$B$2:$R$5090,17,0),IF($A158="Financiamiento Internacional",VLOOKUP($C158,FinInt!$B$2:$O$1508,14,0),VLOOKUP($C158,NoAmpOC!$B$2:$R$988,17,0)))</f>
        <v xml:space="preserve">LAFEDAR S.A. </v>
      </c>
      <c r="K158" s="7" t="str">
        <f>DetalleExp!AP158</f>
        <v>DAFYP#MS-ARCHIVO</v>
      </c>
      <c r="L158" s="7" t="str">
        <f>DetalleExp!AQ158</f>
        <v>ARCHIVO - Archivo</v>
      </c>
      <c r="M158" s="7" t="str">
        <f>DetalleExp!AR158</f>
        <v>DAFYP#MS - Dirección de administración financiera y presupuestaria</v>
      </c>
      <c r="N158" s="7">
        <f>DetalleExp!AS158</f>
        <v>43966</v>
      </c>
      <c r="O158" s="27">
        <f ca="1">ROUNDUP(TODAY()-N158,0)</f>
        <v>389</v>
      </c>
      <c r="P158" s="27">
        <f ca="1">ROUNDUP(TODAY()-B158,0)</f>
        <v>404</v>
      </c>
      <c r="Q158" s="1" t="str">
        <f>IFERROR(IF(A158="Ordenes de Compra",VLOOKUP($E158,'Ordenes de Compra'!$A$2:$E$1712,5,0),"Sin OC"),"Sin dato")</f>
        <v>29.0.0.45.0</v>
      </c>
      <c r="R158" s="28" t="str">
        <f>IFERROR(IF(A158="Ordenes de Compra",VLOOKUP($I158,'Ordenes de Compra'!$B$2:$E$1712,3,0),"Sin OC"),"Sin dato")</f>
        <v>Sin dato</v>
      </c>
      <c r="S158" s="1" t="str">
        <f>VLOOKUP($U158,'Tablas intermedias'!$C$1:$H$222,5,0)</f>
        <v>DGPFE</v>
      </c>
      <c r="T158" s="29" t="str">
        <f t="shared" si="7"/>
        <v>OK</v>
      </c>
      <c r="U158" s="30" t="str">
        <f t="shared" si="8"/>
        <v>DAFYP#MS-ARCHIVOARCHIVO - ArchivoDAFYP#MS - Dirección de administración financiera y presupuestaria</v>
      </c>
      <c r="V158" s="1" t="str">
        <f>VLOOKUP(U158,'Tablas intermedias'!$C$1:$H$222,6,0)</f>
        <v>No</v>
      </c>
      <c r="W158" s="1" t="str">
        <f ca="1">IF(O158&lt;30,"menos de 30 días","más de 30 días")</f>
        <v>más de 30 días</v>
      </c>
    </row>
    <row r="159" spans="1:23" ht="14.25" hidden="1" thickTop="1" thickBot="1" x14ac:dyDescent="0.25">
      <c r="A159" s="17" t="str">
        <f>IF(DetalleExp!H159='Tablas intermedias'!$A$2,"Ordenes de Compra",IF(DetalleExp!H159='Tablas intermedias'!$A$3,"Financiamiento Internacional","Legítimo Abono"))</f>
        <v>Ordenes de Compra</v>
      </c>
      <c r="B159" s="7">
        <f>DetalleExp!E159</f>
        <v>43951</v>
      </c>
      <c r="C159" s="1" t="str">
        <f>DetalleExp!A159</f>
        <v>EX-2020-29165688-APN-DTYC#MSYDS</v>
      </c>
      <c r="D159" s="1" t="str">
        <f>IF(A159="Ordenes de Compra",VLOOKUP(C159,Autogestión!$B$2:$D$5090,3,0),IF(A159="Legítimo Abono",VLOOKUP(C159,NoAmpOC!$B$2:$H$988,7,0),"Factura"))</f>
        <v>Factura</v>
      </c>
      <c r="E159" s="26" t="str">
        <f>IF(A159="Ordenes de Compra",VLOOKUP($C159,Autogestión!$B$2:$G$5090,6,0),IF(A159="Financiamiento Internacional",VLOOKUP($C159,FinInt!$B$2:$G$508,6,0),"Legítimo Abono"))</f>
        <v>80-0004-LPU18</v>
      </c>
      <c r="F159" s="26" t="str">
        <f>IF($A159="Ordenes de Compra","ARS",IF($A159="Financiamiento Internacional",VLOOKUP($C159,FinInt!$B$2:$Q$508,15,0),VLOOKUP($C159,NoAmpOC!$B$2:$T$988,18,0)))</f>
        <v>ARS</v>
      </c>
      <c r="G159" s="5">
        <f>IF($A159="Ordenes de Compra",VLOOKUP($C159,Autogestión!$B$2:$H$5090,7,0),IF($A159="Financiamiento Internacional",VLOOKUP($C159,FinInt!$B$2:$Q$1308,16,0),VLOOKUP($C159,NoAmpOC!$B$2:$T$988,19,0)))</f>
        <v>31483855.07</v>
      </c>
      <c r="H159" s="5">
        <f t="shared" si="6"/>
        <v>31483855.07</v>
      </c>
      <c r="I159" s="26">
        <f>IF($A159="Ordenes de Compra",VLOOKUP($C159,Autogestión!$B$2:$J$5090,9,0),IF($A159="Financiamiento Internacional",VLOOKUP($C159,FinInt!$B$2:$G$1555,6,0),"Legitimo Abono"))</f>
        <v>0</v>
      </c>
      <c r="J159" s="1" t="str">
        <f>IF($A159="Ordenes de Compra",VLOOKUP($C159,Autogestión!$B$2:$R$5090,17,0),IF($A159="Financiamiento Internacional",VLOOKUP($C159,FinInt!$B$2:$O$1508,14,0),VLOOKUP($C159,NoAmpOC!$B$2:$R$988,17,0)))</f>
        <v>Pfizer S.R.L.</v>
      </c>
      <c r="K159" s="7" t="str">
        <f>DetalleExp!AP159</f>
        <v>LCOURREGES</v>
      </c>
      <c r="L159" s="7" t="str">
        <f>DetalleExp!AQ159</f>
        <v>TESORERIA - Tesorería</v>
      </c>
      <c r="M159" s="7" t="str">
        <f>DetalleExp!AR159</f>
        <v>DTYC#MS - Dirección de tesoreria y contabilidad</v>
      </c>
      <c r="N159" s="7">
        <f>DetalleExp!AS159</f>
        <v>44097</v>
      </c>
      <c r="O159" s="27">
        <f ca="1">ROUNDUP(TODAY()-N159,0)</f>
        <v>258</v>
      </c>
      <c r="P159" s="27">
        <f ca="1">ROUNDUP(TODAY()-B159,0)</f>
        <v>404</v>
      </c>
      <c r="Q159" s="1" t="str">
        <f>IFERROR(IF(A159="Ordenes de Compra",VLOOKUP($E159,'Ordenes de Compra'!$A$2:$E$1712,5,0),"Sin OC"),"Sin dato")</f>
        <v>Varios</v>
      </c>
      <c r="R159" s="28" t="str">
        <f>IFERROR(IF(A159="Ordenes de Compra",VLOOKUP($I159,'Ordenes de Compra'!$B$2:$E$1712,3,0),"Sin OC"),"Sin dato")</f>
        <v>Sin dato</v>
      </c>
      <c r="S159" s="1" t="str">
        <f>VLOOKUP($U159,'Tablas intermedias'!$C$1:$H$222,5,0)</f>
        <v>Tesorería</v>
      </c>
      <c r="T159" s="29" t="str">
        <f t="shared" si="7"/>
        <v>OK</v>
      </c>
      <c r="U159" s="30" t="str">
        <f t="shared" si="8"/>
        <v>LCOURREGESTESORERIA - TesoreríaDTYC#MS - Dirección de tesoreria y contabilidad</v>
      </c>
      <c r="V159" s="1" t="str">
        <f>VLOOKUP(U159,'Tablas intermedias'!$C$1:$H$222,6,0)</f>
        <v>No</v>
      </c>
      <c r="W159" s="1" t="str">
        <f ca="1">IF(O159&lt;30,"menos de 30 días","más de 30 días")</f>
        <v>más de 30 días</v>
      </c>
    </row>
    <row r="160" spans="1:23" ht="14.25" hidden="1" thickTop="1" thickBot="1" x14ac:dyDescent="0.25">
      <c r="A160" s="17" t="str">
        <f>IF(DetalleExp!H160='Tablas intermedias'!$A$2,"Ordenes de Compra",IF(DetalleExp!H160='Tablas intermedias'!$A$3,"Financiamiento Internacional","Legítimo Abono"))</f>
        <v>Ordenes de Compra</v>
      </c>
      <c r="B160" s="7">
        <f>DetalleExp!E160</f>
        <v>43955</v>
      </c>
      <c r="C160" s="1" t="str">
        <f>DetalleExp!A160</f>
        <v>EX-2020-29737135-APN-DTYC#MSYDS</v>
      </c>
      <c r="D160" s="1" t="str">
        <f>IF(A160="Ordenes de Compra",VLOOKUP(C160,Autogestión!$B$2:$D$5090,3,0),IF(A160="Legítimo Abono",VLOOKUP(C160,NoAmpOC!$B$2:$H$988,7,0),"Factura"))</f>
        <v>Factura</v>
      </c>
      <c r="E160" s="26" t="str">
        <f>IF(A160="Ordenes de Compra",VLOOKUP($C160,Autogestión!$B$2:$G$5090,6,0),IF(A160="Financiamiento Internacional",VLOOKUP($C160,FinInt!$B$2:$G$508,6,0),"Legítimo Abono"))</f>
        <v>80-0025-LPU18</v>
      </c>
      <c r="F160" s="26" t="str">
        <f>IF($A160="Ordenes de Compra","ARS",IF($A160="Financiamiento Internacional",VLOOKUP($C160,FinInt!$B$2:$Q$508,15,0),VLOOKUP($C160,NoAmpOC!$B$2:$T$988,18,0)))</f>
        <v>ARS</v>
      </c>
      <c r="G160" s="5">
        <f>IF($A160="Ordenes de Compra",VLOOKUP($C160,Autogestión!$B$2:$H$5090,7,0),IF($A160="Financiamiento Internacional",VLOOKUP($C160,FinInt!$B$2:$Q$1308,16,0),VLOOKUP($C160,NoAmpOC!$B$2:$T$988,19,0)))</f>
        <v>27843858</v>
      </c>
      <c r="H160" s="5">
        <f t="shared" si="6"/>
        <v>27843858</v>
      </c>
      <c r="I160" s="26">
        <f>IF($A160="Ordenes de Compra",VLOOKUP($C160,Autogestión!$B$2:$J$5090,9,0),IF($A160="Financiamiento Internacional",VLOOKUP($C160,FinInt!$B$2:$G$1555,6,0),"Legitimo Abono"))</f>
        <v>0</v>
      </c>
      <c r="J160" s="1" t="str">
        <f>IF($A160="Ordenes de Compra",VLOOKUP($C160,Autogestión!$B$2:$R$5090,17,0),IF($A160="Financiamiento Internacional",VLOOKUP($C160,FinInt!$B$2:$O$1508,14,0),VLOOKUP($C160,NoAmpOC!$B$2:$R$988,17,0)))</f>
        <v>LABORATORIOS RICHMOND SACIF</v>
      </c>
      <c r="K160" s="7" t="str">
        <f>DetalleExp!AP160</f>
        <v>DAFYP#MS-ARCHIVO</v>
      </c>
      <c r="L160" s="7" t="str">
        <f>DetalleExp!AQ160</f>
        <v>ARCHIVO - Archivo</v>
      </c>
      <c r="M160" s="7" t="str">
        <f>DetalleExp!AR160</f>
        <v>DAFYP#MS - Dirección de administración financiera y presupuestaria</v>
      </c>
      <c r="N160" s="7">
        <f>DetalleExp!AS160</f>
        <v>43983</v>
      </c>
      <c r="O160" s="27">
        <f ca="1">ROUNDUP(TODAY()-N160,0)</f>
        <v>372</v>
      </c>
      <c r="P160" s="27">
        <f ca="1">ROUNDUP(TODAY()-B160,0)</f>
        <v>400</v>
      </c>
      <c r="Q160" s="1" t="str">
        <f>IFERROR(IF(A160="Ordenes de Compra",VLOOKUP($E160,'Ordenes de Compra'!$A$2:$E$1712,5,0),"Sin OC"),"Sin dato")</f>
        <v>29.0.0.45.0</v>
      </c>
      <c r="R160" s="28" t="str">
        <f>IFERROR(IF(A160="Ordenes de Compra",VLOOKUP($I160,'Ordenes de Compra'!$B$2:$E$1712,3,0),"Sin OC"),"Sin dato")</f>
        <v>Sin dato</v>
      </c>
      <c r="S160" s="1" t="str">
        <f>VLOOKUP($U160,'Tablas intermedias'!$C$1:$H$222,5,0)</f>
        <v>DGPFE</v>
      </c>
      <c r="T160" s="29" t="str">
        <f t="shared" si="7"/>
        <v>OK</v>
      </c>
      <c r="U160" s="30" t="str">
        <f t="shared" si="8"/>
        <v>DAFYP#MS-ARCHIVOARCHIVO - ArchivoDAFYP#MS - Dirección de administración financiera y presupuestaria</v>
      </c>
      <c r="V160" s="1" t="str">
        <f>VLOOKUP(U160,'Tablas intermedias'!$C$1:$H$222,6,0)</f>
        <v>No</v>
      </c>
      <c r="W160" s="1" t="str">
        <f ca="1">IF(O160&lt;30,"menos de 30 días","más de 30 días")</f>
        <v>más de 30 días</v>
      </c>
    </row>
    <row r="161" spans="1:23" ht="14.25" hidden="1" thickTop="1" thickBot="1" x14ac:dyDescent="0.25">
      <c r="A161" s="17" t="str">
        <f>IF(DetalleExp!H161='Tablas intermedias'!$A$2,"Ordenes de Compra",IF(DetalleExp!H161='Tablas intermedias'!$A$3,"Financiamiento Internacional","Legítimo Abono"))</f>
        <v>Ordenes de Compra</v>
      </c>
      <c r="B161" s="7">
        <f>DetalleExp!E161</f>
        <v>43957</v>
      </c>
      <c r="C161" s="1" t="str">
        <f>DetalleExp!A161</f>
        <v>EX-2020-30172698-APN-DTYC#MSYDS</v>
      </c>
      <c r="D161" s="1" t="str">
        <f>IF(A161="Ordenes de Compra",VLOOKUP(C161,Autogestión!$B$2:$D$5090,3,0),IF(A161="Legítimo Abono",VLOOKUP(C161,NoAmpOC!$B$2:$H$988,7,0),"Factura"))</f>
        <v>Factura</v>
      </c>
      <c r="E161" s="26" t="str">
        <f>IF(A161="Ordenes de Compra",VLOOKUP($C161,Autogestión!$B$2:$G$5090,6,0),IF(A161="Financiamiento Internacional",VLOOKUP($C161,FinInt!$B$2:$G$508,6,0),"Legítimo Abono"))</f>
        <v>80-0025-LPU18</v>
      </c>
      <c r="F161" s="26" t="str">
        <f>IF($A161="Ordenes de Compra","ARS",IF($A161="Financiamiento Internacional",VLOOKUP($C161,FinInt!$B$2:$Q$508,15,0),VLOOKUP($C161,NoAmpOC!$B$2:$T$988,18,0)))</f>
        <v>ARS</v>
      </c>
      <c r="G161" s="5">
        <f>IF($A161="Ordenes de Compra",VLOOKUP($C161,Autogestión!$B$2:$H$5090,7,0),IF($A161="Financiamiento Internacional",VLOOKUP($C161,FinInt!$B$2:$Q$1308,16,0),VLOOKUP($C161,NoAmpOC!$B$2:$T$988,19,0)))</f>
        <v>29402820</v>
      </c>
      <c r="H161" s="5">
        <f t="shared" si="6"/>
        <v>29402820</v>
      </c>
      <c r="I161" s="26">
        <f>IF($A161="Ordenes de Compra",VLOOKUP($C161,Autogestión!$B$2:$J$5090,9,0),IF($A161="Financiamiento Internacional",VLOOKUP($C161,FinInt!$B$2:$G$1555,6,0),"Legitimo Abono"))</f>
        <v>0</v>
      </c>
      <c r="J161" s="1" t="str">
        <f>IF($A161="Ordenes de Compra",VLOOKUP($C161,Autogestión!$B$2:$R$5090,17,0),IF($A161="Financiamiento Internacional",VLOOKUP($C161,FinInt!$B$2:$O$1508,14,0),VLOOKUP($C161,NoAmpOC!$B$2:$R$988,17,0)))</f>
        <v xml:space="preserve">LAFEDAR S.A. </v>
      </c>
      <c r="K161" s="7" t="str">
        <f>DetalleExp!AP161</f>
        <v>DAFYP#MS-ARCHIVO</v>
      </c>
      <c r="L161" s="7" t="str">
        <f>DetalleExp!AQ161</f>
        <v>ARCHIVO - Archivo</v>
      </c>
      <c r="M161" s="7" t="str">
        <f>DetalleExp!AR161</f>
        <v>DAFYP#MS - Dirección de administración financiera y presupuestaria</v>
      </c>
      <c r="N161" s="7">
        <f>DetalleExp!AS161</f>
        <v>44004</v>
      </c>
      <c r="O161" s="27">
        <f ca="1">ROUNDUP(TODAY()-N161,0)</f>
        <v>351</v>
      </c>
      <c r="P161" s="27">
        <f ca="1">ROUNDUP(TODAY()-B161,0)</f>
        <v>398</v>
      </c>
      <c r="Q161" s="1" t="str">
        <f>IFERROR(IF(A161="Ordenes de Compra",VLOOKUP($E161,'Ordenes de Compra'!$A$2:$E$1712,5,0),"Sin OC"),"Sin dato")</f>
        <v>29.0.0.45.0</v>
      </c>
      <c r="R161" s="28" t="str">
        <f>IFERROR(IF(A161="Ordenes de Compra",VLOOKUP($I161,'Ordenes de Compra'!$B$2:$E$1712,3,0),"Sin OC"),"Sin dato")</f>
        <v>Sin dato</v>
      </c>
      <c r="S161" s="1" t="str">
        <f>VLOOKUP($U161,'Tablas intermedias'!$C$1:$H$222,5,0)</f>
        <v>DGPFE</v>
      </c>
      <c r="T161" s="29" t="str">
        <f t="shared" si="7"/>
        <v>OK</v>
      </c>
      <c r="U161" s="30" t="str">
        <f t="shared" si="8"/>
        <v>DAFYP#MS-ARCHIVOARCHIVO - ArchivoDAFYP#MS - Dirección de administración financiera y presupuestaria</v>
      </c>
      <c r="V161" s="1" t="str">
        <f>VLOOKUP(U161,'Tablas intermedias'!$C$1:$H$222,6,0)</f>
        <v>No</v>
      </c>
      <c r="W161" s="1" t="str">
        <f ca="1">IF(O161&lt;30,"menos de 30 días","más de 30 días")</f>
        <v>más de 30 días</v>
      </c>
    </row>
    <row r="162" spans="1:23" ht="14.25" hidden="1" thickTop="1" thickBot="1" x14ac:dyDescent="0.25">
      <c r="A162" s="17" t="str">
        <f>IF(DetalleExp!H162='Tablas intermedias'!$A$2,"Ordenes de Compra",IF(DetalleExp!H162='Tablas intermedias'!$A$3,"Financiamiento Internacional","Legítimo Abono"))</f>
        <v>Ordenes de Compra</v>
      </c>
      <c r="B162" s="7">
        <f>DetalleExp!E162</f>
        <v>43957</v>
      </c>
      <c r="C162" s="1" t="str">
        <f>DetalleExp!A162</f>
        <v>EX-2020-30184313-APN-DTYC#MSYDS</v>
      </c>
      <c r="D162" s="1" t="str">
        <f>IF(A162="Ordenes de Compra",VLOOKUP(C162,Autogestión!$B$2:$D$5090,3,0),IF(A162="Legítimo Abono",VLOOKUP(C162,NoAmpOC!$B$2:$H$988,7,0),"Factura"))</f>
        <v>Factura</v>
      </c>
      <c r="E162" s="26" t="str">
        <f>IF(A162="Ordenes de Compra",VLOOKUP($C162,Autogestión!$B$2:$G$5090,6,0),IF(A162="Financiamiento Internacional",VLOOKUP($C162,FinInt!$B$2:$G$508,6,0),"Legítimo Abono"))</f>
        <v>80-0025-LPU18</v>
      </c>
      <c r="F162" s="26" t="str">
        <f>IF($A162="Ordenes de Compra","ARS",IF($A162="Financiamiento Internacional",VLOOKUP($C162,FinInt!$B$2:$Q$508,15,0),VLOOKUP($C162,NoAmpOC!$B$2:$T$988,18,0)))</f>
        <v>ARS</v>
      </c>
      <c r="G162" s="5">
        <f>IF($A162="Ordenes de Compra",VLOOKUP($C162,Autogestión!$B$2:$H$5090,7,0),IF($A162="Financiamiento Internacional",VLOOKUP($C162,FinInt!$B$2:$Q$1308,16,0),VLOOKUP($C162,NoAmpOC!$B$2:$T$988,19,0)))</f>
        <v>571835.88</v>
      </c>
      <c r="H162" s="5">
        <f t="shared" si="6"/>
        <v>571835.88</v>
      </c>
      <c r="I162" s="26">
        <f>IF($A162="Ordenes de Compra",VLOOKUP($C162,Autogestión!$B$2:$J$5090,9,0),IF($A162="Financiamiento Internacional",VLOOKUP($C162,FinInt!$B$2:$G$1555,6,0),"Legitimo Abono"))</f>
        <v>0</v>
      </c>
      <c r="J162" s="1" t="str">
        <f>IF($A162="Ordenes de Compra",VLOOKUP($C162,Autogestión!$B$2:$R$5090,17,0),IF($A162="Financiamiento Internacional",VLOOKUP($C162,FinInt!$B$2:$O$1508,14,0),VLOOKUP($C162,NoAmpOC!$B$2:$R$988,17,0)))</f>
        <v xml:space="preserve">LAFEDAR S.A. </v>
      </c>
      <c r="K162" s="7" t="str">
        <f>DetalleExp!AP162</f>
        <v>DAFYP#MS-ARCHIVO</v>
      </c>
      <c r="L162" s="7" t="str">
        <f>DetalleExp!AQ162</f>
        <v>ARCHIVO - Archivo</v>
      </c>
      <c r="M162" s="7" t="str">
        <f>DetalleExp!AR162</f>
        <v>DAFYP#MS - Dirección de administración financiera y presupuestaria</v>
      </c>
      <c r="N162" s="7">
        <f>DetalleExp!AS162</f>
        <v>44026</v>
      </c>
      <c r="O162" s="27">
        <f ca="1">ROUNDUP(TODAY()-N162,0)</f>
        <v>329</v>
      </c>
      <c r="P162" s="27">
        <f ca="1">ROUNDUP(TODAY()-B162,0)</f>
        <v>398</v>
      </c>
      <c r="Q162" s="1" t="str">
        <f>IFERROR(IF(A162="Ordenes de Compra",VLOOKUP($E162,'Ordenes de Compra'!$A$2:$E$1712,5,0),"Sin OC"),"Sin dato")</f>
        <v>29.0.0.45.0</v>
      </c>
      <c r="R162" s="28" t="str">
        <f>IFERROR(IF(A162="Ordenes de Compra",VLOOKUP($I162,'Ordenes de Compra'!$B$2:$E$1712,3,0),"Sin OC"),"Sin dato")</f>
        <v>Sin dato</v>
      </c>
      <c r="S162" s="1" t="str">
        <f>VLOOKUP($U162,'Tablas intermedias'!$C$1:$H$222,5,0)</f>
        <v>DGPFE</v>
      </c>
      <c r="T162" s="29" t="str">
        <f t="shared" si="7"/>
        <v>OK</v>
      </c>
      <c r="U162" s="30" t="str">
        <f t="shared" si="8"/>
        <v>DAFYP#MS-ARCHIVOARCHIVO - ArchivoDAFYP#MS - Dirección de administración financiera y presupuestaria</v>
      </c>
      <c r="V162" s="1" t="str">
        <f>VLOOKUP(U162,'Tablas intermedias'!$C$1:$H$222,6,0)</f>
        <v>No</v>
      </c>
      <c r="W162" s="1" t="str">
        <f ca="1">IF(O162&lt;30,"menos de 30 días","más de 30 días")</f>
        <v>más de 30 días</v>
      </c>
    </row>
    <row r="163" spans="1:23" ht="14.25" hidden="1" thickTop="1" thickBot="1" x14ac:dyDescent="0.25">
      <c r="A163" s="17" t="str">
        <f>IF(DetalleExp!H163='Tablas intermedias'!$A$2,"Ordenes de Compra",IF(DetalleExp!H163='Tablas intermedias'!$A$3,"Financiamiento Internacional","Legítimo Abono"))</f>
        <v>Ordenes de Compra</v>
      </c>
      <c r="B163" s="7">
        <f>DetalleExp!E163</f>
        <v>43957</v>
      </c>
      <c r="C163" s="1" t="str">
        <f>DetalleExp!A163</f>
        <v>EX-2020-30294552-APN-DTYC#MSYDS</v>
      </c>
      <c r="D163" s="1" t="str">
        <f>IF(A163="Ordenes de Compra",VLOOKUP(C163,Autogestión!$B$2:$D$5090,3,0),IF(A163="Legítimo Abono",VLOOKUP(C163,NoAmpOC!$B$2:$H$988,7,0),"Factura"))</f>
        <v>Factura</v>
      </c>
      <c r="E163" s="26" t="str">
        <f>IF(A163="Ordenes de Compra",VLOOKUP($C163,Autogestión!$B$2:$G$5090,6,0),IF(A163="Financiamiento Internacional",VLOOKUP($C163,FinInt!$B$2:$G$508,6,0),"Legítimo Abono"))</f>
        <v>80-0025-LPU18</v>
      </c>
      <c r="F163" s="26" t="str">
        <f>IF($A163="Ordenes de Compra","ARS",IF($A163="Financiamiento Internacional",VLOOKUP($C163,FinInt!$B$2:$Q$508,15,0),VLOOKUP($C163,NoAmpOC!$B$2:$T$988,18,0)))</f>
        <v>ARS</v>
      </c>
      <c r="G163" s="5">
        <f>IF($A163="Ordenes de Compra",VLOOKUP($C163,Autogestión!$B$2:$H$5090,7,0),IF($A163="Financiamiento Internacional",VLOOKUP($C163,FinInt!$B$2:$Q$1308,16,0),VLOOKUP($C163,NoAmpOC!$B$2:$T$988,19,0)))</f>
        <v>2969311.5</v>
      </c>
      <c r="H163" s="5">
        <f t="shared" si="6"/>
        <v>2969311.5</v>
      </c>
      <c r="I163" s="26">
        <f>IF($A163="Ordenes de Compra",VLOOKUP($C163,Autogestión!$B$2:$J$5090,9,0),IF($A163="Financiamiento Internacional",VLOOKUP($C163,FinInt!$B$2:$G$1555,6,0),"Legitimo Abono"))</f>
        <v>0</v>
      </c>
      <c r="J163" s="1" t="str">
        <f>IF($A163="Ordenes de Compra",VLOOKUP($C163,Autogestión!$B$2:$R$5090,17,0),IF($A163="Financiamiento Internacional",VLOOKUP($C163,FinInt!$B$2:$O$1508,14,0),VLOOKUP($C163,NoAmpOC!$B$2:$R$988,17,0)))</f>
        <v xml:space="preserve">LAFEDAR S.A. </v>
      </c>
      <c r="K163" s="7" t="str">
        <f>DetalleExp!AP163</f>
        <v>DAFYP#MS-ARCHIVO</v>
      </c>
      <c r="L163" s="7" t="str">
        <f>DetalleExp!AQ163</f>
        <v>ARCHIVO - Archivo</v>
      </c>
      <c r="M163" s="7" t="str">
        <f>DetalleExp!AR163</f>
        <v>DAFYP#MS - Dirección de administración financiera y presupuestaria</v>
      </c>
      <c r="N163" s="7">
        <f>DetalleExp!AS163</f>
        <v>44008</v>
      </c>
      <c r="O163" s="27">
        <f ca="1">ROUNDUP(TODAY()-N163,0)</f>
        <v>347</v>
      </c>
      <c r="P163" s="27">
        <f ca="1">ROUNDUP(TODAY()-B163,0)</f>
        <v>398</v>
      </c>
      <c r="Q163" s="1" t="str">
        <f>IFERROR(IF(A163="Ordenes de Compra",VLOOKUP($E163,'Ordenes de Compra'!$A$2:$E$1712,5,0),"Sin OC"),"Sin dato")</f>
        <v>29.0.0.45.0</v>
      </c>
      <c r="R163" s="28" t="str">
        <f>IFERROR(IF(A163="Ordenes de Compra",VLOOKUP($I163,'Ordenes de Compra'!$B$2:$E$1712,3,0),"Sin OC"),"Sin dato")</f>
        <v>Sin dato</v>
      </c>
      <c r="S163" s="1" t="str">
        <f>VLOOKUP($U163,'Tablas intermedias'!$C$1:$H$222,5,0)</f>
        <v>DGPFE</v>
      </c>
      <c r="T163" s="29" t="str">
        <f t="shared" si="7"/>
        <v>OK</v>
      </c>
      <c r="U163" s="30" t="str">
        <f t="shared" si="8"/>
        <v>DAFYP#MS-ARCHIVOARCHIVO - ArchivoDAFYP#MS - Dirección de administración financiera y presupuestaria</v>
      </c>
      <c r="V163" s="1" t="str">
        <f>VLOOKUP(U163,'Tablas intermedias'!$C$1:$H$222,6,0)</f>
        <v>No</v>
      </c>
      <c r="W163" s="1" t="str">
        <f ca="1">IF(O163&lt;30,"menos de 30 días","más de 30 días")</f>
        <v>más de 30 días</v>
      </c>
    </row>
    <row r="164" spans="1:23" ht="14.25" hidden="1" thickTop="1" thickBot="1" x14ac:dyDescent="0.25">
      <c r="A164" s="17" t="str">
        <f>IF(DetalleExp!H164='Tablas intermedias'!$A$2,"Ordenes de Compra",IF(DetalleExp!H164='Tablas intermedias'!$A$3,"Financiamiento Internacional","Legítimo Abono"))</f>
        <v>Ordenes de Compra</v>
      </c>
      <c r="B164" s="7">
        <f>DetalleExp!E164</f>
        <v>43957</v>
      </c>
      <c r="C164" s="1" t="str">
        <f>DetalleExp!A164</f>
        <v>EX-2020-30297162-APN-DTYC#MSYDS</v>
      </c>
      <c r="D164" s="1" t="str">
        <f>IF(A164="Ordenes de Compra",VLOOKUP(C164,Autogestión!$B$2:$D$5090,3,0),IF(A164="Legítimo Abono",VLOOKUP(C164,NoAmpOC!$B$2:$H$988,7,0),"Factura"))</f>
        <v>Factura</v>
      </c>
      <c r="E164" s="26" t="str">
        <f>IF(A164="Ordenes de Compra",VLOOKUP($C164,Autogestión!$B$2:$G$5090,6,0),IF(A164="Financiamiento Internacional",VLOOKUP($C164,FinInt!$B$2:$G$508,6,0),"Legítimo Abono"))</f>
        <v>80-0025-LPU18</v>
      </c>
      <c r="F164" s="26" t="str">
        <f>IF($A164="Ordenes de Compra","ARS",IF($A164="Financiamiento Internacional",VLOOKUP($C164,FinInt!$B$2:$Q$508,15,0),VLOOKUP($C164,NoAmpOC!$B$2:$T$988,18,0)))</f>
        <v>ARS</v>
      </c>
      <c r="G164" s="5">
        <f>IF($A164="Ordenes de Compra",VLOOKUP($C164,Autogestión!$B$2:$H$5090,7,0),IF($A164="Financiamiento Internacional",VLOOKUP($C164,FinInt!$B$2:$Q$1308,16,0),VLOOKUP($C164,NoAmpOC!$B$2:$T$988,19,0)))</f>
        <v>1523117.64</v>
      </c>
      <c r="H164" s="5">
        <f t="shared" si="6"/>
        <v>1523117.64</v>
      </c>
      <c r="I164" s="26">
        <f>IF($A164="Ordenes de Compra",VLOOKUP($C164,Autogestión!$B$2:$J$5090,9,0),IF($A164="Financiamiento Internacional",VLOOKUP($C164,FinInt!$B$2:$G$1555,6,0),"Legitimo Abono"))</f>
        <v>0</v>
      </c>
      <c r="J164" s="1" t="str">
        <f>IF($A164="Ordenes de Compra",VLOOKUP($C164,Autogestión!$B$2:$R$5090,17,0),IF($A164="Financiamiento Internacional",VLOOKUP($C164,FinInt!$B$2:$O$1508,14,0),VLOOKUP($C164,NoAmpOC!$B$2:$R$988,17,0)))</f>
        <v xml:space="preserve">LAFEDAR S.A. </v>
      </c>
      <c r="K164" s="7" t="str">
        <f>DetalleExp!AP164</f>
        <v>DAFYP#MS-ARCHIVO</v>
      </c>
      <c r="L164" s="7" t="str">
        <f>DetalleExp!AQ164</f>
        <v>ARCHIVO - Archivo</v>
      </c>
      <c r="M164" s="7" t="str">
        <f>DetalleExp!AR164</f>
        <v>DAFYP#MS - Dirección de administración financiera y presupuestaria</v>
      </c>
      <c r="N164" s="7">
        <f>DetalleExp!AS164</f>
        <v>44027</v>
      </c>
      <c r="O164" s="27">
        <f ca="1">ROUNDUP(TODAY()-N164,0)</f>
        <v>328</v>
      </c>
      <c r="P164" s="27">
        <f ca="1">ROUNDUP(TODAY()-B164,0)</f>
        <v>398</v>
      </c>
      <c r="Q164" s="1" t="str">
        <f>IFERROR(IF(A164="Ordenes de Compra",VLOOKUP($E164,'Ordenes de Compra'!$A$2:$E$1712,5,0),"Sin OC"),"Sin dato")</f>
        <v>29.0.0.45.0</v>
      </c>
      <c r="R164" s="28" t="str">
        <f>IFERROR(IF(A164="Ordenes de Compra",VLOOKUP($I164,'Ordenes de Compra'!$B$2:$E$1712,3,0),"Sin OC"),"Sin dato")</f>
        <v>Sin dato</v>
      </c>
      <c r="S164" s="1" t="str">
        <f>VLOOKUP($U164,'Tablas intermedias'!$C$1:$H$222,5,0)</f>
        <v>DGPFE</v>
      </c>
      <c r="T164" s="29" t="str">
        <f t="shared" si="7"/>
        <v>OK</v>
      </c>
      <c r="U164" s="30" t="str">
        <f t="shared" si="8"/>
        <v>DAFYP#MS-ARCHIVOARCHIVO - ArchivoDAFYP#MS - Dirección de administración financiera y presupuestaria</v>
      </c>
      <c r="V164" s="1" t="str">
        <f>VLOOKUP(U164,'Tablas intermedias'!$C$1:$H$222,6,0)</f>
        <v>No</v>
      </c>
      <c r="W164" s="1" t="str">
        <f ca="1">IF(O164&lt;30,"menos de 30 días","más de 30 días")</f>
        <v>más de 30 días</v>
      </c>
    </row>
    <row r="165" spans="1:23" ht="14.25" hidden="1" thickTop="1" thickBot="1" x14ac:dyDescent="0.25">
      <c r="A165" s="17" t="str">
        <f>IF(DetalleExp!H165='Tablas intermedias'!$A$2,"Ordenes de Compra",IF(DetalleExp!H165='Tablas intermedias'!$A$3,"Financiamiento Internacional","Legítimo Abono"))</f>
        <v>Ordenes de Compra</v>
      </c>
      <c r="B165" s="7">
        <f>DetalleExp!E165</f>
        <v>43957</v>
      </c>
      <c r="C165" s="1" t="str">
        <f>DetalleExp!A165</f>
        <v>EX-2020-30299822-APN-DTYC#MSYDS</v>
      </c>
      <c r="D165" s="1" t="str">
        <f>IF(A165="Ordenes de Compra",VLOOKUP(C165,Autogestión!$B$2:$D$5090,3,0),IF(A165="Legítimo Abono",VLOOKUP(C165,NoAmpOC!$B$2:$H$988,7,0),"Factura"))</f>
        <v>Factura</v>
      </c>
      <c r="E165" s="26" t="str">
        <f>IF(A165="Ordenes de Compra",VLOOKUP($C165,Autogestión!$B$2:$G$5090,6,0),IF(A165="Financiamiento Internacional",VLOOKUP($C165,FinInt!$B$2:$G$508,6,0),"Legítimo Abono"))</f>
        <v>80-0025-LPU18</v>
      </c>
      <c r="F165" s="26" t="str">
        <f>IF($A165="Ordenes de Compra","ARS",IF($A165="Financiamiento Internacional",VLOOKUP($C165,FinInt!$B$2:$Q$508,15,0),VLOOKUP($C165,NoAmpOC!$B$2:$T$988,18,0)))</f>
        <v>ARS</v>
      </c>
      <c r="G165" s="5">
        <f>IF($A165="Ordenes de Compra",VLOOKUP($C165,Autogestión!$B$2:$H$5090,7,0),IF($A165="Financiamiento Internacional",VLOOKUP($C165,FinInt!$B$2:$Q$1308,16,0),VLOOKUP($C165,NoAmpOC!$B$2:$T$988,19,0)))</f>
        <v>1071531.22</v>
      </c>
      <c r="H165" s="5">
        <f t="shared" si="6"/>
        <v>1071531.22</v>
      </c>
      <c r="I165" s="26">
        <f>IF($A165="Ordenes de Compra",VLOOKUP($C165,Autogestión!$B$2:$J$5090,9,0),IF($A165="Financiamiento Internacional",VLOOKUP($C165,FinInt!$B$2:$G$1555,6,0),"Legitimo Abono"))</f>
        <v>0</v>
      </c>
      <c r="J165" s="1" t="str">
        <f>IF($A165="Ordenes de Compra",VLOOKUP($C165,Autogestión!$B$2:$R$5090,17,0),IF($A165="Financiamiento Internacional",VLOOKUP($C165,FinInt!$B$2:$O$1508,14,0),VLOOKUP($C165,NoAmpOC!$B$2:$R$988,17,0)))</f>
        <v xml:space="preserve">LAFEDAR S.A. </v>
      </c>
      <c r="K165" s="7" t="str">
        <f>DetalleExp!AP165</f>
        <v>DAFYP#MS-ARCHIVO</v>
      </c>
      <c r="L165" s="7" t="str">
        <f>DetalleExp!AQ165</f>
        <v>ARCHIVO - Archivo</v>
      </c>
      <c r="M165" s="7" t="str">
        <f>DetalleExp!AR165</f>
        <v>DAFYP#MS - Dirección de administración financiera y presupuestaria</v>
      </c>
      <c r="N165" s="7">
        <f>DetalleExp!AS165</f>
        <v>44020</v>
      </c>
      <c r="O165" s="27">
        <f ca="1">ROUNDUP(TODAY()-N165,0)</f>
        <v>335</v>
      </c>
      <c r="P165" s="27">
        <f ca="1">ROUNDUP(TODAY()-B165,0)</f>
        <v>398</v>
      </c>
      <c r="Q165" s="1" t="str">
        <f>IFERROR(IF(A165="Ordenes de Compra",VLOOKUP($E165,'Ordenes de Compra'!$A$2:$E$1712,5,0),"Sin OC"),"Sin dato")</f>
        <v>29.0.0.45.0</v>
      </c>
      <c r="R165" s="28" t="str">
        <f>IFERROR(IF(A165="Ordenes de Compra",VLOOKUP($I165,'Ordenes de Compra'!$B$2:$E$1712,3,0),"Sin OC"),"Sin dato")</f>
        <v>Sin dato</v>
      </c>
      <c r="S165" s="1" t="str">
        <f>VLOOKUP($U165,'Tablas intermedias'!$C$1:$H$222,5,0)</f>
        <v>DGPFE</v>
      </c>
      <c r="T165" s="29" t="str">
        <f t="shared" si="7"/>
        <v>OK</v>
      </c>
      <c r="U165" s="30" t="str">
        <f t="shared" si="8"/>
        <v>DAFYP#MS-ARCHIVOARCHIVO - ArchivoDAFYP#MS - Dirección de administración financiera y presupuestaria</v>
      </c>
      <c r="V165" s="1" t="str">
        <f>VLOOKUP(U165,'Tablas intermedias'!$C$1:$H$222,6,0)</f>
        <v>No</v>
      </c>
      <c r="W165" s="1" t="str">
        <f ca="1">IF(O165&lt;30,"menos de 30 días","más de 30 días")</f>
        <v>más de 30 días</v>
      </c>
    </row>
    <row r="166" spans="1:23" ht="14.25" hidden="1" thickTop="1" thickBot="1" x14ac:dyDescent="0.25">
      <c r="A166" s="17" t="str">
        <f>IF(DetalleExp!H166='Tablas intermedias'!$A$2,"Ordenes de Compra",IF(DetalleExp!H166='Tablas intermedias'!$A$3,"Financiamiento Internacional","Legítimo Abono"))</f>
        <v>Ordenes de Compra</v>
      </c>
      <c r="B166" s="7">
        <f>DetalleExp!E166</f>
        <v>43957</v>
      </c>
      <c r="C166" s="1" t="str">
        <f>DetalleExp!A166</f>
        <v>EX-2020-30302656-APN-DTYC#MSYDS</v>
      </c>
      <c r="D166" s="1" t="str">
        <f>IF(A166="Ordenes de Compra",VLOOKUP(C166,Autogestión!$B$2:$D$5090,3,0),IF(A166="Legítimo Abono",VLOOKUP(C166,NoAmpOC!$B$2:$H$988,7,0),"Factura"))</f>
        <v>Factura</v>
      </c>
      <c r="E166" s="26" t="str">
        <f>IF(A166="Ordenes de Compra",VLOOKUP($C166,Autogestión!$B$2:$G$5090,6,0),IF(A166="Financiamiento Internacional",VLOOKUP($C166,FinInt!$B$2:$G$508,6,0),"Legítimo Abono"))</f>
        <v>80-0025-LPU18</v>
      </c>
      <c r="F166" s="26" t="str">
        <f>IF($A166="Ordenes de Compra","ARS",IF($A166="Financiamiento Internacional",VLOOKUP($C166,FinInt!$B$2:$Q$508,15,0),VLOOKUP($C166,NoAmpOC!$B$2:$T$988,18,0)))</f>
        <v>ARS</v>
      </c>
      <c r="G166" s="5">
        <f>IF($A166="Ordenes de Compra",VLOOKUP($C166,Autogestión!$B$2:$H$5090,7,0),IF($A166="Financiamiento Internacional",VLOOKUP($C166,FinInt!$B$2:$Q$1308,16,0),VLOOKUP($C166,NoAmpOC!$B$2:$T$988,19,0)))</f>
        <v>2943098.48</v>
      </c>
      <c r="H166" s="5">
        <f t="shared" si="6"/>
        <v>2943098.48</v>
      </c>
      <c r="I166" s="26">
        <f>IF($A166="Ordenes de Compra",VLOOKUP($C166,Autogestión!$B$2:$J$5090,9,0),IF($A166="Financiamiento Internacional",VLOOKUP($C166,FinInt!$B$2:$G$1555,6,0),"Legitimo Abono"))</f>
        <v>0</v>
      </c>
      <c r="J166" s="1" t="str">
        <f>IF($A166="Ordenes de Compra",VLOOKUP($C166,Autogestión!$B$2:$R$5090,17,0),IF($A166="Financiamiento Internacional",VLOOKUP($C166,FinInt!$B$2:$O$1508,14,0),VLOOKUP($C166,NoAmpOC!$B$2:$R$988,17,0)))</f>
        <v>PRO MED INTERNACIONAL SA</v>
      </c>
      <c r="K166" s="7" t="str">
        <f>DetalleExp!AP166</f>
        <v>DAFYP#MS-ARCHIVO</v>
      </c>
      <c r="L166" s="7" t="str">
        <f>DetalleExp!AQ166</f>
        <v>ARCHIVO - Archivo</v>
      </c>
      <c r="M166" s="7" t="str">
        <f>DetalleExp!AR166</f>
        <v>DAFYP#MS - Dirección de administración financiera y presupuestaria</v>
      </c>
      <c r="N166" s="7">
        <f>DetalleExp!AS166</f>
        <v>44001</v>
      </c>
      <c r="O166" s="27">
        <f ca="1">ROUNDUP(TODAY()-N166,0)</f>
        <v>354</v>
      </c>
      <c r="P166" s="27">
        <f ca="1">ROUNDUP(TODAY()-B166,0)</f>
        <v>398</v>
      </c>
      <c r="Q166" s="1" t="str">
        <f>IFERROR(IF(A166="Ordenes de Compra",VLOOKUP($E166,'Ordenes de Compra'!$A$2:$E$1712,5,0),"Sin OC"),"Sin dato")</f>
        <v>29.0.0.45.0</v>
      </c>
      <c r="R166" s="28" t="str">
        <f>IFERROR(IF(A166="Ordenes de Compra",VLOOKUP($I166,'Ordenes de Compra'!$B$2:$E$1712,3,0),"Sin OC"),"Sin dato")</f>
        <v>Sin dato</v>
      </c>
      <c r="S166" s="1" t="str">
        <f>VLOOKUP($U166,'Tablas intermedias'!$C$1:$H$222,5,0)</f>
        <v>DGPFE</v>
      </c>
      <c r="T166" s="29" t="str">
        <f t="shared" si="7"/>
        <v>OK</v>
      </c>
      <c r="U166" s="30" t="str">
        <f t="shared" si="8"/>
        <v>DAFYP#MS-ARCHIVOARCHIVO - ArchivoDAFYP#MS - Dirección de administración financiera y presupuestaria</v>
      </c>
      <c r="V166" s="1" t="str">
        <f>VLOOKUP(U166,'Tablas intermedias'!$C$1:$H$222,6,0)</f>
        <v>No</v>
      </c>
      <c r="W166" s="1" t="str">
        <f ca="1">IF(O166&lt;30,"menos de 30 días","más de 30 días")</f>
        <v>más de 30 días</v>
      </c>
    </row>
    <row r="167" spans="1:23" ht="14.25" hidden="1" thickTop="1" thickBot="1" x14ac:dyDescent="0.25">
      <c r="A167" s="17" t="str">
        <f>IF(DetalleExp!H167='Tablas intermedias'!$A$2,"Ordenes de Compra",IF(DetalleExp!H167='Tablas intermedias'!$A$3,"Financiamiento Internacional","Legítimo Abono"))</f>
        <v>Ordenes de Compra</v>
      </c>
      <c r="B167" s="7">
        <f>DetalleExp!E167</f>
        <v>43958</v>
      </c>
      <c r="C167" s="1" t="str">
        <f>DetalleExp!A167</f>
        <v>EX-2020-30527822-APN-DTYC#MSYDS</v>
      </c>
      <c r="D167" s="1" t="str">
        <f>IF(A167="Ordenes de Compra",VLOOKUP(C167,Autogestión!$B$2:$D$5090,3,0),IF(A167="Legítimo Abono",VLOOKUP(C167,NoAmpOC!$B$2:$H$988,7,0),"Factura"))</f>
        <v>Factura</v>
      </c>
      <c r="E167" s="26" t="str">
        <f>IF(A167="Ordenes de Compra",VLOOKUP($C167,Autogestión!$B$2:$G$5090,6,0),IF(A167="Financiamiento Internacional",VLOOKUP($C167,FinInt!$B$2:$G$508,6,0),"Legítimo Abono"))</f>
        <v>80-0025-LPU18</v>
      </c>
      <c r="F167" s="26" t="str">
        <f>IF($A167="Ordenes de Compra","ARS",IF($A167="Financiamiento Internacional",VLOOKUP($C167,FinInt!$B$2:$Q$508,15,0),VLOOKUP($C167,NoAmpOC!$B$2:$T$988,18,0)))</f>
        <v>ARS</v>
      </c>
      <c r="G167" s="5">
        <f>IF($A167="Ordenes de Compra",VLOOKUP($C167,Autogestión!$B$2:$H$5090,7,0),IF($A167="Financiamiento Internacional",VLOOKUP($C167,FinInt!$B$2:$Q$1308,16,0),VLOOKUP($C167,NoAmpOC!$B$2:$T$988,19,0)))</f>
        <v>1828640</v>
      </c>
      <c r="H167" s="5">
        <f t="shared" si="6"/>
        <v>1828640</v>
      </c>
      <c r="I167" s="26">
        <f>IF($A167="Ordenes de Compra",VLOOKUP($C167,Autogestión!$B$2:$J$5090,9,0),IF($A167="Financiamiento Internacional",VLOOKUP($C167,FinInt!$B$2:$G$1555,6,0),"Legitimo Abono"))</f>
        <v>0</v>
      </c>
      <c r="J167" s="1" t="str">
        <f>IF($A167="Ordenes de Compra",VLOOKUP($C167,Autogestión!$B$2:$R$5090,17,0),IF($A167="Financiamiento Internacional",VLOOKUP($C167,FinInt!$B$2:$O$1508,14,0),VLOOKUP($C167,NoAmpOC!$B$2:$R$988,17,0)))</f>
        <v>LABORATORIOS FABRA S.A.</v>
      </c>
      <c r="K167" s="7" t="str">
        <f>DetalleExp!AP167</f>
        <v>DAFYP#MS-ARCHIVO</v>
      </c>
      <c r="L167" s="7" t="str">
        <f>DetalleExp!AQ167</f>
        <v>ARCHIVO - Archivo</v>
      </c>
      <c r="M167" s="7" t="str">
        <f>DetalleExp!AR167</f>
        <v>DAFYP#MS - Dirección de administración financiera y presupuestaria</v>
      </c>
      <c r="N167" s="7">
        <f>DetalleExp!AS167</f>
        <v>43998</v>
      </c>
      <c r="O167" s="27">
        <f ca="1">ROUNDUP(TODAY()-N167,0)</f>
        <v>357</v>
      </c>
      <c r="P167" s="27">
        <f ca="1">ROUNDUP(TODAY()-B167,0)</f>
        <v>397</v>
      </c>
      <c r="Q167" s="1" t="str">
        <f>IFERROR(IF(A167="Ordenes de Compra",VLOOKUP($E167,'Ordenes de Compra'!$A$2:$E$1712,5,0),"Sin OC"),"Sin dato")</f>
        <v>29.0.0.45.0</v>
      </c>
      <c r="R167" s="28" t="str">
        <f>IFERROR(IF(A167="Ordenes de Compra",VLOOKUP($I167,'Ordenes de Compra'!$B$2:$E$1712,3,0),"Sin OC"),"Sin dato")</f>
        <v>Sin dato</v>
      </c>
      <c r="S167" s="1" t="str">
        <f>VLOOKUP($U167,'Tablas intermedias'!$C$1:$H$222,5,0)</f>
        <v>DGPFE</v>
      </c>
      <c r="T167" s="29" t="str">
        <f t="shared" si="7"/>
        <v>OK</v>
      </c>
      <c r="U167" s="30" t="str">
        <f t="shared" si="8"/>
        <v>DAFYP#MS-ARCHIVOARCHIVO - ArchivoDAFYP#MS - Dirección de administración financiera y presupuestaria</v>
      </c>
      <c r="V167" s="1" t="str">
        <f>VLOOKUP(U167,'Tablas intermedias'!$C$1:$H$222,6,0)</f>
        <v>No</v>
      </c>
      <c r="W167" s="1" t="str">
        <f ca="1">IF(O167&lt;30,"menos de 30 días","más de 30 días")</f>
        <v>más de 30 días</v>
      </c>
    </row>
    <row r="168" spans="1:23" ht="14.25" hidden="1" thickTop="1" thickBot="1" x14ac:dyDescent="0.25">
      <c r="A168" s="17" t="str">
        <f>IF(DetalleExp!H168='Tablas intermedias'!$A$2,"Ordenes de Compra",IF(DetalleExp!H168='Tablas intermedias'!$A$3,"Financiamiento Internacional","Legítimo Abono"))</f>
        <v>Ordenes de Compra</v>
      </c>
      <c r="B168" s="7">
        <f>DetalleExp!E168</f>
        <v>43958</v>
      </c>
      <c r="C168" s="1" t="str">
        <f>DetalleExp!A168</f>
        <v>EX-2020-30608051-APN-DTYC#MSYDS</v>
      </c>
      <c r="D168" s="1" t="str">
        <f>IF(A168="Ordenes de Compra",VLOOKUP(C168,Autogestión!$B$2:$D$5090,3,0),IF(A168="Legítimo Abono",VLOOKUP(C168,NoAmpOC!$B$2:$H$988,7,0),"Factura"))</f>
        <v>Factura</v>
      </c>
      <c r="E168" s="26" t="str">
        <f>IF(A168="Ordenes de Compra",VLOOKUP($C168,Autogestión!$B$2:$G$5090,6,0),IF(A168="Financiamiento Internacional",VLOOKUP($C168,FinInt!$B$2:$G$508,6,0),"Legítimo Abono"))</f>
        <v>80-0025-LPU18</v>
      </c>
      <c r="F168" s="26" t="str">
        <f>IF($A168="Ordenes de Compra","ARS",IF($A168="Financiamiento Internacional",VLOOKUP($C168,FinInt!$B$2:$Q$508,15,0),VLOOKUP($C168,NoAmpOC!$B$2:$T$988,18,0)))</f>
        <v>ARS</v>
      </c>
      <c r="G168" s="5">
        <f>IF($A168="Ordenes de Compra",VLOOKUP($C168,Autogestión!$B$2:$H$5090,7,0),IF($A168="Financiamiento Internacional",VLOOKUP($C168,FinInt!$B$2:$Q$1308,16,0),VLOOKUP($C168,NoAmpOC!$B$2:$T$988,19,0)))</f>
        <v>1651200</v>
      </c>
      <c r="H168" s="5">
        <f t="shared" si="6"/>
        <v>1651200</v>
      </c>
      <c r="I168" s="26">
        <f>IF($A168="Ordenes de Compra",VLOOKUP($C168,Autogestión!$B$2:$J$5090,9,0),IF($A168="Financiamiento Internacional",VLOOKUP($C168,FinInt!$B$2:$G$1555,6,0),"Legitimo Abono"))</f>
        <v>0</v>
      </c>
      <c r="J168" s="1" t="str">
        <f>IF($A168="Ordenes de Compra",VLOOKUP($C168,Autogestión!$B$2:$R$5090,17,0),IF($A168="Financiamiento Internacional",VLOOKUP($C168,FinInt!$B$2:$O$1508,14,0),VLOOKUP($C168,NoAmpOC!$B$2:$R$988,17,0)))</f>
        <v>LABORATORIO ELEA PHOENIX S.A.</v>
      </c>
      <c r="K168" s="7" t="str">
        <f>DetalleExp!AP168</f>
        <v>DAFYP#MS-ARCHIVO</v>
      </c>
      <c r="L168" s="7" t="str">
        <f>DetalleExp!AQ168</f>
        <v>ARCHIVO - Archivo</v>
      </c>
      <c r="M168" s="7" t="str">
        <f>DetalleExp!AR168</f>
        <v>DAFYP#MS - Dirección de administración financiera y presupuestaria</v>
      </c>
      <c r="N168" s="7">
        <f>DetalleExp!AS168</f>
        <v>44011</v>
      </c>
      <c r="O168" s="27">
        <f ca="1">ROUNDUP(TODAY()-N168,0)</f>
        <v>344</v>
      </c>
      <c r="P168" s="27">
        <f ca="1">ROUNDUP(TODAY()-B168,0)</f>
        <v>397</v>
      </c>
      <c r="Q168" s="1" t="str">
        <f>IFERROR(IF(A168="Ordenes de Compra",VLOOKUP($E168,'Ordenes de Compra'!$A$2:$E$1712,5,0),"Sin OC"),"Sin dato")</f>
        <v>29.0.0.45.0</v>
      </c>
      <c r="R168" s="28" t="str">
        <f>IFERROR(IF(A168="Ordenes de Compra",VLOOKUP($I168,'Ordenes de Compra'!$B$2:$E$1712,3,0),"Sin OC"),"Sin dato")</f>
        <v>Sin dato</v>
      </c>
      <c r="S168" s="1" t="str">
        <f>VLOOKUP($U168,'Tablas intermedias'!$C$1:$H$222,5,0)</f>
        <v>DGPFE</v>
      </c>
      <c r="T168" s="29" t="str">
        <f t="shared" si="7"/>
        <v>OK</v>
      </c>
      <c r="U168" s="30" t="str">
        <f t="shared" si="8"/>
        <v>DAFYP#MS-ARCHIVOARCHIVO - ArchivoDAFYP#MS - Dirección de administración financiera y presupuestaria</v>
      </c>
      <c r="V168" s="1" t="str">
        <f>VLOOKUP(U168,'Tablas intermedias'!$C$1:$H$222,6,0)</f>
        <v>No</v>
      </c>
      <c r="W168" s="1" t="str">
        <f ca="1">IF(O168&lt;30,"menos de 30 días","más de 30 días")</f>
        <v>más de 30 días</v>
      </c>
    </row>
    <row r="169" spans="1:23" ht="14.25" hidden="1" thickTop="1" thickBot="1" x14ac:dyDescent="0.25">
      <c r="A169" s="17" t="str">
        <f>IF(DetalleExp!H169='Tablas intermedias'!$A$2,"Ordenes de Compra",IF(DetalleExp!H169='Tablas intermedias'!$A$3,"Financiamiento Internacional","Legítimo Abono"))</f>
        <v>Ordenes de Compra</v>
      </c>
      <c r="B169" s="7">
        <f>DetalleExp!E169</f>
        <v>43958</v>
      </c>
      <c r="C169" s="1" t="str">
        <f>DetalleExp!A169</f>
        <v>EX-2020-30615493-APN-DTYC#MSYDS</v>
      </c>
      <c r="D169" s="1" t="str">
        <f>IF(A169="Ordenes de Compra",VLOOKUP(C169,Autogestión!$B$2:$D$5090,3,0),IF(A169="Legítimo Abono",VLOOKUP(C169,NoAmpOC!$B$2:$H$988,7,0),"Factura"))</f>
        <v>Factura</v>
      </c>
      <c r="E169" s="26" t="str">
        <f>IF(A169="Ordenes de Compra",VLOOKUP($C169,Autogestión!$B$2:$G$5090,6,0),IF(A169="Financiamiento Internacional",VLOOKUP($C169,FinInt!$B$2:$G$508,6,0),"Legítimo Abono"))</f>
        <v>80-0025-LPU18</v>
      </c>
      <c r="F169" s="26" t="str">
        <f>IF($A169="Ordenes de Compra","ARS",IF($A169="Financiamiento Internacional",VLOOKUP($C169,FinInt!$B$2:$Q$508,15,0),VLOOKUP($C169,NoAmpOC!$B$2:$T$988,18,0)))</f>
        <v>ARS</v>
      </c>
      <c r="G169" s="5">
        <f>IF($A169="Ordenes de Compra",VLOOKUP($C169,Autogestión!$B$2:$H$5090,7,0),IF($A169="Financiamiento Internacional",VLOOKUP($C169,FinInt!$B$2:$Q$1308,16,0),VLOOKUP($C169,NoAmpOC!$B$2:$T$988,19,0)))</f>
        <v>1651200</v>
      </c>
      <c r="H169" s="5">
        <f t="shared" si="6"/>
        <v>1651200</v>
      </c>
      <c r="I169" s="26">
        <f>IF($A169="Ordenes de Compra",VLOOKUP($C169,Autogestión!$B$2:$J$5090,9,0),IF($A169="Financiamiento Internacional",VLOOKUP($C169,FinInt!$B$2:$G$1555,6,0),"Legitimo Abono"))</f>
        <v>0</v>
      </c>
      <c r="J169" s="1" t="str">
        <f>IF($A169="Ordenes de Compra",VLOOKUP($C169,Autogestión!$B$2:$R$5090,17,0),IF($A169="Financiamiento Internacional",VLOOKUP($C169,FinInt!$B$2:$O$1508,14,0),VLOOKUP($C169,NoAmpOC!$B$2:$R$988,17,0)))</f>
        <v>LABORATORIO ELEA PHOENIX S.A.</v>
      </c>
      <c r="K169" s="7" t="str">
        <f>DetalleExp!AP169</f>
        <v>DAFYP#MS-ARCHIVO</v>
      </c>
      <c r="L169" s="7" t="str">
        <f>DetalleExp!AQ169</f>
        <v>ARCHIVO - Archivo</v>
      </c>
      <c r="M169" s="7" t="str">
        <f>DetalleExp!AR169</f>
        <v>DAFYP#MS - Dirección de administración financiera y presupuestaria</v>
      </c>
      <c r="N169" s="7">
        <f>DetalleExp!AS169</f>
        <v>44011</v>
      </c>
      <c r="O169" s="27">
        <f ca="1">ROUNDUP(TODAY()-N169,0)</f>
        <v>344</v>
      </c>
      <c r="P169" s="27">
        <f ca="1">ROUNDUP(TODAY()-B169,0)</f>
        <v>397</v>
      </c>
      <c r="Q169" s="1" t="str">
        <f>IFERROR(IF(A169="Ordenes de Compra",VLOOKUP($E169,'Ordenes de Compra'!$A$2:$E$1712,5,0),"Sin OC"),"Sin dato")</f>
        <v>29.0.0.45.0</v>
      </c>
      <c r="R169" s="28" t="str">
        <f>IFERROR(IF(A169="Ordenes de Compra",VLOOKUP($I169,'Ordenes de Compra'!$B$2:$E$1712,3,0),"Sin OC"),"Sin dato")</f>
        <v>Sin dato</v>
      </c>
      <c r="S169" s="1" t="str">
        <f>VLOOKUP($U169,'Tablas intermedias'!$C$1:$H$222,5,0)</f>
        <v>DGPFE</v>
      </c>
      <c r="T169" s="29" t="str">
        <f t="shared" si="7"/>
        <v>OK</v>
      </c>
      <c r="U169" s="30" t="str">
        <f t="shared" si="8"/>
        <v>DAFYP#MS-ARCHIVOARCHIVO - ArchivoDAFYP#MS - Dirección de administración financiera y presupuestaria</v>
      </c>
      <c r="V169" s="1" t="str">
        <f>VLOOKUP(U169,'Tablas intermedias'!$C$1:$H$222,6,0)</f>
        <v>No</v>
      </c>
      <c r="W169" s="1" t="str">
        <f ca="1">IF(O169&lt;30,"menos de 30 días","más de 30 días")</f>
        <v>más de 30 días</v>
      </c>
    </row>
    <row r="170" spans="1:23" ht="14.25" hidden="1" thickTop="1" thickBot="1" x14ac:dyDescent="0.25">
      <c r="A170" s="17" t="str">
        <f>IF(DetalleExp!H170='Tablas intermedias'!$A$2,"Ordenes de Compra",IF(DetalleExp!H170='Tablas intermedias'!$A$3,"Financiamiento Internacional","Legítimo Abono"))</f>
        <v>Ordenes de Compra</v>
      </c>
      <c r="B170" s="7">
        <f>DetalleExp!E170</f>
        <v>43958</v>
      </c>
      <c r="C170" s="1" t="str">
        <f>DetalleExp!A170</f>
        <v>EX-2020-30615817-APN-DTYC#MSYDS</v>
      </c>
      <c r="D170" s="1" t="str">
        <f>IF(A170="Ordenes de Compra",VLOOKUP(C170,Autogestión!$B$2:$D$5090,3,0),IF(A170="Legítimo Abono",VLOOKUP(C170,NoAmpOC!$B$2:$H$988,7,0),"Factura"))</f>
        <v>Factura</v>
      </c>
      <c r="E170" s="26" t="str">
        <f>IF(A170="Ordenes de Compra",VLOOKUP($C170,Autogestión!$B$2:$G$5090,6,0),IF(A170="Financiamiento Internacional",VLOOKUP($C170,FinInt!$B$2:$G$508,6,0),"Legítimo Abono"))</f>
        <v>80-0025-LPU18</v>
      </c>
      <c r="F170" s="26" t="str">
        <f>IF($A170="Ordenes de Compra","ARS",IF($A170="Financiamiento Internacional",VLOOKUP($C170,FinInt!$B$2:$Q$508,15,0),VLOOKUP($C170,NoAmpOC!$B$2:$T$988,18,0)))</f>
        <v>ARS</v>
      </c>
      <c r="G170" s="5">
        <f>IF($A170="Ordenes de Compra",VLOOKUP($C170,Autogestión!$B$2:$H$5090,7,0),IF($A170="Financiamiento Internacional",VLOOKUP($C170,FinInt!$B$2:$Q$1308,16,0),VLOOKUP($C170,NoAmpOC!$B$2:$T$988,19,0)))</f>
        <v>3254963.4</v>
      </c>
      <c r="H170" s="5">
        <f t="shared" si="6"/>
        <v>3254963.4</v>
      </c>
      <c r="I170" s="26" t="str">
        <f>IF($A170="Ordenes de Compra",VLOOKUP($C170,Autogestión!$B$2:$J$5090,9,0),IF($A170="Financiamiento Internacional",VLOOKUP($C170,FinInt!$B$2:$G$1555,6,0),"Legitimo Abono"))</f>
        <v>80-1127-OC19</v>
      </c>
      <c r="J170" s="1" t="str">
        <f>IF($A170="Ordenes de Compra",VLOOKUP($C170,Autogestión!$B$2:$R$5090,17,0),IF($A170="Financiamiento Internacional",VLOOKUP($C170,FinInt!$B$2:$O$1508,14,0),VLOOKUP($C170,NoAmpOC!$B$2:$R$988,17,0)))</f>
        <v>MICROSULES ARGENTINA SA de SCIIA</v>
      </c>
      <c r="K170" s="7" t="str">
        <f>DetalleExp!AP170</f>
        <v>DAFYP#MS-ARCHIVO</v>
      </c>
      <c r="L170" s="7" t="str">
        <f>DetalleExp!AQ170</f>
        <v>ARCHIVO - Archivo</v>
      </c>
      <c r="M170" s="7" t="str">
        <f>DetalleExp!AR170</f>
        <v>DAFYP#MS - Dirección de administración financiera y presupuestaria</v>
      </c>
      <c r="N170" s="7">
        <f>DetalleExp!AS170</f>
        <v>44001</v>
      </c>
      <c r="O170" s="27">
        <f ca="1">ROUNDUP(TODAY()-N170,0)</f>
        <v>354</v>
      </c>
      <c r="P170" s="27">
        <f ca="1">ROUNDUP(TODAY()-B170,0)</f>
        <v>397</v>
      </c>
      <c r="Q170" s="1" t="str">
        <f>IFERROR(IF(A170="Ordenes de Compra",VLOOKUP($E170,'Ordenes de Compra'!$A$2:$E$1712,5,0),"Sin OC"),"Sin dato")</f>
        <v>29.0.0.45.0</v>
      </c>
      <c r="R170" s="28">
        <f>IFERROR(IF(A170="Ordenes de Compra",VLOOKUP($I170,'Ordenes de Compra'!$B$2:$E$1712,3,0),"Sin OC"),"Sin dato")</f>
        <v>151951054</v>
      </c>
      <c r="S170" s="1" t="str">
        <f>VLOOKUP($U170,'Tablas intermedias'!$C$1:$H$222,5,0)</f>
        <v>DGPFE</v>
      </c>
      <c r="T170" s="29" t="str">
        <f t="shared" si="7"/>
        <v>OK</v>
      </c>
      <c r="U170" s="30" t="str">
        <f t="shared" si="8"/>
        <v>DAFYP#MS-ARCHIVOARCHIVO - ArchivoDAFYP#MS - Dirección de administración financiera y presupuestaria</v>
      </c>
      <c r="V170" s="1" t="str">
        <f>VLOOKUP(U170,'Tablas intermedias'!$C$1:$H$222,6,0)</f>
        <v>No</v>
      </c>
      <c r="W170" s="1" t="str">
        <f ca="1">IF(O170&lt;30,"menos de 30 días","más de 30 días")</f>
        <v>más de 30 días</v>
      </c>
    </row>
    <row r="171" spans="1:23" ht="14.25" hidden="1" thickTop="1" thickBot="1" x14ac:dyDescent="0.25">
      <c r="A171" s="17" t="str">
        <f>IF(DetalleExp!H171='Tablas intermedias'!$A$2,"Ordenes de Compra",IF(DetalleExp!H171='Tablas intermedias'!$A$3,"Financiamiento Internacional","Legítimo Abono"))</f>
        <v>Ordenes de Compra</v>
      </c>
      <c r="B171" s="7">
        <f>DetalleExp!E171</f>
        <v>43959</v>
      </c>
      <c r="C171" s="1" t="str">
        <f>DetalleExp!A171</f>
        <v>EX-2020-30831501-APN-DTYC#MSYDS</v>
      </c>
      <c r="D171" s="1" t="str">
        <f>IF(A171="Ordenes de Compra",VLOOKUP(C171,Autogestión!$B$2:$D$5090,3,0),IF(A171="Legítimo Abono",VLOOKUP(C171,NoAmpOC!$B$2:$H$988,7,0),"Factura"))</f>
        <v>Factura</v>
      </c>
      <c r="E171" s="26" t="str">
        <f>IF(A171="Ordenes de Compra",VLOOKUP($C171,Autogestión!$B$2:$G$5090,6,0),IF(A171="Financiamiento Internacional",VLOOKUP($C171,FinInt!$B$2:$G$508,6,0),"Legítimo Abono"))</f>
        <v>80-0025-LPU18</v>
      </c>
      <c r="F171" s="26" t="str">
        <f>IF($A171="Ordenes de Compra","ARS",IF($A171="Financiamiento Internacional",VLOOKUP($C171,FinInt!$B$2:$Q$508,15,0),VLOOKUP($C171,NoAmpOC!$B$2:$T$988,18,0)))</f>
        <v>ARS</v>
      </c>
      <c r="G171" s="5">
        <f>IF($A171="Ordenes de Compra",VLOOKUP($C171,Autogestión!$B$2:$H$5090,7,0),IF($A171="Financiamiento Internacional",VLOOKUP($C171,FinInt!$B$2:$Q$1308,16,0),VLOOKUP($C171,NoAmpOC!$B$2:$T$988,19,0)))</f>
        <v>696633</v>
      </c>
      <c r="H171" s="5">
        <f t="shared" si="6"/>
        <v>696633</v>
      </c>
      <c r="I171" s="26">
        <f>IF($A171="Ordenes de Compra",VLOOKUP($C171,Autogestión!$B$2:$J$5090,9,0),IF($A171="Financiamiento Internacional",VLOOKUP($C171,FinInt!$B$2:$G$1555,6,0),"Legitimo Abono"))</f>
        <v>0</v>
      </c>
      <c r="J171" s="1" t="str">
        <f>IF($A171="Ordenes de Compra",VLOOKUP($C171,Autogestión!$B$2:$R$5090,17,0),IF($A171="Financiamiento Internacional",VLOOKUP($C171,FinInt!$B$2:$O$1508,14,0),VLOOKUP($C171,NoAmpOC!$B$2:$R$988,17,0)))</f>
        <v>LABORATORIO ELEA PHOENIX S.A.</v>
      </c>
      <c r="K171" s="7" t="str">
        <f>DetalleExp!AP171</f>
        <v>DAFYP#MS-ARCHIVO</v>
      </c>
      <c r="L171" s="7" t="str">
        <f>DetalleExp!AQ171</f>
        <v>ARCHIVO - Archivo</v>
      </c>
      <c r="M171" s="7" t="str">
        <f>DetalleExp!AR171</f>
        <v>DAFYP#MS - Dirección de administración financiera y presupuestaria</v>
      </c>
      <c r="N171" s="7">
        <f>DetalleExp!AS171</f>
        <v>44011</v>
      </c>
      <c r="O171" s="27">
        <f ca="1">ROUNDUP(TODAY()-N171,0)</f>
        <v>344</v>
      </c>
      <c r="P171" s="27">
        <f ca="1">ROUNDUP(TODAY()-B171,0)</f>
        <v>396</v>
      </c>
      <c r="Q171" s="1" t="str">
        <f>IFERROR(IF(A171="Ordenes de Compra",VLOOKUP($E171,'Ordenes de Compra'!$A$2:$E$1712,5,0),"Sin OC"),"Sin dato")</f>
        <v>29.0.0.45.0</v>
      </c>
      <c r="R171" s="28" t="str">
        <f>IFERROR(IF(A171="Ordenes de Compra",VLOOKUP($I171,'Ordenes de Compra'!$B$2:$E$1712,3,0),"Sin OC"),"Sin dato")</f>
        <v>Sin dato</v>
      </c>
      <c r="S171" s="1" t="str">
        <f>VLOOKUP($U171,'Tablas intermedias'!$C$1:$H$222,5,0)</f>
        <v>DGPFE</v>
      </c>
      <c r="T171" s="29" t="str">
        <f t="shared" si="7"/>
        <v>OK</v>
      </c>
      <c r="U171" s="30" t="str">
        <f t="shared" si="8"/>
        <v>DAFYP#MS-ARCHIVOARCHIVO - ArchivoDAFYP#MS - Dirección de administración financiera y presupuestaria</v>
      </c>
      <c r="V171" s="1" t="str">
        <f>VLOOKUP(U171,'Tablas intermedias'!$C$1:$H$222,6,0)</f>
        <v>No</v>
      </c>
      <c r="W171" s="1" t="str">
        <f ca="1">IF(O171&lt;30,"menos de 30 días","más de 30 días")</f>
        <v>más de 30 días</v>
      </c>
    </row>
    <row r="172" spans="1:23" ht="14.25" hidden="1" thickTop="1" thickBot="1" x14ac:dyDescent="0.25">
      <c r="A172" s="17" t="str">
        <f>IF(DetalleExp!H172='Tablas intermedias'!$A$2,"Ordenes de Compra",IF(DetalleExp!H172='Tablas intermedias'!$A$3,"Financiamiento Internacional","Legítimo Abono"))</f>
        <v>Ordenes de Compra</v>
      </c>
      <c r="B172" s="7">
        <f>DetalleExp!E172</f>
        <v>43959</v>
      </c>
      <c r="C172" s="1" t="str">
        <f>DetalleExp!A172</f>
        <v>EX-2020-30835521-APN-DTYC#MSYDS</v>
      </c>
      <c r="D172" s="1" t="str">
        <f>IF(A172="Ordenes de Compra",VLOOKUP(C172,Autogestión!$B$2:$D$5090,3,0),IF(A172="Legítimo Abono",VLOOKUP(C172,NoAmpOC!$B$2:$H$988,7,0),"Factura"))</f>
        <v>Factura</v>
      </c>
      <c r="E172" s="26" t="str">
        <f>IF(A172="Ordenes de Compra",VLOOKUP($C172,Autogestión!$B$2:$G$5090,6,0),IF(A172="Financiamiento Internacional",VLOOKUP($C172,FinInt!$B$2:$G$508,6,0),"Legítimo Abono"))</f>
        <v>80-0025-LPU18</v>
      </c>
      <c r="F172" s="26" t="str">
        <f>IF($A172="Ordenes de Compra","ARS",IF($A172="Financiamiento Internacional",VLOOKUP($C172,FinInt!$B$2:$Q$508,15,0),VLOOKUP($C172,NoAmpOC!$B$2:$T$988,18,0)))</f>
        <v>ARS</v>
      </c>
      <c r="G172" s="5">
        <f>IF($A172="Ordenes de Compra",VLOOKUP($C172,Autogestión!$B$2:$H$5090,7,0),IF($A172="Financiamiento Internacional",VLOOKUP($C172,FinInt!$B$2:$Q$1308,16,0),VLOOKUP($C172,NoAmpOC!$B$2:$T$988,19,0)))</f>
        <v>7104</v>
      </c>
      <c r="H172" s="5">
        <f t="shared" si="6"/>
        <v>7104</v>
      </c>
      <c r="I172" s="26">
        <f>IF($A172="Ordenes de Compra",VLOOKUP($C172,Autogestión!$B$2:$J$5090,9,0),IF($A172="Financiamiento Internacional",VLOOKUP($C172,FinInt!$B$2:$G$1555,6,0),"Legitimo Abono"))</f>
        <v>0</v>
      </c>
      <c r="J172" s="1" t="str">
        <f>IF($A172="Ordenes de Compra",VLOOKUP($C172,Autogestión!$B$2:$R$5090,17,0),IF($A172="Financiamiento Internacional",VLOOKUP($C172,FinInt!$B$2:$O$1508,14,0),VLOOKUP($C172,NoAmpOC!$B$2:$R$988,17,0)))</f>
        <v>LABORATORIO ELEA PHOENIX S.A.</v>
      </c>
      <c r="K172" s="7" t="str">
        <f>DetalleExp!AP172</f>
        <v>DAFYP#MS-ARCHIVO</v>
      </c>
      <c r="L172" s="7" t="str">
        <f>DetalleExp!AQ172</f>
        <v>ARCHIVO - Archivo</v>
      </c>
      <c r="M172" s="7" t="str">
        <f>DetalleExp!AR172</f>
        <v>DAFYP#MS - Dirección de administración financiera y presupuestaria</v>
      </c>
      <c r="N172" s="7">
        <f>DetalleExp!AS172</f>
        <v>44011</v>
      </c>
      <c r="O172" s="27">
        <f ca="1">ROUNDUP(TODAY()-N172,0)</f>
        <v>344</v>
      </c>
      <c r="P172" s="27">
        <f ca="1">ROUNDUP(TODAY()-B172,0)</f>
        <v>396</v>
      </c>
      <c r="Q172" s="1" t="str">
        <f>IFERROR(IF(A172="Ordenes de Compra",VLOOKUP($E172,'Ordenes de Compra'!$A$2:$E$1712,5,0),"Sin OC"),"Sin dato")</f>
        <v>29.0.0.45.0</v>
      </c>
      <c r="R172" s="28" t="str">
        <f>IFERROR(IF(A172="Ordenes de Compra",VLOOKUP($I172,'Ordenes de Compra'!$B$2:$E$1712,3,0),"Sin OC"),"Sin dato")</f>
        <v>Sin dato</v>
      </c>
      <c r="S172" s="1" t="str">
        <f>VLOOKUP($U172,'Tablas intermedias'!$C$1:$H$222,5,0)</f>
        <v>DGPFE</v>
      </c>
      <c r="T172" s="29" t="str">
        <f t="shared" si="7"/>
        <v>OK</v>
      </c>
      <c r="U172" s="30" t="str">
        <f t="shared" si="8"/>
        <v>DAFYP#MS-ARCHIVOARCHIVO - ArchivoDAFYP#MS - Dirección de administración financiera y presupuestaria</v>
      </c>
      <c r="V172" s="1" t="str">
        <f>VLOOKUP(U172,'Tablas intermedias'!$C$1:$H$222,6,0)</f>
        <v>No</v>
      </c>
      <c r="W172" s="1" t="str">
        <f ca="1">IF(O172&lt;30,"menos de 30 días","más de 30 días")</f>
        <v>más de 30 días</v>
      </c>
    </row>
    <row r="173" spans="1:23" ht="14.25" hidden="1" thickTop="1" thickBot="1" x14ac:dyDescent="0.25">
      <c r="A173" s="17" t="str">
        <f>IF(DetalleExp!H173='Tablas intermedias'!$A$2,"Ordenes de Compra",IF(DetalleExp!H173='Tablas intermedias'!$A$3,"Financiamiento Internacional","Legítimo Abono"))</f>
        <v>Ordenes de Compra</v>
      </c>
      <c r="B173" s="7">
        <f>DetalleExp!E173</f>
        <v>43959</v>
      </c>
      <c r="C173" s="1" t="str">
        <f>DetalleExp!A173</f>
        <v>EX-2020-30862251-APN-DTYC#MSYDS</v>
      </c>
      <c r="D173" s="1" t="str">
        <f>IF(A173="Ordenes de Compra",VLOOKUP(C173,Autogestión!$B$2:$D$5090,3,0),IF(A173="Legítimo Abono",VLOOKUP(C173,NoAmpOC!$B$2:$H$988,7,0),"Factura"))</f>
        <v>Factura</v>
      </c>
      <c r="E173" s="26" t="str">
        <f>IF(A173="Ordenes de Compra",VLOOKUP($C173,Autogestión!$B$2:$G$5090,6,0),IF(A173="Financiamiento Internacional",VLOOKUP($C173,FinInt!$B$2:$G$508,6,0),"Legítimo Abono"))</f>
        <v>80-0025-LPU18</v>
      </c>
      <c r="F173" s="26" t="str">
        <f>IF($A173="Ordenes de Compra","ARS",IF($A173="Financiamiento Internacional",VLOOKUP($C173,FinInt!$B$2:$Q$508,15,0),VLOOKUP($C173,NoAmpOC!$B$2:$T$988,18,0)))</f>
        <v>ARS</v>
      </c>
      <c r="G173" s="5">
        <f>IF($A173="Ordenes de Compra",VLOOKUP($C173,Autogestión!$B$2:$H$5090,7,0),IF($A173="Financiamiento Internacional",VLOOKUP($C173,FinInt!$B$2:$Q$1308,16,0),VLOOKUP($C173,NoAmpOC!$B$2:$T$988,19,0)))</f>
        <v>772392.6</v>
      </c>
      <c r="H173" s="5">
        <f t="shared" si="6"/>
        <v>772392.6</v>
      </c>
      <c r="I173" s="26">
        <f>IF($A173="Ordenes de Compra",VLOOKUP($C173,Autogestión!$B$2:$J$5090,9,0),IF($A173="Financiamiento Internacional",VLOOKUP($C173,FinInt!$B$2:$G$1555,6,0),"Legitimo Abono"))</f>
        <v>0</v>
      </c>
      <c r="J173" s="1" t="str">
        <f>IF($A173="Ordenes de Compra",VLOOKUP($C173,Autogestión!$B$2:$R$5090,17,0),IF($A173="Financiamiento Internacional",VLOOKUP($C173,FinInt!$B$2:$O$1508,14,0),VLOOKUP($C173,NoAmpOC!$B$2:$R$988,17,0)))</f>
        <v>LABORATORIO ELEA PHOENIX S.A.</v>
      </c>
      <c r="K173" s="7" t="str">
        <f>DetalleExp!AP173</f>
        <v>DAFYP#MS-ARCHIVO</v>
      </c>
      <c r="L173" s="7" t="str">
        <f>DetalleExp!AQ173</f>
        <v>ARCHIVO - Archivo</v>
      </c>
      <c r="M173" s="7" t="str">
        <f>DetalleExp!AR173</f>
        <v>DAFYP#MS - Dirección de administración financiera y presupuestaria</v>
      </c>
      <c r="N173" s="7">
        <f>DetalleExp!AS173</f>
        <v>44027</v>
      </c>
      <c r="O173" s="27">
        <f ca="1">ROUNDUP(TODAY()-N173,0)</f>
        <v>328</v>
      </c>
      <c r="P173" s="27">
        <f ca="1">ROUNDUP(TODAY()-B173,0)</f>
        <v>396</v>
      </c>
      <c r="Q173" s="1" t="str">
        <f>IFERROR(IF(A173="Ordenes de Compra",VLOOKUP($E173,'Ordenes de Compra'!$A$2:$E$1712,5,0),"Sin OC"),"Sin dato")</f>
        <v>29.0.0.45.0</v>
      </c>
      <c r="R173" s="28" t="str">
        <f>IFERROR(IF(A173="Ordenes de Compra",VLOOKUP($I173,'Ordenes de Compra'!$B$2:$E$1712,3,0),"Sin OC"),"Sin dato")</f>
        <v>Sin dato</v>
      </c>
      <c r="S173" s="1" t="str">
        <f>VLOOKUP($U173,'Tablas intermedias'!$C$1:$H$222,5,0)</f>
        <v>DGPFE</v>
      </c>
      <c r="T173" s="29" t="str">
        <f t="shared" si="7"/>
        <v>OK</v>
      </c>
      <c r="U173" s="30" t="str">
        <f t="shared" si="8"/>
        <v>DAFYP#MS-ARCHIVOARCHIVO - ArchivoDAFYP#MS - Dirección de administración financiera y presupuestaria</v>
      </c>
      <c r="V173" s="1" t="str">
        <f>VLOOKUP(U173,'Tablas intermedias'!$C$1:$H$222,6,0)</f>
        <v>No</v>
      </c>
      <c r="W173" s="1" t="str">
        <f ca="1">IF(O173&lt;30,"menos de 30 días","más de 30 días")</f>
        <v>más de 30 días</v>
      </c>
    </row>
    <row r="174" spans="1:23" ht="14.25" hidden="1" thickTop="1" thickBot="1" x14ac:dyDescent="0.25">
      <c r="A174" s="17" t="str">
        <f>IF(DetalleExp!H174='Tablas intermedias'!$A$2,"Ordenes de Compra",IF(DetalleExp!H174='Tablas intermedias'!$A$3,"Financiamiento Internacional","Legítimo Abono"))</f>
        <v>Ordenes de Compra</v>
      </c>
      <c r="B174" s="7">
        <f>DetalleExp!E174</f>
        <v>43959</v>
      </c>
      <c r="C174" s="1" t="str">
        <f>DetalleExp!A174</f>
        <v>EX-2020-30866239-APN-DTYC#MSYDS</v>
      </c>
      <c r="D174" s="1" t="str">
        <f>IF(A174="Ordenes de Compra",VLOOKUP(C174,Autogestión!$B$2:$D$5090,3,0),IF(A174="Legítimo Abono",VLOOKUP(C174,NoAmpOC!$B$2:$H$988,7,0),"Factura"))</f>
        <v>Factura</v>
      </c>
      <c r="E174" s="26" t="str">
        <f>IF(A174="Ordenes de Compra",VLOOKUP($C174,Autogestión!$B$2:$G$5090,6,0),IF(A174="Financiamiento Internacional",VLOOKUP($C174,FinInt!$B$2:$G$508,6,0),"Legítimo Abono"))</f>
        <v>80-0025-LPU18</v>
      </c>
      <c r="F174" s="26" t="str">
        <f>IF($A174="Ordenes de Compra","ARS",IF($A174="Financiamiento Internacional",VLOOKUP($C174,FinInt!$B$2:$Q$508,15,0),VLOOKUP($C174,NoAmpOC!$B$2:$T$988,18,0)))</f>
        <v>ARS</v>
      </c>
      <c r="G174" s="5">
        <f>IF($A174="Ordenes de Compra",VLOOKUP($C174,Autogestión!$B$2:$H$5090,7,0),IF($A174="Financiamiento Internacional",VLOOKUP($C174,FinInt!$B$2:$Q$1308,16,0),VLOOKUP($C174,NoAmpOC!$B$2:$T$988,19,0)))</f>
        <v>773136</v>
      </c>
      <c r="H174" s="5">
        <f t="shared" si="6"/>
        <v>773136</v>
      </c>
      <c r="I174" s="26">
        <f>IF($A174="Ordenes de Compra",VLOOKUP($C174,Autogestión!$B$2:$J$5090,9,0),IF($A174="Financiamiento Internacional",VLOOKUP($C174,FinInt!$B$2:$G$1555,6,0),"Legitimo Abono"))</f>
        <v>0</v>
      </c>
      <c r="J174" s="1" t="str">
        <f>IF($A174="Ordenes de Compra",VLOOKUP($C174,Autogestión!$B$2:$R$5090,17,0),IF($A174="Financiamiento Internacional",VLOOKUP($C174,FinInt!$B$2:$O$1508,14,0),VLOOKUP($C174,NoAmpOC!$B$2:$R$988,17,0)))</f>
        <v>LABORATORIO ELEA PHOENIX S.A.</v>
      </c>
      <c r="K174" s="7" t="str">
        <f>DetalleExp!AP174</f>
        <v>DAFYP#MS-ARCHIVO</v>
      </c>
      <c r="L174" s="7" t="str">
        <f>DetalleExp!AQ174</f>
        <v>ARCHIVO - Archivo</v>
      </c>
      <c r="M174" s="7" t="str">
        <f>DetalleExp!AR174</f>
        <v>DAFYP#MS - Dirección de administración financiera y presupuestaria</v>
      </c>
      <c r="N174" s="7">
        <f>DetalleExp!AS174</f>
        <v>44027</v>
      </c>
      <c r="O174" s="27">
        <f ca="1">ROUNDUP(TODAY()-N174,0)</f>
        <v>328</v>
      </c>
      <c r="P174" s="27">
        <f ca="1">ROUNDUP(TODAY()-B174,0)</f>
        <v>396</v>
      </c>
      <c r="Q174" s="1" t="str">
        <f>IFERROR(IF(A174="Ordenes de Compra",VLOOKUP($E174,'Ordenes de Compra'!$A$2:$E$1712,5,0),"Sin OC"),"Sin dato")</f>
        <v>29.0.0.45.0</v>
      </c>
      <c r="R174" s="28" t="str">
        <f>IFERROR(IF(A174="Ordenes de Compra",VLOOKUP($I174,'Ordenes de Compra'!$B$2:$E$1712,3,0),"Sin OC"),"Sin dato")</f>
        <v>Sin dato</v>
      </c>
      <c r="S174" s="1" t="str">
        <f>VLOOKUP($U174,'Tablas intermedias'!$C$1:$H$222,5,0)</f>
        <v>DGPFE</v>
      </c>
      <c r="T174" s="29" t="str">
        <f t="shared" si="7"/>
        <v>OK</v>
      </c>
      <c r="U174" s="30" t="str">
        <f t="shared" si="8"/>
        <v>DAFYP#MS-ARCHIVOARCHIVO - ArchivoDAFYP#MS - Dirección de administración financiera y presupuestaria</v>
      </c>
      <c r="V174" s="1" t="str">
        <f>VLOOKUP(U174,'Tablas intermedias'!$C$1:$H$222,6,0)</f>
        <v>No</v>
      </c>
      <c r="W174" s="1" t="str">
        <f ca="1">IF(O174&lt;30,"menos de 30 días","más de 30 días")</f>
        <v>más de 30 días</v>
      </c>
    </row>
    <row r="175" spans="1:23" ht="14.25" hidden="1" thickTop="1" thickBot="1" x14ac:dyDescent="0.25">
      <c r="A175" s="17" t="str">
        <f>IF(DetalleExp!H175='Tablas intermedias'!$A$2,"Ordenes de Compra",IF(DetalleExp!H175='Tablas intermedias'!$A$3,"Financiamiento Internacional","Legítimo Abono"))</f>
        <v>Ordenes de Compra</v>
      </c>
      <c r="B175" s="7">
        <f>DetalleExp!E175</f>
        <v>43959</v>
      </c>
      <c r="C175" s="1" t="str">
        <f>DetalleExp!A175</f>
        <v>EX-2020-30873141-APN-DTYC#MSYDS</v>
      </c>
      <c r="D175" s="1" t="str">
        <f>IF(A175="Ordenes de Compra",VLOOKUP(C175,Autogestión!$B$2:$D$5090,3,0),IF(A175="Legítimo Abono",VLOOKUP(C175,NoAmpOC!$B$2:$H$988,7,0),"Factura"))</f>
        <v>Factura</v>
      </c>
      <c r="E175" s="26" t="str">
        <f>IF(A175="Ordenes de Compra",VLOOKUP($C175,Autogestión!$B$2:$G$5090,6,0),IF(A175="Financiamiento Internacional",VLOOKUP($C175,FinInt!$B$2:$G$508,6,0),"Legítimo Abono"))</f>
        <v>80-0025-LPU18</v>
      </c>
      <c r="F175" s="26" t="str">
        <f>IF($A175="Ordenes de Compra","ARS",IF($A175="Financiamiento Internacional",VLOOKUP($C175,FinInt!$B$2:$Q$508,15,0),VLOOKUP($C175,NoAmpOC!$B$2:$T$988,18,0)))</f>
        <v>ARS</v>
      </c>
      <c r="G175" s="5">
        <f>IF($A175="Ordenes de Compra",VLOOKUP($C175,Autogestión!$B$2:$H$5090,7,0),IF($A175="Financiamiento Internacional",VLOOKUP($C175,FinInt!$B$2:$Q$1308,16,0),VLOOKUP($C175,NoAmpOC!$B$2:$T$988,19,0)))</f>
        <v>772392.6</v>
      </c>
      <c r="H175" s="5">
        <f t="shared" si="6"/>
        <v>772392.6</v>
      </c>
      <c r="I175" s="26">
        <f>IF($A175="Ordenes de Compra",VLOOKUP($C175,Autogestión!$B$2:$J$5090,9,0),IF($A175="Financiamiento Internacional",VLOOKUP($C175,FinInt!$B$2:$G$1555,6,0),"Legitimo Abono"))</f>
        <v>0</v>
      </c>
      <c r="J175" s="1" t="str">
        <f>IF($A175="Ordenes de Compra",VLOOKUP($C175,Autogestión!$B$2:$R$5090,17,0),IF($A175="Financiamiento Internacional",VLOOKUP($C175,FinInt!$B$2:$O$1508,14,0),VLOOKUP($C175,NoAmpOC!$B$2:$R$988,17,0)))</f>
        <v>LABORATORIO ELEA PHOENIX S.A.</v>
      </c>
      <c r="K175" s="7" t="str">
        <f>DetalleExp!AP175</f>
        <v>DAFYP#MS-ARCHIVO</v>
      </c>
      <c r="L175" s="7" t="str">
        <f>DetalleExp!AQ175</f>
        <v>ARCHIVO - Archivo</v>
      </c>
      <c r="M175" s="7" t="str">
        <f>DetalleExp!AR175</f>
        <v>DAFYP#MS - Dirección de administración financiera y presupuestaria</v>
      </c>
      <c r="N175" s="7">
        <f>DetalleExp!AS175</f>
        <v>43990</v>
      </c>
      <c r="O175" s="27">
        <f ca="1">ROUNDUP(TODAY()-N175,0)</f>
        <v>365</v>
      </c>
      <c r="P175" s="27">
        <f ca="1">ROUNDUP(TODAY()-B175,0)</f>
        <v>396</v>
      </c>
      <c r="Q175" s="1" t="str">
        <f>IFERROR(IF(A175="Ordenes de Compra",VLOOKUP($E175,'Ordenes de Compra'!$A$2:$E$1712,5,0),"Sin OC"),"Sin dato")</f>
        <v>29.0.0.45.0</v>
      </c>
      <c r="R175" s="28" t="str">
        <f>IFERROR(IF(A175="Ordenes de Compra",VLOOKUP($I175,'Ordenes de Compra'!$B$2:$E$1712,3,0),"Sin OC"),"Sin dato")</f>
        <v>Sin dato</v>
      </c>
      <c r="S175" s="1" t="str">
        <f>VLOOKUP($U175,'Tablas intermedias'!$C$1:$H$222,5,0)</f>
        <v>DGPFE</v>
      </c>
      <c r="T175" s="29" t="str">
        <f t="shared" si="7"/>
        <v>OK</v>
      </c>
      <c r="U175" s="30" t="str">
        <f t="shared" si="8"/>
        <v>DAFYP#MS-ARCHIVOARCHIVO - ArchivoDAFYP#MS - Dirección de administración financiera y presupuestaria</v>
      </c>
      <c r="V175" s="1" t="str">
        <f>VLOOKUP(U175,'Tablas intermedias'!$C$1:$H$222,6,0)</f>
        <v>No</v>
      </c>
      <c r="W175" s="1" t="str">
        <f ca="1">IF(O175&lt;30,"menos de 30 días","más de 30 días")</f>
        <v>más de 30 días</v>
      </c>
    </row>
    <row r="176" spans="1:23" ht="14.25" hidden="1" thickTop="1" thickBot="1" x14ac:dyDescent="0.25">
      <c r="A176" s="17" t="str">
        <f>IF(DetalleExp!H176='Tablas intermedias'!$A$2,"Ordenes de Compra",IF(DetalleExp!H176='Tablas intermedias'!$A$3,"Financiamiento Internacional","Legítimo Abono"))</f>
        <v>Ordenes de Compra</v>
      </c>
      <c r="B176" s="7">
        <f>DetalleExp!E176</f>
        <v>43959</v>
      </c>
      <c r="C176" s="1" t="str">
        <f>DetalleExp!A176</f>
        <v>EX-2020-30876636-APN-DTYC#MSYDS</v>
      </c>
      <c r="D176" s="1" t="str">
        <f>IF(A176="Ordenes de Compra",VLOOKUP(C176,Autogestión!$B$2:$D$5090,3,0),IF(A176="Legítimo Abono",VLOOKUP(C176,NoAmpOC!$B$2:$H$988,7,0),"Factura"))</f>
        <v>Factura</v>
      </c>
      <c r="E176" s="26" t="str">
        <f>IF(A176="Ordenes de Compra",VLOOKUP($C176,Autogestión!$B$2:$G$5090,6,0),IF(A176="Financiamiento Internacional",VLOOKUP($C176,FinInt!$B$2:$G$508,6,0),"Legítimo Abono"))</f>
        <v>DCYCMS#MSYDS</v>
      </c>
      <c r="F176" s="26" t="str">
        <f>IF($A176="Ordenes de Compra","ARS",IF($A176="Financiamiento Internacional",VLOOKUP($C176,FinInt!$B$2:$Q$508,15,0),VLOOKUP($C176,NoAmpOC!$B$2:$T$988,18,0)))</f>
        <v>ARS</v>
      </c>
      <c r="G176" s="5">
        <f>IF($A176="Ordenes de Compra",VLOOKUP($C176,Autogestión!$B$2:$H$5090,7,0),IF($A176="Financiamiento Internacional",VLOOKUP($C176,FinInt!$B$2:$Q$1308,16,0),VLOOKUP($C176,NoAmpOC!$B$2:$T$988,19,0)))</f>
        <v>65625.600000000006</v>
      </c>
      <c r="H176" s="5">
        <f t="shared" si="6"/>
        <v>65625.600000000006</v>
      </c>
      <c r="I176" s="26">
        <f>IF($A176="Ordenes de Compra",VLOOKUP($C176,Autogestión!$B$2:$J$5090,9,0),IF($A176="Financiamiento Internacional",VLOOKUP($C176,FinInt!$B$2:$G$1555,6,0),"Legitimo Abono"))</f>
        <v>0</v>
      </c>
      <c r="J176" s="1" t="str">
        <f>IF($A176="Ordenes de Compra",VLOOKUP($C176,Autogestión!$B$2:$R$5090,17,0),IF($A176="Financiamiento Internacional",VLOOKUP($C176,FinInt!$B$2:$O$1508,14,0),VLOOKUP($C176,NoAmpOC!$B$2:$R$988,17,0)))</f>
        <v>LABORATORIO ELEA PHOENIX S.A.</v>
      </c>
      <c r="K176" s="7" t="str">
        <f>DetalleExp!AP176</f>
        <v>DAFYP#MS-ARCHIVO</v>
      </c>
      <c r="L176" s="7" t="str">
        <f>DetalleExp!AQ176</f>
        <v>ARCHIVO - Archivo</v>
      </c>
      <c r="M176" s="7" t="str">
        <f>DetalleExp!AR176</f>
        <v>DAFYP#MS - Dirección de administración financiera y presupuestaria</v>
      </c>
      <c r="N176" s="7">
        <f>DetalleExp!AS176</f>
        <v>43983</v>
      </c>
      <c r="O176" s="27">
        <f ca="1">ROUNDUP(TODAY()-N176,0)</f>
        <v>372</v>
      </c>
      <c r="P176" s="27">
        <f ca="1">ROUNDUP(TODAY()-B176,0)</f>
        <v>396</v>
      </c>
      <c r="Q176" s="1" t="str">
        <f>IFERROR(IF(A176="Ordenes de Compra",VLOOKUP($E176,'Ordenes de Compra'!$A$2:$E$1712,5,0),"Sin OC"),"Sin dato")</f>
        <v>Sin dato</v>
      </c>
      <c r="R176" s="28" t="str">
        <f>IFERROR(IF(A176="Ordenes de Compra",VLOOKUP($I176,'Ordenes de Compra'!$B$2:$E$1712,3,0),"Sin OC"),"Sin dato")</f>
        <v>Sin dato</v>
      </c>
      <c r="S176" s="1" t="str">
        <f>VLOOKUP($U176,'Tablas intermedias'!$C$1:$H$222,5,0)</f>
        <v>DGPFE</v>
      </c>
      <c r="T176" s="29" t="str">
        <f t="shared" si="7"/>
        <v>OK</v>
      </c>
      <c r="U176" s="30" t="str">
        <f t="shared" si="8"/>
        <v>DAFYP#MS-ARCHIVOARCHIVO - ArchivoDAFYP#MS - Dirección de administración financiera y presupuestaria</v>
      </c>
      <c r="V176" s="1" t="str">
        <f>VLOOKUP(U176,'Tablas intermedias'!$C$1:$H$222,6,0)</f>
        <v>No</v>
      </c>
      <c r="W176" s="1" t="str">
        <f ca="1">IF(O176&lt;30,"menos de 30 días","más de 30 días")</f>
        <v>más de 30 días</v>
      </c>
    </row>
    <row r="177" spans="1:23" ht="14.25" hidden="1" thickTop="1" thickBot="1" x14ac:dyDescent="0.25">
      <c r="A177" s="17" t="str">
        <f>IF(DetalleExp!H177='Tablas intermedias'!$A$2,"Ordenes de Compra",IF(DetalleExp!H177='Tablas intermedias'!$A$3,"Financiamiento Internacional","Legítimo Abono"))</f>
        <v>Ordenes de Compra</v>
      </c>
      <c r="B177" s="7">
        <f>DetalleExp!E177</f>
        <v>43959</v>
      </c>
      <c r="C177" s="1" t="str">
        <f>DetalleExp!A177</f>
        <v>EX-2020-30878396-APN-DTYC#MSYDS</v>
      </c>
      <c r="D177" s="1" t="str">
        <f>IF(A177="Ordenes de Compra",VLOOKUP(C177,Autogestión!$B$2:$D$5090,3,0),IF(A177="Legítimo Abono",VLOOKUP(C177,NoAmpOC!$B$2:$H$988,7,0),"Factura"))</f>
        <v>Factura</v>
      </c>
      <c r="E177" s="26" t="str">
        <f>IF(A177="Ordenes de Compra",VLOOKUP($C177,Autogestión!$B$2:$G$5090,6,0),IF(A177="Financiamiento Internacional",VLOOKUP($C177,FinInt!$B$2:$G$508,6,0),"Legítimo Abono"))</f>
        <v>80-0025-LPU18</v>
      </c>
      <c r="F177" s="26" t="str">
        <f>IF($A177="Ordenes de Compra","ARS",IF($A177="Financiamiento Internacional",VLOOKUP($C177,FinInt!$B$2:$Q$508,15,0),VLOOKUP($C177,NoAmpOC!$B$2:$T$988,18,0)))</f>
        <v>ARS</v>
      </c>
      <c r="G177" s="5">
        <f>IF($A177="Ordenes de Compra",VLOOKUP($C177,Autogestión!$B$2:$H$5090,7,0),IF($A177="Financiamiento Internacional",VLOOKUP($C177,FinInt!$B$2:$Q$1308,16,0),VLOOKUP($C177,NoAmpOC!$B$2:$T$988,19,0)))</f>
        <v>3491351.42</v>
      </c>
      <c r="H177" s="5">
        <f t="shared" si="6"/>
        <v>3491351.42</v>
      </c>
      <c r="I177" s="26">
        <f>IF($A177="Ordenes de Compra",VLOOKUP($C177,Autogestión!$B$2:$J$5090,9,0),IF($A177="Financiamiento Internacional",VLOOKUP($C177,FinInt!$B$2:$G$1555,6,0),"Legitimo Abono"))</f>
        <v>0</v>
      </c>
      <c r="J177" s="1" t="str">
        <f>IF($A177="Ordenes de Compra",VLOOKUP($C177,Autogestión!$B$2:$R$5090,17,0),IF($A177="Financiamiento Internacional",VLOOKUP($C177,FinInt!$B$2:$O$1508,14,0),VLOOKUP($C177,NoAmpOC!$B$2:$R$988,17,0)))</f>
        <v>Pfizer S.R.L.</v>
      </c>
      <c r="K177" s="7" t="str">
        <f>DetalleExp!AP177</f>
        <v>DAFYP#MS-ARCHIVO</v>
      </c>
      <c r="L177" s="7" t="str">
        <f>DetalleExp!AQ177</f>
        <v>ARCHIVO - Archivo</v>
      </c>
      <c r="M177" s="7" t="str">
        <f>DetalleExp!AR177</f>
        <v>DAFYP#MS - Dirección de administración financiera y presupuestaria</v>
      </c>
      <c r="N177" s="7">
        <f>DetalleExp!AS177</f>
        <v>44027</v>
      </c>
      <c r="O177" s="27">
        <f ca="1">ROUNDUP(TODAY()-N177,0)</f>
        <v>328</v>
      </c>
      <c r="P177" s="27">
        <f ca="1">ROUNDUP(TODAY()-B177,0)</f>
        <v>396</v>
      </c>
      <c r="Q177" s="1" t="str">
        <f>IFERROR(IF(A177="Ordenes de Compra",VLOOKUP($E177,'Ordenes de Compra'!$A$2:$E$1712,5,0),"Sin OC"),"Sin dato")</f>
        <v>29.0.0.45.0</v>
      </c>
      <c r="R177" s="28" t="str">
        <f>IFERROR(IF(A177="Ordenes de Compra",VLOOKUP($I177,'Ordenes de Compra'!$B$2:$E$1712,3,0),"Sin OC"),"Sin dato")</f>
        <v>Sin dato</v>
      </c>
      <c r="S177" s="1" t="str">
        <f>VLOOKUP($U177,'Tablas intermedias'!$C$1:$H$222,5,0)</f>
        <v>DGPFE</v>
      </c>
      <c r="T177" s="29" t="str">
        <f t="shared" si="7"/>
        <v>OK</v>
      </c>
      <c r="U177" s="30" t="str">
        <f t="shared" si="8"/>
        <v>DAFYP#MS-ARCHIVOARCHIVO - ArchivoDAFYP#MS - Dirección de administración financiera y presupuestaria</v>
      </c>
      <c r="V177" s="1" t="str">
        <f>VLOOKUP(U177,'Tablas intermedias'!$C$1:$H$222,6,0)</f>
        <v>No</v>
      </c>
      <c r="W177" s="1" t="str">
        <f ca="1">IF(O177&lt;30,"menos de 30 días","más de 30 días")</f>
        <v>más de 30 días</v>
      </c>
    </row>
    <row r="178" spans="1:23" ht="14.25" hidden="1" thickTop="1" thickBot="1" x14ac:dyDescent="0.25">
      <c r="A178" s="17" t="str">
        <f>IF(DetalleExp!H178='Tablas intermedias'!$A$2,"Ordenes de Compra",IF(DetalleExp!H178='Tablas intermedias'!$A$3,"Financiamiento Internacional","Legítimo Abono"))</f>
        <v>Ordenes de Compra</v>
      </c>
      <c r="B178" s="7">
        <f>DetalleExp!E178</f>
        <v>43959</v>
      </c>
      <c r="C178" s="1" t="str">
        <f>DetalleExp!A178</f>
        <v>EX-2020-30887564-APN-DTYC#MSYDS</v>
      </c>
      <c r="D178" s="1" t="str">
        <f>IF(A178="Ordenes de Compra",VLOOKUP(C178,Autogestión!$B$2:$D$5090,3,0),IF(A178="Legítimo Abono",VLOOKUP(C178,NoAmpOC!$B$2:$H$988,7,0),"Factura"))</f>
        <v>Factura</v>
      </c>
      <c r="E178" s="26" t="str">
        <f>IF(A178="Ordenes de Compra",VLOOKUP($C178,Autogestión!$B$2:$G$5090,6,0),IF(A178="Financiamiento Internacional",VLOOKUP($C178,FinInt!$B$2:$G$508,6,0),"Legítimo Abono"))</f>
        <v>80-0025-LPU18</v>
      </c>
      <c r="F178" s="26" t="str">
        <f>IF($A178="Ordenes de Compra","ARS",IF($A178="Financiamiento Internacional",VLOOKUP($C178,FinInt!$B$2:$Q$508,15,0),VLOOKUP($C178,NoAmpOC!$B$2:$T$988,18,0)))</f>
        <v>ARS</v>
      </c>
      <c r="G178" s="5">
        <f>IF($A178="Ordenes de Compra",VLOOKUP($C178,Autogestión!$B$2:$H$5090,7,0),IF($A178="Financiamiento Internacional",VLOOKUP($C178,FinInt!$B$2:$Q$1308,16,0),VLOOKUP($C178,NoAmpOC!$B$2:$T$988,19,0)))</f>
        <v>3491351.42</v>
      </c>
      <c r="H178" s="5">
        <f t="shared" si="6"/>
        <v>3491351.42</v>
      </c>
      <c r="I178" s="26">
        <f>IF($A178="Ordenes de Compra",VLOOKUP($C178,Autogestión!$B$2:$J$5090,9,0),IF($A178="Financiamiento Internacional",VLOOKUP($C178,FinInt!$B$2:$G$1555,6,0),"Legitimo Abono"))</f>
        <v>0</v>
      </c>
      <c r="J178" s="1" t="str">
        <f>IF($A178="Ordenes de Compra",VLOOKUP($C178,Autogestión!$B$2:$R$5090,17,0),IF($A178="Financiamiento Internacional",VLOOKUP($C178,FinInt!$B$2:$O$1508,14,0),VLOOKUP($C178,NoAmpOC!$B$2:$R$988,17,0)))</f>
        <v>Pfizer S.R.L.</v>
      </c>
      <c r="K178" s="7" t="str">
        <f>DetalleExp!AP178</f>
        <v>DAFYP#MS-ARCHIVO</v>
      </c>
      <c r="L178" s="7" t="str">
        <f>DetalleExp!AQ178</f>
        <v>ARCHIVO - Archivo</v>
      </c>
      <c r="M178" s="7" t="str">
        <f>DetalleExp!AR178</f>
        <v>DAFYP#MS - Dirección de administración financiera y presupuestaria</v>
      </c>
      <c r="N178" s="7">
        <f>DetalleExp!AS178</f>
        <v>44027</v>
      </c>
      <c r="O178" s="27">
        <f ca="1">ROUNDUP(TODAY()-N178,0)</f>
        <v>328</v>
      </c>
      <c r="P178" s="27">
        <f ca="1">ROUNDUP(TODAY()-B178,0)</f>
        <v>396</v>
      </c>
      <c r="Q178" s="1" t="str">
        <f>IFERROR(IF(A178="Ordenes de Compra",VLOOKUP($E178,'Ordenes de Compra'!$A$2:$E$1712,5,0),"Sin OC"),"Sin dato")</f>
        <v>29.0.0.45.0</v>
      </c>
      <c r="R178" s="28" t="str">
        <f>IFERROR(IF(A178="Ordenes de Compra",VLOOKUP($I178,'Ordenes de Compra'!$B$2:$E$1712,3,0),"Sin OC"),"Sin dato")</f>
        <v>Sin dato</v>
      </c>
      <c r="S178" s="1" t="str">
        <f>VLOOKUP($U178,'Tablas intermedias'!$C$1:$H$222,5,0)</f>
        <v>DGPFE</v>
      </c>
      <c r="T178" s="29" t="str">
        <f t="shared" si="7"/>
        <v>OK</v>
      </c>
      <c r="U178" s="30" t="str">
        <f t="shared" si="8"/>
        <v>DAFYP#MS-ARCHIVOARCHIVO - ArchivoDAFYP#MS - Dirección de administración financiera y presupuestaria</v>
      </c>
      <c r="V178" s="1" t="str">
        <f>VLOOKUP(U178,'Tablas intermedias'!$C$1:$H$222,6,0)</f>
        <v>No</v>
      </c>
      <c r="W178" s="1" t="str">
        <f ca="1">IF(O178&lt;30,"menos de 30 días","más de 30 días")</f>
        <v>más de 30 días</v>
      </c>
    </row>
    <row r="179" spans="1:23" ht="14.25" hidden="1" thickTop="1" thickBot="1" x14ac:dyDescent="0.25">
      <c r="A179" s="17" t="str">
        <f>IF(DetalleExp!H179='Tablas intermedias'!$A$2,"Ordenes de Compra",IF(DetalleExp!H179='Tablas intermedias'!$A$3,"Financiamiento Internacional","Legítimo Abono"))</f>
        <v>Ordenes de Compra</v>
      </c>
      <c r="B179" s="7">
        <f>DetalleExp!E179</f>
        <v>43959</v>
      </c>
      <c r="C179" s="1" t="str">
        <f>DetalleExp!A179</f>
        <v>EX-2020-30900175-APN-DTYC#MSYDS</v>
      </c>
      <c r="D179" s="1" t="str">
        <f>IF(A179="Ordenes de Compra",VLOOKUP(C179,Autogestión!$B$2:$D$5090,3,0),IF(A179="Legítimo Abono",VLOOKUP(C179,NoAmpOC!$B$2:$H$988,7,0),"Factura"))</f>
        <v>Factura</v>
      </c>
      <c r="E179" s="26" t="str">
        <f>IF(A179="Ordenes de Compra",VLOOKUP($C179,Autogestión!$B$2:$G$5090,6,0),IF(A179="Financiamiento Internacional",VLOOKUP($C179,FinInt!$B$2:$G$508,6,0),"Legítimo Abono"))</f>
        <v>80-0025-LPU18</v>
      </c>
      <c r="F179" s="26" t="str">
        <f>IF($A179="Ordenes de Compra","ARS",IF($A179="Financiamiento Internacional",VLOOKUP($C179,FinInt!$B$2:$Q$508,15,0),VLOOKUP($C179,NoAmpOC!$B$2:$T$988,18,0)))</f>
        <v>ARS</v>
      </c>
      <c r="G179" s="5">
        <f>IF($A179="Ordenes de Compra",VLOOKUP($C179,Autogestión!$B$2:$H$5090,7,0),IF($A179="Financiamiento Internacional",VLOOKUP($C179,FinInt!$B$2:$Q$1308,16,0),VLOOKUP($C179,NoAmpOC!$B$2:$T$988,19,0)))</f>
        <v>756260.82</v>
      </c>
      <c r="H179" s="5">
        <f t="shared" si="6"/>
        <v>756260.82</v>
      </c>
      <c r="I179" s="26">
        <f>IF($A179="Ordenes de Compra",VLOOKUP($C179,Autogestión!$B$2:$J$5090,9,0),IF($A179="Financiamiento Internacional",VLOOKUP($C179,FinInt!$B$2:$G$1555,6,0),"Legitimo Abono"))</f>
        <v>0</v>
      </c>
      <c r="J179" s="1" t="str">
        <f>IF($A179="Ordenes de Compra",VLOOKUP($C179,Autogestión!$B$2:$R$5090,17,0),IF($A179="Financiamiento Internacional",VLOOKUP($C179,FinInt!$B$2:$O$1508,14,0),VLOOKUP($C179,NoAmpOC!$B$2:$R$988,17,0)))</f>
        <v>LABORATORIO ELEA PHOENIX S.A.</v>
      </c>
      <c r="K179" s="7" t="str">
        <f>DetalleExp!AP179</f>
        <v>DAFYP#MS-ARCHIVO</v>
      </c>
      <c r="L179" s="7" t="str">
        <f>DetalleExp!AQ179</f>
        <v>ARCHIVO - Archivo</v>
      </c>
      <c r="M179" s="7" t="str">
        <f>DetalleExp!AR179</f>
        <v>DAFYP#MS - Dirección de administración financiera y presupuestaria</v>
      </c>
      <c r="N179" s="7">
        <f>DetalleExp!AS179</f>
        <v>43983</v>
      </c>
      <c r="O179" s="27">
        <f ca="1">ROUNDUP(TODAY()-N179,0)</f>
        <v>372</v>
      </c>
      <c r="P179" s="27">
        <f ca="1">ROUNDUP(TODAY()-B179,0)</f>
        <v>396</v>
      </c>
      <c r="Q179" s="1" t="str">
        <f>IFERROR(IF(A179="Ordenes de Compra",VLOOKUP($E179,'Ordenes de Compra'!$A$2:$E$1712,5,0),"Sin OC"),"Sin dato")</f>
        <v>29.0.0.45.0</v>
      </c>
      <c r="R179" s="28" t="str">
        <f>IFERROR(IF(A179="Ordenes de Compra",VLOOKUP($I179,'Ordenes de Compra'!$B$2:$E$1712,3,0),"Sin OC"),"Sin dato")</f>
        <v>Sin dato</v>
      </c>
      <c r="S179" s="1" t="str">
        <f>VLOOKUP($U179,'Tablas intermedias'!$C$1:$H$222,5,0)</f>
        <v>DGPFE</v>
      </c>
      <c r="T179" s="29" t="str">
        <f t="shared" si="7"/>
        <v>OK</v>
      </c>
      <c r="U179" s="30" t="str">
        <f t="shared" si="8"/>
        <v>DAFYP#MS-ARCHIVOARCHIVO - ArchivoDAFYP#MS - Dirección de administración financiera y presupuestaria</v>
      </c>
      <c r="V179" s="1" t="str">
        <f>VLOOKUP(U179,'Tablas intermedias'!$C$1:$H$222,6,0)</f>
        <v>No</v>
      </c>
      <c r="W179" s="1" t="str">
        <f ca="1">IF(O179&lt;30,"menos de 30 días","más de 30 días")</f>
        <v>más de 30 días</v>
      </c>
    </row>
    <row r="180" spans="1:23" ht="14.25" hidden="1" thickTop="1" thickBot="1" x14ac:dyDescent="0.25">
      <c r="A180" s="17" t="str">
        <f>IF(DetalleExp!H180='Tablas intermedias'!$A$2,"Ordenes de Compra",IF(DetalleExp!H180='Tablas intermedias'!$A$3,"Financiamiento Internacional","Legítimo Abono"))</f>
        <v>Ordenes de Compra</v>
      </c>
      <c r="B180" s="7">
        <f>DetalleExp!E180</f>
        <v>43959</v>
      </c>
      <c r="C180" s="1" t="str">
        <f>DetalleExp!A180</f>
        <v>EX-2020-30902824-APN-DTYC#MSYDS</v>
      </c>
      <c r="D180" s="1" t="str">
        <f>IF(A180="Ordenes de Compra",VLOOKUP(C180,Autogestión!$B$2:$D$5090,3,0),IF(A180="Legítimo Abono",VLOOKUP(C180,NoAmpOC!$B$2:$H$988,7,0),"Factura"))</f>
        <v>Factura</v>
      </c>
      <c r="E180" s="26" t="str">
        <f>IF(A180="Ordenes de Compra",VLOOKUP($C180,Autogestión!$B$2:$G$5090,6,0),IF(A180="Financiamiento Internacional",VLOOKUP($C180,FinInt!$B$2:$G$508,6,0),"Legítimo Abono"))</f>
        <v>80-0005-LPU18</v>
      </c>
      <c r="F180" s="26" t="str">
        <f>IF($A180="Ordenes de Compra","ARS",IF($A180="Financiamiento Internacional",VLOOKUP($C180,FinInt!$B$2:$Q$508,15,0),VLOOKUP($C180,NoAmpOC!$B$2:$T$988,18,0)))</f>
        <v>ARS</v>
      </c>
      <c r="G180" s="5">
        <f>IF($A180="Ordenes de Compra",VLOOKUP($C180,Autogestión!$B$2:$H$5090,7,0),IF($A180="Financiamiento Internacional",VLOOKUP($C180,FinInt!$B$2:$Q$1308,16,0),VLOOKUP($C180,NoAmpOC!$B$2:$T$988,19,0)))</f>
        <v>576492.75</v>
      </c>
      <c r="H180" s="5">
        <f t="shared" si="6"/>
        <v>576492.75</v>
      </c>
      <c r="I180" s="26" t="str">
        <f>IF($A180="Ordenes de Compra",VLOOKUP($C180,Autogestión!$B$2:$J$5090,9,0),IF($A180="Financiamiento Internacional",VLOOKUP($C180,FinInt!$B$2:$G$1555,6,0),"Legitimo Abono"))</f>
        <v>80-1037-OC19</v>
      </c>
      <c r="J180" s="1" t="str">
        <f>IF($A180="Ordenes de Compra",VLOOKUP($C180,Autogestión!$B$2:$R$5090,17,0),IF($A180="Financiamiento Internacional",VLOOKUP($C180,FinInt!$B$2:$O$1508,14,0),VLOOKUP($C180,NoAmpOC!$B$2:$R$988,17,0)))</f>
        <v>ID GROUP S.A..</v>
      </c>
      <c r="K180" s="7" t="str">
        <f>DetalleExp!AP180</f>
        <v>LCOURREGES</v>
      </c>
      <c r="L180" s="7" t="str">
        <f>DetalleExp!AQ180</f>
        <v>TESORERIA - Tesorería</v>
      </c>
      <c r="M180" s="7" t="str">
        <f>DetalleExp!AR180</f>
        <v>DCYT#MS - Dirección de contabilidad y tesorería</v>
      </c>
      <c r="N180" s="7">
        <f>DetalleExp!AS180</f>
        <v>44335</v>
      </c>
      <c r="O180" s="27">
        <f ca="1">ROUNDUP(TODAY()-N180,0)</f>
        <v>20</v>
      </c>
      <c r="P180" s="27">
        <f ca="1">ROUNDUP(TODAY()-B180,0)</f>
        <v>396</v>
      </c>
      <c r="Q180" s="1" t="str">
        <f>IFERROR(IF(A180="Ordenes de Compra",VLOOKUP($E180,'Ordenes de Compra'!$A$2:$E$1712,5,0),"Sin OC"),"Sin dato")</f>
        <v>21.0.0.2.0</v>
      </c>
      <c r="R180" s="28">
        <f>IFERROR(IF(A180="Ordenes de Compra",VLOOKUP($I180,'Ordenes de Compra'!$B$2:$E$1712,3,0),"Sin OC"),"Sin dato")</f>
        <v>6917913</v>
      </c>
      <c r="S180" s="1" t="str">
        <f>VLOOKUP($U180,'Tablas intermedias'!$C$1:$H$222,5,0)</f>
        <v>Tesorería</v>
      </c>
      <c r="T180" s="29" t="str">
        <f t="shared" si="7"/>
        <v>OK</v>
      </c>
      <c r="U180" s="30" t="str">
        <f t="shared" si="8"/>
        <v>LCOURREGESTESORERIA - TesoreríaDCYT#MS - Dirección de contabilidad y tesorería</v>
      </c>
      <c r="V180" s="1" t="str">
        <f>VLOOKUP(U180,'Tablas intermedias'!$C$1:$H$222,6,0)</f>
        <v>No</v>
      </c>
      <c r="W180" s="1" t="str">
        <f ca="1">IF(O180&lt;30,"menos de 30 días","más de 30 días")</f>
        <v>menos de 30 días</v>
      </c>
    </row>
    <row r="181" spans="1:23" ht="14.25" hidden="1" thickTop="1" thickBot="1" x14ac:dyDescent="0.25">
      <c r="A181" s="17" t="str">
        <f>IF(DetalleExp!H181='Tablas intermedias'!$A$2,"Ordenes de Compra",IF(DetalleExp!H181='Tablas intermedias'!$A$3,"Financiamiento Internacional","Legítimo Abono"))</f>
        <v>Ordenes de Compra</v>
      </c>
      <c r="B181" s="7">
        <f>DetalleExp!E181</f>
        <v>43962</v>
      </c>
      <c r="C181" s="1" t="str">
        <f>DetalleExp!A181</f>
        <v>EX-2020-31167463-APN-DTYC#MSYDS</v>
      </c>
      <c r="D181" s="1" t="str">
        <f>IF(A181="Ordenes de Compra",VLOOKUP(C181,Autogestión!$B$2:$D$5090,3,0),IF(A181="Legítimo Abono",VLOOKUP(C181,NoAmpOC!$B$2:$H$988,7,0),"Factura"))</f>
        <v>Factura</v>
      </c>
      <c r="E181" s="26" t="str">
        <f>IF(A181="Ordenes de Compra",VLOOKUP($C181,Autogestión!$B$2:$G$5090,6,0),IF(A181="Financiamiento Internacional",VLOOKUP($C181,FinInt!$B$2:$G$508,6,0),"Legítimo Abono"))</f>
        <v>80-0025-LPU18</v>
      </c>
      <c r="F181" s="26" t="str">
        <f>IF($A181="Ordenes de Compra","ARS",IF($A181="Financiamiento Internacional",VLOOKUP($C181,FinInt!$B$2:$Q$508,15,0),VLOOKUP($C181,NoAmpOC!$B$2:$T$988,18,0)))</f>
        <v>ARS</v>
      </c>
      <c r="G181" s="5">
        <f>IF($A181="Ordenes de Compra",VLOOKUP($C181,Autogestión!$B$2:$H$5090,7,0),IF($A181="Financiamiento Internacional",VLOOKUP($C181,FinInt!$B$2:$Q$1308,16,0),VLOOKUP($C181,NoAmpOC!$B$2:$T$988,19,0)))</f>
        <v>2791838.81</v>
      </c>
      <c r="H181" s="5">
        <f t="shared" si="6"/>
        <v>2791838.81</v>
      </c>
      <c r="I181" s="26">
        <f>IF($A181="Ordenes de Compra",VLOOKUP($C181,Autogestión!$B$2:$J$5090,9,0),IF($A181="Financiamiento Internacional",VLOOKUP($C181,FinInt!$B$2:$G$1555,6,0),"Legitimo Abono"))</f>
        <v>0</v>
      </c>
      <c r="J181" s="1" t="str">
        <f>IF($A181="Ordenes de Compra",VLOOKUP($C181,Autogestión!$B$2:$R$5090,17,0),IF($A181="Financiamiento Internacional",VLOOKUP($C181,FinInt!$B$2:$O$1508,14,0),VLOOKUP($C181,NoAmpOC!$B$2:$R$988,17,0)))</f>
        <v>Pfizer S.R.L.</v>
      </c>
      <c r="K181" s="7" t="str">
        <f>DetalleExp!AP181</f>
        <v>DAFYP#MS-ARCHIVO</v>
      </c>
      <c r="L181" s="7" t="str">
        <f>DetalleExp!AQ181</f>
        <v>ARCHIVO - Archivo</v>
      </c>
      <c r="M181" s="7" t="str">
        <f>DetalleExp!AR181</f>
        <v>DAFYP#MS - Dirección de administración financiera y presupuestaria</v>
      </c>
      <c r="N181" s="7">
        <f>DetalleExp!AS181</f>
        <v>44026</v>
      </c>
      <c r="O181" s="27">
        <f ca="1">ROUNDUP(TODAY()-N181,0)</f>
        <v>329</v>
      </c>
      <c r="P181" s="27">
        <f ca="1">ROUNDUP(TODAY()-B181,0)</f>
        <v>393</v>
      </c>
      <c r="Q181" s="1" t="str">
        <f>IFERROR(IF(A181="Ordenes de Compra",VLOOKUP($E181,'Ordenes de Compra'!$A$2:$E$1712,5,0),"Sin OC"),"Sin dato")</f>
        <v>29.0.0.45.0</v>
      </c>
      <c r="R181" s="28" t="str">
        <f>IFERROR(IF(A181="Ordenes de Compra",VLOOKUP($I181,'Ordenes de Compra'!$B$2:$E$1712,3,0),"Sin OC"),"Sin dato")</f>
        <v>Sin dato</v>
      </c>
      <c r="S181" s="1" t="str">
        <f>VLOOKUP($U181,'Tablas intermedias'!$C$1:$H$222,5,0)</f>
        <v>DGPFE</v>
      </c>
      <c r="T181" s="29" t="str">
        <f t="shared" si="7"/>
        <v>OK</v>
      </c>
      <c r="U181" s="30" t="str">
        <f t="shared" si="8"/>
        <v>DAFYP#MS-ARCHIVOARCHIVO - ArchivoDAFYP#MS - Dirección de administración financiera y presupuestaria</v>
      </c>
      <c r="V181" s="1" t="str">
        <f>VLOOKUP(U181,'Tablas intermedias'!$C$1:$H$222,6,0)</f>
        <v>No</v>
      </c>
      <c r="W181" s="1" t="str">
        <f ca="1">IF(O181&lt;30,"menos de 30 días","más de 30 días")</f>
        <v>más de 30 días</v>
      </c>
    </row>
    <row r="182" spans="1:23" ht="14.25" hidden="1" thickTop="1" thickBot="1" x14ac:dyDescent="0.25">
      <c r="A182" s="17" t="str">
        <f>IF(DetalleExp!H182='Tablas intermedias'!$A$2,"Ordenes de Compra",IF(DetalleExp!H182='Tablas intermedias'!$A$3,"Financiamiento Internacional","Legítimo Abono"))</f>
        <v>Ordenes de Compra</v>
      </c>
      <c r="B182" s="7">
        <f>DetalleExp!E182</f>
        <v>43962</v>
      </c>
      <c r="C182" s="1" t="str">
        <f>DetalleExp!A182</f>
        <v>EX-2020-31182945-APN-DTYC#MSYDS</v>
      </c>
      <c r="D182" s="1" t="str">
        <f>IF(A182="Ordenes de Compra",VLOOKUP(C182,Autogestión!$B$2:$D$5090,3,0),IF(A182="Legítimo Abono",VLOOKUP(C182,NoAmpOC!$B$2:$H$988,7,0),"Factura"))</f>
        <v>Factura</v>
      </c>
      <c r="E182" s="26" t="str">
        <f>IF(A182="Ordenes de Compra",VLOOKUP($C182,Autogestión!$B$2:$G$5090,6,0),IF(A182="Financiamiento Internacional",VLOOKUP($C182,FinInt!$B$2:$G$508,6,0),"Legítimo Abono"))</f>
        <v>80-0025-LPU18</v>
      </c>
      <c r="F182" s="26" t="str">
        <f>IF($A182="Ordenes de Compra","ARS",IF($A182="Financiamiento Internacional",VLOOKUP($C182,FinInt!$B$2:$Q$508,15,0),VLOOKUP($C182,NoAmpOC!$B$2:$T$988,18,0)))</f>
        <v>ARS</v>
      </c>
      <c r="G182" s="5">
        <f>IF($A182="Ordenes de Compra",VLOOKUP($C182,Autogestión!$B$2:$H$5090,7,0),IF($A182="Financiamiento Internacional",VLOOKUP($C182,FinInt!$B$2:$Q$1308,16,0),VLOOKUP($C182,NoAmpOC!$B$2:$T$988,19,0)))</f>
        <v>6246595.0800000001</v>
      </c>
      <c r="H182" s="5">
        <f t="shared" si="6"/>
        <v>6246595.0800000001</v>
      </c>
      <c r="I182" s="26">
        <f>IF($A182="Ordenes de Compra",VLOOKUP($C182,Autogestión!$B$2:$J$5090,9,0),IF($A182="Financiamiento Internacional",VLOOKUP($C182,FinInt!$B$2:$G$1555,6,0),"Legitimo Abono"))</f>
        <v>0</v>
      </c>
      <c r="J182" s="1" t="str">
        <f>IF($A182="Ordenes de Compra",VLOOKUP($C182,Autogestión!$B$2:$R$5090,17,0),IF($A182="Financiamiento Internacional",VLOOKUP($C182,FinInt!$B$2:$O$1508,14,0),VLOOKUP($C182,NoAmpOC!$B$2:$R$988,17,0)))</f>
        <v xml:space="preserve">LAFEDAR S.A. </v>
      </c>
      <c r="K182" s="7" t="str">
        <f>DetalleExp!AP182</f>
        <v>DAFYP#MS-ARCHIVO</v>
      </c>
      <c r="L182" s="7" t="str">
        <f>DetalleExp!AQ182</f>
        <v>ARCHIVO - Archivo</v>
      </c>
      <c r="M182" s="7" t="str">
        <f>DetalleExp!AR182</f>
        <v>DAFYP#MS - Dirección de administración financiera y presupuestaria</v>
      </c>
      <c r="N182" s="7">
        <f>DetalleExp!AS182</f>
        <v>43990</v>
      </c>
      <c r="O182" s="27">
        <f ca="1">ROUNDUP(TODAY()-N182,0)</f>
        <v>365</v>
      </c>
      <c r="P182" s="27">
        <f ca="1">ROUNDUP(TODAY()-B182,0)</f>
        <v>393</v>
      </c>
      <c r="Q182" s="1" t="str">
        <f>IFERROR(IF(A182="Ordenes de Compra",VLOOKUP($E182,'Ordenes de Compra'!$A$2:$E$1712,5,0),"Sin OC"),"Sin dato")</f>
        <v>29.0.0.45.0</v>
      </c>
      <c r="R182" s="28" t="str">
        <f>IFERROR(IF(A182="Ordenes de Compra",VLOOKUP($I182,'Ordenes de Compra'!$B$2:$E$1712,3,0),"Sin OC"),"Sin dato")</f>
        <v>Sin dato</v>
      </c>
      <c r="S182" s="1" t="str">
        <f>VLOOKUP($U182,'Tablas intermedias'!$C$1:$H$222,5,0)</f>
        <v>DGPFE</v>
      </c>
      <c r="T182" s="29" t="str">
        <f t="shared" si="7"/>
        <v>OK</v>
      </c>
      <c r="U182" s="30" t="str">
        <f t="shared" si="8"/>
        <v>DAFYP#MS-ARCHIVOARCHIVO - ArchivoDAFYP#MS - Dirección de administración financiera y presupuestaria</v>
      </c>
      <c r="V182" s="1" t="str">
        <f>VLOOKUP(U182,'Tablas intermedias'!$C$1:$H$222,6,0)</f>
        <v>No</v>
      </c>
      <c r="W182" s="1" t="str">
        <f ca="1">IF(O182&lt;30,"menos de 30 días","más de 30 días")</f>
        <v>más de 30 días</v>
      </c>
    </row>
    <row r="183" spans="1:23" ht="14.25" hidden="1" thickTop="1" thickBot="1" x14ac:dyDescent="0.25">
      <c r="A183" s="17" t="str">
        <f>IF(DetalleExp!H183='Tablas intermedias'!$A$2,"Ordenes de Compra",IF(DetalleExp!H183='Tablas intermedias'!$A$3,"Financiamiento Internacional","Legítimo Abono"))</f>
        <v>Ordenes de Compra</v>
      </c>
      <c r="B183" s="7">
        <f>DetalleExp!E183</f>
        <v>43962</v>
      </c>
      <c r="C183" s="1" t="str">
        <f>DetalleExp!A183</f>
        <v>EX-2020-31292219-APN-DTYC#MSYDS</v>
      </c>
      <c r="D183" s="1" t="str">
        <f>IF(A183="Ordenes de Compra",VLOOKUP(C183,Autogestión!$B$2:$D$5090,3,0),IF(A183="Legítimo Abono",VLOOKUP(C183,NoAmpOC!$B$2:$H$988,7,0),"Factura"))</f>
        <v>Factura</v>
      </c>
      <c r="E183" s="26" t="str">
        <f>IF(A183="Ordenes de Compra",VLOOKUP($C183,Autogestión!$B$2:$G$5090,6,0),IF(A183="Financiamiento Internacional",VLOOKUP($C183,FinInt!$B$2:$G$508,6,0),"Legítimo Abono"))</f>
        <v>80-0025-LPU18</v>
      </c>
      <c r="F183" s="26" t="str">
        <f>IF($A183="Ordenes de Compra","ARS",IF($A183="Financiamiento Internacional",VLOOKUP($C183,FinInt!$B$2:$Q$508,15,0),VLOOKUP($C183,NoAmpOC!$B$2:$T$988,18,0)))</f>
        <v>ARS</v>
      </c>
      <c r="G183" s="5">
        <f>IF($A183="Ordenes de Compra",VLOOKUP($C183,Autogestión!$B$2:$H$5090,7,0),IF($A183="Financiamiento Internacional",VLOOKUP($C183,FinInt!$B$2:$Q$1308,16,0),VLOOKUP($C183,NoAmpOC!$B$2:$T$988,19,0)))</f>
        <v>460908</v>
      </c>
      <c r="H183" s="5">
        <f t="shared" si="6"/>
        <v>460908</v>
      </c>
      <c r="I183" s="26">
        <f>IF($A183="Ordenes de Compra",VLOOKUP($C183,Autogestión!$B$2:$J$5090,9,0),IF($A183="Financiamiento Internacional",VLOOKUP($C183,FinInt!$B$2:$G$1555,6,0),"Legitimo Abono"))</f>
        <v>0</v>
      </c>
      <c r="J183" s="1" t="str">
        <f>IF($A183="Ordenes de Compra",VLOOKUP($C183,Autogestión!$B$2:$R$5090,17,0),IF($A183="Financiamiento Internacional",VLOOKUP($C183,FinInt!$B$2:$O$1508,14,0),VLOOKUP($C183,NoAmpOC!$B$2:$R$988,17,0)))</f>
        <v>LABORATORIO ELEA PHOENIX S.A.</v>
      </c>
      <c r="K183" s="7" t="str">
        <f>DetalleExp!AP183</f>
        <v>DAFYP#MS-ARCHIVO</v>
      </c>
      <c r="L183" s="7" t="str">
        <f>DetalleExp!AQ183</f>
        <v>ARCHIVO - Archivo</v>
      </c>
      <c r="M183" s="7" t="str">
        <f>DetalleExp!AR183</f>
        <v>DAFYP#MS - Dirección de administración financiera y presupuestaria</v>
      </c>
      <c r="N183" s="7">
        <f>DetalleExp!AS183</f>
        <v>43983</v>
      </c>
      <c r="O183" s="27">
        <f ca="1">ROUNDUP(TODAY()-N183,0)</f>
        <v>372</v>
      </c>
      <c r="P183" s="27">
        <f ca="1">ROUNDUP(TODAY()-B183,0)</f>
        <v>393</v>
      </c>
      <c r="Q183" s="1" t="str">
        <f>IFERROR(IF(A183="Ordenes de Compra",VLOOKUP($E183,'Ordenes de Compra'!$A$2:$E$1712,5,0),"Sin OC"),"Sin dato")</f>
        <v>29.0.0.45.0</v>
      </c>
      <c r="R183" s="28" t="str">
        <f>IFERROR(IF(A183="Ordenes de Compra",VLOOKUP($I183,'Ordenes de Compra'!$B$2:$E$1712,3,0),"Sin OC"),"Sin dato")</f>
        <v>Sin dato</v>
      </c>
      <c r="S183" s="1" t="str">
        <f>VLOOKUP($U183,'Tablas intermedias'!$C$1:$H$222,5,0)</f>
        <v>DGPFE</v>
      </c>
      <c r="T183" s="29" t="str">
        <f t="shared" si="7"/>
        <v>OK</v>
      </c>
      <c r="U183" s="30" t="str">
        <f t="shared" si="8"/>
        <v>DAFYP#MS-ARCHIVOARCHIVO - ArchivoDAFYP#MS - Dirección de administración financiera y presupuestaria</v>
      </c>
      <c r="V183" s="1" t="str">
        <f>VLOOKUP(U183,'Tablas intermedias'!$C$1:$H$222,6,0)</f>
        <v>No</v>
      </c>
      <c r="W183" s="1" t="str">
        <f ca="1">IF(O183&lt;30,"menos de 30 días","más de 30 días")</f>
        <v>más de 30 días</v>
      </c>
    </row>
    <row r="184" spans="1:23" ht="14.25" hidden="1" thickTop="1" thickBot="1" x14ac:dyDescent="0.25">
      <c r="A184" s="17" t="str">
        <f>IF(DetalleExp!H184='Tablas intermedias'!$A$2,"Ordenes de Compra",IF(DetalleExp!H184='Tablas intermedias'!$A$3,"Financiamiento Internacional","Legítimo Abono"))</f>
        <v>Ordenes de Compra</v>
      </c>
      <c r="B184" s="7">
        <f>DetalleExp!E184</f>
        <v>43962</v>
      </c>
      <c r="C184" s="1" t="str">
        <f>DetalleExp!A184</f>
        <v>EX-2020-31295343-APN-DTYC#MSYDS</v>
      </c>
      <c r="D184" s="1" t="str">
        <f>IF(A184="Ordenes de Compra",VLOOKUP(C184,Autogestión!$B$2:$D$5090,3,0),IF(A184="Legítimo Abono",VLOOKUP(C184,NoAmpOC!$B$2:$H$988,7,0),"Factura"))</f>
        <v>Factura</v>
      </c>
      <c r="E184" s="26" t="str">
        <f>IF(A184="Ordenes de Compra",VLOOKUP($C184,Autogestión!$B$2:$G$5090,6,0),IF(A184="Financiamiento Internacional",VLOOKUP($C184,FinInt!$B$2:$G$508,6,0),"Legítimo Abono"))</f>
        <v>80-0025-LPU18</v>
      </c>
      <c r="F184" s="26" t="str">
        <f>IF($A184="Ordenes de Compra","ARS",IF($A184="Financiamiento Internacional",VLOOKUP($C184,FinInt!$B$2:$Q$508,15,0),VLOOKUP($C184,NoAmpOC!$B$2:$T$988,18,0)))</f>
        <v>ARS</v>
      </c>
      <c r="G184" s="5">
        <f>IF($A184="Ordenes de Compra",VLOOKUP($C184,Autogestión!$B$2:$H$5090,7,0),IF($A184="Financiamiento Internacional",VLOOKUP($C184,FinInt!$B$2:$Q$1308,16,0),VLOOKUP($C184,NoAmpOC!$B$2:$T$988,19,0)))</f>
        <v>568515.15</v>
      </c>
      <c r="H184" s="5">
        <f t="shared" si="6"/>
        <v>568515.15</v>
      </c>
      <c r="I184" s="26">
        <f>IF($A184="Ordenes de Compra",VLOOKUP($C184,Autogestión!$B$2:$J$5090,9,0),IF($A184="Financiamiento Internacional",VLOOKUP($C184,FinInt!$B$2:$G$1555,6,0),"Legitimo Abono"))</f>
        <v>0</v>
      </c>
      <c r="J184" s="1" t="str">
        <f>IF($A184="Ordenes de Compra",VLOOKUP($C184,Autogestión!$B$2:$R$5090,17,0),IF($A184="Financiamiento Internacional",VLOOKUP($C184,FinInt!$B$2:$O$1508,14,0),VLOOKUP($C184,NoAmpOC!$B$2:$R$988,17,0)))</f>
        <v>LABORATORIO ELEA PHOENIX S.A.</v>
      </c>
      <c r="K184" s="7" t="str">
        <f>DetalleExp!AP184</f>
        <v>DAFYP#MS-ARCHIVO</v>
      </c>
      <c r="L184" s="7" t="str">
        <f>DetalleExp!AQ184</f>
        <v>ARCHIVO - Archivo</v>
      </c>
      <c r="M184" s="7" t="str">
        <f>DetalleExp!AR184</f>
        <v>DAFYP#MS - Dirección de administración financiera y presupuestaria</v>
      </c>
      <c r="N184" s="7">
        <f>DetalleExp!AS184</f>
        <v>43983</v>
      </c>
      <c r="O184" s="27">
        <f ca="1">ROUNDUP(TODAY()-N184,0)</f>
        <v>372</v>
      </c>
      <c r="P184" s="27">
        <f ca="1">ROUNDUP(TODAY()-B184,0)</f>
        <v>393</v>
      </c>
      <c r="Q184" s="1" t="str">
        <f>IFERROR(IF(A184="Ordenes de Compra",VLOOKUP($E184,'Ordenes de Compra'!$A$2:$E$1712,5,0),"Sin OC"),"Sin dato")</f>
        <v>29.0.0.45.0</v>
      </c>
      <c r="R184" s="28" t="str">
        <f>IFERROR(IF(A184="Ordenes de Compra",VLOOKUP($I184,'Ordenes de Compra'!$B$2:$E$1712,3,0),"Sin OC"),"Sin dato")</f>
        <v>Sin dato</v>
      </c>
      <c r="S184" s="1" t="str">
        <f>VLOOKUP($U184,'Tablas intermedias'!$C$1:$H$222,5,0)</f>
        <v>DGPFE</v>
      </c>
      <c r="T184" s="29" t="str">
        <f t="shared" si="7"/>
        <v>OK</v>
      </c>
      <c r="U184" s="30" t="str">
        <f t="shared" si="8"/>
        <v>DAFYP#MS-ARCHIVOARCHIVO - ArchivoDAFYP#MS - Dirección de administración financiera y presupuestaria</v>
      </c>
      <c r="V184" s="1" t="str">
        <f>VLOOKUP(U184,'Tablas intermedias'!$C$1:$H$222,6,0)</f>
        <v>No</v>
      </c>
      <c r="W184" s="1" t="str">
        <f ca="1">IF(O184&lt;30,"menos de 30 días","más de 30 días")</f>
        <v>más de 30 días</v>
      </c>
    </row>
    <row r="185" spans="1:23" ht="14.25" hidden="1" thickTop="1" thickBot="1" x14ac:dyDescent="0.25">
      <c r="A185" s="17" t="str">
        <f>IF(DetalleExp!H185='Tablas intermedias'!$A$2,"Ordenes de Compra",IF(DetalleExp!H185='Tablas intermedias'!$A$3,"Financiamiento Internacional","Legítimo Abono"))</f>
        <v>Ordenes de Compra</v>
      </c>
      <c r="B185" s="7">
        <f>DetalleExp!E185</f>
        <v>43963</v>
      </c>
      <c r="C185" s="1" t="str">
        <f>DetalleExp!A185</f>
        <v>EX-2020-31394850-APN-DTYC#MSYDS</v>
      </c>
      <c r="D185" s="1" t="str">
        <f>IF(A185="Ordenes de Compra",VLOOKUP(C185,Autogestión!$B$2:$D$5090,3,0),IF(A185="Legítimo Abono",VLOOKUP(C185,NoAmpOC!$B$2:$H$988,7,0),"Factura"))</f>
        <v>Factura</v>
      </c>
      <c r="E185" s="26" t="str">
        <f>IF(A185="Ordenes de Compra",VLOOKUP($C185,Autogestión!$B$2:$G$5090,6,0),IF(A185="Financiamiento Internacional",VLOOKUP($C185,FinInt!$B$2:$G$508,6,0),"Legítimo Abono"))</f>
        <v>80-0025-LPU18</v>
      </c>
      <c r="F185" s="26" t="str">
        <f>IF($A185="Ordenes de Compra","ARS",IF($A185="Financiamiento Internacional",VLOOKUP($C185,FinInt!$B$2:$Q$508,15,0),VLOOKUP($C185,NoAmpOC!$B$2:$T$988,18,0)))</f>
        <v>ARS</v>
      </c>
      <c r="G185" s="5">
        <f>IF($A185="Ordenes de Compra",VLOOKUP($C185,Autogestión!$B$2:$H$5090,7,0),IF($A185="Financiamiento Internacional",VLOOKUP($C185,FinInt!$B$2:$Q$1308,16,0),VLOOKUP($C185,NoAmpOC!$B$2:$T$988,19,0)))</f>
        <v>987064.65</v>
      </c>
      <c r="H185" s="5">
        <f t="shared" si="6"/>
        <v>987064.65</v>
      </c>
      <c r="I185" s="26">
        <f>IF($A185="Ordenes de Compra",VLOOKUP($C185,Autogestión!$B$2:$J$5090,9,0),IF($A185="Financiamiento Internacional",VLOOKUP($C185,FinInt!$B$2:$G$1555,6,0),"Legitimo Abono"))</f>
        <v>0</v>
      </c>
      <c r="J185" s="1" t="str">
        <f>IF($A185="Ordenes de Compra",VLOOKUP($C185,Autogestión!$B$2:$R$5090,17,0),IF($A185="Financiamiento Internacional",VLOOKUP($C185,FinInt!$B$2:$O$1508,14,0),VLOOKUP($C185,NoAmpOC!$B$2:$R$988,17,0)))</f>
        <v>FERAVAL S.A.</v>
      </c>
      <c r="K185" s="7" t="str">
        <f>DetalleExp!AP185</f>
        <v>DAFYP#MS-ARCHIVO</v>
      </c>
      <c r="L185" s="7" t="str">
        <f>DetalleExp!AQ185</f>
        <v>ARCHIVO - Archivo</v>
      </c>
      <c r="M185" s="7" t="str">
        <f>DetalleExp!AR185</f>
        <v>DAFYP#MS - Dirección de administración financiera y presupuestaria</v>
      </c>
      <c r="N185" s="7">
        <f>DetalleExp!AS185</f>
        <v>44004</v>
      </c>
      <c r="O185" s="27">
        <f ca="1">ROUNDUP(TODAY()-N185,0)</f>
        <v>351</v>
      </c>
      <c r="P185" s="27">
        <f ca="1">ROUNDUP(TODAY()-B185,0)</f>
        <v>392</v>
      </c>
      <c r="Q185" s="1" t="str">
        <f>IFERROR(IF(A185="Ordenes de Compra",VLOOKUP($E185,'Ordenes de Compra'!$A$2:$E$1712,5,0),"Sin OC"),"Sin dato")</f>
        <v>29.0.0.45.0</v>
      </c>
      <c r="R185" s="28" t="str">
        <f>IFERROR(IF(A185="Ordenes de Compra",VLOOKUP($I185,'Ordenes de Compra'!$B$2:$E$1712,3,0),"Sin OC"),"Sin dato")</f>
        <v>Sin dato</v>
      </c>
      <c r="S185" s="1" t="str">
        <f>VLOOKUP($U185,'Tablas intermedias'!$C$1:$H$222,5,0)</f>
        <v>DGPFE</v>
      </c>
      <c r="T185" s="29" t="str">
        <f t="shared" si="7"/>
        <v>OK</v>
      </c>
      <c r="U185" s="30" t="str">
        <f t="shared" si="8"/>
        <v>DAFYP#MS-ARCHIVOARCHIVO - ArchivoDAFYP#MS - Dirección de administración financiera y presupuestaria</v>
      </c>
      <c r="V185" s="1" t="str">
        <f>VLOOKUP(U185,'Tablas intermedias'!$C$1:$H$222,6,0)</f>
        <v>No</v>
      </c>
      <c r="W185" s="1" t="str">
        <f ca="1">IF(O185&lt;30,"menos de 30 días","más de 30 días")</f>
        <v>más de 30 días</v>
      </c>
    </row>
    <row r="186" spans="1:23" ht="14.25" hidden="1" thickTop="1" thickBot="1" x14ac:dyDescent="0.25">
      <c r="A186" s="17" t="str">
        <f>IF(DetalleExp!H186='Tablas intermedias'!$A$2,"Ordenes de Compra",IF(DetalleExp!H186='Tablas intermedias'!$A$3,"Financiamiento Internacional","Legítimo Abono"))</f>
        <v>Ordenes de Compra</v>
      </c>
      <c r="B186" s="7">
        <f>DetalleExp!E186</f>
        <v>43963</v>
      </c>
      <c r="C186" s="1" t="str">
        <f>DetalleExp!A186</f>
        <v>EX-2020-31406116-APN-DTYC#MSYDS</v>
      </c>
      <c r="D186" s="1" t="str">
        <f>IF(A186="Ordenes de Compra",VLOOKUP(C186,Autogestión!$B$2:$D$5090,3,0),IF(A186="Legítimo Abono",VLOOKUP(C186,NoAmpOC!$B$2:$H$988,7,0),"Factura"))</f>
        <v>Factura</v>
      </c>
      <c r="E186" s="26" t="str">
        <f>IF(A186="Ordenes de Compra",VLOOKUP($C186,Autogestión!$B$2:$G$5090,6,0),IF(A186="Financiamiento Internacional",VLOOKUP($C186,FinInt!$B$2:$G$508,6,0),"Legítimo Abono"))</f>
        <v>80-0025-LPU18</v>
      </c>
      <c r="F186" s="26" t="str">
        <f>IF($A186="Ordenes de Compra","ARS",IF($A186="Financiamiento Internacional",VLOOKUP($C186,FinInt!$B$2:$Q$508,15,0),VLOOKUP($C186,NoAmpOC!$B$2:$T$988,18,0)))</f>
        <v>ARS</v>
      </c>
      <c r="G186" s="5">
        <f>IF($A186="Ordenes de Compra",VLOOKUP($C186,Autogestión!$B$2:$H$5090,7,0),IF($A186="Financiamiento Internacional",VLOOKUP($C186,FinInt!$B$2:$Q$1308,16,0),VLOOKUP($C186,NoAmpOC!$B$2:$T$988,19,0)))</f>
        <v>3200405.47</v>
      </c>
      <c r="H186" s="5">
        <f t="shared" si="6"/>
        <v>3200405.47</v>
      </c>
      <c r="I186" s="26">
        <f>IF($A186="Ordenes de Compra",VLOOKUP($C186,Autogestión!$B$2:$J$5090,9,0),IF($A186="Financiamiento Internacional",VLOOKUP($C186,FinInt!$B$2:$G$1555,6,0),"Legitimo Abono"))</f>
        <v>0</v>
      </c>
      <c r="J186" s="1" t="str">
        <f>IF($A186="Ordenes de Compra",VLOOKUP($C186,Autogestión!$B$2:$R$5090,17,0),IF($A186="Financiamiento Internacional",VLOOKUP($C186,FinInt!$B$2:$O$1508,14,0),VLOOKUP($C186,NoAmpOC!$B$2:$R$988,17,0)))</f>
        <v>Pfizer S.R.L.</v>
      </c>
      <c r="K186" s="7" t="str">
        <f>DetalleExp!AP186</f>
        <v>DAFYP#MS-ARCHIVO</v>
      </c>
      <c r="L186" s="7" t="str">
        <f>DetalleExp!AQ186</f>
        <v>ARCHIVO - Archivo</v>
      </c>
      <c r="M186" s="7" t="str">
        <f>DetalleExp!AR186</f>
        <v>DAFYP#MS - Dirección de administración financiera y presupuestaria</v>
      </c>
      <c r="N186" s="7">
        <f>DetalleExp!AS186</f>
        <v>44027</v>
      </c>
      <c r="O186" s="27">
        <f ca="1">ROUNDUP(TODAY()-N186,0)</f>
        <v>328</v>
      </c>
      <c r="P186" s="27">
        <f ca="1">ROUNDUP(TODAY()-B186,0)</f>
        <v>392</v>
      </c>
      <c r="Q186" s="1" t="str">
        <f>IFERROR(IF(A186="Ordenes de Compra",VLOOKUP($E186,'Ordenes de Compra'!$A$2:$E$1712,5,0),"Sin OC"),"Sin dato")</f>
        <v>29.0.0.45.0</v>
      </c>
      <c r="R186" s="28" t="str">
        <f>IFERROR(IF(A186="Ordenes de Compra",VLOOKUP($I186,'Ordenes de Compra'!$B$2:$E$1712,3,0),"Sin OC"),"Sin dato")</f>
        <v>Sin dato</v>
      </c>
      <c r="S186" s="1" t="str">
        <f>VLOOKUP($U186,'Tablas intermedias'!$C$1:$H$222,5,0)</f>
        <v>DGPFE</v>
      </c>
      <c r="T186" s="29" t="str">
        <f t="shared" si="7"/>
        <v>OK</v>
      </c>
      <c r="U186" s="30" t="str">
        <f t="shared" si="8"/>
        <v>DAFYP#MS-ARCHIVOARCHIVO - ArchivoDAFYP#MS - Dirección de administración financiera y presupuestaria</v>
      </c>
      <c r="V186" s="1" t="str">
        <f>VLOOKUP(U186,'Tablas intermedias'!$C$1:$H$222,6,0)</f>
        <v>No</v>
      </c>
      <c r="W186" s="1" t="str">
        <f ca="1">IF(O186&lt;30,"menos de 30 días","más de 30 días")</f>
        <v>más de 30 días</v>
      </c>
    </row>
    <row r="187" spans="1:23" ht="14.25" hidden="1" thickTop="1" thickBot="1" x14ac:dyDescent="0.25">
      <c r="A187" s="17" t="str">
        <f>IF(DetalleExp!H187='Tablas intermedias'!$A$2,"Ordenes de Compra",IF(DetalleExp!H187='Tablas intermedias'!$A$3,"Financiamiento Internacional","Legítimo Abono"))</f>
        <v>Ordenes de Compra</v>
      </c>
      <c r="B187" s="7">
        <f>DetalleExp!E187</f>
        <v>43963</v>
      </c>
      <c r="C187" s="1" t="str">
        <f>DetalleExp!A187</f>
        <v>EX-2020-31441467-APN-DTYC#MSYDS</v>
      </c>
      <c r="D187" s="1" t="str">
        <f>IF(A187="Ordenes de Compra",VLOOKUP(C187,Autogestión!$B$2:$D$5090,3,0),IF(A187="Legítimo Abono",VLOOKUP(C187,NoAmpOC!$B$2:$H$988,7,0),"Factura"))</f>
        <v>Factura</v>
      </c>
      <c r="E187" s="26" t="str">
        <f>IF(A187="Ordenes de Compra",VLOOKUP($C187,Autogestión!$B$2:$G$5090,6,0),IF(A187="Financiamiento Internacional",VLOOKUP($C187,FinInt!$B$2:$G$508,6,0),"Legítimo Abono"))</f>
        <v>80-0025-LPU18</v>
      </c>
      <c r="F187" s="26" t="str">
        <f>IF($A187="Ordenes de Compra","ARS",IF($A187="Financiamiento Internacional",VLOOKUP($C187,FinInt!$B$2:$Q$508,15,0),VLOOKUP($C187,NoAmpOC!$B$2:$T$988,18,0)))</f>
        <v>ARS</v>
      </c>
      <c r="G187" s="5">
        <f>IF($A187="Ordenes de Compra",VLOOKUP($C187,Autogestión!$B$2:$H$5090,7,0),IF($A187="Financiamiento Internacional",VLOOKUP($C187,FinInt!$B$2:$Q$1308,16,0),VLOOKUP($C187,NoAmpOC!$B$2:$T$988,19,0)))</f>
        <v>3373931.09</v>
      </c>
      <c r="H187" s="5">
        <f t="shared" si="6"/>
        <v>3373931.09</v>
      </c>
      <c r="I187" s="26">
        <f>IF($A187="Ordenes de Compra",VLOOKUP($C187,Autogestión!$B$2:$J$5090,9,0),IF($A187="Financiamiento Internacional",VLOOKUP($C187,FinInt!$B$2:$G$1555,6,0),"Legitimo Abono"))</f>
        <v>0</v>
      </c>
      <c r="J187" s="1" t="str">
        <f>IF($A187="Ordenes de Compra",VLOOKUP($C187,Autogestión!$B$2:$R$5090,17,0),IF($A187="Financiamiento Internacional",VLOOKUP($C187,FinInt!$B$2:$O$1508,14,0),VLOOKUP($C187,NoAmpOC!$B$2:$R$988,17,0)))</f>
        <v>Pfizer S.R.L.</v>
      </c>
      <c r="K187" s="7" t="str">
        <f>DetalleExp!AP187</f>
        <v>DAFYP#MS-ARCHIVO</v>
      </c>
      <c r="L187" s="7" t="str">
        <f>DetalleExp!AQ187</f>
        <v>ARCHIVO - Archivo</v>
      </c>
      <c r="M187" s="7" t="str">
        <f>DetalleExp!AR187</f>
        <v>DAFYP#MS - Dirección de administración financiera y presupuestaria</v>
      </c>
      <c r="N187" s="7">
        <f>DetalleExp!AS187</f>
        <v>44027</v>
      </c>
      <c r="O187" s="27">
        <f ca="1">ROUNDUP(TODAY()-N187,0)</f>
        <v>328</v>
      </c>
      <c r="P187" s="27">
        <f ca="1">ROUNDUP(TODAY()-B187,0)</f>
        <v>392</v>
      </c>
      <c r="Q187" s="1" t="str">
        <f>IFERROR(IF(A187="Ordenes de Compra",VLOOKUP($E187,'Ordenes de Compra'!$A$2:$E$1712,5,0),"Sin OC"),"Sin dato")</f>
        <v>29.0.0.45.0</v>
      </c>
      <c r="R187" s="28" t="str">
        <f>IFERROR(IF(A187="Ordenes de Compra",VLOOKUP($I187,'Ordenes de Compra'!$B$2:$E$1712,3,0),"Sin OC"),"Sin dato")</f>
        <v>Sin dato</v>
      </c>
      <c r="S187" s="1" t="str">
        <f>VLOOKUP($U187,'Tablas intermedias'!$C$1:$H$222,5,0)</f>
        <v>DGPFE</v>
      </c>
      <c r="T187" s="29" t="str">
        <f t="shared" si="7"/>
        <v>OK</v>
      </c>
      <c r="U187" s="30" t="str">
        <f t="shared" si="8"/>
        <v>DAFYP#MS-ARCHIVOARCHIVO - ArchivoDAFYP#MS - Dirección de administración financiera y presupuestaria</v>
      </c>
      <c r="V187" s="1" t="str">
        <f>VLOOKUP(U187,'Tablas intermedias'!$C$1:$H$222,6,0)</f>
        <v>No</v>
      </c>
      <c r="W187" s="1" t="str">
        <f ca="1">IF(O187&lt;30,"menos de 30 días","más de 30 días")</f>
        <v>más de 30 días</v>
      </c>
    </row>
    <row r="188" spans="1:23" ht="14.25" hidden="1" thickTop="1" thickBot="1" x14ac:dyDescent="0.25">
      <c r="A188" s="17" t="str">
        <f>IF(DetalleExp!H188='Tablas intermedias'!$A$2,"Ordenes de Compra",IF(DetalleExp!H188='Tablas intermedias'!$A$3,"Financiamiento Internacional","Legítimo Abono"))</f>
        <v>Ordenes de Compra</v>
      </c>
      <c r="B188" s="7">
        <f>DetalleExp!E188</f>
        <v>43963</v>
      </c>
      <c r="C188" s="1" t="str">
        <f>DetalleExp!A188</f>
        <v>EX-2020-31453345-APN-DTYC#MSYDS</v>
      </c>
      <c r="D188" s="1" t="str">
        <f>IF(A188="Ordenes de Compra",VLOOKUP(C188,Autogestión!$B$2:$D$5090,3,0),IF(A188="Legítimo Abono",VLOOKUP(C188,NoAmpOC!$B$2:$H$988,7,0),"Factura"))</f>
        <v>Factura</v>
      </c>
      <c r="E188" s="26" t="str">
        <f>IF(A188="Ordenes de Compra",VLOOKUP($C188,Autogestión!$B$2:$G$5090,6,0),IF(A188="Financiamiento Internacional",VLOOKUP($C188,FinInt!$B$2:$G$508,6,0),"Legítimo Abono"))</f>
        <v>80-0025-LPU18</v>
      </c>
      <c r="F188" s="26" t="str">
        <f>IF($A188="Ordenes de Compra","ARS",IF($A188="Financiamiento Internacional",VLOOKUP($C188,FinInt!$B$2:$Q$508,15,0),VLOOKUP($C188,NoAmpOC!$B$2:$T$988,18,0)))</f>
        <v>ARS</v>
      </c>
      <c r="G188" s="5">
        <f>IF($A188="Ordenes de Compra",VLOOKUP($C188,Autogestión!$B$2:$H$5090,7,0),IF($A188="Financiamiento Internacional",VLOOKUP($C188,FinInt!$B$2:$Q$1308,16,0),VLOOKUP($C188,NoAmpOC!$B$2:$T$988,19,0)))</f>
        <v>3200405.47</v>
      </c>
      <c r="H188" s="5">
        <f t="shared" si="6"/>
        <v>3200405.47</v>
      </c>
      <c r="I188" s="26">
        <f>IF($A188="Ordenes de Compra",VLOOKUP($C188,Autogestión!$B$2:$J$5090,9,0),IF($A188="Financiamiento Internacional",VLOOKUP($C188,FinInt!$B$2:$G$1555,6,0),"Legitimo Abono"))</f>
        <v>0</v>
      </c>
      <c r="J188" s="1" t="str">
        <f>IF($A188="Ordenes de Compra",VLOOKUP($C188,Autogestión!$B$2:$R$5090,17,0),IF($A188="Financiamiento Internacional",VLOOKUP($C188,FinInt!$B$2:$O$1508,14,0),VLOOKUP($C188,NoAmpOC!$B$2:$R$988,17,0)))</f>
        <v>Pfizer S.R.L.</v>
      </c>
      <c r="K188" s="7" t="str">
        <f>DetalleExp!AP188</f>
        <v>DAFYP#MS-ARCHIVO</v>
      </c>
      <c r="L188" s="7" t="str">
        <f>DetalleExp!AQ188</f>
        <v>ARCHIVO - Archivo</v>
      </c>
      <c r="M188" s="7" t="str">
        <f>DetalleExp!AR188</f>
        <v>DAFYP#MS - Dirección de administración financiera y presupuestaria</v>
      </c>
      <c r="N188" s="7">
        <f>DetalleExp!AS188</f>
        <v>44027</v>
      </c>
      <c r="O188" s="27">
        <f ca="1">ROUNDUP(TODAY()-N188,0)</f>
        <v>328</v>
      </c>
      <c r="P188" s="27">
        <f ca="1">ROUNDUP(TODAY()-B188,0)</f>
        <v>392</v>
      </c>
      <c r="Q188" s="1" t="str">
        <f>IFERROR(IF(A188="Ordenes de Compra",VLOOKUP($E188,'Ordenes de Compra'!$A$2:$E$1712,5,0),"Sin OC"),"Sin dato")</f>
        <v>29.0.0.45.0</v>
      </c>
      <c r="R188" s="28" t="str">
        <f>IFERROR(IF(A188="Ordenes de Compra",VLOOKUP($I188,'Ordenes de Compra'!$B$2:$E$1712,3,0),"Sin OC"),"Sin dato")</f>
        <v>Sin dato</v>
      </c>
      <c r="S188" s="1" t="str">
        <f>VLOOKUP($U188,'Tablas intermedias'!$C$1:$H$222,5,0)</f>
        <v>DGPFE</v>
      </c>
      <c r="T188" s="29" t="str">
        <f t="shared" si="7"/>
        <v>OK</v>
      </c>
      <c r="U188" s="30" t="str">
        <f t="shared" si="8"/>
        <v>DAFYP#MS-ARCHIVOARCHIVO - ArchivoDAFYP#MS - Dirección de administración financiera y presupuestaria</v>
      </c>
      <c r="V188" s="1" t="str">
        <f>VLOOKUP(U188,'Tablas intermedias'!$C$1:$H$222,6,0)</f>
        <v>No</v>
      </c>
      <c r="W188" s="1" t="str">
        <f ca="1">IF(O188&lt;30,"menos de 30 días","más de 30 días")</f>
        <v>más de 30 días</v>
      </c>
    </row>
    <row r="189" spans="1:23" ht="14.25" hidden="1" thickTop="1" thickBot="1" x14ac:dyDescent="0.25">
      <c r="A189" s="17" t="str">
        <f>IF(DetalleExp!H189='Tablas intermedias'!$A$2,"Ordenes de Compra",IF(DetalleExp!H189='Tablas intermedias'!$A$3,"Financiamiento Internacional","Legítimo Abono"))</f>
        <v>Ordenes de Compra</v>
      </c>
      <c r="B189" s="7">
        <f>DetalleExp!E189</f>
        <v>43963</v>
      </c>
      <c r="C189" s="1" t="str">
        <f>DetalleExp!A189</f>
        <v>EX-2020-31513556-APN-DTYC#MSYDS</v>
      </c>
      <c r="D189" s="1" t="str">
        <f>IF(A189="Ordenes de Compra",VLOOKUP(C189,Autogestión!$B$2:$D$5090,3,0),IF(A189="Legítimo Abono",VLOOKUP(C189,NoAmpOC!$B$2:$H$988,7,0),"Factura"))</f>
        <v>Factura</v>
      </c>
      <c r="E189" s="26" t="str">
        <f>IF(A189="Ordenes de Compra",VLOOKUP($C189,Autogestión!$B$2:$G$5090,6,0),IF(A189="Financiamiento Internacional",VLOOKUP($C189,FinInt!$B$2:$G$508,6,0),"Legítimo Abono"))</f>
        <v>80-0025-LPU18</v>
      </c>
      <c r="F189" s="26" t="str">
        <f>IF($A189="Ordenes de Compra","ARS",IF($A189="Financiamiento Internacional",VLOOKUP($C189,FinInt!$B$2:$Q$508,15,0),VLOOKUP($C189,NoAmpOC!$B$2:$T$988,18,0)))</f>
        <v>ARS</v>
      </c>
      <c r="G189" s="5">
        <f>IF($A189="Ordenes de Compra",VLOOKUP($C189,Autogestión!$B$2:$H$5090,7,0),IF($A189="Financiamiento Internacional",VLOOKUP($C189,FinInt!$B$2:$Q$1308,16,0),VLOOKUP($C189,NoAmpOC!$B$2:$T$988,19,0)))</f>
        <v>2688454.77</v>
      </c>
      <c r="H189" s="5">
        <f t="shared" si="6"/>
        <v>2688454.77</v>
      </c>
      <c r="I189" s="26">
        <f>IF($A189="Ordenes de Compra",VLOOKUP($C189,Autogestión!$B$2:$J$5090,9,0),IF($A189="Financiamiento Internacional",VLOOKUP($C189,FinInt!$B$2:$G$1555,6,0),"Legitimo Abono"))</f>
        <v>0</v>
      </c>
      <c r="J189" s="1" t="str">
        <f>IF($A189="Ordenes de Compra",VLOOKUP($C189,Autogestión!$B$2:$R$5090,17,0),IF($A189="Financiamiento Internacional",VLOOKUP($C189,FinInt!$B$2:$O$1508,14,0),VLOOKUP($C189,NoAmpOC!$B$2:$R$988,17,0)))</f>
        <v>Dr. LAZAR &amp; Cía. S.A.Q.e.I.</v>
      </c>
      <c r="K189" s="7" t="str">
        <f>DetalleExp!AP189</f>
        <v>DAFYP#MS-ARCHIVO</v>
      </c>
      <c r="L189" s="7" t="str">
        <f>DetalleExp!AQ189</f>
        <v>ARCHIVO - Archivo</v>
      </c>
      <c r="M189" s="7" t="str">
        <f>DetalleExp!AR189</f>
        <v>DAFYP#MS - Dirección de administración financiera y presupuestaria</v>
      </c>
      <c r="N189" s="7">
        <f>DetalleExp!AS189</f>
        <v>44026</v>
      </c>
      <c r="O189" s="27">
        <f ca="1">ROUNDUP(TODAY()-N189,0)</f>
        <v>329</v>
      </c>
      <c r="P189" s="27">
        <f ca="1">ROUNDUP(TODAY()-B189,0)</f>
        <v>392</v>
      </c>
      <c r="Q189" s="1" t="str">
        <f>IFERROR(IF(A189="Ordenes de Compra",VLOOKUP($E189,'Ordenes de Compra'!$A$2:$E$1712,5,0),"Sin OC"),"Sin dato")</f>
        <v>29.0.0.45.0</v>
      </c>
      <c r="R189" s="28" t="str">
        <f>IFERROR(IF(A189="Ordenes de Compra",VLOOKUP($I189,'Ordenes de Compra'!$B$2:$E$1712,3,0),"Sin OC"),"Sin dato")</f>
        <v>Sin dato</v>
      </c>
      <c r="S189" s="1" t="str">
        <f>VLOOKUP($U189,'Tablas intermedias'!$C$1:$H$222,5,0)</f>
        <v>DGPFE</v>
      </c>
      <c r="T189" s="29" t="str">
        <f t="shared" si="7"/>
        <v>OK</v>
      </c>
      <c r="U189" s="30" t="str">
        <f t="shared" si="8"/>
        <v>DAFYP#MS-ARCHIVOARCHIVO - ArchivoDAFYP#MS - Dirección de administración financiera y presupuestaria</v>
      </c>
      <c r="V189" s="1" t="str">
        <f>VLOOKUP(U189,'Tablas intermedias'!$C$1:$H$222,6,0)</f>
        <v>No</v>
      </c>
      <c r="W189" s="1" t="str">
        <f ca="1">IF(O189&lt;30,"menos de 30 días","más de 30 días")</f>
        <v>más de 30 días</v>
      </c>
    </row>
    <row r="190" spans="1:23" ht="14.25" hidden="1" thickTop="1" thickBot="1" x14ac:dyDescent="0.25">
      <c r="A190" s="17" t="str">
        <f>IF(DetalleExp!H190='Tablas intermedias'!$A$2,"Ordenes de Compra",IF(DetalleExp!H190='Tablas intermedias'!$A$3,"Financiamiento Internacional","Legítimo Abono"))</f>
        <v>Ordenes de Compra</v>
      </c>
      <c r="B190" s="7">
        <f>DetalleExp!E190</f>
        <v>43963</v>
      </c>
      <c r="C190" s="1" t="str">
        <f>DetalleExp!A190</f>
        <v>EX-2020-31545965-APN-DTYC#MSYDS</v>
      </c>
      <c r="D190" s="1" t="str">
        <f>IF(A190="Ordenes de Compra",VLOOKUP(C190,Autogestión!$B$2:$D$5090,3,0),IF(A190="Legítimo Abono",VLOOKUP(C190,NoAmpOC!$B$2:$H$988,7,0),"Factura"))</f>
        <v>Factura</v>
      </c>
      <c r="E190" s="26" t="str">
        <f>IF(A190="Ordenes de Compra",VLOOKUP($C190,Autogestión!$B$2:$G$5090,6,0),IF(A190="Financiamiento Internacional",VLOOKUP($C190,FinInt!$B$2:$G$508,6,0),"Legítimo Abono"))</f>
        <v>80-0025-LPU18</v>
      </c>
      <c r="F190" s="26" t="str">
        <f>IF($A190="Ordenes de Compra","ARS",IF($A190="Financiamiento Internacional",VLOOKUP($C190,FinInt!$B$2:$Q$508,15,0),VLOOKUP($C190,NoAmpOC!$B$2:$T$988,18,0)))</f>
        <v>ARS</v>
      </c>
      <c r="G190" s="5">
        <f>IF($A190="Ordenes de Compra",VLOOKUP($C190,Autogestión!$B$2:$H$5090,7,0),IF($A190="Financiamiento Internacional",VLOOKUP($C190,FinInt!$B$2:$Q$1308,16,0),VLOOKUP($C190,NoAmpOC!$B$2:$T$988,19,0)))</f>
        <v>4092534.49</v>
      </c>
      <c r="H190" s="5">
        <f t="shared" si="6"/>
        <v>4092534.49</v>
      </c>
      <c r="I190" s="26">
        <f>IF($A190="Ordenes de Compra",VLOOKUP($C190,Autogestión!$B$2:$J$5090,9,0),IF($A190="Financiamiento Internacional",VLOOKUP($C190,FinInt!$B$2:$G$1555,6,0),"Legitimo Abono"))</f>
        <v>0</v>
      </c>
      <c r="J190" s="1" t="str">
        <f>IF($A190="Ordenes de Compra",VLOOKUP($C190,Autogestión!$B$2:$R$5090,17,0),IF($A190="Financiamiento Internacional",VLOOKUP($C190,FinInt!$B$2:$O$1508,14,0),VLOOKUP($C190,NoAmpOC!$B$2:$R$988,17,0)))</f>
        <v>PHARMOS S.A.</v>
      </c>
      <c r="K190" s="7" t="str">
        <f>DetalleExp!AP190</f>
        <v>DAFYP#MS-ARCHIVO</v>
      </c>
      <c r="L190" s="7" t="str">
        <f>DetalleExp!AQ190</f>
        <v>ARCHIVO - Archivo</v>
      </c>
      <c r="M190" s="7" t="str">
        <f>DetalleExp!AR190</f>
        <v>DAFYP#MS - Dirección de administración financiera y presupuestaria</v>
      </c>
      <c r="N190" s="7">
        <f>DetalleExp!AS190</f>
        <v>44001</v>
      </c>
      <c r="O190" s="27">
        <f ca="1">ROUNDUP(TODAY()-N190,0)</f>
        <v>354</v>
      </c>
      <c r="P190" s="27">
        <f ca="1">ROUNDUP(TODAY()-B190,0)</f>
        <v>392</v>
      </c>
      <c r="Q190" s="1" t="str">
        <f>IFERROR(IF(A190="Ordenes de Compra",VLOOKUP($E190,'Ordenes de Compra'!$A$2:$E$1712,5,0),"Sin OC"),"Sin dato")</f>
        <v>29.0.0.45.0</v>
      </c>
      <c r="R190" s="28" t="str">
        <f>IFERROR(IF(A190="Ordenes de Compra",VLOOKUP($I190,'Ordenes de Compra'!$B$2:$E$1712,3,0),"Sin OC"),"Sin dato")</f>
        <v>Sin dato</v>
      </c>
      <c r="S190" s="1" t="str">
        <f>VLOOKUP($U190,'Tablas intermedias'!$C$1:$H$222,5,0)</f>
        <v>DGPFE</v>
      </c>
      <c r="T190" s="29" t="str">
        <f t="shared" si="7"/>
        <v>OK</v>
      </c>
      <c r="U190" s="30" t="str">
        <f t="shared" si="8"/>
        <v>DAFYP#MS-ARCHIVOARCHIVO - ArchivoDAFYP#MS - Dirección de administración financiera y presupuestaria</v>
      </c>
      <c r="V190" s="1" t="str">
        <f>VLOOKUP(U190,'Tablas intermedias'!$C$1:$H$222,6,0)</f>
        <v>No</v>
      </c>
      <c r="W190" s="1" t="str">
        <f ca="1">IF(O190&lt;30,"menos de 30 días","más de 30 días")</f>
        <v>más de 30 días</v>
      </c>
    </row>
    <row r="191" spans="1:23" ht="14.25" hidden="1" thickTop="1" thickBot="1" x14ac:dyDescent="0.25">
      <c r="A191" s="17" t="str">
        <f>IF(DetalleExp!H191='Tablas intermedias'!$A$2,"Ordenes de Compra",IF(DetalleExp!H191='Tablas intermedias'!$A$3,"Financiamiento Internacional","Legítimo Abono"))</f>
        <v>Ordenes de Compra</v>
      </c>
      <c r="B191" s="7">
        <f>DetalleExp!E191</f>
        <v>43963</v>
      </c>
      <c r="C191" s="1" t="str">
        <f>DetalleExp!A191</f>
        <v>EX-2020-31557483-APN-DTYC#MSYDS</v>
      </c>
      <c r="D191" s="1" t="str">
        <f>IF(A191="Ordenes de Compra",VLOOKUP(C191,Autogestión!$B$2:$D$5090,3,0),IF(A191="Legítimo Abono",VLOOKUP(C191,NoAmpOC!$B$2:$H$988,7,0),"Factura"))</f>
        <v>Factura</v>
      </c>
      <c r="E191" s="26" t="str">
        <f>IF(A191="Ordenes de Compra",VLOOKUP($C191,Autogestión!$B$2:$G$5090,6,0),IF(A191="Financiamiento Internacional",VLOOKUP($C191,FinInt!$B$2:$G$508,6,0),"Legítimo Abono"))</f>
        <v>80-0025-LPU18</v>
      </c>
      <c r="F191" s="26" t="str">
        <f>IF($A191="Ordenes de Compra","ARS",IF($A191="Financiamiento Internacional",VLOOKUP($C191,FinInt!$B$2:$Q$508,15,0),VLOOKUP($C191,NoAmpOC!$B$2:$T$988,18,0)))</f>
        <v>ARS</v>
      </c>
      <c r="G191" s="5">
        <f>IF($A191="Ordenes de Compra",VLOOKUP($C191,Autogestión!$B$2:$H$5090,7,0),IF($A191="Financiamiento Internacional",VLOOKUP($C191,FinInt!$B$2:$Q$1308,16,0),VLOOKUP($C191,NoAmpOC!$B$2:$T$988,19,0)))</f>
        <v>5727705.3799999999</v>
      </c>
      <c r="H191" s="5">
        <f t="shared" si="6"/>
        <v>5727705.3799999999</v>
      </c>
      <c r="I191" s="26">
        <f>IF($A191="Ordenes de Compra",VLOOKUP($C191,Autogestión!$B$2:$J$5090,9,0),IF($A191="Financiamiento Internacional",VLOOKUP($C191,FinInt!$B$2:$G$1555,6,0),"Legitimo Abono"))</f>
        <v>0</v>
      </c>
      <c r="J191" s="1" t="str">
        <f>IF($A191="Ordenes de Compra",VLOOKUP($C191,Autogestión!$B$2:$R$5090,17,0),IF($A191="Financiamiento Internacional",VLOOKUP($C191,FinInt!$B$2:$O$1508,14,0),VLOOKUP($C191,NoAmpOC!$B$2:$R$988,17,0)))</f>
        <v>PHARMOS S.A.</v>
      </c>
      <c r="K191" s="7" t="str">
        <f>DetalleExp!AP191</f>
        <v>DAFYP#MS-ARCHIVO</v>
      </c>
      <c r="L191" s="7" t="str">
        <f>DetalleExp!AQ191</f>
        <v>ARCHIVO - Archivo</v>
      </c>
      <c r="M191" s="7" t="str">
        <f>DetalleExp!AR191</f>
        <v>DAFYP#MS - Dirección de administración financiera y presupuestaria</v>
      </c>
      <c r="N191" s="7">
        <f>DetalleExp!AS191</f>
        <v>44020</v>
      </c>
      <c r="O191" s="27">
        <f ca="1">ROUNDUP(TODAY()-N191,0)</f>
        <v>335</v>
      </c>
      <c r="P191" s="27">
        <f ca="1">ROUNDUP(TODAY()-B191,0)</f>
        <v>392</v>
      </c>
      <c r="Q191" s="1" t="str">
        <f>IFERROR(IF(A191="Ordenes de Compra",VLOOKUP($E191,'Ordenes de Compra'!$A$2:$E$1712,5,0),"Sin OC"),"Sin dato")</f>
        <v>29.0.0.45.0</v>
      </c>
      <c r="R191" s="28" t="str">
        <f>IFERROR(IF(A191="Ordenes de Compra",VLOOKUP($I191,'Ordenes de Compra'!$B$2:$E$1712,3,0),"Sin OC"),"Sin dato")</f>
        <v>Sin dato</v>
      </c>
      <c r="S191" s="1" t="str">
        <f>VLOOKUP($U191,'Tablas intermedias'!$C$1:$H$222,5,0)</f>
        <v>DGPFE</v>
      </c>
      <c r="T191" s="29" t="str">
        <f t="shared" si="7"/>
        <v>OK</v>
      </c>
      <c r="U191" s="30" t="str">
        <f t="shared" si="8"/>
        <v>DAFYP#MS-ARCHIVOARCHIVO - ArchivoDAFYP#MS - Dirección de administración financiera y presupuestaria</v>
      </c>
      <c r="V191" s="1" t="str">
        <f>VLOOKUP(U191,'Tablas intermedias'!$C$1:$H$222,6,0)</f>
        <v>No</v>
      </c>
      <c r="W191" s="1" t="str">
        <f ca="1">IF(O191&lt;30,"menos de 30 días","más de 30 días")</f>
        <v>más de 30 días</v>
      </c>
    </row>
    <row r="192" spans="1:23" ht="14.25" hidden="1" thickTop="1" thickBot="1" x14ac:dyDescent="0.25">
      <c r="A192" s="17" t="str">
        <f>IF(DetalleExp!H192='Tablas intermedias'!$A$2,"Ordenes de Compra",IF(DetalleExp!H192='Tablas intermedias'!$A$3,"Financiamiento Internacional","Legítimo Abono"))</f>
        <v>Ordenes de Compra</v>
      </c>
      <c r="B192" s="7">
        <f>DetalleExp!E192</f>
        <v>43963</v>
      </c>
      <c r="C192" s="1" t="str">
        <f>DetalleExp!A192</f>
        <v>EX-2020-31592226-APN-DTYC#MSYDS</v>
      </c>
      <c r="D192" s="1" t="str">
        <f>IF(A192="Ordenes de Compra",VLOOKUP(C192,Autogestión!$B$2:$D$5090,3,0),IF(A192="Legítimo Abono",VLOOKUP(C192,NoAmpOC!$B$2:$H$988,7,0),"Factura"))</f>
        <v>Factura</v>
      </c>
      <c r="E192" s="26" t="str">
        <f>IF(A192="Ordenes de Compra",VLOOKUP($C192,Autogestión!$B$2:$G$5090,6,0),IF(A192="Financiamiento Internacional",VLOOKUP($C192,FinInt!$B$2:$G$508,6,0),"Legítimo Abono"))</f>
        <v>80-0025-LPU18</v>
      </c>
      <c r="F192" s="26" t="str">
        <f>IF($A192="Ordenes de Compra","ARS",IF($A192="Financiamiento Internacional",VLOOKUP($C192,FinInt!$B$2:$Q$508,15,0),VLOOKUP($C192,NoAmpOC!$B$2:$T$988,18,0)))</f>
        <v>ARS</v>
      </c>
      <c r="G192" s="5">
        <f>IF($A192="Ordenes de Compra",VLOOKUP($C192,Autogestión!$B$2:$H$5090,7,0),IF($A192="Financiamiento Internacional",VLOOKUP($C192,FinInt!$B$2:$Q$1308,16,0),VLOOKUP($C192,NoAmpOC!$B$2:$T$988,19,0)))</f>
        <v>9206031.4500000011</v>
      </c>
      <c r="H192" s="5">
        <f t="shared" si="6"/>
        <v>9206031.4500000011</v>
      </c>
      <c r="I192" s="26" t="str">
        <f>IF($A192="Ordenes de Compra",VLOOKUP($C192,Autogestión!$B$2:$J$5090,9,0),IF($A192="Financiamiento Internacional",VLOOKUP($C192,FinInt!$B$2:$G$1555,6,0),"Legitimo Abono"))</f>
        <v>80-1127-OC19</v>
      </c>
      <c r="J192" s="1" t="str">
        <f>IF($A192="Ordenes de Compra",VLOOKUP($C192,Autogestión!$B$2:$R$5090,17,0),IF($A192="Financiamiento Internacional",VLOOKUP($C192,FinInt!$B$2:$O$1508,14,0),VLOOKUP($C192,NoAmpOC!$B$2:$R$988,17,0)))</f>
        <v>MICROSULES ARGENTINA SA de SCIIA</v>
      </c>
      <c r="K192" s="7" t="str">
        <f>DetalleExp!AP192</f>
        <v>DAFYP#MS-ARCHIVO</v>
      </c>
      <c r="L192" s="7" t="str">
        <f>DetalleExp!AQ192</f>
        <v>ARCHIVO - Archivo</v>
      </c>
      <c r="M192" s="7" t="str">
        <f>DetalleExp!AR192</f>
        <v>DAFYP#MS - Dirección de administración financiera y presupuestaria</v>
      </c>
      <c r="N192" s="7">
        <f>DetalleExp!AS192</f>
        <v>44018</v>
      </c>
      <c r="O192" s="27">
        <f ca="1">ROUNDUP(TODAY()-N192,0)</f>
        <v>337</v>
      </c>
      <c r="P192" s="27">
        <f ca="1">ROUNDUP(TODAY()-B192,0)</f>
        <v>392</v>
      </c>
      <c r="Q192" s="1" t="str">
        <f>IFERROR(IF(A192="Ordenes de Compra",VLOOKUP($E192,'Ordenes de Compra'!$A$2:$E$1712,5,0),"Sin OC"),"Sin dato")</f>
        <v>29.0.0.45.0</v>
      </c>
      <c r="R192" s="28">
        <f>IFERROR(IF(A192="Ordenes de Compra",VLOOKUP($I192,'Ordenes de Compra'!$B$2:$E$1712,3,0),"Sin OC"),"Sin dato")</f>
        <v>151951054</v>
      </c>
      <c r="S192" s="1" t="str">
        <f>VLOOKUP($U192,'Tablas intermedias'!$C$1:$H$222,5,0)</f>
        <v>DGPFE</v>
      </c>
      <c r="T192" s="29" t="str">
        <f t="shared" si="7"/>
        <v>OK</v>
      </c>
      <c r="U192" s="30" t="str">
        <f t="shared" si="8"/>
        <v>DAFYP#MS-ARCHIVOARCHIVO - ArchivoDAFYP#MS - Dirección de administración financiera y presupuestaria</v>
      </c>
      <c r="V192" s="1" t="str">
        <f>VLOOKUP(U192,'Tablas intermedias'!$C$1:$H$222,6,0)</f>
        <v>No</v>
      </c>
      <c r="W192" s="1" t="str">
        <f ca="1">IF(O192&lt;30,"menos de 30 días","más de 30 días")</f>
        <v>más de 30 días</v>
      </c>
    </row>
    <row r="193" spans="1:23" ht="14.25" hidden="1" thickTop="1" thickBot="1" x14ac:dyDescent="0.25">
      <c r="A193" s="17" t="str">
        <f>IF(DetalleExp!H193='Tablas intermedias'!$A$2,"Ordenes de Compra",IF(DetalleExp!H193='Tablas intermedias'!$A$3,"Financiamiento Internacional","Legítimo Abono"))</f>
        <v>Ordenes de Compra</v>
      </c>
      <c r="B193" s="7">
        <f>DetalleExp!E193</f>
        <v>43965</v>
      </c>
      <c r="C193" s="1" t="str">
        <f>DetalleExp!A193</f>
        <v>EX-2020-32111692-APN-DTYC#MSYDS</v>
      </c>
      <c r="D193" s="1" t="str">
        <f>IF(A193="Ordenes de Compra",VLOOKUP(C193,Autogestión!$B$2:$D$5090,3,0),IF(A193="Legítimo Abono",VLOOKUP(C193,NoAmpOC!$B$2:$H$988,7,0),"Factura"))</f>
        <v>Factura</v>
      </c>
      <c r="E193" s="26" t="str">
        <f>IF(A193="Ordenes de Compra",VLOOKUP($C193,Autogestión!$B$2:$G$5090,6,0),IF(A193="Financiamiento Internacional",VLOOKUP($C193,FinInt!$B$2:$G$508,6,0),"Legítimo Abono"))</f>
        <v>80-0025-LPU18</v>
      </c>
      <c r="F193" s="26" t="str">
        <f>IF($A193="Ordenes de Compra","ARS",IF($A193="Financiamiento Internacional",VLOOKUP($C193,FinInt!$B$2:$Q$508,15,0),VLOOKUP($C193,NoAmpOC!$B$2:$T$988,18,0)))</f>
        <v>ARS</v>
      </c>
      <c r="G193" s="5">
        <f>IF($A193="Ordenes de Compra",VLOOKUP($C193,Autogestión!$B$2:$H$5090,7,0),IF($A193="Financiamiento Internacional",VLOOKUP($C193,FinInt!$B$2:$Q$1308,16,0),VLOOKUP($C193,NoAmpOC!$B$2:$T$988,19,0)))</f>
        <v>1041726.51</v>
      </c>
      <c r="H193" s="5">
        <f t="shared" si="6"/>
        <v>1041726.51</v>
      </c>
      <c r="I193" s="26">
        <f>IF($A193="Ordenes de Compra",VLOOKUP($C193,Autogestión!$B$2:$J$5090,9,0),IF($A193="Financiamiento Internacional",VLOOKUP($C193,FinInt!$B$2:$G$1555,6,0),"Legitimo Abono"))</f>
        <v>0</v>
      </c>
      <c r="J193" s="1" t="str">
        <f>IF($A193="Ordenes de Compra",VLOOKUP($C193,Autogestión!$B$2:$R$5090,17,0),IF($A193="Financiamiento Internacional",VLOOKUP($C193,FinInt!$B$2:$O$1508,14,0),VLOOKUP($C193,NoAmpOC!$B$2:$R$988,17,0)))</f>
        <v>IVAX ARGENTINA SOCIEDAD ANONIMA</v>
      </c>
      <c r="K193" s="7" t="str">
        <f>DetalleExp!AP193</f>
        <v>DAFYP#MS-ARCHIVO</v>
      </c>
      <c r="L193" s="7" t="str">
        <f>DetalleExp!AQ193</f>
        <v>ARCHIVO - Archivo</v>
      </c>
      <c r="M193" s="7" t="str">
        <f>DetalleExp!AR193</f>
        <v>DAFYP#MS - Dirección de administración financiera y presupuestaria</v>
      </c>
      <c r="N193" s="7">
        <f>DetalleExp!AS193</f>
        <v>44015</v>
      </c>
      <c r="O193" s="27">
        <f ca="1">ROUNDUP(TODAY()-N193,0)</f>
        <v>340</v>
      </c>
      <c r="P193" s="27">
        <f ca="1">ROUNDUP(TODAY()-B193,0)</f>
        <v>390</v>
      </c>
      <c r="Q193" s="1" t="str">
        <f>IFERROR(IF(A193="Ordenes de Compra",VLOOKUP($E193,'Ordenes de Compra'!$A$2:$E$1712,5,0),"Sin OC"),"Sin dato")</f>
        <v>29.0.0.45.0</v>
      </c>
      <c r="R193" s="28" t="str">
        <f>IFERROR(IF(A193="Ordenes de Compra",VLOOKUP($I193,'Ordenes de Compra'!$B$2:$E$1712,3,0),"Sin OC"),"Sin dato")</f>
        <v>Sin dato</v>
      </c>
      <c r="S193" s="1" t="str">
        <f>VLOOKUP($U193,'Tablas intermedias'!$C$1:$H$222,5,0)</f>
        <v>DGPFE</v>
      </c>
      <c r="T193" s="29" t="str">
        <f t="shared" si="7"/>
        <v>OK</v>
      </c>
      <c r="U193" s="30" t="str">
        <f t="shared" si="8"/>
        <v>DAFYP#MS-ARCHIVOARCHIVO - ArchivoDAFYP#MS - Dirección de administración financiera y presupuestaria</v>
      </c>
      <c r="V193" s="1" t="str">
        <f>VLOOKUP(U193,'Tablas intermedias'!$C$1:$H$222,6,0)</f>
        <v>No</v>
      </c>
      <c r="W193" s="1" t="str">
        <f ca="1">IF(O193&lt;30,"menos de 30 días","más de 30 días")</f>
        <v>más de 30 días</v>
      </c>
    </row>
    <row r="194" spans="1:23" ht="14.25" hidden="1" thickTop="1" thickBot="1" x14ac:dyDescent="0.25">
      <c r="A194" s="17" t="str">
        <f>IF(DetalleExp!H194='Tablas intermedias'!$A$2,"Ordenes de Compra",IF(DetalleExp!H194='Tablas intermedias'!$A$3,"Financiamiento Internacional","Legítimo Abono"))</f>
        <v>Ordenes de Compra</v>
      </c>
      <c r="B194" s="7">
        <f>DetalleExp!E194</f>
        <v>43970</v>
      </c>
      <c r="C194" s="1" t="str">
        <f>DetalleExp!A194</f>
        <v>EX-2020-32949814-APN-DTYC#MSYDS</v>
      </c>
      <c r="D194" s="1" t="str">
        <f>IF(A194="Ordenes de Compra",VLOOKUP(C194,Autogestión!$B$2:$D$5090,3,0),IF(A194="Legítimo Abono",VLOOKUP(C194,NoAmpOC!$B$2:$H$988,7,0),"Factura"))</f>
        <v>Factura</v>
      </c>
      <c r="E194" s="26" t="str">
        <f>IF(A194="Ordenes de Compra",VLOOKUP($C194,Autogestión!$B$2:$G$5090,6,0),IF(A194="Financiamiento Internacional",VLOOKUP($C194,FinInt!$B$2:$G$508,6,0),"Legítimo Abono"))</f>
        <v>80-0025-LPU18</v>
      </c>
      <c r="F194" s="26" t="str">
        <f>IF($A194="Ordenes de Compra","ARS",IF($A194="Financiamiento Internacional",VLOOKUP($C194,FinInt!$B$2:$Q$508,15,0),VLOOKUP($C194,NoAmpOC!$B$2:$T$988,18,0)))</f>
        <v>ARS</v>
      </c>
      <c r="G194" s="5">
        <f>IF($A194="Ordenes de Compra",VLOOKUP($C194,Autogestión!$B$2:$H$5090,7,0),IF($A194="Financiamiento Internacional",VLOOKUP($C194,FinInt!$B$2:$Q$1308,16,0),VLOOKUP($C194,NoAmpOC!$B$2:$T$988,19,0)))</f>
        <v>2789507.7</v>
      </c>
      <c r="H194" s="5">
        <f t="shared" si="6"/>
        <v>2789507.7</v>
      </c>
      <c r="I194" s="26">
        <f>IF($A194="Ordenes de Compra",VLOOKUP($C194,Autogestión!$B$2:$J$5090,9,0),IF($A194="Financiamiento Internacional",VLOOKUP($C194,FinInt!$B$2:$G$1555,6,0),"Legitimo Abono"))</f>
        <v>0</v>
      </c>
      <c r="J194" s="1" t="str">
        <f>IF($A194="Ordenes de Compra",VLOOKUP($C194,Autogestión!$B$2:$R$5090,17,0),IF($A194="Financiamiento Internacional",VLOOKUP($C194,FinInt!$B$2:$O$1508,14,0),VLOOKUP($C194,NoAmpOC!$B$2:$R$988,17,0)))</f>
        <v>PHARMOS S.A.</v>
      </c>
      <c r="K194" s="7" t="str">
        <f>DetalleExp!AP194</f>
        <v>DAFYP#MS-ARCHIVO</v>
      </c>
      <c r="L194" s="7" t="str">
        <f>DetalleExp!AQ194</f>
        <v>ARCHIVO - Archivo</v>
      </c>
      <c r="M194" s="7" t="str">
        <f>DetalleExp!AR194</f>
        <v>DAFYP#MS - Dirección de administración financiera y presupuestaria</v>
      </c>
      <c r="N194" s="7">
        <f>DetalleExp!AS194</f>
        <v>44005</v>
      </c>
      <c r="O194" s="27">
        <f ca="1">ROUNDUP(TODAY()-N194,0)</f>
        <v>350</v>
      </c>
      <c r="P194" s="27">
        <f ca="1">ROUNDUP(TODAY()-B194,0)</f>
        <v>385</v>
      </c>
      <c r="Q194" s="1" t="str">
        <f>IFERROR(IF(A194="Ordenes de Compra",VLOOKUP($E194,'Ordenes de Compra'!$A$2:$E$1712,5,0),"Sin OC"),"Sin dato")</f>
        <v>29.0.0.45.0</v>
      </c>
      <c r="R194" s="28" t="str">
        <f>IFERROR(IF(A194="Ordenes de Compra",VLOOKUP($I194,'Ordenes de Compra'!$B$2:$E$1712,3,0),"Sin OC"),"Sin dato")</f>
        <v>Sin dato</v>
      </c>
      <c r="S194" s="1" t="str">
        <f>VLOOKUP($U194,'Tablas intermedias'!$C$1:$H$222,5,0)</f>
        <v>DGPFE</v>
      </c>
      <c r="T194" s="29" t="str">
        <f t="shared" si="7"/>
        <v>OK</v>
      </c>
      <c r="U194" s="30" t="str">
        <f t="shared" si="8"/>
        <v>DAFYP#MS-ARCHIVOARCHIVO - ArchivoDAFYP#MS - Dirección de administración financiera y presupuestaria</v>
      </c>
      <c r="V194" s="1" t="str">
        <f>VLOOKUP(U194,'Tablas intermedias'!$C$1:$H$222,6,0)</f>
        <v>No</v>
      </c>
      <c r="W194" s="1" t="str">
        <f ca="1">IF(O194&lt;30,"menos de 30 días","más de 30 días")</f>
        <v>más de 30 días</v>
      </c>
    </row>
    <row r="195" spans="1:23" ht="14.25" hidden="1" thickTop="1" thickBot="1" x14ac:dyDescent="0.25">
      <c r="A195" s="17" t="str">
        <f>IF(DetalleExp!H195='Tablas intermedias'!$A$2,"Ordenes de Compra",IF(DetalleExp!H195='Tablas intermedias'!$A$3,"Financiamiento Internacional","Legítimo Abono"))</f>
        <v>Ordenes de Compra</v>
      </c>
      <c r="B195" s="7">
        <f>DetalleExp!E195</f>
        <v>43970</v>
      </c>
      <c r="C195" s="1" t="str">
        <f>DetalleExp!A195</f>
        <v>EX-2020-32954418-APN-DTYC#MSYDS</v>
      </c>
      <c r="D195" s="1" t="str">
        <f>IF(A195="Ordenes de Compra",VLOOKUP(C195,Autogestión!$B$2:$D$5090,3,0),IF(A195="Legítimo Abono",VLOOKUP(C195,NoAmpOC!$B$2:$H$988,7,0),"Factura"))</f>
        <v>Factura</v>
      </c>
      <c r="E195" s="26" t="str">
        <f>IF(A195="Ordenes de Compra",VLOOKUP($C195,Autogestión!$B$2:$G$5090,6,0),IF(A195="Financiamiento Internacional",VLOOKUP($C195,FinInt!$B$2:$G$508,6,0),"Legítimo Abono"))</f>
        <v>80-0025-LPU18</v>
      </c>
      <c r="F195" s="26" t="str">
        <f>IF($A195="Ordenes de Compra","ARS",IF($A195="Financiamiento Internacional",VLOOKUP($C195,FinInt!$B$2:$Q$508,15,0),VLOOKUP($C195,NoAmpOC!$B$2:$T$988,18,0)))</f>
        <v>ARS</v>
      </c>
      <c r="G195" s="5">
        <f>IF($A195="Ordenes de Compra",VLOOKUP($C195,Autogestión!$B$2:$H$5090,7,0),IF($A195="Financiamiento Internacional",VLOOKUP($C195,FinInt!$B$2:$Q$1308,16,0),VLOOKUP($C195,NoAmpOC!$B$2:$T$988,19,0)))</f>
        <v>2771078.52</v>
      </c>
      <c r="H195" s="5">
        <f t="shared" ref="H195:H258" si="9">IF(F195="USD",G195*$Z$1,IF(F195="EUR",G195*$AD$1,G195))</f>
        <v>2771078.52</v>
      </c>
      <c r="I195" s="26">
        <f>IF($A195="Ordenes de Compra",VLOOKUP($C195,Autogestión!$B$2:$J$5090,9,0),IF($A195="Financiamiento Internacional",VLOOKUP($C195,FinInt!$B$2:$G$1555,6,0),"Legitimo Abono"))</f>
        <v>0</v>
      </c>
      <c r="J195" s="1" t="str">
        <f>IF($A195="Ordenes de Compra",VLOOKUP($C195,Autogestión!$B$2:$R$5090,17,0),IF($A195="Financiamiento Internacional",VLOOKUP($C195,FinInt!$B$2:$O$1508,14,0),VLOOKUP($C195,NoAmpOC!$B$2:$R$988,17,0)))</f>
        <v>PHARMOS S.A.</v>
      </c>
      <c r="K195" s="7" t="str">
        <f>DetalleExp!AP195</f>
        <v>DAFYP#MS-ARCHIVO</v>
      </c>
      <c r="L195" s="7" t="str">
        <f>DetalleExp!AQ195</f>
        <v>ARCHIVO - Archivo</v>
      </c>
      <c r="M195" s="7" t="str">
        <f>DetalleExp!AR195</f>
        <v>DAFYP#MS - Dirección de administración financiera y presupuestaria</v>
      </c>
      <c r="N195" s="7">
        <f>DetalleExp!AS195</f>
        <v>44013</v>
      </c>
      <c r="O195" s="27">
        <f ca="1">ROUNDUP(TODAY()-N195,0)</f>
        <v>342</v>
      </c>
      <c r="P195" s="27">
        <f ca="1">ROUNDUP(TODAY()-B195,0)</f>
        <v>385</v>
      </c>
      <c r="Q195" s="1" t="str">
        <f>IFERROR(IF(A195="Ordenes de Compra",VLOOKUP($E195,'Ordenes de Compra'!$A$2:$E$1712,5,0),"Sin OC"),"Sin dato")</f>
        <v>29.0.0.45.0</v>
      </c>
      <c r="R195" s="28" t="str">
        <f>IFERROR(IF(A195="Ordenes de Compra",VLOOKUP($I195,'Ordenes de Compra'!$B$2:$E$1712,3,0),"Sin OC"),"Sin dato")</f>
        <v>Sin dato</v>
      </c>
      <c r="S195" s="1" t="str">
        <f>VLOOKUP($U195,'Tablas intermedias'!$C$1:$H$222,5,0)</f>
        <v>DGPFE</v>
      </c>
      <c r="T195" s="29" t="str">
        <f t="shared" ref="T195:T258" si="10">IF(AND(D195="Factura",OR(G195&gt;100000000,R195=G195)),"Ver","OK")</f>
        <v>OK</v>
      </c>
      <c r="U195" s="30" t="str">
        <f t="shared" ref="U195:U258" si="11">K195&amp;L195&amp;M195</f>
        <v>DAFYP#MS-ARCHIVOARCHIVO - ArchivoDAFYP#MS - Dirección de administración financiera y presupuestaria</v>
      </c>
      <c r="V195" s="1" t="str">
        <f>VLOOKUP(U195,'Tablas intermedias'!$C$1:$H$222,6,0)</f>
        <v>No</v>
      </c>
      <c r="W195" s="1" t="str">
        <f ca="1">IF(O195&lt;30,"menos de 30 días","más de 30 días")</f>
        <v>más de 30 días</v>
      </c>
    </row>
    <row r="196" spans="1:23" ht="14.25" hidden="1" thickTop="1" thickBot="1" x14ac:dyDescent="0.25">
      <c r="A196" s="17" t="str">
        <f>IF(DetalleExp!H196='Tablas intermedias'!$A$2,"Ordenes de Compra",IF(DetalleExp!H196='Tablas intermedias'!$A$3,"Financiamiento Internacional","Legítimo Abono"))</f>
        <v>Ordenes de Compra</v>
      </c>
      <c r="B196" s="7">
        <f>DetalleExp!E196</f>
        <v>43973</v>
      </c>
      <c r="C196" s="1" t="str">
        <f>DetalleExp!A196</f>
        <v>EX-2020-33815461-APN-DTYC#MS</v>
      </c>
      <c r="D196" s="1" t="str">
        <f>IF(A196="Ordenes de Compra",VLOOKUP(C196,Autogestión!$B$2:$D$5090,3,0),IF(A196="Legítimo Abono",VLOOKUP(C196,NoAmpOC!$B$2:$H$988,7,0),"Factura"))</f>
        <v>Factura</v>
      </c>
      <c r="E196" s="26" t="str">
        <f>IF(A196="Ordenes de Compra",VLOOKUP($C196,Autogestión!$B$2:$G$5090,6,0),IF(A196="Financiamiento Internacional",VLOOKUP($C196,FinInt!$B$2:$G$508,6,0),"Legítimo Abono"))</f>
        <v>80-0025-LPU18</v>
      </c>
      <c r="F196" s="26" t="str">
        <f>IF($A196="Ordenes de Compra","ARS",IF($A196="Financiamiento Internacional",VLOOKUP($C196,FinInt!$B$2:$Q$508,15,0),VLOOKUP($C196,NoAmpOC!$B$2:$T$988,18,0)))</f>
        <v>ARS</v>
      </c>
      <c r="G196" s="5">
        <f>IF($A196="Ordenes de Compra",VLOOKUP($C196,Autogestión!$B$2:$H$5090,7,0),IF($A196="Financiamiento Internacional",VLOOKUP($C196,FinInt!$B$2:$Q$1308,16,0),VLOOKUP($C196,NoAmpOC!$B$2:$T$988,19,0)))</f>
        <v>6317196.9199999999</v>
      </c>
      <c r="H196" s="5">
        <f t="shared" si="9"/>
        <v>6317196.9199999999</v>
      </c>
      <c r="I196" s="26">
        <f>IF($A196="Ordenes de Compra",VLOOKUP($C196,Autogestión!$B$2:$J$5090,9,0),IF($A196="Financiamiento Internacional",VLOOKUP($C196,FinInt!$B$2:$G$1555,6,0),"Legitimo Abono"))</f>
        <v>0</v>
      </c>
      <c r="J196" s="1" t="str">
        <f>IF($A196="Ordenes de Compra",VLOOKUP($C196,Autogestión!$B$2:$R$5090,17,0),IF($A196="Financiamiento Internacional",VLOOKUP($C196,FinInt!$B$2:$O$1508,14,0),VLOOKUP($C196,NoAmpOC!$B$2:$R$988,17,0)))</f>
        <v xml:space="preserve">LAFEDAR S.A. </v>
      </c>
      <c r="K196" s="7" t="str">
        <f>DetalleExp!AP196</f>
        <v>DAFYP#MS-ARCHIVO</v>
      </c>
      <c r="L196" s="7" t="str">
        <f>DetalleExp!AQ196</f>
        <v>ARCHIVO - Archivo</v>
      </c>
      <c r="M196" s="7" t="str">
        <f>DetalleExp!AR196</f>
        <v>DAFYP#MS - Dirección de administración financiera y presupuestaria</v>
      </c>
      <c r="N196" s="7">
        <f>DetalleExp!AS196</f>
        <v>43991</v>
      </c>
      <c r="O196" s="27">
        <f ca="1">ROUNDUP(TODAY()-N196,0)</f>
        <v>364</v>
      </c>
      <c r="P196" s="27">
        <f ca="1">ROUNDUP(TODAY()-B196,0)</f>
        <v>382</v>
      </c>
      <c r="Q196" s="1" t="str">
        <f>IFERROR(IF(A196="Ordenes de Compra",VLOOKUP($E196,'Ordenes de Compra'!$A$2:$E$1712,5,0),"Sin OC"),"Sin dato")</f>
        <v>29.0.0.45.0</v>
      </c>
      <c r="R196" s="28" t="str">
        <f>IFERROR(IF(A196="Ordenes de Compra",VLOOKUP($I196,'Ordenes de Compra'!$B$2:$E$1712,3,0),"Sin OC"),"Sin dato")</f>
        <v>Sin dato</v>
      </c>
      <c r="S196" s="1" t="str">
        <f>VLOOKUP($U196,'Tablas intermedias'!$C$1:$H$222,5,0)</f>
        <v>DGPFE</v>
      </c>
      <c r="T196" s="29" t="str">
        <f t="shared" si="10"/>
        <v>OK</v>
      </c>
      <c r="U196" s="30" t="str">
        <f t="shared" si="11"/>
        <v>DAFYP#MS-ARCHIVOARCHIVO - ArchivoDAFYP#MS - Dirección de administración financiera y presupuestaria</v>
      </c>
      <c r="V196" s="1" t="str">
        <f>VLOOKUP(U196,'Tablas intermedias'!$C$1:$H$222,6,0)</f>
        <v>No</v>
      </c>
      <c r="W196" s="1" t="str">
        <f ca="1">IF(O196&lt;30,"menos de 30 días","más de 30 días")</f>
        <v>más de 30 días</v>
      </c>
    </row>
    <row r="197" spans="1:23" ht="14.25" hidden="1" thickTop="1" thickBot="1" x14ac:dyDescent="0.25">
      <c r="A197" s="17" t="str">
        <f>IF(DetalleExp!H197='Tablas intermedias'!$A$2,"Ordenes de Compra",IF(DetalleExp!H197='Tablas intermedias'!$A$3,"Financiamiento Internacional","Legítimo Abono"))</f>
        <v>Ordenes de Compra</v>
      </c>
      <c r="B197" s="7">
        <f>DetalleExp!E197</f>
        <v>43973</v>
      </c>
      <c r="C197" s="1" t="str">
        <f>DetalleExp!A197</f>
        <v>EX-2020-33815631-APN-DTYC#MS</v>
      </c>
      <c r="D197" s="1" t="str">
        <f>IF(A197="Ordenes de Compra",VLOOKUP(C197,Autogestión!$B$2:$D$5090,3,0),IF(A197="Legítimo Abono",VLOOKUP(C197,NoAmpOC!$B$2:$H$988,7,0),"Factura"))</f>
        <v>Factura</v>
      </c>
      <c r="E197" s="26" t="str">
        <f>IF(A197="Ordenes de Compra",VLOOKUP($C197,Autogestión!$B$2:$G$5090,6,0),IF(A197="Financiamiento Internacional",VLOOKUP($C197,FinInt!$B$2:$G$508,6,0),"Legítimo Abono"))</f>
        <v>80-0025-LPU18</v>
      </c>
      <c r="F197" s="26" t="str">
        <f>IF($A197="Ordenes de Compra","ARS",IF($A197="Financiamiento Internacional",VLOOKUP($C197,FinInt!$B$2:$Q$508,15,0),VLOOKUP($C197,NoAmpOC!$B$2:$T$988,18,0)))</f>
        <v>ARS</v>
      </c>
      <c r="G197" s="5">
        <f>IF($A197="Ordenes de Compra",VLOOKUP($C197,Autogestión!$B$2:$H$5090,7,0),IF($A197="Financiamiento Internacional",VLOOKUP($C197,FinInt!$B$2:$Q$1308,16,0),VLOOKUP($C197,NoAmpOC!$B$2:$T$988,19,0)))</f>
        <v>2675051.98</v>
      </c>
      <c r="H197" s="5">
        <f t="shared" si="9"/>
        <v>2675051.98</v>
      </c>
      <c r="I197" s="26">
        <f>IF($A197="Ordenes de Compra",VLOOKUP($C197,Autogestión!$B$2:$J$5090,9,0),IF($A197="Financiamiento Internacional",VLOOKUP($C197,FinInt!$B$2:$G$1555,6,0),"Legitimo Abono"))</f>
        <v>0</v>
      </c>
      <c r="J197" s="1" t="str">
        <f>IF($A197="Ordenes de Compra",VLOOKUP($C197,Autogestión!$B$2:$R$5090,17,0),IF($A197="Financiamiento Internacional",VLOOKUP($C197,FinInt!$B$2:$O$1508,14,0),VLOOKUP($C197,NoAmpOC!$B$2:$R$988,17,0)))</f>
        <v>Dr. LAZAR &amp; Cía. S.A.Q.e.I.</v>
      </c>
      <c r="K197" s="7" t="str">
        <f>DetalleExp!AP197</f>
        <v>DAFYP#MS-ARCHIVO</v>
      </c>
      <c r="L197" s="7" t="str">
        <f>DetalleExp!AQ197</f>
        <v>ARCHIVO - Archivo</v>
      </c>
      <c r="M197" s="7" t="str">
        <f>DetalleExp!AR197</f>
        <v>DAFYP#MS - Dirección de administración financiera y presupuestaria</v>
      </c>
      <c r="N197" s="7">
        <f>DetalleExp!AS197</f>
        <v>44015</v>
      </c>
      <c r="O197" s="27">
        <f ca="1">ROUNDUP(TODAY()-N197,0)</f>
        <v>340</v>
      </c>
      <c r="P197" s="27">
        <f ca="1">ROUNDUP(TODAY()-B197,0)</f>
        <v>382</v>
      </c>
      <c r="Q197" s="1" t="str">
        <f>IFERROR(IF(A197="Ordenes de Compra",VLOOKUP($E197,'Ordenes de Compra'!$A$2:$E$1712,5,0),"Sin OC"),"Sin dato")</f>
        <v>29.0.0.45.0</v>
      </c>
      <c r="R197" s="28" t="str">
        <f>IFERROR(IF(A197="Ordenes de Compra",VLOOKUP($I197,'Ordenes de Compra'!$B$2:$E$1712,3,0),"Sin OC"),"Sin dato")</f>
        <v>Sin dato</v>
      </c>
      <c r="S197" s="1" t="str">
        <f>VLOOKUP($U197,'Tablas intermedias'!$C$1:$H$222,5,0)</f>
        <v>DGPFE</v>
      </c>
      <c r="T197" s="29" t="str">
        <f t="shared" si="10"/>
        <v>OK</v>
      </c>
      <c r="U197" s="30" t="str">
        <f t="shared" si="11"/>
        <v>DAFYP#MS-ARCHIVOARCHIVO - ArchivoDAFYP#MS - Dirección de administración financiera y presupuestaria</v>
      </c>
      <c r="V197" s="1" t="str">
        <f>VLOOKUP(U197,'Tablas intermedias'!$C$1:$H$222,6,0)</f>
        <v>No</v>
      </c>
      <c r="W197" s="1" t="str">
        <f ca="1">IF(O197&lt;30,"menos de 30 días","más de 30 días")</f>
        <v>más de 30 días</v>
      </c>
    </row>
    <row r="198" spans="1:23" ht="14.25" hidden="1" thickTop="1" thickBot="1" x14ac:dyDescent="0.25">
      <c r="A198" s="17" t="str">
        <f>IF(DetalleExp!H198='Tablas intermedias'!$A$2,"Ordenes de Compra",IF(DetalleExp!H198='Tablas intermedias'!$A$3,"Financiamiento Internacional","Legítimo Abono"))</f>
        <v>Ordenes de Compra</v>
      </c>
      <c r="B198" s="7">
        <f>DetalleExp!E198</f>
        <v>43973</v>
      </c>
      <c r="C198" s="1" t="str">
        <f>DetalleExp!A198</f>
        <v>EX-2020-33817057-APN-DTYC#MS</v>
      </c>
      <c r="D198" s="1" t="str">
        <f>IF(A198="Ordenes de Compra",VLOOKUP(C198,Autogestión!$B$2:$D$5090,3,0),IF(A198="Legítimo Abono",VLOOKUP(C198,NoAmpOC!$B$2:$H$988,7,0),"Factura"))</f>
        <v>Factura</v>
      </c>
      <c r="E198" s="26" t="str">
        <f>IF(A198="Ordenes de Compra",VLOOKUP($C198,Autogestión!$B$2:$G$5090,6,0),IF(A198="Financiamiento Internacional",VLOOKUP($C198,FinInt!$B$2:$G$508,6,0),"Legítimo Abono"))</f>
        <v>80-0025-LPU18</v>
      </c>
      <c r="F198" s="26" t="str">
        <f>IF($A198="Ordenes de Compra","ARS",IF($A198="Financiamiento Internacional",VLOOKUP($C198,FinInt!$B$2:$Q$508,15,0),VLOOKUP($C198,NoAmpOC!$B$2:$T$988,18,0)))</f>
        <v>ARS</v>
      </c>
      <c r="G198" s="5">
        <f>IF($A198="Ordenes de Compra",VLOOKUP($C198,Autogestión!$B$2:$H$5090,7,0),IF($A198="Financiamiento Internacional",VLOOKUP($C198,FinInt!$B$2:$Q$1308,16,0),VLOOKUP($C198,NoAmpOC!$B$2:$T$988,19,0)))</f>
        <v>2567243.25</v>
      </c>
      <c r="H198" s="5">
        <f t="shared" si="9"/>
        <v>2567243.25</v>
      </c>
      <c r="I198" s="26" t="str">
        <f>IF($A198="Ordenes de Compra",VLOOKUP($C198,Autogestión!$B$2:$J$5090,9,0),IF($A198="Financiamiento Internacional",VLOOKUP($C198,FinInt!$B$2:$G$1555,6,0),"Legitimo Abono"))</f>
        <v>80-1135-OC19</v>
      </c>
      <c r="J198" s="1" t="str">
        <f>IF($A198="Ordenes de Compra",VLOOKUP($C198,Autogestión!$B$2:$R$5090,17,0),IF($A198="Financiamiento Internacional",VLOOKUP($C198,FinInt!$B$2:$O$1508,14,0),VLOOKUP($C198,NoAmpOC!$B$2:$R$988,17,0)))</f>
        <v>FERAVAL S.A.</v>
      </c>
      <c r="K198" s="7" t="str">
        <f>DetalleExp!AP198</f>
        <v>DAFYP#MS-ARCHIVO</v>
      </c>
      <c r="L198" s="7" t="str">
        <f>DetalleExp!AQ198</f>
        <v>ARCHIVO - Archivo</v>
      </c>
      <c r="M198" s="7" t="str">
        <f>DetalleExp!AR198</f>
        <v>DAFYP#MS - Dirección de administración financiera y presupuestaria</v>
      </c>
      <c r="N198" s="7">
        <f>DetalleExp!AS198</f>
        <v>44131</v>
      </c>
      <c r="O198" s="27">
        <f ca="1">ROUNDUP(TODAY()-N198,0)</f>
        <v>224</v>
      </c>
      <c r="P198" s="27">
        <f ca="1">ROUNDUP(TODAY()-B198,0)</f>
        <v>382</v>
      </c>
      <c r="Q198" s="1" t="str">
        <f>IFERROR(IF(A198="Ordenes de Compra",VLOOKUP($E198,'Ordenes de Compra'!$A$2:$E$1712,5,0),"Sin OC"),"Sin dato")</f>
        <v>29.0.0.45.0</v>
      </c>
      <c r="R198" s="28">
        <f>IFERROR(IF(A198="Ordenes de Compra",VLOOKUP($I198,'Ordenes de Compra'!$B$2:$E$1712,3,0),"Sin OC"),"Sin dato")</f>
        <v>157813303.40000001</v>
      </c>
      <c r="S198" s="1" t="str">
        <f>VLOOKUP($U198,'Tablas intermedias'!$C$1:$H$222,5,0)</f>
        <v>DGPFE</v>
      </c>
      <c r="T198" s="29" t="str">
        <f t="shared" si="10"/>
        <v>OK</v>
      </c>
      <c r="U198" s="30" t="str">
        <f t="shared" si="11"/>
        <v>DAFYP#MS-ARCHIVOARCHIVO - ArchivoDAFYP#MS - Dirección de administración financiera y presupuestaria</v>
      </c>
      <c r="V198" s="1" t="str">
        <f>VLOOKUP(U198,'Tablas intermedias'!$C$1:$H$222,6,0)</f>
        <v>No</v>
      </c>
      <c r="W198" s="1" t="str">
        <f ca="1">IF(O198&lt;30,"menos de 30 días","más de 30 días")</f>
        <v>más de 30 días</v>
      </c>
    </row>
    <row r="199" spans="1:23" ht="14.25" hidden="1" thickTop="1" thickBot="1" x14ac:dyDescent="0.25">
      <c r="A199" s="17" t="str">
        <f>IF(DetalleExp!H199='Tablas intermedias'!$A$2,"Ordenes de Compra",IF(DetalleExp!H199='Tablas intermedias'!$A$3,"Financiamiento Internacional","Legítimo Abono"))</f>
        <v>Ordenes de Compra</v>
      </c>
      <c r="B199" s="7">
        <f>DetalleExp!E199</f>
        <v>43973</v>
      </c>
      <c r="C199" s="1" t="str">
        <f>DetalleExp!A199</f>
        <v>EX-2020-33826947-APN-DTYC#MS</v>
      </c>
      <c r="D199" s="1" t="str">
        <f>IF(A199="Ordenes de Compra",VLOOKUP(C199,Autogestión!$B$2:$D$5090,3,0),IF(A199="Legítimo Abono",VLOOKUP(C199,NoAmpOC!$B$2:$H$988,7,0),"Factura"))</f>
        <v>Factura</v>
      </c>
      <c r="E199" s="26" t="str">
        <f>IF(A199="Ordenes de Compra",VLOOKUP($C199,Autogestión!$B$2:$G$5090,6,0),IF(A199="Financiamiento Internacional",VLOOKUP($C199,FinInt!$B$2:$G$508,6,0),"Legítimo Abono"))</f>
        <v>80-0025-LPU18</v>
      </c>
      <c r="F199" s="26" t="str">
        <f>IF($A199="Ordenes de Compra","ARS",IF($A199="Financiamiento Internacional",VLOOKUP($C199,FinInt!$B$2:$Q$508,15,0),VLOOKUP($C199,NoAmpOC!$B$2:$T$988,18,0)))</f>
        <v>ARS</v>
      </c>
      <c r="G199" s="5">
        <f>IF($A199="Ordenes de Compra",VLOOKUP($C199,Autogestión!$B$2:$H$5090,7,0),IF($A199="Financiamiento Internacional",VLOOKUP($C199,FinInt!$B$2:$Q$1308,16,0),VLOOKUP($C199,NoAmpOC!$B$2:$T$988,19,0)))</f>
        <v>1191576</v>
      </c>
      <c r="H199" s="5">
        <f t="shared" si="9"/>
        <v>1191576</v>
      </c>
      <c r="I199" s="26">
        <f>IF($A199="Ordenes de Compra",VLOOKUP($C199,Autogestión!$B$2:$J$5090,9,0),IF($A199="Financiamiento Internacional",VLOOKUP($C199,FinInt!$B$2:$G$1555,6,0),"Legitimo Abono"))</f>
        <v>0</v>
      </c>
      <c r="J199" s="1" t="str">
        <f>IF($A199="Ordenes de Compra",VLOOKUP($C199,Autogestión!$B$2:$R$5090,17,0),IF($A199="Financiamiento Internacional",VLOOKUP($C199,FinInt!$B$2:$O$1508,14,0),VLOOKUP($C199,NoAmpOC!$B$2:$R$988,17,0)))</f>
        <v xml:space="preserve">LAFEDAR S.A. </v>
      </c>
      <c r="K199" s="7" t="str">
        <f>DetalleExp!AP199</f>
        <v>DAFYP#MS-ARCHIVO</v>
      </c>
      <c r="L199" s="7" t="str">
        <f>DetalleExp!AQ199</f>
        <v>ARCHIVO - Archivo</v>
      </c>
      <c r="M199" s="7" t="str">
        <f>DetalleExp!AR199</f>
        <v>DAFYP#MS - Dirección de administración financiera y presupuestaria</v>
      </c>
      <c r="N199" s="7">
        <f>DetalleExp!AS199</f>
        <v>44015</v>
      </c>
      <c r="O199" s="27">
        <f ca="1">ROUNDUP(TODAY()-N199,0)</f>
        <v>340</v>
      </c>
      <c r="P199" s="27">
        <f ca="1">ROUNDUP(TODAY()-B199,0)</f>
        <v>382</v>
      </c>
      <c r="Q199" s="1" t="str">
        <f>IFERROR(IF(A199="Ordenes de Compra",VLOOKUP($E199,'Ordenes de Compra'!$A$2:$E$1712,5,0),"Sin OC"),"Sin dato")</f>
        <v>29.0.0.45.0</v>
      </c>
      <c r="R199" s="28" t="str">
        <f>IFERROR(IF(A199="Ordenes de Compra",VLOOKUP($I199,'Ordenes de Compra'!$B$2:$E$1712,3,0),"Sin OC"),"Sin dato")</f>
        <v>Sin dato</v>
      </c>
      <c r="S199" s="1" t="str">
        <f>VLOOKUP($U199,'Tablas intermedias'!$C$1:$H$222,5,0)</f>
        <v>DGPFE</v>
      </c>
      <c r="T199" s="29" t="str">
        <f t="shared" si="10"/>
        <v>OK</v>
      </c>
      <c r="U199" s="30" t="str">
        <f t="shared" si="11"/>
        <v>DAFYP#MS-ARCHIVOARCHIVO - ArchivoDAFYP#MS - Dirección de administración financiera y presupuestaria</v>
      </c>
      <c r="V199" s="1" t="str">
        <f>VLOOKUP(U199,'Tablas intermedias'!$C$1:$H$222,6,0)</f>
        <v>No</v>
      </c>
      <c r="W199" s="1" t="str">
        <f ca="1">IF(O199&lt;30,"menos de 30 días","más de 30 días")</f>
        <v>más de 30 días</v>
      </c>
    </row>
    <row r="200" spans="1:23" ht="14.25" hidden="1" thickTop="1" thickBot="1" x14ac:dyDescent="0.25">
      <c r="A200" s="17" t="str">
        <f>IF(DetalleExp!H200='Tablas intermedias'!$A$2,"Ordenes de Compra",IF(DetalleExp!H200='Tablas intermedias'!$A$3,"Financiamiento Internacional","Legítimo Abono"))</f>
        <v>Ordenes de Compra</v>
      </c>
      <c r="B200" s="7">
        <f>DetalleExp!E200</f>
        <v>43973</v>
      </c>
      <c r="C200" s="1" t="str">
        <f>DetalleExp!A200</f>
        <v>EX-2020-33829186-APN-DTYC#MS</v>
      </c>
      <c r="D200" s="1" t="str">
        <f>IF(A200="Ordenes de Compra",VLOOKUP(C200,Autogestión!$B$2:$D$5090,3,0),IF(A200="Legítimo Abono",VLOOKUP(C200,NoAmpOC!$B$2:$H$988,7,0),"Factura"))</f>
        <v>Factura</v>
      </c>
      <c r="E200" s="26" t="str">
        <f>IF(A200="Ordenes de Compra",VLOOKUP($C200,Autogestión!$B$2:$G$5090,6,0),IF(A200="Financiamiento Internacional",VLOOKUP($C200,FinInt!$B$2:$G$508,6,0),"Legítimo Abono"))</f>
        <v>80-0025-LPU18</v>
      </c>
      <c r="F200" s="26" t="str">
        <f>IF($A200="Ordenes de Compra","ARS",IF($A200="Financiamiento Internacional",VLOOKUP($C200,FinInt!$B$2:$Q$508,15,0),VLOOKUP($C200,NoAmpOC!$B$2:$T$988,18,0)))</f>
        <v>ARS</v>
      </c>
      <c r="G200" s="5">
        <f>IF($A200="Ordenes de Compra",VLOOKUP($C200,Autogestión!$B$2:$H$5090,7,0),IF($A200="Financiamiento Internacional",VLOOKUP($C200,FinInt!$B$2:$Q$1308,16,0),VLOOKUP($C200,NoAmpOC!$B$2:$T$988,19,0)))</f>
        <v>4454962.96</v>
      </c>
      <c r="H200" s="5">
        <f t="shared" si="9"/>
        <v>4454962.96</v>
      </c>
      <c r="I200" s="26">
        <f>IF($A200="Ordenes de Compra",VLOOKUP($C200,Autogestión!$B$2:$J$5090,9,0),IF($A200="Financiamiento Internacional",VLOOKUP($C200,FinInt!$B$2:$G$1555,6,0),"Legitimo Abono"))</f>
        <v>0</v>
      </c>
      <c r="J200" s="1" t="str">
        <f>IF($A200="Ordenes de Compra",VLOOKUP($C200,Autogestión!$B$2:$R$5090,17,0),IF($A200="Financiamiento Internacional",VLOOKUP($C200,FinInt!$B$2:$O$1508,14,0),VLOOKUP($C200,NoAmpOC!$B$2:$R$988,17,0)))</f>
        <v>PRO MED INTERNACIONAL SA</v>
      </c>
      <c r="K200" s="7" t="str">
        <f>DetalleExp!AP200</f>
        <v>DAFYP#MS-ARCHIVO</v>
      </c>
      <c r="L200" s="7" t="str">
        <f>DetalleExp!AQ200</f>
        <v>ARCHIVO - Archivo</v>
      </c>
      <c r="M200" s="7" t="str">
        <f>DetalleExp!AR200</f>
        <v>DAFYP#MS - Dirección de administración financiera y presupuestaria</v>
      </c>
      <c r="N200" s="7">
        <f>DetalleExp!AS200</f>
        <v>43991</v>
      </c>
      <c r="O200" s="27">
        <f ca="1">ROUNDUP(TODAY()-N200,0)</f>
        <v>364</v>
      </c>
      <c r="P200" s="27">
        <f ca="1">ROUNDUP(TODAY()-B200,0)</f>
        <v>382</v>
      </c>
      <c r="Q200" s="1" t="str">
        <f>IFERROR(IF(A200="Ordenes de Compra",VLOOKUP($E200,'Ordenes de Compra'!$A$2:$E$1712,5,0),"Sin OC"),"Sin dato")</f>
        <v>29.0.0.45.0</v>
      </c>
      <c r="R200" s="28" t="str">
        <f>IFERROR(IF(A200="Ordenes de Compra",VLOOKUP($I200,'Ordenes de Compra'!$B$2:$E$1712,3,0),"Sin OC"),"Sin dato")</f>
        <v>Sin dato</v>
      </c>
      <c r="S200" s="1" t="str">
        <f>VLOOKUP($U200,'Tablas intermedias'!$C$1:$H$222,5,0)</f>
        <v>DGPFE</v>
      </c>
      <c r="T200" s="29" t="str">
        <f t="shared" si="10"/>
        <v>OK</v>
      </c>
      <c r="U200" s="30" t="str">
        <f t="shared" si="11"/>
        <v>DAFYP#MS-ARCHIVOARCHIVO - ArchivoDAFYP#MS - Dirección de administración financiera y presupuestaria</v>
      </c>
      <c r="V200" s="1" t="str">
        <f>VLOOKUP(U200,'Tablas intermedias'!$C$1:$H$222,6,0)</f>
        <v>No</v>
      </c>
      <c r="W200" s="1" t="str">
        <f ca="1">IF(O200&lt;30,"menos de 30 días","más de 30 días")</f>
        <v>más de 30 días</v>
      </c>
    </row>
    <row r="201" spans="1:23" ht="14.25" hidden="1" thickTop="1" thickBot="1" x14ac:dyDescent="0.25">
      <c r="A201" s="17" t="str">
        <f>IF(DetalleExp!H201='Tablas intermedias'!$A$2,"Ordenes de Compra",IF(DetalleExp!H201='Tablas intermedias'!$A$3,"Financiamiento Internacional","Legítimo Abono"))</f>
        <v>Ordenes de Compra</v>
      </c>
      <c r="B201" s="7">
        <f>DetalleExp!E201</f>
        <v>43973</v>
      </c>
      <c r="C201" s="1" t="str">
        <f>DetalleExp!A201</f>
        <v>EX-2020-33836464-APN-DTYC#MS</v>
      </c>
      <c r="D201" s="1" t="str">
        <f>IF(A201="Ordenes de Compra",VLOOKUP(C201,Autogestión!$B$2:$D$5090,3,0),IF(A201="Legítimo Abono",VLOOKUP(C201,NoAmpOC!$B$2:$H$988,7,0),"Factura"))</f>
        <v>Factura</v>
      </c>
      <c r="E201" s="26" t="str">
        <f>IF(A201="Ordenes de Compra",VLOOKUP($C201,Autogestión!$B$2:$G$5090,6,0),IF(A201="Financiamiento Internacional",VLOOKUP($C201,FinInt!$B$2:$G$508,6,0),"Legítimo Abono"))</f>
        <v>80-0025-LPU18</v>
      </c>
      <c r="F201" s="26" t="str">
        <f>IF($A201="Ordenes de Compra","ARS",IF($A201="Financiamiento Internacional",VLOOKUP($C201,FinInt!$B$2:$Q$508,15,0),VLOOKUP($C201,NoAmpOC!$B$2:$T$988,18,0)))</f>
        <v>ARS</v>
      </c>
      <c r="G201" s="5">
        <f>IF($A201="Ordenes de Compra",VLOOKUP($C201,Autogestión!$B$2:$H$5090,7,0),IF($A201="Financiamiento Internacional",VLOOKUP($C201,FinInt!$B$2:$Q$1308,16,0),VLOOKUP($C201,NoAmpOC!$B$2:$T$988,19,0)))</f>
        <v>158.80000000000001</v>
      </c>
      <c r="H201" s="5">
        <f t="shared" si="9"/>
        <v>158.80000000000001</v>
      </c>
      <c r="I201" s="26">
        <f>IF($A201="Ordenes de Compra",VLOOKUP($C201,Autogestión!$B$2:$J$5090,9,0),IF($A201="Financiamiento Internacional",VLOOKUP($C201,FinInt!$B$2:$G$1555,6,0),"Legitimo Abono"))</f>
        <v>0</v>
      </c>
      <c r="J201" s="1" t="str">
        <f>IF($A201="Ordenes de Compra",VLOOKUP($C201,Autogestión!$B$2:$R$5090,17,0),IF($A201="Financiamiento Internacional",VLOOKUP($C201,FinInt!$B$2:$O$1508,14,0),VLOOKUP($C201,NoAmpOC!$B$2:$R$988,17,0)))</f>
        <v>PRO MED INTERNACIONAL SA</v>
      </c>
      <c r="K201" s="7" t="str">
        <f>DetalleExp!AP201</f>
        <v>DAFYP#MS-ARCHIVO</v>
      </c>
      <c r="L201" s="7" t="str">
        <f>DetalleExp!AQ201</f>
        <v>ARCHIVO - Archivo</v>
      </c>
      <c r="M201" s="7" t="str">
        <f>DetalleExp!AR201</f>
        <v>DAFYP#MS - Dirección de administración financiera y presupuestaria</v>
      </c>
      <c r="N201" s="7">
        <f>DetalleExp!AS201</f>
        <v>43990</v>
      </c>
      <c r="O201" s="27">
        <f ca="1">ROUNDUP(TODAY()-N201,0)</f>
        <v>365</v>
      </c>
      <c r="P201" s="27">
        <f ca="1">ROUNDUP(TODAY()-B201,0)</f>
        <v>382</v>
      </c>
      <c r="Q201" s="1" t="str">
        <f>IFERROR(IF(A201="Ordenes de Compra",VLOOKUP($E201,'Ordenes de Compra'!$A$2:$E$1712,5,0),"Sin OC"),"Sin dato")</f>
        <v>29.0.0.45.0</v>
      </c>
      <c r="R201" s="28" t="str">
        <f>IFERROR(IF(A201="Ordenes de Compra",VLOOKUP($I201,'Ordenes de Compra'!$B$2:$E$1712,3,0),"Sin OC"),"Sin dato")</f>
        <v>Sin dato</v>
      </c>
      <c r="S201" s="1" t="str">
        <f>VLOOKUP($U201,'Tablas intermedias'!$C$1:$H$222,5,0)</f>
        <v>DGPFE</v>
      </c>
      <c r="T201" s="29" t="str">
        <f t="shared" si="10"/>
        <v>OK</v>
      </c>
      <c r="U201" s="30" t="str">
        <f t="shared" si="11"/>
        <v>DAFYP#MS-ARCHIVOARCHIVO - ArchivoDAFYP#MS - Dirección de administración financiera y presupuestaria</v>
      </c>
      <c r="V201" s="1" t="str">
        <f>VLOOKUP(U201,'Tablas intermedias'!$C$1:$H$222,6,0)</f>
        <v>No</v>
      </c>
      <c r="W201" s="1" t="str">
        <f ca="1">IF(O201&lt;30,"menos de 30 días","más de 30 días")</f>
        <v>más de 30 días</v>
      </c>
    </row>
    <row r="202" spans="1:23" ht="14.25" hidden="1" thickTop="1" thickBot="1" x14ac:dyDescent="0.25">
      <c r="A202" s="17" t="str">
        <f>IF(DetalleExp!H202='Tablas intermedias'!$A$2,"Ordenes de Compra",IF(DetalleExp!H202='Tablas intermedias'!$A$3,"Financiamiento Internacional","Legítimo Abono"))</f>
        <v>Ordenes de Compra</v>
      </c>
      <c r="B202" s="7">
        <f>DetalleExp!E202</f>
        <v>43978</v>
      </c>
      <c r="C202" s="1" t="str">
        <f>DetalleExp!A202</f>
        <v>EX-2020-34494026-APN-DTYC#MS</v>
      </c>
      <c r="D202" s="1" t="str">
        <f>IF(A202="Ordenes de Compra",VLOOKUP(C202,Autogestión!$B$2:$D$5090,3,0),IF(A202="Legítimo Abono",VLOOKUP(C202,NoAmpOC!$B$2:$H$988,7,0),"Factura"))</f>
        <v>Factura</v>
      </c>
      <c r="E202" s="26" t="str">
        <f>IF(A202="Ordenes de Compra",VLOOKUP($C202,Autogestión!$B$2:$G$5090,6,0),IF(A202="Financiamiento Internacional",VLOOKUP($C202,FinInt!$B$2:$G$508,6,0),"Legítimo Abono"))</f>
        <v>80-0025-LPU18</v>
      </c>
      <c r="F202" s="26" t="str">
        <f>IF($A202="Ordenes de Compra","ARS",IF($A202="Financiamiento Internacional",VLOOKUP($C202,FinInt!$B$2:$Q$508,15,0),VLOOKUP($C202,NoAmpOC!$B$2:$T$988,18,0)))</f>
        <v>ARS</v>
      </c>
      <c r="G202" s="5">
        <f>IF($A202="Ordenes de Compra",VLOOKUP($C202,Autogestión!$B$2:$H$5090,7,0),IF($A202="Financiamiento Internacional",VLOOKUP($C202,FinInt!$B$2:$Q$1308,16,0),VLOOKUP($C202,NoAmpOC!$B$2:$T$988,19,0)))</f>
        <v>3624154.75</v>
      </c>
      <c r="H202" s="5">
        <f t="shared" si="9"/>
        <v>3624154.75</v>
      </c>
      <c r="I202" s="26" t="str">
        <f>IF($A202="Ordenes de Compra",VLOOKUP($C202,Autogestión!$B$2:$J$5090,9,0),IF($A202="Financiamiento Internacional",VLOOKUP($C202,FinInt!$B$2:$G$1555,6,0),"Legitimo Abono"))</f>
        <v>80-1127-OC19</v>
      </c>
      <c r="J202" s="1" t="str">
        <f>IF($A202="Ordenes de Compra",VLOOKUP($C202,Autogestión!$B$2:$R$5090,17,0),IF($A202="Financiamiento Internacional",VLOOKUP($C202,FinInt!$B$2:$O$1508,14,0),VLOOKUP($C202,NoAmpOC!$B$2:$R$988,17,0)))</f>
        <v>MICROSULES ARGENTINA SA de SCIIA</v>
      </c>
      <c r="K202" s="7" t="str">
        <f>DetalleExp!AP202</f>
        <v>DAFYP#MS-ARCHIVO</v>
      </c>
      <c r="L202" s="7" t="str">
        <f>DetalleExp!AQ202</f>
        <v>ARCHIVO - Archivo</v>
      </c>
      <c r="M202" s="7" t="str">
        <f>DetalleExp!AR202</f>
        <v>DAFYP#MS - Dirección de administración financiera y presupuestaria</v>
      </c>
      <c r="N202" s="7">
        <f>DetalleExp!AS202</f>
        <v>44001</v>
      </c>
      <c r="O202" s="27">
        <f ca="1">ROUNDUP(TODAY()-N202,0)</f>
        <v>354</v>
      </c>
      <c r="P202" s="27">
        <f ca="1">ROUNDUP(TODAY()-B202,0)</f>
        <v>377</v>
      </c>
      <c r="Q202" s="1" t="str">
        <f>IFERROR(IF(A202="Ordenes de Compra",VLOOKUP($E202,'Ordenes de Compra'!$A$2:$E$1712,5,0),"Sin OC"),"Sin dato")</f>
        <v>29.0.0.45.0</v>
      </c>
      <c r="R202" s="28">
        <f>IFERROR(IF(A202="Ordenes de Compra",VLOOKUP($I202,'Ordenes de Compra'!$B$2:$E$1712,3,0),"Sin OC"),"Sin dato")</f>
        <v>151951054</v>
      </c>
      <c r="S202" s="1" t="str">
        <f>VLOOKUP($U202,'Tablas intermedias'!$C$1:$H$222,5,0)</f>
        <v>DGPFE</v>
      </c>
      <c r="T202" s="29" t="str">
        <f t="shared" si="10"/>
        <v>OK</v>
      </c>
      <c r="U202" s="30" t="str">
        <f t="shared" si="11"/>
        <v>DAFYP#MS-ARCHIVOARCHIVO - ArchivoDAFYP#MS - Dirección de administración financiera y presupuestaria</v>
      </c>
      <c r="V202" s="1" t="str">
        <f>VLOOKUP(U202,'Tablas intermedias'!$C$1:$H$222,6,0)</f>
        <v>No</v>
      </c>
      <c r="W202" s="1" t="str">
        <f ca="1">IF(O202&lt;30,"menos de 30 días","más de 30 días")</f>
        <v>más de 30 días</v>
      </c>
    </row>
    <row r="203" spans="1:23" ht="14.25" hidden="1" thickTop="1" thickBot="1" x14ac:dyDescent="0.25">
      <c r="A203" s="17" t="str">
        <f>IF(DetalleExp!H203='Tablas intermedias'!$A$2,"Ordenes de Compra",IF(DetalleExp!H203='Tablas intermedias'!$A$3,"Financiamiento Internacional","Legítimo Abono"))</f>
        <v>Ordenes de Compra</v>
      </c>
      <c r="B203" s="7">
        <f>DetalleExp!E203</f>
        <v>43980</v>
      </c>
      <c r="C203" s="1" t="str">
        <f>DetalleExp!A203</f>
        <v>EX-2020-34937442-APN-DTYC#MS</v>
      </c>
      <c r="D203" s="1" t="str">
        <f>IF(A203="Ordenes de Compra",VLOOKUP(C203,Autogestión!$B$2:$D$5090,3,0),IF(A203="Legítimo Abono",VLOOKUP(C203,NoAmpOC!$B$2:$H$988,7,0),"Factura"))</f>
        <v>Factura</v>
      </c>
      <c r="E203" s="26" t="str">
        <f>IF(A203="Ordenes de Compra",VLOOKUP($C203,Autogestión!$B$2:$G$5090,6,0),IF(A203="Financiamiento Internacional",VLOOKUP($C203,FinInt!$B$2:$G$508,6,0),"Legítimo Abono"))</f>
        <v>80-0025-LPU18</v>
      </c>
      <c r="F203" s="26" t="str">
        <f>IF($A203="Ordenes de Compra","ARS",IF($A203="Financiamiento Internacional",VLOOKUP($C203,FinInt!$B$2:$Q$508,15,0),VLOOKUP($C203,NoAmpOC!$B$2:$T$988,18,0)))</f>
        <v>ARS</v>
      </c>
      <c r="G203" s="5">
        <f>IF($A203="Ordenes de Compra",VLOOKUP($C203,Autogestión!$B$2:$H$5090,7,0),IF($A203="Financiamiento Internacional",VLOOKUP($C203,FinInt!$B$2:$Q$1308,16,0),VLOOKUP($C203,NoAmpOC!$B$2:$T$988,19,0)))</f>
        <v>2569614.0699999998</v>
      </c>
      <c r="H203" s="5">
        <f t="shared" si="9"/>
        <v>2569614.0699999998</v>
      </c>
      <c r="I203" s="26">
        <f>IF($A203="Ordenes de Compra",VLOOKUP($C203,Autogestión!$B$2:$J$5090,9,0),IF($A203="Financiamiento Internacional",VLOOKUP($C203,FinInt!$B$2:$G$1555,6,0),"Legitimo Abono"))</f>
        <v>0</v>
      </c>
      <c r="J203" s="1" t="str">
        <f>IF($A203="Ordenes de Compra",VLOOKUP($C203,Autogestión!$B$2:$R$5090,17,0),IF($A203="Financiamiento Internacional",VLOOKUP($C203,FinInt!$B$2:$O$1508,14,0),VLOOKUP($C203,NoAmpOC!$B$2:$R$988,17,0)))</f>
        <v>PHARMOS S.A.</v>
      </c>
      <c r="K203" s="7" t="str">
        <f>DetalleExp!AP203</f>
        <v>DAFYP#MS-ARCHIVO</v>
      </c>
      <c r="L203" s="7" t="str">
        <f>DetalleExp!AQ203</f>
        <v>ARCHIVO - Archivo</v>
      </c>
      <c r="M203" s="7" t="str">
        <f>DetalleExp!AR203</f>
        <v>DAFYP#MS - Dirección de administración financiera y presupuestaria</v>
      </c>
      <c r="N203" s="7">
        <f>DetalleExp!AS203</f>
        <v>44001</v>
      </c>
      <c r="O203" s="27">
        <f ca="1">ROUNDUP(TODAY()-N203,0)</f>
        <v>354</v>
      </c>
      <c r="P203" s="27">
        <f ca="1">ROUNDUP(TODAY()-B203,0)</f>
        <v>375</v>
      </c>
      <c r="Q203" s="1" t="str">
        <f>IFERROR(IF(A203="Ordenes de Compra",VLOOKUP($E203,'Ordenes de Compra'!$A$2:$E$1712,5,0),"Sin OC"),"Sin dato")</f>
        <v>29.0.0.45.0</v>
      </c>
      <c r="R203" s="28" t="str">
        <f>IFERROR(IF(A203="Ordenes de Compra",VLOOKUP($I203,'Ordenes de Compra'!$B$2:$E$1712,3,0),"Sin OC"),"Sin dato")</f>
        <v>Sin dato</v>
      </c>
      <c r="S203" s="1" t="str">
        <f>VLOOKUP($U203,'Tablas intermedias'!$C$1:$H$222,5,0)</f>
        <v>DGPFE</v>
      </c>
      <c r="T203" s="29" t="str">
        <f t="shared" si="10"/>
        <v>OK</v>
      </c>
      <c r="U203" s="30" t="str">
        <f t="shared" si="11"/>
        <v>DAFYP#MS-ARCHIVOARCHIVO - ArchivoDAFYP#MS - Dirección de administración financiera y presupuestaria</v>
      </c>
      <c r="V203" s="1" t="str">
        <f>VLOOKUP(U203,'Tablas intermedias'!$C$1:$H$222,6,0)</f>
        <v>No</v>
      </c>
      <c r="W203" s="1" t="str">
        <f ca="1">IF(O203&lt;30,"menos de 30 días","más de 30 días")</f>
        <v>más de 30 días</v>
      </c>
    </row>
    <row r="204" spans="1:23" ht="14.25" hidden="1" thickTop="1" thickBot="1" x14ac:dyDescent="0.25">
      <c r="A204" s="17" t="str">
        <f>IF(DetalleExp!H204='Tablas intermedias'!$A$2,"Ordenes de Compra",IF(DetalleExp!H204='Tablas intermedias'!$A$3,"Financiamiento Internacional","Legítimo Abono"))</f>
        <v>Ordenes de Compra</v>
      </c>
      <c r="B204" s="7">
        <f>DetalleExp!E204</f>
        <v>43980</v>
      </c>
      <c r="C204" s="1" t="str">
        <f>DetalleExp!A204</f>
        <v>EX-2020-34938831-APN-DTYC#MS</v>
      </c>
      <c r="D204" s="1" t="str">
        <f>IF(A204="Ordenes de Compra",VLOOKUP(C204,Autogestión!$B$2:$D$5090,3,0),IF(A204="Legítimo Abono",VLOOKUP(C204,NoAmpOC!$B$2:$H$988,7,0),"Factura"))</f>
        <v>Factura</v>
      </c>
      <c r="E204" s="26" t="str">
        <f>IF(A204="Ordenes de Compra",VLOOKUP($C204,Autogestión!$B$2:$G$5090,6,0),IF(A204="Financiamiento Internacional",VLOOKUP($C204,FinInt!$B$2:$G$508,6,0),"Legítimo Abono"))</f>
        <v>80-0025-LPU18</v>
      </c>
      <c r="F204" s="26" t="str">
        <f>IF($A204="Ordenes de Compra","ARS",IF($A204="Financiamiento Internacional",VLOOKUP($C204,FinInt!$B$2:$Q$508,15,0),VLOOKUP($C204,NoAmpOC!$B$2:$T$988,18,0)))</f>
        <v>ARS</v>
      </c>
      <c r="G204" s="5">
        <f>IF($A204="Ordenes de Compra",VLOOKUP($C204,Autogestión!$B$2:$H$5090,7,0),IF($A204="Financiamiento Internacional",VLOOKUP($C204,FinInt!$B$2:$Q$1308,16,0),VLOOKUP($C204,NoAmpOC!$B$2:$T$988,19,0)))</f>
        <v>2943223.82</v>
      </c>
      <c r="H204" s="5">
        <f t="shared" si="9"/>
        <v>2943223.82</v>
      </c>
      <c r="I204" s="26">
        <f>IF($A204="Ordenes de Compra",VLOOKUP($C204,Autogestión!$B$2:$J$5090,9,0),IF($A204="Financiamiento Internacional",VLOOKUP($C204,FinInt!$B$2:$G$1555,6,0),"Legitimo Abono"))</f>
        <v>0</v>
      </c>
      <c r="J204" s="1" t="str">
        <f>IF($A204="Ordenes de Compra",VLOOKUP($C204,Autogestión!$B$2:$R$5090,17,0),IF($A204="Financiamiento Internacional",VLOOKUP($C204,FinInt!$B$2:$O$1508,14,0),VLOOKUP($C204,NoAmpOC!$B$2:$R$988,17,0)))</f>
        <v>PHARMOS S.A.</v>
      </c>
      <c r="K204" s="7" t="str">
        <f>DetalleExp!AP204</f>
        <v>DAFYP#MS-ARCHIVO</v>
      </c>
      <c r="L204" s="7" t="str">
        <f>DetalleExp!AQ204</f>
        <v>ARCHIVO - Archivo</v>
      </c>
      <c r="M204" s="7" t="str">
        <f>DetalleExp!AR204</f>
        <v>DAFYP#MS - Dirección de administración financiera y presupuestaria</v>
      </c>
      <c r="N204" s="7">
        <f>DetalleExp!AS204</f>
        <v>44005</v>
      </c>
      <c r="O204" s="27">
        <f ca="1">ROUNDUP(TODAY()-N204,0)</f>
        <v>350</v>
      </c>
      <c r="P204" s="27">
        <f ca="1">ROUNDUP(TODAY()-B204,0)</f>
        <v>375</v>
      </c>
      <c r="Q204" s="1" t="str">
        <f>IFERROR(IF(A204="Ordenes de Compra",VLOOKUP($E204,'Ordenes de Compra'!$A$2:$E$1712,5,0),"Sin OC"),"Sin dato")</f>
        <v>29.0.0.45.0</v>
      </c>
      <c r="R204" s="28" t="str">
        <f>IFERROR(IF(A204="Ordenes de Compra",VLOOKUP($I204,'Ordenes de Compra'!$B$2:$E$1712,3,0),"Sin OC"),"Sin dato")</f>
        <v>Sin dato</v>
      </c>
      <c r="S204" s="1" t="str">
        <f>VLOOKUP($U204,'Tablas intermedias'!$C$1:$H$222,5,0)</f>
        <v>DGPFE</v>
      </c>
      <c r="T204" s="29" t="str">
        <f t="shared" si="10"/>
        <v>OK</v>
      </c>
      <c r="U204" s="30" t="str">
        <f t="shared" si="11"/>
        <v>DAFYP#MS-ARCHIVOARCHIVO - ArchivoDAFYP#MS - Dirección de administración financiera y presupuestaria</v>
      </c>
      <c r="V204" s="1" t="str">
        <f>VLOOKUP(U204,'Tablas intermedias'!$C$1:$H$222,6,0)</f>
        <v>No</v>
      </c>
      <c r="W204" s="1" t="str">
        <f ca="1">IF(O204&lt;30,"menos de 30 días","más de 30 días")</f>
        <v>más de 30 días</v>
      </c>
    </row>
    <row r="205" spans="1:23" ht="14.25" hidden="1" thickTop="1" thickBot="1" x14ac:dyDescent="0.25">
      <c r="A205" s="17" t="str">
        <f>IF(DetalleExp!H205='Tablas intermedias'!$A$2,"Ordenes de Compra",IF(DetalleExp!H205='Tablas intermedias'!$A$3,"Financiamiento Internacional","Legítimo Abono"))</f>
        <v>Ordenes de Compra</v>
      </c>
      <c r="B205" s="7">
        <f>DetalleExp!E205</f>
        <v>43983</v>
      </c>
      <c r="C205" s="1" t="str">
        <f>DetalleExp!A205</f>
        <v>EX-2020-35361826-APN-DTYC#MS</v>
      </c>
      <c r="D205" s="1" t="str">
        <f>IF(A205="Ordenes de Compra",VLOOKUP(C205,Autogestión!$B$2:$D$5090,3,0),IF(A205="Legítimo Abono",VLOOKUP(C205,NoAmpOC!$B$2:$H$988,7,0),"Factura"))</f>
        <v>Factura</v>
      </c>
      <c r="E205" s="26" t="str">
        <f>IF(A205="Ordenes de Compra",VLOOKUP($C205,Autogestión!$B$2:$G$5090,6,0),IF(A205="Financiamiento Internacional",VLOOKUP($C205,FinInt!$B$2:$G$508,6,0),"Legítimo Abono"))</f>
        <v>80-0025-LPU18</v>
      </c>
      <c r="F205" s="26" t="str">
        <f>IF($A205="Ordenes de Compra","ARS",IF($A205="Financiamiento Internacional",VLOOKUP($C205,FinInt!$B$2:$Q$508,15,0),VLOOKUP($C205,NoAmpOC!$B$2:$T$988,18,0)))</f>
        <v>ARS</v>
      </c>
      <c r="G205" s="5">
        <f>IF($A205="Ordenes de Compra",VLOOKUP($C205,Autogestión!$B$2:$H$5090,7,0),IF($A205="Financiamiento Internacional",VLOOKUP($C205,FinInt!$B$2:$Q$1308,16,0),VLOOKUP($C205,NoAmpOC!$B$2:$T$988,19,0)))</f>
        <v>2935472.4</v>
      </c>
      <c r="H205" s="5">
        <f t="shared" si="9"/>
        <v>2935472.4</v>
      </c>
      <c r="I205" s="26">
        <f>IF($A205="Ordenes de Compra",VLOOKUP($C205,Autogestión!$B$2:$J$5090,9,0),IF($A205="Financiamiento Internacional",VLOOKUP($C205,FinInt!$B$2:$G$1555,6,0),"Legitimo Abono"))</f>
        <v>0</v>
      </c>
      <c r="J205" s="1" t="str">
        <f>IF($A205="Ordenes de Compra",VLOOKUP($C205,Autogestión!$B$2:$R$5090,17,0),IF($A205="Financiamiento Internacional",VLOOKUP($C205,FinInt!$B$2:$O$1508,14,0),VLOOKUP($C205,NoAmpOC!$B$2:$R$988,17,0)))</f>
        <v>SAVANT PHARM S.A.</v>
      </c>
      <c r="K205" s="7" t="str">
        <f>DetalleExp!AP205</f>
        <v>DAFYP#MS-ARCHIVO</v>
      </c>
      <c r="L205" s="7" t="str">
        <f>DetalleExp!AQ205</f>
        <v>ARCHIVO - Archivo</v>
      </c>
      <c r="M205" s="7" t="str">
        <f>DetalleExp!AR205</f>
        <v>DAFYP#MS - Dirección de administración financiera y presupuestaria</v>
      </c>
      <c r="N205" s="7">
        <f>DetalleExp!AS205</f>
        <v>44011</v>
      </c>
      <c r="O205" s="27">
        <f ca="1">ROUNDUP(TODAY()-N205,0)</f>
        <v>344</v>
      </c>
      <c r="P205" s="27">
        <f ca="1">ROUNDUP(TODAY()-B205,0)</f>
        <v>372</v>
      </c>
      <c r="Q205" s="1" t="str">
        <f>IFERROR(IF(A205="Ordenes de Compra",VLOOKUP($E205,'Ordenes de Compra'!$A$2:$E$1712,5,0),"Sin OC"),"Sin dato")</f>
        <v>29.0.0.45.0</v>
      </c>
      <c r="R205" s="28" t="str">
        <f>IFERROR(IF(A205="Ordenes de Compra",VLOOKUP($I205,'Ordenes de Compra'!$B$2:$E$1712,3,0),"Sin OC"),"Sin dato")</f>
        <v>Sin dato</v>
      </c>
      <c r="S205" s="1" t="str">
        <f>VLOOKUP($U205,'Tablas intermedias'!$C$1:$H$222,5,0)</f>
        <v>DGPFE</v>
      </c>
      <c r="T205" s="29" t="str">
        <f t="shared" si="10"/>
        <v>OK</v>
      </c>
      <c r="U205" s="30" t="str">
        <f t="shared" si="11"/>
        <v>DAFYP#MS-ARCHIVOARCHIVO - ArchivoDAFYP#MS - Dirección de administración financiera y presupuestaria</v>
      </c>
      <c r="V205" s="1" t="str">
        <f>VLOOKUP(U205,'Tablas intermedias'!$C$1:$H$222,6,0)</f>
        <v>No</v>
      </c>
      <c r="W205" s="1" t="str">
        <f ca="1">IF(O205&lt;30,"menos de 30 días","más de 30 días")</f>
        <v>más de 30 días</v>
      </c>
    </row>
    <row r="206" spans="1:23" ht="14.25" hidden="1" thickTop="1" thickBot="1" x14ac:dyDescent="0.25">
      <c r="A206" s="17" t="str">
        <f>IF(DetalleExp!H206='Tablas intermedias'!$A$2,"Ordenes de Compra",IF(DetalleExp!H206='Tablas intermedias'!$A$3,"Financiamiento Internacional","Legítimo Abono"))</f>
        <v>Ordenes de Compra</v>
      </c>
      <c r="B206" s="7">
        <f>DetalleExp!E206</f>
        <v>43983</v>
      </c>
      <c r="C206" s="1" t="str">
        <f>DetalleExp!A206</f>
        <v>EX-2020-35365914-APN-DTYC#MS</v>
      </c>
      <c r="D206" s="1" t="str">
        <f>IF(A206="Ordenes de Compra",VLOOKUP(C206,Autogestión!$B$2:$D$5090,3,0),IF(A206="Legítimo Abono",VLOOKUP(C206,NoAmpOC!$B$2:$H$988,7,0),"Factura"))</f>
        <v>Factura</v>
      </c>
      <c r="E206" s="26" t="str">
        <f>IF(A206="Ordenes de Compra",VLOOKUP($C206,Autogestión!$B$2:$G$5090,6,0),IF(A206="Financiamiento Internacional",VLOOKUP($C206,FinInt!$B$2:$G$508,6,0),"Legítimo Abono"))</f>
        <v>80-0025-LPU18</v>
      </c>
      <c r="F206" s="26" t="str">
        <f>IF($A206="Ordenes de Compra","ARS",IF($A206="Financiamiento Internacional",VLOOKUP($C206,FinInt!$B$2:$Q$508,15,0),VLOOKUP($C206,NoAmpOC!$B$2:$T$988,18,0)))</f>
        <v>ARS</v>
      </c>
      <c r="G206" s="5">
        <f>IF($A206="Ordenes de Compra",VLOOKUP($C206,Autogestión!$B$2:$H$5090,7,0),IF($A206="Financiamiento Internacional",VLOOKUP($C206,FinInt!$B$2:$Q$1308,16,0),VLOOKUP($C206,NoAmpOC!$B$2:$T$988,19,0)))</f>
        <v>2959040.7</v>
      </c>
      <c r="H206" s="5">
        <f t="shared" si="9"/>
        <v>2959040.7</v>
      </c>
      <c r="I206" s="26">
        <f>IF($A206="Ordenes de Compra",VLOOKUP($C206,Autogestión!$B$2:$J$5090,9,0),IF($A206="Financiamiento Internacional",VLOOKUP($C206,FinInt!$B$2:$G$1555,6,0),"Legitimo Abono"))</f>
        <v>0</v>
      </c>
      <c r="J206" s="1" t="str">
        <f>IF($A206="Ordenes de Compra",VLOOKUP($C206,Autogestión!$B$2:$R$5090,17,0),IF($A206="Financiamiento Internacional",VLOOKUP($C206,FinInt!$B$2:$O$1508,14,0),VLOOKUP($C206,NoAmpOC!$B$2:$R$988,17,0)))</f>
        <v>SAVANT PHARM S.A.</v>
      </c>
      <c r="K206" s="7" t="str">
        <f>DetalleExp!AP206</f>
        <v>DAFYP#MS-ARCHIVO</v>
      </c>
      <c r="L206" s="7" t="str">
        <f>DetalleExp!AQ206</f>
        <v>ARCHIVO - Archivo</v>
      </c>
      <c r="M206" s="7" t="str">
        <f>DetalleExp!AR206</f>
        <v>DAFYP#MS - Dirección de administración financiera y presupuestaria</v>
      </c>
      <c r="N206" s="7">
        <f>DetalleExp!AS206</f>
        <v>44001</v>
      </c>
      <c r="O206" s="27">
        <f ca="1">ROUNDUP(TODAY()-N206,0)</f>
        <v>354</v>
      </c>
      <c r="P206" s="27">
        <f ca="1">ROUNDUP(TODAY()-B206,0)</f>
        <v>372</v>
      </c>
      <c r="Q206" s="1" t="str">
        <f>IFERROR(IF(A206="Ordenes de Compra",VLOOKUP($E206,'Ordenes de Compra'!$A$2:$E$1712,5,0),"Sin OC"),"Sin dato")</f>
        <v>29.0.0.45.0</v>
      </c>
      <c r="R206" s="28" t="str">
        <f>IFERROR(IF(A206="Ordenes de Compra",VLOOKUP($I206,'Ordenes de Compra'!$B$2:$E$1712,3,0),"Sin OC"),"Sin dato")</f>
        <v>Sin dato</v>
      </c>
      <c r="S206" s="1" t="str">
        <f>VLOOKUP($U206,'Tablas intermedias'!$C$1:$H$222,5,0)</f>
        <v>DGPFE</v>
      </c>
      <c r="T206" s="29" t="str">
        <f t="shared" si="10"/>
        <v>OK</v>
      </c>
      <c r="U206" s="30" t="str">
        <f t="shared" si="11"/>
        <v>DAFYP#MS-ARCHIVOARCHIVO - ArchivoDAFYP#MS - Dirección de administración financiera y presupuestaria</v>
      </c>
      <c r="V206" s="1" t="str">
        <f>VLOOKUP(U206,'Tablas intermedias'!$C$1:$H$222,6,0)</f>
        <v>No</v>
      </c>
      <c r="W206" s="1" t="str">
        <f ca="1">IF(O206&lt;30,"menos de 30 días","más de 30 días")</f>
        <v>más de 30 días</v>
      </c>
    </row>
    <row r="207" spans="1:23" ht="14.25" hidden="1" thickTop="1" thickBot="1" x14ac:dyDescent="0.25">
      <c r="A207" s="17" t="str">
        <f>IF(DetalleExp!H207='Tablas intermedias'!$A$2,"Ordenes de Compra",IF(DetalleExp!H207='Tablas intermedias'!$A$3,"Financiamiento Internacional","Legítimo Abono"))</f>
        <v>Ordenes de Compra</v>
      </c>
      <c r="B207" s="7">
        <f>DetalleExp!E207</f>
        <v>43983</v>
      </c>
      <c r="C207" s="1" t="str">
        <f>DetalleExp!A207</f>
        <v>EX-2020-35374055-APN-DTYC#MS</v>
      </c>
      <c r="D207" s="1" t="str">
        <f>IF(A207="Ordenes de Compra",VLOOKUP(C207,Autogestión!$B$2:$D$5090,3,0),IF(A207="Legítimo Abono",VLOOKUP(C207,NoAmpOC!$B$2:$H$988,7,0),"Factura"))</f>
        <v>Factura</v>
      </c>
      <c r="E207" s="26" t="str">
        <f>IF(A207="Ordenes de Compra",VLOOKUP($C207,Autogestión!$B$2:$G$5090,6,0),IF(A207="Financiamiento Internacional",VLOOKUP($C207,FinInt!$B$2:$G$508,6,0),"Legítimo Abono"))</f>
        <v>80-0025-LPU18</v>
      </c>
      <c r="F207" s="26" t="str">
        <f>IF($A207="Ordenes de Compra","ARS",IF($A207="Financiamiento Internacional",VLOOKUP($C207,FinInt!$B$2:$Q$508,15,0),VLOOKUP($C207,NoAmpOC!$B$2:$T$988,18,0)))</f>
        <v>ARS</v>
      </c>
      <c r="G207" s="5">
        <f>IF($A207="Ordenes de Compra",VLOOKUP($C207,Autogestión!$B$2:$H$5090,7,0),IF($A207="Financiamiento Internacional",VLOOKUP($C207,FinInt!$B$2:$Q$1308,16,0),VLOOKUP($C207,NoAmpOC!$B$2:$T$988,19,0)))</f>
        <v>2953758.15</v>
      </c>
      <c r="H207" s="5">
        <f t="shared" si="9"/>
        <v>2953758.15</v>
      </c>
      <c r="I207" s="26">
        <f>IF($A207="Ordenes de Compra",VLOOKUP($C207,Autogestión!$B$2:$J$5090,9,0),IF($A207="Financiamiento Internacional",VLOOKUP($C207,FinInt!$B$2:$G$1555,6,0),"Legitimo Abono"))</f>
        <v>0</v>
      </c>
      <c r="J207" s="1" t="str">
        <f>IF($A207="Ordenes de Compra",VLOOKUP($C207,Autogestión!$B$2:$R$5090,17,0),IF($A207="Financiamiento Internacional",VLOOKUP($C207,FinInt!$B$2:$O$1508,14,0),VLOOKUP($C207,NoAmpOC!$B$2:$R$988,17,0)))</f>
        <v>SAVANT PHARM S.A.</v>
      </c>
      <c r="K207" s="7" t="str">
        <f>DetalleExp!AP207</f>
        <v>DAFYP#MS-ARCHIVO</v>
      </c>
      <c r="L207" s="7" t="str">
        <f>DetalleExp!AQ207</f>
        <v>ARCHIVO - Archivo</v>
      </c>
      <c r="M207" s="7" t="str">
        <f>DetalleExp!AR207</f>
        <v>DAFYP#MS - Dirección de administración financiera y presupuestaria</v>
      </c>
      <c r="N207" s="7">
        <f>DetalleExp!AS207</f>
        <v>44011</v>
      </c>
      <c r="O207" s="27">
        <f ca="1">ROUNDUP(TODAY()-N207,0)</f>
        <v>344</v>
      </c>
      <c r="P207" s="27">
        <f ca="1">ROUNDUP(TODAY()-B207,0)</f>
        <v>372</v>
      </c>
      <c r="Q207" s="1" t="str">
        <f>IFERROR(IF(A207="Ordenes de Compra",VLOOKUP($E207,'Ordenes de Compra'!$A$2:$E$1712,5,0),"Sin OC"),"Sin dato")</f>
        <v>29.0.0.45.0</v>
      </c>
      <c r="R207" s="28" t="str">
        <f>IFERROR(IF(A207="Ordenes de Compra",VLOOKUP($I207,'Ordenes de Compra'!$B$2:$E$1712,3,0),"Sin OC"),"Sin dato")</f>
        <v>Sin dato</v>
      </c>
      <c r="S207" s="1" t="str">
        <f>VLOOKUP($U207,'Tablas intermedias'!$C$1:$H$222,5,0)</f>
        <v>DGPFE</v>
      </c>
      <c r="T207" s="29" t="str">
        <f t="shared" si="10"/>
        <v>OK</v>
      </c>
      <c r="U207" s="30" t="str">
        <f t="shared" si="11"/>
        <v>DAFYP#MS-ARCHIVOARCHIVO - ArchivoDAFYP#MS - Dirección de administración financiera y presupuestaria</v>
      </c>
      <c r="V207" s="1" t="str">
        <f>VLOOKUP(U207,'Tablas intermedias'!$C$1:$H$222,6,0)</f>
        <v>No</v>
      </c>
      <c r="W207" s="1" t="str">
        <f ca="1">IF(O207&lt;30,"menos de 30 días","más de 30 días")</f>
        <v>más de 30 días</v>
      </c>
    </row>
    <row r="208" spans="1:23" ht="14.25" hidden="1" thickTop="1" thickBot="1" x14ac:dyDescent="0.25">
      <c r="A208" s="17" t="str">
        <f>IF(DetalleExp!H208='Tablas intermedias'!$A$2,"Ordenes de Compra",IF(DetalleExp!H208='Tablas intermedias'!$A$3,"Financiamiento Internacional","Legítimo Abono"))</f>
        <v>Ordenes de Compra</v>
      </c>
      <c r="B208" s="7">
        <f>DetalleExp!E208</f>
        <v>43983</v>
      </c>
      <c r="C208" s="1" t="str">
        <f>DetalleExp!A208</f>
        <v>EX-2020-35376618-APN-DTYC#MS</v>
      </c>
      <c r="D208" s="1" t="str">
        <f>IF(A208="Ordenes de Compra",VLOOKUP(C208,Autogestión!$B$2:$D$5090,3,0),IF(A208="Legítimo Abono",VLOOKUP(C208,NoAmpOC!$B$2:$H$988,7,0),"Factura"))</f>
        <v>Factura</v>
      </c>
      <c r="E208" s="26" t="str">
        <f>IF(A208="Ordenes de Compra",VLOOKUP($C208,Autogestión!$B$2:$G$5090,6,0),IF(A208="Financiamiento Internacional",VLOOKUP($C208,FinInt!$B$2:$G$508,6,0),"Legítimo Abono"))</f>
        <v>80-0025-LPU18</v>
      </c>
      <c r="F208" s="26" t="str">
        <f>IF($A208="Ordenes de Compra","ARS",IF($A208="Financiamiento Internacional",VLOOKUP($C208,FinInt!$B$2:$Q$508,15,0),VLOOKUP($C208,NoAmpOC!$B$2:$T$988,18,0)))</f>
        <v>ARS</v>
      </c>
      <c r="G208" s="5">
        <f>IF($A208="Ordenes de Compra",VLOOKUP($C208,Autogestión!$B$2:$H$5090,7,0),IF($A208="Financiamiento Internacional",VLOOKUP($C208,FinInt!$B$2:$Q$1308,16,0),VLOOKUP($C208,NoAmpOC!$B$2:$T$988,19,0)))</f>
        <v>4034016</v>
      </c>
      <c r="H208" s="5">
        <f t="shared" si="9"/>
        <v>4034016</v>
      </c>
      <c r="I208" s="26">
        <f>IF($A208="Ordenes de Compra",VLOOKUP($C208,Autogestión!$B$2:$J$5090,9,0),IF($A208="Financiamiento Internacional",VLOOKUP($C208,FinInt!$B$2:$G$1555,6,0),"Legitimo Abono"))</f>
        <v>0</v>
      </c>
      <c r="J208" s="1" t="str">
        <f>IF($A208="Ordenes de Compra",VLOOKUP($C208,Autogestión!$B$2:$R$5090,17,0),IF($A208="Financiamiento Internacional",VLOOKUP($C208,FinInt!$B$2:$O$1508,14,0),VLOOKUP($C208,NoAmpOC!$B$2:$R$988,17,0)))</f>
        <v>SAVANT PHARM S.A.</v>
      </c>
      <c r="K208" s="7" t="str">
        <f>DetalleExp!AP208</f>
        <v>DAFYP#MS-ARCHIVO</v>
      </c>
      <c r="L208" s="7" t="str">
        <f>DetalleExp!AQ208</f>
        <v>ARCHIVO - Archivo</v>
      </c>
      <c r="M208" s="7" t="str">
        <f>DetalleExp!AR208</f>
        <v>DAFYP#MS - Dirección de administración financiera y presupuestaria</v>
      </c>
      <c r="N208" s="7">
        <f>DetalleExp!AS208</f>
        <v>44004</v>
      </c>
      <c r="O208" s="27">
        <f ca="1">ROUNDUP(TODAY()-N208,0)</f>
        <v>351</v>
      </c>
      <c r="P208" s="27">
        <f ca="1">ROUNDUP(TODAY()-B208,0)</f>
        <v>372</v>
      </c>
      <c r="Q208" s="1" t="str">
        <f>IFERROR(IF(A208="Ordenes de Compra",VLOOKUP($E208,'Ordenes de Compra'!$A$2:$E$1712,5,0),"Sin OC"),"Sin dato")</f>
        <v>29.0.0.45.0</v>
      </c>
      <c r="R208" s="28" t="str">
        <f>IFERROR(IF(A208="Ordenes de Compra",VLOOKUP($I208,'Ordenes de Compra'!$B$2:$E$1712,3,0),"Sin OC"),"Sin dato")</f>
        <v>Sin dato</v>
      </c>
      <c r="S208" s="1" t="str">
        <f>VLOOKUP($U208,'Tablas intermedias'!$C$1:$H$222,5,0)</f>
        <v>DGPFE</v>
      </c>
      <c r="T208" s="29" t="str">
        <f t="shared" si="10"/>
        <v>OK</v>
      </c>
      <c r="U208" s="30" t="str">
        <f t="shared" si="11"/>
        <v>DAFYP#MS-ARCHIVOARCHIVO - ArchivoDAFYP#MS - Dirección de administración financiera y presupuestaria</v>
      </c>
      <c r="V208" s="1" t="str">
        <f>VLOOKUP(U208,'Tablas intermedias'!$C$1:$H$222,6,0)</f>
        <v>No</v>
      </c>
      <c r="W208" s="1" t="str">
        <f ca="1">IF(O208&lt;30,"menos de 30 días","más de 30 días")</f>
        <v>más de 30 días</v>
      </c>
    </row>
    <row r="209" spans="1:23" ht="14.25" hidden="1" thickTop="1" thickBot="1" x14ac:dyDescent="0.25">
      <c r="A209" s="17" t="str">
        <f>IF(DetalleExp!H209='Tablas intermedias'!$A$2,"Ordenes de Compra",IF(DetalleExp!H209='Tablas intermedias'!$A$3,"Financiamiento Internacional","Legítimo Abono"))</f>
        <v>Ordenes de Compra</v>
      </c>
      <c r="B209" s="7">
        <f>DetalleExp!E209</f>
        <v>43983</v>
      </c>
      <c r="C209" s="1" t="str">
        <f>DetalleExp!A209</f>
        <v>EX-2020-35379142-APN-DTYC#MS</v>
      </c>
      <c r="D209" s="1" t="str">
        <f>IF(A209="Ordenes de Compra",VLOOKUP(C209,Autogestión!$B$2:$D$5090,3,0),IF(A209="Legítimo Abono",VLOOKUP(C209,NoAmpOC!$B$2:$H$988,7,0),"Factura"))</f>
        <v>Factura</v>
      </c>
      <c r="E209" s="26" t="str">
        <f>IF(A209="Ordenes de Compra",VLOOKUP($C209,Autogestión!$B$2:$G$5090,6,0),IF(A209="Financiamiento Internacional",VLOOKUP($C209,FinInt!$B$2:$G$508,6,0),"Legítimo Abono"))</f>
        <v>80-0025-LPU18</v>
      </c>
      <c r="F209" s="26" t="str">
        <f>IF($A209="Ordenes de Compra","ARS",IF($A209="Financiamiento Internacional",VLOOKUP($C209,FinInt!$B$2:$Q$508,15,0),VLOOKUP($C209,NoAmpOC!$B$2:$T$988,18,0)))</f>
        <v>ARS</v>
      </c>
      <c r="G209" s="5">
        <f>IF($A209="Ordenes de Compra",VLOOKUP($C209,Autogestión!$B$2:$H$5090,7,0),IF($A209="Financiamiento Internacional",VLOOKUP($C209,FinInt!$B$2:$Q$1308,16,0),VLOOKUP($C209,NoAmpOC!$B$2:$T$988,19,0)))</f>
        <v>1574399.99</v>
      </c>
      <c r="H209" s="5">
        <f t="shared" si="9"/>
        <v>1574399.99</v>
      </c>
      <c r="I209" s="26">
        <f>IF($A209="Ordenes de Compra",VLOOKUP($C209,Autogestión!$B$2:$J$5090,9,0),IF($A209="Financiamiento Internacional",VLOOKUP($C209,FinInt!$B$2:$G$1555,6,0),"Legitimo Abono"))</f>
        <v>0</v>
      </c>
      <c r="J209" s="1" t="str">
        <f>IF($A209="Ordenes de Compra",VLOOKUP($C209,Autogestión!$B$2:$R$5090,17,0),IF($A209="Financiamiento Internacional",VLOOKUP($C209,FinInt!$B$2:$O$1508,14,0),VLOOKUP($C209,NoAmpOC!$B$2:$R$988,17,0)))</f>
        <v>SAVANT PHARM S.A.</v>
      </c>
      <c r="K209" s="7" t="str">
        <f>DetalleExp!AP209</f>
        <v>DAFYP#MS-ARCHIVO</v>
      </c>
      <c r="L209" s="7" t="str">
        <f>DetalleExp!AQ209</f>
        <v>ARCHIVO - Archivo</v>
      </c>
      <c r="M209" s="7" t="str">
        <f>DetalleExp!AR209</f>
        <v>DAFYP#MS - Dirección de administración financiera y presupuestaria</v>
      </c>
      <c r="N209" s="7">
        <f>DetalleExp!AS209</f>
        <v>44001</v>
      </c>
      <c r="O209" s="27">
        <f ca="1">ROUNDUP(TODAY()-N209,0)</f>
        <v>354</v>
      </c>
      <c r="P209" s="27">
        <f ca="1">ROUNDUP(TODAY()-B209,0)</f>
        <v>372</v>
      </c>
      <c r="Q209" s="1" t="str">
        <f>IFERROR(IF(A209="Ordenes de Compra",VLOOKUP($E209,'Ordenes de Compra'!$A$2:$E$1712,5,0),"Sin OC"),"Sin dato")</f>
        <v>29.0.0.45.0</v>
      </c>
      <c r="R209" s="28" t="str">
        <f>IFERROR(IF(A209="Ordenes de Compra",VLOOKUP($I209,'Ordenes de Compra'!$B$2:$E$1712,3,0),"Sin OC"),"Sin dato")</f>
        <v>Sin dato</v>
      </c>
      <c r="S209" s="1" t="str">
        <f>VLOOKUP($U209,'Tablas intermedias'!$C$1:$H$222,5,0)</f>
        <v>DGPFE</v>
      </c>
      <c r="T209" s="29" t="str">
        <f t="shared" si="10"/>
        <v>OK</v>
      </c>
      <c r="U209" s="30" t="str">
        <f t="shared" si="11"/>
        <v>DAFYP#MS-ARCHIVOARCHIVO - ArchivoDAFYP#MS - Dirección de administración financiera y presupuestaria</v>
      </c>
      <c r="V209" s="1" t="str">
        <f>VLOOKUP(U209,'Tablas intermedias'!$C$1:$H$222,6,0)</f>
        <v>No</v>
      </c>
      <c r="W209" s="1" t="str">
        <f ca="1">IF(O209&lt;30,"menos de 30 días","más de 30 días")</f>
        <v>más de 30 días</v>
      </c>
    </row>
    <row r="210" spans="1:23" ht="14.25" hidden="1" thickTop="1" thickBot="1" x14ac:dyDescent="0.25">
      <c r="A210" s="17" t="str">
        <f>IF(DetalleExp!H210='Tablas intermedias'!$A$2,"Ordenes de Compra",IF(DetalleExp!H210='Tablas intermedias'!$A$3,"Financiamiento Internacional","Legítimo Abono"))</f>
        <v>Ordenes de Compra</v>
      </c>
      <c r="B210" s="7">
        <f>DetalleExp!E210</f>
        <v>43983</v>
      </c>
      <c r="C210" s="1" t="str">
        <f>DetalleExp!A210</f>
        <v>EX-2020-35381776-APN-DTYC#MS</v>
      </c>
      <c r="D210" s="1" t="str">
        <f>IF(A210="Ordenes de Compra",VLOOKUP(C210,Autogestión!$B$2:$D$5090,3,0),IF(A210="Legítimo Abono",VLOOKUP(C210,NoAmpOC!$B$2:$H$988,7,0),"Factura"))</f>
        <v>Factura</v>
      </c>
      <c r="E210" s="26" t="str">
        <f>IF(A210="Ordenes de Compra",VLOOKUP($C210,Autogestión!$B$2:$G$5090,6,0),IF(A210="Financiamiento Internacional",VLOOKUP($C210,FinInt!$B$2:$G$508,6,0),"Legítimo Abono"))</f>
        <v>80-0025-LPU18</v>
      </c>
      <c r="F210" s="26" t="str">
        <f>IF($A210="Ordenes de Compra","ARS",IF($A210="Financiamiento Internacional",VLOOKUP($C210,FinInt!$B$2:$Q$508,15,0),VLOOKUP($C210,NoAmpOC!$B$2:$T$988,18,0)))</f>
        <v>ARS</v>
      </c>
      <c r="G210" s="5">
        <f>IF($A210="Ordenes de Compra",VLOOKUP($C210,Autogestión!$B$2:$H$5090,7,0),IF($A210="Financiamiento Internacional",VLOOKUP($C210,FinInt!$B$2:$Q$1308,16,0),VLOOKUP($C210,NoAmpOC!$B$2:$T$988,19,0)))</f>
        <v>1543680.01</v>
      </c>
      <c r="H210" s="5">
        <f t="shared" si="9"/>
        <v>1543680.01</v>
      </c>
      <c r="I210" s="26">
        <f>IF($A210="Ordenes de Compra",VLOOKUP($C210,Autogestión!$B$2:$J$5090,9,0),IF($A210="Financiamiento Internacional",VLOOKUP($C210,FinInt!$B$2:$G$1555,6,0),"Legitimo Abono"))</f>
        <v>0</v>
      </c>
      <c r="J210" s="1" t="str">
        <f>IF($A210="Ordenes de Compra",VLOOKUP($C210,Autogestión!$B$2:$R$5090,17,0),IF($A210="Financiamiento Internacional",VLOOKUP($C210,FinInt!$B$2:$O$1508,14,0),VLOOKUP($C210,NoAmpOC!$B$2:$R$988,17,0)))</f>
        <v>SAVANT PHARM S.A.</v>
      </c>
      <c r="K210" s="7" t="str">
        <f>DetalleExp!AP210</f>
        <v>DAFYP#MS-ARCHIVO</v>
      </c>
      <c r="L210" s="7" t="str">
        <f>DetalleExp!AQ210</f>
        <v>ARCHIVO - Archivo</v>
      </c>
      <c r="M210" s="7" t="str">
        <f>DetalleExp!AR210</f>
        <v>DAFYP#MS - Dirección de administración financiera y presupuestaria</v>
      </c>
      <c r="N210" s="7">
        <f>DetalleExp!AS210</f>
        <v>44004</v>
      </c>
      <c r="O210" s="27">
        <f ca="1">ROUNDUP(TODAY()-N210,0)</f>
        <v>351</v>
      </c>
      <c r="P210" s="27">
        <f ca="1">ROUNDUP(TODAY()-B210,0)</f>
        <v>372</v>
      </c>
      <c r="Q210" s="1" t="str">
        <f>IFERROR(IF(A210="Ordenes de Compra",VLOOKUP($E210,'Ordenes de Compra'!$A$2:$E$1712,5,0),"Sin OC"),"Sin dato")</f>
        <v>29.0.0.45.0</v>
      </c>
      <c r="R210" s="28" t="str">
        <f>IFERROR(IF(A210="Ordenes de Compra",VLOOKUP($I210,'Ordenes de Compra'!$B$2:$E$1712,3,0),"Sin OC"),"Sin dato")</f>
        <v>Sin dato</v>
      </c>
      <c r="S210" s="1" t="str">
        <f>VLOOKUP($U210,'Tablas intermedias'!$C$1:$H$222,5,0)</f>
        <v>DGPFE</v>
      </c>
      <c r="T210" s="29" t="str">
        <f t="shared" si="10"/>
        <v>OK</v>
      </c>
      <c r="U210" s="30" t="str">
        <f t="shared" si="11"/>
        <v>DAFYP#MS-ARCHIVOARCHIVO - ArchivoDAFYP#MS - Dirección de administración financiera y presupuestaria</v>
      </c>
      <c r="V210" s="1" t="str">
        <f>VLOOKUP(U210,'Tablas intermedias'!$C$1:$H$222,6,0)</f>
        <v>No</v>
      </c>
      <c r="W210" s="1" t="str">
        <f ca="1">IF(O210&lt;30,"menos de 30 días","más de 30 días")</f>
        <v>más de 30 días</v>
      </c>
    </row>
    <row r="211" spans="1:23" ht="14.25" hidden="1" thickTop="1" thickBot="1" x14ac:dyDescent="0.25">
      <c r="A211" s="17" t="str">
        <f>IF(DetalleExp!H211='Tablas intermedias'!$A$2,"Ordenes de Compra",IF(DetalleExp!H211='Tablas intermedias'!$A$3,"Financiamiento Internacional","Legítimo Abono"))</f>
        <v>Ordenes de Compra</v>
      </c>
      <c r="B211" s="7">
        <f>DetalleExp!E211</f>
        <v>43983</v>
      </c>
      <c r="C211" s="1" t="str">
        <f>DetalleExp!A211</f>
        <v>EX-2020-35388109-APN-DTYC#MS</v>
      </c>
      <c r="D211" s="1" t="str">
        <f>IF(A211="Ordenes de Compra",VLOOKUP(C211,Autogestión!$B$2:$D$5090,3,0),IF(A211="Legítimo Abono",VLOOKUP(C211,NoAmpOC!$B$2:$H$988,7,0),"Factura"))</f>
        <v>Factura</v>
      </c>
      <c r="E211" s="26" t="str">
        <f>IF(A211="Ordenes de Compra",VLOOKUP($C211,Autogestión!$B$2:$G$5090,6,0),IF(A211="Financiamiento Internacional",VLOOKUP($C211,FinInt!$B$2:$G$508,6,0),"Legítimo Abono"))</f>
        <v>80-0025-LPU18</v>
      </c>
      <c r="F211" s="26" t="str">
        <f>IF($A211="Ordenes de Compra","ARS",IF($A211="Financiamiento Internacional",VLOOKUP($C211,FinInt!$B$2:$Q$508,15,0),VLOOKUP($C211,NoAmpOC!$B$2:$T$988,18,0)))</f>
        <v>ARS</v>
      </c>
      <c r="G211" s="5">
        <f>IF($A211="Ordenes de Compra",VLOOKUP($C211,Autogestión!$B$2:$H$5090,7,0),IF($A211="Financiamiento Internacional",VLOOKUP($C211,FinInt!$B$2:$Q$1308,16,0),VLOOKUP($C211,NoAmpOC!$B$2:$T$988,19,0)))</f>
        <v>4070304</v>
      </c>
      <c r="H211" s="5">
        <f t="shared" si="9"/>
        <v>4070304</v>
      </c>
      <c r="I211" s="26">
        <f>IF($A211="Ordenes de Compra",VLOOKUP($C211,Autogestión!$B$2:$J$5090,9,0),IF($A211="Financiamiento Internacional",VLOOKUP($C211,FinInt!$B$2:$G$1555,6,0),"Legitimo Abono"))</f>
        <v>0</v>
      </c>
      <c r="J211" s="1" t="str">
        <f>IF($A211="Ordenes de Compra",VLOOKUP($C211,Autogestión!$B$2:$R$5090,17,0),IF($A211="Financiamiento Internacional",VLOOKUP($C211,FinInt!$B$2:$O$1508,14,0),VLOOKUP($C211,NoAmpOC!$B$2:$R$988,17,0)))</f>
        <v>SAVANT PHARM S.A.</v>
      </c>
      <c r="K211" s="7" t="str">
        <f>DetalleExp!AP211</f>
        <v>DAFYP#MS-ARCHIVO</v>
      </c>
      <c r="L211" s="7" t="str">
        <f>DetalleExp!AQ211</f>
        <v>ARCHIVO - Archivo</v>
      </c>
      <c r="M211" s="7" t="str">
        <f>DetalleExp!AR211</f>
        <v>DAFYP#MS - Dirección de administración financiera y presupuestaria</v>
      </c>
      <c r="N211" s="7">
        <f>DetalleExp!AS211</f>
        <v>44005</v>
      </c>
      <c r="O211" s="27">
        <f ca="1">ROUNDUP(TODAY()-N211,0)</f>
        <v>350</v>
      </c>
      <c r="P211" s="27">
        <f ca="1">ROUNDUP(TODAY()-B211,0)</f>
        <v>372</v>
      </c>
      <c r="Q211" s="1" t="str">
        <f>IFERROR(IF(A211="Ordenes de Compra",VLOOKUP($E211,'Ordenes de Compra'!$A$2:$E$1712,5,0),"Sin OC"),"Sin dato")</f>
        <v>29.0.0.45.0</v>
      </c>
      <c r="R211" s="28" t="str">
        <f>IFERROR(IF(A211="Ordenes de Compra",VLOOKUP($I211,'Ordenes de Compra'!$B$2:$E$1712,3,0),"Sin OC"),"Sin dato")</f>
        <v>Sin dato</v>
      </c>
      <c r="S211" s="1" t="str">
        <f>VLOOKUP($U211,'Tablas intermedias'!$C$1:$H$222,5,0)</f>
        <v>DGPFE</v>
      </c>
      <c r="T211" s="29" t="str">
        <f t="shared" si="10"/>
        <v>OK</v>
      </c>
      <c r="U211" s="30" t="str">
        <f t="shared" si="11"/>
        <v>DAFYP#MS-ARCHIVOARCHIVO - ArchivoDAFYP#MS - Dirección de administración financiera y presupuestaria</v>
      </c>
      <c r="V211" s="1" t="str">
        <f>VLOOKUP(U211,'Tablas intermedias'!$C$1:$H$222,6,0)</f>
        <v>No</v>
      </c>
      <c r="W211" s="1" t="str">
        <f ca="1">IF(O211&lt;30,"menos de 30 días","más de 30 días")</f>
        <v>más de 30 días</v>
      </c>
    </row>
    <row r="212" spans="1:23" ht="14.25" hidden="1" thickTop="1" thickBot="1" x14ac:dyDescent="0.25">
      <c r="A212" s="17" t="str">
        <f>IF(DetalleExp!H212='Tablas intermedias'!$A$2,"Ordenes de Compra",IF(DetalleExp!H212='Tablas intermedias'!$A$3,"Financiamiento Internacional","Legítimo Abono"))</f>
        <v>Ordenes de Compra</v>
      </c>
      <c r="B212" s="7">
        <f>DetalleExp!E212</f>
        <v>43983</v>
      </c>
      <c r="C212" s="1" t="str">
        <f>DetalleExp!A212</f>
        <v>EX-2020-35391363-APN-DTYC#MS</v>
      </c>
      <c r="D212" s="1" t="str">
        <f>IF(A212="Ordenes de Compra",VLOOKUP(C212,Autogestión!$B$2:$D$5090,3,0),IF(A212="Legítimo Abono",VLOOKUP(C212,NoAmpOC!$B$2:$H$988,7,0),"Factura"))</f>
        <v>Factura</v>
      </c>
      <c r="E212" s="26" t="str">
        <f>IF(A212="Ordenes de Compra",VLOOKUP($C212,Autogestión!$B$2:$G$5090,6,0),IF(A212="Financiamiento Internacional",VLOOKUP($C212,FinInt!$B$2:$G$508,6,0),"Legítimo Abono"))</f>
        <v>80-0025-LPU18</v>
      </c>
      <c r="F212" s="26" t="str">
        <f>IF($A212="Ordenes de Compra","ARS",IF($A212="Financiamiento Internacional",VLOOKUP($C212,FinInt!$B$2:$Q$508,15,0),VLOOKUP($C212,NoAmpOC!$B$2:$T$988,18,0)))</f>
        <v>ARS</v>
      </c>
      <c r="G212" s="5">
        <f>IF($A212="Ordenes de Compra",VLOOKUP($C212,Autogestión!$B$2:$H$5090,7,0),IF($A212="Financiamiento Internacional",VLOOKUP($C212,FinInt!$B$2:$Q$1308,16,0),VLOOKUP($C212,NoAmpOC!$B$2:$T$988,19,0)))</f>
        <v>4124736</v>
      </c>
      <c r="H212" s="5">
        <f t="shared" si="9"/>
        <v>4124736</v>
      </c>
      <c r="I212" s="26">
        <f>IF($A212="Ordenes de Compra",VLOOKUP($C212,Autogestión!$B$2:$J$5090,9,0),IF($A212="Financiamiento Internacional",VLOOKUP($C212,FinInt!$B$2:$G$1555,6,0),"Legitimo Abono"))</f>
        <v>0</v>
      </c>
      <c r="J212" s="1" t="str">
        <f>IF($A212="Ordenes de Compra",VLOOKUP($C212,Autogestión!$B$2:$R$5090,17,0),IF($A212="Financiamiento Internacional",VLOOKUP($C212,FinInt!$B$2:$O$1508,14,0),VLOOKUP($C212,NoAmpOC!$B$2:$R$988,17,0)))</f>
        <v>SAVANT PHARM S.A.</v>
      </c>
      <c r="K212" s="7" t="str">
        <f>DetalleExp!AP212</f>
        <v>DAFYP#MS-ARCHIVO</v>
      </c>
      <c r="L212" s="7" t="str">
        <f>DetalleExp!AQ212</f>
        <v>ARCHIVO - Archivo</v>
      </c>
      <c r="M212" s="7" t="str">
        <f>DetalleExp!AR212</f>
        <v>DAFYP#MS - Dirección de administración financiera y presupuestaria</v>
      </c>
      <c r="N212" s="7">
        <f>DetalleExp!AS212</f>
        <v>44011</v>
      </c>
      <c r="O212" s="27">
        <f ca="1">ROUNDUP(TODAY()-N212,0)</f>
        <v>344</v>
      </c>
      <c r="P212" s="27">
        <f ca="1">ROUNDUP(TODAY()-B212,0)</f>
        <v>372</v>
      </c>
      <c r="Q212" s="1" t="str">
        <f>IFERROR(IF(A212="Ordenes de Compra",VLOOKUP($E212,'Ordenes de Compra'!$A$2:$E$1712,5,0),"Sin OC"),"Sin dato")</f>
        <v>29.0.0.45.0</v>
      </c>
      <c r="R212" s="28" t="str">
        <f>IFERROR(IF(A212="Ordenes de Compra",VLOOKUP($I212,'Ordenes de Compra'!$B$2:$E$1712,3,0),"Sin OC"),"Sin dato")</f>
        <v>Sin dato</v>
      </c>
      <c r="S212" s="1" t="str">
        <f>VLOOKUP($U212,'Tablas intermedias'!$C$1:$H$222,5,0)</f>
        <v>DGPFE</v>
      </c>
      <c r="T212" s="29" t="str">
        <f t="shared" si="10"/>
        <v>OK</v>
      </c>
      <c r="U212" s="30" t="str">
        <f t="shared" si="11"/>
        <v>DAFYP#MS-ARCHIVOARCHIVO - ArchivoDAFYP#MS - Dirección de administración financiera y presupuestaria</v>
      </c>
      <c r="V212" s="1" t="str">
        <f>VLOOKUP(U212,'Tablas intermedias'!$C$1:$H$222,6,0)</f>
        <v>No</v>
      </c>
      <c r="W212" s="1" t="str">
        <f ca="1">IF(O212&lt;30,"menos de 30 días","más de 30 días")</f>
        <v>más de 30 días</v>
      </c>
    </row>
    <row r="213" spans="1:23" ht="14.25" hidden="1" thickTop="1" thickBot="1" x14ac:dyDescent="0.25">
      <c r="A213" s="17" t="str">
        <f>IF(DetalleExp!H213='Tablas intermedias'!$A$2,"Ordenes de Compra",IF(DetalleExp!H213='Tablas intermedias'!$A$3,"Financiamiento Internacional","Legítimo Abono"))</f>
        <v>Ordenes de Compra</v>
      </c>
      <c r="B213" s="7">
        <f>DetalleExp!E213</f>
        <v>43983</v>
      </c>
      <c r="C213" s="1" t="str">
        <f>DetalleExp!A213</f>
        <v>EX-2020-35397869-APN-DTYC#MS</v>
      </c>
      <c r="D213" s="1" t="str">
        <f>IF(A213="Ordenes de Compra",VLOOKUP(C213,Autogestión!$B$2:$D$5090,3,0),IF(A213="Legítimo Abono",VLOOKUP(C213,NoAmpOC!$B$2:$H$988,7,0),"Factura"))</f>
        <v>Factura</v>
      </c>
      <c r="E213" s="26" t="str">
        <f>IF(A213="Ordenes de Compra",VLOOKUP($C213,Autogestión!$B$2:$G$5090,6,0),IF(A213="Financiamiento Internacional",VLOOKUP($C213,FinInt!$B$2:$G$508,6,0),"Legítimo Abono"))</f>
        <v>80-0025-LPU18</v>
      </c>
      <c r="F213" s="26" t="str">
        <f>IF($A213="Ordenes de Compra","ARS",IF($A213="Financiamiento Internacional",VLOOKUP($C213,FinInt!$B$2:$Q$508,15,0),VLOOKUP($C213,NoAmpOC!$B$2:$T$988,18,0)))</f>
        <v>ARS</v>
      </c>
      <c r="G213" s="5">
        <f>IF($A213="Ordenes de Compra",VLOOKUP($C213,Autogestión!$B$2:$H$5090,7,0),IF($A213="Financiamiento Internacional",VLOOKUP($C213,FinInt!$B$2:$Q$1308,16,0),VLOOKUP($C213,NoAmpOC!$B$2:$T$988,19,0)))</f>
        <v>4058208</v>
      </c>
      <c r="H213" s="5">
        <f t="shared" si="9"/>
        <v>4058208</v>
      </c>
      <c r="I213" s="26">
        <f>IF($A213="Ordenes de Compra",VLOOKUP($C213,Autogestión!$B$2:$J$5090,9,0),IF($A213="Financiamiento Internacional",VLOOKUP($C213,FinInt!$B$2:$G$1555,6,0),"Legitimo Abono"))</f>
        <v>0</v>
      </c>
      <c r="J213" s="1" t="str">
        <f>IF($A213="Ordenes de Compra",VLOOKUP($C213,Autogestión!$B$2:$R$5090,17,0),IF($A213="Financiamiento Internacional",VLOOKUP($C213,FinInt!$B$2:$O$1508,14,0),VLOOKUP($C213,NoAmpOC!$B$2:$R$988,17,0)))</f>
        <v>SAVANT PHARM S.A.</v>
      </c>
      <c r="K213" s="7" t="str">
        <f>DetalleExp!AP213</f>
        <v>DAFYP#MS-ARCHIVO</v>
      </c>
      <c r="L213" s="7" t="str">
        <f>DetalleExp!AQ213</f>
        <v>ARCHIVO - Archivo</v>
      </c>
      <c r="M213" s="7" t="str">
        <f>DetalleExp!AR213</f>
        <v>DAFYP#MS - Dirección de administración financiera y presupuestaria</v>
      </c>
      <c r="N213" s="7">
        <f>DetalleExp!AS213</f>
        <v>44011</v>
      </c>
      <c r="O213" s="27">
        <f ca="1">ROUNDUP(TODAY()-N213,0)</f>
        <v>344</v>
      </c>
      <c r="P213" s="27">
        <f ca="1">ROUNDUP(TODAY()-B213,0)</f>
        <v>372</v>
      </c>
      <c r="Q213" s="1" t="str">
        <f>IFERROR(IF(A213="Ordenes de Compra",VLOOKUP($E213,'Ordenes de Compra'!$A$2:$E$1712,5,0),"Sin OC"),"Sin dato")</f>
        <v>29.0.0.45.0</v>
      </c>
      <c r="R213" s="28" t="str">
        <f>IFERROR(IF(A213="Ordenes de Compra",VLOOKUP($I213,'Ordenes de Compra'!$B$2:$E$1712,3,0),"Sin OC"),"Sin dato")</f>
        <v>Sin dato</v>
      </c>
      <c r="S213" s="1" t="str">
        <f>VLOOKUP($U213,'Tablas intermedias'!$C$1:$H$222,5,0)</f>
        <v>DGPFE</v>
      </c>
      <c r="T213" s="29" t="str">
        <f t="shared" si="10"/>
        <v>OK</v>
      </c>
      <c r="U213" s="30" t="str">
        <f t="shared" si="11"/>
        <v>DAFYP#MS-ARCHIVOARCHIVO - ArchivoDAFYP#MS - Dirección de administración financiera y presupuestaria</v>
      </c>
      <c r="V213" s="1" t="str">
        <f>VLOOKUP(U213,'Tablas intermedias'!$C$1:$H$222,6,0)</f>
        <v>No</v>
      </c>
      <c r="W213" s="1" t="str">
        <f ca="1">IF(O213&lt;30,"menos de 30 días","más de 30 días")</f>
        <v>más de 30 días</v>
      </c>
    </row>
    <row r="214" spans="1:23" ht="14.25" hidden="1" thickTop="1" thickBot="1" x14ac:dyDescent="0.25">
      <c r="A214" s="17" t="str">
        <f>IF(DetalleExp!H214='Tablas intermedias'!$A$2,"Ordenes de Compra",IF(DetalleExp!H214='Tablas intermedias'!$A$3,"Financiamiento Internacional","Legítimo Abono"))</f>
        <v>Ordenes de Compra</v>
      </c>
      <c r="B214" s="7">
        <f>DetalleExp!E214</f>
        <v>43983</v>
      </c>
      <c r="C214" s="1" t="str">
        <f>DetalleExp!A214</f>
        <v>EX-2020-35400443-APN-DTYC#MS</v>
      </c>
      <c r="D214" s="1" t="str">
        <f>IF(A214="Ordenes de Compra",VLOOKUP(C214,Autogestión!$B$2:$D$5090,3,0),IF(A214="Legítimo Abono",VLOOKUP(C214,NoAmpOC!$B$2:$H$988,7,0),"Factura"))</f>
        <v>Factura</v>
      </c>
      <c r="E214" s="26" t="str">
        <f>IF(A214="Ordenes de Compra",VLOOKUP($C214,Autogestión!$B$2:$G$5090,6,0),IF(A214="Financiamiento Internacional",VLOOKUP($C214,FinInt!$B$2:$G$508,6,0),"Legítimo Abono"))</f>
        <v>80-0025-LPU18</v>
      </c>
      <c r="F214" s="26" t="str">
        <f>IF($A214="Ordenes de Compra","ARS",IF($A214="Financiamiento Internacional",VLOOKUP($C214,FinInt!$B$2:$Q$508,15,0),VLOOKUP($C214,NoAmpOC!$B$2:$T$988,18,0)))</f>
        <v>ARS</v>
      </c>
      <c r="G214" s="5">
        <f>IF($A214="Ordenes de Compra",VLOOKUP($C214,Autogestión!$B$2:$H$5090,7,0),IF($A214="Financiamiento Internacional",VLOOKUP($C214,FinInt!$B$2:$Q$1308,16,0),VLOOKUP($C214,NoAmpOC!$B$2:$T$988,19,0)))</f>
        <v>4082400</v>
      </c>
      <c r="H214" s="5">
        <f t="shared" si="9"/>
        <v>4082400</v>
      </c>
      <c r="I214" s="26">
        <f>IF($A214="Ordenes de Compra",VLOOKUP($C214,Autogestión!$B$2:$J$5090,9,0),IF($A214="Financiamiento Internacional",VLOOKUP($C214,FinInt!$B$2:$G$1555,6,0),"Legitimo Abono"))</f>
        <v>0</v>
      </c>
      <c r="J214" s="1" t="str">
        <f>IF($A214="Ordenes de Compra",VLOOKUP($C214,Autogestión!$B$2:$R$5090,17,0),IF($A214="Financiamiento Internacional",VLOOKUP($C214,FinInt!$B$2:$O$1508,14,0),VLOOKUP($C214,NoAmpOC!$B$2:$R$988,17,0)))</f>
        <v>SAVANT PHARM S.A.</v>
      </c>
      <c r="K214" s="7" t="str">
        <f>DetalleExp!AP214</f>
        <v>DAFYP#MS-ARCHIVO</v>
      </c>
      <c r="L214" s="7" t="str">
        <f>DetalleExp!AQ214</f>
        <v>ARCHIVO - Archivo</v>
      </c>
      <c r="M214" s="7" t="str">
        <f>DetalleExp!AR214</f>
        <v>DAFYP#MS - Dirección de administración financiera y presupuestaria</v>
      </c>
      <c r="N214" s="7">
        <f>DetalleExp!AS214</f>
        <v>44011</v>
      </c>
      <c r="O214" s="27">
        <f ca="1">ROUNDUP(TODAY()-N214,0)</f>
        <v>344</v>
      </c>
      <c r="P214" s="27">
        <f ca="1">ROUNDUP(TODAY()-B214,0)</f>
        <v>372</v>
      </c>
      <c r="Q214" s="1" t="str">
        <f>IFERROR(IF(A214="Ordenes de Compra",VLOOKUP($E214,'Ordenes de Compra'!$A$2:$E$1712,5,0),"Sin OC"),"Sin dato")</f>
        <v>29.0.0.45.0</v>
      </c>
      <c r="R214" s="28" t="str">
        <f>IFERROR(IF(A214="Ordenes de Compra",VLOOKUP($I214,'Ordenes de Compra'!$B$2:$E$1712,3,0),"Sin OC"),"Sin dato")</f>
        <v>Sin dato</v>
      </c>
      <c r="S214" s="1" t="str">
        <f>VLOOKUP($U214,'Tablas intermedias'!$C$1:$H$222,5,0)</f>
        <v>DGPFE</v>
      </c>
      <c r="T214" s="29" t="str">
        <f t="shared" si="10"/>
        <v>OK</v>
      </c>
      <c r="U214" s="30" t="str">
        <f t="shared" si="11"/>
        <v>DAFYP#MS-ARCHIVOARCHIVO - ArchivoDAFYP#MS - Dirección de administración financiera y presupuestaria</v>
      </c>
      <c r="V214" s="1" t="str">
        <f>VLOOKUP(U214,'Tablas intermedias'!$C$1:$H$222,6,0)</f>
        <v>No</v>
      </c>
      <c r="W214" s="1" t="str">
        <f ca="1">IF(O214&lt;30,"menos de 30 días","más de 30 días")</f>
        <v>más de 30 días</v>
      </c>
    </row>
    <row r="215" spans="1:23" ht="14.25" hidden="1" thickTop="1" thickBot="1" x14ac:dyDescent="0.25">
      <c r="A215" s="17" t="str">
        <f>IF(DetalleExp!H215='Tablas intermedias'!$A$2,"Ordenes de Compra",IF(DetalleExp!H215='Tablas intermedias'!$A$3,"Financiamiento Internacional","Legítimo Abono"))</f>
        <v>Ordenes de Compra</v>
      </c>
      <c r="B215" s="7">
        <f>DetalleExp!E215</f>
        <v>43983</v>
      </c>
      <c r="C215" s="1" t="str">
        <f>DetalleExp!A215</f>
        <v>EX-2020-35576554-APN-DTYC#MS</v>
      </c>
      <c r="D215" s="1" t="str">
        <f>IF(A215="Ordenes de Compra",VLOOKUP(C215,Autogestión!$B$2:$D$5090,3,0),IF(A215="Legítimo Abono",VLOOKUP(C215,NoAmpOC!$B$2:$H$988,7,0),"Factura"))</f>
        <v>Factura</v>
      </c>
      <c r="E215" s="26" t="str">
        <f>IF(A215="Ordenes de Compra",VLOOKUP($C215,Autogestión!$B$2:$G$5090,6,0),IF(A215="Financiamiento Internacional",VLOOKUP($C215,FinInt!$B$2:$G$508,6,0),"Legítimo Abono"))</f>
        <v>EX-2020-07446217- -APN-DD#MSYDS</v>
      </c>
      <c r="F215" s="26" t="str">
        <f>IF($A215="Ordenes de Compra","ARS",IF($A215="Financiamiento Internacional",VLOOKUP($C215,FinInt!$B$2:$Q$508,15,0),VLOOKUP($C215,NoAmpOC!$B$2:$T$988,18,0)))</f>
        <v>ARS</v>
      </c>
      <c r="G215" s="5">
        <f>IF($A215="Ordenes de Compra",VLOOKUP($C215,Autogestión!$B$2:$H$5090,7,0),IF($A215="Financiamiento Internacional",VLOOKUP($C215,FinInt!$B$2:$Q$1308,16,0),VLOOKUP($C215,NoAmpOC!$B$2:$T$988,19,0)))</f>
        <v>8243466.4800000004</v>
      </c>
      <c r="H215" s="5">
        <f t="shared" si="9"/>
        <v>8243466.4800000004</v>
      </c>
      <c r="I215" s="26" t="str">
        <f>IF($A215="Ordenes de Compra",VLOOKUP($C215,Autogestión!$B$2:$J$5090,9,0),IF($A215="Financiamiento Internacional",VLOOKUP($C215,FinInt!$B$2:$G$1555,6,0),"Legitimo Abono"))</f>
        <v>S/N</v>
      </c>
      <c r="J215" s="1" t="str">
        <f>IF($A215="Ordenes de Compra",VLOOKUP($C215,Autogestión!$B$2:$R$5090,17,0),IF($A215="Financiamiento Internacional",VLOOKUP($C215,FinInt!$B$2:$O$1508,14,0),VLOOKUP($C215,NoAmpOC!$B$2:$R$988,17,0)))</f>
        <v>FEDERACION DE CIRCULOS CATOLICOS DE OBREROS</v>
      </c>
      <c r="K215" s="7" t="str">
        <f>DetalleExp!AP215</f>
        <v>SSMEIE#MS-MESADEENTRADAS</v>
      </c>
      <c r="L215" s="7" t="str">
        <f>DetalleExp!AQ215</f>
        <v>MESADEENTRADAS - Mesa de entradas</v>
      </c>
      <c r="M215" s="7" t="str">
        <f>DetalleExp!AR215</f>
        <v>SSMEIE#MS - Subsecretaría de medicamentos e información estratégica</v>
      </c>
      <c r="N215" s="7">
        <f>DetalleExp!AS215</f>
        <v>44006</v>
      </c>
      <c r="O215" s="27">
        <f ca="1">ROUNDUP(TODAY()-N215,0)</f>
        <v>349</v>
      </c>
      <c r="P215" s="27">
        <f ca="1">ROUNDUP(TODAY()-B215,0)</f>
        <v>372</v>
      </c>
      <c r="Q215" s="1" t="str">
        <f>IFERROR(IF(A215="Ordenes de Compra",VLOOKUP($E215,'Ordenes de Compra'!$A$2:$E$1712,5,0),"Sin OC"),"Sin dato")</f>
        <v>Sin dato</v>
      </c>
      <c r="R215" s="28" t="str">
        <f>IFERROR(IF(A215="Ordenes de Compra",VLOOKUP($I215,'Ordenes de Compra'!$B$2:$E$1712,3,0),"Sin OC"),"Sin dato")</f>
        <v>Sin dato</v>
      </c>
      <c r="S215" s="1" t="str">
        <f>VLOOKUP($U215,'Tablas intermedias'!$C$1:$H$222,5,0)</f>
        <v>Programa</v>
      </c>
      <c r="T215" s="29" t="str">
        <f t="shared" si="10"/>
        <v>OK</v>
      </c>
      <c r="U215" s="30" t="str">
        <f t="shared" si="11"/>
        <v>SSMEIE#MS-MESADEENTRADASMESADEENTRADAS - Mesa de entradasSSMEIE#MS - Subsecretaría de medicamentos e información estratégica</v>
      </c>
      <c r="V215" s="1" t="str">
        <f>VLOOKUP(U215,'Tablas intermedias'!$C$1:$H$222,6,0)</f>
        <v>Si</v>
      </c>
      <c r="W215" s="1" t="str">
        <f ca="1">IF(O215&lt;30,"menos de 30 días","más de 30 días")</f>
        <v>más de 30 días</v>
      </c>
    </row>
    <row r="216" spans="1:23" ht="14.25" hidden="1" thickTop="1" thickBot="1" x14ac:dyDescent="0.25">
      <c r="A216" s="17" t="str">
        <f>IF(DetalleExp!H216='Tablas intermedias'!$A$2,"Ordenes de Compra",IF(DetalleExp!H216='Tablas intermedias'!$A$3,"Financiamiento Internacional","Legítimo Abono"))</f>
        <v>Ordenes de Compra</v>
      </c>
      <c r="B216" s="7">
        <f>DetalleExp!E216</f>
        <v>43983</v>
      </c>
      <c r="C216" s="1" t="str">
        <f>DetalleExp!A216</f>
        <v>EX-2020-35578633-APN-DTYC#MS</v>
      </c>
      <c r="D216" s="1" t="str">
        <f>IF(A216="Ordenes de Compra",VLOOKUP(C216,Autogestión!$B$2:$D$5090,3,0),IF(A216="Legítimo Abono",VLOOKUP(C216,NoAmpOC!$B$2:$H$988,7,0),"Factura"))</f>
        <v>Factura</v>
      </c>
      <c r="E216" s="26" t="str">
        <f>IF(A216="Ordenes de Compra",VLOOKUP($C216,Autogestión!$B$2:$G$5090,6,0),IF(A216="Financiamiento Internacional",VLOOKUP($C216,FinInt!$B$2:$G$508,6,0),"Legítimo Abono"))</f>
        <v>EX-2020-10108527- -APN-DD#MSYDS</v>
      </c>
      <c r="F216" s="26" t="str">
        <f>IF($A216="Ordenes de Compra","ARS",IF($A216="Financiamiento Internacional",VLOOKUP($C216,FinInt!$B$2:$Q$508,15,0),VLOOKUP($C216,NoAmpOC!$B$2:$T$988,18,0)))</f>
        <v>ARS</v>
      </c>
      <c r="G216" s="5">
        <f>IF($A216="Ordenes de Compra",VLOOKUP($C216,Autogestión!$B$2:$H$5090,7,0),IF($A216="Financiamiento Internacional",VLOOKUP($C216,FinInt!$B$2:$Q$1308,16,0),VLOOKUP($C216,NoAmpOC!$B$2:$T$988,19,0)))</f>
        <v>9333762.1999999993</v>
      </c>
      <c r="H216" s="5">
        <f t="shared" si="9"/>
        <v>9333762.1999999993</v>
      </c>
      <c r="I216" s="26" t="str">
        <f>IF($A216="Ordenes de Compra",VLOOKUP($C216,Autogestión!$B$2:$J$5090,9,0),IF($A216="Financiamiento Internacional",VLOOKUP($C216,FinInt!$B$2:$G$1555,6,0),"Legitimo Abono"))</f>
        <v>S/N</v>
      </c>
      <c r="J216" s="1" t="str">
        <f>IF($A216="Ordenes de Compra",VLOOKUP($C216,Autogestión!$B$2:$R$5090,17,0),IF($A216="Financiamiento Internacional",VLOOKUP($C216,FinInt!$B$2:$O$1508,14,0),VLOOKUP($C216,NoAmpOC!$B$2:$R$988,17,0)))</f>
        <v>FEDERACION DE CIRCULOS CATOLICOS DE OBREROS</v>
      </c>
      <c r="K216" s="7" t="str">
        <f>DetalleExp!AP216</f>
        <v>SSMEIE#MS-MESADEENTRADAS</v>
      </c>
      <c r="L216" s="7" t="str">
        <f>DetalleExp!AQ216</f>
        <v>MESADEENTRADAS - Mesa de entradas</v>
      </c>
      <c r="M216" s="7" t="str">
        <f>DetalleExp!AR216</f>
        <v>SSMEIE#MS - Subsecretaría de medicamentos e información estratégica</v>
      </c>
      <c r="N216" s="7">
        <f>DetalleExp!AS216</f>
        <v>44006</v>
      </c>
      <c r="O216" s="27">
        <f ca="1">ROUNDUP(TODAY()-N216,0)</f>
        <v>349</v>
      </c>
      <c r="P216" s="27">
        <f ca="1">ROUNDUP(TODAY()-B216,0)</f>
        <v>372</v>
      </c>
      <c r="Q216" s="1" t="str">
        <f>IFERROR(IF(A216="Ordenes de Compra",VLOOKUP($E216,'Ordenes de Compra'!$A$2:$E$1712,5,0),"Sin OC"),"Sin dato")</f>
        <v>Sin dato</v>
      </c>
      <c r="R216" s="28" t="str">
        <f>IFERROR(IF(A216="Ordenes de Compra",VLOOKUP($I216,'Ordenes de Compra'!$B$2:$E$1712,3,0),"Sin OC"),"Sin dato")</f>
        <v>Sin dato</v>
      </c>
      <c r="S216" s="1" t="str">
        <f>VLOOKUP($U216,'Tablas intermedias'!$C$1:$H$222,5,0)</f>
        <v>Programa</v>
      </c>
      <c r="T216" s="29" t="str">
        <f t="shared" si="10"/>
        <v>OK</v>
      </c>
      <c r="U216" s="30" t="str">
        <f t="shared" si="11"/>
        <v>SSMEIE#MS-MESADEENTRADASMESADEENTRADAS - Mesa de entradasSSMEIE#MS - Subsecretaría de medicamentos e información estratégica</v>
      </c>
      <c r="V216" s="1" t="str">
        <f>VLOOKUP(U216,'Tablas intermedias'!$C$1:$H$222,6,0)</f>
        <v>Si</v>
      </c>
      <c r="W216" s="1" t="str">
        <f ca="1">IF(O216&lt;30,"menos de 30 días","más de 30 días")</f>
        <v>más de 30 días</v>
      </c>
    </row>
    <row r="217" spans="1:23" ht="14.25" hidden="1" thickTop="1" thickBot="1" x14ac:dyDescent="0.25">
      <c r="A217" s="17" t="str">
        <f>IF(DetalleExp!H217='Tablas intermedias'!$A$2,"Ordenes de Compra",IF(DetalleExp!H217='Tablas intermedias'!$A$3,"Financiamiento Internacional","Legítimo Abono"))</f>
        <v>Ordenes de Compra</v>
      </c>
      <c r="B217" s="7">
        <f>DetalleExp!E217</f>
        <v>43983</v>
      </c>
      <c r="C217" s="1" t="str">
        <f>DetalleExp!A217</f>
        <v>EX-2020-35579507-APN-DTYC#MS</v>
      </c>
      <c r="D217" s="1" t="str">
        <f>IF(A217="Ordenes de Compra",VLOOKUP(C217,Autogestión!$B$2:$D$5090,3,0),IF(A217="Legítimo Abono",VLOOKUP(C217,NoAmpOC!$B$2:$H$988,7,0),"Factura"))</f>
        <v>Factura</v>
      </c>
      <c r="E217" s="26" t="str">
        <f>IF(A217="Ordenes de Compra",VLOOKUP($C217,Autogestión!$B$2:$G$5090,6,0),IF(A217="Financiamiento Internacional",VLOOKUP($C217,FinInt!$B$2:$G$508,6,0),"Legítimo Abono"))</f>
        <v>EX-2020-10109081- -APN-DD#MSYDS</v>
      </c>
      <c r="F217" s="26" t="str">
        <f>IF($A217="Ordenes de Compra","ARS",IF($A217="Financiamiento Internacional",VLOOKUP($C217,FinInt!$B$2:$Q$508,15,0),VLOOKUP($C217,NoAmpOC!$B$2:$T$988,18,0)))</f>
        <v>ARS</v>
      </c>
      <c r="G217" s="5">
        <f>IF($A217="Ordenes de Compra",VLOOKUP($C217,Autogestión!$B$2:$H$5090,7,0),IF($A217="Financiamiento Internacional",VLOOKUP($C217,FinInt!$B$2:$Q$1308,16,0),VLOOKUP($C217,NoAmpOC!$B$2:$T$988,19,0)))</f>
        <v>6648657.1799999997</v>
      </c>
      <c r="H217" s="5">
        <f t="shared" si="9"/>
        <v>6648657.1799999997</v>
      </c>
      <c r="I217" s="26" t="str">
        <f>IF($A217="Ordenes de Compra",VLOOKUP($C217,Autogestión!$B$2:$J$5090,9,0),IF($A217="Financiamiento Internacional",VLOOKUP($C217,FinInt!$B$2:$G$1555,6,0),"Legitimo Abono"))</f>
        <v>S/N</v>
      </c>
      <c r="J217" s="1" t="str">
        <f>IF($A217="Ordenes de Compra",VLOOKUP($C217,Autogestión!$B$2:$R$5090,17,0),IF($A217="Financiamiento Internacional",VLOOKUP($C217,FinInt!$B$2:$O$1508,14,0),VLOOKUP($C217,NoAmpOC!$B$2:$R$988,17,0)))</f>
        <v>FEDERACION DE CIRCULOS CATOLICOS DE OBREROS</v>
      </c>
      <c r="K217" s="7" t="str">
        <f>DetalleExp!AP217</f>
        <v>SSMEIE#MS-MESADEENTRADAS</v>
      </c>
      <c r="L217" s="7" t="str">
        <f>DetalleExp!AQ217</f>
        <v>MESADEENTRADAS - Mesa de entradas</v>
      </c>
      <c r="M217" s="7" t="str">
        <f>DetalleExp!AR217</f>
        <v>SSMEIE#MS - Subsecretaría de medicamentos e información estratégica</v>
      </c>
      <c r="N217" s="7">
        <f>DetalleExp!AS217</f>
        <v>44006</v>
      </c>
      <c r="O217" s="27">
        <f ca="1">ROUNDUP(TODAY()-N217,0)</f>
        <v>349</v>
      </c>
      <c r="P217" s="27">
        <f ca="1">ROUNDUP(TODAY()-B217,0)</f>
        <v>372</v>
      </c>
      <c r="Q217" s="1" t="str">
        <f>IFERROR(IF(A217="Ordenes de Compra",VLOOKUP($E217,'Ordenes de Compra'!$A$2:$E$1712,5,0),"Sin OC"),"Sin dato")</f>
        <v>Sin dato</v>
      </c>
      <c r="R217" s="28" t="str">
        <f>IFERROR(IF(A217="Ordenes de Compra",VLOOKUP($I217,'Ordenes de Compra'!$B$2:$E$1712,3,0),"Sin OC"),"Sin dato")</f>
        <v>Sin dato</v>
      </c>
      <c r="S217" s="1" t="str">
        <f>VLOOKUP($U217,'Tablas intermedias'!$C$1:$H$222,5,0)</f>
        <v>Programa</v>
      </c>
      <c r="T217" s="29" t="str">
        <f t="shared" si="10"/>
        <v>OK</v>
      </c>
      <c r="U217" s="30" t="str">
        <f t="shared" si="11"/>
        <v>SSMEIE#MS-MESADEENTRADASMESADEENTRADAS - Mesa de entradasSSMEIE#MS - Subsecretaría de medicamentos e información estratégica</v>
      </c>
      <c r="V217" s="1" t="str">
        <f>VLOOKUP(U217,'Tablas intermedias'!$C$1:$H$222,6,0)</f>
        <v>Si</v>
      </c>
      <c r="W217" s="1" t="str">
        <f ca="1">IF(O217&lt;30,"menos de 30 días","más de 30 días")</f>
        <v>más de 30 días</v>
      </c>
    </row>
    <row r="218" spans="1:23" ht="14.25" hidden="1" thickTop="1" thickBot="1" x14ac:dyDescent="0.25">
      <c r="A218" s="17" t="str">
        <f>IF(DetalleExp!H218='Tablas intermedias'!$A$2,"Ordenes de Compra",IF(DetalleExp!H218='Tablas intermedias'!$A$3,"Financiamiento Internacional","Legítimo Abono"))</f>
        <v>Ordenes de Compra</v>
      </c>
      <c r="B218" s="7">
        <f>DetalleExp!E218</f>
        <v>43983</v>
      </c>
      <c r="C218" s="1" t="str">
        <f>DetalleExp!A218</f>
        <v>EX-2020-35585077-APN-DTYC#MS</v>
      </c>
      <c r="D218" s="1" t="str">
        <f>IF(A218="Ordenes de Compra",VLOOKUP(C218,Autogestión!$B$2:$D$5090,3,0),IF(A218="Legítimo Abono",VLOOKUP(C218,NoAmpOC!$B$2:$H$988,7,0),"Factura"))</f>
        <v>Nota de crédito</v>
      </c>
      <c r="E218" s="26" t="str">
        <f>IF(A218="Ordenes de Compra",VLOOKUP($C218,Autogestión!$B$2:$G$5090,6,0),IF(A218="Financiamiento Internacional",VLOOKUP($C218,FinInt!$B$2:$G$508,6,0),"Legítimo Abono"))</f>
        <v>EX-2020-10109081- -APN-DD#MSYDS</v>
      </c>
      <c r="F218" s="26" t="str">
        <f>IF($A218="Ordenes de Compra","ARS",IF($A218="Financiamiento Internacional",VLOOKUP($C218,FinInt!$B$2:$Q$508,15,0),VLOOKUP($C218,NoAmpOC!$B$2:$T$988,18,0)))</f>
        <v>ARS</v>
      </c>
      <c r="G218" s="5">
        <f>IF($A218="Ordenes de Compra",VLOOKUP($C218,Autogestión!$B$2:$H$5090,7,0),IF($A218="Financiamiento Internacional",VLOOKUP($C218,FinInt!$B$2:$Q$1308,16,0),VLOOKUP($C218,NoAmpOC!$B$2:$T$988,19,0)))</f>
        <v>6648657.1799999997</v>
      </c>
      <c r="H218" s="5">
        <f t="shared" si="9"/>
        <v>6648657.1799999997</v>
      </c>
      <c r="I218" s="26" t="str">
        <f>IF($A218="Ordenes de Compra",VLOOKUP($C218,Autogestión!$B$2:$J$5090,9,0),IF($A218="Financiamiento Internacional",VLOOKUP($C218,FinInt!$B$2:$G$1555,6,0),"Legitimo Abono"))</f>
        <v>S/N</v>
      </c>
      <c r="J218" s="1" t="str">
        <f>IF($A218="Ordenes de Compra",VLOOKUP($C218,Autogestión!$B$2:$R$5090,17,0),IF($A218="Financiamiento Internacional",VLOOKUP($C218,FinInt!$B$2:$O$1508,14,0),VLOOKUP($C218,NoAmpOC!$B$2:$R$988,17,0)))</f>
        <v>FEDERACION DE CIRCULOS CATOLICOS DE OBREROS</v>
      </c>
      <c r="K218" s="7" t="str">
        <f>DetalleExp!AP218</f>
        <v>SSMEIE#MS-MESADEENTRADAS</v>
      </c>
      <c r="L218" s="7" t="str">
        <f>DetalleExp!AQ218</f>
        <v>MESADEENTRADAS - Mesa de entradas</v>
      </c>
      <c r="M218" s="7" t="str">
        <f>DetalleExp!AR218</f>
        <v>SSMEIE#MS - Subsecretaría de medicamentos e información estratégica</v>
      </c>
      <c r="N218" s="7">
        <f>DetalleExp!AS218</f>
        <v>44006</v>
      </c>
      <c r="O218" s="27">
        <f ca="1">ROUNDUP(TODAY()-N218,0)</f>
        <v>349</v>
      </c>
      <c r="P218" s="27">
        <f ca="1">ROUNDUP(TODAY()-B218,0)</f>
        <v>372</v>
      </c>
      <c r="Q218" s="1" t="str">
        <f>IFERROR(IF(A218="Ordenes de Compra",VLOOKUP($E218,'Ordenes de Compra'!$A$2:$E$1712,5,0),"Sin OC"),"Sin dato")</f>
        <v>Sin dato</v>
      </c>
      <c r="R218" s="28" t="str">
        <f>IFERROR(IF(A218="Ordenes de Compra",VLOOKUP($I218,'Ordenes de Compra'!$B$2:$E$1712,3,0),"Sin OC"),"Sin dato")</f>
        <v>Sin dato</v>
      </c>
      <c r="S218" s="1" t="str">
        <f>VLOOKUP($U218,'Tablas intermedias'!$C$1:$H$222,5,0)</f>
        <v>Programa</v>
      </c>
      <c r="T218" s="29" t="str">
        <f t="shared" si="10"/>
        <v>OK</v>
      </c>
      <c r="U218" s="30" t="str">
        <f t="shared" si="11"/>
        <v>SSMEIE#MS-MESADEENTRADASMESADEENTRADAS - Mesa de entradasSSMEIE#MS - Subsecretaría de medicamentos e información estratégica</v>
      </c>
      <c r="V218" s="1" t="str">
        <f>VLOOKUP(U218,'Tablas intermedias'!$C$1:$H$222,6,0)</f>
        <v>Si</v>
      </c>
      <c r="W218" s="1" t="str">
        <f ca="1">IF(O218&lt;30,"menos de 30 días","más de 30 días")</f>
        <v>más de 30 días</v>
      </c>
    </row>
    <row r="219" spans="1:23" ht="14.25" hidden="1" thickTop="1" thickBot="1" x14ac:dyDescent="0.25">
      <c r="A219" s="17" t="str">
        <f>IF(DetalleExp!H219='Tablas intermedias'!$A$2,"Ordenes de Compra",IF(DetalleExp!H219='Tablas intermedias'!$A$3,"Financiamiento Internacional","Legítimo Abono"))</f>
        <v>Ordenes de Compra</v>
      </c>
      <c r="B219" s="7">
        <f>DetalleExp!E219</f>
        <v>43983</v>
      </c>
      <c r="C219" s="1" t="str">
        <f>DetalleExp!A219</f>
        <v>EX-2020-35586878-APN-DTYC#MS</v>
      </c>
      <c r="D219" s="1" t="str">
        <f>IF(A219="Ordenes de Compra",VLOOKUP(C219,Autogestión!$B$2:$D$5090,3,0),IF(A219="Legítimo Abono",VLOOKUP(C219,NoAmpOC!$B$2:$H$988,7,0),"Factura"))</f>
        <v>Factura</v>
      </c>
      <c r="E219" s="26" t="str">
        <f>IF(A219="Ordenes de Compra",VLOOKUP($C219,Autogestión!$B$2:$G$5090,6,0),IF(A219="Financiamiento Internacional",VLOOKUP($C219,FinInt!$B$2:$G$508,6,0),"Legítimo Abono"))</f>
        <v>EX-2020-10109081- -APN-DD#MSYDS</v>
      </c>
      <c r="F219" s="26" t="str">
        <f>IF($A219="Ordenes de Compra","ARS",IF($A219="Financiamiento Internacional",VLOOKUP($C219,FinInt!$B$2:$Q$508,15,0),VLOOKUP($C219,NoAmpOC!$B$2:$T$988,18,0)))</f>
        <v>ARS</v>
      </c>
      <c r="G219" s="5">
        <f>IF($A219="Ordenes de Compra",VLOOKUP($C219,Autogestión!$B$2:$H$5090,7,0),IF($A219="Financiamiento Internacional",VLOOKUP($C219,FinInt!$B$2:$Q$1308,16,0),VLOOKUP($C219,NoAmpOC!$B$2:$T$988,19,0)))</f>
        <v>8346527.5300000003</v>
      </c>
      <c r="H219" s="5">
        <f t="shared" si="9"/>
        <v>8346527.5300000003</v>
      </c>
      <c r="I219" s="26" t="str">
        <f>IF($A219="Ordenes de Compra",VLOOKUP($C219,Autogestión!$B$2:$J$5090,9,0),IF($A219="Financiamiento Internacional",VLOOKUP($C219,FinInt!$B$2:$G$1555,6,0),"Legitimo Abono"))</f>
        <v>S/N</v>
      </c>
      <c r="J219" s="1" t="str">
        <f>IF($A219="Ordenes de Compra",VLOOKUP($C219,Autogestión!$B$2:$R$5090,17,0),IF($A219="Financiamiento Internacional",VLOOKUP($C219,FinInt!$B$2:$O$1508,14,0),VLOOKUP($C219,NoAmpOC!$B$2:$R$988,17,0)))</f>
        <v>FEDERACION DE CIRCULOS CATOLICOS DE OBREROS</v>
      </c>
      <c r="K219" s="7" t="str">
        <f>DetalleExp!AP219</f>
        <v>SSMEIE#MS-MESADEENTRADAS</v>
      </c>
      <c r="L219" s="7" t="str">
        <f>DetalleExp!AQ219</f>
        <v>MESADEENTRADAS - Mesa de entradas</v>
      </c>
      <c r="M219" s="7" t="str">
        <f>DetalleExp!AR219</f>
        <v>SSMEIE#MS - Subsecretaría de medicamentos e información estratégica</v>
      </c>
      <c r="N219" s="7">
        <f>DetalleExp!AS219</f>
        <v>44006</v>
      </c>
      <c r="O219" s="27">
        <f ca="1">ROUNDUP(TODAY()-N219,0)</f>
        <v>349</v>
      </c>
      <c r="P219" s="27">
        <f ca="1">ROUNDUP(TODAY()-B219,0)</f>
        <v>372</v>
      </c>
      <c r="Q219" s="1" t="str">
        <f>IFERROR(IF(A219="Ordenes de Compra",VLOOKUP($E219,'Ordenes de Compra'!$A$2:$E$1712,5,0),"Sin OC"),"Sin dato")</f>
        <v>Sin dato</v>
      </c>
      <c r="R219" s="28" t="str">
        <f>IFERROR(IF(A219="Ordenes de Compra",VLOOKUP($I219,'Ordenes de Compra'!$B$2:$E$1712,3,0),"Sin OC"),"Sin dato")</f>
        <v>Sin dato</v>
      </c>
      <c r="S219" s="1" t="str">
        <f>VLOOKUP($U219,'Tablas intermedias'!$C$1:$H$222,5,0)</f>
        <v>Programa</v>
      </c>
      <c r="T219" s="29" t="str">
        <f t="shared" si="10"/>
        <v>OK</v>
      </c>
      <c r="U219" s="30" t="str">
        <f t="shared" si="11"/>
        <v>SSMEIE#MS-MESADEENTRADASMESADEENTRADAS - Mesa de entradasSSMEIE#MS - Subsecretaría de medicamentos e información estratégica</v>
      </c>
      <c r="V219" s="1" t="str">
        <f>VLOOKUP(U219,'Tablas intermedias'!$C$1:$H$222,6,0)</f>
        <v>Si</v>
      </c>
      <c r="W219" s="1" t="str">
        <f ca="1">IF(O219&lt;30,"menos de 30 días","más de 30 días")</f>
        <v>más de 30 días</v>
      </c>
    </row>
    <row r="220" spans="1:23" ht="14.25" hidden="1" thickTop="1" thickBot="1" x14ac:dyDescent="0.25">
      <c r="A220" s="17" t="str">
        <f>IF(DetalleExp!H220='Tablas intermedias'!$A$2,"Ordenes de Compra",IF(DetalleExp!H220='Tablas intermedias'!$A$3,"Financiamiento Internacional","Legítimo Abono"))</f>
        <v>Ordenes de Compra</v>
      </c>
      <c r="B220" s="7">
        <f>DetalleExp!E220</f>
        <v>43985</v>
      </c>
      <c r="C220" s="1" t="str">
        <f>DetalleExp!A220</f>
        <v>EX-2020-35923435-APN-DTYC#MS</v>
      </c>
      <c r="D220" s="1" t="str">
        <f>IF(A220="Ordenes de Compra",VLOOKUP(C220,Autogestión!$B$2:$D$5090,3,0),IF(A220="Legítimo Abono",VLOOKUP(C220,NoAmpOC!$B$2:$H$988,7,0),"Factura"))</f>
        <v>Factura</v>
      </c>
      <c r="E220" s="26" t="str">
        <f>IF(A220="Ordenes de Compra",VLOOKUP($C220,Autogestión!$B$2:$G$5090,6,0),IF(A220="Financiamiento Internacional",VLOOKUP($C220,FinInt!$B$2:$G$508,6,0),"Legítimo Abono"))</f>
        <v>80-0025-LPU18</v>
      </c>
      <c r="F220" s="26" t="str">
        <f>IF($A220="Ordenes de Compra","ARS",IF($A220="Financiamiento Internacional",VLOOKUP($C220,FinInt!$B$2:$Q$508,15,0),VLOOKUP($C220,NoAmpOC!$B$2:$T$988,18,0)))</f>
        <v>ARS</v>
      </c>
      <c r="G220" s="5">
        <f>IF($A220="Ordenes de Compra",VLOOKUP($C220,Autogestión!$B$2:$H$5090,7,0),IF($A220="Financiamiento Internacional",VLOOKUP($C220,FinInt!$B$2:$Q$1308,16,0),VLOOKUP($C220,NoAmpOC!$B$2:$T$988,19,0)))</f>
        <v>2216042.44</v>
      </c>
      <c r="H220" s="5">
        <f t="shared" si="9"/>
        <v>2216042.44</v>
      </c>
      <c r="I220" s="26">
        <f>IF($A220="Ordenes de Compra",VLOOKUP($C220,Autogestión!$B$2:$J$5090,9,0),IF($A220="Financiamiento Internacional",VLOOKUP($C220,FinInt!$B$2:$G$1555,6,0),"Legitimo Abono"))</f>
        <v>0</v>
      </c>
      <c r="J220" s="1" t="str">
        <f>IF($A220="Ordenes de Compra",VLOOKUP($C220,Autogestión!$B$2:$R$5090,17,0),IF($A220="Financiamiento Internacional",VLOOKUP($C220,FinInt!$B$2:$O$1508,14,0),VLOOKUP($C220,NoAmpOC!$B$2:$R$988,17,0)))</f>
        <v>LABORATORIOS FABRA S.A.</v>
      </c>
      <c r="K220" s="7" t="str">
        <f>DetalleExp!AP220</f>
        <v>DAFYP#MS-ARCHIVO</v>
      </c>
      <c r="L220" s="7" t="str">
        <f>DetalleExp!AQ220</f>
        <v>ARCHIVO - Archivo</v>
      </c>
      <c r="M220" s="7" t="str">
        <f>DetalleExp!AR220</f>
        <v>DAFYP#MS - Dirección de administración financiera y presupuestaria</v>
      </c>
      <c r="N220" s="7">
        <f>DetalleExp!AS220</f>
        <v>44011</v>
      </c>
      <c r="O220" s="27">
        <f ca="1">ROUNDUP(TODAY()-N220,0)</f>
        <v>344</v>
      </c>
      <c r="P220" s="27">
        <f ca="1">ROUNDUP(TODAY()-B220,0)</f>
        <v>370</v>
      </c>
      <c r="Q220" s="1" t="str">
        <f>IFERROR(IF(A220="Ordenes de Compra",VLOOKUP($E220,'Ordenes de Compra'!$A$2:$E$1712,5,0),"Sin OC"),"Sin dato")</f>
        <v>29.0.0.45.0</v>
      </c>
      <c r="R220" s="28" t="str">
        <f>IFERROR(IF(A220="Ordenes de Compra",VLOOKUP($I220,'Ordenes de Compra'!$B$2:$E$1712,3,0),"Sin OC"),"Sin dato")</f>
        <v>Sin dato</v>
      </c>
      <c r="S220" s="1" t="str">
        <f>VLOOKUP($U220,'Tablas intermedias'!$C$1:$H$222,5,0)</f>
        <v>DGPFE</v>
      </c>
      <c r="T220" s="29" t="str">
        <f t="shared" si="10"/>
        <v>OK</v>
      </c>
      <c r="U220" s="30" t="str">
        <f t="shared" si="11"/>
        <v>DAFYP#MS-ARCHIVOARCHIVO - ArchivoDAFYP#MS - Dirección de administración financiera y presupuestaria</v>
      </c>
      <c r="V220" s="1" t="str">
        <f>VLOOKUP(U220,'Tablas intermedias'!$C$1:$H$222,6,0)</f>
        <v>No</v>
      </c>
      <c r="W220" s="1" t="str">
        <f ca="1">IF(O220&lt;30,"menos de 30 días","más de 30 días")</f>
        <v>más de 30 días</v>
      </c>
    </row>
    <row r="221" spans="1:23" ht="14.25" hidden="1" thickTop="1" thickBot="1" x14ac:dyDescent="0.25">
      <c r="A221" s="17" t="str">
        <f>IF(DetalleExp!H221='Tablas intermedias'!$A$2,"Ordenes de Compra",IF(DetalleExp!H221='Tablas intermedias'!$A$3,"Financiamiento Internacional","Legítimo Abono"))</f>
        <v>Ordenes de Compra</v>
      </c>
      <c r="B221" s="7">
        <f>DetalleExp!E221</f>
        <v>43985</v>
      </c>
      <c r="C221" s="1" t="str">
        <f>DetalleExp!A221</f>
        <v>EX-2020-35963782-APN-DTYC#MS</v>
      </c>
      <c r="D221" s="1" t="str">
        <f>IF(A221="Ordenes de Compra",VLOOKUP(C221,Autogestión!$B$2:$D$5090,3,0),IF(A221="Legítimo Abono",VLOOKUP(C221,NoAmpOC!$B$2:$H$988,7,0),"Factura"))</f>
        <v>Factura</v>
      </c>
      <c r="E221" s="26" t="str">
        <f>IF(A221="Ordenes de Compra",VLOOKUP($C221,Autogestión!$B$2:$G$5090,6,0),IF(A221="Financiamiento Internacional",VLOOKUP($C221,FinInt!$B$2:$G$508,6,0),"Legítimo Abono"))</f>
        <v>80-0025-LPU18</v>
      </c>
      <c r="F221" s="26" t="str">
        <f>IF($A221="Ordenes de Compra","ARS",IF($A221="Financiamiento Internacional",VLOOKUP($C221,FinInt!$B$2:$Q$508,15,0),VLOOKUP($C221,NoAmpOC!$B$2:$T$988,18,0)))</f>
        <v>ARS</v>
      </c>
      <c r="G221" s="5">
        <f>IF($A221="Ordenes de Compra",VLOOKUP($C221,Autogestión!$B$2:$H$5090,7,0),IF($A221="Financiamiento Internacional",VLOOKUP($C221,FinInt!$B$2:$Q$1308,16,0),VLOOKUP($C221,NoAmpOC!$B$2:$T$988,19,0)))</f>
        <v>3510065.28</v>
      </c>
      <c r="H221" s="5">
        <f t="shared" si="9"/>
        <v>3510065.28</v>
      </c>
      <c r="I221" s="26">
        <f>IF($A221="Ordenes de Compra",VLOOKUP($C221,Autogestión!$B$2:$J$5090,9,0),IF($A221="Financiamiento Internacional",VLOOKUP($C221,FinInt!$B$2:$G$1555,6,0),"Legitimo Abono"))</f>
        <v>0</v>
      </c>
      <c r="J221" s="1" t="str">
        <f>IF($A221="Ordenes de Compra",VLOOKUP($C221,Autogestión!$B$2:$R$5090,17,0),IF($A221="Financiamiento Internacional",VLOOKUP($C221,FinInt!$B$2:$O$1508,14,0),VLOOKUP($C221,NoAmpOC!$B$2:$R$988,17,0)))</f>
        <v>LABORATORIOS FABRA S.A.</v>
      </c>
      <c r="K221" s="7" t="str">
        <f>DetalleExp!AP221</f>
        <v>DAFYP#MS-ARCHIVO</v>
      </c>
      <c r="L221" s="7" t="str">
        <f>DetalleExp!AQ221</f>
        <v>ARCHIVO - Archivo</v>
      </c>
      <c r="M221" s="7" t="str">
        <f>DetalleExp!AR221</f>
        <v>DAFYP#MS - Dirección de administración financiera y presupuestaria</v>
      </c>
      <c r="N221" s="7">
        <f>DetalleExp!AS221</f>
        <v>44005</v>
      </c>
      <c r="O221" s="27">
        <f ca="1">ROUNDUP(TODAY()-N221,0)</f>
        <v>350</v>
      </c>
      <c r="P221" s="27">
        <f ca="1">ROUNDUP(TODAY()-B221,0)</f>
        <v>370</v>
      </c>
      <c r="Q221" s="1" t="str">
        <f>IFERROR(IF(A221="Ordenes de Compra",VLOOKUP($E221,'Ordenes de Compra'!$A$2:$E$1712,5,0),"Sin OC"),"Sin dato")</f>
        <v>29.0.0.45.0</v>
      </c>
      <c r="R221" s="28" t="str">
        <f>IFERROR(IF(A221="Ordenes de Compra",VLOOKUP($I221,'Ordenes de Compra'!$B$2:$E$1712,3,0),"Sin OC"),"Sin dato")</f>
        <v>Sin dato</v>
      </c>
      <c r="S221" s="1" t="str">
        <f>VLOOKUP($U221,'Tablas intermedias'!$C$1:$H$222,5,0)</f>
        <v>DGPFE</v>
      </c>
      <c r="T221" s="29" t="str">
        <f t="shared" si="10"/>
        <v>OK</v>
      </c>
      <c r="U221" s="30" t="str">
        <f t="shared" si="11"/>
        <v>DAFYP#MS-ARCHIVOARCHIVO - ArchivoDAFYP#MS - Dirección de administración financiera y presupuestaria</v>
      </c>
      <c r="V221" s="1" t="str">
        <f>VLOOKUP(U221,'Tablas intermedias'!$C$1:$H$222,6,0)</f>
        <v>No</v>
      </c>
      <c r="W221" s="1" t="str">
        <f ca="1">IF(O221&lt;30,"menos de 30 días","más de 30 días")</f>
        <v>más de 30 días</v>
      </c>
    </row>
    <row r="222" spans="1:23" ht="14.25" hidden="1" thickTop="1" thickBot="1" x14ac:dyDescent="0.25">
      <c r="A222" s="17" t="str">
        <f>IF(DetalleExp!H222='Tablas intermedias'!$A$2,"Ordenes de Compra",IF(DetalleExp!H222='Tablas intermedias'!$A$3,"Financiamiento Internacional","Legítimo Abono"))</f>
        <v>Ordenes de Compra</v>
      </c>
      <c r="B222" s="7">
        <f>DetalleExp!E222</f>
        <v>43987</v>
      </c>
      <c r="C222" s="1" t="str">
        <f>DetalleExp!A222</f>
        <v>EX-2020-36318013-APN-DTYC#MS</v>
      </c>
      <c r="D222" s="1" t="str">
        <f>IF(A222="Ordenes de Compra",VLOOKUP(C222,Autogestión!$B$2:$D$5090,3,0),IF(A222="Legítimo Abono",VLOOKUP(C222,NoAmpOC!$B$2:$H$988,7,0),"Factura"))</f>
        <v>Factura</v>
      </c>
      <c r="E222" s="26" t="str">
        <f>IF(A222="Ordenes de Compra",VLOOKUP($C222,Autogestión!$B$2:$G$5090,6,0),IF(A222="Financiamiento Internacional",VLOOKUP($C222,FinInt!$B$2:$G$508,6,0),"Legítimo Abono"))</f>
        <v>80-0025-LPU18</v>
      </c>
      <c r="F222" s="26" t="str">
        <f>IF($A222="Ordenes de Compra","ARS",IF($A222="Financiamiento Internacional",VLOOKUP($C222,FinInt!$B$2:$Q$508,15,0),VLOOKUP($C222,NoAmpOC!$B$2:$T$988,18,0)))</f>
        <v>ARS</v>
      </c>
      <c r="G222" s="5">
        <f>IF($A222="Ordenes de Compra",VLOOKUP($C222,Autogestión!$B$2:$H$5090,7,0),IF($A222="Financiamiento Internacional",VLOOKUP($C222,FinInt!$B$2:$Q$1308,16,0),VLOOKUP($C222,NoAmpOC!$B$2:$T$988,19,0)))</f>
        <v>2264063.38</v>
      </c>
      <c r="H222" s="5">
        <f t="shared" si="9"/>
        <v>2264063.38</v>
      </c>
      <c r="I222" s="26">
        <f>IF($A222="Ordenes de Compra",VLOOKUP($C222,Autogestión!$B$2:$J$5090,9,0),IF($A222="Financiamiento Internacional",VLOOKUP($C222,FinInt!$B$2:$G$1555,6,0),"Legitimo Abono"))</f>
        <v>0</v>
      </c>
      <c r="J222" s="1" t="str">
        <f>IF($A222="Ordenes de Compra",VLOOKUP($C222,Autogestión!$B$2:$R$5090,17,0),IF($A222="Financiamiento Internacional",VLOOKUP($C222,FinInt!$B$2:$O$1508,14,0),VLOOKUP($C222,NoAmpOC!$B$2:$R$988,17,0)))</f>
        <v>Dr. LAZAR &amp; Cía. S.A.Q.e.I.</v>
      </c>
      <c r="K222" s="7" t="str">
        <f>DetalleExp!AP222</f>
        <v>DAFYP#MS-ARCHIVO</v>
      </c>
      <c r="L222" s="7" t="str">
        <f>DetalleExp!AQ222</f>
        <v>ARCHIVO - Archivo</v>
      </c>
      <c r="M222" s="7" t="str">
        <f>DetalleExp!AR222</f>
        <v>DAFYP#MS - Dirección de administración financiera y presupuestaria</v>
      </c>
      <c r="N222" s="7">
        <f>DetalleExp!AS222</f>
        <v>44001</v>
      </c>
      <c r="O222" s="27">
        <f ca="1">ROUNDUP(TODAY()-N222,0)</f>
        <v>354</v>
      </c>
      <c r="P222" s="27">
        <f ca="1">ROUNDUP(TODAY()-B222,0)</f>
        <v>368</v>
      </c>
      <c r="Q222" s="1" t="str">
        <f>IFERROR(IF(A222="Ordenes de Compra",VLOOKUP($E222,'Ordenes de Compra'!$A$2:$E$1712,5,0),"Sin OC"),"Sin dato")</f>
        <v>29.0.0.45.0</v>
      </c>
      <c r="R222" s="28" t="str">
        <f>IFERROR(IF(A222="Ordenes de Compra",VLOOKUP($I222,'Ordenes de Compra'!$B$2:$E$1712,3,0),"Sin OC"),"Sin dato")</f>
        <v>Sin dato</v>
      </c>
      <c r="S222" s="1" t="str">
        <f>VLOOKUP($U222,'Tablas intermedias'!$C$1:$H$222,5,0)</f>
        <v>DGPFE</v>
      </c>
      <c r="T222" s="29" t="str">
        <f t="shared" si="10"/>
        <v>OK</v>
      </c>
      <c r="U222" s="30" t="str">
        <f t="shared" si="11"/>
        <v>DAFYP#MS-ARCHIVOARCHIVO - ArchivoDAFYP#MS - Dirección de administración financiera y presupuestaria</v>
      </c>
      <c r="V222" s="1" t="str">
        <f>VLOOKUP(U222,'Tablas intermedias'!$C$1:$H$222,6,0)</f>
        <v>No</v>
      </c>
      <c r="W222" s="1" t="str">
        <f ca="1">IF(O222&lt;30,"menos de 30 días","más de 30 días")</f>
        <v>más de 30 días</v>
      </c>
    </row>
    <row r="223" spans="1:23" ht="14.25" hidden="1" thickTop="1" thickBot="1" x14ac:dyDescent="0.25">
      <c r="A223" s="17" t="str">
        <f>IF(DetalleExp!H223='Tablas intermedias'!$A$2,"Ordenes de Compra",IF(DetalleExp!H223='Tablas intermedias'!$A$3,"Financiamiento Internacional","Legítimo Abono"))</f>
        <v>Ordenes de Compra</v>
      </c>
      <c r="B223" s="7">
        <f>DetalleExp!E223</f>
        <v>43987</v>
      </c>
      <c r="C223" s="1" t="str">
        <f>DetalleExp!A223</f>
        <v>EX-2020-36359737-APN-DTYC#MS</v>
      </c>
      <c r="D223" s="1" t="str">
        <f>IF(A223="Ordenes de Compra",VLOOKUP(C223,Autogestión!$B$2:$D$5090,3,0),IF(A223="Legítimo Abono",VLOOKUP(C223,NoAmpOC!$B$2:$H$988,7,0),"Factura"))</f>
        <v>Factura</v>
      </c>
      <c r="E223" s="26" t="str">
        <f>IF(A223="Ordenes de Compra",VLOOKUP($C223,Autogestión!$B$2:$G$5090,6,0),IF(A223="Financiamiento Internacional",VLOOKUP($C223,FinInt!$B$2:$G$508,6,0),"Legítimo Abono"))</f>
        <v>80-0025-LPU18</v>
      </c>
      <c r="F223" s="26" t="str">
        <f>IF($A223="Ordenes de Compra","ARS",IF($A223="Financiamiento Internacional",VLOOKUP($C223,FinInt!$B$2:$Q$508,15,0),VLOOKUP($C223,NoAmpOC!$B$2:$T$988,18,0)))</f>
        <v>ARS</v>
      </c>
      <c r="G223" s="5">
        <f>IF($A223="Ordenes de Compra",VLOOKUP($C223,Autogestión!$B$2:$H$5090,7,0),IF($A223="Financiamiento Internacional",VLOOKUP($C223,FinInt!$B$2:$Q$1308,16,0),VLOOKUP($C223,NoAmpOC!$B$2:$T$988,19,0)))</f>
        <v>23742180</v>
      </c>
      <c r="H223" s="5">
        <f t="shared" si="9"/>
        <v>23742180</v>
      </c>
      <c r="I223" s="26">
        <f>IF($A223="Ordenes de Compra",VLOOKUP($C223,Autogestión!$B$2:$J$5090,9,0),IF($A223="Financiamiento Internacional",VLOOKUP($C223,FinInt!$B$2:$G$1555,6,0),"Legitimo Abono"))</f>
        <v>0</v>
      </c>
      <c r="J223" s="1" t="str">
        <f>IF($A223="Ordenes de Compra",VLOOKUP($C223,Autogestión!$B$2:$R$5090,17,0),IF($A223="Financiamiento Internacional",VLOOKUP($C223,FinInt!$B$2:$O$1508,14,0),VLOOKUP($C223,NoAmpOC!$B$2:$R$988,17,0)))</f>
        <v>LABORATORIOS FABRA S.A.</v>
      </c>
      <c r="K223" s="7" t="str">
        <f>DetalleExp!AP223</f>
        <v>DAFYP#MS-ARCHIVO</v>
      </c>
      <c r="L223" s="7" t="str">
        <f>DetalleExp!AQ223</f>
        <v>ARCHIVO - Archivo</v>
      </c>
      <c r="M223" s="7" t="str">
        <f>DetalleExp!AR223</f>
        <v>DAFYP#MS - Dirección de administración financiera y presupuestaria</v>
      </c>
      <c r="N223" s="7">
        <f>DetalleExp!AS223</f>
        <v>44011</v>
      </c>
      <c r="O223" s="27">
        <f ca="1">ROUNDUP(TODAY()-N223,0)</f>
        <v>344</v>
      </c>
      <c r="P223" s="27">
        <f ca="1">ROUNDUP(TODAY()-B223,0)</f>
        <v>368</v>
      </c>
      <c r="Q223" s="1" t="str">
        <f>IFERROR(IF(A223="Ordenes de Compra",VLOOKUP($E223,'Ordenes de Compra'!$A$2:$E$1712,5,0),"Sin OC"),"Sin dato")</f>
        <v>29.0.0.45.0</v>
      </c>
      <c r="R223" s="28" t="str">
        <f>IFERROR(IF(A223="Ordenes de Compra",VLOOKUP($I223,'Ordenes de Compra'!$B$2:$E$1712,3,0),"Sin OC"),"Sin dato")</f>
        <v>Sin dato</v>
      </c>
      <c r="S223" s="1" t="str">
        <f>VLOOKUP($U223,'Tablas intermedias'!$C$1:$H$222,5,0)</f>
        <v>DGPFE</v>
      </c>
      <c r="T223" s="29" t="str">
        <f t="shared" si="10"/>
        <v>OK</v>
      </c>
      <c r="U223" s="30" t="str">
        <f t="shared" si="11"/>
        <v>DAFYP#MS-ARCHIVOARCHIVO - ArchivoDAFYP#MS - Dirección de administración financiera y presupuestaria</v>
      </c>
      <c r="V223" s="1" t="str">
        <f>VLOOKUP(U223,'Tablas intermedias'!$C$1:$H$222,6,0)</f>
        <v>No</v>
      </c>
      <c r="W223" s="1" t="str">
        <f ca="1">IF(O223&lt;30,"menos de 30 días","más de 30 días")</f>
        <v>más de 30 días</v>
      </c>
    </row>
    <row r="224" spans="1:23" ht="14.25" hidden="1" thickTop="1" thickBot="1" x14ac:dyDescent="0.25">
      <c r="A224" s="17" t="str">
        <f>IF(DetalleExp!H224='Tablas intermedias'!$A$2,"Ordenes de Compra",IF(DetalleExp!H224='Tablas intermedias'!$A$3,"Financiamiento Internacional","Legítimo Abono"))</f>
        <v>Ordenes de Compra</v>
      </c>
      <c r="B224" s="7">
        <f>DetalleExp!E224</f>
        <v>43987</v>
      </c>
      <c r="C224" s="1" t="str">
        <f>DetalleExp!A224</f>
        <v>EX-2020-36361944-APN-DTYC#MS</v>
      </c>
      <c r="D224" s="1" t="str">
        <f>IF(A224="Ordenes de Compra",VLOOKUP(C224,Autogestión!$B$2:$D$5090,3,0),IF(A224="Legítimo Abono",VLOOKUP(C224,NoAmpOC!$B$2:$H$988,7,0),"Factura"))</f>
        <v>Factura</v>
      </c>
      <c r="E224" s="26" t="str">
        <f>IF(A224="Ordenes de Compra",VLOOKUP($C224,Autogestión!$B$2:$G$5090,6,0),IF(A224="Financiamiento Internacional",VLOOKUP($C224,FinInt!$B$2:$G$508,6,0),"Legítimo Abono"))</f>
        <v>80-0025-LPU18</v>
      </c>
      <c r="F224" s="26" t="str">
        <f>IF($A224="Ordenes de Compra","ARS",IF($A224="Financiamiento Internacional",VLOOKUP($C224,FinInt!$B$2:$Q$508,15,0),VLOOKUP($C224,NoAmpOC!$B$2:$T$988,18,0)))</f>
        <v>ARS</v>
      </c>
      <c r="G224" s="5">
        <f>IF($A224="Ordenes de Compra",VLOOKUP($C224,Autogestión!$B$2:$H$5090,7,0),IF($A224="Financiamiento Internacional",VLOOKUP($C224,FinInt!$B$2:$Q$1308,16,0),VLOOKUP($C224,NoAmpOC!$B$2:$T$988,19,0)))</f>
        <v>2366802.9</v>
      </c>
      <c r="H224" s="5">
        <f t="shared" si="9"/>
        <v>2366802.9</v>
      </c>
      <c r="I224" s="26">
        <f>IF($A224="Ordenes de Compra",VLOOKUP($C224,Autogestión!$B$2:$J$5090,9,0),IF($A224="Financiamiento Internacional",VLOOKUP($C224,FinInt!$B$2:$G$1555,6,0),"Legitimo Abono"))</f>
        <v>0</v>
      </c>
      <c r="J224" s="1" t="str">
        <f>IF($A224="Ordenes de Compra",VLOOKUP($C224,Autogestión!$B$2:$R$5090,17,0),IF($A224="Financiamiento Internacional",VLOOKUP($C224,FinInt!$B$2:$O$1508,14,0),VLOOKUP($C224,NoAmpOC!$B$2:$R$988,17,0)))</f>
        <v>LABORATORIOS FABRA S.A.</v>
      </c>
      <c r="K224" s="7" t="str">
        <f>DetalleExp!AP224</f>
        <v>DAFYP#MS-ARCHIVO</v>
      </c>
      <c r="L224" s="7" t="str">
        <f>DetalleExp!AQ224</f>
        <v>ARCHIVO - Archivo</v>
      </c>
      <c r="M224" s="7" t="str">
        <f>DetalleExp!AR224</f>
        <v>DAFYP#MS - Dirección de administración financiera y presupuestaria</v>
      </c>
      <c r="N224" s="7">
        <f>DetalleExp!AS224</f>
        <v>44011</v>
      </c>
      <c r="O224" s="27">
        <f ca="1">ROUNDUP(TODAY()-N224,0)</f>
        <v>344</v>
      </c>
      <c r="P224" s="27">
        <f ca="1">ROUNDUP(TODAY()-B224,0)</f>
        <v>368</v>
      </c>
      <c r="Q224" s="1" t="str">
        <f>IFERROR(IF(A224="Ordenes de Compra",VLOOKUP($E224,'Ordenes de Compra'!$A$2:$E$1712,5,0),"Sin OC"),"Sin dato")</f>
        <v>29.0.0.45.0</v>
      </c>
      <c r="R224" s="28" t="str">
        <f>IFERROR(IF(A224="Ordenes de Compra",VLOOKUP($I224,'Ordenes de Compra'!$B$2:$E$1712,3,0),"Sin OC"),"Sin dato")</f>
        <v>Sin dato</v>
      </c>
      <c r="S224" s="1" t="str">
        <f>VLOOKUP($U224,'Tablas intermedias'!$C$1:$H$222,5,0)</f>
        <v>DGPFE</v>
      </c>
      <c r="T224" s="29" t="str">
        <f t="shared" si="10"/>
        <v>OK</v>
      </c>
      <c r="U224" s="30" t="str">
        <f t="shared" si="11"/>
        <v>DAFYP#MS-ARCHIVOARCHIVO - ArchivoDAFYP#MS - Dirección de administración financiera y presupuestaria</v>
      </c>
      <c r="V224" s="1" t="str">
        <f>VLOOKUP(U224,'Tablas intermedias'!$C$1:$H$222,6,0)</f>
        <v>No</v>
      </c>
      <c r="W224" s="1" t="str">
        <f ca="1">IF(O224&lt;30,"menos de 30 días","más de 30 días")</f>
        <v>más de 30 días</v>
      </c>
    </row>
    <row r="225" spans="1:23" ht="14.25" hidden="1" thickTop="1" thickBot="1" x14ac:dyDescent="0.25">
      <c r="A225" s="17" t="str">
        <f>IF(DetalleExp!H225='Tablas intermedias'!$A$2,"Ordenes de Compra",IF(DetalleExp!H225='Tablas intermedias'!$A$3,"Financiamiento Internacional","Legítimo Abono"))</f>
        <v>Ordenes de Compra</v>
      </c>
      <c r="B225" s="7">
        <f>DetalleExp!E225</f>
        <v>43987</v>
      </c>
      <c r="C225" s="1" t="str">
        <f>DetalleExp!A225</f>
        <v>EX-2020-36365784-APN-DTYC#MS</v>
      </c>
      <c r="D225" s="1" t="str">
        <f>IF(A225="Ordenes de Compra",VLOOKUP(C225,Autogestión!$B$2:$D$5090,3,0),IF(A225="Legítimo Abono",VLOOKUP(C225,NoAmpOC!$B$2:$H$988,7,0),"Factura"))</f>
        <v>Factura</v>
      </c>
      <c r="E225" s="26" t="str">
        <f>IF(A225="Ordenes de Compra",VLOOKUP($C225,Autogestión!$B$2:$G$5090,6,0),IF(A225="Financiamiento Internacional",VLOOKUP($C225,FinInt!$B$2:$G$508,6,0),"Legítimo Abono"))</f>
        <v>80-0025-LPU18</v>
      </c>
      <c r="F225" s="26" t="str">
        <f>IF($A225="Ordenes de Compra","ARS",IF($A225="Financiamiento Internacional",VLOOKUP($C225,FinInt!$B$2:$Q$508,15,0),VLOOKUP($C225,NoAmpOC!$B$2:$T$988,18,0)))</f>
        <v>ARS</v>
      </c>
      <c r="G225" s="5">
        <f>IF($A225="Ordenes de Compra",VLOOKUP($C225,Autogestión!$B$2:$H$5090,7,0),IF($A225="Financiamiento Internacional",VLOOKUP($C225,FinInt!$B$2:$Q$1308,16,0),VLOOKUP($C225,NoAmpOC!$B$2:$T$988,19,0)))</f>
        <v>5315429.28</v>
      </c>
      <c r="H225" s="5">
        <f t="shared" si="9"/>
        <v>5315429.28</v>
      </c>
      <c r="I225" s="26">
        <f>IF($A225="Ordenes de Compra",VLOOKUP($C225,Autogestión!$B$2:$J$5090,9,0),IF($A225="Financiamiento Internacional",VLOOKUP($C225,FinInt!$B$2:$G$1555,6,0),"Legitimo Abono"))</f>
        <v>0</v>
      </c>
      <c r="J225" s="1" t="str">
        <f>IF($A225="Ordenes de Compra",VLOOKUP($C225,Autogestión!$B$2:$R$5090,17,0),IF($A225="Financiamiento Internacional",VLOOKUP($C225,FinInt!$B$2:$O$1508,14,0),VLOOKUP($C225,NoAmpOC!$B$2:$R$988,17,0)))</f>
        <v>LABORATORIOS FABRA S.A.</v>
      </c>
      <c r="K225" s="7" t="str">
        <f>DetalleExp!AP225</f>
        <v>DAFYP#MS-ARCHIVO</v>
      </c>
      <c r="L225" s="7" t="str">
        <f>DetalleExp!AQ225</f>
        <v>ARCHIVO - Archivo</v>
      </c>
      <c r="M225" s="7" t="str">
        <f>DetalleExp!AR225</f>
        <v>DAFYP#MS - Dirección de administración financiera y presupuestaria</v>
      </c>
      <c r="N225" s="7">
        <f>DetalleExp!AS225</f>
        <v>44011</v>
      </c>
      <c r="O225" s="27">
        <f ca="1">ROUNDUP(TODAY()-N225,0)</f>
        <v>344</v>
      </c>
      <c r="P225" s="27">
        <f ca="1">ROUNDUP(TODAY()-B225,0)</f>
        <v>368</v>
      </c>
      <c r="Q225" s="1" t="str">
        <f>IFERROR(IF(A225="Ordenes de Compra",VLOOKUP($E225,'Ordenes de Compra'!$A$2:$E$1712,5,0),"Sin OC"),"Sin dato")</f>
        <v>29.0.0.45.0</v>
      </c>
      <c r="R225" s="28" t="str">
        <f>IFERROR(IF(A225="Ordenes de Compra",VLOOKUP($I225,'Ordenes de Compra'!$B$2:$E$1712,3,0),"Sin OC"),"Sin dato")</f>
        <v>Sin dato</v>
      </c>
      <c r="S225" s="1" t="str">
        <f>VLOOKUP($U225,'Tablas intermedias'!$C$1:$H$222,5,0)</f>
        <v>DGPFE</v>
      </c>
      <c r="T225" s="29" t="str">
        <f t="shared" si="10"/>
        <v>OK</v>
      </c>
      <c r="U225" s="30" t="str">
        <f t="shared" si="11"/>
        <v>DAFYP#MS-ARCHIVOARCHIVO - ArchivoDAFYP#MS - Dirección de administración financiera y presupuestaria</v>
      </c>
      <c r="V225" s="1" t="str">
        <f>VLOOKUP(U225,'Tablas intermedias'!$C$1:$H$222,6,0)</f>
        <v>No</v>
      </c>
      <c r="W225" s="1" t="str">
        <f ca="1">IF(O225&lt;30,"menos de 30 días","más de 30 días")</f>
        <v>más de 30 días</v>
      </c>
    </row>
    <row r="226" spans="1:23" ht="14.25" hidden="1" thickTop="1" thickBot="1" x14ac:dyDescent="0.25">
      <c r="A226" s="17" t="str">
        <f>IF(DetalleExp!H226='Tablas intermedias'!$A$2,"Ordenes de Compra",IF(DetalleExp!H226='Tablas intermedias'!$A$3,"Financiamiento Internacional","Legítimo Abono"))</f>
        <v>Ordenes de Compra</v>
      </c>
      <c r="B226" s="7">
        <f>DetalleExp!E226</f>
        <v>43987</v>
      </c>
      <c r="C226" s="1" t="str">
        <f>DetalleExp!A226</f>
        <v>EX-2020-36404796-APN-DTYC#MS</v>
      </c>
      <c r="D226" s="1" t="str">
        <f>IF(A226="Ordenes de Compra",VLOOKUP(C226,Autogestión!$B$2:$D$5090,3,0),IF(A226="Legítimo Abono",VLOOKUP(C226,NoAmpOC!$B$2:$H$988,7,0),"Factura"))</f>
        <v>Factura</v>
      </c>
      <c r="E226" s="26" t="str">
        <f>IF(A226="Ordenes de Compra",VLOOKUP($C226,Autogestión!$B$2:$G$5090,6,0),IF(A226="Financiamiento Internacional",VLOOKUP($C226,FinInt!$B$2:$G$508,6,0),"Legítimo Abono"))</f>
        <v>80-0025-LPU18</v>
      </c>
      <c r="F226" s="26" t="str">
        <f>IF($A226="Ordenes de Compra","ARS",IF($A226="Financiamiento Internacional",VLOOKUP($C226,FinInt!$B$2:$Q$508,15,0),VLOOKUP($C226,NoAmpOC!$B$2:$T$988,18,0)))</f>
        <v>ARS</v>
      </c>
      <c r="G226" s="5">
        <f>IF($A226="Ordenes de Compra",VLOOKUP($C226,Autogestión!$B$2:$H$5090,7,0),IF($A226="Financiamiento Internacional",VLOOKUP($C226,FinInt!$B$2:$Q$1308,16,0),VLOOKUP($C226,NoAmpOC!$B$2:$T$988,19,0)))</f>
        <v>3841054.4</v>
      </c>
      <c r="H226" s="5">
        <f t="shared" si="9"/>
        <v>3841054.4</v>
      </c>
      <c r="I226" s="26">
        <f>IF($A226="Ordenes de Compra",VLOOKUP($C226,Autogestión!$B$2:$J$5090,9,0),IF($A226="Financiamiento Internacional",VLOOKUP($C226,FinInt!$B$2:$G$1555,6,0),"Legitimo Abono"))</f>
        <v>0</v>
      </c>
      <c r="J226" s="1" t="str">
        <f>IF($A226="Ordenes de Compra",VLOOKUP($C226,Autogestión!$B$2:$R$5090,17,0),IF($A226="Financiamiento Internacional",VLOOKUP($C226,FinInt!$B$2:$O$1508,14,0),VLOOKUP($C226,NoAmpOC!$B$2:$R$988,17,0)))</f>
        <v>PRO MED INTERNACIONAL SA</v>
      </c>
      <c r="K226" s="7" t="str">
        <f>DetalleExp!AP226</f>
        <v>DAFYP#MS-ARCHIVO</v>
      </c>
      <c r="L226" s="7" t="str">
        <f>DetalleExp!AQ226</f>
        <v>ARCHIVO - Archivo</v>
      </c>
      <c r="M226" s="7" t="str">
        <f>DetalleExp!AR226</f>
        <v>DAFYP#MS - Dirección de administración financiera y presupuestaria</v>
      </c>
      <c r="N226" s="7">
        <f>DetalleExp!AS226</f>
        <v>44004</v>
      </c>
      <c r="O226" s="27">
        <f ca="1">ROUNDUP(TODAY()-N226,0)</f>
        <v>351</v>
      </c>
      <c r="P226" s="27">
        <f ca="1">ROUNDUP(TODAY()-B226,0)</f>
        <v>368</v>
      </c>
      <c r="Q226" s="1" t="str">
        <f>IFERROR(IF(A226="Ordenes de Compra",VLOOKUP($E226,'Ordenes de Compra'!$A$2:$E$1712,5,0),"Sin OC"),"Sin dato")</f>
        <v>29.0.0.45.0</v>
      </c>
      <c r="R226" s="28" t="str">
        <f>IFERROR(IF(A226="Ordenes de Compra",VLOOKUP($I226,'Ordenes de Compra'!$B$2:$E$1712,3,0),"Sin OC"),"Sin dato")</f>
        <v>Sin dato</v>
      </c>
      <c r="S226" s="1" t="str">
        <f>VLOOKUP($U226,'Tablas intermedias'!$C$1:$H$222,5,0)</f>
        <v>DGPFE</v>
      </c>
      <c r="T226" s="29" t="str">
        <f t="shared" si="10"/>
        <v>OK</v>
      </c>
      <c r="U226" s="30" t="str">
        <f t="shared" si="11"/>
        <v>DAFYP#MS-ARCHIVOARCHIVO - ArchivoDAFYP#MS - Dirección de administración financiera y presupuestaria</v>
      </c>
      <c r="V226" s="1" t="str">
        <f>VLOOKUP(U226,'Tablas intermedias'!$C$1:$H$222,6,0)</f>
        <v>No</v>
      </c>
      <c r="W226" s="1" t="str">
        <f ca="1">IF(O226&lt;30,"menos de 30 días","más de 30 días")</f>
        <v>más de 30 días</v>
      </c>
    </row>
    <row r="227" spans="1:23" ht="14.25" hidden="1" thickTop="1" thickBot="1" x14ac:dyDescent="0.25">
      <c r="A227" s="17" t="str">
        <f>IF(DetalleExp!H227='Tablas intermedias'!$A$2,"Ordenes de Compra",IF(DetalleExp!H227='Tablas intermedias'!$A$3,"Financiamiento Internacional","Legítimo Abono"))</f>
        <v>Ordenes de Compra</v>
      </c>
      <c r="B227" s="7">
        <f>DetalleExp!E227</f>
        <v>43987</v>
      </c>
      <c r="C227" s="1" t="str">
        <f>DetalleExp!A227</f>
        <v>EX-2020-36409554-APN-DTYC#MS</v>
      </c>
      <c r="D227" s="1" t="str">
        <f>IF(A227="Ordenes de Compra",VLOOKUP(C227,Autogestión!$B$2:$D$5090,3,0),IF(A227="Legítimo Abono",VLOOKUP(C227,NoAmpOC!$B$2:$H$988,7,0),"Factura"))</f>
        <v>Factura</v>
      </c>
      <c r="E227" s="26" t="str">
        <f>IF(A227="Ordenes de Compra",VLOOKUP($C227,Autogestión!$B$2:$G$5090,6,0),IF(A227="Financiamiento Internacional",VLOOKUP($C227,FinInt!$B$2:$G$508,6,0),"Legítimo Abono"))</f>
        <v>80-0025-LPU18</v>
      </c>
      <c r="F227" s="26" t="str">
        <f>IF($A227="Ordenes de Compra","ARS",IF($A227="Financiamiento Internacional",VLOOKUP($C227,FinInt!$B$2:$Q$508,15,0),VLOOKUP($C227,NoAmpOC!$B$2:$T$988,18,0)))</f>
        <v>ARS</v>
      </c>
      <c r="G227" s="5">
        <f>IF($A227="Ordenes de Compra",VLOOKUP($C227,Autogestión!$B$2:$H$5090,7,0),IF($A227="Financiamiento Internacional",VLOOKUP($C227,FinInt!$B$2:$Q$1308,16,0),VLOOKUP($C227,NoAmpOC!$B$2:$T$988,19,0)))</f>
        <v>3712096.64</v>
      </c>
      <c r="H227" s="5">
        <f t="shared" si="9"/>
        <v>3712096.64</v>
      </c>
      <c r="I227" s="26">
        <f>IF($A227="Ordenes de Compra",VLOOKUP($C227,Autogestión!$B$2:$J$5090,9,0),IF($A227="Financiamiento Internacional",VLOOKUP($C227,FinInt!$B$2:$G$1555,6,0),"Legitimo Abono"))</f>
        <v>0</v>
      </c>
      <c r="J227" s="1" t="str">
        <f>IF($A227="Ordenes de Compra",VLOOKUP($C227,Autogestión!$B$2:$R$5090,17,0),IF($A227="Financiamiento Internacional",VLOOKUP($C227,FinInt!$B$2:$O$1508,14,0),VLOOKUP($C227,NoAmpOC!$B$2:$R$988,17,0)))</f>
        <v>PRO MED INTERNACIONAL SA</v>
      </c>
      <c r="K227" s="7" t="str">
        <f>DetalleExp!AP227</f>
        <v>DAFYP#MS-ARCHIVO</v>
      </c>
      <c r="L227" s="7" t="str">
        <f>DetalleExp!AQ227</f>
        <v>ARCHIVO - Archivo</v>
      </c>
      <c r="M227" s="7" t="str">
        <f>DetalleExp!AR227</f>
        <v>DAFYP#MS - Dirección de administración financiera y presupuestaria</v>
      </c>
      <c r="N227" s="7">
        <f>DetalleExp!AS227</f>
        <v>44004</v>
      </c>
      <c r="O227" s="27">
        <f ca="1">ROUNDUP(TODAY()-N227,0)</f>
        <v>351</v>
      </c>
      <c r="P227" s="27">
        <f ca="1">ROUNDUP(TODAY()-B227,0)</f>
        <v>368</v>
      </c>
      <c r="Q227" s="1" t="str">
        <f>IFERROR(IF(A227="Ordenes de Compra",VLOOKUP($E227,'Ordenes de Compra'!$A$2:$E$1712,5,0),"Sin OC"),"Sin dato")</f>
        <v>29.0.0.45.0</v>
      </c>
      <c r="R227" s="28" t="str">
        <f>IFERROR(IF(A227="Ordenes de Compra",VLOOKUP($I227,'Ordenes de Compra'!$B$2:$E$1712,3,0),"Sin OC"),"Sin dato")</f>
        <v>Sin dato</v>
      </c>
      <c r="S227" s="1" t="str">
        <f>VLOOKUP($U227,'Tablas intermedias'!$C$1:$H$222,5,0)</f>
        <v>DGPFE</v>
      </c>
      <c r="T227" s="29" t="str">
        <f t="shared" si="10"/>
        <v>OK</v>
      </c>
      <c r="U227" s="30" t="str">
        <f t="shared" si="11"/>
        <v>DAFYP#MS-ARCHIVOARCHIVO - ArchivoDAFYP#MS - Dirección de administración financiera y presupuestaria</v>
      </c>
      <c r="V227" s="1" t="str">
        <f>VLOOKUP(U227,'Tablas intermedias'!$C$1:$H$222,6,0)</f>
        <v>No</v>
      </c>
      <c r="W227" s="1" t="str">
        <f ca="1">IF(O227&lt;30,"menos de 30 días","más de 30 días")</f>
        <v>más de 30 días</v>
      </c>
    </row>
    <row r="228" spans="1:23" ht="14.25" hidden="1" thickTop="1" thickBot="1" x14ac:dyDescent="0.25">
      <c r="A228" s="17" t="str">
        <f>IF(DetalleExp!H228='Tablas intermedias'!$A$2,"Ordenes de Compra",IF(DetalleExp!H228='Tablas intermedias'!$A$3,"Financiamiento Internacional","Legítimo Abono"))</f>
        <v>Ordenes de Compra</v>
      </c>
      <c r="B228" s="7">
        <f>DetalleExp!E228</f>
        <v>43987</v>
      </c>
      <c r="C228" s="1" t="str">
        <f>DetalleExp!A228</f>
        <v>EX-2020-36411094-APN-DTYC#MS</v>
      </c>
      <c r="D228" s="1" t="str">
        <f>IF(A228="Ordenes de Compra",VLOOKUP(C228,Autogestión!$B$2:$D$5090,3,0),IF(A228="Legítimo Abono",VLOOKUP(C228,NoAmpOC!$B$2:$H$988,7,0),"Factura"))</f>
        <v>Factura</v>
      </c>
      <c r="E228" s="26" t="str">
        <f>IF(A228="Ordenes de Compra",VLOOKUP($C228,Autogestión!$B$2:$G$5090,6,0),IF(A228="Financiamiento Internacional",VLOOKUP($C228,FinInt!$B$2:$G$508,6,0),"Legítimo Abono"))</f>
        <v>80-0025-LPU18</v>
      </c>
      <c r="F228" s="26" t="str">
        <f>IF($A228="Ordenes de Compra","ARS",IF($A228="Financiamiento Internacional",VLOOKUP($C228,FinInt!$B$2:$Q$508,15,0),VLOOKUP($C228,NoAmpOC!$B$2:$T$988,18,0)))</f>
        <v>ARS</v>
      </c>
      <c r="G228" s="5">
        <f>IF($A228="Ordenes de Compra",VLOOKUP($C228,Autogestión!$B$2:$H$5090,7,0),IF($A228="Financiamiento Internacional",VLOOKUP($C228,FinInt!$B$2:$Q$1308,16,0),VLOOKUP($C228,NoAmpOC!$B$2:$T$988,19,0)))</f>
        <v>2173869.06</v>
      </c>
      <c r="H228" s="5">
        <f t="shared" si="9"/>
        <v>2173869.06</v>
      </c>
      <c r="I228" s="26">
        <f>IF($A228="Ordenes de Compra",VLOOKUP($C228,Autogestión!$B$2:$J$5090,9,0),IF($A228="Financiamiento Internacional",VLOOKUP($C228,FinInt!$B$2:$G$1555,6,0),"Legitimo Abono"))</f>
        <v>0</v>
      </c>
      <c r="J228" s="1" t="str">
        <f>IF($A228="Ordenes de Compra",VLOOKUP($C228,Autogestión!$B$2:$R$5090,17,0),IF($A228="Financiamiento Internacional",VLOOKUP($C228,FinInt!$B$2:$O$1508,14,0),VLOOKUP($C228,NoAmpOC!$B$2:$R$988,17,0)))</f>
        <v xml:space="preserve">LAFEDAR S.A. </v>
      </c>
      <c r="K228" s="7" t="str">
        <f>DetalleExp!AP228</f>
        <v>DAFYP#MS-ARCHIVO</v>
      </c>
      <c r="L228" s="7" t="str">
        <f>DetalleExp!AQ228</f>
        <v>ARCHIVO - Archivo</v>
      </c>
      <c r="M228" s="7" t="str">
        <f>DetalleExp!AR228</f>
        <v>DAFYP#MS - Dirección de administración financiera y presupuestaria</v>
      </c>
      <c r="N228" s="7">
        <f>DetalleExp!AS228</f>
        <v>44005</v>
      </c>
      <c r="O228" s="27">
        <f ca="1">ROUNDUP(TODAY()-N228,0)</f>
        <v>350</v>
      </c>
      <c r="P228" s="27">
        <f ca="1">ROUNDUP(TODAY()-B228,0)</f>
        <v>368</v>
      </c>
      <c r="Q228" s="1" t="str">
        <f>IFERROR(IF(A228="Ordenes de Compra",VLOOKUP($E228,'Ordenes de Compra'!$A$2:$E$1712,5,0),"Sin OC"),"Sin dato")</f>
        <v>29.0.0.45.0</v>
      </c>
      <c r="R228" s="28" t="str">
        <f>IFERROR(IF(A228="Ordenes de Compra",VLOOKUP($I228,'Ordenes de Compra'!$B$2:$E$1712,3,0),"Sin OC"),"Sin dato")</f>
        <v>Sin dato</v>
      </c>
      <c r="S228" s="1" t="str">
        <f>VLOOKUP($U228,'Tablas intermedias'!$C$1:$H$222,5,0)</f>
        <v>DGPFE</v>
      </c>
      <c r="T228" s="29" t="str">
        <f t="shared" si="10"/>
        <v>OK</v>
      </c>
      <c r="U228" s="30" t="str">
        <f t="shared" si="11"/>
        <v>DAFYP#MS-ARCHIVOARCHIVO - ArchivoDAFYP#MS - Dirección de administración financiera y presupuestaria</v>
      </c>
      <c r="V228" s="1" t="str">
        <f>VLOOKUP(U228,'Tablas intermedias'!$C$1:$H$222,6,0)</f>
        <v>No</v>
      </c>
      <c r="W228" s="1" t="str">
        <f ca="1">IF(O228&lt;30,"menos de 30 días","más de 30 días")</f>
        <v>más de 30 días</v>
      </c>
    </row>
    <row r="229" spans="1:23" ht="14.25" hidden="1" thickTop="1" thickBot="1" x14ac:dyDescent="0.25">
      <c r="A229" s="17" t="str">
        <f>IF(DetalleExp!H229='Tablas intermedias'!$A$2,"Ordenes de Compra",IF(DetalleExp!H229='Tablas intermedias'!$A$3,"Financiamiento Internacional","Legítimo Abono"))</f>
        <v>Ordenes de Compra</v>
      </c>
      <c r="B229" s="7">
        <f>DetalleExp!E229</f>
        <v>43987</v>
      </c>
      <c r="C229" s="1" t="str">
        <f>DetalleExp!A229</f>
        <v>EX-2020-36416687-APN-DTYC#MS</v>
      </c>
      <c r="D229" s="1" t="str">
        <f>IF(A229="Ordenes de Compra",VLOOKUP(C229,Autogestión!$B$2:$D$5090,3,0),IF(A229="Legítimo Abono",VLOOKUP(C229,NoAmpOC!$B$2:$H$988,7,0),"Factura"))</f>
        <v>Factura</v>
      </c>
      <c r="E229" s="26" t="str">
        <f>IF(A229="Ordenes de Compra",VLOOKUP($C229,Autogestión!$B$2:$G$5090,6,0),IF(A229="Financiamiento Internacional",VLOOKUP($C229,FinInt!$B$2:$G$508,6,0),"Legítimo Abono"))</f>
        <v>80-0025-LPU18</v>
      </c>
      <c r="F229" s="26" t="str">
        <f>IF($A229="Ordenes de Compra","ARS",IF($A229="Financiamiento Internacional",VLOOKUP($C229,FinInt!$B$2:$Q$508,15,0),VLOOKUP($C229,NoAmpOC!$B$2:$T$988,18,0)))</f>
        <v>ARS</v>
      </c>
      <c r="G229" s="5">
        <f>IF($A229="Ordenes de Compra",VLOOKUP($C229,Autogestión!$B$2:$H$5090,7,0),IF($A229="Financiamiento Internacional",VLOOKUP($C229,FinInt!$B$2:$Q$1308,16,0),VLOOKUP($C229,NoAmpOC!$B$2:$T$988,19,0)))</f>
        <v>1684344.2</v>
      </c>
      <c r="H229" s="5">
        <f t="shared" si="9"/>
        <v>1684344.2</v>
      </c>
      <c r="I229" s="26">
        <f>IF($A229="Ordenes de Compra",VLOOKUP($C229,Autogestión!$B$2:$J$5090,9,0),IF($A229="Financiamiento Internacional",VLOOKUP($C229,FinInt!$B$2:$G$1555,6,0),"Legitimo Abono"))</f>
        <v>0</v>
      </c>
      <c r="J229" s="1" t="str">
        <f>IF($A229="Ordenes de Compra",VLOOKUP($C229,Autogestión!$B$2:$R$5090,17,0),IF($A229="Financiamiento Internacional",VLOOKUP($C229,FinInt!$B$2:$O$1508,14,0),VLOOKUP($C229,NoAmpOC!$B$2:$R$988,17,0)))</f>
        <v xml:space="preserve">LAFEDAR S.A. </v>
      </c>
      <c r="K229" s="7" t="str">
        <f>DetalleExp!AP229</f>
        <v>DAFYP#MS-ARCHIVO</v>
      </c>
      <c r="L229" s="7" t="str">
        <f>DetalleExp!AQ229</f>
        <v>ARCHIVO - Archivo</v>
      </c>
      <c r="M229" s="7" t="str">
        <f>DetalleExp!AR229</f>
        <v>DAFYP#MS - Dirección de administración financiera y presupuestaria</v>
      </c>
      <c r="N229" s="7">
        <f>DetalleExp!AS229</f>
        <v>44005</v>
      </c>
      <c r="O229" s="27">
        <f ca="1">ROUNDUP(TODAY()-N229,0)</f>
        <v>350</v>
      </c>
      <c r="P229" s="27">
        <f ca="1">ROUNDUP(TODAY()-B229,0)</f>
        <v>368</v>
      </c>
      <c r="Q229" s="1" t="str">
        <f>IFERROR(IF(A229="Ordenes de Compra",VLOOKUP($E229,'Ordenes de Compra'!$A$2:$E$1712,5,0),"Sin OC"),"Sin dato")</f>
        <v>29.0.0.45.0</v>
      </c>
      <c r="R229" s="28" t="str">
        <f>IFERROR(IF(A229="Ordenes de Compra",VLOOKUP($I229,'Ordenes de Compra'!$B$2:$E$1712,3,0),"Sin OC"),"Sin dato")</f>
        <v>Sin dato</v>
      </c>
      <c r="S229" s="1" t="str">
        <f>VLOOKUP($U229,'Tablas intermedias'!$C$1:$H$222,5,0)</f>
        <v>DGPFE</v>
      </c>
      <c r="T229" s="29" t="str">
        <f t="shared" si="10"/>
        <v>OK</v>
      </c>
      <c r="U229" s="30" t="str">
        <f t="shared" si="11"/>
        <v>DAFYP#MS-ARCHIVOARCHIVO - ArchivoDAFYP#MS - Dirección de administración financiera y presupuestaria</v>
      </c>
      <c r="V229" s="1" t="str">
        <f>VLOOKUP(U229,'Tablas intermedias'!$C$1:$H$222,6,0)</f>
        <v>No</v>
      </c>
      <c r="W229" s="1" t="str">
        <f ca="1">IF(O229&lt;30,"menos de 30 días","más de 30 días")</f>
        <v>más de 30 días</v>
      </c>
    </row>
    <row r="230" spans="1:23" ht="14.25" hidden="1" thickTop="1" thickBot="1" x14ac:dyDescent="0.25">
      <c r="A230" s="17" t="str">
        <f>IF(DetalleExp!H230='Tablas intermedias'!$A$2,"Ordenes de Compra",IF(DetalleExp!H230='Tablas intermedias'!$A$3,"Financiamiento Internacional","Legítimo Abono"))</f>
        <v>Ordenes de Compra</v>
      </c>
      <c r="B230" s="7">
        <f>DetalleExp!E230</f>
        <v>43987</v>
      </c>
      <c r="C230" s="1" t="str">
        <f>DetalleExp!A230</f>
        <v>EX-2020-36420553-APN-DTYC#MS</v>
      </c>
      <c r="D230" s="1" t="str">
        <f>IF(A230="Ordenes de Compra",VLOOKUP(C230,Autogestión!$B$2:$D$5090,3,0),IF(A230="Legítimo Abono",VLOOKUP(C230,NoAmpOC!$B$2:$H$988,7,0),"Factura"))</f>
        <v>Factura</v>
      </c>
      <c r="E230" s="26" t="str">
        <f>IF(A230="Ordenes de Compra",VLOOKUP($C230,Autogestión!$B$2:$G$5090,6,0),IF(A230="Financiamiento Internacional",VLOOKUP($C230,FinInt!$B$2:$G$508,6,0),"Legítimo Abono"))</f>
        <v>80-0025-LPU18</v>
      </c>
      <c r="F230" s="26" t="str">
        <f>IF($A230="Ordenes de Compra","ARS",IF($A230="Financiamiento Internacional",VLOOKUP($C230,FinInt!$B$2:$Q$508,15,0),VLOOKUP($C230,NoAmpOC!$B$2:$T$988,18,0)))</f>
        <v>ARS</v>
      </c>
      <c r="G230" s="5">
        <f>IF($A230="Ordenes de Compra",VLOOKUP($C230,Autogestión!$B$2:$H$5090,7,0),IF($A230="Financiamiento Internacional",VLOOKUP($C230,FinInt!$B$2:$Q$1308,16,0),VLOOKUP($C230,NoAmpOC!$B$2:$T$988,19,0)))</f>
        <v>1656837</v>
      </c>
      <c r="H230" s="5">
        <f t="shared" si="9"/>
        <v>1656837</v>
      </c>
      <c r="I230" s="26">
        <f>IF($A230="Ordenes de Compra",VLOOKUP($C230,Autogestión!$B$2:$J$5090,9,0),IF($A230="Financiamiento Internacional",VLOOKUP($C230,FinInt!$B$2:$G$1555,6,0),"Legitimo Abono"))</f>
        <v>0</v>
      </c>
      <c r="J230" s="1" t="str">
        <f>IF($A230="Ordenes de Compra",VLOOKUP($C230,Autogestión!$B$2:$R$5090,17,0),IF($A230="Financiamiento Internacional",VLOOKUP($C230,FinInt!$B$2:$O$1508,14,0),VLOOKUP($C230,NoAmpOC!$B$2:$R$988,17,0)))</f>
        <v xml:space="preserve">LAFEDAR S.A. </v>
      </c>
      <c r="K230" s="7" t="str">
        <f>DetalleExp!AP230</f>
        <v>DAFYP#MS-ARCHIVO</v>
      </c>
      <c r="L230" s="7" t="str">
        <f>DetalleExp!AQ230</f>
        <v>ARCHIVO - Archivo</v>
      </c>
      <c r="M230" s="7" t="str">
        <f>DetalleExp!AR230</f>
        <v>DAFYP#MS - Dirección de administración financiera y presupuestaria</v>
      </c>
      <c r="N230" s="7">
        <f>DetalleExp!AS230</f>
        <v>44005</v>
      </c>
      <c r="O230" s="27">
        <f ca="1">ROUNDUP(TODAY()-N230,0)</f>
        <v>350</v>
      </c>
      <c r="P230" s="27">
        <f ca="1">ROUNDUP(TODAY()-B230,0)</f>
        <v>368</v>
      </c>
      <c r="Q230" s="1" t="str">
        <f>IFERROR(IF(A230="Ordenes de Compra",VLOOKUP($E230,'Ordenes de Compra'!$A$2:$E$1712,5,0),"Sin OC"),"Sin dato")</f>
        <v>29.0.0.45.0</v>
      </c>
      <c r="R230" s="28" t="str">
        <f>IFERROR(IF(A230="Ordenes de Compra",VLOOKUP($I230,'Ordenes de Compra'!$B$2:$E$1712,3,0),"Sin OC"),"Sin dato")</f>
        <v>Sin dato</v>
      </c>
      <c r="S230" s="1" t="str">
        <f>VLOOKUP($U230,'Tablas intermedias'!$C$1:$H$222,5,0)</f>
        <v>DGPFE</v>
      </c>
      <c r="T230" s="29" t="str">
        <f t="shared" si="10"/>
        <v>OK</v>
      </c>
      <c r="U230" s="30" t="str">
        <f t="shared" si="11"/>
        <v>DAFYP#MS-ARCHIVOARCHIVO - ArchivoDAFYP#MS - Dirección de administración financiera y presupuestaria</v>
      </c>
      <c r="V230" s="1" t="str">
        <f>VLOOKUP(U230,'Tablas intermedias'!$C$1:$H$222,6,0)</f>
        <v>No</v>
      </c>
      <c r="W230" s="1" t="str">
        <f ca="1">IF(O230&lt;30,"menos de 30 días","más de 30 días")</f>
        <v>más de 30 días</v>
      </c>
    </row>
    <row r="231" spans="1:23" ht="14.25" hidden="1" thickTop="1" thickBot="1" x14ac:dyDescent="0.25">
      <c r="A231" s="17" t="str">
        <f>IF(DetalleExp!H231='Tablas intermedias'!$A$2,"Ordenes de Compra",IF(DetalleExp!H231='Tablas intermedias'!$A$3,"Financiamiento Internacional","Legítimo Abono"))</f>
        <v>Ordenes de Compra</v>
      </c>
      <c r="B231" s="7">
        <f>DetalleExp!E231</f>
        <v>43990</v>
      </c>
      <c r="C231" s="1" t="str">
        <f>DetalleExp!A231</f>
        <v>EX-2020-36795859-APN-DTYC#MS</v>
      </c>
      <c r="D231" s="1" t="str">
        <f>IF(A231="Ordenes de Compra",VLOOKUP(C231,Autogestión!$B$2:$D$5090,3,0),IF(A231="Legítimo Abono",VLOOKUP(C231,NoAmpOC!$B$2:$H$988,7,0),"Factura"))</f>
        <v>Factura</v>
      </c>
      <c r="E231" s="26" t="str">
        <f>IF(A231="Ordenes de Compra",VLOOKUP($C231,Autogestión!$B$2:$G$5090,6,0),IF(A231="Financiamiento Internacional",VLOOKUP($C231,FinInt!$B$2:$G$508,6,0),"Legítimo Abono"))</f>
        <v>80-0025-LPU18</v>
      </c>
      <c r="F231" s="26" t="str">
        <f>IF($A231="Ordenes de Compra","ARS",IF($A231="Financiamiento Internacional",VLOOKUP($C231,FinInt!$B$2:$Q$508,15,0),VLOOKUP($C231,NoAmpOC!$B$2:$T$988,18,0)))</f>
        <v>ARS</v>
      </c>
      <c r="G231" s="5">
        <f>IF($A231="Ordenes de Compra",VLOOKUP($C231,Autogestión!$B$2:$H$5090,7,0),IF($A231="Financiamiento Internacional",VLOOKUP($C231,FinInt!$B$2:$Q$1308,16,0),VLOOKUP($C231,NoAmpOC!$B$2:$T$988,19,0)))</f>
        <v>709168.5</v>
      </c>
      <c r="H231" s="5">
        <f t="shared" si="9"/>
        <v>709168.5</v>
      </c>
      <c r="I231" s="26">
        <f>IF($A231="Ordenes de Compra",VLOOKUP($C231,Autogestión!$B$2:$J$5090,9,0),IF($A231="Financiamiento Internacional",VLOOKUP($C231,FinInt!$B$2:$G$1555,6,0),"Legitimo Abono"))</f>
        <v>0</v>
      </c>
      <c r="J231" s="1" t="str">
        <f>IF($A231="Ordenes de Compra",VLOOKUP($C231,Autogestión!$B$2:$R$5090,17,0),IF($A231="Financiamiento Internacional",VLOOKUP($C231,FinInt!$B$2:$O$1508,14,0),VLOOKUP($C231,NoAmpOC!$B$2:$R$988,17,0)))</f>
        <v xml:space="preserve">LAFEDAR S.A. </v>
      </c>
      <c r="K231" s="7" t="str">
        <f>DetalleExp!AP231</f>
        <v>DAFYP#MS-ARCHIVO</v>
      </c>
      <c r="L231" s="7" t="str">
        <f>DetalleExp!AQ231</f>
        <v>ARCHIVO - Archivo</v>
      </c>
      <c r="M231" s="7" t="str">
        <f>DetalleExp!AR231</f>
        <v>DAFYP#MS - Dirección de administración financiera y presupuestaria</v>
      </c>
      <c r="N231" s="7">
        <f>DetalleExp!AS231</f>
        <v>44011</v>
      </c>
      <c r="O231" s="27">
        <f ca="1">ROUNDUP(TODAY()-N231,0)</f>
        <v>344</v>
      </c>
      <c r="P231" s="27">
        <f ca="1">ROUNDUP(TODAY()-B231,0)</f>
        <v>365</v>
      </c>
      <c r="Q231" s="1" t="str">
        <f>IFERROR(IF(A231="Ordenes de Compra",VLOOKUP($E231,'Ordenes de Compra'!$A$2:$E$1712,5,0),"Sin OC"),"Sin dato")</f>
        <v>29.0.0.45.0</v>
      </c>
      <c r="R231" s="28" t="str">
        <f>IFERROR(IF(A231="Ordenes de Compra",VLOOKUP($I231,'Ordenes de Compra'!$B$2:$E$1712,3,0),"Sin OC"),"Sin dato")</f>
        <v>Sin dato</v>
      </c>
      <c r="S231" s="1" t="str">
        <f>VLOOKUP($U231,'Tablas intermedias'!$C$1:$H$222,5,0)</f>
        <v>DGPFE</v>
      </c>
      <c r="T231" s="29" t="str">
        <f t="shared" si="10"/>
        <v>OK</v>
      </c>
      <c r="U231" s="30" t="str">
        <f t="shared" si="11"/>
        <v>DAFYP#MS-ARCHIVOARCHIVO - ArchivoDAFYP#MS - Dirección de administración financiera y presupuestaria</v>
      </c>
      <c r="V231" s="1" t="str">
        <f>VLOOKUP(U231,'Tablas intermedias'!$C$1:$H$222,6,0)</f>
        <v>No</v>
      </c>
      <c r="W231" s="1" t="str">
        <f ca="1">IF(O231&lt;30,"menos de 30 días","más de 30 días")</f>
        <v>más de 30 días</v>
      </c>
    </row>
    <row r="232" spans="1:23" ht="14.25" hidden="1" thickTop="1" thickBot="1" x14ac:dyDescent="0.25">
      <c r="A232" s="17" t="str">
        <f>IF(DetalleExp!H232='Tablas intermedias'!$A$2,"Ordenes de Compra",IF(DetalleExp!H232='Tablas intermedias'!$A$3,"Financiamiento Internacional","Legítimo Abono"))</f>
        <v>Ordenes de Compra</v>
      </c>
      <c r="B232" s="7">
        <f>DetalleExp!E232</f>
        <v>43990</v>
      </c>
      <c r="C232" s="1" t="str">
        <f>DetalleExp!A232</f>
        <v>EX-2020-36833300-APN-DTYC#MS</v>
      </c>
      <c r="D232" s="1" t="str">
        <f>IF(A232="Ordenes de Compra",VLOOKUP(C232,Autogestión!$B$2:$D$5090,3,0),IF(A232="Legítimo Abono",VLOOKUP(C232,NoAmpOC!$B$2:$H$988,7,0),"Factura"))</f>
        <v>Factura</v>
      </c>
      <c r="E232" s="26" t="str">
        <f>IF(A232="Ordenes de Compra",VLOOKUP($C232,Autogestión!$B$2:$G$5090,6,0),IF(A232="Financiamiento Internacional",VLOOKUP($C232,FinInt!$B$2:$G$508,6,0),"Legítimo Abono"))</f>
        <v>80-0004-LPU18</v>
      </c>
      <c r="F232" s="26" t="str">
        <f>IF($A232="Ordenes de Compra","ARS",IF($A232="Financiamiento Internacional",VLOOKUP($C232,FinInt!$B$2:$Q$508,15,0),VLOOKUP($C232,NoAmpOC!$B$2:$T$988,18,0)))</f>
        <v>ARS</v>
      </c>
      <c r="G232" s="5">
        <f>IF($A232="Ordenes de Compra",VLOOKUP($C232,Autogestión!$B$2:$H$5090,7,0),IF($A232="Financiamiento Internacional",VLOOKUP($C232,FinInt!$B$2:$Q$1308,16,0),VLOOKUP($C232,NoAmpOC!$B$2:$T$988,19,0)))</f>
        <v>19143865.07</v>
      </c>
      <c r="H232" s="5">
        <f t="shared" si="9"/>
        <v>19143865.07</v>
      </c>
      <c r="I232" s="26" t="str">
        <f>IF($A232="Ordenes de Compra",VLOOKUP($C232,Autogestión!$B$2:$J$5090,9,0),IF($A232="Financiamiento Internacional",VLOOKUP($C232,FinInt!$B$2:$G$1555,6,0),"Legitimo Abono"))</f>
        <v>80-1165-OC18</v>
      </c>
      <c r="J232" s="1" t="str">
        <f>IF($A232="Ordenes de Compra",VLOOKUP($C232,Autogestión!$B$2:$R$5090,17,0),IF($A232="Financiamiento Internacional",VLOOKUP($C232,FinInt!$B$2:$O$1508,14,0),VLOOKUP($C232,NoAmpOC!$B$2:$R$988,17,0)))</f>
        <v>Pfizer S.R.L.</v>
      </c>
      <c r="K232" s="7" t="str">
        <f>DetalleExp!AP232</f>
        <v>DCMEYAP#MS-PVD</v>
      </c>
      <c r="L232" s="7" t="str">
        <f>DetalleExp!AQ232</f>
        <v>PVD - Privada</v>
      </c>
      <c r="M232" s="7" t="str">
        <f>DetalleExp!AR232</f>
        <v>DCMEYAP#MS - Dirección de coberturas de medicamentos especiales y de alto precio</v>
      </c>
      <c r="N232" s="7">
        <f>DetalleExp!AS232</f>
        <v>44316</v>
      </c>
      <c r="O232" s="27">
        <f ca="1">ROUNDUP(TODAY()-N232,0)</f>
        <v>39</v>
      </c>
      <c r="P232" s="27">
        <f ca="1">ROUNDUP(TODAY()-B232,0)</f>
        <v>365</v>
      </c>
      <c r="Q232" s="1" t="str">
        <f>IFERROR(IF(A232="Ordenes de Compra",VLOOKUP($E232,'Ordenes de Compra'!$A$2:$E$1712,5,0),"Sin OC"),"Sin dato")</f>
        <v>Varios</v>
      </c>
      <c r="R232" s="28">
        <f>IFERROR(IF(A232="Ordenes de Compra",VLOOKUP($I232,'Ordenes de Compra'!$B$2:$E$1712,3,0),"Sin OC"),"Sin dato")</f>
        <v>69669440.75</v>
      </c>
      <c r="S232" s="1" t="str">
        <f>VLOOKUP($U232,'Tablas intermedias'!$C$1:$H$222,5,0)</f>
        <v>Programa</v>
      </c>
      <c r="T232" s="29" t="str">
        <f t="shared" si="10"/>
        <v>OK</v>
      </c>
      <c r="U232" s="30" t="str">
        <f t="shared" si="11"/>
        <v>DCMEYAP#MS-PVDPVD - PrivadaDCMEYAP#MS - Dirección de coberturas de medicamentos especiales y de alto precio</v>
      </c>
      <c r="V232" s="1" t="str">
        <f>VLOOKUP(U232,'Tablas intermedias'!$C$1:$H$222,6,0)</f>
        <v>Si</v>
      </c>
      <c r="W232" s="1" t="str">
        <f ca="1">IF(O232&lt;30,"menos de 30 días","más de 30 días")</f>
        <v>más de 30 días</v>
      </c>
    </row>
    <row r="233" spans="1:23" ht="14.25" hidden="1" thickTop="1" thickBot="1" x14ac:dyDescent="0.25">
      <c r="A233" s="17" t="str">
        <f>IF(DetalleExp!H233='Tablas intermedias'!$A$2,"Ordenes de Compra",IF(DetalleExp!H233='Tablas intermedias'!$A$3,"Financiamiento Internacional","Legítimo Abono"))</f>
        <v>Ordenes de Compra</v>
      </c>
      <c r="B233" s="7">
        <f>DetalleExp!E233</f>
        <v>43991</v>
      </c>
      <c r="C233" s="1" t="str">
        <f>DetalleExp!A233</f>
        <v>EX-2020-37041910-APN-DTYC#MS</v>
      </c>
      <c r="D233" s="1" t="str">
        <f>IF(A233="Ordenes de Compra",VLOOKUP(C233,Autogestión!$B$2:$D$5090,3,0),IF(A233="Legítimo Abono",VLOOKUP(C233,NoAmpOC!$B$2:$H$988,7,0),"Factura"))</f>
        <v>Factura</v>
      </c>
      <c r="E233" s="26" t="str">
        <f>IF(A233="Ordenes de Compra",VLOOKUP($C233,Autogestión!$B$2:$G$5090,6,0),IF(A233="Financiamiento Internacional",VLOOKUP($C233,FinInt!$B$2:$G$508,6,0),"Legítimo Abono"))</f>
        <v>80-0025-LPU18</v>
      </c>
      <c r="F233" s="26" t="str">
        <f>IF($A233="Ordenes de Compra","ARS",IF($A233="Financiamiento Internacional",VLOOKUP($C233,FinInt!$B$2:$Q$508,15,0),VLOOKUP($C233,NoAmpOC!$B$2:$T$988,18,0)))</f>
        <v>ARS</v>
      </c>
      <c r="G233" s="5">
        <f>IF($A233="Ordenes de Compra",VLOOKUP($C233,Autogestión!$B$2:$H$5090,7,0),IF($A233="Financiamiento Internacional",VLOOKUP($C233,FinInt!$B$2:$Q$1308,16,0),VLOOKUP($C233,NoAmpOC!$B$2:$T$988,19,0)))</f>
        <v>277193.42</v>
      </c>
      <c r="H233" s="5">
        <f t="shared" si="9"/>
        <v>277193.42</v>
      </c>
      <c r="I233" s="26">
        <f>IF($A233="Ordenes de Compra",VLOOKUP($C233,Autogestión!$B$2:$J$5090,9,0),IF($A233="Financiamiento Internacional",VLOOKUP($C233,FinInt!$B$2:$G$1555,6,0),"Legitimo Abono"))</f>
        <v>0</v>
      </c>
      <c r="J233" s="1" t="str">
        <f>IF($A233="Ordenes de Compra",VLOOKUP($C233,Autogestión!$B$2:$R$5090,17,0),IF($A233="Financiamiento Internacional",VLOOKUP($C233,FinInt!$B$2:$O$1508,14,0),VLOOKUP($C233,NoAmpOC!$B$2:$R$988,17,0)))</f>
        <v xml:space="preserve">LAFEDAR S.A. </v>
      </c>
      <c r="K233" s="7" t="str">
        <f>DetalleExp!AP233</f>
        <v>DAFYP#MS-ARCHIVO</v>
      </c>
      <c r="L233" s="7" t="str">
        <f>DetalleExp!AQ233</f>
        <v>ARCHIVO - Archivo</v>
      </c>
      <c r="M233" s="7" t="str">
        <f>DetalleExp!AR233</f>
        <v>DAFYP#MS - Dirección de administración financiera y presupuestaria</v>
      </c>
      <c r="N233" s="7">
        <f>DetalleExp!AS233</f>
        <v>44011</v>
      </c>
      <c r="O233" s="27">
        <f ca="1">ROUNDUP(TODAY()-N233,0)</f>
        <v>344</v>
      </c>
      <c r="P233" s="27">
        <f ca="1">ROUNDUP(TODAY()-B233,0)</f>
        <v>364</v>
      </c>
      <c r="Q233" s="1" t="str">
        <f>IFERROR(IF(A233="Ordenes de Compra",VLOOKUP($E233,'Ordenes de Compra'!$A$2:$E$1712,5,0),"Sin OC"),"Sin dato")</f>
        <v>29.0.0.45.0</v>
      </c>
      <c r="R233" s="28" t="str">
        <f>IFERROR(IF(A233="Ordenes de Compra",VLOOKUP($I233,'Ordenes de Compra'!$B$2:$E$1712,3,0),"Sin OC"),"Sin dato")</f>
        <v>Sin dato</v>
      </c>
      <c r="S233" s="1" t="str">
        <f>VLOOKUP($U233,'Tablas intermedias'!$C$1:$H$222,5,0)</f>
        <v>DGPFE</v>
      </c>
      <c r="T233" s="29" t="str">
        <f t="shared" si="10"/>
        <v>OK</v>
      </c>
      <c r="U233" s="30" t="str">
        <f t="shared" si="11"/>
        <v>DAFYP#MS-ARCHIVOARCHIVO - ArchivoDAFYP#MS - Dirección de administración financiera y presupuestaria</v>
      </c>
      <c r="V233" s="1" t="str">
        <f>VLOOKUP(U233,'Tablas intermedias'!$C$1:$H$222,6,0)</f>
        <v>No</v>
      </c>
      <c r="W233" s="1" t="str">
        <f ca="1">IF(O233&lt;30,"menos de 30 días","más de 30 días")</f>
        <v>más de 30 días</v>
      </c>
    </row>
    <row r="234" spans="1:23" ht="14.25" hidden="1" thickTop="1" thickBot="1" x14ac:dyDescent="0.25">
      <c r="A234" s="17" t="str">
        <f>IF(DetalleExp!H234='Tablas intermedias'!$A$2,"Ordenes de Compra",IF(DetalleExp!H234='Tablas intermedias'!$A$3,"Financiamiento Internacional","Legítimo Abono"))</f>
        <v>Ordenes de Compra</v>
      </c>
      <c r="B234" s="7">
        <f>DetalleExp!E234</f>
        <v>43991</v>
      </c>
      <c r="C234" s="1" t="str">
        <f>DetalleExp!A234</f>
        <v>EX-2020-37065401-APN-DTYC#MS</v>
      </c>
      <c r="D234" s="1" t="str">
        <f>IF(A234="Ordenes de Compra",VLOOKUP(C234,Autogestión!$B$2:$D$5090,3,0),IF(A234="Legítimo Abono",VLOOKUP(C234,NoAmpOC!$B$2:$H$988,7,0),"Factura"))</f>
        <v>Factura</v>
      </c>
      <c r="E234" s="26" t="str">
        <f>IF(A234="Ordenes de Compra",VLOOKUP($C234,Autogestión!$B$2:$G$5090,6,0),IF(A234="Financiamiento Internacional",VLOOKUP($C234,FinInt!$B$2:$G$508,6,0),"Legítimo Abono"))</f>
        <v>80-0025-LPU18</v>
      </c>
      <c r="F234" s="26" t="str">
        <f>IF($A234="Ordenes de Compra","ARS",IF($A234="Financiamiento Internacional",VLOOKUP($C234,FinInt!$B$2:$Q$508,15,0),VLOOKUP($C234,NoAmpOC!$B$2:$T$988,18,0)))</f>
        <v>ARS</v>
      </c>
      <c r="G234" s="5">
        <f>IF($A234="Ordenes de Compra",VLOOKUP($C234,Autogestión!$B$2:$H$5090,7,0),IF($A234="Financiamiento Internacional",VLOOKUP($C234,FinInt!$B$2:$Q$1308,16,0),VLOOKUP($C234,NoAmpOC!$B$2:$T$988,19,0)))</f>
        <v>3144839.44</v>
      </c>
      <c r="H234" s="5">
        <f t="shared" si="9"/>
        <v>3144839.44</v>
      </c>
      <c r="I234" s="26">
        <f>IF($A234="Ordenes de Compra",VLOOKUP($C234,Autogestión!$B$2:$J$5090,9,0),IF($A234="Financiamiento Internacional",VLOOKUP($C234,FinInt!$B$2:$G$1555,6,0),"Legitimo Abono"))</f>
        <v>0</v>
      </c>
      <c r="J234" s="1" t="str">
        <f>IF($A234="Ordenes de Compra",VLOOKUP($C234,Autogestión!$B$2:$R$5090,17,0),IF($A234="Financiamiento Internacional",VLOOKUP($C234,FinInt!$B$2:$O$1508,14,0),VLOOKUP($C234,NoAmpOC!$B$2:$R$988,17,0)))</f>
        <v xml:space="preserve">LAFEDAR S.A. </v>
      </c>
      <c r="K234" s="7" t="str">
        <f>DetalleExp!AP234</f>
        <v>DAFYP#MS-ARCHIVO</v>
      </c>
      <c r="L234" s="7" t="str">
        <f>DetalleExp!AQ234</f>
        <v>ARCHIVO - Archivo</v>
      </c>
      <c r="M234" s="7" t="str">
        <f>DetalleExp!AR234</f>
        <v>DAFYP#MS - Dirección de administración financiera y presupuestaria</v>
      </c>
      <c r="N234" s="7">
        <f>DetalleExp!AS234</f>
        <v>44025</v>
      </c>
      <c r="O234" s="27">
        <f ca="1">ROUNDUP(TODAY()-N234,0)</f>
        <v>330</v>
      </c>
      <c r="P234" s="27">
        <f ca="1">ROUNDUP(TODAY()-B234,0)</f>
        <v>364</v>
      </c>
      <c r="Q234" s="1" t="str">
        <f>IFERROR(IF(A234="Ordenes de Compra",VLOOKUP($E234,'Ordenes de Compra'!$A$2:$E$1712,5,0),"Sin OC"),"Sin dato")</f>
        <v>29.0.0.45.0</v>
      </c>
      <c r="R234" s="28" t="str">
        <f>IFERROR(IF(A234="Ordenes de Compra",VLOOKUP($I234,'Ordenes de Compra'!$B$2:$E$1712,3,0),"Sin OC"),"Sin dato")</f>
        <v>Sin dato</v>
      </c>
      <c r="S234" s="1" t="str">
        <f>VLOOKUP($U234,'Tablas intermedias'!$C$1:$H$222,5,0)</f>
        <v>DGPFE</v>
      </c>
      <c r="T234" s="29" t="str">
        <f t="shared" si="10"/>
        <v>OK</v>
      </c>
      <c r="U234" s="30" t="str">
        <f t="shared" si="11"/>
        <v>DAFYP#MS-ARCHIVOARCHIVO - ArchivoDAFYP#MS - Dirección de administración financiera y presupuestaria</v>
      </c>
      <c r="V234" s="1" t="str">
        <f>VLOOKUP(U234,'Tablas intermedias'!$C$1:$H$222,6,0)</f>
        <v>No</v>
      </c>
      <c r="W234" s="1" t="str">
        <f ca="1">IF(O234&lt;30,"menos de 30 días","más de 30 días")</f>
        <v>más de 30 días</v>
      </c>
    </row>
    <row r="235" spans="1:23" ht="14.25" hidden="1" thickTop="1" thickBot="1" x14ac:dyDescent="0.25">
      <c r="A235" s="17" t="str">
        <f>IF(DetalleExp!H235='Tablas intermedias'!$A$2,"Ordenes de Compra",IF(DetalleExp!H235='Tablas intermedias'!$A$3,"Financiamiento Internacional","Legítimo Abono"))</f>
        <v>Ordenes de Compra</v>
      </c>
      <c r="B235" s="7">
        <f>DetalleExp!E235</f>
        <v>43991</v>
      </c>
      <c r="C235" s="1" t="str">
        <f>DetalleExp!A235</f>
        <v>EX-2020-37069037-APN-DTYC#MS</v>
      </c>
      <c r="D235" s="1" t="str">
        <f>IF(A235="Ordenes de Compra",VLOOKUP(C235,Autogestión!$B$2:$D$5090,3,0),IF(A235="Legítimo Abono",VLOOKUP(C235,NoAmpOC!$B$2:$H$988,7,0),"Factura"))</f>
        <v>Factura</v>
      </c>
      <c r="E235" s="26" t="str">
        <f>IF(A235="Ordenes de Compra",VLOOKUP($C235,Autogestión!$B$2:$G$5090,6,0),IF(A235="Financiamiento Internacional",VLOOKUP($C235,FinInt!$B$2:$G$508,6,0),"Legítimo Abono"))</f>
        <v>80-0025-LPU18</v>
      </c>
      <c r="F235" s="26" t="str">
        <f>IF($A235="Ordenes de Compra","ARS",IF($A235="Financiamiento Internacional",VLOOKUP($C235,FinInt!$B$2:$Q$508,15,0),VLOOKUP($C235,NoAmpOC!$B$2:$T$988,18,0)))</f>
        <v>ARS</v>
      </c>
      <c r="G235" s="5">
        <f>IF($A235="Ordenes de Compra",VLOOKUP($C235,Autogestión!$B$2:$H$5090,7,0),IF($A235="Financiamiento Internacional",VLOOKUP($C235,FinInt!$B$2:$Q$1308,16,0),VLOOKUP($C235,NoAmpOC!$B$2:$T$988,19,0)))</f>
        <v>1134123.48</v>
      </c>
      <c r="H235" s="5">
        <f t="shared" si="9"/>
        <v>1134123.48</v>
      </c>
      <c r="I235" s="26">
        <f>IF($A235="Ordenes de Compra",VLOOKUP($C235,Autogestión!$B$2:$J$5090,9,0),IF($A235="Financiamiento Internacional",VLOOKUP($C235,FinInt!$B$2:$G$1555,6,0),"Legitimo Abono"))</f>
        <v>0</v>
      </c>
      <c r="J235" s="1" t="str">
        <f>IF($A235="Ordenes de Compra",VLOOKUP($C235,Autogestión!$B$2:$R$5090,17,0),IF($A235="Financiamiento Internacional",VLOOKUP($C235,FinInt!$B$2:$O$1508,14,0),VLOOKUP($C235,NoAmpOC!$B$2:$R$988,17,0)))</f>
        <v xml:space="preserve">LAFEDAR S.A. </v>
      </c>
      <c r="K235" s="7" t="str">
        <f>DetalleExp!AP235</f>
        <v>DAFYP#MS-ARCHIVO</v>
      </c>
      <c r="L235" s="7" t="str">
        <f>DetalleExp!AQ235</f>
        <v>ARCHIVO - Archivo</v>
      </c>
      <c r="M235" s="7" t="str">
        <f>DetalleExp!AR235</f>
        <v>DAFYP#MS - Dirección de administración financiera y presupuestaria</v>
      </c>
      <c r="N235" s="7">
        <f>DetalleExp!AS235</f>
        <v>44032</v>
      </c>
      <c r="O235" s="27">
        <f ca="1">ROUNDUP(TODAY()-N235,0)</f>
        <v>323</v>
      </c>
      <c r="P235" s="27">
        <f ca="1">ROUNDUP(TODAY()-B235,0)</f>
        <v>364</v>
      </c>
      <c r="Q235" s="1" t="str">
        <f>IFERROR(IF(A235="Ordenes de Compra",VLOOKUP($E235,'Ordenes de Compra'!$A$2:$E$1712,5,0),"Sin OC"),"Sin dato")</f>
        <v>29.0.0.45.0</v>
      </c>
      <c r="R235" s="28" t="str">
        <f>IFERROR(IF(A235="Ordenes de Compra",VLOOKUP($I235,'Ordenes de Compra'!$B$2:$E$1712,3,0),"Sin OC"),"Sin dato")</f>
        <v>Sin dato</v>
      </c>
      <c r="S235" s="1" t="str">
        <f>VLOOKUP($U235,'Tablas intermedias'!$C$1:$H$222,5,0)</f>
        <v>DGPFE</v>
      </c>
      <c r="T235" s="29" t="str">
        <f t="shared" si="10"/>
        <v>OK</v>
      </c>
      <c r="U235" s="30" t="str">
        <f t="shared" si="11"/>
        <v>DAFYP#MS-ARCHIVOARCHIVO - ArchivoDAFYP#MS - Dirección de administración financiera y presupuestaria</v>
      </c>
      <c r="V235" s="1" t="str">
        <f>VLOOKUP(U235,'Tablas intermedias'!$C$1:$H$222,6,0)</f>
        <v>No</v>
      </c>
      <c r="W235" s="1" t="str">
        <f ca="1">IF(O235&lt;30,"menos de 30 días","más de 30 días")</f>
        <v>más de 30 días</v>
      </c>
    </row>
    <row r="236" spans="1:23" ht="14.25" hidden="1" thickTop="1" thickBot="1" x14ac:dyDescent="0.25">
      <c r="A236" s="17" t="str">
        <f>IF(DetalleExp!H236='Tablas intermedias'!$A$2,"Ordenes de Compra",IF(DetalleExp!H236='Tablas intermedias'!$A$3,"Financiamiento Internacional","Legítimo Abono"))</f>
        <v>Ordenes de Compra</v>
      </c>
      <c r="B236" s="7">
        <f>DetalleExp!E236</f>
        <v>43991</v>
      </c>
      <c r="C236" s="1" t="str">
        <f>DetalleExp!A236</f>
        <v>EX-2020-37120931-APN-DTYC#MS</v>
      </c>
      <c r="D236" s="1" t="str">
        <f>IF(A236="Ordenes de Compra",VLOOKUP(C236,Autogestión!$B$2:$D$5090,3,0),IF(A236="Legítimo Abono",VLOOKUP(C236,NoAmpOC!$B$2:$H$988,7,0),"Factura"))</f>
        <v>Factura</v>
      </c>
      <c r="E236" s="26" t="str">
        <f>IF(A236="Ordenes de Compra",VLOOKUP($C236,Autogestión!$B$2:$G$5090,6,0),IF(A236="Financiamiento Internacional",VLOOKUP($C236,FinInt!$B$2:$G$508,6,0),"Legítimo Abono"))</f>
        <v>80-0025-LPU18</v>
      </c>
      <c r="F236" s="26" t="str">
        <f>IF($A236="Ordenes de Compra","ARS",IF($A236="Financiamiento Internacional",VLOOKUP($C236,FinInt!$B$2:$Q$508,15,0),VLOOKUP($C236,NoAmpOC!$B$2:$T$988,18,0)))</f>
        <v>ARS</v>
      </c>
      <c r="G236" s="5">
        <f>IF($A236="Ordenes de Compra",VLOOKUP($C236,Autogestión!$B$2:$H$5090,7,0),IF($A236="Financiamiento Internacional",VLOOKUP($C236,FinInt!$B$2:$Q$1308,16,0),VLOOKUP($C236,NoAmpOC!$B$2:$T$988,19,0)))</f>
        <v>7940948.9299999997</v>
      </c>
      <c r="H236" s="5">
        <f t="shared" si="9"/>
        <v>7940948.9299999997</v>
      </c>
      <c r="I236" s="26">
        <f>IF($A236="Ordenes de Compra",VLOOKUP($C236,Autogestión!$B$2:$J$5090,9,0),IF($A236="Financiamiento Internacional",VLOOKUP($C236,FinInt!$B$2:$G$1555,6,0),"Legitimo Abono"))</f>
        <v>0</v>
      </c>
      <c r="J236" s="1" t="str">
        <f>IF($A236="Ordenes de Compra",VLOOKUP($C236,Autogestión!$B$2:$R$5090,17,0),IF($A236="Financiamiento Internacional",VLOOKUP($C236,FinInt!$B$2:$O$1508,14,0),VLOOKUP($C236,NoAmpOC!$B$2:$R$988,17,0)))</f>
        <v>LABORATORIOS FABRA S.A.</v>
      </c>
      <c r="K236" s="7" t="str">
        <f>DetalleExp!AP236</f>
        <v>DAFYP#MS-ARCHIVO</v>
      </c>
      <c r="L236" s="7" t="str">
        <f>DetalleExp!AQ236</f>
        <v>ARCHIVO - Archivo</v>
      </c>
      <c r="M236" s="7" t="str">
        <f>DetalleExp!AR236</f>
        <v>DAFYP#MS - Dirección de administración financiera y presupuestaria</v>
      </c>
      <c r="N236" s="7">
        <f>DetalleExp!AS236</f>
        <v>44025</v>
      </c>
      <c r="O236" s="27">
        <f ca="1">ROUNDUP(TODAY()-N236,0)</f>
        <v>330</v>
      </c>
      <c r="P236" s="27">
        <f ca="1">ROUNDUP(TODAY()-B236,0)</f>
        <v>364</v>
      </c>
      <c r="Q236" s="1" t="str">
        <f>IFERROR(IF(A236="Ordenes de Compra",VLOOKUP($E236,'Ordenes de Compra'!$A$2:$E$1712,5,0),"Sin OC"),"Sin dato")</f>
        <v>29.0.0.45.0</v>
      </c>
      <c r="R236" s="28" t="str">
        <f>IFERROR(IF(A236="Ordenes de Compra",VLOOKUP($I236,'Ordenes de Compra'!$B$2:$E$1712,3,0),"Sin OC"),"Sin dato")</f>
        <v>Sin dato</v>
      </c>
      <c r="S236" s="1" t="str">
        <f>VLOOKUP($U236,'Tablas intermedias'!$C$1:$H$222,5,0)</f>
        <v>DGPFE</v>
      </c>
      <c r="T236" s="29" t="str">
        <f t="shared" si="10"/>
        <v>OK</v>
      </c>
      <c r="U236" s="30" t="str">
        <f t="shared" si="11"/>
        <v>DAFYP#MS-ARCHIVOARCHIVO - ArchivoDAFYP#MS - Dirección de administración financiera y presupuestaria</v>
      </c>
      <c r="V236" s="1" t="str">
        <f>VLOOKUP(U236,'Tablas intermedias'!$C$1:$H$222,6,0)</f>
        <v>No</v>
      </c>
      <c r="W236" s="1" t="str">
        <f ca="1">IF(O236&lt;30,"menos de 30 días","más de 30 días")</f>
        <v>más de 30 días</v>
      </c>
    </row>
    <row r="237" spans="1:23" ht="14.25" hidden="1" thickTop="1" thickBot="1" x14ac:dyDescent="0.25">
      <c r="A237" s="17" t="str">
        <f>IF(DetalleExp!H237='Tablas intermedias'!$A$2,"Ordenes de Compra",IF(DetalleExp!H237='Tablas intermedias'!$A$3,"Financiamiento Internacional","Legítimo Abono"))</f>
        <v>Ordenes de Compra</v>
      </c>
      <c r="B237" s="7">
        <f>DetalleExp!E237</f>
        <v>43992</v>
      </c>
      <c r="C237" s="1" t="str">
        <f>DetalleExp!A237</f>
        <v>EX-2020-37379574-APN-DTYC#MS</v>
      </c>
      <c r="D237" s="1" t="str">
        <f>IF(A237="Ordenes de Compra",VLOOKUP(C237,Autogestión!$B$2:$D$5090,3,0),IF(A237="Legítimo Abono",VLOOKUP(C237,NoAmpOC!$B$2:$H$988,7,0),"Factura"))</f>
        <v>Factura</v>
      </c>
      <c r="E237" s="26" t="str">
        <f>IF(A237="Ordenes de Compra",VLOOKUP($C237,Autogestión!$B$2:$G$5090,6,0),IF(A237="Financiamiento Internacional",VLOOKUP($C237,FinInt!$B$2:$G$508,6,0),"Legítimo Abono"))</f>
        <v>80-0025-LPU18</v>
      </c>
      <c r="F237" s="26" t="str">
        <f>IF($A237="Ordenes de Compra","ARS",IF($A237="Financiamiento Internacional",VLOOKUP($C237,FinInt!$B$2:$Q$508,15,0),VLOOKUP($C237,NoAmpOC!$B$2:$T$988,18,0)))</f>
        <v>ARS</v>
      </c>
      <c r="G237" s="5">
        <f>IF($A237="Ordenes de Compra",VLOOKUP($C237,Autogestión!$B$2:$H$5090,7,0),IF($A237="Financiamiento Internacional",VLOOKUP($C237,FinInt!$B$2:$Q$1308,16,0),VLOOKUP($C237,NoAmpOC!$B$2:$T$988,19,0)))</f>
        <v>2533336.4</v>
      </c>
      <c r="H237" s="5">
        <f t="shared" si="9"/>
        <v>2533336.4</v>
      </c>
      <c r="I237" s="26">
        <f>IF($A237="Ordenes de Compra",VLOOKUP($C237,Autogestión!$B$2:$J$5090,9,0),IF($A237="Financiamiento Internacional",VLOOKUP($C237,FinInt!$B$2:$G$1555,6,0),"Legitimo Abono"))</f>
        <v>0</v>
      </c>
      <c r="J237" s="1" t="str">
        <f>IF($A237="Ordenes de Compra",VLOOKUP($C237,Autogestión!$B$2:$R$5090,17,0),IF($A237="Financiamiento Internacional",VLOOKUP($C237,FinInt!$B$2:$O$1508,14,0),VLOOKUP($C237,NoAmpOC!$B$2:$R$988,17,0)))</f>
        <v>PRO MED INTERNACIONAL SA</v>
      </c>
      <c r="K237" s="7" t="str">
        <f>DetalleExp!AP237</f>
        <v>DAFYP#MS-ARCHIVO</v>
      </c>
      <c r="L237" s="7" t="str">
        <f>DetalleExp!AQ237</f>
        <v>ARCHIVO - Archivo</v>
      </c>
      <c r="M237" s="7" t="str">
        <f>DetalleExp!AR237</f>
        <v>DAFYP#MS - Dirección de administración financiera y presupuestaria</v>
      </c>
      <c r="N237" s="7">
        <f>DetalleExp!AS237</f>
        <v>44005</v>
      </c>
      <c r="O237" s="27">
        <f ca="1">ROUNDUP(TODAY()-N237,0)</f>
        <v>350</v>
      </c>
      <c r="P237" s="27">
        <f ca="1">ROUNDUP(TODAY()-B237,0)</f>
        <v>363</v>
      </c>
      <c r="Q237" s="1" t="str">
        <f>IFERROR(IF(A237="Ordenes de Compra",VLOOKUP($E237,'Ordenes de Compra'!$A$2:$E$1712,5,0),"Sin OC"),"Sin dato")</f>
        <v>29.0.0.45.0</v>
      </c>
      <c r="R237" s="28" t="str">
        <f>IFERROR(IF(A237="Ordenes de Compra",VLOOKUP($I237,'Ordenes de Compra'!$B$2:$E$1712,3,0),"Sin OC"),"Sin dato")</f>
        <v>Sin dato</v>
      </c>
      <c r="S237" s="1" t="str">
        <f>VLOOKUP($U237,'Tablas intermedias'!$C$1:$H$222,5,0)</f>
        <v>DGPFE</v>
      </c>
      <c r="T237" s="29" t="str">
        <f t="shared" si="10"/>
        <v>OK</v>
      </c>
      <c r="U237" s="30" t="str">
        <f t="shared" si="11"/>
        <v>DAFYP#MS-ARCHIVOARCHIVO - ArchivoDAFYP#MS - Dirección de administración financiera y presupuestaria</v>
      </c>
      <c r="V237" s="1" t="str">
        <f>VLOOKUP(U237,'Tablas intermedias'!$C$1:$H$222,6,0)</f>
        <v>No</v>
      </c>
      <c r="W237" s="1" t="str">
        <f ca="1">IF(O237&lt;30,"menos de 30 días","más de 30 días")</f>
        <v>más de 30 días</v>
      </c>
    </row>
    <row r="238" spans="1:23" ht="14.25" hidden="1" thickTop="1" thickBot="1" x14ac:dyDescent="0.25">
      <c r="A238" s="17" t="str">
        <f>IF(DetalleExp!H238='Tablas intermedias'!$A$2,"Ordenes de Compra",IF(DetalleExp!H238='Tablas intermedias'!$A$3,"Financiamiento Internacional","Legítimo Abono"))</f>
        <v>Ordenes de Compra</v>
      </c>
      <c r="B238" s="7">
        <f>DetalleExp!E238</f>
        <v>43993</v>
      </c>
      <c r="C238" s="1" t="str">
        <f>DetalleExp!A238</f>
        <v>EX-2020-37706902-APN-DTYC#MS</v>
      </c>
      <c r="D238" s="1" t="str">
        <f>IF(A238="Ordenes de Compra",VLOOKUP(C238,Autogestión!$B$2:$D$5090,3,0),IF(A238="Legítimo Abono",VLOOKUP(C238,NoAmpOC!$B$2:$H$988,7,0),"Factura"))</f>
        <v>Factura</v>
      </c>
      <c r="E238" s="26" t="str">
        <f>IF(A238="Ordenes de Compra",VLOOKUP($C238,Autogestión!$B$2:$G$5090,6,0),IF(A238="Financiamiento Internacional",VLOOKUP($C238,FinInt!$B$2:$G$508,6,0),"Legítimo Abono"))</f>
        <v>80-0025-LPU18</v>
      </c>
      <c r="F238" s="26" t="str">
        <f>IF($A238="Ordenes de Compra","ARS",IF($A238="Financiamiento Internacional",VLOOKUP($C238,FinInt!$B$2:$Q$508,15,0),VLOOKUP($C238,NoAmpOC!$B$2:$T$988,18,0)))</f>
        <v>ARS</v>
      </c>
      <c r="G238" s="5">
        <f>IF($A238="Ordenes de Compra",VLOOKUP($C238,Autogestión!$B$2:$H$5090,7,0),IF($A238="Financiamiento Internacional",VLOOKUP($C238,FinInt!$B$2:$Q$1308,16,0),VLOOKUP($C238,NoAmpOC!$B$2:$T$988,19,0)))</f>
        <v>2254909.6800000002</v>
      </c>
      <c r="H238" s="5">
        <f t="shared" si="9"/>
        <v>2254909.6800000002</v>
      </c>
      <c r="I238" s="26">
        <f>IF($A238="Ordenes de Compra",VLOOKUP($C238,Autogestión!$B$2:$J$5090,9,0),IF($A238="Financiamiento Internacional",VLOOKUP($C238,FinInt!$B$2:$G$1555,6,0),"Legitimo Abono"))</f>
        <v>0</v>
      </c>
      <c r="J238" s="1" t="str">
        <f>IF($A238="Ordenes de Compra",VLOOKUP($C238,Autogestión!$B$2:$R$5090,17,0),IF($A238="Financiamiento Internacional",VLOOKUP($C238,FinInt!$B$2:$O$1508,14,0),VLOOKUP($C238,NoAmpOC!$B$2:$R$988,17,0)))</f>
        <v xml:space="preserve">LAFEDAR S.A. </v>
      </c>
      <c r="K238" s="7" t="str">
        <f>DetalleExp!AP238</f>
        <v>DAFYP#MS-ARCHIVO</v>
      </c>
      <c r="L238" s="7" t="str">
        <f>DetalleExp!AQ238</f>
        <v>ARCHIVO - Archivo</v>
      </c>
      <c r="M238" s="7" t="str">
        <f>DetalleExp!AR238</f>
        <v>DAFYP#MS - Dirección de administración financiera y presupuestaria</v>
      </c>
      <c r="N238" s="7">
        <f>DetalleExp!AS238</f>
        <v>44032</v>
      </c>
      <c r="O238" s="27">
        <f ca="1">ROUNDUP(TODAY()-N238,0)</f>
        <v>323</v>
      </c>
      <c r="P238" s="27">
        <f ca="1">ROUNDUP(TODAY()-B238,0)</f>
        <v>362</v>
      </c>
      <c r="Q238" s="1" t="str">
        <f>IFERROR(IF(A238="Ordenes de Compra",VLOOKUP($E238,'Ordenes de Compra'!$A$2:$E$1712,5,0),"Sin OC"),"Sin dato")</f>
        <v>29.0.0.45.0</v>
      </c>
      <c r="R238" s="28" t="str">
        <f>IFERROR(IF(A238="Ordenes de Compra",VLOOKUP($I238,'Ordenes de Compra'!$B$2:$E$1712,3,0),"Sin OC"),"Sin dato")</f>
        <v>Sin dato</v>
      </c>
      <c r="S238" s="1" t="str">
        <f>VLOOKUP($U238,'Tablas intermedias'!$C$1:$H$222,5,0)</f>
        <v>DGPFE</v>
      </c>
      <c r="T238" s="29" t="str">
        <f t="shared" si="10"/>
        <v>OK</v>
      </c>
      <c r="U238" s="30" t="str">
        <f t="shared" si="11"/>
        <v>DAFYP#MS-ARCHIVOARCHIVO - ArchivoDAFYP#MS - Dirección de administración financiera y presupuestaria</v>
      </c>
      <c r="V238" s="1" t="str">
        <f>VLOOKUP(U238,'Tablas intermedias'!$C$1:$H$222,6,0)</f>
        <v>No</v>
      </c>
      <c r="W238" s="1" t="str">
        <f ca="1">IF(O238&lt;30,"menos de 30 días","más de 30 días")</f>
        <v>más de 30 días</v>
      </c>
    </row>
    <row r="239" spans="1:23" ht="14.25" hidden="1" thickTop="1" thickBot="1" x14ac:dyDescent="0.25">
      <c r="A239" s="17" t="str">
        <f>IF(DetalleExp!H239='Tablas intermedias'!$A$2,"Ordenes de Compra",IF(DetalleExp!H239='Tablas intermedias'!$A$3,"Financiamiento Internacional","Legítimo Abono"))</f>
        <v>Ordenes de Compra</v>
      </c>
      <c r="B239" s="7">
        <f>DetalleExp!E239</f>
        <v>43993</v>
      </c>
      <c r="C239" s="1" t="str">
        <f>DetalleExp!A239</f>
        <v>EX-2020-37708232-APN-DTYC#MS</v>
      </c>
      <c r="D239" s="1" t="str">
        <f>IF(A239="Ordenes de Compra",VLOOKUP(C239,Autogestión!$B$2:$D$5090,3,0),IF(A239="Legítimo Abono",VLOOKUP(C239,NoAmpOC!$B$2:$H$988,7,0),"Factura"))</f>
        <v>Factura</v>
      </c>
      <c r="E239" s="26" t="str">
        <f>IF(A239="Ordenes de Compra",VLOOKUP($C239,Autogestión!$B$2:$G$5090,6,0),IF(A239="Financiamiento Internacional",VLOOKUP($C239,FinInt!$B$2:$G$508,6,0),"Legítimo Abono"))</f>
        <v>80-0025-LPU18</v>
      </c>
      <c r="F239" s="26" t="str">
        <f>IF($A239="Ordenes de Compra","ARS",IF($A239="Financiamiento Internacional",VLOOKUP($C239,FinInt!$B$2:$Q$508,15,0),VLOOKUP($C239,NoAmpOC!$B$2:$T$988,18,0)))</f>
        <v>ARS</v>
      </c>
      <c r="G239" s="5">
        <f>IF($A239="Ordenes de Compra",VLOOKUP($C239,Autogestión!$B$2:$H$5090,7,0),IF($A239="Financiamiento Internacional",VLOOKUP($C239,FinInt!$B$2:$Q$1308,16,0),VLOOKUP($C239,NoAmpOC!$B$2:$T$988,19,0)))</f>
        <v>1763191.5</v>
      </c>
      <c r="H239" s="5">
        <f t="shared" si="9"/>
        <v>1763191.5</v>
      </c>
      <c r="I239" s="26">
        <f>IF($A239="Ordenes de Compra",VLOOKUP($C239,Autogestión!$B$2:$J$5090,9,0),IF($A239="Financiamiento Internacional",VLOOKUP($C239,FinInt!$B$2:$G$1555,6,0),"Legitimo Abono"))</f>
        <v>0</v>
      </c>
      <c r="J239" s="1" t="str">
        <f>IF($A239="Ordenes de Compra",VLOOKUP($C239,Autogestión!$B$2:$R$5090,17,0),IF($A239="Financiamiento Internacional",VLOOKUP($C239,FinInt!$B$2:$O$1508,14,0),VLOOKUP($C239,NoAmpOC!$B$2:$R$988,17,0)))</f>
        <v>LABORATORIO ELEA PHOENIX S.A.</v>
      </c>
      <c r="K239" s="7" t="str">
        <f>DetalleExp!AP239</f>
        <v>DAFYP#MS-ARCHIVO</v>
      </c>
      <c r="L239" s="7" t="str">
        <f>DetalleExp!AQ239</f>
        <v>ARCHIVO - Archivo</v>
      </c>
      <c r="M239" s="7" t="str">
        <f>DetalleExp!AR239</f>
        <v>DAFYP#MS - Dirección de administración financiera y presupuestaria</v>
      </c>
      <c r="N239" s="7">
        <f>DetalleExp!AS239</f>
        <v>44032</v>
      </c>
      <c r="O239" s="27">
        <f ca="1">ROUNDUP(TODAY()-N239,0)</f>
        <v>323</v>
      </c>
      <c r="P239" s="27">
        <f ca="1">ROUNDUP(TODAY()-B239,0)</f>
        <v>362</v>
      </c>
      <c r="Q239" s="1" t="str">
        <f>IFERROR(IF(A239="Ordenes de Compra",VLOOKUP($E239,'Ordenes de Compra'!$A$2:$E$1712,5,0),"Sin OC"),"Sin dato")</f>
        <v>29.0.0.45.0</v>
      </c>
      <c r="R239" s="28" t="str">
        <f>IFERROR(IF(A239="Ordenes de Compra",VLOOKUP($I239,'Ordenes de Compra'!$B$2:$E$1712,3,0),"Sin OC"),"Sin dato")</f>
        <v>Sin dato</v>
      </c>
      <c r="S239" s="1" t="str">
        <f>VLOOKUP($U239,'Tablas intermedias'!$C$1:$H$222,5,0)</f>
        <v>DGPFE</v>
      </c>
      <c r="T239" s="29" t="str">
        <f t="shared" si="10"/>
        <v>OK</v>
      </c>
      <c r="U239" s="30" t="str">
        <f t="shared" si="11"/>
        <v>DAFYP#MS-ARCHIVOARCHIVO - ArchivoDAFYP#MS - Dirección de administración financiera y presupuestaria</v>
      </c>
      <c r="V239" s="1" t="str">
        <f>VLOOKUP(U239,'Tablas intermedias'!$C$1:$H$222,6,0)</f>
        <v>No</v>
      </c>
      <c r="W239" s="1" t="str">
        <f ca="1">IF(O239&lt;30,"menos de 30 días","más de 30 días")</f>
        <v>más de 30 días</v>
      </c>
    </row>
    <row r="240" spans="1:23" ht="14.25" hidden="1" thickTop="1" thickBot="1" x14ac:dyDescent="0.25">
      <c r="A240" s="17" t="str">
        <f>IF(DetalleExp!H240='Tablas intermedias'!$A$2,"Ordenes de Compra",IF(DetalleExp!H240='Tablas intermedias'!$A$3,"Financiamiento Internacional","Legítimo Abono"))</f>
        <v>Ordenes de Compra</v>
      </c>
      <c r="B240" s="7">
        <f>DetalleExp!E240</f>
        <v>43994</v>
      </c>
      <c r="C240" s="1" t="str">
        <f>DetalleExp!A240</f>
        <v>EX-2020-38051040-APN-DTYC#MS</v>
      </c>
      <c r="D240" s="1" t="str">
        <f>IF(A240="Ordenes de Compra",VLOOKUP(C240,Autogestión!$B$2:$D$5090,3,0),IF(A240="Legítimo Abono",VLOOKUP(C240,NoAmpOC!$B$2:$H$988,7,0),"Factura"))</f>
        <v>Factura</v>
      </c>
      <c r="E240" s="26" t="str">
        <f>IF(A240="Ordenes de Compra",VLOOKUP($C240,Autogestión!$B$2:$G$5090,6,0),IF(A240="Financiamiento Internacional",VLOOKUP($C240,FinInt!$B$2:$G$508,6,0),"Legítimo Abono"))</f>
        <v>80-0025-LPU18</v>
      </c>
      <c r="F240" s="26" t="str">
        <f>IF($A240="Ordenes de Compra","ARS",IF($A240="Financiamiento Internacional",VLOOKUP($C240,FinInt!$B$2:$Q$508,15,0),VLOOKUP($C240,NoAmpOC!$B$2:$T$988,18,0)))</f>
        <v>ARS</v>
      </c>
      <c r="G240" s="5">
        <f>IF($A240="Ordenes de Compra",VLOOKUP($C240,Autogestión!$B$2:$H$5090,7,0),IF($A240="Financiamiento Internacional",VLOOKUP($C240,FinInt!$B$2:$Q$1308,16,0),VLOOKUP($C240,NoAmpOC!$B$2:$T$988,19,0)))</f>
        <v>1637425.48</v>
      </c>
      <c r="H240" s="5">
        <f t="shared" si="9"/>
        <v>1637425.48</v>
      </c>
      <c r="I240" s="26">
        <f>IF($A240="Ordenes de Compra",VLOOKUP($C240,Autogestión!$B$2:$J$5090,9,0),IF($A240="Financiamiento Internacional",VLOOKUP($C240,FinInt!$B$2:$G$1555,6,0),"Legitimo Abono"))</f>
        <v>0</v>
      </c>
      <c r="J240" s="1" t="str">
        <f>IF($A240="Ordenes de Compra",VLOOKUP($C240,Autogestión!$B$2:$R$5090,17,0),IF($A240="Financiamiento Internacional",VLOOKUP($C240,FinInt!$B$2:$O$1508,14,0),VLOOKUP($C240,NoAmpOC!$B$2:$R$988,17,0)))</f>
        <v>IVAX ARGENTINA SOCIEDAD ANONIMA</v>
      </c>
      <c r="K240" s="7" t="str">
        <f>DetalleExp!AP240</f>
        <v>DAFYP#MS-ARCHIVO</v>
      </c>
      <c r="L240" s="7" t="str">
        <f>DetalleExp!AQ240</f>
        <v>ARCHIVO - Archivo</v>
      </c>
      <c r="M240" s="7" t="str">
        <f>DetalleExp!AR240</f>
        <v>DAFYP#MS - Dirección de administración financiera y presupuestaria</v>
      </c>
      <c r="N240" s="7">
        <f>DetalleExp!AS240</f>
        <v>44014</v>
      </c>
      <c r="O240" s="27">
        <f ca="1">ROUNDUP(TODAY()-N240,0)</f>
        <v>341</v>
      </c>
      <c r="P240" s="27">
        <f ca="1">ROUNDUP(TODAY()-B240,0)</f>
        <v>361</v>
      </c>
      <c r="Q240" s="1" t="str">
        <f>IFERROR(IF(A240="Ordenes de Compra",VLOOKUP($E240,'Ordenes de Compra'!$A$2:$E$1712,5,0),"Sin OC"),"Sin dato")</f>
        <v>29.0.0.45.0</v>
      </c>
      <c r="R240" s="28" t="str">
        <f>IFERROR(IF(A240="Ordenes de Compra",VLOOKUP($I240,'Ordenes de Compra'!$B$2:$E$1712,3,0),"Sin OC"),"Sin dato")</f>
        <v>Sin dato</v>
      </c>
      <c r="S240" s="1" t="str">
        <f>VLOOKUP($U240,'Tablas intermedias'!$C$1:$H$222,5,0)</f>
        <v>DGPFE</v>
      </c>
      <c r="T240" s="29" t="str">
        <f t="shared" si="10"/>
        <v>OK</v>
      </c>
      <c r="U240" s="30" t="str">
        <f t="shared" si="11"/>
        <v>DAFYP#MS-ARCHIVOARCHIVO - ArchivoDAFYP#MS - Dirección de administración financiera y presupuestaria</v>
      </c>
      <c r="V240" s="1" t="str">
        <f>VLOOKUP(U240,'Tablas intermedias'!$C$1:$H$222,6,0)</f>
        <v>No</v>
      </c>
      <c r="W240" s="1" t="str">
        <f ca="1">IF(O240&lt;30,"menos de 30 días","más de 30 días")</f>
        <v>más de 30 días</v>
      </c>
    </row>
    <row r="241" spans="1:23" ht="14.25" hidden="1" thickTop="1" thickBot="1" x14ac:dyDescent="0.25">
      <c r="A241" s="17" t="str">
        <f>IF(DetalleExp!H241='Tablas intermedias'!$A$2,"Ordenes de Compra",IF(DetalleExp!H241='Tablas intermedias'!$A$3,"Financiamiento Internacional","Legítimo Abono"))</f>
        <v>Ordenes de Compra</v>
      </c>
      <c r="B241" s="7">
        <f>DetalleExp!E241</f>
        <v>43994</v>
      </c>
      <c r="C241" s="1" t="str">
        <f>DetalleExp!A241</f>
        <v>EX-2020-38056106-APN-DTYC#MS</v>
      </c>
      <c r="D241" s="1" t="str">
        <f>IF(A241="Ordenes de Compra",VLOOKUP(C241,Autogestión!$B$2:$D$5090,3,0),IF(A241="Legítimo Abono",VLOOKUP(C241,NoAmpOC!$B$2:$H$988,7,0),"Factura"))</f>
        <v>Factura</v>
      </c>
      <c r="E241" s="26" t="str">
        <f>IF(A241="Ordenes de Compra",VLOOKUP($C241,Autogestión!$B$2:$G$5090,6,0),IF(A241="Financiamiento Internacional",VLOOKUP($C241,FinInt!$B$2:$G$508,6,0),"Legítimo Abono"))</f>
        <v>80-0025-LPU18</v>
      </c>
      <c r="F241" s="26" t="str">
        <f>IF($A241="Ordenes de Compra","ARS",IF($A241="Financiamiento Internacional",VLOOKUP($C241,FinInt!$B$2:$Q$508,15,0),VLOOKUP($C241,NoAmpOC!$B$2:$T$988,18,0)))</f>
        <v>ARS</v>
      </c>
      <c r="G241" s="5">
        <f>IF($A241="Ordenes de Compra",VLOOKUP($C241,Autogestión!$B$2:$H$5090,7,0),IF($A241="Financiamiento Internacional",VLOOKUP($C241,FinInt!$B$2:$Q$1308,16,0),VLOOKUP($C241,NoAmpOC!$B$2:$T$988,19,0)))</f>
        <v>1646181.77</v>
      </c>
      <c r="H241" s="5">
        <f t="shared" si="9"/>
        <v>1646181.77</v>
      </c>
      <c r="I241" s="26">
        <f>IF($A241="Ordenes de Compra",VLOOKUP($C241,Autogestión!$B$2:$J$5090,9,0),IF($A241="Financiamiento Internacional",VLOOKUP($C241,FinInt!$B$2:$G$1555,6,0),"Legitimo Abono"))</f>
        <v>0</v>
      </c>
      <c r="J241" s="1" t="str">
        <f>IF($A241="Ordenes de Compra",VLOOKUP($C241,Autogestión!$B$2:$R$5090,17,0),IF($A241="Financiamiento Internacional",VLOOKUP($C241,FinInt!$B$2:$O$1508,14,0),VLOOKUP($C241,NoAmpOC!$B$2:$R$988,17,0)))</f>
        <v>IVAX ARGENTINA SOCIEDAD ANONIMA</v>
      </c>
      <c r="K241" s="7" t="str">
        <f>DetalleExp!AP241</f>
        <v>DAFYP#MS-ARCHIVO</v>
      </c>
      <c r="L241" s="7" t="str">
        <f>DetalleExp!AQ241</f>
        <v>ARCHIVO - Archivo</v>
      </c>
      <c r="M241" s="7" t="str">
        <f>DetalleExp!AR241</f>
        <v>DAFYP#MS - Dirección de administración financiera y presupuestaria</v>
      </c>
      <c r="N241" s="7">
        <f>DetalleExp!AS241</f>
        <v>44014</v>
      </c>
      <c r="O241" s="27">
        <f ca="1">ROUNDUP(TODAY()-N241,0)</f>
        <v>341</v>
      </c>
      <c r="P241" s="27">
        <f ca="1">ROUNDUP(TODAY()-B241,0)</f>
        <v>361</v>
      </c>
      <c r="Q241" s="1" t="str">
        <f>IFERROR(IF(A241="Ordenes de Compra",VLOOKUP($E241,'Ordenes de Compra'!$A$2:$E$1712,5,0),"Sin OC"),"Sin dato")</f>
        <v>29.0.0.45.0</v>
      </c>
      <c r="R241" s="28" t="str">
        <f>IFERROR(IF(A241="Ordenes de Compra",VLOOKUP($I241,'Ordenes de Compra'!$B$2:$E$1712,3,0),"Sin OC"),"Sin dato")</f>
        <v>Sin dato</v>
      </c>
      <c r="S241" s="1" t="str">
        <f>VLOOKUP($U241,'Tablas intermedias'!$C$1:$H$222,5,0)</f>
        <v>DGPFE</v>
      </c>
      <c r="T241" s="29" t="str">
        <f t="shared" si="10"/>
        <v>OK</v>
      </c>
      <c r="U241" s="30" t="str">
        <f t="shared" si="11"/>
        <v>DAFYP#MS-ARCHIVOARCHIVO - ArchivoDAFYP#MS - Dirección de administración financiera y presupuestaria</v>
      </c>
      <c r="V241" s="1" t="str">
        <f>VLOOKUP(U241,'Tablas intermedias'!$C$1:$H$222,6,0)</f>
        <v>No</v>
      </c>
      <c r="W241" s="1" t="str">
        <f ca="1">IF(O241&lt;30,"menos de 30 días","más de 30 días")</f>
        <v>más de 30 días</v>
      </c>
    </row>
    <row r="242" spans="1:23" ht="14.25" hidden="1" thickTop="1" thickBot="1" x14ac:dyDescent="0.25">
      <c r="A242" s="17" t="str">
        <f>IF(DetalleExp!H242='Tablas intermedias'!$A$2,"Ordenes de Compra",IF(DetalleExp!H242='Tablas intermedias'!$A$3,"Financiamiento Internacional","Legítimo Abono"))</f>
        <v>Ordenes de Compra</v>
      </c>
      <c r="B242" s="7">
        <f>DetalleExp!E242</f>
        <v>43998</v>
      </c>
      <c r="C242" s="1" t="str">
        <f>DetalleExp!A242</f>
        <v>EX-2020-38499681-APN-DTYC#MS</v>
      </c>
      <c r="D242" s="1" t="str">
        <f>IF(A242="Ordenes de Compra",VLOOKUP(C242,Autogestión!$B$2:$D$5090,3,0),IF(A242="Legítimo Abono",VLOOKUP(C242,NoAmpOC!$B$2:$H$988,7,0),"Factura"))</f>
        <v>Factura</v>
      </c>
      <c r="E242" s="26" t="str">
        <f>IF(A242="Ordenes de Compra",VLOOKUP($C242,Autogestión!$B$2:$G$5090,6,0),IF(A242="Financiamiento Internacional",VLOOKUP($C242,FinInt!$B$2:$G$508,6,0),"Legítimo Abono"))</f>
        <v>80-0025-LPU18</v>
      </c>
      <c r="F242" s="26" t="str">
        <f>IF($A242="Ordenes de Compra","ARS",IF($A242="Financiamiento Internacional",VLOOKUP($C242,FinInt!$B$2:$Q$508,15,0),VLOOKUP($C242,NoAmpOC!$B$2:$T$988,18,0)))</f>
        <v>ARS</v>
      </c>
      <c r="G242" s="5">
        <f>IF($A242="Ordenes de Compra",VLOOKUP($C242,Autogestión!$B$2:$H$5090,7,0),IF($A242="Financiamiento Internacional",VLOOKUP($C242,FinInt!$B$2:$Q$1308,16,0),VLOOKUP($C242,NoAmpOC!$B$2:$T$988,19,0)))</f>
        <v>2265367.3199999998</v>
      </c>
      <c r="H242" s="5">
        <f t="shared" si="9"/>
        <v>2265367.3199999998</v>
      </c>
      <c r="I242" s="26">
        <f>IF($A242="Ordenes de Compra",VLOOKUP($C242,Autogestión!$B$2:$J$5090,9,0),IF($A242="Financiamiento Internacional",VLOOKUP($C242,FinInt!$B$2:$G$1555,6,0),"Legitimo Abono"))</f>
        <v>0</v>
      </c>
      <c r="J242" s="1" t="str">
        <f>IF($A242="Ordenes de Compra",VLOOKUP($C242,Autogestión!$B$2:$R$5090,17,0),IF($A242="Financiamiento Internacional",VLOOKUP($C242,FinInt!$B$2:$O$1508,14,0),VLOOKUP($C242,NoAmpOC!$B$2:$R$988,17,0)))</f>
        <v xml:space="preserve">LAFEDAR S.A. </v>
      </c>
      <c r="K242" s="7" t="str">
        <f>DetalleExp!AP242</f>
        <v>DAFYP#MS-ARCHIVO</v>
      </c>
      <c r="L242" s="7" t="str">
        <f>DetalleExp!AQ242</f>
        <v>ARCHIVO - Archivo</v>
      </c>
      <c r="M242" s="7" t="str">
        <f>DetalleExp!AR242</f>
        <v>DAFYP#MS - Dirección de administración financiera y presupuestaria</v>
      </c>
      <c r="N242" s="7">
        <f>DetalleExp!AS242</f>
        <v>44025</v>
      </c>
      <c r="O242" s="27">
        <f ca="1">ROUNDUP(TODAY()-N242,0)</f>
        <v>330</v>
      </c>
      <c r="P242" s="27">
        <f ca="1">ROUNDUP(TODAY()-B242,0)</f>
        <v>357</v>
      </c>
      <c r="Q242" s="1" t="str">
        <f>IFERROR(IF(A242="Ordenes de Compra",VLOOKUP($E242,'Ordenes de Compra'!$A$2:$E$1712,5,0),"Sin OC"),"Sin dato")</f>
        <v>29.0.0.45.0</v>
      </c>
      <c r="R242" s="28" t="str">
        <f>IFERROR(IF(A242="Ordenes de Compra",VLOOKUP($I242,'Ordenes de Compra'!$B$2:$E$1712,3,0),"Sin OC"),"Sin dato")</f>
        <v>Sin dato</v>
      </c>
      <c r="S242" s="1" t="str">
        <f>VLOOKUP($U242,'Tablas intermedias'!$C$1:$H$222,5,0)</f>
        <v>DGPFE</v>
      </c>
      <c r="T242" s="29" t="str">
        <f t="shared" si="10"/>
        <v>OK</v>
      </c>
      <c r="U242" s="30" t="str">
        <f t="shared" si="11"/>
        <v>DAFYP#MS-ARCHIVOARCHIVO - ArchivoDAFYP#MS - Dirección de administración financiera y presupuestaria</v>
      </c>
      <c r="V242" s="1" t="str">
        <f>VLOOKUP(U242,'Tablas intermedias'!$C$1:$H$222,6,0)</f>
        <v>No</v>
      </c>
      <c r="W242" s="1" t="str">
        <f ca="1">IF(O242&lt;30,"menos de 30 días","más de 30 días")</f>
        <v>más de 30 días</v>
      </c>
    </row>
    <row r="243" spans="1:23" ht="14.25" hidden="1" thickTop="1" thickBot="1" x14ac:dyDescent="0.25">
      <c r="A243" s="17" t="str">
        <f>IF(DetalleExp!H243='Tablas intermedias'!$A$2,"Ordenes de Compra",IF(DetalleExp!H243='Tablas intermedias'!$A$3,"Financiamiento Internacional","Legítimo Abono"))</f>
        <v>Ordenes de Compra</v>
      </c>
      <c r="B243" s="7">
        <f>DetalleExp!E243</f>
        <v>43998</v>
      </c>
      <c r="C243" s="1" t="str">
        <f>DetalleExp!A243</f>
        <v>EX-2020-38502820-APN-DTYC#MS</v>
      </c>
      <c r="D243" s="1" t="str">
        <f>IF(A243="Ordenes de Compra",VLOOKUP(C243,Autogestión!$B$2:$D$5090,3,0),IF(A243="Legítimo Abono",VLOOKUP(C243,NoAmpOC!$B$2:$H$988,7,0),"Factura"))</f>
        <v>Factura</v>
      </c>
      <c r="E243" s="26" t="str">
        <f>IF(A243="Ordenes de Compra",VLOOKUP($C243,Autogestión!$B$2:$G$5090,6,0),IF(A243="Financiamiento Internacional",VLOOKUP($C243,FinInt!$B$2:$G$508,6,0),"Legítimo Abono"))</f>
        <v>80-0025-LPU18</v>
      </c>
      <c r="F243" s="26" t="str">
        <f>IF($A243="Ordenes de Compra","ARS",IF($A243="Financiamiento Internacional",VLOOKUP($C243,FinInt!$B$2:$Q$508,15,0),VLOOKUP($C243,NoAmpOC!$B$2:$T$988,18,0)))</f>
        <v>ARS</v>
      </c>
      <c r="G243" s="5">
        <f>IF($A243="Ordenes de Compra",VLOOKUP($C243,Autogestión!$B$2:$H$5090,7,0),IF($A243="Financiamiento Internacional",VLOOKUP($C243,FinInt!$B$2:$Q$1308,16,0),VLOOKUP($C243,NoAmpOC!$B$2:$T$988,19,0)))</f>
        <v>277.95999999999998</v>
      </c>
      <c r="H243" s="5">
        <f t="shared" si="9"/>
        <v>277.95999999999998</v>
      </c>
      <c r="I243" s="26">
        <f>IF($A243="Ordenes de Compra",VLOOKUP($C243,Autogestión!$B$2:$J$5090,9,0),IF($A243="Financiamiento Internacional",VLOOKUP($C243,FinInt!$B$2:$G$1555,6,0),"Legitimo Abono"))</f>
        <v>0</v>
      </c>
      <c r="J243" s="1" t="str">
        <f>IF($A243="Ordenes de Compra",VLOOKUP($C243,Autogestión!$B$2:$R$5090,17,0),IF($A243="Financiamiento Internacional",VLOOKUP($C243,FinInt!$B$2:$O$1508,14,0),VLOOKUP($C243,NoAmpOC!$B$2:$R$988,17,0)))</f>
        <v xml:space="preserve">LAFEDAR S.A. </v>
      </c>
      <c r="K243" s="7" t="str">
        <f>DetalleExp!AP243</f>
        <v>DAFYP#MS-ARCHIVO</v>
      </c>
      <c r="L243" s="7" t="str">
        <f>DetalleExp!AQ243</f>
        <v>ARCHIVO - Archivo</v>
      </c>
      <c r="M243" s="7" t="str">
        <f>DetalleExp!AR243</f>
        <v>DAFYP#MS - Dirección de administración financiera y presupuestaria</v>
      </c>
      <c r="N243" s="7">
        <f>DetalleExp!AS243</f>
        <v>44014</v>
      </c>
      <c r="O243" s="27">
        <f ca="1">ROUNDUP(TODAY()-N243,0)</f>
        <v>341</v>
      </c>
      <c r="P243" s="27">
        <f ca="1">ROUNDUP(TODAY()-B243,0)</f>
        <v>357</v>
      </c>
      <c r="Q243" s="1" t="str">
        <f>IFERROR(IF(A243="Ordenes de Compra",VLOOKUP($E243,'Ordenes de Compra'!$A$2:$E$1712,5,0),"Sin OC"),"Sin dato")</f>
        <v>29.0.0.45.0</v>
      </c>
      <c r="R243" s="28" t="str">
        <f>IFERROR(IF(A243="Ordenes de Compra",VLOOKUP($I243,'Ordenes de Compra'!$B$2:$E$1712,3,0),"Sin OC"),"Sin dato")</f>
        <v>Sin dato</v>
      </c>
      <c r="S243" s="1" t="str">
        <f>VLOOKUP($U243,'Tablas intermedias'!$C$1:$H$222,5,0)</f>
        <v>DGPFE</v>
      </c>
      <c r="T243" s="29" t="str">
        <f t="shared" si="10"/>
        <v>OK</v>
      </c>
      <c r="U243" s="30" t="str">
        <f t="shared" si="11"/>
        <v>DAFYP#MS-ARCHIVOARCHIVO - ArchivoDAFYP#MS - Dirección de administración financiera y presupuestaria</v>
      </c>
      <c r="V243" s="1" t="str">
        <f>VLOOKUP(U243,'Tablas intermedias'!$C$1:$H$222,6,0)</f>
        <v>No</v>
      </c>
      <c r="W243" s="1" t="str">
        <f ca="1">IF(O243&lt;30,"menos de 30 días","más de 30 días")</f>
        <v>más de 30 días</v>
      </c>
    </row>
    <row r="244" spans="1:23" ht="14.25" hidden="1" thickTop="1" thickBot="1" x14ac:dyDescent="0.25">
      <c r="A244" s="17" t="str">
        <f>IF(DetalleExp!H244='Tablas intermedias'!$A$2,"Ordenes de Compra",IF(DetalleExp!H244='Tablas intermedias'!$A$3,"Financiamiento Internacional","Legítimo Abono"))</f>
        <v>Ordenes de Compra</v>
      </c>
      <c r="B244" s="7">
        <f>DetalleExp!E244</f>
        <v>44001</v>
      </c>
      <c r="C244" s="1" t="str">
        <f>DetalleExp!A244</f>
        <v>EX-2020-39328062-APN-DTYC#MS</v>
      </c>
      <c r="D244" s="1" t="str">
        <f>IF(A244="Ordenes de Compra",VLOOKUP(C244,Autogestión!$B$2:$D$5090,3,0),IF(A244="Legítimo Abono",VLOOKUP(C244,NoAmpOC!$B$2:$H$988,7,0),"Factura"))</f>
        <v>Factura</v>
      </c>
      <c r="E244" s="26" t="str">
        <f>IF(A244="Ordenes de Compra",VLOOKUP($C244,Autogestión!$B$2:$G$5090,6,0),IF(A244="Financiamiento Internacional",VLOOKUP($C244,FinInt!$B$2:$G$508,6,0),"Legítimo Abono"))</f>
        <v>80-0025-LPU18</v>
      </c>
      <c r="F244" s="26" t="str">
        <f>IF($A244="Ordenes de Compra","ARS",IF($A244="Financiamiento Internacional",VLOOKUP($C244,FinInt!$B$2:$Q$508,15,0),VLOOKUP($C244,NoAmpOC!$B$2:$T$988,18,0)))</f>
        <v>ARS</v>
      </c>
      <c r="G244" s="5">
        <f>IF($A244="Ordenes de Compra",VLOOKUP($C244,Autogestión!$B$2:$H$5090,7,0),IF($A244="Financiamiento Internacional",VLOOKUP($C244,FinInt!$B$2:$Q$1308,16,0),VLOOKUP($C244,NoAmpOC!$B$2:$T$988,19,0)))</f>
        <v>2259001.7999999998</v>
      </c>
      <c r="H244" s="5">
        <f t="shared" si="9"/>
        <v>2259001.7999999998</v>
      </c>
      <c r="I244" s="26">
        <f>IF($A244="Ordenes de Compra",VLOOKUP($C244,Autogestión!$B$2:$J$5090,9,0),IF($A244="Financiamiento Internacional",VLOOKUP($C244,FinInt!$B$2:$G$1555,6,0),"Legitimo Abono"))</f>
        <v>0</v>
      </c>
      <c r="J244" s="1" t="str">
        <f>IF($A244="Ordenes de Compra",VLOOKUP($C244,Autogestión!$B$2:$R$5090,17,0),IF($A244="Financiamiento Internacional",VLOOKUP($C244,FinInt!$B$2:$O$1508,14,0),VLOOKUP($C244,NoAmpOC!$B$2:$R$988,17,0)))</f>
        <v xml:space="preserve">LAFEDAR S.A. </v>
      </c>
      <c r="K244" s="7" t="str">
        <f>DetalleExp!AP244</f>
        <v>DAFYP#MS-ARCHIVO</v>
      </c>
      <c r="L244" s="7" t="str">
        <f>DetalleExp!AQ244</f>
        <v>ARCHIVO - Archivo</v>
      </c>
      <c r="M244" s="7" t="str">
        <f>DetalleExp!AR244</f>
        <v>DAFYP#MS - Dirección de administración financiera y presupuestaria</v>
      </c>
      <c r="N244" s="7">
        <f>DetalleExp!AS244</f>
        <v>44032</v>
      </c>
      <c r="O244" s="27">
        <f ca="1">ROUNDUP(TODAY()-N244,0)</f>
        <v>323</v>
      </c>
      <c r="P244" s="27">
        <f ca="1">ROUNDUP(TODAY()-B244,0)</f>
        <v>354</v>
      </c>
      <c r="Q244" s="1" t="str">
        <f>IFERROR(IF(A244="Ordenes de Compra",VLOOKUP($E244,'Ordenes de Compra'!$A$2:$E$1712,5,0),"Sin OC"),"Sin dato")</f>
        <v>29.0.0.45.0</v>
      </c>
      <c r="R244" s="28" t="str">
        <f>IFERROR(IF(A244="Ordenes de Compra",VLOOKUP($I244,'Ordenes de Compra'!$B$2:$E$1712,3,0),"Sin OC"),"Sin dato")</f>
        <v>Sin dato</v>
      </c>
      <c r="S244" s="1" t="str">
        <f>VLOOKUP($U244,'Tablas intermedias'!$C$1:$H$222,5,0)</f>
        <v>DGPFE</v>
      </c>
      <c r="T244" s="29" t="str">
        <f t="shared" si="10"/>
        <v>OK</v>
      </c>
      <c r="U244" s="30" t="str">
        <f t="shared" si="11"/>
        <v>DAFYP#MS-ARCHIVOARCHIVO - ArchivoDAFYP#MS - Dirección de administración financiera y presupuestaria</v>
      </c>
      <c r="V244" s="1" t="str">
        <f>VLOOKUP(U244,'Tablas intermedias'!$C$1:$H$222,6,0)</f>
        <v>No</v>
      </c>
      <c r="W244" s="1" t="str">
        <f ca="1">IF(O244&lt;30,"menos de 30 días","más de 30 días")</f>
        <v>más de 30 días</v>
      </c>
    </row>
    <row r="245" spans="1:23" ht="14.25" hidden="1" thickTop="1" thickBot="1" x14ac:dyDescent="0.25">
      <c r="A245" s="17" t="str">
        <f>IF(DetalleExp!H245='Tablas intermedias'!$A$2,"Ordenes de Compra",IF(DetalleExp!H245='Tablas intermedias'!$A$3,"Financiamiento Internacional","Legítimo Abono"))</f>
        <v>Ordenes de Compra</v>
      </c>
      <c r="B245" s="7">
        <f>DetalleExp!E245</f>
        <v>44001</v>
      </c>
      <c r="C245" s="1" t="str">
        <f>DetalleExp!A245</f>
        <v>EX-2020-39330288-APN-DTYC#MS</v>
      </c>
      <c r="D245" s="1" t="str">
        <f>IF(A245="Ordenes de Compra",VLOOKUP(C245,Autogestión!$B$2:$D$5090,3,0),IF(A245="Legítimo Abono",VLOOKUP(C245,NoAmpOC!$B$2:$H$988,7,0),"Factura"))</f>
        <v>Factura</v>
      </c>
      <c r="E245" s="26" t="str">
        <f>IF(A245="Ordenes de Compra",VLOOKUP($C245,Autogestión!$B$2:$G$5090,6,0),IF(A245="Financiamiento Internacional",VLOOKUP($C245,FinInt!$B$2:$G$508,6,0),"Legítimo Abono"))</f>
        <v>80-0025-LPU18</v>
      </c>
      <c r="F245" s="26" t="str">
        <f>IF($A245="Ordenes de Compra","ARS",IF($A245="Financiamiento Internacional",VLOOKUP($C245,FinInt!$B$2:$Q$508,15,0),VLOOKUP($C245,NoAmpOC!$B$2:$T$988,18,0)))</f>
        <v>ARS</v>
      </c>
      <c r="G245" s="5">
        <f>IF($A245="Ordenes de Compra",VLOOKUP($C245,Autogestión!$B$2:$H$5090,7,0),IF($A245="Financiamiento Internacional",VLOOKUP($C245,FinInt!$B$2:$Q$1308,16,0),VLOOKUP($C245,NoAmpOC!$B$2:$T$988,19,0)))</f>
        <v>1731718.53</v>
      </c>
      <c r="H245" s="5">
        <f t="shared" si="9"/>
        <v>1731718.53</v>
      </c>
      <c r="I245" s="26">
        <f>IF($A245="Ordenes de Compra",VLOOKUP($C245,Autogestión!$B$2:$J$5090,9,0),IF($A245="Financiamiento Internacional",VLOOKUP($C245,FinInt!$B$2:$G$1555,6,0),"Legitimo Abono"))</f>
        <v>0</v>
      </c>
      <c r="J245" s="1" t="str">
        <f>IF($A245="Ordenes de Compra",VLOOKUP($C245,Autogestión!$B$2:$R$5090,17,0),IF($A245="Financiamiento Internacional",VLOOKUP($C245,FinInt!$B$2:$O$1508,14,0),VLOOKUP($C245,NoAmpOC!$B$2:$R$988,17,0)))</f>
        <v>Pfizer S.R.L.</v>
      </c>
      <c r="K245" s="7" t="str">
        <f>DetalleExp!AP245</f>
        <v>DAFYP#MS-ARCHIVO</v>
      </c>
      <c r="L245" s="7" t="str">
        <f>DetalleExp!AQ245</f>
        <v>ARCHIVO - Archivo</v>
      </c>
      <c r="M245" s="7" t="str">
        <f>DetalleExp!AR245</f>
        <v>DAFYP#MS - Dirección de administración financiera y presupuestaria</v>
      </c>
      <c r="N245" s="7">
        <f>DetalleExp!AS245</f>
        <v>44013</v>
      </c>
      <c r="O245" s="27">
        <f ca="1">ROUNDUP(TODAY()-N245,0)</f>
        <v>342</v>
      </c>
      <c r="P245" s="27">
        <f ca="1">ROUNDUP(TODAY()-B245,0)</f>
        <v>354</v>
      </c>
      <c r="Q245" s="1" t="str">
        <f>IFERROR(IF(A245="Ordenes de Compra",VLOOKUP($E245,'Ordenes de Compra'!$A$2:$E$1712,5,0),"Sin OC"),"Sin dato")</f>
        <v>29.0.0.45.0</v>
      </c>
      <c r="R245" s="28" t="str">
        <f>IFERROR(IF(A245="Ordenes de Compra",VLOOKUP($I245,'Ordenes de Compra'!$B$2:$E$1712,3,0),"Sin OC"),"Sin dato")</f>
        <v>Sin dato</v>
      </c>
      <c r="S245" s="1" t="str">
        <f>VLOOKUP($U245,'Tablas intermedias'!$C$1:$H$222,5,0)</f>
        <v>DGPFE</v>
      </c>
      <c r="T245" s="29" t="str">
        <f t="shared" si="10"/>
        <v>OK</v>
      </c>
      <c r="U245" s="30" t="str">
        <f t="shared" si="11"/>
        <v>DAFYP#MS-ARCHIVOARCHIVO - ArchivoDAFYP#MS - Dirección de administración financiera y presupuestaria</v>
      </c>
      <c r="V245" s="1" t="str">
        <f>VLOOKUP(U245,'Tablas intermedias'!$C$1:$H$222,6,0)</f>
        <v>No</v>
      </c>
      <c r="W245" s="1" t="str">
        <f ca="1">IF(O245&lt;30,"menos de 30 días","más de 30 días")</f>
        <v>más de 30 días</v>
      </c>
    </row>
    <row r="246" spans="1:23" ht="14.25" hidden="1" thickTop="1" thickBot="1" x14ac:dyDescent="0.25">
      <c r="A246" s="17" t="str">
        <f>IF(DetalleExp!H246='Tablas intermedias'!$A$2,"Ordenes de Compra",IF(DetalleExp!H246='Tablas intermedias'!$A$3,"Financiamiento Internacional","Legítimo Abono"))</f>
        <v>Ordenes de Compra</v>
      </c>
      <c r="B246" s="7">
        <f>DetalleExp!E246</f>
        <v>44001</v>
      </c>
      <c r="C246" s="1" t="str">
        <f>DetalleExp!A246</f>
        <v>EX-2020-39332280-APN-DTYC#MS</v>
      </c>
      <c r="D246" s="1" t="str">
        <f>IF(A246="Ordenes de Compra",VLOOKUP(C246,Autogestión!$B$2:$D$5090,3,0),IF(A246="Legítimo Abono",VLOOKUP(C246,NoAmpOC!$B$2:$H$988,7,0),"Factura"))</f>
        <v>Factura</v>
      </c>
      <c r="E246" s="26" t="str">
        <f>IF(A246="Ordenes de Compra",VLOOKUP($C246,Autogestión!$B$2:$G$5090,6,0),IF(A246="Financiamiento Internacional",VLOOKUP($C246,FinInt!$B$2:$G$508,6,0),"Legítimo Abono"))</f>
        <v>80-0025-LPU18</v>
      </c>
      <c r="F246" s="26" t="str">
        <f>IF($A246="Ordenes de Compra","ARS",IF($A246="Financiamiento Internacional",VLOOKUP($C246,FinInt!$B$2:$Q$508,15,0),VLOOKUP($C246,NoAmpOC!$B$2:$T$988,18,0)))</f>
        <v>ARS</v>
      </c>
      <c r="G246" s="5">
        <f>IF($A246="Ordenes de Compra",VLOOKUP($C246,Autogestión!$B$2:$H$5090,7,0),IF($A246="Financiamiento Internacional",VLOOKUP($C246,FinInt!$B$2:$Q$1308,16,0),VLOOKUP($C246,NoAmpOC!$B$2:$T$988,19,0)))</f>
        <v>629443.19999999995</v>
      </c>
      <c r="H246" s="5">
        <f t="shared" si="9"/>
        <v>629443.19999999995</v>
      </c>
      <c r="I246" s="26">
        <f>IF($A246="Ordenes de Compra",VLOOKUP($C246,Autogestión!$B$2:$J$5090,9,0),IF($A246="Financiamiento Internacional",VLOOKUP($C246,FinInt!$B$2:$G$1555,6,0),"Legitimo Abono"))</f>
        <v>0</v>
      </c>
      <c r="J246" s="1" t="str">
        <f>IF($A246="Ordenes de Compra",VLOOKUP($C246,Autogestión!$B$2:$R$5090,17,0),IF($A246="Financiamiento Internacional",VLOOKUP($C246,FinInt!$B$2:$O$1508,14,0),VLOOKUP($C246,NoAmpOC!$B$2:$R$988,17,0)))</f>
        <v xml:space="preserve">LAFEDAR S.A. </v>
      </c>
      <c r="K246" s="7" t="str">
        <f>DetalleExp!AP246</f>
        <v>DAFYP#MS-ARCHIVO</v>
      </c>
      <c r="L246" s="7" t="str">
        <f>DetalleExp!AQ246</f>
        <v>ARCHIVO - Archivo</v>
      </c>
      <c r="M246" s="7" t="str">
        <f>DetalleExp!AR246</f>
        <v>DAFYP#MS - Dirección de administración financiera y presupuestaria</v>
      </c>
      <c r="N246" s="7">
        <f>DetalleExp!AS246</f>
        <v>44071</v>
      </c>
      <c r="O246" s="27">
        <f ca="1">ROUNDUP(TODAY()-N246,0)</f>
        <v>284</v>
      </c>
      <c r="P246" s="27">
        <f ca="1">ROUNDUP(TODAY()-B246,0)</f>
        <v>354</v>
      </c>
      <c r="Q246" s="1" t="str">
        <f>IFERROR(IF(A246="Ordenes de Compra",VLOOKUP($E246,'Ordenes de Compra'!$A$2:$E$1712,5,0),"Sin OC"),"Sin dato")</f>
        <v>29.0.0.45.0</v>
      </c>
      <c r="R246" s="28" t="str">
        <f>IFERROR(IF(A246="Ordenes de Compra",VLOOKUP($I246,'Ordenes de Compra'!$B$2:$E$1712,3,0),"Sin OC"),"Sin dato")</f>
        <v>Sin dato</v>
      </c>
      <c r="S246" s="1" t="str">
        <f>VLOOKUP($U246,'Tablas intermedias'!$C$1:$H$222,5,0)</f>
        <v>DGPFE</v>
      </c>
      <c r="T246" s="29" t="str">
        <f t="shared" si="10"/>
        <v>OK</v>
      </c>
      <c r="U246" s="30" t="str">
        <f t="shared" si="11"/>
        <v>DAFYP#MS-ARCHIVOARCHIVO - ArchivoDAFYP#MS - Dirección de administración financiera y presupuestaria</v>
      </c>
      <c r="V246" s="1" t="str">
        <f>VLOOKUP(U246,'Tablas intermedias'!$C$1:$H$222,6,0)</f>
        <v>No</v>
      </c>
      <c r="W246" s="1" t="str">
        <f ca="1">IF(O246&lt;30,"menos de 30 días","más de 30 días")</f>
        <v>más de 30 días</v>
      </c>
    </row>
    <row r="247" spans="1:23" ht="14.25" hidden="1" thickTop="1" thickBot="1" x14ac:dyDescent="0.25">
      <c r="A247" s="17" t="str">
        <f>IF(DetalleExp!H247='Tablas intermedias'!$A$2,"Ordenes de Compra",IF(DetalleExp!H247='Tablas intermedias'!$A$3,"Financiamiento Internacional","Legítimo Abono"))</f>
        <v>Ordenes de Compra</v>
      </c>
      <c r="B247" s="7">
        <f>DetalleExp!E247</f>
        <v>44001</v>
      </c>
      <c r="C247" s="1" t="str">
        <f>DetalleExp!A247</f>
        <v>EX-2020-39340331-APN-DTYC#MS</v>
      </c>
      <c r="D247" s="1" t="str">
        <f>IF(A247="Ordenes de Compra",VLOOKUP(C247,Autogestión!$B$2:$D$5090,3,0),IF(A247="Legítimo Abono",VLOOKUP(C247,NoAmpOC!$B$2:$H$988,7,0),"Factura"))</f>
        <v>Factura</v>
      </c>
      <c r="E247" s="26" t="str">
        <f>IF(A247="Ordenes de Compra",VLOOKUP($C247,Autogestión!$B$2:$G$5090,6,0),IF(A247="Financiamiento Internacional",VLOOKUP($C247,FinInt!$B$2:$G$508,6,0),"Legítimo Abono"))</f>
        <v>80-0025-LPU18</v>
      </c>
      <c r="F247" s="26" t="str">
        <f>IF($A247="Ordenes de Compra","ARS",IF($A247="Financiamiento Internacional",VLOOKUP($C247,FinInt!$B$2:$Q$508,15,0),VLOOKUP($C247,NoAmpOC!$B$2:$T$988,18,0)))</f>
        <v>ARS</v>
      </c>
      <c r="G247" s="5">
        <f>IF($A247="Ordenes de Compra",VLOOKUP($C247,Autogestión!$B$2:$H$5090,7,0),IF($A247="Financiamiento Internacional",VLOOKUP($C247,FinInt!$B$2:$Q$1308,16,0),VLOOKUP($C247,NoAmpOC!$B$2:$T$988,19,0)))</f>
        <v>3491490.82</v>
      </c>
      <c r="H247" s="5">
        <f t="shared" si="9"/>
        <v>3491490.82</v>
      </c>
      <c r="I247" s="26">
        <f>IF($A247="Ordenes de Compra",VLOOKUP($C247,Autogestión!$B$2:$J$5090,9,0),IF($A247="Financiamiento Internacional",VLOOKUP($C247,FinInt!$B$2:$G$1555,6,0),"Legitimo Abono"))</f>
        <v>0</v>
      </c>
      <c r="J247" s="1" t="str">
        <f>IF($A247="Ordenes de Compra",VLOOKUP($C247,Autogestión!$B$2:$R$5090,17,0),IF($A247="Financiamiento Internacional",VLOOKUP($C247,FinInt!$B$2:$O$1508,14,0),VLOOKUP($C247,NoAmpOC!$B$2:$R$988,17,0)))</f>
        <v>Pfizer S.R.L.</v>
      </c>
      <c r="K247" s="7" t="str">
        <f>DetalleExp!AP247</f>
        <v>DAFYP#MS-ARCHIVO</v>
      </c>
      <c r="L247" s="7" t="str">
        <f>DetalleExp!AQ247</f>
        <v>ARCHIVO - Archivo</v>
      </c>
      <c r="M247" s="7" t="str">
        <f>DetalleExp!AR247</f>
        <v>DAFYP#MS - Dirección de administración financiera y presupuestaria</v>
      </c>
      <c r="N247" s="7">
        <f>DetalleExp!AS247</f>
        <v>44032</v>
      </c>
      <c r="O247" s="27">
        <f ca="1">ROUNDUP(TODAY()-N247,0)</f>
        <v>323</v>
      </c>
      <c r="P247" s="27">
        <f ca="1">ROUNDUP(TODAY()-B247,0)</f>
        <v>354</v>
      </c>
      <c r="Q247" s="1" t="str">
        <f>IFERROR(IF(A247="Ordenes de Compra",VLOOKUP($E247,'Ordenes de Compra'!$A$2:$E$1712,5,0),"Sin OC"),"Sin dato")</f>
        <v>29.0.0.45.0</v>
      </c>
      <c r="R247" s="28" t="str">
        <f>IFERROR(IF(A247="Ordenes de Compra",VLOOKUP($I247,'Ordenes de Compra'!$B$2:$E$1712,3,0),"Sin OC"),"Sin dato")</f>
        <v>Sin dato</v>
      </c>
      <c r="S247" s="1" t="str">
        <f>VLOOKUP($U247,'Tablas intermedias'!$C$1:$H$222,5,0)</f>
        <v>DGPFE</v>
      </c>
      <c r="T247" s="29" t="str">
        <f t="shared" si="10"/>
        <v>OK</v>
      </c>
      <c r="U247" s="30" t="str">
        <f t="shared" si="11"/>
        <v>DAFYP#MS-ARCHIVOARCHIVO - ArchivoDAFYP#MS - Dirección de administración financiera y presupuestaria</v>
      </c>
      <c r="V247" s="1" t="str">
        <f>VLOOKUP(U247,'Tablas intermedias'!$C$1:$H$222,6,0)</f>
        <v>No</v>
      </c>
      <c r="W247" s="1" t="str">
        <f ca="1">IF(O247&lt;30,"menos de 30 días","más de 30 días")</f>
        <v>más de 30 días</v>
      </c>
    </row>
    <row r="248" spans="1:23" ht="14.25" hidden="1" thickTop="1" thickBot="1" x14ac:dyDescent="0.25">
      <c r="A248" s="17" t="str">
        <f>IF(DetalleExp!H248='Tablas intermedias'!$A$2,"Ordenes de Compra",IF(DetalleExp!H248='Tablas intermedias'!$A$3,"Financiamiento Internacional","Legítimo Abono"))</f>
        <v>Ordenes de Compra</v>
      </c>
      <c r="B248" s="7">
        <f>DetalleExp!E248</f>
        <v>44001</v>
      </c>
      <c r="C248" s="1" t="str">
        <f>DetalleExp!A248</f>
        <v>EX-2020-39343701-APN-DTYC#MS</v>
      </c>
      <c r="D248" s="1" t="str">
        <f>IF(A248="Ordenes de Compra",VLOOKUP(C248,Autogestión!$B$2:$D$5090,3,0),IF(A248="Legítimo Abono",VLOOKUP(C248,NoAmpOC!$B$2:$H$988,7,0),"Factura"))</f>
        <v>Factura</v>
      </c>
      <c r="E248" s="26" t="str">
        <f>IF(A248="Ordenes de Compra",VLOOKUP($C248,Autogestión!$B$2:$G$5090,6,0),IF(A248="Financiamiento Internacional",VLOOKUP($C248,FinInt!$B$2:$G$508,6,0),"Legítimo Abono"))</f>
        <v>80-0028-CDI17</v>
      </c>
      <c r="F248" s="26" t="str">
        <f>IF($A248="Ordenes de Compra","ARS",IF($A248="Financiamiento Internacional",VLOOKUP($C248,FinInt!$B$2:$Q$508,15,0),VLOOKUP($C248,NoAmpOC!$B$2:$T$988,18,0)))</f>
        <v>ARS</v>
      </c>
      <c r="G248" s="5">
        <f>IF($A248="Ordenes de Compra",VLOOKUP($C248,Autogestión!$B$2:$H$5090,7,0),IF($A248="Financiamiento Internacional",VLOOKUP($C248,FinInt!$B$2:$Q$1308,16,0),VLOOKUP($C248,NoAmpOC!$B$2:$T$988,19,0)))</f>
        <v>4189396.39</v>
      </c>
      <c r="H248" s="5">
        <f t="shared" si="9"/>
        <v>4189396.39</v>
      </c>
      <c r="I248" s="26" t="str">
        <f>IF($A248="Ordenes de Compra",VLOOKUP($C248,Autogestión!$B$2:$J$5090,9,0),IF($A248="Financiamiento Internacional",VLOOKUP($C248,FinInt!$B$2:$G$1555,6,0),"Legitimo Abono"))</f>
        <v>80-1198-CON20</v>
      </c>
      <c r="J248" s="1" t="str">
        <f>IF($A248="Ordenes de Compra",VLOOKUP($C248,Autogestión!$B$2:$R$5090,17,0),IF($A248="Financiamiento Internacional",VLOOKUP($C248,FinInt!$B$2:$O$1508,14,0),VLOOKUP($C248,NoAmpOC!$B$2:$R$988,17,0)))</f>
        <v>CORREO OFICIAL DE LA REPÚBLICA ARGENTINA S.A..</v>
      </c>
      <c r="K248" s="7" t="str">
        <f>DetalleExp!AP248</f>
        <v>DCYT#MS-PVD</v>
      </c>
      <c r="L248" s="7" t="str">
        <f>DetalleExp!AQ248</f>
        <v>PVD - Privada</v>
      </c>
      <c r="M248" s="7" t="str">
        <f>DetalleExp!AR248</f>
        <v>DCYT#MS - Dirección de contabilidad y tesorería</v>
      </c>
      <c r="N248" s="7">
        <f>DetalleExp!AS248</f>
        <v>44319</v>
      </c>
      <c r="O248" s="27">
        <f ca="1">ROUNDUP(TODAY()-N248,0)</f>
        <v>36</v>
      </c>
      <c r="P248" s="27">
        <f ca="1">ROUNDUP(TODAY()-B248,0)</f>
        <v>354</v>
      </c>
      <c r="Q248" s="1" t="str">
        <f>IFERROR(IF(A248="Ordenes de Compra",VLOOKUP($E248,'Ordenes de Compra'!$A$2:$E$1712,5,0),"Sin OC"),"Sin dato")</f>
        <v>29.0.0.5.0</v>
      </c>
      <c r="R248" s="28">
        <f>IFERROR(IF(A248="Ordenes de Compra",VLOOKUP($I248,'Ordenes de Compra'!$B$2:$E$1712,3,0),"Sin OC"),"Sin dato")</f>
        <v>689171613</v>
      </c>
      <c r="S248" s="1" t="str">
        <f>VLOOKUP($U248,'Tablas intermedias'!$C$1:$H$222,5,0)</f>
        <v>Contabilidad</v>
      </c>
      <c r="T248" s="29" t="str">
        <f t="shared" si="10"/>
        <v>OK</v>
      </c>
      <c r="U248" s="30" t="str">
        <f t="shared" si="11"/>
        <v>DCYT#MS-PVDPVD - PrivadaDCYT#MS - Dirección de contabilidad y tesorería</v>
      </c>
      <c r="V248" s="1" t="str">
        <f>VLOOKUP(U248,'Tablas intermedias'!$C$1:$H$222,6,0)</f>
        <v>Si</v>
      </c>
      <c r="W248" s="1" t="str">
        <f ca="1">IF(O248&lt;30,"menos de 30 días","más de 30 días")</f>
        <v>más de 30 días</v>
      </c>
    </row>
    <row r="249" spans="1:23" ht="14.25" hidden="1" thickTop="1" thickBot="1" x14ac:dyDescent="0.25">
      <c r="A249" s="17" t="str">
        <f>IF(DetalleExp!H249='Tablas intermedias'!$A$2,"Ordenes de Compra",IF(DetalleExp!H249='Tablas intermedias'!$A$3,"Financiamiento Internacional","Legítimo Abono"))</f>
        <v>Ordenes de Compra</v>
      </c>
      <c r="B249" s="7">
        <f>DetalleExp!E249</f>
        <v>44001</v>
      </c>
      <c r="C249" s="1" t="str">
        <f>DetalleExp!A249</f>
        <v>EX-2020-39347433-APN-DTYC#MS</v>
      </c>
      <c r="D249" s="1" t="str">
        <f>IF(A249="Ordenes de Compra",VLOOKUP(C249,Autogestión!$B$2:$D$5090,3,0),IF(A249="Legítimo Abono",VLOOKUP(C249,NoAmpOC!$B$2:$H$988,7,0),"Factura"))</f>
        <v>Factura</v>
      </c>
      <c r="E249" s="26" t="str">
        <f>IF(A249="Ordenes de Compra",VLOOKUP($C249,Autogestión!$B$2:$G$5090,6,0),IF(A249="Financiamiento Internacional",VLOOKUP($C249,FinInt!$B$2:$G$508,6,0),"Legítimo Abono"))</f>
        <v>80-0028-CDI17</v>
      </c>
      <c r="F249" s="26" t="str">
        <f>IF($A249="Ordenes de Compra","ARS",IF($A249="Financiamiento Internacional",VLOOKUP($C249,FinInt!$B$2:$Q$508,15,0),VLOOKUP($C249,NoAmpOC!$B$2:$T$988,18,0)))</f>
        <v>ARS</v>
      </c>
      <c r="G249" s="5">
        <f>IF($A249="Ordenes de Compra",VLOOKUP($C249,Autogestión!$B$2:$H$5090,7,0),IF($A249="Financiamiento Internacional",VLOOKUP($C249,FinInt!$B$2:$Q$1308,16,0),VLOOKUP($C249,NoAmpOC!$B$2:$T$988,19,0)))</f>
        <v>6387195.3499999996</v>
      </c>
      <c r="H249" s="5">
        <f t="shared" si="9"/>
        <v>6387195.3499999996</v>
      </c>
      <c r="I249" s="26" t="str">
        <f>IF($A249="Ordenes de Compra",VLOOKUP($C249,Autogestión!$B$2:$J$5090,9,0),IF($A249="Financiamiento Internacional",VLOOKUP($C249,FinInt!$B$2:$G$1555,6,0),"Legitimo Abono"))</f>
        <v>80-1198-CON20</v>
      </c>
      <c r="J249" s="1" t="str">
        <f>IF($A249="Ordenes de Compra",VLOOKUP($C249,Autogestión!$B$2:$R$5090,17,0),IF($A249="Financiamiento Internacional",VLOOKUP($C249,FinInt!$B$2:$O$1508,14,0),VLOOKUP($C249,NoAmpOC!$B$2:$R$988,17,0)))</f>
        <v>CORREO OFICIAL DE LA REPÚBLICA ARGENTINA S.A..</v>
      </c>
      <c r="K249" s="7" t="str">
        <f>DetalleExp!AP249</f>
        <v>DCYT#MS-PVD</v>
      </c>
      <c r="L249" s="7" t="str">
        <f>DetalleExp!AQ249</f>
        <v>PVD - Privada</v>
      </c>
      <c r="M249" s="7" t="str">
        <f>DetalleExp!AR249</f>
        <v>DCYT#MS - Dirección de contabilidad y tesorería</v>
      </c>
      <c r="N249" s="7">
        <f>DetalleExp!AS249</f>
        <v>44319</v>
      </c>
      <c r="O249" s="27">
        <f ca="1">ROUNDUP(TODAY()-N249,0)</f>
        <v>36</v>
      </c>
      <c r="P249" s="27">
        <f ca="1">ROUNDUP(TODAY()-B249,0)</f>
        <v>354</v>
      </c>
      <c r="Q249" s="1" t="str">
        <f>IFERROR(IF(A249="Ordenes de Compra",VLOOKUP($E249,'Ordenes de Compra'!$A$2:$E$1712,5,0),"Sin OC"),"Sin dato")</f>
        <v>29.0.0.5.0</v>
      </c>
      <c r="R249" s="28">
        <f>IFERROR(IF(A249="Ordenes de Compra",VLOOKUP($I249,'Ordenes de Compra'!$B$2:$E$1712,3,0),"Sin OC"),"Sin dato")</f>
        <v>689171613</v>
      </c>
      <c r="S249" s="1" t="str">
        <f>VLOOKUP($U249,'Tablas intermedias'!$C$1:$H$222,5,0)</f>
        <v>Contabilidad</v>
      </c>
      <c r="T249" s="29" t="str">
        <f t="shared" si="10"/>
        <v>OK</v>
      </c>
      <c r="U249" s="30" t="str">
        <f t="shared" si="11"/>
        <v>DCYT#MS-PVDPVD - PrivadaDCYT#MS - Dirección de contabilidad y tesorería</v>
      </c>
      <c r="V249" s="1" t="str">
        <f>VLOOKUP(U249,'Tablas intermedias'!$C$1:$H$222,6,0)</f>
        <v>Si</v>
      </c>
      <c r="W249" s="1" t="str">
        <f ca="1">IF(O249&lt;30,"menos de 30 días","más de 30 días")</f>
        <v>más de 30 días</v>
      </c>
    </row>
    <row r="250" spans="1:23" ht="14.25" hidden="1" thickTop="1" thickBot="1" x14ac:dyDescent="0.25">
      <c r="A250" s="17" t="str">
        <f>IF(DetalleExp!H250='Tablas intermedias'!$A$2,"Ordenes de Compra",IF(DetalleExp!H250='Tablas intermedias'!$A$3,"Financiamiento Internacional","Legítimo Abono"))</f>
        <v>Ordenes de Compra</v>
      </c>
      <c r="B250" s="7">
        <f>DetalleExp!E250</f>
        <v>44001</v>
      </c>
      <c r="C250" s="1" t="str">
        <f>DetalleExp!A250</f>
        <v>EX-2020-39350601-APN-DTYC#MS</v>
      </c>
      <c r="D250" s="1" t="str">
        <f>IF(A250="Ordenes de Compra",VLOOKUP(C250,Autogestión!$B$2:$D$5090,3,0),IF(A250="Legítimo Abono",VLOOKUP(C250,NoAmpOC!$B$2:$H$988,7,0),"Factura"))</f>
        <v>Factura</v>
      </c>
      <c r="E250" s="26" t="str">
        <f>IF(A250="Ordenes de Compra",VLOOKUP($C250,Autogestión!$B$2:$G$5090,6,0),IF(A250="Financiamiento Internacional",VLOOKUP($C250,FinInt!$B$2:$G$508,6,0),"Legítimo Abono"))</f>
        <v>80-0025-LPU18</v>
      </c>
      <c r="F250" s="26" t="str">
        <f>IF($A250="Ordenes de Compra","ARS",IF($A250="Financiamiento Internacional",VLOOKUP($C250,FinInt!$B$2:$Q$508,15,0),VLOOKUP($C250,NoAmpOC!$B$2:$T$988,18,0)))</f>
        <v>ARS</v>
      </c>
      <c r="G250" s="5">
        <f>IF($A250="Ordenes de Compra",VLOOKUP($C250,Autogestión!$B$2:$H$5090,7,0),IF($A250="Financiamiento Internacional",VLOOKUP($C250,FinInt!$B$2:$Q$1308,16,0),VLOOKUP($C250,NoAmpOC!$B$2:$T$988,19,0)))</f>
        <v>3491490.82</v>
      </c>
      <c r="H250" s="5">
        <f t="shared" si="9"/>
        <v>3491490.82</v>
      </c>
      <c r="I250" s="26">
        <f>IF($A250="Ordenes de Compra",VLOOKUP($C250,Autogestión!$B$2:$J$5090,9,0),IF($A250="Financiamiento Internacional",VLOOKUP($C250,FinInt!$B$2:$G$1555,6,0),"Legitimo Abono"))</f>
        <v>0</v>
      </c>
      <c r="J250" s="1" t="str">
        <f>IF($A250="Ordenes de Compra",VLOOKUP($C250,Autogestión!$B$2:$R$5090,17,0),IF($A250="Financiamiento Internacional",VLOOKUP($C250,FinInt!$B$2:$O$1508,14,0),VLOOKUP($C250,NoAmpOC!$B$2:$R$988,17,0)))</f>
        <v>Pfizer S.R.L.</v>
      </c>
      <c r="K250" s="7" t="str">
        <f>DetalleExp!AP250</f>
        <v>DAFYP#MS-ARCHIVO</v>
      </c>
      <c r="L250" s="7" t="str">
        <f>DetalleExp!AQ250</f>
        <v>ARCHIVO - Archivo</v>
      </c>
      <c r="M250" s="7" t="str">
        <f>DetalleExp!AR250</f>
        <v>DAFYP#MS - Dirección de administración financiera y presupuestaria</v>
      </c>
      <c r="N250" s="7">
        <f>DetalleExp!AS250</f>
        <v>44013</v>
      </c>
      <c r="O250" s="27">
        <f ca="1">ROUNDUP(TODAY()-N250,0)</f>
        <v>342</v>
      </c>
      <c r="P250" s="27">
        <f ca="1">ROUNDUP(TODAY()-B250,0)</f>
        <v>354</v>
      </c>
      <c r="Q250" s="1" t="str">
        <f>IFERROR(IF(A250="Ordenes de Compra",VLOOKUP($E250,'Ordenes de Compra'!$A$2:$E$1712,5,0),"Sin OC"),"Sin dato")</f>
        <v>29.0.0.45.0</v>
      </c>
      <c r="R250" s="28" t="str">
        <f>IFERROR(IF(A250="Ordenes de Compra",VLOOKUP($I250,'Ordenes de Compra'!$B$2:$E$1712,3,0),"Sin OC"),"Sin dato")</f>
        <v>Sin dato</v>
      </c>
      <c r="S250" s="1" t="str">
        <f>VLOOKUP($U250,'Tablas intermedias'!$C$1:$H$222,5,0)</f>
        <v>DGPFE</v>
      </c>
      <c r="T250" s="29" t="str">
        <f t="shared" si="10"/>
        <v>OK</v>
      </c>
      <c r="U250" s="30" t="str">
        <f t="shared" si="11"/>
        <v>DAFYP#MS-ARCHIVOARCHIVO - ArchivoDAFYP#MS - Dirección de administración financiera y presupuestaria</v>
      </c>
      <c r="V250" s="1" t="str">
        <f>VLOOKUP(U250,'Tablas intermedias'!$C$1:$H$222,6,0)</f>
        <v>No</v>
      </c>
      <c r="W250" s="1" t="str">
        <f ca="1">IF(O250&lt;30,"menos de 30 días","más de 30 días")</f>
        <v>más de 30 días</v>
      </c>
    </row>
    <row r="251" spans="1:23" ht="14.25" hidden="1" thickTop="1" thickBot="1" x14ac:dyDescent="0.25">
      <c r="A251" s="17" t="str">
        <f>IF(DetalleExp!H251='Tablas intermedias'!$A$2,"Ordenes de Compra",IF(DetalleExp!H251='Tablas intermedias'!$A$3,"Financiamiento Internacional","Legítimo Abono"))</f>
        <v>Ordenes de Compra</v>
      </c>
      <c r="B251" s="7">
        <f>DetalleExp!E251</f>
        <v>44004</v>
      </c>
      <c r="C251" s="1" t="str">
        <f>DetalleExp!A251</f>
        <v>EX-2020-39820930-APN-DTYC#MS</v>
      </c>
      <c r="D251" s="1" t="str">
        <f>IF(A251="Ordenes de Compra",VLOOKUP(C251,Autogestión!$B$2:$D$5090,3,0),IF(A251="Legítimo Abono",VLOOKUP(C251,NoAmpOC!$B$2:$H$988,7,0),"Factura"))</f>
        <v>Factura</v>
      </c>
      <c r="E251" s="26" t="str">
        <f>IF(A251="Ordenes de Compra",VLOOKUP($C251,Autogestión!$B$2:$G$5090,6,0),IF(A251="Financiamiento Internacional",VLOOKUP($C251,FinInt!$B$2:$G$508,6,0),"Legítimo Abono"))</f>
        <v>80-0025-LPU18</v>
      </c>
      <c r="F251" s="26" t="str">
        <f>IF($A251="Ordenes de Compra","ARS",IF($A251="Financiamiento Internacional",VLOOKUP($C251,FinInt!$B$2:$Q$508,15,0),VLOOKUP($C251,NoAmpOC!$B$2:$T$988,18,0)))</f>
        <v>ARS</v>
      </c>
      <c r="G251" s="5">
        <f>IF($A251="Ordenes de Compra",VLOOKUP($C251,Autogestión!$B$2:$H$5090,7,0),IF($A251="Financiamiento Internacional",VLOOKUP($C251,FinInt!$B$2:$Q$1308,16,0),VLOOKUP($C251,NoAmpOC!$B$2:$T$988,19,0)))</f>
        <v>3961440.01</v>
      </c>
      <c r="H251" s="5">
        <f t="shared" si="9"/>
        <v>3961440.01</v>
      </c>
      <c r="I251" s="26">
        <f>IF($A251="Ordenes de Compra",VLOOKUP($C251,Autogestión!$B$2:$J$5090,9,0),IF($A251="Financiamiento Internacional",VLOOKUP($C251,FinInt!$B$2:$G$1555,6,0),"Legitimo Abono"))</f>
        <v>0</v>
      </c>
      <c r="J251" s="1" t="str">
        <f>IF($A251="Ordenes de Compra",VLOOKUP($C251,Autogestión!$B$2:$R$5090,17,0),IF($A251="Financiamiento Internacional",VLOOKUP($C251,FinInt!$B$2:$O$1508,14,0),VLOOKUP($C251,NoAmpOC!$B$2:$R$988,17,0)))</f>
        <v>SAVANT PHARM S.A.</v>
      </c>
      <c r="K251" s="7" t="str">
        <f>DetalleExp!AP251</f>
        <v>DAFYP#MS-ARCHIVO</v>
      </c>
      <c r="L251" s="7" t="str">
        <f>DetalleExp!AQ251</f>
        <v>ARCHIVO - Archivo</v>
      </c>
      <c r="M251" s="7" t="str">
        <f>DetalleExp!AR251</f>
        <v>DAFYP#MS - Dirección de administración financiera y presupuestaria</v>
      </c>
      <c r="N251" s="7">
        <f>DetalleExp!AS251</f>
        <v>44029</v>
      </c>
      <c r="O251" s="27">
        <f ca="1">ROUNDUP(TODAY()-N251,0)</f>
        <v>326</v>
      </c>
      <c r="P251" s="27">
        <f ca="1">ROUNDUP(TODAY()-B251,0)</f>
        <v>351</v>
      </c>
      <c r="Q251" s="1" t="str">
        <f>IFERROR(IF(A251="Ordenes de Compra",VLOOKUP($E251,'Ordenes de Compra'!$A$2:$E$1712,5,0),"Sin OC"),"Sin dato")</f>
        <v>29.0.0.45.0</v>
      </c>
      <c r="R251" s="28" t="str">
        <f>IFERROR(IF(A251="Ordenes de Compra",VLOOKUP($I251,'Ordenes de Compra'!$B$2:$E$1712,3,0),"Sin OC"),"Sin dato")</f>
        <v>Sin dato</v>
      </c>
      <c r="S251" s="1" t="str">
        <f>VLOOKUP($U251,'Tablas intermedias'!$C$1:$H$222,5,0)</f>
        <v>DGPFE</v>
      </c>
      <c r="T251" s="29" t="str">
        <f t="shared" si="10"/>
        <v>OK</v>
      </c>
      <c r="U251" s="30" t="str">
        <f t="shared" si="11"/>
        <v>DAFYP#MS-ARCHIVOARCHIVO - ArchivoDAFYP#MS - Dirección de administración financiera y presupuestaria</v>
      </c>
      <c r="V251" s="1" t="str">
        <f>VLOOKUP(U251,'Tablas intermedias'!$C$1:$H$222,6,0)</f>
        <v>No</v>
      </c>
      <c r="W251" s="1" t="str">
        <f ca="1">IF(O251&lt;30,"menos de 30 días","más de 30 días")</f>
        <v>más de 30 días</v>
      </c>
    </row>
    <row r="252" spans="1:23" ht="14.25" hidden="1" thickTop="1" thickBot="1" x14ac:dyDescent="0.25">
      <c r="A252" s="17" t="str">
        <f>IF(DetalleExp!H252='Tablas intermedias'!$A$2,"Ordenes de Compra",IF(DetalleExp!H252='Tablas intermedias'!$A$3,"Financiamiento Internacional","Legítimo Abono"))</f>
        <v>Ordenes de Compra</v>
      </c>
      <c r="B252" s="7">
        <f>DetalleExp!E252</f>
        <v>44004</v>
      </c>
      <c r="C252" s="1" t="str">
        <f>DetalleExp!A252</f>
        <v>EX-2020-39835733-APN-DTYC#MS</v>
      </c>
      <c r="D252" s="1" t="str">
        <f>IF(A252="Ordenes de Compra",VLOOKUP(C252,Autogestión!$B$2:$D$5090,3,0),IF(A252="Legítimo Abono",VLOOKUP(C252,NoAmpOC!$B$2:$H$988,7,0),"Factura"))</f>
        <v>Factura</v>
      </c>
      <c r="E252" s="26" t="str">
        <f>IF(A252="Ordenes de Compra",VLOOKUP($C252,Autogestión!$B$2:$G$5090,6,0),IF(A252="Financiamiento Internacional",VLOOKUP($C252,FinInt!$B$2:$G$508,6,0),"Legítimo Abono"))</f>
        <v>80-0025-LPU18</v>
      </c>
      <c r="F252" s="26" t="str">
        <f>IF($A252="Ordenes de Compra","ARS",IF($A252="Financiamiento Internacional",VLOOKUP($C252,FinInt!$B$2:$Q$508,15,0),VLOOKUP($C252,NoAmpOC!$B$2:$T$988,18,0)))</f>
        <v>ARS</v>
      </c>
      <c r="G252" s="5">
        <f>IF($A252="Ordenes de Compra",VLOOKUP($C252,Autogestión!$B$2:$H$5090,7,0),IF($A252="Financiamiento Internacional",VLOOKUP($C252,FinInt!$B$2:$Q$1308,16,0),VLOOKUP($C252,NoAmpOC!$B$2:$T$988,19,0)))</f>
        <v>3888864</v>
      </c>
      <c r="H252" s="5">
        <f t="shared" si="9"/>
        <v>3888864</v>
      </c>
      <c r="I252" s="26">
        <f>IF($A252="Ordenes de Compra",VLOOKUP($C252,Autogestión!$B$2:$J$5090,9,0),IF($A252="Financiamiento Internacional",VLOOKUP($C252,FinInt!$B$2:$G$1555,6,0),"Legitimo Abono"))</f>
        <v>0</v>
      </c>
      <c r="J252" s="1" t="str">
        <f>IF($A252="Ordenes de Compra",VLOOKUP($C252,Autogestión!$B$2:$R$5090,17,0),IF($A252="Financiamiento Internacional",VLOOKUP($C252,FinInt!$B$2:$O$1508,14,0),VLOOKUP($C252,NoAmpOC!$B$2:$R$988,17,0)))</f>
        <v>SAVANT PHARM S.A.</v>
      </c>
      <c r="K252" s="7" t="str">
        <f>DetalleExp!AP252</f>
        <v>DAFYP#MS-ARCHIVO</v>
      </c>
      <c r="L252" s="7" t="str">
        <f>DetalleExp!AQ252</f>
        <v>ARCHIVO - Archivo</v>
      </c>
      <c r="M252" s="7" t="str">
        <f>DetalleExp!AR252</f>
        <v>DAFYP#MS - Dirección de administración financiera y presupuestaria</v>
      </c>
      <c r="N252" s="7">
        <f>DetalleExp!AS252</f>
        <v>44013</v>
      </c>
      <c r="O252" s="27">
        <f ca="1">ROUNDUP(TODAY()-N252,0)</f>
        <v>342</v>
      </c>
      <c r="P252" s="27">
        <f ca="1">ROUNDUP(TODAY()-B252,0)</f>
        <v>351</v>
      </c>
      <c r="Q252" s="1" t="str">
        <f>IFERROR(IF(A252="Ordenes de Compra",VLOOKUP($E252,'Ordenes de Compra'!$A$2:$E$1712,5,0),"Sin OC"),"Sin dato")</f>
        <v>29.0.0.45.0</v>
      </c>
      <c r="R252" s="28" t="str">
        <f>IFERROR(IF(A252="Ordenes de Compra",VLOOKUP($I252,'Ordenes de Compra'!$B$2:$E$1712,3,0),"Sin OC"),"Sin dato")</f>
        <v>Sin dato</v>
      </c>
      <c r="S252" s="1" t="str">
        <f>VLOOKUP($U252,'Tablas intermedias'!$C$1:$H$222,5,0)</f>
        <v>DGPFE</v>
      </c>
      <c r="T252" s="29" t="str">
        <f t="shared" si="10"/>
        <v>OK</v>
      </c>
      <c r="U252" s="30" t="str">
        <f t="shared" si="11"/>
        <v>DAFYP#MS-ARCHIVOARCHIVO - ArchivoDAFYP#MS - Dirección de administración financiera y presupuestaria</v>
      </c>
      <c r="V252" s="1" t="str">
        <f>VLOOKUP(U252,'Tablas intermedias'!$C$1:$H$222,6,0)</f>
        <v>No</v>
      </c>
      <c r="W252" s="1" t="str">
        <f ca="1">IF(O252&lt;30,"menos de 30 días","más de 30 días")</f>
        <v>más de 30 días</v>
      </c>
    </row>
    <row r="253" spans="1:23" ht="14.25" hidden="1" thickTop="1" thickBot="1" x14ac:dyDescent="0.25">
      <c r="A253" s="17" t="str">
        <f>IF(DetalleExp!H253='Tablas intermedias'!$A$2,"Ordenes de Compra",IF(DetalleExp!H253='Tablas intermedias'!$A$3,"Financiamiento Internacional","Legítimo Abono"))</f>
        <v>Ordenes de Compra</v>
      </c>
      <c r="B253" s="7">
        <f>DetalleExp!E253</f>
        <v>44005</v>
      </c>
      <c r="C253" s="1" t="str">
        <f>DetalleExp!A253</f>
        <v>EX-2020-39988751-APN-DTYC#MS</v>
      </c>
      <c r="D253" s="1" t="str">
        <f>IF(A253="Ordenes de Compra",VLOOKUP(C253,Autogestión!$B$2:$D$5090,3,0),IF(A253="Legítimo Abono",VLOOKUP(C253,NoAmpOC!$B$2:$H$988,7,0),"Factura"))</f>
        <v>Factura</v>
      </c>
      <c r="E253" s="26" t="str">
        <f>IF(A253="Ordenes de Compra",VLOOKUP($C253,Autogestión!$B$2:$G$5090,6,0),IF(A253="Financiamiento Internacional",VLOOKUP($C253,FinInt!$B$2:$G$508,6,0),"Legítimo Abono"))</f>
        <v>80-0025-LPU18</v>
      </c>
      <c r="F253" s="26" t="str">
        <f>IF($A253="Ordenes de Compra","ARS",IF($A253="Financiamiento Internacional",VLOOKUP($C253,FinInt!$B$2:$Q$508,15,0),VLOOKUP($C253,NoAmpOC!$B$2:$T$988,18,0)))</f>
        <v>ARS</v>
      </c>
      <c r="G253" s="5">
        <f>IF($A253="Ordenes de Compra",VLOOKUP($C253,Autogestión!$B$2:$H$5090,7,0),IF($A253="Financiamiento Internacional",VLOOKUP($C253,FinInt!$B$2:$Q$1308,16,0),VLOOKUP($C253,NoAmpOC!$B$2:$T$988,19,0)))</f>
        <v>4447570.4000000004</v>
      </c>
      <c r="H253" s="5">
        <f t="shared" si="9"/>
        <v>4447570.4000000004</v>
      </c>
      <c r="I253" s="26">
        <f>IF($A253="Ordenes de Compra",VLOOKUP($C253,Autogestión!$B$2:$J$5090,9,0),IF($A253="Financiamiento Internacional",VLOOKUP($C253,FinInt!$B$2:$G$1555,6,0),"Legitimo Abono"))</f>
        <v>0</v>
      </c>
      <c r="J253" s="1" t="str">
        <f>IF($A253="Ordenes de Compra",VLOOKUP($C253,Autogestión!$B$2:$R$5090,17,0),IF($A253="Financiamiento Internacional",VLOOKUP($C253,FinInt!$B$2:$O$1508,14,0),VLOOKUP($C253,NoAmpOC!$B$2:$R$988,17,0)))</f>
        <v>PRO MED INTERNACIONAL SA</v>
      </c>
      <c r="K253" s="7" t="str">
        <f>DetalleExp!AP253</f>
        <v>DAFYP#MS-ARCHIVO</v>
      </c>
      <c r="L253" s="7" t="str">
        <f>DetalleExp!AQ253</f>
        <v>ARCHIVO - Archivo</v>
      </c>
      <c r="M253" s="7" t="str">
        <f>DetalleExp!AR253</f>
        <v>DAFYP#MS - Dirección de administración financiera y presupuestaria</v>
      </c>
      <c r="N253" s="7">
        <f>DetalleExp!AS253</f>
        <v>44013</v>
      </c>
      <c r="O253" s="27">
        <f ca="1">ROUNDUP(TODAY()-N253,0)</f>
        <v>342</v>
      </c>
      <c r="P253" s="27">
        <f ca="1">ROUNDUP(TODAY()-B253,0)</f>
        <v>350</v>
      </c>
      <c r="Q253" s="1" t="str">
        <f>IFERROR(IF(A253="Ordenes de Compra",VLOOKUP($E253,'Ordenes de Compra'!$A$2:$E$1712,5,0),"Sin OC"),"Sin dato")</f>
        <v>29.0.0.45.0</v>
      </c>
      <c r="R253" s="28" t="str">
        <f>IFERROR(IF(A253="Ordenes de Compra",VLOOKUP($I253,'Ordenes de Compra'!$B$2:$E$1712,3,0),"Sin OC"),"Sin dato")</f>
        <v>Sin dato</v>
      </c>
      <c r="S253" s="1" t="str">
        <f>VLOOKUP($U253,'Tablas intermedias'!$C$1:$H$222,5,0)</f>
        <v>DGPFE</v>
      </c>
      <c r="T253" s="29" t="str">
        <f t="shared" si="10"/>
        <v>OK</v>
      </c>
      <c r="U253" s="30" t="str">
        <f t="shared" si="11"/>
        <v>DAFYP#MS-ARCHIVOARCHIVO - ArchivoDAFYP#MS - Dirección de administración financiera y presupuestaria</v>
      </c>
      <c r="V253" s="1" t="str">
        <f>VLOOKUP(U253,'Tablas intermedias'!$C$1:$H$222,6,0)</f>
        <v>No</v>
      </c>
      <c r="W253" s="1" t="str">
        <f ca="1">IF(O253&lt;30,"menos de 30 días","más de 30 días")</f>
        <v>más de 30 días</v>
      </c>
    </row>
    <row r="254" spans="1:23" ht="14.25" hidden="1" thickTop="1" thickBot="1" x14ac:dyDescent="0.25">
      <c r="A254" s="17" t="str">
        <f>IF(DetalleExp!H254='Tablas intermedias'!$A$2,"Ordenes de Compra",IF(DetalleExp!H254='Tablas intermedias'!$A$3,"Financiamiento Internacional","Legítimo Abono"))</f>
        <v>Ordenes de Compra</v>
      </c>
      <c r="B254" s="7">
        <f>DetalleExp!E254</f>
        <v>44007</v>
      </c>
      <c r="C254" s="1" t="str">
        <f>DetalleExp!A254</f>
        <v>EX-2020-40637748-APN-DTYC#MS</v>
      </c>
      <c r="D254" s="1" t="str">
        <f>IF(A254="Ordenes de Compra",VLOOKUP(C254,Autogestión!$B$2:$D$5090,3,0),IF(A254="Legítimo Abono",VLOOKUP(C254,NoAmpOC!$B$2:$H$988,7,0),"Factura"))</f>
        <v>Factura</v>
      </c>
      <c r="E254" s="26" t="str">
        <f>IF(A254="Ordenes de Compra",VLOOKUP($C254,Autogestión!$B$2:$G$5090,6,0),IF(A254="Financiamiento Internacional",VLOOKUP($C254,FinInt!$B$2:$G$508,6,0),"Legítimo Abono"))</f>
        <v>80-0004-LPU18</v>
      </c>
      <c r="F254" s="26" t="str">
        <f>IF($A254="Ordenes de Compra","ARS",IF($A254="Financiamiento Internacional",VLOOKUP($C254,FinInt!$B$2:$Q$508,15,0),VLOOKUP($C254,NoAmpOC!$B$2:$T$988,18,0)))</f>
        <v>ARS</v>
      </c>
      <c r="G254" s="5">
        <f>IF($A254="Ordenes de Compra",VLOOKUP($C254,Autogestión!$B$2:$H$5090,7,0),IF($A254="Financiamiento Internacional",VLOOKUP($C254,FinInt!$B$2:$Q$1308,16,0),VLOOKUP($C254,NoAmpOC!$B$2:$T$988,19,0)))</f>
        <v>1487107.2</v>
      </c>
      <c r="H254" s="5">
        <f t="shared" si="9"/>
        <v>1487107.2</v>
      </c>
      <c r="I254" s="26">
        <f>IF($A254="Ordenes de Compra",VLOOKUP($C254,Autogestión!$B$2:$J$5090,9,0),IF($A254="Financiamiento Internacional",VLOOKUP($C254,FinInt!$B$2:$G$1555,6,0),"Legitimo Abono"))</f>
        <v>0</v>
      </c>
      <c r="J254" s="1" t="str">
        <f>IF($A254="Ordenes de Compra",VLOOKUP($C254,Autogestión!$B$2:$R$5090,17,0),IF($A254="Financiamiento Internacional",VLOOKUP($C254,FinInt!$B$2:$O$1508,14,0),VLOOKUP($C254,NoAmpOC!$B$2:$R$988,17,0)))</f>
        <v>CSL BEHRING S.A.</v>
      </c>
      <c r="K254" s="7" t="str">
        <f>DetalleExp!AP254</f>
        <v>LCOURREGES</v>
      </c>
      <c r="L254" s="7" t="str">
        <f>DetalleExp!AQ254</f>
        <v>TESORERIA - Tesorería</v>
      </c>
      <c r="M254" s="7" t="str">
        <f>DetalleExp!AR254</f>
        <v>DTYC#MS - Dirección de tesoreria y contabilidad</v>
      </c>
      <c r="N254" s="7">
        <f>DetalleExp!AS254</f>
        <v>44096</v>
      </c>
      <c r="O254" s="27">
        <f ca="1">ROUNDUP(TODAY()-N254,0)</f>
        <v>259</v>
      </c>
      <c r="P254" s="27">
        <f ca="1">ROUNDUP(TODAY()-B254,0)</f>
        <v>348</v>
      </c>
      <c r="Q254" s="1" t="str">
        <f>IFERROR(IF(A254="Ordenes de Compra",VLOOKUP($E254,'Ordenes de Compra'!$A$2:$E$1712,5,0),"Sin OC"),"Sin dato")</f>
        <v>Varios</v>
      </c>
      <c r="R254" s="28" t="str">
        <f>IFERROR(IF(A254="Ordenes de Compra",VLOOKUP($I254,'Ordenes de Compra'!$B$2:$E$1712,3,0),"Sin OC"),"Sin dato")</f>
        <v>Sin dato</v>
      </c>
      <c r="S254" s="1" t="str">
        <f>VLOOKUP($U254,'Tablas intermedias'!$C$1:$H$222,5,0)</f>
        <v>Tesorería</v>
      </c>
      <c r="T254" s="29" t="str">
        <f t="shared" si="10"/>
        <v>OK</v>
      </c>
      <c r="U254" s="30" t="str">
        <f t="shared" si="11"/>
        <v>LCOURREGESTESORERIA - TesoreríaDTYC#MS - Dirección de tesoreria y contabilidad</v>
      </c>
      <c r="V254" s="1" t="str">
        <f>VLOOKUP(U254,'Tablas intermedias'!$C$1:$H$222,6,0)</f>
        <v>No</v>
      </c>
      <c r="W254" s="1" t="str">
        <f ca="1">IF(O254&lt;30,"menos de 30 días","más de 30 días")</f>
        <v>más de 30 días</v>
      </c>
    </row>
    <row r="255" spans="1:23" ht="14.25" hidden="1" thickTop="1" thickBot="1" x14ac:dyDescent="0.25">
      <c r="A255" s="17" t="str">
        <f>IF(DetalleExp!H255='Tablas intermedias'!$A$2,"Ordenes de Compra",IF(DetalleExp!H255='Tablas intermedias'!$A$3,"Financiamiento Internacional","Legítimo Abono"))</f>
        <v>Ordenes de Compra</v>
      </c>
      <c r="B255" s="7">
        <f>DetalleExp!E255</f>
        <v>44007</v>
      </c>
      <c r="C255" s="1" t="str">
        <f>DetalleExp!A255</f>
        <v>EX-2020-40725305-APN-DTYC#MS</v>
      </c>
      <c r="D255" s="1" t="str">
        <f>IF(A255="Ordenes de Compra",VLOOKUP(C255,Autogestión!$B$2:$D$5090,3,0),IF(A255="Legítimo Abono",VLOOKUP(C255,NoAmpOC!$B$2:$H$988,7,0),"Factura"))</f>
        <v>Factura</v>
      </c>
      <c r="E255" s="26" t="str">
        <f>IF(A255="Ordenes de Compra",VLOOKUP($C255,Autogestión!$B$2:$G$5090,6,0),IF(A255="Financiamiento Internacional",VLOOKUP($C255,FinInt!$B$2:$G$508,6,0),"Legítimo Abono"))</f>
        <v>80-0025-LPU18</v>
      </c>
      <c r="F255" s="26" t="str">
        <f>IF($A255="Ordenes de Compra","ARS",IF($A255="Financiamiento Internacional",VLOOKUP($C255,FinInt!$B$2:$Q$508,15,0),VLOOKUP($C255,NoAmpOC!$B$2:$T$988,18,0)))</f>
        <v>ARS</v>
      </c>
      <c r="G255" s="5">
        <f>IF($A255="Ordenes de Compra",VLOOKUP($C255,Autogestión!$B$2:$H$5090,7,0),IF($A255="Financiamiento Internacional",VLOOKUP($C255,FinInt!$B$2:$Q$1308,16,0),VLOOKUP($C255,NoAmpOC!$B$2:$T$988,19,0)))</f>
        <v>1059888.8600000001</v>
      </c>
      <c r="H255" s="5">
        <f t="shared" si="9"/>
        <v>1059888.8600000001</v>
      </c>
      <c r="I255" s="26">
        <f>IF($A255="Ordenes de Compra",VLOOKUP($C255,Autogestión!$B$2:$J$5090,9,0),IF($A255="Financiamiento Internacional",VLOOKUP($C255,FinInt!$B$2:$G$1555,6,0),"Legitimo Abono"))</f>
        <v>0</v>
      </c>
      <c r="J255" s="1" t="str">
        <f>IF($A255="Ordenes de Compra",VLOOKUP($C255,Autogestión!$B$2:$R$5090,17,0),IF($A255="Financiamiento Internacional",VLOOKUP($C255,FinInt!$B$2:$O$1508,14,0),VLOOKUP($C255,NoAmpOC!$B$2:$R$988,17,0)))</f>
        <v>Pfizer S.R.L.</v>
      </c>
      <c r="K255" s="7" t="str">
        <f>DetalleExp!AP255</f>
        <v>DAFYP#MS-ARCHIVO</v>
      </c>
      <c r="L255" s="7" t="str">
        <f>DetalleExp!AQ255</f>
        <v>ARCHIVO - Archivo</v>
      </c>
      <c r="M255" s="7" t="str">
        <f>DetalleExp!AR255</f>
        <v>DAFYP#MS - Dirección de administración financiera y presupuestaria</v>
      </c>
      <c r="N255" s="7">
        <f>DetalleExp!AS255</f>
        <v>44040</v>
      </c>
      <c r="O255" s="27">
        <f ca="1">ROUNDUP(TODAY()-N255,0)</f>
        <v>315</v>
      </c>
      <c r="P255" s="27">
        <f ca="1">ROUNDUP(TODAY()-B255,0)</f>
        <v>348</v>
      </c>
      <c r="Q255" s="1" t="str">
        <f>IFERROR(IF(A255="Ordenes de Compra",VLOOKUP($E255,'Ordenes de Compra'!$A$2:$E$1712,5,0),"Sin OC"),"Sin dato")</f>
        <v>29.0.0.45.0</v>
      </c>
      <c r="R255" s="28" t="str">
        <f>IFERROR(IF(A255="Ordenes de Compra",VLOOKUP($I255,'Ordenes de Compra'!$B$2:$E$1712,3,0),"Sin OC"),"Sin dato")</f>
        <v>Sin dato</v>
      </c>
      <c r="S255" s="1" t="str">
        <f>VLOOKUP($U255,'Tablas intermedias'!$C$1:$H$222,5,0)</f>
        <v>DGPFE</v>
      </c>
      <c r="T255" s="29" t="str">
        <f t="shared" si="10"/>
        <v>OK</v>
      </c>
      <c r="U255" s="30" t="str">
        <f t="shared" si="11"/>
        <v>DAFYP#MS-ARCHIVOARCHIVO - ArchivoDAFYP#MS - Dirección de administración financiera y presupuestaria</v>
      </c>
      <c r="V255" s="1" t="str">
        <f>VLOOKUP(U255,'Tablas intermedias'!$C$1:$H$222,6,0)</f>
        <v>No</v>
      </c>
      <c r="W255" s="1" t="str">
        <f ca="1">IF(O255&lt;30,"menos de 30 días","más de 30 días")</f>
        <v>más de 30 días</v>
      </c>
    </row>
    <row r="256" spans="1:23" ht="14.25" hidden="1" thickTop="1" thickBot="1" x14ac:dyDescent="0.25">
      <c r="A256" s="17" t="str">
        <f>IF(DetalleExp!H256='Tablas intermedias'!$A$2,"Ordenes de Compra",IF(DetalleExp!H256='Tablas intermedias'!$A$3,"Financiamiento Internacional","Legítimo Abono"))</f>
        <v>Ordenes de Compra</v>
      </c>
      <c r="B256" s="7">
        <f>DetalleExp!E256</f>
        <v>44010</v>
      </c>
      <c r="C256" s="1" t="str">
        <f>DetalleExp!A256</f>
        <v>EX-2020-41246324-APN-DTYC#MS</v>
      </c>
      <c r="D256" s="1" t="str">
        <f>IF(A256="Ordenes de Compra",VLOOKUP(C256,Autogestión!$B$2:$D$5090,3,0),IF(A256="Legítimo Abono",VLOOKUP(C256,NoAmpOC!$B$2:$H$988,7,0),"Factura"))</f>
        <v>Factura</v>
      </c>
      <c r="E256" s="26" t="str">
        <f>IF(A256="Ordenes de Compra",VLOOKUP($C256,Autogestión!$B$2:$G$5090,6,0),IF(A256="Financiamiento Internacional",VLOOKUP($C256,FinInt!$B$2:$G$508,6,0),"Legítimo Abono"))</f>
        <v>80-0025-LPU18</v>
      </c>
      <c r="F256" s="26" t="str">
        <f>IF($A256="Ordenes de Compra","ARS",IF($A256="Financiamiento Internacional",VLOOKUP($C256,FinInt!$B$2:$Q$508,15,0),VLOOKUP($C256,NoAmpOC!$B$2:$T$988,18,0)))</f>
        <v>ARS</v>
      </c>
      <c r="G256" s="5">
        <f>IF($A256="Ordenes de Compra",VLOOKUP($C256,Autogestión!$B$2:$H$5090,7,0),IF($A256="Financiamiento Internacional",VLOOKUP($C256,FinInt!$B$2:$Q$1308,16,0),VLOOKUP($C256,NoAmpOC!$B$2:$T$988,19,0)))</f>
        <v>1768162.56</v>
      </c>
      <c r="H256" s="5">
        <f t="shared" si="9"/>
        <v>1768162.56</v>
      </c>
      <c r="I256" s="26">
        <f>IF($A256="Ordenes de Compra",VLOOKUP($C256,Autogestión!$B$2:$J$5090,9,0),IF($A256="Financiamiento Internacional",VLOOKUP($C256,FinInt!$B$2:$G$1555,6,0),"Legitimo Abono"))</f>
        <v>0</v>
      </c>
      <c r="J256" s="1" t="str">
        <f>IF($A256="Ordenes de Compra",VLOOKUP($C256,Autogestión!$B$2:$R$5090,17,0),IF($A256="Financiamiento Internacional",VLOOKUP($C256,FinInt!$B$2:$O$1508,14,0),VLOOKUP($C256,NoAmpOC!$B$2:$R$988,17,0)))</f>
        <v>LABORATORIOS FABRA S.A.</v>
      </c>
      <c r="K256" s="7" t="str">
        <f>DetalleExp!AP256</f>
        <v>DAFYP#MS-ARCHIVO</v>
      </c>
      <c r="L256" s="7" t="str">
        <f>DetalleExp!AQ256</f>
        <v>ARCHIVO - Archivo</v>
      </c>
      <c r="M256" s="7" t="str">
        <f>DetalleExp!AR256</f>
        <v>DAFYP#MS - Dirección de administración financiera y presupuestaria</v>
      </c>
      <c r="N256" s="7">
        <f>DetalleExp!AS256</f>
        <v>44029</v>
      </c>
      <c r="O256" s="27">
        <f ca="1">ROUNDUP(TODAY()-N256,0)</f>
        <v>326</v>
      </c>
      <c r="P256" s="27">
        <f ca="1">ROUNDUP(TODAY()-B256,0)</f>
        <v>345</v>
      </c>
      <c r="Q256" s="1" t="str">
        <f>IFERROR(IF(A256="Ordenes de Compra",VLOOKUP($E256,'Ordenes de Compra'!$A$2:$E$1712,5,0),"Sin OC"),"Sin dato")</f>
        <v>29.0.0.45.0</v>
      </c>
      <c r="R256" s="28" t="str">
        <f>IFERROR(IF(A256="Ordenes de Compra",VLOOKUP($I256,'Ordenes de Compra'!$B$2:$E$1712,3,0),"Sin OC"),"Sin dato")</f>
        <v>Sin dato</v>
      </c>
      <c r="S256" s="1" t="str">
        <f>VLOOKUP($U256,'Tablas intermedias'!$C$1:$H$222,5,0)</f>
        <v>DGPFE</v>
      </c>
      <c r="T256" s="29" t="str">
        <f t="shared" si="10"/>
        <v>OK</v>
      </c>
      <c r="U256" s="30" t="str">
        <f t="shared" si="11"/>
        <v>DAFYP#MS-ARCHIVOARCHIVO - ArchivoDAFYP#MS - Dirección de administración financiera y presupuestaria</v>
      </c>
      <c r="V256" s="1" t="str">
        <f>VLOOKUP(U256,'Tablas intermedias'!$C$1:$H$222,6,0)</f>
        <v>No</v>
      </c>
      <c r="W256" s="1" t="str">
        <f ca="1">IF(O256&lt;30,"menos de 30 días","más de 30 días")</f>
        <v>más de 30 días</v>
      </c>
    </row>
    <row r="257" spans="1:23" ht="14.25" hidden="1" thickTop="1" thickBot="1" x14ac:dyDescent="0.25">
      <c r="A257" s="17" t="str">
        <f>IF(DetalleExp!H257='Tablas intermedias'!$A$2,"Ordenes de Compra",IF(DetalleExp!H257='Tablas intermedias'!$A$3,"Financiamiento Internacional","Legítimo Abono"))</f>
        <v>Ordenes de Compra</v>
      </c>
      <c r="B257" s="7">
        <f>DetalleExp!E257</f>
        <v>44010</v>
      </c>
      <c r="C257" s="1" t="str">
        <f>DetalleExp!A257</f>
        <v>EX-2020-41246559-APN-DTYC#MS</v>
      </c>
      <c r="D257" s="1" t="str">
        <f>IF(A257="Ordenes de Compra",VLOOKUP(C257,Autogestión!$B$2:$D$5090,3,0),IF(A257="Legítimo Abono",VLOOKUP(C257,NoAmpOC!$B$2:$H$988,7,0),"Factura"))</f>
        <v>Factura</v>
      </c>
      <c r="E257" s="26" t="str">
        <f>IF(A257="Ordenes de Compra",VLOOKUP($C257,Autogestión!$B$2:$G$5090,6,0),IF(A257="Financiamiento Internacional",VLOOKUP($C257,FinInt!$B$2:$G$508,6,0),"Legítimo Abono"))</f>
        <v>80-0025-LPU18</v>
      </c>
      <c r="F257" s="26" t="str">
        <f>IF($A257="Ordenes de Compra","ARS",IF($A257="Financiamiento Internacional",VLOOKUP($C257,FinInt!$B$2:$Q$508,15,0),VLOOKUP($C257,NoAmpOC!$B$2:$T$988,18,0)))</f>
        <v>ARS</v>
      </c>
      <c r="G257" s="5">
        <f>IF($A257="Ordenes de Compra",VLOOKUP($C257,Autogestión!$B$2:$H$5090,7,0),IF($A257="Financiamiento Internacional",VLOOKUP($C257,FinInt!$B$2:$Q$1308,16,0),VLOOKUP($C257,NoAmpOC!$B$2:$T$988,19,0)))</f>
        <v>787594.5</v>
      </c>
      <c r="H257" s="5">
        <f t="shared" si="9"/>
        <v>787594.5</v>
      </c>
      <c r="I257" s="26">
        <f>IF($A257="Ordenes de Compra",VLOOKUP($C257,Autogestión!$B$2:$J$5090,9,0),IF($A257="Financiamiento Internacional",VLOOKUP($C257,FinInt!$B$2:$G$1555,6,0),"Legitimo Abono"))</f>
        <v>0</v>
      </c>
      <c r="J257" s="1" t="str">
        <f>IF($A257="Ordenes de Compra",VLOOKUP($C257,Autogestión!$B$2:$R$5090,17,0),IF($A257="Financiamiento Internacional",VLOOKUP($C257,FinInt!$B$2:$O$1508,14,0),VLOOKUP($C257,NoAmpOC!$B$2:$R$988,17,0)))</f>
        <v>LABORATORIOS FABRA S.A.</v>
      </c>
      <c r="K257" s="7" t="str">
        <f>DetalleExp!AP257</f>
        <v>DAFYP#MS-ARCHIVO</v>
      </c>
      <c r="L257" s="7" t="str">
        <f>DetalleExp!AQ257</f>
        <v>ARCHIVO - Archivo</v>
      </c>
      <c r="M257" s="7" t="str">
        <f>DetalleExp!AR257</f>
        <v>DAFYP#MS - Dirección de administración financiera y presupuestaria</v>
      </c>
      <c r="N257" s="7">
        <f>DetalleExp!AS257</f>
        <v>44029</v>
      </c>
      <c r="O257" s="27">
        <f ca="1">ROUNDUP(TODAY()-N257,0)</f>
        <v>326</v>
      </c>
      <c r="P257" s="27">
        <f ca="1">ROUNDUP(TODAY()-B257,0)</f>
        <v>345</v>
      </c>
      <c r="Q257" s="1" t="str">
        <f>IFERROR(IF(A257="Ordenes de Compra",VLOOKUP($E257,'Ordenes de Compra'!$A$2:$E$1712,5,0),"Sin OC"),"Sin dato")</f>
        <v>29.0.0.45.0</v>
      </c>
      <c r="R257" s="28" t="str">
        <f>IFERROR(IF(A257="Ordenes de Compra",VLOOKUP($I257,'Ordenes de Compra'!$B$2:$E$1712,3,0),"Sin OC"),"Sin dato")</f>
        <v>Sin dato</v>
      </c>
      <c r="S257" s="1" t="str">
        <f>VLOOKUP($U257,'Tablas intermedias'!$C$1:$H$222,5,0)</f>
        <v>DGPFE</v>
      </c>
      <c r="T257" s="29" t="str">
        <f t="shared" si="10"/>
        <v>OK</v>
      </c>
      <c r="U257" s="30" t="str">
        <f t="shared" si="11"/>
        <v>DAFYP#MS-ARCHIVOARCHIVO - ArchivoDAFYP#MS - Dirección de administración financiera y presupuestaria</v>
      </c>
      <c r="V257" s="1" t="str">
        <f>VLOOKUP(U257,'Tablas intermedias'!$C$1:$H$222,6,0)</f>
        <v>No</v>
      </c>
      <c r="W257" s="1" t="str">
        <f ca="1">IF(O257&lt;30,"menos de 30 días","más de 30 días")</f>
        <v>más de 30 días</v>
      </c>
    </row>
    <row r="258" spans="1:23" ht="14.25" hidden="1" thickTop="1" thickBot="1" x14ac:dyDescent="0.25">
      <c r="A258" s="17" t="str">
        <f>IF(DetalleExp!H258='Tablas intermedias'!$A$2,"Ordenes de Compra",IF(DetalleExp!H258='Tablas intermedias'!$A$3,"Financiamiento Internacional","Legítimo Abono"))</f>
        <v>Ordenes de Compra</v>
      </c>
      <c r="B258" s="7">
        <f>DetalleExp!E258</f>
        <v>44010</v>
      </c>
      <c r="C258" s="1" t="str">
        <f>DetalleExp!A258</f>
        <v>EX-2020-41246964-APN-DTYC#MS</v>
      </c>
      <c r="D258" s="1" t="str">
        <f>IF(A258="Ordenes de Compra",VLOOKUP(C258,Autogestión!$B$2:$D$5090,3,0),IF(A258="Legítimo Abono",VLOOKUP(C258,NoAmpOC!$B$2:$H$988,7,0),"Factura"))</f>
        <v>Factura</v>
      </c>
      <c r="E258" s="26" t="str">
        <f>IF(A258="Ordenes de Compra",VLOOKUP($C258,Autogestión!$B$2:$G$5090,6,0),IF(A258="Financiamiento Internacional",VLOOKUP($C258,FinInt!$B$2:$G$508,6,0),"Legítimo Abono"))</f>
        <v>80-0025-LPU18</v>
      </c>
      <c r="F258" s="26" t="str">
        <f>IF($A258="Ordenes de Compra","ARS",IF($A258="Financiamiento Internacional",VLOOKUP($C258,FinInt!$B$2:$Q$508,15,0),VLOOKUP($C258,NoAmpOC!$B$2:$T$988,18,0)))</f>
        <v>ARS</v>
      </c>
      <c r="G258" s="5">
        <f>IF($A258="Ordenes de Compra",VLOOKUP($C258,Autogestión!$B$2:$H$5090,7,0),IF($A258="Financiamiento Internacional",VLOOKUP($C258,FinInt!$B$2:$Q$1308,16,0),VLOOKUP($C258,NoAmpOC!$B$2:$T$988,19,0)))</f>
        <v>2381286.6</v>
      </c>
      <c r="H258" s="5">
        <f t="shared" si="9"/>
        <v>2381286.6</v>
      </c>
      <c r="I258" s="26">
        <f>IF($A258="Ordenes de Compra",VLOOKUP($C258,Autogestión!$B$2:$J$5090,9,0),IF($A258="Financiamiento Internacional",VLOOKUP($C258,FinInt!$B$2:$G$1555,6,0),"Legitimo Abono"))</f>
        <v>0</v>
      </c>
      <c r="J258" s="1" t="str">
        <f>IF($A258="Ordenes de Compra",VLOOKUP($C258,Autogestión!$B$2:$R$5090,17,0),IF($A258="Financiamiento Internacional",VLOOKUP($C258,FinInt!$B$2:$O$1508,14,0),VLOOKUP($C258,NoAmpOC!$B$2:$R$988,17,0)))</f>
        <v>LABORATORIOS FABRA S.A.</v>
      </c>
      <c r="K258" s="7" t="str">
        <f>DetalleExp!AP258</f>
        <v>DAFYP#MS-ARCHIVO</v>
      </c>
      <c r="L258" s="7" t="str">
        <f>DetalleExp!AQ258</f>
        <v>ARCHIVO - Archivo</v>
      </c>
      <c r="M258" s="7" t="str">
        <f>DetalleExp!AR258</f>
        <v>DAFYP#MS - Dirección de administración financiera y presupuestaria</v>
      </c>
      <c r="N258" s="7">
        <f>DetalleExp!AS258</f>
        <v>44025</v>
      </c>
      <c r="O258" s="27">
        <f ca="1">ROUNDUP(TODAY()-N258,0)</f>
        <v>330</v>
      </c>
      <c r="P258" s="27">
        <f ca="1">ROUNDUP(TODAY()-B258,0)</f>
        <v>345</v>
      </c>
      <c r="Q258" s="1" t="str">
        <f>IFERROR(IF(A258="Ordenes de Compra",VLOOKUP($E258,'Ordenes de Compra'!$A$2:$E$1712,5,0),"Sin OC"),"Sin dato")</f>
        <v>29.0.0.45.0</v>
      </c>
      <c r="R258" s="28" t="str">
        <f>IFERROR(IF(A258="Ordenes de Compra",VLOOKUP($I258,'Ordenes de Compra'!$B$2:$E$1712,3,0),"Sin OC"),"Sin dato")</f>
        <v>Sin dato</v>
      </c>
      <c r="S258" s="1" t="str">
        <f>VLOOKUP($U258,'Tablas intermedias'!$C$1:$H$222,5,0)</f>
        <v>DGPFE</v>
      </c>
      <c r="T258" s="29" t="str">
        <f t="shared" si="10"/>
        <v>OK</v>
      </c>
      <c r="U258" s="30" t="str">
        <f t="shared" si="11"/>
        <v>DAFYP#MS-ARCHIVOARCHIVO - ArchivoDAFYP#MS - Dirección de administración financiera y presupuestaria</v>
      </c>
      <c r="V258" s="1" t="str">
        <f>VLOOKUP(U258,'Tablas intermedias'!$C$1:$H$222,6,0)</f>
        <v>No</v>
      </c>
      <c r="W258" s="1" t="str">
        <f ca="1">IF(O258&lt;30,"menos de 30 días","más de 30 días")</f>
        <v>más de 30 días</v>
      </c>
    </row>
    <row r="259" spans="1:23" ht="14.25" hidden="1" thickTop="1" thickBot="1" x14ac:dyDescent="0.25">
      <c r="A259" s="17" t="str">
        <f>IF(DetalleExp!H259='Tablas intermedias'!$A$2,"Ordenes de Compra",IF(DetalleExp!H259='Tablas intermedias'!$A$3,"Financiamiento Internacional","Legítimo Abono"))</f>
        <v>Ordenes de Compra</v>
      </c>
      <c r="B259" s="7">
        <f>DetalleExp!E259</f>
        <v>44011</v>
      </c>
      <c r="C259" s="1" t="str">
        <f>DetalleExp!A259</f>
        <v>EX-2020-41360584-APN-DTYC#MS</v>
      </c>
      <c r="D259" s="1" t="str">
        <f>IF(A259="Ordenes de Compra",VLOOKUP(C259,Autogestión!$B$2:$D$5090,3,0),IF(A259="Legítimo Abono",VLOOKUP(C259,NoAmpOC!$B$2:$H$988,7,0),"Factura"))</f>
        <v>Factura</v>
      </c>
      <c r="E259" s="26" t="str">
        <f>IF(A259="Ordenes de Compra",VLOOKUP($C259,Autogestión!$B$2:$G$5090,6,0),IF(A259="Financiamiento Internacional",VLOOKUP($C259,FinInt!$B$2:$G$508,6,0),"Legítimo Abono"))</f>
        <v>80-0025-LPU18</v>
      </c>
      <c r="F259" s="26" t="str">
        <f>IF($A259="Ordenes de Compra","ARS",IF($A259="Financiamiento Internacional",VLOOKUP($C259,FinInt!$B$2:$Q$508,15,0),VLOOKUP($C259,NoAmpOC!$B$2:$T$988,18,0)))</f>
        <v>ARS</v>
      </c>
      <c r="G259" s="5">
        <f>IF($A259="Ordenes de Compra",VLOOKUP($C259,Autogestión!$B$2:$H$5090,7,0),IF($A259="Financiamiento Internacional",VLOOKUP($C259,FinInt!$B$2:$Q$1308,16,0),VLOOKUP($C259,NoAmpOC!$B$2:$T$988,19,0)))</f>
        <v>10937791.199999999</v>
      </c>
      <c r="H259" s="5">
        <f t="shared" ref="H259:H322" si="12">IF(F259="USD",G259*$Z$1,IF(F259="EUR",G259*$AD$1,G259))</f>
        <v>10937791.199999999</v>
      </c>
      <c r="I259" s="26">
        <f>IF($A259="Ordenes de Compra",VLOOKUP($C259,Autogestión!$B$2:$J$5090,9,0),IF($A259="Financiamiento Internacional",VLOOKUP($C259,FinInt!$B$2:$G$1555,6,0),"Legitimo Abono"))</f>
        <v>0</v>
      </c>
      <c r="J259" s="1" t="str">
        <f>IF($A259="Ordenes de Compra",VLOOKUP($C259,Autogestión!$B$2:$R$5090,17,0),IF($A259="Financiamiento Internacional",VLOOKUP($C259,FinInt!$B$2:$O$1508,14,0),VLOOKUP($C259,NoAmpOC!$B$2:$R$988,17,0)))</f>
        <v>FERAVAL S.A.</v>
      </c>
      <c r="K259" s="7" t="str">
        <f>DetalleExp!AP259</f>
        <v>DAFYP#MS-ARCHIVO</v>
      </c>
      <c r="L259" s="7" t="str">
        <f>DetalleExp!AQ259</f>
        <v>ARCHIVO - Archivo</v>
      </c>
      <c r="M259" s="7" t="str">
        <f>DetalleExp!AR259</f>
        <v>DAFYP#MS - Dirección de administración financiera y presupuestaria</v>
      </c>
      <c r="N259" s="7">
        <f>DetalleExp!AS259</f>
        <v>44020</v>
      </c>
      <c r="O259" s="27">
        <f ca="1">ROUNDUP(TODAY()-N259,0)</f>
        <v>335</v>
      </c>
      <c r="P259" s="27">
        <f ca="1">ROUNDUP(TODAY()-B259,0)</f>
        <v>344</v>
      </c>
      <c r="Q259" s="1" t="str">
        <f>IFERROR(IF(A259="Ordenes de Compra",VLOOKUP($E259,'Ordenes de Compra'!$A$2:$E$1712,5,0),"Sin OC"),"Sin dato")</f>
        <v>29.0.0.45.0</v>
      </c>
      <c r="R259" s="28" t="str">
        <f>IFERROR(IF(A259="Ordenes de Compra",VLOOKUP($I259,'Ordenes de Compra'!$B$2:$E$1712,3,0),"Sin OC"),"Sin dato")</f>
        <v>Sin dato</v>
      </c>
      <c r="S259" s="1" t="str">
        <f>VLOOKUP($U259,'Tablas intermedias'!$C$1:$H$222,5,0)</f>
        <v>DGPFE</v>
      </c>
      <c r="T259" s="29" t="str">
        <f t="shared" ref="T259:T322" si="13">IF(AND(D259="Factura",OR(G259&gt;100000000,R259=G259)),"Ver","OK")</f>
        <v>OK</v>
      </c>
      <c r="U259" s="30" t="str">
        <f t="shared" ref="U259:U322" si="14">K259&amp;L259&amp;M259</f>
        <v>DAFYP#MS-ARCHIVOARCHIVO - ArchivoDAFYP#MS - Dirección de administración financiera y presupuestaria</v>
      </c>
      <c r="V259" s="1" t="str">
        <f>VLOOKUP(U259,'Tablas intermedias'!$C$1:$H$222,6,0)</f>
        <v>No</v>
      </c>
      <c r="W259" s="1" t="str">
        <f ca="1">IF(O259&lt;30,"menos de 30 días","más de 30 días")</f>
        <v>más de 30 días</v>
      </c>
    </row>
    <row r="260" spans="1:23" ht="14.25" hidden="1" thickTop="1" thickBot="1" x14ac:dyDescent="0.25">
      <c r="A260" s="17" t="str">
        <f>IF(DetalleExp!H260='Tablas intermedias'!$A$2,"Ordenes de Compra",IF(DetalleExp!H260='Tablas intermedias'!$A$3,"Financiamiento Internacional","Legítimo Abono"))</f>
        <v>Ordenes de Compra</v>
      </c>
      <c r="B260" s="7">
        <f>DetalleExp!E260</f>
        <v>44013</v>
      </c>
      <c r="C260" s="1" t="str">
        <f>DetalleExp!A260</f>
        <v>EX-2020-42034201-APN-DTYC#MS</v>
      </c>
      <c r="D260" s="1" t="str">
        <f>IF(A260="Ordenes de Compra",VLOOKUP(C260,Autogestión!$B$2:$D$5090,3,0),IF(A260="Legítimo Abono",VLOOKUP(C260,NoAmpOC!$B$2:$H$988,7,0),"Factura"))</f>
        <v>Factura</v>
      </c>
      <c r="E260" s="26" t="str">
        <f>IF(A260="Ordenes de Compra",VLOOKUP($C260,Autogestión!$B$2:$G$5090,6,0),IF(A260="Financiamiento Internacional",VLOOKUP($C260,FinInt!$B$2:$G$508,6,0),"Legítimo Abono"))</f>
        <v>80-0025-LPU18</v>
      </c>
      <c r="F260" s="26" t="str">
        <f>IF($A260="Ordenes de Compra","ARS",IF($A260="Financiamiento Internacional",VLOOKUP($C260,FinInt!$B$2:$Q$508,15,0),VLOOKUP($C260,NoAmpOC!$B$2:$T$988,18,0)))</f>
        <v>ARS</v>
      </c>
      <c r="G260" s="5">
        <f>IF($A260="Ordenes de Compra",VLOOKUP($C260,Autogestión!$B$2:$H$5090,7,0),IF($A260="Financiamiento Internacional",VLOOKUP($C260,FinInt!$B$2:$Q$1308,16,0),VLOOKUP($C260,NoAmpOC!$B$2:$T$988,19,0)))</f>
        <v>4133374.8</v>
      </c>
      <c r="H260" s="5">
        <f t="shared" si="12"/>
        <v>4133374.8</v>
      </c>
      <c r="I260" s="26">
        <f>IF($A260="Ordenes de Compra",VLOOKUP($C260,Autogestión!$B$2:$J$5090,9,0),IF($A260="Financiamiento Internacional",VLOOKUP($C260,FinInt!$B$2:$G$1555,6,0),"Legitimo Abono"))</f>
        <v>0</v>
      </c>
      <c r="J260" s="1" t="str">
        <f>IF($A260="Ordenes de Compra",VLOOKUP($C260,Autogestión!$B$2:$R$5090,17,0),IF($A260="Financiamiento Internacional",VLOOKUP($C260,FinInt!$B$2:$O$1508,14,0),VLOOKUP($C260,NoAmpOC!$B$2:$R$988,17,0)))</f>
        <v>FERAVAL S.A.</v>
      </c>
      <c r="K260" s="7" t="str">
        <f>DetalleExp!AP260</f>
        <v>DAFYP#MS-ARCHIVO</v>
      </c>
      <c r="L260" s="7" t="str">
        <f>DetalleExp!AQ260</f>
        <v>ARCHIVO - Archivo</v>
      </c>
      <c r="M260" s="7" t="str">
        <f>DetalleExp!AR260</f>
        <v>DAFYP#MS - Dirección de administración financiera y presupuestaria</v>
      </c>
      <c r="N260" s="7">
        <f>DetalleExp!AS260</f>
        <v>44020</v>
      </c>
      <c r="O260" s="27">
        <f ca="1">ROUNDUP(TODAY()-N260,0)</f>
        <v>335</v>
      </c>
      <c r="P260" s="27">
        <f ca="1">ROUNDUP(TODAY()-B260,0)</f>
        <v>342</v>
      </c>
      <c r="Q260" s="1" t="str">
        <f>IFERROR(IF(A260="Ordenes de Compra",VLOOKUP($E260,'Ordenes de Compra'!$A$2:$E$1712,5,0),"Sin OC"),"Sin dato")</f>
        <v>29.0.0.45.0</v>
      </c>
      <c r="R260" s="28" t="str">
        <f>IFERROR(IF(A260="Ordenes de Compra",VLOOKUP($I260,'Ordenes de Compra'!$B$2:$E$1712,3,0),"Sin OC"),"Sin dato")</f>
        <v>Sin dato</v>
      </c>
      <c r="S260" s="1" t="str">
        <f>VLOOKUP($U260,'Tablas intermedias'!$C$1:$H$222,5,0)</f>
        <v>DGPFE</v>
      </c>
      <c r="T260" s="29" t="str">
        <f t="shared" si="13"/>
        <v>OK</v>
      </c>
      <c r="U260" s="30" t="str">
        <f t="shared" si="14"/>
        <v>DAFYP#MS-ARCHIVOARCHIVO - ArchivoDAFYP#MS - Dirección de administración financiera y presupuestaria</v>
      </c>
      <c r="V260" s="1" t="str">
        <f>VLOOKUP(U260,'Tablas intermedias'!$C$1:$H$222,6,0)</f>
        <v>No</v>
      </c>
      <c r="W260" s="1" t="str">
        <f ca="1">IF(O260&lt;30,"menos de 30 días","más de 30 días")</f>
        <v>más de 30 días</v>
      </c>
    </row>
    <row r="261" spans="1:23" ht="14.25" hidden="1" thickTop="1" thickBot="1" x14ac:dyDescent="0.25">
      <c r="A261" s="17" t="str">
        <f>IF(DetalleExp!H261='Tablas intermedias'!$A$2,"Ordenes de Compra",IF(DetalleExp!H261='Tablas intermedias'!$A$3,"Financiamiento Internacional","Legítimo Abono"))</f>
        <v>Ordenes de Compra</v>
      </c>
      <c r="B261" s="7">
        <f>DetalleExp!E261</f>
        <v>44013</v>
      </c>
      <c r="C261" s="1" t="str">
        <f>DetalleExp!A261</f>
        <v>EX-2020-42127270-APN-DTYC#MS</v>
      </c>
      <c r="D261" s="1" t="str">
        <f>IF(A261="Ordenes de Compra",VLOOKUP(C261,Autogestión!$B$2:$D$5090,3,0),IF(A261="Legítimo Abono",VLOOKUP(C261,NoAmpOC!$B$2:$H$988,7,0),"Factura"))</f>
        <v>Factura</v>
      </c>
      <c r="E261" s="26" t="str">
        <f>IF(A261="Ordenes de Compra",VLOOKUP($C261,Autogestión!$B$2:$G$5090,6,0),IF(A261="Financiamiento Internacional",VLOOKUP($C261,FinInt!$B$2:$G$508,6,0),"Legítimo Abono"))</f>
        <v>80-0004-LPU18</v>
      </c>
      <c r="F261" s="26" t="str">
        <f>IF($A261="Ordenes de Compra","ARS",IF($A261="Financiamiento Internacional",VLOOKUP($C261,FinInt!$B$2:$Q$508,15,0),VLOOKUP($C261,NoAmpOC!$B$2:$T$988,18,0)))</f>
        <v>ARS</v>
      </c>
      <c r="G261" s="5">
        <f>IF($A261="Ordenes de Compra",VLOOKUP($C261,Autogestión!$B$2:$H$5090,7,0),IF($A261="Financiamiento Internacional",VLOOKUP($C261,FinInt!$B$2:$Q$1308,16,0),VLOOKUP($C261,NoAmpOC!$B$2:$T$988,19,0)))</f>
        <v>102727.8</v>
      </c>
      <c r="H261" s="5">
        <f t="shared" si="12"/>
        <v>102727.8</v>
      </c>
      <c r="I261" s="26">
        <f>IF($A261="Ordenes de Compra",VLOOKUP($C261,Autogestión!$B$2:$J$5090,9,0),IF($A261="Financiamiento Internacional",VLOOKUP($C261,FinInt!$B$2:$G$1555,6,0),"Legitimo Abono"))</f>
        <v>0</v>
      </c>
      <c r="J261" s="1" t="str">
        <f>IF($A261="Ordenes de Compra",VLOOKUP($C261,Autogestión!$B$2:$R$5090,17,0),IF($A261="Financiamiento Internacional",VLOOKUP($C261,FinInt!$B$2:$O$1508,14,0),VLOOKUP($C261,NoAmpOC!$B$2:$R$988,17,0)))</f>
        <v>CSL BEHRING S.A.</v>
      </c>
      <c r="K261" s="7" t="str">
        <f>DetalleExp!AP261</f>
        <v>LCOURREGES</v>
      </c>
      <c r="L261" s="7" t="str">
        <f>DetalleExp!AQ261</f>
        <v>TESORERIA - Tesorería</v>
      </c>
      <c r="M261" s="7" t="str">
        <f>DetalleExp!AR261</f>
        <v>DTYC#MS - Dirección de tesoreria y contabilidad</v>
      </c>
      <c r="N261" s="7">
        <f>DetalleExp!AS261</f>
        <v>44096</v>
      </c>
      <c r="O261" s="27">
        <f ca="1">ROUNDUP(TODAY()-N261,0)</f>
        <v>259</v>
      </c>
      <c r="P261" s="27">
        <f ca="1">ROUNDUP(TODAY()-B261,0)</f>
        <v>342</v>
      </c>
      <c r="Q261" s="1" t="str">
        <f>IFERROR(IF(A261="Ordenes de Compra",VLOOKUP($E261,'Ordenes de Compra'!$A$2:$E$1712,5,0),"Sin OC"),"Sin dato")</f>
        <v>Varios</v>
      </c>
      <c r="R261" s="28" t="str">
        <f>IFERROR(IF(A261="Ordenes de Compra",VLOOKUP($I261,'Ordenes de Compra'!$B$2:$E$1712,3,0),"Sin OC"),"Sin dato")</f>
        <v>Sin dato</v>
      </c>
      <c r="S261" s="1" t="str">
        <f>VLOOKUP($U261,'Tablas intermedias'!$C$1:$H$222,5,0)</f>
        <v>Tesorería</v>
      </c>
      <c r="T261" s="29" t="str">
        <f t="shared" si="13"/>
        <v>OK</v>
      </c>
      <c r="U261" s="30" t="str">
        <f t="shared" si="14"/>
        <v>LCOURREGESTESORERIA - TesoreríaDTYC#MS - Dirección de tesoreria y contabilidad</v>
      </c>
      <c r="V261" s="1" t="str">
        <f>VLOOKUP(U261,'Tablas intermedias'!$C$1:$H$222,6,0)</f>
        <v>No</v>
      </c>
      <c r="W261" s="1" t="str">
        <f ca="1">IF(O261&lt;30,"menos de 30 días","más de 30 días")</f>
        <v>más de 30 días</v>
      </c>
    </row>
    <row r="262" spans="1:23" ht="14.25" hidden="1" thickTop="1" thickBot="1" x14ac:dyDescent="0.25">
      <c r="A262" s="17" t="str">
        <f>IF(DetalleExp!H262='Tablas intermedias'!$A$2,"Ordenes de Compra",IF(DetalleExp!H262='Tablas intermedias'!$A$3,"Financiamiento Internacional","Legítimo Abono"))</f>
        <v>Ordenes de Compra</v>
      </c>
      <c r="B262" s="7">
        <f>DetalleExp!E262</f>
        <v>44014</v>
      </c>
      <c r="C262" s="1" t="str">
        <f>DetalleExp!A262</f>
        <v>EX-2020-42470925-APN-DTYC#MS</v>
      </c>
      <c r="D262" s="1" t="str">
        <f>IF(A262="Ordenes de Compra",VLOOKUP(C262,Autogestión!$B$2:$D$5090,3,0),IF(A262="Legítimo Abono",VLOOKUP(C262,NoAmpOC!$B$2:$H$988,7,0),"Factura"))</f>
        <v>Factura</v>
      </c>
      <c r="E262" s="26" t="str">
        <f>IF(A262="Ordenes de Compra",VLOOKUP($C262,Autogestión!$B$2:$G$5090,6,0),IF(A262="Financiamiento Internacional",VLOOKUP($C262,FinInt!$B$2:$G$508,6,0),"Legítimo Abono"))</f>
        <v>80-0025-LPU18</v>
      </c>
      <c r="F262" s="26" t="str">
        <f>IF($A262="Ordenes de Compra","ARS",IF($A262="Financiamiento Internacional",VLOOKUP($C262,FinInt!$B$2:$Q$508,15,0),VLOOKUP($C262,NoAmpOC!$B$2:$T$988,18,0)))</f>
        <v>ARS</v>
      </c>
      <c r="G262" s="5">
        <f>IF($A262="Ordenes de Compra",VLOOKUP($C262,Autogestión!$B$2:$H$5090,7,0),IF($A262="Financiamiento Internacional",VLOOKUP($C262,FinInt!$B$2:$Q$1308,16,0),VLOOKUP($C262,NoAmpOC!$B$2:$T$988,19,0)))</f>
        <v>2788646.7</v>
      </c>
      <c r="H262" s="5">
        <f t="shared" si="12"/>
        <v>2788646.7</v>
      </c>
      <c r="I262" s="26">
        <f>IF($A262="Ordenes de Compra",VLOOKUP($C262,Autogestión!$B$2:$J$5090,9,0),IF($A262="Financiamiento Internacional",VLOOKUP($C262,FinInt!$B$2:$G$1555,6,0),"Legitimo Abono"))</f>
        <v>0</v>
      </c>
      <c r="J262" s="1" t="str">
        <f>IF($A262="Ordenes de Compra",VLOOKUP($C262,Autogestión!$B$2:$R$5090,17,0),IF($A262="Financiamiento Internacional",VLOOKUP($C262,FinInt!$B$2:$O$1508,14,0),VLOOKUP($C262,NoAmpOC!$B$2:$R$988,17,0)))</f>
        <v>PHARMOS S.A.</v>
      </c>
      <c r="K262" s="7" t="str">
        <f>DetalleExp!AP262</f>
        <v>DAFYP#MS-ARCHIVO</v>
      </c>
      <c r="L262" s="7" t="str">
        <f>DetalleExp!AQ262</f>
        <v>ARCHIVO - Archivo</v>
      </c>
      <c r="M262" s="7" t="str">
        <f>DetalleExp!AR262</f>
        <v>DAFYP#MS - Dirección de administración financiera y presupuestaria</v>
      </c>
      <c r="N262" s="7">
        <f>DetalleExp!AS262</f>
        <v>44033</v>
      </c>
      <c r="O262" s="27">
        <f ca="1">ROUNDUP(TODAY()-N262,0)</f>
        <v>322</v>
      </c>
      <c r="P262" s="27">
        <f ca="1">ROUNDUP(TODAY()-B262,0)</f>
        <v>341</v>
      </c>
      <c r="Q262" s="1" t="str">
        <f>IFERROR(IF(A262="Ordenes de Compra",VLOOKUP($E262,'Ordenes de Compra'!$A$2:$E$1712,5,0),"Sin OC"),"Sin dato")</f>
        <v>29.0.0.45.0</v>
      </c>
      <c r="R262" s="28" t="str">
        <f>IFERROR(IF(A262="Ordenes de Compra",VLOOKUP($I262,'Ordenes de Compra'!$B$2:$E$1712,3,0),"Sin OC"),"Sin dato")</f>
        <v>Sin dato</v>
      </c>
      <c r="S262" s="1" t="str">
        <f>VLOOKUP($U262,'Tablas intermedias'!$C$1:$H$222,5,0)</f>
        <v>DGPFE</v>
      </c>
      <c r="T262" s="29" t="str">
        <f t="shared" si="13"/>
        <v>OK</v>
      </c>
      <c r="U262" s="30" t="str">
        <f t="shared" si="14"/>
        <v>DAFYP#MS-ARCHIVOARCHIVO - ArchivoDAFYP#MS - Dirección de administración financiera y presupuestaria</v>
      </c>
      <c r="V262" s="1" t="str">
        <f>VLOOKUP(U262,'Tablas intermedias'!$C$1:$H$222,6,0)</f>
        <v>No</v>
      </c>
      <c r="W262" s="1" t="str">
        <f ca="1">IF(O262&lt;30,"menos de 30 días","más de 30 días")</f>
        <v>más de 30 días</v>
      </c>
    </row>
    <row r="263" spans="1:23" ht="14.25" hidden="1" thickTop="1" thickBot="1" x14ac:dyDescent="0.25">
      <c r="A263" s="17" t="str">
        <f>IF(DetalleExp!H263='Tablas intermedias'!$A$2,"Ordenes de Compra",IF(DetalleExp!H263='Tablas intermedias'!$A$3,"Financiamiento Internacional","Legítimo Abono"))</f>
        <v>Ordenes de Compra</v>
      </c>
      <c r="B263" s="7">
        <f>DetalleExp!E263</f>
        <v>44014</v>
      </c>
      <c r="C263" s="1" t="str">
        <f>DetalleExp!A263</f>
        <v>EX-2020-42472588-APN-DTYC#MS</v>
      </c>
      <c r="D263" s="1" t="str">
        <f>IF(A263="Ordenes de Compra",VLOOKUP(C263,Autogestión!$B$2:$D$5090,3,0),IF(A263="Legítimo Abono",VLOOKUP(C263,NoAmpOC!$B$2:$H$988,7,0),"Factura"))</f>
        <v>Factura</v>
      </c>
      <c r="E263" s="26" t="str">
        <f>IF(A263="Ordenes de Compra",VLOOKUP($C263,Autogestión!$B$2:$G$5090,6,0),IF(A263="Financiamiento Internacional",VLOOKUP($C263,FinInt!$B$2:$G$508,6,0),"Legítimo Abono"))</f>
        <v>80-0025-LPU18</v>
      </c>
      <c r="F263" s="26" t="str">
        <f>IF($A263="Ordenes de Compra","ARS",IF($A263="Financiamiento Internacional",VLOOKUP($C263,FinInt!$B$2:$Q$508,15,0),VLOOKUP($C263,NoAmpOC!$B$2:$T$988,18,0)))</f>
        <v>ARS</v>
      </c>
      <c r="G263" s="5">
        <f>IF($A263="Ordenes de Compra",VLOOKUP($C263,Autogestión!$B$2:$H$5090,7,0),IF($A263="Financiamiento Internacional",VLOOKUP($C263,FinInt!$B$2:$Q$1308,16,0),VLOOKUP($C263,NoAmpOC!$B$2:$T$988,19,0)))</f>
        <v>5548040</v>
      </c>
      <c r="H263" s="5">
        <f t="shared" si="12"/>
        <v>5548040</v>
      </c>
      <c r="I263" s="26">
        <f>IF($A263="Ordenes de Compra",VLOOKUP($C263,Autogestión!$B$2:$J$5090,9,0),IF($A263="Financiamiento Internacional",VLOOKUP($C263,FinInt!$B$2:$G$1555,6,0),"Legitimo Abono"))</f>
        <v>0</v>
      </c>
      <c r="J263" s="1" t="str">
        <f>IF($A263="Ordenes de Compra",VLOOKUP($C263,Autogestión!$B$2:$R$5090,17,0),IF($A263="Financiamiento Internacional",VLOOKUP($C263,FinInt!$B$2:$O$1508,14,0),VLOOKUP($C263,NoAmpOC!$B$2:$R$988,17,0)))</f>
        <v>PHARMOS S.A.</v>
      </c>
      <c r="K263" s="7" t="str">
        <f>DetalleExp!AP263</f>
        <v>DAFYP#MS-ARCHIVO</v>
      </c>
      <c r="L263" s="7" t="str">
        <f>DetalleExp!AQ263</f>
        <v>ARCHIVO - Archivo</v>
      </c>
      <c r="M263" s="7" t="str">
        <f>DetalleExp!AR263</f>
        <v>DAFYP#MS - Dirección de administración financiera y presupuestaria</v>
      </c>
      <c r="N263" s="7">
        <f>DetalleExp!AS263</f>
        <v>44033</v>
      </c>
      <c r="O263" s="27">
        <f ca="1">ROUNDUP(TODAY()-N263,0)</f>
        <v>322</v>
      </c>
      <c r="P263" s="27">
        <f ca="1">ROUNDUP(TODAY()-B263,0)</f>
        <v>341</v>
      </c>
      <c r="Q263" s="1" t="str">
        <f>IFERROR(IF(A263="Ordenes de Compra",VLOOKUP($E263,'Ordenes de Compra'!$A$2:$E$1712,5,0),"Sin OC"),"Sin dato")</f>
        <v>29.0.0.45.0</v>
      </c>
      <c r="R263" s="28" t="str">
        <f>IFERROR(IF(A263="Ordenes de Compra",VLOOKUP($I263,'Ordenes de Compra'!$B$2:$E$1712,3,0),"Sin OC"),"Sin dato")</f>
        <v>Sin dato</v>
      </c>
      <c r="S263" s="1" t="str">
        <f>VLOOKUP($U263,'Tablas intermedias'!$C$1:$H$222,5,0)</f>
        <v>DGPFE</v>
      </c>
      <c r="T263" s="29" t="str">
        <f t="shared" si="13"/>
        <v>OK</v>
      </c>
      <c r="U263" s="30" t="str">
        <f t="shared" si="14"/>
        <v>DAFYP#MS-ARCHIVOARCHIVO - ArchivoDAFYP#MS - Dirección de administración financiera y presupuestaria</v>
      </c>
      <c r="V263" s="1" t="str">
        <f>VLOOKUP(U263,'Tablas intermedias'!$C$1:$H$222,6,0)</f>
        <v>No</v>
      </c>
      <c r="W263" s="1" t="str">
        <f ca="1">IF(O263&lt;30,"menos de 30 días","más de 30 días")</f>
        <v>más de 30 días</v>
      </c>
    </row>
    <row r="264" spans="1:23" ht="14.25" hidden="1" thickTop="1" thickBot="1" x14ac:dyDescent="0.25">
      <c r="A264" s="17" t="str">
        <f>IF(DetalleExp!H264='Tablas intermedias'!$A$2,"Ordenes de Compra",IF(DetalleExp!H264='Tablas intermedias'!$A$3,"Financiamiento Internacional","Legítimo Abono"))</f>
        <v>Ordenes de Compra</v>
      </c>
      <c r="B264" s="7">
        <f>DetalleExp!E264</f>
        <v>44015</v>
      </c>
      <c r="C264" s="1" t="str">
        <f>DetalleExp!A264</f>
        <v>EX-2020-42699962-APN-DTYC#MS</v>
      </c>
      <c r="D264" s="1" t="str">
        <f>IF(A264="Ordenes de Compra",VLOOKUP(C264,Autogestión!$B$2:$D$5090,3,0),IF(A264="Legítimo Abono",VLOOKUP(C264,NoAmpOC!$B$2:$H$988,7,0),"Factura"))</f>
        <v>Factura</v>
      </c>
      <c r="E264" s="26" t="str">
        <f>IF(A264="Ordenes de Compra",VLOOKUP($C264,Autogestión!$B$2:$G$5090,6,0),IF(A264="Financiamiento Internacional",VLOOKUP($C264,FinInt!$B$2:$G$508,6,0),"Legítimo Abono"))</f>
        <v>80-0025-LPU18</v>
      </c>
      <c r="F264" s="26" t="str">
        <f>IF($A264="Ordenes de Compra","ARS",IF($A264="Financiamiento Internacional",VLOOKUP($C264,FinInt!$B$2:$Q$508,15,0),VLOOKUP($C264,NoAmpOC!$B$2:$T$988,18,0)))</f>
        <v>ARS</v>
      </c>
      <c r="G264" s="5">
        <f>IF($A264="Ordenes de Compra",VLOOKUP($C264,Autogestión!$B$2:$H$5090,7,0),IF($A264="Financiamiento Internacional",VLOOKUP($C264,FinInt!$B$2:$Q$1308,16,0),VLOOKUP($C264,NoAmpOC!$B$2:$T$988,19,0)))</f>
        <v>2966823.44</v>
      </c>
      <c r="H264" s="5">
        <f t="shared" si="12"/>
        <v>2966823.44</v>
      </c>
      <c r="I264" s="26">
        <f>IF($A264="Ordenes de Compra",VLOOKUP($C264,Autogestión!$B$2:$J$5090,9,0),IF($A264="Financiamiento Internacional",VLOOKUP($C264,FinInt!$B$2:$G$1555,6,0),"Legitimo Abono"))</f>
        <v>0</v>
      </c>
      <c r="J264" s="1" t="str">
        <f>IF($A264="Ordenes de Compra",VLOOKUP($C264,Autogestión!$B$2:$R$5090,17,0),IF($A264="Financiamiento Internacional",VLOOKUP($C264,FinInt!$B$2:$O$1508,14,0),VLOOKUP($C264,NoAmpOC!$B$2:$R$988,17,0)))</f>
        <v>PRO MED INTERNACIONAL SA</v>
      </c>
      <c r="K264" s="7" t="str">
        <f>DetalleExp!AP264</f>
        <v>DAFYP#MS-ARCHIVO</v>
      </c>
      <c r="L264" s="7" t="str">
        <f>DetalleExp!AQ264</f>
        <v>ARCHIVO - Archivo</v>
      </c>
      <c r="M264" s="7" t="str">
        <f>DetalleExp!AR264</f>
        <v>DAFYP#MS - Dirección de administración financiera y presupuestaria</v>
      </c>
      <c r="N264" s="7">
        <f>DetalleExp!AS264</f>
        <v>44029</v>
      </c>
      <c r="O264" s="27">
        <f ca="1">ROUNDUP(TODAY()-N264,0)</f>
        <v>326</v>
      </c>
      <c r="P264" s="27">
        <f ca="1">ROUNDUP(TODAY()-B264,0)</f>
        <v>340</v>
      </c>
      <c r="Q264" s="1" t="str">
        <f>IFERROR(IF(A264="Ordenes de Compra",VLOOKUP($E264,'Ordenes de Compra'!$A$2:$E$1712,5,0),"Sin OC"),"Sin dato")</f>
        <v>29.0.0.45.0</v>
      </c>
      <c r="R264" s="28" t="str">
        <f>IFERROR(IF(A264="Ordenes de Compra",VLOOKUP($I264,'Ordenes de Compra'!$B$2:$E$1712,3,0),"Sin OC"),"Sin dato")</f>
        <v>Sin dato</v>
      </c>
      <c r="S264" s="1" t="str">
        <f>VLOOKUP($U264,'Tablas intermedias'!$C$1:$H$222,5,0)</f>
        <v>DGPFE</v>
      </c>
      <c r="T264" s="29" t="str">
        <f t="shared" si="13"/>
        <v>OK</v>
      </c>
      <c r="U264" s="30" t="str">
        <f t="shared" si="14"/>
        <v>DAFYP#MS-ARCHIVOARCHIVO - ArchivoDAFYP#MS - Dirección de administración financiera y presupuestaria</v>
      </c>
      <c r="V264" s="1" t="str">
        <f>VLOOKUP(U264,'Tablas intermedias'!$C$1:$H$222,6,0)</f>
        <v>No</v>
      </c>
      <c r="W264" s="1" t="str">
        <f ca="1">IF(O264&lt;30,"menos de 30 días","más de 30 días")</f>
        <v>más de 30 días</v>
      </c>
    </row>
    <row r="265" spans="1:23" ht="14.25" hidden="1" thickTop="1" thickBot="1" x14ac:dyDescent="0.25">
      <c r="A265" s="17" t="str">
        <f>IF(DetalleExp!H265='Tablas intermedias'!$A$2,"Ordenes de Compra",IF(DetalleExp!H265='Tablas intermedias'!$A$3,"Financiamiento Internacional","Legítimo Abono"))</f>
        <v>Ordenes de Compra</v>
      </c>
      <c r="B265" s="7">
        <f>DetalleExp!E265</f>
        <v>44018</v>
      </c>
      <c r="C265" s="1" t="str">
        <f>DetalleExp!A265</f>
        <v>EX-2020-43030186-APN-DTYC#MS</v>
      </c>
      <c r="D265" s="1" t="str">
        <f>IF(A265="Ordenes de Compra",VLOOKUP(C265,Autogestión!$B$2:$D$5090,3,0),IF(A265="Legítimo Abono",VLOOKUP(C265,NoAmpOC!$B$2:$H$988,7,0),"Factura"))</f>
        <v>Factura</v>
      </c>
      <c r="E265" s="26" t="str">
        <f>IF(A265="Ordenes de Compra",VLOOKUP($C265,Autogestión!$B$2:$G$5090,6,0),IF(A265="Financiamiento Internacional",VLOOKUP($C265,FinInt!$B$2:$G$508,6,0),"Legítimo Abono"))</f>
        <v>80-0025-LPU18</v>
      </c>
      <c r="F265" s="26" t="str">
        <f>IF($A265="Ordenes de Compra","ARS",IF($A265="Financiamiento Internacional",VLOOKUP($C265,FinInt!$B$2:$Q$508,15,0),VLOOKUP($C265,NoAmpOC!$B$2:$T$988,18,0)))</f>
        <v>ARS</v>
      </c>
      <c r="G265" s="5">
        <f>IF($A265="Ordenes de Compra",VLOOKUP($C265,Autogestión!$B$2:$H$5090,7,0),IF($A265="Financiamiento Internacional",VLOOKUP($C265,FinInt!$B$2:$Q$1308,16,0),VLOOKUP($C265,NoAmpOC!$B$2:$T$988,19,0)))</f>
        <v>5586135.7699999996</v>
      </c>
      <c r="H265" s="5">
        <f t="shared" si="12"/>
        <v>5586135.7699999996</v>
      </c>
      <c r="I265" s="26">
        <f>IF($A265="Ordenes de Compra",VLOOKUP($C265,Autogestión!$B$2:$J$5090,9,0),IF($A265="Financiamiento Internacional",VLOOKUP($C265,FinInt!$B$2:$G$1555,6,0),"Legitimo Abono"))</f>
        <v>0</v>
      </c>
      <c r="J265" s="1" t="str">
        <f>IF($A265="Ordenes de Compra",VLOOKUP($C265,Autogestión!$B$2:$R$5090,17,0),IF($A265="Financiamiento Internacional",VLOOKUP($C265,FinInt!$B$2:$O$1508,14,0),VLOOKUP($C265,NoAmpOC!$B$2:$R$988,17,0)))</f>
        <v>PHARMOS S.A.</v>
      </c>
      <c r="K265" s="7" t="str">
        <f>DetalleExp!AP265</f>
        <v>DAFYP#MS-ARCHIVO</v>
      </c>
      <c r="L265" s="7" t="str">
        <f>DetalleExp!AQ265</f>
        <v>ARCHIVO - Archivo</v>
      </c>
      <c r="M265" s="7" t="str">
        <f>DetalleExp!AR265</f>
        <v>DAFYP#MS - Dirección de administración financiera y presupuestaria</v>
      </c>
      <c r="N265" s="7">
        <f>DetalleExp!AS265</f>
        <v>44035</v>
      </c>
      <c r="O265" s="27">
        <f ca="1">ROUNDUP(TODAY()-N265,0)</f>
        <v>320</v>
      </c>
      <c r="P265" s="27">
        <f ca="1">ROUNDUP(TODAY()-B265,0)</f>
        <v>337</v>
      </c>
      <c r="Q265" s="1" t="str">
        <f>IFERROR(IF(A265="Ordenes de Compra",VLOOKUP($E265,'Ordenes de Compra'!$A$2:$E$1712,5,0),"Sin OC"),"Sin dato")</f>
        <v>29.0.0.45.0</v>
      </c>
      <c r="R265" s="28" t="str">
        <f>IFERROR(IF(A265="Ordenes de Compra",VLOOKUP($I265,'Ordenes de Compra'!$B$2:$E$1712,3,0),"Sin OC"),"Sin dato")</f>
        <v>Sin dato</v>
      </c>
      <c r="S265" s="1" t="str">
        <f>VLOOKUP($U265,'Tablas intermedias'!$C$1:$H$222,5,0)</f>
        <v>DGPFE</v>
      </c>
      <c r="T265" s="29" t="str">
        <f t="shared" si="13"/>
        <v>OK</v>
      </c>
      <c r="U265" s="30" t="str">
        <f t="shared" si="14"/>
        <v>DAFYP#MS-ARCHIVOARCHIVO - ArchivoDAFYP#MS - Dirección de administración financiera y presupuestaria</v>
      </c>
      <c r="V265" s="1" t="str">
        <f>VLOOKUP(U265,'Tablas intermedias'!$C$1:$H$222,6,0)</f>
        <v>No</v>
      </c>
      <c r="W265" s="1" t="str">
        <f ca="1">IF(O265&lt;30,"menos de 30 días","más de 30 días")</f>
        <v>más de 30 días</v>
      </c>
    </row>
    <row r="266" spans="1:23" ht="14.25" hidden="1" thickTop="1" thickBot="1" x14ac:dyDescent="0.25">
      <c r="A266" s="17" t="str">
        <f>IF(DetalleExp!H266='Tablas intermedias'!$A$2,"Ordenes de Compra",IF(DetalleExp!H266='Tablas intermedias'!$A$3,"Financiamiento Internacional","Legítimo Abono"))</f>
        <v>Ordenes de Compra</v>
      </c>
      <c r="B266" s="7">
        <f>DetalleExp!E266</f>
        <v>44019</v>
      </c>
      <c r="C266" s="1" t="str">
        <f>DetalleExp!A266</f>
        <v>EX-2020-43411385-APN-DTYC#MS</v>
      </c>
      <c r="D266" s="1" t="str">
        <f>IF(A266="Ordenes de Compra",VLOOKUP(C266,Autogestión!$B$2:$D$5090,3,0),IF(A266="Legítimo Abono",VLOOKUP(C266,NoAmpOC!$B$2:$H$988,7,0),"Factura"))</f>
        <v>Factura</v>
      </c>
      <c r="E266" s="26" t="str">
        <f>IF(A266="Ordenes de Compra",VLOOKUP($C266,Autogestión!$B$2:$G$5090,6,0),IF(A266="Financiamiento Internacional",VLOOKUP($C266,FinInt!$B$2:$G$508,6,0),"Legítimo Abono"))</f>
        <v>80-0025-LPU18</v>
      </c>
      <c r="F266" s="26" t="str">
        <f>IF($A266="Ordenes de Compra","ARS",IF($A266="Financiamiento Internacional",VLOOKUP($C266,FinInt!$B$2:$Q$508,15,0),VLOOKUP($C266,NoAmpOC!$B$2:$T$988,18,0)))</f>
        <v>ARS</v>
      </c>
      <c r="G266" s="5">
        <f>IF($A266="Ordenes de Compra",VLOOKUP($C266,Autogestión!$B$2:$H$5090,7,0),IF($A266="Financiamiento Internacional",VLOOKUP($C266,FinInt!$B$2:$Q$1308,16,0),VLOOKUP($C266,NoAmpOC!$B$2:$T$988,19,0)))</f>
        <v>1918148.4</v>
      </c>
      <c r="H266" s="5">
        <f t="shared" si="12"/>
        <v>1918148.4</v>
      </c>
      <c r="I266" s="26">
        <f>IF($A266="Ordenes de Compra",VLOOKUP($C266,Autogestión!$B$2:$J$5090,9,0),IF($A266="Financiamiento Internacional",VLOOKUP($C266,FinInt!$B$2:$G$1555,6,0),"Legitimo Abono"))</f>
        <v>0</v>
      </c>
      <c r="J266" s="1" t="str">
        <f>IF($A266="Ordenes de Compra",VLOOKUP($C266,Autogestión!$B$2:$R$5090,17,0),IF($A266="Financiamiento Internacional",VLOOKUP($C266,FinInt!$B$2:$O$1508,14,0),VLOOKUP($C266,NoAmpOC!$B$2:$R$988,17,0)))</f>
        <v>FERAVAL S.A.</v>
      </c>
      <c r="K266" s="7" t="str">
        <f>DetalleExp!AP266</f>
        <v>DAFYP#MS-ARCHIVO</v>
      </c>
      <c r="L266" s="7" t="str">
        <f>DetalleExp!AQ266</f>
        <v>ARCHIVO - Archivo</v>
      </c>
      <c r="M266" s="7" t="str">
        <f>DetalleExp!AR266</f>
        <v>DAFYP#MS - Dirección de administración financiera y presupuestaria</v>
      </c>
      <c r="N266" s="7">
        <f>DetalleExp!AS266</f>
        <v>44039</v>
      </c>
      <c r="O266" s="27">
        <f ca="1">ROUNDUP(TODAY()-N266,0)</f>
        <v>316</v>
      </c>
      <c r="P266" s="27">
        <f ca="1">ROUNDUP(TODAY()-B266,0)</f>
        <v>336</v>
      </c>
      <c r="Q266" s="1" t="str">
        <f>IFERROR(IF(A266="Ordenes de Compra",VLOOKUP($E266,'Ordenes de Compra'!$A$2:$E$1712,5,0),"Sin OC"),"Sin dato")</f>
        <v>29.0.0.45.0</v>
      </c>
      <c r="R266" s="28" t="str">
        <f>IFERROR(IF(A266="Ordenes de Compra",VLOOKUP($I266,'Ordenes de Compra'!$B$2:$E$1712,3,0),"Sin OC"),"Sin dato")</f>
        <v>Sin dato</v>
      </c>
      <c r="S266" s="1" t="str">
        <f>VLOOKUP($U266,'Tablas intermedias'!$C$1:$H$222,5,0)</f>
        <v>DGPFE</v>
      </c>
      <c r="T266" s="29" t="str">
        <f t="shared" si="13"/>
        <v>OK</v>
      </c>
      <c r="U266" s="30" t="str">
        <f t="shared" si="14"/>
        <v>DAFYP#MS-ARCHIVOARCHIVO - ArchivoDAFYP#MS - Dirección de administración financiera y presupuestaria</v>
      </c>
      <c r="V266" s="1" t="str">
        <f>VLOOKUP(U266,'Tablas intermedias'!$C$1:$H$222,6,0)</f>
        <v>No</v>
      </c>
      <c r="W266" s="1" t="str">
        <f ca="1">IF(O266&lt;30,"menos de 30 días","más de 30 días")</f>
        <v>más de 30 días</v>
      </c>
    </row>
    <row r="267" spans="1:23" ht="14.25" hidden="1" thickTop="1" thickBot="1" x14ac:dyDescent="0.25">
      <c r="A267" s="17" t="str">
        <f>IF(DetalleExp!H267='Tablas intermedias'!$A$2,"Ordenes de Compra",IF(DetalleExp!H267='Tablas intermedias'!$A$3,"Financiamiento Internacional","Legítimo Abono"))</f>
        <v>Ordenes de Compra</v>
      </c>
      <c r="B267" s="7">
        <f>DetalleExp!E267</f>
        <v>44020</v>
      </c>
      <c r="C267" s="1" t="str">
        <f>DetalleExp!A267</f>
        <v>EX-2020-43871644-APN-DTYC#MS</v>
      </c>
      <c r="D267" s="1" t="str">
        <f>IF(A267="Ordenes de Compra",VLOOKUP(C267,Autogestión!$B$2:$D$5090,3,0),IF(A267="Legítimo Abono",VLOOKUP(C267,NoAmpOC!$B$2:$H$988,7,0),"Factura"))</f>
        <v>Factura</v>
      </c>
      <c r="E267" s="26" t="str">
        <f>IF(A267="Ordenes de Compra",VLOOKUP($C267,Autogestión!$B$2:$G$5090,6,0),IF(A267="Financiamiento Internacional",VLOOKUP($C267,FinInt!$B$2:$G$508,6,0),"Legítimo Abono"))</f>
        <v>80-0025-LPU18</v>
      </c>
      <c r="F267" s="26" t="str">
        <f>IF($A267="Ordenes de Compra","ARS",IF($A267="Financiamiento Internacional",VLOOKUP($C267,FinInt!$B$2:$Q$508,15,0),VLOOKUP($C267,NoAmpOC!$B$2:$T$988,18,0)))</f>
        <v>ARS</v>
      </c>
      <c r="G267" s="5">
        <f>IF($A267="Ordenes de Compra",VLOOKUP($C267,Autogestión!$B$2:$H$5090,7,0),IF($A267="Financiamiento Internacional",VLOOKUP($C267,FinInt!$B$2:$Q$1308,16,0),VLOOKUP($C267,NoAmpOC!$B$2:$T$988,19,0)))</f>
        <v>2056306.8</v>
      </c>
      <c r="H267" s="5">
        <f t="shared" si="12"/>
        <v>2056306.8</v>
      </c>
      <c r="I267" s="26" t="str">
        <f>IF($A267="Ordenes de Compra",VLOOKUP($C267,Autogestión!$B$2:$J$5090,9,0),IF($A267="Financiamiento Internacional",VLOOKUP($C267,FinInt!$B$2:$G$1555,6,0),"Legitimo Abono"))</f>
        <v>80-1127-OC19</v>
      </c>
      <c r="J267" s="1" t="str">
        <f>IF($A267="Ordenes de Compra",VLOOKUP($C267,Autogestión!$B$2:$R$5090,17,0),IF($A267="Financiamiento Internacional",VLOOKUP($C267,FinInt!$B$2:$O$1508,14,0),VLOOKUP($C267,NoAmpOC!$B$2:$R$988,17,0)))</f>
        <v>MICROSULES ARGENTINA SA de SCIIA</v>
      </c>
      <c r="K267" s="7" t="str">
        <f>DetalleExp!AP267</f>
        <v>DAFYP#MS-ARCHIVO</v>
      </c>
      <c r="L267" s="7" t="str">
        <f>DetalleExp!AQ267</f>
        <v>ARCHIVO - Archivo</v>
      </c>
      <c r="M267" s="7" t="str">
        <f>DetalleExp!AR267</f>
        <v>DAFYP#MS - Dirección de administración financiera y presupuestaria</v>
      </c>
      <c r="N267" s="7">
        <f>DetalleExp!AS267</f>
        <v>44039</v>
      </c>
      <c r="O267" s="27">
        <f ca="1">ROUNDUP(TODAY()-N267,0)</f>
        <v>316</v>
      </c>
      <c r="P267" s="27">
        <f ca="1">ROUNDUP(TODAY()-B267,0)</f>
        <v>335</v>
      </c>
      <c r="Q267" s="1" t="str">
        <f>IFERROR(IF(A267="Ordenes de Compra",VLOOKUP($E267,'Ordenes de Compra'!$A$2:$E$1712,5,0),"Sin OC"),"Sin dato")</f>
        <v>29.0.0.45.0</v>
      </c>
      <c r="R267" s="28">
        <f>IFERROR(IF(A267="Ordenes de Compra",VLOOKUP($I267,'Ordenes de Compra'!$B$2:$E$1712,3,0),"Sin OC"),"Sin dato")</f>
        <v>151951054</v>
      </c>
      <c r="S267" s="1" t="str">
        <f>VLOOKUP($U267,'Tablas intermedias'!$C$1:$H$222,5,0)</f>
        <v>DGPFE</v>
      </c>
      <c r="T267" s="29" t="str">
        <f t="shared" si="13"/>
        <v>OK</v>
      </c>
      <c r="U267" s="30" t="str">
        <f t="shared" si="14"/>
        <v>DAFYP#MS-ARCHIVOARCHIVO - ArchivoDAFYP#MS - Dirección de administración financiera y presupuestaria</v>
      </c>
      <c r="V267" s="1" t="str">
        <f>VLOOKUP(U267,'Tablas intermedias'!$C$1:$H$222,6,0)</f>
        <v>No</v>
      </c>
      <c r="W267" s="1" t="str">
        <f ca="1">IF(O267&lt;30,"menos de 30 días","más de 30 días")</f>
        <v>más de 30 días</v>
      </c>
    </row>
    <row r="268" spans="1:23" ht="14.25" hidden="1" thickTop="1" thickBot="1" x14ac:dyDescent="0.25">
      <c r="A268" s="17" t="str">
        <f>IF(DetalleExp!H268='Tablas intermedias'!$A$2,"Ordenes de Compra",IF(DetalleExp!H268='Tablas intermedias'!$A$3,"Financiamiento Internacional","Legítimo Abono"))</f>
        <v>Ordenes de Compra</v>
      </c>
      <c r="B268" s="7">
        <f>DetalleExp!E268</f>
        <v>44021</v>
      </c>
      <c r="C268" s="1" t="str">
        <f>DetalleExp!A268</f>
        <v>EX-2020-44017939-APN-DTYC#MS</v>
      </c>
      <c r="D268" s="1" t="str">
        <f>IF(A268="Ordenes de Compra",VLOOKUP(C268,Autogestión!$B$2:$D$5090,3,0),IF(A268="Legítimo Abono",VLOOKUP(C268,NoAmpOC!$B$2:$H$988,7,0),"Factura"))</f>
        <v>Factura</v>
      </c>
      <c r="E268" s="26" t="str">
        <f>IF(A268="Ordenes de Compra",VLOOKUP($C268,Autogestión!$B$2:$G$5090,6,0),IF(A268="Financiamiento Internacional",VLOOKUP($C268,FinInt!$B$2:$G$508,6,0),"Legítimo Abono"))</f>
        <v>80-0025-LPU18</v>
      </c>
      <c r="F268" s="26" t="str">
        <f>IF($A268="Ordenes de Compra","ARS",IF($A268="Financiamiento Internacional",VLOOKUP($C268,FinInt!$B$2:$Q$508,15,0),VLOOKUP($C268,NoAmpOC!$B$2:$T$988,18,0)))</f>
        <v>ARS</v>
      </c>
      <c r="G268" s="5">
        <f>IF($A268="Ordenes de Compra",VLOOKUP($C268,Autogestión!$B$2:$H$5090,7,0),IF($A268="Financiamiento Internacional",VLOOKUP($C268,FinInt!$B$2:$Q$1308,16,0),VLOOKUP($C268,NoAmpOC!$B$2:$T$988,19,0)))</f>
        <v>1855722.42</v>
      </c>
      <c r="H268" s="5">
        <f t="shared" si="12"/>
        <v>1855722.42</v>
      </c>
      <c r="I268" s="26">
        <f>IF($A268="Ordenes de Compra",VLOOKUP($C268,Autogestión!$B$2:$J$5090,9,0),IF($A268="Financiamiento Internacional",VLOOKUP($C268,FinInt!$B$2:$G$1555,6,0),"Legitimo Abono"))</f>
        <v>0</v>
      </c>
      <c r="J268" s="1" t="str">
        <f>IF($A268="Ordenes de Compra",VLOOKUP($C268,Autogestión!$B$2:$R$5090,17,0),IF($A268="Financiamiento Internacional",VLOOKUP($C268,FinInt!$B$2:$O$1508,14,0),VLOOKUP($C268,NoAmpOC!$B$2:$R$988,17,0)))</f>
        <v xml:space="preserve">LAFEDAR S.A. </v>
      </c>
      <c r="K268" s="7" t="str">
        <f>DetalleExp!AP268</f>
        <v>DAFYP#MS-ARCHIVO</v>
      </c>
      <c r="L268" s="7" t="str">
        <f>DetalleExp!AQ268</f>
        <v>ARCHIVO - Archivo</v>
      </c>
      <c r="M268" s="7" t="str">
        <f>DetalleExp!AR268</f>
        <v>DAFYP#MS - Dirección de administración financiera y presupuestaria</v>
      </c>
      <c r="N268" s="7">
        <f>DetalleExp!AS268</f>
        <v>44029</v>
      </c>
      <c r="O268" s="27">
        <f ca="1">ROUNDUP(TODAY()-N268,0)</f>
        <v>326</v>
      </c>
      <c r="P268" s="27">
        <f ca="1">ROUNDUP(TODAY()-B268,0)</f>
        <v>334</v>
      </c>
      <c r="Q268" s="1" t="str">
        <f>IFERROR(IF(A268="Ordenes de Compra",VLOOKUP($E268,'Ordenes de Compra'!$A$2:$E$1712,5,0),"Sin OC"),"Sin dato")</f>
        <v>29.0.0.45.0</v>
      </c>
      <c r="R268" s="28" t="str">
        <f>IFERROR(IF(A268="Ordenes de Compra",VLOOKUP($I268,'Ordenes de Compra'!$B$2:$E$1712,3,0),"Sin OC"),"Sin dato")</f>
        <v>Sin dato</v>
      </c>
      <c r="S268" s="1" t="str">
        <f>VLOOKUP($U268,'Tablas intermedias'!$C$1:$H$222,5,0)</f>
        <v>DGPFE</v>
      </c>
      <c r="T268" s="29" t="str">
        <f t="shared" si="13"/>
        <v>OK</v>
      </c>
      <c r="U268" s="30" t="str">
        <f t="shared" si="14"/>
        <v>DAFYP#MS-ARCHIVOARCHIVO - ArchivoDAFYP#MS - Dirección de administración financiera y presupuestaria</v>
      </c>
      <c r="V268" s="1" t="str">
        <f>VLOOKUP(U268,'Tablas intermedias'!$C$1:$H$222,6,0)</f>
        <v>No</v>
      </c>
      <c r="W268" s="1" t="str">
        <f ca="1">IF(O268&lt;30,"menos de 30 días","más de 30 días")</f>
        <v>más de 30 días</v>
      </c>
    </row>
    <row r="269" spans="1:23" ht="14.25" hidden="1" thickTop="1" thickBot="1" x14ac:dyDescent="0.25">
      <c r="A269" s="17" t="str">
        <f>IF(DetalleExp!H269='Tablas intermedias'!$A$2,"Ordenes de Compra",IF(DetalleExp!H269='Tablas intermedias'!$A$3,"Financiamiento Internacional","Legítimo Abono"))</f>
        <v>Ordenes de Compra</v>
      </c>
      <c r="B269" s="7">
        <f>DetalleExp!E269</f>
        <v>44021</v>
      </c>
      <c r="C269" s="1" t="str">
        <f>DetalleExp!A269</f>
        <v>EX-2020-44018160-APN-DTYC#MS</v>
      </c>
      <c r="D269" s="1" t="str">
        <f>IF(A269="Ordenes de Compra",VLOOKUP(C269,Autogestión!$B$2:$D$5090,3,0),IF(A269="Legítimo Abono",VLOOKUP(C269,NoAmpOC!$B$2:$H$988,7,0),"Factura"))</f>
        <v>Factura</v>
      </c>
      <c r="E269" s="26" t="str">
        <f>IF(A269="Ordenes de Compra",VLOOKUP($C269,Autogestión!$B$2:$G$5090,6,0),IF(A269="Financiamiento Internacional",VLOOKUP($C269,FinInt!$B$2:$G$508,6,0),"Legítimo Abono"))</f>
        <v>80-0025-LPU18</v>
      </c>
      <c r="F269" s="26" t="str">
        <f>IF($A269="Ordenes de Compra","ARS",IF($A269="Financiamiento Internacional",VLOOKUP($C269,FinInt!$B$2:$Q$508,15,0),VLOOKUP($C269,NoAmpOC!$B$2:$T$988,18,0)))</f>
        <v>ARS</v>
      </c>
      <c r="G269" s="5">
        <f>IF($A269="Ordenes de Compra",VLOOKUP($C269,Autogestión!$B$2:$H$5090,7,0),IF($A269="Financiamiento Internacional",VLOOKUP($C269,FinInt!$B$2:$Q$1308,16,0),VLOOKUP($C269,NoAmpOC!$B$2:$T$988,19,0)))</f>
        <v>1664477.76</v>
      </c>
      <c r="H269" s="5">
        <f t="shared" si="12"/>
        <v>1664477.76</v>
      </c>
      <c r="I269" s="26">
        <f>IF($A269="Ordenes de Compra",VLOOKUP($C269,Autogestión!$B$2:$J$5090,9,0),IF($A269="Financiamiento Internacional",VLOOKUP($C269,FinInt!$B$2:$G$1555,6,0),"Legitimo Abono"))</f>
        <v>0</v>
      </c>
      <c r="J269" s="1" t="str">
        <f>IF($A269="Ordenes de Compra",VLOOKUP($C269,Autogestión!$B$2:$R$5090,17,0),IF($A269="Financiamiento Internacional",VLOOKUP($C269,FinInt!$B$2:$O$1508,14,0),VLOOKUP($C269,NoAmpOC!$B$2:$R$988,17,0)))</f>
        <v xml:space="preserve">LAFEDAR S.A. </v>
      </c>
      <c r="K269" s="7" t="str">
        <f>DetalleExp!AP269</f>
        <v>DAFYP#MS-ARCHIVO</v>
      </c>
      <c r="L269" s="7" t="str">
        <f>DetalleExp!AQ269</f>
        <v>ARCHIVO - Archivo</v>
      </c>
      <c r="M269" s="7" t="str">
        <f>DetalleExp!AR269</f>
        <v>DAFYP#MS - Dirección de administración financiera y presupuestaria</v>
      </c>
      <c r="N269" s="7">
        <f>DetalleExp!AS269</f>
        <v>44049</v>
      </c>
      <c r="O269" s="27">
        <f ca="1">ROUNDUP(TODAY()-N269,0)</f>
        <v>306</v>
      </c>
      <c r="P269" s="27">
        <f ca="1">ROUNDUP(TODAY()-B269,0)</f>
        <v>334</v>
      </c>
      <c r="Q269" s="1" t="str">
        <f>IFERROR(IF(A269="Ordenes de Compra",VLOOKUP($E269,'Ordenes de Compra'!$A$2:$E$1712,5,0),"Sin OC"),"Sin dato")</f>
        <v>29.0.0.45.0</v>
      </c>
      <c r="R269" s="28" t="str">
        <f>IFERROR(IF(A269="Ordenes de Compra",VLOOKUP($I269,'Ordenes de Compra'!$B$2:$E$1712,3,0),"Sin OC"),"Sin dato")</f>
        <v>Sin dato</v>
      </c>
      <c r="S269" s="1" t="str">
        <f>VLOOKUP($U269,'Tablas intermedias'!$C$1:$H$222,5,0)</f>
        <v>DGPFE</v>
      </c>
      <c r="T269" s="29" t="str">
        <f t="shared" si="13"/>
        <v>OK</v>
      </c>
      <c r="U269" s="30" t="str">
        <f t="shared" si="14"/>
        <v>DAFYP#MS-ARCHIVOARCHIVO - ArchivoDAFYP#MS - Dirección de administración financiera y presupuestaria</v>
      </c>
      <c r="V269" s="1" t="str">
        <f>VLOOKUP(U269,'Tablas intermedias'!$C$1:$H$222,6,0)</f>
        <v>No</v>
      </c>
      <c r="W269" s="1" t="str">
        <f ca="1">IF(O269&lt;30,"menos de 30 días","más de 30 días")</f>
        <v>más de 30 días</v>
      </c>
    </row>
    <row r="270" spans="1:23" ht="14.25" hidden="1" thickTop="1" thickBot="1" x14ac:dyDescent="0.25">
      <c r="A270" s="17" t="str">
        <f>IF(DetalleExp!H270='Tablas intermedias'!$A$2,"Ordenes de Compra",IF(DetalleExp!H270='Tablas intermedias'!$A$3,"Financiamiento Internacional","Legítimo Abono"))</f>
        <v>Ordenes de Compra</v>
      </c>
      <c r="B270" s="7">
        <f>DetalleExp!E270</f>
        <v>44021</v>
      </c>
      <c r="C270" s="1" t="str">
        <f>DetalleExp!A270</f>
        <v>EX-2020-44018483-APN-DTYC#MS</v>
      </c>
      <c r="D270" s="1" t="str">
        <f>IF(A270="Ordenes de Compra",VLOOKUP(C270,Autogestión!$B$2:$D$5090,3,0),IF(A270="Legítimo Abono",VLOOKUP(C270,NoAmpOC!$B$2:$H$988,7,0),"Factura"))</f>
        <v>Factura</v>
      </c>
      <c r="E270" s="26" t="str">
        <f>IF(A270="Ordenes de Compra",VLOOKUP($C270,Autogestión!$B$2:$G$5090,6,0),IF(A270="Financiamiento Internacional",VLOOKUP($C270,FinInt!$B$2:$G$508,6,0),"Legítimo Abono"))</f>
        <v>80-0025-LPU18</v>
      </c>
      <c r="F270" s="26" t="str">
        <f>IF($A270="Ordenes de Compra","ARS",IF($A270="Financiamiento Internacional",VLOOKUP($C270,FinInt!$B$2:$Q$508,15,0),VLOOKUP($C270,NoAmpOC!$B$2:$T$988,18,0)))</f>
        <v>ARS</v>
      </c>
      <c r="G270" s="5">
        <f>IF($A270="Ordenes de Compra",VLOOKUP($C270,Autogestión!$B$2:$H$5090,7,0),IF($A270="Financiamiento Internacional",VLOOKUP($C270,FinInt!$B$2:$Q$1308,16,0),VLOOKUP($C270,NoAmpOC!$B$2:$T$988,19,0)))</f>
        <v>1079410.32</v>
      </c>
      <c r="H270" s="5">
        <f t="shared" si="12"/>
        <v>1079410.32</v>
      </c>
      <c r="I270" s="26">
        <f>IF($A270="Ordenes de Compra",VLOOKUP($C270,Autogestión!$B$2:$J$5090,9,0),IF($A270="Financiamiento Internacional",VLOOKUP($C270,FinInt!$B$2:$G$1555,6,0),"Legitimo Abono"))</f>
        <v>0</v>
      </c>
      <c r="J270" s="1" t="str">
        <f>IF($A270="Ordenes de Compra",VLOOKUP($C270,Autogestión!$B$2:$R$5090,17,0),IF($A270="Financiamiento Internacional",VLOOKUP($C270,FinInt!$B$2:$O$1508,14,0),VLOOKUP($C270,NoAmpOC!$B$2:$R$988,17,0)))</f>
        <v xml:space="preserve">LAFEDAR S.A. </v>
      </c>
      <c r="K270" s="7" t="str">
        <f>DetalleExp!AP270</f>
        <v>DAFYP#MS-ARCHIVO</v>
      </c>
      <c r="L270" s="7" t="str">
        <f>DetalleExp!AQ270</f>
        <v>ARCHIVO - Archivo</v>
      </c>
      <c r="M270" s="7" t="str">
        <f>DetalleExp!AR270</f>
        <v>DAFYP#MS - Dirección de administración financiera y presupuestaria</v>
      </c>
      <c r="N270" s="7">
        <f>DetalleExp!AS270</f>
        <v>44034</v>
      </c>
      <c r="O270" s="27">
        <f ca="1">ROUNDUP(TODAY()-N270,0)</f>
        <v>321</v>
      </c>
      <c r="P270" s="27">
        <f ca="1">ROUNDUP(TODAY()-B270,0)</f>
        <v>334</v>
      </c>
      <c r="Q270" s="1" t="str">
        <f>IFERROR(IF(A270="Ordenes de Compra",VLOOKUP($E270,'Ordenes de Compra'!$A$2:$E$1712,5,0),"Sin OC"),"Sin dato")</f>
        <v>29.0.0.45.0</v>
      </c>
      <c r="R270" s="28" t="str">
        <f>IFERROR(IF(A270="Ordenes de Compra",VLOOKUP($I270,'Ordenes de Compra'!$B$2:$E$1712,3,0),"Sin OC"),"Sin dato")</f>
        <v>Sin dato</v>
      </c>
      <c r="S270" s="1" t="str">
        <f>VLOOKUP($U270,'Tablas intermedias'!$C$1:$H$222,5,0)</f>
        <v>DGPFE</v>
      </c>
      <c r="T270" s="29" t="str">
        <f t="shared" si="13"/>
        <v>OK</v>
      </c>
      <c r="U270" s="30" t="str">
        <f t="shared" si="14"/>
        <v>DAFYP#MS-ARCHIVOARCHIVO - ArchivoDAFYP#MS - Dirección de administración financiera y presupuestaria</v>
      </c>
      <c r="V270" s="1" t="str">
        <f>VLOOKUP(U270,'Tablas intermedias'!$C$1:$H$222,6,0)</f>
        <v>No</v>
      </c>
      <c r="W270" s="1" t="str">
        <f ca="1">IF(O270&lt;30,"menos de 30 días","más de 30 días")</f>
        <v>más de 30 días</v>
      </c>
    </row>
    <row r="271" spans="1:23" ht="14.25" hidden="1" thickTop="1" thickBot="1" x14ac:dyDescent="0.25">
      <c r="A271" s="17" t="str">
        <f>IF(DetalleExp!H271='Tablas intermedias'!$A$2,"Ordenes de Compra",IF(DetalleExp!H271='Tablas intermedias'!$A$3,"Financiamiento Internacional","Legítimo Abono"))</f>
        <v>Ordenes de Compra</v>
      </c>
      <c r="B271" s="7">
        <f>DetalleExp!E271</f>
        <v>44022</v>
      </c>
      <c r="C271" s="1" t="str">
        <f>DetalleExp!A271</f>
        <v>EX-2020-44041789-APN-DTYC#MS</v>
      </c>
      <c r="D271" s="1" t="str">
        <f>IF(A271="Ordenes de Compra",VLOOKUP(C271,Autogestión!$B$2:$D$5090,3,0),IF(A271="Legítimo Abono",VLOOKUP(C271,NoAmpOC!$B$2:$H$988,7,0),"Factura"))</f>
        <v>Factura</v>
      </c>
      <c r="E271" s="26" t="str">
        <f>IF(A271="Ordenes de Compra",VLOOKUP($C271,Autogestión!$B$2:$G$5090,6,0),IF(A271="Financiamiento Internacional",VLOOKUP($C271,FinInt!$B$2:$G$508,6,0),"Legítimo Abono"))</f>
        <v>80-0025-LPU18</v>
      </c>
      <c r="F271" s="26" t="str">
        <f>IF($A271="Ordenes de Compra","ARS",IF($A271="Financiamiento Internacional",VLOOKUP($C271,FinInt!$B$2:$Q$508,15,0),VLOOKUP($C271,NoAmpOC!$B$2:$T$988,18,0)))</f>
        <v>ARS</v>
      </c>
      <c r="G271" s="5">
        <f>IF($A271="Ordenes de Compra",VLOOKUP($C271,Autogestión!$B$2:$H$5090,7,0),IF($A271="Financiamiento Internacional",VLOOKUP($C271,FinInt!$B$2:$Q$1308,16,0),VLOOKUP($C271,NoAmpOC!$B$2:$T$988,19,0)))</f>
        <v>1581287.4</v>
      </c>
      <c r="H271" s="5">
        <f t="shared" si="12"/>
        <v>1581287.4</v>
      </c>
      <c r="I271" s="26">
        <f>IF($A271="Ordenes de Compra",VLOOKUP($C271,Autogestión!$B$2:$J$5090,9,0),IF($A271="Financiamiento Internacional",VLOOKUP($C271,FinInt!$B$2:$G$1555,6,0),"Legitimo Abono"))</f>
        <v>0</v>
      </c>
      <c r="J271" s="1" t="str">
        <f>IF($A271="Ordenes de Compra",VLOOKUP($C271,Autogestión!$B$2:$R$5090,17,0),IF($A271="Financiamiento Internacional",VLOOKUP($C271,FinInt!$B$2:$O$1508,14,0),VLOOKUP($C271,NoAmpOC!$B$2:$R$988,17,0)))</f>
        <v>LABORATORIOS FABRA S.A.</v>
      </c>
      <c r="K271" s="7" t="str">
        <f>DetalleExp!AP271</f>
        <v>DAFYP#MS-ARCHIVO</v>
      </c>
      <c r="L271" s="7" t="str">
        <f>DetalleExp!AQ271</f>
        <v>ARCHIVO - Archivo</v>
      </c>
      <c r="M271" s="7" t="str">
        <f>DetalleExp!AR271</f>
        <v>DAFYP#MS - Dirección de administración financiera y presupuestaria</v>
      </c>
      <c r="N271" s="7">
        <f>DetalleExp!AS271</f>
        <v>44040</v>
      </c>
      <c r="O271" s="27">
        <f ca="1">ROUNDUP(TODAY()-N271,0)</f>
        <v>315</v>
      </c>
      <c r="P271" s="27">
        <f ca="1">ROUNDUP(TODAY()-B271,0)</f>
        <v>333</v>
      </c>
      <c r="Q271" s="1" t="str">
        <f>IFERROR(IF(A271="Ordenes de Compra",VLOOKUP($E271,'Ordenes de Compra'!$A$2:$E$1712,5,0),"Sin OC"),"Sin dato")</f>
        <v>29.0.0.45.0</v>
      </c>
      <c r="R271" s="28" t="str">
        <f>IFERROR(IF(A271="Ordenes de Compra",VLOOKUP($I271,'Ordenes de Compra'!$B$2:$E$1712,3,0),"Sin OC"),"Sin dato")</f>
        <v>Sin dato</v>
      </c>
      <c r="S271" s="1" t="str">
        <f>VLOOKUP($U271,'Tablas intermedias'!$C$1:$H$222,5,0)</f>
        <v>DGPFE</v>
      </c>
      <c r="T271" s="29" t="str">
        <f t="shared" si="13"/>
        <v>OK</v>
      </c>
      <c r="U271" s="30" t="str">
        <f t="shared" si="14"/>
        <v>DAFYP#MS-ARCHIVOARCHIVO - ArchivoDAFYP#MS - Dirección de administración financiera y presupuestaria</v>
      </c>
      <c r="V271" s="1" t="str">
        <f>VLOOKUP(U271,'Tablas intermedias'!$C$1:$H$222,6,0)</f>
        <v>No</v>
      </c>
      <c r="W271" s="1" t="str">
        <f ca="1">IF(O271&lt;30,"menos de 30 días","más de 30 días")</f>
        <v>más de 30 días</v>
      </c>
    </row>
    <row r="272" spans="1:23" ht="14.25" hidden="1" thickTop="1" thickBot="1" x14ac:dyDescent="0.25">
      <c r="A272" s="17" t="str">
        <f>IF(DetalleExp!H272='Tablas intermedias'!$A$2,"Ordenes de Compra",IF(DetalleExp!H272='Tablas intermedias'!$A$3,"Financiamiento Internacional","Legítimo Abono"))</f>
        <v>Ordenes de Compra</v>
      </c>
      <c r="B272" s="7">
        <f>DetalleExp!E272</f>
        <v>44022</v>
      </c>
      <c r="C272" s="1" t="str">
        <f>DetalleExp!A272</f>
        <v>EX-2020-44042098-APN-DTYC#MS</v>
      </c>
      <c r="D272" s="1" t="str">
        <f>IF(A272="Ordenes de Compra",VLOOKUP(C272,Autogestión!$B$2:$D$5090,3,0),IF(A272="Legítimo Abono",VLOOKUP(C272,NoAmpOC!$B$2:$H$988,7,0),"Factura"))</f>
        <v>Factura</v>
      </c>
      <c r="E272" s="26" t="str">
        <f>IF(A272="Ordenes de Compra",VLOOKUP($C272,Autogestión!$B$2:$G$5090,6,0),IF(A272="Financiamiento Internacional",VLOOKUP($C272,FinInt!$B$2:$G$508,6,0),"Legítimo Abono"))</f>
        <v>80-0025-LPU18</v>
      </c>
      <c r="F272" s="26" t="str">
        <f>IF($A272="Ordenes de Compra","ARS",IF($A272="Financiamiento Internacional",VLOOKUP($C272,FinInt!$B$2:$Q$508,15,0),VLOOKUP($C272,NoAmpOC!$B$2:$T$988,18,0)))</f>
        <v>ARS</v>
      </c>
      <c r="G272" s="5">
        <f>IF($A272="Ordenes de Compra",VLOOKUP($C272,Autogestión!$B$2:$H$5090,7,0),IF($A272="Financiamiento Internacional",VLOOKUP($C272,FinInt!$B$2:$Q$1308,16,0),VLOOKUP($C272,NoAmpOC!$B$2:$T$988,19,0)))</f>
        <v>3969208.43</v>
      </c>
      <c r="H272" s="5">
        <f t="shared" si="12"/>
        <v>3969208.43</v>
      </c>
      <c r="I272" s="26">
        <f>IF($A272="Ordenes de Compra",VLOOKUP($C272,Autogestión!$B$2:$J$5090,9,0),IF($A272="Financiamiento Internacional",VLOOKUP($C272,FinInt!$B$2:$G$1555,6,0),"Legitimo Abono"))</f>
        <v>0</v>
      </c>
      <c r="J272" s="1" t="str">
        <f>IF($A272="Ordenes de Compra",VLOOKUP($C272,Autogestión!$B$2:$R$5090,17,0),IF($A272="Financiamiento Internacional",VLOOKUP($C272,FinInt!$B$2:$O$1508,14,0),VLOOKUP($C272,NoAmpOC!$B$2:$R$988,17,0)))</f>
        <v>LABORATORIOS FABRA S.A.</v>
      </c>
      <c r="K272" s="7" t="str">
        <f>DetalleExp!AP272</f>
        <v>DAFYP#MS-ARCHIVO</v>
      </c>
      <c r="L272" s="7" t="str">
        <f>DetalleExp!AQ272</f>
        <v>ARCHIVO - Archivo</v>
      </c>
      <c r="M272" s="7" t="str">
        <f>DetalleExp!AR272</f>
        <v>DAFYP#MS - Dirección de administración financiera y presupuestaria</v>
      </c>
      <c r="N272" s="7">
        <f>DetalleExp!AS272</f>
        <v>44039</v>
      </c>
      <c r="O272" s="27">
        <f ca="1">ROUNDUP(TODAY()-N272,0)</f>
        <v>316</v>
      </c>
      <c r="P272" s="27">
        <f ca="1">ROUNDUP(TODAY()-B272,0)</f>
        <v>333</v>
      </c>
      <c r="Q272" s="1" t="str">
        <f>IFERROR(IF(A272="Ordenes de Compra",VLOOKUP($E272,'Ordenes de Compra'!$A$2:$E$1712,5,0),"Sin OC"),"Sin dato")</f>
        <v>29.0.0.45.0</v>
      </c>
      <c r="R272" s="28" t="str">
        <f>IFERROR(IF(A272="Ordenes de Compra",VLOOKUP($I272,'Ordenes de Compra'!$B$2:$E$1712,3,0),"Sin OC"),"Sin dato")</f>
        <v>Sin dato</v>
      </c>
      <c r="S272" s="1" t="str">
        <f>VLOOKUP($U272,'Tablas intermedias'!$C$1:$H$222,5,0)</f>
        <v>DGPFE</v>
      </c>
      <c r="T272" s="29" t="str">
        <f t="shared" si="13"/>
        <v>OK</v>
      </c>
      <c r="U272" s="30" t="str">
        <f t="shared" si="14"/>
        <v>DAFYP#MS-ARCHIVOARCHIVO - ArchivoDAFYP#MS - Dirección de administración financiera y presupuestaria</v>
      </c>
      <c r="V272" s="1" t="str">
        <f>VLOOKUP(U272,'Tablas intermedias'!$C$1:$H$222,6,0)</f>
        <v>No</v>
      </c>
      <c r="W272" s="1" t="str">
        <f ca="1">IF(O272&lt;30,"menos de 30 días","más de 30 días")</f>
        <v>más de 30 días</v>
      </c>
    </row>
    <row r="273" spans="1:23" ht="14.25" hidden="1" thickTop="1" thickBot="1" x14ac:dyDescent="0.25">
      <c r="A273" s="17" t="str">
        <f>IF(DetalleExp!H273='Tablas intermedias'!$A$2,"Ordenes de Compra",IF(DetalleExp!H273='Tablas intermedias'!$A$3,"Financiamiento Internacional","Legítimo Abono"))</f>
        <v>Ordenes de Compra</v>
      </c>
      <c r="B273" s="7">
        <f>DetalleExp!E273</f>
        <v>44022</v>
      </c>
      <c r="C273" s="1" t="str">
        <f>DetalleExp!A273</f>
        <v>EX-2020-44042576-APN-DTYC#MS</v>
      </c>
      <c r="D273" s="1" t="str">
        <f>IF(A273="Ordenes de Compra",VLOOKUP(C273,Autogestión!$B$2:$D$5090,3,0),IF(A273="Legítimo Abono",VLOOKUP(C273,NoAmpOC!$B$2:$H$988,7,0),"Factura"))</f>
        <v>Factura</v>
      </c>
      <c r="E273" s="26" t="str">
        <f>IF(A273="Ordenes de Compra",VLOOKUP($C273,Autogestión!$B$2:$G$5090,6,0),IF(A273="Financiamiento Internacional",VLOOKUP($C273,FinInt!$B$2:$G$508,6,0),"Legítimo Abono"))</f>
        <v>80-0025-LPU18</v>
      </c>
      <c r="F273" s="26" t="str">
        <f>IF($A273="Ordenes de Compra","ARS",IF($A273="Financiamiento Internacional",VLOOKUP($C273,FinInt!$B$2:$Q$508,15,0),VLOOKUP($C273,NoAmpOC!$B$2:$T$988,18,0)))</f>
        <v>ARS</v>
      </c>
      <c r="G273" s="5">
        <f>IF($A273="Ordenes de Compra",VLOOKUP($C273,Autogestión!$B$2:$H$5090,7,0),IF($A273="Financiamiento Internacional",VLOOKUP($C273,FinInt!$B$2:$Q$1308,16,0),VLOOKUP($C273,NoAmpOC!$B$2:$T$988,19,0)))</f>
        <v>142267.96</v>
      </c>
      <c r="H273" s="5">
        <f t="shared" si="12"/>
        <v>142267.96</v>
      </c>
      <c r="I273" s="26">
        <f>IF($A273="Ordenes de Compra",VLOOKUP($C273,Autogestión!$B$2:$J$5090,9,0),IF($A273="Financiamiento Internacional",VLOOKUP($C273,FinInt!$B$2:$G$1555,6,0),"Legitimo Abono"))</f>
        <v>0</v>
      </c>
      <c r="J273" s="1" t="str">
        <f>IF($A273="Ordenes de Compra",VLOOKUP($C273,Autogestión!$B$2:$R$5090,17,0),IF($A273="Financiamiento Internacional",VLOOKUP($C273,FinInt!$B$2:$O$1508,14,0),VLOOKUP($C273,NoAmpOC!$B$2:$R$988,17,0)))</f>
        <v>LABORATORIOS FABRA S.A.</v>
      </c>
      <c r="K273" s="7" t="str">
        <f>DetalleExp!AP273</f>
        <v>DAFYP#MS-ARCHIVO</v>
      </c>
      <c r="L273" s="7" t="str">
        <f>DetalleExp!AQ273</f>
        <v>ARCHIVO - Archivo</v>
      </c>
      <c r="M273" s="7" t="str">
        <f>DetalleExp!AR273</f>
        <v>DAFYP#MS - Dirección de administración financiera y presupuestaria</v>
      </c>
      <c r="N273" s="7">
        <f>DetalleExp!AS273</f>
        <v>44039</v>
      </c>
      <c r="O273" s="27">
        <f ca="1">ROUNDUP(TODAY()-N273,0)</f>
        <v>316</v>
      </c>
      <c r="P273" s="27">
        <f ca="1">ROUNDUP(TODAY()-B273,0)</f>
        <v>333</v>
      </c>
      <c r="Q273" s="1" t="str">
        <f>IFERROR(IF(A273="Ordenes de Compra",VLOOKUP($E273,'Ordenes de Compra'!$A$2:$E$1712,5,0),"Sin OC"),"Sin dato")</f>
        <v>29.0.0.45.0</v>
      </c>
      <c r="R273" s="28" t="str">
        <f>IFERROR(IF(A273="Ordenes de Compra",VLOOKUP($I273,'Ordenes de Compra'!$B$2:$E$1712,3,0),"Sin OC"),"Sin dato")</f>
        <v>Sin dato</v>
      </c>
      <c r="S273" s="1" t="str">
        <f>VLOOKUP($U273,'Tablas intermedias'!$C$1:$H$222,5,0)</f>
        <v>DGPFE</v>
      </c>
      <c r="T273" s="29" t="str">
        <f t="shared" si="13"/>
        <v>OK</v>
      </c>
      <c r="U273" s="30" t="str">
        <f t="shared" si="14"/>
        <v>DAFYP#MS-ARCHIVOARCHIVO - ArchivoDAFYP#MS - Dirección de administración financiera y presupuestaria</v>
      </c>
      <c r="V273" s="1" t="str">
        <f>VLOOKUP(U273,'Tablas intermedias'!$C$1:$H$222,6,0)</f>
        <v>No</v>
      </c>
      <c r="W273" s="1" t="str">
        <f ca="1">IF(O273&lt;30,"menos de 30 días","más de 30 días")</f>
        <v>más de 30 días</v>
      </c>
    </row>
    <row r="274" spans="1:23" ht="14.25" hidden="1" thickTop="1" thickBot="1" x14ac:dyDescent="0.25">
      <c r="A274" s="17" t="str">
        <f>IF(DetalleExp!H274='Tablas intermedias'!$A$2,"Ordenes de Compra",IF(DetalleExp!H274='Tablas intermedias'!$A$3,"Financiamiento Internacional","Legítimo Abono"))</f>
        <v>Ordenes de Compra</v>
      </c>
      <c r="B274" s="7">
        <f>DetalleExp!E274</f>
        <v>44022</v>
      </c>
      <c r="C274" s="1" t="str">
        <f>DetalleExp!A274</f>
        <v>EX-2020-44042736-APN-DTYC#MS</v>
      </c>
      <c r="D274" s="1" t="str">
        <f>IF(A274="Ordenes de Compra",VLOOKUP(C274,Autogestión!$B$2:$D$5090,3,0),IF(A274="Legítimo Abono",VLOOKUP(C274,NoAmpOC!$B$2:$H$988,7,0),"Factura"))</f>
        <v>Factura</v>
      </c>
      <c r="E274" s="26" t="str">
        <f>IF(A274="Ordenes de Compra",VLOOKUP($C274,Autogestión!$B$2:$G$5090,6,0),IF(A274="Financiamiento Internacional",VLOOKUP($C274,FinInt!$B$2:$G$508,6,0),"Legítimo Abono"))</f>
        <v>80-0025-LPU18</v>
      </c>
      <c r="F274" s="26" t="str">
        <f>IF($A274="Ordenes de Compra","ARS",IF($A274="Financiamiento Internacional",VLOOKUP($C274,FinInt!$B$2:$Q$508,15,0),VLOOKUP($C274,NoAmpOC!$B$2:$T$988,18,0)))</f>
        <v>ARS</v>
      </c>
      <c r="G274" s="5">
        <f>IF($A274="Ordenes de Compra",VLOOKUP($C274,Autogestión!$B$2:$H$5090,7,0),IF($A274="Financiamiento Internacional",VLOOKUP($C274,FinInt!$B$2:$Q$1308,16,0),VLOOKUP($C274,NoAmpOC!$B$2:$T$988,19,0)))</f>
        <v>1588148.1</v>
      </c>
      <c r="H274" s="5">
        <f t="shared" si="12"/>
        <v>1588148.1</v>
      </c>
      <c r="I274" s="26">
        <f>IF($A274="Ordenes de Compra",VLOOKUP($C274,Autogestión!$B$2:$J$5090,9,0),IF($A274="Financiamiento Internacional",VLOOKUP($C274,FinInt!$B$2:$G$1555,6,0),"Legitimo Abono"))</f>
        <v>0</v>
      </c>
      <c r="J274" s="1" t="str">
        <f>IF($A274="Ordenes de Compra",VLOOKUP($C274,Autogestión!$B$2:$R$5090,17,0),IF($A274="Financiamiento Internacional",VLOOKUP($C274,FinInt!$B$2:$O$1508,14,0),VLOOKUP($C274,NoAmpOC!$B$2:$R$988,17,0)))</f>
        <v>LABORATORIOS FABRA S.A.</v>
      </c>
      <c r="K274" s="7" t="str">
        <f>DetalleExp!AP274</f>
        <v>DAFYP#MS-ARCHIVO</v>
      </c>
      <c r="L274" s="7" t="str">
        <f>DetalleExp!AQ274</f>
        <v>ARCHIVO - Archivo</v>
      </c>
      <c r="M274" s="7" t="str">
        <f>DetalleExp!AR274</f>
        <v>DAFYP#MS - Dirección de administración financiera y presupuestaria</v>
      </c>
      <c r="N274" s="7">
        <f>DetalleExp!AS274</f>
        <v>44039</v>
      </c>
      <c r="O274" s="27">
        <f ca="1">ROUNDUP(TODAY()-N274,0)</f>
        <v>316</v>
      </c>
      <c r="P274" s="27">
        <f ca="1">ROUNDUP(TODAY()-B274,0)</f>
        <v>333</v>
      </c>
      <c r="Q274" s="1" t="str">
        <f>IFERROR(IF(A274="Ordenes de Compra",VLOOKUP($E274,'Ordenes de Compra'!$A$2:$E$1712,5,0),"Sin OC"),"Sin dato")</f>
        <v>29.0.0.45.0</v>
      </c>
      <c r="R274" s="28" t="str">
        <f>IFERROR(IF(A274="Ordenes de Compra",VLOOKUP($I274,'Ordenes de Compra'!$B$2:$E$1712,3,0),"Sin OC"),"Sin dato")</f>
        <v>Sin dato</v>
      </c>
      <c r="S274" s="1" t="str">
        <f>VLOOKUP($U274,'Tablas intermedias'!$C$1:$H$222,5,0)</f>
        <v>DGPFE</v>
      </c>
      <c r="T274" s="29" t="str">
        <f t="shared" si="13"/>
        <v>OK</v>
      </c>
      <c r="U274" s="30" t="str">
        <f t="shared" si="14"/>
        <v>DAFYP#MS-ARCHIVOARCHIVO - ArchivoDAFYP#MS - Dirección de administración financiera y presupuestaria</v>
      </c>
      <c r="V274" s="1" t="str">
        <f>VLOOKUP(U274,'Tablas intermedias'!$C$1:$H$222,6,0)</f>
        <v>No</v>
      </c>
      <c r="W274" s="1" t="str">
        <f ca="1">IF(O274&lt;30,"menos de 30 días","más de 30 días")</f>
        <v>más de 30 días</v>
      </c>
    </row>
    <row r="275" spans="1:23" ht="14.25" hidden="1" thickTop="1" thickBot="1" x14ac:dyDescent="0.25">
      <c r="A275" s="17" t="str">
        <f>IF(DetalleExp!H275='Tablas intermedias'!$A$2,"Ordenes de Compra",IF(DetalleExp!H275='Tablas intermedias'!$A$3,"Financiamiento Internacional","Legítimo Abono"))</f>
        <v>Ordenes de Compra</v>
      </c>
      <c r="B275" s="7">
        <f>DetalleExp!E275</f>
        <v>44026</v>
      </c>
      <c r="C275" s="1" t="str">
        <f>DetalleExp!A275</f>
        <v>EX-2020-44881695-APN-DTYC#MS</v>
      </c>
      <c r="D275" s="1" t="str">
        <f>IF(A275="Ordenes de Compra",VLOOKUP(C275,Autogestión!$B$2:$D$5090,3,0),IF(A275="Legítimo Abono",VLOOKUP(C275,NoAmpOC!$B$2:$H$988,7,0),"Factura"))</f>
        <v>Factura</v>
      </c>
      <c r="E275" s="26" t="str">
        <f>IF(A275="Ordenes de Compra",VLOOKUP($C275,Autogestión!$B$2:$G$5090,6,0),IF(A275="Financiamiento Internacional",VLOOKUP($C275,FinInt!$B$2:$G$508,6,0),"Legítimo Abono"))</f>
        <v>80-0025-LPU18</v>
      </c>
      <c r="F275" s="26" t="str">
        <f>IF($A275="Ordenes de Compra","ARS",IF($A275="Financiamiento Internacional",VLOOKUP($C275,FinInt!$B$2:$Q$508,15,0),VLOOKUP($C275,NoAmpOC!$B$2:$T$988,18,0)))</f>
        <v>ARS</v>
      </c>
      <c r="G275" s="5">
        <f>IF($A275="Ordenes de Compra",VLOOKUP($C275,Autogestión!$B$2:$H$5090,7,0),IF($A275="Financiamiento Internacional",VLOOKUP($C275,FinInt!$B$2:$Q$1308,16,0),VLOOKUP($C275,NoAmpOC!$B$2:$T$988,19,0)))</f>
        <v>168912</v>
      </c>
      <c r="H275" s="5">
        <f t="shared" si="12"/>
        <v>168912</v>
      </c>
      <c r="I275" s="26">
        <f>IF($A275="Ordenes de Compra",VLOOKUP($C275,Autogestión!$B$2:$J$5090,9,0),IF($A275="Financiamiento Internacional",VLOOKUP($C275,FinInt!$B$2:$G$1555,6,0),"Legitimo Abono"))</f>
        <v>0</v>
      </c>
      <c r="J275" s="1" t="str">
        <f>IF($A275="Ordenes de Compra",VLOOKUP($C275,Autogestión!$B$2:$R$5090,17,0),IF($A275="Financiamiento Internacional",VLOOKUP($C275,FinInt!$B$2:$O$1508,14,0),VLOOKUP($C275,NoAmpOC!$B$2:$R$988,17,0)))</f>
        <v>LABORATORIOS RICHMOND SACIF</v>
      </c>
      <c r="K275" s="7" t="str">
        <f>DetalleExp!AP275</f>
        <v>DAFYP#MS-ARCHIVO</v>
      </c>
      <c r="L275" s="7" t="str">
        <f>DetalleExp!AQ275</f>
        <v>ARCHIVO - Archivo</v>
      </c>
      <c r="M275" s="7" t="str">
        <f>DetalleExp!AR275</f>
        <v>DAFYP#MS - Dirección de administración financiera y presupuestaria</v>
      </c>
      <c r="N275" s="7">
        <f>DetalleExp!AS275</f>
        <v>44039</v>
      </c>
      <c r="O275" s="27">
        <f ca="1">ROUNDUP(TODAY()-N275,0)</f>
        <v>316</v>
      </c>
      <c r="P275" s="27">
        <f ca="1">ROUNDUP(TODAY()-B275,0)</f>
        <v>329</v>
      </c>
      <c r="Q275" s="1" t="str">
        <f>IFERROR(IF(A275="Ordenes de Compra",VLOOKUP($E275,'Ordenes de Compra'!$A$2:$E$1712,5,0),"Sin OC"),"Sin dato")</f>
        <v>29.0.0.45.0</v>
      </c>
      <c r="R275" s="28" t="str">
        <f>IFERROR(IF(A275="Ordenes de Compra",VLOOKUP($I275,'Ordenes de Compra'!$B$2:$E$1712,3,0),"Sin OC"),"Sin dato")</f>
        <v>Sin dato</v>
      </c>
      <c r="S275" s="1" t="str">
        <f>VLOOKUP($U275,'Tablas intermedias'!$C$1:$H$222,5,0)</f>
        <v>DGPFE</v>
      </c>
      <c r="T275" s="29" t="str">
        <f t="shared" si="13"/>
        <v>OK</v>
      </c>
      <c r="U275" s="30" t="str">
        <f t="shared" si="14"/>
        <v>DAFYP#MS-ARCHIVOARCHIVO - ArchivoDAFYP#MS - Dirección de administración financiera y presupuestaria</v>
      </c>
      <c r="V275" s="1" t="str">
        <f>VLOOKUP(U275,'Tablas intermedias'!$C$1:$H$222,6,0)</f>
        <v>No</v>
      </c>
      <c r="W275" s="1" t="str">
        <f ca="1">IF(O275&lt;30,"menos de 30 días","más de 30 días")</f>
        <v>más de 30 días</v>
      </c>
    </row>
    <row r="276" spans="1:23" ht="14.25" hidden="1" thickTop="1" thickBot="1" x14ac:dyDescent="0.25">
      <c r="A276" s="17" t="str">
        <f>IF(DetalleExp!H276='Tablas intermedias'!$A$2,"Ordenes de Compra",IF(DetalleExp!H276='Tablas intermedias'!$A$3,"Financiamiento Internacional","Legítimo Abono"))</f>
        <v>Ordenes de Compra</v>
      </c>
      <c r="B276" s="7">
        <f>DetalleExp!E276</f>
        <v>44027</v>
      </c>
      <c r="C276" s="1" t="str">
        <f>DetalleExp!A276</f>
        <v>EX-2020-45039985-APN-DTYC#MS</v>
      </c>
      <c r="D276" s="1" t="str">
        <f>IF(A276="Ordenes de Compra",VLOOKUP(C276,Autogestión!$B$2:$D$5090,3,0),IF(A276="Legítimo Abono",VLOOKUP(C276,NoAmpOC!$B$2:$H$988,7,0),"Factura"))</f>
        <v>Factura</v>
      </c>
      <c r="E276" s="26" t="str">
        <f>IF(A276="Ordenes de Compra",VLOOKUP($C276,Autogestión!$B$2:$G$5090,6,0),IF(A276="Financiamiento Internacional",VLOOKUP($C276,FinInt!$B$2:$G$508,6,0),"Legítimo Abono"))</f>
        <v>80-0025-LPU18</v>
      </c>
      <c r="F276" s="26" t="str">
        <f>IF($A276="Ordenes de Compra","ARS",IF($A276="Financiamiento Internacional",VLOOKUP($C276,FinInt!$B$2:$Q$508,15,0),VLOOKUP($C276,NoAmpOC!$B$2:$T$988,18,0)))</f>
        <v>ARS</v>
      </c>
      <c r="G276" s="5">
        <f>IF($A276="Ordenes de Compra",VLOOKUP($C276,Autogestión!$B$2:$H$5090,7,0),IF($A276="Financiamiento Internacional",VLOOKUP($C276,FinInt!$B$2:$Q$1308,16,0),VLOOKUP($C276,NoAmpOC!$B$2:$T$988,19,0)))</f>
        <v>8598701.1199999992</v>
      </c>
      <c r="H276" s="5">
        <f t="shared" si="12"/>
        <v>8598701.1199999992</v>
      </c>
      <c r="I276" s="26">
        <f>IF($A276="Ordenes de Compra",VLOOKUP($C276,Autogestión!$B$2:$J$5090,9,0),IF($A276="Financiamiento Internacional",VLOOKUP($C276,FinInt!$B$2:$G$1555,6,0),"Legitimo Abono"))</f>
        <v>0</v>
      </c>
      <c r="J276" s="1" t="str">
        <f>IF($A276="Ordenes de Compra",VLOOKUP($C276,Autogestión!$B$2:$R$5090,17,0),IF($A276="Financiamiento Internacional",VLOOKUP($C276,FinInt!$B$2:$O$1508,14,0),VLOOKUP($C276,NoAmpOC!$B$2:$R$988,17,0)))</f>
        <v>PHARMOS S.A.</v>
      </c>
      <c r="K276" s="7" t="str">
        <f>DetalleExp!AP276</f>
        <v>DAFYP#MS-ARCHIVO</v>
      </c>
      <c r="L276" s="7" t="str">
        <f>DetalleExp!AQ276</f>
        <v>ARCHIVO - Archivo</v>
      </c>
      <c r="M276" s="7" t="str">
        <f>DetalleExp!AR276</f>
        <v>DAFYP#MS - Dirección de administración financiera y presupuestaria</v>
      </c>
      <c r="N276" s="7">
        <f>DetalleExp!AS276</f>
        <v>44034</v>
      </c>
      <c r="O276" s="27">
        <f ca="1">ROUNDUP(TODAY()-N276,0)</f>
        <v>321</v>
      </c>
      <c r="P276" s="27">
        <f ca="1">ROUNDUP(TODAY()-B276,0)</f>
        <v>328</v>
      </c>
      <c r="Q276" s="1" t="str">
        <f>IFERROR(IF(A276="Ordenes de Compra",VLOOKUP($E276,'Ordenes de Compra'!$A$2:$E$1712,5,0),"Sin OC"),"Sin dato")</f>
        <v>29.0.0.45.0</v>
      </c>
      <c r="R276" s="28" t="str">
        <f>IFERROR(IF(A276="Ordenes de Compra",VLOOKUP($I276,'Ordenes de Compra'!$B$2:$E$1712,3,0),"Sin OC"),"Sin dato")</f>
        <v>Sin dato</v>
      </c>
      <c r="S276" s="1" t="str">
        <f>VLOOKUP($U276,'Tablas intermedias'!$C$1:$H$222,5,0)</f>
        <v>DGPFE</v>
      </c>
      <c r="T276" s="29" t="str">
        <f t="shared" si="13"/>
        <v>OK</v>
      </c>
      <c r="U276" s="30" t="str">
        <f t="shared" si="14"/>
        <v>DAFYP#MS-ARCHIVOARCHIVO - ArchivoDAFYP#MS - Dirección de administración financiera y presupuestaria</v>
      </c>
      <c r="V276" s="1" t="str">
        <f>VLOOKUP(U276,'Tablas intermedias'!$C$1:$H$222,6,0)</f>
        <v>No</v>
      </c>
      <c r="W276" s="1" t="str">
        <f ca="1">IF(O276&lt;30,"menos de 30 días","más de 30 días")</f>
        <v>más de 30 días</v>
      </c>
    </row>
    <row r="277" spans="1:23" ht="14.25" hidden="1" thickTop="1" thickBot="1" x14ac:dyDescent="0.25">
      <c r="A277" s="17" t="str">
        <f>IF(DetalleExp!H277='Tablas intermedias'!$A$2,"Ordenes de Compra",IF(DetalleExp!H277='Tablas intermedias'!$A$3,"Financiamiento Internacional","Legítimo Abono"))</f>
        <v>Ordenes de Compra</v>
      </c>
      <c r="B277" s="7">
        <f>DetalleExp!E277</f>
        <v>44027</v>
      </c>
      <c r="C277" s="1" t="str">
        <f>DetalleExp!A277</f>
        <v>EX-2020-45127645-APN-DTYC#MS</v>
      </c>
      <c r="D277" s="1" t="str">
        <f>IF(A277="Ordenes de Compra",VLOOKUP(C277,Autogestión!$B$2:$D$5090,3,0),IF(A277="Legítimo Abono",VLOOKUP(C277,NoAmpOC!$B$2:$H$988,7,0),"Factura"))</f>
        <v>Factura</v>
      </c>
      <c r="E277" s="26" t="str">
        <f>IF(A277="Ordenes de Compra",VLOOKUP($C277,Autogestión!$B$2:$G$5090,6,0),IF(A277="Financiamiento Internacional",VLOOKUP($C277,FinInt!$B$2:$G$508,6,0),"Legítimo Abono"))</f>
        <v>80-0025-LPU18</v>
      </c>
      <c r="F277" s="26" t="str">
        <f>IF($A277="Ordenes de Compra","ARS",IF($A277="Financiamiento Internacional",VLOOKUP($C277,FinInt!$B$2:$Q$508,15,0),VLOOKUP($C277,NoAmpOC!$B$2:$T$988,18,0)))</f>
        <v>ARS</v>
      </c>
      <c r="G277" s="5">
        <f>IF($A277="Ordenes de Compra",VLOOKUP($C277,Autogestión!$B$2:$H$5090,7,0),IF($A277="Financiamiento Internacional",VLOOKUP($C277,FinInt!$B$2:$Q$1308,16,0),VLOOKUP($C277,NoAmpOC!$B$2:$T$988,19,0)))</f>
        <v>6610791.0800000001</v>
      </c>
      <c r="H277" s="5">
        <f t="shared" si="12"/>
        <v>6610791.0800000001</v>
      </c>
      <c r="I277" s="26">
        <f>IF($A277="Ordenes de Compra",VLOOKUP($C277,Autogestión!$B$2:$J$5090,9,0),IF($A277="Financiamiento Internacional",VLOOKUP($C277,FinInt!$B$2:$G$1555,6,0),"Legitimo Abono"))</f>
        <v>0</v>
      </c>
      <c r="J277" s="1" t="str">
        <f>IF($A277="Ordenes de Compra",VLOOKUP($C277,Autogestión!$B$2:$R$5090,17,0),IF($A277="Financiamiento Internacional",VLOOKUP($C277,FinInt!$B$2:$O$1508,14,0),VLOOKUP($C277,NoAmpOC!$B$2:$R$988,17,0)))</f>
        <v>LABORATORIOS FABRA S.A.</v>
      </c>
      <c r="K277" s="7" t="str">
        <f>DetalleExp!AP277</f>
        <v>DAFYP#MS-ARCHIVO</v>
      </c>
      <c r="L277" s="7" t="str">
        <f>DetalleExp!AQ277</f>
        <v>ARCHIVO - Archivo</v>
      </c>
      <c r="M277" s="7" t="str">
        <f>DetalleExp!AR277</f>
        <v>DAFYP#MS - Dirección de administración financiera y presupuestaria</v>
      </c>
      <c r="N277" s="7">
        <f>DetalleExp!AS277</f>
        <v>44040</v>
      </c>
      <c r="O277" s="27">
        <f ca="1">ROUNDUP(TODAY()-N277,0)</f>
        <v>315</v>
      </c>
      <c r="P277" s="27">
        <f ca="1">ROUNDUP(TODAY()-B277,0)</f>
        <v>328</v>
      </c>
      <c r="Q277" s="1" t="str">
        <f>IFERROR(IF(A277="Ordenes de Compra",VLOOKUP($E277,'Ordenes de Compra'!$A$2:$E$1712,5,0),"Sin OC"),"Sin dato")</f>
        <v>29.0.0.45.0</v>
      </c>
      <c r="R277" s="28" t="str">
        <f>IFERROR(IF(A277="Ordenes de Compra",VLOOKUP($I277,'Ordenes de Compra'!$B$2:$E$1712,3,0),"Sin OC"),"Sin dato")</f>
        <v>Sin dato</v>
      </c>
      <c r="S277" s="1" t="str">
        <f>VLOOKUP($U277,'Tablas intermedias'!$C$1:$H$222,5,0)</f>
        <v>DGPFE</v>
      </c>
      <c r="T277" s="29" t="str">
        <f t="shared" si="13"/>
        <v>OK</v>
      </c>
      <c r="U277" s="30" t="str">
        <f t="shared" si="14"/>
        <v>DAFYP#MS-ARCHIVOARCHIVO - ArchivoDAFYP#MS - Dirección de administración financiera y presupuestaria</v>
      </c>
      <c r="V277" s="1" t="str">
        <f>VLOOKUP(U277,'Tablas intermedias'!$C$1:$H$222,6,0)</f>
        <v>No</v>
      </c>
      <c r="W277" s="1" t="str">
        <f ca="1">IF(O277&lt;30,"menos de 30 días","más de 30 días")</f>
        <v>más de 30 días</v>
      </c>
    </row>
    <row r="278" spans="1:23" ht="14.25" hidden="1" thickTop="1" thickBot="1" x14ac:dyDescent="0.25">
      <c r="A278" s="17" t="str">
        <f>IF(DetalleExp!H278='Tablas intermedias'!$A$2,"Ordenes de Compra",IF(DetalleExp!H278='Tablas intermedias'!$A$3,"Financiamiento Internacional","Legítimo Abono"))</f>
        <v>Ordenes de Compra</v>
      </c>
      <c r="B278" s="7">
        <f>DetalleExp!E278</f>
        <v>44027</v>
      </c>
      <c r="C278" s="1" t="str">
        <f>DetalleExp!A278</f>
        <v>EX-2020-45131918-APN-DTYC#MS</v>
      </c>
      <c r="D278" s="1" t="str">
        <f>IF(A278="Ordenes de Compra",VLOOKUP(C278,Autogestión!$B$2:$D$5090,3,0),IF(A278="Legítimo Abono",VLOOKUP(C278,NoAmpOC!$B$2:$H$988,7,0),"Factura"))</f>
        <v>Factura</v>
      </c>
      <c r="E278" s="26" t="str">
        <f>IF(A278="Ordenes de Compra",VLOOKUP($C278,Autogestión!$B$2:$G$5090,6,0),IF(A278="Financiamiento Internacional",VLOOKUP($C278,FinInt!$B$2:$G$508,6,0),"Legítimo Abono"))</f>
        <v>80-0025-LPU18</v>
      </c>
      <c r="F278" s="26" t="str">
        <f>IF($A278="Ordenes de Compra","ARS",IF($A278="Financiamiento Internacional",VLOOKUP($C278,FinInt!$B$2:$Q$508,15,0),VLOOKUP($C278,NoAmpOC!$B$2:$T$988,18,0)))</f>
        <v>ARS</v>
      </c>
      <c r="G278" s="5">
        <f>IF($A278="Ordenes de Compra",VLOOKUP($C278,Autogestión!$B$2:$H$5090,7,0),IF($A278="Financiamiento Internacional",VLOOKUP($C278,FinInt!$B$2:$Q$1308,16,0),VLOOKUP($C278,NoAmpOC!$B$2:$T$988,19,0)))</f>
        <v>2192821.12</v>
      </c>
      <c r="H278" s="5">
        <f t="shared" si="12"/>
        <v>2192821.12</v>
      </c>
      <c r="I278" s="26">
        <f>IF($A278="Ordenes de Compra",VLOOKUP($C278,Autogestión!$B$2:$J$5090,9,0),IF($A278="Financiamiento Internacional",VLOOKUP($C278,FinInt!$B$2:$G$1555,6,0),"Legitimo Abono"))</f>
        <v>0</v>
      </c>
      <c r="J278" s="1" t="str">
        <f>IF($A278="Ordenes de Compra",VLOOKUP($C278,Autogestión!$B$2:$R$5090,17,0),IF($A278="Financiamiento Internacional",VLOOKUP($C278,FinInt!$B$2:$O$1508,14,0),VLOOKUP($C278,NoAmpOC!$B$2:$R$988,17,0)))</f>
        <v>LABORATORIOS FABRA S.A.</v>
      </c>
      <c r="K278" s="7" t="str">
        <f>DetalleExp!AP278</f>
        <v>DAFYP#MS-ARCHIVO</v>
      </c>
      <c r="L278" s="7" t="str">
        <f>DetalleExp!AQ278</f>
        <v>ARCHIVO - Archivo</v>
      </c>
      <c r="M278" s="7" t="str">
        <f>DetalleExp!AR278</f>
        <v>DAFYP#MS - Dirección de administración financiera y presupuestaria</v>
      </c>
      <c r="N278" s="7">
        <f>DetalleExp!AS278</f>
        <v>44040</v>
      </c>
      <c r="O278" s="27">
        <f ca="1">ROUNDUP(TODAY()-N278,0)</f>
        <v>315</v>
      </c>
      <c r="P278" s="27">
        <f ca="1">ROUNDUP(TODAY()-B278,0)</f>
        <v>328</v>
      </c>
      <c r="Q278" s="1" t="str">
        <f>IFERROR(IF(A278="Ordenes de Compra",VLOOKUP($E278,'Ordenes de Compra'!$A$2:$E$1712,5,0),"Sin OC"),"Sin dato")</f>
        <v>29.0.0.45.0</v>
      </c>
      <c r="R278" s="28" t="str">
        <f>IFERROR(IF(A278="Ordenes de Compra",VLOOKUP($I278,'Ordenes de Compra'!$B$2:$E$1712,3,0),"Sin OC"),"Sin dato")</f>
        <v>Sin dato</v>
      </c>
      <c r="S278" s="1" t="str">
        <f>VLOOKUP($U278,'Tablas intermedias'!$C$1:$H$222,5,0)</f>
        <v>DGPFE</v>
      </c>
      <c r="T278" s="29" t="str">
        <f t="shared" si="13"/>
        <v>OK</v>
      </c>
      <c r="U278" s="30" t="str">
        <f t="shared" si="14"/>
        <v>DAFYP#MS-ARCHIVOARCHIVO - ArchivoDAFYP#MS - Dirección de administración financiera y presupuestaria</v>
      </c>
      <c r="V278" s="1" t="str">
        <f>VLOOKUP(U278,'Tablas intermedias'!$C$1:$H$222,6,0)</f>
        <v>No</v>
      </c>
      <c r="W278" s="1" t="str">
        <f ca="1">IF(O278&lt;30,"menos de 30 días","más de 30 días")</f>
        <v>más de 30 días</v>
      </c>
    </row>
    <row r="279" spans="1:23" ht="14.25" hidden="1" thickTop="1" thickBot="1" x14ac:dyDescent="0.25">
      <c r="A279" s="17" t="str">
        <f>IF(DetalleExp!H279='Tablas intermedias'!$A$2,"Ordenes de Compra",IF(DetalleExp!H279='Tablas intermedias'!$A$3,"Financiamiento Internacional","Legítimo Abono"))</f>
        <v>Ordenes de Compra</v>
      </c>
      <c r="B279" s="7">
        <f>DetalleExp!E279</f>
        <v>44027</v>
      </c>
      <c r="C279" s="1" t="str">
        <f>DetalleExp!A279</f>
        <v>EX-2020-45134198-APN-DTYC#MS</v>
      </c>
      <c r="D279" s="1" t="str">
        <f>IF(A279="Ordenes de Compra",VLOOKUP(C279,Autogestión!$B$2:$D$5090,3,0),IF(A279="Legítimo Abono",VLOOKUP(C279,NoAmpOC!$B$2:$H$988,7,0),"Factura"))</f>
        <v>Factura</v>
      </c>
      <c r="E279" s="26" t="str">
        <f>IF(A279="Ordenes de Compra",VLOOKUP($C279,Autogestión!$B$2:$G$5090,6,0),IF(A279="Financiamiento Internacional",VLOOKUP($C279,FinInt!$B$2:$G$508,6,0),"Legítimo Abono"))</f>
        <v>80-0025-LPU18</v>
      </c>
      <c r="F279" s="26" t="str">
        <f>IF($A279="Ordenes de Compra","ARS",IF($A279="Financiamiento Internacional",VLOOKUP($C279,FinInt!$B$2:$Q$508,15,0),VLOOKUP($C279,NoAmpOC!$B$2:$T$988,18,0)))</f>
        <v>ARS</v>
      </c>
      <c r="G279" s="5">
        <f>IF($A279="Ordenes de Compra",VLOOKUP($C279,Autogestión!$B$2:$H$5090,7,0),IF($A279="Financiamiento Internacional",VLOOKUP($C279,FinInt!$B$2:$Q$1308,16,0),VLOOKUP($C279,NoAmpOC!$B$2:$T$988,19,0)))</f>
        <v>2207391.36</v>
      </c>
      <c r="H279" s="5">
        <f t="shared" si="12"/>
        <v>2207391.36</v>
      </c>
      <c r="I279" s="26">
        <f>IF($A279="Ordenes de Compra",VLOOKUP($C279,Autogestión!$B$2:$J$5090,9,0),IF($A279="Financiamiento Internacional",VLOOKUP($C279,FinInt!$B$2:$G$1555,6,0),"Legitimo Abono"))</f>
        <v>0</v>
      </c>
      <c r="J279" s="1" t="str">
        <f>IF($A279="Ordenes de Compra",VLOOKUP($C279,Autogestión!$B$2:$R$5090,17,0),IF($A279="Financiamiento Internacional",VLOOKUP($C279,FinInt!$B$2:$O$1508,14,0),VLOOKUP($C279,NoAmpOC!$B$2:$R$988,17,0)))</f>
        <v>LABORATORIOS FABRA S.A.</v>
      </c>
      <c r="K279" s="7" t="str">
        <f>DetalleExp!AP279</f>
        <v>DAFYP#MS-ARCHIVO</v>
      </c>
      <c r="L279" s="7" t="str">
        <f>DetalleExp!AQ279</f>
        <v>ARCHIVO - Archivo</v>
      </c>
      <c r="M279" s="7" t="str">
        <f>DetalleExp!AR279</f>
        <v>DAFYP#MS - Dirección de administración financiera y presupuestaria</v>
      </c>
      <c r="N279" s="7">
        <f>DetalleExp!AS279</f>
        <v>44039</v>
      </c>
      <c r="O279" s="27">
        <f ca="1">ROUNDUP(TODAY()-N279,0)</f>
        <v>316</v>
      </c>
      <c r="P279" s="27">
        <f ca="1">ROUNDUP(TODAY()-B279,0)</f>
        <v>328</v>
      </c>
      <c r="Q279" s="1" t="str">
        <f>IFERROR(IF(A279="Ordenes de Compra",VLOOKUP($E279,'Ordenes de Compra'!$A$2:$E$1712,5,0),"Sin OC"),"Sin dato")</f>
        <v>29.0.0.45.0</v>
      </c>
      <c r="R279" s="28" t="str">
        <f>IFERROR(IF(A279="Ordenes de Compra",VLOOKUP($I279,'Ordenes de Compra'!$B$2:$E$1712,3,0),"Sin OC"),"Sin dato")</f>
        <v>Sin dato</v>
      </c>
      <c r="S279" s="1" t="str">
        <f>VLOOKUP($U279,'Tablas intermedias'!$C$1:$H$222,5,0)</f>
        <v>DGPFE</v>
      </c>
      <c r="T279" s="29" t="str">
        <f t="shared" si="13"/>
        <v>OK</v>
      </c>
      <c r="U279" s="30" t="str">
        <f t="shared" si="14"/>
        <v>DAFYP#MS-ARCHIVOARCHIVO - ArchivoDAFYP#MS - Dirección de administración financiera y presupuestaria</v>
      </c>
      <c r="V279" s="1" t="str">
        <f>VLOOKUP(U279,'Tablas intermedias'!$C$1:$H$222,6,0)</f>
        <v>No</v>
      </c>
      <c r="W279" s="1" t="str">
        <f ca="1">IF(O279&lt;30,"menos de 30 días","más de 30 días")</f>
        <v>más de 30 días</v>
      </c>
    </row>
    <row r="280" spans="1:23" ht="14.25" hidden="1" thickTop="1" thickBot="1" x14ac:dyDescent="0.25">
      <c r="A280" s="17" t="str">
        <f>IF(DetalleExp!H280='Tablas intermedias'!$A$2,"Ordenes de Compra",IF(DetalleExp!H280='Tablas intermedias'!$A$3,"Financiamiento Internacional","Legítimo Abono"))</f>
        <v>Ordenes de Compra</v>
      </c>
      <c r="B280" s="7">
        <f>DetalleExp!E280</f>
        <v>44027</v>
      </c>
      <c r="C280" s="1" t="str">
        <f>DetalleExp!A280</f>
        <v>EX-2020-45136616-APN-DTYC#MS</v>
      </c>
      <c r="D280" s="1" t="str">
        <f>IF(A280="Ordenes de Compra",VLOOKUP(C280,Autogestión!$B$2:$D$5090,3,0),IF(A280="Legítimo Abono",VLOOKUP(C280,NoAmpOC!$B$2:$H$988,7,0),"Factura"))</f>
        <v>Factura</v>
      </c>
      <c r="E280" s="26" t="str">
        <f>IF(A280="Ordenes de Compra",VLOOKUP($C280,Autogestión!$B$2:$G$5090,6,0),IF(A280="Financiamiento Internacional",VLOOKUP($C280,FinInt!$B$2:$G$508,6,0),"Legítimo Abono"))</f>
        <v>80-0025-LPU18</v>
      </c>
      <c r="F280" s="26" t="str">
        <f>IF($A280="Ordenes de Compra","ARS",IF($A280="Financiamiento Internacional",VLOOKUP($C280,FinInt!$B$2:$Q$508,15,0),VLOOKUP($C280,NoAmpOC!$B$2:$T$988,18,0)))</f>
        <v>ARS</v>
      </c>
      <c r="G280" s="5">
        <f>IF($A280="Ordenes de Compra",VLOOKUP($C280,Autogestión!$B$2:$H$5090,7,0),IF($A280="Financiamiento Internacional",VLOOKUP($C280,FinInt!$B$2:$Q$1308,16,0),VLOOKUP($C280,NoAmpOC!$B$2:$T$988,19,0)))</f>
        <v>604442.48</v>
      </c>
      <c r="H280" s="5">
        <f t="shared" si="12"/>
        <v>604442.48</v>
      </c>
      <c r="I280" s="26">
        <f>IF($A280="Ordenes de Compra",VLOOKUP($C280,Autogestión!$B$2:$J$5090,9,0),IF($A280="Financiamiento Internacional",VLOOKUP($C280,FinInt!$B$2:$G$1555,6,0),"Legitimo Abono"))</f>
        <v>0</v>
      </c>
      <c r="J280" s="1" t="str">
        <f>IF($A280="Ordenes de Compra",VLOOKUP($C280,Autogestión!$B$2:$R$5090,17,0),IF($A280="Financiamiento Internacional",VLOOKUP($C280,FinInt!$B$2:$O$1508,14,0),VLOOKUP($C280,NoAmpOC!$B$2:$R$988,17,0)))</f>
        <v>LABORATORIOS FABRA S.A.</v>
      </c>
      <c r="K280" s="7" t="str">
        <f>DetalleExp!AP280</f>
        <v>DAFYP#MS-ARCHIVO</v>
      </c>
      <c r="L280" s="7" t="str">
        <f>DetalleExp!AQ280</f>
        <v>ARCHIVO - Archivo</v>
      </c>
      <c r="M280" s="7" t="str">
        <f>DetalleExp!AR280</f>
        <v>DAFYP#MS - Dirección de administración financiera y presupuestaria</v>
      </c>
      <c r="N280" s="7">
        <f>DetalleExp!AS280</f>
        <v>44040</v>
      </c>
      <c r="O280" s="27">
        <f ca="1">ROUNDUP(TODAY()-N280,0)</f>
        <v>315</v>
      </c>
      <c r="P280" s="27">
        <f ca="1">ROUNDUP(TODAY()-B280,0)</f>
        <v>328</v>
      </c>
      <c r="Q280" s="1" t="str">
        <f>IFERROR(IF(A280="Ordenes de Compra",VLOOKUP($E280,'Ordenes de Compra'!$A$2:$E$1712,5,0),"Sin OC"),"Sin dato")</f>
        <v>29.0.0.45.0</v>
      </c>
      <c r="R280" s="28" t="str">
        <f>IFERROR(IF(A280="Ordenes de Compra",VLOOKUP($I280,'Ordenes de Compra'!$B$2:$E$1712,3,0),"Sin OC"),"Sin dato")</f>
        <v>Sin dato</v>
      </c>
      <c r="S280" s="1" t="str">
        <f>VLOOKUP($U280,'Tablas intermedias'!$C$1:$H$222,5,0)</f>
        <v>DGPFE</v>
      </c>
      <c r="T280" s="29" t="str">
        <f t="shared" si="13"/>
        <v>OK</v>
      </c>
      <c r="U280" s="30" t="str">
        <f t="shared" si="14"/>
        <v>DAFYP#MS-ARCHIVOARCHIVO - ArchivoDAFYP#MS - Dirección de administración financiera y presupuestaria</v>
      </c>
      <c r="V280" s="1" t="str">
        <f>VLOOKUP(U280,'Tablas intermedias'!$C$1:$H$222,6,0)</f>
        <v>No</v>
      </c>
      <c r="W280" s="1" t="str">
        <f ca="1">IF(O280&lt;30,"menos de 30 días","más de 30 días")</f>
        <v>más de 30 días</v>
      </c>
    </row>
    <row r="281" spans="1:23" ht="14.25" hidden="1" thickTop="1" thickBot="1" x14ac:dyDescent="0.25">
      <c r="A281" s="17" t="str">
        <f>IF(DetalleExp!H281='Tablas intermedias'!$A$2,"Ordenes de Compra",IF(DetalleExp!H281='Tablas intermedias'!$A$3,"Financiamiento Internacional","Legítimo Abono"))</f>
        <v>Ordenes de Compra</v>
      </c>
      <c r="B281" s="7">
        <f>DetalleExp!E281</f>
        <v>44027</v>
      </c>
      <c r="C281" s="1" t="str">
        <f>DetalleExp!A281</f>
        <v>EX-2020-45174762-APN-DTYC#MS</v>
      </c>
      <c r="D281" s="1" t="str">
        <f>IF(A281="Ordenes de Compra",VLOOKUP(C281,Autogestión!$B$2:$D$5090,3,0),IF(A281="Legítimo Abono",VLOOKUP(C281,NoAmpOC!$B$2:$H$988,7,0),"Factura"))</f>
        <v>Factura</v>
      </c>
      <c r="E281" s="26" t="str">
        <f>IF(A281="Ordenes de Compra",VLOOKUP($C281,Autogestión!$B$2:$G$5090,6,0),IF(A281="Financiamiento Internacional",VLOOKUP($C281,FinInt!$B$2:$G$508,6,0),"Legítimo Abono"))</f>
        <v>80-0025-LPU18</v>
      </c>
      <c r="F281" s="26" t="str">
        <f>IF($A281="Ordenes de Compra","ARS",IF($A281="Financiamiento Internacional",VLOOKUP($C281,FinInt!$B$2:$Q$508,15,0),VLOOKUP($C281,NoAmpOC!$B$2:$T$988,18,0)))</f>
        <v>ARS</v>
      </c>
      <c r="G281" s="5">
        <f>IF($A281="Ordenes de Compra",VLOOKUP($C281,Autogestión!$B$2:$H$5090,7,0),IF($A281="Financiamiento Internacional",VLOOKUP($C281,FinInt!$B$2:$Q$1308,16,0),VLOOKUP($C281,NoAmpOC!$B$2:$T$988,19,0)))</f>
        <v>788911.2</v>
      </c>
      <c r="H281" s="5">
        <f t="shared" si="12"/>
        <v>788911.2</v>
      </c>
      <c r="I281" s="26">
        <f>IF($A281="Ordenes de Compra",VLOOKUP($C281,Autogestión!$B$2:$J$5090,9,0),IF($A281="Financiamiento Internacional",VLOOKUP($C281,FinInt!$B$2:$G$1555,6,0),"Legitimo Abono"))</f>
        <v>0</v>
      </c>
      <c r="J281" s="1" t="str">
        <f>IF($A281="Ordenes de Compra",VLOOKUP($C281,Autogestión!$B$2:$R$5090,17,0),IF($A281="Financiamiento Internacional",VLOOKUP($C281,FinInt!$B$2:$O$1508,14,0),VLOOKUP($C281,NoAmpOC!$B$2:$R$988,17,0)))</f>
        <v>LABORATORIOS FABRA S.A.</v>
      </c>
      <c r="K281" s="7" t="str">
        <f>DetalleExp!AP281</f>
        <v>DAFYP#MS-ARCHIVO</v>
      </c>
      <c r="L281" s="7" t="str">
        <f>DetalleExp!AQ281</f>
        <v>ARCHIVO - Archivo</v>
      </c>
      <c r="M281" s="7" t="str">
        <f>DetalleExp!AR281</f>
        <v>DAFYP#MS - Dirección de administración financiera y presupuestaria</v>
      </c>
      <c r="N281" s="7">
        <f>DetalleExp!AS281</f>
        <v>44039</v>
      </c>
      <c r="O281" s="27">
        <f ca="1">ROUNDUP(TODAY()-N281,0)</f>
        <v>316</v>
      </c>
      <c r="P281" s="27">
        <f ca="1">ROUNDUP(TODAY()-B281,0)</f>
        <v>328</v>
      </c>
      <c r="Q281" s="1" t="str">
        <f>IFERROR(IF(A281="Ordenes de Compra",VLOOKUP($E281,'Ordenes de Compra'!$A$2:$E$1712,5,0),"Sin OC"),"Sin dato")</f>
        <v>29.0.0.45.0</v>
      </c>
      <c r="R281" s="28" t="str">
        <f>IFERROR(IF(A281="Ordenes de Compra",VLOOKUP($I281,'Ordenes de Compra'!$B$2:$E$1712,3,0),"Sin OC"),"Sin dato")</f>
        <v>Sin dato</v>
      </c>
      <c r="S281" s="1" t="str">
        <f>VLOOKUP($U281,'Tablas intermedias'!$C$1:$H$222,5,0)</f>
        <v>DGPFE</v>
      </c>
      <c r="T281" s="29" t="str">
        <f t="shared" si="13"/>
        <v>OK</v>
      </c>
      <c r="U281" s="30" t="str">
        <f t="shared" si="14"/>
        <v>DAFYP#MS-ARCHIVOARCHIVO - ArchivoDAFYP#MS - Dirección de administración financiera y presupuestaria</v>
      </c>
      <c r="V281" s="1" t="str">
        <f>VLOOKUP(U281,'Tablas intermedias'!$C$1:$H$222,6,0)</f>
        <v>No</v>
      </c>
      <c r="W281" s="1" t="str">
        <f ca="1">IF(O281&lt;30,"menos de 30 días","más de 30 días")</f>
        <v>más de 30 días</v>
      </c>
    </row>
    <row r="282" spans="1:23" ht="14.25" hidden="1" thickTop="1" thickBot="1" x14ac:dyDescent="0.25">
      <c r="A282" s="17" t="str">
        <f>IF(DetalleExp!H282='Tablas intermedias'!$A$2,"Ordenes de Compra",IF(DetalleExp!H282='Tablas intermedias'!$A$3,"Financiamiento Internacional","Legítimo Abono"))</f>
        <v>Ordenes de Compra</v>
      </c>
      <c r="B282" s="7">
        <f>DetalleExp!E282</f>
        <v>44027</v>
      </c>
      <c r="C282" s="1" t="str">
        <f>DetalleExp!A282</f>
        <v>EX-2020-45176425-APN-DTYC#MS</v>
      </c>
      <c r="D282" s="1" t="str">
        <f>IF(A282="Ordenes de Compra",VLOOKUP(C282,Autogestión!$B$2:$D$5090,3,0),IF(A282="Legítimo Abono",VLOOKUP(C282,NoAmpOC!$B$2:$H$988,7,0),"Factura"))</f>
        <v>Factura</v>
      </c>
      <c r="E282" s="26" t="str">
        <f>IF(A282="Ordenes de Compra",VLOOKUP($C282,Autogestión!$B$2:$G$5090,6,0),IF(A282="Financiamiento Internacional",VLOOKUP($C282,FinInt!$B$2:$G$508,6,0),"Legítimo Abono"))</f>
        <v>80-0025-LPU18</v>
      </c>
      <c r="F282" s="26" t="str">
        <f>IF($A282="Ordenes de Compra","ARS",IF($A282="Financiamiento Internacional",VLOOKUP($C282,FinInt!$B$2:$Q$508,15,0),VLOOKUP($C282,NoAmpOC!$B$2:$T$988,18,0)))</f>
        <v>ARS</v>
      </c>
      <c r="G282" s="5">
        <f>IF($A282="Ordenes de Compra",VLOOKUP($C282,Autogestión!$B$2:$H$5090,7,0),IF($A282="Financiamiento Internacional",VLOOKUP($C282,FinInt!$B$2:$Q$1308,16,0),VLOOKUP($C282,NoAmpOC!$B$2:$T$988,19,0)))</f>
        <v>1587455.1</v>
      </c>
      <c r="H282" s="5">
        <f t="shared" si="12"/>
        <v>1587455.1</v>
      </c>
      <c r="I282" s="26">
        <f>IF($A282="Ordenes de Compra",VLOOKUP($C282,Autogestión!$B$2:$J$5090,9,0),IF($A282="Financiamiento Internacional",VLOOKUP($C282,FinInt!$B$2:$G$1555,6,0),"Legitimo Abono"))</f>
        <v>0</v>
      </c>
      <c r="J282" s="1" t="str">
        <f>IF($A282="Ordenes de Compra",VLOOKUP($C282,Autogestión!$B$2:$R$5090,17,0),IF($A282="Financiamiento Internacional",VLOOKUP($C282,FinInt!$B$2:$O$1508,14,0),VLOOKUP($C282,NoAmpOC!$B$2:$R$988,17,0)))</f>
        <v>LABORATORIOS FABRA S.A.</v>
      </c>
      <c r="K282" s="7" t="str">
        <f>DetalleExp!AP282</f>
        <v>DAFYP#MS-ARCHIVO</v>
      </c>
      <c r="L282" s="7" t="str">
        <f>DetalleExp!AQ282</f>
        <v>ARCHIVO - Archivo</v>
      </c>
      <c r="M282" s="7" t="str">
        <f>DetalleExp!AR282</f>
        <v>DAFYP#MS - Dirección de administración financiera y presupuestaria</v>
      </c>
      <c r="N282" s="7">
        <f>DetalleExp!AS282</f>
        <v>44040</v>
      </c>
      <c r="O282" s="27">
        <f ca="1">ROUNDUP(TODAY()-N282,0)</f>
        <v>315</v>
      </c>
      <c r="P282" s="27">
        <f ca="1">ROUNDUP(TODAY()-B282,0)</f>
        <v>328</v>
      </c>
      <c r="Q282" s="1" t="str">
        <f>IFERROR(IF(A282="Ordenes de Compra",VLOOKUP($E282,'Ordenes de Compra'!$A$2:$E$1712,5,0),"Sin OC"),"Sin dato")</f>
        <v>29.0.0.45.0</v>
      </c>
      <c r="R282" s="28" t="str">
        <f>IFERROR(IF(A282="Ordenes de Compra",VLOOKUP($I282,'Ordenes de Compra'!$B$2:$E$1712,3,0),"Sin OC"),"Sin dato")</f>
        <v>Sin dato</v>
      </c>
      <c r="S282" s="1" t="str">
        <f>VLOOKUP($U282,'Tablas intermedias'!$C$1:$H$222,5,0)</f>
        <v>DGPFE</v>
      </c>
      <c r="T282" s="29" t="str">
        <f t="shared" si="13"/>
        <v>OK</v>
      </c>
      <c r="U282" s="30" t="str">
        <f t="shared" si="14"/>
        <v>DAFYP#MS-ARCHIVOARCHIVO - ArchivoDAFYP#MS - Dirección de administración financiera y presupuestaria</v>
      </c>
      <c r="V282" s="1" t="str">
        <f>VLOOKUP(U282,'Tablas intermedias'!$C$1:$H$222,6,0)</f>
        <v>No</v>
      </c>
      <c r="W282" s="1" t="str">
        <f ca="1">IF(O282&lt;30,"menos de 30 días","más de 30 días")</f>
        <v>más de 30 días</v>
      </c>
    </row>
    <row r="283" spans="1:23" ht="14.25" hidden="1" thickTop="1" thickBot="1" x14ac:dyDescent="0.25">
      <c r="A283" s="17" t="str">
        <f>IF(DetalleExp!H283='Tablas intermedias'!$A$2,"Ordenes de Compra",IF(DetalleExp!H283='Tablas intermedias'!$A$3,"Financiamiento Internacional","Legítimo Abono"))</f>
        <v>Ordenes de Compra</v>
      </c>
      <c r="B283" s="7">
        <f>DetalleExp!E283</f>
        <v>44027</v>
      </c>
      <c r="C283" s="1" t="str">
        <f>DetalleExp!A283</f>
        <v>EX-2020-45220552-APN-DTYC#MS</v>
      </c>
      <c r="D283" s="1" t="str">
        <f>IF(A283="Ordenes de Compra",VLOOKUP(C283,Autogestión!$B$2:$D$5090,3,0),IF(A283="Legítimo Abono",VLOOKUP(C283,NoAmpOC!$B$2:$H$988,7,0),"Factura"))</f>
        <v>Factura</v>
      </c>
      <c r="E283" s="26" t="str">
        <f>IF(A283="Ordenes de Compra",VLOOKUP($C283,Autogestión!$B$2:$G$5090,6,0),IF(A283="Financiamiento Internacional",VLOOKUP($C283,FinInt!$B$2:$G$508,6,0),"Legítimo Abono"))</f>
        <v>80-0005-LPU18</v>
      </c>
      <c r="F283" s="26" t="str">
        <f>IF($A283="Ordenes de Compra","ARS",IF($A283="Financiamiento Internacional",VLOOKUP($C283,FinInt!$B$2:$Q$508,15,0),VLOOKUP($C283,NoAmpOC!$B$2:$T$988,18,0)))</f>
        <v>ARS</v>
      </c>
      <c r="G283" s="5">
        <f>IF($A283="Ordenes de Compra",VLOOKUP($C283,Autogestión!$B$2:$H$5090,7,0),IF($A283="Financiamiento Internacional",VLOOKUP($C283,FinInt!$B$2:$Q$1308,16,0),VLOOKUP($C283,NoAmpOC!$B$2:$T$988,19,0)))</f>
        <v>576492.75</v>
      </c>
      <c r="H283" s="5">
        <f t="shared" si="12"/>
        <v>576492.75</v>
      </c>
      <c r="I283" s="26" t="str">
        <f>IF($A283="Ordenes de Compra",VLOOKUP($C283,Autogestión!$B$2:$J$5090,9,0),IF($A283="Financiamiento Internacional",VLOOKUP($C283,FinInt!$B$2:$G$1555,6,0),"Legitimo Abono"))</f>
        <v>80-1037-OC19</v>
      </c>
      <c r="J283" s="1" t="str">
        <f>IF($A283="Ordenes de Compra",VLOOKUP($C283,Autogestión!$B$2:$R$5090,17,0),IF($A283="Financiamiento Internacional",VLOOKUP($C283,FinInt!$B$2:$O$1508,14,0),VLOOKUP($C283,NoAmpOC!$B$2:$R$988,17,0)))</f>
        <v>ID GROUP S.A..</v>
      </c>
      <c r="K283" s="7" t="str">
        <f>DetalleExp!AP283</f>
        <v>MARCOLOMBO</v>
      </c>
      <c r="L283" s="7" t="str">
        <f>DetalleExp!AQ283</f>
        <v>DESPACHO_DGA - Despacho - dirección general de administración</v>
      </c>
      <c r="M283" s="7" t="str">
        <f>DetalleExp!AR283</f>
        <v>DGA#MS - Dirección general de administración</v>
      </c>
      <c r="N283" s="7">
        <f>DetalleExp!AS283</f>
        <v>44350</v>
      </c>
      <c r="O283" s="27">
        <f ca="1">ROUNDUP(TODAY()-N283,0)</f>
        <v>5</v>
      </c>
      <c r="P283" s="27">
        <f ca="1">ROUNDUP(TODAY()-B283,0)</f>
        <v>328</v>
      </c>
      <c r="Q283" s="1" t="str">
        <f>IFERROR(IF(A283="Ordenes de Compra",VLOOKUP($E283,'Ordenes de Compra'!$A$2:$E$1712,5,0),"Sin OC"),"Sin dato")</f>
        <v>21.0.0.2.0</v>
      </c>
      <c r="R283" s="28">
        <f>IFERROR(IF(A283="Ordenes de Compra",VLOOKUP($I283,'Ordenes de Compra'!$B$2:$E$1712,3,0),"Sin OC"),"Sin dato")</f>
        <v>6917913</v>
      </c>
      <c r="S283" s="1" t="str">
        <f>VLOOKUP($U283,'Tablas intermedias'!$C$1:$H$222,5,0)</f>
        <v>DGA</v>
      </c>
      <c r="T283" s="29" t="str">
        <f t="shared" si="13"/>
        <v>OK</v>
      </c>
      <c r="U283" s="30" t="str">
        <f t="shared" si="14"/>
        <v>MARCOLOMBODESPACHO_DGA - Despacho - dirección general de administraciónDGA#MS - Dirección general de administración</v>
      </c>
      <c r="V283" s="1" t="str">
        <f>VLOOKUP(U283,'Tablas intermedias'!$C$1:$H$222,6,0)</f>
        <v>Si</v>
      </c>
      <c r="W283" s="1" t="str">
        <f ca="1">IF(O283&lt;30,"menos de 30 días","más de 30 días")</f>
        <v>menos de 30 días</v>
      </c>
    </row>
    <row r="284" spans="1:23" ht="14.25" hidden="1" thickTop="1" thickBot="1" x14ac:dyDescent="0.25">
      <c r="A284" s="17" t="str">
        <f>IF(DetalleExp!H284='Tablas intermedias'!$A$2,"Ordenes de Compra",IF(DetalleExp!H284='Tablas intermedias'!$A$3,"Financiamiento Internacional","Legítimo Abono"))</f>
        <v>Ordenes de Compra</v>
      </c>
      <c r="B284" s="7">
        <f>DetalleExp!E284</f>
        <v>44027</v>
      </c>
      <c r="C284" s="1" t="str">
        <f>DetalleExp!A284</f>
        <v>EX-2020-45223090-APN-DTYC#MS</v>
      </c>
      <c r="D284" s="1" t="str">
        <f>IF(A284="Ordenes de Compra",VLOOKUP(C284,Autogestión!$B$2:$D$5090,3,0),IF(A284="Legítimo Abono",VLOOKUP(C284,NoAmpOC!$B$2:$H$988,7,0),"Factura"))</f>
        <v>Factura</v>
      </c>
      <c r="E284" s="26" t="str">
        <f>IF(A284="Ordenes de Compra",VLOOKUP($C284,Autogestión!$B$2:$G$5090,6,0),IF(A284="Financiamiento Internacional",VLOOKUP($C284,FinInt!$B$2:$G$508,6,0),"Legítimo Abono"))</f>
        <v>80-0005-LPU18</v>
      </c>
      <c r="F284" s="26" t="str">
        <f>IF($A284="Ordenes de Compra","ARS",IF($A284="Financiamiento Internacional",VLOOKUP($C284,FinInt!$B$2:$Q$508,15,0),VLOOKUP($C284,NoAmpOC!$B$2:$T$988,18,0)))</f>
        <v>ARS</v>
      </c>
      <c r="G284" s="5">
        <f>IF($A284="Ordenes de Compra",VLOOKUP($C284,Autogestión!$B$2:$H$5090,7,0),IF($A284="Financiamiento Internacional",VLOOKUP($C284,FinInt!$B$2:$Q$1308,16,0),VLOOKUP($C284,NoAmpOC!$B$2:$T$988,19,0)))</f>
        <v>576492.75</v>
      </c>
      <c r="H284" s="5">
        <f t="shared" si="12"/>
        <v>576492.75</v>
      </c>
      <c r="I284" s="26" t="str">
        <f>IF($A284="Ordenes de Compra",VLOOKUP($C284,Autogestión!$B$2:$J$5090,9,0),IF($A284="Financiamiento Internacional",VLOOKUP($C284,FinInt!$B$2:$G$1555,6,0),"Legitimo Abono"))</f>
        <v>80-1037-OC19</v>
      </c>
      <c r="J284" s="1" t="str">
        <f>IF($A284="Ordenes de Compra",VLOOKUP($C284,Autogestión!$B$2:$R$5090,17,0),IF($A284="Financiamiento Internacional",VLOOKUP($C284,FinInt!$B$2:$O$1508,14,0),VLOOKUP($C284,NoAmpOC!$B$2:$R$988,17,0)))</f>
        <v>ID GROUP S.A..</v>
      </c>
      <c r="K284" s="7" t="str">
        <f>DetalleExp!AP284</f>
        <v>MARCOLOMBO</v>
      </c>
      <c r="L284" s="7" t="str">
        <f>DetalleExp!AQ284</f>
        <v>DESPACHO_DGA - Despacho - dirección general de administración</v>
      </c>
      <c r="M284" s="7" t="str">
        <f>DetalleExp!AR284</f>
        <v>DGA#MS - Dirección general de administración</v>
      </c>
      <c r="N284" s="7">
        <f>DetalleExp!AS284</f>
        <v>44350</v>
      </c>
      <c r="O284" s="27">
        <f ca="1">ROUNDUP(TODAY()-N284,0)</f>
        <v>5</v>
      </c>
      <c r="P284" s="27">
        <f ca="1">ROUNDUP(TODAY()-B284,0)</f>
        <v>328</v>
      </c>
      <c r="Q284" s="1" t="str">
        <f>IFERROR(IF(A284="Ordenes de Compra",VLOOKUP($E284,'Ordenes de Compra'!$A$2:$E$1712,5,0),"Sin OC"),"Sin dato")</f>
        <v>21.0.0.2.0</v>
      </c>
      <c r="R284" s="28">
        <f>IFERROR(IF(A284="Ordenes de Compra",VLOOKUP($I284,'Ordenes de Compra'!$B$2:$E$1712,3,0),"Sin OC"),"Sin dato")</f>
        <v>6917913</v>
      </c>
      <c r="S284" s="1" t="str">
        <f>VLOOKUP($U284,'Tablas intermedias'!$C$1:$H$222,5,0)</f>
        <v>DGA</v>
      </c>
      <c r="T284" s="29" t="str">
        <f t="shared" si="13"/>
        <v>OK</v>
      </c>
      <c r="U284" s="30" t="str">
        <f t="shared" si="14"/>
        <v>MARCOLOMBODESPACHO_DGA - Despacho - dirección general de administraciónDGA#MS - Dirección general de administración</v>
      </c>
      <c r="V284" s="1" t="str">
        <f>VLOOKUP(U284,'Tablas intermedias'!$C$1:$H$222,6,0)</f>
        <v>Si</v>
      </c>
      <c r="W284" s="1" t="str">
        <f ca="1">IF(O284&lt;30,"menos de 30 días","más de 30 días")</f>
        <v>menos de 30 días</v>
      </c>
    </row>
    <row r="285" spans="1:23" ht="14.25" hidden="1" thickTop="1" thickBot="1" x14ac:dyDescent="0.25">
      <c r="A285" s="17" t="str">
        <f>IF(DetalleExp!H285='Tablas intermedias'!$A$2,"Ordenes de Compra",IF(DetalleExp!H285='Tablas intermedias'!$A$3,"Financiamiento Internacional","Legítimo Abono"))</f>
        <v>Ordenes de Compra</v>
      </c>
      <c r="B285" s="7">
        <f>DetalleExp!E285</f>
        <v>44029</v>
      </c>
      <c r="C285" s="1" t="str">
        <f>DetalleExp!A285</f>
        <v>EX-2020-45908735-APN-DTYC#MS</v>
      </c>
      <c r="D285" s="1" t="str">
        <f>IF(A285="Ordenes de Compra",VLOOKUP(C285,Autogestión!$B$2:$D$5090,3,0),IF(A285="Legítimo Abono",VLOOKUP(C285,NoAmpOC!$B$2:$H$988,7,0),"Factura"))</f>
        <v>Factura</v>
      </c>
      <c r="E285" s="26" t="str">
        <f>IF(A285="Ordenes de Compra",VLOOKUP($C285,Autogestión!$B$2:$G$5090,6,0),IF(A285="Financiamiento Internacional",VLOOKUP($C285,FinInt!$B$2:$G$508,6,0),"Legítimo Abono"))</f>
        <v>80-0025-LPU18</v>
      </c>
      <c r="F285" s="26" t="str">
        <f>IF($A285="Ordenes de Compra","ARS",IF($A285="Financiamiento Internacional",VLOOKUP($C285,FinInt!$B$2:$Q$508,15,0),VLOOKUP($C285,NoAmpOC!$B$2:$T$988,18,0)))</f>
        <v>ARS</v>
      </c>
      <c r="G285" s="5">
        <f>IF($A285="Ordenes de Compra",VLOOKUP($C285,Autogestión!$B$2:$H$5090,7,0),IF($A285="Financiamiento Internacional",VLOOKUP($C285,FinInt!$B$2:$Q$1308,16,0),VLOOKUP($C285,NoAmpOC!$B$2:$T$988,19,0)))</f>
        <v>2295233.25</v>
      </c>
      <c r="H285" s="5">
        <f t="shared" si="12"/>
        <v>2295233.25</v>
      </c>
      <c r="I285" s="26">
        <f>IF($A285="Ordenes de Compra",VLOOKUP($C285,Autogestión!$B$2:$J$5090,9,0),IF($A285="Financiamiento Internacional",VLOOKUP($C285,FinInt!$B$2:$G$1555,6,0),"Legitimo Abono"))</f>
        <v>0</v>
      </c>
      <c r="J285" s="1" t="str">
        <f>IF($A285="Ordenes de Compra",VLOOKUP($C285,Autogestión!$B$2:$R$5090,17,0),IF($A285="Financiamiento Internacional",VLOOKUP($C285,FinInt!$B$2:$O$1508,14,0),VLOOKUP($C285,NoAmpOC!$B$2:$R$988,17,0)))</f>
        <v>PRO MED INTERNACIONAL SA</v>
      </c>
      <c r="K285" s="7" t="str">
        <f>DetalleExp!AP285</f>
        <v>DAFYP#MS-ARCHIVO</v>
      </c>
      <c r="L285" s="7" t="str">
        <f>DetalleExp!AQ285</f>
        <v>ARCHIVO - Archivo</v>
      </c>
      <c r="M285" s="7" t="str">
        <f>DetalleExp!AR285</f>
        <v>DAFYP#MS - Dirección de administración financiera y presupuestaria</v>
      </c>
      <c r="N285" s="7">
        <f>DetalleExp!AS285</f>
        <v>44040</v>
      </c>
      <c r="O285" s="27">
        <f ca="1">ROUNDUP(TODAY()-N285,0)</f>
        <v>315</v>
      </c>
      <c r="P285" s="27">
        <f ca="1">ROUNDUP(TODAY()-B285,0)</f>
        <v>326</v>
      </c>
      <c r="Q285" s="1" t="str">
        <f>IFERROR(IF(A285="Ordenes de Compra",VLOOKUP($E285,'Ordenes de Compra'!$A$2:$E$1712,5,0),"Sin OC"),"Sin dato")</f>
        <v>29.0.0.45.0</v>
      </c>
      <c r="R285" s="28" t="str">
        <f>IFERROR(IF(A285="Ordenes de Compra",VLOOKUP($I285,'Ordenes de Compra'!$B$2:$E$1712,3,0),"Sin OC"),"Sin dato")</f>
        <v>Sin dato</v>
      </c>
      <c r="S285" s="1" t="str">
        <f>VLOOKUP($U285,'Tablas intermedias'!$C$1:$H$222,5,0)</f>
        <v>DGPFE</v>
      </c>
      <c r="T285" s="29" t="str">
        <f t="shared" si="13"/>
        <v>OK</v>
      </c>
      <c r="U285" s="30" t="str">
        <f t="shared" si="14"/>
        <v>DAFYP#MS-ARCHIVOARCHIVO - ArchivoDAFYP#MS - Dirección de administración financiera y presupuestaria</v>
      </c>
      <c r="V285" s="1" t="str">
        <f>VLOOKUP(U285,'Tablas intermedias'!$C$1:$H$222,6,0)</f>
        <v>No</v>
      </c>
      <c r="W285" s="1" t="str">
        <f ca="1">IF(O285&lt;30,"menos de 30 días","más de 30 días")</f>
        <v>más de 30 días</v>
      </c>
    </row>
    <row r="286" spans="1:23" ht="14.25" hidden="1" thickTop="1" thickBot="1" x14ac:dyDescent="0.25">
      <c r="A286" s="17" t="str">
        <f>IF(DetalleExp!H286='Tablas intermedias'!$A$2,"Ordenes de Compra",IF(DetalleExp!H286='Tablas intermedias'!$A$3,"Financiamiento Internacional","Legítimo Abono"))</f>
        <v>Ordenes de Compra</v>
      </c>
      <c r="B286" s="7">
        <f>DetalleExp!E286</f>
        <v>44029</v>
      </c>
      <c r="C286" s="1" t="str">
        <f>DetalleExp!A286</f>
        <v>EX-2020-45913317-APN-DTYC#MS</v>
      </c>
      <c r="D286" s="1" t="str">
        <f>IF(A286="Ordenes de Compra",VLOOKUP(C286,Autogestión!$B$2:$D$5090,3,0),IF(A286="Legítimo Abono",VLOOKUP(C286,NoAmpOC!$B$2:$H$988,7,0),"Factura"))</f>
        <v>Factura</v>
      </c>
      <c r="E286" s="26" t="str">
        <f>IF(A286="Ordenes de Compra",VLOOKUP($C286,Autogestión!$B$2:$G$5090,6,0),IF(A286="Financiamiento Internacional",VLOOKUP($C286,FinInt!$B$2:$G$508,6,0),"Legítimo Abono"))</f>
        <v>80-0025-LPU18</v>
      </c>
      <c r="F286" s="26" t="str">
        <f>IF($A286="Ordenes de Compra","ARS",IF($A286="Financiamiento Internacional",VLOOKUP($C286,FinInt!$B$2:$Q$508,15,0),VLOOKUP($C286,NoAmpOC!$B$2:$T$988,18,0)))</f>
        <v>ARS</v>
      </c>
      <c r="G286" s="5">
        <f>IF($A286="Ordenes de Compra",VLOOKUP($C286,Autogestión!$B$2:$H$5090,7,0),IF($A286="Financiamiento Internacional",VLOOKUP($C286,FinInt!$B$2:$Q$1308,16,0),VLOOKUP($C286,NoAmpOC!$B$2:$T$988,19,0)))</f>
        <v>934393.4</v>
      </c>
      <c r="H286" s="5">
        <f t="shared" si="12"/>
        <v>934393.4</v>
      </c>
      <c r="I286" s="26">
        <f>IF($A286="Ordenes de Compra",VLOOKUP($C286,Autogestión!$B$2:$J$5090,9,0),IF($A286="Financiamiento Internacional",VLOOKUP($C286,FinInt!$B$2:$G$1555,6,0),"Legitimo Abono"))</f>
        <v>0</v>
      </c>
      <c r="J286" s="1" t="str">
        <f>IF($A286="Ordenes de Compra",VLOOKUP($C286,Autogestión!$B$2:$R$5090,17,0),IF($A286="Financiamiento Internacional",VLOOKUP($C286,FinInt!$B$2:$O$1508,14,0),VLOOKUP($C286,NoAmpOC!$B$2:$R$988,17,0)))</f>
        <v>PRO MED INTERNACIONAL SA</v>
      </c>
      <c r="K286" s="7" t="str">
        <f>DetalleExp!AP286</f>
        <v>DAFYP#MS-ARCHIVO</v>
      </c>
      <c r="L286" s="7" t="str">
        <f>DetalleExp!AQ286</f>
        <v>ARCHIVO - Archivo</v>
      </c>
      <c r="M286" s="7" t="str">
        <f>DetalleExp!AR286</f>
        <v>DAFYP#MS - Dirección de administración financiera y presupuestaria</v>
      </c>
      <c r="N286" s="7">
        <f>DetalleExp!AS286</f>
        <v>44040</v>
      </c>
      <c r="O286" s="27">
        <f ca="1">ROUNDUP(TODAY()-N286,0)</f>
        <v>315</v>
      </c>
      <c r="P286" s="27">
        <f ca="1">ROUNDUP(TODAY()-B286,0)</f>
        <v>326</v>
      </c>
      <c r="Q286" s="1" t="str">
        <f>IFERROR(IF(A286="Ordenes de Compra",VLOOKUP($E286,'Ordenes de Compra'!$A$2:$E$1712,5,0),"Sin OC"),"Sin dato")</f>
        <v>29.0.0.45.0</v>
      </c>
      <c r="R286" s="28" t="str">
        <f>IFERROR(IF(A286="Ordenes de Compra",VLOOKUP($I286,'Ordenes de Compra'!$B$2:$E$1712,3,0),"Sin OC"),"Sin dato")</f>
        <v>Sin dato</v>
      </c>
      <c r="S286" s="1" t="str">
        <f>VLOOKUP($U286,'Tablas intermedias'!$C$1:$H$222,5,0)</f>
        <v>DGPFE</v>
      </c>
      <c r="T286" s="29" t="str">
        <f t="shared" si="13"/>
        <v>OK</v>
      </c>
      <c r="U286" s="30" t="str">
        <f t="shared" si="14"/>
        <v>DAFYP#MS-ARCHIVOARCHIVO - ArchivoDAFYP#MS - Dirección de administración financiera y presupuestaria</v>
      </c>
      <c r="V286" s="1" t="str">
        <f>VLOOKUP(U286,'Tablas intermedias'!$C$1:$H$222,6,0)</f>
        <v>No</v>
      </c>
      <c r="W286" s="1" t="str">
        <f ca="1">IF(O286&lt;30,"menos de 30 días","más de 30 días")</f>
        <v>más de 30 días</v>
      </c>
    </row>
    <row r="287" spans="1:23" ht="14.25" hidden="1" thickTop="1" thickBot="1" x14ac:dyDescent="0.25">
      <c r="A287" s="17" t="str">
        <f>IF(DetalleExp!H287='Tablas intermedias'!$A$2,"Ordenes de Compra",IF(DetalleExp!H287='Tablas intermedias'!$A$3,"Financiamiento Internacional","Legítimo Abono"))</f>
        <v>Ordenes de Compra</v>
      </c>
      <c r="B287" s="7">
        <f>DetalleExp!E287</f>
        <v>44030</v>
      </c>
      <c r="C287" s="1" t="str">
        <f>DetalleExp!A287</f>
        <v>EX-2020-46066973-APN-DTYC#MS</v>
      </c>
      <c r="D287" s="1" t="str">
        <f>IF(A287="Ordenes de Compra",VLOOKUP(C287,Autogestión!$B$2:$D$5090,3,0),IF(A287="Legítimo Abono",VLOOKUP(C287,NoAmpOC!$B$2:$H$988,7,0),"Factura"))</f>
        <v>Factura</v>
      </c>
      <c r="E287" s="26" t="str">
        <f>IF(A287="Ordenes de Compra",VLOOKUP($C287,Autogestión!$B$2:$G$5090,6,0),IF(A287="Financiamiento Internacional",VLOOKUP($C287,FinInt!$B$2:$G$508,6,0),"Legítimo Abono"))</f>
        <v>80-0025-LPU18</v>
      </c>
      <c r="F287" s="26" t="str">
        <f>IF($A287="Ordenes de Compra","ARS",IF($A287="Financiamiento Internacional",VLOOKUP($C287,FinInt!$B$2:$Q$508,15,0),VLOOKUP($C287,NoAmpOC!$B$2:$T$988,18,0)))</f>
        <v>ARS</v>
      </c>
      <c r="G287" s="5">
        <f>IF($A287="Ordenes de Compra",VLOOKUP($C287,Autogestión!$B$2:$H$5090,7,0),IF($A287="Financiamiento Internacional",VLOOKUP($C287,FinInt!$B$2:$Q$1308,16,0),VLOOKUP($C287,NoAmpOC!$B$2:$T$988,19,0)))</f>
        <v>5292451.92</v>
      </c>
      <c r="H287" s="5">
        <f t="shared" si="12"/>
        <v>5292451.92</v>
      </c>
      <c r="I287" s="26">
        <f>IF($A287="Ordenes de Compra",VLOOKUP($C287,Autogestión!$B$2:$J$5090,9,0),IF($A287="Financiamiento Internacional",VLOOKUP($C287,FinInt!$B$2:$G$1555,6,0),"Legitimo Abono"))</f>
        <v>0</v>
      </c>
      <c r="J287" s="1" t="str">
        <f>IF($A287="Ordenes de Compra",VLOOKUP($C287,Autogestión!$B$2:$R$5090,17,0),IF($A287="Financiamiento Internacional",VLOOKUP($C287,FinInt!$B$2:$O$1508,14,0),VLOOKUP($C287,NoAmpOC!$B$2:$R$988,17,0)))</f>
        <v>LABORATORIOS FABRA S.A.</v>
      </c>
      <c r="K287" s="7" t="str">
        <f>DetalleExp!AP287</f>
        <v>DAFYP#MS-ARCHIVO</v>
      </c>
      <c r="L287" s="7" t="str">
        <f>DetalleExp!AQ287</f>
        <v>ARCHIVO - Archivo</v>
      </c>
      <c r="M287" s="7" t="str">
        <f>DetalleExp!AR287</f>
        <v>DAFYP#MS - Dirección de administración financiera y presupuestaria</v>
      </c>
      <c r="N287" s="7">
        <f>DetalleExp!AS287</f>
        <v>44040</v>
      </c>
      <c r="O287" s="27">
        <f ca="1">ROUNDUP(TODAY()-N287,0)</f>
        <v>315</v>
      </c>
      <c r="P287" s="27">
        <f ca="1">ROUNDUP(TODAY()-B287,0)</f>
        <v>325</v>
      </c>
      <c r="Q287" s="1" t="str">
        <f>IFERROR(IF(A287="Ordenes de Compra",VLOOKUP($E287,'Ordenes de Compra'!$A$2:$E$1712,5,0),"Sin OC"),"Sin dato")</f>
        <v>29.0.0.45.0</v>
      </c>
      <c r="R287" s="28" t="str">
        <f>IFERROR(IF(A287="Ordenes de Compra",VLOOKUP($I287,'Ordenes de Compra'!$B$2:$E$1712,3,0),"Sin OC"),"Sin dato")</f>
        <v>Sin dato</v>
      </c>
      <c r="S287" s="1" t="str">
        <f>VLOOKUP($U287,'Tablas intermedias'!$C$1:$H$222,5,0)</f>
        <v>DGPFE</v>
      </c>
      <c r="T287" s="29" t="str">
        <f t="shared" si="13"/>
        <v>OK</v>
      </c>
      <c r="U287" s="30" t="str">
        <f t="shared" si="14"/>
        <v>DAFYP#MS-ARCHIVOARCHIVO - ArchivoDAFYP#MS - Dirección de administración financiera y presupuestaria</v>
      </c>
      <c r="V287" s="1" t="str">
        <f>VLOOKUP(U287,'Tablas intermedias'!$C$1:$H$222,6,0)</f>
        <v>No</v>
      </c>
      <c r="W287" s="1" t="str">
        <f ca="1">IF(O287&lt;30,"menos de 30 días","más de 30 días")</f>
        <v>más de 30 días</v>
      </c>
    </row>
    <row r="288" spans="1:23" ht="14.25" hidden="1" thickTop="1" thickBot="1" x14ac:dyDescent="0.25">
      <c r="A288" s="17" t="str">
        <f>IF(DetalleExp!H288='Tablas intermedias'!$A$2,"Ordenes de Compra",IF(DetalleExp!H288='Tablas intermedias'!$A$3,"Financiamiento Internacional","Legítimo Abono"))</f>
        <v>Ordenes de Compra</v>
      </c>
      <c r="B288" s="7">
        <f>DetalleExp!E288</f>
        <v>44033</v>
      </c>
      <c r="C288" s="1" t="str">
        <f>DetalleExp!A288</f>
        <v>EX-2020-46584979-APN-DTYC#MS</v>
      </c>
      <c r="D288" s="1" t="str">
        <f>IF(A288="Ordenes de Compra",VLOOKUP(C288,Autogestión!$B$2:$D$5090,3,0),IF(A288="Legítimo Abono",VLOOKUP(C288,NoAmpOC!$B$2:$H$988,7,0),"Factura"))</f>
        <v>Factura</v>
      </c>
      <c r="E288" s="26" t="str">
        <f>IF(A288="Ordenes de Compra",VLOOKUP($C288,Autogestión!$B$2:$G$5090,6,0),IF(A288="Financiamiento Internacional",VLOOKUP($C288,FinInt!$B$2:$G$508,6,0),"Legítimo Abono"))</f>
        <v>80-0025-LPU18</v>
      </c>
      <c r="F288" s="26" t="str">
        <f>IF($A288="Ordenes de Compra","ARS",IF($A288="Financiamiento Internacional",VLOOKUP($C288,FinInt!$B$2:$Q$508,15,0),VLOOKUP($C288,NoAmpOC!$B$2:$T$988,18,0)))</f>
        <v>ARS</v>
      </c>
      <c r="G288" s="5">
        <f>IF($A288="Ordenes de Compra",VLOOKUP($C288,Autogestión!$B$2:$H$5090,7,0),IF($A288="Financiamiento Internacional",VLOOKUP($C288,FinInt!$B$2:$Q$1308,16,0),VLOOKUP($C288,NoAmpOC!$B$2:$T$988,19,0)))</f>
        <v>297990</v>
      </c>
      <c r="H288" s="5">
        <f t="shared" si="12"/>
        <v>297990</v>
      </c>
      <c r="I288" s="26">
        <f>IF($A288="Ordenes de Compra",VLOOKUP($C288,Autogestión!$B$2:$J$5090,9,0),IF($A288="Financiamiento Internacional",VLOOKUP($C288,FinInt!$B$2:$G$1555,6,0),"Legitimo Abono"))</f>
        <v>0</v>
      </c>
      <c r="J288" s="1" t="str">
        <f>IF($A288="Ordenes de Compra",VLOOKUP($C288,Autogestión!$B$2:$R$5090,17,0),IF($A288="Financiamiento Internacional",VLOOKUP($C288,FinInt!$B$2:$O$1508,14,0),VLOOKUP($C288,NoAmpOC!$B$2:$R$988,17,0)))</f>
        <v>LABORATORIOS FABRA S.A.</v>
      </c>
      <c r="K288" s="7" t="str">
        <f>DetalleExp!AP288</f>
        <v>DAFYP#MS-ARCHIVO</v>
      </c>
      <c r="L288" s="7" t="str">
        <f>DetalleExp!AQ288</f>
        <v>ARCHIVO - Archivo</v>
      </c>
      <c r="M288" s="7" t="str">
        <f>DetalleExp!AR288</f>
        <v>DAFYP#MS - Dirección de administración financiera y presupuestaria</v>
      </c>
      <c r="N288" s="7">
        <f>DetalleExp!AS288</f>
        <v>44055</v>
      </c>
      <c r="O288" s="27">
        <f ca="1">ROUNDUP(TODAY()-N288,0)</f>
        <v>300</v>
      </c>
      <c r="P288" s="27">
        <f ca="1">ROUNDUP(TODAY()-B288,0)</f>
        <v>322</v>
      </c>
      <c r="Q288" s="1" t="str">
        <f>IFERROR(IF(A288="Ordenes de Compra",VLOOKUP($E288,'Ordenes de Compra'!$A$2:$E$1712,5,0),"Sin OC"),"Sin dato")</f>
        <v>29.0.0.45.0</v>
      </c>
      <c r="R288" s="28" t="str">
        <f>IFERROR(IF(A288="Ordenes de Compra",VLOOKUP($I288,'Ordenes de Compra'!$B$2:$E$1712,3,0),"Sin OC"),"Sin dato")</f>
        <v>Sin dato</v>
      </c>
      <c r="S288" s="1" t="str">
        <f>VLOOKUP($U288,'Tablas intermedias'!$C$1:$H$222,5,0)</f>
        <v>DGPFE</v>
      </c>
      <c r="T288" s="29" t="str">
        <f t="shared" si="13"/>
        <v>OK</v>
      </c>
      <c r="U288" s="30" t="str">
        <f t="shared" si="14"/>
        <v>DAFYP#MS-ARCHIVOARCHIVO - ArchivoDAFYP#MS - Dirección de administración financiera y presupuestaria</v>
      </c>
      <c r="V288" s="1" t="str">
        <f>VLOOKUP(U288,'Tablas intermedias'!$C$1:$H$222,6,0)</f>
        <v>No</v>
      </c>
      <c r="W288" s="1" t="str">
        <f ca="1">IF(O288&lt;30,"menos de 30 días","más de 30 días")</f>
        <v>más de 30 días</v>
      </c>
    </row>
    <row r="289" spans="1:23" ht="14.25" hidden="1" thickTop="1" thickBot="1" x14ac:dyDescent="0.25">
      <c r="A289" s="17" t="str">
        <f>IF(DetalleExp!H289='Tablas intermedias'!$A$2,"Ordenes de Compra",IF(DetalleExp!H289='Tablas intermedias'!$A$3,"Financiamiento Internacional","Legítimo Abono"))</f>
        <v>Ordenes de Compra</v>
      </c>
      <c r="B289" s="7">
        <f>DetalleExp!E289</f>
        <v>44033</v>
      </c>
      <c r="C289" s="1" t="str">
        <f>DetalleExp!A289</f>
        <v>EX-2020-46587058-APN-DTYC#MS</v>
      </c>
      <c r="D289" s="1" t="str">
        <f>IF(A289="Ordenes de Compra",VLOOKUP(C289,Autogestión!$B$2:$D$5090,3,0),IF(A289="Legítimo Abono",VLOOKUP(C289,NoAmpOC!$B$2:$H$988,7,0),"Factura"))</f>
        <v>Factura</v>
      </c>
      <c r="E289" s="26" t="str">
        <f>IF(A289="Ordenes de Compra",VLOOKUP($C289,Autogestión!$B$2:$G$5090,6,0),IF(A289="Financiamiento Internacional",VLOOKUP($C289,FinInt!$B$2:$G$508,6,0),"Legítimo Abono"))</f>
        <v>80-0025-LPU18</v>
      </c>
      <c r="F289" s="26" t="str">
        <f>IF($A289="Ordenes de Compra","ARS",IF($A289="Financiamiento Internacional",VLOOKUP($C289,FinInt!$B$2:$Q$508,15,0),VLOOKUP($C289,NoAmpOC!$B$2:$T$988,18,0)))</f>
        <v>ARS</v>
      </c>
      <c r="G289" s="5">
        <f>IF($A289="Ordenes de Compra",VLOOKUP($C289,Autogestión!$B$2:$H$5090,7,0),IF($A289="Financiamiento Internacional",VLOOKUP($C289,FinInt!$B$2:$Q$1308,16,0),VLOOKUP($C289,NoAmpOC!$B$2:$T$988,19,0)))</f>
        <v>1763785.92</v>
      </c>
      <c r="H289" s="5">
        <f t="shared" si="12"/>
        <v>1763785.92</v>
      </c>
      <c r="I289" s="26">
        <f>IF($A289="Ordenes de Compra",VLOOKUP($C289,Autogestión!$B$2:$J$5090,9,0),IF($A289="Financiamiento Internacional",VLOOKUP($C289,FinInt!$B$2:$G$1555,6,0),"Legitimo Abono"))</f>
        <v>0</v>
      </c>
      <c r="J289" s="1" t="str">
        <f>IF($A289="Ordenes de Compra",VLOOKUP($C289,Autogestión!$B$2:$R$5090,17,0),IF($A289="Financiamiento Internacional",VLOOKUP($C289,FinInt!$B$2:$O$1508,14,0),VLOOKUP($C289,NoAmpOC!$B$2:$R$988,17,0)))</f>
        <v>LABORATORIOS FABRA S.A.</v>
      </c>
      <c r="K289" s="7" t="str">
        <f>DetalleExp!AP289</f>
        <v>DAFYP#MS-ARCHIVO</v>
      </c>
      <c r="L289" s="7" t="str">
        <f>DetalleExp!AQ289</f>
        <v>ARCHIVO - Archivo</v>
      </c>
      <c r="M289" s="7" t="str">
        <f>DetalleExp!AR289</f>
        <v>DAFYP#MS - Dirección de administración financiera y presupuestaria</v>
      </c>
      <c r="N289" s="7">
        <f>DetalleExp!AS289</f>
        <v>44055</v>
      </c>
      <c r="O289" s="27">
        <f ca="1">ROUNDUP(TODAY()-N289,0)</f>
        <v>300</v>
      </c>
      <c r="P289" s="27">
        <f ca="1">ROUNDUP(TODAY()-B289,0)</f>
        <v>322</v>
      </c>
      <c r="Q289" s="1" t="str">
        <f>IFERROR(IF(A289="Ordenes de Compra",VLOOKUP($E289,'Ordenes de Compra'!$A$2:$E$1712,5,0),"Sin OC"),"Sin dato")</f>
        <v>29.0.0.45.0</v>
      </c>
      <c r="R289" s="28" t="str">
        <f>IFERROR(IF(A289="Ordenes de Compra",VLOOKUP($I289,'Ordenes de Compra'!$B$2:$E$1712,3,0),"Sin OC"),"Sin dato")</f>
        <v>Sin dato</v>
      </c>
      <c r="S289" s="1" t="str">
        <f>VLOOKUP($U289,'Tablas intermedias'!$C$1:$H$222,5,0)</f>
        <v>DGPFE</v>
      </c>
      <c r="T289" s="29" t="str">
        <f t="shared" si="13"/>
        <v>OK</v>
      </c>
      <c r="U289" s="30" t="str">
        <f t="shared" si="14"/>
        <v>DAFYP#MS-ARCHIVOARCHIVO - ArchivoDAFYP#MS - Dirección de administración financiera y presupuestaria</v>
      </c>
      <c r="V289" s="1" t="str">
        <f>VLOOKUP(U289,'Tablas intermedias'!$C$1:$H$222,6,0)</f>
        <v>No</v>
      </c>
      <c r="W289" s="1" t="str">
        <f ca="1">IF(O289&lt;30,"menos de 30 días","más de 30 días")</f>
        <v>más de 30 días</v>
      </c>
    </row>
    <row r="290" spans="1:23" ht="14.25" hidden="1" thickTop="1" thickBot="1" x14ac:dyDescent="0.25">
      <c r="A290" s="17" t="str">
        <f>IF(DetalleExp!H290='Tablas intermedias'!$A$2,"Ordenes de Compra",IF(DetalleExp!H290='Tablas intermedias'!$A$3,"Financiamiento Internacional","Legítimo Abono"))</f>
        <v>Ordenes de Compra</v>
      </c>
      <c r="B290" s="7">
        <f>DetalleExp!E290</f>
        <v>44036</v>
      </c>
      <c r="C290" s="1" t="str">
        <f>DetalleExp!A290</f>
        <v>EX-2020-47895576-APN-DTYC#MS</v>
      </c>
      <c r="D290" s="1" t="str">
        <f>IF(A290="Ordenes de Compra",VLOOKUP(C290,Autogestión!$B$2:$D$5090,3,0),IF(A290="Legítimo Abono",VLOOKUP(C290,NoAmpOC!$B$2:$H$988,7,0),"Factura"))</f>
        <v>Factura</v>
      </c>
      <c r="E290" s="26" t="str">
        <f>IF(A290="Ordenes de Compra",VLOOKUP($C290,Autogestión!$B$2:$G$5090,6,0),IF(A290="Financiamiento Internacional",VLOOKUP($C290,FinInt!$B$2:$G$508,6,0),"Legítimo Abono"))</f>
        <v>80-0025-LPU18</v>
      </c>
      <c r="F290" s="26" t="str">
        <f>IF($A290="Ordenes de Compra","ARS",IF($A290="Financiamiento Internacional",VLOOKUP($C290,FinInt!$B$2:$Q$508,15,0),VLOOKUP($C290,NoAmpOC!$B$2:$T$988,18,0)))</f>
        <v>ARS</v>
      </c>
      <c r="G290" s="5">
        <f>IF($A290="Ordenes de Compra",VLOOKUP($C290,Autogestión!$B$2:$H$5090,7,0),IF($A290="Financiamiento Internacional",VLOOKUP($C290,FinInt!$B$2:$Q$1308,16,0),VLOOKUP($C290,NoAmpOC!$B$2:$T$988,19,0)))</f>
        <v>7635580.4000000004</v>
      </c>
      <c r="H290" s="5">
        <f t="shared" si="12"/>
        <v>7635580.4000000004</v>
      </c>
      <c r="I290" s="26">
        <f>IF($A290="Ordenes de Compra",VLOOKUP($C290,Autogestión!$B$2:$J$5090,9,0),IF($A290="Financiamiento Internacional",VLOOKUP($C290,FinInt!$B$2:$G$1555,6,0),"Legitimo Abono"))</f>
        <v>0</v>
      </c>
      <c r="J290" s="1" t="str">
        <f>IF($A290="Ordenes de Compra",VLOOKUP($C290,Autogestión!$B$2:$R$5090,17,0),IF($A290="Financiamiento Internacional",VLOOKUP($C290,FinInt!$B$2:$O$1508,14,0),VLOOKUP($C290,NoAmpOC!$B$2:$R$988,17,0)))</f>
        <v>PRO MED INTERNACIONAL SA</v>
      </c>
      <c r="K290" s="7" t="str">
        <f>DetalleExp!AP290</f>
        <v>DAFYP#MS-ARCHIVO</v>
      </c>
      <c r="L290" s="7" t="str">
        <f>DetalleExp!AQ290</f>
        <v>ARCHIVO - Archivo</v>
      </c>
      <c r="M290" s="7" t="str">
        <f>DetalleExp!AR290</f>
        <v>DAFYP#MS - Dirección de administración financiera y presupuestaria</v>
      </c>
      <c r="N290" s="7">
        <f>DetalleExp!AS290</f>
        <v>44048</v>
      </c>
      <c r="O290" s="27">
        <f ca="1">ROUNDUP(TODAY()-N290,0)</f>
        <v>307</v>
      </c>
      <c r="P290" s="27">
        <f ca="1">ROUNDUP(TODAY()-B290,0)</f>
        <v>319</v>
      </c>
      <c r="Q290" s="1" t="str">
        <f>IFERROR(IF(A290="Ordenes de Compra",VLOOKUP($E290,'Ordenes de Compra'!$A$2:$E$1712,5,0),"Sin OC"),"Sin dato")</f>
        <v>29.0.0.45.0</v>
      </c>
      <c r="R290" s="28" t="str">
        <f>IFERROR(IF(A290="Ordenes de Compra",VLOOKUP($I290,'Ordenes de Compra'!$B$2:$E$1712,3,0),"Sin OC"),"Sin dato")</f>
        <v>Sin dato</v>
      </c>
      <c r="S290" s="1" t="str">
        <f>VLOOKUP($U290,'Tablas intermedias'!$C$1:$H$222,5,0)</f>
        <v>DGPFE</v>
      </c>
      <c r="T290" s="29" t="str">
        <f t="shared" si="13"/>
        <v>OK</v>
      </c>
      <c r="U290" s="30" t="str">
        <f t="shared" si="14"/>
        <v>DAFYP#MS-ARCHIVOARCHIVO - ArchivoDAFYP#MS - Dirección de administración financiera y presupuestaria</v>
      </c>
      <c r="V290" s="1" t="str">
        <f>VLOOKUP(U290,'Tablas intermedias'!$C$1:$H$222,6,0)</f>
        <v>No</v>
      </c>
      <c r="W290" s="1" t="str">
        <f ca="1">IF(O290&lt;30,"menos de 30 días","más de 30 días")</f>
        <v>más de 30 días</v>
      </c>
    </row>
    <row r="291" spans="1:23" ht="14.25" hidden="1" thickTop="1" thickBot="1" x14ac:dyDescent="0.25">
      <c r="A291" s="17" t="str">
        <f>IF(DetalleExp!H291='Tablas intermedias'!$A$2,"Ordenes de Compra",IF(DetalleExp!H291='Tablas intermedias'!$A$3,"Financiamiento Internacional","Legítimo Abono"))</f>
        <v>Ordenes de Compra</v>
      </c>
      <c r="B291" s="7">
        <f>DetalleExp!E291</f>
        <v>44036</v>
      </c>
      <c r="C291" s="1" t="str">
        <f>DetalleExp!A291</f>
        <v>EX-2020-47930738-APN-DTYC#MS</v>
      </c>
      <c r="D291" s="1" t="str">
        <f>IF(A291="Ordenes de Compra",VLOOKUP(C291,Autogestión!$B$2:$D$5090,3,0),IF(A291="Legítimo Abono",VLOOKUP(C291,NoAmpOC!$B$2:$H$988,7,0),"Factura"))</f>
        <v>Factura</v>
      </c>
      <c r="E291" s="26" t="str">
        <f>IF(A291="Ordenes de Compra",VLOOKUP($C291,Autogestión!$B$2:$G$5090,6,0),IF(A291="Financiamiento Internacional",VLOOKUP($C291,FinInt!$B$2:$G$508,6,0),"Legítimo Abono"))</f>
        <v>Licitación Pública 13/16</v>
      </c>
      <c r="F291" s="26" t="str">
        <f>IF($A291="Ordenes de Compra","ARS",IF($A291="Financiamiento Internacional",VLOOKUP($C291,FinInt!$B$2:$Q$508,15,0),VLOOKUP($C291,NoAmpOC!$B$2:$T$988,18,0)))</f>
        <v>ARS</v>
      </c>
      <c r="G291" s="5">
        <f>IF($A291="Ordenes de Compra",VLOOKUP($C291,Autogestión!$B$2:$H$5090,7,0),IF($A291="Financiamiento Internacional",VLOOKUP($C291,FinInt!$B$2:$Q$1308,16,0),VLOOKUP($C291,NoAmpOC!$B$2:$T$988,19,0)))</f>
        <v>30140</v>
      </c>
      <c r="H291" s="5">
        <f t="shared" si="12"/>
        <v>30140</v>
      </c>
      <c r="I291" s="26" t="str">
        <f>IF($A291="Ordenes de Compra",VLOOKUP($C291,Autogestión!$B$2:$J$5090,9,0),IF($A291="Financiamiento Internacional",VLOOKUP($C291,FinInt!$B$2:$G$1555,6,0),"Legitimo Abono"))</f>
        <v>OC 05/2019</v>
      </c>
      <c r="J291" s="1" t="str">
        <f>IF($A291="Ordenes de Compra",VLOOKUP($C291,Autogestión!$B$2:$R$5090,17,0),IF($A291="Financiamiento Internacional",VLOOKUP($C291,FinInt!$B$2:$O$1508,14,0),VLOOKUP($C291,NoAmpOC!$B$2:$R$988,17,0)))</f>
        <v>WIDEX ARGENTINA SA</v>
      </c>
      <c r="K291" s="7" t="str">
        <f>DetalleExp!AP291</f>
        <v>GGUARDIA</v>
      </c>
      <c r="L291" s="7" t="str">
        <f>DetalleExp!AQ291</f>
        <v>MESA_DE_ENTRADAS_Y_NOTIFICACIONES - Departamento de mesa de entradas y notificaciones</v>
      </c>
      <c r="M291" s="7" t="str">
        <f>DetalleExp!AR291</f>
        <v>DD#MS - Dirección de despacho</v>
      </c>
      <c r="N291" s="7">
        <f>DetalleExp!AS291</f>
        <v>44342</v>
      </c>
      <c r="O291" s="27">
        <f ca="1">ROUNDUP(TODAY()-N291,0)</f>
        <v>13</v>
      </c>
      <c r="P291" s="27">
        <f ca="1">ROUNDUP(TODAY()-B291,0)</f>
        <v>319</v>
      </c>
      <c r="Q291" s="1" t="str">
        <f>IFERROR(IF(A291="Ordenes de Compra",VLOOKUP($E291,'Ordenes de Compra'!$A$2:$E$1712,5,0),"Sin OC"),"Sin dato")</f>
        <v>Sin dato</v>
      </c>
      <c r="R291" s="28" t="str">
        <f>IFERROR(IF(A291="Ordenes de Compra",VLOOKUP($I291,'Ordenes de Compra'!$B$2:$E$1712,3,0),"Sin OC"),"Sin dato")</f>
        <v>Sin dato</v>
      </c>
      <c r="S291" s="1" t="str">
        <f>VLOOKUP($U291,'Tablas intermedias'!$C$1:$H$222,5,0)</f>
        <v>Mesa de entradas</v>
      </c>
      <c r="T291" s="29" t="str">
        <f t="shared" si="13"/>
        <v>OK</v>
      </c>
      <c r="U291" s="30" t="str">
        <f t="shared" si="14"/>
        <v>GGUARDIAMESA_DE_ENTRADAS_Y_NOTIFICACIONES - Departamento de mesa de entradas y notificacionesDD#MS - Dirección de despacho</v>
      </c>
      <c r="V291" s="1" t="str">
        <f>VLOOKUP(U291,'Tablas intermedias'!$C$1:$H$222,6,0)</f>
        <v>Si</v>
      </c>
      <c r="W291" s="1" t="str">
        <f ca="1">IF(O291&lt;30,"menos de 30 días","más de 30 días")</f>
        <v>menos de 30 días</v>
      </c>
    </row>
    <row r="292" spans="1:23" ht="14.25" hidden="1" thickTop="1" thickBot="1" x14ac:dyDescent="0.25">
      <c r="A292" s="17" t="str">
        <f>IF(DetalleExp!H292='Tablas intermedias'!$A$2,"Ordenes de Compra",IF(DetalleExp!H292='Tablas intermedias'!$A$3,"Financiamiento Internacional","Legítimo Abono"))</f>
        <v>Ordenes de Compra</v>
      </c>
      <c r="B292" s="7">
        <f>DetalleExp!E292</f>
        <v>44039</v>
      </c>
      <c r="C292" s="1" t="str">
        <f>DetalleExp!A292</f>
        <v>EX-2020-48397359-APN-DTYC#MS</v>
      </c>
      <c r="D292" s="1" t="str">
        <f>IF(A292="Ordenes de Compra",VLOOKUP(C292,Autogestión!$B$2:$D$5090,3,0),IF(A292="Legítimo Abono",VLOOKUP(C292,NoAmpOC!$B$2:$H$988,7,0),"Factura"))</f>
        <v>Factura</v>
      </c>
      <c r="E292" s="26" t="str">
        <f>IF(A292="Ordenes de Compra",VLOOKUP($C292,Autogestión!$B$2:$G$5090,6,0),IF(A292="Financiamiento Internacional",VLOOKUP($C292,FinInt!$B$2:$G$508,6,0),"Legítimo Abono"))</f>
        <v>80-0025-LPU18</v>
      </c>
      <c r="F292" s="26" t="str">
        <f>IF($A292="Ordenes de Compra","ARS",IF($A292="Financiamiento Internacional",VLOOKUP($C292,FinInt!$B$2:$Q$508,15,0),VLOOKUP($C292,NoAmpOC!$B$2:$T$988,18,0)))</f>
        <v>ARS</v>
      </c>
      <c r="G292" s="5">
        <f>IF($A292="Ordenes de Compra",VLOOKUP($C292,Autogestión!$B$2:$H$5090,7,0),IF($A292="Financiamiento Internacional",VLOOKUP($C292,FinInt!$B$2:$Q$1308,16,0),VLOOKUP($C292,NoAmpOC!$B$2:$T$988,19,0)))</f>
        <v>5281510.32</v>
      </c>
      <c r="H292" s="5">
        <f t="shared" si="12"/>
        <v>5281510.32</v>
      </c>
      <c r="I292" s="26">
        <f>IF($A292="Ordenes de Compra",VLOOKUP($C292,Autogestión!$B$2:$J$5090,9,0),IF($A292="Financiamiento Internacional",VLOOKUP($C292,FinInt!$B$2:$G$1555,6,0),"Legitimo Abono"))</f>
        <v>0</v>
      </c>
      <c r="J292" s="1" t="str">
        <f>IF($A292="Ordenes de Compra",VLOOKUP($C292,Autogestión!$B$2:$R$5090,17,0),IF($A292="Financiamiento Internacional",VLOOKUP($C292,FinInt!$B$2:$O$1508,14,0),VLOOKUP($C292,NoAmpOC!$B$2:$R$988,17,0)))</f>
        <v>LABORATORIOS FABRA S.A.</v>
      </c>
      <c r="K292" s="7" t="str">
        <f>DetalleExp!AP292</f>
        <v>DAFYP#MS-ARCHIVO</v>
      </c>
      <c r="L292" s="7" t="str">
        <f>DetalleExp!AQ292</f>
        <v>ARCHIVO - Archivo</v>
      </c>
      <c r="M292" s="7" t="str">
        <f>DetalleExp!AR292</f>
        <v>DAFYP#MS - Dirección de administración financiera y presupuestaria</v>
      </c>
      <c r="N292" s="7">
        <f>DetalleExp!AS292</f>
        <v>44056</v>
      </c>
      <c r="O292" s="27">
        <f ca="1">ROUNDUP(TODAY()-N292,0)</f>
        <v>299</v>
      </c>
      <c r="P292" s="27">
        <f ca="1">ROUNDUP(TODAY()-B292,0)</f>
        <v>316</v>
      </c>
      <c r="Q292" s="1" t="str">
        <f>IFERROR(IF(A292="Ordenes de Compra",VLOOKUP($E292,'Ordenes de Compra'!$A$2:$E$1712,5,0),"Sin OC"),"Sin dato")</f>
        <v>29.0.0.45.0</v>
      </c>
      <c r="R292" s="28" t="str">
        <f>IFERROR(IF(A292="Ordenes de Compra",VLOOKUP($I292,'Ordenes de Compra'!$B$2:$E$1712,3,0),"Sin OC"),"Sin dato")</f>
        <v>Sin dato</v>
      </c>
      <c r="S292" s="1" t="str">
        <f>VLOOKUP($U292,'Tablas intermedias'!$C$1:$H$222,5,0)</f>
        <v>DGPFE</v>
      </c>
      <c r="T292" s="29" t="str">
        <f t="shared" si="13"/>
        <v>OK</v>
      </c>
      <c r="U292" s="30" t="str">
        <f t="shared" si="14"/>
        <v>DAFYP#MS-ARCHIVOARCHIVO - ArchivoDAFYP#MS - Dirección de administración financiera y presupuestaria</v>
      </c>
      <c r="V292" s="1" t="str">
        <f>VLOOKUP(U292,'Tablas intermedias'!$C$1:$H$222,6,0)</f>
        <v>No</v>
      </c>
      <c r="W292" s="1" t="str">
        <f ca="1">IF(O292&lt;30,"menos de 30 días","más de 30 días")</f>
        <v>más de 30 días</v>
      </c>
    </row>
    <row r="293" spans="1:23" ht="14.25" hidden="1" thickTop="1" thickBot="1" x14ac:dyDescent="0.25">
      <c r="A293" s="17" t="str">
        <f>IF(DetalleExp!H293='Tablas intermedias'!$A$2,"Ordenes de Compra",IF(DetalleExp!H293='Tablas intermedias'!$A$3,"Financiamiento Internacional","Legítimo Abono"))</f>
        <v>Ordenes de Compra</v>
      </c>
      <c r="B293" s="7">
        <f>DetalleExp!E293</f>
        <v>44039</v>
      </c>
      <c r="C293" s="1" t="str">
        <f>DetalleExp!A293</f>
        <v>EX-2020-48400446-APN-DTYC#MS</v>
      </c>
      <c r="D293" s="1" t="str">
        <f>IF(A293="Ordenes de Compra",VLOOKUP(C293,Autogestión!$B$2:$D$5090,3,0),IF(A293="Legítimo Abono",VLOOKUP(C293,NoAmpOC!$B$2:$H$988,7,0),"Factura"))</f>
        <v>Factura</v>
      </c>
      <c r="E293" s="26" t="str">
        <f>IF(A293="Ordenes de Compra",VLOOKUP($C293,Autogestión!$B$2:$G$5090,6,0),IF(A293="Financiamiento Internacional",VLOOKUP($C293,FinInt!$B$2:$G$508,6,0),"Legítimo Abono"))</f>
        <v>80-0025-LPU18</v>
      </c>
      <c r="F293" s="26" t="str">
        <f>IF($A293="Ordenes de Compra","ARS",IF($A293="Financiamiento Internacional",VLOOKUP($C293,FinInt!$B$2:$Q$508,15,0),VLOOKUP($C293,NoAmpOC!$B$2:$T$988,18,0)))</f>
        <v>ARS</v>
      </c>
      <c r="G293" s="5">
        <f>IF($A293="Ordenes de Compra",VLOOKUP($C293,Autogestión!$B$2:$H$5090,7,0),IF($A293="Financiamiento Internacional",VLOOKUP($C293,FinInt!$B$2:$Q$1308,16,0),VLOOKUP($C293,NoAmpOC!$B$2:$T$988,19,0)))</f>
        <v>3546180.02</v>
      </c>
      <c r="H293" s="5">
        <f t="shared" si="12"/>
        <v>3546180.02</v>
      </c>
      <c r="I293" s="26">
        <f>IF($A293="Ordenes de Compra",VLOOKUP($C293,Autogestión!$B$2:$J$5090,9,0),IF($A293="Financiamiento Internacional",VLOOKUP($C293,FinInt!$B$2:$G$1555,6,0),"Legitimo Abono"))</f>
        <v>0</v>
      </c>
      <c r="J293" s="1" t="str">
        <f>IF($A293="Ordenes de Compra",VLOOKUP($C293,Autogestión!$B$2:$R$5090,17,0),IF($A293="Financiamiento Internacional",VLOOKUP($C293,FinInt!$B$2:$O$1508,14,0),VLOOKUP($C293,NoAmpOC!$B$2:$R$988,17,0)))</f>
        <v>LABORATORIOS FABRA S.A.</v>
      </c>
      <c r="K293" s="7" t="str">
        <f>DetalleExp!AP293</f>
        <v>DAFYP#MS-ARCHIVO</v>
      </c>
      <c r="L293" s="7" t="str">
        <f>DetalleExp!AQ293</f>
        <v>ARCHIVO - Archivo</v>
      </c>
      <c r="M293" s="7" t="str">
        <f>DetalleExp!AR293</f>
        <v>DAFYP#MS - Dirección de administración financiera y presupuestaria</v>
      </c>
      <c r="N293" s="7">
        <f>DetalleExp!AS293</f>
        <v>44056</v>
      </c>
      <c r="O293" s="27">
        <f ca="1">ROUNDUP(TODAY()-N293,0)</f>
        <v>299</v>
      </c>
      <c r="P293" s="27">
        <f ca="1">ROUNDUP(TODAY()-B293,0)</f>
        <v>316</v>
      </c>
      <c r="Q293" s="1" t="str">
        <f>IFERROR(IF(A293="Ordenes de Compra",VLOOKUP($E293,'Ordenes de Compra'!$A$2:$E$1712,5,0),"Sin OC"),"Sin dato")</f>
        <v>29.0.0.45.0</v>
      </c>
      <c r="R293" s="28" t="str">
        <f>IFERROR(IF(A293="Ordenes de Compra",VLOOKUP($I293,'Ordenes de Compra'!$B$2:$E$1712,3,0),"Sin OC"),"Sin dato")</f>
        <v>Sin dato</v>
      </c>
      <c r="S293" s="1" t="str">
        <f>VLOOKUP($U293,'Tablas intermedias'!$C$1:$H$222,5,0)</f>
        <v>DGPFE</v>
      </c>
      <c r="T293" s="29" t="str">
        <f t="shared" si="13"/>
        <v>OK</v>
      </c>
      <c r="U293" s="30" t="str">
        <f t="shared" si="14"/>
        <v>DAFYP#MS-ARCHIVOARCHIVO - ArchivoDAFYP#MS - Dirección de administración financiera y presupuestaria</v>
      </c>
      <c r="V293" s="1" t="str">
        <f>VLOOKUP(U293,'Tablas intermedias'!$C$1:$H$222,6,0)</f>
        <v>No</v>
      </c>
      <c r="W293" s="1" t="str">
        <f ca="1">IF(O293&lt;30,"menos de 30 días","más de 30 días")</f>
        <v>más de 30 días</v>
      </c>
    </row>
    <row r="294" spans="1:23" ht="14.25" hidden="1" thickTop="1" thickBot="1" x14ac:dyDescent="0.25">
      <c r="A294" s="17" t="str">
        <f>IF(DetalleExp!H294='Tablas intermedias'!$A$2,"Ordenes de Compra",IF(DetalleExp!H294='Tablas intermedias'!$A$3,"Financiamiento Internacional","Legítimo Abono"))</f>
        <v>Ordenes de Compra</v>
      </c>
      <c r="B294" s="7">
        <f>DetalleExp!E294</f>
        <v>44041</v>
      </c>
      <c r="C294" s="1" t="str">
        <f>DetalleExp!A294</f>
        <v>EX-2020-49093267-APN-DTYC#MS</v>
      </c>
      <c r="D294" s="1" t="str">
        <f>IF(A294="Ordenes de Compra",VLOOKUP(C294,Autogestión!$B$2:$D$5090,3,0),IF(A294="Legítimo Abono",VLOOKUP(C294,NoAmpOC!$B$2:$H$988,7,0),"Factura"))</f>
        <v>Factura</v>
      </c>
      <c r="E294" s="26" t="str">
        <f>IF(A294="Ordenes de Compra",VLOOKUP($C294,Autogestión!$B$2:$G$5090,6,0),IF(A294="Financiamiento Internacional",VLOOKUP($C294,FinInt!$B$2:$G$508,6,0),"Legítimo Abono"))</f>
        <v>80-0025-LPU18</v>
      </c>
      <c r="F294" s="26" t="str">
        <f>IF($A294="Ordenes de Compra","ARS",IF($A294="Financiamiento Internacional",VLOOKUP($C294,FinInt!$B$2:$Q$508,15,0),VLOOKUP($C294,NoAmpOC!$B$2:$T$988,18,0)))</f>
        <v>ARS</v>
      </c>
      <c r="G294" s="5">
        <f>IF($A294="Ordenes de Compra",VLOOKUP($C294,Autogestión!$B$2:$H$5090,7,0),IF($A294="Financiamiento Internacional",VLOOKUP($C294,FinInt!$B$2:$Q$1308,16,0),VLOOKUP($C294,NoAmpOC!$B$2:$T$988,19,0)))</f>
        <v>2891586.6</v>
      </c>
      <c r="H294" s="5">
        <f t="shared" si="12"/>
        <v>2891586.6</v>
      </c>
      <c r="I294" s="26">
        <f>IF($A294="Ordenes de Compra",VLOOKUP($C294,Autogestión!$B$2:$J$5090,9,0),IF($A294="Financiamiento Internacional",VLOOKUP($C294,FinInt!$B$2:$G$1555,6,0),"Legitimo Abono"))</f>
        <v>0</v>
      </c>
      <c r="J294" s="1" t="str">
        <f>IF($A294="Ordenes de Compra",VLOOKUP($C294,Autogestión!$B$2:$R$5090,17,0),IF($A294="Financiamiento Internacional",VLOOKUP($C294,FinInt!$B$2:$O$1508,14,0),VLOOKUP($C294,NoAmpOC!$B$2:$R$988,17,0)))</f>
        <v>SAVANT PHARM S.A.</v>
      </c>
      <c r="K294" s="7" t="str">
        <f>DetalleExp!AP294</f>
        <v>DAFYP#MS-ARCHIVO</v>
      </c>
      <c r="L294" s="7" t="str">
        <f>DetalleExp!AQ294</f>
        <v>ARCHIVO - Archivo</v>
      </c>
      <c r="M294" s="7" t="str">
        <f>DetalleExp!AR294</f>
        <v>DAFYP#MS - Dirección de administración financiera y presupuestaria</v>
      </c>
      <c r="N294" s="7">
        <f>DetalleExp!AS294</f>
        <v>44049</v>
      </c>
      <c r="O294" s="27">
        <f ca="1">ROUNDUP(TODAY()-N294,0)</f>
        <v>306</v>
      </c>
      <c r="P294" s="27">
        <f ca="1">ROUNDUP(TODAY()-B294,0)</f>
        <v>314</v>
      </c>
      <c r="Q294" s="1" t="str">
        <f>IFERROR(IF(A294="Ordenes de Compra",VLOOKUP($E294,'Ordenes de Compra'!$A$2:$E$1712,5,0),"Sin OC"),"Sin dato")</f>
        <v>29.0.0.45.0</v>
      </c>
      <c r="R294" s="28" t="str">
        <f>IFERROR(IF(A294="Ordenes de Compra",VLOOKUP($I294,'Ordenes de Compra'!$B$2:$E$1712,3,0),"Sin OC"),"Sin dato")</f>
        <v>Sin dato</v>
      </c>
      <c r="S294" s="1" t="str">
        <f>VLOOKUP($U294,'Tablas intermedias'!$C$1:$H$222,5,0)</f>
        <v>DGPFE</v>
      </c>
      <c r="T294" s="29" t="str">
        <f t="shared" si="13"/>
        <v>OK</v>
      </c>
      <c r="U294" s="30" t="str">
        <f t="shared" si="14"/>
        <v>DAFYP#MS-ARCHIVOARCHIVO - ArchivoDAFYP#MS - Dirección de administración financiera y presupuestaria</v>
      </c>
      <c r="V294" s="1" t="str">
        <f>VLOOKUP(U294,'Tablas intermedias'!$C$1:$H$222,6,0)</f>
        <v>No</v>
      </c>
      <c r="W294" s="1" t="str">
        <f ca="1">IF(O294&lt;30,"menos de 30 días","más de 30 días")</f>
        <v>más de 30 días</v>
      </c>
    </row>
    <row r="295" spans="1:23" ht="14.25" hidden="1" thickTop="1" thickBot="1" x14ac:dyDescent="0.25">
      <c r="A295" s="17" t="str">
        <f>IF(DetalleExp!H295='Tablas intermedias'!$A$2,"Ordenes de Compra",IF(DetalleExp!H295='Tablas intermedias'!$A$3,"Financiamiento Internacional","Legítimo Abono"))</f>
        <v>Ordenes de Compra</v>
      </c>
      <c r="B295" s="7">
        <f>DetalleExp!E295</f>
        <v>44041</v>
      </c>
      <c r="C295" s="1" t="str">
        <f>DetalleExp!A295</f>
        <v>EX-2020-49095667-APN-DTYC#MS</v>
      </c>
      <c r="D295" s="1" t="str">
        <f>IF(A295="Ordenes de Compra",VLOOKUP(C295,Autogestión!$B$2:$D$5090,3,0),IF(A295="Legítimo Abono",VLOOKUP(C295,NoAmpOC!$B$2:$H$988,7,0),"Factura"))</f>
        <v>Factura</v>
      </c>
      <c r="E295" s="26" t="str">
        <f>IF(A295="Ordenes de Compra",VLOOKUP($C295,Autogestión!$B$2:$G$5090,6,0),IF(A295="Financiamiento Internacional",VLOOKUP($C295,FinInt!$B$2:$G$508,6,0),"Legítimo Abono"))</f>
        <v>80-0025-LPU18</v>
      </c>
      <c r="F295" s="26" t="str">
        <f>IF($A295="Ordenes de Compra","ARS",IF($A295="Financiamiento Internacional",VLOOKUP($C295,FinInt!$B$2:$Q$508,15,0),VLOOKUP($C295,NoAmpOC!$B$2:$T$988,18,0)))</f>
        <v>ARS</v>
      </c>
      <c r="G295" s="5">
        <f>IF($A295="Ordenes de Compra",VLOOKUP($C295,Autogestión!$B$2:$H$5090,7,0),IF($A295="Financiamiento Internacional",VLOOKUP($C295,FinInt!$B$2:$Q$1308,16,0),VLOOKUP($C295,NoAmpOC!$B$2:$T$988,19,0)))</f>
        <v>2906621.55</v>
      </c>
      <c r="H295" s="5">
        <f t="shared" si="12"/>
        <v>2906621.55</v>
      </c>
      <c r="I295" s="26">
        <f>IF($A295="Ordenes de Compra",VLOOKUP($C295,Autogestión!$B$2:$J$5090,9,0),IF($A295="Financiamiento Internacional",VLOOKUP($C295,FinInt!$B$2:$G$1555,6,0),"Legitimo Abono"))</f>
        <v>0</v>
      </c>
      <c r="J295" s="1" t="str">
        <f>IF($A295="Ordenes de Compra",VLOOKUP($C295,Autogestión!$B$2:$R$5090,17,0),IF($A295="Financiamiento Internacional",VLOOKUP($C295,FinInt!$B$2:$O$1508,14,0),VLOOKUP($C295,NoAmpOC!$B$2:$R$988,17,0)))</f>
        <v>SAVANT PHARM S.A.</v>
      </c>
      <c r="K295" s="7" t="str">
        <f>DetalleExp!AP295</f>
        <v>DAFYP#MS-ARCHIVO</v>
      </c>
      <c r="L295" s="7" t="str">
        <f>DetalleExp!AQ295</f>
        <v>ARCHIVO - Archivo</v>
      </c>
      <c r="M295" s="7" t="str">
        <f>DetalleExp!AR295</f>
        <v>DAFYP#MS - Dirección de administración financiera y presupuestaria</v>
      </c>
      <c r="N295" s="7">
        <f>DetalleExp!AS295</f>
        <v>44089</v>
      </c>
      <c r="O295" s="27">
        <f ca="1">ROUNDUP(TODAY()-N295,0)</f>
        <v>266</v>
      </c>
      <c r="P295" s="27">
        <f ca="1">ROUNDUP(TODAY()-B295,0)</f>
        <v>314</v>
      </c>
      <c r="Q295" s="1" t="str">
        <f>IFERROR(IF(A295="Ordenes de Compra",VLOOKUP($E295,'Ordenes de Compra'!$A$2:$E$1712,5,0),"Sin OC"),"Sin dato")</f>
        <v>29.0.0.45.0</v>
      </c>
      <c r="R295" s="28" t="str">
        <f>IFERROR(IF(A295="Ordenes de Compra",VLOOKUP($I295,'Ordenes de Compra'!$B$2:$E$1712,3,0),"Sin OC"),"Sin dato")</f>
        <v>Sin dato</v>
      </c>
      <c r="S295" s="1" t="str">
        <f>VLOOKUP($U295,'Tablas intermedias'!$C$1:$H$222,5,0)</f>
        <v>DGPFE</v>
      </c>
      <c r="T295" s="29" t="str">
        <f t="shared" si="13"/>
        <v>OK</v>
      </c>
      <c r="U295" s="30" t="str">
        <f t="shared" si="14"/>
        <v>DAFYP#MS-ARCHIVOARCHIVO - ArchivoDAFYP#MS - Dirección de administración financiera y presupuestaria</v>
      </c>
      <c r="V295" s="1" t="str">
        <f>VLOOKUP(U295,'Tablas intermedias'!$C$1:$H$222,6,0)</f>
        <v>No</v>
      </c>
      <c r="W295" s="1" t="str">
        <f ca="1">IF(O295&lt;30,"menos de 30 días","más de 30 días")</f>
        <v>más de 30 días</v>
      </c>
    </row>
    <row r="296" spans="1:23" ht="14.25" hidden="1" thickTop="1" thickBot="1" x14ac:dyDescent="0.25">
      <c r="A296" s="17" t="str">
        <f>IF(DetalleExp!H296='Tablas intermedias'!$A$2,"Ordenes de Compra",IF(DetalleExp!H296='Tablas intermedias'!$A$3,"Financiamiento Internacional","Legítimo Abono"))</f>
        <v>Ordenes de Compra</v>
      </c>
      <c r="B296" s="7">
        <f>DetalleExp!E296</f>
        <v>44041</v>
      </c>
      <c r="C296" s="1" t="str">
        <f>DetalleExp!A296</f>
        <v>EX-2020-49099771-APN-DTYC#MS</v>
      </c>
      <c r="D296" s="1" t="str">
        <f>IF(A296="Ordenes de Compra",VLOOKUP(C296,Autogestión!$B$2:$D$5090,3,0),IF(A296="Legítimo Abono",VLOOKUP(C296,NoAmpOC!$B$2:$H$988,7,0),"Factura"))</f>
        <v>Factura</v>
      </c>
      <c r="E296" s="26" t="str">
        <f>IF(A296="Ordenes de Compra",VLOOKUP($C296,Autogestión!$B$2:$G$5090,6,0),IF(A296="Financiamiento Internacional",VLOOKUP($C296,FinInt!$B$2:$G$508,6,0),"Legítimo Abono"))</f>
        <v>80-0025-LPU18</v>
      </c>
      <c r="F296" s="26" t="str">
        <f>IF($A296="Ordenes de Compra","ARS",IF($A296="Financiamiento Internacional",VLOOKUP($C296,FinInt!$B$2:$Q$508,15,0),VLOOKUP($C296,NoAmpOC!$B$2:$T$988,18,0)))</f>
        <v>ARS</v>
      </c>
      <c r="G296" s="5">
        <f>IF($A296="Ordenes de Compra",VLOOKUP($C296,Autogestión!$B$2:$H$5090,7,0),IF($A296="Financiamiento Internacional",VLOOKUP($C296,FinInt!$B$2:$Q$1308,16,0),VLOOKUP($C296,NoAmpOC!$B$2:$T$988,19,0)))</f>
        <v>2946037.51</v>
      </c>
      <c r="H296" s="5">
        <f t="shared" si="12"/>
        <v>2946037.51</v>
      </c>
      <c r="I296" s="26">
        <f>IF($A296="Ordenes de Compra",VLOOKUP($C296,Autogestión!$B$2:$J$5090,9,0),IF($A296="Financiamiento Internacional",VLOOKUP($C296,FinInt!$B$2:$G$1555,6,0),"Legitimo Abono"))</f>
        <v>0</v>
      </c>
      <c r="J296" s="1" t="str">
        <f>IF($A296="Ordenes de Compra",VLOOKUP($C296,Autogestión!$B$2:$R$5090,17,0),IF($A296="Financiamiento Internacional",VLOOKUP($C296,FinInt!$B$2:$O$1508,14,0),VLOOKUP($C296,NoAmpOC!$B$2:$R$988,17,0)))</f>
        <v>SAVANT PHARM S.A.</v>
      </c>
      <c r="K296" s="7" t="str">
        <f>DetalleExp!AP296</f>
        <v>DAFYP#MS-ARCHIVO</v>
      </c>
      <c r="L296" s="7" t="str">
        <f>DetalleExp!AQ296</f>
        <v>ARCHIVO - Archivo</v>
      </c>
      <c r="M296" s="7" t="str">
        <f>DetalleExp!AR296</f>
        <v>DAFYP#MS - Dirección de administración financiera y presupuestaria</v>
      </c>
      <c r="N296" s="7">
        <f>DetalleExp!AS296</f>
        <v>44049</v>
      </c>
      <c r="O296" s="27">
        <f ca="1">ROUNDUP(TODAY()-N296,0)</f>
        <v>306</v>
      </c>
      <c r="P296" s="27">
        <f ca="1">ROUNDUP(TODAY()-B296,0)</f>
        <v>314</v>
      </c>
      <c r="Q296" s="1" t="str">
        <f>IFERROR(IF(A296="Ordenes de Compra",VLOOKUP($E296,'Ordenes de Compra'!$A$2:$E$1712,5,0),"Sin OC"),"Sin dato")</f>
        <v>29.0.0.45.0</v>
      </c>
      <c r="R296" s="28" t="str">
        <f>IFERROR(IF(A296="Ordenes de Compra",VLOOKUP($I296,'Ordenes de Compra'!$B$2:$E$1712,3,0),"Sin OC"),"Sin dato")</f>
        <v>Sin dato</v>
      </c>
      <c r="S296" s="1" t="str">
        <f>VLOOKUP($U296,'Tablas intermedias'!$C$1:$H$222,5,0)</f>
        <v>DGPFE</v>
      </c>
      <c r="T296" s="29" t="str">
        <f t="shared" si="13"/>
        <v>OK</v>
      </c>
      <c r="U296" s="30" t="str">
        <f t="shared" si="14"/>
        <v>DAFYP#MS-ARCHIVOARCHIVO - ArchivoDAFYP#MS - Dirección de administración financiera y presupuestaria</v>
      </c>
      <c r="V296" s="1" t="str">
        <f>VLOOKUP(U296,'Tablas intermedias'!$C$1:$H$222,6,0)</f>
        <v>No</v>
      </c>
      <c r="W296" s="1" t="str">
        <f ca="1">IF(O296&lt;30,"menos de 30 días","más de 30 días")</f>
        <v>más de 30 días</v>
      </c>
    </row>
    <row r="297" spans="1:23" ht="14.25" hidden="1" thickTop="1" thickBot="1" x14ac:dyDescent="0.25">
      <c r="A297" s="17" t="str">
        <f>IF(DetalleExp!H297='Tablas intermedias'!$A$2,"Ordenes de Compra",IF(DetalleExp!H297='Tablas intermedias'!$A$3,"Financiamiento Internacional","Legítimo Abono"))</f>
        <v>Ordenes de Compra</v>
      </c>
      <c r="B297" s="7">
        <f>DetalleExp!E297</f>
        <v>44041</v>
      </c>
      <c r="C297" s="1" t="str">
        <f>DetalleExp!A297</f>
        <v>EX-2020-49101630-APN-DTYC#MS</v>
      </c>
      <c r="D297" s="1" t="str">
        <f>IF(A297="Ordenes de Compra",VLOOKUP(C297,Autogestión!$B$2:$D$5090,3,0),IF(A297="Legítimo Abono",VLOOKUP(C297,NoAmpOC!$B$2:$H$988,7,0),"Factura"))</f>
        <v>Factura</v>
      </c>
      <c r="E297" s="26" t="str">
        <f>IF(A297="Ordenes de Compra",VLOOKUP($C297,Autogestión!$B$2:$G$5090,6,0),IF(A297="Financiamiento Internacional",VLOOKUP($C297,FinInt!$B$2:$G$508,6,0),"Legítimo Abono"))</f>
        <v>80-0025-LPU18</v>
      </c>
      <c r="F297" s="26" t="str">
        <f>IF($A297="Ordenes de Compra","ARS",IF($A297="Financiamiento Internacional",VLOOKUP($C297,FinInt!$B$2:$Q$508,15,0),VLOOKUP($C297,NoAmpOC!$B$2:$T$988,18,0)))</f>
        <v>ARS</v>
      </c>
      <c r="G297" s="5">
        <f>IF($A297="Ordenes de Compra",VLOOKUP($C297,Autogestión!$B$2:$H$5090,7,0),IF($A297="Financiamiento Internacional",VLOOKUP($C297,FinInt!$B$2:$Q$1308,16,0),VLOOKUP($C297,NoAmpOC!$B$2:$T$988,19,0)))</f>
        <v>728179.19999999995</v>
      </c>
      <c r="H297" s="5">
        <f t="shared" si="12"/>
        <v>728179.19999999995</v>
      </c>
      <c r="I297" s="26">
        <f>IF($A297="Ordenes de Compra",VLOOKUP($C297,Autogestión!$B$2:$J$5090,9,0),IF($A297="Financiamiento Internacional",VLOOKUP($C297,FinInt!$B$2:$G$1555,6,0),"Legitimo Abono"))</f>
        <v>0</v>
      </c>
      <c r="J297" s="1" t="str">
        <f>IF($A297="Ordenes de Compra",VLOOKUP($C297,Autogestión!$B$2:$R$5090,17,0),IF($A297="Financiamiento Internacional",VLOOKUP($C297,FinInt!$B$2:$O$1508,14,0),VLOOKUP($C297,NoAmpOC!$B$2:$R$988,17,0)))</f>
        <v>SAVANT PHARM S.A.</v>
      </c>
      <c r="K297" s="7" t="str">
        <f>DetalleExp!AP297</f>
        <v>DAFYP#MS-ARCHIVO</v>
      </c>
      <c r="L297" s="7" t="str">
        <f>DetalleExp!AQ297</f>
        <v>ARCHIVO - Archivo</v>
      </c>
      <c r="M297" s="7" t="str">
        <f>DetalleExp!AR297</f>
        <v>DAFYP#MS - Dirección de administración financiera y presupuestaria</v>
      </c>
      <c r="N297" s="7">
        <f>DetalleExp!AS297</f>
        <v>44088</v>
      </c>
      <c r="O297" s="27">
        <f ca="1">ROUNDUP(TODAY()-N297,0)</f>
        <v>267</v>
      </c>
      <c r="P297" s="27">
        <f ca="1">ROUNDUP(TODAY()-B297,0)</f>
        <v>314</v>
      </c>
      <c r="Q297" s="1" t="str">
        <f>IFERROR(IF(A297="Ordenes de Compra",VLOOKUP($E297,'Ordenes de Compra'!$A$2:$E$1712,5,0),"Sin OC"),"Sin dato")</f>
        <v>29.0.0.45.0</v>
      </c>
      <c r="R297" s="28" t="str">
        <f>IFERROR(IF(A297="Ordenes de Compra",VLOOKUP($I297,'Ordenes de Compra'!$B$2:$E$1712,3,0),"Sin OC"),"Sin dato")</f>
        <v>Sin dato</v>
      </c>
      <c r="S297" s="1" t="str">
        <f>VLOOKUP($U297,'Tablas intermedias'!$C$1:$H$222,5,0)</f>
        <v>DGPFE</v>
      </c>
      <c r="T297" s="29" t="str">
        <f t="shared" si="13"/>
        <v>OK</v>
      </c>
      <c r="U297" s="30" t="str">
        <f t="shared" si="14"/>
        <v>DAFYP#MS-ARCHIVOARCHIVO - ArchivoDAFYP#MS - Dirección de administración financiera y presupuestaria</v>
      </c>
      <c r="V297" s="1" t="str">
        <f>VLOOKUP(U297,'Tablas intermedias'!$C$1:$H$222,6,0)</f>
        <v>No</v>
      </c>
      <c r="W297" s="1" t="str">
        <f ca="1">IF(O297&lt;30,"menos de 30 días","más de 30 días")</f>
        <v>más de 30 días</v>
      </c>
    </row>
    <row r="298" spans="1:23" ht="14.25" hidden="1" thickTop="1" thickBot="1" x14ac:dyDescent="0.25">
      <c r="A298" s="17" t="str">
        <f>IF(DetalleExp!H298='Tablas intermedias'!$A$2,"Ordenes de Compra",IF(DetalleExp!H298='Tablas intermedias'!$A$3,"Financiamiento Internacional","Legítimo Abono"))</f>
        <v>Ordenes de Compra</v>
      </c>
      <c r="B298" s="7">
        <f>DetalleExp!E298</f>
        <v>44041</v>
      </c>
      <c r="C298" s="1" t="str">
        <f>DetalleExp!A298</f>
        <v>EX-2020-49103595-APN-DTYC#MS</v>
      </c>
      <c r="D298" s="1" t="str">
        <f>IF(A298="Ordenes de Compra",VLOOKUP(C298,Autogestión!$B$2:$D$5090,3,0),IF(A298="Legítimo Abono",VLOOKUP(C298,NoAmpOC!$B$2:$H$988,7,0),"Factura"))</f>
        <v>Factura</v>
      </c>
      <c r="E298" s="26" t="str">
        <f>IF(A298="Ordenes de Compra",VLOOKUP($C298,Autogestión!$B$2:$G$5090,6,0),IF(A298="Financiamiento Internacional",VLOOKUP($C298,FinInt!$B$2:$G$508,6,0),"Legítimo Abono"))</f>
        <v>80-0025-LPU18</v>
      </c>
      <c r="F298" s="26" t="str">
        <f>IF($A298="Ordenes de Compra","ARS",IF($A298="Financiamiento Internacional",VLOOKUP($C298,FinInt!$B$2:$Q$508,15,0),VLOOKUP($C298,NoAmpOC!$B$2:$T$988,18,0)))</f>
        <v>ARS</v>
      </c>
      <c r="G298" s="5">
        <f>IF($A298="Ordenes de Compra",VLOOKUP($C298,Autogestión!$B$2:$H$5090,7,0),IF($A298="Financiamiento Internacional",VLOOKUP($C298,FinInt!$B$2:$Q$1308,16,0),VLOOKUP($C298,NoAmpOC!$B$2:$T$988,19,0)))</f>
        <v>1534080</v>
      </c>
      <c r="H298" s="5">
        <f t="shared" si="12"/>
        <v>1534080</v>
      </c>
      <c r="I298" s="26">
        <f>IF($A298="Ordenes de Compra",VLOOKUP($C298,Autogestión!$B$2:$J$5090,9,0),IF($A298="Financiamiento Internacional",VLOOKUP($C298,FinInt!$B$2:$G$1555,6,0),"Legitimo Abono"))</f>
        <v>0</v>
      </c>
      <c r="J298" s="1" t="str">
        <f>IF($A298="Ordenes de Compra",VLOOKUP($C298,Autogestión!$B$2:$R$5090,17,0),IF($A298="Financiamiento Internacional",VLOOKUP($C298,FinInt!$B$2:$O$1508,14,0),VLOOKUP($C298,NoAmpOC!$B$2:$R$988,17,0)))</f>
        <v>SAVANT PHARM S.A.</v>
      </c>
      <c r="K298" s="7" t="str">
        <f>DetalleExp!AP298</f>
        <v>DAFYP#MS-ARCHIVO</v>
      </c>
      <c r="L298" s="7" t="str">
        <f>DetalleExp!AQ298</f>
        <v>ARCHIVO - Archivo</v>
      </c>
      <c r="M298" s="7" t="str">
        <f>DetalleExp!AR298</f>
        <v>DAFYP#MS - Dirección de administración financiera y presupuestaria</v>
      </c>
      <c r="N298" s="7">
        <f>DetalleExp!AS298</f>
        <v>44049</v>
      </c>
      <c r="O298" s="27">
        <f ca="1">ROUNDUP(TODAY()-N298,0)</f>
        <v>306</v>
      </c>
      <c r="P298" s="27">
        <f ca="1">ROUNDUP(TODAY()-B298,0)</f>
        <v>314</v>
      </c>
      <c r="Q298" s="1" t="str">
        <f>IFERROR(IF(A298="Ordenes de Compra",VLOOKUP($E298,'Ordenes de Compra'!$A$2:$E$1712,5,0),"Sin OC"),"Sin dato")</f>
        <v>29.0.0.45.0</v>
      </c>
      <c r="R298" s="28" t="str">
        <f>IFERROR(IF(A298="Ordenes de Compra",VLOOKUP($I298,'Ordenes de Compra'!$B$2:$E$1712,3,0),"Sin OC"),"Sin dato")</f>
        <v>Sin dato</v>
      </c>
      <c r="S298" s="1" t="str">
        <f>VLOOKUP($U298,'Tablas intermedias'!$C$1:$H$222,5,0)</f>
        <v>DGPFE</v>
      </c>
      <c r="T298" s="29" t="str">
        <f t="shared" si="13"/>
        <v>OK</v>
      </c>
      <c r="U298" s="30" t="str">
        <f t="shared" si="14"/>
        <v>DAFYP#MS-ARCHIVOARCHIVO - ArchivoDAFYP#MS - Dirección de administración financiera y presupuestaria</v>
      </c>
      <c r="V298" s="1" t="str">
        <f>VLOOKUP(U298,'Tablas intermedias'!$C$1:$H$222,6,0)</f>
        <v>No</v>
      </c>
      <c r="W298" s="1" t="str">
        <f ca="1">IF(O298&lt;30,"menos de 30 días","más de 30 días")</f>
        <v>más de 30 días</v>
      </c>
    </row>
    <row r="299" spans="1:23" ht="14.25" hidden="1" thickTop="1" thickBot="1" x14ac:dyDescent="0.25">
      <c r="A299" s="17" t="str">
        <f>IF(DetalleExp!H299='Tablas intermedias'!$A$2,"Ordenes de Compra",IF(DetalleExp!H299='Tablas intermedias'!$A$3,"Financiamiento Internacional","Legítimo Abono"))</f>
        <v>Ordenes de Compra</v>
      </c>
      <c r="B299" s="7">
        <f>DetalleExp!E299</f>
        <v>44041</v>
      </c>
      <c r="C299" s="1" t="str">
        <f>DetalleExp!A299</f>
        <v>EX-2020-49105619-APN-DTYC#MS</v>
      </c>
      <c r="D299" s="1" t="str">
        <f>IF(A299="Ordenes de Compra",VLOOKUP(C299,Autogestión!$B$2:$D$5090,3,0),IF(A299="Legítimo Abono",VLOOKUP(C299,NoAmpOC!$B$2:$H$988,7,0),"Factura"))</f>
        <v>Factura</v>
      </c>
      <c r="E299" s="26" t="str">
        <f>IF(A299="Ordenes de Compra",VLOOKUP($C299,Autogestión!$B$2:$G$5090,6,0),IF(A299="Financiamiento Internacional",VLOOKUP($C299,FinInt!$B$2:$G$508,6,0),"Legítimo Abono"))</f>
        <v>80-0025-LPU18</v>
      </c>
      <c r="F299" s="26" t="str">
        <f>IF($A299="Ordenes de Compra","ARS",IF($A299="Financiamiento Internacional",VLOOKUP($C299,FinInt!$B$2:$Q$508,15,0),VLOOKUP($C299,NoAmpOC!$B$2:$T$988,18,0)))</f>
        <v>ARS</v>
      </c>
      <c r="G299" s="5">
        <f>IF($A299="Ordenes de Compra",VLOOKUP($C299,Autogestión!$B$2:$H$5090,7,0),IF($A299="Financiamiento Internacional",VLOOKUP($C299,FinInt!$B$2:$Q$1308,16,0),VLOOKUP($C299,NoAmpOC!$B$2:$T$988,19,0)))</f>
        <v>1488000</v>
      </c>
      <c r="H299" s="5">
        <f t="shared" si="12"/>
        <v>1488000</v>
      </c>
      <c r="I299" s="26">
        <f>IF($A299="Ordenes de Compra",VLOOKUP($C299,Autogestión!$B$2:$J$5090,9,0),IF($A299="Financiamiento Internacional",VLOOKUP($C299,FinInt!$B$2:$G$1555,6,0),"Legitimo Abono"))</f>
        <v>0</v>
      </c>
      <c r="J299" s="1" t="str">
        <f>IF($A299="Ordenes de Compra",VLOOKUP($C299,Autogestión!$B$2:$R$5090,17,0),IF($A299="Financiamiento Internacional",VLOOKUP($C299,FinInt!$B$2:$O$1508,14,0),VLOOKUP($C299,NoAmpOC!$B$2:$R$988,17,0)))</f>
        <v>SAVANT PHARM S.A.</v>
      </c>
      <c r="K299" s="7" t="str">
        <f>DetalleExp!AP299</f>
        <v>DAFYP#MS-ARCHIVO</v>
      </c>
      <c r="L299" s="7" t="str">
        <f>DetalleExp!AQ299</f>
        <v>ARCHIVO - Archivo</v>
      </c>
      <c r="M299" s="7" t="str">
        <f>DetalleExp!AR299</f>
        <v>DAFYP#MS - Dirección de administración financiera y presupuestaria</v>
      </c>
      <c r="N299" s="7">
        <f>DetalleExp!AS299</f>
        <v>44049</v>
      </c>
      <c r="O299" s="27">
        <f ca="1">ROUNDUP(TODAY()-N299,0)</f>
        <v>306</v>
      </c>
      <c r="P299" s="27">
        <f ca="1">ROUNDUP(TODAY()-B299,0)</f>
        <v>314</v>
      </c>
      <c r="Q299" s="1" t="str">
        <f>IFERROR(IF(A299="Ordenes de Compra",VLOOKUP($E299,'Ordenes de Compra'!$A$2:$E$1712,5,0),"Sin OC"),"Sin dato")</f>
        <v>29.0.0.45.0</v>
      </c>
      <c r="R299" s="28" t="str">
        <f>IFERROR(IF(A299="Ordenes de Compra",VLOOKUP($I299,'Ordenes de Compra'!$B$2:$E$1712,3,0),"Sin OC"),"Sin dato")</f>
        <v>Sin dato</v>
      </c>
      <c r="S299" s="1" t="str">
        <f>VLOOKUP($U299,'Tablas intermedias'!$C$1:$H$222,5,0)</f>
        <v>DGPFE</v>
      </c>
      <c r="T299" s="29" t="str">
        <f t="shared" si="13"/>
        <v>OK</v>
      </c>
      <c r="U299" s="30" t="str">
        <f t="shared" si="14"/>
        <v>DAFYP#MS-ARCHIVOARCHIVO - ArchivoDAFYP#MS - Dirección de administración financiera y presupuestaria</v>
      </c>
      <c r="V299" s="1" t="str">
        <f>VLOOKUP(U299,'Tablas intermedias'!$C$1:$H$222,6,0)</f>
        <v>No</v>
      </c>
      <c r="W299" s="1" t="str">
        <f ca="1">IF(O299&lt;30,"menos de 30 días","más de 30 días")</f>
        <v>más de 30 días</v>
      </c>
    </row>
    <row r="300" spans="1:23" ht="14.25" hidden="1" thickTop="1" thickBot="1" x14ac:dyDescent="0.25">
      <c r="A300" s="17" t="str">
        <f>IF(DetalleExp!H300='Tablas intermedias'!$A$2,"Ordenes de Compra",IF(DetalleExp!H300='Tablas intermedias'!$A$3,"Financiamiento Internacional","Legítimo Abono"))</f>
        <v>Ordenes de Compra</v>
      </c>
      <c r="B300" s="7">
        <f>DetalleExp!E300</f>
        <v>44041</v>
      </c>
      <c r="C300" s="1" t="str">
        <f>DetalleExp!A300</f>
        <v>EX-2020-49115080-APN-DTYC#MS</v>
      </c>
      <c r="D300" s="1" t="str">
        <f>IF(A300="Ordenes de Compra",VLOOKUP(C300,Autogestión!$B$2:$D$5090,3,0),IF(A300="Legítimo Abono",VLOOKUP(C300,NoAmpOC!$B$2:$H$988,7,0),"Factura"))</f>
        <v>Factura</v>
      </c>
      <c r="E300" s="26" t="str">
        <f>IF(A300="Ordenes de Compra",VLOOKUP($C300,Autogestión!$B$2:$G$5090,6,0),IF(A300="Financiamiento Internacional",VLOOKUP($C300,FinInt!$B$2:$G$508,6,0),"Legítimo Abono"))</f>
        <v>80-0025-LPU18</v>
      </c>
      <c r="F300" s="26" t="str">
        <f>IF($A300="Ordenes de Compra","ARS",IF($A300="Financiamiento Internacional",VLOOKUP($C300,FinInt!$B$2:$Q$508,15,0),VLOOKUP($C300,NoAmpOC!$B$2:$T$988,18,0)))</f>
        <v>ARS</v>
      </c>
      <c r="G300" s="5">
        <f>IF($A300="Ordenes de Compra",VLOOKUP($C300,Autogestión!$B$2:$H$5090,7,0),IF($A300="Financiamiento Internacional",VLOOKUP($C300,FinInt!$B$2:$Q$1308,16,0),VLOOKUP($C300,NoAmpOC!$B$2:$T$988,19,0)))</f>
        <v>2307046.3199999998</v>
      </c>
      <c r="H300" s="5">
        <f t="shared" si="12"/>
        <v>2307046.3199999998</v>
      </c>
      <c r="I300" s="26">
        <f>IF($A300="Ordenes de Compra",VLOOKUP($C300,Autogestión!$B$2:$J$5090,9,0),IF($A300="Financiamiento Internacional",VLOOKUP($C300,FinInt!$B$2:$G$1555,6,0),"Legitimo Abono"))</f>
        <v>0</v>
      </c>
      <c r="J300" s="1" t="str">
        <f>IF($A300="Ordenes de Compra",VLOOKUP($C300,Autogestión!$B$2:$R$5090,17,0),IF($A300="Financiamiento Internacional",VLOOKUP($C300,FinInt!$B$2:$O$1508,14,0),VLOOKUP($C300,NoAmpOC!$B$2:$R$988,17,0)))</f>
        <v xml:space="preserve">LAFEDAR S.A. </v>
      </c>
      <c r="K300" s="7" t="str">
        <f>DetalleExp!AP300</f>
        <v>DAFYP#MS-ARCHIVO</v>
      </c>
      <c r="L300" s="7" t="str">
        <f>DetalleExp!AQ300</f>
        <v>ARCHIVO - Archivo</v>
      </c>
      <c r="M300" s="7" t="str">
        <f>DetalleExp!AR300</f>
        <v>DAFYP#MS - Dirección de administración financiera y presupuestaria</v>
      </c>
      <c r="N300" s="7">
        <f>DetalleExp!AS300</f>
        <v>44056</v>
      </c>
      <c r="O300" s="27">
        <f ca="1">ROUNDUP(TODAY()-N300,0)</f>
        <v>299</v>
      </c>
      <c r="P300" s="27">
        <f ca="1">ROUNDUP(TODAY()-B300,0)</f>
        <v>314</v>
      </c>
      <c r="Q300" s="1" t="str">
        <f>IFERROR(IF(A300="Ordenes de Compra",VLOOKUP($E300,'Ordenes de Compra'!$A$2:$E$1712,5,0),"Sin OC"),"Sin dato")</f>
        <v>29.0.0.45.0</v>
      </c>
      <c r="R300" s="28" t="str">
        <f>IFERROR(IF(A300="Ordenes de Compra",VLOOKUP($I300,'Ordenes de Compra'!$B$2:$E$1712,3,0),"Sin OC"),"Sin dato")</f>
        <v>Sin dato</v>
      </c>
      <c r="S300" s="1" t="str">
        <f>VLOOKUP($U300,'Tablas intermedias'!$C$1:$H$222,5,0)</f>
        <v>DGPFE</v>
      </c>
      <c r="T300" s="29" t="str">
        <f t="shared" si="13"/>
        <v>OK</v>
      </c>
      <c r="U300" s="30" t="str">
        <f t="shared" si="14"/>
        <v>DAFYP#MS-ARCHIVOARCHIVO - ArchivoDAFYP#MS - Dirección de administración financiera y presupuestaria</v>
      </c>
      <c r="V300" s="1" t="str">
        <f>VLOOKUP(U300,'Tablas intermedias'!$C$1:$H$222,6,0)</f>
        <v>No</v>
      </c>
      <c r="W300" s="1" t="str">
        <f ca="1">IF(O300&lt;30,"menos de 30 días","más de 30 días")</f>
        <v>más de 30 días</v>
      </c>
    </row>
    <row r="301" spans="1:23" ht="14.25" hidden="1" thickTop="1" thickBot="1" x14ac:dyDescent="0.25">
      <c r="A301" s="17" t="str">
        <f>IF(DetalleExp!H301='Tablas intermedias'!$A$2,"Ordenes de Compra",IF(DetalleExp!H301='Tablas intermedias'!$A$3,"Financiamiento Internacional","Legítimo Abono"))</f>
        <v>Ordenes de Compra</v>
      </c>
      <c r="B301" s="7">
        <f>DetalleExp!E301</f>
        <v>44041</v>
      </c>
      <c r="C301" s="1" t="str">
        <f>DetalleExp!A301</f>
        <v>EX-2020-49118363-APN-DTYC#MS</v>
      </c>
      <c r="D301" s="1" t="str">
        <f>IF(A301="Ordenes de Compra",VLOOKUP(C301,Autogestión!$B$2:$D$5090,3,0),IF(A301="Legítimo Abono",VLOOKUP(C301,NoAmpOC!$B$2:$H$988,7,0),"Factura"))</f>
        <v>Factura</v>
      </c>
      <c r="E301" s="26" t="str">
        <f>IF(A301="Ordenes de Compra",VLOOKUP($C301,Autogestión!$B$2:$G$5090,6,0),IF(A301="Financiamiento Internacional",VLOOKUP($C301,FinInt!$B$2:$G$508,6,0),"Legítimo Abono"))</f>
        <v>80-0025-LPU18</v>
      </c>
      <c r="F301" s="26" t="str">
        <f>IF($A301="Ordenes de Compra","ARS",IF($A301="Financiamiento Internacional",VLOOKUP($C301,FinInt!$B$2:$Q$508,15,0),VLOOKUP($C301,NoAmpOC!$B$2:$T$988,18,0)))</f>
        <v>ARS</v>
      </c>
      <c r="G301" s="5">
        <f>IF($A301="Ordenes de Compra",VLOOKUP($C301,Autogestión!$B$2:$H$5090,7,0),IF($A301="Financiamiento Internacional",VLOOKUP($C301,FinInt!$B$2:$Q$1308,16,0),VLOOKUP($C301,NoAmpOC!$B$2:$T$988,19,0)))</f>
        <v>2267489.16</v>
      </c>
      <c r="H301" s="5">
        <f t="shared" si="12"/>
        <v>2267489.16</v>
      </c>
      <c r="I301" s="26">
        <f>IF($A301="Ordenes de Compra",VLOOKUP($C301,Autogestión!$B$2:$J$5090,9,0),IF($A301="Financiamiento Internacional",VLOOKUP($C301,FinInt!$B$2:$G$1555,6,0),"Legitimo Abono"))</f>
        <v>0</v>
      </c>
      <c r="J301" s="1" t="str">
        <f>IF($A301="Ordenes de Compra",VLOOKUP($C301,Autogestión!$B$2:$R$5090,17,0),IF($A301="Financiamiento Internacional",VLOOKUP($C301,FinInt!$B$2:$O$1508,14,0),VLOOKUP($C301,NoAmpOC!$B$2:$R$988,17,0)))</f>
        <v xml:space="preserve">LAFEDAR S.A. </v>
      </c>
      <c r="K301" s="7" t="str">
        <f>DetalleExp!AP301</f>
        <v>DAFYP#MS-ARCHIVO</v>
      </c>
      <c r="L301" s="7" t="str">
        <f>DetalleExp!AQ301</f>
        <v>ARCHIVO - Archivo</v>
      </c>
      <c r="M301" s="7" t="str">
        <f>DetalleExp!AR301</f>
        <v>DAFYP#MS - Dirección de administración financiera y presupuestaria</v>
      </c>
      <c r="N301" s="7">
        <f>DetalleExp!AS301</f>
        <v>44056</v>
      </c>
      <c r="O301" s="27">
        <f ca="1">ROUNDUP(TODAY()-N301,0)</f>
        <v>299</v>
      </c>
      <c r="P301" s="27">
        <f ca="1">ROUNDUP(TODAY()-B301,0)</f>
        <v>314</v>
      </c>
      <c r="Q301" s="1" t="str">
        <f>IFERROR(IF(A301="Ordenes de Compra",VLOOKUP($E301,'Ordenes de Compra'!$A$2:$E$1712,5,0),"Sin OC"),"Sin dato")</f>
        <v>29.0.0.45.0</v>
      </c>
      <c r="R301" s="28" t="str">
        <f>IFERROR(IF(A301="Ordenes de Compra",VLOOKUP($I301,'Ordenes de Compra'!$B$2:$E$1712,3,0),"Sin OC"),"Sin dato")</f>
        <v>Sin dato</v>
      </c>
      <c r="S301" s="1" t="str">
        <f>VLOOKUP($U301,'Tablas intermedias'!$C$1:$H$222,5,0)</f>
        <v>DGPFE</v>
      </c>
      <c r="T301" s="29" t="str">
        <f t="shared" si="13"/>
        <v>OK</v>
      </c>
      <c r="U301" s="30" t="str">
        <f t="shared" si="14"/>
        <v>DAFYP#MS-ARCHIVOARCHIVO - ArchivoDAFYP#MS - Dirección de administración financiera y presupuestaria</v>
      </c>
      <c r="V301" s="1" t="str">
        <f>VLOOKUP(U301,'Tablas intermedias'!$C$1:$H$222,6,0)</f>
        <v>No</v>
      </c>
      <c r="W301" s="1" t="str">
        <f ca="1">IF(O301&lt;30,"menos de 30 días","más de 30 días")</f>
        <v>más de 30 días</v>
      </c>
    </row>
    <row r="302" spans="1:23" ht="14.25" hidden="1" thickTop="1" thickBot="1" x14ac:dyDescent="0.25">
      <c r="A302" s="17" t="str">
        <f>IF(DetalleExp!H302='Tablas intermedias'!$A$2,"Ordenes de Compra",IF(DetalleExp!H302='Tablas intermedias'!$A$3,"Financiamiento Internacional","Legítimo Abono"))</f>
        <v>Ordenes de Compra</v>
      </c>
      <c r="B302" s="7">
        <f>DetalleExp!E302</f>
        <v>44041</v>
      </c>
      <c r="C302" s="1" t="str">
        <f>DetalleExp!A302</f>
        <v>EX-2020-49130640-APN-DTYC#MS</v>
      </c>
      <c r="D302" s="1" t="str">
        <f>IF(A302="Ordenes de Compra",VLOOKUP(C302,Autogestión!$B$2:$D$5090,3,0),IF(A302="Legítimo Abono",VLOOKUP(C302,NoAmpOC!$B$2:$H$988,7,0),"Factura"))</f>
        <v>Factura</v>
      </c>
      <c r="E302" s="26" t="str">
        <f>IF(A302="Ordenes de Compra",VLOOKUP($C302,Autogestión!$B$2:$G$5090,6,0),IF(A302="Financiamiento Internacional",VLOOKUP($C302,FinInt!$B$2:$G$508,6,0),"Legítimo Abono"))</f>
        <v>80-0025-LPU18</v>
      </c>
      <c r="F302" s="26" t="str">
        <f>IF($A302="Ordenes de Compra","ARS",IF($A302="Financiamiento Internacional",VLOOKUP($C302,FinInt!$B$2:$Q$508,15,0),VLOOKUP($C302,NoAmpOC!$B$2:$T$988,18,0)))</f>
        <v>ARS</v>
      </c>
      <c r="G302" s="5">
        <f>IF($A302="Ordenes de Compra",VLOOKUP($C302,Autogestión!$B$2:$H$5090,7,0),IF($A302="Financiamiento Internacional",VLOOKUP($C302,FinInt!$B$2:$Q$1308,16,0),VLOOKUP($C302,NoAmpOC!$B$2:$T$988,19,0)))</f>
        <v>2252181.6</v>
      </c>
      <c r="H302" s="5">
        <f t="shared" si="12"/>
        <v>2252181.6</v>
      </c>
      <c r="I302" s="26">
        <f>IF($A302="Ordenes de Compra",VLOOKUP($C302,Autogestión!$B$2:$J$5090,9,0),IF($A302="Financiamiento Internacional",VLOOKUP($C302,FinInt!$B$2:$G$1555,6,0),"Legitimo Abono"))</f>
        <v>0</v>
      </c>
      <c r="J302" s="1" t="str">
        <f>IF($A302="Ordenes de Compra",VLOOKUP($C302,Autogestión!$B$2:$R$5090,17,0),IF($A302="Financiamiento Internacional",VLOOKUP($C302,FinInt!$B$2:$O$1508,14,0),VLOOKUP($C302,NoAmpOC!$B$2:$R$988,17,0)))</f>
        <v xml:space="preserve">LAFEDAR S.A. </v>
      </c>
      <c r="K302" s="7" t="str">
        <f>DetalleExp!AP302</f>
        <v>DAFYP#MS-ARCHIVO</v>
      </c>
      <c r="L302" s="7" t="str">
        <f>DetalleExp!AQ302</f>
        <v>ARCHIVO - Archivo</v>
      </c>
      <c r="M302" s="7" t="str">
        <f>DetalleExp!AR302</f>
        <v>DAFYP#MS - Dirección de administración financiera y presupuestaria</v>
      </c>
      <c r="N302" s="7">
        <f>DetalleExp!AS302</f>
        <v>44057</v>
      </c>
      <c r="O302" s="27">
        <f ca="1">ROUNDUP(TODAY()-N302,0)</f>
        <v>298</v>
      </c>
      <c r="P302" s="27">
        <f ca="1">ROUNDUP(TODAY()-B302,0)</f>
        <v>314</v>
      </c>
      <c r="Q302" s="1" t="str">
        <f>IFERROR(IF(A302="Ordenes de Compra",VLOOKUP($E302,'Ordenes de Compra'!$A$2:$E$1712,5,0),"Sin OC"),"Sin dato")</f>
        <v>29.0.0.45.0</v>
      </c>
      <c r="R302" s="28" t="str">
        <f>IFERROR(IF(A302="Ordenes de Compra",VLOOKUP($I302,'Ordenes de Compra'!$B$2:$E$1712,3,0),"Sin OC"),"Sin dato")</f>
        <v>Sin dato</v>
      </c>
      <c r="S302" s="1" t="str">
        <f>VLOOKUP($U302,'Tablas intermedias'!$C$1:$H$222,5,0)</f>
        <v>DGPFE</v>
      </c>
      <c r="T302" s="29" t="str">
        <f t="shared" si="13"/>
        <v>OK</v>
      </c>
      <c r="U302" s="30" t="str">
        <f t="shared" si="14"/>
        <v>DAFYP#MS-ARCHIVOARCHIVO - ArchivoDAFYP#MS - Dirección de administración financiera y presupuestaria</v>
      </c>
      <c r="V302" s="1" t="str">
        <f>VLOOKUP(U302,'Tablas intermedias'!$C$1:$H$222,6,0)</f>
        <v>No</v>
      </c>
      <c r="W302" s="1" t="str">
        <f ca="1">IF(O302&lt;30,"menos de 30 días","más de 30 días")</f>
        <v>más de 30 días</v>
      </c>
    </row>
    <row r="303" spans="1:23" ht="14.25" hidden="1" thickTop="1" thickBot="1" x14ac:dyDescent="0.25">
      <c r="A303" s="17" t="str">
        <f>IF(DetalleExp!H303='Tablas intermedias'!$A$2,"Ordenes de Compra",IF(DetalleExp!H303='Tablas intermedias'!$A$3,"Financiamiento Internacional","Legítimo Abono"))</f>
        <v>Ordenes de Compra</v>
      </c>
      <c r="B303" s="7">
        <f>DetalleExp!E303</f>
        <v>44042</v>
      </c>
      <c r="C303" s="1" t="str">
        <f>DetalleExp!A303</f>
        <v>EX-2020-49552221-APN-DTYC#MS</v>
      </c>
      <c r="D303" s="1" t="str">
        <f>IF(A303="Ordenes de Compra",VLOOKUP(C303,Autogestión!$B$2:$D$5090,3,0),IF(A303="Legítimo Abono",VLOOKUP(C303,NoAmpOC!$B$2:$H$988,7,0),"Factura"))</f>
        <v>Factura</v>
      </c>
      <c r="E303" s="26" t="str">
        <f>IF(A303="Ordenes de Compra",VLOOKUP($C303,Autogestión!$B$2:$G$5090,6,0),IF(A303="Financiamiento Internacional",VLOOKUP($C303,FinInt!$B$2:$G$508,6,0),"Legítimo Abono"))</f>
        <v>80-0017-LPU19</v>
      </c>
      <c r="F303" s="26" t="str">
        <f>IF($A303="Ordenes de Compra","ARS",IF($A303="Financiamiento Internacional",VLOOKUP($C303,FinInt!$B$2:$Q$508,15,0),VLOOKUP($C303,NoAmpOC!$B$2:$T$988,18,0)))</f>
        <v>ARS</v>
      </c>
      <c r="G303" s="5">
        <f>IF($A303="Ordenes de Compra",VLOOKUP($C303,Autogestión!$B$2:$H$5090,7,0),IF($A303="Financiamiento Internacional",VLOOKUP($C303,FinInt!$B$2:$Q$1308,16,0),VLOOKUP($C303,NoAmpOC!$B$2:$T$988,19,0)))</f>
        <v>3146371.47</v>
      </c>
      <c r="H303" s="5">
        <f t="shared" si="12"/>
        <v>3146371.47</v>
      </c>
      <c r="I303" s="26" t="str">
        <f>IF($A303="Ordenes de Compra",VLOOKUP($C303,Autogestión!$B$2:$J$5090,9,0),IF($A303="Financiamiento Internacional",VLOOKUP($C303,FinInt!$B$2:$G$1555,6,0),"Legitimo Abono"))</f>
        <v>80-1139-OC19</v>
      </c>
      <c r="J303" s="1" t="str">
        <f>IF($A303="Ordenes de Compra",VLOOKUP($C303,Autogestión!$B$2:$R$5090,17,0),IF($A303="Financiamiento Internacional",VLOOKUP($C303,FinInt!$B$2:$O$1508,14,0),VLOOKUP($C303,NoAmpOC!$B$2:$R$988,17,0)))</f>
        <v>ORIEN S.A.</v>
      </c>
      <c r="K303" s="7" t="str">
        <f>DetalleExp!AP303</f>
        <v>DE#AND-DESPACHO</v>
      </c>
      <c r="L303" s="7" t="str">
        <f>DetalleExp!AQ303</f>
        <v>DESPACHO - Despacho</v>
      </c>
      <c r="M303" s="7" t="str">
        <f>DetalleExp!AR303</f>
        <v>DE#AND - Dirección ejecutiva</v>
      </c>
      <c r="N303" s="7">
        <f>DetalleExp!AS303</f>
        <v>44344</v>
      </c>
      <c r="O303" s="27">
        <f ca="1">ROUNDUP(TODAY()-N303,0)</f>
        <v>11</v>
      </c>
      <c r="P303" s="27">
        <f ca="1">ROUNDUP(TODAY()-B303,0)</f>
        <v>313</v>
      </c>
      <c r="Q303" s="1" t="str">
        <f>IFERROR(IF(A303="Ordenes de Compra",VLOOKUP($E303,'Ordenes de Compra'!$A$2:$E$1712,5,0),"Sin OC"),"Sin dato")</f>
        <v>Varios</v>
      </c>
      <c r="R303" s="28">
        <f>IFERROR(IF(A303="Ordenes de Compra",VLOOKUP($I303,'Ordenes de Compra'!$B$2:$E$1712,3,0),"Sin OC"),"Sin dato")</f>
        <v>539212229</v>
      </c>
      <c r="S303" s="1" t="str">
        <f>VLOOKUP($U303,'Tablas intermedias'!$C$1:$H$222,5,0)</f>
        <v>Programa</v>
      </c>
      <c r="T303" s="29" t="str">
        <f t="shared" si="13"/>
        <v>OK</v>
      </c>
      <c r="U303" s="30" t="str">
        <f t="shared" si="14"/>
        <v>DE#AND-DESPACHODESPACHO - DespachoDE#AND - Dirección ejecutiva</v>
      </c>
      <c r="V303" s="1" t="str">
        <f>VLOOKUP(U303,'Tablas intermedias'!$C$1:$H$222,6,0)</f>
        <v>Si</v>
      </c>
      <c r="W303" s="1" t="str">
        <f ca="1">IF(O303&lt;30,"menos de 30 días","más de 30 días")</f>
        <v>menos de 30 días</v>
      </c>
    </row>
    <row r="304" spans="1:23" ht="14.25" hidden="1" thickTop="1" thickBot="1" x14ac:dyDescent="0.25">
      <c r="A304" s="17" t="str">
        <f>IF(DetalleExp!H304='Tablas intermedias'!$A$2,"Ordenes de Compra",IF(DetalleExp!H304='Tablas intermedias'!$A$3,"Financiamiento Internacional","Legítimo Abono"))</f>
        <v>Ordenes de Compra</v>
      </c>
      <c r="B304" s="7">
        <f>DetalleExp!E304</f>
        <v>44042</v>
      </c>
      <c r="C304" s="1" t="str">
        <f>DetalleExp!A304</f>
        <v>EX-2020-49598771-APN-DTYC#MS</v>
      </c>
      <c r="D304" s="1" t="str">
        <f>IF(A304="Ordenes de Compra",VLOOKUP(C304,Autogestión!$B$2:$D$5090,3,0),IF(A304="Legítimo Abono",VLOOKUP(C304,NoAmpOC!$B$2:$H$988,7,0),"Factura"))</f>
        <v>Factura</v>
      </c>
      <c r="E304" s="26" t="str">
        <f>IF(A304="Ordenes de Compra",VLOOKUP($C304,Autogestión!$B$2:$G$5090,6,0),IF(A304="Financiamiento Internacional",VLOOKUP($C304,FinInt!$B$2:$G$508,6,0),"Legítimo Abono"))</f>
        <v>80-0017-LPU19</v>
      </c>
      <c r="F304" s="26" t="str">
        <f>IF($A304="Ordenes de Compra","ARS",IF($A304="Financiamiento Internacional",VLOOKUP($C304,FinInt!$B$2:$Q$508,15,0),VLOOKUP($C304,NoAmpOC!$B$2:$T$988,18,0)))</f>
        <v>ARS</v>
      </c>
      <c r="G304" s="5">
        <f>IF($A304="Ordenes de Compra",VLOOKUP($C304,Autogestión!$B$2:$H$5090,7,0),IF($A304="Financiamiento Internacional",VLOOKUP($C304,FinInt!$B$2:$Q$1308,16,0),VLOOKUP($C304,NoAmpOC!$B$2:$T$988,19,0)))</f>
        <v>8929410.3800000008</v>
      </c>
      <c r="H304" s="5">
        <f t="shared" si="12"/>
        <v>8929410.3800000008</v>
      </c>
      <c r="I304" s="26">
        <f>IF($A304="Ordenes de Compra",VLOOKUP($C304,Autogestión!$B$2:$J$5090,9,0),IF($A304="Financiamiento Internacional",VLOOKUP($C304,FinInt!$B$2:$G$1555,6,0),"Legitimo Abono"))</f>
        <v>0</v>
      </c>
      <c r="J304" s="1" t="str">
        <f>IF($A304="Ordenes de Compra",VLOOKUP($C304,Autogestión!$B$2:$R$5090,17,0),IF($A304="Financiamiento Internacional",VLOOKUP($C304,FinInt!$B$2:$O$1508,14,0),VLOOKUP($C304,NoAmpOC!$B$2:$R$988,17,0)))</f>
        <v>ORIEN S.A.</v>
      </c>
      <c r="K304" s="7" t="str">
        <f>DetalleExp!AP304</f>
        <v>LCOURREGES</v>
      </c>
      <c r="L304" s="7" t="str">
        <f>DetalleExp!AQ304</f>
        <v>TESORERIA - Tesorería</v>
      </c>
      <c r="M304" s="7" t="str">
        <f>DetalleExp!AR304</f>
        <v>DTYC#MS - Dirección de tesoreria y contabilidad</v>
      </c>
      <c r="N304" s="7">
        <f>DetalleExp!AS304</f>
        <v>44145</v>
      </c>
      <c r="O304" s="27">
        <f ca="1">ROUNDUP(TODAY()-N304,0)</f>
        <v>210</v>
      </c>
      <c r="P304" s="27">
        <f ca="1">ROUNDUP(TODAY()-B304,0)</f>
        <v>313</v>
      </c>
      <c r="Q304" s="1" t="str">
        <f>IFERROR(IF(A304="Ordenes de Compra",VLOOKUP($E304,'Ordenes de Compra'!$A$2:$E$1712,5,0),"Sin OC"),"Sin dato")</f>
        <v>Varios</v>
      </c>
      <c r="R304" s="28" t="str">
        <f>IFERROR(IF(A304="Ordenes de Compra",VLOOKUP($I304,'Ordenes de Compra'!$B$2:$E$1712,3,0),"Sin OC"),"Sin dato")</f>
        <v>Sin dato</v>
      </c>
      <c r="S304" s="1" t="str">
        <f>VLOOKUP($U304,'Tablas intermedias'!$C$1:$H$222,5,0)</f>
        <v>Tesorería</v>
      </c>
      <c r="T304" s="29" t="str">
        <f t="shared" si="13"/>
        <v>OK</v>
      </c>
      <c r="U304" s="30" t="str">
        <f t="shared" si="14"/>
        <v>LCOURREGESTESORERIA - TesoreríaDTYC#MS - Dirección de tesoreria y contabilidad</v>
      </c>
      <c r="V304" s="1" t="str">
        <f>VLOOKUP(U304,'Tablas intermedias'!$C$1:$H$222,6,0)</f>
        <v>No</v>
      </c>
      <c r="W304" s="1" t="str">
        <f ca="1">IF(O304&lt;30,"menos de 30 días","más de 30 días")</f>
        <v>más de 30 días</v>
      </c>
    </row>
    <row r="305" spans="1:23" ht="14.25" hidden="1" thickTop="1" thickBot="1" x14ac:dyDescent="0.25">
      <c r="A305" s="17" t="str">
        <f>IF(DetalleExp!H305='Tablas intermedias'!$A$2,"Ordenes de Compra",IF(DetalleExp!H305='Tablas intermedias'!$A$3,"Financiamiento Internacional","Legítimo Abono"))</f>
        <v>Ordenes de Compra</v>
      </c>
      <c r="B305" s="7">
        <f>DetalleExp!E305</f>
        <v>44042</v>
      </c>
      <c r="C305" s="1" t="str">
        <f>DetalleExp!A305</f>
        <v>EX-2020-49622401-APN-DTYC#MS</v>
      </c>
      <c r="D305" s="1" t="str">
        <f>IF(A305="Ordenes de Compra",VLOOKUP(C305,Autogestión!$B$2:$D$5090,3,0),IF(A305="Legítimo Abono",VLOOKUP(C305,NoAmpOC!$B$2:$H$988,7,0),"Factura"))</f>
        <v>Factura</v>
      </c>
      <c r="E305" s="26" t="str">
        <f>IF(A305="Ordenes de Compra",VLOOKUP($C305,Autogestión!$B$2:$G$5090,6,0),IF(A305="Financiamiento Internacional",VLOOKUP($C305,FinInt!$B$2:$G$508,6,0),"Legítimo Abono"))</f>
        <v>80-0017-LPU19</v>
      </c>
      <c r="F305" s="26" t="str">
        <f>IF($A305="Ordenes de Compra","ARS",IF($A305="Financiamiento Internacional",VLOOKUP($C305,FinInt!$B$2:$Q$508,15,0),VLOOKUP($C305,NoAmpOC!$B$2:$T$988,18,0)))</f>
        <v>ARS</v>
      </c>
      <c r="G305" s="5">
        <f>IF($A305="Ordenes de Compra",VLOOKUP($C305,Autogestión!$B$2:$H$5090,7,0),IF($A305="Financiamiento Internacional",VLOOKUP($C305,FinInt!$B$2:$Q$1308,16,0),VLOOKUP($C305,NoAmpOC!$B$2:$T$988,19,0)))</f>
        <v>37729892.090000004</v>
      </c>
      <c r="H305" s="5">
        <f t="shared" si="12"/>
        <v>37729892.090000004</v>
      </c>
      <c r="I305" s="26">
        <f>IF($A305="Ordenes de Compra",VLOOKUP($C305,Autogestión!$B$2:$J$5090,9,0),IF($A305="Financiamiento Internacional",VLOOKUP($C305,FinInt!$B$2:$G$1555,6,0),"Legitimo Abono"))</f>
        <v>0</v>
      </c>
      <c r="J305" s="1" t="str">
        <f>IF($A305="Ordenes de Compra",VLOOKUP($C305,Autogestión!$B$2:$R$5090,17,0),IF($A305="Financiamiento Internacional",VLOOKUP($C305,FinInt!$B$2:$O$1508,14,0),VLOOKUP($C305,NoAmpOC!$B$2:$R$988,17,0)))</f>
        <v>ORIEN S.A.</v>
      </c>
      <c r="K305" s="7" t="str">
        <f>DetalleExp!AP305</f>
        <v>LCOURREGES</v>
      </c>
      <c r="L305" s="7" t="str">
        <f>DetalleExp!AQ305</f>
        <v>TESORERIA - Tesorería</v>
      </c>
      <c r="M305" s="7" t="str">
        <f>DetalleExp!AR305</f>
        <v>DTYC#MS - Dirección de tesoreria y contabilidad</v>
      </c>
      <c r="N305" s="7">
        <f>DetalleExp!AS305</f>
        <v>44155</v>
      </c>
      <c r="O305" s="27">
        <f ca="1">ROUNDUP(TODAY()-N305,0)</f>
        <v>200</v>
      </c>
      <c r="P305" s="27">
        <f ca="1">ROUNDUP(TODAY()-B305,0)</f>
        <v>313</v>
      </c>
      <c r="Q305" s="1" t="str">
        <f>IFERROR(IF(A305="Ordenes de Compra",VLOOKUP($E305,'Ordenes de Compra'!$A$2:$E$1712,5,0),"Sin OC"),"Sin dato")</f>
        <v>Varios</v>
      </c>
      <c r="R305" s="28" t="str">
        <f>IFERROR(IF(A305="Ordenes de Compra",VLOOKUP($I305,'Ordenes de Compra'!$B$2:$E$1712,3,0),"Sin OC"),"Sin dato")</f>
        <v>Sin dato</v>
      </c>
      <c r="S305" s="1" t="str">
        <f>VLOOKUP($U305,'Tablas intermedias'!$C$1:$H$222,5,0)</f>
        <v>Tesorería</v>
      </c>
      <c r="T305" s="29" t="str">
        <f t="shared" si="13"/>
        <v>OK</v>
      </c>
      <c r="U305" s="30" t="str">
        <f t="shared" si="14"/>
        <v>LCOURREGESTESORERIA - TesoreríaDTYC#MS - Dirección de tesoreria y contabilidad</v>
      </c>
      <c r="V305" s="1" t="str">
        <f>VLOOKUP(U305,'Tablas intermedias'!$C$1:$H$222,6,0)</f>
        <v>No</v>
      </c>
      <c r="W305" s="1" t="str">
        <f ca="1">IF(O305&lt;30,"menos de 30 días","más de 30 días")</f>
        <v>más de 30 días</v>
      </c>
    </row>
    <row r="306" spans="1:23" ht="14.25" hidden="1" thickTop="1" thickBot="1" x14ac:dyDescent="0.25">
      <c r="A306" s="17" t="str">
        <f>IF(DetalleExp!H306='Tablas intermedias'!$A$2,"Ordenes de Compra",IF(DetalleExp!H306='Tablas intermedias'!$A$3,"Financiamiento Internacional","Legítimo Abono"))</f>
        <v>Ordenes de Compra</v>
      </c>
      <c r="B306" s="7">
        <f>DetalleExp!E306</f>
        <v>44042</v>
      </c>
      <c r="C306" s="1" t="str">
        <f>DetalleExp!A306</f>
        <v>EX-2020-49629260-APN-DTYC#MS</v>
      </c>
      <c r="D306" s="1" t="str">
        <f>IF(A306="Ordenes de Compra",VLOOKUP(C306,Autogestión!$B$2:$D$5090,3,0),IF(A306="Legítimo Abono",VLOOKUP(C306,NoAmpOC!$B$2:$H$988,7,0),"Factura"))</f>
        <v>Factura</v>
      </c>
      <c r="E306" s="26" t="str">
        <f>IF(A306="Ordenes de Compra",VLOOKUP($C306,Autogestión!$B$2:$G$5090,6,0),IF(A306="Financiamiento Internacional",VLOOKUP($C306,FinInt!$B$2:$G$508,6,0),"Legítimo Abono"))</f>
        <v>80-0025-LPU18</v>
      </c>
      <c r="F306" s="26" t="str">
        <f>IF($A306="Ordenes de Compra","ARS",IF($A306="Financiamiento Internacional",VLOOKUP($C306,FinInt!$B$2:$Q$508,15,0),VLOOKUP($C306,NoAmpOC!$B$2:$T$988,18,0)))</f>
        <v>ARS</v>
      </c>
      <c r="G306" s="5">
        <f>IF($A306="Ordenes de Compra",VLOOKUP($C306,Autogestión!$B$2:$H$5090,7,0),IF($A306="Financiamiento Internacional",VLOOKUP($C306,FinInt!$B$2:$Q$1308,16,0),VLOOKUP($C306,NoAmpOC!$B$2:$T$988,19,0)))</f>
        <v>2253394.08</v>
      </c>
      <c r="H306" s="5">
        <f t="shared" si="12"/>
        <v>2253394.08</v>
      </c>
      <c r="I306" s="26">
        <f>IF($A306="Ordenes de Compra",VLOOKUP($C306,Autogestión!$B$2:$J$5090,9,0),IF($A306="Financiamiento Internacional",VLOOKUP($C306,FinInt!$B$2:$G$1555,6,0),"Legitimo Abono"))</f>
        <v>0</v>
      </c>
      <c r="J306" s="1" t="str">
        <f>IF($A306="Ordenes de Compra",VLOOKUP($C306,Autogestión!$B$2:$R$5090,17,0),IF($A306="Financiamiento Internacional",VLOOKUP($C306,FinInt!$B$2:$O$1508,14,0),VLOOKUP($C306,NoAmpOC!$B$2:$R$988,17,0)))</f>
        <v xml:space="preserve">LAFEDAR S.A. </v>
      </c>
      <c r="K306" s="7" t="str">
        <f>DetalleExp!AP306</f>
        <v>DAFYP#MS-ARCHIVO</v>
      </c>
      <c r="L306" s="7" t="str">
        <f>DetalleExp!AQ306</f>
        <v>ARCHIVO - Archivo</v>
      </c>
      <c r="M306" s="7" t="str">
        <f>DetalleExp!AR306</f>
        <v>DAFYP#MS - Dirección de administración financiera y presupuestaria</v>
      </c>
      <c r="N306" s="7">
        <f>DetalleExp!AS306</f>
        <v>44062</v>
      </c>
      <c r="O306" s="27">
        <f ca="1">ROUNDUP(TODAY()-N306,0)</f>
        <v>293</v>
      </c>
      <c r="P306" s="27">
        <f ca="1">ROUNDUP(TODAY()-B306,0)</f>
        <v>313</v>
      </c>
      <c r="Q306" s="1" t="str">
        <f>IFERROR(IF(A306="Ordenes de Compra",VLOOKUP($E306,'Ordenes de Compra'!$A$2:$E$1712,5,0),"Sin OC"),"Sin dato")</f>
        <v>29.0.0.45.0</v>
      </c>
      <c r="R306" s="28" t="str">
        <f>IFERROR(IF(A306="Ordenes de Compra",VLOOKUP($I306,'Ordenes de Compra'!$B$2:$E$1712,3,0),"Sin OC"),"Sin dato")</f>
        <v>Sin dato</v>
      </c>
      <c r="S306" s="1" t="str">
        <f>VLOOKUP($U306,'Tablas intermedias'!$C$1:$H$222,5,0)</f>
        <v>DGPFE</v>
      </c>
      <c r="T306" s="29" t="str">
        <f t="shared" si="13"/>
        <v>OK</v>
      </c>
      <c r="U306" s="30" t="str">
        <f t="shared" si="14"/>
        <v>DAFYP#MS-ARCHIVOARCHIVO - ArchivoDAFYP#MS - Dirección de administración financiera y presupuestaria</v>
      </c>
      <c r="V306" s="1" t="str">
        <f>VLOOKUP(U306,'Tablas intermedias'!$C$1:$H$222,6,0)</f>
        <v>No</v>
      </c>
      <c r="W306" s="1" t="str">
        <f ca="1">IF(O306&lt;30,"menos de 30 días","más de 30 días")</f>
        <v>más de 30 días</v>
      </c>
    </row>
    <row r="307" spans="1:23" ht="14.25" hidden="1" thickTop="1" thickBot="1" x14ac:dyDescent="0.25">
      <c r="A307" s="17" t="str">
        <f>IF(DetalleExp!H307='Tablas intermedias'!$A$2,"Ordenes de Compra",IF(DetalleExp!H307='Tablas intermedias'!$A$3,"Financiamiento Internacional","Legítimo Abono"))</f>
        <v>Ordenes de Compra</v>
      </c>
      <c r="B307" s="7">
        <f>DetalleExp!E307</f>
        <v>44043</v>
      </c>
      <c r="C307" s="1" t="str">
        <f>DetalleExp!A307</f>
        <v>EX-2020-49842192-APN-DTYC#MS</v>
      </c>
      <c r="D307" s="1" t="str">
        <f>IF(A307="Ordenes de Compra",VLOOKUP(C307,Autogestión!$B$2:$D$5090,3,0),IF(A307="Legítimo Abono",VLOOKUP(C307,NoAmpOC!$B$2:$H$988,7,0),"Factura"))</f>
        <v>Factura</v>
      </c>
      <c r="E307" s="26" t="str">
        <f>IF(A307="Ordenes de Compra",VLOOKUP($C307,Autogestión!$B$2:$G$5090,6,0),IF(A307="Financiamiento Internacional",VLOOKUP($C307,FinInt!$B$2:$G$508,6,0),"Legítimo Abono"))</f>
        <v>80-0028-CDI17</v>
      </c>
      <c r="F307" s="26" t="str">
        <f>IF($A307="Ordenes de Compra","ARS",IF($A307="Financiamiento Internacional",VLOOKUP($C307,FinInt!$B$2:$Q$508,15,0),VLOOKUP($C307,NoAmpOC!$B$2:$T$988,18,0)))</f>
        <v>ARS</v>
      </c>
      <c r="G307" s="5">
        <f>IF($A307="Ordenes de Compra",VLOOKUP($C307,Autogestión!$B$2:$H$5090,7,0),IF($A307="Financiamiento Internacional",VLOOKUP($C307,FinInt!$B$2:$Q$1308,16,0),VLOOKUP($C307,NoAmpOC!$B$2:$T$988,19,0)))</f>
        <v>1232598.57</v>
      </c>
      <c r="H307" s="5">
        <f t="shared" si="12"/>
        <v>1232598.57</v>
      </c>
      <c r="I307" s="26" t="str">
        <f>IF($A307="Ordenes de Compra",VLOOKUP($C307,Autogestión!$B$2:$J$5090,9,0),IF($A307="Financiamiento Internacional",VLOOKUP($C307,FinInt!$B$2:$G$1555,6,0),"Legitimo Abono"))</f>
        <v>80-1000-CON18</v>
      </c>
      <c r="J307" s="1" t="str">
        <f>IF($A307="Ordenes de Compra",VLOOKUP($C307,Autogestión!$B$2:$R$5090,17,0),IF($A307="Financiamiento Internacional",VLOOKUP($C307,FinInt!$B$2:$O$1508,14,0),VLOOKUP($C307,NoAmpOC!$B$2:$R$988,17,0)))</f>
        <v>CORREO OFICIAL DE LA REPÚBLICA ARGENTINA S.A..</v>
      </c>
      <c r="K307" s="7" t="str">
        <f>DetalleExp!AP307</f>
        <v>RUYVALDOVINOS</v>
      </c>
      <c r="L307" s="7" t="str">
        <f>DetalleExp!AQ307</f>
        <v>DESPACHO_DGA - Despacho - dirección general de administración</v>
      </c>
      <c r="M307" s="7" t="str">
        <f>DetalleExp!AR307</f>
        <v>DGA#MS - Dirección general de administración</v>
      </c>
      <c r="N307" s="7">
        <f>DetalleExp!AS307</f>
        <v>44337</v>
      </c>
      <c r="O307" s="27">
        <f ca="1">ROUNDUP(TODAY()-N307,0)</f>
        <v>18</v>
      </c>
      <c r="P307" s="27">
        <f ca="1">ROUNDUP(TODAY()-B307,0)</f>
        <v>312</v>
      </c>
      <c r="Q307" s="1" t="str">
        <f>IFERROR(IF(A307="Ordenes de Compra",VLOOKUP($E307,'Ordenes de Compra'!$A$2:$E$1712,5,0),"Sin OC"),"Sin dato")</f>
        <v>29.0.0.5.0</v>
      </c>
      <c r="R307" s="28">
        <f>IFERROR(IF(A307="Ordenes de Compra",VLOOKUP($I307,'Ordenes de Compra'!$B$2:$E$1712,3,0),"Sin OC"),"Sin dato")</f>
        <v>473612041.07999998</v>
      </c>
      <c r="S307" s="1" t="str">
        <f>VLOOKUP($U307,'Tablas intermedias'!$C$1:$H$222,5,0)</f>
        <v>DGA</v>
      </c>
      <c r="T307" s="29" t="str">
        <f t="shared" si="13"/>
        <v>OK</v>
      </c>
      <c r="U307" s="30" t="str">
        <f t="shared" si="14"/>
        <v>RUYVALDOVINOSDESPACHO_DGA - Despacho - dirección general de administraciónDGA#MS - Dirección general de administración</v>
      </c>
      <c r="V307" s="1" t="str">
        <f>VLOOKUP(U307,'Tablas intermedias'!$C$1:$H$222,6,0)</f>
        <v>Si</v>
      </c>
      <c r="W307" s="1" t="str">
        <f ca="1">IF(O307&lt;30,"menos de 30 días","más de 30 días")</f>
        <v>menos de 30 días</v>
      </c>
    </row>
    <row r="308" spans="1:23" ht="14.25" hidden="1" thickTop="1" thickBot="1" x14ac:dyDescent="0.25">
      <c r="A308" s="17" t="str">
        <f>IF(DetalleExp!H308='Tablas intermedias'!$A$2,"Ordenes de Compra",IF(DetalleExp!H308='Tablas intermedias'!$A$3,"Financiamiento Internacional","Legítimo Abono"))</f>
        <v>Ordenes de Compra</v>
      </c>
      <c r="B308" s="7">
        <f>DetalleExp!E308</f>
        <v>44043</v>
      </c>
      <c r="C308" s="1" t="str">
        <f>DetalleExp!A308</f>
        <v>EX-2020-49846002-APN-DTYC#MS</v>
      </c>
      <c r="D308" s="1" t="str">
        <f>IF(A308="Ordenes de Compra",VLOOKUP(C308,Autogestión!$B$2:$D$5090,3,0),IF(A308="Legítimo Abono",VLOOKUP(C308,NoAmpOC!$B$2:$H$988,7,0),"Factura"))</f>
        <v>Factura</v>
      </c>
      <c r="E308" s="26" t="str">
        <f>IF(A308="Ordenes de Compra",VLOOKUP($C308,Autogestión!$B$2:$G$5090,6,0),IF(A308="Financiamiento Internacional",VLOOKUP($C308,FinInt!$B$2:$G$508,6,0),"Legítimo Abono"))</f>
        <v>80-0028-CDI17</v>
      </c>
      <c r="F308" s="26" t="str">
        <f>IF($A308="Ordenes de Compra","ARS",IF($A308="Financiamiento Internacional",VLOOKUP($C308,FinInt!$B$2:$Q$508,15,0),VLOOKUP($C308,NoAmpOC!$B$2:$T$988,18,0)))</f>
        <v>ARS</v>
      </c>
      <c r="G308" s="5">
        <f>IF($A308="Ordenes de Compra",VLOOKUP($C308,Autogestión!$B$2:$H$5090,7,0),IF($A308="Financiamiento Internacional",VLOOKUP($C308,FinInt!$B$2:$Q$1308,16,0),VLOOKUP($C308,NoAmpOC!$B$2:$T$988,19,0)))</f>
        <v>21965.96</v>
      </c>
      <c r="H308" s="5">
        <f t="shared" si="12"/>
        <v>21965.96</v>
      </c>
      <c r="I308" s="26" t="str">
        <f>IF($A308="Ordenes de Compra",VLOOKUP($C308,Autogestión!$B$2:$J$5090,9,0),IF($A308="Financiamiento Internacional",VLOOKUP($C308,FinInt!$B$2:$G$1555,6,0),"Legitimo Abono"))</f>
        <v>80-1000-CON18</v>
      </c>
      <c r="J308" s="1" t="str">
        <f>IF($A308="Ordenes de Compra",VLOOKUP($C308,Autogestión!$B$2:$R$5090,17,0),IF($A308="Financiamiento Internacional",VLOOKUP($C308,FinInt!$B$2:$O$1508,14,0),VLOOKUP($C308,NoAmpOC!$B$2:$R$988,17,0)))</f>
        <v>CORREO OFICIAL DE LA REPÚBLICA ARGENTINA S.A..</v>
      </c>
      <c r="K308" s="7" t="str">
        <f>DetalleExp!AP308</f>
        <v>JLUGONES</v>
      </c>
      <c r="L308" s="7" t="str">
        <f>DetalleExp!AQ308</f>
        <v>PROFESIONALES_LEGALES - Profesionales asuntos legales</v>
      </c>
      <c r="M308" s="7" t="str">
        <f>DetalleExp!AR308</f>
        <v>DAL#MS - Dirección de asuntos legales</v>
      </c>
      <c r="N308" s="7">
        <f>DetalleExp!AS308</f>
        <v>44350</v>
      </c>
      <c r="O308" s="27">
        <f ca="1">ROUNDUP(TODAY()-N308,0)</f>
        <v>5</v>
      </c>
      <c r="P308" s="27">
        <f ca="1">ROUNDUP(TODAY()-B308,0)</f>
        <v>312</v>
      </c>
      <c r="Q308" s="1" t="str">
        <f>IFERROR(IF(A308="Ordenes de Compra",VLOOKUP($E308,'Ordenes de Compra'!$A$2:$E$1712,5,0),"Sin OC"),"Sin dato")</f>
        <v>29.0.0.5.0</v>
      </c>
      <c r="R308" s="28">
        <f>IFERROR(IF(A308="Ordenes de Compra",VLOOKUP($I308,'Ordenes de Compra'!$B$2:$E$1712,3,0),"Sin OC"),"Sin dato")</f>
        <v>473612041.07999998</v>
      </c>
      <c r="S308" s="1" t="str">
        <f>VLOOKUP($U308,'Tablas intermedias'!$C$1:$H$222,5,0)</f>
        <v>DAL</v>
      </c>
      <c r="T308" s="29" t="str">
        <f t="shared" si="13"/>
        <v>OK</v>
      </c>
      <c r="U308" s="30" t="str">
        <f t="shared" si="14"/>
        <v>JLUGONESPROFESIONALES_LEGALES - Profesionales asuntos legalesDAL#MS - Dirección de asuntos legales</v>
      </c>
      <c r="V308" s="1" t="str">
        <f>VLOOKUP(U308,'Tablas intermedias'!$C$1:$H$222,6,0)</f>
        <v>Si</v>
      </c>
      <c r="W308" s="1" t="str">
        <f ca="1">IF(O308&lt;30,"menos de 30 días","más de 30 días")</f>
        <v>menos de 30 días</v>
      </c>
    </row>
    <row r="309" spans="1:23" ht="14.25" hidden="1" thickTop="1" thickBot="1" x14ac:dyDescent="0.25">
      <c r="A309" s="17" t="str">
        <f>IF(DetalleExp!H309='Tablas intermedias'!$A$2,"Ordenes de Compra",IF(DetalleExp!H309='Tablas intermedias'!$A$3,"Financiamiento Internacional","Legítimo Abono"))</f>
        <v>Ordenes de Compra</v>
      </c>
      <c r="B309" s="7">
        <f>DetalleExp!E309</f>
        <v>44043</v>
      </c>
      <c r="C309" s="1" t="str">
        <f>DetalleExp!A309</f>
        <v>EX-2020-49853602-APN-DTYC#MS</v>
      </c>
      <c r="D309" s="1" t="str">
        <f>IF(A309="Ordenes de Compra",VLOOKUP(C309,Autogestión!$B$2:$D$5090,3,0),IF(A309="Legítimo Abono",VLOOKUP(C309,NoAmpOC!$B$2:$H$988,7,0),"Factura"))</f>
        <v>Factura</v>
      </c>
      <c r="E309" s="26" t="str">
        <f>IF(A309="Ordenes de Compra",VLOOKUP($C309,Autogestión!$B$2:$G$5090,6,0),IF(A309="Financiamiento Internacional",VLOOKUP($C309,FinInt!$B$2:$G$508,6,0),"Legítimo Abono"))</f>
        <v>80-0028-CDI17</v>
      </c>
      <c r="F309" s="26" t="str">
        <f>IF($A309="Ordenes de Compra","ARS",IF($A309="Financiamiento Internacional",VLOOKUP($C309,FinInt!$B$2:$Q$508,15,0),VLOOKUP($C309,NoAmpOC!$B$2:$T$988,18,0)))</f>
        <v>ARS</v>
      </c>
      <c r="G309" s="5">
        <f>IF($A309="Ordenes de Compra",VLOOKUP($C309,Autogestión!$B$2:$H$5090,7,0),IF($A309="Financiamiento Internacional",VLOOKUP($C309,FinInt!$B$2:$Q$1308,16,0),VLOOKUP($C309,NoAmpOC!$B$2:$T$988,19,0)))</f>
        <v>516723.94</v>
      </c>
      <c r="H309" s="5">
        <f t="shared" si="12"/>
        <v>516723.94</v>
      </c>
      <c r="I309" s="26" t="str">
        <f>IF($A309="Ordenes de Compra",VLOOKUP($C309,Autogestión!$B$2:$J$5090,9,0),IF($A309="Financiamiento Internacional",VLOOKUP($C309,FinInt!$B$2:$G$1555,6,0),"Legitimo Abono"))</f>
        <v>80-1000-CON18</v>
      </c>
      <c r="J309" s="1" t="str">
        <f>IF($A309="Ordenes de Compra",VLOOKUP($C309,Autogestión!$B$2:$R$5090,17,0),IF($A309="Financiamiento Internacional",VLOOKUP($C309,FinInt!$B$2:$O$1508,14,0),VLOOKUP($C309,NoAmpOC!$B$2:$R$988,17,0)))</f>
        <v>CORREO OFICIAL DE LA REPÚBLICA ARGENTINA S.A..</v>
      </c>
      <c r="K309" s="7" t="str">
        <f>DetalleExp!AP309</f>
        <v>MILIBERTINO</v>
      </c>
      <c r="L309" s="7" t="str">
        <f>DetalleExp!AQ309</f>
        <v>DESPACHO_DGA - Despacho - dirección general de administración</v>
      </c>
      <c r="M309" s="7" t="str">
        <f>DetalleExp!AR309</f>
        <v>DGA#MS - Dirección general de administración</v>
      </c>
      <c r="N309" s="7">
        <f>DetalleExp!AS309</f>
        <v>44257</v>
      </c>
      <c r="O309" s="27">
        <f ca="1">ROUNDUP(TODAY()-N309,0)</f>
        <v>98</v>
      </c>
      <c r="P309" s="27">
        <f ca="1">ROUNDUP(TODAY()-B309,0)</f>
        <v>312</v>
      </c>
      <c r="Q309" s="1" t="str">
        <f>IFERROR(IF(A309="Ordenes de Compra",VLOOKUP($E309,'Ordenes de Compra'!$A$2:$E$1712,5,0),"Sin OC"),"Sin dato")</f>
        <v>29.0.0.5.0</v>
      </c>
      <c r="R309" s="28">
        <f>IFERROR(IF(A309="Ordenes de Compra",VLOOKUP($I309,'Ordenes de Compra'!$B$2:$E$1712,3,0),"Sin OC"),"Sin dato")</f>
        <v>473612041.07999998</v>
      </c>
      <c r="S309" s="1" t="str">
        <f>VLOOKUP($U309,'Tablas intermedias'!$C$1:$H$222,5,0)</f>
        <v>DGA</v>
      </c>
      <c r="T309" s="29" t="str">
        <f t="shared" si="13"/>
        <v>OK</v>
      </c>
      <c r="U309" s="30" t="str">
        <f t="shared" si="14"/>
        <v>MILIBERTINODESPACHO_DGA - Despacho - dirección general de administraciónDGA#MS - Dirección general de administración</v>
      </c>
      <c r="V309" s="1" t="str">
        <f>VLOOKUP(U309,'Tablas intermedias'!$C$1:$H$222,6,0)</f>
        <v>Si</v>
      </c>
      <c r="W309" s="1" t="str">
        <f ca="1">IF(O309&lt;30,"menos de 30 días","más de 30 días")</f>
        <v>más de 30 días</v>
      </c>
    </row>
    <row r="310" spans="1:23" ht="14.25" hidden="1" thickTop="1" thickBot="1" x14ac:dyDescent="0.25">
      <c r="A310" s="17" t="str">
        <f>IF(DetalleExp!H310='Tablas intermedias'!$A$2,"Ordenes de Compra",IF(DetalleExp!H310='Tablas intermedias'!$A$3,"Financiamiento Internacional","Legítimo Abono"))</f>
        <v>Ordenes de Compra</v>
      </c>
      <c r="B310" s="7">
        <f>DetalleExp!E310</f>
        <v>44044</v>
      </c>
      <c r="C310" s="1" t="str">
        <f>DetalleExp!A310</f>
        <v>EX-2020-50257530-APN-DTYC#MS</v>
      </c>
      <c r="D310" s="1" t="str">
        <f>IF(A310="Ordenes de Compra",VLOOKUP(C310,Autogestión!$B$2:$D$5090,3,0),IF(A310="Legítimo Abono",VLOOKUP(C310,NoAmpOC!$B$2:$H$988,7,0),"Factura"))</f>
        <v>Factura</v>
      </c>
      <c r="E310" s="26" t="str">
        <f>IF(A310="Ordenes de Compra",VLOOKUP($C310,Autogestión!$B$2:$G$5090,6,0),IF(A310="Financiamiento Internacional",VLOOKUP($C310,FinInt!$B$2:$G$508,6,0),"Legítimo Abono"))</f>
        <v>80-0028-CDI17</v>
      </c>
      <c r="F310" s="26" t="str">
        <f>IF($A310="Ordenes de Compra","ARS",IF($A310="Financiamiento Internacional",VLOOKUP($C310,FinInt!$B$2:$Q$508,15,0),VLOOKUP($C310,NoAmpOC!$B$2:$T$988,18,0)))</f>
        <v>ARS</v>
      </c>
      <c r="G310" s="5">
        <f>IF($A310="Ordenes de Compra",VLOOKUP($C310,Autogestión!$B$2:$H$5090,7,0),IF($A310="Financiamiento Internacional",VLOOKUP($C310,FinInt!$B$2:$Q$1308,16,0),VLOOKUP($C310,NoAmpOC!$B$2:$T$988,19,0)))</f>
        <v>1510727.7</v>
      </c>
      <c r="H310" s="5">
        <f t="shared" si="12"/>
        <v>1510727.7</v>
      </c>
      <c r="I310" s="26" t="str">
        <f>IF($A310="Ordenes de Compra",VLOOKUP($C310,Autogestión!$B$2:$J$5090,9,0),IF($A310="Financiamiento Internacional",VLOOKUP($C310,FinInt!$B$2:$G$1555,6,0),"Legitimo Abono"))</f>
        <v>80-1000-CON18</v>
      </c>
      <c r="J310" s="1" t="str">
        <f>IF($A310="Ordenes de Compra",VLOOKUP($C310,Autogestión!$B$2:$R$5090,17,0),IF($A310="Financiamiento Internacional",VLOOKUP($C310,FinInt!$B$2:$O$1508,14,0),VLOOKUP($C310,NoAmpOC!$B$2:$R$988,17,0)))</f>
        <v>CORREO OFICIAL DE LA REPÚBLICA ARGENTINA S.A..</v>
      </c>
      <c r="K310" s="7" t="str">
        <f>DetalleExp!AP310</f>
        <v>DGA#MS-DESPACHO_DGA</v>
      </c>
      <c r="L310" s="7" t="str">
        <f>DetalleExp!AQ310</f>
        <v>DESPACHO_DGA - Despacho - dirección general de administración</v>
      </c>
      <c r="M310" s="7" t="str">
        <f>DetalleExp!AR310</f>
        <v>DGA#MS - Dirección general de administración</v>
      </c>
      <c r="N310" s="7">
        <f>DetalleExp!AS310</f>
        <v>44350</v>
      </c>
      <c r="O310" s="27">
        <f ca="1">ROUNDUP(TODAY()-N310,0)</f>
        <v>5</v>
      </c>
      <c r="P310" s="27">
        <f ca="1">ROUNDUP(TODAY()-B310,0)</f>
        <v>311</v>
      </c>
      <c r="Q310" s="1" t="str">
        <f>IFERROR(IF(A310="Ordenes de Compra",VLOOKUP($E310,'Ordenes de Compra'!$A$2:$E$1712,5,0),"Sin OC"),"Sin dato")</f>
        <v>29.0.0.5.0</v>
      </c>
      <c r="R310" s="28">
        <f>IFERROR(IF(A310="Ordenes de Compra",VLOOKUP($I310,'Ordenes de Compra'!$B$2:$E$1712,3,0),"Sin OC"),"Sin dato")</f>
        <v>473612041.07999998</v>
      </c>
      <c r="S310" s="1" t="str">
        <f>VLOOKUP($U310,'Tablas intermedias'!$C$1:$H$222,5,0)</f>
        <v>DGA</v>
      </c>
      <c r="T310" s="29" t="str">
        <f t="shared" si="13"/>
        <v>OK</v>
      </c>
      <c r="U310" s="30" t="str">
        <f t="shared" si="14"/>
        <v>DGA#MS-DESPACHO_DGADESPACHO_DGA - Despacho - dirección general de administraciónDGA#MS - Dirección general de administración</v>
      </c>
      <c r="V310" s="1" t="str">
        <f>VLOOKUP(U310,'Tablas intermedias'!$C$1:$H$222,6,0)</f>
        <v>Si</v>
      </c>
      <c r="W310" s="1" t="str">
        <f ca="1">IF(O310&lt;30,"menos de 30 días","más de 30 días")</f>
        <v>menos de 30 días</v>
      </c>
    </row>
    <row r="311" spans="1:23" ht="14.25" hidden="1" thickTop="1" thickBot="1" x14ac:dyDescent="0.25">
      <c r="A311" s="17" t="str">
        <f>IF(DetalleExp!H311='Tablas intermedias'!$A$2,"Ordenes de Compra",IF(DetalleExp!H311='Tablas intermedias'!$A$3,"Financiamiento Internacional","Legítimo Abono"))</f>
        <v>Ordenes de Compra</v>
      </c>
      <c r="B311" s="7">
        <f>DetalleExp!E311</f>
        <v>44046</v>
      </c>
      <c r="C311" s="1" t="str">
        <f>DetalleExp!A311</f>
        <v>EX-2020-50383886-APN-DTYC#MS</v>
      </c>
      <c r="D311" s="1" t="str">
        <f>IF(A311="Ordenes de Compra",VLOOKUP(C311,Autogestión!$B$2:$D$5090,3,0),IF(A311="Legítimo Abono",VLOOKUP(C311,NoAmpOC!$B$2:$H$988,7,0),"Factura"))</f>
        <v>Factura</v>
      </c>
      <c r="E311" s="26" t="str">
        <f>IF(A311="Ordenes de Compra",VLOOKUP($C311,Autogestión!$B$2:$G$5090,6,0),IF(A311="Financiamiento Internacional",VLOOKUP($C311,FinInt!$B$2:$G$508,6,0),"Legítimo Abono"))</f>
        <v>80-0025-LPU18</v>
      </c>
      <c r="F311" s="26" t="str">
        <f>IF($A311="Ordenes de Compra","ARS",IF($A311="Financiamiento Internacional",VLOOKUP($C311,FinInt!$B$2:$Q$508,15,0),VLOOKUP($C311,NoAmpOC!$B$2:$T$988,18,0)))</f>
        <v>ARS</v>
      </c>
      <c r="G311" s="5">
        <f>IF($A311="Ordenes de Compra",VLOOKUP($C311,Autogestión!$B$2:$H$5090,7,0),IF($A311="Financiamiento Internacional",VLOOKUP($C311,FinInt!$B$2:$Q$1308,16,0),VLOOKUP($C311,NoAmpOC!$B$2:$T$988,19,0)))</f>
        <v>2021213.04</v>
      </c>
      <c r="H311" s="5">
        <f t="shared" si="12"/>
        <v>2021213.04</v>
      </c>
      <c r="I311" s="26">
        <f>IF($A311="Ordenes de Compra",VLOOKUP($C311,Autogestión!$B$2:$J$5090,9,0),IF($A311="Financiamiento Internacional",VLOOKUP($C311,FinInt!$B$2:$G$1555,6,0),"Legitimo Abono"))</f>
        <v>0</v>
      </c>
      <c r="J311" s="1" t="str">
        <f>IF($A311="Ordenes de Compra",VLOOKUP($C311,Autogestión!$B$2:$R$5090,17,0),IF($A311="Financiamiento Internacional",VLOOKUP($C311,FinInt!$B$2:$O$1508,14,0),VLOOKUP($C311,NoAmpOC!$B$2:$R$988,17,0)))</f>
        <v xml:space="preserve">LAFEDAR S.A. </v>
      </c>
      <c r="K311" s="7" t="str">
        <f>DetalleExp!AP311</f>
        <v>DAFYP#MS-ARCHIVO</v>
      </c>
      <c r="L311" s="7" t="str">
        <f>DetalleExp!AQ311</f>
        <v>ARCHIVO - Archivo</v>
      </c>
      <c r="M311" s="7" t="str">
        <f>DetalleExp!AR311</f>
        <v>DAFYP#MS - Dirección de administración financiera y presupuestaria</v>
      </c>
      <c r="N311" s="7">
        <f>DetalleExp!AS311</f>
        <v>44075</v>
      </c>
      <c r="O311" s="27">
        <f ca="1">ROUNDUP(TODAY()-N311,0)</f>
        <v>280</v>
      </c>
      <c r="P311" s="27">
        <f ca="1">ROUNDUP(TODAY()-B311,0)</f>
        <v>309</v>
      </c>
      <c r="Q311" s="1" t="str">
        <f>IFERROR(IF(A311="Ordenes de Compra",VLOOKUP($E311,'Ordenes de Compra'!$A$2:$E$1712,5,0),"Sin OC"),"Sin dato")</f>
        <v>29.0.0.45.0</v>
      </c>
      <c r="R311" s="28" t="str">
        <f>IFERROR(IF(A311="Ordenes de Compra",VLOOKUP($I311,'Ordenes de Compra'!$B$2:$E$1712,3,0),"Sin OC"),"Sin dato")</f>
        <v>Sin dato</v>
      </c>
      <c r="S311" s="1" t="str">
        <f>VLOOKUP($U311,'Tablas intermedias'!$C$1:$H$222,5,0)</f>
        <v>DGPFE</v>
      </c>
      <c r="T311" s="29" t="str">
        <f t="shared" si="13"/>
        <v>OK</v>
      </c>
      <c r="U311" s="30" t="str">
        <f t="shared" si="14"/>
        <v>DAFYP#MS-ARCHIVOARCHIVO - ArchivoDAFYP#MS - Dirección de administración financiera y presupuestaria</v>
      </c>
      <c r="V311" s="1" t="str">
        <f>VLOOKUP(U311,'Tablas intermedias'!$C$1:$H$222,6,0)</f>
        <v>No</v>
      </c>
      <c r="W311" s="1" t="str">
        <f ca="1">IF(O311&lt;30,"menos de 30 días","más de 30 días")</f>
        <v>más de 30 días</v>
      </c>
    </row>
    <row r="312" spans="1:23" ht="14.25" hidden="1" thickTop="1" thickBot="1" x14ac:dyDescent="0.25">
      <c r="A312" s="17" t="str">
        <f>IF(DetalleExp!H312='Tablas intermedias'!$A$2,"Ordenes de Compra",IF(DetalleExp!H312='Tablas intermedias'!$A$3,"Financiamiento Internacional","Legítimo Abono"))</f>
        <v>Ordenes de Compra</v>
      </c>
      <c r="B312" s="7">
        <f>DetalleExp!E312</f>
        <v>44046</v>
      </c>
      <c r="C312" s="1" t="str">
        <f>DetalleExp!A312</f>
        <v>EX-2020-50387221-APN-DTYC#MS</v>
      </c>
      <c r="D312" s="1" t="str">
        <f>IF(A312="Ordenes de Compra",VLOOKUP(C312,Autogestión!$B$2:$D$5090,3,0),IF(A312="Legítimo Abono",VLOOKUP(C312,NoAmpOC!$B$2:$H$988,7,0),"Factura"))</f>
        <v>Factura</v>
      </c>
      <c r="E312" s="26" t="str">
        <f>IF(A312="Ordenes de Compra",VLOOKUP($C312,Autogestión!$B$2:$G$5090,6,0),IF(A312="Financiamiento Internacional",VLOOKUP($C312,FinInt!$B$2:$G$508,6,0),"Legítimo Abono"))</f>
        <v>80-0025-LPU18</v>
      </c>
      <c r="F312" s="26" t="str">
        <f>IF($A312="Ordenes de Compra","ARS",IF($A312="Financiamiento Internacional",VLOOKUP($C312,FinInt!$B$2:$Q$508,15,0),VLOOKUP($C312,NoAmpOC!$B$2:$T$988,18,0)))</f>
        <v>ARS</v>
      </c>
      <c r="G312" s="5">
        <f>IF($A312="Ordenes de Compra",VLOOKUP($C312,Autogestión!$B$2:$H$5090,7,0),IF($A312="Financiamiento Internacional",VLOOKUP($C312,FinInt!$B$2:$Q$1308,16,0),VLOOKUP($C312,NoAmpOC!$B$2:$T$988,19,0)))</f>
        <v>284286.24</v>
      </c>
      <c r="H312" s="5">
        <f t="shared" si="12"/>
        <v>284286.24</v>
      </c>
      <c r="I312" s="26">
        <f>IF($A312="Ordenes de Compra",VLOOKUP($C312,Autogestión!$B$2:$J$5090,9,0),IF($A312="Financiamiento Internacional",VLOOKUP($C312,FinInt!$B$2:$G$1555,6,0),"Legitimo Abono"))</f>
        <v>0</v>
      </c>
      <c r="J312" s="1" t="str">
        <f>IF($A312="Ordenes de Compra",VLOOKUP($C312,Autogestión!$B$2:$R$5090,17,0),IF($A312="Financiamiento Internacional",VLOOKUP($C312,FinInt!$B$2:$O$1508,14,0),VLOOKUP($C312,NoAmpOC!$B$2:$R$988,17,0)))</f>
        <v xml:space="preserve">LAFEDAR S.A. </v>
      </c>
      <c r="K312" s="7" t="str">
        <f>DetalleExp!AP312</f>
        <v>DAFYP#MS-ARCHIVO</v>
      </c>
      <c r="L312" s="7" t="str">
        <f>DetalleExp!AQ312</f>
        <v>ARCHIVO - Archivo</v>
      </c>
      <c r="M312" s="7" t="str">
        <f>DetalleExp!AR312</f>
        <v>DAFYP#MS - Dirección de administración financiera y presupuestaria</v>
      </c>
      <c r="N312" s="7">
        <f>DetalleExp!AS312</f>
        <v>44068</v>
      </c>
      <c r="O312" s="27">
        <f ca="1">ROUNDUP(TODAY()-N312,0)</f>
        <v>287</v>
      </c>
      <c r="P312" s="27">
        <f ca="1">ROUNDUP(TODAY()-B312,0)</f>
        <v>309</v>
      </c>
      <c r="Q312" s="1" t="str">
        <f>IFERROR(IF(A312="Ordenes de Compra",VLOOKUP($E312,'Ordenes de Compra'!$A$2:$E$1712,5,0),"Sin OC"),"Sin dato")</f>
        <v>29.0.0.45.0</v>
      </c>
      <c r="R312" s="28" t="str">
        <f>IFERROR(IF(A312="Ordenes de Compra",VLOOKUP($I312,'Ordenes de Compra'!$B$2:$E$1712,3,0),"Sin OC"),"Sin dato")</f>
        <v>Sin dato</v>
      </c>
      <c r="S312" s="1" t="str">
        <f>VLOOKUP($U312,'Tablas intermedias'!$C$1:$H$222,5,0)</f>
        <v>DGPFE</v>
      </c>
      <c r="T312" s="29" t="str">
        <f t="shared" si="13"/>
        <v>OK</v>
      </c>
      <c r="U312" s="30" t="str">
        <f t="shared" si="14"/>
        <v>DAFYP#MS-ARCHIVOARCHIVO - ArchivoDAFYP#MS - Dirección de administración financiera y presupuestaria</v>
      </c>
      <c r="V312" s="1" t="str">
        <f>VLOOKUP(U312,'Tablas intermedias'!$C$1:$H$222,6,0)</f>
        <v>No</v>
      </c>
      <c r="W312" s="1" t="str">
        <f ca="1">IF(O312&lt;30,"menos de 30 días","más de 30 días")</f>
        <v>más de 30 días</v>
      </c>
    </row>
    <row r="313" spans="1:23" ht="14.25" hidden="1" thickTop="1" thickBot="1" x14ac:dyDescent="0.25">
      <c r="A313" s="17" t="str">
        <f>IF(DetalleExp!H313='Tablas intermedias'!$A$2,"Ordenes de Compra",IF(DetalleExp!H313='Tablas intermedias'!$A$3,"Financiamiento Internacional","Legítimo Abono"))</f>
        <v>Ordenes de Compra</v>
      </c>
      <c r="B313" s="7">
        <f>DetalleExp!E313</f>
        <v>44046</v>
      </c>
      <c r="C313" s="1" t="str">
        <f>DetalleExp!A313</f>
        <v>EX-2020-50398089-APN-DTYC#MS</v>
      </c>
      <c r="D313" s="1" t="str">
        <f>IF(A313="Ordenes de Compra",VLOOKUP(C313,Autogestión!$B$2:$D$5090,3,0),IF(A313="Legítimo Abono",VLOOKUP(C313,NoAmpOC!$B$2:$H$988,7,0),"Factura"))</f>
        <v>Factura</v>
      </c>
      <c r="E313" s="26" t="str">
        <f>IF(A313="Ordenes de Compra",VLOOKUP($C313,Autogestión!$B$2:$G$5090,6,0),IF(A313="Financiamiento Internacional",VLOOKUP($C313,FinInt!$B$2:$G$508,6,0),"Legítimo Abono"))</f>
        <v>80-0025-LPU18</v>
      </c>
      <c r="F313" s="26" t="str">
        <f>IF($A313="Ordenes de Compra","ARS",IF($A313="Financiamiento Internacional",VLOOKUP($C313,FinInt!$B$2:$Q$508,15,0),VLOOKUP($C313,NoAmpOC!$B$2:$T$988,18,0)))</f>
        <v>ARS</v>
      </c>
      <c r="G313" s="5">
        <f>IF($A313="Ordenes de Compra",VLOOKUP($C313,Autogestión!$B$2:$H$5090,7,0),IF($A313="Financiamiento Internacional",VLOOKUP($C313,FinInt!$B$2:$Q$1308,16,0),VLOOKUP($C313,NoAmpOC!$B$2:$T$988,19,0)))</f>
        <v>2420964</v>
      </c>
      <c r="H313" s="5">
        <f t="shared" si="12"/>
        <v>2420964</v>
      </c>
      <c r="I313" s="26">
        <f>IF($A313="Ordenes de Compra",VLOOKUP($C313,Autogestión!$B$2:$J$5090,9,0),IF($A313="Financiamiento Internacional",VLOOKUP($C313,FinInt!$B$2:$G$1555,6,0),"Legitimo Abono"))</f>
        <v>0</v>
      </c>
      <c r="J313" s="1" t="str">
        <f>IF($A313="Ordenes de Compra",VLOOKUP($C313,Autogestión!$B$2:$R$5090,17,0),IF($A313="Financiamiento Internacional",VLOOKUP($C313,FinInt!$B$2:$O$1508,14,0),VLOOKUP($C313,NoAmpOC!$B$2:$R$988,17,0)))</f>
        <v>FERAVAL S.A.</v>
      </c>
      <c r="K313" s="7" t="str">
        <f>DetalleExp!AP313</f>
        <v>DAFYP#MS-ARCHIVO</v>
      </c>
      <c r="L313" s="7" t="str">
        <f>DetalleExp!AQ313</f>
        <v>ARCHIVO - Archivo</v>
      </c>
      <c r="M313" s="7" t="str">
        <f>DetalleExp!AR313</f>
        <v>DAFYP#MS - Dirección de administración financiera y presupuestaria</v>
      </c>
      <c r="N313" s="7">
        <f>DetalleExp!AS313</f>
        <v>44068</v>
      </c>
      <c r="O313" s="27">
        <f ca="1">ROUNDUP(TODAY()-N313,0)</f>
        <v>287</v>
      </c>
      <c r="P313" s="27">
        <f ca="1">ROUNDUP(TODAY()-B313,0)</f>
        <v>309</v>
      </c>
      <c r="Q313" s="1" t="str">
        <f>IFERROR(IF(A313="Ordenes de Compra",VLOOKUP($E313,'Ordenes de Compra'!$A$2:$E$1712,5,0),"Sin OC"),"Sin dato")</f>
        <v>29.0.0.45.0</v>
      </c>
      <c r="R313" s="28" t="str">
        <f>IFERROR(IF(A313="Ordenes de Compra",VLOOKUP($I313,'Ordenes de Compra'!$B$2:$E$1712,3,0),"Sin OC"),"Sin dato")</f>
        <v>Sin dato</v>
      </c>
      <c r="S313" s="1" t="str">
        <f>VLOOKUP($U313,'Tablas intermedias'!$C$1:$H$222,5,0)</f>
        <v>DGPFE</v>
      </c>
      <c r="T313" s="29" t="str">
        <f t="shared" si="13"/>
        <v>OK</v>
      </c>
      <c r="U313" s="30" t="str">
        <f t="shared" si="14"/>
        <v>DAFYP#MS-ARCHIVOARCHIVO - ArchivoDAFYP#MS - Dirección de administración financiera y presupuestaria</v>
      </c>
      <c r="V313" s="1" t="str">
        <f>VLOOKUP(U313,'Tablas intermedias'!$C$1:$H$222,6,0)</f>
        <v>No</v>
      </c>
      <c r="W313" s="1" t="str">
        <f ca="1">IF(O313&lt;30,"menos de 30 días","más de 30 días")</f>
        <v>más de 30 días</v>
      </c>
    </row>
    <row r="314" spans="1:23" ht="14.25" hidden="1" thickTop="1" thickBot="1" x14ac:dyDescent="0.25">
      <c r="A314" s="17" t="str">
        <f>IF(DetalleExp!H314='Tablas intermedias'!$A$2,"Ordenes de Compra",IF(DetalleExp!H314='Tablas intermedias'!$A$3,"Financiamiento Internacional","Legítimo Abono"))</f>
        <v>Ordenes de Compra</v>
      </c>
      <c r="B314" s="7">
        <f>DetalleExp!E314</f>
        <v>44046</v>
      </c>
      <c r="C314" s="1" t="str">
        <f>DetalleExp!A314</f>
        <v>EX-2020-50472517-APN-DTYC#MS</v>
      </c>
      <c r="D314" s="1" t="str">
        <f>IF(A314="Ordenes de Compra",VLOOKUP(C314,Autogestión!$B$2:$D$5090,3,0),IF(A314="Legítimo Abono",VLOOKUP(C314,NoAmpOC!$B$2:$H$988,7,0),"Factura"))</f>
        <v>Factura</v>
      </c>
      <c r="E314" s="26" t="str">
        <f>IF(A314="Ordenes de Compra",VLOOKUP($C314,Autogestión!$B$2:$G$5090,6,0),IF(A314="Financiamiento Internacional",VLOOKUP($C314,FinInt!$B$2:$G$508,6,0),"Legítimo Abono"))</f>
        <v>80-0025-LPU18</v>
      </c>
      <c r="F314" s="26" t="str">
        <f>IF($A314="Ordenes de Compra","ARS",IF($A314="Financiamiento Internacional",VLOOKUP($C314,FinInt!$B$2:$Q$508,15,0),VLOOKUP($C314,NoAmpOC!$B$2:$T$988,18,0)))</f>
        <v>ARS</v>
      </c>
      <c r="G314" s="5">
        <f>IF($A314="Ordenes de Compra",VLOOKUP($C314,Autogestión!$B$2:$H$5090,7,0),IF($A314="Financiamiento Internacional",VLOOKUP($C314,FinInt!$B$2:$Q$1308,16,0),VLOOKUP($C314,NoAmpOC!$B$2:$T$988,19,0)))</f>
        <v>1127606.3999999999</v>
      </c>
      <c r="H314" s="5">
        <f t="shared" si="12"/>
        <v>1127606.3999999999</v>
      </c>
      <c r="I314" s="26">
        <f>IF($A314="Ordenes de Compra",VLOOKUP($C314,Autogestión!$B$2:$J$5090,9,0),IF($A314="Financiamiento Internacional",VLOOKUP($C314,FinInt!$B$2:$G$1555,6,0),"Legitimo Abono"))</f>
        <v>0</v>
      </c>
      <c r="J314" s="1" t="str">
        <f>IF($A314="Ordenes de Compra",VLOOKUP($C314,Autogestión!$B$2:$R$5090,17,0),IF($A314="Financiamiento Internacional",VLOOKUP($C314,FinInt!$B$2:$O$1508,14,0),VLOOKUP($C314,NoAmpOC!$B$2:$R$988,17,0)))</f>
        <v xml:space="preserve">LAFEDAR S.A. </v>
      </c>
      <c r="K314" s="7" t="str">
        <f>DetalleExp!AP314</f>
        <v>DAFYP#MS-ARCHIVO</v>
      </c>
      <c r="L314" s="7" t="str">
        <f>DetalleExp!AQ314</f>
        <v>ARCHIVO - Archivo</v>
      </c>
      <c r="M314" s="7" t="str">
        <f>DetalleExp!AR314</f>
        <v>DAFYP#MS - Dirección de administración financiera y presupuestaria</v>
      </c>
      <c r="N314" s="7">
        <f>DetalleExp!AS314</f>
        <v>44062</v>
      </c>
      <c r="O314" s="27">
        <f ca="1">ROUNDUP(TODAY()-N314,0)</f>
        <v>293</v>
      </c>
      <c r="P314" s="27">
        <f ca="1">ROUNDUP(TODAY()-B314,0)</f>
        <v>309</v>
      </c>
      <c r="Q314" s="1" t="str">
        <f>IFERROR(IF(A314="Ordenes de Compra",VLOOKUP($E314,'Ordenes de Compra'!$A$2:$E$1712,5,0),"Sin OC"),"Sin dato")</f>
        <v>29.0.0.45.0</v>
      </c>
      <c r="R314" s="28" t="str">
        <f>IFERROR(IF(A314="Ordenes de Compra",VLOOKUP($I314,'Ordenes de Compra'!$B$2:$E$1712,3,0),"Sin OC"),"Sin dato")</f>
        <v>Sin dato</v>
      </c>
      <c r="S314" s="1" t="str">
        <f>VLOOKUP($U314,'Tablas intermedias'!$C$1:$H$222,5,0)</f>
        <v>DGPFE</v>
      </c>
      <c r="T314" s="29" t="str">
        <f t="shared" si="13"/>
        <v>OK</v>
      </c>
      <c r="U314" s="30" t="str">
        <f t="shared" si="14"/>
        <v>DAFYP#MS-ARCHIVOARCHIVO - ArchivoDAFYP#MS - Dirección de administración financiera y presupuestaria</v>
      </c>
      <c r="V314" s="1" t="str">
        <f>VLOOKUP(U314,'Tablas intermedias'!$C$1:$H$222,6,0)</f>
        <v>No</v>
      </c>
      <c r="W314" s="1" t="str">
        <f ca="1">IF(O314&lt;30,"menos de 30 días","más de 30 días")</f>
        <v>más de 30 días</v>
      </c>
    </row>
    <row r="315" spans="1:23" ht="14.25" hidden="1" thickTop="1" thickBot="1" x14ac:dyDescent="0.25">
      <c r="A315" s="17" t="str">
        <f>IF(DetalleExp!H315='Tablas intermedias'!$A$2,"Ordenes de Compra",IF(DetalleExp!H315='Tablas intermedias'!$A$3,"Financiamiento Internacional","Legítimo Abono"))</f>
        <v>Ordenes de Compra</v>
      </c>
      <c r="B315" s="7">
        <f>DetalleExp!E315</f>
        <v>44046</v>
      </c>
      <c r="C315" s="1" t="str">
        <f>DetalleExp!A315</f>
        <v>EX-2020-50476986-APN-DTYC#MS</v>
      </c>
      <c r="D315" s="1" t="str">
        <f>IF(A315="Ordenes de Compra",VLOOKUP(C315,Autogestión!$B$2:$D$5090,3,0),IF(A315="Legítimo Abono",VLOOKUP(C315,NoAmpOC!$B$2:$H$988,7,0),"Factura"))</f>
        <v>Factura</v>
      </c>
      <c r="E315" s="26" t="str">
        <f>IF(A315="Ordenes de Compra",VLOOKUP($C315,Autogestión!$B$2:$G$5090,6,0),IF(A315="Financiamiento Internacional",VLOOKUP($C315,FinInt!$B$2:$G$508,6,0),"Legítimo Abono"))</f>
        <v>80-0025-LPU18</v>
      </c>
      <c r="F315" s="26" t="str">
        <f>IF($A315="Ordenes de Compra","ARS",IF($A315="Financiamiento Internacional",VLOOKUP($C315,FinInt!$B$2:$Q$508,15,0),VLOOKUP($C315,NoAmpOC!$B$2:$T$988,18,0)))</f>
        <v>ARS</v>
      </c>
      <c r="G315" s="5">
        <f>IF($A315="Ordenes de Compra",VLOOKUP($C315,Autogestión!$B$2:$H$5090,7,0),IF($A315="Financiamiento Internacional",VLOOKUP($C315,FinInt!$B$2:$Q$1308,16,0),VLOOKUP($C315,NoAmpOC!$B$2:$T$988,19,0)))</f>
        <v>1094339.6200000001</v>
      </c>
      <c r="H315" s="5">
        <f t="shared" si="12"/>
        <v>1094339.6200000001</v>
      </c>
      <c r="I315" s="26">
        <f>IF($A315="Ordenes de Compra",VLOOKUP($C315,Autogestión!$B$2:$J$5090,9,0),IF($A315="Financiamiento Internacional",VLOOKUP($C315,FinInt!$B$2:$G$1555,6,0),"Legitimo Abono"))</f>
        <v>0</v>
      </c>
      <c r="J315" s="1" t="str">
        <f>IF($A315="Ordenes de Compra",VLOOKUP($C315,Autogestión!$B$2:$R$5090,17,0),IF($A315="Financiamiento Internacional",VLOOKUP($C315,FinInt!$B$2:$O$1508,14,0),VLOOKUP($C315,NoAmpOC!$B$2:$R$988,17,0)))</f>
        <v xml:space="preserve">LAFEDAR S.A. </v>
      </c>
      <c r="K315" s="7" t="str">
        <f>DetalleExp!AP315</f>
        <v>DAFYP#MS-ARCHIVO</v>
      </c>
      <c r="L315" s="7" t="str">
        <f>DetalleExp!AQ315</f>
        <v>ARCHIVO - Archivo</v>
      </c>
      <c r="M315" s="7" t="str">
        <f>DetalleExp!AR315</f>
        <v>DAFYP#MS - Dirección de administración financiera y presupuestaria</v>
      </c>
      <c r="N315" s="7">
        <f>DetalleExp!AS315</f>
        <v>44062</v>
      </c>
      <c r="O315" s="27">
        <f ca="1">ROUNDUP(TODAY()-N315,0)</f>
        <v>293</v>
      </c>
      <c r="P315" s="27">
        <f ca="1">ROUNDUP(TODAY()-B315,0)</f>
        <v>309</v>
      </c>
      <c r="Q315" s="1" t="str">
        <f>IFERROR(IF(A315="Ordenes de Compra",VLOOKUP($E315,'Ordenes de Compra'!$A$2:$E$1712,5,0),"Sin OC"),"Sin dato")</f>
        <v>29.0.0.45.0</v>
      </c>
      <c r="R315" s="28" t="str">
        <f>IFERROR(IF(A315="Ordenes de Compra",VLOOKUP($I315,'Ordenes de Compra'!$B$2:$E$1712,3,0),"Sin OC"),"Sin dato")</f>
        <v>Sin dato</v>
      </c>
      <c r="S315" s="1" t="str">
        <f>VLOOKUP($U315,'Tablas intermedias'!$C$1:$H$222,5,0)</f>
        <v>DGPFE</v>
      </c>
      <c r="T315" s="29" t="str">
        <f t="shared" si="13"/>
        <v>OK</v>
      </c>
      <c r="U315" s="30" t="str">
        <f t="shared" si="14"/>
        <v>DAFYP#MS-ARCHIVOARCHIVO - ArchivoDAFYP#MS - Dirección de administración financiera y presupuestaria</v>
      </c>
      <c r="V315" s="1" t="str">
        <f>VLOOKUP(U315,'Tablas intermedias'!$C$1:$H$222,6,0)</f>
        <v>No</v>
      </c>
      <c r="W315" s="1" t="str">
        <f ca="1">IF(O315&lt;30,"menos de 30 días","más de 30 días")</f>
        <v>más de 30 días</v>
      </c>
    </row>
    <row r="316" spans="1:23" ht="14.25" hidden="1" thickTop="1" thickBot="1" x14ac:dyDescent="0.25">
      <c r="A316" s="17" t="str">
        <f>IF(DetalleExp!H316='Tablas intermedias'!$A$2,"Ordenes de Compra",IF(DetalleExp!H316='Tablas intermedias'!$A$3,"Financiamiento Internacional","Legítimo Abono"))</f>
        <v>Ordenes de Compra</v>
      </c>
      <c r="B316" s="7">
        <f>DetalleExp!E316</f>
        <v>44046</v>
      </c>
      <c r="C316" s="1" t="str">
        <f>DetalleExp!A316</f>
        <v>EX-2020-50480167-APN-DTYC#MS</v>
      </c>
      <c r="D316" s="1" t="str">
        <f>IF(A316="Ordenes de Compra",VLOOKUP(C316,Autogestión!$B$2:$D$5090,3,0),IF(A316="Legítimo Abono",VLOOKUP(C316,NoAmpOC!$B$2:$H$988,7,0),"Factura"))</f>
        <v>Factura</v>
      </c>
      <c r="E316" s="26" t="str">
        <f>IF(A316="Ordenes de Compra",VLOOKUP($C316,Autogestión!$B$2:$G$5090,6,0),IF(A316="Financiamiento Internacional",VLOOKUP($C316,FinInt!$B$2:$G$508,6,0),"Legítimo Abono"))</f>
        <v>80-0025-LPU18</v>
      </c>
      <c r="F316" s="26" t="str">
        <f>IF($A316="Ordenes de Compra","ARS",IF($A316="Financiamiento Internacional",VLOOKUP($C316,FinInt!$B$2:$Q$508,15,0),VLOOKUP($C316,NoAmpOC!$B$2:$T$988,18,0)))</f>
        <v>ARS</v>
      </c>
      <c r="G316" s="5">
        <f>IF($A316="Ordenes de Compra",VLOOKUP($C316,Autogestión!$B$2:$H$5090,7,0),IF($A316="Financiamiento Internacional",VLOOKUP($C316,FinInt!$B$2:$Q$1308,16,0),VLOOKUP($C316,NoAmpOC!$B$2:$T$988,19,0)))</f>
        <v>1622601.36</v>
      </c>
      <c r="H316" s="5">
        <f t="shared" si="12"/>
        <v>1622601.36</v>
      </c>
      <c r="I316" s="26">
        <f>IF($A316="Ordenes de Compra",VLOOKUP($C316,Autogestión!$B$2:$J$5090,9,0),IF($A316="Financiamiento Internacional",VLOOKUP($C316,FinInt!$B$2:$G$1555,6,0),"Legitimo Abono"))</f>
        <v>0</v>
      </c>
      <c r="J316" s="1" t="str">
        <f>IF($A316="Ordenes de Compra",VLOOKUP($C316,Autogestión!$B$2:$R$5090,17,0),IF($A316="Financiamiento Internacional",VLOOKUP($C316,FinInt!$B$2:$O$1508,14,0),VLOOKUP($C316,NoAmpOC!$B$2:$R$988,17,0)))</f>
        <v xml:space="preserve">LAFEDAR S.A. </v>
      </c>
      <c r="K316" s="7" t="str">
        <f>DetalleExp!AP316</f>
        <v>DAFYP#MS-ARCHIVO</v>
      </c>
      <c r="L316" s="7" t="str">
        <f>DetalleExp!AQ316</f>
        <v>ARCHIVO - Archivo</v>
      </c>
      <c r="M316" s="7" t="str">
        <f>DetalleExp!AR316</f>
        <v>DAFYP#MS - Dirección de administración financiera y presupuestaria</v>
      </c>
      <c r="N316" s="7">
        <f>DetalleExp!AS316</f>
        <v>44063</v>
      </c>
      <c r="O316" s="27">
        <f ca="1">ROUNDUP(TODAY()-N316,0)</f>
        <v>292</v>
      </c>
      <c r="P316" s="27">
        <f ca="1">ROUNDUP(TODAY()-B316,0)</f>
        <v>309</v>
      </c>
      <c r="Q316" s="1" t="str">
        <f>IFERROR(IF(A316="Ordenes de Compra",VLOOKUP($E316,'Ordenes de Compra'!$A$2:$E$1712,5,0),"Sin OC"),"Sin dato")</f>
        <v>29.0.0.45.0</v>
      </c>
      <c r="R316" s="28" t="str">
        <f>IFERROR(IF(A316="Ordenes de Compra",VLOOKUP($I316,'Ordenes de Compra'!$B$2:$E$1712,3,0),"Sin OC"),"Sin dato")</f>
        <v>Sin dato</v>
      </c>
      <c r="S316" s="1" t="str">
        <f>VLOOKUP($U316,'Tablas intermedias'!$C$1:$H$222,5,0)</f>
        <v>DGPFE</v>
      </c>
      <c r="T316" s="29" t="str">
        <f t="shared" si="13"/>
        <v>OK</v>
      </c>
      <c r="U316" s="30" t="str">
        <f t="shared" si="14"/>
        <v>DAFYP#MS-ARCHIVOARCHIVO - ArchivoDAFYP#MS - Dirección de administración financiera y presupuestaria</v>
      </c>
      <c r="V316" s="1" t="str">
        <f>VLOOKUP(U316,'Tablas intermedias'!$C$1:$H$222,6,0)</f>
        <v>No</v>
      </c>
      <c r="W316" s="1" t="str">
        <f ca="1">IF(O316&lt;30,"menos de 30 días","más de 30 días")</f>
        <v>más de 30 días</v>
      </c>
    </row>
    <row r="317" spans="1:23" ht="14.25" hidden="1" thickTop="1" thickBot="1" x14ac:dyDescent="0.25">
      <c r="A317" s="17" t="str">
        <f>IF(DetalleExp!H317='Tablas intermedias'!$A$2,"Ordenes de Compra",IF(DetalleExp!H317='Tablas intermedias'!$A$3,"Financiamiento Internacional","Legítimo Abono"))</f>
        <v>Ordenes de Compra</v>
      </c>
      <c r="B317" s="7">
        <f>DetalleExp!E317</f>
        <v>44046</v>
      </c>
      <c r="C317" s="1" t="str">
        <f>DetalleExp!A317</f>
        <v>EX-2020-50511951-APN-DTYC#MS</v>
      </c>
      <c r="D317" s="1" t="str">
        <f>IF(A317="Ordenes de Compra",VLOOKUP(C317,Autogestión!$B$2:$D$5090,3,0),IF(A317="Legítimo Abono",VLOOKUP(C317,NoAmpOC!$B$2:$H$988,7,0),"Factura"))</f>
        <v>Factura</v>
      </c>
      <c r="E317" s="26" t="str">
        <f>IF(A317="Ordenes de Compra",VLOOKUP($C317,Autogestión!$B$2:$G$5090,6,0),IF(A317="Financiamiento Internacional",VLOOKUP($C317,FinInt!$B$2:$G$508,6,0),"Legítimo Abono"))</f>
        <v>80-0025-LPU18</v>
      </c>
      <c r="F317" s="26" t="str">
        <f>IF($A317="Ordenes de Compra","ARS",IF($A317="Financiamiento Internacional",VLOOKUP($C317,FinInt!$B$2:$Q$508,15,0),VLOOKUP($C317,NoAmpOC!$B$2:$T$988,18,0)))</f>
        <v>ARS</v>
      </c>
      <c r="G317" s="5">
        <f>IF($A317="Ordenes de Compra",VLOOKUP($C317,Autogestión!$B$2:$H$5090,7,0),IF($A317="Financiamiento Internacional",VLOOKUP($C317,FinInt!$B$2:$Q$1308,16,0),VLOOKUP($C317,NoAmpOC!$B$2:$T$988,19,0)))</f>
        <v>1752829.18</v>
      </c>
      <c r="H317" s="5">
        <f t="shared" si="12"/>
        <v>1752829.18</v>
      </c>
      <c r="I317" s="26">
        <f>IF($A317="Ordenes de Compra",VLOOKUP($C317,Autogestión!$B$2:$J$5090,9,0),IF($A317="Financiamiento Internacional",VLOOKUP($C317,FinInt!$B$2:$G$1555,6,0),"Legitimo Abono"))</f>
        <v>0</v>
      </c>
      <c r="J317" s="1" t="str">
        <f>IF($A317="Ordenes de Compra",VLOOKUP($C317,Autogestión!$B$2:$R$5090,17,0),IF($A317="Financiamiento Internacional",VLOOKUP($C317,FinInt!$B$2:$O$1508,14,0),VLOOKUP($C317,NoAmpOC!$B$2:$R$988,17,0)))</f>
        <v>Dr. LAZAR &amp; Cía. S.A.Q.e.I.</v>
      </c>
      <c r="K317" s="7" t="str">
        <f>DetalleExp!AP317</f>
        <v>DAFYP#MS-ARCHIVO</v>
      </c>
      <c r="L317" s="7" t="str">
        <f>DetalleExp!AQ317</f>
        <v>ARCHIVO - Archivo</v>
      </c>
      <c r="M317" s="7" t="str">
        <f>DetalleExp!AR317</f>
        <v>DAFYP#MS - Dirección de administración financiera y presupuestaria</v>
      </c>
      <c r="N317" s="7">
        <f>DetalleExp!AS317</f>
        <v>44067</v>
      </c>
      <c r="O317" s="27">
        <f ca="1">ROUNDUP(TODAY()-N317,0)</f>
        <v>288</v>
      </c>
      <c r="P317" s="27">
        <f ca="1">ROUNDUP(TODAY()-B317,0)</f>
        <v>309</v>
      </c>
      <c r="Q317" s="1" t="str">
        <f>IFERROR(IF(A317="Ordenes de Compra",VLOOKUP($E317,'Ordenes de Compra'!$A$2:$E$1712,5,0),"Sin OC"),"Sin dato")</f>
        <v>29.0.0.45.0</v>
      </c>
      <c r="R317" s="28" t="str">
        <f>IFERROR(IF(A317="Ordenes de Compra",VLOOKUP($I317,'Ordenes de Compra'!$B$2:$E$1712,3,0),"Sin OC"),"Sin dato")</f>
        <v>Sin dato</v>
      </c>
      <c r="S317" s="1" t="str">
        <f>VLOOKUP($U317,'Tablas intermedias'!$C$1:$H$222,5,0)</f>
        <v>DGPFE</v>
      </c>
      <c r="T317" s="29" t="str">
        <f t="shared" si="13"/>
        <v>OK</v>
      </c>
      <c r="U317" s="30" t="str">
        <f t="shared" si="14"/>
        <v>DAFYP#MS-ARCHIVOARCHIVO - ArchivoDAFYP#MS - Dirección de administración financiera y presupuestaria</v>
      </c>
      <c r="V317" s="1" t="str">
        <f>VLOOKUP(U317,'Tablas intermedias'!$C$1:$H$222,6,0)</f>
        <v>No</v>
      </c>
      <c r="W317" s="1" t="str">
        <f ca="1">IF(O317&lt;30,"menos de 30 días","más de 30 días")</f>
        <v>más de 30 días</v>
      </c>
    </row>
    <row r="318" spans="1:23" ht="14.25" hidden="1" thickTop="1" thickBot="1" x14ac:dyDescent="0.25">
      <c r="A318" s="17" t="str">
        <f>IF(DetalleExp!H318='Tablas intermedias'!$A$2,"Ordenes de Compra",IF(DetalleExp!H318='Tablas intermedias'!$A$3,"Financiamiento Internacional","Legítimo Abono"))</f>
        <v>Ordenes de Compra</v>
      </c>
      <c r="B318" s="7">
        <f>DetalleExp!E318</f>
        <v>44046</v>
      </c>
      <c r="C318" s="1" t="str">
        <f>DetalleExp!A318</f>
        <v>EX-2020-50520709-APN-DTYC#MS</v>
      </c>
      <c r="D318" s="1" t="str">
        <f>IF(A318="Ordenes de Compra",VLOOKUP(C318,Autogestión!$B$2:$D$5090,3,0),IF(A318="Legítimo Abono",VLOOKUP(C318,NoAmpOC!$B$2:$H$988,7,0),"Factura"))</f>
        <v>Factura</v>
      </c>
      <c r="E318" s="26" t="str">
        <f>IF(A318="Ordenes de Compra",VLOOKUP($C318,Autogestión!$B$2:$G$5090,6,0),IF(A318="Financiamiento Internacional",VLOOKUP($C318,FinInt!$B$2:$G$508,6,0),"Legítimo Abono"))</f>
        <v>80-0025-LPU18</v>
      </c>
      <c r="F318" s="26" t="str">
        <f>IF($A318="Ordenes de Compra","ARS",IF($A318="Financiamiento Internacional",VLOOKUP($C318,FinInt!$B$2:$Q$508,15,0),VLOOKUP($C318,NoAmpOC!$B$2:$T$988,18,0)))</f>
        <v>ARS</v>
      </c>
      <c r="G318" s="5">
        <f>IF($A318="Ordenes de Compra",VLOOKUP($C318,Autogestión!$B$2:$H$5090,7,0),IF($A318="Financiamiento Internacional",VLOOKUP($C318,FinInt!$B$2:$Q$1308,16,0),VLOOKUP($C318,NoAmpOC!$B$2:$T$988,19,0)))</f>
        <v>938195.99</v>
      </c>
      <c r="H318" s="5">
        <f t="shared" si="12"/>
        <v>938195.99</v>
      </c>
      <c r="I318" s="26">
        <f>IF($A318="Ordenes de Compra",VLOOKUP($C318,Autogestión!$B$2:$J$5090,9,0),IF($A318="Financiamiento Internacional",VLOOKUP($C318,FinInt!$B$2:$G$1555,6,0),"Legitimo Abono"))</f>
        <v>0</v>
      </c>
      <c r="J318" s="1" t="str">
        <f>IF($A318="Ordenes de Compra",VLOOKUP($C318,Autogestión!$B$2:$R$5090,17,0),IF($A318="Financiamiento Internacional",VLOOKUP($C318,FinInt!$B$2:$O$1508,14,0),VLOOKUP($C318,NoAmpOC!$B$2:$R$988,17,0)))</f>
        <v>Dr. LAZAR &amp; Cía. S.A.Q.e.I.</v>
      </c>
      <c r="K318" s="7" t="str">
        <f>DetalleExp!AP318</f>
        <v>DAFYP#MS-ARCHIVO</v>
      </c>
      <c r="L318" s="7" t="str">
        <f>DetalleExp!AQ318</f>
        <v>ARCHIVO - Archivo</v>
      </c>
      <c r="M318" s="7" t="str">
        <f>DetalleExp!AR318</f>
        <v>DAFYP#MS - Dirección de administración financiera y presupuestaria</v>
      </c>
      <c r="N318" s="7">
        <f>DetalleExp!AS318</f>
        <v>44064</v>
      </c>
      <c r="O318" s="27">
        <f ca="1">ROUNDUP(TODAY()-N318,0)</f>
        <v>291</v>
      </c>
      <c r="P318" s="27">
        <f ca="1">ROUNDUP(TODAY()-B318,0)</f>
        <v>309</v>
      </c>
      <c r="Q318" s="1" t="str">
        <f>IFERROR(IF(A318="Ordenes de Compra",VLOOKUP($E318,'Ordenes de Compra'!$A$2:$E$1712,5,0),"Sin OC"),"Sin dato")</f>
        <v>29.0.0.45.0</v>
      </c>
      <c r="R318" s="28" t="str">
        <f>IFERROR(IF(A318="Ordenes de Compra",VLOOKUP($I318,'Ordenes de Compra'!$B$2:$E$1712,3,0),"Sin OC"),"Sin dato")</f>
        <v>Sin dato</v>
      </c>
      <c r="S318" s="1" t="str">
        <f>VLOOKUP($U318,'Tablas intermedias'!$C$1:$H$222,5,0)</f>
        <v>DGPFE</v>
      </c>
      <c r="T318" s="29" t="str">
        <f t="shared" si="13"/>
        <v>OK</v>
      </c>
      <c r="U318" s="30" t="str">
        <f t="shared" si="14"/>
        <v>DAFYP#MS-ARCHIVOARCHIVO - ArchivoDAFYP#MS - Dirección de administración financiera y presupuestaria</v>
      </c>
      <c r="V318" s="1" t="str">
        <f>VLOOKUP(U318,'Tablas intermedias'!$C$1:$H$222,6,0)</f>
        <v>No</v>
      </c>
      <c r="W318" s="1" t="str">
        <f ca="1">IF(O318&lt;30,"menos de 30 días","más de 30 días")</f>
        <v>más de 30 días</v>
      </c>
    </row>
    <row r="319" spans="1:23" ht="14.25" hidden="1" thickTop="1" thickBot="1" x14ac:dyDescent="0.25">
      <c r="A319" s="17" t="str">
        <f>IF(DetalleExp!H319='Tablas intermedias'!$A$2,"Ordenes de Compra",IF(DetalleExp!H319='Tablas intermedias'!$A$3,"Financiamiento Internacional","Legítimo Abono"))</f>
        <v>Ordenes de Compra</v>
      </c>
      <c r="B319" s="7">
        <f>DetalleExp!E319</f>
        <v>44047</v>
      </c>
      <c r="C319" s="1" t="str">
        <f>DetalleExp!A319</f>
        <v>EX-2020-50925411-APN-DTYC#MS</v>
      </c>
      <c r="D319" s="1" t="str">
        <f>IF(A319="Ordenes de Compra",VLOOKUP(C319,Autogestión!$B$2:$D$5090,3,0),IF(A319="Legítimo Abono",VLOOKUP(C319,NoAmpOC!$B$2:$H$988,7,0),"Factura"))</f>
        <v>Factura</v>
      </c>
      <c r="E319" s="26" t="str">
        <f>IF(A319="Ordenes de Compra",VLOOKUP($C319,Autogestión!$B$2:$G$5090,6,0),IF(A319="Financiamiento Internacional",VLOOKUP($C319,FinInt!$B$2:$G$508,6,0),"Legítimo Abono"))</f>
        <v>80-0025-LPU18</v>
      </c>
      <c r="F319" s="26" t="str">
        <f>IF($A319="Ordenes de Compra","ARS",IF($A319="Financiamiento Internacional",VLOOKUP($C319,FinInt!$B$2:$Q$508,15,0),VLOOKUP($C319,NoAmpOC!$B$2:$T$988,18,0)))</f>
        <v>ARS</v>
      </c>
      <c r="G319" s="5">
        <f>IF($A319="Ordenes de Compra",VLOOKUP($C319,Autogestión!$B$2:$H$5090,7,0),IF($A319="Financiamiento Internacional",VLOOKUP($C319,FinInt!$B$2:$Q$1308,16,0),VLOOKUP($C319,NoAmpOC!$B$2:$T$988,19,0)))</f>
        <v>296352</v>
      </c>
      <c r="H319" s="5">
        <f t="shared" si="12"/>
        <v>296352</v>
      </c>
      <c r="I319" s="26">
        <f>IF($A319="Ordenes de Compra",VLOOKUP($C319,Autogestión!$B$2:$J$5090,9,0),IF($A319="Financiamiento Internacional",VLOOKUP($C319,FinInt!$B$2:$G$1555,6,0),"Legitimo Abono"))</f>
        <v>0</v>
      </c>
      <c r="J319" s="1" t="str">
        <f>IF($A319="Ordenes de Compra",VLOOKUP($C319,Autogestión!$B$2:$R$5090,17,0),IF($A319="Financiamiento Internacional",VLOOKUP($C319,FinInt!$B$2:$O$1508,14,0),VLOOKUP($C319,NoAmpOC!$B$2:$R$988,17,0)))</f>
        <v>SAVANT PHARM S.A.</v>
      </c>
      <c r="K319" s="7" t="str">
        <f>DetalleExp!AP319</f>
        <v>DAFYP#MS-ARCHIVO</v>
      </c>
      <c r="L319" s="7" t="str">
        <f>DetalleExp!AQ319</f>
        <v>ARCHIVO - Archivo</v>
      </c>
      <c r="M319" s="7" t="str">
        <f>DetalleExp!AR319</f>
        <v>DAFYP#MS - Dirección de administración financiera y presupuestaria</v>
      </c>
      <c r="N319" s="7">
        <f>DetalleExp!AS319</f>
        <v>44057</v>
      </c>
      <c r="O319" s="27">
        <f ca="1">ROUNDUP(TODAY()-N319,0)</f>
        <v>298</v>
      </c>
      <c r="P319" s="27">
        <f ca="1">ROUNDUP(TODAY()-B319,0)</f>
        <v>308</v>
      </c>
      <c r="Q319" s="1" t="str">
        <f>IFERROR(IF(A319="Ordenes de Compra",VLOOKUP($E319,'Ordenes de Compra'!$A$2:$E$1712,5,0),"Sin OC"),"Sin dato")</f>
        <v>29.0.0.45.0</v>
      </c>
      <c r="R319" s="28" t="str">
        <f>IFERROR(IF(A319="Ordenes de Compra",VLOOKUP($I319,'Ordenes de Compra'!$B$2:$E$1712,3,0),"Sin OC"),"Sin dato")</f>
        <v>Sin dato</v>
      </c>
      <c r="S319" s="1" t="str">
        <f>VLOOKUP($U319,'Tablas intermedias'!$C$1:$H$222,5,0)</f>
        <v>DGPFE</v>
      </c>
      <c r="T319" s="29" t="str">
        <f t="shared" si="13"/>
        <v>OK</v>
      </c>
      <c r="U319" s="30" t="str">
        <f t="shared" si="14"/>
        <v>DAFYP#MS-ARCHIVOARCHIVO - ArchivoDAFYP#MS - Dirección de administración financiera y presupuestaria</v>
      </c>
      <c r="V319" s="1" t="str">
        <f>VLOOKUP(U319,'Tablas intermedias'!$C$1:$H$222,6,0)</f>
        <v>No</v>
      </c>
      <c r="W319" s="1" t="str">
        <f ca="1">IF(O319&lt;30,"menos de 30 días","más de 30 días")</f>
        <v>más de 30 días</v>
      </c>
    </row>
    <row r="320" spans="1:23" ht="14.25" hidden="1" thickTop="1" thickBot="1" x14ac:dyDescent="0.25">
      <c r="A320" s="17" t="str">
        <f>IF(DetalleExp!H320='Tablas intermedias'!$A$2,"Ordenes de Compra",IF(DetalleExp!H320='Tablas intermedias'!$A$3,"Financiamiento Internacional","Legítimo Abono"))</f>
        <v>Ordenes de Compra</v>
      </c>
      <c r="B320" s="7">
        <f>DetalleExp!E320</f>
        <v>44047</v>
      </c>
      <c r="C320" s="1" t="str">
        <f>DetalleExp!A320</f>
        <v>EX-2020-50929253-APN-DTYC#MS</v>
      </c>
      <c r="D320" s="1" t="str">
        <f>IF(A320="Ordenes de Compra",VLOOKUP(C320,Autogestión!$B$2:$D$5090,3,0),IF(A320="Legítimo Abono",VLOOKUP(C320,NoAmpOC!$B$2:$H$988,7,0),"Factura"))</f>
        <v>Factura</v>
      </c>
      <c r="E320" s="26" t="str">
        <f>IF(A320="Ordenes de Compra",VLOOKUP($C320,Autogestión!$B$2:$G$5090,6,0),IF(A320="Financiamiento Internacional",VLOOKUP($C320,FinInt!$B$2:$G$508,6,0),"Legítimo Abono"))</f>
        <v>80-0025-LPU18</v>
      </c>
      <c r="F320" s="26" t="str">
        <f>IF($A320="Ordenes de Compra","ARS",IF($A320="Financiamiento Internacional",VLOOKUP($C320,FinInt!$B$2:$Q$508,15,0),VLOOKUP($C320,NoAmpOC!$B$2:$T$988,18,0)))</f>
        <v>ARS</v>
      </c>
      <c r="G320" s="5">
        <f>IF($A320="Ordenes de Compra",VLOOKUP($C320,Autogestión!$B$2:$H$5090,7,0),IF($A320="Financiamiento Internacional",VLOOKUP($C320,FinInt!$B$2:$Q$1308,16,0),VLOOKUP($C320,NoAmpOC!$B$2:$T$988,19,0)))</f>
        <v>4130783.99</v>
      </c>
      <c r="H320" s="5">
        <f t="shared" si="12"/>
        <v>4130783.99</v>
      </c>
      <c r="I320" s="26">
        <f>IF($A320="Ordenes de Compra",VLOOKUP($C320,Autogestión!$B$2:$J$5090,9,0),IF($A320="Financiamiento Internacional",VLOOKUP($C320,FinInt!$B$2:$G$1555,6,0),"Legitimo Abono"))</f>
        <v>0</v>
      </c>
      <c r="J320" s="1" t="str">
        <f>IF($A320="Ordenes de Compra",VLOOKUP($C320,Autogestión!$B$2:$R$5090,17,0),IF($A320="Financiamiento Internacional",VLOOKUP($C320,FinInt!$B$2:$O$1508,14,0),VLOOKUP($C320,NoAmpOC!$B$2:$R$988,17,0)))</f>
        <v>SAVANT PHARM S.A.</v>
      </c>
      <c r="K320" s="7" t="str">
        <f>DetalleExp!AP320</f>
        <v>DAFYP#MS-ARCHIVO</v>
      </c>
      <c r="L320" s="7" t="str">
        <f>DetalleExp!AQ320</f>
        <v>ARCHIVO - Archivo</v>
      </c>
      <c r="M320" s="7" t="str">
        <f>DetalleExp!AR320</f>
        <v>DAFYP#MS - Dirección de administración financiera y presupuestaria</v>
      </c>
      <c r="N320" s="7">
        <f>DetalleExp!AS320</f>
        <v>44057</v>
      </c>
      <c r="O320" s="27">
        <f ca="1">ROUNDUP(TODAY()-N320,0)</f>
        <v>298</v>
      </c>
      <c r="P320" s="27">
        <f ca="1">ROUNDUP(TODAY()-B320,0)</f>
        <v>308</v>
      </c>
      <c r="Q320" s="1" t="str">
        <f>IFERROR(IF(A320="Ordenes de Compra",VLOOKUP($E320,'Ordenes de Compra'!$A$2:$E$1712,5,0),"Sin OC"),"Sin dato")</f>
        <v>29.0.0.45.0</v>
      </c>
      <c r="R320" s="28" t="str">
        <f>IFERROR(IF(A320="Ordenes de Compra",VLOOKUP($I320,'Ordenes de Compra'!$B$2:$E$1712,3,0),"Sin OC"),"Sin dato")</f>
        <v>Sin dato</v>
      </c>
      <c r="S320" s="1" t="str">
        <f>VLOOKUP($U320,'Tablas intermedias'!$C$1:$H$222,5,0)</f>
        <v>DGPFE</v>
      </c>
      <c r="T320" s="29" t="str">
        <f t="shared" si="13"/>
        <v>OK</v>
      </c>
      <c r="U320" s="30" t="str">
        <f t="shared" si="14"/>
        <v>DAFYP#MS-ARCHIVOARCHIVO - ArchivoDAFYP#MS - Dirección de administración financiera y presupuestaria</v>
      </c>
      <c r="V320" s="1" t="str">
        <f>VLOOKUP(U320,'Tablas intermedias'!$C$1:$H$222,6,0)</f>
        <v>No</v>
      </c>
      <c r="W320" s="1" t="str">
        <f ca="1">IF(O320&lt;30,"menos de 30 días","más de 30 días")</f>
        <v>más de 30 días</v>
      </c>
    </row>
    <row r="321" spans="1:23" ht="14.25" hidden="1" thickTop="1" thickBot="1" x14ac:dyDescent="0.25">
      <c r="A321" s="17" t="str">
        <f>IF(DetalleExp!H321='Tablas intermedias'!$A$2,"Ordenes de Compra",IF(DetalleExp!H321='Tablas intermedias'!$A$3,"Financiamiento Internacional","Legítimo Abono"))</f>
        <v>Ordenes de Compra</v>
      </c>
      <c r="B321" s="7">
        <f>DetalleExp!E321</f>
        <v>44047</v>
      </c>
      <c r="C321" s="1" t="str">
        <f>DetalleExp!A321</f>
        <v>EX-2020-50932900-APN-DTYC#MS</v>
      </c>
      <c r="D321" s="1" t="str">
        <f>IF(A321="Ordenes de Compra",VLOOKUP(C321,Autogestión!$B$2:$D$5090,3,0),IF(A321="Legítimo Abono",VLOOKUP(C321,NoAmpOC!$B$2:$H$988,7,0),"Factura"))</f>
        <v>Factura</v>
      </c>
      <c r="E321" s="26" t="str">
        <f>IF(A321="Ordenes de Compra",VLOOKUP($C321,Autogestión!$B$2:$G$5090,6,0),IF(A321="Financiamiento Internacional",VLOOKUP($C321,FinInt!$B$2:$G$508,6,0),"Legítimo Abono"))</f>
        <v>80-0025-LPU18</v>
      </c>
      <c r="F321" s="26" t="str">
        <f>IF($A321="Ordenes de Compra","ARS",IF($A321="Financiamiento Internacional",VLOOKUP($C321,FinInt!$B$2:$Q$508,15,0),VLOOKUP($C321,NoAmpOC!$B$2:$T$988,18,0)))</f>
        <v>ARS</v>
      </c>
      <c r="G321" s="5">
        <f>IF($A321="Ordenes de Compra",VLOOKUP($C321,Autogestión!$B$2:$H$5090,7,0),IF($A321="Financiamiento Internacional",VLOOKUP($C321,FinInt!$B$2:$Q$1308,16,0),VLOOKUP($C321,NoAmpOC!$B$2:$T$988,19,0)))</f>
        <v>4112640</v>
      </c>
      <c r="H321" s="5">
        <f t="shared" si="12"/>
        <v>4112640</v>
      </c>
      <c r="I321" s="26">
        <f>IF($A321="Ordenes de Compra",VLOOKUP($C321,Autogestión!$B$2:$J$5090,9,0),IF($A321="Financiamiento Internacional",VLOOKUP($C321,FinInt!$B$2:$G$1555,6,0),"Legitimo Abono"))</f>
        <v>0</v>
      </c>
      <c r="J321" s="1" t="str">
        <f>IF($A321="Ordenes de Compra",VLOOKUP($C321,Autogestión!$B$2:$R$5090,17,0),IF($A321="Financiamiento Internacional",VLOOKUP($C321,FinInt!$B$2:$O$1508,14,0),VLOOKUP($C321,NoAmpOC!$B$2:$R$988,17,0)))</f>
        <v>SAVANT PHARM S.A.</v>
      </c>
      <c r="K321" s="7" t="str">
        <f>DetalleExp!AP321</f>
        <v>DAFYP#MS-ARCHIVO</v>
      </c>
      <c r="L321" s="7" t="str">
        <f>DetalleExp!AQ321</f>
        <v>ARCHIVO - Archivo</v>
      </c>
      <c r="M321" s="7" t="str">
        <f>DetalleExp!AR321</f>
        <v>DAFYP#MS - Dirección de administración financiera y presupuestaria</v>
      </c>
      <c r="N321" s="7">
        <f>DetalleExp!AS321</f>
        <v>44057</v>
      </c>
      <c r="O321" s="27">
        <f ca="1">ROUNDUP(TODAY()-N321,0)</f>
        <v>298</v>
      </c>
      <c r="P321" s="27">
        <f ca="1">ROUNDUP(TODAY()-B321,0)</f>
        <v>308</v>
      </c>
      <c r="Q321" s="1" t="str">
        <f>IFERROR(IF(A321="Ordenes de Compra",VLOOKUP($E321,'Ordenes de Compra'!$A$2:$E$1712,5,0),"Sin OC"),"Sin dato")</f>
        <v>29.0.0.45.0</v>
      </c>
      <c r="R321" s="28" t="str">
        <f>IFERROR(IF(A321="Ordenes de Compra",VLOOKUP($I321,'Ordenes de Compra'!$B$2:$E$1712,3,0),"Sin OC"),"Sin dato")</f>
        <v>Sin dato</v>
      </c>
      <c r="S321" s="1" t="str">
        <f>VLOOKUP($U321,'Tablas intermedias'!$C$1:$H$222,5,0)</f>
        <v>DGPFE</v>
      </c>
      <c r="T321" s="29" t="str">
        <f t="shared" si="13"/>
        <v>OK</v>
      </c>
      <c r="U321" s="30" t="str">
        <f t="shared" si="14"/>
        <v>DAFYP#MS-ARCHIVOARCHIVO - ArchivoDAFYP#MS - Dirección de administración financiera y presupuestaria</v>
      </c>
      <c r="V321" s="1" t="str">
        <f>VLOOKUP(U321,'Tablas intermedias'!$C$1:$H$222,6,0)</f>
        <v>No</v>
      </c>
      <c r="W321" s="1" t="str">
        <f ca="1">IF(O321&lt;30,"menos de 30 días","más de 30 días")</f>
        <v>más de 30 días</v>
      </c>
    </row>
    <row r="322" spans="1:23" ht="14.25" hidden="1" thickTop="1" thickBot="1" x14ac:dyDescent="0.25">
      <c r="A322" s="17" t="str">
        <f>IF(DetalleExp!H322='Tablas intermedias'!$A$2,"Ordenes de Compra",IF(DetalleExp!H322='Tablas intermedias'!$A$3,"Financiamiento Internacional","Legítimo Abono"))</f>
        <v>Ordenes de Compra</v>
      </c>
      <c r="B322" s="7">
        <f>DetalleExp!E322</f>
        <v>44047</v>
      </c>
      <c r="C322" s="1" t="str">
        <f>DetalleExp!A322</f>
        <v>EX-2020-50935263-APN-DTYC#MS</v>
      </c>
      <c r="D322" s="1" t="str">
        <f>IF(A322="Ordenes de Compra",VLOOKUP(C322,Autogestión!$B$2:$D$5090,3,0),IF(A322="Legítimo Abono",VLOOKUP(C322,NoAmpOC!$B$2:$H$988,7,0),"Factura"))</f>
        <v>Factura</v>
      </c>
      <c r="E322" s="26" t="str">
        <f>IF(A322="Ordenes de Compra",VLOOKUP($C322,Autogestión!$B$2:$G$5090,6,0),IF(A322="Financiamiento Internacional",VLOOKUP($C322,FinInt!$B$2:$G$508,6,0),"Legítimo Abono"))</f>
        <v>80-0025-LPU18</v>
      </c>
      <c r="F322" s="26" t="str">
        <f>IF($A322="Ordenes de Compra","ARS",IF($A322="Financiamiento Internacional",VLOOKUP($C322,FinInt!$B$2:$Q$508,15,0),VLOOKUP($C322,NoAmpOC!$B$2:$T$988,18,0)))</f>
        <v>ARS</v>
      </c>
      <c r="G322" s="5">
        <f>IF($A322="Ordenes de Compra",VLOOKUP($C322,Autogestión!$B$2:$H$5090,7,0),IF($A322="Financiamiento Internacional",VLOOKUP($C322,FinInt!$B$2:$Q$1308,16,0),VLOOKUP($C322,NoAmpOC!$B$2:$T$988,19,0)))</f>
        <v>4130783.99</v>
      </c>
      <c r="H322" s="5">
        <f t="shared" si="12"/>
        <v>4130783.99</v>
      </c>
      <c r="I322" s="26">
        <f>IF($A322="Ordenes de Compra",VLOOKUP($C322,Autogestión!$B$2:$J$5090,9,0),IF($A322="Financiamiento Internacional",VLOOKUP($C322,FinInt!$B$2:$G$1555,6,0),"Legitimo Abono"))</f>
        <v>0</v>
      </c>
      <c r="J322" s="1" t="str">
        <f>IF($A322="Ordenes de Compra",VLOOKUP($C322,Autogestión!$B$2:$R$5090,17,0),IF($A322="Financiamiento Internacional",VLOOKUP($C322,FinInt!$B$2:$O$1508,14,0),VLOOKUP($C322,NoAmpOC!$B$2:$R$988,17,0)))</f>
        <v>SAVANT PHARM S.A.</v>
      </c>
      <c r="K322" s="7" t="str">
        <f>DetalleExp!AP322</f>
        <v>DAFYP#MS-ARCHIVO</v>
      </c>
      <c r="L322" s="7" t="str">
        <f>DetalleExp!AQ322</f>
        <v>ARCHIVO - Archivo</v>
      </c>
      <c r="M322" s="7" t="str">
        <f>DetalleExp!AR322</f>
        <v>DAFYP#MS - Dirección de administración financiera y presupuestaria</v>
      </c>
      <c r="N322" s="7">
        <f>DetalleExp!AS322</f>
        <v>44057</v>
      </c>
      <c r="O322" s="27">
        <f ca="1">ROUNDUP(TODAY()-N322,0)</f>
        <v>298</v>
      </c>
      <c r="P322" s="27">
        <f ca="1">ROUNDUP(TODAY()-B322,0)</f>
        <v>308</v>
      </c>
      <c r="Q322" s="1" t="str">
        <f>IFERROR(IF(A322="Ordenes de Compra",VLOOKUP($E322,'Ordenes de Compra'!$A$2:$E$1712,5,0),"Sin OC"),"Sin dato")</f>
        <v>29.0.0.45.0</v>
      </c>
      <c r="R322" s="28" t="str">
        <f>IFERROR(IF(A322="Ordenes de Compra",VLOOKUP($I322,'Ordenes de Compra'!$B$2:$E$1712,3,0),"Sin OC"),"Sin dato")</f>
        <v>Sin dato</v>
      </c>
      <c r="S322" s="1" t="str">
        <f>VLOOKUP($U322,'Tablas intermedias'!$C$1:$H$222,5,0)</f>
        <v>DGPFE</v>
      </c>
      <c r="T322" s="29" t="str">
        <f t="shared" si="13"/>
        <v>OK</v>
      </c>
      <c r="U322" s="30" t="str">
        <f t="shared" si="14"/>
        <v>DAFYP#MS-ARCHIVOARCHIVO - ArchivoDAFYP#MS - Dirección de administración financiera y presupuestaria</v>
      </c>
      <c r="V322" s="1" t="str">
        <f>VLOOKUP(U322,'Tablas intermedias'!$C$1:$H$222,6,0)</f>
        <v>No</v>
      </c>
      <c r="W322" s="1" t="str">
        <f ca="1">IF(O322&lt;30,"menos de 30 días","más de 30 días")</f>
        <v>más de 30 días</v>
      </c>
    </row>
    <row r="323" spans="1:23" ht="14.25" hidden="1" thickTop="1" thickBot="1" x14ac:dyDescent="0.25">
      <c r="A323" s="17" t="str">
        <f>IF(DetalleExp!H323='Tablas intermedias'!$A$2,"Ordenes de Compra",IF(DetalleExp!H323='Tablas intermedias'!$A$3,"Financiamiento Internacional","Legítimo Abono"))</f>
        <v>Ordenes de Compra</v>
      </c>
      <c r="B323" s="7">
        <f>DetalleExp!E323</f>
        <v>44047</v>
      </c>
      <c r="C323" s="1" t="str">
        <f>DetalleExp!A323</f>
        <v>EX-2020-50937674-APN-DTYC#MS</v>
      </c>
      <c r="D323" s="1" t="str">
        <f>IF(A323="Ordenes de Compra",VLOOKUP(C323,Autogestión!$B$2:$D$5090,3,0),IF(A323="Legítimo Abono",VLOOKUP(C323,NoAmpOC!$B$2:$H$988,7,0),"Factura"))</f>
        <v>Factura</v>
      </c>
      <c r="E323" s="26" t="str">
        <f>IF(A323="Ordenes de Compra",VLOOKUP($C323,Autogestión!$B$2:$G$5090,6,0),IF(A323="Financiamiento Internacional",VLOOKUP($C323,FinInt!$B$2:$G$508,6,0),"Legítimo Abono"))</f>
        <v>80-0025-LPU18</v>
      </c>
      <c r="F323" s="26" t="str">
        <f>IF($A323="Ordenes de Compra","ARS",IF($A323="Financiamiento Internacional",VLOOKUP($C323,FinInt!$B$2:$Q$508,15,0),VLOOKUP($C323,NoAmpOC!$B$2:$T$988,18,0)))</f>
        <v>ARS</v>
      </c>
      <c r="G323" s="5">
        <f>IF($A323="Ordenes de Compra",VLOOKUP($C323,Autogestión!$B$2:$H$5090,7,0),IF($A323="Financiamiento Internacional",VLOOKUP($C323,FinInt!$B$2:$Q$1308,16,0),VLOOKUP($C323,NoAmpOC!$B$2:$T$988,19,0)))</f>
        <v>4124736</v>
      </c>
      <c r="H323" s="5">
        <f t="shared" ref="H323:H386" si="15">IF(F323="USD",G323*$Z$1,IF(F323="EUR",G323*$AD$1,G323))</f>
        <v>4124736</v>
      </c>
      <c r="I323" s="26">
        <f>IF($A323="Ordenes de Compra",VLOOKUP($C323,Autogestión!$B$2:$J$5090,9,0),IF($A323="Financiamiento Internacional",VLOOKUP($C323,FinInt!$B$2:$G$1555,6,0),"Legitimo Abono"))</f>
        <v>0</v>
      </c>
      <c r="J323" s="1" t="str">
        <f>IF($A323="Ordenes de Compra",VLOOKUP($C323,Autogestión!$B$2:$R$5090,17,0),IF($A323="Financiamiento Internacional",VLOOKUP($C323,FinInt!$B$2:$O$1508,14,0),VLOOKUP($C323,NoAmpOC!$B$2:$R$988,17,0)))</f>
        <v>SAVANT PHARM S.A.</v>
      </c>
      <c r="K323" s="7" t="str">
        <f>DetalleExp!AP323</f>
        <v>DAFYP#MS-ARCHIVO</v>
      </c>
      <c r="L323" s="7" t="str">
        <f>DetalleExp!AQ323</f>
        <v>ARCHIVO - Archivo</v>
      </c>
      <c r="M323" s="7" t="str">
        <f>DetalleExp!AR323</f>
        <v>DAFYP#MS - Dirección de administración financiera y presupuestaria</v>
      </c>
      <c r="N323" s="7">
        <f>DetalleExp!AS323</f>
        <v>44062</v>
      </c>
      <c r="O323" s="27">
        <f ca="1">ROUNDUP(TODAY()-N323,0)</f>
        <v>293</v>
      </c>
      <c r="P323" s="27">
        <f ca="1">ROUNDUP(TODAY()-B323,0)</f>
        <v>308</v>
      </c>
      <c r="Q323" s="1" t="str">
        <f>IFERROR(IF(A323="Ordenes de Compra",VLOOKUP($E323,'Ordenes de Compra'!$A$2:$E$1712,5,0),"Sin OC"),"Sin dato")</f>
        <v>29.0.0.45.0</v>
      </c>
      <c r="R323" s="28" t="str">
        <f>IFERROR(IF(A323="Ordenes de Compra",VLOOKUP($I323,'Ordenes de Compra'!$B$2:$E$1712,3,0),"Sin OC"),"Sin dato")</f>
        <v>Sin dato</v>
      </c>
      <c r="S323" s="1" t="str">
        <f>VLOOKUP($U323,'Tablas intermedias'!$C$1:$H$222,5,0)</f>
        <v>DGPFE</v>
      </c>
      <c r="T323" s="29" t="str">
        <f t="shared" ref="T323:T386" si="16">IF(AND(D323="Factura",OR(G323&gt;100000000,R323=G323)),"Ver","OK")</f>
        <v>OK</v>
      </c>
      <c r="U323" s="30" t="str">
        <f t="shared" ref="U323:U386" si="17">K323&amp;L323&amp;M323</f>
        <v>DAFYP#MS-ARCHIVOARCHIVO - ArchivoDAFYP#MS - Dirección de administración financiera y presupuestaria</v>
      </c>
      <c r="V323" s="1" t="str">
        <f>VLOOKUP(U323,'Tablas intermedias'!$C$1:$H$222,6,0)</f>
        <v>No</v>
      </c>
      <c r="W323" s="1" t="str">
        <f ca="1">IF(O323&lt;30,"menos de 30 días","más de 30 días")</f>
        <v>más de 30 días</v>
      </c>
    </row>
    <row r="324" spans="1:23" ht="14.25" hidden="1" thickTop="1" thickBot="1" x14ac:dyDescent="0.25">
      <c r="A324" s="17" t="str">
        <f>IF(DetalleExp!H324='Tablas intermedias'!$A$2,"Ordenes de Compra",IF(DetalleExp!H324='Tablas intermedias'!$A$3,"Financiamiento Internacional","Legítimo Abono"))</f>
        <v>Ordenes de Compra</v>
      </c>
      <c r="B324" s="7">
        <f>DetalleExp!E324</f>
        <v>44048</v>
      </c>
      <c r="C324" s="1" t="str">
        <f>DetalleExp!A324</f>
        <v>EX-2020-51110386-APN-DTYC#MS</v>
      </c>
      <c r="D324" s="1" t="str">
        <f>IF(A324="Ordenes de Compra",VLOOKUP(C324,Autogestión!$B$2:$D$5090,3,0),IF(A324="Legítimo Abono",VLOOKUP(C324,NoAmpOC!$B$2:$H$988,7,0),"Factura"))</f>
        <v>Factura</v>
      </c>
      <c r="E324" s="26" t="str">
        <f>IF(A324="Ordenes de Compra",VLOOKUP($C324,Autogestión!$B$2:$G$5090,6,0),IF(A324="Financiamiento Internacional",VLOOKUP($C324,FinInt!$B$2:$G$508,6,0),"Legítimo Abono"))</f>
        <v>80-0017-LPU19</v>
      </c>
      <c r="F324" s="26" t="str">
        <f>IF($A324="Ordenes de Compra","ARS",IF($A324="Financiamiento Internacional",VLOOKUP($C324,FinInt!$B$2:$Q$508,15,0),VLOOKUP($C324,NoAmpOC!$B$2:$T$988,18,0)))</f>
        <v>ARS</v>
      </c>
      <c r="G324" s="5">
        <f>IF($A324="Ordenes de Compra",VLOOKUP($C324,Autogestión!$B$2:$H$5090,7,0),IF($A324="Financiamiento Internacional",VLOOKUP($C324,FinInt!$B$2:$Q$1308,16,0),VLOOKUP($C324,NoAmpOC!$B$2:$T$988,19,0)))</f>
        <v>10211082.310000001</v>
      </c>
      <c r="H324" s="5">
        <f t="shared" si="15"/>
        <v>10211082.310000001</v>
      </c>
      <c r="I324" s="26">
        <f>IF($A324="Ordenes de Compra",VLOOKUP($C324,Autogestión!$B$2:$J$5090,9,0),IF($A324="Financiamiento Internacional",VLOOKUP($C324,FinInt!$B$2:$G$1555,6,0),"Legitimo Abono"))</f>
        <v>0</v>
      </c>
      <c r="J324" s="1" t="str">
        <f>IF($A324="Ordenes de Compra",VLOOKUP($C324,Autogestión!$B$2:$R$5090,17,0),IF($A324="Financiamiento Internacional",VLOOKUP($C324,FinInt!$B$2:$O$1508,14,0),VLOOKUP($C324,NoAmpOC!$B$2:$R$988,17,0)))</f>
        <v>ORIEN S.A.</v>
      </c>
      <c r="K324" s="7" t="str">
        <f>DetalleExp!AP324</f>
        <v>LCOURREGES</v>
      </c>
      <c r="L324" s="7" t="str">
        <f>DetalleExp!AQ324</f>
        <v>TESORERIA - Tesorería</v>
      </c>
      <c r="M324" s="7" t="str">
        <f>DetalleExp!AR324</f>
        <v>DTYC#MS - Dirección de tesoreria y contabilidad</v>
      </c>
      <c r="N324" s="7">
        <f>DetalleExp!AS324</f>
        <v>44155</v>
      </c>
      <c r="O324" s="27">
        <f ca="1">ROUNDUP(TODAY()-N324,0)</f>
        <v>200</v>
      </c>
      <c r="P324" s="27">
        <f ca="1">ROUNDUP(TODAY()-B324,0)</f>
        <v>307</v>
      </c>
      <c r="Q324" s="1" t="str">
        <f>IFERROR(IF(A324="Ordenes de Compra",VLOOKUP($E324,'Ordenes de Compra'!$A$2:$E$1712,5,0),"Sin OC"),"Sin dato")</f>
        <v>Varios</v>
      </c>
      <c r="R324" s="28" t="str">
        <f>IFERROR(IF(A324="Ordenes de Compra",VLOOKUP($I324,'Ordenes de Compra'!$B$2:$E$1712,3,0),"Sin OC"),"Sin dato")</f>
        <v>Sin dato</v>
      </c>
      <c r="S324" s="1" t="str">
        <f>VLOOKUP($U324,'Tablas intermedias'!$C$1:$H$222,5,0)</f>
        <v>Tesorería</v>
      </c>
      <c r="T324" s="29" t="str">
        <f t="shared" si="16"/>
        <v>OK</v>
      </c>
      <c r="U324" s="30" t="str">
        <f t="shared" si="17"/>
        <v>LCOURREGESTESORERIA - TesoreríaDTYC#MS - Dirección de tesoreria y contabilidad</v>
      </c>
      <c r="V324" s="1" t="str">
        <f>VLOOKUP(U324,'Tablas intermedias'!$C$1:$H$222,6,0)</f>
        <v>No</v>
      </c>
      <c r="W324" s="1" t="str">
        <f ca="1">IF(O324&lt;30,"menos de 30 días","más de 30 días")</f>
        <v>más de 30 días</v>
      </c>
    </row>
    <row r="325" spans="1:23" ht="14.25" hidden="1" thickTop="1" thickBot="1" x14ac:dyDescent="0.25">
      <c r="A325" s="17" t="str">
        <f>IF(DetalleExp!H325='Tablas intermedias'!$A$2,"Ordenes de Compra",IF(DetalleExp!H325='Tablas intermedias'!$A$3,"Financiamiento Internacional","Legítimo Abono"))</f>
        <v>Ordenes de Compra</v>
      </c>
      <c r="B325" s="7">
        <f>DetalleExp!E325</f>
        <v>44048</v>
      </c>
      <c r="C325" s="1" t="str">
        <f>DetalleExp!A325</f>
        <v>EX-2020-51112263-APN-DTYC#MS</v>
      </c>
      <c r="D325" s="1" t="str">
        <f>IF(A325="Ordenes de Compra",VLOOKUP(C325,Autogestión!$B$2:$D$5090,3,0),IF(A325="Legítimo Abono",VLOOKUP(C325,NoAmpOC!$B$2:$H$988,7,0),"Factura"))</f>
        <v>Factura</v>
      </c>
      <c r="E325" s="26" t="str">
        <f>IF(A325="Ordenes de Compra",VLOOKUP($C325,Autogestión!$B$2:$G$5090,6,0),IF(A325="Financiamiento Internacional",VLOOKUP($C325,FinInt!$B$2:$G$508,6,0),"Legítimo Abono"))</f>
        <v>80-0017-LPU19</v>
      </c>
      <c r="F325" s="26" t="str">
        <f>IF($A325="Ordenes de Compra","ARS",IF($A325="Financiamiento Internacional",VLOOKUP($C325,FinInt!$B$2:$Q$508,15,0),VLOOKUP($C325,NoAmpOC!$B$2:$T$988,18,0)))</f>
        <v>ARS</v>
      </c>
      <c r="G325" s="5">
        <f>IF($A325="Ordenes de Compra",VLOOKUP($C325,Autogestión!$B$2:$H$5090,7,0),IF($A325="Financiamiento Internacional",VLOOKUP($C325,FinInt!$B$2:$Q$1308,16,0),VLOOKUP($C325,NoAmpOC!$B$2:$T$988,19,0)))</f>
        <v>3385650.18</v>
      </c>
      <c r="H325" s="5">
        <f t="shared" si="15"/>
        <v>3385650.18</v>
      </c>
      <c r="I325" s="26" t="str">
        <f>IF($A325="Ordenes de Compra",VLOOKUP($C325,Autogestión!$B$2:$J$5090,9,0),IF($A325="Financiamiento Internacional",VLOOKUP($C325,FinInt!$B$2:$G$1555,6,0),"Legitimo Abono"))</f>
        <v>80-1139-OC19</v>
      </c>
      <c r="J325" s="1" t="str">
        <f>IF($A325="Ordenes de Compra",VLOOKUP($C325,Autogestión!$B$2:$R$5090,17,0),IF($A325="Financiamiento Internacional",VLOOKUP($C325,FinInt!$B$2:$O$1508,14,0),VLOOKUP($C325,NoAmpOC!$B$2:$R$988,17,0)))</f>
        <v>ORIEN S.A.</v>
      </c>
      <c r="K325" s="7" t="str">
        <f>DetalleExp!AP325</f>
        <v>SGA#INSSJP-PVD</v>
      </c>
      <c r="L325" s="7" t="str">
        <f>DetalleExp!AQ325</f>
        <v>PVD - Privada</v>
      </c>
      <c r="M325" s="7" t="str">
        <f>DetalleExp!AR325</f>
        <v>SGA#INSSJP - Secretaría general de administración</v>
      </c>
      <c r="N325" s="7">
        <f>DetalleExp!AS325</f>
        <v>44344</v>
      </c>
      <c r="O325" s="27">
        <f ca="1">ROUNDUP(TODAY()-N325,0)</f>
        <v>11</v>
      </c>
      <c r="P325" s="27">
        <f ca="1">ROUNDUP(TODAY()-B325,0)</f>
        <v>307</v>
      </c>
      <c r="Q325" s="1" t="str">
        <f>IFERROR(IF(A325="Ordenes de Compra",VLOOKUP($E325,'Ordenes de Compra'!$A$2:$E$1712,5,0),"Sin OC"),"Sin dato")</f>
        <v>Varios</v>
      </c>
      <c r="R325" s="28">
        <f>IFERROR(IF(A325="Ordenes de Compra",VLOOKUP($I325,'Ordenes de Compra'!$B$2:$E$1712,3,0),"Sin OC"),"Sin dato")</f>
        <v>539212229</v>
      </c>
      <c r="S325" s="1" t="str">
        <f>VLOOKUP($U325,'Tablas intermedias'!$C$1:$H$222,5,0)</f>
        <v>Programa</v>
      </c>
      <c r="T325" s="29" t="str">
        <f t="shared" si="16"/>
        <v>OK</v>
      </c>
      <c r="U325" s="30" t="str">
        <f t="shared" si="17"/>
        <v>SGA#INSSJP-PVDPVD - PrivadaSGA#INSSJP - Secretaría general de administración</v>
      </c>
      <c r="V325" s="1" t="str">
        <f>VLOOKUP(U325,'Tablas intermedias'!$C$1:$H$222,6,0)</f>
        <v>Si</v>
      </c>
      <c r="W325" s="1" t="str">
        <f ca="1">IF(O325&lt;30,"menos de 30 días","más de 30 días")</f>
        <v>menos de 30 días</v>
      </c>
    </row>
    <row r="326" spans="1:23" ht="14.25" hidden="1" thickTop="1" thickBot="1" x14ac:dyDescent="0.25">
      <c r="A326" s="17" t="str">
        <f>IF(DetalleExp!H326='Tablas intermedias'!$A$2,"Ordenes de Compra",IF(DetalleExp!H326='Tablas intermedias'!$A$3,"Financiamiento Internacional","Legítimo Abono"))</f>
        <v>Ordenes de Compra</v>
      </c>
      <c r="B326" s="7">
        <f>DetalleExp!E326</f>
        <v>44048</v>
      </c>
      <c r="C326" s="1" t="str">
        <f>DetalleExp!A326</f>
        <v>EX-2020-51113941-APN-DTYC#MS</v>
      </c>
      <c r="D326" s="1" t="str">
        <f>IF(A326="Ordenes de Compra",VLOOKUP(C326,Autogestión!$B$2:$D$5090,3,0),IF(A326="Legítimo Abono",VLOOKUP(C326,NoAmpOC!$B$2:$H$988,7,0),"Factura"))</f>
        <v>Factura</v>
      </c>
      <c r="E326" s="26" t="str">
        <f>IF(A326="Ordenes de Compra",VLOOKUP($C326,Autogestión!$B$2:$G$5090,6,0),IF(A326="Financiamiento Internacional",VLOOKUP($C326,FinInt!$B$2:$G$508,6,0),"Legítimo Abono"))</f>
        <v>80-0017-LPU19</v>
      </c>
      <c r="F326" s="26" t="str">
        <f>IF($A326="Ordenes de Compra","ARS",IF($A326="Financiamiento Internacional",VLOOKUP($C326,FinInt!$B$2:$Q$508,15,0),VLOOKUP($C326,NoAmpOC!$B$2:$T$988,18,0)))</f>
        <v>ARS</v>
      </c>
      <c r="G326" s="5">
        <f>IF($A326="Ordenes de Compra",VLOOKUP($C326,Autogestión!$B$2:$H$5090,7,0),IF($A326="Financiamiento Internacional",VLOOKUP($C326,FinInt!$B$2:$Q$1308,16,0),VLOOKUP($C326,NoAmpOC!$B$2:$T$988,19,0)))</f>
        <v>13235563.220000001</v>
      </c>
      <c r="H326" s="5">
        <f t="shared" si="15"/>
        <v>13235563.220000001</v>
      </c>
      <c r="I326" s="26" t="str">
        <f>IF($A326="Ordenes de Compra",VLOOKUP($C326,Autogestión!$B$2:$J$5090,9,0),IF($A326="Financiamiento Internacional",VLOOKUP($C326,FinInt!$B$2:$G$1555,6,0),"Legitimo Abono"))</f>
        <v>80-1139-OC19</v>
      </c>
      <c r="J326" s="1" t="str">
        <f>IF($A326="Ordenes de Compra",VLOOKUP($C326,Autogestión!$B$2:$R$5090,17,0),IF($A326="Financiamiento Internacional",VLOOKUP($C326,FinInt!$B$2:$O$1508,14,0),VLOOKUP($C326,NoAmpOC!$B$2:$R$988,17,0)))</f>
        <v>ORIEN S.A.</v>
      </c>
      <c r="K326" s="7" t="str">
        <f>DetalleExp!AP326</f>
        <v>SANTIAGOTORRES</v>
      </c>
      <c r="L326" s="7" t="str">
        <f>DetalleExp!AQ326</f>
        <v>SEC - Secretaría</v>
      </c>
      <c r="M326" s="7" t="str">
        <f>DetalleExp!AR326</f>
        <v>SPYC#SSS - Subgerencia de presupuesto y contabilidad</v>
      </c>
      <c r="N326" s="7">
        <f>DetalleExp!AS326</f>
        <v>44343</v>
      </c>
      <c r="O326" s="27">
        <f ca="1">ROUNDUP(TODAY()-N326,0)</f>
        <v>12</v>
      </c>
      <c r="P326" s="27">
        <f ca="1">ROUNDUP(TODAY()-B326,0)</f>
        <v>307</v>
      </c>
      <c r="Q326" s="1" t="str">
        <f>IFERROR(IF(A326="Ordenes de Compra",VLOOKUP($E326,'Ordenes de Compra'!$A$2:$E$1712,5,0),"Sin OC"),"Sin dato")</f>
        <v>Varios</v>
      </c>
      <c r="R326" s="28">
        <f>IFERROR(IF(A326="Ordenes de Compra",VLOOKUP($I326,'Ordenes de Compra'!$B$2:$E$1712,3,0),"Sin OC"),"Sin dato")</f>
        <v>539212229</v>
      </c>
      <c r="S326" s="1" t="str">
        <f>VLOOKUP($U326,'Tablas intermedias'!$C$1:$H$222,5,0)</f>
        <v>Programa</v>
      </c>
      <c r="T326" s="29" t="str">
        <f t="shared" si="16"/>
        <v>OK</v>
      </c>
      <c r="U326" s="30" t="str">
        <f t="shared" si="17"/>
        <v>SANTIAGOTORRESSEC - SecretaríaSPYC#SSS - Subgerencia de presupuesto y contabilidad</v>
      </c>
      <c r="V326" s="1" t="str">
        <f>VLOOKUP(U326,'Tablas intermedias'!$C$1:$H$222,6,0)</f>
        <v>Si</v>
      </c>
      <c r="W326" s="1" t="str">
        <f ca="1">IF(O326&lt;30,"menos de 30 días","más de 30 días")</f>
        <v>menos de 30 días</v>
      </c>
    </row>
    <row r="327" spans="1:23" ht="14.25" hidden="1" thickTop="1" thickBot="1" x14ac:dyDescent="0.25">
      <c r="A327" s="17" t="str">
        <f>IF(DetalleExp!H327='Tablas intermedias'!$A$2,"Ordenes de Compra",IF(DetalleExp!H327='Tablas intermedias'!$A$3,"Financiamiento Internacional","Legítimo Abono"))</f>
        <v>Ordenes de Compra</v>
      </c>
      <c r="B327" s="7">
        <f>DetalleExp!E327</f>
        <v>44048</v>
      </c>
      <c r="C327" s="1" t="str">
        <f>DetalleExp!A327</f>
        <v>EX-2020-51117921-APN-DTYC#MS</v>
      </c>
      <c r="D327" s="1" t="str">
        <f>IF(A327="Ordenes de Compra",VLOOKUP(C327,Autogestión!$B$2:$D$5090,3,0),IF(A327="Legítimo Abono",VLOOKUP(C327,NoAmpOC!$B$2:$H$988,7,0),"Factura"))</f>
        <v>Factura</v>
      </c>
      <c r="E327" s="26" t="str">
        <f>IF(A327="Ordenes de Compra",VLOOKUP($C327,Autogestión!$B$2:$G$5090,6,0),IF(A327="Financiamiento Internacional",VLOOKUP($C327,FinInt!$B$2:$G$508,6,0),"Legítimo Abono"))</f>
        <v>80-0017-LPU19</v>
      </c>
      <c r="F327" s="26" t="str">
        <f>IF($A327="Ordenes de Compra","ARS",IF($A327="Financiamiento Internacional",VLOOKUP($C327,FinInt!$B$2:$Q$508,15,0),VLOOKUP($C327,NoAmpOC!$B$2:$T$988,18,0)))</f>
        <v>ARS</v>
      </c>
      <c r="G327" s="5">
        <f>IF($A327="Ordenes de Compra",VLOOKUP($C327,Autogestión!$B$2:$H$5090,7,0),IF($A327="Financiamiento Internacional",VLOOKUP($C327,FinInt!$B$2:$Q$1308,16,0),VLOOKUP($C327,NoAmpOC!$B$2:$T$988,19,0)))</f>
        <v>429704.88</v>
      </c>
      <c r="H327" s="5">
        <f t="shared" si="15"/>
        <v>429704.88</v>
      </c>
      <c r="I327" s="26">
        <f>IF($A327="Ordenes de Compra",VLOOKUP($C327,Autogestión!$B$2:$J$5090,9,0),IF($A327="Financiamiento Internacional",VLOOKUP($C327,FinInt!$B$2:$G$1555,6,0),"Legitimo Abono"))</f>
        <v>0</v>
      </c>
      <c r="J327" s="1" t="str">
        <f>IF($A327="Ordenes de Compra",VLOOKUP($C327,Autogestión!$B$2:$R$5090,17,0),IF($A327="Financiamiento Internacional",VLOOKUP($C327,FinInt!$B$2:$O$1508,14,0),VLOOKUP($C327,NoAmpOC!$B$2:$R$988,17,0)))</f>
        <v>ORIEN S.A.</v>
      </c>
      <c r="K327" s="7" t="str">
        <f>DetalleExp!AP327</f>
        <v>LCOURREGES</v>
      </c>
      <c r="L327" s="7" t="str">
        <f>DetalleExp!AQ327</f>
        <v>TESORERIA - Tesorería</v>
      </c>
      <c r="M327" s="7" t="str">
        <f>DetalleExp!AR327</f>
        <v>DTYC#MS - Dirección de tesoreria y contabilidad</v>
      </c>
      <c r="N327" s="7">
        <f>DetalleExp!AS327</f>
        <v>44167</v>
      </c>
      <c r="O327" s="27">
        <f ca="1">ROUNDUP(TODAY()-N327,0)</f>
        <v>188</v>
      </c>
      <c r="P327" s="27">
        <f ca="1">ROUNDUP(TODAY()-B327,0)</f>
        <v>307</v>
      </c>
      <c r="Q327" s="1" t="str">
        <f>IFERROR(IF(A327="Ordenes de Compra",VLOOKUP($E327,'Ordenes de Compra'!$A$2:$E$1712,5,0),"Sin OC"),"Sin dato")</f>
        <v>Varios</v>
      </c>
      <c r="R327" s="28" t="str">
        <f>IFERROR(IF(A327="Ordenes de Compra",VLOOKUP($I327,'Ordenes de Compra'!$B$2:$E$1712,3,0),"Sin OC"),"Sin dato")</f>
        <v>Sin dato</v>
      </c>
      <c r="S327" s="1" t="str">
        <f>VLOOKUP($U327,'Tablas intermedias'!$C$1:$H$222,5,0)</f>
        <v>Tesorería</v>
      </c>
      <c r="T327" s="29" t="str">
        <f t="shared" si="16"/>
        <v>OK</v>
      </c>
      <c r="U327" s="30" t="str">
        <f t="shared" si="17"/>
        <v>LCOURREGESTESORERIA - TesoreríaDTYC#MS - Dirección de tesoreria y contabilidad</v>
      </c>
      <c r="V327" s="1" t="str">
        <f>VLOOKUP(U327,'Tablas intermedias'!$C$1:$H$222,6,0)</f>
        <v>No</v>
      </c>
      <c r="W327" s="1" t="str">
        <f ca="1">IF(O327&lt;30,"menos de 30 días","más de 30 días")</f>
        <v>más de 30 días</v>
      </c>
    </row>
    <row r="328" spans="1:23" ht="14.25" hidden="1" thickTop="1" thickBot="1" x14ac:dyDescent="0.25">
      <c r="A328" s="17" t="str">
        <f>IF(DetalleExp!H328='Tablas intermedias'!$A$2,"Ordenes de Compra",IF(DetalleExp!H328='Tablas intermedias'!$A$3,"Financiamiento Internacional","Legítimo Abono"))</f>
        <v>Ordenes de Compra</v>
      </c>
      <c r="B328" s="7">
        <f>DetalleExp!E328</f>
        <v>44048</v>
      </c>
      <c r="C328" s="1" t="str">
        <f>DetalleExp!A328</f>
        <v>EX-2020-51288321-APN-DTYC#MS</v>
      </c>
      <c r="D328" s="1" t="str">
        <f>IF(A328="Ordenes de Compra",VLOOKUP(C328,Autogestión!$B$2:$D$5090,3,0),IF(A328="Legítimo Abono",VLOOKUP(C328,NoAmpOC!$B$2:$H$988,7,0),"Factura"))</f>
        <v>Factura</v>
      </c>
      <c r="E328" s="26" t="str">
        <f>IF(A328="Ordenes de Compra",VLOOKUP($C328,Autogestión!$B$2:$G$5090,6,0),IF(A328="Financiamiento Internacional",VLOOKUP($C328,FinInt!$B$2:$G$508,6,0),"Legítimo Abono"))</f>
        <v>80-0005-LPU18</v>
      </c>
      <c r="F328" s="26" t="str">
        <f>IF($A328="Ordenes de Compra","ARS",IF($A328="Financiamiento Internacional",VLOOKUP($C328,FinInt!$B$2:$Q$508,15,0),VLOOKUP($C328,NoAmpOC!$B$2:$T$988,18,0)))</f>
        <v>ARS</v>
      </c>
      <c r="G328" s="5">
        <f>IF($A328="Ordenes de Compra",VLOOKUP($C328,Autogestión!$B$2:$H$5090,7,0),IF($A328="Financiamiento Internacional",VLOOKUP($C328,FinInt!$B$2:$Q$1308,16,0),VLOOKUP($C328,NoAmpOC!$B$2:$T$988,19,0)))</f>
        <v>576492.75</v>
      </c>
      <c r="H328" s="5">
        <f t="shared" si="15"/>
        <v>576492.75</v>
      </c>
      <c r="I328" s="26" t="str">
        <f>IF($A328="Ordenes de Compra",VLOOKUP($C328,Autogestión!$B$2:$J$5090,9,0),IF($A328="Financiamiento Internacional",VLOOKUP($C328,FinInt!$B$2:$G$1555,6,0),"Legitimo Abono"))</f>
        <v>80-1037-OC19</v>
      </c>
      <c r="J328" s="1" t="str">
        <f>IF($A328="Ordenes de Compra",VLOOKUP($C328,Autogestión!$B$2:$R$5090,17,0),IF($A328="Financiamiento Internacional",VLOOKUP($C328,FinInt!$B$2:$O$1508,14,0),VLOOKUP($C328,NoAmpOC!$B$2:$R$988,17,0)))</f>
        <v>ID GROUP S.A..</v>
      </c>
      <c r="K328" s="7" t="str">
        <f>DetalleExp!AP328</f>
        <v>MARCOLOMBO</v>
      </c>
      <c r="L328" s="7" t="str">
        <f>DetalleExp!AQ328</f>
        <v>DESPACHO_DGA - Despacho - dirección general de administración</v>
      </c>
      <c r="M328" s="7" t="str">
        <f>DetalleExp!AR328</f>
        <v>DGA#MS - Dirección general de administración</v>
      </c>
      <c r="N328" s="7">
        <f>DetalleExp!AS328</f>
        <v>44350</v>
      </c>
      <c r="O328" s="27">
        <f ca="1">ROUNDUP(TODAY()-N328,0)</f>
        <v>5</v>
      </c>
      <c r="P328" s="27">
        <f ca="1">ROUNDUP(TODAY()-B328,0)</f>
        <v>307</v>
      </c>
      <c r="Q328" s="1" t="str">
        <f>IFERROR(IF(A328="Ordenes de Compra",VLOOKUP($E328,'Ordenes de Compra'!$A$2:$E$1712,5,0),"Sin OC"),"Sin dato")</f>
        <v>21.0.0.2.0</v>
      </c>
      <c r="R328" s="28">
        <f>IFERROR(IF(A328="Ordenes de Compra",VLOOKUP($I328,'Ordenes de Compra'!$B$2:$E$1712,3,0),"Sin OC"),"Sin dato")</f>
        <v>6917913</v>
      </c>
      <c r="S328" s="1" t="str">
        <f>VLOOKUP($U328,'Tablas intermedias'!$C$1:$H$222,5,0)</f>
        <v>DGA</v>
      </c>
      <c r="T328" s="29" t="str">
        <f t="shared" si="16"/>
        <v>OK</v>
      </c>
      <c r="U328" s="30" t="str">
        <f t="shared" si="17"/>
        <v>MARCOLOMBODESPACHO_DGA - Despacho - dirección general de administraciónDGA#MS - Dirección general de administración</v>
      </c>
      <c r="V328" s="1" t="str">
        <f>VLOOKUP(U328,'Tablas intermedias'!$C$1:$H$222,6,0)</f>
        <v>Si</v>
      </c>
      <c r="W328" s="1" t="str">
        <f ca="1">IF(O328&lt;30,"menos de 30 días","más de 30 días")</f>
        <v>menos de 30 días</v>
      </c>
    </row>
    <row r="329" spans="1:23" ht="14.25" hidden="1" thickTop="1" thickBot="1" x14ac:dyDescent="0.25">
      <c r="A329" s="17" t="str">
        <f>IF(DetalleExp!H329='Tablas intermedias'!$A$2,"Ordenes de Compra",IF(DetalleExp!H329='Tablas intermedias'!$A$3,"Financiamiento Internacional","Legítimo Abono"))</f>
        <v>Ordenes de Compra</v>
      </c>
      <c r="B329" s="7">
        <f>DetalleExp!E329</f>
        <v>44048</v>
      </c>
      <c r="C329" s="1" t="str">
        <f>DetalleExp!A329</f>
        <v>EX-2020-51316916-APN-DTYC#MS</v>
      </c>
      <c r="D329" s="1" t="str">
        <f>IF(A329="Ordenes de Compra",VLOOKUP(C329,Autogestión!$B$2:$D$5090,3,0),IF(A329="Legítimo Abono",VLOOKUP(C329,NoAmpOC!$B$2:$H$988,7,0),"Factura"))</f>
        <v>Factura</v>
      </c>
      <c r="E329" s="26" t="str">
        <f>IF(A329="Ordenes de Compra",VLOOKUP($C329,Autogestión!$B$2:$G$5090,6,0),IF(A329="Financiamiento Internacional",VLOOKUP($C329,FinInt!$B$2:$G$508,6,0),"Legítimo Abono"))</f>
        <v>80-0025-LPU18</v>
      </c>
      <c r="F329" s="26" t="str">
        <f>IF($A329="Ordenes de Compra","ARS",IF($A329="Financiamiento Internacional",VLOOKUP($C329,FinInt!$B$2:$Q$508,15,0),VLOOKUP($C329,NoAmpOC!$B$2:$T$988,18,0)))</f>
        <v>ARS</v>
      </c>
      <c r="G329" s="5">
        <f>IF($A329="Ordenes de Compra",VLOOKUP($C329,Autogestión!$B$2:$H$5090,7,0),IF($A329="Financiamiento Internacional",VLOOKUP($C329,FinInt!$B$2:$Q$1308,16,0),VLOOKUP($C329,NoAmpOC!$B$2:$T$988,19,0)))</f>
        <v>91.8</v>
      </c>
      <c r="H329" s="5">
        <f t="shared" si="15"/>
        <v>91.8</v>
      </c>
      <c r="I329" s="26">
        <f>IF($A329="Ordenes de Compra",VLOOKUP($C329,Autogestión!$B$2:$J$5090,9,0),IF($A329="Financiamiento Internacional",VLOOKUP($C329,FinInt!$B$2:$G$1555,6,0),"Legitimo Abono"))</f>
        <v>0</v>
      </c>
      <c r="J329" s="1" t="str">
        <f>IF($A329="Ordenes de Compra",VLOOKUP($C329,Autogestión!$B$2:$R$5090,17,0),IF($A329="Financiamiento Internacional",VLOOKUP($C329,FinInt!$B$2:$O$1508,14,0),VLOOKUP($C329,NoAmpOC!$B$2:$R$988,17,0)))</f>
        <v>Dr. LAZAR &amp; Cía. S.A.Q.e.I.</v>
      </c>
      <c r="K329" s="7" t="str">
        <f>DetalleExp!AP329</f>
        <v>DAFYP#MS-ARCHIVO</v>
      </c>
      <c r="L329" s="7" t="str">
        <f>DetalleExp!AQ329</f>
        <v>ARCHIVO - Archivo</v>
      </c>
      <c r="M329" s="7" t="str">
        <f>DetalleExp!AR329</f>
        <v>DAFYP#MS - Dirección de administración financiera y presupuestaria</v>
      </c>
      <c r="N329" s="7">
        <f>DetalleExp!AS329</f>
        <v>44068</v>
      </c>
      <c r="O329" s="27">
        <f ca="1">ROUNDUP(TODAY()-N329,0)</f>
        <v>287</v>
      </c>
      <c r="P329" s="27">
        <f ca="1">ROUNDUP(TODAY()-B329,0)</f>
        <v>307</v>
      </c>
      <c r="Q329" s="1" t="str">
        <f>IFERROR(IF(A329="Ordenes de Compra",VLOOKUP($E329,'Ordenes de Compra'!$A$2:$E$1712,5,0),"Sin OC"),"Sin dato")</f>
        <v>29.0.0.45.0</v>
      </c>
      <c r="R329" s="28" t="str">
        <f>IFERROR(IF(A329="Ordenes de Compra",VLOOKUP($I329,'Ordenes de Compra'!$B$2:$E$1712,3,0),"Sin OC"),"Sin dato")</f>
        <v>Sin dato</v>
      </c>
      <c r="S329" s="1" t="str">
        <f>VLOOKUP($U329,'Tablas intermedias'!$C$1:$H$222,5,0)</f>
        <v>DGPFE</v>
      </c>
      <c r="T329" s="29" t="str">
        <f t="shared" si="16"/>
        <v>OK</v>
      </c>
      <c r="U329" s="30" t="str">
        <f t="shared" si="17"/>
        <v>DAFYP#MS-ARCHIVOARCHIVO - ArchivoDAFYP#MS - Dirección de administración financiera y presupuestaria</v>
      </c>
      <c r="V329" s="1" t="str">
        <f>VLOOKUP(U329,'Tablas intermedias'!$C$1:$H$222,6,0)</f>
        <v>No</v>
      </c>
      <c r="W329" s="1" t="str">
        <f ca="1">IF(O329&lt;30,"menos de 30 días","más de 30 días")</f>
        <v>más de 30 días</v>
      </c>
    </row>
    <row r="330" spans="1:23" ht="14.25" hidden="1" thickTop="1" thickBot="1" x14ac:dyDescent="0.25">
      <c r="A330" s="17" t="str">
        <f>IF(DetalleExp!H330='Tablas intermedias'!$A$2,"Ordenes de Compra",IF(DetalleExp!H330='Tablas intermedias'!$A$3,"Financiamiento Internacional","Legítimo Abono"))</f>
        <v>Ordenes de Compra</v>
      </c>
      <c r="B330" s="7">
        <f>DetalleExp!E330</f>
        <v>44049</v>
      </c>
      <c r="C330" s="1" t="str">
        <f>DetalleExp!A330</f>
        <v>EX-2020-51503487-APN-DTYC#MS</v>
      </c>
      <c r="D330" s="1" t="str">
        <f>IF(A330="Ordenes de Compra",VLOOKUP(C330,Autogestión!$B$2:$D$5090,3,0),IF(A330="Legítimo Abono",VLOOKUP(C330,NoAmpOC!$B$2:$H$988,7,0),"Factura"))</f>
        <v>Factura</v>
      </c>
      <c r="E330" s="26" t="str">
        <f>IF(A330="Ordenes de Compra",VLOOKUP($C330,Autogestión!$B$2:$G$5090,6,0),IF(A330="Financiamiento Internacional",VLOOKUP($C330,FinInt!$B$2:$G$508,6,0),"Legítimo Abono"))</f>
        <v>80-0025-LPU18</v>
      </c>
      <c r="F330" s="26" t="str">
        <f>IF($A330="Ordenes de Compra","ARS",IF($A330="Financiamiento Internacional",VLOOKUP($C330,FinInt!$B$2:$Q$508,15,0),VLOOKUP($C330,NoAmpOC!$B$2:$T$988,18,0)))</f>
        <v>ARS</v>
      </c>
      <c r="G330" s="5">
        <f>IF($A330="Ordenes de Compra",VLOOKUP($C330,Autogestión!$B$2:$H$5090,7,0),IF($A330="Financiamiento Internacional",VLOOKUP($C330,FinInt!$B$2:$Q$1308,16,0),VLOOKUP($C330,NoAmpOC!$B$2:$T$988,19,0)))</f>
        <v>236969.1</v>
      </c>
      <c r="H330" s="5">
        <f t="shared" si="15"/>
        <v>236969.1</v>
      </c>
      <c r="I330" s="26">
        <f>IF($A330="Ordenes de Compra",VLOOKUP($C330,Autogestión!$B$2:$J$5090,9,0),IF($A330="Financiamiento Internacional",VLOOKUP($C330,FinInt!$B$2:$G$1555,6,0),"Legitimo Abono"))</f>
        <v>0</v>
      </c>
      <c r="J330" s="1" t="str">
        <f>IF($A330="Ordenes de Compra",VLOOKUP($C330,Autogestión!$B$2:$R$5090,17,0),IF($A330="Financiamiento Internacional",VLOOKUP($C330,FinInt!$B$2:$O$1508,14,0),VLOOKUP($C330,NoAmpOC!$B$2:$R$988,17,0)))</f>
        <v>LABORATORIO ELEA PHOENIX S.A.</v>
      </c>
      <c r="K330" s="7" t="str">
        <f>DetalleExp!AP330</f>
        <v>DAFYP#MS-ARCHIVO</v>
      </c>
      <c r="L330" s="7" t="str">
        <f>DetalleExp!AQ330</f>
        <v>ARCHIVO - Archivo</v>
      </c>
      <c r="M330" s="7" t="str">
        <f>DetalleExp!AR330</f>
        <v>DAFYP#MS - Dirección de administración financiera y presupuestaria</v>
      </c>
      <c r="N330" s="7">
        <f>DetalleExp!AS330</f>
        <v>44074</v>
      </c>
      <c r="O330" s="27">
        <f ca="1">ROUNDUP(TODAY()-N330,0)</f>
        <v>281</v>
      </c>
      <c r="P330" s="27">
        <f ca="1">ROUNDUP(TODAY()-B330,0)</f>
        <v>306</v>
      </c>
      <c r="Q330" s="1" t="str">
        <f>IFERROR(IF(A330="Ordenes de Compra",VLOOKUP($E330,'Ordenes de Compra'!$A$2:$E$1712,5,0),"Sin OC"),"Sin dato")</f>
        <v>29.0.0.45.0</v>
      </c>
      <c r="R330" s="28" t="str">
        <f>IFERROR(IF(A330="Ordenes de Compra",VLOOKUP($I330,'Ordenes de Compra'!$B$2:$E$1712,3,0),"Sin OC"),"Sin dato")</f>
        <v>Sin dato</v>
      </c>
      <c r="S330" s="1" t="str">
        <f>VLOOKUP($U330,'Tablas intermedias'!$C$1:$H$222,5,0)</f>
        <v>DGPFE</v>
      </c>
      <c r="T330" s="29" t="str">
        <f t="shared" si="16"/>
        <v>OK</v>
      </c>
      <c r="U330" s="30" t="str">
        <f t="shared" si="17"/>
        <v>DAFYP#MS-ARCHIVOARCHIVO - ArchivoDAFYP#MS - Dirección de administración financiera y presupuestaria</v>
      </c>
      <c r="V330" s="1" t="str">
        <f>VLOOKUP(U330,'Tablas intermedias'!$C$1:$H$222,6,0)</f>
        <v>No</v>
      </c>
      <c r="W330" s="1" t="str">
        <f ca="1">IF(O330&lt;30,"menos de 30 días","más de 30 días")</f>
        <v>más de 30 días</v>
      </c>
    </row>
    <row r="331" spans="1:23" ht="14.25" hidden="1" thickTop="1" thickBot="1" x14ac:dyDescent="0.25">
      <c r="A331" s="17" t="str">
        <f>IF(DetalleExp!H331='Tablas intermedias'!$A$2,"Ordenes de Compra",IF(DetalleExp!H331='Tablas intermedias'!$A$3,"Financiamiento Internacional","Legítimo Abono"))</f>
        <v>Ordenes de Compra</v>
      </c>
      <c r="B331" s="7">
        <f>DetalleExp!E331</f>
        <v>44049</v>
      </c>
      <c r="C331" s="1" t="str">
        <f>DetalleExp!A331</f>
        <v>EX-2020-51576238-APN-DTYC#MS</v>
      </c>
      <c r="D331" s="1" t="str">
        <f>IF(A331="Ordenes de Compra",VLOOKUP(C331,Autogestión!$B$2:$D$5090,3,0),IF(A331="Legítimo Abono",VLOOKUP(C331,NoAmpOC!$B$2:$H$988,7,0),"Factura"))</f>
        <v>Factura</v>
      </c>
      <c r="E331" s="26" t="str">
        <f>IF(A331="Ordenes de Compra",VLOOKUP($C331,Autogestión!$B$2:$G$5090,6,0),IF(A331="Financiamiento Internacional",VLOOKUP($C331,FinInt!$B$2:$G$508,6,0),"Legítimo Abono"))</f>
        <v>80-0025-LPU18</v>
      </c>
      <c r="F331" s="26" t="str">
        <f>IF($A331="Ordenes de Compra","ARS",IF($A331="Financiamiento Internacional",VLOOKUP($C331,FinInt!$B$2:$Q$508,15,0),VLOOKUP($C331,NoAmpOC!$B$2:$T$988,18,0)))</f>
        <v>ARS</v>
      </c>
      <c r="G331" s="5">
        <f>IF($A331="Ordenes de Compra",VLOOKUP($C331,Autogestión!$B$2:$H$5090,7,0),IF($A331="Financiamiento Internacional",VLOOKUP($C331,FinInt!$B$2:$Q$1308,16,0),VLOOKUP($C331,NoAmpOC!$B$2:$T$988,19,0)))</f>
        <v>2265778.2400000002</v>
      </c>
      <c r="H331" s="5">
        <f t="shared" si="15"/>
        <v>2265778.2400000002</v>
      </c>
      <c r="I331" s="26">
        <f>IF($A331="Ordenes de Compra",VLOOKUP($C331,Autogestión!$B$2:$J$5090,9,0),IF($A331="Financiamiento Internacional",VLOOKUP($C331,FinInt!$B$2:$G$1555,6,0),"Legitimo Abono"))</f>
        <v>0</v>
      </c>
      <c r="J331" s="1" t="str">
        <f>IF($A331="Ordenes de Compra",VLOOKUP($C331,Autogestión!$B$2:$R$5090,17,0),IF($A331="Financiamiento Internacional",VLOOKUP($C331,FinInt!$B$2:$O$1508,14,0),VLOOKUP($C331,NoAmpOC!$B$2:$R$988,17,0)))</f>
        <v xml:space="preserve">LAFEDAR S.A. </v>
      </c>
      <c r="K331" s="7" t="str">
        <f>DetalleExp!AP331</f>
        <v>DAFYP#MS-ARCHIVO</v>
      </c>
      <c r="L331" s="7" t="str">
        <f>DetalleExp!AQ331</f>
        <v>ARCHIVO - Archivo</v>
      </c>
      <c r="M331" s="7" t="str">
        <f>DetalleExp!AR331</f>
        <v>DAFYP#MS - Dirección de administración financiera y presupuestaria</v>
      </c>
      <c r="N331" s="7">
        <f>DetalleExp!AS331</f>
        <v>44078</v>
      </c>
      <c r="O331" s="27">
        <f ca="1">ROUNDUP(TODAY()-N331,0)</f>
        <v>277</v>
      </c>
      <c r="P331" s="27">
        <f ca="1">ROUNDUP(TODAY()-B331,0)</f>
        <v>306</v>
      </c>
      <c r="Q331" s="1" t="str">
        <f>IFERROR(IF(A331="Ordenes de Compra",VLOOKUP($E331,'Ordenes de Compra'!$A$2:$E$1712,5,0),"Sin OC"),"Sin dato")</f>
        <v>29.0.0.45.0</v>
      </c>
      <c r="R331" s="28" t="str">
        <f>IFERROR(IF(A331="Ordenes de Compra",VLOOKUP($I331,'Ordenes de Compra'!$B$2:$E$1712,3,0),"Sin OC"),"Sin dato")</f>
        <v>Sin dato</v>
      </c>
      <c r="S331" s="1" t="str">
        <f>VLOOKUP($U331,'Tablas intermedias'!$C$1:$H$222,5,0)</f>
        <v>DGPFE</v>
      </c>
      <c r="T331" s="29" t="str">
        <f t="shared" si="16"/>
        <v>OK</v>
      </c>
      <c r="U331" s="30" t="str">
        <f t="shared" si="17"/>
        <v>DAFYP#MS-ARCHIVOARCHIVO - ArchivoDAFYP#MS - Dirección de administración financiera y presupuestaria</v>
      </c>
      <c r="V331" s="1" t="str">
        <f>VLOOKUP(U331,'Tablas intermedias'!$C$1:$H$222,6,0)</f>
        <v>No</v>
      </c>
      <c r="W331" s="1" t="str">
        <f ca="1">IF(O331&lt;30,"menos de 30 días","más de 30 días")</f>
        <v>más de 30 días</v>
      </c>
    </row>
    <row r="332" spans="1:23" ht="14.25" hidden="1" thickTop="1" thickBot="1" x14ac:dyDescent="0.25">
      <c r="A332" s="17" t="str">
        <f>IF(DetalleExp!H332='Tablas intermedias'!$A$2,"Ordenes de Compra",IF(DetalleExp!H332='Tablas intermedias'!$A$3,"Financiamiento Internacional","Legítimo Abono"))</f>
        <v>Ordenes de Compra</v>
      </c>
      <c r="B332" s="7">
        <f>DetalleExp!E332</f>
        <v>44049</v>
      </c>
      <c r="C332" s="1" t="str">
        <f>DetalleExp!A332</f>
        <v>EX-2020-51654690-APN-DTYC#MS</v>
      </c>
      <c r="D332" s="1" t="str">
        <f>IF(A332="Ordenes de Compra",VLOOKUP(C332,Autogestión!$B$2:$D$5090,3,0),IF(A332="Legítimo Abono",VLOOKUP(C332,NoAmpOC!$B$2:$H$988,7,0),"Factura"))</f>
        <v>Factura</v>
      </c>
      <c r="E332" s="26" t="str">
        <f>IF(A332="Ordenes de Compra",VLOOKUP($C332,Autogestión!$B$2:$G$5090,6,0),IF(A332="Financiamiento Internacional",VLOOKUP($C332,FinInt!$B$2:$G$508,6,0),"Legítimo Abono"))</f>
        <v>80-0025-LPU18</v>
      </c>
      <c r="F332" s="26" t="str">
        <f>IF($A332="Ordenes de Compra","ARS",IF($A332="Financiamiento Internacional",VLOOKUP($C332,FinInt!$B$2:$Q$508,15,0),VLOOKUP($C332,NoAmpOC!$B$2:$T$988,18,0)))</f>
        <v>ARS</v>
      </c>
      <c r="G332" s="5">
        <f>IF($A332="Ordenes de Compra",VLOOKUP($C332,Autogestión!$B$2:$H$5090,7,0),IF($A332="Financiamiento Internacional",VLOOKUP($C332,FinInt!$B$2:$Q$1308,16,0),VLOOKUP($C332,NoAmpOC!$B$2:$T$988,19,0)))</f>
        <v>3678480</v>
      </c>
      <c r="H332" s="5">
        <f t="shared" si="15"/>
        <v>3678480</v>
      </c>
      <c r="I332" s="26">
        <f>IF($A332="Ordenes de Compra",VLOOKUP($C332,Autogestión!$B$2:$J$5090,9,0),IF($A332="Financiamiento Internacional",VLOOKUP($C332,FinInt!$B$2:$G$1555,6,0),"Legitimo Abono"))</f>
        <v>0</v>
      </c>
      <c r="J332" s="1" t="str">
        <f>IF($A332="Ordenes de Compra",VLOOKUP($C332,Autogestión!$B$2:$R$5090,17,0),IF($A332="Financiamiento Internacional",VLOOKUP($C332,FinInt!$B$2:$O$1508,14,0),VLOOKUP($C332,NoAmpOC!$B$2:$R$988,17,0)))</f>
        <v xml:space="preserve">LAFEDAR S.A. </v>
      </c>
      <c r="K332" s="7" t="str">
        <f>DetalleExp!AP332</f>
        <v>DAFYP#MS-ARCHIVO</v>
      </c>
      <c r="L332" s="7" t="str">
        <f>DetalleExp!AQ332</f>
        <v>ARCHIVO - Archivo</v>
      </c>
      <c r="M332" s="7" t="str">
        <f>DetalleExp!AR332</f>
        <v>DAFYP#MS - Dirección de administración financiera y presupuestaria</v>
      </c>
      <c r="N332" s="7">
        <f>DetalleExp!AS332</f>
        <v>44075</v>
      </c>
      <c r="O332" s="27">
        <f ca="1">ROUNDUP(TODAY()-N332,0)</f>
        <v>280</v>
      </c>
      <c r="P332" s="27">
        <f ca="1">ROUNDUP(TODAY()-B332,0)</f>
        <v>306</v>
      </c>
      <c r="Q332" s="1" t="str">
        <f>IFERROR(IF(A332="Ordenes de Compra",VLOOKUP($E332,'Ordenes de Compra'!$A$2:$E$1712,5,0),"Sin OC"),"Sin dato")</f>
        <v>29.0.0.45.0</v>
      </c>
      <c r="R332" s="28" t="str">
        <f>IFERROR(IF(A332="Ordenes de Compra",VLOOKUP($I332,'Ordenes de Compra'!$B$2:$E$1712,3,0),"Sin OC"),"Sin dato")</f>
        <v>Sin dato</v>
      </c>
      <c r="S332" s="1" t="str">
        <f>VLOOKUP($U332,'Tablas intermedias'!$C$1:$H$222,5,0)</f>
        <v>DGPFE</v>
      </c>
      <c r="T332" s="29" t="str">
        <f t="shared" si="16"/>
        <v>OK</v>
      </c>
      <c r="U332" s="30" t="str">
        <f t="shared" si="17"/>
        <v>DAFYP#MS-ARCHIVOARCHIVO - ArchivoDAFYP#MS - Dirección de administración financiera y presupuestaria</v>
      </c>
      <c r="V332" s="1" t="str">
        <f>VLOOKUP(U332,'Tablas intermedias'!$C$1:$H$222,6,0)</f>
        <v>No</v>
      </c>
      <c r="W332" s="1" t="str">
        <f ca="1">IF(O332&lt;30,"menos de 30 días","más de 30 días")</f>
        <v>más de 30 días</v>
      </c>
    </row>
    <row r="333" spans="1:23" ht="14.25" hidden="1" thickTop="1" thickBot="1" x14ac:dyDescent="0.25">
      <c r="A333" s="17" t="str">
        <f>IF(DetalleExp!H333='Tablas intermedias'!$A$2,"Ordenes de Compra",IF(DetalleExp!H333='Tablas intermedias'!$A$3,"Financiamiento Internacional","Legítimo Abono"))</f>
        <v>Ordenes de Compra</v>
      </c>
      <c r="B333" s="7">
        <f>DetalleExp!E333</f>
        <v>44053</v>
      </c>
      <c r="C333" s="1" t="str">
        <f>DetalleExp!A333</f>
        <v>EX-2020-52235241-APN-DTYC#MS</v>
      </c>
      <c r="D333" s="1" t="str">
        <f>IF(A333="Ordenes de Compra",VLOOKUP(C333,Autogestión!$B$2:$D$5090,3,0),IF(A333="Legítimo Abono",VLOOKUP(C333,NoAmpOC!$B$2:$H$988,7,0),"Factura"))</f>
        <v>Factura</v>
      </c>
      <c r="E333" s="26" t="str">
        <f>IF(A333="Ordenes de Compra",VLOOKUP($C333,Autogestión!$B$2:$G$5090,6,0),IF(A333="Financiamiento Internacional",VLOOKUP($C333,FinInt!$B$2:$G$508,6,0),"Legítimo Abono"))</f>
        <v>80-0025-LPU18</v>
      </c>
      <c r="F333" s="26" t="str">
        <f>IF($A333="Ordenes de Compra","ARS",IF($A333="Financiamiento Internacional",VLOOKUP($C333,FinInt!$B$2:$Q$508,15,0),VLOOKUP($C333,NoAmpOC!$B$2:$T$988,18,0)))</f>
        <v>ARS</v>
      </c>
      <c r="G333" s="5">
        <f>IF($A333="Ordenes de Compra",VLOOKUP($C333,Autogestión!$B$2:$H$5090,7,0),IF($A333="Financiamiento Internacional",VLOOKUP($C333,FinInt!$B$2:$Q$1308,16,0),VLOOKUP($C333,NoAmpOC!$B$2:$T$988,19,0)))</f>
        <v>788936.24</v>
      </c>
      <c r="H333" s="5">
        <f t="shared" si="15"/>
        <v>788936.24</v>
      </c>
      <c r="I333" s="26">
        <f>IF($A333="Ordenes de Compra",VLOOKUP($C333,Autogestión!$B$2:$J$5090,9,0),IF($A333="Financiamiento Internacional",VLOOKUP($C333,FinInt!$B$2:$G$1555,6,0),"Legitimo Abono"))</f>
        <v>0</v>
      </c>
      <c r="J333" s="1" t="str">
        <f>IF($A333="Ordenes de Compra",VLOOKUP($C333,Autogestión!$B$2:$R$5090,17,0),IF($A333="Financiamiento Internacional",VLOOKUP($C333,FinInt!$B$2:$O$1508,14,0),VLOOKUP($C333,NoAmpOC!$B$2:$R$988,17,0)))</f>
        <v>Dr. LAZAR &amp; Cía. S.A.Q.e.I.</v>
      </c>
      <c r="K333" s="7" t="str">
        <f>DetalleExp!AP333</f>
        <v>DAFYP#MS-ARCHIVO</v>
      </c>
      <c r="L333" s="7" t="str">
        <f>DetalleExp!AQ333</f>
        <v>ARCHIVO - Archivo</v>
      </c>
      <c r="M333" s="7" t="str">
        <f>DetalleExp!AR333</f>
        <v>DAFYP#MS - Dirección de administración financiera y presupuestaria</v>
      </c>
      <c r="N333" s="7">
        <f>DetalleExp!AS333</f>
        <v>44068</v>
      </c>
      <c r="O333" s="27">
        <f ca="1">ROUNDUP(TODAY()-N333,0)</f>
        <v>287</v>
      </c>
      <c r="P333" s="27">
        <f ca="1">ROUNDUP(TODAY()-B333,0)</f>
        <v>302</v>
      </c>
      <c r="Q333" s="1" t="str">
        <f>IFERROR(IF(A333="Ordenes de Compra",VLOOKUP($E333,'Ordenes de Compra'!$A$2:$E$1712,5,0),"Sin OC"),"Sin dato")</f>
        <v>29.0.0.45.0</v>
      </c>
      <c r="R333" s="28" t="str">
        <f>IFERROR(IF(A333="Ordenes de Compra",VLOOKUP($I333,'Ordenes de Compra'!$B$2:$E$1712,3,0),"Sin OC"),"Sin dato")</f>
        <v>Sin dato</v>
      </c>
      <c r="S333" s="1" t="str">
        <f>VLOOKUP($U333,'Tablas intermedias'!$C$1:$H$222,5,0)</f>
        <v>DGPFE</v>
      </c>
      <c r="T333" s="29" t="str">
        <f t="shared" si="16"/>
        <v>OK</v>
      </c>
      <c r="U333" s="30" t="str">
        <f t="shared" si="17"/>
        <v>DAFYP#MS-ARCHIVOARCHIVO - ArchivoDAFYP#MS - Dirección de administración financiera y presupuestaria</v>
      </c>
      <c r="V333" s="1" t="str">
        <f>VLOOKUP(U333,'Tablas intermedias'!$C$1:$H$222,6,0)</f>
        <v>No</v>
      </c>
      <c r="W333" s="1" t="str">
        <f ca="1">IF(O333&lt;30,"menos de 30 días","más de 30 días")</f>
        <v>más de 30 días</v>
      </c>
    </row>
    <row r="334" spans="1:23" ht="14.25" hidden="1" thickTop="1" thickBot="1" x14ac:dyDescent="0.25">
      <c r="A334" s="17" t="str">
        <f>IF(DetalleExp!H334='Tablas intermedias'!$A$2,"Ordenes de Compra",IF(DetalleExp!H334='Tablas intermedias'!$A$3,"Financiamiento Internacional","Legítimo Abono"))</f>
        <v>Ordenes de Compra</v>
      </c>
      <c r="B334" s="7">
        <f>DetalleExp!E334</f>
        <v>44061</v>
      </c>
      <c r="C334" s="1" t="str">
        <f>DetalleExp!A334</f>
        <v>EX-2020-54127224-APN-DTYC#MS</v>
      </c>
      <c r="D334" s="1" t="str">
        <f>IF(A334="Ordenes de Compra",VLOOKUP(C334,Autogestión!$B$2:$D$5090,3,0),IF(A334="Legítimo Abono",VLOOKUP(C334,NoAmpOC!$B$2:$H$988,7,0),"Factura"))</f>
        <v>Factura</v>
      </c>
      <c r="E334" s="26" t="str">
        <f>IF(A334="Ordenes de Compra",VLOOKUP($C334,Autogestión!$B$2:$G$5090,6,0),IF(A334="Financiamiento Internacional",VLOOKUP($C334,FinInt!$B$2:$G$508,6,0),"Legítimo Abono"))</f>
        <v>EX-2020-10109081- -APN-DD#MSYDS</v>
      </c>
      <c r="F334" s="26" t="str">
        <f>IF($A334="Ordenes de Compra","ARS",IF($A334="Financiamiento Internacional",VLOOKUP($C334,FinInt!$B$2:$Q$508,15,0),VLOOKUP($C334,NoAmpOC!$B$2:$T$988,18,0)))</f>
        <v>ARS</v>
      </c>
      <c r="G334" s="5">
        <f>IF($A334="Ordenes de Compra",VLOOKUP($C334,Autogestión!$B$2:$H$5090,7,0),IF($A334="Financiamiento Internacional",VLOOKUP($C334,FinInt!$B$2:$Q$1308,16,0),VLOOKUP($C334,NoAmpOC!$B$2:$T$988,19,0)))</f>
        <v>4812488.67</v>
      </c>
      <c r="H334" s="5">
        <f t="shared" si="15"/>
        <v>4812488.67</v>
      </c>
      <c r="I334" s="26" t="str">
        <f>IF($A334="Ordenes de Compra",VLOOKUP($C334,Autogestión!$B$2:$J$5090,9,0),IF($A334="Financiamiento Internacional",VLOOKUP($C334,FinInt!$B$2:$G$1555,6,0),"Legitimo Abono"))</f>
        <v>S/N</v>
      </c>
      <c r="J334" s="1" t="str">
        <f>IF($A334="Ordenes de Compra",VLOOKUP($C334,Autogestión!$B$2:$R$5090,17,0),IF($A334="Financiamiento Internacional",VLOOKUP($C334,FinInt!$B$2:$O$1508,14,0),VLOOKUP($C334,NoAmpOC!$B$2:$R$988,17,0)))</f>
        <v>FEDERACION DE CIRCULOS CATOLICOS DE OBREROS</v>
      </c>
      <c r="K334" s="7" t="str">
        <f>DetalleExp!AP334</f>
        <v>GASMORAN</v>
      </c>
      <c r="L334" s="7" t="str">
        <f>DetalleExp!AQ334</f>
        <v>MESADEENTRADAS - Mesa de entradas</v>
      </c>
      <c r="M334" s="7" t="str">
        <f>DetalleExp!AR334</f>
        <v>SSMEIE#MS - Subsecretaría de medicamentos e información estratégica</v>
      </c>
      <c r="N334" s="7">
        <f>DetalleExp!AS334</f>
        <v>44298</v>
      </c>
      <c r="O334" s="27">
        <f ca="1">ROUNDUP(TODAY()-N334,0)</f>
        <v>57</v>
      </c>
      <c r="P334" s="27">
        <f ca="1">ROUNDUP(TODAY()-B334,0)</f>
        <v>294</v>
      </c>
      <c r="Q334" s="1" t="str">
        <f>IFERROR(IF(A334="Ordenes de Compra",VLOOKUP($E334,'Ordenes de Compra'!$A$2:$E$1712,5,0),"Sin OC"),"Sin dato")</f>
        <v>Sin dato</v>
      </c>
      <c r="R334" s="28" t="str">
        <f>IFERROR(IF(A334="Ordenes de Compra",VLOOKUP($I334,'Ordenes de Compra'!$B$2:$E$1712,3,0),"Sin OC"),"Sin dato")</f>
        <v>Sin dato</v>
      </c>
      <c r="S334" s="1" t="str">
        <f>VLOOKUP($U334,'Tablas intermedias'!$C$1:$H$222,5,0)</f>
        <v>Programa</v>
      </c>
      <c r="T334" s="29" t="str">
        <f t="shared" si="16"/>
        <v>OK</v>
      </c>
      <c r="U334" s="30" t="str">
        <f t="shared" si="17"/>
        <v>GASMORANMESADEENTRADAS - Mesa de entradasSSMEIE#MS - Subsecretaría de medicamentos e información estratégica</v>
      </c>
      <c r="V334" s="1" t="str">
        <f>VLOOKUP(U334,'Tablas intermedias'!$C$1:$H$222,6,0)</f>
        <v>Si</v>
      </c>
      <c r="W334" s="1" t="str">
        <f ca="1">IF(O334&lt;30,"menos de 30 días","más de 30 días")</f>
        <v>más de 30 días</v>
      </c>
    </row>
    <row r="335" spans="1:23" ht="14.25" hidden="1" thickTop="1" thickBot="1" x14ac:dyDescent="0.25">
      <c r="A335" s="17" t="str">
        <f>IF(DetalleExp!H335='Tablas intermedias'!$A$2,"Ordenes de Compra",IF(DetalleExp!H335='Tablas intermedias'!$A$3,"Financiamiento Internacional","Legítimo Abono"))</f>
        <v>Ordenes de Compra</v>
      </c>
      <c r="B335" s="7">
        <f>DetalleExp!E335</f>
        <v>44061</v>
      </c>
      <c r="C335" s="1" t="str">
        <f>DetalleExp!A335</f>
        <v>EX-2020-54129197-APN-DTYC#MS</v>
      </c>
      <c r="D335" s="1" t="str">
        <f>IF(A335="Ordenes de Compra",VLOOKUP(C335,Autogestión!$B$2:$D$5090,3,0),IF(A335="Legítimo Abono",VLOOKUP(C335,NoAmpOC!$B$2:$H$988,7,0),"Factura"))</f>
        <v>Factura</v>
      </c>
      <c r="E335" s="26" t="str">
        <f>IF(A335="Ordenes de Compra",VLOOKUP($C335,Autogestión!$B$2:$G$5090,6,0),IF(A335="Financiamiento Internacional",VLOOKUP($C335,FinInt!$B$2:$G$508,6,0),"Legítimo Abono"))</f>
        <v>EX-2020-10109081- -APN-DD#MSYDS</v>
      </c>
      <c r="F335" s="26" t="str">
        <f>IF($A335="Ordenes de Compra","ARS",IF($A335="Financiamiento Internacional",VLOOKUP($C335,FinInt!$B$2:$Q$508,15,0),VLOOKUP($C335,NoAmpOC!$B$2:$T$988,18,0)))</f>
        <v>ARS</v>
      </c>
      <c r="G335" s="5">
        <f>IF($A335="Ordenes de Compra",VLOOKUP($C335,Autogestión!$B$2:$H$5090,7,0),IF($A335="Financiamiento Internacional",VLOOKUP($C335,FinInt!$B$2:$Q$1308,16,0),VLOOKUP($C335,NoAmpOC!$B$2:$T$988,19,0)))</f>
        <v>1939685.95</v>
      </c>
      <c r="H335" s="5">
        <f t="shared" si="15"/>
        <v>1939685.95</v>
      </c>
      <c r="I335" s="26" t="str">
        <f>IF($A335="Ordenes de Compra",VLOOKUP($C335,Autogestión!$B$2:$J$5090,9,0),IF($A335="Financiamiento Internacional",VLOOKUP($C335,FinInt!$B$2:$G$1555,6,0),"Legitimo Abono"))</f>
        <v>S/N</v>
      </c>
      <c r="J335" s="1" t="str">
        <f>IF($A335="Ordenes de Compra",VLOOKUP($C335,Autogestión!$B$2:$R$5090,17,0),IF($A335="Financiamiento Internacional",VLOOKUP($C335,FinInt!$B$2:$O$1508,14,0),VLOOKUP($C335,NoAmpOC!$B$2:$R$988,17,0)))</f>
        <v>FEDERACION DE CIRCULOS CATOLICOS DE OBREROS</v>
      </c>
      <c r="K335" s="7" t="str">
        <f>DetalleExp!AP335</f>
        <v>GASMORAN</v>
      </c>
      <c r="L335" s="7" t="str">
        <f>DetalleExp!AQ335</f>
        <v>MESADEENTRADAS - Mesa de entradas</v>
      </c>
      <c r="M335" s="7" t="str">
        <f>DetalleExp!AR335</f>
        <v>SSMEIE#MS - Subsecretaría de medicamentos e información estratégica</v>
      </c>
      <c r="N335" s="7">
        <f>DetalleExp!AS335</f>
        <v>44298</v>
      </c>
      <c r="O335" s="27">
        <f ca="1">ROUNDUP(TODAY()-N335,0)</f>
        <v>57</v>
      </c>
      <c r="P335" s="27">
        <f ca="1">ROUNDUP(TODAY()-B335,0)</f>
        <v>294</v>
      </c>
      <c r="Q335" s="1" t="str">
        <f>IFERROR(IF(A335="Ordenes de Compra",VLOOKUP($E335,'Ordenes de Compra'!$A$2:$E$1712,5,0),"Sin OC"),"Sin dato")</f>
        <v>Sin dato</v>
      </c>
      <c r="R335" s="28" t="str">
        <f>IFERROR(IF(A335="Ordenes de Compra",VLOOKUP($I335,'Ordenes de Compra'!$B$2:$E$1712,3,0),"Sin OC"),"Sin dato")</f>
        <v>Sin dato</v>
      </c>
      <c r="S335" s="1" t="str">
        <f>VLOOKUP($U335,'Tablas intermedias'!$C$1:$H$222,5,0)</f>
        <v>Programa</v>
      </c>
      <c r="T335" s="29" t="str">
        <f t="shared" si="16"/>
        <v>OK</v>
      </c>
      <c r="U335" s="30" t="str">
        <f t="shared" si="17"/>
        <v>GASMORANMESADEENTRADAS - Mesa de entradasSSMEIE#MS - Subsecretaría de medicamentos e información estratégica</v>
      </c>
      <c r="V335" s="1" t="str">
        <f>VLOOKUP(U335,'Tablas intermedias'!$C$1:$H$222,6,0)</f>
        <v>Si</v>
      </c>
      <c r="W335" s="1" t="str">
        <f ca="1">IF(O335&lt;30,"menos de 30 días","más de 30 días")</f>
        <v>más de 30 días</v>
      </c>
    </row>
    <row r="336" spans="1:23" ht="14.25" hidden="1" thickTop="1" thickBot="1" x14ac:dyDescent="0.25">
      <c r="A336" s="17" t="str">
        <f>IF(DetalleExp!H336='Tablas intermedias'!$A$2,"Ordenes de Compra",IF(DetalleExp!H336='Tablas intermedias'!$A$3,"Financiamiento Internacional","Legítimo Abono"))</f>
        <v>Ordenes de Compra</v>
      </c>
      <c r="B336" s="7">
        <f>DetalleExp!E336</f>
        <v>44062</v>
      </c>
      <c r="C336" s="1" t="str">
        <f>DetalleExp!A336</f>
        <v>EX-2020-54371256-APN-DTYC#MS</v>
      </c>
      <c r="D336" s="1" t="str">
        <f>IF(A336="Ordenes de Compra",VLOOKUP(C336,Autogestión!$B$2:$D$5090,3,0),IF(A336="Legítimo Abono",VLOOKUP(C336,NoAmpOC!$B$2:$H$988,7,0),"Factura"))</f>
        <v>Factura</v>
      </c>
      <c r="E336" s="26" t="str">
        <f>IF(A336="Ordenes de Compra",VLOOKUP($C336,Autogestión!$B$2:$G$5090,6,0),IF(A336="Financiamiento Internacional",VLOOKUP($C336,FinInt!$B$2:$G$508,6,0),"Legítimo Abono"))</f>
        <v>80-0025-LPU18</v>
      </c>
      <c r="F336" s="26" t="str">
        <f>IF($A336="Ordenes de Compra","ARS",IF($A336="Financiamiento Internacional",VLOOKUP($C336,FinInt!$B$2:$Q$508,15,0),VLOOKUP($C336,NoAmpOC!$B$2:$T$988,18,0)))</f>
        <v>ARS</v>
      </c>
      <c r="G336" s="5">
        <f>IF($A336="Ordenes de Compra",VLOOKUP($C336,Autogestión!$B$2:$H$5090,7,0),IF($A336="Financiamiento Internacional",VLOOKUP($C336,FinInt!$B$2:$Q$1308,16,0),VLOOKUP($C336,NoAmpOC!$B$2:$T$988,19,0)))</f>
        <v>5257985.88</v>
      </c>
      <c r="H336" s="5">
        <f t="shared" si="15"/>
        <v>5257985.88</v>
      </c>
      <c r="I336" s="26">
        <f>IF($A336="Ordenes de Compra",VLOOKUP($C336,Autogestión!$B$2:$J$5090,9,0),IF($A336="Financiamiento Internacional",VLOOKUP($C336,FinInt!$B$2:$G$1555,6,0),"Legitimo Abono"))</f>
        <v>0</v>
      </c>
      <c r="J336" s="1" t="str">
        <f>IF($A336="Ordenes de Compra",VLOOKUP($C336,Autogestión!$B$2:$R$5090,17,0),IF($A336="Financiamiento Internacional",VLOOKUP($C336,FinInt!$B$2:$O$1508,14,0),VLOOKUP($C336,NoAmpOC!$B$2:$R$988,17,0)))</f>
        <v>LABORATORIOS FABRA S.A.</v>
      </c>
      <c r="K336" s="7" t="str">
        <f>DetalleExp!AP336</f>
        <v>DAFYP#MS-ARCHIVO</v>
      </c>
      <c r="L336" s="7" t="str">
        <f>DetalleExp!AQ336</f>
        <v>ARCHIVO - Archivo</v>
      </c>
      <c r="M336" s="7" t="str">
        <f>DetalleExp!AR336</f>
        <v>DAFYP#MS - Dirección de administración financiera y presupuestaria</v>
      </c>
      <c r="N336" s="7">
        <f>DetalleExp!AS336</f>
        <v>44088</v>
      </c>
      <c r="O336" s="27">
        <f ca="1">ROUNDUP(TODAY()-N336,0)</f>
        <v>267</v>
      </c>
      <c r="P336" s="27">
        <f ca="1">ROUNDUP(TODAY()-B336,0)</f>
        <v>293</v>
      </c>
      <c r="Q336" s="1" t="str">
        <f>IFERROR(IF(A336="Ordenes de Compra",VLOOKUP($E336,'Ordenes de Compra'!$A$2:$E$1712,5,0),"Sin OC"),"Sin dato")</f>
        <v>29.0.0.45.0</v>
      </c>
      <c r="R336" s="28" t="str">
        <f>IFERROR(IF(A336="Ordenes de Compra",VLOOKUP($I336,'Ordenes de Compra'!$B$2:$E$1712,3,0),"Sin OC"),"Sin dato")</f>
        <v>Sin dato</v>
      </c>
      <c r="S336" s="1" t="str">
        <f>VLOOKUP($U336,'Tablas intermedias'!$C$1:$H$222,5,0)</f>
        <v>DGPFE</v>
      </c>
      <c r="T336" s="29" t="str">
        <f t="shared" si="16"/>
        <v>OK</v>
      </c>
      <c r="U336" s="30" t="str">
        <f t="shared" si="17"/>
        <v>DAFYP#MS-ARCHIVOARCHIVO - ArchivoDAFYP#MS - Dirección de administración financiera y presupuestaria</v>
      </c>
      <c r="V336" s="1" t="str">
        <f>VLOOKUP(U336,'Tablas intermedias'!$C$1:$H$222,6,0)</f>
        <v>No</v>
      </c>
      <c r="W336" s="1" t="str">
        <f ca="1">IF(O336&lt;30,"menos de 30 días","más de 30 días")</f>
        <v>más de 30 días</v>
      </c>
    </row>
    <row r="337" spans="1:23" ht="14.25" hidden="1" thickTop="1" thickBot="1" x14ac:dyDescent="0.25">
      <c r="A337" s="17" t="str">
        <f>IF(DetalleExp!H337='Tablas intermedias'!$A$2,"Ordenes de Compra",IF(DetalleExp!H337='Tablas intermedias'!$A$3,"Financiamiento Internacional","Legítimo Abono"))</f>
        <v>Ordenes de Compra</v>
      </c>
      <c r="B337" s="7">
        <f>DetalleExp!E337</f>
        <v>44062</v>
      </c>
      <c r="C337" s="1" t="str">
        <f>DetalleExp!A337</f>
        <v>EX-2020-54373163-APN-DTYC#MS</v>
      </c>
      <c r="D337" s="1" t="str">
        <f>IF(A337="Ordenes de Compra",VLOOKUP(C337,Autogestión!$B$2:$D$5090,3,0),IF(A337="Legítimo Abono",VLOOKUP(C337,NoAmpOC!$B$2:$H$988,7,0),"Factura"))</f>
        <v>Factura</v>
      </c>
      <c r="E337" s="26" t="str">
        <f>IF(A337="Ordenes de Compra",VLOOKUP($C337,Autogestión!$B$2:$G$5090,6,0),IF(A337="Financiamiento Internacional",VLOOKUP($C337,FinInt!$B$2:$G$508,6,0),"Legítimo Abono"))</f>
        <v>80-0025-LPU18</v>
      </c>
      <c r="F337" s="26" t="str">
        <f>IF($A337="Ordenes de Compra","ARS",IF($A337="Financiamiento Internacional",VLOOKUP($C337,FinInt!$B$2:$Q$508,15,0),VLOOKUP($C337,NoAmpOC!$B$2:$T$988,18,0)))</f>
        <v>ARS</v>
      </c>
      <c r="G337" s="5">
        <f>IF($A337="Ordenes de Compra",VLOOKUP($C337,Autogestión!$B$2:$H$5090,7,0),IF($A337="Financiamiento Internacional",VLOOKUP($C337,FinInt!$B$2:$Q$1308,16,0),VLOOKUP($C337,NoAmpOC!$B$2:$T$988,19,0)))</f>
        <v>3503500.32</v>
      </c>
      <c r="H337" s="5">
        <f t="shared" si="15"/>
        <v>3503500.32</v>
      </c>
      <c r="I337" s="26">
        <f>IF($A337="Ordenes de Compra",VLOOKUP($C337,Autogestión!$B$2:$J$5090,9,0),IF($A337="Financiamiento Internacional",VLOOKUP($C337,FinInt!$B$2:$G$1555,6,0),"Legitimo Abono"))</f>
        <v>0</v>
      </c>
      <c r="J337" s="1" t="str">
        <f>IF($A337="Ordenes de Compra",VLOOKUP($C337,Autogestión!$B$2:$R$5090,17,0),IF($A337="Financiamiento Internacional",VLOOKUP($C337,FinInt!$B$2:$O$1508,14,0),VLOOKUP($C337,NoAmpOC!$B$2:$R$988,17,0)))</f>
        <v>LABORATORIOS FABRA S.A.</v>
      </c>
      <c r="K337" s="7" t="str">
        <f>DetalleExp!AP337</f>
        <v>DAFYP#MS-ARCHIVO</v>
      </c>
      <c r="L337" s="7" t="str">
        <f>DetalleExp!AQ337</f>
        <v>ARCHIVO - Archivo</v>
      </c>
      <c r="M337" s="7" t="str">
        <f>DetalleExp!AR337</f>
        <v>DAFYP#MS - Dirección de administración financiera y presupuestaria</v>
      </c>
      <c r="N337" s="7">
        <f>DetalleExp!AS337</f>
        <v>44085</v>
      </c>
      <c r="O337" s="27">
        <f ca="1">ROUNDUP(TODAY()-N337,0)</f>
        <v>270</v>
      </c>
      <c r="P337" s="27">
        <f ca="1">ROUNDUP(TODAY()-B337,0)</f>
        <v>293</v>
      </c>
      <c r="Q337" s="1" t="str">
        <f>IFERROR(IF(A337="Ordenes de Compra",VLOOKUP($E337,'Ordenes de Compra'!$A$2:$E$1712,5,0),"Sin OC"),"Sin dato")</f>
        <v>29.0.0.45.0</v>
      </c>
      <c r="R337" s="28" t="str">
        <f>IFERROR(IF(A337="Ordenes de Compra",VLOOKUP($I337,'Ordenes de Compra'!$B$2:$E$1712,3,0),"Sin OC"),"Sin dato")</f>
        <v>Sin dato</v>
      </c>
      <c r="S337" s="1" t="str">
        <f>VLOOKUP($U337,'Tablas intermedias'!$C$1:$H$222,5,0)</f>
        <v>DGPFE</v>
      </c>
      <c r="T337" s="29" t="str">
        <f t="shared" si="16"/>
        <v>OK</v>
      </c>
      <c r="U337" s="30" t="str">
        <f t="shared" si="17"/>
        <v>DAFYP#MS-ARCHIVOARCHIVO - ArchivoDAFYP#MS - Dirección de administración financiera y presupuestaria</v>
      </c>
      <c r="V337" s="1" t="str">
        <f>VLOOKUP(U337,'Tablas intermedias'!$C$1:$H$222,6,0)</f>
        <v>No</v>
      </c>
      <c r="W337" s="1" t="str">
        <f ca="1">IF(O337&lt;30,"menos de 30 días","más de 30 días")</f>
        <v>más de 30 días</v>
      </c>
    </row>
    <row r="338" spans="1:23" ht="14.25" hidden="1" thickTop="1" thickBot="1" x14ac:dyDescent="0.25">
      <c r="A338" s="17" t="str">
        <f>IF(DetalleExp!H338='Tablas intermedias'!$A$2,"Ordenes de Compra",IF(DetalleExp!H338='Tablas intermedias'!$A$3,"Financiamiento Internacional","Legítimo Abono"))</f>
        <v>Ordenes de Compra</v>
      </c>
      <c r="B338" s="7">
        <f>DetalleExp!E338</f>
        <v>44062</v>
      </c>
      <c r="C338" s="1" t="str">
        <f>DetalleExp!A338</f>
        <v>EX-2020-54375159-APN-DTYC#MS</v>
      </c>
      <c r="D338" s="1" t="str">
        <f>IF(A338="Ordenes de Compra",VLOOKUP(C338,Autogestión!$B$2:$D$5090,3,0),IF(A338="Legítimo Abono",VLOOKUP(C338,NoAmpOC!$B$2:$H$988,7,0),"Factura"))</f>
        <v>Factura</v>
      </c>
      <c r="E338" s="26" t="str">
        <f>IF(A338="Ordenes de Compra",VLOOKUP($C338,Autogestión!$B$2:$G$5090,6,0),IF(A338="Financiamiento Internacional",VLOOKUP($C338,FinInt!$B$2:$G$508,6,0),"Legítimo Abono"))</f>
        <v>80-0025-LPU18</v>
      </c>
      <c r="F338" s="26" t="str">
        <f>IF($A338="Ordenes de Compra","ARS",IF($A338="Financiamiento Internacional",VLOOKUP($C338,FinInt!$B$2:$Q$508,15,0),VLOOKUP($C338,NoAmpOC!$B$2:$T$988,18,0)))</f>
        <v>ARS</v>
      </c>
      <c r="G338" s="5">
        <f>IF($A338="Ordenes de Compra",VLOOKUP($C338,Autogestión!$B$2:$H$5090,7,0),IF($A338="Financiamiento Internacional",VLOOKUP($C338,FinInt!$B$2:$Q$1308,16,0),VLOOKUP($C338,NoAmpOC!$B$2:$T$988,19,0)))</f>
        <v>759475.55</v>
      </c>
      <c r="H338" s="5">
        <f t="shared" si="15"/>
        <v>759475.55</v>
      </c>
      <c r="I338" s="26">
        <f>IF($A338="Ordenes de Compra",VLOOKUP($C338,Autogestión!$B$2:$J$5090,9,0),IF($A338="Financiamiento Internacional",VLOOKUP($C338,FinInt!$B$2:$G$1555,6,0),"Legitimo Abono"))</f>
        <v>0</v>
      </c>
      <c r="J338" s="1" t="str">
        <f>IF($A338="Ordenes de Compra",VLOOKUP($C338,Autogestión!$B$2:$R$5090,17,0),IF($A338="Financiamiento Internacional",VLOOKUP($C338,FinInt!$B$2:$O$1508,14,0),VLOOKUP($C338,NoAmpOC!$B$2:$R$988,17,0)))</f>
        <v>LABORATORIOS FABRA S.A.</v>
      </c>
      <c r="K338" s="7" t="str">
        <f>DetalleExp!AP338</f>
        <v>DAFYP#MS-ARCHIVO</v>
      </c>
      <c r="L338" s="7" t="str">
        <f>DetalleExp!AQ338</f>
        <v>ARCHIVO - Archivo</v>
      </c>
      <c r="M338" s="7" t="str">
        <f>DetalleExp!AR338</f>
        <v>DAFYP#MS - Dirección de administración financiera y presupuestaria</v>
      </c>
      <c r="N338" s="7">
        <f>DetalleExp!AS338</f>
        <v>44076</v>
      </c>
      <c r="O338" s="27">
        <f ca="1">ROUNDUP(TODAY()-N338,0)</f>
        <v>279</v>
      </c>
      <c r="P338" s="27">
        <f ca="1">ROUNDUP(TODAY()-B338,0)</f>
        <v>293</v>
      </c>
      <c r="Q338" s="1" t="str">
        <f>IFERROR(IF(A338="Ordenes de Compra",VLOOKUP($E338,'Ordenes de Compra'!$A$2:$E$1712,5,0),"Sin OC"),"Sin dato")</f>
        <v>29.0.0.45.0</v>
      </c>
      <c r="R338" s="28" t="str">
        <f>IFERROR(IF(A338="Ordenes de Compra",VLOOKUP($I338,'Ordenes de Compra'!$B$2:$E$1712,3,0),"Sin OC"),"Sin dato")</f>
        <v>Sin dato</v>
      </c>
      <c r="S338" s="1" t="str">
        <f>VLOOKUP($U338,'Tablas intermedias'!$C$1:$H$222,5,0)</f>
        <v>DGPFE</v>
      </c>
      <c r="T338" s="29" t="str">
        <f t="shared" si="16"/>
        <v>OK</v>
      </c>
      <c r="U338" s="30" t="str">
        <f t="shared" si="17"/>
        <v>DAFYP#MS-ARCHIVOARCHIVO - ArchivoDAFYP#MS - Dirección de administración financiera y presupuestaria</v>
      </c>
      <c r="V338" s="1" t="str">
        <f>VLOOKUP(U338,'Tablas intermedias'!$C$1:$H$222,6,0)</f>
        <v>No</v>
      </c>
      <c r="W338" s="1" t="str">
        <f ca="1">IF(O338&lt;30,"menos de 30 días","más de 30 días")</f>
        <v>más de 30 días</v>
      </c>
    </row>
    <row r="339" spans="1:23" ht="14.25" hidden="1" thickTop="1" thickBot="1" x14ac:dyDescent="0.25">
      <c r="A339" s="17" t="str">
        <f>IF(DetalleExp!H339='Tablas intermedias'!$A$2,"Ordenes de Compra",IF(DetalleExp!H339='Tablas intermedias'!$A$3,"Financiamiento Internacional","Legítimo Abono"))</f>
        <v>Ordenes de Compra</v>
      </c>
      <c r="B339" s="7">
        <f>DetalleExp!E339</f>
        <v>44064</v>
      </c>
      <c r="C339" s="1" t="str">
        <f>DetalleExp!A339</f>
        <v>EX-2020-55225965-APN-DTYC#MS</v>
      </c>
      <c r="D339" s="1" t="str">
        <f>IF(A339="Ordenes de Compra",VLOOKUP(C339,Autogestión!$B$2:$D$5090,3,0),IF(A339="Legítimo Abono",VLOOKUP(C339,NoAmpOC!$B$2:$H$988,7,0),"Factura"))</f>
        <v>Factura</v>
      </c>
      <c r="E339" s="26" t="str">
        <f>IF(A339="Ordenes de Compra",VLOOKUP($C339,Autogestión!$B$2:$G$5090,6,0),IF(A339="Financiamiento Internacional",VLOOKUP($C339,FinInt!$B$2:$G$508,6,0),"Legítimo Abono"))</f>
        <v>80-0025-LPU18</v>
      </c>
      <c r="F339" s="26" t="str">
        <f>IF($A339="Ordenes de Compra","ARS",IF($A339="Financiamiento Internacional",VLOOKUP($C339,FinInt!$B$2:$Q$508,15,0),VLOOKUP($C339,NoAmpOC!$B$2:$T$988,18,0)))</f>
        <v>ARS</v>
      </c>
      <c r="G339" s="5">
        <f>IF($A339="Ordenes de Compra",VLOOKUP($C339,Autogestión!$B$2:$H$5090,7,0),IF($A339="Financiamiento Internacional",VLOOKUP($C339,FinInt!$B$2:$Q$1308,16,0),VLOOKUP($C339,NoAmpOC!$B$2:$T$988,19,0)))</f>
        <v>1319791.44</v>
      </c>
      <c r="H339" s="5">
        <f t="shared" si="15"/>
        <v>1319791.44</v>
      </c>
      <c r="I339" s="26">
        <f>IF($A339="Ordenes de Compra",VLOOKUP($C339,Autogestión!$B$2:$J$5090,9,0),IF($A339="Financiamiento Internacional",VLOOKUP($C339,FinInt!$B$2:$G$1555,6,0),"Legitimo Abono"))</f>
        <v>0</v>
      </c>
      <c r="J339" s="1" t="str">
        <f>IF($A339="Ordenes de Compra",VLOOKUP($C339,Autogestión!$B$2:$R$5090,17,0),IF($A339="Financiamiento Internacional",VLOOKUP($C339,FinInt!$B$2:$O$1508,14,0),VLOOKUP($C339,NoAmpOC!$B$2:$R$988,17,0)))</f>
        <v xml:space="preserve">LAFEDAR S.A. </v>
      </c>
      <c r="K339" s="7" t="str">
        <f>DetalleExp!AP339</f>
        <v>DAFYP#MS-ARCHIVO</v>
      </c>
      <c r="L339" s="7" t="str">
        <f>DetalleExp!AQ339</f>
        <v>ARCHIVO - Archivo</v>
      </c>
      <c r="M339" s="7" t="str">
        <f>DetalleExp!AR339</f>
        <v>DAFYP#MS - Dirección de administración financiera y presupuestaria</v>
      </c>
      <c r="N339" s="7">
        <f>DetalleExp!AS339</f>
        <v>44075</v>
      </c>
      <c r="O339" s="27">
        <f ca="1">ROUNDUP(TODAY()-N339,0)</f>
        <v>280</v>
      </c>
      <c r="P339" s="27">
        <f ca="1">ROUNDUP(TODAY()-B339,0)</f>
        <v>291</v>
      </c>
      <c r="Q339" s="1" t="str">
        <f>IFERROR(IF(A339="Ordenes de Compra",VLOOKUP($E339,'Ordenes de Compra'!$A$2:$E$1712,5,0),"Sin OC"),"Sin dato")</f>
        <v>29.0.0.45.0</v>
      </c>
      <c r="R339" s="28" t="str">
        <f>IFERROR(IF(A339="Ordenes de Compra",VLOOKUP($I339,'Ordenes de Compra'!$B$2:$E$1712,3,0),"Sin OC"),"Sin dato")</f>
        <v>Sin dato</v>
      </c>
      <c r="S339" s="1" t="str">
        <f>VLOOKUP($U339,'Tablas intermedias'!$C$1:$H$222,5,0)</f>
        <v>DGPFE</v>
      </c>
      <c r="T339" s="29" t="str">
        <f t="shared" si="16"/>
        <v>OK</v>
      </c>
      <c r="U339" s="30" t="str">
        <f t="shared" si="17"/>
        <v>DAFYP#MS-ARCHIVOARCHIVO - ArchivoDAFYP#MS - Dirección de administración financiera y presupuestaria</v>
      </c>
      <c r="V339" s="1" t="str">
        <f>VLOOKUP(U339,'Tablas intermedias'!$C$1:$H$222,6,0)</f>
        <v>No</v>
      </c>
      <c r="W339" s="1" t="str">
        <f ca="1">IF(O339&lt;30,"menos de 30 días","más de 30 días")</f>
        <v>más de 30 días</v>
      </c>
    </row>
    <row r="340" spans="1:23" ht="14.25" hidden="1" thickTop="1" thickBot="1" x14ac:dyDescent="0.25">
      <c r="A340" s="17" t="str">
        <f>IF(DetalleExp!H340='Tablas intermedias'!$A$2,"Ordenes de Compra",IF(DetalleExp!H340='Tablas intermedias'!$A$3,"Financiamiento Internacional","Legítimo Abono"))</f>
        <v>Ordenes de Compra</v>
      </c>
      <c r="B340" s="7">
        <f>DetalleExp!E340</f>
        <v>44064</v>
      </c>
      <c r="C340" s="1" t="str">
        <f>DetalleExp!A340</f>
        <v>EX-2020-55232445-APN-DTYC#MS</v>
      </c>
      <c r="D340" s="1" t="str">
        <f>IF(A340="Ordenes de Compra",VLOOKUP(C340,Autogestión!$B$2:$D$5090,3,0),IF(A340="Legítimo Abono",VLOOKUP(C340,NoAmpOC!$B$2:$H$988,7,0),"Factura"))</f>
        <v>Factura</v>
      </c>
      <c r="E340" s="26" t="str">
        <f>IF(A340="Ordenes de Compra",VLOOKUP($C340,Autogestión!$B$2:$G$5090,6,0),IF(A340="Financiamiento Internacional",VLOOKUP($C340,FinInt!$B$2:$G$508,6,0),"Legítimo Abono"))</f>
        <v>80-0025-LPU18</v>
      </c>
      <c r="F340" s="26" t="str">
        <f>IF($A340="Ordenes de Compra","ARS",IF($A340="Financiamiento Internacional",VLOOKUP($C340,FinInt!$B$2:$Q$508,15,0),VLOOKUP($C340,NoAmpOC!$B$2:$T$988,18,0)))</f>
        <v>ARS</v>
      </c>
      <c r="G340" s="5">
        <f>IF($A340="Ordenes de Compra",VLOOKUP($C340,Autogestión!$B$2:$H$5090,7,0),IF($A340="Financiamiento Internacional",VLOOKUP($C340,FinInt!$B$2:$Q$1308,16,0),VLOOKUP($C340,NoAmpOC!$B$2:$T$988,19,0)))</f>
        <v>633823.92000000004</v>
      </c>
      <c r="H340" s="5">
        <f t="shared" si="15"/>
        <v>633823.92000000004</v>
      </c>
      <c r="I340" s="26">
        <f>IF($A340="Ordenes de Compra",VLOOKUP($C340,Autogestión!$B$2:$J$5090,9,0),IF($A340="Financiamiento Internacional",VLOOKUP($C340,FinInt!$B$2:$G$1555,6,0),"Legitimo Abono"))</f>
        <v>0</v>
      </c>
      <c r="J340" s="1" t="str">
        <f>IF($A340="Ordenes de Compra",VLOOKUP($C340,Autogestión!$B$2:$R$5090,17,0),IF($A340="Financiamiento Internacional",VLOOKUP($C340,FinInt!$B$2:$O$1508,14,0),VLOOKUP($C340,NoAmpOC!$B$2:$R$988,17,0)))</f>
        <v xml:space="preserve">LAFEDAR S.A. </v>
      </c>
      <c r="K340" s="7" t="str">
        <f>DetalleExp!AP340</f>
        <v>DAFYP#MS-ARCHIVO</v>
      </c>
      <c r="L340" s="7" t="str">
        <f>DetalleExp!AQ340</f>
        <v>ARCHIVO - Archivo</v>
      </c>
      <c r="M340" s="7" t="str">
        <f>DetalleExp!AR340</f>
        <v>DAFYP#MS - Dirección de administración financiera y presupuestaria</v>
      </c>
      <c r="N340" s="7">
        <f>DetalleExp!AS340</f>
        <v>44075</v>
      </c>
      <c r="O340" s="27">
        <f ca="1">ROUNDUP(TODAY()-N340,0)</f>
        <v>280</v>
      </c>
      <c r="P340" s="27">
        <f ca="1">ROUNDUP(TODAY()-B340,0)</f>
        <v>291</v>
      </c>
      <c r="Q340" s="1" t="str">
        <f>IFERROR(IF(A340="Ordenes de Compra",VLOOKUP($E340,'Ordenes de Compra'!$A$2:$E$1712,5,0),"Sin OC"),"Sin dato")</f>
        <v>29.0.0.45.0</v>
      </c>
      <c r="R340" s="28" t="str">
        <f>IFERROR(IF(A340="Ordenes de Compra",VLOOKUP($I340,'Ordenes de Compra'!$B$2:$E$1712,3,0),"Sin OC"),"Sin dato")</f>
        <v>Sin dato</v>
      </c>
      <c r="S340" s="1" t="str">
        <f>VLOOKUP($U340,'Tablas intermedias'!$C$1:$H$222,5,0)</f>
        <v>DGPFE</v>
      </c>
      <c r="T340" s="29" t="str">
        <f t="shared" si="16"/>
        <v>OK</v>
      </c>
      <c r="U340" s="30" t="str">
        <f t="shared" si="17"/>
        <v>DAFYP#MS-ARCHIVOARCHIVO - ArchivoDAFYP#MS - Dirección de administración financiera y presupuestaria</v>
      </c>
      <c r="V340" s="1" t="str">
        <f>VLOOKUP(U340,'Tablas intermedias'!$C$1:$H$222,6,0)</f>
        <v>No</v>
      </c>
      <c r="W340" s="1" t="str">
        <f ca="1">IF(O340&lt;30,"menos de 30 días","más de 30 días")</f>
        <v>más de 30 días</v>
      </c>
    </row>
    <row r="341" spans="1:23" ht="14.25" hidden="1" thickTop="1" thickBot="1" x14ac:dyDescent="0.25">
      <c r="A341" s="17" t="str">
        <f>IF(DetalleExp!H341='Tablas intermedias'!$A$2,"Ordenes de Compra",IF(DetalleExp!H341='Tablas intermedias'!$A$3,"Financiamiento Internacional","Legítimo Abono"))</f>
        <v>Ordenes de Compra</v>
      </c>
      <c r="B341" s="7">
        <f>DetalleExp!E341</f>
        <v>44064</v>
      </c>
      <c r="C341" s="1" t="str">
        <f>DetalleExp!A341</f>
        <v>EX-2020-55235146-APN-DTYC#MS</v>
      </c>
      <c r="D341" s="1" t="str">
        <f>IF(A341="Ordenes de Compra",VLOOKUP(C341,Autogestión!$B$2:$D$5090,3,0),IF(A341="Legítimo Abono",VLOOKUP(C341,NoAmpOC!$B$2:$H$988,7,0),"Factura"))</f>
        <v>Factura</v>
      </c>
      <c r="E341" s="26" t="str">
        <f>IF(A341="Ordenes de Compra",VLOOKUP($C341,Autogestión!$B$2:$G$5090,6,0),IF(A341="Financiamiento Internacional",VLOOKUP($C341,FinInt!$B$2:$G$508,6,0),"Legítimo Abono"))</f>
        <v>80-0025-LPU18</v>
      </c>
      <c r="F341" s="26" t="str">
        <f>IF($A341="Ordenes de Compra","ARS",IF($A341="Financiamiento Internacional",VLOOKUP($C341,FinInt!$B$2:$Q$508,15,0),VLOOKUP($C341,NoAmpOC!$B$2:$T$988,18,0)))</f>
        <v>ARS</v>
      </c>
      <c r="G341" s="5">
        <f>IF($A341="Ordenes de Compra",VLOOKUP($C341,Autogestión!$B$2:$H$5090,7,0),IF($A341="Financiamiento Internacional",VLOOKUP($C341,FinInt!$B$2:$Q$1308,16,0),VLOOKUP($C341,NoAmpOC!$B$2:$T$988,19,0)))</f>
        <v>903137.58</v>
      </c>
      <c r="H341" s="5">
        <f t="shared" si="15"/>
        <v>903137.58</v>
      </c>
      <c r="I341" s="26">
        <f>IF($A341="Ordenes de Compra",VLOOKUP($C341,Autogestión!$B$2:$J$5090,9,0),IF($A341="Financiamiento Internacional",VLOOKUP($C341,FinInt!$B$2:$G$1555,6,0),"Legitimo Abono"))</f>
        <v>0</v>
      </c>
      <c r="J341" s="1" t="str">
        <f>IF($A341="Ordenes de Compra",VLOOKUP($C341,Autogestión!$B$2:$R$5090,17,0),IF($A341="Financiamiento Internacional",VLOOKUP($C341,FinInt!$B$2:$O$1508,14,0),VLOOKUP($C341,NoAmpOC!$B$2:$R$988,17,0)))</f>
        <v xml:space="preserve">LAFEDAR S.A. </v>
      </c>
      <c r="K341" s="7" t="str">
        <f>DetalleExp!AP341</f>
        <v>DAFYP#MS-ARCHIVO</v>
      </c>
      <c r="L341" s="7" t="str">
        <f>DetalleExp!AQ341</f>
        <v>ARCHIVO - Archivo</v>
      </c>
      <c r="M341" s="7" t="str">
        <f>DetalleExp!AR341</f>
        <v>DAFYP#MS - Dirección de administración financiera y presupuestaria</v>
      </c>
      <c r="N341" s="7">
        <f>DetalleExp!AS341</f>
        <v>44075</v>
      </c>
      <c r="O341" s="27">
        <f ca="1">ROUNDUP(TODAY()-N341,0)</f>
        <v>280</v>
      </c>
      <c r="P341" s="27">
        <f ca="1">ROUNDUP(TODAY()-B341,0)</f>
        <v>291</v>
      </c>
      <c r="Q341" s="1" t="str">
        <f>IFERROR(IF(A341="Ordenes de Compra",VLOOKUP($E341,'Ordenes de Compra'!$A$2:$E$1712,5,0),"Sin OC"),"Sin dato")</f>
        <v>29.0.0.45.0</v>
      </c>
      <c r="R341" s="28" t="str">
        <f>IFERROR(IF(A341="Ordenes de Compra",VLOOKUP($I341,'Ordenes de Compra'!$B$2:$E$1712,3,0),"Sin OC"),"Sin dato")</f>
        <v>Sin dato</v>
      </c>
      <c r="S341" s="1" t="str">
        <f>VLOOKUP($U341,'Tablas intermedias'!$C$1:$H$222,5,0)</f>
        <v>DGPFE</v>
      </c>
      <c r="T341" s="29" t="str">
        <f t="shared" si="16"/>
        <v>OK</v>
      </c>
      <c r="U341" s="30" t="str">
        <f t="shared" si="17"/>
        <v>DAFYP#MS-ARCHIVOARCHIVO - ArchivoDAFYP#MS - Dirección de administración financiera y presupuestaria</v>
      </c>
      <c r="V341" s="1" t="str">
        <f>VLOOKUP(U341,'Tablas intermedias'!$C$1:$H$222,6,0)</f>
        <v>No</v>
      </c>
      <c r="W341" s="1" t="str">
        <f ca="1">IF(O341&lt;30,"menos de 30 días","más de 30 días")</f>
        <v>más de 30 días</v>
      </c>
    </row>
    <row r="342" spans="1:23" ht="14.25" hidden="1" thickTop="1" thickBot="1" x14ac:dyDescent="0.25">
      <c r="A342" s="17" t="str">
        <f>IF(DetalleExp!H342='Tablas intermedias'!$A$2,"Ordenes de Compra",IF(DetalleExp!H342='Tablas intermedias'!$A$3,"Financiamiento Internacional","Legítimo Abono"))</f>
        <v>Ordenes de Compra</v>
      </c>
      <c r="B342" s="7">
        <f>DetalleExp!E342</f>
        <v>44064</v>
      </c>
      <c r="C342" s="1" t="str">
        <f>DetalleExp!A342</f>
        <v>EX-2020-55237570-APN-DTYC#MS</v>
      </c>
      <c r="D342" s="1" t="str">
        <f>IF(A342="Ordenes de Compra",VLOOKUP(C342,Autogestión!$B$2:$D$5090,3,0),IF(A342="Legítimo Abono",VLOOKUP(C342,NoAmpOC!$B$2:$H$988,7,0),"Factura"))</f>
        <v>Factura</v>
      </c>
      <c r="E342" s="26" t="str">
        <f>IF(A342="Ordenes de Compra",VLOOKUP($C342,Autogestión!$B$2:$G$5090,6,0),IF(A342="Financiamiento Internacional",VLOOKUP($C342,FinInt!$B$2:$G$508,6,0),"Legítimo Abono"))</f>
        <v>80-0025-LPU18</v>
      </c>
      <c r="F342" s="26" t="str">
        <f>IF($A342="Ordenes de Compra","ARS",IF($A342="Financiamiento Internacional",VLOOKUP($C342,FinInt!$B$2:$Q$508,15,0),VLOOKUP($C342,NoAmpOC!$B$2:$T$988,18,0)))</f>
        <v>ARS</v>
      </c>
      <c r="G342" s="5">
        <f>IF($A342="Ordenes de Compra",VLOOKUP($C342,Autogestión!$B$2:$H$5090,7,0),IF($A342="Financiamiento Internacional",VLOOKUP($C342,FinInt!$B$2:$Q$1308,16,0),VLOOKUP($C342,NoAmpOC!$B$2:$T$988,19,0)))</f>
        <v>2260214.2799999998</v>
      </c>
      <c r="H342" s="5">
        <f t="shared" si="15"/>
        <v>2260214.2799999998</v>
      </c>
      <c r="I342" s="26">
        <f>IF($A342="Ordenes de Compra",VLOOKUP($C342,Autogestión!$B$2:$J$5090,9,0),IF($A342="Financiamiento Internacional",VLOOKUP($C342,FinInt!$B$2:$G$1555,6,0),"Legitimo Abono"))</f>
        <v>0</v>
      </c>
      <c r="J342" s="1" t="str">
        <f>IF($A342="Ordenes de Compra",VLOOKUP($C342,Autogestión!$B$2:$R$5090,17,0),IF($A342="Financiamiento Internacional",VLOOKUP($C342,FinInt!$B$2:$O$1508,14,0),VLOOKUP($C342,NoAmpOC!$B$2:$R$988,17,0)))</f>
        <v xml:space="preserve">LAFEDAR S.A. </v>
      </c>
      <c r="K342" s="7" t="str">
        <f>DetalleExp!AP342</f>
        <v>DAFYP#MS-ARCHIVO</v>
      </c>
      <c r="L342" s="7" t="str">
        <f>DetalleExp!AQ342</f>
        <v>ARCHIVO - Archivo</v>
      </c>
      <c r="M342" s="7" t="str">
        <f>DetalleExp!AR342</f>
        <v>DAFYP#MS - Dirección de administración financiera y presupuestaria</v>
      </c>
      <c r="N342" s="7">
        <f>DetalleExp!AS342</f>
        <v>44075</v>
      </c>
      <c r="O342" s="27">
        <f ca="1">ROUNDUP(TODAY()-N342,0)</f>
        <v>280</v>
      </c>
      <c r="P342" s="27">
        <f ca="1">ROUNDUP(TODAY()-B342,0)</f>
        <v>291</v>
      </c>
      <c r="Q342" s="1" t="str">
        <f>IFERROR(IF(A342="Ordenes de Compra",VLOOKUP($E342,'Ordenes de Compra'!$A$2:$E$1712,5,0),"Sin OC"),"Sin dato")</f>
        <v>29.0.0.45.0</v>
      </c>
      <c r="R342" s="28" t="str">
        <f>IFERROR(IF(A342="Ordenes de Compra",VLOOKUP($I342,'Ordenes de Compra'!$B$2:$E$1712,3,0),"Sin OC"),"Sin dato")</f>
        <v>Sin dato</v>
      </c>
      <c r="S342" s="1" t="str">
        <f>VLOOKUP($U342,'Tablas intermedias'!$C$1:$H$222,5,0)</f>
        <v>DGPFE</v>
      </c>
      <c r="T342" s="29" t="str">
        <f t="shared" si="16"/>
        <v>OK</v>
      </c>
      <c r="U342" s="30" t="str">
        <f t="shared" si="17"/>
        <v>DAFYP#MS-ARCHIVOARCHIVO - ArchivoDAFYP#MS - Dirección de administración financiera y presupuestaria</v>
      </c>
      <c r="V342" s="1" t="str">
        <f>VLOOKUP(U342,'Tablas intermedias'!$C$1:$H$222,6,0)</f>
        <v>No</v>
      </c>
      <c r="W342" s="1" t="str">
        <f ca="1">IF(O342&lt;30,"menos de 30 días","más de 30 días")</f>
        <v>más de 30 días</v>
      </c>
    </row>
    <row r="343" spans="1:23" ht="14.25" hidden="1" thickTop="1" thickBot="1" x14ac:dyDescent="0.25">
      <c r="A343" s="17" t="str">
        <f>IF(DetalleExp!H343='Tablas intermedias'!$A$2,"Ordenes de Compra",IF(DetalleExp!H343='Tablas intermedias'!$A$3,"Financiamiento Internacional","Legítimo Abono"))</f>
        <v>Ordenes de Compra</v>
      </c>
      <c r="B343" s="7">
        <f>DetalleExp!E343</f>
        <v>44068</v>
      </c>
      <c r="C343" s="1" t="str">
        <f>DetalleExp!A343</f>
        <v>EX-2020-55882532-APN-DTYC#MS</v>
      </c>
      <c r="D343" s="1" t="str">
        <f>IF(A343="Ordenes de Compra",VLOOKUP(C343,Autogestión!$B$2:$D$5090,3,0),IF(A343="Legítimo Abono",VLOOKUP(C343,NoAmpOC!$B$2:$H$988,7,0),"Factura"))</f>
        <v>Factura</v>
      </c>
      <c r="E343" s="26" t="str">
        <f>IF(A343="Ordenes de Compra",VLOOKUP($C343,Autogestión!$B$2:$G$5090,6,0),IF(A343="Financiamiento Internacional",VLOOKUP($C343,FinInt!$B$2:$G$508,6,0),"Legítimo Abono"))</f>
        <v>80-0025-LPU18</v>
      </c>
      <c r="F343" s="26" t="str">
        <f>IF($A343="Ordenes de Compra","ARS",IF($A343="Financiamiento Internacional",VLOOKUP($C343,FinInt!$B$2:$Q$508,15,0),VLOOKUP($C343,NoAmpOC!$B$2:$T$988,18,0)))</f>
        <v>ARS</v>
      </c>
      <c r="G343" s="5">
        <f>IF($A343="Ordenes de Compra",VLOOKUP($C343,Autogestión!$B$2:$H$5090,7,0),IF($A343="Financiamiento Internacional",VLOOKUP($C343,FinInt!$B$2:$Q$1308,16,0),VLOOKUP($C343,NoAmpOC!$B$2:$T$988,19,0)))</f>
        <v>2270671.92</v>
      </c>
      <c r="H343" s="5">
        <f t="shared" si="15"/>
        <v>2270671.92</v>
      </c>
      <c r="I343" s="26">
        <f>IF($A343="Ordenes de Compra",VLOOKUP($C343,Autogestión!$B$2:$J$5090,9,0),IF($A343="Financiamiento Internacional",VLOOKUP($C343,FinInt!$B$2:$G$1555,6,0),"Legitimo Abono"))</f>
        <v>0</v>
      </c>
      <c r="J343" s="1" t="str">
        <f>IF($A343="Ordenes de Compra",VLOOKUP($C343,Autogestión!$B$2:$R$5090,17,0),IF($A343="Financiamiento Internacional",VLOOKUP($C343,FinInt!$B$2:$O$1508,14,0),VLOOKUP($C343,NoAmpOC!$B$2:$R$988,17,0)))</f>
        <v xml:space="preserve">LAFEDAR S.A. </v>
      </c>
      <c r="K343" s="7" t="str">
        <f>DetalleExp!AP343</f>
        <v>DAFYP#MS-ARCHIVO</v>
      </c>
      <c r="L343" s="7" t="str">
        <f>DetalleExp!AQ343</f>
        <v>ARCHIVO - Archivo</v>
      </c>
      <c r="M343" s="7" t="str">
        <f>DetalleExp!AR343</f>
        <v>DAFYP#MS - Dirección de administración financiera y presupuestaria</v>
      </c>
      <c r="N343" s="7">
        <f>DetalleExp!AS343</f>
        <v>44078</v>
      </c>
      <c r="O343" s="27">
        <f ca="1">ROUNDUP(TODAY()-N343,0)</f>
        <v>277</v>
      </c>
      <c r="P343" s="27">
        <f ca="1">ROUNDUP(TODAY()-B343,0)</f>
        <v>287</v>
      </c>
      <c r="Q343" s="1" t="str">
        <f>IFERROR(IF(A343="Ordenes de Compra",VLOOKUP($E343,'Ordenes de Compra'!$A$2:$E$1712,5,0),"Sin OC"),"Sin dato")</f>
        <v>29.0.0.45.0</v>
      </c>
      <c r="R343" s="28" t="str">
        <f>IFERROR(IF(A343="Ordenes de Compra",VLOOKUP($I343,'Ordenes de Compra'!$B$2:$E$1712,3,0),"Sin OC"),"Sin dato")</f>
        <v>Sin dato</v>
      </c>
      <c r="S343" s="1" t="str">
        <f>VLOOKUP($U343,'Tablas intermedias'!$C$1:$H$222,5,0)</f>
        <v>DGPFE</v>
      </c>
      <c r="T343" s="29" t="str">
        <f t="shared" si="16"/>
        <v>OK</v>
      </c>
      <c r="U343" s="30" t="str">
        <f t="shared" si="17"/>
        <v>DAFYP#MS-ARCHIVOARCHIVO - ArchivoDAFYP#MS - Dirección de administración financiera y presupuestaria</v>
      </c>
      <c r="V343" s="1" t="str">
        <f>VLOOKUP(U343,'Tablas intermedias'!$C$1:$H$222,6,0)</f>
        <v>No</v>
      </c>
      <c r="W343" s="1" t="str">
        <f ca="1">IF(O343&lt;30,"menos de 30 días","más de 30 días")</f>
        <v>más de 30 días</v>
      </c>
    </row>
    <row r="344" spans="1:23" ht="14.25" hidden="1" thickTop="1" thickBot="1" x14ac:dyDescent="0.25">
      <c r="A344" s="17" t="str">
        <f>IF(DetalleExp!H344='Tablas intermedias'!$A$2,"Ordenes de Compra",IF(DetalleExp!H344='Tablas intermedias'!$A$3,"Financiamiento Internacional","Legítimo Abono"))</f>
        <v>Ordenes de Compra</v>
      </c>
      <c r="B344" s="7">
        <f>DetalleExp!E344</f>
        <v>44069</v>
      </c>
      <c r="C344" s="1" t="str">
        <f>DetalleExp!A344</f>
        <v>EX-2020-56290311-APN-DTYC#MS</v>
      </c>
      <c r="D344" s="1" t="str">
        <f>IF(A344="Ordenes de Compra",VLOOKUP(C344,Autogestión!$B$2:$D$5090,3,0),IF(A344="Legítimo Abono",VLOOKUP(C344,NoAmpOC!$B$2:$H$988,7,0),"Factura"))</f>
        <v>Factura</v>
      </c>
      <c r="E344" s="26" t="str">
        <f>IF(A344="Ordenes de Compra",VLOOKUP($C344,Autogestión!$B$2:$G$5090,6,0),IF(A344="Financiamiento Internacional",VLOOKUP($C344,FinInt!$B$2:$G$508,6,0),"Legítimo Abono"))</f>
        <v>80-0025-LPU18</v>
      </c>
      <c r="F344" s="26" t="str">
        <f>IF($A344="Ordenes de Compra","ARS",IF($A344="Financiamiento Internacional",VLOOKUP($C344,FinInt!$B$2:$Q$508,15,0),VLOOKUP($C344,NoAmpOC!$B$2:$T$988,18,0)))</f>
        <v>ARS</v>
      </c>
      <c r="G344" s="5">
        <f>IF($A344="Ordenes de Compra",VLOOKUP($C344,Autogestión!$B$2:$H$5090,7,0),IF($A344="Financiamiento Internacional",VLOOKUP($C344,FinInt!$B$2:$Q$1308,16,0),VLOOKUP($C344,NoAmpOC!$B$2:$T$988,19,0)))</f>
        <v>3491351.42</v>
      </c>
      <c r="H344" s="5">
        <f t="shared" si="15"/>
        <v>3491351.42</v>
      </c>
      <c r="I344" s="26" t="str">
        <f>IF($A344="Ordenes de Compra",VLOOKUP($C344,Autogestión!$B$2:$J$5090,9,0),IF($A344="Financiamiento Internacional",VLOOKUP($C344,FinInt!$B$2:$G$1555,6,0),"Legitimo Abono"))</f>
        <v>80-1043-OC20</v>
      </c>
      <c r="J344" s="1" t="str">
        <f>IF($A344="Ordenes de Compra",VLOOKUP($C344,Autogestión!$B$2:$R$5090,17,0),IF($A344="Financiamiento Internacional",VLOOKUP($C344,FinInt!$B$2:$O$1508,14,0),VLOOKUP($C344,NoAmpOC!$B$2:$R$988,17,0)))</f>
        <v>Pfizer S.R.L.</v>
      </c>
      <c r="K344" s="7" t="str">
        <f>DetalleExp!AP344</f>
        <v>DAFYP#MS-ARCHIVO</v>
      </c>
      <c r="L344" s="7" t="str">
        <f>DetalleExp!AQ344</f>
        <v>ARCHIVO - Archivo</v>
      </c>
      <c r="M344" s="7" t="str">
        <f>DetalleExp!AR344</f>
        <v>DAFYP#MS - Dirección de administración financiera y presupuestaria</v>
      </c>
      <c r="N344" s="7">
        <f>DetalleExp!AS344</f>
        <v>44179</v>
      </c>
      <c r="O344" s="27">
        <f ca="1">ROUNDUP(TODAY()-N344,0)</f>
        <v>176</v>
      </c>
      <c r="P344" s="27">
        <f ca="1">ROUNDUP(TODAY()-B344,0)</f>
        <v>286</v>
      </c>
      <c r="Q344" s="1" t="str">
        <f>IFERROR(IF(A344="Ordenes de Compra",VLOOKUP($E344,'Ordenes de Compra'!$A$2:$E$1712,5,0),"Sin OC"),"Sin dato")</f>
        <v>29.0.0.45.0</v>
      </c>
      <c r="R344" s="28">
        <f>IFERROR(IF(A344="Ordenes de Compra",VLOOKUP($I344,'Ordenes de Compra'!$B$2:$E$1712,3,0),"Sin OC"),"Sin dato")</f>
        <v>21250018.260000002</v>
      </c>
      <c r="S344" s="1" t="str">
        <f>VLOOKUP($U344,'Tablas intermedias'!$C$1:$H$222,5,0)</f>
        <v>DGPFE</v>
      </c>
      <c r="T344" s="29" t="str">
        <f t="shared" si="16"/>
        <v>OK</v>
      </c>
      <c r="U344" s="30" t="str">
        <f t="shared" si="17"/>
        <v>DAFYP#MS-ARCHIVOARCHIVO - ArchivoDAFYP#MS - Dirección de administración financiera y presupuestaria</v>
      </c>
      <c r="V344" s="1" t="str">
        <f>VLOOKUP(U344,'Tablas intermedias'!$C$1:$H$222,6,0)</f>
        <v>No</v>
      </c>
      <c r="W344" s="1" t="str">
        <f ca="1">IF(O344&lt;30,"menos de 30 días","más de 30 días")</f>
        <v>más de 30 días</v>
      </c>
    </row>
    <row r="345" spans="1:23" ht="14.25" hidden="1" thickTop="1" thickBot="1" x14ac:dyDescent="0.25">
      <c r="A345" s="17" t="str">
        <f>IF(DetalleExp!H345='Tablas intermedias'!$A$2,"Ordenes de Compra",IF(DetalleExp!H345='Tablas intermedias'!$A$3,"Financiamiento Internacional","Legítimo Abono"))</f>
        <v>Ordenes de Compra</v>
      </c>
      <c r="B345" s="7">
        <f>DetalleExp!E345</f>
        <v>44069</v>
      </c>
      <c r="C345" s="1" t="str">
        <f>DetalleExp!A345</f>
        <v>EX-2020-56296592-APN-DTYC#MS</v>
      </c>
      <c r="D345" s="1" t="str">
        <f>IF(A345="Ordenes de Compra",VLOOKUP(C345,Autogestión!$B$2:$D$5090,3,0),IF(A345="Legítimo Abono",VLOOKUP(C345,NoAmpOC!$B$2:$H$988,7,0),"Factura"))</f>
        <v>Factura</v>
      </c>
      <c r="E345" s="26" t="str">
        <f>IF(A345="Ordenes de Compra",VLOOKUP($C345,Autogestión!$B$2:$G$5090,6,0),IF(A345="Financiamiento Internacional",VLOOKUP($C345,FinInt!$B$2:$G$508,6,0),"Legítimo Abono"))</f>
        <v>80-0025-LPU18</v>
      </c>
      <c r="F345" s="26" t="str">
        <f>IF($A345="Ordenes de Compra","ARS",IF($A345="Financiamiento Internacional",VLOOKUP($C345,FinInt!$B$2:$Q$508,15,0),VLOOKUP($C345,NoAmpOC!$B$2:$T$988,18,0)))</f>
        <v>ARS</v>
      </c>
      <c r="G345" s="5">
        <f>IF($A345="Ordenes de Compra",VLOOKUP($C345,Autogestión!$B$2:$H$5090,7,0),IF($A345="Financiamiento Internacional",VLOOKUP($C345,FinInt!$B$2:$Q$1308,16,0),VLOOKUP($C345,NoAmpOC!$B$2:$T$988,19,0)))</f>
        <v>3210424.27</v>
      </c>
      <c r="H345" s="5">
        <f t="shared" si="15"/>
        <v>3210424.27</v>
      </c>
      <c r="I345" s="26" t="str">
        <f>IF($A345="Ordenes de Compra",VLOOKUP($C345,Autogestión!$B$2:$J$5090,9,0),IF($A345="Financiamiento Internacional",VLOOKUP($C345,FinInt!$B$2:$G$1555,6,0),"Legitimo Abono"))</f>
        <v>80-1043-OC20</v>
      </c>
      <c r="J345" s="1" t="str">
        <f>IF($A345="Ordenes de Compra",VLOOKUP($C345,Autogestión!$B$2:$R$5090,17,0),IF($A345="Financiamiento Internacional",VLOOKUP($C345,FinInt!$B$2:$O$1508,14,0),VLOOKUP($C345,NoAmpOC!$B$2:$R$988,17,0)))</f>
        <v>Pfizer S.R.L.</v>
      </c>
      <c r="K345" s="7" t="str">
        <f>DetalleExp!AP345</f>
        <v>DAFYP#MS-ARCHIVO</v>
      </c>
      <c r="L345" s="7" t="str">
        <f>DetalleExp!AQ345</f>
        <v>ARCHIVO - Archivo</v>
      </c>
      <c r="M345" s="7" t="str">
        <f>DetalleExp!AR345</f>
        <v>DAFYP#MS - Dirección de administración financiera y presupuestaria</v>
      </c>
      <c r="N345" s="7">
        <f>DetalleExp!AS345</f>
        <v>44151</v>
      </c>
      <c r="O345" s="27">
        <f ca="1">ROUNDUP(TODAY()-N345,0)</f>
        <v>204</v>
      </c>
      <c r="P345" s="27">
        <f ca="1">ROUNDUP(TODAY()-B345,0)</f>
        <v>286</v>
      </c>
      <c r="Q345" s="1" t="str">
        <f>IFERROR(IF(A345="Ordenes de Compra",VLOOKUP($E345,'Ordenes de Compra'!$A$2:$E$1712,5,0),"Sin OC"),"Sin dato")</f>
        <v>29.0.0.45.0</v>
      </c>
      <c r="R345" s="28">
        <f>IFERROR(IF(A345="Ordenes de Compra",VLOOKUP($I345,'Ordenes de Compra'!$B$2:$E$1712,3,0),"Sin OC"),"Sin dato")</f>
        <v>21250018.260000002</v>
      </c>
      <c r="S345" s="1" t="str">
        <f>VLOOKUP($U345,'Tablas intermedias'!$C$1:$H$222,5,0)</f>
        <v>DGPFE</v>
      </c>
      <c r="T345" s="29" t="str">
        <f t="shared" si="16"/>
        <v>OK</v>
      </c>
      <c r="U345" s="30" t="str">
        <f t="shared" si="17"/>
        <v>DAFYP#MS-ARCHIVOARCHIVO - ArchivoDAFYP#MS - Dirección de administración financiera y presupuestaria</v>
      </c>
      <c r="V345" s="1" t="str">
        <f>VLOOKUP(U345,'Tablas intermedias'!$C$1:$H$222,6,0)</f>
        <v>No</v>
      </c>
      <c r="W345" s="1" t="str">
        <f ca="1">IF(O345&lt;30,"menos de 30 días","más de 30 días")</f>
        <v>más de 30 días</v>
      </c>
    </row>
    <row r="346" spans="1:23" ht="14.25" hidden="1" thickTop="1" thickBot="1" x14ac:dyDescent="0.25">
      <c r="A346" s="17" t="str">
        <f>IF(DetalleExp!H346='Tablas intermedias'!$A$2,"Ordenes de Compra",IF(DetalleExp!H346='Tablas intermedias'!$A$3,"Financiamiento Internacional","Legítimo Abono"))</f>
        <v>Ordenes de Compra</v>
      </c>
      <c r="B346" s="7">
        <f>DetalleExp!E346</f>
        <v>44069</v>
      </c>
      <c r="C346" s="1" t="str">
        <f>DetalleExp!A346</f>
        <v>EX-2020-56309526-APN-DTYC#MS</v>
      </c>
      <c r="D346" s="1" t="str">
        <f>IF(A346="Ordenes de Compra",VLOOKUP(C346,Autogestión!$B$2:$D$5090,3,0),IF(A346="Legítimo Abono",VLOOKUP(C346,NoAmpOC!$B$2:$H$988,7,0),"Factura"))</f>
        <v>Factura</v>
      </c>
      <c r="E346" s="26" t="str">
        <f>IF(A346="Ordenes de Compra",VLOOKUP($C346,Autogestión!$B$2:$G$5090,6,0),IF(A346="Financiamiento Internacional",VLOOKUP($C346,FinInt!$B$2:$G$508,6,0),"Legítimo Abono"))</f>
        <v>80-0025-LPU18</v>
      </c>
      <c r="F346" s="26" t="str">
        <f>IF($A346="Ordenes de Compra","ARS",IF($A346="Financiamiento Internacional",VLOOKUP($C346,FinInt!$B$2:$Q$508,15,0),VLOOKUP($C346,NoAmpOC!$B$2:$T$988,18,0)))</f>
        <v>ARS</v>
      </c>
      <c r="G346" s="5">
        <f>IF($A346="Ordenes de Compra",VLOOKUP($C346,Autogestión!$B$2:$H$5090,7,0),IF($A346="Financiamiento Internacional",VLOOKUP($C346,FinInt!$B$2:$Q$1308,16,0),VLOOKUP($C346,NoAmpOC!$B$2:$T$988,19,0)))</f>
        <v>3491351.42</v>
      </c>
      <c r="H346" s="5">
        <f t="shared" si="15"/>
        <v>3491351.42</v>
      </c>
      <c r="I346" s="26" t="str">
        <f>IF($A346="Ordenes de Compra",VLOOKUP($C346,Autogestión!$B$2:$J$5090,9,0),IF($A346="Financiamiento Internacional",VLOOKUP($C346,FinInt!$B$2:$G$1555,6,0),"Legitimo Abono"))</f>
        <v>80-1043-OC20</v>
      </c>
      <c r="J346" s="1" t="str">
        <f>IF($A346="Ordenes de Compra",VLOOKUP($C346,Autogestión!$B$2:$R$5090,17,0),IF($A346="Financiamiento Internacional",VLOOKUP($C346,FinInt!$B$2:$O$1508,14,0),VLOOKUP($C346,NoAmpOC!$B$2:$R$988,17,0)))</f>
        <v>Pfizer S.R.L.</v>
      </c>
      <c r="K346" s="7" t="str">
        <f>DetalleExp!AP346</f>
        <v>DAFYP#MS</v>
      </c>
      <c r="L346" s="7" t="str">
        <f>DetalleExp!AQ346</f>
        <v>PVD - Privada</v>
      </c>
      <c r="M346" s="7" t="str">
        <f>DetalleExp!AR346</f>
        <v>DAFYP#MS - Dirección de administración financiera y presupuestaria</v>
      </c>
      <c r="N346" s="7">
        <f>DetalleExp!AS346</f>
        <v>44350</v>
      </c>
      <c r="O346" s="27">
        <f ca="1">ROUNDUP(TODAY()-N346,0)</f>
        <v>5</v>
      </c>
      <c r="P346" s="27">
        <f ca="1">ROUNDUP(TODAY()-B346,0)</f>
        <v>286</v>
      </c>
      <c r="Q346" s="1" t="str">
        <f>IFERROR(IF(A346="Ordenes de Compra",VLOOKUP($E346,'Ordenes de Compra'!$A$2:$E$1712,5,0),"Sin OC"),"Sin dato")</f>
        <v>29.0.0.45.0</v>
      </c>
      <c r="R346" s="28">
        <f>IFERROR(IF(A346="Ordenes de Compra",VLOOKUP($I346,'Ordenes de Compra'!$B$2:$E$1712,3,0),"Sin OC"),"Sin dato")</f>
        <v>21250018.260000002</v>
      </c>
      <c r="S346" s="1" t="str">
        <f>VLOOKUP($U346,'Tablas intermedias'!$C$1:$H$222,5,0)</f>
        <v>DGPFE</v>
      </c>
      <c r="T346" s="29" t="str">
        <f t="shared" si="16"/>
        <v>OK</v>
      </c>
      <c r="U346" s="30" t="str">
        <f t="shared" si="17"/>
        <v>DAFYP#MSPVD - PrivadaDAFYP#MS - Dirección de administración financiera y presupuestaria</v>
      </c>
      <c r="V346" s="1" t="str">
        <f>VLOOKUP(U346,'Tablas intermedias'!$C$1:$H$222,6,0)</f>
        <v>No</v>
      </c>
      <c r="W346" s="1" t="str">
        <f ca="1">IF(O346&lt;30,"menos de 30 días","más de 30 días")</f>
        <v>menos de 30 días</v>
      </c>
    </row>
    <row r="347" spans="1:23" ht="14.25" hidden="1" thickTop="1" thickBot="1" x14ac:dyDescent="0.25">
      <c r="A347" s="17" t="str">
        <f>IF(DetalleExp!H347='Tablas intermedias'!$A$2,"Ordenes de Compra",IF(DetalleExp!H347='Tablas intermedias'!$A$3,"Financiamiento Internacional","Legítimo Abono"))</f>
        <v>Ordenes de Compra</v>
      </c>
      <c r="B347" s="7">
        <f>DetalleExp!E347</f>
        <v>44069</v>
      </c>
      <c r="C347" s="1" t="str">
        <f>DetalleExp!A347</f>
        <v>EX-2020-56313087-APN-DTYC#MS</v>
      </c>
      <c r="D347" s="1" t="str">
        <f>IF(A347="Ordenes de Compra",VLOOKUP(C347,Autogestión!$B$2:$D$5090,3,0),IF(A347="Legítimo Abono",VLOOKUP(C347,NoAmpOC!$B$2:$H$988,7,0),"Factura"))</f>
        <v>Factura</v>
      </c>
      <c r="E347" s="26" t="str">
        <f>IF(A347="Ordenes de Compra",VLOOKUP($C347,Autogestión!$B$2:$G$5090,6,0),IF(A347="Financiamiento Internacional",VLOOKUP($C347,FinInt!$B$2:$G$508,6,0),"Legítimo Abono"))</f>
        <v>80-0025-LPU18</v>
      </c>
      <c r="F347" s="26" t="str">
        <f>IF($A347="Ordenes de Compra","ARS",IF($A347="Financiamiento Internacional",VLOOKUP($C347,FinInt!$B$2:$Q$508,15,0),VLOOKUP($C347,NoAmpOC!$B$2:$T$988,18,0)))</f>
        <v>ARS</v>
      </c>
      <c r="G347" s="5">
        <f>IF($A347="Ordenes de Compra",VLOOKUP($C347,Autogestión!$B$2:$H$5090,7,0),IF($A347="Financiamiento Internacional",VLOOKUP($C347,FinInt!$B$2:$Q$1308,16,0),VLOOKUP($C347,NoAmpOC!$B$2:$T$988,19,0)))</f>
        <v>3491351.42</v>
      </c>
      <c r="H347" s="5">
        <f t="shared" si="15"/>
        <v>3491351.42</v>
      </c>
      <c r="I347" s="26" t="str">
        <f>IF($A347="Ordenes de Compra",VLOOKUP($C347,Autogestión!$B$2:$J$5090,9,0),IF($A347="Financiamiento Internacional",VLOOKUP($C347,FinInt!$B$2:$G$1555,6,0),"Legitimo Abono"))</f>
        <v>80-1043-OC20</v>
      </c>
      <c r="J347" s="1" t="str">
        <f>IF($A347="Ordenes de Compra",VLOOKUP($C347,Autogestión!$B$2:$R$5090,17,0),IF($A347="Financiamiento Internacional",VLOOKUP($C347,FinInt!$B$2:$O$1508,14,0),VLOOKUP($C347,NoAmpOC!$B$2:$R$988,17,0)))</f>
        <v>Pfizer S.R.L.</v>
      </c>
      <c r="K347" s="7" t="str">
        <f>DetalleExp!AP347</f>
        <v>DAFYP#MS-ARCHIVO</v>
      </c>
      <c r="L347" s="7" t="str">
        <f>DetalleExp!AQ347</f>
        <v>ARCHIVO - Archivo</v>
      </c>
      <c r="M347" s="7" t="str">
        <f>DetalleExp!AR347</f>
        <v>DAFYP#MS - Dirección de administración financiera y presupuestaria</v>
      </c>
      <c r="N347" s="7">
        <f>DetalleExp!AS347</f>
        <v>44160</v>
      </c>
      <c r="O347" s="27">
        <f ca="1">ROUNDUP(TODAY()-N347,0)</f>
        <v>195</v>
      </c>
      <c r="P347" s="27">
        <f ca="1">ROUNDUP(TODAY()-B347,0)</f>
        <v>286</v>
      </c>
      <c r="Q347" s="1" t="str">
        <f>IFERROR(IF(A347="Ordenes de Compra",VLOOKUP($E347,'Ordenes de Compra'!$A$2:$E$1712,5,0),"Sin OC"),"Sin dato")</f>
        <v>29.0.0.45.0</v>
      </c>
      <c r="R347" s="28">
        <f>IFERROR(IF(A347="Ordenes de Compra",VLOOKUP($I347,'Ordenes de Compra'!$B$2:$E$1712,3,0),"Sin OC"),"Sin dato")</f>
        <v>21250018.260000002</v>
      </c>
      <c r="S347" s="1" t="str">
        <f>VLOOKUP($U347,'Tablas intermedias'!$C$1:$H$222,5,0)</f>
        <v>DGPFE</v>
      </c>
      <c r="T347" s="29" t="str">
        <f t="shared" si="16"/>
        <v>OK</v>
      </c>
      <c r="U347" s="30" t="str">
        <f t="shared" si="17"/>
        <v>DAFYP#MS-ARCHIVOARCHIVO - ArchivoDAFYP#MS - Dirección de administración financiera y presupuestaria</v>
      </c>
      <c r="V347" s="1" t="str">
        <f>VLOOKUP(U347,'Tablas intermedias'!$C$1:$H$222,6,0)</f>
        <v>No</v>
      </c>
      <c r="W347" s="1" t="str">
        <f ca="1">IF(O347&lt;30,"menos de 30 días","más de 30 días")</f>
        <v>más de 30 días</v>
      </c>
    </row>
    <row r="348" spans="1:23" ht="14.25" hidden="1" thickTop="1" thickBot="1" x14ac:dyDescent="0.25">
      <c r="A348" s="17" t="str">
        <f>IF(DetalleExp!H348='Tablas intermedias'!$A$2,"Ordenes de Compra",IF(DetalleExp!H348='Tablas intermedias'!$A$3,"Financiamiento Internacional","Legítimo Abono"))</f>
        <v>Ordenes de Compra</v>
      </c>
      <c r="B348" s="7">
        <f>DetalleExp!E348</f>
        <v>44070</v>
      </c>
      <c r="C348" s="1" t="str">
        <f>DetalleExp!A348</f>
        <v>EX-2020-56899611-APN-DTYC#MS</v>
      </c>
      <c r="D348" s="1" t="str">
        <f>IF(A348="Ordenes de Compra",VLOOKUP(C348,Autogestión!$B$2:$D$5090,3,0),IF(A348="Legítimo Abono",VLOOKUP(C348,NoAmpOC!$B$2:$H$988,7,0),"Factura"))</f>
        <v>Factura</v>
      </c>
      <c r="E348" s="26" t="str">
        <f>IF(A348="Ordenes de Compra",VLOOKUP($C348,Autogestión!$B$2:$G$5090,6,0),IF(A348="Financiamiento Internacional",VLOOKUP($C348,FinInt!$B$2:$G$508,6,0),"Legítimo Abono"))</f>
        <v>80-0028-CDI17</v>
      </c>
      <c r="F348" s="26" t="str">
        <f>IF($A348="Ordenes de Compra","ARS",IF($A348="Financiamiento Internacional",VLOOKUP($C348,FinInt!$B$2:$Q$508,15,0),VLOOKUP($C348,NoAmpOC!$B$2:$T$988,18,0)))</f>
        <v>ARS</v>
      </c>
      <c r="G348" s="5">
        <f>IF($A348="Ordenes de Compra",VLOOKUP($C348,Autogestión!$B$2:$H$5090,7,0),IF($A348="Financiamiento Internacional",VLOOKUP($C348,FinInt!$B$2:$Q$1308,16,0),VLOOKUP($C348,NoAmpOC!$B$2:$T$988,19,0)))</f>
        <v>2813111.55</v>
      </c>
      <c r="H348" s="5">
        <f t="shared" si="15"/>
        <v>2813111.55</v>
      </c>
      <c r="I348" s="26" t="str">
        <f>IF($A348="Ordenes de Compra",VLOOKUP($C348,Autogestión!$B$2:$J$5090,9,0),IF($A348="Financiamiento Internacional",VLOOKUP($C348,FinInt!$B$2:$G$1555,6,0),"Legitimo Abono"))</f>
        <v>80-1198-CON20</v>
      </c>
      <c r="J348" s="1" t="str">
        <f>IF($A348="Ordenes de Compra",VLOOKUP($C348,Autogestión!$B$2:$R$5090,17,0),IF($A348="Financiamiento Internacional",VLOOKUP($C348,FinInt!$B$2:$O$1508,14,0),VLOOKUP($C348,NoAmpOC!$B$2:$R$988,17,0)))</f>
        <v>CORREO OFICIAL DE LA REPÚBLICA ARGENTINA S.A..</v>
      </c>
      <c r="K348" s="7" t="str">
        <f>DetalleExp!AP348</f>
        <v>DCYT#MS-PVD</v>
      </c>
      <c r="L348" s="7" t="str">
        <f>DetalleExp!AQ348</f>
        <v>PVD - Privada</v>
      </c>
      <c r="M348" s="7" t="str">
        <f>DetalleExp!AR348</f>
        <v>DCYT#MS - Dirección de contabilidad y tesorería</v>
      </c>
      <c r="N348" s="7">
        <f>DetalleExp!AS348</f>
        <v>44319</v>
      </c>
      <c r="O348" s="27">
        <f ca="1">ROUNDUP(TODAY()-N348,0)</f>
        <v>36</v>
      </c>
      <c r="P348" s="27">
        <f ca="1">ROUNDUP(TODAY()-B348,0)</f>
        <v>285</v>
      </c>
      <c r="Q348" s="1" t="str">
        <f>IFERROR(IF(A348="Ordenes de Compra",VLOOKUP($E348,'Ordenes de Compra'!$A$2:$E$1712,5,0),"Sin OC"),"Sin dato")</f>
        <v>29.0.0.5.0</v>
      </c>
      <c r="R348" s="28">
        <f>IFERROR(IF(A348="Ordenes de Compra",VLOOKUP($I348,'Ordenes de Compra'!$B$2:$E$1712,3,0),"Sin OC"),"Sin dato")</f>
        <v>689171613</v>
      </c>
      <c r="S348" s="1" t="str">
        <f>VLOOKUP($U348,'Tablas intermedias'!$C$1:$H$222,5,0)</f>
        <v>Contabilidad</v>
      </c>
      <c r="T348" s="29" t="str">
        <f t="shared" si="16"/>
        <v>OK</v>
      </c>
      <c r="U348" s="30" t="str">
        <f t="shared" si="17"/>
        <v>DCYT#MS-PVDPVD - PrivadaDCYT#MS - Dirección de contabilidad y tesorería</v>
      </c>
      <c r="V348" s="1" t="str">
        <f>VLOOKUP(U348,'Tablas intermedias'!$C$1:$H$222,6,0)</f>
        <v>Si</v>
      </c>
      <c r="W348" s="1" t="str">
        <f ca="1">IF(O348&lt;30,"menos de 30 días","más de 30 días")</f>
        <v>más de 30 días</v>
      </c>
    </row>
    <row r="349" spans="1:23" ht="14.25" hidden="1" thickTop="1" thickBot="1" x14ac:dyDescent="0.25">
      <c r="A349" s="17" t="str">
        <f>IF(DetalleExp!H349='Tablas intermedias'!$A$2,"Ordenes de Compra",IF(DetalleExp!H349='Tablas intermedias'!$A$3,"Financiamiento Internacional","Legítimo Abono"))</f>
        <v>Ordenes de Compra</v>
      </c>
      <c r="B349" s="7">
        <f>DetalleExp!E349</f>
        <v>44071</v>
      </c>
      <c r="C349" s="1" t="str">
        <f>DetalleExp!A349</f>
        <v>EX-2020-56900029-APN-DTYC#MS</v>
      </c>
      <c r="D349" s="1" t="str">
        <f>IF(A349="Ordenes de Compra",VLOOKUP(C349,Autogestión!$B$2:$D$5090,3,0),IF(A349="Legítimo Abono",VLOOKUP(C349,NoAmpOC!$B$2:$H$988,7,0),"Factura"))</f>
        <v>Factura</v>
      </c>
      <c r="E349" s="26" t="str">
        <f>IF(A349="Ordenes de Compra",VLOOKUP($C349,Autogestión!$B$2:$G$5090,6,0),IF(A349="Financiamiento Internacional",VLOOKUP($C349,FinInt!$B$2:$G$508,6,0),"Legítimo Abono"))</f>
        <v>80-0028-CDI17</v>
      </c>
      <c r="F349" s="26" t="str">
        <f>IF($A349="Ordenes de Compra","ARS",IF($A349="Financiamiento Internacional",VLOOKUP($C349,FinInt!$B$2:$Q$508,15,0),VLOOKUP($C349,NoAmpOC!$B$2:$T$988,18,0)))</f>
        <v>ARS</v>
      </c>
      <c r="G349" s="5">
        <f>IF($A349="Ordenes de Compra",VLOOKUP($C349,Autogestión!$B$2:$H$5090,7,0),IF($A349="Financiamiento Internacional",VLOOKUP($C349,FinInt!$B$2:$Q$1308,16,0),VLOOKUP($C349,NoAmpOC!$B$2:$T$988,19,0)))</f>
        <v>4615062.92</v>
      </c>
      <c r="H349" s="5">
        <f t="shared" si="15"/>
        <v>4615062.92</v>
      </c>
      <c r="I349" s="26" t="str">
        <f>IF($A349="Ordenes de Compra",VLOOKUP($C349,Autogestión!$B$2:$J$5090,9,0),IF($A349="Financiamiento Internacional",VLOOKUP($C349,FinInt!$B$2:$G$1555,6,0),"Legitimo Abono"))</f>
        <v>80-1198-CON20</v>
      </c>
      <c r="J349" s="1" t="str">
        <f>IF($A349="Ordenes de Compra",VLOOKUP($C349,Autogestión!$B$2:$R$5090,17,0),IF($A349="Financiamiento Internacional",VLOOKUP($C349,FinInt!$B$2:$O$1508,14,0),VLOOKUP($C349,NoAmpOC!$B$2:$R$988,17,0)))</f>
        <v>CORREO OFICIAL DE LA REPÚBLICA ARGENTINA S.A..</v>
      </c>
      <c r="K349" s="7" t="str">
        <f>DetalleExp!AP349</f>
        <v>DCYT#MS-PVD</v>
      </c>
      <c r="L349" s="7" t="str">
        <f>DetalleExp!AQ349</f>
        <v>PVD - Privada</v>
      </c>
      <c r="M349" s="7" t="str">
        <f>DetalleExp!AR349</f>
        <v>DCYT#MS - Dirección de contabilidad y tesorería</v>
      </c>
      <c r="N349" s="7">
        <f>DetalleExp!AS349</f>
        <v>44319</v>
      </c>
      <c r="O349" s="27">
        <f ca="1">ROUNDUP(TODAY()-N349,0)</f>
        <v>36</v>
      </c>
      <c r="P349" s="27">
        <f ca="1">ROUNDUP(TODAY()-B349,0)</f>
        <v>284</v>
      </c>
      <c r="Q349" s="1" t="str">
        <f>IFERROR(IF(A349="Ordenes de Compra",VLOOKUP($E349,'Ordenes de Compra'!$A$2:$E$1712,5,0),"Sin OC"),"Sin dato")</f>
        <v>29.0.0.5.0</v>
      </c>
      <c r="R349" s="28">
        <f>IFERROR(IF(A349="Ordenes de Compra",VLOOKUP($I349,'Ordenes de Compra'!$B$2:$E$1712,3,0),"Sin OC"),"Sin dato")</f>
        <v>689171613</v>
      </c>
      <c r="S349" s="1" t="str">
        <f>VLOOKUP($U349,'Tablas intermedias'!$C$1:$H$222,5,0)</f>
        <v>Contabilidad</v>
      </c>
      <c r="T349" s="29" t="str">
        <f t="shared" si="16"/>
        <v>OK</v>
      </c>
      <c r="U349" s="30" t="str">
        <f t="shared" si="17"/>
        <v>DCYT#MS-PVDPVD - PrivadaDCYT#MS - Dirección de contabilidad y tesorería</v>
      </c>
      <c r="V349" s="1" t="str">
        <f>VLOOKUP(U349,'Tablas intermedias'!$C$1:$H$222,6,0)</f>
        <v>Si</v>
      </c>
      <c r="W349" s="1" t="str">
        <f ca="1">IF(O349&lt;30,"menos de 30 días","más de 30 días")</f>
        <v>más de 30 días</v>
      </c>
    </row>
    <row r="350" spans="1:23" ht="14.25" hidden="1" thickTop="1" thickBot="1" x14ac:dyDescent="0.25">
      <c r="A350" s="17" t="str">
        <f>IF(DetalleExp!H350='Tablas intermedias'!$A$2,"Ordenes de Compra",IF(DetalleExp!H350='Tablas intermedias'!$A$3,"Financiamiento Internacional","Legítimo Abono"))</f>
        <v>Ordenes de Compra</v>
      </c>
      <c r="B350" s="7">
        <f>DetalleExp!E350</f>
        <v>44071</v>
      </c>
      <c r="C350" s="1" t="str">
        <f>DetalleExp!A350</f>
        <v>EX-2020-56964153-APN-DTYC#MS</v>
      </c>
      <c r="D350" s="1" t="str">
        <f>IF(A350="Ordenes de Compra",VLOOKUP(C350,Autogestión!$B$2:$D$5090,3,0),IF(A350="Legítimo Abono",VLOOKUP(C350,NoAmpOC!$B$2:$H$988,7,0),"Factura"))</f>
        <v>Factura</v>
      </c>
      <c r="E350" s="26" t="str">
        <f>IF(A350="Ordenes de Compra",VLOOKUP($C350,Autogestión!$B$2:$G$5090,6,0),IF(A350="Financiamiento Internacional",VLOOKUP($C350,FinInt!$B$2:$G$508,6,0),"Legítimo Abono"))</f>
        <v>80-0025-LPU18</v>
      </c>
      <c r="F350" s="26" t="str">
        <f>IF($A350="Ordenes de Compra","ARS",IF($A350="Financiamiento Internacional",VLOOKUP($C350,FinInt!$B$2:$Q$508,15,0),VLOOKUP($C350,NoAmpOC!$B$2:$T$988,18,0)))</f>
        <v>ARS</v>
      </c>
      <c r="G350" s="5">
        <f>IF($A350="Ordenes de Compra",VLOOKUP($C350,Autogestión!$B$2:$H$5090,7,0),IF($A350="Financiamiento Internacional",VLOOKUP($C350,FinInt!$B$2:$Q$1308,16,0),VLOOKUP($C350,NoAmpOC!$B$2:$T$988,19,0)))</f>
        <v>1125939.24</v>
      </c>
      <c r="H350" s="5">
        <f t="shared" si="15"/>
        <v>1125939.24</v>
      </c>
      <c r="I350" s="26">
        <f>IF($A350="Ordenes de Compra",VLOOKUP($C350,Autogestión!$B$2:$J$5090,9,0),IF($A350="Financiamiento Internacional",VLOOKUP($C350,FinInt!$B$2:$G$1555,6,0),"Legitimo Abono"))</f>
        <v>0</v>
      </c>
      <c r="J350" s="1" t="str">
        <f>IF($A350="Ordenes de Compra",VLOOKUP($C350,Autogestión!$B$2:$R$5090,17,0),IF($A350="Financiamiento Internacional",VLOOKUP($C350,FinInt!$B$2:$O$1508,14,0),VLOOKUP($C350,NoAmpOC!$B$2:$R$988,17,0)))</f>
        <v xml:space="preserve">LAFEDAR S.A. </v>
      </c>
      <c r="K350" s="7" t="str">
        <f>DetalleExp!AP350</f>
        <v>DAFYP#MS-ARCHIVO</v>
      </c>
      <c r="L350" s="7" t="str">
        <f>DetalleExp!AQ350</f>
        <v>ARCHIVO - Archivo</v>
      </c>
      <c r="M350" s="7" t="str">
        <f>DetalleExp!AR350</f>
        <v>DAFYP#MS - Dirección de administración financiera y presupuestaria</v>
      </c>
      <c r="N350" s="7">
        <f>DetalleExp!AS350</f>
        <v>44078</v>
      </c>
      <c r="O350" s="27">
        <f ca="1">ROUNDUP(TODAY()-N350,0)</f>
        <v>277</v>
      </c>
      <c r="P350" s="27">
        <f ca="1">ROUNDUP(TODAY()-B350,0)</f>
        <v>284</v>
      </c>
      <c r="Q350" s="1" t="str">
        <f>IFERROR(IF(A350="Ordenes de Compra",VLOOKUP($E350,'Ordenes de Compra'!$A$2:$E$1712,5,0),"Sin OC"),"Sin dato")</f>
        <v>29.0.0.45.0</v>
      </c>
      <c r="R350" s="28" t="str">
        <f>IFERROR(IF(A350="Ordenes de Compra",VLOOKUP($I350,'Ordenes de Compra'!$B$2:$E$1712,3,0),"Sin OC"),"Sin dato")</f>
        <v>Sin dato</v>
      </c>
      <c r="S350" s="1" t="str">
        <f>VLOOKUP($U350,'Tablas intermedias'!$C$1:$H$222,5,0)</f>
        <v>DGPFE</v>
      </c>
      <c r="T350" s="29" t="str">
        <f t="shared" si="16"/>
        <v>OK</v>
      </c>
      <c r="U350" s="30" t="str">
        <f t="shared" si="17"/>
        <v>DAFYP#MS-ARCHIVOARCHIVO - ArchivoDAFYP#MS - Dirección de administración financiera y presupuestaria</v>
      </c>
      <c r="V350" s="1" t="str">
        <f>VLOOKUP(U350,'Tablas intermedias'!$C$1:$H$222,6,0)</f>
        <v>No</v>
      </c>
      <c r="W350" s="1" t="str">
        <f ca="1">IF(O350&lt;30,"menos de 30 días","más de 30 días")</f>
        <v>más de 30 días</v>
      </c>
    </row>
    <row r="351" spans="1:23" ht="14.25" hidden="1" thickTop="1" thickBot="1" x14ac:dyDescent="0.25">
      <c r="A351" s="17" t="str">
        <f>IF(DetalleExp!H351='Tablas intermedias'!$A$2,"Ordenes de Compra",IF(DetalleExp!H351='Tablas intermedias'!$A$3,"Financiamiento Internacional","Legítimo Abono"))</f>
        <v>Ordenes de Compra</v>
      </c>
      <c r="B351" s="7">
        <f>DetalleExp!E351</f>
        <v>44071</v>
      </c>
      <c r="C351" s="1" t="str">
        <f>DetalleExp!A351</f>
        <v>EX-2020-56968227-APN-DTYC#MS</v>
      </c>
      <c r="D351" s="1" t="str">
        <f>IF(A351="Ordenes de Compra",VLOOKUP(C351,Autogestión!$B$2:$D$5090,3,0),IF(A351="Legítimo Abono",VLOOKUP(C351,NoAmpOC!$B$2:$H$988,7,0),"Factura"))</f>
        <v>Factura</v>
      </c>
      <c r="E351" s="26" t="str">
        <f>IF(A351="Ordenes de Compra",VLOOKUP($C351,Autogestión!$B$2:$G$5090,6,0),IF(A351="Financiamiento Internacional",VLOOKUP($C351,FinInt!$B$2:$G$508,6,0),"Legítimo Abono"))</f>
        <v>80-0025-LPU18</v>
      </c>
      <c r="F351" s="26" t="str">
        <f>IF($A351="Ordenes de Compra","ARS",IF($A351="Financiamiento Internacional",VLOOKUP($C351,FinInt!$B$2:$Q$508,15,0),VLOOKUP($C351,NoAmpOC!$B$2:$T$988,18,0)))</f>
        <v>ARS</v>
      </c>
      <c r="G351" s="5">
        <f>IF($A351="Ordenes de Compra",VLOOKUP($C351,Autogestión!$B$2:$H$5090,7,0),IF($A351="Financiamiento Internacional",VLOOKUP($C351,FinInt!$B$2:$Q$1308,16,0),VLOOKUP($C351,NoAmpOC!$B$2:$T$988,19,0)))</f>
        <v>1075835.8600000001</v>
      </c>
      <c r="H351" s="5">
        <f t="shared" si="15"/>
        <v>1075835.8600000001</v>
      </c>
      <c r="I351" s="26">
        <f>IF($A351="Ordenes de Compra",VLOOKUP($C351,Autogestión!$B$2:$J$5090,9,0),IF($A351="Financiamiento Internacional",VLOOKUP($C351,FinInt!$B$2:$G$1555,6,0),"Legitimo Abono"))</f>
        <v>0</v>
      </c>
      <c r="J351" s="1" t="str">
        <f>IF($A351="Ordenes de Compra",VLOOKUP($C351,Autogestión!$B$2:$R$5090,17,0),IF($A351="Financiamiento Internacional",VLOOKUP($C351,FinInt!$B$2:$O$1508,14,0),VLOOKUP($C351,NoAmpOC!$B$2:$R$988,17,0)))</f>
        <v xml:space="preserve">LAFEDAR S.A. </v>
      </c>
      <c r="K351" s="7" t="str">
        <f>DetalleExp!AP351</f>
        <v>DAFYP#MS-ARCHIVO</v>
      </c>
      <c r="L351" s="7" t="str">
        <f>DetalleExp!AQ351</f>
        <v>ARCHIVO - Archivo</v>
      </c>
      <c r="M351" s="7" t="str">
        <f>DetalleExp!AR351</f>
        <v>DAFYP#MS - Dirección de administración financiera y presupuestaria</v>
      </c>
      <c r="N351" s="7">
        <f>DetalleExp!AS351</f>
        <v>44102</v>
      </c>
      <c r="O351" s="27">
        <f ca="1">ROUNDUP(TODAY()-N351,0)</f>
        <v>253</v>
      </c>
      <c r="P351" s="27">
        <f ca="1">ROUNDUP(TODAY()-B351,0)</f>
        <v>284</v>
      </c>
      <c r="Q351" s="1" t="str">
        <f>IFERROR(IF(A351="Ordenes de Compra",VLOOKUP($E351,'Ordenes de Compra'!$A$2:$E$1712,5,0),"Sin OC"),"Sin dato")</f>
        <v>29.0.0.45.0</v>
      </c>
      <c r="R351" s="28" t="str">
        <f>IFERROR(IF(A351="Ordenes de Compra",VLOOKUP($I351,'Ordenes de Compra'!$B$2:$E$1712,3,0),"Sin OC"),"Sin dato")</f>
        <v>Sin dato</v>
      </c>
      <c r="S351" s="1" t="str">
        <f>VLOOKUP($U351,'Tablas intermedias'!$C$1:$H$222,5,0)</f>
        <v>DGPFE</v>
      </c>
      <c r="T351" s="29" t="str">
        <f t="shared" si="16"/>
        <v>OK</v>
      </c>
      <c r="U351" s="30" t="str">
        <f t="shared" si="17"/>
        <v>DAFYP#MS-ARCHIVOARCHIVO - ArchivoDAFYP#MS - Dirección de administración financiera y presupuestaria</v>
      </c>
      <c r="V351" s="1" t="str">
        <f>VLOOKUP(U351,'Tablas intermedias'!$C$1:$H$222,6,0)</f>
        <v>No</v>
      </c>
      <c r="W351" s="1" t="str">
        <f ca="1">IF(O351&lt;30,"menos de 30 días","más de 30 días")</f>
        <v>más de 30 días</v>
      </c>
    </row>
    <row r="352" spans="1:23" ht="14.25" hidden="1" thickTop="1" thickBot="1" x14ac:dyDescent="0.25">
      <c r="A352" s="17" t="str">
        <f>IF(DetalleExp!H352='Tablas intermedias'!$A$2,"Ordenes de Compra",IF(DetalleExp!H352='Tablas intermedias'!$A$3,"Financiamiento Internacional","Legítimo Abono"))</f>
        <v>Ordenes de Compra</v>
      </c>
      <c r="B352" s="7">
        <f>DetalleExp!E352</f>
        <v>44071</v>
      </c>
      <c r="C352" s="1" t="str">
        <f>DetalleExp!A352</f>
        <v>EX-2020-56971415-APN-DTYC#MS</v>
      </c>
      <c r="D352" s="1" t="str">
        <f>IF(A352="Ordenes de Compra",VLOOKUP(C352,Autogestión!$B$2:$D$5090,3,0),IF(A352="Legítimo Abono",VLOOKUP(C352,NoAmpOC!$B$2:$H$988,7,0),"Factura"))</f>
        <v>Factura</v>
      </c>
      <c r="E352" s="26" t="str">
        <f>IF(A352="Ordenes de Compra",VLOOKUP($C352,Autogestión!$B$2:$G$5090,6,0),IF(A352="Financiamiento Internacional",VLOOKUP($C352,FinInt!$B$2:$G$508,6,0),"Legítimo Abono"))</f>
        <v>80-0025-LPU18</v>
      </c>
      <c r="F352" s="26" t="str">
        <f>IF($A352="Ordenes de Compra","ARS",IF($A352="Financiamiento Internacional",VLOOKUP($C352,FinInt!$B$2:$Q$508,15,0),VLOOKUP($C352,NoAmpOC!$B$2:$T$988,18,0)))</f>
        <v>ARS</v>
      </c>
      <c r="G352" s="5">
        <f>IF($A352="Ordenes de Compra",VLOOKUP($C352,Autogestión!$B$2:$H$5090,7,0),IF($A352="Financiamiento Internacional",VLOOKUP($C352,FinInt!$B$2:$Q$1308,16,0),VLOOKUP($C352,NoAmpOC!$B$2:$T$988,19,0)))</f>
        <v>2132600.7599999998</v>
      </c>
      <c r="H352" s="5">
        <f t="shared" si="15"/>
        <v>2132600.7599999998</v>
      </c>
      <c r="I352" s="26">
        <f>IF($A352="Ordenes de Compra",VLOOKUP($C352,Autogestión!$B$2:$J$5090,9,0),IF($A352="Financiamiento Internacional",VLOOKUP($C352,FinInt!$B$2:$G$1555,6,0),"Legitimo Abono"))</f>
        <v>0</v>
      </c>
      <c r="J352" s="1" t="str">
        <f>IF($A352="Ordenes de Compra",VLOOKUP($C352,Autogestión!$B$2:$R$5090,17,0),IF($A352="Financiamiento Internacional",VLOOKUP($C352,FinInt!$B$2:$O$1508,14,0),VLOOKUP($C352,NoAmpOC!$B$2:$R$988,17,0)))</f>
        <v xml:space="preserve">LAFEDAR S.A. </v>
      </c>
      <c r="K352" s="7" t="str">
        <f>DetalleExp!AP352</f>
        <v>DAFYP#MS-ARCHIVO</v>
      </c>
      <c r="L352" s="7" t="str">
        <f>DetalleExp!AQ352</f>
        <v>ARCHIVO - Archivo</v>
      </c>
      <c r="M352" s="7" t="str">
        <f>DetalleExp!AR352</f>
        <v>DAFYP#MS - Dirección de administración financiera y presupuestaria</v>
      </c>
      <c r="N352" s="7">
        <f>DetalleExp!AS352</f>
        <v>44085</v>
      </c>
      <c r="O352" s="27">
        <f ca="1">ROUNDUP(TODAY()-N352,0)</f>
        <v>270</v>
      </c>
      <c r="P352" s="27">
        <f ca="1">ROUNDUP(TODAY()-B352,0)</f>
        <v>284</v>
      </c>
      <c r="Q352" s="1" t="str">
        <f>IFERROR(IF(A352="Ordenes de Compra",VLOOKUP($E352,'Ordenes de Compra'!$A$2:$E$1712,5,0),"Sin OC"),"Sin dato")</f>
        <v>29.0.0.45.0</v>
      </c>
      <c r="R352" s="28" t="str">
        <f>IFERROR(IF(A352="Ordenes de Compra",VLOOKUP($I352,'Ordenes de Compra'!$B$2:$E$1712,3,0),"Sin OC"),"Sin dato")</f>
        <v>Sin dato</v>
      </c>
      <c r="S352" s="1" t="str">
        <f>VLOOKUP($U352,'Tablas intermedias'!$C$1:$H$222,5,0)</f>
        <v>DGPFE</v>
      </c>
      <c r="T352" s="29" t="str">
        <f t="shared" si="16"/>
        <v>OK</v>
      </c>
      <c r="U352" s="30" t="str">
        <f t="shared" si="17"/>
        <v>DAFYP#MS-ARCHIVOARCHIVO - ArchivoDAFYP#MS - Dirección de administración financiera y presupuestaria</v>
      </c>
      <c r="V352" s="1" t="str">
        <f>VLOOKUP(U352,'Tablas intermedias'!$C$1:$H$222,6,0)</f>
        <v>No</v>
      </c>
      <c r="W352" s="1" t="str">
        <f ca="1">IF(O352&lt;30,"menos de 30 días","más de 30 días")</f>
        <v>más de 30 días</v>
      </c>
    </row>
    <row r="353" spans="1:23" ht="14.25" hidden="1" thickTop="1" thickBot="1" x14ac:dyDescent="0.25">
      <c r="A353" s="17" t="str">
        <f>IF(DetalleExp!H353='Tablas intermedias'!$A$2,"Ordenes de Compra",IF(DetalleExp!H353='Tablas intermedias'!$A$3,"Financiamiento Internacional","Legítimo Abono"))</f>
        <v>Ordenes de Compra</v>
      </c>
      <c r="B353" s="7">
        <f>DetalleExp!E353</f>
        <v>44074</v>
      </c>
      <c r="C353" s="1" t="str">
        <f>DetalleExp!A353</f>
        <v>EX-2020-57506538-APN-DTYC#MS</v>
      </c>
      <c r="D353" s="1" t="str">
        <f>IF(A353="Ordenes de Compra",VLOOKUP(C353,Autogestión!$B$2:$D$5090,3,0),IF(A353="Legítimo Abono",VLOOKUP(C353,NoAmpOC!$B$2:$H$988,7,0),"Factura"))</f>
        <v>Factura</v>
      </c>
      <c r="E353" s="26" t="str">
        <f>IF(A353="Ordenes de Compra",VLOOKUP($C353,Autogestión!$B$2:$G$5090,6,0),IF(A353="Financiamiento Internacional",VLOOKUP($C353,FinInt!$B$2:$G$508,6,0),"Legítimo Abono"))</f>
        <v>80-0025-LPU18</v>
      </c>
      <c r="F353" s="26" t="str">
        <f>IF($A353="Ordenes de Compra","ARS",IF($A353="Financiamiento Internacional",VLOOKUP($C353,FinInt!$B$2:$Q$508,15,0),VLOOKUP($C353,NoAmpOC!$B$2:$T$988,18,0)))</f>
        <v>ARS</v>
      </c>
      <c r="G353" s="5">
        <f>IF($A353="Ordenes de Compra",VLOOKUP($C353,Autogestión!$B$2:$H$5090,7,0),IF($A353="Financiamiento Internacional",VLOOKUP($C353,FinInt!$B$2:$Q$1308,16,0),VLOOKUP($C353,NoAmpOC!$B$2:$T$988,19,0)))</f>
        <v>814633.19</v>
      </c>
      <c r="H353" s="5">
        <f t="shared" si="15"/>
        <v>814633.19</v>
      </c>
      <c r="I353" s="26">
        <f>IF($A353="Ordenes de Compra",VLOOKUP($C353,Autogestión!$B$2:$J$5090,9,0),IF($A353="Financiamiento Internacional",VLOOKUP($C353,FinInt!$B$2:$G$1555,6,0),"Legitimo Abono"))</f>
        <v>0</v>
      </c>
      <c r="J353" s="1" t="str">
        <f>IF($A353="Ordenes de Compra",VLOOKUP($C353,Autogestión!$B$2:$R$5090,17,0),IF($A353="Financiamiento Internacional",VLOOKUP($C353,FinInt!$B$2:$O$1508,14,0),VLOOKUP($C353,NoAmpOC!$B$2:$R$988,17,0)))</f>
        <v>Dr. LAZAR &amp; Cía. S.A.Q.e.I.</v>
      </c>
      <c r="K353" s="7" t="str">
        <f>DetalleExp!AP353</f>
        <v>DAFYP#MS-ARCHIVO</v>
      </c>
      <c r="L353" s="7" t="str">
        <f>DetalleExp!AQ353</f>
        <v>ARCHIVO - Archivo</v>
      </c>
      <c r="M353" s="7" t="str">
        <f>DetalleExp!AR353</f>
        <v>DAFYP#MS - Dirección de administración financiera y presupuestaria</v>
      </c>
      <c r="N353" s="7">
        <f>DetalleExp!AS353</f>
        <v>44085</v>
      </c>
      <c r="O353" s="27">
        <f ca="1">ROUNDUP(TODAY()-N353,0)</f>
        <v>270</v>
      </c>
      <c r="P353" s="27">
        <f ca="1">ROUNDUP(TODAY()-B353,0)</f>
        <v>281</v>
      </c>
      <c r="Q353" s="1" t="str">
        <f>IFERROR(IF(A353="Ordenes de Compra",VLOOKUP($E353,'Ordenes de Compra'!$A$2:$E$1712,5,0),"Sin OC"),"Sin dato")</f>
        <v>29.0.0.45.0</v>
      </c>
      <c r="R353" s="28" t="str">
        <f>IFERROR(IF(A353="Ordenes de Compra",VLOOKUP($I353,'Ordenes de Compra'!$B$2:$E$1712,3,0),"Sin OC"),"Sin dato")</f>
        <v>Sin dato</v>
      </c>
      <c r="S353" s="1" t="str">
        <f>VLOOKUP($U353,'Tablas intermedias'!$C$1:$H$222,5,0)</f>
        <v>DGPFE</v>
      </c>
      <c r="T353" s="29" t="str">
        <f t="shared" si="16"/>
        <v>OK</v>
      </c>
      <c r="U353" s="30" t="str">
        <f t="shared" si="17"/>
        <v>DAFYP#MS-ARCHIVOARCHIVO - ArchivoDAFYP#MS - Dirección de administración financiera y presupuestaria</v>
      </c>
      <c r="V353" s="1" t="str">
        <f>VLOOKUP(U353,'Tablas intermedias'!$C$1:$H$222,6,0)</f>
        <v>No</v>
      </c>
      <c r="W353" s="1" t="str">
        <f ca="1">IF(O353&lt;30,"menos de 30 días","más de 30 días")</f>
        <v>más de 30 días</v>
      </c>
    </row>
    <row r="354" spans="1:23" ht="14.25" hidden="1" thickTop="1" thickBot="1" x14ac:dyDescent="0.25">
      <c r="A354" s="17" t="str">
        <f>IF(DetalleExp!H354='Tablas intermedias'!$A$2,"Ordenes de Compra",IF(DetalleExp!H354='Tablas intermedias'!$A$3,"Financiamiento Internacional","Legítimo Abono"))</f>
        <v>Ordenes de Compra</v>
      </c>
      <c r="B354" s="7">
        <f>DetalleExp!E354</f>
        <v>44075</v>
      </c>
      <c r="C354" s="1" t="str">
        <f>DetalleExp!A354</f>
        <v>EX-2020-57913582-APN-DTYC#MS</v>
      </c>
      <c r="D354" s="1" t="str">
        <f>IF(A354="Ordenes de Compra",VLOOKUP(C354,Autogestión!$B$2:$D$5090,3,0),IF(A354="Legítimo Abono",VLOOKUP(C354,NoAmpOC!$B$2:$H$988,7,0),"Factura"))</f>
        <v>Factura</v>
      </c>
      <c r="E354" s="26" t="str">
        <f>IF(A354="Ordenes de Compra",VLOOKUP($C354,Autogestión!$B$2:$G$5090,6,0),IF(A354="Financiamiento Internacional",VLOOKUP($C354,FinInt!$B$2:$G$508,6,0),"Legítimo Abono"))</f>
        <v>80-0025-LPU18</v>
      </c>
      <c r="F354" s="26" t="str">
        <f>IF($A354="Ordenes de Compra","ARS",IF($A354="Financiamiento Internacional",VLOOKUP($C354,FinInt!$B$2:$Q$508,15,0),VLOOKUP($C354,NoAmpOC!$B$2:$T$988,18,0)))</f>
        <v>ARS</v>
      </c>
      <c r="G354" s="5">
        <f>IF($A354="Ordenes de Compra",VLOOKUP($C354,Autogestión!$B$2:$H$5090,7,0),IF($A354="Financiamiento Internacional",VLOOKUP($C354,FinInt!$B$2:$Q$1308,16,0),VLOOKUP($C354,NoAmpOC!$B$2:$T$988,19,0)))</f>
        <v>1545600</v>
      </c>
      <c r="H354" s="5">
        <f t="shared" si="15"/>
        <v>1545600</v>
      </c>
      <c r="I354" s="26">
        <f>IF($A354="Ordenes de Compra",VLOOKUP($C354,Autogestión!$B$2:$J$5090,9,0),IF($A354="Financiamiento Internacional",VLOOKUP($C354,FinInt!$B$2:$G$1555,6,0),"Legitimo Abono"))</f>
        <v>0</v>
      </c>
      <c r="J354" s="1" t="str">
        <f>IF($A354="Ordenes de Compra",VLOOKUP($C354,Autogestión!$B$2:$R$5090,17,0),IF($A354="Financiamiento Internacional",VLOOKUP($C354,FinInt!$B$2:$O$1508,14,0),VLOOKUP($C354,NoAmpOC!$B$2:$R$988,17,0)))</f>
        <v>SAVANT PHARM S.A.</v>
      </c>
      <c r="K354" s="7" t="str">
        <f>DetalleExp!AP354</f>
        <v>DAFYP#MS-ARCHIVO</v>
      </c>
      <c r="L354" s="7" t="str">
        <f>DetalleExp!AQ354</f>
        <v>ARCHIVO - Archivo</v>
      </c>
      <c r="M354" s="7" t="str">
        <f>DetalleExp!AR354</f>
        <v>DAFYP#MS - Dirección de administración financiera y presupuestaria</v>
      </c>
      <c r="N354" s="7">
        <f>DetalleExp!AS354</f>
        <v>44085</v>
      </c>
      <c r="O354" s="27">
        <f ca="1">ROUNDUP(TODAY()-N354,0)</f>
        <v>270</v>
      </c>
      <c r="P354" s="27">
        <f ca="1">ROUNDUP(TODAY()-B354,0)</f>
        <v>280</v>
      </c>
      <c r="Q354" s="1" t="str">
        <f>IFERROR(IF(A354="Ordenes de Compra",VLOOKUP($E354,'Ordenes de Compra'!$A$2:$E$1712,5,0),"Sin OC"),"Sin dato")</f>
        <v>29.0.0.45.0</v>
      </c>
      <c r="R354" s="28" t="str">
        <f>IFERROR(IF(A354="Ordenes de Compra",VLOOKUP($I354,'Ordenes de Compra'!$B$2:$E$1712,3,0),"Sin OC"),"Sin dato")</f>
        <v>Sin dato</v>
      </c>
      <c r="S354" s="1" t="str">
        <f>VLOOKUP($U354,'Tablas intermedias'!$C$1:$H$222,5,0)</f>
        <v>DGPFE</v>
      </c>
      <c r="T354" s="29" t="str">
        <f t="shared" si="16"/>
        <v>OK</v>
      </c>
      <c r="U354" s="30" t="str">
        <f t="shared" si="17"/>
        <v>DAFYP#MS-ARCHIVOARCHIVO - ArchivoDAFYP#MS - Dirección de administración financiera y presupuestaria</v>
      </c>
      <c r="V354" s="1" t="str">
        <f>VLOOKUP(U354,'Tablas intermedias'!$C$1:$H$222,6,0)</f>
        <v>No</v>
      </c>
      <c r="W354" s="1" t="str">
        <f ca="1">IF(O354&lt;30,"menos de 30 días","más de 30 días")</f>
        <v>más de 30 días</v>
      </c>
    </row>
    <row r="355" spans="1:23" ht="14.25" hidden="1" thickTop="1" thickBot="1" x14ac:dyDescent="0.25">
      <c r="A355" s="17" t="str">
        <f>IF(DetalleExp!H355='Tablas intermedias'!$A$2,"Ordenes de Compra",IF(DetalleExp!H355='Tablas intermedias'!$A$3,"Financiamiento Internacional","Legítimo Abono"))</f>
        <v>Ordenes de Compra</v>
      </c>
      <c r="B355" s="7">
        <f>DetalleExp!E355</f>
        <v>44075</v>
      </c>
      <c r="C355" s="1" t="str">
        <f>DetalleExp!A355</f>
        <v>EX-2020-57918490-APN-DTYC#MS</v>
      </c>
      <c r="D355" s="1" t="str">
        <f>IF(A355="Ordenes de Compra",VLOOKUP(C355,Autogestión!$B$2:$D$5090,3,0),IF(A355="Legítimo Abono",VLOOKUP(C355,NoAmpOC!$B$2:$H$988,7,0),"Factura"))</f>
        <v>Factura</v>
      </c>
      <c r="E355" s="26" t="str">
        <f>IF(A355="Ordenes de Compra",VLOOKUP($C355,Autogestión!$B$2:$G$5090,6,0),IF(A355="Financiamiento Internacional",VLOOKUP($C355,FinInt!$B$2:$G$508,6,0),"Legítimo Abono"))</f>
        <v>80-0025-LPU18</v>
      </c>
      <c r="F355" s="26" t="str">
        <f>IF($A355="Ordenes de Compra","ARS",IF($A355="Financiamiento Internacional",VLOOKUP($C355,FinInt!$B$2:$Q$508,15,0),VLOOKUP($C355,NoAmpOC!$B$2:$T$988,18,0)))</f>
        <v>ARS</v>
      </c>
      <c r="G355" s="5">
        <f>IF($A355="Ordenes de Compra",VLOOKUP($C355,Autogestión!$B$2:$H$5090,7,0),IF($A355="Financiamiento Internacional",VLOOKUP($C355,FinInt!$B$2:$Q$1308,16,0),VLOOKUP($C355,NoAmpOC!$B$2:$T$988,19,0)))</f>
        <v>1290240</v>
      </c>
      <c r="H355" s="5">
        <f t="shared" si="15"/>
        <v>1290240</v>
      </c>
      <c r="I355" s="26">
        <f>IF($A355="Ordenes de Compra",VLOOKUP($C355,Autogestión!$B$2:$J$5090,9,0),IF($A355="Financiamiento Internacional",VLOOKUP($C355,FinInt!$B$2:$G$1555,6,0),"Legitimo Abono"))</f>
        <v>0</v>
      </c>
      <c r="J355" s="1" t="str">
        <f>IF($A355="Ordenes de Compra",VLOOKUP($C355,Autogestión!$B$2:$R$5090,17,0),IF($A355="Financiamiento Internacional",VLOOKUP($C355,FinInt!$B$2:$O$1508,14,0),VLOOKUP($C355,NoAmpOC!$B$2:$R$988,17,0)))</f>
        <v>SAVANT PHARM S.A.</v>
      </c>
      <c r="K355" s="7" t="str">
        <f>DetalleExp!AP355</f>
        <v>DAFYP#MS-ARCHIVO</v>
      </c>
      <c r="L355" s="7" t="str">
        <f>DetalleExp!AQ355</f>
        <v>ARCHIVO - Archivo</v>
      </c>
      <c r="M355" s="7" t="str">
        <f>DetalleExp!AR355</f>
        <v>DAFYP#MS - Dirección de administración financiera y presupuestaria</v>
      </c>
      <c r="N355" s="7">
        <f>DetalleExp!AS355</f>
        <v>44085</v>
      </c>
      <c r="O355" s="27">
        <f ca="1">ROUNDUP(TODAY()-N355,0)</f>
        <v>270</v>
      </c>
      <c r="P355" s="27">
        <f ca="1">ROUNDUP(TODAY()-B355,0)</f>
        <v>280</v>
      </c>
      <c r="Q355" s="1" t="str">
        <f>IFERROR(IF(A355="Ordenes de Compra",VLOOKUP($E355,'Ordenes de Compra'!$A$2:$E$1712,5,0),"Sin OC"),"Sin dato")</f>
        <v>29.0.0.45.0</v>
      </c>
      <c r="R355" s="28" t="str">
        <f>IFERROR(IF(A355="Ordenes de Compra",VLOOKUP($I355,'Ordenes de Compra'!$B$2:$E$1712,3,0),"Sin OC"),"Sin dato")</f>
        <v>Sin dato</v>
      </c>
      <c r="S355" s="1" t="str">
        <f>VLOOKUP($U355,'Tablas intermedias'!$C$1:$H$222,5,0)</f>
        <v>DGPFE</v>
      </c>
      <c r="T355" s="29" t="str">
        <f t="shared" si="16"/>
        <v>OK</v>
      </c>
      <c r="U355" s="30" t="str">
        <f t="shared" si="17"/>
        <v>DAFYP#MS-ARCHIVOARCHIVO - ArchivoDAFYP#MS - Dirección de administración financiera y presupuestaria</v>
      </c>
      <c r="V355" s="1" t="str">
        <f>VLOOKUP(U355,'Tablas intermedias'!$C$1:$H$222,6,0)</f>
        <v>No</v>
      </c>
      <c r="W355" s="1" t="str">
        <f ca="1">IF(O355&lt;30,"menos de 30 días","más de 30 días")</f>
        <v>más de 30 días</v>
      </c>
    </row>
    <row r="356" spans="1:23" ht="14.25" hidden="1" thickTop="1" thickBot="1" x14ac:dyDescent="0.25">
      <c r="A356" s="17" t="str">
        <f>IF(DetalleExp!H356='Tablas intermedias'!$A$2,"Ordenes de Compra",IF(DetalleExp!H356='Tablas intermedias'!$A$3,"Financiamiento Internacional","Legítimo Abono"))</f>
        <v>Ordenes de Compra</v>
      </c>
      <c r="B356" s="7">
        <f>DetalleExp!E356</f>
        <v>44075</v>
      </c>
      <c r="C356" s="1" t="str">
        <f>DetalleExp!A356</f>
        <v>EX-2020-57921813-APN-DTYC#MS</v>
      </c>
      <c r="D356" s="1" t="str">
        <f>IF(A356="Ordenes de Compra",VLOOKUP(C356,Autogestión!$B$2:$D$5090,3,0),IF(A356="Legítimo Abono",VLOOKUP(C356,NoAmpOC!$B$2:$H$988,7,0),"Factura"))</f>
        <v>Factura</v>
      </c>
      <c r="E356" s="26" t="str">
        <f>IF(A356="Ordenes de Compra",VLOOKUP($C356,Autogestión!$B$2:$G$5090,6,0),IF(A356="Financiamiento Internacional",VLOOKUP($C356,FinInt!$B$2:$G$508,6,0),"Legítimo Abono"))</f>
        <v>80-0025-LPU18</v>
      </c>
      <c r="F356" s="26" t="str">
        <f>IF($A356="Ordenes de Compra","ARS",IF($A356="Financiamiento Internacional",VLOOKUP($C356,FinInt!$B$2:$Q$508,15,0),VLOOKUP($C356,NoAmpOC!$B$2:$T$988,18,0)))</f>
        <v>ARS</v>
      </c>
      <c r="G356" s="5">
        <f>IF($A356="Ordenes de Compra",VLOOKUP($C356,Autogestión!$B$2:$H$5090,7,0),IF($A356="Financiamiento Internacional",VLOOKUP($C356,FinInt!$B$2:$Q$1308,16,0),VLOOKUP($C356,NoAmpOC!$B$2:$T$988,19,0)))</f>
        <v>1557120</v>
      </c>
      <c r="H356" s="5">
        <f t="shared" si="15"/>
        <v>1557120</v>
      </c>
      <c r="I356" s="26">
        <f>IF($A356="Ordenes de Compra",VLOOKUP($C356,Autogestión!$B$2:$J$5090,9,0),IF($A356="Financiamiento Internacional",VLOOKUP($C356,FinInt!$B$2:$G$1555,6,0),"Legitimo Abono"))</f>
        <v>0</v>
      </c>
      <c r="J356" s="1" t="str">
        <f>IF($A356="Ordenes de Compra",VLOOKUP($C356,Autogestión!$B$2:$R$5090,17,0),IF($A356="Financiamiento Internacional",VLOOKUP($C356,FinInt!$B$2:$O$1508,14,0),VLOOKUP($C356,NoAmpOC!$B$2:$R$988,17,0)))</f>
        <v>SAVANT PHARM S.A.</v>
      </c>
      <c r="K356" s="7" t="str">
        <f>DetalleExp!AP356</f>
        <v>DAFYP#MS-ARCHIVO</v>
      </c>
      <c r="L356" s="7" t="str">
        <f>DetalleExp!AQ356</f>
        <v>ARCHIVO - Archivo</v>
      </c>
      <c r="M356" s="7" t="str">
        <f>DetalleExp!AR356</f>
        <v>DAFYP#MS - Dirección de administración financiera y presupuestaria</v>
      </c>
      <c r="N356" s="7">
        <f>DetalleExp!AS356</f>
        <v>44085</v>
      </c>
      <c r="O356" s="27">
        <f ca="1">ROUNDUP(TODAY()-N356,0)</f>
        <v>270</v>
      </c>
      <c r="P356" s="27">
        <f ca="1">ROUNDUP(TODAY()-B356,0)</f>
        <v>280</v>
      </c>
      <c r="Q356" s="1" t="str">
        <f>IFERROR(IF(A356="Ordenes de Compra",VLOOKUP($E356,'Ordenes de Compra'!$A$2:$E$1712,5,0),"Sin OC"),"Sin dato")</f>
        <v>29.0.0.45.0</v>
      </c>
      <c r="R356" s="28" t="str">
        <f>IFERROR(IF(A356="Ordenes de Compra",VLOOKUP($I356,'Ordenes de Compra'!$B$2:$E$1712,3,0),"Sin OC"),"Sin dato")</f>
        <v>Sin dato</v>
      </c>
      <c r="S356" s="1" t="str">
        <f>VLOOKUP($U356,'Tablas intermedias'!$C$1:$H$222,5,0)</f>
        <v>DGPFE</v>
      </c>
      <c r="T356" s="29" t="str">
        <f t="shared" si="16"/>
        <v>OK</v>
      </c>
      <c r="U356" s="30" t="str">
        <f t="shared" si="17"/>
        <v>DAFYP#MS-ARCHIVOARCHIVO - ArchivoDAFYP#MS - Dirección de administración financiera y presupuestaria</v>
      </c>
      <c r="V356" s="1" t="str">
        <f>VLOOKUP(U356,'Tablas intermedias'!$C$1:$H$222,6,0)</f>
        <v>No</v>
      </c>
      <c r="W356" s="1" t="str">
        <f ca="1">IF(O356&lt;30,"menos de 30 días","más de 30 días")</f>
        <v>más de 30 días</v>
      </c>
    </row>
    <row r="357" spans="1:23" ht="14.25" hidden="1" thickTop="1" thickBot="1" x14ac:dyDescent="0.25">
      <c r="A357" s="17" t="str">
        <f>IF(DetalleExp!H357='Tablas intermedias'!$A$2,"Ordenes de Compra",IF(DetalleExp!H357='Tablas intermedias'!$A$3,"Financiamiento Internacional","Legítimo Abono"))</f>
        <v>Ordenes de Compra</v>
      </c>
      <c r="B357" s="7">
        <f>DetalleExp!E357</f>
        <v>44075</v>
      </c>
      <c r="C357" s="1" t="str">
        <f>DetalleExp!A357</f>
        <v>EX-2020-57925392-APN-DTYC#MS</v>
      </c>
      <c r="D357" s="1" t="str">
        <f>IF(A357="Ordenes de Compra",VLOOKUP(C357,Autogestión!$B$2:$D$5090,3,0),IF(A357="Legítimo Abono",VLOOKUP(C357,NoAmpOC!$B$2:$H$988,7,0),"Factura"))</f>
        <v>Factura</v>
      </c>
      <c r="E357" s="26" t="str">
        <f>IF(A357="Ordenes de Compra",VLOOKUP($C357,Autogestión!$B$2:$G$5090,6,0),IF(A357="Financiamiento Internacional",VLOOKUP($C357,FinInt!$B$2:$G$508,6,0),"Legítimo Abono"))</f>
        <v>80-0025-LPU18</v>
      </c>
      <c r="F357" s="26" t="str">
        <f>IF($A357="Ordenes de Compra","ARS",IF($A357="Financiamiento Internacional",VLOOKUP($C357,FinInt!$B$2:$Q$508,15,0),VLOOKUP($C357,NoAmpOC!$B$2:$T$988,18,0)))</f>
        <v>ARS</v>
      </c>
      <c r="G357" s="5">
        <f>IF($A357="Ordenes de Compra",VLOOKUP($C357,Autogestión!$B$2:$H$5090,7,0),IF($A357="Financiamiento Internacional",VLOOKUP($C357,FinInt!$B$2:$Q$1308,16,0),VLOOKUP($C357,NoAmpOC!$B$2:$T$988,19,0)))</f>
        <v>591360</v>
      </c>
      <c r="H357" s="5">
        <f t="shared" si="15"/>
        <v>591360</v>
      </c>
      <c r="I357" s="26">
        <f>IF($A357="Ordenes de Compra",VLOOKUP($C357,Autogestión!$B$2:$J$5090,9,0),IF($A357="Financiamiento Internacional",VLOOKUP($C357,FinInt!$B$2:$G$1555,6,0),"Legitimo Abono"))</f>
        <v>0</v>
      </c>
      <c r="J357" s="1" t="str">
        <f>IF($A357="Ordenes de Compra",VLOOKUP($C357,Autogestión!$B$2:$R$5090,17,0),IF($A357="Financiamiento Internacional",VLOOKUP($C357,FinInt!$B$2:$O$1508,14,0),VLOOKUP($C357,NoAmpOC!$B$2:$R$988,17,0)))</f>
        <v>SAVANT PHARM S.A.</v>
      </c>
      <c r="K357" s="7" t="str">
        <f>DetalleExp!AP357</f>
        <v>DAFYP#MS-ARCHIVO</v>
      </c>
      <c r="L357" s="7" t="str">
        <f>DetalleExp!AQ357</f>
        <v>ARCHIVO - Archivo</v>
      </c>
      <c r="M357" s="7" t="str">
        <f>DetalleExp!AR357</f>
        <v>DAFYP#MS - Dirección de administración financiera y presupuestaria</v>
      </c>
      <c r="N357" s="7">
        <f>DetalleExp!AS357</f>
        <v>44161</v>
      </c>
      <c r="O357" s="27">
        <f ca="1">ROUNDUP(TODAY()-N357,0)</f>
        <v>194</v>
      </c>
      <c r="P357" s="27">
        <f ca="1">ROUNDUP(TODAY()-B357,0)</f>
        <v>280</v>
      </c>
      <c r="Q357" s="1" t="str">
        <f>IFERROR(IF(A357="Ordenes de Compra",VLOOKUP($E357,'Ordenes de Compra'!$A$2:$E$1712,5,0),"Sin OC"),"Sin dato")</f>
        <v>29.0.0.45.0</v>
      </c>
      <c r="R357" s="28" t="str">
        <f>IFERROR(IF(A357="Ordenes de Compra",VLOOKUP($I357,'Ordenes de Compra'!$B$2:$E$1712,3,0),"Sin OC"),"Sin dato")</f>
        <v>Sin dato</v>
      </c>
      <c r="S357" s="1" t="str">
        <f>VLOOKUP($U357,'Tablas intermedias'!$C$1:$H$222,5,0)</f>
        <v>DGPFE</v>
      </c>
      <c r="T357" s="29" t="str">
        <f t="shared" si="16"/>
        <v>OK</v>
      </c>
      <c r="U357" s="30" t="str">
        <f t="shared" si="17"/>
        <v>DAFYP#MS-ARCHIVOARCHIVO - ArchivoDAFYP#MS - Dirección de administración financiera y presupuestaria</v>
      </c>
      <c r="V357" s="1" t="str">
        <f>VLOOKUP(U357,'Tablas intermedias'!$C$1:$H$222,6,0)</f>
        <v>No</v>
      </c>
      <c r="W357" s="1" t="str">
        <f ca="1">IF(O357&lt;30,"menos de 30 días","más de 30 días")</f>
        <v>más de 30 días</v>
      </c>
    </row>
    <row r="358" spans="1:23" ht="14.25" hidden="1" thickTop="1" thickBot="1" x14ac:dyDescent="0.25">
      <c r="A358" s="17" t="str">
        <f>IF(DetalleExp!H358='Tablas intermedias'!$A$2,"Ordenes de Compra",IF(DetalleExp!H358='Tablas intermedias'!$A$3,"Financiamiento Internacional","Legítimo Abono"))</f>
        <v>Ordenes de Compra</v>
      </c>
      <c r="B358" s="7">
        <f>DetalleExp!E358</f>
        <v>44077</v>
      </c>
      <c r="C358" s="1" t="str">
        <f>DetalleExp!A358</f>
        <v>EX-2020-58595235-APN-DTYC#MS</v>
      </c>
      <c r="D358" s="1" t="str">
        <f>IF(A358="Ordenes de Compra",VLOOKUP(C358,Autogestión!$B$2:$D$5090,3,0),IF(A358="Legítimo Abono",VLOOKUP(C358,NoAmpOC!$B$2:$H$988,7,0),"Factura"))</f>
        <v>Factura</v>
      </c>
      <c r="E358" s="26" t="str">
        <f>IF(A358="Ordenes de Compra",VLOOKUP($C358,Autogestión!$B$2:$G$5090,6,0),IF(A358="Financiamiento Internacional",VLOOKUP($C358,FinInt!$B$2:$G$508,6,0),"Legítimo Abono"))</f>
        <v>80-0025-LPU18</v>
      </c>
      <c r="F358" s="26" t="str">
        <f>IF($A358="Ordenes de Compra","ARS",IF($A358="Financiamiento Internacional",VLOOKUP($C358,FinInt!$B$2:$Q$508,15,0),VLOOKUP($C358,NoAmpOC!$B$2:$T$988,18,0)))</f>
        <v>ARS</v>
      </c>
      <c r="G358" s="5">
        <f>IF($A358="Ordenes de Compra",VLOOKUP($C358,Autogestión!$B$2:$H$5090,7,0),IF($A358="Financiamiento Internacional",VLOOKUP($C358,FinInt!$B$2:$Q$1308,16,0),VLOOKUP($C358,NoAmpOC!$B$2:$T$988,19,0)))</f>
        <v>1752829.18</v>
      </c>
      <c r="H358" s="5">
        <f t="shared" si="15"/>
        <v>1752829.18</v>
      </c>
      <c r="I358" s="26">
        <f>IF($A358="Ordenes de Compra",VLOOKUP($C358,Autogestión!$B$2:$J$5090,9,0),IF($A358="Financiamiento Internacional",VLOOKUP($C358,FinInt!$B$2:$G$1555,6,0),"Legitimo Abono"))</f>
        <v>0</v>
      </c>
      <c r="J358" s="1" t="str">
        <f>IF($A358="Ordenes de Compra",VLOOKUP($C358,Autogestión!$B$2:$R$5090,17,0),IF($A358="Financiamiento Internacional",VLOOKUP($C358,FinInt!$B$2:$O$1508,14,0),VLOOKUP($C358,NoAmpOC!$B$2:$R$988,17,0)))</f>
        <v>Dr. LAZAR &amp; Cía. S.A.Q.e.I.</v>
      </c>
      <c r="K358" s="7" t="str">
        <f>DetalleExp!AP358</f>
        <v>DAFYP#MS-ARCHIVO</v>
      </c>
      <c r="L358" s="7" t="str">
        <f>DetalleExp!AQ358</f>
        <v>ARCHIVO - Archivo</v>
      </c>
      <c r="M358" s="7" t="str">
        <f>DetalleExp!AR358</f>
        <v>DAFYP#MS - Dirección de administración financiera y presupuestaria</v>
      </c>
      <c r="N358" s="7">
        <f>DetalleExp!AS358</f>
        <v>44085</v>
      </c>
      <c r="O358" s="27">
        <f ca="1">ROUNDUP(TODAY()-N358,0)</f>
        <v>270</v>
      </c>
      <c r="P358" s="27">
        <f ca="1">ROUNDUP(TODAY()-B358,0)</f>
        <v>278</v>
      </c>
      <c r="Q358" s="1" t="str">
        <f>IFERROR(IF(A358="Ordenes de Compra",VLOOKUP($E358,'Ordenes de Compra'!$A$2:$E$1712,5,0),"Sin OC"),"Sin dato")</f>
        <v>29.0.0.45.0</v>
      </c>
      <c r="R358" s="28" t="str">
        <f>IFERROR(IF(A358="Ordenes de Compra",VLOOKUP($I358,'Ordenes de Compra'!$B$2:$E$1712,3,0),"Sin OC"),"Sin dato")</f>
        <v>Sin dato</v>
      </c>
      <c r="S358" s="1" t="str">
        <f>VLOOKUP($U358,'Tablas intermedias'!$C$1:$H$222,5,0)</f>
        <v>DGPFE</v>
      </c>
      <c r="T358" s="29" t="str">
        <f t="shared" si="16"/>
        <v>OK</v>
      </c>
      <c r="U358" s="30" t="str">
        <f t="shared" si="17"/>
        <v>DAFYP#MS-ARCHIVOARCHIVO - ArchivoDAFYP#MS - Dirección de administración financiera y presupuestaria</v>
      </c>
      <c r="V358" s="1" t="str">
        <f>VLOOKUP(U358,'Tablas intermedias'!$C$1:$H$222,6,0)</f>
        <v>No</v>
      </c>
      <c r="W358" s="1" t="str">
        <f ca="1">IF(O358&lt;30,"menos de 30 días","más de 30 días")</f>
        <v>más de 30 días</v>
      </c>
    </row>
    <row r="359" spans="1:23" ht="14.25" hidden="1" thickTop="1" thickBot="1" x14ac:dyDescent="0.25">
      <c r="A359" s="17" t="str">
        <f>IF(DetalleExp!H359='Tablas intermedias'!$A$2,"Ordenes de Compra",IF(DetalleExp!H359='Tablas intermedias'!$A$3,"Financiamiento Internacional","Legítimo Abono"))</f>
        <v>Ordenes de Compra</v>
      </c>
      <c r="B359" s="7">
        <f>DetalleExp!E359</f>
        <v>44078</v>
      </c>
      <c r="C359" s="1" t="str">
        <f>DetalleExp!A359</f>
        <v>EX-2020-58751486-APN-DTYC#MS</v>
      </c>
      <c r="D359" s="1" t="str">
        <f>IF(A359="Ordenes de Compra",VLOOKUP(C359,Autogestión!$B$2:$D$5090,3,0),IF(A359="Legítimo Abono",VLOOKUP(C359,NoAmpOC!$B$2:$H$988,7,0),"Factura"))</f>
        <v>Factura</v>
      </c>
      <c r="E359" s="26" t="str">
        <f>IF(A359="Ordenes de Compra",VLOOKUP($C359,Autogestión!$B$2:$G$5090,6,0),IF(A359="Financiamiento Internacional",VLOOKUP($C359,FinInt!$B$2:$G$508,6,0),"Legítimo Abono"))</f>
        <v>80-0025-LPU18</v>
      </c>
      <c r="F359" s="26" t="str">
        <f>IF($A359="Ordenes de Compra","ARS",IF($A359="Financiamiento Internacional",VLOOKUP($C359,FinInt!$B$2:$Q$508,15,0),VLOOKUP($C359,NoAmpOC!$B$2:$T$988,18,0)))</f>
        <v>ARS</v>
      </c>
      <c r="G359" s="5">
        <f>IF($A359="Ordenes de Compra",VLOOKUP($C359,Autogestión!$B$2:$H$5090,7,0),IF($A359="Financiamiento Internacional",VLOOKUP($C359,FinInt!$B$2:$Q$1308,16,0),VLOOKUP($C359,NoAmpOC!$B$2:$T$988,19,0)))</f>
        <v>14868846</v>
      </c>
      <c r="H359" s="5">
        <f t="shared" si="15"/>
        <v>14868846</v>
      </c>
      <c r="I359" s="26" t="str">
        <f>IF($A359="Ordenes de Compra",VLOOKUP($C359,Autogestión!$B$2:$J$5090,9,0),IF($A359="Financiamiento Internacional",VLOOKUP($C359,FinInt!$B$2:$G$1555,6,0),"Legitimo Abono"))</f>
        <v>80-1053-OC20</v>
      </c>
      <c r="J359" s="1" t="str">
        <f>IF($A359="Ordenes de Compra",VLOOKUP($C359,Autogestión!$B$2:$R$5090,17,0),IF($A359="Financiamiento Internacional",VLOOKUP($C359,FinInt!$B$2:$O$1508,14,0),VLOOKUP($C359,NoAmpOC!$B$2:$R$988,17,0)))</f>
        <v>LABORATORIOS RICHMOND SACIF</v>
      </c>
      <c r="K359" s="7" t="str">
        <f>DetalleExp!AP359</f>
        <v>DAFYP#MS-ARCHIVO</v>
      </c>
      <c r="L359" s="7" t="str">
        <f>DetalleExp!AQ359</f>
        <v>ARCHIVO - Archivo</v>
      </c>
      <c r="M359" s="7" t="str">
        <f>DetalleExp!AR359</f>
        <v>DAFYP#MS - Dirección de administración financiera y presupuestaria</v>
      </c>
      <c r="N359" s="7">
        <f>DetalleExp!AS359</f>
        <v>44266</v>
      </c>
      <c r="O359" s="27">
        <f ca="1">ROUNDUP(TODAY()-N359,0)</f>
        <v>89</v>
      </c>
      <c r="P359" s="27">
        <f ca="1">ROUNDUP(TODAY()-B359,0)</f>
        <v>277</v>
      </c>
      <c r="Q359" s="1" t="str">
        <f>IFERROR(IF(A359="Ordenes de Compra",VLOOKUP($E359,'Ordenes de Compra'!$A$2:$E$1712,5,0),"Sin OC"),"Sin dato")</f>
        <v>29.0.0.45.0</v>
      </c>
      <c r="R359" s="28">
        <f>IFERROR(IF(A359="Ordenes de Compra",VLOOKUP($I359,'Ordenes de Compra'!$B$2:$E$1712,3,0),"Sin OC"),"Sin dato")</f>
        <v>24511655.699999999</v>
      </c>
      <c r="S359" s="1" t="str">
        <f>VLOOKUP($U359,'Tablas intermedias'!$C$1:$H$222,5,0)</f>
        <v>DGPFE</v>
      </c>
      <c r="T359" s="29" t="str">
        <f t="shared" si="16"/>
        <v>OK</v>
      </c>
      <c r="U359" s="30" t="str">
        <f t="shared" si="17"/>
        <v>DAFYP#MS-ARCHIVOARCHIVO - ArchivoDAFYP#MS - Dirección de administración financiera y presupuestaria</v>
      </c>
      <c r="V359" s="1" t="str">
        <f>VLOOKUP(U359,'Tablas intermedias'!$C$1:$H$222,6,0)</f>
        <v>No</v>
      </c>
      <c r="W359" s="1" t="str">
        <f ca="1">IF(O359&lt;30,"menos de 30 días","más de 30 días")</f>
        <v>más de 30 días</v>
      </c>
    </row>
    <row r="360" spans="1:23" ht="14.25" hidden="1" thickTop="1" thickBot="1" x14ac:dyDescent="0.25">
      <c r="A360" s="17" t="str">
        <f>IF(DetalleExp!H360='Tablas intermedias'!$A$2,"Ordenes de Compra",IF(DetalleExp!H360='Tablas intermedias'!$A$3,"Financiamiento Internacional","Legítimo Abono"))</f>
        <v>Ordenes de Compra</v>
      </c>
      <c r="B360" s="7">
        <f>DetalleExp!E360</f>
        <v>44081</v>
      </c>
      <c r="C360" s="1" t="str">
        <f>DetalleExp!A360</f>
        <v>EX-2020-59199350-APN-DTYC#MS</v>
      </c>
      <c r="D360" s="1" t="str">
        <f>IF(A360="Ordenes de Compra",VLOOKUP(C360,Autogestión!$B$2:$D$5090,3,0),IF(A360="Legítimo Abono",VLOOKUP(C360,NoAmpOC!$B$2:$H$988,7,0),"Factura"))</f>
        <v>Factura</v>
      </c>
      <c r="E360" s="26" t="str">
        <f>IF(A360="Ordenes de Compra",VLOOKUP($C360,Autogestión!$B$2:$G$5090,6,0),IF(A360="Financiamiento Internacional",VLOOKUP($C360,FinInt!$B$2:$G$508,6,0),"Legítimo Abono"))</f>
        <v>80-0025-LPU18</v>
      </c>
      <c r="F360" s="26" t="str">
        <f>IF($A360="Ordenes de Compra","ARS",IF($A360="Financiamiento Internacional",VLOOKUP($C360,FinInt!$B$2:$Q$508,15,0),VLOOKUP($C360,NoAmpOC!$B$2:$T$988,18,0)))</f>
        <v>ARS</v>
      </c>
      <c r="G360" s="5">
        <f>IF($A360="Ordenes de Compra",VLOOKUP($C360,Autogestión!$B$2:$H$5090,7,0),IF($A360="Financiamiento Internacional",VLOOKUP($C360,FinInt!$B$2:$Q$1308,16,0),VLOOKUP($C360,NoAmpOC!$B$2:$T$988,19,0)))</f>
        <v>4323115.83</v>
      </c>
      <c r="H360" s="5">
        <f t="shared" si="15"/>
        <v>4323115.83</v>
      </c>
      <c r="I360" s="26">
        <f>IF($A360="Ordenes de Compra",VLOOKUP($C360,Autogestión!$B$2:$J$5090,9,0),IF($A360="Financiamiento Internacional",VLOOKUP($C360,FinInt!$B$2:$G$1555,6,0),"Legitimo Abono"))</f>
        <v>0</v>
      </c>
      <c r="J360" s="1" t="str">
        <f>IF($A360="Ordenes de Compra",VLOOKUP($C360,Autogestión!$B$2:$R$5090,17,0),IF($A360="Financiamiento Internacional",VLOOKUP($C360,FinInt!$B$2:$O$1508,14,0),VLOOKUP($C360,NoAmpOC!$B$2:$R$988,17,0)))</f>
        <v>LABORATORIOS FABRA S.A.</v>
      </c>
      <c r="K360" s="7" t="str">
        <f>DetalleExp!AP360</f>
        <v>DAFYP#MS-ARCHIVO</v>
      </c>
      <c r="L360" s="7" t="str">
        <f>DetalleExp!AQ360</f>
        <v>ARCHIVO - Archivo</v>
      </c>
      <c r="M360" s="7" t="str">
        <f>DetalleExp!AR360</f>
        <v>DAFYP#MS - Dirección de administración financiera y presupuestaria</v>
      </c>
      <c r="N360" s="7">
        <f>DetalleExp!AS360</f>
        <v>44098</v>
      </c>
      <c r="O360" s="27">
        <f ca="1">ROUNDUP(TODAY()-N360,0)</f>
        <v>257</v>
      </c>
      <c r="P360" s="27">
        <f ca="1">ROUNDUP(TODAY()-B360,0)</f>
        <v>274</v>
      </c>
      <c r="Q360" s="1" t="str">
        <f>IFERROR(IF(A360="Ordenes de Compra",VLOOKUP($E360,'Ordenes de Compra'!$A$2:$E$1712,5,0),"Sin OC"),"Sin dato")</f>
        <v>29.0.0.45.0</v>
      </c>
      <c r="R360" s="28" t="str">
        <f>IFERROR(IF(A360="Ordenes de Compra",VLOOKUP($I360,'Ordenes de Compra'!$B$2:$E$1712,3,0),"Sin OC"),"Sin dato")</f>
        <v>Sin dato</v>
      </c>
      <c r="S360" s="1" t="str">
        <f>VLOOKUP($U360,'Tablas intermedias'!$C$1:$H$222,5,0)</f>
        <v>DGPFE</v>
      </c>
      <c r="T360" s="29" t="str">
        <f t="shared" si="16"/>
        <v>OK</v>
      </c>
      <c r="U360" s="30" t="str">
        <f t="shared" si="17"/>
        <v>DAFYP#MS-ARCHIVOARCHIVO - ArchivoDAFYP#MS - Dirección de administración financiera y presupuestaria</v>
      </c>
      <c r="V360" s="1" t="str">
        <f>VLOOKUP(U360,'Tablas intermedias'!$C$1:$H$222,6,0)</f>
        <v>No</v>
      </c>
      <c r="W360" s="1" t="str">
        <f ca="1">IF(O360&lt;30,"menos de 30 días","más de 30 días")</f>
        <v>más de 30 días</v>
      </c>
    </row>
    <row r="361" spans="1:23" ht="14.25" hidden="1" thickTop="1" thickBot="1" x14ac:dyDescent="0.25">
      <c r="A361" s="17" t="str">
        <f>IF(DetalleExp!H361='Tablas intermedias'!$A$2,"Ordenes de Compra",IF(DetalleExp!H361='Tablas intermedias'!$A$3,"Financiamiento Internacional","Legítimo Abono"))</f>
        <v>Ordenes de Compra</v>
      </c>
      <c r="B361" s="7">
        <f>DetalleExp!E361</f>
        <v>44081</v>
      </c>
      <c r="C361" s="1" t="str">
        <f>DetalleExp!A361</f>
        <v>EX-2020-59405118-APN-DTYC#MS</v>
      </c>
      <c r="D361" s="1" t="str">
        <f>IF(A361="Ordenes de Compra",VLOOKUP(C361,Autogestión!$B$2:$D$5090,3,0),IF(A361="Legítimo Abono",VLOOKUP(C361,NoAmpOC!$B$2:$H$988,7,0),"Factura"))</f>
        <v>Factura</v>
      </c>
      <c r="E361" s="26" t="str">
        <f>IF(A361="Ordenes de Compra",VLOOKUP($C361,Autogestión!$B$2:$G$5090,6,0),IF(A361="Financiamiento Internacional",VLOOKUP($C361,FinInt!$B$2:$G$508,6,0),"Legítimo Abono"))</f>
        <v>80-0025-LPU18</v>
      </c>
      <c r="F361" s="26" t="str">
        <f>IF($A361="Ordenes de Compra","ARS",IF($A361="Financiamiento Internacional",VLOOKUP($C361,FinInt!$B$2:$Q$508,15,0),VLOOKUP($C361,NoAmpOC!$B$2:$T$988,18,0)))</f>
        <v>ARS</v>
      </c>
      <c r="G361" s="5">
        <f>IF($A361="Ordenes de Compra",VLOOKUP($C361,Autogestión!$B$2:$H$5090,7,0),IF($A361="Financiamiento Internacional",VLOOKUP($C361,FinInt!$B$2:$Q$1308,16,0),VLOOKUP($C361,NoAmpOC!$B$2:$T$988,19,0)))</f>
        <v>4672870.8</v>
      </c>
      <c r="H361" s="5">
        <f t="shared" si="15"/>
        <v>4672870.8</v>
      </c>
      <c r="I361" s="26">
        <f>IF($A361="Ordenes de Compra",VLOOKUP($C361,Autogestión!$B$2:$J$5090,9,0),IF($A361="Financiamiento Internacional",VLOOKUP($C361,FinInt!$B$2:$G$1555,6,0),"Legitimo Abono"))</f>
        <v>0</v>
      </c>
      <c r="J361" s="1" t="str">
        <f>IF($A361="Ordenes de Compra",VLOOKUP($C361,Autogestión!$B$2:$R$5090,17,0),IF($A361="Financiamiento Internacional",VLOOKUP($C361,FinInt!$B$2:$O$1508,14,0),VLOOKUP($C361,NoAmpOC!$B$2:$R$988,17,0)))</f>
        <v>PRO MED INTERNACIONAL SA</v>
      </c>
      <c r="K361" s="7" t="str">
        <f>DetalleExp!AP361</f>
        <v>DAFYP#MS-ARCHIVO</v>
      </c>
      <c r="L361" s="7" t="str">
        <f>DetalleExp!AQ361</f>
        <v>ARCHIVO - Archivo</v>
      </c>
      <c r="M361" s="7" t="str">
        <f>DetalleExp!AR361</f>
        <v>DAFYP#MS - Dirección de administración financiera y presupuestaria</v>
      </c>
      <c r="N361" s="7">
        <f>DetalleExp!AS361</f>
        <v>44089</v>
      </c>
      <c r="O361" s="27">
        <f ca="1">ROUNDUP(TODAY()-N361,0)</f>
        <v>266</v>
      </c>
      <c r="P361" s="27">
        <f ca="1">ROUNDUP(TODAY()-B361,0)</f>
        <v>274</v>
      </c>
      <c r="Q361" s="1" t="str">
        <f>IFERROR(IF(A361="Ordenes de Compra",VLOOKUP($E361,'Ordenes de Compra'!$A$2:$E$1712,5,0),"Sin OC"),"Sin dato")</f>
        <v>29.0.0.45.0</v>
      </c>
      <c r="R361" s="28" t="str">
        <f>IFERROR(IF(A361="Ordenes de Compra",VLOOKUP($I361,'Ordenes de Compra'!$B$2:$E$1712,3,0),"Sin OC"),"Sin dato")</f>
        <v>Sin dato</v>
      </c>
      <c r="S361" s="1" t="str">
        <f>VLOOKUP($U361,'Tablas intermedias'!$C$1:$H$222,5,0)</f>
        <v>DGPFE</v>
      </c>
      <c r="T361" s="29" t="str">
        <f t="shared" si="16"/>
        <v>OK</v>
      </c>
      <c r="U361" s="30" t="str">
        <f t="shared" si="17"/>
        <v>DAFYP#MS-ARCHIVOARCHIVO - ArchivoDAFYP#MS - Dirección de administración financiera y presupuestaria</v>
      </c>
      <c r="V361" s="1" t="str">
        <f>VLOOKUP(U361,'Tablas intermedias'!$C$1:$H$222,6,0)</f>
        <v>No</v>
      </c>
      <c r="W361" s="1" t="str">
        <f ca="1">IF(O361&lt;30,"menos de 30 días","más de 30 días")</f>
        <v>más de 30 días</v>
      </c>
    </row>
    <row r="362" spans="1:23" ht="14.25" hidden="1" thickTop="1" thickBot="1" x14ac:dyDescent="0.25">
      <c r="A362" s="17" t="str">
        <f>IF(DetalleExp!H362='Tablas intermedias'!$A$2,"Ordenes de Compra",IF(DetalleExp!H362='Tablas intermedias'!$A$3,"Financiamiento Internacional","Legítimo Abono"))</f>
        <v>Ordenes de Compra</v>
      </c>
      <c r="B362" s="7">
        <f>DetalleExp!E362</f>
        <v>44081</v>
      </c>
      <c r="C362" s="1" t="str">
        <f>DetalleExp!A362</f>
        <v>EX-2020-59412181-APN-DTYC#MS</v>
      </c>
      <c r="D362" s="1" t="str">
        <f>IF(A362="Ordenes de Compra",VLOOKUP(C362,Autogestión!$B$2:$D$5090,3,0),IF(A362="Legítimo Abono",VLOOKUP(C362,NoAmpOC!$B$2:$H$988,7,0),"Factura"))</f>
        <v>Factura</v>
      </c>
      <c r="E362" s="26" t="str">
        <f>IF(A362="Ordenes de Compra",VLOOKUP($C362,Autogestión!$B$2:$G$5090,6,0),IF(A362="Financiamiento Internacional",VLOOKUP($C362,FinInt!$B$2:$G$508,6,0),"Legítimo Abono"))</f>
        <v>80-0025-LPU18</v>
      </c>
      <c r="F362" s="26" t="str">
        <f>IF($A362="Ordenes de Compra","ARS",IF($A362="Financiamiento Internacional",VLOOKUP($C362,FinInt!$B$2:$Q$508,15,0),VLOOKUP($C362,NoAmpOC!$B$2:$T$988,18,0)))</f>
        <v>ARS</v>
      </c>
      <c r="G362" s="5">
        <f>IF($A362="Ordenes de Compra",VLOOKUP($C362,Autogestión!$B$2:$H$5090,7,0),IF($A362="Financiamiento Internacional",VLOOKUP($C362,FinInt!$B$2:$Q$1308,16,0),VLOOKUP($C362,NoAmpOC!$B$2:$T$988,19,0)))</f>
        <v>2199888.3199999998</v>
      </c>
      <c r="H362" s="5">
        <f t="shared" si="15"/>
        <v>2199888.3199999998</v>
      </c>
      <c r="I362" s="26">
        <f>IF($A362="Ordenes de Compra",VLOOKUP($C362,Autogestión!$B$2:$J$5090,9,0),IF($A362="Financiamiento Internacional",VLOOKUP($C362,FinInt!$B$2:$G$1555,6,0),"Legitimo Abono"))</f>
        <v>0</v>
      </c>
      <c r="J362" s="1" t="str">
        <f>IF($A362="Ordenes de Compra",VLOOKUP($C362,Autogestión!$B$2:$R$5090,17,0),IF($A362="Financiamiento Internacional",VLOOKUP($C362,FinInt!$B$2:$O$1508,14,0),VLOOKUP($C362,NoAmpOC!$B$2:$R$988,17,0)))</f>
        <v>PRO MED INTERNACIONAL SA</v>
      </c>
      <c r="K362" s="7" t="str">
        <f>DetalleExp!AP362</f>
        <v>DAFYP#MS-ARCHIVO</v>
      </c>
      <c r="L362" s="7" t="str">
        <f>DetalleExp!AQ362</f>
        <v>ARCHIVO - Archivo</v>
      </c>
      <c r="M362" s="7" t="str">
        <f>DetalleExp!AR362</f>
        <v>DAFYP#MS - Dirección de administración financiera y presupuestaria</v>
      </c>
      <c r="N362" s="7">
        <f>DetalleExp!AS362</f>
        <v>44091</v>
      </c>
      <c r="O362" s="27">
        <f ca="1">ROUNDUP(TODAY()-N362,0)</f>
        <v>264</v>
      </c>
      <c r="P362" s="27">
        <f ca="1">ROUNDUP(TODAY()-B362,0)</f>
        <v>274</v>
      </c>
      <c r="Q362" s="1" t="str">
        <f>IFERROR(IF(A362="Ordenes de Compra",VLOOKUP($E362,'Ordenes de Compra'!$A$2:$E$1712,5,0),"Sin OC"),"Sin dato")</f>
        <v>29.0.0.45.0</v>
      </c>
      <c r="R362" s="28" t="str">
        <f>IFERROR(IF(A362="Ordenes de Compra",VLOOKUP($I362,'Ordenes de Compra'!$B$2:$E$1712,3,0),"Sin OC"),"Sin dato")</f>
        <v>Sin dato</v>
      </c>
      <c r="S362" s="1" t="str">
        <f>VLOOKUP($U362,'Tablas intermedias'!$C$1:$H$222,5,0)</f>
        <v>DGPFE</v>
      </c>
      <c r="T362" s="29" t="str">
        <f t="shared" si="16"/>
        <v>OK</v>
      </c>
      <c r="U362" s="30" t="str">
        <f t="shared" si="17"/>
        <v>DAFYP#MS-ARCHIVOARCHIVO - ArchivoDAFYP#MS - Dirección de administración financiera y presupuestaria</v>
      </c>
      <c r="V362" s="1" t="str">
        <f>VLOOKUP(U362,'Tablas intermedias'!$C$1:$H$222,6,0)</f>
        <v>No</v>
      </c>
      <c r="W362" s="1" t="str">
        <f ca="1">IF(O362&lt;30,"menos de 30 días","más de 30 días")</f>
        <v>más de 30 días</v>
      </c>
    </row>
    <row r="363" spans="1:23" ht="14.25" hidden="1" thickTop="1" thickBot="1" x14ac:dyDescent="0.25">
      <c r="A363" s="17" t="str">
        <f>IF(DetalleExp!H363='Tablas intermedias'!$A$2,"Ordenes de Compra",IF(DetalleExp!H363='Tablas intermedias'!$A$3,"Financiamiento Internacional","Legítimo Abono"))</f>
        <v>Financiamiento Internacional</v>
      </c>
      <c r="B363" s="7">
        <f>DetalleExp!E363</f>
        <v>44084</v>
      </c>
      <c r="C363" s="1" t="str">
        <f>DetalleExp!A363</f>
        <v>EX-2020-60264120-APN-DAFYP#MS</v>
      </c>
      <c r="D363" s="1" t="str">
        <f>IF(A363="Ordenes de Compra",VLOOKUP(C363,Autogestión!$B$2:$D$5090,3,0),IF(A363="Legítimo Abono",VLOOKUP(C363,NoAmpOC!$B$2:$H$988,7,0),"Factura"))</f>
        <v>Factura</v>
      </c>
      <c r="E363" s="26" t="str">
        <f>IF(A363="Ordenes de Compra",VLOOKUP($C363,Autogestión!$B$2:$G$5090,6,0),IF(A363="Financiamiento Internacional",VLOOKUP($C363,FinInt!$B$2:$G$508,6,0),"Legítimo Abono"))</f>
        <v>Programa Multifase de Atención Primaria a la Salud para el Manejo de Enfermedades Crónicas No Transmisibles. Segunda Operación - 3772/0C-AR - BID</v>
      </c>
      <c r="F363" s="26" t="str">
        <f>IF($A363="Ordenes de Compra","ARS",IF($A363="Financiamiento Internacional",VLOOKUP($C363,FinInt!$B$2:$Q$508,15,0),VLOOKUP($C363,NoAmpOC!$B$2:$T$988,18,0)))</f>
        <v>USD</v>
      </c>
      <c r="G363" s="5">
        <f>IF($A363="Ordenes de Compra",VLOOKUP($C363,Autogestión!$B$2:$H$5090,7,0),IF($A363="Financiamiento Internacional",VLOOKUP($C363,FinInt!$B$2:$Q$1308,16,0),VLOOKUP($C363,NoAmpOC!$B$2:$T$988,19,0)))</f>
        <v>13890.24</v>
      </c>
      <c r="H363" s="5">
        <f t="shared" si="15"/>
        <v>1389024</v>
      </c>
      <c r="I363" s="26" t="str">
        <f>IF($A363="Ordenes de Compra",VLOOKUP($C363,Autogestión!$B$2:$J$5090,9,0),IF($A363="Financiamiento Internacional",VLOOKUP($C363,FinInt!$B$2:$G$1555,6,0),"Legitimo Abono"))</f>
        <v>Programa Multifase de Atención Primaria a la Salud para el Manejo de Enfermedades Crónicas No Transmisibles. Segunda Operación - 3772/0C-AR - BID</v>
      </c>
      <c r="J363" s="1" t="str">
        <f>IF($A363="Ordenes de Compra",VLOOKUP($C363,Autogestión!$B$2:$R$5090,17,0),IF($A363="Financiamiento Internacional",VLOOKUP($C363,FinInt!$B$2:$O$1508,14,0),VLOOKUP($C363,NoAmpOC!$B$2:$R$988,17,0)))</f>
        <v xml:space="preserve">LAFEDAR S.A. </v>
      </c>
      <c r="K363" s="7" t="str">
        <f>DetalleExp!AP363</f>
        <v>DAFYP#MS-ARCHIVO</v>
      </c>
      <c r="L363" s="7" t="str">
        <f>DetalleExp!AQ363</f>
        <v>ARCHIVO - Archivo</v>
      </c>
      <c r="M363" s="7" t="str">
        <f>DetalleExp!AR363</f>
        <v>DAFYP#MS - Dirección de administración financiera y presupuestaria</v>
      </c>
      <c r="N363" s="7">
        <f>DetalleExp!AS363</f>
        <v>44131</v>
      </c>
      <c r="O363" s="27">
        <f ca="1">ROUNDUP(TODAY()-N363,0)</f>
        <v>224</v>
      </c>
      <c r="P363" s="27">
        <f ca="1">ROUNDUP(TODAY()-B363,0)</f>
        <v>271</v>
      </c>
      <c r="Q363" s="1" t="str">
        <f>IFERROR(IF(A363="Ordenes de Compra",VLOOKUP($E363,'Ordenes de Compra'!$A$2:$E$1712,5,0),"Sin OC"),"Sin dato")</f>
        <v>Sin OC</v>
      </c>
      <c r="R363" s="28" t="str">
        <f>IFERROR(IF(A363="Ordenes de Compra",VLOOKUP($I363,'Ordenes de Compra'!$B$2:$E$1712,3,0),"Sin OC"),"Sin dato")</f>
        <v>Sin OC</v>
      </c>
      <c r="S363" s="1" t="str">
        <f>VLOOKUP($U363,'Tablas intermedias'!$C$1:$H$222,5,0)</f>
        <v>DGPFE</v>
      </c>
      <c r="T363" s="29" t="str">
        <f t="shared" si="16"/>
        <v>OK</v>
      </c>
      <c r="U363" s="30" t="str">
        <f t="shared" si="17"/>
        <v>DAFYP#MS-ARCHIVOARCHIVO - ArchivoDAFYP#MS - Dirección de administración financiera y presupuestaria</v>
      </c>
      <c r="V363" s="1" t="str">
        <f>VLOOKUP(U363,'Tablas intermedias'!$C$1:$H$222,6,0)</f>
        <v>No</v>
      </c>
      <c r="W363" s="1" t="str">
        <f ca="1">IF(O363&lt;30,"menos de 30 días","más de 30 días")</f>
        <v>más de 30 días</v>
      </c>
    </row>
    <row r="364" spans="1:23" ht="14.25" hidden="1" thickTop="1" thickBot="1" x14ac:dyDescent="0.25">
      <c r="A364" s="17" t="str">
        <f>IF(DetalleExp!H364='Tablas intermedias'!$A$2,"Ordenes de Compra",IF(DetalleExp!H364='Tablas intermedias'!$A$3,"Financiamiento Internacional","Legítimo Abono"))</f>
        <v>Financiamiento Internacional</v>
      </c>
      <c r="B364" s="7">
        <f>DetalleExp!E364</f>
        <v>44084</v>
      </c>
      <c r="C364" s="1" t="str">
        <f>DetalleExp!A364</f>
        <v>EX-2020-60268182-APN-DAFYP#MS</v>
      </c>
      <c r="D364" s="1" t="str">
        <f>IF(A364="Ordenes de Compra",VLOOKUP(C364,Autogestión!$B$2:$D$5090,3,0),IF(A364="Legítimo Abono",VLOOKUP(C364,NoAmpOC!$B$2:$H$988,7,0),"Factura"))</f>
        <v>Factura</v>
      </c>
      <c r="E364" s="26" t="str">
        <f>IF(A364="Ordenes de Compra",VLOOKUP($C364,Autogestión!$B$2:$G$5090,6,0),IF(A364="Financiamiento Internacional",VLOOKUP($C364,FinInt!$B$2:$G$508,6,0),"Legítimo Abono"))</f>
        <v>Programa Multifase de Atención Primaria a la Salud para el Manejo de Enfermedades Crónicas No Transmisibles. Segunda Operación - 3772/0C-AR - BID</v>
      </c>
      <c r="F364" s="26" t="str">
        <f>IF($A364="Ordenes de Compra","ARS",IF($A364="Financiamiento Internacional",VLOOKUP($C364,FinInt!$B$2:$Q$508,15,0),VLOOKUP($C364,NoAmpOC!$B$2:$T$988,18,0)))</f>
        <v>USD</v>
      </c>
      <c r="G364" s="5">
        <f>IF($A364="Ordenes de Compra",VLOOKUP($C364,Autogestión!$B$2:$H$5090,7,0),IF($A364="Financiamiento Internacional",VLOOKUP($C364,FinInt!$B$2:$Q$1308,16,0),VLOOKUP($C364,NoAmpOC!$B$2:$T$988,19,0)))</f>
        <v>42799.4</v>
      </c>
      <c r="H364" s="5">
        <f t="shared" si="15"/>
        <v>4279940</v>
      </c>
      <c r="I364" s="26" t="str">
        <f>IF($A364="Ordenes de Compra",VLOOKUP($C364,Autogestión!$B$2:$J$5090,9,0),IF($A364="Financiamiento Internacional",VLOOKUP($C364,FinInt!$B$2:$G$1555,6,0),"Legitimo Abono"))</f>
        <v>Programa Multifase de Atención Primaria a la Salud para el Manejo de Enfermedades Crónicas No Transmisibles. Segunda Operación - 3772/0C-AR - BID</v>
      </c>
      <c r="J364" s="1" t="str">
        <f>IF($A364="Ordenes de Compra",VLOOKUP($C364,Autogestión!$B$2:$R$5090,17,0),IF($A364="Financiamiento Internacional",VLOOKUP($C364,FinInt!$B$2:$O$1508,14,0),VLOOKUP($C364,NoAmpOC!$B$2:$R$988,17,0)))</f>
        <v xml:space="preserve">LAFEDAR S.A. </v>
      </c>
      <c r="K364" s="7" t="str">
        <f>DetalleExp!AP364</f>
        <v>DAFYP#MS-ARCHIVO</v>
      </c>
      <c r="L364" s="7" t="str">
        <f>DetalleExp!AQ364</f>
        <v>ARCHIVO - Archivo</v>
      </c>
      <c r="M364" s="7" t="str">
        <f>DetalleExp!AR364</f>
        <v>DAFYP#MS - Dirección de administración financiera y presupuestaria</v>
      </c>
      <c r="N364" s="7">
        <f>DetalleExp!AS364</f>
        <v>44133</v>
      </c>
      <c r="O364" s="27">
        <f ca="1">ROUNDUP(TODAY()-N364,0)</f>
        <v>222</v>
      </c>
      <c r="P364" s="27">
        <f ca="1">ROUNDUP(TODAY()-B364,0)</f>
        <v>271</v>
      </c>
      <c r="Q364" s="1" t="str">
        <f>IFERROR(IF(A364="Ordenes de Compra",VLOOKUP($E364,'Ordenes de Compra'!$A$2:$E$1712,5,0),"Sin OC"),"Sin dato")</f>
        <v>Sin OC</v>
      </c>
      <c r="R364" s="28" t="str">
        <f>IFERROR(IF(A364="Ordenes de Compra",VLOOKUP($I364,'Ordenes de Compra'!$B$2:$E$1712,3,0),"Sin OC"),"Sin dato")</f>
        <v>Sin OC</v>
      </c>
      <c r="S364" s="1" t="str">
        <f>VLOOKUP($U364,'Tablas intermedias'!$C$1:$H$222,5,0)</f>
        <v>DGPFE</v>
      </c>
      <c r="T364" s="29" t="str">
        <f t="shared" si="16"/>
        <v>OK</v>
      </c>
      <c r="U364" s="30" t="str">
        <f t="shared" si="17"/>
        <v>DAFYP#MS-ARCHIVOARCHIVO - ArchivoDAFYP#MS - Dirección de administración financiera y presupuestaria</v>
      </c>
      <c r="V364" s="1" t="str">
        <f>VLOOKUP(U364,'Tablas intermedias'!$C$1:$H$222,6,0)</f>
        <v>No</v>
      </c>
      <c r="W364" s="1" t="str">
        <f ca="1">IF(O364&lt;30,"menos de 30 días","más de 30 días")</f>
        <v>más de 30 días</v>
      </c>
    </row>
    <row r="365" spans="1:23" ht="14.25" hidden="1" thickTop="1" thickBot="1" x14ac:dyDescent="0.25">
      <c r="A365" s="17" t="str">
        <f>IF(DetalleExp!H365='Tablas intermedias'!$A$2,"Ordenes de Compra",IF(DetalleExp!H365='Tablas intermedias'!$A$3,"Financiamiento Internacional","Legítimo Abono"))</f>
        <v>Financiamiento Internacional</v>
      </c>
      <c r="B365" s="7">
        <f>DetalleExp!E365</f>
        <v>44084</v>
      </c>
      <c r="C365" s="1" t="str">
        <f>DetalleExp!A365</f>
        <v>EX-2020-60270901-APN-DAFYP#MS</v>
      </c>
      <c r="D365" s="1" t="str">
        <f>IF(A365="Ordenes de Compra",VLOOKUP(C365,Autogestión!$B$2:$D$5090,3,0),IF(A365="Legítimo Abono",VLOOKUP(C365,NoAmpOC!$B$2:$H$988,7,0),"Factura"))</f>
        <v>Factura</v>
      </c>
      <c r="E365" s="26" t="str">
        <f>IF(A365="Ordenes de Compra",VLOOKUP($C365,Autogestión!$B$2:$G$5090,6,0),IF(A365="Financiamiento Internacional",VLOOKUP($C365,FinInt!$B$2:$G$508,6,0),"Legítimo Abono"))</f>
        <v>Programa Multifase de Atención Primaria a la Salud para el Manejo de Enfermedades Crónicas No Transmisibles. Segunda Operación - 3772/0C-AR - BID</v>
      </c>
      <c r="F365" s="26" t="str">
        <f>IF($A365="Ordenes de Compra","ARS",IF($A365="Financiamiento Internacional",VLOOKUP($C365,FinInt!$B$2:$Q$508,15,0),VLOOKUP($C365,NoAmpOC!$B$2:$T$988,18,0)))</f>
        <v>USD</v>
      </c>
      <c r="G365" s="5">
        <f>IF($A365="Ordenes de Compra",VLOOKUP($C365,Autogestión!$B$2:$H$5090,7,0),IF($A365="Financiamiento Internacional",VLOOKUP($C365,FinInt!$B$2:$Q$1308,16,0),VLOOKUP($C365,NoAmpOC!$B$2:$T$988,19,0)))</f>
        <v>13921.44</v>
      </c>
      <c r="H365" s="5">
        <f t="shared" si="15"/>
        <v>1392144</v>
      </c>
      <c r="I365" s="26" t="str">
        <f>IF($A365="Ordenes de Compra",VLOOKUP($C365,Autogestión!$B$2:$J$5090,9,0),IF($A365="Financiamiento Internacional",VLOOKUP($C365,FinInt!$B$2:$G$1555,6,0),"Legitimo Abono"))</f>
        <v>Programa Multifase de Atención Primaria a la Salud para el Manejo de Enfermedades Crónicas No Transmisibles. Segunda Operación - 3772/0C-AR - BID</v>
      </c>
      <c r="J365" s="1" t="str">
        <f>IF($A365="Ordenes de Compra",VLOOKUP($C365,Autogestión!$B$2:$R$5090,17,0),IF($A365="Financiamiento Internacional",VLOOKUP($C365,FinInt!$B$2:$O$1508,14,0),VLOOKUP($C365,NoAmpOC!$B$2:$R$988,17,0)))</f>
        <v xml:space="preserve">LAFEDAR S.A. </v>
      </c>
      <c r="K365" s="7" t="str">
        <f>DetalleExp!AP365</f>
        <v>DAFYP#MS-ARCHIVO</v>
      </c>
      <c r="L365" s="7" t="str">
        <f>DetalleExp!AQ365</f>
        <v>ARCHIVO - Archivo</v>
      </c>
      <c r="M365" s="7" t="str">
        <f>DetalleExp!AR365</f>
        <v>DAFYP#MS - Dirección de administración financiera y presupuestaria</v>
      </c>
      <c r="N365" s="7">
        <f>DetalleExp!AS365</f>
        <v>44131</v>
      </c>
      <c r="O365" s="27">
        <f ca="1">ROUNDUP(TODAY()-N365,0)</f>
        <v>224</v>
      </c>
      <c r="P365" s="27">
        <f ca="1">ROUNDUP(TODAY()-B365,0)</f>
        <v>271</v>
      </c>
      <c r="Q365" s="1" t="str">
        <f>IFERROR(IF(A365="Ordenes de Compra",VLOOKUP($E365,'Ordenes de Compra'!$A$2:$E$1712,5,0),"Sin OC"),"Sin dato")</f>
        <v>Sin OC</v>
      </c>
      <c r="R365" s="28" t="str">
        <f>IFERROR(IF(A365="Ordenes de Compra",VLOOKUP($I365,'Ordenes de Compra'!$B$2:$E$1712,3,0),"Sin OC"),"Sin dato")</f>
        <v>Sin OC</v>
      </c>
      <c r="S365" s="1" t="str">
        <f>VLOOKUP($U365,'Tablas intermedias'!$C$1:$H$222,5,0)</f>
        <v>DGPFE</v>
      </c>
      <c r="T365" s="29" t="str">
        <f t="shared" si="16"/>
        <v>OK</v>
      </c>
      <c r="U365" s="30" t="str">
        <f t="shared" si="17"/>
        <v>DAFYP#MS-ARCHIVOARCHIVO - ArchivoDAFYP#MS - Dirección de administración financiera y presupuestaria</v>
      </c>
      <c r="V365" s="1" t="str">
        <f>VLOOKUP(U365,'Tablas intermedias'!$C$1:$H$222,6,0)</f>
        <v>No</v>
      </c>
      <c r="W365" s="1" t="str">
        <f ca="1">IF(O365&lt;30,"menos de 30 días","más de 30 días")</f>
        <v>más de 30 días</v>
      </c>
    </row>
    <row r="366" spans="1:23" ht="14.25" hidden="1" thickTop="1" thickBot="1" x14ac:dyDescent="0.25">
      <c r="A366" s="17" t="str">
        <f>IF(DetalleExp!H366='Tablas intermedias'!$A$2,"Ordenes de Compra",IF(DetalleExp!H366='Tablas intermedias'!$A$3,"Financiamiento Internacional","Legítimo Abono"))</f>
        <v>Financiamiento Internacional</v>
      </c>
      <c r="B366" s="7">
        <f>DetalleExp!E366</f>
        <v>44084</v>
      </c>
      <c r="C366" s="1" t="str">
        <f>DetalleExp!A366</f>
        <v>EX-2020-60274762-APN-DAFYP#MS</v>
      </c>
      <c r="D366" s="1" t="str">
        <f>IF(A366="Ordenes de Compra",VLOOKUP(C366,Autogestión!$B$2:$D$5090,3,0),IF(A366="Legítimo Abono",VLOOKUP(C366,NoAmpOC!$B$2:$H$988,7,0),"Factura"))</f>
        <v>Factura</v>
      </c>
      <c r="E366" s="26" t="str">
        <f>IF(A366="Ordenes de Compra",VLOOKUP($C366,Autogestión!$B$2:$G$5090,6,0),IF(A366="Financiamiento Internacional",VLOOKUP($C366,FinInt!$B$2:$G$508,6,0),"Legítimo Abono"))</f>
        <v>Programa Multifase de Atención Primaria a la Salud para el Manejo de Enfermedades Crónicas No Transmisibles. Segunda Operación - 3772/0C-AR - BID</v>
      </c>
      <c r="F366" s="26" t="str">
        <f>IF($A366="Ordenes de Compra","ARS",IF($A366="Financiamiento Internacional",VLOOKUP($C366,FinInt!$B$2:$Q$508,15,0),VLOOKUP($C366,NoAmpOC!$B$2:$T$988,18,0)))</f>
        <v>USD</v>
      </c>
      <c r="G366" s="5">
        <f>IF($A366="Ordenes de Compra",VLOOKUP($C366,Autogestión!$B$2:$H$5090,7,0),IF($A366="Financiamiento Internacional",VLOOKUP($C366,FinInt!$B$2:$Q$1308,16,0),VLOOKUP($C366,NoAmpOC!$B$2:$T$988,19,0)))</f>
        <v>42750.63</v>
      </c>
      <c r="H366" s="5">
        <f t="shared" si="15"/>
        <v>4275063</v>
      </c>
      <c r="I366" s="26" t="str">
        <f>IF($A366="Ordenes de Compra",VLOOKUP($C366,Autogestión!$B$2:$J$5090,9,0),IF($A366="Financiamiento Internacional",VLOOKUP($C366,FinInt!$B$2:$G$1555,6,0),"Legitimo Abono"))</f>
        <v>Programa Multifase de Atención Primaria a la Salud para el Manejo de Enfermedades Crónicas No Transmisibles. Segunda Operación - 3772/0C-AR - BID</v>
      </c>
      <c r="J366" s="1" t="str">
        <f>IF($A366="Ordenes de Compra",VLOOKUP($C366,Autogestión!$B$2:$R$5090,17,0),IF($A366="Financiamiento Internacional",VLOOKUP($C366,FinInt!$B$2:$O$1508,14,0),VLOOKUP($C366,NoAmpOC!$B$2:$R$988,17,0)))</f>
        <v xml:space="preserve">LAFEDAR S.A. </v>
      </c>
      <c r="K366" s="7" t="str">
        <f>DetalleExp!AP366</f>
        <v>DAFYP#MS-ARCHIVO</v>
      </c>
      <c r="L366" s="7" t="str">
        <f>DetalleExp!AQ366</f>
        <v>ARCHIVO - Archivo</v>
      </c>
      <c r="M366" s="7" t="str">
        <f>DetalleExp!AR366</f>
        <v>DAFYP#MS - Dirección de administración financiera y presupuestaria</v>
      </c>
      <c r="N366" s="7">
        <f>DetalleExp!AS366</f>
        <v>44131</v>
      </c>
      <c r="O366" s="27">
        <f ca="1">ROUNDUP(TODAY()-N366,0)</f>
        <v>224</v>
      </c>
      <c r="P366" s="27">
        <f ca="1">ROUNDUP(TODAY()-B366,0)</f>
        <v>271</v>
      </c>
      <c r="Q366" s="1" t="str">
        <f>IFERROR(IF(A366="Ordenes de Compra",VLOOKUP($E366,'Ordenes de Compra'!$A$2:$E$1712,5,0),"Sin OC"),"Sin dato")</f>
        <v>Sin OC</v>
      </c>
      <c r="R366" s="28" t="str">
        <f>IFERROR(IF(A366="Ordenes de Compra",VLOOKUP($I366,'Ordenes de Compra'!$B$2:$E$1712,3,0),"Sin OC"),"Sin dato")</f>
        <v>Sin OC</v>
      </c>
      <c r="S366" s="1" t="str">
        <f>VLOOKUP($U366,'Tablas intermedias'!$C$1:$H$222,5,0)</f>
        <v>DGPFE</v>
      </c>
      <c r="T366" s="29" t="str">
        <f t="shared" si="16"/>
        <v>OK</v>
      </c>
      <c r="U366" s="30" t="str">
        <f t="shared" si="17"/>
        <v>DAFYP#MS-ARCHIVOARCHIVO - ArchivoDAFYP#MS - Dirección de administración financiera y presupuestaria</v>
      </c>
      <c r="V366" s="1" t="str">
        <f>VLOOKUP(U366,'Tablas intermedias'!$C$1:$H$222,6,0)</f>
        <v>No</v>
      </c>
      <c r="W366" s="1" t="str">
        <f ca="1">IF(O366&lt;30,"menos de 30 días","más de 30 días")</f>
        <v>más de 30 días</v>
      </c>
    </row>
    <row r="367" spans="1:23" ht="14.25" hidden="1" thickTop="1" thickBot="1" x14ac:dyDescent="0.25">
      <c r="A367" s="17" t="str">
        <f>IF(DetalleExp!H367='Tablas intermedias'!$A$2,"Ordenes de Compra",IF(DetalleExp!H367='Tablas intermedias'!$A$3,"Financiamiento Internacional","Legítimo Abono"))</f>
        <v>Financiamiento Internacional</v>
      </c>
      <c r="B367" s="7">
        <f>DetalleExp!E367</f>
        <v>44084</v>
      </c>
      <c r="C367" s="1" t="str">
        <f>DetalleExp!A367</f>
        <v>EX-2020-60277518-APN-DAFYP#MS</v>
      </c>
      <c r="D367" s="1" t="str">
        <f>IF(A367="Ordenes de Compra",VLOOKUP(C367,Autogestión!$B$2:$D$5090,3,0),IF(A367="Legítimo Abono",VLOOKUP(C367,NoAmpOC!$B$2:$H$988,7,0),"Factura"))</f>
        <v>Factura</v>
      </c>
      <c r="E367" s="26" t="str">
        <f>IF(A367="Ordenes de Compra",VLOOKUP($C367,Autogestión!$B$2:$G$5090,6,0),IF(A367="Financiamiento Internacional",VLOOKUP($C367,FinInt!$B$2:$G$508,6,0),"Legítimo Abono"))</f>
        <v>Programa Multifase de Atención Primaria a la Salud para el Manejo de Enfermedades Crónicas No Transmisibles. Segunda Operación - 3772/0C-AR - BID</v>
      </c>
      <c r="F367" s="26" t="str">
        <f>IF($A367="Ordenes de Compra","ARS",IF($A367="Financiamiento Internacional",VLOOKUP($C367,FinInt!$B$2:$Q$508,15,0),VLOOKUP($C367,NoAmpOC!$B$2:$T$988,18,0)))</f>
        <v>USD</v>
      </c>
      <c r="G367" s="5">
        <f>IF($A367="Ordenes de Compra",VLOOKUP($C367,Autogestión!$B$2:$H$5090,7,0),IF($A367="Financiamiento Internacional",VLOOKUP($C367,FinInt!$B$2:$Q$1308,16,0),VLOOKUP($C367,NoAmpOC!$B$2:$T$988,19,0)))</f>
        <v>37824</v>
      </c>
      <c r="H367" s="5">
        <f t="shared" si="15"/>
        <v>3782400</v>
      </c>
      <c r="I367" s="26" t="str">
        <f>IF($A367="Ordenes de Compra",VLOOKUP($C367,Autogestión!$B$2:$J$5090,9,0),IF($A367="Financiamiento Internacional",VLOOKUP($C367,FinInt!$B$2:$G$1555,6,0),"Legitimo Abono"))</f>
        <v>Programa Multifase de Atención Primaria a la Salud para el Manejo de Enfermedades Crónicas No Transmisibles. Segunda Operación - 3772/0C-AR - BID</v>
      </c>
      <c r="J367" s="1" t="str">
        <f>IF($A367="Ordenes de Compra",VLOOKUP($C367,Autogestión!$B$2:$R$5090,17,0),IF($A367="Financiamiento Internacional",VLOOKUP($C367,FinInt!$B$2:$O$1508,14,0),VLOOKUP($C367,NoAmpOC!$B$2:$R$988,17,0)))</f>
        <v xml:space="preserve">LAFEDAR S.A. </v>
      </c>
      <c r="K367" s="7" t="str">
        <f>DetalleExp!AP367</f>
        <v>DAFYP#MS-ARCHIVO</v>
      </c>
      <c r="L367" s="7" t="str">
        <f>DetalleExp!AQ367</f>
        <v>ARCHIVO - Archivo</v>
      </c>
      <c r="M367" s="7" t="str">
        <f>DetalleExp!AR367</f>
        <v>DAFYP#MS - Dirección de administración financiera y presupuestaria</v>
      </c>
      <c r="N367" s="7">
        <f>DetalleExp!AS367</f>
        <v>44133</v>
      </c>
      <c r="O367" s="27">
        <f ca="1">ROUNDUP(TODAY()-N367,0)</f>
        <v>222</v>
      </c>
      <c r="P367" s="27">
        <f ca="1">ROUNDUP(TODAY()-B367,0)</f>
        <v>271</v>
      </c>
      <c r="Q367" s="1" t="str">
        <f>IFERROR(IF(A367="Ordenes de Compra",VLOOKUP($E367,'Ordenes de Compra'!$A$2:$E$1712,5,0),"Sin OC"),"Sin dato")</f>
        <v>Sin OC</v>
      </c>
      <c r="R367" s="28" t="str">
        <f>IFERROR(IF(A367="Ordenes de Compra",VLOOKUP($I367,'Ordenes de Compra'!$B$2:$E$1712,3,0),"Sin OC"),"Sin dato")</f>
        <v>Sin OC</v>
      </c>
      <c r="S367" s="1" t="str">
        <f>VLOOKUP($U367,'Tablas intermedias'!$C$1:$H$222,5,0)</f>
        <v>DGPFE</v>
      </c>
      <c r="T367" s="29" t="str">
        <f t="shared" si="16"/>
        <v>OK</v>
      </c>
      <c r="U367" s="30" t="str">
        <f t="shared" si="17"/>
        <v>DAFYP#MS-ARCHIVOARCHIVO - ArchivoDAFYP#MS - Dirección de administración financiera y presupuestaria</v>
      </c>
      <c r="V367" s="1" t="str">
        <f>VLOOKUP(U367,'Tablas intermedias'!$C$1:$H$222,6,0)</f>
        <v>No</v>
      </c>
      <c r="W367" s="1" t="str">
        <f ca="1">IF(O367&lt;30,"menos de 30 días","más de 30 días")</f>
        <v>más de 30 días</v>
      </c>
    </row>
    <row r="368" spans="1:23" ht="14.25" hidden="1" thickTop="1" thickBot="1" x14ac:dyDescent="0.25">
      <c r="A368" s="17" t="str">
        <f>IF(DetalleExp!H368='Tablas intermedias'!$A$2,"Ordenes de Compra",IF(DetalleExp!H368='Tablas intermedias'!$A$3,"Financiamiento Internacional","Legítimo Abono"))</f>
        <v>Financiamiento Internacional</v>
      </c>
      <c r="B368" s="7">
        <f>DetalleExp!E368</f>
        <v>44084</v>
      </c>
      <c r="C368" s="1" t="str">
        <f>DetalleExp!A368</f>
        <v>EX-2020-60279496-APN-DAFYP#MS</v>
      </c>
      <c r="D368" s="1" t="str">
        <f>IF(A368="Ordenes de Compra",VLOOKUP(C368,Autogestión!$B$2:$D$5090,3,0),IF(A368="Legítimo Abono",VLOOKUP(C368,NoAmpOC!$B$2:$H$988,7,0),"Factura"))</f>
        <v>Factura</v>
      </c>
      <c r="E368" s="26" t="str">
        <f>IF(A368="Ordenes de Compra",VLOOKUP($C368,Autogestión!$B$2:$G$5090,6,0),IF(A368="Financiamiento Internacional",VLOOKUP($C368,FinInt!$B$2:$G$508,6,0),"Legítimo Abono"))</f>
        <v>Programa Multifase de Atención Primaria a la Salud para el Manejo de Enfermedades Crónicas No Transmisibles. Segunda Operación - 3772/0C-AR - BID</v>
      </c>
      <c r="F368" s="26" t="str">
        <f>IF($A368="Ordenes de Compra","ARS",IF($A368="Financiamiento Internacional",VLOOKUP($C368,FinInt!$B$2:$Q$508,15,0),VLOOKUP($C368,NoAmpOC!$B$2:$T$988,18,0)))</f>
        <v>USD</v>
      </c>
      <c r="G368" s="5">
        <f>IF($A368="Ordenes de Compra",VLOOKUP($C368,Autogestión!$B$2:$H$5090,7,0),IF($A368="Financiamiento Internacional",VLOOKUP($C368,FinInt!$B$2:$Q$1308,16,0),VLOOKUP($C368,NoAmpOC!$B$2:$T$988,19,0)))</f>
        <v>42624.42</v>
      </c>
      <c r="H368" s="5">
        <f t="shared" si="15"/>
        <v>4262442</v>
      </c>
      <c r="I368" s="26" t="str">
        <f>IF($A368="Ordenes de Compra",VLOOKUP($C368,Autogestión!$B$2:$J$5090,9,0),IF($A368="Financiamiento Internacional",VLOOKUP($C368,FinInt!$B$2:$G$1555,6,0),"Legitimo Abono"))</f>
        <v>Programa Multifase de Atención Primaria a la Salud para el Manejo de Enfermedades Crónicas No Transmisibles. Segunda Operación - 3772/0C-AR - BID</v>
      </c>
      <c r="J368" s="1" t="str">
        <f>IF($A368="Ordenes de Compra",VLOOKUP($C368,Autogestión!$B$2:$R$5090,17,0),IF($A368="Financiamiento Internacional",VLOOKUP($C368,FinInt!$B$2:$O$1508,14,0),VLOOKUP($C368,NoAmpOC!$B$2:$R$988,17,0)))</f>
        <v xml:space="preserve">LAFEDAR S.A. </v>
      </c>
      <c r="K368" s="7" t="str">
        <f>DetalleExp!AP368</f>
        <v>DAFYP#MS-ARCHIVO</v>
      </c>
      <c r="L368" s="7" t="str">
        <f>DetalleExp!AQ368</f>
        <v>ARCHIVO - Archivo</v>
      </c>
      <c r="M368" s="7" t="str">
        <f>DetalleExp!AR368</f>
        <v>DAFYP#MS - Dirección de administración financiera y presupuestaria</v>
      </c>
      <c r="N368" s="7">
        <f>DetalleExp!AS368</f>
        <v>44131</v>
      </c>
      <c r="O368" s="27">
        <f ca="1">ROUNDUP(TODAY()-N368,0)</f>
        <v>224</v>
      </c>
      <c r="P368" s="27">
        <f ca="1">ROUNDUP(TODAY()-B368,0)</f>
        <v>271</v>
      </c>
      <c r="Q368" s="1" t="str">
        <f>IFERROR(IF(A368="Ordenes de Compra",VLOOKUP($E368,'Ordenes de Compra'!$A$2:$E$1712,5,0),"Sin OC"),"Sin dato")</f>
        <v>Sin OC</v>
      </c>
      <c r="R368" s="28" t="str">
        <f>IFERROR(IF(A368="Ordenes de Compra",VLOOKUP($I368,'Ordenes de Compra'!$B$2:$E$1712,3,0),"Sin OC"),"Sin dato")</f>
        <v>Sin OC</v>
      </c>
      <c r="S368" s="1" t="str">
        <f>VLOOKUP($U368,'Tablas intermedias'!$C$1:$H$222,5,0)</f>
        <v>DGPFE</v>
      </c>
      <c r="T368" s="29" t="str">
        <f t="shared" si="16"/>
        <v>OK</v>
      </c>
      <c r="U368" s="30" t="str">
        <f t="shared" si="17"/>
        <v>DAFYP#MS-ARCHIVOARCHIVO - ArchivoDAFYP#MS - Dirección de administración financiera y presupuestaria</v>
      </c>
      <c r="V368" s="1" t="str">
        <f>VLOOKUP(U368,'Tablas intermedias'!$C$1:$H$222,6,0)</f>
        <v>No</v>
      </c>
      <c r="W368" s="1" t="str">
        <f ca="1">IF(O368&lt;30,"menos de 30 días","más de 30 días")</f>
        <v>más de 30 días</v>
      </c>
    </row>
    <row r="369" spans="1:23" ht="14.25" hidden="1" thickTop="1" thickBot="1" x14ac:dyDescent="0.25">
      <c r="A369" s="17" t="str">
        <f>IF(DetalleExp!H369='Tablas intermedias'!$A$2,"Ordenes de Compra",IF(DetalleExp!H369='Tablas intermedias'!$A$3,"Financiamiento Internacional","Legítimo Abono"))</f>
        <v>Financiamiento Internacional</v>
      </c>
      <c r="B369" s="7">
        <f>DetalleExp!E369</f>
        <v>44084</v>
      </c>
      <c r="C369" s="1" t="str">
        <f>DetalleExp!A369</f>
        <v>EX-2020-60329521-APN-DAFYP#MS</v>
      </c>
      <c r="D369" s="1" t="str">
        <f>IF(A369="Ordenes de Compra",VLOOKUP(C369,Autogestión!$B$2:$D$5090,3,0),IF(A369="Legítimo Abono",VLOOKUP(C369,NoAmpOC!$B$2:$H$988,7,0),"Factura"))</f>
        <v>Factura</v>
      </c>
      <c r="E369" s="26" t="str">
        <f>IF(A369="Ordenes de Compra",VLOOKUP($C369,Autogestión!$B$2:$G$5090,6,0),IF(A369="Financiamiento Internacional",VLOOKUP($C369,FinInt!$B$2:$G$508,6,0),"Legítimo Abono"))</f>
        <v>Programa Multifase de Atención Primaria a la Salud para el Manejo de Enfermedades Crónicas No Transmisibles. Segunda Operación - 3772/0C-AR - BID</v>
      </c>
      <c r="F369" s="26" t="str">
        <f>IF($A369="Ordenes de Compra","ARS",IF($A369="Financiamiento Internacional",VLOOKUP($C369,FinInt!$B$2:$Q$508,15,0),VLOOKUP($C369,NoAmpOC!$B$2:$T$988,18,0)))</f>
        <v>USD</v>
      </c>
      <c r="G369" s="5">
        <f>IF($A369="Ordenes de Compra",VLOOKUP($C369,Autogestión!$B$2:$H$5090,7,0),IF($A369="Financiamiento Internacional",VLOOKUP($C369,FinInt!$B$2:$Q$1308,16,0),VLOOKUP($C369,NoAmpOC!$B$2:$T$988,19,0)))</f>
        <v>21452.76</v>
      </c>
      <c r="H369" s="5">
        <f t="shared" si="15"/>
        <v>2145276</v>
      </c>
      <c r="I369" s="26" t="str">
        <f>IF($A369="Ordenes de Compra",VLOOKUP($C369,Autogestión!$B$2:$J$5090,9,0),IF($A369="Financiamiento Internacional",VLOOKUP($C369,FinInt!$B$2:$G$1555,6,0),"Legitimo Abono"))</f>
        <v>Programa Multifase de Atención Primaria a la Salud para el Manejo de Enfermedades Crónicas No Transmisibles. Segunda Operación - 3772/0C-AR - BID</v>
      </c>
      <c r="J369" s="1" t="str">
        <f>IF($A369="Ordenes de Compra",VLOOKUP($C369,Autogestión!$B$2:$R$5090,17,0),IF($A369="Financiamiento Internacional",VLOOKUP($C369,FinInt!$B$2:$O$1508,14,0),VLOOKUP($C369,NoAmpOC!$B$2:$R$988,17,0)))</f>
        <v xml:space="preserve">LAFEDAR S.A. </v>
      </c>
      <c r="K369" s="7" t="str">
        <f>DetalleExp!AP369</f>
        <v>DAFYP#MS-ARCHIVO</v>
      </c>
      <c r="L369" s="7" t="str">
        <f>DetalleExp!AQ369</f>
        <v>ARCHIVO - Archivo</v>
      </c>
      <c r="M369" s="7" t="str">
        <f>DetalleExp!AR369</f>
        <v>DAFYP#MS - Dirección de administración financiera y presupuestaria</v>
      </c>
      <c r="N369" s="7">
        <f>DetalleExp!AS369</f>
        <v>44133</v>
      </c>
      <c r="O369" s="27">
        <f ca="1">ROUNDUP(TODAY()-N369,0)</f>
        <v>222</v>
      </c>
      <c r="P369" s="27">
        <f ca="1">ROUNDUP(TODAY()-B369,0)</f>
        <v>271</v>
      </c>
      <c r="Q369" s="1" t="str">
        <f>IFERROR(IF(A369="Ordenes de Compra",VLOOKUP($E369,'Ordenes de Compra'!$A$2:$E$1712,5,0),"Sin OC"),"Sin dato")</f>
        <v>Sin OC</v>
      </c>
      <c r="R369" s="28" t="str">
        <f>IFERROR(IF(A369="Ordenes de Compra",VLOOKUP($I369,'Ordenes de Compra'!$B$2:$E$1712,3,0),"Sin OC"),"Sin dato")</f>
        <v>Sin OC</v>
      </c>
      <c r="S369" s="1" t="str">
        <f>VLOOKUP($U369,'Tablas intermedias'!$C$1:$H$222,5,0)</f>
        <v>DGPFE</v>
      </c>
      <c r="T369" s="29" t="str">
        <f t="shared" si="16"/>
        <v>OK</v>
      </c>
      <c r="U369" s="30" t="str">
        <f t="shared" si="17"/>
        <v>DAFYP#MS-ARCHIVOARCHIVO - ArchivoDAFYP#MS - Dirección de administración financiera y presupuestaria</v>
      </c>
      <c r="V369" s="1" t="str">
        <f>VLOOKUP(U369,'Tablas intermedias'!$C$1:$H$222,6,0)</f>
        <v>No</v>
      </c>
      <c r="W369" s="1" t="str">
        <f ca="1">IF(O369&lt;30,"menos de 30 días","más de 30 días")</f>
        <v>más de 30 días</v>
      </c>
    </row>
    <row r="370" spans="1:23" ht="14.25" hidden="1" thickTop="1" thickBot="1" x14ac:dyDescent="0.25">
      <c r="A370" s="17" t="str">
        <f>IF(DetalleExp!H370='Tablas intermedias'!$A$2,"Ordenes de Compra",IF(DetalleExp!H370='Tablas intermedias'!$A$3,"Financiamiento Internacional","Legítimo Abono"))</f>
        <v>Ordenes de Compra</v>
      </c>
      <c r="B370" s="7">
        <f>DetalleExp!E370</f>
        <v>44084</v>
      </c>
      <c r="C370" s="1" t="str">
        <f>DetalleExp!A370</f>
        <v>EX-2020-60330907-APN-DTYC#MS</v>
      </c>
      <c r="D370" s="1" t="str">
        <f>IF(A370="Ordenes de Compra",VLOOKUP(C370,Autogestión!$B$2:$D$5090,3,0),IF(A370="Legítimo Abono",VLOOKUP(C370,NoAmpOC!$B$2:$H$988,7,0),"Factura"))</f>
        <v>Factura</v>
      </c>
      <c r="E370" s="26" t="str">
        <f>IF(A370="Ordenes de Compra",VLOOKUP($C370,Autogestión!$B$2:$G$5090,6,0),IF(A370="Financiamiento Internacional",VLOOKUP($C370,FinInt!$B$2:$G$508,6,0),"Legítimo Abono"))</f>
        <v>80-0025-LPU18</v>
      </c>
      <c r="F370" s="26" t="str">
        <f>IF($A370="Ordenes de Compra","ARS",IF($A370="Financiamiento Internacional",VLOOKUP($C370,FinInt!$B$2:$Q$508,15,0),VLOOKUP($C370,NoAmpOC!$B$2:$T$988,18,0)))</f>
        <v>ARS</v>
      </c>
      <c r="G370" s="5">
        <f>IF($A370="Ordenes de Compra",VLOOKUP($C370,Autogestión!$B$2:$H$5090,7,0),IF($A370="Financiamiento Internacional",VLOOKUP($C370,FinInt!$B$2:$Q$1308,16,0),VLOOKUP($C370,NoAmpOC!$B$2:$T$988,19,0)))</f>
        <v>2224472.88</v>
      </c>
      <c r="H370" s="5">
        <f t="shared" si="15"/>
        <v>2224472.88</v>
      </c>
      <c r="I370" s="26">
        <f>IF($A370="Ordenes de Compra",VLOOKUP($C370,Autogestión!$B$2:$J$5090,9,0),IF($A370="Financiamiento Internacional",VLOOKUP($C370,FinInt!$B$2:$G$1555,6,0),"Legitimo Abono"))</f>
        <v>0</v>
      </c>
      <c r="J370" s="1" t="str">
        <f>IF($A370="Ordenes de Compra",VLOOKUP($C370,Autogestión!$B$2:$R$5090,17,0),IF($A370="Financiamiento Internacional",VLOOKUP($C370,FinInt!$B$2:$O$1508,14,0),VLOOKUP($C370,NoAmpOC!$B$2:$R$988,17,0)))</f>
        <v>PRO MED INTERNACIONAL SA</v>
      </c>
      <c r="K370" s="7" t="str">
        <f>DetalleExp!AP370</f>
        <v>DAFYP#MS-ARCHIVO</v>
      </c>
      <c r="L370" s="7" t="str">
        <f>DetalleExp!AQ370</f>
        <v>ARCHIVO - Archivo</v>
      </c>
      <c r="M370" s="7" t="str">
        <f>DetalleExp!AR370</f>
        <v>DAFYP#MS - Dirección de administración financiera y presupuestaria</v>
      </c>
      <c r="N370" s="7">
        <f>DetalleExp!AS370</f>
        <v>44165</v>
      </c>
      <c r="O370" s="27">
        <f ca="1">ROUNDUP(TODAY()-N370,0)</f>
        <v>190</v>
      </c>
      <c r="P370" s="27">
        <f ca="1">ROUNDUP(TODAY()-B370,0)</f>
        <v>271</v>
      </c>
      <c r="Q370" s="1" t="str">
        <f>IFERROR(IF(A370="Ordenes de Compra",VLOOKUP($E370,'Ordenes de Compra'!$A$2:$E$1712,5,0),"Sin OC"),"Sin dato")</f>
        <v>29.0.0.45.0</v>
      </c>
      <c r="R370" s="28" t="str">
        <f>IFERROR(IF(A370="Ordenes de Compra",VLOOKUP($I370,'Ordenes de Compra'!$B$2:$E$1712,3,0),"Sin OC"),"Sin dato")</f>
        <v>Sin dato</v>
      </c>
      <c r="S370" s="1" t="str">
        <f>VLOOKUP($U370,'Tablas intermedias'!$C$1:$H$222,5,0)</f>
        <v>DGPFE</v>
      </c>
      <c r="T370" s="29" t="str">
        <f t="shared" si="16"/>
        <v>OK</v>
      </c>
      <c r="U370" s="30" t="str">
        <f t="shared" si="17"/>
        <v>DAFYP#MS-ARCHIVOARCHIVO - ArchivoDAFYP#MS - Dirección de administración financiera y presupuestaria</v>
      </c>
      <c r="V370" s="1" t="str">
        <f>VLOOKUP(U370,'Tablas intermedias'!$C$1:$H$222,6,0)</f>
        <v>No</v>
      </c>
      <c r="W370" s="1" t="str">
        <f ca="1">IF(O370&lt;30,"menos de 30 días","más de 30 días")</f>
        <v>más de 30 días</v>
      </c>
    </row>
    <row r="371" spans="1:23" ht="14.25" hidden="1" thickTop="1" thickBot="1" x14ac:dyDescent="0.25">
      <c r="A371" s="17" t="str">
        <f>IF(DetalleExp!H371='Tablas intermedias'!$A$2,"Ordenes de Compra",IF(DetalleExp!H371='Tablas intermedias'!$A$3,"Financiamiento Internacional","Legítimo Abono"))</f>
        <v>Financiamiento Internacional</v>
      </c>
      <c r="B371" s="7">
        <f>DetalleExp!E371</f>
        <v>44084</v>
      </c>
      <c r="C371" s="1" t="str">
        <f>DetalleExp!A371</f>
        <v>EX-2020-60332115-APN-DAFYP#MS</v>
      </c>
      <c r="D371" s="1" t="str">
        <f>IF(A371="Ordenes de Compra",VLOOKUP(C371,Autogestión!$B$2:$D$5090,3,0),IF(A371="Legítimo Abono",VLOOKUP(C371,NoAmpOC!$B$2:$H$988,7,0),"Factura"))</f>
        <v>Factura</v>
      </c>
      <c r="E371" s="26" t="str">
        <f>IF(A371="Ordenes de Compra",VLOOKUP($C371,Autogestión!$B$2:$G$5090,6,0),IF(A371="Financiamiento Internacional",VLOOKUP($C371,FinInt!$B$2:$G$508,6,0),"Legítimo Abono"))</f>
        <v>Programa Multifase de Atención Primaria a la Salud para el Manejo de Enfermedades Crónicas No Transmisibles. Segunda Operación - 3772/0C-AR - BID</v>
      </c>
      <c r="F371" s="26" t="str">
        <f>IF($A371="Ordenes de Compra","ARS",IF($A371="Financiamiento Internacional",VLOOKUP($C371,FinInt!$B$2:$Q$508,15,0),VLOOKUP($C371,NoAmpOC!$B$2:$T$988,18,0)))</f>
        <v>USD</v>
      </c>
      <c r="G371" s="5">
        <f>IF($A371="Ordenes de Compra",VLOOKUP($C371,Autogestión!$B$2:$H$5090,7,0),IF($A371="Financiamiento Internacional",VLOOKUP($C371,FinInt!$B$2:$Q$1308,16,0),VLOOKUP($C371,NoAmpOC!$B$2:$T$988,19,0)))</f>
        <v>133263</v>
      </c>
      <c r="H371" s="5">
        <f t="shared" si="15"/>
        <v>13326300</v>
      </c>
      <c r="I371" s="26" t="str">
        <f>IF($A371="Ordenes de Compra",VLOOKUP($C371,Autogestión!$B$2:$J$5090,9,0),IF($A371="Financiamiento Internacional",VLOOKUP($C371,FinInt!$B$2:$G$1555,6,0),"Legitimo Abono"))</f>
        <v>Programa Multifase de Atención Primaria a la Salud para el Manejo de Enfermedades Crónicas No Transmisibles. Segunda Operación - 3772/0C-AR - BID</v>
      </c>
      <c r="J371" s="1" t="str">
        <f>IF($A371="Ordenes de Compra",VLOOKUP($C371,Autogestión!$B$2:$R$5090,17,0),IF($A371="Financiamiento Internacional",VLOOKUP($C371,FinInt!$B$2:$O$1508,14,0),VLOOKUP($C371,NoAmpOC!$B$2:$R$988,17,0)))</f>
        <v xml:space="preserve">LAFEDAR S.A. </v>
      </c>
      <c r="K371" s="7" t="str">
        <f>DetalleExp!AP371</f>
        <v>DAFYP#MS-ARCHIVO</v>
      </c>
      <c r="L371" s="7" t="str">
        <f>DetalleExp!AQ371</f>
        <v>ARCHIVO - Archivo</v>
      </c>
      <c r="M371" s="7" t="str">
        <f>DetalleExp!AR371</f>
        <v>DAFYP#MS - Dirección de administración financiera y presupuestaria</v>
      </c>
      <c r="N371" s="7">
        <f>DetalleExp!AS371</f>
        <v>44131</v>
      </c>
      <c r="O371" s="27">
        <f ca="1">ROUNDUP(TODAY()-N371,0)</f>
        <v>224</v>
      </c>
      <c r="P371" s="27">
        <f ca="1">ROUNDUP(TODAY()-B371,0)</f>
        <v>271</v>
      </c>
      <c r="Q371" s="1" t="str">
        <f>IFERROR(IF(A371="Ordenes de Compra",VLOOKUP($E371,'Ordenes de Compra'!$A$2:$E$1712,5,0),"Sin OC"),"Sin dato")</f>
        <v>Sin OC</v>
      </c>
      <c r="R371" s="28" t="str">
        <f>IFERROR(IF(A371="Ordenes de Compra",VLOOKUP($I371,'Ordenes de Compra'!$B$2:$E$1712,3,0),"Sin OC"),"Sin dato")</f>
        <v>Sin OC</v>
      </c>
      <c r="S371" s="1" t="str">
        <f>VLOOKUP($U371,'Tablas intermedias'!$C$1:$H$222,5,0)</f>
        <v>DGPFE</v>
      </c>
      <c r="T371" s="29" t="str">
        <f t="shared" si="16"/>
        <v>OK</v>
      </c>
      <c r="U371" s="30" t="str">
        <f t="shared" si="17"/>
        <v>DAFYP#MS-ARCHIVOARCHIVO - ArchivoDAFYP#MS - Dirección de administración financiera y presupuestaria</v>
      </c>
      <c r="V371" s="1" t="str">
        <f>VLOOKUP(U371,'Tablas intermedias'!$C$1:$H$222,6,0)</f>
        <v>No</v>
      </c>
      <c r="W371" s="1" t="str">
        <f ca="1">IF(O371&lt;30,"menos de 30 días","más de 30 días")</f>
        <v>más de 30 días</v>
      </c>
    </row>
    <row r="372" spans="1:23" ht="14.25" hidden="1" thickTop="1" thickBot="1" x14ac:dyDescent="0.25">
      <c r="A372" s="17" t="str">
        <f>IF(DetalleExp!H372='Tablas intermedias'!$A$2,"Ordenes de Compra",IF(DetalleExp!H372='Tablas intermedias'!$A$3,"Financiamiento Internacional","Legítimo Abono"))</f>
        <v>Ordenes de Compra</v>
      </c>
      <c r="B372" s="7">
        <f>DetalleExp!E372</f>
        <v>44084</v>
      </c>
      <c r="C372" s="1" t="str">
        <f>DetalleExp!A372</f>
        <v>EX-2020-60461531-APN-DTYC#MS</v>
      </c>
      <c r="D372" s="1" t="str">
        <f>IF(A372="Ordenes de Compra",VLOOKUP(C372,Autogestión!$B$2:$D$5090,3,0),IF(A372="Legítimo Abono",VLOOKUP(C372,NoAmpOC!$B$2:$H$988,7,0),"Factura"))</f>
        <v>Factura</v>
      </c>
      <c r="E372" s="26" t="str">
        <f>IF(A372="Ordenes de Compra",VLOOKUP($C372,Autogestión!$B$2:$G$5090,6,0),IF(A372="Financiamiento Internacional",VLOOKUP($C372,FinInt!$B$2:$G$508,6,0),"Legítimo Abono"))</f>
        <v>80-0005-LPU18</v>
      </c>
      <c r="F372" s="26" t="str">
        <f>IF($A372="Ordenes de Compra","ARS",IF($A372="Financiamiento Internacional",VLOOKUP($C372,FinInt!$B$2:$Q$508,15,0),VLOOKUP($C372,NoAmpOC!$B$2:$T$988,18,0)))</f>
        <v>ARS</v>
      </c>
      <c r="G372" s="5">
        <f>IF($A372="Ordenes de Compra",VLOOKUP($C372,Autogestión!$B$2:$H$5090,7,0),IF($A372="Financiamiento Internacional",VLOOKUP($C372,FinInt!$B$2:$Q$1308,16,0),VLOOKUP($C372,NoAmpOC!$B$2:$T$988,19,0)))</f>
        <v>576492.75</v>
      </c>
      <c r="H372" s="5">
        <f t="shared" si="15"/>
        <v>576492.75</v>
      </c>
      <c r="I372" s="26" t="str">
        <f>IF($A372="Ordenes de Compra",VLOOKUP($C372,Autogestión!$B$2:$J$5090,9,0),IF($A372="Financiamiento Internacional",VLOOKUP($C372,FinInt!$B$2:$G$1555,6,0),"Legitimo Abono"))</f>
        <v>80-1037-OC19</v>
      </c>
      <c r="J372" s="1" t="str">
        <f>IF($A372="Ordenes de Compra",VLOOKUP($C372,Autogestión!$B$2:$R$5090,17,0),IF($A372="Financiamiento Internacional",VLOOKUP($C372,FinInt!$B$2:$O$1508,14,0),VLOOKUP($C372,NoAmpOC!$B$2:$R$988,17,0)))</f>
        <v>ID GROUP S.A..</v>
      </c>
      <c r="K372" s="7" t="str">
        <f>DetalleExp!AP372</f>
        <v>MARCOLOMBO</v>
      </c>
      <c r="L372" s="7" t="str">
        <f>DetalleExp!AQ372</f>
        <v>DESPACHO_DGA - Despacho - dirección general de administración</v>
      </c>
      <c r="M372" s="7" t="str">
        <f>DetalleExp!AR372</f>
        <v>DGA#MS - Dirección general de administración</v>
      </c>
      <c r="N372" s="7">
        <f>DetalleExp!AS372</f>
        <v>44350</v>
      </c>
      <c r="O372" s="27">
        <f ca="1">ROUNDUP(TODAY()-N372,0)</f>
        <v>5</v>
      </c>
      <c r="P372" s="27">
        <f ca="1">ROUNDUP(TODAY()-B372,0)</f>
        <v>271</v>
      </c>
      <c r="Q372" s="1" t="str">
        <f>IFERROR(IF(A372="Ordenes de Compra",VLOOKUP($E372,'Ordenes de Compra'!$A$2:$E$1712,5,0),"Sin OC"),"Sin dato")</f>
        <v>21.0.0.2.0</v>
      </c>
      <c r="R372" s="28">
        <f>IFERROR(IF(A372="Ordenes de Compra",VLOOKUP($I372,'Ordenes de Compra'!$B$2:$E$1712,3,0),"Sin OC"),"Sin dato")</f>
        <v>6917913</v>
      </c>
      <c r="S372" s="1" t="str">
        <f>VLOOKUP($U372,'Tablas intermedias'!$C$1:$H$222,5,0)</f>
        <v>DGA</v>
      </c>
      <c r="T372" s="29" t="str">
        <f t="shared" si="16"/>
        <v>OK</v>
      </c>
      <c r="U372" s="30" t="str">
        <f t="shared" si="17"/>
        <v>MARCOLOMBODESPACHO_DGA - Despacho - dirección general de administraciónDGA#MS - Dirección general de administración</v>
      </c>
      <c r="V372" s="1" t="str">
        <f>VLOOKUP(U372,'Tablas intermedias'!$C$1:$H$222,6,0)</f>
        <v>Si</v>
      </c>
      <c r="W372" s="1" t="str">
        <f ca="1">IF(O372&lt;30,"menos de 30 días","más de 30 días")</f>
        <v>menos de 30 días</v>
      </c>
    </row>
    <row r="373" spans="1:23" ht="14.25" hidden="1" thickTop="1" thickBot="1" x14ac:dyDescent="0.25">
      <c r="A373" s="17" t="str">
        <f>IF(DetalleExp!H373='Tablas intermedias'!$A$2,"Ordenes de Compra",IF(DetalleExp!H373='Tablas intermedias'!$A$3,"Financiamiento Internacional","Legítimo Abono"))</f>
        <v>Financiamiento Internacional</v>
      </c>
      <c r="B373" s="7">
        <f>DetalleExp!E373</f>
        <v>44088</v>
      </c>
      <c r="C373" s="1" t="str">
        <f>DetalleExp!A373</f>
        <v>EX-2020-61227483-APN-DAFYP#MS</v>
      </c>
      <c r="D373" s="1" t="str">
        <f>IF(A373="Ordenes de Compra",VLOOKUP(C373,Autogestión!$B$2:$D$5090,3,0),IF(A373="Legítimo Abono",VLOOKUP(C373,NoAmpOC!$B$2:$H$988,7,0),"Factura"))</f>
        <v>Factura</v>
      </c>
      <c r="E373" s="26" t="str">
        <f>IF(A373="Ordenes de Compra",VLOOKUP($C373,Autogestión!$B$2:$G$5090,6,0),IF(A373="Financiamiento Internacional",VLOOKUP($C373,FinInt!$B$2:$G$508,6,0),"Legítimo Abono"))</f>
        <v>Proyecto de Emergencia para la Prevención y Manejo de la Enfermedad por COVID-19 en la República Argentina - 9083-AR - BIRF</v>
      </c>
      <c r="F373" s="26" t="str">
        <f>IF($A373="Ordenes de Compra","ARS",IF($A373="Financiamiento Internacional",VLOOKUP($C373,FinInt!$B$2:$Q$508,15,0),VLOOKUP($C373,NoAmpOC!$B$2:$T$988,18,0)))</f>
        <v>USD</v>
      </c>
      <c r="G373" s="5">
        <f>IF($A373="Ordenes de Compra",VLOOKUP($C373,Autogestión!$B$2:$H$5090,7,0),IF($A373="Financiamiento Internacional",VLOOKUP($C373,FinInt!$B$2:$Q$1308,16,0),VLOOKUP($C373,NoAmpOC!$B$2:$T$988,19,0)))</f>
        <v>40812</v>
      </c>
      <c r="H373" s="5">
        <f t="shared" si="15"/>
        <v>4081200</v>
      </c>
      <c r="I373" s="26" t="str">
        <f>IF($A373="Ordenes de Compra",VLOOKUP($C373,Autogestión!$B$2:$J$5090,9,0),IF($A373="Financiamiento Internacional",VLOOKUP($C373,FinInt!$B$2:$G$1555,6,0),"Legitimo Abono"))</f>
        <v>Proyecto de Emergencia para la Prevención y Manejo de la Enfermedad por COVID-19 en la República Argentina - 9083-AR - BIRF</v>
      </c>
      <c r="J373" s="1" t="str">
        <f>IF($A373="Ordenes de Compra",VLOOKUP($C373,Autogestión!$B$2:$R$5090,17,0),IF($A373="Financiamiento Internacional",VLOOKUP($C373,FinInt!$B$2:$O$1508,14,0),VLOOKUP($C373,NoAmpOC!$B$2:$R$988,17,0)))</f>
        <v>FEAS ELECTRONICA SA</v>
      </c>
      <c r="K373" s="7" t="str">
        <f>DetalleExp!AP373</f>
        <v>DAFYP#MS-ARCHIVO</v>
      </c>
      <c r="L373" s="7" t="str">
        <f>DetalleExp!AQ373</f>
        <v>ARCHIVO - Archivo</v>
      </c>
      <c r="M373" s="7" t="str">
        <f>DetalleExp!AR373</f>
        <v>DAFYP#MS - Dirección de administración financiera y presupuestaria</v>
      </c>
      <c r="N373" s="7">
        <f>DetalleExp!AS373</f>
        <v>44134</v>
      </c>
      <c r="O373" s="27">
        <f ca="1">ROUNDUP(TODAY()-N373,0)</f>
        <v>221</v>
      </c>
      <c r="P373" s="27">
        <f ca="1">ROUNDUP(TODAY()-B373,0)</f>
        <v>267</v>
      </c>
      <c r="Q373" s="1" t="str">
        <f>IFERROR(IF(A373="Ordenes de Compra",VLOOKUP($E373,'Ordenes de Compra'!$A$2:$E$1712,5,0),"Sin OC"),"Sin dato")</f>
        <v>Sin OC</v>
      </c>
      <c r="R373" s="28" t="str">
        <f>IFERROR(IF(A373="Ordenes de Compra",VLOOKUP($I373,'Ordenes de Compra'!$B$2:$E$1712,3,0),"Sin OC"),"Sin dato")</f>
        <v>Sin OC</v>
      </c>
      <c r="S373" s="1" t="str">
        <f>VLOOKUP($U373,'Tablas intermedias'!$C$1:$H$222,5,0)</f>
        <v>DGPFE</v>
      </c>
      <c r="T373" s="29" t="str">
        <f t="shared" si="16"/>
        <v>OK</v>
      </c>
      <c r="U373" s="30" t="str">
        <f t="shared" si="17"/>
        <v>DAFYP#MS-ARCHIVOARCHIVO - ArchivoDAFYP#MS - Dirección de administración financiera y presupuestaria</v>
      </c>
      <c r="V373" s="1" t="str">
        <f>VLOOKUP(U373,'Tablas intermedias'!$C$1:$H$222,6,0)</f>
        <v>No</v>
      </c>
      <c r="W373" s="1" t="str">
        <f ca="1">IF(O373&lt;30,"menos de 30 días","más de 30 días")</f>
        <v>más de 30 días</v>
      </c>
    </row>
    <row r="374" spans="1:23" ht="14.25" hidden="1" thickTop="1" thickBot="1" x14ac:dyDescent="0.25">
      <c r="A374" s="17" t="str">
        <f>IF(DetalleExp!H374='Tablas intermedias'!$A$2,"Ordenes de Compra",IF(DetalleExp!H374='Tablas intermedias'!$A$3,"Financiamiento Internacional","Legítimo Abono"))</f>
        <v>Ordenes de Compra</v>
      </c>
      <c r="B374" s="7">
        <f>DetalleExp!E374</f>
        <v>44089</v>
      </c>
      <c r="C374" s="1" t="str">
        <f>DetalleExp!A374</f>
        <v>EX-2020-61413298-APN-DTYC#MS</v>
      </c>
      <c r="D374" s="1" t="str">
        <f>IF(A374="Ordenes de Compra",VLOOKUP(C374,Autogestión!$B$2:$D$5090,3,0),IF(A374="Legítimo Abono",VLOOKUP(C374,NoAmpOC!$B$2:$H$988,7,0),"Factura"))</f>
        <v>Factura</v>
      </c>
      <c r="E374" s="26" t="str">
        <f>IF(A374="Ordenes de Compra",VLOOKUP($C374,Autogestión!$B$2:$G$5090,6,0),IF(A374="Financiamiento Internacional",VLOOKUP($C374,FinInt!$B$2:$G$508,6,0),"Legítimo Abono"))</f>
        <v>80-0025-LPU18</v>
      </c>
      <c r="F374" s="26" t="str">
        <f>IF($A374="Ordenes de Compra","ARS",IF($A374="Financiamiento Internacional",VLOOKUP($C374,FinInt!$B$2:$Q$508,15,0),VLOOKUP($C374,NoAmpOC!$B$2:$T$988,18,0)))</f>
        <v>ARS</v>
      </c>
      <c r="G374" s="5">
        <f>IF($A374="Ordenes de Compra",VLOOKUP($C374,Autogestión!$B$2:$H$5090,7,0),IF($A374="Financiamiento Internacional",VLOOKUP($C374,FinInt!$B$2:$Q$1308,16,0),VLOOKUP($C374,NoAmpOC!$B$2:$T$988,19,0)))</f>
        <v>3338496</v>
      </c>
      <c r="H374" s="5">
        <f t="shared" si="15"/>
        <v>3338496</v>
      </c>
      <c r="I374" s="26">
        <f>IF($A374="Ordenes de Compra",VLOOKUP($C374,Autogestión!$B$2:$J$5090,9,0),IF($A374="Financiamiento Internacional",VLOOKUP($C374,FinInt!$B$2:$G$1555,6,0),"Legitimo Abono"))</f>
        <v>0</v>
      </c>
      <c r="J374" s="1" t="str">
        <f>IF($A374="Ordenes de Compra",VLOOKUP($C374,Autogestión!$B$2:$R$5090,17,0),IF($A374="Financiamiento Internacional",VLOOKUP($C374,FinInt!$B$2:$O$1508,14,0),VLOOKUP($C374,NoAmpOC!$B$2:$R$988,17,0)))</f>
        <v>SAVANT PHARM S.A.</v>
      </c>
      <c r="K374" s="7" t="str">
        <f>DetalleExp!AP374</f>
        <v>DAFYP#MS-ARCHIVO</v>
      </c>
      <c r="L374" s="7" t="str">
        <f>DetalleExp!AQ374</f>
        <v>ARCHIVO - Archivo</v>
      </c>
      <c r="M374" s="7" t="str">
        <f>DetalleExp!AR374</f>
        <v>DAFYP#MS - Dirección de administración financiera y presupuestaria</v>
      </c>
      <c r="N374" s="7">
        <f>DetalleExp!AS374</f>
        <v>44103</v>
      </c>
      <c r="O374" s="27">
        <f ca="1">ROUNDUP(TODAY()-N374,0)</f>
        <v>252</v>
      </c>
      <c r="P374" s="27">
        <f ca="1">ROUNDUP(TODAY()-B374,0)</f>
        <v>266</v>
      </c>
      <c r="Q374" s="1" t="str">
        <f>IFERROR(IF(A374="Ordenes de Compra",VLOOKUP($E374,'Ordenes de Compra'!$A$2:$E$1712,5,0),"Sin OC"),"Sin dato")</f>
        <v>29.0.0.45.0</v>
      </c>
      <c r="R374" s="28" t="str">
        <f>IFERROR(IF(A374="Ordenes de Compra",VLOOKUP($I374,'Ordenes de Compra'!$B$2:$E$1712,3,0),"Sin OC"),"Sin dato")</f>
        <v>Sin dato</v>
      </c>
      <c r="S374" s="1" t="str">
        <f>VLOOKUP($U374,'Tablas intermedias'!$C$1:$H$222,5,0)</f>
        <v>DGPFE</v>
      </c>
      <c r="T374" s="29" t="str">
        <f t="shared" si="16"/>
        <v>OK</v>
      </c>
      <c r="U374" s="30" t="str">
        <f t="shared" si="17"/>
        <v>DAFYP#MS-ARCHIVOARCHIVO - ArchivoDAFYP#MS - Dirección de administración financiera y presupuestaria</v>
      </c>
      <c r="V374" s="1" t="str">
        <f>VLOOKUP(U374,'Tablas intermedias'!$C$1:$H$222,6,0)</f>
        <v>No</v>
      </c>
      <c r="W374" s="1" t="str">
        <f ca="1">IF(O374&lt;30,"menos de 30 días","más de 30 días")</f>
        <v>más de 30 días</v>
      </c>
    </row>
    <row r="375" spans="1:23" ht="14.25" hidden="1" thickTop="1" thickBot="1" x14ac:dyDescent="0.25">
      <c r="A375" s="17" t="str">
        <f>IF(DetalleExp!H375='Tablas intermedias'!$A$2,"Ordenes de Compra",IF(DetalleExp!H375='Tablas intermedias'!$A$3,"Financiamiento Internacional","Legítimo Abono"))</f>
        <v>Ordenes de Compra</v>
      </c>
      <c r="B375" s="7">
        <f>DetalleExp!E375</f>
        <v>44089</v>
      </c>
      <c r="C375" s="1" t="str">
        <f>DetalleExp!A375</f>
        <v>EX-2020-61417236-APN-DTYC#MS</v>
      </c>
      <c r="D375" s="1" t="str">
        <f>IF(A375="Ordenes de Compra",VLOOKUP(C375,Autogestión!$B$2:$D$5090,3,0),IF(A375="Legítimo Abono",VLOOKUP(C375,NoAmpOC!$B$2:$H$988,7,0),"Factura"))</f>
        <v>Factura</v>
      </c>
      <c r="E375" s="26" t="str">
        <f>IF(A375="Ordenes de Compra",VLOOKUP($C375,Autogestión!$B$2:$G$5090,6,0),IF(A375="Financiamiento Internacional",VLOOKUP($C375,FinInt!$B$2:$G$508,6,0),"Legítimo Abono"))</f>
        <v>80-0025-LPU18</v>
      </c>
      <c r="F375" s="26" t="str">
        <f>IF($A375="Ordenes de Compra","ARS",IF($A375="Financiamiento Internacional",VLOOKUP($C375,FinInt!$B$2:$Q$508,15,0),VLOOKUP($C375,NoAmpOC!$B$2:$T$988,18,0)))</f>
        <v>ARS</v>
      </c>
      <c r="G375" s="5">
        <f>IF($A375="Ordenes de Compra",VLOOKUP($C375,Autogestión!$B$2:$H$5090,7,0),IF($A375="Financiamiento Internacional",VLOOKUP($C375,FinInt!$B$2:$Q$1308,16,0),VLOOKUP($C375,NoAmpOC!$B$2:$T$988,19,0)))</f>
        <v>4082400</v>
      </c>
      <c r="H375" s="5">
        <f t="shared" si="15"/>
        <v>4082400</v>
      </c>
      <c r="I375" s="26">
        <f>IF($A375="Ordenes de Compra",VLOOKUP($C375,Autogestión!$B$2:$J$5090,9,0),IF($A375="Financiamiento Internacional",VLOOKUP($C375,FinInt!$B$2:$G$1555,6,0),"Legitimo Abono"))</f>
        <v>0</v>
      </c>
      <c r="J375" s="1" t="str">
        <f>IF($A375="Ordenes de Compra",VLOOKUP($C375,Autogestión!$B$2:$R$5090,17,0),IF($A375="Financiamiento Internacional",VLOOKUP($C375,FinInt!$B$2:$O$1508,14,0),VLOOKUP($C375,NoAmpOC!$B$2:$R$988,17,0)))</f>
        <v>SAVANT PHARM S.A.</v>
      </c>
      <c r="K375" s="7" t="str">
        <f>DetalleExp!AP375</f>
        <v>DAFYP#MS-ARCHIVO</v>
      </c>
      <c r="L375" s="7" t="str">
        <f>DetalleExp!AQ375</f>
        <v>ARCHIVO - Archivo</v>
      </c>
      <c r="M375" s="7" t="str">
        <f>DetalleExp!AR375</f>
        <v>DAFYP#MS - Dirección de administración financiera y presupuestaria</v>
      </c>
      <c r="N375" s="7">
        <f>DetalleExp!AS375</f>
        <v>44098</v>
      </c>
      <c r="O375" s="27">
        <f ca="1">ROUNDUP(TODAY()-N375,0)</f>
        <v>257</v>
      </c>
      <c r="P375" s="27">
        <f ca="1">ROUNDUP(TODAY()-B375,0)</f>
        <v>266</v>
      </c>
      <c r="Q375" s="1" t="str">
        <f>IFERROR(IF(A375="Ordenes de Compra",VLOOKUP($E375,'Ordenes de Compra'!$A$2:$E$1712,5,0),"Sin OC"),"Sin dato")</f>
        <v>29.0.0.45.0</v>
      </c>
      <c r="R375" s="28" t="str">
        <f>IFERROR(IF(A375="Ordenes de Compra",VLOOKUP($I375,'Ordenes de Compra'!$B$2:$E$1712,3,0),"Sin OC"),"Sin dato")</f>
        <v>Sin dato</v>
      </c>
      <c r="S375" s="1" t="str">
        <f>VLOOKUP($U375,'Tablas intermedias'!$C$1:$H$222,5,0)</f>
        <v>DGPFE</v>
      </c>
      <c r="T375" s="29" t="str">
        <f t="shared" si="16"/>
        <v>OK</v>
      </c>
      <c r="U375" s="30" t="str">
        <f t="shared" si="17"/>
        <v>DAFYP#MS-ARCHIVOARCHIVO - ArchivoDAFYP#MS - Dirección de administración financiera y presupuestaria</v>
      </c>
      <c r="V375" s="1" t="str">
        <f>VLOOKUP(U375,'Tablas intermedias'!$C$1:$H$222,6,0)</f>
        <v>No</v>
      </c>
      <c r="W375" s="1" t="str">
        <f ca="1">IF(O375&lt;30,"menos de 30 días","más de 30 días")</f>
        <v>más de 30 días</v>
      </c>
    </row>
    <row r="376" spans="1:23" ht="14.25" hidden="1" thickTop="1" thickBot="1" x14ac:dyDescent="0.25">
      <c r="A376" s="17" t="str">
        <f>IF(DetalleExp!H376='Tablas intermedias'!$A$2,"Ordenes de Compra",IF(DetalleExp!H376='Tablas intermedias'!$A$3,"Financiamiento Internacional","Legítimo Abono"))</f>
        <v>Ordenes de Compra</v>
      </c>
      <c r="B376" s="7">
        <f>DetalleExp!E376</f>
        <v>44089</v>
      </c>
      <c r="C376" s="1" t="str">
        <f>DetalleExp!A376</f>
        <v>EX-2020-61419826-APN-DTYC#MS</v>
      </c>
      <c r="D376" s="1" t="str">
        <f>IF(A376="Ordenes de Compra",VLOOKUP(C376,Autogestión!$B$2:$D$5090,3,0),IF(A376="Legítimo Abono",VLOOKUP(C376,NoAmpOC!$B$2:$H$988,7,0),"Factura"))</f>
        <v>Factura</v>
      </c>
      <c r="E376" s="26" t="str">
        <f>IF(A376="Ordenes de Compra",VLOOKUP($C376,Autogestión!$B$2:$G$5090,6,0),IF(A376="Financiamiento Internacional",VLOOKUP($C376,FinInt!$B$2:$G$508,6,0),"Legítimo Abono"))</f>
        <v>80-0025-LPU18</v>
      </c>
      <c r="F376" s="26" t="str">
        <f>IF($A376="Ordenes de Compra","ARS",IF($A376="Financiamiento Internacional",VLOOKUP($C376,FinInt!$B$2:$Q$508,15,0),VLOOKUP($C376,NoAmpOC!$B$2:$T$988,18,0)))</f>
        <v>ARS</v>
      </c>
      <c r="G376" s="5">
        <f>IF($A376="Ordenes de Compra",VLOOKUP($C376,Autogestión!$B$2:$H$5090,7,0),IF($A376="Financiamiento Internacional",VLOOKUP($C376,FinInt!$B$2:$Q$1308,16,0),VLOOKUP($C376,NoAmpOC!$B$2:$T$988,19,0)))</f>
        <v>4076352</v>
      </c>
      <c r="H376" s="5">
        <f t="shared" si="15"/>
        <v>4076352</v>
      </c>
      <c r="I376" s="26">
        <f>IF($A376="Ordenes de Compra",VLOOKUP($C376,Autogestión!$B$2:$J$5090,9,0),IF($A376="Financiamiento Internacional",VLOOKUP($C376,FinInt!$B$2:$G$1555,6,0),"Legitimo Abono"))</f>
        <v>0</v>
      </c>
      <c r="J376" s="1" t="str">
        <f>IF($A376="Ordenes de Compra",VLOOKUP($C376,Autogestión!$B$2:$R$5090,17,0),IF($A376="Financiamiento Internacional",VLOOKUP($C376,FinInt!$B$2:$O$1508,14,0),VLOOKUP($C376,NoAmpOC!$B$2:$R$988,17,0)))</f>
        <v>SAVANT PHARM S.A.</v>
      </c>
      <c r="K376" s="7" t="str">
        <f>DetalleExp!AP376</f>
        <v>DAFYP#MS-ARCHIVO</v>
      </c>
      <c r="L376" s="7" t="str">
        <f>DetalleExp!AQ376</f>
        <v>ARCHIVO - Archivo</v>
      </c>
      <c r="M376" s="7" t="str">
        <f>DetalleExp!AR376</f>
        <v>DAFYP#MS - Dirección de administración financiera y presupuestaria</v>
      </c>
      <c r="N376" s="7">
        <f>DetalleExp!AS376</f>
        <v>44266</v>
      </c>
      <c r="O376" s="27">
        <f ca="1">ROUNDUP(TODAY()-N376,0)</f>
        <v>89</v>
      </c>
      <c r="P376" s="27">
        <f ca="1">ROUNDUP(TODAY()-B376,0)</f>
        <v>266</v>
      </c>
      <c r="Q376" s="1" t="str">
        <f>IFERROR(IF(A376="Ordenes de Compra",VLOOKUP($E376,'Ordenes de Compra'!$A$2:$E$1712,5,0),"Sin OC"),"Sin dato")</f>
        <v>29.0.0.45.0</v>
      </c>
      <c r="R376" s="28" t="str">
        <f>IFERROR(IF(A376="Ordenes de Compra",VLOOKUP($I376,'Ordenes de Compra'!$B$2:$E$1712,3,0),"Sin OC"),"Sin dato")</f>
        <v>Sin dato</v>
      </c>
      <c r="S376" s="1" t="str">
        <f>VLOOKUP($U376,'Tablas intermedias'!$C$1:$H$222,5,0)</f>
        <v>DGPFE</v>
      </c>
      <c r="T376" s="29" t="str">
        <f t="shared" si="16"/>
        <v>OK</v>
      </c>
      <c r="U376" s="30" t="str">
        <f t="shared" si="17"/>
        <v>DAFYP#MS-ARCHIVOARCHIVO - ArchivoDAFYP#MS - Dirección de administración financiera y presupuestaria</v>
      </c>
      <c r="V376" s="1" t="str">
        <f>VLOOKUP(U376,'Tablas intermedias'!$C$1:$H$222,6,0)</f>
        <v>No</v>
      </c>
      <c r="W376" s="1" t="str">
        <f ca="1">IF(O376&lt;30,"menos de 30 días","más de 30 días")</f>
        <v>más de 30 días</v>
      </c>
    </row>
    <row r="377" spans="1:23" ht="14.25" hidden="1" thickTop="1" thickBot="1" x14ac:dyDescent="0.25">
      <c r="A377" s="17" t="str">
        <f>IF(DetalleExp!H377='Tablas intermedias'!$A$2,"Ordenes de Compra",IF(DetalleExp!H377='Tablas intermedias'!$A$3,"Financiamiento Internacional","Legítimo Abono"))</f>
        <v>Ordenes de Compra</v>
      </c>
      <c r="B377" s="7">
        <f>DetalleExp!E377</f>
        <v>44089</v>
      </c>
      <c r="C377" s="1" t="str">
        <f>DetalleExp!A377</f>
        <v>EX-2020-61422391-APN-DTYC#MS</v>
      </c>
      <c r="D377" s="1" t="str">
        <f>IF(A377="Ordenes de Compra",VLOOKUP(C377,Autogestión!$B$2:$D$5090,3,0),IF(A377="Legítimo Abono",VLOOKUP(C377,NoAmpOC!$B$2:$H$988,7,0),"Factura"))</f>
        <v>Factura</v>
      </c>
      <c r="E377" s="26" t="str">
        <f>IF(A377="Ordenes de Compra",VLOOKUP($C377,Autogestión!$B$2:$G$5090,6,0),IF(A377="Financiamiento Internacional",VLOOKUP($C377,FinInt!$B$2:$G$508,6,0),"Legítimo Abono"))</f>
        <v>80-0025-LPU18</v>
      </c>
      <c r="F377" s="26" t="str">
        <f>IF($A377="Ordenes de Compra","ARS",IF($A377="Financiamiento Internacional",VLOOKUP($C377,FinInt!$B$2:$Q$508,15,0),VLOOKUP($C377,NoAmpOC!$B$2:$T$988,18,0)))</f>
        <v>ARS</v>
      </c>
      <c r="G377" s="5">
        <f>IF($A377="Ordenes de Compra",VLOOKUP($C377,Autogestión!$B$2:$H$5090,7,0),IF($A377="Financiamiento Internacional",VLOOKUP($C377,FinInt!$B$2:$Q$1308,16,0),VLOOKUP($C377,NoAmpOC!$B$2:$T$988,19,0)))</f>
        <v>4046111.99</v>
      </c>
      <c r="H377" s="5">
        <f t="shared" si="15"/>
        <v>4046111.99</v>
      </c>
      <c r="I377" s="26">
        <f>IF($A377="Ordenes de Compra",VLOOKUP($C377,Autogestión!$B$2:$J$5090,9,0),IF($A377="Financiamiento Internacional",VLOOKUP($C377,FinInt!$B$2:$G$1555,6,0),"Legitimo Abono"))</f>
        <v>0</v>
      </c>
      <c r="J377" s="1" t="str">
        <f>IF($A377="Ordenes de Compra",VLOOKUP($C377,Autogestión!$B$2:$R$5090,17,0),IF($A377="Financiamiento Internacional",VLOOKUP($C377,FinInt!$B$2:$O$1508,14,0),VLOOKUP($C377,NoAmpOC!$B$2:$R$988,17,0)))</f>
        <v>SAVANT PHARM S.A.</v>
      </c>
      <c r="K377" s="7" t="str">
        <f>DetalleExp!AP377</f>
        <v>DAFYP#MS-ARCHIVO</v>
      </c>
      <c r="L377" s="7" t="str">
        <f>DetalleExp!AQ377</f>
        <v>ARCHIVO - Archivo</v>
      </c>
      <c r="M377" s="7" t="str">
        <f>DetalleExp!AR377</f>
        <v>DAFYP#MS - Dirección de administración financiera y presupuestaria</v>
      </c>
      <c r="N377" s="7">
        <f>DetalleExp!AS377</f>
        <v>44096</v>
      </c>
      <c r="O377" s="27">
        <f ca="1">ROUNDUP(TODAY()-N377,0)</f>
        <v>259</v>
      </c>
      <c r="P377" s="27">
        <f ca="1">ROUNDUP(TODAY()-B377,0)</f>
        <v>266</v>
      </c>
      <c r="Q377" s="1" t="str">
        <f>IFERROR(IF(A377="Ordenes de Compra",VLOOKUP($E377,'Ordenes de Compra'!$A$2:$E$1712,5,0),"Sin OC"),"Sin dato")</f>
        <v>29.0.0.45.0</v>
      </c>
      <c r="R377" s="28" t="str">
        <f>IFERROR(IF(A377="Ordenes de Compra",VLOOKUP($I377,'Ordenes de Compra'!$B$2:$E$1712,3,0),"Sin OC"),"Sin dato")</f>
        <v>Sin dato</v>
      </c>
      <c r="S377" s="1" t="str">
        <f>VLOOKUP($U377,'Tablas intermedias'!$C$1:$H$222,5,0)</f>
        <v>DGPFE</v>
      </c>
      <c r="T377" s="29" t="str">
        <f t="shared" si="16"/>
        <v>OK</v>
      </c>
      <c r="U377" s="30" t="str">
        <f t="shared" si="17"/>
        <v>DAFYP#MS-ARCHIVOARCHIVO - ArchivoDAFYP#MS - Dirección de administración financiera y presupuestaria</v>
      </c>
      <c r="V377" s="1" t="str">
        <f>VLOOKUP(U377,'Tablas intermedias'!$C$1:$H$222,6,0)</f>
        <v>No</v>
      </c>
      <c r="W377" s="1" t="str">
        <f ca="1">IF(O377&lt;30,"menos de 30 días","más de 30 días")</f>
        <v>más de 30 días</v>
      </c>
    </row>
    <row r="378" spans="1:23" ht="14.25" hidden="1" thickTop="1" thickBot="1" x14ac:dyDescent="0.25">
      <c r="A378" s="17" t="str">
        <f>IF(DetalleExp!H378='Tablas intermedias'!$A$2,"Ordenes de Compra",IF(DetalleExp!H378='Tablas intermedias'!$A$3,"Financiamiento Internacional","Legítimo Abono"))</f>
        <v>Ordenes de Compra</v>
      </c>
      <c r="B378" s="7">
        <f>DetalleExp!E378</f>
        <v>44089</v>
      </c>
      <c r="C378" s="1" t="str">
        <f>DetalleExp!A378</f>
        <v>EX-2020-61427069-APN-DTYC#MS</v>
      </c>
      <c r="D378" s="1" t="str">
        <f>IF(A378="Ordenes de Compra",VLOOKUP(C378,Autogestión!$B$2:$D$5090,3,0),IF(A378="Legítimo Abono",VLOOKUP(C378,NoAmpOC!$B$2:$H$988,7,0),"Factura"))</f>
        <v>Factura</v>
      </c>
      <c r="E378" s="26" t="str">
        <f>IF(A378="Ordenes de Compra",VLOOKUP($C378,Autogestión!$B$2:$G$5090,6,0),IF(A378="Financiamiento Internacional",VLOOKUP($C378,FinInt!$B$2:$G$508,6,0),"Legítimo Abono"))</f>
        <v>80-0025-LPU18</v>
      </c>
      <c r="F378" s="26" t="str">
        <f>IF($A378="Ordenes de Compra","ARS",IF($A378="Financiamiento Internacional",VLOOKUP($C378,FinInt!$B$2:$Q$508,15,0),VLOOKUP($C378,NoAmpOC!$B$2:$T$988,18,0)))</f>
        <v>ARS</v>
      </c>
      <c r="G378" s="5">
        <f>IF($A378="Ordenes de Compra",VLOOKUP($C378,Autogestión!$B$2:$H$5090,7,0),IF($A378="Financiamiento Internacional",VLOOKUP($C378,FinInt!$B$2:$Q$1308,16,0),VLOOKUP($C378,NoAmpOC!$B$2:$T$988,19,0)))</f>
        <v>1669248</v>
      </c>
      <c r="H378" s="5">
        <f t="shared" si="15"/>
        <v>1669248</v>
      </c>
      <c r="I378" s="26" t="str">
        <f>IF($A378="Ordenes de Compra",VLOOKUP($C378,Autogestión!$B$2:$J$5090,9,0),IF($A378="Financiamiento Internacional",VLOOKUP($C378,FinInt!$B$2:$G$1555,6,0),"Legitimo Abono"))</f>
        <v>80-1128-OC19</v>
      </c>
      <c r="J378" s="1" t="str">
        <f>IF($A378="Ordenes de Compra",VLOOKUP($C378,Autogestión!$B$2:$R$5090,17,0),IF($A378="Financiamiento Internacional",VLOOKUP($C378,FinInt!$B$2:$O$1508,14,0),VLOOKUP($C378,NoAmpOC!$B$2:$R$988,17,0)))</f>
        <v>SAVANT PHARM S.A.</v>
      </c>
      <c r="K378" s="7" t="str">
        <f>DetalleExp!AP378</f>
        <v>AMHERRERA</v>
      </c>
      <c r="L378" s="7" t="str">
        <f>DetalleExp!AQ378</f>
        <v>LIQUIDACION_GASTOS - Liquidación de gastos</v>
      </c>
      <c r="M378" s="7" t="str">
        <f>DetalleExp!AR378</f>
        <v>DCYT#MS - Dirección de contabilidad y tesorería</v>
      </c>
      <c r="N378" s="7">
        <f>DetalleExp!AS378</f>
        <v>44330</v>
      </c>
      <c r="O378" s="27">
        <f ca="1">ROUNDUP(TODAY()-N378,0)</f>
        <v>25</v>
      </c>
      <c r="P378" s="27">
        <f ca="1">ROUNDUP(TODAY()-B378,0)</f>
        <v>266</v>
      </c>
      <c r="Q378" s="1" t="str">
        <f>IFERROR(IF(A378="Ordenes de Compra",VLOOKUP($E378,'Ordenes de Compra'!$A$2:$E$1712,5,0),"Sin OC"),"Sin dato")</f>
        <v>29.0.0.45.0</v>
      </c>
      <c r="R378" s="28">
        <f>IFERROR(IF(A378="Ordenes de Compra",VLOOKUP($I378,'Ordenes de Compra'!$B$2:$E$1712,3,0),"Sin OC"),"Sin dato")</f>
        <v>147456564.19999999</v>
      </c>
      <c r="S378" s="1" t="str">
        <f>VLOOKUP($U378,'Tablas intermedias'!$C$1:$H$222,5,0)</f>
        <v>Contabilidad</v>
      </c>
      <c r="T378" s="29" t="str">
        <f t="shared" si="16"/>
        <v>OK</v>
      </c>
      <c r="U378" s="30" t="str">
        <f t="shared" si="17"/>
        <v>AMHERRERALIQUIDACION_GASTOS - Liquidación de gastosDCYT#MS - Dirección de contabilidad y tesorería</v>
      </c>
      <c r="V378" s="1" t="str">
        <f>VLOOKUP(U378,'Tablas intermedias'!$C$1:$H$222,6,0)</f>
        <v>Si</v>
      </c>
      <c r="W378" s="1" t="str">
        <f ca="1">IF(O378&lt;30,"menos de 30 días","más de 30 días")</f>
        <v>menos de 30 días</v>
      </c>
    </row>
    <row r="379" spans="1:23" ht="14.25" hidden="1" thickTop="1" thickBot="1" x14ac:dyDescent="0.25">
      <c r="A379" s="17" t="str">
        <f>IF(DetalleExp!H379='Tablas intermedias'!$A$2,"Ordenes de Compra",IF(DetalleExp!H379='Tablas intermedias'!$A$3,"Financiamiento Internacional","Legítimo Abono"))</f>
        <v>Ordenes de Compra</v>
      </c>
      <c r="B379" s="7">
        <f>DetalleExp!E379</f>
        <v>44089</v>
      </c>
      <c r="C379" s="1" t="str">
        <f>DetalleExp!A379</f>
        <v>EX-2020-61431677-APN-DTYC#MS</v>
      </c>
      <c r="D379" s="1" t="str">
        <f>IF(A379="Ordenes de Compra",VLOOKUP(C379,Autogestión!$B$2:$D$5090,3,0),IF(A379="Legítimo Abono",VLOOKUP(C379,NoAmpOC!$B$2:$H$988,7,0),"Factura"))</f>
        <v>Factura</v>
      </c>
      <c r="E379" s="26" t="str">
        <f>IF(A379="Ordenes de Compra",VLOOKUP($C379,Autogestión!$B$2:$G$5090,6,0),IF(A379="Financiamiento Internacional",VLOOKUP($C379,FinInt!$B$2:$G$508,6,0),"Legítimo Abono"))</f>
        <v>80-0025-LPU18</v>
      </c>
      <c r="F379" s="26" t="str">
        <f>IF($A379="Ordenes de Compra","ARS",IF($A379="Financiamiento Internacional",VLOOKUP($C379,FinInt!$B$2:$Q$508,15,0),VLOOKUP($C379,NoAmpOC!$B$2:$T$988,18,0)))</f>
        <v>ARS</v>
      </c>
      <c r="G379" s="5">
        <f>IF($A379="Ordenes de Compra",VLOOKUP($C379,Autogestión!$B$2:$H$5090,7,0),IF($A379="Financiamiento Internacional",VLOOKUP($C379,FinInt!$B$2:$Q$1308,16,0),VLOOKUP($C379,NoAmpOC!$B$2:$T$988,19,0)))</f>
        <v>762048.01</v>
      </c>
      <c r="H379" s="5">
        <f t="shared" si="15"/>
        <v>762048.01</v>
      </c>
      <c r="I379" s="26">
        <f>IF($A379="Ordenes de Compra",VLOOKUP($C379,Autogestión!$B$2:$J$5090,9,0),IF($A379="Financiamiento Internacional",VLOOKUP($C379,FinInt!$B$2:$G$1555,6,0),"Legitimo Abono"))</f>
        <v>0</v>
      </c>
      <c r="J379" s="1" t="str">
        <f>IF($A379="Ordenes de Compra",VLOOKUP($C379,Autogestión!$B$2:$R$5090,17,0),IF($A379="Financiamiento Internacional",VLOOKUP($C379,FinInt!$B$2:$O$1508,14,0),VLOOKUP($C379,NoAmpOC!$B$2:$R$988,17,0)))</f>
        <v>SAVANT PHARM S.A.</v>
      </c>
      <c r="K379" s="7" t="str">
        <f>DetalleExp!AP379</f>
        <v>DAFYP#MS-ARCHIVO</v>
      </c>
      <c r="L379" s="7" t="str">
        <f>DetalleExp!AQ379</f>
        <v>ARCHIVO - Archivo</v>
      </c>
      <c r="M379" s="7" t="str">
        <f>DetalleExp!AR379</f>
        <v>DAFYP#MS - Dirección de administración financiera y presupuestaria</v>
      </c>
      <c r="N379" s="7">
        <f>DetalleExp!AS379</f>
        <v>44097</v>
      </c>
      <c r="O379" s="27">
        <f ca="1">ROUNDUP(TODAY()-N379,0)</f>
        <v>258</v>
      </c>
      <c r="P379" s="27">
        <f ca="1">ROUNDUP(TODAY()-B379,0)</f>
        <v>266</v>
      </c>
      <c r="Q379" s="1" t="str">
        <f>IFERROR(IF(A379="Ordenes de Compra",VLOOKUP($E379,'Ordenes de Compra'!$A$2:$E$1712,5,0),"Sin OC"),"Sin dato")</f>
        <v>29.0.0.45.0</v>
      </c>
      <c r="R379" s="28" t="str">
        <f>IFERROR(IF(A379="Ordenes de Compra",VLOOKUP($I379,'Ordenes de Compra'!$B$2:$E$1712,3,0),"Sin OC"),"Sin dato")</f>
        <v>Sin dato</v>
      </c>
      <c r="S379" s="1" t="str">
        <f>VLOOKUP($U379,'Tablas intermedias'!$C$1:$H$222,5,0)</f>
        <v>DGPFE</v>
      </c>
      <c r="T379" s="29" t="str">
        <f t="shared" si="16"/>
        <v>OK</v>
      </c>
      <c r="U379" s="30" t="str">
        <f t="shared" si="17"/>
        <v>DAFYP#MS-ARCHIVOARCHIVO - ArchivoDAFYP#MS - Dirección de administración financiera y presupuestaria</v>
      </c>
      <c r="V379" s="1" t="str">
        <f>VLOOKUP(U379,'Tablas intermedias'!$C$1:$H$222,6,0)</f>
        <v>No</v>
      </c>
      <c r="W379" s="1" t="str">
        <f ca="1">IF(O379&lt;30,"menos de 30 días","más de 30 días")</f>
        <v>más de 30 días</v>
      </c>
    </row>
    <row r="380" spans="1:23" ht="14.25" hidden="1" thickTop="1" thickBot="1" x14ac:dyDescent="0.25">
      <c r="A380" s="17" t="str">
        <f>IF(DetalleExp!H380='Tablas intermedias'!$A$2,"Ordenes de Compra",IF(DetalleExp!H380='Tablas intermedias'!$A$3,"Financiamiento Internacional","Legítimo Abono"))</f>
        <v>Ordenes de Compra</v>
      </c>
      <c r="B380" s="7">
        <f>DetalleExp!E380</f>
        <v>44089</v>
      </c>
      <c r="C380" s="1" t="str">
        <f>DetalleExp!A380</f>
        <v>EX-2020-61434718-APN-DTYC#MS</v>
      </c>
      <c r="D380" s="1" t="str">
        <f>IF(A380="Ordenes de Compra",VLOOKUP(C380,Autogestión!$B$2:$D$5090,3,0),IF(A380="Legítimo Abono",VLOOKUP(C380,NoAmpOC!$B$2:$H$988,7,0),"Factura"))</f>
        <v>Factura</v>
      </c>
      <c r="E380" s="26" t="str">
        <f>IF(A380="Ordenes de Compra",VLOOKUP($C380,Autogestión!$B$2:$G$5090,6,0),IF(A380="Financiamiento Internacional",VLOOKUP($C380,FinInt!$B$2:$G$508,6,0),"Legítimo Abono"))</f>
        <v>80-0025-LPU18</v>
      </c>
      <c r="F380" s="26" t="str">
        <f>IF($A380="Ordenes de Compra","ARS",IF($A380="Financiamiento Internacional",VLOOKUP($C380,FinInt!$B$2:$Q$508,15,0),VLOOKUP($C380,NoAmpOC!$B$2:$T$988,18,0)))</f>
        <v>ARS</v>
      </c>
      <c r="G380" s="5">
        <f>IF($A380="Ordenes de Compra",VLOOKUP($C380,Autogestión!$B$2:$H$5090,7,0),IF($A380="Financiamiento Internacional",VLOOKUP($C380,FinInt!$B$2:$Q$1308,16,0),VLOOKUP($C380,NoAmpOC!$B$2:$T$988,19,0)))</f>
        <v>2467584</v>
      </c>
      <c r="H380" s="5">
        <f t="shared" si="15"/>
        <v>2467584</v>
      </c>
      <c r="I380" s="26">
        <f>IF($A380="Ordenes de Compra",VLOOKUP($C380,Autogestión!$B$2:$J$5090,9,0),IF($A380="Financiamiento Internacional",VLOOKUP($C380,FinInt!$B$2:$G$1555,6,0),"Legitimo Abono"))</f>
        <v>0</v>
      </c>
      <c r="J380" s="1" t="str">
        <f>IF($A380="Ordenes de Compra",VLOOKUP($C380,Autogestión!$B$2:$R$5090,17,0),IF($A380="Financiamiento Internacional",VLOOKUP($C380,FinInt!$B$2:$O$1508,14,0),VLOOKUP($C380,NoAmpOC!$B$2:$R$988,17,0)))</f>
        <v>SAVANT PHARM S.A.</v>
      </c>
      <c r="K380" s="7" t="str">
        <f>DetalleExp!AP380</f>
        <v>DAFYP#MS-ARCHIVO</v>
      </c>
      <c r="L380" s="7" t="str">
        <f>DetalleExp!AQ380</f>
        <v>ARCHIVO - Archivo</v>
      </c>
      <c r="M380" s="7" t="str">
        <f>DetalleExp!AR380</f>
        <v>DAFYP#MS - Dirección de administración financiera y presupuestaria</v>
      </c>
      <c r="N380" s="7">
        <f>DetalleExp!AS380</f>
        <v>44097</v>
      </c>
      <c r="O380" s="27">
        <f ca="1">ROUNDUP(TODAY()-N380,0)</f>
        <v>258</v>
      </c>
      <c r="P380" s="27">
        <f ca="1">ROUNDUP(TODAY()-B380,0)</f>
        <v>266</v>
      </c>
      <c r="Q380" s="1" t="str">
        <f>IFERROR(IF(A380="Ordenes de Compra",VLOOKUP($E380,'Ordenes de Compra'!$A$2:$E$1712,5,0),"Sin OC"),"Sin dato")</f>
        <v>29.0.0.45.0</v>
      </c>
      <c r="R380" s="28" t="str">
        <f>IFERROR(IF(A380="Ordenes de Compra",VLOOKUP($I380,'Ordenes de Compra'!$B$2:$E$1712,3,0),"Sin OC"),"Sin dato")</f>
        <v>Sin dato</v>
      </c>
      <c r="S380" s="1" t="str">
        <f>VLOOKUP($U380,'Tablas intermedias'!$C$1:$H$222,5,0)</f>
        <v>DGPFE</v>
      </c>
      <c r="T380" s="29" t="str">
        <f t="shared" si="16"/>
        <v>OK</v>
      </c>
      <c r="U380" s="30" t="str">
        <f t="shared" si="17"/>
        <v>DAFYP#MS-ARCHIVOARCHIVO - ArchivoDAFYP#MS - Dirección de administración financiera y presupuestaria</v>
      </c>
      <c r="V380" s="1" t="str">
        <f>VLOOKUP(U380,'Tablas intermedias'!$C$1:$H$222,6,0)</f>
        <v>No</v>
      </c>
      <c r="W380" s="1" t="str">
        <f ca="1">IF(O380&lt;30,"menos de 30 días","más de 30 días")</f>
        <v>más de 30 días</v>
      </c>
    </row>
    <row r="381" spans="1:23" ht="14.25" hidden="1" thickTop="1" thickBot="1" x14ac:dyDescent="0.25">
      <c r="A381" s="17" t="str">
        <f>IF(DetalleExp!H381='Tablas intermedias'!$A$2,"Ordenes de Compra",IF(DetalleExp!H381='Tablas intermedias'!$A$3,"Financiamiento Internacional","Legítimo Abono"))</f>
        <v>Ordenes de Compra</v>
      </c>
      <c r="B381" s="7">
        <f>DetalleExp!E381</f>
        <v>44089</v>
      </c>
      <c r="C381" s="1" t="str">
        <f>DetalleExp!A381</f>
        <v>EX-2020-61438318-APN-DTYC#MS</v>
      </c>
      <c r="D381" s="1" t="str">
        <f>IF(A381="Ordenes de Compra",VLOOKUP(C381,Autogestión!$B$2:$D$5090,3,0),IF(A381="Legítimo Abono",VLOOKUP(C381,NoAmpOC!$B$2:$H$988,7,0),"Factura"))</f>
        <v>Factura</v>
      </c>
      <c r="E381" s="26" t="str">
        <f>IF(A381="Ordenes de Compra",VLOOKUP($C381,Autogestión!$B$2:$G$5090,6,0),IF(A381="Financiamiento Internacional",VLOOKUP($C381,FinInt!$B$2:$G$508,6,0),"Legítimo Abono"))</f>
        <v>80-0025-LPU18</v>
      </c>
      <c r="F381" s="26" t="str">
        <f>IF($A381="Ordenes de Compra","ARS",IF($A381="Financiamiento Internacional",VLOOKUP($C381,FinInt!$B$2:$Q$508,15,0),VLOOKUP($C381,NoAmpOC!$B$2:$T$988,18,0)))</f>
        <v>ARS</v>
      </c>
      <c r="G381" s="5">
        <f>IF($A381="Ordenes de Compra",VLOOKUP($C381,Autogestión!$B$2:$H$5090,7,0),IF($A381="Financiamiento Internacional",VLOOKUP($C381,FinInt!$B$2:$Q$1308,16,0),VLOOKUP($C381,NoAmpOC!$B$2:$T$988,19,0)))</f>
        <v>2288563.21</v>
      </c>
      <c r="H381" s="5">
        <f t="shared" si="15"/>
        <v>2288563.21</v>
      </c>
      <c r="I381" s="26">
        <f>IF($A381="Ordenes de Compra",VLOOKUP($C381,Autogestión!$B$2:$J$5090,9,0),IF($A381="Financiamiento Internacional",VLOOKUP($C381,FinInt!$B$2:$G$1555,6,0),"Legitimo Abono"))</f>
        <v>0</v>
      </c>
      <c r="J381" s="1" t="str">
        <f>IF($A381="Ordenes de Compra",VLOOKUP($C381,Autogestión!$B$2:$R$5090,17,0),IF($A381="Financiamiento Internacional",VLOOKUP($C381,FinInt!$B$2:$O$1508,14,0),VLOOKUP($C381,NoAmpOC!$B$2:$R$988,17,0)))</f>
        <v>SAVANT PHARM S.A.</v>
      </c>
      <c r="K381" s="7" t="str">
        <f>DetalleExp!AP381</f>
        <v>DAFYP#MS-ARCHIVO</v>
      </c>
      <c r="L381" s="7" t="str">
        <f>DetalleExp!AQ381</f>
        <v>ARCHIVO - Archivo</v>
      </c>
      <c r="M381" s="7" t="str">
        <f>DetalleExp!AR381</f>
        <v>DAFYP#MS - Dirección de administración financiera y presupuestaria</v>
      </c>
      <c r="N381" s="7">
        <f>DetalleExp!AS381</f>
        <v>44096</v>
      </c>
      <c r="O381" s="27">
        <f ca="1">ROUNDUP(TODAY()-N381,0)</f>
        <v>259</v>
      </c>
      <c r="P381" s="27">
        <f ca="1">ROUNDUP(TODAY()-B381,0)</f>
        <v>266</v>
      </c>
      <c r="Q381" s="1" t="str">
        <f>IFERROR(IF(A381="Ordenes de Compra",VLOOKUP($E381,'Ordenes de Compra'!$A$2:$E$1712,5,0),"Sin OC"),"Sin dato")</f>
        <v>29.0.0.45.0</v>
      </c>
      <c r="R381" s="28" t="str">
        <f>IFERROR(IF(A381="Ordenes de Compra",VLOOKUP($I381,'Ordenes de Compra'!$B$2:$E$1712,3,0),"Sin OC"),"Sin dato")</f>
        <v>Sin dato</v>
      </c>
      <c r="S381" s="1" t="str">
        <f>VLOOKUP($U381,'Tablas intermedias'!$C$1:$H$222,5,0)</f>
        <v>DGPFE</v>
      </c>
      <c r="T381" s="29" t="str">
        <f t="shared" si="16"/>
        <v>OK</v>
      </c>
      <c r="U381" s="30" t="str">
        <f t="shared" si="17"/>
        <v>DAFYP#MS-ARCHIVOARCHIVO - ArchivoDAFYP#MS - Dirección de administración financiera y presupuestaria</v>
      </c>
      <c r="V381" s="1" t="str">
        <f>VLOOKUP(U381,'Tablas intermedias'!$C$1:$H$222,6,0)</f>
        <v>No</v>
      </c>
      <c r="W381" s="1" t="str">
        <f ca="1">IF(O381&lt;30,"menos de 30 días","más de 30 días")</f>
        <v>más de 30 días</v>
      </c>
    </row>
    <row r="382" spans="1:23" ht="14.25" hidden="1" thickTop="1" thickBot="1" x14ac:dyDescent="0.25">
      <c r="A382" s="17" t="str">
        <f>IF(DetalleExp!H382='Tablas intermedias'!$A$2,"Ordenes de Compra",IF(DetalleExp!H382='Tablas intermedias'!$A$3,"Financiamiento Internacional","Legítimo Abono"))</f>
        <v>Ordenes de Compra</v>
      </c>
      <c r="B382" s="7">
        <f>DetalleExp!E382</f>
        <v>44089</v>
      </c>
      <c r="C382" s="1" t="str">
        <f>DetalleExp!A382</f>
        <v>EX-2020-61441936-APN-DTYC#MS</v>
      </c>
      <c r="D382" s="1" t="str">
        <f>IF(A382="Ordenes de Compra",VLOOKUP(C382,Autogestión!$B$2:$D$5090,3,0),IF(A382="Legítimo Abono",VLOOKUP(C382,NoAmpOC!$B$2:$H$988,7,0),"Factura"))</f>
        <v>Factura</v>
      </c>
      <c r="E382" s="26" t="str">
        <f>IF(A382="Ordenes de Compra",VLOOKUP($C382,Autogestión!$B$2:$G$5090,6,0),IF(A382="Financiamiento Internacional",VLOOKUP($C382,FinInt!$B$2:$G$508,6,0),"Legítimo Abono"))</f>
        <v xml:space="preserve"> 80-0025-LPU18</v>
      </c>
      <c r="F382" s="26" t="str">
        <f>IF($A382="Ordenes de Compra","ARS",IF($A382="Financiamiento Internacional",VLOOKUP($C382,FinInt!$B$2:$Q$508,15,0),VLOOKUP($C382,NoAmpOC!$B$2:$T$988,18,0)))</f>
        <v>ARS</v>
      </c>
      <c r="G382" s="5">
        <f>IF($A382="Ordenes de Compra",VLOOKUP($C382,Autogestión!$B$2:$H$5090,7,0),IF($A382="Financiamiento Internacional",VLOOKUP($C382,FinInt!$B$2:$Q$1308,16,0),VLOOKUP($C382,NoAmpOC!$B$2:$T$988,19,0)))</f>
        <v>624153.09</v>
      </c>
      <c r="H382" s="5">
        <f t="shared" si="15"/>
        <v>624153.09</v>
      </c>
      <c r="I382" s="26">
        <f>IF($A382="Ordenes de Compra",VLOOKUP($C382,Autogestión!$B$2:$J$5090,9,0),IF($A382="Financiamiento Internacional",VLOOKUP($C382,FinInt!$B$2:$G$1555,6,0),"Legitimo Abono"))</f>
        <v>0</v>
      </c>
      <c r="J382" s="1" t="str">
        <f>IF($A382="Ordenes de Compra",VLOOKUP($C382,Autogestión!$B$2:$R$5090,17,0),IF($A382="Financiamiento Internacional",VLOOKUP($C382,FinInt!$B$2:$O$1508,14,0),VLOOKUP($C382,NoAmpOC!$B$2:$R$988,17,0)))</f>
        <v>SAVANT PHARM S.A.</v>
      </c>
      <c r="K382" s="7" t="str">
        <f>DetalleExp!AP382</f>
        <v>DAFYP#MS-ARCHIVO</v>
      </c>
      <c r="L382" s="7" t="str">
        <f>DetalleExp!AQ382</f>
        <v>ARCHIVO - Archivo</v>
      </c>
      <c r="M382" s="7" t="str">
        <f>DetalleExp!AR382</f>
        <v>DAFYP#MS - Dirección de administración financiera y presupuestaria</v>
      </c>
      <c r="N382" s="7">
        <f>DetalleExp!AS382</f>
        <v>44102</v>
      </c>
      <c r="O382" s="27">
        <f ca="1">ROUNDUP(TODAY()-N382,0)</f>
        <v>253</v>
      </c>
      <c r="P382" s="27">
        <f ca="1">ROUNDUP(TODAY()-B382,0)</f>
        <v>266</v>
      </c>
      <c r="Q382" s="1" t="str">
        <f>IFERROR(IF(A382="Ordenes de Compra",VLOOKUP($E382,'Ordenes de Compra'!$A$2:$E$1712,5,0),"Sin OC"),"Sin dato")</f>
        <v>Sin dato</v>
      </c>
      <c r="R382" s="28" t="str">
        <f>IFERROR(IF(A382="Ordenes de Compra",VLOOKUP($I382,'Ordenes de Compra'!$B$2:$E$1712,3,0),"Sin OC"),"Sin dato")</f>
        <v>Sin dato</v>
      </c>
      <c r="S382" s="1" t="str">
        <f>VLOOKUP($U382,'Tablas intermedias'!$C$1:$H$222,5,0)</f>
        <v>DGPFE</v>
      </c>
      <c r="T382" s="29" t="str">
        <f t="shared" si="16"/>
        <v>OK</v>
      </c>
      <c r="U382" s="30" t="str">
        <f t="shared" si="17"/>
        <v>DAFYP#MS-ARCHIVOARCHIVO - ArchivoDAFYP#MS - Dirección de administración financiera y presupuestaria</v>
      </c>
      <c r="V382" s="1" t="str">
        <f>VLOOKUP(U382,'Tablas intermedias'!$C$1:$H$222,6,0)</f>
        <v>No</v>
      </c>
      <c r="W382" s="1" t="str">
        <f ca="1">IF(O382&lt;30,"menos de 30 días","más de 30 días")</f>
        <v>más de 30 días</v>
      </c>
    </row>
    <row r="383" spans="1:23" ht="14.25" hidden="1" thickTop="1" thickBot="1" x14ac:dyDescent="0.25">
      <c r="A383" s="17" t="str">
        <f>IF(DetalleExp!H383='Tablas intermedias'!$A$2,"Ordenes de Compra",IF(DetalleExp!H383='Tablas intermedias'!$A$3,"Financiamiento Internacional","Legítimo Abono"))</f>
        <v>Ordenes de Compra</v>
      </c>
      <c r="B383" s="7">
        <f>DetalleExp!E383</f>
        <v>44089</v>
      </c>
      <c r="C383" s="1" t="str">
        <f>DetalleExp!A383</f>
        <v>EX-2020-61447321-APN-DTYC#MS</v>
      </c>
      <c r="D383" s="1" t="str">
        <f>IF(A383="Ordenes de Compra",VLOOKUP(C383,Autogestión!$B$2:$D$5090,3,0),IF(A383="Legítimo Abono",VLOOKUP(C383,NoAmpOC!$B$2:$H$988,7,0),"Factura"))</f>
        <v>Factura</v>
      </c>
      <c r="E383" s="26" t="str">
        <f>IF(A383="Ordenes de Compra",VLOOKUP($C383,Autogestión!$B$2:$G$5090,6,0),IF(A383="Financiamiento Internacional",VLOOKUP($C383,FinInt!$B$2:$G$508,6,0),"Legítimo Abono"))</f>
        <v>80-0025-LPU18</v>
      </c>
      <c r="F383" s="26" t="str">
        <f>IF($A383="Ordenes de Compra","ARS",IF($A383="Financiamiento Internacional",VLOOKUP($C383,FinInt!$B$2:$Q$508,15,0),VLOOKUP($C383,NoAmpOC!$B$2:$T$988,18,0)))</f>
        <v>ARS</v>
      </c>
      <c r="G383" s="5">
        <f>IF($A383="Ordenes de Compra",VLOOKUP($C383,Autogestión!$B$2:$H$5090,7,0),IF($A383="Financiamiento Internacional",VLOOKUP($C383,FinInt!$B$2:$Q$1308,16,0),VLOOKUP($C383,NoAmpOC!$B$2:$T$988,19,0)))</f>
        <v>322560</v>
      </c>
      <c r="H383" s="5">
        <f t="shared" si="15"/>
        <v>322560</v>
      </c>
      <c r="I383" s="26">
        <f>IF($A383="Ordenes de Compra",VLOOKUP($C383,Autogestión!$B$2:$J$5090,9,0),IF($A383="Financiamiento Internacional",VLOOKUP($C383,FinInt!$B$2:$G$1555,6,0),"Legitimo Abono"))</f>
        <v>0</v>
      </c>
      <c r="J383" s="1" t="str">
        <f>IF($A383="Ordenes de Compra",VLOOKUP($C383,Autogestión!$B$2:$R$5090,17,0),IF($A383="Financiamiento Internacional",VLOOKUP($C383,FinInt!$B$2:$O$1508,14,0),VLOOKUP($C383,NoAmpOC!$B$2:$R$988,17,0)))</f>
        <v>SAVANT PHARM S.A.</v>
      </c>
      <c r="K383" s="7" t="str">
        <f>DetalleExp!AP383</f>
        <v>DAFYP#MS-ARCHIVO</v>
      </c>
      <c r="L383" s="7" t="str">
        <f>DetalleExp!AQ383</f>
        <v>ARCHIVO - Archivo</v>
      </c>
      <c r="M383" s="7" t="str">
        <f>DetalleExp!AR383</f>
        <v>DAFYP#MS - Dirección de administración financiera y presupuestaria</v>
      </c>
      <c r="N383" s="7">
        <f>DetalleExp!AS383</f>
        <v>44103</v>
      </c>
      <c r="O383" s="27">
        <f ca="1">ROUNDUP(TODAY()-N383,0)</f>
        <v>252</v>
      </c>
      <c r="P383" s="27">
        <f ca="1">ROUNDUP(TODAY()-B383,0)</f>
        <v>266</v>
      </c>
      <c r="Q383" s="1" t="str">
        <f>IFERROR(IF(A383="Ordenes de Compra",VLOOKUP($E383,'Ordenes de Compra'!$A$2:$E$1712,5,0),"Sin OC"),"Sin dato")</f>
        <v>29.0.0.45.0</v>
      </c>
      <c r="R383" s="28" t="str">
        <f>IFERROR(IF(A383="Ordenes de Compra",VLOOKUP($I383,'Ordenes de Compra'!$B$2:$E$1712,3,0),"Sin OC"),"Sin dato")</f>
        <v>Sin dato</v>
      </c>
      <c r="S383" s="1" t="str">
        <f>VLOOKUP($U383,'Tablas intermedias'!$C$1:$H$222,5,0)</f>
        <v>DGPFE</v>
      </c>
      <c r="T383" s="29" t="str">
        <f t="shared" si="16"/>
        <v>OK</v>
      </c>
      <c r="U383" s="30" t="str">
        <f t="shared" si="17"/>
        <v>DAFYP#MS-ARCHIVOARCHIVO - ArchivoDAFYP#MS - Dirección de administración financiera y presupuestaria</v>
      </c>
      <c r="V383" s="1" t="str">
        <f>VLOOKUP(U383,'Tablas intermedias'!$C$1:$H$222,6,0)</f>
        <v>No</v>
      </c>
      <c r="W383" s="1" t="str">
        <f ca="1">IF(O383&lt;30,"menos de 30 días","más de 30 días")</f>
        <v>más de 30 días</v>
      </c>
    </row>
    <row r="384" spans="1:23" ht="14.25" hidden="1" thickTop="1" thickBot="1" x14ac:dyDescent="0.25">
      <c r="A384" s="17" t="str">
        <f>IF(DetalleExp!H384='Tablas intermedias'!$A$2,"Ordenes de Compra",IF(DetalleExp!H384='Tablas intermedias'!$A$3,"Financiamiento Internacional","Legítimo Abono"))</f>
        <v>Ordenes de Compra</v>
      </c>
      <c r="B384" s="7">
        <f>DetalleExp!E384</f>
        <v>44089</v>
      </c>
      <c r="C384" s="1" t="str">
        <f>DetalleExp!A384</f>
        <v>EX-2020-61450773-APN-DTYC#MS</v>
      </c>
      <c r="D384" s="1" t="str">
        <f>IF(A384="Ordenes de Compra",VLOOKUP(C384,Autogestión!$B$2:$D$5090,3,0),IF(A384="Legítimo Abono",VLOOKUP(C384,NoAmpOC!$B$2:$H$988,7,0),"Factura"))</f>
        <v>Factura</v>
      </c>
      <c r="E384" s="26" t="str">
        <f>IF(A384="Ordenes de Compra",VLOOKUP($C384,Autogestión!$B$2:$G$5090,6,0),IF(A384="Financiamiento Internacional",VLOOKUP($C384,FinInt!$B$2:$G$508,6,0),"Legítimo Abono"))</f>
        <v>80-0025-LPU18</v>
      </c>
      <c r="F384" s="26" t="str">
        <f>IF($A384="Ordenes de Compra","ARS",IF($A384="Financiamiento Internacional",VLOOKUP($C384,FinInt!$B$2:$Q$508,15,0),VLOOKUP($C384,NoAmpOC!$B$2:$T$988,18,0)))</f>
        <v>ARS</v>
      </c>
      <c r="G384" s="5">
        <f>IF($A384="Ordenes de Compra",VLOOKUP($C384,Autogestión!$B$2:$H$5090,7,0),IF($A384="Financiamiento Internacional",VLOOKUP($C384,FinInt!$B$2:$Q$1308,16,0),VLOOKUP($C384,NoAmpOC!$B$2:$T$988,19,0)))</f>
        <v>253440.01</v>
      </c>
      <c r="H384" s="5">
        <f t="shared" si="15"/>
        <v>253440.01</v>
      </c>
      <c r="I384" s="26">
        <f>IF($A384="Ordenes de Compra",VLOOKUP($C384,Autogestión!$B$2:$J$5090,9,0),IF($A384="Financiamiento Internacional",VLOOKUP($C384,FinInt!$B$2:$G$1555,6,0),"Legitimo Abono"))</f>
        <v>0</v>
      </c>
      <c r="J384" s="1" t="str">
        <f>IF($A384="Ordenes de Compra",VLOOKUP($C384,Autogestión!$B$2:$R$5090,17,0),IF($A384="Financiamiento Internacional",VLOOKUP($C384,FinInt!$B$2:$O$1508,14,0),VLOOKUP($C384,NoAmpOC!$B$2:$R$988,17,0)))</f>
        <v>SAVANT PHARM S.A.</v>
      </c>
      <c r="K384" s="7" t="str">
        <f>DetalleExp!AP384</f>
        <v>DAFYP#MS-ARCHIVO</v>
      </c>
      <c r="L384" s="7" t="str">
        <f>DetalleExp!AQ384</f>
        <v>ARCHIVO - Archivo</v>
      </c>
      <c r="M384" s="7" t="str">
        <f>DetalleExp!AR384</f>
        <v>DAFYP#MS - Dirección de administración financiera y presupuestaria</v>
      </c>
      <c r="N384" s="7">
        <f>DetalleExp!AS384</f>
        <v>44103</v>
      </c>
      <c r="O384" s="27">
        <f ca="1">ROUNDUP(TODAY()-N384,0)</f>
        <v>252</v>
      </c>
      <c r="P384" s="27">
        <f ca="1">ROUNDUP(TODAY()-B384,0)</f>
        <v>266</v>
      </c>
      <c r="Q384" s="1" t="str">
        <f>IFERROR(IF(A384="Ordenes de Compra",VLOOKUP($E384,'Ordenes de Compra'!$A$2:$E$1712,5,0),"Sin OC"),"Sin dato")</f>
        <v>29.0.0.45.0</v>
      </c>
      <c r="R384" s="28" t="str">
        <f>IFERROR(IF(A384="Ordenes de Compra",VLOOKUP($I384,'Ordenes de Compra'!$B$2:$E$1712,3,0),"Sin OC"),"Sin dato")</f>
        <v>Sin dato</v>
      </c>
      <c r="S384" s="1" t="str">
        <f>VLOOKUP($U384,'Tablas intermedias'!$C$1:$H$222,5,0)</f>
        <v>DGPFE</v>
      </c>
      <c r="T384" s="29" t="str">
        <f t="shared" si="16"/>
        <v>OK</v>
      </c>
      <c r="U384" s="30" t="str">
        <f t="shared" si="17"/>
        <v>DAFYP#MS-ARCHIVOARCHIVO - ArchivoDAFYP#MS - Dirección de administración financiera y presupuestaria</v>
      </c>
      <c r="V384" s="1" t="str">
        <f>VLOOKUP(U384,'Tablas intermedias'!$C$1:$H$222,6,0)</f>
        <v>No</v>
      </c>
      <c r="W384" s="1" t="str">
        <f ca="1">IF(O384&lt;30,"menos de 30 días","más de 30 días")</f>
        <v>más de 30 días</v>
      </c>
    </row>
    <row r="385" spans="1:23" ht="14.25" hidden="1" thickTop="1" thickBot="1" x14ac:dyDescent="0.25">
      <c r="A385" s="17" t="str">
        <f>IF(DetalleExp!H385='Tablas intermedias'!$A$2,"Ordenes de Compra",IF(DetalleExp!H385='Tablas intermedias'!$A$3,"Financiamiento Internacional","Legítimo Abono"))</f>
        <v>Financiamiento Internacional</v>
      </c>
      <c r="B385" s="7">
        <f>DetalleExp!E385</f>
        <v>44089</v>
      </c>
      <c r="C385" s="1" t="str">
        <f>DetalleExp!A385</f>
        <v>EX-2020-61714557-APN-DAFYP#MS</v>
      </c>
      <c r="D385" s="1" t="str">
        <f>IF(A385="Ordenes de Compra",VLOOKUP(C385,Autogestión!$B$2:$D$5090,3,0),IF(A385="Legítimo Abono",VLOOKUP(C385,NoAmpOC!$B$2:$H$988,7,0),"Factura"))</f>
        <v>Factura</v>
      </c>
      <c r="E385" s="26" t="str">
        <f>IF(A385="Ordenes de Compra",VLOOKUP($C385,Autogestión!$B$2:$G$5090,6,0),IF(A385="Financiamiento Internacional",VLOOKUP($C385,FinInt!$B$2:$G$508,6,0),"Legítimo Abono"))</f>
        <v>Programa Multifase de Atención Primaria a la Salud para el Manejo de Enfermedades Crónicas No Transmisibles. Segunda Operación - 3772/0C-AR - BID</v>
      </c>
      <c r="F385" s="26" t="str">
        <f>IF($A385="Ordenes de Compra","ARS",IF($A385="Financiamiento Internacional",VLOOKUP($C385,FinInt!$B$2:$Q$508,15,0),VLOOKUP($C385,NoAmpOC!$B$2:$T$988,18,0)))</f>
        <v>USD</v>
      </c>
      <c r="G385" s="5">
        <f>IF($A385="Ordenes de Compra",VLOOKUP($C385,Autogestión!$B$2:$H$5090,7,0),IF($A385="Financiamiento Internacional",VLOOKUP($C385,FinInt!$B$2:$Q$1308,16,0),VLOOKUP($C385,NoAmpOC!$B$2:$T$988,19,0)))</f>
        <v>58867.88</v>
      </c>
      <c r="H385" s="5">
        <f t="shared" si="15"/>
        <v>5886788</v>
      </c>
      <c r="I385" s="26" t="str">
        <f>IF($A385="Ordenes de Compra",VLOOKUP($C385,Autogestión!$B$2:$J$5090,9,0),IF($A385="Financiamiento Internacional",VLOOKUP($C385,FinInt!$B$2:$G$1555,6,0),"Legitimo Abono"))</f>
        <v>Programa Multifase de Atención Primaria a la Salud para el Manejo de Enfermedades Crónicas No Transmisibles. Segunda Operación - 3772/0C-AR - BID</v>
      </c>
      <c r="J385" s="1" t="str">
        <f>IF($A385="Ordenes de Compra",VLOOKUP($C385,Autogestión!$B$2:$R$5090,17,0),IF($A385="Financiamiento Internacional",VLOOKUP($C385,FinInt!$B$2:$O$1508,14,0),VLOOKUP($C385,NoAmpOC!$B$2:$R$988,17,0)))</f>
        <v>LABORATORIOS FABRA S.A.</v>
      </c>
      <c r="K385" s="7" t="str">
        <f>DetalleExp!AP385</f>
        <v>DAFYP#MS-ARCHIVO</v>
      </c>
      <c r="L385" s="7" t="str">
        <f>DetalleExp!AQ385</f>
        <v>ARCHIVO - Archivo</v>
      </c>
      <c r="M385" s="7" t="str">
        <f>DetalleExp!AR385</f>
        <v>DAFYP#MS - Dirección de administración financiera y presupuestaria</v>
      </c>
      <c r="N385" s="7">
        <f>DetalleExp!AS385</f>
        <v>44131</v>
      </c>
      <c r="O385" s="27">
        <f ca="1">ROUNDUP(TODAY()-N385,0)</f>
        <v>224</v>
      </c>
      <c r="P385" s="27">
        <f ca="1">ROUNDUP(TODAY()-B385,0)</f>
        <v>266</v>
      </c>
      <c r="Q385" s="1" t="str">
        <f>IFERROR(IF(A385="Ordenes de Compra",VLOOKUP($E385,'Ordenes de Compra'!$A$2:$E$1712,5,0),"Sin OC"),"Sin dato")</f>
        <v>Sin OC</v>
      </c>
      <c r="R385" s="28" t="str">
        <f>IFERROR(IF(A385="Ordenes de Compra",VLOOKUP($I385,'Ordenes de Compra'!$B$2:$E$1712,3,0),"Sin OC"),"Sin dato")</f>
        <v>Sin OC</v>
      </c>
      <c r="S385" s="1" t="str">
        <f>VLOOKUP($U385,'Tablas intermedias'!$C$1:$H$222,5,0)</f>
        <v>DGPFE</v>
      </c>
      <c r="T385" s="29" t="str">
        <f t="shared" si="16"/>
        <v>OK</v>
      </c>
      <c r="U385" s="30" t="str">
        <f t="shared" si="17"/>
        <v>DAFYP#MS-ARCHIVOARCHIVO - ArchivoDAFYP#MS - Dirección de administración financiera y presupuestaria</v>
      </c>
      <c r="V385" s="1" t="str">
        <f>VLOOKUP(U385,'Tablas intermedias'!$C$1:$H$222,6,0)</f>
        <v>No</v>
      </c>
      <c r="W385" s="1" t="str">
        <f ca="1">IF(O385&lt;30,"menos de 30 días","más de 30 días")</f>
        <v>más de 30 días</v>
      </c>
    </row>
    <row r="386" spans="1:23" ht="14.25" hidden="1" thickTop="1" thickBot="1" x14ac:dyDescent="0.25">
      <c r="A386" s="17" t="str">
        <f>IF(DetalleExp!H386='Tablas intermedias'!$A$2,"Ordenes de Compra",IF(DetalleExp!H386='Tablas intermedias'!$A$3,"Financiamiento Internacional","Legítimo Abono"))</f>
        <v>Financiamiento Internacional</v>
      </c>
      <c r="B386" s="7">
        <f>DetalleExp!E386</f>
        <v>44089</v>
      </c>
      <c r="C386" s="1" t="str">
        <f>DetalleExp!A386</f>
        <v>EX-2020-61715834-APN-DAFYP#MS</v>
      </c>
      <c r="D386" s="1" t="str">
        <f>IF(A386="Ordenes de Compra",VLOOKUP(C386,Autogestión!$B$2:$D$5090,3,0),IF(A386="Legítimo Abono",VLOOKUP(C386,NoAmpOC!$B$2:$H$988,7,0),"Factura"))</f>
        <v>Factura</v>
      </c>
      <c r="E386" s="26" t="str">
        <f>IF(A386="Ordenes de Compra",VLOOKUP($C386,Autogestión!$B$2:$G$5090,6,0),IF(A386="Financiamiento Internacional",VLOOKUP($C386,FinInt!$B$2:$G$508,6,0),"Legítimo Abono"))</f>
        <v>Programa Multifase de Atención Primaria a la Salud para el Manejo de Enfermedades Crónicas No Transmisibles. Segunda Operación - 3772/0C-AR - BID</v>
      </c>
      <c r="F386" s="26" t="str">
        <f>IF($A386="Ordenes de Compra","ARS",IF($A386="Financiamiento Internacional",VLOOKUP($C386,FinInt!$B$2:$Q$508,15,0),VLOOKUP($C386,NoAmpOC!$B$2:$T$988,18,0)))</f>
        <v>USD</v>
      </c>
      <c r="G386" s="5">
        <f>IF($A386="Ordenes de Compra",VLOOKUP($C386,Autogestión!$B$2:$H$5090,7,0),IF($A386="Financiamiento Internacional",VLOOKUP($C386,FinInt!$B$2:$Q$1308,16,0),VLOOKUP($C386,NoAmpOC!$B$2:$T$988,19,0)))</f>
        <v>76439.98</v>
      </c>
      <c r="H386" s="5">
        <f t="shared" si="15"/>
        <v>7643998</v>
      </c>
      <c r="I386" s="26" t="str">
        <f>IF($A386="Ordenes de Compra",VLOOKUP($C386,Autogestión!$B$2:$J$5090,9,0),IF($A386="Financiamiento Internacional",VLOOKUP($C386,FinInt!$B$2:$G$1555,6,0),"Legitimo Abono"))</f>
        <v>Programa Multifase de Atención Primaria a la Salud para el Manejo de Enfermedades Crónicas No Transmisibles. Segunda Operación - 3772/0C-AR - BID</v>
      </c>
      <c r="J386" s="1" t="str">
        <f>IF($A386="Ordenes de Compra",VLOOKUP($C386,Autogestión!$B$2:$R$5090,17,0),IF($A386="Financiamiento Internacional",VLOOKUP($C386,FinInt!$B$2:$O$1508,14,0),VLOOKUP($C386,NoAmpOC!$B$2:$R$988,17,0)))</f>
        <v>LABORATORIOS FABRA S.A.</v>
      </c>
      <c r="K386" s="7" t="str">
        <f>DetalleExp!AP386</f>
        <v>DAFYP#MS-ARCHIVO</v>
      </c>
      <c r="L386" s="7" t="str">
        <f>DetalleExp!AQ386</f>
        <v>ARCHIVO - Archivo</v>
      </c>
      <c r="M386" s="7" t="str">
        <f>DetalleExp!AR386</f>
        <v>DAFYP#MS - Dirección de administración financiera y presupuestaria</v>
      </c>
      <c r="N386" s="7">
        <f>DetalleExp!AS386</f>
        <v>44131</v>
      </c>
      <c r="O386" s="27">
        <f ca="1">ROUNDUP(TODAY()-N386,0)</f>
        <v>224</v>
      </c>
      <c r="P386" s="27">
        <f ca="1">ROUNDUP(TODAY()-B386,0)</f>
        <v>266</v>
      </c>
      <c r="Q386" s="1" t="str">
        <f>IFERROR(IF(A386="Ordenes de Compra",VLOOKUP($E386,'Ordenes de Compra'!$A$2:$E$1712,5,0),"Sin OC"),"Sin dato")</f>
        <v>Sin OC</v>
      </c>
      <c r="R386" s="28" t="str">
        <f>IFERROR(IF(A386="Ordenes de Compra",VLOOKUP($I386,'Ordenes de Compra'!$B$2:$E$1712,3,0),"Sin OC"),"Sin dato")</f>
        <v>Sin OC</v>
      </c>
      <c r="S386" s="1" t="str">
        <f>VLOOKUP($U386,'Tablas intermedias'!$C$1:$H$222,5,0)</f>
        <v>DGPFE</v>
      </c>
      <c r="T386" s="29" t="str">
        <f t="shared" si="16"/>
        <v>OK</v>
      </c>
      <c r="U386" s="30" t="str">
        <f t="shared" si="17"/>
        <v>DAFYP#MS-ARCHIVOARCHIVO - ArchivoDAFYP#MS - Dirección de administración financiera y presupuestaria</v>
      </c>
      <c r="V386" s="1" t="str">
        <f>VLOOKUP(U386,'Tablas intermedias'!$C$1:$H$222,6,0)</f>
        <v>No</v>
      </c>
      <c r="W386" s="1" t="str">
        <f ca="1">IF(O386&lt;30,"menos de 30 días","más de 30 días")</f>
        <v>más de 30 días</v>
      </c>
    </row>
    <row r="387" spans="1:23" ht="14.25" hidden="1" thickTop="1" thickBot="1" x14ac:dyDescent="0.25">
      <c r="A387" s="17" t="str">
        <f>IF(DetalleExp!H387='Tablas intermedias'!$A$2,"Ordenes de Compra",IF(DetalleExp!H387='Tablas intermedias'!$A$3,"Financiamiento Internacional","Legítimo Abono"))</f>
        <v>Financiamiento Internacional</v>
      </c>
      <c r="B387" s="7">
        <f>DetalleExp!E387</f>
        <v>44089</v>
      </c>
      <c r="C387" s="1" t="str">
        <f>DetalleExp!A387</f>
        <v>EX-2020-61716690-APN-DAFYP#MS</v>
      </c>
      <c r="D387" s="1" t="str">
        <f>IF(A387="Ordenes de Compra",VLOOKUP(C387,Autogestión!$B$2:$D$5090,3,0),IF(A387="Legítimo Abono",VLOOKUP(C387,NoAmpOC!$B$2:$H$988,7,0),"Factura"))</f>
        <v>Factura</v>
      </c>
      <c r="E387" s="26" t="str">
        <f>IF(A387="Ordenes de Compra",VLOOKUP($C387,Autogestión!$B$2:$G$5090,6,0),IF(A387="Financiamiento Internacional",VLOOKUP($C387,FinInt!$B$2:$G$508,6,0),"Legítimo Abono"))</f>
        <v>Programa Multifase de Atención Primaria a la Salud para el Manejo de Enfermedades Crónicas No Transmisibles. Segunda Operación - 3772/0C-AR - BID</v>
      </c>
      <c r="F387" s="26" t="str">
        <f>IF($A387="Ordenes de Compra","ARS",IF($A387="Financiamiento Internacional",VLOOKUP($C387,FinInt!$B$2:$Q$508,15,0),VLOOKUP($C387,NoAmpOC!$B$2:$T$988,18,0)))</f>
        <v>USD</v>
      </c>
      <c r="G387" s="5">
        <f>IF($A387="Ordenes de Compra",VLOOKUP($C387,Autogestión!$B$2:$H$5090,7,0),IF($A387="Financiamiento Internacional",VLOOKUP($C387,FinInt!$B$2:$Q$1308,16,0),VLOOKUP($C387,NoAmpOC!$B$2:$T$988,19,0)))</f>
        <v>63710.95</v>
      </c>
      <c r="H387" s="5">
        <f t="shared" ref="H387:H450" si="18">IF(F387="USD",G387*$Z$1,IF(F387="EUR",G387*$AD$1,G387))</f>
        <v>6371095</v>
      </c>
      <c r="I387" s="26" t="str">
        <f>IF($A387="Ordenes de Compra",VLOOKUP($C387,Autogestión!$B$2:$J$5090,9,0),IF($A387="Financiamiento Internacional",VLOOKUP($C387,FinInt!$B$2:$G$1555,6,0),"Legitimo Abono"))</f>
        <v>Programa Multifase de Atención Primaria a la Salud para el Manejo de Enfermedades Crónicas No Transmisibles. Segunda Operación - 3772/0C-AR - BID</v>
      </c>
      <c r="J387" s="1" t="str">
        <f>IF($A387="Ordenes de Compra",VLOOKUP($C387,Autogestión!$B$2:$R$5090,17,0),IF($A387="Financiamiento Internacional",VLOOKUP($C387,FinInt!$B$2:$O$1508,14,0),VLOOKUP($C387,NoAmpOC!$B$2:$R$988,17,0)))</f>
        <v>LABORATORIOS FABRA S.A.</v>
      </c>
      <c r="K387" s="7" t="str">
        <f>DetalleExp!AP387</f>
        <v>DAFYP#MS-ARCHIVO</v>
      </c>
      <c r="L387" s="7" t="str">
        <f>DetalleExp!AQ387</f>
        <v>ARCHIVO - Archivo</v>
      </c>
      <c r="M387" s="7" t="str">
        <f>DetalleExp!AR387</f>
        <v>DAFYP#MS - Dirección de administración financiera y presupuestaria</v>
      </c>
      <c r="N387" s="7">
        <f>DetalleExp!AS387</f>
        <v>44131</v>
      </c>
      <c r="O387" s="27">
        <f ca="1">ROUNDUP(TODAY()-N387,0)</f>
        <v>224</v>
      </c>
      <c r="P387" s="27">
        <f ca="1">ROUNDUP(TODAY()-B387,0)</f>
        <v>266</v>
      </c>
      <c r="Q387" s="1" t="str">
        <f>IFERROR(IF(A387="Ordenes de Compra",VLOOKUP($E387,'Ordenes de Compra'!$A$2:$E$1712,5,0),"Sin OC"),"Sin dato")</f>
        <v>Sin OC</v>
      </c>
      <c r="R387" s="28" t="str">
        <f>IFERROR(IF(A387="Ordenes de Compra",VLOOKUP($I387,'Ordenes de Compra'!$B$2:$E$1712,3,0),"Sin OC"),"Sin dato")</f>
        <v>Sin OC</v>
      </c>
      <c r="S387" s="1" t="str">
        <f>VLOOKUP($U387,'Tablas intermedias'!$C$1:$H$222,5,0)</f>
        <v>DGPFE</v>
      </c>
      <c r="T387" s="29" t="str">
        <f t="shared" ref="T387:T450" si="19">IF(AND(D387="Factura",OR(G387&gt;100000000,R387=G387)),"Ver","OK")</f>
        <v>OK</v>
      </c>
      <c r="U387" s="30" t="str">
        <f t="shared" ref="U387:U450" si="20">K387&amp;L387&amp;M387</f>
        <v>DAFYP#MS-ARCHIVOARCHIVO - ArchivoDAFYP#MS - Dirección de administración financiera y presupuestaria</v>
      </c>
      <c r="V387" s="1" t="str">
        <f>VLOOKUP(U387,'Tablas intermedias'!$C$1:$H$222,6,0)</f>
        <v>No</v>
      </c>
      <c r="W387" s="1" t="str">
        <f ca="1">IF(O387&lt;30,"menos de 30 días","más de 30 días")</f>
        <v>más de 30 días</v>
      </c>
    </row>
    <row r="388" spans="1:23" ht="14.25" hidden="1" thickTop="1" thickBot="1" x14ac:dyDescent="0.25">
      <c r="A388" s="17" t="str">
        <f>IF(DetalleExp!H388='Tablas intermedias'!$A$2,"Ordenes de Compra",IF(DetalleExp!H388='Tablas intermedias'!$A$3,"Financiamiento Internacional","Legítimo Abono"))</f>
        <v>Financiamiento Internacional</v>
      </c>
      <c r="B388" s="7">
        <f>DetalleExp!E388</f>
        <v>44089</v>
      </c>
      <c r="C388" s="1" t="str">
        <f>DetalleExp!A388</f>
        <v>EX-2020-61717215-APN-DAFYP#MS</v>
      </c>
      <c r="D388" s="1" t="str">
        <f>IF(A388="Ordenes de Compra",VLOOKUP(C388,Autogestión!$B$2:$D$5090,3,0),IF(A388="Legítimo Abono",VLOOKUP(C388,NoAmpOC!$B$2:$H$988,7,0),"Factura"))</f>
        <v>Factura</v>
      </c>
      <c r="E388" s="26" t="str">
        <f>IF(A388="Ordenes de Compra",VLOOKUP($C388,Autogestión!$B$2:$G$5090,6,0),IF(A388="Financiamiento Internacional",VLOOKUP($C388,FinInt!$B$2:$G$508,6,0),"Legítimo Abono"))</f>
        <v>Programa Multifase de Atención Primaria a la Salud para el Manejo de Enfermedades Crónicas No Transmisibles. Segunda Operación - 3772/0C-AR - BID</v>
      </c>
      <c r="F388" s="26">
        <f>IF($A388="Ordenes de Compra","ARS",IF($A388="Financiamiento Internacional",VLOOKUP($C388,FinInt!$B$2:$Q$508,15,0),VLOOKUP($C388,NoAmpOC!$B$2:$T$988,18,0)))</f>
        <v>0</v>
      </c>
      <c r="G388" s="5">
        <f>IF($A388="Ordenes de Compra",VLOOKUP($C388,Autogestión!$B$2:$H$5090,7,0),IF($A388="Financiamiento Internacional",VLOOKUP($C388,FinInt!$B$2:$Q$1308,16,0),VLOOKUP($C388,NoAmpOC!$B$2:$T$988,19,0)))</f>
        <v>0</v>
      </c>
      <c r="H388" s="5">
        <f t="shared" si="18"/>
        <v>0</v>
      </c>
      <c r="I388" s="26" t="str">
        <f>IF($A388="Ordenes de Compra",VLOOKUP($C388,Autogestión!$B$2:$J$5090,9,0),IF($A388="Financiamiento Internacional",VLOOKUP($C388,FinInt!$B$2:$G$1555,6,0),"Legitimo Abono"))</f>
        <v>Programa Multifase de Atención Primaria a la Salud para el Manejo de Enfermedades Crónicas No Transmisibles. Segunda Operación - 3772/0C-AR - BID</v>
      </c>
      <c r="J388" s="1" t="str">
        <f>IF($A388="Ordenes de Compra",VLOOKUP($C388,Autogestión!$B$2:$R$5090,17,0),IF($A388="Financiamiento Internacional",VLOOKUP($C388,FinInt!$B$2:$O$1508,14,0),VLOOKUP($C388,NoAmpOC!$B$2:$R$988,17,0)))</f>
        <v>LABORATORIOS FABRA S.A.</v>
      </c>
      <c r="K388" s="7" t="str">
        <f>DetalleExp!AP388</f>
        <v>DAFYP#MS-ARCHIVO</v>
      </c>
      <c r="L388" s="7" t="str">
        <f>DetalleExp!AQ388</f>
        <v>ARCHIVO - Archivo</v>
      </c>
      <c r="M388" s="7" t="str">
        <f>DetalleExp!AR388</f>
        <v>DAFYP#MS - Dirección de administración financiera y presupuestaria</v>
      </c>
      <c r="N388" s="7">
        <f>DetalleExp!AS388</f>
        <v>44109</v>
      </c>
      <c r="O388" s="27">
        <f ca="1">ROUNDUP(TODAY()-N388,0)</f>
        <v>246</v>
      </c>
      <c r="P388" s="27">
        <f ca="1">ROUNDUP(TODAY()-B388,0)</f>
        <v>266</v>
      </c>
      <c r="Q388" s="1" t="str">
        <f>IFERROR(IF(A388="Ordenes de Compra",VLOOKUP($E388,'Ordenes de Compra'!$A$2:$E$1712,5,0),"Sin OC"),"Sin dato")</f>
        <v>Sin OC</v>
      </c>
      <c r="R388" s="28" t="str">
        <f>IFERROR(IF(A388="Ordenes de Compra",VLOOKUP($I388,'Ordenes de Compra'!$B$2:$E$1712,3,0),"Sin OC"),"Sin dato")</f>
        <v>Sin OC</v>
      </c>
      <c r="S388" s="1" t="str">
        <f>VLOOKUP($U388,'Tablas intermedias'!$C$1:$H$222,5,0)</f>
        <v>DGPFE</v>
      </c>
      <c r="T388" s="29" t="str">
        <f t="shared" si="19"/>
        <v>OK</v>
      </c>
      <c r="U388" s="30" t="str">
        <f t="shared" si="20"/>
        <v>DAFYP#MS-ARCHIVOARCHIVO - ArchivoDAFYP#MS - Dirección de administración financiera y presupuestaria</v>
      </c>
      <c r="V388" s="1" t="str">
        <f>VLOOKUP(U388,'Tablas intermedias'!$C$1:$H$222,6,0)</f>
        <v>No</v>
      </c>
      <c r="W388" s="1" t="str">
        <f ca="1">IF(O388&lt;30,"menos de 30 días","más de 30 días")</f>
        <v>más de 30 días</v>
      </c>
    </row>
    <row r="389" spans="1:23" ht="14.25" hidden="1" thickTop="1" thickBot="1" x14ac:dyDescent="0.25">
      <c r="A389" s="17" t="str">
        <f>IF(DetalleExp!H389='Tablas intermedias'!$A$2,"Ordenes de Compra",IF(DetalleExp!H389='Tablas intermedias'!$A$3,"Financiamiento Internacional","Legítimo Abono"))</f>
        <v>Ordenes de Compra</v>
      </c>
      <c r="B389" s="7">
        <f>DetalleExp!E389</f>
        <v>44090</v>
      </c>
      <c r="C389" s="1" t="str">
        <f>DetalleExp!A389</f>
        <v>EX-2020-61799483-APN-DTYC#MS</v>
      </c>
      <c r="D389" s="1" t="str">
        <f>IF(A389="Ordenes de Compra",VLOOKUP(C389,Autogestión!$B$2:$D$5090,3,0),IF(A389="Legítimo Abono",VLOOKUP(C389,NoAmpOC!$B$2:$H$988,7,0),"Factura"))</f>
        <v>Factura</v>
      </c>
      <c r="E389" s="26" t="str">
        <f>IF(A389="Ordenes de Compra",VLOOKUP($C389,Autogestión!$B$2:$G$5090,6,0),IF(A389="Financiamiento Internacional",VLOOKUP($C389,FinInt!$B$2:$G$508,6,0),"Legítimo Abono"))</f>
        <v>80-0025-LPU18</v>
      </c>
      <c r="F389" s="26" t="str">
        <f>IF($A389="Ordenes de Compra","ARS",IF($A389="Financiamiento Internacional",VLOOKUP($C389,FinInt!$B$2:$Q$508,15,0),VLOOKUP($C389,NoAmpOC!$B$2:$T$988,18,0)))</f>
        <v>ARS</v>
      </c>
      <c r="G389" s="5">
        <f>IF($A389="Ordenes de Compra",VLOOKUP($C389,Autogestión!$B$2:$H$5090,7,0),IF($A389="Financiamiento Internacional",VLOOKUP($C389,FinInt!$B$2:$Q$1308,16,0),VLOOKUP($C389,NoAmpOC!$B$2:$T$988,19,0)))</f>
        <v>1549440.01</v>
      </c>
      <c r="H389" s="5">
        <f t="shared" si="18"/>
        <v>1549440.01</v>
      </c>
      <c r="I389" s="26">
        <f>IF($A389="Ordenes de Compra",VLOOKUP($C389,Autogestión!$B$2:$J$5090,9,0),IF($A389="Financiamiento Internacional",VLOOKUP($C389,FinInt!$B$2:$G$1555,6,0),"Legitimo Abono"))</f>
        <v>0</v>
      </c>
      <c r="J389" s="1" t="str">
        <f>IF($A389="Ordenes de Compra",VLOOKUP($C389,Autogestión!$B$2:$R$5090,17,0),IF($A389="Financiamiento Internacional",VLOOKUP($C389,FinInt!$B$2:$O$1508,14,0),VLOOKUP($C389,NoAmpOC!$B$2:$R$988,17,0)))</f>
        <v>SAVANT PHARM S.A.</v>
      </c>
      <c r="K389" s="7" t="str">
        <f>DetalleExp!AP389</f>
        <v>DAFYP#MS-ARCHIVO</v>
      </c>
      <c r="L389" s="7" t="str">
        <f>DetalleExp!AQ389</f>
        <v>ARCHIVO - Archivo</v>
      </c>
      <c r="M389" s="7" t="str">
        <f>DetalleExp!AR389</f>
        <v>DAFYP#MS - Dirección de administración financiera y presupuestaria</v>
      </c>
      <c r="N389" s="7">
        <f>DetalleExp!AS389</f>
        <v>44103</v>
      </c>
      <c r="O389" s="27">
        <f ca="1">ROUNDUP(TODAY()-N389,0)</f>
        <v>252</v>
      </c>
      <c r="P389" s="27">
        <f ca="1">ROUNDUP(TODAY()-B389,0)</f>
        <v>265</v>
      </c>
      <c r="Q389" s="1" t="str">
        <f>IFERROR(IF(A389="Ordenes de Compra",VLOOKUP($E389,'Ordenes de Compra'!$A$2:$E$1712,5,0),"Sin OC"),"Sin dato")</f>
        <v>29.0.0.45.0</v>
      </c>
      <c r="R389" s="28" t="str">
        <f>IFERROR(IF(A389="Ordenes de Compra",VLOOKUP($I389,'Ordenes de Compra'!$B$2:$E$1712,3,0),"Sin OC"),"Sin dato")</f>
        <v>Sin dato</v>
      </c>
      <c r="S389" s="1" t="str">
        <f>VLOOKUP($U389,'Tablas intermedias'!$C$1:$H$222,5,0)</f>
        <v>DGPFE</v>
      </c>
      <c r="T389" s="29" t="str">
        <f t="shared" si="19"/>
        <v>OK</v>
      </c>
      <c r="U389" s="30" t="str">
        <f t="shared" si="20"/>
        <v>DAFYP#MS-ARCHIVOARCHIVO - ArchivoDAFYP#MS - Dirección de administración financiera y presupuestaria</v>
      </c>
      <c r="V389" s="1" t="str">
        <f>VLOOKUP(U389,'Tablas intermedias'!$C$1:$H$222,6,0)</f>
        <v>No</v>
      </c>
      <c r="W389" s="1" t="str">
        <f ca="1">IF(O389&lt;30,"menos de 30 días","más de 30 días")</f>
        <v>más de 30 días</v>
      </c>
    </row>
    <row r="390" spans="1:23" ht="14.25" hidden="1" thickTop="1" thickBot="1" x14ac:dyDescent="0.25">
      <c r="A390" s="17" t="str">
        <f>IF(DetalleExp!H390='Tablas intermedias'!$A$2,"Ordenes de Compra",IF(DetalleExp!H390='Tablas intermedias'!$A$3,"Financiamiento Internacional","Legítimo Abono"))</f>
        <v>Ordenes de Compra</v>
      </c>
      <c r="B390" s="7">
        <f>DetalleExp!E390</f>
        <v>44090</v>
      </c>
      <c r="C390" s="1" t="str">
        <f>DetalleExp!A390</f>
        <v>EX-2020-61801574-APN-DTYC#MS</v>
      </c>
      <c r="D390" s="1" t="str">
        <f>IF(A390="Ordenes de Compra",VLOOKUP(C390,Autogestión!$B$2:$D$5090,3,0),IF(A390="Legítimo Abono",VLOOKUP(C390,NoAmpOC!$B$2:$H$988,7,0),"Factura"))</f>
        <v>Factura</v>
      </c>
      <c r="E390" s="26" t="str">
        <f>IF(A390="Ordenes de Compra",VLOOKUP($C390,Autogestión!$B$2:$G$5090,6,0),IF(A390="Financiamiento Internacional",VLOOKUP($C390,FinInt!$B$2:$G$508,6,0),"Legítimo Abono"))</f>
        <v>80-0025-LPU18</v>
      </c>
      <c r="F390" s="26" t="str">
        <f>IF($A390="Ordenes de Compra","ARS",IF($A390="Financiamiento Internacional",VLOOKUP($C390,FinInt!$B$2:$Q$508,15,0),VLOOKUP($C390,NoAmpOC!$B$2:$T$988,18,0)))</f>
        <v>ARS</v>
      </c>
      <c r="G390" s="5">
        <f>IF($A390="Ordenes de Compra",VLOOKUP($C390,Autogestión!$B$2:$H$5090,7,0),IF($A390="Financiamiento Internacional",VLOOKUP($C390,FinInt!$B$2:$Q$1308,16,0),VLOOKUP($C390,NoAmpOC!$B$2:$T$988,19,0)))</f>
        <v>1562880</v>
      </c>
      <c r="H390" s="5">
        <f t="shared" si="18"/>
        <v>1562880</v>
      </c>
      <c r="I390" s="26">
        <f>IF($A390="Ordenes de Compra",VLOOKUP($C390,Autogestión!$B$2:$J$5090,9,0),IF($A390="Financiamiento Internacional",VLOOKUP($C390,FinInt!$B$2:$G$1555,6,0),"Legitimo Abono"))</f>
        <v>0</v>
      </c>
      <c r="J390" s="1" t="str">
        <f>IF($A390="Ordenes de Compra",VLOOKUP($C390,Autogestión!$B$2:$R$5090,17,0),IF($A390="Financiamiento Internacional",VLOOKUP($C390,FinInt!$B$2:$O$1508,14,0),VLOOKUP($C390,NoAmpOC!$B$2:$R$988,17,0)))</f>
        <v>SAVANT PHARM S.A.</v>
      </c>
      <c r="K390" s="7" t="str">
        <f>DetalleExp!AP390</f>
        <v>DAFYP#MS-ARCHIVO</v>
      </c>
      <c r="L390" s="7" t="str">
        <f>DetalleExp!AQ390</f>
        <v>ARCHIVO - Archivo</v>
      </c>
      <c r="M390" s="7" t="str">
        <f>DetalleExp!AR390</f>
        <v>DAFYP#MS - Dirección de administración financiera y presupuestaria</v>
      </c>
      <c r="N390" s="7">
        <f>DetalleExp!AS390</f>
        <v>44103</v>
      </c>
      <c r="O390" s="27">
        <f ca="1">ROUNDUP(TODAY()-N390,0)</f>
        <v>252</v>
      </c>
      <c r="P390" s="27">
        <f ca="1">ROUNDUP(TODAY()-B390,0)</f>
        <v>265</v>
      </c>
      <c r="Q390" s="1" t="str">
        <f>IFERROR(IF(A390="Ordenes de Compra",VLOOKUP($E390,'Ordenes de Compra'!$A$2:$E$1712,5,0),"Sin OC"),"Sin dato")</f>
        <v>29.0.0.45.0</v>
      </c>
      <c r="R390" s="28" t="str">
        <f>IFERROR(IF(A390="Ordenes de Compra",VLOOKUP($I390,'Ordenes de Compra'!$B$2:$E$1712,3,0),"Sin OC"),"Sin dato")</f>
        <v>Sin dato</v>
      </c>
      <c r="S390" s="1" t="str">
        <f>VLOOKUP($U390,'Tablas intermedias'!$C$1:$H$222,5,0)</f>
        <v>DGPFE</v>
      </c>
      <c r="T390" s="29" t="str">
        <f t="shared" si="19"/>
        <v>OK</v>
      </c>
      <c r="U390" s="30" t="str">
        <f t="shared" si="20"/>
        <v>DAFYP#MS-ARCHIVOARCHIVO - ArchivoDAFYP#MS - Dirección de administración financiera y presupuestaria</v>
      </c>
      <c r="V390" s="1" t="str">
        <f>VLOOKUP(U390,'Tablas intermedias'!$C$1:$H$222,6,0)</f>
        <v>No</v>
      </c>
      <c r="W390" s="1" t="str">
        <f ca="1">IF(O390&lt;30,"menos de 30 días","más de 30 días")</f>
        <v>más de 30 días</v>
      </c>
    </row>
    <row r="391" spans="1:23" ht="14.25" hidden="1" thickTop="1" thickBot="1" x14ac:dyDescent="0.25">
      <c r="A391" s="17" t="str">
        <f>IF(DetalleExp!H391='Tablas intermedias'!$A$2,"Ordenes de Compra",IF(DetalleExp!H391='Tablas intermedias'!$A$3,"Financiamiento Internacional","Legítimo Abono"))</f>
        <v>Financiamiento Internacional</v>
      </c>
      <c r="B391" s="7">
        <f>DetalleExp!E391</f>
        <v>44090</v>
      </c>
      <c r="C391" s="1" t="str">
        <f>DetalleExp!A391</f>
        <v>EX-2020-61925857-APN-DAFYP#MS</v>
      </c>
      <c r="D391" s="1" t="str">
        <f>IF(A391="Ordenes de Compra",VLOOKUP(C391,Autogestión!$B$2:$D$5090,3,0),IF(A391="Legítimo Abono",VLOOKUP(C391,NoAmpOC!$B$2:$H$988,7,0),"Factura"))</f>
        <v>Factura</v>
      </c>
      <c r="E391" s="26" t="str">
        <f>IF(A391="Ordenes de Compra",VLOOKUP($C391,Autogestión!$B$2:$G$5090,6,0),IF(A391="Financiamiento Internacional",VLOOKUP($C391,FinInt!$B$2:$G$508,6,0),"Legítimo Abono"))</f>
        <v>Proyecto de Emergencia para la Prevención y Manejo de la Enfermedad por COVID-19 en la República Argentina - 9083-AR - BIRF</v>
      </c>
      <c r="F391" s="26" t="str">
        <f>IF($A391="Ordenes de Compra","ARS",IF($A391="Financiamiento Internacional",VLOOKUP($C391,FinInt!$B$2:$Q$508,15,0),VLOOKUP($C391,NoAmpOC!$B$2:$T$988,18,0)))</f>
        <v>USD</v>
      </c>
      <c r="G391" s="5">
        <f>IF($A391="Ordenes de Compra",VLOOKUP($C391,Autogestión!$B$2:$H$5090,7,0),IF($A391="Financiamiento Internacional",VLOOKUP($C391,FinInt!$B$2:$Q$1308,16,0),VLOOKUP($C391,NoAmpOC!$B$2:$T$988,19,0)))</f>
        <v>13330.8</v>
      </c>
      <c r="H391" s="5">
        <f t="shared" si="18"/>
        <v>1333080</v>
      </c>
      <c r="I391" s="26" t="str">
        <f>IF($A391="Ordenes de Compra",VLOOKUP($C391,Autogestión!$B$2:$J$5090,9,0),IF($A391="Financiamiento Internacional",VLOOKUP($C391,FinInt!$B$2:$G$1555,6,0),"Legitimo Abono"))</f>
        <v>Proyecto de Emergencia para la Prevención y Manejo de la Enfermedad por COVID-19 en la República Argentina - 9083-AR - BIRF</v>
      </c>
      <c r="J391" s="1" t="str">
        <f>IF($A391="Ordenes de Compra",VLOOKUP($C391,Autogestión!$B$2:$R$5090,17,0),IF($A391="Financiamiento Internacional",VLOOKUP($C391,FinInt!$B$2:$O$1508,14,0),VLOOKUP($C391,NoAmpOC!$B$2:$R$988,17,0)))</f>
        <v>TECNOIMAGEN S.A.</v>
      </c>
      <c r="K391" s="7" t="str">
        <f>DetalleExp!AP391</f>
        <v>DAFYP#MS-ARCHIVO</v>
      </c>
      <c r="L391" s="7" t="str">
        <f>DetalleExp!AQ391</f>
        <v>ARCHIVO - Archivo</v>
      </c>
      <c r="M391" s="7" t="str">
        <f>DetalleExp!AR391</f>
        <v>DAFYP#MS - Dirección de administración financiera y presupuestaria</v>
      </c>
      <c r="N391" s="7">
        <f>DetalleExp!AS391</f>
        <v>44155</v>
      </c>
      <c r="O391" s="27">
        <f ca="1">ROUNDUP(TODAY()-N391,0)</f>
        <v>200</v>
      </c>
      <c r="P391" s="27">
        <f ca="1">ROUNDUP(TODAY()-B391,0)</f>
        <v>265</v>
      </c>
      <c r="Q391" s="1" t="str">
        <f>IFERROR(IF(A391="Ordenes de Compra",VLOOKUP($E391,'Ordenes de Compra'!$A$2:$E$1712,5,0),"Sin OC"),"Sin dato")</f>
        <v>Sin OC</v>
      </c>
      <c r="R391" s="28" t="str">
        <f>IFERROR(IF(A391="Ordenes de Compra",VLOOKUP($I391,'Ordenes de Compra'!$B$2:$E$1712,3,0),"Sin OC"),"Sin dato")</f>
        <v>Sin OC</v>
      </c>
      <c r="S391" s="1" t="str">
        <f>VLOOKUP($U391,'Tablas intermedias'!$C$1:$H$222,5,0)</f>
        <v>DGPFE</v>
      </c>
      <c r="T391" s="29" t="str">
        <f t="shared" si="19"/>
        <v>OK</v>
      </c>
      <c r="U391" s="30" t="str">
        <f t="shared" si="20"/>
        <v>DAFYP#MS-ARCHIVOARCHIVO - ArchivoDAFYP#MS - Dirección de administración financiera y presupuestaria</v>
      </c>
      <c r="V391" s="1" t="str">
        <f>VLOOKUP(U391,'Tablas intermedias'!$C$1:$H$222,6,0)</f>
        <v>No</v>
      </c>
      <c r="W391" s="1" t="str">
        <f ca="1">IF(O391&lt;30,"menos de 30 días","más de 30 días")</f>
        <v>más de 30 días</v>
      </c>
    </row>
    <row r="392" spans="1:23" ht="14.25" hidden="1" thickTop="1" thickBot="1" x14ac:dyDescent="0.25">
      <c r="A392" s="17" t="str">
        <f>IF(DetalleExp!H392='Tablas intermedias'!$A$2,"Ordenes de Compra",IF(DetalleExp!H392='Tablas intermedias'!$A$3,"Financiamiento Internacional","Legítimo Abono"))</f>
        <v>Financiamiento Internacional</v>
      </c>
      <c r="B392" s="7">
        <f>DetalleExp!E392</f>
        <v>44090</v>
      </c>
      <c r="C392" s="1" t="str">
        <f>DetalleExp!A392</f>
        <v>EX-2020-62058789-APN-DAFYP#MS</v>
      </c>
      <c r="D392" s="1" t="str">
        <f>IF(A392="Ordenes de Compra",VLOOKUP(C392,Autogestión!$B$2:$D$5090,3,0),IF(A392="Legítimo Abono",VLOOKUP(C392,NoAmpOC!$B$2:$H$988,7,0),"Factura"))</f>
        <v>Factura</v>
      </c>
      <c r="E392" s="26" t="str">
        <f>IF(A392="Ordenes de Compra",VLOOKUP($C392,Autogestión!$B$2:$G$5090,6,0),IF(A392="Financiamiento Internacional",VLOOKUP($C392,FinInt!$B$2:$G$508,6,0),"Legítimo Abono"))</f>
        <v>Programa Multifase de Atención Primaria a la Salud para el Manejo de Enfermedades Crónicas No Transmisibles. Segunda Operación - 3772/0C-AR - BID</v>
      </c>
      <c r="F392" s="26" t="str">
        <f>IF($A392="Ordenes de Compra","ARS",IF($A392="Financiamiento Internacional",VLOOKUP($C392,FinInt!$B$2:$Q$508,15,0),VLOOKUP($C392,NoAmpOC!$B$2:$T$988,18,0)))</f>
        <v>USD</v>
      </c>
      <c r="G392" s="5">
        <f>IF($A392="Ordenes de Compra",VLOOKUP($C392,Autogestión!$B$2:$H$5090,7,0),IF($A392="Financiamiento Internacional",VLOOKUP($C392,FinInt!$B$2:$Q$1308,16,0),VLOOKUP($C392,NoAmpOC!$B$2:$T$988,19,0)))</f>
        <v>134401.96</v>
      </c>
      <c r="H392" s="5">
        <f t="shared" si="18"/>
        <v>13440196</v>
      </c>
      <c r="I392" s="26" t="str">
        <f>IF($A392="Ordenes de Compra",VLOOKUP($C392,Autogestión!$B$2:$J$5090,9,0),IF($A392="Financiamiento Internacional",VLOOKUP($C392,FinInt!$B$2:$G$1555,6,0),"Legitimo Abono"))</f>
        <v>Programa Multifase de Atención Primaria a la Salud para el Manejo de Enfermedades Crónicas No Transmisibles. Segunda Operación - 3772/0C-AR - BID</v>
      </c>
      <c r="J392" s="1" t="str">
        <f>IF($A392="Ordenes de Compra",VLOOKUP($C392,Autogestión!$B$2:$R$5090,17,0),IF($A392="Financiamiento Internacional",VLOOKUP($C392,FinInt!$B$2:$O$1508,14,0),VLOOKUP($C392,NoAmpOC!$B$2:$R$988,17,0)))</f>
        <v>LABORATORIOS FABRA S.A.</v>
      </c>
      <c r="K392" s="7" t="str">
        <f>DetalleExp!AP392</f>
        <v>DAFYP#MS-ARCHIVO</v>
      </c>
      <c r="L392" s="7" t="str">
        <f>DetalleExp!AQ392</f>
        <v>ARCHIVO - Archivo</v>
      </c>
      <c r="M392" s="7" t="str">
        <f>DetalleExp!AR392</f>
        <v>DAFYP#MS - Dirección de administración financiera y presupuestaria</v>
      </c>
      <c r="N392" s="7">
        <f>DetalleExp!AS392</f>
        <v>44133</v>
      </c>
      <c r="O392" s="27">
        <f ca="1">ROUNDUP(TODAY()-N392,0)</f>
        <v>222</v>
      </c>
      <c r="P392" s="27">
        <f ca="1">ROUNDUP(TODAY()-B392,0)</f>
        <v>265</v>
      </c>
      <c r="Q392" s="1" t="str">
        <f>IFERROR(IF(A392="Ordenes de Compra",VLOOKUP($E392,'Ordenes de Compra'!$A$2:$E$1712,5,0),"Sin OC"),"Sin dato")</f>
        <v>Sin OC</v>
      </c>
      <c r="R392" s="28" t="str">
        <f>IFERROR(IF(A392="Ordenes de Compra",VLOOKUP($I392,'Ordenes de Compra'!$B$2:$E$1712,3,0),"Sin OC"),"Sin dato")</f>
        <v>Sin OC</v>
      </c>
      <c r="S392" s="1" t="str">
        <f>VLOOKUP($U392,'Tablas intermedias'!$C$1:$H$222,5,0)</f>
        <v>DGPFE</v>
      </c>
      <c r="T392" s="29" t="str">
        <f t="shared" si="19"/>
        <v>OK</v>
      </c>
      <c r="U392" s="30" t="str">
        <f t="shared" si="20"/>
        <v>DAFYP#MS-ARCHIVOARCHIVO - ArchivoDAFYP#MS - Dirección de administración financiera y presupuestaria</v>
      </c>
      <c r="V392" s="1" t="str">
        <f>VLOOKUP(U392,'Tablas intermedias'!$C$1:$H$222,6,0)</f>
        <v>No</v>
      </c>
      <c r="W392" s="1" t="str">
        <f ca="1">IF(O392&lt;30,"menos de 30 días","más de 30 días")</f>
        <v>más de 30 días</v>
      </c>
    </row>
    <row r="393" spans="1:23" ht="14.25" hidden="1" thickTop="1" thickBot="1" x14ac:dyDescent="0.25">
      <c r="A393" s="17" t="str">
        <f>IF(DetalleExp!H393='Tablas intermedias'!$A$2,"Ordenes de Compra",IF(DetalleExp!H393='Tablas intermedias'!$A$3,"Financiamiento Internacional","Legítimo Abono"))</f>
        <v>Financiamiento Internacional</v>
      </c>
      <c r="B393" s="7">
        <f>DetalleExp!E393</f>
        <v>44091</v>
      </c>
      <c r="C393" s="1" t="str">
        <f>DetalleExp!A393</f>
        <v>EX-2020-62274284-APN-DAFYP#MS</v>
      </c>
      <c r="D393" s="1" t="str">
        <f>IF(A393="Ordenes de Compra",VLOOKUP(C393,Autogestión!$B$2:$D$5090,3,0),IF(A393="Legítimo Abono",VLOOKUP(C393,NoAmpOC!$B$2:$H$988,7,0),"Factura"))</f>
        <v>Factura</v>
      </c>
      <c r="E393" s="26" t="str">
        <f>IF(A393="Ordenes de Compra",VLOOKUP($C393,Autogestión!$B$2:$G$5090,6,0),IF(A393="Financiamiento Internacional",VLOOKUP($C393,FinInt!$B$2:$G$508,6,0),"Legítimo Abono"))</f>
        <v>Programa Multifase de Atención Primaria a la Salud para el Manejo de Enfermedades Crónicas No Transmisibles. Segunda Operación - 3772/0C-AR - BID</v>
      </c>
      <c r="F393" s="26" t="str">
        <f>IF($A393="Ordenes de Compra","ARS",IF($A393="Financiamiento Internacional",VLOOKUP($C393,FinInt!$B$2:$Q$508,15,0),VLOOKUP($C393,NoAmpOC!$B$2:$T$988,18,0)))</f>
        <v>USD</v>
      </c>
      <c r="G393" s="5">
        <f>IF($A393="Ordenes de Compra",VLOOKUP($C393,Autogestión!$B$2:$H$5090,7,0),IF($A393="Financiamiento Internacional",VLOOKUP($C393,FinInt!$B$2:$Q$1308,16,0),VLOOKUP($C393,NoAmpOC!$B$2:$T$988,19,0)))</f>
        <v>113976.3</v>
      </c>
      <c r="H393" s="5">
        <f t="shared" si="18"/>
        <v>11397630</v>
      </c>
      <c r="I393" s="26" t="str">
        <f>IF($A393="Ordenes de Compra",VLOOKUP($C393,Autogestión!$B$2:$J$5090,9,0),IF($A393="Financiamiento Internacional",VLOOKUP($C393,FinInt!$B$2:$G$1555,6,0),"Legitimo Abono"))</f>
        <v>Programa Multifase de Atención Primaria a la Salud para el Manejo de Enfermedades Crónicas No Transmisibles. Segunda Operación - 3772/0C-AR - BID</v>
      </c>
      <c r="J393" s="1" t="str">
        <f>IF($A393="Ordenes de Compra",VLOOKUP($C393,Autogestión!$B$2:$R$5090,17,0),IF($A393="Financiamiento Internacional",VLOOKUP($C393,FinInt!$B$2:$O$1508,14,0),VLOOKUP($C393,NoAmpOC!$B$2:$R$988,17,0)))</f>
        <v>LABORATORIOS FABRA S.A.</v>
      </c>
      <c r="K393" s="7" t="str">
        <f>DetalleExp!AP393</f>
        <v>DAFYP#MS-ARCHIVO</v>
      </c>
      <c r="L393" s="7" t="str">
        <f>DetalleExp!AQ393</f>
        <v>ARCHIVO - Archivo</v>
      </c>
      <c r="M393" s="7" t="str">
        <f>DetalleExp!AR393</f>
        <v>DAFYP#MS - Dirección de administración financiera y presupuestaria</v>
      </c>
      <c r="N393" s="7">
        <f>DetalleExp!AS393</f>
        <v>44133</v>
      </c>
      <c r="O393" s="27">
        <f ca="1">ROUNDUP(TODAY()-N393,0)</f>
        <v>222</v>
      </c>
      <c r="P393" s="27">
        <f ca="1">ROUNDUP(TODAY()-B393,0)</f>
        <v>264</v>
      </c>
      <c r="Q393" s="1" t="str">
        <f>IFERROR(IF(A393="Ordenes de Compra",VLOOKUP($E393,'Ordenes de Compra'!$A$2:$E$1712,5,0),"Sin OC"),"Sin dato")</f>
        <v>Sin OC</v>
      </c>
      <c r="R393" s="28" t="str">
        <f>IFERROR(IF(A393="Ordenes de Compra",VLOOKUP($I393,'Ordenes de Compra'!$B$2:$E$1712,3,0),"Sin OC"),"Sin dato")</f>
        <v>Sin OC</v>
      </c>
      <c r="S393" s="1" t="str">
        <f>VLOOKUP($U393,'Tablas intermedias'!$C$1:$H$222,5,0)</f>
        <v>DGPFE</v>
      </c>
      <c r="T393" s="29" t="str">
        <f t="shared" si="19"/>
        <v>OK</v>
      </c>
      <c r="U393" s="30" t="str">
        <f t="shared" si="20"/>
        <v>DAFYP#MS-ARCHIVOARCHIVO - ArchivoDAFYP#MS - Dirección de administración financiera y presupuestaria</v>
      </c>
      <c r="V393" s="1" t="str">
        <f>VLOOKUP(U393,'Tablas intermedias'!$C$1:$H$222,6,0)</f>
        <v>No</v>
      </c>
      <c r="W393" s="1" t="str">
        <f ca="1">IF(O393&lt;30,"menos de 30 días","más de 30 días")</f>
        <v>más de 30 días</v>
      </c>
    </row>
    <row r="394" spans="1:23" ht="14.25" hidden="1" thickTop="1" thickBot="1" x14ac:dyDescent="0.25">
      <c r="A394" s="17" t="str">
        <f>IF(DetalleExp!H394='Tablas intermedias'!$A$2,"Ordenes de Compra",IF(DetalleExp!H394='Tablas intermedias'!$A$3,"Financiamiento Internacional","Legítimo Abono"))</f>
        <v>Financiamiento Internacional</v>
      </c>
      <c r="B394" s="7">
        <f>DetalleExp!E394</f>
        <v>44091</v>
      </c>
      <c r="C394" s="1" t="str">
        <f>DetalleExp!A394</f>
        <v>EX-2020-62275855-APN-DAFYP#MS</v>
      </c>
      <c r="D394" s="1" t="str">
        <f>IF(A394="Ordenes de Compra",VLOOKUP(C394,Autogestión!$B$2:$D$5090,3,0),IF(A394="Legítimo Abono",VLOOKUP(C394,NoAmpOC!$B$2:$H$988,7,0),"Factura"))</f>
        <v>Factura</v>
      </c>
      <c r="E394" s="26" t="str">
        <f>IF(A394="Ordenes de Compra",VLOOKUP($C394,Autogestión!$B$2:$G$5090,6,0),IF(A394="Financiamiento Internacional",VLOOKUP($C394,FinInt!$B$2:$G$508,6,0),"Legítimo Abono"))</f>
        <v>Programa Multifase de Atención Primaria a la Salud para el Manejo de Enfermedades Crónicas No Transmisibles. Segunda Operación - 3772/0C-AR - BID</v>
      </c>
      <c r="F394" s="26" t="str">
        <f>IF($A394="Ordenes de Compra","ARS",IF($A394="Financiamiento Internacional",VLOOKUP($C394,FinInt!$B$2:$Q$508,15,0),VLOOKUP($C394,NoAmpOC!$B$2:$T$988,18,0)))</f>
        <v>USD</v>
      </c>
      <c r="G394" s="5">
        <f>IF($A394="Ordenes de Compra",VLOOKUP($C394,Autogestión!$B$2:$H$5090,7,0),IF($A394="Financiamiento Internacional",VLOOKUP($C394,FinInt!$B$2:$Q$1308,16,0),VLOOKUP($C394,NoAmpOC!$B$2:$T$988,19,0)))</f>
        <v>38438.660000000003</v>
      </c>
      <c r="H394" s="5">
        <f t="shared" si="18"/>
        <v>3843866.0000000005</v>
      </c>
      <c r="I394" s="26" t="str">
        <f>IF($A394="Ordenes de Compra",VLOOKUP($C394,Autogestión!$B$2:$J$5090,9,0),IF($A394="Financiamiento Internacional",VLOOKUP($C394,FinInt!$B$2:$G$1555,6,0),"Legitimo Abono"))</f>
        <v>Programa Multifase de Atención Primaria a la Salud para el Manejo de Enfermedades Crónicas No Transmisibles. Segunda Operación - 3772/0C-AR - BID</v>
      </c>
      <c r="J394" s="1" t="str">
        <f>IF($A394="Ordenes de Compra",VLOOKUP($C394,Autogestión!$B$2:$R$5090,17,0),IF($A394="Financiamiento Internacional",VLOOKUP($C394,FinInt!$B$2:$O$1508,14,0),VLOOKUP($C394,NoAmpOC!$B$2:$R$988,17,0)))</f>
        <v>LABORATORIOS FABRA S.A.</v>
      </c>
      <c r="K394" s="7" t="str">
        <f>DetalleExp!AP394</f>
        <v>DAFYP#MS-ARCHIVO</v>
      </c>
      <c r="L394" s="7" t="str">
        <f>DetalleExp!AQ394</f>
        <v>ARCHIVO - Archivo</v>
      </c>
      <c r="M394" s="7" t="str">
        <f>DetalleExp!AR394</f>
        <v>DAFYP#MS - Dirección de administración financiera y presupuestaria</v>
      </c>
      <c r="N394" s="7">
        <f>DetalleExp!AS394</f>
        <v>44133</v>
      </c>
      <c r="O394" s="27">
        <f ca="1">ROUNDUP(TODAY()-N394,0)</f>
        <v>222</v>
      </c>
      <c r="P394" s="27">
        <f ca="1">ROUNDUP(TODAY()-B394,0)</f>
        <v>264</v>
      </c>
      <c r="Q394" s="1" t="str">
        <f>IFERROR(IF(A394="Ordenes de Compra",VLOOKUP($E394,'Ordenes de Compra'!$A$2:$E$1712,5,0),"Sin OC"),"Sin dato")</f>
        <v>Sin OC</v>
      </c>
      <c r="R394" s="28" t="str">
        <f>IFERROR(IF(A394="Ordenes de Compra",VLOOKUP($I394,'Ordenes de Compra'!$B$2:$E$1712,3,0),"Sin OC"),"Sin dato")</f>
        <v>Sin OC</v>
      </c>
      <c r="S394" s="1" t="str">
        <f>VLOOKUP($U394,'Tablas intermedias'!$C$1:$H$222,5,0)</f>
        <v>DGPFE</v>
      </c>
      <c r="T394" s="29" t="str">
        <f t="shared" si="19"/>
        <v>OK</v>
      </c>
      <c r="U394" s="30" t="str">
        <f t="shared" si="20"/>
        <v>DAFYP#MS-ARCHIVOARCHIVO - ArchivoDAFYP#MS - Dirección de administración financiera y presupuestaria</v>
      </c>
      <c r="V394" s="1" t="str">
        <f>VLOOKUP(U394,'Tablas intermedias'!$C$1:$H$222,6,0)</f>
        <v>No</v>
      </c>
      <c r="W394" s="1" t="str">
        <f ca="1">IF(O394&lt;30,"menos de 30 días","más de 30 días")</f>
        <v>más de 30 días</v>
      </c>
    </row>
    <row r="395" spans="1:23" ht="14.25" hidden="1" thickTop="1" thickBot="1" x14ac:dyDescent="0.25">
      <c r="A395" s="17" t="str">
        <f>IF(DetalleExp!H395='Tablas intermedias'!$A$2,"Ordenes de Compra",IF(DetalleExp!H395='Tablas intermedias'!$A$3,"Financiamiento Internacional","Legítimo Abono"))</f>
        <v>Ordenes de Compra</v>
      </c>
      <c r="B395" s="7">
        <f>DetalleExp!E395</f>
        <v>44092</v>
      </c>
      <c r="C395" s="1" t="str">
        <f>DetalleExp!A395</f>
        <v>EX-2020-62560831-APN-DTYC#MS</v>
      </c>
      <c r="D395" s="1" t="str">
        <f>IF(A395="Ordenes de Compra",VLOOKUP(C395,Autogestión!$B$2:$D$5090,3,0),IF(A395="Legítimo Abono",VLOOKUP(C395,NoAmpOC!$B$2:$H$988,7,0),"Factura"))</f>
        <v>Factura</v>
      </c>
      <c r="E395" s="26" t="str">
        <f>IF(A395="Ordenes de Compra",VLOOKUP($C395,Autogestión!$B$2:$G$5090,6,0),IF(A395="Financiamiento Internacional",VLOOKUP($C395,FinInt!$B$2:$G$508,6,0),"Legítimo Abono"))</f>
        <v>80-0025-LPU18</v>
      </c>
      <c r="F395" s="26" t="str">
        <f>IF($A395="Ordenes de Compra","ARS",IF($A395="Financiamiento Internacional",VLOOKUP($C395,FinInt!$B$2:$Q$508,15,0),VLOOKUP($C395,NoAmpOC!$B$2:$T$988,18,0)))</f>
        <v>ARS</v>
      </c>
      <c r="G395" s="5">
        <f>IF($A395="Ordenes de Compra",VLOOKUP($C395,Autogestión!$B$2:$H$5090,7,0),IF($A395="Financiamiento Internacional",VLOOKUP($C395,FinInt!$B$2:$Q$1308,16,0),VLOOKUP($C395,NoAmpOC!$B$2:$T$988,19,0)))</f>
        <v>83706.84</v>
      </c>
      <c r="H395" s="5">
        <f t="shared" si="18"/>
        <v>83706.84</v>
      </c>
      <c r="I395" s="26">
        <f>IF($A395="Ordenes de Compra",VLOOKUP($C395,Autogestión!$B$2:$J$5090,9,0),IF($A395="Financiamiento Internacional",VLOOKUP($C395,FinInt!$B$2:$G$1555,6,0),"Legitimo Abono"))</f>
        <v>0</v>
      </c>
      <c r="J395" s="1" t="str">
        <f>IF($A395="Ordenes de Compra",VLOOKUP($C395,Autogestión!$B$2:$R$5090,17,0),IF($A395="Financiamiento Internacional",VLOOKUP($C395,FinInt!$B$2:$O$1508,14,0),VLOOKUP($C395,NoAmpOC!$B$2:$R$988,17,0)))</f>
        <v>LABORATORIO ELEA PHOENIX S.A.</v>
      </c>
      <c r="K395" s="7" t="str">
        <f>DetalleExp!AP395</f>
        <v>DAFYP#MS-ARCHIVO</v>
      </c>
      <c r="L395" s="7" t="str">
        <f>DetalleExp!AQ395</f>
        <v>ARCHIVO - Archivo</v>
      </c>
      <c r="M395" s="7" t="str">
        <f>DetalleExp!AR395</f>
        <v>DAFYP#MS - Dirección de administración financiera y presupuestaria</v>
      </c>
      <c r="N395" s="7">
        <f>DetalleExp!AS395</f>
        <v>44117</v>
      </c>
      <c r="O395" s="27">
        <f ca="1">ROUNDUP(TODAY()-N395,0)</f>
        <v>238</v>
      </c>
      <c r="P395" s="27">
        <f ca="1">ROUNDUP(TODAY()-B395,0)</f>
        <v>263</v>
      </c>
      <c r="Q395" s="1" t="str">
        <f>IFERROR(IF(A395="Ordenes de Compra",VLOOKUP($E395,'Ordenes de Compra'!$A$2:$E$1712,5,0),"Sin OC"),"Sin dato")</f>
        <v>29.0.0.45.0</v>
      </c>
      <c r="R395" s="28" t="str">
        <f>IFERROR(IF(A395="Ordenes de Compra",VLOOKUP($I395,'Ordenes de Compra'!$B$2:$E$1712,3,0),"Sin OC"),"Sin dato")</f>
        <v>Sin dato</v>
      </c>
      <c r="S395" s="1" t="str">
        <f>VLOOKUP($U395,'Tablas intermedias'!$C$1:$H$222,5,0)</f>
        <v>DGPFE</v>
      </c>
      <c r="T395" s="29" t="str">
        <f t="shared" si="19"/>
        <v>OK</v>
      </c>
      <c r="U395" s="30" t="str">
        <f t="shared" si="20"/>
        <v>DAFYP#MS-ARCHIVOARCHIVO - ArchivoDAFYP#MS - Dirección de administración financiera y presupuestaria</v>
      </c>
      <c r="V395" s="1" t="str">
        <f>VLOOKUP(U395,'Tablas intermedias'!$C$1:$H$222,6,0)</f>
        <v>No</v>
      </c>
      <c r="W395" s="1" t="str">
        <f ca="1">IF(O395&lt;30,"menos de 30 días","más de 30 días")</f>
        <v>más de 30 días</v>
      </c>
    </row>
    <row r="396" spans="1:23" ht="14.25" hidden="1" thickTop="1" thickBot="1" x14ac:dyDescent="0.25">
      <c r="A396" s="17" t="str">
        <f>IF(DetalleExp!H396='Tablas intermedias'!$A$2,"Ordenes de Compra",IF(DetalleExp!H396='Tablas intermedias'!$A$3,"Financiamiento Internacional","Legítimo Abono"))</f>
        <v>Ordenes de Compra</v>
      </c>
      <c r="B396" s="7">
        <f>DetalleExp!E396</f>
        <v>44092</v>
      </c>
      <c r="C396" s="1" t="str">
        <f>DetalleExp!A396</f>
        <v>EX-2020-62567803-APN-DTYC#MS</v>
      </c>
      <c r="D396" s="1" t="str">
        <f>IF(A396="Ordenes de Compra",VLOOKUP(C396,Autogestión!$B$2:$D$5090,3,0),IF(A396="Legítimo Abono",VLOOKUP(C396,NoAmpOC!$B$2:$H$988,7,0),"Factura"))</f>
        <v>Factura</v>
      </c>
      <c r="E396" s="26" t="str">
        <f>IF(A396="Ordenes de Compra",VLOOKUP($C396,Autogestión!$B$2:$G$5090,6,0),IF(A396="Financiamiento Internacional",VLOOKUP($C396,FinInt!$B$2:$G$508,6,0),"Legítimo Abono"))</f>
        <v>80-0025-LPU18</v>
      </c>
      <c r="F396" s="26" t="str">
        <f>IF($A396="Ordenes de Compra","ARS",IF($A396="Financiamiento Internacional",VLOOKUP($C396,FinInt!$B$2:$Q$508,15,0),VLOOKUP($C396,NoAmpOC!$B$2:$T$988,18,0)))</f>
        <v>ARS</v>
      </c>
      <c r="G396" s="5">
        <f>IF($A396="Ordenes de Compra",VLOOKUP($C396,Autogestión!$B$2:$H$5090,7,0),IF($A396="Financiamiento Internacional",VLOOKUP($C396,FinInt!$B$2:$Q$1308,16,0),VLOOKUP($C396,NoAmpOC!$B$2:$T$988,19,0)))</f>
        <v>113356.8</v>
      </c>
      <c r="H396" s="5">
        <f t="shared" si="18"/>
        <v>113356.8</v>
      </c>
      <c r="I396" s="26">
        <f>IF($A396="Ordenes de Compra",VLOOKUP($C396,Autogestión!$B$2:$J$5090,9,0),IF($A396="Financiamiento Internacional",VLOOKUP($C396,FinInt!$B$2:$G$1555,6,0),"Legitimo Abono"))</f>
        <v>0</v>
      </c>
      <c r="J396" s="1" t="str">
        <f>IF($A396="Ordenes de Compra",VLOOKUP($C396,Autogestión!$B$2:$R$5090,17,0),IF($A396="Financiamiento Internacional",VLOOKUP($C396,FinInt!$B$2:$O$1508,14,0),VLOOKUP($C396,NoAmpOC!$B$2:$R$988,17,0)))</f>
        <v>LABORATORIO ELEA PHOENIX S.A.</v>
      </c>
      <c r="K396" s="7" t="str">
        <f>DetalleExp!AP396</f>
        <v>DAFYP#MS-ARCHIVO</v>
      </c>
      <c r="L396" s="7" t="str">
        <f>DetalleExp!AQ396</f>
        <v>ARCHIVO - Archivo</v>
      </c>
      <c r="M396" s="7" t="str">
        <f>DetalleExp!AR396</f>
        <v>DAFYP#MS - Dirección de administración financiera y presupuestaria</v>
      </c>
      <c r="N396" s="7">
        <f>DetalleExp!AS396</f>
        <v>44117</v>
      </c>
      <c r="O396" s="27">
        <f ca="1">ROUNDUP(TODAY()-N396,0)</f>
        <v>238</v>
      </c>
      <c r="P396" s="27">
        <f ca="1">ROUNDUP(TODAY()-B396,0)</f>
        <v>263</v>
      </c>
      <c r="Q396" s="1" t="str">
        <f>IFERROR(IF(A396="Ordenes de Compra",VLOOKUP($E396,'Ordenes de Compra'!$A$2:$E$1712,5,0),"Sin OC"),"Sin dato")</f>
        <v>29.0.0.45.0</v>
      </c>
      <c r="R396" s="28" t="str">
        <f>IFERROR(IF(A396="Ordenes de Compra",VLOOKUP($I396,'Ordenes de Compra'!$B$2:$E$1712,3,0),"Sin OC"),"Sin dato")</f>
        <v>Sin dato</v>
      </c>
      <c r="S396" s="1" t="str">
        <f>VLOOKUP($U396,'Tablas intermedias'!$C$1:$H$222,5,0)</f>
        <v>DGPFE</v>
      </c>
      <c r="T396" s="29" t="str">
        <f t="shared" si="19"/>
        <v>OK</v>
      </c>
      <c r="U396" s="30" t="str">
        <f t="shared" si="20"/>
        <v>DAFYP#MS-ARCHIVOARCHIVO - ArchivoDAFYP#MS - Dirección de administración financiera y presupuestaria</v>
      </c>
      <c r="V396" s="1" t="str">
        <f>VLOOKUP(U396,'Tablas intermedias'!$C$1:$H$222,6,0)</f>
        <v>No</v>
      </c>
      <c r="W396" s="1" t="str">
        <f ca="1">IF(O396&lt;30,"menos de 30 días","más de 30 días")</f>
        <v>más de 30 días</v>
      </c>
    </row>
    <row r="397" spans="1:23" ht="14.25" hidden="1" thickTop="1" thickBot="1" x14ac:dyDescent="0.25">
      <c r="A397" s="17" t="str">
        <f>IF(DetalleExp!H397='Tablas intermedias'!$A$2,"Ordenes de Compra",IF(DetalleExp!H397='Tablas intermedias'!$A$3,"Financiamiento Internacional","Legítimo Abono"))</f>
        <v>Ordenes de Compra</v>
      </c>
      <c r="B397" s="7">
        <f>DetalleExp!E397</f>
        <v>44092</v>
      </c>
      <c r="C397" s="1" t="str">
        <f>DetalleExp!A397</f>
        <v>EX-2020-62572429-APN-DTYC#MS</v>
      </c>
      <c r="D397" s="1" t="str">
        <f>IF(A397="Ordenes de Compra",VLOOKUP(C397,Autogestión!$B$2:$D$5090,3,0),IF(A397="Legítimo Abono",VLOOKUP(C397,NoAmpOC!$B$2:$H$988,7,0),"Factura"))</f>
        <v>Factura</v>
      </c>
      <c r="E397" s="26" t="str">
        <f>IF(A397="Ordenes de Compra",VLOOKUP($C397,Autogestión!$B$2:$G$5090,6,0),IF(A397="Financiamiento Internacional",VLOOKUP($C397,FinInt!$B$2:$G$508,6,0),"Legítimo Abono"))</f>
        <v>80-0025-LPU18</v>
      </c>
      <c r="F397" s="26" t="str">
        <f>IF($A397="Ordenes de Compra","ARS",IF($A397="Financiamiento Internacional",VLOOKUP($C397,FinInt!$B$2:$Q$508,15,0),VLOOKUP($C397,NoAmpOC!$B$2:$T$988,18,0)))</f>
        <v>ARS</v>
      </c>
      <c r="G397" s="5">
        <f>IF($A397="Ordenes de Compra",VLOOKUP($C397,Autogestión!$B$2:$H$5090,7,0),IF($A397="Financiamiento Internacional",VLOOKUP($C397,FinInt!$B$2:$Q$1308,16,0),VLOOKUP($C397,NoAmpOC!$B$2:$T$988,19,0)))</f>
        <v>34471.5</v>
      </c>
      <c r="H397" s="5">
        <f t="shared" si="18"/>
        <v>34471.5</v>
      </c>
      <c r="I397" s="26">
        <f>IF($A397="Ordenes de Compra",VLOOKUP($C397,Autogestión!$B$2:$J$5090,9,0),IF($A397="Financiamiento Internacional",VLOOKUP($C397,FinInt!$B$2:$G$1555,6,0),"Legitimo Abono"))</f>
        <v>0</v>
      </c>
      <c r="J397" s="1" t="str">
        <f>IF($A397="Ordenes de Compra",VLOOKUP($C397,Autogestión!$B$2:$R$5090,17,0),IF($A397="Financiamiento Internacional",VLOOKUP($C397,FinInt!$B$2:$O$1508,14,0),VLOOKUP($C397,NoAmpOC!$B$2:$R$988,17,0)))</f>
        <v>LABORATORIO ELEA PHOENIX S.A.</v>
      </c>
      <c r="K397" s="7" t="str">
        <f>DetalleExp!AP397</f>
        <v>DAFYP#MS-ARCHIVO</v>
      </c>
      <c r="L397" s="7" t="str">
        <f>DetalleExp!AQ397</f>
        <v>ARCHIVO - Archivo</v>
      </c>
      <c r="M397" s="7" t="str">
        <f>DetalleExp!AR397</f>
        <v>DAFYP#MS - Dirección de administración financiera y presupuestaria</v>
      </c>
      <c r="N397" s="7">
        <f>DetalleExp!AS397</f>
        <v>44103</v>
      </c>
      <c r="O397" s="27">
        <f ca="1">ROUNDUP(TODAY()-N397,0)</f>
        <v>252</v>
      </c>
      <c r="P397" s="27">
        <f ca="1">ROUNDUP(TODAY()-B397,0)</f>
        <v>263</v>
      </c>
      <c r="Q397" s="1" t="str">
        <f>IFERROR(IF(A397="Ordenes de Compra",VLOOKUP($E397,'Ordenes de Compra'!$A$2:$E$1712,5,0),"Sin OC"),"Sin dato")</f>
        <v>29.0.0.45.0</v>
      </c>
      <c r="R397" s="28" t="str">
        <f>IFERROR(IF(A397="Ordenes de Compra",VLOOKUP($I397,'Ordenes de Compra'!$B$2:$E$1712,3,0),"Sin OC"),"Sin dato")</f>
        <v>Sin dato</v>
      </c>
      <c r="S397" s="1" t="str">
        <f>VLOOKUP($U397,'Tablas intermedias'!$C$1:$H$222,5,0)</f>
        <v>DGPFE</v>
      </c>
      <c r="T397" s="29" t="str">
        <f t="shared" si="19"/>
        <v>OK</v>
      </c>
      <c r="U397" s="30" t="str">
        <f t="shared" si="20"/>
        <v>DAFYP#MS-ARCHIVOARCHIVO - ArchivoDAFYP#MS - Dirección de administración financiera y presupuestaria</v>
      </c>
      <c r="V397" s="1" t="str">
        <f>VLOOKUP(U397,'Tablas intermedias'!$C$1:$H$222,6,0)</f>
        <v>No</v>
      </c>
      <c r="W397" s="1" t="str">
        <f ca="1">IF(O397&lt;30,"menos de 30 días","más de 30 días")</f>
        <v>más de 30 días</v>
      </c>
    </row>
    <row r="398" spans="1:23" ht="14.25" hidden="1" thickTop="1" thickBot="1" x14ac:dyDescent="0.25">
      <c r="A398" s="17" t="str">
        <f>IF(DetalleExp!H398='Tablas intermedias'!$A$2,"Ordenes de Compra",IF(DetalleExp!H398='Tablas intermedias'!$A$3,"Financiamiento Internacional","Legítimo Abono"))</f>
        <v>Ordenes de Compra</v>
      </c>
      <c r="B398" s="7">
        <f>DetalleExp!E398</f>
        <v>44092</v>
      </c>
      <c r="C398" s="1" t="str">
        <f>DetalleExp!A398</f>
        <v>EX-2020-62725970-APN-DTYC#MS</v>
      </c>
      <c r="D398" s="1" t="str">
        <f>IF(A398="Ordenes de Compra",VLOOKUP(C398,Autogestión!$B$2:$D$5090,3,0),IF(A398="Legítimo Abono",VLOOKUP(C398,NoAmpOC!$B$2:$H$988,7,0),"Factura"))</f>
        <v>Factura</v>
      </c>
      <c r="E398" s="26" t="str">
        <f>IF(A398="Ordenes de Compra",VLOOKUP($C398,Autogestión!$B$2:$G$5090,6,0),IF(A398="Financiamiento Internacional",VLOOKUP($C398,FinInt!$B$2:$G$508,6,0),"Legítimo Abono"))</f>
        <v>80-0017-LPU19</v>
      </c>
      <c r="F398" s="26" t="str">
        <f>IF($A398="Ordenes de Compra","ARS",IF($A398="Financiamiento Internacional",VLOOKUP($C398,FinInt!$B$2:$Q$508,15,0),VLOOKUP($C398,NoAmpOC!$B$2:$T$988,18,0)))</f>
        <v>ARS</v>
      </c>
      <c r="G398" s="5">
        <f>IF($A398="Ordenes de Compra",VLOOKUP($C398,Autogestión!$B$2:$H$5090,7,0),IF($A398="Financiamiento Internacional",VLOOKUP($C398,FinInt!$B$2:$Q$1308,16,0),VLOOKUP($C398,NoAmpOC!$B$2:$T$988,19,0)))</f>
        <v>520803.36</v>
      </c>
      <c r="H398" s="5">
        <f t="shared" si="18"/>
        <v>520803.36</v>
      </c>
      <c r="I398" s="26">
        <f>IF($A398="Ordenes de Compra",VLOOKUP($C398,Autogestión!$B$2:$J$5090,9,0),IF($A398="Financiamiento Internacional",VLOOKUP($C398,FinInt!$B$2:$G$1555,6,0),"Legitimo Abono"))</f>
        <v>0</v>
      </c>
      <c r="J398" s="1" t="str">
        <f>IF($A398="Ordenes de Compra",VLOOKUP($C398,Autogestión!$B$2:$R$5090,17,0),IF($A398="Financiamiento Internacional",VLOOKUP($C398,FinInt!$B$2:$O$1508,14,0),VLOOKUP($C398,NoAmpOC!$B$2:$R$988,17,0)))</f>
        <v>ORIEN S.A.</v>
      </c>
      <c r="K398" s="7" t="str">
        <f>DetalleExp!AP398</f>
        <v>LCOURREGES</v>
      </c>
      <c r="L398" s="7" t="str">
        <f>DetalleExp!AQ398</f>
        <v>TESORERIA - Tesorería</v>
      </c>
      <c r="M398" s="7" t="str">
        <f>DetalleExp!AR398</f>
        <v>DTYC#MS - Dirección de tesoreria y contabilidad</v>
      </c>
      <c r="N398" s="7">
        <f>DetalleExp!AS398</f>
        <v>44204</v>
      </c>
      <c r="O398" s="27">
        <f ca="1">ROUNDUP(TODAY()-N398,0)</f>
        <v>151</v>
      </c>
      <c r="P398" s="27">
        <f ca="1">ROUNDUP(TODAY()-B398,0)</f>
        <v>263</v>
      </c>
      <c r="Q398" s="1" t="str">
        <f>IFERROR(IF(A398="Ordenes de Compra",VLOOKUP($E398,'Ordenes de Compra'!$A$2:$E$1712,5,0),"Sin OC"),"Sin dato")</f>
        <v>Varios</v>
      </c>
      <c r="R398" s="28" t="str">
        <f>IFERROR(IF(A398="Ordenes de Compra",VLOOKUP($I398,'Ordenes de Compra'!$B$2:$E$1712,3,0),"Sin OC"),"Sin dato")</f>
        <v>Sin dato</v>
      </c>
      <c r="S398" s="1" t="str">
        <f>VLOOKUP($U398,'Tablas intermedias'!$C$1:$H$222,5,0)</f>
        <v>Tesorería</v>
      </c>
      <c r="T398" s="29" t="str">
        <f t="shared" si="19"/>
        <v>OK</v>
      </c>
      <c r="U398" s="30" t="str">
        <f t="shared" si="20"/>
        <v>LCOURREGESTESORERIA - TesoreríaDTYC#MS - Dirección de tesoreria y contabilidad</v>
      </c>
      <c r="V398" s="1" t="str">
        <f>VLOOKUP(U398,'Tablas intermedias'!$C$1:$H$222,6,0)</f>
        <v>No</v>
      </c>
      <c r="W398" s="1" t="str">
        <f ca="1">IF(O398&lt;30,"menos de 30 días","más de 30 días")</f>
        <v>más de 30 días</v>
      </c>
    </row>
    <row r="399" spans="1:23" ht="14.25" hidden="1" thickTop="1" thickBot="1" x14ac:dyDescent="0.25">
      <c r="A399" s="17" t="str">
        <f>IF(DetalleExp!H399='Tablas intermedias'!$A$2,"Ordenes de Compra",IF(DetalleExp!H399='Tablas intermedias'!$A$3,"Financiamiento Internacional","Legítimo Abono"))</f>
        <v>Ordenes de Compra</v>
      </c>
      <c r="B399" s="7">
        <f>DetalleExp!E399</f>
        <v>44092</v>
      </c>
      <c r="C399" s="1" t="str">
        <f>DetalleExp!A399</f>
        <v>EX-2020-62729531-APN-DTYC#MS</v>
      </c>
      <c r="D399" s="1" t="str">
        <f>IF(A399="Ordenes de Compra",VLOOKUP(C399,Autogestión!$B$2:$D$5090,3,0),IF(A399="Legítimo Abono",VLOOKUP(C399,NoAmpOC!$B$2:$H$988,7,0),"Factura"))</f>
        <v>Factura</v>
      </c>
      <c r="E399" s="26" t="str">
        <f>IF(A399="Ordenes de Compra",VLOOKUP($C399,Autogestión!$B$2:$G$5090,6,0),IF(A399="Financiamiento Internacional",VLOOKUP($C399,FinInt!$B$2:$G$508,6,0),"Legítimo Abono"))</f>
        <v>80-0017-LPU19</v>
      </c>
      <c r="F399" s="26" t="str">
        <f>IF($A399="Ordenes de Compra","ARS",IF($A399="Financiamiento Internacional",VLOOKUP($C399,FinInt!$B$2:$Q$508,15,0),VLOOKUP($C399,NoAmpOC!$B$2:$T$988,18,0)))</f>
        <v>ARS</v>
      </c>
      <c r="G399" s="5">
        <f>IF($A399="Ordenes de Compra",VLOOKUP($C399,Autogestión!$B$2:$H$5090,7,0),IF($A399="Financiamiento Internacional",VLOOKUP($C399,FinInt!$B$2:$Q$1308,16,0),VLOOKUP($C399,NoAmpOC!$B$2:$T$988,19,0)))</f>
        <v>8209110.4500000002</v>
      </c>
      <c r="H399" s="5">
        <f t="shared" si="18"/>
        <v>8209110.4500000002</v>
      </c>
      <c r="I399" s="26" t="str">
        <f>IF($A399="Ordenes de Compra",VLOOKUP($C399,Autogestión!$B$2:$J$5090,9,0),IF($A399="Financiamiento Internacional",VLOOKUP($C399,FinInt!$B$2:$G$1555,6,0),"Legitimo Abono"))</f>
        <v>80-1139-OC19</v>
      </c>
      <c r="J399" s="1" t="str">
        <f>IF($A399="Ordenes de Compra",VLOOKUP($C399,Autogestión!$B$2:$R$5090,17,0),IF($A399="Financiamiento Internacional",VLOOKUP($C399,FinInt!$B$2:$O$1508,14,0),VLOOKUP($C399,NoAmpOC!$B$2:$R$988,17,0)))</f>
        <v>ORIEN S.A.</v>
      </c>
      <c r="K399" s="7" t="str">
        <f>DetalleExp!AP399</f>
        <v>SGA#INSSJP-PVD</v>
      </c>
      <c r="L399" s="7" t="str">
        <f>DetalleExp!AQ399</f>
        <v>PVD - Privada</v>
      </c>
      <c r="M399" s="7" t="str">
        <f>DetalleExp!AR399</f>
        <v>SGA#INSSJP - Secretaría general de administración</v>
      </c>
      <c r="N399" s="7">
        <f>DetalleExp!AS399</f>
        <v>44344</v>
      </c>
      <c r="O399" s="27">
        <f ca="1">ROUNDUP(TODAY()-N399,0)</f>
        <v>11</v>
      </c>
      <c r="P399" s="27">
        <f ca="1">ROUNDUP(TODAY()-B399,0)</f>
        <v>263</v>
      </c>
      <c r="Q399" s="1" t="str">
        <f>IFERROR(IF(A399="Ordenes de Compra",VLOOKUP($E399,'Ordenes de Compra'!$A$2:$E$1712,5,0),"Sin OC"),"Sin dato")</f>
        <v>Varios</v>
      </c>
      <c r="R399" s="28">
        <f>IFERROR(IF(A399="Ordenes de Compra",VLOOKUP($I399,'Ordenes de Compra'!$B$2:$E$1712,3,0),"Sin OC"),"Sin dato")</f>
        <v>539212229</v>
      </c>
      <c r="S399" s="1" t="str">
        <f>VLOOKUP($U399,'Tablas intermedias'!$C$1:$H$222,5,0)</f>
        <v>Programa</v>
      </c>
      <c r="T399" s="29" t="str">
        <f t="shared" si="19"/>
        <v>OK</v>
      </c>
      <c r="U399" s="30" t="str">
        <f t="shared" si="20"/>
        <v>SGA#INSSJP-PVDPVD - PrivadaSGA#INSSJP - Secretaría general de administración</v>
      </c>
      <c r="V399" s="1" t="str">
        <f>VLOOKUP(U399,'Tablas intermedias'!$C$1:$H$222,6,0)</f>
        <v>Si</v>
      </c>
      <c r="W399" s="1" t="str">
        <f ca="1">IF(O399&lt;30,"menos de 30 días","más de 30 días")</f>
        <v>menos de 30 días</v>
      </c>
    </row>
    <row r="400" spans="1:23" ht="14.25" hidden="1" thickTop="1" thickBot="1" x14ac:dyDescent="0.25">
      <c r="A400" s="17" t="str">
        <f>IF(DetalleExp!H400='Tablas intermedias'!$A$2,"Ordenes de Compra",IF(DetalleExp!H400='Tablas intermedias'!$A$3,"Financiamiento Internacional","Legítimo Abono"))</f>
        <v>Ordenes de Compra</v>
      </c>
      <c r="B400" s="7">
        <f>DetalleExp!E400</f>
        <v>44092</v>
      </c>
      <c r="C400" s="1" t="str">
        <f>DetalleExp!A400</f>
        <v>EX-2020-62735734-APN-DTYC#MS</v>
      </c>
      <c r="D400" s="1" t="str">
        <f>IF(A400="Ordenes de Compra",VLOOKUP(C400,Autogestión!$B$2:$D$5090,3,0),IF(A400="Legítimo Abono",VLOOKUP(C400,NoAmpOC!$B$2:$H$988,7,0),"Factura"))</f>
        <v>Factura</v>
      </c>
      <c r="E400" s="26" t="str">
        <f>IF(A400="Ordenes de Compra",VLOOKUP($C400,Autogestión!$B$2:$G$5090,6,0),IF(A400="Financiamiento Internacional",VLOOKUP($C400,FinInt!$B$2:$G$508,6,0),"Legítimo Abono"))</f>
        <v>80-0017-LPU19</v>
      </c>
      <c r="F400" s="26" t="str">
        <f>IF($A400="Ordenes de Compra","ARS",IF($A400="Financiamiento Internacional",VLOOKUP($C400,FinInt!$B$2:$Q$508,15,0),VLOOKUP($C400,NoAmpOC!$B$2:$T$988,18,0)))</f>
        <v>ARS</v>
      </c>
      <c r="G400" s="5">
        <f>IF($A400="Ordenes de Compra",VLOOKUP($C400,Autogestión!$B$2:$H$5090,7,0),IF($A400="Financiamiento Internacional",VLOOKUP($C400,FinInt!$B$2:$Q$1308,16,0),VLOOKUP($C400,NoAmpOC!$B$2:$T$988,19,0)))</f>
        <v>31571333.129999999</v>
      </c>
      <c r="H400" s="5">
        <f t="shared" si="18"/>
        <v>31571333.129999999</v>
      </c>
      <c r="I400" s="26" t="str">
        <f>IF($A400="Ordenes de Compra",VLOOKUP($C400,Autogestión!$B$2:$J$5090,9,0),IF($A400="Financiamiento Internacional",VLOOKUP($C400,FinInt!$B$2:$G$1555,6,0),"Legitimo Abono"))</f>
        <v>80-1139-OC19</v>
      </c>
      <c r="J400" s="1" t="str">
        <f>IF($A400="Ordenes de Compra",VLOOKUP($C400,Autogestión!$B$2:$R$5090,17,0),IF($A400="Financiamiento Internacional",VLOOKUP($C400,FinInt!$B$2:$O$1508,14,0),VLOOKUP($C400,NoAmpOC!$B$2:$R$988,17,0)))</f>
        <v>ORIEN S.A.</v>
      </c>
      <c r="K400" s="7" t="str">
        <f>DetalleExp!AP400</f>
        <v>LCOURREGES</v>
      </c>
      <c r="L400" s="7" t="str">
        <f>DetalleExp!AQ400</f>
        <v>TESORERIA - Tesorería</v>
      </c>
      <c r="M400" s="7" t="str">
        <f>DetalleExp!AR400</f>
        <v>DCYT#MS - Dirección de contabilidad y tesorería</v>
      </c>
      <c r="N400" s="7">
        <f>DetalleExp!AS400</f>
        <v>44343</v>
      </c>
      <c r="O400" s="27">
        <f ca="1">ROUNDUP(TODAY()-N400,0)</f>
        <v>12</v>
      </c>
      <c r="P400" s="27">
        <f ca="1">ROUNDUP(TODAY()-B400,0)</f>
        <v>263</v>
      </c>
      <c r="Q400" s="1" t="str">
        <f>IFERROR(IF(A400="Ordenes de Compra",VLOOKUP($E400,'Ordenes de Compra'!$A$2:$E$1712,5,0),"Sin OC"),"Sin dato")</f>
        <v>Varios</v>
      </c>
      <c r="R400" s="28">
        <f>IFERROR(IF(A400="Ordenes de Compra",VLOOKUP($I400,'Ordenes de Compra'!$B$2:$E$1712,3,0),"Sin OC"),"Sin dato")</f>
        <v>539212229</v>
      </c>
      <c r="S400" s="1" t="str">
        <f>VLOOKUP($U400,'Tablas intermedias'!$C$1:$H$222,5,0)</f>
        <v>Tesorería</v>
      </c>
      <c r="T400" s="29" t="str">
        <f t="shared" si="19"/>
        <v>OK</v>
      </c>
      <c r="U400" s="30" t="str">
        <f t="shared" si="20"/>
        <v>LCOURREGESTESORERIA - TesoreríaDCYT#MS - Dirección de contabilidad y tesorería</v>
      </c>
      <c r="V400" s="1" t="str">
        <f>VLOOKUP(U400,'Tablas intermedias'!$C$1:$H$222,6,0)</f>
        <v>No</v>
      </c>
      <c r="W400" s="1" t="str">
        <f ca="1">IF(O400&lt;30,"menos de 30 días","más de 30 días")</f>
        <v>menos de 30 días</v>
      </c>
    </row>
    <row r="401" spans="1:23" ht="14.25" hidden="1" thickTop="1" thickBot="1" x14ac:dyDescent="0.25">
      <c r="A401" s="17" t="str">
        <f>IF(DetalleExp!H401='Tablas intermedias'!$A$2,"Ordenes de Compra",IF(DetalleExp!H401='Tablas intermedias'!$A$3,"Financiamiento Internacional","Legítimo Abono"))</f>
        <v>Financiamiento Internacional</v>
      </c>
      <c r="B401" s="7">
        <f>DetalleExp!E401</f>
        <v>44097</v>
      </c>
      <c r="C401" s="1" t="str">
        <f>DetalleExp!A401</f>
        <v>EX-2020-63742116-APN-DAFYP#MS</v>
      </c>
      <c r="D401" s="1" t="str">
        <f>IF(A401="Ordenes de Compra",VLOOKUP(C401,Autogestión!$B$2:$D$5090,3,0),IF(A401="Legítimo Abono",VLOOKUP(C401,NoAmpOC!$B$2:$H$988,7,0),"Factura"))</f>
        <v>Factura</v>
      </c>
      <c r="E401" s="26" t="str">
        <f>IF(A401="Ordenes de Compra",VLOOKUP($C401,Autogestión!$B$2:$G$5090,6,0),IF(A401="Financiamiento Internacional",VLOOKUP($C401,FinInt!$B$2:$G$508,6,0),"Legítimo Abono"))</f>
        <v>Consolidación del modelo de Atención Primaria de la Salud a través de la Provisión y Dispensa de Medicamentos Esenciales ¿ Proyectos financiados Organismos Multilaterales Regionales - ARG/15/001 - PNUD</v>
      </c>
      <c r="F401" s="26" t="str">
        <f>IF($A401="Ordenes de Compra","ARS",IF($A401="Financiamiento Internacional",VLOOKUP($C401,FinInt!$B$2:$Q$508,15,0),VLOOKUP($C401,NoAmpOC!$B$2:$T$988,18,0)))</f>
        <v>ARS</v>
      </c>
      <c r="G401" s="5">
        <f>IF($A401="Ordenes de Compra",VLOOKUP($C401,Autogestión!$B$2:$H$5090,7,0),IF($A401="Financiamiento Internacional",VLOOKUP($C401,FinInt!$B$2:$Q$1308,16,0),VLOOKUP($C401,NoAmpOC!$B$2:$T$988,19,0)))</f>
        <v>1693032</v>
      </c>
      <c r="H401" s="5">
        <f t="shared" si="18"/>
        <v>1693032</v>
      </c>
      <c r="I401" s="26" t="str">
        <f>IF($A401="Ordenes de Compra",VLOOKUP($C401,Autogestión!$B$2:$J$5090,9,0),IF($A401="Financiamiento Internacional",VLOOKUP($C401,FinInt!$B$2:$G$1555,6,0),"Legitimo Abono"))</f>
        <v>Consolidación del modelo de Atención Primaria de la Salud a través de la Provisión y Dispensa de Medicamentos Esenciales ¿ Proyectos financiados Organismos Multilaterales Regionales - ARG/15/001 - PNUD</v>
      </c>
      <c r="J401" s="1" t="str">
        <f>IF($A401="Ordenes de Compra",VLOOKUP($C401,Autogestión!$B$2:$R$5090,17,0),IF($A401="Financiamiento Internacional",VLOOKUP($C401,FinInt!$B$2:$O$1508,14,0),VLOOKUP($C401,NoAmpOC!$B$2:$R$988,17,0)))</f>
        <v>GELIO INMOBILIARIA SA</v>
      </c>
      <c r="K401" s="7" t="str">
        <f>DetalleExp!AP401</f>
        <v>DAFYP#MS-ARCHIVO</v>
      </c>
      <c r="L401" s="7" t="str">
        <f>DetalleExp!AQ401</f>
        <v>ARCHIVO - Archivo</v>
      </c>
      <c r="M401" s="7" t="str">
        <f>DetalleExp!AR401</f>
        <v>DAFYP#MS - Dirección de administración financiera y presupuestaria</v>
      </c>
      <c r="N401" s="7">
        <f>DetalleExp!AS401</f>
        <v>44140</v>
      </c>
      <c r="O401" s="27">
        <f ca="1">ROUNDUP(TODAY()-N401,0)</f>
        <v>215</v>
      </c>
      <c r="P401" s="27">
        <f ca="1">ROUNDUP(TODAY()-B401,0)</f>
        <v>258</v>
      </c>
      <c r="Q401" s="1" t="str">
        <f>IFERROR(IF(A401="Ordenes de Compra",VLOOKUP($E401,'Ordenes de Compra'!$A$2:$E$1712,5,0),"Sin OC"),"Sin dato")</f>
        <v>Sin OC</v>
      </c>
      <c r="R401" s="28" t="str">
        <f>IFERROR(IF(A401="Ordenes de Compra",VLOOKUP($I401,'Ordenes de Compra'!$B$2:$E$1712,3,0),"Sin OC"),"Sin dato")</f>
        <v>Sin OC</v>
      </c>
      <c r="S401" s="1" t="str">
        <f>VLOOKUP($U401,'Tablas intermedias'!$C$1:$H$222,5,0)</f>
        <v>DGPFE</v>
      </c>
      <c r="T401" s="29" t="str">
        <f t="shared" si="19"/>
        <v>OK</v>
      </c>
      <c r="U401" s="30" t="str">
        <f t="shared" si="20"/>
        <v>DAFYP#MS-ARCHIVOARCHIVO - ArchivoDAFYP#MS - Dirección de administración financiera y presupuestaria</v>
      </c>
      <c r="V401" s="1" t="str">
        <f>VLOOKUP(U401,'Tablas intermedias'!$C$1:$H$222,6,0)</f>
        <v>No</v>
      </c>
      <c r="W401" s="1" t="str">
        <f ca="1">IF(O401&lt;30,"menos de 30 días","más de 30 días")</f>
        <v>más de 30 días</v>
      </c>
    </row>
    <row r="402" spans="1:23" ht="14.25" hidden="1" thickTop="1" thickBot="1" x14ac:dyDescent="0.25">
      <c r="A402" s="17" t="str">
        <f>IF(DetalleExp!H402='Tablas intermedias'!$A$2,"Ordenes de Compra",IF(DetalleExp!H402='Tablas intermedias'!$A$3,"Financiamiento Internacional","Legítimo Abono"))</f>
        <v>Financiamiento Internacional</v>
      </c>
      <c r="B402" s="7">
        <f>DetalleExp!E402</f>
        <v>44097</v>
      </c>
      <c r="C402" s="1" t="str">
        <f>DetalleExp!A402</f>
        <v>EX-2020-63746666-APN-DAFYP#MS</v>
      </c>
      <c r="D402" s="1" t="str">
        <f>IF(A402="Ordenes de Compra",VLOOKUP(C402,Autogestión!$B$2:$D$5090,3,0),IF(A402="Legítimo Abono",VLOOKUP(C402,NoAmpOC!$B$2:$H$988,7,0),"Factura"))</f>
        <v>Factura</v>
      </c>
      <c r="E402" s="26" t="str">
        <f>IF(A402="Ordenes de Compra",VLOOKUP($C402,Autogestión!$B$2:$G$5090,6,0),IF(A402="Financiamiento Internacional",VLOOKUP($C402,FinInt!$B$2:$G$508,6,0),"Legítimo Abono"))</f>
        <v>Consolidación del modelo de Atención Primaria de la Salud a través de la Provisión y Dispensa de Medicamentos Esenciales ¿ Proyectos financiados Organismos Multilaterales Regionales - ARG/15/001 - PNUD</v>
      </c>
      <c r="F402" s="26" t="str">
        <f>IF($A402="Ordenes de Compra","ARS",IF($A402="Financiamiento Internacional",VLOOKUP($C402,FinInt!$B$2:$Q$508,15,0),VLOOKUP($C402,NoAmpOC!$B$2:$T$988,18,0)))</f>
        <v>ARS</v>
      </c>
      <c r="G402" s="5">
        <f>IF($A402="Ordenes de Compra",VLOOKUP($C402,Autogestión!$B$2:$H$5090,7,0),IF($A402="Financiamiento Internacional",VLOOKUP($C402,FinInt!$B$2:$Q$1308,16,0),VLOOKUP($C402,NoAmpOC!$B$2:$T$988,19,0)))</f>
        <v>1693032</v>
      </c>
      <c r="H402" s="5">
        <f t="shared" si="18"/>
        <v>1693032</v>
      </c>
      <c r="I402" s="26" t="str">
        <f>IF($A402="Ordenes de Compra",VLOOKUP($C402,Autogestión!$B$2:$J$5090,9,0),IF($A402="Financiamiento Internacional",VLOOKUP($C402,FinInt!$B$2:$G$1555,6,0),"Legitimo Abono"))</f>
        <v>Consolidación del modelo de Atención Primaria de la Salud a través de la Provisión y Dispensa de Medicamentos Esenciales ¿ Proyectos financiados Organismos Multilaterales Regionales - ARG/15/001 - PNUD</v>
      </c>
      <c r="J402" s="1" t="str">
        <f>IF($A402="Ordenes de Compra",VLOOKUP($C402,Autogestión!$B$2:$R$5090,17,0),IF($A402="Financiamiento Internacional",VLOOKUP($C402,FinInt!$B$2:$O$1508,14,0),VLOOKUP($C402,NoAmpOC!$B$2:$R$988,17,0)))</f>
        <v>GELIO INMOBILIARIA SA</v>
      </c>
      <c r="K402" s="7" t="str">
        <f>DetalleExp!AP402</f>
        <v>DAFYP#MS-ARCHIVO</v>
      </c>
      <c r="L402" s="7" t="str">
        <f>DetalleExp!AQ402</f>
        <v>ARCHIVO - Archivo</v>
      </c>
      <c r="M402" s="7" t="str">
        <f>DetalleExp!AR402</f>
        <v>DAFYP#MS - Dirección de administración financiera y presupuestaria</v>
      </c>
      <c r="N402" s="7">
        <f>DetalleExp!AS402</f>
        <v>44140</v>
      </c>
      <c r="O402" s="27">
        <f ca="1">ROUNDUP(TODAY()-N402,0)</f>
        <v>215</v>
      </c>
      <c r="P402" s="27">
        <f ca="1">ROUNDUP(TODAY()-B402,0)</f>
        <v>258</v>
      </c>
      <c r="Q402" s="1" t="str">
        <f>IFERROR(IF(A402="Ordenes de Compra",VLOOKUP($E402,'Ordenes de Compra'!$A$2:$E$1712,5,0),"Sin OC"),"Sin dato")</f>
        <v>Sin OC</v>
      </c>
      <c r="R402" s="28" t="str">
        <f>IFERROR(IF(A402="Ordenes de Compra",VLOOKUP($I402,'Ordenes de Compra'!$B$2:$E$1712,3,0),"Sin OC"),"Sin dato")</f>
        <v>Sin OC</v>
      </c>
      <c r="S402" s="1" t="str">
        <f>VLOOKUP($U402,'Tablas intermedias'!$C$1:$H$222,5,0)</f>
        <v>DGPFE</v>
      </c>
      <c r="T402" s="29" t="str">
        <f t="shared" si="19"/>
        <v>OK</v>
      </c>
      <c r="U402" s="30" t="str">
        <f t="shared" si="20"/>
        <v>DAFYP#MS-ARCHIVOARCHIVO - ArchivoDAFYP#MS - Dirección de administración financiera y presupuestaria</v>
      </c>
      <c r="V402" s="1" t="str">
        <f>VLOOKUP(U402,'Tablas intermedias'!$C$1:$H$222,6,0)</f>
        <v>No</v>
      </c>
      <c r="W402" s="1" t="str">
        <f ca="1">IF(O402&lt;30,"menos de 30 días","más de 30 días")</f>
        <v>más de 30 días</v>
      </c>
    </row>
    <row r="403" spans="1:23" ht="14.25" hidden="1" thickTop="1" thickBot="1" x14ac:dyDescent="0.25">
      <c r="A403" s="17" t="str">
        <f>IF(DetalleExp!H403='Tablas intermedias'!$A$2,"Ordenes de Compra",IF(DetalleExp!H403='Tablas intermedias'!$A$3,"Financiamiento Internacional","Legítimo Abono"))</f>
        <v>Financiamiento Internacional</v>
      </c>
      <c r="B403" s="7">
        <f>DetalleExp!E403</f>
        <v>44097</v>
      </c>
      <c r="C403" s="1" t="str">
        <f>DetalleExp!A403</f>
        <v>EX-2020-63748532-APN-DAFYP#MS</v>
      </c>
      <c r="D403" s="1" t="str">
        <f>IF(A403="Ordenes de Compra",VLOOKUP(C403,Autogestión!$B$2:$D$5090,3,0),IF(A403="Legítimo Abono",VLOOKUP(C403,NoAmpOC!$B$2:$H$988,7,0),"Factura"))</f>
        <v>Factura</v>
      </c>
      <c r="E403" s="26" t="str">
        <f>IF(A403="Ordenes de Compra",VLOOKUP($C403,Autogestión!$B$2:$G$5090,6,0),IF(A403="Financiamiento Internacional",VLOOKUP($C403,FinInt!$B$2:$G$508,6,0),"Legítimo Abono"))</f>
        <v>Consolidación del modelo de Atención Primaria de la Salud a través de la Provisión y Dispensa de Medicamentos Esenciales ¿ Proyectos financiados Organismos Multilaterales Regionales - ARG/15/001 - PNUD</v>
      </c>
      <c r="F403" s="26" t="str">
        <f>IF($A403="Ordenes de Compra","ARS",IF($A403="Financiamiento Internacional",VLOOKUP($C403,FinInt!$B$2:$Q$508,15,0),VLOOKUP($C403,NoAmpOC!$B$2:$T$988,18,0)))</f>
        <v>ARS</v>
      </c>
      <c r="G403" s="5">
        <f>IF($A403="Ordenes de Compra",VLOOKUP($C403,Autogestión!$B$2:$H$5090,7,0),IF($A403="Financiamiento Internacional",VLOOKUP($C403,FinInt!$B$2:$Q$1308,16,0),VLOOKUP($C403,NoAmpOC!$B$2:$T$988,19,0)))</f>
        <v>1693032</v>
      </c>
      <c r="H403" s="5">
        <f t="shared" si="18"/>
        <v>1693032</v>
      </c>
      <c r="I403" s="26" t="str">
        <f>IF($A403="Ordenes de Compra",VLOOKUP($C403,Autogestión!$B$2:$J$5090,9,0),IF($A403="Financiamiento Internacional",VLOOKUP($C403,FinInt!$B$2:$G$1555,6,0),"Legitimo Abono"))</f>
        <v>Consolidación del modelo de Atención Primaria de la Salud a través de la Provisión y Dispensa de Medicamentos Esenciales ¿ Proyectos financiados Organismos Multilaterales Regionales - ARG/15/001 - PNUD</v>
      </c>
      <c r="J403" s="1" t="str">
        <f>IF($A403="Ordenes de Compra",VLOOKUP($C403,Autogestión!$B$2:$R$5090,17,0),IF($A403="Financiamiento Internacional",VLOOKUP($C403,FinInt!$B$2:$O$1508,14,0),VLOOKUP($C403,NoAmpOC!$B$2:$R$988,17,0)))</f>
        <v>GELIO INMOBILIARIA SA</v>
      </c>
      <c r="K403" s="7" t="str">
        <f>DetalleExp!AP403</f>
        <v>DAFYP#MS-ARCHIVO</v>
      </c>
      <c r="L403" s="7" t="str">
        <f>DetalleExp!AQ403</f>
        <v>ARCHIVO - Archivo</v>
      </c>
      <c r="M403" s="7" t="str">
        <f>DetalleExp!AR403</f>
        <v>DAFYP#MS - Dirección de administración financiera y presupuestaria</v>
      </c>
      <c r="N403" s="7">
        <f>DetalleExp!AS403</f>
        <v>44140</v>
      </c>
      <c r="O403" s="27">
        <f ca="1">ROUNDUP(TODAY()-N403,0)</f>
        <v>215</v>
      </c>
      <c r="P403" s="27">
        <f ca="1">ROUNDUP(TODAY()-B403,0)</f>
        <v>258</v>
      </c>
      <c r="Q403" s="1" t="str">
        <f>IFERROR(IF(A403="Ordenes de Compra",VLOOKUP($E403,'Ordenes de Compra'!$A$2:$E$1712,5,0),"Sin OC"),"Sin dato")</f>
        <v>Sin OC</v>
      </c>
      <c r="R403" s="28" t="str">
        <f>IFERROR(IF(A403="Ordenes de Compra",VLOOKUP($I403,'Ordenes de Compra'!$B$2:$E$1712,3,0),"Sin OC"),"Sin dato")</f>
        <v>Sin OC</v>
      </c>
      <c r="S403" s="1" t="str">
        <f>VLOOKUP($U403,'Tablas intermedias'!$C$1:$H$222,5,0)</f>
        <v>DGPFE</v>
      </c>
      <c r="T403" s="29" t="str">
        <f t="shared" si="19"/>
        <v>OK</v>
      </c>
      <c r="U403" s="30" t="str">
        <f t="shared" si="20"/>
        <v>DAFYP#MS-ARCHIVOARCHIVO - ArchivoDAFYP#MS - Dirección de administración financiera y presupuestaria</v>
      </c>
      <c r="V403" s="1" t="str">
        <f>VLOOKUP(U403,'Tablas intermedias'!$C$1:$H$222,6,0)</f>
        <v>No</v>
      </c>
      <c r="W403" s="1" t="str">
        <f ca="1">IF(O403&lt;30,"menos de 30 días","más de 30 días")</f>
        <v>más de 30 días</v>
      </c>
    </row>
    <row r="404" spans="1:23" ht="14.25" hidden="1" thickTop="1" thickBot="1" x14ac:dyDescent="0.25">
      <c r="A404" s="17" t="str">
        <f>IF(DetalleExp!H404='Tablas intermedias'!$A$2,"Ordenes de Compra",IF(DetalleExp!H404='Tablas intermedias'!$A$3,"Financiamiento Internacional","Legítimo Abono"))</f>
        <v>Ordenes de Compra</v>
      </c>
      <c r="B404" s="7">
        <f>DetalleExp!E404</f>
        <v>44097</v>
      </c>
      <c r="C404" s="1" t="str">
        <f>DetalleExp!A404</f>
        <v>EX-2020-63748551-APN-DTYC#MS</v>
      </c>
      <c r="D404" s="1" t="str">
        <f>IF(A404="Ordenes de Compra",VLOOKUP(C404,Autogestión!$B$2:$D$5090,3,0),IF(A404="Legítimo Abono",VLOOKUP(C404,NoAmpOC!$B$2:$H$988,7,0),"Factura"))</f>
        <v>Factura</v>
      </c>
      <c r="E404" s="26">
        <f>IF(A404="Ordenes de Compra",VLOOKUP($C404,Autogestión!$B$2:$G$5090,6,0),IF(A404="Financiamiento Internacional",VLOOKUP($C404,FinInt!$B$2:$G$508,6,0),"Legítimo Abono"))</f>
        <v>0</v>
      </c>
      <c r="F404" s="26" t="str">
        <f>IF($A404="Ordenes de Compra","ARS",IF($A404="Financiamiento Internacional",VLOOKUP($C404,FinInt!$B$2:$Q$508,15,0),VLOOKUP($C404,NoAmpOC!$B$2:$T$988,18,0)))</f>
        <v>ARS</v>
      </c>
      <c r="G404" s="5">
        <f>IF($A404="Ordenes de Compra",VLOOKUP($C404,Autogestión!$B$2:$H$5090,7,0),IF($A404="Financiamiento Internacional",VLOOKUP($C404,FinInt!$B$2:$Q$1308,16,0),VLOOKUP($C404,NoAmpOC!$B$2:$T$988,19,0)))</f>
        <v>1536678.22</v>
      </c>
      <c r="H404" s="5">
        <f t="shared" si="18"/>
        <v>1536678.22</v>
      </c>
      <c r="I404" s="26" t="str">
        <f>IF($A404="Ordenes de Compra",VLOOKUP($C404,Autogestión!$B$2:$J$5090,9,0),IF($A404="Financiamiento Internacional",VLOOKUP($C404,FinInt!$B$2:$G$1555,6,0),"Legitimo Abono"))</f>
        <v>OC 11/2019</v>
      </c>
      <c r="J404" s="1" t="str">
        <f>IF($A404="Ordenes de Compra",VLOOKUP($C404,Autogestión!$B$2:$R$5090,17,0),IF($A404="Financiamiento Internacional",VLOOKUP($C404,FinInt!$B$2:$O$1508,14,0),VLOOKUP($C404,NoAmpOC!$B$2:$R$988,17,0)))</f>
        <v>Gador S.A.</v>
      </c>
      <c r="K404" s="7" t="str">
        <f>DetalleExp!AP404</f>
        <v>DAFYP#MS-ARCHIVO</v>
      </c>
      <c r="L404" s="7" t="str">
        <f>DetalleExp!AQ404</f>
        <v>ARCHIVO - Archivo</v>
      </c>
      <c r="M404" s="7" t="str">
        <f>DetalleExp!AR404</f>
        <v>DAFYP#MS - Dirección de administración financiera y presupuestaria</v>
      </c>
      <c r="N404" s="7">
        <f>DetalleExp!AS404</f>
        <v>44181</v>
      </c>
      <c r="O404" s="27">
        <f ca="1">ROUNDUP(TODAY()-N404,0)</f>
        <v>174</v>
      </c>
      <c r="P404" s="27">
        <f ca="1">ROUNDUP(TODAY()-B404,0)</f>
        <v>258</v>
      </c>
      <c r="Q404" s="1" t="str">
        <f>IFERROR(IF(A404="Ordenes de Compra",VLOOKUP($E404,'Ordenes de Compra'!$A$2:$E$1712,5,0),"Sin OC"),"Sin dato")</f>
        <v>Sin dato</v>
      </c>
      <c r="R404" s="28">
        <f>IFERROR(IF(A404="Ordenes de Compra",VLOOKUP($I404,'Ordenes de Compra'!$B$2:$E$1712,3,0),"Sin OC"),"Sin dato")</f>
        <v>63233332.479999997</v>
      </c>
      <c r="S404" s="1" t="str">
        <f>VLOOKUP($U404,'Tablas intermedias'!$C$1:$H$222,5,0)</f>
        <v>DGPFE</v>
      </c>
      <c r="T404" s="29" t="str">
        <f t="shared" si="19"/>
        <v>OK</v>
      </c>
      <c r="U404" s="30" t="str">
        <f t="shared" si="20"/>
        <v>DAFYP#MS-ARCHIVOARCHIVO - ArchivoDAFYP#MS - Dirección de administración financiera y presupuestaria</v>
      </c>
      <c r="V404" s="1" t="str">
        <f>VLOOKUP(U404,'Tablas intermedias'!$C$1:$H$222,6,0)</f>
        <v>No</v>
      </c>
      <c r="W404" s="1" t="str">
        <f ca="1">IF(O404&lt;30,"menos de 30 días","más de 30 días")</f>
        <v>más de 30 días</v>
      </c>
    </row>
    <row r="405" spans="1:23" ht="14.25" hidden="1" thickTop="1" thickBot="1" x14ac:dyDescent="0.25">
      <c r="A405" s="17" t="str">
        <f>IF(DetalleExp!H405='Tablas intermedias'!$A$2,"Ordenes de Compra",IF(DetalleExp!H405='Tablas intermedias'!$A$3,"Financiamiento Internacional","Legítimo Abono"))</f>
        <v>Financiamiento Internacional</v>
      </c>
      <c r="B405" s="7">
        <f>DetalleExp!E405</f>
        <v>44097</v>
      </c>
      <c r="C405" s="1" t="str">
        <f>DetalleExp!A405</f>
        <v>EX-2020-63749980-APN-DAFYP#MS</v>
      </c>
      <c r="D405" s="1" t="str">
        <f>IF(A405="Ordenes de Compra",VLOOKUP(C405,Autogestión!$B$2:$D$5090,3,0),IF(A405="Legítimo Abono",VLOOKUP(C405,NoAmpOC!$B$2:$H$988,7,0),"Factura"))</f>
        <v>Factura</v>
      </c>
      <c r="E405" s="26" t="str">
        <f>IF(A405="Ordenes de Compra",VLOOKUP($C405,Autogestión!$B$2:$G$5090,6,0),IF(A405="Financiamiento Internacional",VLOOKUP($C405,FinInt!$B$2:$G$508,6,0),"Legítimo Abono"))</f>
        <v>Consolidación del modelo de Atención Primaria de la Salud a través de la Provisión y Dispensa de Medicamentos Esenciales ¿ Proyectos financiados Organismos Multilaterales Regionales - ARG/15/001 - PNUD</v>
      </c>
      <c r="F405" s="26" t="str">
        <f>IF($A405="Ordenes de Compra","ARS",IF($A405="Financiamiento Internacional",VLOOKUP($C405,FinInt!$B$2:$Q$508,15,0),VLOOKUP($C405,NoAmpOC!$B$2:$T$988,18,0)))</f>
        <v>ARS</v>
      </c>
      <c r="G405" s="5">
        <f>IF($A405="Ordenes de Compra",VLOOKUP($C405,Autogestión!$B$2:$H$5090,7,0),IF($A405="Financiamiento Internacional",VLOOKUP($C405,FinInt!$B$2:$Q$1308,16,0),VLOOKUP($C405,NoAmpOC!$B$2:$T$988,19,0)))</f>
        <v>36326</v>
      </c>
      <c r="H405" s="5">
        <f t="shared" si="18"/>
        <v>36326</v>
      </c>
      <c r="I405" s="26" t="str">
        <f>IF($A405="Ordenes de Compra",VLOOKUP($C405,Autogestión!$B$2:$J$5090,9,0),IF($A405="Financiamiento Internacional",VLOOKUP($C405,FinInt!$B$2:$G$1555,6,0),"Legitimo Abono"))</f>
        <v>Consolidación del modelo de Atención Primaria de la Salud a través de la Provisión y Dispensa de Medicamentos Esenciales ¿ Proyectos financiados Organismos Multilaterales Regionales - ARG/15/001 - PNUD</v>
      </c>
      <c r="J405" s="1" t="str">
        <f>IF($A405="Ordenes de Compra",VLOOKUP($C405,Autogestión!$B$2:$R$5090,17,0),IF($A405="Financiamiento Internacional",VLOOKUP($C405,FinInt!$B$2:$O$1508,14,0),VLOOKUP($C405,NoAmpOC!$B$2:$R$988,17,0)))</f>
        <v>GELIO INMOBILIARIA SA</v>
      </c>
      <c r="K405" s="7" t="str">
        <f>DetalleExp!AP405</f>
        <v>DAFYP#MS-ARCHIVO</v>
      </c>
      <c r="L405" s="7" t="str">
        <f>DetalleExp!AQ405</f>
        <v>ARCHIVO - Archivo</v>
      </c>
      <c r="M405" s="7" t="str">
        <f>DetalleExp!AR405</f>
        <v>DAFYP#MS - Dirección de administración financiera y presupuestaria</v>
      </c>
      <c r="N405" s="7">
        <f>DetalleExp!AS405</f>
        <v>44148</v>
      </c>
      <c r="O405" s="27">
        <f ca="1">ROUNDUP(TODAY()-N405,0)</f>
        <v>207</v>
      </c>
      <c r="P405" s="27">
        <f ca="1">ROUNDUP(TODAY()-B405,0)</f>
        <v>258</v>
      </c>
      <c r="Q405" s="1" t="str">
        <f>IFERROR(IF(A405="Ordenes de Compra",VLOOKUP($E405,'Ordenes de Compra'!$A$2:$E$1712,5,0),"Sin OC"),"Sin dato")</f>
        <v>Sin OC</v>
      </c>
      <c r="R405" s="28" t="str">
        <f>IFERROR(IF(A405="Ordenes de Compra",VLOOKUP($I405,'Ordenes de Compra'!$B$2:$E$1712,3,0),"Sin OC"),"Sin dato")</f>
        <v>Sin OC</v>
      </c>
      <c r="S405" s="1" t="str">
        <f>VLOOKUP($U405,'Tablas intermedias'!$C$1:$H$222,5,0)</f>
        <v>DGPFE</v>
      </c>
      <c r="T405" s="29" t="str">
        <f t="shared" si="19"/>
        <v>OK</v>
      </c>
      <c r="U405" s="30" t="str">
        <f t="shared" si="20"/>
        <v>DAFYP#MS-ARCHIVOARCHIVO - ArchivoDAFYP#MS - Dirección de administración financiera y presupuestaria</v>
      </c>
      <c r="V405" s="1" t="str">
        <f>VLOOKUP(U405,'Tablas intermedias'!$C$1:$H$222,6,0)</f>
        <v>No</v>
      </c>
      <c r="W405" s="1" t="str">
        <f ca="1">IF(O405&lt;30,"menos de 30 días","más de 30 días")</f>
        <v>más de 30 días</v>
      </c>
    </row>
    <row r="406" spans="1:23" ht="14.25" hidden="1" thickTop="1" thickBot="1" x14ac:dyDescent="0.25">
      <c r="A406" s="17" t="str">
        <f>IF(DetalleExp!H406='Tablas intermedias'!$A$2,"Ordenes de Compra",IF(DetalleExp!H406='Tablas intermedias'!$A$3,"Financiamiento Internacional","Legítimo Abono"))</f>
        <v>Financiamiento Internacional</v>
      </c>
      <c r="B406" s="7">
        <f>DetalleExp!E406</f>
        <v>44097</v>
      </c>
      <c r="C406" s="1" t="str">
        <f>DetalleExp!A406</f>
        <v>EX-2020-63751129-APN-DAFYP#MS</v>
      </c>
      <c r="D406" s="1" t="str">
        <f>IF(A406="Ordenes de Compra",VLOOKUP(C406,Autogestión!$B$2:$D$5090,3,0),IF(A406="Legítimo Abono",VLOOKUP(C406,NoAmpOC!$B$2:$H$988,7,0),"Factura"))</f>
        <v>Factura</v>
      </c>
      <c r="E406" s="26" t="str">
        <f>IF(A406="Ordenes de Compra",VLOOKUP($C406,Autogestión!$B$2:$G$5090,6,0),IF(A406="Financiamiento Internacional",VLOOKUP($C406,FinInt!$B$2:$G$508,6,0),"Legítimo Abono"))</f>
        <v>Consolidación del modelo de Atención Primaria de la Salud a través de la Provisión y Dispensa de Medicamentos Esenciales ¿ Proyectos financiados Organismos Multilaterales Regionales - ARG/15/001 - PNUD</v>
      </c>
      <c r="F406" s="26" t="str">
        <f>IF($A406="Ordenes de Compra","ARS",IF($A406="Financiamiento Internacional",VLOOKUP($C406,FinInt!$B$2:$Q$508,15,0),VLOOKUP($C406,NoAmpOC!$B$2:$T$988,18,0)))</f>
        <v>ARS</v>
      </c>
      <c r="G406" s="5">
        <f>IF($A406="Ordenes de Compra",VLOOKUP($C406,Autogestión!$B$2:$H$5090,7,0),IF($A406="Financiamiento Internacional",VLOOKUP($C406,FinInt!$B$2:$Q$1308,16,0),VLOOKUP($C406,NoAmpOC!$B$2:$T$988,19,0)))</f>
        <v>36326</v>
      </c>
      <c r="H406" s="5">
        <f t="shared" si="18"/>
        <v>36326</v>
      </c>
      <c r="I406" s="26" t="str">
        <f>IF($A406="Ordenes de Compra",VLOOKUP($C406,Autogestión!$B$2:$J$5090,9,0),IF($A406="Financiamiento Internacional",VLOOKUP($C406,FinInt!$B$2:$G$1555,6,0),"Legitimo Abono"))</f>
        <v>Consolidación del modelo de Atención Primaria de la Salud a través de la Provisión y Dispensa de Medicamentos Esenciales ¿ Proyectos financiados Organismos Multilaterales Regionales - ARG/15/001 - PNUD</v>
      </c>
      <c r="J406" s="1" t="str">
        <f>IF($A406="Ordenes de Compra",VLOOKUP($C406,Autogestión!$B$2:$R$5090,17,0),IF($A406="Financiamiento Internacional",VLOOKUP($C406,FinInt!$B$2:$O$1508,14,0),VLOOKUP($C406,NoAmpOC!$B$2:$R$988,17,0)))</f>
        <v>GELIO INMOBILIARIA SA</v>
      </c>
      <c r="K406" s="7" t="str">
        <f>DetalleExp!AP406</f>
        <v>DAFYP#MS-ARCHIVO</v>
      </c>
      <c r="L406" s="7" t="str">
        <f>DetalleExp!AQ406</f>
        <v>ARCHIVO - Archivo</v>
      </c>
      <c r="M406" s="7" t="str">
        <f>DetalleExp!AR406</f>
        <v>DAFYP#MS - Dirección de administración financiera y presupuestaria</v>
      </c>
      <c r="N406" s="7">
        <f>DetalleExp!AS406</f>
        <v>44146</v>
      </c>
      <c r="O406" s="27">
        <f ca="1">ROUNDUP(TODAY()-N406,0)</f>
        <v>209</v>
      </c>
      <c r="P406" s="27">
        <f ca="1">ROUNDUP(TODAY()-B406,0)</f>
        <v>258</v>
      </c>
      <c r="Q406" s="1" t="str">
        <f>IFERROR(IF(A406="Ordenes de Compra",VLOOKUP($E406,'Ordenes de Compra'!$A$2:$E$1712,5,0),"Sin OC"),"Sin dato")</f>
        <v>Sin OC</v>
      </c>
      <c r="R406" s="28" t="str">
        <f>IFERROR(IF(A406="Ordenes de Compra",VLOOKUP($I406,'Ordenes de Compra'!$B$2:$E$1712,3,0),"Sin OC"),"Sin dato")</f>
        <v>Sin OC</v>
      </c>
      <c r="S406" s="1" t="str">
        <f>VLOOKUP($U406,'Tablas intermedias'!$C$1:$H$222,5,0)</f>
        <v>DGPFE</v>
      </c>
      <c r="T406" s="29" t="str">
        <f t="shared" si="19"/>
        <v>OK</v>
      </c>
      <c r="U406" s="30" t="str">
        <f t="shared" si="20"/>
        <v>DAFYP#MS-ARCHIVOARCHIVO - ArchivoDAFYP#MS - Dirección de administración financiera y presupuestaria</v>
      </c>
      <c r="V406" s="1" t="str">
        <f>VLOOKUP(U406,'Tablas intermedias'!$C$1:$H$222,6,0)</f>
        <v>No</v>
      </c>
      <c r="W406" s="1" t="str">
        <f ca="1">IF(O406&lt;30,"menos de 30 días","más de 30 días")</f>
        <v>más de 30 días</v>
      </c>
    </row>
    <row r="407" spans="1:23" ht="14.25" hidden="1" thickTop="1" thickBot="1" x14ac:dyDescent="0.25">
      <c r="A407" s="17" t="str">
        <f>IF(DetalleExp!H407='Tablas intermedias'!$A$2,"Ordenes de Compra",IF(DetalleExp!H407='Tablas intermedias'!$A$3,"Financiamiento Internacional","Legítimo Abono"))</f>
        <v>Financiamiento Internacional</v>
      </c>
      <c r="B407" s="7">
        <f>DetalleExp!E407</f>
        <v>44097</v>
      </c>
      <c r="C407" s="1" t="str">
        <f>DetalleExp!A407</f>
        <v>EX-2020-63752092-APN-DAFYP#MS</v>
      </c>
      <c r="D407" s="1" t="str">
        <f>IF(A407="Ordenes de Compra",VLOOKUP(C407,Autogestión!$B$2:$D$5090,3,0),IF(A407="Legítimo Abono",VLOOKUP(C407,NoAmpOC!$B$2:$H$988,7,0),"Factura"))</f>
        <v>Factura</v>
      </c>
      <c r="E407" s="26" t="str">
        <f>IF(A407="Ordenes de Compra",VLOOKUP($C407,Autogestión!$B$2:$G$5090,6,0),IF(A407="Financiamiento Internacional",VLOOKUP($C407,FinInt!$B$2:$G$508,6,0),"Legítimo Abono"))</f>
        <v>Consolidación del modelo de Atención Primaria de la Salud a través de la Provisión y Dispensa de Medicamentos Esenciales ¿ Proyectos financiados Organismos Multilaterales Regionales - ARG/15/001 - PNUD</v>
      </c>
      <c r="F407" s="26" t="str">
        <f>IF($A407="Ordenes de Compra","ARS",IF($A407="Financiamiento Internacional",VLOOKUP($C407,FinInt!$B$2:$Q$508,15,0),VLOOKUP($C407,NoAmpOC!$B$2:$T$988,18,0)))</f>
        <v>ARS</v>
      </c>
      <c r="G407" s="5">
        <f>IF($A407="Ordenes de Compra",VLOOKUP($C407,Autogestión!$B$2:$H$5090,7,0),IF($A407="Financiamiento Internacional",VLOOKUP($C407,FinInt!$B$2:$Q$1308,16,0),VLOOKUP($C407,NoAmpOC!$B$2:$T$988,19,0)))</f>
        <v>36326</v>
      </c>
      <c r="H407" s="5">
        <f t="shared" si="18"/>
        <v>36326</v>
      </c>
      <c r="I407" s="26" t="str">
        <f>IF($A407="Ordenes de Compra",VLOOKUP($C407,Autogestión!$B$2:$J$5090,9,0),IF($A407="Financiamiento Internacional",VLOOKUP($C407,FinInt!$B$2:$G$1555,6,0),"Legitimo Abono"))</f>
        <v>Consolidación del modelo de Atención Primaria de la Salud a través de la Provisión y Dispensa de Medicamentos Esenciales ¿ Proyectos financiados Organismos Multilaterales Regionales - ARG/15/001 - PNUD</v>
      </c>
      <c r="J407" s="1" t="str">
        <f>IF($A407="Ordenes de Compra",VLOOKUP($C407,Autogestión!$B$2:$R$5090,17,0),IF($A407="Financiamiento Internacional",VLOOKUP($C407,FinInt!$B$2:$O$1508,14,0),VLOOKUP($C407,NoAmpOC!$B$2:$R$988,17,0)))</f>
        <v>GELIO INMOBILIARIA SA</v>
      </c>
      <c r="K407" s="7" t="str">
        <f>DetalleExp!AP407</f>
        <v>DAFYP#MS-ARCHIVO</v>
      </c>
      <c r="L407" s="7" t="str">
        <f>DetalleExp!AQ407</f>
        <v>ARCHIVO - Archivo</v>
      </c>
      <c r="M407" s="7" t="str">
        <f>DetalleExp!AR407</f>
        <v>DAFYP#MS - Dirección de administración financiera y presupuestaria</v>
      </c>
      <c r="N407" s="7">
        <f>DetalleExp!AS407</f>
        <v>44146</v>
      </c>
      <c r="O407" s="27">
        <f ca="1">ROUNDUP(TODAY()-N407,0)</f>
        <v>209</v>
      </c>
      <c r="P407" s="27">
        <f ca="1">ROUNDUP(TODAY()-B407,0)</f>
        <v>258</v>
      </c>
      <c r="Q407" s="1" t="str">
        <f>IFERROR(IF(A407="Ordenes de Compra",VLOOKUP($E407,'Ordenes de Compra'!$A$2:$E$1712,5,0),"Sin OC"),"Sin dato")</f>
        <v>Sin OC</v>
      </c>
      <c r="R407" s="28" t="str">
        <f>IFERROR(IF(A407="Ordenes de Compra",VLOOKUP($I407,'Ordenes de Compra'!$B$2:$E$1712,3,0),"Sin OC"),"Sin dato")</f>
        <v>Sin OC</v>
      </c>
      <c r="S407" s="1" t="str">
        <f>VLOOKUP($U407,'Tablas intermedias'!$C$1:$H$222,5,0)</f>
        <v>DGPFE</v>
      </c>
      <c r="T407" s="29" t="str">
        <f t="shared" si="19"/>
        <v>OK</v>
      </c>
      <c r="U407" s="30" t="str">
        <f t="shared" si="20"/>
        <v>DAFYP#MS-ARCHIVOARCHIVO - ArchivoDAFYP#MS - Dirección de administración financiera y presupuestaria</v>
      </c>
      <c r="V407" s="1" t="str">
        <f>VLOOKUP(U407,'Tablas intermedias'!$C$1:$H$222,6,0)</f>
        <v>No</v>
      </c>
      <c r="W407" s="1" t="str">
        <f ca="1">IF(O407&lt;30,"menos de 30 días","más de 30 días")</f>
        <v>más de 30 días</v>
      </c>
    </row>
    <row r="408" spans="1:23" ht="14.25" hidden="1" thickTop="1" thickBot="1" x14ac:dyDescent="0.25">
      <c r="A408" s="17" t="str">
        <f>IF(DetalleExp!H408='Tablas intermedias'!$A$2,"Ordenes de Compra",IF(DetalleExp!H408='Tablas intermedias'!$A$3,"Financiamiento Internacional","Legítimo Abono"))</f>
        <v>Financiamiento Internacional</v>
      </c>
      <c r="B408" s="7">
        <f>DetalleExp!E408</f>
        <v>44097</v>
      </c>
      <c r="C408" s="1" t="str">
        <f>DetalleExp!A408</f>
        <v>EX-2020-63753264-APN-DAFYP#MS</v>
      </c>
      <c r="D408" s="1" t="str">
        <f>IF(A408="Ordenes de Compra",VLOOKUP(C408,Autogestión!$B$2:$D$5090,3,0),IF(A408="Legítimo Abono",VLOOKUP(C408,NoAmpOC!$B$2:$H$988,7,0),"Factura"))</f>
        <v>Factura</v>
      </c>
      <c r="E408" s="26" t="str">
        <f>IF(A408="Ordenes de Compra",VLOOKUP($C408,Autogestión!$B$2:$G$5090,6,0),IF(A408="Financiamiento Internacional",VLOOKUP($C408,FinInt!$B$2:$G$508,6,0),"Legítimo Abono"))</f>
        <v>Consolidación del modelo de Atención Primaria de la Salud a través de la Provisión y Dispensa de Medicamentos Esenciales ¿ Proyectos financiados Organismos Multilaterales Regionales - ARG/15/001 - PNUD</v>
      </c>
      <c r="F408" s="26" t="str">
        <f>IF($A408="Ordenes de Compra","ARS",IF($A408="Financiamiento Internacional",VLOOKUP($C408,FinInt!$B$2:$Q$508,15,0),VLOOKUP($C408,NoAmpOC!$B$2:$T$988,18,0)))</f>
        <v>ARS</v>
      </c>
      <c r="G408" s="5">
        <f>IF($A408="Ordenes de Compra",VLOOKUP($C408,Autogestión!$B$2:$H$5090,7,0),IF($A408="Financiamiento Internacional",VLOOKUP($C408,FinInt!$B$2:$Q$1308,16,0),VLOOKUP($C408,NoAmpOC!$B$2:$T$988,19,0)))</f>
        <v>36326</v>
      </c>
      <c r="H408" s="5">
        <f t="shared" si="18"/>
        <v>36326</v>
      </c>
      <c r="I408" s="26" t="str">
        <f>IF($A408="Ordenes de Compra",VLOOKUP($C408,Autogestión!$B$2:$J$5090,9,0),IF($A408="Financiamiento Internacional",VLOOKUP($C408,FinInt!$B$2:$G$1555,6,0),"Legitimo Abono"))</f>
        <v>Consolidación del modelo de Atención Primaria de la Salud a través de la Provisión y Dispensa de Medicamentos Esenciales ¿ Proyectos financiados Organismos Multilaterales Regionales - ARG/15/001 - PNUD</v>
      </c>
      <c r="J408" s="1" t="str">
        <f>IF($A408="Ordenes de Compra",VLOOKUP($C408,Autogestión!$B$2:$R$5090,17,0),IF($A408="Financiamiento Internacional",VLOOKUP($C408,FinInt!$B$2:$O$1508,14,0),VLOOKUP($C408,NoAmpOC!$B$2:$R$988,17,0)))</f>
        <v>GELIO INMOBILIARIA SA</v>
      </c>
      <c r="K408" s="7" t="str">
        <f>DetalleExp!AP408</f>
        <v>DAFYP#MS-ARCHIVO</v>
      </c>
      <c r="L408" s="7" t="str">
        <f>DetalleExp!AQ408</f>
        <v>ARCHIVO - Archivo</v>
      </c>
      <c r="M408" s="7" t="str">
        <f>DetalleExp!AR408</f>
        <v>DAFYP#MS - Dirección de administración financiera y presupuestaria</v>
      </c>
      <c r="N408" s="7">
        <f>DetalleExp!AS408</f>
        <v>44146</v>
      </c>
      <c r="O408" s="27">
        <f ca="1">ROUNDUP(TODAY()-N408,0)</f>
        <v>209</v>
      </c>
      <c r="P408" s="27">
        <f ca="1">ROUNDUP(TODAY()-B408,0)</f>
        <v>258</v>
      </c>
      <c r="Q408" s="1" t="str">
        <f>IFERROR(IF(A408="Ordenes de Compra",VLOOKUP($E408,'Ordenes de Compra'!$A$2:$E$1712,5,0),"Sin OC"),"Sin dato")</f>
        <v>Sin OC</v>
      </c>
      <c r="R408" s="28" t="str">
        <f>IFERROR(IF(A408="Ordenes de Compra",VLOOKUP($I408,'Ordenes de Compra'!$B$2:$E$1712,3,0),"Sin OC"),"Sin dato")</f>
        <v>Sin OC</v>
      </c>
      <c r="S408" s="1" t="str">
        <f>VLOOKUP($U408,'Tablas intermedias'!$C$1:$H$222,5,0)</f>
        <v>DGPFE</v>
      </c>
      <c r="T408" s="29" t="str">
        <f t="shared" si="19"/>
        <v>OK</v>
      </c>
      <c r="U408" s="30" t="str">
        <f t="shared" si="20"/>
        <v>DAFYP#MS-ARCHIVOARCHIVO - ArchivoDAFYP#MS - Dirección de administración financiera y presupuestaria</v>
      </c>
      <c r="V408" s="1" t="str">
        <f>VLOOKUP(U408,'Tablas intermedias'!$C$1:$H$222,6,0)</f>
        <v>No</v>
      </c>
      <c r="W408" s="1" t="str">
        <f ca="1">IF(O408&lt;30,"menos de 30 días","más de 30 días")</f>
        <v>más de 30 días</v>
      </c>
    </row>
    <row r="409" spans="1:23" ht="14.25" hidden="1" thickTop="1" thickBot="1" x14ac:dyDescent="0.25">
      <c r="A409" s="17" t="str">
        <f>IF(DetalleExp!H409='Tablas intermedias'!$A$2,"Ordenes de Compra",IF(DetalleExp!H409='Tablas intermedias'!$A$3,"Financiamiento Internacional","Legítimo Abono"))</f>
        <v>Financiamiento Internacional</v>
      </c>
      <c r="B409" s="7">
        <f>DetalleExp!E409</f>
        <v>44097</v>
      </c>
      <c r="C409" s="1" t="str">
        <f>DetalleExp!A409</f>
        <v>EX-2020-63754027-APN-DAFYP#MS</v>
      </c>
      <c r="D409" s="1" t="str">
        <f>IF(A409="Ordenes de Compra",VLOOKUP(C409,Autogestión!$B$2:$D$5090,3,0),IF(A409="Legítimo Abono",VLOOKUP(C409,NoAmpOC!$B$2:$H$988,7,0),"Factura"))</f>
        <v>Factura</v>
      </c>
      <c r="E409" s="26" t="str">
        <f>IF(A409="Ordenes de Compra",VLOOKUP($C409,Autogestión!$B$2:$G$5090,6,0),IF(A409="Financiamiento Internacional",VLOOKUP($C409,FinInt!$B$2:$G$508,6,0),"Legítimo Abono"))</f>
        <v>Consolidación del modelo de Atención Primaria de la Salud a través de la Provisión y Dispensa de Medicamentos Esenciales ¿ Proyectos financiados Organismos Multilaterales Regionales - ARG/15/001 - PNUD</v>
      </c>
      <c r="F409" s="26" t="str">
        <f>IF($A409="Ordenes de Compra","ARS",IF($A409="Financiamiento Internacional",VLOOKUP($C409,FinInt!$B$2:$Q$508,15,0),VLOOKUP($C409,NoAmpOC!$B$2:$T$988,18,0)))</f>
        <v>ARS</v>
      </c>
      <c r="G409" s="5">
        <f>IF($A409="Ordenes de Compra",VLOOKUP($C409,Autogestión!$B$2:$H$5090,7,0),IF($A409="Financiamiento Internacional",VLOOKUP($C409,FinInt!$B$2:$Q$1308,16,0),VLOOKUP($C409,NoAmpOC!$B$2:$T$988,19,0)))</f>
        <v>36326</v>
      </c>
      <c r="H409" s="5">
        <f t="shared" si="18"/>
        <v>36326</v>
      </c>
      <c r="I409" s="26" t="str">
        <f>IF($A409="Ordenes de Compra",VLOOKUP($C409,Autogestión!$B$2:$J$5090,9,0),IF($A409="Financiamiento Internacional",VLOOKUP($C409,FinInt!$B$2:$G$1555,6,0),"Legitimo Abono"))</f>
        <v>Consolidación del modelo de Atención Primaria de la Salud a través de la Provisión y Dispensa de Medicamentos Esenciales ¿ Proyectos financiados Organismos Multilaterales Regionales - ARG/15/001 - PNUD</v>
      </c>
      <c r="J409" s="1" t="str">
        <f>IF($A409="Ordenes de Compra",VLOOKUP($C409,Autogestión!$B$2:$R$5090,17,0),IF($A409="Financiamiento Internacional",VLOOKUP($C409,FinInt!$B$2:$O$1508,14,0),VLOOKUP($C409,NoAmpOC!$B$2:$R$988,17,0)))</f>
        <v>GELIO INMOBILIARIA SA</v>
      </c>
      <c r="K409" s="7" t="str">
        <f>DetalleExp!AP409</f>
        <v>DAFYP#MS-ARCHIVO</v>
      </c>
      <c r="L409" s="7" t="str">
        <f>DetalleExp!AQ409</f>
        <v>ARCHIVO - Archivo</v>
      </c>
      <c r="M409" s="7" t="str">
        <f>DetalleExp!AR409</f>
        <v>DAFYP#MS - Dirección de administración financiera y presupuestaria</v>
      </c>
      <c r="N409" s="7">
        <f>DetalleExp!AS409</f>
        <v>44146</v>
      </c>
      <c r="O409" s="27">
        <f ca="1">ROUNDUP(TODAY()-N409,0)</f>
        <v>209</v>
      </c>
      <c r="P409" s="27">
        <f ca="1">ROUNDUP(TODAY()-B409,0)</f>
        <v>258</v>
      </c>
      <c r="Q409" s="1" t="str">
        <f>IFERROR(IF(A409="Ordenes de Compra",VLOOKUP($E409,'Ordenes de Compra'!$A$2:$E$1712,5,0),"Sin OC"),"Sin dato")</f>
        <v>Sin OC</v>
      </c>
      <c r="R409" s="28" t="str">
        <f>IFERROR(IF(A409="Ordenes de Compra",VLOOKUP($I409,'Ordenes de Compra'!$B$2:$E$1712,3,0),"Sin OC"),"Sin dato")</f>
        <v>Sin OC</v>
      </c>
      <c r="S409" s="1" t="str">
        <f>VLOOKUP($U409,'Tablas intermedias'!$C$1:$H$222,5,0)</f>
        <v>DGPFE</v>
      </c>
      <c r="T409" s="29" t="str">
        <f t="shared" si="19"/>
        <v>OK</v>
      </c>
      <c r="U409" s="30" t="str">
        <f t="shared" si="20"/>
        <v>DAFYP#MS-ARCHIVOARCHIVO - ArchivoDAFYP#MS - Dirección de administración financiera y presupuestaria</v>
      </c>
      <c r="V409" s="1" t="str">
        <f>VLOOKUP(U409,'Tablas intermedias'!$C$1:$H$222,6,0)</f>
        <v>No</v>
      </c>
      <c r="W409" s="1" t="str">
        <f ca="1">IF(O409&lt;30,"menos de 30 días","más de 30 días")</f>
        <v>más de 30 días</v>
      </c>
    </row>
    <row r="410" spans="1:23" ht="14.25" hidden="1" thickTop="1" thickBot="1" x14ac:dyDescent="0.25">
      <c r="A410" s="17" t="str">
        <f>IF(DetalleExp!H410='Tablas intermedias'!$A$2,"Ordenes de Compra",IF(DetalleExp!H410='Tablas intermedias'!$A$3,"Financiamiento Internacional","Legítimo Abono"))</f>
        <v>Financiamiento Internacional</v>
      </c>
      <c r="B410" s="7">
        <f>DetalleExp!E410</f>
        <v>44097</v>
      </c>
      <c r="C410" s="1" t="str">
        <f>DetalleExp!A410</f>
        <v>EX-2020-63827850-APN-DAFYP#MS</v>
      </c>
      <c r="D410" s="1" t="str">
        <f>IF(A410="Ordenes de Compra",VLOOKUP(C410,Autogestión!$B$2:$D$5090,3,0),IF(A410="Legítimo Abono",VLOOKUP(C410,NoAmpOC!$B$2:$H$988,7,0),"Factura"))</f>
        <v>Factura</v>
      </c>
      <c r="E410" s="26" t="str">
        <f>IF(A410="Ordenes de Compra",VLOOKUP($C410,Autogestión!$B$2:$G$5090,6,0),IF(A410="Financiamiento Internacional",VLOOKUP($C410,FinInt!$B$2:$G$508,6,0),"Legítimo Abono"))</f>
        <v>Programa de Consolidación de la Gestión centralizada en Salud - ARG/13/007 - PNUD</v>
      </c>
      <c r="F410" s="26" t="str">
        <f>IF($A410="Ordenes de Compra","ARS",IF($A410="Financiamiento Internacional",VLOOKUP($C410,FinInt!$B$2:$Q$508,15,0),VLOOKUP($C410,NoAmpOC!$B$2:$T$988,18,0)))</f>
        <v>ARS</v>
      </c>
      <c r="G410" s="5">
        <f>IF($A410="Ordenes de Compra",VLOOKUP($C410,Autogestión!$B$2:$H$5090,7,0),IF($A410="Financiamiento Internacional",VLOOKUP($C410,FinInt!$B$2:$Q$1308,16,0),VLOOKUP($C410,NoAmpOC!$B$2:$T$988,19,0)))</f>
        <v>36326</v>
      </c>
      <c r="H410" s="5">
        <f t="shared" si="18"/>
        <v>36326</v>
      </c>
      <c r="I410" s="26" t="str">
        <f>IF($A410="Ordenes de Compra",VLOOKUP($C410,Autogestión!$B$2:$J$5090,9,0),IF($A410="Financiamiento Internacional",VLOOKUP($C410,FinInt!$B$2:$G$1555,6,0),"Legitimo Abono"))</f>
        <v>Programa de Consolidación de la Gestión centralizada en Salud - ARG/13/007 - PNUD</v>
      </c>
      <c r="J410" s="1" t="str">
        <f>IF($A410="Ordenes de Compra",VLOOKUP($C410,Autogestión!$B$2:$R$5090,17,0),IF($A410="Financiamiento Internacional",VLOOKUP($C410,FinInt!$B$2:$O$1508,14,0),VLOOKUP($C410,NoAmpOC!$B$2:$R$988,17,0)))</f>
        <v>GELIO INMOBILIARIA SA</v>
      </c>
      <c r="K410" s="7" t="str">
        <f>DetalleExp!AP410</f>
        <v>DAFYP#MS-ARCHIVO</v>
      </c>
      <c r="L410" s="7" t="str">
        <f>DetalleExp!AQ410</f>
        <v>ARCHIVO - Archivo</v>
      </c>
      <c r="M410" s="7" t="str">
        <f>DetalleExp!AR410</f>
        <v>DAFYP#MS - Dirección de administración financiera y presupuestaria</v>
      </c>
      <c r="N410" s="7">
        <f>DetalleExp!AS410</f>
        <v>44146</v>
      </c>
      <c r="O410" s="27">
        <f ca="1">ROUNDUP(TODAY()-N410,0)</f>
        <v>209</v>
      </c>
      <c r="P410" s="27">
        <f ca="1">ROUNDUP(TODAY()-B410,0)</f>
        <v>258</v>
      </c>
      <c r="Q410" s="1" t="str">
        <f>IFERROR(IF(A410="Ordenes de Compra",VLOOKUP($E410,'Ordenes de Compra'!$A$2:$E$1712,5,0),"Sin OC"),"Sin dato")</f>
        <v>Sin OC</v>
      </c>
      <c r="R410" s="28" t="str">
        <f>IFERROR(IF(A410="Ordenes de Compra",VLOOKUP($I410,'Ordenes de Compra'!$B$2:$E$1712,3,0),"Sin OC"),"Sin dato")</f>
        <v>Sin OC</v>
      </c>
      <c r="S410" s="1" t="str">
        <f>VLOOKUP($U410,'Tablas intermedias'!$C$1:$H$222,5,0)</f>
        <v>DGPFE</v>
      </c>
      <c r="T410" s="29" t="str">
        <f t="shared" si="19"/>
        <v>OK</v>
      </c>
      <c r="U410" s="30" t="str">
        <f t="shared" si="20"/>
        <v>DAFYP#MS-ARCHIVOARCHIVO - ArchivoDAFYP#MS - Dirección de administración financiera y presupuestaria</v>
      </c>
      <c r="V410" s="1" t="str">
        <f>VLOOKUP(U410,'Tablas intermedias'!$C$1:$H$222,6,0)</f>
        <v>No</v>
      </c>
      <c r="W410" s="1" t="str">
        <f ca="1">IF(O410&lt;30,"menos de 30 días","más de 30 días")</f>
        <v>más de 30 días</v>
      </c>
    </row>
    <row r="411" spans="1:23" ht="14.25" hidden="1" thickTop="1" thickBot="1" x14ac:dyDescent="0.25">
      <c r="A411" s="17" t="str">
        <f>IF(DetalleExp!H411='Tablas intermedias'!$A$2,"Ordenes de Compra",IF(DetalleExp!H411='Tablas intermedias'!$A$3,"Financiamiento Internacional","Legítimo Abono"))</f>
        <v>Financiamiento Internacional</v>
      </c>
      <c r="B411" s="7">
        <f>DetalleExp!E411</f>
        <v>44097</v>
      </c>
      <c r="C411" s="1" t="str">
        <f>DetalleExp!A411</f>
        <v>EX-2020-63828961-APN-DAFYP#MS</v>
      </c>
      <c r="D411" s="1" t="str">
        <f>IF(A411="Ordenes de Compra",VLOOKUP(C411,Autogestión!$B$2:$D$5090,3,0),IF(A411="Legítimo Abono",VLOOKUP(C411,NoAmpOC!$B$2:$H$988,7,0),"Factura"))</f>
        <v>Factura</v>
      </c>
      <c r="E411" s="26" t="str">
        <f>IF(A411="Ordenes de Compra",VLOOKUP($C411,Autogestión!$B$2:$G$5090,6,0),IF(A411="Financiamiento Internacional",VLOOKUP($C411,FinInt!$B$2:$G$508,6,0),"Legítimo Abono"))</f>
        <v>Programa de Consolidación de la Gestión centralizada en Salud - ARG/13/007 - PNUD</v>
      </c>
      <c r="F411" s="26" t="str">
        <f>IF($A411="Ordenes de Compra","ARS",IF($A411="Financiamiento Internacional",VLOOKUP($C411,FinInt!$B$2:$Q$508,15,0),VLOOKUP($C411,NoAmpOC!$B$2:$T$988,18,0)))</f>
        <v>ARS</v>
      </c>
      <c r="G411" s="5">
        <f>IF($A411="Ordenes de Compra",VLOOKUP($C411,Autogestión!$B$2:$H$5090,7,0),IF($A411="Financiamiento Internacional",VLOOKUP($C411,FinInt!$B$2:$Q$1308,16,0),VLOOKUP($C411,NoAmpOC!$B$2:$T$988,19,0)))</f>
        <v>36326</v>
      </c>
      <c r="H411" s="5">
        <f t="shared" si="18"/>
        <v>36326</v>
      </c>
      <c r="I411" s="26" t="str">
        <f>IF($A411="Ordenes de Compra",VLOOKUP($C411,Autogestión!$B$2:$J$5090,9,0),IF($A411="Financiamiento Internacional",VLOOKUP($C411,FinInt!$B$2:$G$1555,6,0),"Legitimo Abono"))</f>
        <v>Programa de Consolidación de la Gestión centralizada en Salud - ARG/13/007 - PNUD</v>
      </c>
      <c r="J411" s="1" t="str">
        <f>IF($A411="Ordenes de Compra",VLOOKUP($C411,Autogestión!$B$2:$R$5090,17,0),IF($A411="Financiamiento Internacional",VLOOKUP($C411,FinInt!$B$2:$O$1508,14,0),VLOOKUP($C411,NoAmpOC!$B$2:$R$988,17,0)))</f>
        <v>GELIO INMOBILIARIA SA</v>
      </c>
      <c r="K411" s="7" t="str">
        <f>DetalleExp!AP411</f>
        <v>DAFYP#MS-ARCHIVO</v>
      </c>
      <c r="L411" s="7" t="str">
        <f>DetalleExp!AQ411</f>
        <v>ARCHIVO - Archivo</v>
      </c>
      <c r="M411" s="7" t="str">
        <f>DetalleExp!AR411</f>
        <v>DAFYP#MS - Dirección de administración financiera y presupuestaria</v>
      </c>
      <c r="N411" s="7">
        <f>DetalleExp!AS411</f>
        <v>44146</v>
      </c>
      <c r="O411" s="27">
        <f ca="1">ROUNDUP(TODAY()-N411,0)</f>
        <v>209</v>
      </c>
      <c r="P411" s="27">
        <f ca="1">ROUNDUP(TODAY()-B411,0)</f>
        <v>258</v>
      </c>
      <c r="Q411" s="1" t="str">
        <f>IFERROR(IF(A411="Ordenes de Compra",VLOOKUP($E411,'Ordenes de Compra'!$A$2:$E$1712,5,0),"Sin OC"),"Sin dato")</f>
        <v>Sin OC</v>
      </c>
      <c r="R411" s="28" t="str">
        <f>IFERROR(IF(A411="Ordenes de Compra",VLOOKUP($I411,'Ordenes de Compra'!$B$2:$E$1712,3,0),"Sin OC"),"Sin dato")</f>
        <v>Sin OC</v>
      </c>
      <c r="S411" s="1" t="str">
        <f>VLOOKUP($U411,'Tablas intermedias'!$C$1:$H$222,5,0)</f>
        <v>DGPFE</v>
      </c>
      <c r="T411" s="29" t="str">
        <f t="shared" si="19"/>
        <v>OK</v>
      </c>
      <c r="U411" s="30" t="str">
        <f t="shared" si="20"/>
        <v>DAFYP#MS-ARCHIVOARCHIVO - ArchivoDAFYP#MS - Dirección de administración financiera y presupuestaria</v>
      </c>
      <c r="V411" s="1" t="str">
        <f>VLOOKUP(U411,'Tablas intermedias'!$C$1:$H$222,6,0)</f>
        <v>No</v>
      </c>
      <c r="W411" s="1" t="str">
        <f ca="1">IF(O411&lt;30,"menos de 30 días","más de 30 días")</f>
        <v>más de 30 días</v>
      </c>
    </row>
    <row r="412" spans="1:23" ht="14.25" hidden="1" thickTop="1" thickBot="1" x14ac:dyDescent="0.25">
      <c r="A412" s="17" t="str">
        <f>IF(DetalleExp!H412='Tablas intermedias'!$A$2,"Ordenes de Compra",IF(DetalleExp!H412='Tablas intermedias'!$A$3,"Financiamiento Internacional","Legítimo Abono"))</f>
        <v>Ordenes de Compra</v>
      </c>
      <c r="B412" s="7">
        <f>DetalleExp!E412</f>
        <v>44098</v>
      </c>
      <c r="C412" s="1" t="str">
        <f>DetalleExp!A412</f>
        <v>EX-2020-64173598-APN-DTYC#MS</v>
      </c>
      <c r="D412" s="1" t="str">
        <f>IF(A412="Ordenes de Compra",VLOOKUP(C412,Autogestión!$B$2:$D$5090,3,0),IF(A412="Legítimo Abono",VLOOKUP(C412,NoAmpOC!$B$2:$H$988,7,0),"Factura"))</f>
        <v>Factura</v>
      </c>
      <c r="E412" s="26" t="str">
        <f>IF(A412="Ordenes de Compra",VLOOKUP($C412,Autogestión!$B$2:$G$5090,6,0),IF(A412="Financiamiento Internacional",VLOOKUP($C412,FinInt!$B$2:$G$508,6,0),"Legítimo Abono"))</f>
        <v>80-0025-LPU18</v>
      </c>
      <c r="F412" s="26" t="str">
        <f>IF($A412="Ordenes de Compra","ARS",IF($A412="Financiamiento Internacional",VLOOKUP($C412,FinInt!$B$2:$Q$508,15,0),VLOOKUP($C412,NoAmpOC!$B$2:$T$988,18,0)))</f>
        <v>ARS</v>
      </c>
      <c r="G412" s="5">
        <f>IF($A412="Ordenes de Compra",VLOOKUP($C412,Autogestión!$B$2:$H$5090,7,0),IF($A412="Financiamiento Internacional",VLOOKUP($C412,FinInt!$B$2:$Q$1308,16,0),VLOOKUP($C412,NoAmpOC!$B$2:$T$988,19,0)))</f>
        <v>2969230.32</v>
      </c>
      <c r="H412" s="5">
        <f t="shared" si="18"/>
        <v>2969230.32</v>
      </c>
      <c r="I412" s="26">
        <f>IF($A412="Ordenes de Compra",VLOOKUP($C412,Autogestión!$B$2:$J$5090,9,0),IF($A412="Financiamiento Internacional",VLOOKUP($C412,FinInt!$B$2:$G$1555,6,0),"Legitimo Abono"))</f>
        <v>0</v>
      </c>
      <c r="J412" s="1" t="str">
        <f>IF($A412="Ordenes de Compra",VLOOKUP($C412,Autogestión!$B$2:$R$5090,17,0),IF($A412="Financiamiento Internacional",VLOOKUP($C412,FinInt!$B$2:$O$1508,14,0),VLOOKUP($C412,NoAmpOC!$B$2:$R$988,17,0)))</f>
        <v>PRO MED INTERNACIONAL SA</v>
      </c>
      <c r="K412" s="7" t="str">
        <f>DetalleExp!AP412</f>
        <v>DAFYP#MS-ARCHIVO</v>
      </c>
      <c r="L412" s="7" t="str">
        <f>DetalleExp!AQ412</f>
        <v>ARCHIVO - Archivo</v>
      </c>
      <c r="M412" s="7" t="str">
        <f>DetalleExp!AR412</f>
        <v>DAFYP#MS - Dirección de administración financiera y presupuestaria</v>
      </c>
      <c r="N412" s="7">
        <f>DetalleExp!AS412</f>
        <v>44113</v>
      </c>
      <c r="O412" s="27">
        <f ca="1">ROUNDUP(TODAY()-N412,0)</f>
        <v>242</v>
      </c>
      <c r="P412" s="27">
        <f ca="1">ROUNDUP(TODAY()-B412,0)</f>
        <v>257</v>
      </c>
      <c r="Q412" s="1" t="str">
        <f>IFERROR(IF(A412="Ordenes de Compra",VLOOKUP($E412,'Ordenes de Compra'!$A$2:$E$1712,5,0),"Sin OC"),"Sin dato")</f>
        <v>29.0.0.45.0</v>
      </c>
      <c r="R412" s="28" t="str">
        <f>IFERROR(IF(A412="Ordenes de Compra",VLOOKUP($I412,'Ordenes de Compra'!$B$2:$E$1712,3,0),"Sin OC"),"Sin dato")</f>
        <v>Sin dato</v>
      </c>
      <c r="S412" s="1" t="str">
        <f>VLOOKUP($U412,'Tablas intermedias'!$C$1:$H$222,5,0)</f>
        <v>DGPFE</v>
      </c>
      <c r="T412" s="29" t="str">
        <f t="shared" si="19"/>
        <v>OK</v>
      </c>
      <c r="U412" s="30" t="str">
        <f t="shared" si="20"/>
        <v>DAFYP#MS-ARCHIVOARCHIVO - ArchivoDAFYP#MS - Dirección de administración financiera y presupuestaria</v>
      </c>
      <c r="V412" s="1" t="str">
        <f>VLOOKUP(U412,'Tablas intermedias'!$C$1:$H$222,6,0)</f>
        <v>No</v>
      </c>
      <c r="W412" s="1" t="str">
        <f ca="1">IF(O412&lt;30,"menos de 30 días","más de 30 días")</f>
        <v>más de 30 días</v>
      </c>
    </row>
    <row r="413" spans="1:23" ht="14.25" hidden="1" thickTop="1" thickBot="1" x14ac:dyDescent="0.25">
      <c r="A413" s="17" t="str">
        <f>IF(DetalleExp!H413='Tablas intermedias'!$A$2,"Ordenes de Compra",IF(DetalleExp!H413='Tablas intermedias'!$A$3,"Financiamiento Internacional","Legítimo Abono"))</f>
        <v>Financiamiento Internacional</v>
      </c>
      <c r="B413" s="7">
        <f>DetalleExp!E413</f>
        <v>44099</v>
      </c>
      <c r="C413" s="1" t="str">
        <f>DetalleExp!A413</f>
        <v>EX-2020-64446021-APN-DAFYP#MS</v>
      </c>
      <c r="D413" s="1" t="str">
        <f>IF(A413="Ordenes de Compra",VLOOKUP(C413,Autogestión!$B$2:$D$5090,3,0),IF(A413="Legítimo Abono",VLOOKUP(C413,NoAmpOC!$B$2:$H$988,7,0),"Factura"))</f>
        <v>Factura</v>
      </c>
      <c r="E413" s="26" t="str">
        <f>IF(A413="Ordenes de Compra",VLOOKUP($C413,Autogestión!$B$2:$G$5090,6,0),IF(A413="Financiamiento Internacional",VLOOKUP($C413,FinInt!$B$2:$G$508,6,0),"Legítimo Abono"))</f>
        <v>Programa Multifase de Atención Primaria a la Salud para el Manejo de Enfermedades Crónicas No Transmisibles. Segunda Operación - 3772/0C-AR - BID</v>
      </c>
      <c r="F413" s="26" t="str">
        <f>IF($A413="Ordenes de Compra","ARS",IF($A413="Financiamiento Internacional",VLOOKUP($C413,FinInt!$B$2:$Q$508,15,0),VLOOKUP($C413,NoAmpOC!$B$2:$T$988,18,0)))</f>
        <v>USD</v>
      </c>
      <c r="G413" s="5">
        <f>IF($A413="Ordenes de Compra",VLOOKUP($C413,Autogestión!$B$2:$H$5090,7,0),IF($A413="Financiamiento Internacional",VLOOKUP($C413,FinInt!$B$2:$Q$1308,16,0),VLOOKUP($C413,NoAmpOC!$B$2:$T$988,19,0)))</f>
        <v>19832.34</v>
      </c>
      <c r="H413" s="5">
        <f t="shared" si="18"/>
        <v>1983234</v>
      </c>
      <c r="I413" s="26" t="str">
        <f>IF($A413="Ordenes de Compra",VLOOKUP($C413,Autogestión!$B$2:$J$5090,9,0),IF($A413="Financiamiento Internacional",VLOOKUP($C413,FinInt!$B$2:$G$1555,6,0),"Legitimo Abono"))</f>
        <v>Programa Multifase de Atención Primaria a la Salud para el Manejo de Enfermedades Crónicas No Transmisibles. Segunda Operación - 3772/0C-AR - BID</v>
      </c>
      <c r="J413" s="1" t="str">
        <f>IF($A413="Ordenes de Compra",VLOOKUP($C413,Autogestión!$B$2:$R$5090,17,0),IF($A413="Financiamiento Internacional",VLOOKUP($C413,FinInt!$B$2:$O$1508,14,0),VLOOKUP($C413,NoAmpOC!$B$2:$R$988,17,0)))</f>
        <v xml:space="preserve">KLONAL SRL </v>
      </c>
      <c r="K413" s="7" t="str">
        <f>DetalleExp!AP413</f>
        <v>DAFYP#MS-ARCHIVO</v>
      </c>
      <c r="L413" s="7" t="str">
        <f>DetalleExp!AQ413</f>
        <v>ARCHIVO - Archivo</v>
      </c>
      <c r="M413" s="7" t="str">
        <f>DetalleExp!AR413</f>
        <v>DAFYP#MS - Dirección de administración financiera y presupuestaria</v>
      </c>
      <c r="N413" s="7">
        <f>DetalleExp!AS413</f>
        <v>44131</v>
      </c>
      <c r="O413" s="27">
        <f ca="1">ROUNDUP(TODAY()-N413,0)</f>
        <v>224</v>
      </c>
      <c r="P413" s="27">
        <f ca="1">ROUNDUP(TODAY()-B413,0)</f>
        <v>256</v>
      </c>
      <c r="Q413" s="1" t="str">
        <f>IFERROR(IF(A413="Ordenes de Compra",VLOOKUP($E413,'Ordenes de Compra'!$A$2:$E$1712,5,0),"Sin OC"),"Sin dato")</f>
        <v>Sin OC</v>
      </c>
      <c r="R413" s="28" t="str">
        <f>IFERROR(IF(A413="Ordenes de Compra",VLOOKUP($I413,'Ordenes de Compra'!$B$2:$E$1712,3,0),"Sin OC"),"Sin dato")</f>
        <v>Sin OC</v>
      </c>
      <c r="S413" s="1" t="str">
        <f>VLOOKUP($U413,'Tablas intermedias'!$C$1:$H$222,5,0)</f>
        <v>DGPFE</v>
      </c>
      <c r="T413" s="29" t="str">
        <f t="shared" si="19"/>
        <v>OK</v>
      </c>
      <c r="U413" s="30" t="str">
        <f t="shared" si="20"/>
        <v>DAFYP#MS-ARCHIVOARCHIVO - ArchivoDAFYP#MS - Dirección de administración financiera y presupuestaria</v>
      </c>
      <c r="V413" s="1" t="str">
        <f>VLOOKUP(U413,'Tablas intermedias'!$C$1:$H$222,6,0)</f>
        <v>No</v>
      </c>
      <c r="W413" s="1" t="str">
        <f ca="1">IF(O413&lt;30,"menos de 30 días","más de 30 días")</f>
        <v>más de 30 días</v>
      </c>
    </row>
    <row r="414" spans="1:23" ht="14.25" hidden="1" thickTop="1" thickBot="1" x14ac:dyDescent="0.25">
      <c r="A414" s="17" t="str">
        <f>IF(DetalleExp!H414='Tablas intermedias'!$A$2,"Ordenes de Compra",IF(DetalleExp!H414='Tablas intermedias'!$A$3,"Financiamiento Internacional","Legítimo Abono"))</f>
        <v>Financiamiento Internacional</v>
      </c>
      <c r="B414" s="7">
        <f>DetalleExp!E414</f>
        <v>44099</v>
      </c>
      <c r="C414" s="1" t="str">
        <f>DetalleExp!A414</f>
        <v>EX-2020-64448754-APN-DAFYP#MS</v>
      </c>
      <c r="D414" s="1" t="str">
        <f>IF(A414="Ordenes de Compra",VLOOKUP(C414,Autogestión!$B$2:$D$5090,3,0),IF(A414="Legítimo Abono",VLOOKUP(C414,NoAmpOC!$B$2:$H$988,7,0),"Factura"))</f>
        <v>Factura</v>
      </c>
      <c r="E414" s="26" t="str">
        <f>IF(A414="Ordenes de Compra",VLOOKUP($C414,Autogestión!$B$2:$G$5090,6,0),IF(A414="Financiamiento Internacional",VLOOKUP($C414,FinInt!$B$2:$G$508,6,0),"Legítimo Abono"))</f>
        <v>Programa Multifase de Atención Primaria a la Salud para el Manejo de Enfermedades Crónicas No Transmisibles. Segunda Operación - 3772/0C-AR - BID</v>
      </c>
      <c r="F414" s="26" t="str">
        <f>IF($A414="Ordenes de Compra","ARS",IF($A414="Financiamiento Internacional",VLOOKUP($C414,FinInt!$B$2:$Q$508,15,0),VLOOKUP($C414,NoAmpOC!$B$2:$T$988,18,0)))</f>
        <v>USD</v>
      </c>
      <c r="G414" s="5">
        <f>IF($A414="Ordenes de Compra",VLOOKUP($C414,Autogestión!$B$2:$H$5090,7,0),IF($A414="Financiamiento Internacional",VLOOKUP($C414,FinInt!$B$2:$Q$1308,16,0),VLOOKUP($C414,NoAmpOC!$B$2:$T$988,19,0)))</f>
        <v>43052.63</v>
      </c>
      <c r="H414" s="5">
        <f t="shared" si="18"/>
        <v>4305263</v>
      </c>
      <c r="I414" s="26" t="str">
        <f>IF($A414="Ordenes de Compra",VLOOKUP($C414,Autogestión!$B$2:$J$5090,9,0),IF($A414="Financiamiento Internacional",VLOOKUP($C414,FinInt!$B$2:$G$1555,6,0),"Legitimo Abono"))</f>
        <v>Programa Multifase de Atención Primaria a la Salud para el Manejo de Enfermedades Crónicas No Transmisibles. Segunda Operación - 3772/0C-AR - BID</v>
      </c>
      <c r="J414" s="1" t="str">
        <f>IF($A414="Ordenes de Compra",VLOOKUP($C414,Autogestión!$B$2:$R$5090,17,0),IF($A414="Financiamiento Internacional",VLOOKUP($C414,FinInt!$B$2:$O$1508,14,0),VLOOKUP($C414,NoAmpOC!$B$2:$R$988,17,0)))</f>
        <v xml:space="preserve">KLONAL SRL </v>
      </c>
      <c r="K414" s="7" t="str">
        <f>DetalleExp!AP414</f>
        <v>DAFYP#MS-ARCHIVO</v>
      </c>
      <c r="L414" s="7" t="str">
        <f>DetalleExp!AQ414</f>
        <v>ARCHIVO - Archivo</v>
      </c>
      <c r="M414" s="7" t="str">
        <f>DetalleExp!AR414</f>
        <v>DAFYP#MS - Dirección de administración financiera y presupuestaria</v>
      </c>
      <c r="N414" s="7">
        <f>DetalleExp!AS414</f>
        <v>44131</v>
      </c>
      <c r="O414" s="27">
        <f ca="1">ROUNDUP(TODAY()-N414,0)</f>
        <v>224</v>
      </c>
      <c r="P414" s="27">
        <f ca="1">ROUNDUP(TODAY()-B414,0)</f>
        <v>256</v>
      </c>
      <c r="Q414" s="1" t="str">
        <f>IFERROR(IF(A414="Ordenes de Compra",VLOOKUP($E414,'Ordenes de Compra'!$A$2:$E$1712,5,0),"Sin OC"),"Sin dato")</f>
        <v>Sin OC</v>
      </c>
      <c r="R414" s="28" t="str">
        <f>IFERROR(IF(A414="Ordenes de Compra",VLOOKUP($I414,'Ordenes de Compra'!$B$2:$E$1712,3,0),"Sin OC"),"Sin dato")</f>
        <v>Sin OC</v>
      </c>
      <c r="S414" s="1" t="str">
        <f>VLOOKUP($U414,'Tablas intermedias'!$C$1:$H$222,5,0)</f>
        <v>DGPFE</v>
      </c>
      <c r="T414" s="29" t="str">
        <f t="shared" si="19"/>
        <v>OK</v>
      </c>
      <c r="U414" s="30" t="str">
        <f t="shared" si="20"/>
        <v>DAFYP#MS-ARCHIVOARCHIVO - ArchivoDAFYP#MS - Dirección de administración financiera y presupuestaria</v>
      </c>
      <c r="V414" s="1" t="str">
        <f>VLOOKUP(U414,'Tablas intermedias'!$C$1:$H$222,6,0)</f>
        <v>No</v>
      </c>
      <c r="W414" s="1" t="str">
        <f ca="1">IF(O414&lt;30,"menos de 30 días","más de 30 días")</f>
        <v>más de 30 días</v>
      </c>
    </row>
    <row r="415" spans="1:23" ht="14.25" hidden="1" thickTop="1" thickBot="1" x14ac:dyDescent="0.25">
      <c r="A415" s="17" t="str">
        <f>IF(DetalleExp!H415='Tablas intermedias'!$A$2,"Ordenes de Compra",IF(DetalleExp!H415='Tablas intermedias'!$A$3,"Financiamiento Internacional","Legítimo Abono"))</f>
        <v>Financiamiento Internacional</v>
      </c>
      <c r="B415" s="7">
        <f>DetalleExp!E415</f>
        <v>44099</v>
      </c>
      <c r="C415" s="1" t="str">
        <f>DetalleExp!A415</f>
        <v>EX-2020-64510969-APN-DAFYP#MS</v>
      </c>
      <c r="D415" s="1" t="str">
        <f>IF(A415="Ordenes de Compra",VLOOKUP(C415,Autogestión!$B$2:$D$5090,3,0),IF(A415="Legítimo Abono",VLOOKUP(C415,NoAmpOC!$B$2:$H$988,7,0),"Factura"))</f>
        <v>Factura</v>
      </c>
      <c r="E415" s="26" t="str">
        <f>IF(A415="Ordenes de Compra",VLOOKUP($C415,Autogestión!$B$2:$G$5090,6,0),IF(A415="Financiamiento Internacional",VLOOKUP($C415,FinInt!$B$2:$G$508,6,0),"Legítimo Abono"))</f>
        <v>Programa Multifase de Atención Primaria a la Salud para el Manejo de Enfermedades Crónicas No Transmisibles. Segunda Operación - 3772/0C-AR - BID</v>
      </c>
      <c r="F415" s="26" t="str">
        <f>IF($A415="Ordenes de Compra","ARS",IF($A415="Financiamiento Internacional",VLOOKUP($C415,FinInt!$B$2:$Q$508,15,0),VLOOKUP($C415,NoAmpOC!$B$2:$T$988,18,0)))</f>
        <v>ARS</v>
      </c>
      <c r="G415" s="5">
        <f>IF($A415="Ordenes de Compra",VLOOKUP($C415,Autogestión!$B$2:$H$5090,7,0),IF($A415="Financiamiento Internacional",VLOOKUP($C415,FinInt!$B$2:$Q$1308,16,0),VLOOKUP($C415,NoAmpOC!$B$2:$T$988,19,0)))</f>
        <v>6.24</v>
      </c>
      <c r="H415" s="5">
        <f t="shared" si="18"/>
        <v>6.24</v>
      </c>
      <c r="I415" s="26" t="str">
        <f>IF($A415="Ordenes de Compra",VLOOKUP($C415,Autogestión!$B$2:$J$5090,9,0),IF($A415="Financiamiento Internacional",VLOOKUP($C415,FinInt!$B$2:$G$1555,6,0),"Legitimo Abono"))</f>
        <v>Programa Multifase de Atención Primaria a la Salud para el Manejo de Enfermedades Crónicas No Transmisibles. Segunda Operación - 3772/0C-AR - BID</v>
      </c>
      <c r="J415" s="1" t="str">
        <f>IF($A415="Ordenes de Compra",VLOOKUP($C415,Autogestión!$B$2:$R$5090,17,0),IF($A415="Financiamiento Internacional",VLOOKUP($C415,FinInt!$B$2:$O$1508,14,0),VLOOKUP($C415,NoAmpOC!$B$2:$R$988,17,0)))</f>
        <v xml:space="preserve">LAFEDAR S.A. </v>
      </c>
      <c r="K415" s="7" t="str">
        <f>DetalleExp!AP415</f>
        <v>DAFYP#MS-ARCHIVO</v>
      </c>
      <c r="L415" s="7" t="str">
        <f>DetalleExp!AQ415</f>
        <v>ARCHIVO - Archivo</v>
      </c>
      <c r="M415" s="7" t="str">
        <f>DetalleExp!AR415</f>
        <v>DAFYP#MS - Dirección de administración financiera y presupuestaria</v>
      </c>
      <c r="N415" s="7">
        <f>DetalleExp!AS415</f>
        <v>44146</v>
      </c>
      <c r="O415" s="27">
        <f ca="1">ROUNDUP(TODAY()-N415,0)</f>
        <v>209</v>
      </c>
      <c r="P415" s="27">
        <f ca="1">ROUNDUP(TODAY()-B415,0)</f>
        <v>256</v>
      </c>
      <c r="Q415" s="1" t="str">
        <f>IFERROR(IF(A415="Ordenes de Compra",VLOOKUP($E415,'Ordenes de Compra'!$A$2:$E$1712,5,0),"Sin OC"),"Sin dato")</f>
        <v>Sin OC</v>
      </c>
      <c r="R415" s="28" t="str">
        <f>IFERROR(IF(A415="Ordenes de Compra",VLOOKUP($I415,'Ordenes de Compra'!$B$2:$E$1712,3,0),"Sin OC"),"Sin dato")</f>
        <v>Sin OC</v>
      </c>
      <c r="S415" s="1" t="str">
        <f>VLOOKUP($U415,'Tablas intermedias'!$C$1:$H$222,5,0)</f>
        <v>DGPFE</v>
      </c>
      <c r="T415" s="29" t="str">
        <f t="shared" si="19"/>
        <v>OK</v>
      </c>
      <c r="U415" s="30" t="str">
        <f t="shared" si="20"/>
        <v>DAFYP#MS-ARCHIVOARCHIVO - ArchivoDAFYP#MS - Dirección de administración financiera y presupuestaria</v>
      </c>
      <c r="V415" s="1" t="str">
        <f>VLOOKUP(U415,'Tablas intermedias'!$C$1:$H$222,6,0)</f>
        <v>No</v>
      </c>
      <c r="W415" s="1" t="str">
        <f ca="1">IF(O415&lt;30,"menos de 30 días","más de 30 días")</f>
        <v>más de 30 días</v>
      </c>
    </row>
    <row r="416" spans="1:23" ht="14.25" hidden="1" thickTop="1" thickBot="1" x14ac:dyDescent="0.25">
      <c r="A416" s="17" t="str">
        <f>IF(DetalleExp!H416='Tablas intermedias'!$A$2,"Ordenes de Compra",IF(DetalleExp!H416='Tablas intermedias'!$A$3,"Financiamiento Internacional","Legítimo Abono"))</f>
        <v>Financiamiento Internacional</v>
      </c>
      <c r="B416" s="7">
        <f>DetalleExp!E416</f>
        <v>44099</v>
      </c>
      <c r="C416" s="1" t="str">
        <f>DetalleExp!A416</f>
        <v>EX-2020-64514934-APN-DAFYP#MS</v>
      </c>
      <c r="D416" s="1" t="str">
        <f>IF(A416="Ordenes de Compra",VLOOKUP(C416,Autogestión!$B$2:$D$5090,3,0),IF(A416="Legítimo Abono",VLOOKUP(C416,NoAmpOC!$B$2:$H$988,7,0),"Factura"))</f>
        <v>Factura</v>
      </c>
      <c r="E416" s="26" t="str">
        <f>IF(A416="Ordenes de Compra",VLOOKUP($C416,Autogestión!$B$2:$G$5090,6,0),IF(A416="Financiamiento Internacional",VLOOKUP($C416,FinInt!$B$2:$G$508,6,0),"Legítimo Abono"))</f>
        <v>Programa Multifase de Atención Primaria a la Salud para el Manejo de Enfermedades Crónicas No Transmisibles. Segunda Operación - 3772/0C-AR - BID</v>
      </c>
      <c r="F416" s="26" t="str">
        <f>IF($A416="Ordenes de Compra","ARS",IF($A416="Financiamiento Internacional",VLOOKUP($C416,FinInt!$B$2:$Q$508,15,0),VLOOKUP($C416,NoAmpOC!$B$2:$T$988,18,0)))</f>
        <v>USD</v>
      </c>
      <c r="G416" s="5">
        <f>IF($A416="Ordenes de Compra",VLOOKUP($C416,Autogestión!$B$2:$H$5090,7,0),IF($A416="Financiamiento Internacional",VLOOKUP($C416,FinInt!$B$2:$Q$1308,16,0),VLOOKUP($C416,NoAmpOC!$B$2:$T$988,19,0)))</f>
        <v>19013.28</v>
      </c>
      <c r="H416" s="5">
        <f t="shared" si="18"/>
        <v>1901328</v>
      </c>
      <c r="I416" s="26" t="str">
        <f>IF($A416="Ordenes de Compra",VLOOKUP($C416,Autogestión!$B$2:$J$5090,9,0),IF($A416="Financiamiento Internacional",VLOOKUP($C416,FinInt!$B$2:$G$1555,6,0),"Legitimo Abono"))</f>
        <v>Programa Multifase de Atención Primaria a la Salud para el Manejo de Enfermedades Crónicas No Transmisibles. Segunda Operación - 3772/0C-AR - BID</v>
      </c>
      <c r="J416" s="1" t="str">
        <f>IF($A416="Ordenes de Compra",VLOOKUP($C416,Autogestión!$B$2:$R$5090,17,0),IF($A416="Financiamiento Internacional",VLOOKUP($C416,FinInt!$B$2:$O$1508,14,0),VLOOKUP($C416,NoAmpOC!$B$2:$R$988,17,0)))</f>
        <v xml:space="preserve">LAFEDAR S.A. </v>
      </c>
      <c r="K416" s="7" t="str">
        <f>DetalleExp!AP416</f>
        <v>DAFYP#MS-ARCHIVO</v>
      </c>
      <c r="L416" s="7" t="str">
        <f>DetalleExp!AQ416</f>
        <v>ARCHIVO - Archivo</v>
      </c>
      <c r="M416" s="7" t="str">
        <f>DetalleExp!AR416</f>
        <v>DAFYP#MS - Dirección de administración financiera y presupuestaria</v>
      </c>
      <c r="N416" s="7">
        <f>DetalleExp!AS416</f>
        <v>44140</v>
      </c>
      <c r="O416" s="27">
        <f ca="1">ROUNDUP(TODAY()-N416,0)</f>
        <v>215</v>
      </c>
      <c r="P416" s="27">
        <f ca="1">ROUNDUP(TODAY()-B416,0)</f>
        <v>256</v>
      </c>
      <c r="Q416" s="1" t="str">
        <f>IFERROR(IF(A416="Ordenes de Compra",VLOOKUP($E416,'Ordenes de Compra'!$A$2:$E$1712,5,0),"Sin OC"),"Sin dato")</f>
        <v>Sin OC</v>
      </c>
      <c r="R416" s="28" t="str">
        <f>IFERROR(IF(A416="Ordenes de Compra",VLOOKUP($I416,'Ordenes de Compra'!$B$2:$E$1712,3,0),"Sin OC"),"Sin dato")</f>
        <v>Sin OC</v>
      </c>
      <c r="S416" s="1" t="str">
        <f>VLOOKUP($U416,'Tablas intermedias'!$C$1:$H$222,5,0)</f>
        <v>DGPFE</v>
      </c>
      <c r="T416" s="29" t="str">
        <f t="shared" si="19"/>
        <v>OK</v>
      </c>
      <c r="U416" s="30" t="str">
        <f t="shared" si="20"/>
        <v>DAFYP#MS-ARCHIVOARCHIVO - ArchivoDAFYP#MS - Dirección de administración financiera y presupuestaria</v>
      </c>
      <c r="V416" s="1" t="str">
        <f>VLOOKUP(U416,'Tablas intermedias'!$C$1:$H$222,6,0)</f>
        <v>No</v>
      </c>
      <c r="W416" s="1" t="str">
        <f ca="1">IF(O416&lt;30,"menos de 30 días","más de 30 días")</f>
        <v>más de 30 días</v>
      </c>
    </row>
    <row r="417" spans="1:23" ht="14.25" hidden="1" thickTop="1" thickBot="1" x14ac:dyDescent="0.25">
      <c r="A417" s="17" t="str">
        <f>IF(DetalleExp!H417='Tablas intermedias'!$A$2,"Ordenes de Compra",IF(DetalleExp!H417='Tablas intermedias'!$A$3,"Financiamiento Internacional","Legítimo Abono"))</f>
        <v>Financiamiento Internacional</v>
      </c>
      <c r="B417" s="7">
        <f>DetalleExp!E417</f>
        <v>44099</v>
      </c>
      <c r="C417" s="1" t="str">
        <f>DetalleExp!A417</f>
        <v>EX-2020-64520875-APN-DAFYP#MS</v>
      </c>
      <c r="D417" s="1" t="str">
        <f>IF(A417="Ordenes de Compra",VLOOKUP(C417,Autogestión!$B$2:$D$5090,3,0),IF(A417="Legítimo Abono",VLOOKUP(C417,NoAmpOC!$B$2:$H$988,7,0),"Factura"))</f>
        <v>Factura</v>
      </c>
      <c r="E417" s="26" t="str">
        <f>IF(A417="Ordenes de Compra",VLOOKUP($C417,Autogestión!$B$2:$G$5090,6,0),IF(A417="Financiamiento Internacional",VLOOKUP($C417,FinInt!$B$2:$G$508,6,0),"Legítimo Abono"))</f>
        <v>Programa Multifase de Atención Primaria a la Salud para el Manejo de Enfermedades Crónicas No Transmisibles. Segunda Operación - 3772/0C-AR - BID</v>
      </c>
      <c r="F417" s="26" t="str">
        <f>IF($A417="Ordenes de Compra","ARS",IF($A417="Financiamiento Internacional",VLOOKUP($C417,FinInt!$B$2:$Q$508,15,0),VLOOKUP($C417,NoAmpOC!$B$2:$T$988,18,0)))</f>
        <v>USD</v>
      </c>
      <c r="G417" s="5">
        <f>IF($A417="Ordenes de Compra",VLOOKUP($C417,Autogestión!$B$2:$H$5090,7,0),IF($A417="Financiamiento Internacional",VLOOKUP($C417,FinInt!$B$2:$Q$1308,16,0),VLOOKUP($C417,NoAmpOC!$B$2:$T$988,19,0)))</f>
        <v>42773.58</v>
      </c>
      <c r="H417" s="5">
        <f t="shared" si="18"/>
        <v>4277358</v>
      </c>
      <c r="I417" s="26" t="str">
        <f>IF($A417="Ordenes de Compra",VLOOKUP($C417,Autogestión!$B$2:$J$5090,9,0),IF($A417="Financiamiento Internacional",VLOOKUP($C417,FinInt!$B$2:$G$1555,6,0),"Legitimo Abono"))</f>
        <v>Programa Multifase de Atención Primaria a la Salud para el Manejo de Enfermedades Crónicas No Transmisibles. Segunda Operación - 3772/0C-AR - BID</v>
      </c>
      <c r="J417" s="1" t="str">
        <f>IF($A417="Ordenes de Compra",VLOOKUP($C417,Autogestión!$B$2:$R$5090,17,0),IF($A417="Financiamiento Internacional",VLOOKUP($C417,FinInt!$B$2:$O$1508,14,0),VLOOKUP($C417,NoAmpOC!$B$2:$R$988,17,0)))</f>
        <v xml:space="preserve">LAFEDAR S.A. </v>
      </c>
      <c r="K417" s="7" t="str">
        <f>DetalleExp!AP417</f>
        <v>DAFYP#MS-ARCHIVO</v>
      </c>
      <c r="L417" s="7" t="str">
        <f>DetalleExp!AQ417</f>
        <v>ARCHIVO - Archivo</v>
      </c>
      <c r="M417" s="7" t="str">
        <f>DetalleExp!AR417</f>
        <v>DAFYP#MS - Dirección de administración financiera y presupuestaria</v>
      </c>
      <c r="N417" s="7">
        <f>DetalleExp!AS417</f>
        <v>44138</v>
      </c>
      <c r="O417" s="27">
        <f ca="1">ROUNDUP(TODAY()-N417,0)</f>
        <v>217</v>
      </c>
      <c r="P417" s="27">
        <f ca="1">ROUNDUP(TODAY()-B417,0)</f>
        <v>256</v>
      </c>
      <c r="Q417" s="1" t="str">
        <f>IFERROR(IF(A417="Ordenes de Compra",VLOOKUP($E417,'Ordenes de Compra'!$A$2:$E$1712,5,0),"Sin OC"),"Sin dato")</f>
        <v>Sin OC</v>
      </c>
      <c r="R417" s="28" t="str">
        <f>IFERROR(IF(A417="Ordenes de Compra",VLOOKUP($I417,'Ordenes de Compra'!$B$2:$E$1712,3,0),"Sin OC"),"Sin dato")</f>
        <v>Sin OC</v>
      </c>
      <c r="S417" s="1" t="str">
        <f>VLOOKUP($U417,'Tablas intermedias'!$C$1:$H$222,5,0)</f>
        <v>DGPFE</v>
      </c>
      <c r="T417" s="29" t="str">
        <f t="shared" si="19"/>
        <v>OK</v>
      </c>
      <c r="U417" s="30" t="str">
        <f t="shared" si="20"/>
        <v>DAFYP#MS-ARCHIVOARCHIVO - ArchivoDAFYP#MS - Dirección de administración financiera y presupuestaria</v>
      </c>
      <c r="V417" s="1" t="str">
        <f>VLOOKUP(U417,'Tablas intermedias'!$C$1:$H$222,6,0)</f>
        <v>No</v>
      </c>
      <c r="W417" s="1" t="str">
        <f ca="1">IF(O417&lt;30,"menos de 30 días","más de 30 días")</f>
        <v>más de 30 días</v>
      </c>
    </row>
    <row r="418" spans="1:23" ht="14.25" hidden="1" thickTop="1" thickBot="1" x14ac:dyDescent="0.25">
      <c r="A418" s="17" t="str">
        <f>IF(DetalleExp!H418='Tablas intermedias'!$A$2,"Ordenes de Compra",IF(DetalleExp!H418='Tablas intermedias'!$A$3,"Financiamiento Internacional","Legítimo Abono"))</f>
        <v>Ordenes de Compra</v>
      </c>
      <c r="B418" s="7">
        <f>DetalleExp!E418</f>
        <v>44102</v>
      </c>
      <c r="C418" s="1" t="str">
        <f>DetalleExp!A418</f>
        <v>EX-2020-65007132-APN-DTYC#MS</v>
      </c>
      <c r="D418" s="1" t="str">
        <f>IF(A418="Ordenes de Compra",VLOOKUP(C418,Autogestión!$B$2:$D$5090,3,0),IF(A418="Legítimo Abono",VLOOKUP(C418,NoAmpOC!$B$2:$H$988,7,0),"Factura"))</f>
        <v>Factura</v>
      </c>
      <c r="E418" s="26" t="str">
        <f>IF(A418="Ordenes de Compra",VLOOKUP($C418,Autogestión!$B$2:$G$5090,6,0),IF(A418="Financiamiento Internacional",VLOOKUP($C418,FinInt!$B$2:$G$508,6,0),"Legítimo Abono"))</f>
        <v>80-0028-CDI17</v>
      </c>
      <c r="F418" s="26" t="str">
        <f>IF($A418="Ordenes de Compra","ARS",IF($A418="Financiamiento Internacional",VLOOKUP($C418,FinInt!$B$2:$Q$508,15,0),VLOOKUP($C418,NoAmpOC!$B$2:$T$988,18,0)))</f>
        <v>ARS</v>
      </c>
      <c r="G418" s="5">
        <f>IF($A418="Ordenes de Compra",VLOOKUP($C418,Autogestión!$B$2:$H$5090,7,0),IF($A418="Financiamiento Internacional",VLOOKUP($C418,FinInt!$B$2:$Q$1308,16,0),VLOOKUP($C418,NoAmpOC!$B$2:$T$988,19,0)))</f>
        <v>750121.18</v>
      </c>
      <c r="H418" s="5">
        <f t="shared" si="18"/>
        <v>750121.18</v>
      </c>
      <c r="I418" s="26" t="str">
        <f>IF($A418="Ordenes de Compra",VLOOKUP($C418,Autogestión!$B$2:$J$5090,9,0),IF($A418="Financiamiento Internacional",VLOOKUP($C418,FinInt!$B$2:$G$1555,6,0),"Legitimo Abono"))</f>
        <v>80-1000-CON18</v>
      </c>
      <c r="J418" s="1" t="str">
        <f>IF($A418="Ordenes de Compra",VLOOKUP($C418,Autogestión!$B$2:$R$5090,17,0),IF($A418="Financiamiento Internacional",VLOOKUP($C418,FinInt!$B$2:$O$1508,14,0),VLOOKUP($C418,NoAmpOC!$B$2:$R$988,17,0)))</f>
        <v>CORREO OFICIAL DE LA REPÚBLICA ARGENTINA S.A..</v>
      </c>
      <c r="K418" s="7" t="str">
        <f>DetalleExp!AP418</f>
        <v>RUYVALDOVINOS</v>
      </c>
      <c r="L418" s="7" t="str">
        <f>DetalleExp!AQ418</f>
        <v>DESPACHO_DGA - Despacho - dirección general de administración</v>
      </c>
      <c r="M418" s="7" t="str">
        <f>DetalleExp!AR418</f>
        <v>DGA#MS - Dirección general de administración</v>
      </c>
      <c r="N418" s="7">
        <f>DetalleExp!AS418</f>
        <v>44344</v>
      </c>
      <c r="O418" s="27">
        <f ca="1">ROUNDUP(TODAY()-N418,0)</f>
        <v>11</v>
      </c>
      <c r="P418" s="27">
        <f ca="1">ROUNDUP(TODAY()-B418,0)</f>
        <v>253</v>
      </c>
      <c r="Q418" s="1" t="str">
        <f>IFERROR(IF(A418="Ordenes de Compra",VLOOKUP($E418,'Ordenes de Compra'!$A$2:$E$1712,5,0),"Sin OC"),"Sin dato")</f>
        <v>29.0.0.5.0</v>
      </c>
      <c r="R418" s="28">
        <f>IFERROR(IF(A418="Ordenes de Compra",VLOOKUP($I418,'Ordenes de Compra'!$B$2:$E$1712,3,0),"Sin OC"),"Sin dato")</f>
        <v>473612041.07999998</v>
      </c>
      <c r="S418" s="1" t="str">
        <f>VLOOKUP($U418,'Tablas intermedias'!$C$1:$H$222,5,0)</f>
        <v>DGA</v>
      </c>
      <c r="T418" s="29" t="str">
        <f t="shared" si="19"/>
        <v>OK</v>
      </c>
      <c r="U418" s="30" t="str">
        <f t="shared" si="20"/>
        <v>RUYVALDOVINOSDESPACHO_DGA - Despacho - dirección general de administraciónDGA#MS - Dirección general de administración</v>
      </c>
      <c r="V418" s="1" t="str">
        <f>VLOOKUP(U418,'Tablas intermedias'!$C$1:$H$222,6,0)</f>
        <v>Si</v>
      </c>
      <c r="W418" s="1" t="str">
        <f ca="1">IF(O418&lt;30,"menos de 30 días","más de 30 días")</f>
        <v>menos de 30 días</v>
      </c>
    </row>
    <row r="419" spans="1:23" ht="14.25" hidden="1" thickTop="1" thickBot="1" x14ac:dyDescent="0.25">
      <c r="A419" s="17" t="str">
        <f>IF(DetalleExp!H419='Tablas intermedias'!$A$2,"Ordenes de Compra",IF(DetalleExp!H419='Tablas intermedias'!$A$3,"Financiamiento Internacional","Legítimo Abono"))</f>
        <v>Financiamiento Internacional</v>
      </c>
      <c r="B419" s="7">
        <f>DetalleExp!E419</f>
        <v>44103</v>
      </c>
      <c r="C419" s="1" t="str">
        <f>DetalleExp!A419</f>
        <v>EX-2020-65167589-APN-DAFYP#MS</v>
      </c>
      <c r="D419" s="1" t="str">
        <f>IF(A419="Ordenes de Compra",VLOOKUP(C419,Autogestión!$B$2:$D$5090,3,0),IF(A419="Legítimo Abono",VLOOKUP(C419,NoAmpOC!$B$2:$H$988,7,0),"Factura"))</f>
        <v>Factura</v>
      </c>
      <c r="E419" s="26" t="str">
        <f>IF(A419="Ordenes de Compra",VLOOKUP($C419,Autogestión!$B$2:$G$5090,6,0),IF(A419="Financiamiento Internacional",VLOOKUP($C419,FinInt!$B$2:$G$508,6,0),"Legítimo Abono"))</f>
        <v>Programa Multifase de Atención Primaria a la Salud para el Manejo de Enfermedades Crónicas No Transmisibles. Segunda Operación - 3772/0C-AR - BID</v>
      </c>
      <c r="F419" s="26" t="str">
        <f>IF($A419="Ordenes de Compra","ARS",IF($A419="Financiamiento Internacional",VLOOKUP($C419,FinInt!$B$2:$Q$508,15,0),VLOOKUP($C419,NoAmpOC!$B$2:$T$988,18,0)))</f>
        <v>USD</v>
      </c>
      <c r="G419" s="5">
        <f>IF($A419="Ordenes de Compra",VLOOKUP($C419,Autogestión!$B$2:$H$5090,7,0),IF($A419="Financiamiento Internacional",VLOOKUP($C419,FinInt!$B$2:$Q$1308,16,0),VLOOKUP($C419,NoAmpOC!$B$2:$T$988,19,0)))</f>
        <v>42892.13</v>
      </c>
      <c r="H419" s="5">
        <f t="shared" si="18"/>
        <v>4289213</v>
      </c>
      <c r="I419" s="26" t="str">
        <f>IF($A419="Ordenes de Compra",VLOOKUP($C419,Autogestión!$B$2:$J$5090,9,0),IF($A419="Financiamiento Internacional",VLOOKUP($C419,FinInt!$B$2:$G$1555,6,0),"Legitimo Abono"))</f>
        <v>Programa Multifase de Atención Primaria a la Salud para el Manejo de Enfermedades Crónicas No Transmisibles. Segunda Operación - 3772/0C-AR - BID</v>
      </c>
      <c r="J419" s="1" t="str">
        <f>IF($A419="Ordenes de Compra",VLOOKUP($C419,Autogestión!$B$2:$R$5090,17,0),IF($A419="Financiamiento Internacional",VLOOKUP($C419,FinInt!$B$2:$O$1508,14,0),VLOOKUP($C419,NoAmpOC!$B$2:$R$988,17,0)))</f>
        <v xml:space="preserve">KLONAL SRL </v>
      </c>
      <c r="K419" s="7" t="str">
        <f>DetalleExp!AP419</f>
        <v>DAFYP#MS-ARCHIVO</v>
      </c>
      <c r="L419" s="7" t="str">
        <f>DetalleExp!AQ419</f>
        <v>ARCHIVO - Archivo</v>
      </c>
      <c r="M419" s="7" t="str">
        <f>DetalleExp!AR419</f>
        <v>DAFYP#MS - Dirección de administración financiera y presupuestaria</v>
      </c>
      <c r="N419" s="7">
        <f>DetalleExp!AS419</f>
        <v>44145</v>
      </c>
      <c r="O419" s="27">
        <f ca="1">ROUNDUP(TODAY()-N419,0)</f>
        <v>210</v>
      </c>
      <c r="P419" s="27">
        <f ca="1">ROUNDUP(TODAY()-B419,0)</f>
        <v>252</v>
      </c>
      <c r="Q419" s="1" t="str">
        <f>IFERROR(IF(A419="Ordenes de Compra",VLOOKUP($E419,'Ordenes de Compra'!$A$2:$E$1712,5,0),"Sin OC"),"Sin dato")</f>
        <v>Sin OC</v>
      </c>
      <c r="R419" s="28" t="str">
        <f>IFERROR(IF(A419="Ordenes de Compra",VLOOKUP($I419,'Ordenes de Compra'!$B$2:$E$1712,3,0),"Sin OC"),"Sin dato")</f>
        <v>Sin OC</v>
      </c>
      <c r="S419" s="1" t="str">
        <f>VLOOKUP($U419,'Tablas intermedias'!$C$1:$H$222,5,0)</f>
        <v>DGPFE</v>
      </c>
      <c r="T419" s="29" t="str">
        <f t="shared" si="19"/>
        <v>OK</v>
      </c>
      <c r="U419" s="30" t="str">
        <f t="shared" si="20"/>
        <v>DAFYP#MS-ARCHIVOARCHIVO - ArchivoDAFYP#MS - Dirección de administración financiera y presupuestaria</v>
      </c>
      <c r="V419" s="1" t="str">
        <f>VLOOKUP(U419,'Tablas intermedias'!$C$1:$H$222,6,0)</f>
        <v>No</v>
      </c>
      <c r="W419" s="1" t="str">
        <f ca="1">IF(O419&lt;30,"menos de 30 días","más de 30 días")</f>
        <v>más de 30 días</v>
      </c>
    </row>
    <row r="420" spans="1:23" ht="14.25" hidden="1" thickTop="1" thickBot="1" x14ac:dyDescent="0.25">
      <c r="A420" s="17" t="str">
        <f>IF(DetalleExp!H420='Tablas intermedias'!$A$2,"Ordenes de Compra",IF(DetalleExp!H420='Tablas intermedias'!$A$3,"Financiamiento Internacional","Legítimo Abono"))</f>
        <v>Financiamiento Internacional</v>
      </c>
      <c r="B420" s="7">
        <f>DetalleExp!E420</f>
        <v>44103</v>
      </c>
      <c r="C420" s="1" t="str">
        <f>DetalleExp!A420</f>
        <v>EX-2020-65177003-APN-DAFYP#MS</v>
      </c>
      <c r="D420" s="1" t="str">
        <f>IF(A420="Ordenes de Compra",VLOOKUP(C420,Autogestión!$B$2:$D$5090,3,0),IF(A420="Legítimo Abono",VLOOKUP(C420,NoAmpOC!$B$2:$H$988,7,0),"Factura"))</f>
        <v>Factura</v>
      </c>
      <c r="E420" s="26" t="str">
        <f>IF(A420="Ordenes de Compra",VLOOKUP($C420,Autogestión!$B$2:$G$5090,6,0),IF(A420="Financiamiento Internacional",VLOOKUP($C420,FinInt!$B$2:$G$508,6,0),"Legítimo Abono"))</f>
        <v>Programa de Consolidación de la Gestión centralizada en Salud - ARG/13/007 - PNUD</v>
      </c>
      <c r="F420" s="26" t="str">
        <f>IF($A420="Ordenes de Compra","ARS",IF($A420="Financiamiento Internacional",VLOOKUP($C420,FinInt!$B$2:$Q$508,15,0),VLOOKUP($C420,NoAmpOC!$B$2:$T$988,18,0)))</f>
        <v>ARS</v>
      </c>
      <c r="G420" s="5">
        <f>IF($A420="Ordenes de Compra",VLOOKUP($C420,Autogestión!$B$2:$H$5090,7,0),IF($A420="Financiamiento Internacional",VLOOKUP($C420,FinInt!$B$2:$Q$1308,16,0),VLOOKUP($C420,NoAmpOC!$B$2:$T$988,19,0)))</f>
        <v>6456.05</v>
      </c>
      <c r="H420" s="5">
        <f t="shared" si="18"/>
        <v>6456.05</v>
      </c>
      <c r="I420" s="26" t="str">
        <f>IF($A420="Ordenes de Compra",VLOOKUP($C420,Autogestión!$B$2:$J$5090,9,0),IF($A420="Financiamiento Internacional",VLOOKUP($C420,FinInt!$B$2:$G$1555,6,0),"Legitimo Abono"))</f>
        <v>Programa de Consolidación de la Gestión centralizada en Salud - ARG/13/007 - PNUD</v>
      </c>
      <c r="J420" s="1" t="str">
        <f>IF($A420="Ordenes de Compra",VLOOKUP($C420,Autogestión!$B$2:$R$5090,17,0),IF($A420="Financiamiento Internacional",VLOOKUP($C420,FinInt!$B$2:$O$1508,14,0),VLOOKUP($C420,NoAmpOC!$B$2:$R$988,17,0)))</f>
        <v>AQUALINE SA</v>
      </c>
      <c r="K420" s="7" t="str">
        <f>DetalleExp!AP420</f>
        <v>DAFYP#MS-ARCHIVO</v>
      </c>
      <c r="L420" s="7" t="str">
        <f>DetalleExp!AQ420</f>
        <v>ARCHIVO - Archivo</v>
      </c>
      <c r="M420" s="7" t="str">
        <f>DetalleExp!AR420</f>
        <v>DAFYP#MS - Dirección de administración financiera y presupuestaria</v>
      </c>
      <c r="N420" s="7">
        <f>DetalleExp!AS420</f>
        <v>44145</v>
      </c>
      <c r="O420" s="27">
        <f ca="1">ROUNDUP(TODAY()-N420,0)</f>
        <v>210</v>
      </c>
      <c r="P420" s="27">
        <f ca="1">ROUNDUP(TODAY()-B420,0)</f>
        <v>252</v>
      </c>
      <c r="Q420" s="1" t="str">
        <f>IFERROR(IF(A420="Ordenes de Compra",VLOOKUP($E420,'Ordenes de Compra'!$A$2:$E$1712,5,0),"Sin OC"),"Sin dato")</f>
        <v>Sin OC</v>
      </c>
      <c r="R420" s="28" t="str">
        <f>IFERROR(IF(A420="Ordenes de Compra",VLOOKUP($I420,'Ordenes de Compra'!$B$2:$E$1712,3,0),"Sin OC"),"Sin dato")</f>
        <v>Sin OC</v>
      </c>
      <c r="S420" s="1" t="str">
        <f>VLOOKUP($U420,'Tablas intermedias'!$C$1:$H$222,5,0)</f>
        <v>DGPFE</v>
      </c>
      <c r="T420" s="29" t="str">
        <f t="shared" si="19"/>
        <v>OK</v>
      </c>
      <c r="U420" s="30" t="str">
        <f t="shared" si="20"/>
        <v>DAFYP#MS-ARCHIVOARCHIVO - ArchivoDAFYP#MS - Dirección de administración financiera y presupuestaria</v>
      </c>
      <c r="V420" s="1" t="str">
        <f>VLOOKUP(U420,'Tablas intermedias'!$C$1:$H$222,6,0)</f>
        <v>No</v>
      </c>
      <c r="W420" s="1" t="str">
        <f ca="1">IF(O420&lt;30,"menos de 30 días","más de 30 días")</f>
        <v>más de 30 días</v>
      </c>
    </row>
    <row r="421" spans="1:23" ht="14.25" hidden="1" thickTop="1" thickBot="1" x14ac:dyDescent="0.25">
      <c r="A421" s="17" t="str">
        <f>IF(DetalleExp!H421='Tablas intermedias'!$A$2,"Ordenes de Compra",IF(DetalleExp!H421='Tablas intermedias'!$A$3,"Financiamiento Internacional","Legítimo Abono"))</f>
        <v>Financiamiento Internacional</v>
      </c>
      <c r="B421" s="7">
        <f>DetalleExp!E421</f>
        <v>44103</v>
      </c>
      <c r="C421" s="1" t="str">
        <f>DetalleExp!A421</f>
        <v>EX-2020-65312007-APN-DAFYP#MS</v>
      </c>
      <c r="D421" s="1" t="str">
        <f>IF(A421="Ordenes de Compra",VLOOKUP(C421,Autogestión!$B$2:$D$5090,3,0),IF(A421="Legítimo Abono",VLOOKUP(C421,NoAmpOC!$B$2:$H$988,7,0),"Factura"))</f>
        <v>Factura</v>
      </c>
      <c r="E421" s="26" t="str">
        <f>IF(A421="Ordenes de Compra",VLOOKUP($C421,Autogestión!$B$2:$G$5090,6,0),IF(A421="Financiamiento Internacional",VLOOKUP($C421,FinInt!$B$2:$G$508,6,0),"Legítimo Abono"))</f>
        <v>Proyecto Apoyo a la Cobertura Universal de Salud Efectiva en Argentina (SUMAR) - 8853-AR - BIRF</v>
      </c>
      <c r="F421" s="26" t="str">
        <f>IF($A421="Ordenes de Compra","ARS",IF($A421="Financiamiento Internacional",VLOOKUP($C421,FinInt!$B$2:$Q$508,15,0),VLOOKUP($C421,NoAmpOC!$B$2:$T$988,18,0)))</f>
        <v>ARS</v>
      </c>
      <c r="G421" s="5">
        <f>IF($A421="Ordenes de Compra",VLOOKUP($C421,Autogestión!$B$2:$H$5090,7,0),IF($A421="Financiamiento Internacional",VLOOKUP($C421,FinInt!$B$2:$Q$1308,16,0),VLOOKUP($C421,NoAmpOC!$B$2:$T$988,19,0)))</f>
        <v>268922.5</v>
      </c>
      <c r="H421" s="5">
        <f t="shared" si="18"/>
        <v>268922.5</v>
      </c>
      <c r="I421" s="26" t="str">
        <f>IF($A421="Ordenes de Compra",VLOOKUP($C421,Autogestión!$B$2:$J$5090,9,0),IF($A421="Financiamiento Internacional",VLOOKUP($C421,FinInt!$B$2:$G$1555,6,0),"Legitimo Abono"))</f>
        <v>Proyecto Apoyo a la Cobertura Universal de Salud Efectiva en Argentina (SUMAR) - 8853-AR - BIRF</v>
      </c>
      <c r="J421" s="1" t="str">
        <f>IF($A421="Ordenes de Compra",VLOOKUP($C421,Autogestión!$B$2:$R$5090,17,0),IF($A421="Financiamiento Internacional",VLOOKUP($C421,FinInt!$B$2:$O$1508,14,0),VLOOKUP($C421,NoAmpOC!$B$2:$R$988,17,0)))</f>
        <v>Sync Technologies SRL</v>
      </c>
      <c r="K421" s="7" t="str">
        <f>DetalleExp!AP421</f>
        <v>DAFYP#MS-ARCHIVO</v>
      </c>
      <c r="L421" s="7" t="str">
        <f>DetalleExp!AQ421</f>
        <v>ARCHIVO - Archivo</v>
      </c>
      <c r="M421" s="7" t="str">
        <f>DetalleExp!AR421</f>
        <v>DAFYP#MS - Dirección de administración financiera y presupuestaria</v>
      </c>
      <c r="N421" s="7">
        <f>DetalleExp!AS421</f>
        <v>44168</v>
      </c>
      <c r="O421" s="27">
        <f ca="1">ROUNDUP(TODAY()-N421,0)</f>
        <v>187</v>
      </c>
      <c r="P421" s="27">
        <f ca="1">ROUNDUP(TODAY()-B421,0)</f>
        <v>252</v>
      </c>
      <c r="Q421" s="1" t="str">
        <f>IFERROR(IF(A421="Ordenes de Compra",VLOOKUP($E421,'Ordenes de Compra'!$A$2:$E$1712,5,0),"Sin OC"),"Sin dato")</f>
        <v>Sin OC</v>
      </c>
      <c r="R421" s="28" t="str">
        <f>IFERROR(IF(A421="Ordenes de Compra",VLOOKUP($I421,'Ordenes de Compra'!$B$2:$E$1712,3,0),"Sin OC"),"Sin dato")</f>
        <v>Sin OC</v>
      </c>
      <c r="S421" s="1" t="str">
        <f>VLOOKUP($U421,'Tablas intermedias'!$C$1:$H$222,5,0)</f>
        <v>DGPFE</v>
      </c>
      <c r="T421" s="29" t="str">
        <f t="shared" si="19"/>
        <v>OK</v>
      </c>
      <c r="U421" s="30" t="str">
        <f t="shared" si="20"/>
        <v>DAFYP#MS-ARCHIVOARCHIVO - ArchivoDAFYP#MS - Dirección de administración financiera y presupuestaria</v>
      </c>
      <c r="V421" s="1" t="str">
        <f>VLOOKUP(U421,'Tablas intermedias'!$C$1:$H$222,6,0)</f>
        <v>No</v>
      </c>
      <c r="W421" s="1" t="str">
        <f ca="1">IF(O421&lt;30,"menos de 30 días","más de 30 días")</f>
        <v>más de 30 días</v>
      </c>
    </row>
    <row r="422" spans="1:23" ht="14.25" hidden="1" thickTop="1" thickBot="1" x14ac:dyDescent="0.25">
      <c r="A422" s="17" t="str">
        <f>IF(DetalleExp!H422='Tablas intermedias'!$A$2,"Ordenes de Compra",IF(DetalleExp!H422='Tablas intermedias'!$A$3,"Financiamiento Internacional","Legítimo Abono"))</f>
        <v>Ordenes de Compra</v>
      </c>
      <c r="B422" s="7">
        <f>DetalleExp!E422</f>
        <v>44104</v>
      </c>
      <c r="C422" s="1" t="str">
        <f>DetalleExp!A422</f>
        <v>EX-2020-65603330-APN-DTYC#MS</v>
      </c>
      <c r="D422" s="1" t="str">
        <f>IF(A422="Ordenes de Compra",VLOOKUP(C422,Autogestión!$B$2:$D$5090,3,0),IF(A422="Legítimo Abono",VLOOKUP(C422,NoAmpOC!$B$2:$H$988,7,0),"Factura"))</f>
        <v>Factura</v>
      </c>
      <c r="E422" s="26" t="str">
        <f>IF(A422="Ordenes de Compra",VLOOKUP($C422,Autogestión!$B$2:$G$5090,6,0),IF(A422="Financiamiento Internacional",VLOOKUP($C422,FinInt!$B$2:$G$508,6,0),"Legítimo Abono"))</f>
        <v>80-0025-LPU18</v>
      </c>
      <c r="F422" s="26" t="str">
        <f>IF($A422="Ordenes de Compra","ARS",IF($A422="Financiamiento Internacional",VLOOKUP($C422,FinInt!$B$2:$Q$508,15,0),VLOOKUP($C422,NoAmpOC!$B$2:$T$988,18,0)))</f>
        <v>ARS</v>
      </c>
      <c r="G422" s="5">
        <f>IF($A422="Ordenes de Compra",VLOOKUP($C422,Autogestión!$B$2:$H$5090,7,0),IF($A422="Financiamiento Internacional",VLOOKUP($C422,FinInt!$B$2:$Q$1308,16,0),VLOOKUP($C422,NoAmpOC!$B$2:$T$988,19,0)))</f>
        <v>2966479.6</v>
      </c>
      <c r="H422" s="5">
        <f t="shared" si="18"/>
        <v>2966479.6</v>
      </c>
      <c r="I422" s="26" t="str">
        <f>IF($A422="Ordenes de Compra",VLOOKUP($C422,Autogestión!$B$2:$J$5090,9,0),IF($A422="Financiamiento Internacional",VLOOKUP($C422,FinInt!$B$2:$G$1555,6,0),"Legitimo Abono"))</f>
        <v>80-1130-OC19</v>
      </c>
      <c r="J422" s="1" t="str">
        <f>IF($A422="Ordenes de Compra",VLOOKUP($C422,Autogestión!$B$2:$R$5090,17,0),IF($A422="Financiamiento Internacional",VLOOKUP($C422,FinInt!$B$2:$O$1508,14,0),VLOOKUP($C422,NoAmpOC!$B$2:$R$988,17,0)))</f>
        <v>PRO MED INTERNACIONAL SA</v>
      </c>
      <c r="K422" s="7" t="str">
        <f>DetalleExp!AP422</f>
        <v>DAFYP#MS-ARCHIVO</v>
      </c>
      <c r="L422" s="7" t="str">
        <f>DetalleExp!AQ422</f>
        <v>ARCHIVO - Archivo</v>
      </c>
      <c r="M422" s="7" t="str">
        <f>DetalleExp!AR422</f>
        <v>DAFYP#MS - Dirección de administración financiera y presupuestaria</v>
      </c>
      <c r="N422" s="7">
        <f>DetalleExp!AS422</f>
        <v>44131</v>
      </c>
      <c r="O422" s="27">
        <f ca="1">ROUNDUP(TODAY()-N422,0)</f>
        <v>224</v>
      </c>
      <c r="P422" s="27">
        <f ca="1">ROUNDUP(TODAY()-B422,0)</f>
        <v>251</v>
      </c>
      <c r="Q422" s="1" t="str">
        <f>IFERROR(IF(A422="Ordenes de Compra",VLOOKUP($E422,'Ordenes de Compra'!$A$2:$E$1712,5,0),"Sin OC"),"Sin dato")</f>
        <v>29.0.0.45.0</v>
      </c>
      <c r="R422" s="28">
        <f>IFERROR(IF(A422="Ordenes de Compra",VLOOKUP($I422,'Ordenes de Compra'!$B$2:$E$1712,3,0),"Sin OC"),"Sin dato")</f>
        <v>213323176.56999999</v>
      </c>
      <c r="S422" s="1" t="str">
        <f>VLOOKUP($U422,'Tablas intermedias'!$C$1:$H$222,5,0)</f>
        <v>DGPFE</v>
      </c>
      <c r="T422" s="29" t="str">
        <f t="shared" si="19"/>
        <v>OK</v>
      </c>
      <c r="U422" s="30" t="str">
        <f t="shared" si="20"/>
        <v>DAFYP#MS-ARCHIVOARCHIVO - ArchivoDAFYP#MS - Dirección de administración financiera y presupuestaria</v>
      </c>
      <c r="V422" s="1" t="str">
        <f>VLOOKUP(U422,'Tablas intermedias'!$C$1:$H$222,6,0)</f>
        <v>No</v>
      </c>
      <c r="W422" s="1" t="str">
        <f ca="1">IF(O422&lt;30,"menos de 30 días","más de 30 días")</f>
        <v>más de 30 días</v>
      </c>
    </row>
    <row r="423" spans="1:23" ht="14.25" hidden="1" thickTop="1" thickBot="1" x14ac:dyDescent="0.25">
      <c r="A423" s="17" t="str">
        <f>IF(DetalleExp!H423='Tablas intermedias'!$A$2,"Ordenes de Compra",IF(DetalleExp!H423='Tablas intermedias'!$A$3,"Financiamiento Internacional","Legítimo Abono"))</f>
        <v>Financiamiento Internacional</v>
      </c>
      <c r="B423" s="7">
        <f>DetalleExp!E423</f>
        <v>44106</v>
      </c>
      <c r="C423" s="1" t="str">
        <f>DetalleExp!A423</f>
        <v>EX-2020-66366423-APN-DAFYP#MS</v>
      </c>
      <c r="D423" s="1" t="str">
        <f>IF(A423="Ordenes de Compra",VLOOKUP(C423,Autogestión!$B$2:$D$5090,3,0),IF(A423="Legítimo Abono",VLOOKUP(C423,NoAmpOC!$B$2:$H$988,7,0),"Factura"))</f>
        <v>Factura</v>
      </c>
      <c r="E423" s="26" t="str">
        <f>IF(A423="Ordenes de Compra",VLOOKUP($C423,Autogestión!$B$2:$G$5090,6,0),IF(A423="Financiamiento Internacional",VLOOKUP($C423,FinInt!$B$2:$G$508,6,0),"Legítimo Abono"))</f>
        <v>Consolidación del modelo de Atención Primaria de la Salud a través de la Provisión y Dispensa de Medicamentos Esenciales ¿ Proyectos financiados Organismos Multilaterales Regionales - ARG/15/001 - PNUD</v>
      </c>
      <c r="F423" s="26" t="str">
        <f>IF($A423="Ordenes de Compra","ARS",IF($A423="Financiamiento Internacional",VLOOKUP($C423,FinInt!$B$2:$Q$508,15,0),VLOOKUP($C423,NoAmpOC!$B$2:$T$988,18,0)))</f>
        <v>ARS</v>
      </c>
      <c r="G423" s="5">
        <f>IF($A423="Ordenes de Compra",VLOOKUP($C423,Autogestión!$B$2:$H$5090,7,0),IF($A423="Financiamiento Internacional",VLOOKUP($C423,FinInt!$B$2:$Q$1308,16,0),VLOOKUP($C423,NoAmpOC!$B$2:$T$988,19,0)))</f>
        <v>4579488</v>
      </c>
      <c r="H423" s="5">
        <f t="shared" si="18"/>
        <v>4579488</v>
      </c>
      <c r="I423" s="26" t="str">
        <f>IF($A423="Ordenes de Compra",VLOOKUP($C423,Autogestión!$B$2:$J$5090,9,0),IF($A423="Financiamiento Internacional",VLOOKUP($C423,FinInt!$B$2:$G$1555,6,0),"Legitimo Abono"))</f>
        <v>Consolidación del modelo de Atención Primaria de la Salud a través de la Provisión y Dispensa de Medicamentos Esenciales ¿ Proyectos financiados Organismos Multilaterales Regionales - ARG/15/001 - PNUD</v>
      </c>
      <c r="J423" s="1" t="str">
        <f>IF($A423="Ordenes de Compra",VLOOKUP($C423,Autogestión!$B$2:$R$5090,17,0),IF($A423="Financiamiento Internacional",VLOOKUP($C423,FinInt!$B$2:$O$1508,14,0),VLOOKUP($C423,NoAmpOC!$B$2:$R$988,17,0)))</f>
        <v xml:space="preserve">WM ARGENTINA SA </v>
      </c>
      <c r="K423" s="7" t="str">
        <f>DetalleExp!AP423</f>
        <v>DAFYP#MS-ARCHIVO</v>
      </c>
      <c r="L423" s="7" t="str">
        <f>DetalleExp!AQ423</f>
        <v>ARCHIVO - Archivo</v>
      </c>
      <c r="M423" s="7" t="str">
        <f>DetalleExp!AR423</f>
        <v>DAFYP#MS - Dirección de administración financiera y presupuestaria</v>
      </c>
      <c r="N423" s="7">
        <f>DetalleExp!AS423</f>
        <v>44165</v>
      </c>
      <c r="O423" s="27">
        <f ca="1">ROUNDUP(TODAY()-N423,0)</f>
        <v>190</v>
      </c>
      <c r="P423" s="27">
        <f ca="1">ROUNDUP(TODAY()-B423,0)</f>
        <v>249</v>
      </c>
      <c r="Q423" s="1" t="str">
        <f>IFERROR(IF(A423="Ordenes de Compra",VLOOKUP($E423,'Ordenes de Compra'!$A$2:$E$1712,5,0),"Sin OC"),"Sin dato")</f>
        <v>Sin OC</v>
      </c>
      <c r="R423" s="28" t="str">
        <f>IFERROR(IF(A423="Ordenes de Compra",VLOOKUP($I423,'Ordenes de Compra'!$B$2:$E$1712,3,0),"Sin OC"),"Sin dato")</f>
        <v>Sin OC</v>
      </c>
      <c r="S423" s="1" t="str">
        <f>VLOOKUP($U423,'Tablas intermedias'!$C$1:$H$222,5,0)</f>
        <v>DGPFE</v>
      </c>
      <c r="T423" s="29" t="str">
        <f t="shared" si="19"/>
        <v>OK</v>
      </c>
      <c r="U423" s="30" t="str">
        <f t="shared" si="20"/>
        <v>DAFYP#MS-ARCHIVOARCHIVO - ArchivoDAFYP#MS - Dirección de administración financiera y presupuestaria</v>
      </c>
      <c r="V423" s="1" t="str">
        <f>VLOOKUP(U423,'Tablas intermedias'!$C$1:$H$222,6,0)</f>
        <v>No</v>
      </c>
      <c r="W423" s="1" t="str">
        <f ca="1">IF(O423&lt;30,"menos de 30 días","más de 30 días")</f>
        <v>más de 30 días</v>
      </c>
    </row>
    <row r="424" spans="1:23" ht="14.25" hidden="1" thickTop="1" thickBot="1" x14ac:dyDescent="0.25">
      <c r="A424" s="17" t="str">
        <f>IF(DetalleExp!H424='Tablas intermedias'!$A$2,"Ordenes de Compra",IF(DetalleExp!H424='Tablas intermedias'!$A$3,"Financiamiento Internacional","Legítimo Abono"))</f>
        <v>Ordenes de Compra</v>
      </c>
      <c r="B424" s="7">
        <f>DetalleExp!E424</f>
        <v>44106</v>
      </c>
      <c r="C424" s="1" t="str">
        <f>DetalleExp!A424</f>
        <v>EX-2020-66496399-APN-DTYC#MS</v>
      </c>
      <c r="D424" s="1" t="str">
        <f>IF(A424="Ordenes de Compra",VLOOKUP(C424,Autogestión!$B$2:$D$5090,3,0),IF(A424="Legítimo Abono",VLOOKUP(C424,NoAmpOC!$B$2:$H$988,7,0),"Factura"))</f>
        <v>Factura</v>
      </c>
      <c r="E424" s="26" t="str">
        <f>IF(A424="Ordenes de Compra",VLOOKUP($C424,Autogestión!$B$2:$G$5090,6,0),IF(A424="Financiamiento Internacional",VLOOKUP($C424,FinInt!$B$2:$G$508,6,0),"Legítimo Abono"))</f>
        <v>80-0025-LPU18</v>
      </c>
      <c r="F424" s="26" t="str">
        <f>IF($A424="Ordenes de Compra","ARS",IF($A424="Financiamiento Internacional",VLOOKUP($C424,FinInt!$B$2:$Q$508,15,0),VLOOKUP($C424,NoAmpOC!$B$2:$T$988,18,0)))</f>
        <v>ARS</v>
      </c>
      <c r="G424" s="5">
        <f>IF($A424="Ordenes de Compra",VLOOKUP($C424,Autogestión!$B$2:$H$5090,7,0),IF($A424="Financiamiento Internacional",VLOOKUP($C424,FinInt!$B$2:$Q$1308,16,0),VLOOKUP($C424,NoAmpOC!$B$2:$T$988,19,0)))</f>
        <v>6971534.4000000004</v>
      </c>
      <c r="H424" s="5">
        <f t="shared" si="18"/>
        <v>6971534.4000000004</v>
      </c>
      <c r="I424" s="26" t="str">
        <f>IF($A424="Ordenes de Compra",VLOOKUP($C424,Autogestión!$B$2:$J$5090,9,0),IF($A424="Financiamiento Internacional",VLOOKUP($C424,FinInt!$B$2:$G$1555,6,0),"Legitimo Abono"))</f>
        <v>80-1130-OC19</v>
      </c>
      <c r="J424" s="1" t="str">
        <f>IF($A424="Ordenes de Compra",VLOOKUP($C424,Autogestión!$B$2:$R$5090,17,0),IF($A424="Financiamiento Internacional",VLOOKUP($C424,FinInt!$B$2:$O$1508,14,0),VLOOKUP($C424,NoAmpOC!$B$2:$R$988,17,0)))</f>
        <v>PRO MED INTERNACIONAL SA</v>
      </c>
      <c r="K424" s="7" t="str">
        <f>DetalleExp!AP424</f>
        <v>DAFYP#MS-ARCHIVO</v>
      </c>
      <c r="L424" s="7" t="str">
        <f>DetalleExp!AQ424</f>
        <v>ARCHIVO - Archivo</v>
      </c>
      <c r="M424" s="7" t="str">
        <f>DetalleExp!AR424</f>
        <v>DAFYP#MS - Dirección de administración financiera y presupuestaria</v>
      </c>
      <c r="N424" s="7">
        <f>DetalleExp!AS424</f>
        <v>44131</v>
      </c>
      <c r="O424" s="27">
        <f ca="1">ROUNDUP(TODAY()-N424,0)</f>
        <v>224</v>
      </c>
      <c r="P424" s="27">
        <f ca="1">ROUNDUP(TODAY()-B424,0)</f>
        <v>249</v>
      </c>
      <c r="Q424" s="1" t="str">
        <f>IFERROR(IF(A424="Ordenes de Compra",VLOOKUP($E424,'Ordenes de Compra'!$A$2:$E$1712,5,0),"Sin OC"),"Sin dato")</f>
        <v>29.0.0.45.0</v>
      </c>
      <c r="R424" s="28">
        <f>IFERROR(IF(A424="Ordenes de Compra",VLOOKUP($I424,'Ordenes de Compra'!$B$2:$E$1712,3,0),"Sin OC"),"Sin dato")</f>
        <v>213323176.56999999</v>
      </c>
      <c r="S424" s="1" t="str">
        <f>VLOOKUP($U424,'Tablas intermedias'!$C$1:$H$222,5,0)</f>
        <v>DGPFE</v>
      </c>
      <c r="T424" s="29" t="str">
        <f t="shared" si="19"/>
        <v>OK</v>
      </c>
      <c r="U424" s="30" t="str">
        <f t="shared" si="20"/>
        <v>DAFYP#MS-ARCHIVOARCHIVO - ArchivoDAFYP#MS - Dirección de administración financiera y presupuestaria</v>
      </c>
      <c r="V424" s="1" t="str">
        <f>VLOOKUP(U424,'Tablas intermedias'!$C$1:$H$222,6,0)</f>
        <v>No</v>
      </c>
      <c r="W424" s="1" t="str">
        <f ca="1">IF(O424&lt;30,"menos de 30 días","más de 30 días")</f>
        <v>más de 30 días</v>
      </c>
    </row>
    <row r="425" spans="1:23" ht="14.25" hidden="1" thickTop="1" thickBot="1" x14ac:dyDescent="0.25">
      <c r="A425" s="17" t="str">
        <f>IF(DetalleExp!H425='Tablas intermedias'!$A$2,"Ordenes de Compra",IF(DetalleExp!H425='Tablas intermedias'!$A$3,"Financiamiento Internacional","Legítimo Abono"))</f>
        <v>Financiamiento Internacional</v>
      </c>
      <c r="B425" s="7">
        <f>DetalleExp!E425</f>
        <v>44106</v>
      </c>
      <c r="C425" s="1" t="str">
        <f>DetalleExp!A425</f>
        <v>EX-2020-66511723-APN-DAFYP#MS</v>
      </c>
      <c r="D425" s="1" t="str">
        <f>IF(A425="Ordenes de Compra",VLOOKUP(C425,Autogestión!$B$2:$D$5090,3,0),IF(A425="Legítimo Abono",VLOOKUP(C425,NoAmpOC!$B$2:$H$988,7,0),"Factura"))</f>
        <v>Factura</v>
      </c>
      <c r="E425" s="26" t="str">
        <f>IF(A425="Ordenes de Compra",VLOOKUP($C425,Autogestión!$B$2:$G$5090,6,0),IF(A425="Financiamiento Internacional",VLOOKUP($C425,FinInt!$B$2:$G$508,6,0),"Legítimo Abono"))</f>
        <v>Programa de Consolidación de la Gestión centralizada en Salud - ARG/13/007 - PNUD</v>
      </c>
      <c r="F425" s="26" t="str">
        <f>IF($A425="Ordenes de Compra","ARS",IF($A425="Financiamiento Internacional",VLOOKUP($C425,FinInt!$B$2:$Q$508,15,0),VLOOKUP($C425,NoAmpOC!$B$2:$T$988,18,0)))</f>
        <v>ARS</v>
      </c>
      <c r="G425" s="5">
        <f>IF($A425="Ordenes de Compra",VLOOKUP($C425,Autogestión!$B$2:$H$5090,7,0),IF($A425="Financiamiento Internacional",VLOOKUP($C425,FinInt!$B$2:$Q$1308,16,0),VLOOKUP($C425,NoAmpOC!$B$2:$T$988,19,0)))</f>
        <v>36725</v>
      </c>
      <c r="H425" s="5">
        <f t="shared" si="18"/>
        <v>36725</v>
      </c>
      <c r="I425" s="26" t="str">
        <f>IF($A425="Ordenes de Compra",VLOOKUP($C425,Autogestión!$B$2:$J$5090,9,0),IF($A425="Financiamiento Internacional",VLOOKUP($C425,FinInt!$B$2:$G$1555,6,0),"Legitimo Abono"))</f>
        <v>Programa de Consolidación de la Gestión centralizada en Salud - ARG/13/007 - PNUD</v>
      </c>
      <c r="J425" s="1" t="str">
        <f>IF($A425="Ordenes de Compra",VLOOKUP($C425,Autogestión!$B$2:$R$5090,17,0),IF($A425="Financiamiento Internacional",VLOOKUP($C425,FinInt!$B$2:$O$1508,14,0),VLOOKUP($C425,NoAmpOC!$B$2:$R$988,17,0)))</f>
        <v>GELIO INMOBILIARIA SA</v>
      </c>
      <c r="K425" s="7" t="str">
        <f>DetalleExp!AP425</f>
        <v>DAFYP#MS-ARCHIVO</v>
      </c>
      <c r="L425" s="7" t="str">
        <f>DetalleExp!AQ425</f>
        <v>ARCHIVO - Archivo</v>
      </c>
      <c r="M425" s="7" t="str">
        <f>DetalleExp!AR425</f>
        <v>DAFYP#MS - Dirección de administración financiera y presupuestaria</v>
      </c>
      <c r="N425" s="7">
        <f>DetalleExp!AS425</f>
        <v>44186</v>
      </c>
      <c r="O425" s="27">
        <f ca="1">ROUNDUP(TODAY()-N425,0)</f>
        <v>169</v>
      </c>
      <c r="P425" s="27">
        <f ca="1">ROUNDUP(TODAY()-B425,0)</f>
        <v>249</v>
      </c>
      <c r="Q425" s="1" t="str">
        <f>IFERROR(IF(A425="Ordenes de Compra",VLOOKUP($E425,'Ordenes de Compra'!$A$2:$E$1712,5,0),"Sin OC"),"Sin dato")</f>
        <v>Sin OC</v>
      </c>
      <c r="R425" s="28" t="str">
        <f>IFERROR(IF(A425="Ordenes de Compra",VLOOKUP($I425,'Ordenes de Compra'!$B$2:$E$1712,3,0),"Sin OC"),"Sin dato")</f>
        <v>Sin OC</v>
      </c>
      <c r="S425" s="1" t="str">
        <f>VLOOKUP($U425,'Tablas intermedias'!$C$1:$H$222,5,0)</f>
        <v>DGPFE</v>
      </c>
      <c r="T425" s="29" t="str">
        <f t="shared" si="19"/>
        <v>OK</v>
      </c>
      <c r="U425" s="30" t="str">
        <f t="shared" si="20"/>
        <v>DAFYP#MS-ARCHIVOARCHIVO - ArchivoDAFYP#MS - Dirección de administración financiera y presupuestaria</v>
      </c>
      <c r="V425" s="1" t="str">
        <f>VLOOKUP(U425,'Tablas intermedias'!$C$1:$H$222,6,0)</f>
        <v>No</v>
      </c>
      <c r="W425" s="1" t="str">
        <f ca="1">IF(O425&lt;30,"menos de 30 días","más de 30 días")</f>
        <v>más de 30 días</v>
      </c>
    </row>
    <row r="426" spans="1:23" ht="14.25" hidden="1" thickTop="1" thickBot="1" x14ac:dyDescent="0.25">
      <c r="A426" s="17" t="str">
        <f>IF(DetalleExp!H426='Tablas intermedias'!$A$2,"Ordenes de Compra",IF(DetalleExp!H426='Tablas intermedias'!$A$3,"Financiamiento Internacional","Legítimo Abono"))</f>
        <v>Financiamiento Internacional</v>
      </c>
      <c r="B426" s="7">
        <f>DetalleExp!E426</f>
        <v>44106</v>
      </c>
      <c r="C426" s="1" t="str">
        <f>DetalleExp!A426</f>
        <v>EX-2020-66511869-APN-DAFYP#MS</v>
      </c>
      <c r="D426" s="1" t="str">
        <f>IF(A426="Ordenes de Compra",VLOOKUP(C426,Autogestión!$B$2:$D$5090,3,0),IF(A426="Legítimo Abono",VLOOKUP(C426,NoAmpOC!$B$2:$H$988,7,0),"Factura"))</f>
        <v>Factura</v>
      </c>
      <c r="E426" s="26" t="str">
        <f>IF(A426="Ordenes de Compra",VLOOKUP($C426,Autogestión!$B$2:$G$5090,6,0),IF(A426="Financiamiento Internacional",VLOOKUP($C426,FinInt!$B$2:$G$508,6,0),"Legítimo Abono"))</f>
        <v>Programa de Consolidación de la Gestión centralizada en Salud - ARG/13/007 - PNUD</v>
      </c>
      <c r="F426" s="26" t="str">
        <f>IF($A426="Ordenes de Compra","ARS",IF($A426="Financiamiento Internacional",VLOOKUP($C426,FinInt!$B$2:$Q$508,15,0),VLOOKUP($C426,NoAmpOC!$B$2:$T$988,18,0)))</f>
        <v>ARS</v>
      </c>
      <c r="G426" s="5">
        <f>IF($A426="Ordenes de Compra",VLOOKUP($C426,Autogestión!$B$2:$H$5090,7,0),IF($A426="Financiamiento Internacional",VLOOKUP($C426,FinInt!$B$2:$Q$1308,16,0),VLOOKUP($C426,NoAmpOC!$B$2:$T$988,19,0)))</f>
        <v>36725</v>
      </c>
      <c r="H426" s="5">
        <f t="shared" si="18"/>
        <v>36725</v>
      </c>
      <c r="I426" s="26" t="str">
        <f>IF($A426="Ordenes de Compra",VLOOKUP($C426,Autogestión!$B$2:$J$5090,9,0),IF($A426="Financiamiento Internacional",VLOOKUP($C426,FinInt!$B$2:$G$1555,6,0),"Legitimo Abono"))</f>
        <v>Programa de Consolidación de la Gestión centralizada en Salud - ARG/13/007 - PNUD</v>
      </c>
      <c r="J426" s="1" t="str">
        <f>IF($A426="Ordenes de Compra",VLOOKUP($C426,Autogestión!$B$2:$R$5090,17,0),IF($A426="Financiamiento Internacional",VLOOKUP($C426,FinInt!$B$2:$O$1508,14,0),VLOOKUP($C426,NoAmpOC!$B$2:$R$988,17,0)))</f>
        <v>GELIO INMOBILIARIA SA</v>
      </c>
      <c r="K426" s="7" t="str">
        <f>DetalleExp!AP426</f>
        <v>DAFYP#MS-ARCHIVO</v>
      </c>
      <c r="L426" s="7" t="str">
        <f>DetalleExp!AQ426</f>
        <v>ARCHIVO - Archivo</v>
      </c>
      <c r="M426" s="7" t="str">
        <f>DetalleExp!AR426</f>
        <v>DAFYP#MS - Dirección de administración financiera y presupuestaria</v>
      </c>
      <c r="N426" s="7">
        <f>DetalleExp!AS426</f>
        <v>44186</v>
      </c>
      <c r="O426" s="27">
        <f ca="1">ROUNDUP(TODAY()-N426,0)</f>
        <v>169</v>
      </c>
      <c r="P426" s="27">
        <f ca="1">ROUNDUP(TODAY()-B426,0)</f>
        <v>249</v>
      </c>
      <c r="Q426" s="1" t="str">
        <f>IFERROR(IF(A426="Ordenes de Compra",VLOOKUP($E426,'Ordenes de Compra'!$A$2:$E$1712,5,0),"Sin OC"),"Sin dato")</f>
        <v>Sin OC</v>
      </c>
      <c r="R426" s="28" t="str">
        <f>IFERROR(IF(A426="Ordenes de Compra",VLOOKUP($I426,'Ordenes de Compra'!$B$2:$E$1712,3,0),"Sin OC"),"Sin dato")</f>
        <v>Sin OC</v>
      </c>
      <c r="S426" s="1" t="str">
        <f>VLOOKUP($U426,'Tablas intermedias'!$C$1:$H$222,5,0)</f>
        <v>DGPFE</v>
      </c>
      <c r="T426" s="29" t="str">
        <f t="shared" si="19"/>
        <v>OK</v>
      </c>
      <c r="U426" s="30" t="str">
        <f t="shared" si="20"/>
        <v>DAFYP#MS-ARCHIVOARCHIVO - ArchivoDAFYP#MS - Dirección de administración financiera y presupuestaria</v>
      </c>
      <c r="V426" s="1" t="str">
        <f>VLOOKUP(U426,'Tablas intermedias'!$C$1:$H$222,6,0)</f>
        <v>No</v>
      </c>
      <c r="W426" s="1" t="str">
        <f ca="1">IF(O426&lt;30,"menos de 30 días","más de 30 días")</f>
        <v>más de 30 días</v>
      </c>
    </row>
    <row r="427" spans="1:23" ht="14.25" hidden="1" thickTop="1" thickBot="1" x14ac:dyDescent="0.25">
      <c r="A427" s="17" t="str">
        <f>IF(DetalleExp!H427='Tablas intermedias'!$A$2,"Ordenes de Compra",IF(DetalleExp!H427='Tablas intermedias'!$A$3,"Financiamiento Internacional","Legítimo Abono"))</f>
        <v>Financiamiento Internacional</v>
      </c>
      <c r="B427" s="7">
        <f>DetalleExp!E427</f>
        <v>44106</v>
      </c>
      <c r="C427" s="1" t="str">
        <f>DetalleExp!A427</f>
        <v>EX-2020-66512024-APN-DAFYP#MS</v>
      </c>
      <c r="D427" s="1" t="str">
        <f>IF(A427="Ordenes de Compra",VLOOKUP(C427,Autogestión!$B$2:$D$5090,3,0),IF(A427="Legítimo Abono",VLOOKUP(C427,NoAmpOC!$B$2:$H$988,7,0),"Factura"))</f>
        <v>Factura</v>
      </c>
      <c r="E427" s="26" t="str">
        <f>IF(A427="Ordenes de Compra",VLOOKUP($C427,Autogestión!$B$2:$G$5090,6,0),IF(A427="Financiamiento Internacional",VLOOKUP($C427,FinInt!$B$2:$G$508,6,0),"Legítimo Abono"))</f>
        <v>Consolidación del modelo de Atención Primaria de la Salud a través de la Provisión y Dispensa de Medicamentos Esenciales ¿ Proyectos financiados Organismos Multilaterales Regionales - ARG/15/001 - PNUD</v>
      </c>
      <c r="F427" s="26" t="str">
        <f>IF($A427="Ordenes de Compra","ARS",IF($A427="Financiamiento Internacional",VLOOKUP($C427,FinInt!$B$2:$Q$508,15,0),VLOOKUP($C427,NoAmpOC!$B$2:$T$988,18,0)))</f>
        <v>ARS</v>
      </c>
      <c r="G427" s="5">
        <f>IF($A427="Ordenes de Compra",VLOOKUP($C427,Autogestión!$B$2:$H$5090,7,0),IF($A427="Financiamiento Internacional",VLOOKUP($C427,FinInt!$B$2:$Q$1308,16,0),VLOOKUP($C427,NoAmpOC!$B$2:$T$988,19,0)))</f>
        <v>36725</v>
      </c>
      <c r="H427" s="5">
        <f t="shared" si="18"/>
        <v>36725</v>
      </c>
      <c r="I427" s="26" t="str">
        <f>IF($A427="Ordenes de Compra",VLOOKUP($C427,Autogestión!$B$2:$J$5090,9,0),IF($A427="Financiamiento Internacional",VLOOKUP($C427,FinInt!$B$2:$G$1555,6,0),"Legitimo Abono"))</f>
        <v>Consolidación del modelo de Atención Primaria de la Salud a través de la Provisión y Dispensa de Medicamentos Esenciales ¿ Proyectos financiados Organismos Multilaterales Regionales - ARG/15/001 - PNUD</v>
      </c>
      <c r="J427" s="1" t="str">
        <f>IF($A427="Ordenes de Compra",VLOOKUP($C427,Autogestión!$B$2:$R$5090,17,0),IF($A427="Financiamiento Internacional",VLOOKUP($C427,FinInt!$B$2:$O$1508,14,0),VLOOKUP($C427,NoAmpOC!$B$2:$R$988,17,0)))</f>
        <v>GELIO INMOBILIARIA SA</v>
      </c>
      <c r="K427" s="7" t="str">
        <f>DetalleExp!AP427</f>
        <v>DAFYP#MS-ARCHIVO</v>
      </c>
      <c r="L427" s="7" t="str">
        <f>DetalleExp!AQ427</f>
        <v>ARCHIVO - Archivo</v>
      </c>
      <c r="M427" s="7" t="str">
        <f>DetalleExp!AR427</f>
        <v>DAFYP#MS - Dirección de administración financiera y presupuestaria</v>
      </c>
      <c r="N427" s="7">
        <f>DetalleExp!AS427</f>
        <v>44146</v>
      </c>
      <c r="O427" s="27">
        <f ca="1">ROUNDUP(TODAY()-N427,0)</f>
        <v>209</v>
      </c>
      <c r="P427" s="27">
        <f ca="1">ROUNDUP(TODAY()-B427,0)</f>
        <v>249</v>
      </c>
      <c r="Q427" s="1" t="str">
        <f>IFERROR(IF(A427="Ordenes de Compra",VLOOKUP($E427,'Ordenes de Compra'!$A$2:$E$1712,5,0),"Sin OC"),"Sin dato")</f>
        <v>Sin OC</v>
      </c>
      <c r="R427" s="28" t="str">
        <f>IFERROR(IF(A427="Ordenes de Compra",VLOOKUP($I427,'Ordenes de Compra'!$B$2:$E$1712,3,0),"Sin OC"),"Sin dato")</f>
        <v>Sin OC</v>
      </c>
      <c r="S427" s="1" t="str">
        <f>VLOOKUP($U427,'Tablas intermedias'!$C$1:$H$222,5,0)</f>
        <v>DGPFE</v>
      </c>
      <c r="T427" s="29" t="str">
        <f t="shared" si="19"/>
        <v>OK</v>
      </c>
      <c r="U427" s="30" t="str">
        <f t="shared" si="20"/>
        <v>DAFYP#MS-ARCHIVOARCHIVO - ArchivoDAFYP#MS - Dirección de administración financiera y presupuestaria</v>
      </c>
      <c r="V427" s="1" t="str">
        <f>VLOOKUP(U427,'Tablas intermedias'!$C$1:$H$222,6,0)</f>
        <v>No</v>
      </c>
      <c r="W427" s="1" t="str">
        <f ca="1">IF(O427&lt;30,"menos de 30 días","más de 30 días")</f>
        <v>más de 30 días</v>
      </c>
    </row>
    <row r="428" spans="1:23" ht="14.25" hidden="1" thickTop="1" thickBot="1" x14ac:dyDescent="0.25">
      <c r="A428" s="17" t="str">
        <f>IF(DetalleExp!H428='Tablas intermedias'!$A$2,"Ordenes de Compra",IF(DetalleExp!H428='Tablas intermedias'!$A$3,"Financiamiento Internacional","Legítimo Abono"))</f>
        <v>Financiamiento Internacional</v>
      </c>
      <c r="B428" s="7">
        <f>DetalleExp!E428</f>
        <v>44106</v>
      </c>
      <c r="C428" s="1" t="str">
        <f>DetalleExp!A428</f>
        <v>EX-2020-66512165-APN-DAFYP#MS</v>
      </c>
      <c r="D428" s="1" t="str">
        <f>IF(A428="Ordenes de Compra",VLOOKUP(C428,Autogestión!$B$2:$D$5090,3,0),IF(A428="Legítimo Abono",VLOOKUP(C428,NoAmpOC!$B$2:$H$988,7,0),"Factura"))</f>
        <v>Factura</v>
      </c>
      <c r="E428" s="26" t="str">
        <f>IF(A428="Ordenes de Compra",VLOOKUP($C428,Autogestión!$B$2:$G$5090,6,0),IF(A428="Financiamiento Internacional",VLOOKUP($C428,FinInt!$B$2:$G$508,6,0),"Legítimo Abono"))</f>
        <v>Consolidación del modelo de Atención Primaria de la Salud a través de la Provisión y Dispensa de Medicamentos Esenciales ¿ Proyectos financiados Organismos Multilaterales Regionales - ARG/15/001 - PNUD</v>
      </c>
      <c r="F428" s="26" t="str">
        <f>IF($A428="Ordenes de Compra","ARS",IF($A428="Financiamiento Internacional",VLOOKUP($C428,FinInt!$B$2:$Q$508,15,0),VLOOKUP($C428,NoAmpOC!$B$2:$T$988,18,0)))</f>
        <v>ARS</v>
      </c>
      <c r="G428" s="5">
        <f>IF($A428="Ordenes de Compra",VLOOKUP($C428,Autogestión!$B$2:$H$5090,7,0),IF($A428="Financiamiento Internacional",VLOOKUP($C428,FinInt!$B$2:$Q$1308,16,0),VLOOKUP($C428,NoAmpOC!$B$2:$T$988,19,0)))</f>
        <v>36725</v>
      </c>
      <c r="H428" s="5">
        <f t="shared" si="18"/>
        <v>36725</v>
      </c>
      <c r="I428" s="26" t="str">
        <f>IF($A428="Ordenes de Compra",VLOOKUP($C428,Autogestión!$B$2:$J$5090,9,0),IF($A428="Financiamiento Internacional",VLOOKUP($C428,FinInt!$B$2:$G$1555,6,0),"Legitimo Abono"))</f>
        <v>Consolidación del modelo de Atención Primaria de la Salud a través de la Provisión y Dispensa de Medicamentos Esenciales ¿ Proyectos financiados Organismos Multilaterales Regionales - ARG/15/001 - PNUD</v>
      </c>
      <c r="J428" s="1" t="str">
        <f>IF($A428="Ordenes de Compra",VLOOKUP($C428,Autogestión!$B$2:$R$5090,17,0),IF($A428="Financiamiento Internacional",VLOOKUP($C428,FinInt!$B$2:$O$1508,14,0),VLOOKUP($C428,NoAmpOC!$B$2:$R$988,17,0)))</f>
        <v>GELIO INMOBILIARIA SA</v>
      </c>
      <c r="K428" s="7" t="str">
        <f>DetalleExp!AP428</f>
        <v>DAFYP#MS-ARCHIVO</v>
      </c>
      <c r="L428" s="7" t="str">
        <f>DetalleExp!AQ428</f>
        <v>ARCHIVO - Archivo</v>
      </c>
      <c r="M428" s="7" t="str">
        <f>DetalleExp!AR428</f>
        <v>DAFYP#MS - Dirección de administración financiera y presupuestaria</v>
      </c>
      <c r="N428" s="7">
        <f>DetalleExp!AS428</f>
        <v>44208</v>
      </c>
      <c r="O428" s="27">
        <f ca="1">ROUNDUP(TODAY()-N428,0)</f>
        <v>147</v>
      </c>
      <c r="P428" s="27">
        <f ca="1">ROUNDUP(TODAY()-B428,0)</f>
        <v>249</v>
      </c>
      <c r="Q428" s="1" t="str">
        <f>IFERROR(IF(A428="Ordenes de Compra",VLOOKUP($E428,'Ordenes de Compra'!$A$2:$E$1712,5,0),"Sin OC"),"Sin dato")</f>
        <v>Sin OC</v>
      </c>
      <c r="R428" s="28" t="str">
        <f>IFERROR(IF(A428="Ordenes de Compra",VLOOKUP($I428,'Ordenes de Compra'!$B$2:$E$1712,3,0),"Sin OC"),"Sin dato")</f>
        <v>Sin OC</v>
      </c>
      <c r="S428" s="1" t="str">
        <f>VLOOKUP($U428,'Tablas intermedias'!$C$1:$H$222,5,0)</f>
        <v>DGPFE</v>
      </c>
      <c r="T428" s="29" t="str">
        <f t="shared" si="19"/>
        <v>OK</v>
      </c>
      <c r="U428" s="30" t="str">
        <f t="shared" si="20"/>
        <v>DAFYP#MS-ARCHIVOARCHIVO - ArchivoDAFYP#MS - Dirección de administración financiera y presupuestaria</v>
      </c>
      <c r="V428" s="1" t="str">
        <f>VLOOKUP(U428,'Tablas intermedias'!$C$1:$H$222,6,0)</f>
        <v>No</v>
      </c>
      <c r="W428" s="1" t="str">
        <f ca="1">IF(O428&lt;30,"menos de 30 días","más de 30 días")</f>
        <v>más de 30 días</v>
      </c>
    </row>
    <row r="429" spans="1:23" ht="14.25" hidden="1" thickTop="1" thickBot="1" x14ac:dyDescent="0.25">
      <c r="A429" s="17" t="str">
        <f>IF(DetalleExp!H429='Tablas intermedias'!$A$2,"Ordenes de Compra",IF(DetalleExp!H429='Tablas intermedias'!$A$3,"Financiamiento Internacional","Legítimo Abono"))</f>
        <v>Financiamiento Internacional</v>
      </c>
      <c r="B429" s="7">
        <f>DetalleExp!E429</f>
        <v>44106</v>
      </c>
      <c r="C429" s="1" t="str">
        <f>DetalleExp!A429</f>
        <v>EX-2020-66512348-APN-DAFYP#MS</v>
      </c>
      <c r="D429" s="1" t="str">
        <f>IF(A429="Ordenes de Compra",VLOOKUP(C429,Autogestión!$B$2:$D$5090,3,0),IF(A429="Legítimo Abono",VLOOKUP(C429,NoAmpOC!$B$2:$H$988,7,0),"Factura"))</f>
        <v>Factura</v>
      </c>
      <c r="E429" s="26" t="str">
        <f>IF(A429="Ordenes de Compra",VLOOKUP($C429,Autogestión!$B$2:$G$5090,6,0),IF(A429="Financiamiento Internacional",VLOOKUP($C429,FinInt!$B$2:$G$508,6,0),"Legítimo Abono"))</f>
        <v>Consolidación del modelo de Atención Primaria de la Salud a través de la Provisión y Dispensa de Medicamentos Esenciales ¿ Proyectos financiados Organismos Multilaterales Regionales - ARG/15/001 - PNUD</v>
      </c>
      <c r="F429" s="26" t="str">
        <f>IF($A429="Ordenes de Compra","ARS",IF($A429="Financiamiento Internacional",VLOOKUP($C429,FinInt!$B$2:$Q$508,15,0),VLOOKUP($C429,NoAmpOC!$B$2:$T$988,18,0)))</f>
        <v>ARS</v>
      </c>
      <c r="G429" s="5">
        <f>IF($A429="Ordenes de Compra",VLOOKUP($C429,Autogestión!$B$2:$H$5090,7,0),IF($A429="Financiamiento Internacional",VLOOKUP($C429,FinInt!$B$2:$Q$1308,16,0),VLOOKUP($C429,NoAmpOC!$B$2:$T$988,19,0)))</f>
        <v>36725</v>
      </c>
      <c r="H429" s="5">
        <f t="shared" si="18"/>
        <v>36725</v>
      </c>
      <c r="I429" s="26" t="str">
        <f>IF($A429="Ordenes de Compra",VLOOKUP($C429,Autogestión!$B$2:$J$5090,9,0),IF($A429="Financiamiento Internacional",VLOOKUP($C429,FinInt!$B$2:$G$1555,6,0),"Legitimo Abono"))</f>
        <v>Consolidación del modelo de Atención Primaria de la Salud a través de la Provisión y Dispensa de Medicamentos Esenciales ¿ Proyectos financiados Organismos Multilaterales Regionales - ARG/15/001 - PNUD</v>
      </c>
      <c r="J429" s="1" t="str">
        <f>IF($A429="Ordenes de Compra",VLOOKUP($C429,Autogestión!$B$2:$R$5090,17,0),IF($A429="Financiamiento Internacional",VLOOKUP($C429,FinInt!$B$2:$O$1508,14,0),VLOOKUP($C429,NoAmpOC!$B$2:$R$988,17,0)))</f>
        <v>GELIO INMOBILIARIA SA</v>
      </c>
      <c r="K429" s="7" t="str">
        <f>DetalleExp!AP429</f>
        <v>DAFYP#MS-ARCHIVO</v>
      </c>
      <c r="L429" s="7" t="str">
        <f>DetalleExp!AQ429</f>
        <v>ARCHIVO - Archivo</v>
      </c>
      <c r="M429" s="7" t="str">
        <f>DetalleExp!AR429</f>
        <v>DAFYP#MS - Dirección de administración financiera y presupuestaria</v>
      </c>
      <c r="N429" s="7">
        <f>DetalleExp!AS429</f>
        <v>44148</v>
      </c>
      <c r="O429" s="27">
        <f ca="1">ROUNDUP(TODAY()-N429,0)</f>
        <v>207</v>
      </c>
      <c r="P429" s="27">
        <f ca="1">ROUNDUP(TODAY()-B429,0)</f>
        <v>249</v>
      </c>
      <c r="Q429" s="1" t="str">
        <f>IFERROR(IF(A429="Ordenes de Compra",VLOOKUP($E429,'Ordenes de Compra'!$A$2:$E$1712,5,0),"Sin OC"),"Sin dato")</f>
        <v>Sin OC</v>
      </c>
      <c r="R429" s="28" t="str">
        <f>IFERROR(IF(A429="Ordenes de Compra",VLOOKUP($I429,'Ordenes de Compra'!$B$2:$E$1712,3,0),"Sin OC"),"Sin dato")</f>
        <v>Sin OC</v>
      </c>
      <c r="S429" s="1" t="str">
        <f>VLOOKUP($U429,'Tablas intermedias'!$C$1:$H$222,5,0)</f>
        <v>DGPFE</v>
      </c>
      <c r="T429" s="29" t="str">
        <f t="shared" si="19"/>
        <v>OK</v>
      </c>
      <c r="U429" s="30" t="str">
        <f t="shared" si="20"/>
        <v>DAFYP#MS-ARCHIVOARCHIVO - ArchivoDAFYP#MS - Dirección de administración financiera y presupuestaria</v>
      </c>
      <c r="V429" s="1" t="str">
        <f>VLOOKUP(U429,'Tablas intermedias'!$C$1:$H$222,6,0)</f>
        <v>No</v>
      </c>
      <c r="W429" s="1" t="str">
        <f ca="1">IF(O429&lt;30,"menos de 30 días","más de 30 días")</f>
        <v>más de 30 días</v>
      </c>
    </row>
    <row r="430" spans="1:23" ht="14.25" hidden="1" thickTop="1" thickBot="1" x14ac:dyDescent="0.25">
      <c r="A430" s="17" t="str">
        <f>IF(DetalleExp!H430='Tablas intermedias'!$A$2,"Ordenes de Compra",IF(DetalleExp!H430='Tablas intermedias'!$A$3,"Financiamiento Internacional","Legítimo Abono"))</f>
        <v>Financiamiento Internacional</v>
      </c>
      <c r="B430" s="7">
        <f>DetalleExp!E430</f>
        <v>44106</v>
      </c>
      <c r="C430" s="1" t="str">
        <f>DetalleExp!A430</f>
        <v>EX-2020-66512498-APN-DAFYP#MS</v>
      </c>
      <c r="D430" s="1" t="str">
        <f>IF(A430="Ordenes de Compra",VLOOKUP(C430,Autogestión!$B$2:$D$5090,3,0),IF(A430="Legítimo Abono",VLOOKUP(C430,NoAmpOC!$B$2:$H$988,7,0),"Factura"))</f>
        <v>Factura</v>
      </c>
      <c r="E430" s="26" t="str">
        <f>IF(A430="Ordenes de Compra",VLOOKUP($C430,Autogestión!$B$2:$G$5090,6,0),IF(A430="Financiamiento Internacional",VLOOKUP($C430,FinInt!$B$2:$G$508,6,0),"Legítimo Abono"))</f>
        <v>Consolidación del modelo de Atención Primaria de la Salud a través de la Provisión y Dispensa de Medicamentos Esenciales ¿ Proyectos financiados Organismos Multilaterales Regionales - ARG/15/001 - PNUD</v>
      </c>
      <c r="F430" s="26" t="str">
        <f>IF($A430="Ordenes de Compra","ARS",IF($A430="Financiamiento Internacional",VLOOKUP($C430,FinInt!$B$2:$Q$508,15,0),VLOOKUP($C430,NoAmpOC!$B$2:$T$988,18,0)))</f>
        <v>ARS</v>
      </c>
      <c r="G430" s="5">
        <f>IF($A430="Ordenes de Compra",VLOOKUP($C430,Autogestión!$B$2:$H$5090,7,0),IF($A430="Financiamiento Internacional",VLOOKUP($C430,FinInt!$B$2:$Q$1308,16,0),VLOOKUP($C430,NoAmpOC!$B$2:$T$988,19,0)))</f>
        <v>36725</v>
      </c>
      <c r="H430" s="5">
        <f t="shared" si="18"/>
        <v>36725</v>
      </c>
      <c r="I430" s="26" t="str">
        <f>IF($A430="Ordenes de Compra",VLOOKUP($C430,Autogestión!$B$2:$J$5090,9,0),IF($A430="Financiamiento Internacional",VLOOKUP($C430,FinInt!$B$2:$G$1555,6,0),"Legitimo Abono"))</f>
        <v>Consolidación del modelo de Atención Primaria de la Salud a través de la Provisión y Dispensa de Medicamentos Esenciales ¿ Proyectos financiados Organismos Multilaterales Regionales - ARG/15/001 - PNUD</v>
      </c>
      <c r="J430" s="1" t="str">
        <f>IF($A430="Ordenes de Compra",VLOOKUP($C430,Autogestión!$B$2:$R$5090,17,0),IF($A430="Financiamiento Internacional",VLOOKUP($C430,FinInt!$B$2:$O$1508,14,0),VLOOKUP($C430,NoAmpOC!$B$2:$R$988,17,0)))</f>
        <v>GELIO INMOBILIARIA SA</v>
      </c>
      <c r="K430" s="7" t="str">
        <f>DetalleExp!AP430</f>
        <v>DAFYP#MS-ARCHIVO</v>
      </c>
      <c r="L430" s="7" t="str">
        <f>DetalleExp!AQ430</f>
        <v>ARCHIVO - Archivo</v>
      </c>
      <c r="M430" s="7" t="str">
        <f>DetalleExp!AR430</f>
        <v>DAFYP#MS - Dirección de administración financiera y presupuestaria</v>
      </c>
      <c r="N430" s="7">
        <f>DetalleExp!AS430</f>
        <v>44148</v>
      </c>
      <c r="O430" s="27">
        <f ca="1">ROUNDUP(TODAY()-N430,0)</f>
        <v>207</v>
      </c>
      <c r="P430" s="27">
        <f ca="1">ROUNDUP(TODAY()-B430,0)</f>
        <v>249</v>
      </c>
      <c r="Q430" s="1" t="str">
        <f>IFERROR(IF(A430="Ordenes de Compra",VLOOKUP($E430,'Ordenes de Compra'!$A$2:$E$1712,5,0),"Sin OC"),"Sin dato")</f>
        <v>Sin OC</v>
      </c>
      <c r="R430" s="28" t="str">
        <f>IFERROR(IF(A430="Ordenes de Compra",VLOOKUP($I430,'Ordenes de Compra'!$B$2:$E$1712,3,0),"Sin OC"),"Sin dato")</f>
        <v>Sin OC</v>
      </c>
      <c r="S430" s="1" t="str">
        <f>VLOOKUP($U430,'Tablas intermedias'!$C$1:$H$222,5,0)</f>
        <v>DGPFE</v>
      </c>
      <c r="T430" s="29" t="str">
        <f t="shared" si="19"/>
        <v>OK</v>
      </c>
      <c r="U430" s="30" t="str">
        <f t="shared" si="20"/>
        <v>DAFYP#MS-ARCHIVOARCHIVO - ArchivoDAFYP#MS - Dirección de administración financiera y presupuestaria</v>
      </c>
      <c r="V430" s="1" t="str">
        <f>VLOOKUP(U430,'Tablas intermedias'!$C$1:$H$222,6,0)</f>
        <v>No</v>
      </c>
      <c r="W430" s="1" t="str">
        <f ca="1">IF(O430&lt;30,"menos de 30 días","más de 30 días")</f>
        <v>más de 30 días</v>
      </c>
    </row>
    <row r="431" spans="1:23" ht="14.25" hidden="1" thickTop="1" thickBot="1" x14ac:dyDescent="0.25">
      <c r="A431" s="17" t="str">
        <f>IF(DetalleExp!H431='Tablas intermedias'!$A$2,"Ordenes de Compra",IF(DetalleExp!H431='Tablas intermedias'!$A$3,"Financiamiento Internacional","Legítimo Abono"))</f>
        <v>Financiamiento Internacional</v>
      </c>
      <c r="B431" s="7">
        <f>DetalleExp!E431</f>
        <v>44106</v>
      </c>
      <c r="C431" s="1" t="str">
        <f>DetalleExp!A431</f>
        <v>EX-2020-66512621-APN-DAFYP#MS</v>
      </c>
      <c r="D431" s="1" t="str">
        <f>IF(A431="Ordenes de Compra",VLOOKUP(C431,Autogestión!$B$2:$D$5090,3,0),IF(A431="Legítimo Abono",VLOOKUP(C431,NoAmpOC!$B$2:$H$988,7,0),"Factura"))</f>
        <v>Factura</v>
      </c>
      <c r="E431" s="26" t="str">
        <f>IF(A431="Ordenes de Compra",VLOOKUP($C431,Autogestión!$B$2:$G$5090,6,0),IF(A431="Financiamiento Internacional",VLOOKUP($C431,FinInt!$B$2:$G$508,6,0),"Legítimo Abono"))</f>
        <v>Consolidación del modelo de Atención Primaria de la Salud a través de la Provisión y Dispensa de Medicamentos Esenciales ¿ Proyectos financiados Organismos Multilaterales Regionales - ARG/15/001 - PNUD</v>
      </c>
      <c r="F431" s="26" t="str">
        <f>IF($A431="Ordenes de Compra","ARS",IF($A431="Financiamiento Internacional",VLOOKUP($C431,FinInt!$B$2:$Q$508,15,0),VLOOKUP($C431,NoAmpOC!$B$2:$T$988,18,0)))</f>
        <v>ARS</v>
      </c>
      <c r="G431" s="5">
        <f>IF($A431="Ordenes de Compra",VLOOKUP($C431,Autogestión!$B$2:$H$5090,7,0),IF($A431="Financiamiento Internacional",VLOOKUP($C431,FinInt!$B$2:$Q$1308,16,0),VLOOKUP($C431,NoAmpOC!$B$2:$T$988,19,0)))</f>
        <v>36725</v>
      </c>
      <c r="H431" s="5">
        <f t="shared" si="18"/>
        <v>36725</v>
      </c>
      <c r="I431" s="26" t="str">
        <f>IF($A431="Ordenes de Compra",VLOOKUP($C431,Autogestión!$B$2:$J$5090,9,0),IF($A431="Financiamiento Internacional",VLOOKUP($C431,FinInt!$B$2:$G$1555,6,0),"Legitimo Abono"))</f>
        <v>Consolidación del modelo de Atención Primaria de la Salud a través de la Provisión y Dispensa de Medicamentos Esenciales ¿ Proyectos financiados Organismos Multilaterales Regionales - ARG/15/001 - PNUD</v>
      </c>
      <c r="J431" s="1" t="str">
        <f>IF($A431="Ordenes de Compra",VLOOKUP($C431,Autogestión!$B$2:$R$5090,17,0),IF($A431="Financiamiento Internacional",VLOOKUP($C431,FinInt!$B$2:$O$1508,14,0),VLOOKUP($C431,NoAmpOC!$B$2:$R$988,17,0)))</f>
        <v>GELIO INMOBILIARIA SA</v>
      </c>
      <c r="K431" s="7" t="str">
        <f>DetalleExp!AP431</f>
        <v>DAFYP#MS-ARCHIVO</v>
      </c>
      <c r="L431" s="7" t="str">
        <f>DetalleExp!AQ431</f>
        <v>ARCHIVO - Archivo</v>
      </c>
      <c r="M431" s="7" t="str">
        <f>DetalleExp!AR431</f>
        <v>DAFYP#MS - Dirección de administración financiera y presupuestaria</v>
      </c>
      <c r="N431" s="7">
        <f>DetalleExp!AS431</f>
        <v>44148</v>
      </c>
      <c r="O431" s="27">
        <f ca="1">ROUNDUP(TODAY()-N431,0)</f>
        <v>207</v>
      </c>
      <c r="P431" s="27">
        <f ca="1">ROUNDUP(TODAY()-B431,0)</f>
        <v>249</v>
      </c>
      <c r="Q431" s="1" t="str">
        <f>IFERROR(IF(A431="Ordenes de Compra",VLOOKUP($E431,'Ordenes de Compra'!$A$2:$E$1712,5,0),"Sin OC"),"Sin dato")</f>
        <v>Sin OC</v>
      </c>
      <c r="R431" s="28" t="str">
        <f>IFERROR(IF(A431="Ordenes de Compra",VLOOKUP($I431,'Ordenes de Compra'!$B$2:$E$1712,3,0),"Sin OC"),"Sin dato")</f>
        <v>Sin OC</v>
      </c>
      <c r="S431" s="1" t="str">
        <f>VLOOKUP($U431,'Tablas intermedias'!$C$1:$H$222,5,0)</f>
        <v>DGPFE</v>
      </c>
      <c r="T431" s="29" t="str">
        <f t="shared" si="19"/>
        <v>OK</v>
      </c>
      <c r="U431" s="30" t="str">
        <f t="shared" si="20"/>
        <v>DAFYP#MS-ARCHIVOARCHIVO - ArchivoDAFYP#MS - Dirección de administración financiera y presupuestaria</v>
      </c>
      <c r="V431" s="1" t="str">
        <f>VLOOKUP(U431,'Tablas intermedias'!$C$1:$H$222,6,0)</f>
        <v>No</v>
      </c>
      <c r="W431" s="1" t="str">
        <f ca="1">IF(O431&lt;30,"menos de 30 días","más de 30 días")</f>
        <v>más de 30 días</v>
      </c>
    </row>
    <row r="432" spans="1:23" ht="14.25" hidden="1" thickTop="1" thickBot="1" x14ac:dyDescent="0.25">
      <c r="A432" s="17" t="str">
        <f>IF(DetalleExp!H432='Tablas intermedias'!$A$2,"Ordenes de Compra",IF(DetalleExp!H432='Tablas intermedias'!$A$3,"Financiamiento Internacional","Legítimo Abono"))</f>
        <v>Financiamiento Internacional</v>
      </c>
      <c r="B432" s="7">
        <f>DetalleExp!E432</f>
        <v>44106</v>
      </c>
      <c r="C432" s="1" t="str">
        <f>DetalleExp!A432</f>
        <v>EX-2020-66512750-APN-DAFYP#MS</v>
      </c>
      <c r="D432" s="1" t="str">
        <f>IF(A432="Ordenes de Compra",VLOOKUP(C432,Autogestión!$B$2:$D$5090,3,0),IF(A432="Legítimo Abono",VLOOKUP(C432,NoAmpOC!$B$2:$H$988,7,0),"Factura"))</f>
        <v>Factura</v>
      </c>
      <c r="E432" s="26" t="str">
        <f>IF(A432="Ordenes de Compra",VLOOKUP($C432,Autogestión!$B$2:$G$5090,6,0),IF(A432="Financiamiento Internacional",VLOOKUP($C432,FinInt!$B$2:$G$508,6,0),"Legítimo Abono"))</f>
        <v>Consolidación del modelo de Atención Primaria de la Salud a través de la Provisión y Dispensa de Medicamentos Esenciales ¿ Proyectos financiados Organismos Multilaterales Regionales - ARG/15/001 - PNUD</v>
      </c>
      <c r="F432" s="26" t="str">
        <f>IF($A432="Ordenes de Compra","ARS",IF($A432="Financiamiento Internacional",VLOOKUP($C432,FinInt!$B$2:$Q$508,15,0),VLOOKUP($C432,NoAmpOC!$B$2:$T$988,18,0)))</f>
        <v>ARS</v>
      </c>
      <c r="G432" s="5">
        <f>IF($A432="Ordenes de Compra",VLOOKUP($C432,Autogestión!$B$2:$H$5090,7,0),IF($A432="Financiamiento Internacional",VLOOKUP($C432,FinInt!$B$2:$Q$1308,16,0),VLOOKUP($C432,NoAmpOC!$B$2:$T$988,19,0)))</f>
        <v>1693032</v>
      </c>
      <c r="H432" s="5">
        <f t="shared" si="18"/>
        <v>1693032</v>
      </c>
      <c r="I432" s="26" t="str">
        <f>IF($A432="Ordenes de Compra",VLOOKUP($C432,Autogestión!$B$2:$J$5090,9,0),IF($A432="Financiamiento Internacional",VLOOKUP($C432,FinInt!$B$2:$G$1555,6,0),"Legitimo Abono"))</f>
        <v>Consolidación del modelo de Atención Primaria de la Salud a través de la Provisión y Dispensa de Medicamentos Esenciales ¿ Proyectos financiados Organismos Multilaterales Regionales - ARG/15/001 - PNUD</v>
      </c>
      <c r="J432" s="1" t="str">
        <f>IF($A432="Ordenes de Compra",VLOOKUP($C432,Autogestión!$B$2:$R$5090,17,0),IF($A432="Financiamiento Internacional",VLOOKUP($C432,FinInt!$B$2:$O$1508,14,0),VLOOKUP($C432,NoAmpOC!$B$2:$R$988,17,0)))</f>
        <v>GELIO INMOBILIARIA SA</v>
      </c>
      <c r="K432" s="7" t="str">
        <f>DetalleExp!AP432</f>
        <v>DAFYP#MS-ARCHIVO</v>
      </c>
      <c r="L432" s="7" t="str">
        <f>DetalleExp!AQ432</f>
        <v>ARCHIVO - Archivo</v>
      </c>
      <c r="M432" s="7" t="str">
        <f>DetalleExp!AR432</f>
        <v>DAFYP#MS - Dirección de administración financiera y presupuestaria</v>
      </c>
      <c r="N432" s="7">
        <f>DetalleExp!AS432</f>
        <v>44140</v>
      </c>
      <c r="O432" s="27">
        <f ca="1">ROUNDUP(TODAY()-N432,0)</f>
        <v>215</v>
      </c>
      <c r="P432" s="27">
        <f ca="1">ROUNDUP(TODAY()-B432,0)</f>
        <v>249</v>
      </c>
      <c r="Q432" s="1" t="str">
        <f>IFERROR(IF(A432="Ordenes de Compra",VLOOKUP($E432,'Ordenes de Compra'!$A$2:$E$1712,5,0),"Sin OC"),"Sin dato")</f>
        <v>Sin OC</v>
      </c>
      <c r="R432" s="28" t="str">
        <f>IFERROR(IF(A432="Ordenes de Compra",VLOOKUP($I432,'Ordenes de Compra'!$B$2:$E$1712,3,0),"Sin OC"),"Sin dato")</f>
        <v>Sin OC</v>
      </c>
      <c r="S432" s="1" t="str">
        <f>VLOOKUP($U432,'Tablas intermedias'!$C$1:$H$222,5,0)</f>
        <v>DGPFE</v>
      </c>
      <c r="T432" s="29" t="str">
        <f t="shared" si="19"/>
        <v>OK</v>
      </c>
      <c r="U432" s="30" t="str">
        <f t="shared" si="20"/>
        <v>DAFYP#MS-ARCHIVOARCHIVO - ArchivoDAFYP#MS - Dirección de administración financiera y presupuestaria</v>
      </c>
      <c r="V432" s="1" t="str">
        <f>VLOOKUP(U432,'Tablas intermedias'!$C$1:$H$222,6,0)</f>
        <v>No</v>
      </c>
      <c r="W432" s="1" t="str">
        <f ca="1">IF(O432&lt;30,"menos de 30 días","más de 30 días")</f>
        <v>más de 30 días</v>
      </c>
    </row>
    <row r="433" spans="1:23" ht="14.25" hidden="1" thickTop="1" thickBot="1" x14ac:dyDescent="0.25">
      <c r="A433" s="17" t="str">
        <f>IF(DetalleExp!H433='Tablas intermedias'!$A$2,"Ordenes de Compra",IF(DetalleExp!H433='Tablas intermedias'!$A$3,"Financiamiento Internacional","Legítimo Abono"))</f>
        <v>Financiamiento Internacional</v>
      </c>
      <c r="B433" s="7">
        <f>DetalleExp!E433</f>
        <v>44109</v>
      </c>
      <c r="C433" s="1" t="str">
        <f>DetalleExp!A433</f>
        <v>EX-2020-66692095-APN-DAFYP#MS</v>
      </c>
      <c r="D433" s="1" t="str">
        <f>IF(A433="Ordenes de Compra",VLOOKUP(C433,Autogestión!$B$2:$D$5090,3,0),IF(A433="Legítimo Abono",VLOOKUP(C433,NoAmpOC!$B$2:$H$988,7,0),"Factura"))</f>
        <v>Factura</v>
      </c>
      <c r="E433" s="26" t="str">
        <f>IF(A433="Ordenes de Compra",VLOOKUP($C433,Autogestión!$B$2:$G$5090,6,0),IF(A433="Financiamiento Internacional",VLOOKUP($C433,FinInt!$B$2:$G$508,6,0),"Legítimo Abono"))</f>
        <v>Programa Multifase de Atención Primaria a la Salud para el Manejo de Enfermedades Crónicas No Transmisibles. Segunda Operación - 3772/0C-AR - BID</v>
      </c>
      <c r="F433" s="26" t="str">
        <f>IF($A433="Ordenes de Compra","ARS",IF($A433="Financiamiento Internacional",VLOOKUP($C433,FinInt!$B$2:$Q$508,15,0),VLOOKUP($C433,NoAmpOC!$B$2:$T$988,18,0)))</f>
        <v>USD</v>
      </c>
      <c r="G433" s="5">
        <f>IF($A433="Ordenes de Compra",VLOOKUP($C433,Autogestión!$B$2:$H$5090,7,0),IF($A433="Financiamiento Internacional",VLOOKUP($C433,FinInt!$B$2:$Q$1308,16,0),VLOOKUP($C433,NoAmpOC!$B$2:$T$988,19,0)))</f>
        <v>5740</v>
      </c>
      <c r="H433" s="5">
        <f t="shared" si="18"/>
        <v>574000</v>
      </c>
      <c r="I433" s="26" t="str">
        <f>IF($A433="Ordenes de Compra",VLOOKUP($C433,Autogestión!$B$2:$J$5090,9,0),IF($A433="Financiamiento Internacional",VLOOKUP($C433,FinInt!$B$2:$G$1555,6,0),"Legitimo Abono"))</f>
        <v>Programa Multifase de Atención Primaria a la Salud para el Manejo de Enfermedades Crónicas No Transmisibles. Segunda Operación - 3772/0C-AR - BID</v>
      </c>
      <c r="J433" s="1" t="str">
        <f>IF($A433="Ordenes de Compra",VLOOKUP($C433,Autogestión!$B$2:$R$5090,17,0),IF($A433="Financiamiento Internacional",VLOOKUP($C433,FinInt!$B$2:$O$1508,14,0),VLOOKUP($C433,NoAmpOC!$B$2:$R$988,17,0)))</f>
        <v>LABORATORIOS FABRA S.A.</v>
      </c>
      <c r="K433" s="7" t="str">
        <f>DetalleExp!AP433</f>
        <v>DAFYP#MS-ARCHIVO</v>
      </c>
      <c r="L433" s="7" t="str">
        <f>DetalleExp!AQ433</f>
        <v>ARCHIVO - Archivo</v>
      </c>
      <c r="M433" s="7" t="str">
        <f>DetalleExp!AR433</f>
        <v>DAFYP#MS - Dirección de administración financiera y presupuestaria</v>
      </c>
      <c r="N433" s="7">
        <f>DetalleExp!AS433</f>
        <v>44133</v>
      </c>
      <c r="O433" s="27">
        <f ca="1">ROUNDUP(TODAY()-N433,0)</f>
        <v>222</v>
      </c>
      <c r="P433" s="27">
        <f ca="1">ROUNDUP(TODAY()-B433,0)</f>
        <v>246</v>
      </c>
      <c r="Q433" s="1" t="str">
        <f>IFERROR(IF(A433="Ordenes de Compra",VLOOKUP($E433,'Ordenes de Compra'!$A$2:$E$1712,5,0),"Sin OC"),"Sin dato")</f>
        <v>Sin OC</v>
      </c>
      <c r="R433" s="28" t="str">
        <f>IFERROR(IF(A433="Ordenes de Compra",VLOOKUP($I433,'Ordenes de Compra'!$B$2:$E$1712,3,0),"Sin OC"),"Sin dato")</f>
        <v>Sin OC</v>
      </c>
      <c r="S433" s="1" t="str">
        <f>VLOOKUP($U433,'Tablas intermedias'!$C$1:$H$222,5,0)</f>
        <v>DGPFE</v>
      </c>
      <c r="T433" s="29" t="str">
        <f t="shared" si="19"/>
        <v>OK</v>
      </c>
      <c r="U433" s="30" t="str">
        <f t="shared" si="20"/>
        <v>DAFYP#MS-ARCHIVOARCHIVO - ArchivoDAFYP#MS - Dirección de administración financiera y presupuestaria</v>
      </c>
      <c r="V433" s="1" t="str">
        <f>VLOOKUP(U433,'Tablas intermedias'!$C$1:$H$222,6,0)</f>
        <v>No</v>
      </c>
      <c r="W433" s="1" t="str">
        <f ca="1">IF(O433&lt;30,"menos de 30 días","más de 30 días")</f>
        <v>más de 30 días</v>
      </c>
    </row>
    <row r="434" spans="1:23" ht="14.25" hidden="1" thickTop="1" thickBot="1" x14ac:dyDescent="0.25">
      <c r="A434" s="17" t="str">
        <f>IF(DetalleExp!H434='Tablas intermedias'!$A$2,"Ordenes de Compra",IF(DetalleExp!H434='Tablas intermedias'!$A$3,"Financiamiento Internacional","Legítimo Abono"))</f>
        <v>Financiamiento Internacional</v>
      </c>
      <c r="B434" s="7">
        <f>DetalleExp!E434</f>
        <v>44109</v>
      </c>
      <c r="C434" s="1" t="str">
        <f>DetalleExp!A434</f>
        <v>EX-2020-66749110-APN-DAFYP#MS</v>
      </c>
      <c r="D434" s="1" t="str">
        <f>IF(A434="Ordenes de Compra",VLOOKUP(C434,Autogestión!$B$2:$D$5090,3,0),IF(A434="Legítimo Abono",VLOOKUP(C434,NoAmpOC!$B$2:$H$988,7,0),"Factura"))</f>
        <v>Factura</v>
      </c>
      <c r="E434" s="26" t="str">
        <f>IF(A434="Ordenes de Compra",VLOOKUP($C434,Autogestión!$B$2:$G$5090,6,0),IF(A434="Financiamiento Internacional",VLOOKUP($C434,FinInt!$B$2:$G$508,6,0),"Legítimo Abono"))</f>
        <v>Programa de Consolidación de la Gestión centralizada en Salud - ARG/13/007 - PNUD</v>
      </c>
      <c r="F434" s="26" t="str">
        <f>IF($A434="Ordenes de Compra","ARS",IF($A434="Financiamiento Internacional",VLOOKUP($C434,FinInt!$B$2:$Q$508,15,0),VLOOKUP($C434,NoAmpOC!$B$2:$T$988,18,0)))</f>
        <v>ARS</v>
      </c>
      <c r="G434" s="5">
        <f>IF($A434="Ordenes de Compra",VLOOKUP($C434,Autogestión!$B$2:$H$5090,7,0),IF($A434="Financiamiento Internacional",VLOOKUP($C434,FinInt!$B$2:$Q$1308,16,0),VLOOKUP($C434,NoAmpOC!$B$2:$T$988,19,0)))</f>
        <v>373117.5</v>
      </c>
      <c r="H434" s="5">
        <f t="shared" si="18"/>
        <v>373117.5</v>
      </c>
      <c r="I434" s="26" t="str">
        <f>IF($A434="Ordenes de Compra",VLOOKUP($C434,Autogestión!$B$2:$J$5090,9,0),IF($A434="Financiamiento Internacional",VLOOKUP($C434,FinInt!$B$2:$G$1555,6,0),"Legitimo Abono"))</f>
        <v>Programa de Consolidación de la Gestión centralizada en Salud - ARG/13/007 - PNUD</v>
      </c>
      <c r="J434" s="1" t="str">
        <f>IF($A434="Ordenes de Compra",VLOOKUP($C434,Autogestión!$B$2:$R$5090,17,0),IF($A434="Financiamiento Internacional",VLOOKUP($C434,FinInt!$B$2:$O$1508,14,0),VLOOKUP($C434,NoAmpOC!$B$2:$R$988,17,0)))</f>
        <v>PLAZA DE MAYO ONE SA</v>
      </c>
      <c r="K434" s="7" t="str">
        <f>DetalleExp!AP434</f>
        <v>DAFYP#MS-ARCHIVO</v>
      </c>
      <c r="L434" s="7" t="str">
        <f>DetalleExp!AQ434</f>
        <v>ARCHIVO - Archivo</v>
      </c>
      <c r="M434" s="7" t="str">
        <f>DetalleExp!AR434</f>
        <v>DAFYP#MS - Dirección de administración financiera y presupuestaria</v>
      </c>
      <c r="N434" s="7">
        <f>DetalleExp!AS434</f>
        <v>44211</v>
      </c>
      <c r="O434" s="27">
        <f ca="1">ROUNDUP(TODAY()-N434,0)</f>
        <v>144</v>
      </c>
      <c r="P434" s="27">
        <f ca="1">ROUNDUP(TODAY()-B434,0)</f>
        <v>246</v>
      </c>
      <c r="Q434" s="1" t="str">
        <f>IFERROR(IF(A434="Ordenes de Compra",VLOOKUP($E434,'Ordenes de Compra'!$A$2:$E$1712,5,0),"Sin OC"),"Sin dato")</f>
        <v>Sin OC</v>
      </c>
      <c r="R434" s="28" t="str">
        <f>IFERROR(IF(A434="Ordenes de Compra",VLOOKUP($I434,'Ordenes de Compra'!$B$2:$E$1712,3,0),"Sin OC"),"Sin dato")</f>
        <v>Sin OC</v>
      </c>
      <c r="S434" s="1" t="str">
        <f>VLOOKUP($U434,'Tablas intermedias'!$C$1:$H$222,5,0)</f>
        <v>DGPFE</v>
      </c>
      <c r="T434" s="29" t="str">
        <f t="shared" si="19"/>
        <v>OK</v>
      </c>
      <c r="U434" s="30" t="str">
        <f t="shared" si="20"/>
        <v>DAFYP#MS-ARCHIVOARCHIVO - ArchivoDAFYP#MS - Dirección de administración financiera y presupuestaria</v>
      </c>
      <c r="V434" s="1" t="str">
        <f>VLOOKUP(U434,'Tablas intermedias'!$C$1:$H$222,6,0)</f>
        <v>No</v>
      </c>
      <c r="W434" s="1" t="str">
        <f ca="1">IF(O434&lt;30,"menos de 30 días","más de 30 días")</f>
        <v>más de 30 días</v>
      </c>
    </row>
    <row r="435" spans="1:23" ht="14.25" hidden="1" thickTop="1" thickBot="1" x14ac:dyDescent="0.25">
      <c r="A435" s="17" t="str">
        <f>IF(DetalleExp!H435='Tablas intermedias'!$A$2,"Ordenes de Compra",IF(DetalleExp!H435='Tablas intermedias'!$A$3,"Financiamiento Internacional","Legítimo Abono"))</f>
        <v>Ordenes de Compra</v>
      </c>
      <c r="B435" s="7">
        <f>DetalleExp!E435</f>
        <v>44109</v>
      </c>
      <c r="C435" s="1" t="str">
        <f>DetalleExp!A435</f>
        <v>EX-2020-66881449-APN-DTYC#MS</v>
      </c>
      <c r="D435" s="1" t="str">
        <f>IF(A435="Ordenes de Compra",VLOOKUP(C435,Autogestión!$B$2:$D$5090,3,0),IF(A435="Legítimo Abono",VLOOKUP(C435,NoAmpOC!$B$2:$H$988,7,0),"Factura"))</f>
        <v>Factura</v>
      </c>
      <c r="E435" s="26" t="str">
        <f>IF(A435="Ordenes de Compra",VLOOKUP($C435,Autogestión!$B$2:$G$5090,6,0),IF(A435="Financiamiento Internacional",VLOOKUP($C435,FinInt!$B$2:$G$508,6,0),"Legítimo Abono"))</f>
        <v>80-0025-LPU18</v>
      </c>
      <c r="F435" s="26" t="str">
        <f>IF($A435="Ordenes de Compra","ARS",IF($A435="Financiamiento Internacional",VLOOKUP($C435,FinInt!$B$2:$Q$508,15,0),VLOOKUP($C435,NoAmpOC!$B$2:$T$988,18,0)))</f>
        <v>ARS</v>
      </c>
      <c r="G435" s="5">
        <f>IF($A435="Ordenes de Compra",VLOOKUP($C435,Autogestión!$B$2:$H$5090,7,0),IF($A435="Financiamiento Internacional",VLOOKUP($C435,FinInt!$B$2:$Q$1308,16,0),VLOOKUP($C435,NoAmpOC!$B$2:$T$988,19,0)))</f>
        <v>980114.85</v>
      </c>
      <c r="H435" s="5">
        <f t="shared" si="18"/>
        <v>980114.85</v>
      </c>
      <c r="I435" s="26" t="str">
        <f>IF($A435="Ordenes de Compra",VLOOKUP($C435,Autogestión!$B$2:$J$5090,9,0),IF($A435="Financiamiento Internacional",VLOOKUP($C435,FinInt!$B$2:$G$1555,6,0),"Legitimo Abono"))</f>
        <v>80-1052-OC20</v>
      </c>
      <c r="J435" s="1" t="str">
        <f>IF($A435="Ordenes de Compra",VLOOKUP($C435,Autogestión!$B$2:$R$5090,17,0),IF($A435="Financiamiento Internacional",VLOOKUP($C435,FinInt!$B$2:$O$1508,14,0),VLOOKUP($C435,NoAmpOC!$B$2:$R$988,17,0)))</f>
        <v>FERAVAL S.A.</v>
      </c>
      <c r="K435" s="7" t="str">
        <f>DetalleExp!AP435</f>
        <v>DAFYP#MS-ARCHIVO</v>
      </c>
      <c r="L435" s="7" t="str">
        <f>DetalleExp!AQ435</f>
        <v>ARCHIVO - Archivo</v>
      </c>
      <c r="M435" s="7" t="str">
        <f>DetalleExp!AR435</f>
        <v>DAFYP#MS - Dirección de administración financiera y presupuestaria</v>
      </c>
      <c r="N435" s="7">
        <f>DetalleExp!AS435</f>
        <v>44131</v>
      </c>
      <c r="O435" s="27">
        <f ca="1">ROUNDUP(TODAY()-N435,0)</f>
        <v>224</v>
      </c>
      <c r="P435" s="27">
        <f ca="1">ROUNDUP(TODAY()-B435,0)</f>
        <v>246</v>
      </c>
      <c r="Q435" s="1" t="str">
        <f>IFERROR(IF(A435="Ordenes de Compra",VLOOKUP($E435,'Ordenes de Compra'!$A$2:$E$1712,5,0),"Sin OC"),"Sin dato")</f>
        <v>29.0.0.45.0</v>
      </c>
      <c r="R435" s="28">
        <f>IFERROR(IF(A435="Ordenes de Compra",VLOOKUP($I435,'Ordenes de Compra'!$B$2:$E$1712,3,0),"Sin OC"),"Sin dato")</f>
        <v>44171167.93</v>
      </c>
      <c r="S435" s="1" t="str">
        <f>VLOOKUP($U435,'Tablas intermedias'!$C$1:$H$222,5,0)</f>
        <v>DGPFE</v>
      </c>
      <c r="T435" s="29" t="str">
        <f t="shared" si="19"/>
        <v>OK</v>
      </c>
      <c r="U435" s="30" t="str">
        <f t="shared" si="20"/>
        <v>DAFYP#MS-ARCHIVOARCHIVO - ArchivoDAFYP#MS - Dirección de administración financiera y presupuestaria</v>
      </c>
      <c r="V435" s="1" t="str">
        <f>VLOOKUP(U435,'Tablas intermedias'!$C$1:$H$222,6,0)</f>
        <v>No</v>
      </c>
      <c r="W435" s="1" t="str">
        <f ca="1">IF(O435&lt;30,"menos de 30 días","más de 30 días")</f>
        <v>más de 30 días</v>
      </c>
    </row>
    <row r="436" spans="1:23" ht="14.25" hidden="1" thickTop="1" thickBot="1" x14ac:dyDescent="0.25">
      <c r="A436" s="17" t="str">
        <f>IF(DetalleExp!H436='Tablas intermedias'!$A$2,"Ordenes de Compra",IF(DetalleExp!H436='Tablas intermedias'!$A$3,"Financiamiento Internacional","Legítimo Abono"))</f>
        <v>Ordenes de Compra</v>
      </c>
      <c r="B436" s="7">
        <f>DetalleExp!E436</f>
        <v>44110</v>
      </c>
      <c r="C436" s="1" t="str">
        <f>DetalleExp!A436</f>
        <v>EX-2020-67084151-APN-DTYC#MS</v>
      </c>
      <c r="D436" s="1" t="str">
        <f>IF(A436="Ordenes de Compra",VLOOKUP(C436,Autogestión!$B$2:$D$5090,3,0),IF(A436="Legítimo Abono",VLOOKUP(C436,NoAmpOC!$B$2:$H$988,7,0),"Factura"))</f>
        <v>Factura</v>
      </c>
      <c r="E436" s="26" t="str">
        <f>IF(A436="Ordenes de Compra",VLOOKUP($C436,Autogestión!$B$2:$G$5090,6,0),IF(A436="Financiamiento Internacional",VLOOKUP($C436,FinInt!$B$2:$G$508,6,0),"Legítimo Abono"))</f>
        <v>80-0025-LPU18</v>
      </c>
      <c r="F436" s="26" t="str">
        <f>IF($A436="Ordenes de Compra","ARS",IF($A436="Financiamiento Internacional",VLOOKUP($C436,FinInt!$B$2:$Q$508,15,0),VLOOKUP($C436,NoAmpOC!$B$2:$T$988,18,0)))</f>
        <v>ARS</v>
      </c>
      <c r="G436" s="5">
        <f>IF($A436="Ordenes de Compra",VLOOKUP($C436,Autogestión!$B$2:$H$5090,7,0),IF($A436="Financiamiento Internacional",VLOOKUP($C436,FinInt!$B$2:$Q$1308,16,0),VLOOKUP($C436,NoAmpOC!$B$2:$T$988,19,0)))</f>
        <v>1829750.14</v>
      </c>
      <c r="H436" s="5">
        <f t="shared" si="18"/>
        <v>1829750.14</v>
      </c>
      <c r="I436" s="26" t="str">
        <f>IF($A436="Ordenes de Compra",VLOOKUP($C436,Autogestión!$B$2:$J$5090,9,0),IF($A436="Financiamiento Internacional",VLOOKUP($C436,FinInt!$B$2:$G$1555,6,0),"Legitimo Abono"))</f>
        <v>80-1050-OC20</v>
      </c>
      <c r="J436" s="1" t="str">
        <f>IF($A436="Ordenes de Compra",VLOOKUP($C436,Autogestión!$B$2:$R$5090,17,0),IF($A436="Financiamiento Internacional",VLOOKUP($C436,FinInt!$B$2:$O$1508,14,0),VLOOKUP($C436,NoAmpOC!$B$2:$R$988,17,0)))</f>
        <v>Dr. LAZAR &amp; Cía. S.A.Q.e.I.</v>
      </c>
      <c r="K436" s="7" t="str">
        <f>DetalleExp!AP436</f>
        <v>DAFYP#MS-ARCHIVO</v>
      </c>
      <c r="L436" s="7" t="str">
        <f>DetalleExp!AQ436</f>
        <v>ARCHIVO - Archivo</v>
      </c>
      <c r="M436" s="7" t="str">
        <f>DetalleExp!AR436</f>
        <v>DAFYP#MS - Dirección de administración financiera y presupuestaria</v>
      </c>
      <c r="N436" s="7">
        <f>DetalleExp!AS436</f>
        <v>44133</v>
      </c>
      <c r="O436" s="27">
        <f ca="1">ROUNDUP(TODAY()-N436,0)</f>
        <v>222</v>
      </c>
      <c r="P436" s="27">
        <f ca="1">ROUNDUP(TODAY()-B436,0)</f>
        <v>245</v>
      </c>
      <c r="Q436" s="1" t="str">
        <f>IFERROR(IF(A436="Ordenes de Compra",VLOOKUP($E436,'Ordenes de Compra'!$A$2:$E$1712,5,0),"Sin OC"),"Sin dato")</f>
        <v>29.0.0.45.0</v>
      </c>
      <c r="R436" s="28">
        <f>IFERROR(IF(A436="Ordenes de Compra",VLOOKUP($I436,'Ordenes de Compra'!$B$2:$E$1712,3,0),"Sin OC"),"Sin dato")</f>
        <v>21324280.699999999</v>
      </c>
      <c r="S436" s="1" t="str">
        <f>VLOOKUP($U436,'Tablas intermedias'!$C$1:$H$222,5,0)</f>
        <v>DGPFE</v>
      </c>
      <c r="T436" s="29" t="str">
        <f t="shared" si="19"/>
        <v>OK</v>
      </c>
      <c r="U436" s="30" t="str">
        <f t="shared" si="20"/>
        <v>DAFYP#MS-ARCHIVOARCHIVO - ArchivoDAFYP#MS - Dirección de administración financiera y presupuestaria</v>
      </c>
      <c r="V436" s="1" t="str">
        <f>VLOOKUP(U436,'Tablas intermedias'!$C$1:$H$222,6,0)</f>
        <v>No</v>
      </c>
      <c r="W436" s="1" t="str">
        <f ca="1">IF(O436&lt;30,"menos de 30 días","más de 30 días")</f>
        <v>más de 30 días</v>
      </c>
    </row>
    <row r="437" spans="1:23" ht="14.25" hidden="1" thickTop="1" thickBot="1" x14ac:dyDescent="0.25">
      <c r="A437" s="17" t="str">
        <f>IF(DetalleExp!H437='Tablas intermedias'!$A$2,"Ordenes de Compra",IF(DetalleExp!H437='Tablas intermedias'!$A$3,"Financiamiento Internacional","Legítimo Abono"))</f>
        <v>Financiamiento Internacional</v>
      </c>
      <c r="B437" s="7">
        <f>DetalleExp!E437</f>
        <v>44110</v>
      </c>
      <c r="C437" s="1" t="str">
        <f>DetalleExp!A437</f>
        <v>EX-2020-67155156-APN-DAFYP#MS</v>
      </c>
      <c r="D437" s="1" t="str">
        <f>IF(A437="Ordenes de Compra",VLOOKUP(C437,Autogestión!$B$2:$D$5090,3,0),IF(A437="Legítimo Abono",VLOOKUP(C437,NoAmpOC!$B$2:$H$988,7,0),"Factura"))</f>
        <v>Factura</v>
      </c>
      <c r="E437" s="26" t="str">
        <f>IF(A437="Ordenes de Compra",VLOOKUP($C437,Autogestión!$B$2:$G$5090,6,0),IF(A437="Financiamiento Internacional",VLOOKUP($C437,FinInt!$B$2:$G$508,6,0),"Legítimo Abono"))</f>
        <v>Programa Multifase de Atención Primaria a la Salud para el Manejo de Enfermedades Crónicas No Transmisibles. Segunda Operación - 3772/0C-AR - BID</v>
      </c>
      <c r="F437" s="26" t="str">
        <f>IF($A437="Ordenes de Compra","ARS",IF($A437="Financiamiento Internacional",VLOOKUP($C437,FinInt!$B$2:$Q$508,15,0),VLOOKUP($C437,NoAmpOC!$B$2:$T$988,18,0)))</f>
        <v>ARS</v>
      </c>
      <c r="G437" s="5">
        <f>IF($A437="Ordenes de Compra",VLOOKUP($C437,Autogestión!$B$2:$H$5090,7,0),IF($A437="Financiamiento Internacional",VLOOKUP($C437,FinInt!$B$2:$Q$1308,16,0),VLOOKUP($C437,NoAmpOC!$B$2:$T$988,19,0)))</f>
        <v>8869323.5199999996</v>
      </c>
      <c r="H437" s="5">
        <f t="shared" si="18"/>
        <v>8869323.5199999996</v>
      </c>
      <c r="I437" s="26" t="str">
        <f>IF($A437="Ordenes de Compra",VLOOKUP($C437,Autogestión!$B$2:$J$5090,9,0),IF($A437="Financiamiento Internacional",VLOOKUP($C437,FinInt!$B$2:$G$1555,6,0),"Legitimo Abono"))</f>
        <v>Programa Multifase de Atención Primaria a la Salud para el Manejo de Enfermedades Crónicas No Transmisibles. Segunda Operación - 3772/0C-AR - BID</v>
      </c>
      <c r="J437" s="1" t="str">
        <f>IF($A437="Ordenes de Compra",VLOOKUP($C437,Autogestión!$B$2:$R$5090,17,0),IF($A437="Financiamiento Internacional",VLOOKUP($C437,FinInt!$B$2:$O$1508,14,0),VLOOKUP($C437,NoAmpOC!$B$2:$R$988,17,0)))</f>
        <v>Becher y Asociados SRL</v>
      </c>
      <c r="K437" s="7" t="str">
        <f>DetalleExp!AP437</f>
        <v>DAFYP#MS-ARCHIVO</v>
      </c>
      <c r="L437" s="7" t="str">
        <f>DetalleExp!AQ437</f>
        <v>ARCHIVO - Archivo</v>
      </c>
      <c r="M437" s="7" t="str">
        <f>DetalleExp!AR437</f>
        <v>DAFYP#MS - Dirección de administración financiera y presupuestaria</v>
      </c>
      <c r="N437" s="7">
        <f>DetalleExp!AS437</f>
        <v>44179</v>
      </c>
      <c r="O437" s="27">
        <f ca="1">ROUNDUP(TODAY()-N437,0)</f>
        <v>176</v>
      </c>
      <c r="P437" s="27">
        <f ca="1">ROUNDUP(TODAY()-B437,0)</f>
        <v>245</v>
      </c>
      <c r="Q437" s="1" t="str">
        <f>IFERROR(IF(A437="Ordenes de Compra",VLOOKUP($E437,'Ordenes de Compra'!$A$2:$E$1712,5,0),"Sin OC"),"Sin dato")</f>
        <v>Sin OC</v>
      </c>
      <c r="R437" s="28" t="str">
        <f>IFERROR(IF(A437="Ordenes de Compra",VLOOKUP($I437,'Ordenes de Compra'!$B$2:$E$1712,3,0),"Sin OC"),"Sin dato")</f>
        <v>Sin OC</v>
      </c>
      <c r="S437" s="1" t="str">
        <f>VLOOKUP($U437,'Tablas intermedias'!$C$1:$H$222,5,0)</f>
        <v>DGPFE</v>
      </c>
      <c r="T437" s="29" t="str">
        <f t="shared" si="19"/>
        <v>OK</v>
      </c>
      <c r="U437" s="30" t="str">
        <f t="shared" si="20"/>
        <v>DAFYP#MS-ARCHIVOARCHIVO - ArchivoDAFYP#MS - Dirección de administración financiera y presupuestaria</v>
      </c>
      <c r="V437" s="1" t="str">
        <f>VLOOKUP(U437,'Tablas intermedias'!$C$1:$H$222,6,0)</f>
        <v>No</v>
      </c>
      <c r="W437" s="1" t="str">
        <f ca="1">IF(O437&lt;30,"menos de 30 días","más de 30 días")</f>
        <v>más de 30 días</v>
      </c>
    </row>
    <row r="438" spans="1:23" ht="14.25" hidden="1" thickTop="1" thickBot="1" x14ac:dyDescent="0.25">
      <c r="A438" s="17" t="str">
        <f>IF(DetalleExp!H438='Tablas intermedias'!$A$2,"Ordenes de Compra",IF(DetalleExp!H438='Tablas intermedias'!$A$3,"Financiamiento Internacional","Legítimo Abono"))</f>
        <v>Financiamiento Internacional</v>
      </c>
      <c r="B438" s="7">
        <f>DetalleExp!E438</f>
        <v>44110</v>
      </c>
      <c r="C438" s="1" t="str">
        <f>DetalleExp!A438</f>
        <v>EX-2020-67159721-APN-DAFYP#MS</v>
      </c>
      <c r="D438" s="1" t="str">
        <f>IF(A438="Ordenes de Compra",VLOOKUP(C438,Autogestión!$B$2:$D$5090,3,0),IF(A438="Legítimo Abono",VLOOKUP(C438,NoAmpOC!$B$2:$H$988,7,0),"Factura"))</f>
        <v>Factura</v>
      </c>
      <c r="E438" s="26" t="str">
        <f>IF(A438="Ordenes de Compra",VLOOKUP($C438,Autogestión!$B$2:$G$5090,6,0),IF(A438="Financiamiento Internacional",VLOOKUP($C438,FinInt!$B$2:$G$508,6,0),"Legítimo Abono"))</f>
        <v>Programa Multifase de Atención Primaria a la Salud para el Manejo de Enfermedades Crónicas No Transmisibles. Segunda Operación - 3772/0C-AR - BID</v>
      </c>
      <c r="F438" s="26" t="str">
        <f>IF($A438="Ordenes de Compra","ARS",IF($A438="Financiamiento Internacional",VLOOKUP($C438,FinInt!$B$2:$Q$508,15,0),VLOOKUP($C438,NoAmpOC!$B$2:$T$988,18,0)))</f>
        <v>ARS</v>
      </c>
      <c r="G438" s="5">
        <f>IF($A438="Ordenes de Compra",VLOOKUP($C438,Autogestión!$B$2:$H$5090,7,0),IF($A438="Financiamiento Internacional",VLOOKUP($C438,FinInt!$B$2:$Q$1308,16,0),VLOOKUP($C438,NoAmpOC!$B$2:$T$988,19,0)))</f>
        <v>1862557.94</v>
      </c>
      <c r="H438" s="5">
        <f t="shared" si="18"/>
        <v>1862557.94</v>
      </c>
      <c r="I438" s="26" t="str">
        <f>IF($A438="Ordenes de Compra",VLOOKUP($C438,Autogestión!$B$2:$J$5090,9,0),IF($A438="Financiamiento Internacional",VLOOKUP($C438,FinInt!$B$2:$G$1555,6,0),"Legitimo Abono"))</f>
        <v>Programa Multifase de Atención Primaria a la Salud para el Manejo de Enfermedades Crónicas No Transmisibles. Segunda Operación - 3772/0C-AR - BID</v>
      </c>
      <c r="J438" s="1" t="str">
        <f>IF($A438="Ordenes de Compra",VLOOKUP($C438,Autogestión!$B$2:$R$5090,17,0),IF($A438="Financiamiento Internacional",VLOOKUP($C438,FinInt!$B$2:$O$1508,14,0),VLOOKUP($C438,NoAmpOC!$B$2:$R$988,17,0)))</f>
        <v>Becher y Asociados SRL</v>
      </c>
      <c r="K438" s="7" t="str">
        <f>DetalleExp!AP438</f>
        <v>DAFYP#MS-ARCHIVO</v>
      </c>
      <c r="L438" s="7" t="str">
        <f>DetalleExp!AQ438</f>
        <v>ARCHIVO - Archivo</v>
      </c>
      <c r="M438" s="7" t="str">
        <f>DetalleExp!AR438</f>
        <v>DAFYP#MS - Dirección de administración financiera y presupuestaria</v>
      </c>
      <c r="N438" s="7">
        <f>DetalleExp!AS438</f>
        <v>44181</v>
      </c>
      <c r="O438" s="27">
        <f ca="1">ROUNDUP(TODAY()-N438,0)</f>
        <v>174</v>
      </c>
      <c r="P438" s="27">
        <f ca="1">ROUNDUP(TODAY()-B438,0)</f>
        <v>245</v>
      </c>
      <c r="Q438" s="1" t="str">
        <f>IFERROR(IF(A438="Ordenes de Compra",VLOOKUP($E438,'Ordenes de Compra'!$A$2:$E$1712,5,0),"Sin OC"),"Sin dato")</f>
        <v>Sin OC</v>
      </c>
      <c r="R438" s="28" t="str">
        <f>IFERROR(IF(A438="Ordenes de Compra",VLOOKUP($I438,'Ordenes de Compra'!$B$2:$E$1712,3,0),"Sin OC"),"Sin dato")</f>
        <v>Sin OC</v>
      </c>
      <c r="S438" s="1" t="str">
        <f>VLOOKUP($U438,'Tablas intermedias'!$C$1:$H$222,5,0)</f>
        <v>DGPFE</v>
      </c>
      <c r="T438" s="29" t="str">
        <f t="shared" si="19"/>
        <v>OK</v>
      </c>
      <c r="U438" s="30" t="str">
        <f t="shared" si="20"/>
        <v>DAFYP#MS-ARCHIVOARCHIVO - ArchivoDAFYP#MS - Dirección de administración financiera y presupuestaria</v>
      </c>
      <c r="V438" s="1" t="str">
        <f>VLOOKUP(U438,'Tablas intermedias'!$C$1:$H$222,6,0)</f>
        <v>No</v>
      </c>
      <c r="W438" s="1" t="str">
        <f ca="1">IF(O438&lt;30,"menos de 30 días","más de 30 días")</f>
        <v>más de 30 días</v>
      </c>
    </row>
    <row r="439" spans="1:23" ht="14.25" hidden="1" thickTop="1" thickBot="1" x14ac:dyDescent="0.25">
      <c r="A439" s="17" t="str">
        <f>IF(DetalleExp!H439='Tablas intermedias'!$A$2,"Ordenes de Compra",IF(DetalleExp!H439='Tablas intermedias'!$A$3,"Financiamiento Internacional","Legítimo Abono"))</f>
        <v>Financiamiento Internacional</v>
      </c>
      <c r="B439" s="7">
        <f>DetalleExp!E439</f>
        <v>44110</v>
      </c>
      <c r="C439" s="1" t="str">
        <f>DetalleExp!A439</f>
        <v>EX-2020-67259808-APN-DAFYP#MS</v>
      </c>
      <c r="D439" s="1" t="str">
        <f>IF(A439="Ordenes de Compra",VLOOKUP(C439,Autogestión!$B$2:$D$5090,3,0),IF(A439="Legítimo Abono",VLOOKUP(C439,NoAmpOC!$B$2:$H$988,7,0),"Factura"))</f>
        <v>Factura</v>
      </c>
      <c r="E439" s="26" t="str">
        <f>IF(A439="Ordenes de Compra",VLOOKUP($C439,Autogestión!$B$2:$G$5090,6,0),IF(A439="Financiamiento Internacional",VLOOKUP($C439,FinInt!$B$2:$G$508,6,0),"Legítimo Abono"))</f>
        <v>Programa Multifase de Atención Primaria a la Salud para el Manejo de Enfermedades Crónicas No Transmisibles. Segunda Operación - 3772/0C-AR - BID</v>
      </c>
      <c r="F439" s="26" t="str">
        <f>IF($A439="Ordenes de Compra","ARS",IF($A439="Financiamiento Internacional",VLOOKUP($C439,FinInt!$B$2:$Q$508,15,0),VLOOKUP($C439,NoAmpOC!$B$2:$T$988,18,0)))</f>
        <v>USD</v>
      </c>
      <c r="G439" s="5">
        <f>IF($A439="Ordenes de Compra",VLOOKUP($C439,Autogestión!$B$2:$H$5090,7,0),IF($A439="Financiamiento Internacional",VLOOKUP($C439,FinInt!$B$2:$Q$1308,16,0),VLOOKUP($C439,NoAmpOC!$B$2:$T$988,19,0)))</f>
        <v>42879.71</v>
      </c>
      <c r="H439" s="5">
        <f t="shared" si="18"/>
        <v>4287971</v>
      </c>
      <c r="I439" s="26" t="str">
        <f>IF($A439="Ordenes de Compra",VLOOKUP($C439,Autogestión!$B$2:$J$5090,9,0),IF($A439="Financiamiento Internacional",VLOOKUP($C439,FinInt!$B$2:$G$1555,6,0),"Legitimo Abono"))</f>
        <v>Programa Multifase de Atención Primaria a la Salud para el Manejo de Enfermedades Crónicas No Transmisibles. Segunda Operación - 3772/0C-AR - BID</v>
      </c>
      <c r="J439" s="1" t="str">
        <f>IF($A439="Ordenes de Compra",VLOOKUP($C439,Autogestión!$B$2:$R$5090,17,0),IF($A439="Financiamiento Internacional",VLOOKUP($C439,FinInt!$B$2:$O$1508,14,0),VLOOKUP($C439,NoAmpOC!$B$2:$R$988,17,0)))</f>
        <v xml:space="preserve">LAFEDAR S.A. </v>
      </c>
      <c r="K439" s="7" t="str">
        <f>DetalleExp!AP439</f>
        <v>DAFYP#MS-ARCHIVO</v>
      </c>
      <c r="L439" s="7" t="str">
        <f>DetalleExp!AQ439</f>
        <v>ARCHIVO - Archivo</v>
      </c>
      <c r="M439" s="7" t="str">
        <f>DetalleExp!AR439</f>
        <v>DAFYP#MS - Dirección de administración financiera y presupuestaria</v>
      </c>
      <c r="N439" s="7">
        <f>DetalleExp!AS439</f>
        <v>44140</v>
      </c>
      <c r="O439" s="27">
        <f ca="1">ROUNDUP(TODAY()-N439,0)</f>
        <v>215</v>
      </c>
      <c r="P439" s="27">
        <f ca="1">ROUNDUP(TODAY()-B439,0)</f>
        <v>245</v>
      </c>
      <c r="Q439" s="1" t="str">
        <f>IFERROR(IF(A439="Ordenes de Compra",VLOOKUP($E439,'Ordenes de Compra'!$A$2:$E$1712,5,0),"Sin OC"),"Sin dato")</f>
        <v>Sin OC</v>
      </c>
      <c r="R439" s="28" t="str">
        <f>IFERROR(IF(A439="Ordenes de Compra",VLOOKUP($I439,'Ordenes de Compra'!$B$2:$E$1712,3,0),"Sin OC"),"Sin dato")</f>
        <v>Sin OC</v>
      </c>
      <c r="S439" s="1" t="str">
        <f>VLOOKUP($U439,'Tablas intermedias'!$C$1:$H$222,5,0)</f>
        <v>DGPFE</v>
      </c>
      <c r="T439" s="29" t="str">
        <f t="shared" si="19"/>
        <v>OK</v>
      </c>
      <c r="U439" s="30" t="str">
        <f t="shared" si="20"/>
        <v>DAFYP#MS-ARCHIVOARCHIVO - ArchivoDAFYP#MS - Dirección de administración financiera y presupuestaria</v>
      </c>
      <c r="V439" s="1" t="str">
        <f>VLOOKUP(U439,'Tablas intermedias'!$C$1:$H$222,6,0)</f>
        <v>No</v>
      </c>
      <c r="W439" s="1" t="str">
        <f ca="1">IF(O439&lt;30,"menos de 30 días","más de 30 días")</f>
        <v>más de 30 días</v>
      </c>
    </row>
    <row r="440" spans="1:23" ht="14.25" hidden="1" thickTop="1" thickBot="1" x14ac:dyDescent="0.25">
      <c r="A440" s="17" t="str">
        <f>IF(DetalleExp!H440='Tablas intermedias'!$A$2,"Ordenes de Compra",IF(DetalleExp!H440='Tablas intermedias'!$A$3,"Financiamiento Internacional","Legítimo Abono"))</f>
        <v>Financiamiento Internacional</v>
      </c>
      <c r="B440" s="7">
        <f>DetalleExp!E440</f>
        <v>44110</v>
      </c>
      <c r="C440" s="1" t="str">
        <f>DetalleExp!A440</f>
        <v>EX-2020-67263739-APN-DAFYP#MS</v>
      </c>
      <c r="D440" s="1" t="str">
        <f>IF(A440="Ordenes de Compra",VLOOKUP(C440,Autogestión!$B$2:$D$5090,3,0),IF(A440="Legítimo Abono",VLOOKUP(C440,NoAmpOC!$B$2:$H$988,7,0),"Factura"))</f>
        <v>Factura</v>
      </c>
      <c r="E440" s="26" t="str">
        <f>IF(A440="Ordenes de Compra",VLOOKUP($C440,Autogestión!$B$2:$G$5090,6,0),IF(A440="Financiamiento Internacional",VLOOKUP($C440,FinInt!$B$2:$G$508,6,0),"Legítimo Abono"))</f>
        <v>Programa Multifase de Atención Primaria a la Salud para el Manejo de Enfermedades Crónicas No Transmisibles. Segunda Operación - 3772/0C-AR - BID</v>
      </c>
      <c r="F440" s="26" t="str">
        <f>IF($A440="Ordenes de Compra","ARS",IF($A440="Financiamiento Internacional",VLOOKUP($C440,FinInt!$B$2:$Q$508,15,0),VLOOKUP($C440,NoAmpOC!$B$2:$T$988,18,0)))</f>
        <v>USD</v>
      </c>
      <c r="G440" s="5">
        <f>IF($A440="Ordenes de Compra",VLOOKUP($C440,Autogestión!$B$2:$H$5090,7,0),IF($A440="Financiamiento Internacional",VLOOKUP($C440,FinInt!$B$2:$Q$1308,16,0),VLOOKUP($C440,NoAmpOC!$B$2:$T$988,19,0)))</f>
        <v>8993.8799999999992</v>
      </c>
      <c r="H440" s="5">
        <f t="shared" si="18"/>
        <v>899387.99999999988</v>
      </c>
      <c r="I440" s="26" t="str">
        <f>IF($A440="Ordenes de Compra",VLOOKUP($C440,Autogestión!$B$2:$J$5090,9,0),IF($A440="Financiamiento Internacional",VLOOKUP($C440,FinInt!$B$2:$G$1555,6,0),"Legitimo Abono"))</f>
        <v>Programa Multifase de Atención Primaria a la Salud para el Manejo de Enfermedades Crónicas No Transmisibles. Segunda Operación - 3772/0C-AR - BID</v>
      </c>
      <c r="J440" s="1" t="str">
        <f>IF($A440="Ordenes de Compra",VLOOKUP($C440,Autogestión!$B$2:$R$5090,17,0),IF($A440="Financiamiento Internacional",VLOOKUP($C440,FinInt!$B$2:$O$1508,14,0),VLOOKUP($C440,NoAmpOC!$B$2:$R$988,17,0)))</f>
        <v xml:space="preserve">LAFEDAR S.A. </v>
      </c>
      <c r="K440" s="7" t="str">
        <f>DetalleExp!AP440</f>
        <v>DAFYP#MS-ARCHIVO</v>
      </c>
      <c r="L440" s="7" t="str">
        <f>DetalleExp!AQ440</f>
        <v>ARCHIVO - Archivo</v>
      </c>
      <c r="M440" s="7" t="str">
        <f>DetalleExp!AR440</f>
        <v>DAFYP#MS - Dirección de administración financiera y presupuestaria</v>
      </c>
      <c r="N440" s="7">
        <f>DetalleExp!AS440</f>
        <v>44146</v>
      </c>
      <c r="O440" s="27">
        <f ca="1">ROUNDUP(TODAY()-N440,0)</f>
        <v>209</v>
      </c>
      <c r="P440" s="27">
        <f ca="1">ROUNDUP(TODAY()-B440,0)</f>
        <v>245</v>
      </c>
      <c r="Q440" s="1" t="str">
        <f>IFERROR(IF(A440="Ordenes de Compra",VLOOKUP($E440,'Ordenes de Compra'!$A$2:$E$1712,5,0),"Sin OC"),"Sin dato")</f>
        <v>Sin OC</v>
      </c>
      <c r="R440" s="28" t="str">
        <f>IFERROR(IF(A440="Ordenes de Compra",VLOOKUP($I440,'Ordenes de Compra'!$B$2:$E$1712,3,0),"Sin OC"),"Sin dato")</f>
        <v>Sin OC</v>
      </c>
      <c r="S440" s="1" t="str">
        <f>VLOOKUP($U440,'Tablas intermedias'!$C$1:$H$222,5,0)</f>
        <v>DGPFE</v>
      </c>
      <c r="T440" s="29" t="str">
        <f t="shared" si="19"/>
        <v>OK</v>
      </c>
      <c r="U440" s="30" t="str">
        <f t="shared" si="20"/>
        <v>DAFYP#MS-ARCHIVOARCHIVO - ArchivoDAFYP#MS - Dirección de administración financiera y presupuestaria</v>
      </c>
      <c r="V440" s="1" t="str">
        <f>VLOOKUP(U440,'Tablas intermedias'!$C$1:$H$222,6,0)</f>
        <v>No</v>
      </c>
      <c r="W440" s="1" t="str">
        <f ca="1">IF(O440&lt;30,"menos de 30 días","más de 30 días")</f>
        <v>más de 30 días</v>
      </c>
    </row>
    <row r="441" spans="1:23" ht="14.25" hidden="1" thickTop="1" thickBot="1" x14ac:dyDescent="0.25">
      <c r="A441" s="17" t="str">
        <f>IF(DetalleExp!H441='Tablas intermedias'!$A$2,"Ordenes de Compra",IF(DetalleExp!H441='Tablas intermedias'!$A$3,"Financiamiento Internacional","Legítimo Abono"))</f>
        <v>Financiamiento Internacional</v>
      </c>
      <c r="B441" s="7">
        <f>DetalleExp!E441</f>
        <v>44111</v>
      </c>
      <c r="C441" s="1" t="str">
        <f>DetalleExp!A441</f>
        <v>EX-2020-67419833-APN-DAFYP#MS</v>
      </c>
      <c r="D441" s="1" t="str">
        <f>IF(A441="Ordenes de Compra",VLOOKUP(C441,Autogestión!$B$2:$D$5090,3,0),IF(A441="Legítimo Abono",VLOOKUP(C441,NoAmpOC!$B$2:$H$988,7,0),"Factura"))</f>
        <v>Factura</v>
      </c>
      <c r="E441" s="26" t="str">
        <f>IF(A441="Ordenes de Compra",VLOOKUP($C441,Autogestión!$B$2:$G$5090,6,0),IF(A441="Financiamiento Internacional",VLOOKUP($C441,FinInt!$B$2:$G$508,6,0),"Legítimo Abono"))</f>
        <v>Programa Multifase de Atención Primaria a la Salud para el Manejo de Enfermedades Crónicas No Transmisibles. Segunda Operación - 3772/0C-AR - BID</v>
      </c>
      <c r="F441" s="26" t="str">
        <f>IF($A441="Ordenes de Compra","ARS",IF($A441="Financiamiento Internacional",VLOOKUP($C441,FinInt!$B$2:$Q$508,15,0),VLOOKUP($C441,NoAmpOC!$B$2:$T$988,18,0)))</f>
        <v>USD</v>
      </c>
      <c r="G441" s="5">
        <f>IF($A441="Ordenes de Compra",VLOOKUP($C441,Autogestión!$B$2:$H$5090,7,0),IF($A441="Financiamiento Internacional",VLOOKUP($C441,FinInt!$B$2:$Q$1308,16,0),VLOOKUP($C441,NoAmpOC!$B$2:$T$988,19,0)))</f>
        <v>73413.600000000006</v>
      </c>
      <c r="H441" s="5">
        <f t="shared" si="18"/>
        <v>7341360.0000000009</v>
      </c>
      <c r="I441" s="26" t="str">
        <f>IF($A441="Ordenes de Compra",VLOOKUP($C441,Autogestión!$B$2:$J$5090,9,0),IF($A441="Financiamiento Internacional",VLOOKUP($C441,FinInt!$B$2:$G$1555,6,0),"Legitimo Abono"))</f>
        <v>Programa Multifase de Atención Primaria a la Salud para el Manejo de Enfermedades Crónicas No Transmisibles. Segunda Operación - 3772/0C-AR - BID</v>
      </c>
      <c r="J441" s="1" t="str">
        <f>IF($A441="Ordenes de Compra",VLOOKUP($C441,Autogestión!$B$2:$R$5090,17,0),IF($A441="Financiamiento Internacional",VLOOKUP($C441,FinInt!$B$2:$O$1508,14,0),VLOOKUP($C441,NoAmpOC!$B$2:$R$988,17,0)))</f>
        <v xml:space="preserve">LAFEDAR S.A. </v>
      </c>
      <c r="K441" s="7" t="str">
        <f>DetalleExp!AP441</f>
        <v>DAFYP#MS-ARCHIVO</v>
      </c>
      <c r="L441" s="7" t="str">
        <f>DetalleExp!AQ441</f>
        <v>ARCHIVO - Archivo</v>
      </c>
      <c r="M441" s="7" t="str">
        <f>DetalleExp!AR441</f>
        <v>DAFYP#MS - Dirección de administración financiera y presupuestaria</v>
      </c>
      <c r="N441" s="7">
        <f>DetalleExp!AS441</f>
        <v>44146</v>
      </c>
      <c r="O441" s="27">
        <f ca="1">ROUNDUP(TODAY()-N441,0)</f>
        <v>209</v>
      </c>
      <c r="P441" s="27">
        <f ca="1">ROUNDUP(TODAY()-B441,0)</f>
        <v>244</v>
      </c>
      <c r="Q441" s="1" t="str">
        <f>IFERROR(IF(A441="Ordenes de Compra",VLOOKUP($E441,'Ordenes de Compra'!$A$2:$E$1712,5,0),"Sin OC"),"Sin dato")</f>
        <v>Sin OC</v>
      </c>
      <c r="R441" s="28" t="str">
        <f>IFERROR(IF(A441="Ordenes de Compra",VLOOKUP($I441,'Ordenes de Compra'!$B$2:$E$1712,3,0),"Sin OC"),"Sin dato")</f>
        <v>Sin OC</v>
      </c>
      <c r="S441" s="1" t="str">
        <f>VLOOKUP($U441,'Tablas intermedias'!$C$1:$H$222,5,0)</f>
        <v>DGPFE</v>
      </c>
      <c r="T441" s="29" t="str">
        <f t="shared" si="19"/>
        <v>OK</v>
      </c>
      <c r="U441" s="30" t="str">
        <f t="shared" si="20"/>
        <v>DAFYP#MS-ARCHIVOARCHIVO - ArchivoDAFYP#MS - Dirección de administración financiera y presupuestaria</v>
      </c>
      <c r="V441" s="1" t="str">
        <f>VLOOKUP(U441,'Tablas intermedias'!$C$1:$H$222,6,0)</f>
        <v>No</v>
      </c>
      <c r="W441" s="1" t="str">
        <f ca="1">IF(O441&lt;30,"menos de 30 días","más de 30 días")</f>
        <v>más de 30 días</v>
      </c>
    </row>
    <row r="442" spans="1:23" ht="14.25" hidden="1" thickTop="1" thickBot="1" x14ac:dyDescent="0.25">
      <c r="A442" s="17" t="str">
        <f>IF(DetalleExp!H442='Tablas intermedias'!$A$2,"Ordenes de Compra",IF(DetalleExp!H442='Tablas intermedias'!$A$3,"Financiamiento Internacional","Legítimo Abono"))</f>
        <v>Financiamiento Internacional</v>
      </c>
      <c r="B442" s="7">
        <f>DetalleExp!E442</f>
        <v>44111</v>
      </c>
      <c r="C442" s="1" t="str">
        <f>DetalleExp!A442</f>
        <v>EX-2020-67423766-APN-DAFYP#MS</v>
      </c>
      <c r="D442" s="1" t="str">
        <f>IF(A442="Ordenes de Compra",VLOOKUP(C442,Autogestión!$B$2:$D$5090,3,0),IF(A442="Legítimo Abono",VLOOKUP(C442,NoAmpOC!$B$2:$H$988,7,0),"Factura"))</f>
        <v>Factura</v>
      </c>
      <c r="E442" s="26" t="str">
        <f>IF(A442="Ordenes de Compra",VLOOKUP($C442,Autogestión!$B$2:$G$5090,6,0),IF(A442="Financiamiento Internacional",VLOOKUP($C442,FinInt!$B$2:$G$508,6,0),"Legítimo Abono"))</f>
        <v>Programa Multifase de Atención Primaria a la Salud para el Manejo de Enfermedades Crónicas No Transmisibles. Segunda Operación - 3772/0C-AR - BID</v>
      </c>
      <c r="F442" s="26" t="str">
        <f>IF($A442="Ordenes de Compra","ARS",IF($A442="Financiamiento Internacional",VLOOKUP($C442,FinInt!$B$2:$Q$508,15,0),VLOOKUP($C442,NoAmpOC!$B$2:$T$988,18,0)))</f>
        <v>USD</v>
      </c>
      <c r="G442" s="5">
        <f>IF($A442="Ordenes de Compra",VLOOKUP($C442,Autogestión!$B$2:$H$5090,7,0),IF($A442="Financiamiento Internacional",VLOOKUP($C442,FinInt!$B$2:$Q$1308,16,0),VLOOKUP($C442,NoAmpOC!$B$2:$T$988,19,0)))</f>
        <v>21381.05</v>
      </c>
      <c r="H442" s="5">
        <f t="shared" si="18"/>
        <v>2138105</v>
      </c>
      <c r="I442" s="26" t="str">
        <f>IF($A442="Ordenes de Compra",VLOOKUP($C442,Autogestión!$B$2:$J$5090,9,0),IF($A442="Financiamiento Internacional",VLOOKUP($C442,FinInt!$B$2:$G$1555,6,0),"Legitimo Abono"))</f>
        <v>Programa Multifase de Atención Primaria a la Salud para el Manejo de Enfermedades Crónicas No Transmisibles. Segunda Operación - 3772/0C-AR - BID</v>
      </c>
      <c r="J442" s="1" t="str">
        <f>IF($A442="Ordenes de Compra",VLOOKUP($C442,Autogestión!$B$2:$R$5090,17,0),IF($A442="Financiamiento Internacional",VLOOKUP($C442,FinInt!$B$2:$O$1508,14,0),VLOOKUP($C442,NoAmpOC!$B$2:$R$988,17,0)))</f>
        <v xml:space="preserve">LAFEDAR S.A. </v>
      </c>
      <c r="K442" s="7" t="str">
        <f>DetalleExp!AP442</f>
        <v>DAFYP#MS-ARCHIVO</v>
      </c>
      <c r="L442" s="7" t="str">
        <f>DetalleExp!AQ442</f>
        <v>ARCHIVO - Archivo</v>
      </c>
      <c r="M442" s="7" t="str">
        <f>DetalleExp!AR442</f>
        <v>DAFYP#MS - Dirección de administración financiera y presupuestaria</v>
      </c>
      <c r="N442" s="7">
        <f>DetalleExp!AS442</f>
        <v>44151</v>
      </c>
      <c r="O442" s="27">
        <f ca="1">ROUNDUP(TODAY()-N442,0)</f>
        <v>204</v>
      </c>
      <c r="P442" s="27">
        <f ca="1">ROUNDUP(TODAY()-B442,0)</f>
        <v>244</v>
      </c>
      <c r="Q442" s="1" t="str">
        <f>IFERROR(IF(A442="Ordenes de Compra",VLOOKUP($E442,'Ordenes de Compra'!$A$2:$E$1712,5,0),"Sin OC"),"Sin dato")</f>
        <v>Sin OC</v>
      </c>
      <c r="R442" s="28" t="str">
        <f>IFERROR(IF(A442="Ordenes de Compra",VLOOKUP($I442,'Ordenes de Compra'!$B$2:$E$1712,3,0),"Sin OC"),"Sin dato")</f>
        <v>Sin OC</v>
      </c>
      <c r="S442" s="1" t="str">
        <f>VLOOKUP($U442,'Tablas intermedias'!$C$1:$H$222,5,0)</f>
        <v>DGPFE</v>
      </c>
      <c r="T442" s="29" t="str">
        <f t="shared" si="19"/>
        <v>OK</v>
      </c>
      <c r="U442" s="30" t="str">
        <f t="shared" si="20"/>
        <v>DAFYP#MS-ARCHIVOARCHIVO - ArchivoDAFYP#MS - Dirección de administración financiera y presupuestaria</v>
      </c>
      <c r="V442" s="1" t="str">
        <f>VLOOKUP(U442,'Tablas intermedias'!$C$1:$H$222,6,0)</f>
        <v>No</v>
      </c>
      <c r="W442" s="1" t="str">
        <f ca="1">IF(O442&lt;30,"menos de 30 días","más de 30 días")</f>
        <v>más de 30 días</v>
      </c>
    </row>
    <row r="443" spans="1:23" ht="14.25" hidden="1" thickTop="1" thickBot="1" x14ac:dyDescent="0.25">
      <c r="A443" s="17" t="str">
        <f>IF(DetalleExp!H443='Tablas intermedias'!$A$2,"Ordenes de Compra",IF(DetalleExp!H443='Tablas intermedias'!$A$3,"Financiamiento Internacional","Legítimo Abono"))</f>
        <v>Ordenes de Compra</v>
      </c>
      <c r="B443" s="7">
        <f>DetalleExp!E443</f>
        <v>44112</v>
      </c>
      <c r="C443" s="1" t="str">
        <f>DetalleExp!A443</f>
        <v>EX-2020-67749145-APN-DTYC#MS</v>
      </c>
      <c r="D443" s="1" t="str">
        <f>IF(A443="Ordenes de Compra",VLOOKUP(C443,Autogestión!$B$2:$D$5090,3,0),IF(A443="Legítimo Abono",VLOOKUP(C443,NoAmpOC!$B$2:$H$988,7,0),"Factura"))</f>
        <v>Factura</v>
      </c>
      <c r="E443" s="26" t="str">
        <f>IF(A443="Ordenes de Compra",VLOOKUP($C443,Autogestión!$B$2:$G$5090,6,0),IF(A443="Financiamiento Internacional",VLOOKUP($C443,FinInt!$B$2:$G$508,6,0),"Legítimo Abono"))</f>
        <v>80-0025-LPU18</v>
      </c>
      <c r="F443" s="26" t="str">
        <f>IF($A443="Ordenes de Compra","ARS",IF($A443="Financiamiento Internacional",VLOOKUP($C443,FinInt!$B$2:$Q$508,15,0),VLOOKUP($C443,NoAmpOC!$B$2:$T$988,18,0)))</f>
        <v>ARS</v>
      </c>
      <c r="G443" s="5">
        <f>IF($A443="Ordenes de Compra",VLOOKUP($C443,Autogestión!$B$2:$H$5090,7,0),IF($A443="Financiamiento Internacional",VLOOKUP($C443,FinInt!$B$2:$Q$1308,16,0),VLOOKUP($C443,NoAmpOC!$B$2:$T$988,19,0)))</f>
        <v>3078609.6</v>
      </c>
      <c r="H443" s="5">
        <f t="shared" si="18"/>
        <v>3078609.6</v>
      </c>
      <c r="I443" s="26" t="str">
        <f>IF($A443="Ordenes de Compra",VLOOKUP($C443,Autogestión!$B$2:$J$5090,9,0),IF($A443="Financiamiento Internacional",VLOOKUP($C443,FinInt!$B$2:$G$1555,6,0),"Legitimo Abono"))</f>
        <v>80-1045-OC20</v>
      </c>
      <c r="J443" s="1" t="str">
        <f>IF($A443="Ordenes de Compra",VLOOKUP($C443,Autogestión!$B$2:$R$5090,17,0),IF($A443="Financiamiento Internacional",VLOOKUP($C443,FinInt!$B$2:$O$1508,14,0),VLOOKUP($C443,NoAmpOC!$B$2:$R$988,17,0)))</f>
        <v>MICROSULES ARGENTINA SA de SCIIA</v>
      </c>
      <c r="K443" s="7" t="str">
        <f>DetalleExp!AP443</f>
        <v>DAFYP#MS-ARCHIVO</v>
      </c>
      <c r="L443" s="7" t="str">
        <f>DetalleExp!AQ443</f>
        <v>ARCHIVO - Archivo</v>
      </c>
      <c r="M443" s="7" t="str">
        <f>DetalleExp!AR443</f>
        <v>DAFYP#MS - Dirección de administración financiera y presupuestaria</v>
      </c>
      <c r="N443" s="7">
        <f>DetalleExp!AS443</f>
        <v>44131</v>
      </c>
      <c r="O443" s="27">
        <f ca="1">ROUNDUP(TODAY()-N443,0)</f>
        <v>224</v>
      </c>
      <c r="P443" s="27">
        <f ca="1">ROUNDUP(TODAY()-B443,0)</f>
        <v>243</v>
      </c>
      <c r="Q443" s="1" t="str">
        <f>IFERROR(IF(A443="Ordenes de Compra",VLOOKUP($E443,'Ordenes de Compra'!$A$2:$E$1712,5,0),"Sin OC"),"Sin dato")</f>
        <v>29.0.0.45.0</v>
      </c>
      <c r="R443" s="28">
        <f>IFERROR(IF(A443="Ordenes de Compra",VLOOKUP($I443,'Ordenes de Compra'!$B$2:$E$1712,3,0),"Sin OC"),"Sin dato")</f>
        <v>30390210.800000001</v>
      </c>
      <c r="S443" s="1" t="str">
        <f>VLOOKUP($U443,'Tablas intermedias'!$C$1:$H$222,5,0)</f>
        <v>DGPFE</v>
      </c>
      <c r="T443" s="29" t="str">
        <f t="shared" si="19"/>
        <v>OK</v>
      </c>
      <c r="U443" s="30" t="str">
        <f t="shared" si="20"/>
        <v>DAFYP#MS-ARCHIVOARCHIVO - ArchivoDAFYP#MS - Dirección de administración financiera y presupuestaria</v>
      </c>
      <c r="V443" s="1" t="str">
        <f>VLOOKUP(U443,'Tablas intermedias'!$C$1:$H$222,6,0)</f>
        <v>No</v>
      </c>
      <c r="W443" s="1" t="str">
        <f ca="1">IF(O443&lt;30,"menos de 30 días","más de 30 días")</f>
        <v>más de 30 días</v>
      </c>
    </row>
    <row r="444" spans="1:23" ht="14.25" hidden="1" thickTop="1" thickBot="1" x14ac:dyDescent="0.25">
      <c r="A444" s="17" t="str">
        <f>IF(DetalleExp!H444='Tablas intermedias'!$A$2,"Ordenes de Compra",IF(DetalleExp!H444='Tablas intermedias'!$A$3,"Financiamiento Internacional","Legítimo Abono"))</f>
        <v>Financiamiento Internacional</v>
      </c>
      <c r="B444" s="7">
        <f>DetalleExp!E444</f>
        <v>44112</v>
      </c>
      <c r="C444" s="1" t="str">
        <f>DetalleExp!A444</f>
        <v>EX-2020-67838538-APN-DAFYP#MS</v>
      </c>
      <c r="D444" s="1" t="str">
        <f>IF(A444="Ordenes de Compra",VLOOKUP(C444,Autogestión!$B$2:$D$5090,3,0),IF(A444="Legítimo Abono",VLOOKUP(C444,NoAmpOC!$B$2:$H$988,7,0),"Factura"))</f>
        <v>Factura</v>
      </c>
      <c r="E444" s="26" t="str">
        <f>IF(A444="Ordenes de Compra",VLOOKUP($C444,Autogestión!$B$2:$G$5090,6,0),IF(A444="Financiamiento Internacional",VLOOKUP($C444,FinInt!$B$2:$G$508,6,0),"Legítimo Abono"))</f>
        <v>Consolidación del modelo de Atención Primaria de la Salud a través de la Provisión y Dispensa de Medicamentos Esenciales ¿ Proyectos financiados Organismos Multilaterales Regionales - ARG/15/001 - PNUD</v>
      </c>
      <c r="F444" s="26" t="str">
        <f>IF($A444="Ordenes de Compra","ARS",IF($A444="Financiamiento Internacional",VLOOKUP($C444,FinInt!$B$2:$Q$508,15,0),VLOOKUP($C444,NoAmpOC!$B$2:$T$988,18,0)))</f>
        <v>ARS</v>
      </c>
      <c r="G444" s="5">
        <f>IF($A444="Ordenes de Compra",VLOOKUP($C444,Autogestión!$B$2:$H$5090,7,0),IF($A444="Financiamiento Internacional",VLOOKUP($C444,FinInt!$B$2:$Q$1308,16,0),VLOOKUP($C444,NoAmpOC!$B$2:$T$988,19,0)))</f>
        <v>784011.84</v>
      </c>
      <c r="H444" s="5">
        <f t="shared" si="18"/>
        <v>784011.84</v>
      </c>
      <c r="I444" s="26" t="str">
        <f>IF($A444="Ordenes de Compra",VLOOKUP($C444,Autogestión!$B$2:$J$5090,9,0),IF($A444="Financiamiento Internacional",VLOOKUP($C444,FinInt!$B$2:$G$1555,6,0),"Legitimo Abono"))</f>
        <v>Consolidación del modelo de Atención Primaria de la Salud a través de la Provisión y Dispensa de Medicamentos Esenciales ¿ Proyectos financiados Organismos Multilaterales Regionales - ARG/15/001 - PNUD</v>
      </c>
      <c r="J444" s="1" t="str">
        <f>IF($A444="Ordenes de Compra",VLOOKUP($C444,Autogestión!$B$2:$R$5090,17,0),IF($A444="Financiamiento Internacional",VLOOKUP($C444,FinInt!$B$2:$O$1508,14,0),VLOOKUP($C444,NoAmpOC!$B$2:$R$988,17,0)))</f>
        <v>Administradora de Archivos SA</v>
      </c>
      <c r="K444" s="7" t="str">
        <f>DetalleExp!AP444</f>
        <v>DAFYP#MS-ARCHIVO</v>
      </c>
      <c r="L444" s="7" t="str">
        <f>DetalleExp!AQ444</f>
        <v>ARCHIVO - Archivo</v>
      </c>
      <c r="M444" s="7" t="str">
        <f>DetalleExp!AR444</f>
        <v>DAFYP#MS - Dirección de administración financiera y presupuestaria</v>
      </c>
      <c r="N444" s="7">
        <f>DetalleExp!AS444</f>
        <v>44244</v>
      </c>
      <c r="O444" s="27">
        <f ca="1">ROUNDUP(TODAY()-N444,0)</f>
        <v>111</v>
      </c>
      <c r="P444" s="27">
        <f ca="1">ROUNDUP(TODAY()-B444,0)</f>
        <v>243</v>
      </c>
      <c r="Q444" s="1" t="str">
        <f>IFERROR(IF(A444="Ordenes de Compra",VLOOKUP($E444,'Ordenes de Compra'!$A$2:$E$1712,5,0),"Sin OC"),"Sin dato")</f>
        <v>Sin OC</v>
      </c>
      <c r="R444" s="28" t="str">
        <f>IFERROR(IF(A444="Ordenes de Compra",VLOOKUP($I444,'Ordenes de Compra'!$B$2:$E$1712,3,0),"Sin OC"),"Sin dato")</f>
        <v>Sin OC</v>
      </c>
      <c r="S444" s="1" t="str">
        <f>VLOOKUP($U444,'Tablas intermedias'!$C$1:$H$222,5,0)</f>
        <v>DGPFE</v>
      </c>
      <c r="T444" s="29" t="str">
        <f t="shared" si="19"/>
        <v>OK</v>
      </c>
      <c r="U444" s="30" t="str">
        <f t="shared" si="20"/>
        <v>DAFYP#MS-ARCHIVOARCHIVO - ArchivoDAFYP#MS - Dirección de administración financiera y presupuestaria</v>
      </c>
      <c r="V444" s="1" t="str">
        <f>VLOOKUP(U444,'Tablas intermedias'!$C$1:$H$222,6,0)</f>
        <v>No</v>
      </c>
      <c r="W444" s="1" t="str">
        <f ca="1">IF(O444&lt;30,"menos de 30 días","más de 30 días")</f>
        <v>más de 30 días</v>
      </c>
    </row>
    <row r="445" spans="1:23" ht="14.25" hidden="1" thickTop="1" thickBot="1" x14ac:dyDescent="0.25">
      <c r="A445" s="17" t="str">
        <f>IF(DetalleExp!H445='Tablas intermedias'!$A$2,"Ordenes de Compra",IF(DetalleExp!H445='Tablas intermedias'!$A$3,"Financiamiento Internacional","Legítimo Abono"))</f>
        <v>Financiamiento Internacional</v>
      </c>
      <c r="B445" s="7">
        <f>DetalleExp!E445</f>
        <v>44112</v>
      </c>
      <c r="C445" s="1" t="str">
        <f>DetalleExp!A445</f>
        <v>EX-2020-67919622-APN-DAFYP#MS</v>
      </c>
      <c r="D445" s="1" t="str">
        <f>IF(A445="Ordenes de Compra",VLOOKUP(C445,Autogestión!$B$2:$D$5090,3,0),IF(A445="Legítimo Abono",VLOOKUP(C445,NoAmpOC!$B$2:$H$988,7,0),"Factura"))</f>
        <v>Factura</v>
      </c>
      <c r="E445" s="26" t="str">
        <f>IF(A445="Ordenes de Compra",VLOOKUP($C445,Autogestión!$B$2:$G$5090,6,0),IF(A445="Financiamiento Internacional",VLOOKUP($C445,FinInt!$B$2:$G$508,6,0),"Legítimo Abono"))</f>
        <v>Proyecto de Emergencia para la Prevención y Manejo de la Enfermedad por COVID-19 en la República Argentina - 9083-AR - BIRF</v>
      </c>
      <c r="F445" s="26" t="str">
        <f>IF($A445="Ordenes de Compra","ARS",IF($A445="Financiamiento Internacional",VLOOKUP($C445,FinInt!$B$2:$Q$508,15,0),VLOOKUP($C445,NoAmpOC!$B$2:$T$988,18,0)))</f>
        <v>ARS</v>
      </c>
      <c r="G445" s="5">
        <f>IF($A445="Ordenes de Compra",VLOOKUP($C445,Autogestión!$B$2:$H$5090,7,0),IF($A445="Financiamiento Internacional",VLOOKUP($C445,FinInt!$B$2:$Q$1308,16,0),VLOOKUP($C445,NoAmpOC!$B$2:$T$988,19,0)))</f>
        <v>158745000</v>
      </c>
      <c r="H445" s="5">
        <f t="shared" si="18"/>
        <v>158745000</v>
      </c>
      <c r="I445" s="26" t="str">
        <f>IF($A445="Ordenes de Compra",VLOOKUP($C445,Autogestión!$B$2:$J$5090,9,0),IF($A445="Financiamiento Internacional",VLOOKUP($C445,FinInt!$B$2:$G$1555,6,0),"Legitimo Abono"))</f>
        <v>Proyecto de Emergencia para la Prevención y Manejo de la Enfermedad por COVID-19 en la República Argentina - 9083-AR - BIRF</v>
      </c>
      <c r="J445" s="1" t="str">
        <f>IF($A445="Ordenes de Compra",VLOOKUP($C445,Autogestión!$B$2:$R$5090,17,0),IF($A445="Financiamiento Internacional",VLOOKUP($C445,FinInt!$B$2:$O$1508,14,0),VLOOKUP($C445,NoAmpOC!$B$2:$R$988,17,0)))</f>
        <v>ABBOTT RAPID DIAGNOSTICS ARGENTINA S.A.</v>
      </c>
      <c r="K445" s="7" t="str">
        <f>DetalleExp!AP445</f>
        <v>DAFYP#MS-ARCHIVO</v>
      </c>
      <c r="L445" s="7" t="str">
        <f>DetalleExp!AQ445</f>
        <v>ARCHIVO - Archivo</v>
      </c>
      <c r="M445" s="7" t="str">
        <f>DetalleExp!AR445</f>
        <v>DAFYP#MS - Dirección de administración financiera y presupuestaria</v>
      </c>
      <c r="N445" s="7">
        <f>DetalleExp!AS445</f>
        <v>44187</v>
      </c>
      <c r="O445" s="27">
        <f ca="1">ROUNDUP(TODAY()-N445,0)</f>
        <v>168</v>
      </c>
      <c r="P445" s="27">
        <f ca="1">ROUNDUP(TODAY()-B445,0)</f>
        <v>243</v>
      </c>
      <c r="Q445" s="1" t="str">
        <f>IFERROR(IF(A445="Ordenes de Compra",VLOOKUP($E445,'Ordenes de Compra'!$A$2:$E$1712,5,0),"Sin OC"),"Sin dato")</f>
        <v>Sin OC</v>
      </c>
      <c r="R445" s="28" t="str">
        <f>IFERROR(IF(A445="Ordenes de Compra",VLOOKUP($I445,'Ordenes de Compra'!$B$2:$E$1712,3,0),"Sin OC"),"Sin dato")</f>
        <v>Sin OC</v>
      </c>
      <c r="S445" s="1" t="str">
        <f>VLOOKUP($U445,'Tablas intermedias'!$C$1:$H$222,5,0)</f>
        <v>DGPFE</v>
      </c>
      <c r="T445" s="29" t="str">
        <f t="shared" si="19"/>
        <v>Ver</v>
      </c>
      <c r="U445" s="30" t="str">
        <f t="shared" si="20"/>
        <v>DAFYP#MS-ARCHIVOARCHIVO - ArchivoDAFYP#MS - Dirección de administración financiera y presupuestaria</v>
      </c>
      <c r="V445" s="1" t="str">
        <f>VLOOKUP(U445,'Tablas intermedias'!$C$1:$H$222,6,0)</f>
        <v>No</v>
      </c>
      <c r="W445" s="1" t="str">
        <f ca="1">IF(O445&lt;30,"menos de 30 días","más de 30 días")</f>
        <v>más de 30 días</v>
      </c>
    </row>
    <row r="446" spans="1:23" ht="14.25" hidden="1" thickTop="1" thickBot="1" x14ac:dyDescent="0.25">
      <c r="A446" s="17" t="str">
        <f>IF(DetalleExp!H446='Tablas intermedias'!$A$2,"Ordenes de Compra",IF(DetalleExp!H446='Tablas intermedias'!$A$3,"Financiamiento Internacional","Legítimo Abono"))</f>
        <v>Financiamiento Internacional</v>
      </c>
      <c r="B446" s="7">
        <f>DetalleExp!E446</f>
        <v>44113</v>
      </c>
      <c r="C446" s="1" t="str">
        <f>DetalleExp!A446</f>
        <v>EX-2020-68188696-APN-DAFYP#MS</v>
      </c>
      <c r="D446" s="1" t="str">
        <f>IF(A446="Ordenes de Compra",VLOOKUP(C446,Autogestión!$B$2:$D$5090,3,0),IF(A446="Legítimo Abono",VLOOKUP(C446,NoAmpOC!$B$2:$H$988,7,0),"Factura"))</f>
        <v>Factura</v>
      </c>
      <c r="E446" s="26" t="str">
        <f>IF(A446="Ordenes de Compra",VLOOKUP($C446,Autogestión!$B$2:$G$5090,6,0),IF(A446="Financiamiento Internacional",VLOOKUP($C446,FinInt!$B$2:$G$508,6,0),"Legítimo Abono"))</f>
        <v>Programa de Consolidación de la Gestión centralizada en Salud - ARG/13/007 - PNUD</v>
      </c>
      <c r="F446" s="26" t="str">
        <f>IF($A446="Ordenes de Compra","ARS",IF($A446="Financiamiento Internacional",VLOOKUP($C446,FinInt!$B$2:$Q$508,15,0),VLOOKUP($C446,NoAmpOC!$B$2:$T$988,18,0)))</f>
        <v>ARS</v>
      </c>
      <c r="G446" s="5">
        <f>IF($A446="Ordenes de Compra",VLOOKUP($C446,Autogestión!$B$2:$H$5090,7,0),IF($A446="Financiamiento Internacional",VLOOKUP($C446,FinInt!$B$2:$Q$1308,16,0),VLOOKUP($C446,NoAmpOC!$B$2:$T$988,19,0)))</f>
        <v>140000</v>
      </c>
      <c r="H446" s="5">
        <f t="shared" si="18"/>
        <v>140000</v>
      </c>
      <c r="I446" s="26" t="str">
        <f>IF($A446="Ordenes de Compra",VLOOKUP($C446,Autogestión!$B$2:$J$5090,9,0),IF($A446="Financiamiento Internacional",VLOOKUP($C446,FinInt!$B$2:$G$1555,6,0),"Legitimo Abono"))</f>
        <v>Programa de Consolidación de la Gestión centralizada en Salud - ARG/13/007 - PNUD</v>
      </c>
      <c r="J446" s="1" t="str">
        <f>IF($A446="Ordenes de Compra",VLOOKUP($C446,Autogestión!$B$2:$R$5090,17,0),IF($A446="Financiamiento Internacional",VLOOKUP($C446,FinInt!$B$2:$O$1508,14,0),VLOOKUP($C446,NoAmpOC!$B$2:$R$988,17,0)))</f>
        <v>Uadel SRL</v>
      </c>
      <c r="K446" s="7" t="str">
        <f>DetalleExp!AP446</f>
        <v>DAFYP#MS-ARCHIVO</v>
      </c>
      <c r="L446" s="7" t="str">
        <f>DetalleExp!AQ446</f>
        <v>ARCHIVO - Archivo</v>
      </c>
      <c r="M446" s="7" t="str">
        <f>DetalleExp!AR446</f>
        <v>DAFYP#MS - Dirección de administración financiera y presupuestaria</v>
      </c>
      <c r="N446" s="7">
        <f>DetalleExp!AS446</f>
        <v>44130</v>
      </c>
      <c r="O446" s="27">
        <f ca="1">ROUNDUP(TODAY()-N446,0)</f>
        <v>225</v>
      </c>
      <c r="P446" s="27">
        <f ca="1">ROUNDUP(TODAY()-B446,0)</f>
        <v>242</v>
      </c>
      <c r="Q446" s="1" t="str">
        <f>IFERROR(IF(A446="Ordenes de Compra",VLOOKUP($E446,'Ordenes de Compra'!$A$2:$E$1712,5,0),"Sin OC"),"Sin dato")</f>
        <v>Sin OC</v>
      </c>
      <c r="R446" s="28" t="str">
        <f>IFERROR(IF(A446="Ordenes de Compra",VLOOKUP($I446,'Ordenes de Compra'!$B$2:$E$1712,3,0),"Sin OC"),"Sin dato")</f>
        <v>Sin OC</v>
      </c>
      <c r="S446" s="1" t="str">
        <f>VLOOKUP($U446,'Tablas intermedias'!$C$1:$H$222,5,0)</f>
        <v>DGPFE</v>
      </c>
      <c r="T446" s="29" t="str">
        <f t="shared" si="19"/>
        <v>OK</v>
      </c>
      <c r="U446" s="30" t="str">
        <f t="shared" si="20"/>
        <v>DAFYP#MS-ARCHIVOARCHIVO - ArchivoDAFYP#MS - Dirección de administración financiera y presupuestaria</v>
      </c>
      <c r="V446" s="1" t="str">
        <f>VLOOKUP(U446,'Tablas intermedias'!$C$1:$H$222,6,0)</f>
        <v>No</v>
      </c>
      <c r="W446" s="1" t="str">
        <f ca="1">IF(O446&lt;30,"menos de 30 días","más de 30 días")</f>
        <v>más de 30 días</v>
      </c>
    </row>
    <row r="447" spans="1:23" ht="14.25" hidden="1" thickTop="1" thickBot="1" x14ac:dyDescent="0.25">
      <c r="A447" s="17" t="str">
        <f>IF(DetalleExp!H447='Tablas intermedias'!$A$2,"Ordenes de Compra",IF(DetalleExp!H447='Tablas intermedias'!$A$3,"Financiamiento Internacional","Legítimo Abono"))</f>
        <v>Ordenes de Compra</v>
      </c>
      <c r="B447" s="7">
        <f>DetalleExp!E447</f>
        <v>44113</v>
      </c>
      <c r="C447" s="1" t="str">
        <f>DetalleExp!A447</f>
        <v>EX-2020-68324946-APN-DTYC#MS</v>
      </c>
      <c r="D447" s="1" t="str">
        <f>IF(A447="Ordenes de Compra",VLOOKUP(C447,Autogestión!$B$2:$D$5090,3,0),IF(A447="Legítimo Abono",VLOOKUP(C447,NoAmpOC!$B$2:$H$988,7,0),"Factura"))</f>
        <v>Factura</v>
      </c>
      <c r="E447" s="26" t="str">
        <f>IF(A447="Ordenes de Compra",VLOOKUP($C447,Autogestión!$B$2:$G$5090,6,0),IF(A447="Financiamiento Internacional",VLOOKUP($C447,FinInt!$B$2:$G$508,6,0),"Legítimo Abono"))</f>
        <v>80-0028-CDI17</v>
      </c>
      <c r="F447" s="26" t="str">
        <f>IF($A447="Ordenes de Compra","ARS",IF($A447="Financiamiento Internacional",VLOOKUP($C447,FinInt!$B$2:$Q$508,15,0),VLOOKUP($C447,NoAmpOC!$B$2:$T$988,18,0)))</f>
        <v>ARS</v>
      </c>
      <c r="G447" s="5">
        <f>IF($A447="Ordenes de Compra",VLOOKUP($C447,Autogestión!$B$2:$H$5090,7,0),IF($A447="Financiamiento Internacional",VLOOKUP($C447,FinInt!$B$2:$Q$1308,16,0),VLOOKUP($C447,NoAmpOC!$B$2:$T$988,19,0)))</f>
        <v>622095.59</v>
      </c>
      <c r="H447" s="5">
        <f t="shared" si="18"/>
        <v>622095.59</v>
      </c>
      <c r="I447" s="26" t="str">
        <f>IF($A447="Ordenes de Compra",VLOOKUP($C447,Autogestión!$B$2:$J$5090,9,0),IF($A447="Financiamiento Internacional",VLOOKUP($C447,FinInt!$B$2:$G$1555,6,0),"Legitimo Abono"))</f>
        <v>80-1198-CON20</v>
      </c>
      <c r="J447" s="1" t="str">
        <f>IF($A447="Ordenes de Compra",VLOOKUP($C447,Autogestión!$B$2:$R$5090,17,0),IF($A447="Financiamiento Internacional",VLOOKUP($C447,FinInt!$B$2:$O$1508,14,0),VLOOKUP($C447,NoAmpOC!$B$2:$R$988,17,0)))</f>
        <v>CORREO OFICIAL DE LA REPÚBLICA ARGENTINA S.A..</v>
      </c>
      <c r="K447" s="7" t="str">
        <f>DetalleExp!AP447</f>
        <v>MWEIMAN</v>
      </c>
      <c r="L447" s="7" t="str">
        <f>DetalleExp!AQ447</f>
        <v>TESORERIA - Tesorería</v>
      </c>
      <c r="M447" s="7" t="str">
        <f>DetalleExp!AR447</f>
        <v>DCYT#MS - Dirección de contabilidad y tesorería</v>
      </c>
      <c r="N447" s="7">
        <f>DetalleExp!AS447</f>
        <v>44328</v>
      </c>
      <c r="O447" s="27">
        <f ca="1">ROUNDUP(TODAY()-N447,0)</f>
        <v>27</v>
      </c>
      <c r="P447" s="27">
        <f ca="1">ROUNDUP(TODAY()-B447,0)</f>
        <v>242</v>
      </c>
      <c r="Q447" s="1" t="str">
        <f>IFERROR(IF(A447="Ordenes de Compra",VLOOKUP($E447,'Ordenes de Compra'!$A$2:$E$1712,5,0),"Sin OC"),"Sin dato")</f>
        <v>29.0.0.5.0</v>
      </c>
      <c r="R447" s="28">
        <f>IFERROR(IF(A447="Ordenes de Compra",VLOOKUP($I447,'Ordenes de Compra'!$B$2:$E$1712,3,0),"Sin OC"),"Sin dato")</f>
        <v>689171613</v>
      </c>
      <c r="S447" s="1" t="str">
        <f>VLOOKUP($U447,'Tablas intermedias'!$C$1:$H$222,5,0)</f>
        <v>Tesorería</v>
      </c>
      <c r="T447" s="29" t="str">
        <f t="shared" si="19"/>
        <v>OK</v>
      </c>
      <c r="U447" s="30" t="str">
        <f t="shared" si="20"/>
        <v>MWEIMANTESORERIA - TesoreríaDCYT#MS - Dirección de contabilidad y tesorería</v>
      </c>
      <c r="V447" s="1" t="str">
        <f>VLOOKUP(U447,'Tablas intermedias'!$C$1:$H$222,6,0)</f>
        <v>No</v>
      </c>
      <c r="W447" s="1" t="str">
        <f ca="1">IF(O447&lt;30,"menos de 30 días","más de 30 días")</f>
        <v>menos de 30 días</v>
      </c>
    </row>
    <row r="448" spans="1:23" ht="14.25" hidden="1" thickTop="1" thickBot="1" x14ac:dyDescent="0.25">
      <c r="A448" s="17" t="str">
        <f>IF(DetalleExp!H448='Tablas intermedias'!$A$2,"Ordenes de Compra",IF(DetalleExp!H448='Tablas intermedias'!$A$3,"Financiamiento Internacional","Legítimo Abono"))</f>
        <v>Ordenes de Compra</v>
      </c>
      <c r="B448" s="7">
        <f>DetalleExp!E448</f>
        <v>44113</v>
      </c>
      <c r="C448" s="1" t="str">
        <f>DetalleExp!A448</f>
        <v>EX-2020-68366449-APN-DTYC#MS</v>
      </c>
      <c r="D448" s="1" t="str">
        <f>IF(A448="Ordenes de Compra",VLOOKUP(C448,Autogestión!$B$2:$D$5090,3,0),IF(A448="Legítimo Abono",VLOOKUP(C448,NoAmpOC!$B$2:$H$988,7,0),"Factura"))</f>
        <v>Factura</v>
      </c>
      <c r="E448" s="26" t="str">
        <f>IF(A448="Ordenes de Compra",VLOOKUP($C448,Autogestión!$B$2:$G$5090,6,0),IF(A448="Financiamiento Internacional",VLOOKUP($C448,FinInt!$B$2:$G$508,6,0),"Legítimo Abono"))</f>
        <v>80-0028-CDI17</v>
      </c>
      <c r="F448" s="26" t="str">
        <f>IF($A448="Ordenes de Compra","ARS",IF($A448="Financiamiento Internacional",VLOOKUP($C448,FinInt!$B$2:$Q$508,15,0),VLOOKUP($C448,NoAmpOC!$B$2:$T$988,18,0)))</f>
        <v>ARS</v>
      </c>
      <c r="G448" s="5">
        <f>IF($A448="Ordenes de Compra",VLOOKUP($C448,Autogestión!$B$2:$H$5090,7,0),IF($A448="Financiamiento Internacional",VLOOKUP($C448,FinInt!$B$2:$Q$1308,16,0),VLOOKUP($C448,NoAmpOC!$B$2:$T$988,19,0)))</f>
        <v>1259.5999999999999</v>
      </c>
      <c r="H448" s="5">
        <f t="shared" si="18"/>
        <v>1259.5999999999999</v>
      </c>
      <c r="I448" s="26" t="str">
        <f>IF($A448="Ordenes de Compra",VLOOKUP($C448,Autogestión!$B$2:$J$5090,9,0),IF($A448="Financiamiento Internacional",VLOOKUP($C448,FinInt!$B$2:$G$1555,6,0),"Legitimo Abono"))</f>
        <v>80-1198-CON20</v>
      </c>
      <c r="J448" s="1" t="str">
        <f>IF($A448="Ordenes de Compra",VLOOKUP($C448,Autogestión!$B$2:$R$5090,17,0),IF($A448="Financiamiento Internacional",VLOOKUP($C448,FinInt!$B$2:$O$1508,14,0),VLOOKUP($C448,NoAmpOC!$B$2:$R$988,17,0)))</f>
        <v>CORREO OFICIAL DE LA REPÚBLICA ARGENTINA S.A..</v>
      </c>
      <c r="K448" s="7" t="str">
        <f>DetalleExp!AP448</f>
        <v>MARIOS</v>
      </c>
      <c r="L448" s="7" t="str">
        <f>DetalleExp!AQ448</f>
        <v>REMEDIAR-ADMIN - Programa remediar - administración</v>
      </c>
      <c r="M448" s="7" t="str">
        <f>DetalleExp!AR448</f>
        <v>DNMYTS#MS - Dirección nacional de medicamentos y tecnología sanitaria</v>
      </c>
      <c r="N448" s="7">
        <f>DetalleExp!AS448</f>
        <v>44253</v>
      </c>
      <c r="O448" s="27">
        <f ca="1">ROUNDUP(TODAY()-N448,0)</f>
        <v>102</v>
      </c>
      <c r="P448" s="27">
        <f ca="1">ROUNDUP(TODAY()-B448,0)</f>
        <v>242</v>
      </c>
      <c r="Q448" s="1" t="str">
        <f>IFERROR(IF(A448="Ordenes de Compra",VLOOKUP($E448,'Ordenes de Compra'!$A$2:$E$1712,5,0),"Sin OC"),"Sin dato")</f>
        <v>29.0.0.5.0</v>
      </c>
      <c r="R448" s="28">
        <f>IFERROR(IF(A448="Ordenes de Compra",VLOOKUP($I448,'Ordenes de Compra'!$B$2:$E$1712,3,0),"Sin OC"),"Sin dato")</f>
        <v>689171613</v>
      </c>
      <c r="S448" s="1" t="str">
        <f>VLOOKUP($U448,'Tablas intermedias'!$C$1:$H$222,5,0)</f>
        <v>Programa</v>
      </c>
      <c r="T448" s="29" t="str">
        <f t="shared" si="19"/>
        <v>OK</v>
      </c>
      <c r="U448" s="30" t="str">
        <f t="shared" si="20"/>
        <v>MARIOSREMEDIAR-ADMIN - Programa remediar - administraciónDNMYTS#MS - Dirección nacional de medicamentos y tecnología sanitaria</v>
      </c>
      <c r="V448" s="1" t="str">
        <f>VLOOKUP(U448,'Tablas intermedias'!$C$1:$H$222,6,0)</f>
        <v>Si</v>
      </c>
      <c r="W448" s="1" t="str">
        <f ca="1">IF(O448&lt;30,"menos de 30 días","más de 30 días")</f>
        <v>más de 30 días</v>
      </c>
    </row>
    <row r="449" spans="1:23" ht="14.25" hidden="1" thickTop="1" thickBot="1" x14ac:dyDescent="0.25">
      <c r="A449" s="17" t="str">
        <f>IF(DetalleExp!H449='Tablas intermedias'!$A$2,"Ordenes de Compra",IF(DetalleExp!H449='Tablas intermedias'!$A$3,"Financiamiento Internacional","Legítimo Abono"))</f>
        <v>Ordenes de Compra</v>
      </c>
      <c r="B449" s="7">
        <f>DetalleExp!E449</f>
        <v>44116</v>
      </c>
      <c r="C449" s="1" t="str">
        <f>DetalleExp!A449</f>
        <v>EX-2020-68564680-APN-DTYC#MS</v>
      </c>
      <c r="D449" s="1" t="str">
        <f>IF(A449="Ordenes de Compra",VLOOKUP(C449,Autogestión!$B$2:$D$5090,3,0),IF(A449="Legítimo Abono",VLOOKUP(C449,NoAmpOC!$B$2:$H$988,7,0),"Factura"))</f>
        <v>Factura</v>
      </c>
      <c r="E449" s="26" t="str">
        <f>IF(A449="Ordenes de Compra",VLOOKUP($C449,Autogestión!$B$2:$G$5090,6,0),IF(A449="Financiamiento Internacional",VLOOKUP($C449,FinInt!$B$2:$G$508,6,0),"Legítimo Abono"))</f>
        <v>80-0017-LPU19</v>
      </c>
      <c r="F449" s="26" t="str">
        <f>IF($A449="Ordenes de Compra","ARS",IF($A449="Financiamiento Internacional",VLOOKUP($C449,FinInt!$B$2:$Q$508,15,0),VLOOKUP($C449,NoAmpOC!$B$2:$T$988,18,0)))</f>
        <v>ARS</v>
      </c>
      <c r="G449" s="5">
        <f>IF($A449="Ordenes de Compra",VLOOKUP($C449,Autogestión!$B$2:$H$5090,7,0),IF($A449="Financiamiento Internacional",VLOOKUP($C449,FinInt!$B$2:$Q$1308,16,0),VLOOKUP($C449,NoAmpOC!$B$2:$T$988,19,0)))</f>
        <v>29472940.420000002</v>
      </c>
      <c r="H449" s="5">
        <f t="shared" si="18"/>
        <v>29472940.420000002</v>
      </c>
      <c r="I449" s="26" t="str">
        <f>IF($A449="Ordenes de Compra",VLOOKUP($C449,Autogestión!$B$2:$J$5090,9,0),IF($A449="Financiamiento Internacional",VLOOKUP($C449,FinInt!$B$2:$G$1555,6,0),"Legitimo Abono"))</f>
        <v>80-1139-OC19</v>
      </c>
      <c r="J449" s="1" t="str">
        <f>IF($A449="Ordenes de Compra",VLOOKUP($C449,Autogestión!$B$2:$R$5090,17,0),IF($A449="Financiamiento Internacional",VLOOKUP($C449,FinInt!$B$2:$O$1508,14,0),VLOOKUP($C449,NoAmpOC!$B$2:$R$988,17,0)))</f>
        <v>ORIEN S.A.</v>
      </c>
      <c r="K449" s="7" t="str">
        <f>DetalleExp!AP449</f>
        <v>SGA#INSSJP-PVD</v>
      </c>
      <c r="L449" s="7" t="str">
        <f>DetalleExp!AQ449</f>
        <v>PVD - Privada</v>
      </c>
      <c r="M449" s="7" t="str">
        <f>DetalleExp!AR449</f>
        <v>SGA#INSSJP - Secretaría general de administración</v>
      </c>
      <c r="N449" s="7">
        <f>DetalleExp!AS449</f>
        <v>44343</v>
      </c>
      <c r="O449" s="27">
        <f ca="1">ROUNDUP(TODAY()-N449,0)</f>
        <v>12</v>
      </c>
      <c r="P449" s="27">
        <f ca="1">ROUNDUP(TODAY()-B449,0)</f>
        <v>239</v>
      </c>
      <c r="Q449" s="1" t="str">
        <f>IFERROR(IF(A449="Ordenes de Compra",VLOOKUP($E449,'Ordenes de Compra'!$A$2:$E$1712,5,0),"Sin OC"),"Sin dato")</f>
        <v>Varios</v>
      </c>
      <c r="R449" s="28">
        <f>IFERROR(IF(A449="Ordenes de Compra",VLOOKUP($I449,'Ordenes de Compra'!$B$2:$E$1712,3,0),"Sin OC"),"Sin dato")</f>
        <v>539212229</v>
      </c>
      <c r="S449" s="1" t="str">
        <f>VLOOKUP($U449,'Tablas intermedias'!$C$1:$H$222,5,0)</f>
        <v>Programa</v>
      </c>
      <c r="T449" s="29" t="str">
        <f t="shared" si="19"/>
        <v>OK</v>
      </c>
      <c r="U449" s="30" t="str">
        <f t="shared" si="20"/>
        <v>SGA#INSSJP-PVDPVD - PrivadaSGA#INSSJP - Secretaría general de administración</v>
      </c>
      <c r="V449" s="1" t="str">
        <f>VLOOKUP(U449,'Tablas intermedias'!$C$1:$H$222,6,0)</f>
        <v>Si</v>
      </c>
      <c r="W449" s="1" t="str">
        <f ca="1">IF(O449&lt;30,"menos de 30 días","más de 30 días")</f>
        <v>menos de 30 días</v>
      </c>
    </row>
    <row r="450" spans="1:23" ht="14.25" hidden="1" thickTop="1" thickBot="1" x14ac:dyDescent="0.25">
      <c r="A450" s="17" t="str">
        <f>IF(DetalleExp!H450='Tablas intermedias'!$A$2,"Ordenes de Compra",IF(DetalleExp!H450='Tablas intermedias'!$A$3,"Financiamiento Internacional","Legítimo Abono"))</f>
        <v>Ordenes de Compra</v>
      </c>
      <c r="B450" s="7">
        <f>DetalleExp!E450</f>
        <v>44116</v>
      </c>
      <c r="C450" s="1" t="str">
        <f>DetalleExp!A450</f>
        <v>EX-2020-68566588-APN-DTYC#MS</v>
      </c>
      <c r="D450" s="1" t="str">
        <f>IF(A450="Ordenes de Compra",VLOOKUP(C450,Autogestión!$B$2:$D$5090,3,0),IF(A450="Legítimo Abono",VLOOKUP(C450,NoAmpOC!$B$2:$H$988,7,0),"Factura"))</f>
        <v>Factura</v>
      </c>
      <c r="E450" s="26" t="str">
        <f>IF(A450="Ordenes de Compra",VLOOKUP($C450,Autogestión!$B$2:$G$5090,6,0),IF(A450="Financiamiento Internacional",VLOOKUP($C450,FinInt!$B$2:$G$508,6,0),"Legítimo Abono"))</f>
        <v>80-0017-LPU19</v>
      </c>
      <c r="F450" s="26" t="str">
        <f>IF($A450="Ordenes de Compra","ARS",IF($A450="Financiamiento Internacional",VLOOKUP($C450,FinInt!$B$2:$Q$508,15,0),VLOOKUP($C450,NoAmpOC!$B$2:$T$988,18,0)))</f>
        <v>ARS</v>
      </c>
      <c r="G450" s="5">
        <f>IF($A450="Ordenes de Compra",VLOOKUP($C450,Autogestión!$B$2:$H$5090,7,0),IF($A450="Financiamiento Internacional",VLOOKUP($C450,FinInt!$B$2:$Q$1308,16,0),VLOOKUP($C450,NoAmpOC!$B$2:$T$988,19,0)))</f>
        <v>30514551.129999999</v>
      </c>
      <c r="H450" s="5">
        <f t="shared" si="18"/>
        <v>30514551.129999999</v>
      </c>
      <c r="I450" s="26" t="str">
        <f>IF($A450="Ordenes de Compra",VLOOKUP($C450,Autogestión!$B$2:$J$5090,9,0),IF($A450="Financiamiento Internacional",VLOOKUP($C450,FinInt!$B$2:$G$1555,6,0),"Legitimo Abono"))</f>
        <v>80-1139-OC19</v>
      </c>
      <c r="J450" s="1" t="str">
        <f>IF($A450="Ordenes de Compra",VLOOKUP($C450,Autogestión!$B$2:$R$5090,17,0),IF($A450="Financiamiento Internacional",VLOOKUP($C450,FinInt!$B$2:$O$1508,14,0),VLOOKUP($C450,NoAmpOC!$B$2:$R$988,17,0)))</f>
        <v>ORIEN S.A.</v>
      </c>
      <c r="K450" s="7" t="str">
        <f>DetalleExp!AP450</f>
        <v>SANTIAGOTORRES</v>
      </c>
      <c r="L450" s="7" t="str">
        <f>DetalleExp!AQ450</f>
        <v>SEC - Secretaría</v>
      </c>
      <c r="M450" s="7" t="str">
        <f>DetalleExp!AR450</f>
        <v>SPYC#SSS - Subgerencia de presupuesto y contabilidad</v>
      </c>
      <c r="N450" s="7">
        <f>DetalleExp!AS450</f>
        <v>44343</v>
      </c>
      <c r="O450" s="27">
        <f ca="1">ROUNDUP(TODAY()-N450,0)</f>
        <v>12</v>
      </c>
      <c r="P450" s="27">
        <f ca="1">ROUNDUP(TODAY()-B450,0)</f>
        <v>239</v>
      </c>
      <c r="Q450" s="1" t="str">
        <f>IFERROR(IF(A450="Ordenes de Compra",VLOOKUP($E450,'Ordenes de Compra'!$A$2:$E$1712,5,0),"Sin OC"),"Sin dato")</f>
        <v>Varios</v>
      </c>
      <c r="R450" s="28">
        <f>IFERROR(IF(A450="Ordenes de Compra",VLOOKUP($I450,'Ordenes de Compra'!$B$2:$E$1712,3,0),"Sin OC"),"Sin dato")</f>
        <v>539212229</v>
      </c>
      <c r="S450" s="1" t="str">
        <f>VLOOKUP($U450,'Tablas intermedias'!$C$1:$H$222,5,0)</f>
        <v>Programa</v>
      </c>
      <c r="T450" s="29" t="str">
        <f t="shared" si="19"/>
        <v>OK</v>
      </c>
      <c r="U450" s="30" t="str">
        <f t="shared" si="20"/>
        <v>SANTIAGOTORRESSEC - SecretaríaSPYC#SSS - Subgerencia de presupuesto y contabilidad</v>
      </c>
      <c r="V450" s="1" t="str">
        <f>VLOOKUP(U450,'Tablas intermedias'!$C$1:$H$222,6,0)</f>
        <v>Si</v>
      </c>
      <c r="W450" s="1" t="str">
        <f ca="1">IF(O450&lt;30,"menos de 30 días","más de 30 días")</f>
        <v>menos de 30 días</v>
      </c>
    </row>
    <row r="451" spans="1:23" ht="14.25" hidden="1" thickTop="1" thickBot="1" x14ac:dyDescent="0.25">
      <c r="A451" s="17" t="str">
        <f>IF(DetalleExp!H451='Tablas intermedias'!$A$2,"Ordenes de Compra",IF(DetalleExp!H451='Tablas intermedias'!$A$3,"Financiamiento Internacional","Legítimo Abono"))</f>
        <v>Ordenes de Compra</v>
      </c>
      <c r="B451" s="7">
        <f>DetalleExp!E451</f>
        <v>44116</v>
      </c>
      <c r="C451" s="1" t="str">
        <f>DetalleExp!A451</f>
        <v>EX-2020-68567620-APN-DTYC#MS</v>
      </c>
      <c r="D451" s="1" t="str">
        <f>IF(A451="Ordenes de Compra",VLOOKUP(C451,Autogestión!$B$2:$D$5090,3,0),IF(A451="Legítimo Abono",VLOOKUP(C451,NoAmpOC!$B$2:$H$988,7,0),"Factura"))</f>
        <v>Factura</v>
      </c>
      <c r="E451" s="26" t="str">
        <f>IF(A451="Ordenes de Compra",VLOOKUP($C451,Autogestión!$B$2:$G$5090,6,0),IF(A451="Financiamiento Internacional",VLOOKUP($C451,FinInt!$B$2:$G$508,6,0),"Legítimo Abono"))</f>
        <v>80-0017-LPU19</v>
      </c>
      <c r="F451" s="26" t="str">
        <f>IF($A451="Ordenes de Compra","ARS",IF($A451="Financiamiento Internacional",VLOOKUP($C451,FinInt!$B$2:$Q$508,15,0),VLOOKUP($C451,NoAmpOC!$B$2:$T$988,18,0)))</f>
        <v>ARS</v>
      </c>
      <c r="G451" s="5">
        <f>IF($A451="Ordenes de Compra",VLOOKUP($C451,Autogestión!$B$2:$H$5090,7,0),IF($A451="Financiamiento Internacional",VLOOKUP($C451,FinInt!$B$2:$Q$1308,16,0),VLOOKUP($C451,NoAmpOC!$B$2:$T$988,19,0)))</f>
        <v>10318350.869999999</v>
      </c>
      <c r="H451" s="5">
        <f t="shared" ref="H451:H514" si="21">IF(F451="USD",G451*$Z$1,IF(F451="EUR",G451*$AD$1,G451))</f>
        <v>10318350.869999999</v>
      </c>
      <c r="I451" s="26" t="str">
        <f>IF($A451="Ordenes de Compra",VLOOKUP($C451,Autogestión!$B$2:$J$5090,9,0),IF($A451="Financiamiento Internacional",VLOOKUP($C451,FinInt!$B$2:$G$1555,6,0),"Legitimo Abono"))</f>
        <v>80-1139-OC19</v>
      </c>
      <c r="J451" s="1" t="str">
        <f>IF($A451="Ordenes de Compra",VLOOKUP($C451,Autogestión!$B$2:$R$5090,17,0),IF($A451="Financiamiento Internacional",VLOOKUP($C451,FinInt!$B$2:$O$1508,14,0),VLOOKUP($C451,NoAmpOC!$B$2:$R$988,17,0)))</f>
        <v>ORIEN S.A.</v>
      </c>
      <c r="K451" s="7" t="str">
        <f>DetalleExp!AP451</f>
        <v>DCYT#MS-PVD</v>
      </c>
      <c r="L451" s="7" t="str">
        <f>DetalleExp!AQ451</f>
        <v>PVD - Privada</v>
      </c>
      <c r="M451" s="7" t="str">
        <f>DetalleExp!AR451</f>
        <v>DCYT#MS - Dirección de contabilidad y tesorería</v>
      </c>
      <c r="N451" s="7">
        <f>DetalleExp!AS451</f>
        <v>44319</v>
      </c>
      <c r="O451" s="27">
        <f ca="1">ROUNDUP(TODAY()-N451,0)</f>
        <v>36</v>
      </c>
      <c r="P451" s="27">
        <f ca="1">ROUNDUP(TODAY()-B451,0)</f>
        <v>239</v>
      </c>
      <c r="Q451" s="1" t="str">
        <f>IFERROR(IF(A451="Ordenes de Compra",VLOOKUP($E451,'Ordenes de Compra'!$A$2:$E$1712,5,0),"Sin OC"),"Sin dato")</f>
        <v>Varios</v>
      </c>
      <c r="R451" s="28">
        <f>IFERROR(IF(A451="Ordenes de Compra",VLOOKUP($I451,'Ordenes de Compra'!$B$2:$E$1712,3,0),"Sin OC"),"Sin dato")</f>
        <v>539212229</v>
      </c>
      <c r="S451" s="1" t="str">
        <f>VLOOKUP($U451,'Tablas intermedias'!$C$1:$H$222,5,0)</f>
        <v>Contabilidad</v>
      </c>
      <c r="T451" s="29" t="str">
        <f t="shared" ref="T451:T514" si="22">IF(AND(D451="Factura",OR(G451&gt;100000000,R451=G451)),"Ver","OK")</f>
        <v>OK</v>
      </c>
      <c r="U451" s="30" t="str">
        <f t="shared" ref="U451:U514" si="23">K451&amp;L451&amp;M451</f>
        <v>DCYT#MS-PVDPVD - PrivadaDCYT#MS - Dirección de contabilidad y tesorería</v>
      </c>
      <c r="V451" s="1" t="str">
        <f>VLOOKUP(U451,'Tablas intermedias'!$C$1:$H$222,6,0)</f>
        <v>Si</v>
      </c>
      <c r="W451" s="1" t="str">
        <f ca="1">IF(O451&lt;30,"menos de 30 días","más de 30 días")</f>
        <v>más de 30 días</v>
      </c>
    </row>
    <row r="452" spans="1:23" ht="14.25" hidden="1" thickTop="1" thickBot="1" x14ac:dyDescent="0.25">
      <c r="A452" s="17" t="str">
        <f>IF(DetalleExp!H452='Tablas intermedias'!$A$2,"Ordenes de Compra",IF(DetalleExp!H452='Tablas intermedias'!$A$3,"Financiamiento Internacional","Legítimo Abono"))</f>
        <v>Ordenes de Compra</v>
      </c>
      <c r="B452" s="7">
        <f>DetalleExp!E452</f>
        <v>44117</v>
      </c>
      <c r="C452" s="1" t="str">
        <f>DetalleExp!A452</f>
        <v>EX-2020-68808766-APN-DTYC#MS</v>
      </c>
      <c r="D452" s="1" t="str">
        <f>IF(A452="Ordenes de Compra",VLOOKUP(C452,Autogestión!$B$2:$D$5090,3,0),IF(A452="Legítimo Abono",VLOOKUP(C452,NoAmpOC!$B$2:$H$988,7,0),"Factura"))</f>
        <v>Factura</v>
      </c>
      <c r="E452" s="26" t="str">
        <f>IF(A452="Ordenes de Compra",VLOOKUP($C452,Autogestión!$B$2:$G$5090,6,0),IF(A452="Financiamiento Internacional",VLOOKUP($C452,FinInt!$B$2:$G$508,6,0),"Legítimo Abono"))</f>
        <v>80-0025-LPU18</v>
      </c>
      <c r="F452" s="26" t="str">
        <f>IF($A452="Ordenes de Compra","ARS",IF($A452="Financiamiento Internacional",VLOOKUP($C452,FinInt!$B$2:$Q$508,15,0),VLOOKUP($C452,NoAmpOC!$B$2:$T$988,18,0)))</f>
        <v>ARS</v>
      </c>
      <c r="G452" s="5">
        <f>IF($A452="Ordenes de Compra",VLOOKUP($C452,Autogestión!$B$2:$H$5090,7,0),IF($A452="Financiamiento Internacional",VLOOKUP($C452,FinInt!$B$2:$Q$1308,16,0),VLOOKUP($C452,NoAmpOC!$B$2:$T$988,19,0)))</f>
        <v>6679980</v>
      </c>
      <c r="H452" s="5">
        <f t="shared" si="21"/>
        <v>6679980</v>
      </c>
      <c r="I452" s="26" t="str">
        <f>IF($A452="Ordenes de Compra",VLOOKUP($C452,Autogestión!$B$2:$J$5090,9,0),IF($A452="Financiamiento Internacional",VLOOKUP($C452,FinInt!$B$2:$G$1555,6,0),"Legitimo Abono"))</f>
        <v>80-1130-OC19</v>
      </c>
      <c r="J452" s="1" t="str">
        <f>IF($A452="Ordenes de Compra",VLOOKUP($C452,Autogestión!$B$2:$R$5090,17,0),IF($A452="Financiamiento Internacional",VLOOKUP($C452,FinInt!$B$2:$O$1508,14,0),VLOOKUP($C452,NoAmpOC!$B$2:$R$988,17,0)))</f>
        <v>PRO MED INTERNACIONAL SA</v>
      </c>
      <c r="K452" s="7" t="str">
        <f>DetalleExp!AP452</f>
        <v>DAFYP#MS-ARCHIVO</v>
      </c>
      <c r="L452" s="7" t="str">
        <f>DetalleExp!AQ452</f>
        <v>ARCHIVO - Archivo</v>
      </c>
      <c r="M452" s="7" t="str">
        <f>DetalleExp!AR452</f>
        <v>DAFYP#MS - Dirección de administración financiera y presupuestaria</v>
      </c>
      <c r="N452" s="7">
        <f>DetalleExp!AS452</f>
        <v>44131</v>
      </c>
      <c r="O452" s="27">
        <f ca="1">ROUNDUP(TODAY()-N452,0)</f>
        <v>224</v>
      </c>
      <c r="P452" s="27">
        <f ca="1">ROUNDUP(TODAY()-B452,0)</f>
        <v>238</v>
      </c>
      <c r="Q452" s="1" t="str">
        <f>IFERROR(IF(A452="Ordenes de Compra",VLOOKUP($E452,'Ordenes de Compra'!$A$2:$E$1712,5,0),"Sin OC"),"Sin dato")</f>
        <v>29.0.0.45.0</v>
      </c>
      <c r="R452" s="28">
        <f>IFERROR(IF(A452="Ordenes de Compra",VLOOKUP($I452,'Ordenes de Compra'!$B$2:$E$1712,3,0),"Sin OC"),"Sin dato")</f>
        <v>213323176.56999999</v>
      </c>
      <c r="S452" s="1" t="str">
        <f>VLOOKUP($U452,'Tablas intermedias'!$C$1:$H$222,5,0)</f>
        <v>DGPFE</v>
      </c>
      <c r="T452" s="29" t="str">
        <f t="shared" si="22"/>
        <v>OK</v>
      </c>
      <c r="U452" s="30" t="str">
        <f t="shared" si="23"/>
        <v>DAFYP#MS-ARCHIVOARCHIVO - ArchivoDAFYP#MS - Dirección de administración financiera y presupuestaria</v>
      </c>
      <c r="V452" s="1" t="str">
        <f>VLOOKUP(U452,'Tablas intermedias'!$C$1:$H$222,6,0)</f>
        <v>No</v>
      </c>
      <c r="W452" s="1" t="str">
        <f ca="1">IF(O452&lt;30,"menos de 30 días","más de 30 días")</f>
        <v>más de 30 días</v>
      </c>
    </row>
    <row r="453" spans="1:23" ht="14.25" hidden="1" thickTop="1" thickBot="1" x14ac:dyDescent="0.25">
      <c r="A453" s="17" t="str">
        <f>IF(DetalleExp!H453='Tablas intermedias'!$A$2,"Ordenes de Compra",IF(DetalleExp!H453='Tablas intermedias'!$A$3,"Financiamiento Internacional","Legítimo Abono"))</f>
        <v>Ordenes de Compra</v>
      </c>
      <c r="B453" s="7">
        <f>DetalleExp!E453</f>
        <v>44117</v>
      </c>
      <c r="C453" s="1" t="str">
        <f>DetalleExp!A453</f>
        <v>EX-2020-68938283-APN-DTYC#MS</v>
      </c>
      <c r="D453" s="1" t="str">
        <f>IF(A453="Ordenes de Compra",VLOOKUP(C453,Autogestión!$B$2:$D$5090,3,0),IF(A453="Legítimo Abono",VLOOKUP(C453,NoAmpOC!$B$2:$H$988,7,0),"Factura"))</f>
        <v>Factura</v>
      </c>
      <c r="E453" s="26" t="str">
        <f>IF(A453="Ordenes de Compra",VLOOKUP($C453,Autogestión!$B$2:$G$5090,6,0),IF(A453="Financiamiento Internacional",VLOOKUP($C453,FinInt!$B$2:$G$508,6,0),"Legítimo Abono"))</f>
        <v>80-0025-LPU18</v>
      </c>
      <c r="F453" s="26" t="str">
        <f>IF($A453="Ordenes de Compra","ARS",IF($A453="Financiamiento Internacional",VLOOKUP($C453,FinInt!$B$2:$Q$508,15,0),VLOOKUP($C453,NoAmpOC!$B$2:$T$988,18,0)))</f>
        <v>ARS</v>
      </c>
      <c r="G453" s="5">
        <f>IF($A453="Ordenes de Compra",VLOOKUP($C453,Autogestión!$B$2:$H$5090,7,0),IF($A453="Financiamiento Internacional",VLOOKUP($C453,FinInt!$B$2:$Q$1308,16,0),VLOOKUP($C453,NoAmpOC!$B$2:$T$988,19,0)))</f>
        <v>247393.65000000002</v>
      </c>
      <c r="H453" s="5">
        <f t="shared" si="21"/>
        <v>247393.65000000002</v>
      </c>
      <c r="I453" s="26" t="str">
        <f>IF($A453="Ordenes de Compra",VLOOKUP($C453,Autogestión!$B$2:$J$5090,9,0),IF($A453="Financiamiento Internacional",VLOOKUP($C453,FinInt!$B$2:$G$1555,6,0),"Legitimo Abono"))</f>
        <v>80-1045-OC20</v>
      </c>
      <c r="J453" s="1" t="str">
        <f>IF($A453="Ordenes de Compra",VLOOKUP($C453,Autogestión!$B$2:$R$5090,17,0),IF($A453="Financiamiento Internacional",VLOOKUP($C453,FinInt!$B$2:$O$1508,14,0),VLOOKUP($C453,NoAmpOC!$B$2:$R$988,17,0)))</f>
        <v>MICROSULES ARGENTINA SA de SCIIA</v>
      </c>
      <c r="K453" s="7" t="str">
        <f>DetalleExp!AP453</f>
        <v>DAFYP#MS-ARCHIVO</v>
      </c>
      <c r="L453" s="7" t="str">
        <f>DetalleExp!AQ453</f>
        <v>ARCHIVO - Archivo</v>
      </c>
      <c r="M453" s="7" t="str">
        <f>DetalleExp!AR453</f>
        <v>DAFYP#MS - Dirección de administración financiera y presupuestaria</v>
      </c>
      <c r="N453" s="7">
        <f>DetalleExp!AS453</f>
        <v>44131</v>
      </c>
      <c r="O453" s="27">
        <f ca="1">ROUNDUP(TODAY()-N453,0)</f>
        <v>224</v>
      </c>
      <c r="P453" s="27">
        <f ca="1">ROUNDUP(TODAY()-B453,0)</f>
        <v>238</v>
      </c>
      <c r="Q453" s="1" t="str">
        <f>IFERROR(IF(A453="Ordenes de Compra",VLOOKUP($E453,'Ordenes de Compra'!$A$2:$E$1712,5,0),"Sin OC"),"Sin dato")</f>
        <v>29.0.0.45.0</v>
      </c>
      <c r="R453" s="28">
        <f>IFERROR(IF(A453="Ordenes de Compra",VLOOKUP($I453,'Ordenes de Compra'!$B$2:$E$1712,3,0),"Sin OC"),"Sin dato")</f>
        <v>30390210.800000001</v>
      </c>
      <c r="S453" s="1" t="str">
        <f>VLOOKUP($U453,'Tablas intermedias'!$C$1:$H$222,5,0)</f>
        <v>DGPFE</v>
      </c>
      <c r="T453" s="29" t="str">
        <f t="shared" si="22"/>
        <v>OK</v>
      </c>
      <c r="U453" s="30" t="str">
        <f t="shared" si="23"/>
        <v>DAFYP#MS-ARCHIVOARCHIVO - ArchivoDAFYP#MS - Dirección de administración financiera y presupuestaria</v>
      </c>
      <c r="V453" s="1" t="str">
        <f>VLOOKUP(U453,'Tablas intermedias'!$C$1:$H$222,6,0)</f>
        <v>No</v>
      </c>
      <c r="W453" s="1" t="str">
        <f ca="1">IF(O453&lt;30,"menos de 30 días","más de 30 días")</f>
        <v>más de 30 días</v>
      </c>
    </row>
    <row r="454" spans="1:23" ht="14.25" hidden="1" thickTop="1" thickBot="1" x14ac:dyDescent="0.25">
      <c r="A454" s="17" t="str">
        <f>IF(DetalleExp!H454='Tablas intermedias'!$A$2,"Ordenes de Compra",IF(DetalleExp!H454='Tablas intermedias'!$A$3,"Financiamiento Internacional","Legítimo Abono"))</f>
        <v>Ordenes de Compra</v>
      </c>
      <c r="B454" s="7">
        <f>DetalleExp!E454</f>
        <v>44118</v>
      </c>
      <c r="C454" s="1" t="str">
        <f>DetalleExp!A454</f>
        <v>EX-2020-69247981-APN-DTYC#MS</v>
      </c>
      <c r="D454" s="1" t="str">
        <f>IF(A454="Ordenes de Compra",VLOOKUP(C454,Autogestión!$B$2:$D$5090,3,0),IF(A454="Legítimo Abono",VLOOKUP(C454,NoAmpOC!$B$2:$H$988,7,0),"Factura"))</f>
        <v>Factura</v>
      </c>
      <c r="E454" s="26" t="str">
        <f>IF(A454="Ordenes de Compra",VLOOKUP($C454,Autogestión!$B$2:$G$5090,6,0),IF(A454="Financiamiento Internacional",VLOOKUP($C454,FinInt!$B$2:$G$508,6,0),"Legítimo Abono"))</f>
        <v>80-0028-CDI17</v>
      </c>
      <c r="F454" s="26" t="str">
        <f>IF($A454="Ordenes de Compra","ARS",IF($A454="Financiamiento Internacional",VLOOKUP($C454,FinInt!$B$2:$Q$508,15,0),VLOOKUP($C454,NoAmpOC!$B$2:$T$988,18,0)))</f>
        <v>ARS</v>
      </c>
      <c r="G454" s="5">
        <f>IF($A454="Ordenes de Compra",VLOOKUP($C454,Autogestión!$B$2:$H$5090,7,0),IF($A454="Financiamiento Internacional",VLOOKUP($C454,FinInt!$B$2:$Q$1308,16,0),VLOOKUP($C454,NoAmpOC!$B$2:$T$988,19,0)))</f>
        <v>8897849.4900000002</v>
      </c>
      <c r="H454" s="5">
        <f t="shared" si="21"/>
        <v>8897849.4900000002</v>
      </c>
      <c r="I454" s="26" t="str">
        <f>IF($A454="Ordenes de Compra",VLOOKUP($C454,Autogestión!$B$2:$J$5090,9,0),IF($A454="Financiamiento Internacional",VLOOKUP($C454,FinInt!$B$2:$G$1555,6,0),"Legitimo Abono"))</f>
        <v>80-1198-CON20</v>
      </c>
      <c r="J454" s="1" t="str">
        <f>IF($A454="Ordenes de Compra",VLOOKUP($C454,Autogestión!$B$2:$R$5090,17,0),IF($A454="Financiamiento Internacional",VLOOKUP($C454,FinInt!$B$2:$O$1508,14,0),VLOOKUP($C454,NoAmpOC!$B$2:$R$988,17,0)))</f>
        <v>CORREO OFICIAL DE LA REPÚBLICA ARGENTINA S.A..</v>
      </c>
      <c r="K454" s="7" t="str">
        <f>DetalleExp!AP454</f>
        <v>DCYT#MS-PVD</v>
      </c>
      <c r="L454" s="7" t="str">
        <f>DetalleExp!AQ454</f>
        <v>PVD - Privada</v>
      </c>
      <c r="M454" s="7" t="str">
        <f>DetalleExp!AR454</f>
        <v>DCYT#MS - Dirección de contabilidad y tesorería</v>
      </c>
      <c r="N454" s="7">
        <f>DetalleExp!AS454</f>
        <v>44319</v>
      </c>
      <c r="O454" s="27">
        <f ca="1">ROUNDUP(TODAY()-N454,0)</f>
        <v>36</v>
      </c>
      <c r="P454" s="27">
        <f ca="1">ROUNDUP(TODAY()-B454,0)</f>
        <v>237</v>
      </c>
      <c r="Q454" s="1" t="str">
        <f>IFERROR(IF(A454="Ordenes de Compra",VLOOKUP($E454,'Ordenes de Compra'!$A$2:$E$1712,5,0),"Sin OC"),"Sin dato")</f>
        <v>29.0.0.5.0</v>
      </c>
      <c r="R454" s="28">
        <f>IFERROR(IF(A454="Ordenes de Compra",VLOOKUP($I454,'Ordenes de Compra'!$B$2:$E$1712,3,0),"Sin OC"),"Sin dato")</f>
        <v>689171613</v>
      </c>
      <c r="S454" s="1" t="str">
        <f>VLOOKUP($U454,'Tablas intermedias'!$C$1:$H$222,5,0)</f>
        <v>Contabilidad</v>
      </c>
      <c r="T454" s="29" t="str">
        <f t="shared" si="22"/>
        <v>OK</v>
      </c>
      <c r="U454" s="30" t="str">
        <f t="shared" si="23"/>
        <v>DCYT#MS-PVDPVD - PrivadaDCYT#MS - Dirección de contabilidad y tesorería</v>
      </c>
      <c r="V454" s="1" t="str">
        <f>VLOOKUP(U454,'Tablas intermedias'!$C$1:$H$222,6,0)</f>
        <v>Si</v>
      </c>
      <c r="W454" s="1" t="str">
        <f ca="1">IF(O454&lt;30,"menos de 30 días","más de 30 días")</f>
        <v>más de 30 días</v>
      </c>
    </row>
    <row r="455" spans="1:23" ht="14.25" hidden="1" thickTop="1" thickBot="1" x14ac:dyDescent="0.25">
      <c r="A455" s="17" t="str">
        <f>IF(DetalleExp!H455='Tablas intermedias'!$A$2,"Ordenes de Compra",IF(DetalleExp!H455='Tablas intermedias'!$A$3,"Financiamiento Internacional","Legítimo Abono"))</f>
        <v>Ordenes de Compra</v>
      </c>
      <c r="B455" s="7">
        <f>DetalleExp!E455</f>
        <v>44118</v>
      </c>
      <c r="C455" s="1" t="str">
        <f>DetalleExp!A455</f>
        <v>EX-2020-69256991-APN-DTYC#MS</v>
      </c>
      <c r="D455" s="1" t="str">
        <f>IF(A455="Ordenes de Compra",VLOOKUP(C455,Autogestión!$B$2:$D$5090,3,0),IF(A455="Legítimo Abono",VLOOKUP(C455,NoAmpOC!$B$2:$H$988,7,0),"Factura"))</f>
        <v>Factura</v>
      </c>
      <c r="E455" s="26" t="str">
        <f>IF(A455="Ordenes de Compra",VLOOKUP($C455,Autogestión!$B$2:$G$5090,6,0),IF(A455="Financiamiento Internacional",VLOOKUP($C455,FinInt!$B$2:$G$508,6,0),"Legítimo Abono"))</f>
        <v>80-0028-CDI17</v>
      </c>
      <c r="F455" s="26" t="str">
        <f>IF($A455="Ordenes de Compra","ARS",IF($A455="Financiamiento Internacional",VLOOKUP($C455,FinInt!$B$2:$Q$508,15,0),VLOOKUP($C455,NoAmpOC!$B$2:$T$988,18,0)))</f>
        <v>ARS</v>
      </c>
      <c r="G455" s="5">
        <f>IF($A455="Ordenes de Compra",VLOOKUP($C455,Autogestión!$B$2:$H$5090,7,0),IF($A455="Financiamiento Internacional",VLOOKUP($C455,FinInt!$B$2:$Q$1308,16,0),VLOOKUP($C455,NoAmpOC!$B$2:$T$988,19,0)))</f>
        <v>153455.71</v>
      </c>
      <c r="H455" s="5">
        <f t="shared" si="21"/>
        <v>153455.71</v>
      </c>
      <c r="I455" s="26" t="str">
        <f>IF($A455="Ordenes de Compra",VLOOKUP($C455,Autogestión!$B$2:$J$5090,9,0),IF($A455="Financiamiento Internacional",VLOOKUP($C455,FinInt!$B$2:$G$1555,6,0),"Legitimo Abono"))</f>
        <v>80-1000-CON18</v>
      </c>
      <c r="J455" s="1" t="str">
        <f>IF($A455="Ordenes de Compra",VLOOKUP($C455,Autogestión!$B$2:$R$5090,17,0),IF($A455="Financiamiento Internacional",VLOOKUP($C455,FinInt!$B$2:$O$1508,14,0),VLOOKUP($C455,NoAmpOC!$B$2:$R$988,17,0)))</f>
        <v>CORREO OFICIAL DE LA REPÚBLICA ARGENTINA S.A..</v>
      </c>
      <c r="K455" s="7" t="str">
        <f>DetalleExp!AP455</f>
        <v>RUYVALDOVINOS</v>
      </c>
      <c r="L455" s="7" t="str">
        <f>DetalleExp!AQ455</f>
        <v>DESPACHO_DGA - Despacho - dirección general de administración</v>
      </c>
      <c r="M455" s="7" t="str">
        <f>DetalleExp!AR455</f>
        <v>DGA#MS - Dirección general de administración</v>
      </c>
      <c r="N455" s="7">
        <f>DetalleExp!AS455</f>
        <v>44344</v>
      </c>
      <c r="O455" s="27">
        <f ca="1">ROUNDUP(TODAY()-N455,0)</f>
        <v>11</v>
      </c>
      <c r="P455" s="27">
        <f ca="1">ROUNDUP(TODAY()-B455,0)</f>
        <v>237</v>
      </c>
      <c r="Q455" s="1" t="str">
        <f>IFERROR(IF(A455="Ordenes de Compra",VLOOKUP($E455,'Ordenes de Compra'!$A$2:$E$1712,5,0),"Sin OC"),"Sin dato")</f>
        <v>29.0.0.5.0</v>
      </c>
      <c r="R455" s="28">
        <f>IFERROR(IF(A455="Ordenes de Compra",VLOOKUP($I455,'Ordenes de Compra'!$B$2:$E$1712,3,0),"Sin OC"),"Sin dato")</f>
        <v>473612041.07999998</v>
      </c>
      <c r="S455" s="1" t="str">
        <f>VLOOKUP($U455,'Tablas intermedias'!$C$1:$H$222,5,0)</f>
        <v>DGA</v>
      </c>
      <c r="T455" s="29" t="str">
        <f t="shared" si="22"/>
        <v>OK</v>
      </c>
      <c r="U455" s="30" t="str">
        <f t="shared" si="23"/>
        <v>RUYVALDOVINOSDESPACHO_DGA - Despacho - dirección general de administraciónDGA#MS - Dirección general de administración</v>
      </c>
      <c r="V455" s="1" t="str">
        <f>VLOOKUP(U455,'Tablas intermedias'!$C$1:$H$222,6,0)</f>
        <v>Si</v>
      </c>
      <c r="W455" s="1" t="str">
        <f ca="1">IF(O455&lt;30,"menos de 30 días","más de 30 días")</f>
        <v>menos de 30 días</v>
      </c>
    </row>
    <row r="456" spans="1:23" ht="14.25" hidden="1" thickTop="1" thickBot="1" x14ac:dyDescent="0.25">
      <c r="A456" s="17" t="str">
        <f>IF(DetalleExp!H456='Tablas intermedias'!$A$2,"Ordenes de Compra",IF(DetalleExp!H456='Tablas intermedias'!$A$3,"Financiamiento Internacional","Legítimo Abono"))</f>
        <v>Ordenes de Compra</v>
      </c>
      <c r="B456" s="7">
        <f>DetalleExp!E456</f>
        <v>44120</v>
      </c>
      <c r="C456" s="1" t="str">
        <f>DetalleExp!A456</f>
        <v>EX-2020-69841419-APN-DTYC#MS</v>
      </c>
      <c r="D456" s="1" t="str">
        <f>IF(A456="Ordenes de Compra",VLOOKUP(C456,Autogestión!$B$2:$D$5090,3,0),IF(A456="Legítimo Abono",VLOOKUP(C456,NoAmpOC!$B$2:$H$988,7,0),"Factura"))</f>
        <v>Factura</v>
      </c>
      <c r="E456" s="26" t="str">
        <f>IF(A456="Ordenes de Compra",VLOOKUP($C456,Autogestión!$B$2:$G$5090,6,0),IF(A456="Financiamiento Internacional",VLOOKUP($C456,FinInt!$B$2:$G$508,6,0),"Legítimo Abono"))</f>
        <v>80-0025-LPU18</v>
      </c>
      <c r="F456" s="26" t="str">
        <f>IF($A456="Ordenes de Compra","ARS",IF($A456="Financiamiento Internacional",VLOOKUP($C456,FinInt!$B$2:$Q$508,15,0),VLOOKUP($C456,NoAmpOC!$B$2:$T$988,18,0)))</f>
        <v>ARS</v>
      </c>
      <c r="G456" s="5">
        <f>IF($A456="Ordenes de Compra",VLOOKUP($C456,Autogestión!$B$2:$H$5090,7,0),IF($A456="Financiamiento Internacional",VLOOKUP($C456,FinInt!$B$2:$Q$1308,16,0),VLOOKUP($C456,NoAmpOC!$B$2:$T$988,19,0)))</f>
        <v>739804.86</v>
      </c>
      <c r="H456" s="5">
        <f t="shared" si="21"/>
        <v>739804.86</v>
      </c>
      <c r="I456" s="26" t="str">
        <f>IF($A456="Ordenes de Compra",VLOOKUP($C456,Autogestión!$B$2:$J$5090,9,0),IF($A456="Financiamiento Internacional",VLOOKUP($C456,FinInt!$B$2:$G$1555,6,0),"Legitimo Abono"))</f>
        <v>80-1041-OC20</v>
      </c>
      <c r="J456" s="1" t="str">
        <f>IF($A456="Ordenes de Compra",VLOOKUP($C456,Autogestión!$B$2:$R$5090,17,0),IF($A456="Financiamiento Internacional",VLOOKUP($C456,FinInt!$B$2:$O$1508,14,0),VLOOKUP($C456,NoAmpOC!$B$2:$R$988,17,0)))</f>
        <v>LABORATORIO ELEA PHOENIX S.A.</v>
      </c>
      <c r="K456" s="7" t="str">
        <f>DetalleExp!AP456</f>
        <v>DAFYP#MS-ARCHIVO</v>
      </c>
      <c r="L456" s="7" t="str">
        <f>DetalleExp!AQ456</f>
        <v>ARCHIVO - Archivo</v>
      </c>
      <c r="M456" s="7" t="str">
        <f>DetalleExp!AR456</f>
        <v>DAFYP#MS - Dirección de administración financiera y presupuestaria</v>
      </c>
      <c r="N456" s="7">
        <f>DetalleExp!AS456</f>
        <v>44144</v>
      </c>
      <c r="O456" s="27">
        <f ca="1">ROUNDUP(TODAY()-N456,0)</f>
        <v>211</v>
      </c>
      <c r="P456" s="27">
        <f ca="1">ROUNDUP(TODAY()-B456,0)</f>
        <v>235</v>
      </c>
      <c r="Q456" s="1" t="str">
        <f>IFERROR(IF(A456="Ordenes de Compra",VLOOKUP($E456,'Ordenes de Compra'!$A$2:$E$1712,5,0),"Sin OC"),"Sin dato")</f>
        <v>29.0.0.45.0</v>
      </c>
      <c r="R456" s="28">
        <f>IFERROR(IF(A456="Ordenes de Compra",VLOOKUP($I456,'Ordenes de Compra'!$B$2:$E$1712,3,0),"Sin OC"),"Sin dato")</f>
        <v>8057969.7400000002</v>
      </c>
      <c r="S456" s="1" t="str">
        <f>VLOOKUP($U456,'Tablas intermedias'!$C$1:$H$222,5,0)</f>
        <v>DGPFE</v>
      </c>
      <c r="T456" s="29" t="str">
        <f t="shared" si="22"/>
        <v>OK</v>
      </c>
      <c r="U456" s="30" t="str">
        <f t="shared" si="23"/>
        <v>DAFYP#MS-ARCHIVOARCHIVO - ArchivoDAFYP#MS - Dirección de administración financiera y presupuestaria</v>
      </c>
      <c r="V456" s="1" t="str">
        <f>VLOOKUP(U456,'Tablas intermedias'!$C$1:$H$222,6,0)</f>
        <v>No</v>
      </c>
      <c r="W456" s="1" t="str">
        <f ca="1">IF(O456&lt;30,"menos de 30 días","más de 30 días")</f>
        <v>más de 30 días</v>
      </c>
    </row>
    <row r="457" spans="1:23" ht="14.25" hidden="1" thickTop="1" thickBot="1" x14ac:dyDescent="0.25">
      <c r="A457" s="17" t="str">
        <f>IF(DetalleExp!H457='Tablas intermedias'!$A$2,"Ordenes de Compra",IF(DetalleExp!H457='Tablas intermedias'!$A$3,"Financiamiento Internacional","Legítimo Abono"))</f>
        <v>Ordenes de Compra</v>
      </c>
      <c r="B457" s="7">
        <f>DetalleExp!E457</f>
        <v>44120</v>
      </c>
      <c r="C457" s="1" t="str">
        <f>DetalleExp!A457</f>
        <v>EX-2020-69844070-APN-DTYC#MS</v>
      </c>
      <c r="D457" s="1" t="str">
        <f>IF(A457="Ordenes de Compra",VLOOKUP(C457,Autogestión!$B$2:$D$5090,3,0),IF(A457="Legítimo Abono",VLOOKUP(C457,NoAmpOC!$B$2:$H$988,7,0),"Factura"))</f>
        <v>Factura</v>
      </c>
      <c r="E457" s="26" t="str">
        <f>IF(A457="Ordenes de Compra",VLOOKUP($C457,Autogestión!$B$2:$G$5090,6,0),IF(A457="Financiamiento Internacional",VLOOKUP($C457,FinInt!$B$2:$G$508,6,0),"Legítimo Abono"))</f>
        <v>80-0025-LPU18</v>
      </c>
      <c r="F457" s="26" t="str">
        <f>IF($A457="Ordenes de Compra","ARS",IF($A457="Financiamiento Internacional",VLOOKUP($C457,FinInt!$B$2:$Q$508,15,0),VLOOKUP($C457,NoAmpOC!$B$2:$T$988,18,0)))</f>
        <v>ARS</v>
      </c>
      <c r="G457" s="5">
        <f>IF($A457="Ordenes de Compra",VLOOKUP($C457,Autogestión!$B$2:$H$5090,7,0),IF($A457="Financiamiento Internacional",VLOOKUP($C457,FinInt!$B$2:$Q$1308,16,0),VLOOKUP($C457,NoAmpOC!$B$2:$T$988,19,0)))</f>
        <v>734025.6</v>
      </c>
      <c r="H457" s="5">
        <f t="shared" si="21"/>
        <v>734025.6</v>
      </c>
      <c r="I457" s="26" t="str">
        <f>IF($A457="Ordenes de Compra",VLOOKUP($C457,Autogestión!$B$2:$J$5090,9,0),IF($A457="Financiamiento Internacional",VLOOKUP($C457,FinInt!$B$2:$G$1555,6,0),"Legitimo Abono"))</f>
        <v>80-1123-OC19</v>
      </c>
      <c r="J457" s="1" t="str">
        <f>IF($A457="Ordenes de Compra",VLOOKUP($C457,Autogestión!$B$2:$R$5090,17,0),IF($A457="Financiamiento Internacional",VLOOKUP($C457,FinInt!$B$2:$O$1508,14,0),VLOOKUP($C457,NoAmpOC!$B$2:$R$988,17,0)))</f>
        <v>LABORATORIO ELEA PHOENIX S.A.</v>
      </c>
      <c r="K457" s="7" t="str">
        <f>DetalleExp!AP457</f>
        <v>DAFYP#MS-ARCHIVO</v>
      </c>
      <c r="L457" s="7" t="str">
        <f>DetalleExp!AQ457</f>
        <v>ARCHIVO - Archivo</v>
      </c>
      <c r="M457" s="7" t="str">
        <f>DetalleExp!AR457</f>
        <v>DAFYP#MS - Dirección de administración financiera y presupuestaria</v>
      </c>
      <c r="N457" s="7">
        <f>DetalleExp!AS457</f>
        <v>44144</v>
      </c>
      <c r="O457" s="27">
        <f ca="1">ROUNDUP(TODAY()-N457,0)</f>
        <v>211</v>
      </c>
      <c r="P457" s="27">
        <f ca="1">ROUNDUP(TODAY()-B457,0)</f>
        <v>235</v>
      </c>
      <c r="Q457" s="1" t="str">
        <f>IFERROR(IF(A457="Ordenes de Compra",VLOOKUP($E457,'Ordenes de Compra'!$A$2:$E$1712,5,0),"Sin OC"),"Sin dato")</f>
        <v>29.0.0.45.0</v>
      </c>
      <c r="R457" s="28">
        <f>IFERROR(IF(A457="Ordenes de Compra",VLOOKUP($I457,'Ordenes de Compra'!$B$2:$E$1712,3,0),"Sin OC"),"Sin dato")</f>
        <v>40289848.68</v>
      </c>
      <c r="S457" s="1" t="str">
        <f>VLOOKUP($U457,'Tablas intermedias'!$C$1:$H$222,5,0)</f>
        <v>DGPFE</v>
      </c>
      <c r="T457" s="29" t="str">
        <f t="shared" si="22"/>
        <v>OK</v>
      </c>
      <c r="U457" s="30" t="str">
        <f t="shared" si="23"/>
        <v>DAFYP#MS-ARCHIVOARCHIVO - ArchivoDAFYP#MS - Dirección de administración financiera y presupuestaria</v>
      </c>
      <c r="V457" s="1" t="str">
        <f>VLOOKUP(U457,'Tablas intermedias'!$C$1:$H$222,6,0)</f>
        <v>No</v>
      </c>
      <c r="W457" s="1" t="str">
        <f ca="1">IF(O457&lt;30,"menos de 30 días","más de 30 días")</f>
        <v>más de 30 días</v>
      </c>
    </row>
    <row r="458" spans="1:23" ht="14.25" hidden="1" thickTop="1" thickBot="1" x14ac:dyDescent="0.25">
      <c r="A458" s="17" t="str">
        <f>IF(DetalleExp!H458='Tablas intermedias'!$A$2,"Ordenes de Compra",IF(DetalleExp!H458='Tablas intermedias'!$A$3,"Financiamiento Internacional","Legítimo Abono"))</f>
        <v>Ordenes de Compra</v>
      </c>
      <c r="B458" s="7">
        <f>DetalleExp!E458</f>
        <v>44120</v>
      </c>
      <c r="C458" s="1" t="str">
        <f>DetalleExp!A458</f>
        <v>EX-2020-69848383-APN-DTYC#MS</v>
      </c>
      <c r="D458" s="1" t="str">
        <f>IF(A458="Ordenes de Compra",VLOOKUP(C458,Autogestión!$B$2:$D$5090,3,0),IF(A458="Legítimo Abono",VLOOKUP(C458,NoAmpOC!$B$2:$H$988,7,0),"Factura"))</f>
        <v>Factura</v>
      </c>
      <c r="E458" s="26" t="str">
        <f>IF(A458="Ordenes de Compra",VLOOKUP($C458,Autogestión!$B$2:$G$5090,6,0),IF(A458="Financiamiento Internacional",VLOOKUP($C458,FinInt!$B$2:$G$508,6,0),"Legítimo Abono"))</f>
        <v>80-0025-LPU18</v>
      </c>
      <c r="F458" s="26" t="str">
        <f>IF($A458="Ordenes de Compra","ARS",IF($A458="Financiamiento Internacional",VLOOKUP($C458,FinInt!$B$2:$Q$508,15,0),VLOOKUP($C458,NoAmpOC!$B$2:$T$988,18,0)))</f>
        <v>ARS</v>
      </c>
      <c r="G458" s="5">
        <f>IF($A458="Ordenes de Compra",VLOOKUP($C458,Autogestión!$B$2:$H$5090,7,0),IF($A458="Financiamiento Internacional",VLOOKUP($C458,FinInt!$B$2:$Q$1308,16,0),VLOOKUP($C458,NoAmpOC!$B$2:$T$988,19,0)))</f>
        <v>479261.52</v>
      </c>
      <c r="H458" s="5">
        <f t="shared" si="21"/>
        <v>479261.52</v>
      </c>
      <c r="I458" s="26" t="str">
        <f>IF($A458="Ordenes de Compra",VLOOKUP($C458,Autogestión!$B$2:$J$5090,9,0),IF($A458="Financiamiento Internacional",VLOOKUP($C458,FinInt!$B$2:$G$1555,6,0),"Legitimo Abono"))</f>
        <v>80-1041-OC20</v>
      </c>
      <c r="J458" s="1" t="str">
        <f>IF($A458="Ordenes de Compra",VLOOKUP($C458,Autogestión!$B$2:$R$5090,17,0),IF($A458="Financiamiento Internacional",VLOOKUP($C458,FinInt!$B$2:$O$1508,14,0),VLOOKUP($C458,NoAmpOC!$B$2:$R$988,17,0)))</f>
        <v>LABORATORIO ELEA PHOENIX S.A.</v>
      </c>
      <c r="K458" s="7" t="str">
        <f>DetalleExp!AP458</f>
        <v>DAFYP#MS-ARCHIVO</v>
      </c>
      <c r="L458" s="7" t="str">
        <f>DetalleExp!AQ458</f>
        <v>ARCHIVO - Archivo</v>
      </c>
      <c r="M458" s="7" t="str">
        <f>DetalleExp!AR458</f>
        <v>DAFYP#MS - Dirección de administración financiera y presupuestaria</v>
      </c>
      <c r="N458" s="7">
        <f>DetalleExp!AS458</f>
        <v>44160</v>
      </c>
      <c r="O458" s="27">
        <f ca="1">ROUNDUP(TODAY()-N458,0)</f>
        <v>195</v>
      </c>
      <c r="P458" s="27">
        <f ca="1">ROUNDUP(TODAY()-B458,0)</f>
        <v>235</v>
      </c>
      <c r="Q458" s="1" t="str">
        <f>IFERROR(IF(A458="Ordenes de Compra",VLOOKUP($E458,'Ordenes de Compra'!$A$2:$E$1712,5,0),"Sin OC"),"Sin dato")</f>
        <v>29.0.0.45.0</v>
      </c>
      <c r="R458" s="28">
        <f>IFERROR(IF(A458="Ordenes de Compra",VLOOKUP($I458,'Ordenes de Compra'!$B$2:$E$1712,3,0),"Sin OC"),"Sin dato")</f>
        <v>8057969.7400000002</v>
      </c>
      <c r="S458" s="1" t="str">
        <f>VLOOKUP($U458,'Tablas intermedias'!$C$1:$H$222,5,0)</f>
        <v>DGPFE</v>
      </c>
      <c r="T458" s="29" t="str">
        <f t="shared" si="22"/>
        <v>OK</v>
      </c>
      <c r="U458" s="30" t="str">
        <f t="shared" si="23"/>
        <v>DAFYP#MS-ARCHIVOARCHIVO - ArchivoDAFYP#MS - Dirección de administración financiera y presupuestaria</v>
      </c>
      <c r="V458" s="1" t="str">
        <f>VLOOKUP(U458,'Tablas intermedias'!$C$1:$H$222,6,0)</f>
        <v>No</v>
      </c>
      <c r="W458" s="1" t="str">
        <f ca="1">IF(O458&lt;30,"menos de 30 días","más de 30 días")</f>
        <v>más de 30 días</v>
      </c>
    </row>
    <row r="459" spans="1:23" ht="14.25" hidden="1" thickTop="1" thickBot="1" x14ac:dyDescent="0.25">
      <c r="A459" s="17" t="str">
        <f>IF(DetalleExp!H459='Tablas intermedias'!$A$2,"Ordenes de Compra",IF(DetalleExp!H459='Tablas intermedias'!$A$3,"Financiamiento Internacional","Legítimo Abono"))</f>
        <v>Ordenes de Compra</v>
      </c>
      <c r="B459" s="7">
        <f>DetalleExp!E459</f>
        <v>44120</v>
      </c>
      <c r="C459" s="1" t="str">
        <f>DetalleExp!A459</f>
        <v>EX-2020-69888795-APN-DTYC#MS</v>
      </c>
      <c r="D459" s="1" t="str">
        <f>IF(A459="Ordenes de Compra",VLOOKUP(C459,Autogestión!$B$2:$D$5090,3,0),IF(A459="Legítimo Abono",VLOOKUP(C459,NoAmpOC!$B$2:$H$988,7,0),"Factura"))</f>
        <v>Factura</v>
      </c>
      <c r="E459" s="26" t="str">
        <f>IF(A459="Ordenes de Compra",VLOOKUP($C459,Autogestión!$B$2:$G$5090,6,0),IF(A459="Financiamiento Internacional",VLOOKUP($C459,FinInt!$B$2:$G$508,6,0),"Legítimo Abono"))</f>
        <v>80-0028-CDI17</v>
      </c>
      <c r="F459" s="26" t="str">
        <f>IF($A459="Ordenes de Compra","ARS",IF($A459="Financiamiento Internacional",VLOOKUP($C459,FinInt!$B$2:$Q$508,15,0),VLOOKUP($C459,NoAmpOC!$B$2:$T$988,18,0)))</f>
        <v>ARS</v>
      </c>
      <c r="G459" s="5">
        <f>IF($A459="Ordenes de Compra",VLOOKUP($C459,Autogestión!$B$2:$H$5090,7,0),IF($A459="Financiamiento Internacional",VLOOKUP($C459,FinInt!$B$2:$Q$1308,16,0),VLOOKUP($C459,NoAmpOC!$B$2:$T$988,19,0)))</f>
        <v>2713591.91</v>
      </c>
      <c r="H459" s="5">
        <f t="shared" si="21"/>
        <v>2713591.91</v>
      </c>
      <c r="I459" s="26" t="str">
        <f>IF($A459="Ordenes de Compra",VLOOKUP($C459,Autogestión!$B$2:$J$5090,9,0),IF($A459="Financiamiento Internacional",VLOOKUP($C459,FinInt!$B$2:$G$1555,6,0),"Legitimo Abono"))</f>
        <v>80-1000-CON18</v>
      </c>
      <c r="J459" s="1" t="str">
        <f>IF($A459="Ordenes de Compra",VLOOKUP($C459,Autogestión!$B$2:$R$5090,17,0),IF($A459="Financiamiento Internacional",VLOOKUP($C459,FinInt!$B$2:$O$1508,14,0),VLOOKUP($C459,NoAmpOC!$B$2:$R$988,17,0)))</f>
        <v>CORREO OFICIAL DE LA REPÚBLICA ARGENTINA S.A..</v>
      </c>
      <c r="K459" s="7" t="str">
        <f>DetalleExp!AP459</f>
        <v>MARCOLOMBO</v>
      </c>
      <c r="L459" s="7" t="str">
        <f>DetalleExp!AQ459</f>
        <v>DESPACHO_DGA - Despacho - dirección general de administración</v>
      </c>
      <c r="M459" s="7" t="str">
        <f>DetalleExp!AR459</f>
        <v>DGA#MS - Dirección general de administración</v>
      </c>
      <c r="N459" s="7">
        <f>DetalleExp!AS459</f>
        <v>44343</v>
      </c>
      <c r="O459" s="27">
        <f ca="1">ROUNDUP(TODAY()-N459,0)</f>
        <v>12</v>
      </c>
      <c r="P459" s="27">
        <f ca="1">ROUNDUP(TODAY()-B459,0)</f>
        <v>235</v>
      </c>
      <c r="Q459" s="1" t="str">
        <f>IFERROR(IF(A459="Ordenes de Compra",VLOOKUP($E459,'Ordenes de Compra'!$A$2:$E$1712,5,0),"Sin OC"),"Sin dato")</f>
        <v>29.0.0.5.0</v>
      </c>
      <c r="R459" s="28">
        <f>IFERROR(IF(A459="Ordenes de Compra",VLOOKUP($I459,'Ordenes de Compra'!$B$2:$E$1712,3,0),"Sin OC"),"Sin dato")</f>
        <v>473612041.07999998</v>
      </c>
      <c r="S459" s="1" t="str">
        <f>VLOOKUP($U459,'Tablas intermedias'!$C$1:$H$222,5,0)</f>
        <v>DGA</v>
      </c>
      <c r="T459" s="29" t="str">
        <f t="shared" si="22"/>
        <v>OK</v>
      </c>
      <c r="U459" s="30" t="str">
        <f t="shared" si="23"/>
        <v>MARCOLOMBODESPACHO_DGA - Despacho - dirección general de administraciónDGA#MS - Dirección general de administración</v>
      </c>
      <c r="V459" s="1" t="str">
        <f>VLOOKUP(U459,'Tablas intermedias'!$C$1:$H$222,6,0)</f>
        <v>Si</v>
      </c>
      <c r="W459" s="1" t="str">
        <f ca="1">IF(O459&lt;30,"menos de 30 días","más de 30 días")</f>
        <v>menos de 30 días</v>
      </c>
    </row>
    <row r="460" spans="1:23" ht="14.25" hidden="1" thickTop="1" thickBot="1" x14ac:dyDescent="0.25">
      <c r="A460" s="17" t="str">
        <f>IF(DetalleExp!H460='Tablas intermedias'!$A$2,"Ordenes de Compra",IF(DetalleExp!H460='Tablas intermedias'!$A$3,"Financiamiento Internacional","Legítimo Abono"))</f>
        <v>Ordenes de Compra</v>
      </c>
      <c r="B460" s="7">
        <f>DetalleExp!E460</f>
        <v>44120</v>
      </c>
      <c r="C460" s="1" t="str">
        <f>DetalleExp!A460</f>
        <v>EX-2020-69890966-APN-DTYC#MS</v>
      </c>
      <c r="D460" s="1" t="str">
        <f>IF(A460="Ordenes de Compra",VLOOKUP(C460,Autogestión!$B$2:$D$5090,3,0),IF(A460="Legítimo Abono",VLOOKUP(C460,NoAmpOC!$B$2:$H$988,7,0),"Factura"))</f>
        <v>Factura</v>
      </c>
      <c r="E460" s="26" t="str">
        <f>IF(A460="Ordenes de Compra",VLOOKUP($C460,Autogestión!$B$2:$G$5090,6,0),IF(A460="Financiamiento Internacional",VLOOKUP($C460,FinInt!$B$2:$G$508,6,0),"Legítimo Abono"))</f>
        <v>80-0028-CDI17</v>
      </c>
      <c r="F460" s="26" t="str">
        <f>IF($A460="Ordenes de Compra","ARS",IF($A460="Financiamiento Internacional",VLOOKUP($C460,FinInt!$B$2:$Q$508,15,0),VLOOKUP($C460,NoAmpOC!$B$2:$T$988,18,0)))</f>
        <v>ARS</v>
      </c>
      <c r="G460" s="5">
        <f>IF($A460="Ordenes de Compra",VLOOKUP($C460,Autogestión!$B$2:$H$5090,7,0),IF($A460="Financiamiento Internacional",VLOOKUP($C460,FinInt!$B$2:$Q$1308,16,0),VLOOKUP($C460,NoAmpOC!$B$2:$T$988,19,0)))</f>
        <v>7796603.3700000001</v>
      </c>
      <c r="H460" s="5">
        <f t="shared" si="21"/>
        <v>7796603.3700000001</v>
      </c>
      <c r="I460" s="26" t="str">
        <f>IF($A460="Ordenes de Compra",VLOOKUP($C460,Autogestión!$B$2:$J$5090,9,0),IF($A460="Financiamiento Internacional",VLOOKUP($C460,FinInt!$B$2:$G$1555,6,0),"Legitimo Abono"))</f>
        <v>80-1198-CON20</v>
      </c>
      <c r="J460" s="1" t="str">
        <f>IF($A460="Ordenes de Compra",VLOOKUP($C460,Autogestión!$B$2:$R$5090,17,0),IF($A460="Financiamiento Internacional",VLOOKUP($C460,FinInt!$B$2:$O$1508,14,0),VLOOKUP($C460,NoAmpOC!$B$2:$R$988,17,0)))</f>
        <v>CORREO OFICIAL DE LA REPÚBLICA ARGENTINA S.A..</v>
      </c>
      <c r="K460" s="7" t="str">
        <f>DetalleExp!AP460</f>
        <v>DCYT#MS-PVD</v>
      </c>
      <c r="L460" s="7" t="str">
        <f>DetalleExp!AQ460</f>
        <v>PVD - Privada</v>
      </c>
      <c r="M460" s="7" t="str">
        <f>DetalleExp!AR460</f>
        <v>DCYT#MS - Dirección de contabilidad y tesorería</v>
      </c>
      <c r="N460" s="7">
        <f>DetalleExp!AS460</f>
        <v>44319</v>
      </c>
      <c r="O460" s="27">
        <f ca="1">ROUNDUP(TODAY()-N460,0)</f>
        <v>36</v>
      </c>
      <c r="P460" s="27">
        <f ca="1">ROUNDUP(TODAY()-B460,0)</f>
        <v>235</v>
      </c>
      <c r="Q460" s="1" t="str">
        <f>IFERROR(IF(A460="Ordenes de Compra",VLOOKUP($E460,'Ordenes de Compra'!$A$2:$E$1712,5,0),"Sin OC"),"Sin dato")</f>
        <v>29.0.0.5.0</v>
      </c>
      <c r="R460" s="28">
        <f>IFERROR(IF(A460="Ordenes de Compra",VLOOKUP($I460,'Ordenes de Compra'!$B$2:$E$1712,3,0),"Sin OC"),"Sin dato")</f>
        <v>689171613</v>
      </c>
      <c r="S460" s="1" t="str">
        <f>VLOOKUP($U460,'Tablas intermedias'!$C$1:$H$222,5,0)</f>
        <v>Contabilidad</v>
      </c>
      <c r="T460" s="29" t="str">
        <f t="shared" si="22"/>
        <v>OK</v>
      </c>
      <c r="U460" s="30" t="str">
        <f t="shared" si="23"/>
        <v>DCYT#MS-PVDPVD - PrivadaDCYT#MS - Dirección de contabilidad y tesorería</v>
      </c>
      <c r="V460" s="1" t="str">
        <f>VLOOKUP(U460,'Tablas intermedias'!$C$1:$H$222,6,0)</f>
        <v>Si</v>
      </c>
      <c r="W460" s="1" t="str">
        <f ca="1">IF(O460&lt;30,"menos de 30 días","más de 30 días")</f>
        <v>más de 30 días</v>
      </c>
    </row>
    <row r="461" spans="1:23" ht="14.25" hidden="1" thickTop="1" thickBot="1" x14ac:dyDescent="0.25">
      <c r="A461" s="17" t="str">
        <f>IF(DetalleExp!H461='Tablas intermedias'!$A$2,"Ordenes de Compra",IF(DetalleExp!H461='Tablas intermedias'!$A$3,"Financiamiento Internacional","Legítimo Abono"))</f>
        <v>Ordenes de Compra</v>
      </c>
      <c r="B461" s="7">
        <f>DetalleExp!E461</f>
        <v>44120</v>
      </c>
      <c r="C461" s="1" t="str">
        <f>DetalleExp!A461</f>
        <v>EX-2020-69895680-APN-DTYC#MS</v>
      </c>
      <c r="D461" s="1" t="str">
        <f>IF(A461="Ordenes de Compra",VLOOKUP(C461,Autogestión!$B$2:$D$5090,3,0),IF(A461="Legítimo Abono",VLOOKUP(C461,NoAmpOC!$B$2:$H$988,7,0),"Factura"))</f>
        <v>Factura</v>
      </c>
      <c r="E461" s="26" t="str">
        <f>IF(A461="Ordenes de Compra",VLOOKUP($C461,Autogestión!$B$2:$G$5090,6,0),IF(A461="Financiamiento Internacional",VLOOKUP($C461,FinInt!$B$2:$G$508,6,0),"Legítimo Abono"))</f>
        <v>80-0028-CDI17</v>
      </c>
      <c r="F461" s="26" t="str">
        <f>IF($A461="Ordenes de Compra","ARS",IF($A461="Financiamiento Internacional",VLOOKUP($C461,FinInt!$B$2:$Q$508,15,0),VLOOKUP($C461,NoAmpOC!$B$2:$T$988,18,0)))</f>
        <v>ARS</v>
      </c>
      <c r="G461" s="5">
        <f>IF($A461="Ordenes de Compra",VLOOKUP($C461,Autogestión!$B$2:$H$5090,7,0),IF($A461="Financiamiento Internacional",VLOOKUP($C461,FinInt!$B$2:$Q$1308,16,0),VLOOKUP($C461,NoAmpOC!$B$2:$T$988,19,0)))</f>
        <v>8051401.9400000004</v>
      </c>
      <c r="H461" s="5">
        <f t="shared" si="21"/>
        <v>8051401.9400000004</v>
      </c>
      <c r="I461" s="26" t="str">
        <f>IF($A461="Ordenes de Compra",VLOOKUP($C461,Autogestión!$B$2:$J$5090,9,0),IF($A461="Financiamiento Internacional",VLOOKUP($C461,FinInt!$B$2:$G$1555,6,0),"Legitimo Abono"))</f>
        <v>80-1198-CON20</v>
      </c>
      <c r="J461" s="1" t="str">
        <f>IF($A461="Ordenes de Compra",VLOOKUP($C461,Autogestión!$B$2:$R$5090,17,0),IF($A461="Financiamiento Internacional",VLOOKUP($C461,FinInt!$B$2:$O$1508,14,0),VLOOKUP($C461,NoAmpOC!$B$2:$R$988,17,0)))</f>
        <v>CORREO OFICIAL DE LA REPÚBLICA ARGENTINA S.A..</v>
      </c>
      <c r="K461" s="7" t="str">
        <f>DetalleExp!AP461</f>
        <v>DCYT#MS-PVD</v>
      </c>
      <c r="L461" s="7" t="str">
        <f>DetalleExp!AQ461</f>
        <v>PVD - Privada</v>
      </c>
      <c r="M461" s="7" t="str">
        <f>DetalleExp!AR461</f>
        <v>DCYT#MS - Dirección de contabilidad y tesorería</v>
      </c>
      <c r="N461" s="7">
        <f>DetalleExp!AS461</f>
        <v>44319</v>
      </c>
      <c r="O461" s="27">
        <f ca="1">ROUNDUP(TODAY()-N461,0)</f>
        <v>36</v>
      </c>
      <c r="P461" s="27">
        <f ca="1">ROUNDUP(TODAY()-B461,0)</f>
        <v>235</v>
      </c>
      <c r="Q461" s="1" t="str">
        <f>IFERROR(IF(A461="Ordenes de Compra",VLOOKUP($E461,'Ordenes de Compra'!$A$2:$E$1712,5,0),"Sin OC"),"Sin dato")</f>
        <v>29.0.0.5.0</v>
      </c>
      <c r="R461" s="28">
        <f>IFERROR(IF(A461="Ordenes de Compra",VLOOKUP($I461,'Ordenes de Compra'!$B$2:$E$1712,3,0),"Sin OC"),"Sin dato")</f>
        <v>689171613</v>
      </c>
      <c r="S461" s="1" t="str">
        <f>VLOOKUP($U461,'Tablas intermedias'!$C$1:$H$222,5,0)</f>
        <v>Contabilidad</v>
      </c>
      <c r="T461" s="29" t="str">
        <f t="shared" si="22"/>
        <v>OK</v>
      </c>
      <c r="U461" s="30" t="str">
        <f t="shared" si="23"/>
        <v>DCYT#MS-PVDPVD - PrivadaDCYT#MS - Dirección de contabilidad y tesorería</v>
      </c>
      <c r="V461" s="1" t="str">
        <f>VLOOKUP(U461,'Tablas intermedias'!$C$1:$H$222,6,0)</f>
        <v>Si</v>
      </c>
      <c r="W461" s="1" t="str">
        <f ca="1">IF(O461&lt;30,"menos de 30 días","más de 30 días")</f>
        <v>más de 30 días</v>
      </c>
    </row>
    <row r="462" spans="1:23" ht="14.25" hidden="1" thickTop="1" thickBot="1" x14ac:dyDescent="0.25">
      <c r="A462" s="17" t="str">
        <f>IF(DetalleExp!H462='Tablas intermedias'!$A$2,"Ordenes de Compra",IF(DetalleExp!H462='Tablas intermedias'!$A$3,"Financiamiento Internacional","Legítimo Abono"))</f>
        <v>Ordenes de Compra</v>
      </c>
      <c r="B462" s="7">
        <f>DetalleExp!E462</f>
        <v>44120</v>
      </c>
      <c r="C462" s="1" t="str">
        <f>DetalleExp!A462</f>
        <v>EX-2020-69897007-APN-DTYC#MS</v>
      </c>
      <c r="D462" s="1" t="str">
        <f>IF(A462="Ordenes de Compra",VLOOKUP(C462,Autogestión!$B$2:$D$5090,3,0),IF(A462="Legítimo Abono",VLOOKUP(C462,NoAmpOC!$B$2:$H$988,7,0),"Factura"))</f>
        <v>Factura</v>
      </c>
      <c r="E462" s="26" t="str">
        <f>IF(A462="Ordenes de Compra",VLOOKUP($C462,Autogestión!$B$2:$G$5090,6,0),IF(A462="Financiamiento Internacional",VLOOKUP($C462,FinInt!$B$2:$G$508,6,0),"Legítimo Abono"))</f>
        <v>80-0025-LPU18</v>
      </c>
      <c r="F462" s="26" t="str">
        <f>IF($A462="Ordenes de Compra","ARS",IF($A462="Financiamiento Internacional",VLOOKUP($C462,FinInt!$B$2:$Q$508,15,0),VLOOKUP($C462,NoAmpOC!$B$2:$T$988,18,0)))</f>
        <v>ARS</v>
      </c>
      <c r="G462" s="5">
        <f>IF($A462="Ordenes de Compra",VLOOKUP($C462,Autogestión!$B$2:$H$5090,7,0),IF($A462="Financiamiento Internacional",VLOOKUP($C462,FinInt!$B$2:$Q$1308,16,0),VLOOKUP($C462,NoAmpOC!$B$2:$T$988,19,0)))</f>
        <v>1803.46</v>
      </c>
      <c r="H462" s="5">
        <f t="shared" si="21"/>
        <v>1803.46</v>
      </c>
      <c r="I462" s="26" t="str">
        <f>IF($A462="Ordenes de Compra",VLOOKUP($C462,Autogestión!$B$2:$J$5090,9,0),IF($A462="Financiamiento Internacional",VLOOKUP($C462,FinInt!$B$2:$G$1555,6,0),"Legitimo Abono"))</f>
        <v>80-1043-OC20</v>
      </c>
      <c r="J462" s="1" t="str">
        <f>IF($A462="Ordenes de Compra",VLOOKUP($C462,Autogestión!$B$2:$R$5090,17,0),IF($A462="Financiamiento Internacional",VLOOKUP($C462,FinInt!$B$2:$O$1508,14,0),VLOOKUP($C462,NoAmpOC!$B$2:$R$988,17,0)))</f>
        <v>Pfizer S.R.L.</v>
      </c>
      <c r="K462" s="7" t="str">
        <f>DetalleExp!AP462</f>
        <v>DAFYP#MS-ARCHIVO</v>
      </c>
      <c r="L462" s="7" t="str">
        <f>DetalleExp!AQ462</f>
        <v>ARCHIVO - Archivo</v>
      </c>
      <c r="M462" s="7" t="str">
        <f>DetalleExp!AR462</f>
        <v>DAFYP#MS - Dirección de administración financiera y presupuestaria</v>
      </c>
      <c r="N462" s="7">
        <f>DetalleExp!AS462</f>
        <v>44228</v>
      </c>
      <c r="O462" s="27">
        <f ca="1">ROUNDUP(TODAY()-N462,0)</f>
        <v>127</v>
      </c>
      <c r="P462" s="27">
        <f ca="1">ROUNDUP(TODAY()-B462,0)</f>
        <v>235</v>
      </c>
      <c r="Q462" s="1" t="str">
        <f>IFERROR(IF(A462="Ordenes de Compra",VLOOKUP($E462,'Ordenes de Compra'!$A$2:$E$1712,5,0),"Sin OC"),"Sin dato")</f>
        <v>29.0.0.45.0</v>
      </c>
      <c r="R462" s="28">
        <f>IFERROR(IF(A462="Ordenes de Compra",VLOOKUP($I462,'Ordenes de Compra'!$B$2:$E$1712,3,0),"Sin OC"),"Sin dato")</f>
        <v>21250018.260000002</v>
      </c>
      <c r="S462" s="1" t="str">
        <f>VLOOKUP($U462,'Tablas intermedias'!$C$1:$H$222,5,0)</f>
        <v>DGPFE</v>
      </c>
      <c r="T462" s="29" t="str">
        <f t="shared" si="22"/>
        <v>OK</v>
      </c>
      <c r="U462" s="30" t="str">
        <f t="shared" si="23"/>
        <v>DAFYP#MS-ARCHIVOARCHIVO - ArchivoDAFYP#MS - Dirección de administración financiera y presupuestaria</v>
      </c>
      <c r="V462" s="1" t="str">
        <f>VLOOKUP(U462,'Tablas intermedias'!$C$1:$H$222,6,0)</f>
        <v>No</v>
      </c>
      <c r="W462" s="1" t="str">
        <f ca="1">IF(O462&lt;30,"menos de 30 días","más de 30 días")</f>
        <v>más de 30 días</v>
      </c>
    </row>
    <row r="463" spans="1:23" ht="14.25" hidden="1" thickTop="1" thickBot="1" x14ac:dyDescent="0.25">
      <c r="A463" s="17" t="str">
        <f>IF(DetalleExp!H463='Tablas intermedias'!$A$2,"Ordenes de Compra",IF(DetalleExp!H463='Tablas intermedias'!$A$3,"Financiamiento Internacional","Legítimo Abono"))</f>
        <v>Ordenes de Compra</v>
      </c>
      <c r="B463" s="7">
        <f>DetalleExp!E463</f>
        <v>44120</v>
      </c>
      <c r="C463" s="1" t="str">
        <f>DetalleExp!A463</f>
        <v>EX-2020-69897147-APN-DTYC#MS</v>
      </c>
      <c r="D463" s="1" t="str">
        <f>IF(A463="Ordenes de Compra",VLOOKUP(C463,Autogestión!$B$2:$D$5090,3,0),IF(A463="Legítimo Abono",VLOOKUP(C463,NoAmpOC!$B$2:$H$988,7,0),"Factura"))</f>
        <v>Factura</v>
      </c>
      <c r="E463" s="26" t="str">
        <f>IF(A463="Ordenes de Compra",VLOOKUP($C463,Autogestión!$B$2:$G$5090,6,0),IF(A463="Financiamiento Internacional",VLOOKUP($C463,FinInt!$B$2:$G$508,6,0),"Legítimo Abono"))</f>
        <v>80-0028-CDI17</v>
      </c>
      <c r="F463" s="26" t="str">
        <f>IF($A463="Ordenes de Compra","ARS",IF($A463="Financiamiento Internacional",VLOOKUP($C463,FinInt!$B$2:$Q$508,15,0),VLOOKUP($C463,NoAmpOC!$B$2:$T$988,18,0)))</f>
        <v>ARS</v>
      </c>
      <c r="G463" s="5">
        <f>IF($A463="Ordenes de Compra",VLOOKUP($C463,Autogestión!$B$2:$H$5090,7,0),IF($A463="Financiamiento Internacional",VLOOKUP($C463,FinInt!$B$2:$Q$1308,16,0),VLOOKUP($C463,NoAmpOC!$B$2:$T$988,19,0)))</f>
        <v>6800364.5800000001</v>
      </c>
      <c r="H463" s="5">
        <f t="shared" si="21"/>
        <v>6800364.5800000001</v>
      </c>
      <c r="I463" s="26" t="str">
        <f>IF($A463="Ordenes de Compra",VLOOKUP($C463,Autogestión!$B$2:$J$5090,9,0),IF($A463="Financiamiento Internacional",VLOOKUP($C463,FinInt!$B$2:$G$1555,6,0),"Legitimo Abono"))</f>
        <v>80-1198-CON20</v>
      </c>
      <c r="J463" s="1" t="str">
        <f>IF($A463="Ordenes de Compra",VLOOKUP($C463,Autogestión!$B$2:$R$5090,17,0),IF($A463="Financiamiento Internacional",VLOOKUP($C463,FinInt!$B$2:$O$1508,14,0),VLOOKUP($C463,NoAmpOC!$B$2:$R$988,17,0)))</f>
        <v>CORREO OFICIAL DE LA REPÚBLICA ARGENTINA S.A..</v>
      </c>
      <c r="K463" s="7" t="str">
        <f>DetalleExp!AP463</f>
        <v>DCYT#MS-PVD</v>
      </c>
      <c r="L463" s="7" t="str">
        <f>DetalleExp!AQ463</f>
        <v>PVD - Privada</v>
      </c>
      <c r="M463" s="7" t="str">
        <f>DetalleExp!AR463</f>
        <v>DCYT#MS - Dirección de contabilidad y tesorería</v>
      </c>
      <c r="N463" s="7">
        <f>DetalleExp!AS463</f>
        <v>44319</v>
      </c>
      <c r="O463" s="27">
        <f ca="1">ROUNDUP(TODAY()-N463,0)</f>
        <v>36</v>
      </c>
      <c r="P463" s="27">
        <f ca="1">ROUNDUP(TODAY()-B463,0)</f>
        <v>235</v>
      </c>
      <c r="Q463" s="1" t="str">
        <f>IFERROR(IF(A463="Ordenes de Compra",VLOOKUP($E463,'Ordenes de Compra'!$A$2:$E$1712,5,0),"Sin OC"),"Sin dato")</f>
        <v>29.0.0.5.0</v>
      </c>
      <c r="R463" s="28">
        <f>IFERROR(IF(A463="Ordenes de Compra",VLOOKUP($I463,'Ordenes de Compra'!$B$2:$E$1712,3,0),"Sin OC"),"Sin dato")</f>
        <v>689171613</v>
      </c>
      <c r="S463" s="1" t="str">
        <f>VLOOKUP($U463,'Tablas intermedias'!$C$1:$H$222,5,0)</f>
        <v>Contabilidad</v>
      </c>
      <c r="T463" s="29" t="str">
        <f t="shared" si="22"/>
        <v>OK</v>
      </c>
      <c r="U463" s="30" t="str">
        <f t="shared" si="23"/>
        <v>DCYT#MS-PVDPVD - PrivadaDCYT#MS - Dirección de contabilidad y tesorería</v>
      </c>
      <c r="V463" s="1" t="str">
        <f>VLOOKUP(U463,'Tablas intermedias'!$C$1:$H$222,6,0)</f>
        <v>Si</v>
      </c>
      <c r="W463" s="1" t="str">
        <f ca="1">IF(O463&lt;30,"menos de 30 días","más de 30 días")</f>
        <v>más de 30 días</v>
      </c>
    </row>
    <row r="464" spans="1:23" ht="14.25" hidden="1" thickTop="1" thickBot="1" x14ac:dyDescent="0.25">
      <c r="A464" s="17" t="str">
        <f>IF(DetalleExp!H464='Tablas intermedias'!$A$2,"Ordenes de Compra",IF(DetalleExp!H464='Tablas intermedias'!$A$3,"Financiamiento Internacional","Legítimo Abono"))</f>
        <v>Ordenes de Compra</v>
      </c>
      <c r="B464" s="7">
        <f>DetalleExp!E464</f>
        <v>44120</v>
      </c>
      <c r="C464" s="1" t="str">
        <f>DetalleExp!A464</f>
        <v>EX-2020-69901679-APN-DTYC#MS</v>
      </c>
      <c r="D464" s="1" t="str">
        <f>IF(A464="Ordenes de Compra",VLOOKUP(C464,Autogestión!$B$2:$D$5090,3,0),IF(A464="Legítimo Abono",VLOOKUP(C464,NoAmpOC!$B$2:$H$988,7,0),"Factura"))</f>
        <v>Factura</v>
      </c>
      <c r="E464" s="26" t="str">
        <f>IF(A464="Ordenes de Compra",VLOOKUP($C464,Autogestión!$B$2:$G$5090,6,0),IF(A464="Financiamiento Internacional",VLOOKUP($C464,FinInt!$B$2:$G$508,6,0),"Legítimo Abono"))</f>
        <v>80-0028-CDI17</v>
      </c>
      <c r="F464" s="26" t="str">
        <f>IF($A464="Ordenes de Compra","ARS",IF($A464="Financiamiento Internacional",VLOOKUP($C464,FinInt!$B$2:$Q$508,15,0),VLOOKUP($C464,NoAmpOC!$B$2:$T$988,18,0)))</f>
        <v>ARS</v>
      </c>
      <c r="G464" s="5">
        <f>IF($A464="Ordenes de Compra",VLOOKUP($C464,Autogestión!$B$2:$H$5090,7,0),IF($A464="Financiamiento Internacional",VLOOKUP($C464,FinInt!$B$2:$Q$1308,16,0),VLOOKUP($C464,NoAmpOC!$B$2:$T$988,19,0)))</f>
        <v>22398.82</v>
      </c>
      <c r="H464" s="5">
        <f t="shared" si="21"/>
        <v>22398.82</v>
      </c>
      <c r="I464" s="26" t="str">
        <f>IF($A464="Ordenes de Compra",VLOOKUP($C464,Autogestión!$B$2:$J$5090,9,0),IF($A464="Financiamiento Internacional",VLOOKUP($C464,FinInt!$B$2:$G$1555,6,0),"Legitimo Abono"))</f>
        <v>80-1000-CON18</v>
      </c>
      <c r="J464" s="1" t="str">
        <f>IF($A464="Ordenes de Compra",VLOOKUP($C464,Autogestión!$B$2:$R$5090,17,0),IF($A464="Financiamiento Internacional",VLOOKUP($C464,FinInt!$B$2:$O$1508,14,0),VLOOKUP($C464,NoAmpOC!$B$2:$R$988,17,0)))</f>
        <v>CORREO OFICIAL DE LA REPÚBLICA ARGENTINA S.A..</v>
      </c>
      <c r="K464" s="7" t="str">
        <f>DetalleExp!AP464</f>
        <v>RUYVALDOVINOS</v>
      </c>
      <c r="L464" s="7" t="str">
        <f>DetalleExp!AQ464</f>
        <v>DESPACHO_DGA - Despacho - dirección general de administración</v>
      </c>
      <c r="M464" s="7" t="str">
        <f>DetalleExp!AR464</f>
        <v>DGA#MS - Dirección general de administración</v>
      </c>
      <c r="N464" s="7">
        <f>DetalleExp!AS464</f>
        <v>44342</v>
      </c>
      <c r="O464" s="27">
        <f ca="1">ROUNDUP(TODAY()-N464,0)</f>
        <v>13</v>
      </c>
      <c r="P464" s="27">
        <f ca="1">ROUNDUP(TODAY()-B464,0)</f>
        <v>235</v>
      </c>
      <c r="Q464" s="1" t="str">
        <f>IFERROR(IF(A464="Ordenes de Compra",VLOOKUP($E464,'Ordenes de Compra'!$A$2:$E$1712,5,0),"Sin OC"),"Sin dato")</f>
        <v>29.0.0.5.0</v>
      </c>
      <c r="R464" s="28">
        <f>IFERROR(IF(A464="Ordenes de Compra",VLOOKUP($I464,'Ordenes de Compra'!$B$2:$E$1712,3,0),"Sin OC"),"Sin dato")</f>
        <v>473612041.07999998</v>
      </c>
      <c r="S464" s="1" t="str">
        <f>VLOOKUP($U464,'Tablas intermedias'!$C$1:$H$222,5,0)</f>
        <v>DGA</v>
      </c>
      <c r="T464" s="29" t="str">
        <f t="shared" si="22"/>
        <v>OK</v>
      </c>
      <c r="U464" s="30" t="str">
        <f t="shared" si="23"/>
        <v>RUYVALDOVINOSDESPACHO_DGA - Despacho - dirección general de administraciónDGA#MS - Dirección general de administración</v>
      </c>
      <c r="V464" s="1" t="str">
        <f>VLOOKUP(U464,'Tablas intermedias'!$C$1:$H$222,6,0)</f>
        <v>Si</v>
      </c>
      <c r="W464" s="1" t="str">
        <f ca="1">IF(O464&lt;30,"menos de 30 días","más de 30 días")</f>
        <v>menos de 30 días</v>
      </c>
    </row>
    <row r="465" spans="1:23" ht="14.25" hidden="1" thickTop="1" thickBot="1" x14ac:dyDescent="0.25">
      <c r="A465" s="17" t="str">
        <f>IF(DetalleExp!H465='Tablas intermedias'!$A$2,"Ordenes de Compra",IF(DetalleExp!H465='Tablas intermedias'!$A$3,"Financiamiento Internacional","Legítimo Abono"))</f>
        <v>Financiamiento Internacional</v>
      </c>
      <c r="B465" s="7">
        <f>DetalleExp!E465</f>
        <v>44120</v>
      </c>
      <c r="C465" s="1" t="str">
        <f>DetalleExp!A465</f>
        <v>EX-2020-69906487-APN-DAFYP#MS</v>
      </c>
      <c r="D465" s="1" t="str">
        <f>IF(A465="Ordenes de Compra",VLOOKUP(C465,Autogestión!$B$2:$D$5090,3,0),IF(A465="Legítimo Abono",VLOOKUP(C465,NoAmpOC!$B$2:$H$988,7,0),"Factura"))</f>
        <v>Factura</v>
      </c>
      <c r="E465" s="26" t="str">
        <f>IF(A465="Ordenes de Compra",VLOOKUP($C465,Autogestión!$B$2:$G$5090,6,0),IF(A465="Financiamiento Internacional",VLOOKUP($C465,FinInt!$B$2:$G$508,6,0),"Legítimo Abono"))</f>
        <v>Proyecto Apoyo a la Cobertura Universal de Salud Efectiva en Argentina (SUMAR) - 8853-AR - BIRF</v>
      </c>
      <c r="F465" s="26" t="str">
        <f>IF($A465="Ordenes de Compra","ARS",IF($A465="Financiamiento Internacional",VLOOKUP($C465,FinInt!$B$2:$Q$508,15,0),VLOOKUP($C465,NoAmpOC!$B$2:$T$988,18,0)))</f>
        <v>USD</v>
      </c>
      <c r="G465" s="5">
        <f>IF($A465="Ordenes de Compra",VLOOKUP($C465,Autogestión!$B$2:$H$5090,7,0),IF($A465="Financiamiento Internacional",VLOOKUP($C465,FinInt!$B$2:$Q$1308,16,0),VLOOKUP($C465,NoAmpOC!$B$2:$T$988,19,0)))</f>
        <v>35000</v>
      </c>
      <c r="H465" s="5">
        <f t="shared" si="21"/>
        <v>3500000</v>
      </c>
      <c r="I465" s="26" t="str">
        <f>IF($A465="Ordenes de Compra",VLOOKUP($C465,Autogestión!$B$2:$J$5090,9,0),IF($A465="Financiamiento Internacional",VLOOKUP($C465,FinInt!$B$2:$G$1555,6,0),"Legitimo Abono"))</f>
        <v>Proyecto Apoyo a la Cobertura Universal de Salud Efectiva en Argentina (SUMAR) - 8853-AR - BIRF</v>
      </c>
      <c r="J465" s="1" t="str">
        <f>IF($A465="Ordenes de Compra",VLOOKUP($C465,Autogestión!$B$2:$R$5090,17,0),IF($A465="Financiamiento Internacional",VLOOKUP($C465,FinInt!$B$2:$O$1508,14,0),VLOOKUP($C465,NoAmpOC!$B$2:$R$988,17,0)))</f>
        <v xml:space="preserve">Preteco S A </v>
      </c>
      <c r="K465" s="7" t="str">
        <f>DetalleExp!AP465</f>
        <v>DAFYP#MS-ARCHIVO</v>
      </c>
      <c r="L465" s="7" t="str">
        <f>DetalleExp!AQ465</f>
        <v>ARCHIVO - Archivo</v>
      </c>
      <c r="M465" s="7" t="str">
        <f>DetalleExp!AR465</f>
        <v>DAFYP#MS - Dirección de administración financiera y presupuestaria</v>
      </c>
      <c r="N465" s="7">
        <f>DetalleExp!AS465</f>
        <v>44176</v>
      </c>
      <c r="O465" s="27">
        <f ca="1">ROUNDUP(TODAY()-N465,0)</f>
        <v>179</v>
      </c>
      <c r="P465" s="27">
        <f ca="1">ROUNDUP(TODAY()-B465,0)</f>
        <v>235</v>
      </c>
      <c r="Q465" s="1" t="str">
        <f>IFERROR(IF(A465="Ordenes de Compra",VLOOKUP($E465,'Ordenes de Compra'!$A$2:$E$1712,5,0),"Sin OC"),"Sin dato")</f>
        <v>Sin OC</v>
      </c>
      <c r="R465" s="28" t="str">
        <f>IFERROR(IF(A465="Ordenes de Compra",VLOOKUP($I465,'Ordenes de Compra'!$B$2:$E$1712,3,0),"Sin OC"),"Sin dato")</f>
        <v>Sin OC</v>
      </c>
      <c r="S465" s="1" t="str">
        <f>VLOOKUP($U465,'Tablas intermedias'!$C$1:$H$222,5,0)</f>
        <v>DGPFE</v>
      </c>
      <c r="T465" s="29" t="str">
        <f t="shared" si="22"/>
        <v>OK</v>
      </c>
      <c r="U465" s="30" t="str">
        <f t="shared" si="23"/>
        <v>DAFYP#MS-ARCHIVOARCHIVO - ArchivoDAFYP#MS - Dirección de administración financiera y presupuestaria</v>
      </c>
      <c r="V465" s="1" t="str">
        <f>VLOOKUP(U465,'Tablas intermedias'!$C$1:$H$222,6,0)</f>
        <v>No</v>
      </c>
      <c r="W465" s="1" t="str">
        <f ca="1">IF(O465&lt;30,"menos de 30 días","más de 30 días")</f>
        <v>más de 30 días</v>
      </c>
    </row>
    <row r="466" spans="1:23" ht="14.25" hidden="1" thickTop="1" thickBot="1" x14ac:dyDescent="0.25">
      <c r="A466" s="17" t="str">
        <f>IF(DetalleExp!H466='Tablas intermedias'!$A$2,"Ordenes de Compra",IF(DetalleExp!H466='Tablas intermedias'!$A$3,"Financiamiento Internacional","Legítimo Abono"))</f>
        <v>Financiamiento Internacional</v>
      </c>
      <c r="B466" s="7">
        <f>DetalleExp!E466</f>
        <v>44124</v>
      </c>
      <c r="C466" s="1" t="str">
        <f>DetalleExp!A466</f>
        <v>EX-2020-70602084-APN-DAFYP#MS</v>
      </c>
      <c r="D466" s="1" t="str">
        <f>IF(A466="Ordenes de Compra",VLOOKUP(C466,Autogestión!$B$2:$D$5090,3,0),IF(A466="Legítimo Abono",VLOOKUP(C466,NoAmpOC!$B$2:$H$988,7,0),"Factura"))</f>
        <v>Factura</v>
      </c>
      <c r="E466" s="26" t="str">
        <f>IF(A466="Ordenes de Compra",VLOOKUP($C466,Autogestión!$B$2:$G$5090,6,0),IF(A466="Financiamiento Internacional",VLOOKUP($C466,FinInt!$B$2:$G$508,6,0),"Legítimo Abono"))</f>
        <v>Programa Multifase de Atención Primaria a la Salud para el Manejo de Enfermedades Crónicas No Transmisibles. Segunda Operación - 3772/0C-AR - BID</v>
      </c>
      <c r="F466" s="26" t="str">
        <f>IF($A466="Ordenes de Compra","ARS",IF($A466="Financiamiento Internacional",VLOOKUP($C466,FinInt!$B$2:$Q$508,15,0),VLOOKUP($C466,NoAmpOC!$B$2:$T$988,18,0)))</f>
        <v>USD</v>
      </c>
      <c r="G466" s="5">
        <f>IF($A466="Ordenes de Compra",VLOOKUP($C466,Autogestión!$B$2:$H$5090,7,0),IF($A466="Financiamiento Internacional",VLOOKUP($C466,FinInt!$B$2:$Q$1308,16,0),VLOOKUP($C466,NoAmpOC!$B$2:$T$988,19,0)))</f>
        <v>40816.42</v>
      </c>
      <c r="H466" s="5">
        <f t="shared" si="21"/>
        <v>4081642</v>
      </c>
      <c r="I466" s="26" t="str">
        <f>IF($A466="Ordenes de Compra",VLOOKUP($C466,Autogestión!$B$2:$J$5090,9,0),IF($A466="Financiamiento Internacional",VLOOKUP($C466,FinInt!$B$2:$G$1555,6,0),"Legitimo Abono"))</f>
        <v>Programa Multifase de Atención Primaria a la Salud para el Manejo de Enfermedades Crónicas No Transmisibles. Segunda Operación - 3772/0C-AR - BID</v>
      </c>
      <c r="J466" s="1" t="str">
        <f>IF($A466="Ordenes de Compra",VLOOKUP($C466,Autogestión!$B$2:$R$5090,17,0),IF($A466="Financiamiento Internacional",VLOOKUP($C466,FinInt!$B$2:$O$1508,14,0),VLOOKUP($C466,NoAmpOC!$B$2:$R$988,17,0)))</f>
        <v xml:space="preserve">KLONAL SRL </v>
      </c>
      <c r="K466" s="7" t="str">
        <f>DetalleExp!AP466</f>
        <v>DAFYP#MS-ARCHIVO</v>
      </c>
      <c r="L466" s="7" t="str">
        <f>DetalleExp!AQ466</f>
        <v>ARCHIVO - Archivo</v>
      </c>
      <c r="M466" s="7" t="str">
        <f>DetalleExp!AR466</f>
        <v>DAFYP#MS - Dirección de administración financiera y presupuestaria</v>
      </c>
      <c r="N466" s="7">
        <f>DetalleExp!AS466</f>
        <v>44148</v>
      </c>
      <c r="O466" s="27">
        <f ca="1">ROUNDUP(TODAY()-N466,0)</f>
        <v>207</v>
      </c>
      <c r="P466" s="27">
        <f ca="1">ROUNDUP(TODAY()-B466,0)</f>
        <v>231</v>
      </c>
      <c r="Q466" s="1" t="str">
        <f>IFERROR(IF(A466="Ordenes de Compra",VLOOKUP($E466,'Ordenes de Compra'!$A$2:$E$1712,5,0),"Sin OC"),"Sin dato")</f>
        <v>Sin OC</v>
      </c>
      <c r="R466" s="28" t="str">
        <f>IFERROR(IF(A466="Ordenes de Compra",VLOOKUP($I466,'Ordenes de Compra'!$B$2:$E$1712,3,0),"Sin OC"),"Sin dato")</f>
        <v>Sin OC</v>
      </c>
      <c r="S466" s="1" t="str">
        <f>VLOOKUP($U466,'Tablas intermedias'!$C$1:$H$222,5,0)</f>
        <v>DGPFE</v>
      </c>
      <c r="T466" s="29" t="str">
        <f t="shared" si="22"/>
        <v>OK</v>
      </c>
      <c r="U466" s="30" t="str">
        <f t="shared" si="23"/>
        <v>DAFYP#MS-ARCHIVOARCHIVO - ArchivoDAFYP#MS - Dirección de administración financiera y presupuestaria</v>
      </c>
      <c r="V466" s="1" t="str">
        <f>VLOOKUP(U466,'Tablas intermedias'!$C$1:$H$222,6,0)</f>
        <v>No</v>
      </c>
      <c r="W466" s="1" t="str">
        <f ca="1">IF(O466&lt;30,"menos de 30 días","más de 30 días")</f>
        <v>más de 30 días</v>
      </c>
    </row>
    <row r="467" spans="1:23" ht="14.25" hidden="1" thickTop="1" thickBot="1" x14ac:dyDescent="0.25">
      <c r="A467" s="17" t="str">
        <f>IF(DetalleExp!H467='Tablas intermedias'!$A$2,"Ordenes de Compra",IF(DetalleExp!H467='Tablas intermedias'!$A$3,"Financiamiento Internacional","Legítimo Abono"))</f>
        <v>Financiamiento Internacional</v>
      </c>
      <c r="B467" s="7">
        <f>DetalleExp!E467</f>
        <v>44124</v>
      </c>
      <c r="C467" s="1" t="str">
        <f>DetalleExp!A467</f>
        <v>EX-2020-70603455-APN-DAFYP#MS</v>
      </c>
      <c r="D467" s="1" t="str">
        <f>IF(A467="Ordenes de Compra",VLOOKUP(C467,Autogestión!$B$2:$D$5090,3,0),IF(A467="Legítimo Abono",VLOOKUP(C467,NoAmpOC!$B$2:$H$988,7,0),"Factura"))</f>
        <v>Factura</v>
      </c>
      <c r="E467" s="26" t="str">
        <f>IF(A467="Ordenes de Compra",VLOOKUP($C467,Autogestión!$B$2:$G$5090,6,0),IF(A467="Financiamiento Internacional",VLOOKUP($C467,FinInt!$B$2:$G$508,6,0),"Legítimo Abono"))</f>
        <v>Programa Multifase de Atención Primaria a la Salud para el Manejo de Enfermedades Crónicas No Transmisibles. Segunda Operación - 3772/0C-AR - BID</v>
      </c>
      <c r="F467" s="26" t="str">
        <f>IF($A467="Ordenes de Compra","ARS",IF($A467="Financiamiento Internacional",VLOOKUP($C467,FinInt!$B$2:$Q$508,15,0),VLOOKUP($C467,NoAmpOC!$B$2:$T$988,18,0)))</f>
        <v>USD</v>
      </c>
      <c r="G467" s="5">
        <f>IF($A467="Ordenes de Compra",VLOOKUP($C467,Autogestión!$B$2:$H$5090,7,0),IF($A467="Financiamiento Internacional",VLOOKUP($C467,FinInt!$B$2:$Q$1308,16,0),VLOOKUP($C467,NoAmpOC!$B$2:$T$988,19,0)))</f>
        <v>54783.58</v>
      </c>
      <c r="H467" s="5">
        <f t="shared" si="21"/>
        <v>5478358</v>
      </c>
      <c r="I467" s="26" t="str">
        <f>IF($A467="Ordenes de Compra",VLOOKUP($C467,Autogestión!$B$2:$J$5090,9,0),IF($A467="Financiamiento Internacional",VLOOKUP($C467,FinInt!$B$2:$G$1555,6,0),"Legitimo Abono"))</f>
        <v>Programa Multifase de Atención Primaria a la Salud para el Manejo de Enfermedades Crónicas No Transmisibles. Segunda Operación - 3772/0C-AR - BID</v>
      </c>
      <c r="J467" s="1" t="str">
        <f>IF($A467="Ordenes de Compra",VLOOKUP($C467,Autogestión!$B$2:$R$5090,17,0),IF($A467="Financiamiento Internacional",VLOOKUP($C467,FinInt!$B$2:$O$1508,14,0),VLOOKUP($C467,NoAmpOC!$B$2:$R$988,17,0)))</f>
        <v xml:space="preserve">KLONAL SRL </v>
      </c>
      <c r="K467" s="7" t="str">
        <f>DetalleExp!AP467</f>
        <v>DAFYP#MS-ARCHIVO</v>
      </c>
      <c r="L467" s="7" t="str">
        <f>DetalleExp!AQ467</f>
        <v>ARCHIVO - Archivo</v>
      </c>
      <c r="M467" s="7" t="str">
        <f>DetalleExp!AR467</f>
        <v>DAFYP#MS - Dirección de administración financiera y presupuestaria</v>
      </c>
      <c r="N467" s="7">
        <f>DetalleExp!AS467</f>
        <v>44147</v>
      </c>
      <c r="O467" s="27">
        <f ca="1">ROUNDUP(TODAY()-N467,0)</f>
        <v>208</v>
      </c>
      <c r="P467" s="27">
        <f ca="1">ROUNDUP(TODAY()-B467,0)</f>
        <v>231</v>
      </c>
      <c r="Q467" s="1" t="str">
        <f>IFERROR(IF(A467="Ordenes de Compra",VLOOKUP($E467,'Ordenes de Compra'!$A$2:$E$1712,5,0),"Sin OC"),"Sin dato")</f>
        <v>Sin OC</v>
      </c>
      <c r="R467" s="28" t="str">
        <f>IFERROR(IF(A467="Ordenes de Compra",VLOOKUP($I467,'Ordenes de Compra'!$B$2:$E$1712,3,0),"Sin OC"),"Sin dato")</f>
        <v>Sin OC</v>
      </c>
      <c r="S467" s="1" t="str">
        <f>VLOOKUP($U467,'Tablas intermedias'!$C$1:$H$222,5,0)</f>
        <v>DGPFE</v>
      </c>
      <c r="T467" s="29" t="str">
        <f t="shared" si="22"/>
        <v>OK</v>
      </c>
      <c r="U467" s="30" t="str">
        <f t="shared" si="23"/>
        <v>DAFYP#MS-ARCHIVOARCHIVO - ArchivoDAFYP#MS - Dirección de administración financiera y presupuestaria</v>
      </c>
      <c r="V467" s="1" t="str">
        <f>VLOOKUP(U467,'Tablas intermedias'!$C$1:$H$222,6,0)</f>
        <v>No</v>
      </c>
      <c r="W467" s="1" t="str">
        <f ca="1">IF(O467&lt;30,"menos de 30 días","más de 30 días")</f>
        <v>más de 30 días</v>
      </c>
    </row>
    <row r="468" spans="1:23" ht="14.25" hidden="1" thickTop="1" thickBot="1" x14ac:dyDescent="0.25">
      <c r="A468" s="17" t="str">
        <f>IF(DetalleExp!H468='Tablas intermedias'!$A$2,"Ordenes de Compra",IF(DetalleExp!H468='Tablas intermedias'!$A$3,"Financiamiento Internacional","Legítimo Abono"))</f>
        <v>Ordenes de Compra</v>
      </c>
      <c r="B468" s="7">
        <f>DetalleExp!E468</f>
        <v>44124</v>
      </c>
      <c r="C468" s="1" t="str">
        <f>DetalleExp!A468</f>
        <v>EX-2020-70726530-APN-DTYC#MS</v>
      </c>
      <c r="D468" s="1" t="str">
        <f>IF(A468="Ordenes de Compra",VLOOKUP(C468,Autogestión!$B$2:$D$5090,3,0),IF(A468="Legítimo Abono",VLOOKUP(C468,NoAmpOC!$B$2:$H$988,7,0),"Factura"))</f>
        <v>Factura</v>
      </c>
      <c r="E468" s="26" t="str">
        <f>IF(A468="Ordenes de Compra",VLOOKUP($C468,Autogestión!$B$2:$G$5090,6,0),IF(A468="Financiamiento Internacional",VLOOKUP($C468,FinInt!$B$2:$G$508,6,0),"Legítimo Abono"))</f>
        <v>80-0025-LPU18</v>
      </c>
      <c r="F468" s="26" t="str">
        <f>IF($A468="Ordenes de Compra","ARS",IF($A468="Financiamiento Internacional",VLOOKUP($C468,FinInt!$B$2:$Q$508,15,0),VLOOKUP($C468,NoAmpOC!$B$2:$T$988,18,0)))</f>
        <v>ARS</v>
      </c>
      <c r="G468" s="5">
        <f>IF($A468="Ordenes de Compra",VLOOKUP($C468,Autogestión!$B$2:$H$5090,7,0),IF($A468="Financiamiento Internacional",VLOOKUP($C468,FinInt!$B$2:$Q$1308,16,0),VLOOKUP($C468,NoAmpOC!$B$2:$T$988,19,0)))</f>
        <v>5198860.8</v>
      </c>
      <c r="H468" s="5">
        <f t="shared" si="21"/>
        <v>5198860.8</v>
      </c>
      <c r="I468" s="26" t="str">
        <f>IF($A468="Ordenes de Compra",VLOOKUP($C468,Autogestión!$B$2:$J$5090,9,0),IF($A468="Financiamiento Internacional",VLOOKUP($C468,FinInt!$B$2:$G$1555,6,0),"Legitimo Abono"))</f>
        <v>80-1130-OC19</v>
      </c>
      <c r="J468" s="1" t="str">
        <f>IF($A468="Ordenes de Compra",VLOOKUP($C468,Autogestión!$B$2:$R$5090,17,0),IF($A468="Financiamiento Internacional",VLOOKUP($C468,FinInt!$B$2:$O$1508,14,0),VLOOKUP($C468,NoAmpOC!$B$2:$R$988,17,0)))</f>
        <v>PRO MED INTERNACIONAL SA</v>
      </c>
      <c r="K468" s="7" t="str">
        <f>DetalleExp!AP468</f>
        <v>DAFYP#MS-ARCHIVO</v>
      </c>
      <c r="L468" s="7" t="str">
        <f>DetalleExp!AQ468</f>
        <v>PVD - Privada</v>
      </c>
      <c r="M468" s="7" t="str">
        <f>DetalleExp!AR468</f>
        <v>DAFYP#MS - Dirección de administración financiera y presupuestaria</v>
      </c>
      <c r="N468" s="7">
        <f>DetalleExp!AS468</f>
        <v>44144</v>
      </c>
      <c r="O468" s="27">
        <f ca="1">ROUNDUP(TODAY()-N468,0)</f>
        <v>211</v>
      </c>
      <c r="P468" s="27">
        <f ca="1">ROUNDUP(TODAY()-B468,0)</f>
        <v>231</v>
      </c>
      <c r="Q468" s="1" t="str">
        <f>IFERROR(IF(A468="Ordenes de Compra",VLOOKUP($E468,'Ordenes de Compra'!$A$2:$E$1712,5,0),"Sin OC"),"Sin dato")</f>
        <v>29.0.0.45.0</v>
      </c>
      <c r="R468" s="28">
        <f>IFERROR(IF(A468="Ordenes de Compra",VLOOKUP($I468,'Ordenes de Compra'!$B$2:$E$1712,3,0),"Sin OC"),"Sin dato")</f>
        <v>213323176.56999999</v>
      </c>
      <c r="S468" s="1" t="str">
        <f>VLOOKUP($U468,'Tablas intermedias'!$C$1:$H$222,5,0)</f>
        <v>DGPFE</v>
      </c>
      <c r="T468" s="29" t="str">
        <f t="shared" si="22"/>
        <v>OK</v>
      </c>
      <c r="U468" s="30" t="str">
        <f t="shared" si="23"/>
        <v>DAFYP#MS-ARCHIVOPVD - PrivadaDAFYP#MS - Dirección de administración financiera y presupuestaria</v>
      </c>
      <c r="V468" s="1" t="str">
        <f>VLOOKUP(U468,'Tablas intermedias'!$C$1:$H$222,6,0)</f>
        <v>No</v>
      </c>
      <c r="W468" s="1" t="str">
        <f ca="1">IF(O468&lt;30,"menos de 30 días","más de 30 días")</f>
        <v>más de 30 días</v>
      </c>
    </row>
    <row r="469" spans="1:23" ht="14.25" hidden="1" thickTop="1" thickBot="1" x14ac:dyDescent="0.25">
      <c r="A469" s="17" t="str">
        <f>IF(DetalleExp!H469='Tablas intermedias'!$A$2,"Ordenes de Compra",IF(DetalleExp!H469='Tablas intermedias'!$A$3,"Financiamiento Internacional","Legítimo Abono"))</f>
        <v>Ordenes de Compra</v>
      </c>
      <c r="B469" s="7">
        <f>DetalleExp!E469</f>
        <v>44124</v>
      </c>
      <c r="C469" s="1" t="str">
        <f>DetalleExp!A469</f>
        <v>EX-2020-70735871-APN-DTYC#MS</v>
      </c>
      <c r="D469" s="1" t="str">
        <f>IF(A469="Ordenes de Compra",VLOOKUP(C469,Autogestión!$B$2:$D$5090,3,0),IF(A469="Legítimo Abono",VLOOKUP(C469,NoAmpOC!$B$2:$H$988,7,0),"Factura"))</f>
        <v>Factura</v>
      </c>
      <c r="E469" s="26" t="str">
        <f>IF(A469="Ordenes de Compra",VLOOKUP($C469,Autogestión!$B$2:$G$5090,6,0),IF(A469="Financiamiento Internacional",VLOOKUP($C469,FinInt!$B$2:$G$508,6,0),"Legítimo Abono"))</f>
        <v>80-0025-LPU18</v>
      </c>
      <c r="F469" s="26" t="str">
        <f>IF($A469="Ordenes de Compra","ARS",IF($A469="Financiamiento Internacional",VLOOKUP($C469,FinInt!$B$2:$Q$508,15,0),VLOOKUP($C469,NoAmpOC!$B$2:$T$988,18,0)))</f>
        <v>ARS</v>
      </c>
      <c r="G469" s="5">
        <f>IF($A469="Ordenes de Compra",VLOOKUP($C469,Autogestión!$B$2:$H$5090,7,0),IF($A469="Financiamiento Internacional",VLOOKUP($C469,FinInt!$B$2:$Q$1308,16,0),VLOOKUP($C469,NoAmpOC!$B$2:$T$988,19,0)))</f>
        <v>3713472</v>
      </c>
      <c r="H469" s="5">
        <f t="shared" si="21"/>
        <v>3713472</v>
      </c>
      <c r="I469" s="26" t="str">
        <f>IF($A469="Ordenes de Compra",VLOOKUP($C469,Autogestión!$B$2:$J$5090,9,0),IF($A469="Financiamiento Internacional",VLOOKUP($C469,FinInt!$B$2:$G$1555,6,0),"Legitimo Abono"))</f>
        <v>80-1130-OC19</v>
      </c>
      <c r="J469" s="1" t="str">
        <f>IF($A469="Ordenes de Compra",VLOOKUP($C469,Autogestión!$B$2:$R$5090,17,0),IF($A469="Financiamiento Internacional",VLOOKUP($C469,FinInt!$B$2:$O$1508,14,0),VLOOKUP($C469,NoAmpOC!$B$2:$R$988,17,0)))</f>
        <v>PRO MED INTERNACIONAL SA</v>
      </c>
      <c r="K469" s="7" t="str">
        <f>DetalleExp!AP469</f>
        <v>DAFYP#MS-ARCHIVO</v>
      </c>
      <c r="L469" s="7" t="str">
        <f>DetalleExp!AQ469</f>
        <v>PVD - Privada</v>
      </c>
      <c r="M469" s="7" t="str">
        <f>DetalleExp!AR469</f>
        <v>DAFYP#MS - Dirección de administración financiera y presupuestaria</v>
      </c>
      <c r="N469" s="7">
        <f>DetalleExp!AS469</f>
        <v>44144</v>
      </c>
      <c r="O469" s="27">
        <f ca="1">ROUNDUP(TODAY()-N469,0)</f>
        <v>211</v>
      </c>
      <c r="P469" s="27">
        <f ca="1">ROUNDUP(TODAY()-B469,0)</f>
        <v>231</v>
      </c>
      <c r="Q469" s="1" t="str">
        <f>IFERROR(IF(A469="Ordenes de Compra",VLOOKUP($E469,'Ordenes de Compra'!$A$2:$E$1712,5,0),"Sin OC"),"Sin dato")</f>
        <v>29.0.0.45.0</v>
      </c>
      <c r="R469" s="28">
        <f>IFERROR(IF(A469="Ordenes de Compra",VLOOKUP($I469,'Ordenes de Compra'!$B$2:$E$1712,3,0),"Sin OC"),"Sin dato")</f>
        <v>213323176.56999999</v>
      </c>
      <c r="S469" s="1" t="str">
        <f>VLOOKUP($U469,'Tablas intermedias'!$C$1:$H$222,5,0)</f>
        <v>DGPFE</v>
      </c>
      <c r="T469" s="29" t="str">
        <f t="shared" si="22"/>
        <v>OK</v>
      </c>
      <c r="U469" s="30" t="str">
        <f t="shared" si="23"/>
        <v>DAFYP#MS-ARCHIVOPVD - PrivadaDAFYP#MS - Dirección de administración financiera y presupuestaria</v>
      </c>
      <c r="V469" s="1" t="str">
        <f>VLOOKUP(U469,'Tablas intermedias'!$C$1:$H$222,6,0)</f>
        <v>No</v>
      </c>
      <c r="W469" s="1" t="str">
        <f ca="1">IF(O469&lt;30,"menos de 30 días","más de 30 días")</f>
        <v>más de 30 días</v>
      </c>
    </row>
    <row r="470" spans="1:23" ht="14.25" hidden="1" thickTop="1" thickBot="1" x14ac:dyDescent="0.25">
      <c r="A470" s="17" t="str">
        <f>IF(DetalleExp!H470='Tablas intermedias'!$A$2,"Ordenes de Compra",IF(DetalleExp!H470='Tablas intermedias'!$A$3,"Financiamiento Internacional","Legítimo Abono"))</f>
        <v>Ordenes de Compra</v>
      </c>
      <c r="B470" s="7">
        <f>DetalleExp!E470</f>
        <v>44124</v>
      </c>
      <c r="C470" s="1" t="str">
        <f>DetalleExp!A470</f>
        <v>EX-2020-70798003-APN-DTYC#MS</v>
      </c>
      <c r="D470" s="1" t="str">
        <f>IF(A470="Ordenes de Compra",VLOOKUP(C470,Autogestión!$B$2:$D$5090,3,0),IF(A470="Legítimo Abono",VLOOKUP(C470,NoAmpOC!$B$2:$H$988,7,0),"Factura"))</f>
        <v>Factura</v>
      </c>
      <c r="E470" s="26" t="str">
        <f>IF(A470="Ordenes de Compra",VLOOKUP($C470,Autogestión!$B$2:$G$5090,6,0),IF(A470="Financiamiento Internacional",VLOOKUP($C470,FinInt!$B$2:$G$508,6,0),"Legítimo Abono"))</f>
        <v>80-0025-LPU18</v>
      </c>
      <c r="F470" s="26" t="str">
        <f>IF($A470="Ordenes de Compra","ARS",IF($A470="Financiamiento Internacional",VLOOKUP($C470,FinInt!$B$2:$Q$508,15,0),VLOOKUP($C470,NoAmpOC!$B$2:$T$988,18,0)))</f>
        <v>ARS</v>
      </c>
      <c r="G470" s="5">
        <f>IF($A470="Ordenes de Compra",VLOOKUP($C470,Autogestión!$B$2:$H$5090,7,0),IF($A470="Financiamiento Internacional",VLOOKUP($C470,FinInt!$B$2:$Q$1308,16,0),VLOOKUP($C470,NoAmpOC!$B$2:$T$988,19,0)))</f>
        <v>526658.4</v>
      </c>
      <c r="H470" s="5">
        <f t="shared" si="21"/>
        <v>526658.4</v>
      </c>
      <c r="I470" s="26" t="str">
        <f>IF($A470="Ordenes de Compra",VLOOKUP($C470,Autogestión!$B$2:$J$5090,9,0),IF($A470="Financiamiento Internacional",VLOOKUP($C470,FinInt!$B$2:$G$1555,6,0),"Legitimo Abono"))</f>
        <v>80-1131-OC19</v>
      </c>
      <c r="J470" s="1" t="str">
        <f>IF($A470="Ordenes de Compra",VLOOKUP($C470,Autogestión!$B$2:$R$5090,17,0),IF($A470="Financiamiento Internacional",VLOOKUP($C470,FinInt!$B$2:$O$1508,14,0),VLOOKUP($C470,NoAmpOC!$B$2:$R$988,17,0)))</f>
        <v xml:space="preserve">LAFEDAR S.A. </v>
      </c>
      <c r="K470" s="7" t="str">
        <f>DetalleExp!AP470</f>
        <v>DAFYP#MS-ARCHIVO</v>
      </c>
      <c r="L470" s="7" t="str">
        <f>DetalleExp!AQ470</f>
        <v>ARCHIVO - Archivo</v>
      </c>
      <c r="M470" s="7" t="str">
        <f>DetalleExp!AR470</f>
        <v>DAFYP#MS - Dirección de administración financiera y presupuestaria</v>
      </c>
      <c r="N470" s="7">
        <f>DetalleExp!AS470</f>
        <v>44152</v>
      </c>
      <c r="O470" s="27">
        <f ca="1">ROUNDUP(TODAY()-N470,0)</f>
        <v>203</v>
      </c>
      <c r="P470" s="27">
        <f ca="1">ROUNDUP(TODAY()-B470,0)</f>
        <v>231</v>
      </c>
      <c r="Q470" s="1" t="str">
        <f>IFERROR(IF(A470="Ordenes de Compra",VLOOKUP($E470,'Ordenes de Compra'!$A$2:$E$1712,5,0),"Sin OC"),"Sin dato")</f>
        <v>29.0.0.45.0</v>
      </c>
      <c r="R470" s="28">
        <f>IFERROR(IF(A470="Ordenes de Compra",VLOOKUP($I470,'Ordenes de Compra'!$B$2:$E$1712,3,0),"Sin OC"),"Sin dato")</f>
        <v>278273634.87</v>
      </c>
      <c r="S470" s="1" t="str">
        <f>VLOOKUP($U470,'Tablas intermedias'!$C$1:$H$222,5,0)</f>
        <v>DGPFE</v>
      </c>
      <c r="T470" s="29" t="str">
        <f t="shared" si="22"/>
        <v>OK</v>
      </c>
      <c r="U470" s="30" t="str">
        <f t="shared" si="23"/>
        <v>DAFYP#MS-ARCHIVOARCHIVO - ArchivoDAFYP#MS - Dirección de administración financiera y presupuestaria</v>
      </c>
      <c r="V470" s="1" t="str">
        <f>VLOOKUP(U470,'Tablas intermedias'!$C$1:$H$222,6,0)</f>
        <v>No</v>
      </c>
      <c r="W470" s="1" t="str">
        <f ca="1">IF(O470&lt;30,"menos de 30 días","más de 30 días")</f>
        <v>más de 30 días</v>
      </c>
    </row>
    <row r="471" spans="1:23" ht="14.25" hidden="1" thickTop="1" thickBot="1" x14ac:dyDescent="0.25">
      <c r="A471" s="17" t="str">
        <f>IF(DetalleExp!H471='Tablas intermedias'!$A$2,"Ordenes de Compra",IF(DetalleExp!H471='Tablas intermedias'!$A$3,"Financiamiento Internacional","Legítimo Abono"))</f>
        <v>Ordenes de Compra</v>
      </c>
      <c r="B471" s="7">
        <f>DetalleExp!E471</f>
        <v>44124</v>
      </c>
      <c r="C471" s="1" t="str">
        <f>DetalleExp!A471</f>
        <v>EX-2020-70855322-APN-DTYC#MS</v>
      </c>
      <c r="D471" s="1" t="str">
        <f>IF(A471="Ordenes de Compra",VLOOKUP(C471,Autogestión!$B$2:$D$5090,3,0),IF(A471="Legítimo Abono",VLOOKUP(C471,NoAmpOC!$B$2:$H$988,7,0),"Factura"))</f>
        <v>Factura</v>
      </c>
      <c r="E471" s="26">
        <f>IF(A471="Ordenes de Compra",VLOOKUP($C471,Autogestión!$B$2:$G$5090,6,0),IF(A471="Financiamiento Internacional",VLOOKUP($C471,FinInt!$B$2:$G$508,6,0),"Legítimo Abono"))</f>
        <v>62056540</v>
      </c>
      <c r="F471" s="26" t="str">
        <f>IF($A471="Ordenes de Compra","ARS",IF($A471="Financiamiento Internacional",VLOOKUP($C471,FinInt!$B$2:$Q$508,15,0),VLOOKUP($C471,NoAmpOC!$B$2:$T$988,18,0)))</f>
        <v>ARS</v>
      </c>
      <c r="G471" s="5">
        <f>IF($A471="Ordenes de Compra",VLOOKUP($C471,Autogestión!$B$2:$H$5090,7,0),IF($A471="Financiamiento Internacional",VLOOKUP($C471,FinInt!$B$2:$Q$1308,16,0),VLOOKUP($C471,NoAmpOC!$B$2:$T$988,19,0)))</f>
        <v>791404.96</v>
      </c>
      <c r="H471" s="5">
        <f t="shared" si="21"/>
        <v>791404.96</v>
      </c>
      <c r="I471" s="26" t="str">
        <f>IF($A471="Ordenes de Compra",VLOOKUP($C471,Autogestión!$B$2:$J$5090,9,0),IF($A471="Financiamiento Internacional",VLOOKUP($C471,FinInt!$B$2:$G$1555,6,0),"Legitimo Abono"))</f>
        <v>2020-50527541</v>
      </c>
      <c r="J471" s="1" t="str">
        <f>IF($A471="Ordenes de Compra",VLOOKUP($C471,Autogestión!$B$2:$R$5090,17,0),IF($A471="Financiamiento Internacional",VLOOKUP($C471,FinInt!$B$2:$O$1508,14,0),VLOOKUP($C471,NoAmpOC!$B$2:$R$988,17,0)))</f>
        <v>C&amp;C MEDICALS SA</v>
      </c>
      <c r="K471" s="7" t="str">
        <f>DetalleExp!AP471</f>
        <v>SCASTELLI</v>
      </c>
      <c r="L471" s="7" t="str">
        <f>DetalleExp!AQ471</f>
        <v>PVD - Privada</v>
      </c>
      <c r="M471" s="7" t="str">
        <f>DetalleExp!AR471</f>
        <v>DTYC#MS - Dirección de tesoreria y contabilidad</v>
      </c>
      <c r="N471" s="7">
        <f>DetalleExp!AS471</f>
        <v>44130</v>
      </c>
      <c r="O471" s="27">
        <f ca="1">ROUNDUP(TODAY()-N471,0)</f>
        <v>225</v>
      </c>
      <c r="P471" s="27">
        <f ca="1">ROUNDUP(TODAY()-B471,0)</f>
        <v>231</v>
      </c>
      <c r="Q471" s="1" t="str">
        <f>IFERROR(IF(A471="Ordenes de Compra",VLOOKUP($E471,'Ordenes de Compra'!$A$2:$E$1712,5,0),"Sin OC"),"Sin dato")</f>
        <v>Sin dato</v>
      </c>
      <c r="R471" s="28" t="str">
        <f>IFERROR(IF(A471="Ordenes de Compra",VLOOKUP($I471,'Ordenes de Compra'!$B$2:$E$1712,3,0),"Sin OC"),"Sin dato")</f>
        <v>Sin dato</v>
      </c>
      <c r="S471" s="1" t="str">
        <f>VLOOKUP($U471,'Tablas intermedias'!$C$1:$H$222,5,0)</f>
        <v>Contabilidad</v>
      </c>
      <c r="T471" s="29" t="str">
        <f t="shared" si="22"/>
        <v>OK</v>
      </c>
      <c r="U471" s="30" t="str">
        <f t="shared" si="23"/>
        <v>SCASTELLIPVD - PrivadaDTYC#MS - Dirección de tesoreria y contabilidad</v>
      </c>
      <c r="V471" s="1" t="str">
        <f>VLOOKUP(U471,'Tablas intermedias'!$C$1:$H$222,6,0)</f>
        <v>Si</v>
      </c>
      <c r="W471" s="1" t="str">
        <f ca="1">IF(O471&lt;30,"menos de 30 días","más de 30 días")</f>
        <v>más de 30 días</v>
      </c>
    </row>
    <row r="472" spans="1:23" ht="14.25" hidden="1" thickTop="1" thickBot="1" x14ac:dyDescent="0.25">
      <c r="A472" s="17" t="str">
        <f>IF(DetalleExp!H472='Tablas intermedias'!$A$2,"Ordenes de Compra",IF(DetalleExp!H472='Tablas intermedias'!$A$3,"Financiamiento Internacional","Legítimo Abono"))</f>
        <v>Ordenes de Compra</v>
      </c>
      <c r="B472" s="7">
        <f>DetalleExp!E472</f>
        <v>44125</v>
      </c>
      <c r="C472" s="1" t="str">
        <f>DetalleExp!A472</f>
        <v>EX-2020-71070784-APN-DTYC#MS</v>
      </c>
      <c r="D472" s="1" t="str">
        <f>IF(A472="Ordenes de Compra",VLOOKUP(C472,Autogestión!$B$2:$D$5090,3,0),IF(A472="Legítimo Abono",VLOOKUP(C472,NoAmpOC!$B$2:$H$988,7,0),"Factura"))</f>
        <v>Factura</v>
      </c>
      <c r="E472" s="26" t="str">
        <f>IF(A472="Ordenes de Compra",VLOOKUP($C472,Autogestión!$B$2:$G$5090,6,0),IF(A472="Financiamiento Internacional",VLOOKUP($C472,FinInt!$B$2:$G$508,6,0),"Legítimo Abono"))</f>
        <v>S/N</v>
      </c>
      <c r="F472" s="26" t="str">
        <f>IF($A472="Ordenes de Compra","ARS",IF($A472="Financiamiento Internacional",VLOOKUP($C472,FinInt!$B$2:$Q$508,15,0),VLOOKUP($C472,NoAmpOC!$B$2:$T$988,18,0)))</f>
        <v>ARS</v>
      </c>
      <c r="G472" s="5">
        <f>IF($A472="Ordenes de Compra",VLOOKUP($C472,Autogestión!$B$2:$H$5090,7,0),IF($A472="Financiamiento Internacional",VLOOKUP($C472,FinInt!$B$2:$Q$1308,16,0),VLOOKUP($C472,NoAmpOC!$B$2:$T$988,19,0)))</f>
        <v>4258279.3099999996</v>
      </c>
      <c r="H472" s="5">
        <f t="shared" si="21"/>
        <v>4258279.3099999996</v>
      </c>
      <c r="I472" s="26" t="str">
        <f>IF($A472="Ordenes de Compra",VLOOKUP($C472,Autogestión!$B$2:$J$5090,9,0),IF($A472="Financiamiento Internacional",VLOOKUP($C472,FinInt!$B$2:$G$1555,6,0),"Legitimo Abono"))</f>
        <v>S/N</v>
      </c>
      <c r="J472" s="1" t="str">
        <f>IF($A472="Ordenes de Compra",VLOOKUP($C472,Autogestión!$B$2:$R$5090,17,0),IF($A472="Financiamiento Internacional",VLOOKUP($C472,FinInt!$B$2:$O$1508,14,0),VLOOKUP($C472,NoAmpOC!$B$2:$R$988,17,0)))</f>
        <v>FEDERACION DE CIRCULOS CATOLICOS DE OBREROS</v>
      </c>
      <c r="K472" s="7" t="str">
        <f>DetalleExp!AP472</f>
        <v>GASMORAN</v>
      </c>
      <c r="L472" s="7" t="str">
        <f>DetalleExp!AQ472</f>
        <v>MESADEENTRADAS - Mesa de entradas</v>
      </c>
      <c r="M472" s="7" t="str">
        <f>DetalleExp!AR472</f>
        <v>SSMEIE#MS - Subsecretaría de medicamentos e información estratégica</v>
      </c>
      <c r="N472" s="7">
        <f>DetalleExp!AS472</f>
        <v>44298</v>
      </c>
      <c r="O472" s="27">
        <f ca="1">ROUNDUP(TODAY()-N472,0)</f>
        <v>57</v>
      </c>
      <c r="P472" s="27">
        <f ca="1">ROUNDUP(TODAY()-B472,0)</f>
        <v>230</v>
      </c>
      <c r="Q472" s="1" t="str">
        <f>IFERROR(IF(A472="Ordenes de Compra",VLOOKUP($E472,'Ordenes de Compra'!$A$2:$E$1712,5,0),"Sin OC"),"Sin dato")</f>
        <v>Sin dato</v>
      </c>
      <c r="R472" s="28" t="str">
        <f>IFERROR(IF(A472="Ordenes de Compra",VLOOKUP($I472,'Ordenes de Compra'!$B$2:$E$1712,3,0),"Sin OC"),"Sin dato")</f>
        <v>Sin dato</v>
      </c>
      <c r="S472" s="1" t="str">
        <f>VLOOKUP($U472,'Tablas intermedias'!$C$1:$H$222,5,0)</f>
        <v>Programa</v>
      </c>
      <c r="T472" s="29" t="str">
        <f t="shared" si="22"/>
        <v>OK</v>
      </c>
      <c r="U472" s="30" t="str">
        <f t="shared" si="23"/>
        <v>GASMORANMESADEENTRADAS - Mesa de entradasSSMEIE#MS - Subsecretaría de medicamentos e información estratégica</v>
      </c>
      <c r="V472" s="1" t="str">
        <f>VLOOKUP(U472,'Tablas intermedias'!$C$1:$H$222,6,0)</f>
        <v>Si</v>
      </c>
      <c r="W472" s="1" t="str">
        <f ca="1">IF(O472&lt;30,"menos de 30 días","más de 30 días")</f>
        <v>más de 30 días</v>
      </c>
    </row>
    <row r="473" spans="1:23" ht="14.25" hidden="1" thickTop="1" thickBot="1" x14ac:dyDescent="0.25">
      <c r="A473" s="17" t="str">
        <f>IF(DetalleExp!H473='Tablas intermedias'!$A$2,"Ordenes de Compra",IF(DetalleExp!H473='Tablas intermedias'!$A$3,"Financiamiento Internacional","Legítimo Abono"))</f>
        <v>Ordenes de Compra</v>
      </c>
      <c r="B473" s="7">
        <f>DetalleExp!E473</f>
        <v>44125</v>
      </c>
      <c r="C473" s="1" t="str">
        <f>DetalleExp!A473</f>
        <v>EX-2020-71078682-APN-DTYC#MS</v>
      </c>
      <c r="D473" s="1" t="str">
        <f>IF(A473="Ordenes de Compra",VLOOKUP(C473,Autogestión!$B$2:$D$5090,3,0),IF(A473="Legítimo Abono",VLOOKUP(C473,NoAmpOC!$B$2:$H$988,7,0),"Factura"))</f>
        <v>Factura</v>
      </c>
      <c r="E473" s="26" t="str">
        <f>IF(A473="Ordenes de Compra",VLOOKUP($C473,Autogestión!$B$2:$G$5090,6,0),IF(A473="Financiamiento Internacional",VLOOKUP($C473,FinInt!$B$2:$G$508,6,0),"Legítimo Abono"))</f>
        <v>S/N</v>
      </c>
      <c r="F473" s="26" t="str">
        <f>IF($A473="Ordenes de Compra","ARS",IF($A473="Financiamiento Internacional",VLOOKUP($C473,FinInt!$B$2:$Q$508,15,0),VLOOKUP($C473,NoAmpOC!$B$2:$T$988,18,0)))</f>
        <v>ARS</v>
      </c>
      <c r="G473" s="5">
        <f>IF($A473="Ordenes de Compra",VLOOKUP($C473,Autogestión!$B$2:$H$5090,7,0),IF($A473="Financiamiento Internacional",VLOOKUP($C473,FinInt!$B$2:$Q$1308,16,0),VLOOKUP($C473,NoAmpOC!$B$2:$T$988,19,0)))</f>
        <v>2933529.94</v>
      </c>
      <c r="H473" s="5">
        <f t="shared" si="21"/>
        <v>2933529.94</v>
      </c>
      <c r="I473" s="26" t="str">
        <f>IF($A473="Ordenes de Compra",VLOOKUP($C473,Autogestión!$B$2:$J$5090,9,0),IF($A473="Financiamiento Internacional",VLOOKUP($C473,FinInt!$B$2:$G$1555,6,0),"Legitimo Abono"))</f>
        <v>S/N</v>
      </c>
      <c r="J473" s="1" t="str">
        <f>IF($A473="Ordenes de Compra",VLOOKUP($C473,Autogestión!$B$2:$R$5090,17,0),IF($A473="Financiamiento Internacional",VLOOKUP($C473,FinInt!$B$2:$O$1508,14,0),VLOOKUP($C473,NoAmpOC!$B$2:$R$988,17,0)))</f>
        <v>FEDERACION DE CIRCULOS CATOLICOS DE OBREROS</v>
      </c>
      <c r="K473" s="7" t="str">
        <f>DetalleExp!AP473</f>
        <v>GASMORAN</v>
      </c>
      <c r="L473" s="7" t="str">
        <f>DetalleExp!AQ473</f>
        <v>MESADEENTRADAS - Mesa de entradas</v>
      </c>
      <c r="M473" s="7" t="str">
        <f>DetalleExp!AR473</f>
        <v>SSMEIE#MS - Subsecretaría de medicamentos e información estratégica</v>
      </c>
      <c r="N473" s="7">
        <f>DetalleExp!AS473</f>
        <v>44298</v>
      </c>
      <c r="O473" s="27">
        <f ca="1">ROUNDUP(TODAY()-N473,0)</f>
        <v>57</v>
      </c>
      <c r="P473" s="27">
        <f ca="1">ROUNDUP(TODAY()-B473,0)</f>
        <v>230</v>
      </c>
      <c r="Q473" s="1" t="str">
        <f>IFERROR(IF(A473="Ordenes de Compra",VLOOKUP($E473,'Ordenes de Compra'!$A$2:$E$1712,5,0),"Sin OC"),"Sin dato")</f>
        <v>Sin dato</v>
      </c>
      <c r="R473" s="28" t="str">
        <f>IFERROR(IF(A473="Ordenes de Compra",VLOOKUP($I473,'Ordenes de Compra'!$B$2:$E$1712,3,0),"Sin OC"),"Sin dato")</f>
        <v>Sin dato</v>
      </c>
      <c r="S473" s="1" t="str">
        <f>VLOOKUP($U473,'Tablas intermedias'!$C$1:$H$222,5,0)</f>
        <v>Programa</v>
      </c>
      <c r="T473" s="29" t="str">
        <f t="shared" si="22"/>
        <v>OK</v>
      </c>
      <c r="U473" s="30" t="str">
        <f t="shared" si="23"/>
        <v>GASMORANMESADEENTRADAS - Mesa de entradasSSMEIE#MS - Subsecretaría de medicamentos e información estratégica</v>
      </c>
      <c r="V473" s="1" t="str">
        <f>VLOOKUP(U473,'Tablas intermedias'!$C$1:$H$222,6,0)</f>
        <v>Si</v>
      </c>
      <c r="W473" s="1" t="str">
        <f ca="1">IF(O473&lt;30,"menos de 30 días","más de 30 días")</f>
        <v>más de 30 días</v>
      </c>
    </row>
    <row r="474" spans="1:23" ht="14.25" hidden="1" thickTop="1" thickBot="1" x14ac:dyDescent="0.25">
      <c r="A474" s="17" t="str">
        <f>IF(DetalleExp!H474='Tablas intermedias'!$A$2,"Ordenes de Compra",IF(DetalleExp!H474='Tablas intermedias'!$A$3,"Financiamiento Internacional","Legítimo Abono"))</f>
        <v>Ordenes de Compra</v>
      </c>
      <c r="B474" s="7">
        <f>DetalleExp!E474</f>
        <v>44125</v>
      </c>
      <c r="C474" s="1" t="str">
        <f>DetalleExp!A474</f>
        <v>EX-2020-71234632-APN-DTYC#MS</v>
      </c>
      <c r="D474" s="1" t="str">
        <f>IF(A474="Ordenes de Compra",VLOOKUP(C474,Autogestión!$B$2:$D$5090,3,0),IF(A474="Legítimo Abono",VLOOKUP(C474,NoAmpOC!$B$2:$H$988,7,0),"Factura"))</f>
        <v>Factura</v>
      </c>
      <c r="E474" s="26" t="str">
        <f>IF(A474="Ordenes de Compra",VLOOKUP($C474,Autogestión!$B$2:$G$5090,6,0),IF(A474="Financiamiento Internacional",VLOOKUP($C474,FinInt!$B$2:$G$508,6,0),"Legítimo Abono"))</f>
        <v>80-0028-CDI17</v>
      </c>
      <c r="F474" s="26" t="str">
        <f>IF($A474="Ordenes de Compra","ARS",IF($A474="Financiamiento Internacional",VLOOKUP($C474,FinInt!$B$2:$Q$508,15,0),VLOOKUP($C474,NoAmpOC!$B$2:$T$988,18,0)))</f>
        <v>ARS</v>
      </c>
      <c r="G474" s="5">
        <f>IF($A474="Ordenes de Compra",VLOOKUP($C474,Autogestión!$B$2:$H$5090,7,0),IF($A474="Financiamiento Internacional",VLOOKUP($C474,FinInt!$B$2:$Q$1308,16,0),VLOOKUP($C474,NoAmpOC!$B$2:$T$988,19,0)))</f>
        <v>377920.46</v>
      </c>
      <c r="H474" s="5">
        <f t="shared" si="21"/>
        <v>377920.46</v>
      </c>
      <c r="I474" s="26" t="str">
        <f>IF($A474="Ordenes de Compra",VLOOKUP($C474,Autogestión!$B$2:$J$5090,9,0),IF($A474="Financiamiento Internacional",VLOOKUP($C474,FinInt!$B$2:$G$1555,6,0),"Legitimo Abono"))</f>
        <v>80-1000-CON18</v>
      </c>
      <c r="J474" s="1" t="str">
        <f>IF($A474="Ordenes de Compra",VLOOKUP($C474,Autogestión!$B$2:$R$5090,17,0),IF($A474="Financiamiento Internacional",VLOOKUP($C474,FinInt!$B$2:$O$1508,14,0),VLOOKUP($C474,NoAmpOC!$B$2:$R$988,17,0)))</f>
        <v>CORREO OFICIAL DE LA REPÚBLICA ARGENTINA S.A..</v>
      </c>
      <c r="K474" s="7" t="str">
        <f>DetalleExp!AP474</f>
        <v>FAROZA</v>
      </c>
      <c r="L474" s="7" t="str">
        <f>DetalleExp!AQ474</f>
        <v>PROFESIONALES_LEGALES - Profesionales asuntos legales</v>
      </c>
      <c r="M474" s="7" t="str">
        <f>DetalleExp!AR474</f>
        <v>DAL#MS - Dirección de asuntos legales</v>
      </c>
      <c r="N474" s="7">
        <f>DetalleExp!AS474</f>
        <v>44349</v>
      </c>
      <c r="O474" s="27">
        <f ca="1">ROUNDUP(TODAY()-N474,0)</f>
        <v>6</v>
      </c>
      <c r="P474" s="27">
        <f ca="1">ROUNDUP(TODAY()-B474,0)</f>
        <v>230</v>
      </c>
      <c r="Q474" s="1" t="str">
        <f>IFERROR(IF(A474="Ordenes de Compra",VLOOKUP($E474,'Ordenes de Compra'!$A$2:$E$1712,5,0),"Sin OC"),"Sin dato")</f>
        <v>29.0.0.5.0</v>
      </c>
      <c r="R474" s="28">
        <f>IFERROR(IF(A474="Ordenes de Compra",VLOOKUP($I474,'Ordenes de Compra'!$B$2:$E$1712,3,0),"Sin OC"),"Sin dato")</f>
        <v>473612041.07999998</v>
      </c>
      <c r="S474" s="1" t="str">
        <f>VLOOKUP($U474,'Tablas intermedias'!$C$1:$H$222,5,0)</f>
        <v>DAL</v>
      </c>
      <c r="T474" s="29" t="str">
        <f t="shared" si="22"/>
        <v>OK</v>
      </c>
      <c r="U474" s="30" t="str">
        <f t="shared" si="23"/>
        <v>FAROZAPROFESIONALES_LEGALES - Profesionales asuntos legalesDAL#MS - Dirección de asuntos legales</v>
      </c>
      <c r="V474" s="1" t="str">
        <f>VLOOKUP(U474,'Tablas intermedias'!$C$1:$H$222,6,0)</f>
        <v>Si</v>
      </c>
      <c r="W474" s="1" t="str">
        <f ca="1">IF(O474&lt;30,"menos de 30 días","más de 30 días")</f>
        <v>menos de 30 días</v>
      </c>
    </row>
    <row r="475" spans="1:23" ht="14.25" hidden="1" thickTop="1" thickBot="1" x14ac:dyDescent="0.25">
      <c r="A475" s="17" t="str">
        <f>IF(DetalleExp!H475='Tablas intermedias'!$A$2,"Ordenes de Compra",IF(DetalleExp!H475='Tablas intermedias'!$A$3,"Financiamiento Internacional","Legítimo Abono"))</f>
        <v>Ordenes de Compra</v>
      </c>
      <c r="B475" s="7">
        <f>DetalleExp!E475</f>
        <v>44125</v>
      </c>
      <c r="C475" s="1" t="str">
        <f>DetalleExp!A475</f>
        <v>EX-2020-71237773-APN-DTYC#MS</v>
      </c>
      <c r="D475" s="1" t="str">
        <f>IF(A475="Ordenes de Compra",VLOOKUP(C475,Autogestión!$B$2:$D$5090,3,0),IF(A475="Legítimo Abono",VLOOKUP(C475,NoAmpOC!$B$2:$H$988,7,0),"Factura"))</f>
        <v>Factura</v>
      </c>
      <c r="E475" s="26" t="str">
        <f>IF(A475="Ordenes de Compra",VLOOKUP($C475,Autogestión!$B$2:$G$5090,6,0),IF(A475="Financiamiento Internacional",VLOOKUP($C475,FinInt!$B$2:$G$508,6,0),"Legítimo Abono"))</f>
        <v>80-0028-CDI17</v>
      </c>
      <c r="F475" s="26" t="str">
        <f>IF($A475="Ordenes de Compra","ARS",IF($A475="Financiamiento Internacional",VLOOKUP($C475,FinInt!$B$2:$Q$508,15,0),VLOOKUP($C475,NoAmpOC!$B$2:$T$988,18,0)))</f>
        <v>ARS</v>
      </c>
      <c r="G475" s="5">
        <f>IF($A475="Ordenes de Compra",VLOOKUP($C475,Autogestión!$B$2:$H$5090,7,0),IF($A475="Financiamiento Internacional",VLOOKUP($C475,FinInt!$B$2:$Q$1308,16,0),VLOOKUP($C475,NoAmpOC!$B$2:$T$988,19,0)))</f>
        <v>6023345.9000000004</v>
      </c>
      <c r="H475" s="5">
        <f t="shared" si="21"/>
        <v>6023345.9000000004</v>
      </c>
      <c r="I475" s="26" t="str">
        <f>IF($A475="Ordenes de Compra",VLOOKUP($C475,Autogestión!$B$2:$J$5090,9,0),IF($A475="Financiamiento Internacional",VLOOKUP($C475,FinInt!$B$2:$G$1555,6,0),"Legitimo Abono"))</f>
        <v>80-1198-CON20</v>
      </c>
      <c r="J475" s="1" t="str">
        <f>IF($A475="Ordenes de Compra",VLOOKUP($C475,Autogestión!$B$2:$R$5090,17,0),IF($A475="Financiamiento Internacional",VLOOKUP($C475,FinInt!$B$2:$O$1508,14,0),VLOOKUP($C475,NoAmpOC!$B$2:$R$988,17,0)))</f>
        <v>CORREO OFICIAL DE LA REPÚBLICA ARGENTINA S.A..</v>
      </c>
      <c r="K475" s="7" t="str">
        <f>DetalleExp!AP475</f>
        <v>DCYT#MS-PVD</v>
      </c>
      <c r="L475" s="7" t="str">
        <f>DetalleExp!AQ475</f>
        <v>PVD - Privada</v>
      </c>
      <c r="M475" s="7" t="str">
        <f>DetalleExp!AR475</f>
        <v>DCYT#MS - Dirección de contabilidad y tesorería</v>
      </c>
      <c r="N475" s="7">
        <f>DetalleExp!AS475</f>
        <v>44319</v>
      </c>
      <c r="O475" s="27">
        <f ca="1">ROUNDUP(TODAY()-N475,0)</f>
        <v>36</v>
      </c>
      <c r="P475" s="27">
        <f ca="1">ROUNDUP(TODAY()-B475,0)</f>
        <v>230</v>
      </c>
      <c r="Q475" s="1" t="str">
        <f>IFERROR(IF(A475="Ordenes de Compra",VLOOKUP($E475,'Ordenes de Compra'!$A$2:$E$1712,5,0),"Sin OC"),"Sin dato")</f>
        <v>29.0.0.5.0</v>
      </c>
      <c r="R475" s="28">
        <f>IFERROR(IF(A475="Ordenes de Compra",VLOOKUP($I475,'Ordenes de Compra'!$B$2:$E$1712,3,0),"Sin OC"),"Sin dato")</f>
        <v>689171613</v>
      </c>
      <c r="S475" s="1" t="str">
        <f>VLOOKUP($U475,'Tablas intermedias'!$C$1:$H$222,5,0)</f>
        <v>Contabilidad</v>
      </c>
      <c r="T475" s="29" t="str">
        <f t="shared" si="22"/>
        <v>OK</v>
      </c>
      <c r="U475" s="30" t="str">
        <f t="shared" si="23"/>
        <v>DCYT#MS-PVDPVD - PrivadaDCYT#MS - Dirección de contabilidad y tesorería</v>
      </c>
      <c r="V475" s="1" t="str">
        <f>VLOOKUP(U475,'Tablas intermedias'!$C$1:$H$222,6,0)</f>
        <v>Si</v>
      </c>
      <c r="W475" s="1" t="str">
        <f ca="1">IF(O475&lt;30,"menos de 30 días","más de 30 días")</f>
        <v>más de 30 días</v>
      </c>
    </row>
    <row r="476" spans="1:23" ht="14.25" hidden="1" thickTop="1" thickBot="1" x14ac:dyDescent="0.25">
      <c r="A476" s="17" t="str">
        <f>IF(DetalleExp!H476='Tablas intermedias'!$A$2,"Ordenes de Compra",IF(DetalleExp!H476='Tablas intermedias'!$A$3,"Financiamiento Internacional","Legítimo Abono"))</f>
        <v>Ordenes de Compra</v>
      </c>
      <c r="B476" s="7">
        <f>DetalleExp!E476</f>
        <v>44126</v>
      </c>
      <c r="C476" s="1" t="str">
        <f>DetalleExp!A476</f>
        <v>EX-2020-71631355-APN-DTYC#MS</v>
      </c>
      <c r="D476" s="1" t="str">
        <f>IF(A476="Ordenes de Compra",VLOOKUP(C476,Autogestión!$B$2:$D$5090,3,0),IF(A476="Legítimo Abono",VLOOKUP(C476,NoAmpOC!$B$2:$H$988,7,0),"Factura"))</f>
        <v>Factura</v>
      </c>
      <c r="E476" s="26" t="str">
        <f>IF(A476="Ordenes de Compra",VLOOKUP($C476,Autogestión!$B$2:$G$5090,6,0),IF(A476="Financiamiento Internacional",VLOOKUP($C476,FinInt!$B$2:$G$508,6,0),"Legítimo Abono"))</f>
        <v>80-0025-LPU18</v>
      </c>
      <c r="F476" s="26" t="str">
        <f>IF($A476="Ordenes de Compra","ARS",IF($A476="Financiamiento Internacional",VLOOKUP($C476,FinInt!$B$2:$Q$508,15,0),VLOOKUP($C476,NoAmpOC!$B$2:$T$988,18,0)))</f>
        <v>ARS</v>
      </c>
      <c r="G476" s="5">
        <f>IF($A476="Ordenes de Compra",VLOOKUP($C476,Autogestión!$B$2:$H$5090,7,0),IF($A476="Financiamiento Internacional",VLOOKUP($C476,FinInt!$B$2:$Q$1308,16,0),VLOOKUP($C476,NoAmpOC!$B$2:$T$988,19,0)))</f>
        <v>18933.14</v>
      </c>
      <c r="H476" s="5">
        <f t="shared" si="21"/>
        <v>18933.14</v>
      </c>
      <c r="I476" s="26">
        <f>IF($A476="Ordenes de Compra",VLOOKUP($C476,Autogestión!$B$2:$J$5090,9,0),IF($A476="Financiamiento Internacional",VLOOKUP($C476,FinInt!$B$2:$G$1555,6,0),"Legitimo Abono"))</f>
        <v>0</v>
      </c>
      <c r="J476" s="1" t="str">
        <f>IF($A476="Ordenes de Compra",VLOOKUP($C476,Autogestión!$B$2:$R$5090,17,0),IF($A476="Financiamiento Internacional",VLOOKUP($C476,FinInt!$B$2:$O$1508,14,0),VLOOKUP($C476,NoAmpOC!$B$2:$R$988,17,0)))</f>
        <v xml:space="preserve">LAFEDAR S.A. </v>
      </c>
      <c r="K476" s="7" t="str">
        <f>DetalleExp!AP476</f>
        <v>DAFYP#MS-ARCHIVO</v>
      </c>
      <c r="L476" s="7" t="str">
        <f>DetalleExp!AQ476</f>
        <v>ARCHIVO - Archivo</v>
      </c>
      <c r="M476" s="7" t="str">
        <f>DetalleExp!AR476</f>
        <v>DAFYP#MS - Dirección de administración financiera y presupuestaria</v>
      </c>
      <c r="N476" s="7">
        <f>DetalleExp!AS476</f>
        <v>44162</v>
      </c>
      <c r="O476" s="27">
        <f ca="1">ROUNDUP(TODAY()-N476,0)</f>
        <v>193</v>
      </c>
      <c r="P476" s="27">
        <f ca="1">ROUNDUP(TODAY()-B476,0)</f>
        <v>229</v>
      </c>
      <c r="Q476" s="1" t="str">
        <f>IFERROR(IF(A476="Ordenes de Compra",VLOOKUP($E476,'Ordenes de Compra'!$A$2:$E$1712,5,0),"Sin OC"),"Sin dato")</f>
        <v>29.0.0.45.0</v>
      </c>
      <c r="R476" s="28" t="str">
        <f>IFERROR(IF(A476="Ordenes de Compra",VLOOKUP($I476,'Ordenes de Compra'!$B$2:$E$1712,3,0),"Sin OC"),"Sin dato")</f>
        <v>Sin dato</v>
      </c>
      <c r="S476" s="1" t="str">
        <f>VLOOKUP($U476,'Tablas intermedias'!$C$1:$H$222,5,0)</f>
        <v>DGPFE</v>
      </c>
      <c r="T476" s="29" t="str">
        <f t="shared" si="22"/>
        <v>OK</v>
      </c>
      <c r="U476" s="30" t="str">
        <f t="shared" si="23"/>
        <v>DAFYP#MS-ARCHIVOARCHIVO - ArchivoDAFYP#MS - Dirección de administración financiera y presupuestaria</v>
      </c>
      <c r="V476" s="1" t="str">
        <f>VLOOKUP(U476,'Tablas intermedias'!$C$1:$H$222,6,0)</f>
        <v>No</v>
      </c>
      <c r="W476" s="1" t="str">
        <f ca="1">IF(O476&lt;30,"menos de 30 días","más de 30 días")</f>
        <v>más de 30 días</v>
      </c>
    </row>
    <row r="477" spans="1:23" ht="14.25" hidden="1" thickTop="1" thickBot="1" x14ac:dyDescent="0.25">
      <c r="A477" s="17" t="str">
        <f>IF(DetalleExp!H477='Tablas intermedias'!$A$2,"Ordenes de Compra",IF(DetalleExp!H477='Tablas intermedias'!$A$3,"Financiamiento Internacional","Legítimo Abono"))</f>
        <v>Ordenes de Compra</v>
      </c>
      <c r="B477" s="7">
        <f>DetalleExp!E477</f>
        <v>44126</v>
      </c>
      <c r="C477" s="1" t="str">
        <f>DetalleExp!A477</f>
        <v>EX-2020-71633168-APN-DTYC#MS</v>
      </c>
      <c r="D477" s="1" t="str">
        <f>IF(A477="Ordenes de Compra",VLOOKUP(C477,Autogestión!$B$2:$D$5090,3,0),IF(A477="Legítimo Abono",VLOOKUP(C477,NoAmpOC!$B$2:$H$988,7,0),"Factura"))</f>
        <v>Factura</v>
      </c>
      <c r="E477" s="26" t="str">
        <f>IF(A477="Ordenes de Compra",VLOOKUP($C477,Autogestión!$B$2:$G$5090,6,0),IF(A477="Financiamiento Internacional",VLOOKUP($C477,FinInt!$B$2:$G$508,6,0),"Legítimo Abono"))</f>
        <v>80-0025-LPU18</v>
      </c>
      <c r="F477" s="26" t="str">
        <f>IF($A477="Ordenes de Compra","ARS",IF($A477="Financiamiento Internacional",VLOOKUP($C477,FinInt!$B$2:$Q$508,15,0),VLOOKUP($C477,NoAmpOC!$B$2:$T$988,18,0)))</f>
        <v>ARS</v>
      </c>
      <c r="G477" s="5">
        <f>IF($A477="Ordenes de Compra",VLOOKUP($C477,Autogestión!$B$2:$H$5090,7,0),IF($A477="Financiamiento Internacional",VLOOKUP($C477,FinInt!$B$2:$Q$1308,16,0),VLOOKUP($C477,NoAmpOC!$B$2:$T$988,19,0)))</f>
        <v>3197373.88</v>
      </c>
      <c r="H477" s="5">
        <f t="shared" si="21"/>
        <v>3197373.88</v>
      </c>
      <c r="I477" s="26">
        <f>IF($A477="Ordenes de Compra",VLOOKUP($C477,Autogestión!$B$2:$J$5090,9,0),IF($A477="Financiamiento Internacional",VLOOKUP($C477,FinInt!$B$2:$G$1555,6,0),"Legitimo Abono"))</f>
        <v>0</v>
      </c>
      <c r="J477" s="1" t="str">
        <f>IF($A477="Ordenes de Compra",VLOOKUP($C477,Autogestión!$B$2:$R$5090,17,0),IF($A477="Financiamiento Internacional",VLOOKUP($C477,FinInt!$B$2:$O$1508,14,0),VLOOKUP($C477,NoAmpOC!$B$2:$R$988,17,0)))</f>
        <v xml:space="preserve">LAFEDAR S.A. </v>
      </c>
      <c r="K477" s="7" t="str">
        <f>DetalleExp!AP477</f>
        <v>DAFYP#MS-ARCHIVO</v>
      </c>
      <c r="L477" s="7" t="str">
        <f>DetalleExp!AQ477</f>
        <v>ARCHIVO - Archivo</v>
      </c>
      <c r="M477" s="7" t="str">
        <f>DetalleExp!AR477</f>
        <v>DAFYP#MS - Dirección de administración financiera y presupuestaria</v>
      </c>
      <c r="N477" s="7">
        <f>DetalleExp!AS477</f>
        <v>44161</v>
      </c>
      <c r="O477" s="27">
        <f ca="1">ROUNDUP(TODAY()-N477,0)</f>
        <v>194</v>
      </c>
      <c r="P477" s="27">
        <f ca="1">ROUNDUP(TODAY()-B477,0)</f>
        <v>229</v>
      </c>
      <c r="Q477" s="1" t="str">
        <f>IFERROR(IF(A477="Ordenes de Compra",VLOOKUP($E477,'Ordenes de Compra'!$A$2:$E$1712,5,0),"Sin OC"),"Sin dato")</f>
        <v>29.0.0.45.0</v>
      </c>
      <c r="R477" s="28" t="str">
        <f>IFERROR(IF(A477="Ordenes de Compra",VLOOKUP($I477,'Ordenes de Compra'!$B$2:$E$1712,3,0),"Sin OC"),"Sin dato")</f>
        <v>Sin dato</v>
      </c>
      <c r="S477" s="1" t="str">
        <f>VLOOKUP($U477,'Tablas intermedias'!$C$1:$H$222,5,0)</f>
        <v>DGPFE</v>
      </c>
      <c r="T477" s="29" t="str">
        <f t="shared" si="22"/>
        <v>OK</v>
      </c>
      <c r="U477" s="30" t="str">
        <f t="shared" si="23"/>
        <v>DAFYP#MS-ARCHIVOARCHIVO - ArchivoDAFYP#MS - Dirección de administración financiera y presupuestaria</v>
      </c>
      <c r="V477" s="1" t="str">
        <f>VLOOKUP(U477,'Tablas intermedias'!$C$1:$H$222,6,0)</f>
        <v>No</v>
      </c>
      <c r="W477" s="1" t="str">
        <f ca="1">IF(O477&lt;30,"menos de 30 días","más de 30 días")</f>
        <v>más de 30 días</v>
      </c>
    </row>
    <row r="478" spans="1:23" ht="14.25" hidden="1" thickTop="1" thickBot="1" x14ac:dyDescent="0.25">
      <c r="A478" s="17" t="str">
        <f>IF(DetalleExp!H478='Tablas intermedias'!$A$2,"Ordenes de Compra",IF(DetalleExp!H478='Tablas intermedias'!$A$3,"Financiamiento Internacional","Legítimo Abono"))</f>
        <v>Ordenes de Compra</v>
      </c>
      <c r="B478" s="7">
        <f>DetalleExp!E478</f>
        <v>44126</v>
      </c>
      <c r="C478" s="1" t="str">
        <f>DetalleExp!A478</f>
        <v>EX-2020-71635154-APN-DTYC#MS</v>
      </c>
      <c r="D478" s="1" t="str">
        <f>IF(A478="Ordenes de Compra",VLOOKUP(C478,Autogestión!$B$2:$D$5090,3,0),IF(A478="Legítimo Abono",VLOOKUP(C478,NoAmpOC!$B$2:$H$988,7,0),"Factura"))</f>
        <v>Factura</v>
      </c>
      <c r="E478" s="26" t="str">
        <f>IF(A478="Ordenes de Compra",VLOOKUP($C478,Autogestión!$B$2:$G$5090,6,0),IF(A478="Financiamiento Internacional",VLOOKUP($C478,FinInt!$B$2:$G$508,6,0),"Legítimo Abono"))</f>
        <v>80-0025-LPU18</v>
      </c>
      <c r="F478" s="26" t="str">
        <f>IF($A478="Ordenes de Compra","ARS",IF($A478="Financiamiento Internacional",VLOOKUP($C478,FinInt!$B$2:$Q$508,15,0),VLOOKUP($C478,NoAmpOC!$B$2:$T$988,18,0)))</f>
        <v>ARS</v>
      </c>
      <c r="G478" s="5">
        <f>IF($A478="Ordenes de Compra",VLOOKUP($C478,Autogestión!$B$2:$H$5090,7,0),IF($A478="Financiamiento Internacional",VLOOKUP($C478,FinInt!$B$2:$Q$1308,16,0),VLOOKUP($C478,NoAmpOC!$B$2:$T$988,19,0)))</f>
        <v>15727440</v>
      </c>
      <c r="H478" s="5">
        <f t="shared" si="21"/>
        <v>15727440</v>
      </c>
      <c r="I478" s="26" t="str">
        <f>IF($A478="Ordenes de Compra",VLOOKUP($C478,Autogestión!$B$2:$J$5090,9,0),IF($A478="Financiamiento Internacional",VLOOKUP($C478,FinInt!$B$2:$G$1555,6,0),"Legitimo Abono"))</f>
        <v>80-1131-OC19</v>
      </c>
      <c r="J478" s="1" t="str">
        <f>IF($A478="Ordenes de Compra",VLOOKUP($C478,Autogestión!$B$2:$R$5090,17,0),IF($A478="Financiamiento Internacional",VLOOKUP($C478,FinInt!$B$2:$O$1508,14,0),VLOOKUP($C478,NoAmpOC!$B$2:$R$988,17,0)))</f>
        <v xml:space="preserve">LAFEDAR S.A. </v>
      </c>
      <c r="K478" s="7" t="str">
        <f>DetalleExp!AP478</f>
        <v>DAFYP#MS-ARCHIVO</v>
      </c>
      <c r="L478" s="7" t="str">
        <f>DetalleExp!AQ478</f>
        <v>ARCHIVO - Archivo</v>
      </c>
      <c r="M478" s="7" t="str">
        <f>DetalleExp!AR478</f>
        <v>DAFYP#MS - Dirección de administración financiera y presupuestaria</v>
      </c>
      <c r="N478" s="7">
        <f>DetalleExp!AS478</f>
        <v>44146</v>
      </c>
      <c r="O478" s="27">
        <f ca="1">ROUNDUP(TODAY()-N478,0)</f>
        <v>209</v>
      </c>
      <c r="P478" s="27">
        <f ca="1">ROUNDUP(TODAY()-B478,0)</f>
        <v>229</v>
      </c>
      <c r="Q478" s="1" t="str">
        <f>IFERROR(IF(A478="Ordenes de Compra",VLOOKUP($E478,'Ordenes de Compra'!$A$2:$E$1712,5,0),"Sin OC"),"Sin dato")</f>
        <v>29.0.0.45.0</v>
      </c>
      <c r="R478" s="28">
        <f>IFERROR(IF(A478="Ordenes de Compra",VLOOKUP($I478,'Ordenes de Compra'!$B$2:$E$1712,3,0),"Sin OC"),"Sin dato")</f>
        <v>278273634.87</v>
      </c>
      <c r="S478" s="1" t="str">
        <f>VLOOKUP($U478,'Tablas intermedias'!$C$1:$H$222,5,0)</f>
        <v>DGPFE</v>
      </c>
      <c r="T478" s="29" t="str">
        <f t="shared" si="22"/>
        <v>OK</v>
      </c>
      <c r="U478" s="30" t="str">
        <f t="shared" si="23"/>
        <v>DAFYP#MS-ARCHIVOARCHIVO - ArchivoDAFYP#MS - Dirección de administración financiera y presupuestaria</v>
      </c>
      <c r="V478" s="1" t="str">
        <f>VLOOKUP(U478,'Tablas intermedias'!$C$1:$H$222,6,0)</f>
        <v>No</v>
      </c>
      <c r="W478" s="1" t="str">
        <f ca="1">IF(O478&lt;30,"menos de 30 días","más de 30 días")</f>
        <v>más de 30 días</v>
      </c>
    </row>
    <row r="479" spans="1:23" ht="14.25" hidden="1" thickTop="1" thickBot="1" x14ac:dyDescent="0.25">
      <c r="A479" s="17" t="str">
        <f>IF(DetalleExp!H479='Tablas intermedias'!$A$2,"Ordenes de Compra",IF(DetalleExp!H479='Tablas intermedias'!$A$3,"Financiamiento Internacional","Legítimo Abono"))</f>
        <v>Ordenes de Compra</v>
      </c>
      <c r="B479" s="7">
        <f>DetalleExp!E479</f>
        <v>44126</v>
      </c>
      <c r="C479" s="1" t="str">
        <f>DetalleExp!A479</f>
        <v>EX-2020-71636754-APN-DTYC#MS</v>
      </c>
      <c r="D479" s="1" t="str">
        <f>IF(A479="Ordenes de Compra",VLOOKUP(C479,Autogestión!$B$2:$D$5090,3,0),IF(A479="Legítimo Abono",VLOOKUP(C479,NoAmpOC!$B$2:$H$988,7,0),"Factura"))</f>
        <v>Factura</v>
      </c>
      <c r="E479" s="26" t="str">
        <f>IF(A479="Ordenes de Compra",VLOOKUP($C479,Autogestión!$B$2:$G$5090,6,0),IF(A479="Financiamiento Internacional",VLOOKUP($C479,FinInt!$B$2:$G$508,6,0),"Legítimo Abono"))</f>
        <v>80-0025-LPU18</v>
      </c>
      <c r="F479" s="26" t="str">
        <f>IF($A479="Ordenes de Compra","ARS",IF($A479="Financiamiento Internacional",VLOOKUP($C479,FinInt!$B$2:$Q$508,15,0),VLOOKUP($C479,NoAmpOC!$B$2:$T$988,18,0)))</f>
        <v>ARS</v>
      </c>
      <c r="G479" s="5">
        <f>IF($A479="Ordenes de Compra",VLOOKUP($C479,Autogestión!$B$2:$H$5090,7,0),IF($A479="Financiamiento Internacional",VLOOKUP($C479,FinInt!$B$2:$Q$1308,16,0),VLOOKUP($C479,NoAmpOC!$B$2:$T$988,19,0)))</f>
        <v>785032.8</v>
      </c>
      <c r="H479" s="5">
        <f t="shared" si="21"/>
        <v>785032.8</v>
      </c>
      <c r="I479" s="26">
        <f>IF($A479="Ordenes de Compra",VLOOKUP($C479,Autogestión!$B$2:$J$5090,9,0),IF($A479="Financiamiento Internacional",VLOOKUP($C479,FinInt!$B$2:$G$1555,6,0),"Legitimo Abono"))</f>
        <v>0</v>
      </c>
      <c r="J479" s="1" t="str">
        <f>IF($A479="Ordenes de Compra",VLOOKUP($C479,Autogestión!$B$2:$R$5090,17,0),IF($A479="Financiamiento Internacional",VLOOKUP($C479,FinInt!$B$2:$O$1508,14,0),VLOOKUP($C479,NoAmpOC!$B$2:$R$988,17,0)))</f>
        <v xml:space="preserve">LAFEDAR S.A. </v>
      </c>
      <c r="K479" s="7" t="str">
        <f>DetalleExp!AP479</f>
        <v>DAFYP#MS-ARCHIVO</v>
      </c>
      <c r="L479" s="7" t="str">
        <f>DetalleExp!AQ479</f>
        <v>ARCHIVO - Archivo</v>
      </c>
      <c r="M479" s="7" t="str">
        <f>DetalleExp!AR479</f>
        <v>DAFYP#MS - Dirección de administración financiera y presupuestaria</v>
      </c>
      <c r="N479" s="7">
        <f>DetalleExp!AS479</f>
        <v>44161</v>
      </c>
      <c r="O479" s="27">
        <f ca="1">ROUNDUP(TODAY()-N479,0)</f>
        <v>194</v>
      </c>
      <c r="P479" s="27">
        <f ca="1">ROUNDUP(TODAY()-B479,0)</f>
        <v>229</v>
      </c>
      <c r="Q479" s="1" t="str">
        <f>IFERROR(IF(A479="Ordenes de Compra",VLOOKUP($E479,'Ordenes de Compra'!$A$2:$E$1712,5,0),"Sin OC"),"Sin dato")</f>
        <v>29.0.0.45.0</v>
      </c>
      <c r="R479" s="28" t="str">
        <f>IFERROR(IF(A479="Ordenes de Compra",VLOOKUP($I479,'Ordenes de Compra'!$B$2:$E$1712,3,0),"Sin OC"),"Sin dato")</f>
        <v>Sin dato</v>
      </c>
      <c r="S479" s="1" t="str">
        <f>VLOOKUP($U479,'Tablas intermedias'!$C$1:$H$222,5,0)</f>
        <v>DGPFE</v>
      </c>
      <c r="T479" s="29" t="str">
        <f t="shared" si="22"/>
        <v>OK</v>
      </c>
      <c r="U479" s="30" t="str">
        <f t="shared" si="23"/>
        <v>DAFYP#MS-ARCHIVOARCHIVO - ArchivoDAFYP#MS - Dirección de administración financiera y presupuestaria</v>
      </c>
      <c r="V479" s="1" t="str">
        <f>VLOOKUP(U479,'Tablas intermedias'!$C$1:$H$222,6,0)</f>
        <v>No</v>
      </c>
      <c r="W479" s="1" t="str">
        <f ca="1">IF(O479&lt;30,"menos de 30 días","más de 30 días")</f>
        <v>más de 30 días</v>
      </c>
    </row>
    <row r="480" spans="1:23" ht="14.25" hidden="1" thickTop="1" thickBot="1" x14ac:dyDescent="0.25">
      <c r="A480" s="17" t="str">
        <f>IF(DetalleExp!H480='Tablas intermedias'!$A$2,"Ordenes de Compra",IF(DetalleExp!H480='Tablas intermedias'!$A$3,"Financiamiento Internacional","Legítimo Abono"))</f>
        <v>Ordenes de Compra</v>
      </c>
      <c r="B480" s="7">
        <f>DetalleExp!E480</f>
        <v>44127</v>
      </c>
      <c r="C480" s="1" t="str">
        <f>DetalleExp!A480</f>
        <v>EX-2020-71794314-APN-DTYC#MS</v>
      </c>
      <c r="D480" s="1" t="str">
        <f>IF(A480="Ordenes de Compra",VLOOKUP(C480,Autogestión!$B$2:$D$5090,3,0),IF(A480="Legítimo Abono",VLOOKUP(C480,NoAmpOC!$B$2:$H$988,7,0),"Factura"))</f>
        <v>Factura</v>
      </c>
      <c r="E480" s="26" t="str">
        <f>IF(A480="Ordenes de Compra",VLOOKUP($C480,Autogestión!$B$2:$G$5090,6,0),IF(A480="Financiamiento Internacional",VLOOKUP($C480,FinInt!$B$2:$G$508,6,0),"Legítimo Abono"))</f>
        <v>80-0025-LPU18</v>
      </c>
      <c r="F480" s="26" t="str">
        <f>IF($A480="Ordenes de Compra","ARS",IF($A480="Financiamiento Internacional",VLOOKUP($C480,FinInt!$B$2:$Q$508,15,0),VLOOKUP($C480,NoAmpOC!$B$2:$T$988,18,0)))</f>
        <v>ARS</v>
      </c>
      <c r="G480" s="5">
        <f>IF($A480="Ordenes de Compra",VLOOKUP($C480,Autogestión!$B$2:$H$5090,7,0),IF($A480="Financiamiento Internacional",VLOOKUP($C480,FinInt!$B$2:$Q$1308,16,0),VLOOKUP($C480,NoAmpOC!$B$2:$T$988,19,0)))</f>
        <v>4309603.8</v>
      </c>
      <c r="H480" s="5">
        <f t="shared" si="21"/>
        <v>4309603.8</v>
      </c>
      <c r="I480" s="26">
        <f>IF($A480="Ordenes de Compra",VLOOKUP($C480,Autogestión!$B$2:$J$5090,9,0),IF($A480="Financiamiento Internacional",VLOOKUP($C480,FinInt!$B$2:$G$1555,6,0),"Legitimo Abono"))</f>
        <v>0</v>
      </c>
      <c r="J480" s="1" t="str">
        <f>IF($A480="Ordenes de Compra",VLOOKUP($C480,Autogestión!$B$2:$R$5090,17,0),IF($A480="Financiamiento Internacional",VLOOKUP($C480,FinInt!$B$2:$O$1508,14,0),VLOOKUP($C480,NoAmpOC!$B$2:$R$988,17,0)))</f>
        <v>LABORATORIOS FABRA S.A.</v>
      </c>
      <c r="K480" s="7" t="str">
        <f>DetalleExp!AP480</f>
        <v>DAFYP#MS-ARCHIVO</v>
      </c>
      <c r="L480" s="7" t="str">
        <f>DetalleExp!AQ480</f>
        <v>ARCHIVO - Archivo</v>
      </c>
      <c r="M480" s="7" t="str">
        <f>DetalleExp!AR480</f>
        <v>DAFYP#MS - Dirección de administración financiera y presupuestaria</v>
      </c>
      <c r="N480" s="7">
        <f>DetalleExp!AS480</f>
        <v>44154</v>
      </c>
      <c r="O480" s="27">
        <f ca="1">ROUNDUP(TODAY()-N480,0)</f>
        <v>201</v>
      </c>
      <c r="P480" s="27">
        <f ca="1">ROUNDUP(TODAY()-B480,0)</f>
        <v>228</v>
      </c>
      <c r="Q480" s="1" t="str">
        <f>IFERROR(IF(A480="Ordenes de Compra",VLOOKUP($E480,'Ordenes de Compra'!$A$2:$E$1712,5,0),"Sin OC"),"Sin dato")</f>
        <v>29.0.0.45.0</v>
      </c>
      <c r="R480" s="28" t="str">
        <f>IFERROR(IF(A480="Ordenes de Compra",VLOOKUP($I480,'Ordenes de Compra'!$B$2:$E$1712,3,0),"Sin OC"),"Sin dato")</f>
        <v>Sin dato</v>
      </c>
      <c r="S480" s="1" t="str">
        <f>VLOOKUP($U480,'Tablas intermedias'!$C$1:$H$222,5,0)</f>
        <v>DGPFE</v>
      </c>
      <c r="T480" s="29" t="str">
        <f t="shared" si="22"/>
        <v>OK</v>
      </c>
      <c r="U480" s="30" t="str">
        <f t="shared" si="23"/>
        <v>DAFYP#MS-ARCHIVOARCHIVO - ArchivoDAFYP#MS - Dirección de administración financiera y presupuestaria</v>
      </c>
      <c r="V480" s="1" t="str">
        <f>VLOOKUP(U480,'Tablas intermedias'!$C$1:$H$222,6,0)</f>
        <v>No</v>
      </c>
      <c r="W480" s="1" t="str">
        <f ca="1">IF(O480&lt;30,"menos de 30 días","más de 30 días")</f>
        <v>más de 30 días</v>
      </c>
    </row>
    <row r="481" spans="1:23" ht="14.25" hidden="1" thickTop="1" thickBot="1" x14ac:dyDescent="0.25">
      <c r="A481" s="17" t="str">
        <f>IF(DetalleExp!H481='Tablas intermedias'!$A$2,"Ordenes de Compra",IF(DetalleExp!H481='Tablas intermedias'!$A$3,"Financiamiento Internacional","Legítimo Abono"))</f>
        <v>Ordenes de Compra</v>
      </c>
      <c r="B481" s="7">
        <f>DetalleExp!E481</f>
        <v>44127</v>
      </c>
      <c r="C481" s="1" t="str">
        <f>DetalleExp!A481</f>
        <v>EX-2020-71798968-APN-DTYC#MS</v>
      </c>
      <c r="D481" s="1" t="str">
        <f>IF(A481="Ordenes de Compra",VLOOKUP(C481,Autogestión!$B$2:$D$5090,3,0),IF(A481="Legítimo Abono",VLOOKUP(C481,NoAmpOC!$B$2:$H$988,7,0),"Factura"))</f>
        <v>Factura</v>
      </c>
      <c r="E481" s="26" t="str">
        <f>IF(A481="Ordenes de Compra",VLOOKUP($C481,Autogestión!$B$2:$G$5090,6,0),IF(A481="Financiamiento Internacional",VLOOKUP($C481,FinInt!$B$2:$G$508,6,0),"Legítimo Abono"))</f>
        <v>80-0025-LPU18</v>
      </c>
      <c r="F481" s="26" t="str">
        <f>IF($A481="Ordenes de Compra","ARS",IF($A481="Financiamiento Internacional",VLOOKUP($C481,FinInt!$B$2:$Q$508,15,0),VLOOKUP($C481,NoAmpOC!$B$2:$T$988,18,0)))</f>
        <v>ARS</v>
      </c>
      <c r="G481" s="5">
        <f>IF($A481="Ordenes de Compra",VLOOKUP($C481,Autogestión!$B$2:$H$5090,7,0),IF($A481="Financiamiento Internacional",VLOOKUP($C481,FinInt!$B$2:$Q$1308,16,0),VLOOKUP($C481,NoAmpOC!$B$2:$T$988,19,0)))</f>
        <v>5317617.5999999996</v>
      </c>
      <c r="H481" s="5">
        <f t="shared" si="21"/>
        <v>5317617.5999999996</v>
      </c>
      <c r="I481" s="26">
        <f>IF($A481="Ordenes de Compra",VLOOKUP($C481,Autogestión!$B$2:$J$5090,9,0),IF($A481="Financiamiento Internacional",VLOOKUP($C481,FinInt!$B$2:$G$1555,6,0),"Legitimo Abono"))</f>
        <v>0</v>
      </c>
      <c r="J481" s="1" t="str">
        <f>IF($A481="Ordenes de Compra",VLOOKUP($C481,Autogestión!$B$2:$R$5090,17,0),IF($A481="Financiamiento Internacional",VLOOKUP($C481,FinInt!$B$2:$O$1508,14,0),VLOOKUP($C481,NoAmpOC!$B$2:$R$988,17,0)))</f>
        <v>LABORATORIOS FABRA S.A.</v>
      </c>
      <c r="K481" s="7" t="str">
        <f>DetalleExp!AP481</f>
        <v>DAFYP#MS-ARCHIVO</v>
      </c>
      <c r="L481" s="7" t="str">
        <f>DetalleExp!AQ481</f>
        <v>ARCHIVO - Archivo</v>
      </c>
      <c r="M481" s="7" t="str">
        <f>DetalleExp!AR481</f>
        <v>DAFYP#MS - Dirección de administración financiera y presupuestaria</v>
      </c>
      <c r="N481" s="7">
        <f>DetalleExp!AS481</f>
        <v>44155</v>
      </c>
      <c r="O481" s="27">
        <f ca="1">ROUNDUP(TODAY()-N481,0)</f>
        <v>200</v>
      </c>
      <c r="P481" s="27">
        <f ca="1">ROUNDUP(TODAY()-B481,0)</f>
        <v>228</v>
      </c>
      <c r="Q481" s="1" t="str">
        <f>IFERROR(IF(A481="Ordenes de Compra",VLOOKUP($E481,'Ordenes de Compra'!$A$2:$E$1712,5,0),"Sin OC"),"Sin dato")</f>
        <v>29.0.0.45.0</v>
      </c>
      <c r="R481" s="28" t="str">
        <f>IFERROR(IF(A481="Ordenes de Compra",VLOOKUP($I481,'Ordenes de Compra'!$B$2:$E$1712,3,0),"Sin OC"),"Sin dato")</f>
        <v>Sin dato</v>
      </c>
      <c r="S481" s="1" t="str">
        <f>VLOOKUP($U481,'Tablas intermedias'!$C$1:$H$222,5,0)</f>
        <v>DGPFE</v>
      </c>
      <c r="T481" s="29" t="str">
        <f t="shared" si="22"/>
        <v>OK</v>
      </c>
      <c r="U481" s="30" t="str">
        <f t="shared" si="23"/>
        <v>DAFYP#MS-ARCHIVOARCHIVO - ArchivoDAFYP#MS - Dirección de administración financiera y presupuestaria</v>
      </c>
      <c r="V481" s="1" t="str">
        <f>VLOOKUP(U481,'Tablas intermedias'!$C$1:$H$222,6,0)</f>
        <v>No</v>
      </c>
      <c r="W481" s="1" t="str">
        <f ca="1">IF(O481&lt;30,"menos de 30 días","más de 30 días")</f>
        <v>más de 30 días</v>
      </c>
    </row>
    <row r="482" spans="1:23" ht="14.25" hidden="1" thickTop="1" thickBot="1" x14ac:dyDescent="0.25">
      <c r="A482" s="17" t="str">
        <f>IF(DetalleExp!H482='Tablas intermedias'!$A$2,"Ordenes de Compra",IF(DetalleExp!H482='Tablas intermedias'!$A$3,"Financiamiento Internacional","Legítimo Abono"))</f>
        <v>Ordenes de Compra</v>
      </c>
      <c r="B482" s="7">
        <f>DetalleExp!E482</f>
        <v>44127</v>
      </c>
      <c r="C482" s="1" t="str">
        <f>DetalleExp!A482</f>
        <v>EX-2020-71803548-APN-DTYC#MS</v>
      </c>
      <c r="D482" s="1" t="str">
        <f>IF(A482="Ordenes de Compra",VLOOKUP(C482,Autogestión!$B$2:$D$5090,3,0),IF(A482="Legítimo Abono",VLOOKUP(C482,NoAmpOC!$B$2:$H$988,7,0),"Factura"))</f>
        <v>Factura</v>
      </c>
      <c r="E482" s="26" t="str">
        <f>IF(A482="Ordenes de Compra",VLOOKUP($C482,Autogestión!$B$2:$G$5090,6,0),IF(A482="Financiamiento Internacional",VLOOKUP($C482,FinInt!$B$2:$G$508,6,0),"Legítimo Abono"))</f>
        <v>80-0025-LPU18</v>
      </c>
      <c r="F482" s="26" t="str">
        <f>IF($A482="Ordenes de Compra","ARS",IF($A482="Financiamiento Internacional",VLOOKUP($C482,FinInt!$B$2:$Q$508,15,0),VLOOKUP($C482,NoAmpOC!$B$2:$T$988,18,0)))</f>
        <v>ARS</v>
      </c>
      <c r="G482" s="5">
        <f>IF($A482="Ordenes de Compra",VLOOKUP($C482,Autogestión!$B$2:$H$5090,7,0),IF($A482="Financiamiento Internacional",VLOOKUP($C482,FinInt!$B$2:$Q$1308,16,0),VLOOKUP($C482,NoAmpOC!$B$2:$T$988,19,0)))</f>
        <v>5331294.5999999996</v>
      </c>
      <c r="H482" s="5">
        <f t="shared" si="21"/>
        <v>5331294.5999999996</v>
      </c>
      <c r="I482" s="26">
        <f>IF($A482="Ordenes de Compra",VLOOKUP($C482,Autogestión!$B$2:$J$5090,9,0),IF($A482="Financiamiento Internacional",VLOOKUP($C482,FinInt!$B$2:$G$1555,6,0),"Legitimo Abono"))</f>
        <v>0</v>
      </c>
      <c r="J482" s="1" t="str">
        <f>IF($A482="Ordenes de Compra",VLOOKUP($C482,Autogestión!$B$2:$R$5090,17,0),IF($A482="Financiamiento Internacional",VLOOKUP($C482,FinInt!$B$2:$O$1508,14,0),VLOOKUP($C482,NoAmpOC!$B$2:$R$988,17,0)))</f>
        <v>LABORATORIOS FABRA S.A.</v>
      </c>
      <c r="K482" s="7" t="str">
        <f>DetalleExp!AP482</f>
        <v>DAFYP#MS-ARCHIVO</v>
      </c>
      <c r="L482" s="7" t="str">
        <f>DetalleExp!AQ482</f>
        <v>ARCHIVO - Archivo</v>
      </c>
      <c r="M482" s="7" t="str">
        <f>DetalleExp!AR482</f>
        <v>DAFYP#MS - Dirección de administración financiera y presupuestaria</v>
      </c>
      <c r="N482" s="7">
        <f>DetalleExp!AS482</f>
        <v>44147</v>
      </c>
      <c r="O482" s="27">
        <f ca="1">ROUNDUP(TODAY()-N482,0)</f>
        <v>208</v>
      </c>
      <c r="P482" s="27">
        <f ca="1">ROUNDUP(TODAY()-B482,0)</f>
        <v>228</v>
      </c>
      <c r="Q482" s="1" t="str">
        <f>IFERROR(IF(A482="Ordenes de Compra",VLOOKUP($E482,'Ordenes de Compra'!$A$2:$E$1712,5,0),"Sin OC"),"Sin dato")</f>
        <v>29.0.0.45.0</v>
      </c>
      <c r="R482" s="28" t="str">
        <f>IFERROR(IF(A482="Ordenes de Compra",VLOOKUP($I482,'Ordenes de Compra'!$B$2:$E$1712,3,0),"Sin OC"),"Sin dato")</f>
        <v>Sin dato</v>
      </c>
      <c r="S482" s="1" t="str">
        <f>VLOOKUP($U482,'Tablas intermedias'!$C$1:$H$222,5,0)</f>
        <v>DGPFE</v>
      </c>
      <c r="T482" s="29" t="str">
        <f t="shared" si="22"/>
        <v>OK</v>
      </c>
      <c r="U482" s="30" t="str">
        <f t="shared" si="23"/>
        <v>DAFYP#MS-ARCHIVOARCHIVO - ArchivoDAFYP#MS - Dirección de administración financiera y presupuestaria</v>
      </c>
      <c r="V482" s="1" t="str">
        <f>VLOOKUP(U482,'Tablas intermedias'!$C$1:$H$222,6,0)</f>
        <v>No</v>
      </c>
      <c r="W482" s="1" t="str">
        <f ca="1">IF(O482&lt;30,"menos de 30 días","más de 30 días")</f>
        <v>más de 30 días</v>
      </c>
    </row>
    <row r="483" spans="1:23" ht="14.25" hidden="1" thickTop="1" thickBot="1" x14ac:dyDescent="0.25">
      <c r="A483" s="17" t="str">
        <f>IF(DetalleExp!H483='Tablas intermedias'!$A$2,"Ordenes de Compra",IF(DetalleExp!H483='Tablas intermedias'!$A$3,"Financiamiento Internacional","Legítimo Abono"))</f>
        <v>Ordenes de Compra</v>
      </c>
      <c r="B483" s="7">
        <f>DetalleExp!E483</f>
        <v>44127</v>
      </c>
      <c r="C483" s="1" t="str">
        <f>DetalleExp!A483</f>
        <v>EX-2020-71811957-APN-DTYC#MS</v>
      </c>
      <c r="D483" s="1" t="str">
        <f>IF(A483="Ordenes de Compra",VLOOKUP(C483,Autogestión!$B$2:$D$5090,3,0),IF(A483="Legítimo Abono",VLOOKUP(C483,NoAmpOC!$B$2:$H$988,7,0),"Factura"))</f>
        <v>Factura</v>
      </c>
      <c r="E483" s="26" t="str">
        <f>IF(A483="Ordenes de Compra",VLOOKUP($C483,Autogestión!$B$2:$G$5090,6,0),IF(A483="Financiamiento Internacional",VLOOKUP($C483,FinInt!$B$2:$G$508,6,0),"Legítimo Abono"))</f>
        <v>80-0025-LPU18</v>
      </c>
      <c r="F483" s="26" t="str">
        <f>IF($A483="Ordenes de Compra","ARS",IF($A483="Financiamiento Internacional",VLOOKUP($C483,FinInt!$B$2:$Q$508,15,0),VLOOKUP($C483,NoAmpOC!$B$2:$T$988,18,0)))</f>
        <v>ARS</v>
      </c>
      <c r="G483" s="5">
        <f>IF($A483="Ordenes de Compra",VLOOKUP($C483,Autogestión!$B$2:$H$5090,7,0),IF($A483="Financiamiento Internacional",VLOOKUP($C483,FinInt!$B$2:$Q$1308,16,0),VLOOKUP($C483,NoAmpOC!$B$2:$T$988,19,0)))</f>
        <v>5272026</v>
      </c>
      <c r="H483" s="5">
        <f t="shared" si="21"/>
        <v>5272026</v>
      </c>
      <c r="I483" s="26" t="str">
        <f>IF($A483="Ordenes de Compra",VLOOKUP($C483,Autogestión!$B$2:$J$5090,9,0),IF($A483="Financiamiento Internacional",VLOOKUP($C483,FinInt!$B$2:$G$1555,6,0),"Legitimo Abono"))</f>
        <v>80-1052-OC20</v>
      </c>
      <c r="J483" s="1" t="str">
        <f>IF($A483="Ordenes de Compra",VLOOKUP($C483,Autogestión!$B$2:$R$5090,17,0),IF($A483="Financiamiento Internacional",VLOOKUP($C483,FinInt!$B$2:$O$1508,14,0),VLOOKUP($C483,NoAmpOC!$B$2:$R$988,17,0)))</f>
        <v>FERAVAL S.A.</v>
      </c>
      <c r="K483" s="7" t="str">
        <f>DetalleExp!AP483</f>
        <v>DAFYP#MS-ARCHIVO</v>
      </c>
      <c r="L483" s="7" t="str">
        <f>DetalleExp!AQ483</f>
        <v>ARCHIVO - Archivo</v>
      </c>
      <c r="M483" s="7" t="str">
        <f>DetalleExp!AR483</f>
        <v>DAFYP#MS - Dirección de administración financiera y presupuestaria</v>
      </c>
      <c r="N483" s="7">
        <f>DetalleExp!AS483</f>
        <v>44151</v>
      </c>
      <c r="O483" s="27">
        <f ca="1">ROUNDUP(TODAY()-N483,0)</f>
        <v>204</v>
      </c>
      <c r="P483" s="27">
        <f ca="1">ROUNDUP(TODAY()-B483,0)</f>
        <v>228</v>
      </c>
      <c r="Q483" s="1" t="str">
        <f>IFERROR(IF(A483="Ordenes de Compra",VLOOKUP($E483,'Ordenes de Compra'!$A$2:$E$1712,5,0),"Sin OC"),"Sin dato")</f>
        <v>29.0.0.45.0</v>
      </c>
      <c r="R483" s="28">
        <f>IFERROR(IF(A483="Ordenes de Compra",VLOOKUP($I483,'Ordenes de Compra'!$B$2:$E$1712,3,0),"Sin OC"),"Sin dato")</f>
        <v>44171167.93</v>
      </c>
      <c r="S483" s="1" t="str">
        <f>VLOOKUP($U483,'Tablas intermedias'!$C$1:$H$222,5,0)</f>
        <v>DGPFE</v>
      </c>
      <c r="T483" s="29" t="str">
        <f t="shared" si="22"/>
        <v>OK</v>
      </c>
      <c r="U483" s="30" t="str">
        <f t="shared" si="23"/>
        <v>DAFYP#MS-ARCHIVOARCHIVO - ArchivoDAFYP#MS - Dirección de administración financiera y presupuestaria</v>
      </c>
      <c r="V483" s="1" t="str">
        <f>VLOOKUP(U483,'Tablas intermedias'!$C$1:$H$222,6,0)</f>
        <v>No</v>
      </c>
      <c r="W483" s="1" t="str">
        <f ca="1">IF(O483&lt;30,"menos de 30 días","más de 30 días")</f>
        <v>más de 30 días</v>
      </c>
    </row>
    <row r="484" spans="1:23" ht="14.25" hidden="1" thickTop="1" thickBot="1" x14ac:dyDescent="0.25">
      <c r="A484" s="17" t="str">
        <f>IF(DetalleExp!H484='Tablas intermedias'!$A$2,"Ordenes de Compra",IF(DetalleExp!H484='Tablas intermedias'!$A$3,"Financiamiento Internacional","Legítimo Abono"))</f>
        <v>Ordenes de Compra</v>
      </c>
      <c r="B484" s="7">
        <f>DetalleExp!E484</f>
        <v>44130</v>
      </c>
      <c r="C484" s="1" t="str">
        <f>DetalleExp!A484</f>
        <v>EX-2020-72195542-APN-DTYC#MS</v>
      </c>
      <c r="D484" s="1" t="str">
        <f>IF(A484="Ordenes de Compra",VLOOKUP(C484,Autogestión!$B$2:$D$5090,3,0),IF(A484="Legítimo Abono",VLOOKUP(C484,NoAmpOC!$B$2:$H$988,7,0),"Factura"))</f>
        <v>Factura</v>
      </c>
      <c r="E484" s="26" t="str">
        <f>IF(A484="Ordenes de Compra",VLOOKUP($C484,Autogestión!$B$2:$G$5090,6,0),IF(A484="Financiamiento Internacional",VLOOKUP($C484,FinInt!$B$2:$G$508,6,0),"Legítimo Abono"))</f>
        <v>80-0025-LPU18</v>
      </c>
      <c r="F484" s="26" t="str">
        <f>IF($A484="Ordenes de Compra","ARS",IF($A484="Financiamiento Internacional",VLOOKUP($C484,FinInt!$B$2:$Q$508,15,0),VLOOKUP($C484,NoAmpOC!$B$2:$T$988,18,0)))</f>
        <v>ARS</v>
      </c>
      <c r="G484" s="5">
        <f>IF($A484="Ordenes de Compra",VLOOKUP($C484,Autogestión!$B$2:$H$5090,7,0),IF($A484="Financiamiento Internacional",VLOOKUP($C484,FinInt!$B$2:$Q$1308,16,0),VLOOKUP($C484,NoAmpOC!$B$2:$T$988,19,0)))</f>
        <v>5325276.72</v>
      </c>
      <c r="H484" s="5">
        <f t="shared" si="21"/>
        <v>5325276.72</v>
      </c>
      <c r="I484" s="26">
        <f>IF($A484="Ordenes de Compra",VLOOKUP($C484,Autogestión!$B$2:$J$5090,9,0),IF($A484="Financiamiento Internacional",VLOOKUP($C484,FinInt!$B$2:$G$1555,6,0),"Legitimo Abono"))</f>
        <v>0</v>
      </c>
      <c r="J484" s="1" t="str">
        <f>IF($A484="Ordenes de Compra",VLOOKUP($C484,Autogestión!$B$2:$R$5090,17,0),IF($A484="Financiamiento Internacional",VLOOKUP($C484,FinInt!$B$2:$O$1508,14,0),VLOOKUP($C484,NoAmpOC!$B$2:$R$988,17,0)))</f>
        <v>LABORATORIOS FABRA S.A.</v>
      </c>
      <c r="K484" s="7" t="str">
        <f>DetalleExp!AP484</f>
        <v>DAFYP#MS-ARCHIVO</v>
      </c>
      <c r="L484" s="7" t="str">
        <f>DetalleExp!AQ484</f>
        <v>ARCHIVO - Archivo</v>
      </c>
      <c r="M484" s="7" t="str">
        <f>DetalleExp!AR484</f>
        <v>DAFYP#MS - Dirección de administración financiera y presupuestaria</v>
      </c>
      <c r="N484" s="7">
        <f>DetalleExp!AS484</f>
        <v>44154</v>
      </c>
      <c r="O484" s="27">
        <f ca="1">ROUNDUP(TODAY()-N484,0)</f>
        <v>201</v>
      </c>
      <c r="P484" s="27">
        <f ca="1">ROUNDUP(TODAY()-B484,0)</f>
        <v>225</v>
      </c>
      <c r="Q484" s="1" t="str">
        <f>IFERROR(IF(A484="Ordenes de Compra",VLOOKUP($E484,'Ordenes de Compra'!$A$2:$E$1712,5,0),"Sin OC"),"Sin dato")</f>
        <v>29.0.0.45.0</v>
      </c>
      <c r="R484" s="28" t="str">
        <f>IFERROR(IF(A484="Ordenes de Compra",VLOOKUP($I484,'Ordenes de Compra'!$B$2:$E$1712,3,0),"Sin OC"),"Sin dato")</f>
        <v>Sin dato</v>
      </c>
      <c r="S484" s="1" t="str">
        <f>VLOOKUP($U484,'Tablas intermedias'!$C$1:$H$222,5,0)</f>
        <v>DGPFE</v>
      </c>
      <c r="T484" s="29" t="str">
        <f t="shared" si="22"/>
        <v>OK</v>
      </c>
      <c r="U484" s="30" t="str">
        <f t="shared" si="23"/>
        <v>DAFYP#MS-ARCHIVOARCHIVO - ArchivoDAFYP#MS - Dirección de administración financiera y presupuestaria</v>
      </c>
      <c r="V484" s="1" t="str">
        <f>VLOOKUP(U484,'Tablas intermedias'!$C$1:$H$222,6,0)</f>
        <v>No</v>
      </c>
      <c r="W484" s="1" t="str">
        <f ca="1">IF(O484&lt;30,"menos de 30 días","más de 30 días")</f>
        <v>más de 30 días</v>
      </c>
    </row>
    <row r="485" spans="1:23" ht="14.25" hidden="1" thickTop="1" thickBot="1" x14ac:dyDescent="0.25">
      <c r="A485" s="17" t="str">
        <f>IF(DetalleExp!H485='Tablas intermedias'!$A$2,"Ordenes de Compra",IF(DetalleExp!H485='Tablas intermedias'!$A$3,"Financiamiento Internacional","Legítimo Abono"))</f>
        <v>Ordenes de Compra</v>
      </c>
      <c r="B485" s="7">
        <f>DetalleExp!E485</f>
        <v>44131</v>
      </c>
      <c r="C485" s="1" t="str">
        <f>DetalleExp!A485</f>
        <v>EX-2020-72732293-APN-DTYC#MS</v>
      </c>
      <c r="D485" s="1" t="str">
        <f>IF(A485="Ordenes de Compra",VLOOKUP(C485,Autogestión!$B$2:$D$5090,3,0),IF(A485="Legítimo Abono",VLOOKUP(C485,NoAmpOC!$B$2:$H$988,7,0),"Factura"))</f>
        <v>Factura</v>
      </c>
      <c r="E485" s="26" t="str">
        <f>IF(A485="Ordenes de Compra",VLOOKUP($C485,Autogestión!$B$2:$G$5090,6,0),IF(A485="Financiamiento Internacional",VLOOKUP($C485,FinInt!$B$2:$G$508,6,0),"Legítimo Abono"))</f>
        <v>80-0030-CDI18</v>
      </c>
      <c r="F485" s="26" t="str">
        <f>IF($A485="Ordenes de Compra","ARS",IF($A485="Financiamiento Internacional",VLOOKUP($C485,FinInt!$B$2:$Q$508,15,0),VLOOKUP($C485,NoAmpOC!$B$2:$T$988,18,0)))</f>
        <v>ARS</v>
      </c>
      <c r="G485" s="5">
        <f>IF($A485="Ordenes de Compra",VLOOKUP($C485,Autogestión!$B$2:$H$5090,7,0),IF($A485="Financiamiento Internacional",VLOOKUP($C485,FinInt!$B$2:$Q$1308,16,0),VLOOKUP($C485,NoAmpOC!$B$2:$T$988,19,0)))</f>
        <v>4549.3</v>
      </c>
      <c r="H485" s="5">
        <f t="shared" si="21"/>
        <v>4549.3</v>
      </c>
      <c r="I485" s="26" t="str">
        <f>IF($A485="Ordenes de Compra",VLOOKUP($C485,Autogestión!$B$2:$J$5090,9,0),IF($A485="Financiamiento Internacional",VLOOKUP($C485,FinInt!$B$2:$G$1555,6,0),"Legitimo Abono"))</f>
        <v>80-1004-OC19</v>
      </c>
      <c r="J485" s="1" t="str">
        <f>IF($A485="Ordenes de Compra",VLOOKUP($C485,Autogestión!$B$2:$R$5090,17,0),IF($A485="Financiamiento Internacional",VLOOKUP($C485,FinInt!$B$2:$O$1508,14,0),VLOOKUP($C485,NoAmpOC!$B$2:$R$988,17,0)))</f>
        <v>Abbvie S.A.</v>
      </c>
      <c r="K485" s="7" t="str">
        <f>DetalleExp!AP485</f>
        <v>DCYT#MS-PVD</v>
      </c>
      <c r="L485" s="7" t="str">
        <f>DetalleExp!AQ485</f>
        <v>PVD - Privada</v>
      </c>
      <c r="M485" s="7" t="str">
        <f>DetalleExp!AR485</f>
        <v>DCYT#MS - Dirección de contabilidad y tesorería</v>
      </c>
      <c r="N485" s="7">
        <f>DetalleExp!AS485</f>
        <v>44319</v>
      </c>
      <c r="O485" s="27">
        <f ca="1">ROUNDUP(TODAY()-N485,0)</f>
        <v>36</v>
      </c>
      <c r="P485" s="27">
        <f ca="1">ROUNDUP(TODAY()-B485,0)</f>
        <v>224</v>
      </c>
      <c r="Q485" s="1" t="str">
        <f>IFERROR(IF(A485="Ordenes de Compra",VLOOKUP($E485,'Ordenes de Compra'!$A$2:$E$1712,5,0),"Sin OC"),"Sin dato")</f>
        <v>22.0.0.41.0</v>
      </c>
      <c r="R485" s="28">
        <f>IFERROR(IF(A485="Ordenes de Compra",VLOOKUP($I485,'Ordenes de Compra'!$B$2:$E$1712,3,0),"Sin OC"),"Sin dato")</f>
        <v>75603540</v>
      </c>
      <c r="S485" s="1" t="str">
        <f>VLOOKUP($U485,'Tablas intermedias'!$C$1:$H$222,5,0)</f>
        <v>Contabilidad</v>
      </c>
      <c r="T485" s="29" t="str">
        <f t="shared" si="22"/>
        <v>OK</v>
      </c>
      <c r="U485" s="30" t="str">
        <f t="shared" si="23"/>
        <v>DCYT#MS-PVDPVD - PrivadaDCYT#MS - Dirección de contabilidad y tesorería</v>
      </c>
      <c r="V485" s="1" t="str">
        <f>VLOOKUP(U485,'Tablas intermedias'!$C$1:$H$222,6,0)</f>
        <v>Si</v>
      </c>
      <c r="W485" s="1" t="str">
        <f ca="1">IF(O485&lt;30,"menos de 30 días","más de 30 días")</f>
        <v>más de 30 días</v>
      </c>
    </row>
    <row r="486" spans="1:23" ht="14.25" hidden="1" thickTop="1" thickBot="1" x14ac:dyDescent="0.25">
      <c r="A486" s="17" t="str">
        <f>IF(DetalleExp!H486='Tablas intermedias'!$A$2,"Ordenes de Compra",IF(DetalleExp!H486='Tablas intermedias'!$A$3,"Financiamiento Internacional","Legítimo Abono"))</f>
        <v>Ordenes de Compra</v>
      </c>
      <c r="B486" s="7">
        <f>DetalleExp!E486</f>
        <v>44131</v>
      </c>
      <c r="C486" s="1" t="str">
        <f>DetalleExp!A486</f>
        <v>EX-2020-72853326-APN-DTYC#MS</v>
      </c>
      <c r="D486" s="1" t="str">
        <f>IF(A486="Ordenes de Compra",VLOOKUP(C486,Autogestión!$B$2:$D$5090,3,0),IF(A486="Legítimo Abono",VLOOKUP(C486,NoAmpOC!$B$2:$H$988,7,0),"Factura"))</f>
        <v>Factura</v>
      </c>
      <c r="E486" s="26" t="str">
        <f>IF(A486="Ordenes de Compra",VLOOKUP($C486,Autogestión!$B$2:$G$5090,6,0),IF(A486="Financiamiento Internacional",VLOOKUP($C486,FinInt!$B$2:$G$508,6,0),"Legítimo Abono"))</f>
        <v>80-0030-CDI18</v>
      </c>
      <c r="F486" s="26" t="str">
        <f>IF($A486="Ordenes de Compra","ARS",IF($A486="Financiamiento Internacional",VLOOKUP($C486,FinInt!$B$2:$Q$508,15,0),VLOOKUP($C486,NoAmpOC!$B$2:$T$988,18,0)))</f>
        <v>ARS</v>
      </c>
      <c r="G486" s="5">
        <f>IF($A486="Ordenes de Compra",VLOOKUP($C486,Autogestión!$B$2:$H$5090,7,0),IF($A486="Financiamiento Internacional",VLOOKUP($C486,FinInt!$B$2:$Q$1308,16,0),VLOOKUP($C486,NoAmpOC!$B$2:$T$988,19,0)))</f>
        <v>151643.25</v>
      </c>
      <c r="H486" s="5">
        <f t="shared" si="21"/>
        <v>151643.25</v>
      </c>
      <c r="I486" s="26" t="str">
        <f>IF($A486="Ordenes de Compra",VLOOKUP($C486,Autogestión!$B$2:$J$5090,9,0),IF($A486="Financiamiento Internacional",VLOOKUP($C486,FinInt!$B$2:$G$1555,6,0),"Legitimo Abono"))</f>
        <v>80-1004-OC19</v>
      </c>
      <c r="J486" s="1" t="str">
        <f>IF($A486="Ordenes de Compra",VLOOKUP($C486,Autogestión!$B$2:$R$5090,17,0),IF($A486="Financiamiento Internacional",VLOOKUP($C486,FinInt!$B$2:$O$1508,14,0),VLOOKUP($C486,NoAmpOC!$B$2:$R$988,17,0)))</f>
        <v>Abbvie S.A.</v>
      </c>
      <c r="K486" s="7" t="str">
        <f>DetalleExp!AP486</f>
        <v>DCYT#MS-PVD</v>
      </c>
      <c r="L486" s="7" t="str">
        <f>DetalleExp!AQ486</f>
        <v>PVD - Privada</v>
      </c>
      <c r="M486" s="7" t="str">
        <f>DetalleExp!AR486</f>
        <v>DCYT#MS - Dirección de contabilidad y tesorería</v>
      </c>
      <c r="N486" s="7">
        <f>DetalleExp!AS486</f>
        <v>44319</v>
      </c>
      <c r="O486" s="27">
        <f ca="1">ROUNDUP(TODAY()-N486,0)</f>
        <v>36</v>
      </c>
      <c r="P486" s="27">
        <f ca="1">ROUNDUP(TODAY()-B486,0)</f>
        <v>224</v>
      </c>
      <c r="Q486" s="1" t="str">
        <f>IFERROR(IF(A486="Ordenes de Compra",VLOOKUP($E486,'Ordenes de Compra'!$A$2:$E$1712,5,0),"Sin OC"),"Sin dato")</f>
        <v>22.0.0.41.0</v>
      </c>
      <c r="R486" s="28">
        <f>IFERROR(IF(A486="Ordenes de Compra",VLOOKUP($I486,'Ordenes de Compra'!$B$2:$E$1712,3,0),"Sin OC"),"Sin dato")</f>
        <v>75603540</v>
      </c>
      <c r="S486" s="1" t="str">
        <f>VLOOKUP($U486,'Tablas intermedias'!$C$1:$H$222,5,0)</f>
        <v>Contabilidad</v>
      </c>
      <c r="T486" s="29" t="str">
        <f t="shared" si="22"/>
        <v>OK</v>
      </c>
      <c r="U486" s="30" t="str">
        <f t="shared" si="23"/>
        <v>DCYT#MS-PVDPVD - PrivadaDCYT#MS - Dirección de contabilidad y tesorería</v>
      </c>
      <c r="V486" s="1" t="str">
        <f>VLOOKUP(U486,'Tablas intermedias'!$C$1:$H$222,6,0)</f>
        <v>Si</v>
      </c>
      <c r="W486" s="1" t="str">
        <f ca="1">IF(O486&lt;30,"menos de 30 días","más de 30 días")</f>
        <v>más de 30 días</v>
      </c>
    </row>
    <row r="487" spans="1:23" ht="14.25" hidden="1" thickTop="1" thickBot="1" x14ac:dyDescent="0.25">
      <c r="A487" s="17" t="str">
        <f>IF(DetalleExp!H487='Tablas intermedias'!$A$2,"Ordenes de Compra",IF(DetalleExp!H487='Tablas intermedias'!$A$3,"Financiamiento Internacional","Legítimo Abono"))</f>
        <v>Ordenes de Compra</v>
      </c>
      <c r="B487" s="7">
        <f>DetalleExp!E487</f>
        <v>44131</v>
      </c>
      <c r="C487" s="1" t="str">
        <f>DetalleExp!A487</f>
        <v>EX-2020-72856838-APN-DTYC#MS</v>
      </c>
      <c r="D487" s="1" t="str">
        <f>IF(A487="Ordenes de Compra",VLOOKUP(C487,Autogestión!$B$2:$D$5090,3,0),IF(A487="Legítimo Abono",VLOOKUP(C487,NoAmpOC!$B$2:$H$988,7,0),"Factura"))</f>
        <v>Factura</v>
      </c>
      <c r="E487" s="26" t="str">
        <f>IF(A487="Ordenes de Compra",VLOOKUP($C487,Autogestión!$B$2:$G$5090,6,0),IF(A487="Financiamiento Internacional",VLOOKUP($C487,FinInt!$B$2:$G$508,6,0),"Legítimo Abono"))</f>
        <v>80-0030-CDI18</v>
      </c>
      <c r="F487" s="26" t="str">
        <f>IF($A487="Ordenes de Compra","ARS",IF($A487="Financiamiento Internacional",VLOOKUP($C487,FinInt!$B$2:$Q$508,15,0),VLOOKUP($C487,NoAmpOC!$B$2:$T$988,18,0)))</f>
        <v>ARS</v>
      </c>
      <c r="G487" s="5">
        <f>IF($A487="Ordenes de Compra",VLOOKUP($C487,Autogestión!$B$2:$H$5090,7,0),IF($A487="Financiamiento Internacional",VLOOKUP($C487,FinInt!$B$2:$Q$1308,16,0),VLOOKUP($C487,NoAmpOC!$B$2:$T$988,19,0)))</f>
        <v>47009.41</v>
      </c>
      <c r="H487" s="5">
        <f t="shared" si="21"/>
        <v>47009.41</v>
      </c>
      <c r="I487" s="26" t="str">
        <f>IF($A487="Ordenes de Compra",VLOOKUP($C487,Autogestión!$B$2:$J$5090,9,0),IF($A487="Financiamiento Internacional",VLOOKUP($C487,FinInt!$B$2:$G$1555,6,0),"Legitimo Abono"))</f>
        <v>80-1004-OC19</v>
      </c>
      <c r="J487" s="1" t="str">
        <f>IF($A487="Ordenes de Compra",VLOOKUP($C487,Autogestión!$B$2:$R$5090,17,0),IF($A487="Financiamiento Internacional",VLOOKUP($C487,FinInt!$B$2:$O$1508,14,0),VLOOKUP($C487,NoAmpOC!$B$2:$R$988,17,0)))</f>
        <v>Abbvie S.A.</v>
      </c>
      <c r="K487" s="7" t="str">
        <f>DetalleExp!AP487</f>
        <v>DCYT#MS-PVD</v>
      </c>
      <c r="L487" s="7" t="str">
        <f>DetalleExp!AQ487</f>
        <v>PVD - Privada</v>
      </c>
      <c r="M487" s="7" t="str">
        <f>DetalleExp!AR487</f>
        <v>DCYT#MS - Dirección de contabilidad y tesorería</v>
      </c>
      <c r="N487" s="7">
        <f>DetalleExp!AS487</f>
        <v>44319</v>
      </c>
      <c r="O487" s="27">
        <f ca="1">ROUNDUP(TODAY()-N487,0)</f>
        <v>36</v>
      </c>
      <c r="P487" s="27">
        <f ca="1">ROUNDUP(TODAY()-B487,0)</f>
        <v>224</v>
      </c>
      <c r="Q487" s="1" t="str">
        <f>IFERROR(IF(A487="Ordenes de Compra",VLOOKUP($E487,'Ordenes de Compra'!$A$2:$E$1712,5,0),"Sin OC"),"Sin dato")</f>
        <v>22.0.0.41.0</v>
      </c>
      <c r="R487" s="28">
        <f>IFERROR(IF(A487="Ordenes de Compra",VLOOKUP($I487,'Ordenes de Compra'!$B$2:$E$1712,3,0),"Sin OC"),"Sin dato")</f>
        <v>75603540</v>
      </c>
      <c r="S487" s="1" t="str">
        <f>VLOOKUP($U487,'Tablas intermedias'!$C$1:$H$222,5,0)</f>
        <v>Contabilidad</v>
      </c>
      <c r="T487" s="29" t="str">
        <f t="shared" si="22"/>
        <v>OK</v>
      </c>
      <c r="U487" s="30" t="str">
        <f t="shared" si="23"/>
        <v>DCYT#MS-PVDPVD - PrivadaDCYT#MS - Dirección de contabilidad y tesorería</v>
      </c>
      <c r="V487" s="1" t="str">
        <f>VLOOKUP(U487,'Tablas intermedias'!$C$1:$H$222,6,0)</f>
        <v>Si</v>
      </c>
      <c r="W487" s="1" t="str">
        <f ca="1">IF(O487&lt;30,"menos de 30 días","más de 30 días")</f>
        <v>más de 30 días</v>
      </c>
    </row>
    <row r="488" spans="1:23" ht="14.25" hidden="1" thickTop="1" thickBot="1" x14ac:dyDescent="0.25">
      <c r="A488" s="17" t="str">
        <f>IF(DetalleExp!H488='Tablas intermedias'!$A$2,"Ordenes de Compra",IF(DetalleExp!H488='Tablas intermedias'!$A$3,"Financiamiento Internacional","Legítimo Abono"))</f>
        <v>Ordenes de Compra</v>
      </c>
      <c r="B488" s="7">
        <f>DetalleExp!E488</f>
        <v>44131</v>
      </c>
      <c r="C488" s="1" t="str">
        <f>DetalleExp!A488</f>
        <v>EX-2020-72858770-APN-DTYC#MS</v>
      </c>
      <c r="D488" s="1" t="str">
        <f>IF(A488="Ordenes de Compra",VLOOKUP(C488,Autogestión!$B$2:$D$5090,3,0),IF(A488="Legítimo Abono",VLOOKUP(C488,NoAmpOC!$B$2:$H$988,7,0),"Factura"))</f>
        <v>Factura</v>
      </c>
      <c r="E488" s="26" t="str">
        <f>IF(A488="Ordenes de Compra",VLOOKUP($C488,Autogestión!$B$2:$G$5090,6,0),IF(A488="Financiamiento Internacional",VLOOKUP($C488,FinInt!$B$2:$G$508,6,0),"Legítimo Abono"))</f>
        <v>80-0030-CDI18</v>
      </c>
      <c r="F488" s="26" t="str">
        <f>IF($A488="Ordenes de Compra","ARS",IF($A488="Financiamiento Internacional",VLOOKUP($C488,FinInt!$B$2:$Q$508,15,0),VLOOKUP($C488,NoAmpOC!$B$2:$T$988,18,0)))</f>
        <v>ARS</v>
      </c>
      <c r="G488" s="5">
        <f>IF($A488="Ordenes de Compra",VLOOKUP($C488,Autogestión!$B$2:$H$5090,7,0),IF($A488="Financiamiento Internacional",VLOOKUP($C488,FinInt!$B$2:$Q$1308,16,0),VLOOKUP($C488,NoAmpOC!$B$2:$T$988,19,0)))</f>
        <v>33361.519999999997</v>
      </c>
      <c r="H488" s="5">
        <f t="shared" si="21"/>
        <v>33361.519999999997</v>
      </c>
      <c r="I488" s="26" t="str">
        <f>IF($A488="Ordenes de Compra",VLOOKUP($C488,Autogestión!$B$2:$J$5090,9,0),IF($A488="Financiamiento Internacional",VLOOKUP($C488,FinInt!$B$2:$G$1555,6,0),"Legitimo Abono"))</f>
        <v>80-1004-OC19</v>
      </c>
      <c r="J488" s="1" t="str">
        <f>IF($A488="Ordenes de Compra",VLOOKUP($C488,Autogestión!$B$2:$R$5090,17,0),IF($A488="Financiamiento Internacional",VLOOKUP($C488,FinInt!$B$2:$O$1508,14,0),VLOOKUP($C488,NoAmpOC!$B$2:$R$988,17,0)))</f>
        <v>Abbvie S.A.</v>
      </c>
      <c r="K488" s="7" t="str">
        <f>DetalleExp!AP488</f>
        <v>DCYT#MS-PVD</v>
      </c>
      <c r="L488" s="7" t="str">
        <f>DetalleExp!AQ488</f>
        <v>PVD - Privada</v>
      </c>
      <c r="M488" s="7" t="str">
        <f>DetalleExp!AR488</f>
        <v>DCYT#MS - Dirección de contabilidad y tesorería</v>
      </c>
      <c r="N488" s="7">
        <f>DetalleExp!AS488</f>
        <v>44319</v>
      </c>
      <c r="O488" s="27">
        <f ca="1">ROUNDUP(TODAY()-N488,0)</f>
        <v>36</v>
      </c>
      <c r="P488" s="27">
        <f ca="1">ROUNDUP(TODAY()-B488,0)</f>
        <v>224</v>
      </c>
      <c r="Q488" s="1" t="str">
        <f>IFERROR(IF(A488="Ordenes de Compra",VLOOKUP($E488,'Ordenes de Compra'!$A$2:$E$1712,5,0),"Sin OC"),"Sin dato")</f>
        <v>22.0.0.41.0</v>
      </c>
      <c r="R488" s="28">
        <f>IFERROR(IF(A488="Ordenes de Compra",VLOOKUP($I488,'Ordenes de Compra'!$B$2:$E$1712,3,0),"Sin OC"),"Sin dato")</f>
        <v>75603540</v>
      </c>
      <c r="S488" s="1" t="str">
        <f>VLOOKUP($U488,'Tablas intermedias'!$C$1:$H$222,5,0)</f>
        <v>Contabilidad</v>
      </c>
      <c r="T488" s="29" t="str">
        <f t="shared" si="22"/>
        <v>OK</v>
      </c>
      <c r="U488" s="30" t="str">
        <f t="shared" si="23"/>
        <v>DCYT#MS-PVDPVD - PrivadaDCYT#MS - Dirección de contabilidad y tesorería</v>
      </c>
      <c r="V488" s="1" t="str">
        <f>VLOOKUP(U488,'Tablas intermedias'!$C$1:$H$222,6,0)</f>
        <v>Si</v>
      </c>
      <c r="W488" s="1" t="str">
        <f ca="1">IF(O488&lt;30,"menos de 30 días","más de 30 días")</f>
        <v>más de 30 días</v>
      </c>
    </row>
    <row r="489" spans="1:23" ht="14.25" hidden="1" thickTop="1" thickBot="1" x14ac:dyDescent="0.25">
      <c r="A489" s="17" t="str">
        <f>IF(DetalleExp!H489='Tablas intermedias'!$A$2,"Ordenes de Compra",IF(DetalleExp!H489='Tablas intermedias'!$A$3,"Financiamiento Internacional","Legítimo Abono"))</f>
        <v>Ordenes de Compra</v>
      </c>
      <c r="B489" s="7">
        <f>DetalleExp!E489</f>
        <v>44131</v>
      </c>
      <c r="C489" s="1" t="str">
        <f>DetalleExp!A489</f>
        <v>EX-2020-72860826-APN-DTYC#MS</v>
      </c>
      <c r="D489" s="1" t="str">
        <f>IF(A489="Ordenes de Compra",VLOOKUP(C489,Autogestión!$B$2:$D$5090,3,0),IF(A489="Legítimo Abono",VLOOKUP(C489,NoAmpOC!$B$2:$H$988,7,0),"Factura"))</f>
        <v>Factura</v>
      </c>
      <c r="E489" s="26" t="str">
        <f>IF(A489="Ordenes de Compra",VLOOKUP($C489,Autogestión!$B$2:$G$5090,6,0),IF(A489="Financiamiento Internacional",VLOOKUP($C489,FinInt!$B$2:$G$508,6,0),"Legítimo Abono"))</f>
        <v>80-0030-CDI18</v>
      </c>
      <c r="F489" s="26" t="str">
        <f>IF($A489="Ordenes de Compra","ARS",IF($A489="Financiamiento Internacional",VLOOKUP($C489,FinInt!$B$2:$Q$508,15,0),VLOOKUP($C489,NoAmpOC!$B$2:$T$988,18,0)))</f>
        <v>ARS</v>
      </c>
      <c r="G489" s="5">
        <f>IF($A489="Ordenes de Compra",VLOOKUP($C489,Autogestión!$B$2:$H$5090,7,0),IF($A489="Financiamiento Internacional",VLOOKUP($C489,FinInt!$B$2:$Q$1308,16,0),VLOOKUP($C489,NoAmpOC!$B$2:$T$988,19,0)))</f>
        <v>10615.03</v>
      </c>
      <c r="H489" s="5">
        <f t="shared" si="21"/>
        <v>10615.03</v>
      </c>
      <c r="I489" s="26" t="str">
        <f>IF($A489="Ordenes de Compra",VLOOKUP($C489,Autogestión!$B$2:$J$5090,9,0),IF($A489="Financiamiento Internacional",VLOOKUP($C489,FinInt!$B$2:$G$1555,6,0),"Legitimo Abono"))</f>
        <v>80-1004-OC19</v>
      </c>
      <c r="J489" s="1" t="str">
        <f>IF($A489="Ordenes de Compra",VLOOKUP($C489,Autogestión!$B$2:$R$5090,17,0),IF($A489="Financiamiento Internacional",VLOOKUP($C489,FinInt!$B$2:$O$1508,14,0),VLOOKUP($C489,NoAmpOC!$B$2:$R$988,17,0)))</f>
        <v>Abbvie S.A.</v>
      </c>
      <c r="K489" s="7" t="str">
        <f>DetalleExp!AP489</f>
        <v>DCYT#MS-PVD</v>
      </c>
      <c r="L489" s="7" t="str">
        <f>DetalleExp!AQ489</f>
        <v>PVD - Privada</v>
      </c>
      <c r="M489" s="7" t="str">
        <f>DetalleExp!AR489</f>
        <v>DCYT#MS - Dirección de contabilidad y tesorería</v>
      </c>
      <c r="N489" s="7">
        <f>DetalleExp!AS489</f>
        <v>44319</v>
      </c>
      <c r="O489" s="27">
        <f ca="1">ROUNDUP(TODAY()-N489,0)</f>
        <v>36</v>
      </c>
      <c r="P489" s="27">
        <f ca="1">ROUNDUP(TODAY()-B489,0)</f>
        <v>224</v>
      </c>
      <c r="Q489" s="1" t="str">
        <f>IFERROR(IF(A489="Ordenes de Compra",VLOOKUP($E489,'Ordenes de Compra'!$A$2:$E$1712,5,0),"Sin OC"),"Sin dato")</f>
        <v>22.0.0.41.0</v>
      </c>
      <c r="R489" s="28">
        <f>IFERROR(IF(A489="Ordenes de Compra",VLOOKUP($I489,'Ordenes de Compra'!$B$2:$E$1712,3,0),"Sin OC"),"Sin dato")</f>
        <v>75603540</v>
      </c>
      <c r="S489" s="1" t="str">
        <f>VLOOKUP($U489,'Tablas intermedias'!$C$1:$H$222,5,0)</f>
        <v>Contabilidad</v>
      </c>
      <c r="T489" s="29" t="str">
        <f t="shared" si="22"/>
        <v>OK</v>
      </c>
      <c r="U489" s="30" t="str">
        <f t="shared" si="23"/>
        <v>DCYT#MS-PVDPVD - PrivadaDCYT#MS - Dirección de contabilidad y tesorería</v>
      </c>
      <c r="V489" s="1" t="str">
        <f>VLOOKUP(U489,'Tablas intermedias'!$C$1:$H$222,6,0)</f>
        <v>Si</v>
      </c>
      <c r="W489" s="1" t="str">
        <f ca="1">IF(O489&lt;30,"menos de 30 días","más de 30 días")</f>
        <v>más de 30 días</v>
      </c>
    </row>
    <row r="490" spans="1:23" ht="14.25" hidden="1" thickTop="1" thickBot="1" x14ac:dyDescent="0.25">
      <c r="A490" s="17" t="str">
        <f>IF(DetalleExp!H490='Tablas intermedias'!$A$2,"Ordenes de Compra",IF(DetalleExp!H490='Tablas intermedias'!$A$3,"Financiamiento Internacional","Legítimo Abono"))</f>
        <v>Ordenes de Compra</v>
      </c>
      <c r="B490" s="7">
        <f>DetalleExp!E490</f>
        <v>44131</v>
      </c>
      <c r="C490" s="1" t="str">
        <f>DetalleExp!A490</f>
        <v>EX-2020-72862736-APN-DTYC#MS</v>
      </c>
      <c r="D490" s="1" t="str">
        <f>IF(A490="Ordenes de Compra",VLOOKUP(C490,Autogestión!$B$2:$D$5090,3,0),IF(A490="Legítimo Abono",VLOOKUP(C490,NoAmpOC!$B$2:$H$988,7,0),"Factura"))</f>
        <v>Factura</v>
      </c>
      <c r="E490" s="26" t="str">
        <f>IF(A490="Ordenes de Compra",VLOOKUP($C490,Autogestión!$B$2:$G$5090,6,0),IF(A490="Financiamiento Internacional",VLOOKUP($C490,FinInt!$B$2:$G$508,6,0),"Legítimo Abono"))</f>
        <v>80-0030-CDI18</v>
      </c>
      <c r="F490" s="26" t="str">
        <f>IF($A490="Ordenes de Compra","ARS",IF($A490="Financiamiento Internacional",VLOOKUP($C490,FinInt!$B$2:$Q$508,15,0),VLOOKUP($C490,NoAmpOC!$B$2:$T$988,18,0)))</f>
        <v>ARS</v>
      </c>
      <c r="G490" s="5">
        <f>IF($A490="Ordenes de Compra",VLOOKUP($C490,Autogestión!$B$2:$H$5090,7,0),IF($A490="Financiamiento Internacional",VLOOKUP($C490,FinInt!$B$2:$Q$1308,16,0),VLOOKUP($C490,NoAmpOC!$B$2:$T$988,19,0)))</f>
        <v>7582.16</v>
      </c>
      <c r="H490" s="5">
        <f t="shared" si="21"/>
        <v>7582.16</v>
      </c>
      <c r="I490" s="26" t="str">
        <f>IF($A490="Ordenes de Compra",VLOOKUP($C490,Autogestión!$B$2:$J$5090,9,0),IF($A490="Financiamiento Internacional",VLOOKUP($C490,FinInt!$B$2:$G$1555,6,0),"Legitimo Abono"))</f>
        <v>80-1004-OC19</v>
      </c>
      <c r="J490" s="1" t="str">
        <f>IF($A490="Ordenes de Compra",VLOOKUP($C490,Autogestión!$B$2:$R$5090,17,0),IF($A490="Financiamiento Internacional",VLOOKUP($C490,FinInt!$B$2:$O$1508,14,0),VLOOKUP($C490,NoAmpOC!$B$2:$R$988,17,0)))</f>
        <v>Abbvie S.A.</v>
      </c>
      <c r="K490" s="7" t="str">
        <f>DetalleExp!AP490</f>
        <v>DCYT#MS-PVD</v>
      </c>
      <c r="L490" s="7" t="str">
        <f>DetalleExp!AQ490</f>
        <v>PVD - Privada</v>
      </c>
      <c r="M490" s="7" t="str">
        <f>DetalleExp!AR490</f>
        <v>DCYT#MS - Dirección de contabilidad y tesorería</v>
      </c>
      <c r="N490" s="7">
        <f>DetalleExp!AS490</f>
        <v>44319</v>
      </c>
      <c r="O490" s="27">
        <f ca="1">ROUNDUP(TODAY()-N490,0)</f>
        <v>36</v>
      </c>
      <c r="P490" s="27">
        <f ca="1">ROUNDUP(TODAY()-B490,0)</f>
        <v>224</v>
      </c>
      <c r="Q490" s="1" t="str">
        <f>IFERROR(IF(A490="Ordenes de Compra",VLOOKUP($E490,'Ordenes de Compra'!$A$2:$E$1712,5,0),"Sin OC"),"Sin dato")</f>
        <v>22.0.0.41.0</v>
      </c>
      <c r="R490" s="28">
        <f>IFERROR(IF(A490="Ordenes de Compra",VLOOKUP($I490,'Ordenes de Compra'!$B$2:$E$1712,3,0),"Sin OC"),"Sin dato")</f>
        <v>75603540</v>
      </c>
      <c r="S490" s="1" t="str">
        <f>VLOOKUP($U490,'Tablas intermedias'!$C$1:$H$222,5,0)</f>
        <v>Contabilidad</v>
      </c>
      <c r="T490" s="29" t="str">
        <f t="shared" si="22"/>
        <v>OK</v>
      </c>
      <c r="U490" s="30" t="str">
        <f t="shared" si="23"/>
        <v>DCYT#MS-PVDPVD - PrivadaDCYT#MS - Dirección de contabilidad y tesorería</v>
      </c>
      <c r="V490" s="1" t="str">
        <f>VLOOKUP(U490,'Tablas intermedias'!$C$1:$H$222,6,0)</f>
        <v>Si</v>
      </c>
      <c r="W490" s="1" t="str">
        <f ca="1">IF(O490&lt;30,"menos de 30 días","más de 30 días")</f>
        <v>más de 30 días</v>
      </c>
    </row>
    <row r="491" spans="1:23" ht="14.25" hidden="1" thickTop="1" thickBot="1" x14ac:dyDescent="0.25">
      <c r="A491" s="17" t="str">
        <f>IF(DetalleExp!H491='Tablas intermedias'!$A$2,"Ordenes de Compra",IF(DetalleExp!H491='Tablas intermedias'!$A$3,"Financiamiento Internacional","Legítimo Abono"))</f>
        <v>Ordenes de Compra</v>
      </c>
      <c r="B491" s="7">
        <f>DetalleExp!E491</f>
        <v>44131</v>
      </c>
      <c r="C491" s="1" t="str">
        <f>DetalleExp!A491</f>
        <v>EX-2020-72864858-APN-DTYC#MS</v>
      </c>
      <c r="D491" s="1" t="str">
        <f>IF(A491="Ordenes de Compra",VLOOKUP(C491,Autogestión!$B$2:$D$5090,3,0),IF(A491="Legítimo Abono",VLOOKUP(C491,NoAmpOC!$B$2:$H$988,7,0),"Factura"))</f>
        <v>Factura</v>
      </c>
      <c r="E491" s="26" t="str">
        <f>IF(A491="Ordenes de Compra",VLOOKUP($C491,Autogestión!$B$2:$G$5090,6,0),IF(A491="Financiamiento Internacional",VLOOKUP($C491,FinInt!$B$2:$G$508,6,0),"Legítimo Abono"))</f>
        <v>80-0030-CDI18</v>
      </c>
      <c r="F491" s="26" t="str">
        <f>IF($A491="Ordenes de Compra","ARS",IF($A491="Financiamiento Internacional",VLOOKUP($C491,FinInt!$B$2:$Q$508,15,0),VLOOKUP($C491,NoAmpOC!$B$2:$T$988,18,0)))</f>
        <v>ARS</v>
      </c>
      <c r="G491" s="5">
        <f>IF($A491="Ordenes de Compra",VLOOKUP($C491,Autogestión!$B$2:$H$5090,7,0),IF($A491="Financiamiento Internacional",VLOOKUP($C491,FinInt!$B$2:$Q$1308,16,0),VLOOKUP($C491,NoAmpOC!$B$2:$T$988,19,0)))</f>
        <v>6065.73</v>
      </c>
      <c r="H491" s="5">
        <f t="shared" si="21"/>
        <v>6065.73</v>
      </c>
      <c r="I491" s="26" t="str">
        <f>IF($A491="Ordenes de Compra",VLOOKUP($C491,Autogestión!$B$2:$J$5090,9,0),IF($A491="Financiamiento Internacional",VLOOKUP($C491,FinInt!$B$2:$G$1555,6,0),"Legitimo Abono"))</f>
        <v>80-1004-OC19</v>
      </c>
      <c r="J491" s="1" t="str">
        <f>IF($A491="Ordenes de Compra",VLOOKUP($C491,Autogestión!$B$2:$R$5090,17,0),IF($A491="Financiamiento Internacional",VLOOKUP($C491,FinInt!$B$2:$O$1508,14,0),VLOOKUP($C491,NoAmpOC!$B$2:$R$988,17,0)))</f>
        <v>Abbvie S.A.</v>
      </c>
      <c r="K491" s="7" t="str">
        <f>DetalleExp!AP491</f>
        <v>DCYT#MS-PVD</v>
      </c>
      <c r="L491" s="7" t="str">
        <f>DetalleExp!AQ491</f>
        <v>PVD - Privada</v>
      </c>
      <c r="M491" s="7" t="str">
        <f>DetalleExp!AR491</f>
        <v>DCYT#MS - Dirección de contabilidad y tesorería</v>
      </c>
      <c r="N491" s="7">
        <f>DetalleExp!AS491</f>
        <v>44319</v>
      </c>
      <c r="O491" s="27">
        <f ca="1">ROUNDUP(TODAY()-N491,0)</f>
        <v>36</v>
      </c>
      <c r="P491" s="27">
        <f ca="1">ROUNDUP(TODAY()-B491,0)</f>
        <v>224</v>
      </c>
      <c r="Q491" s="1" t="str">
        <f>IFERROR(IF(A491="Ordenes de Compra",VLOOKUP($E491,'Ordenes de Compra'!$A$2:$E$1712,5,0),"Sin OC"),"Sin dato")</f>
        <v>22.0.0.41.0</v>
      </c>
      <c r="R491" s="28">
        <f>IFERROR(IF(A491="Ordenes de Compra",VLOOKUP($I491,'Ordenes de Compra'!$B$2:$E$1712,3,0),"Sin OC"),"Sin dato")</f>
        <v>75603540</v>
      </c>
      <c r="S491" s="1" t="str">
        <f>VLOOKUP($U491,'Tablas intermedias'!$C$1:$H$222,5,0)</f>
        <v>Contabilidad</v>
      </c>
      <c r="T491" s="29" t="str">
        <f t="shared" si="22"/>
        <v>OK</v>
      </c>
      <c r="U491" s="30" t="str">
        <f t="shared" si="23"/>
        <v>DCYT#MS-PVDPVD - PrivadaDCYT#MS - Dirección de contabilidad y tesorería</v>
      </c>
      <c r="V491" s="1" t="str">
        <f>VLOOKUP(U491,'Tablas intermedias'!$C$1:$H$222,6,0)</f>
        <v>Si</v>
      </c>
      <c r="W491" s="1" t="str">
        <f ca="1">IF(O491&lt;30,"menos de 30 días","más de 30 días")</f>
        <v>más de 30 días</v>
      </c>
    </row>
    <row r="492" spans="1:23" ht="14.25" hidden="1" thickTop="1" thickBot="1" x14ac:dyDescent="0.25">
      <c r="A492" s="17" t="str">
        <f>IF(DetalleExp!H492='Tablas intermedias'!$A$2,"Ordenes de Compra",IF(DetalleExp!H492='Tablas intermedias'!$A$3,"Financiamiento Internacional","Legítimo Abono"))</f>
        <v>Ordenes de Compra</v>
      </c>
      <c r="B492" s="7">
        <f>DetalleExp!E492</f>
        <v>44131</v>
      </c>
      <c r="C492" s="1" t="str">
        <f>DetalleExp!A492</f>
        <v>EX-2020-72872551-APN-DTYC#MS</v>
      </c>
      <c r="D492" s="1" t="str">
        <f>IF(A492="Ordenes de Compra",VLOOKUP(C492,Autogestión!$B$2:$D$5090,3,0),IF(A492="Legítimo Abono",VLOOKUP(C492,NoAmpOC!$B$2:$H$988,7,0),"Factura"))</f>
        <v>Factura</v>
      </c>
      <c r="E492" s="26" t="str">
        <f>IF(A492="Ordenes de Compra",VLOOKUP($C492,Autogestión!$B$2:$G$5090,6,0),IF(A492="Financiamiento Internacional",VLOOKUP($C492,FinInt!$B$2:$G$508,6,0),"Legítimo Abono"))</f>
        <v>80-0025-LPU18</v>
      </c>
      <c r="F492" s="26" t="str">
        <f>IF($A492="Ordenes de Compra","ARS",IF($A492="Financiamiento Internacional",VLOOKUP($C492,FinInt!$B$2:$Q$508,15,0),VLOOKUP($C492,NoAmpOC!$B$2:$T$988,18,0)))</f>
        <v>ARS</v>
      </c>
      <c r="G492" s="5">
        <f>IF($A492="Ordenes de Compra",VLOOKUP($C492,Autogestión!$B$2:$H$5090,7,0),IF($A492="Financiamiento Internacional",VLOOKUP($C492,FinInt!$B$2:$Q$1308,16,0),VLOOKUP($C492,NoAmpOC!$B$2:$T$988,19,0)))</f>
        <v>2380385.7000000002</v>
      </c>
      <c r="H492" s="5">
        <f t="shared" si="21"/>
        <v>2380385.7000000002</v>
      </c>
      <c r="I492" s="26">
        <f>IF($A492="Ordenes de Compra",VLOOKUP($C492,Autogestión!$B$2:$J$5090,9,0),IF($A492="Financiamiento Internacional",VLOOKUP($C492,FinInt!$B$2:$G$1555,6,0),"Legitimo Abono"))</f>
        <v>0</v>
      </c>
      <c r="J492" s="1" t="str">
        <f>IF($A492="Ordenes de Compra",VLOOKUP($C492,Autogestión!$B$2:$R$5090,17,0),IF($A492="Financiamiento Internacional",VLOOKUP($C492,FinInt!$B$2:$O$1508,14,0),VLOOKUP($C492,NoAmpOC!$B$2:$R$988,17,0)))</f>
        <v>LABORATORIOS FABRA S.A.</v>
      </c>
      <c r="K492" s="7" t="str">
        <f>DetalleExp!AP492</f>
        <v>DAFYP#MS-ARCHIVO</v>
      </c>
      <c r="L492" s="7" t="str">
        <f>DetalleExp!AQ492</f>
        <v>ARCHIVO - Archivo</v>
      </c>
      <c r="M492" s="7" t="str">
        <f>DetalleExp!AR492</f>
        <v>DAFYP#MS - Dirección de administración financiera y presupuestaria</v>
      </c>
      <c r="N492" s="7">
        <f>DetalleExp!AS492</f>
        <v>44154</v>
      </c>
      <c r="O492" s="27">
        <f ca="1">ROUNDUP(TODAY()-N492,0)</f>
        <v>201</v>
      </c>
      <c r="P492" s="27">
        <f ca="1">ROUNDUP(TODAY()-B492,0)</f>
        <v>224</v>
      </c>
      <c r="Q492" s="1" t="str">
        <f>IFERROR(IF(A492="Ordenes de Compra",VLOOKUP($E492,'Ordenes de Compra'!$A$2:$E$1712,5,0),"Sin OC"),"Sin dato")</f>
        <v>29.0.0.45.0</v>
      </c>
      <c r="R492" s="28" t="str">
        <f>IFERROR(IF(A492="Ordenes de Compra",VLOOKUP($I492,'Ordenes de Compra'!$B$2:$E$1712,3,0),"Sin OC"),"Sin dato")</f>
        <v>Sin dato</v>
      </c>
      <c r="S492" s="1" t="str">
        <f>VLOOKUP($U492,'Tablas intermedias'!$C$1:$H$222,5,0)</f>
        <v>DGPFE</v>
      </c>
      <c r="T492" s="29" t="str">
        <f t="shared" si="22"/>
        <v>OK</v>
      </c>
      <c r="U492" s="30" t="str">
        <f t="shared" si="23"/>
        <v>DAFYP#MS-ARCHIVOARCHIVO - ArchivoDAFYP#MS - Dirección de administración financiera y presupuestaria</v>
      </c>
      <c r="V492" s="1" t="str">
        <f>VLOOKUP(U492,'Tablas intermedias'!$C$1:$H$222,6,0)</f>
        <v>No</v>
      </c>
      <c r="W492" s="1" t="str">
        <f ca="1">IF(O492&lt;30,"menos de 30 días","más de 30 días")</f>
        <v>más de 30 días</v>
      </c>
    </row>
    <row r="493" spans="1:23" ht="14.25" hidden="1" thickTop="1" thickBot="1" x14ac:dyDescent="0.25">
      <c r="A493" s="17" t="str">
        <f>IF(DetalleExp!H493='Tablas intermedias'!$A$2,"Ordenes de Compra",IF(DetalleExp!H493='Tablas intermedias'!$A$3,"Financiamiento Internacional","Legítimo Abono"))</f>
        <v>Ordenes de Compra</v>
      </c>
      <c r="B493" s="7">
        <f>DetalleExp!E493</f>
        <v>44131</v>
      </c>
      <c r="C493" s="1" t="str">
        <f>DetalleExp!A493</f>
        <v>EX-2020-72873996-APN-DTYC#MS</v>
      </c>
      <c r="D493" s="1" t="str">
        <f>IF(A493="Ordenes de Compra",VLOOKUP(C493,Autogestión!$B$2:$D$5090,3,0),IF(A493="Legítimo Abono",VLOOKUP(C493,NoAmpOC!$B$2:$H$988,7,0),"Factura"))</f>
        <v>Factura</v>
      </c>
      <c r="E493" s="26" t="str">
        <f>IF(A493="Ordenes de Compra",VLOOKUP($C493,Autogestión!$B$2:$G$5090,6,0),IF(A493="Financiamiento Internacional",VLOOKUP($C493,FinInt!$B$2:$G$508,6,0),"Legítimo Abono"))</f>
        <v>80-0025-LPU18</v>
      </c>
      <c r="F493" s="26" t="str">
        <f>IF($A493="Ordenes de Compra","ARS",IF($A493="Financiamiento Internacional",VLOOKUP($C493,FinInt!$B$2:$Q$508,15,0),VLOOKUP($C493,NoAmpOC!$B$2:$T$988,18,0)))</f>
        <v>ARS</v>
      </c>
      <c r="G493" s="5">
        <f>IF($A493="Ordenes de Compra",VLOOKUP($C493,Autogestión!$B$2:$H$5090,7,0),IF($A493="Financiamiento Internacional",VLOOKUP($C493,FinInt!$B$2:$Q$1308,16,0),VLOOKUP($C493,NoAmpOC!$B$2:$T$988,19,0)))</f>
        <v>663965</v>
      </c>
      <c r="H493" s="5">
        <f t="shared" si="21"/>
        <v>663965</v>
      </c>
      <c r="I493" s="26">
        <f>IF($A493="Ordenes de Compra",VLOOKUP($C493,Autogestión!$B$2:$J$5090,9,0),IF($A493="Financiamiento Internacional",VLOOKUP($C493,FinInt!$B$2:$G$1555,6,0),"Legitimo Abono"))</f>
        <v>0</v>
      </c>
      <c r="J493" s="1" t="str">
        <f>IF($A493="Ordenes de Compra",VLOOKUP($C493,Autogestión!$B$2:$R$5090,17,0),IF($A493="Financiamiento Internacional",VLOOKUP($C493,FinInt!$B$2:$O$1508,14,0),VLOOKUP($C493,NoAmpOC!$B$2:$R$988,17,0)))</f>
        <v>LABORATORIOS FABRA S.A.</v>
      </c>
      <c r="K493" s="7" t="str">
        <f>DetalleExp!AP493</f>
        <v>DAFYP#MS-ARCHIVO</v>
      </c>
      <c r="L493" s="7" t="str">
        <f>DetalleExp!AQ493</f>
        <v>ARCHIVO - Archivo</v>
      </c>
      <c r="M493" s="7" t="str">
        <f>DetalleExp!AR493</f>
        <v>DAFYP#MS - Dirección de administración financiera y presupuestaria</v>
      </c>
      <c r="N493" s="7">
        <f>DetalleExp!AS493</f>
        <v>44165</v>
      </c>
      <c r="O493" s="27">
        <f ca="1">ROUNDUP(TODAY()-N493,0)</f>
        <v>190</v>
      </c>
      <c r="P493" s="27">
        <f ca="1">ROUNDUP(TODAY()-B493,0)</f>
        <v>224</v>
      </c>
      <c r="Q493" s="1" t="str">
        <f>IFERROR(IF(A493="Ordenes de Compra",VLOOKUP($E493,'Ordenes de Compra'!$A$2:$E$1712,5,0),"Sin OC"),"Sin dato")</f>
        <v>29.0.0.45.0</v>
      </c>
      <c r="R493" s="28" t="str">
        <f>IFERROR(IF(A493="Ordenes de Compra",VLOOKUP($I493,'Ordenes de Compra'!$B$2:$E$1712,3,0),"Sin OC"),"Sin dato")</f>
        <v>Sin dato</v>
      </c>
      <c r="S493" s="1" t="str">
        <f>VLOOKUP($U493,'Tablas intermedias'!$C$1:$H$222,5,0)</f>
        <v>DGPFE</v>
      </c>
      <c r="T493" s="29" t="str">
        <f t="shared" si="22"/>
        <v>OK</v>
      </c>
      <c r="U493" s="30" t="str">
        <f t="shared" si="23"/>
        <v>DAFYP#MS-ARCHIVOARCHIVO - ArchivoDAFYP#MS - Dirección de administración financiera y presupuestaria</v>
      </c>
      <c r="V493" s="1" t="str">
        <f>VLOOKUP(U493,'Tablas intermedias'!$C$1:$H$222,6,0)</f>
        <v>No</v>
      </c>
      <c r="W493" s="1" t="str">
        <f ca="1">IF(O493&lt;30,"menos de 30 días","más de 30 días")</f>
        <v>más de 30 días</v>
      </c>
    </row>
    <row r="494" spans="1:23" ht="14.25" hidden="1" thickTop="1" thickBot="1" x14ac:dyDescent="0.25">
      <c r="A494" s="17" t="str">
        <f>IF(DetalleExp!H494='Tablas intermedias'!$A$2,"Ordenes de Compra",IF(DetalleExp!H494='Tablas intermedias'!$A$3,"Financiamiento Internacional","Legítimo Abono"))</f>
        <v>Ordenes de Compra</v>
      </c>
      <c r="B494" s="7">
        <f>DetalleExp!E494</f>
        <v>44132</v>
      </c>
      <c r="C494" s="1" t="str">
        <f>DetalleExp!A494</f>
        <v>EX-2020-72967188-APN-DTYC#MS</v>
      </c>
      <c r="D494" s="1" t="str">
        <f>IF(A494="Ordenes de Compra",VLOOKUP(C494,Autogestión!$B$2:$D$5090,3,0),IF(A494="Legítimo Abono",VLOOKUP(C494,NoAmpOC!$B$2:$H$988,7,0),"Factura"))</f>
        <v>Factura</v>
      </c>
      <c r="E494" s="26" t="str">
        <f>IF(A494="Ordenes de Compra",VLOOKUP($C494,Autogestión!$B$2:$G$5090,6,0),IF(A494="Financiamiento Internacional",VLOOKUP($C494,FinInt!$B$2:$G$508,6,0),"Legítimo Abono"))</f>
        <v>80-0025-LPU18</v>
      </c>
      <c r="F494" s="26" t="str">
        <f>IF($A494="Ordenes de Compra","ARS",IF($A494="Financiamiento Internacional",VLOOKUP($C494,FinInt!$B$2:$Q$508,15,0),VLOOKUP($C494,NoAmpOC!$B$2:$T$988,18,0)))</f>
        <v>ARS</v>
      </c>
      <c r="G494" s="5">
        <f>IF($A494="Ordenes de Compra",VLOOKUP($C494,Autogestión!$B$2:$H$5090,7,0),IF($A494="Financiamiento Internacional",VLOOKUP($C494,FinInt!$B$2:$Q$1308,16,0),VLOOKUP($C494,NoAmpOC!$B$2:$T$988,19,0)))</f>
        <v>64511999</v>
      </c>
      <c r="H494" s="5">
        <f t="shared" si="21"/>
        <v>64511999</v>
      </c>
      <c r="I494" s="26" t="str">
        <f>IF($A494="Ordenes de Compra",VLOOKUP($C494,Autogestión!$B$2:$J$5090,9,0),IF($A494="Financiamiento Internacional",VLOOKUP($C494,FinInt!$B$2:$G$1555,6,0),"Legitimo Abono"))</f>
        <v>80-1046-OC20</v>
      </c>
      <c r="J494" s="1" t="str">
        <f>IF($A494="Ordenes de Compra",VLOOKUP($C494,Autogestión!$B$2:$R$5090,17,0),IF($A494="Financiamiento Internacional",VLOOKUP($C494,FinInt!$B$2:$O$1508,14,0),VLOOKUP($C494,NoAmpOC!$B$2:$R$988,17,0)))</f>
        <v>SAVANT PHARM S.A.</v>
      </c>
      <c r="K494" s="7" t="str">
        <f>DetalleExp!AP494</f>
        <v>DAFYP#MS-ARCHIVO</v>
      </c>
      <c r="L494" s="7" t="str">
        <f>DetalleExp!AQ494</f>
        <v>ARCHIVO - Archivo</v>
      </c>
      <c r="M494" s="7" t="str">
        <f>DetalleExp!AR494</f>
        <v>DAFYP#MS - Dirección de administración financiera y presupuestaria</v>
      </c>
      <c r="N494" s="7">
        <f>DetalleExp!AS494</f>
        <v>44145</v>
      </c>
      <c r="O494" s="27">
        <f ca="1">ROUNDUP(TODAY()-N494,0)</f>
        <v>210</v>
      </c>
      <c r="P494" s="27">
        <f ca="1">ROUNDUP(TODAY()-B494,0)</f>
        <v>223</v>
      </c>
      <c r="Q494" s="1" t="str">
        <f>IFERROR(IF(A494="Ordenes de Compra",VLOOKUP($E494,'Ordenes de Compra'!$A$2:$E$1712,5,0),"Sin OC"),"Sin dato")</f>
        <v>29.0.0.45.0</v>
      </c>
      <c r="R494" s="28">
        <f>IFERROR(IF(A494="Ordenes de Compra",VLOOKUP($I494,'Ordenes de Compra'!$B$2:$E$1712,3,0),"Sin OC"),"Sin dato")</f>
        <v>29491312.84</v>
      </c>
      <c r="S494" s="1" t="str">
        <f>VLOOKUP($U494,'Tablas intermedias'!$C$1:$H$222,5,0)</f>
        <v>DGPFE</v>
      </c>
      <c r="T494" s="29" t="str">
        <f t="shared" si="22"/>
        <v>OK</v>
      </c>
      <c r="U494" s="30" t="str">
        <f t="shared" si="23"/>
        <v>DAFYP#MS-ARCHIVOARCHIVO - ArchivoDAFYP#MS - Dirección de administración financiera y presupuestaria</v>
      </c>
      <c r="V494" s="1" t="str">
        <f>VLOOKUP(U494,'Tablas intermedias'!$C$1:$H$222,6,0)</f>
        <v>No</v>
      </c>
      <c r="W494" s="1" t="str">
        <f ca="1">IF(O494&lt;30,"menos de 30 días","más de 30 días")</f>
        <v>más de 30 días</v>
      </c>
    </row>
    <row r="495" spans="1:23" ht="14.25" hidden="1" thickTop="1" thickBot="1" x14ac:dyDescent="0.25">
      <c r="A495" s="17" t="str">
        <f>IF(DetalleExp!H495='Tablas intermedias'!$A$2,"Ordenes de Compra",IF(DetalleExp!H495='Tablas intermedias'!$A$3,"Financiamiento Internacional","Legítimo Abono"))</f>
        <v>Ordenes de Compra</v>
      </c>
      <c r="B495" s="7">
        <f>DetalleExp!E495</f>
        <v>44132</v>
      </c>
      <c r="C495" s="1" t="str">
        <f>DetalleExp!A495</f>
        <v>EX-2020-72972490-APN-DTYC#MS</v>
      </c>
      <c r="D495" s="1" t="str">
        <f>IF(A495="Ordenes de Compra",VLOOKUP(C495,Autogestión!$B$2:$D$5090,3,0),IF(A495="Legítimo Abono",VLOOKUP(C495,NoAmpOC!$B$2:$H$988,7,0),"Factura"))</f>
        <v>Factura</v>
      </c>
      <c r="E495" s="26" t="str">
        <f>IF(A495="Ordenes de Compra",VLOOKUP($C495,Autogestión!$B$2:$G$5090,6,0),IF(A495="Financiamiento Internacional",VLOOKUP($C495,FinInt!$B$2:$G$508,6,0),"Legítimo Abono"))</f>
        <v>80-0025-LPU18</v>
      </c>
      <c r="F495" s="26" t="str">
        <f>IF($A495="Ordenes de Compra","ARS",IF($A495="Financiamiento Internacional",VLOOKUP($C495,FinInt!$B$2:$Q$508,15,0),VLOOKUP($C495,NoAmpOC!$B$2:$T$988,18,0)))</f>
        <v>ARS</v>
      </c>
      <c r="G495" s="5">
        <f>IF($A495="Ordenes de Compra",VLOOKUP($C495,Autogestión!$B$2:$H$5090,7,0),IF($A495="Financiamiento Internacional",VLOOKUP($C495,FinInt!$B$2:$Q$1308,16,0),VLOOKUP($C495,NoAmpOC!$B$2:$T$988,19,0)))</f>
        <v>322560</v>
      </c>
      <c r="H495" s="5">
        <f t="shared" si="21"/>
        <v>322560</v>
      </c>
      <c r="I495" s="26" t="str">
        <f>IF($A495="Ordenes de Compra",VLOOKUP($C495,Autogestión!$B$2:$J$5090,9,0),IF($A495="Financiamiento Internacional",VLOOKUP($C495,FinInt!$B$2:$G$1555,6,0),"Legitimo Abono"))</f>
        <v>80-1046-OC20</v>
      </c>
      <c r="J495" s="1" t="str">
        <f>IF($A495="Ordenes de Compra",VLOOKUP($C495,Autogestión!$B$2:$R$5090,17,0),IF($A495="Financiamiento Internacional",VLOOKUP($C495,FinInt!$B$2:$O$1508,14,0),VLOOKUP($C495,NoAmpOC!$B$2:$R$988,17,0)))</f>
        <v>SAVANT PHARM S.A.</v>
      </c>
      <c r="K495" s="7" t="str">
        <f>DetalleExp!AP495</f>
        <v>DAFYP#MS-ARCHIVO</v>
      </c>
      <c r="L495" s="7" t="str">
        <f>DetalleExp!AQ495</f>
        <v>ARCHIVO - Archivo</v>
      </c>
      <c r="M495" s="7" t="str">
        <f>DetalleExp!AR495</f>
        <v>DAFYP#MS - Dirección de administración financiera y presupuestaria</v>
      </c>
      <c r="N495" s="7">
        <f>DetalleExp!AS495</f>
        <v>44140</v>
      </c>
      <c r="O495" s="27">
        <f ca="1">ROUNDUP(TODAY()-N495,0)</f>
        <v>215</v>
      </c>
      <c r="P495" s="27">
        <f ca="1">ROUNDUP(TODAY()-B495,0)</f>
        <v>223</v>
      </c>
      <c r="Q495" s="1" t="str">
        <f>IFERROR(IF(A495="Ordenes de Compra",VLOOKUP($E495,'Ordenes de Compra'!$A$2:$E$1712,5,0),"Sin OC"),"Sin dato")</f>
        <v>29.0.0.45.0</v>
      </c>
      <c r="R495" s="28">
        <f>IFERROR(IF(A495="Ordenes de Compra",VLOOKUP($I495,'Ordenes de Compra'!$B$2:$E$1712,3,0),"Sin OC"),"Sin dato")</f>
        <v>29491312.84</v>
      </c>
      <c r="S495" s="1" t="str">
        <f>VLOOKUP($U495,'Tablas intermedias'!$C$1:$H$222,5,0)</f>
        <v>DGPFE</v>
      </c>
      <c r="T495" s="29" t="str">
        <f t="shared" si="22"/>
        <v>OK</v>
      </c>
      <c r="U495" s="30" t="str">
        <f t="shared" si="23"/>
        <v>DAFYP#MS-ARCHIVOARCHIVO - ArchivoDAFYP#MS - Dirección de administración financiera y presupuestaria</v>
      </c>
      <c r="V495" s="1" t="str">
        <f>VLOOKUP(U495,'Tablas intermedias'!$C$1:$H$222,6,0)</f>
        <v>No</v>
      </c>
      <c r="W495" s="1" t="str">
        <f ca="1">IF(O495&lt;30,"menos de 30 días","más de 30 días")</f>
        <v>más de 30 días</v>
      </c>
    </row>
    <row r="496" spans="1:23" ht="14.25" hidden="1" thickTop="1" thickBot="1" x14ac:dyDescent="0.25">
      <c r="A496" s="17" t="str">
        <f>IF(DetalleExp!H496='Tablas intermedias'!$A$2,"Ordenes de Compra",IF(DetalleExp!H496='Tablas intermedias'!$A$3,"Financiamiento Internacional","Legítimo Abono"))</f>
        <v>Ordenes de Compra</v>
      </c>
      <c r="B496" s="7">
        <f>DetalleExp!E496</f>
        <v>44132</v>
      </c>
      <c r="C496" s="1" t="str">
        <f>DetalleExp!A496</f>
        <v>EX-2020-72977247-APN-DTYC#MS</v>
      </c>
      <c r="D496" s="1" t="str">
        <f>IF(A496="Ordenes de Compra",VLOOKUP(C496,Autogestión!$B$2:$D$5090,3,0),IF(A496="Legítimo Abono",VLOOKUP(C496,NoAmpOC!$B$2:$H$988,7,0),"Factura"))</f>
        <v>Factura</v>
      </c>
      <c r="E496" s="26" t="str">
        <f>IF(A496="Ordenes de Compra",VLOOKUP($C496,Autogestión!$B$2:$G$5090,6,0),IF(A496="Financiamiento Internacional",VLOOKUP($C496,FinInt!$B$2:$G$508,6,0),"Legítimo Abono"))</f>
        <v>80-0025-LPU18</v>
      </c>
      <c r="F496" s="26" t="str">
        <f>IF($A496="Ordenes de Compra","ARS",IF($A496="Financiamiento Internacional",VLOOKUP($C496,FinInt!$B$2:$Q$508,15,0),VLOOKUP($C496,NoAmpOC!$B$2:$T$988,18,0)))</f>
        <v>ARS</v>
      </c>
      <c r="G496" s="5">
        <f>IF($A496="Ordenes de Compra",VLOOKUP($C496,Autogestión!$B$2:$H$5090,7,0),IF($A496="Financiamiento Internacional",VLOOKUP($C496,FinInt!$B$2:$Q$1308,16,0),VLOOKUP($C496,NoAmpOC!$B$2:$T$988,19,0)))</f>
        <v>834624</v>
      </c>
      <c r="H496" s="5">
        <f t="shared" si="21"/>
        <v>834624</v>
      </c>
      <c r="I496" s="26" t="str">
        <f>IF($A496="Ordenes de Compra",VLOOKUP($C496,Autogestión!$B$2:$J$5090,9,0),IF($A496="Financiamiento Internacional",VLOOKUP($C496,FinInt!$B$2:$G$1555,6,0),"Legitimo Abono"))</f>
        <v>80-1046-OC20</v>
      </c>
      <c r="J496" s="1" t="str">
        <f>IF($A496="Ordenes de Compra",VLOOKUP($C496,Autogestión!$B$2:$R$5090,17,0),IF($A496="Financiamiento Internacional",VLOOKUP($C496,FinInt!$B$2:$O$1508,14,0),VLOOKUP($C496,NoAmpOC!$B$2:$R$988,17,0)))</f>
        <v>SAVANT PHARM S.A.</v>
      </c>
      <c r="K496" s="7" t="str">
        <f>DetalleExp!AP496</f>
        <v>DAFYP#MS-ARCHIVO</v>
      </c>
      <c r="L496" s="7" t="str">
        <f>DetalleExp!AQ496</f>
        <v>ARCHIVO - Archivo</v>
      </c>
      <c r="M496" s="7" t="str">
        <f>DetalleExp!AR496</f>
        <v>DAFYP#MS - Dirección de administración financiera y presupuestaria</v>
      </c>
      <c r="N496" s="7">
        <f>DetalleExp!AS496</f>
        <v>44140</v>
      </c>
      <c r="O496" s="27">
        <f ca="1">ROUNDUP(TODAY()-N496,0)</f>
        <v>215</v>
      </c>
      <c r="P496" s="27">
        <f ca="1">ROUNDUP(TODAY()-B496,0)</f>
        <v>223</v>
      </c>
      <c r="Q496" s="1" t="str">
        <f>IFERROR(IF(A496="Ordenes de Compra",VLOOKUP($E496,'Ordenes de Compra'!$A$2:$E$1712,5,0),"Sin OC"),"Sin dato")</f>
        <v>29.0.0.45.0</v>
      </c>
      <c r="R496" s="28">
        <f>IFERROR(IF(A496="Ordenes de Compra",VLOOKUP($I496,'Ordenes de Compra'!$B$2:$E$1712,3,0),"Sin OC"),"Sin dato")</f>
        <v>29491312.84</v>
      </c>
      <c r="S496" s="1" t="str">
        <f>VLOOKUP($U496,'Tablas intermedias'!$C$1:$H$222,5,0)</f>
        <v>DGPFE</v>
      </c>
      <c r="T496" s="29" t="str">
        <f t="shared" si="22"/>
        <v>OK</v>
      </c>
      <c r="U496" s="30" t="str">
        <f t="shared" si="23"/>
        <v>DAFYP#MS-ARCHIVOARCHIVO - ArchivoDAFYP#MS - Dirección de administración financiera y presupuestaria</v>
      </c>
      <c r="V496" s="1" t="str">
        <f>VLOOKUP(U496,'Tablas intermedias'!$C$1:$H$222,6,0)</f>
        <v>No</v>
      </c>
      <c r="W496" s="1" t="str">
        <f ca="1">IF(O496&lt;30,"menos de 30 días","más de 30 días")</f>
        <v>más de 30 días</v>
      </c>
    </row>
    <row r="497" spans="1:23" ht="14.25" hidden="1" thickTop="1" thickBot="1" x14ac:dyDescent="0.25">
      <c r="A497" s="17" t="str">
        <f>IF(DetalleExp!H497='Tablas intermedias'!$A$2,"Ordenes de Compra",IF(DetalleExp!H497='Tablas intermedias'!$A$3,"Financiamiento Internacional","Legítimo Abono"))</f>
        <v>Financiamiento Internacional</v>
      </c>
      <c r="B497" s="7">
        <f>DetalleExp!E497</f>
        <v>44132</v>
      </c>
      <c r="C497" s="1" t="str">
        <f>DetalleExp!A497</f>
        <v>EX-2020-73091489-APN-DAFYP#MS</v>
      </c>
      <c r="D497" s="1" t="str">
        <f>IF(A497="Ordenes de Compra",VLOOKUP(C497,Autogestión!$B$2:$D$5090,3,0),IF(A497="Legítimo Abono",VLOOKUP(C497,NoAmpOC!$B$2:$H$988,7,0),"Factura"))</f>
        <v>Factura</v>
      </c>
      <c r="E497" s="26" t="str">
        <f>IF(A497="Ordenes de Compra",VLOOKUP($C497,Autogestión!$B$2:$G$5090,6,0),IF(A497="Financiamiento Internacional",VLOOKUP($C497,FinInt!$B$2:$G$508,6,0),"Legítimo Abono"))</f>
        <v>Consolidación del modelo de Atención Primaria de la Salud a través de la Provisión y Dispensa de Medicamentos Esenciales ¿ Proyectos financiados Organismos Multilaterales Regionales - ARG/15/001 - PNUD</v>
      </c>
      <c r="F497" s="26" t="str">
        <f>IF($A497="Ordenes de Compra","ARS",IF($A497="Financiamiento Internacional",VLOOKUP($C497,FinInt!$B$2:$Q$508,15,0),VLOOKUP($C497,NoAmpOC!$B$2:$T$988,18,0)))</f>
        <v>ARS</v>
      </c>
      <c r="G497" s="5">
        <f>IF($A497="Ordenes de Compra",VLOOKUP($C497,Autogestión!$B$2:$H$5090,7,0),IF($A497="Financiamiento Internacional",VLOOKUP($C497,FinInt!$B$2:$Q$1308,16,0),VLOOKUP($C497,NoAmpOC!$B$2:$T$988,19,0)))</f>
        <v>3528360</v>
      </c>
      <c r="H497" s="5">
        <f t="shared" si="21"/>
        <v>3528360</v>
      </c>
      <c r="I497" s="26" t="str">
        <f>IF($A497="Ordenes de Compra",VLOOKUP($C497,Autogestión!$B$2:$J$5090,9,0),IF($A497="Financiamiento Internacional",VLOOKUP($C497,FinInt!$B$2:$G$1555,6,0),"Legitimo Abono"))</f>
        <v>Consolidación del modelo de Atención Primaria de la Salud a través de la Provisión y Dispensa de Medicamentos Esenciales ¿ Proyectos financiados Organismos Multilaterales Regionales - ARG/15/001 - PNUD</v>
      </c>
      <c r="J497" s="1" t="str">
        <f>IF($A497="Ordenes de Compra",VLOOKUP($C497,Autogestión!$B$2:$R$5090,17,0),IF($A497="Financiamiento Internacional",VLOOKUP($C497,FinInt!$B$2:$O$1508,14,0),VLOOKUP($C497,NoAmpOC!$B$2:$R$988,17,0)))</f>
        <v>MICROSULES ARGENTINA SA de SCIIA</v>
      </c>
      <c r="K497" s="7" t="str">
        <f>DetalleExp!AP497</f>
        <v>DAFYP#MS-ARCHIVO</v>
      </c>
      <c r="L497" s="7" t="str">
        <f>DetalleExp!AQ497</f>
        <v>ARCHIVO - Archivo</v>
      </c>
      <c r="M497" s="7" t="str">
        <f>DetalleExp!AR497</f>
        <v>DAFYP#MS - Dirección de administración financiera y presupuestaria</v>
      </c>
      <c r="N497" s="7">
        <f>DetalleExp!AS497</f>
        <v>44181</v>
      </c>
      <c r="O497" s="27">
        <f ca="1">ROUNDUP(TODAY()-N497,0)</f>
        <v>174</v>
      </c>
      <c r="P497" s="27">
        <f ca="1">ROUNDUP(TODAY()-B497,0)</f>
        <v>223</v>
      </c>
      <c r="Q497" s="1" t="str">
        <f>IFERROR(IF(A497="Ordenes de Compra",VLOOKUP($E497,'Ordenes de Compra'!$A$2:$E$1712,5,0),"Sin OC"),"Sin dato")</f>
        <v>Sin OC</v>
      </c>
      <c r="R497" s="28" t="str">
        <f>IFERROR(IF(A497="Ordenes de Compra",VLOOKUP($I497,'Ordenes de Compra'!$B$2:$E$1712,3,0),"Sin OC"),"Sin dato")</f>
        <v>Sin OC</v>
      </c>
      <c r="S497" s="1" t="str">
        <f>VLOOKUP($U497,'Tablas intermedias'!$C$1:$H$222,5,0)</f>
        <v>DGPFE</v>
      </c>
      <c r="T497" s="29" t="str">
        <f t="shared" si="22"/>
        <v>OK</v>
      </c>
      <c r="U497" s="30" t="str">
        <f t="shared" si="23"/>
        <v>DAFYP#MS-ARCHIVOARCHIVO - ArchivoDAFYP#MS - Dirección de administración financiera y presupuestaria</v>
      </c>
      <c r="V497" s="1" t="str">
        <f>VLOOKUP(U497,'Tablas intermedias'!$C$1:$H$222,6,0)</f>
        <v>No</v>
      </c>
      <c r="W497" s="1" t="str">
        <f ca="1">IF(O497&lt;30,"menos de 30 días","más de 30 días")</f>
        <v>más de 30 días</v>
      </c>
    </row>
    <row r="498" spans="1:23" ht="14.25" hidden="1" thickTop="1" thickBot="1" x14ac:dyDescent="0.25">
      <c r="A498" s="17" t="str">
        <f>IF(DetalleExp!H498='Tablas intermedias'!$A$2,"Ordenes de Compra",IF(DetalleExp!H498='Tablas intermedias'!$A$3,"Financiamiento Internacional","Legítimo Abono"))</f>
        <v>Ordenes de Compra</v>
      </c>
      <c r="B498" s="7">
        <f>DetalleExp!E498</f>
        <v>44132</v>
      </c>
      <c r="C498" s="1" t="str">
        <f>DetalleExp!A498</f>
        <v>EX-2020-73187614-APN-DTYC#MS</v>
      </c>
      <c r="D498" s="1" t="str">
        <f>IF(A498="Ordenes de Compra",VLOOKUP(C498,Autogestión!$B$2:$D$5090,3,0),IF(A498="Legítimo Abono",VLOOKUP(C498,NoAmpOC!$B$2:$H$988,7,0),"Factura"))</f>
        <v>Factura</v>
      </c>
      <c r="E498" s="26" t="str">
        <f>IF(A498="Ordenes de Compra",VLOOKUP($C498,Autogestión!$B$2:$G$5090,6,0),IF(A498="Financiamiento Internacional",VLOOKUP($C498,FinInt!$B$2:$G$508,6,0),"Legítimo Abono"))</f>
        <v>80-0025-LPU18</v>
      </c>
      <c r="F498" s="26" t="str">
        <f>IF($A498="Ordenes de Compra","ARS",IF($A498="Financiamiento Internacional",VLOOKUP($C498,FinInt!$B$2:$Q$508,15,0),VLOOKUP($C498,NoAmpOC!$B$2:$T$988,18,0)))</f>
        <v>ARS</v>
      </c>
      <c r="G498" s="5">
        <f>IF($A498="Ordenes de Compra",VLOOKUP($C498,Autogestión!$B$2:$H$5090,7,0),IF($A498="Financiamiento Internacional",VLOOKUP($C498,FinInt!$B$2:$Q$1308,16,0),VLOOKUP($C498,NoAmpOC!$B$2:$T$988,19,0)))</f>
        <v>3702469.12</v>
      </c>
      <c r="H498" s="5">
        <f t="shared" si="21"/>
        <v>3702469.12</v>
      </c>
      <c r="I498" s="26" t="str">
        <f>IF($A498="Ordenes de Compra",VLOOKUP($C498,Autogestión!$B$2:$J$5090,9,0),IF($A498="Financiamiento Internacional",VLOOKUP($C498,FinInt!$B$2:$G$1555,6,0),"Legitimo Abono"))</f>
        <v>80-1130-OC19</v>
      </c>
      <c r="J498" s="1" t="str">
        <f>IF($A498="Ordenes de Compra",VLOOKUP($C498,Autogestión!$B$2:$R$5090,17,0),IF($A498="Financiamiento Internacional",VLOOKUP($C498,FinInt!$B$2:$O$1508,14,0),VLOOKUP($C498,NoAmpOC!$B$2:$R$988,17,0)))</f>
        <v>PRO MED INTERNACIONAL SA</v>
      </c>
      <c r="K498" s="7" t="str">
        <f>DetalleExp!AP498</f>
        <v>DAFYP#MS-ARCHIVO</v>
      </c>
      <c r="L498" s="7" t="str">
        <f>DetalleExp!AQ498</f>
        <v>ARCHIVO - Archivo</v>
      </c>
      <c r="M498" s="7" t="str">
        <f>DetalleExp!AR498</f>
        <v>DAFYP#MS - Dirección de administración financiera y presupuestaria</v>
      </c>
      <c r="N498" s="7">
        <f>DetalleExp!AS498</f>
        <v>44148</v>
      </c>
      <c r="O498" s="27">
        <f ca="1">ROUNDUP(TODAY()-N498,0)</f>
        <v>207</v>
      </c>
      <c r="P498" s="27">
        <f ca="1">ROUNDUP(TODAY()-B498,0)</f>
        <v>223</v>
      </c>
      <c r="Q498" s="1" t="str">
        <f>IFERROR(IF(A498="Ordenes de Compra",VLOOKUP($E498,'Ordenes de Compra'!$A$2:$E$1712,5,0),"Sin OC"),"Sin dato")</f>
        <v>29.0.0.45.0</v>
      </c>
      <c r="R498" s="28">
        <f>IFERROR(IF(A498="Ordenes de Compra",VLOOKUP($I498,'Ordenes de Compra'!$B$2:$E$1712,3,0),"Sin OC"),"Sin dato")</f>
        <v>213323176.56999999</v>
      </c>
      <c r="S498" s="1" t="str">
        <f>VLOOKUP($U498,'Tablas intermedias'!$C$1:$H$222,5,0)</f>
        <v>DGPFE</v>
      </c>
      <c r="T498" s="29" t="str">
        <f t="shared" si="22"/>
        <v>OK</v>
      </c>
      <c r="U498" s="30" t="str">
        <f t="shared" si="23"/>
        <v>DAFYP#MS-ARCHIVOARCHIVO - ArchivoDAFYP#MS - Dirección de administración financiera y presupuestaria</v>
      </c>
      <c r="V498" s="1" t="str">
        <f>VLOOKUP(U498,'Tablas intermedias'!$C$1:$H$222,6,0)</f>
        <v>No</v>
      </c>
      <c r="W498" s="1" t="str">
        <f ca="1">IF(O498&lt;30,"menos de 30 días","más de 30 días")</f>
        <v>más de 30 días</v>
      </c>
    </row>
    <row r="499" spans="1:23" ht="14.25" hidden="1" thickTop="1" thickBot="1" x14ac:dyDescent="0.25">
      <c r="A499" s="17" t="str">
        <f>IF(DetalleExp!H499='Tablas intermedias'!$A$2,"Ordenes de Compra",IF(DetalleExp!H499='Tablas intermedias'!$A$3,"Financiamiento Internacional","Legítimo Abono"))</f>
        <v>Ordenes de Compra</v>
      </c>
      <c r="B499" s="7">
        <f>DetalleExp!E499</f>
        <v>44132</v>
      </c>
      <c r="C499" s="1" t="str">
        <f>DetalleExp!A499</f>
        <v>EX-2020-73197698-APN-DTYC#MS</v>
      </c>
      <c r="D499" s="1" t="str">
        <f>IF(A499="Ordenes de Compra",VLOOKUP(C499,Autogestión!$B$2:$D$5090,3,0),IF(A499="Legítimo Abono",VLOOKUP(C499,NoAmpOC!$B$2:$H$988,7,0),"Factura"))</f>
        <v>Factura</v>
      </c>
      <c r="E499" s="26" t="str">
        <f>IF(A499="Ordenes de Compra",VLOOKUP($C499,Autogestión!$B$2:$G$5090,6,0),IF(A499="Financiamiento Internacional",VLOOKUP($C499,FinInt!$B$2:$G$508,6,0),"Legítimo Abono"))</f>
        <v>80-0025-LPU18</v>
      </c>
      <c r="F499" s="26" t="str">
        <f>IF($A499="Ordenes de Compra","ARS",IF($A499="Financiamiento Internacional",VLOOKUP($C499,FinInt!$B$2:$Q$508,15,0),VLOOKUP($C499,NoAmpOC!$B$2:$T$988,18,0)))</f>
        <v>ARS</v>
      </c>
      <c r="G499" s="5">
        <f>IF($A499="Ordenes de Compra",VLOOKUP($C499,Autogestión!$B$2:$H$5090,7,0),IF($A499="Financiamiento Internacional",VLOOKUP($C499,FinInt!$B$2:$Q$1308,16,0),VLOOKUP($C499,NoAmpOC!$B$2:$T$988,19,0)))</f>
        <v>5316523.4400000004</v>
      </c>
      <c r="H499" s="5">
        <f t="shared" si="21"/>
        <v>5316523.4400000004</v>
      </c>
      <c r="I499" s="26" t="str">
        <f>IF($A499="Ordenes de Compra",VLOOKUP($C499,Autogestión!$B$2:$J$5090,9,0),IF($A499="Financiamiento Internacional",VLOOKUP($C499,FinInt!$B$2:$G$1555,6,0),"Legitimo Abono"))</f>
        <v>80-1126-OC19</v>
      </c>
      <c r="J499" s="1" t="str">
        <f>IF($A499="Ordenes de Compra",VLOOKUP($C499,Autogestión!$B$2:$R$5090,17,0),IF($A499="Financiamiento Internacional",VLOOKUP($C499,FinInt!$B$2:$O$1508,14,0),VLOOKUP($C499,NoAmpOC!$B$2:$R$988,17,0)))</f>
        <v>LABORATORIOS FABRA S.A.</v>
      </c>
      <c r="K499" s="7" t="str">
        <f>DetalleExp!AP499</f>
        <v>DAFYP#MS-ARCHIVO</v>
      </c>
      <c r="L499" s="7" t="str">
        <f>DetalleExp!AQ499</f>
        <v>ARCHIVO - Archivo</v>
      </c>
      <c r="M499" s="7" t="str">
        <f>DetalleExp!AR499</f>
        <v>DAFYP#MS - Dirección de administración financiera y presupuestaria</v>
      </c>
      <c r="N499" s="7">
        <f>DetalleExp!AS499</f>
        <v>44147</v>
      </c>
      <c r="O499" s="27">
        <f ca="1">ROUNDUP(TODAY()-N499,0)</f>
        <v>208</v>
      </c>
      <c r="P499" s="27">
        <f ca="1">ROUNDUP(TODAY()-B499,0)</f>
        <v>223</v>
      </c>
      <c r="Q499" s="1" t="str">
        <f>IFERROR(IF(A499="Ordenes de Compra",VLOOKUP($E499,'Ordenes de Compra'!$A$2:$E$1712,5,0),"Sin OC"),"Sin dato")</f>
        <v>29.0.0.45.0</v>
      </c>
      <c r="R499" s="28">
        <f>IFERROR(IF(A499="Ordenes de Compra",VLOOKUP($I499,'Ordenes de Compra'!$B$2:$E$1712,3,0),"Sin OC"),"Sin dato")</f>
        <v>319895731.44</v>
      </c>
      <c r="S499" s="1" t="str">
        <f>VLOOKUP($U499,'Tablas intermedias'!$C$1:$H$222,5,0)</f>
        <v>DGPFE</v>
      </c>
      <c r="T499" s="29" t="str">
        <f t="shared" si="22"/>
        <v>OK</v>
      </c>
      <c r="U499" s="30" t="str">
        <f t="shared" si="23"/>
        <v>DAFYP#MS-ARCHIVOARCHIVO - ArchivoDAFYP#MS - Dirección de administración financiera y presupuestaria</v>
      </c>
      <c r="V499" s="1" t="str">
        <f>VLOOKUP(U499,'Tablas intermedias'!$C$1:$H$222,6,0)</f>
        <v>No</v>
      </c>
      <c r="W499" s="1" t="str">
        <f ca="1">IF(O499&lt;30,"menos de 30 días","más de 30 días")</f>
        <v>más de 30 días</v>
      </c>
    </row>
    <row r="500" spans="1:23" ht="14.25" hidden="1" thickTop="1" thickBot="1" x14ac:dyDescent="0.25">
      <c r="A500" s="17" t="str">
        <f>IF(DetalleExp!H500='Tablas intermedias'!$A$2,"Ordenes de Compra",IF(DetalleExp!H500='Tablas intermedias'!$A$3,"Financiamiento Internacional","Legítimo Abono"))</f>
        <v>Ordenes de Compra</v>
      </c>
      <c r="B500" s="7">
        <f>DetalleExp!E500</f>
        <v>44133</v>
      </c>
      <c r="C500" s="1" t="str">
        <f>DetalleExp!A500</f>
        <v>EX-2020-73398617-APN-DTYC#MS</v>
      </c>
      <c r="D500" s="1" t="str">
        <f>IF(A500="Ordenes de Compra",VLOOKUP(C500,Autogestión!$B$2:$D$5090,3,0),IF(A500="Legítimo Abono",VLOOKUP(C500,NoAmpOC!$B$2:$H$988,7,0),"Factura"))</f>
        <v>Factura</v>
      </c>
      <c r="E500" s="26" t="str">
        <f>IF(A500="Ordenes de Compra",VLOOKUP($C500,Autogestión!$B$2:$G$5090,6,0),IF(A500="Financiamiento Internacional",VLOOKUP($C500,FinInt!$B$2:$G$508,6,0),"Legítimo Abono"))</f>
        <v>80-0028-CDI17</v>
      </c>
      <c r="F500" s="26" t="str">
        <f>IF($A500="Ordenes de Compra","ARS",IF($A500="Financiamiento Internacional",VLOOKUP($C500,FinInt!$B$2:$Q$508,15,0),VLOOKUP($C500,NoAmpOC!$B$2:$T$988,18,0)))</f>
        <v>ARS</v>
      </c>
      <c r="G500" s="5">
        <f>IF($A500="Ordenes de Compra",VLOOKUP($C500,Autogestión!$B$2:$H$5090,7,0),IF($A500="Financiamiento Internacional",VLOOKUP($C500,FinInt!$B$2:$Q$1308,16,0),VLOOKUP($C500,NoAmpOC!$B$2:$T$988,19,0)))</f>
        <v>118401.48</v>
      </c>
      <c r="H500" s="5">
        <f t="shared" si="21"/>
        <v>118401.48</v>
      </c>
      <c r="I500" s="26" t="str">
        <f>IF($A500="Ordenes de Compra",VLOOKUP($C500,Autogestión!$B$2:$J$5090,9,0),IF($A500="Financiamiento Internacional",VLOOKUP($C500,FinInt!$B$2:$G$1555,6,0),"Legitimo Abono"))</f>
        <v>80-1198-CON20</v>
      </c>
      <c r="J500" s="1" t="str">
        <f>IF($A500="Ordenes de Compra",VLOOKUP($C500,Autogestión!$B$2:$R$5090,17,0),IF($A500="Financiamiento Internacional",VLOOKUP($C500,FinInt!$B$2:$O$1508,14,0),VLOOKUP($C500,NoAmpOC!$B$2:$R$988,17,0)))</f>
        <v>CORREO OFICIAL DE LA REPÚBLICA ARGENTINA S.A..</v>
      </c>
      <c r="K500" s="7" t="str">
        <f>DetalleExp!AP500</f>
        <v>DNMYTS#MS-REMEDIAR-ADMIN</v>
      </c>
      <c r="L500" s="7" t="str">
        <f>DetalleExp!AQ500</f>
        <v>REMEDIAR-ADMIN - Programa remediar - administración</v>
      </c>
      <c r="M500" s="7" t="str">
        <f>DetalleExp!AR500</f>
        <v>DNMYTS#MS - Dirección nacional de medicamentos y tecnología sanitaria</v>
      </c>
      <c r="N500" s="7">
        <f>DetalleExp!AS500</f>
        <v>44263</v>
      </c>
      <c r="O500" s="27">
        <f ca="1">ROUNDUP(TODAY()-N500,0)</f>
        <v>92</v>
      </c>
      <c r="P500" s="27">
        <f ca="1">ROUNDUP(TODAY()-B500,0)</f>
        <v>222</v>
      </c>
      <c r="Q500" s="1" t="str">
        <f>IFERROR(IF(A500="Ordenes de Compra",VLOOKUP($E500,'Ordenes de Compra'!$A$2:$E$1712,5,0),"Sin OC"),"Sin dato")</f>
        <v>29.0.0.5.0</v>
      </c>
      <c r="R500" s="28">
        <f>IFERROR(IF(A500="Ordenes de Compra",VLOOKUP($I500,'Ordenes de Compra'!$B$2:$E$1712,3,0),"Sin OC"),"Sin dato")</f>
        <v>689171613</v>
      </c>
      <c r="S500" s="1" t="str">
        <f>VLOOKUP($U500,'Tablas intermedias'!$C$1:$H$222,5,0)</f>
        <v>Programa</v>
      </c>
      <c r="T500" s="29" t="str">
        <f t="shared" si="22"/>
        <v>OK</v>
      </c>
      <c r="U500" s="30" t="str">
        <f t="shared" si="23"/>
        <v>DNMYTS#MS-REMEDIAR-ADMINREMEDIAR-ADMIN - Programa remediar - administraciónDNMYTS#MS - Dirección nacional de medicamentos y tecnología sanitaria</v>
      </c>
      <c r="V500" s="1" t="str">
        <f>VLOOKUP(U500,'Tablas intermedias'!$C$1:$H$222,6,0)</f>
        <v>Si</v>
      </c>
      <c r="W500" s="1" t="str">
        <f ca="1">IF(O500&lt;30,"menos de 30 días","más de 30 días")</f>
        <v>más de 30 días</v>
      </c>
    </row>
    <row r="501" spans="1:23" ht="14.25" hidden="1" thickTop="1" thickBot="1" x14ac:dyDescent="0.25">
      <c r="A501" s="17" t="str">
        <f>IF(DetalleExp!H501='Tablas intermedias'!$A$2,"Ordenes de Compra",IF(DetalleExp!H501='Tablas intermedias'!$A$3,"Financiamiento Internacional","Legítimo Abono"))</f>
        <v>Financiamiento Internacional</v>
      </c>
      <c r="B501" s="7">
        <f>DetalleExp!E501</f>
        <v>44133</v>
      </c>
      <c r="C501" s="1" t="str">
        <f>DetalleExp!A501</f>
        <v>EX-2020-73402399-APN-DAFYP#MS</v>
      </c>
      <c r="D501" s="1" t="str">
        <f>IF(A501="Ordenes de Compra",VLOOKUP(C501,Autogestión!$B$2:$D$5090,3,0),IF(A501="Legítimo Abono",VLOOKUP(C501,NoAmpOC!$B$2:$H$988,7,0),"Factura"))</f>
        <v>Factura</v>
      </c>
      <c r="E501" s="26" t="str">
        <f>IF(A501="Ordenes de Compra",VLOOKUP($C501,Autogestión!$B$2:$G$5090,6,0),IF(A501="Financiamiento Internacional",VLOOKUP($C501,FinInt!$B$2:$G$508,6,0),"Legítimo Abono"))</f>
        <v>Programa de Consolidación de la Gestión centralizada en Salud - ARG/13/007 - PNUD</v>
      </c>
      <c r="F501" s="26" t="str">
        <f>IF($A501="Ordenes de Compra","ARS",IF($A501="Financiamiento Internacional",VLOOKUP($C501,FinInt!$B$2:$Q$508,15,0),VLOOKUP($C501,NoAmpOC!$B$2:$T$988,18,0)))</f>
        <v>ARS</v>
      </c>
      <c r="G501" s="5">
        <f>IF($A501="Ordenes de Compra",VLOOKUP($C501,Autogestión!$B$2:$H$5090,7,0),IF($A501="Financiamiento Internacional",VLOOKUP($C501,FinInt!$B$2:$Q$1308,16,0),VLOOKUP($C501,NoAmpOC!$B$2:$T$988,19,0)))</f>
        <v>5606.57</v>
      </c>
      <c r="H501" s="5">
        <f t="shared" si="21"/>
        <v>5606.57</v>
      </c>
      <c r="I501" s="26" t="str">
        <f>IF($A501="Ordenes de Compra",VLOOKUP($C501,Autogestión!$B$2:$J$5090,9,0),IF($A501="Financiamiento Internacional",VLOOKUP($C501,FinInt!$B$2:$G$1555,6,0),"Legitimo Abono"))</f>
        <v>Programa de Consolidación de la Gestión centralizada en Salud - ARG/13/007 - PNUD</v>
      </c>
      <c r="J501" s="1" t="str">
        <f>IF($A501="Ordenes de Compra",VLOOKUP($C501,Autogestión!$B$2:$R$5090,17,0),IF($A501="Financiamiento Internacional",VLOOKUP($C501,FinInt!$B$2:$O$1508,14,0),VLOOKUP($C501,NoAmpOC!$B$2:$R$988,17,0)))</f>
        <v>AQUALINE SA</v>
      </c>
      <c r="K501" s="7" t="str">
        <f>DetalleExp!AP501</f>
        <v>DAFYP#MS-ARCHIVO</v>
      </c>
      <c r="L501" s="7" t="str">
        <f>DetalleExp!AQ501</f>
        <v>ARCHIVO - Archivo</v>
      </c>
      <c r="M501" s="7" t="str">
        <f>DetalleExp!AR501</f>
        <v>DAFYP#MS - Dirección de administración financiera y presupuestaria</v>
      </c>
      <c r="N501" s="7">
        <f>DetalleExp!AS501</f>
        <v>44256</v>
      </c>
      <c r="O501" s="27">
        <f ca="1">ROUNDUP(TODAY()-N501,0)</f>
        <v>99</v>
      </c>
      <c r="P501" s="27">
        <f ca="1">ROUNDUP(TODAY()-B501,0)</f>
        <v>222</v>
      </c>
      <c r="Q501" s="1" t="str">
        <f>IFERROR(IF(A501="Ordenes de Compra",VLOOKUP($E501,'Ordenes de Compra'!$A$2:$E$1712,5,0),"Sin OC"),"Sin dato")</f>
        <v>Sin OC</v>
      </c>
      <c r="R501" s="28" t="str">
        <f>IFERROR(IF(A501="Ordenes de Compra",VLOOKUP($I501,'Ordenes de Compra'!$B$2:$E$1712,3,0),"Sin OC"),"Sin dato")</f>
        <v>Sin OC</v>
      </c>
      <c r="S501" s="1" t="str">
        <f>VLOOKUP($U501,'Tablas intermedias'!$C$1:$H$222,5,0)</f>
        <v>DGPFE</v>
      </c>
      <c r="T501" s="29" t="str">
        <f t="shared" si="22"/>
        <v>OK</v>
      </c>
      <c r="U501" s="30" t="str">
        <f t="shared" si="23"/>
        <v>DAFYP#MS-ARCHIVOARCHIVO - ArchivoDAFYP#MS - Dirección de administración financiera y presupuestaria</v>
      </c>
      <c r="V501" s="1" t="str">
        <f>VLOOKUP(U501,'Tablas intermedias'!$C$1:$H$222,6,0)</f>
        <v>No</v>
      </c>
      <c r="W501" s="1" t="str">
        <f ca="1">IF(O501&lt;30,"menos de 30 días","más de 30 días")</f>
        <v>más de 30 días</v>
      </c>
    </row>
    <row r="502" spans="1:23" ht="14.25" hidden="1" thickTop="1" thickBot="1" x14ac:dyDescent="0.25">
      <c r="A502" s="17" t="str">
        <f>IF(DetalleExp!H502='Tablas intermedias'!$A$2,"Ordenes de Compra",IF(DetalleExp!H502='Tablas intermedias'!$A$3,"Financiamiento Internacional","Legítimo Abono"))</f>
        <v>Ordenes de Compra</v>
      </c>
      <c r="B502" s="7">
        <f>DetalleExp!E502</f>
        <v>44134</v>
      </c>
      <c r="C502" s="1" t="str">
        <f>DetalleExp!A502</f>
        <v>EX-2020-73927052-APN-DTYC#MS</v>
      </c>
      <c r="D502" s="1" t="str">
        <f>IF(A502="Ordenes de Compra",VLOOKUP(C502,Autogestión!$B$2:$D$5090,3,0),IF(A502="Legítimo Abono",VLOOKUP(C502,NoAmpOC!$B$2:$H$988,7,0),"Factura"))</f>
        <v>Factura</v>
      </c>
      <c r="E502" s="26" t="str">
        <f>IF(A502="Ordenes de Compra",VLOOKUP($C502,Autogestión!$B$2:$G$5090,6,0),IF(A502="Financiamiento Internacional",VLOOKUP($C502,FinInt!$B$2:$G$508,6,0),"Legítimo Abono"))</f>
        <v>80-0025-LPU18</v>
      </c>
      <c r="F502" s="26" t="str">
        <f>IF($A502="Ordenes de Compra","ARS",IF($A502="Financiamiento Internacional",VLOOKUP($C502,FinInt!$B$2:$Q$508,15,0),VLOOKUP($C502,NoAmpOC!$B$2:$T$988,18,0)))</f>
        <v>ARS</v>
      </c>
      <c r="G502" s="5">
        <f>IF($A502="Ordenes de Compra",VLOOKUP($C502,Autogestión!$B$2:$H$5090,7,0),IF($A502="Financiamiento Internacional",VLOOKUP($C502,FinInt!$B$2:$Q$1308,16,0),VLOOKUP($C502,NoAmpOC!$B$2:$T$988,19,0)))</f>
        <v>5448499.2000000002</v>
      </c>
      <c r="H502" s="5">
        <f t="shared" si="21"/>
        <v>5448499.2000000002</v>
      </c>
      <c r="I502" s="26" t="str">
        <f>IF($A502="Ordenes de Compra",VLOOKUP($C502,Autogestión!$B$2:$J$5090,9,0),IF($A502="Financiamiento Internacional",VLOOKUP($C502,FinInt!$B$2:$G$1555,6,0),"Legitimo Abono"))</f>
        <v>80-1052-OC20</v>
      </c>
      <c r="J502" s="1" t="str">
        <f>IF($A502="Ordenes de Compra",VLOOKUP($C502,Autogestión!$B$2:$R$5090,17,0),IF($A502="Financiamiento Internacional",VLOOKUP($C502,FinInt!$B$2:$O$1508,14,0),VLOOKUP($C502,NoAmpOC!$B$2:$R$988,17,0)))</f>
        <v>FERAVAL S.A.</v>
      </c>
      <c r="K502" s="7" t="str">
        <f>DetalleExp!AP502</f>
        <v>DAFYP#MS-ARCHIVO</v>
      </c>
      <c r="L502" s="7" t="str">
        <f>DetalleExp!AQ502</f>
        <v>ARCHIVO - Archivo</v>
      </c>
      <c r="M502" s="7" t="str">
        <f>DetalleExp!AR502</f>
        <v>DAFYP#MS - Dirección de administración financiera y presupuestaria</v>
      </c>
      <c r="N502" s="7">
        <f>DetalleExp!AS502</f>
        <v>44151</v>
      </c>
      <c r="O502" s="27">
        <f ca="1">ROUNDUP(TODAY()-N502,0)</f>
        <v>204</v>
      </c>
      <c r="P502" s="27">
        <f ca="1">ROUNDUP(TODAY()-B502,0)</f>
        <v>221</v>
      </c>
      <c r="Q502" s="1" t="str">
        <f>IFERROR(IF(A502="Ordenes de Compra",VLOOKUP($E502,'Ordenes de Compra'!$A$2:$E$1712,5,0),"Sin OC"),"Sin dato")</f>
        <v>29.0.0.45.0</v>
      </c>
      <c r="R502" s="28">
        <f>IFERROR(IF(A502="Ordenes de Compra",VLOOKUP($I502,'Ordenes de Compra'!$B$2:$E$1712,3,0),"Sin OC"),"Sin dato")</f>
        <v>44171167.93</v>
      </c>
      <c r="S502" s="1" t="str">
        <f>VLOOKUP($U502,'Tablas intermedias'!$C$1:$H$222,5,0)</f>
        <v>DGPFE</v>
      </c>
      <c r="T502" s="29" t="str">
        <f t="shared" si="22"/>
        <v>OK</v>
      </c>
      <c r="U502" s="30" t="str">
        <f t="shared" si="23"/>
        <v>DAFYP#MS-ARCHIVOARCHIVO - ArchivoDAFYP#MS - Dirección de administración financiera y presupuestaria</v>
      </c>
      <c r="V502" s="1" t="str">
        <f>VLOOKUP(U502,'Tablas intermedias'!$C$1:$H$222,6,0)</f>
        <v>No</v>
      </c>
      <c r="W502" s="1" t="str">
        <f ca="1">IF(O502&lt;30,"menos de 30 días","más de 30 días")</f>
        <v>más de 30 días</v>
      </c>
    </row>
    <row r="503" spans="1:23" ht="14.25" hidden="1" thickTop="1" thickBot="1" x14ac:dyDescent="0.25">
      <c r="A503" s="17" t="str">
        <f>IF(DetalleExp!H503='Tablas intermedias'!$A$2,"Ordenes de Compra",IF(DetalleExp!H503='Tablas intermedias'!$A$3,"Financiamiento Internacional","Legítimo Abono"))</f>
        <v>Financiamiento Internacional</v>
      </c>
      <c r="B503" s="7">
        <f>DetalleExp!E503</f>
        <v>44134</v>
      </c>
      <c r="C503" s="1" t="str">
        <f>DetalleExp!A503</f>
        <v>EX-2020-73990491-APN-DAFYP#MS</v>
      </c>
      <c r="D503" s="1" t="str">
        <f>IF(A503="Ordenes de Compra",VLOOKUP(C503,Autogestión!$B$2:$D$5090,3,0),IF(A503="Legítimo Abono",VLOOKUP(C503,NoAmpOC!$B$2:$H$988,7,0),"Factura"))</f>
        <v>Factura</v>
      </c>
      <c r="E503" s="26" t="str">
        <f>IF(A503="Ordenes de Compra",VLOOKUP($C503,Autogestión!$B$2:$G$5090,6,0),IF(A503="Financiamiento Internacional",VLOOKUP($C503,FinInt!$B$2:$G$508,6,0),"Legítimo Abono"))</f>
        <v>Programa de Consolidación de la Gestión centralizada en Salud - ARG/13/007 - PNUD</v>
      </c>
      <c r="F503" s="26" t="str">
        <f>IF($A503="Ordenes de Compra","ARS",IF($A503="Financiamiento Internacional",VLOOKUP($C503,FinInt!$B$2:$Q$508,15,0),VLOOKUP($C503,NoAmpOC!$B$2:$T$988,18,0)))</f>
        <v>ARS</v>
      </c>
      <c r="G503" s="5">
        <f>IF($A503="Ordenes de Compra",VLOOKUP($C503,Autogestión!$B$2:$H$5090,7,0),IF($A503="Financiamiento Internacional",VLOOKUP($C503,FinInt!$B$2:$Q$1308,16,0),VLOOKUP($C503,NoAmpOC!$B$2:$T$988,19,0)))</f>
        <v>323136.61</v>
      </c>
      <c r="H503" s="5">
        <f t="shared" si="21"/>
        <v>323136.61</v>
      </c>
      <c r="I503" s="26" t="str">
        <f>IF($A503="Ordenes de Compra",VLOOKUP($C503,Autogestión!$B$2:$J$5090,9,0),IF($A503="Financiamiento Internacional",VLOOKUP($C503,FinInt!$B$2:$G$1555,6,0),"Legitimo Abono"))</f>
        <v>Programa de Consolidación de la Gestión centralizada en Salud - ARG/13/007 - PNUD</v>
      </c>
      <c r="J503" s="1" t="str">
        <f>IF($A503="Ordenes de Compra",VLOOKUP($C503,Autogestión!$B$2:$R$5090,17,0),IF($A503="Financiamiento Internacional",VLOOKUP($C503,FinInt!$B$2:$O$1508,14,0),VLOOKUP($C503,NoAmpOC!$B$2:$R$988,17,0)))</f>
        <v>PLAZA DE MAYO ONE SA</v>
      </c>
      <c r="K503" s="7" t="str">
        <f>DetalleExp!AP503</f>
        <v>DAFYP#MS-ARCHIVO</v>
      </c>
      <c r="L503" s="7" t="str">
        <f>DetalleExp!AQ503</f>
        <v>ARCHIVO - Archivo</v>
      </c>
      <c r="M503" s="7" t="str">
        <f>DetalleExp!AR503</f>
        <v>DAFYP#MS - Dirección de administración financiera y presupuestaria</v>
      </c>
      <c r="N503" s="7">
        <f>DetalleExp!AS503</f>
        <v>44246</v>
      </c>
      <c r="O503" s="27">
        <f ca="1">ROUNDUP(TODAY()-N503,0)</f>
        <v>109</v>
      </c>
      <c r="P503" s="27">
        <f ca="1">ROUNDUP(TODAY()-B503,0)</f>
        <v>221</v>
      </c>
      <c r="Q503" s="1" t="str">
        <f>IFERROR(IF(A503="Ordenes de Compra",VLOOKUP($E503,'Ordenes de Compra'!$A$2:$E$1712,5,0),"Sin OC"),"Sin dato")</f>
        <v>Sin OC</v>
      </c>
      <c r="R503" s="28" t="str">
        <f>IFERROR(IF(A503="Ordenes de Compra",VLOOKUP($I503,'Ordenes de Compra'!$B$2:$E$1712,3,0),"Sin OC"),"Sin dato")</f>
        <v>Sin OC</v>
      </c>
      <c r="S503" s="1" t="str">
        <f>VLOOKUP($U503,'Tablas intermedias'!$C$1:$H$222,5,0)</f>
        <v>DGPFE</v>
      </c>
      <c r="T503" s="29" t="str">
        <f t="shared" si="22"/>
        <v>OK</v>
      </c>
      <c r="U503" s="30" t="str">
        <f t="shared" si="23"/>
        <v>DAFYP#MS-ARCHIVOARCHIVO - ArchivoDAFYP#MS - Dirección de administración financiera y presupuestaria</v>
      </c>
      <c r="V503" s="1" t="str">
        <f>VLOOKUP(U503,'Tablas intermedias'!$C$1:$H$222,6,0)</f>
        <v>No</v>
      </c>
      <c r="W503" s="1" t="str">
        <f ca="1">IF(O503&lt;30,"menos de 30 días","más de 30 días")</f>
        <v>más de 30 días</v>
      </c>
    </row>
    <row r="504" spans="1:23" ht="14.25" hidden="1" thickTop="1" thickBot="1" x14ac:dyDescent="0.25">
      <c r="A504" s="17" t="str">
        <f>IF(DetalleExp!H504='Tablas intermedias'!$A$2,"Ordenes de Compra",IF(DetalleExp!H504='Tablas intermedias'!$A$3,"Financiamiento Internacional","Legítimo Abono"))</f>
        <v>Ordenes de Compra</v>
      </c>
      <c r="B504" s="7">
        <f>DetalleExp!E504</f>
        <v>44137</v>
      </c>
      <c r="C504" s="1" t="str">
        <f>DetalleExp!A504</f>
        <v>EX-2020-74347494-APN-DTYC#MS</v>
      </c>
      <c r="D504" s="1">
        <f>IF(A504="Ordenes de Compra",VLOOKUP(C504,Autogestión!$B$2:$D$5090,3,0),IF(A504="Legítimo Abono",VLOOKUP(C504,NoAmpOC!$B$2:$H$988,7,0),"Factura"))</f>
        <v>0</v>
      </c>
      <c r="E504" s="26">
        <f>IF(A504="Ordenes de Compra",VLOOKUP($C504,Autogestión!$B$2:$G$5090,6,0),IF(A504="Financiamiento Internacional",VLOOKUP($C504,FinInt!$B$2:$G$508,6,0),"Legítimo Abono"))</f>
        <v>0</v>
      </c>
      <c r="F504" s="26" t="str">
        <f>IF($A504="Ordenes de Compra","ARS",IF($A504="Financiamiento Internacional",VLOOKUP($C504,FinInt!$B$2:$Q$508,15,0),VLOOKUP($C504,NoAmpOC!$B$2:$T$988,18,0)))</f>
        <v>ARS</v>
      </c>
      <c r="G504" s="5">
        <f>IF($A504="Ordenes de Compra",VLOOKUP($C504,Autogestión!$B$2:$H$5090,7,0),IF($A504="Financiamiento Internacional",VLOOKUP($C504,FinInt!$B$2:$Q$1308,16,0),VLOOKUP($C504,NoAmpOC!$B$2:$T$988,19,0)))</f>
        <v>0</v>
      </c>
      <c r="H504" s="5">
        <f t="shared" si="21"/>
        <v>0</v>
      </c>
      <c r="I504" s="26">
        <f>IF($A504="Ordenes de Compra",VLOOKUP($C504,Autogestión!$B$2:$J$5090,9,0),IF($A504="Financiamiento Internacional",VLOOKUP($C504,FinInt!$B$2:$G$1555,6,0),"Legitimo Abono"))</f>
        <v>0</v>
      </c>
      <c r="J504" s="1" t="str">
        <f>IF($A504="Ordenes de Compra",VLOOKUP($C504,Autogestión!$B$2:$R$5090,17,0),IF($A504="Financiamiento Internacional",VLOOKUP($C504,FinInt!$B$2:$O$1508,14,0),VLOOKUP($C504,NoAmpOC!$B$2:$R$988,17,0)))</f>
        <v>Agregar</v>
      </c>
      <c r="K504" s="7" t="str">
        <f>DetalleExp!AP504</f>
        <v>DAFYP#MS-ARCHIVO</v>
      </c>
      <c r="L504" s="7" t="str">
        <f>DetalleExp!AQ504</f>
        <v>ARCHIVO - Archivo</v>
      </c>
      <c r="M504" s="7" t="str">
        <f>DetalleExp!AR504</f>
        <v>DAFYP#MS - Dirección de administración financiera y presupuestaria</v>
      </c>
      <c r="N504" s="7">
        <f>DetalleExp!AS504</f>
        <v>44147</v>
      </c>
      <c r="O504" s="27">
        <f ca="1">ROUNDUP(TODAY()-N504,0)</f>
        <v>208</v>
      </c>
      <c r="P504" s="27">
        <f ca="1">ROUNDUP(TODAY()-B504,0)</f>
        <v>218</v>
      </c>
      <c r="Q504" s="1" t="str">
        <f>IFERROR(IF(A504="Ordenes de Compra",VLOOKUP($E504,'Ordenes de Compra'!$A$2:$E$1712,5,0),"Sin OC"),"Sin dato")</f>
        <v>Sin dato</v>
      </c>
      <c r="R504" s="28" t="str">
        <f>IFERROR(IF(A504="Ordenes de Compra",VLOOKUP($I504,'Ordenes de Compra'!$B$2:$E$1712,3,0),"Sin OC"),"Sin dato")</f>
        <v>Sin dato</v>
      </c>
      <c r="S504" s="1" t="str">
        <f>VLOOKUP($U504,'Tablas intermedias'!$C$1:$H$222,5,0)</f>
        <v>DGPFE</v>
      </c>
      <c r="T504" s="29" t="str">
        <f t="shared" si="22"/>
        <v>OK</v>
      </c>
      <c r="U504" s="30" t="str">
        <f t="shared" si="23"/>
        <v>DAFYP#MS-ARCHIVOARCHIVO - ArchivoDAFYP#MS - Dirección de administración financiera y presupuestaria</v>
      </c>
      <c r="V504" s="1" t="str">
        <f>VLOOKUP(U504,'Tablas intermedias'!$C$1:$H$222,6,0)</f>
        <v>No</v>
      </c>
      <c r="W504" s="1" t="str">
        <f ca="1">IF(O504&lt;30,"menos de 30 días","más de 30 días")</f>
        <v>más de 30 días</v>
      </c>
    </row>
    <row r="505" spans="1:23" ht="14.25" hidden="1" thickTop="1" thickBot="1" x14ac:dyDescent="0.25">
      <c r="A505" s="17" t="str">
        <f>IF(DetalleExp!H505='Tablas intermedias'!$A$2,"Ordenes de Compra",IF(DetalleExp!H505='Tablas intermedias'!$A$3,"Financiamiento Internacional","Legítimo Abono"))</f>
        <v>Ordenes de Compra</v>
      </c>
      <c r="B505" s="7">
        <f>DetalleExp!E505</f>
        <v>44137</v>
      </c>
      <c r="C505" s="1" t="str">
        <f>DetalleExp!A505</f>
        <v>EX-2020-74466098-APN-DTYC#MS</v>
      </c>
      <c r="D505" s="1" t="str">
        <f>IF(A505="Ordenes de Compra",VLOOKUP(C505,Autogestión!$B$2:$D$5090,3,0),IF(A505="Legítimo Abono",VLOOKUP(C505,NoAmpOC!$B$2:$H$988,7,0),"Factura"))</f>
        <v>Factura</v>
      </c>
      <c r="E505" s="26" t="str">
        <f>IF(A505="Ordenes de Compra",VLOOKUP($C505,Autogestión!$B$2:$G$5090,6,0),IF(A505="Financiamiento Internacional",VLOOKUP($C505,FinInt!$B$2:$G$508,6,0),"Legítimo Abono"))</f>
        <v>80-0017-LPU19</v>
      </c>
      <c r="F505" s="26" t="str">
        <f>IF($A505="Ordenes de Compra","ARS",IF($A505="Financiamiento Internacional",VLOOKUP($C505,FinInt!$B$2:$Q$508,15,0),VLOOKUP($C505,NoAmpOC!$B$2:$T$988,18,0)))</f>
        <v>ARS</v>
      </c>
      <c r="G505" s="5">
        <f>IF($A505="Ordenes de Compra",VLOOKUP($C505,Autogestión!$B$2:$H$5090,7,0),IF($A505="Financiamiento Internacional",VLOOKUP($C505,FinInt!$B$2:$Q$1308,16,0),VLOOKUP($C505,NoAmpOC!$B$2:$T$988,19,0)))</f>
        <v>8814543.5099999998</v>
      </c>
      <c r="H505" s="5">
        <f t="shared" si="21"/>
        <v>8814543.5099999998</v>
      </c>
      <c r="I505" s="26" t="str">
        <f>IF($A505="Ordenes de Compra",VLOOKUP($C505,Autogestión!$B$2:$J$5090,9,0),IF($A505="Financiamiento Internacional",VLOOKUP($C505,FinInt!$B$2:$G$1555,6,0),"Legitimo Abono"))</f>
        <v>80-1139-OC19</v>
      </c>
      <c r="J505" s="1" t="str">
        <f>IF($A505="Ordenes de Compra",VLOOKUP($C505,Autogestión!$B$2:$R$5090,17,0),IF($A505="Financiamiento Internacional",VLOOKUP($C505,FinInt!$B$2:$O$1508,14,0),VLOOKUP($C505,NoAmpOC!$B$2:$R$988,17,0)))</f>
        <v>ORIEN S.A.</v>
      </c>
      <c r="K505" s="7" t="str">
        <f>DetalleExp!AP505</f>
        <v>DE#AND-DESPACHO</v>
      </c>
      <c r="L505" s="7" t="str">
        <f>DetalleExp!AQ505</f>
        <v>DESPACHO - Despacho</v>
      </c>
      <c r="M505" s="7" t="str">
        <f>DetalleExp!AR505</f>
        <v>DE#AND - Dirección ejecutiva</v>
      </c>
      <c r="N505" s="7">
        <f>DetalleExp!AS505</f>
        <v>44344</v>
      </c>
      <c r="O505" s="27">
        <f ca="1">ROUNDUP(TODAY()-N505,0)</f>
        <v>11</v>
      </c>
      <c r="P505" s="27">
        <f ca="1">ROUNDUP(TODAY()-B505,0)</f>
        <v>218</v>
      </c>
      <c r="Q505" s="1" t="str">
        <f>IFERROR(IF(A505="Ordenes de Compra",VLOOKUP($E505,'Ordenes de Compra'!$A$2:$E$1712,5,0),"Sin OC"),"Sin dato")</f>
        <v>Varios</v>
      </c>
      <c r="R505" s="28">
        <f>IFERROR(IF(A505="Ordenes de Compra",VLOOKUP($I505,'Ordenes de Compra'!$B$2:$E$1712,3,0),"Sin OC"),"Sin dato")</f>
        <v>539212229</v>
      </c>
      <c r="S505" s="1" t="str">
        <f>VLOOKUP($U505,'Tablas intermedias'!$C$1:$H$222,5,0)</f>
        <v>Programa</v>
      </c>
      <c r="T505" s="29" t="str">
        <f t="shared" si="22"/>
        <v>OK</v>
      </c>
      <c r="U505" s="30" t="str">
        <f t="shared" si="23"/>
        <v>DE#AND-DESPACHODESPACHO - DespachoDE#AND - Dirección ejecutiva</v>
      </c>
      <c r="V505" s="1" t="str">
        <f>VLOOKUP(U505,'Tablas intermedias'!$C$1:$H$222,6,0)</f>
        <v>Si</v>
      </c>
      <c r="W505" s="1" t="str">
        <f ca="1">IF(O505&lt;30,"menos de 30 días","más de 30 días")</f>
        <v>menos de 30 días</v>
      </c>
    </row>
    <row r="506" spans="1:23" ht="14.25" hidden="1" thickTop="1" thickBot="1" x14ac:dyDescent="0.25">
      <c r="A506" s="17" t="str">
        <f>IF(DetalleExp!H506='Tablas intermedias'!$A$2,"Ordenes de Compra",IF(DetalleExp!H506='Tablas intermedias'!$A$3,"Financiamiento Internacional","Legítimo Abono"))</f>
        <v>Ordenes de Compra</v>
      </c>
      <c r="B506" s="7">
        <f>DetalleExp!E506</f>
        <v>44137</v>
      </c>
      <c r="C506" s="1" t="str">
        <f>DetalleExp!A506</f>
        <v>EX-2020-74470682-APN-DTYC#MS</v>
      </c>
      <c r="D506" s="1" t="str">
        <f>IF(A506="Ordenes de Compra",VLOOKUP(C506,Autogestión!$B$2:$D$5090,3,0),IF(A506="Legítimo Abono",VLOOKUP(C506,NoAmpOC!$B$2:$H$988,7,0),"Factura"))</f>
        <v>Factura</v>
      </c>
      <c r="E506" s="26" t="str">
        <f>IF(A506="Ordenes de Compra",VLOOKUP($C506,Autogestión!$B$2:$G$5090,6,0),IF(A506="Financiamiento Internacional",VLOOKUP($C506,FinInt!$B$2:$G$508,6,0),"Legítimo Abono"))</f>
        <v>80-0017-LPU19</v>
      </c>
      <c r="F506" s="26" t="str">
        <f>IF($A506="Ordenes de Compra","ARS",IF($A506="Financiamiento Internacional",VLOOKUP($C506,FinInt!$B$2:$Q$508,15,0),VLOOKUP($C506,NoAmpOC!$B$2:$T$988,18,0)))</f>
        <v>ARS</v>
      </c>
      <c r="G506" s="5">
        <f>IF($A506="Ordenes de Compra",VLOOKUP($C506,Autogestión!$B$2:$H$5090,7,0),IF($A506="Financiamiento Internacional",VLOOKUP($C506,FinInt!$B$2:$Q$1308,16,0),VLOOKUP($C506,NoAmpOC!$B$2:$T$988,19,0)))</f>
        <v>601090.73</v>
      </c>
      <c r="H506" s="5">
        <f t="shared" si="21"/>
        <v>601090.73</v>
      </c>
      <c r="I506" s="26" t="str">
        <f>IF($A506="Ordenes de Compra",VLOOKUP($C506,Autogestión!$B$2:$J$5090,9,0),IF($A506="Financiamiento Internacional",VLOOKUP($C506,FinInt!$B$2:$G$1555,6,0),"Legitimo Abono"))</f>
        <v>80-1039-OC19</v>
      </c>
      <c r="J506" s="1" t="str">
        <f>IF($A506="Ordenes de Compra",VLOOKUP($C506,Autogestión!$B$2:$R$5090,17,0),IF($A506="Financiamiento Internacional",VLOOKUP($C506,FinInt!$B$2:$O$1508,14,0),VLOOKUP($C506,NoAmpOC!$B$2:$R$988,17,0)))</f>
        <v>ORIEN S.A.</v>
      </c>
      <c r="K506" s="7" t="str">
        <f>DetalleExp!AP506</f>
        <v>DE#AND-DESPACHO</v>
      </c>
      <c r="L506" s="7" t="str">
        <f>DetalleExp!AQ506</f>
        <v>DESPACHO - Despacho</v>
      </c>
      <c r="M506" s="7" t="str">
        <f>DetalleExp!AR506</f>
        <v>DE#AND - Dirección ejecutiva</v>
      </c>
      <c r="N506" s="7">
        <f>DetalleExp!AS506</f>
        <v>44343</v>
      </c>
      <c r="O506" s="27">
        <f ca="1">ROUNDUP(TODAY()-N506,0)</f>
        <v>12</v>
      </c>
      <c r="P506" s="27">
        <f ca="1">ROUNDUP(TODAY()-B506,0)</f>
        <v>218</v>
      </c>
      <c r="Q506" s="1" t="str">
        <f>IFERROR(IF(A506="Ordenes de Compra",VLOOKUP($E506,'Ordenes de Compra'!$A$2:$E$1712,5,0),"Sin OC"),"Sin dato")</f>
        <v>Varios</v>
      </c>
      <c r="R506" s="28">
        <f>IFERROR(IF(A506="Ordenes de Compra",VLOOKUP($I506,'Ordenes de Compra'!$B$2:$E$1712,3,0),"Sin OC"),"Sin dato")</f>
        <v>315600</v>
      </c>
      <c r="S506" s="1" t="str">
        <f>VLOOKUP($U506,'Tablas intermedias'!$C$1:$H$222,5,0)</f>
        <v>Programa</v>
      </c>
      <c r="T506" s="29" t="str">
        <f t="shared" si="22"/>
        <v>OK</v>
      </c>
      <c r="U506" s="30" t="str">
        <f t="shared" si="23"/>
        <v>DE#AND-DESPACHODESPACHO - DespachoDE#AND - Dirección ejecutiva</v>
      </c>
      <c r="V506" s="1" t="str">
        <f>VLOOKUP(U506,'Tablas intermedias'!$C$1:$H$222,6,0)</f>
        <v>Si</v>
      </c>
      <c r="W506" s="1" t="str">
        <f ca="1">IF(O506&lt;30,"menos de 30 días","más de 30 días")</f>
        <v>menos de 30 días</v>
      </c>
    </row>
    <row r="507" spans="1:23" ht="14.25" hidden="1" thickTop="1" thickBot="1" x14ac:dyDescent="0.25">
      <c r="A507" s="17" t="str">
        <f>IF(DetalleExp!H507='Tablas intermedias'!$A$2,"Ordenes de Compra",IF(DetalleExp!H507='Tablas intermedias'!$A$3,"Financiamiento Internacional","Legítimo Abono"))</f>
        <v>Financiamiento Internacional</v>
      </c>
      <c r="B507" s="7">
        <f>DetalleExp!E507</f>
        <v>44138</v>
      </c>
      <c r="C507" s="1" t="str">
        <f>DetalleExp!A507</f>
        <v>EX-2020-74940473-APN-DAFYP#MS</v>
      </c>
      <c r="D507" s="1" t="str">
        <f>IF(A507="Ordenes de Compra",VLOOKUP(C507,Autogestión!$B$2:$D$5090,3,0),IF(A507="Legítimo Abono",VLOOKUP(C507,NoAmpOC!$B$2:$H$988,7,0),"Factura"))</f>
        <v>Factura</v>
      </c>
      <c r="E507" s="26" t="str">
        <f>IF(A507="Ordenes de Compra",VLOOKUP($C507,Autogestión!$B$2:$G$5090,6,0),IF(A507="Financiamiento Internacional",VLOOKUP($C507,FinInt!$B$2:$G$508,6,0),"Legítimo Abono"))</f>
        <v>Programa de Consolidación de la Gestión centralizada en Salud - ARG/13/007 - PNUD</v>
      </c>
      <c r="F507" s="26" t="str">
        <f>IF($A507="Ordenes de Compra","ARS",IF($A507="Financiamiento Internacional",VLOOKUP($C507,FinInt!$B$2:$Q$508,15,0),VLOOKUP($C507,NoAmpOC!$B$2:$T$988,18,0)))</f>
        <v>ARS</v>
      </c>
      <c r="G507" s="5">
        <f>IF($A507="Ordenes de Compra",VLOOKUP($C507,Autogestión!$B$2:$H$5090,7,0),IF($A507="Financiamiento Internacional",VLOOKUP($C507,FinInt!$B$2:$Q$1308,16,0),VLOOKUP($C507,NoAmpOC!$B$2:$T$988,19,0)))</f>
        <v>39948</v>
      </c>
      <c r="H507" s="5">
        <f t="shared" si="21"/>
        <v>39948</v>
      </c>
      <c r="I507" s="26" t="str">
        <f>IF($A507="Ordenes de Compra",VLOOKUP($C507,Autogestión!$B$2:$J$5090,9,0),IF($A507="Financiamiento Internacional",VLOOKUP($C507,FinInt!$B$2:$G$1555,6,0),"Legitimo Abono"))</f>
        <v>Programa de Consolidación de la Gestión centralizada en Salud - ARG/13/007 - PNUD</v>
      </c>
      <c r="J507" s="1" t="str">
        <f>IF($A507="Ordenes de Compra",VLOOKUP($C507,Autogestión!$B$2:$R$5090,17,0),IF($A507="Financiamiento Internacional",VLOOKUP($C507,FinInt!$B$2:$O$1508,14,0),VLOOKUP($C507,NoAmpOC!$B$2:$R$988,17,0)))</f>
        <v>GELIO INMOBILIARIA SA</v>
      </c>
      <c r="K507" s="7" t="str">
        <f>DetalleExp!AP507</f>
        <v>DAFYP#MS-ARCHIVO</v>
      </c>
      <c r="L507" s="7" t="str">
        <f>DetalleExp!AQ507</f>
        <v>ARCHIVO - Archivo</v>
      </c>
      <c r="M507" s="7" t="str">
        <f>DetalleExp!AR507</f>
        <v>DAFYP#MS - Dirección de administración financiera y presupuestaria</v>
      </c>
      <c r="N507" s="7">
        <f>DetalleExp!AS507</f>
        <v>44210</v>
      </c>
      <c r="O507" s="27">
        <f ca="1">ROUNDUP(TODAY()-N507,0)</f>
        <v>145</v>
      </c>
      <c r="P507" s="27">
        <f ca="1">ROUNDUP(TODAY()-B507,0)</f>
        <v>217</v>
      </c>
      <c r="Q507" s="1" t="str">
        <f>IFERROR(IF(A507="Ordenes de Compra",VLOOKUP($E507,'Ordenes de Compra'!$A$2:$E$1712,5,0),"Sin OC"),"Sin dato")</f>
        <v>Sin OC</v>
      </c>
      <c r="R507" s="28" t="str">
        <f>IFERROR(IF(A507="Ordenes de Compra",VLOOKUP($I507,'Ordenes de Compra'!$B$2:$E$1712,3,0),"Sin OC"),"Sin dato")</f>
        <v>Sin OC</v>
      </c>
      <c r="S507" s="1" t="str">
        <f>VLOOKUP($U507,'Tablas intermedias'!$C$1:$H$222,5,0)</f>
        <v>DGPFE</v>
      </c>
      <c r="T507" s="29" t="str">
        <f t="shared" si="22"/>
        <v>OK</v>
      </c>
      <c r="U507" s="30" t="str">
        <f t="shared" si="23"/>
        <v>DAFYP#MS-ARCHIVOARCHIVO - ArchivoDAFYP#MS - Dirección de administración financiera y presupuestaria</v>
      </c>
      <c r="V507" s="1" t="str">
        <f>VLOOKUP(U507,'Tablas intermedias'!$C$1:$H$222,6,0)</f>
        <v>No</v>
      </c>
      <c r="W507" s="1" t="str">
        <f ca="1">IF(O507&lt;30,"menos de 30 días","más de 30 días")</f>
        <v>más de 30 días</v>
      </c>
    </row>
    <row r="508" spans="1:23" ht="14.25" hidden="1" thickTop="1" thickBot="1" x14ac:dyDescent="0.25">
      <c r="A508" s="17" t="str">
        <f>IF(DetalleExp!H508='Tablas intermedias'!$A$2,"Ordenes de Compra",IF(DetalleExp!H508='Tablas intermedias'!$A$3,"Financiamiento Internacional","Legítimo Abono"))</f>
        <v>Financiamiento Internacional</v>
      </c>
      <c r="B508" s="7">
        <f>DetalleExp!E508</f>
        <v>44138</v>
      </c>
      <c r="C508" s="1" t="str">
        <f>DetalleExp!A508</f>
        <v>EX-2020-74941370-APN-DAFYP#MS</v>
      </c>
      <c r="D508" s="1" t="str">
        <f>IF(A508="Ordenes de Compra",VLOOKUP(C508,Autogestión!$B$2:$D$5090,3,0),IF(A508="Legítimo Abono",VLOOKUP(C508,NoAmpOC!$B$2:$H$988,7,0),"Factura"))</f>
        <v>Factura</v>
      </c>
      <c r="E508" s="26" t="str">
        <f>IF(A508="Ordenes de Compra",VLOOKUP($C508,Autogestión!$B$2:$G$5090,6,0),IF(A508="Financiamiento Internacional",VLOOKUP($C508,FinInt!$B$2:$G$508,6,0),"Legítimo Abono"))</f>
        <v>Programa de Consolidación de la Gestión centralizada en Salud - ARG/13/007 - PNUD</v>
      </c>
      <c r="F508" s="26" t="str">
        <f>IF($A508="Ordenes de Compra","ARS",IF($A508="Financiamiento Internacional",VLOOKUP($C508,FinInt!$B$2:$Q$508,15,0),VLOOKUP($C508,NoAmpOC!$B$2:$T$988,18,0)))</f>
        <v>ARS</v>
      </c>
      <c r="G508" s="5">
        <f>IF($A508="Ordenes de Compra",VLOOKUP($C508,Autogestión!$B$2:$H$5090,7,0),IF($A508="Financiamiento Internacional",VLOOKUP($C508,FinInt!$B$2:$Q$1308,16,0),VLOOKUP($C508,NoAmpOC!$B$2:$T$988,19,0)))</f>
        <v>39984</v>
      </c>
      <c r="H508" s="5">
        <f t="shared" si="21"/>
        <v>39984</v>
      </c>
      <c r="I508" s="26" t="str">
        <f>IF($A508="Ordenes de Compra",VLOOKUP($C508,Autogestión!$B$2:$J$5090,9,0),IF($A508="Financiamiento Internacional",VLOOKUP($C508,FinInt!$B$2:$G$1555,6,0),"Legitimo Abono"))</f>
        <v>Programa de Consolidación de la Gestión centralizada en Salud - ARG/13/007 - PNUD</v>
      </c>
      <c r="J508" s="1" t="str">
        <f>IF($A508="Ordenes de Compra",VLOOKUP($C508,Autogestión!$B$2:$R$5090,17,0),IF($A508="Financiamiento Internacional",VLOOKUP($C508,FinInt!$B$2:$O$1508,14,0),VLOOKUP($C508,NoAmpOC!$B$2:$R$988,17,0)))</f>
        <v>GELIO INMOBILIARIA SA</v>
      </c>
      <c r="K508" s="7" t="str">
        <f>DetalleExp!AP508</f>
        <v>DAFYP#MS-ARCHIVO</v>
      </c>
      <c r="L508" s="7" t="str">
        <f>DetalleExp!AQ508</f>
        <v>ARCHIVO - Archivo</v>
      </c>
      <c r="M508" s="7" t="str">
        <f>DetalleExp!AR508</f>
        <v>DAFYP#MS - Dirección de administración financiera y presupuestaria</v>
      </c>
      <c r="N508" s="7">
        <f>DetalleExp!AS508</f>
        <v>44210</v>
      </c>
      <c r="O508" s="27">
        <f ca="1">ROUNDUP(TODAY()-N508,0)</f>
        <v>145</v>
      </c>
      <c r="P508" s="27">
        <f ca="1">ROUNDUP(TODAY()-B508,0)</f>
        <v>217</v>
      </c>
      <c r="Q508" s="1" t="str">
        <f>IFERROR(IF(A508="Ordenes de Compra",VLOOKUP($E508,'Ordenes de Compra'!$A$2:$E$1712,5,0),"Sin OC"),"Sin dato")</f>
        <v>Sin OC</v>
      </c>
      <c r="R508" s="28" t="str">
        <f>IFERROR(IF(A508="Ordenes de Compra",VLOOKUP($I508,'Ordenes de Compra'!$B$2:$E$1712,3,0),"Sin OC"),"Sin dato")</f>
        <v>Sin OC</v>
      </c>
      <c r="S508" s="1" t="str">
        <f>VLOOKUP($U508,'Tablas intermedias'!$C$1:$H$222,5,0)</f>
        <v>DGPFE</v>
      </c>
      <c r="T508" s="29" t="str">
        <f t="shared" si="22"/>
        <v>OK</v>
      </c>
      <c r="U508" s="30" t="str">
        <f t="shared" si="23"/>
        <v>DAFYP#MS-ARCHIVOARCHIVO - ArchivoDAFYP#MS - Dirección de administración financiera y presupuestaria</v>
      </c>
      <c r="V508" s="1" t="str">
        <f>VLOOKUP(U508,'Tablas intermedias'!$C$1:$H$222,6,0)</f>
        <v>No</v>
      </c>
      <c r="W508" s="1" t="str">
        <f ca="1">IF(O508&lt;30,"menos de 30 días","más de 30 días")</f>
        <v>más de 30 días</v>
      </c>
    </row>
    <row r="509" spans="1:23" ht="14.25" hidden="1" thickTop="1" thickBot="1" x14ac:dyDescent="0.25">
      <c r="A509" s="17" t="str">
        <f>IF(DetalleExp!H509='Tablas intermedias'!$A$2,"Ordenes de Compra",IF(DetalleExp!H509='Tablas intermedias'!$A$3,"Financiamiento Internacional","Legítimo Abono"))</f>
        <v>Financiamiento Internacional</v>
      </c>
      <c r="B509" s="7">
        <f>DetalleExp!E509</f>
        <v>44138</v>
      </c>
      <c r="C509" s="1" t="str">
        <f>DetalleExp!A509</f>
        <v>EX-2020-74943262-APN-DAFYP#MS</v>
      </c>
      <c r="D509" s="1" t="str">
        <f>IF(A509="Ordenes de Compra",VLOOKUP(C509,Autogestión!$B$2:$D$5090,3,0),IF(A509="Legítimo Abono",VLOOKUP(C509,NoAmpOC!$B$2:$H$988,7,0),"Factura"))</f>
        <v>Factura</v>
      </c>
      <c r="E509" s="26" t="str">
        <f>IF(A509="Ordenes de Compra",VLOOKUP($C509,Autogestión!$B$2:$G$5090,6,0),IF(A509="Financiamiento Internacional",VLOOKUP($C509,FinInt!$B$2:$G$508,6,0),"Legítimo Abono"))</f>
        <v>Consolidación del modelo de Atención Primaria de la Salud a través de la Provisión y Dispensa de Medicamentos Esenciales ¿ Proyectos financiados Organismos Multilaterales Regionales - ARG/15/001 - PNUD</v>
      </c>
      <c r="F509" s="26" t="str">
        <f>IF($A509="Ordenes de Compra","ARS",IF($A509="Financiamiento Internacional",VLOOKUP($C509,FinInt!$B$2:$Q$508,15,0),VLOOKUP($C509,NoAmpOC!$B$2:$T$988,18,0)))</f>
        <v>ARS</v>
      </c>
      <c r="G509" s="5">
        <f>IF($A509="Ordenes de Compra",VLOOKUP($C509,Autogestión!$B$2:$H$5090,7,0),IF($A509="Financiamiento Internacional",VLOOKUP($C509,FinInt!$B$2:$Q$1308,16,0),VLOOKUP($C509,NoAmpOC!$B$2:$T$988,19,0)))</f>
        <v>39984</v>
      </c>
      <c r="H509" s="5">
        <f t="shared" si="21"/>
        <v>39984</v>
      </c>
      <c r="I509" s="26" t="str">
        <f>IF($A509="Ordenes de Compra",VLOOKUP($C509,Autogestión!$B$2:$J$5090,9,0),IF($A509="Financiamiento Internacional",VLOOKUP($C509,FinInt!$B$2:$G$1555,6,0),"Legitimo Abono"))</f>
        <v>Consolidación del modelo de Atención Primaria de la Salud a través de la Provisión y Dispensa de Medicamentos Esenciales ¿ Proyectos financiados Organismos Multilaterales Regionales - ARG/15/001 - PNUD</v>
      </c>
      <c r="J509" s="1" t="str">
        <f>IF($A509="Ordenes de Compra",VLOOKUP($C509,Autogestión!$B$2:$R$5090,17,0),IF($A509="Financiamiento Internacional",VLOOKUP($C509,FinInt!$B$2:$O$1508,14,0),VLOOKUP($C509,NoAmpOC!$B$2:$R$988,17,0)))</f>
        <v>GELIO INMOBILIARIA SA</v>
      </c>
      <c r="K509" s="7" t="str">
        <f>DetalleExp!AP509</f>
        <v>DAFYP#MS-ARCHIVO</v>
      </c>
      <c r="L509" s="7" t="str">
        <f>DetalleExp!AQ509</f>
        <v>ARCHIVO - Archivo</v>
      </c>
      <c r="M509" s="7" t="str">
        <f>DetalleExp!AR509</f>
        <v>DAFYP#MS - Dirección de administración financiera y presupuestaria</v>
      </c>
      <c r="N509" s="7">
        <f>DetalleExp!AS509</f>
        <v>44204</v>
      </c>
      <c r="O509" s="27">
        <f ca="1">ROUNDUP(TODAY()-N509,0)</f>
        <v>151</v>
      </c>
      <c r="P509" s="27">
        <f ca="1">ROUNDUP(TODAY()-B509,0)</f>
        <v>217</v>
      </c>
      <c r="Q509" s="1" t="str">
        <f>IFERROR(IF(A509="Ordenes de Compra",VLOOKUP($E509,'Ordenes de Compra'!$A$2:$E$1712,5,0),"Sin OC"),"Sin dato")</f>
        <v>Sin OC</v>
      </c>
      <c r="R509" s="28" t="str">
        <f>IFERROR(IF(A509="Ordenes de Compra",VLOOKUP($I509,'Ordenes de Compra'!$B$2:$E$1712,3,0),"Sin OC"),"Sin dato")</f>
        <v>Sin OC</v>
      </c>
      <c r="S509" s="1" t="str">
        <f>VLOOKUP($U509,'Tablas intermedias'!$C$1:$H$222,5,0)</f>
        <v>DGPFE</v>
      </c>
      <c r="T509" s="29" t="str">
        <f t="shared" si="22"/>
        <v>OK</v>
      </c>
      <c r="U509" s="30" t="str">
        <f t="shared" si="23"/>
        <v>DAFYP#MS-ARCHIVOARCHIVO - ArchivoDAFYP#MS - Dirección de administración financiera y presupuestaria</v>
      </c>
      <c r="V509" s="1" t="str">
        <f>VLOOKUP(U509,'Tablas intermedias'!$C$1:$H$222,6,0)</f>
        <v>No</v>
      </c>
      <c r="W509" s="1" t="str">
        <f ca="1">IF(O509&lt;30,"menos de 30 días","más de 30 días")</f>
        <v>más de 30 días</v>
      </c>
    </row>
    <row r="510" spans="1:23" ht="14.25" hidden="1" thickTop="1" thickBot="1" x14ac:dyDescent="0.25">
      <c r="A510" s="17" t="str">
        <f>IF(DetalleExp!H510='Tablas intermedias'!$A$2,"Ordenes de Compra",IF(DetalleExp!H510='Tablas intermedias'!$A$3,"Financiamiento Internacional","Legítimo Abono"))</f>
        <v>Financiamiento Internacional</v>
      </c>
      <c r="B510" s="7">
        <f>DetalleExp!E510</f>
        <v>44138</v>
      </c>
      <c r="C510" s="1" t="str">
        <f>DetalleExp!A510</f>
        <v>EX-2020-74945875-APN-DAFYP#MS</v>
      </c>
      <c r="D510" s="1" t="str">
        <f>IF(A510="Ordenes de Compra",VLOOKUP(C510,Autogestión!$B$2:$D$5090,3,0),IF(A510="Legítimo Abono",VLOOKUP(C510,NoAmpOC!$B$2:$H$988,7,0),"Factura"))</f>
        <v>Factura</v>
      </c>
      <c r="E510" s="26" t="str">
        <f>IF(A510="Ordenes de Compra",VLOOKUP($C510,Autogestión!$B$2:$G$5090,6,0),IF(A510="Financiamiento Internacional",VLOOKUP($C510,FinInt!$B$2:$G$508,6,0),"Legítimo Abono"))</f>
        <v>Consolidación del modelo de Atención Primaria de la Salud a través de la Provisión y Dispensa de Medicamentos Esenciales ¿ Proyectos financiados Organismos Multilaterales Regionales - ARG/15/001 - PNUD</v>
      </c>
      <c r="F510" s="26" t="str">
        <f>IF($A510="Ordenes de Compra","ARS",IF($A510="Financiamiento Internacional",VLOOKUP($C510,FinInt!$B$2:$Q$508,15,0),VLOOKUP($C510,NoAmpOC!$B$2:$T$988,18,0)))</f>
        <v>ARS</v>
      </c>
      <c r="G510" s="5">
        <f>IF($A510="Ordenes de Compra",VLOOKUP($C510,Autogestión!$B$2:$H$5090,7,0),IF($A510="Financiamiento Internacional",VLOOKUP($C510,FinInt!$B$2:$Q$1308,16,0),VLOOKUP($C510,NoAmpOC!$B$2:$T$988,19,0)))</f>
        <v>39984</v>
      </c>
      <c r="H510" s="5">
        <f t="shared" si="21"/>
        <v>39984</v>
      </c>
      <c r="I510" s="26" t="str">
        <f>IF($A510="Ordenes de Compra",VLOOKUP($C510,Autogestión!$B$2:$J$5090,9,0),IF($A510="Financiamiento Internacional",VLOOKUP($C510,FinInt!$B$2:$G$1555,6,0),"Legitimo Abono"))</f>
        <v>Consolidación del modelo de Atención Primaria de la Salud a través de la Provisión y Dispensa de Medicamentos Esenciales ¿ Proyectos financiados Organismos Multilaterales Regionales - ARG/15/001 - PNUD</v>
      </c>
      <c r="J510" s="1" t="str">
        <f>IF($A510="Ordenes de Compra",VLOOKUP($C510,Autogestión!$B$2:$R$5090,17,0),IF($A510="Financiamiento Internacional",VLOOKUP($C510,FinInt!$B$2:$O$1508,14,0),VLOOKUP($C510,NoAmpOC!$B$2:$R$988,17,0)))</f>
        <v>GELIO INMOBILIARIA SA</v>
      </c>
      <c r="K510" s="7" t="str">
        <f>DetalleExp!AP510</f>
        <v>DAFYP#MS-ARCHIVO</v>
      </c>
      <c r="L510" s="7" t="str">
        <f>DetalleExp!AQ510</f>
        <v>ARCHIVO - Archivo</v>
      </c>
      <c r="M510" s="7" t="str">
        <f>DetalleExp!AR510</f>
        <v>DAFYP#MS - Dirección de administración financiera y presupuestaria</v>
      </c>
      <c r="N510" s="7">
        <f>DetalleExp!AS510</f>
        <v>44204</v>
      </c>
      <c r="O510" s="27">
        <f ca="1">ROUNDUP(TODAY()-N510,0)</f>
        <v>151</v>
      </c>
      <c r="P510" s="27">
        <f ca="1">ROUNDUP(TODAY()-B510,0)</f>
        <v>217</v>
      </c>
      <c r="Q510" s="1" t="str">
        <f>IFERROR(IF(A510="Ordenes de Compra",VLOOKUP($E510,'Ordenes de Compra'!$A$2:$E$1712,5,0),"Sin OC"),"Sin dato")</f>
        <v>Sin OC</v>
      </c>
      <c r="R510" s="28" t="str">
        <f>IFERROR(IF(A510="Ordenes de Compra",VLOOKUP($I510,'Ordenes de Compra'!$B$2:$E$1712,3,0),"Sin OC"),"Sin dato")</f>
        <v>Sin OC</v>
      </c>
      <c r="S510" s="1" t="str">
        <f>VLOOKUP($U510,'Tablas intermedias'!$C$1:$H$222,5,0)</f>
        <v>DGPFE</v>
      </c>
      <c r="T510" s="29" t="str">
        <f t="shared" si="22"/>
        <v>OK</v>
      </c>
      <c r="U510" s="30" t="str">
        <f t="shared" si="23"/>
        <v>DAFYP#MS-ARCHIVOARCHIVO - ArchivoDAFYP#MS - Dirección de administración financiera y presupuestaria</v>
      </c>
      <c r="V510" s="1" t="str">
        <f>VLOOKUP(U510,'Tablas intermedias'!$C$1:$H$222,6,0)</f>
        <v>No</v>
      </c>
      <c r="W510" s="1" t="str">
        <f ca="1">IF(O510&lt;30,"menos de 30 días","más de 30 días")</f>
        <v>más de 30 días</v>
      </c>
    </row>
    <row r="511" spans="1:23" ht="14.25" hidden="1" thickTop="1" thickBot="1" x14ac:dyDescent="0.25">
      <c r="A511" s="17" t="str">
        <f>IF(DetalleExp!H511='Tablas intermedias'!$A$2,"Ordenes de Compra",IF(DetalleExp!H511='Tablas intermedias'!$A$3,"Financiamiento Internacional","Legítimo Abono"))</f>
        <v>Financiamiento Internacional</v>
      </c>
      <c r="B511" s="7">
        <f>DetalleExp!E511</f>
        <v>44138</v>
      </c>
      <c r="C511" s="1" t="str">
        <f>DetalleExp!A511</f>
        <v>EX-2020-74946681-APN-DAFYP#MS</v>
      </c>
      <c r="D511" s="1" t="str">
        <f>IF(A511="Ordenes de Compra",VLOOKUP(C511,Autogestión!$B$2:$D$5090,3,0),IF(A511="Legítimo Abono",VLOOKUP(C511,NoAmpOC!$B$2:$H$988,7,0),"Factura"))</f>
        <v>Factura</v>
      </c>
      <c r="E511" s="26" t="str">
        <f>IF(A511="Ordenes de Compra",VLOOKUP($C511,Autogestión!$B$2:$G$5090,6,0),IF(A511="Financiamiento Internacional",VLOOKUP($C511,FinInt!$B$2:$G$508,6,0),"Legítimo Abono"))</f>
        <v>Consolidación del modelo de Atención Primaria de la Salud a través de la Provisión y Dispensa de Medicamentos Esenciales ¿ Proyectos financiados Organismos Multilaterales Regionales - ARG/15/001 - PNUD</v>
      </c>
      <c r="F511" s="26" t="str">
        <f>IF($A511="Ordenes de Compra","ARS",IF($A511="Financiamiento Internacional",VLOOKUP($C511,FinInt!$B$2:$Q$508,15,0),VLOOKUP($C511,NoAmpOC!$B$2:$T$988,18,0)))</f>
        <v>ARS</v>
      </c>
      <c r="G511" s="5">
        <f>IF($A511="Ordenes de Compra",VLOOKUP($C511,Autogestión!$B$2:$H$5090,7,0),IF($A511="Financiamiento Internacional",VLOOKUP($C511,FinInt!$B$2:$Q$1308,16,0),VLOOKUP($C511,NoAmpOC!$B$2:$T$988,19,0)))</f>
        <v>39984</v>
      </c>
      <c r="H511" s="5">
        <f t="shared" si="21"/>
        <v>39984</v>
      </c>
      <c r="I511" s="26" t="str">
        <f>IF($A511="Ordenes de Compra",VLOOKUP($C511,Autogestión!$B$2:$J$5090,9,0),IF($A511="Financiamiento Internacional",VLOOKUP($C511,FinInt!$B$2:$G$1555,6,0),"Legitimo Abono"))</f>
        <v>Consolidación del modelo de Atención Primaria de la Salud a través de la Provisión y Dispensa de Medicamentos Esenciales ¿ Proyectos financiados Organismos Multilaterales Regionales - ARG/15/001 - PNUD</v>
      </c>
      <c r="J511" s="1" t="str">
        <f>IF($A511="Ordenes de Compra",VLOOKUP($C511,Autogestión!$B$2:$R$5090,17,0),IF($A511="Financiamiento Internacional",VLOOKUP($C511,FinInt!$B$2:$O$1508,14,0),VLOOKUP($C511,NoAmpOC!$B$2:$R$988,17,0)))</f>
        <v>GELIO INMOBILIARIA SA</v>
      </c>
      <c r="K511" s="7" t="str">
        <f>DetalleExp!AP511</f>
        <v>DAFYP#MS-ARCHIVO</v>
      </c>
      <c r="L511" s="7" t="str">
        <f>DetalleExp!AQ511</f>
        <v>ARCHIVO - Archivo</v>
      </c>
      <c r="M511" s="7" t="str">
        <f>DetalleExp!AR511</f>
        <v>DAFYP#MS - Dirección de administración financiera y presupuestaria</v>
      </c>
      <c r="N511" s="7">
        <f>DetalleExp!AS511</f>
        <v>44204</v>
      </c>
      <c r="O511" s="27">
        <f ca="1">ROUNDUP(TODAY()-N511,0)</f>
        <v>151</v>
      </c>
      <c r="P511" s="27">
        <f ca="1">ROUNDUP(TODAY()-B511,0)</f>
        <v>217</v>
      </c>
      <c r="Q511" s="1" t="str">
        <f>IFERROR(IF(A511="Ordenes de Compra",VLOOKUP($E511,'Ordenes de Compra'!$A$2:$E$1712,5,0),"Sin OC"),"Sin dato")</f>
        <v>Sin OC</v>
      </c>
      <c r="R511" s="28" t="str">
        <f>IFERROR(IF(A511="Ordenes de Compra",VLOOKUP($I511,'Ordenes de Compra'!$B$2:$E$1712,3,0),"Sin OC"),"Sin dato")</f>
        <v>Sin OC</v>
      </c>
      <c r="S511" s="1" t="str">
        <f>VLOOKUP($U511,'Tablas intermedias'!$C$1:$H$222,5,0)</f>
        <v>DGPFE</v>
      </c>
      <c r="T511" s="29" t="str">
        <f t="shared" si="22"/>
        <v>OK</v>
      </c>
      <c r="U511" s="30" t="str">
        <f t="shared" si="23"/>
        <v>DAFYP#MS-ARCHIVOARCHIVO - ArchivoDAFYP#MS - Dirección de administración financiera y presupuestaria</v>
      </c>
      <c r="V511" s="1" t="str">
        <f>VLOOKUP(U511,'Tablas intermedias'!$C$1:$H$222,6,0)</f>
        <v>No</v>
      </c>
      <c r="W511" s="1" t="str">
        <f ca="1">IF(O511&lt;30,"menos de 30 días","más de 30 días")</f>
        <v>más de 30 días</v>
      </c>
    </row>
    <row r="512" spans="1:23" ht="14.25" hidden="1" thickTop="1" thickBot="1" x14ac:dyDescent="0.25">
      <c r="A512" s="17" t="str">
        <f>IF(DetalleExp!H512='Tablas intermedias'!$A$2,"Ordenes de Compra",IF(DetalleExp!H512='Tablas intermedias'!$A$3,"Financiamiento Internacional","Legítimo Abono"))</f>
        <v>Financiamiento Internacional</v>
      </c>
      <c r="B512" s="7">
        <f>DetalleExp!E512</f>
        <v>44138</v>
      </c>
      <c r="C512" s="1" t="str">
        <f>DetalleExp!A512</f>
        <v>EX-2020-74947378-APN-DAFYP#MS</v>
      </c>
      <c r="D512" s="1" t="str">
        <f>IF(A512="Ordenes de Compra",VLOOKUP(C512,Autogestión!$B$2:$D$5090,3,0),IF(A512="Legítimo Abono",VLOOKUP(C512,NoAmpOC!$B$2:$H$988,7,0),"Factura"))</f>
        <v>Factura</v>
      </c>
      <c r="E512" s="26" t="str">
        <f>IF(A512="Ordenes de Compra",VLOOKUP($C512,Autogestión!$B$2:$G$5090,6,0),IF(A512="Financiamiento Internacional",VLOOKUP($C512,FinInt!$B$2:$G$508,6,0),"Legítimo Abono"))</f>
        <v>Consolidación del modelo de Atención Primaria de la Salud a través de la Provisión y Dispensa de Medicamentos Esenciales ¿ Proyectos financiados Organismos Multilaterales Regionales - ARG/15/001 - PNUD</v>
      </c>
      <c r="F512" s="26" t="str">
        <f>IF($A512="Ordenes de Compra","ARS",IF($A512="Financiamiento Internacional",VLOOKUP($C512,FinInt!$B$2:$Q$508,15,0),VLOOKUP($C512,NoAmpOC!$B$2:$T$988,18,0)))</f>
        <v>ARS</v>
      </c>
      <c r="G512" s="5">
        <f>IF($A512="Ordenes de Compra",VLOOKUP($C512,Autogestión!$B$2:$H$5090,7,0),IF($A512="Financiamiento Internacional",VLOOKUP($C512,FinInt!$B$2:$Q$1308,16,0),VLOOKUP($C512,NoAmpOC!$B$2:$T$988,19,0)))</f>
        <v>39984</v>
      </c>
      <c r="H512" s="5">
        <f t="shared" si="21"/>
        <v>39984</v>
      </c>
      <c r="I512" s="26" t="str">
        <f>IF($A512="Ordenes de Compra",VLOOKUP($C512,Autogestión!$B$2:$J$5090,9,0),IF($A512="Financiamiento Internacional",VLOOKUP($C512,FinInt!$B$2:$G$1555,6,0),"Legitimo Abono"))</f>
        <v>Consolidación del modelo de Atención Primaria de la Salud a través de la Provisión y Dispensa de Medicamentos Esenciales ¿ Proyectos financiados Organismos Multilaterales Regionales - ARG/15/001 - PNUD</v>
      </c>
      <c r="J512" s="1" t="str">
        <f>IF($A512="Ordenes de Compra",VLOOKUP($C512,Autogestión!$B$2:$R$5090,17,0),IF($A512="Financiamiento Internacional",VLOOKUP($C512,FinInt!$B$2:$O$1508,14,0),VLOOKUP($C512,NoAmpOC!$B$2:$R$988,17,0)))</f>
        <v>GELIO INMOBILIARIA SA</v>
      </c>
      <c r="K512" s="7" t="str">
        <f>DetalleExp!AP512</f>
        <v>DAFYP#MS-ARCHIVO</v>
      </c>
      <c r="L512" s="7" t="str">
        <f>DetalleExp!AQ512</f>
        <v>ARCHIVO - Archivo</v>
      </c>
      <c r="M512" s="7" t="str">
        <f>DetalleExp!AR512</f>
        <v>DAFYP#MS - Dirección de administración financiera y presupuestaria</v>
      </c>
      <c r="N512" s="7">
        <f>DetalleExp!AS512</f>
        <v>44204</v>
      </c>
      <c r="O512" s="27">
        <f ca="1">ROUNDUP(TODAY()-N512,0)</f>
        <v>151</v>
      </c>
      <c r="P512" s="27">
        <f ca="1">ROUNDUP(TODAY()-B512,0)</f>
        <v>217</v>
      </c>
      <c r="Q512" s="1" t="str">
        <f>IFERROR(IF(A512="Ordenes de Compra",VLOOKUP($E512,'Ordenes de Compra'!$A$2:$E$1712,5,0),"Sin OC"),"Sin dato")</f>
        <v>Sin OC</v>
      </c>
      <c r="R512" s="28" t="str">
        <f>IFERROR(IF(A512="Ordenes de Compra",VLOOKUP($I512,'Ordenes de Compra'!$B$2:$E$1712,3,0),"Sin OC"),"Sin dato")</f>
        <v>Sin OC</v>
      </c>
      <c r="S512" s="1" t="str">
        <f>VLOOKUP($U512,'Tablas intermedias'!$C$1:$H$222,5,0)</f>
        <v>DGPFE</v>
      </c>
      <c r="T512" s="29" t="str">
        <f t="shared" si="22"/>
        <v>OK</v>
      </c>
      <c r="U512" s="30" t="str">
        <f t="shared" si="23"/>
        <v>DAFYP#MS-ARCHIVOARCHIVO - ArchivoDAFYP#MS - Dirección de administración financiera y presupuestaria</v>
      </c>
      <c r="V512" s="1" t="str">
        <f>VLOOKUP(U512,'Tablas intermedias'!$C$1:$H$222,6,0)</f>
        <v>No</v>
      </c>
      <c r="W512" s="1" t="str">
        <f ca="1">IF(O512&lt;30,"menos de 30 días","más de 30 días")</f>
        <v>más de 30 días</v>
      </c>
    </row>
    <row r="513" spans="1:23" ht="14.25" hidden="1" thickTop="1" thickBot="1" x14ac:dyDescent="0.25">
      <c r="A513" s="17" t="str">
        <f>IF(DetalleExp!H513='Tablas intermedias'!$A$2,"Ordenes de Compra",IF(DetalleExp!H513='Tablas intermedias'!$A$3,"Financiamiento Internacional","Legítimo Abono"))</f>
        <v>Financiamiento Internacional</v>
      </c>
      <c r="B513" s="7">
        <f>DetalleExp!E513</f>
        <v>44138</v>
      </c>
      <c r="C513" s="1" t="str">
        <f>DetalleExp!A513</f>
        <v>EX-2020-74948168-APN-DAFYP#MS</v>
      </c>
      <c r="D513" s="1" t="str">
        <f>IF(A513="Ordenes de Compra",VLOOKUP(C513,Autogestión!$B$2:$D$5090,3,0),IF(A513="Legítimo Abono",VLOOKUP(C513,NoAmpOC!$B$2:$H$988,7,0),"Factura"))</f>
        <v>Factura</v>
      </c>
      <c r="E513" s="26" t="str">
        <f>IF(A513="Ordenes de Compra",VLOOKUP($C513,Autogestión!$B$2:$G$5090,6,0),IF(A513="Financiamiento Internacional",VLOOKUP($C513,FinInt!$B$2:$G$508,6,0),"Legítimo Abono"))</f>
        <v>Consolidación del modelo de Atención Primaria de la Salud a través de la Provisión y Dispensa de Medicamentos Esenciales ¿ Proyectos financiados Organismos Multilaterales Regionales - ARG/15/001 - PNUD</v>
      </c>
      <c r="F513" s="26" t="str">
        <f>IF($A513="Ordenes de Compra","ARS",IF($A513="Financiamiento Internacional",VLOOKUP($C513,FinInt!$B$2:$Q$508,15,0),VLOOKUP($C513,NoAmpOC!$B$2:$T$988,18,0)))</f>
        <v>ARS</v>
      </c>
      <c r="G513" s="5">
        <f>IF($A513="Ordenes de Compra",VLOOKUP($C513,Autogestión!$B$2:$H$5090,7,0),IF($A513="Financiamiento Internacional",VLOOKUP($C513,FinInt!$B$2:$Q$1308,16,0),VLOOKUP($C513,NoAmpOC!$B$2:$T$988,19,0)))</f>
        <v>39984</v>
      </c>
      <c r="H513" s="5">
        <f t="shared" si="21"/>
        <v>39984</v>
      </c>
      <c r="I513" s="26" t="str">
        <f>IF($A513="Ordenes de Compra",VLOOKUP($C513,Autogestión!$B$2:$J$5090,9,0),IF($A513="Financiamiento Internacional",VLOOKUP($C513,FinInt!$B$2:$G$1555,6,0),"Legitimo Abono"))</f>
        <v>Consolidación del modelo de Atención Primaria de la Salud a través de la Provisión y Dispensa de Medicamentos Esenciales ¿ Proyectos financiados Organismos Multilaterales Regionales - ARG/15/001 - PNUD</v>
      </c>
      <c r="J513" s="1" t="str">
        <f>IF($A513="Ordenes de Compra",VLOOKUP($C513,Autogestión!$B$2:$R$5090,17,0),IF($A513="Financiamiento Internacional",VLOOKUP($C513,FinInt!$B$2:$O$1508,14,0),VLOOKUP($C513,NoAmpOC!$B$2:$R$988,17,0)))</f>
        <v>GELIO INMOBILIARIA SA</v>
      </c>
      <c r="K513" s="7" t="str">
        <f>DetalleExp!AP513</f>
        <v>DAFYP#MS-ARCHIVO</v>
      </c>
      <c r="L513" s="7" t="str">
        <f>DetalleExp!AQ513</f>
        <v>ARCHIVO - Archivo</v>
      </c>
      <c r="M513" s="7" t="str">
        <f>DetalleExp!AR513</f>
        <v>DAFYP#MS - Dirección de administración financiera y presupuestaria</v>
      </c>
      <c r="N513" s="7">
        <f>DetalleExp!AS513</f>
        <v>44204</v>
      </c>
      <c r="O513" s="27">
        <f ca="1">ROUNDUP(TODAY()-N513,0)</f>
        <v>151</v>
      </c>
      <c r="P513" s="27">
        <f ca="1">ROUNDUP(TODAY()-B513,0)</f>
        <v>217</v>
      </c>
      <c r="Q513" s="1" t="str">
        <f>IFERROR(IF(A513="Ordenes de Compra",VLOOKUP($E513,'Ordenes de Compra'!$A$2:$E$1712,5,0),"Sin OC"),"Sin dato")</f>
        <v>Sin OC</v>
      </c>
      <c r="R513" s="28" t="str">
        <f>IFERROR(IF(A513="Ordenes de Compra",VLOOKUP($I513,'Ordenes de Compra'!$B$2:$E$1712,3,0),"Sin OC"),"Sin dato")</f>
        <v>Sin OC</v>
      </c>
      <c r="S513" s="1" t="str">
        <f>VLOOKUP($U513,'Tablas intermedias'!$C$1:$H$222,5,0)</f>
        <v>DGPFE</v>
      </c>
      <c r="T513" s="29" t="str">
        <f t="shared" si="22"/>
        <v>OK</v>
      </c>
      <c r="U513" s="30" t="str">
        <f t="shared" si="23"/>
        <v>DAFYP#MS-ARCHIVOARCHIVO - ArchivoDAFYP#MS - Dirección de administración financiera y presupuestaria</v>
      </c>
      <c r="V513" s="1" t="str">
        <f>VLOOKUP(U513,'Tablas intermedias'!$C$1:$H$222,6,0)</f>
        <v>No</v>
      </c>
      <c r="W513" s="1" t="str">
        <f ca="1">IF(O513&lt;30,"menos de 30 días","más de 30 días")</f>
        <v>más de 30 días</v>
      </c>
    </row>
    <row r="514" spans="1:23" ht="14.25" hidden="1" thickTop="1" thickBot="1" x14ac:dyDescent="0.25">
      <c r="A514" s="17" t="str">
        <f>IF(DetalleExp!H514='Tablas intermedias'!$A$2,"Ordenes de Compra",IF(DetalleExp!H514='Tablas intermedias'!$A$3,"Financiamiento Internacional","Legítimo Abono"))</f>
        <v>Ordenes de Compra</v>
      </c>
      <c r="B514" s="7">
        <f>DetalleExp!E514</f>
        <v>44139</v>
      </c>
      <c r="C514" s="1" t="str">
        <f>DetalleExp!A514</f>
        <v>EX-2020-75255356-APN-DTYC#MS</v>
      </c>
      <c r="D514" s="1" t="str">
        <f>IF(A514="Ordenes de Compra",VLOOKUP(C514,Autogestión!$B$2:$D$5090,3,0),IF(A514="Legítimo Abono",VLOOKUP(C514,NoAmpOC!$B$2:$H$988,7,0),"Factura"))</f>
        <v>Factura</v>
      </c>
      <c r="E514" s="26" t="str">
        <f>IF(A514="Ordenes de Compra",VLOOKUP($C514,Autogestión!$B$2:$G$5090,6,0),IF(A514="Financiamiento Internacional",VLOOKUP($C514,FinInt!$B$2:$G$508,6,0),"Legítimo Abono"))</f>
        <v>80-0025-LPU18</v>
      </c>
      <c r="F514" s="26" t="str">
        <f>IF($A514="Ordenes de Compra","ARS",IF($A514="Financiamiento Internacional",VLOOKUP($C514,FinInt!$B$2:$Q$508,15,0),VLOOKUP($C514,NoAmpOC!$B$2:$T$988,18,0)))</f>
        <v>ARS</v>
      </c>
      <c r="G514" s="5">
        <f>IF($A514="Ordenes de Compra",VLOOKUP($C514,Autogestión!$B$2:$H$5090,7,0),IF($A514="Financiamiento Internacional",VLOOKUP($C514,FinInt!$B$2:$Q$1308,16,0),VLOOKUP($C514,NoAmpOC!$B$2:$T$988,19,0)))</f>
        <v>1450101.23</v>
      </c>
      <c r="H514" s="5">
        <f t="shared" si="21"/>
        <v>1450101.23</v>
      </c>
      <c r="I514" s="26">
        <f>IF($A514="Ordenes de Compra",VLOOKUP($C514,Autogestión!$B$2:$J$5090,9,0),IF($A514="Financiamiento Internacional",VLOOKUP($C514,FinInt!$B$2:$G$1555,6,0),"Legitimo Abono"))</f>
        <v>0</v>
      </c>
      <c r="J514" s="1" t="str">
        <f>IF($A514="Ordenes de Compra",VLOOKUP($C514,Autogestión!$B$2:$R$5090,17,0),IF($A514="Financiamiento Internacional",VLOOKUP($C514,FinInt!$B$2:$O$1508,14,0),VLOOKUP($C514,NoAmpOC!$B$2:$R$988,17,0)))</f>
        <v>PHARMOS S.A.</v>
      </c>
      <c r="K514" s="7" t="str">
        <f>DetalleExp!AP514</f>
        <v>DAFYP#MS-ARCHIVO</v>
      </c>
      <c r="L514" s="7" t="str">
        <f>DetalleExp!AQ514</f>
        <v>ARCHIVO - Archivo</v>
      </c>
      <c r="M514" s="7" t="str">
        <f>DetalleExp!AR514</f>
        <v>DAFYP#MS - Dirección de administración financiera y presupuestaria</v>
      </c>
      <c r="N514" s="7">
        <f>DetalleExp!AS514</f>
        <v>44154</v>
      </c>
      <c r="O514" s="27">
        <f ca="1">ROUNDUP(TODAY()-N514,0)</f>
        <v>201</v>
      </c>
      <c r="P514" s="27">
        <f ca="1">ROUNDUP(TODAY()-B514,0)</f>
        <v>216</v>
      </c>
      <c r="Q514" s="1" t="str">
        <f>IFERROR(IF(A514="Ordenes de Compra",VLOOKUP($E514,'Ordenes de Compra'!$A$2:$E$1712,5,0),"Sin OC"),"Sin dato")</f>
        <v>29.0.0.45.0</v>
      </c>
      <c r="R514" s="28" t="str">
        <f>IFERROR(IF(A514="Ordenes de Compra",VLOOKUP($I514,'Ordenes de Compra'!$B$2:$E$1712,3,0),"Sin OC"),"Sin dato")</f>
        <v>Sin dato</v>
      </c>
      <c r="S514" s="1" t="str">
        <f>VLOOKUP($U514,'Tablas intermedias'!$C$1:$H$222,5,0)</f>
        <v>DGPFE</v>
      </c>
      <c r="T514" s="29" t="str">
        <f t="shared" si="22"/>
        <v>OK</v>
      </c>
      <c r="U514" s="30" t="str">
        <f t="shared" si="23"/>
        <v>DAFYP#MS-ARCHIVOARCHIVO - ArchivoDAFYP#MS - Dirección de administración financiera y presupuestaria</v>
      </c>
      <c r="V514" s="1" t="str">
        <f>VLOOKUP(U514,'Tablas intermedias'!$C$1:$H$222,6,0)</f>
        <v>No</v>
      </c>
      <c r="W514" s="1" t="str">
        <f ca="1">IF(O514&lt;30,"menos de 30 días","más de 30 días")</f>
        <v>más de 30 días</v>
      </c>
    </row>
    <row r="515" spans="1:23" ht="14.25" hidden="1" thickTop="1" thickBot="1" x14ac:dyDescent="0.25">
      <c r="A515" s="17" t="str">
        <f>IF(DetalleExp!H515='Tablas intermedias'!$A$2,"Ordenes de Compra",IF(DetalleExp!H515='Tablas intermedias'!$A$3,"Financiamiento Internacional","Legítimo Abono"))</f>
        <v>Ordenes de Compra</v>
      </c>
      <c r="B515" s="7">
        <f>DetalleExp!E515</f>
        <v>44139</v>
      </c>
      <c r="C515" s="1" t="str">
        <f>DetalleExp!A515</f>
        <v>EX-2020-75275665-APN-DTYC#MS</v>
      </c>
      <c r="D515" s="1" t="str">
        <f>IF(A515="Ordenes de Compra",VLOOKUP(C515,Autogestión!$B$2:$D$5090,3,0),IF(A515="Legítimo Abono",VLOOKUP(C515,NoAmpOC!$B$2:$H$988,7,0),"Factura"))</f>
        <v>Factura</v>
      </c>
      <c r="E515" s="26" t="str">
        <f>IF(A515="Ordenes de Compra",VLOOKUP($C515,Autogestión!$B$2:$G$5090,6,0),IF(A515="Financiamiento Internacional",VLOOKUP($C515,FinInt!$B$2:$G$508,6,0),"Legítimo Abono"))</f>
        <v>80-0025-LPU18</v>
      </c>
      <c r="F515" s="26" t="str">
        <f>IF($A515="Ordenes de Compra","ARS",IF($A515="Financiamiento Internacional",VLOOKUP($C515,FinInt!$B$2:$Q$508,15,0),VLOOKUP($C515,NoAmpOC!$B$2:$T$988,18,0)))</f>
        <v>ARS</v>
      </c>
      <c r="G515" s="5">
        <f>IF($A515="Ordenes de Compra",VLOOKUP($C515,Autogestión!$B$2:$H$5090,7,0),IF($A515="Financiamiento Internacional",VLOOKUP($C515,FinInt!$B$2:$Q$1308,16,0),VLOOKUP($C515,NoAmpOC!$B$2:$T$988,19,0)))</f>
        <v>3590100</v>
      </c>
      <c r="H515" s="5">
        <f t="shared" ref="H515:H578" si="24">IF(F515="USD",G515*$Z$1,IF(F515="EUR",G515*$AD$1,G515))</f>
        <v>3590100</v>
      </c>
      <c r="I515" s="26" t="str">
        <f>IF($A515="Ordenes de Compra",VLOOKUP($C515,Autogestión!$B$2:$J$5090,9,0),IF($A515="Financiamiento Internacional",VLOOKUP($C515,FinInt!$B$2:$G$1555,6,0),"Legitimo Abono"))</f>
        <v>80-1047-OC20</v>
      </c>
      <c r="J515" s="1" t="str">
        <f>IF($A515="Ordenes de Compra",VLOOKUP($C515,Autogestión!$B$2:$R$5090,17,0),IF($A515="Financiamiento Internacional",VLOOKUP($C515,FinInt!$B$2:$O$1508,14,0),VLOOKUP($C515,NoAmpOC!$B$2:$R$988,17,0)))</f>
        <v>PHARMOS S.A.</v>
      </c>
      <c r="K515" s="7" t="str">
        <f>DetalleExp!AP515</f>
        <v>DAFYP#MS-ARCHIVO</v>
      </c>
      <c r="L515" s="7" t="str">
        <f>DetalleExp!AQ515</f>
        <v>ARCHIVO - Archivo</v>
      </c>
      <c r="M515" s="7" t="str">
        <f>DetalleExp!AR515</f>
        <v>DAFYP#MS - Dirección de administración financiera y presupuestaria</v>
      </c>
      <c r="N515" s="7">
        <f>DetalleExp!AS515</f>
        <v>44162</v>
      </c>
      <c r="O515" s="27">
        <f ca="1">ROUNDUP(TODAY()-N515,0)</f>
        <v>193</v>
      </c>
      <c r="P515" s="27">
        <f ca="1">ROUNDUP(TODAY()-B515,0)</f>
        <v>216</v>
      </c>
      <c r="Q515" s="1" t="str">
        <f>IFERROR(IF(A515="Ordenes de Compra",VLOOKUP($E515,'Ordenes de Compra'!$A$2:$E$1712,5,0),"Sin OC"),"Sin dato")</f>
        <v>29.0.0.45.0</v>
      </c>
      <c r="R515" s="28">
        <f>IFERROR(IF(A515="Ordenes de Compra",VLOOKUP($I515,'Ordenes de Compra'!$B$2:$E$1712,3,0),"Sin OC"),"Sin dato")</f>
        <v>51058638.590000004</v>
      </c>
      <c r="S515" s="1" t="str">
        <f>VLOOKUP($U515,'Tablas intermedias'!$C$1:$H$222,5,0)</f>
        <v>DGPFE</v>
      </c>
      <c r="T515" s="29" t="str">
        <f t="shared" ref="T515:T578" si="25">IF(AND(D515="Factura",OR(G515&gt;100000000,R515=G515)),"Ver","OK")</f>
        <v>OK</v>
      </c>
      <c r="U515" s="30" t="str">
        <f t="shared" ref="U515:U578" si="26">K515&amp;L515&amp;M515</f>
        <v>DAFYP#MS-ARCHIVOARCHIVO - ArchivoDAFYP#MS - Dirección de administración financiera y presupuestaria</v>
      </c>
      <c r="V515" s="1" t="str">
        <f>VLOOKUP(U515,'Tablas intermedias'!$C$1:$H$222,6,0)</f>
        <v>No</v>
      </c>
      <c r="W515" s="1" t="str">
        <f ca="1">IF(O515&lt;30,"menos de 30 días","más de 30 días")</f>
        <v>más de 30 días</v>
      </c>
    </row>
    <row r="516" spans="1:23" ht="14.25" hidden="1" thickTop="1" thickBot="1" x14ac:dyDescent="0.25">
      <c r="A516" s="17" t="str">
        <f>IF(DetalleExp!H516='Tablas intermedias'!$A$2,"Ordenes de Compra",IF(DetalleExp!H516='Tablas intermedias'!$A$3,"Financiamiento Internacional","Legítimo Abono"))</f>
        <v>Financiamiento Internacional</v>
      </c>
      <c r="B516" s="7">
        <f>DetalleExp!E516</f>
        <v>44139</v>
      </c>
      <c r="C516" s="1" t="str">
        <f>DetalleExp!A516</f>
        <v>EX-2020-75300318-APN-DAFYP#MS</v>
      </c>
      <c r="D516" s="1" t="str">
        <f>IF(A516="Ordenes de Compra",VLOOKUP(C516,Autogestión!$B$2:$D$5090,3,0),IF(A516="Legítimo Abono",VLOOKUP(C516,NoAmpOC!$B$2:$H$988,7,0),"Factura"))</f>
        <v>Factura</v>
      </c>
      <c r="E516" s="26" t="str">
        <f>IF(A516="Ordenes de Compra",VLOOKUP($C516,Autogestión!$B$2:$G$5090,6,0),IF(A516="Financiamiento Internacional",VLOOKUP($C516,FinInt!$B$2:$G$508,6,0),"Legítimo Abono"))</f>
        <v>Programa Multifase de Atención Primaria a la Salud para el Manejo de Enfermedades Crónicas No Transmisibles. Segunda Operación - 3772/0C-AR - BID</v>
      </c>
      <c r="F516" s="26" t="str">
        <f>IF($A516="Ordenes de Compra","ARS",IF($A516="Financiamiento Internacional",VLOOKUP($C516,FinInt!$B$2:$Q$508,15,0),VLOOKUP($C516,NoAmpOC!$B$2:$T$988,18,0)))</f>
        <v>ARS</v>
      </c>
      <c r="G516" s="5">
        <f>IF($A516="Ordenes de Compra",VLOOKUP($C516,Autogestión!$B$2:$H$5090,7,0),IF($A516="Financiamiento Internacional",VLOOKUP($C516,FinInt!$B$2:$Q$1308,16,0),VLOOKUP($C516,NoAmpOC!$B$2:$T$988,19,0)))</f>
        <v>106746071.7</v>
      </c>
      <c r="H516" s="5">
        <f t="shared" si="24"/>
        <v>106746071.7</v>
      </c>
      <c r="I516" s="26" t="str">
        <f>IF($A516="Ordenes de Compra",VLOOKUP($C516,Autogestión!$B$2:$J$5090,9,0),IF($A516="Financiamiento Internacional",VLOOKUP($C516,FinInt!$B$2:$G$1555,6,0),"Legitimo Abono"))</f>
        <v>Programa Multifase de Atención Primaria a la Salud para el Manejo de Enfermedades Crónicas No Transmisibles. Segunda Operación - 3772/0C-AR - BID</v>
      </c>
      <c r="J516" s="1" t="str">
        <f>IF($A516="Ordenes de Compra",VLOOKUP($C516,Autogestión!$B$2:$R$5090,17,0),IF($A516="Financiamiento Internacional",VLOOKUP($C516,FinInt!$B$2:$O$1508,14,0),VLOOKUP($C516,NoAmpOC!$B$2:$R$988,17,0)))</f>
        <v xml:space="preserve">TECNOLAB SA </v>
      </c>
      <c r="K516" s="7" t="str">
        <f>DetalleExp!AP516</f>
        <v>DAFYP#MS-ARCHIVO</v>
      </c>
      <c r="L516" s="7" t="str">
        <f>DetalleExp!AQ516</f>
        <v>ARCHIVO - Archivo</v>
      </c>
      <c r="M516" s="7" t="str">
        <f>DetalleExp!AR516</f>
        <v>DAFYP#MS - Dirección de administración financiera y presupuestaria</v>
      </c>
      <c r="N516" s="7">
        <f>DetalleExp!AS516</f>
        <v>44195</v>
      </c>
      <c r="O516" s="27">
        <f ca="1">ROUNDUP(TODAY()-N516,0)</f>
        <v>160</v>
      </c>
      <c r="P516" s="27">
        <f ca="1">ROUNDUP(TODAY()-B516,0)</f>
        <v>216</v>
      </c>
      <c r="Q516" s="1" t="str">
        <f>IFERROR(IF(A516="Ordenes de Compra",VLOOKUP($E516,'Ordenes de Compra'!$A$2:$E$1712,5,0),"Sin OC"),"Sin dato")</f>
        <v>Sin OC</v>
      </c>
      <c r="R516" s="28" t="str">
        <f>IFERROR(IF(A516="Ordenes de Compra",VLOOKUP($I516,'Ordenes de Compra'!$B$2:$E$1712,3,0),"Sin OC"),"Sin dato")</f>
        <v>Sin OC</v>
      </c>
      <c r="S516" s="1" t="str">
        <f>VLOOKUP($U516,'Tablas intermedias'!$C$1:$H$222,5,0)</f>
        <v>DGPFE</v>
      </c>
      <c r="T516" s="29" t="str">
        <f t="shared" si="25"/>
        <v>Ver</v>
      </c>
      <c r="U516" s="30" t="str">
        <f t="shared" si="26"/>
        <v>DAFYP#MS-ARCHIVOARCHIVO - ArchivoDAFYP#MS - Dirección de administración financiera y presupuestaria</v>
      </c>
      <c r="V516" s="1" t="str">
        <f>VLOOKUP(U516,'Tablas intermedias'!$C$1:$H$222,6,0)</f>
        <v>No</v>
      </c>
      <c r="W516" s="1" t="str">
        <f ca="1">IF(O516&lt;30,"menos de 30 días","más de 30 días")</f>
        <v>más de 30 días</v>
      </c>
    </row>
    <row r="517" spans="1:23" ht="14.25" hidden="1" thickTop="1" thickBot="1" x14ac:dyDescent="0.25">
      <c r="A517" s="17" t="str">
        <f>IF(DetalleExp!H517='Tablas intermedias'!$A$2,"Ordenes de Compra",IF(DetalleExp!H517='Tablas intermedias'!$A$3,"Financiamiento Internacional","Legítimo Abono"))</f>
        <v>Ordenes de Compra</v>
      </c>
      <c r="B517" s="7">
        <f>DetalleExp!E517</f>
        <v>44139</v>
      </c>
      <c r="C517" s="1" t="str">
        <f>DetalleExp!A517</f>
        <v>EX-2020-75303660-APN-DTYC#MS</v>
      </c>
      <c r="D517" s="1" t="str">
        <f>IF(A517="Ordenes de Compra",VLOOKUP(C517,Autogestión!$B$2:$D$5090,3,0),IF(A517="Legítimo Abono",VLOOKUP(C517,NoAmpOC!$B$2:$H$988,7,0),"Factura"))</f>
        <v>Factura</v>
      </c>
      <c r="E517" s="26" t="str">
        <f>IF(A517="Ordenes de Compra",VLOOKUP($C517,Autogestión!$B$2:$G$5090,6,0),IF(A517="Financiamiento Internacional",VLOOKUP($C517,FinInt!$B$2:$G$508,6,0),"Legítimo Abono"))</f>
        <v>80-0025-LPU18</v>
      </c>
      <c r="F517" s="26" t="str">
        <f>IF($A517="Ordenes de Compra","ARS",IF($A517="Financiamiento Internacional",VLOOKUP($C517,FinInt!$B$2:$Q$508,15,0),VLOOKUP($C517,NoAmpOC!$B$2:$T$988,18,0)))</f>
        <v>ARS</v>
      </c>
      <c r="G517" s="5">
        <f>IF($A517="Ordenes de Compra",VLOOKUP($C517,Autogestión!$B$2:$H$5090,7,0),IF($A517="Financiamiento Internacional",VLOOKUP($C517,FinInt!$B$2:$Q$1308,16,0),VLOOKUP($C517,NoAmpOC!$B$2:$T$988,19,0)))</f>
        <v>2666506.5</v>
      </c>
      <c r="H517" s="5">
        <f t="shared" si="24"/>
        <v>2666506.5</v>
      </c>
      <c r="I517" s="26" t="str">
        <f>IF($A517="Ordenes de Compra",VLOOKUP($C517,Autogestión!$B$2:$J$5090,9,0),IF($A517="Financiamiento Internacional",VLOOKUP($C517,FinInt!$B$2:$G$1555,6,0),"Legitimo Abono"))</f>
        <v>80-1124-OC19</v>
      </c>
      <c r="J517" s="1" t="str">
        <f>IF($A517="Ordenes de Compra",VLOOKUP($C517,Autogestión!$B$2:$R$5090,17,0),IF($A517="Financiamiento Internacional",VLOOKUP($C517,FinInt!$B$2:$O$1508,14,0),VLOOKUP($C517,NoAmpOC!$B$2:$R$988,17,0)))</f>
        <v>IVAX ARGENTINA SOCIEDAD ANONIMA</v>
      </c>
      <c r="K517" s="7" t="str">
        <f>DetalleExp!AP517</f>
        <v>DCYT#MS-PVD</v>
      </c>
      <c r="L517" s="7" t="str">
        <f>DetalleExp!AQ517</f>
        <v>PVD - Privada</v>
      </c>
      <c r="M517" s="7" t="str">
        <f>DetalleExp!AR517</f>
        <v>DCYT#MS - Dirección de contabilidad y tesorería</v>
      </c>
      <c r="N517" s="7">
        <f>DetalleExp!AS517</f>
        <v>44319</v>
      </c>
      <c r="O517" s="27">
        <f ca="1">ROUNDUP(TODAY()-N517,0)</f>
        <v>36</v>
      </c>
      <c r="P517" s="27">
        <f ca="1">ROUNDUP(TODAY()-B517,0)</f>
        <v>216</v>
      </c>
      <c r="Q517" s="1" t="str">
        <f>IFERROR(IF(A517="Ordenes de Compra",VLOOKUP($E517,'Ordenes de Compra'!$A$2:$E$1712,5,0),"Sin OC"),"Sin dato")</f>
        <v>29.0.0.45.0</v>
      </c>
      <c r="R517" s="28">
        <f>IFERROR(IF(A517="Ordenes de Compra",VLOOKUP($I517,'Ordenes de Compra'!$B$2:$E$1712,3,0),"Sin OC"),"Sin dato")</f>
        <v>17582595.710000001</v>
      </c>
      <c r="S517" s="1" t="str">
        <f>VLOOKUP($U517,'Tablas intermedias'!$C$1:$H$222,5,0)</f>
        <v>Contabilidad</v>
      </c>
      <c r="T517" s="29" t="str">
        <f t="shared" si="25"/>
        <v>OK</v>
      </c>
      <c r="U517" s="30" t="str">
        <f t="shared" si="26"/>
        <v>DCYT#MS-PVDPVD - PrivadaDCYT#MS - Dirección de contabilidad y tesorería</v>
      </c>
      <c r="V517" s="1" t="str">
        <f>VLOOKUP(U517,'Tablas intermedias'!$C$1:$H$222,6,0)</f>
        <v>Si</v>
      </c>
      <c r="W517" s="1" t="str">
        <f ca="1">IF(O517&lt;30,"menos de 30 días","más de 30 días")</f>
        <v>más de 30 días</v>
      </c>
    </row>
    <row r="518" spans="1:23" ht="14.25" hidden="1" thickTop="1" thickBot="1" x14ac:dyDescent="0.25">
      <c r="A518" s="17" t="str">
        <f>IF(DetalleExp!H518='Tablas intermedias'!$A$2,"Ordenes de Compra",IF(DetalleExp!H518='Tablas intermedias'!$A$3,"Financiamiento Internacional","Legítimo Abono"))</f>
        <v>Ordenes de Compra</v>
      </c>
      <c r="B518" s="7">
        <f>DetalleExp!E518</f>
        <v>44139</v>
      </c>
      <c r="C518" s="1" t="str">
        <f>DetalleExp!A518</f>
        <v>EX-2020-75341681-APN-DTYC#MS</v>
      </c>
      <c r="D518" s="1" t="str">
        <f>IF(A518="Ordenes de Compra",VLOOKUP(C518,Autogestión!$B$2:$D$5090,3,0),IF(A518="Legítimo Abono",VLOOKUP(C518,NoAmpOC!$B$2:$H$988,7,0),"Factura"))</f>
        <v>Factura</v>
      </c>
      <c r="E518" s="26" t="str">
        <f>IF(A518="Ordenes de Compra",VLOOKUP($C518,Autogestión!$B$2:$G$5090,6,0),IF(A518="Financiamiento Internacional",VLOOKUP($C518,FinInt!$B$2:$G$508,6,0),"Legítimo Abono"))</f>
        <v>80-0025-LPU18</v>
      </c>
      <c r="F518" s="26" t="str">
        <f>IF($A518="Ordenes de Compra","ARS",IF($A518="Financiamiento Internacional",VLOOKUP($C518,FinInt!$B$2:$Q$508,15,0),VLOOKUP($C518,NoAmpOC!$B$2:$T$988,18,0)))</f>
        <v>ARS</v>
      </c>
      <c r="G518" s="5">
        <f>IF($A518="Ordenes de Compra",VLOOKUP($C518,Autogestión!$B$2:$H$5090,7,0),IF($A518="Financiamiento Internacional",VLOOKUP($C518,FinInt!$B$2:$Q$1308,16,0),VLOOKUP($C518,NoAmpOC!$B$2:$T$988,19,0)))</f>
        <v>3266153.31</v>
      </c>
      <c r="H518" s="5">
        <f t="shared" si="24"/>
        <v>3266153.31</v>
      </c>
      <c r="I518" s="26">
        <f>IF($A518="Ordenes de Compra",VLOOKUP($C518,Autogestión!$B$2:$J$5090,9,0),IF($A518="Financiamiento Internacional",VLOOKUP($C518,FinInt!$B$2:$G$1555,6,0),"Legitimo Abono"))</f>
        <v>0</v>
      </c>
      <c r="J518" s="1" t="str">
        <f>IF($A518="Ordenes de Compra",VLOOKUP($C518,Autogestión!$B$2:$R$5090,17,0),IF($A518="Financiamiento Internacional",VLOOKUP($C518,FinInt!$B$2:$O$1508,14,0),VLOOKUP($C518,NoAmpOC!$B$2:$R$988,17,0)))</f>
        <v>PHARMOS S.A.</v>
      </c>
      <c r="K518" s="7" t="str">
        <f>DetalleExp!AP518</f>
        <v>DAFYP#MS-ARCHIVO</v>
      </c>
      <c r="L518" s="7" t="str">
        <f>DetalleExp!AQ518</f>
        <v>ARCHIVO - Archivo</v>
      </c>
      <c r="M518" s="7" t="str">
        <f>DetalleExp!AR518</f>
        <v>DAFYP#MS - Dirección de administración financiera y presupuestaria</v>
      </c>
      <c r="N518" s="7">
        <f>DetalleExp!AS518</f>
        <v>44147</v>
      </c>
      <c r="O518" s="27">
        <f ca="1">ROUNDUP(TODAY()-N518,0)</f>
        <v>208</v>
      </c>
      <c r="P518" s="27">
        <f ca="1">ROUNDUP(TODAY()-B518,0)</f>
        <v>216</v>
      </c>
      <c r="Q518" s="1" t="str">
        <f>IFERROR(IF(A518="Ordenes de Compra",VLOOKUP($E518,'Ordenes de Compra'!$A$2:$E$1712,5,0),"Sin OC"),"Sin dato")</f>
        <v>29.0.0.45.0</v>
      </c>
      <c r="R518" s="28" t="str">
        <f>IFERROR(IF(A518="Ordenes de Compra",VLOOKUP($I518,'Ordenes de Compra'!$B$2:$E$1712,3,0),"Sin OC"),"Sin dato")</f>
        <v>Sin dato</v>
      </c>
      <c r="S518" s="1" t="str">
        <f>VLOOKUP($U518,'Tablas intermedias'!$C$1:$H$222,5,0)</f>
        <v>DGPFE</v>
      </c>
      <c r="T518" s="29" t="str">
        <f t="shared" si="25"/>
        <v>OK</v>
      </c>
      <c r="U518" s="30" t="str">
        <f t="shared" si="26"/>
        <v>DAFYP#MS-ARCHIVOARCHIVO - ArchivoDAFYP#MS - Dirección de administración financiera y presupuestaria</v>
      </c>
      <c r="V518" s="1" t="str">
        <f>VLOOKUP(U518,'Tablas intermedias'!$C$1:$H$222,6,0)</f>
        <v>No</v>
      </c>
      <c r="W518" s="1" t="str">
        <f ca="1">IF(O518&lt;30,"menos de 30 días","más de 30 días")</f>
        <v>más de 30 días</v>
      </c>
    </row>
    <row r="519" spans="1:23" ht="14.25" hidden="1" thickTop="1" thickBot="1" x14ac:dyDescent="0.25">
      <c r="A519" s="17" t="str">
        <f>IF(DetalleExp!H519='Tablas intermedias'!$A$2,"Ordenes de Compra",IF(DetalleExp!H519='Tablas intermedias'!$A$3,"Financiamiento Internacional","Legítimo Abono"))</f>
        <v>Ordenes de Compra</v>
      </c>
      <c r="B519" s="7">
        <f>DetalleExp!E519</f>
        <v>44139</v>
      </c>
      <c r="C519" s="1" t="str">
        <f>DetalleExp!A519</f>
        <v>EX-2020-75346361-APN-DTYC#MS</v>
      </c>
      <c r="D519" s="1" t="str">
        <f>IF(A519="Ordenes de Compra",VLOOKUP(C519,Autogestión!$B$2:$D$5090,3,0),IF(A519="Legítimo Abono",VLOOKUP(C519,NoAmpOC!$B$2:$H$988,7,0),"Factura"))</f>
        <v>Factura</v>
      </c>
      <c r="E519" s="26" t="str">
        <f>IF(A519="Ordenes de Compra",VLOOKUP($C519,Autogestión!$B$2:$G$5090,6,0),IF(A519="Financiamiento Internacional",VLOOKUP($C519,FinInt!$B$2:$G$508,6,0),"Legítimo Abono"))</f>
        <v>80-0025-LPU18</v>
      </c>
      <c r="F519" s="26" t="str">
        <f>IF($A519="Ordenes de Compra","ARS",IF($A519="Financiamiento Internacional",VLOOKUP($C519,FinInt!$B$2:$Q$508,15,0),VLOOKUP($C519,NoAmpOC!$B$2:$T$988,18,0)))</f>
        <v>ARS</v>
      </c>
      <c r="G519" s="5">
        <f>IF($A519="Ordenes de Compra",VLOOKUP($C519,Autogestión!$B$2:$H$5090,7,0),IF($A519="Financiamiento Internacional",VLOOKUP($C519,FinInt!$B$2:$Q$1308,16,0),VLOOKUP($C519,NoAmpOC!$B$2:$T$988,19,0)))</f>
        <v>4017317.87</v>
      </c>
      <c r="H519" s="5">
        <f t="shared" si="24"/>
        <v>4017317.87</v>
      </c>
      <c r="I519" s="26" t="str">
        <f>IF($A519="Ordenes de Compra",VLOOKUP($C519,Autogestión!$B$2:$J$5090,9,0),IF($A519="Financiamiento Internacional",VLOOKUP($C519,FinInt!$B$2:$G$1555,6,0),"Legitimo Abono"))</f>
        <v>80-1044-OC20</v>
      </c>
      <c r="J519" s="1" t="str">
        <f>IF($A519="Ordenes de Compra",VLOOKUP($C519,Autogestión!$B$2:$R$5090,17,0),IF($A519="Financiamiento Internacional",VLOOKUP($C519,FinInt!$B$2:$O$1508,14,0),VLOOKUP($C519,NoAmpOC!$B$2:$R$988,17,0)))</f>
        <v>LABORATORIOS FABRA S.A.</v>
      </c>
      <c r="K519" s="7" t="str">
        <f>DetalleExp!AP519</f>
        <v>DAFYP#MS-ARCHIVO</v>
      </c>
      <c r="L519" s="7" t="str">
        <f>DetalleExp!AQ519</f>
        <v>ARCHIVO - Archivo</v>
      </c>
      <c r="M519" s="7" t="str">
        <f>DetalleExp!AR519</f>
        <v>DAFYP#MS - Dirección de administración financiera y presupuestaria</v>
      </c>
      <c r="N519" s="7">
        <f>DetalleExp!AS519</f>
        <v>44228</v>
      </c>
      <c r="O519" s="27">
        <f ca="1">ROUNDUP(TODAY()-N519,0)</f>
        <v>127</v>
      </c>
      <c r="P519" s="27">
        <f ca="1">ROUNDUP(TODAY()-B519,0)</f>
        <v>216</v>
      </c>
      <c r="Q519" s="1" t="str">
        <f>IFERROR(IF(A519="Ordenes de Compra",VLOOKUP($E519,'Ordenes de Compra'!$A$2:$E$1712,5,0),"Sin OC"),"Sin dato")</f>
        <v>29.0.0.45.0</v>
      </c>
      <c r="R519" s="28">
        <f>IFERROR(IF(A519="Ordenes de Compra",VLOOKUP($I519,'Ordenes de Compra'!$B$2:$E$1712,3,0),"Sin OC"),"Sin dato")</f>
        <v>105233823.5</v>
      </c>
      <c r="S519" s="1" t="str">
        <f>VLOOKUP($U519,'Tablas intermedias'!$C$1:$H$222,5,0)</f>
        <v>DGPFE</v>
      </c>
      <c r="T519" s="29" t="str">
        <f t="shared" si="25"/>
        <v>OK</v>
      </c>
      <c r="U519" s="30" t="str">
        <f t="shared" si="26"/>
        <v>DAFYP#MS-ARCHIVOARCHIVO - ArchivoDAFYP#MS - Dirección de administración financiera y presupuestaria</v>
      </c>
      <c r="V519" s="1" t="str">
        <f>VLOOKUP(U519,'Tablas intermedias'!$C$1:$H$222,6,0)</f>
        <v>No</v>
      </c>
      <c r="W519" s="1" t="str">
        <f ca="1">IF(O519&lt;30,"menos de 30 días","más de 30 días")</f>
        <v>más de 30 días</v>
      </c>
    </row>
    <row r="520" spans="1:23" ht="14.25" hidden="1" thickTop="1" thickBot="1" x14ac:dyDescent="0.25">
      <c r="A520" s="17" t="str">
        <f>IF(DetalleExp!H520='Tablas intermedias'!$A$2,"Ordenes de Compra",IF(DetalleExp!H520='Tablas intermedias'!$A$3,"Financiamiento Internacional","Legítimo Abono"))</f>
        <v>Ordenes de Compra</v>
      </c>
      <c r="B520" s="7">
        <f>DetalleExp!E520</f>
        <v>44139</v>
      </c>
      <c r="C520" s="1" t="str">
        <f>DetalleExp!A520</f>
        <v>EX-2020-75348079-APN-DTYC#MS</v>
      </c>
      <c r="D520" s="1" t="str">
        <f>IF(A520="Ordenes de Compra",VLOOKUP(C520,Autogestión!$B$2:$D$5090,3,0),IF(A520="Legítimo Abono",VLOOKUP(C520,NoAmpOC!$B$2:$H$988,7,0),"Factura"))</f>
        <v>Factura</v>
      </c>
      <c r="E520" s="26" t="str">
        <f>IF(A520="Ordenes de Compra",VLOOKUP($C520,Autogestión!$B$2:$G$5090,6,0),IF(A520="Financiamiento Internacional",VLOOKUP($C520,FinInt!$B$2:$G$508,6,0),"Legítimo Abono"))</f>
        <v>80-0025-LPU18</v>
      </c>
      <c r="F520" s="26" t="str">
        <f>IF($A520="Ordenes de Compra","ARS",IF($A520="Financiamiento Internacional",VLOOKUP($C520,FinInt!$B$2:$Q$508,15,0),VLOOKUP($C520,NoAmpOC!$B$2:$T$988,18,0)))</f>
        <v>ARS</v>
      </c>
      <c r="G520" s="5">
        <f>IF($A520="Ordenes de Compra",VLOOKUP($C520,Autogestión!$B$2:$H$5090,7,0),IF($A520="Financiamiento Internacional",VLOOKUP($C520,FinInt!$B$2:$Q$1308,16,0),VLOOKUP($C520,NoAmpOC!$B$2:$T$988,19,0)))</f>
        <v>1639222.2</v>
      </c>
      <c r="H520" s="5">
        <f t="shared" si="24"/>
        <v>1639222.2</v>
      </c>
      <c r="I520" s="26">
        <f>IF($A520="Ordenes de Compra",VLOOKUP($C520,Autogestión!$B$2:$J$5090,9,0),IF($A520="Financiamiento Internacional",VLOOKUP($C520,FinInt!$B$2:$G$1555,6,0),"Legitimo Abono"))</f>
        <v>0</v>
      </c>
      <c r="J520" s="1" t="str">
        <f>IF($A520="Ordenes de Compra",VLOOKUP($C520,Autogestión!$B$2:$R$5090,17,0),IF($A520="Financiamiento Internacional",VLOOKUP($C520,FinInt!$B$2:$O$1508,14,0),VLOOKUP($C520,NoAmpOC!$B$2:$R$988,17,0)))</f>
        <v>LABORATORIOS FABRA S.A.</v>
      </c>
      <c r="K520" s="7" t="str">
        <f>DetalleExp!AP520</f>
        <v>DAFYP#MS-ARCHIVO</v>
      </c>
      <c r="L520" s="7" t="str">
        <f>DetalleExp!AQ520</f>
        <v>ARCHIVO - Archivo</v>
      </c>
      <c r="M520" s="7" t="str">
        <f>DetalleExp!AR520</f>
        <v>DAFYP#MS - Dirección de administración financiera y presupuestaria</v>
      </c>
      <c r="N520" s="7">
        <f>DetalleExp!AS520</f>
        <v>44169</v>
      </c>
      <c r="O520" s="27">
        <f ca="1">ROUNDUP(TODAY()-N520,0)</f>
        <v>186</v>
      </c>
      <c r="P520" s="27">
        <f ca="1">ROUNDUP(TODAY()-B520,0)</f>
        <v>216</v>
      </c>
      <c r="Q520" s="1" t="str">
        <f>IFERROR(IF(A520="Ordenes de Compra",VLOOKUP($E520,'Ordenes de Compra'!$A$2:$E$1712,5,0),"Sin OC"),"Sin dato")</f>
        <v>29.0.0.45.0</v>
      </c>
      <c r="R520" s="28" t="str">
        <f>IFERROR(IF(A520="Ordenes de Compra",VLOOKUP($I520,'Ordenes de Compra'!$B$2:$E$1712,3,0),"Sin OC"),"Sin dato")</f>
        <v>Sin dato</v>
      </c>
      <c r="S520" s="1" t="str">
        <f>VLOOKUP($U520,'Tablas intermedias'!$C$1:$H$222,5,0)</f>
        <v>DGPFE</v>
      </c>
      <c r="T520" s="29" t="str">
        <f t="shared" si="25"/>
        <v>OK</v>
      </c>
      <c r="U520" s="30" t="str">
        <f t="shared" si="26"/>
        <v>DAFYP#MS-ARCHIVOARCHIVO - ArchivoDAFYP#MS - Dirección de administración financiera y presupuestaria</v>
      </c>
      <c r="V520" s="1" t="str">
        <f>VLOOKUP(U520,'Tablas intermedias'!$C$1:$H$222,6,0)</f>
        <v>No</v>
      </c>
      <c r="W520" s="1" t="str">
        <f ca="1">IF(O520&lt;30,"menos de 30 días","más de 30 días")</f>
        <v>más de 30 días</v>
      </c>
    </row>
    <row r="521" spans="1:23" ht="14.25" hidden="1" thickTop="1" thickBot="1" x14ac:dyDescent="0.25">
      <c r="A521" s="17" t="str">
        <f>IF(DetalleExp!H521='Tablas intermedias'!$A$2,"Ordenes de Compra",IF(DetalleExp!H521='Tablas intermedias'!$A$3,"Financiamiento Internacional","Legítimo Abono"))</f>
        <v>Ordenes de Compra</v>
      </c>
      <c r="B521" s="7">
        <f>DetalleExp!E521</f>
        <v>44140</v>
      </c>
      <c r="C521" s="1" t="str">
        <f>DetalleExp!A521</f>
        <v>EX-2020-75496098-APN-DTYC#MS</v>
      </c>
      <c r="D521" s="1" t="str">
        <f>IF(A521="Ordenes de Compra",VLOOKUP(C521,Autogestión!$B$2:$D$5090,3,0),IF(A521="Legítimo Abono",VLOOKUP(C521,NoAmpOC!$B$2:$H$988,7,0),"Factura"))</f>
        <v>Factura</v>
      </c>
      <c r="E521" s="26" t="str">
        <f>IF(A521="Ordenes de Compra",VLOOKUP($C521,Autogestión!$B$2:$G$5090,6,0),IF(A521="Financiamiento Internacional",VLOOKUP($C521,FinInt!$B$2:$G$508,6,0),"Legítimo Abono"))</f>
        <v>80-0003-LPU19</v>
      </c>
      <c r="F521" s="26" t="str">
        <f>IF($A521="Ordenes de Compra","ARS",IF($A521="Financiamiento Internacional",VLOOKUP($C521,FinInt!$B$2:$Q$508,15,0),VLOOKUP($C521,NoAmpOC!$B$2:$T$988,18,0)))</f>
        <v>ARS</v>
      </c>
      <c r="G521" s="5">
        <f>IF($A521="Ordenes de Compra",VLOOKUP($C521,Autogestión!$B$2:$H$5090,7,0),IF($A521="Financiamiento Internacional",VLOOKUP($C521,FinInt!$B$2:$Q$1308,16,0),VLOOKUP($C521,NoAmpOC!$B$2:$T$988,19,0)))</f>
        <v>1218644</v>
      </c>
      <c r="H521" s="5">
        <f t="shared" si="24"/>
        <v>1218644</v>
      </c>
      <c r="I521" s="26" t="str">
        <f>IF($A521="Ordenes de Compra",VLOOKUP($C521,Autogestión!$B$2:$J$5090,9,0),IF($A521="Financiamiento Internacional",VLOOKUP($C521,FinInt!$B$2:$G$1555,6,0),"Legitimo Abono"))</f>
        <v>80-1171-OC19</v>
      </c>
      <c r="J521" s="1" t="str">
        <f>IF($A521="Ordenes de Compra",VLOOKUP($C521,Autogestión!$B$2:$R$5090,17,0),IF($A521="Financiamiento Internacional",VLOOKUP($C521,FinInt!$B$2:$O$1508,14,0),VLOOKUP($C521,NoAmpOC!$B$2:$R$988,17,0)))</f>
        <v>NOVARTIS ARGENTINA SA</v>
      </c>
      <c r="K521" s="7" t="str">
        <f>DetalleExp!AP521</f>
        <v>DCYT#MS-PVD</v>
      </c>
      <c r="L521" s="7" t="str">
        <f>DetalleExp!AQ521</f>
        <v>PVD - Privada</v>
      </c>
      <c r="M521" s="7" t="str">
        <f>DetalleExp!AR521</f>
        <v>DCYT#MS - Dirección de contabilidad y tesorería</v>
      </c>
      <c r="N521" s="7">
        <f>DetalleExp!AS521</f>
        <v>44319</v>
      </c>
      <c r="O521" s="27">
        <f ca="1">ROUNDUP(TODAY()-N521,0)</f>
        <v>36</v>
      </c>
      <c r="P521" s="27">
        <f ca="1">ROUNDUP(TODAY()-B521,0)</f>
        <v>215</v>
      </c>
      <c r="Q521" s="1" t="str">
        <f>IFERROR(IF(A521="Ordenes de Compra",VLOOKUP($E521,'Ordenes de Compra'!$A$2:$E$1712,5,0),"Sin OC"),"Sin dato")</f>
        <v>17.0.0.48.0</v>
      </c>
      <c r="R521" s="28">
        <f>IFERROR(IF(A521="Ordenes de Compra",VLOOKUP($I521,'Ordenes de Compra'!$B$2:$E$1712,3,0),"Sin OC"),"Sin dato")</f>
        <v>9041600</v>
      </c>
      <c r="S521" s="1" t="str">
        <f>VLOOKUP($U521,'Tablas intermedias'!$C$1:$H$222,5,0)</f>
        <v>Contabilidad</v>
      </c>
      <c r="T521" s="29" t="str">
        <f t="shared" si="25"/>
        <v>OK</v>
      </c>
      <c r="U521" s="30" t="str">
        <f t="shared" si="26"/>
        <v>DCYT#MS-PVDPVD - PrivadaDCYT#MS - Dirección de contabilidad y tesorería</v>
      </c>
      <c r="V521" s="1" t="str">
        <f>VLOOKUP(U521,'Tablas intermedias'!$C$1:$H$222,6,0)</f>
        <v>Si</v>
      </c>
      <c r="W521" s="1" t="str">
        <f ca="1">IF(O521&lt;30,"menos de 30 días","más de 30 días")</f>
        <v>más de 30 días</v>
      </c>
    </row>
    <row r="522" spans="1:23" ht="14.25" hidden="1" thickTop="1" thickBot="1" x14ac:dyDescent="0.25">
      <c r="A522" s="17" t="str">
        <f>IF(DetalleExp!H522='Tablas intermedias'!$A$2,"Ordenes de Compra",IF(DetalleExp!H522='Tablas intermedias'!$A$3,"Financiamiento Internacional","Legítimo Abono"))</f>
        <v>Ordenes de Compra</v>
      </c>
      <c r="B522" s="7">
        <f>DetalleExp!E522</f>
        <v>44140</v>
      </c>
      <c r="C522" s="1" t="str">
        <f>DetalleExp!A522</f>
        <v>EX-2020-75563502-APN-DTYC#MS</v>
      </c>
      <c r="D522" s="1" t="str">
        <f>IF(A522="Ordenes de Compra",VLOOKUP(C522,Autogestión!$B$2:$D$5090,3,0),IF(A522="Legítimo Abono",VLOOKUP(C522,NoAmpOC!$B$2:$H$988,7,0),"Factura"))</f>
        <v>Factura</v>
      </c>
      <c r="E522" s="26" t="str">
        <f>IF(A522="Ordenes de Compra",VLOOKUP($C522,Autogestión!$B$2:$G$5090,6,0),IF(A522="Financiamiento Internacional",VLOOKUP($C522,FinInt!$B$2:$G$508,6,0),"Legítimo Abono"))</f>
        <v>80-0025-LPU18</v>
      </c>
      <c r="F522" s="26" t="str">
        <f>IF($A522="Ordenes de Compra","ARS",IF($A522="Financiamiento Internacional",VLOOKUP($C522,FinInt!$B$2:$Q$508,15,0),VLOOKUP($C522,NoAmpOC!$B$2:$T$988,18,0)))</f>
        <v>ARS</v>
      </c>
      <c r="G522" s="5">
        <f>IF($A522="Ordenes de Compra",VLOOKUP($C522,Autogestión!$B$2:$H$5090,7,0),IF($A522="Financiamiento Internacional",VLOOKUP($C522,FinInt!$B$2:$Q$1308,16,0),VLOOKUP($C522,NoAmpOC!$B$2:$T$988,19,0)))</f>
        <v>115.22</v>
      </c>
      <c r="H522" s="5">
        <f t="shared" si="24"/>
        <v>115.22</v>
      </c>
      <c r="I522" s="26" t="str">
        <f>IF($A522="Ordenes de Compra",VLOOKUP($C522,Autogestión!$B$2:$J$5090,9,0),IF($A522="Financiamiento Internacional",VLOOKUP($C522,FinInt!$B$2:$G$1555,6,0),"Legitimo Abono"))</f>
        <v>80-1043-OC20</v>
      </c>
      <c r="J522" s="1" t="str">
        <f>IF($A522="Ordenes de Compra",VLOOKUP($C522,Autogestión!$B$2:$R$5090,17,0),IF($A522="Financiamiento Internacional",VLOOKUP($C522,FinInt!$B$2:$O$1508,14,0),VLOOKUP($C522,NoAmpOC!$B$2:$R$988,17,0)))</f>
        <v>Pfizer S.R.L.</v>
      </c>
      <c r="K522" s="7" t="str">
        <f>DetalleExp!AP522</f>
        <v>DAFYP#MS-ARCHIVO</v>
      </c>
      <c r="L522" s="7" t="str">
        <f>DetalleExp!AQ522</f>
        <v>ARCHIVO - Archivo</v>
      </c>
      <c r="M522" s="7" t="str">
        <f>DetalleExp!AR522</f>
        <v>DAFYP#MS - Dirección de administración financiera y presupuestaria</v>
      </c>
      <c r="N522" s="7">
        <f>DetalleExp!AS522</f>
        <v>44168</v>
      </c>
      <c r="O522" s="27">
        <f ca="1">ROUNDUP(TODAY()-N522,0)</f>
        <v>187</v>
      </c>
      <c r="P522" s="27">
        <f ca="1">ROUNDUP(TODAY()-B522,0)</f>
        <v>215</v>
      </c>
      <c r="Q522" s="1" t="str">
        <f>IFERROR(IF(A522="Ordenes de Compra",VLOOKUP($E522,'Ordenes de Compra'!$A$2:$E$1712,5,0),"Sin OC"),"Sin dato")</f>
        <v>29.0.0.45.0</v>
      </c>
      <c r="R522" s="28">
        <f>IFERROR(IF(A522="Ordenes de Compra",VLOOKUP($I522,'Ordenes de Compra'!$B$2:$E$1712,3,0),"Sin OC"),"Sin dato")</f>
        <v>21250018.260000002</v>
      </c>
      <c r="S522" s="1" t="str">
        <f>VLOOKUP($U522,'Tablas intermedias'!$C$1:$H$222,5,0)</f>
        <v>DGPFE</v>
      </c>
      <c r="T522" s="29" t="str">
        <f t="shared" si="25"/>
        <v>OK</v>
      </c>
      <c r="U522" s="30" t="str">
        <f t="shared" si="26"/>
        <v>DAFYP#MS-ARCHIVOARCHIVO - ArchivoDAFYP#MS - Dirección de administración financiera y presupuestaria</v>
      </c>
      <c r="V522" s="1" t="str">
        <f>VLOOKUP(U522,'Tablas intermedias'!$C$1:$H$222,6,0)</f>
        <v>No</v>
      </c>
      <c r="W522" s="1" t="str">
        <f ca="1">IF(O522&lt;30,"menos de 30 días","más de 30 días")</f>
        <v>más de 30 días</v>
      </c>
    </row>
    <row r="523" spans="1:23" ht="14.25" hidden="1" thickTop="1" thickBot="1" x14ac:dyDescent="0.25">
      <c r="A523" s="17" t="str">
        <f>IF(DetalleExp!H523='Tablas intermedias'!$A$2,"Ordenes de Compra",IF(DetalleExp!H523='Tablas intermedias'!$A$3,"Financiamiento Internacional","Legítimo Abono"))</f>
        <v>Financiamiento Internacional</v>
      </c>
      <c r="B523" s="7">
        <f>DetalleExp!E523</f>
        <v>44140</v>
      </c>
      <c r="C523" s="1" t="str">
        <f>DetalleExp!A523</f>
        <v>EX-2020-75598177-APN-DAFYP#MS</v>
      </c>
      <c r="D523" s="1" t="str">
        <f>IF(A523="Ordenes de Compra",VLOOKUP(C523,Autogestión!$B$2:$D$5090,3,0),IF(A523="Legítimo Abono",VLOOKUP(C523,NoAmpOC!$B$2:$H$988,7,0),"Factura"))</f>
        <v>Factura</v>
      </c>
      <c r="E523" s="26" t="str">
        <f>IF(A523="Ordenes de Compra",VLOOKUP($C523,Autogestión!$B$2:$G$5090,6,0),IF(A523="Financiamiento Internacional",VLOOKUP($C523,FinInt!$B$2:$G$508,6,0),"Legítimo Abono"))</f>
        <v>Programa de Consolidación de la Gestión centralizada en Salud - ARG/13/007 - PNUD</v>
      </c>
      <c r="F523" s="26" t="str">
        <f>IF($A523="Ordenes de Compra","ARS",IF($A523="Financiamiento Internacional",VLOOKUP($C523,FinInt!$B$2:$Q$508,15,0),VLOOKUP($C523,NoAmpOC!$B$2:$T$988,18,0)))</f>
        <v>ARS</v>
      </c>
      <c r="G523" s="5">
        <f>IF($A523="Ordenes de Compra",VLOOKUP($C523,Autogestión!$B$2:$H$5090,7,0),IF($A523="Financiamiento Internacional",VLOOKUP($C523,FinInt!$B$2:$Q$1308,16,0),VLOOKUP($C523,NoAmpOC!$B$2:$T$988,19,0)))</f>
        <v>56863.46</v>
      </c>
      <c r="H523" s="5">
        <f t="shared" si="24"/>
        <v>56863.46</v>
      </c>
      <c r="I523" s="26" t="str">
        <f>IF($A523="Ordenes de Compra",VLOOKUP($C523,Autogestión!$B$2:$J$5090,9,0),IF($A523="Financiamiento Internacional",VLOOKUP($C523,FinInt!$B$2:$G$1555,6,0),"Legitimo Abono"))</f>
        <v>Programa de Consolidación de la Gestión centralizada en Salud - ARG/13/007 - PNUD</v>
      </c>
      <c r="J523" s="1" t="str">
        <f>IF($A523="Ordenes de Compra",VLOOKUP($C523,Autogestión!$B$2:$R$5090,17,0),IF($A523="Financiamiento Internacional",VLOOKUP($C523,FinInt!$B$2:$O$1508,14,0),VLOOKUP($C523,NoAmpOC!$B$2:$R$988,17,0)))</f>
        <v>Administradora de Archivos SA</v>
      </c>
      <c r="K523" s="7" t="str">
        <f>DetalleExp!AP523</f>
        <v>DAFYP#MS-ARCHIVO</v>
      </c>
      <c r="L523" s="7" t="str">
        <f>DetalleExp!AQ523</f>
        <v>ARCHIVO - Archivo</v>
      </c>
      <c r="M523" s="7" t="str">
        <f>DetalleExp!AR523</f>
        <v>DAFYP#MS - Dirección de administración financiera y presupuestaria</v>
      </c>
      <c r="N523" s="7">
        <f>DetalleExp!AS523</f>
        <v>44153</v>
      </c>
      <c r="O523" s="27">
        <f ca="1">ROUNDUP(TODAY()-N523,0)</f>
        <v>202</v>
      </c>
      <c r="P523" s="27">
        <f ca="1">ROUNDUP(TODAY()-B523,0)</f>
        <v>215</v>
      </c>
      <c r="Q523" s="1" t="str">
        <f>IFERROR(IF(A523="Ordenes de Compra",VLOOKUP($E523,'Ordenes de Compra'!$A$2:$E$1712,5,0),"Sin OC"),"Sin dato")</f>
        <v>Sin OC</v>
      </c>
      <c r="R523" s="28" t="str">
        <f>IFERROR(IF(A523="Ordenes de Compra",VLOOKUP($I523,'Ordenes de Compra'!$B$2:$E$1712,3,0),"Sin OC"),"Sin dato")</f>
        <v>Sin OC</v>
      </c>
      <c r="S523" s="1" t="str">
        <f>VLOOKUP($U523,'Tablas intermedias'!$C$1:$H$222,5,0)</f>
        <v>DGPFE</v>
      </c>
      <c r="T523" s="29" t="str">
        <f t="shared" si="25"/>
        <v>OK</v>
      </c>
      <c r="U523" s="30" t="str">
        <f t="shared" si="26"/>
        <v>DAFYP#MS-ARCHIVOARCHIVO - ArchivoDAFYP#MS - Dirección de administración financiera y presupuestaria</v>
      </c>
      <c r="V523" s="1" t="str">
        <f>VLOOKUP(U523,'Tablas intermedias'!$C$1:$H$222,6,0)</f>
        <v>No</v>
      </c>
      <c r="W523" s="1" t="str">
        <f ca="1">IF(O523&lt;30,"menos de 30 días","más de 30 días")</f>
        <v>más de 30 días</v>
      </c>
    </row>
    <row r="524" spans="1:23" ht="14.25" hidden="1" thickTop="1" thickBot="1" x14ac:dyDescent="0.25">
      <c r="A524" s="17" t="str">
        <f>IF(DetalleExp!H524='Tablas intermedias'!$A$2,"Ordenes de Compra",IF(DetalleExp!H524='Tablas intermedias'!$A$3,"Financiamiento Internacional","Legítimo Abono"))</f>
        <v>Financiamiento Internacional</v>
      </c>
      <c r="B524" s="7">
        <f>DetalleExp!E524</f>
        <v>44140</v>
      </c>
      <c r="C524" s="1" t="str">
        <f>DetalleExp!A524</f>
        <v>EX-2020-75601534-APN-DAFYP#MS</v>
      </c>
      <c r="D524" s="1" t="str">
        <f>IF(A524="Ordenes de Compra",VLOOKUP(C524,Autogestión!$B$2:$D$5090,3,0),IF(A524="Legítimo Abono",VLOOKUP(C524,NoAmpOC!$B$2:$H$988,7,0),"Factura"))</f>
        <v>Factura</v>
      </c>
      <c r="E524" s="26" t="str">
        <f>IF(A524="Ordenes de Compra",VLOOKUP($C524,Autogestión!$B$2:$G$5090,6,0),IF(A524="Financiamiento Internacional",VLOOKUP($C524,FinInt!$B$2:$G$508,6,0),"Legítimo Abono"))</f>
        <v>Consolidación del modelo de Atención Primaria de la Salud a través de la Provisión y Dispensa de Medicamentos Esenciales ¿ Proyectos financiados Organismos Multilaterales Regionales - ARG/15/001 - PNUD</v>
      </c>
      <c r="F524" s="26" t="str">
        <f>IF($A524="Ordenes de Compra","ARS",IF($A524="Financiamiento Internacional",VLOOKUP($C524,FinInt!$B$2:$Q$508,15,0),VLOOKUP($C524,NoAmpOC!$B$2:$T$988,18,0)))</f>
        <v>ARS</v>
      </c>
      <c r="G524" s="5">
        <f>IF($A524="Ordenes de Compra",VLOOKUP($C524,Autogestión!$B$2:$H$5090,7,0),IF($A524="Financiamiento Internacional",VLOOKUP($C524,FinInt!$B$2:$Q$1308,16,0),VLOOKUP($C524,NoAmpOC!$B$2:$T$988,19,0)))</f>
        <v>992345.23</v>
      </c>
      <c r="H524" s="5">
        <f t="shared" si="24"/>
        <v>992345.23</v>
      </c>
      <c r="I524" s="26" t="str">
        <f>IF($A524="Ordenes de Compra",VLOOKUP($C524,Autogestión!$B$2:$J$5090,9,0),IF($A524="Financiamiento Internacional",VLOOKUP($C524,FinInt!$B$2:$G$1555,6,0),"Legitimo Abono"))</f>
        <v>Consolidación del modelo de Atención Primaria de la Salud a través de la Provisión y Dispensa de Medicamentos Esenciales ¿ Proyectos financiados Organismos Multilaterales Regionales - ARG/15/001 - PNUD</v>
      </c>
      <c r="J524" s="1" t="str">
        <f>IF($A524="Ordenes de Compra",VLOOKUP($C524,Autogestión!$B$2:$R$5090,17,0),IF($A524="Financiamiento Internacional",VLOOKUP($C524,FinInt!$B$2:$O$1508,14,0),VLOOKUP($C524,NoAmpOC!$B$2:$R$988,17,0)))</f>
        <v>Administradora de Archivos SA</v>
      </c>
      <c r="K524" s="7" t="str">
        <f>DetalleExp!AP524</f>
        <v>DAFYP#MS-ARCHIVO</v>
      </c>
      <c r="L524" s="7" t="str">
        <f>DetalleExp!AQ524</f>
        <v>ARCHIVO - Archivo</v>
      </c>
      <c r="M524" s="7" t="str">
        <f>DetalleExp!AR524</f>
        <v>DAFYP#MS - Dirección de administración financiera y presupuestaria</v>
      </c>
      <c r="N524" s="7">
        <f>DetalleExp!AS524</f>
        <v>44244</v>
      </c>
      <c r="O524" s="27">
        <f ca="1">ROUNDUP(TODAY()-N524,0)</f>
        <v>111</v>
      </c>
      <c r="P524" s="27">
        <f ca="1">ROUNDUP(TODAY()-B524,0)</f>
        <v>215</v>
      </c>
      <c r="Q524" s="1" t="str">
        <f>IFERROR(IF(A524="Ordenes de Compra",VLOOKUP($E524,'Ordenes de Compra'!$A$2:$E$1712,5,0),"Sin OC"),"Sin dato")</f>
        <v>Sin OC</v>
      </c>
      <c r="R524" s="28" t="str">
        <f>IFERROR(IF(A524="Ordenes de Compra",VLOOKUP($I524,'Ordenes de Compra'!$B$2:$E$1712,3,0),"Sin OC"),"Sin dato")</f>
        <v>Sin OC</v>
      </c>
      <c r="S524" s="1" t="str">
        <f>VLOOKUP($U524,'Tablas intermedias'!$C$1:$H$222,5,0)</f>
        <v>DGPFE</v>
      </c>
      <c r="T524" s="29" t="str">
        <f t="shared" si="25"/>
        <v>OK</v>
      </c>
      <c r="U524" s="30" t="str">
        <f t="shared" si="26"/>
        <v>DAFYP#MS-ARCHIVOARCHIVO - ArchivoDAFYP#MS - Dirección de administración financiera y presupuestaria</v>
      </c>
      <c r="V524" s="1" t="str">
        <f>VLOOKUP(U524,'Tablas intermedias'!$C$1:$H$222,6,0)</f>
        <v>No</v>
      </c>
      <c r="W524" s="1" t="str">
        <f ca="1">IF(O524&lt;30,"menos de 30 días","más de 30 días")</f>
        <v>más de 30 días</v>
      </c>
    </row>
    <row r="525" spans="1:23" ht="14.25" hidden="1" thickTop="1" thickBot="1" x14ac:dyDescent="0.25">
      <c r="A525" s="17" t="str">
        <f>IF(DetalleExp!H525='Tablas intermedias'!$A$2,"Ordenes de Compra",IF(DetalleExp!H525='Tablas intermedias'!$A$3,"Financiamiento Internacional","Legítimo Abono"))</f>
        <v>Financiamiento Internacional</v>
      </c>
      <c r="B525" s="7">
        <f>DetalleExp!E525</f>
        <v>44140</v>
      </c>
      <c r="C525" s="1" t="str">
        <f>DetalleExp!A525</f>
        <v>EX-2020-75664561-APN-DAFYP#MS</v>
      </c>
      <c r="D525" s="1" t="str">
        <f>IF(A525="Ordenes de Compra",VLOOKUP(C525,Autogestión!$B$2:$D$5090,3,0),IF(A525="Legítimo Abono",VLOOKUP(C525,NoAmpOC!$B$2:$H$988,7,0),"Factura"))</f>
        <v>Factura</v>
      </c>
      <c r="E525" s="26" t="str">
        <f>IF(A525="Ordenes de Compra",VLOOKUP($C525,Autogestión!$B$2:$G$5090,6,0),IF(A525="Financiamiento Internacional",VLOOKUP($C525,FinInt!$B$2:$G$508,6,0),"Legítimo Abono"))</f>
        <v>Programa de Consolidación de la Gestión centralizada en Salud - ARG/13/007 - PNUD</v>
      </c>
      <c r="F525" s="26" t="str">
        <f>IF($A525="Ordenes de Compra","ARS",IF($A525="Financiamiento Internacional",VLOOKUP($C525,FinInt!$B$2:$Q$508,15,0),VLOOKUP($C525,NoAmpOC!$B$2:$T$988,18,0)))</f>
        <v>ARS</v>
      </c>
      <c r="G525" s="5">
        <f>IF($A525="Ordenes de Compra",VLOOKUP($C525,Autogestión!$B$2:$H$5090,7,0),IF($A525="Financiamiento Internacional",VLOOKUP($C525,FinInt!$B$2:$Q$1308,16,0),VLOOKUP($C525,NoAmpOC!$B$2:$T$988,19,0)))</f>
        <v>56628</v>
      </c>
      <c r="H525" s="5">
        <f t="shared" si="24"/>
        <v>56628</v>
      </c>
      <c r="I525" s="26" t="str">
        <f>IF($A525="Ordenes de Compra",VLOOKUP($C525,Autogestión!$B$2:$J$5090,9,0),IF($A525="Financiamiento Internacional",VLOOKUP($C525,FinInt!$B$2:$G$1555,6,0),"Legitimo Abono"))</f>
        <v>Programa de Consolidación de la Gestión centralizada en Salud - ARG/13/007 - PNUD</v>
      </c>
      <c r="J525" s="1" t="str">
        <f>IF($A525="Ordenes de Compra",VLOOKUP($C525,Autogestión!$B$2:$R$5090,17,0),IF($A525="Financiamiento Internacional",VLOOKUP($C525,FinInt!$B$2:$O$1508,14,0),VLOOKUP($C525,NoAmpOC!$B$2:$R$988,17,0)))</f>
        <v>TELCONET S.A.</v>
      </c>
      <c r="K525" s="7" t="str">
        <f>DetalleExp!AP525</f>
        <v>DAFYP#MS-ARCHIVO</v>
      </c>
      <c r="L525" s="7" t="str">
        <f>DetalleExp!AQ525</f>
        <v>ARCHIVO - Archivo</v>
      </c>
      <c r="M525" s="7" t="str">
        <f>DetalleExp!AR525</f>
        <v>DAFYP#MS - Dirección de administración financiera y presupuestaria</v>
      </c>
      <c r="N525" s="7">
        <f>DetalleExp!AS525</f>
        <v>44168</v>
      </c>
      <c r="O525" s="27">
        <f ca="1">ROUNDUP(TODAY()-N525,0)</f>
        <v>187</v>
      </c>
      <c r="P525" s="27">
        <f ca="1">ROUNDUP(TODAY()-B525,0)</f>
        <v>215</v>
      </c>
      <c r="Q525" s="1" t="str">
        <f>IFERROR(IF(A525="Ordenes de Compra",VLOOKUP($E525,'Ordenes de Compra'!$A$2:$E$1712,5,0),"Sin OC"),"Sin dato")</f>
        <v>Sin OC</v>
      </c>
      <c r="R525" s="28" t="str">
        <f>IFERROR(IF(A525="Ordenes de Compra",VLOOKUP($I525,'Ordenes de Compra'!$B$2:$E$1712,3,0),"Sin OC"),"Sin dato")</f>
        <v>Sin OC</v>
      </c>
      <c r="S525" s="1" t="str">
        <f>VLOOKUP($U525,'Tablas intermedias'!$C$1:$H$222,5,0)</f>
        <v>DGPFE</v>
      </c>
      <c r="T525" s="29" t="str">
        <f t="shared" si="25"/>
        <v>OK</v>
      </c>
      <c r="U525" s="30" t="str">
        <f t="shared" si="26"/>
        <v>DAFYP#MS-ARCHIVOARCHIVO - ArchivoDAFYP#MS - Dirección de administración financiera y presupuestaria</v>
      </c>
      <c r="V525" s="1" t="str">
        <f>VLOOKUP(U525,'Tablas intermedias'!$C$1:$H$222,6,0)</f>
        <v>No</v>
      </c>
      <c r="W525" s="1" t="str">
        <f ca="1">IF(O525&lt;30,"menos de 30 días","más de 30 días")</f>
        <v>más de 30 días</v>
      </c>
    </row>
    <row r="526" spans="1:23" ht="14.25" hidden="1" thickTop="1" thickBot="1" x14ac:dyDescent="0.25">
      <c r="A526" s="17" t="str">
        <f>IF(DetalleExp!H526='Tablas intermedias'!$A$2,"Ordenes de Compra",IF(DetalleExp!H526='Tablas intermedias'!$A$3,"Financiamiento Internacional","Legítimo Abono"))</f>
        <v>Ordenes de Compra</v>
      </c>
      <c r="B526" s="7">
        <f>DetalleExp!E526</f>
        <v>44141</v>
      </c>
      <c r="C526" s="1" t="str">
        <f>DetalleExp!A526</f>
        <v>EX-2020-75962687-APN-DTYC#MS</v>
      </c>
      <c r="D526" s="1" t="str">
        <f>IF(A526="Ordenes de Compra",VLOOKUP(C526,Autogestión!$B$2:$D$5090,3,0),IF(A526="Legítimo Abono",VLOOKUP(C526,NoAmpOC!$B$2:$H$988,7,0),"Factura"))</f>
        <v>Factura</v>
      </c>
      <c r="E526" s="26" t="str">
        <f>IF(A526="Ordenes de Compra",VLOOKUP($C526,Autogestión!$B$2:$G$5090,6,0),IF(A526="Financiamiento Internacional",VLOOKUP($C526,FinInt!$B$2:$G$508,6,0),"Legítimo Abono"))</f>
        <v>80-0025-LPU18</v>
      </c>
      <c r="F526" s="26" t="str">
        <f>IF($A526="Ordenes de Compra","ARS",IF($A526="Financiamiento Internacional",VLOOKUP($C526,FinInt!$B$2:$Q$508,15,0),VLOOKUP($C526,NoAmpOC!$B$2:$T$988,18,0)))</f>
        <v>ARS</v>
      </c>
      <c r="G526" s="5">
        <f>IF($A526="Ordenes de Compra",VLOOKUP($C526,Autogestión!$B$2:$H$5090,7,0),IF($A526="Financiamiento Internacional",VLOOKUP($C526,FinInt!$B$2:$Q$1308,16,0),VLOOKUP($C526,NoAmpOC!$B$2:$T$988,19,0)))</f>
        <v>1354023</v>
      </c>
      <c r="H526" s="5">
        <f t="shared" si="24"/>
        <v>1354023</v>
      </c>
      <c r="I526" s="26" t="str">
        <f>IF($A526="Ordenes de Compra",VLOOKUP($C526,Autogestión!$B$2:$J$5090,9,0),IF($A526="Financiamiento Internacional",VLOOKUP($C526,FinInt!$B$2:$G$1555,6,0),"Legitimo Abono"))</f>
        <v>80-1044-OC20</v>
      </c>
      <c r="J526" s="1" t="str">
        <f>IF($A526="Ordenes de Compra",VLOOKUP($C526,Autogestión!$B$2:$R$5090,17,0),IF($A526="Financiamiento Internacional",VLOOKUP($C526,FinInt!$B$2:$O$1508,14,0),VLOOKUP($C526,NoAmpOC!$B$2:$R$988,17,0)))</f>
        <v>LABORATORIOS FABRA S.A.</v>
      </c>
      <c r="K526" s="7" t="str">
        <f>DetalleExp!AP526</f>
        <v>DAFYP#MS-ARCHIVO</v>
      </c>
      <c r="L526" s="7" t="str">
        <f>DetalleExp!AQ526</f>
        <v>ARCHIVO - Archivo</v>
      </c>
      <c r="M526" s="7" t="str">
        <f>DetalleExp!AR526</f>
        <v>DAFYP#MS - Dirección de administración financiera y presupuestaria</v>
      </c>
      <c r="N526" s="7">
        <f>DetalleExp!AS526</f>
        <v>44195</v>
      </c>
      <c r="O526" s="27">
        <f ca="1">ROUNDUP(TODAY()-N526,0)</f>
        <v>160</v>
      </c>
      <c r="P526" s="27">
        <f ca="1">ROUNDUP(TODAY()-B526,0)</f>
        <v>214</v>
      </c>
      <c r="Q526" s="1" t="str">
        <f>IFERROR(IF(A526="Ordenes de Compra",VLOOKUP($E526,'Ordenes de Compra'!$A$2:$E$1712,5,0),"Sin OC"),"Sin dato")</f>
        <v>29.0.0.45.0</v>
      </c>
      <c r="R526" s="28">
        <f>IFERROR(IF(A526="Ordenes de Compra",VLOOKUP($I526,'Ordenes de Compra'!$B$2:$E$1712,3,0),"Sin OC"),"Sin dato")</f>
        <v>105233823.5</v>
      </c>
      <c r="S526" s="1" t="str">
        <f>VLOOKUP($U526,'Tablas intermedias'!$C$1:$H$222,5,0)</f>
        <v>DGPFE</v>
      </c>
      <c r="T526" s="29" t="str">
        <f t="shared" si="25"/>
        <v>OK</v>
      </c>
      <c r="U526" s="30" t="str">
        <f t="shared" si="26"/>
        <v>DAFYP#MS-ARCHIVOARCHIVO - ArchivoDAFYP#MS - Dirección de administración financiera y presupuestaria</v>
      </c>
      <c r="V526" s="1" t="str">
        <f>VLOOKUP(U526,'Tablas intermedias'!$C$1:$H$222,6,0)</f>
        <v>No</v>
      </c>
      <c r="W526" s="1" t="str">
        <f ca="1">IF(O526&lt;30,"menos de 30 días","más de 30 días")</f>
        <v>más de 30 días</v>
      </c>
    </row>
    <row r="527" spans="1:23" ht="14.25" hidden="1" thickTop="1" thickBot="1" x14ac:dyDescent="0.25">
      <c r="A527" s="17" t="str">
        <f>IF(DetalleExp!H527='Tablas intermedias'!$A$2,"Ordenes de Compra",IF(DetalleExp!H527='Tablas intermedias'!$A$3,"Financiamiento Internacional","Legítimo Abono"))</f>
        <v>Ordenes de Compra</v>
      </c>
      <c r="B527" s="7">
        <f>DetalleExp!E527</f>
        <v>44141</v>
      </c>
      <c r="C527" s="1" t="str">
        <f>DetalleExp!A527</f>
        <v>EX-2020-75972857-APN-DTYC#MS</v>
      </c>
      <c r="D527" s="1" t="str">
        <f>IF(A527="Ordenes de Compra",VLOOKUP(C527,Autogestión!$B$2:$D$5090,3,0),IF(A527="Legítimo Abono",VLOOKUP(C527,NoAmpOC!$B$2:$H$988,7,0),"Factura"))</f>
        <v>Factura</v>
      </c>
      <c r="E527" s="26" t="str">
        <f>IF(A527="Ordenes de Compra",VLOOKUP($C527,Autogestión!$B$2:$G$5090,6,0),IF(A527="Financiamiento Internacional",VLOOKUP($C527,FinInt!$B$2:$G$508,6,0),"Legítimo Abono"))</f>
        <v>80-0025-LPU18</v>
      </c>
      <c r="F527" s="26" t="str">
        <f>IF($A527="Ordenes de Compra","ARS",IF($A527="Financiamiento Internacional",VLOOKUP($C527,FinInt!$B$2:$Q$508,15,0),VLOOKUP($C527,NoAmpOC!$B$2:$T$988,18,0)))</f>
        <v>ARS</v>
      </c>
      <c r="G527" s="5">
        <f>IF($A527="Ordenes de Compra",VLOOKUP($C527,Autogestión!$B$2:$H$5090,7,0),IF($A527="Financiamiento Internacional",VLOOKUP($C527,FinInt!$B$2:$Q$1308,16,0),VLOOKUP($C527,NoAmpOC!$B$2:$T$988,19,0)))</f>
        <v>2688000</v>
      </c>
      <c r="H527" s="5">
        <f t="shared" si="24"/>
        <v>2688000</v>
      </c>
      <c r="I527" s="26">
        <f>IF($A527="Ordenes de Compra",VLOOKUP($C527,Autogestión!$B$2:$J$5090,9,0),IF($A527="Financiamiento Internacional",VLOOKUP($C527,FinInt!$B$2:$G$1555,6,0),"Legitimo Abono"))</f>
        <v>0</v>
      </c>
      <c r="J527" s="1" t="str">
        <f>IF($A527="Ordenes de Compra",VLOOKUP($C527,Autogestión!$B$2:$R$5090,17,0),IF($A527="Financiamiento Internacional",VLOOKUP($C527,FinInt!$B$2:$O$1508,14,0),VLOOKUP($C527,NoAmpOC!$B$2:$R$988,17,0)))</f>
        <v>LABORATORIOS FABRA S.A.</v>
      </c>
      <c r="K527" s="7" t="str">
        <f>DetalleExp!AP527</f>
        <v>DAFYP#MS-ARCHIVO</v>
      </c>
      <c r="L527" s="7" t="str">
        <f>DetalleExp!AQ527</f>
        <v>ARCHIVO - Archivo</v>
      </c>
      <c r="M527" s="7" t="str">
        <f>DetalleExp!AR527</f>
        <v>DAFYP#MS - Dirección de administración financiera y presupuestaria</v>
      </c>
      <c r="N527" s="7">
        <f>DetalleExp!AS527</f>
        <v>44175</v>
      </c>
      <c r="O527" s="27">
        <f ca="1">ROUNDUP(TODAY()-N527,0)</f>
        <v>180</v>
      </c>
      <c r="P527" s="27">
        <f ca="1">ROUNDUP(TODAY()-B527,0)</f>
        <v>214</v>
      </c>
      <c r="Q527" s="1" t="str">
        <f>IFERROR(IF(A527="Ordenes de Compra",VLOOKUP($E527,'Ordenes de Compra'!$A$2:$E$1712,5,0),"Sin OC"),"Sin dato")</f>
        <v>29.0.0.45.0</v>
      </c>
      <c r="R527" s="28" t="str">
        <f>IFERROR(IF(A527="Ordenes de Compra",VLOOKUP($I527,'Ordenes de Compra'!$B$2:$E$1712,3,0),"Sin OC"),"Sin dato")</f>
        <v>Sin dato</v>
      </c>
      <c r="S527" s="1" t="str">
        <f>VLOOKUP($U527,'Tablas intermedias'!$C$1:$H$222,5,0)</f>
        <v>DGPFE</v>
      </c>
      <c r="T527" s="29" t="str">
        <f t="shared" si="25"/>
        <v>OK</v>
      </c>
      <c r="U527" s="30" t="str">
        <f t="shared" si="26"/>
        <v>DAFYP#MS-ARCHIVOARCHIVO - ArchivoDAFYP#MS - Dirección de administración financiera y presupuestaria</v>
      </c>
      <c r="V527" s="1" t="str">
        <f>VLOOKUP(U527,'Tablas intermedias'!$C$1:$H$222,6,0)</f>
        <v>No</v>
      </c>
      <c r="W527" s="1" t="str">
        <f ca="1">IF(O527&lt;30,"menos de 30 días","más de 30 días")</f>
        <v>más de 30 días</v>
      </c>
    </row>
    <row r="528" spans="1:23" ht="14.25" hidden="1" thickTop="1" thickBot="1" x14ac:dyDescent="0.25">
      <c r="A528" s="17" t="str">
        <f>IF(DetalleExp!H528='Tablas intermedias'!$A$2,"Ordenes de Compra",IF(DetalleExp!H528='Tablas intermedias'!$A$3,"Financiamiento Internacional","Legítimo Abono"))</f>
        <v>Ordenes de Compra</v>
      </c>
      <c r="B528" s="7">
        <f>DetalleExp!E528</f>
        <v>44141</v>
      </c>
      <c r="C528" s="1" t="str">
        <f>DetalleExp!A528</f>
        <v>EX-2020-75975493-APN-DTYC#MS</v>
      </c>
      <c r="D528" s="1" t="str">
        <f>IF(A528="Ordenes de Compra",VLOOKUP(C528,Autogestión!$B$2:$D$5090,3,0),IF(A528="Legítimo Abono",VLOOKUP(C528,NoAmpOC!$B$2:$H$988,7,0),"Factura"))</f>
        <v>Factura</v>
      </c>
      <c r="E528" s="26" t="str">
        <f>IF(A528="Ordenes de Compra",VLOOKUP($C528,Autogestión!$B$2:$G$5090,6,0),IF(A528="Financiamiento Internacional",VLOOKUP($C528,FinInt!$B$2:$G$508,6,0),"Legítimo Abono"))</f>
        <v>80-0025-LPU18</v>
      </c>
      <c r="F528" s="26" t="str">
        <f>IF($A528="Ordenes de Compra","ARS",IF($A528="Financiamiento Internacional",VLOOKUP($C528,FinInt!$B$2:$Q$508,15,0),VLOOKUP($C528,NoAmpOC!$B$2:$T$988,18,0)))</f>
        <v>ARS</v>
      </c>
      <c r="G528" s="5">
        <f>IF($A528="Ordenes de Compra",VLOOKUP($C528,Autogestión!$B$2:$H$5090,7,0),IF($A528="Financiamiento Internacional",VLOOKUP($C528,FinInt!$B$2:$Q$1308,16,0),VLOOKUP($C528,NoAmpOC!$B$2:$T$988,19,0)))</f>
        <v>2179566.7200000002</v>
      </c>
      <c r="H528" s="5">
        <f t="shared" si="24"/>
        <v>2179566.7200000002</v>
      </c>
      <c r="I528" s="26" t="str">
        <f>IF($A528="Ordenes de Compra",VLOOKUP($C528,Autogestión!$B$2:$J$5090,9,0),IF($A528="Financiamiento Internacional",VLOOKUP($C528,FinInt!$B$2:$G$1555,6,0),"Legitimo Abono"))</f>
        <v>80-1126-OC19</v>
      </c>
      <c r="J528" s="1" t="str">
        <f>IF($A528="Ordenes de Compra",VLOOKUP($C528,Autogestión!$B$2:$R$5090,17,0),IF($A528="Financiamiento Internacional",VLOOKUP($C528,FinInt!$B$2:$O$1508,14,0),VLOOKUP($C528,NoAmpOC!$B$2:$R$988,17,0)))</f>
        <v>LABORATORIOS FABRA S.A.</v>
      </c>
      <c r="K528" s="7" t="str">
        <f>DetalleExp!AP528</f>
        <v>DAFYP#MS-ARCHIVO</v>
      </c>
      <c r="L528" s="7" t="str">
        <f>DetalleExp!AQ528</f>
        <v>ARCHIVO - Archivo</v>
      </c>
      <c r="M528" s="7" t="str">
        <f>DetalleExp!AR528</f>
        <v>DAFYP#MS - Dirección de administración financiera y presupuestaria</v>
      </c>
      <c r="N528" s="7">
        <f>DetalleExp!AS528</f>
        <v>44167</v>
      </c>
      <c r="O528" s="27">
        <f ca="1">ROUNDUP(TODAY()-N528,0)</f>
        <v>188</v>
      </c>
      <c r="P528" s="27">
        <f ca="1">ROUNDUP(TODAY()-B528,0)</f>
        <v>214</v>
      </c>
      <c r="Q528" s="1" t="str">
        <f>IFERROR(IF(A528="Ordenes de Compra",VLOOKUP($E528,'Ordenes de Compra'!$A$2:$E$1712,5,0),"Sin OC"),"Sin dato")</f>
        <v>29.0.0.45.0</v>
      </c>
      <c r="R528" s="28">
        <f>IFERROR(IF(A528="Ordenes de Compra",VLOOKUP($I528,'Ordenes de Compra'!$B$2:$E$1712,3,0),"Sin OC"),"Sin dato")</f>
        <v>319895731.44</v>
      </c>
      <c r="S528" s="1" t="str">
        <f>VLOOKUP($U528,'Tablas intermedias'!$C$1:$H$222,5,0)</f>
        <v>DGPFE</v>
      </c>
      <c r="T528" s="29" t="str">
        <f t="shared" si="25"/>
        <v>OK</v>
      </c>
      <c r="U528" s="30" t="str">
        <f t="shared" si="26"/>
        <v>DAFYP#MS-ARCHIVOARCHIVO - ArchivoDAFYP#MS - Dirección de administración financiera y presupuestaria</v>
      </c>
      <c r="V528" s="1" t="str">
        <f>VLOOKUP(U528,'Tablas intermedias'!$C$1:$H$222,6,0)</f>
        <v>No</v>
      </c>
      <c r="W528" s="1" t="str">
        <f ca="1">IF(O528&lt;30,"menos de 30 días","más de 30 días")</f>
        <v>más de 30 días</v>
      </c>
    </row>
    <row r="529" spans="1:23" ht="14.25" hidden="1" thickTop="1" thickBot="1" x14ac:dyDescent="0.25">
      <c r="A529" s="17" t="str">
        <f>IF(DetalleExp!H529='Tablas intermedias'!$A$2,"Ordenes de Compra",IF(DetalleExp!H529='Tablas intermedias'!$A$3,"Financiamiento Internacional","Legítimo Abono"))</f>
        <v>Ordenes de Compra</v>
      </c>
      <c r="B529" s="7">
        <f>DetalleExp!E529</f>
        <v>44141</v>
      </c>
      <c r="C529" s="1" t="str">
        <f>DetalleExp!A529</f>
        <v>EX-2020-76041080-APN-DTYC#MS</v>
      </c>
      <c r="D529" s="1" t="str">
        <f>IF(A529="Ordenes de Compra",VLOOKUP(C529,Autogestión!$B$2:$D$5090,3,0),IF(A529="Legítimo Abono",VLOOKUP(C529,NoAmpOC!$B$2:$H$988,7,0),"Factura"))</f>
        <v>Factura</v>
      </c>
      <c r="E529" s="26" t="str">
        <f>IF(A529="Ordenes de Compra",VLOOKUP($C529,Autogestión!$B$2:$G$5090,6,0),IF(A529="Financiamiento Internacional",VLOOKUP($C529,FinInt!$B$2:$G$508,6,0),"Legítimo Abono"))</f>
        <v>80-0025-LPU18</v>
      </c>
      <c r="F529" s="26" t="str">
        <f>IF($A529="Ordenes de Compra","ARS",IF($A529="Financiamiento Internacional",VLOOKUP($C529,FinInt!$B$2:$Q$508,15,0),VLOOKUP($C529,NoAmpOC!$B$2:$T$988,18,0)))</f>
        <v>ARS</v>
      </c>
      <c r="G529" s="5">
        <f>IF($A529="Ordenes de Compra",VLOOKUP($C529,Autogestión!$B$2:$H$5090,7,0),IF($A529="Financiamiento Internacional",VLOOKUP($C529,FinInt!$B$2:$Q$1308,16,0),VLOOKUP($C529,NoAmpOC!$B$2:$T$988,19,0)))</f>
        <v>5654163.7599999998</v>
      </c>
      <c r="H529" s="5">
        <f t="shared" si="24"/>
        <v>5654163.7599999998</v>
      </c>
      <c r="I529" s="26" t="str">
        <f>IF($A529="Ordenes de Compra",VLOOKUP($C529,Autogestión!$B$2:$J$5090,9,0),IF($A529="Financiamiento Internacional",VLOOKUP($C529,FinInt!$B$2:$G$1555,6,0),"Legitimo Abono"))</f>
        <v>80-1044-oc20</v>
      </c>
      <c r="J529" s="1" t="str">
        <f>IF($A529="Ordenes de Compra",VLOOKUP($C529,Autogestión!$B$2:$R$5090,17,0),IF($A529="Financiamiento Internacional",VLOOKUP($C529,FinInt!$B$2:$O$1508,14,0),VLOOKUP($C529,NoAmpOC!$B$2:$R$988,17,0)))</f>
        <v>LABORATORIOS FABRA S.A.</v>
      </c>
      <c r="K529" s="7" t="str">
        <f>DetalleExp!AP529</f>
        <v>DAFYP#MS-ARCHIVO</v>
      </c>
      <c r="L529" s="7" t="str">
        <f>DetalleExp!AQ529</f>
        <v>ARCHIVO - Archivo</v>
      </c>
      <c r="M529" s="7" t="str">
        <f>DetalleExp!AR529</f>
        <v>DAFYP#MS - Dirección de administración financiera y presupuestaria</v>
      </c>
      <c r="N529" s="7">
        <f>DetalleExp!AS529</f>
        <v>44167</v>
      </c>
      <c r="O529" s="27">
        <f ca="1">ROUNDUP(TODAY()-N529,0)</f>
        <v>188</v>
      </c>
      <c r="P529" s="27">
        <f ca="1">ROUNDUP(TODAY()-B529,0)</f>
        <v>214</v>
      </c>
      <c r="Q529" s="1" t="str">
        <f>IFERROR(IF(A529="Ordenes de Compra",VLOOKUP($E529,'Ordenes de Compra'!$A$2:$E$1712,5,0),"Sin OC"),"Sin dato")</f>
        <v>29.0.0.45.0</v>
      </c>
      <c r="R529" s="28">
        <f>IFERROR(IF(A529="Ordenes de Compra",VLOOKUP($I529,'Ordenes de Compra'!$B$2:$E$1712,3,0),"Sin OC"),"Sin dato")</f>
        <v>105233823.5</v>
      </c>
      <c r="S529" s="1" t="str">
        <f>VLOOKUP($U529,'Tablas intermedias'!$C$1:$H$222,5,0)</f>
        <v>DGPFE</v>
      </c>
      <c r="T529" s="29" t="str">
        <f t="shared" si="25"/>
        <v>OK</v>
      </c>
      <c r="U529" s="30" t="str">
        <f t="shared" si="26"/>
        <v>DAFYP#MS-ARCHIVOARCHIVO - ArchivoDAFYP#MS - Dirección de administración financiera y presupuestaria</v>
      </c>
      <c r="V529" s="1" t="str">
        <f>VLOOKUP(U529,'Tablas intermedias'!$C$1:$H$222,6,0)</f>
        <v>No</v>
      </c>
      <c r="W529" s="1" t="str">
        <f ca="1">IF(O529&lt;30,"menos de 30 días","más de 30 días")</f>
        <v>más de 30 días</v>
      </c>
    </row>
    <row r="530" spans="1:23" ht="14.25" hidden="1" thickTop="1" thickBot="1" x14ac:dyDescent="0.25">
      <c r="A530" s="17" t="str">
        <f>IF(DetalleExp!H530='Tablas intermedias'!$A$2,"Ordenes de Compra",IF(DetalleExp!H530='Tablas intermedias'!$A$3,"Financiamiento Internacional","Legítimo Abono"))</f>
        <v>Ordenes de Compra</v>
      </c>
      <c r="B530" s="7">
        <f>DetalleExp!E530</f>
        <v>44141</v>
      </c>
      <c r="C530" s="1" t="str">
        <f>DetalleExp!A530</f>
        <v>EX-2020-76045989-APN-DTYC#MS</v>
      </c>
      <c r="D530" s="1" t="str">
        <f>IF(A530="Ordenes de Compra",VLOOKUP(C530,Autogestión!$B$2:$D$5090,3,0),IF(A530="Legítimo Abono",VLOOKUP(C530,NoAmpOC!$B$2:$H$988,7,0),"Factura"))</f>
        <v>Factura</v>
      </c>
      <c r="E530" s="26" t="str">
        <f>IF(A530="Ordenes de Compra",VLOOKUP($C530,Autogestión!$B$2:$G$5090,6,0),IF(A530="Financiamiento Internacional",VLOOKUP($C530,FinInt!$B$2:$G$508,6,0),"Legítimo Abono"))</f>
        <v>80-0025-LPU18</v>
      </c>
      <c r="F530" s="26" t="str">
        <f>IF($A530="Ordenes de Compra","ARS",IF($A530="Financiamiento Internacional",VLOOKUP($C530,FinInt!$B$2:$Q$508,15,0),VLOOKUP($C530,NoAmpOC!$B$2:$T$988,18,0)))</f>
        <v>ARS</v>
      </c>
      <c r="G530" s="5">
        <f>IF($A530="Ordenes de Compra",VLOOKUP($C530,Autogestión!$B$2:$H$5090,7,0),IF($A530="Financiamiento Internacional",VLOOKUP($C530,FinInt!$B$2:$Q$1308,16,0),VLOOKUP($C530,NoAmpOC!$B$2:$T$988,19,0)))</f>
        <v>391725.55</v>
      </c>
      <c r="H530" s="5">
        <f t="shared" si="24"/>
        <v>391725.55</v>
      </c>
      <c r="I530" s="26" t="str">
        <f>IF($A530="Ordenes de Compra",VLOOKUP($C530,Autogestión!$B$2:$J$5090,9,0),IF($A530="Financiamiento Internacional",VLOOKUP($C530,FinInt!$B$2:$G$1555,6,0),"Legitimo Abono"))</f>
        <v>80-1044-OC20</v>
      </c>
      <c r="J530" s="1" t="str">
        <f>IF($A530="Ordenes de Compra",VLOOKUP($C530,Autogestión!$B$2:$R$5090,17,0),IF($A530="Financiamiento Internacional",VLOOKUP($C530,FinInt!$B$2:$O$1508,14,0),VLOOKUP($C530,NoAmpOC!$B$2:$R$988,17,0)))</f>
        <v>LABORATORIOS FABRA S.A.</v>
      </c>
      <c r="K530" s="7" t="str">
        <f>DetalleExp!AP530</f>
        <v>DAFYP#MS-ARCHIVO</v>
      </c>
      <c r="L530" s="7" t="str">
        <f>DetalleExp!AQ530</f>
        <v>ARCHIVO - Archivo</v>
      </c>
      <c r="M530" s="7" t="str">
        <f>DetalleExp!AR530</f>
        <v>DAFYP#MS - Dirección de administración financiera y presupuestaria</v>
      </c>
      <c r="N530" s="7">
        <f>DetalleExp!AS530</f>
        <v>44168</v>
      </c>
      <c r="O530" s="27">
        <f ca="1">ROUNDUP(TODAY()-N530,0)</f>
        <v>187</v>
      </c>
      <c r="P530" s="27">
        <f ca="1">ROUNDUP(TODAY()-B530,0)</f>
        <v>214</v>
      </c>
      <c r="Q530" s="1" t="str">
        <f>IFERROR(IF(A530="Ordenes de Compra",VLOOKUP($E530,'Ordenes de Compra'!$A$2:$E$1712,5,0),"Sin OC"),"Sin dato")</f>
        <v>29.0.0.45.0</v>
      </c>
      <c r="R530" s="28">
        <f>IFERROR(IF(A530="Ordenes de Compra",VLOOKUP($I530,'Ordenes de Compra'!$B$2:$E$1712,3,0),"Sin OC"),"Sin dato")</f>
        <v>105233823.5</v>
      </c>
      <c r="S530" s="1" t="str">
        <f>VLOOKUP($U530,'Tablas intermedias'!$C$1:$H$222,5,0)</f>
        <v>DGPFE</v>
      </c>
      <c r="T530" s="29" t="str">
        <f t="shared" si="25"/>
        <v>OK</v>
      </c>
      <c r="U530" s="30" t="str">
        <f t="shared" si="26"/>
        <v>DAFYP#MS-ARCHIVOARCHIVO - ArchivoDAFYP#MS - Dirección de administración financiera y presupuestaria</v>
      </c>
      <c r="V530" s="1" t="str">
        <f>VLOOKUP(U530,'Tablas intermedias'!$C$1:$H$222,6,0)</f>
        <v>No</v>
      </c>
      <c r="W530" s="1" t="str">
        <f ca="1">IF(O530&lt;30,"menos de 30 días","más de 30 días")</f>
        <v>más de 30 días</v>
      </c>
    </row>
    <row r="531" spans="1:23" ht="14.25" hidden="1" thickTop="1" thickBot="1" x14ac:dyDescent="0.25">
      <c r="A531" s="17" t="str">
        <f>IF(DetalleExp!H531='Tablas intermedias'!$A$2,"Ordenes de Compra",IF(DetalleExp!H531='Tablas intermedias'!$A$3,"Financiamiento Internacional","Legítimo Abono"))</f>
        <v>Ordenes de Compra</v>
      </c>
      <c r="B531" s="7">
        <f>DetalleExp!E531</f>
        <v>44141</v>
      </c>
      <c r="C531" s="1" t="str">
        <f>DetalleExp!A531</f>
        <v>EX-2020-76050398-APN-DTYC#MS</v>
      </c>
      <c r="D531" s="1" t="str">
        <f>IF(A531="Ordenes de Compra",VLOOKUP(C531,Autogestión!$B$2:$D$5090,3,0),IF(A531="Legítimo Abono",VLOOKUP(C531,NoAmpOC!$B$2:$H$988,7,0),"Factura"))</f>
        <v>Factura</v>
      </c>
      <c r="E531" s="26" t="str">
        <f>IF(A531="Ordenes de Compra",VLOOKUP($C531,Autogestión!$B$2:$G$5090,6,0),IF(A531="Financiamiento Internacional",VLOOKUP($C531,FinInt!$B$2:$G$508,6,0),"Legítimo Abono"))</f>
        <v>80-0025-LPU18</v>
      </c>
      <c r="F531" s="26" t="str">
        <f>IF($A531="Ordenes de Compra","ARS",IF($A531="Financiamiento Internacional",VLOOKUP($C531,FinInt!$B$2:$Q$508,15,0),VLOOKUP($C531,NoAmpOC!$B$2:$T$988,18,0)))</f>
        <v>ARS</v>
      </c>
      <c r="G531" s="5">
        <f>IF($A531="Ordenes de Compra",VLOOKUP($C531,Autogestión!$B$2:$H$5090,7,0),IF($A531="Financiamiento Internacional",VLOOKUP($C531,FinInt!$B$2:$Q$1308,16,0),VLOOKUP($C531,NoAmpOC!$B$2:$T$988,19,0)))</f>
        <v>850082.44</v>
      </c>
      <c r="H531" s="5">
        <f t="shared" si="24"/>
        <v>850082.44</v>
      </c>
      <c r="I531" s="26">
        <f>IF($A531="Ordenes de Compra",VLOOKUP($C531,Autogestión!$B$2:$J$5090,9,0),IF($A531="Financiamiento Internacional",VLOOKUP($C531,FinInt!$B$2:$G$1555,6,0),"Legitimo Abono"))</f>
        <v>0</v>
      </c>
      <c r="J531" s="1" t="str">
        <f>IF($A531="Ordenes de Compra",VLOOKUP($C531,Autogestión!$B$2:$R$5090,17,0),IF($A531="Financiamiento Internacional",VLOOKUP($C531,FinInt!$B$2:$O$1508,14,0),VLOOKUP($C531,NoAmpOC!$B$2:$R$988,17,0)))</f>
        <v>LABORATORIOS FABRA S.A.</v>
      </c>
      <c r="K531" s="7" t="str">
        <f>DetalleExp!AP531</f>
        <v>DAFYP#MS-ARCHIVO</v>
      </c>
      <c r="L531" s="7" t="str">
        <f>DetalleExp!AQ531</f>
        <v>ARCHIVO - Archivo</v>
      </c>
      <c r="M531" s="7" t="str">
        <f>DetalleExp!AR531</f>
        <v>DAFYP#MS - Dirección de administración financiera y presupuestaria</v>
      </c>
      <c r="N531" s="7">
        <f>DetalleExp!AS531</f>
        <v>44154</v>
      </c>
      <c r="O531" s="27">
        <f ca="1">ROUNDUP(TODAY()-N531,0)</f>
        <v>201</v>
      </c>
      <c r="P531" s="27">
        <f ca="1">ROUNDUP(TODAY()-B531,0)</f>
        <v>214</v>
      </c>
      <c r="Q531" s="1" t="str">
        <f>IFERROR(IF(A531="Ordenes de Compra",VLOOKUP($E531,'Ordenes de Compra'!$A$2:$E$1712,5,0),"Sin OC"),"Sin dato")</f>
        <v>29.0.0.45.0</v>
      </c>
      <c r="R531" s="28" t="str">
        <f>IFERROR(IF(A531="Ordenes de Compra",VLOOKUP($I531,'Ordenes de Compra'!$B$2:$E$1712,3,0),"Sin OC"),"Sin dato")</f>
        <v>Sin dato</v>
      </c>
      <c r="S531" s="1" t="str">
        <f>VLOOKUP($U531,'Tablas intermedias'!$C$1:$H$222,5,0)</f>
        <v>DGPFE</v>
      </c>
      <c r="T531" s="29" t="str">
        <f t="shared" si="25"/>
        <v>OK</v>
      </c>
      <c r="U531" s="30" t="str">
        <f t="shared" si="26"/>
        <v>DAFYP#MS-ARCHIVOARCHIVO - ArchivoDAFYP#MS - Dirección de administración financiera y presupuestaria</v>
      </c>
      <c r="V531" s="1" t="str">
        <f>VLOOKUP(U531,'Tablas intermedias'!$C$1:$H$222,6,0)</f>
        <v>No</v>
      </c>
      <c r="W531" s="1" t="str">
        <f ca="1">IF(O531&lt;30,"menos de 30 días","más de 30 días")</f>
        <v>más de 30 días</v>
      </c>
    </row>
    <row r="532" spans="1:23" ht="14.25" hidden="1" thickTop="1" thickBot="1" x14ac:dyDescent="0.25">
      <c r="A532" s="17" t="str">
        <f>IF(DetalleExp!H532='Tablas intermedias'!$A$2,"Ordenes de Compra",IF(DetalleExp!H532='Tablas intermedias'!$A$3,"Financiamiento Internacional","Legítimo Abono"))</f>
        <v>Ordenes de Compra</v>
      </c>
      <c r="B532" s="7">
        <f>DetalleExp!E532</f>
        <v>44144</v>
      </c>
      <c r="C532" s="1" t="str">
        <f>DetalleExp!A532</f>
        <v>EX-2020-76591471-APN-DTYC#MS</v>
      </c>
      <c r="D532" s="1" t="str">
        <f>IF(A532="Ordenes de Compra",VLOOKUP(C532,Autogestión!$B$2:$D$5090,3,0),IF(A532="Legítimo Abono",VLOOKUP(C532,NoAmpOC!$B$2:$H$988,7,0),"Factura"))</f>
        <v>Factura</v>
      </c>
      <c r="E532" s="26" t="str">
        <f>IF(A532="Ordenes de Compra",VLOOKUP($C532,Autogestión!$B$2:$G$5090,6,0),IF(A532="Financiamiento Internacional",VLOOKUP($C532,FinInt!$B$2:$G$508,6,0),"Legítimo Abono"))</f>
        <v>80-0025-LPU18</v>
      </c>
      <c r="F532" s="26" t="str">
        <f>IF($A532="Ordenes de Compra","ARS",IF($A532="Financiamiento Internacional",VLOOKUP($C532,FinInt!$B$2:$Q$508,15,0),VLOOKUP($C532,NoAmpOC!$B$2:$T$988,18,0)))</f>
        <v>ARS</v>
      </c>
      <c r="G532" s="5">
        <f>IF($A532="Ordenes de Compra",VLOOKUP($C532,Autogestión!$B$2:$H$5090,7,0),IF($A532="Financiamiento Internacional",VLOOKUP($C532,FinInt!$B$2:$Q$1308,16,0),VLOOKUP($C532,NoAmpOC!$B$2:$T$988,19,0)))</f>
        <v>2224216.5</v>
      </c>
      <c r="H532" s="5">
        <f t="shared" si="24"/>
        <v>2224216.5</v>
      </c>
      <c r="I532" s="26">
        <f>IF($A532="Ordenes de Compra",VLOOKUP($C532,Autogestión!$B$2:$J$5090,9,0),IF($A532="Financiamiento Internacional",VLOOKUP($C532,FinInt!$B$2:$G$1555,6,0),"Legitimo Abono"))</f>
        <v>0</v>
      </c>
      <c r="J532" s="1" t="str">
        <f>IF($A532="Ordenes de Compra",VLOOKUP($C532,Autogestión!$B$2:$R$5090,17,0),IF($A532="Financiamiento Internacional",VLOOKUP($C532,FinInt!$B$2:$O$1508,14,0),VLOOKUP($C532,NoAmpOC!$B$2:$R$988,17,0)))</f>
        <v xml:space="preserve">LAFEDAR S.A. </v>
      </c>
      <c r="K532" s="7" t="str">
        <f>DetalleExp!AP532</f>
        <v>DAFYP#MS-ARCHIVO</v>
      </c>
      <c r="L532" s="7" t="str">
        <f>DetalleExp!AQ532</f>
        <v>ARCHIVO - Archivo</v>
      </c>
      <c r="M532" s="7" t="str">
        <f>DetalleExp!AR532</f>
        <v>DAFYP#MS - Dirección de administración financiera y presupuestaria</v>
      </c>
      <c r="N532" s="7">
        <f>DetalleExp!AS532</f>
        <v>44161</v>
      </c>
      <c r="O532" s="27">
        <f ca="1">ROUNDUP(TODAY()-N532,0)</f>
        <v>194</v>
      </c>
      <c r="P532" s="27">
        <f ca="1">ROUNDUP(TODAY()-B532,0)</f>
        <v>211</v>
      </c>
      <c r="Q532" s="1" t="str">
        <f>IFERROR(IF(A532="Ordenes de Compra",VLOOKUP($E532,'Ordenes de Compra'!$A$2:$E$1712,5,0),"Sin OC"),"Sin dato")</f>
        <v>29.0.0.45.0</v>
      </c>
      <c r="R532" s="28" t="str">
        <f>IFERROR(IF(A532="Ordenes de Compra",VLOOKUP($I532,'Ordenes de Compra'!$B$2:$E$1712,3,0),"Sin OC"),"Sin dato")</f>
        <v>Sin dato</v>
      </c>
      <c r="S532" s="1" t="str">
        <f>VLOOKUP($U532,'Tablas intermedias'!$C$1:$H$222,5,0)</f>
        <v>DGPFE</v>
      </c>
      <c r="T532" s="29" t="str">
        <f t="shared" si="25"/>
        <v>OK</v>
      </c>
      <c r="U532" s="30" t="str">
        <f t="shared" si="26"/>
        <v>DAFYP#MS-ARCHIVOARCHIVO - ArchivoDAFYP#MS - Dirección de administración financiera y presupuestaria</v>
      </c>
      <c r="V532" s="1" t="str">
        <f>VLOOKUP(U532,'Tablas intermedias'!$C$1:$H$222,6,0)</f>
        <v>No</v>
      </c>
      <c r="W532" s="1" t="str">
        <f ca="1">IF(O532&lt;30,"menos de 30 días","más de 30 días")</f>
        <v>más de 30 días</v>
      </c>
    </row>
    <row r="533" spans="1:23" ht="14.25" hidden="1" thickTop="1" thickBot="1" x14ac:dyDescent="0.25">
      <c r="A533" s="17" t="str">
        <f>IF(DetalleExp!H533='Tablas intermedias'!$A$2,"Ordenes de Compra",IF(DetalleExp!H533='Tablas intermedias'!$A$3,"Financiamiento Internacional","Legítimo Abono"))</f>
        <v>Ordenes de Compra</v>
      </c>
      <c r="B533" s="7">
        <f>DetalleExp!E533</f>
        <v>44144</v>
      </c>
      <c r="C533" s="1" t="str">
        <f>DetalleExp!A533</f>
        <v>EX-2020-76629112-APN-DTYC#MS</v>
      </c>
      <c r="D533" s="1" t="str">
        <f>IF(A533="Ordenes de Compra",VLOOKUP(C533,Autogestión!$B$2:$D$5090,3,0),IF(A533="Legítimo Abono",VLOOKUP(C533,NoAmpOC!$B$2:$H$988,7,0),"Factura"))</f>
        <v>Factura</v>
      </c>
      <c r="E533" s="26" t="str">
        <f>IF(A533="Ordenes de Compra",VLOOKUP($C533,Autogestión!$B$2:$G$5090,6,0),IF(A533="Financiamiento Internacional",VLOOKUP($C533,FinInt!$B$2:$G$508,6,0),"Legítimo Abono"))</f>
        <v>80-0025-LPU18</v>
      </c>
      <c r="F533" s="26" t="str">
        <f>IF($A533="Ordenes de Compra","ARS",IF($A533="Financiamiento Internacional",VLOOKUP($C533,FinInt!$B$2:$Q$508,15,0),VLOOKUP($C533,NoAmpOC!$B$2:$T$988,18,0)))</f>
        <v>ARS</v>
      </c>
      <c r="G533" s="5">
        <f>IF($A533="Ordenes de Compra",VLOOKUP($C533,Autogestión!$B$2:$H$5090,7,0),IF($A533="Financiamiento Internacional",VLOOKUP($C533,FinInt!$B$2:$Q$1308,16,0),VLOOKUP($C533,NoAmpOC!$B$2:$T$988,19,0)))</f>
        <v>6607603.8399999999</v>
      </c>
      <c r="H533" s="5">
        <f t="shared" si="24"/>
        <v>6607603.8399999999</v>
      </c>
      <c r="I533" s="26" t="str">
        <f>IF($A533="Ordenes de Compra",VLOOKUP($C533,Autogestión!$B$2:$J$5090,9,0),IF($A533="Financiamiento Internacional",VLOOKUP($C533,FinInt!$B$2:$G$1555,6,0),"Legitimo Abono"))</f>
        <v>80-1044-oc20</v>
      </c>
      <c r="J533" s="1" t="str">
        <f>IF($A533="Ordenes de Compra",VLOOKUP($C533,Autogestión!$B$2:$R$5090,17,0),IF($A533="Financiamiento Internacional",VLOOKUP($C533,FinInt!$B$2:$O$1508,14,0),VLOOKUP($C533,NoAmpOC!$B$2:$R$988,17,0)))</f>
        <v>LABORATORIOS FABRA S.A.</v>
      </c>
      <c r="K533" s="7" t="str">
        <f>DetalleExp!AP533</f>
        <v>DAFYP#MS-ARCHIVO</v>
      </c>
      <c r="L533" s="7" t="str">
        <f>DetalleExp!AQ533</f>
        <v>ARCHIVO - Archivo</v>
      </c>
      <c r="M533" s="7" t="str">
        <f>DetalleExp!AR533</f>
        <v>DAFYP#MS - Dirección de administración financiera y presupuestaria</v>
      </c>
      <c r="N533" s="7">
        <f>DetalleExp!AS533</f>
        <v>44167</v>
      </c>
      <c r="O533" s="27">
        <f ca="1">ROUNDUP(TODAY()-N533,0)</f>
        <v>188</v>
      </c>
      <c r="P533" s="27">
        <f ca="1">ROUNDUP(TODAY()-B533,0)</f>
        <v>211</v>
      </c>
      <c r="Q533" s="1" t="str">
        <f>IFERROR(IF(A533="Ordenes de Compra",VLOOKUP($E533,'Ordenes de Compra'!$A$2:$E$1712,5,0),"Sin OC"),"Sin dato")</f>
        <v>29.0.0.45.0</v>
      </c>
      <c r="R533" s="28">
        <f>IFERROR(IF(A533="Ordenes de Compra",VLOOKUP($I533,'Ordenes de Compra'!$B$2:$E$1712,3,0),"Sin OC"),"Sin dato")</f>
        <v>105233823.5</v>
      </c>
      <c r="S533" s="1" t="str">
        <f>VLOOKUP($U533,'Tablas intermedias'!$C$1:$H$222,5,0)</f>
        <v>DGPFE</v>
      </c>
      <c r="T533" s="29" t="str">
        <f t="shared" si="25"/>
        <v>OK</v>
      </c>
      <c r="U533" s="30" t="str">
        <f t="shared" si="26"/>
        <v>DAFYP#MS-ARCHIVOARCHIVO - ArchivoDAFYP#MS - Dirección de administración financiera y presupuestaria</v>
      </c>
      <c r="V533" s="1" t="str">
        <f>VLOOKUP(U533,'Tablas intermedias'!$C$1:$H$222,6,0)</f>
        <v>No</v>
      </c>
      <c r="W533" s="1" t="str">
        <f ca="1">IF(O533&lt;30,"menos de 30 días","más de 30 días")</f>
        <v>más de 30 días</v>
      </c>
    </row>
    <row r="534" spans="1:23" ht="14.25" hidden="1" thickTop="1" thickBot="1" x14ac:dyDescent="0.25">
      <c r="A534" s="17" t="str">
        <f>IF(DetalleExp!H534='Tablas intermedias'!$A$2,"Ordenes de Compra",IF(DetalleExp!H534='Tablas intermedias'!$A$3,"Financiamiento Internacional","Legítimo Abono"))</f>
        <v>Ordenes de Compra</v>
      </c>
      <c r="B534" s="7">
        <f>DetalleExp!E534</f>
        <v>44145</v>
      </c>
      <c r="C534" s="1" t="str">
        <f>DetalleExp!A534</f>
        <v>EX-2020-76801707-APN-DTYC#MS</v>
      </c>
      <c r="D534" s="1" t="str">
        <f>IF(A534="Ordenes de Compra",VLOOKUP(C534,Autogestión!$B$2:$D$5090,3,0),IF(A534="Legítimo Abono",VLOOKUP(C534,NoAmpOC!$B$2:$H$988,7,0),"Factura"))</f>
        <v>Factura</v>
      </c>
      <c r="E534" s="26" t="str">
        <f>IF(A534="Ordenes de Compra",VLOOKUP($C534,Autogestión!$B$2:$G$5090,6,0),IF(A534="Financiamiento Internacional",VLOOKUP($C534,FinInt!$B$2:$G$508,6,0),"Legítimo Abono"))</f>
        <v>80-0025-LPU18</v>
      </c>
      <c r="F534" s="26" t="str">
        <f>IF($A534="Ordenes de Compra","ARS",IF($A534="Financiamiento Internacional",VLOOKUP($C534,FinInt!$B$2:$Q$508,15,0),VLOOKUP($C534,NoAmpOC!$B$2:$T$988,18,0)))</f>
        <v>ARS</v>
      </c>
      <c r="G534" s="5">
        <f>IF($A534="Ordenes de Compra",VLOOKUP($C534,Autogestión!$B$2:$H$5090,7,0),IF($A534="Financiamiento Internacional",VLOOKUP($C534,FinInt!$B$2:$Q$1308,16,0),VLOOKUP($C534,NoAmpOC!$B$2:$T$988,19,0)))</f>
        <v>1752829.18</v>
      </c>
      <c r="H534" s="5">
        <f t="shared" si="24"/>
        <v>1752829.18</v>
      </c>
      <c r="I534" s="26">
        <f>IF($A534="Ordenes de Compra",VLOOKUP($C534,Autogestión!$B$2:$J$5090,9,0),IF($A534="Financiamiento Internacional",VLOOKUP($C534,FinInt!$B$2:$G$1555,6,0),"Legitimo Abono"))</f>
        <v>0</v>
      </c>
      <c r="J534" s="1" t="str">
        <f>IF($A534="Ordenes de Compra",VLOOKUP($C534,Autogestión!$B$2:$R$5090,17,0),IF($A534="Financiamiento Internacional",VLOOKUP($C534,FinInt!$B$2:$O$1508,14,0),VLOOKUP($C534,NoAmpOC!$B$2:$R$988,17,0)))</f>
        <v>Dr. LAZAR &amp; Cía. S.A.Q.e.I.</v>
      </c>
      <c r="K534" s="7" t="str">
        <f>DetalleExp!AP534</f>
        <v>DAFYP#MS-ARCHIVO</v>
      </c>
      <c r="L534" s="7" t="str">
        <f>DetalleExp!AQ534</f>
        <v>ARCHIVO - Archivo</v>
      </c>
      <c r="M534" s="7" t="str">
        <f>DetalleExp!AR534</f>
        <v>DAFYP#MS - Dirección de administración financiera y presupuestaria</v>
      </c>
      <c r="N534" s="7">
        <f>DetalleExp!AS534</f>
        <v>44154</v>
      </c>
      <c r="O534" s="27">
        <f ca="1">ROUNDUP(TODAY()-N534,0)</f>
        <v>201</v>
      </c>
      <c r="P534" s="27">
        <f ca="1">ROUNDUP(TODAY()-B534,0)</f>
        <v>210</v>
      </c>
      <c r="Q534" s="1" t="str">
        <f>IFERROR(IF(A534="Ordenes de Compra",VLOOKUP($E534,'Ordenes de Compra'!$A$2:$E$1712,5,0),"Sin OC"),"Sin dato")</f>
        <v>29.0.0.45.0</v>
      </c>
      <c r="R534" s="28" t="str">
        <f>IFERROR(IF(A534="Ordenes de Compra",VLOOKUP($I534,'Ordenes de Compra'!$B$2:$E$1712,3,0),"Sin OC"),"Sin dato")</f>
        <v>Sin dato</v>
      </c>
      <c r="S534" s="1" t="str">
        <f>VLOOKUP($U534,'Tablas intermedias'!$C$1:$H$222,5,0)</f>
        <v>DGPFE</v>
      </c>
      <c r="T534" s="29" t="str">
        <f t="shared" si="25"/>
        <v>OK</v>
      </c>
      <c r="U534" s="30" t="str">
        <f t="shared" si="26"/>
        <v>DAFYP#MS-ARCHIVOARCHIVO - ArchivoDAFYP#MS - Dirección de administración financiera y presupuestaria</v>
      </c>
      <c r="V534" s="1" t="str">
        <f>VLOOKUP(U534,'Tablas intermedias'!$C$1:$H$222,6,0)</f>
        <v>No</v>
      </c>
      <c r="W534" s="1" t="str">
        <f ca="1">IF(O534&lt;30,"menos de 30 días","más de 30 días")</f>
        <v>más de 30 días</v>
      </c>
    </row>
    <row r="535" spans="1:23" ht="14.25" hidden="1" thickTop="1" thickBot="1" x14ac:dyDescent="0.25">
      <c r="A535" s="17" t="str">
        <f>IF(DetalleExp!H535='Tablas intermedias'!$A$2,"Ordenes de Compra",IF(DetalleExp!H535='Tablas intermedias'!$A$3,"Financiamiento Internacional","Legítimo Abono"))</f>
        <v>Financiamiento Internacional</v>
      </c>
      <c r="B535" s="7">
        <f>DetalleExp!E535</f>
        <v>44146</v>
      </c>
      <c r="C535" s="1" t="str">
        <f>DetalleExp!A535</f>
        <v>EX-2020-77328518-APN-DAFYP#MS</v>
      </c>
      <c r="D535" s="1" t="str">
        <f>IF(A535="Ordenes de Compra",VLOOKUP(C535,Autogestión!$B$2:$D$5090,3,0),IF(A535="Legítimo Abono",VLOOKUP(C535,NoAmpOC!$B$2:$H$988,7,0),"Factura"))</f>
        <v>Factura</v>
      </c>
      <c r="E535" s="26" t="str">
        <f>IF(A535="Ordenes de Compra",VLOOKUP($C535,Autogestión!$B$2:$G$5090,6,0),IF(A535="Financiamiento Internacional",VLOOKUP($C535,FinInt!$B$2:$G$508,6,0),"Legítimo Abono"))</f>
        <v>Proyecto Apoyo a la Cobertura Universal de Salud Efectiva en Argentina (SUMAR) - 8853-AR - BIRF</v>
      </c>
      <c r="F535" s="26" t="str">
        <f>IF($A535="Ordenes de Compra","ARS",IF($A535="Financiamiento Internacional",VLOOKUP($C535,FinInt!$B$2:$Q$508,15,0),VLOOKUP($C535,NoAmpOC!$B$2:$T$988,18,0)))</f>
        <v>ARS</v>
      </c>
      <c r="G535" s="5">
        <f>IF($A535="Ordenes de Compra",VLOOKUP($C535,Autogestión!$B$2:$H$5090,7,0),IF($A535="Financiamiento Internacional",VLOOKUP($C535,FinInt!$B$2:$Q$1308,16,0),VLOOKUP($C535,NoAmpOC!$B$2:$T$988,19,0)))</f>
        <v>9515890.6899999995</v>
      </c>
      <c r="H535" s="5">
        <f t="shared" si="24"/>
        <v>9515890.6899999995</v>
      </c>
      <c r="I535" s="26" t="str">
        <f>IF($A535="Ordenes de Compra",VLOOKUP($C535,Autogestión!$B$2:$J$5090,9,0),IF($A535="Financiamiento Internacional",VLOOKUP($C535,FinInt!$B$2:$G$1555,6,0),"Legitimo Abono"))</f>
        <v>Proyecto Apoyo a la Cobertura Universal de Salud Efectiva en Argentina (SUMAR) - 8853-AR - BIRF</v>
      </c>
      <c r="J535" s="1" t="str">
        <f>IF($A535="Ordenes de Compra",VLOOKUP($C535,Autogestión!$B$2:$R$5090,17,0),IF($A535="Financiamiento Internacional",VLOOKUP($C535,FinInt!$B$2:$O$1508,14,0),VLOOKUP($C535,NoAmpOC!$B$2:$R$988,17,0)))</f>
        <v>ADLER, HASENCLEVER &amp; ASOCIADOS S.R.L.</v>
      </c>
      <c r="K535" s="7" t="str">
        <f>DetalleExp!AP535</f>
        <v>DAFYP#MS-ARCHIVO</v>
      </c>
      <c r="L535" s="7" t="str">
        <f>DetalleExp!AQ535</f>
        <v>ARCHIVO - Archivo</v>
      </c>
      <c r="M535" s="7" t="str">
        <f>DetalleExp!AR535</f>
        <v>DAFYP#MS - Dirección de administración financiera y presupuestaria</v>
      </c>
      <c r="N535" s="7">
        <f>DetalleExp!AS535</f>
        <v>44202</v>
      </c>
      <c r="O535" s="27">
        <f ca="1">ROUNDUP(TODAY()-N535,0)</f>
        <v>153</v>
      </c>
      <c r="P535" s="27">
        <f ca="1">ROUNDUP(TODAY()-B535,0)</f>
        <v>209</v>
      </c>
      <c r="Q535" s="1" t="str">
        <f>IFERROR(IF(A535="Ordenes de Compra",VLOOKUP($E535,'Ordenes de Compra'!$A$2:$E$1712,5,0),"Sin OC"),"Sin dato")</f>
        <v>Sin OC</v>
      </c>
      <c r="R535" s="28" t="str">
        <f>IFERROR(IF(A535="Ordenes de Compra",VLOOKUP($I535,'Ordenes de Compra'!$B$2:$E$1712,3,0),"Sin OC"),"Sin dato")</f>
        <v>Sin OC</v>
      </c>
      <c r="S535" s="1" t="str">
        <f>VLOOKUP($U535,'Tablas intermedias'!$C$1:$H$222,5,0)</f>
        <v>DGPFE</v>
      </c>
      <c r="T535" s="29" t="str">
        <f t="shared" si="25"/>
        <v>OK</v>
      </c>
      <c r="U535" s="30" t="str">
        <f t="shared" si="26"/>
        <v>DAFYP#MS-ARCHIVOARCHIVO - ArchivoDAFYP#MS - Dirección de administración financiera y presupuestaria</v>
      </c>
      <c r="V535" s="1" t="str">
        <f>VLOOKUP(U535,'Tablas intermedias'!$C$1:$H$222,6,0)</f>
        <v>No</v>
      </c>
      <c r="W535" s="1" t="str">
        <f ca="1">IF(O535&lt;30,"menos de 30 días","más de 30 días")</f>
        <v>más de 30 días</v>
      </c>
    </row>
    <row r="536" spans="1:23" ht="14.25" hidden="1" thickTop="1" thickBot="1" x14ac:dyDescent="0.25">
      <c r="A536" s="17" t="str">
        <f>IF(DetalleExp!H536='Tablas intermedias'!$A$2,"Ordenes de Compra",IF(DetalleExp!H536='Tablas intermedias'!$A$3,"Financiamiento Internacional","Legítimo Abono"))</f>
        <v>Financiamiento Internacional</v>
      </c>
      <c r="B536" s="7">
        <f>DetalleExp!E536</f>
        <v>44146</v>
      </c>
      <c r="C536" s="1" t="str">
        <f>DetalleExp!A536</f>
        <v>EX-2020-77540787-APN-DAFYP#MS</v>
      </c>
      <c r="D536" s="1" t="str">
        <f>IF(A536="Ordenes de Compra",VLOOKUP(C536,Autogestión!$B$2:$D$5090,3,0),IF(A536="Legítimo Abono",VLOOKUP(C536,NoAmpOC!$B$2:$H$988,7,0),"Factura"))</f>
        <v>Factura</v>
      </c>
      <c r="E536" s="26" t="str">
        <f>IF(A536="Ordenes de Compra",VLOOKUP($C536,Autogestión!$B$2:$G$5090,6,0),IF(A536="Financiamiento Internacional",VLOOKUP($C536,FinInt!$B$2:$G$508,6,0),"Legítimo Abono"))</f>
        <v>Proyecto Apoyo a la Cobertura Universal de Salud Efectiva en Argentina (SUMAR) - 8853-AR - BIRF</v>
      </c>
      <c r="F536" s="26">
        <f>IF($A536="Ordenes de Compra","ARS",IF($A536="Financiamiento Internacional",VLOOKUP($C536,FinInt!$B$2:$Q$508,15,0),VLOOKUP($C536,NoAmpOC!$B$2:$T$988,18,0)))</f>
        <v>0</v>
      </c>
      <c r="G536" s="5">
        <f>IF($A536="Ordenes de Compra",VLOOKUP($C536,Autogestión!$B$2:$H$5090,7,0),IF($A536="Financiamiento Internacional",VLOOKUP($C536,FinInt!$B$2:$Q$1308,16,0),VLOOKUP($C536,NoAmpOC!$B$2:$T$988,19,0)))</f>
        <v>0</v>
      </c>
      <c r="H536" s="5">
        <f t="shared" si="24"/>
        <v>0</v>
      </c>
      <c r="I536" s="26" t="str">
        <f>IF($A536="Ordenes de Compra",VLOOKUP($C536,Autogestión!$B$2:$J$5090,9,0),IF($A536="Financiamiento Internacional",VLOOKUP($C536,FinInt!$B$2:$G$1555,6,0),"Legitimo Abono"))</f>
        <v>Proyecto Apoyo a la Cobertura Universal de Salud Efectiva en Argentina (SUMAR) - 8853-AR - BIRF</v>
      </c>
      <c r="J536" s="1" t="str">
        <f>IF($A536="Ordenes de Compra",VLOOKUP($C536,Autogestión!$B$2:$R$5090,17,0),IF($A536="Financiamiento Internacional",VLOOKUP($C536,FinInt!$B$2:$O$1508,14,0),VLOOKUP($C536,NoAmpOC!$B$2:$R$988,17,0)))</f>
        <v>AMERICAN VART SRL</v>
      </c>
      <c r="K536" s="7" t="str">
        <f>DetalleExp!AP536</f>
        <v>DAFYP#MS-ARCHIVO</v>
      </c>
      <c r="L536" s="7" t="str">
        <f>DetalleExp!AQ536</f>
        <v>ARCHIVO - Archivo</v>
      </c>
      <c r="M536" s="7" t="str">
        <f>DetalleExp!AR536</f>
        <v>DAFYP#MS - Dirección de administración financiera y presupuestaria</v>
      </c>
      <c r="N536" s="7">
        <f>DetalleExp!AS536</f>
        <v>44216</v>
      </c>
      <c r="O536" s="27">
        <f ca="1">ROUNDUP(TODAY()-N536,0)</f>
        <v>139</v>
      </c>
      <c r="P536" s="27">
        <f ca="1">ROUNDUP(TODAY()-B536,0)</f>
        <v>209</v>
      </c>
      <c r="Q536" s="1" t="str">
        <f>IFERROR(IF(A536="Ordenes de Compra",VLOOKUP($E536,'Ordenes de Compra'!$A$2:$E$1712,5,0),"Sin OC"),"Sin dato")</f>
        <v>Sin OC</v>
      </c>
      <c r="R536" s="28" t="str">
        <f>IFERROR(IF(A536="Ordenes de Compra",VLOOKUP($I536,'Ordenes de Compra'!$B$2:$E$1712,3,0),"Sin OC"),"Sin dato")</f>
        <v>Sin OC</v>
      </c>
      <c r="S536" s="1" t="str">
        <f>VLOOKUP($U536,'Tablas intermedias'!$C$1:$H$222,5,0)</f>
        <v>DGPFE</v>
      </c>
      <c r="T536" s="29" t="str">
        <f t="shared" si="25"/>
        <v>OK</v>
      </c>
      <c r="U536" s="30" t="str">
        <f t="shared" si="26"/>
        <v>DAFYP#MS-ARCHIVOARCHIVO - ArchivoDAFYP#MS - Dirección de administración financiera y presupuestaria</v>
      </c>
      <c r="V536" s="1" t="str">
        <f>VLOOKUP(U536,'Tablas intermedias'!$C$1:$H$222,6,0)</f>
        <v>No</v>
      </c>
      <c r="W536" s="1" t="str">
        <f ca="1">IF(O536&lt;30,"menos de 30 días","más de 30 días")</f>
        <v>más de 30 días</v>
      </c>
    </row>
    <row r="537" spans="1:23" ht="14.25" hidden="1" thickTop="1" thickBot="1" x14ac:dyDescent="0.25">
      <c r="A537" s="17" t="str">
        <f>IF(DetalleExp!H537='Tablas intermedias'!$A$2,"Ordenes de Compra",IF(DetalleExp!H537='Tablas intermedias'!$A$3,"Financiamiento Internacional","Legítimo Abono"))</f>
        <v>Financiamiento Internacional</v>
      </c>
      <c r="B537" s="7">
        <f>DetalleExp!E537</f>
        <v>44146</v>
      </c>
      <c r="C537" s="1" t="str">
        <f>DetalleExp!A537</f>
        <v>EX-2020-77541720-APN-DAFYP#MS</v>
      </c>
      <c r="D537" s="1" t="str">
        <f>IF(A537="Ordenes de Compra",VLOOKUP(C537,Autogestión!$B$2:$D$5090,3,0),IF(A537="Legítimo Abono",VLOOKUP(C537,NoAmpOC!$B$2:$H$988,7,0),"Factura"))</f>
        <v>Factura</v>
      </c>
      <c r="E537" s="26" t="str">
        <f>IF(A537="Ordenes de Compra",VLOOKUP($C537,Autogestión!$B$2:$G$5090,6,0),IF(A537="Financiamiento Internacional",VLOOKUP($C537,FinInt!$B$2:$G$508,6,0),"Legítimo Abono"))</f>
        <v>Proyecto Protección de la Población Vulnerable contra las Enfermedades Crónicas no Transmisibles (PROTEGER) - 8508-AR - BIRF</v>
      </c>
      <c r="F537" s="26">
        <f>IF($A537="Ordenes de Compra","ARS",IF($A537="Financiamiento Internacional",VLOOKUP($C537,FinInt!$B$2:$Q$508,15,0),VLOOKUP($C537,NoAmpOC!$B$2:$T$988,18,0)))</f>
        <v>0</v>
      </c>
      <c r="G537" s="5">
        <f>IF($A537="Ordenes de Compra",VLOOKUP($C537,Autogestión!$B$2:$H$5090,7,0),IF($A537="Financiamiento Internacional",VLOOKUP($C537,FinInt!$B$2:$Q$1308,16,0),VLOOKUP($C537,NoAmpOC!$B$2:$T$988,19,0)))</f>
        <v>0</v>
      </c>
      <c r="H537" s="5">
        <f t="shared" si="24"/>
        <v>0</v>
      </c>
      <c r="I537" s="26" t="str">
        <f>IF($A537="Ordenes de Compra",VLOOKUP($C537,Autogestión!$B$2:$J$5090,9,0),IF($A537="Financiamiento Internacional",VLOOKUP($C537,FinInt!$B$2:$G$1555,6,0),"Legitimo Abono"))</f>
        <v>Proyecto Protección de la Población Vulnerable contra las Enfermedades Crónicas no Transmisibles (PROTEGER) - 8508-AR - BIRF</v>
      </c>
      <c r="J537" s="1" t="str">
        <f>IF($A537="Ordenes de Compra",VLOOKUP($C537,Autogestión!$B$2:$R$5090,17,0),IF($A537="Financiamiento Internacional",VLOOKUP($C537,FinInt!$B$2:$O$1508,14,0),VLOOKUP($C537,NoAmpOC!$B$2:$R$988,17,0)))</f>
        <v>AMERICAN VART SRL</v>
      </c>
      <c r="K537" s="7" t="str">
        <f>DetalleExp!AP537</f>
        <v>DAFYP#MS-ARCHIVO</v>
      </c>
      <c r="L537" s="7" t="str">
        <f>DetalleExp!AQ537</f>
        <v>ARCHIVO - Archivo</v>
      </c>
      <c r="M537" s="7" t="str">
        <f>DetalleExp!AR537</f>
        <v>DAFYP#MS - Dirección de administración financiera y presupuestaria</v>
      </c>
      <c r="N537" s="7">
        <f>DetalleExp!AS537</f>
        <v>44216</v>
      </c>
      <c r="O537" s="27">
        <f ca="1">ROUNDUP(TODAY()-N537,0)</f>
        <v>139</v>
      </c>
      <c r="P537" s="27">
        <f ca="1">ROUNDUP(TODAY()-B537,0)</f>
        <v>209</v>
      </c>
      <c r="Q537" s="1" t="str">
        <f>IFERROR(IF(A537="Ordenes de Compra",VLOOKUP($E537,'Ordenes de Compra'!$A$2:$E$1712,5,0),"Sin OC"),"Sin dato")</f>
        <v>Sin OC</v>
      </c>
      <c r="R537" s="28" t="str">
        <f>IFERROR(IF(A537="Ordenes de Compra",VLOOKUP($I537,'Ordenes de Compra'!$B$2:$E$1712,3,0),"Sin OC"),"Sin dato")</f>
        <v>Sin OC</v>
      </c>
      <c r="S537" s="1" t="str">
        <f>VLOOKUP($U537,'Tablas intermedias'!$C$1:$H$222,5,0)</f>
        <v>DGPFE</v>
      </c>
      <c r="T537" s="29" t="str">
        <f t="shared" si="25"/>
        <v>OK</v>
      </c>
      <c r="U537" s="30" t="str">
        <f t="shared" si="26"/>
        <v>DAFYP#MS-ARCHIVOARCHIVO - ArchivoDAFYP#MS - Dirección de administración financiera y presupuestaria</v>
      </c>
      <c r="V537" s="1" t="str">
        <f>VLOOKUP(U537,'Tablas intermedias'!$C$1:$H$222,6,0)</f>
        <v>No</v>
      </c>
      <c r="W537" s="1" t="str">
        <f ca="1">IF(O537&lt;30,"menos de 30 días","más de 30 días")</f>
        <v>más de 30 días</v>
      </c>
    </row>
    <row r="538" spans="1:23" ht="14.25" hidden="1" thickTop="1" thickBot="1" x14ac:dyDescent="0.25">
      <c r="A538" s="17" t="str">
        <f>IF(DetalleExp!H538='Tablas intermedias'!$A$2,"Ordenes de Compra",IF(DetalleExp!H538='Tablas intermedias'!$A$3,"Financiamiento Internacional","Legítimo Abono"))</f>
        <v>Financiamiento Internacional</v>
      </c>
      <c r="B538" s="7">
        <f>DetalleExp!E538</f>
        <v>44146</v>
      </c>
      <c r="C538" s="1" t="str">
        <f>DetalleExp!A538</f>
        <v>EX-2020-77542325-APN-DAFYP#MS</v>
      </c>
      <c r="D538" s="1" t="str">
        <f>IF(A538="Ordenes de Compra",VLOOKUP(C538,Autogestión!$B$2:$D$5090,3,0),IF(A538="Legítimo Abono",VLOOKUP(C538,NoAmpOC!$B$2:$H$988,7,0),"Factura"))</f>
        <v>Factura</v>
      </c>
      <c r="E538" s="26" t="str">
        <f>IF(A538="Ordenes de Compra",VLOOKUP($C538,Autogestión!$B$2:$G$5090,6,0),IF(A538="Financiamiento Internacional",VLOOKUP($C538,FinInt!$B$2:$G$508,6,0),"Legítimo Abono"))</f>
        <v>Programa Multifase de Atención Primaria a la Salud para el Manejo de Enfermedades Crónicas No Transmisibles. Segunda Operación - 3772/0C-AR - BID</v>
      </c>
      <c r="F538" s="26">
        <f>IF($A538="Ordenes de Compra","ARS",IF($A538="Financiamiento Internacional",VLOOKUP($C538,FinInt!$B$2:$Q$508,15,0),VLOOKUP($C538,NoAmpOC!$B$2:$T$988,18,0)))</f>
        <v>0</v>
      </c>
      <c r="G538" s="5">
        <f>IF($A538="Ordenes de Compra",VLOOKUP($C538,Autogestión!$B$2:$H$5090,7,0),IF($A538="Financiamiento Internacional",VLOOKUP($C538,FinInt!$B$2:$Q$1308,16,0),VLOOKUP($C538,NoAmpOC!$B$2:$T$988,19,0)))</f>
        <v>0</v>
      </c>
      <c r="H538" s="5">
        <f t="shared" si="24"/>
        <v>0</v>
      </c>
      <c r="I538" s="26" t="str">
        <f>IF($A538="Ordenes de Compra",VLOOKUP($C538,Autogestión!$B$2:$J$5090,9,0),IF($A538="Financiamiento Internacional",VLOOKUP($C538,FinInt!$B$2:$G$1555,6,0),"Legitimo Abono"))</f>
        <v>Programa Multifase de Atención Primaria a la Salud para el Manejo de Enfermedades Crónicas No Transmisibles. Segunda Operación - 3772/0C-AR - BID</v>
      </c>
      <c r="J538" s="1" t="str">
        <f>IF($A538="Ordenes de Compra",VLOOKUP($C538,Autogestión!$B$2:$R$5090,17,0),IF($A538="Financiamiento Internacional",VLOOKUP($C538,FinInt!$B$2:$O$1508,14,0),VLOOKUP($C538,NoAmpOC!$B$2:$R$988,17,0)))</f>
        <v>AMERICAN VART SRL</v>
      </c>
      <c r="K538" s="7" t="str">
        <f>DetalleExp!AP538</f>
        <v>DAFYP#MS-ARCHIVO</v>
      </c>
      <c r="L538" s="7" t="str">
        <f>DetalleExp!AQ538</f>
        <v>ARCHIVO - Archivo</v>
      </c>
      <c r="M538" s="7" t="str">
        <f>DetalleExp!AR538</f>
        <v>DAFYP#MS - Dirección de administración financiera y presupuestaria</v>
      </c>
      <c r="N538" s="7">
        <f>DetalleExp!AS538</f>
        <v>44216</v>
      </c>
      <c r="O538" s="27">
        <f ca="1">ROUNDUP(TODAY()-N538,0)</f>
        <v>139</v>
      </c>
      <c r="P538" s="27">
        <f ca="1">ROUNDUP(TODAY()-B538,0)</f>
        <v>209</v>
      </c>
      <c r="Q538" s="1" t="str">
        <f>IFERROR(IF(A538="Ordenes de Compra",VLOOKUP($E538,'Ordenes de Compra'!$A$2:$E$1712,5,0),"Sin OC"),"Sin dato")</f>
        <v>Sin OC</v>
      </c>
      <c r="R538" s="28" t="str">
        <f>IFERROR(IF(A538="Ordenes de Compra",VLOOKUP($I538,'Ordenes de Compra'!$B$2:$E$1712,3,0),"Sin OC"),"Sin dato")</f>
        <v>Sin OC</v>
      </c>
      <c r="S538" s="1" t="str">
        <f>VLOOKUP($U538,'Tablas intermedias'!$C$1:$H$222,5,0)</f>
        <v>DGPFE</v>
      </c>
      <c r="T538" s="29" t="str">
        <f t="shared" si="25"/>
        <v>OK</v>
      </c>
      <c r="U538" s="30" t="str">
        <f t="shared" si="26"/>
        <v>DAFYP#MS-ARCHIVOARCHIVO - ArchivoDAFYP#MS - Dirección de administración financiera y presupuestaria</v>
      </c>
      <c r="V538" s="1" t="str">
        <f>VLOOKUP(U538,'Tablas intermedias'!$C$1:$H$222,6,0)</f>
        <v>No</v>
      </c>
      <c r="W538" s="1" t="str">
        <f ca="1">IF(O538&lt;30,"menos de 30 días","más de 30 días")</f>
        <v>más de 30 días</v>
      </c>
    </row>
    <row r="539" spans="1:23" ht="14.25" hidden="1" thickTop="1" thickBot="1" x14ac:dyDescent="0.25">
      <c r="A539" s="17" t="str">
        <f>IF(DetalleExp!H539='Tablas intermedias'!$A$2,"Ordenes de Compra",IF(DetalleExp!H539='Tablas intermedias'!$A$3,"Financiamiento Internacional","Legítimo Abono"))</f>
        <v>Ordenes de Compra</v>
      </c>
      <c r="B539" s="7">
        <f>DetalleExp!E539</f>
        <v>44146</v>
      </c>
      <c r="C539" s="1" t="str">
        <f>DetalleExp!A539</f>
        <v>EX-2020-77575766-APN-DTYC#MS</v>
      </c>
      <c r="D539" s="1" t="str">
        <f>IF(A539="Ordenes de Compra",VLOOKUP(C539,Autogestión!$B$2:$D$5090,3,0),IF(A539="Legítimo Abono",VLOOKUP(C539,NoAmpOC!$B$2:$H$988,7,0),"Factura"))</f>
        <v>Factura</v>
      </c>
      <c r="E539" s="26" t="str">
        <f>IF(A539="Ordenes de Compra",VLOOKUP($C539,Autogestión!$B$2:$G$5090,6,0),IF(A539="Financiamiento Internacional",VLOOKUP($C539,FinInt!$B$2:$G$508,6,0),"Legítimo Abono"))</f>
        <v>80-0004-CDI18</v>
      </c>
      <c r="F539" s="26" t="str">
        <f>IF($A539="Ordenes de Compra","ARS",IF($A539="Financiamiento Internacional",VLOOKUP($C539,FinInt!$B$2:$Q$508,15,0),VLOOKUP($C539,NoAmpOC!$B$2:$T$988,18,0)))</f>
        <v>ARS</v>
      </c>
      <c r="G539" s="5">
        <f>IF($A539="Ordenes de Compra",VLOOKUP($C539,Autogestión!$B$2:$H$5090,7,0),IF($A539="Financiamiento Internacional",VLOOKUP($C539,FinInt!$B$2:$Q$1308,16,0),VLOOKUP($C539,NoAmpOC!$B$2:$T$988,19,0)))</f>
        <v>641884.5</v>
      </c>
      <c r="H539" s="5">
        <f t="shared" si="24"/>
        <v>641884.5</v>
      </c>
      <c r="I539" s="26" t="str">
        <f>IF($A539="Ordenes de Compra",VLOOKUP($C539,Autogestión!$B$2:$J$5090,9,0),IF($A539="Financiamiento Internacional",VLOOKUP($C539,FinInt!$B$2:$G$1555,6,0),"Legitimo Abono"))</f>
        <v>80-1018-OC20</v>
      </c>
      <c r="J539" s="1" t="str">
        <f>IF($A539="Ordenes de Compra",VLOOKUP($C539,Autogestión!$B$2:$R$5090,17,0),IF($A539="Financiamiento Internacional",VLOOKUP($C539,FinInt!$B$2:$O$1508,14,0),VLOOKUP($C539,NoAmpOC!$B$2:$R$988,17,0)))</f>
        <v>MERCK S.A.</v>
      </c>
      <c r="K539" s="7" t="str">
        <f>DetalleExp!AP539</f>
        <v>DCYT#MS-PVD</v>
      </c>
      <c r="L539" s="7" t="str">
        <f>DetalleExp!AQ539</f>
        <v>PVD - Privada</v>
      </c>
      <c r="M539" s="7" t="str">
        <f>DetalleExp!AR539</f>
        <v>DCYT#MS - Dirección de contabilidad y tesorería</v>
      </c>
      <c r="N539" s="7">
        <f>DetalleExp!AS539</f>
        <v>44319</v>
      </c>
      <c r="O539" s="27">
        <f ca="1">ROUNDUP(TODAY()-N539,0)</f>
        <v>36</v>
      </c>
      <c r="P539" s="27">
        <f ca="1">ROUNDUP(TODAY()-B539,0)</f>
        <v>209</v>
      </c>
      <c r="Q539" s="1" t="str">
        <f>IFERROR(IF(A539="Ordenes de Compra",VLOOKUP($E539,'Ordenes de Compra'!$A$2:$E$1712,5,0),"Sin OC"),"Sin dato")</f>
        <v>17.0.0.48.0</v>
      </c>
      <c r="R539" s="28">
        <f>IFERROR(IF(A539="Ordenes de Compra",VLOOKUP($I539,'Ordenes de Compra'!$B$2:$E$1712,3,0),"Sin OC"),"Sin dato")</f>
        <v>641478.81999999995</v>
      </c>
      <c r="S539" s="1" t="str">
        <f>VLOOKUP($U539,'Tablas intermedias'!$C$1:$H$222,5,0)</f>
        <v>Contabilidad</v>
      </c>
      <c r="T539" s="29" t="str">
        <f t="shared" si="25"/>
        <v>OK</v>
      </c>
      <c r="U539" s="30" t="str">
        <f t="shared" si="26"/>
        <v>DCYT#MS-PVDPVD - PrivadaDCYT#MS - Dirección de contabilidad y tesorería</v>
      </c>
      <c r="V539" s="1" t="str">
        <f>VLOOKUP(U539,'Tablas intermedias'!$C$1:$H$222,6,0)</f>
        <v>Si</v>
      </c>
      <c r="W539" s="1" t="str">
        <f ca="1">IF(O539&lt;30,"menos de 30 días","más de 30 días")</f>
        <v>más de 30 días</v>
      </c>
    </row>
    <row r="540" spans="1:23" ht="14.25" hidden="1" thickTop="1" thickBot="1" x14ac:dyDescent="0.25">
      <c r="A540" s="17" t="str">
        <f>IF(DetalleExp!H540='Tablas intermedias'!$A$2,"Ordenes de Compra",IF(DetalleExp!H540='Tablas intermedias'!$A$3,"Financiamiento Internacional","Legítimo Abono"))</f>
        <v>Ordenes de Compra</v>
      </c>
      <c r="B540" s="7">
        <f>DetalleExp!E540</f>
        <v>44147</v>
      </c>
      <c r="C540" s="1" t="str">
        <f>DetalleExp!A540</f>
        <v>EX-2020-77747216-APN-DTYC#MS</v>
      </c>
      <c r="D540" s="1" t="str">
        <f>IF(A540="Ordenes de Compra",VLOOKUP(C540,Autogestión!$B$2:$D$5090,3,0),IF(A540="Legítimo Abono",VLOOKUP(C540,NoAmpOC!$B$2:$H$988,7,0),"Factura"))</f>
        <v>Factura</v>
      </c>
      <c r="E540" s="26" t="str">
        <f>IF(A540="Ordenes de Compra",VLOOKUP($C540,Autogestión!$B$2:$G$5090,6,0),IF(A540="Financiamiento Internacional",VLOOKUP($C540,FinInt!$B$2:$G$508,6,0),"Legítimo Abono"))</f>
        <v>80-0005-LPU18</v>
      </c>
      <c r="F540" s="26" t="str">
        <f>IF($A540="Ordenes de Compra","ARS",IF($A540="Financiamiento Internacional",VLOOKUP($C540,FinInt!$B$2:$Q$508,15,0),VLOOKUP($C540,NoAmpOC!$B$2:$T$988,18,0)))</f>
        <v>ARS</v>
      </c>
      <c r="G540" s="5">
        <f>IF($A540="Ordenes de Compra",VLOOKUP($C540,Autogestión!$B$2:$H$5090,7,0),IF($A540="Financiamiento Internacional",VLOOKUP($C540,FinInt!$B$2:$Q$1308,16,0),VLOOKUP($C540,NoAmpOC!$B$2:$T$988,19,0)))</f>
        <v>576492.75</v>
      </c>
      <c r="H540" s="5">
        <f t="shared" si="24"/>
        <v>576492.75</v>
      </c>
      <c r="I540" s="26" t="str">
        <f>IF($A540="Ordenes de Compra",VLOOKUP($C540,Autogestión!$B$2:$J$5090,9,0),IF($A540="Financiamiento Internacional",VLOOKUP($C540,FinInt!$B$2:$G$1555,6,0),"Legitimo Abono"))</f>
        <v>80-1037-OC19</v>
      </c>
      <c r="J540" s="1" t="str">
        <f>IF($A540="Ordenes de Compra",VLOOKUP($C540,Autogestión!$B$2:$R$5090,17,0),IF($A540="Financiamiento Internacional",VLOOKUP($C540,FinInt!$B$2:$O$1508,14,0),VLOOKUP($C540,NoAmpOC!$B$2:$R$988,17,0)))</f>
        <v>ID GROUP S.A..</v>
      </c>
      <c r="K540" s="7" t="str">
        <f>DetalleExp!AP540</f>
        <v>ALAPORTA</v>
      </c>
      <c r="L540" s="7" t="str">
        <f>DetalleExp!AQ540</f>
        <v>DESPACHO - Despacho</v>
      </c>
      <c r="M540" s="7" t="str">
        <f>DetalleExp!AR540</f>
        <v>SCS#MS - Secretaría de calidad en salud</v>
      </c>
      <c r="N540" s="7">
        <f>DetalleExp!AS540</f>
        <v>44347</v>
      </c>
      <c r="O540" s="27">
        <f ca="1">ROUNDUP(TODAY()-N540,0)</f>
        <v>8</v>
      </c>
      <c r="P540" s="27">
        <f ca="1">ROUNDUP(TODAY()-B540,0)</f>
        <v>208</v>
      </c>
      <c r="Q540" s="1" t="str">
        <f>IFERROR(IF(A540="Ordenes de Compra",VLOOKUP($E540,'Ordenes de Compra'!$A$2:$E$1712,5,0),"Sin OC"),"Sin dato")</f>
        <v>21.0.0.2.0</v>
      </c>
      <c r="R540" s="28">
        <f>IFERROR(IF(A540="Ordenes de Compra",VLOOKUP($I540,'Ordenes de Compra'!$B$2:$E$1712,3,0),"Sin OC"),"Sin dato")</f>
        <v>6917913</v>
      </c>
      <c r="S540" s="1" t="str">
        <f>VLOOKUP($U540,'Tablas intermedias'!$C$1:$H$222,5,0)</f>
        <v>Programa</v>
      </c>
      <c r="T540" s="29" t="str">
        <f t="shared" si="25"/>
        <v>OK</v>
      </c>
      <c r="U540" s="30" t="str">
        <f t="shared" si="26"/>
        <v>ALAPORTADESPACHO - DespachoSCS#MS - Secretaría de calidad en salud</v>
      </c>
      <c r="V540" s="1" t="str">
        <f>VLOOKUP(U540,'Tablas intermedias'!$C$1:$H$222,6,0)</f>
        <v>Si</v>
      </c>
      <c r="W540" s="1" t="str">
        <f ca="1">IF(O540&lt;30,"menos de 30 días","más de 30 días")</f>
        <v>menos de 30 días</v>
      </c>
    </row>
    <row r="541" spans="1:23" ht="14.25" hidden="1" thickTop="1" thickBot="1" x14ac:dyDescent="0.25">
      <c r="A541" s="17" t="str">
        <f>IF(DetalleExp!H541='Tablas intermedias'!$A$2,"Ordenes de Compra",IF(DetalleExp!H541='Tablas intermedias'!$A$3,"Financiamiento Internacional","Legítimo Abono"))</f>
        <v>Ordenes de Compra</v>
      </c>
      <c r="B541" s="7">
        <f>DetalleExp!E541</f>
        <v>44147</v>
      </c>
      <c r="C541" s="1" t="str">
        <f>DetalleExp!A541</f>
        <v>EX-2020-77828888-APN-DTYC#MS</v>
      </c>
      <c r="D541" s="1" t="str">
        <f>IF(A541="Ordenes de Compra",VLOOKUP(C541,Autogestión!$B$2:$D$5090,3,0),IF(A541="Legítimo Abono",VLOOKUP(C541,NoAmpOC!$B$2:$H$988,7,0),"Factura"))</f>
        <v>Factura</v>
      </c>
      <c r="E541" s="26" t="str">
        <f>IF(A541="Ordenes de Compra",VLOOKUP($C541,Autogestión!$B$2:$G$5090,6,0),IF(A541="Financiamiento Internacional",VLOOKUP($C541,FinInt!$B$2:$G$508,6,0),"Legítimo Abono"))</f>
        <v>80-0026-LPU19</v>
      </c>
      <c r="F541" s="26" t="str">
        <f>IF($A541="Ordenes de Compra","ARS",IF($A541="Financiamiento Internacional",VLOOKUP($C541,FinInt!$B$2:$Q$508,15,0),VLOOKUP($C541,NoAmpOC!$B$2:$T$988,18,0)))</f>
        <v>ARS</v>
      </c>
      <c r="G541" s="5">
        <f>IF($A541="Ordenes de Compra",VLOOKUP($C541,Autogestión!$B$2:$H$5090,7,0),IF($A541="Financiamiento Internacional",VLOOKUP($C541,FinInt!$B$2:$Q$1308,16,0),VLOOKUP($C541,NoAmpOC!$B$2:$T$988,19,0)))</f>
        <v>7590000</v>
      </c>
      <c r="H541" s="5">
        <f t="shared" si="24"/>
        <v>7590000</v>
      </c>
      <c r="I541" s="26" t="str">
        <f>IF($A541="Ordenes de Compra",VLOOKUP($C541,Autogestión!$B$2:$J$5090,9,0),IF($A541="Financiamiento Internacional",VLOOKUP($C541,FinInt!$B$2:$G$1555,6,0),"Legitimo Abono"))</f>
        <v>80-1013-OC20</v>
      </c>
      <c r="J541" s="1" t="str">
        <f>IF($A541="Ordenes de Compra",VLOOKUP($C541,Autogestión!$B$2:$R$5090,17,0),IF($A541="Financiamiento Internacional",VLOOKUP($C541,FinInt!$B$2:$O$1508,14,0),VLOOKUP($C541,NoAmpOC!$B$2:$R$988,17,0)))</f>
        <v>PHARMOS S.A.</v>
      </c>
      <c r="K541" s="7" t="str">
        <f>DetalleExp!AP541</f>
        <v>SGA#MS-CRD</v>
      </c>
      <c r="L541" s="7" t="str">
        <f>DetalleExp!AQ541</f>
        <v>CRD - Comisión de recepción definitiva</v>
      </c>
      <c r="M541" s="7" t="str">
        <f>DetalleExp!AR541</f>
        <v>SGA#MS - Secretaría de gestión administrativa</v>
      </c>
      <c r="N541" s="7">
        <f>DetalleExp!AS541</f>
        <v>44310</v>
      </c>
      <c r="O541" s="27">
        <f ca="1">ROUNDUP(TODAY()-N541,0)</f>
        <v>45</v>
      </c>
      <c r="P541" s="27">
        <f ca="1">ROUNDUP(TODAY()-B541,0)</f>
        <v>208</v>
      </c>
      <c r="Q541" s="1" t="str">
        <f>IFERROR(IF(A541="Ordenes de Compra",VLOOKUP($E541,'Ordenes de Compra'!$A$2:$E$1712,5,0),"Sin OC"),"Sin dato")</f>
        <v>17.0.0.44.0</v>
      </c>
      <c r="R541" s="28">
        <f>IFERROR(IF(A541="Ordenes de Compra",VLOOKUP($I541,'Ordenes de Compra'!$B$2:$E$1712,3,0),"Sin OC"),"Sin dato")</f>
        <v>152283000</v>
      </c>
      <c r="S541" s="1" t="str">
        <f>VLOOKUP($U541,'Tablas intermedias'!$C$1:$H$222,5,0)</f>
        <v>CRD</v>
      </c>
      <c r="T541" s="29" t="str">
        <f t="shared" si="25"/>
        <v>OK</v>
      </c>
      <c r="U541" s="30" t="str">
        <f t="shared" si="26"/>
        <v>SGA#MS-CRDCRD - Comisión de recepción definitivaSGA#MS - Secretaría de gestión administrativa</v>
      </c>
      <c r="V541" s="1" t="str">
        <f>VLOOKUP(U541,'Tablas intermedias'!$C$1:$H$222,6,0)</f>
        <v>Si</v>
      </c>
      <c r="W541" s="1" t="str">
        <f ca="1">IF(O541&lt;30,"menos de 30 días","más de 30 días")</f>
        <v>más de 30 días</v>
      </c>
    </row>
    <row r="542" spans="1:23" ht="14.25" hidden="1" thickTop="1" thickBot="1" x14ac:dyDescent="0.25">
      <c r="A542" s="17" t="str">
        <f>IF(DetalleExp!H542='Tablas intermedias'!$A$2,"Ordenes de Compra",IF(DetalleExp!H542='Tablas intermedias'!$A$3,"Financiamiento Internacional","Legítimo Abono"))</f>
        <v>Ordenes de Compra</v>
      </c>
      <c r="B542" s="7">
        <f>DetalleExp!E542</f>
        <v>44147</v>
      </c>
      <c r="C542" s="1" t="str">
        <f>DetalleExp!A542</f>
        <v>EX-2020-77861139-APN-DTYC#MS</v>
      </c>
      <c r="D542" s="1" t="str">
        <f>IF(A542="Ordenes de Compra",VLOOKUP(C542,Autogestión!$B$2:$D$5090,3,0),IF(A542="Legítimo Abono",VLOOKUP(C542,NoAmpOC!$B$2:$H$988,7,0),"Factura"))</f>
        <v>Factura</v>
      </c>
      <c r="E542" s="26" t="str">
        <f>IF(A542="Ordenes de Compra",VLOOKUP($C542,Autogestión!$B$2:$G$5090,6,0),IF(A542="Financiamiento Internacional",VLOOKUP($C542,FinInt!$B$2:$G$508,6,0),"Legítimo Abono"))</f>
        <v>80-0025-LPU18</v>
      </c>
      <c r="F542" s="26" t="str">
        <f>IF($A542="Ordenes de Compra","ARS",IF($A542="Financiamiento Internacional",VLOOKUP($C542,FinInt!$B$2:$Q$508,15,0),VLOOKUP($C542,NoAmpOC!$B$2:$T$988,18,0)))</f>
        <v>ARS</v>
      </c>
      <c r="G542" s="5">
        <f>IF($A542="Ordenes de Compra",VLOOKUP($C542,Autogestión!$B$2:$H$5090,7,0),IF($A542="Financiamiento Internacional",VLOOKUP($C542,FinInt!$B$2:$Q$1308,16,0),VLOOKUP($C542,NoAmpOC!$B$2:$T$988,19,0)))</f>
        <v>5371347.5999999996</v>
      </c>
      <c r="H542" s="5">
        <f t="shared" si="24"/>
        <v>5371347.5999999996</v>
      </c>
      <c r="I542" s="26">
        <f>IF($A542="Ordenes de Compra",VLOOKUP($C542,Autogestión!$B$2:$J$5090,9,0),IF($A542="Financiamiento Internacional",VLOOKUP($C542,FinInt!$B$2:$G$1555,6,0),"Legitimo Abono"))</f>
        <v>0</v>
      </c>
      <c r="J542" s="1" t="str">
        <f>IF($A542="Ordenes de Compra",VLOOKUP($C542,Autogestión!$B$2:$R$5090,17,0),IF($A542="Financiamiento Internacional",VLOOKUP($C542,FinInt!$B$2:$O$1508,14,0),VLOOKUP($C542,NoAmpOC!$B$2:$R$988,17,0)))</f>
        <v>FERAVAL S.A.</v>
      </c>
      <c r="K542" s="7" t="str">
        <f>DetalleExp!AP542</f>
        <v>DAFYP#MS-ARCHIVO</v>
      </c>
      <c r="L542" s="7" t="str">
        <f>DetalleExp!AQ542</f>
        <v>ARCHIVO - Archivo</v>
      </c>
      <c r="M542" s="7" t="str">
        <f>DetalleExp!AR542</f>
        <v>DAFYP#MS - Dirección de administración financiera y presupuestaria</v>
      </c>
      <c r="N542" s="7">
        <f>DetalleExp!AS542</f>
        <v>44165</v>
      </c>
      <c r="O542" s="27">
        <f ca="1">ROUNDUP(TODAY()-N542,0)</f>
        <v>190</v>
      </c>
      <c r="P542" s="27">
        <f ca="1">ROUNDUP(TODAY()-B542,0)</f>
        <v>208</v>
      </c>
      <c r="Q542" s="1" t="str">
        <f>IFERROR(IF(A542="Ordenes de Compra",VLOOKUP($E542,'Ordenes de Compra'!$A$2:$E$1712,5,0),"Sin OC"),"Sin dato")</f>
        <v>29.0.0.45.0</v>
      </c>
      <c r="R542" s="28" t="str">
        <f>IFERROR(IF(A542="Ordenes de Compra",VLOOKUP($I542,'Ordenes de Compra'!$B$2:$E$1712,3,0),"Sin OC"),"Sin dato")</f>
        <v>Sin dato</v>
      </c>
      <c r="S542" s="1" t="str">
        <f>VLOOKUP($U542,'Tablas intermedias'!$C$1:$H$222,5,0)</f>
        <v>DGPFE</v>
      </c>
      <c r="T542" s="29" t="str">
        <f t="shared" si="25"/>
        <v>OK</v>
      </c>
      <c r="U542" s="30" t="str">
        <f t="shared" si="26"/>
        <v>DAFYP#MS-ARCHIVOARCHIVO - ArchivoDAFYP#MS - Dirección de administración financiera y presupuestaria</v>
      </c>
      <c r="V542" s="1" t="str">
        <f>VLOOKUP(U542,'Tablas intermedias'!$C$1:$H$222,6,0)</f>
        <v>No</v>
      </c>
      <c r="W542" s="1" t="str">
        <f ca="1">IF(O542&lt;30,"menos de 30 días","más de 30 días")</f>
        <v>más de 30 días</v>
      </c>
    </row>
    <row r="543" spans="1:23" ht="14.25" hidden="1" thickTop="1" thickBot="1" x14ac:dyDescent="0.25">
      <c r="A543" s="17" t="str">
        <f>IF(DetalleExp!H543='Tablas intermedias'!$A$2,"Ordenes de Compra",IF(DetalleExp!H543='Tablas intermedias'!$A$3,"Financiamiento Internacional","Legítimo Abono"))</f>
        <v>Ordenes de Compra</v>
      </c>
      <c r="B543" s="7">
        <f>DetalleExp!E543</f>
        <v>44147</v>
      </c>
      <c r="C543" s="1" t="str">
        <f>DetalleExp!A543</f>
        <v>EX-2020-77866028-APN-DTYC#MS</v>
      </c>
      <c r="D543" s="1" t="str">
        <f>IF(A543="Ordenes de Compra",VLOOKUP(C543,Autogestión!$B$2:$D$5090,3,0),IF(A543="Legítimo Abono",VLOOKUP(C543,NoAmpOC!$B$2:$H$988,7,0),"Factura"))</f>
        <v>Factura</v>
      </c>
      <c r="E543" s="26" t="str">
        <f>IF(A543="Ordenes de Compra",VLOOKUP($C543,Autogestión!$B$2:$G$5090,6,0),IF(A543="Financiamiento Internacional",VLOOKUP($C543,FinInt!$B$2:$G$508,6,0),"Legítimo Abono"))</f>
        <v>80-0025-LPU18</v>
      </c>
      <c r="F543" s="26" t="str">
        <f>IF($A543="Ordenes de Compra","ARS",IF($A543="Financiamiento Internacional",VLOOKUP($C543,FinInt!$B$2:$Q$508,15,0),VLOOKUP($C543,NoAmpOC!$B$2:$T$988,18,0)))</f>
        <v>ARS</v>
      </c>
      <c r="G543" s="5">
        <f>IF($A543="Ordenes de Compra",VLOOKUP($C543,Autogestión!$B$2:$H$5090,7,0),IF($A543="Financiamiento Internacional",VLOOKUP($C543,FinInt!$B$2:$Q$1308,16,0),VLOOKUP($C543,NoAmpOC!$B$2:$T$988,19,0)))</f>
        <v>5327007.5999999996</v>
      </c>
      <c r="H543" s="5">
        <f t="shared" si="24"/>
        <v>5327007.5999999996</v>
      </c>
      <c r="I543" s="26" t="str">
        <f>IF($A543="Ordenes de Compra",VLOOKUP($C543,Autogestión!$B$2:$J$5090,9,0),IF($A543="Financiamiento Internacional",VLOOKUP($C543,FinInt!$B$2:$G$1555,6,0),"Legitimo Abono"))</f>
        <v>80-1052-OC20</v>
      </c>
      <c r="J543" s="1" t="str">
        <f>IF($A543="Ordenes de Compra",VLOOKUP($C543,Autogestión!$B$2:$R$5090,17,0),IF($A543="Financiamiento Internacional",VLOOKUP($C543,FinInt!$B$2:$O$1508,14,0),VLOOKUP($C543,NoAmpOC!$B$2:$R$988,17,0)))</f>
        <v>FERAVAL S.A.</v>
      </c>
      <c r="K543" s="7" t="str">
        <f>DetalleExp!AP543</f>
        <v>DAFYP#MS-ARCHIVO</v>
      </c>
      <c r="L543" s="7" t="str">
        <f>DetalleExp!AQ543</f>
        <v>ARCHIVO - Archivo</v>
      </c>
      <c r="M543" s="7" t="str">
        <f>DetalleExp!AR543</f>
        <v>DAFYP#MS - Dirección de administración financiera y presupuestaria</v>
      </c>
      <c r="N543" s="7">
        <f>DetalleExp!AS543</f>
        <v>44168</v>
      </c>
      <c r="O543" s="27">
        <f ca="1">ROUNDUP(TODAY()-N543,0)</f>
        <v>187</v>
      </c>
      <c r="P543" s="27">
        <f ca="1">ROUNDUP(TODAY()-B543,0)</f>
        <v>208</v>
      </c>
      <c r="Q543" s="1" t="str">
        <f>IFERROR(IF(A543="Ordenes de Compra",VLOOKUP($E543,'Ordenes de Compra'!$A$2:$E$1712,5,0),"Sin OC"),"Sin dato")</f>
        <v>29.0.0.45.0</v>
      </c>
      <c r="R543" s="28">
        <f>IFERROR(IF(A543="Ordenes de Compra",VLOOKUP($I543,'Ordenes de Compra'!$B$2:$E$1712,3,0),"Sin OC"),"Sin dato")</f>
        <v>44171167.93</v>
      </c>
      <c r="S543" s="1" t="str">
        <f>VLOOKUP($U543,'Tablas intermedias'!$C$1:$H$222,5,0)</f>
        <v>DGPFE</v>
      </c>
      <c r="T543" s="29" t="str">
        <f t="shared" si="25"/>
        <v>OK</v>
      </c>
      <c r="U543" s="30" t="str">
        <f t="shared" si="26"/>
        <v>DAFYP#MS-ARCHIVOARCHIVO - ArchivoDAFYP#MS - Dirección de administración financiera y presupuestaria</v>
      </c>
      <c r="V543" s="1" t="str">
        <f>VLOOKUP(U543,'Tablas intermedias'!$C$1:$H$222,6,0)</f>
        <v>No</v>
      </c>
      <c r="W543" s="1" t="str">
        <f ca="1">IF(O543&lt;30,"menos de 30 días","más de 30 días")</f>
        <v>más de 30 días</v>
      </c>
    </row>
    <row r="544" spans="1:23" ht="14.25" hidden="1" thickTop="1" thickBot="1" x14ac:dyDescent="0.25">
      <c r="A544" s="17" t="str">
        <f>IF(DetalleExp!H544='Tablas intermedias'!$A$2,"Ordenes de Compra",IF(DetalleExp!H544='Tablas intermedias'!$A$3,"Financiamiento Internacional","Legítimo Abono"))</f>
        <v>Financiamiento Internacional</v>
      </c>
      <c r="B544" s="7">
        <f>DetalleExp!E544</f>
        <v>44148</v>
      </c>
      <c r="C544" s="1" t="str">
        <f>DetalleExp!A544</f>
        <v>EX-2020-78081107-APN-DAFYP#MS</v>
      </c>
      <c r="D544" s="1" t="str">
        <f>IF(A544="Ordenes de Compra",VLOOKUP(C544,Autogestión!$B$2:$D$5090,3,0),IF(A544="Legítimo Abono",VLOOKUP(C544,NoAmpOC!$B$2:$H$988,7,0),"Factura"))</f>
        <v>Factura</v>
      </c>
      <c r="E544" s="26" t="str">
        <f>IF(A544="Ordenes de Compra",VLOOKUP($C544,Autogestión!$B$2:$G$5090,6,0),IF(A544="Financiamiento Internacional",VLOOKUP($C544,FinInt!$B$2:$G$508,6,0),"Legítimo Abono"))</f>
        <v>Programa de Consolidación de la Gestión centralizada en Salud - ARG/13/007 - PNUD</v>
      </c>
      <c r="F544" s="26" t="str">
        <f>IF($A544="Ordenes de Compra","ARS",IF($A544="Financiamiento Internacional",VLOOKUP($C544,FinInt!$B$2:$Q$508,15,0),VLOOKUP($C544,NoAmpOC!$B$2:$T$988,18,0)))</f>
        <v>ARS</v>
      </c>
      <c r="G544" s="5">
        <f>IF($A544="Ordenes de Compra",VLOOKUP($C544,Autogestión!$B$2:$H$5090,7,0),IF($A544="Financiamiento Internacional",VLOOKUP($C544,FinInt!$B$2:$Q$1308,16,0),VLOOKUP($C544,NoAmpOC!$B$2:$T$988,19,0)))</f>
        <v>140000</v>
      </c>
      <c r="H544" s="5">
        <f t="shared" si="24"/>
        <v>140000</v>
      </c>
      <c r="I544" s="26" t="str">
        <f>IF($A544="Ordenes de Compra",VLOOKUP($C544,Autogestión!$B$2:$J$5090,9,0),IF($A544="Financiamiento Internacional",VLOOKUP($C544,FinInt!$B$2:$G$1555,6,0),"Legitimo Abono"))</f>
        <v>Programa de Consolidación de la Gestión centralizada en Salud - ARG/13/007 - PNUD</v>
      </c>
      <c r="J544" s="1" t="str">
        <f>IF($A544="Ordenes de Compra",VLOOKUP($C544,Autogestión!$B$2:$R$5090,17,0),IF($A544="Financiamiento Internacional",VLOOKUP($C544,FinInt!$B$2:$O$1508,14,0),VLOOKUP($C544,NoAmpOC!$B$2:$R$988,17,0)))</f>
        <v>Uadel SRL</v>
      </c>
      <c r="K544" s="7" t="str">
        <f>DetalleExp!AP544</f>
        <v>DAFYP#MS-ARCHIVO</v>
      </c>
      <c r="L544" s="7" t="str">
        <f>DetalleExp!AQ544</f>
        <v>ARCHIVO - Archivo</v>
      </c>
      <c r="M544" s="7" t="str">
        <f>DetalleExp!AR544</f>
        <v>DAFYP#MS - Dirección de administración financiera y presupuestaria</v>
      </c>
      <c r="N544" s="7">
        <f>DetalleExp!AS544</f>
        <v>44187</v>
      </c>
      <c r="O544" s="27">
        <f ca="1">ROUNDUP(TODAY()-N544,0)</f>
        <v>168</v>
      </c>
      <c r="P544" s="27">
        <f ca="1">ROUNDUP(TODAY()-B544,0)</f>
        <v>207</v>
      </c>
      <c r="Q544" s="1" t="str">
        <f>IFERROR(IF(A544="Ordenes de Compra",VLOOKUP($E544,'Ordenes de Compra'!$A$2:$E$1712,5,0),"Sin OC"),"Sin dato")</f>
        <v>Sin OC</v>
      </c>
      <c r="R544" s="28" t="str">
        <f>IFERROR(IF(A544="Ordenes de Compra",VLOOKUP($I544,'Ordenes de Compra'!$B$2:$E$1712,3,0),"Sin OC"),"Sin dato")</f>
        <v>Sin OC</v>
      </c>
      <c r="S544" s="1" t="str">
        <f>VLOOKUP($U544,'Tablas intermedias'!$C$1:$H$222,5,0)</f>
        <v>DGPFE</v>
      </c>
      <c r="T544" s="29" t="str">
        <f t="shared" si="25"/>
        <v>OK</v>
      </c>
      <c r="U544" s="30" t="str">
        <f t="shared" si="26"/>
        <v>DAFYP#MS-ARCHIVOARCHIVO - ArchivoDAFYP#MS - Dirección de administración financiera y presupuestaria</v>
      </c>
      <c r="V544" s="1" t="str">
        <f>VLOOKUP(U544,'Tablas intermedias'!$C$1:$H$222,6,0)</f>
        <v>No</v>
      </c>
      <c r="W544" s="1" t="str">
        <f ca="1">IF(O544&lt;30,"menos de 30 días","más de 30 días")</f>
        <v>más de 30 días</v>
      </c>
    </row>
    <row r="545" spans="1:23" ht="14.25" hidden="1" thickTop="1" thickBot="1" x14ac:dyDescent="0.25">
      <c r="A545" s="17" t="str">
        <f>IF(DetalleExp!H545='Tablas intermedias'!$A$2,"Ordenes de Compra",IF(DetalleExp!H545='Tablas intermedias'!$A$3,"Financiamiento Internacional","Legítimo Abono"))</f>
        <v>Financiamiento Internacional</v>
      </c>
      <c r="B545" s="7">
        <f>DetalleExp!E545</f>
        <v>44148</v>
      </c>
      <c r="C545" s="1" t="str">
        <f>DetalleExp!A545</f>
        <v>EX-2020-78302667-APN-DAFYP#MS</v>
      </c>
      <c r="D545" s="1" t="str">
        <f>IF(A545="Ordenes de Compra",VLOOKUP(C545,Autogestión!$B$2:$D$5090,3,0),IF(A545="Legítimo Abono",VLOOKUP(C545,NoAmpOC!$B$2:$H$988,7,0),"Factura"))</f>
        <v>Factura</v>
      </c>
      <c r="E545" s="26" t="str">
        <f>IF(A545="Ordenes de Compra",VLOOKUP($C545,Autogestión!$B$2:$G$5090,6,0),IF(A545="Financiamiento Internacional",VLOOKUP($C545,FinInt!$B$2:$G$508,6,0),"Legítimo Abono"))</f>
        <v>Proyecto de Respuesta Inmediata de Salud Pública en el Marco de la Pandemia COVID-19 para Contener, Controlar y Mitigar su Efecto en la Prestación de Servicios de Salud en Argentina - 5032/OC-AR - BID</v>
      </c>
      <c r="F545" s="26" t="str">
        <f>IF($A545="Ordenes de Compra","ARS",IF($A545="Financiamiento Internacional",VLOOKUP($C545,FinInt!$B$2:$Q$508,15,0),VLOOKUP($C545,NoAmpOC!$B$2:$T$988,18,0)))</f>
        <v>ARS</v>
      </c>
      <c r="G545" s="5">
        <f>IF($A545="Ordenes de Compra",VLOOKUP($C545,Autogestión!$B$2:$H$5090,7,0),IF($A545="Financiamiento Internacional",VLOOKUP($C545,FinInt!$B$2:$Q$1308,16,0),VLOOKUP($C545,NoAmpOC!$B$2:$T$988,19,0)))</f>
        <v>940106.49</v>
      </c>
      <c r="H545" s="5">
        <f t="shared" si="24"/>
        <v>940106.49</v>
      </c>
      <c r="I545" s="26" t="str">
        <f>IF($A545="Ordenes de Compra",VLOOKUP($C545,Autogestión!$B$2:$J$5090,9,0),IF($A545="Financiamiento Internacional",VLOOKUP($C545,FinInt!$B$2:$G$1555,6,0),"Legitimo Abono"))</f>
        <v>Proyecto de Respuesta Inmediata de Salud Pública en el Marco de la Pandemia COVID-19 para Contener, Controlar y Mitigar su Efecto en la Prestación de Servicios de Salud en Argentina - 5032/OC-AR - BID</v>
      </c>
      <c r="J545" s="1" t="str">
        <f>IF($A545="Ordenes de Compra",VLOOKUP($C545,Autogestión!$B$2:$R$5090,17,0),IF($A545="Financiamiento Internacional",VLOOKUP($C545,FinInt!$B$2:$O$1508,14,0),VLOOKUP($C545,NoAmpOC!$B$2:$R$988,17,0)))</f>
        <v>SUIZO ARGENTINA S.A.</v>
      </c>
      <c r="K545" s="7" t="str">
        <f>DetalleExp!AP545</f>
        <v>LCOURREGES</v>
      </c>
      <c r="L545" s="7" t="str">
        <f>DetalleExp!AQ545</f>
        <v>TESORERIA - Tesorería</v>
      </c>
      <c r="M545" s="7" t="str">
        <f>DetalleExp!AR545</f>
        <v>DTYC#MS - Dirección de tesoreria y contabilidad</v>
      </c>
      <c r="N545" s="7">
        <f>DetalleExp!AS545</f>
        <v>44312</v>
      </c>
      <c r="O545" s="27">
        <f ca="1">ROUNDUP(TODAY()-N545,0)</f>
        <v>43</v>
      </c>
      <c r="P545" s="27">
        <f ca="1">ROUNDUP(TODAY()-B545,0)</f>
        <v>207</v>
      </c>
      <c r="Q545" s="1" t="str">
        <f>IFERROR(IF(A545="Ordenes de Compra",VLOOKUP($E545,'Ordenes de Compra'!$A$2:$E$1712,5,0),"Sin OC"),"Sin dato")</f>
        <v>Sin OC</v>
      </c>
      <c r="R545" s="28" t="str">
        <f>IFERROR(IF(A545="Ordenes de Compra",VLOOKUP($I545,'Ordenes de Compra'!$B$2:$E$1712,3,0),"Sin OC"),"Sin dato")</f>
        <v>Sin OC</v>
      </c>
      <c r="S545" s="1" t="str">
        <f>VLOOKUP($U545,'Tablas intermedias'!$C$1:$H$222,5,0)</f>
        <v>Tesorería</v>
      </c>
      <c r="T545" s="29" t="str">
        <f t="shared" si="25"/>
        <v>OK</v>
      </c>
      <c r="U545" s="30" t="str">
        <f t="shared" si="26"/>
        <v>LCOURREGESTESORERIA - TesoreríaDTYC#MS - Dirección de tesoreria y contabilidad</v>
      </c>
      <c r="V545" s="1" t="str">
        <f>VLOOKUP(U545,'Tablas intermedias'!$C$1:$H$222,6,0)</f>
        <v>No</v>
      </c>
      <c r="W545" s="1" t="str">
        <f ca="1">IF(O545&lt;30,"menos de 30 días","más de 30 días")</f>
        <v>más de 30 días</v>
      </c>
    </row>
    <row r="546" spans="1:23" ht="14.25" hidden="1" thickTop="1" thickBot="1" x14ac:dyDescent="0.25">
      <c r="A546" s="17" t="str">
        <f>IF(DetalleExp!H546='Tablas intermedias'!$A$2,"Ordenes de Compra",IF(DetalleExp!H546='Tablas intermedias'!$A$3,"Financiamiento Internacional","Legítimo Abono"))</f>
        <v>Ordenes de Compra</v>
      </c>
      <c r="B546" s="7">
        <f>DetalleExp!E546</f>
        <v>44148</v>
      </c>
      <c r="C546" s="1" t="str">
        <f>DetalleExp!A546</f>
        <v>EX-2020-78335910-APN-DTYC#MS</v>
      </c>
      <c r="D546" s="1" t="str">
        <f>IF(A546="Ordenes de Compra",VLOOKUP(C546,Autogestión!$B$2:$D$5090,3,0),IF(A546="Legítimo Abono",VLOOKUP(C546,NoAmpOC!$B$2:$H$988,7,0),"Factura"))</f>
        <v>Factura</v>
      </c>
      <c r="E546" s="26" t="str">
        <f>IF(A546="Ordenes de Compra",VLOOKUP($C546,Autogestión!$B$2:$G$5090,6,0),IF(A546="Financiamiento Internacional",VLOOKUP($C546,FinInt!$B$2:$G$508,6,0),"Legítimo Abono"))</f>
        <v>80-0025-LPU18</v>
      </c>
      <c r="F546" s="26" t="str">
        <f>IF($A546="Ordenes de Compra","ARS",IF($A546="Financiamiento Internacional",VLOOKUP($C546,FinInt!$B$2:$Q$508,15,0),VLOOKUP($C546,NoAmpOC!$B$2:$T$988,18,0)))</f>
        <v>ARS</v>
      </c>
      <c r="G546" s="5">
        <f>IF($A546="Ordenes de Compra",VLOOKUP($C546,Autogestión!$B$2:$H$5090,7,0),IF($A546="Financiamiento Internacional",VLOOKUP($C546,FinInt!$B$2:$Q$1308,16,0),VLOOKUP($C546,NoAmpOC!$B$2:$T$988,19,0)))</f>
        <v>6000048</v>
      </c>
      <c r="H546" s="5">
        <f t="shared" si="24"/>
        <v>6000048</v>
      </c>
      <c r="I546" s="26" t="str">
        <f>IF($A546="Ordenes de Compra",VLOOKUP($C546,Autogestión!$B$2:$J$5090,9,0),IF($A546="Financiamiento Internacional",VLOOKUP($C546,FinInt!$B$2:$G$1555,6,0),"Legitimo Abono"))</f>
        <v>80-1053-OC20</v>
      </c>
      <c r="J546" s="1" t="str">
        <f>IF($A546="Ordenes de Compra",VLOOKUP($C546,Autogestión!$B$2:$R$5090,17,0),IF($A546="Financiamiento Internacional",VLOOKUP($C546,FinInt!$B$2:$O$1508,14,0),VLOOKUP($C546,NoAmpOC!$B$2:$R$988,17,0)))</f>
        <v>LABORATORIOS RICHMOND SACIF</v>
      </c>
      <c r="K546" s="7" t="str">
        <f>DetalleExp!AP546</f>
        <v>DAFYP#MS-ARCHIVO</v>
      </c>
      <c r="L546" s="7" t="str">
        <f>DetalleExp!AQ546</f>
        <v>ARCHIVO - Archivo</v>
      </c>
      <c r="M546" s="7" t="str">
        <f>DetalleExp!AR546</f>
        <v>DAFYP#MS - Dirección de administración financiera y presupuestaria</v>
      </c>
      <c r="N546" s="7">
        <f>DetalleExp!AS546</f>
        <v>44162</v>
      </c>
      <c r="O546" s="27">
        <f ca="1">ROUNDUP(TODAY()-N546,0)</f>
        <v>193</v>
      </c>
      <c r="P546" s="27">
        <f ca="1">ROUNDUP(TODAY()-B546,0)</f>
        <v>207</v>
      </c>
      <c r="Q546" s="1" t="str">
        <f>IFERROR(IF(A546="Ordenes de Compra",VLOOKUP($E546,'Ordenes de Compra'!$A$2:$E$1712,5,0),"Sin OC"),"Sin dato")</f>
        <v>29.0.0.45.0</v>
      </c>
      <c r="R546" s="28">
        <f>IFERROR(IF(A546="Ordenes de Compra",VLOOKUP($I546,'Ordenes de Compra'!$B$2:$E$1712,3,0),"Sin OC"),"Sin dato")</f>
        <v>24511655.699999999</v>
      </c>
      <c r="S546" s="1" t="str">
        <f>VLOOKUP($U546,'Tablas intermedias'!$C$1:$H$222,5,0)</f>
        <v>DGPFE</v>
      </c>
      <c r="T546" s="29" t="str">
        <f t="shared" si="25"/>
        <v>OK</v>
      </c>
      <c r="U546" s="30" t="str">
        <f t="shared" si="26"/>
        <v>DAFYP#MS-ARCHIVOARCHIVO - ArchivoDAFYP#MS - Dirección de administración financiera y presupuestaria</v>
      </c>
      <c r="V546" s="1" t="str">
        <f>VLOOKUP(U546,'Tablas intermedias'!$C$1:$H$222,6,0)</f>
        <v>No</v>
      </c>
      <c r="W546" s="1" t="str">
        <f ca="1">IF(O546&lt;30,"menos de 30 días","más de 30 días")</f>
        <v>más de 30 días</v>
      </c>
    </row>
    <row r="547" spans="1:23" ht="14.25" hidden="1" thickTop="1" thickBot="1" x14ac:dyDescent="0.25">
      <c r="A547" s="17" t="str">
        <f>IF(DetalleExp!H547='Tablas intermedias'!$A$2,"Ordenes de Compra",IF(DetalleExp!H547='Tablas intermedias'!$A$3,"Financiamiento Internacional","Legítimo Abono"))</f>
        <v>Financiamiento Internacional</v>
      </c>
      <c r="B547" s="7">
        <f>DetalleExp!E547</f>
        <v>44148</v>
      </c>
      <c r="C547" s="1" t="str">
        <f>DetalleExp!A547</f>
        <v>EX-2020-78343864-APN-DAFYP#MS</v>
      </c>
      <c r="D547" s="1" t="str">
        <f>IF(A547="Ordenes de Compra",VLOOKUP(C547,Autogestión!$B$2:$D$5090,3,0),IF(A547="Legítimo Abono",VLOOKUP(C547,NoAmpOC!$B$2:$H$988,7,0),"Factura"))</f>
        <v>Factura</v>
      </c>
      <c r="E547" s="26" t="str">
        <f>IF(A547="Ordenes de Compra",VLOOKUP($C547,Autogestión!$B$2:$G$5090,6,0),IF(A547="Financiamiento Internacional",VLOOKUP($C547,FinInt!$B$2:$G$508,6,0),"Legítimo Abono"))</f>
        <v>Proyecto de Emergencia para la Prevención y Manejo de la Enfermedad por COVID-19 en la República Argentina - 9083-AR - BIRF</v>
      </c>
      <c r="F547" s="26" t="str">
        <f>IF($A547="Ordenes de Compra","ARS",IF($A547="Financiamiento Internacional",VLOOKUP($C547,FinInt!$B$2:$Q$508,15,0),VLOOKUP($C547,NoAmpOC!$B$2:$T$988,18,0)))</f>
        <v>USD</v>
      </c>
      <c r="G547" s="5">
        <f>IF($A547="Ordenes de Compra",VLOOKUP($C547,Autogestión!$B$2:$H$5090,7,0),IF($A547="Financiamiento Internacional",VLOOKUP($C547,FinInt!$B$2:$Q$1308,16,0),VLOOKUP($C547,NoAmpOC!$B$2:$T$988,19,0)))</f>
        <v>234886.2</v>
      </c>
      <c r="H547" s="5">
        <f t="shared" si="24"/>
        <v>23488620</v>
      </c>
      <c r="I547" s="26" t="str">
        <f>IF($A547="Ordenes de Compra",VLOOKUP($C547,Autogestión!$B$2:$J$5090,9,0),IF($A547="Financiamiento Internacional",VLOOKUP($C547,FinInt!$B$2:$G$1555,6,0),"Legitimo Abono"))</f>
        <v>Proyecto de Emergencia para la Prevención y Manejo de la Enfermedad por COVID-19 en la República Argentina - 9083-AR - BIRF</v>
      </c>
      <c r="J547" s="1" t="str">
        <f>IF($A547="Ordenes de Compra",VLOOKUP($C547,Autogestión!$B$2:$R$5090,17,0),IF($A547="Financiamiento Internacional",VLOOKUP($C547,FinInt!$B$2:$O$1508,14,0),VLOOKUP($C547,NoAmpOC!$B$2:$R$988,17,0)))</f>
        <v>TECNOIMAGEN S.A.</v>
      </c>
      <c r="K547" s="7" t="str">
        <f>DetalleExp!AP547</f>
        <v>DAFYP#MS-ARCHIVO</v>
      </c>
      <c r="L547" s="7" t="str">
        <f>DetalleExp!AQ547</f>
        <v>ARCHIVO - Archivo</v>
      </c>
      <c r="M547" s="7" t="str">
        <f>DetalleExp!AR547</f>
        <v>DAFYP#MS - Dirección de administración financiera y presupuestaria</v>
      </c>
      <c r="N547" s="7">
        <f>DetalleExp!AS547</f>
        <v>44201</v>
      </c>
      <c r="O547" s="27">
        <f ca="1">ROUNDUP(TODAY()-N547,0)</f>
        <v>154</v>
      </c>
      <c r="P547" s="27">
        <f ca="1">ROUNDUP(TODAY()-B547,0)</f>
        <v>207</v>
      </c>
      <c r="Q547" s="1" t="str">
        <f>IFERROR(IF(A547="Ordenes de Compra",VLOOKUP($E547,'Ordenes de Compra'!$A$2:$E$1712,5,0),"Sin OC"),"Sin dato")</f>
        <v>Sin OC</v>
      </c>
      <c r="R547" s="28" t="str">
        <f>IFERROR(IF(A547="Ordenes de Compra",VLOOKUP($I547,'Ordenes de Compra'!$B$2:$E$1712,3,0),"Sin OC"),"Sin dato")</f>
        <v>Sin OC</v>
      </c>
      <c r="S547" s="1" t="str">
        <f>VLOOKUP($U547,'Tablas intermedias'!$C$1:$H$222,5,0)</f>
        <v>DGPFE</v>
      </c>
      <c r="T547" s="29" t="str">
        <f t="shared" si="25"/>
        <v>OK</v>
      </c>
      <c r="U547" s="30" t="str">
        <f t="shared" si="26"/>
        <v>DAFYP#MS-ARCHIVOARCHIVO - ArchivoDAFYP#MS - Dirección de administración financiera y presupuestaria</v>
      </c>
      <c r="V547" s="1" t="str">
        <f>VLOOKUP(U547,'Tablas intermedias'!$C$1:$H$222,6,0)</f>
        <v>No</v>
      </c>
      <c r="W547" s="1" t="str">
        <f ca="1">IF(O547&lt;30,"menos de 30 días","más de 30 días")</f>
        <v>más de 30 días</v>
      </c>
    </row>
    <row r="548" spans="1:23" ht="14.25" hidden="1" thickTop="1" thickBot="1" x14ac:dyDescent="0.25">
      <c r="A548" s="17" t="str">
        <f>IF(DetalleExp!H548='Tablas intermedias'!$A$2,"Ordenes de Compra",IF(DetalleExp!H548='Tablas intermedias'!$A$3,"Financiamiento Internacional","Legítimo Abono"))</f>
        <v>Ordenes de Compra</v>
      </c>
      <c r="B548" s="7">
        <f>DetalleExp!E548</f>
        <v>44148</v>
      </c>
      <c r="C548" s="1" t="str">
        <f>DetalleExp!A548</f>
        <v>EX-2020-78344187-APN-DTYC#MS</v>
      </c>
      <c r="D548" s="1" t="str">
        <f>IF(A548="Ordenes de Compra",VLOOKUP(C548,Autogestión!$B$2:$D$5090,3,0),IF(A548="Legítimo Abono",VLOOKUP(C548,NoAmpOC!$B$2:$H$988,7,0),"Factura"))</f>
        <v>Factura</v>
      </c>
      <c r="E548" s="26" t="str">
        <f>IF(A548="Ordenes de Compra",VLOOKUP($C548,Autogestión!$B$2:$G$5090,6,0),IF(A548="Financiamiento Internacional",VLOOKUP($C548,FinInt!$B$2:$G$508,6,0),"Legítimo Abono"))</f>
        <v>80-0025-LPU18</v>
      </c>
      <c r="F548" s="26" t="str">
        <f>IF($A548="Ordenes de Compra","ARS",IF($A548="Financiamiento Internacional",VLOOKUP($C548,FinInt!$B$2:$Q$508,15,0),VLOOKUP($C548,NoAmpOC!$B$2:$T$988,18,0)))</f>
        <v>ARS</v>
      </c>
      <c r="G548" s="5">
        <f>IF($A548="Ordenes de Compra",VLOOKUP($C548,Autogestión!$B$2:$H$5090,7,0),IF($A548="Financiamiento Internacional",VLOOKUP($C548,FinInt!$B$2:$Q$1308,16,0),VLOOKUP($C548,NoAmpOC!$B$2:$T$988,19,0)))</f>
        <v>3157078.54</v>
      </c>
      <c r="H548" s="5">
        <f t="shared" si="24"/>
        <v>3157078.54</v>
      </c>
      <c r="I548" s="26" t="str">
        <f>IF($A548="Ordenes de Compra",VLOOKUP($C548,Autogestión!$B$2:$J$5090,9,0),IF($A548="Financiamiento Internacional",VLOOKUP($C548,FinInt!$B$2:$G$1555,6,0),"Legitimo Abono"))</f>
        <v>80-1131-OC19</v>
      </c>
      <c r="J548" s="1" t="str">
        <f>IF($A548="Ordenes de Compra",VLOOKUP($C548,Autogestión!$B$2:$R$5090,17,0),IF($A548="Financiamiento Internacional",VLOOKUP($C548,FinInt!$B$2:$O$1508,14,0),VLOOKUP($C548,NoAmpOC!$B$2:$R$988,17,0)))</f>
        <v xml:space="preserve">LAFEDAR S.A. </v>
      </c>
      <c r="K548" s="7" t="str">
        <f>DetalleExp!AP548</f>
        <v>DAFYP#MS-ARCHIVO</v>
      </c>
      <c r="L548" s="7" t="str">
        <f>DetalleExp!AQ548</f>
        <v>ARCHIVO - Archivo</v>
      </c>
      <c r="M548" s="7" t="str">
        <f>DetalleExp!AR548</f>
        <v>DAFYP#MS - Dirección de administración financiera y presupuestaria</v>
      </c>
      <c r="N548" s="7">
        <f>DetalleExp!AS548</f>
        <v>44167</v>
      </c>
      <c r="O548" s="27">
        <f ca="1">ROUNDUP(TODAY()-N548,0)</f>
        <v>188</v>
      </c>
      <c r="P548" s="27">
        <f ca="1">ROUNDUP(TODAY()-B548,0)</f>
        <v>207</v>
      </c>
      <c r="Q548" s="1" t="str">
        <f>IFERROR(IF(A548="Ordenes de Compra",VLOOKUP($E548,'Ordenes de Compra'!$A$2:$E$1712,5,0),"Sin OC"),"Sin dato")</f>
        <v>29.0.0.45.0</v>
      </c>
      <c r="R548" s="28">
        <f>IFERROR(IF(A548="Ordenes de Compra",VLOOKUP($I548,'Ordenes de Compra'!$B$2:$E$1712,3,0),"Sin OC"),"Sin dato")</f>
        <v>278273634.87</v>
      </c>
      <c r="S548" s="1" t="str">
        <f>VLOOKUP($U548,'Tablas intermedias'!$C$1:$H$222,5,0)</f>
        <v>DGPFE</v>
      </c>
      <c r="T548" s="29" t="str">
        <f t="shared" si="25"/>
        <v>OK</v>
      </c>
      <c r="U548" s="30" t="str">
        <f t="shared" si="26"/>
        <v>DAFYP#MS-ARCHIVOARCHIVO - ArchivoDAFYP#MS - Dirección de administración financiera y presupuestaria</v>
      </c>
      <c r="V548" s="1" t="str">
        <f>VLOOKUP(U548,'Tablas intermedias'!$C$1:$H$222,6,0)</f>
        <v>No</v>
      </c>
      <c r="W548" s="1" t="str">
        <f ca="1">IF(O548&lt;30,"menos de 30 días","más de 30 días")</f>
        <v>más de 30 días</v>
      </c>
    </row>
    <row r="549" spans="1:23" ht="14.25" hidden="1" thickTop="1" thickBot="1" x14ac:dyDescent="0.25">
      <c r="A549" s="17" t="str">
        <f>IF(DetalleExp!H549='Tablas intermedias'!$A$2,"Ordenes de Compra",IF(DetalleExp!H549='Tablas intermedias'!$A$3,"Financiamiento Internacional","Legítimo Abono"))</f>
        <v>Financiamiento Internacional</v>
      </c>
      <c r="B549" s="7">
        <f>DetalleExp!E549</f>
        <v>44148</v>
      </c>
      <c r="C549" s="1" t="str">
        <f>DetalleExp!A549</f>
        <v>EX-2020-78345708-APN-DAFYP#MS</v>
      </c>
      <c r="D549" s="1" t="str">
        <f>IF(A549="Ordenes de Compra",VLOOKUP(C549,Autogestión!$B$2:$D$5090,3,0),IF(A549="Legítimo Abono",VLOOKUP(C549,NoAmpOC!$B$2:$H$988,7,0),"Factura"))</f>
        <v>Factura</v>
      </c>
      <c r="E549" s="26" t="str">
        <f>IF(A549="Ordenes de Compra",VLOOKUP($C549,Autogestión!$B$2:$G$5090,6,0),IF(A549="Financiamiento Internacional",VLOOKUP($C549,FinInt!$B$2:$G$508,6,0),"Legítimo Abono"))</f>
        <v>Proyecto de Emergencia para la Prevención y Manejo de la Enfermedad por COVID-19 en la República Argentina - 9083-AR - BIRF</v>
      </c>
      <c r="F549" s="26" t="str">
        <f>IF($A549="Ordenes de Compra","ARS",IF($A549="Financiamiento Internacional",VLOOKUP($C549,FinInt!$B$2:$Q$508,15,0),VLOOKUP($C549,NoAmpOC!$B$2:$T$988,18,0)))</f>
        <v>USD</v>
      </c>
      <c r="G549" s="5">
        <f>IF($A549="Ordenes de Compra",VLOOKUP($C549,Autogestión!$B$2:$H$5090,7,0),IF($A549="Financiamiento Internacional",VLOOKUP($C549,FinInt!$B$2:$Q$1308,16,0),VLOOKUP($C549,NoAmpOC!$B$2:$T$988,19,0)))</f>
        <v>1372</v>
      </c>
      <c r="H549" s="5">
        <f t="shared" si="24"/>
        <v>137200</v>
      </c>
      <c r="I549" s="26" t="str">
        <f>IF($A549="Ordenes de Compra",VLOOKUP($C549,Autogestión!$B$2:$J$5090,9,0),IF($A549="Financiamiento Internacional",VLOOKUP($C549,FinInt!$B$2:$G$1555,6,0),"Legitimo Abono"))</f>
        <v>Proyecto de Emergencia para la Prevención y Manejo de la Enfermedad por COVID-19 en la República Argentina - 9083-AR - BIRF</v>
      </c>
      <c r="J549" s="1" t="str">
        <f>IF($A549="Ordenes de Compra",VLOOKUP($C549,Autogestión!$B$2:$R$5090,17,0),IF($A549="Financiamiento Internacional",VLOOKUP($C549,FinInt!$B$2:$O$1508,14,0),VLOOKUP($C549,NoAmpOC!$B$2:$R$988,17,0)))</f>
        <v>TECNOIMAGEN S.A.</v>
      </c>
      <c r="K549" s="7" t="str">
        <f>DetalleExp!AP549</f>
        <v>DAFYP#MS-ARCHIVO</v>
      </c>
      <c r="L549" s="7" t="str">
        <f>DetalleExp!AQ549</f>
        <v>ARCHIVO - Archivo</v>
      </c>
      <c r="M549" s="7" t="str">
        <f>DetalleExp!AR549</f>
        <v>DAFYP#MS - Dirección de administración financiera y presupuestaria</v>
      </c>
      <c r="N549" s="7">
        <f>DetalleExp!AS549</f>
        <v>44232</v>
      </c>
      <c r="O549" s="27">
        <f ca="1">ROUNDUP(TODAY()-N549,0)</f>
        <v>123</v>
      </c>
      <c r="P549" s="27">
        <f ca="1">ROUNDUP(TODAY()-B549,0)</f>
        <v>207</v>
      </c>
      <c r="Q549" s="1" t="str">
        <f>IFERROR(IF(A549="Ordenes de Compra",VLOOKUP($E549,'Ordenes de Compra'!$A$2:$E$1712,5,0),"Sin OC"),"Sin dato")</f>
        <v>Sin OC</v>
      </c>
      <c r="R549" s="28" t="str">
        <f>IFERROR(IF(A549="Ordenes de Compra",VLOOKUP($I549,'Ordenes de Compra'!$B$2:$E$1712,3,0),"Sin OC"),"Sin dato")</f>
        <v>Sin OC</v>
      </c>
      <c r="S549" s="1" t="str">
        <f>VLOOKUP($U549,'Tablas intermedias'!$C$1:$H$222,5,0)</f>
        <v>DGPFE</v>
      </c>
      <c r="T549" s="29" t="str">
        <f t="shared" si="25"/>
        <v>OK</v>
      </c>
      <c r="U549" s="30" t="str">
        <f t="shared" si="26"/>
        <v>DAFYP#MS-ARCHIVOARCHIVO - ArchivoDAFYP#MS - Dirección de administración financiera y presupuestaria</v>
      </c>
      <c r="V549" s="1" t="str">
        <f>VLOOKUP(U549,'Tablas intermedias'!$C$1:$H$222,6,0)</f>
        <v>No</v>
      </c>
      <c r="W549" s="1" t="str">
        <f ca="1">IF(O549&lt;30,"menos de 30 días","más de 30 días")</f>
        <v>más de 30 días</v>
      </c>
    </row>
    <row r="550" spans="1:23" ht="14.25" hidden="1" thickTop="1" thickBot="1" x14ac:dyDescent="0.25">
      <c r="A550" s="17" t="str">
        <f>IF(DetalleExp!H550='Tablas intermedias'!$A$2,"Ordenes de Compra",IF(DetalleExp!H550='Tablas intermedias'!$A$3,"Financiamiento Internacional","Legítimo Abono"))</f>
        <v>Ordenes de Compra</v>
      </c>
      <c r="B550" s="7">
        <f>DetalleExp!E550</f>
        <v>44151</v>
      </c>
      <c r="C550" s="1" t="str">
        <f>DetalleExp!A550</f>
        <v>EX-2020-78837724-APN-DTYC#MS</v>
      </c>
      <c r="D550" s="1" t="str">
        <f>IF(A550="Ordenes de Compra",VLOOKUP(C550,Autogestión!$B$2:$D$5090,3,0),IF(A550="Legítimo Abono",VLOOKUP(C550,NoAmpOC!$B$2:$H$988,7,0),"Factura"))</f>
        <v>Factura</v>
      </c>
      <c r="E550" s="26" t="str">
        <f>IF(A550="Ordenes de Compra",VLOOKUP($C550,Autogestión!$B$2:$G$5090,6,0),IF(A550="Financiamiento Internacional",VLOOKUP($C550,FinInt!$B$2:$G$508,6,0),"Legítimo Abono"))</f>
        <v>80-0025-LPU18</v>
      </c>
      <c r="F550" s="26" t="str">
        <f>IF($A550="Ordenes de Compra","ARS",IF($A550="Financiamiento Internacional",VLOOKUP($C550,FinInt!$B$2:$Q$508,15,0),VLOOKUP($C550,NoAmpOC!$B$2:$T$988,18,0)))</f>
        <v>ARS</v>
      </c>
      <c r="G550" s="5">
        <f>IF($A550="Ordenes de Compra",VLOOKUP($C550,Autogestión!$B$2:$H$5090,7,0),IF($A550="Financiamiento Internacional",VLOOKUP($C550,FinInt!$B$2:$Q$1308,16,0),VLOOKUP($C550,NoAmpOC!$B$2:$T$988,19,0)))</f>
        <v>6335264.3200000003</v>
      </c>
      <c r="H550" s="5">
        <f t="shared" si="24"/>
        <v>6335264.3200000003</v>
      </c>
      <c r="I550" s="26" t="str">
        <f>IF($A550="Ordenes de Compra",VLOOKUP($C550,Autogestión!$B$2:$J$5090,9,0),IF($A550="Financiamiento Internacional",VLOOKUP($C550,FinInt!$B$2:$G$1555,6,0),"Legitimo Abono"))</f>
        <v>80-1131-OC19</v>
      </c>
      <c r="J550" s="1" t="str">
        <f>IF($A550="Ordenes de Compra",VLOOKUP($C550,Autogestión!$B$2:$R$5090,17,0),IF($A550="Financiamiento Internacional",VLOOKUP($C550,FinInt!$B$2:$O$1508,14,0),VLOOKUP($C550,NoAmpOC!$B$2:$R$988,17,0)))</f>
        <v xml:space="preserve">LAFEDAR S.A. </v>
      </c>
      <c r="K550" s="7" t="str">
        <f>DetalleExp!AP550</f>
        <v>DAFYP#MS-ARCHIVO</v>
      </c>
      <c r="L550" s="7" t="str">
        <f>DetalleExp!AQ550</f>
        <v>ARCHIVO - Archivo</v>
      </c>
      <c r="M550" s="7" t="str">
        <f>DetalleExp!AR550</f>
        <v>DAFYP#MS - Dirección de administración financiera y presupuestaria</v>
      </c>
      <c r="N550" s="7">
        <f>DetalleExp!AS550</f>
        <v>44179</v>
      </c>
      <c r="O550" s="27">
        <f ca="1">ROUNDUP(TODAY()-N550,0)</f>
        <v>176</v>
      </c>
      <c r="P550" s="27">
        <f ca="1">ROUNDUP(TODAY()-B550,0)</f>
        <v>204</v>
      </c>
      <c r="Q550" s="1" t="str">
        <f>IFERROR(IF(A550="Ordenes de Compra",VLOOKUP($E550,'Ordenes de Compra'!$A$2:$E$1712,5,0),"Sin OC"),"Sin dato")</f>
        <v>29.0.0.45.0</v>
      </c>
      <c r="R550" s="28">
        <f>IFERROR(IF(A550="Ordenes de Compra",VLOOKUP($I550,'Ordenes de Compra'!$B$2:$E$1712,3,0),"Sin OC"),"Sin dato")</f>
        <v>278273634.87</v>
      </c>
      <c r="S550" s="1" t="str">
        <f>VLOOKUP($U550,'Tablas intermedias'!$C$1:$H$222,5,0)</f>
        <v>DGPFE</v>
      </c>
      <c r="T550" s="29" t="str">
        <f t="shared" si="25"/>
        <v>OK</v>
      </c>
      <c r="U550" s="30" t="str">
        <f t="shared" si="26"/>
        <v>DAFYP#MS-ARCHIVOARCHIVO - ArchivoDAFYP#MS - Dirección de administración financiera y presupuestaria</v>
      </c>
      <c r="V550" s="1" t="str">
        <f>VLOOKUP(U550,'Tablas intermedias'!$C$1:$H$222,6,0)</f>
        <v>No</v>
      </c>
      <c r="W550" s="1" t="str">
        <f ca="1">IF(O550&lt;30,"menos de 30 días","más de 30 días")</f>
        <v>más de 30 días</v>
      </c>
    </row>
    <row r="551" spans="1:23" ht="14.25" hidden="1" thickTop="1" thickBot="1" x14ac:dyDescent="0.25">
      <c r="A551" s="17" t="str">
        <f>IF(DetalleExp!H551='Tablas intermedias'!$A$2,"Ordenes de Compra",IF(DetalleExp!H551='Tablas intermedias'!$A$3,"Financiamiento Internacional","Legítimo Abono"))</f>
        <v>Ordenes de Compra</v>
      </c>
      <c r="B551" s="7">
        <f>DetalleExp!E551</f>
        <v>44151</v>
      </c>
      <c r="C551" s="1" t="str">
        <f>DetalleExp!A551</f>
        <v>EX-2020-78889776-APN-DTYC#MS</v>
      </c>
      <c r="D551" s="1" t="str">
        <f>IF(A551="Ordenes de Compra",VLOOKUP(C551,Autogestión!$B$2:$D$5090,3,0),IF(A551="Legítimo Abono",VLOOKUP(C551,NoAmpOC!$B$2:$H$988,7,0),"Factura"))</f>
        <v>Factura</v>
      </c>
      <c r="E551" s="26" t="str">
        <f>IF(A551="Ordenes de Compra",VLOOKUP($C551,Autogestión!$B$2:$G$5090,6,0),IF(A551="Financiamiento Internacional",VLOOKUP($C551,FinInt!$B$2:$G$508,6,0),"Legítimo Abono"))</f>
        <v>80-0025-LPU18</v>
      </c>
      <c r="F551" s="26" t="str">
        <f>IF($A551="Ordenes de Compra","ARS",IF($A551="Financiamiento Internacional",VLOOKUP($C551,FinInt!$B$2:$Q$508,15,0),VLOOKUP($C551,NoAmpOC!$B$2:$T$988,18,0)))</f>
        <v>ARS</v>
      </c>
      <c r="G551" s="5">
        <f>IF($A551="Ordenes de Compra",VLOOKUP($C551,Autogestión!$B$2:$H$5090,7,0),IF($A551="Financiamiento Internacional",VLOOKUP($C551,FinInt!$B$2:$Q$1308,16,0),VLOOKUP($C551,NoAmpOC!$B$2:$T$988,19,0)))</f>
        <v>641626.65</v>
      </c>
      <c r="H551" s="5">
        <f t="shared" si="24"/>
        <v>641626.65</v>
      </c>
      <c r="I551" s="26">
        <f>IF($A551="Ordenes de Compra",VLOOKUP($C551,Autogestión!$B$2:$J$5090,9,0),IF($A551="Financiamiento Internacional",VLOOKUP($C551,FinInt!$B$2:$G$1555,6,0),"Legitimo Abono"))</f>
        <v>0</v>
      </c>
      <c r="J551" s="1" t="str">
        <f>IF($A551="Ordenes de Compra",VLOOKUP($C551,Autogestión!$B$2:$R$5090,17,0),IF($A551="Financiamiento Internacional",VLOOKUP($C551,FinInt!$B$2:$O$1508,14,0),VLOOKUP($C551,NoAmpOC!$B$2:$R$988,17,0)))</f>
        <v>SAVANT PHARM S.A.</v>
      </c>
      <c r="K551" s="7" t="str">
        <f>DetalleExp!AP551</f>
        <v>DAFYP#MS-ARCHIVO</v>
      </c>
      <c r="L551" s="7" t="str">
        <f>DetalleExp!AQ551</f>
        <v>ARCHIVO - Archivo</v>
      </c>
      <c r="M551" s="7" t="str">
        <f>DetalleExp!AR551</f>
        <v>DAFYP#MS - Dirección de administración financiera y presupuestaria</v>
      </c>
      <c r="N551" s="7">
        <f>DetalleExp!AS551</f>
        <v>44169</v>
      </c>
      <c r="O551" s="27">
        <f ca="1">ROUNDUP(TODAY()-N551,0)</f>
        <v>186</v>
      </c>
      <c r="P551" s="27">
        <f ca="1">ROUNDUP(TODAY()-B551,0)</f>
        <v>204</v>
      </c>
      <c r="Q551" s="1" t="str">
        <f>IFERROR(IF(A551="Ordenes de Compra",VLOOKUP($E551,'Ordenes de Compra'!$A$2:$E$1712,5,0),"Sin OC"),"Sin dato")</f>
        <v>29.0.0.45.0</v>
      </c>
      <c r="R551" s="28" t="str">
        <f>IFERROR(IF(A551="Ordenes de Compra",VLOOKUP($I551,'Ordenes de Compra'!$B$2:$E$1712,3,0),"Sin OC"),"Sin dato")</f>
        <v>Sin dato</v>
      </c>
      <c r="S551" s="1" t="str">
        <f>VLOOKUP($U551,'Tablas intermedias'!$C$1:$H$222,5,0)</f>
        <v>DGPFE</v>
      </c>
      <c r="T551" s="29" t="str">
        <f t="shared" si="25"/>
        <v>OK</v>
      </c>
      <c r="U551" s="30" t="str">
        <f t="shared" si="26"/>
        <v>DAFYP#MS-ARCHIVOARCHIVO - ArchivoDAFYP#MS - Dirección de administración financiera y presupuestaria</v>
      </c>
      <c r="V551" s="1" t="str">
        <f>VLOOKUP(U551,'Tablas intermedias'!$C$1:$H$222,6,0)</f>
        <v>No</v>
      </c>
      <c r="W551" s="1" t="str">
        <f ca="1">IF(O551&lt;30,"menos de 30 días","más de 30 días")</f>
        <v>más de 30 días</v>
      </c>
    </row>
    <row r="552" spans="1:23" ht="14.25" hidden="1" thickTop="1" thickBot="1" x14ac:dyDescent="0.25">
      <c r="A552" s="17" t="str">
        <f>IF(DetalleExp!H552='Tablas intermedias'!$A$2,"Ordenes de Compra",IF(DetalleExp!H552='Tablas intermedias'!$A$3,"Financiamiento Internacional","Legítimo Abono"))</f>
        <v>Ordenes de Compra</v>
      </c>
      <c r="B552" s="7">
        <f>DetalleExp!E552</f>
        <v>44151</v>
      </c>
      <c r="C552" s="1" t="str">
        <f>DetalleExp!A552</f>
        <v>EX-2020-78900183-APN-DTYC#MS</v>
      </c>
      <c r="D552" s="1" t="str">
        <f>IF(A552="Ordenes de Compra",VLOOKUP(C552,Autogestión!$B$2:$D$5090,3,0),IF(A552="Legítimo Abono",VLOOKUP(C552,NoAmpOC!$B$2:$H$988,7,0),"Factura"))</f>
        <v>Factura</v>
      </c>
      <c r="E552" s="26" t="str">
        <f>IF(A552="Ordenes de Compra",VLOOKUP($C552,Autogestión!$B$2:$G$5090,6,0),IF(A552="Financiamiento Internacional",VLOOKUP($C552,FinInt!$B$2:$G$508,6,0),"Legítimo Abono"))</f>
        <v>80-0025-LPU18</v>
      </c>
      <c r="F552" s="26" t="str">
        <f>IF($A552="Ordenes de Compra","ARS",IF($A552="Financiamiento Internacional",VLOOKUP($C552,FinInt!$B$2:$Q$508,15,0),VLOOKUP($C552,NoAmpOC!$B$2:$T$988,18,0)))</f>
        <v>ARS</v>
      </c>
      <c r="G552" s="5">
        <f>IF($A552="Ordenes de Compra",VLOOKUP($C552,Autogestión!$B$2:$H$5090,7,0),IF($A552="Financiamiento Internacional",VLOOKUP($C552,FinInt!$B$2:$Q$1308,16,0),VLOOKUP($C552,NoAmpOC!$B$2:$T$988,19,0)))</f>
        <v>2930189.85</v>
      </c>
      <c r="H552" s="5">
        <f t="shared" si="24"/>
        <v>2930189.85</v>
      </c>
      <c r="I552" s="26">
        <f>IF($A552="Ordenes de Compra",VLOOKUP($C552,Autogestión!$B$2:$J$5090,9,0),IF($A552="Financiamiento Internacional",VLOOKUP($C552,FinInt!$B$2:$G$1555,6,0),"Legitimo Abono"))</f>
        <v>0</v>
      </c>
      <c r="J552" s="1" t="str">
        <f>IF($A552="Ordenes de Compra",VLOOKUP($C552,Autogestión!$B$2:$R$5090,17,0),IF($A552="Financiamiento Internacional",VLOOKUP($C552,FinInt!$B$2:$O$1508,14,0),VLOOKUP($C552,NoAmpOC!$B$2:$R$988,17,0)))</f>
        <v>SAVANT PHARM S.A.</v>
      </c>
      <c r="K552" s="7" t="str">
        <f>DetalleExp!AP552</f>
        <v>DAFYP#MS-ARCHIVO</v>
      </c>
      <c r="L552" s="7" t="str">
        <f>DetalleExp!AQ552</f>
        <v>ARCHIVO - Archivo</v>
      </c>
      <c r="M552" s="7" t="str">
        <f>DetalleExp!AR552</f>
        <v>DAFYP#MS - Dirección de administración financiera y presupuestaria</v>
      </c>
      <c r="N552" s="7">
        <f>DetalleExp!AS552</f>
        <v>44169</v>
      </c>
      <c r="O552" s="27">
        <f ca="1">ROUNDUP(TODAY()-N552,0)</f>
        <v>186</v>
      </c>
      <c r="P552" s="27">
        <f ca="1">ROUNDUP(TODAY()-B552,0)</f>
        <v>204</v>
      </c>
      <c r="Q552" s="1" t="str">
        <f>IFERROR(IF(A552="Ordenes de Compra",VLOOKUP($E552,'Ordenes de Compra'!$A$2:$E$1712,5,0),"Sin OC"),"Sin dato")</f>
        <v>29.0.0.45.0</v>
      </c>
      <c r="R552" s="28" t="str">
        <f>IFERROR(IF(A552="Ordenes de Compra",VLOOKUP($I552,'Ordenes de Compra'!$B$2:$E$1712,3,0),"Sin OC"),"Sin dato")</f>
        <v>Sin dato</v>
      </c>
      <c r="S552" s="1" t="str">
        <f>VLOOKUP($U552,'Tablas intermedias'!$C$1:$H$222,5,0)</f>
        <v>DGPFE</v>
      </c>
      <c r="T552" s="29" t="str">
        <f t="shared" si="25"/>
        <v>OK</v>
      </c>
      <c r="U552" s="30" t="str">
        <f t="shared" si="26"/>
        <v>DAFYP#MS-ARCHIVOARCHIVO - ArchivoDAFYP#MS - Dirección de administración financiera y presupuestaria</v>
      </c>
      <c r="V552" s="1" t="str">
        <f>VLOOKUP(U552,'Tablas intermedias'!$C$1:$H$222,6,0)</f>
        <v>No</v>
      </c>
      <c r="W552" s="1" t="str">
        <f ca="1">IF(O552&lt;30,"menos de 30 días","más de 30 días")</f>
        <v>más de 30 días</v>
      </c>
    </row>
    <row r="553" spans="1:23" ht="14.25" hidden="1" thickTop="1" thickBot="1" x14ac:dyDescent="0.25">
      <c r="A553" s="17" t="str">
        <f>IF(DetalleExp!H553='Tablas intermedias'!$A$2,"Ordenes de Compra",IF(DetalleExp!H553='Tablas intermedias'!$A$3,"Financiamiento Internacional","Legítimo Abono"))</f>
        <v>Financiamiento Internacional</v>
      </c>
      <c r="B553" s="7">
        <f>DetalleExp!E553</f>
        <v>44151</v>
      </c>
      <c r="C553" s="1" t="str">
        <f>DetalleExp!A553</f>
        <v>EX-2020-78968017-APN-DAFYP#MS</v>
      </c>
      <c r="D553" s="1" t="str">
        <f>IF(A553="Ordenes de Compra",VLOOKUP(C553,Autogestión!$B$2:$D$5090,3,0),IF(A553="Legítimo Abono",VLOOKUP(C553,NoAmpOC!$B$2:$H$988,7,0),"Factura"))</f>
        <v>Factura</v>
      </c>
      <c r="E553" s="26" t="str">
        <f>IF(A553="Ordenes de Compra",VLOOKUP($C553,Autogestión!$B$2:$G$5090,6,0),IF(A553="Financiamiento Internacional",VLOOKUP($C553,FinInt!$B$2:$G$508,6,0),"Legítimo Abono"))</f>
        <v>Programa de Consolidación de la Gestión centralizada en Salud - ARG/13/007 - PNUD</v>
      </c>
      <c r="F553" s="26" t="str">
        <f>IF($A553="Ordenes de Compra","ARS",IF($A553="Financiamiento Internacional",VLOOKUP($C553,FinInt!$B$2:$Q$508,15,0),VLOOKUP($C553,NoAmpOC!$B$2:$T$988,18,0)))</f>
        <v>ARS</v>
      </c>
      <c r="G553" s="5">
        <f>IF($A553="Ordenes de Compra",VLOOKUP($C553,Autogestión!$B$2:$H$5090,7,0),IF($A553="Financiamiento Internacional",VLOOKUP($C553,FinInt!$B$2:$Q$1308,16,0),VLOOKUP($C553,NoAmpOC!$B$2:$T$988,19,0)))</f>
        <v>82051.5</v>
      </c>
      <c r="H553" s="5">
        <f t="shared" si="24"/>
        <v>82051.5</v>
      </c>
      <c r="I553" s="26" t="str">
        <f>IF($A553="Ordenes de Compra",VLOOKUP($C553,Autogestión!$B$2:$J$5090,9,0),IF($A553="Financiamiento Internacional",VLOOKUP($C553,FinInt!$B$2:$G$1555,6,0),"Legitimo Abono"))</f>
        <v>Programa de Consolidación de la Gestión centralizada en Salud - ARG/13/007 - PNUD</v>
      </c>
      <c r="J553" s="1" t="str">
        <f>IF($A553="Ordenes de Compra",VLOOKUP($C553,Autogestión!$B$2:$R$5090,17,0),IF($A553="Financiamiento Internacional",VLOOKUP($C553,FinInt!$B$2:$O$1508,14,0),VLOOKUP($C553,NoAmpOC!$B$2:$R$988,17,0)))</f>
        <v>QSC Soluciones S.R.L.</v>
      </c>
      <c r="K553" s="7" t="str">
        <f>DetalleExp!AP553</f>
        <v>DAFYP#MS-ARCHIVO</v>
      </c>
      <c r="L553" s="7" t="str">
        <f>DetalleExp!AQ553</f>
        <v>ARCHIVO - Archivo</v>
      </c>
      <c r="M553" s="7" t="str">
        <f>DetalleExp!AR553</f>
        <v>DAFYP#MS - Dirección de administración financiera y presupuestaria</v>
      </c>
      <c r="N553" s="7">
        <f>DetalleExp!AS553</f>
        <v>44161</v>
      </c>
      <c r="O553" s="27">
        <f ca="1">ROUNDUP(TODAY()-N553,0)</f>
        <v>194</v>
      </c>
      <c r="P553" s="27">
        <f ca="1">ROUNDUP(TODAY()-B553,0)</f>
        <v>204</v>
      </c>
      <c r="Q553" s="1" t="str">
        <f>IFERROR(IF(A553="Ordenes de Compra",VLOOKUP($E553,'Ordenes de Compra'!$A$2:$E$1712,5,0),"Sin OC"),"Sin dato")</f>
        <v>Sin OC</v>
      </c>
      <c r="R553" s="28" t="str">
        <f>IFERROR(IF(A553="Ordenes de Compra",VLOOKUP($I553,'Ordenes de Compra'!$B$2:$E$1712,3,0),"Sin OC"),"Sin dato")</f>
        <v>Sin OC</v>
      </c>
      <c r="S553" s="1" t="str">
        <f>VLOOKUP($U553,'Tablas intermedias'!$C$1:$H$222,5,0)</f>
        <v>DGPFE</v>
      </c>
      <c r="T553" s="29" t="str">
        <f t="shared" si="25"/>
        <v>OK</v>
      </c>
      <c r="U553" s="30" t="str">
        <f t="shared" si="26"/>
        <v>DAFYP#MS-ARCHIVOARCHIVO - ArchivoDAFYP#MS - Dirección de administración financiera y presupuestaria</v>
      </c>
      <c r="V553" s="1" t="str">
        <f>VLOOKUP(U553,'Tablas intermedias'!$C$1:$H$222,6,0)</f>
        <v>No</v>
      </c>
      <c r="W553" s="1" t="str">
        <f ca="1">IF(O553&lt;30,"menos de 30 días","más de 30 días")</f>
        <v>más de 30 días</v>
      </c>
    </row>
    <row r="554" spans="1:23" ht="14.25" hidden="1" thickTop="1" thickBot="1" x14ac:dyDescent="0.25">
      <c r="A554" s="17" t="str">
        <f>IF(DetalleExp!H554='Tablas intermedias'!$A$2,"Ordenes de Compra",IF(DetalleExp!H554='Tablas intermedias'!$A$3,"Financiamiento Internacional","Legítimo Abono"))</f>
        <v>Ordenes de Compra</v>
      </c>
      <c r="B554" s="7">
        <f>DetalleExp!E554</f>
        <v>44151</v>
      </c>
      <c r="C554" s="1" t="str">
        <f>DetalleExp!A554</f>
        <v>EX-2020-79074527-APN-DTYC#MS</v>
      </c>
      <c r="D554" s="1" t="str">
        <f>IF(A554="Ordenes de Compra",VLOOKUP(C554,Autogestión!$B$2:$D$5090,3,0),IF(A554="Legítimo Abono",VLOOKUP(C554,NoAmpOC!$B$2:$H$988,7,0),"Factura"))</f>
        <v>Factura</v>
      </c>
      <c r="E554" s="26" t="str">
        <f>IF(A554="Ordenes de Compra",VLOOKUP($C554,Autogestión!$B$2:$G$5090,6,0),IF(A554="Financiamiento Internacional",VLOOKUP($C554,FinInt!$B$2:$G$508,6,0),"Legítimo Abono"))</f>
        <v>80-0025-LPU18</v>
      </c>
      <c r="F554" s="26" t="str">
        <f>IF($A554="Ordenes de Compra","ARS",IF($A554="Financiamiento Internacional",VLOOKUP($C554,FinInt!$B$2:$Q$508,15,0),VLOOKUP($C554,NoAmpOC!$B$2:$T$988,18,0)))</f>
        <v>ARS</v>
      </c>
      <c r="G554" s="5">
        <f>IF($A554="Ordenes de Compra",VLOOKUP($C554,Autogestión!$B$2:$H$5090,7,0),IF($A554="Financiamiento Internacional",VLOOKUP($C554,FinInt!$B$2:$Q$1308,16,0),VLOOKUP($C554,NoAmpOC!$B$2:$T$988,19,0)))</f>
        <v>524800</v>
      </c>
      <c r="H554" s="5">
        <f t="shared" si="24"/>
        <v>524800</v>
      </c>
      <c r="I554" s="26" t="str">
        <f>IF($A554="Ordenes de Compra",VLOOKUP($C554,Autogestión!$B$2:$J$5090,9,0),IF($A554="Financiamiento Internacional",VLOOKUP($C554,FinInt!$B$2:$G$1555,6,0),"Legitimo Abono"))</f>
        <v>80-1044-OC20</v>
      </c>
      <c r="J554" s="1" t="str">
        <f>IF($A554="Ordenes de Compra",VLOOKUP($C554,Autogestión!$B$2:$R$5090,17,0),IF($A554="Financiamiento Internacional",VLOOKUP($C554,FinInt!$B$2:$O$1508,14,0),VLOOKUP($C554,NoAmpOC!$B$2:$R$988,17,0)))</f>
        <v>LABORATORIOS FABRA S.A.</v>
      </c>
      <c r="K554" s="7" t="str">
        <f>DetalleExp!AP554</f>
        <v>DAFYP#MS-ARCHIVO</v>
      </c>
      <c r="L554" s="7" t="str">
        <f>DetalleExp!AQ554</f>
        <v>ARCHIVO - Archivo</v>
      </c>
      <c r="M554" s="7" t="str">
        <f>DetalleExp!AR554</f>
        <v>DAFYP#MS - Dirección de administración financiera y presupuestaria</v>
      </c>
      <c r="N554" s="7">
        <f>DetalleExp!AS554</f>
        <v>44166</v>
      </c>
      <c r="O554" s="27">
        <f ca="1">ROUNDUP(TODAY()-N554,0)</f>
        <v>189</v>
      </c>
      <c r="P554" s="27">
        <f ca="1">ROUNDUP(TODAY()-B554,0)</f>
        <v>204</v>
      </c>
      <c r="Q554" s="1" t="str">
        <f>IFERROR(IF(A554="Ordenes de Compra",VLOOKUP($E554,'Ordenes de Compra'!$A$2:$E$1712,5,0),"Sin OC"),"Sin dato")</f>
        <v>29.0.0.45.0</v>
      </c>
      <c r="R554" s="28">
        <f>IFERROR(IF(A554="Ordenes de Compra",VLOOKUP($I554,'Ordenes de Compra'!$B$2:$E$1712,3,0),"Sin OC"),"Sin dato")</f>
        <v>105233823.5</v>
      </c>
      <c r="S554" s="1" t="str">
        <f>VLOOKUP($U554,'Tablas intermedias'!$C$1:$H$222,5,0)</f>
        <v>DGPFE</v>
      </c>
      <c r="T554" s="29" t="str">
        <f t="shared" si="25"/>
        <v>OK</v>
      </c>
      <c r="U554" s="30" t="str">
        <f t="shared" si="26"/>
        <v>DAFYP#MS-ARCHIVOARCHIVO - ArchivoDAFYP#MS - Dirección de administración financiera y presupuestaria</v>
      </c>
      <c r="V554" s="1" t="str">
        <f>VLOOKUP(U554,'Tablas intermedias'!$C$1:$H$222,6,0)</f>
        <v>No</v>
      </c>
      <c r="W554" s="1" t="str">
        <f ca="1">IF(O554&lt;30,"menos de 30 días","más de 30 días")</f>
        <v>más de 30 días</v>
      </c>
    </row>
    <row r="555" spans="1:23" ht="14.25" hidden="1" thickTop="1" thickBot="1" x14ac:dyDescent="0.25">
      <c r="A555" s="17" t="str">
        <f>IF(DetalleExp!H555='Tablas intermedias'!$A$2,"Ordenes de Compra",IF(DetalleExp!H555='Tablas intermedias'!$A$3,"Financiamiento Internacional","Legítimo Abono"))</f>
        <v>Ordenes de Compra</v>
      </c>
      <c r="B555" s="7">
        <f>DetalleExp!E555</f>
        <v>44151</v>
      </c>
      <c r="C555" s="1" t="str">
        <f>DetalleExp!A555</f>
        <v>EX-2020-79075111-APN-DTYC#MS</v>
      </c>
      <c r="D555" s="1" t="str">
        <f>IF(A555="Ordenes de Compra",VLOOKUP(C555,Autogestión!$B$2:$D$5090,3,0),IF(A555="Legítimo Abono",VLOOKUP(C555,NoAmpOC!$B$2:$H$988,7,0),"Factura"))</f>
        <v>Factura</v>
      </c>
      <c r="E555" s="26" t="str">
        <f>IF(A555="Ordenes de Compra",VLOOKUP($C555,Autogestión!$B$2:$G$5090,6,0),IF(A555="Financiamiento Internacional",VLOOKUP($C555,FinInt!$B$2:$G$508,6,0),"Legítimo Abono"))</f>
        <v>80-0025-LPU18</v>
      </c>
      <c r="F555" s="26" t="str">
        <f>IF($A555="Ordenes de Compra","ARS",IF($A555="Financiamiento Internacional",VLOOKUP($C555,FinInt!$B$2:$Q$508,15,0),VLOOKUP($C555,NoAmpOC!$B$2:$T$988,18,0)))</f>
        <v>ARS</v>
      </c>
      <c r="G555" s="5">
        <f>IF($A555="Ordenes de Compra",VLOOKUP($C555,Autogestión!$B$2:$H$5090,7,0),IF($A555="Financiamiento Internacional",VLOOKUP($C555,FinInt!$B$2:$Q$1308,16,0),VLOOKUP($C555,NoAmpOC!$B$2:$T$988,19,0)))</f>
        <v>1511662.4</v>
      </c>
      <c r="H555" s="5">
        <f t="shared" si="24"/>
        <v>1511662.4</v>
      </c>
      <c r="I555" s="26" t="str">
        <f>IF($A555="Ordenes de Compra",VLOOKUP($C555,Autogestión!$B$2:$J$5090,9,0),IF($A555="Financiamiento Internacional",VLOOKUP($C555,FinInt!$B$2:$G$1555,6,0),"Legitimo Abono"))</f>
        <v>80-1044-OC20</v>
      </c>
      <c r="J555" s="1" t="str">
        <f>IF($A555="Ordenes de Compra",VLOOKUP($C555,Autogestión!$B$2:$R$5090,17,0),IF($A555="Financiamiento Internacional",VLOOKUP($C555,FinInt!$B$2:$O$1508,14,0),VLOOKUP($C555,NoAmpOC!$B$2:$R$988,17,0)))</f>
        <v>LABORATORIOS FABRA S.A.</v>
      </c>
      <c r="K555" s="7" t="str">
        <f>DetalleExp!AP555</f>
        <v>DAFYP#MS-ARCHIVO</v>
      </c>
      <c r="L555" s="7" t="str">
        <f>DetalleExp!AQ555</f>
        <v>ARCHIVO - Archivo</v>
      </c>
      <c r="M555" s="7" t="str">
        <f>DetalleExp!AR555</f>
        <v>DAFYP#MS - Dirección de administración financiera y presupuestaria</v>
      </c>
      <c r="N555" s="7">
        <f>DetalleExp!AS555</f>
        <v>44166</v>
      </c>
      <c r="O555" s="27">
        <f ca="1">ROUNDUP(TODAY()-N555,0)</f>
        <v>189</v>
      </c>
      <c r="P555" s="27">
        <f ca="1">ROUNDUP(TODAY()-B555,0)</f>
        <v>204</v>
      </c>
      <c r="Q555" s="1" t="str">
        <f>IFERROR(IF(A555="Ordenes de Compra",VLOOKUP($E555,'Ordenes de Compra'!$A$2:$E$1712,5,0),"Sin OC"),"Sin dato")</f>
        <v>29.0.0.45.0</v>
      </c>
      <c r="R555" s="28">
        <f>IFERROR(IF(A555="Ordenes de Compra",VLOOKUP($I555,'Ordenes de Compra'!$B$2:$E$1712,3,0),"Sin OC"),"Sin dato")</f>
        <v>105233823.5</v>
      </c>
      <c r="S555" s="1" t="str">
        <f>VLOOKUP($U555,'Tablas intermedias'!$C$1:$H$222,5,0)</f>
        <v>DGPFE</v>
      </c>
      <c r="T555" s="29" t="str">
        <f t="shared" si="25"/>
        <v>OK</v>
      </c>
      <c r="U555" s="30" t="str">
        <f t="shared" si="26"/>
        <v>DAFYP#MS-ARCHIVOARCHIVO - ArchivoDAFYP#MS - Dirección de administración financiera y presupuestaria</v>
      </c>
      <c r="V555" s="1" t="str">
        <f>VLOOKUP(U555,'Tablas intermedias'!$C$1:$H$222,6,0)</f>
        <v>No</v>
      </c>
      <c r="W555" s="1" t="str">
        <f ca="1">IF(O555&lt;30,"menos de 30 días","más de 30 días")</f>
        <v>más de 30 días</v>
      </c>
    </row>
    <row r="556" spans="1:23" ht="14.25" hidden="1" thickTop="1" thickBot="1" x14ac:dyDescent="0.25">
      <c r="A556" s="17" t="str">
        <f>IF(DetalleExp!H556='Tablas intermedias'!$A$2,"Ordenes de Compra",IF(DetalleExp!H556='Tablas intermedias'!$A$3,"Financiamiento Internacional","Legítimo Abono"))</f>
        <v>Ordenes de Compra</v>
      </c>
      <c r="B556" s="7">
        <f>DetalleExp!E556</f>
        <v>44151</v>
      </c>
      <c r="C556" s="1" t="str">
        <f>DetalleExp!A556</f>
        <v>EX-2020-79075704-APN-DTYC#MS</v>
      </c>
      <c r="D556" s="1" t="str">
        <f>IF(A556="Ordenes de Compra",VLOOKUP(C556,Autogestión!$B$2:$D$5090,3,0),IF(A556="Legítimo Abono",VLOOKUP(C556,NoAmpOC!$B$2:$H$988,7,0),"Factura"))</f>
        <v>Factura</v>
      </c>
      <c r="E556" s="26" t="str">
        <f>IF(A556="Ordenes de Compra",VLOOKUP($C556,Autogestión!$B$2:$G$5090,6,0),IF(A556="Financiamiento Internacional",VLOOKUP($C556,FinInt!$B$2:$G$508,6,0),"Legítimo Abono"))</f>
        <v>80-0025-LPU18</v>
      </c>
      <c r="F556" s="26" t="str">
        <f>IF($A556="Ordenes de Compra","ARS",IF($A556="Financiamiento Internacional",VLOOKUP($C556,FinInt!$B$2:$Q$508,15,0),VLOOKUP($C556,NoAmpOC!$B$2:$T$988,18,0)))</f>
        <v>ARS</v>
      </c>
      <c r="G556" s="5">
        <f>IF($A556="Ordenes de Compra",VLOOKUP($C556,Autogestión!$B$2:$H$5090,7,0),IF($A556="Financiamiento Internacional",VLOOKUP($C556,FinInt!$B$2:$Q$1308,16,0),VLOOKUP($C556,NoAmpOC!$B$2:$T$988,19,0)))</f>
        <v>793207.8</v>
      </c>
      <c r="H556" s="5">
        <f t="shared" si="24"/>
        <v>793207.8</v>
      </c>
      <c r="I556" s="26" t="str">
        <f>IF($A556="Ordenes de Compra",VLOOKUP($C556,Autogestión!$B$2:$J$5090,9,0),IF($A556="Financiamiento Internacional",VLOOKUP($C556,FinInt!$B$2:$G$1555,6,0),"Legitimo Abono"))</f>
        <v>80-1044-OC20</v>
      </c>
      <c r="J556" s="1" t="str">
        <f>IF($A556="Ordenes de Compra",VLOOKUP($C556,Autogestión!$B$2:$R$5090,17,0),IF($A556="Financiamiento Internacional",VLOOKUP($C556,FinInt!$B$2:$O$1508,14,0),VLOOKUP($C556,NoAmpOC!$B$2:$R$988,17,0)))</f>
        <v>LABORATORIOS FABRA S.A.</v>
      </c>
      <c r="K556" s="7" t="str">
        <f>DetalleExp!AP556</f>
        <v>DAFYP#MS-ARCHIVO</v>
      </c>
      <c r="L556" s="7" t="str">
        <f>DetalleExp!AQ556</f>
        <v>ARCHIVO - Archivo</v>
      </c>
      <c r="M556" s="7" t="str">
        <f>DetalleExp!AR556</f>
        <v>DAFYP#MS - Dirección de administración financiera y presupuestaria</v>
      </c>
      <c r="N556" s="7">
        <f>DetalleExp!AS556</f>
        <v>44167</v>
      </c>
      <c r="O556" s="27">
        <f ca="1">ROUNDUP(TODAY()-N556,0)</f>
        <v>188</v>
      </c>
      <c r="P556" s="27">
        <f ca="1">ROUNDUP(TODAY()-B556,0)</f>
        <v>204</v>
      </c>
      <c r="Q556" s="1" t="str">
        <f>IFERROR(IF(A556="Ordenes de Compra",VLOOKUP($E556,'Ordenes de Compra'!$A$2:$E$1712,5,0),"Sin OC"),"Sin dato")</f>
        <v>29.0.0.45.0</v>
      </c>
      <c r="R556" s="28">
        <f>IFERROR(IF(A556="Ordenes de Compra",VLOOKUP($I556,'Ordenes de Compra'!$B$2:$E$1712,3,0),"Sin OC"),"Sin dato")</f>
        <v>105233823.5</v>
      </c>
      <c r="S556" s="1" t="str">
        <f>VLOOKUP($U556,'Tablas intermedias'!$C$1:$H$222,5,0)</f>
        <v>DGPFE</v>
      </c>
      <c r="T556" s="29" t="str">
        <f t="shared" si="25"/>
        <v>OK</v>
      </c>
      <c r="U556" s="30" t="str">
        <f t="shared" si="26"/>
        <v>DAFYP#MS-ARCHIVOARCHIVO - ArchivoDAFYP#MS - Dirección de administración financiera y presupuestaria</v>
      </c>
      <c r="V556" s="1" t="str">
        <f>VLOOKUP(U556,'Tablas intermedias'!$C$1:$H$222,6,0)</f>
        <v>No</v>
      </c>
      <c r="W556" s="1" t="str">
        <f ca="1">IF(O556&lt;30,"menos de 30 días","más de 30 días")</f>
        <v>más de 30 días</v>
      </c>
    </row>
    <row r="557" spans="1:23" ht="14.25" hidden="1" thickTop="1" thickBot="1" x14ac:dyDescent="0.25">
      <c r="A557" s="17" t="str">
        <f>IF(DetalleExp!H557='Tablas intermedias'!$A$2,"Ordenes de Compra",IF(DetalleExp!H557='Tablas intermedias'!$A$3,"Financiamiento Internacional","Legítimo Abono"))</f>
        <v>Ordenes de Compra</v>
      </c>
      <c r="B557" s="7">
        <f>DetalleExp!E557</f>
        <v>44152</v>
      </c>
      <c r="C557" s="1" t="str">
        <f>DetalleExp!A557</f>
        <v>EX-2020-79156440-APN-DTYC#MS</v>
      </c>
      <c r="D557" s="1" t="str">
        <f>IF(A557="Ordenes de Compra",VLOOKUP(C557,Autogestión!$B$2:$D$5090,3,0),IF(A557="Legítimo Abono",VLOOKUP(C557,NoAmpOC!$B$2:$H$988,7,0),"Factura"))</f>
        <v>Factura</v>
      </c>
      <c r="E557" s="26" t="str">
        <f>IF(A557="Ordenes de Compra",VLOOKUP($C557,Autogestión!$B$2:$G$5090,6,0),IF(A557="Financiamiento Internacional",VLOOKUP($C557,FinInt!$B$2:$G$508,6,0),"Legítimo Abono"))</f>
        <v>80-0025-LPU18</v>
      </c>
      <c r="F557" s="26" t="str">
        <f>IF($A557="Ordenes de Compra","ARS",IF($A557="Financiamiento Internacional",VLOOKUP($C557,FinInt!$B$2:$Q$508,15,0),VLOOKUP($C557,NoAmpOC!$B$2:$T$988,18,0)))</f>
        <v>ARS</v>
      </c>
      <c r="G557" s="5">
        <f>IF($A557="Ordenes de Compra",VLOOKUP($C557,Autogestión!$B$2:$H$5090,7,0),IF($A557="Financiamiento Internacional",VLOOKUP($C557,FinInt!$B$2:$Q$1308,16,0),VLOOKUP($C557,NoAmpOC!$B$2:$T$988,19,0)))</f>
        <v>1049896.9099999999</v>
      </c>
      <c r="H557" s="5">
        <f t="shared" si="24"/>
        <v>1049896.9099999999</v>
      </c>
      <c r="I557" s="26" t="str">
        <f>IF($A557="Ordenes de Compra",VLOOKUP($C557,Autogestión!$B$2:$J$5090,9,0),IF($A557="Financiamiento Internacional",VLOOKUP($C557,FinInt!$B$2:$G$1555,6,0),"Legitimo Abono"))</f>
        <v>80-1124-OC19</v>
      </c>
      <c r="J557" s="1" t="str">
        <f>IF($A557="Ordenes de Compra",VLOOKUP($C557,Autogestión!$B$2:$R$5090,17,0),IF($A557="Financiamiento Internacional",VLOOKUP($C557,FinInt!$B$2:$O$1508,14,0),VLOOKUP($C557,NoAmpOC!$B$2:$R$988,17,0)))</f>
        <v>IVAX ARGENTINA SOCIEDAD ANONIMA</v>
      </c>
      <c r="K557" s="7" t="str">
        <f>DetalleExp!AP557</f>
        <v>DAFYP#MS-ARCHIVO</v>
      </c>
      <c r="L557" s="7" t="str">
        <f>DetalleExp!AQ557</f>
        <v>ARCHIVO - Archivo</v>
      </c>
      <c r="M557" s="7" t="str">
        <f>DetalleExp!AR557</f>
        <v>DAFYP#MS - Dirección de administración financiera y presupuestaria</v>
      </c>
      <c r="N557" s="7">
        <f>DetalleExp!AS557</f>
        <v>44244</v>
      </c>
      <c r="O557" s="27">
        <f ca="1">ROUNDUP(TODAY()-N557,0)</f>
        <v>111</v>
      </c>
      <c r="P557" s="27">
        <f ca="1">ROUNDUP(TODAY()-B557,0)</f>
        <v>203</v>
      </c>
      <c r="Q557" s="1" t="str">
        <f>IFERROR(IF(A557="Ordenes de Compra",VLOOKUP($E557,'Ordenes de Compra'!$A$2:$E$1712,5,0),"Sin OC"),"Sin dato")</f>
        <v>29.0.0.45.0</v>
      </c>
      <c r="R557" s="28">
        <f>IFERROR(IF(A557="Ordenes de Compra",VLOOKUP($I557,'Ordenes de Compra'!$B$2:$E$1712,3,0),"Sin OC"),"Sin dato")</f>
        <v>17582595.710000001</v>
      </c>
      <c r="S557" s="1" t="str">
        <f>VLOOKUP($U557,'Tablas intermedias'!$C$1:$H$222,5,0)</f>
        <v>DGPFE</v>
      </c>
      <c r="T557" s="29" t="str">
        <f t="shared" si="25"/>
        <v>OK</v>
      </c>
      <c r="U557" s="30" t="str">
        <f t="shared" si="26"/>
        <v>DAFYP#MS-ARCHIVOARCHIVO - ArchivoDAFYP#MS - Dirección de administración financiera y presupuestaria</v>
      </c>
      <c r="V557" s="1" t="str">
        <f>VLOOKUP(U557,'Tablas intermedias'!$C$1:$H$222,6,0)</f>
        <v>No</v>
      </c>
      <c r="W557" s="1" t="str">
        <f ca="1">IF(O557&lt;30,"menos de 30 días","más de 30 días")</f>
        <v>más de 30 días</v>
      </c>
    </row>
    <row r="558" spans="1:23" ht="14.25" hidden="1" thickTop="1" thickBot="1" x14ac:dyDescent="0.25">
      <c r="A558" s="17" t="str">
        <f>IF(DetalleExp!H558='Tablas intermedias'!$A$2,"Ordenes de Compra",IF(DetalleExp!H558='Tablas intermedias'!$A$3,"Financiamiento Internacional","Legítimo Abono"))</f>
        <v>Financiamiento Internacional</v>
      </c>
      <c r="B558" s="7">
        <f>DetalleExp!E558</f>
        <v>44153</v>
      </c>
      <c r="C558" s="1" t="str">
        <f>DetalleExp!A558</f>
        <v>EX-2020-79818130-APN-DAFYP#MS</v>
      </c>
      <c r="D558" s="1" t="str">
        <f>IF(A558="Ordenes de Compra",VLOOKUP(C558,Autogestión!$B$2:$D$5090,3,0),IF(A558="Legítimo Abono",VLOOKUP(C558,NoAmpOC!$B$2:$H$988,7,0),"Factura"))</f>
        <v>Factura</v>
      </c>
      <c r="E558" s="26" t="str">
        <f>IF(A558="Ordenes de Compra",VLOOKUP($C558,Autogestión!$B$2:$G$5090,6,0),IF(A558="Financiamiento Internacional",VLOOKUP($C558,FinInt!$B$2:$G$508,6,0),"Legítimo Abono"))</f>
        <v>Proyecto Apoyo a la Cobertura Universal de Salud Efectiva en Argentina (SUMAR) - 8853-AR - BIRF</v>
      </c>
      <c r="F558" s="26" t="str">
        <f>IF($A558="Ordenes de Compra","ARS",IF($A558="Financiamiento Internacional",VLOOKUP($C558,FinInt!$B$2:$Q$508,15,0),VLOOKUP($C558,NoAmpOC!$B$2:$T$988,18,0)))</f>
        <v>ARS</v>
      </c>
      <c r="G558" s="5">
        <f>IF($A558="Ordenes de Compra",VLOOKUP($C558,Autogestión!$B$2:$H$5090,7,0),IF($A558="Financiamiento Internacional",VLOOKUP($C558,FinInt!$B$2:$Q$1308,16,0),VLOOKUP($C558,NoAmpOC!$B$2:$T$988,19,0)))</f>
        <v>6960322.7999999998</v>
      </c>
      <c r="H558" s="5">
        <f t="shared" si="24"/>
        <v>6960322.7999999998</v>
      </c>
      <c r="I558" s="26" t="str">
        <f>IF($A558="Ordenes de Compra",VLOOKUP($C558,Autogestión!$B$2:$J$5090,9,0),IF($A558="Financiamiento Internacional",VLOOKUP($C558,FinInt!$B$2:$G$1555,6,0),"Legitimo Abono"))</f>
        <v>Proyecto Apoyo a la Cobertura Universal de Salud Efectiva en Argentina (SUMAR) - 8853-AR - BIRF</v>
      </c>
      <c r="J558" s="1" t="str">
        <f>IF($A558="Ordenes de Compra",VLOOKUP($C558,Autogestión!$B$2:$R$5090,17,0),IF($A558="Financiamiento Internacional",VLOOKUP($C558,FinInt!$B$2:$O$1508,14,0),VLOOKUP($C558,NoAmpOC!$B$2:$R$988,17,0)))</f>
        <v>CANEPA, KOPEC Y ASOCIADOS SRL</v>
      </c>
      <c r="K558" s="7" t="str">
        <f>DetalleExp!AP558</f>
        <v>DAFYP#MS-ARCHIVO</v>
      </c>
      <c r="L558" s="7" t="str">
        <f>DetalleExp!AQ558</f>
        <v>ARCHIVO - Archivo</v>
      </c>
      <c r="M558" s="7" t="str">
        <f>DetalleExp!AR558</f>
        <v>DAFYP#MS - Dirección de administración financiera y presupuestaria</v>
      </c>
      <c r="N558" s="7">
        <f>DetalleExp!AS558</f>
        <v>44215</v>
      </c>
      <c r="O558" s="27">
        <f ca="1">ROUNDUP(TODAY()-N558,0)</f>
        <v>140</v>
      </c>
      <c r="P558" s="27">
        <f ca="1">ROUNDUP(TODAY()-B558,0)</f>
        <v>202</v>
      </c>
      <c r="Q558" s="1" t="str">
        <f>IFERROR(IF(A558="Ordenes de Compra",VLOOKUP($E558,'Ordenes de Compra'!$A$2:$E$1712,5,0),"Sin OC"),"Sin dato")</f>
        <v>Sin OC</v>
      </c>
      <c r="R558" s="28" t="str">
        <f>IFERROR(IF(A558="Ordenes de Compra",VLOOKUP($I558,'Ordenes de Compra'!$B$2:$E$1712,3,0),"Sin OC"),"Sin dato")</f>
        <v>Sin OC</v>
      </c>
      <c r="S558" s="1" t="str">
        <f>VLOOKUP($U558,'Tablas intermedias'!$C$1:$H$222,5,0)</f>
        <v>DGPFE</v>
      </c>
      <c r="T558" s="29" t="str">
        <f t="shared" si="25"/>
        <v>OK</v>
      </c>
      <c r="U558" s="30" t="str">
        <f t="shared" si="26"/>
        <v>DAFYP#MS-ARCHIVOARCHIVO - ArchivoDAFYP#MS - Dirección de administración financiera y presupuestaria</v>
      </c>
      <c r="V558" s="1" t="str">
        <f>VLOOKUP(U558,'Tablas intermedias'!$C$1:$H$222,6,0)</f>
        <v>No</v>
      </c>
      <c r="W558" s="1" t="str">
        <f ca="1">IF(O558&lt;30,"menos de 30 días","más de 30 días")</f>
        <v>más de 30 días</v>
      </c>
    </row>
    <row r="559" spans="1:23" ht="14.25" hidden="1" thickTop="1" thickBot="1" x14ac:dyDescent="0.25">
      <c r="A559" s="17" t="str">
        <f>IF(DetalleExp!H559='Tablas intermedias'!$A$2,"Ordenes de Compra",IF(DetalleExp!H559='Tablas intermedias'!$A$3,"Financiamiento Internacional","Legítimo Abono"))</f>
        <v>Financiamiento Internacional</v>
      </c>
      <c r="B559" s="7">
        <f>DetalleExp!E559</f>
        <v>44154</v>
      </c>
      <c r="C559" s="1" t="str">
        <f>DetalleExp!A559</f>
        <v>EX-2020-80062207-APN-DAFYP#MS</v>
      </c>
      <c r="D559" s="1" t="str">
        <f>IF(A559="Ordenes de Compra",VLOOKUP(C559,Autogestión!$B$2:$D$5090,3,0),IF(A559="Legítimo Abono",VLOOKUP(C559,NoAmpOC!$B$2:$H$988,7,0),"Factura"))</f>
        <v>Factura</v>
      </c>
      <c r="E559" s="26" t="str">
        <f>IF(A559="Ordenes de Compra",VLOOKUP($C559,Autogestión!$B$2:$G$5090,6,0),IF(A559="Financiamiento Internacional",VLOOKUP($C559,FinInt!$B$2:$G$508,6,0),"Legítimo Abono"))</f>
        <v>Programa Multifase de Atención Primaria a la Salud para el Manejo de Enfermedades Crónicas No Transmisibles. Segunda Operación - 3772/0C-AR - BID</v>
      </c>
      <c r="F559" s="26" t="str">
        <f>IF($A559="Ordenes de Compra","ARS",IF($A559="Financiamiento Internacional",VLOOKUP($C559,FinInt!$B$2:$Q$508,15,0),VLOOKUP($C559,NoAmpOC!$B$2:$T$988,18,0)))</f>
        <v>USD</v>
      </c>
      <c r="G559" s="5">
        <f>IF($A559="Ordenes de Compra",VLOOKUP($C559,Autogestión!$B$2:$H$5090,7,0),IF($A559="Financiamiento Internacional",VLOOKUP($C559,FinInt!$B$2:$Q$1308,16,0),VLOOKUP($C559,NoAmpOC!$B$2:$T$988,19,0)))</f>
        <v>38536.949999999997</v>
      </c>
      <c r="H559" s="5">
        <f t="shared" si="24"/>
        <v>3853694.9999999995</v>
      </c>
      <c r="I559" s="26" t="str">
        <f>IF($A559="Ordenes de Compra",VLOOKUP($C559,Autogestión!$B$2:$J$5090,9,0),IF($A559="Financiamiento Internacional",VLOOKUP($C559,FinInt!$B$2:$G$1555,6,0),"Legitimo Abono"))</f>
        <v>Programa Multifase de Atención Primaria a la Salud para el Manejo de Enfermedades Crónicas No Transmisibles. Segunda Operación - 3772/0C-AR - BID</v>
      </c>
      <c r="J559" s="1" t="str">
        <f>IF($A559="Ordenes de Compra",VLOOKUP($C559,Autogestión!$B$2:$R$5090,17,0),IF($A559="Financiamiento Internacional",VLOOKUP($C559,FinInt!$B$2:$O$1508,14,0),VLOOKUP($C559,NoAmpOC!$B$2:$R$988,17,0)))</f>
        <v xml:space="preserve">LAFEDAR S.A. </v>
      </c>
      <c r="K559" s="7" t="str">
        <f>DetalleExp!AP559</f>
        <v>DAFYP#MS-ARCHIVO</v>
      </c>
      <c r="L559" s="7" t="str">
        <f>DetalleExp!AQ559</f>
        <v>ARCHIVO - Archivo</v>
      </c>
      <c r="M559" s="7" t="str">
        <f>DetalleExp!AR559</f>
        <v>DAFYP#MS - Dirección de administración financiera y presupuestaria</v>
      </c>
      <c r="N559" s="7">
        <f>DetalleExp!AS559</f>
        <v>44230</v>
      </c>
      <c r="O559" s="27">
        <f ca="1">ROUNDUP(TODAY()-N559,0)</f>
        <v>125</v>
      </c>
      <c r="P559" s="27">
        <f ca="1">ROUNDUP(TODAY()-B559,0)</f>
        <v>201</v>
      </c>
      <c r="Q559" s="1" t="str">
        <f>IFERROR(IF(A559="Ordenes de Compra",VLOOKUP($E559,'Ordenes de Compra'!$A$2:$E$1712,5,0),"Sin OC"),"Sin dato")</f>
        <v>Sin OC</v>
      </c>
      <c r="R559" s="28" t="str">
        <f>IFERROR(IF(A559="Ordenes de Compra",VLOOKUP($I559,'Ordenes de Compra'!$B$2:$E$1712,3,0),"Sin OC"),"Sin dato")</f>
        <v>Sin OC</v>
      </c>
      <c r="S559" s="1" t="str">
        <f>VLOOKUP($U559,'Tablas intermedias'!$C$1:$H$222,5,0)</f>
        <v>DGPFE</v>
      </c>
      <c r="T559" s="29" t="str">
        <f t="shared" si="25"/>
        <v>OK</v>
      </c>
      <c r="U559" s="30" t="str">
        <f t="shared" si="26"/>
        <v>DAFYP#MS-ARCHIVOARCHIVO - ArchivoDAFYP#MS - Dirección de administración financiera y presupuestaria</v>
      </c>
      <c r="V559" s="1" t="str">
        <f>VLOOKUP(U559,'Tablas intermedias'!$C$1:$H$222,6,0)</f>
        <v>No</v>
      </c>
      <c r="W559" s="1" t="str">
        <f ca="1">IF(O559&lt;30,"menos de 30 días","más de 30 días")</f>
        <v>más de 30 días</v>
      </c>
    </row>
    <row r="560" spans="1:23" ht="14.25" hidden="1" thickTop="1" thickBot="1" x14ac:dyDescent="0.25">
      <c r="A560" s="17" t="str">
        <f>IF(DetalleExp!H560='Tablas intermedias'!$A$2,"Ordenes de Compra",IF(DetalleExp!H560='Tablas intermedias'!$A$3,"Financiamiento Internacional","Legítimo Abono"))</f>
        <v>Financiamiento Internacional</v>
      </c>
      <c r="B560" s="7">
        <f>DetalleExp!E560</f>
        <v>44154</v>
      </c>
      <c r="C560" s="1" t="str">
        <f>DetalleExp!A560</f>
        <v>EX-2020-80068422-APN-DAFYP#MS</v>
      </c>
      <c r="D560" s="1" t="str">
        <f>IF(A560="Ordenes de Compra",VLOOKUP(C560,Autogestión!$B$2:$D$5090,3,0),IF(A560="Legítimo Abono",VLOOKUP(C560,NoAmpOC!$B$2:$H$988,7,0),"Factura"))</f>
        <v>Factura</v>
      </c>
      <c r="E560" s="26" t="str">
        <f>IF(A560="Ordenes de Compra",VLOOKUP($C560,Autogestión!$B$2:$G$5090,6,0),IF(A560="Financiamiento Internacional",VLOOKUP($C560,FinInt!$B$2:$G$508,6,0),"Legítimo Abono"))</f>
        <v>Programa Multifase de Atención Primaria a la Salud para el Manejo de Enfermedades Crónicas No Transmisibles. Segunda Operación - 3772/0C-AR - BID</v>
      </c>
      <c r="F560" s="26" t="str">
        <f>IF($A560="Ordenes de Compra","ARS",IF($A560="Financiamiento Internacional",VLOOKUP($C560,FinInt!$B$2:$Q$508,15,0),VLOOKUP($C560,NoAmpOC!$B$2:$T$988,18,0)))</f>
        <v>USD</v>
      </c>
      <c r="G560" s="5">
        <f>IF($A560="Ordenes de Compra",VLOOKUP($C560,Autogestión!$B$2:$H$5090,7,0),IF($A560="Financiamiento Internacional",VLOOKUP($C560,FinInt!$B$2:$Q$1308,16,0),VLOOKUP($C560,NoAmpOC!$B$2:$T$988,19,0)))</f>
        <v>42753.5</v>
      </c>
      <c r="H560" s="5">
        <f t="shared" si="24"/>
        <v>4275350</v>
      </c>
      <c r="I560" s="26" t="str">
        <f>IF($A560="Ordenes de Compra",VLOOKUP($C560,Autogestión!$B$2:$J$5090,9,0),IF($A560="Financiamiento Internacional",VLOOKUP($C560,FinInt!$B$2:$G$1555,6,0),"Legitimo Abono"))</f>
        <v>Programa Multifase de Atención Primaria a la Salud para el Manejo de Enfermedades Crónicas No Transmisibles. Segunda Operación - 3772/0C-AR - BID</v>
      </c>
      <c r="J560" s="1" t="str">
        <f>IF($A560="Ordenes de Compra",VLOOKUP($C560,Autogestión!$B$2:$R$5090,17,0),IF($A560="Financiamiento Internacional",VLOOKUP($C560,FinInt!$B$2:$O$1508,14,0),VLOOKUP($C560,NoAmpOC!$B$2:$R$988,17,0)))</f>
        <v xml:space="preserve">LAFEDAR S.A. </v>
      </c>
      <c r="K560" s="7" t="str">
        <f>DetalleExp!AP560</f>
        <v>DAFYP#MS-ARCHIVO</v>
      </c>
      <c r="L560" s="7" t="str">
        <f>DetalleExp!AQ560</f>
        <v>ARCHIVO - Archivo</v>
      </c>
      <c r="M560" s="7" t="str">
        <f>DetalleExp!AR560</f>
        <v>DAFYP#MS - Dirección de administración financiera y presupuestaria</v>
      </c>
      <c r="N560" s="7">
        <f>DetalleExp!AS560</f>
        <v>44230</v>
      </c>
      <c r="O560" s="27">
        <f ca="1">ROUNDUP(TODAY()-N560,0)</f>
        <v>125</v>
      </c>
      <c r="P560" s="27">
        <f ca="1">ROUNDUP(TODAY()-B560,0)</f>
        <v>201</v>
      </c>
      <c r="Q560" s="1" t="str">
        <f>IFERROR(IF(A560="Ordenes de Compra",VLOOKUP($E560,'Ordenes de Compra'!$A$2:$E$1712,5,0),"Sin OC"),"Sin dato")</f>
        <v>Sin OC</v>
      </c>
      <c r="R560" s="28" t="str">
        <f>IFERROR(IF(A560="Ordenes de Compra",VLOOKUP($I560,'Ordenes de Compra'!$B$2:$E$1712,3,0),"Sin OC"),"Sin dato")</f>
        <v>Sin OC</v>
      </c>
      <c r="S560" s="1" t="str">
        <f>VLOOKUP($U560,'Tablas intermedias'!$C$1:$H$222,5,0)</f>
        <v>DGPFE</v>
      </c>
      <c r="T560" s="29" t="str">
        <f t="shared" si="25"/>
        <v>OK</v>
      </c>
      <c r="U560" s="30" t="str">
        <f t="shared" si="26"/>
        <v>DAFYP#MS-ARCHIVOARCHIVO - ArchivoDAFYP#MS - Dirección de administración financiera y presupuestaria</v>
      </c>
      <c r="V560" s="1" t="str">
        <f>VLOOKUP(U560,'Tablas intermedias'!$C$1:$H$222,6,0)</f>
        <v>No</v>
      </c>
      <c r="W560" s="1" t="str">
        <f ca="1">IF(O560&lt;30,"menos de 30 días","más de 30 días")</f>
        <v>más de 30 días</v>
      </c>
    </row>
    <row r="561" spans="1:23" ht="14.25" hidden="1" thickTop="1" thickBot="1" x14ac:dyDescent="0.25">
      <c r="A561" s="17" t="str">
        <f>IF(DetalleExp!H561='Tablas intermedias'!$A$2,"Ordenes de Compra",IF(DetalleExp!H561='Tablas intermedias'!$A$3,"Financiamiento Internacional","Legítimo Abono"))</f>
        <v>Financiamiento Internacional</v>
      </c>
      <c r="B561" s="7">
        <f>DetalleExp!E561</f>
        <v>44154</v>
      </c>
      <c r="C561" s="1" t="str">
        <f>DetalleExp!A561</f>
        <v>EX-2020-80072198-APN-DAFYP#MS</v>
      </c>
      <c r="D561" s="1" t="str">
        <f>IF(A561="Ordenes de Compra",VLOOKUP(C561,Autogestión!$B$2:$D$5090,3,0),IF(A561="Legítimo Abono",VLOOKUP(C561,NoAmpOC!$B$2:$H$988,7,0),"Factura"))</f>
        <v>Factura</v>
      </c>
      <c r="E561" s="26" t="str">
        <f>IF(A561="Ordenes de Compra",VLOOKUP($C561,Autogestión!$B$2:$G$5090,6,0),IF(A561="Financiamiento Internacional",VLOOKUP($C561,FinInt!$B$2:$G$508,6,0),"Legítimo Abono"))</f>
        <v>Programa Multifase de Atención Primaria a la Salud para el Manejo de Enfermedades Crónicas No Transmisibles. Segunda Operación - 3772/0C-AR - BID</v>
      </c>
      <c r="F561" s="26" t="str">
        <f>IF($A561="Ordenes de Compra","ARS",IF($A561="Financiamiento Internacional",VLOOKUP($C561,FinInt!$B$2:$Q$508,15,0),VLOOKUP($C561,NoAmpOC!$B$2:$T$988,18,0)))</f>
        <v>ARS</v>
      </c>
      <c r="G561" s="5">
        <f>IF($A561="Ordenes de Compra",VLOOKUP($C561,Autogestión!$B$2:$H$5090,7,0),IF($A561="Financiamiento Internacional",VLOOKUP($C561,FinInt!$B$2:$Q$1308,16,0),VLOOKUP($C561,NoAmpOC!$B$2:$T$988,19,0)))</f>
        <v>3358200</v>
      </c>
      <c r="H561" s="5">
        <f t="shared" si="24"/>
        <v>3358200</v>
      </c>
      <c r="I561" s="26" t="str">
        <f>IF($A561="Ordenes de Compra",VLOOKUP($C561,Autogestión!$B$2:$J$5090,9,0),IF($A561="Financiamiento Internacional",VLOOKUP($C561,FinInt!$B$2:$G$1555,6,0),"Legitimo Abono"))</f>
        <v>Programa Multifase de Atención Primaria a la Salud para el Manejo de Enfermedades Crónicas No Transmisibles. Segunda Operación - 3772/0C-AR - BID</v>
      </c>
      <c r="J561" s="1" t="str">
        <f>IF($A561="Ordenes de Compra",VLOOKUP($C561,Autogestión!$B$2:$R$5090,17,0),IF($A561="Financiamiento Internacional",VLOOKUP($C561,FinInt!$B$2:$O$1508,14,0),VLOOKUP($C561,NoAmpOC!$B$2:$R$988,17,0)))</f>
        <v>CORREO OFICIAL DE LA REPÚBLICA ARGENTINA S.A..</v>
      </c>
      <c r="K561" s="7" t="str">
        <f>DetalleExp!AP561</f>
        <v>DAFYP#MS-ARCHIVO</v>
      </c>
      <c r="L561" s="7" t="str">
        <f>DetalleExp!AQ561</f>
        <v>ARCHIVO - Archivo</v>
      </c>
      <c r="M561" s="7" t="str">
        <f>DetalleExp!AR561</f>
        <v>DAFYP#MS - Dirección de administración financiera y presupuestaria</v>
      </c>
      <c r="N561" s="7">
        <f>DetalleExp!AS561</f>
        <v>44207</v>
      </c>
      <c r="O561" s="27">
        <f ca="1">ROUNDUP(TODAY()-N561,0)</f>
        <v>148</v>
      </c>
      <c r="P561" s="27">
        <f ca="1">ROUNDUP(TODAY()-B561,0)</f>
        <v>201</v>
      </c>
      <c r="Q561" s="1" t="str">
        <f>IFERROR(IF(A561="Ordenes de Compra",VLOOKUP($E561,'Ordenes de Compra'!$A$2:$E$1712,5,0),"Sin OC"),"Sin dato")</f>
        <v>Sin OC</v>
      </c>
      <c r="R561" s="28" t="str">
        <f>IFERROR(IF(A561="Ordenes de Compra",VLOOKUP($I561,'Ordenes de Compra'!$B$2:$E$1712,3,0),"Sin OC"),"Sin dato")</f>
        <v>Sin OC</v>
      </c>
      <c r="S561" s="1" t="str">
        <f>VLOOKUP($U561,'Tablas intermedias'!$C$1:$H$222,5,0)</f>
        <v>DGPFE</v>
      </c>
      <c r="T561" s="29" t="str">
        <f t="shared" si="25"/>
        <v>OK</v>
      </c>
      <c r="U561" s="30" t="str">
        <f t="shared" si="26"/>
        <v>DAFYP#MS-ARCHIVOARCHIVO - ArchivoDAFYP#MS - Dirección de administración financiera y presupuestaria</v>
      </c>
      <c r="V561" s="1" t="str">
        <f>VLOOKUP(U561,'Tablas intermedias'!$C$1:$H$222,6,0)</f>
        <v>No</v>
      </c>
      <c r="W561" s="1" t="str">
        <f ca="1">IF(O561&lt;30,"menos de 30 días","más de 30 días")</f>
        <v>más de 30 días</v>
      </c>
    </row>
    <row r="562" spans="1:23" ht="14.25" hidden="1" thickTop="1" thickBot="1" x14ac:dyDescent="0.25">
      <c r="A562" s="17" t="str">
        <f>IF(DetalleExp!H562='Tablas intermedias'!$A$2,"Ordenes de Compra",IF(DetalleExp!H562='Tablas intermedias'!$A$3,"Financiamiento Internacional","Legítimo Abono"))</f>
        <v>Ordenes de Compra</v>
      </c>
      <c r="B562" s="7">
        <f>DetalleExp!E562</f>
        <v>44154</v>
      </c>
      <c r="C562" s="1" t="str">
        <f>DetalleExp!A562</f>
        <v>EX-2020-80133203-APN-DTYC#MS</v>
      </c>
      <c r="D562" s="1" t="str">
        <f>IF(A562="Ordenes de Compra",VLOOKUP(C562,Autogestión!$B$2:$D$5090,3,0),IF(A562="Legítimo Abono",VLOOKUP(C562,NoAmpOC!$B$2:$H$988,7,0),"Factura"))</f>
        <v>Factura</v>
      </c>
      <c r="E562" s="26" t="str">
        <f>IF(A562="Ordenes de Compra",VLOOKUP($C562,Autogestión!$B$2:$G$5090,6,0),IF(A562="Financiamiento Internacional",VLOOKUP($C562,FinInt!$B$2:$G$508,6,0),"Legítimo Abono"))</f>
        <v>80-0025-LPU18</v>
      </c>
      <c r="F562" s="26" t="str">
        <f>IF($A562="Ordenes de Compra","ARS",IF($A562="Financiamiento Internacional",VLOOKUP($C562,FinInt!$B$2:$Q$508,15,0),VLOOKUP($C562,NoAmpOC!$B$2:$T$988,18,0)))</f>
        <v>ARS</v>
      </c>
      <c r="G562" s="5">
        <f>IF($A562="Ordenes de Compra",VLOOKUP($C562,Autogestión!$B$2:$H$5090,7,0),IF($A562="Financiamiento Internacional",VLOOKUP($C562,FinInt!$B$2:$Q$1308,16,0),VLOOKUP($C562,NoAmpOC!$B$2:$T$988,19,0)))</f>
        <v>17894000</v>
      </c>
      <c r="H562" s="5">
        <f t="shared" si="24"/>
        <v>17894000</v>
      </c>
      <c r="I562" s="26" t="str">
        <f>IF($A562="Ordenes de Compra",VLOOKUP($C562,Autogestión!$B$2:$J$5090,9,0),IF($A562="Financiamiento Internacional",VLOOKUP($C562,FinInt!$B$2:$G$1555,6,0),"Legitimo Abono"))</f>
        <v>80-1130-OC19</v>
      </c>
      <c r="J562" s="1" t="str">
        <f>IF($A562="Ordenes de Compra",VLOOKUP($C562,Autogestión!$B$2:$R$5090,17,0),IF($A562="Financiamiento Internacional",VLOOKUP($C562,FinInt!$B$2:$O$1508,14,0),VLOOKUP($C562,NoAmpOC!$B$2:$R$988,17,0)))</f>
        <v>PROPATO HNOS S.A.I.C.</v>
      </c>
      <c r="K562" s="7" t="str">
        <f>DetalleExp!AP562</f>
        <v>DAFYP#MS-ARCHIVO</v>
      </c>
      <c r="L562" s="7" t="str">
        <f>DetalleExp!AQ562</f>
        <v>ARCHIVO - Archivo</v>
      </c>
      <c r="M562" s="7" t="str">
        <f>DetalleExp!AR562</f>
        <v>DAFYP#MS - Dirección de administración financiera y presupuestaria</v>
      </c>
      <c r="N562" s="7">
        <f>DetalleExp!AS562</f>
        <v>44181</v>
      </c>
      <c r="O562" s="27">
        <f ca="1">ROUNDUP(TODAY()-N562,0)</f>
        <v>174</v>
      </c>
      <c r="P562" s="27">
        <f ca="1">ROUNDUP(TODAY()-B562,0)</f>
        <v>201</v>
      </c>
      <c r="Q562" s="1" t="str">
        <f>IFERROR(IF(A562="Ordenes de Compra",VLOOKUP($E562,'Ordenes de Compra'!$A$2:$E$1712,5,0),"Sin OC"),"Sin dato")</f>
        <v>29.0.0.45.0</v>
      </c>
      <c r="R562" s="28">
        <f>IFERROR(IF(A562="Ordenes de Compra",VLOOKUP($I562,'Ordenes de Compra'!$B$2:$E$1712,3,0),"Sin OC"),"Sin dato")</f>
        <v>213323176.56999999</v>
      </c>
      <c r="S562" s="1" t="str">
        <f>VLOOKUP($U562,'Tablas intermedias'!$C$1:$H$222,5,0)</f>
        <v>DGPFE</v>
      </c>
      <c r="T562" s="29" t="str">
        <f t="shared" si="25"/>
        <v>OK</v>
      </c>
      <c r="U562" s="30" t="str">
        <f t="shared" si="26"/>
        <v>DAFYP#MS-ARCHIVOARCHIVO - ArchivoDAFYP#MS - Dirección de administración financiera y presupuestaria</v>
      </c>
      <c r="V562" s="1" t="str">
        <f>VLOOKUP(U562,'Tablas intermedias'!$C$1:$H$222,6,0)</f>
        <v>No</v>
      </c>
      <c r="W562" s="1" t="str">
        <f ca="1">IF(O562&lt;30,"menos de 30 días","más de 30 días")</f>
        <v>más de 30 días</v>
      </c>
    </row>
    <row r="563" spans="1:23" ht="14.25" hidden="1" thickTop="1" thickBot="1" x14ac:dyDescent="0.25">
      <c r="A563" s="17" t="str">
        <f>IF(DetalleExp!H563='Tablas intermedias'!$A$2,"Ordenes de Compra",IF(DetalleExp!H563='Tablas intermedias'!$A$3,"Financiamiento Internacional","Legítimo Abono"))</f>
        <v>Ordenes de Compra</v>
      </c>
      <c r="B563" s="7">
        <f>DetalleExp!E563</f>
        <v>44154</v>
      </c>
      <c r="C563" s="32" t="str">
        <f>DetalleExp!A563</f>
        <v>EX-2020-80181564-APN-DTYC#MS</v>
      </c>
      <c r="D563" s="1" t="str">
        <f>IF(A563="Ordenes de Compra",VLOOKUP(C563,Autogestión!$B$2:$D$5090,3,0),IF(A563="Legítimo Abono",VLOOKUP(C563,NoAmpOC!$B$2:$H$988,7,0),"Factura"))</f>
        <v>Factura</v>
      </c>
      <c r="E563" s="26" t="str">
        <f>IF(A563="Ordenes de Compra",VLOOKUP($C563,Autogestión!$B$2:$G$5090,6,0),IF(A563="Financiamiento Internacional",VLOOKUP($C563,FinInt!$B$2:$G$508,6,0),"Legítimo Abono"))</f>
        <v>80-0042-DCI18</v>
      </c>
      <c r="F563" s="26" t="str">
        <f>IF($A563="Ordenes de Compra","ARS",IF($A563="Financiamiento Internacional",VLOOKUP($C563,FinInt!$B$2:$Q$508,15,0),VLOOKUP($C563,NoAmpOC!$B$2:$T$988,18,0)))</f>
        <v>ARS</v>
      </c>
      <c r="G563" s="5">
        <f>IF($A563="Ordenes de Compra",VLOOKUP($C563,Autogestión!$B$2:$H$5090,7,0),IF($A563="Financiamiento Internacional",VLOOKUP($C563,FinInt!$B$2:$Q$1308,16,0),VLOOKUP($C563,NoAmpOC!$B$2:$T$988,19,0)))</f>
        <v>2859.42</v>
      </c>
      <c r="H563" s="5">
        <f t="shared" si="24"/>
        <v>2859.42</v>
      </c>
      <c r="I563" s="26" t="str">
        <f>IF($A563="Ordenes de Compra",VLOOKUP($C563,Autogestión!$B$2:$J$5090,9,0),IF($A563="Financiamiento Internacional",VLOOKUP($C563,FinInt!$B$2:$G$1555,6,0),"Legitimo Abono"))</f>
        <v>80-1138-OC19</v>
      </c>
      <c r="J563" s="1" t="str">
        <f>IF($A563="Ordenes de Compra",VLOOKUP($C563,Autogestión!$B$2:$R$5090,17,0),IF($A563="Financiamiento Internacional",VLOOKUP($C563,FinInt!$B$2:$O$1508,14,0),VLOOKUP($C563,NoAmpOC!$B$2:$R$988,17,0)))</f>
        <v>CORREO OFICIAL DE LA REPÚBLICA ARGENTINA S.A..</v>
      </c>
      <c r="K563" s="7" t="str">
        <f>DetalleExp!AP563</f>
        <v>PLALANNE</v>
      </c>
      <c r="L563" s="7" t="str">
        <f>DetalleExp!AQ563</f>
        <v>USAMENDOZA - Unidad sanitaria mendoza</v>
      </c>
      <c r="M563" s="7" t="str">
        <f>DetalleExp!AR563</f>
        <v>DSFYTT#MS - Dirección de sanidad de fronteras y terminales de transporte</v>
      </c>
      <c r="N563" s="7">
        <f>DetalleExp!AS563</f>
        <v>44320</v>
      </c>
      <c r="O563" s="27">
        <f ca="1">ROUNDUP(TODAY()-N563,0)</f>
        <v>35</v>
      </c>
      <c r="P563" s="27">
        <f ca="1">ROUNDUP(TODAY()-B563,0)</f>
        <v>201</v>
      </c>
      <c r="Q563" s="1" t="str">
        <f>IFERROR(IF(A563="Ordenes de Compra",VLOOKUP($E563,'Ordenes de Compra'!$A$2:$E$1712,5,0),"Sin OC"),"Sin dato")</f>
        <v>Sin dato</v>
      </c>
      <c r="R563" s="28">
        <f>IFERROR(IF(A563="Ordenes de Compra",VLOOKUP($I563,'Ordenes de Compra'!$B$2:$E$1712,3,0),"Sin OC"),"Sin dato")</f>
        <v>14400</v>
      </c>
      <c r="S563" s="1" t="str">
        <f>VLOOKUP($U563,'Tablas intermedias'!$C$1:$H$222,5,0)</f>
        <v>Programa</v>
      </c>
      <c r="T563" s="29" t="str">
        <f t="shared" si="25"/>
        <v>OK</v>
      </c>
      <c r="U563" s="30" t="str">
        <f t="shared" si="26"/>
        <v>PLALANNEUSAMENDOZA - Unidad sanitaria mendozaDSFYTT#MS - Dirección de sanidad de fronteras y terminales de transporte</v>
      </c>
      <c r="V563" s="1" t="str">
        <f>VLOOKUP(U563,'Tablas intermedias'!$C$1:$H$222,6,0)</f>
        <v>Si</v>
      </c>
      <c r="W563" s="1" t="str">
        <f ca="1">IF(O563&lt;30,"menos de 30 días","más de 30 días")</f>
        <v>más de 30 días</v>
      </c>
    </row>
    <row r="564" spans="1:23" ht="14.25" hidden="1" thickTop="1" thickBot="1" x14ac:dyDescent="0.25">
      <c r="A564" s="17" t="str">
        <f>IF(DetalleExp!H564='Tablas intermedias'!$A$2,"Ordenes de Compra",IF(DetalleExp!H564='Tablas intermedias'!$A$3,"Financiamiento Internacional","Legítimo Abono"))</f>
        <v>Ordenes de Compra</v>
      </c>
      <c r="B564" s="7">
        <f>DetalleExp!E564</f>
        <v>44154</v>
      </c>
      <c r="C564" s="32" t="str">
        <f>DetalleExp!A564</f>
        <v>EX-2020-80196777-APN-DTYC#MS</v>
      </c>
      <c r="D564" s="1" t="str">
        <f>IF(A564="Ordenes de Compra",VLOOKUP(C564,Autogestión!$B$2:$D$5090,3,0),IF(A564="Legítimo Abono",VLOOKUP(C564,NoAmpOC!$B$2:$H$988,7,0),"Factura"))</f>
        <v>Factura</v>
      </c>
      <c r="E564" s="26" t="str">
        <f>IF(A564="Ordenes de Compra",VLOOKUP($C564,Autogestión!$B$2:$G$5090,6,0),IF(A564="Financiamiento Internacional",VLOOKUP($C564,FinInt!$B$2:$G$508,6,0),"Legítimo Abono"))</f>
        <v>80-0042-DCI18</v>
      </c>
      <c r="F564" s="26" t="str">
        <f>IF($A564="Ordenes de Compra","ARS",IF($A564="Financiamiento Internacional",VLOOKUP($C564,FinInt!$B$2:$Q$508,15,0),VLOOKUP($C564,NoAmpOC!$B$2:$T$988,18,0)))</f>
        <v>ARS</v>
      </c>
      <c r="G564" s="5">
        <f>IF($A564="Ordenes de Compra",VLOOKUP($C564,Autogestión!$B$2:$H$5090,7,0),IF($A564="Financiamiento Internacional",VLOOKUP($C564,FinInt!$B$2:$Q$1308,16,0),VLOOKUP($C564,NoAmpOC!$B$2:$T$988,19,0)))</f>
        <v>22954.84</v>
      </c>
      <c r="H564" s="5">
        <f t="shared" si="24"/>
        <v>22954.84</v>
      </c>
      <c r="I564" s="26" t="str">
        <f>IF($A564="Ordenes de Compra",VLOOKUP($C564,Autogestión!$B$2:$J$5090,9,0),IF($A564="Financiamiento Internacional",VLOOKUP($C564,FinInt!$B$2:$G$1555,6,0),"Legitimo Abono"))</f>
        <v>80-1138-OC19</v>
      </c>
      <c r="J564" s="1" t="str">
        <f>IF($A564="Ordenes de Compra",VLOOKUP($C564,Autogestión!$B$2:$R$5090,17,0),IF($A564="Financiamiento Internacional",VLOOKUP($C564,FinInt!$B$2:$O$1508,14,0),VLOOKUP($C564,NoAmpOC!$B$2:$R$988,17,0)))</f>
        <v>CORREO OFICIAL DE LA REPÚBLICA ARGENTINA S.A..</v>
      </c>
      <c r="K564" s="7" t="str">
        <f>DetalleExp!AP564</f>
        <v>PLALANNE</v>
      </c>
      <c r="L564" s="7" t="str">
        <f>DetalleExp!AQ564</f>
        <v>USAMENDOZA - Unidad sanitaria mendoza</v>
      </c>
      <c r="M564" s="7" t="str">
        <f>DetalleExp!AR564</f>
        <v>DSFYTT#MS - Dirección de sanidad de fronteras y terminales de transporte</v>
      </c>
      <c r="N564" s="7">
        <f>DetalleExp!AS564</f>
        <v>44320</v>
      </c>
      <c r="O564" s="27">
        <f ca="1">ROUNDUP(TODAY()-N564,0)</f>
        <v>35</v>
      </c>
      <c r="P564" s="27">
        <f ca="1">ROUNDUP(TODAY()-B564,0)</f>
        <v>201</v>
      </c>
      <c r="Q564" s="1" t="str">
        <f>IFERROR(IF(A564="Ordenes de Compra",VLOOKUP($E564,'Ordenes de Compra'!$A$2:$E$1712,5,0),"Sin OC"),"Sin dato")</f>
        <v>Sin dato</v>
      </c>
      <c r="R564" s="28">
        <f>IFERROR(IF(A564="Ordenes de Compra",VLOOKUP($I564,'Ordenes de Compra'!$B$2:$E$1712,3,0),"Sin OC"),"Sin dato")</f>
        <v>14400</v>
      </c>
      <c r="S564" s="1" t="str">
        <f>VLOOKUP($U564,'Tablas intermedias'!$C$1:$H$222,5,0)</f>
        <v>Programa</v>
      </c>
      <c r="T564" s="29" t="str">
        <f t="shared" si="25"/>
        <v>OK</v>
      </c>
      <c r="U564" s="30" t="str">
        <f t="shared" si="26"/>
        <v>PLALANNEUSAMENDOZA - Unidad sanitaria mendozaDSFYTT#MS - Dirección de sanidad de fronteras y terminales de transporte</v>
      </c>
      <c r="V564" s="1" t="str">
        <f>VLOOKUP(U564,'Tablas intermedias'!$C$1:$H$222,6,0)</f>
        <v>Si</v>
      </c>
      <c r="W564" s="1" t="str">
        <f ca="1">IF(O564&lt;30,"menos de 30 días","más de 30 días")</f>
        <v>más de 30 días</v>
      </c>
    </row>
    <row r="565" spans="1:23" ht="14.25" hidden="1" thickTop="1" thickBot="1" x14ac:dyDescent="0.25">
      <c r="A565" s="17" t="str">
        <f>IF(DetalleExp!H565='Tablas intermedias'!$A$2,"Ordenes de Compra",IF(DetalleExp!H565='Tablas intermedias'!$A$3,"Financiamiento Internacional","Legítimo Abono"))</f>
        <v>Ordenes de Compra</v>
      </c>
      <c r="B565" s="7">
        <f>DetalleExp!E565</f>
        <v>44154</v>
      </c>
      <c r="C565" s="32" t="str">
        <f>DetalleExp!A565</f>
        <v>EX-2020-80200481-APN-DTYC#MS</v>
      </c>
      <c r="D565" s="1" t="str">
        <f>IF(A565="Ordenes de Compra",VLOOKUP(C565,Autogestión!$B$2:$D$5090,3,0),IF(A565="Legítimo Abono",VLOOKUP(C565,NoAmpOC!$B$2:$H$988,7,0),"Factura"))</f>
        <v>Factura</v>
      </c>
      <c r="E565" s="26" t="str">
        <f>IF(A565="Ordenes de Compra",VLOOKUP($C565,Autogestión!$B$2:$G$5090,6,0),IF(A565="Financiamiento Internacional",VLOOKUP($C565,FinInt!$B$2:$G$508,6,0),"Legítimo Abono"))</f>
        <v>80-0042-DCI18</v>
      </c>
      <c r="F565" s="26" t="str">
        <f>IF($A565="Ordenes de Compra","ARS",IF($A565="Financiamiento Internacional",VLOOKUP($C565,FinInt!$B$2:$Q$508,15,0),VLOOKUP($C565,NoAmpOC!$B$2:$T$988,18,0)))</f>
        <v>ARS</v>
      </c>
      <c r="G565" s="5">
        <f>IF($A565="Ordenes de Compra",VLOOKUP($C565,Autogestión!$B$2:$H$5090,7,0),IF($A565="Financiamiento Internacional",VLOOKUP($C565,FinInt!$B$2:$Q$1308,16,0),VLOOKUP($C565,NoAmpOC!$B$2:$T$988,19,0)))</f>
        <v>16770.599999999999</v>
      </c>
      <c r="H565" s="5">
        <f t="shared" si="24"/>
        <v>16770.599999999999</v>
      </c>
      <c r="I565" s="26" t="str">
        <f>IF($A565="Ordenes de Compra",VLOOKUP($C565,Autogestión!$B$2:$J$5090,9,0),IF($A565="Financiamiento Internacional",VLOOKUP($C565,FinInt!$B$2:$G$1555,6,0),"Legitimo Abono"))</f>
        <v>80-1138-OC19</v>
      </c>
      <c r="J565" s="1" t="str">
        <f>IF($A565="Ordenes de Compra",VLOOKUP($C565,Autogestión!$B$2:$R$5090,17,0),IF($A565="Financiamiento Internacional",VLOOKUP($C565,FinInt!$B$2:$O$1508,14,0),VLOOKUP($C565,NoAmpOC!$B$2:$R$988,17,0)))</f>
        <v>MSD ARGENTINA SRL</v>
      </c>
      <c r="K565" s="7" t="str">
        <f>DetalleExp!AP565</f>
        <v>PLALANNE</v>
      </c>
      <c r="L565" s="7" t="str">
        <f>DetalleExp!AQ565</f>
        <v>USAMENDOZA - Unidad sanitaria mendoza</v>
      </c>
      <c r="M565" s="7" t="str">
        <f>DetalleExp!AR565</f>
        <v>DSFYTT#MS - Dirección de sanidad de fronteras y terminales de transporte</v>
      </c>
      <c r="N565" s="7">
        <f>DetalleExp!AS565</f>
        <v>44320</v>
      </c>
      <c r="O565" s="27">
        <f ca="1">ROUNDUP(TODAY()-N565,0)</f>
        <v>35</v>
      </c>
      <c r="P565" s="27">
        <f ca="1">ROUNDUP(TODAY()-B565,0)</f>
        <v>201</v>
      </c>
      <c r="Q565" s="1" t="str">
        <f>IFERROR(IF(A565="Ordenes de Compra",VLOOKUP($E565,'Ordenes de Compra'!$A$2:$E$1712,5,0),"Sin OC"),"Sin dato")</f>
        <v>Sin dato</v>
      </c>
      <c r="R565" s="28">
        <f>IFERROR(IF(A565="Ordenes de Compra",VLOOKUP($I565,'Ordenes de Compra'!$B$2:$E$1712,3,0),"Sin OC"),"Sin dato")</f>
        <v>14400</v>
      </c>
      <c r="S565" s="1" t="str">
        <f>VLOOKUP($U565,'Tablas intermedias'!$C$1:$H$222,5,0)</f>
        <v>Programa</v>
      </c>
      <c r="T565" s="29" t="str">
        <f t="shared" si="25"/>
        <v>OK</v>
      </c>
      <c r="U565" s="30" t="str">
        <f t="shared" si="26"/>
        <v>PLALANNEUSAMENDOZA - Unidad sanitaria mendozaDSFYTT#MS - Dirección de sanidad de fronteras y terminales de transporte</v>
      </c>
      <c r="V565" s="1" t="str">
        <f>VLOOKUP(U565,'Tablas intermedias'!$C$1:$H$222,6,0)</f>
        <v>Si</v>
      </c>
      <c r="W565" s="1" t="str">
        <f ca="1">IF(O565&lt;30,"menos de 30 días","más de 30 días")</f>
        <v>más de 30 días</v>
      </c>
    </row>
    <row r="566" spans="1:23" ht="14.25" hidden="1" thickTop="1" thickBot="1" x14ac:dyDescent="0.25">
      <c r="A566" s="17" t="str">
        <f>IF(DetalleExp!H566='Tablas intermedias'!$A$2,"Ordenes de Compra",IF(DetalleExp!H566='Tablas intermedias'!$A$3,"Financiamiento Internacional","Legítimo Abono"))</f>
        <v>Ordenes de Compra</v>
      </c>
      <c r="B566" s="7">
        <f>DetalleExp!E566</f>
        <v>44154</v>
      </c>
      <c r="C566" s="32" t="str">
        <f>DetalleExp!A566</f>
        <v>EX-2020-80204066-APN-DTYC#MS</v>
      </c>
      <c r="D566" s="1" t="str">
        <f>IF(A566="Ordenes de Compra",VLOOKUP(C566,Autogestión!$B$2:$D$5090,3,0),IF(A566="Legítimo Abono",VLOOKUP(C566,NoAmpOC!$B$2:$H$988,7,0),"Factura"))</f>
        <v>Factura</v>
      </c>
      <c r="E566" s="26" t="str">
        <f>IF(A566="Ordenes de Compra",VLOOKUP($C566,Autogestión!$B$2:$G$5090,6,0),IF(A566="Financiamiento Internacional",VLOOKUP($C566,FinInt!$B$2:$G$508,6,0),"Legítimo Abono"))</f>
        <v>80-0042-DCI18</v>
      </c>
      <c r="F566" s="26" t="str">
        <f>IF($A566="Ordenes de Compra","ARS",IF($A566="Financiamiento Internacional",VLOOKUP($C566,FinInt!$B$2:$Q$508,15,0),VLOOKUP($C566,NoAmpOC!$B$2:$T$988,18,0)))</f>
        <v>ARS</v>
      </c>
      <c r="G566" s="5">
        <f>IF($A566="Ordenes de Compra",VLOOKUP($C566,Autogestión!$B$2:$H$5090,7,0),IF($A566="Financiamiento Internacional",VLOOKUP($C566,FinInt!$B$2:$Q$1308,16,0),VLOOKUP($C566,NoAmpOC!$B$2:$T$988,19,0)))</f>
        <v>4360356</v>
      </c>
      <c r="H566" s="5">
        <f t="shared" si="24"/>
        <v>4360356</v>
      </c>
      <c r="I566" s="26" t="str">
        <f>IF($A566="Ordenes de Compra",VLOOKUP($C566,Autogestión!$B$2:$J$5090,9,0),IF($A566="Financiamiento Internacional",VLOOKUP($C566,FinInt!$B$2:$G$1555,6,0),"Legitimo Abono"))</f>
        <v>80-1138-OC19</v>
      </c>
      <c r="J566" s="1" t="str">
        <f>IF($A566="Ordenes de Compra",VLOOKUP($C566,Autogestión!$B$2:$R$5090,17,0),IF($A566="Financiamiento Internacional",VLOOKUP($C566,FinInt!$B$2:$O$1508,14,0),VLOOKUP($C566,NoAmpOC!$B$2:$R$988,17,0)))</f>
        <v>MSD ARGENTINA SRL</v>
      </c>
      <c r="K566" s="7" t="str">
        <f>DetalleExp!AP566</f>
        <v>PLALANNE</v>
      </c>
      <c r="L566" s="7" t="str">
        <f>DetalleExp!AQ566</f>
        <v>USAMENDOZA - Unidad sanitaria mendoza</v>
      </c>
      <c r="M566" s="7" t="str">
        <f>DetalleExp!AR566</f>
        <v>DSFYTT#MS - Dirección de sanidad de fronteras y terminales de transporte</v>
      </c>
      <c r="N566" s="7">
        <f>DetalleExp!AS566</f>
        <v>44320</v>
      </c>
      <c r="O566" s="27">
        <f ca="1">ROUNDUP(TODAY()-N566,0)</f>
        <v>35</v>
      </c>
      <c r="P566" s="27">
        <f ca="1">ROUNDUP(TODAY()-B566,0)</f>
        <v>201</v>
      </c>
      <c r="Q566" s="1" t="str">
        <f>IFERROR(IF(A566="Ordenes de Compra",VLOOKUP($E566,'Ordenes de Compra'!$A$2:$E$1712,5,0),"Sin OC"),"Sin dato")</f>
        <v>Sin dato</v>
      </c>
      <c r="R566" s="28">
        <f>IFERROR(IF(A566="Ordenes de Compra",VLOOKUP($I566,'Ordenes de Compra'!$B$2:$E$1712,3,0),"Sin OC"),"Sin dato")</f>
        <v>14400</v>
      </c>
      <c r="S566" s="1" t="str">
        <f>VLOOKUP($U566,'Tablas intermedias'!$C$1:$H$222,5,0)</f>
        <v>Programa</v>
      </c>
      <c r="T566" s="29" t="str">
        <f t="shared" si="25"/>
        <v>OK</v>
      </c>
      <c r="U566" s="30" t="str">
        <f t="shared" si="26"/>
        <v>PLALANNEUSAMENDOZA - Unidad sanitaria mendozaDSFYTT#MS - Dirección de sanidad de fronteras y terminales de transporte</v>
      </c>
      <c r="V566" s="1" t="str">
        <f>VLOOKUP(U566,'Tablas intermedias'!$C$1:$H$222,6,0)</f>
        <v>Si</v>
      </c>
      <c r="W566" s="1" t="str">
        <f ca="1">IF(O566&lt;30,"menos de 30 días","más de 30 días")</f>
        <v>más de 30 días</v>
      </c>
    </row>
    <row r="567" spans="1:23" ht="14.25" hidden="1" thickTop="1" thickBot="1" x14ac:dyDescent="0.25">
      <c r="A567" s="17" t="str">
        <f>IF(DetalleExp!H567='Tablas intermedias'!$A$2,"Ordenes de Compra",IF(DetalleExp!H567='Tablas intermedias'!$A$3,"Financiamiento Internacional","Legítimo Abono"))</f>
        <v>Ordenes de Compra</v>
      </c>
      <c r="B567" s="7">
        <f>DetalleExp!E567</f>
        <v>44154</v>
      </c>
      <c r="C567" s="32" t="str">
        <f>DetalleExp!A567</f>
        <v>EX-2020-80207289-APN-DTYC#MS</v>
      </c>
      <c r="D567" s="1" t="str">
        <f>IF(A567="Ordenes de Compra",VLOOKUP(C567,Autogestión!$B$2:$D$5090,3,0),IF(A567="Legítimo Abono",VLOOKUP(C567,NoAmpOC!$B$2:$H$988,7,0),"Factura"))</f>
        <v>Factura</v>
      </c>
      <c r="E567" s="26" t="str">
        <f>IF(A567="Ordenes de Compra",VLOOKUP($C567,Autogestión!$B$2:$G$5090,6,0),IF(A567="Financiamiento Internacional",VLOOKUP($C567,FinInt!$B$2:$G$508,6,0),"Legítimo Abono"))</f>
        <v>80-0042-DCI18</v>
      </c>
      <c r="F567" s="26" t="str">
        <f>IF($A567="Ordenes de Compra","ARS",IF($A567="Financiamiento Internacional",VLOOKUP($C567,FinInt!$B$2:$Q$508,15,0),VLOOKUP($C567,NoAmpOC!$B$2:$T$988,18,0)))</f>
        <v>ARS</v>
      </c>
      <c r="G567" s="5">
        <f>IF($A567="Ordenes de Compra",VLOOKUP($C567,Autogestión!$B$2:$H$5090,7,0),IF($A567="Financiamiento Internacional",VLOOKUP($C567,FinInt!$B$2:$Q$1308,16,0),VLOOKUP($C567,NoAmpOC!$B$2:$T$988,19,0)))</f>
        <v>6330244.4000000004</v>
      </c>
      <c r="H567" s="5">
        <f t="shared" si="24"/>
        <v>6330244.4000000004</v>
      </c>
      <c r="I567" s="26" t="str">
        <f>IF($A567="Ordenes de Compra",VLOOKUP($C567,Autogestión!$B$2:$J$5090,9,0),IF($A567="Financiamiento Internacional",VLOOKUP($C567,FinInt!$B$2:$G$1555,6,0),"Legitimo Abono"))</f>
        <v>80-1138-OC19</v>
      </c>
      <c r="J567" s="1" t="str">
        <f>IF($A567="Ordenes de Compra",VLOOKUP($C567,Autogestión!$B$2:$R$5090,17,0),IF($A567="Financiamiento Internacional",VLOOKUP($C567,FinInt!$B$2:$O$1508,14,0),VLOOKUP($C567,NoAmpOC!$B$2:$R$988,17,0)))</f>
        <v>PRO MED INTERNACIONAL SA</v>
      </c>
      <c r="K567" s="7" t="str">
        <f>DetalleExp!AP567</f>
        <v>PLALANNE</v>
      </c>
      <c r="L567" s="7" t="str">
        <f>DetalleExp!AQ567</f>
        <v>USAMENDOZA - Unidad sanitaria mendoza</v>
      </c>
      <c r="M567" s="7" t="str">
        <f>DetalleExp!AR567</f>
        <v>DSFYTT#MS - Dirección de sanidad de fronteras y terminales de transporte</v>
      </c>
      <c r="N567" s="7">
        <f>DetalleExp!AS567</f>
        <v>44320</v>
      </c>
      <c r="O567" s="27">
        <f ca="1">ROUNDUP(TODAY()-N567,0)</f>
        <v>35</v>
      </c>
      <c r="P567" s="27">
        <f ca="1">ROUNDUP(TODAY()-B567,0)</f>
        <v>201</v>
      </c>
      <c r="Q567" s="1" t="str">
        <f>IFERROR(IF(A567="Ordenes de Compra",VLOOKUP($E567,'Ordenes de Compra'!$A$2:$E$1712,5,0),"Sin OC"),"Sin dato")</f>
        <v>Sin dato</v>
      </c>
      <c r="R567" s="28">
        <f>IFERROR(IF(A567="Ordenes de Compra",VLOOKUP($I567,'Ordenes de Compra'!$B$2:$E$1712,3,0),"Sin OC"),"Sin dato")</f>
        <v>14400</v>
      </c>
      <c r="S567" s="1" t="str">
        <f>VLOOKUP($U567,'Tablas intermedias'!$C$1:$H$222,5,0)</f>
        <v>Programa</v>
      </c>
      <c r="T567" s="29" t="str">
        <f t="shared" si="25"/>
        <v>OK</v>
      </c>
      <c r="U567" s="30" t="str">
        <f t="shared" si="26"/>
        <v>PLALANNEUSAMENDOZA - Unidad sanitaria mendozaDSFYTT#MS - Dirección de sanidad de fronteras y terminales de transporte</v>
      </c>
      <c r="V567" s="1" t="str">
        <f>VLOOKUP(U567,'Tablas intermedias'!$C$1:$H$222,6,0)</f>
        <v>Si</v>
      </c>
      <c r="W567" s="1" t="str">
        <f ca="1">IF(O567&lt;30,"menos de 30 días","más de 30 días")</f>
        <v>más de 30 días</v>
      </c>
    </row>
    <row r="568" spans="1:23" ht="14.25" hidden="1" thickTop="1" thickBot="1" x14ac:dyDescent="0.25">
      <c r="A568" s="17" t="str">
        <f>IF(DetalleExp!H568='Tablas intermedias'!$A$2,"Ordenes de Compra",IF(DetalleExp!H568='Tablas intermedias'!$A$3,"Financiamiento Internacional","Legítimo Abono"))</f>
        <v>Ordenes de Compra</v>
      </c>
      <c r="B568" s="7">
        <f>DetalleExp!E568</f>
        <v>44154</v>
      </c>
      <c r="C568" s="32" t="str">
        <f>DetalleExp!A568</f>
        <v>EX-2020-80217572-APN-DTYC#MS</v>
      </c>
      <c r="D568" s="1" t="str">
        <f>IF(A568="Ordenes de Compra",VLOOKUP(C568,Autogestión!$B$2:$D$5090,3,0),IF(A568="Legítimo Abono",VLOOKUP(C568,NoAmpOC!$B$2:$H$988,7,0),"Factura"))</f>
        <v>Factura</v>
      </c>
      <c r="E568" s="26" t="str">
        <f>IF(A568="Ordenes de Compra",VLOOKUP($C568,Autogestión!$B$2:$G$5090,6,0),IF(A568="Financiamiento Internacional",VLOOKUP($C568,FinInt!$B$2:$G$508,6,0),"Legítimo Abono"))</f>
        <v>80-0042-DCI18</v>
      </c>
      <c r="F568" s="26" t="str">
        <f>IF($A568="Ordenes de Compra","ARS",IF($A568="Financiamiento Internacional",VLOOKUP($C568,FinInt!$B$2:$Q$508,15,0),VLOOKUP($C568,NoAmpOC!$B$2:$T$988,18,0)))</f>
        <v>ARS</v>
      </c>
      <c r="G568" s="5">
        <f>IF($A568="Ordenes de Compra",VLOOKUP($C568,Autogestión!$B$2:$H$5090,7,0),IF($A568="Financiamiento Internacional",VLOOKUP($C568,FinInt!$B$2:$Q$1308,16,0),VLOOKUP($C568,NoAmpOC!$B$2:$T$988,19,0)))</f>
        <v>791440</v>
      </c>
      <c r="H568" s="5">
        <f t="shared" si="24"/>
        <v>791440</v>
      </c>
      <c r="I568" s="26" t="str">
        <f>IF($A568="Ordenes de Compra",VLOOKUP($C568,Autogestión!$B$2:$J$5090,9,0),IF($A568="Financiamiento Internacional",VLOOKUP($C568,FinInt!$B$2:$G$1555,6,0),"Legitimo Abono"))</f>
        <v>80-1138-OC19</v>
      </c>
      <c r="J568" s="1" t="str">
        <f>IF($A568="Ordenes de Compra",VLOOKUP($C568,Autogestión!$B$2:$R$5090,17,0),IF($A568="Financiamiento Internacional",VLOOKUP($C568,FinInt!$B$2:$O$1508,14,0),VLOOKUP($C568,NoAmpOC!$B$2:$R$988,17,0)))</f>
        <v>Drogueria Varadero S.A.</v>
      </c>
      <c r="K568" s="7" t="str">
        <f>DetalleExp!AP568</f>
        <v>PLALANNE</v>
      </c>
      <c r="L568" s="7" t="str">
        <f>DetalleExp!AQ568</f>
        <v>USAMENDOZA - Unidad sanitaria mendoza</v>
      </c>
      <c r="M568" s="7" t="str">
        <f>DetalleExp!AR568</f>
        <v>DSFYTT#MS - Dirección de sanidad de fronteras y terminales de transporte</v>
      </c>
      <c r="N568" s="7">
        <f>DetalleExp!AS568</f>
        <v>44320</v>
      </c>
      <c r="O568" s="27">
        <f ca="1">ROUNDUP(TODAY()-N568,0)</f>
        <v>35</v>
      </c>
      <c r="P568" s="27">
        <f ca="1">ROUNDUP(TODAY()-B568,0)</f>
        <v>201</v>
      </c>
      <c r="Q568" s="1" t="str">
        <f>IFERROR(IF(A568="Ordenes de Compra",VLOOKUP($E568,'Ordenes de Compra'!$A$2:$E$1712,5,0),"Sin OC"),"Sin dato")</f>
        <v>Sin dato</v>
      </c>
      <c r="R568" s="28">
        <f>IFERROR(IF(A568="Ordenes de Compra",VLOOKUP($I568,'Ordenes de Compra'!$B$2:$E$1712,3,0),"Sin OC"),"Sin dato")</f>
        <v>14400</v>
      </c>
      <c r="S568" s="1" t="str">
        <f>VLOOKUP($U568,'Tablas intermedias'!$C$1:$H$222,5,0)</f>
        <v>Programa</v>
      </c>
      <c r="T568" s="29" t="str">
        <f t="shared" si="25"/>
        <v>OK</v>
      </c>
      <c r="U568" s="30" t="str">
        <f t="shared" si="26"/>
        <v>PLALANNEUSAMENDOZA - Unidad sanitaria mendozaDSFYTT#MS - Dirección de sanidad de fronteras y terminales de transporte</v>
      </c>
      <c r="V568" s="1" t="str">
        <f>VLOOKUP(U568,'Tablas intermedias'!$C$1:$H$222,6,0)</f>
        <v>Si</v>
      </c>
      <c r="W568" s="1" t="str">
        <f ca="1">IF(O568&lt;30,"menos de 30 días","más de 30 días")</f>
        <v>más de 30 días</v>
      </c>
    </row>
    <row r="569" spans="1:23" ht="14.25" hidden="1" thickTop="1" thickBot="1" x14ac:dyDescent="0.25">
      <c r="A569" s="17" t="str">
        <f>IF(DetalleExp!H569='Tablas intermedias'!$A$2,"Ordenes de Compra",IF(DetalleExp!H569='Tablas intermedias'!$A$3,"Financiamiento Internacional","Legítimo Abono"))</f>
        <v>Ordenes de Compra</v>
      </c>
      <c r="B569" s="7">
        <f>DetalleExp!E569</f>
        <v>44154</v>
      </c>
      <c r="C569" s="32" t="str">
        <f>DetalleExp!A569</f>
        <v>EX-2020-80220570-APN-DTYC#MS</v>
      </c>
      <c r="D569" s="1" t="str">
        <f>IF(A569="Ordenes de Compra",VLOOKUP(C569,Autogestión!$B$2:$D$5090,3,0),IF(A569="Legítimo Abono",VLOOKUP(C569,NoAmpOC!$B$2:$H$988,7,0),"Factura"))</f>
        <v>Factura</v>
      </c>
      <c r="E569" s="26" t="str">
        <f>IF(A569="Ordenes de Compra",VLOOKUP($C569,Autogestión!$B$2:$G$5090,6,0),IF(A569="Financiamiento Internacional",VLOOKUP($C569,FinInt!$B$2:$G$508,6,0),"Legítimo Abono"))</f>
        <v>80-0042-DCI18</v>
      </c>
      <c r="F569" s="26" t="str">
        <f>IF($A569="Ordenes de Compra","ARS",IF($A569="Financiamiento Internacional",VLOOKUP($C569,FinInt!$B$2:$Q$508,15,0),VLOOKUP($C569,NoAmpOC!$B$2:$T$988,18,0)))</f>
        <v>ARS</v>
      </c>
      <c r="G569" s="5">
        <f>IF($A569="Ordenes de Compra",VLOOKUP($C569,Autogestión!$B$2:$H$5090,7,0),IF($A569="Financiamiento Internacional",VLOOKUP($C569,FinInt!$B$2:$Q$1308,16,0),VLOOKUP($C569,NoAmpOC!$B$2:$T$988,19,0)))</f>
        <v>791440</v>
      </c>
      <c r="H569" s="5">
        <f t="shared" si="24"/>
        <v>791440</v>
      </c>
      <c r="I569" s="26" t="str">
        <f>IF($A569="Ordenes de Compra",VLOOKUP($C569,Autogestión!$B$2:$J$5090,9,0),IF($A569="Financiamiento Internacional",VLOOKUP($C569,FinInt!$B$2:$G$1555,6,0),"Legitimo Abono"))</f>
        <v>80-1138-OC19</v>
      </c>
      <c r="J569" s="1" t="str">
        <f>IF($A569="Ordenes de Compra",VLOOKUP($C569,Autogestión!$B$2:$R$5090,17,0),IF($A569="Financiamiento Internacional",VLOOKUP($C569,FinInt!$B$2:$O$1508,14,0),VLOOKUP($C569,NoAmpOC!$B$2:$R$988,17,0)))</f>
        <v>Drogueria Varadero S.A.</v>
      </c>
      <c r="K569" s="7" t="str">
        <f>DetalleExp!AP569</f>
        <v>PLALANNE</v>
      </c>
      <c r="L569" s="7" t="str">
        <f>DetalleExp!AQ569</f>
        <v>USAMENDOZA - Unidad sanitaria mendoza</v>
      </c>
      <c r="M569" s="7" t="str">
        <f>DetalleExp!AR569</f>
        <v>DSFYTT#MS - Dirección de sanidad de fronteras y terminales de transporte</v>
      </c>
      <c r="N569" s="7">
        <f>DetalleExp!AS569</f>
        <v>44320</v>
      </c>
      <c r="O569" s="27">
        <f ca="1">ROUNDUP(TODAY()-N569,0)</f>
        <v>35</v>
      </c>
      <c r="P569" s="27">
        <f ca="1">ROUNDUP(TODAY()-B569,0)</f>
        <v>201</v>
      </c>
      <c r="Q569" s="1" t="str">
        <f>IFERROR(IF(A569="Ordenes de Compra",VLOOKUP($E569,'Ordenes de Compra'!$A$2:$E$1712,5,0),"Sin OC"),"Sin dato")</f>
        <v>Sin dato</v>
      </c>
      <c r="R569" s="28">
        <f>IFERROR(IF(A569="Ordenes de Compra",VLOOKUP($I569,'Ordenes de Compra'!$B$2:$E$1712,3,0),"Sin OC"),"Sin dato")</f>
        <v>14400</v>
      </c>
      <c r="S569" s="1" t="str">
        <f>VLOOKUP($U569,'Tablas intermedias'!$C$1:$H$222,5,0)</f>
        <v>Programa</v>
      </c>
      <c r="T569" s="29" t="str">
        <f t="shared" si="25"/>
        <v>OK</v>
      </c>
      <c r="U569" s="30" t="str">
        <f t="shared" si="26"/>
        <v>PLALANNEUSAMENDOZA - Unidad sanitaria mendozaDSFYTT#MS - Dirección de sanidad de fronteras y terminales de transporte</v>
      </c>
      <c r="V569" s="1" t="str">
        <f>VLOOKUP(U569,'Tablas intermedias'!$C$1:$H$222,6,0)</f>
        <v>Si</v>
      </c>
      <c r="W569" s="1" t="str">
        <f ca="1">IF(O569&lt;30,"menos de 30 días","más de 30 días")</f>
        <v>más de 30 días</v>
      </c>
    </row>
    <row r="570" spans="1:23" ht="14.25" hidden="1" thickTop="1" thickBot="1" x14ac:dyDescent="0.25">
      <c r="A570" s="17" t="str">
        <f>IF(DetalleExp!H570='Tablas intermedias'!$A$2,"Ordenes de Compra",IF(DetalleExp!H570='Tablas intermedias'!$A$3,"Financiamiento Internacional","Legítimo Abono"))</f>
        <v>Ordenes de Compra</v>
      </c>
      <c r="B570" s="7">
        <f>DetalleExp!E570</f>
        <v>44155</v>
      </c>
      <c r="C570" s="1" t="str">
        <f>DetalleExp!A570</f>
        <v>EX-2020-80461163-APN-DTYC#MS</v>
      </c>
      <c r="D570" s="1" t="str">
        <f>IF(A570="Ordenes de Compra",VLOOKUP(C570,Autogestión!$B$2:$D$5090,3,0),IF(A570="Legítimo Abono",VLOOKUP(C570,NoAmpOC!$B$2:$H$988,7,0),"Factura"))</f>
        <v>Factura</v>
      </c>
      <c r="E570" s="26" t="str">
        <f>IF(A570="Ordenes de Compra",VLOOKUP($C570,Autogestión!$B$2:$G$5090,6,0),IF(A570="Financiamiento Internacional",VLOOKUP($C570,FinInt!$B$2:$G$508,6,0),"Legítimo Abono"))</f>
        <v>80-0025-LPU18</v>
      </c>
      <c r="F570" s="26" t="str">
        <f>IF($A570="Ordenes de Compra","ARS",IF($A570="Financiamiento Internacional",VLOOKUP($C570,FinInt!$B$2:$Q$508,15,0),VLOOKUP($C570,NoAmpOC!$B$2:$T$988,18,0)))</f>
        <v>ARS</v>
      </c>
      <c r="G570" s="5">
        <f>IF($A570="Ordenes de Compra",VLOOKUP($C570,Autogestión!$B$2:$H$5090,7,0),IF($A570="Financiamiento Internacional",VLOOKUP($C570,FinInt!$B$2:$Q$1308,16,0),VLOOKUP($C570,NoAmpOC!$B$2:$T$988,19,0)))</f>
        <v>7733477.1399999997</v>
      </c>
      <c r="H570" s="5">
        <f t="shared" si="24"/>
        <v>7733477.1399999997</v>
      </c>
      <c r="I570" s="26" t="str">
        <f>IF($A570="Ordenes de Compra",VLOOKUP($C570,Autogestión!$B$2:$J$5090,9,0),IF($A570="Financiamiento Internacional",VLOOKUP($C570,FinInt!$B$2:$G$1555,6,0),"Legitimo Abono"))</f>
        <v>80-1041-OC20</v>
      </c>
      <c r="J570" s="1" t="str">
        <f>IF($A570="Ordenes de Compra",VLOOKUP($C570,Autogestión!$B$2:$R$5090,17,0),IF($A570="Financiamiento Internacional",VLOOKUP($C570,FinInt!$B$2:$O$1508,14,0),VLOOKUP($C570,NoAmpOC!$B$2:$R$988,17,0)))</f>
        <v>CORREO OFICIAL DE LA REPÚBLICA ARGENTINA S.A..</v>
      </c>
      <c r="K570" s="7" t="str">
        <f>DetalleExp!AP570</f>
        <v>DAFYP#MS-ARCHIVO</v>
      </c>
      <c r="L570" s="7" t="str">
        <f>DetalleExp!AQ570</f>
        <v>ARCHIVO - Archivo</v>
      </c>
      <c r="M570" s="7" t="str">
        <f>DetalleExp!AR570</f>
        <v>DAFYP#MS - Dirección de administración financiera y presupuestaria</v>
      </c>
      <c r="N570" s="7">
        <f>DetalleExp!AS570</f>
        <v>44179</v>
      </c>
      <c r="O570" s="27">
        <f ca="1">ROUNDUP(TODAY()-N570,0)</f>
        <v>176</v>
      </c>
      <c r="P570" s="27">
        <f ca="1">ROUNDUP(TODAY()-B570,0)</f>
        <v>200</v>
      </c>
      <c r="Q570" s="1" t="str">
        <f>IFERROR(IF(A570="Ordenes de Compra",VLOOKUP($E570,'Ordenes de Compra'!$A$2:$E$1712,5,0),"Sin OC"),"Sin dato")</f>
        <v>29.0.0.45.0</v>
      </c>
      <c r="R570" s="28">
        <f>IFERROR(IF(A570="Ordenes de Compra",VLOOKUP($I570,'Ordenes de Compra'!$B$2:$E$1712,3,0),"Sin OC"),"Sin dato")</f>
        <v>8057969.7400000002</v>
      </c>
      <c r="S570" s="1" t="str">
        <f>VLOOKUP($U570,'Tablas intermedias'!$C$1:$H$222,5,0)</f>
        <v>DGPFE</v>
      </c>
      <c r="T570" s="29" t="str">
        <f t="shared" si="25"/>
        <v>OK</v>
      </c>
      <c r="U570" s="30" t="str">
        <f t="shared" si="26"/>
        <v>DAFYP#MS-ARCHIVOARCHIVO - ArchivoDAFYP#MS - Dirección de administración financiera y presupuestaria</v>
      </c>
      <c r="V570" s="1" t="str">
        <f>VLOOKUP(U570,'Tablas intermedias'!$C$1:$H$222,6,0)</f>
        <v>No</v>
      </c>
      <c r="W570" s="1" t="str">
        <f ca="1">IF(O570&lt;30,"menos de 30 días","más de 30 días")</f>
        <v>más de 30 días</v>
      </c>
    </row>
    <row r="571" spans="1:23" ht="14.25" hidden="1" thickTop="1" thickBot="1" x14ac:dyDescent="0.25">
      <c r="A571" s="17" t="str">
        <f>IF(DetalleExp!H571='Tablas intermedias'!$A$2,"Ordenes de Compra",IF(DetalleExp!H571='Tablas intermedias'!$A$3,"Financiamiento Internacional","Legítimo Abono"))</f>
        <v>Ordenes de Compra</v>
      </c>
      <c r="B571" s="7">
        <f>DetalleExp!E571</f>
        <v>44155</v>
      </c>
      <c r="C571" s="1" t="str">
        <f>DetalleExp!A571</f>
        <v>EX-2020-80466361-APN-DTYC#MS</v>
      </c>
      <c r="D571" s="1" t="str">
        <f>IF(A571="Ordenes de Compra",VLOOKUP(C571,Autogestión!$B$2:$D$5090,3,0),IF(A571="Legítimo Abono",VLOOKUP(C571,NoAmpOC!$B$2:$H$988,7,0),"Factura"))</f>
        <v>Factura</v>
      </c>
      <c r="E571" s="26" t="str">
        <f>IF(A571="Ordenes de Compra",VLOOKUP($C571,Autogestión!$B$2:$G$5090,6,0),IF(A571="Financiamiento Internacional",VLOOKUP($C571,FinInt!$B$2:$G$508,6,0),"Legítimo Abono"))</f>
        <v>80-0025-LPU18</v>
      </c>
      <c r="F571" s="26" t="str">
        <f>IF($A571="Ordenes de Compra","ARS",IF($A571="Financiamiento Internacional",VLOOKUP($C571,FinInt!$B$2:$Q$508,15,0),VLOOKUP($C571,NoAmpOC!$B$2:$T$988,18,0)))</f>
        <v>ARS</v>
      </c>
      <c r="G571" s="5">
        <f>IF($A571="Ordenes de Compra",VLOOKUP($C571,Autogestión!$B$2:$H$5090,7,0),IF($A571="Financiamiento Internacional",VLOOKUP($C571,FinInt!$B$2:$Q$1308,16,0),VLOOKUP($C571,NoAmpOC!$B$2:$T$988,19,0)))</f>
        <v>3424862.14</v>
      </c>
      <c r="H571" s="5">
        <f t="shared" si="24"/>
        <v>3424862.14</v>
      </c>
      <c r="I571" s="26" t="str">
        <f>IF($A571="Ordenes de Compra",VLOOKUP($C571,Autogestión!$B$2:$J$5090,9,0),IF($A571="Financiamiento Internacional",VLOOKUP($C571,FinInt!$B$2:$G$1555,6,0),"Legitimo Abono"))</f>
        <v>80-1041-OC20</v>
      </c>
      <c r="J571" s="1" t="str">
        <f>IF($A571="Ordenes de Compra",VLOOKUP($C571,Autogestión!$B$2:$R$5090,17,0),IF($A571="Financiamiento Internacional",VLOOKUP($C571,FinInt!$B$2:$O$1508,14,0),VLOOKUP($C571,NoAmpOC!$B$2:$R$988,17,0)))</f>
        <v>CORREO OFICIAL DE LA REPÚBLICA ARGENTINA S.A..</v>
      </c>
      <c r="K571" s="7" t="str">
        <f>DetalleExp!AP571</f>
        <v>DAFYP#MS-ARCHIVO</v>
      </c>
      <c r="L571" s="7" t="str">
        <f>DetalleExp!AQ571</f>
        <v>ARCHIVO - Archivo</v>
      </c>
      <c r="M571" s="7" t="str">
        <f>DetalleExp!AR571</f>
        <v>DAFYP#MS - Dirección de administración financiera y presupuestaria</v>
      </c>
      <c r="N571" s="7">
        <f>DetalleExp!AS571</f>
        <v>44175</v>
      </c>
      <c r="O571" s="27">
        <f ca="1">ROUNDUP(TODAY()-N571,0)</f>
        <v>180</v>
      </c>
      <c r="P571" s="27">
        <f ca="1">ROUNDUP(TODAY()-B571,0)</f>
        <v>200</v>
      </c>
      <c r="Q571" s="1" t="str">
        <f>IFERROR(IF(A571="Ordenes de Compra",VLOOKUP($E571,'Ordenes de Compra'!$A$2:$E$1712,5,0),"Sin OC"),"Sin dato")</f>
        <v>29.0.0.45.0</v>
      </c>
      <c r="R571" s="28">
        <f>IFERROR(IF(A571="Ordenes de Compra",VLOOKUP($I571,'Ordenes de Compra'!$B$2:$E$1712,3,0),"Sin OC"),"Sin dato")</f>
        <v>8057969.7400000002</v>
      </c>
      <c r="S571" s="1" t="str">
        <f>VLOOKUP($U571,'Tablas intermedias'!$C$1:$H$222,5,0)</f>
        <v>DGPFE</v>
      </c>
      <c r="T571" s="29" t="str">
        <f t="shared" si="25"/>
        <v>OK</v>
      </c>
      <c r="U571" s="30" t="str">
        <f t="shared" si="26"/>
        <v>DAFYP#MS-ARCHIVOARCHIVO - ArchivoDAFYP#MS - Dirección de administración financiera y presupuestaria</v>
      </c>
      <c r="V571" s="1" t="str">
        <f>VLOOKUP(U571,'Tablas intermedias'!$C$1:$H$222,6,0)</f>
        <v>No</v>
      </c>
      <c r="W571" s="1" t="str">
        <f ca="1">IF(O571&lt;30,"menos de 30 días","más de 30 días")</f>
        <v>más de 30 días</v>
      </c>
    </row>
    <row r="572" spans="1:23" ht="14.25" hidden="1" thickTop="1" thickBot="1" x14ac:dyDescent="0.25">
      <c r="A572" s="17" t="str">
        <f>IF(DetalleExp!H572='Tablas intermedias'!$A$2,"Ordenes de Compra",IF(DetalleExp!H572='Tablas intermedias'!$A$3,"Financiamiento Internacional","Legítimo Abono"))</f>
        <v>Ordenes de Compra</v>
      </c>
      <c r="B572" s="7">
        <f>DetalleExp!E572</f>
        <v>44155</v>
      </c>
      <c r="C572" s="1" t="str">
        <f>DetalleExp!A572</f>
        <v>EX-2020-80471839-APN-DTYC#MS</v>
      </c>
      <c r="D572" s="1" t="str">
        <f>IF(A572="Ordenes de Compra",VLOOKUP(C572,Autogestión!$B$2:$D$5090,3,0),IF(A572="Legítimo Abono",VLOOKUP(C572,NoAmpOC!$B$2:$H$988,7,0),"Factura"))</f>
        <v>Factura</v>
      </c>
      <c r="E572" s="26" t="str">
        <f>IF(A572="Ordenes de Compra",VLOOKUP($C572,Autogestión!$B$2:$G$5090,6,0),IF(A572="Financiamiento Internacional",VLOOKUP($C572,FinInt!$B$2:$G$508,6,0),"Legítimo Abono"))</f>
        <v>80-0025-LPU18</v>
      </c>
      <c r="F572" s="26" t="str">
        <f>IF($A572="Ordenes de Compra","ARS",IF($A572="Financiamiento Internacional",VLOOKUP($C572,FinInt!$B$2:$Q$508,15,0),VLOOKUP($C572,NoAmpOC!$B$2:$T$988,18,0)))</f>
        <v>ARS</v>
      </c>
      <c r="G572" s="5">
        <f>IF($A572="Ordenes de Compra",VLOOKUP($C572,Autogestión!$B$2:$H$5090,7,0),IF($A572="Financiamiento Internacional",VLOOKUP($C572,FinInt!$B$2:$Q$1308,16,0),VLOOKUP($C572,NoAmpOC!$B$2:$T$988,19,0)))</f>
        <v>5962512.75</v>
      </c>
      <c r="H572" s="5">
        <f t="shared" si="24"/>
        <v>5962512.75</v>
      </c>
      <c r="I572" s="26" t="str">
        <f>IF($A572="Ordenes de Compra",VLOOKUP($C572,Autogestión!$B$2:$J$5090,9,0),IF($A572="Financiamiento Internacional",VLOOKUP($C572,FinInt!$B$2:$G$1555,6,0),"Legitimo Abono"))</f>
        <v>80-1198-CON20</v>
      </c>
      <c r="J572" s="1" t="str">
        <f>IF($A572="Ordenes de Compra",VLOOKUP($C572,Autogestión!$B$2:$R$5090,17,0),IF($A572="Financiamiento Internacional",VLOOKUP($C572,FinInt!$B$2:$O$1508,14,0),VLOOKUP($C572,NoAmpOC!$B$2:$R$988,17,0)))</f>
        <v>CORREO OFICIAL DE LA REPÚBLICA ARGENTINA S.A..</v>
      </c>
      <c r="K572" s="7" t="str">
        <f>DetalleExp!AP572</f>
        <v>DAFYP#MS-ARCHIVO</v>
      </c>
      <c r="L572" s="7" t="str">
        <f>DetalleExp!AQ572</f>
        <v>ARCHIVO - Archivo</v>
      </c>
      <c r="M572" s="7" t="str">
        <f>DetalleExp!AR572</f>
        <v>DAFYP#MS - Dirección de administración financiera y presupuestaria</v>
      </c>
      <c r="N572" s="7">
        <f>DetalleExp!AS572</f>
        <v>44183</v>
      </c>
      <c r="O572" s="27">
        <f ca="1">ROUNDUP(TODAY()-N572,0)</f>
        <v>172</v>
      </c>
      <c r="P572" s="27">
        <f ca="1">ROUNDUP(TODAY()-B572,0)</f>
        <v>200</v>
      </c>
      <c r="Q572" s="1" t="str">
        <f>IFERROR(IF(A572="Ordenes de Compra",VLOOKUP($E572,'Ordenes de Compra'!$A$2:$E$1712,5,0),"Sin OC"),"Sin dato")</f>
        <v>29.0.0.45.0</v>
      </c>
      <c r="R572" s="28">
        <f>IFERROR(IF(A572="Ordenes de Compra",VLOOKUP($I572,'Ordenes de Compra'!$B$2:$E$1712,3,0),"Sin OC"),"Sin dato")</f>
        <v>689171613</v>
      </c>
      <c r="S572" s="1" t="str">
        <f>VLOOKUP($U572,'Tablas intermedias'!$C$1:$H$222,5,0)</f>
        <v>DGPFE</v>
      </c>
      <c r="T572" s="29" t="str">
        <f t="shared" si="25"/>
        <v>OK</v>
      </c>
      <c r="U572" s="30" t="str">
        <f t="shared" si="26"/>
        <v>DAFYP#MS-ARCHIVOARCHIVO - ArchivoDAFYP#MS - Dirección de administración financiera y presupuestaria</v>
      </c>
      <c r="V572" s="1" t="str">
        <f>VLOOKUP(U572,'Tablas intermedias'!$C$1:$H$222,6,0)</f>
        <v>No</v>
      </c>
      <c r="W572" s="1" t="str">
        <f ca="1">IF(O572&lt;30,"menos de 30 días","más de 30 días")</f>
        <v>más de 30 días</v>
      </c>
    </row>
    <row r="573" spans="1:23" ht="14.25" hidden="1" thickTop="1" thickBot="1" x14ac:dyDescent="0.25">
      <c r="A573" s="17" t="str">
        <f>IF(DetalleExp!H573='Tablas intermedias'!$A$2,"Ordenes de Compra",IF(DetalleExp!H573='Tablas intermedias'!$A$3,"Financiamiento Internacional","Legítimo Abono"))</f>
        <v>Ordenes de Compra</v>
      </c>
      <c r="B573" s="7">
        <f>DetalleExp!E573</f>
        <v>44156</v>
      </c>
      <c r="C573" s="1" t="str">
        <f>DetalleExp!A573</f>
        <v>EX-2020-80786247-APN-DTYC#MS</v>
      </c>
      <c r="D573" s="1" t="str">
        <f>IF(A573="Ordenes de Compra",VLOOKUP(C573,Autogestión!$B$2:$D$5090,3,0),IF(A573="Legítimo Abono",VLOOKUP(C573,NoAmpOC!$B$2:$H$988,7,0),"Factura"))</f>
        <v>Factura</v>
      </c>
      <c r="E573" s="26" t="str">
        <f>IF(A573="Ordenes de Compra",VLOOKUP($C573,Autogestión!$B$2:$G$5090,6,0),IF(A573="Financiamiento Internacional",VLOOKUP($C573,FinInt!$B$2:$G$508,6,0),"Legítimo Abono"))</f>
        <v>80-0028-CDI17</v>
      </c>
      <c r="F573" s="26" t="str">
        <f>IF($A573="Ordenes de Compra","ARS",IF($A573="Financiamiento Internacional",VLOOKUP($C573,FinInt!$B$2:$Q$508,15,0),VLOOKUP($C573,NoAmpOC!$B$2:$T$988,18,0)))</f>
        <v>ARS</v>
      </c>
      <c r="G573" s="5">
        <f>IF($A573="Ordenes de Compra",VLOOKUP($C573,Autogestión!$B$2:$H$5090,7,0),IF($A573="Financiamiento Internacional",VLOOKUP($C573,FinInt!$B$2:$Q$1308,16,0),VLOOKUP($C573,NoAmpOC!$B$2:$T$988,19,0)))</f>
        <v>1570708.76</v>
      </c>
      <c r="H573" s="5">
        <f t="shared" si="24"/>
        <v>1570708.76</v>
      </c>
      <c r="I573" s="26" t="str">
        <f>IF($A573="Ordenes de Compra",VLOOKUP($C573,Autogestión!$B$2:$J$5090,9,0),IF($A573="Financiamiento Internacional",VLOOKUP($C573,FinInt!$B$2:$G$1555,6,0),"Legitimo Abono"))</f>
        <v>80-1000-CON18</v>
      </c>
      <c r="J573" s="1" t="str">
        <f>IF($A573="Ordenes de Compra",VLOOKUP($C573,Autogestión!$B$2:$R$5090,17,0),IF($A573="Financiamiento Internacional",VLOOKUP($C573,FinInt!$B$2:$O$1508,14,0),VLOOKUP($C573,NoAmpOC!$B$2:$R$988,17,0)))</f>
        <v>CORREO OFICIAL DE LA REPÚBLICA ARGENTINA S.A..</v>
      </c>
      <c r="K573" s="7" t="str">
        <f>DetalleExp!AP573</f>
        <v>RUYVALDOVINOS</v>
      </c>
      <c r="L573" s="7" t="str">
        <f>DetalleExp!AQ573</f>
        <v>DESPACHO_DGA - Despacho - dirección general de administración</v>
      </c>
      <c r="M573" s="7" t="str">
        <f>DetalleExp!AR573</f>
        <v>DGA#MS - Dirección general de administración</v>
      </c>
      <c r="N573" s="7">
        <f>DetalleExp!AS573</f>
        <v>44344</v>
      </c>
      <c r="O573" s="27">
        <f ca="1">ROUNDUP(TODAY()-N573,0)</f>
        <v>11</v>
      </c>
      <c r="P573" s="27">
        <f ca="1">ROUNDUP(TODAY()-B573,0)</f>
        <v>199</v>
      </c>
      <c r="Q573" s="1" t="str">
        <f>IFERROR(IF(A573="Ordenes de Compra",VLOOKUP($E573,'Ordenes de Compra'!$A$2:$E$1712,5,0),"Sin OC"),"Sin dato")</f>
        <v>29.0.0.5.0</v>
      </c>
      <c r="R573" s="28">
        <f>IFERROR(IF(A573="Ordenes de Compra",VLOOKUP($I573,'Ordenes de Compra'!$B$2:$E$1712,3,0),"Sin OC"),"Sin dato")</f>
        <v>473612041.07999998</v>
      </c>
      <c r="S573" s="1" t="str">
        <f>VLOOKUP($U573,'Tablas intermedias'!$C$1:$H$222,5,0)</f>
        <v>DGA</v>
      </c>
      <c r="T573" s="29" t="str">
        <f t="shared" si="25"/>
        <v>OK</v>
      </c>
      <c r="U573" s="30" t="str">
        <f t="shared" si="26"/>
        <v>RUYVALDOVINOSDESPACHO_DGA - Despacho - dirección general de administraciónDGA#MS - Dirección general de administración</v>
      </c>
      <c r="V573" s="1" t="str">
        <f>VLOOKUP(U573,'Tablas intermedias'!$C$1:$H$222,6,0)</f>
        <v>Si</v>
      </c>
      <c r="W573" s="1" t="str">
        <f ca="1">IF(O573&lt;30,"menos de 30 días","más de 30 días")</f>
        <v>menos de 30 días</v>
      </c>
    </row>
    <row r="574" spans="1:23" s="48" customFormat="1" ht="14.25" hidden="1" thickTop="1" thickBot="1" x14ac:dyDescent="0.25">
      <c r="A574" s="52" t="str">
        <f>IF(DetalleExp!H574='Tablas intermedias'!$A$2,"Ordenes de Compra",IF(DetalleExp!H574='Tablas intermedias'!$A$3,"Financiamiento Internacional","Legítimo Abono"))</f>
        <v>Financiamiento Internacional</v>
      </c>
      <c r="B574" s="53">
        <f>DetalleExp!E574</f>
        <v>44159</v>
      </c>
      <c r="C574" s="48" t="str">
        <f>DetalleExp!A574</f>
        <v>EX-2020-81063573-APN-DAFYP#MS</v>
      </c>
      <c r="D574" s="48" t="str">
        <f>IF(A574="Ordenes de Compra",VLOOKUP(C574,Autogestión!$B$2:$D$5090,3,0),IF(A574="Legítimo Abono",VLOOKUP(C574,NoAmpOC!$B$2:$H$988,7,0),"Factura"))</f>
        <v>Factura</v>
      </c>
      <c r="E574" s="54" t="str">
        <f>IF(A574="Ordenes de Compra",VLOOKUP($C574,Autogestión!$B$2:$G$5090,6,0),IF(A574="Financiamiento Internacional",VLOOKUP($C574,FinInt!$B$2:$G$508,6,0),"Legítimo Abono"))</f>
        <v>Proyecto de Respuesta Inmediata de Salud Pública en el Marco de la Pandemia COVID-19 para Contener, Controlar y Mitigar su Efecto en la Prestación de Servicios de Salud en Argentina - 5032/OC-AR - BID</v>
      </c>
      <c r="F574" s="54" t="str">
        <f>IF($A574="Ordenes de Compra","ARS",IF($A574="Financiamiento Internacional",VLOOKUP($C574,FinInt!$B$2:$Q$508,15,0),VLOOKUP($C574,NoAmpOC!$B$2:$T$988,18,0)))</f>
        <v>ARS</v>
      </c>
      <c r="G574" s="55">
        <f>IF($A574="Ordenes de Compra",VLOOKUP($C574,Autogestión!$B$2:$H$5090,7,0),IF($A574="Financiamiento Internacional",VLOOKUP($C574,FinInt!$B$2:$Q$1308,16,0),VLOOKUP($C574,NoAmpOC!$B$2:$T$988,19,0)))</f>
        <v>12268714.470000001</v>
      </c>
      <c r="H574" s="55">
        <f t="shared" si="24"/>
        <v>12268714.470000001</v>
      </c>
      <c r="I574" s="54" t="str">
        <f>IF($A574="Ordenes de Compra",VLOOKUP($C574,Autogestión!$B$2:$J$5090,9,0),IF($A574="Financiamiento Internacional",VLOOKUP($C574,FinInt!$B$2:$G$1555,6,0),"Legitimo Abono"))</f>
        <v>Proyecto de Respuesta Inmediata de Salud Pública en el Marco de la Pandemia COVID-19 para Contener, Controlar y Mitigar su Efecto en la Prestación de Servicios de Salud en Argentina - 5032/OC-AR - BID</v>
      </c>
      <c r="J574" s="48" t="str">
        <f>IF($A574="Ordenes de Compra",VLOOKUP($C574,Autogestión!$B$2:$R$5090,17,0),IF($A574="Financiamiento Internacional",VLOOKUP($C574,FinInt!$B$2:$O$1508,14,0),VLOOKUP($C574,NoAmpOC!$B$2:$R$988,17,0)))</f>
        <v>SUIZO ARGENTINA S.A.</v>
      </c>
      <c r="K574" s="53" t="str">
        <f>DetalleExp!AP574</f>
        <v>SSOARES</v>
      </c>
      <c r="L574" s="53" t="str">
        <f>DetalleExp!AQ574</f>
        <v>PVD - Pvd dirección de sumarios</v>
      </c>
      <c r="M574" s="53" t="str">
        <f>DetalleExp!AR574</f>
        <v>DIRAYS#MS - Dirección de integridad, responsabilidad administrativa y sumarios</v>
      </c>
      <c r="N574" s="53">
        <f>DetalleExp!AS574</f>
        <v>44343</v>
      </c>
      <c r="O574" s="56">
        <f ca="1">ROUNDUP(TODAY()-N574,0)</f>
        <v>12</v>
      </c>
      <c r="P574" s="56">
        <f ca="1">ROUNDUP(TODAY()-B574,0)</f>
        <v>196</v>
      </c>
      <c r="Q574" s="48" t="str">
        <f>IFERROR(IF(A574="Ordenes de Compra",VLOOKUP($E574,'Ordenes de Compra'!$A$2:$E$1712,5,0),"Sin OC"),"Sin dato")</f>
        <v>Sin OC</v>
      </c>
      <c r="R574" s="57" t="str">
        <f>IFERROR(IF(A574="Ordenes de Compra",VLOOKUP($I574,'Ordenes de Compra'!$B$2:$E$1712,3,0),"Sin OC"),"Sin dato")</f>
        <v>Sin OC</v>
      </c>
      <c r="S574" s="48" t="str">
        <f>VLOOKUP($U574,'Tablas intermedias'!$C$1:$H$222,5,0)</f>
        <v>Programa</v>
      </c>
      <c r="T574" s="48" t="str">
        <f t="shared" si="25"/>
        <v>OK</v>
      </c>
      <c r="U574" s="53" t="str">
        <f t="shared" si="26"/>
        <v>SSOARESPVD - Pvd dirección de sumariosDIRAYS#MS - Dirección de integridad, responsabilidad administrativa y sumarios</v>
      </c>
      <c r="V574" s="48" t="str">
        <f>VLOOKUP(U574,'Tablas intermedias'!$C$1:$H$222,6,0)</f>
        <v>Si</v>
      </c>
      <c r="W574" s="48" t="str">
        <f ca="1">IF(O574&lt;30,"menos de 30 días","más de 30 días")</f>
        <v>menos de 30 días</v>
      </c>
    </row>
    <row r="575" spans="1:23" ht="14.25" hidden="1" thickTop="1" thickBot="1" x14ac:dyDescent="0.25">
      <c r="A575" s="17" t="str">
        <f>IF(DetalleExp!H575='Tablas intermedias'!$A$2,"Ordenes de Compra",IF(DetalleExp!H575='Tablas intermedias'!$A$3,"Financiamiento Internacional","Legítimo Abono"))</f>
        <v>Financiamiento Internacional</v>
      </c>
      <c r="B575" s="7">
        <f>DetalleExp!E575</f>
        <v>44159</v>
      </c>
      <c r="C575" s="1" t="str">
        <f>DetalleExp!A575</f>
        <v>EX-2020-81079816-APN-DAFYP#MS</v>
      </c>
      <c r="D575" s="1" t="str">
        <f>IF(A575="Ordenes de Compra",VLOOKUP(C575,Autogestión!$B$2:$D$5090,3,0),IF(A575="Legítimo Abono",VLOOKUP(C575,NoAmpOC!$B$2:$H$988,7,0),"Factura"))</f>
        <v>Factura</v>
      </c>
      <c r="E575" s="26" t="str">
        <f>IF(A575="Ordenes de Compra",VLOOKUP($C575,Autogestión!$B$2:$G$5090,6,0),IF(A575="Financiamiento Internacional",VLOOKUP($C575,FinInt!$B$2:$G$508,6,0),"Legítimo Abono"))</f>
        <v>Programa Multifase de Atención Primaria a la Salud para el Manejo de Enfermedades Crónicas No Transmisibles. Segunda Operación - 3772/0C-AR - BID</v>
      </c>
      <c r="F575" s="26" t="str">
        <f>IF($A575="Ordenes de Compra","ARS",IF($A575="Financiamiento Internacional",VLOOKUP($C575,FinInt!$B$2:$Q$508,15,0),VLOOKUP($C575,NoAmpOC!$B$2:$T$988,18,0)))</f>
        <v>USD</v>
      </c>
      <c r="G575" s="5">
        <f>IF($A575="Ordenes de Compra",VLOOKUP($C575,Autogestión!$B$2:$H$5090,7,0),IF($A575="Financiamiento Internacional",VLOOKUP($C575,FinInt!$B$2:$Q$1308,16,0),VLOOKUP($C575,NoAmpOC!$B$2:$T$988,19,0)))</f>
        <v>33203.589999999997</v>
      </c>
      <c r="H575" s="5">
        <f t="shared" si="24"/>
        <v>3320358.9999999995</v>
      </c>
      <c r="I575" s="26" t="str">
        <f>IF($A575="Ordenes de Compra",VLOOKUP($C575,Autogestión!$B$2:$J$5090,9,0),IF($A575="Financiamiento Internacional",VLOOKUP($C575,FinInt!$B$2:$G$1555,6,0),"Legitimo Abono"))</f>
        <v>Programa Multifase de Atención Primaria a la Salud para el Manejo de Enfermedades Crónicas No Transmisibles. Segunda Operación - 3772/0C-AR - BID</v>
      </c>
      <c r="J575" s="1" t="str">
        <f>IF($A575="Ordenes de Compra",VLOOKUP($C575,Autogestión!$B$2:$R$5090,17,0),IF($A575="Financiamiento Internacional",VLOOKUP($C575,FinInt!$B$2:$O$1508,14,0),VLOOKUP($C575,NoAmpOC!$B$2:$R$988,17,0)))</f>
        <v xml:space="preserve">KLONAL SRL </v>
      </c>
      <c r="K575" s="7" t="str">
        <f>DetalleExp!AP575</f>
        <v>DAFYP#MS-ARCHIVO</v>
      </c>
      <c r="L575" s="7" t="str">
        <f>DetalleExp!AQ575</f>
        <v>ARCHIVO - Archivo</v>
      </c>
      <c r="M575" s="7" t="str">
        <f>DetalleExp!AR575</f>
        <v>DAFYP#MS - Dirección de administración financiera y presupuestaria</v>
      </c>
      <c r="N575" s="7">
        <f>DetalleExp!AS575</f>
        <v>44230</v>
      </c>
      <c r="O575" s="27">
        <f ca="1">ROUNDUP(TODAY()-N575,0)</f>
        <v>125</v>
      </c>
      <c r="P575" s="27">
        <f ca="1">ROUNDUP(TODAY()-B575,0)</f>
        <v>196</v>
      </c>
      <c r="Q575" s="1" t="str">
        <f>IFERROR(IF(A575="Ordenes de Compra",VLOOKUP($E575,'Ordenes de Compra'!$A$2:$E$1712,5,0),"Sin OC"),"Sin dato")</f>
        <v>Sin OC</v>
      </c>
      <c r="R575" s="28" t="str">
        <f>IFERROR(IF(A575="Ordenes de Compra",VLOOKUP($I575,'Ordenes de Compra'!$B$2:$E$1712,3,0),"Sin OC"),"Sin dato")</f>
        <v>Sin OC</v>
      </c>
      <c r="S575" s="1" t="str">
        <f>VLOOKUP($U575,'Tablas intermedias'!$C$1:$H$222,5,0)</f>
        <v>DGPFE</v>
      </c>
      <c r="T575" s="29" t="str">
        <f t="shared" si="25"/>
        <v>OK</v>
      </c>
      <c r="U575" s="30" t="str">
        <f t="shared" si="26"/>
        <v>DAFYP#MS-ARCHIVOARCHIVO - ArchivoDAFYP#MS - Dirección de administración financiera y presupuestaria</v>
      </c>
      <c r="V575" s="1" t="str">
        <f>VLOOKUP(U575,'Tablas intermedias'!$C$1:$H$222,6,0)</f>
        <v>No</v>
      </c>
      <c r="W575" s="1" t="str">
        <f ca="1">IF(O575&lt;30,"menos de 30 días","más de 30 días")</f>
        <v>más de 30 días</v>
      </c>
    </row>
    <row r="576" spans="1:23" ht="14.25" hidden="1" thickTop="1" thickBot="1" x14ac:dyDescent="0.25">
      <c r="A576" s="17" t="str">
        <f>IF(DetalleExp!H576='Tablas intermedias'!$A$2,"Ordenes de Compra",IF(DetalleExp!H576='Tablas intermedias'!$A$3,"Financiamiento Internacional","Legítimo Abono"))</f>
        <v>Financiamiento Internacional</v>
      </c>
      <c r="B576" s="7">
        <f>DetalleExp!E576</f>
        <v>44159</v>
      </c>
      <c r="C576" s="1" t="str">
        <f>DetalleExp!A576</f>
        <v>EX-2020-81140467-APN-DAFYP#MS</v>
      </c>
      <c r="D576" s="1" t="str">
        <f>IF(A576="Ordenes de Compra",VLOOKUP(C576,Autogestión!$B$2:$D$5090,3,0),IF(A576="Legítimo Abono",VLOOKUP(C576,NoAmpOC!$B$2:$H$988,7,0),"Factura"))</f>
        <v>Factura</v>
      </c>
      <c r="E576" s="26" t="str">
        <f>IF(A576="Ordenes de Compra",VLOOKUP($C576,Autogestión!$B$2:$G$5090,6,0),IF(A576="Financiamiento Internacional",VLOOKUP($C576,FinInt!$B$2:$G$508,6,0),"Legítimo Abono"))</f>
        <v>Programa de Consolidación de la Gestión centralizada en Salud - ARG/13/007 - PNUD</v>
      </c>
      <c r="F576" s="26" t="str">
        <f>IF($A576="Ordenes de Compra","ARS",IF($A576="Financiamiento Internacional",VLOOKUP($C576,FinInt!$B$2:$Q$508,15,0),VLOOKUP($C576,NoAmpOC!$B$2:$T$988,18,0)))</f>
        <v>ARS</v>
      </c>
      <c r="G576" s="5">
        <f>IF($A576="Ordenes de Compra",VLOOKUP($C576,Autogestión!$B$2:$H$5090,7,0),IF($A576="Financiamiento Internacional",VLOOKUP($C576,FinInt!$B$2:$Q$1308,16,0),VLOOKUP($C576,NoAmpOC!$B$2:$T$988,19,0)))</f>
        <v>56628</v>
      </c>
      <c r="H576" s="5">
        <f t="shared" si="24"/>
        <v>56628</v>
      </c>
      <c r="I576" s="26" t="str">
        <f>IF($A576="Ordenes de Compra",VLOOKUP($C576,Autogestión!$B$2:$J$5090,9,0),IF($A576="Financiamiento Internacional",VLOOKUP($C576,FinInt!$B$2:$G$1555,6,0),"Legitimo Abono"))</f>
        <v>Programa de Consolidación de la Gestión centralizada en Salud - ARG/13/007 - PNUD</v>
      </c>
      <c r="J576" s="1" t="str">
        <f>IF($A576="Ordenes de Compra",VLOOKUP($C576,Autogestión!$B$2:$R$5090,17,0),IF($A576="Financiamiento Internacional",VLOOKUP($C576,FinInt!$B$2:$O$1508,14,0),VLOOKUP($C576,NoAmpOC!$B$2:$R$988,17,0)))</f>
        <v>TELCONET S.A.</v>
      </c>
      <c r="K576" s="7" t="str">
        <f>DetalleExp!AP576</f>
        <v>DAFYP#MS-ARCHIVO</v>
      </c>
      <c r="L576" s="7" t="str">
        <f>DetalleExp!AQ576</f>
        <v>ARCHIVO - Archivo</v>
      </c>
      <c r="M576" s="7" t="str">
        <f>DetalleExp!AR576</f>
        <v>DAFYP#MS - Dirección de administración financiera y presupuestaria</v>
      </c>
      <c r="N576" s="7">
        <f>DetalleExp!AS576</f>
        <v>44168</v>
      </c>
      <c r="O576" s="27">
        <f ca="1">ROUNDUP(TODAY()-N576,0)</f>
        <v>187</v>
      </c>
      <c r="P576" s="27">
        <f ca="1">ROUNDUP(TODAY()-B576,0)</f>
        <v>196</v>
      </c>
      <c r="Q576" s="1" t="str">
        <f>IFERROR(IF(A576="Ordenes de Compra",VLOOKUP($E576,'Ordenes de Compra'!$A$2:$E$1712,5,0),"Sin OC"),"Sin dato")</f>
        <v>Sin OC</v>
      </c>
      <c r="R576" s="28" t="str">
        <f>IFERROR(IF(A576="Ordenes de Compra",VLOOKUP($I576,'Ordenes de Compra'!$B$2:$E$1712,3,0),"Sin OC"),"Sin dato")</f>
        <v>Sin OC</v>
      </c>
      <c r="S576" s="1" t="str">
        <f>VLOOKUP($U576,'Tablas intermedias'!$C$1:$H$222,5,0)</f>
        <v>DGPFE</v>
      </c>
      <c r="T576" s="29" t="str">
        <f t="shared" si="25"/>
        <v>OK</v>
      </c>
      <c r="U576" s="30" t="str">
        <f t="shared" si="26"/>
        <v>DAFYP#MS-ARCHIVOARCHIVO - ArchivoDAFYP#MS - Dirección de administración financiera y presupuestaria</v>
      </c>
      <c r="V576" s="1" t="str">
        <f>VLOOKUP(U576,'Tablas intermedias'!$C$1:$H$222,6,0)</f>
        <v>No</v>
      </c>
      <c r="W576" s="1" t="str">
        <f ca="1">IF(O576&lt;30,"menos de 30 días","más de 30 días")</f>
        <v>más de 30 días</v>
      </c>
    </row>
    <row r="577" spans="1:23" ht="14.25" hidden="1" thickTop="1" thickBot="1" x14ac:dyDescent="0.25">
      <c r="A577" s="17" t="str">
        <f>IF(DetalleExp!H577='Tablas intermedias'!$A$2,"Ordenes de Compra",IF(DetalleExp!H577='Tablas intermedias'!$A$3,"Financiamiento Internacional","Legítimo Abono"))</f>
        <v>Ordenes de Compra</v>
      </c>
      <c r="B577" s="7">
        <f>DetalleExp!E577</f>
        <v>44159</v>
      </c>
      <c r="C577" s="1" t="str">
        <f>DetalleExp!A577</f>
        <v>EX-2020-81184108-APN-DTYC#MS</v>
      </c>
      <c r="D577" s="1" t="str">
        <f>IF(A577="Ordenes de Compra",VLOOKUP(C577,Autogestión!$B$2:$D$5090,3,0),IF(A577="Legítimo Abono",VLOOKUP(C577,NoAmpOC!$B$2:$H$988,7,0),"Factura"))</f>
        <v>Factura</v>
      </c>
      <c r="E577" s="26" t="str">
        <f>IF(A577="Ordenes de Compra",VLOOKUP($C577,Autogestión!$B$2:$G$5090,6,0),IF(A577="Financiamiento Internacional",VLOOKUP($C577,FinInt!$B$2:$G$508,6,0),"Legítimo Abono"))</f>
        <v>80-0025-LPU18</v>
      </c>
      <c r="F577" s="26" t="str">
        <f>IF($A577="Ordenes de Compra","ARS",IF($A577="Financiamiento Internacional",VLOOKUP($C577,FinInt!$B$2:$Q$508,15,0),VLOOKUP($C577,NoAmpOC!$B$2:$T$988,18,0)))</f>
        <v>ARS</v>
      </c>
      <c r="G577" s="5">
        <f>IF($A577="Ordenes de Compra",VLOOKUP($C577,Autogestión!$B$2:$H$5090,7,0),IF($A577="Financiamiento Internacional",VLOOKUP($C577,FinInt!$B$2:$Q$1308,16,0),VLOOKUP($C577,NoAmpOC!$B$2:$T$988,19,0)))</f>
        <v>6831240</v>
      </c>
      <c r="H577" s="5">
        <f t="shared" si="24"/>
        <v>6831240</v>
      </c>
      <c r="I577" s="26" t="str">
        <f>IF($A577="Ordenes de Compra",VLOOKUP($C577,Autogestión!$B$2:$J$5090,9,0),IF($A577="Financiamiento Internacional",VLOOKUP($C577,FinInt!$B$2:$G$1555,6,0),"Legitimo Abono"))</f>
        <v>80-1131-OC19</v>
      </c>
      <c r="J577" s="1" t="str">
        <f>IF($A577="Ordenes de Compra",VLOOKUP($C577,Autogestión!$B$2:$R$5090,17,0),IF($A577="Financiamiento Internacional",VLOOKUP($C577,FinInt!$B$2:$O$1508,14,0),VLOOKUP($C577,NoAmpOC!$B$2:$R$988,17,0)))</f>
        <v>LABORATORIOS RICHET SA</v>
      </c>
      <c r="K577" s="7" t="str">
        <f>DetalleExp!AP577</f>
        <v>DAFYP#MS-ARCHIVO</v>
      </c>
      <c r="L577" s="7" t="str">
        <f>DetalleExp!AQ577</f>
        <v>ARCHIVO - Archivo</v>
      </c>
      <c r="M577" s="7" t="str">
        <f>DetalleExp!AR577</f>
        <v>DAFYP#MS - Dirección de administración financiera y presupuestaria</v>
      </c>
      <c r="N577" s="7">
        <f>DetalleExp!AS577</f>
        <v>44188</v>
      </c>
      <c r="O577" s="27">
        <f ca="1">ROUNDUP(TODAY()-N577,0)</f>
        <v>167</v>
      </c>
      <c r="P577" s="27">
        <f ca="1">ROUNDUP(TODAY()-B577,0)</f>
        <v>196</v>
      </c>
      <c r="Q577" s="1" t="str">
        <f>IFERROR(IF(A577="Ordenes de Compra",VLOOKUP($E577,'Ordenes de Compra'!$A$2:$E$1712,5,0),"Sin OC"),"Sin dato")</f>
        <v>29.0.0.45.0</v>
      </c>
      <c r="R577" s="28">
        <f>IFERROR(IF(A577="Ordenes de Compra",VLOOKUP($I577,'Ordenes de Compra'!$B$2:$E$1712,3,0),"Sin OC"),"Sin dato")</f>
        <v>278273634.87</v>
      </c>
      <c r="S577" s="1" t="str">
        <f>VLOOKUP($U577,'Tablas intermedias'!$C$1:$H$222,5,0)</f>
        <v>DGPFE</v>
      </c>
      <c r="T577" s="29" t="str">
        <f t="shared" si="25"/>
        <v>OK</v>
      </c>
      <c r="U577" s="30" t="str">
        <f t="shared" si="26"/>
        <v>DAFYP#MS-ARCHIVOARCHIVO - ArchivoDAFYP#MS - Dirección de administración financiera y presupuestaria</v>
      </c>
      <c r="V577" s="1" t="str">
        <f>VLOOKUP(U577,'Tablas intermedias'!$C$1:$H$222,6,0)</f>
        <v>No</v>
      </c>
      <c r="W577" s="1" t="str">
        <f ca="1">IF(O577&lt;30,"menos de 30 días","más de 30 días")</f>
        <v>más de 30 días</v>
      </c>
    </row>
    <row r="578" spans="1:23" ht="14.25" hidden="1" thickTop="1" thickBot="1" x14ac:dyDescent="0.25">
      <c r="A578" s="17" t="str">
        <f>IF(DetalleExp!H578='Tablas intermedias'!$A$2,"Ordenes de Compra",IF(DetalleExp!H578='Tablas intermedias'!$A$3,"Financiamiento Internacional","Legítimo Abono"))</f>
        <v>Ordenes de Compra</v>
      </c>
      <c r="B578" s="7">
        <f>DetalleExp!E578</f>
        <v>44159</v>
      </c>
      <c r="C578" s="1" t="str">
        <f>DetalleExp!A578</f>
        <v>EX-2020-81187095-APN-DTYC#MS</v>
      </c>
      <c r="D578" s="1" t="str">
        <f>IF(A578="Ordenes de Compra",VLOOKUP(C578,Autogestión!$B$2:$D$5090,3,0),IF(A578="Legítimo Abono",VLOOKUP(C578,NoAmpOC!$B$2:$H$988,7,0),"Factura"))</f>
        <v>Factura</v>
      </c>
      <c r="E578" s="26" t="str">
        <f>IF(A578="Ordenes de Compra",VLOOKUP($C578,Autogestión!$B$2:$G$5090,6,0),IF(A578="Financiamiento Internacional",VLOOKUP($C578,FinInt!$B$2:$G$508,6,0),"Legítimo Abono"))</f>
        <v>80-0025-LPU18</v>
      </c>
      <c r="F578" s="26" t="str">
        <f>IF($A578="Ordenes de Compra","ARS",IF($A578="Financiamiento Internacional",VLOOKUP($C578,FinInt!$B$2:$Q$508,15,0),VLOOKUP($C578,NoAmpOC!$B$2:$T$988,18,0)))</f>
        <v>ARS</v>
      </c>
      <c r="G578" s="5">
        <f>IF($A578="Ordenes de Compra",VLOOKUP($C578,Autogestión!$B$2:$H$5090,7,0),IF($A578="Financiamiento Internacional",VLOOKUP($C578,FinInt!$B$2:$Q$1308,16,0),VLOOKUP($C578,NoAmpOC!$B$2:$T$988,19,0)))</f>
        <v>6831240</v>
      </c>
      <c r="H578" s="5">
        <f t="shared" si="24"/>
        <v>6831240</v>
      </c>
      <c r="I578" s="26" t="str">
        <f>IF($A578="Ordenes de Compra",VLOOKUP($C578,Autogestión!$B$2:$J$5090,9,0),IF($A578="Financiamiento Internacional",VLOOKUP($C578,FinInt!$B$2:$G$1555,6,0),"Legitimo Abono"))</f>
        <v>80-1131-OC19</v>
      </c>
      <c r="J578" s="1" t="str">
        <f>IF($A578="Ordenes de Compra",VLOOKUP($C578,Autogestión!$B$2:$R$5090,17,0),IF($A578="Financiamiento Internacional",VLOOKUP($C578,FinInt!$B$2:$O$1508,14,0),VLOOKUP($C578,NoAmpOC!$B$2:$R$988,17,0)))</f>
        <v>LABORATORIOS RICHET SA</v>
      </c>
      <c r="K578" s="7" t="str">
        <f>DetalleExp!AP578</f>
        <v>DAFYP#MS-ARCHIVO</v>
      </c>
      <c r="L578" s="7" t="str">
        <f>DetalleExp!AQ578</f>
        <v>ARCHIVO - Archivo</v>
      </c>
      <c r="M578" s="7" t="str">
        <f>DetalleExp!AR578</f>
        <v>DAFYP#MS - Dirección de administración financiera y presupuestaria</v>
      </c>
      <c r="N578" s="7">
        <f>DetalleExp!AS578</f>
        <v>44193</v>
      </c>
      <c r="O578" s="27">
        <f ca="1">ROUNDUP(TODAY()-N578,0)</f>
        <v>162</v>
      </c>
      <c r="P578" s="27">
        <f ca="1">ROUNDUP(TODAY()-B578,0)</f>
        <v>196</v>
      </c>
      <c r="Q578" s="1" t="str">
        <f>IFERROR(IF(A578="Ordenes de Compra",VLOOKUP($E578,'Ordenes de Compra'!$A$2:$E$1712,5,0),"Sin OC"),"Sin dato")</f>
        <v>29.0.0.45.0</v>
      </c>
      <c r="R578" s="28">
        <f>IFERROR(IF(A578="Ordenes de Compra",VLOOKUP($I578,'Ordenes de Compra'!$B$2:$E$1712,3,0),"Sin OC"),"Sin dato")</f>
        <v>278273634.87</v>
      </c>
      <c r="S578" s="1" t="str">
        <f>VLOOKUP($U578,'Tablas intermedias'!$C$1:$H$222,5,0)</f>
        <v>DGPFE</v>
      </c>
      <c r="T578" s="29" t="str">
        <f t="shared" si="25"/>
        <v>OK</v>
      </c>
      <c r="U578" s="30" t="str">
        <f t="shared" si="26"/>
        <v>DAFYP#MS-ARCHIVOARCHIVO - ArchivoDAFYP#MS - Dirección de administración financiera y presupuestaria</v>
      </c>
      <c r="V578" s="1" t="str">
        <f>VLOOKUP(U578,'Tablas intermedias'!$C$1:$H$222,6,0)</f>
        <v>No</v>
      </c>
      <c r="W578" s="1" t="str">
        <f ca="1">IF(O578&lt;30,"menos de 30 días","más de 30 días")</f>
        <v>más de 30 días</v>
      </c>
    </row>
    <row r="579" spans="1:23" ht="14.25" hidden="1" thickTop="1" thickBot="1" x14ac:dyDescent="0.25">
      <c r="A579" s="17" t="str">
        <f>IF(DetalleExp!H579='Tablas intermedias'!$A$2,"Ordenes de Compra",IF(DetalleExp!H579='Tablas intermedias'!$A$3,"Financiamiento Internacional","Legítimo Abono"))</f>
        <v>Ordenes de Compra</v>
      </c>
      <c r="B579" s="7">
        <f>DetalleExp!E579</f>
        <v>44160</v>
      </c>
      <c r="C579" s="1" t="str">
        <f>DetalleExp!A579</f>
        <v>EX-2020-81546477-APN-DTYC#MS</v>
      </c>
      <c r="D579" s="1" t="str">
        <f>IF(A579="Ordenes de Compra",VLOOKUP(C579,Autogestión!$B$2:$D$5090,3,0),IF(A579="Legítimo Abono",VLOOKUP(C579,NoAmpOC!$B$2:$H$988,7,0),"Factura"))</f>
        <v>Factura</v>
      </c>
      <c r="E579" s="26" t="str">
        <f>IF(A579="Ordenes de Compra",VLOOKUP($C579,Autogestión!$B$2:$G$5090,6,0),IF(A579="Financiamiento Internacional",VLOOKUP($C579,FinInt!$B$2:$G$508,6,0),"Legítimo Abono"))</f>
        <v>80-0028-CDI17</v>
      </c>
      <c r="F579" s="26" t="str">
        <f>IF($A579="Ordenes de Compra","ARS",IF($A579="Financiamiento Internacional",VLOOKUP($C579,FinInt!$B$2:$Q$508,15,0),VLOOKUP($C579,NoAmpOC!$B$2:$T$988,18,0)))</f>
        <v>ARS</v>
      </c>
      <c r="G579" s="5">
        <f>IF($A579="Ordenes de Compra",VLOOKUP($C579,Autogestión!$B$2:$H$5090,7,0),IF($A579="Financiamiento Internacional",VLOOKUP($C579,FinInt!$B$2:$Q$1308,16,0),VLOOKUP($C579,NoAmpOC!$B$2:$T$988,19,0)))</f>
        <v>1200</v>
      </c>
      <c r="H579" s="5">
        <f t="shared" ref="H579:H642" si="27">IF(F579="USD",G579*$Z$1,IF(F579="EUR",G579*$AD$1,G579))</f>
        <v>1200</v>
      </c>
      <c r="I579" s="26" t="str">
        <f>IF($A579="Ordenes de Compra",VLOOKUP($C579,Autogestión!$B$2:$J$5090,9,0),IF($A579="Financiamiento Internacional",VLOOKUP($C579,FinInt!$B$2:$G$1555,6,0),"Legitimo Abono"))</f>
        <v>80-1000-CON18</v>
      </c>
      <c r="J579" s="1" t="str">
        <f>IF($A579="Ordenes de Compra",VLOOKUP($C579,Autogestión!$B$2:$R$5090,17,0),IF($A579="Financiamiento Internacional",VLOOKUP($C579,FinInt!$B$2:$O$1508,14,0),VLOOKUP($C579,NoAmpOC!$B$2:$R$988,17,0)))</f>
        <v>SOMA S.A.</v>
      </c>
      <c r="K579" s="7" t="str">
        <f>DetalleExp!AP579</f>
        <v>RUYVALDOVINOS</v>
      </c>
      <c r="L579" s="7" t="str">
        <f>DetalleExp!AQ579</f>
        <v>DESPACHO_DGA - Despacho - dirección general de administración</v>
      </c>
      <c r="M579" s="7" t="str">
        <f>DetalleExp!AR579</f>
        <v>DGA#MS - Dirección general de administración</v>
      </c>
      <c r="N579" s="7">
        <f>DetalleExp!AS579</f>
        <v>44344</v>
      </c>
      <c r="O579" s="27">
        <f ca="1">ROUNDUP(TODAY()-N579,0)</f>
        <v>11</v>
      </c>
      <c r="P579" s="27">
        <f ca="1">ROUNDUP(TODAY()-B579,0)</f>
        <v>195</v>
      </c>
      <c r="Q579" s="1" t="str">
        <f>IFERROR(IF(A579="Ordenes de Compra",VLOOKUP($E579,'Ordenes de Compra'!$A$2:$E$1712,5,0),"Sin OC"),"Sin dato")</f>
        <v>29.0.0.5.0</v>
      </c>
      <c r="R579" s="28">
        <f>IFERROR(IF(A579="Ordenes de Compra",VLOOKUP($I579,'Ordenes de Compra'!$B$2:$E$1712,3,0),"Sin OC"),"Sin dato")</f>
        <v>473612041.07999998</v>
      </c>
      <c r="S579" s="1" t="str">
        <f>VLOOKUP($U579,'Tablas intermedias'!$C$1:$H$222,5,0)</f>
        <v>DGA</v>
      </c>
      <c r="T579" s="29" t="str">
        <f t="shared" ref="T579:T642" si="28">IF(AND(D579="Factura",OR(G579&gt;100000000,R579=G579)),"Ver","OK")</f>
        <v>OK</v>
      </c>
      <c r="U579" s="30" t="str">
        <f t="shared" ref="U579:U642" si="29">K579&amp;L579&amp;M579</f>
        <v>RUYVALDOVINOSDESPACHO_DGA - Despacho - dirección general de administraciónDGA#MS - Dirección general de administración</v>
      </c>
      <c r="V579" s="1" t="str">
        <f>VLOOKUP(U579,'Tablas intermedias'!$C$1:$H$222,6,0)</f>
        <v>Si</v>
      </c>
      <c r="W579" s="1" t="str">
        <f ca="1">IF(O579&lt;30,"menos de 30 días","más de 30 días")</f>
        <v>menos de 30 días</v>
      </c>
    </row>
    <row r="580" spans="1:23" ht="14.25" hidden="1" thickTop="1" thickBot="1" x14ac:dyDescent="0.25">
      <c r="A580" s="17" t="str">
        <f>IF(DetalleExp!H580='Tablas intermedias'!$A$2,"Ordenes de Compra",IF(DetalleExp!H580='Tablas intermedias'!$A$3,"Financiamiento Internacional","Legítimo Abono"))</f>
        <v>Ordenes de Compra</v>
      </c>
      <c r="B580" s="7">
        <f>DetalleExp!E580</f>
        <v>44160</v>
      </c>
      <c r="C580" s="1" t="str">
        <f>DetalleExp!A580</f>
        <v>EX-2020-81683834-APN-DTYC#MS</v>
      </c>
      <c r="D580" s="1" t="str">
        <f>IF(A580="Ordenes de Compra",VLOOKUP(C580,Autogestión!$B$2:$D$5090,3,0),IF(A580="Legítimo Abono",VLOOKUP(C580,NoAmpOC!$B$2:$H$988,7,0),"Factura"))</f>
        <v>Factura</v>
      </c>
      <c r="E580" s="26" t="str">
        <f>IF(A580="Ordenes de Compra",VLOOKUP($C580,Autogestión!$B$2:$G$5090,6,0),IF(A580="Financiamiento Internacional",VLOOKUP($C580,FinInt!$B$2:$G$508,6,0),"Legítimo Abono"))</f>
        <v>80-0025-LPU18</v>
      </c>
      <c r="F580" s="26" t="str">
        <f>IF($A580="Ordenes de Compra","ARS",IF($A580="Financiamiento Internacional",VLOOKUP($C580,FinInt!$B$2:$Q$508,15,0),VLOOKUP($C580,NoAmpOC!$B$2:$T$988,18,0)))</f>
        <v>ARS</v>
      </c>
      <c r="G580" s="5">
        <f>IF($A580="Ordenes de Compra",VLOOKUP($C580,Autogestión!$B$2:$H$5090,7,0),IF($A580="Financiamiento Internacional",VLOOKUP($C580,FinInt!$B$2:$Q$1308,16,0),VLOOKUP($C580,NoAmpOC!$B$2:$T$988,19,0)))</f>
        <v>1200</v>
      </c>
      <c r="H580" s="5">
        <f t="shared" si="27"/>
        <v>1200</v>
      </c>
      <c r="I580" s="26" t="str">
        <f>IF($A580="Ordenes de Compra",VLOOKUP($C580,Autogestión!$B$2:$J$5090,9,0),IF($A580="Financiamiento Internacional",VLOOKUP($C580,FinInt!$B$2:$G$1555,6,0),"Legitimo Abono"))</f>
        <v>80-1130-OC19</v>
      </c>
      <c r="J580" s="1" t="str">
        <f>IF($A580="Ordenes de Compra",VLOOKUP($C580,Autogestión!$B$2:$R$5090,17,0),IF($A580="Financiamiento Internacional",VLOOKUP($C580,FinInt!$B$2:$O$1508,14,0),VLOOKUP($C580,NoAmpOC!$B$2:$R$988,17,0)))</f>
        <v>SOMA S.A.</v>
      </c>
      <c r="K580" s="7" t="str">
        <f>DetalleExp!AP580</f>
        <v>DAFYP#MS-ARCHIVO</v>
      </c>
      <c r="L580" s="7" t="str">
        <f>DetalleExp!AQ580</f>
        <v>ARCHIVO - Archivo</v>
      </c>
      <c r="M580" s="7" t="str">
        <f>DetalleExp!AR580</f>
        <v>DAFYP#MS - Dirección de administración financiera y presupuestaria</v>
      </c>
      <c r="N580" s="7">
        <f>DetalleExp!AS580</f>
        <v>44179</v>
      </c>
      <c r="O580" s="27">
        <f ca="1">ROUNDUP(TODAY()-N580,0)</f>
        <v>176</v>
      </c>
      <c r="P580" s="27">
        <f ca="1">ROUNDUP(TODAY()-B580,0)</f>
        <v>195</v>
      </c>
      <c r="Q580" s="1" t="str">
        <f>IFERROR(IF(A580="Ordenes de Compra",VLOOKUP($E580,'Ordenes de Compra'!$A$2:$E$1712,5,0),"Sin OC"),"Sin dato")</f>
        <v>29.0.0.45.0</v>
      </c>
      <c r="R580" s="28">
        <f>IFERROR(IF(A580="Ordenes de Compra",VLOOKUP($I580,'Ordenes de Compra'!$B$2:$E$1712,3,0),"Sin OC"),"Sin dato")</f>
        <v>213323176.56999999</v>
      </c>
      <c r="S580" s="1" t="str">
        <f>VLOOKUP($U580,'Tablas intermedias'!$C$1:$H$222,5,0)</f>
        <v>DGPFE</v>
      </c>
      <c r="T580" s="29" t="str">
        <f t="shared" si="28"/>
        <v>OK</v>
      </c>
      <c r="U580" s="30" t="str">
        <f t="shared" si="29"/>
        <v>DAFYP#MS-ARCHIVOARCHIVO - ArchivoDAFYP#MS - Dirección de administración financiera y presupuestaria</v>
      </c>
      <c r="V580" s="1" t="str">
        <f>VLOOKUP(U580,'Tablas intermedias'!$C$1:$H$222,6,0)</f>
        <v>No</v>
      </c>
      <c r="W580" s="1" t="str">
        <f ca="1">IF(O580&lt;30,"menos de 30 días","más de 30 días")</f>
        <v>más de 30 días</v>
      </c>
    </row>
    <row r="581" spans="1:23" ht="14.25" hidden="1" thickTop="1" thickBot="1" x14ac:dyDescent="0.25">
      <c r="A581" s="17" t="str">
        <f>IF(DetalleExp!H581='Tablas intermedias'!$A$2,"Ordenes de Compra",IF(DetalleExp!H581='Tablas intermedias'!$A$3,"Financiamiento Internacional","Legítimo Abono"))</f>
        <v>Financiamiento Internacional</v>
      </c>
      <c r="B581" s="7">
        <f>DetalleExp!E581</f>
        <v>44161</v>
      </c>
      <c r="C581" s="1" t="str">
        <f>DetalleExp!A581</f>
        <v>EX-2020-81970878-APN-DAFYP#MS</v>
      </c>
      <c r="D581" s="1" t="str">
        <f>IF(A581="Ordenes de Compra",VLOOKUP(C581,Autogestión!$B$2:$D$5090,3,0),IF(A581="Legítimo Abono",VLOOKUP(C581,NoAmpOC!$B$2:$H$988,7,0),"Factura"))</f>
        <v>Factura</v>
      </c>
      <c r="E581" s="26" t="str">
        <f>IF(A581="Ordenes de Compra",VLOOKUP($C581,Autogestión!$B$2:$G$5090,6,0),IF(A581="Financiamiento Internacional",VLOOKUP($C581,FinInt!$B$2:$G$508,6,0),"Legítimo Abono"))</f>
        <v>Proyecto de Respuesta Inmediata de Salud Pública en el Marco de la Pandemia COVID-19 para Contener, Controlar y Mitigar su Efecto en la Prestación de Servicios de Salud en Argentina - 5032/OC-AR - BID</v>
      </c>
      <c r="F581" s="26" t="str">
        <f>IF($A581="Ordenes de Compra","ARS",IF($A581="Financiamiento Internacional",VLOOKUP($C581,FinInt!$B$2:$Q$508,15,0),VLOOKUP($C581,NoAmpOC!$B$2:$T$988,18,0)))</f>
        <v>ARS</v>
      </c>
      <c r="G581" s="5">
        <f>IF($A581="Ordenes de Compra",VLOOKUP($C581,Autogestión!$B$2:$H$5090,7,0),IF($A581="Financiamiento Internacional",VLOOKUP($C581,FinInt!$B$2:$Q$1308,16,0),VLOOKUP($C581,NoAmpOC!$B$2:$T$988,19,0)))</f>
        <v>2732410.4</v>
      </c>
      <c r="H581" s="5">
        <f t="shared" si="27"/>
        <v>2732410.4</v>
      </c>
      <c r="I581" s="26" t="str">
        <f>IF($A581="Ordenes de Compra",VLOOKUP($C581,Autogestión!$B$2:$J$5090,9,0),IF($A581="Financiamiento Internacional",VLOOKUP($C581,FinInt!$B$2:$G$1555,6,0),"Legitimo Abono"))</f>
        <v>Proyecto de Respuesta Inmediata de Salud Pública en el Marco de la Pandemia COVID-19 para Contener, Controlar y Mitigar su Efecto en la Prestación de Servicios de Salud en Argentina - 5032/OC-AR - BID</v>
      </c>
      <c r="J581" s="1" t="str">
        <f>IF($A581="Ordenes de Compra",VLOOKUP($C581,Autogestión!$B$2:$R$5090,17,0),IF($A581="Financiamiento Internacional",VLOOKUP($C581,FinInt!$B$2:$O$1508,14,0),VLOOKUP($C581,NoAmpOC!$B$2:$R$988,17,0)))</f>
        <v>SUIZO ARGENTINA S.A.</v>
      </c>
      <c r="K581" s="7" t="str">
        <f>DetalleExp!AP581</f>
        <v>MMORANDO</v>
      </c>
      <c r="L581" s="7" t="str">
        <f>DetalleExp!AQ581</f>
        <v>ADMINISTRACION - Administracion</v>
      </c>
      <c r="M581" s="7" t="str">
        <f>DetalleExp!AR581</f>
        <v>DCEI#MS - Dirección de control de enfermedades inmunoprevenibles</v>
      </c>
      <c r="N581" s="7">
        <f>DetalleExp!AS581</f>
        <v>44280</v>
      </c>
      <c r="O581" s="27">
        <f ca="1">ROUNDUP(TODAY()-N581,0)</f>
        <v>75</v>
      </c>
      <c r="P581" s="27">
        <f ca="1">ROUNDUP(TODAY()-B581,0)</f>
        <v>194</v>
      </c>
      <c r="Q581" s="1" t="str">
        <f>IFERROR(IF(A581="Ordenes de Compra",VLOOKUP($E581,'Ordenes de Compra'!$A$2:$E$1712,5,0),"Sin OC"),"Sin dato")</f>
        <v>Sin OC</v>
      </c>
      <c r="R581" s="28" t="str">
        <f>IFERROR(IF(A581="Ordenes de Compra",VLOOKUP($I581,'Ordenes de Compra'!$B$2:$E$1712,3,0),"Sin OC"),"Sin dato")</f>
        <v>Sin OC</v>
      </c>
      <c r="S581" s="1" t="str">
        <f>VLOOKUP($U581,'Tablas intermedias'!$C$1:$H$222,5,0)</f>
        <v>Programa</v>
      </c>
      <c r="T581" s="29" t="str">
        <f t="shared" si="28"/>
        <v>OK</v>
      </c>
      <c r="U581" s="30" t="str">
        <f t="shared" si="29"/>
        <v>MMORANDOADMINISTRACION - AdministracionDCEI#MS - Dirección de control de enfermedades inmunoprevenibles</v>
      </c>
      <c r="V581" s="1" t="str">
        <f>VLOOKUP(U581,'Tablas intermedias'!$C$1:$H$222,6,0)</f>
        <v>Si</v>
      </c>
      <c r="W581" s="1" t="str">
        <f ca="1">IF(O581&lt;30,"menos de 30 días","más de 30 días")</f>
        <v>más de 30 días</v>
      </c>
    </row>
    <row r="582" spans="1:23" ht="14.25" hidden="1" thickTop="1" thickBot="1" x14ac:dyDescent="0.25">
      <c r="A582" s="17" t="str">
        <f>IF(DetalleExp!H582='Tablas intermedias'!$A$2,"Ordenes de Compra",IF(DetalleExp!H582='Tablas intermedias'!$A$3,"Financiamiento Internacional","Legítimo Abono"))</f>
        <v>Financiamiento Internacional</v>
      </c>
      <c r="B582" s="7">
        <f>DetalleExp!E582</f>
        <v>44161</v>
      </c>
      <c r="C582" s="1" t="str">
        <f>DetalleExp!A582</f>
        <v>EX-2020-82058793-APN-DAFYP#MS</v>
      </c>
      <c r="D582" s="1" t="str">
        <f>IF(A582="Ordenes de Compra",VLOOKUP(C582,Autogestión!$B$2:$D$5090,3,0),IF(A582="Legítimo Abono",VLOOKUP(C582,NoAmpOC!$B$2:$H$988,7,0),"Factura"))</f>
        <v>Factura</v>
      </c>
      <c r="E582" s="26" t="str">
        <f>IF(A582="Ordenes de Compra",VLOOKUP($C582,Autogestión!$B$2:$G$5090,6,0),IF(A582="Financiamiento Internacional",VLOOKUP($C582,FinInt!$B$2:$G$508,6,0),"Legítimo Abono"))</f>
        <v>Apoyo al Plan Nacional de Prevención y Reducción del Embarazo No Intencional en la Adolescencia - ARG/17/001 - PNUD</v>
      </c>
      <c r="F582" s="26" t="str">
        <f>IF($A582="Ordenes de Compra","ARS",IF($A582="Financiamiento Internacional",VLOOKUP($C582,FinInt!$B$2:$Q$508,15,0),VLOOKUP($C582,NoAmpOC!$B$2:$T$988,18,0)))</f>
        <v>ARS</v>
      </c>
      <c r="G582" s="5">
        <f>IF($A582="Ordenes de Compra",VLOOKUP($C582,Autogestión!$B$2:$H$5090,7,0),IF($A582="Financiamiento Internacional",VLOOKUP($C582,FinInt!$B$2:$Q$1308,16,0),VLOOKUP($C582,NoAmpOC!$B$2:$T$988,19,0)))</f>
        <v>150000</v>
      </c>
      <c r="H582" s="5">
        <f t="shared" si="27"/>
        <v>150000</v>
      </c>
      <c r="I582" s="26" t="str">
        <f>IF($A582="Ordenes de Compra",VLOOKUP($C582,Autogestión!$B$2:$J$5090,9,0),IF($A582="Financiamiento Internacional",VLOOKUP($C582,FinInt!$B$2:$G$1555,6,0),"Legitimo Abono"))</f>
        <v>Apoyo al Plan Nacional de Prevención y Reducción del Embarazo No Intencional en la Adolescencia - ARG/17/001 - PNUD</v>
      </c>
      <c r="J582" s="1" t="str">
        <f>IF($A582="Ordenes de Compra",VLOOKUP($C582,Autogestión!$B$2:$R$5090,17,0),IF($A582="Financiamiento Internacional",VLOOKUP($C582,FinInt!$B$2:$O$1508,14,0),VLOOKUP($C582,NoAmpOC!$B$2:$R$988,17,0)))</f>
        <v>Puppo Marina Elisa</v>
      </c>
      <c r="K582" s="7" t="str">
        <f>DetalleExp!AP582</f>
        <v>DAFYP#MS-ARCHIVO</v>
      </c>
      <c r="L582" s="7" t="str">
        <f>DetalleExp!AQ582</f>
        <v>ARCHIVO - Archivo</v>
      </c>
      <c r="M582" s="7" t="str">
        <f>DetalleExp!AR582</f>
        <v>DAFYP#MS - Dirección de administración financiera y presupuestaria</v>
      </c>
      <c r="N582" s="7">
        <f>DetalleExp!AS582</f>
        <v>44208</v>
      </c>
      <c r="O582" s="27">
        <f ca="1">ROUNDUP(TODAY()-N582,0)</f>
        <v>147</v>
      </c>
      <c r="P582" s="27">
        <f ca="1">ROUNDUP(TODAY()-B582,0)</f>
        <v>194</v>
      </c>
      <c r="Q582" s="1" t="str">
        <f>IFERROR(IF(A582="Ordenes de Compra",VLOOKUP($E582,'Ordenes de Compra'!$A$2:$E$1712,5,0),"Sin OC"),"Sin dato")</f>
        <v>Sin OC</v>
      </c>
      <c r="R582" s="28" t="str">
        <f>IFERROR(IF(A582="Ordenes de Compra",VLOOKUP($I582,'Ordenes de Compra'!$B$2:$E$1712,3,0),"Sin OC"),"Sin dato")</f>
        <v>Sin OC</v>
      </c>
      <c r="S582" s="1" t="str">
        <f>VLOOKUP($U582,'Tablas intermedias'!$C$1:$H$222,5,0)</f>
        <v>DGPFE</v>
      </c>
      <c r="T582" s="29" t="str">
        <f t="shared" si="28"/>
        <v>OK</v>
      </c>
      <c r="U582" s="30" t="str">
        <f t="shared" si="29"/>
        <v>DAFYP#MS-ARCHIVOARCHIVO - ArchivoDAFYP#MS - Dirección de administración financiera y presupuestaria</v>
      </c>
      <c r="V582" s="1" t="str">
        <f>VLOOKUP(U582,'Tablas intermedias'!$C$1:$H$222,6,0)</f>
        <v>No</v>
      </c>
      <c r="W582" s="1" t="str">
        <f ca="1">IF(O582&lt;30,"menos de 30 días","más de 30 días")</f>
        <v>más de 30 días</v>
      </c>
    </row>
    <row r="583" spans="1:23" ht="14.25" hidden="1" thickTop="1" thickBot="1" x14ac:dyDescent="0.25">
      <c r="A583" s="17" t="str">
        <f>IF(DetalleExp!H583='Tablas intermedias'!$A$2,"Ordenes de Compra",IF(DetalleExp!H583='Tablas intermedias'!$A$3,"Financiamiento Internacional","Legítimo Abono"))</f>
        <v>Financiamiento Internacional</v>
      </c>
      <c r="B583" s="7">
        <f>DetalleExp!E583</f>
        <v>44161</v>
      </c>
      <c r="C583" s="1" t="str">
        <f>DetalleExp!A583</f>
        <v>EX-2020-82105146-APN-DAFYP#MS</v>
      </c>
      <c r="D583" s="1" t="str">
        <f>IF(A583="Ordenes de Compra",VLOOKUP(C583,Autogestión!$B$2:$D$5090,3,0),IF(A583="Legítimo Abono",VLOOKUP(C583,NoAmpOC!$B$2:$H$988,7,0),"Factura"))</f>
        <v>Factura</v>
      </c>
      <c r="E583" s="26" t="str">
        <f>IF(A583="Ordenes de Compra",VLOOKUP($C583,Autogestión!$B$2:$G$5090,6,0),IF(A583="Financiamiento Internacional",VLOOKUP($C583,FinInt!$B$2:$G$508,6,0),"Legítimo Abono"))</f>
        <v>Proyecto Apoyo a la Cobertura Universal de Salud Efectiva en Argentina (SUMAR) - 8853-AR - BIRF</v>
      </c>
      <c r="F583" s="26">
        <f>IF($A583="Ordenes de Compra","ARS",IF($A583="Financiamiento Internacional",VLOOKUP($C583,FinInt!$B$2:$Q$508,15,0),VLOOKUP($C583,NoAmpOC!$B$2:$T$988,18,0)))</f>
        <v>0</v>
      </c>
      <c r="G583" s="5">
        <f>IF($A583="Ordenes de Compra",VLOOKUP($C583,Autogestión!$B$2:$H$5090,7,0),IF($A583="Financiamiento Internacional",VLOOKUP($C583,FinInt!$B$2:$Q$1308,16,0),VLOOKUP($C583,NoAmpOC!$B$2:$T$988,19,0)))</f>
        <v>0</v>
      </c>
      <c r="H583" s="5">
        <f t="shared" si="27"/>
        <v>0</v>
      </c>
      <c r="I583" s="26" t="str">
        <f>IF($A583="Ordenes de Compra",VLOOKUP($C583,Autogestión!$B$2:$J$5090,9,0),IF($A583="Financiamiento Internacional",VLOOKUP($C583,FinInt!$B$2:$G$1555,6,0),"Legitimo Abono"))</f>
        <v>Proyecto Apoyo a la Cobertura Universal de Salud Efectiva en Argentina (SUMAR) - 8853-AR - BIRF</v>
      </c>
      <c r="J583" s="1" t="str">
        <f>IF($A583="Ordenes de Compra",VLOOKUP($C583,Autogestión!$B$2:$R$5090,17,0),IF($A583="Financiamiento Internacional",VLOOKUP($C583,FinInt!$B$2:$O$1508,14,0),VLOOKUP($C583,NoAmpOC!$B$2:$R$988,17,0)))</f>
        <v>AMERICAN VART SRL</v>
      </c>
      <c r="K583" s="7" t="str">
        <f>DetalleExp!AP583</f>
        <v>DAFYP#MS-ARCHIVO</v>
      </c>
      <c r="L583" s="7" t="str">
        <f>DetalleExp!AQ583</f>
        <v>ARCHIVO - Archivo</v>
      </c>
      <c r="M583" s="7" t="str">
        <f>DetalleExp!AR583</f>
        <v>DAFYP#MS - Dirección de administración financiera y presupuestaria</v>
      </c>
      <c r="N583" s="7">
        <f>DetalleExp!AS583</f>
        <v>44216</v>
      </c>
      <c r="O583" s="27">
        <f ca="1">ROUNDUP(TODAY()-N583,0)</f>
        <v>139</v>
      </c>
      <c r="P583" s="27">
        <f ca="1">ROUNDUP(TODAY()-B583,0)</f>
        <v>194</v>
      </c>
      <c r="Q583" s="1" t="str">
        <f>IFERROR(IF(A583="Ordenes de Compra",VLOOKUP($E583,'Ordenes de Compra'!$A$2:$E$1712,5,0),"Sin OC"),"Sin dato")</f>
        <v>Sin OC</v>
      </c>
      <c r="R583" s="28" t="str">
        <f>IFERROR(IF(A583="Ordenes de Compra",VLOOKUP($I583,'Ordenes de Compra'!$B$2:$E$1712,3,0),"Sin OC"),"Sin dato")</f>
        <v>Sin OC</v>
      </c>
      <c r="S583" s="1" t="str">
        <f>VLOOKUP($U583,'Tablas intermedias'!$C$1:$H$222,5,0)</f>
        <v>DGPFE</v>
      </c>
      <c r="T583" s="29" t="str">
        <f t="shared" si="28"/>
        <v>OK</v>
      </c>
      <c r="U583" s="30" t="str">
        <f t="shared" si="29"/>
        <v>DAFYP#MS-ARCHIVOARCHIVO - ArchivoDAFYP#MS - Dirección de administración financiera y presupuestaria</v>
      </c>
      <c r="V583" s="1" t="str">
        <f>VLOOKUP(U583,'Tablas intermedias'!$C$1:$H$222,6,0)</f>
        <v>No</v>
      </c>
      <c r="W583" s="1" t="str">
        <f ca="1">IF(O583&lt;30,"menos de 30 días","más de 30 días")</f>
        <v>más de 30 días</v>
      </c>
    </row>
    <row r="584" spans="1:23" ht="14.25" hidden="1" thickTop="1" thickBot="1" x14ac:dyDescent="0.25">
      <c r="A584" s="17" t="str">
        <f>IF(DetalleExp!H584='Tablas intermedias'!$A$2,"Ordenes de Compra",IF(DetalleExp!H584='Tablas intermedias'!$A$3,"Financiamiento Internacional","Legítimo Abono"))</f>
        <v>Financiamiento Internacional</v>
      </c>
      <c r="B584" s="7">
        <f>DetalleExp!E584</f>
        <v>44161</v>
      </c>
      <c r="C584" s="1" t="str">
        <f>DetalleExp!A584</f>
        <v>EX-2020-82106976-APN-DAFYP#MS</v>
      </c>
      <c r="D584" s="1" t="str">
        <f>IF(A584="Ordenes de Compra",VLOOKUP(C584,Autogestión!$B$2:$D$5090,3,0),IF(A584="Legítimo Abono",VLOOKUP(C584,NoAmpOC!$B$2:$H$988,7,0),"Factura"))</f>
        <v>Factura</v>
      </c>
      <c r="E584" s="26" t="str">
        <f>IF(A584="Ordenes de Compra",VLOOKUP($C584,Autogestión!$B$2:$G$5090,6,0),IF(A584="Financiamiento Internacional",VLOOKUP($C584,FinInt!$B$2:$G$508,6,0),"Legítimo Abono"))</f>
        <v>Proyecto Protección de la Población Vulnerable contra las Enfermedades Crónicas no Transmisibles (PROTEGER) - 8508-AR - BIRF</v>
      </c>
      <c r="F584" s="26">
        <f>IF($A584="Ordenes de Compra","ARS",IF($A584="Financiamiento Internacional",VLOOKUP($C584,FinInt!$B$2:$Q$508,15,0),VLOOKUP($C584,NoAmpOC!$B$2:$T$988,18,0)))</f>
        <v>0</v>
      </c>
      <c r="G584" s="5">
        <f>IF($A584="Ordenes de Compra",VLOOKUP($C584,Autogestión!$B$2:$H$5090,7,0),IF($A584="Financiamiento Internacional",VLOOKUP($C584,FinInt!$B$2:$Q$1308,16,0),VLOOKUP($C584,NoAmpOC!$B$2:$T$988,19,0)))</f>
        <v>0</v>
      </c>
      <c r="H584" s="5">
        <f t="shared" si="27"/>
        <v>0</v>
      </c>
      <c r="I584" s="26" t="str">
        <f>IF($A584="Ordenes de Compra",VLOOKUP($C584,Autogestión!$B$2:$J$5090,9,0),IF($A584="Financiamiento Internacional",VLOOKUP($C584,FinInt!$B$2:$G$1555,6,0),"Legitimo Abono"))</f>
        <v>Proyecto Protección de la Población Vulnerable contra las Enfermedades Crónicas no Transmisibles (PROTEGER) - 8508-AR - BIRF</v>
      </c>
      <c r="J584" s="1" t="str">
        <f>IF($A584="Ordenes de Compra",VLOOKUP($C584,Autogestión!$B$2:$R$5090,17,0),IF($A584="Financiamiento Internacional",VLOOKUP($C584,FinInt!$B$2:$O$1508,14,0),VLOOKUP($C584,NoAmpOC!$B$2:$R$988,17,0)))</f>
        <v>AMERICAN VART SRL</v>
      </c>
      <c r="K584" s="7" t="str">
        <f>DetalleExp!AP584</f>
        <v>DAFYP#MS-ARCHIVO</v>
      </c>
      <c r="L584" s="7" t="str">
        <f>DetalleExp!AQ584</f>
        <v>ARCHIVO - Archivo</v>
      </c>
      <c r="M584" s="7" t="str">
        <f>DetalleExp!AR584</f>
        <v>DAFYP#MS - Dirección de administración financiera y presupuestaria</v>
      </c>
      <c r="N584" s="7">
        <f>DetalleExp!AS584</f>
        <v>44216</v>
      </c>
      <c r="O584" s="27">
        <f ca="1">ROUNDUP(TODAY()-N584,0)</f>
        <v>139</v>
      </c>
      <c r="P584" s="27">
        <f ca="1">ROUNDUP(TODAY()-B584,0)</f>
        <v>194</v>
      </c>
      <c r="Q584" s="1" t="str">
        <f>IFERROR(IF(A584="Ordenes de Compra",VLOOKUP($E584,'Ordenes de Compra'!$A$2:$E$1712,5,0),"Sin OC"),"Sin dato")</f>
        <v>Sin OC</v>
      </c>
      <c r="R584" s="28" t="str">
        <f>IFERROR(IF(A584="Ordenes de Compra",VLOOKUP($I584,'Ordenes de Compra'!$B$2:$E$1712,3,0),"Sin OC"),"Sin dato")</f>
        <v>Sin OC</v>
      </c>
      <c r="S584" s="1" t="str">
        <f>VLOOKUP($U584,'Tablas intermedias'!$C$1:$H$222,5,0)</f>
        <v>DGPFE</v>
      </c>
      <c r="T584" s="29" t="str">
        <f t="shared" si="28"/>
        <v>OK</v>
      </c>
      <c r="U584" s="30" t="str">
        <f t="shared" si="29"/>
        <v>DAFYP#MS-ARCHIVOARCHIVO - ArchivoDAFYP#MS - Dirección de administración financiera y presupuestaria</v>
      </c>
      <c r="V584" s="1" t="str">
        <f>VLOOKUP(U584,'Tablas intermedias'!$C$1:$H$222,6,0)</f>
        <v>No</v>
      </c>
      <c r="W584" s="1" t="str">
        <f ca="1">IF(O584&lt;30,"menos de 30 días","más de 30 días")</f>
        <v>más de 30 días</v>
      </c>
    </row>
    <row r="585" spans="1:23" ht="14.25" hidden="1" thickTop="1" thickBot="1" x14ac:dyDescent="0.25">
      <c r="A585" s="17" t="str">
        <f>IF(DetalleExp!H585='Tablas intermedias'!$A$2,"Ordenes de Compra",IF(DetalleExp!H585='Tablas intermedias'!$A$3,"Financiamiento Internacional","Legítimo Abono"))</f>
        <v>Financiamiento Internacional</v>
      </c>
      <c r="B585" s="7">
        <f>DetalleExp!E585</f>
        <v>44161</v>
      </c>
      <c r="C585" s="1" t="str">
        <f>DetalleExp!A585</f>
        <v>EX-2020-82108577-APN-DAFYP#MS</v>
      </c>
      <c r="D585" s="1" t="str">
        <f>IF(A585="Ordenes de Compra",VLOOKUP(C585,Autogestión!$B$2:$D$5090,3,0),IF(A585="Legítimo Abono",VLOOKUP(C585,NoAmpOC!$B$2:$H$988,7,0),"Factura"))</f>
        <v>Factura</v>
      </c>
      <c r="E585" s="26" t="str">
        <f>IF(A585="Ordenes de Compra",VLOOKUP($C585,Autogestión!$B$2:$G$5090,6,0),IF(A585="Financiamiento Internacional",VLOOKUP($C585,FinInt!$B$2:$G$508,6,0),"Legítimo Abono"))</f>
        <v>Programa Multifase de Atención Primaria a la Salud para el Manejo de Enfermedades Crónicas No Transmisibles. Segunda Operación - 3772/0C-AR - BID</v>
      </c>
      <c r="F585" s="26" t="str">
        <f>IF($A585="Ordenes de Compra","ARS",IF($A585="Financiamiento Internacional",VLOOKUP($C585,FinInt!$B$2:$Q$508,15,0),VLOOKUP($C585,NoAmpOC!$B$2:$T$988,18,0)))</f>
        <v>ARS</v>
      </c>
      <c r="G585" s="5">
        <f>IF($A585="Ordenes de Compra",VLOOKUP($C585,Autogestión!$B$2:$H$5090,7,0),IF($A585="Financiamiento Internacional",VLOOKUP($C585,FinInt!$B$2:$Q$1308,16,0),VLOOKUP($C585,NoAmpOC!$B$2:$T$988,19,0)))</f>
        <v>21000</v>
      </c>
      <c r="H585" s="5">
        <f t="shared" si="27"/>
        <v>21000</v>
      </c>
      <c r="I585" s="26" t="str">
        <f>IF($A585="Ordenes de Compra",VLOOKUP($C585,Autogestión!$B$2:$J$5090,9,0),IF($A585="Financiamiento Internacional",VLOOKUP($C585,FinInt!$B$2:$G$1555,6,0),"Legitimo Abono"))</f>
        <v>Programa Multifase de Atención Primaria a la Salud para el Manejo de Enfermedades Crónicas No Transmisibles. Segunda Operación - 3772/0C-AR - BID</v>
      </c>
      <c r="J585" s="1" t="str">
        <f>IF($A585="Ordenes de Compra",VLOOKUP($C585,Autogestión!$B$2:$R$5090,17,0),IF($A585="Financiamiento Internacional",VLOOKUP($C585,FinInt!$B$2:$O$1508,14,0),VLOOKUP($C585,NoAmpOC!$B$2:$R$988,17,0)))</f>
        <v>AMERICAN VART SRL</v>
      </c>
      <c r="K585" s="7" t="str">
        <f>DetalleExp!AP585</f>
        <v>DAFYP#MS-ARCHIVO</v>
      </c>
      <c r="L585" s="7" t="str">
        <f>DetalleExp!AQ585</f>
        <v>ARCHIVO - Archivo</v>
      </c>
      <c r="M585" s="7" t="str">
        <f>DetalleExp!AR585</f>
        <v>DAFYP#MS - Dirección de administración financiera y presupuestaria</v>
      </c>
      <c r="N585" s="7">
        <f>DetalleExp!AS585</f>
        <v>44207</v>
      </c>
      <c r="O585" s="27">
        <f ca="1">ROUNDUP(TODAY()-N585,0)</f>
        <v>148</v>
      </c>
      <c r="P585" s="27">
        <f ca="1">ROUNDUP(TODAY()-B585,0)</f>
        <v>194</v>
      </c>
      <c r="Q585" s="1" t="str">
        <f>IFERROR(IF(A585="Ordenes de Compra",VLOOKUP($E585,'Ordenes de Compra'!$A$2:$E$1712,5,0),"Sin OC"),"Sin dato")</f>
        <v>Sin OC</v>
      </c>
      <c r="R585" s="28" t="str">
        <f>IFERROR(IF(A585="Ordenes de Compra",VLOOKUP($I585,'Ordenes de Compra'!$B$2:$E$1712,3,0),"Sin OC"),"Sin dato")</f>
        <v>Sin OC</v>
      </c>
      <c r="S585" s="1" t="str">
        <f>VLOOKUP($U585,'Tablas intermedias'!$C$1:$H$222,5,0)</f>
        <v>DGPFE</v>
      </c>
      <c r="T585" s="29" t="str">
        <f t="shared" si="28"/>
        <v>OK</v>
      </c>
      <c r="U585" s="30" t="str">
        <f t="shared" si="29"/>
        <v>DAFYP#MS-ARCHIVOARCHIVO - ArchivoDAFYP#MS - Dirección de administración financiera y presupuestaria</v>
      </c>
      <c r="V585" s="1" t="str">
        <f>VLOOKUP(U585,'Tablas intermedias'!$C$1:$H$222,6,0)</f>
        <v>No</v>
      </c>
      <c r="W585" s="1" t="str">
        <f ca="1">IF(O585&lt;30,"menos de 30 días","más de 30 días")</f>
        <v>más de 30 días</v>
      </c>
    </row>
    <row r="586" spans="1:23" ht="14.25" hidden="1" thickTop="1" thickBot="1" x14ac:dyDescent="0.25">
      <c r="A586" s="17" t="str">
        <f>IF(DetalleExp!H586='Tablas intermedias'!$A$2,"Ordenes de Compra",IF(DetalleExp!H586='Tablas intermedias'!$A$3,"Financiamiento Internacional","Legítimo Abono"))</f>
        <v>Financiamiento Internacional</v>
      </c>
      <c r="B586" s="7">
        <f>DetalleExp!E586</f>
        <v>44162</v>
      </c>
      <c r="C586" s="1" t="str">
        <f>DetalleExp!A586</f>
        <v>EX-2020-82274908-APN-DAFYP#MS</v>
      </c>
      <c r="D586" s="1" t="str">
        <f>IF(A586="Ordenes de Compra",VLOOKUP(C586,Autogestión!$B$2:$D$5090,3,0),IF(A586="Legítimo Abono",VLOOKUP(C586,NoAmpOC!$B$2:$H$988,7,0),"Factura"))</f>
        <v>Factura</v>
      </c>
      <c r="E586" s="26" t="str">
        <f>IF(A586="Ordenes de Compra",VLOOKUP($C586,Autogestión!$B$2:$G$5090,6,0),IF(A586="Financiamiento Internacional",VLOOKUP($C586,FinInt!$B$2:$G$508,6,0),"Legítimo Abono"))</f>
        <v>Programa de Consolidación de la Gestión centralizada en Salud - ARG/13/007 - PNUD</v>
      </c>
      <c r="F586" s="26" t="str">
        <f>IF($A586="Ordenes de Compra","ARS",IF($A586="Financiamiento Internacional",VLOOKUP($C586,FinInt!$B$2:$Q$508,15,0),VLOOKUP($C586,NoAmpOC!$B$2:$T$988,18,0)))</f>
        <v>ARS</v>
      </c>
      <c r="G586" s="5">
        <f>IF($A586="Ordenes de Compra",VLOOKUP($C586,Autogestión!$B$2:$H$5090,7,0),IF($A586="Financiamiento Internacional",VLOOKUP($C586,FinInt!$B$2:$Q$1308,16,0),VLOOKUP($C586,NoAmpOC!$B$2:$T$988,19,0)))</f>
        <v>6965.64</v>
      </c>
      <c r="H586" s="5">
        <f t="shared" si="27"/>
        <v>6965.64</v>
      </c>
      <c r="I586" s="26" t="str">
        <f>IF($A586="Ordenes de Compra",VLOOKUP($C586,Autogestión!$B$2:$J$5090,9,0),IF($A586="Financiamiento Internacional",VLOOKUP($C586,FinInt!$B$2:$G$1555,6,0),"Legitimo Abono"))</f>
        <v>Programa de Consolidación de la Gestión centralizada en Salud - ARG/13/007 - PNUD</v>
      </c>
      <c r="J586" s="1" t="str">
        <f>IF($A586="Ordenes de Compra",VLOOKUP($C586,Autogestión!$B$2:$R$5090,17,0),IF($A586="Financiamiento Internacional",VLOOKUP($C586,FinInt!$B$2:$O$1508,14,0),VLOOKUP($C586,NoAmpOC!$B$2:$R$988,17,0)))</f>
        <v>AQUALINE SA</v>
      </c>
      <c r="K586" s="7" t="str">
        <f>DetalleExp!AP586</f>
        <v>DAFYP#MS-ARCHIVO</v>
      </c>
      <c r="L586" s="7" t="str">
        <f>DetalleExp!AQ586</f>
        <v>ARCHIVO - Archivo</v>
      </c>
      <c r="M586" s="7" t="str">
        <f>DetalleExp!AR586</f>
        <v>DAFYP#MS - Dirección de administración financiera y presupuestaria</v>
      </c>
      <c r="N586" s="7">
        <f>DetalleExp!AS586</f>
        <v>44186</v>
      </c>
      <c r="O586" s="27">
        <f ca="1">ROUNDUP(TODAY()-N586,0)</f>
        <v>169</v>
      </c>
      <c r="P586" s="27">
        <f ca="1">ROUNDUP(TODAY()-B586,0)</f>
        <v>193</v>
      </c>
      <c r="Q586" s="1" t="str">
        <f>IFERROR(IF(A586="Ordenes de Compra",VLOOKUP($E586,'Ordenes de Compra'!$A$2:$E$1712,5,0),"Sin OC"),"Sin dato")</f>
        <v>Sin OC</v>
      </c>
      <c r="R586" s="28" t="str">
        <f>IFERROR(IF(A586="Ordenes de Compra",VLOOKUP($I586,'Ordenes de Compra'!$B$2:$E$1712,3,0),"Sin OC"),"Sin dato")</f>
        <v>Sin OC</v>
      </c>
      <c r="S586" s="1" t="str">
        <f>VLOOKUP($U586,'Tablas intermedias'!$C$1:$H$222,5,0)</f>
        <v>DGPFE</v>
      </c>
      <c r="T586" s="29" t="str">
        <f t="shared" si="28"/>
        <v>OK</v>
      </c>
      <c r="U586" s="30" t="str">
        <f t="shared" si="29"/>
        <v>DAFYP#MS-ARCHIVOARCHIVO - ArchivoDAFYP#MS - Dirección de administración financiera y presupuestaria</v>
      </c>
      <c r="V586" s="1" t="str">
        <f>VLOOKUP(U586,'Tablas intermedias'!$C$1:$H$222,6,0)</f>
        <v>No</v>
      </c>
      <c r="W586" s="1" t="str">
        <f ca="1">IF(O586&lt;30,"menos de 30 días","más de 30 días")</f>
        <v>más de 30 días</v>
      </c>
    </row>
    <row r="587" spans="1:23" ht="14.25" hidden="1" thickTop="1" thickBot="1" x14ac:dyDescent="0.25">
      <c r="A587" s="17" t="str">
        <f>IF(DetalleExp!H587='Tablas intermedias'!$A$2,"Ordenes de Compra",IF(DetalleExp!H587='Tablas intermedias'!$A$3,"Financiamiento Internacional","Legítimo Abono"))</f>
        <v>Financiamiento Internacional</v>
      </c>
      <c r="B587" s="7">
        <f>DetalleExp!E587</f>
        <v>44162</v>
      </c>
      <c r="C587" s="1" t="str">
        <f>DetalleExp!A587</f>
        <v>EX-2020-82283602-APN-DAFYP#MS</v>
      </c>
      <c r="D587" s="1" t="str">
        <f>IF(A587="Ordenes de Compra",VLOOKUP(C587,Autogestión!$B$2:$D$5090,3,0),IF(A587="Legítimo Abono",VLOOKUP(C587,NoAmpOC!$B$2:$H$988,7,0),"Factura"))</f>
        <v>Factura</v>
      </c>
      <c r="E587" s="26" t="str">
        <f>IF(A587="Ordenes de Compra",VLOOKUP($C587,Autogestión!$B$2:$G$5090,6,0),IF(A587="Financiamiento Internacional",VLOOKUP($C587,FinInt!$B$2:$G$508,6,0),"Legítimo Abono"))</f>
        <v>Proyecto de Emergencia para la Prevención y Manejo de la Enfermedad por COVID-19 en la República Argentina - 9083-AR - BIRF</v>
      </c>
      <c r="F587" s="26" t="str">
        <f>IF($A587="Ordenes de Compra","ARS",IF($A587="Financiamiento Internacional",VLOOKUP($C587,FinInt!$B$2:$Q$508,15,0),VLOOKUP($C587,NoAmpOC!$B$2:$T$988,18,0)))</f>
        <v>USD</v>
      </c>
      <c r="G587" s="5">
        <f>IF($A587="Ordenes de Compra",VLOOKUP($C587,Autogestión!$B$2:$H$5090,7,0),IF($A587="Financiamiento Internacional",VLOOKUP($C587,FinInt!$B$2:$Q$1308,16,0),VLOOKUP($C587,NoAmpOC!$B$2:$T$988,19,0)))</f>
        <v>187.4</v>
      </c>
      <c r="H587" s="5">
        <f t="shared" si="27"/>
        <v>18740</v>
      </c>
      <c r="I587" s="26" t="str">
        <f>IF($A587="Ordenes de Compra",VLOOKUP($C587,Autogestión!$B$2:$J$5090,9,0),IF($A587="Financiamiento Internacional",VLOOKUP($C587,FinInt!$B$2:$G$1555,6,0),"Legitimo Abono"))</f>
        <v>Proyecto de Emergencia para la Prevención y Manejo de la Enfermedad por COVID-19 en la República Argentina - 9083-AR - BIRF</v>
      </c>
      <c r="J587" s="1" t="str">
        <f>IF($A587="Ordenes de Compra",VLOOKUP($C587,Autogestión!$B$2:$R$5090,17,0),IF($A587="Financiamiento Internacional",VLOOKUP($C587,FinInt!$B$2:$O$1508,14,0),VLOOKUP($C587,NoAmpOC!$B$2:$R$988,17,0)))</f>
        <v>TECNOIMAGEN S.A.</v>
      </c>
      <c r="K587" s="7" t="str">
        <f>DetalleExp!AP587</f>
        <v>ATILIOACUNA</v>
      </c>
      <c r="L587" s="7" t="str">
        <f>DetalleExp!AQ587</f>
        <v>CUENTASAPAGAR - Cuentas a pagar</v>
      </c>
      <c r="M587" s="7" t="str">
        <f>DetalleExp!AR587</f>
        <v>DAFYP#MS - Dirección de administración financiera y presupuestaria</v>
      </c>
      <c r="N587" s="7">
        <f>DetalleExp!AS587</f>
        <v>44187</v>
      </c>
      <c r="O587" s="27">
        <f ca="1">ROUNDUP(TODAY()-N587,0)</f>
        <v>168</v>
      </c>
      <c r="P587" s="27">
        <f ca="1">ROUNDUP(TODAY()-B587,0)</f>
        <v>193</v>
      </c>
      <c r="Q587" s="1" t="str">
        <f>IFERROR(IF(A587="Ordenes de Compra",VLOOKUP($E587,'Ordenes de Compra'!$A$2:$E$1712,5,0),"Sin OC"),"Sin dato")</f>
        <v>Sin OC</v>
      </c>
      <c r="R587" s="28" t="str">
        <f>IFERROR(IF(A587="Ordenes de Compra",VLOOKUP($I587,'Ordenes de Compra'!$B$2:$E$1712,3,0),"Sin OC"),"Sin dato")</f>
        <v>Sin OC</v>
      </c>
      <c r="S587" s="1" t="str">
        <f>VLOOKUP($U587,'Tablas intermedias'!$C$1:$H$222,5,0)</f>
        <v>DGPFE</v>
      </c>
      <c r="T587" s="29" t="str">
        <f t="shared" si="28"/>
        <v>OK</v>
      </c>
      <c r="U587" s="30" t="str">
        <f t="shared" si="29"/>
        <v>ATILIOACUNACUENTASAPAGAR - Cuentas a pagarDAFYP#MS - Dirección de administración financiera y presupuestaria</v>
      </c>
      <c r="V587" s="1" t="str">
        <f>VLOOKUP(U587,'Tablas intermedias'!$C$1:$H$222,6,0)</f>
        <v>Si</v>
      </c>
      <c r="W587" s="1" t="str">
        <f ca="1">IF(O587&lt;30,"menos de 30 días","más de 30 días")</f>
        <v>más de 30 días</v>
      </c>
    </row>
    <row r="588" spans="1:23" ht="14.25" hidden="1" thickTop="1" thickBot="1" x14ac:dyDescent="0.25">
      <c r="A588" s="17" t="str">
        <f>IF(DetalleExp!H588='Tablas intermedias'!$A$2,"Ordenes de Compra",IF(DetalleExp!H588='Tablas intermedias'!$A$3,"Financiamiento Internacional","Legítimo Abono"))</f>
        <v>Ordenes de Compra</v>
      </c>
      <c r="B588" s="7">
        <f>DetalleExp!E588</f>
        <v>44162</v>
      </c>
      <c r="C588" s="1" t="str">
        <f>DetalleExp!A588</f>
        <v>EX-2020-82366993-APN-DTYC#MS</v>
      </c>
      <c r="D588" s="1" t="str">
        <f>IF(A588="Ordenes de Compra",VLOOKUP(C588,Autogestión!$B$2:$D$5090,3,0),IF(A588="Legítimo Abono",VLOOKUP(C588,NoAmpOC!$B$2:$H$988,7,0),"Factura"))</f>
        <v>Nota de crédito</v>
      </c>
      <c r="E588" s="26" t="str">
        <f>IF(A588="Ordenes de Compra",VLOOKUP($C588,Autogestión!$B$2:$G$5090,6,0),IF(A588="Financiamiento Internacional",VLOOKUP($C588,FinInt!$B$2:$G$508,6,0),"Legítimo Abono"))</f>
        <v>80-0025-LPU18</v>
      </c>
      <c r="F588" s="26" t="str">
        <f>IF($A588="Ordenes de Compra","ARS",IF($A588="Financiamiento Internacional",VLOOKUP($C588,FinInt!$B$2:$Q$508,15,0),VLOOKUP($C588,NoAmpOC!$B$2:$T$988,18,0)))</f>
        <v>ARS</v>
      </c>
      <c r="G588" s="5">
        <f>IF($A588="Ordenes de Compra",VLOOKUP($C588,Autogestión!$B$2:$H$5090,7,0),IF($A588="Financiamiento Internacional",VLOOKUP($C588,FinInt!$B$2:$Q$1308,16,0),VLOOKUP($C588,NoAmpOC!$B$2:$T$988,19,0)))</f>
        <v>780.3</v>
      </c>
      <c r="H588" s="5">
        <f t="shared" si="27"/>
        <v>780.3</v>
      </c>
      <c r="I588" s="26" t="str">
        <f>IF($A588="Ordenes de Compra",VLOOKUP($C588,Autogestión!$B$2:$J$5090,9,0),IF($A588="Financiamiento Internacional",VLOOKUP($C588,FinInt!$B$2:$G$1555,6,0),"Legitimo Abono"))</f>
        <v>80-1053-oc20</v>
      </c>
      <c r="J588" s="1" t="str">
        <f>IF($A588="Ordenes de Compra",VLOOKUP($C588,Autogestión!$B$2:$R$5090,17,0),IF($A588="Financiamiento Internacional",VLOOKUP($C588,FinInt!$B$2:$O$1508,14,0),VLOOKUP($C588,NoAmpOC!$B$2:$R$988,17,0)))</f>
        <v>LABORATORIOS RICHMOND SACIF</v>
      </c>
      <c r="K588" s="7" t="str">
        <f>DetalleExp!AP588</f>
        <v>DAFYP#MS-ARCHIVO</v>
      </c>
      <c r="L588" s="7" t="str">
        <f>DetalleExp!AQ588</f>
        <v>ARCHIVO - Archivo</v>
      </c>
      <c r="M588" s="7" t="str">
        <f>DetalleExp!AR588</f>
        <v>DAFYP#MS - Dirección de administración financiera y presupuestaria</v>
      </c>
      <c r="N588" s="7">
        <f>DetalleExp!AS588</f>
        <v>44181</v>
      </c>
      <c r="O588" s="27">
        <f ca="1">ROUNDUP(TODAY()-N588,0)</f>
        <v>174</v>
      </c>
      <c r="P588" s="27">
        <f ca="1">ROUNDUP(TODAY()-B588,0)</f>
        <v>193</v>
      </c>
      <c r="Q588" s="1" t="str">
        <f>IFERROR(IF(A588="Ordenes de Compra",VLOOKUP($E588,'Ordenes de Compra'!$A$2:$E$1712,5,0),"Sin OC"),"Sin dato")</f>
        <v>29.0.0.45.0</v>
      </c>
      <c r="R588" s="28">
        <f>IFERROR(IF(A588="Ordenes de Compra",VLOOKUP($I588,'Ordenes de Compra'!$B$2:$E$1712,3,0),"Sin OC"),"Sin dato")</f>
        <v>24511655.699999999</v>
      </c>
      <c r="S588" s="1" t="str">
        <f>VLOOKUP($U588,'Tablas intermedias'!$C$1:$H$222,5,0)</f>
        <v>DGPFE</v>
      </c>
      <c r="T588" s="29" t="str">
        <f t="shared" si="28"/>
        <v>OK</v>
      </c>
      <c r="U588" s="30" t="str">
        <f t="shared" si="29"/>
        <v>DAFYP#MS-ARCHIVOARCHIVO - ArchivoDAFYP#MS - Dirección de administración financiera y presupuestaria</v>
      </c>
      <c r="V588" s="1" t="str">
        <f>VLOOKUP(U588,'Tablas intermedias'!$C$1:$H$222,6,0)</f>
        <v>No</v>
      </c>
      <c r="W588" s="1" t="str">
        <f ca="1">IF(O588&lt;30,"menos de 30 días","más de 30 días")</f>
        <v>más de 30 días</v>
      </c>
    </row>
    <row r="589" spans="1:23" ht="14.25" hidden="1" thickTop="1" thickBot="1" x14ac:dyDescent="0.25">
      <c r="A589" s="17" t="str">
        <f>IF(DetalleExp!H589='Tablas intermedias'!$A$2,"Ordenes de Compra",IF(DetalleExp!H589='Tablas intermedias'!$A$3,"Financiamiento Internacional","Legítimo Abono"))</f>
        <v>Ordenes de Compra</v>
      </c>
      <c r="B589" s="7">
        <f>DetalleExp!E589</f>
        <v>44162</v>
      </c>
      <c r="C589" s="1" t="str">
        <f>DetalleExp!A589</f>
        <v>EX-2020-82430946-APN-DTYC#MS</v>
      </c>
      <c r="D589" s="1" t="str">
        <f>IF(A589="Ordenes de Compra",VLOOKUP(C589,Autogestión!$B$2:$D$5090,3,0),IF(A589="Legítimo Abono",VLOOKUP(C589,NoAmpOC!$B$2:$H$988,7,0),"Factura"))</f>
        <v>Factura</v>
      </c>
      <c r="E589" s="26" t="str">
        <f>IF(A589="Ordenes de Compra",VLOOKUP($C589,Autogestión!$B$2:$G$5090,6,0),IF(A589="Financiamiento Internacional",VLOOKUP($C589,FinInt!$B$2:$G$508,6,0),"Legítimo Abono"))</f>
        <v>80-0025-LPU18</v>
      </c>
      <c r="F589" s="26" t="str">
        <f>IF($A589="Ordenes de Compra","ARS",IF($A589="Financiamiento Internacional",VLOOKUP($C589,FinInt!$B$2:$Q$508,15,0),VLOOKUP($C589,NoAmpOC!$B$2:$T$988,18,0)))</f>
        <v>ARS</v>
      </c>
      <c r="G589" s="5">
        <f>IF($A589="Ordenes de Compra",VLOOKUP($C589,Autogestión!$B$2:$H$5090,7,0),IF($A589="Financiamiento Internacional",VLOOKUP($C589,FinInt!$B$2:$Q$1308,16,0),VLOOKUP($C589,NoAmpOC!$B$2:$T$988,19,0)))</f>
        <v>628693.38</v>
      </c>
      <c r="H589" s="5">
        <f t="shared" si="27"/>
        <v>628693.38</v>
      </c>
      <c r="I589" s="26" t="str">
        <f>IF($A589="Ordenes de Compra",VLOOKUP($C589,Autogestión!$B$2:$J$5090,9,0),IF($A589="Financiamiento Internacional",VLOOKUP($C589,FinInt!$B$2:$G$1555,6,0),"Legitimo Abono"))</f>
        <v>80-1041-OC20</v>
      </c>
      <c r="J589" s="1" t="str">
        <f>IF($A589="Ordenes de Compra",VLOOKUP($C589,Autogestión!$B$2:$R$5090,17,0),IF($A589="Financiamiento Internacional",VLOOKUP($C589,FinInt!$B$2:$O$1508,14,0),VLOOKUP($C589,NoAmpOC!$B$2:$R$988,17,0)))</f>
        <v>LABORATORIO ELEA PHOENIX S.A.</v>
      </c>
      <c r="K589" s="7" t="str">
        <f>DetalleExp!AP589</f>
        <v>DAFYP#MS-ARCHIVO</v>
      </c>
      <c r="L589" s="7" t="str">
        <f>DetalleExp!AQ589</f>
        <v>ARCHIVO - Archivo</v>
      </c>
      <c r="M589" s="7" t="str">
        <f>DetalleExp!AR589</f>
        <v>DAFYP#MS - Dirección de administración financiera y presupuestaria</v>
      </c>
      <c r="N589" s="7">
        <f>DetalleExp!AS589</f>
        <v>44179</v>
      </c>
      <c r="O589" s="27">
        <f ca="1">ROUNDUP(TODAY()-N589,0)</f>
        <v>176</v>
      </c>
      <c r="P589" s="27">
        <f ca="1">ROUNDUP(TODAY()-B589,0)</f>
        <v>193</v>
      </c>
      <c r="Q589" s="1" t="str">
        <f>IFERROR(IF(A589="Ordenes de Compra",VLOOKUP($E589,'Ordenes de Compra'!$A$2:$E$1712,5,0),"Sin OC"),"Sin dato")</f>
        <v>29.0.0.45.0</v>
      </c>
      <c r="R589" s="28">
        <f>IFERROR(IF(A589="Ordenes de Compra",VLOOKUP($I589,'Ordenes de Compra'!$B$2:$E$1712,3,0),"Sin OC"),"Sin dato")</f>
        <v>8057969.7400000002</v>
      </c>
      <c r="S589" s="1" t="str">
        <f>VLOOKUP($U589,'Tablas intermedias'!$C$1:$H$222,5,0)</f>
        <v>DGPFE</v>
      </c>
      <c r="T589" s="29" t="str">
        <f t="shared" si="28"/>
        <v>OK</v>
      </c>
      <c r="U589" s="30" t="str">
        <f t="shared" si="29"/>
        <v>DAFYP#MS-ARCHIVOARCHIVO - ArchivoDAFYP#MS - Dirección de administración financiera y presupuestaria</v>
      </c>
      <c r="V589" s="1" t="str">
        <f>VLOOKUP(U589,'Tablas intermedias'!$C$1:$H$222,6,0)</f>
        <v>No</v>
      </c>
      <c r="W589" s="1" t="str">
        <f ca="1">IF(O589&lt;30,"menos de 30 días","más de 30 días")</f>
        <v>más de 30 días</v>
      </c>
    </row>
    <row r="590" spans="1:23" ht="14.25" hidden="1" thickTop="1" thickBot="1" x14ac:dyDescent="0.25">
      <c r="A590" s="17" t="str">
        <f>IF(DetalleExp!H590='Tablas intermedias'!$A$2,"Ordenes de Compra",IF(DetalleExp!H590='Tablas intermedias'!$A$3,"Financiamiento Internacional","Legítimo Abono"))</f>
        <v>Ordenes de Compra</v>
      </c>
      <c r="B590" s="7">
        <f>DetalleExp!E590</f>
        <v>44162</v>
      </c>
      <c r="C590" s="1" t="str">
        <f>DetalleExp!A590</f>
        <v>EX-2020-82433620-APN-DTYC#MS</v>
      </c>
      <c r="D590" s="1" t="str">
        <f>IF(A590="Ordenes de Compra",VLOOKUP(C590,Autogestión!$B$2:$D$5090,3,0),IF(A590="Legítimo Abono",VLOOKUP(C590,NoAmpOC!$B$2:$H$988,7,0),"Factura"))</f>
        <v>Factura</v>
      </c>
      <c r="E590" s="26" t="str">
        <f>IF(A590="Ordenes de Compra",VLOOKUP($C590,Autogestión!$B$2:$G$5090,6,0),IF(A590="Financiamiento Internacional",VLOOKUP($C590,FinInt!$B$2:$G$508,6,0),"Legítimo Abono"))</f>
        <v>80-0025-LPU18</v>
      </c>
      <c r="F590" s="26" t="str">
        <f>IF($A590="Ordenes de Compra","ARS",IF($A590="Financiamiento Internacional",VLOOKUP($C590,FinInt!$B$2:$Q$508,15,0),VLOOKUP($C590,NoAmpOC!$B$2:$T$988,18,0)))</f>
        <v>ARS</v>
      </c>
      <c r="G590" s="5">
        <f>IF($A590="Ordenes de Compra",VLOOKUP($C590,Autogestión!$B$2:$H$5090,7,0),IF($A590="Financiamiento Internacional",VLOOKUP($C590,FinInt!$B$2:$Q$1308,16,0),VLOOKUP($C590,NoAmpOC!$B$2:$T$988,19,0)))</f>
        <v>356832</v>
      </c>
      <c r="H590" s="5">
        <f t="shared" si="27"/>
        <v>356832</v>
      </c>
      <c r="I590" s="26" t="str">
        <f>IF($A590="Ordenes de Compra",VLOOKUP($C590,Autogestión!$B$2:$J$5090,9,0),IF($A590="Financiamiento Internacional",VLOOKUP($C590,FinInt!$B$2:$G$1555,6,0),"Legitimo Abono"))</f>
        <v>80-1041-OC20</v>
      </c>
      <c r="J590" s="1" t="str">
        <f>IF($A590="Ordenes de Compra",VLOOKUP($C590,Autogestión!$B$2:$R$5090,17,0),IF($A590="Financiamiento Internacional",VLOOKUP($C590,FinInt!$B$2:$O$1508,14,0),VLOOKUP($C590,NoAmpOC!$B$2:$R$988,17,0)))</f>
        <v>LABORATORIO ELEA PHOENIX S.A.</v>
      </c>
      <c r="K590" s="7" t="str">
        <f>DetalleExp!AP590</f>
        <v>DAFYP#MS-ARCHIVO</v>
      </c>
      <c r="L590" s="7" t="str">
        <f>DetalleExp!AQ590</f>
        <v>ARCHIVO - Archivo</v>
      </c>
      <c r="M590" s="7" t="str">
        <f>DetalleExp!AR590</f>
        <v>DAFYP#MS - Dirección de administración financiera y presupuestaria</v>
      </c>
      <c r="N590" s="7">
        <f>DetalleExp!AS590</f>
        <v>44179</v>
      </c>
      <c r="O590" s="27">
        <f ca="1">ROUNDUP(TODAY()-N590,0)</f>
        <v>176</v>
      </c>
      <c r="P590" s="27">
        <f ca="1">ROUNDUP(TODAY()-B590,0)</f>
        <v>193</v>
      </c>
      <c r="Q590" s="1" t="str">
        <f>IFERROR(IF(A590="Ordenes de Compra",VLOOKUP($E590,'Ordenes de Compra'!$A$2:$E$1712,5,0),"Sin OC"),"Sin dato")</f>
        <v>29.0.0.45.0</v>
      </c>
      <c r="R590" s="28">
        <f>IFERROR(IF(A590="Ordenes de Compra",VLOOKUP($I590,'Ordenes de Compra'!$B$2:$E$1712,3,0),"Sin OC"),"Sin dato")</f>
        <v>8057969.7400000002</v>
      </c>
      <c r="S590" s="1" t="str">
        <f>VLOOKUP($U590,'Tablas intermedias'!$C$1:$H$222,5,0)</f>
        <v>DGPFE</v>
      </c>
      <c r="T590" s="29" t="str">
        <f t="shared" si="28"/>
        <v>OK</v>
      </c>
      <c r="U590" s="30" t="str">
        <f t="shared" si="29"/>
        <v>DAFYP#MS-ARCHIVOARCHIVO - ArchivoDAFYP#MS - Dirección de administración financiera y presupuestaria</v>
      </c>
      <c r="V590" s="1" t="str">
        <f>VLOOKUP(U590,'Tablas intermedias'!$C$1:$H$222,6,0)</f>
        <v>No</v>
      </c>
      <c r="W590" s="1" t="str">
        <f ca="1">IF(O590&lt;30,"menos de 30 días","más de 30 días")</f>
        <v>más de 30 días</v>
      </c>
    </row>
    <row r="591" spans="1:23" ht="14.25" hidden="1" thickTop="1" thickBot="1" x14ac:dyDescent="0.25">
      <c r="A591" s="17" t="str">
        <f>IF(DetalleExp!H591='Tablas intermedias'!$A$2,"Ordenes de Compra",IF(DetalleExp!H591='Tablas intermedias'!$A$3,"Financiamiento Internacional","Legítimo Abono"))</f>
        <v>Ordenes de Compra</v>
      </c>
      <c r="B591" s="7">
        <f>DetalleExp!E591</f>
        <v>44162</v>
      </c>
      <c r="C591" s="1" t="str">
        <f>DetalleExp!A591</f>
        <v>EX-2020-82435661-APN-DTYC#MS</v>
      </c>
      <c r="D591" s="1" t="str">
        <f>IF(A591="Ordenes de Compra",VLOOKUP(C591,Autogestión!$B$2:$D$5090,3,0),IF(A591="Legítimo Abono",VLOOKUP(C591,NoAmpOC!$B$2:$H$988,7,0),"Factura"))</f>
        <v>Factura</v>
      </c>
      <c r="E591" s="26" t="str">
        <f>IF(A591="Ordenes de Compra",VLOOKUP($C591,Autogestión!$B$2:$G$5090,6,0),IF(A591="Financiamiento Internacional",VLOOKUP($C591,FinInt!$B$2:$G$508,6,0),"Legítimo Abono"))</f>
        <v>80-0025-LPU18</v>
      </c>
      <c r="F591" s="26" t="str">
        <f>IF($A591="Ordenes de Compra","ARS",IF($A591="Financiamiento Internacional",VLOOKUP($C591,FinInt!$B$2:$Q$508,15,0),VLOOKUP($C591,NoAmpOC!$B$2:$T$988,18,0)))</f>
        <v>ARS</v>
      </c>
      <c r="G591" s="5">
        <f>IF($A591="Ordenes de Compra",VLOOKUP($C591,Autogestión!$B$2:$H$5090,7,0),IF($A591="Financiamiento Internacional",VLOOKUP($C591,FinInt!$B$2:$Q$1308,16,0),VLOOKUP($C591,NoAmpOC!$B$2:$T$988,19,0)))</f>
        <v>713664</v>
      </c>
      <c r="H591" s="5">
        <f t="shared" si="27"/>
        <v>713664</v>
      </c>
      <c r="I591" s="26" t="str">
        <f>IF($A591="Ordenes de Compra",VLOOKUP($C591,Autogestión!$B$2:$J$5090,9,0),IF($A591="Financiamiento Internacional",VLOOKUP($C591,FinInt!$B$2:$G$1555,6,0),"Legitimo Abono"))</f>
        <v>80-1041-OC20</v>
      </c>
      <c r="J591" s="1" t="str">
        <f>IF($A591="Ordenes de Compra",VLOOKUP($C591,Autogestión!$B$2:$R$5090,17,0),IF($A591="Financiamiento Internacional",VLOOKUP($C591,FinInt!$B$2:$O$1508,14,0),VLOOKUP($C591,NoAmpOC!$B$2:$R$988,17,0)))</f>
        <v>LABORATORIO ELEA PHOENIX S.A.</v>
      </c>
      <c r="K591" s="7" t="str">
        <f>DetalleExp!AP591</f>
        <v>DAFYP#MS-ARCHIVO</v>
      </c>
      <c r="L591" s="7" t="str">
        <f>DetalleExp!AQ591</f>
        <v>ARCHIVO - Archivo</v>
      </c>
      <c r="M591" s="7" t="str">
        <f>DetalleExp!AR591</f>
        <v>DAFYP#MS - Dirección de administración financiera y presupuestaria</v>
      </c>
      <c r="N591" s="7">
        <f>DetalleExp!AS591</f>
        <v>44187</v>
      </c>
      <c r="O591" s="27">
        <f ca="1">ROUNDUP(TODAY()-N591,0)</f>
        <v>168</v>
      </c>
      <c r="P591" s="27">
        <f ca="1">ROUNDUP(TODAY()-B591,0)</f>
        <v>193</v>
      </c>
      <c r="Q591" s="1" t="str">
        <f>IFERROR(IF(A591="Ordenes de Compra",VLOOKUP($E591,'Ordenes de Compra'!$A$2:$E$1712,5,0),"Sin OC"),"Sin dato")</f>
        <v>29.0.0.45.0</v>
      </c>
      <c r="R591" s="28">
        <f>IFERROR(IF(A591="Ordenes de Compra",VLOOKUP($I591,'Ordenes de Compra'!$B$2:$E$1712,3,0),"Sin OC"),"Sin dato")</f>
        <v>8057969.7400000002</v>
      </c>
      <c r="S591" s="1" t="str">
        <f>VLOOKUP($U591,'Tablas intermedias'!$C$1:$H$222,5,0)</f>
        <v>DGPFE</v>
      </c>
      <c r="T591" s="29" t="str">
        <f t="shared" si="28"/>
        <v>OK</v>
      </c>
      <c r="U591" s="30" t="str">
        <f t="shared" si="29"/>
        <v>DAFYP#MS-ARCHIVOARCHIVO - ArchivoDAFYP#MS - Dirección de administración financiera y presupuestaria</v>
      </c>
      <c r="V591" s="1" t="str">
        <f>VLOOKUP(U591,'Tablas intermedias'!$C$1:$H$222,6,0)</f>
        <v>No</v>
      </c>
      <c r="W591" s="1" t="str">
        <f ca="1">IF(O591&lt;30,"menos de 30 días","más de 30 días")</f>
        <v>más de 30 días</v>
      </c>
    </row>
    <row r="592" spans="1:23" ht="14.25" hidden="1" thickTop="1" thickBot="1" x14ac:dyDescent="0.25">
      <c r="A592" s="17" t="str">
        <f>IF(DetalleExp!H592='Tablas intermedias'!$A$2,"Ordenes de Compra",IF(DetalleExp!H592='Tablas intermedias'!$A$3,"Financiamiento Internacional","Legítimo Abono"))</f>
        <v>Ordenes de Compra</v>
      </c>
      <c r="B592" s="7">
        <f>DetalleExp!E592</f>
        <v>44162</v>
      </c>
      <c r="C592" s="1" t="str">
        <f>DetalleExp!A592</f>
        <v>EX-2020-82437499-APN-DTYC#MS</v>
      </c>
      <c r="D592" s="1" t="str">
        <f>IF(A592="Ordenes de Compra",VLOOKUP(C592,Autogestión!$B$2:$D$5090,3,0),IF(A592="Legítimo Abono",VLOOKUP(C592,NoAmpOC!$B$2:$H$988,7,0),"Factura"))</f>
        <v>Factura</v>
      </c>
      <c r="E592" s="26" t="str">
        <f>IF(A592="Ordenes de Compra",VLOOKUP($C592,Autogestión!$B$2:$G$5090,6,0),IF(A592="Financiamiento Internacional",VLOOKUP($C592,FinInt!$B$2:$G$508,6,0),"Legítimo Abono"))</f>
        <v>80-0025-LPU18</v>
      </c>
      <c r="F592" s="26" t="str">
        <f>IF($A592="Ordenes de Compra","ARS",IF($A592="Financiamiento Internacional",VLOOKUP($C592,FinInt!$B$2:$Q$508,15,0),VLOOKUP($C592,NoAmpOC!$B$2:$T$988,18,0)))</f>
        <v>ARS</v>
      </c>
      <c r="G592" s="5">
        <f>IF($A592="Ordenes de Compra",VLOOKUP($C592,Autogestión!$B$2:$H$5090,7,0),IF($A592="Financiamiento Internacional",VLOOKUP($C592,FinInt!$B$2:$Q$1308,16,0),VLOOKUP($C592,NoAmpOC!$B$2:$T$988,19,0)))</f>
        <v>640067.4</v>
      </c>
      <c r="H592" s="5">
        <f t="shared" si="27"/>
        <v>640067.4</v>
      </c>
      <c r="I592" s="26" t="str">
        <f>IF($A592="Ordenes de Compra",VLOOKUP($C592,Autogestión!$B$2:$J$5090,9,0),IF($A592="Financiamiento Internacional",VLOOKUP($C592,FinInt!$B$2:$G$1555,6,0),"Legitimo Abono"))</f>
        <v>80-1041-OC20</v>
      </c>
      <c r="J592" s="1" t="str">
        <f>IF($A592="Ordenes de Compra",VLOOKUP($C592,Autogestión!$B$2:$R$5090,17,0),IF($A592="Financiamiento Internacional",VLOOKUP($C592,FinInt!$B$2:$O$1508,14,0),VLOOKUP($C592,NoAmpOC!$B$2:$R$988,17,0)))</f>
        <v>LABORATORIO ELEA PHOENIX S.A.</v>
      </c>
      <c r="K592" s="7" t="str">
        <f>DetalleExp!AP592</f>
        <v>DAFYP#MS-ARCHIVO</v>
      </c>
      <c r="L592" s="7" t="str">
        <f>DetalleExp!AQ592</f>
        <v>ARCHIVO - Archivo</v>
      </c>
      <c r="M592" s="7" t="str">
        <f>DetalleExp!AR592</f>
        <v>DAFYP#MS - Dirección de administración financiera y presupuestaria</v>
      </c>
      <c r="N592" s="7">
        <f>DetalleExp!AS592</f>
        <v>44187</v>
      </c>
      <c r="O592" s="27">
        <f ca="1">ROUNDUP(TODAY()-N592,0)</f>
        <v>168</v>
      </c>
      <c r="P592" s="27">
        <f ca="1">ROUNDUP(TODAY()-B592,0)</f>
        <v>193</v>
      </c>
      <c r="Q592" s="1" t="str">
        <f>IFERROR(IF(A592="Ordenes de Compra",VLOOKUP($E592,'Ordenes de Compra'!$A$2:$E$1712,5,0),"Sin OC"),"Sin dato")</f>
        <v>29.0.0.45.0</v>
      </c>
      <c r="R592" s="28">
        <f>IFERROR(IF(A592="Ordenes de Compra",VLOOKUP($I592,'Ordenes de Compra'!$B$2:$E$1712,3,0),"Sin OC"),"Sin dato")</f>
        <v>8057969.7400000002</v>
      </c>
      <c r="S592" s="1" t="str">
        <f>VLOOKUP($U592,'Tablas intermedias'!$C$1:$H$222,5,0)</f>
        <v>DGPFE</v>
      </c>
      <c r="T592" s="29" t="str">
        <f t="shared" si="28"/>
        <v>OK</v>
      </c>
      <c r="U592" s="30" t="str">
        <f t="shared" si="29"/>
        <v>DAFYP#MS-ARCHIVOARCHIVO - ArchivoDAFYP#MS - Dirección de administración financiera y presupuestaria</v>
      </c>
      <c r="V592" s="1" t="str">
        <f>VLOOKUP(U592,'Tablas intermedias'!$C$1:$H$222,6,0)</f>
        <v>No</v>
      </c>
      <c r="W592" s="1" t="str">
        <f ca="1">IF(O592&lt;30,"menos de 30 días","más de 30 días")</f>
        <v>más de 30 días</v>
      </c>
    </row>
    <row r="593" spans="1:23" ht="14.25" hidden="1" thickTop="1" thickBot="1" x14ac:dyDescent="0.25">
      <c r="A593" s="17" t="str">
        <f>IF(DetalleExp!H593='Tablas intermedias'!$A$2,"Ordenes de Compra",IF(DetalleExp!H593='Tablas intermedias'!$A$3,"Financiamiento Internacional","Legítimo Abono"))</f>
        <v>Ordenes de Compra</v>
      </c>
      <c r="B593" s="7">
        <f>DetalleExp!E593</f>
        <v>44162</v>
      </c>
      <c r="C593" s="1" t="str">
        <f>DetalleExp!A593</f>
        <v>EX-2020-82439604-APN-DTYC#MS</v>
      </c>
      <c r="D593" s="1" t="str">
        <f>IF(A593="Ordenes de Compra",VLOOKUP(C593,Autogestión!$B$2:$D$5090,3,0),IF(A593="Legítimo Abono",VLOOKUP(C593,NoAmpOC!$B$2:$H$988,7,0),"Factura"))</f>
        <v>Factura</v>
      </c>
      <c r="E593" s="26" t="str">
        <f>IF(A593="Ordenes de Compra",VLOOKUP($C593,Autogestión!$B$2:$G$5090,6,0),IF(A593="Financiamiento Internacional",VLOOKUP($C593,FinInt!$B$2:$G$508,6,0),"Legítimo Abono"))</f>
        <v>80-0025-LPU18</v>
      </c>
      <c r="F593" s="26" t="str">
        <f>IF($A593="Ordenes de Compra","ARS",IF($A593="Financiamiento Internacional",VLOOKUP($C593,FinInt!$B$2:$Q$508,15,0),VLOOKUP($C593,NoAmpOC!$B$2:$T$988,18,0)))</f>
        <v>ARS</v>
      </c>
      <c r="G593" s="5">
        <f>IF($A593="Ordenes de Compra",VLOOKUP($C593,Autogestión!$B$2:$H$5090,7,0),IF($A593="Financiamiento Internacional",VLOOKUP($C593,FinInt!$B$2:$Q$1308,16,0),VLOOKUP($C593,NoAmpOC!$B$2:$T$988,19,0)))</f>
        <v>713664</v>
      </c>
      <c r="H593" s="5">
        <f t="shared" si="27"/>
        <v>713664</v>
      </c>
      <c r="I593" s="26" t="str">
        <f>IF($A593="Ordenes de Compra",VLOOKUP($C593,Autogestión!$B$2:$J$5090,9,0),IF($A593="Financiamiento Internacional",VLOOKUP($C593,FinInt!$B$2:$G$1555,6,0),"Legitimo Abono"))</f>
        <v>80-1041-OC20</v>
      </c>
      <c r="J593" s="1" t="str">
        <f>IF($A593="Ordenes de Compra",VLOOKUP($C593,Autogestión!$B$2:$R$5090,17,0),IF($A593="Financiamiento Internacional",VLOOKUP($C593,FinInt!$B$2:$O$1508,14,0),VLOOKUP($C593,NoAmpOC!$B$2:$R$988,17,0)))</f>
        <v>LABORATORIO ELEA PHOENIX S.A.</v>
      </c>
      <c r="K593" s="7" t="str">
        <f>DetalleExp!AP593</f>
        <v>DAFYP#MS-ARCHIVO</v>
      </c>
      <c r="L593" s="7" t="str">
        <f>DetalleExp!AQ593</f>
        <v>ARCHIVO - Archivo</v>
      </c>
      <c r="M593" s="7" t="str">
        <f>DetalleExp!AR593</f>
        <v>DAFYP#MS - Dirección de administración financiera y presupuestaria</v>
      </c>
      <c r="N593" s="7">
        <f>DetalleExp!AS593</f>
        <v>44187</v>
      </c>
      <c r="O593" s="27">
        <f ca="1">ROUNDUP(TODAY()-N593,0)</f>
        <v>168</v>
      </c>
      <c r="P593" s="27">
        <f ca="1">ROUNDUP(TODAY()-B593,0)</f>
        <v>193</v>
      </c>
      <c r="Q593" s="1" t="str">
        <f>IFERROR(IF(A593="Ordenes de Compra",VLOOKUP($E593,'Ordenes de Compra'!$A$2:$E$1712,5,0),"Sin OC"),"Sin dato")</f>
        <v>29.0.0.45.0</v>
      </c>
      <c r="R593" s="28">
        <f>IFERROR(IF(A593="Ordenes de Compra",VLOOKUP($I593,'Ordenes de Compra'!$B$2:$E$1712,3,0),"Sin OC"),"Sin dato")</f>
        <v>8057969.7400000002</v>
      </c>
      <c r="S593" s="1" t="str">
        <f>VLOOKUP($U593,'Tablas intermedias'!$C$1:$H$222,5,0)</f>
        <v>DGPFE</v>
      </c>
      <c r="T593" s="29" t="str">
        <f t="shared" si="28"/>
        <v>OK</v>
      </c>
      <c r="U593" s="30" t="str">
        <f t="shared" si="29"/>
        <v>DAFYP#MS-ARCHIVOARCHIVO - ArchivoDAFYP#MS - Dirección de administración financiera y presupuestaria</v>
      </c>
      <c r="V593" s="1" t="str">
        <f>VLOOKUP(U593,'Tablas intermedias'!$C$1:$H$222,6,0)</f>
        <v>No</v>
      </c>
      <c r="W593" s="1" t="str">
        <f ca="1">IF(O593&lt;30,"menos de 30 días","más de 30 días")</f>
        <v>más de 30 días</v>
      </c>
    </row>
    <row r="594" spans="1:23" ht="14.25" hidden="1" thickTop="1" thickBot="1" x14ac:dyDescent="0.25">
      <c r="A594" s="17" t="str">
        <f>IF(DetalleExp!H594='Tablas intermedias'!$A$2,"Ordenes de Compra",IF(DetalleExp!H594='Tablas intermedias'!$A$3,"Financiamiento Internacional","Legítimo Abono"))</f>
        <v>Ordenes de Compra</v>
      </c>
      <c r="B594" s="7">
        <f>DetalleExp!E594</f>
        <v>44162</v>
      </c>
      <c r="C594" s="1" t="str">
        <f>DetalleExp!A594</f>
        <v>EX-2020-82442283-APN-DTYC#MS</v>
      </c>
      <c r="D594" s="1" t="str">
        <f>IF(A594="Ordenes de Compra",VLOOKUP(C594,Autogestión!$B$2:$D$5090,3,0),IF(A594="Legítimo Abono",VLOOKUP(C594,NoAmpOC!$B$2:$H$988,7,0),"Factura"))</f>
        <v>Factura</v>
      </c>
      <c r="E594" s="26" t="str">
        <f>IF(A594="Ordenes de Compra",VLOOKUP($C594,Autogestión!$B$2:$G$5090,6,0),IF(A594="Financiamiento Internacional",VLOOKUP($C594,FinInt!$B$2:$G$508,6,0),"Legítimo Abono"))</f>
        <v>80-0025-LPU18</v>
      </c>
      <c r="F594" s="26" t="str">
        <f>IF($A594="Ordenes de Compra","ARS",IF($A594="Financiamiento Internacional",VLOOKUP($C594,FinInt!$B$2:$Q$508,15,0),VLOOKUP($C594,NoAmpOC!$B$2:$T$988,18,0)))</f>
        <v>ARS</v>
      </c>
      <c r="G594" s="5">
        <f>IF($A594="Ordenes de Compra",VLOOKUP($C594,Autogestión!$B$2:$H$5090,7,0),IF($A594="Financiamiento Internacional",VLOOKUP($C594,FinInt!$B$2:$Q$1308,16,0),VLOOKUP($C594,NoAmpOC!$B$2:$T$988,19,0)))</f>
        <v>1204.8</v>
      </c>
      <c r="H594" s="5">
        <f t="shared" si="27"/>
        <v>1204.8</v>
      </c>
      <c r="I594" s="26" t="str">
        <f>IF($A594="Ordenes de Compra",VLOOKUP($C594,Autogestión!$B$2:$J$5090,9,0),IF($A594="Financiamiento Internacional",VLOOKUP($C594,FinInt!$B$2:$G$1555,6,0),"Legitimo Abono"))</f>
        <v>80-1041-OC20</v>
      </c>
      <c r="J594" s="1" t="str">
        <f>IF($A594="Ordenes de Compra",VLOOKUP($C594,Autogestión!$B$2:$R$5090,17,0),IF($A594="Financiamiento Internacional",VLOOKUP($C594,FinInt!$B$2:$O$1508,14,0),VLOOKUP($C594,NoAmpOC!$B$2:$R$988,17,0)))</f>
        <v>LABORATORIO ELEA PHOENIX S.A.</v>
      </c>
      <c r="K594" s="7" t="str">
        <f>DetalleExp!AP594</f>
        <v>DAFYP#MS-ARCHIVO</v>
      </c>
      <c r="L594" s="7" t="str">
        <f>DetalleExp!AQ594</f>
        <v>ARCHIVO - Archivo</v>
      </c>
      <c r="M594" s="7" t="str">
        <f>DetalleExp!AR594</f>
        <v>DAFYP#MS - Dirección de administración financiera y presupuestaria</v>
      </c>
      <c r="N594" s="7">
        <f>DetalleExp!AS594</f>
        <v>44230</v>
      </c>
      <c r="O594" s="27">
        <f ca="1">ROUNDUP(TODAY()-N594,0)</f>
        <v>125</v>
      </c>
      <c r="P594" s="27">
        <f ca="1">ROUNDUP(TODAY()-B594,0)</f>
        <v>193</v>
      </c>
      <c r="Q594" s="1" t="str">
        <f>IFERROR(IF(A594="Ordenes de Compra",VLOOKUP($E594,'Ordenes de Compra'!$A$2:$E$1712,5,0),"Sin OC"),"Sin dato")</f>
        <v>29.0.0.45.0</v>
      </c>
      <c r="R594" s="28">
        <f>IFERROR(IF(A594="Ordenes de Compra",VLOOKUP($I594,'Ordenes de Compra'!$B$2:$E$1712,3,0),"Sin OC"),"Sin dato")</f>
        <v>8057969.7400000002</v>
      </c>
      <c r="S594" s="1" t="str">
        <f>VLOOKUP($U594,'Tablas intermedias'!$C$1:$H$222,5,0)</f>
        <v>DGPFE</v>
      </c>
      <c r="T594" s="29" t="str">
        <f t="shared" si="28"/>
        <v>OK</v>
      </c>
      <c r="U594" s="30" t="str">
        <f t="shared" si="29"/>
        <v>DAFYP#MS-ARCHIVOARCHIVO - ArchivoDAFYP#MS - Dirección de administración financiera y presupuestaria</v>
      </c>
      <c r="V594" s="1" t="str">
        <f>VLOOKUP(U594,'Tablas intermedias'!$C$1:$H$222,6,0)</f>
        <v>No</v>
      </c>
      <c r="W594" s="1" t="str">
        <f ca="1">IF(O594&lt;30,"menos de 30 días","más de 30 días")</f>
        <v>más de 30 días</v>
      </c>
    </row>
    <row r="595" spans="1:23" ht="14.25" hidden="1" thickTop="1" thickBot="1" x14ac:dyDescent="0.25">
      <c r="A595" s="17" t="str">
        <f>IF(DetalleExp!H595='Tablas intermedias'!$A$2,"Ordenes de Compra",IF(DetalleExp!H595='Tablas intermedias'!$A$3,"Financiamiento Internacional","Legítimo Abono"))</f>
        <v>Ordenes de Compra</v>
      </c>
      <c r="B595" s="7">
        <f>DetalleExp!E595</f>
        <v>44165</v>
      </c>
      <c r="C595" s="1" t="str">
        <f>DetalleExp!A595</f>
        <v>EX-2020-82855286-APN-DTYC#MS</v>
      </c>
      <c r="D595" s="1" t="str">
        <f>IF(A595="Ordenes de Compra",VLOOKUP(C595,Autogestión!$B$2:$D$5090,3,0),IF(A595="Legítimo Abono",VLOOKUP(C595,NoAmpOC!$B$2:$H$988,7,0),"Factura"))</f>
        <v>Factura</v>
      </c>
      <c r="E595" s="26" t="str">
        <f>IF(A595="Ordenes de Compra",VLOOKUP($C595,Autogestión!$B$2:$G$5090,6,0),IF(A595="Financiamiento Internacional",VLOOKUP($C595,FinInt!$B$2:$G$508,6,0),"Legítimo Abono"))</f>
        <v>80-0017-CDI18</v>
      </c>
      <c r="F595" s="26" t="str">
        <f>IF($A595="Ordenes de Compra","ARS",IF($A595="Financiamiento Internacional",VLOOKUP($C595,FinInt!$B$2:$Q$508,15,0),VLOOKUP($C595,NoAmpOC!$B$2:$T$988,18,0)))</f>
        <v>ARS</v>
      </c>
      <c r="G595" s="5">
        <f>IF($A595="Ordenes de Compra",VLOOKUP($C595,Autogestión!$B$2:$H$5090,7,0),IF($A595="Financiamiento Internacional",VLOOKUP($C595,FinInt!$B$2:$Q$1308,16,0),VLOOKUP($C595,NoAmpOC!$B$2:$T$988,19,0)))</f>
        <v>630243</v>
      </c>
      <c r="H595" s="5">
        <f t="shared" si="27"/>
        <v>630243</v>
      </c>
      <c r="I595" s="26" t="str">
        <f>IF($A595="Ordenes de Compra",VLOOKUP($C595,Autogestión!$B$2:$J$5090,9,0),IF($A595="Financiamiento Internacional",VLOOKUP($C595,FinInt!$B$2:$G$1555,6,0),"Legitimo Abono"))</f>
        <v>80-1110-OC18</v>
      </c>
      <c r="J595" s="1" t="str">
        <f>IF($A595="Ordenes de Compra",VLOOKUP($C595,Autogestión!$B$2:$R$5090,17,0),IF($A595="Financiamiento Internacional",VLOOKUP($C595,FinInt!$B$2:$O$1508,14,0),VLOOKUP($C595,NoAmpOC!$B$2:$R$988,17,0)))</f>
        <v>NOVARTIS ARGENTINA SA</v>
      </c>
      <c r="K595" s="7" t="str">
        <f>DetalleExp!AP595</f>
        <v>CMARTINEZREY</v>
      </c>
      <c r="L595" s="7" t="str">
        <f>DetalleExp!AQ595</f>
        <v>DESPACHO - Despacho</v>
      </c>
      <c r="M595" s="7" t="str">
        <f>DetalleExp!AR595</f>
        <v>SSES#MS - Subsecretaría de estrategias sanitarias</v>
      </c>
      <c r="N595" s="7">
        <f>DetalleExp!AS595</f>
        <v>44347</v>
      </c>
      <c r="O595" s="27">
        <f ca="1">ROUNDUP(TODAY()-N595,0)</f>
        <v>8</v>
      </c>
      <c r="P595" s="27">
        <f ca="1">ROUNDUP(TODAY()-B595,0)</f>
        <v>190</v>
      </c>
      <c r="Q595" s="1" t="str">
        <f>IFERROR(IF(A595="Ordenes de Compra",VLOOKUP($E595,'Ordenes de Compra'!$A$2:$E$1712,5,0),"Sin OC"),"Sin dato")</f>
        <v>17.0.0.48.0</v>
      </c>
      <c r="R595" s="28">
        <f>IFERROR(IF(A595="Ordenes de Compra",VLOOKUP($I595,'Ordenes de Compra'!$B$2:$E$1712,3,0),"Sin OC"),"Sin dato")</f>
        <v>4430160</v>
      </c>
      <c r="S595" s="1" t="str">
        <f>VLOOKUP($U595,'Tablas intermedias'!$C$1:$H$222,5,0)</f>
        <v>Programa</v>
      </c>
      <c r="T595" s="29" t="str">
        <f t="shared" si="28"/>
        <v>OK</v>
      </c>
      <c r="U595" s="30" t="str">
        <f t="shared" si="29"/>
        <v>CMARTINEZREYDESPACHO - DespachoSSES#MS - Subsecretaría de estrategias sanitarias</v>
      </c>
      <c r="V595" s="1" t="str">
        <f>VLOOKUP(U595,'Tablas intermedias'!$C$1:$H$222,6,0)</f>
        <v>Si</v>
      </c>
      <c r="W595" s="1" t="str">
        <f ca="1">IF(O595&lt;30,"menos de 30 días","más de 30 días")</f>
        <v>menos de 30 días</v>
      </c>
    </row>
    <row r="596" spans="1:23" ht="14.25" hidden="1" thickTop="1" thickBot="1" x14ac:dyDescent="0.25">
      <c r="A596" s="17" t="str">
        <f>IF(DetalleExp!H596='Tablas intermedias'!$A$2,"Ordenes de Compra",IF(DetalleExp!H596='Tablas intermedias'!$A$3,"Financiamiento Internacional","Legítimo Abono"))</f>
        <v>Ordenes de Compra</v>
      </c>
      <c r="B596" s="7">
        <f>DetalleExp!E596</f>
        <v>44165</v>
      </c>
      <c r="C596" s="1" t="str">
        <f>DetalleExp!A596</f>
        <v>EX-2020-82911306-APN-DTYC#MS</v>
      </c>
      <c r="D596" s="1" t="str">
        <f>IF(A596="Ordenes de Compra",VLOOKUP(C596,Autogestión!$B$2:$D$5090,3,0),IF(A596="Legítimo Abono",VLOOKUP(C596,NoAmpOC!$B$2:$H$988,7,0),"Factura"))</f>
        <v>Factura</v>
      </c>
      <c r="E596" s="26" t="str">
        <f>IF(A596="Ordenes de Compra",VLOOKUP($C596,Autogestión!$B$2:$G$5090,6,0),IF(A596="Financiamiento Internacional",VLOOKUP($C596,FinInt!$B$2:$G$508,6,0),"Legítimo Abono"))</f>
        <v>80-0025-LPU18</v>
      </c>
      <c r="F596" s="26" t="str">
        <f>IF($A596="Ordenes de Compra","ARS",IF($A596="Financiamiento Internacional",VLOOKUP($C596,FinInt!$B$2:$Q$508,15,0),VLOOKUP($C596,NoAmpOC!$B$2:$T$988,18,0)))</f>
        <v>ARS</v>
      </c>
      <c r="G596" s="5">
        <f>IF($A596="Ordenes de Compra",VLOOKUP($C596,Autogestión!$B$2:$H$5090,7,0),IF($A596="Financiamiento Internacional",VLOOKUP($C596,FinInt!$B$2:$Q$1308,16,0),VLOOKUP($C596,NoAmpOC!$B$2:$T$988,19,0)))</f>
        <v>1130789.1599999999</v>
      </c>
      <c r="H596" s="5">
        <f t="shared" si="27"/>
        <v>1130789.1599999999</v>
      </c>
      <c r="I596" s="26" t="str">
        <f>IF($A596="Ordenes de Compra",VLOOKUP($C596,Autogestión!$B$2:$J$5090,9,0),IF($A596="Financiamiento Internacional",VLOOKUP($C596,FinInt!$B$2:$G$1555,6,0),"Legitimo Abono"))</f>
        <v>80-1131-OC19</v>
      </c>
      <c r="J596" s="1" t="str">
        <f>IF($A596="Ordenes de Compra",VLOOKUP($C596,Autogestión!$B$2:$R$5090,17,0),IF($A596="Financiamiento Internacional",VLOOKUP($C596,FinInt!$B$2:$O$1508,14,0),VLOOKUP($C596,NoAmpOC!$B$2:$R$988,17,0)))</f>
        <v xml:space="preserve">LAFEDAR S.A. </v>
      </c>
      <c r="K596" s="7" t="str">
        <f>DetalleExp!AP596</f>
        <v>DAFYP#MS-ARCHIVO</v>
      </c>
      <c r="L596" s="7" t="str">
        <f>DetalleExp!AQ596</f>
        <v>ARCHIVO - Archivo</v>
      </c>
      <c r="M596" s="7" t="str">
        <f>DetalleExp!AR596</f>
        <v>DAFYP#MS - Dirección de administración financiera y presupuestaria</v>
      </c>
      <c r="N596" s="7">
        <f>DetalleExp!AS596</f>
        <v>44200</v>
      </c>
      <c r="O596" s="27">
        <f ca="1">ROUNDUP(TODAY()-N596,0)</f>
        <v>155</v>
      </c>
      <c r="P596" s="27">
        <f ca="1">ROUNDUP(TODAY()-B596,0)</f>
        <v>190</v>
      </c>
      <c r="Q596" s="1" t="str">
        <f>IFERROR(IF(A596="Ordenes de Compra",VLOOKUP($E596,'Ordenes de Compra'!$A$2:$E$1712,5,0),"Sin OC"),"Sin dato")</f>
        <v>29.0.0.45.0</v>
      </c>
      <c r="R596" s="28">
        <f>IFERROR(IF(A596="Ordenes de Compra",VLOOKUP($I596,'Ordenes de Compra'!$B$2:$E$1712,3,0),"Sin OC"),"Sin dato")</f>
        <v>278273634.87</v>
      </c>
      <c r="S596" s="1" t="str">
        <f>VLOOKUP($U596,'Tablas intermedias'!$C$1:$H$222,5,0)</f>
        <v>DGPFE</v>
      </c>
      <c r="T596" s="29" t="str">
        <f t="shared" si="28"/>
        <v>OK</v>
      </c>
      <c r="U596" s="30" t="str">
        <f t="shared" si="29"/>
        <v>DAFYP#MS-ARCHIVOARCHIVO - ArchivoDAFYP#MS - Dirección de administración financiera y presupuestaria</v>
      </c>
      <c r="V596" s="1" t="str">
        <f>VLOOKUP(U596,'Tablas intermedias'!$C$1:$H$222,6,0)</f>
        <v>No</v>
      </c>
      <c r="W596" s="1" t="str">
        <f ca="1">IF(O596&lt;30,"menos de 30 días","más de 30 días")</f>
        <v>más de 30 días</v>
      </c>
    </row>
    <row r="597" spans="1:23" ht="14.25" hidden="1" thickTop="1" thickBot="1" x14ac:dyDescent="0.25">
      <c r="A597" s="17" t="str">
        <f>IF(DetalleExp!H597='Tablas intermedias'!$A$2,"Ordenes de Compra",IF(DetalleExp!H597='Tablas intermedias'!$A$3,"Financiamiento Internacional","Legítimo Abono"))</f>
        <v>Ordenes de Compra</v>
      </c>
      <c r="B597" s="7">
        <f>DetalleExp!E597</f>
        <v>44165</v>
      </c>
      <c r="C597" s="1" t="str">
        <f>DetalleExp!A597</f>
        <v>EX-2020-83000593-APN-DTYC#MS</v>
      </c>
      <c r="D597" s="1" t="str">
        <f>IF(A597="Ordenes de Compra",VLOOKUP(C597,Autogestión!$B$2:$D$5090,3,0),IF(A597="Legítimo Abono",VLOOKUP(C597,NoAmpOC!$B$2:$H$988,7,0),"Factura"))</f>
        <v>Factura</v>
      </c>
      <c r="E597" s="26" t="str">
        <f>IF(A597="Ordenes de Compra",VLOOKUP($C597,Autogestión!$B$2:$G$5090,6,0),IF(A597="Financiamiento Internacional",VLOOKUP($C597,FinInt!$B$2:$G$508,6,0),"Legítimo Abono"))</f>
        <v>80-0025-LPU18</v>
      </c>
      <c r="F597" s="26" t="str">
        <f>IF($A597="Ordenes de Compra","ARS",IF($A597="Financiamiento Internacional",VLOOKUP($C597,FinInt!$B$2:$Q$508,15,0),VLOOKUP($C597,NoAmpOC!$B$2:$T$988,18,0)))</f>
        <v>ARS</v>
      </c>
      <c r="G597" s="5">
        <f>IF($A597="Ordenes de Compra",VLOOKUP($C597,Autogestión!$B$2:$H$5090,7,0),IF($A597="Financiamiento Internacional",VLOOKUP($C597,FinInt!$B$2:$Q$1308,16,0),VLOOKUP($C597,NoAmpOC!$B$2:$T$988,19,0)))</f>
        <v>3860119.76</v>
      </c>
      <c r="H597" s="5">
        <f t="shared" si="27"/>
        <v>3860119.76</v>
      </c>
      <c r="I597" s="26" t="str">
        <f>IF($A597="Ordenes de Compra",VLOOKUP($C597,Autogestión!$B$2:$J$5090,9,0),IF($A597="Financiamiento Internacional",VLOOKUP($C597,FinInt!$B$2:$G$1555,6,0),"Legitimo Abono"))</f>
        <v>80-1130-OC19</v>
      </c>
      <c r="J597" s="1" t="str">
        <f>IF($A597="Ordenes de Compra",VLOOKUP($C597,Autogestión!$B$2:$R$5090,17,0),IF($A597="Financiamiento Internacional",VLOOKUP($C597,FinInt!$B$2:$O$1508,14,0),VLOOKUP($C597,NoAmpOC!$B$2:$R$988,17,0)))</f>
        <v>PRO MED INTERNACIONAL SA</v>
      </c>
      <c r="K597" s="7" t="str">
        <f>DetalleExp!AP597</f>
        <v>DAFYP#MS-ARCHIVO</v>
      </c>
      <c r="L597" s="7" t="str">
        <f>DetalleExp!AQ597</f>
        <v>ARCHIVO - Archivo</v>
      </c>
      <c r="M597" s="7" t="str">
        <f>DetalleExp!AR597</f>
        <v>DAFYP#MS - Dirección de administración financiera y presupuestaria</v>
      </c>
      <c r="N597" s="7">
        <f>DetalleExp!AS597</f>
        <v>44183</v>
      </c>
      <c r="O597" s="27">
        <f ca="1">ROUNDUP(TODAY()-N597,0)</f>
        <v>172</v>
      </c>
      <c r="P597" s="27">
        <f ca="1">ROUNDUP(TODAY()-B597,0)</f>
        <v>190</v>
      </c>
      <c r="Q597" s="1" t="str">
        <f>IFERROR(IF(A597="Ordenes de Compra",VLOOKUP($E597,'Ordenes de Compra'!$A$2:$E$1712,5,0),"Sin OC"),"Sin dato")</f>
        <v>29.0.0.45.0</v>
      </c>
      <c r="R597" s="28">
        <f>IFERROR(IF(A597="Ordenes de Compra",VLOOKUP($I597,'Ordenes de Compra'!$B$2:$E$1712,3,0),"Sin OC"),"Sin dato")</f>
        <v>213323176.56999999</v>
      </c>
      <c r="S597" s="1" t="str">
        <f>VLOOKUP($U597,'Tablas intermedias'!$C$1:$H$222,5,0)</f>
        <v>DGPFE</v>
      </c>
      <c r="T597" s="29" t="str">
        <f t="shared" si="28"/>
        <v>OK</v>
      </c>
      <c r="U597" s="30" t="str">
        <f t="shared" si="29"/>
        <v>DAFYP#MS-ARCHIVOARCHIVO - ArchivoDAFYP#MS - Dirección de administración financiera y presupuestaria</v>
      </c>
      <c r="V597" s="1" t="str">
        <f>VLOOKUP(U597,'Tablas intermedias'!$C$1:$H$222,6,0)</f>
        <v>No</v>
      </c>
      <c r="W597" s="1" t="str">
        <f ca="1">IF(O597&lt;30,"menos de 30 días","más de 30 días")</f>
        <v>más de 30 días</v>
      </c>
    </row>
    <row r="598" spans="1:23" ht="14.25" hidden="1" thickTop="1" thickBot="1" x14ac:dyDescent="0.25">
      <c r="A598" s="17" t="str">
        <f>IF(DetalleExp!H598='Tablas intermedias'!$A$2,"Ordenes de Compra",IF(DetalleExp!H598='Tablas intermedias'!$A$3,"Financiamiento Internacional","Legítimo Abono"))</f>
        <v>Ordenes de Compra</v>
      </c>
      <c r="B598" s="7">
        <f>DetalleExp!E598</f>
        <v>44165</v>
      </c>
      <c r="C598" s="1" t="str">
        <f>DetalleExp!A598</f>
        <v>EX-2020-83003625-APN-DTYC#MS</v>
      </c>
      <c r="D598" s="1" t="str">
        <f>IF(A598="Ordenes de Compra",VLOOKUP(C598,Autogestión!$B$2:$D$5090,3,0),IF(A598="Legítimo Abono",VLOOKUP(C598,NoAmpOC!$B$2:$H$988,7,0),"Factura"))</f>
        <v>Factura</v>
      </c>
      <c r="E598" s="26" t="str">
        <f>IF(A598="Ordenes de Compra",VLOOKUP($C598,Autogestión!$B$2:$G$5090,6,0),IF(A598="Financiamiento Internacional",VLOOKUP($C598,FinInt!$B$2:$G$508,6,0),"Legítimo Abono"))</f>
        <v>80-0025-LPU18</v>
      </c>
      <c r="F598" s="26" t="str">
        <f>IF($A598="Ordenes de Compra","ARS",IF($A598="Financiamiento Internacional",VLOOKUP($C598,FinInt!$B$2:$Q$508,15,0),VLOOKUP($C598,NoAmpOC!$B$2:$T$988,18,0)))</f>
        <v>ARS</v>
      </c>
      <c r="G598" s="5">
        <f>IF($A598="Ordenes de Compra",VLOOKUP($C598,Autogestión!$B$2:$H$5090,7,0),IF($A598="Financiamiento Internacional",VLOOKUP($C598,FinInt!$B$2:$Q$1308,16,0),VLOOKUP($C598,NoAmpOC!$B$2:$T$988,19,0)))</f>
        <v>1062474</v>
      </c>
      <c r="H598" s="5">
        <f t="shared" si="27"/>
        <v>1062474</v>
      </c>
      <c r="I598" s="26" t="str">
        <f>IF($A598="Ordenes de Compra",VLOOKUP($C598,Autogestión!$B$2:$J$5090,9,0),IF($A598="Financiamiento Internacional",VLOOKUP($C598,FinInt!$B$2:$G$1555,6,0),"Legitimo Abono"))</f>
        <v>80-1040-OC20</v>
      </c>
      <c r="J598" s="1" t="str">
        <f>IF($A598="Ordenes de Compra",VLOOKUP($C598,Autogestión!$B$2:$R$5090,17,0),IF($A598="Financiamiento Internacional",VLOOKUP($C598,FinInt!$B$2:$O$1508,14,0),VLOOKUP($C598,NoAmpOC!$B$2:$R$988,17,0)))</f>
        <v xml:space="preserve">LAFEDAR S.A. </v>
      </c>
      <c r="K598" s="7" t="str">
        <f>DetalleExp!AP598</f>
        <v>DAFYP#MS-ARCHIVO</v>
      </c>
      <c r="L598" s="7" t="str">
        <f>DetalleExp!AQ598</f>
        <v>ARCHIVO - Archivo</v>
      </c>
      <c r="M598" s="7" t="str">
        <f>DetalleExp!AR598</f>
        <v>DAFYP#MS - Dirección de administración financiera y presupuestaria</v>
      </c>
      <c r="N598" s="7">
        <f>DetalleExp!AS598</f>
        <v>44200</v>
      </c>
      <c r="O598" s="27">
        <f ca="1">ROUNDUP(TODAY()-N598,0)</f>
        <v>155</v>
      </c>
      <c r="P598" s="27">
        <f ca="1">ROUNDUP(TODAY()-B598,0)</f>
        <v>190</v>
      </c>
      <c r="Q598" s="1" t="str">
        <f>IFERROR(IF(A598="Ordenes de Compra",VLOOKUP($E598,'Ordenes de Compra'!$A$2:$E$1712,5,0),"Sin OC"),"Sin dato")</f>
        <v>29.0.0.45.0</v>
      </c>
      <c r="R598" s="28">
        <f>IFERROR(IF(A598="Ordenes de Compra",VLOOKUP($I598,'Ordenes de Compra'!$B$2:$E$1712,3,0),"Sin OC"),"Sin dato")</f>
        <v>55654726.969999999</v>
      </c>
      <c r="S598" s="1" t="str">
        <f>VLOOKUP($U598,'Tablas intermedias'!$C$1:$H$222,5,0)</f>
        <v>DGPFE</v>
      </c>
      <c r="T598" s="29" t="str">
        <f t="shared" si="28"/>
        <v>OK</v>
      </c>
      <c r="U598" s="30" t="str">
        <f t="shared" si="29"/>
        <v>DAFYP#MS-ARCHIVOARCHIVO - ArchivoDAFYP#MS - Dirección de administración financiera y presupuestaria</v>
      </c>
      <c r="V598" s="1" t="str">
        <f>VLOOKUP(U598,'Tablas intermedias'!$C$1:$H$222,6,0)</f>
        <v>No</v>
      </c>
      <c r="W598" s="1" t="str">
        <f ca="1">IF(O598&lt;30,"menos de 30 días","más de 30 días")</f>
        <v>más de 30 días</v>
      </c>
    </row>
    <row r="599" spans="1:23" ht="14.25" hidden="1" thickTop="1" thickBot="1" x14ac:dyDescent="0.25">
      <c r="A599" s="17" t="str">
        <f>IF(DetalleExp!H599='Tablas intermedias'!$A$2,"Ordenes de Compra",IF(DetalleExp!H599='Tablas intermedias'!$A$3,"Financiamiento Internacional","Legítimo Abono"))</f>
        <v>Ordenes de Compra</v>
      </c>
      <c r="B599" s="7">
        <f>DetalleExp!E599</f>
        <v>44165</v>
      </c>
      <c r="C599" s="1" t="str">
        <f>DetalleExp!A599</f>
        <v>EX-2020-83040320-APN-DTYC#MS</v>
      </c>
      <c r="D599" s="1" t="str">
        <f>IF(A599="Ordenes de Compra",VLOOKUP(C599,Autogestión!$B$2:$D$5090,3,0),IF(A599="Legítimo Abono",VLOOKUP(C599,NoAmpOC!$B$2:$H$988,7,0),"Factura"))</f>
        <v>Factura</v>
      </c>
      <c r="E599" s="26" t="str">
        <f>IF(A599="Ordenes de Compra",VLOOKUP($C599,Autogestión!$B$2:$G$5090,6,0),IF(A599="Financiamiento Internacional",VLOOKUP($C599,FinInt!$B$2:$G$508,6,0),"Legítimo Abono"))</f>
        <v>80-0025-LPU18</v>
      </c>
      <c r="F599" s="26" t="str">
        <f>IF($A599="Ordenes de Compra","ARS",IF($A599="Financiamiento Internacional",VLOOKUP($C599,FinInt!$B$2:$Q$508,15,0),VLOOKUP($C599,NoAmpOC!$B$2:$T$988,18,0)))</f>
        <v>ARS</v>
      </c>
      <c r="G599" s="5">
        <f>IF($A599="Ordenes de Compra",VLOOKUP($C599,Autogestión!$B$2:$H$5090,7,0),IF($A599="Financiamiento Internacional",VLOOKUP($C599,FinInt!$B$2:$Q$1308,16,0),VLOOKUP($C599,NoAmpOC!$B$2:$T$988,19,0)))</f>
        <v>195961.8</v>
      </c>
      <c r="H599" s="5">
        <f t="shared" si="27"/>
        <v>195961.8</v>
      </c>
      <c r="I599" s="26" t="str">
        <f>IF($A599="Ordenes de Compra",VLOOKUP($C599,Autogestión!$B$2:$J$5090,9,0),IF($A599="Financiamiento Internacional",VLOOKUP($C599,FinInt!$B$2:$G$1555,6,0),"Legitimo Abono"))</f>
        <v>80-1040-OC20</v>
      </c>
      <c r="J599" s="1" t="str">
        <f>IF($A599="Ordenes de Compra",VLOOKUP($C599,Autogestión!$B$2:$R$5090,17,0),IF($A599="Financiamiento Internacional",VLOOKUP($C599,FinInt!$B$2:$O$1508,14,0),VLOOKUP($C599,NoAmpOC!$B$2:$R$988,17,0)))</f>
        <v xml:space="preserve">LAFEDAR S.A. </v>
      </c>
      <c r="K599" s="7" t="str">
        <f>DetalleExp!AP599</f>
        <v>DAFYP#MS-ARCHIVO</v>
      </c>
      <c r="L599" s="7" t="str">
        <f>DetalleExp!AQ599</f>
        <v>ARCHIVO - Archivo</v>
      </c>
      <c r="M599" s="7" t="str">
        <f>DetalleExp!AR599</f>
        <v>DAFYP#MS - Dirección de administración financiera y presupuestaria</v>
      </c>
      <c r="N599" s="7">
        <f>DetalleExp!AS599</f>
        <v>44180</v>
      </c>
      <c r="O599" s="27">
        <f ca="1">ROUNDUP(TODAY()-N599,0)</f>
        <v>175</v>
      </c>
      <c r="P599" s="27">
        <f ca="1">ROUNDUP(TODAY()-B599,0)</f>
        <v>190</v>
      </c>
      <c r="Q599" s="1" t="str">
        <f>IFERROR(IF(A599="Ordenes de Compra",VLOOKUP($E599,'Ordenes de Compra'!$A$2:$E$1712,5,0),"Sin OC"),"Sin dato")</f>
        <v>29.0.0.45.0</v>
      </c>
      <c r="R599" s="28">
        <f>IFERROR(IF(A599="Ordenes de Compra",VLOOKUP($I599,'Ordenes de Compra'!$B$2:$E$1712,3,0),"Sin OC"),"Sin dato")</f>
        <v>55654726.969999999</v>
      </c>
      <c r="S599" s="1" t="str">
        <f>VLOOKUP($U599,'Tablas intermedias'!$C$1:$H$222,5,0)</f>
        <v>DGPFE</v>
      </c>
      <c r="T599" s="29" t="str">
        <f t="shared" si="28"/>
        <v>OK</v>
      </c>
      <c r="U599" s="30" t="str">
        <f t="shared" si="29"/>
        <v>DAFYP#MS-ARCHIVOARCHIVO - ArchivoDAFYP#MS - Dirección de administración financiera y presupuestaria</v>
      </c>
      <c r="V599" s="1" t="str">
        <f>VLOOKUP(U599,'Tablas intermedias'!$C$1:$H$222,6,0)</f>
        <v>No</v>
      </c>
      <c r="W599" s="1" t="str">
        <f ca="1">IF(O599&lt;30,"menos de 30 días","más de 30 días")</f>
        <v>más de 30 días</v>
      </c>
    </row>
    <row r="600" spans="1:23" ht="14.25" hidden="1" thickTop="1" thickBot="1" x14ac:dyDescent="0.25">
      <c r="A600" s="17" t="str">
        <f>IF(DetalleExp!H600='Tablas intermedias'!$A$2,"Ordenes de Compra",IF(DetalleExp!H600='Tablas intermedias'!$A$3,"Financiamiento Internacional","Legítimo Abono"))</f>
        <v>Ordenes de Compra</v>
      </c>
      <c r="B600" s="7">
        <f>DetalleExp!E600</f>
        <v>44165</v>
      </c>
      <c r="C600" s="1" t="str">
        <f>DetalleExp!A600</f>
        <v>EX-2020-83048811-APN-DTYC#MS</v>
      </c>
      <c r="D600" s="1" t="str">
        <f>IF(A600="Ordenes de Compra",VLOOKUP(C600,Autogestión!$B$2:$D$5090,3,0),IF(A600="Legítimo Abono",VLOOKUP(C600,NoAmpOC!$B$2:$H$988,7,0),"Factura"))</f>
        <v>Factura</v>
      </c>
      <c r="E600" s="26" t="str">
        <f>IF(A600="Ordenes de Compra",VLOOKUP($C600,Autogestión!$B$2:$G$5090,6,0),IF(A600="Financiamiento Internacional",VLOOKUP($C600,FinInt!$B$2:$G$508,6,0),"Legítimo Abono"))</f>
        <v>80-0017-LPU19</v>
      </c>
      <c r="F600" s="26" t="str">
        <f>IF($A600="Ordenes de Compra","ARS",IF($A600="Financiamiento Internacional",VLOOKUP($C600,FinInt!$B$2:$Q$508,15,0),VLOOKUP($C600,NoAmpOC!$B$2:$T$988,18,0)))</f>
        <v>ARS</v>
      </c>
      <c r="G600" s="5">
        <f>IF($A600="Ordenes de Compra",VLOOKUP($C600,Autogestión!$B$2:$H$5090,7,0),IF($A600="Financiamiento Internacional",VLOOKUP($C600,FinInt!$B$2:$Q$1308,16,0),VLOOKUP($C600,NoAmpOC!$B$2:$T$988,19,0)))</f>
        <v>2484650.2999999998</v>
      </c>
      <c r="H600" s="5">
        <f t="shared" si="27"/>
        <v>2484650.2999999998</v>
      </c>
      <c r="I600" s="26" t="str">
        <f>IF($A600="Ordenes de Compra",VLOOKUP($C600,Autogestión!$B$2:$J$5090,9,0),IF($A600="Financiamiento Internacional",VLOOKUP($C600,FinInt!$B$2:$G$1555,6,0),"Legitimo Abono"))</f>
        <v>80-1139-OC19</v>
      </c>
      <c r="J600" s="1" t="str">
        <f>IF($A600="Ordenes de Compra",VLOOKUP($C600,Autogestión!$B$2:$R$5090,17,0),IF($A600="Financiamiento Internacional",VLOOKUP($C600,FinInt!$B$2:$O$1508,14,0),VLOOKUP($C600,NoAmpOC!$B$2:$R$988,17,0)))</f>
        <v>ORIEN S.A.</v>
      </c>
      <c r="K600" s="7" t="str">
        <f>DetalleExp!AP600</f>
        <v>DE#AND-DESPACHO</v>
      </c>
      <c r="L600" s="7" t="str">
        <f>DetalleExp!AQ600</f>
        <v>DESPACHO - Despacho</v>
      </c>
      <c r="M600" s="7" t="str">
        <f>DetalleExp!AR600</f>
        <v>DE#AND - Dirección ejecutiva</v>
      </c>
      <c r="N600" s="7">
        <f>DetalleExp!AS600</f>
        <v>44343</v>
      </c>
      <c r="O600" s="27">
        <f ca="1">ROUNDUP(TODAY()-N600,0)</f>
        <v>12</v>
      </c>
      <c r="P600" s="27">
        <f ca="1">ROUNDUP(TODAY()-B600,0)</f>
        <v>190</v>
      </c>
      <c r="Q600" s="1" t="str">
        <f>IFERROR(IF(A600="Ordenes de Compra",VLOOKUP($E600,'Ordenes de Compra'!$A$2:$E$1712,5,0),"Sin OC"),"Sin dato")</f>
        <v>Varios</v>
      </c>
      <c r="R600" s="28">
        <f>IFERROR(IF(A600="Ordenes de Compra",VLOOKUP($I600,'Ordenes de Compra'!$B$2:$E$1712,3,0),"Sin OC"),"Sin dato")</f>
        <v>539212229</v>
      </c>
      <c r="S600" s="1" t="str">
        <f>VLOOKUP($U600,'Tablas intermedias'!$C$1:$H$222,5,0)</f>
        <v>Programa</v>
      </c>
      <c r="T600" s="29" t="str">
        <f t="shared" si="28"/>
        <v>OK</v>
      </c>
      <c r="U600" s="30" t="str">
        <f t="shared" si="29"/>
        <v>DE#AND-DESPACHODESPACHO - DespachoDE#AND - Dirección ejecutiva</v>
      </c>
      <c r="V600" s="1" t="str">
        <f>VLOOKUP(U600,'Tablas intermedias'!$C$1:$H$222,6,0)</f>
        <v>Si</v>
      </c>
      <c r="W600" s="1" t="str">
        <f ca="1">IF(O600&lt;30,"menos de 30 días","más de 30 días")</f>
        <v>menos de 30 días</v>
      </c>
    </row>
    <row r="601" spans="1:23" ht="14.25" hidden="1" thickTop="1" thickBot="1" x14ac:dyDescent="0.25">
      <c r="A601" s="17" t="str">
        <f>IF(DetalleExp!H601='Tablas intermedias'!$A$2,"Ordenes de Compra",IF(DetalleExp!H601='Tablas intermedias'!$A$3,"Financiamiento Internacional","Legítimo Abono"))</f>
        <v>Ordenes de Compra</v>
      </c>
      <c r="B601" s="7">
        <f>DetalleExp!E601</f>
        <v>44165</v>
      </c>
      <c r="C601" s="1" t="str">
        <f>DetalleExp!A601</f>
        <v>EX-2020-83065619-APN-DTYC#MS</v>
      </c>
      <c r="D601" s="1" t="str">
        <f>IF(A601="Ordenes de Compra",VLOOKUP(C601,Autogestión!$B$2:$D$5090,3,0),IF(A601="Legítimo Abono",VLOOKUP(C601,NoAmpOC!$B$2:$H$988,7,0),"Factura"))</f>
        <v>Factura</v>
      </c>
      <c r="E601" s="26" t="str">
        <f>IF(A601="Ordenes de Compra",VLOOKUP($C601,Autogestión!$B$2:$G$5090,6,0),IF(A601="Financiamiento Internacional",VLOOKUP($C601,FinInt!$B$2:$G$508,6,0),"Legítimo Abono"))</f>
        <v>80-0017-LPU19</v>
      </c>
      <c r="F601" s="26" t="str">
        <f>IF($A601="Ordenes de Compra","ARS",IF($A601="Financiamiento Internacional",VLOOKUP($C601,FinInt!$B$2:$Q$508,15,0),VLOOKUP($C601,NoAmpOC!$B$2:$T$988,18,0)))</f>
        <v>ARS</v>
      </c>
      <c r="G601" s="5">
        <f>IF($A601="Ordenes de Compra",VLOOKUP($C601,Autogestión!$B$2:$H$5090,7,0),IF($A601="Financiamiento Internacional",VLOOKUP($C601,FinInt!$B$2:$Q$1308,16,0),VLOOKUP($C601,NoAmpOC!$B$2:$T$988,19,0)))</f>
        <v>10986710.82</v>
      </c>
      <c r="H601" s="5">
        <f t="shared" si="27"/>
        <v>10986710.82</v>
      </c>
      <c r="I601" s="26" t="str">
        <f>IF($A601="Ordenes de Compra",VLOOKUP($C601,Autogestión!$B$2:$J$5090,9,0),IF($A601="Financiamiento Internacional",VLOOKUP($C601,FinInt!$B$2:$G$1555,6,0),"Legitimo Abono"))</f>
        <v>80-1139-OC19</v>
      </c>
      <c r="J601" s="1" t="str">
        <f>IF($A601="Ordenes de Compra",VLOOKUP($C601,Autogestión!$B$2:$R$5090,17,0),IF($A601="Financiamiento Internacional",VLOOKUP($C601,FinInt!$B$2:$O$1508,14,0),VLOOKUP($C601,NoAmpOC!$B$2:$R$988,17,0)))</f>
        <v>ORIEN S.A.</v>
      </c>
      <c r="K601" s="7" t="str">
        <f>DetalleExp!AP601</f>
        <v>DE#AND-DESPACHO</v>
      </c>
      <c r="L601" s="7" t="str">
        <f>DetalleExp!AQ601</f>
        <v>DESPACHO - Despacho</v>
      </c>
      <c r="M601" s="7" t="str">
        <f>DetalleExp!AR601</f>
        <v>DE#AND - Dirección ejecutiva</v>
      </c>
      <c r="N601" s="7">
        <f>DetalleExp!AS601</f>
        <v>44343</v>
      </c>
      <c r="O601" s="27">
        <f ca="1">ROUNDUP(TODAY()-N601,0)</f>
        <v>12</v>
      </c>
      <c r="P601" s="27">
        <f ca="1">ROUNDUP(TODAY()-B601,0)</f>
        <v>190</v>
      </c>
      <c r="Q601" s="1" t="str">
        <f>IFERROR(IF(A601="Ordenes de Compra",VLOOKUP($E601,'Ordenes de Compra'!$A$2:$E$1712,5,0),"Sin OC"),"Sin dato")</f>
        <v>Varios</v>
      </c>
      <c r="R601" s="28">
        <f>IFERROR(IF(A601="Ordenes de Compra",VLOOKUP($I601,'Ordenes de Compra'!$B$2:$E$1712,3,0),"Sin OC"),"Sin dato")</f>
        <v>539212229</v>
      </c>
      <c r="S601" s="1" t="str">
        <f>VLOOKUP($U601,'Tablas intermedias'!$C$1:$H$222,5,0)</f>
        <v>Programa</v>
      </c>
      <c r="T601" s="29" t="str">
        <f t="shared" si="28"/>
        <v>OK</v>
      </c>
      <c r="U601" s="30" t="str">
        <f t="shared" si="29"/>
        <v>DE#AND-DESPACHODESPACHO - DespachoDE#AND - Dirección ejecutiva</v>
      </c>
      <c r="V601" s="1" t="str">
        <f>VLOOKUP(U601,'Tablas intermedias'!$C$1:$H$222,6,0)</f>
        <v>Si</v>
      </c>
      <c r="W601" s="1" t="str">
        <f ca="1">IF(O601&lt;30,"menos de 30 días","más de 30 días")</f>
        <v>menos de 30 días</v>
      </c>
    </row>
    <row r="602" spans="1:23" ht="14.25" hidden="1" thickTop="1" thickBot="1" x14ac:dyDescent="0.25">
      <c r="A602" s="17" t="str">
        <f>IF(DetalleExp!H602='Tablas intermedias'!$A$2,"Ordenes de Compra",IF(DetalleExp!H602='Tablas intermedias'!$A$3,"Financiamiento Internacional","Legítimo Abono"))</f>
        <v>Ordenes de Compra</v>
      </c>
      <c r="B602" s="7">
        <f>DetalleExp!E602</f>
        <v>44165</v>
      </c>
      <c r="C602" s="1" t="str">
        <f>DetalleExp!A602</f>
        <v>EX-2020-83070155-APN-DTYC#MS</v>
      </c>
      <c r="D602" s="1" t="str">
        <f>IF(A602="Ordenes de Compra",VLOOKUP(C602,Autogestión!$B$2:$D$5090,3,0),IF(A602="Legítimo Abono",VLOOKUP(C602,NoAmpOC!$B$2:$H$988,7,0),"Factura"))</f>
        <v>Factura</v>
      </c>
      <c r="E602" s="26" t="str">
        <f>IF(A602="Ordenes de Compra",VLOOKUP($C602,Autogestión!$B$2:$G$5090,6,0),IF(A602="Financiamiento Internacional",VLOOKUP($C602,FinInt!$B$2:$G$508,6,0),"Legítimo Abono"))</f>
        <v>80-0017-LPU19</v>
      </c>
      <c r="F602" s="26" t="str">
        <f>IF($A602="Ordenes de Compra","ARS",IF($A602="Financiamiento Internacional",VLOOKUP($C602,FinInt!$B$2:$Q$508,15,0),VLOOKUP($C602,NoAmpOC!$B$2:$T$988,18,0)))</f>
        <v>ARS</v>
      </c>
      <c r="G602" s="5">
        <f>IF($A602="Ordenes de Compra",VLOOKUP($C602,Autogestión!$B$2:$H$5090,7,0),IF($A602="Financiamiento Internacional",VLOOKUP($C602,FinInt!$B$2:$Q$1308,16,0),VLOOKUP($C602,NoAmpOC!$B$2:$T$988,19,0)))</f>
        <v>13137181.99</v>
      </c>
      <c r="H602" s="5">
        <f t="shared" si="27"/>
        <v>13137181.99</v>
      </c>
      <c r="I602" s="26" t="str">
        <f>IF($A602="Ordenes de Compra",VLOOKUP($C602,Autogestión!$B$2:$J$5090,9,0),IF($A602="Financiamiento Internacional",VLOOKUP($C602,FinInt!$B$2:$G$1555,6,0),"Legitimo Abono"))</f>
        <v>80-1139-OC19</v>
      </c>
      <c r="J602" s="1" t="str">
        <f>IF($A602="Ordenes de Compra",VLOOKUP($C602,Autogestión!$B$2:$R$5090,17,0),IF($A602="Financiamiento Internacional",VLOOKUP($C602,FinInt!$B$2:$O$1508,14,0),VLOOKUP($C602,NoAmpOC!$B$2:$R$988,17,0)))</f>
        <v>ORIEN S.A.</v>
      </c>
      <c r="K602" s="7" t="str">
        <f>DetalleExp!AP602</f>
        <v>SGA#INSSJP-PVD</v>
      </c>
      <c r="L602" s="7" t="str">
        <f>DetalleExp!AQ602</f>
        <v>PVD - Privada</v>
      </c>
      <c r="M602" s="7" t="str">
        <f>DetalleExp!AR602</f>
        <v>SGA#INSSJP - Secretaría general de administración</v>
      </c>
      <c r="N602" s="7">
        <f>DetalleExp!AS602</f>
        <v>44344</v>
      </c>
      <c r="O602" s="27">
        <f ca="1">ROUNDUP(TODAY()-N602,0)</f>
        <v>11</v>
      </c>
      <c r="P602" s="27">
        <f ca="1">ROUNDUP(TODAY()-B602,0)</f>
        <v>190</v>
      </c>
      <c r="Q602" s="1" t="str">
        <f>IFERROR(IF(A602="Ordenes de Compra",VLOOKUP($E602,'Ordenes de Compra'!$A$2:$E$1712,5,0),"Sin OC"),"Sin dato")</f>
        <v>Varios</v>
      </c>
      <c r="R602" s="28">
        <f>IFERROR(IF(A602="Ordenes de Compra",VLOOKUP($I602,'Ordenes de Compra'!$B$2:$E$1712,3,0),"Sin OC"),"Sin dato")</f>
        <v>539212229</v>
      </c>
      <c r="S602" s="1" t="str">
        <f>VLOOKUP($U602,'Tablas intermedias'!$C$1:$H$222,5,0)</f>
        <v>Programa</v>
      </c>
      <c r="T602" s="29" t="str">
        <f t="shared" si="28"/>
        <v>OK</v>
      </c>
      <c r="U602" s="30" t="str">
        <f t="shared" si="29"/>
        <v>SGA#INSSJP-PVDPVD - PrivadaSGA#INSSJP - Secretaría general de administración</v>
      </c>
      <c r="V602" s="1" t="str">
        <f>VLOOKUP(U602,'Tablas intermedias'!$C$1:$H$222,6,0)</f>
        <v>Si</v>
      </c>
      <c r="W602" s="1" t="str">
        <f ca="1">IF(O602&lt;30,"menos de 30 días","más de 30 días")</f>
        <v>menos de 30 días</v>
      </c>
    </row>
    <row r="603" spans="1:23" ht="14.25" hidden="1" thickTop="1" thickBot="1" x14ac:dyDescent="0.25">
      <c r="A603" s="17" t="str">
        <f>IF(DetalleExp!H603='Tablas intermedias'!$A$2,"Ordenes de Compra",IF(DetalleExp!H603='Tablas intermedias'!$A$3,"Financiamiento Internacional","Legítimo Abono"))</f>
        <v>Ordenes de Compra</v>
      </c>
      <c r="B603" s="7">
        <f>DetalleExp!E603</f>
        <v>44165</v>
      </c>
      <c r="C603" s="1" t="str">
        <f>DetalleExp!A603</f>
        <v>EX-2020-83072867-APN-DTYC#MS</v>
      </c>
      <c r="D603" s="1" t="str">
        <f>IF(A603="Ordenes de Compra",VLOOKUP(C603,Autogestión!$B$2:$D$5090,3,0),IF(A603="Legítimo Abono",VLOOKUP(C603,NoAmpOC!$B$2:$H$988,7,0),"Factura"))</f>
        <v>Factura</v>
      </c>
      <c r="E603" s="26" t="str">
        <f>IF(A603="Ordenes de Compra",VLOOKUP($C603,Autogestión!$B$2:$G$5090,6,0),IF(A603="Financiamiento Internacional",VLOOKUP($C603,FinInt!$B$2:$G$508,6,0),"Legítimo Abono"))</f>
        <v>80-0017-LPU19</v>
      </c>
      <c r="F603" s="26" t="str">
        <f>IF($A603="Ordenes de Compra","ARS",IF($A603="Financiamiento Internacional",VLOOKUP($C603,FinInt!$B$2:$Q$508,15,0),VLOOKUP($C603,NoAmpOC!$B$2:$T$988,18,0)))</f>
        <v>ARS</v>
      </c>
      <c r="G603" s="5">
        <f>IF($A603="Ordenes de Compra",VLOOKUP($C603,Autogestión!$B$2:$H$5090,7,0),IF($A603="Financiamiento Internacional",VLOOKUP($C603,FinInt!$B$2:$Q$1308,16,0),VLOOKUP($C603,NoAmpOC!$B$2:$T$988,19,0)))</f>
        <v>14508624.67</v>
      </c>
      <c r="H603" s="5">
        <f t="shared" si="27"/>
        <v>14508624.67</v>
      </c>
      <c r="I603" s="26" t="str">
        <f>IF($A603="Ordenes de Compra",VLOOKUP($C603,Autogestión!$B$2:$J$5090,9,0),IF($A603="Financiamiento Internacional",VLOOKUP($C603,FinInt!$B$2:$G$1555,6,0),"Legitimo Abono"))</f>
        <v>80-1139-OC19</v>
      </c>
      <c r="J603" s="1" t="str">
        <f>IF($A603="Ordenes de Compra",VLOOKUP($C603,Autogestión!$B$2:$R$5090,17,0),IF($A603="Financiamiento Internacional",VLOOKUP($C603,FinInt!$B$2:$O$1508,14,0),VLOOKUP($C603,NoAmpOC!$B$2:$R$988,17,0)))</f>
        <v>ORIEN S.A.</v>
      </c>
      <c r="K603" s="7" t="str">
        <f>DetalleExp!AP603</f>
        <v>SANTIAGOTORRES</v>
      </c>
      <c r="L603" s="7" t="str">
        <f>DetalleExp!AQ603</f>
        <v>SEC - Secretaría</v>
      </c>
      <c r="M603" s="7" t="str">
        <f>DetalleExp!AR603</f>
        <v>SPYC#SSS - Subgerencia de presupuesto y contabilidad</v>
      </c>
      <c r="N603" s="7">
        <f>DetalleExp!AS603</f>
        <v>44342</v>
      </c>
      <c r="O603" s="27">
        <f ca="1">ROUNDUP(TODAY()-N603,0)</f>
        <v>13</v>
      </c>
      <c r="P603" s="27">
        <f ca="1">ROUNDUP(TODAY()-B603,0)</f>
        <v>190</v>
      </c>
      <c r="Q603" s="1" t="str">
        <f>IFERROR(IF(A603="Ordenes de Compra",VLOOKUP($E603,'Ordenes de Compra'!$A$2:$E$1712,5,0),"Sin OC"),"Sin dato")</f>
        <v>Varios</v>
      </c>
      <c r="R603" s="28">
        <f>IFERROR(IF(A603="Ordenes de Compra",VLOOKUP($I603,'Ordenes de Compra'!$B$2:$E$1712,3,0),"Sin OC"),"Sin dato")</f>
        <v>539212229</v>
      </c>
      <c r="S603" s="1" t="str">
        <f>VLOOKUP($U603,'Tablas intermedias'!$C$1:$H$222,5,0)</f>
        <v>Programa</v>
      </c>
      <c r="T603" s="29" t="str">
        <f t="shared" si="28"/>
        <v>OK</v>
      </c>
      <c r="U603" s="30" t="str">
        <f t="shared" si="29"/>
        <v>SANTIAGOTORRESSEC - SecretaríaSPYC#SSS - Subgerencia de presupuesto y contabilidad</v>
      </c>
      <c r="V603" s="1" t="str">
        <f>VLOOKUP(U603,'Tablas intermedias'!$C$1:$H$222,6,0)</f>
        <v>Si</v>
      </c>
      <c r="W603" s="1" t="str">
        <f ca="1">IF(O603&lt;30,"menos de 30 días","más de 30 días")</f>
        <v>menos de 30 días</v>
      </c>
    </row>
    <row r="604" spans="1:23" ht="14.25" hidden="1" thickTop="1" thickBot="1" x14ac:dyDescent="0.25">
      <c r="A604" s="17" t="str">
        <f>IF(DetalleExp!H604='Tablas intermedias'!$A$2,"Ordenes de Compra",IF(DetalleExp!H604='Tablas intermedias'!$A$3,"Financiamiento Internacional","Legítimo Abono"))</f>
        <v>Ordenes de Compra</v>
      </c>
      <c r="B604" s="7">
        <f>DetalleExp!E604</f>
        <v>44165</v>
      </c>
      <c r="C604" s="1" t="str">
        <f>DetalleExp!A604</f>
        <v>EX-2020-83081267-APN-DTYC#MS</v>
      </c>
      <c r="D604" s="1" t="str">
        <f>IF(A604="Ordenes de Compra",VLOOKUP(C604,Autogestión!$B$2:$D$5090,3,0),IF(A604="Legítimo Abono",VLOOKUP(C604,NoAmpOC!$B$2:$H$988,7,0),"Factura"))</f>
        <v>Factura</v>
      </c>
      <c r="E604" s="26" t="str">
        <f>IF(A604="Ordenes de Compra",VLOOKUP($C604,Autogestión!$B$2:$G$5090,6,0),IF(A604="Financiamiento Internacional",VLOOKUP($C604,FinInt!$B$2:$G$508,6,0),"Legítimo Abono"))</f>
        <v>80-0025-LPU18</v>
      </c>
      <c r="F604" s="26" t="str">
        <f>IF($A604="Ordenes de Compra","ARS",IF($A604="Financiamiento Internacional",VLOOKUP($C604,FinInt!$B$2:$Q$508,15,0),VLOOKUP($C604,NoAmpOC!$B$2:$T$988,18,0)))</f>
        <v>ARS</v>
      </c>
      <c r="G604" s="5">
        <f>IF($A604="Ordenes de Compra",VLOOKUP($C604,Autogestión!$B$2:$H$5090,7,0),IF($A604="Financiamiento Internacional",VLOOKUP($C604,FinInt!$B$2:$Q$1308,16,0),VLOOKUP($C604,NoAmpOC!$B$2:$T$988,19,0)))</f>
        <v>2871011.36</v>
      </c>
      <c r="H604" s="5">
        <f t="shared" si="27"/>
        <v>2871011.36</v>
      </c>
      <c r="I604" s="26" t="str">
        <f>IF($A604="Ordenes de Compra",VLOOKUP($C604,Autogestión!$B$2:$J$5090,9,0),IF($A604="Financiamiento Internacional",VLOOKUP($C604,FinInt!$B$2:$G$1555,6,0),"Legitimo Abono"))</f>
        <v>80-1044-OC20</v>
      </c>
      <c r="J604" s="1" t="str">
        <f>IF($A604="Ordenes de Compra",VLOOKUP($C604,Autogestión!$B$2:$R$5090,17,0),IF($A604="Financiamiento Internacional",VLOOKUP($C604,FinInt!$B$2:$O$1508,14,0),VLOOKUP($C604,NoAmpOC!$B$2:$R$988,17,0)))</f>
        <v>LABORATORIOS FABRA S.A.</v>
      </c>
      <c r="K604" s="7" t="str">
        <f>DetalleExp!AP604</f>
        <v>DAFYP#MS-ARCHIVO</v>
      </c>
      <c r="L604" s="7" t="str">
        <f>DetalleExp!AQ604</f>
        <v>ARCHIVO - Archivo</v>
      </c>
      <c r="M604" s="7" t="str">
        <f>DetalleExp!AR604</f>
        <v>DAFYP#MS - Dirección de administración financiera y presupuestaria</v>
      </c>
      <c r="N604" s="7">
        <f>DetalleExp!AS604</f>
        <v>44273</v>
      </c>
      <c r="O604" s="27">
        <f ca="1">ROUNDUP(TODAY()-N604,0)</f>
        <v>82</v>
      </c>
      <c r="P604" s="27">
        <f ca="1">ROUNDUP(TODAY()-B604,0)</f>
        <v>190</v>
      </c>
      <c r="Q604" s="1" t="str">
        <f>IFERROR(IF(A604="Ordenes de Compra",VLOOKUP($E604,'Ordenes de Compra'!$A$2:$E$1712,5,0),"Sin OC"),"Sin dato")</f>
        <v>29.0.0.45.0</v>
      </c>
      <c r="R604" s="28">
        <f>IFERROR(IF(A604="Ordenes de Compra",VLOOKUP($I604,'Ordenes de Compra'!$B$2:$E$1712,3,0),"Sin OC"),"Sin dato")</f>
        <v>105233823.5</v>
      </c>
      <c r="S604" s="1" t="str">
        <f>VLOOKUP($U604,'Tablas intermedias'!$C$1:$H$222,5,0)</f>
        <v>DGPFE</v>
      </c>
      <c r="T604" s="29" t="str">
        <f t="shared" si="28"/>
        <v>OK</v>
      </c>
      <c r="U604" s="30" t="str">
        <f t="shared" si="29"/>
        <v>DAFYP#MS-ARCHIVOARCHIVO - ArchivoDAFYP#MS - Dirección de administración financiera y presupuestaria</v>
      </c>
      <c r="V604" s="1" t="str">
        <f>VLOOKUP(U604,'Tablas intermedias'!$C$1:$H$222,6,0)</f>
        <v>No</v>
      </c>
      <c r="W604" s="1" t="str">
        <f ca="1">IF(O604&lt;30,"menos de 30 días","más de 30 días")</f>
        <v>más de 30 días</v>
      </c>
    </row>
    <row r="605" spans="1:23" ht="14.25" hidden="1" thickTop="1" thickBot="1" x14ac:dyDescent="0.25">
      <c r="A605" s="17" t="str">
        <f>IF(DetalleExp!H605='Tablas intermedias'!$A$2,"Ordenes de Compra",IF(DetalleExp!H605='Tablas intermedias'!$A$3,"Financiamiento Internacional","Legítimo Abono"))</f>
        <v>Ordenes de Compra</v>
      </c>
      <c r="B605" s="7">
        <f>DetalleExp!E605</f>
        <v>44165</v>
      </c>
      <c r="C605" s="1" t="str">
        <f>DetalleExp!A605</f>
        <v>EX-2020-83082251-APN-DTYC#MS</v>
      </c>
      <c r="D605" s="1" t="str">
        <f>IF(A605="Ordenes de Compra",VLOOKUP(C605,Autogestión!$B$2:$D$5090,3,0),IF(A605="Legítimo Abono",VLOOKUP(C605,NoAmpOC!$B$2:$H$988,7,0),"Factura"))</f>
        <v>Factura</v>
      </c>
      <c r="E605" s="26" t="str">
        <f>IF(A605="Ordenes de Compra",VLOOKUP($C605,Autogestión!$B$2:$G$5090,6,0),IF(A605="Financiamiento Internacional",VLOOKUP($C605,FinInt!$B$2:$G$508,6,0),"Legítimo Abono"))</f>
        <v>80-0017-LPU19</v>
      </c>
      <c r="F605" s="26" t="str">
        <f>IF($A605="Ordenes de Compra","ARS",IF($A605="Financiamiento Internacional",VLOOKUP($C605,FinInt!$B$2:$Q$508,15,0),VLOOKUP($C605,NoAmpOC!$B$2:$T$988,18,0)))</f>
        <v>ARS</v>
      </c>
      <c r="G605" s="5">
        <f>IF($A605="Ordenes de Compra",VLOOKUP($C605,Autogestión!$B$2:$H$5090,7,0),IF($A605="Financiamiento Internacional",VLOOKUP($C605,FinInt!$B$2:$Q$1308,16,0),VLOOKUP($C605,NoAmpOC!$B$2:$T$988,19,0)))</f>
        <v>6677090.1200000001</v>
      </c>
      <c r="H605" s="5">
        <f t="shared" si="27"/>
        <v>6677090.1200000001</v>
      </c>
      <c r="I605" s="26" t="str">
        <f>IF($A605="Ordenes de Compra",VLOOKUP($C605,Autogestión!$B$2:$J$5090,9,0),IF($A605="Financiamiento Internacional",VLOOKUP($C605,FinInt!$B$2:$G$1555,6,0),"Legitimo Abono"))</f>
        <v>80-1139-OC19</v>
      </c>
      <c r="J605" s="1" t="str">
        <f>IF($A605="Ordenes de Compra",VLOOKUP($C605,Autogestión!$B$2:$R$5090,17,0),IF($A605="Financiamiento Internacional",VLOOKUP($C605,FinInt!$B$2:$O$1508,14,0),VLOOKUP($C605,NoAmpOC!$B$2:$R$988,17,0)))</f>
        <v>ORIEN S.A.</v>
      </c>
      <c r="K605" s="7" t="str">
        <f>DetalleExp!AP605</f>
        <v>SANTIAGOTORRES</v>
      </c>
      <c r="L605" s="7" t="str">
        <f>DetalleExp!AQ605</f>
        <v>SEC - Secretaría</v>
      </c>
      <c r="M605" s="7" t="str">
        <f>DetalleExp!AR605</f>
        <v>SPYC#SSS - Subgerencia de presupuesto y contabilidad</v>
      </c>
      <c r="N605" s="7">
        <f>DetalleExp!AS605</f>
        <v>44335</v>
      </c>
      <c r="O605" s="27">
        <f ca="1">ROUNDUP(TODAY()-N605,0)</f>
        <v>20</v>
      </c>
      <c r="P605" s="27">
        <f ca="1">ROUNDUP(TODAY()-B605,0)</f>
        <v>190</v>
      </c>
      <c r="Q605" s="1" t="str">
        <f>IFERROR(IF(A605="Ordenes de Compra",VLOOKUP($E605,'Ordenes de Compra'!$A$2:$E$1712,5,0),"Sin OC"),"Sin dato")</f>
        <v>Varios</v>
      </c>
      <c r="R605" s="28">
        <f>IFERROR(IF(A605="Ordenes de Compra",VLOOKUP($I605,'Ordenes de Compra'!$B$2:$E$1712,3,0),"Sin OC"),"Sin dato")</f>
        <v>539212229</v>
      </c>
      <c r="S605" s="1" t="str">
        <f>VLOOKUP($U605,'Tablas intermedias'!$C$1:$H$222,5,0)</f>
        <v>Programa</v>
      </c>
      <c r="T605" s="29" t="str">
        <f t="shared" si="28"/>
        <v>OK</v>
      </c>
      <c r="U605" s="30" t="str">
        <f t="shared" si="29"/>
        <v>SANTIAGOTORRESSEC - SecretaríaSPYC#SSS - Subgerencia de presupuesto y contabilidad</v>
      </c>
      <c r="V605" s="1" t="str">
        <f>VLOOKUP(U605,'Tablas intermedias'!$C$1:$H$222,6,0)</f>
        <v>Si</v>
      </c>
      <c r="W605" s="1" t="str">
        <f ca="1">IF(O605&lt;30,"menos de 30 días","más de 30 días")</f>
        <v>menos de 30 días</v>
      </c>
    </row>
    <row r="606" spans="1:23" ht="14.25" hidden="1" thickTop="1" thickBot="1" x14ac:dyDescent="0.25">
      <c r="A606" s="17" t="str">
        <f>IF(DetalleExp!H606='Tablas intermedias'!$A$2,"Ordenes de Compra",IF(DetalleExp!H606='Tablas intermedias'!$A$3,"Financiamiento Internacional","Legítimo Abono"))</f>
        <v>Ordenes de Compra</v>
      </c>
      <c r="B606" s="7">
        <f>DetalleExp!E606</f>
        <v>44165</v>
      </c>
      <c r="C606" s="1" t="str">
        <f>DetalleExp!A606</f>
        <v>EX-2020-83083088-APN-DTYC#MS</v>
      </c>
      <c r="D606" s="1" t="str">
        <f>IF(A606="Ordenes de Compra",VLOOKUP(C606,Autogestión!$B$2:$D$5090,3,0),IF(A606="Legítimo Abono",VLOOKUP(C606,NoAmpOC!$B$2:$H$988,7,0),"Factura"))</f>
        <v>Factura</v>
      </c>
      <c r="E606" s="26" t="str">
        <f>IF(A606="Ordenes de Compra",VLOOKUP($C606,Autogestión!$B$2:$G$5090,6,0),IF(A606="Financiamiento Internacional",VLOOKUP($C606,FinInt!$B$2:$G$508,6,0),"Legítimo Abono"))</f>
        <v>80-0025-LPU18</v>
      </c>
      <c r="F606" s="26" t="str">
        <f>IF($A606="Ordenes de Compra","ARS",IF($A606="Financiamiento Internacional",VLOOKUP($C606,FinInt!$B$2:$Q$508,15,0),VLOOKUP($C606,NoAmpOC!$B$2:$T$988,18,0)))</f>
        <v>ARS</v>
      </c>
      <c r="G606" s="5">
        <f>IF($A606="Ordenes de Compra",VLOOKUP($C606,Autogestión!$B$2:$H$5090,7,0),IF($A606="Financiamiento Internacional",VLOOKUP($C606,FinInt!$B$2:$Q$1308,16,0),VLOOKUP($C606,NoAmpOC!$B$2:$T$988,19,0)))</f>
        <v>1761597.6</v>
      </c>
      <c r="H606" s="5">
        <f t="shared" si="27"/>
        <v>1761597.6</v>
      </c>
      <c r="I606" s="26" t="str">
        <f>IF($A606="Ordenes de Compra",VLOOKUP($C606,Autogestión!$B$2:$J$5090,9,0),IF($A606="Financiamiento Internacional",VLOOKUP($C606,FinInt!$B$2:$G$1555,6,0),"Legitimo Abono"))</f>
        <v>80-1044-OC20</v>
      </c>
      <c r="J606" s="1" t="str">
        <f>IF($A606="Ordenes de Compra",VLOOKUP($C606,Autogestión!$B$2:$R$5090,17,0),IF($A606="Financiamiento Internacional",VLOOKUP($C606,FinInt!$B$2:$O$1508,14,0),VLOOKUP($C606,NoAmpOC!$B$2:$R$988,17,0)))</f>
        <v>LABORATORIOS FABRA S.A.</v>
      </c>
      <c r="K606" s="7" t="str">
        <f>DetalleExp!AP606</f>
        <v>DAFYP#MS-ARCHIVO</v>
      </c>
      <c r="L606" s="7" t="str">
        <f>DetalleExp!AQ606</f>
        <v>ARCHIVO - Archivo</v>
      </c>
      <c r="M606" s="7" t="str">
        <f>DetalleExp!AR606</f>
        <v>DAFYP#MS - Dirección de administración financiera y presupuestaria</v>
      </c>
      <c r="N606" s="7">
        <f>DetalleExp!AS606</f>
        <v>44194</v>
      </c>
      <c r="O606" s="27">
        <f ca="1">ROUNDUP(TODAY()-N606,0)</f>
        <v>161</v>
      </c>
      <c r="P606" s="27">
        <f ca="1">ROUNDUP(TODAY()-B606,0)</f>
        <v>190</v>
      </c>
      <c r="Q606" s="1" t="str">
        <f>IFERROR(IF(A606="Ordenes de Compra",VLOOKUP($E606,'Ordenes de Compra'!$A$2:$E$1712,5,0),"Sin OC"),"Sin dato")</f>
        <v>29.0.0.45.0</v>
      </c>
      <c r="R606" s="28">
        <f>IFERROR(IF(A606="Ordenes de Compra",VLOOKUP($I606,'Ordenes de Compra'!$B$2:$E$1712,3,0),"Sin OC"),"Sin dato")</f>
        <v>105233823.5</v>
      </c>
      <c r="S606" s="1" t="str">
        <f>VLOOKUP($U606,'Tablas intermedias'!$C$1:$H$222,5,0)</f>
        <v>DGPFE</v>
      </c>
      <c r="T606" s="29" t="str">
        <f t="shared" si="28"/>
        <v>OK</v>
      </c>
      <c r="U606" s="30" t="str">
        <f t="shared" si="29"/>
        <v>DAFYP#MS-ARCHIVOARCHIVO - ArchivoDAFYP#MS - Dirección de administración financiera y presupuestaria</v>
      </c>
      <c r="V606" s="1" t="str">
        <f>VLOOKUP(U606,'Tablas intermedias'!$C$1:$H$222,6,0)</f>
        <v>No</v>
      </c>
      <c r="W606" s="1" t="str">
        <f ca="1">IF(O606&lt;30,"menos de 30 días","más de 30 días")</f>
        <v>más de 30 días</v>
      </c>
    </row>
    <row r="607" spans="1:23" ht="14.25" hidden="1" thickTop="1" thickBot="1" x14ac:dyDescent="0.25">
      <c r="A607" s="17" t="str">
        <f>IF(DetalleExp!H607='Tablas intermedias'!$A$2,"Ordenes de Compra",IF(DetalleExp!H607='Tablas intermedias'!$A$3,"Financiamiento Internacional","Legítimo Abono"))</f>
        <v>Ordenes de Compra</v>
      </c>
      <c r="B607" s="7">
        <f>DetalleExp!E607</f>
        <v>44165</v>
      </c>
      <c r="C607" s="1" t="str">
        <f>DetalleExp!A607</f>
        <v>EX-2020-83084709-APN-DTYC#MS</v>
      </c>
      <c r="D607" s="1" t="str">
        <f>IF(A607="Ordenes de Compra",VLOOKUP(C607,Autogestión!$B$2:$D$5090,3,0),IF(A607="Legítimo Abono",VLOOKUP(C607,NoAmpOC!$B$2:$H$988,7,0),"Factura"))</f>
        <v>Factura</v>
      </c>
      <c r="E607" s="26" t="str">
        <f>IF(A607="Ordenes de Compra",VLOOKUP($C607,Autogestión!$B$2:$G$5090,6,0),IF(A607="Financiamiento Internacional",VLOOKUP($C607,FinInt!$B$2:$G$508,6,0),"Legítimo Abono"))</f>
        <v>80-0025-LPU18</v>
      </c>
      <c r="F607" s="26" t="str">
        <f>IF($A607="Ordenes de Compra","ARS",IF($A607="Financiamiento Internacional",VLOOKUP($C607,FinInt!$B$2:$Q$508,15,0),VLOOKUP($C607,NoAmpOC!$B$2:$T$988,18,0)))</f>
        <v>ARS</v>
      </c>
      <c r="G607" s="5">
        <f>IF($A607="Ordenes de Compra",VLOOKUP($C607,Autogestión!$B$2:$H$5090,7,0),IF($A607="Financiamiento Internacional",VLOOKUP($C607,FinInt!$B$2:$Q$1308,16,0),VLOOKUP($C607,NoAmpOC!$B$2:$T$988,19,0)))</f>
        <v>3210790</v>
      </c>
      <c r="H607" s="5">
        <f t="shared" si="27"/>
        <v>3210790</v>
      </c>
      <c r="I607" s="26" t="str">
        <f>IF($A607="Ordenes de Compra",VLOOKUP($C607,Autogestión!$B$2:$J$5090,9,0),IF($A607="Financiamiento Internacional",VLOOKUP($C607,FinInt!$B$2:$G$1555,6,0),"Legitimo Abono"))</f>
        <v>80-1044-OC20</v>
      </c>
      <c r="J607" s="1" t="str">
        <f>IF($A607="Ordenes de Compra",VLOOKUP($C607,Autogestión!$B$2:$R$5090,17,0),IF($A607="Financiamiento Internacional",VLOOKUP($C607,FinInt!$B$2:$O$1508,14,0),VLOOKUP($C607,NoAmpOC!$B$2:$R$988,17,0)))</f>
        <v>LABORATORIOS FABRA S.A.</v>
      </c>
      <c r="K607" s="7" t="str">
        <f>DetalleExp!AP607</f>
        <v>DAFYP#MS-ARCHIVO</v>
      </c>
      <c r="L607" s="7" t="str">
        <f>DetalleExp!AQ607</f>
        <v>ARCHIVO - Archivo</v>
      </c>
      <c r="M607" s="7" t="str">
        <f>DetalleExp!AR607</f>
        <v>DAFYP#MS - Dirección de administración financiera y presupuestaria</v>
      </c>
      <c r="N607" s="7">
        <f>DetalleExp!AS607</f>
        <v>44187</v>
      </c>
      <c r="O607" s="27">
        <f ca="1">ROUNDUP(TODAY()-N607,0)</f>
        <v>168</v>
      </c>
      <c r="P607" s="27">
        <f ca="1">ROUNDUP(TODAY()-B607,0)</f>
        <v>190</v>
      </c>
      <c r="Q607" s="1" t="str">
        <f>IFERROR(IF(A607="Ordenes de Compra",VLOOKUP($E607,'Ordenes de Compra'!$A$2:$E$1712,5,0),"Sin OC"),"Sin dato")</f>
        <v>29.0.0.45.0</v>
      </c>
      <c r="R607" s="28">
        <f>IFERROR(IF(A607="Ordenes de Compra",VLOOKUP($I607,'Ordenes de Compra'!$B$2:$E$1712,3,0),"Sin OC"),"Sin dato")</f>
        <v>105233823.5</v>
      </c>
      <c r="S607" s="1" t="str">
        <f>VLOOKUP($U607,'Tablas intermedias'!$C$1:$H$222,5,0)</f>
        <v>DGPFE</v>
      </c>
      <c r="T607" s="29" t="str">
        <f t="shared" si="28"/>
        <v>OK</v>
      </c>
      <c r="U607" s="30" t="str">
        <f t="shared" si="29"/>
        <v>DAFYP#MS-ARCHIVOARCHIVO - ArchivoDAFYP#MS - Dirección de administración financiera y presupuestaria</v>
      </c>
      <c r="V607" s="1" t="str">
        <f>VLOOKUP(U607,'Tablas intermedias'!$C$1:$H$222,6,0)</f>
        <v>No</v>
      </c>
      <c r="W607" s="1" t="str">
        <f ca="1">IF(O607&lt;30,"menos de 30 días","más de 30 días")</f>
        <v>más de 30 días</v>
      </c>
    </row>
    <row r="608" spans="1:23" ht="14.25" hidden="1" thickTop="1" thickBot="1" x14ac:dyDescent="0.25">
      <c r="A608" s="17" t="str">
        <f>IF(DetalleExp!H608='Tablas intermedias'!$A$2,"Ordenes de Compra",IF(DetalleExp!H608='Tablas intermedias'!$A$3,"Financiamiento Internacional","Legítimo Abono"))</f>
        <v>Financiamiento Internacional</v>
      </c>
      <c r="B608" s="7">
        <f>DetalleExp!E608</f>
        <v>44166</v>
      </c>
      <c r="C608" s="1" t="str">
        <f>DetalleExp!A608</f>
        <v>EX-2020-83217173-APN-DAFYP#MS</v>
      </c>
      <c r="D608" s="1" t="str">
        <f>IF(A608="Ordenes de Compra",VLOOKUP(C608,Autogestión!$B$2:$D$5090,3,0),IF(A608="Legítimo Abono",VLOOKUP(C608,NoAmpOC!$B$2:$H$988,7,0),"Factura"))</f>
        <v>Factura</v>
      </c>
      <c r="E608" s="26" t="str">
        <f>IF(A608="Ordenes de Compra",VLOOKUP($C608,Autogestión!$B$2:$G$5090,6,0),IF(A608="Financiamiento Internacional",VLOOKUP($C608,FinInt!$B$2:$G$508,6,0),"Legítimo Abono"))</f>
        <v>Programa de Consolidación de la Gestión centralizada en Salud - ARG/13/007 - PNUD</v>
      </c>
      <c r="F608" s="26" t="str">
        <f>IF($A608="Ordenes de Compra","ARS",IF($A608="Financiamiento Internacional",VLOOKUP($C608,FinInt!$B$2:$Q$508,15,0),VLOOKUP($C608,NoAmpOC!$B$2:$T$988,18,0)))</f>
        <v>ARS</v>
      </c>
      <c r="G608" s="5">
        <f>IF($A608="Ordenes de Compra",VLOOKUP($C608,Autogestión!$B$2:$H$5090,7,0),IF($A608="Financiamiento Internacional",VLOOKUP($C608,FinInt!$B$2:$Q$1308,16,0),VLOOKUP($C608,NoAmpOC!$B$2:$T$988,19,0)))</f>
        <v>346157.15</v>
      </c>
      <c r="H608" s="5">
        <f t="shared" si="27"/>
        <v>346157.15</v>
      </c>
      <c r="I608" s="26" t="str">
        <f>IF($A608="Ordenes de Compra",VLOOKUP($C608,Autogestión!$B$2:$J$5090,9,0),IF($A608="Financiamiento Internacional",VLOOKUP($C608,FinInt!$B$2:$G$1555,6,0),"Legitimo Abono"))</f>
        <v>Programa de Consolidación de la Gestión centralizada en Salud - ARG/13/007 - PNUD</v>
      </c>
      <c r="J608" s="1" t="str">
        <f>IF($A608="Ordenes de Compra",VLOOKUP($C608,Autogestión!$B$2:$R$5090,17,0),IF($A608="Financiamiento Internacional",VLOOKUP($C608,FinInt!$B$2:$O$1508,14,0),VLOOKUP($C608,NoAmpOC!$B$2:$R$988,17,0)))</f>
        <v>PLAZA DE MAYO ONE SA</v>
      </c>
      <c r="K608" s="7" t="str">
        <f>DetalleExp!AP608</f>
        <v>DAFYP#MS-ARCHIVO</v>
      </c>
      <c r="L608" s="7" t="str">
        <f>DetalleExp!AQ608</f>
        <v>ARCHIVO - Archivo</v>
      </c>
      <c r="M608" s="7" t="str">
        <f>DetalleExp!AR608</f>
        <v>DAFYP#MS - Dirección de administración financiera y presupuestaria</v>
      </c>
      <c r="N608" s="7">
        <f>DetalleExp!AS608</f>
        <v>44246</v>
      </c>
      <c r="O608" s="27">
        <f ca="1">ROUNDUP(TODAY()-N608,0)</f>
        <v>109</v>
      </c>
      <c r="P608" s="27">
        <f ca="1">ROUNDUP(TODAY()-B608,0)</f>
        <v>189</v>
      </c>
      <c r="Q608" s="1" t="str">
        <f>IFERROR(IF(A608="Ordenes de Compra",VLOOKUP($E608,'Ordenes de Compra'!$A$2:$E$1712,5,0),"Sin OC"),"Sin dato")</f>
        <v>Sin OC</v>
      </c>
      <c r="R608" s="28" t="str">
        <f>IFERROR(IF(A608="Ordenes de Compra",VLOOKUP($I608,'Ordenes de Compra'!$B$2:$E$1712,3,0),"Sin OC"),"Sin dato")</f>
        <v>Sin OC</v>
      </c>
      <c r="S608" s="1" t="str">
        <f>VLOOKUP($U608,'Tablas intermedias'!$C$1:$H$222,5,0)</f>
        <v>DGPFE</v>
      </c>
      <c r="T608" s="29" t="str">
        <f t="shared" si="28"/>
        <v>OK</v>
      </c>
      <c r="U608" s="30" t="str">
        <f t="shared" si="29"/>
        <v>DAFYP#MS-ARCHIVOARCHIVO - ArchivoDAFYP#MS - Dirección de administración financiera y presupuestaria</v>
      </c>
      <c r="V608" s="1" t="str">
        <f>VLOOKUP(U608,'Tablas intermedias'!$C$1:$H$222,6,0)</f>
        <v>No</v>
      </c>
      <c r="W608" s="1" t="str">
        <f ca="1">IF(O608&lt;30,"menos de 30 días","más de 30 días")</f>
        <v>más de 30 días</v>
      </c>
    </row>
    <row r="609" spans="1:23" ht="14.25" hidden="1" thickTop="1" thickBot="1" x14ac:dyDescent="0.25">
      <c r="A609" s="17" t="str">
        <f>IF(DetalleExp!H609='Tablas intermedias'!$A$2,"Ordenes de Compra",IF(DetalleExp!H609='Tablas intermedias'!$A$3,"Financiamiento Internacional","Legítimo Abono"))</f>
        <v>Ordenes de Compra</v>
      </c>
      <c r="B609" s="7">
        <f>DetalleExp!E609</f>
        <v>44166</v>
      </c>
      <c r="C609" s="1" t="str">
        <f>DetalleExp!A609</f>
        <v>EX-2020-83449742-APN-DTYC#MS</v>
      </c>
      <c r="D609" s="1" t="str">
        <f>IF(A609="Ordenes de Compra",VLOOKUP(C609,Autogestión!$B$2:$D$5090,3,0),IF(A609="Legítimo Abono",VLOOKUP(C609,NoAmpOC!$B$2:$H$988,7,0),"Factura"))</f>
        <v>Factura</v>
      </c>
      <c r="E609" s="26" t="str">
        <f>IF(A609="Ordenes de Compra",VLOOKUP($C609,Autogestión!$B$2:$G$5090,6,0),IF(A609="Financiamiento Internacional",VLOOKUP($C609,FinInt!$B$2:$G$508,6,0),"Legítimo Abono"))</f>
        <v>80-0025-LPU18</v>
      </c>
      <c r="F609" s="26" t="str">
        <f>IF($A609="Ordenes de Compra","ARS",IF($A609="Financiamiento Internacional",VLOOKUP($C609,FinInt!$B$2:$Q$508,15,0),VLOOKUP($C609,NoAmpOC!$B$2:$T$988,18,0)))</f>
        <v>ARS</v>
      </c>
      <c r="G609" s="5">
        <f>IF($A609="Ordenes de Compra",VLOOKUP($C609,Autogestión!$B$2:$H$5090,7,0),IF($A609="Financiamiento Internacional",VLOOKUP($C609,FinInt!$B$2:$Q$1308,16,0),VLOOKUP($C609,NoAmpOC!$B$2:$T$988,19,0)))</f>
        <v>0</v>
      </c>
      <c r="H609" s="5">
        <f t="shared" si="27"/>
        <v>0</v>
      </c>
      <c r="I609" s="26" t="str">
        <f>IF($A609="Ordenes de Compra",VLOOKUP($C609,Autogestión!$B$2:$J$5090,9,0),IF($A609="Financiamiento Internacional",VLOOKUP($C609,FinInt!$B$2:$G$1555,6,0),"Legitimo Abono"))</f>
        <v>80-1052-OC20</v>
      </c>
      <c r="J609" s="1" t="str">
        <f>IF($A609="Ordenes de Compra",VLOOKUP($C609,Autogestión!$B$2:$R$5090,17,0),IF($A609="Financiamiento Internacional",VLOOKUP($C609,FinInt!$B$2:$O$1508,14,0),VLOOKUP($C609,NoAmpOC!$B$2:$R$988,17,0)))</f>
        <v>FERAVAL S.A.</v>
      </c>
      <c r="K609" s="7" t="str">
        <f>DetalleExp!AP609</f>
        <v>DAFYP#MS-ARCHIVO</v>
      </c>
      <c r="L609" s="7" t="str">
        <f>DetalleExp!AQ609</f>
        <v>ARCHIVO - Archivo</v>
      </c>
      <c r="M609" s="7" t="str">
        <f>DetalleExp!AR609</f>
        <v>DAFYP#MS - Dirección de administración financiera y presupuestaria</v>
      </c>
      <c r="N609" s="7">
        <f>DetalleExp!AS609</f>
        <v>44187</v>
      </c>
      <c r="O609" s="27">
        <f ca="1">ROUNDUP(TODAY()-N609,0)</f>
        <v>168</v>
      </c>
      <c r="P609" s="27">
        <f ca="1">ROUNDUP(TODAY()-B609,0)</f>
        <v>189</v>
      </c>
      <c r="Q609" s="1" t="str">
        <f>IFERROR(IF(A609="Ordenes de Compra",VLOOKUP($E609,'Ordenes de Compra'!$A$2:$E$1712,5,0),"Sin OC"),"Sin dato")</f>
        <v>29.0.0.45.0</v>
      </c>
      <c r="R609" s="28">
        <f>IFERROR(IF(A609="Ordenes de Compra",VLOOKUP($I609,'Ordenes de Compra'!$B$2:$E$1712,3,0),"Sin OC"),"Sin dato")</f>
        <v>44171167.93</v>
      </c>
      <c r="S609" s="1" t="str">
        <f>VLOOKUP($U609,'Tablas intermedias'!$C$1:$H$222,5,0)</f>
        <v>DGPFE</v>
      </c>
      <c r="T609" s="29" t="str">
        <f t="shared" si="28"/>
        <v>OK</v>
      </c>
      <c r="U609" s="30" t="str">
        <f t="shared" si="29"/>
        <v>DAFYP#MS-ARCHIVOARCHIVO - ArchivoDAFYP#MS - Dirección de administración financiera y presupuestaria</v>
      </c>
      <c r="V609" s="1" t="str">
        <f>VLOOKUP(U609,'Tablas intermedias'!$C$1:$H$222,6,0)</f>
        <v>No</v>
      </c>
      <c r="W609" s="1" t="str">
        <f ca="1">IF(O609&lt;30,"menos de 30 días","más de 30 días")</f>
        <v>más de 30 días</v>
      </c>
    </row>
    <row r="610" spans="1:23" ht="14.25" hidden="1" thickTop="1" thickBot="1" x14ac:dyDescent="0.25">
      <c r="A610" s="17" t="str">
        <f>IF(DetalleExp!H610='Tablas intermedias'!$A$2,"Ordenes de Compra",IF(DetalleExp!H610='Tablas intermedias'!$A$3,"Financiamiento Internacional","Legítimo Abono"))</f>
        <v>Ordenes de Compra</v>
      </c>
      <c r="B610" s="7">
        <f>DetalleExp!E610</f>
        <v>44166</v>
      </c>
      <c r="C610" s="1" t="str">
        <f>DetalleExp!A610</f>
        <v>EX-2020-83454274-APN-DTYC#MS</v>
      </c>
      <c r="D610" s="1" t="str">
        <f>IF(A610="Ordenes de Compra",VLOOKUP(C610,Autogestión!$B$2:$D$5090,3,0),IF(A610="Legítimo Abono",VLOOKUP(C610,NoAmpOC!$B$2:$H$988,7,0),"Factura"))</f>
        <v>Factura</v>
      </c>
      <c r="E610" s="26" t="str">
        <f>IF(A610="Ordenes de Compra",VLOOKUP($C610,Autogestión!$B$2:$G$5090,6,0),IF(A610="Financiamiento Internacional",VLOOKUP($C610,FinInt!$B$2:$G$508,6,0),"Legítimo Abono"))</f>
        <v>80-0025-LPU18</v>
      </c>
      <c r="F610" s="26" t="str">
        <f>IF($A610="Ordenes de Compra","ARS",IF($A610="Financiamiento Internacional",VLOOKUP($C610,FinInt!$B$2:$Q$508,15,0),VLOOKUP($C610,NoAmpOC!$B$2:$T$988,18,0)))</f>
        <v>ARS</v>
      </c>
      <c r="G610" s="5">
        <f>IF($A610="Ordenes de Compra",VLOOKUP($C610,Autogestión!$B$2:$H$5090,7,0),IF($A610="Financiamiento Internacional",VLOOKUP($C610,FinInt!$B$2:$Q$1308,16,0),VLOOKUP($C610,NoAmpOC!$B$2:$T$988,19,0)))</f>
        <v>0</v>
      </c>
      <c r="H610" s="5">
        <f t="shared" si="27"/>
        <v>0</v>
      </c>
      <c r="I610" s="26" t="str">
        <f>IF($A610="Ordenes de Compra",VLOOKUP($C610,Autogestión!$B$2:$J$5090,9,0),IF($A610="Financiamiento Internacional",VLOOKUP($C610,FinInt!$B$2:$G$1555,6,0),"Legitimo Abono"))</f>
        <v>80-1052-OC20</v>
      </c>
      <c r="J610" s="1" t="str">
        <f>IF($A610="Ordenes de Compra",VLOOKUP($C610,Autogestión!$B$2:$R$5090,17,0),IF($A610="Financiamiento Internacional",VLOOKUP($C610,FinInt!$B$2:$O$1508,14,0),VLOOKUP($C610,NoAmpOC!$B$2:$R$988,17,0)))</f>
        <v>FERAVAL S.A.</v>
      </c>
      <c r="K610" s="7" t="str">
        <f>DetalleExp!AP610</f>
        <v>DAFYP#MS-ARCHIVO</v>
      </c>
      <c r="L610" s="7" t="str">
        <f>DetalleExp!AQ610</f>
        <v>ARCHIVO - Archivo</v>
      </c>
      <c r="M610" s="7" t="str">
        <f>DetalleExp!AR610</f>
        <v>DAFYP#MS - Dirección de administración financiera y presupuestaria</v>
      </c>
      <c r="N610" s="7">
        <f>DetalleExp!AS610</f>
        <v>44187</v>
      </c>
      <c r="O610" s="27">
        <f ca="1">ROUNDUP(TODAY()-N610,0)</f>
        <v>168</v>
      </c>
      <c r="P610" s="27">
        <f ca="1">ROUNDUP(TODAY()-B610,0)</f>
        <v>189</v>
      </c>
      <c r="Q610" s="1" t="str">
        <f>IFERROR(IF(A610="Ordenes de Compra",VLOOKUP($E610,'Ordenes de Compra'!$A$2:$E$1712,5,0),"Sin OC"),"Sin dato")</f>
        <v>29.0.0.45.0</v>
      </c>
      <c r="R610" s="28">
        <f>IFERROR(IF(A610="Ordenes de Compra",VLOOKUP($I610,'Ordenes de Compra'!$B$2:$E$1712,3,0),"Sin OC"),"Sin dato")</f>
        <v>44171167.93</v>
      </c>
      <c r="S610" s="1" t="str">
        <f>VLOOKUP($U610,'Tablas intermedias'!$C$1:$H$222,5,0)</f>
        <v>DGPFE</v>
      </c>
      <c r="T610" s="29" t="str">
        <f t="shared" si="28"/>
        <v>OK</v>
      </c>
      <c r="U610" s="30" t="str">
        <f t="shared" si="29"/>
        <v>DAFYP#MS-ARCHIVOARCHIVO - ArchivoDAFYP#MS - Dirección de administración financiera y presupuestaria</v>
      </c>
      <c r="V610" s="1" t="str">
        <f>VLOOKUP(U610,'Tablas intermedias'!$C$1:$H$222,6,0)</f>
        <v>No</v>
      </c>
      <c r="W610" s="1" t="str">
        <f ca="1">IF(O610&lt;30,"menos de 30 días","más de 30 días")</f>
        <v>más de 30 días</v>
      </c>
    </row>
    <row r="611" spans="1:23" ht="14.25" hidden="1" thickTop="1" thickBot="1" x14ac:dyDescent="0.25">
      <c r="A611" s="17" t="str">
        <f>IF(DetalleExp!H611='Tablas intermedias'!$A$2,"Ordenes de Compra",IF(DetalleExp!H611='Tablas intermedias'!$A$3,"Financiamiento Internacional","Legítimo Abono"))</f>
        <v>Financiamiento Internacional</v>
      </c>
      <c r="B611" s="7">
        <f>DetalleExp!E611</f>
        <v>44167</v>
      </c>
      <c r="C611" s="1" t="str">
        <f>DetalleExp!A611</f>
        <v>EX-2020-83718261-APN-DAFYP#MS</v>
      </c>
      <c r="D611" s="1" t="str">
        <f>IF(A611="Ordenes de Compra",VLOOKUP(C611,Autogestión!$B$2:$D$5090,3,0),IF(A611="Legítimo Abono",VLOOKUP(C611,NoAmpOC!$B$2:$H$988,7,0),"Factura"))</f>
        <v>Factura</v>
      </c>
      <c r="E611" s="26" t="str">
        <f>IF(A611="Ordenes de Compra",VLOOKUP($C611,Autogestión!$B$2:$G$5090,6,0),IF(A611="Financiamiento Internacional",VLOOKUP($C611,FinInt!$B$2:$G$508,6,0),"Legítimo Abono"))</f>
        <v>Consolidación del modelo de Atención Primaria de la Salud a través de la Provisión y Dispensa de Medicamentos Esenciales ¿ Proyectos financiados Organismos Multilaterales Regionales - ARG/15/001 - PNUD</v>
      </c>
      <c r="F611" s="26" t="str">
        <f>IF($A611="Ordenes de Compra","ARS",IF($A611="Financiamiento Internacional",VLOOKUP($C611,FinInt!$B$2:$Q$508,15,0),VLOOKUP($C611,NoAmpOC!$B$2:$T$988,18,0)))</f>
        <v>ARS</v>
      </c>
      <c r="G611" s="5">
        <f>IF($A611="Ordenes de Compra",VLOOKUP($C611,Autogestión!$B$2:$H$5090,7,0),IF($A611="Financiamiento Internacional",VLOOKUP($C611,FinInt!$B$2:$Q$1308,16,0),VLOOKUP($C611,NoAmpOC!$B$2:$T$988,19,0)))</f>
        <v>1020067.56</v>
      </c>
      <c r="H611" s="5">
        <f t="shared" si="27"/>
        <v>1020067.56</v>
      </c>
      <c r="I611" s="26" t="str">
        <f>IF($A611="Ordenes de Compra",VLOOKUP($C611,Autogestión!$B$2:$J$5090,9,0),IF($A611="Financiamiento Internacional",VLOOKUP($C611,FinInt!$B$2:$G$1555,6,0),"Legitimo Abono"))</f>
        <v>Consolidación del modelo de Atención Primaria de la Salud a través de la Provisión y Dispensa de Medicamentos Esenciales ¿ Proyectos financiados Organismos Multilaterales Regionales - ARG/15/001 - PNUD</v>
      </c>
      <c r="J611" s="1" t="str">
        <f>IF($A611="Ordenes de Compra",VLOOKUP($C611,Autogestión!$B$2:$R$5090,17,0),IF($A611="Financiamiento Internacional",VLOOKUP($C611,FinInt!$B$2:$O$1508,14,0),VLOOKUP($C611,NoAmpOC!$B$2:$R$988,17,0)))</f>
        <v>Administradora de Archivos SA</v>
      </c>
      <c r="K611" s="7" t="str">
        <f>DetalleExp!AP611</f>
        <v>DAFYP#MS-ARCHIVO</v>
      </c>
      <c r="L611" s="7" t="str">
        <f>DetalleExp!AQ611</f>
        <v>ARCHIVO - Archivo</v>
      </c>
      <c r="M611" s="7" t="str">
        <f>DetalleExp!AR611</f>
        <v>DAFYP#MS - Dirección de administración financiera y presupuestaria</v>
      </c>
      <c r="N611" s="7">
        <f>DetalleExp!AS611</f>
        <v>44244</v>
      </c>
      <c r="O611" s="27">
        <f ca="1">ROUNDUP(TODAY()-N611,0)</f>
        <v>111</v>
      </c>
      <c r="P611" s="27">
        <f ca="1">ROUNDUP(TODAY()-B611,0)</f>
        <v>188</v>
      </c>
      <c r="Q611" s="1" t="str">
        <f>IFERROR(IF(A611="Ordenes de Compra",VLOOKUP($E611,'Ordenes de Compra'!$A$2:$E$1712,5,0),"Sin OC"),"Sin dato")</f>
        <v>Sin OC</v>
      </c>
      <c r="R611" s="28" t="str">
        <f>IFERROR(IF(A611="Ordenes de Compra",VLOOKUP($I611,'Ordenes de Compra'!$B$2:$E$1712,3,0),"Sin OC"),"Sin dato")</f>
        <v>Sin OC</v>
      </c>
      <c r="S611" s="1" t="str">
        <f>VLOOKUP($U611,'Tablas intermedias'!$C$1:$H$222,5,0)</f>
        <v>DGPFE</v>
      </c>
      <c r="T611" s="29" t="str">
        <f t="shared" si="28"/>
        <v>OK</v>
      </c>
      <c r="U611" s="30" t="str">
        <f t="shared" si="29"/>
        <v>DAFYP#MS-ARCHIVOARCHIVO - ArchivoDAFYP#MS - Dirección de administración financiera y presupuestaria</v>
      </c>
      <c r="V611" s="1" t="str">
        <f>VLOOKUP(U611,'Tablas intermedias'!$C$1:$H$222,6,0)</f>
        <v>No</v>
      </c>
      <c r="W611" s="1" t="str">
        <f ca="1">IF(O611&lt;30,"menos de 30 días","más de 30 días")</f>
        <v>más de 30 días</v>
      </c>
    </row>
    <row r="612" spans="1:23" ht="14.25" hidden="1" thickTop="1" thickBot="1" x14ac:dyDescent="0.25">
      <c r="A612" s="17" t="str">
        <f>IF(DetalleExp!H612='Tablas intermedias'!$A$2,"Ordenes de Compra",IF(DetalleExp!H612='Tablas intermedias'!$A$3,"Financiamiento Internacional","Legítimo Abono"))</f>
        <v>Financiamiento Internacional</v>
      </c>
      <c r="B612" s="7">
        <f>DetalleExp!E612</f>
        <v>44167</v>
      </c>
      <c r="C612" s="1" t="str">
        <f>DetalleExp!A612</f>
        <v>EX-2020-83725063-APN-DAFYP#MS</v>
      </c>
      <c r="D612" s="1" t="str">
        <f>IF(A612="Ordenes de Compra",VLOOKUP(C612,Autogestión!$B$2:$D$5090,3,0),IF(A612="Legítimo Abono",VLOOKUP(C612,NoAmpOC!$B$2:$H$988,7,0),"Factura"))</f>
        <v>Factura</v>
      </c>
      <c r="E612" s="26" t="str">
        <f>IF(A612="Ordenes de Compra",VLOOKUP($C612,Autogestión!$B$2:$G$5090,6,0),IF(A612="Financiamiento Internacional",VLOOKUP($C612,FinInt!$B$2:$G$508,6,0),"Legítimo Abono"))</f>
        <v>Proyecto Apoyo a la Cobertura Universal de Salud Efectiva en Argentina (SUMAR) - 8853-AR - BIRF</v>
      </c>
      <c r="F612" s="26" t="str">
        <f>IF($A612="Ordenes de Compra","ARS",IF($A612="Financiamiento Internacional",VLOOKUP($C612,FinInt!$B$2:$Q$508,15,0),VLOOKUP($C612,NoAmpOC!$B$2:$T$988,18,0)))</f>
        <v>ARS</v>
      </c>
      <c r="G612" s="5">
        <f>IF($A612="Ordenes de Compra",VLOOKUP($C612,Autogestión!$B$2:$H$5090,7,0),IF($A612="Financiamiento Internacional",VLOOKUP($C612,FinInt!$B$2:$Q$1308,16,0),VLOOKUP($C612,NoAmpOC!$B$2:$T$988,19,0)))</f>
        <v>35000</v>
      </c>
      <c r="H612" s="5">
        <f t="shared" si="27"/>
        <v>35000</v>
      </c>
      <c r="I612" s="26" t="str">
        <f>IF($A612="Ordenes de Compra",VLOOKUP($C612,Autogestión!$B$2:$J$5090,9,0),IF($A612="Financiamiento Internacional",VLOOKUP($C612,FinInt!$B$2:$G$1555,6,0),"Legitimo Abono"))</f>
        <v>Proyecto Apoyo a la Cobertura Universal de Salud Efectiva en Argentina (SUMAR) - 8853-AR - BIRF</v>
      </c>
      <c r="J612" s="1" t="str">
        <f>IF($A612="Ordenes de Compra",VLOOKUP($C612,Autogestión!$B$2:$R$5090,17,0),IF($A612="Financiamiento Internacional",VLOOKUP($C612,FinInt!$B$2:$O$1508,14,0),VLOOKUP($C612,NoAmpOC!$B$2:$R$988,17,0)))</f>
        <v xml:space="preserve">Preteco S A </v>
      </c>
      <c r="K612" s="7" t="str">
        <f>DetalleExp!AP612</f>
        <v>DAFYP#MS-ARCHIVO</v>
      </c>
      <c r="L612" s="7" t="str">
        <f>DetalleExp!AQ612</f>
        <v>ARCHIVO - Archivo</v>
      </c>
      <c r="M612" s="7" t="str">
        <f>DetalleExp!AR612</f>
        <v>DAFYP#MS - Dirección de administración financiera y presupuestaria</v>
      </c>
      <c r="N612" s="7">
        <f>DetalleExp!AS612</f>
        <v>44238</v>
      </c>
      <c r="O612" s="27">
        <f ca="1">ROUNDUP(TODAY()-N612,0)</f>
        <v>117</v>
      </c>
      <c r="P612" s="27">
        <f ca="1">ROUNDUP(TODAY()-B612,0)</f>
        <v>188</v>
      </c>
      <c r="Q612" s="1" t="str">
        <f>IFERROR(IF(A612="Ordenes de Compra",VLOOKUP($E612,'Ordenes de Compra'!$A$2:$E$1712,5,0),"Sin OC"),"Sin dato")</f>
        <v>Sin OC</v>
      </c>
      <c r="R612" s="28" t="str">
        <f>IFERROR(IF(A612="Ordenes de Compra",VLOOKUP($I612,'Ordenes de Compra'!$B$2:$E$1712,3,0),"Sin OC"),"Sin dato")</f>
        <v>Sin OC</v>
      </c>
      <c r="S612" s="1" t="str">
        <f>VLOOKUP($U612,'Tablas intermedias'!$C$1:$H$222,5,0)</f>
        <v>DGPFE</v>
      </c>
      <c r="T612" s="29" t="str">
        <f t="shared" si="28"/>
        <v>OK</v>
      </c>
      <c r="U612" s="30" t="str">
        <f t="shared" si="29"/>
        <v>DAFYP#MS-ARCHIVOARCHIVO - ArchivoDAFYP#MS - Dirección de administración financiera y presupuestaria</v>
      </c>
      <c r="V612" s="1" t="str">
        <f>VLOOKUP(U612,'Tablas intermedias'!$C$1:$H$222,6,0)</f>
        <v>No</v>
      </c>
      <c r="W612" s="1" t="str">
        <f ca="1">IF(O612&lt;30,"menos de 30 días","más de 30 días")</f>
        <v>más de 30 días</v>
      </c>
    </row>
    <row r="613" spans="1:23" ht="14.25" hidden="1" thickTop="1" thickBot="1" x14ac:dyDescent="0.25">
      <c r="A613" s="17" t="str">
        <f>IF(DetalleExp!H613='Tablas intermedias'!$A$2,"Ordenes de Compra",IF(DetalleExp!H613='Tablas intermedias'!$A$3,"Financiamiento Internacional","Legítimo Abono"))</f>
        <v>Financiamiento Internacional</v>
      </c>
      <c r="B613" s="7">
        <f>DetalleExp!E613</f>
        <v>44167</v>
      </c>
      <c r="C613" s="1" t="str">
        <f>DetalleExp!A613</f>
        <v>EX-2020-83787245-APN-DAFYP#MS</v>
      </c>
      <c r="D613" s="1" t="str">
        <f>IF(A613="Ordenes de Compra",VLOOKUP(C613,Autogestión!$B$2:$D$5090,3,0),IF(A613="Legítimo Abono",VLOOKUP(C613,NoAmpOC!$B$2:$H$988,7,0),"Factura"))</f>
        <v>Factura</v>
      </c>
      <c r="E613" s="26" t="str">
        <f>IF(A613="Ordenes de Compra",VLOOKUP($C613,Autogestión!$B$2:$G$5090,6,0),IF(A613="Financiamiento Internacional",VLOOKUP($C613,FinInt!$B$2:$G$508,6,0),"Legítimo Abono"))</f>
        <v>Apoyo al Plan Nacional de Prevención y Reducción del Embarazo No Intencional en la Adolescencia - ARG/17/001 - PNUD</v>
      </c>
      <c r="F613" s="26" t="str">
        <f>IF($A613="Ordenes de Compra","ARS",IF($A613="Financiamiento Internacional",VLOOKUP($C613,FinInt!$B$2:$Q$508,15,0),VLOOKUP($C613,NoAmpOC!$B$2:$T$988,18,0)))</f>
        <v>ARS</v>
      </c>
      <c r="G613" s="5">
        <f>IF($A613="Ordenes de Compra",VLOOKUP($C613,Autogestión!$B$2:$H$5090,7,0),IF($A613="Financiamiento Internacional",VLOOKUP($C613,FinInt!$B$2:$Q$1308,16,0),VLOOKUP($C613,NoAmpOC!$B$2:$T$988,19,0)))</f>
        <v>453750</v>
      </c>
      <c r="H613" s="5">
        <f t="shared" si="27"/>
        <v>453750</v>
      </c>
      <c r="I613" s="26" t="str">
        <f>IF($A613="Ordenes de Compra",VLOOKUP($C613,Autogestión!$B$2:$J$5090,9,0),IF($A613="Financiamiento Internacional",VLOOKUP($C613,FinInt!$B$2:$G$1555,6,0),"Legitimo Abono"))</f>
        <v>Apoyo al Plan Nacional de Prevención y Reducción del Embarazo No Intencional en la Adolescencia - ARG/17/001 - PNUD</v>
      </c>
      <c r="J613" s="1" t="str">
        <f>IF($A613="Ordenes de Compra",VLOOKUP($C613,Autogestión!$B$2:$R$5090,17,0),IF($A613="Financiamiento Internacional",VLOOKUP($C613,FinInt!$B$2:$O$1508,14,0),VLOOKUP($C613,NoAmpOC!$B$2:$R$988,17,0)))</f>
        <v>HECTOR MARTIN CHIBAN</v>
      </c>
      <c r="K613" s="7" t="str">
        <f>DetalleExp!AP613</f>
        <v>DAFYP#MS-ARCHIVO</v>
      </c>
      <c r="L613" s="7" t="str">
        <f>DetalleExp!AQ613</f>
        <v>ARCHIVO - Archivo</v>
      </c>
      <c r="M613" s="7" t="str">
        <f>DetalleExp!AR613</f>
        <v>DAFYP#MS - Dirección de administración financiera y presupuestaria</v>
      </c>
      <c r="N613" s="7">
        <f>DetalleExp!AS613</f>
        <v>44188</v>
      </c>
      <c r="O613" s="27">
        <f ca="1">ROUNDUP(TODAY()-N613,0)</f>
        <v>167</v>
      </c>
      <c r="P613" s="27">
        <f ca="1">ROUNDUP(TODAY()-B613,0)</f>
        <v>188</v>
      </c>
      <c r="Q613" s="1" t="str">
        <f>IFERROR(IF(A613="Ordenes de Compra",VLOOKUP($E613,'Ordenes de Compra'!$A$2:$E$1712,5,0),"Sin OC"),"Sin dato")</f>
        <v>Sin OC</v>
      </c>
      <c r="R613" s="28" t="str">
        <f>IFERROR(IF(A613="Ordenes de Compra",VLOOKUP($I613,'Ordenes de Compra'!$B$2:$E$1712,3,0),"Sin OC"),"Sin dato")</f>
        <v>Sin OC</v>
      </c>
      <c r="S613" s="1" t="str">
        <f>VLOOKUP($U613,'Tablas intermedias'!$C$1:$H$222,5,0)</f>
        <v>DGPFE</v>
      </c>
      <c r="T613" s="29" t="str">
        <f t="shared" si="28"/>
        <v>OK</v>
      </c>
      <c r="U613" s="30" t="str">
        <f t="shared" si="29"/>
        <v>DAFYP#MS-ARCHIVOARCHIVO - ArchivoDAFYP#MS - Dirección de administración financiera y presupuestaria</v>
      </c>
      <c r="V613" s="1" t="str">
        <f>VLOOKUP(U613,'Tablas intermedias'!$C$1:$H$222,6,0)</f>
        <v>No</v>
      </c>
      <c r="W613" s="1" t="str">
        <f ca="1">IF(O613&lt;30,"menos de 30 días","más de 30 días")</f>
        <v>más de 30 días</v>
      </c>
    </row>
    <row r="614" spans="1:23" ht="14.25" thickTop="1" thickBot="1" x14ac:dyDescent="0.25">
      <c r="A614" s="17" t="str">
        <f>IF(DetalleExp!H614='Tablas intermedias'!$A$2,"Ordenes de Compra",IF(DetalleExp!H614='Tablas intermedias'!$A$3,"Financiamiento Internacional","Legítimo Abono"))</f>
        <v>Financiamiento Internacional</v>
      </c>
      <c r="B614" s="7">
        <f>DetalleExp!E614</f>
        <v>44167</v>
      </c>
      <c r="C614" s="48" t="str">
        <f>DetalleExp!A614</f>
        <v>EX-2020-83788777-APN-DAFYP#MS</v>
      </c>
      <c r="D614" s="1" t="str">
        <f>IF(A614="Ordenes de Compra",VLOOKUP(C614,Autogestión!$B$2:$D$5090,3,0),IF(A614="Legítimo Abono",VLOOKUP(C614,NoAmpOC!$B$2:$H$988,7,0),"Factura"))</f>
        <v>Factura</v>
      </c>
      <c r="E614" s="26" t="str">
        <f>IF(A614="Ordenes de Compra",VLOOKUP($C614,Autogestión!$B$2:$G$5090,6,0),IF(A614="Financiamiento Internacional",VLOOKUP($C614,FinInt!$B$2:$G$508,6,0),"Legítimo Abono"))</f>
        <v>Proyecto de Respuesta Inmediata de Salud Pública en el Marco de la Pandemia COVID-19 para Contener, Controlar y Mitigar su Efecto en la Prestación de Servicios de Salud en Argentina - 5032/OC-AR - BID</v>
      </c>
      <c r="F614" s="26" t="str">
        <f>IF($A614="Ordenes de Compra","ARS",IF($A614="Financiamiento Internacional",VLOOKUP($C614,FinInt!$B$2:$Q$508,15,0),VLOOKUP($C614,NoAmpOC!$B$2:$T$988,18,0)))</f>
        <v>ARS</v>
      </c>
      <c r="G614" s="5">
        <f>IF($A614="Ordenes de Compra",VLOOKUP($C614,Autogestión!$B$2:$H$5090,7,0),IF($A614="Financiamiento Internacional",VLOOKUP($C614,FinInt!$B$2:$Q$1308,16,0),VLOOKUP($C614,NoAmpOC!$B$2:$T$988,19,0)))</f>
        <v>8894440.5500000007</v>
      </c>
      <c r="H614" s="5">
        <f t="shared" si="27"/>
        <v>8894440.5500000007</v>
      </c>
      <c r="I614" s="26" t="str">
        <f>IF($A614="Ordenes de Compra",VLOOKUP($C614,Autogestión!$B$2:$J$5090,9,0),IF($A614="Financiamiento Internacional",VLOOKUP($C614,FinInt!$B$2:$G$1555,6,0),"Legitimo Abono"))</f>
        <v>Proyecto de Respuesta Inmediata de Salud Pública en el Marco de la Pandemia COVID-19 para Contener, Controlar y Mitigar su Efecto en la Prestación de Servicios de Salud en Argentina - 5032/OC-AR - BID</v>
      </c>
      <c r="J614" s="1" t="str">
        <f>IF($A614="Ordenes de Compra",VLOOKUP($C614,Autogestión!$B$2:$R$5090,17,0),IF($A614="Financiamiento Internacional",VLOOKUP($C614,FinInt!$B$2:$O$1508,14,0),VLOOKUP($C614,NoAmpOC!$B$2:$R$988,17,0)))</f>
        <v>SUIZO ARGENTINA S.A.</v>
      </c>
      <c r="K614" s="7" t="str">
        <f>DetalleExp!AP614</f>
        <v>JVIOLAINC</v>
      </c>
      <c r="L614" s="7" t="str">
        <f>DetalleExp!AQ614</f>
        <v>PVD - Privada</v>
      </c>
      <c r="M614" s="7" t="str">
        <f>DetalleExp!AR614</f>
        <v>UAI#MS - Unidad de auditoría interna</v>
      </c>
      <c r="N614" s="7">
        <f>DetalleExp!AS614</f>
        <v>44326</v>
      </c>
      <c r="O614" s="27">
        <f ca="1">ROUNDUP(TODAY()-N614,0)</f>
        <v>29</v>
      </c>
      <c r="P614" s="27">
        <f ca="1">ROUNDUP(TODAY()-B614,0)</f>
        <v>188</v>
      </c>
      <c r="Q614" s="1" t="str">
        <f>IFERROR(IF(A614="Ordenes de Compra",VLOOKUP($E614,'Ordenes de Compra'!$A$2:$E$1712,5,0),"Sin OC"),"Sin dato")</f>
        <v>Sin OC</v>
      </c>
      <c r="R614" s="28" t="str">
        <f>IFERROR(IF(A614="Ordenes de Compra",VLOOKUP($I614,'Ordenes de Compra'!$B$2:$E$1712,3,0),"Sin OC"),"Sin dato")</f>
        <v>Sin OC</v>
      </c>
      <c r="S614" s="1" t="str">
        <f>VLOOKUP($U614,'Tablas intermedias'!$C$1:$H$222,5,0)</f>
        <v>Programa</v>
      </c>
      <c r="T614" s="29" t="str">
        <f t="shared" si="28"/>
        <v>OK</v>
      </c>
      <c r="U614" s="30" t="str">
        <f t="shared" si="29"/>
        <v>JVIOLAINCPVD - PrivadaUAI#MS - Unidad de auditoría interna</v>
      </c>
      <c r="V614" s="1" t="str">
        <f>VLOOKUP(U614,'Tablas intermedias'!$C$1:$H$222,6,0)</f>
        <v>Si</v>
      </c>
      <c r="W614" s="1" t="str">
        <f ca="1">IF(O614&lt;30,"menos de 30 días","más de 30 días")</f>
        <v>menos de 30 días</v>
      </c>
    </row>
    <row r="615" spans="1:23" ht="14.25" hidden="1" thickTop="1" thickBot="1" x14ac:dyDescent="0.25">
      <c r="A615" s="17" t="str">
        <f>IF(DetalleExp!H615='Tablas intermedias'!$A$2,"Ordenes de Compra",IF(DetalleExp!H615='Tablas intermedias'!$A$3,"Financiamiento Internacional","Legítimo Abono"))</f>
        <v>Ordenes de Compra</v>
      </c>
      <c r="B615" s="7">
        <f>DetalleExp!E615</f>
        <v>44168</v>
      </c>
      <c r="C615" s="1" t="str">
        <f>DetalleExp!A615</f>
        <v>EX-2020-84100489-APN-DTYC#MS</v>
      </c>
      <c r="D615" s="1" t="str">
        <f>IF(A615="Ordenes de Compra",VLOOKUP(C615,Autogestión!$B$2:$D$5090,3,0),IF(A615="Legítimo Abono",VLOOKUP(C615,NoAmpOC!$B$2:$H$988,7,0),"Factura"))</f>
        <v>Factura</v>
      </c>
      <c r="E615" s="26" t="str">
        <f>IF(A615="Ordenes de Compra",VLOOKUP($C615,Autogestión!$B$2:$G$5090,6,0),IF(A615="Financiamiento Internacional",VLOOKUP($C615,FinInt!$B$2:$G$508,6,0),"Legítimo Abono"))</f>
        <v>80-0005-LPU18</v>
      </c>
      <c r="F615" s="26" t="str">
        <f>IF($A615="Ordenes de Compra","ARS",IF($A615="Financiamiento Internacional",VLOOKUP($C615,FinInt!$B$2:$Q$508,15,0),VLOOKUP($C615,NoAmpOC!$B$2:$T$988,18,0)))</f>
        <v>ARS</v>
      </c>
      <c r="G615" s="5">
        <f>IF($A615="Ordenes de Compra",VLOOKUP($C615,Autogestión!$B$2:$H$5090,7,0),IF($A615="Financiamiento Internacional",VLOOKUP($C615,FinInt!$B$2:$Q$1308,16,0),VLOOKUP($C615,NoAmpOC!$B$2:$T$988,19,0)))</f>
        <v>576492.75</v>
      </c>
      <c r="H615" s="5">
        <f t="shared" si="27"/>
        <v>576492.75</v>
      </c>
      <c r="I615" s="26" t="str">
        <f>IF($A615="Ordenes de Compra",VLOOKUP($C615,Autogestión!$B$2:$J$5090,9,0),IF($A615="Financiamiento Internacional",VLOOKUP($C615,FinInt!$B$2:$G$1555,6,0),"Legitimo Abono"))</f>
        <v>80-1037-OC19</v>
      </c>
      <c r="J615" s="1" t="str">
        <f>IF($A615="Ordenes de Compra",VLOOKUP($C615,Autogestión!$B$2:$R$5090,17,0),IF($A615="Financiamiento Internacional",VLOOKUP($C615,FinInt!$B$2:$O$1508,14,0),VLOOKUP($C615,NoAmpOC!$B$2:$R$988,17,0)))</f>
        <v>ID GROUP S.A..</v>
      </c>
      <c r="K615" s="7" t="str">
        <f>DetalleExp!AP615</f>
        <v>ALAPORTA</v>
      </c>
      <c r="L615" s="7" t="str">
        <f>DetalleExp!AQ615</f>
        <v>DESPACHO - Despacho</v>
      </c>
      <c r="M615" s="7" t="str">
        <f>DetalleExp!AR615</f>
        <v>SCS#MS - Secretaría de calidad en salud</v>
      </c>
      <c r="N615" s="7">
        <f>DetalleExp!AS615</f>
        <v>44347</v>
      </c>
      <c r="O615" s="27">
        <f ca="1">ROUNDUP(TODAY()-N615,0)</f>
        <v>8</v>
      </c>
      <c r="P615" s="27">
        <f ca="1">ROUNDUP(TODAY()-B615,0)</f>
        <v>187</v>
      </c>
      <c r="Q615" s="1" t="str">
        <f>IFERROR(IF(A615="Ordenes de Compra",VLOOKUP($E615,'Ordenes de Compra'!$A$2:$E$1712,5,0),"Sin OC"),"Sin dato")</f>
        <v>21.0.0.2.0</v>
      </c>
      <c r="R615" s="28">
        <f>IFERROR(IF(A615="Ordenes de Compra",VLOOKUP($I615,'Ordenes de Compra'!$B$2:$E$1712,3,0),"Sin OC"),"Sin dato")</f>
        <v>6917913</v>
      </c>
      <c r="S615" s="1" t="str">
        <f>VLOOKUP($U615,'Tablas intermedias'!$C$1:$H$222,5,0)</f>
        <v>Programa</v>
      </c>
      <c r="T615" s="29" t="str">
        <f t="shared" si="28"/>
        <v>OK</v>
      </c>
      <c r="U615" s="30" t="str">
        <f t="shared" si="29"/>
        <v>ALAPORTADESPACHO - DespachoSCS#MS - Secretaría de calidad en salud</v>
      </c>
      <c r="V615" s="1" t="str">
        <f>VLOOKUP(U615,'Tablas intermedias'!$C$1:$H$222,6,0)</f>
        <v>Si</v>
      </c>
      <c r="W615" s="1" t="str">
        <f ca="1">IF(O615&lt;30,"menos de 30 días","más de 30 días")</f>
        <v>menos de 30 días</v>
      </c>
    </row>
    <row r="616" spans="1:23" ht="14.25" hidden="1" thickTop="1" thickBot="1" x14ac:dyDescent="0.25">
      <c r="A616" s="17" t="str">
        <f>IF(DetalleExp!H616='Tablas intermedias'!$A$2,"Ordenes de Compra",IF(DetalleExp!H616='Tablas intermedias'!$A$3,"Financiamiento Internacional","Legítimo Abono"))</f>
        <v>Ordenes de Compra</v>
      </c>
      <c r="B616" s="7">
        <f>DetalleExp!E616</f>
        <v>44168</v>
      </c>
      <c r="C616" s="1" t="str">
        <f>DetalleExp!A616</f>
        <v>EX-2020-84103414-APN-DTYC#MS</v>
      </c>
      <c r="D616" s="1" t="str">
        <f>IF(A616="Ordenes de Compra",VLOOKUP(C616,Autogestión!$B$2:$D$5090,3,0),IF(A616="Legítimo Abono",VLOOKUP(C616,NoAmpOC!$B$2:$H$988,7,0),"Factura"))</f>
        <v>Factura</v>
      </c>
      <c r="E616" s="26" t="str">
        <f>IF(A616="Ordenes de Compra",VLOOKUP($C616,Autogestión!$B$2:$G$5090,6,0),IF(A616="Financiamiento Internacional",VLOOKUP($C616,FinInt!$B$2:$G$508,6,0),"Legítimo Abono"))</f>
        <v>80-0005-LPU18</v>
      </c>
      <c r="F616" s="26" t="str">
        <f>IF($A616="Ordenes de Compra","ARS",IF($A616="Financiamiento Internacional",VLOOKUP($C616,FinInt!$B$2:$Q$508,15,0),VLOOKUP($C616,NoAmpOC!$B$2:$T$988,18,0)))</f>
        <v>ARS</v>
      </c>
      <c r="G616" s="5">
        <f>IF($A616="Ordenes de Compra",VLOOKUP($C616,Autogestión!$B$2:$H$5090,7,0),IF($A616="Financiamiento Internacional",VLOOKUP($C616,FinInt!$B$2:$Q$1308,16,0),VLOOKUP($C616,NoAmpOC!$B$2:$T$988,19,0)))</f>
        <v>576492.75</v>
      </c>
      <c r="H616" s="5">
        <f t="shared" si="27"/>
        <v>576492.75</v>
      </c>
      <c r="I616" s="26" t="str">
        <f>IF($A616="Ordenes de Compra",VLOOKUP($C616,Autogestión!$B$2:$J$5090,9,0),IF($A616="Financiamiento Internacional",VLOOKUP($C616,FinInt!$B$2:$G$1555,6,0),"Legitimo Abono"))</f>
        <v>80-1037-OC19</v>
      </c>
      <c r="J616" s="1" t="str">
        <f>IF($A616="Ordenes de Compra",VLOOKUP($C616,Autogestión!$B$2:$R$5090,17,0),IF($A616="Financiamiento Internacional",VLOOKUP($C616,FinInt!$B$2:$O$1508,14,0),VLOOKUP($C616,NoAmpOC!$B$2:$R$988,17,0)))</f>
        <v>ID GROUP S.A..</v>
      </c>
      <c r="K616" s="7" t="str">
        <f>DetalleExp!AP616</f>
        <v>SGA#MS-DESPACHO</v>
      </c>
      <c r="L616" s="7" t="str">
        <f>DetalleExp!AQ616</f>
        <v>DESPACHO - Despacho</v>
      </c>
      <c r="M616" s="7" t="str">
        <f>DetalleExp!AR616</f>
        <v>SGA#MS - Secretaría de gestión administrativa</v>
      </c>
      <c r="N616" s="7">
        <f>DetalleExp!AS616</f>
        <v>44350</v>
      </c>
      <c r="O616" s="27">
        <f ca="1">ROUNDUP(TODAY()-N616,0)</f>
        <v>5</v>
      </c>
      <c r="P616" s="27">
        <f ca="1">ROUNDUP(TODAY()-B616,0)</f>
        <v>187</v>
      </c>
      <c r="Q616" s="1" t="str">
        <f>IFERROR(IF(A616="Ordenes de Compra",VLOOKUP($E616,'Ordenes de Compra'!$A$2:$E$1712,5,0),"Sin OC"),"Sin dato")</f>
        <v>21.0.0.2.0</v>
      </c>
      <c r="R616" s="28">
        <f>IFERROR(IF(A616="Ordenes de Compra",VLOOKUP($I616,'Ordenes de Compra'!$B$2:$E$1712,3,0),"Sin OC"),"Sin dato")</f>
        <v>6917913</v>
      </c>
      <c r="S616" s="1" t="str">
        <f>VLOOKUP($U616,'Tablas intermedias'!$C$1:$H$222,5,0)</f>
        <v>SGA</v>
      </c>
      <c r="T616" s="29" t="str">
        <f t="shared" si="28"/>
        <v>OK</v>
      </c>
      <c r="U616" s="30" t="str">
        <f t="shared" si="29"/>
        <v>SGA#MS-DESPACHODESPACHO - DespachoSGA#MS - Secretaría de gestión administrativa</v>
      </c>
      <c r="V616" s="1" t="str">
        <f>VLOOKUP(U616,'Tablas intermedias'!$C$1:$H$222,6,0)</f>
        <v>Si</v>
      </c>
      <c r="W616" s="1" t="str">
        <f ca="1">IF(O616&lt;30,"menos de 30 días","más de 30 días")</f>
        <v>menos de 30 días</v>
      </c>
    </row>
    <row r="617" spans="1:23" ht="14.25" hidden="1" thickTop="1" thickBot="1" x14ac:dyDescent="0.25">
      <c r="A617" s="17" t="str">
        <f>IF(DetalleExp!H617='Tablas intermedias'!$A$2,"Ordenes de Compra",IF(DetalleExp!H617='Tablas intermedias'!$A$3,"Financiamiento Internacional","Legítimo Abono"))</f>
        <v>Financiamiento Internacional</v>
      </c>
      <c r="B617" s="7">
        <f>DetalleExp!E617</f>
        <v>44168</v>
      </c>
      <c r="C617" s="1" t="str">
        <f>DetalleExp!A617</f>
        <v>EX-2020-84172516-APN-DAFYP#MS</v>
      </c>
      <c r="D617" s="1" t="str">
        <f>IF(A617="Ordenes de Compra",VLOOKUP(C617,Autogestión!$B$2:$D$5090,3,0),IF(A617="Legítimo Abono",VLOOKUP(C617,NoAmpOC!$B$2:$H$988,7,0),"Factura"))</f>
        <v>Factura</v>
      </c>
      <c r="E617" s="26" t="str">
        <f>IF(A617="Ordenes de Compra",VLOOKUP($C617,Autogestión!$B$2:$G$5090,6,0),IF(A617="Financiamiento Internacional",VLOOKUP($C617,FinInt!$B$2:$G$508,6,0),"Legítimo Abono"))</f>
        <v>Proyecto Apoyo a la Cobertura Universal de Salud Efectiva en Argentina (SUMAR) - 8853-AR - BIRF</v>
      </c>
      <c r="F617" s="26" t="str">
        <f>IF($A617="Ordenes de Compra","ARS",IF($A617="Financiamiento Internacional",VLOOKUP($C617,FinInt!$B$2:$Q$508,15,0),VLOOKUP($C617,NoAmpOC!$B$2:$T$988,18,0)))</f>
        <v>ARS</v>
      </c>
      <c r="G617" s="5">
        <f>IF($A617="Ordenes de Compra",VLOOKUP($C617,Autogestión!$B$2:$H$5090,7,0),IF($A617="Financiamiento Internacional",VLOOKUP($C617,FinInt!$B$2:$Q$1308,16,0),VLOOKUP($C617,NoAmpOC!$B$2:$T$988,19,0)))</f>
        <v>2320107.6</v>
      </c>
      <c r="H617" s="5">
        <f t="shared" si="27"/>
        <v>2320107.6</v>
      </c>
      <c r="I617" s="26" t="str">
        <f>IF($A617="Ordenes de Compra",VLOOKUP($C617,Autogestión!$B$2:$J$5090,9,0),IF($A617="Financiamiento Internacional",VLOOKUP($C617,FinInt!$B$2:$G$1555,6,0),"Legitimo Abono"))</f>
        <v>Proyecto Apoyo a la Cobertura Universal de Salud Efectiva en Argentina (SUMAR) - 8853-AR - BIRF</v>
      </c>
      <c r="J617" s="1" t="str">
        <f>IF($A617="Ordenes de Compra",VLOOKUP($C617,Autogestión!$B$2:$R$5090,17,0),IF($A617="Financiamiento Internacional",VLOOKUP($C617,FinInt!$B$2:$O$1508,14,0),VLOOKUP($C617,NoAmpOC!$B$2:$R$988,17,0)))</f>
        <v>CANEPA, KOPEC Y ASOCIADOS SRL</v>
      </c>
      <c r="K617" s="7" t="str">
        <f>DetalleExp!AP617</f>
        <v>DAFYP#MS-ARCHIVO</v>
      </c>
      <c r="L617" s="7" t="str">
        <f>DetalleExp!AQ617</f>
        <v>ARCHIVO - Archivo</v>
      </c>
      <c r="M617" s="7" t="str">
        <f>DetalleExp!AR617</f>
        <v>DAFYP#MS - Dirección de administración financiera y presupuestaria</v>
      </c>
      <c r="N617" s="7">
        <f>DetalleExp!AS617</f>
        <v>44236</v>
      </c>
      <c r="O617" s="27">
        <f ca="1">ROUNDUP(TODAY()-N617,0)</f>
        <v>119</v>
      </c>
      <c r="P617" s="27">
        <f ca="1">ROUNDUP(TODAY()-B617,0)</f>
        <v>187</v>
      </c>
      <c r="Q617" s="1" t="str">
        <f>IFERROR(IF(A617="Ordenes de Compra",VLOOKUP($E617,'Ordenes de Compra'!$A$2:$E$1712,5,0),"Sin OC"),"Sin dato")</f>
        <v>Sin OC</v>
      </c>
      <c r="R617" s="28" t="str">
        <f>IFERROR(IF(A617="Ordenes de Compra",VLOOKUP($I617,'Ordenes de Compra'!$B$2:$E$1712,3,0),"Sin OC"),"Sin dato")</f>
        <v>Sin OC</v>
      </c>
      <c r="S617" s="1" t="str">
        <f>VLOOKUP($U617,'Tablas intermedias'!$C$1:$H$222,5,0)</f>
        <v>DGPFE</v>
      </c>
      <c r="T617" s="29" t="str">
        <f t="shared" si="28"/>
        <v>OK</v>
      </c>
      <c r="U617" s="30" t="str">
        <f t="shared" si="29"/>
        <v>DAFYP#MS-ARCHIVOARCHIVO - ArchivoDAFYP#MS - Dirección de administración financiera y presupuestaria</v>
      </c>
      <c r="V617" s="1" t="str">
        <f>VLOOKUP(U617,'Tablas intermedias'!$C$1:$H$222,6,0)</f>
        <v>No</v>
      </c>
      <c r="W617" s="1" t="str">
        <f ca="1">IF(O617&lt;30,"menos de 30 días","más de 30 días")</f>
        <v>más de 30 días</v>
      </c>
    </row>
    <row r="618" spans="1:23" ht="14.25" hidden="1" thickTop="1" thickBot="1" x14ac:dyDescent="0.25">
      <c r="A618" s="17" t="str">
        <f>IF(DetalleExp!H618='Tablas intermedias'!$A$2,"Ordenes de Compra",IF(DetalleExp!H618='Tablas intermedias'!$A$3,"Financiamiento Internacional","Legítimo Abono"))</f>
        <v>Ordenes de Compra</v>
      </c>
      <c r="B618" s="7">
        <f>DetalleExp!E618</f>
        <v>44168</v>
      </c>
      <c r="C618" s="1" t="str">
        <f>DetalleExp!A618</f>
        <v>EX-2020-84189480-APN-DTYC#MS</v>
      </c>
      <c r="D618" s="1" t="str">
        <f>IF(A618="Ordenes de Compra",VLOOKUP(C618,Autogestión!$B$2:$D$5090,3,0),IF(A618="Legítimo Abono",VLOOKUP(C618,NoAmpOC!$B$2:$H$988,7,0),"Factura"))</f>
        <v>Factura</v>
      </c>
      <c r="E618" s="26" t="str">
        <f>IF(A618="Ordenes de Compra",VLOOKUP($C618,Autogestión!$B$2:$G$5090,6,0),IF(A618="Financiamiento Internacional",VLOOKUP($C618,FinInt!$B$2:$G$508,6,0),"Legítimo Abono"))</f>
        <v>80-0025-LPU18</v>
      </c>
      <c r="F618" s="26" t="str">
        <f>IF($A618="Ordenes de Compra","ARS",IF($A618="Financiamiento Internacional",VLOOKUP($C618,FinInt!$B$2:$Q$508,15,0),VLOOKUP($C618,NoAmpOC!$B$2:$T$988,18,0)))</f>
        <v>ARS</v>
      </c>
      <c r="G618" s="5">
        <f>IF($A618="Ordenes de Compra",VLOOKUP($C618,Autogestión!$B$2:$H$5090,7,0),IF($A618="Financiamiento Internacional",VLOOKUP($C618,FinInt!$B$2:$Q$1308,16,0),VLOOKUP($C618,NoAmpOC!$B$2:$T$988,19,0)))</f>
        <v>3217574.85</v>
      </c>
      <c r="H618" s="5">
        <f t="shared" si="27"/>
        <v>3217574.85</v>
      </c>
      <c r="I618" s="26" t="str">
        <f>IF($A618="Ordenes de Compra",VLOOKUP($C618,Autogestión!$B$2:$J$5090,9,0),IF($A618="Financiamiento Internacional",VLOOKUP($C618,FinInt!$B$2:$G$1555,6,0),"Legitimo Abono"))</f>
        <v>80-1045-OC20</v>
      </c>
      <c r="J618" s="1" t="str">
        <f>IF($A618="Ordenes de Compra",VLOOKUP($C618,Autogestión!$B$2:$R$5090,17,0),IF($A618="Financiamiento Internacional",VLOOKUP($C618,FinInt!$B$2:$O$1508,14,0),VLOOKUP($C618,NoAmpOC!$B$2:$R$988,17,0)))</f>
        <v>MICROSULES ARGENTINA SA de SCIIA</v>
      </c>
      <c r="K618" s="7" t="str">
        <f>DetalleExp!AP618</f>
        <v>DAFYP#MS-ARCHIVO</v>
      </c>
      <c r="L618" s="7" t="str">
        <f>DetalleExp!AQ618</f>
        <v>ARCHIVO - Archivo</v>
      </c>
      <c r="M618" s="7" t="str">
        <f>DetalleExp!AR618</f>
        <v>DAFYP#MS - Dirección de administración financiera y presupuestaria</v>
      </c>
      <c r="N618" s="7">
        <f>DetalleExp!AS618</f>
        <v>44187</v>
      </c>
      <c r="O618" s="27">
        <f ca="1">ROUNDUP(TODAY()-N618,0)</f>
        <v>168</v>
      </c>
      <c r="P618" s="27">
        <f ca="1">ROUNDUP(TODAY()-B618,0)</f>
        <v>187</v>
      </c>
      <c r="Q618" s="1" t="str">
        <f>IFERROR(IF(A618="Ordenes de Compra",VLOOKUP($E618,'Ordenes de Compra'!$A$2:$E$1712,5,0),"Sin OC"),"Sin dato")</f>
        <v>29.0.0.45.0</v>
      </c>
      <c r="R618" s="28">
        <f>IFERROR(IF(A618="Ordenes de Compra",VLOOKUP($I618,'Ordenes de Compra'!$B$2:$E$1712,3,0),"Sin OC"),"Sin dato")</f>
        <v>30390210.800000001</v>
      </c>
      <c r="S618" s="1" t="str">
        <f>VLOOKUP($U618,'Tablas intermedias'!$C$1:$H$222,5,0)</f>
        <v>DGPFE</v>
      </c>
      <c r="T618" s="29" t="str">
        <f t="shared" si="28"/>
        <v>OK</v>
      </c>
      <c r="U618" s="30" t="str">
        <f t="shared" si="29"/>
        <v>DAFYP#MS-ARCHIVOARCHIVO - ArchivoDAFYP#MS - Dirección de administración financiera y presupuestaria</v>
      </c>
      <c r="V618" s="1" t="str">
        <f>VLOOKUP(U618,'Tablas intermedias'!$C$1:$H$222,6,0)</f>
        <v>No</v>
      </c>
      <c r="W618" s="1" t="str">
        <f ca="1">IF(O618&lt;30,"menos de 30 días","más de 30 días")</f>
        <v>más de 30 días</v>
      </c>
    </row>
    <row r="619" spans="1:23" ht="14.25" hidden="1" thickTop="1" thickBot="1" x14ac:dyDescent="0.25">
      <c r="A619" s="17" t="str">
        <f>IF(DetalleExp!H619='Tablas intermedias'!$A$2,"Ordenes de Compra",IF(DetalleExp!H619='Tablas intermedias'!$A$3,"Financiamiento Internacional","Legítimo Abono"))</f>
        <v>Ordenes de Compra</v>
      </c>
      <c r="B619" s="7">
        <f>DetalleExp!E619</f>
        <v>44168</v>
      </c>
      <c r="C619" s="1" t="str">
        <f>DetalleExp!A619</f>
        <v>EX-2020-84200016-APN-DTYC#MS</v>
      </c>
      <c r="D619" s="1" t="str">
        <f>IF(A619="Ordenes de Compra",VLOOKUP(C619,Autogestión!$B$2:$D$5090,3,0),IF(A619="Legítimo Abono",VLOOKUP(C619,NoAmpOC!$B$2:$H$988,7,0),"Factura"))</f>
        <v>Factura</v>
      </c>
      <c r="E619" s="26" t="str">
        <f>IF(A619="Ordenes de Compra",VLOOKUP($C619,Autogestión!$B$2:$G$5090,6,0),IF(A619="Financiamiento Internacional",VLOOKUP($C619,FinInt!$B$2:$G$508,6,0),"Legítimo Abono"))</f>
        <v>80-0025-LPU18</v>
      </c>
      <c r="F619" s="26" t="str">
        <f>IF($A619="Ordenes de Compra","ARS",IF($A619="Financiamiento Internacional",VLOOKUP($C619,FinInt!$B$2:$Q$508,15,0),VLOOKUP($C619,NoAmpOC!$B$2:$T$988,18,0)))</f>
        <v>ARS</v>
      </c>
      <c r="G619" s="5">
        <f>IF($A619="Ordenes de Compra",VLOOKUP($C619,Autogestión!$B$2:$H$5090,7,0),IF($A619="Financiamiento Internacional",VLOOKUP($C619,FinInt!$B$2:$Q$1308,16,0),VLOOKUP($C619,NoAmpOC!$B$2:$T$988,19,0)))</f>
        <v>299338</v>
      </c>
      <c r="H619" s="5">
        <f t="shared" si="27"/>
        <v>299338</v>
      </c>
      <c r="I619" s="26" t="str">
        <f>IF($A619="Ordenes de Compra",VLOOKUP($C619,Autogestión!$B$2:$J$5090,9,0),IF($A619="Financiamiento Internacional",VLOOKUP($C619,FinInt!$B$2:$G$1555,6,0),"Legitimo Abono"))</f>
        <v>80-1130-OC19</v>
      </c>
      <c r="J619" s="1" t="str">
        <f>IF($A619="Ordenes de Compra",VLOOKUP($C619,Autogestión!$B$2:$R$5090,17,0),IF($A619="Financiamiento Internacional",VLOOKUP($C619,FinInt!$B$2:$O$1508,14,0),VLOOKUP($C619,NoAmpOC!$B$2:$R$988,17,0)))</f>
        <v>PRO MED INTERNACIONAL SA</v>
      </c>
      <c r="K619" s="7" t="str">
        <f>DetalleExp!AP619</f>
        <v>DAFYP#MS-ARCHIVO</v>
      </c>
      <c r="L619" s="7" t="str">
        <f>DetalleExp!AQ619</f>
        <v>ARCHIVO - Archivo</v>
      </c>
      <c r="M619" s="7" t="str">
        <f>DetalleExp!AR619</f>
        <v>DAFYP#MS - Dirección de administración financiera y presupuestaria</v>
      </c>
      <c r="N619" s="7">
        <f>DetalleExp!AS619</f>
        <v>44187</v>
      </c>
      <c r="O619" s="27">
        <f ca="1">ROUNDUP(TODAY()-N619,0)</f>
        <v>168</v>
      </c>
      <c r="P619" s="27">
        <f ca="1">ROUNDUP(TODAY()-B619,0)</f>
        <v>187</v>
      </c>
      <c r="Q619" s="1" t="str">
        <f>IFERROR(IF(A619="Ordenes de Compra",VLOOKUP($E619,'Ordenes de Compra'!$A$2:$E$1712,5,0),"Sin OC"),"Sin dato")</f>
        <v>29.0.0.45.0</v>
      </c>
      <c r="R619" s="28">
        <f>IFERROR(IF(A619="Ordenes de Compra",VLOOKUP($I619,'Ordenes de Compra'!$B$2:$E$1712,3,0),"Sin OC"),"Sin dato")</f>
        <v>213323176.56999999</v>
      </c>
      <c r="S619" s="1" t="str">
        <f>VLOOKUP($U619,'Tablas intermedias'!$C$1:$H$222,5,0)</f>
        <v>DGPFE</v>
      </c>
      <c r="T619" s="29" t="str">
        <f t="shared" si="28"/>
        <v>OK</v>
      </c>
      <c r="U619" s="30" t="str">
        <f t="shared" si="29"/>
        <v>DAFYP#MS-ARCHIVOARCHIVO - ArchivoDAFYP#MS - Dirección de administración financiera y presupuestaria</v>
      </c>
      <c r="V619" s="1" t="str">
        <f>VLOOKUP(U619,'Tablas intermedias'!$C$1:$H$222,6,0)</f>
        <v>No</v>
      </c>
      <c r="W619" s="1" t="str">
        <f ca="1">IF(O619&lt;30,"menos de 30 días","más de 30 días")</f>
        <v>más de 30 días</v>
      </c>
    </row>
    <row r="620" spans="1:23" ht="14.25" hidden="1" thickTop="1" thickBot="1" x14ac:dyDescent="0.25">
      <c r="A620" s="17" t="str">
        <f>IF(DetalleExp!H620='Tablas intermedias'!$A$2,"Ordenes de Compra",IF(DetalleExp!H620='Tablas intermedias'!$A$3,"Financiamiento Internacional","Legítimo Abono"))</f>
        <v>Ordenes de Compra</v>
      </c>
      <c r="B620" s="7">
        <f>DetalleExp!E620</f>
        <v>44168</v>
      </c>
      <c r="C620" s="1" t="str">
        <f>DetalleExp!A620</f>
        <v>EX-2020-84222942-APN-DTYC#MS</v>
      </c>
      <c r="D620" s="1" t="str">
        <f>IF(A620="Ordenes de Compra",VLOOKUP(C620,Autogestión!$B$2:$D$5090,3,0),IF(A620="Legítimo Abono",VLOOKUP(C620,NoAmpOC!$B$2:$H$988,7,0),"Factura"))</f>
        <v>Factura</v>
      </c>
      <c r="E620" s="26" t="str">
        <f>IF(A620="Ordenes de Compra",VLOOKUP($C620,Autogestión!$B$2:$G$5090,6,0),IF(A620="Financiamiento Internacional",VLOOKUP($C620,FinInt!$B$2:$G$508,6,0),"Legítimo Abono"))</f>
        <v>80-0001-LPU19</v>
      </c>
      <c r="F620" s="26" t="str">
        <f>IF($A620="Ordenes de Compra","ARS",IF($A620="Financiamiento Internacional",VLOOKUP($C620,FinInt!$B$2:$Q$508,15,0),VLOOKUP($C620,NoAmpOC!$B$2:$T$988,18,0)))</f>
        <v>ARS</v>
      </c>
      <c r="G620" s="5">
        <f>IF($A620="Ordenes de Compra",VLOOKUP($C620,Autogestión!$B$2:$H$5090,7,0),IF($A620="Financiamiento Internacional",VLOOKUP($C620,FinInt!$B$2:$Q$1308,16,0),VLOOKUP($C620,NoAmpOC!$B$2:$T$988,19,0)))</f>
        <v>2524082.0499999998</v>
      </c>
      <c r="H620" s="5">
        <f t="shared" si="27"/>
        <v>2524082.0499999998</v>
      </c>
      <c r="I620" s="26" t="str">
        <f>IF($A620="Ordenes de Compra",VLOOKUP($C620,Autogestión!$B$2:$J$5090,9,0),IF($A620="Financiamiento Internacional",VLOOKUP($C620,FinInt!$B$2:$G$1555,6,0),"Legitimo Abono"))</f>
        <v>80-1149-OC19</v>
      </c>
      <c r="J620" s="1" t="str">
        <f>IF($A620="Ordenes de Compra",VLOOKUP($C620,Autogestión!$B$2:$R$5090,17,0),IF($A620="Financiamiento Internacional",VLOOKUP($C620,FinInt!$B$2:$O$1508,14,0),VLOOKUP($C620,NoAmpOC!$B$2:$R$988,17,0)))</f>
        <v>SUIZO ARGENTINA S.A.</v>
      </c>
      <c r="K620" s="7" t="str">
        <f>DetalleExp!AP620</f>
        <v>DCYT#MS-PVD</v>
      </c>
      <c r="L620" s="7" t="str">
        <f>DetalleExp!AQ620</f>
        <v>PVD - Privada</v>
      </c>
      <c r="M620" s="7" t="str">
        <f>DetalleExp!AR620</f>
        <v>DCYT#MS - Dirección de contabilidad y tesorería</v>
      </c>
      <c r="N620" s="7">
        <f>DetalleExp!AS620</f>
        <v>44319</v>
      </c>
      <c r="O620" s="27">
        <f ca="1">ROUNDUP(TODAY()-N620,0)</f>
        <v>36</v>
      </c>
      <c r="P620" s="27">
        <f ca="1">ROUNDUP(TODAY()-B620,0)</f>
        <v>187</v>
      </c>
      <c r="Q620" s="1" t="str">
        <f>IFERROR(IF(A620="Ordenes de Compra",VLOOKUP($E620,'Ordenes de Compra'!$A$2:$E$1712,5,0),"Sin OC"),"Sin dato")</f>
        <v>20.0.0.43.0</v>
      </c>
      <c r="R620" s="28">
        <f>IFERROR(IF(A620="Ordenes de Compra",VLOOKUP($I620,'Ordenes de Compra'!$B$2:$E$1712,3,0),"Sin OC"),"Sin dato")</f>
        <v>152754737</v>
      </c>
      <c r="S620" s="1" t="str">
        <f>VLOOKUP($U620,'Tablas intermedias'!$C$1:$H$222,5,0)</f>
        <v>Contabilidad</v>
      </c>
      <c r="T620" s="29" t="str">
        <f t="shared" si="28"/>
        <v>OK</v>
      </c>
      <c r="U620" s="30" t="str">
        <f t="shared" si="29"/>
        <v>DCYT#MS-PVDPVD - PrivadaDCYT#MS - Dirección de contabilidad y tesorería</v>
      </c>
      <c r="V620" s="1" t="str">
        <f>VLOOKUP(U620,'Tablas intermedias'!$C$1:$H$222,6,0)</f>
        <v>Si</v>
      </c>
      <c r="W620" s="1" t="str">
        <f ca="1">IF(O620&lt;30,"menos de 30 días","más de 30 días")</f>
        <v>más de 30 días</v>
      </c>
    </row>
    <row r="621" spans="1:23" ht="14.25" hidden="1" thickTop="1" thickBot="1" x14ac:dyDescent="0.25">
      <c r="A621" s="17" t="str">
        <f>IF(DetalleExp!H621='Tablas intermedias'!$A$2,"Ordenes de Compra",IF(DetalleExp!H621='Tablas intermedias'!$A$3,"Financiamiento Internacional","Legítimo Abono"))</f>
        <v>Ordenes de Compra</v>
      </c>
      <c r="B621" s="7">
        <f>DetalleExp!E621</f>
        <v>44168</v>
      </c>
      <c r="C621" s="1" t="str">
        <f>DetalleExp!A621</f>
        <v>EX-2020-84225338-APN-DTYC#MS</v>
      </c>
      <c r="D621" s="1" t="str">
        <f>IF(A621="Ordenes de Compra",VLOOKUP(C621,Autogestión!$B$2:$D$5090,3,0),IF(A621="Legítimo Abono",VLOOKUP(C621,NoAmpOC!$B$2:$H$988,7,0),"Factura"))</f>
        <v>Factura</v>
      </c>
      <c r="E621" s="26" t="str">
        <f>IF(A621="Ordenes de Compra",VLOOKUP($C621,Autogestión!$B$2:$G$5090,6,0),IF(A621="Financiamiento Internacional",VLOOKUP($C621,FinInt!$B$2:$G$508,6,0),"Legítimo Abono"))</f>
        <v>80-0001-LPU19</v>
      </c>
      <c r="F621" s="26" t="str">
        <f>IF($A621="Ordenes de Compra","ARS",IF($A621="Financiamiento Internacional",VLOOKUP($C621,FinInt!$B$2:$Q$508,15,0),VLOOKUP($C621,NoAmpOC!$B$2:$T$988,18,0)))</f>
        <v>ARS</v>
      </c>
      <c r="G621" s="5">
        <f>IF($A621="Ordenes de Compra",VLOOKUP($C621,Autogestión!$B$2:$H$5090,7,0),IF($A621="Financiamiento Internacional",VLOOKUP($C621,FinInt!$B$2:$Q$1308,16,0),VLOOKUP($C621,NoAmpOC!$B$2:$T$988,19,0)))</f>
        <v>2415065.7200000002</v>
      </c>
      <c r="H621" s="5">
        <f t="shared" si="27"/>
        <v>2415065.7200000002</v>
      </c>
      <c r="I621" s="26" t="str">
        <f>IF($A621="Ordenes de Compra",VLOOKUP($C621,Autogestión!$B$2:$J$5090,9,0),IF($A621="Financiamiento Internacional",VLOOKUP($C621,FinInt!$B$2:$G$1555,6,0),"Legitimo Abono"))</f>
        <v>80-1107-OC20</v>
      </c>
      <c r="J621" s="1" t="str">
        <f>IF($A621="Ordenes de Compra",VLOOKUP($C621,Autogestión!$B$2:$R$5090,17,0),IF($A621="Financiamiento Internacional",VLOOKUP($C621,FinInt!$B$2:$O$1508,14,0),VLOOKUP($C621,NoAmpOC!$B$2:$R$988,17,0)))</f>
        <v>SUIZO ARGENTINA S.A.</v>
      </c>
      <c r="K621" s="7" t="str">
        <f>DetalleExp!AP621</f>
        <v>DCYT#MS-TESORERIA</v>
      </c>
      <c r="L621" s="7" t="str">
        <f>DetalleExp!AQ621</f>
        <v>TESORERIA - Tesorería</v>
      </c>
      <c r="M621" s="7" t="str">
        <f>DetalleExp!AR621</f>
        <v>DCYT#MS - Dirección de contabilidad y tesorería</v>
      </c>
      <c r="N621" s="7">
        <f>DetalleExp!AS621</f>
        <v>44348</v>
      </c>
      <c r="O621" s="27">
        <f ca="1">ROUNDUP(TODAY()-N621,0)</f>
        <v>7</v>
      </c>
      <c r="P621" s="27">
        <f ca="1">ROUNDUP(TODAY()-B621,0)</f>
        <v>187</v>
      </c>
      <c r="Q621" s="1" t="str">
        <f>IFERROR(IF(A621="Ordenes de Compra",VLOOKUP($E621,'Ordenes de Compra'!$A$2:$E$1712,5,0),"Sin OC"),"Sin dato")</f>
        <v>20.0.0.43.0</v>
      </c>
      <c r="R621" s="28">
        <f>IFERROR(IF(A621="Ordenes de Compra",VLOOKUP($I621,'Ordenes de Compra'!$B$2:$E$1712,3,0),"Sin OC"),"Sin dato")</f>
        <v>37534585.25</v>
      </c>
      <c r="S621" s="1" t="str">
        <f>VLOOKUP($U621,'Tablas intermedias'!$C$1:$H$222,5,0)</f>
        <v>Tesorería</v>
      </c>
      <c r="T621" s="29" t="str">
        <f t="shared" si="28"/>
        <v>OK</v>
      </c>
      <c r="U621" s="30" t="str">
        <f t="shared" si="29"/>
        <v>DCYT#MS-TESORERIATESORERIA - TesoreríaDCYT#MS - Dirección de contabilidad y tesorería</v>
      </c>
      <c r="V621" s="1" t="str">
        <f>VLOOKUP(U621,'Tablas intermedias'!$C$1:$H$222,6,0)</f>
        <v>No</v>
      </c>
      <c r="W621" s="1" t="str">
        <f ca="1">IF(O621&lt;30,"menos de 30 días","más de 30 días")</f>
        <v>menos de 30 días</v>
      </c>
    </row>
    <row r="622" spans="1:23" ht="14.25" hidden="1" thickTop="1" thickBot="1" x14ac:dyDescent="0.25">
      <c r="A622" s="17" t="str">
        <f>IF(DetalleExp!H622='Tablas intermedias'!$A$2,"Ordenes de Compra",IF(DetalleExp!H622='Tablas intermedias'!$A$3,"Financiamiento Internacional","Legítimo Abono"))</f>
        <v>Ordenes de Compra</v>
      </c>
      <c r="B622" s="7">
        <f>DetalleExp!E622</f>
        <v>44168</v>
      </c>
      <c r="C622" s="1" t="str">
        <f>DetalleExp!A622</f>
        <v>EX-2020-84251088-APN-DTYC#MS</v>
      </c>
      <c r="D622" s="1" t="str">
        <f>IF(A622="Ordenes de Compra",VLOOKUP(C622,Autogestión!$B$2:$D$5090,3,0),IF(A622="Legítimo Abono",VLOOKUP(C622,NoAmpOC!$B$2:$H$988,7,0),"Factura"))</f>
        <v>Factura</v>
      </c>
      <c r="E622" s="26" t="str">
        <f>IF(A622="Ordenes de Compra",VLOOKUP($C622,Autogestión!$B$2:$G$5090,6,0),IF(A622="Financiamiento Internacional",VLOOKUP($C622,FinInt!$B$2:$G$508,6,0),"Legítimo Abono"))</f>
        <v>80-0025-LPU18</v>
      </c>
      <c r="F622" s="26" t="str">
        <f>IF($A622="Ordenes de Compra","ARS",IF($A622="Financiamiento Internacional",VLOOKUP($C622,FinInt!$B$2:$Q$508,15,0),VLOOKUP($C622,NoAmpOC!$B$2:$T$988,18,0)))</f>
        <v>ARS</v>
      </c>
      <c r="G622" s="5">
        <f>IF($A622="Ordenes de Compra",VLOOKUP($C622,Autogestión!$B$2:$H$5090,7,0),IF($A622="Financiamiento Internacional",VLOOKUP($C622,FinInt!$B$2:$Q$1308,16,0),VLOOKUP($C622,NoAmpOC!$B$2:$T$988,19,0)))</f>
        <v>994882</v>
      </c>
      <c r="H622" s="5">
        <f t="shared" si="27"/>
        <v>994882</v>
      </c>
      <c r="I622" s="26" t="str">
        <f>IF($A622="Ordenes de Compra",VLOOKUP($C622,Autogestión!$B$2:$J$5090,9,0),IF($A622="Financiamiento Internacional",VLOOKUP($C622,FinInt!$B$2:$G$1555,6,0),"Legitimo Abono"))</f>
        <v>80-1048-OC20</v>
      </c>
      <c r="J622" s="1" t="str">
        <f>IF($A622="Ordenes de Compra",VLOOKUP($C622,Autogestión!$B$2:$R$5090,17,0),IF($A622="Financiamiento Internacional",VLOOKUP($C622,FinInt!$B$2:$O$1508,14,0),VLOOKUP($C622,NoAmpOC!$B$2:$R$988,17,0)))</f>
        <v>PRO MED INTERNACIONAL SA</v>
      </c>
      <c r="K622" s="7" t="str">
        <f>DetalleExp!AP622</f>
        <v>DAFYP#MS-ARCHIVO</v>
      </c>
      <c r="L622" s="7" t="str">
        <f>DetalleExp!AQ622</f>
        <v>ARCHIVO - Archivo</v>
      </c>
      <c r="M622" s="7" t="str">
        <f>DetalleExp!AR622</f>
        <v>DAFYP#MS - Dirección de administración financiera y presupuestaria</v>
      </c>
      <c r="N622" s="7">
        <f>DetalleExp!AS622</f>
        <v>44216</v>
      </c>
      <c r="O622" s="27">
        <f ca="1">ROUNDUP(TODAY()-N622,0)</f>
        <v>139</v>
      </c>
      <c r="P622" s="27">
        <f ca="1">ROUNDUP(TODAY()-B622,0)</f>
        <v>187</v>
      </c>
      <c r="Q622" s="1" t="str">
        <f>IFERROR(IF(A622="Ordenes de Compra",VLOOKUP($E622,'Ordenes de Compra'!$A$2:$E$1712,5,0),"Sin OC"),"Sin dato")</f>
        <v>29.0.0.45.0</v>
      </c>
      <c r="R622" s="28">
        <f>IFERROR(IF(A622="Ordenes de Compra",VLOOKUP($I622,'Ordenes de Compra'!$B$2:$E$1712,3,0),"Sin OC"),"Sin dato")</f>
        <v>42664635.310000002</v>
      </c>
      <c r="S622" s="1" t="str">
        <f>VLOOKUP($U622,'Tablas intermedias'!$C$1:$H$222,5,0)</f>
        <v>DGPFE</v>
      </c>
      <c r="T622" s="29" t="str">
        <f t="shared" si="28"/>
        <v>OK</v>
      </c>
      <c r="U622" s="30" t="str">
        <f t="shared" si="29"/>
        <v>DAFYP#MS-ARCHIVOARCHIVO - ArchivoDAFYP#MS - Dirección de administración financiera y presupuestaria</v>
      </c>
      <c r="V622" s="1" t="str">
        <f>VLOOKUP(U622,'Tablas intermedias'!$C$1:$H$222,6,0)</f>
        <v>No</v>
      </c>
      <c r="W622" s="1" t="str">
        <f ca="1">IF(O622&lt;30,"menos de 30 días","más de 30 días")</f>
        <v>más de 30 días</v>
      </c>
    </row>
    <row r="623" spans="1:23" ht="14.25" hidden="1" thickTop="1" thickBot="1" x14ac:dyDescent="0.25">
      <c r="A623" s="17" t="str">
        <f>IF(DetalleExp!H623='Tablas intermedias'!$A$2,"Ordenes de Compra",IF(DetalleExp!H623='Tablas intermedias'!$A$3,"Financiamiento Internacional","Legítimo Abono"))</f>
        <v>Ordenes de Compra</v>
      </c>
      <c r="B623" s="7">
        <f>DetalleExp!E623</f>
        <v>44168</v>
      </c>
      <c r="C623" s="1" t="str">
        <f>DetalleExp!A623</f>
        <v>EX-2020-84258483-APN-DTYC#MS</v>
      </c>
      <c r="D623" s="1" t="str">
        <f>IF(A623="Ordenes de Compra",VLOOKUP(C623,Autogestión!$B$2:$D$5090,3,0),IF(A623="Legítimo Abono",VLOOKUP(C623,NoAmpOC!$B$2:$H$988,7,0),"Factura"))</f>
        <v>Factura</v>
      </c>
      <c r="E623" s="26" t="str">
        <f>IF(A623="Ordenes de Compra",VLOOKUP($C623,Autogestión!$B$2:$G$5090,6,0),IF(A623="Financiamiento Internacional",VLOOKUP($C623,FinInt!$B$2:$G$508,6,0),"Legítimo Abono"))</f>
        <v>80-0025-LPU18</v>
      </c>
      <c r="F623" s="26" t="str">
        <f>IF($A623="Ordenes de Compra","ARS",IF($A623="Financiamiento Internacional",VLOOKUP($C623,FinInt!$B$2:$Q$508,15,0),VLOOKUP($C623,NoAmpOC!$B$2:$T$988,18,0)))</f>
        <v>ARS</v>
      </c>
      <c r="G623" s="5">
        <f>IF($A623="Ordenes de Compra",VLOOKUP($C623,Autogestión!$B$2:$H$5090,7,0),IF($A623="Financiamiento Internacional",VLOOKUP($C623,FinInt!$B$2:$Q$1308,16,0),VLOOKUP($C623,NoAmpOC!$B$2:$T$988,19,0)))</f>
        <v>645925.32999999996</v>
      </c>
      <c r="H623" s="5">
        <f t="shared" si="27"/>
        <v>645925.32999999996</v>
      </c>
      <c r="I623" s="26" t="str">
        <f>IF($A623="Ordenes de Compra",VLOOKUP($C623,Autogestión!$B$2:$J$5090,9,0),IF($A623="Financiamiento Internacional",VLOOKUP($C623,FinInt!$B$2:$G$1555,6,0),"Legitimo Abono"))</f>
        <v>80-1048-OC20</v>
      </c>
      <c r="J623" s="1" t="str">
        <f>IF($A623="Ordenes de Compra",VLOOKUP($C623,Autogestión!$B$2:$R$5090,17,0),IF($A623="Financiamiento Internacional",VLOOKUP($C623,FinInt!$B$2:$O$1508,14,0),VLOOKUP($C623,NoAmpOC!$B$2:$R$988,17,0)))</f>
        <v>PRO MED INTERNACIONAL SA</v>
      </c>
      <c r="K623" s="7" t="str">
        <f>DetalleExp!AP623</f>
        <v>DAFYP#MS-ARCHIVO</v>
      </c>
      <c r="L623" s="7" t="str">
        <f>DetalleExp!AQ623</f>
        <v>ARCHIVO - Archivo</v>
      </c>
      <c r="M623" s="7" t="str">
        <f>DetalleExp!AR623</f>
        <v>DAFYP#MS - Dirección de administración financiera y presupuestaria</v>
      </c>
      <c r="N623" s="7">
        <f>DetalleExp!AS623</f>
        <v>44216</v>
      </c>
      <c r="O623" s="27">
        <f ca="1">ROUNDUP(TODAY()-N623,0)</f>
        <v>139</v>
      </c>
      <c r="P623" s="27">
        <f ca="1">ROUNDUP(TODAY()-B623,0)</f>
        <v>187</v>
      </c>
      <c r="Q623" s="1" t="str">
        <f>IFERROR(IF(A623="Ordenes de Compra",VLOOKUP($E623,'Ordenes de Compra'!$A$2:$E$1712,5,0),"Sin OC"),"Sin dato")</f>
        <v>29.0.0.45.0</v>
      </c>
      <c r="R623" s="28">
        <f>IFERROR(IF(A623="Ordenes de Compra",VLOOKUP($I623,'Ordenes de Compra'!$B$2:$E$1712,3,0),"Sin OC"),"Sin dato")</f>
        <v>42664635.310000002</v>
      </c>
      <c r="S623" s="1" t="str">
        <f>VLOOKUP($U623,'Tablas intermedias'!$C$1:$H$222,5,0)</f>
        <v>DGPFE</v>
      </c>
      <c r="T623" s="29" t="str">
        <f t="shared" si="28"/>
        <v>OK</v>
      </c>
      <c r="U623" s="30" t="str">
        <f t="shared" si="29"/>
        <v>DAFYP#MS-ARCHIVOARCHIVO - ArchivoDAFYP#MS - Dirección de administración financiera y presupuestaria</v>
      </c>
      <c r="V623" s="1" t="str">
        <f>VLOOKUP(U623,'Tablas intermedias'!$C$1:$H$222,6,0)</f>
        <v>No</v>
      </c>
      <c r="W623" s="1" t="str">
        <f ca="1">IF(O623&lt;30,"menos de 30 días","más de 30 días")</f>
        <v>más de 30 días</v>
      </c>
    </row>
    <row r="624" spans="1:23" ht="14.25" hidden="1" thickTop="1" thickBot="1" x14ac:dyDescent="0.25">
      <c r="A624" s="17" t="str">
        <f>IF(DetalleExp!H624='Tablas intermedias'!$A$2,"Ordenes de Compra",IF(DetalleExp!H624='Tablas intermedias'!$A$3,"Financiamiento Internacional","Legítimo Abono"))</f>
        <v>Ordenes de Compra</v>
      </c>
      <c r="B624" s="7">
        <f>DetalleExp!E624</f>
        <v>44168</v>
      </c>
      <c r="C624" s="1" t="str">
        <f>DetalleExp!A624</f>
        <v>EX-2020-84364550-APN-DTYC#MS</v>
      </c>
      <c r="D624" s="1" t="str">
        <f>IF(A624="Ordenes de Compra",VLOOKUP(C624,Autogestión!$B$2:$D$5090,3,0),IF(A624="Legítimo Abono",VLOOKUP(C624,NoAmpOC!$B$2:$H$988,7,0),"Factura"))</f>
        <v>Factura</v>
      </c>
      <c r="E624" s="26" t="str">
        <f>IF(A624="Ordenes de Compra",VLOOKUP($C624,Autogestión!$B$2:$G$5090,6,0),IF(A624="Financiamiento Internacional",VLOOKUP($C624,FinInt!$B$2:$G$508,6,0),"Legítimo Abono"))</f>
        <v>80-0028-CDI17</v>
      </c>
      <c r="F624" s="26" t="str">
        <f>IF($A624="Ordenes de Compra","ARS",IF($A624="Financiamiento Internacional",VLOOKUP($C624,FinInt!$B$2:$Q$508,15,0),VLOOKUP($C624,NoAmpOC!$B$2:$T$988,18,0)))</f>
        <v>ARS</v>
      </c>
      <c r="G624" s="5">
        <f>IF($A624="Ordenes de Compra",VLOOKUP($C624,Autogestión!$B$2:$H$5090,7,0),IF($A624="Financiamiento Internacional",VLOOKUP($C624,FinInt!$B$2:$Q$1308,16,0),VLOOKUP($C624,NoAmpOC!$B$2:$T$988,19,0)))</f>
        <v>204925.16</v>
      </c>
      <c r="H624" s="5">
        <f t="shared" si="27"/>
        <v>204925.16</v>
      </c>
      <c r="I624" s="26" t="str">
        <f>IF($A624="Ordenes de Compra",VLOOKUP($C624,Autogestión!$B$2:$J$5090,9,0),IF($A624="Financiamiento Internacional",VLOOKUP($C624,FinInt!$B$2:$G$1555,6,0),"Legitimo Abono"))</f>
        <v>80-1000-CON18</v>
      </c>
      <c r="J624" s="1" t="str">
        <f>IF($A624="Ordenes de Compra",VLOOKUP($C624,Autogestión!$B$2:$R$5090,17,0),IF($A624="Financiamiento Internacional",VLOOKUP($C624,FinInt!$B$2:$O$1508,14,0),VLOOKUP($C624,NoAmpOC!$B$2:$R$988,17,0)))</f>
        <v>CORREO OFICIAL DE LA REPÚBLICA ARGENTINA S.A..</v>
      </c>
      <c r="K624" s="7" t="str">
        <f>DetalleExp!AP624</f>
        <v>RUYVALDOVINOS</v>
      </c>
      <c r="L624" s="7" t="str">
        <f>DetalleExp!AQ624</f>
        <v>DESPACHO_DGA - Despacho - dirección general de administración</v>
      </c>
      <c r="M624" s="7" t="str">
        <f>DetalleExp!AR624</f>
        <v>DGA#MS - Dirección general de administración</v>
      </c>
      <c r="N624" s="7">
        <f>DetalleExp!AS624</f>
        <v>44344</v>
      </c>
      <c r="O624" s="27">
        <f ca="1">ROUNDUP(TODAY()-N624,0)</f>
        <v>11</v>
      </c>
      <c r="P624" s="27">
        <f ca="1">ROUNDUP(TODAY()-B624,0)</f>
        <v>187</v>
      </c>
      <c r="Q624" s="1" t="str">
        <f>IFERROR(IF(A624="Ordenes de Compra",VLOOKUP($E624,'Ordenes de Compra'!$A$2:$E$1712,5,0),"Sin OC"),"Sin dato")</f>
        <v>29.0.0.5.0</v>
      </c>
      <c r="R624" s="28">
        <f>IFERROR(IF(A624="Ordenes de Compra",VLOOKUP($I624,'Ordenes de Compra'!$B$2:$E$1712,3,0),"Sin OC"),"Sin dato")</f>
        <v>473612041.07999998</v>
      </c>
      <c r="S624" s="1" t="str">
        <f>VLOOKUP($U624,'Tablas intermedias'!$C$1:$H$222,5,0)</f>
        <v>DGA</v>
      </c>
      <c r="T624" s="29" t="str">
        <f t="shared" si="28"/>
        <v>OK</v>
      </c>
      <c r="U624" s="30" t="str">
        <f t="shared" si="29"/>
        <v>RUYVALDOVINOSDESPACHO_DGA - Despacho - dirección general de administraciónDGA#MS - Dirección general de administración</v>
      </c>
      <c r="V624" s="1" t="str">
        <f>VLOOKUP(U624,'Tablas intermedias'!$C$1:$H$222,6,0)</f>
        <v>Si</v>
      </c>
      <c r="W624" s="1" t="str">
        <f ca="1">IF(O624&lt;30,"menos de 30 días","más de 30 días")</f>
        <v>menos de 30 días</v>
      </c>
    </row>
    <row r="625" spans="1:23" ht="14.25" hidden="1" thickTop="1" thickBot="1" x14ac:dyDescent="0.25">
      <c r="A625" s="17" t="str">
        <f>IF(DetalleExp!H625='Tablas intermedias'!$A$2,"Ordenes de Compra",IF(DetalleExp!H625='Tablas intermedias'!$A$3,"Financiamiento Internacional","Legítimo Abono"))</f>
        <v>Ordenes de Compra</v>
      </c>
      <c r="B625" s="7">
        <f>DetalleExp!E625</f>
        <v>44168</v>
      </c>
      <c r="C625" s="1" t="str">
        <f>DetalleExp!A625</f>
        <v>EX-2020-84381913-APN-DTYC#MS</v>
      </c>
      <c r="D625" s="1" t="str">
        <f>IF(A625="Ordenes de Compra",VLOOKUP(C625,Autogestión!$B$2:$D$5090,3,0),IF(A625="Legítimo Abono",VLOOKUP(C625,NoAmpOC!$B$2:$H$988,7,0),"Factura"))</f>
        <v>Factura</v>
      </c>
      <c r="E625" s="26" t="str">
        <f>IF(A625="Ordenes de Compra",VLOOKUP($C625,Autogestión!$B$2:$G$5090,6,0),IF(A625="Financiamiento Internacional",VLOOKUP($C625,FinInt!$B$2:$G$508,6,0),"Legítimo Abono"))</f>
        <v>80-0028-CDI17</v>
      </c>
      <c r="F625" s="26" t="str">
        <f>IF($A625="Ordenes de Compra","ARS",IF($A625="Financiamiento Internacional",VLOOKUP($C625,FinInt!$B$2:$Q$508,15,0),VLOOKUP($C625,NoAmpOC!$B$2:$T$988,18,0)))</f>
        <v>ARS</v>
      </c>
      <c r="G625" s="5">
        <f>IF($A625="Ordenes de Compra",VLOOKUP($C625,Autogestión!$B$2:$H$5090,7,0),IF($A625="Financiamiento Internacional",VLOOKUP($C625,FinInt!$B$2:$Q$1308,16,0),VLOOKUP($C625,NoAmpOC!$B$2:$T$988,19,0)))</f>
        <v>2934886.5</v>
      </c>
      <c r="H625" s="5">
        <f t="shared" si="27"/>
        <v>2934886.5</v>
      </c>
      <c r="I625" s="26" t="str">
        <f>IF($A625="Ordenes de Compra",VLOOKUP($C625,Autogestión!$B$2:$J$5090,9,0),IF($A625="Financiamiento Internacional",VLOOKUP($C625,FinInt!$B$2:$G$1555,6,0),"Legitimo Abono"))</f>
        <v>80-1198-CON20</v>
      </c>
      <c r="J625" s="1" t="str">
        <f>IF($A625="Ordenes de Compra",VLOOKUP($C625,Autogestión!$B$2:$R$5090,17,0),IF($A625="Financiamiento Internacional",VLOOKUP($C625,FinInt!$B$2:$O$1508,14,0),VLOOKUP($C625,NoAmpOC!$B$2:$R$988,17,0)))</f>
        <v>CORREO OFICIAL DE LA REPÚBLICA ARGENTINA S.A..</v>
      </c>
      <c r="K625" s="7" t="str">
        <f>DetalleExp!AP625</f>
        <v>MWEIMAN</v>
      </c>
      <c r="L625" s="7" t="str">
        <f>DetalleExp!AQ625</f>
        <v>TESORERIA - Tesorería</v>
      </c>
      <c r="M625" s="7" t="str">
        <f>DetalleExp!AR625</f>
        <v>DCYT#MS - Dirección de contabilidad y tesorería</v>
      </c>
      <c r="N625" s="7">
        <f>DetalleExp!AS625</f>
        <v>44328</v>
      </c>
      <c r="O625" s="27">
        <f ca="1">ROUNDUP(TODAY()-N625,0)</f>
        <v>27</v>
      </c>
      <c r="P625" s="27">
        <f ca="1">ROUNDUP(TODAY()-B625,0)</f>
        <v>187</v>
      </c>
      <c r="Q625" s="1" t="str">
        <f>IFERROR(IF(A625="Ordenes de Compra",VLOOKUP($E625,'Ordenes de Compra'!$A$2:$E$1712,5,0),"Sin OC"),"Sin dato")</f>
        <v>29.0.0.5.0</v>
      </c>
      <c r="R625" s="28">
        <f>IFERROR(IF(A625="Ordenes de Compra",VLOOKUP($I625,'Ordenes de Compra'!$B$2:$E$1712,3,0),"Sin OC"),"Sin dato")</f>
        <v>689171613</v>
      </c>
      <c r="S625" s="1" t="str">
        <f>VLOOKUP($U625,'Tablas intermedias'!$C$1:$H$222,5,0)</f>
        <v>Tesorería</v>
      </c>
      <c r="T625" s="29" t="str">
        <f t="shared" si="28"/>
        <v>OK</v>
      </c>
      <c r="U625" s="30" t="str">
        <f t="shared" si="29"/>
        <v>MWEIMANTESORERIA - TesoreríaDCYT#MS - Dirección de contabilidad y tesorería</v>
      </c>
      <c r="V625" s="1" t="str">
        <f>VLOOKUP(U625,'Tablas intermedias'!$C$1:$H$222,6,0)</f>
        <v>No</v>
      </c>
      <c r="W625" s="1" t="str">
        <f ca="1">IF(O625&lt;30,"menos de 30 días","más de 30 días")</f>
        <v>menos de 30 días</v>
      </c>
    </row>
    <row r="626" spans="1:23" ht="14.25" hidden="1" thickTop="1" thickBot="1" x14ac:dyDescent="0.25">
      <c r="A626" s="17" t="str">
        <f>IF(DetalleExp!H626='Tablas intermedias'!$A$2,"Ordenes de Compra",IF(DetalleExp!H626='Tablas intermedias'!$A$3,"Financiamiento Internacional","Legítimo Abono"))</f>
        <v>Financiamiento Internacional</v>
      </c>
      <c r="B626" s="7">
        <f>DetalleExp!E626</f>
        <v>44169</v>
      </c>
      <c r="C626" s="1" t="str">
        <f>DetalleExp!A626</f>
        <v>EX-2020-84544290-APN-DAFYP#MS</v>
      </c>
      <c r="D626" s="1" t="str">
        <f>IF(A626="Ordenes de Compra",VLOOKUP(C626,Autogestión!$B$2:$D$5090,3,0),IF(A626="Legítimo Abono",VLOOKUP(C626,NoAmpOC!$B$2:$H$988,7,0),"Factura"))</f>
        <v>Factura</v>
      </c>
      <c r="E626" s="26" t="str">
        <f>IF(A626="Ordenes de Compra",VLOOKUP($C626,Autogestión!$B$2:$G$5090,6,0),IF(A626="Financiamiento Internacional",VLOOKUP($C626,FinInt!$B$2:$G$508,6,0),"Legítimo Abono"))</f>
        <v>Proyecto de Respuesta Inmediata de Salud Pública en el Marco de la Pandemia COVID-19 para Contener, Controlar y Mitigar su Efecto en la Prestación de Servicios de Salud en Argentina - 5032/OC-AR - BID</v>
      </c>
      <c r="F626" s="26" t="str">
        <f>IF($A626="Ordenes de Compra","ARS",IF($A626="Financiamiento Internacional",VLOOKUP($C626,FinInt!$B$2:$Q$508,15,0),VLOOKUP($C626,NoAmpOC!$B$2:$T$988,18,0)))</f>
        <v>ARS</v>
      </c>
      <c r="G626" s="5">
        <f>IF($A626="Ordenes de Compra",VLOOKUP($C626,Autogestión!$B$2:$H$5090,7,0),IF($A626="Financiamiento Internacional",VLOOKUP($C626,FinInt!$B$2:$Q$1308,16,0),VLOOKUP($C626,NoAmpOC!$B$2:$T$988,19,0)))</f>
        <v>408054.65</v>
      </c>
      <c r="H626" s="5">
        <f t="shared" si="27"/>
        <v>408054.65</v>
      </c>
      <c r="I626" s="26" t="str">
        <f>IF($A626="Ordenes de Compra",VLOOKUP($C626,Autogestión!$B$2:$J$5090,9,0),IF($A626="Financiamiento Internacional",VLOOKUP($C626,FinInt!$B$2:$G$1555,6,0),"Legitimo Abono"))</f>
        <v>Proyecto de Respuesta Inmediata de Salud Pública en el Marco de la Pandemia COVID-19 para Contener, Controlar y Mitigar su Efecto en la Prestación de Servicios de Salud en Argentina - 5032/OC-AR - BID</v>
      </c>
      <c r="J626" s="1" t="str">
        <f>IF($A626="Ordenes de Compra",VLOOKUP($C626,Autogestión!$B$2:$R$5090,17,0),IF($A626="Financiamiento Internacional",VLOOKUP($C626,FinInt!$B$2:$O$1508,14,0),VLOOKUP($C626,NoAmpOC!$B$2:$R$988,17,0)))</f>
        <v>CORADIR SA</v>
      </c>
      <c r="K626" s="7" t="str">
        <f>DetalleExp!AP626</f>
        <v>DAFYP#MS-ARCHIVO</v>
      </c>
      <c r="L626" s="7" t="str">
        <f>DetalleExp!AQ626</f>
        <v>ARCHIVO - Archivo</v>
      </c>
      <c r="M626" s="7" t="str">
        <f>DetalleExp!AR626</f>
        <v>DAFYP#MS - Dirección de administración financiera y presupuestaria</v>
      </c>
      <c r="N626" s="7">
        <f>DetalleExp!AS626</f>
        <v>44211</v>
      </c>
      <c r="O626" s="27">
        <f ca="1">ROUNDUP(TODAY()-N626,0)</f>
        <v>144</v>
      </c>
      <c r="P626" s="27">
        <f ca="1">ROUNDUP(TODAY()-B626,0)</f>
        <v>186</v>
      </c>
      <c r="Q626" s="1" t="str">
        <f>IFERROR(IF(A626="Ordenes de Compra",VLOOKUP($E626,'Ordenes de Compra'!$A$2:$E$1712,5,0),"Sin OC"),"Sin dato")</f>
        <v>Sin OC</v>
      </c>
      <c r="R626" s="28" t="str">
        <f>IFERROR(IF(A626="Ordenes de Compra",VLOOKUP($I626,'Ordenes de Compra'!$B$2:$E$1712,3,0),"Sin OC"),"Sin dato")</f>
        <v>Sin OC</v>
      </c>
      <c r="S626" s="1" t="str">
        <f>VLOOKUP($U626,'Tablas intermedias'!$C$1:$H$222,5,0)</f>
        <v>DGPFE</v>
      </c>
      <c r="T626" s="29" t="str">
        <f t="shared" si="28"/>
        <v>OK</v>
      </c>
      <c r="U626" s="30" t="str">
        <f t="shared" si="29"/>
        <v>DAFYP#MS-ARCHIVOARCHIVO - ArchivoDAFYP#MS - Dirección de administración financiera y presupuestaria</v>
      </c>
      <c r="V626" s="1" t="str">
        <f>VLOOKUP(U626,'Tablas intermedias'!$C$1:$H$222,6,0)</f>
        <v>No</v>
      </c>
      <c r="W626" s="1" t="str">
        <f ca="1">IF(O626&lt;30,"menos de 30 días","más de 30 días")</f>
        <v>más de 30 días</v>
      </c>
    </row>
    <row r="627" spans="1:23" ht="14.25" hidden="1" thickTop="1" thickBot="1" x14ac:dyDescent="0.25">
      <c r="A627" s="17" t="str">
        <f>IF(DetalleExp!H627='Tablas intermedias'!$A$2,"Ordenes de Compra",IF(DetalleExp!H627='Tablas intermedias'!$A$3,"Financiamiento Internacional","Legítimo Abono"))</f>
        <v>Ordenes de Compra</v>
      </c>
      <c r="B627" s="7">
        <f>DetalleExp!E627</f>
        <v>44173</v>
      </c>
      <c r="C627" s="1" t="str">
        <f>DetalleExp!A627</f>
        <v>EX-2020-85102619-APN-DTYC#MS</v>
      </c>
      <c r="D627" s="1" t="str">
        <f>IF(A627="Ordenes de Compra",VLOOKUP(C627,Autogestión!$B$2:$D$5090,3,0),IF(A627="Legítimo Abono",VLOOKUP(C627,NoAmpOC!$B$2:$H$988,7,0),"Factura"))</f>
        <v>Factura</v>
      </c>
      <c r="E627" s="26" t="str">
        <f>IF(A627="Ordenes de Compra",VLOOKUP($C627,Autogestión!$B$2:$G$5090,6,0),IF(A627="Financiamiento Internacional",VLOOKUP($C627,FinInt!$B$2:$G$508,6,0),"Legítimo Abono"))</f>
        <v>80-0025-LPU18</v>
      </c>
      <c r="F627" s="26" t="str">
        <f>IF($A627="Ordenes de Compra","ARS",IF($A627="Financiamiento Internacional",VLOOKUP($C627,FinInt!$B$2:$Q$508,15,0),VLOOKUP($C627,NoAmpOC!$B$2:$T$988,18,0)))</f>
        <v>ARS</v>
      </c>
      <c r="G627" s="5">
        <f>IF($A627="Ordenes de Compra",VLOOKUP($C627,Autogestión!$B$2:$H$5090,7,0),IF($A627="Financiamiento Internacional",VLOOKUP($C627,FinInt!$B$2:$Q$1308,16,0),VLOOKUP($C627,NoAmpOC!$B$2:$T$988,19,0)))</f>
        <v>5309958.4800000004</v>
      </c>
      <c r="H627" s="5">
        <f t="shared" si="27"/>
        <v>5309958.4800000004</v>
      </c>
      <c r="I627" s="26" t="str">
        <f>IF($A627="Ordenes de Compra",VLOOKUP($C627,Autogestión!$B$2:$J$5090,9,0),IF($A627="Financiamiento Internacional",VLOOKUP($C627,FinInt!$B$2:$G$1555,6,0),"Legitimo Abono"))</f>
        <v>80-1044-oc20</v>
      </c>
      <c r="J627" s="1" t="str">
        <f>IF($A627="Ordenes de Compra",VLOOKUP($C627,Autogestión!$B$2:$R$5090,17,0),IF($A627="Financiamiento Internacional",VLOOKUP($C627,FinInt!$B$2:$O$1508,14,0),VLOOKUP($C627,NoAmpOC!$B$2:$R$988,17,0)))</f>
        <v>LABORATORIOS FABRA S.A.</v>
      </c>
      <c r="K627" s="7" t="str">
        <f>DetalleExp!AP627</f>
        <v>DAFYP#MS-ARCHIVO</v>
      </c>
      <c r="L627" s="7" t="str">
        <f>DetalleExp!AQ627</f>
        <v>ARCHIVO - Archivo</v>
      </c>
      <c r="M627" s="7" t="str">
        <f>DetalleExp!AR627</f>
        <v>DAFYP#MS - Dirección de administración financiera y presupuestaria</v>
      </c>
      <c r="N627" s="7">
        <f>DetalleExp!AS627</f>
        <v>44273</v>
      </c>
      <c r="O627" s="27">
        <f ca="1">ROUNDUP(TODAY()-N627,0)</f>
        <v>82</v>
      </c>
      <c r="P627" s="27">
        <f ca="1">ROUNDUP(TODAY()-B627,0)</f>
        <v>182</v>
      </c>
      <c r="Q627" s="1" t="str">
        <f>IFERROR(IF(A627="Ordenes de Compra",VLOOKUP($E627,'Ordenes de Compra'!$A$2:$E$1712,5,0),"Sin OC"),"Sin dato")</f>
        <v>29.0.0.45.0</v>
      </c>
      <c r="R627" s="28">
        <f>IFERROR(IF(A627="Ordenes de Compra",VLOOKUP($I627,'Ordenes de Compra'!$B$2:$E$1712,3,0),"Sin OC"),"Sin dato")</f>
        <v>105233823.5</v>
      </c>
      <c r="S627" s="1" t="str">
        <f>VLOOKUP($U627,'Tablas intermedias'!$C$1:$H$222,5,0)</f>
        <v>DGPFE</v>
      </c>
      <c r="T627" s="29" t="str">
        <f t="shared" si="28"/>
        <v>OK</v>
      </c>
      <c r="U627" s="30" t="str">
        <f t="shared" si="29"/>
        <v>DAFYP#MS-ARCHIVOARCHIVO - ArchivoDAFYP#MS - Dirección de administración financiera y presupuestaria</v>
      </c>
      <c r="V627" s="1" t="str">
        <f>VLOOKUP(U627,'Tablas intermedias'!$C$1:$H$222,6,0)</f>
        <v>No</v>
      </c>
      <c r="W627" s="1" t="str">
        <f ca="1">IF(O627&lt;30,"menos de 30 días","más de 30 días")</f>
        <v>más de 30 días</v>
      </c>
    </row>
    <row r="628" spans="1:23" ht="14.25" hidden="1" thickTop="1" thickBot="1" x14ac:dyDescent="0.25">
      <c r="A628" s="17" t="str">
        <f>IF(DetalleExp!H628='Tablas intermedias'!$A$2,"Ordenes de Compra",IF(DetalleExp!H628='Tablas intermedias'!$A$3,"Financiamiento Internacional","Legítimo Abono"))</f>
        <v>Ordenes de Compra</v>
      </c>
      <c r="B628" s="7">
        <f>DetalleExp!E628</f>
        <v>44174</v>
      </c>
      <c r="C628" s="1" t="str">
        <f>DetalleExp!A628</f>
        <v>EX-2020-85238093-APN-DTYC#MS</v>
      </c>
      <c r="D628" s="1" t="str">
        <f>IF(A628="Ordenes de Compra",VLOOKUP(C628,Autogestión!$B$2:$D$5090,3,0),IF(A628="Legítimo Abono",VLOOKUP(C628,NoAmpOC!$B$2:$H$988,7,0),"Factura"))</f>
        <v>Factura</v>
      </c>
      <c r="E628" s="26" t="str">
        <f>IF(A628="Ordenes de Compra",VLOOKUP($C628,Autogestión!$B$2:$G$5090,6,0),IF(A628="Financiamiento Internacional",VLOOKUP($C628,FinInt!$B$2:$G$508,6,0),"Legítimo Abono"))</f>
        <v>80-0025-LPU18</v>
      </c>
      <c r="F628" s="26" t="str">
        <f>IF($A628="Ordenes de Compra","ARS",IF($A628="Financiamiento Internacional",VLOOKUP($C628,FinInt!$B$2:$Q$508,15,0),VLOOKUP($C628,NoAmpOC!$B$2:$T$988,18,0)))</f>
        <v>ARS</v>
      </c>
      <c r="G628" s="5">
        <f>IF($A628="Ordenes de Compra",VLOOKUP($C628,Autogestión!$B$2:$H$5090,7,0),IF($A628="Financiamiento Internacional",VLOOKUP($C628,FinInt!$B$2:$Q$1308,16,0),VLOOKUP($C628,NoAmpOC!$B$2:$T$988,19,0)))</f>
        <v>1178880</v>
      </c>
      <c r="H628" s="5">
        <f t="shared" si="27"/>
        <v>1178880</v>
      </c>
      <c r="I628" s="26" t="str">
        <f>IF($A628="Ordenes de Compra",VLOOKUP($C628,Autogestión!$B$2:$J$5090,9,0),IF($A628="Financiamiento Internacional",VLOOKUP($C628,FinInt!$B$2:$G$1555,6,0),"Legitimo Abono"))</f>
        <v>80-0025-LPU18</v>
      </c>
      <c r="J628" s="1" t="str">
        <f>IF($A628="Ordenes de Compra",VLOOKUP($C628,Autogestión!$B$2:$R$5090,17,0),IF($A628="Financiamiento Internacional",VLOOKUP($C628,FinInt!$B$2:$O$1508,14,0),VLOOKUP($C628,NoAmpOC!$B$2:$R$988,17,0)))</f>
        <v>SAVANT PHARM S.A.</v>
      </c>
      <c r="K628" s="7" t="str">
        <f>DetalleExp!AP628</f>
        <v>DAFYP#MS-ARCHIVO</v>
      </c>
      <c r="L628" s="7" t="str">
        <f>DetalleExp!AQ628</f>
        <v>ARCHIVO - Archivo</v>
      </c>
      <c r="M628" s="7" t="str">
        <f>DetalleExp!AR628</f>
        <v>DAFYP#MS - Dirección de administración financiera y presupuestaria</v>
      </c>
      <c r="N628" s="7">
        <f>DetalleExp!AS628</f>
        <v>44187</v>
      </c>
      <c r="O628" s="27">
        <f ca="1">ROUNDUP(TODAY()-N628,0)</f>
        <v>168</v>
      </c>
      <c r="P628" s="27">
        <f ca="1">ROUNDUP(TODAY()-B628,0)</f>
        <v>181</v>
      </c>
      <c r="Q628" s="1" t="str">
        <f>IFERROR(IF(A628="Ordenes de Compra",VLOOKUP($E628,'Ordenes de Compra'!$A$2:$E$1712,5,0),"Sin OC"),"Sin dato")</f>
        <v>29.0.0.45.0</v>
      </c>
      <c r="R628" s="28" t="str">
        <f>IFERROR(IF(A628="Ordenes de Compra",VLOOKUP($I628,'Ordenes de Compra'!$B$2:$E$1712,3,0),"Sin OC"),"Sin dato")</f>
        <v>Sin dato</v>
      </c>
      <c r="S628" s="1" t="str">
        <f>VLOOKUP($U628,'Tablas intermedias'!$C$1:$H$222,5,0)</f>
        <v>DGPFE</v>
      </c>
      <c r="T628" s="29" t="str">
        <f t="shared" si="28"/>
        <v>OK</v>
      </c>
      <c r="U628" s="30" t="str">
        <f t="shared" si="29"/>
        <v>DAFYP#MS-ARCHIVOARCHIVO - ArchivoDAFYP#MS - Dirección de administración financiera y presupuestaria</v>
      </c>
      <c r="V628" s="1" t="str">
        <f>VLOOKUP(U628,'Tablas intermedias'!$C$1:$H$222,6,0)</f>
        <v>No</v>
      </c>
      <c r="W628" s="1" t="str">
        <f ca="1">IF(O628&lt;30,"menos de 30 días","más de 30 días")</f>
        <v>más de 30 días</v>
      </c>
    </row>
    <row r="629" spans="1:23" ht="14.25" hidden="1" thickTop="1" thickBot="1" x14ac:dyDescent="0.25">
      <c r="A629" s="17" t="str">
        <f>IF(DetalleExp!H629='Tablas intermedias'!$A$2,"Ordenes de Compra",IF(DetalleExp!H629='Tablas intermedias'!$A$3,"Financiamiento Internacional","Legítimo Abono"))</f>
        <v>Financiamiento Internacional</v>
      </c>
      <c r="B629" s="7">
        <f>DetalleExp!E629</f>
        <v>44174</v>
      </c>
      <c r="C629" s="1" t="str">
        <f>DetalleExp!A629</f>
        <v>EX-2020-85315441-APN-DAFYP#MS</v>
      </c>
      <c r="D629" s="1" t="str">
        <f>IF(A629="Ordenes de Compra",VLOOKUP(C629,Autogestión!$B$2:$D$5090,3,0),IF(A629="Legítimo Abono",VLOOKUP(C629,NoAmpOC!$B$2:$H$988,7,0),"Factura"))</f>
        <v>Factura</v>
      </c>
      <c r="E629" s="26" t="str">
        <f>IF(A629="Ordenes de Compra",VLOOKUP($C629,Autogestión!$B$2:$G$5090,6,0),IF(A629="Financiamiento Internacional",VLOOKUP($C629,FinInt!$B$2:$G$508,6,0),"Legítimo Abono"))</f>
        <v>Programa de Consolidación de la Gestión centralizada en Salud - ARG/13/007 - PNUD</v>
      </c>
      <c r="F629" s="26" t="str">
        <f>IF($A629="Ordenes de Compra","ARS",IF($A629="Financiamiento Internacional",VLOOKUP($C629,FinInt!$B$2:$Q$508,15,0),VLOOKUP($C629,NoAmpOC!$B$2:$T$988,18,0)))</f>
        <v>ARS</v>
      </c>
      <c r="G629" s="5">
        <f>IF($A629="Ordenes de Compra",VLOOKUP($C629,Autogestión!$B$2:$H$5090,7,0),IF($A629="Financiamiento Internacional",VLOOKUP($C629,FinInt!$B$2:$Q$1308,16,0),VLOOKUP($C629,NoAmpOC!$B$2:$T$988,19,0)))</f>
        <v>56628</v>
      </c>
      <c r="H629" s="5">
        <f t="shared" si="27"/>
        <v>56628</v>
      </c>
      <c r="I629" s="26" t="str">
        <f>IF($A629="Ordenes de Compra",VLOOKUP($C629,Autogestión!$B$2:$J$5090,9,0),IF($A629="Financiamiento Internacional",VLOOKUP($C629,FinInt!$B$2:$G$1555,6,0),"Legitimo Abono"))</f>
        <v>Programa de Consolidación de la Gestión centralizada en Salud - ARG/13/007 - PNUD</v>
      </c>
      <c r="J629" s="1" t="str">
        <f>IF($A629="Ordenes de Compra",VLOOKUP($C629,Autogestión!$B$2:$R$5090,17,0),IF($A629="Financiamiento Internacional",VLOOKUP($C629,FinInt!$B$2:$O$1508,14,0),VLOOKUP($C629,NoAmpOC!$B$2:$R$988,17,0)))</f>
        <v>TELCONET S.A.</v>
      </c>
      <c r="K629" s="7" t="str">
        <f>DetalleExp!AP629</f>
        <v>DAFYP#MS-ARCHIVO</v>
      </c>
      <c r="L629" s="7" t="str">
        <f>DetalleExp!AQ629</f>
        <v>ARCHIVO - Archivo</v>
      </c>
      <c r="M629" s="7" t="str">
        <f>DetalleExp!AR629</f>
        <v>DAFYP#MS - Dirección de administración financiera y presupuestaria</v>
      </c>
      <c r="N629" s="7">
        <f>DetalleExp!AS629</f>
        <v>44200</v>
      </c>
      <c r="O629" s="27">
        <f ca="1">ROUNDUP(TODAY()-N629,0)</f>
        <v>155</v>
      </c>
      <c r="P629" s="27">
        <f ca="1">ROUNDUP(TODAY()-B629,0)</f>
        <v>181</v>
      </c>
      <c r="Q629" s="1" t="str">
        <f>IFERROR(IF(A629="Ordenes de Compra",VLOOKUP($E629,'Ordenes de Compra'!$A$2:$E$1712,5,0),"Sin OC"),"Sin dato")</f>
        <v>Sin OC</v>
      </c>
      <c r="R629" s="28" t="str">
        <f>IFERROR(IF(A629="Ordenes de Compra",VLOOKUP($I629,'Ordenes de Compra'!$B$2:$E$1712,3,0),"Sin OC"),"Sin dato")</f>
        <v>Sin OC</v>
      </c>
      <c r="S629" s="1" t="str">
        <f>VLOOKUP($U629,'Tablas intermedias'!$C$1:$H$222,5,0)</f>
        <v>DGPFE</v>
      </c>
      <c r="T629" s="29" t="str">
        <f t="shared" si="28"/>
        <v>OK</v>
      </c>
      <c r="U629" s="30" t="str">
        <f t="shared" si="29"/>
        <v>DAFYP#MS-ARCHIVOARCHIVO - ArchivoDAFYP#MS - Dirección de administración financiera y presupuestaria</v>
      </c>
      <c r="V629" s="1" t="str">
        <f>VLOOKUP(U629,'Tablas intermedias'!$C$1:$H$222,6,0)</f>
        <v>No</v>
      </c>
      <c r="W629" s="1" t="str">
        <f ca="1">IF(O629&lt;30,"menos de 30 días","más de 30 días")</f>
        <v>más de 30 días</v>
      </c>
    </row>
    <row r="630" spans="1:23" ht="14.25" hidden="1" thickTop="1" thickBot="1" x14ac:dyDescent="0.25">
      <c r="A630" s="17" t="str">
        <f>IF(DetalleExp!H630='Tablas intermedias'!$A$2,"Ordenes de Compra",IF(DetalleExp!H630='Tablas intermedias'!$A$3,"Financiamiento Internacional","Legítimo Abono"))</f>
        <v>Financiamiento Internacional</v>
      </c>
      <c r="B630" s="7">
        <f>DetalleExp!E630</f>
        <v>44174</v>
      </c>
      <c r="C630" s="1" t="str">
        <f>DetalleExp!A630</f>
        <v>EX-2020-85404917-APN-DAFYP#MS</v>
      </c>
      <c r="D630" s="1" t="str">
        <f>IF(A630="Ordenes de Compra",VLOOKUP(C630,Autogestión!$B$2:$D$5090,3,0),IF(A630="Legítimo Abono",VLOOKUP(C630,NoAmpOC!$B$2:$H$988,7,0),"Factura"))</f>
        <v>Factura</v>
      </c>
      <c r="E630" s="26" t="str">
        <f>IF(A630="Ordenes de Compra",VLOOKUP($C630,Autogestión!$B$2:$G$5090,6,0),IF(A630="Financiamiento Internacional",VLOOKUP($C630,FinInt!$B$2:$G$508,6,0),"Legítimo Abono"))</f>
        <v>Programa de Consolidación de la Gestión centralizada en Salud - ARG/13/007 - PNUD</v>
      </c>
      <c r="F630" s="26" t="str">
        <f>IF($A630="Ordenes de Compra","ARS",IF($A630="Financiamiento Internacional",VLOOKUP($C630,FinInt!$B$2:$Q$508,15,0),VLOOKUP($C630,NoAmpOC!$B$2:$T$988,18,0)))</f>
        <v>USD</v>
      </c>
      <c r="G630" s="5">
        <f>IF($A630="Ordenes de Compra",VLOOKUP($C630,Autogestión!$B$2:$H$5090,7,0),IF($A630="Financiamiento Internacional",VLOOKUP($C630,FinInt!$B$2:$Q$1308,16,0),VLOOKUP($C630,NoAmpOC!$B$2:$T$988,19,0)))</f>
        <v>480.94</v>
      </c>
      <c r="H630" s="5">
        <f t="shared" si="27"/>
        <v>48094</v>
      </c>
      <c r="I630" s="26" t="str">
        <f>IF($A630="Ordenes de Compra",VLOOKUP($C630,Autogestión!$B$2:$J$5090,9,0),IF($A630="Financiamiento Internacional",VLOOKUP($C630,FinInt!$B$2:$G$1555,6,0),"Legitimo Abono"))</f>
        <v>Programa de Consolidación de la Gestión centralizada en Salud - ARG/13/007 - PNUD</v>
      </c>
      <c r="J630" s="1" t="str">
        <f>IF($A630="Ordenes de Compra",VLOOKUP($C630,Autogestión!$B$2:$R$5090,17,0),IF($A630="Financiamiento Internacional",VLOOKUP($C630,FinInt!$B$2:$O$1508,14,0),VLOOKUP($C630,NoAmpOC!$B$2:$R$988,17,0)))</f>
        <v>La Red Computacion SRL</v>
      </c>
      <c r="K630" s="7" t="str">
        <f>DetalleExp!AP630</f>
        <v>DAFYP#MS-ARCHIVO</v>
      </c>
      <c r="L630" s="7" t="str">
        <f>DetalleExp!AQ630</f>
        <v>ARCHIVO - Archivo</v>
      </c>
      <c r="M630" s="7" t="str">
        <f>DetalleExp!AR630</f>
        <v>DAFYP#MS - Dirección de administración financiera y presupuestaria</v>
      </c>
      <c r="N630" s="7">
        <f>DetalleExp!AS630</f>
        <v>44187</v>
      </c>
      <c r="O630" s="27">
        <f ca="1">ROUNDUP(TODAY()-N630,0)</f>
        <v>168</v>
      </c>
      <c r="P630" s="27">
        <f ca="1">ROUNDUP(TODAY()-B630,0)</f>
        <v>181</v>
      </c>
      <c r="Q630" s="1" t="str">
        <f>IFERROR(IF(A630="Ordenes de Compra",VLOOKUP($E630,'Ordenes de Compra'!$A$2:$E$1712,5,0),"Sin OC"),"Sin dato")</f>
        <v>Sin OC</v>
      </c>
      <c r="R630" s="28" t="str">
        <f>IFERROR(IF(A630="Ordenes de Compra",VLOOKUP($I630,'Ordenes de Compra'!$B$2:$E$1712,3,0),"Sin OC"),"Sin dato")</f>
        <v>Sin OC</v>
      </c>
      <c r="S630" s="1" t="str">
        <f>VLOOKUP($U630,'Tablas intermedias'!$C$1:$H$222,5,0)</f>
        <v>DGPFE</v>
      </c>
      <c r="T630" s="29" t="str">
        <f t="shared" si="28"/>
        <v>OK</v>
      </c>
      <c r="U630" s="30" t="str">
        <f t="shared" si="29"/>
        <v>DAFYP#MS-ARCHIVOARCHIVO - ArchivoDAFYP#MS - Dirección de administración financiera y presupuestaria</v>
      </c>
      <c r="V630" s="1" t="str">
        <f>VLOOKUP(U630,'Tablas intermedias'!$C$1:$H$222,6,0)</f>
        <v>No</v>
      </c>
      <c r="W630" s="1" t="str">
        <f ca="1">IF(O630&lt;30,"menos de 30 días","más de 30 días")</f>
        <v>más de 30 días</v>
      </c>
    </row>
    <row r="631" spans="1:23" ht="14.25" hidden="1" thickTop="1" thickBot="1" x14ac:dyDescent="0.25">
      <c r="A631" s="17" t="str">
        <f>IF(DetalleExp!H631='Tablas intermedias'!$A$2,"Ordenes de Compra",IF(DetalleExp!H631='Tablas intermedias'!$A$3,"Financiamiento Internacional","Legítimo Abono"))</f>
        <v>Financiamiento Internacional</v>
      </c>
      <c r="B631" s="7">
        <f>DetalleExp!E631</f>
        <v>44174</v>
      </c>
      <c r="C631" s="1" t="str">
        <f>DetalleExp!A631</f>
        <v>EX-2020-85426374-APN-DAFYP#MS</v>
      </c>
      <c r="D631" s="1" t="str">
        <f>IF(A631="Ordenes de Compra",VLOOKUP(C631,Autogestión!$B$2:$D$5090,3,0),IF(A631="Legítimo Abono",VLOOKUP(C631,NoAmpOC!$B$2:$H$988,7,0),"Factura"))</f>
        <v>Factura</v>
      </c>
      <c r="E631" s="26" t="str">
        <f>IF(A631="Ordenes de Compra",VLOOKUP($C631,Autogestión!$B$2:$G$5090,6,0),IF(A631="Financiamiento Internacional",VLOOKUP($C631,FinInt!$B$2:$G$508,6,0),"Legítimo Abono"))</f>
        <v>Programa Multifase de Atención Primaria a la Salud para el Manejo de Enfermedades Crónicas No Transmisibles. Segunda Operación - 3772/0C-AR - BID</v>
      </c>
      <c r="F631" s="26" t="str">
        <f>IF($A631="Ordenes de Compra","ARS",IF($A631="Financiamiento Internacional",VLOOKUP($C631,FinInt!$B$2:$Q$508,15,0),VLOOKUP($C631,NoAmpOC!$B$2:$T$988,18,0)))</f>
        <v>ARS</v>
      </c>
      <c r="G631" s="5">
        <f>IF($A631="Ordenes de Compra",VLOOKUP($C631,Autogestión!$B$2:$H$5090,7,0),IF($A631="Financiamiento Internacional",VLOOKUP($C631,FinInt!$B$2:$Q$1308,16,0),VLOOKUP($C631,NoAmpOC!$B$2:$T$988,19,0)))</f>
        <v>184777.58</v>
      </c>
      <c r="H631" s="5">
        <f t="shared" si="27"/>
        <v>184777.58</v>
      </c>
      <c r="I631" s="26" t="str">
        <f>IF($A631="Ordenes de Compra",VLOOKUP($C631,Autogestión!$B$2:$J$5090,9,0),IF($A631="Financiamiento Internacional",VLOOKUP($C631,FinInt!$B$2:$G$1555,6,0),"Legitimo Abono"))</f>
        <v>Programa Multifase de Atención Primaria a la Salud para el Manejo de Enfermedades Crónicas No Transmisibles. Segunda Operación - 3772/0C-AR - BID</v>
      </c>
      <c r="J631" s="1" t="str">
        <f>IF($A631="Ordenes de Compra",VLOOKUP($C631,Autogestión!$B$2:$R$5090,17,0),IF($A631="Financiamiento Internacional",VLOOKUP($C631,FinInt!$B$2:$O$1508,14,0),VLOOKUP($C631,NoAmpOC!$B$2:$R$988,17,0)))</f>
        <v>Becher y Asociados SRL</v>
      </c>
      <c r="K631" s="7" t="str">
        <f>DetalleExp!AP631</f>
        <v>DAFYP#MS-ARCHIVO</v>
      </c>
      <c r="L631" s="7" t="str">
        <f>DetalleExp!AQ631</f>
        <v>ARCHIVO - Archivo</v>
      </c>
      <c r="M631" s="7" t="str">
        <f>DetalleExp!AR631</f>
        <v>DAFYP#MS - Dirección de administración financiera y presupuestaria</v>
      </c>
      <c r="N631" s="7">
        <f>DetalleExp!AS631</f>
        <v>44207</v>
      </c>
      <c r="O631" s="27">
        <f ca="1">ROUNDUP(TODAY()-N631,0)</f>
        <v>148</v>
      </c>
      <c r="P631" s="27">
        <f ca="1">ROUNDUP(TODAY()-B631,0)</f>
        <v>181</v>
      </c>
      <c r="Q631" s="1" t="str">
        <f>IFERROR(IF(A631="Ordenes de Compra",VLOOKUP($E631,'Ordenes de Compra'!$A$2:$E$1712,5,0),"Sin OC"),"Sin dato")</f>
        <v>Sin OC</v>
      </c>
      <c r="R631" s="28" t="str">
        <f>IFERROR(IF(A631="Ordenes de Compra",VLOOKUP($I631,'Ordenes de Compra'!$B$2:$E$1712,3,0),"Sin OC"),"Sin dato")</f>
        <v>Sin OC</v>
      </c>
      <c r="S631" s="1" t="str">
        <f>VLOOKUP($U631,'Tablas intermedias'!$C$1:$H$222,5,0)</f>
        <v>DGPFE</v>
      </c>
      <c r="T631" s="29" t="str">
        <f t="shared" si="28"/>
        <v>OK</v>
      </c>
      <c r="U631" s="30" t="str">
        <f t="shared" si="29"/>
        <v>DAFYP#MS-ARCHIVOARCHIVO - ArchivoDAFYP#MS - Dirección de administración financiera y presupuestaria</v>
      </c>
      <c r="V631" s="1" t="str">
        <f>VLOOKUP(U631,'Tablas intermedias'!$C$1:$H$222,6,0)</f>
        <v>No</v>
      </c>
      <c r="W631" s="1" t="str">
        <f ca="1">IF(O631&lt;30,"menos de 30 días","más de 30 días")</f>
        <v>más de 30 días</v>
      </c>
    </row>
    <row r="632" spans="1:23" ht="14.25" hidden="1" thickTop="1" thickBot="1" x14ac:dyDescent="0.25">
      <c r="A632" s="17" t="str">
        <f>IF(DetalleExp!H632='Tablas intermedias'!$A$2,"Ordenes de Compra",IF(DetalleExp!H632='Tablas intermedias'!$A$3,"Financiamiento Internacional","Legítimo Abono"))</f>
        <v>Financiamiento Internacional</v>
      </c>
      <c r="B632" s="7">
        <f>DetalleExp!E632</f>
        <v>44174</v>
      </c>
      <c r="C632" s="1" t="str">
        <f>DetalleExp!A632</f>
        <v>EX-2020-85432367-APN-DAFYP#MS</v>
      </c>
      <c r="D632" s="1" t="str">
        <f>IF(A632="Ordenes de Compra",VLOOKUP(C632,Autogestión!$B$2:$D$5090,3,0),IF(A632="Legítimo Abono",VLOOKUP(C632,NoAmpOC!$B$2:$H$988,7,0),"Factura"))</f>
        <v>Factura</v>
      </c>
      <c r="E632" s="26" t="str">
        <f>IF(A632="Ordenes de Compra",VLOOKUP($C632,Autogestión!$B$2:$G$5090,6,0),IF(A632="Financiamiento Internacional",VLOOKUP($C632,FinInt!$B$2:$G$508,6,0),"Legítimo Abono"))</f>
        <v>Programa Multifase de Atención Primaria a la Salud para el Manejo de Enfermedades Crónicas No Transmisibles. Segunda Operación - 3772/0C-AR - BID</v>
      </c>
      <c r="F632" s="26" t="str">
        <f>IF($A632="Ordenes de Compra","ARS",IF($A632="Financiamiento Internacional",VLOOKUP($C632,FinInt!$B$2:$Q$508,15,0),VLOOKUP($C632,NoAmpOC!$B$2:$T$988,18,0)))</f>
        <v>ARS</v>
      </c>
      <c r="G632" s="5">
        <f>IF($A632="Ordenes de Compra",VLOOKUP($C632,Autogestión!$B$2:$H$5090,7,0),IF($A632="Financiamiento Internacional",VLOOKUP($C632,FinInt!$B$2:$Q$1308,16,0),VLOOKUP($C632,NoAmpOC!$B$2:$T$988,19,0)))</f>
        <v>51737.72</v>
      </c>
      <c r="H632" s="5">
        <f t="shared" si="27"/>
        <v>51737.72</v>
      </c>
      <c r="I632" s="26" t="str">
        <f>IF($A632="Ordenes de Compra",VLOOKUP($C632,Autogestión!$B$2:$J$5090,9,0),IF($A632="Financiamiento Internacional",VLOOKUP($C632,FinInt!$B$2:$G$1555,6,0),"Legitimo Abono"))</f>
        <v>Programa Multifase de Atención Primaria a la Salud para el Manejo de Enfermedades Crónicas No Transmisibles. Segunda Operación - 3772/0C-AR - BID</v>
      </c>
      <c r="J632" s="1" t="str">
        <f>IF($A632="Ordenes de Compra",VLOOKUP($C632,Autogestión!$B$2:$R$5090,17,0),IF($A632="Financiamiento Internacional",VLOOKUP($C632,FinInt!$B$2:$O$1508,14,0),VLOOKUP($C632,NoAmpOC!$B$2:$R$988,17,0)))</f>
        <v>Becher y Asociados SRL</v>
      </c>
      <c r="K632" s="7" t="str">
        <f>DetalleExp!AP632</f>
        <v>DAFYP#MS-ARCHIVO</v>
      </c>
      <c r="L632" s="7" t="str">
        <f>DetalleExp!AQ632</f>
        <v>ARCHIVO - Archivo</v>
      </c>
      <c r="M632" s="7" t="str">
        <f>DetalleExp!AR632</f>
        <v>DAFYP#MS - Dirección de administración financiera y presupuestaria</v>
      </c>
      <c r="N632" s="7">
        <f>DetalleExp!AS632</f>
        <v>44235</v>
      </c>
      <c r="O632" s="27">
        <f ca="1">ROUNDUP(TODAY()-N632,0)</f>
        <v>120</v>
      </c>
      <c r="P632" s="27">
        <f ca="1">ROUNDUP(TODAY()-B632,0)</f>
        <v>181</v>
      </c>
      <c r="Q632" s="1" t="str">
        <f>IFERROR(IF(A632="Ordenes de Compra",VLOOKUP($E632,'Ordenes de Compra'!$A$2:$E$1712,5,0),"Sin OC"),"Sin dato")</f>
        <v>Sin OC</v>
      </c>
      <c r="R632" s="28" t="str">
        <f>IFERROR(IF(A632="Ordenes de Compra",VLOOKUP($I632,'Ordenes de Compra'!$B$2:$E$1712,3,0),"Sin OC"),"Sin dato")</f>
        <v>Sin OC</v>
      </c>
      <c r="S632" s="1" t="str">
        <f>VLOOKUP($U632,'Tablas intermedias'!$C$1:$H$222,5,0)</f>
        <v>DGPFE</v>
      </c>
      <c r="T632" s="29" t="str">
        <f t="shared" si="28"/>
        <v>OK</v>
      </c>
      <c r="U632" s="30" t="str">
        <f t="shared" si="29"/>
        <v>DAFYP#MS-ARCHIVOARCHIVO - ArchivoDAFYP#MS - Dirección de administración financiera y presupuestaria</v>
      </c>
      <c r="V632" s="1" t="str">
        <f>VLOOKUP(U632,'Tablas intermedias'!$C$1:$H$222,6,0)</f>
        <v>No</v>
      </c>
      <c r="W632" s="1" t="str">
        <f ca="1">IF(O632&lt;30,"menos de 30 días","más de 30 días")</f>
        <v>más de 30 días</v>
      </c>
    </row>
    <row r="633" spans="1:23" ht="14.25" hidden="1" thickTop="1" thickBot="1" x14ac:dyDescent="0.25">
      <c r="A633" s="17" t="str">
        <f>IF(DetalleExp!H633='Tablas intermedias'!$A$2,"Ordenes de Compra",IF(DetalleExp!H633='Tablas intermedias'!$A$3,"Financiamiento Internacional","Legítimo Abono"))</f>
        <v>Financiamiento Internacional</v>
      </c>
      <c r="B633" s="7">
        <f>DetalleExp!E633</f>
        <v>44174</v>
      </c>
      <c r="C633" s="1" t="str">
        <f>DetalleExp!A633</f>
        <v>EX-2020-85434690-APN-DAFYP#MS</v>
      </c>
      <c r="D633" s="1" t="str">
        <f>IF(A633="Ordenes de Compra",VLOOKUP(C633,Autogestión!$B$2:$D$5090,3,0),IF(A633="Legítimo Abono",VLOOKUP(C633,NoAmpOC!$B$2:$H$988,7,0),"Factura"))</f>
        <v>Factura</v>
      </c>
      <c r="E633" s="26" t="str">
        <f>IF(A633="Ordenes de Compra",VLOOKUP($C633,Autogestión!$B$2:$G$5090,6,0),IF(A633="Financiamiento Internacional",VLOOKUP($C633,FinInt!$B$2:$G$508,6,0),"Legítimo Abono"))</f>
        <v>Programa Multifase de Atención Primaria a la Salud para el Manejo de Enfermedades Crónicas No Transmisibles. Segunda Operación - 3772/0C-AR - BID</v>
      </c>
      <c r="F633" s="26" t="str">
        <f>IF($A633="Ordenes de Compra","ARS",IF($A633="Financiamiento Internacional",VLOOKUP($C633,FinInt!$B$2:$Q$508,15,0),VLOOKUP($C633,NoAmpOC!$B$2:$T$988,18,0)))</f>
        <v>ARS</v>
      </c>
      <c r="G633" s="5">
        <f>IF($A633="Ordenes de Compra",VLOOKUP($C633,Autogestión!$B$2:$H$5090,7,0),IF($A633="Financiamiento Internacional",VLOOKUP($C633,FinInt!$B$2:$Q$1308,16,0),VLOOKUP($C633,NoAmpOC!$B$2:$T$988,19,0)))</f>
        <v>2418841.92</v>
      </c>
      <c r="H633" s="5">
        <f t="shared" si="27"/>
        <v>2418841.92</v>
      </c>
      <c r="I633" s="26" t="str">
        <f>IF($A633="Ordenes de Compra",VLOOKUP($C633,Autogestión!$B$2:$J$5090,9,0),IF($A633="Financiamiento Internacional",VLOOKUP($C633,FinInt!$B$2:$G$1555,6,0),"Legitimo Abono"))</f>
        <v>Programa Multifase de Atención Primaria a la Salud para el Manejo de Enfermedades Crónicas No Transmisibles. Segunda Operación - 3772/0C-AR - BID</v>
      </c>
      <c r="J633" s="1" t="str">
        <f>IF($A633="Ordenes de Compra",VLOOKUP($C633,Autogestión!$B$2:$R$5090,17,0),IF($A633="Financiamiento Internacional",VLOOKUP($C633,FinInt!$B$2:$O$1508,14,0),VLOOKUP($C633,NoAmpOC!$B$2:$R$988,17,0)))</f>
        <v>Becher y Asociados SRL</v>
      </c>
      <c r="K633" s="7" t="str">
        <f>DetalleExp!AP633</f>
        <v>DAFYP#MS-ARCHIVO</v>
      </c>
      <c r="L633" s="7" t="str">
        <f>DetalleExp!AQ633</f>
        <v>ARCHIVO - Archivo</v>
      </c>
      <c r="M633" s="7" t="str">
        <f>DetalleExp!AR633</f>
        <v>DAFYP#MS - Dirección de administración financiera y presupuestaria</v>
      </c>
      <c r="N633" s="7">
        <f>DetalleExp!AS633</f>
        <v>44222</v>
      </c>
      <c r="O633" s="27">
        <f ca="1">ROUNDUP(TODAY()-N633,0)</f>
        <v>133</v>
      </c>
      <c r="P633" s="27">
        <f ca="1">ROUNDUP(TODAY()-B633,0)</f>
        <v>181</v>
      </c>
      <c r="Q633" s="1" t="str">
        <f>IFERROR(IF(A633="Ordenes de Compra",VLOOKUP($E633,'Ordenes de Compra'!$A$2:$E$1712,5,0),"Sin OC"),"Sin dato")</f>
        <v>Sin OC</v>
      </c>
      <c r="R633" s="28" t="str">
        <f>IFERROR(IF(A633="Ordenes de Compra",VLOOKUP($I633,'Ordenes de Compra'!$B$2:$E$1712,3,0),"Sin OC"),"Sin dato")</f>
        <v>Sin OC</v>
      </c>
      <c r="S633" s="1" t="str">
        <f>VLOOKUP($U633,'Tablas intermedias'!$C$1:$H$222,5,0)</f>
        <v>DGPFE</v>
      </c>
      <c r="T633" s="29" t="str">
        <f t="shared" si="28"/>
        <v>OK</v>
      </c>
      <c r="U633" s="30" t="str">
        <f t="shared" si="29"/>
        <v>DAFYP#MS-ARCHIVOARCHIVO - ArchivoDAFYP#MS - Dirección de administración financiera y presupuestaria</v>
      </c>
      <c r="V633" s="1" t="str">
        <f>VLOOKUP(U633,'Tablas intermedias'!$C$1:$H$222,6,0)</f>
        <v>No</v>
      </c>
      <c r="W633" s="1" t="str">
        <f ca="1">IF(O633&lt;30,"menos de 30 días","más de 30 días")</f>
        <v>más de 30 días</v>
      </c>
    </row>
    <row r="634" spans="1:23" ht="14.25" hidden="1" thickTop="1" thickBot="1" x14ac:dyDescent="0.25">
      <c r="A634" s="17" t="str">
        <f>IF(DetalleExp!H634='Tablas intermedias'!$A$2,"Ordenes de Compra",IF(DetalleExp!H634='Tablas intermedias'!$A$3,"Financiamiento Internacional","Legítimo Abono"))</f>
        <v>Ordenes de Compra</v>
      </c>
      <c r="B634" s="7">
        <f>DetalleExp!E634</f>
        <v>44174</v>
      </c>
      <c r="C634" s="1" t="str">
        <f>DetalleExp!A634</f>
        <v>EX-2020-85483505-APN-DTYC#MS</v>
      </c>
      <c r="D634" s="1" t="str">
        <f>IF(A634="Ordenes de Compra",VLOOKUP(C634,Autogestión!$B$2:$D$5090,3,0),IF(A634="Legítimo Abono",VLOOKUP(C634,NoAmpOC!$B$2:$H$988,7,0),"Factura"))</f>
        <v>Factura</v>
      </c>
      <c r="E634" s="26" t="str">
        <f>IF(A634="Ordenes de Compra",VLOOKUP($C634,Autogestión!$B$2:$G$5090,6,0),IF(A634="Financiamiento Internacional",VLOOKUP($C634,FinInt!$B$2:$G$508,6,0),"Legítimo Abono"))</f>
        <v>80-0025-LPU18</v>
      </c>
      <c r="F634" s="26" t="str">
        <f>IF($A634="Ordenes de Compra","ARS",IF($A634="Financiamiento Internacional",VLOOKUP($C634,FinInt!$B$2:$Q$508,15,0),VLOOKUP($C634,NoAmpOC!$B$2:$T$988,18,0)))</f>
        <v>ARS</v>
      </c>
      <c r="G634" s="5">
        <f>IF($A634="Ordenes de Compra",VLOOKUP($C634,Autogestión!$B$2:$H$5090,7,0),IF($A634="Financiamiento Internacional",VLOOKUP($C634,FinInt!$B$2:$Q$1308,16,0),VLOOKUP($C634,NoAmpOC!$B$2:$T$988,19,0)))</f>
        <v>2260214.2799999998</v>
      </c>
      <c r="H634" s="5">
        <f t="shared" si="27"/>
        <v>2260214.2799999998</v>
      </c>
      <c r="I634" s="26" t="str">
        <f>IF($A634="Ordenes de Compra",VLOOKUP($C634,Autogestión!$B$2:$J$5090,9,0),IF($A634="Financiamiento Internacional",VLOOKUP($C634,FinInt!$B$2:$G$1555,6,0),"Legitimo Abono"))</f>
        <v>80-1040-OC20</v>
      </c>
      <c r="J634" s="1" t="str">
        <f>IF($A634="Ordenes de Compra",VLOOKUP($C634,Autogestión!$B$2:$R$5090,17,0),IF($A634="Financiamiento Internacional",VLOOKUP($C634,FinInt!$B$2:$O$1508,14,0),VLOOKUP($C634,NoAmpOC!$B$2:$R$988,17,0)))</f>
        <v xml:space="preserve">LAFEDAR S.A. </v>
      </c>
      <c r="K634" s="7" t="str">
        <f>DetalleExp!AP634</f>
        <v>DAFYP#MS-ARCHIVO</v>
      </c>
      <c r="L634" s="7" t="str">
        <f>DetalleExp!AQ634</f>
        <v>ARCHIVO - Archivo</v>
      </c>
      <c r="M634" s="7" t="str">
        <f>DetalleExp!AR634</f>
        <v>DAFYP#MS - Dirección de administración financiera y presupuestaria</v>
      </c>
      <c r="N634" s="7">
        <f>DetalleExp!AS634</f>
        <v>44259</v>
      </c>
      <c r="O634" s="27">
        <f ca="1">ROUNDUP(TODAY()-N634,0)</f>
        <v>96</v>
      </c>
      <c r="P634" s="27">
        <f ca="1">ROUNDUP(TODAY()-B634,0)</f>
        <v>181</v>
      </c>
      <c r="Q634" s="1" t="str">
        <f>IFERROR(IF(A634="Ordenes de Compra",VLOOKUP($E634,'Ordenes de Compra'!$A$2:$E$1712,5,0),"Sin OC"),"Sin dato")</f>
        <v>29.0.0.45.0</v>
      </c>
      <c r="R634" s="28">
        <f>IFERROR(IF(A634="Ordenes de Compra",VLOOKUP($I634,'Ordenes de Compra'!$B$2:$E$1712,3,0),"Sin OC"),"Sin dato")</f>
        <v>55654726.969999999</v>
      </c>
      <c r="S634" s="1" t="str">
        <f>VLOOKUP($U634,'Tablas intermedias'!$C$1:$H$222,5,0)</f>
        <v>DGPFE</v>
      </c>
      <c r="T634" s="29" t="str">
        <f t="shared" si="28"/>
        <v>OK</v>
      </c>
      <c r="U634" s="30" t="str">
        <f t="shared" si="29"/>
        <v>DAFYP#MS-ARCHIVOARCHIVO - ArchivoDAFYP#MS - Dirección de administración financiera y presupuestaria</v>
      </c>
      <c r="V634" s="1" t="str">
        <f>VLOOKUP(U634,'Tablas intermedias'!$C$1:$H$222,6,0)</f>
        <v>No</v>
      </c>
      <c r="W634" s="1" t="str">
        <f ca="1">IF(O634&lt;30,"menos de 30 días","más de 30 días")</f>
        <v>más de 30 días</v>
      </c>
    </row>
    <row r="635" spans="1:23" ht="14.25" hidden="1" thickTop="1" thickBot="1" x14ac:dyDescent="0.25">
      <c r="A635" s="17" t="str">
        <f>IF(DetalleExp!H635='Tablas intermedias'!$A$2,"Ordenes de Compra",IF(DetalleExp!H635='Tablas intermedias'!$A$3,"Financiamiento Internacional","Legítimo Abono"))</f>
        <v>Financiamiento Internacional</v>
      </c>
      <c r="B635" s="7">
        <f>DetalleExp!E635</f>
        <v>44174</v>
      </c>
      <c r="C635" s="1" t="str">
        <f>DetalleExp!A635</f>
        <v>EX-2020-85490100-APN-DAFYP#MS</v>
      </c>
      <c r="D635" s="1" t="str">
        <f>IF(A635="Ordenes de Compra",VLOOKUP(C635,Autogestión!$B$2:$D$5090,3,0),IF(A635="Legítimo Abono",VLOOKUP(C635,NoAmpOC!$B$2:$H$988,7,0),"Factura"))</f>
        <v>Factura</v>
      </c>
      <c r="E635" s="26" t="str">
        <f>IF(A635="Ordenes de Compra",VLOOKUP($C635,Autogestión!$B$2:$G$5090,6,0),IF(A635="Financiamiento Internacional",VLOOKUP($C635,FinInt!$B$2:$G$508,6,0),"Legítimo Abono"))</f>
        <v>Consolidación del modelo de Atención Primaria de la Salud a través de la Provisión y Dispensa de Medicamentos Esenciales ¿ Proyectos financiados Organismos Multilaterales Regionales - ARG/15/001 - PNUD</v>
      </c>
      <c r="F635" s="26">
        <f>IF($A635="Ordenes de Compra","ARS",IF($A635="Financiamiento Internacional",VLOOKUP($C635,FinInt!$B$2:$Q$508,15,0),VLOOKUP($C635,NoAmpOC!$B$2:$T$988,18,0)))</f>
        <v>0</v>
      </c>
      <c r="G635" s="5">
        <f>IF($A635="Ordenes de Compra",VLOOKUP($C635,Autogestión!$B$2:$H$5090,7,0),IF($A635="Financiamiento Internacional",VLOOKUP($C635,FinInt!$B$2:$Q$1308,16,0),VLOOKUP($C635,NoAmpOC!$B$2:$T$988,19,0)))</f>
        <v>0</v>
      </c>
      <c r="H635" s="5">
        <f t="shared" si="27"/>
        <v>0</v>
      </c>
      <c r="I635" s="26" t="str">
        <f>IF($A635="Ordenes de Compra",VLOOKUP($C635,Autogestión!$B$2:$J$5090,9,0),IF($A635="Financiamiento Internacional",VLOOKUP($C635,FinInt!$B$2:$G$1555,6,0),"Legitimo Abono"))</f>
        <v>Consolidación del modelo de Atención Primaria de la Salud a través de la Provisión y Dispensa de Medicamentos Esenciales ¿ Proyectos financiados Organismos Multilaterales Regionales - ARG/15/001 - PNUD</v>
      </c>
      <c r="J635" s="1" t="str">
        <f>IF($A635="Ordenes de Compra",VLOOKUP($C635,Autogestión!$B$2:$R$5090,17,0),IF($A635="Financiamiento Internacional",VLOOKUP($C635,FinInt!$B$2:$O$1508,14,0),VLOOKUP($C635,NoAmpOC!$B$2:$R$988,17,0)))</f>
        <v>UNIVERSIDAD TECNOLOGICA NACIONAL</v>
      </c>
      <c r="K635" s="7" t="str">
        <f>DetalleExp!AP635</f>
        <v>DAFYP#MS-ARCHIVO</v>
      </c>
      <c r="L635" s="7" t="str">
        <f>DetalleExp!AQ635</f>
        <v>ARCHIVO - Archivo</v>
      </c>
      <c r="M635" s="7" t="str">
        <f>DetalleExp!AR635</f>
        <v>DAFYP#MS - Dirección de administración financiera y presupuestaria</v>
      </c>
      <c r="N635" s="7">
        <f>DetalleExp!AS635</f>
        <v>44216</v>
      </c>
      <c r="O635" s="27">
        <f ca="1">ROUNDUP(TODAY()-N635,0)</f>
        <v>139</v>
      </c>
      <c r="P635" s="27">
        <f ca="1">ROUNDUP(TODAY()-B635,0)</f>
        <v>181</v>
      </c>
      <c r="Q635" s="1" t="str">
        <f>IFERROR(IF(A635="Ordenes de Compra",VLOOKUP($E635,'Ordenes de Compra'!$A$2:$E$1712,5,0),"Sin OC"),"Sin dato")</f>
        <v>Sin OC</v>
      </c>
      <c r="R635" s="28" t="str">
        <f>IFERROR(IF(A635="Ordenes de Compra",VLOOKUP($I635,'Ordenes de Compra'!$B$2:$E$1712,3,0),"Sin OC"),"Sin dato")</f>
        <v>Sin OC</v>
      </c>
      <c r="S635" s="1" t="str">
        <f>VLOOKUP($U635,'Tablas intermedias'!$C$1:$H$222,5,0)</f>
        <v>DGPFE</v>
      </c>
      <c r="T635" s="29" t="str">
        <f t="shared" si="28"/>
        <v>OK</v>
      </c>
      <c r="U635" s="30" t="str">
        <f t="shared" si="29"/>
        <v>DAFYP#MS-ARCHIVOARCHIVO - ArchivoDAFYP#MS - Dirección de administración financiera y presupuestaria</v>
      </c>
      <c r="V635" s="1" t="str">
        <f>VLOOKUP(U635,'Tablas intermedias'!$C$1:$H$222,6,0)</f>
        <v>No</v>
      </c>
      <c r="W635" s="1" t="str">
        <f ca="1">IF(O635&lt;30,"menos de 30 días","más de 30 días")</f>
        <v>más de 30 días</v>
      </c>
    </row>
    <row r="636" spans="1:23" ht="14.25" hidden="1" thickTop="1" thickBot="1" x14ac:dyDescent="0.25">
      <c r="A636" s="17" t="str">
        <f>IF(DetalleExp!H636='Tablas intermedias'!$A$2,"Ordenes de Compra",IF(DetalleExp!H636='Tablas intermedias'!$A$3,"Financiamiento Internacional","Legítimo Abono"))</f>
        <v>Ordenes de Compra</v>
      </c>
      <c r="B636" s="7">
        <f>DetalleExp!E636</f>
        <v>44175</v>
      </c>
      <c r="C636" s="1" t="str">
        <f>DetalleExp!A636</f>
        <v>EX-2020-85879949-APN-DTYC#MS</v>
      </c>
      <c r="D636" s="1" t="str">
        <f>IF(A636="Ordenes de Compra",VLOOKUP(C636,Autogestión!$B$2:$D$5090,3,0),IF(A636="Legítimo Abono",VLOOKUP(C636,NoAmpOC!$B$2:$H$988,7,0),"Factura"))</f>
        <v>Factura</v>
      </c>
      <c r="E636" s="26" t="str">
        <f>IF(A636="Ordenes de Compra",VLOOKUP($C636,Autogestión!$B$2:$G$5090,6,0),IF(A636="Financiamiento Internacional",VLOOKUP($C636,FinInt!$B$2:$G$508,6,0),"Legítimo Abono"))</f>
        <v>80-0025-LPU18</v>
      </c>
      <c r="F636" s="26" t="str">
        <f>IF($A636="Ordenes de Compra","ARS",IF($A636="Financiamiento Internacional",VLOOKUP($C636,FinInt!$B$2:$Q$508,15,0),VLOOKUP($C636,NoAmpOC!$B$2:$T$988,18,0)))</f>
        <v>ARS</v>
      </c>
      <c r="G636" s="5">
        <f>IF($A636="Ordenes de Compra",VLOOKUP($C636,Autogestión!$B$2:$H$5090,7,0),IF($A636="Financiamiento Internacional",VLOOKUP($C636,FinInt!$B$2:$Q$1308,16,0),VLOOKUP($C636,NoAmpOC!$B$2:$T$988,19,0)))</f>
        <v>0</v>
      </c>
      <c r="H636" s="5">
        <f t="shared" si="27"/>
        <v>0</v>
      </c>
      <c r="I636" s="26" t="str">
        <f>IF($A636="Ordenes de Compra",VLOOKUP($C636,Autogestión!$B$2:$J$5090,9,0),IF($A636="Financiamiento Internacional",VLOOKUP($C636,FinInt!$B$2:$G$1555,6,0),"Legitimo Abono"))</f>
        <v>80-1130-OC19</v>
      </c>
      <c r="J636" s="1" t="str">
        <f>IF($A636="Ordenes de Compra",VLOOKUP($C636,Autogestión!$B$2:$R$5090,17,0),IF($A636="Financiamiento Internacional",VLOOKUP($C636,FinInt!$B$2:$O$1508,14,0),VLOOKUP($C636,NoAmpOC!$B$2:$R$988,17,0)))</f>
        <v>PRO MED INTERNACIONAL SA</v>
      </c>
      <c r="K636" s="7" t="str">
        <f>DetalleExp!AP636</f>
        <v>DAFYP#MS-ARCHIVO</v>
      </c>
      <c r="L636" s="7" t="str">
        <f>DetalleExp!AQ636</f>
        <v>ARCHIVO - Archivo</v>
      </c>
      <c r="M636" s="7" t="str">
        <f>DetalleExp!AR636</f>
        <v>DAFYP#MS - Dirección de administración financiera y presupuestaria</v>
      </c>
      <c r="N636" s="7">
        <f>DetalleExp!AS636</f>
        <v>44225</v>
      </c>
      <c r="O636" s="27">
        <f ca="1">ROUNDUP(TODAY()-N636,0)</f>
        <v>130</v>
      </c>
      <c r="P636" s="27">
        <f ca="1">ROUNDUP(TODAY()-B636,0)</f>
        <v>180</v>
      </c>
      <c r="Q636" s="1" t="str">
        <f>IFERROR(IF(A636="Ordenes de Compra",VLOOKUP($E636,'Ordenes de Compra'!$A$2:$E$1712,5,0),"Sin OC"),"Sin dato")</f>
        <v>29.0.0.45.0</v>
      </c>
      <c r="R636" s="28">
        <f>IFERROR(IF(A636="Ordenes de Compra",VLOOKUP($I636,'Ordenes de Compra'!$B$2:$E$1712,3,0),"Sin OC"),"Sin dato")</f>
        <v>213323176.56999999</v>
      </c>
      <c r="S636" s="1" t="str">
        <f>VLOOKUP($U636,'Tablas intermedias'!$C$1:$H$222,5,0)</f>
        <v>DGPFE</v>
      </c>
      <c r="T636" s="29" t="str">
        <f t="shared" si="28"/>
        <v>OK</v>
      </c>
      <c r="U636" s="30" t="str">
        <f t="shared" si="29"/>
        <v>DAFYP#MS-ARCHIVOARCHIVO - ArchivoDAFYP#MS - Dirección de administración financiera y presupuestaria</v>
      </c>
      <c r="V636" s="1" t="str">
        <f>VLOOKUP(U636,'Tablas intermedias'!$C$1:$H$222,6,0)</f>
        <v>No</v>
      </c>
      <c r="W636" s="1" t="str">
        <f ca="1">IF(O636&lt;30,"menos de 30 días","más de 30 días")</f>
        <v>más de 30 días</v>
      </c>
    </row>
    <row r="637" spans="1:23" ht="14.25" hidden="1" thickTop="1" thickBot="1" x14ac:dyDescent="0.25">
      <c r="A637" s="17" t="str">
        <f>IF(DetalleExp!H637='Tablas intermedias'!$A$2,"Ordenes de Compra",IF(DetalleExp!H637='Tablas intermedias'!$A$3,"Financiamiento Internacional","Legítimo Abono"))</f>
        <v>Ordenes de Compra</v>
      </c>
      <c r="B637" s="7">
        <f>DetalleExp!E637</f>
        <v>44176</v>
      </c>
      <c r="C637" s="1" t="str">
        <f>DetalleExp!A637</f>
        <v>EX-2020-86192141-APN-DTYC#MS</v>
      </c>
      <c r="D637" s="1" t="str">
        <f>IF(A637="Ordenes de Compra",VLOOKUP(C637,Autogestión!$B$2:$D$5090,3,0),IF(A637="Legítimo Abono",VLOOKUP(C637,NoAmpOC!$B$2:$H$988,7,0),"Factura"))</f>
        <v>Factura</v>
      </c>
      <c r="E637" s="26" t="str">
        <f>IF(A637="Ordenes de Compra",VLOOKUP($C637,Autogestión!$B$2:$G$5090,6,0),IF(A637="Financiamiento Internacional",VLOOKUP($C637,FinInt!$B$2:$G$508,6,0),"Legítimo Abono"))</f>
        <v>80-0025-LPU18</v>
      </c>
      <c r="F637" s="26" t="str">
        <f>IF($A637="Ordenes de Compra","ARS",IF($A637="Financiamiento Internacional",VLOOKUP($C637,FinInt!$B$2:$Q$508,15,0),VLOOKUP($C637,NoAmpOC!$B$2:$T$988,18,0)))</f>
        <v>ARS</v>
      </c>
      <c r="G637" s="5">
        <f>IF($A637="Ordenes de Compra",VLOOKUP($C637,Autogestión!$B$2:$H$5090,7,0),IF($A637="Financiamiento Internacional",VLOOKUP($C637,FinInt!$B$2:$Q$1308,16,0),VLOOKUP($C637,NoAmpOC!$B$2:$T$988,19,0)))</f>
        <v>2257637.7599999998</v>
      </c>
      <c r="H637" s="5">
        <f t="shared" si="27"/>
        <v>2257637.7599999998</v>
      </c>
      <c r="I637" s="26" t="str">
        <f>IF($A637="Ordenes de Compra",VLOOKUP($C637,Autogestión!$B$2:$J$5090,9,0),IF($A637="Financiamiento Internacional",VLOOKUP($C637,FinInt!$B$2:$G$1555,6,0),"Legitimo Abono"))</f>
        <v>80-1040-OC20</v>
      </c>
      <c r="J637" s="1" t="str">
        <f>IF($A637="Ordenes de Compra",VLOOKUP($C637,Autogestión!$B$2:$R$5090,17,0),IF($A637="Financiamiento Internacional",VLOOKUP($C637,FinInt!$B$2:$O$1508,14,0),VLOOKUP($C637,NoAmpOC!$B$2:$R$988,17,0)))</f>
        <v xml:space="preserve">LAFEDAR S.A. </v>
      </c>
      <c r="K637" s="7" t="str">
        <f>DetalleExp!AP637</f>
        <v>DAFYP#MS-ARCHIVO</v>
      </c>
      <c r="L637" s="7" t="str">
        <f>DetalleExp!AQ637</f>
        <v>ARCHIVO - Archivo</v>
      </c>
      <c r="M637" s="7" t="str">
        <f>DetalleExp!AR637</f>
        <v>DAFYP#MS - Dirección de administración financiera y presupuestaria</v>
      </c>
      <c r="N637" s="7">
        <f>DetalleExp!AS637</f>
        <v>44230</v>
      </c>
      <c r="O637" s="27">
        <f ca="1">ROUNDUP(TODAY()-N637,0)</f>
        <v>125</v>
      </c>
      <c r="P637" s="27">
        <f ca="1">ROUNDUP(TODAY()-B637,0)</f>
        <v>179</v>
      </c>
      <c r="Q637" s="1" t="str">
        <f>IFERROR(IF(A637="Ordenes de Compra",VLOOKUP($E637,'Ordenes de Compra'!$A$2:$E$1712,5,0),"Sin OC"),"Sin dato")</f>
        <v>29.0.0.45.0</v>
      </c>
      <c r="R637" s="28">
        <f>IFERROR(IF(A637="Ordenes de Compra",VLOOKUP($I637,'Ordenes de Compra'!$B$2:$E$1712,3,0),"Sin OC"),"Sin dato")</f>
        <v>55654726.969999999</v>
      </c>
      <c r="S637" s="1" t="str">
        <f>VLOOKUP($U637,'Tablas intermedias'!$C$1:$H$222,5,0)</f>
        <v>DGPFE</v>
      </c>
      <c r="T637" s="29" t="str">
        <f t="shared" si="28"/>
        <v>OK</v>
      </c>
      <c r="U637" s="30" t="str">
        <f t="shared" si="29"/>
        <v>DAFYP#MS-ARCHIVOARCHIVO - ArchivoDAFYP#MS - Dirección de administración financiera y presupuestaria</v>
      </c>
      <c r="V637" s="1" t="str">
        <f>VLOOKUP(U637,'Tablas intermedias'!$C$1:$H$222,6,0)</f>
        <v>No</v>
      </c>
      <c r="W637" s="1" t="str">
        <f ca="1">IF(O637&lt;30,"menos de 30 días","más de 30 días")</f>
        <v>más de 30 días</v>
      </c>
    </row>
    <row r="638" spans="1:23" ht="14.25" hidden="1" thickTop="1" thickBot="1" x14ac:dyDescent="0.25">
      <c r="A638" s="17" t="str">
        <f>IF(DetalleExp!H638='Tablas intermedias'!$A$2,"Ordenes de Compra",IF(DetalleExp!H638='Tablas intermedias'!$A$3,"Financiamiento Internacional","Legítimo Abono"))</f>
        <v>Ordenes de Compra</v>
      </c>
      <c r="B638" s="7">
        <f>DetalleExp!E638</f>
        <v>44176</v>
      </c>
      <c r="C638" s="1" t="str">
        <f>DetalleExp!A638</f>
        <v>EX-2020-86202144-APN-DTYC#MS</v>
      </c>
      <c r="D638" s="1" t="str">
        <f>IF(A638="Ordenes de Compra",VLOOKUP(C638,Autogestión!$B$2:$D$5090,3,0),IF(A638="Legítimo Abono",VLOOKUP(C638,NoAmpOC!$B$2:$H$988,7,0),"Factura"))</f>
        <v>Factura</v>
      </c>
      <c r="E638" s="26" t="str">
        <f>IF(A638="Ordenes de Compra",VLOOKUP($C638,Autogestión!$B$2:$G$5090,6,0),IF(A638="Financiamiento Internacional",VLOOKUP($C638,FinInt!$B$2:$G$508,6,0),"Legítimo Abono"))</f>
        <v>80-0025-LPU18</v>
      </c>
      <c r="F638" s="26" t="str">
        <f>IF($A638="Ordenes de Compra","ARS",IF($A638="Financiamiento Internacional",VLOOKUP($C638,FinInt!$B$2:$Q$508,15,0),VLOOKUP($C638,NoAmpOC!$B$2:$T$988,18,0)))</f>
        <v>ARS</v>
      </c>
      <c r="G638" s="5">
        <f>IF($A638="Ordenes de Compra",VLOOKUP($C638,Autogestión!$B$2:$H$5090,7,0),IF($A638="Financiamiento Internacional",VLOOKUP($C638,FinInt!$B$2:$Q$1308,16,0),VLOOKUP($C638,NoAmpOC!$B$2:$T$988,19,0)))</f>
        <v>2258244</v>
      </c>
      <c r="H638" s="5">
        <f t="shared" si="27"/>
        <v>2258244</v>
      </c>
      <c r="I638" s="26" t="str">
        <f>IF($A638="Ordenes de Compra",VLOOKUP($C638,Autogestión!$B$2:$J$5090,9,0),IF($A638="Financiamiento Internacional",VLOOKUP($C638,FinInt!$B$2:$G$1555,6,0),"Legitimo Abono"))</f>
        <v>80-1040-OC20</v>
      </c>
      <c r="J638" s="1" t="str">
        <f>IF($A638="Ordenes de Compra",VLOOKUP($C638,Autogestión!$B$2:$R$5090,17,0),IF($A638="Financiamiento Internacional",VLOOKUP($C638,FinInt!$B$2:$O$1508,14,0),VLOOKUP($C638,NoAmpOC!$B$2:$R$988,17,0)))</f>
        <v xml:space="preserve">LAFEDAR S.A. </v>
      </c>
      <c r="K638" s="7" t="str">
        <f>DetalleExp!AP638</f>
        <v>DAFYP#MS-ARCHIVO</v>
      </c>
      <c r="L638" s="7" t="str">
        <f>DetalleExp!AQ638</f>
        <v>ARCHIVO - Archivo</v>
      </c>
      <c r="M638" s="7" t="str">
        <f>DetalleExp!AR638</f>
        <v>DAFYP#MS - Dirección de administración financiera y presupuestaria</v>
      </c>
      <c r="N638" s="7">
        <f>DetalleExp!AS638</f>
        <v>44187</v>
      </c>
      <c r="O638" s="27">
        <f ca="1">ROUNDUP(TODAY()-N638,0)</f>
        <v>168</v>
      </c>
      <c r="P638" s="27">
        <f ca="1">ROUNDUP(TODAY()-B638,0)</f>
        <v>179</v>
      </c>
      <c r="Q638" s="1" t="str">
        <f>IFERROR(IF(A638="Ordenes de Compra",VLOOKUP($E638,'Ordenes de Compra'!$A$2:$E$1712,5,0),"Sin OC"),"Sin dato")</f>
        <v>29.0.0.45.0</v>
      </c>
      <c r="R638" s="28">
        <f>IFERROR(IF(A638="Ordenes de Compra",VLOOKUP($I638,'Ordenes de Compra'!$B$2:$E$1712,3,0),"Sin OC"),"Sin dato")</f>
        <v>55654726.969999999</v>
      </c>
      <c r="S638" s="1" t="str">
        <f>VLOOKUP($U638,'Tablas intermedias'!$C$1:$H$222,5,0)</f>
        <v>DGPFE</v>
      </c>
      <c r="T638" s="29" t="str">
        <f t="shared" si="28"/>
        <v>OK</v>
      </c>
      <c r="U638" s="30" t="str">
        <f t="shared" si="29"/>
        <v>DAFYP#MS-ARCHIVOARCHIVO - ArchivoDAFYP#MS - Dirección de administración financiera y presupuestaria</v>
      </c>
      <c r="V638" s="1" t="str">
        <f>VLOOKUP(U638,'Tablas intermedias'!$C$1:$H$222,6,0)</f>
        <v>No</v>
      </c>
      <c r="W638" s="1" t="str">
        <f ca="1">IF(O638&lt;30,"menos de 30 días","más de 30 días")</f>
        <v>más de 30 días</v>
      </c>
    </row>
    <row r="639" spans="1:23" ht="14.25" hidden="1" thickTop="1" thickBot="1" x14ac:dyDescent="0.25">
      <c r="A639" s="17" t="str">
        <f>IF(DetalleExp!H639='Tablas intermedias'!$A$2,"Ordenes de Compra",IF(DetalleExp!H639='Tablas intermedias'!$A$3,"Financiamiento Internacional","Legítimo Abono"))</f>
        <v>Ordenes de Compra</v>
      </c>
      <c r="B639" s="7">
        <f>DetalleExp!E639</f>
        <v>44176</v>
      </c>
      <c r="C639" s="1" t="str">
        <f>DetalleExp!A639</f>
        <v>EX-2020-86371123-APN-DTYC#MS</v>
      </c>
      <c r="D639" s="1" t="str">
        <f>IF(A639="Ordenes de Compra",VLOOKUP(C639,Autogestión!$B$2:$D$5090,3,0),IF(A639="Legítimo Abono",VLOOKUP(C639,NoAmpOC!$B$2:$H$988,7,0),"Factura"))</f>
        <v>Factura</v>
      </c>
      <c r="E639" s="26" t="str">
        <f>IF(A639="Ordenes de Compra",VLOOKUP($C639,Autogestión!$B$2:$G$5090,6,0),IF(A639="Financiamiento Internacional",VLOOKUP($C639,FinInt!$B$2:$G$508,6,0),"Legítimo Abono"))</f>
        <v>80-0025-LPU18</v>
      </c>
      <c r="F639" s="26" t="str">
        <f>IF($A639="Ordenes de Compra","ARS",IF($A639="Financiamiento Internacional",VLOOKUP($C639,FinInt!$B$2:$Q$508,15,0),VLOOKUP($C639,NoAmpOC!$B$2:$T$988,18,0)))</f>
        <v>ARS</v>
      </c>
      <c r="G639" s="5">
        <f>IF($A639="Ordenes de Compra",VLOOKUP($C639,Autogestión!$B$2:$H$5090,7,0),IF($A639="Financiamiento Internacional",VLOOKUP($C639,FinInt!$B$2:$Q$1308,16,0),VLOOKUP($C639,NoAmpOC!$B$2:$T$988,19,0)))</f>
        <v>671143</v>
      </c>
      <c r="H639" s="5">
        <f t="shared" si="27"/>
        <v>671143</v>
      </c>
      <c r="I639" s="26" t="str">
        <f>IF($A639="Ordenes de Compra",VLOOKUP($C639,Autogestión!$B$2:$J$5090,9,0),IF($A639="Financiamiento Internacional",VLOOKUP($C639,FinInt!$B$2:$G$1555,6,0),"Legitimo Abono"))</f>
        <v>80-1044-OC20</v>
      </c>
      <c r="J639" s="1" t="str">
        <f>IF($A639="Ordenes de Compra",VLOOKUP($C639,Autogestión!$B$2:$R$5090,17,0),IF($A639="Financiamiento Internacional",VLOOKUP($C639,FinInt!$B$2:$O$1508,14,0),VLOOKUP($C639,NoAmpOC!$B$2:$R$988,17,0)))</f>
        <v>LABORATORIOS FABRA S.A.</v>
      </c>
      <c r="K639" s="7" t="str">
        <f>DetalleExp!AP639</f>
        <v>DAFYP#MS-ARCHIVO</v>
      </c>
      <c r="L639" s="7" t="str">
        <f>DetalleExp!AQ639</f>
        <v>ARCHIVO - Archivo</v>
      </c>
      <c r="M639" s="7" t="str">
        <f>DetalleExp!AR639</f>
        <v>DAFYP#MS - Dirección de administración financiera y presupuestaria</v>
      </c>
      <c r="N639" s="7">
        <f>DetalleExp!AS639</f>
        <v>44272</v>
      </c>
      <c r="O639" s="27">
        <f ca="1">ROUNDUP(TODAY()-N639,0)</f>
        <v>83</v>
      </c>
      <c r="P639" s="27">
        <f ca="1">ROUNDUP(TODAY()-B639,0)</f>
        <v>179</v>
      </c>
      <c r="Q639" s="1" t="str">
        <f>IFERROR(IF(A639="Ordenes de Compra",VLOOKUP($E639,'Ordenes de Compra'!$A$2:$E$1712,5,0),"Sin OC"),"Sin dato")</f>
        <v>29.0.0.45.0</v>
      </c>
      <c r="R639" s="28">
        <f>IFERROR(IF(A639="Ordenes de Compra",VLOOKUP($I639,'Ordenes de Compra'!$B$2:$E$1712,3,0),"Sin OC"),"Sin dato")</f>
        <v>105233823.5</v>
      </c>
      <c r="S639" s="1" t="str">
        <f>VLOOKUP($U639,'Tablas intermedias'!$C$1:$H$222,5,0)</f>
        <v>DGPFE</v>
      </c>
      <c r="T639" s="29" t="str">
        <f t="shared" si="28"/>
        <v>OK</v>
      </c>
      <c r="U639" s="30" t="str">
        <f t="shared" si="29"/>
        <v>DAFYP#MS-ARCHIVOARCHIVO - ArchivoDAFYP#MS - Dirección de administración financiera y presupuestaria</v>
      </c>
      <c r="V639" s="1" t="str">
        <f>VLOOKUP(U639,'Tablas intermedias'!$C$1:$H$222,6,0)</f>
        <v>No</v>
      </c>
      <c r="W639" s="1" t="str">
        <f ca="1">IF(O639&lt;30,"menos de 30 días","más de 30 días")</f>
        <v>más de 30 días</v>
      </c>
    </row>
    <row r="640" spans="1:23" ht="14.25" hidden="1" thickTop="1" thickBot="1" x14ac:dyDescent="0.25">
      <c r="A640" s="17" t="str">
        <f>IF(DetalleExp!H640='Tablas intermedias'!$A$2,"Ordenes de Compra",IF(DetalleExp!H640='Tablas intermedias'!$A$3,"Financiamiento Internacional","Legítimo Abono"))</f>
        <v>Ordenes de Compra</v>
      </c>
      <c r="B640" s="7">
        <f>DetalleExp!E640</f>
        <v>44176</v>
      </c>
      <c r="C640" s="1" t="str">
        <f>DetalleExp!A640</f>
        <v>EX-2020-86373071-APN-DTYC#MS</v>
      </c>
      <c r="D640" s="1" t="str">
        <f>IF(A640="Ordenes de Compra",VLOOKUP(C640,Autogestión!$B$2:$D$5090,3,0),IF(A640="Legítimo Abono",VLOOKUP(C640,NoAmpOC!$B$2:$H$988,7,0),"Factura"))</f>
        <v>Factura</v>
      </c>
      <c r="E640" s="26" t="str">
        <f>IF(A640="Ordenes de Compra",VLOOKUP($C640,Autogestión!$B$2:$G$5090,6,0),IF(A640="Financiamiento Internacional",VLOOKUP($C640,FinInt!$B$2:$G$508,6,0),"Legítimo Abono"))</f>
        <v>80-0025-LPU18</v>
      </c>
      <c r="F640" s="26" t="str">
        <f>IF($A640="Ordenes de Compra","ARS",IF($A640="Financiamiento Internacional",VLOOKUP($C640,FinInt!$B$2:$Q$508,15,0),VLOOKUP($C640,NoAmpOC!$B$2:$T$988,18,0)))</f>
        <v>ARS</v>
      </c>
      <c r="G640" s="5">
        <f>IF($A640="Ordenes de Compra",VLOOKUP($C640,Autogestión!$B$2:$H$5090,7,0),IF($A640="Financiamiento Internacional",VLOOKUP($C640,FinInt!$B$2:$Q$1308,16,0),VLOOKUP($C640,NoAmpOC!$B$2:$T$988,19,0)))</f>
        <v>1170960</v>
      </c>
      <c r="H640" s="5">
        <f t="shared" si="27"/>
        <v>1170960</v>
      </c>
      <c r="I640" s="26" t="str">
        <f>IF($A640="Ordenes de Compra",VLOOKUP($C640,Autogestión!$B$2:$J$5090,9,0),IF($A640="Financiamiento Internacional",VLOOKUP($C640,FinInt!$B$2:$G$1555,6,0),"Legitimo Abono"))</f>
        <v>80-1044-OC20</v>
      </c>
      <c r="J640" s="1" t="str">
        <f>IF($A640="Ordenes de Compra",VLOOKUP($C640,Autogestión!$B$2:$R$5090,17,0),IF($A640="Financiamiento Internacional",VLOOKUP($C640,FinInt!$B$2:$O$1508,14,0),VLOOKUP($C640,NoAmpOC!$B$2:$R$988,17,0)))</f>
        <v>LABORATORIOS FABRA S.A.</v>
      </c>
      <c r="K640" s="7" t="str">
        <f>DetalleExp!AP640</f>
        <v>DAFYP#MS-ARCHIVO</v>
      </c>
      <c r="L640" s="7" t="str">
        <f>DetalleExp!AQ640</f>
        <v>ARCHIVO - Archivo</v>
      </c>
      <c r="M640" s="7" t="str">
        <f>DetalleExp!AR640</f>
        <v>DAFYP#MS - Dirección de administración financiera y presupuestaria</v>
      </c>
      <c r="N640" s="7">
        <f>DetalleExp!AS640</f>
        <v>44273</v>
      </c>
      <c r="O640" s="27">
        <f ca="1">ROUNDUP(TODAY()-N640,0)</f>
        <v>82</v>
      </c>
      <c r="P640" s="27">
        <f ca="1">ROUNDUP(TODAY()-B640,0)</f>
        <v>179</v>
      </c>
      <c r="Q640" s="1" t="str">
        <f>IFERROR(IF(A640="Ordenes de Compra",VLOOKUP($E640,'Ordenes de Compra'!$A$2:$E$1712,5,0),"Sin OC"),"Sin dato")</f>
        <v>29.0.0.45.0</v>
      </c>
      <c r="R640" s="28">
        <f>IFERROR(IF(A640="Ordenes de Compra",VLOOKUP($I640,'Ordenes de Compra'!$B$2:$E$1712,3,0),"Sin OC"),"Sin dato")</f>
        <v>105233823.5</v>
      </c>
      <c r="S640" s="1" t="str">
        <f>VLOOKUP($U640,'Tablas intermedias'!$C$1:$H$222,5,0)</f>
        <v>DGPFE</v>
      </c>
      <c r="T640" s="29" t="str">
        <f t="shared" si="28"/>
        <v>OK</v>
      </c>
      <c r="U640" s="30" t="str">
        <f t="shared" si="29"/>
        <v>DAFYP#MS-ARCHIVOARCHIVO - ArchivoDAFYP#MS - Dirección de administración financiera y presupuestaria</v>
      </c>
      <c r="V640" s="1" t="str">
        <f>VLOOKUP(U640,'Tablas intermedias'!$C$1:$H$222,6,0)</f>
        <v>No</v>
      </c>
      <c r="W640" s="1" t="str">
        <f ca="1">IF(O640&lt;30,"menos de 30 días","más de 30 días")</f>
        <v>más de 30 días</v>
      </c>
    </row>
    <row r="641" spans="1:23" ht="14.25" hidden="1" thickTop="1" thickBot="1" x14ac:dyDescent="0.25">
      <c r="A641" s="17" t="str">
        <f>IF(DetalleExp!H641='Tablas intermedias'!$A$2,"Ordenes de Compra",IF(DetalleExp!H641='Tablas intermedias'!$A$3,"Financiamiento Internacional","Legítimo Abono"))</f>
        <v>Financiamiento Internacional</v>
      </c>
      <c r="B641" s="7">
        <f>DetalleExp!E641</f>
        <v>44179</v>
      </c>
      <c r="C641" s="1" t="str">
        <f>DetalleExp!A641</f>
        <v>EX-2020-86843487-APN-DAFYP#MS</v>
      </c>
      <c r="D641" s="1" t="str">
        <f>IF(A641="Ordenes de Compra",VLOOKUP(C641,Autogestión!$B$2:$D$5090,3,0),IF(A641="Legítimo Abono",VLOOKUP(C641,NoAmpOC!$B$2:$H$988,7,0),"Factura"))</f>
        <v>Factura</v>
      </c>
      <c r="E641" s="26" t="str">
        <f>IF(A641="Ordenes de Compra",VLOOKUP($C641,Autogestión!$B$2:$G$5090,6,0),IF(A641="Financiamiento Internacional",VLOOKUP($C641,FinInt!$B$2:$G$508,6,0),"Legítimo Abono"))</f>
        <v>Programa de Consolidación de la Gestión centralizada en Salud - ARG/13/007 - PNUD</v>
      </c>
      <c r="F641" s="26">
        <f>IF($A641="Ordenes de Compra","ARS",IF($A641="Financiamiento Internacional",VLOOKUP($C641,FinInt!$B$2:$Q$508,15,0),VLOOKUP($C641,NoAmpOC!$B$2:$T$988,18,0)))</f>
        <v>0</v>
      </c>
      <c r="G641" s="5">
        <f>IF($A641="Ordenes de Compra",VLOOKUP($C641,Autogestión!$B$2:$H$5090,7,0),IF($A641="Financiamiento Internacional",VLOOKUP($C641,FinInt!$B$2:$Q$1308,16,0),VLOOKUP($C641,NoAmpOC!$B$2:$T$988,19,0)))</f>
        <v>0</v>
      </c>
      <c r="H641" s="5">
        <f t="shared" si="27"/>
        <v>0</v>
      </c>
      <c r="I641" s="26" t="str">
        <f>IF($A641="Ordenes de Compra",VLOOKUP($C641,Autogestión!$B$2:$J$5090,9,0),IF($A641="Financiamiento Internacional",VLOOKUP($C641,FinInt!$B$2:$G$1555,6,0),"Legitimo Abono"))</f>
        <v>Programa de Consolidación de la Gestión centralizada en Salud - ARG/13/007 - PNUD</v>
      </c>
      <c r="J641" s="1" t="str">
        <f>IF($A641="Ordenes de Compra",VLOOKUP($C641,Autogestión!$B$2:$R$5090,17,0),IF($A641="Financiamiento Internacional",VLOOKUP($C641,FinInt!$B$2:$O$1508,14,0),VLOOKUP($C641,NoAmpOC!$B$2:$R$988,17,0)))</f>
        <v>Uadel SRL</v>
      </c>
      <c r="K641" s="7" t="str">
        <f>DetalleExp!AP641</f>
        <v>DAFYP#MS-ARCHIVO</v>
      </c>
      <c r="L641" s="7" t="str">
        <f>DetalleExp!AQ641</f>
        <v>ARCHIVO - Archivo</v>
      </c>
      <c r="M641" s="7" t="str">
        <f>DetalleExp!AR641</f>
        <v>DAFYP#MS - Dirección de administración financiera y presupuestaria</v>
      </c>
      <c r="N641" s="7">
        <f>DetalleExp!AS641</f>
        <v>44216</v>
      </c>
      <c r="O641" s="27">
        <f ca="1">ROUNDUP(TODAY()-N641,0)</f>
        <v>139</v>
      </c>
      <c r="P641" s="27">
        <f ca="1">ROUNDUP(TODAY()-B641,0)</f>
        <v>176</v>
      </c>
      <c r="Q641" s="1" t="str">
        <f>IFERROR(IF(A641="Ordenes de Compra",VLOOKUP($E641,'Ordenes de Compra'!$A$2:$E$1712,5,0),"Sin OC"),"Sin dato")</f>
        <v>Sin OC</v>
      </c>
      <c r="R641" s="28" t="str">
        <f>IFERROR(IF(A641="Ordenes de Compra",VLOOKUP($I641,'Ordenes de Compra'!$B$2:$E$1712,3,0),"Sin OC"),"Sin dato")</f>
        <v>Sin OC</v>
      </c>
      <c r="S641" s="1" t="str">
        <f>VLOOKUP($U641,'Tablas intermedias'!$C$1:$H$222,5,0)</f>
        <v>DGPFE</v>
      </c>
      <c r="T641" s="29" t="str">
        <f t="shared" si="28"/>
        <v>OK</v>
      </c>
      <c r="U641" s="30" t="str">
        <f t="shared" si="29"/>
        <v>DAFYP#MS-ARCHIVOARCHIVO - ArchivoDAFYP#MS - Dirección de administración financiera y presupuestaria</v>
      </c>
      <c r="V641" s="1" t="str">
        <f>VLOOKUP(U641,'Tablas intermedias'!$C$1:$H$222,6,0)</f>
        <v>No</v>
      </c>
      <c r="W641" s="1" t="str">
        <f ca="1">IF(O641&lt;30,"menos de 30 días","más de 30 días")</f>
        <v>más de 30 días</v>
      </c>
    </row>
    <row r="642" spans="1:23" ht="14.25" hidden="1" thickTop="1" thickBot="1" x14ac:dyDescent="0.25">
      <c r="A642" s="17" t="str">
        <f>IF(DetalleExp!H642='Tablas intermedias'!$A$2,"Ordenes de Compra",IF(DetalleExp!H642='Tablas intermedias'!$A$3,"Financiamiento Internacional","Legítimo Abono"))</f>
        <v>Ordenes de Compra</v>
      </c>
      <c r="B642" s="7">
        <f>DetalleExp!E642</f>
        <v>44180</v>
      </c>
      <c r="C642" s="1" t="str">
        <f>DetalleExp!A642</f>
        <v>EX-2020-87147734-APN-DTYC#MS</v>
      </c>
      <c r="D642" s="1" t="str">
        <f>IF(A642="Ordenes de Compra",VLOOKUP(C642,Autogestión!$B$2:$D$5090,3,0),IF(A642="Legítimo Abono",VLOOKUP(C642,NoAmpOC!$B$2:$H$988,7,0),"Factura"))</f>
        <v>Factura</v>
      </c>
      <c r="E642" s="26" t="str">
        <f>IF(A642="Ordenes de Compra",VLOOKUP($C642,Autogestión!$B$2:$G$5090,6,0),IF(A642="Financiamiento Internacional",VLOOKUP($C642,FinInt!$B$2:$G$508,6,0),"Legítimo Abono"))</f>
        <v>80-0025-LPU18</v>
      </c>
      <c r="F642" s="26" t="str">
        <f>IF($A642="Ordenes de Compra","ARS",IF($A642="Financiamiento Internacional",VLOOKUP($C642,FinInt!$B$2:$Q$508,15,0),VLOOKUP($C642,NoAmpOC!$B$2:$T$988,18,0)))</f>
        <v>ARS</v>
      </c>
      <c r="G642" s="5">
        <f>IF($A642="Ordenes de Compra",VLOOKUP($C642,Autogestión!$B$2:$H$5090,7,0),IF($A642="Financiamiento Internacional",VLOOKUP($C642,FinInt!$B$2:$Q$1308,16,0),VLOOKUP($C642,NoAmpOC!$B$2:$T$988,19,0)))</f>
        <v>1197600</v>
      </c>
      <c r="H642" s="5">
        <f t="shared" si="27"/>
        <v>1197600</v>
      </c>
      <c r="I642" s="26" t="str">
        <f>IF($A642="Ordenes de Compra",VLOOKUP($C642,Autogestión!$B$2:$J$5090,9,0),IF($A642="Financiamiento Internacional",VLOOKUP($C642,FinInt!$B$2:$G$1555,6,0),"Legitimo Abono"))</f>
        <v>80-1047-OC20</v>
      </c>
      <c r="J642" s="1" t="str">
        <f>IF($A642="Ordenes de Compra",VLOOKUP($C642,Autogestión!$B$2:$R$5090,17,0),IF($A642="Financiamiento Internacional",VLOOKUP($C642,FinInt!$B$2:$O$1508,14,0),VLOOKUP($C642,NoAmpOC!$B$2:$R$988,17,0)))</f>
        <v>PHARMOS S.A.</v>
      </c>
      <c r="K642" s="7" t="str">
        <f>DetalleExp!AP642</f>
        <v>DAFYP#MS-ARCHIVO</v>
      </c>
      <c r="L642" s="7" t="str">
        <f>DetalleExp!AQ642</f>
        <v>ARCHIVO - Archivo</v>
      </c>
      <c r="M642" s="7" t="str">
        <f>DetalleExp!AR642</f>
        <v>DAFYP#MS - Dirección de administración financiera y presupuestaria</v>
      </c>
      <c r="N642" s="7">
        <f>DetalleExp!AS642</f>
        <v>44225</v>
      </c>
      <c r="O642" s="27">
        <f ca="1">ROUNDUP(TODAY()-N642,0)</f>
        <v>130</v>
      </c>
      <c r="P642" s="27">
        <f ca="1">ROUNDUP(TODAY()-B642,0)</f>
        <v>175</v>
      </c>
      <c r="Q642" s="1" t="str">
        <f>IFERROR(IF(A642="Ordenes de Compra",VLOOKUP($E642,'Ordenes de Compra'!$A$2:$E$1712,5,0),"Sin OC"),"Sin dato")</f>
        <v>29.0.0.45.0</v>
      </c>
      <c r="R642" s="28">
        <f>IFERROR(IF(A642="Ordenes de Compra",VLOOKUP($I642,'Ordenes de Compra'!$B$2:$E$1712,3,0),"Sin OC"),"Sin dato")</f>
        <v>51058638.590000004</v>
      </c>
      <c r="S642" s="1" t="str">
        <f>VLOOKUP($U642,'Tablas intermedias'!$C$1:$H$222,5,0)</f>
        <v>DGPFE</v>
      </c>
      <c r="T642" s="29" t="str">
        <f t="shared" si="28"/>
        <v>OK</v>
      </c>
      <c r="U642" s="30" t="str">
        <f t="shared" si="29"/>
        <v>DAFYP#MS-ARCHIVOARCHIVO - ArchivoDAFYP#MS - Dirección de administración financiera y presupuestaria</v>
      </c>
      <c r="V642" s="1" t="str">
        <f>VLOOKUP(U642,'Tablas intermedias'!$C$1:$H$222,6,0)</f>
        <v>No</v>
      </c>
      <c r="W642" s="1" t="str">
        <f ca="1">IF(O642&lt;30,"menos de 30 días","más de 30 días")</f>
        <v>más de 30 días</v>
      </c>
    </row>
    <row r="643" spans="1:23" ht="14.25" hidden="1" thickTop="1" thickBot="1" x14ac:dyDescent="0.25">
      <c r="A643" s="17" t="str">
        <f>IF(DetalleExp!H643='Tablas intermedias'!$A$2,"Ordenes de Compra",IF(DetalleExp!H643='Tablas intermedias'!$A$3,"Financiamiento Internacional","Legítimo Abono"))</f>
        <v>Ordenes de Compra</v>
      </c>
      <c r="B643" s="7">
        <f>DetalleExp!E643</f>
        <v>44181</v>
      </c>
      <c r="C643" s="1" t="str">
        <f>DetalleExp!A643</f>
        <v>EX-2020-87624747-APN-DTYC#MS</v>
      </c>
      <c r="D643" s="1" t="str">
        <f>IF(A643="Ordenes de Compra",VLOOKUP(C643,Autogestión!$B$2:$D$5090,3,0),IF(A643="Legítimo Abono",VLOOKUP(C643,NoAmpOC!$B$2:$H$988,7,0),"Factura"))</f>
        <v>Factura</v>
      </c>
      <c r="E643" s="26" t="str">
        <f>IF(A643="Ordenes de Compra",VLOOKUP($C643,Autogestión!$B$2:$G$5090,6,0),IF(A643="Financiamiento Internacional",VLOOKUP($C643,FinInt!$B$2:$G$508,6,0),"Legítimo Abono"))</f>
        <v>80-0025-LPU18</v>
      </c>
      <c r="F643" s="26" t="str">
        <f>IF($A643="Ordenes de Compra","ARS",IF($A643="Financiamiento Internacional",VLOOKUP($C643,FinInt!$B$2:$Q$508,15,0),VLOOKUP($C643,NoAmpOC!$B$2:$T$988,18,0)))</f>
        <v>ARS</v>
      </c>
      <c r="G643" s="5">
        <f>IF($A643="Ordenes de Compra",VLOOKUP($C643,Autogestión!$B$2:$H$5090,7,0),IF($A643="Financiamiento Internacional",VLOOKUP($C643,FinInt!$B$2:$Q$1308,16,0),VLOOKUP($C643,NoAmpOC!$B$2:$T$988,19,0)))</f>
        <v>892608.64</v>
      </c>
      <c r="H643" s="5">
        <f t="shared" ref="H643:H706" si="30">IF(F643="USD",G643*$Z$1,IF(F643="EUR",G643*$AD$1,G643))</f>
        <v>892608.64</v>
      </c>
      <c r="I643" s="26" t="str">
        <f>IF($A643="Ordenes de Compra",VLOOKUP($C643,Autogestión!$B$2:$J$5090,9,0),IF($A643="Financiamiento Internacional",VLOOKUP($C643,FinInt!$B$2:$G$1555,6,0),"Legitimo Abono"))</f>
        <v>80-1130-OC19</v>
      </c>
      <c r="J643" s="1" t="str">
        <f>IF($A643="Ordenes de Compra",VLOOKUP($C643,Autogestión!$B$2:$R$5090,17,0),IF($A643="Financiamiento Internacional",VLOOKUP($C643,FinInt!$B$2:$O$1508,14,0),VLOOKUP($C643,NoAmpOC!$B$2:$R$988,17,0)))</f>
        <v>PRO MED INTERNACIONAL SA</v>
      </c>
      <c r="K643" s="7" t="str">
        <f>DetalleExp!AP643</f>
        <v>DAFYP#MS-ARCHIVO</v>
      </c>
      <c r="L643" s="7" t="str">
        <f>DetalleExp!AQ643</f>
        <v>ARCHIVO - Archivo</v>
      </c>
      <c r="M643" s="7" t="str">
        <f>DetalleExp!AR643</f>
        <v>DAFYP#MS - Dirección de administración financiera y presupuestaria</v>
      </c>
      <c r="N643" s="7">
        <f>DetalleExp!AS643</f>
        <v>44225</v>
      </c>
      <c r="O643" s="27">
        <f ca="1">ROUNDUP(TODAY()-N643,0)</f>
        <v>130</v>
      </c>
      <c r="P643" s="27">
        <f ca="1">ROUNDUP(TODAY()-B643,0)</f>
        <v>174</v>
      </c>
      <c r="Q643" s="1" t="str">
        <f>IFERROR(IF(A643="Ordenes de Compra",VLOOKUP($E643,'Ordenes de Compra'!$A$2:$E$1712,5,0),"Sin OC"),"Sin dato")</f>
        <v>29.0.0.45.0</v>
      </c>
      <c r="R643" s="28">
        <f>IFERROR(IF(A643="Ordenes de Compra",VLOOKUP($I643,'Ordenes de Compra'!$B$2:$E$1712,3,0),"Sin OC"),"Sin dato")</f>
        <v>213323176.56999999</v>
      </c>
      <c r="S643" s="1" t="str">
        <f>VLOOKUP($U643,'Tablas intermedias'!$C$1:$H$222,5,0)</f>
        <v>DGPFE</v>
      </c>
      <c r="T643" s="29" t="str">
        <f t="shared" ref="T643:T706" si="31">IF(AND(D643="Factura",OR(G643&gt;100000000,R643=G643)),"Ver","OK")</f>
        <v>OK</v>
      </c>
      <c r="U643" s="30" t="str">
        <f t="shared" ref="U643:U706" si="32">K643&amp;L643&amp;M643</f>
        <v>DAFYP#MS-ARCHIVOARCHIVO - ArchivoDAFYP#MS - Dirección de administración financiera y presupuestaria</v>
      </c>
      <c r="V643" s="1" t="str">
        <f>VLOOKUP(U643,'Tablas intermedias'!$C$1:$H$222,6,0)</f>
        <v>No</v>
      </c>
      <c r="W643" s="1" t="str">
        <f ca="1">IF(O643&lt;30,"menos de 30 días","más de 30 días")</f>
        <v>más de 30 días</v>
      </c>
    </row>
    <row r="644" spans="1:23" ht="14.25" hidden="1" thickTop="1" thickBot="1" x14ac:dyDescent="0.25">
      <c r="A644" s="17" t="str">
        <f>IF(DetalleExp!H644='Tablas intermedias'!$A$2,"Ordenes de Compra",IF(DetalleExp!H644='Tablas intermedias'!$A$3,"Financiamiento Internacional","Legítimo Abono"))</f>
        <v>Ordenes de Compra</v>
      </c>
      <c r="B644" s="7">
        <f>DetalleExp!E644</f>
        <v>44181</v>
      </c>
      <c r="C644" s="1" t="str">
        <f>DetalleExp!A644</f>
        <v>EX-2020-87628683-APN-DTYC#MS</v>
      </c>
      <c r="D644" s="1" t="str">
        <f>IF(A644="Ordenes de Compra",VLOOKUP(C644,Autogestión!$B$2:$D$5090,3,0),IF(A644="Legítimo Abono",VLOOKUP(C644,NoAmpOC!$B$2:$H$988,7,0),"Factura"))</f>
        <v>Factura</v>
      </c>
      <c r="E644" s="26" t="str">
        <f>IF(A644="Ordenes de Compra",VLOOKUP($C644,Autogestión!$B$2:$G$5090,6,0),IF(A644="Financiamiento Internacional",VLOOKUP($C644,FinInt!$B$2:$G$508,6,0),"Legítimo Abono"))</f>
        <v>80-0025-LPU18</v>
      </c>
      <c r="F644" s="26" t="str">
        <f>IF($A644="Ordenes de Compra","ARS",IF($A644="Financiamiento Internacional",VLOOKUP($C644,FinInt!$B$2:$Q$508,15,0),VLOOKUP($C644,NoAmpOC!$B$2:$T$988,18,0)))</f>
        <v>ARS</v>
      </c>
      <c r="G644" s="5">
        <f>IF($A644="Ordenes de Compra",VLOOKUP($C644,Autogestión!$B$2:$H$5090,7,0),IF($A644="Financiamiento Internacional",VLOOKUP($C644,FinInt!$B$2:$Q$1308,16,0),VLOOKUP($C644,NoAmpOC!$B$2:$T$988,19,0)))</f>
        <v>2349286.7999999998</v>
      </c>
      <c r="H644" s="5">
        <f t="shared" si="30"/>
        <v>2349286.7999999998</v>
      </c>
      <c r="I644" s="26" t="str">
        <f>IF($A644="Ordenes de Compra",VLOOKUP($C644,Autogestión!$B$2:$J$5090,9,0),IF($A644="Financiamiento Internacional",VLOOKUP($C644,FinInt!$B$2:$G$1555,6,0),"Legitimo Abono"))</f>
        <v>80-1048-OC20</v>
      </c>
      <c r="J644" s="1" t="str">
        <f>IF($A644="Ordenes de Compra",VLOOKUP($C644,Autogestión!$B$2:$R$5090,17,0),IF($A644="Financiamiento Internacional",VLOOKUP($C644,FinInt!$B$2:$O$1508,14,0),VLOOKUP($C644,NoAmpOC!$B$2:$R$988,17,0)))</f>
        <v>PRO MED INTERNACIONAL SA</v>
      </c>
      <c r="K644" s="7" t="str">
        <f>DetalleExp!AP644</f>
        <v>DAFYP#MS-ARCHIVO</v>
      </c>
      <c r="L644" s="7" t="str">
        <f>DetalleExp!AQ644</f>
        <v>ARCHIVO - Archivo</v>
      </c>
      <c r="M644" s="7" t="str">
        <f>DetalleExp!AR644</f>
        <v>DAFYP#MS - Dirección de administración financiera y presupuestaria</v>
      </c>
      <c r="N644" s="7">
        <f>DetalleExp!AS644</f>
        <v>44228</v>
      </c>
      <c r="O644" s="27">
        <f ca="1">ROUNDUP(TODAY()-N644,0)</f>
        <v>127</v>
      </c>
      <c r="P644" s="27">
        <f ca="1">ROUNDUP(TODAY()-B644,0)</f>
        <v>174</v>
      </c>
      <c r="Q644" s="1" t="str">
        <f>IFERROR(IF(A644="Ordenes de Compra",VLOOKUP($E644,'Ordenes de Compra'!$A$2:$E$1712,5,0),"Sin OC"),"Sin dato")</f>
        <v>29.0.0.45.0</v>
      </c>
      <c r="R644" s="28">
        <f>IFERROR(IF(A644="Ordenes de Compra",VLOOKUP($I644,'Ordenes de Compra'!$B$2:$E$1712,3,0),"Sin OC"),"Sin dato")</f>
        <v>42664635.310000002</v>
      </c>
      <c r="S644" s="1" t="str">
        <f>VLOOKUP($U644,'Tablas intermedias'!$C$1:$H$222,5,0)</f>
        <v>DGPFE</v>
      </c>
      <c r="T644" s="29" t="str">
        <f t="shared" si="31"/>
        <v>OK</v>
      </c>
      <c r="U644" s="30" t="str">
        <f t="shared" si="32"/>
        <v>DAFYP#MS-ARCHIVOARCHIVO - ArchivoDAFYP#MS - Dirección de administración financiera y presupuestaria</v>
      </c>
      <c r="V644" s="1" t="str">
        <f>VLOOKUP(U644,'Tablas intermedias'!$C$1:$H$222,6,0)</f>
        <v>No</v>
      </c>
      <c r="W644" s="1" t="str">
        <f ca="1">IF(O644&lt;30,"menos de 30 días","más de 30 días")</f>
        <v>más de 30 días</v>
      </c>
    </row>
    <row r="645" spans="1:23" ht="14.25" hidden="1" thickTop="1" thickBot="1" x14ac:dyDescent="0.25">
      <c r="A645" s="17" t="str">
        <f>IF(DetalleExp!H645='Tablas intermedias'!$A$2,"Ordenes de Compra",IF(DetalleExp!H645='Tablas intermedias'!$A$3,"Financiamiento Internacional","Legítimo Abono"))</f>
        <v>Financiamiento Internacional</v>
      </c>
      <c r="B645" s="7">
        <f>DetalleExp!E645</f>
        <v>44182</v>
      </c>
      <c r="C645" s="1" t="str">
        <f>DetalleExp!A645</f>
        <v>EX-2020-88025874-APN-DAFYP#MS</v>
      </c>
      <c r="D645" s="1" t="str">
        <f>IF(A645="Ordenes de Compra",VLOOKUP(C645,Autogestión!$B$2:$D$5090,3,0),IF(A645="Legítimo Abono",VLOOKUP(C645,NoAmpOC!$B$2:$H$988,7,0),"Factura"))</f>
        <v>Factura</v>
      </c>
      <c r="E645" s="26" t="str">
        <f>IF(A645="Ordenes de Compra",VLOOKUP($C645,Autogestión!$B$2:$G$5090,6,0),IF(A645="Financiamiento Internacional",VLOOKUP($C645,FinInt!$B$2:$G$508,6,0),"Legítimo Abono"))</f>
        <v>Programa de Consolidación de la Gestión centralizada en Salud - ARG/13/007 - PNUD</v>
      </c>
      <c r="F645" s="26" t="str">
        <f>IF($A645="Ordenes de Compra","ARS",IF($A645="Financiamiento Internacional",VLOOKUP($C645,FinInt!$B$2:$Q$508,15,0),VLOOKUP($C645,NoAmpOC!$B$2:$T$988,18,0)))</f>
        <v>ARS</v>
      </c>
      <c r="G645" s="5">
        <f>IF($A645="Ordenes de Compra",VLOOKUP($C645,Autogestión!$B$2:$H$5090,7,0),IF($A645="Financiamiento Internacional",VLOOKUP($C645,FinInt!$B$2:$Q$1308,16,0),VLOOKUP($C645,NoAmpOC!$B$2:$T$988,19,0)))</f>
        <v>77535.48</v>
      </c>
      <c r="H645" s="5">
        <f t="shared" si="30"/>
        <v>77535.48</v>
      </c>
      <c r="I645" s="26" t="str">
        <f>IF($A645="Ordenes de Compra",VLOOKUP($C645,Autogestión!$B$2:$J$5090,9,0),IF($A645="Financiamiento Internacional",VLOOKUP($C645,FinInt!$B$2:$G$1555,6,0),"Legitimo Abono"))</f>
        <v>Programa de Consolidación de la Gestión centralizada en Salud - ARG/13/007 - PNUD</v>
      </c>
      <c r="J645" s="1" t="str">
        <f>IF($A645="Ordenes de Compra",VLOOKUP($C645,Autogestión!$B$2:$R$5090,17,0),IF($A645="Financiamiento Internacional",VLOOKUP($C645,FinInt!$B$2:$O$1508,14,0),VLOOKUP($C645,NoAmpOC!$B$2:$R$988,17,0)))</f>
        <v>Administradora de Archivos SA</v>
      </c>
      <c r="K645" s="7" t="str">
        <f>DetalleExp!AP645</f>
        <v>DAFYP#MS-ARCHIVO</v>
      </c>
      <c r="L645" s="7" t="str">
        <f>DetalleExp!AQ645</f>
        <v>ARCHIVO - Archivo</v>
      </c>
      <c r="M645" s="7" t="str">
        <f>DetalleExp!AR645</f>
        <v>DAFYP#MS - Dirección de administración financiera y presupuestaria</v>
      </c>
      <c r="N645" s="7">
        <f>DetalleExp!AS645</f>
        <v>44238</v>
      </c>
      <c r="O645" s="27">
        <f ca="1">ROUNDUP(TODAY()-N645,0)</f>
        <v>117</v>
      </c>
      <c r="P645" s="27">
        <f ca="1">ROUNDUP(TODAY()-B645,0)</f>
        <v>173</v>
      </c>
      <c r="Q645" s="1" t="str">
        <f>IFERROR(IF(A645="Ordenes de Compra",VLOOKUP($E645,'Ordenes de Compra'!$A$2:$E$1712,5,0),"Sin OC"),"Sin dato")</f>
        <v>Sin OC</v>
      </c>
      <c r="R645" s="28" t="str">
        <f>IFERROR(IF(A645="Ordenes de Compra",VLOOKUP($I645,'Ordenes de Compra'!$B$2:$E$1712,3,0),"Sin OC"),"Sin dato")</f>
        <v>Sin OC</v>
      </c>
      <c r="S645" s="1" t="str">
        <f>VLOOKUP($U645,'Tablas intermedias'!$C$1:$H$222,5,0)</f>
        <v>DGPFE</v>
      </c>
      <c r="T645" s="29" t="str">
        <f t="shared" si="31"/>
        <v>OK</v>
      </c>
      <c r="U645" s="30" t="str">
        <f t="shared" si="32"/>
        <v>DAFYP#MS-ARCHIVOARCHIVO - ArchivoDAFYP#MS - Dirección de administración financiera y presupuestaria</v>
      </c>
      <c r="V645" s="1" t="str">
        <f>VLOOKUP(U645,'Tablas intermedias'!$C$1:$H$222,6,0)</f>
        <v>No</v>
      </c>
      <c r="W645" s="1" t="str">
        <f ca="1">IF(O645&lt;30,"menos de 30 días","más de 30 días")</f>
        <v>más de 30 días</v>
      </c>
    </row>
    <row r="646" spans="1:23" ht="14.25" hidden="1" thickTop="1" thickBot="1" x14ac:dyDescent="0.25">
      <c r="A646" s="17" t="str">
        <f>IF(DetalleExp!H646='Tablas intermedias'!$A$2,"Ordenes de Compra",IF(DetalleExp!H646='Tablas intermedias'!$A$3,"Financiamiento Internacional","Legítimo Abono"))</f>
        <v>Financiamiento Internacional</v>
      </c>
      <c r="B646" s="7">
        <f>DetalleExp!E646</f>
        <v>44182</v>
      </c>
      <c r="C646" s="1" t="str">
        <f>DetalleExp!A646</f>
        <v>EX-2020-88029763-APN-DAFYP#MS</v>
      </c>
      <c r="D646" s="1" t="str">
        <f>IF(A646="Ordenes de Compra",VLOOKUP(C646,Autogestión!$B$2:$D$5090,3,0),IF(A646="Legítimo Abono",VLOOKUP(C646,NoAmpOC!$B$2:$H$988,7,0),"Factura"))</f>
        <v>Factura</v>
      </c>
      <c r="E646" s="26" t="str">
        <f>IF(A646="Ordenes de Compra",VLOOKUP($C646,Autogestión!$B$2:$G$5090,6,0),IF(A646="Financiamiento Internacional",VLOOKUP($C646,FinInt!$B$2:$G$508,6,0),"Legítimo Abono"))</f>
        <v>Proyecto Apoyo a la Cobertura Universal de Salud Efectiva en Argentina (SUMAR) - 8853-AR - BIRF</v>
      </c>
      <c r="F646" s="26" t="str">
        <f>IF($A646="Ordenes de Compra","ARS",IF($A646="Financiamiento Internacional",VLOOKUP($C646,FinInt!$B$2:$Q$508,15,0),VLOOKUP($C646,NoAmpOC!$B$2:$T$988,18,0)))</f>
        <v>ARS</v>
      </c>
      <c r="G646" s="5">
        <f>IF($A646="Ordenes de Compra",VLOOKUP($C646,Autogestión!$B$2:$H$5090,7,0),IF($A646="Financiamiento Internacional",VLOOKUP($C646,FinInt!$B$2:$Q$1308,16,0),VLOOKUP($C646,NoAmpOC!$B$2:$T$988,19,0)))</f>
        <v>3071250</v>
      </c>
      <c r="H646" s="5">
        <f t="shared" si="30"/>
        <v>3071250</v>
      </c>
      <c r="I646" s="26" t="str">
        <f>IF($A646="Ordenes de Compra",VLOOKUP($C646,Autogestión!$B$2:$J$5090,9,0),IF($A646="Financiamiento Internacional",VLOOKUP($C646,FinInt!$B$2:$G$1555,6,0),"Legitimo Abono"))</f>
        <v>Proyecto Apoyo a la Cobertura Universal de Salud Efectiva en Argentina (SUMAR) - 8853-AR - BIRF</v>
      </c>
      <c r="J646" s="1" t="str">
        <f>IF($A646="Ordenes de Compra",VLOOKUP($C646,Autogestión!$B$2:$R$5090,17,0),IF($A646="Financiamiento Internacional",VLOOKUP($C646,FinInt!$B$2:$O$1508,14,0),VLOOKUP($C646,NoAmpOC!$B$2:$R$988,17,0)))</f>
        <v xml:space="preserve">Preteco S A </v>
      </c>
      <c r="K646" s="7" t="str">
        <f>DetalleExp!AP646</f>
        <v>DAFYP#MS-ARCHIVO</v>
      </c>
      <c r="L646" s="7" t="str">
        <f>DetalleExp!AQ646</f>
        <v>ARCHIVO - Archivo</v>
      </c>
      <c r="M646" s="7" t="str">
        <f>DetalleExp!AR646</f>
        <v>DAFYP#MS - Dirección de administración financiera y presupuestaria</v>
      </c>
      <c r="N646" s="7">
        <f>DetalleExp!AS646</f>
        <v>44238</v>
      </c>
      <c r="O646" s="27">
        <f ca="1">ROUNDUP(TODAY()-N646,0)</f>
        <v>117</v>
      </c>
      <c r="P646" s="27">
        <f ca="1">ROUNDUP(TODAY()-B646,0)</f>
        <v>173</v>
      </c>
      <c r="Q646" s="1" t="str">
        <f>IFERROR(IF(A646="Ordenes de Compra",VLOOKUP($E646,'Ordenes de Compra'!$A$2:$E$1712,5,0),"Sin OC"),"Sin dato")</f>
        <v>Sin OC</v>
      </c>
      <c r="R646" s="28" t="str">
        <f>IFERROR(IF(A646="Ordenes de Compra",VLOOKUP($I646,'Ordenes de Compra'!$B$2:$E$1712,3,0),"Sin OC"),"Sin dato")</f>
        <v>Sin OC</v>
      </c>
      <c r="S646" s="1" t="str">
        <f>VLOOKUP($U646,'Tablas intermedias'!$C$1:$H$222,5,0)</f>
        <v>DGPFE</v>
      </c>
      <c r="T646" s="29" t="str">
        <f t="shared" si="31"/>
        <v>OK</v>
      </c>
      <c r="U646" s="30" t="str">
        <f t="shared" si="32"/>
        <v>DAFYP#MS-ARCHIVOARCHIVO - ArchivoDAFYP#MS - Dirección de administración financiera y presupuestaria</v>
      </c>
      <c r="V646" s="1" t="str">
        <f>VLOOKUP(U646,'Tablas intermedias'!$C$1:$H$222,6,0)</f>
        <v>No</v>
      </c>
      <c r="W646" s="1" t="str">
        <f ca="1">IF(O646&lt;30,"menos de 30 días","más de 30 días")</f>
        <v>más de 30 días</v>
      </c>
    </row>
    <row r="647" spans="1:23" ht="14.25" hidden="1" thickTop="1" thickBot="1" x14ac:dyDescent="0.25">
      <c r="A647" s="17" t="str">
        <f>IF(DetalleExp!H647='Tablas intermedias'!$A$2,"Ordenes de Compra",IF(DetalleExp!H647='Tablas intermedias'!$A$3,"Financiamiento Internacional","Legítimo Abono"))</f>
        <v>Financiamiento Internacional</v>
      </c>
      <c r="B647" s="7">
        <f>DetalleExp!E647</f>
        <v>44182</v>
      </c>
      <c r="C647" s="1" t="str">
        <f>DetalleExp!A647</f>
        <v>EX-2020-88059966-APN-DAFYP#MS</v>
      </c>
      <c r="D647" s="1" t="str">
        <f>IF(A647="Ordenes de Compra",VLOOKUP(C647,Autogestión!$B$2:$D$5090,3,0),IF(A647="Legítimo Abono",VLOOKUP(C647,NoAmpOC!$B$2:$H$988,7,0),"Factura"))</f>
        <v>Factura</v>
      </c>
      <c r="E647" s="26" t="str">
        <f>IF(A647="Ordenes de Compra",VLOOKUP($C647,Autogestión!$B$2:$G$5090,6,0),IF(A647="Financiamiento Internacional",VLOOKUP($C647,FinInt!$B$2:$G$508,6,0),"Legítimo Abono"))</f>
        <v>Consolidación del modelo de Atención Primaria de la Salud a través de la Provisión y Dispensa de Medicamentos Esenciales ¿ Proyectos financiados Organismos Multilaterales Regionales - ARG/15/001 - PNUD</v>
      </c>
      <c r="F647" s="26" t="str">
        <f>IF($A647="Ordenes de Compra","ARS",IF($A647="Financiamiento Internacional",VLOOKUP($C647,FinInt!$B$2:$Q$508,15,0),VLOOKUP($C647,NoAmpOC!$B$2:$T$988,18,0)))</f>
        <v>ARS</v>
      </c>
      <c r="G647" s="5">
        <f>IF($A647="Ordenes de Compra",VLOOKUP($C647,Autogestión!$B$2:$H$5090,7,0),IF($A647="Financiamiento Internacional",VLOOKUP($C647,FinInt!$B$2:$Q$1308,16,0),VLOOKUP($C647,NoAmpOC!$B$2:$T$988,19,0)))</f>
        <v>41035.61</v>
      </c>
      <c r="H647" s="5">
        <f t="shared" si="30"/>
        <v>41035.61</v>
      </c>
      <c r="I647" s="26" t="str">
        <f>IF($A647="Ordenes de Compra",VLOOKUP($C647,Autogestión!$B$2:$J$5090,9,0),IF($A647="Financiamiento Internacional",VLOOKUP($C647,FinInt!$B$2:$G$1555,6,0),"Legitimo Abono"))</f>
        <v>Consolidación del modelo de Atención Primaria de la Salud a través de la Provisión y Dispensa de Medicamentos Esenciales ¿ Proyectos financiados Organismos Multilaterales Regionales - ARG/15/001 - PNUD</v>
      </c>
      <c r="J647" s="1" t="str">
        <f>IF($A647="Ordenes de Compra",VLOOKUP($C647,Autogestión!$B$2:$R$5090,17,0),IF($A647="Financiamiento Internacional",VLOOKUP($C647,FinInt!$B$2:$O$1508,14,0),VLOOKUP($C647,NoAmpOC!$B$2:$R$988,17,0)))</f>
        <v>GELIO INMOBILIARIA SA</v>
      </c>
      <c r="K647" s="7" t="str">
        <f>DetalleExp!AP647</f>
        <v>DAFYP#MS-ARCHIVO</v>
      </c>
      <c r="L647" s="7" t="str">
        <f>DetalleExp!AQ647</f>
        <v>ARCHIVO - Archivo</v>
      </c>
      <c r="M647" s="7" t="str">
        <f>DetalleExp!AR647</f>
        <v>DAFYP#MS - Dirección de administración financiera y presupuestaria</v>
      </c>
      <c r="N647" s="7">
        <f>DetalleExp!AS647</f>
        <v>44211</v>
      </c>
      <c r="O647" s="27">
        <f ca="1">ROUNDUP(TODAY()-N647,0)</f>
        <v>144</v>
      </c>
      <c r="P647" s="27">
        <f ca="1">ROUNDUP(TODAY()-B647,0)</f>
        <v>173</v>
      </c>
      <c r="Q647" s="1" t="str">
        <f>IFERROR(IF(A647="Ordenes de Compra",VLOOKUP($E647,'Ordenes de Compra'!$A$2:$E$1712,5,0),"Sin OC"),"Sin dato")</f>
        <v>Sin OC</v>
      </c>
      <c r="R647" s="28" t="str">
        <f>IFERROR(IF(A647="Ordenes de Compra",VLOOKUP($I647,'Ordenes de Compra'!$B$2:$E$1712,3,0),"Sin OC"),"Sin dato")</f>
        <v>Sin OC</v>
      </c>
      <c r="S647" s="1" t="str">
        <f>VLOOKUP($U647,'Tablas intermedias'!$C$1:$H$222,5,0)</f>
        <v>DGPFE</v>
      </c>
      <c r="T647" s="29" t="str">
        <f t="shared" si="31"/>
        <v>OK</v>
      </c>
      <c r="U647" s="30" t="str">
        <f t="shared" si="32"/>
        <v>DAFYP#MS-ARCHIVOARCHIVO - ArchivoDAFYP#MS - Dirección de administración financiera y presupuestaria</v>
      </c>
      <c r="V647" s="1" t="str">
        <f>VLOOKUP(U647,'Tablas intermedias'!$C$1:$H$222,6,0)</f>
        <v>No</v>
      </c>
      <c r="W647" s="1" t="str">
        <f ca="1">IF(O647&lt;30,"menos de 30 días","más de 30 días")</f>
        <v>más de 30 días</v>
      </c>
    </row>
    <row r="648" spans="1:23" ht="14.25" hidden="1" thickTop="1" thickBot="1" x14ac:dyDescent="0.25">
      <c r="A648" s="17" t="str">
        <f>IF(DetalleExp!H648='Tablas intermedias'!$A$2,"Ordenes de Compra",IF(DetalleExp!H648='Tablas intermedias'!$A$3,"Financiamiento Internacional","Legítimo Abono"))</f>
        <v>Financiamiento Internacional</v>
      </c>
      <c r="B648" s="7">
        <f>DetalleExp!E648</f>
        <v>44182</v>
      </c>
      <c r="C648" s="1" t="str">
        <f>DetalleExp!A648</f>
        <v>EX-2020-88061459-APN-DAFYP#MS</v>
      </c>
      <c r="D648" s="1" t="str">
        <f>IF(A648="Ordenes de Compra",VLOOKUP(C648,Autogestión!$B$2:$D$5090,3,0),IF(A648="Legítimo Abono",VLOOKUP(C648,NoAmpOC!$B$2:$H$988,7,0),"Factura"))</f>
        <v>Factura</v>
      </c>
      <c r="E648" s="26" t="str">
        <f>IF(A648="Ordenes de Compra",VLOOKUP($C648,Autogestión!$B$2:$G$5090,6,0),IF(A648="Financiamiento Internacional",VLOOKUP($C648,FinInt!$B$2:$G$508,6,0),"Legítimo Abono"))</f>
        <v>Consolidación del modelo de Atención Primaria de la Salud a través de la Provisión y Dispensa de Medicamentos Esenciales ¿ Proyectos financiados Organismos Multilaterales Regionales - ARG/15/001 - PNUD</v>
      </c>
      <c r="F648" s="26" t="str">
        <f>IF($A648="Ordenes de Compra","ARS",IF($A648="Financiamiento Internacional",VLOOKUP($C648,FinInt!$B$2:$Q$508,15,0),VLOOKUP($C648,NoAmpOC!$B$2:$T$988,18,0)))</f>
        <v>ARS</v>
      </c>
      <c r="G648" s="5">
        <f>IF($A648="Ordenes de Compra",VLOOKUP($C648,Autogestión!$B$2:$H$5090,7,0),IF($A648="Financiamiento Internacional",VLOOKUP($C648,FinInt!$B$2:$Q$1308,16,0),VLOOKUP($C648,NoAmpOC!$B$2:$T$988,19,0)))</f>
        <v>41035.61</v>
      </c>
      <c r="H648" s="5">
        <f t="shared" si="30"/>
        <v>41035.61</v>
      </c>
      <c r="I648" s="26" t="str">
        <f>IF($A648="Ordenes de Compra",VLOOKUP($C648,Autogestión!$B$2:$J$5090,9,0),IF($A648="Financiamiento Internacional",VLOOKUP($C648,FinInt!$B$2:$G$1555,6,0),"Legitimo Abono"))</f>
        <v>Consolidación del modelo de Atención Primaria de la Salud a través de la Provisión y Dispensa de Medicamentos Esenciales ¿ Proyectos financiados Organismos Multilaterales Regionales - ARG/15/001 - PNUD</v>
      </c>
      <c r="J648" s="1" t="str">
        <f>IF($A648="Ordenes de Compra",VLOOKUP($C648,Autogestión!$B$2:$R$5090,17,0),IF($A648="Financiamiento Internacional",VLOOKUP($C648,FinInt!$B$2:$O$1508,14,0),VLOOKUP($C648,NoAmpOC!$B$2:$R$988,17,0)))</f>
        <v>GELIO INMOBILIARIA SA</v>
      </c>
      <c r="K648" s="7" t="str">
        <f>DetalleExp!AP648</f>
        <v>DAFYP#MS-ARCHIVO</v>
      </c>
      <c r="L648" s="7" t="str">
        <f>DetalleExp!AQ648</f>
        <v>ARCHIVO - Archivo</v>
      </c>
      <c r="M648" s="7" t="str">
        <f>DetalleExp!AR648</f>
        <v>DAFYP#MS - Dirección de administración financiera y presupuestaria</v>
      </c>
      <c r="N648" s="7">
        <f>DetalleExp!AS648</f>
        <v>44211</v>
      </c>
      <c r="O648" s="27">
        <f ca="1">ROUNDUP(TODAY()-N648,0)</f>
        <v>144</v>
      </c>
      <c r="P648" s="27">
        <f ca="1">ROUNDUP(TODAY()-B648,0)</f>
        <v>173</v>
      </c>
      <c r="Q648" s="1" t="str">
        <f>IFERROR(IF(A648="Ordenes de Compra",VLOOKUP($E648,'Ordenes de Compra'!$A$2:$E$1712,5,0),"Sin OC"),"Sin dato")</f>
        <v>Sin OC</v>
      </c>
      <c r="R648" s="28" t="str">
        <f>IFERROR(IF(A648="Ordenes de Compra",VLOOKUP($I648,'Ordenes de Compra'!$B$2:$E$1712,3,0),"Sin OC"),"Sin dato")</f>
        <v>Sin OC</v>
      </c>
      <c r="S648" s="1" t="str">
        <f>VLOOKUP($U648,'Tablas intermedias'!$C$1:$H$222,5,0)</f>
        <v>DGPFE</v>
      </c>
      <c r="T648" s="29" t="str">
        <f t="shared" si="31"/>
        <v>OK</v>
      </c>
      <c r="U648" s="30" t="str">
        <f t="shared" si="32"/>
        <v>DAFYP#MS-ARCHIVOARCHIVO - ArchivoDAFYP#MS - Dirección de administración financiera y presupuestaria</v>
      </c>
      <c r="V648" s="1" t="str">
        <f>VLOOKUP(U648,'Tablas intermedias'!$C$1:$H$222,6,0)</f>
        <v>No</v>
      </c>
      <c r="W648" s="1" t="str">
        <f ca="1">IF(O648&lt;30,"menos de 30 días","más de 30 días")</f>
        <v>más de 30 días</v>
      </c>
    </row>
    <row r="649" spans="1:23" ht="14.25" hidden="1" thickTop="1" thickBot="1" x14ac:dyDescent="0.25">
      <c r="A649" s="17" t="str">
        <f>IF(DetalleExp!H649='Tablas intermedias'!$A$2,"Ordenes de Compra",IF(DetalleExp!H649='Tablas intermedias'!$A$3,"Financiamiento Internacional","Legítimo Abono"))</f>
        <v>Financiamiento Internacional</v>
      </c>
      <c r="B649" s="7">
        <f>DetalleExp!E649</f>
        <v>44182</v>
      </c>
      <c r="C649" s="1" t="str">
        <f>DetalleExp!A649</f>
        <v>EX-2020-88062615-APN-DAFYP#MS</v>
      </c>
      <c r="D649" s="1" t="str">
        <f>IF(A649="Ordenes de Compra",VLOOKUP(C649,Autogestión!$B$2:$D$5090,3,0),IF(A649="Legítimo Abono",VLOOKUP(C649,NoAmpOC!$B$2:$H$988,7,0),"Factura"))</f>
        <v>Factura</v>
      </c>
      <c r="E649" s="26" t="str">
        <f>IF(A649="Ordenes de Compra",VLOOKUP($C649,Autogestión!$B$2:$G$5090,6,0),IF(A649="Financiamiento Internacional",VLOOKUP($C649,FinInt!$B$2:$G$508,6,0),"Legítimo Abono"))</f>
        <v>Consolidación del modelo de Atención Primaria de la Salud a través de la Provisión y Dispensa de Medicamentos Esenciales ¿ Proyectos financiados Organismos Multilaterales Regionales - ARG/15/001 - PNUD</v>
      </c>
      <c r="F649" s="26" t="str">
        <f>IF($A649="Ordenes de Compra","ARS",IF($A649="Financiamiento Internacional",VLOOKUP($C649,FinInt!$B$2:$Q$508,15,0),VLOOKUP($C649,NoAmpOC!$B$2:$T$988,18,0)))</f>
        <v>ARS</v>
      </c>
      <c r="G649" s="5">
        <f>IF($A649="Ordenes de Compra",VLOOKUP($C649,Autogestión!$B$2:$H$5090,7,0),IF($A649="Financiamiento Internacional",VLOOKUP($C649,FinInt!$B$2:$Q$1308,16,0),VLOOKUP($C649,NoAmpOC!$B$2:$T$988,19,0)))</f>
        <v>41035.61</v>
      </c>
      <c r="H649" s="5">
        <f t="shared" si="30"/>
        <v>41035.61</v>
      </c>
      <c r="I649" s="26" t="str">
        <f>IF($A649="Ordenes de Compra",VLOOKUP($C649,Autogestión!$B$2:$J$5090,9,0),IF($A649="Financiamiento Internacional",VLOOKUP($C649,FinInt!$B$2:$G$1555,6,0),"Legitimo Abono"))</f>
        <v>Consolidación del modelo de Atención Primaria de la Salud a través de la Provisión y Dispensa de Medicamentos Esenciales ¿ Proyectos financiados Organismos Multilaterales Regionales - ARG/15/001 - PNUD</v>
      </c>
      <c r="J649" s="1" t="str">
        <f>IF($A649="Ordenes de Compra",VLOOKUP($C649,Autogestión!$B$2:$R$5090,17,0),IF($A649="Financiamiento Internacional",VLOOKUP($C649,FinInt!$B$2:$O$1508,14,0),VLOOKUP($C649,NoAmpOC!$B$2:$R$988,17,0)))</f>
        <v>GELIO INMOBILIARIA SA</v>
      </c>
      <c r="K649" s="7" t="str">
        <f>DetalleExp!AP649</f>
        <v>DAFYP#MS-ARCHIVO</v>
      </c>
      <c r="L649" s="7" t="str">
        <f>DetalleExp!AQ649</f>
        <v>ARCHIVO - Archivo</v>
      </c>
      <c r="M649" s="7" t="str">
        <f>DetalleExp!AR649</f>
        <v>DAFYP#MS - Dirección de administración financiera y presupuestaria</v>
      </c>
      <c r="N649" s="7">
        <f>DetalleExp!AS649</f>
        <v>44211</v>
      </c>
      <c r="O649" s="27">
        <f ca="1">ROUNDUP(TODAY()-N649,0)</f>
        <v>144</v>
      </c>
      <c r="P649" s="27">
        <f ca="1">ROUNDUP(TODAY()-B649,0)</f>
        <v>173</v>
      </c>
      <c r="Q649" s="1" t="str">
        <f>IFERROR(IF(A649="Ordenes de Compra",VLOOKUP($E649,'Ordenes de Compra'!$A$2:$E$1712,5,0),"Sin OC"),"Sin dato")</f>
        <v>Sin OC</v>
      </c>
      <c r="R649" s="28" t="str">
        <f>IFERROR(IF(A649="Ordenes de Compra",VLOOKUP($I649,'Ordenes de Compra'!$B$2:$E$1712,3,0),"Sin OC"),"Sin dato")</f>
        <v>Sin OC</v>
      </c>
      <c r="S649" s="1" t="str">
        <f>VLOOKUP($U649,'Tablas intermedias'!$C$1:$H$222,5,0)</f>
        <v>DGPFE</v>
      </c>
      <c r="T649" s="29" t="str">
        <f t="shared" si="31"/>
        <v>OK</v>
      </c>
      <c r="U649" s="30" t="str">
        <f t="shared" si="32"/>
        <v>DAFYP#MS-ARCHIVOARCHIVO - ArchivoDAFYP#MS - Dirección de administración financiera y presupuestaria</v>
      </c>
      <c r="V649" s="1" t="str">
        <f>VLOOKUP(U649,'Tablas intermedias'!$C$1:$H$222,6,0)</f>
        <v>No</v>
      </c>
      <c r="W649" s="1" t="str">
        <f ca="1">IF(O649&lt;30,"menos de 30 días","más de 30 días")</f>
        <v>más de 30 días</v>
      </c>
    </row>
    <row r="650" spans="1:23" ht="14.25" hidden="1" thickTop="1" thickBot="1" x14ac:dyDescent="0.25">
      <c r="A650" s="17" t="str">
        <f>IF(DetalleExp!H650='Tablas intermedias'!$A$2,"Ordenes de Compra",IF(DetalleExp!H650='Tablas intermedias'!$A$3,"Financiamiento Internacional","Legítimo Abono"))</f>
        <v>Financiamiento Internacional</v>
      </c>
      <c r="B650" s="7">
        <f>DetalleExp!E650</f>
        <v>44182</v>
      </c>
      <c r="C650" s="1" t="str">
        <f>DetalleExp!A650</f>
        <v>EX-2020-88063746-APN-DAFYP#MS</v>
      </c>
      <c r="D650" s="1" t="str">
        <f>IF(A650="Ordenes de Compra",VLOOKUP(C650,Autogestión!$B$2:$D$5090,3,0),IF(A650="Legítimo Abono",VLOOKUP(C650,NoAmpOC!$B$2:$H$988,7,0),"Factura"))</f>
        <v>Factura</v>
      </c>
      <c r="E650" s="26" t="str">
        <f>IF(A650="Ordenes de Compra",VLOOKUP($C650,Autogestión!$B$2:$G$5090,6,0),IF(A650="Financiamiento Internacional",VLOOKUP($C650,FinInt!$B$2:$G$508,6,0),"Legítimo Abono"))</f>
        <v>Consolidación del modelo de Atención Primaria de la Salud a través de la Provisión y Dispensa de Medicamentos Esenciales ¿ Proyectos financiados Organismos Multilaterales Regionales - ARG/15/001 - PNUD</v>
      </c>
      <c r="F650" s="26" t="str">
        <f>IF($A650="Ordenes de Compra","ARS",IF($A650="Financiamiento Internacional",VLOOKUP($C650,FinInt!$B$2:$Q$508,15,0),VLOOKUP($C650,NoAmpOC!$B$2:$T$988,18,0)))</f>
        <v>ARS</v>
      </c>
      <c r="G650" s="5">
        <f>IF($A650="Ordenes de Compra",VLOOKUP($C650,Autogestión!$B$2:$H$5090,7,0),IF($A650="Financiamiento Internacional",VLOOKUP($C650,FinInt!$B$2:$Q$1308,16,0),VLOOKUP($C650,NoAmpOC!$B$2:$T$988,19,0)))</f>
        <v>41035.61</v>
      </c>
      <c r="H650" s="5">
        <f t="shared" si="30"/>
        <v>41035.61</v>
      </c>
      <c r="I650" s="26" t="str">
        <f>IF($A650="Ordenes de Compra",VLOOKUP($C650,Autogestión!$B$2:$J$5090,9,0),IF($A650="Financiamiento Internacional",VLOOKUP($C650,FinInt!$B$2:$G$1555,6,0),"Legitimo Abono"))</f>
        <v>Consolidación del modelo de Atención Primaria de la Salud a través de la Provisión y Dispensa de Medicamentos Esenciales ¿ Proyectos financiados Organismos Multilaterales Regionales - ARG/15/001 - PNUD</v>
      </c>
      <c r="J650" s="1" t="str">
        <f>IF($A650="Ordenes de Compra",VLOOKUP($C650,Autogestión!$B$2:$R$5090,17,0),IF($A650="Financiamiento Internacional",VLOOKUP($C650,FinInt!$B$2:$O$1508,14,0),VLOOKUP($C650,NoAmpOC!$B$2:$R$988,17,0)))</f>
        <v>GELIO INMOBILIARIA SA</v>
      </c>
      <c r="K650" s="7" t="str">
        <f>DetalleExp!AP650</f>
        <v>DAFYP#MS-ARCHIVO</v>
      </c>
      <c r="L650" s="7" t="str">
        <f>DetalleExp!AQ650</f>
        <v>ARCHIVO - Archivo</v>
      </c>
      <c r="M650" s="7" t="str">
        <f>DetalleExp!AR650</f>
        <v>DAFYP#MS - Dirección de administración financiera y presupuestaria</v>
      </c>
      <c r="N650" s="7">
        <f>DetalleExp!AS650</f>
        <v>44211</v>
      </c>
      <c r="O650" s="27">
        <f ca="1">ROUNDUP(TODAY()-N650,0)</f>
        <v>144</v>
      </c>
      <c r="P650" s="27">
        <f ca="1">ROUNDUP(TODAY()-B650,0)</f>
        <v>173</v>
      </c>
      <c r="Q650" s="1" t="str">
        <f>IFERROR(IF(A650="Ordenes de Compra",VLOOKUP($E650,'Ordenes de Compra'!$A$2:$E$1712,5,0),"Sin OC"),"Sin dato")</f>
        <v>Sin OC</v>
      </c>
      <c r="R650" s="28" t="str">
        <f>IFERROR(IF(A650="Ordenes de Compra",VLOOKUP($I650,'Ordenes de Compra'!$B$2:$E$1712,3,0),"Sin OC"),"Sin dato")</f>
        <v>Sin OC</v>
      </c>
      <c r="S650" s="1" t="str">
        <f>VLOOKUP($U650,'Tablas intermedias'!$C$1:$H$222,5,0)</f>
        <v>DGPFE</v>
      </c>
      <c r="T650" s="29" t="str">
        <f t="shared" si="31"/>
        <v>OK</v>
      </c>
      <c r="U650" s="30" t="str">
        <f t="shared" si="32"/>
        <v>DAFYP#MS-ARCHIVOARCHIVO - ArchivoDAFYP#MS - Dirección de administración financiera y presupuestaria</v>
      </c>
      <c r="V650" s="1" t="str">
        <f>VLOOKUP(U650,'Tablas intermedias'!$C$1:$H$222,6,0)</f>
        <v>No</v>
      </c>
      <c r="W650" s="1" t="str">
        <f ca="1">IF(O650&lt;30,"menos de 30 días","más de 30 días")</f>
        <v>más de 30 días</v>
      </c>
    </row>
    <row r="651" spans="1:23" ht="14.25" hidden="1" thickTop="1" thickBot="1" x14ac:dyDescent="0.25">
      <c r="A651" s="17" t="str">
        <f>IF(DetalleExp!H651='Tablas intermedias'!$A$2,"Ordenes de Compra",IF(DetalleExp!H651='Tablas intermedias'!$A$3,"Financiamiento Internacional","Legítimo Abono"))</f>
        <v>Financiamiento Internacional</v>
      </c>
      <c r="B651" s="7">
        <f>DetalleExp!E651</f>
        <v>44182</v>
      </c>
      <c r="C651" s="1" t="str">
        <f>DetalleExp!A651</f>
        <v>EX-2020-88064897-APN-DAFYP#MS</v>
      </c>
      <c r="D651" s="1" t="str">
        <f>IF(A651="Ordenes de Compra",VLOOKUP(C651,Autogestión!$B$2:$D$5090,3,0),IF(A651="Legítimo Abono",VLOOKUP(C651,NoAmpOC!$B$2:$H$988,7,0),"Factura"))</f>
        <v>Factura</v>
      </c>
      <c r="E651" s="26" t="str">
        <f>IF(A651="Ordenes de Compra",VLOOKUP($C651,Autogestión!$B$2:$G$5090,6,0),IF(A651="Financiamiento Internacional",VLOOKUP($C651,FinInt!$B$2:$G$508,6,0),"Legítimo Abono"))</f>
        <v>Consolidación del modelo de Atención Primaria de la Salud a través de la Provisión y Dispensa de Medicamentos Esenciales ¿ Proyectos financiados Organismos Multilaterales Regionales - ARG/15/001 - PNUD</v>
      </c>
      <c r="F651" s="26" t="str">
        <f>IF($A651="Ordenes de Compra","ARS",IF($A651="Financiamiento Internacional",VLOOKUP($C651,FinInt!$B$2:$Q$508,15,0),VLOOKUP($C651,NoAmpOC!$B$2:$T$988,18,0)))</f>
        <v>ARS</v>
      </c>
      <c r="G651" s="5">
        <f>IF($A651="Ordenes de Compra",VLOOKUP($C651,Autogestión!$B$2:$H$5090,7,0),IF($A651="Financiamiento Internacional",VLOOKUP($C651,FinInt!$B$2:$Q$1308,16,0),VLOOKUP($C651,NoAmpOC!$B$2:$T$988,19,0)))</f>
        <v>41035.61</v>
      </c>
      <c r="H651" s="5">
        <f t="shared" si="30"/>
        <v>41035.61</v>
      </c>
      <c r="I651" s="26" t="str">
        <f>IF($A651="Ordenes de Compra",VLOOKUP($C651,Autogestión!$B$2:$J$5090,9,0),IF($A651="Financiamiento Internacional",VLOOKUP($C651,FinInt!$B$2:$G$1555,6,0),"Legitimo Abono"))</f>
        <v>Consolidación del modelo de Atención Primaria de la Salud a través de la Provisión y Dispensa de Medicamentos Esenciales ¿ Proyectos financiados Organismos Multilaterales Regionales - ARG/15/001 - PNUD</v>
      </c>
      <c r="J651" s="1" t="str">
        <f>IF($A651="Ordenes de Compra",VLOOKUP($C651,Autogestión!$B$2:$R$5090,17,0),IF($A651="Financiamiento Internacional",VLOOKUP($C651,FinInt!$B$2:$O$1508,14,0),VLOOKUP($C651,NoAmpOC!$B$2:$R$988,17,0)))</f>
        <v>GELIO INMOBILIARIA SA</v>
      </c>
      <c r="K651" s="7" t="str">
        <f>DetalleExp!AP651</f>
        <v>DAFYP#MS-ARCHIVO</v>
      </c>
      <c r="L651" s="7" t="str">
        <f>DetalleExp!AQ651</f>
        <v>ARCHIVO - Archivo</v>
      </c>
      <c r="M651" s="7" t="str">
        <f>DetalleExp!AR651</f>
        <v>DAFYP#MS - Dirección de administración financiera y presupuestaria</v>
      </c>
      <c r="N651" s="7">
        <f>DetalleExp!AS651</f>
        <v>44211</v>
      </c>
      <c r="O651" s="27">
        <f ca="1">ROUNDUP(TODAY()-N651,0)</f>
        <v>144</v>
      </c>
      <c r="P651" s="27">
        <f ca="1">ROUNDUP(TODAY()-B651,0)</f>
        <v>173</v>
      </c>
      <c r="Q651" s="1" t="str">
        <f>IFERROR(IF(A651="Ordenes de Compra",VLOOKUP($E651,'Ordenes de Compra'!$A$2:$E$1712,5,0),"Sin OC"),"Sin dato")</f>
        <v>Sin OC</v>
      </c>
      <c r="R651" s="28" t="str">
        <f>IFERROR(IF(A651="Ordenes de Compra",VLOOKUP($I651,'Ordenes de Compra'!$B$2:$E$1712,3,0),"Sin OC"),"Sin dato")</f>
        <v>Sin OC</v>
      </c>
      <c r="S651" s="1" t="str">
        <f>VLOOKUP($U651,'Tablas intermedias'!$C$1:$H$222,5,0)</f>
        <v>DGPFE</v>
      </c>
      <c r="T651" s="29" t="str">
        <f t="shared" si="31"/>
        <v>OK</v>
      </c>
      <c r="U651" s="30" t="str">
        <f t="shared" si="32"/>
        <v>DAFYP#MS-ARCHIVOARCHIVO - ArchivoDAFYP#MS - Dirección de administración financiera y presupuestaria</v>
      </c>
      <c r="V651" s="1" t="str">
        <f>VLOOKUP(U651,'Tablas intermedias'!$C$1:$H$222,6,0)</f>
        <v>No</v>
      </c>
      <c r="W651" s="1" t="str">
        <f ca="1">IF(O651&lt;30,"menos de 30 días","más de 30 días")</f>
        <v>más de 30 días</v>
      </c>
    </row>
    <row r="652" spans="1:23" ht="14.25" hidden="1" thickTop="1" thickBot="1" x14ac:dyDescent="0.25">
      <c r="A652" s="17" t="str">
        <f>IF(DetalleExp!H652='Tablas intermedias'!$A$2,"Ordenes de Compra",IF(DetalleExp!H652='Tablas intermedias'!$A$3,"Financiamiento Internacional","Legítimo Abono"))</f>
        <v>Financiamiento Internacional</v>
      </c>
      <c r="B652" s="7">
        <f>DetalleExp!E652</f>
        <v>44182</v>
      </c>
      <c r="C652" s="1" t="str">
        <f>DetalleExp!A652</f>
        <v>EX-2020-88065911-APN-DAFYP#MS</v>
      </c>
      <c r="D652" s="1" t="str">
        <f>IF(A652="Ordenes de Compra",VLOOKUP(C652,Autogestión!$B$2:$D$5090,3,0),IF(A652="Legítimo Abono",VLOOKUP(C652,NoAmpOC!$B$2:$H$988,7,0),"Factura"))</f>
        <v>Factura</v>
      </c>
      <c r="E652" s="26" t="str">
        <f>IF(A652="Ordenes de Compra",VLOOKUP($C652,Autogestión!$B$2:$G$5090,6,0),IF(A652="Financiamiento Internacional",VLOOKUP($C652,FinInt!$B$2:$G$508,6,0),"Legítimo Abono"))</f>
        <v>Consolidación del modelo de Atención Primaria de la Salud a través de la Provisión y Dispensa de Medicamentos Esenciales ¿ Proyectos financiados Organismos Multilaterales Regionales - ARG/15/001 - PNUD</v>
      </c>
      <c r="F652" s="26" t="str">
        <f>IF($A652="Ordenes de Compra","ARS",IF($A652="Financiamiento Internacional",VLOOKUP($C652,FinInt!$B$2:$Q$508,15,0),VLOOKUP($C652,NoAmpOC!$B$2:$T$988,18,0)))</f>
        <v>ARS</v>
      </c>
      <c r="G652" s="5">
        <f>IF($A652="Ordenes de Compra",VLOOKUP($C652,Autogestión!$B$2:$H$5090,7,0),IF($A652="Financiamiento Internacional",VLOOKUP($C652,FinInt!$B$2:$Q$1308,16,0),VLOOKUP($C652,NoAmpOC!$B$2:$T$988,19,0)))</f>
        <v>859705</v>
      </c>
      <c r="H652" s="5">
        <f t="shared" si="30"/>
        <v>859705</v>
      </c>
      <c r="I652" s="26" t="str">
        <f>IF($A652="Ordenes de Compra",VLOOKUP($C652,Autogestión!$B$2:$J$5090,9,0),IF($A652="Financiamiento Internacional",VLOOKUP($C652,FinInt!$B$2:$G$1555,6,0),"Legitimo Abono"))</f>
        <v>Consolidación del modelo de Atención Primaria de la Salud a través de la Provisión y Dispensa de Medicamentos Esenciales ¿ Proyectos financiados Organismos Multilaterales Regionales - ARG/15/001 - PNUD</v>
      </c>
      <c r="J652" s="1" t="str">
        <f>IF($A652="Ordenes de Compra",VLOOKUP($C652,Autogestión!$B$2:$R$5090,17,0),IF($A652="Financiamiento Internacional",VLOOKUP($C652,FinInt!$B$2:$O$1508,14,0),VLOOKUP($C652,NoAmpOC!$B$2:$R$988,17,0)))</f>
        <v>GELIO INMOBILIARIA SA</v>
      </c>
      <c r="K652" s="7" t="str">
        <f>DetalleExp!AP652</f>
        <v>DAFYP#MS-ARCHIVO</v>
      </c>
      <c r="L652" s="7" t="str">
        <f>DetalleExp!AQ652</f>
        <v>ARCHIVO - Archivo</v>
      </c>
      <c r="M652" s="7" t="str">
        <f>DetalleExp!AR652</f>
        <v>DAFYP#MS - Dirección de administración financiera y presupuestaria</v>
      </c>
      <c r="N652" s="7">
        <f>DetalleExp!AS652</f>
        <v>44273</v>
      </c>
      <c r="O652" s="27">
        <f ca="1">ROUNDUP(TODAY()-N652,0)</f>
        <v>82</v>
      </c>
      <c r="P652" s="27">
        <f ca="1">ROUNDUP(TODAY()-B652,0)</f>
        <v>173</v>
      </c>
      <c r="Q652" s="1" t="str">
        <f>IFERROR(IF(A652="Ordenes de Compra",VLOOKUP($E652,'Ordenes de Compra'!$A$2:$E$1712,5,0),"Sin OC"),"Sin dato")</f>
        <v>Sin OC</v>
      </c>
      <c r="R652" s="28" t="str">
        <f>IFERROR(IF(A652="Ordenes de Compra",VLOOKUP($I652,'Ordenes de Compra'!$B$2:$E$1712,3,0),"Sin OC"),"Sin dato")</f>
        <v>Sin OC</v>
      </c>
      <c r="S652" s="1" t="str">
        <f>VLOOKUP($U652,'Tablas intermedias'!$C$1:$H$222,5,0)</f>
        <v>DGPFE</v>
      </c>
      <c r="T652" s="29" t="str">
        <f t="shared" si="31"/>
        <v>OK</v>
      </c>
      <c r="U652" s="30" t="str">
        <f t="shared" si="32"/>
        <v>DAFYP#MS-ARCHIVOARCHIVO - ArchivoDAFYP#MS - Dirección de administración financiera y presupuestaria</v>
      </c>
      <c r="V652" s="1" t="str">
        <f>VLOOKUP(U652,'Tablas intermedias'!$C$1:$H$222,6,0)</f>
        <v>No</v>
      </c>
      <c r="W652" s="1" t="str">
        <f ca="1">IF(O652&lt;30,"menos de 30 días","más de 30 días")</f>
        <v>más de 30 días</v>
      </c>
    </row>
    <row r="653" spans="1:23" ht="14.25" hidden="1" thickTop="1" thickBot="1" x14ac:dyDescent="0.25">
      <c r="A653" s="17" t="str">
        <f>IF(DetalleExp!H653='Tablas intermedias'!$A$2,"Ordenes de Compra",IF(DetalleExp!H653='Tablas intermedias'!$A$3,"Financiamiento Internacional","Legítimo Abono"))</f>
        <v>Ordenes de Compra</v>
      </c>
      <c r="B653" s="7">
        <f>DetalleExp!E653</f>
        <v>44182</v>
      </c>
      <c r="C653" s="1" t="str">
        <f>DetalleExp!A653</f>
        <v>EX-2020-88090533-APN-DTYC#MS</v>
      </c>
      <c r="D653" s="1" t="str">
        <f>IF(A653="Ordenes de Compra",VLOOKUP(C653,Autogestión!$B$2:$D$5090,3,0),IF(A653="Legítimo Abono",VLOOKUP(C653,NoAmpOC!$B$2:$H$988,7,0),"Factura"))</f>
        <v>Factura</v>
      </c>
      <c r="E653" s="26" t="str">
        <f>IF(A653="Ordenes de Compra",VLOOKUP($C653,Autogestión!$B$2:$G$5090,6,0),IF(A653="Financiamiento Internacional",VLOOKUP($C653,FinInt!$B$2:$G$508,6,0),"Legítimo Abono"))</f>
        <v>80-0025-LPU18</v>
      </c>
      <c r="F653" s="26" t="str">
        <f>IF($A653="Ordenes de Compra","ARS",IF($A653="Financiamiento Internacional",VLOOKUP($C653,FinInt!$B$2:$Q$508,15,0),VLOOKUP($C653,NoAmpOC!$B$2:$T$988,18,0)))</f>
        <v>ARS</v>
      </c>
      <c r="G653" s="5">
        <f>IF($A653="Ordenes de Compra",VLOOKUP($C653,Autogestión!$B$2:$H$5090,7,0),IF($A653="Financiamiento Internacional",VLOOKUP($C653,FinInt!$B$2:$Q$1308,16,0),VLOOKUP($C653,NoAmpOC!$B$2:$T$988,19,0)))</f>
        <v>332200</v>
      </c>
      <c r="H653" s="5">
        <f t="shared" si="30"/>
        <v>332200</v>
      </c>
      <c r="I653" s="26" t="str">
        <f>IF($A653="Ordenes de Compra",VLOOKUP($C653,Autogestión!$B$2:$J$5090,9,0),IF($A653="Financiamiento Internacional",VLOOKUP($C653,FinInt!$B$2:$G$1555,6,0),"Legitimo Abono"))</f>
        <v>80-1044-OC20</v>
      </c>
      <c r="J653" s="1" t="str">
        <f>IF($A653="Ordenes de Compra",VLOOKUP($C653,Autogestión!$B$2:$R$5090,17,0),IF($A653="Financiamiento Internacional",VLOOKUP($C653,FinInt!$B$2:$O$1508,14,0),VLOOKUP($C653,NoAmpOC!$B$2:$R$988,17,0)))</f>
        <v>LABORATORIOS FABRA S.A.</v>
      </c>
      <c r="K653" s="7" t="str">
        <f>DetalleExp!AP653</f>
        <v>DAFYP#MS-ARCHIVO</v>
      </c>
      <c r="L653" s="7" t="str">
        <f>DetalleExp!AQ653</f>
        <v>ARCHIVO - Archivo</v>
      </c>
      <c r="M653" s="7" t="str">
        <f>DetalleExp!AR653</f>
        <v>DAFYP#MS - Dirección de administración financiera y presupuestaria</v>
      </c>
      <c r="N653" s="7">
        <f>DetalleExp!AS653</f>
        <v>44273</v>
      </c>
      <c r="O653" s="27">
        <f ca="1">ROUNDUP(TODAY()-N653,0)</f>
        <v>82</v>
      </c>
      <c r="P653" s="27">
        <f ca="1">ROUNDUP(TODAY()-B653,0)</f>
        <v>173</v>
      </c>
      <c r="Q653" s="1" t="str">
        <f>IFERROR(IF(A653="Ordenes de Compra",VLOOKUP($E653,'Ordenes de Compra'!$A$2:$E$1712,5,0),"Sin OC"),"Sin dato")</f>
        <v>29.0.0.45.0</v>
      </c>
      <c r="R653" s="28">
        <f>IFERROR(IF(A653="Ordenes de Compra",VLOOKUP($I653,'Ordenes de Compra'!$B$2:$E$1712,3,0),"Sin OC"),"Sin dato")</f>
        <v>105233823.5</v>
      </c>
      <c r="S653" s="1" t="str">
        <f>VLOOKUP($U653,'Tablas intermedias'!$C$1:$H$222,5,0)</f>
        <v>DGPFE</v>
      </c>
      <c r="T653" s="29" t="str">
        <f t="shared" si="31"/>
        <v>OK</v>
      </c>
      <c r="U653" s="30" t="str">
        <f t="shared" si="32"/>
        <v>DAFYP#MS-ARCHIVOARCHIVO - ArchivoDAFYP#MS - Dirección de administración financiera y presupuestaria</v>
      </c>
      <c r="V653" s="1" t="str">
        <f>VLOOKUP(U653,'Tablas intermedias'!$C$1:$H$222,6,0)</f>
        <v>No</v>
      </c>
      <c r="W653" s="1" t="str">
        <f ca="1">IF(O653&lt;30,"menos de 30 días","más de 30 días")</f>
        <v>más de 30 días</v>
      </c>
    </row>
    <row r="654" spans="1:23" ht="14.25" hidden="1" thickTop="1" thickBot="1" x14ac:dyDescent="0.25">
      <c r="A654" s="17" t="str">
        <f>IF(DetalleExp!H654='Tablas intermedias'!$A$2,"Ordenes de Compra",IF(DetalleExp!H654='Tablas intermedias'!$A$3,"Financiamiento Internacional","Legítimo Abono"))</f>
        <v>Financiamiento Internacional</v>
      </c>
      <c r="B654" s="7">
        <f>DetalleExp!E654</f>
        <v>44182</v>
      </c>
      <c r="C654" s="1" t="str">
        <f>DetalleExp!A654</f>
        <v>EX-2020-88093612-APN-DAFYP#MS</v>
      </c>
      <c r="D654" s="1" t="str">
        <f>IF(A654="Ordenes de Compra",VLOOKUP(C654,Autogestión!$B$2:$D$5090,3,0),IF(A654="Legítimo Abono",VLOOKUP(C654,NoAmpOC!$B$2:$H$988,7,0),"Factura"))</f>
        <v>Factura</v>
      </c>
      <c r="E654" s="26" t="str">
        <f>IF(A654="Ordenes de Compra",VLOOKUP($C654,Autogestión!$B$2:$G$5090,6,0),IF(A654="Financiamiento Internacional",VLOOKUP($C654,FinInt!$B$2:$G$508,6,0),"Legítimo Abono"))</f>
        <v>Apoyo al Plan Nacional de Prevención y Reducción del Embarazo No Intencional en la Adolescencia - ARG/17/001 - PNUD</v>
      </c>
      <c r="F654" s="26" t="str">
        <f>IF($A654="Ordenes de Compra","ARS",IF($A654="Financiamiento Internacional",VLOOKUP($C654,FinInt!$B$2:$Q$508,15,0),VLOOKUP($C654,NoAmpOC!$B$2:$T$988,18,0)))</f>
        <v>ARS</v>
      </c>
      <c r="G654" s="5">
        <f>IF($A654="Ordenes de Compra",VLOOKUP($C654,Autogestión!$B$2:$H$5090,7,0),IF($A654="Financiamiento Internacional",VLOOKUP($C654,FinInt!$B$2:$Q$1308,16,0),VLOOKUP($C654,NoAmpOC!$B$2:$T$988,19,0)))</f>
        <v>30250</v>
      </c>
      <c r="H654" s="5">
        <f t="shared" si="30"/>
        <v>30250</v>
      </c>
      <c r="I654" s="26" t="str">
        <f>IF($A654="Ordenes de Compra",VLOOKUP($C654,Autogestión!$B$2:$J$5090,9,0),IF($A654="Financiamiento Internacional",VLOOKUP($C654,FinInt!$B$2:$G$1555,6,0),"Legitimo Abono"))</f>
        <v>Apoyo al Plan Nacional de Prevención y Reducción del Embarazo No Intencional en la Adolescencia - ARG/17/001 - PNUD</v>
      </c>
      <c r="J654" s="1" t="str">
        <f>IF($A654="Ordenes de Compra",VLOOKUP($C654,Autogestión!$B$2:$R$5090,17,0),IF($A654="Financiamiento Internacional",VLOOKUP($C654,FinInt!$B$2:$O$1508,14,0),VLOOKUP($C654,NoAmpOC!$B$2:$R$988,17,0)))</f>
        <v>DAIVES JUAN IGNACIO</v>
      </c>
      <c r="K654" s="7" t="str">
        <f>DetalleExp!AP654</f>
        <v>DAFYP#MS-ARCHIVO</v>
      </c>
      <c r="L654" s="7" t="str">
        <f>DetalleExp!AQ654</f>
        <v>ARCHIVO - Archivo</v>
      </c>
      <c r="M654" s="7" t="str">
        <f>DetalleExp!AR654</f>
        <v>DAFYP#MS - Dirección de administración financiera y presupuestaria</v>
      </c>
      <c r="N654" s="7">
        <f>DetalleExp!AS654</f>
        <v>44201</v>
      </c>
      <c r="O654" s="27">
        <f ca="1">ROUNDUP(TODAY()-N654,0)</f>
        <v>154</v>
      </c>
      <c r="P654" s="27">
        <f ca="1">ROUNDUP(TODAY()-B654,0)</f>
        <v>173</v>
      </c>
      <c r="Q654" s="1" t="str">
        <f>IFERROR(IF(A654="Ordenes de Compra",VLOOKUP($E654,'Ordenes de Compra'!$A$2:$E$1712,5,0),"Sin OC"),"Sin dato")</f>
        <v>Sin OC</v>
      </c>
      <c r="R654" s="28" t="str">
        <f>IFERROR(IF(A654="Ordenes de Compra",VLOOKUP($I654,'Ordenes de Compra'!$B$2:$E$1712,3,0),"Sin OC"),"Sin dato")</f>
        <v>Sin OC</v>
      </c>
      <c r="S654" s="1" t="str">
        <f>VLOOKUP($U654,'Tablas intermedias'!$C$1:$H$222,5,0)</f>
        <v>DGPFE</v>
      </c>
      <c r="T654" s="29" t="str">
        <f t="shared" si="31"/>
        <v>OK</v>
      </c>
      <c r="U654" s="30" t="str">
        <f t="shared" si="32"/>
        <v>DAFYP#MS-ARCHIVOARCHIVO - ArchivoDAFYP#MS - Dirección de administración financiera y presupuestaria</v>
      </c>
      <c r="V654" s="1" t="str">
        <f>VLOOKUP(U654,'Tablas intermedias'!$C$1:$H$222,6,0)</f>
        <v>No</v>
      </c>
      <c r="W654" s="1" t="str">
        <f ca="1">IF(O654&lt;30,"menos de 30 días","más de 30 días")</f>
        <v>más de 30 días</v>
      </c>
    </row>
    <row r="655" spans="1:23" ht="14.25" hidden="1" thickTop="1" thickBot="1" x14ac:dyDescent="0.25">
      <c r="A655" s="17" t="str">
        <f>IF(DetalleExp!H655='Tablas intermedias'!$A$2,"Ordenes de Compra",IF(DetalleExp!H655='Tablas intermedias'!$A$3,"Financiamiento Internacional","Legítimo Abono"))</f>
        <v>Ordenes de Compra</v>
      </c>
      <c r="B655" s="7">
        <f>DetalleExp!E655</f>
        <v>44182</v>
      </c>
      <c r="C655" s="1" t="str">
        <f>DetalleExp!A655</f>
        <v>EX-2020-88094799-APN-DTYC#MS</v>
      </c>
      <c r="D655" s="1" t="str">
        <f>IF(A655="Ordenes de Compra",VLOOKUP(C655,Autogestión!$B$2:$D$5090,3,0),IF(A655="Legítimo Abono",VLOOKUP(C655,NoAmpOC!$B$2:$H$988,7,0),"Factura"))</f>
        <v>Factura</v>
      </c>
      <c r="E655" s="26" t="str">
        <f>IF(A655="Ordenes de Compra",VLOOKUP($C655,Autogestión!$B$2:$G$5090,6,0),IF(A655="Financiamiento Internacional",VLOOKUP($C655,FinInt!$B$2:$G$508,6,0),"Legítimo Abono"))</f>
        <v>80-0025-LPU18</v>
      </c>
      <c r="F655" s="26" t="str">
        <f>IF($A655="Ordenes de Compra","ARS",IF($A655="Financiamiento Internacional",VLOOKUP($C655,FinInt!$B$2:$Q$508,15,0),VLOOKUP($C655,NoAmpOC!$B$2:$T$988,18,0)))</f>
        <v>ARS</v>
      </c>
      <c r="G655" s="5">
        <f>IF($A655="Ordenes de Compra",VLOOKUP($C655,Autogestión!$B$2:$H$5090,7,0),IF($A655="Financiamiento Internacional",VLOOKUP($C655,FinInt!$B$2:$Q$1308,16,0),VLOOKUP($C655,NoAmpOC!$B$2:$T$988,19,0)))</f>
        <v>175018.92</v>
      </c>
      <c r="H655" s="5">
        <f t="shared" si="30"/>
        <v>175018.92</v>
      </c>
      <c r="I655" s="26" t="str">
        <f>IF($A655="Ordenes de Compra",VLOOKUP($C655,Autogestión!$B$2:$J$5090,9,0),IF($A655="Financiamiento Internacional",VLOOKUP($C655,FinInt!$B$2:$G$1555,6,0),"Legitimo Abono"))</f>
        <v>80-1044-OC20</v>
      </c>
      <c r="J655" s="1" t="str">
        <f>IF($A655="Ordenes de Compra",VLOOKUP($C655,Autogestión!$B$2:$R$5090,17,0),IF($A655="Financiamiento Internacional",VLOOKUP($C655,FinInt!$B$2:$O$1508,14,0),VLOOKUP($C655,NoAmpOC!$B$2:$R$988,17,0)))</f>
        <v>LABORATORIOS FABRA S.A.</v>
      </c>
      <c r="K655" s="7" t="str">
        <f>DetalleExp!AP655</f>
        <v>DCYT#MS-PVD</v>
      </c>
      <c r="L655" s="7" t="str">
        <f>DetalleExp!AQ655</f>
        <v>PVD - Privada</v>
      </c>
      <c r="M655" s="7" t="str">
        <f>DetalleExp!AR655</f>
        <v>DCYT#MS - Dirección de contabilidad y tesorería</v>
      </c>
      <c r="N655" s="7">
        <f>DetalleExp!AS655</f>
        <v>44319</v>
      </c>
      <c r="O655" s="27">
        <f ca="1">ROUNDUP(TODAY()-N655,0)</f>
        <v>36</v>
      </c>
      <c r="P655" s="27">
        <f ca="1">ROUNDUP(TODAY()-B655,0)</f>
        <v>173</v>
      </c>
      <c r="Q655" s="1" t="str">
        <f>IFERROR(IF(A655="Ordenes de Compra",VLOOKUP($E655,'Ordenes de Compra'!$A$2:$E$1712,5,0),"Sin OC"),"Sin dato")</f>
        <v>29.0.0.45.0</v>
      </c>
      <c r="R655" s="28">
        <f>IFERROR(IF(A655="Ordenes de Compra",VLOOKUP($I655,'Ordenes de Compra'!$B$2:$E$1712,3,0),"Sin OC"),"Sin dato")</f>
        <v>105233823.5</v>
      </c>
      <c r="S655" s="1" t="str">
        <f>VLOOKUP($U655,'Tablas intermedias'!$C$1:$H$222,5,0)</f>
        <v>Contabilidad</v>
      </c>
      <c r="T655" s="29" t="str">
        <f t="shared" si="31"/>
        <v>OK</v>
      </c>
      <c r="U655" s="30" t="str">
        <f t="shared" si="32"/>
        <v>DCYT#MS-PVDPVD - PrivadaDCYT#MS - Dirección de contabilidad y tesorería</v>
      </c>
      <c r="V655" s="1" t="str">
        <f>VLOOKUP(U655,'Tablas intermedias'!$C$1:$H$222,6,0)</f>
        <v>Si</v>
      </c>
      <c r="W655" s="1" t="str">
        <f ca="1">IF(O655&lt;30,"menos de 30 días","más de 30 días")</f>
        <v>más de 30 días</v>
      </c>
    </row>
    <row r="656" spans="1:23" ht="14.25" hidden="1" thickTop="1" thickBot="1" x14ac:dyDescent="0.25">
      <c r="A656" s="17" t="str">
        <f>IF(DetalleExp!H656='Tablas intermedias'!$A$2,"Ordenes de Compra",IF(DetalleExp!H656='Tablas intermedias'!$A$3,"Financiamiento Internacional","Legítimo Abono"))</f>
        <v>Ordenes de Compra</v>
      </c>
      <c r="B656" s="7">
        <f>DetalleExp!E656</f>
        <v>44182</v>
      </c>
      <c r="C656" s="1" t="str">
        <f>DetalleExp!A656</f>
        <v>EX-2020-88142256-APN-DTYC#MS</v>
      </c>
      <c r="D656" s="1" t="str">
        <f>IF(A656="Ordenes de Compra",VLOOKUP(C656,Autogestión!$B$2:$D$5090,3,0),IF(A656="Legítimo Abono",VLOOKUP(C656,NoAmpOC!$B$2:$H$988,7,0),"Factura"))</f>
        <v>Factura</v>
      </c>
      <c r="E656" s="26" t="str">
        <f>IF(A656="Ordenes de Compra",VLOOKUP($C656,Autogestión!$B$2:$G$5090,6,0),IF(A656="Financiamiento Internacional",VLOOKUP($C656,FinInt!$B$2:$G$508,6,0),"Legítimo Abono"))</f>
        <v>80-0025-LPU18</v>
      </c>
      <c r="F656" s="26" t="str">
        <f>IF($A656="Ordenes de Compra","ARS",IF($A656="Financiamiento Internacional",VLOOKUP($C656,FinInt!$B$2:$Q$508,15,0),VLOOKUP($C656,NoAmpOC!$B$2:$T$988,18,0)))</f>
        <v>ARS</v>
      </c>
      <c r="G656" s="5">
        <f>IF($A656="Ordenes de Compra",VLOOKUP($C656,Autogestión!$B$2:$H$5090,7,0),IF($A656="Financiamiento Internacional",VLOOKUP($C656,FinInt!$B$2:$Q$1308,16,0),VLOOKUP($C656,NoAmpOC!$B$2:$T$988,19,0)))</f>
        <v>3247776</v>
      </c>
      <c r="H656" s="5">
        <f t="shared" si="30"/>
        <v>3247776</v>
      </c>
      <c r="I656" s="26" t="str">
        <f>IF($A656="Ordenes de Compra",VLOOKUP($C656,Autogestión!$B$2:$J$5090,9,0),IF($A656="Financiamiento Internacional",VLOOKUP($C656,FinInt!$B$2:$G$1555,6,0),"Legitimo Abono"))</f>
        <v>80-1046-OC20</v>
      </c>
      <c r="J656" s="1" t="str">
        <f>IF($A656="Ordenes de Compra",VLOOKUP($C656,Autogestión!$B$2:$R$5090,17,0),IF($A656="Financiamiento Internacional",VLOOKUP($C656,FinInt!$B$2:$O$1508,14,0),VLOOKUP($C656,NoAmpOC!$B$2:$R$988,17,0)))</f>
        <v>SAVANT PHARM S.A.</v>
      </c>
      <c r="K656" s="7" t="str">
        <f>DetalleExp!AP656</f>
        <v>DAFYP#MS-ARCHIVO</v>
      </c>
      <c r="L656" s="7" t="str">
        <f>DetalleExp!AQ656</f>
        <v>ARCHIVO - Archivo</v>
      </c>
      <c r="M656" s="7" t="str">
        <f>DetalleExp!AR656</f>
        <v>DAFYP#MS - Dirección de administración financiera y presupuestaria</v>
      </c>
      <c r="N656" s="7">
        <f>DetalleExp!AS656</f>
        <v>44228</v>
      </c>
      <c r="O656" s="27">
        <f ca="1">ROUNDUP(TODAY()-N656,0)</f>
        <v>127</v>
      </c>
      <c r="P656" s="27">
        <f ca="1">ROUNDUP(TODAY()-B656,0)</f>
        <v>173</v>
      </c>
      <c r="Q656" s="1" t="str">
        <f>IFERROR(IF(A656="Ordenes de Compra",VLOOKUP($E656,'Ordenes de Compra'!$A$2:$E$1712,5,0),"Sin OC"),"Sin dato")</f>
        <v>29.0.0.45.0</v>
      </c>
      <c r="R656" s="28">
        <f>IFERROR(IF(A656="Ordenes de Compra",VLOOKUP($I656,'Ordenes de Compra'!$B$2:$E$1712,3,0),"Sin OC"),"Sin dato")</f>
        <v>29491312.84</v>
      </c>
      <c r="S656" s="1" t="str">
        <f>VLOOKUP($U656,'Tablas intermedias'!$C$1:$H$222,5,0)</f>
        <v>DGPFE</v>
      </c>
      <c r="T656" s="29" t="str">
        <f t="shared" si="31"/>
        <v>OK</v>
      </c>
      <c r="U656" s="30" t="str">
        <f t="shared" si="32"/>
        <v>DAFYP#MS-ARCHIVOARCHIVO - ArchivoDAFYP#MS - Dirección de administración financiera y presupuestaria</v>
      </c>
      <c r="V656" s="1" t="str">
        <f>VLOOKUP(U656,'Tablas intermedias'!$C$1:$H$222,6,0)</f>
        <v>No</v>
      </c>
      <c r="W656" s="1" t="str">
        <f ca="1">IF(O656&lt;30,"menos de 30 días","más de 30 días")</f>
        <v>más de 30 días</v>
      </c>
    </row>
    <row r="657" spans="1:23" ht="14.25" hidden="1" thickTop="1" thickBot="1" x14ac:dyDescent="0.25">
      <c r="A657" s="17" t="str">
        <f>IF(DetalleExp!H657='Tablas intermedias'!$A$2,"Ordenes de Compra",IF(DetalleExp!H657='Tablas intermedias'!$A$3,"Financiamiento Internacional","Legítimo Abono"))</f>
        <v>Ordenes de Compra</v>
      </c>
      <c r="B657" s="7">
        <f>DetalleExp!E657</f>
        <v>44182</v>
      </c>
      <c r="C657" s="1" t="str">
        <f>DetalleExp!A657</f>
        <v>EX-2020-88144997-APN-DTYC#MS</v>
      </c>
      <c r="D657" s="1" t="str">
        <f>IF(A657="Ordenes de Compra",VLOOKUP(C657,Autogestión!$B$2:$D$5090,3,0),IF(A657="Legítimo Abono",VLOOKUP(C657,NoAmpOC!$B$2:$H$988,7,0),"Factura"))</f>
        <v>Factura</v>
      </c>
      <c r="E657" s="26" t="str">
        <f>IF(A657="Ordenes de Compra",VLOOKUP($C657,Autogestión!$B$2:$G$5090,6,0),IF(A657="Financiamiento Internacional",VLOOKUP($C657,FinInt!$B$2:$G$508,6,0),"Legítimo Abono"))</f>
        <v>80-0025-LPU18</v>
      </c>
      <c r="F657" s="26" t="str">
        <f>IF($A657="Ordenes de Compra","ARS",IF($A657="Financiamiento Internacional",VLOOKUP($C657,FinInt!$B$2:$Q$508,15,0),VLOOKUP($C657,NoAmpOC!$B$2:$T$988,18,0)))</f>
        <v>ARS</v>
      </c>
      <c r="G657" s="5">
        <f>IF($A657="Ordenes de Compra",VLOOKUP($C657,Autogestión!$B$2:$H$5090,7,0),IF($A657="Financiamiento Internacional",VLOOKUP($C657,FinInt!$B$2:$Q$1308,16,0),VLOOKUP($C657,NoAmpOC!$B$2:$T$988,19,0)))</f>
        <v>834624</v>
      </c>
      <c r="H657" s="5">
        <f t="shared" si="30"/>
        <v>834624</v>
      </c>
      <c r="I657" s="26" t="str">
        <f>IF($A657="Ordenes de Compra",VLOOKUP($C657,Autogestión!$B$2:$J$5090,9,0),IF($A657="Financiamiento Internacional",VLOOKUP($C657,FinInt!$B$2:$G$1555,6,0),"Legitimo Abono"))</f>
        <v>80-1046-OC20</v>
      </c>
      <c r="J657" s="1" t="str">
        <f>IF($A657="Ordenes de Compra",VLOOKUP($C657,Autogestión!$B$2:$R$5090,17,0),IF($A657="Financiamiento Internacional",VLOOKUP($C657,FinInt!$B$2:$O$1508,14,0),VLOOKUP($C657,NoAmpOC!$B$2:$R$988,17,0)))</f>
        <v>SAVANT PHARM S.A.</v>
      </c>
      <c r="K657" s="7" t="str">
        <f>DetalleExp!AP657</f>
        <v>DAFYP#MS-ARCHIVO</v>
      </c>
      <c r="L657" s="7" t="str">
        <f>DetalleExp!AQ657</f>
        <v>ARCHIVO - Archivo</v>
      </c>
      <c r="M657" s="7" t="str">
        <f>DetalleExp!AR657</f>
        <v>DAFYP#MS - Dirección de administración financiera y presupuestaria</v>
      </c>
      <c r="N657" s="7">
        <f>DetalleExp!AS657</f>
        <v>44230</v>
      </c>
      <c r="O657" s="27">
        <f ca="1">ROUNDUP(TODAY()-N657,0)</f>
        <v>125</v>
      </c>
      <c r="P657" s="27">
        <f ca="1">ROUNDUP(TODAY()-B657,0)</f>
        <v>173</v>
      </c>
      <c r="Q657" s="1" t="str">
        <f>IFERROR(IF(A657="Ordenes de Compra",VLOOKUP($E657,'Ordenes de Compra'!$A$2:$E$1712,5,0),"Sin OC"),"Sin dato")</f>
        <v>29.0.0.45.0</v>
      </c>
      <c r="R657" s="28">
        <f>IFERROR(IF(A657="Ordenes de Compra",VLOOKUP($I657,'Ordenes de Compra'!$B$2:$E$1712,3,0),"Sin OC"),"Sin dato")</f>
        <v>29491312.84</v>
      </c>
      <c r="S657" s="1" t="str">
        <f>VLOOKUP($U657,'Tablas intermedias'!$C$1:$H$222,5,0)</f>
        <v>DGPFE</v>
      </c>
      <c r="T657" s="29" t="str">
        <f t="shared" si="31"/>
        <v>OK</v>
      </c>
      <c r="U657" s="30" t="str">
        <f t="shared" si="32"/>
        <v>DAFYP#MS-ARCHIVOARCHIVO - ArchivoDAFYP#MS - Dirección de administración financiera y presupuestaria</v>
      </c>
      <c r="V657" s="1" t="str">
        <f>VLOOKUP(U657,'Tablas intermedias'!$C$1:$H$222,6,0)</f>
        <v>No</v>
      </c>
      <c r="W657" s="1" t="str">
        <f ca="1">IF(O657&lt;30,"menos de 30 días","más de 30 días")</f>
        <v>más de 30 días</v>
      </c>
    </row>
    <row r="658" spans="1:23" ht="14.25" hidden="1" thickTop="1" thickBot="1" x14ac:dyDescent="0.25">
      <c r="A658" s="17" t="str">
        <f>IF(DetalleExp!H658='Tablas intermedias'!$A$2,"Ordenes de Compra",IF(DetalleExp!H658='Tablas intermedias'!$A$3,"Financiamiento Internacional","Legítimo Abono"))</f>
        <v>Financiamiento Internacional</v>
      </c>
      <c r="B658" s="7">
        <f>DetalleExp!E658</f>
        <v>44182</v>
      </c>
      <c r="C658" s="1" t="str">
        <f>DetalleExp!A658</f>
        <v>EX-2020-88171003-APN-DAFYP#MS</v>
      </c>
      <c r="D658" s="1" t="str">
        <f>IF(A658="Ordenes de Compra",VLOOKUP(C658,Autogestión!$B$2:$D$5090,3,0),IF(A658="Legítimo Abono",VLOOKUP(C658,NoAmpOC!$B$2:$H$988,7,0),"Factura"))</f>
        <v>Factura</v>
      </c>
      <c r="E658" s="26" t="str">
        <f>IF(A658="Ordenes de Compra",VLOOKUP($C658,Autogestión!$B$2:$G$5090,6,0),IF(A658="Financiamiento Internacional",VLOOKUP($C658,FinInt!$B$2:$G$508,6,0),"Legítimo Abono"))</f>
        <v>Programa de Consolidación de la Gestión centralizada en Salud - ARG/13/007 - PNUD</v>
      </c>
      <c r="F658" s="26" t="str">
        <f>IF($A658="Ordenes de Compra","ARS",IF($A658="Financiamiento Internacional",VLOOKUP($C658,FinInt!$B$2:$Q$508,15,0),VLOOKUP($C658,NoAmpOC!$B$2:$T$988,18,0)))</f>
        <v>ARS</v>
      </c>
      <c r="G658" s="5">
        <f>IF($A658="Ordenes de Compra",VLOOKUP($C658,Autogestión!$B$2:$H$5090,7,0),IF($A658="Financiamiento Internacional",VLOOKUP($C658,FinInt!$B$2:$Q$1308,16,0),VLOOKUP($C658,NoAmpOC!$B$2:$T$988,19,0)))</f>
        <v>17460.259999999998</v>
      </c>
      <c r="H658" s="5">
        <f t="shared" si="30"/>
        <v>17460.259999999998</v>
      </c>
      <c r="I658" s="26" t="str">
        <f>IF($A658="Ordenes de Compra",VLOOKUP($C658,Autogestión!$B$2:$J$5090,9,0),IF($A658="Financiamiento Internacional",VLOOKUP($C658,FinInt!$B$2:$G$1555,6,0),"Legitimo Abono"))</f>
        <v>Programa de Consolidación de la Gestión centralizada en Salud - ARG/13/007 - PNUD</v>
      </c>
      <c r="J658" s="1" t="str">
        <f>IF($A658="Ordenes de Compra",VLOOKUP($C658,Autogestión!$B$2:$R$5090,17,0),IF($A658="Financiamiento Internacional",VLOOKUP($C658,FinInt!$B$2:$O$1508,14,0),VLOOKUP($C658,NoAmpOC!$B$2:$R$988,17,0)))</f>
        <v>Administradora de Archivos SA</v>
      </c>
      <c r="K658" s="7" t="str">
        <f>DetalleExp!AP658</f>
        <v>DAFYP#MS-ARCHIVO</v>
      </c>
      <c r="L658" s="7" t="str">
        <f>DetalleExp!AQ658</f>
        <v>ARCHIVO - Archivo</v>
      </c>
      <c r="M658" s="7" t="str">
        <f>DetalleExp!AR658</f>
        <v>DAFYP#MS - Dirección de administración financiera y presupuestaria</v>
      </c>
      <c r="N658" s="7">
        <f>DetalleExp!AS658</f>
        <v>44204</v>
      </c>
      <c r="O658" s="27">
        <f ca="1">ROUNDUP(TODAY()-N658,0)</f>
        <v>151</v>
      </c>
      <c r="P658" s="27">
        <f ca="1">ROUNDUP(TODAY()-B658,0)</f>
        <v>173</v>
      </c>
      <c r="Q658" s="1" t="str">
        <f>IFERROR(IF(A658="Ordenes de Compra",VLOOKUP($E658,'Ordenes de Compra'!$A$2:$E$1712,5,0),"Sin OC"),"Sin dato")</f>
        <v>Sin OC</v>
      </c>
      <c r="R658" s="28" t="str">
        <f>IFERROR(IF(A658="Ordenes de Compra",VLOOKUP($I658,'Ordenes de Compra'!$B$2:$E$1712,3,0),"Sin OC"),"Sin dato")</f>
        <v>Sin OC</v>
      </c>
      <c r="S658" s="1" t="str">
        <f>VLOOKUP($U658,'Tablas intermedias'!$C$1:$H$222,5,0)</f>
        <v>DGPFE</v>
      </c>
      <c r="T658" s="29" t="str">
        <f t="shared" si="31"/>
        <v>OK</v>
      </c>
      <c r="U658" s="30" t="str">
        <f t="shared" si="32"/>
        <v>DAFYP#MS-ARCHIVOARCHIVO - ArchivoDAFYP#MS - Dirección de administración financiera y presupuestaria</v>
      </c>
      <c r="V658" s="1" t="str">
        <f>VLOOKUP(U658,'Tablas intermedias'!$C$1:$H$222,6,0)</f>
        <v>No</v>
      </c>
      <c r="W658" s="1" t="str">
        <f ca="1">IF(O658&lt;30,"menos de 30 días","más de 30 días")</f>
        <v>más de 30 días</v>
      </c>
    </row>
    <row r="659" spans="1:23" ht="14.25" hidden="1" thickTop="1" thickBot="1" x14ac:dyDescent="0.25">
      <c r="A659" s="17" t="str">
        <f>IF(DetalleExp!H659='Tablas intermedias'!$A$2,"Ordenes de Compra",IF(DetalleExp!H659='Tablas intermedias'!$A$3,"Financiamiento Internacional","Legítimo Abono"))</f>
        <v>Financiamiento Internacional</v>
      </c>
      <c r="B659" s="7">
        <f>DetalleExp!E659</f>
        <v>44182</v>
      </c>
      <c r="C659" s="1" t="str">
        <f>DetalleExp!A659</f>
        <v>EX-2020-88173065-APN-DAFYP#MS</v>
      </c>
      <c r="D659" s="1" t="str">
        <f>IF(A659="Ordenes de Compra",VLOOKUP(C659,Autogestión!$B$2:$D$5090,3,0),IF(A659="Legítimo Abono",VLOOKUP(C659,NoAmpOC!$B$2:$H$988,7,0),"Factura"))</f>
        <v>Factura</v>
      </c>
      <c r="E659" s="26" t="str">
        <f>IF(A659="Ordenes de Compra",VLOOKUP($C659,Autogestión!$B$2:$G$5090,6,0),IF(A659="Financiamiento Internacional",VLOOKUP($C659,FinInt!$B$2:$G$508,6,0),"Legítimo Abono"))</f>
        <v>Programa de Consolidación de la Gestión centralizada en Salud - ARG/13/007 - PNUD</v>
      </c>
      <c r="F659" s="26" t="str">
        <f>IF($A659="Ordenes de Compra","ARS",IF($A659="Financiamiento Internacional",VLOOKUP($C659,FinInt!$B$2:$Q$508,15,0),VLOOKUP($C659,NoAmpOC!$B$2:$T$988,18,0)))</f>
        <v>ARS</v>
      </c>
      <c r="G659" s="5">
        <f>IF($A659="Ordenes de Compra",VLOOKUP($C659,Autogestión!$B$2:$H$5090,7,0),IF($A659="Financiamiento Internacional",VLOOKUP($C659,FinInt!$B$2:$Q$1308,16,0),VLOOKUP($C659,NoAmpOC!$B$2:$T$988,19,0)))</f>
        <v>56863.46</v>
      </c>
      <c r="H659" s="5">
        <f t="shared" si="30"/>
        <v>56863.46</v>
      </c>
      <c r="I659" s="26" t="str">
        <f>IF($A659="Ordenes de Compra",VLOOKUP($C659,Autogestión!$B$2:$J$5090,9,0),IF($A659="Financiamiento Internacional",VLOOKUP($C659,FinInt!$B$2:$G$1555,6,0),"Legitimo Abono"))</f>
        <v>Programa de Consolidación de la Gestión centralizada en Salud - ARG/13/007 - PNUD</v>
      </c>
      <c r="J659" s="1" t="str">
        <f>IF($A659="Ordenes de Compra",VLOOKUP($C659,Autogestión!$B$2:$R$5090,17,0),IF($A659="Financiamiento Internacional",VLOOKUP($C659,FinInt!$B$2:$O$1508,14,0),VLOOKUP($C659,NoAmpOC!$B$2:$R$988,17,0)))</f>
        <v>Administradora de Archivos SA</v>
      </c>
      <c r="K659" s="7" t="str">
        <f>DetalleExp!AP659</f>
        <v>DAFYP#MS-ARCHIVO</v>
      </c>
      <c r="L659" s="7" t="str">
        <f>DetalleExp!AQ659</f>
        <v>ARCHIVO - Archivo</v>
      </c>
      <c r="M659" s="7" t="str">
        <f>DetalleExp!AR659</f>
        <v>DAFYP#MS - Dirección de administración financiera y presupuestaria</v>
      </c>
      <c r="N659" s="7">
        <f>DetalleExp!AS659</f>
        <v>44204</v>
      </c>
      <c r="O659" s="27">
        <f ca="1">ROUNDUP(TODAY()-N659,0)</f>
        <v>151</v>
      </c>
      <c r="P659" s="27">
        <f ca="1">ROUNDUP(TODAY()-B659,0)</f>
        <v>173</v>
      </c>
      <c r="Q659" s="1" t="str">
        <f>IFERROR(IF(A659="Ordenes de Compra",VLOOKUP($E659,'Ordenes de Compra'!$A$2:$E$1712,5,0),"Sin OC"),"Sin dato")</f>
        <v>Sin OC</v>
      </c>
      <c r="R659" s="28" t="str">
        <f>IFERROR(IF(A659="Ordenes de Compra",VLOOKUP($I659,'Ordenes de Compra'!$B$2:$E$1712,3,0),"Sin OC"),"Sin dato")</f>
        <v>Sin OC</v>
      </c>
      <c r="S659" s="1" t="str">
        <f>VLOOKUP($U659,'Tablas intermedias'!$C$1:$H$222,5,0)</f>
        <v>DGPFE</v>
      </c>
      <c r="T659" s="29" t="str">
        <f t="shared" si="31"/>
        <v>OK</v>
      </c>
      <c r="U659" s="30" t="str">
        <f t="shared" si="32"/>
        <v>DAFYP#MS-ARCHIVOARCHIVO - ArchivoDAFYP#MS - Dirección de administración financiera y presupuestaria</v>
      </c>
      <c r="V659" s="1" t="str">
        <f>VLOOKUP(U659,'Tablas intermedias'!$C$1:$H$222,6,0)</f>
        <v>No</v>
      </c>
      <c r="W659" s="1" t="str">
        <f ca="1">IF(O659&lt;30,"menos de 30 días","más de 30 días")</f>
        <v>más de 30 días</v>
      </c>
    </row>
    <row r="660" spans="1:23" ht="14.25" hidden="1" thickTop="1" thickBot="1" x14ac:dyDescent="0.25">
      <c r="A660" s="17" t="str">
        <f>IF(DetalleExp!H660='Tablas intermedias'!$A$2,"Ordenes de Compra",IF(DetalleExp!H660='Tablas intermedias'!$A$3,"Financiamiento Internacional","Legítimo Abono"))</f>
        <v>Ordenes de Compra</v>
      </c>
      <c r="B660" s="7">
        <f>DetalleExp!E660</f>
        <v>44182</v>
      </c>
      <c r="C660" s="1" t="str">
        <f>DetalleExp!A660</f>
        <v>EX-2020-88201589-APN-DTYC#MS</v>
      </c>
      <c r="D660" s="1" t="str">
        <f>IF(A660="Ordenes de Compra",VLOOKUP(C660,Autogestión!$B$2:$D$5090,3,0),IF(A660="Legítimo Abono",VLOOKUP(C660,NoAmpOC!$B$2:$H$988,7,0),"Factura"))</f>
        <v>Factura</v>
      </c>
      <c r="E660" s="26" t="str">
        <f>IF(A660="Ordenes de Compra",VLOOKUP($C660,Autogestión!$B$2:$G$5090,6,0),IF(A660="Financiamiento Internacional",VLOOKUP($C660,FinInt!$B$2:$G$508,6,0),"Legítimo Abono"))</f>
        <v>80-0025-LPU18</v>
      </c>
      <c r="F660" s="26" t="str">
        <f>IF($A660="Ordenes de Compra","ARS",IF($A660="Financiamiento Internacional",VLOOKUP($C660,FinInt!$B$2:$Q$508,15,0),VLOOKUP($C660,NoAmpOC!$B$2:$T$988,18,0)))</f>
        <v>ARS</v>
      </c>
      <c r="G660" s="5">
        <f>IF($A660="Ordenes de Compra",VLOOKUP($C660,Autogestión!$B$2:$H$5090,7,0),IF($A660="Financiamiento Internacional",VLOOKUP($C660,FinInt!$B$2:$Q$1308,16,0),VLOOKUP($C660,NoAmpOC!$B$2:$T$988,19,0)))</f>
        <v>1342429.56</v>
      </c>
      <c r="H660" s="5">
        <f t="shared" si="30"/>
        <v>1342429.56</v>
      </c>
      <c r="I660" s="26" t="str">
        <f>IF($A660="Ordenes de Compra",VLOOKUP($C660,Autogestión!$B$2:$J$5090,9,0),IF($A660="Financiamiento Internacional",VLOOKUP($C660,FinInt!$B$2:$G$1555,6,0),"Legitimo Abono"))</f>
        <v>80-1044-OC20</v>
      </c>
      <c r="J660" s="1" t="str">
        <f>IF($A660="Ordenes de Compra",VLOOKUP($C660,Autogestión!$B$2:$R$5090,17,0),IF($A660="Financiamiento Internacional",VLOOKUP($C660,FinInt!$B$2:$O$1508,14,0),VLOOKUP($C660,NoAmpOC!$B$2:$R$988,17,0)))</f>
        <v>LABORATORIOS FABRA S.A.</v>
      </c>
      <c r="K660" s="7" t="str">
        <f>DetalleExp!AP660</f>
        <v>DAFYP#MS-ARCHIVO</v>
      </c>
      <c r="L660" s="7" t="str">
        <f>DetalleExp!AQ660</f>
        <v>ARCHIVO - Archivo</v>
      </c>
      <c r="M660" s="7" t="str">
        <f>DetalleExp!AR660</f>
        <v>DAFYP#MS - Dirección de administración financiera y presupuestaria</v>
      </c>
      <c r="N660" s="7">
        <f>DetalleExp!AS660</f>
        <v>44273</v>
      </c>
      <c r="O660" s="27">
        <f ca="1">ROUNDUP(TODAY()-N660,0)</f>
        <v>82</v>
      </c>
      <c r="P660" s="27">
        <f ca="1">ROUNDUP(TODAY()-B660,0)</f>
        <v>173</v>
      </c>
      <c r="Q660" s="1" t="str">
        <f>IFERROR(IF(A660="Ordenes de Compra",VLOOKUP($E660,'Ordenes de Compra'!$A$2:$E$1712,5,0),"Sin OC"),"Sin dato")</f>
        <v>29.0.0.45.0</v>
      </c>
      <c r="R660" s="28">
        <f>IFERROR(IF(A660="Ordenes de Compra",VLOOKUP($I660,'Ordenes de Compra'!$B$2:$E$1712,3,0),"Sin OC"),"Sin dato")</f>
        <v>105233823.5</v>
      </c>
      <c r="S660" s="1" t="str">
        <f>VLOOKUP($U660,'Tablas intermedias'!$C$1:$H$222,5,0)</f>
        <v>DGPFE</v>
      </c>
      <c r="T660" s="29" t="str">
        <f t="shared" si="31"/>
        <v>OK</v>
      </c>
      <c r="U660" s="30" t="str">
        <f t="shared" si="32"/>
        <v>DAFYP#MS-ARCHIVOARCHIVO - ArchivoDAFYP#MS - Dirección de administración financiera y presupuestaria</v>
      </c>
      <c r="V660" s="1" t="str">
        <f>VLOOKUP(U660,'Tablas intermedias'!$C$1:$H$222,6,0)</f>
        <v>No</v>
      </c>
      <c r="W660" s="1" t="str">
        <f ca="1">IF(O660&lt;30,"menos de 30 días","más de 30 días")</f>
        <v>más de 30 días</v>
      </c>
    </row>
    <row r="661" spans="1:23" ht="14.25" hidden="1" thickTop="1" thickBot="1" x14ac:dyDescent="0.25">
      <c r="A661" s="17" t="str">
        <f>IF(DetalleExp!H661='Tablas intermedias'!$A$2,"Ordenes de Compra",IF(DetalleExp!H661='Tablas intermedias'!$A$3,"Financiamiento Internacional","Legítimo Abono"))</f>
        <v>Ordenes de Compra</v>
      </c>
      <c r="B661" s="7">
        <f>DetalleExp!E661</f>
        <v>44183</v>
      </c>
      <c r="C661" s="1" t="str">
        <f>DetalleExp!A661</f>
        <v>EX-2020-88438719-APN-DTYC#MS</v>
      </c>
      <c r="D661" s="1" t="str">
        <f>IF(A661="Ordenes de Compra",VLOOKUP(C661,Autogestión!$B$2:$D$5090,3,0),IF(A661="Legítimo Abono",VLOOKUP(C661,NoAmpOC!$B$2:$H$988,7,0),"Factura"))</f>
        <v>Factura</v>
      </c>
      <c r="E661" s="26" t="str">
        <f>IF(A661="Ordenes de Compra",VLOOKUP($C661,Autogestión!$B$2:$G$5090,6,0),IF(A661="Financiamiento Internacional",VLOOKUP($C661,FinInt!$B$2:$G$508,6,0),"Legítimo Abono"))</f>
        <v>80-0025-LPU18</v>
      </c>
      <c r="F661" s="26" t="str">
        <f>IF($A661="Ordenes de Compra","ARS",IF($A661="Financiamiento Internacional",VLOOKUP($C661,FinInt!$B$2:$Q$508,15,0),VLOOKUP($C661,NoAmpOC!$B$2:$T$988,18,0)))</f>
        <v>ARS</v>
      </c>
      <c r="G661" s="5">
        <f>IF($A661="Ordenes de Compra",VLOOKUP($C661,Autogestión!$B$2:$H$5090,7,0),IF($A661="Financiamiento Internacional",VLOOKUP($C661,FinInt!$B$2:$Q$1308,16,0),VLOOKUP($C661,NoAmpOC!$B$2:$T$988,19,0)))</f>
        <v>1660188.24</v>
      </c>
      <c r="H661" s="5">
        <f t="shared" si="30"/>
        <v>1660188.24</v>
      </c>
      <c r="I661" s="26" t="str">
        <f>IF($A661="Ordenes de Compra",VLOOKUP($C661,Autogestión!$B$2:$J$5090,9,0),IF($A661="Financiamiento Internacional",VLOOKUP($C661,FinInt!$B$2:$G$1555,6,0),"Legitimo Abono"))</f>
        <v>80-1040-OC20</v>
      </c>
      <c r="J661" s="1" t="str">
        <f>IF($A661="Ordenes de Compra",VLOOKUP($C661,Autogestión!$B$2:$R$5090,17,0),IF($A661="Financiamiento Internacional",VLOOKUP($C661,FinInt!$B$2:$O$1508,14,0),VLOOKUP($C661,NoAmpOC!$B$2:$R$988,17,0)))</f>
        <v xml:space="preserve">LAFEDAR S.A. </v>
      </c>
      <c r="K661" s="7" t="str">
        <f>DetalleExp!AP661</f>
        <v>DAFYP#MS-ARCHIVO</v>
      </c>
      <c r="L661" s="7" t="str">
        <f>DetalleExp!AQ661</f>
        <v>ARCHIVO - Archivo</v>
      </c>
      <c r="M661" s="7" t="str">
        <f>DetalleExp!AR661</f>
        <v>DAFYP#MS - Dirección de administración financiera y presupuestaria</v>
      </c>
      <c r="N661" s="7">
        <f>DetalleExp!AS661</f>
        <v>44230</v>
      </c>
      <c r="O661" s="27">
        <f ca="1">ROUNDUP(TODAY()-N661,0)</f>
        <v>125</v>
      </c>
      <c r="P661" s="27">
        <f ca="1">ROUNDUP(TODAY()-B661,0)</f>
        <v>172</v>
      </c>
      <c r="Q661" s="1" t="str">
        <f>IFERROR(IF(A661="Ordenes de Compra",VLOOKUP($E661,'Ordenes de Compra'!$A$2:$E$1712,5,0),"Sin OC"),"Sin dato")</f>
        <v>29.0.0.45.0</v>
      </c>
      <c r="R661" s="28">
        <f>IFERROR(IF(A661="Ordenes de Compra",VLOOKUP($I661,'Ordenes de Compra'!$B$2:$E$1712,3,0),"Sin OC"),"Sin dato")</f>
        <v>55654726.969999999</v>
      </c>
      <c r="S661" s="1" t="str">
        <f>VLOOKUP($U661,'Tablas intermedias'!$C$1:$H$222,5,0)</f>
        <v>DGPFE</v>
      </c>
      <c r="T661" s="29" t="str">
        <f t="shared" si="31"/>
        <v>OK</v>
      </c>
      <c r="U661" s="30" t="str">
        <f t="shared" si="32"/>
        <v>DAFYP#MS-ARCHIVOARCHIVO - ArchivoDAFYP#MS - Dirección de administración financiera y presupuestaria</v>
      </c>
      <c r="V661" s="1" t="str">
        <f>VLOOKUP(U661,'Tablas intermedias'!$C$1:$H$222,6,0)</f>
        <v>No</v>
      </c>
      <c r="W661" s="1" t="str">
        <f ca="1">IF(O661&lt;30,"menos de 30 días","más de 30 días")</f>
        <v>más de 30 días</v>
      </c>
    </row>
    <row r="662" spans="1:23" ht="14.25" hidden="1" thickTop="1" thickBot="1" x14ac:dyDescent="0.25">
      <c r="A662" s="17" t="str">
        <f>IF(DetalleExp!H662='Tablas intermedias'!$A$2,"Ordenes de Compra",IF(DetalleExp!H662='Tablas intermedias'!$A$3,"Financiamiento Internacional","Legítimo Abono"))</f>
        <v>Ordenes de Compra</v>
      </c>
      <c r="B662" s="7">
        <f>DetalleExp!E662</f>
        <v>44183</v>
      </c>
      <c r="C662" s="1" t="str">
        <f>DetalleExp!A662</f>
        <v>EX-2020-88445214-APN-DTYC#MS</v>
      </c>
      <c r="D662" s="1" t="str">
        <f>IF(A662="Ordenes de Compra",VLOOKUP(C662,Autogestión!$B$2:$D$5090,3,0),IF(A662="Legítimo Abono",VLOOKUP(C662,NoAmpOC!$B$2:$H$988,7,0),"Factura"))</f>
        <v>Factura</v>
      </c>
      <c r="E662" s="26" t="str">
        <f>IF(A662="Ordenes de Compra",VLOOKUP($C662,Autogestión!$B$2:$G$5090,6,0),IF(A662="Financiamiento Internacional",VLOOKUP($C662,FinInt!$B$2:$G$508,6,0),"Legítimo Abono"))</f>
        <v>80-0025-LPU18</v>
      </c>
      <c r="F662" s="26" t="str">
        <f>IF($A662="Ordenes de Compra","ARS",IF($A662="Financiamiento Internacional",VLOOKUP($C662,FinInt!$B$2:$Q$508,15,0),VLOOKUP($C662,NoAmpOC!$B$2:$T$988,18,0)))</f>
        <v>ARS</v>
      </c>
      <c r="G662" s="5">
        <f>IF($A662="Ordenes de Compra",VLOOKUP($C662,Autogestión!$B$2:$H$5090,7,0),IF($A662="Financiamiento Internacional",VLOOKUP($C662,FinInt!$B$2:$Q$1308,16,0),VLOOKUP($C662,NoAmpOC!$B$2:$T$988,19,0)))</f>
        <v>3151798.78</v>
      </c>
      <c r="H662" s="5">
        <f t="shared" si="30"/>
        <v>3151798.78</v>
      </c>
      <c r="I662" s="26" t="str">
        <f>IF($A662="Ordenes de Compra",VLOOKUP($C662,Autogestión!$B$2:$J$5090,9,0),IF($A662="Financiamiento Internacional",VLOOKUP($C662,FinInt!$B$2:$G$1555,6,0),"Legitimo Abono"))</f>
        <v>80-1040-OC20</v>
      </c>
      <c r="J662" s="1" t="str">
        <f>IF($A662="Ordenes de Compra",VLOOKUP($C662,Autogestión!$B$2:$R$5090,17,0),IF($A662="Financiamiento Internacional",VLOOKUP($C662,FinInt!$B$2:$O$1508,14,0),VLOOKUP($C662,NoAmpOC!$B$2:$R$988,17,0)))</f>
        <v xml:space="preserve">LAFEDAR S.A. </v>
      </c>
      <c r="K662" s="7" t="str">
        <f>DetalleExp!AP662</f>
        <v>DAFYP#MS-ARCHIVO</v>
      </c>
      <c r="L662" s="7" t="str">
        <f>DetalleExp!AQ662</f>
        <v>ARCHIVO - Archivo</v>
      </c>
      <c r="M662" s="7" t="str">
        <f>DetalleExp!AR662</f>
        <v>DAFYP#MS - Dirección de administración financiera y presupuestaria</v>
      </c>
      <c r="N662" s="7">
        <f>DetalleExp!AS662</f>
        <v>44230</v>
      </c>
      <c r="O662" s="27">
        <f ca="1">ROUNDUP(TODAY()-N662,0)</f>
        <v>125</v>
      </c>
      <c r="P662" s="27">
        <f ca="1">ROUNDUP(TODAY()-B662,0)</f>
        <v>172</v>
      </c>
      <c r="Q662" s="1" t="str">
        <f>IFERROR(IF(A662="Ordenes de Compra",VLOOKUP($E662,'Ordenes de Compra'!$A$2:$E$1712,5,0),"Sin OC"),"Sin dato")</f>
        <v>29.0.0.45.0</v>
      </c>
      <c r="R662" s="28">
        <f>IFERROR(IF(A662="Ordenes de Compra",VLOOKUP($I662,'Ordenes de Compra'!$B$2:$E$1712,3,0),"Sin OC"),"Sin dato")</f>
        <v>55654726.969999999</v>
      </c>
      <c r="S662" s="1" t="str">
        <f>VLOOKUP($U662,'Tablas intermedias'!$C$1:$H$222,5,0)</f>
        <v>DGPFE</v>
      </c>
      <c r="T662" s="29" t="str">
        <f t="shared" si="31"/>
        <v>OK</v>
      </c>
      <c r="U662" s="30" t="str">
        <f t="shared" si="32"/>
        <v>DAFYP#MS-ARCHIVOARCHIVO - ArchivoDAFYP#MS - Dirección de administración financiera y presupuestaria</v>
      </c>
      <c r="V662" s="1" t="str">
        <f>VLOOKUP(U662,'Tablas intermedias'!$C$1:$H$222,6,0)</f>
        <v>No</v>
      </c>
      <c r="W662" s="1" t="str">
        <f ca="1">IF(O662&lt;30,"menos de 30 días","más de 30 días")</f>
        <v>más de 30 días</v>
      </c>
    </row>
    <row r="663" spans="1:23" ht="14.25" hidden="1" thickTop="1" thickBot="1" x14ac:dyDescent="0.25">
      <c r="A663" s="17" t="str">
        <f>IF(DetalleExp!H663='Tablas intermedias'!$A$2,"Ordenes de Compra",IF(DetalleExp!H663='Tablas intermedias'!$A$3,"Financiamiento Internacional","Legítimo Abono"))</f>
        <v>Ordenes de Compra</v>
      </c>
      <c r="B663" s="7">
        <f>DetalleExp!E663</f>
        <v>44183</v>
      </c>
      <c r="C663" s="1" t="str">
        <f>DetalleExp!A663</f>
        <v>EX-2020-88605546-APN-DTYC#MS</v>
      </c>
      <c r="D663" s="1" t="str">
        <f>IF(A663="Ordenes de Compra",VLOOKUP(C663,Autogestión!$B$2:$D$5090,3,0),IF(A663="Legítimo Abono",VLOOKUP(C663,NoAmpOC!$B$2:$H$988,7,0),"Factura"))</f>
        <v>Factura</v>
      </c>
      <c r="E663" s="26" t="str">
        <f>IF(A663="Ordenes de Compra",VLOOKUP($C663,Autogestión!$B$2:$G$5090,6,0),IF(A663="Financiamiento Internacional",VLOOKUP($C663,FinInt!$B$2:$G$508,6,0),"Legítimo Abono"))</f>
        <v>80-0025-LPU18</v>
      </c>
      <c r="F663" s="26" t="str">
        <f>IF($A663="Ordenes de Compra","ARS",IF($A663="Financiamiento Internacional",VLOOKUP($C663,FinInt!$B$2:$Q$508,15,0),VLOOKUP($C663,NoAmpOC!$B$2:$T$988,18,0)))</f>
        <v>ARS</v>
      </c>
      <c r="G663" s="5">
        <f>IF($A663="Ordenes de Compra",VLOOKUP($C663,Autogestión!$B$2:$H$5090,7,0),IF($A663="Financiamiento Internacional",VLOOKUP($C663,FinInt!$B$2:$Q$1308,16,0),VLOOKUP($C663,NoAmpOC!$B$2:$T$988,19,0)))</f>
        <v>3222108</v>
      </c>
      <c r="H663" s="5">
        <f t="shared" si="30"/>
        <v>3222108</v>
      </c>
      <c r="I663" s="26" t="str">
        <f>IF($A663="Ordenes de Compra",VLOOKUP($C663,Autogestión!$B$2:$J$5090,9,0),IF($A663="Financiamiento Internacional",VLOOKUP($C663,FinInt!$B$2:$G$1555,6,0),"Legitimo Abono"))</f>
        <v>80-1048-OC20</v>
      </c>
      <c r="J663" s="1" t="str">
        <f>IF($A663="Ordenes de Compra",VLOOKUP($C663,Autogestión!$B$2:$R$5090,17,0),IF($A663="Financiamiento Internacional",VLOOKUP($C663,FinInt!$B$2:$O$1508,14,0),VLOOKUP($C663,NoAmpOC!$B$2:$R$988,17,0)))</f>
        <v>PRO MED INTERNACIONAL SA</v>
      </c>
      <c r="K663" s="7" t="str">
        <f>DetalleExp!AP663</f>
        <v>DAFYP#MS-ARCHIVO</v>
      </c>
      <c r="L663" s="7" t="str">
        <f>DetalleExp!AQ663</f>
        <v>ARCHIVO - Archivo</v>
      </c>
      <c r="M663" s="7" t="str">
        <f>DetalleExp!AR663</f>
        <v>DAFYP#MS - Dirección de administración financiera y presupuestaria</v>
      </c>
      <c r="N663" s="7">
        <f>DetalleExp!AS663</f>
        <v>44228</v>
      </c>
      <c r="O663" s="27">
        <f ca="1">ROUNDUP(TODAY()-N663,0)</f>
        <v>127</v>
      </c>
      <c r="P663" s="27">
        <f ca="1">ROUNDUP(TODAY()-B663,0)</f>
        <v>172</v>
      </c>
      <c r="Q663" s="1" t="str">
        <f>IFERROR(IF(A663="Ordenes de Compra",VLOOKUP($E663,'Ordenes de Compra'!$A$2:$E$1712,5,0),"Sin OC"),"Sin dato")</f>
        <v>29.0.0.45.0</v>
      </c>
      <c r="R663" s="28">
        <f>IFERROR(IF(A663="Ordenes de Compra",VLOOKUP($I663,'Ordenes de Compra'!$B$2:$E$1712,3,0),"Sin OC"),"Sin dato")</f>
        <v>42664635.310000002</v>
      </c>
      <c r="S663" s="1" t="str">
        <f>VLOOKUP($U663,'Tablas intermedias'!$C$1:$H$222,5,0)</f>
        <v>DGPFE</v>
      </c>
      <c r="T663" s="29" t="str">
        <f t="shared" si="31"/>
        <v>OK</v>
      </c>
      <c r="U663" s="30" t="str">
        <f t="shared" si="32"/>
        <v>DAFYP#MS-ARCHIVOARCHIVO - ArchivoDAFYP#MS - Dirección de administración financiera y presupuestaria</v>
      </c>
      <c r="V663" s="1" t="str">
        <f>VLOOKUP(U663,'Tablas intermedias'!$C$1:$H$222,6,0)</f>
        <v>No</v>
      </c>
      <c r="W663" s="1" t="str">
        <f ca="1">IF(O663&lt;30,"menos de 30 días","más de 30 días")</f>
        <v>más de 30 días</v>
      </c>
    </row>
    <row r="664" spans="1:23" ht="14.25" hidden="1" thickTop="1" thickBot="1" x14ac:dyDescent="0.25">
      <c r="A664" s="17" t="str">
        <f>IF(DetalleExp!H664='Tablas intermedias'!$A$2,"Ordenes de Compra",IF(DetalleExp!H664='Tablas intermedias'!$A$3,"Financiamiento Internacional","Legítimo Abono"))</f>
        <v>Ordenes de Compra</v>
      </c>
      <c r="B664" s="7">
        <f>DetalleExp!E664</f>
        <v>44186</v>
      </c>
      <c r="C664" s="1" t="str">
        <f>DetalleExp!A664</f>
        <v>EX-2020-89115046-APN-DTYC#MS</v>
      </c>
      <c r="D664" s="1" t="str">
        <f>IF(A664="Ordenes de Compra",VLOOKUP(C664,Autogestión!$B$2:$D$5090,3,0),IF(A664="Legítimo Abono",VLOOKUP(C664,NoAmpOC!$B$2:$H$988,7,0),"Factura"))</f>
        <v>Factura</v>
      </c>
      <c r="E664" s="26" t="str">
        <f>IF(A664="Ordenes de Compra",VLOOKUP($C664,Autogestión!$B$2:$G$5090,6,0),IF(A664="Financiamiento Internacional",VLOOKUP($C664,FinInt!$B$2:$G$508,6,0),"Legítimo Abono"))</f>
        <v>80-0025-LPU18</v>
      </c>
      <c r="F664" s="26" t="str">
        <f>IF($A664="Ordenes de Compra","ARS",IF($A664="Financiamiento Internacional",VLOOKUP($C664,FinInt!$B$2:$Q$508,15,0),VLOOKUP($C664,NoAmpOC!$B$2:$T$988,18,0)))</f>
        <v>ARS</v>
      </c>
      <c r="G664" s="5">
        <f>IF($A664="Ordenes de Compra",VLOOKUP($C664,Autogestión!$B$2:$H$5090,7,0),IF($A664="Financiamiento Internacional",VLOOKUP($C664,FinInt!$B$2:$Q$1308,16,0),VLOOKUP($C664,NoAmpOC!$B$2:$T$988,19,0)))</f>
        <v>5005376</v>
      </c>
      <c r="H664" s="5">
        <f t="shared" si="30"/>
        <v>5005376</v>
      </c>
      <c r="I664" s="26" t="str">
        <f>IF($A664="Ordenes de Compra",VLOOKUP($C664,Autogestión!$B$2:$J$5090,9,0),IF($A664="Financiamiento Internacional",VLOOKUP($C664,FinInt!$B$2:$G$1555,6,0),"Legitimo Abono"))</f>
        <v>80-1048-OC20</v>
      </c>
      <c r="J664" s="1" t="str">
        <f>IF($A664="Ordenes de Compra",VLOOKUP($C664,Autogestión!$B$2:$R$5090,17,0),IF($A664="Financiamiento Internacional",VLOOKUP($C664,FinInt!$B$2:$O$1508,14,0),VLOOKUP($C664,NoAmpOC!$B$2:$R$988,17,0)))</f>
        <v>PRO MED INTERNACIONAL SA</v>
      </c>
      <c r="K664" s="7" t="str">
        <f>DetalleExp!AP664</f>
        <v>DAFYP#MS-ARCHIVO</v>
      </c>
      <c r="L664" s="7" t="str">
        <f>DetalleExp!AQ664</f>
        <v>ARCHIVO - Archivo</v>
      </c>
      <c r="M664" s="7" t="str">
        <f>DetalleExp!AR664</f>
        <v>DAFYP#MS - Dirección de administración financiera y presupuestaria</v>
      </c>
      <c r="N664" s="7">
        <f>DetalleExp!AS664</f>
        <v>44230</v>
      </c>
      <c r="O664" s="27">
        <f ca="1">ROUNDUP(TODAY()-N664,0)</f>
        <v>125</v>
      </c>
      <c r="P664" s="27">
        <f ca="1">ROUNDUP(TODAY()-B664,0)</f>
        <v>169</v>
      </c>
      <c r="Q664" s="1" t="str">
        <f>IFERROR(IF(A664="Ordenes de Compra",VLOOKUP($E664,'Ordenes de Compra'!$A$2:$E$1712,5,0),"Sin OC"),"Sin dato")</f>
        <v>29.0.0.45.0</v>
      </c>
      <c r="R664" s="28">
        <f>IFERROR(IF(A664="Ordenes de Compra",VLOOKUP($I664,'Ordenes de Compra'!$B$2:$E$1712,3,0),"Sin OC"),"Sin dato")</f>
        <v>42664635.310000002</v>
      </c>
      <c r="S664" s="1" t="str">
        <f>VLOOKUP($U664,'Tablas intermedias'!$C$1:$H$222,5,0)</f>
        <v>DGPFE</v>
      </c>
      <c r="T664" s="29" t="str">
        <f t="shared" si="31"/>
        <v>OK</v>
      </c>
      <c r="U664" s="30" t="str">
        <f t="shared" si="32"/>
        <v>DAFYP#MS-ARCHIVOARCHIVO - ArchivoDAFYP#MS - Dirección de administración financiera y presupuestaria</v>
      </c>
      <c r="V664" s="1" t="str">
        <f>VLOOKUP(U664,'Tablas intermedias'!$C$1:$H$222,6,0)</f>
        <v>No</v>
      </c>
      <c r="W664" s="1" t="str">
        <f ca="1">IF(O664&lt;30,"menos de 30 días","más de 30 días")</f>
        <v>más de 30 días</v>
      </c>
    </row>
    <row r="665" spans="1:23" ht="14.25" hidden="1" thickTop="1" thickBot="1" x14ac:dyDescent="0.25">
      <c r="A665" s="17" t="str">
        <f>IF(DetalleExp!H665='Tablas intermedias'!$A$2,"Ordenes de Compra",IF(DetalleExp!H665='Tablas intermedias'!$A$3,"Financiamiento Internacional","Legítimo Abono"))</f>
        <v>Ordenes de Compra</v>
      </c>
      <c r="B665" s="7">
        <f>DetalleExp!E665</f>
        <v>44186</v>
      </c>
      <c r="C665" s="1" t="str">
        <f>DetalleExp!A665</f>
        <v>EX-2020-89124587-APN-DTYC#MS</v>
      </c>
      <c r="D665" s="1" t="str">
        <f>IF(A665="Ordenes de Compra",VLOOKUP(C665,Autogestión!$B$2:$D$5090,3,0),IF(A665="Legítimo Abono",VLOOKUP(C665,NoAmpOC!$B$2:$H$988,7,0),"Factura"))</f>
        <v>Factura</v>
      </c>
      <c r="E665" s="26" t="str">
        <f>IF(A665="Ordenes de Compra",VLOOKUP($C665,Autogestión!$B$2:$G$5090,6,0),IF(A665="Financiamiento Internacional",VLOOKUP($C665,FinInt!$B$2:$G$508,6,0),"Legítimo Abono"))</f>
        <v>80-0025-LPU18</v>
      </c>
      <c r="F665" s="26" t="str">
        <f>IF($A665="Ordenes de Compra","ARS",IF($A665="Financiamiento Internacional",VLOOKUP($C665,FinInt!$B$2:$Q$508,15,0),VLOOKUP($C665,NoAmpOC!$B$2:$T$988,18,0)))</f>
        <v>ARS</v>
      </c>
      <c r="G665" s="5">
        <f>IF($A665="Ordenes de Compra",VLOOKUP($C665,Autogestión!$B$2:$H$5090,7,0),IF($A665="Financiamiento Internacional",VLOOKUP($C665,FinInt!$B$2:$Q$1308,16,0),VLOOKUP($C665,NoAmpOC!$B$2:$T$988,19,0)))</f>
        <v>442783.2</v>
      </c>
      <c r="H665" s="5">
        <f t="shared" si="30"/>
        <v>442783.2</v>
      </c>
      <c r="I665" s="26" t="str">
        <f>IF($A665="Ordenes de Compra",VLOOKUP($C665,Autogestión!$B$2:$J$5090,9,0),IF($A665="Financiamiento Internacional",VLOOKUP($C665,FinInt!$B$2:$G$1555,6,0),"Legitimo Abono"))</f>
        <v>80-1048-OC20</v>
      </c>
      <c r="J665" s="1" t="str">
        <f>IF($A665="Ordenes de Compra",VLOOKUP($C665,Autogestión!$B$2:$R$5090,17,0),IF($A665="Financiamiento Internacional",VLOOKUP($C665,FinInt!$B$2:$O$1508,14,0),VLOOKUP($C665,NoAmpOC!$B$2:$R$988,17,0)))</f>
        <v>PRO MED INTERNACIONAL SA</v>
      </c>
      <c r="K665" s="7" t="str">
        <f>DetalleExp!AP665</f>
        <v>DAFYP#MS-ARCHIVO</v>
      </c>
      <c r="L665" s="7" t="str">
        <f>DetalleExp!AQ665</f>
        <v>ARCHIVO - Archivo</v>
      </c>
      <c r="M665" s="7" t="str">
        <f>DetalleExp!AR665</f>
        <v>DAFYP#MS - Dirección de administración financiera y presupuestaria</v>
      </c>
      <c r="N665" s="7">
        <f>DetalleExp!AS665</f>
        <v>44225</v>
      </c>
      <c r="O665" s="27">
        <f ca="1">ROUNDUP(TODAY()-N665,0)</f>
        <v>130</v>
      </c>
      <c r="P665" s="27">
        <f ca="1">ROUNDUP(TODAY()-B665,0)</f>
        <v>169</v>
      </c>
      <c r="Q665" s="1" t="str">
        <f>IFERROR(IF(A665="Ordenes de Compra",VLOOKUP($E665,'Ordenes de Compra'!$A$2:$E$1712,5,0),"Sin OC"),"Sin dato")</f>
        <v>29.0.0.45.0</v>
      </c>
      <c r="R665" s="28">
        <f>IFERROR(IF(A665="Ordenes de Compra",VLOOKUP($I665,'Ordenes de Compra'!$B$2:$E$1712,3,0),"Sin OC"),"Sin dato")</f>
        <v>42664635.310000002</v>
      </c>
      <c r="S665" s="1" t="str">
        <f>VLOOKUP($U665,'Tablas intermedias'!$C$1:$H$222,5,0)</f>
        <v>DGPFE</v>
      </c>
      <c r="T665" s="29" t="str">
        <f t="shared" si="31"/>
        <v>OK</v>
      </c>
      <c r="U665" s="30" t="str">
        <f t="shared" si="32"/>
        <v>DAFYP#MS-ARCHIVOARCHIVO - ArchivoDAFYP#MS - Dirección de administración financiera y presupuestaria</v>
      </c>
      <c r="V665" s="1" t="str">
        <f>VLOOKUP(U665,'Tablas intermedias'!$C$1:$H$222,6,0)</f>
        <v>No</v>
      </c>
      <c r="W665" s="1" t="str">
        <f ca="1">IF(O665&lt;30,"menos de 30 días","más de 30 días")</f>
        <v>más de 30 días</v>
      </c>
    </row>
    <row r="666" spans="1:23" ht="14.25" hidden="1" thickTop="1" thickBot="1" x14ac:dyDescent="0.25">
      <c r="A666" s="17" t="str">
        <f>IF(DetalleExp!H666='Tablas intermedias'!$A$2,"Ordenes de Compra",IF(DetalleExp!H666='Tablas intermedias'!$A$3,"Financiamiento Internacional","Legítimo Abono"))</f>
        <v>Ordenes de Compra</v>
      </c>
      <c r="B666" s="7">
        <f>DetalleExp!E666</f>
        <v>44186</v>
      </c>
      <c r="C666" s="1" t="str">
        <f>DetalleExp!A666</f>
        <v>EX-2020-89199680-APN-DTYC#MS</v>
      </c>
      <c r="D666" s="1" t="str">
        <f>IF(A666="Ordenes de Compra",VLOOKUP(C666,Autogestión!$B$2:$D$5090,3,0),IF(A666="Legítimo Abono",VLOOKUP(C666,NoAmpOC!$B$2:$H$988,7,0),"Factura"))</f>
        <v>Factura</v>
      </c>
      <c r="E666" s="26" t="str">
        <f>IF(A666="Ordenes de Compra",VLOOKUP($C666,Autogestión!$B$2:$G$5090,6,0),IF(A666="Financiamiento Internacional",VLOOKUP($C666,FinInt!$B$2:$G$508,6,0),"Legítimo Abono"))</f>
        <v>80-0028-CDI17</v>
      </c>
      <c r="F666" s="26" t="str">
        <f>IF($A666="Ordenes de Compra","ARS",IF($A666="Financiamiento Internacional",VLOOKUP($C666,FinInt!$B$2:$Q$508,15,0),VLOOKUP($C666,NoAmpOC!$B$2:$T$988,18,0)))</f>
        <v>ARS</v>
      </c>
      <c r="G666" s="5">
        <f>IF($A666="Ordenes de Compra",VLOOKUP($C666,Autogestión!$B$2:$H$5090,7,0),IF($A666="Financiamiento Internacional",VLOOKUP($C666,FinInt!$B$2:$Q$1308,16,0),VLOOKUP($C666,NoAmpOC!$B$2:$T$988,19,0)))</f>
        <v>151549.41</v>
      </c>
      <c r="H666" s="5">
        <f t="shared" si="30"/>
        <v>151549.41</v>
      </c>
      <c r="I666" s="26" t="str">
        <f>IF($A666="Ordenes de Compra",VLOOKUP($C666,Autogestión!$B$2:$J$5090,9,0),IF($A666="Financiamiento Internacional",VLOOKUP($C666,FinInt!$B$2:$G$1555,6,0),"Legitimo Abono"))</f>
        <v>80-1000-CON18</v>
      </c>
      <c r="J666" s="1" t="str">
        <f>IF($A666="Ordenes de Compra",VLOOKUP($C666,Autogestión!$B$2:$R$5090,17,0),IF($A666="Financiamiento Internacional",VLOOKUP($C666,FinInt!$B$2:$O$1508,14,0),VLOOKUP($C666,NoAmpOC!$B$2:$R$988,17,0)))</f>
        <v>CORREO OFICIAL DE LA REPÚBLICA ARGENTINA S.A..</v>
      </c>
      <c r="K666" s="7" t="str">
        <f>DetalleExp!AP666</f>
        <v>SESANCHO</v>
      </c>
      <c r="L666" s="7" t="str">
        <f>DetalleExp!AQ666</f>
        <v>FACTURAS - Facturas</v>
      </c>
      <c r="M666" s="7" t="str">
        <f>DetalleExp!AR666</f>
        <v>DCYC#MS - Dirección de compras y contrataciones</v>
      </c>
      <c r="N666" s="7">
        <f>DetalleExp!AS666</f>
        <v>44350</v>
      </c>
      <c r="O666" s="27">
        <f ca="1">ROUNDUP(TODAY()-N666,0)</f>
        <v>5</v>
      </c>
      <c r="P666" s="27">
        <f ca="1">ROUNDUP(TODAY()-B666,0)</f>
        <v>169</v>
      </c>
      <c r="Q666" s="1" t="str">
        <f>IFERROR(IF(A666="Ordenes de Compra",VLOOKUP($E666,'Ordenes de Compra'!$A$2:$E$1712,5,0),"Sin OC"),"Sin dato")</f>
        <v>29.0.0.5.0</v>
      </c>
      <c r="R666" s="28">
        <f>IFERROR(IF(A666="Ordenes de Compra",VLOOKUP($I666,'Ordenes de Compra'!$B$2:$E$1712,3,0),"Sin OC"),"Sin dato")</f>
        <v>473612041.07999998</v>
      </c>
      <c r="S666" s="1" t="str">
        <f>VLOOKUP($U666,'Tablas intermedias'!$C$1:$H$222,5,0)</f>
        <v>Compras</v>
      </c>
      <c r="T666" s="29" t="str">
        <f t="shared" si="31"/>
        <v>OK</v>
      </c>
      <c r="U666" s="30" t="str">
        <f t="shared" si="32"/>
        <v>SESANCHOFACTURAS - FacturasDCYC#MS - Dirección de compras y contrataciones</v>
      </c>
      <c r="V666" s="1" t="str">
        <f>VLOOKUP(U666,'Tablas intermedias'!$C$1:$H$222,6,0)</f>
        <v>Si</v>
      </c>
      <c r="W666" s="1" t="str">
        <f ca="1">IF(O666&lt;30,"menos de 30 días","más de 30 días")</f>
        <v>menos de 30 días</v>
      </c>
    </row>
    <row r="667" spans="1:23" ht="14.25" hidden="1" thickTop="1" thickBot="1" x14ac:dyDescent="0.25">
      <c r="A667" s="17" t="str">
        <f>IF(DetalleExp!H667='Tablas intermedias'!$A$2,"Ordenes de Compra",IF(DetalleExp!H667='Tablas intermedias'!$A$3,"Financiamiento Internacional","Legítimo Abono"))</f>
        <v>Ordenes de Compra</v>
      </c>
      <c r="B667" s="7">
        <f>DetalleExp!E667</f>
        <v>44186</v>
      </c>
      <c r="C667" s="1" t="str">
        <f>DetalleExp!A667</f>
        <v>EX-2020-89204629-APN-DTYC#MS</v>
      </c>
      <c r="D667" s="1" t="str">
        <f>IF(A667="Ordenes de Compra",VLOOKUP(C667,Autogestión!$B$2:$D$5090,3,0),IF(A667="Legítimo Abono",VLOOKUP(C667,NoAmpOC!$B$2:$H$988,7,0),"Factura"))</f>
        <v>Factura</v>
      </c>
      <c r="E667" s="26" t="str">
        <f>IF(A667="Ordenes de Compra",VLOOKUP($C667,Autogestión!$B$2:$G$5090,6,0),IF(A667="Financiamiento Internacional",VLOOKUP($C667,FinInt!$B$2:$G$508,6,0),"Legítimo Abono"))</f>
        <v>80-0028-CDI17</v>
      </c>
      <c r="F667" s="26" t="str">
        <f>IF($A667="Ordenes de Compra","ARS",IF($A667="Financiamiento Internacional",VLOOKUP($C667,FinInt!$B$2:$Q$508,15,0),VLOOKUP($C667,NoAmpOC!$B$2:$T$988,18,0)))</f>
        <v>ARS</v>
      </c>
      <c r="G667" s="5">
        <f>IF($A667="Ordenes de Compra",VLOOKUP($C667,Autogestión!$B$2:$H$5090,7,0),IF($A667="Financiamiento Internacional",VLOOKUP($C667,FinInt!$B$2:$Q$1308,16,0),VLOOKUP($C667,NoAmpOC!$B$2:$T$988,19,0)))</f>
        <v>4698852.04</v>
      </c>
      <c r="H667" s="5">
        <f t="shared" si="30"/>
        <v>4698852.04</v>
      </c>
      <c r="I667" s="26" t="str">
        <f>IF($A667="Ordenes de Compra",VLOOKUP($C667,Autogestión!$B$2:$J$5090,9,0),IF($A667="Financiamiento Internacional",VLOOKUP($C667,FinInt!$B$2:$G$1555,6,0),"Legitimo Abono"))</f>
        <v>80-1198-CON20</v>
      </c>
      <c r="J667" s="1" t="str">
        <f>IF($A667="Ordenes de Compra",VLOOKUP($C667,Autogestión!$B$2:$R$5090,17,0),IF($A667="Financiamiento Internacional",VLOOKUP($C667,FinInt!$B$2:$O$1508,14,0),VLOOKUP($C667,NoAmpOC!$B$2:$R$988,17,0)))</f>
        <v>CORREO OFICIAL DE LA REPÚBLICA ARGENTINA S.A..</v>
      </c>
      <c r="K667" s="7" t="str">
        <f>DetalleExp!AP667</f>
        <v>MWEIMAN</v>
      </c>
      <c r="L667" s="7" t="str">
        <f>DetalleExp!AQ667</f>
        <v>TESORERIA - Tesorería</v>
      </c>
      <c r="M667" s="7" t="str">
        <f>DetalleExp!AR667</f>
        <v>DCYT#MS - Dirección de contabilidad y tesorería</v>
      </c>
      <c r="N667" s="7">
        <f>DetalleExp!AS667</f>
        <v>44328</v>
      </c>
      <c r="O667" s="27">
        <f ca="1">ROUNDUP(TODAY()-N667,0)</f>
        <v>27</v>
      </c>
      <c r="P667" s="27">
        <f ca="1">ROUNDUP(TODAY()-B667,0)</f>
        <v>169</v>
      </c>
      <c r="Q667" s="1" t="str">
        <f>IFERROR(IF(A667="Ordenes de Compra",VLOOKUP($E667,'Ordenes de Compra'!$A$2:$E$1712,5,0),"Sin OC"),"Sin dato")</f>
        <v>29.0.0.5.0</v>
      </c>
      <c r="R667" s="28">
        <f>IFERROR(IF(A667="Ordenes de Compra",VLOOKUP($I667,'Ordenes de Compra'!$B$2:$E$1712,3,0),"Sin OC"),"Sin dato")</f>
        <v>689171613</v>
      </c>
      <c r="S667" s="1" t="str">
        <f>VLOOKUP($U667,'Tablas intermedias'!$C$1:$H$222,5,0)</f>
        <v>Tesorería</v>
      </c>
      <c r="T667" s="29" t="str">
        <f t="shared" si="31"/>
        <v>OK</v>
      </c>
      <c r="U667" s="30" t="str">
        <f t="shared" si="32"/>
        <v>MWEIMANTESORERIA - TesoreríaDCYT#MS - Dirección de contabilidad y tesorería</v>
      </c>
      <c r="V667" s="1" t="str">
        <f>VLOOKUP(U667,'Tablas intermedias'!$C$1:$H$222,6,0)</f>
        <v>No</v>
      </c>
      <c r="W667" s="1" t="str">
        <f ca="1">IF(O667&lt;30,"menos de 30 días","más de 30 días")</f>
        <v>menos de 30 días</v>
      </c>
    </row>
    <row r="668" spans="1:23" ht="14.25" hidden="1" thickTop="1" thickBot="1" x14ac:dyDescent="0.25">
      <c r="A668" s="17" t="str">
        <f>IF(DetalleExp!H668='Tablas intermedias'!$A$2,"Ordenes de Compra",IF(DetalleExp!H668='Tablas intermedias'!$A$3,"Financiamiento Internacional","Legítimo Abono"))</f>
        <v>Ordenes de Compra</v>
      </c>
      <c r="B668" s="7">
        <f>DetalleExp!E668</f>
        <v>44186</v>
      </c>
      <c r="C668" s="1" t="str">
        <f>DetalleExp!A668</f>
        <v>EX-2020-89209815-APN-DTYC#MS</v>
      </c>
      <c r="D668" s="1" t="str">
        <f>IF(A668="Ordenes de Compra",VLOOKUP(C668,Autogestión!$B$2:$D$5090,3,0),IF(A668="Legítimo Abono",VLOOKUP(C668,NoAmpOC!$B$2:$H$988,7,0),"Factura"))</f>
        <v>Factura</v>
      </c>
      <c r="E668" s="26" t="str">
        <f>IF(A668="Ordenes de Compra",VLOOKUP($C668,Autogestión!$B$2:$G$5090,6,0),IF(A668="Financiamiento Internacional",VLOOKUP($C668,FinInt!$B$2:$G$508,6,0),"Legítimo Abono"))</f>
        <v>80-0028-CDI17</v>
      </c>
      <c r="F668" s="26" t="str">
        <f>IF($A668="Ordenes de Compra","ARS",IF($A668="Financiamiento Internacional",VLOOKUP($C668,FinInt!$B$2:$Q$508,15,0),VLOOKUP($C668,NoAmpOC!$B$2:$T$988,18,0)))</f>
        <v>ARS</v>
      </c>
      <c r="G668" s="5">
        <f>IF($A668="Ordenes de Compra",VLOOKUP($C668,Autogestión!$B$2:$H$5090,7,0),IF($A668="Financiamiento Internacional",VLOOKUP($C668,FinInt!$B$2:$Q$1308,16,0),VLOOKUP($C668,NoAmpOC!$B$2:$T$988,19,0)))</f>
        <v>2954286.92</v>
      </c>
      <c r="H668" s="5">
        <f t="shared" si="30"/>
        <v>2954286.92</v>
      </c>
      <c r="I668" s="26" t="str">
        <f>IF($A668="Ordenes de Compra",VLOOKUP($C668,Autogestión!$B$2:$J$5090,9,0),IF($A668="Financiamiento Internacional",VLOOKUP($C668,FinInt!$B$2:$G$1555,6,0),"Legitimo Abono"))</f>
        <v>80-1198-CON20</v>
      </c>
      <c r="J668" s="1" t="str">
        <f>IF($A668="Ordenes de Compra",VLOOKUP($C668,Autogestión!$B$2:$R$5090,17,0),IF($A668="Financiamiento Internacional",VLOOKUP($C668,FinInt!$B$2:$O$1508,14,0),VLOOKUP($C668,NoAmpOC!$B$2:$R$988,17,0)))</f>
        <v>CORREO OFICIAL DE LA REPÚBLICA ARGENTINA S.A..</v>
      </c>
      <c r="K668" s="7" t="str">
        <f>DetalleExp!AP668</f>
        <v>MARIOS</v>
      </c>
      <c r="L668" s="7" t="str">
        <f>DetalleExp!AQ668</f>
        <v>REMEDIAR-ADMIN - Programa remediar - administración</v>
      </c>
      <c r="M668" s="7" t="str">
        <f>DetalleExp!AR668</f>
        <v>DNMYTS#MS - Dirección nacional de medicamentos y tecnología sanitaria</v>
      </c>
      <c r="N668" s="7">
        <f>DetalleExp!AS668</f>
        <v>44286</v>
      </c>
      <c r="O668" s="27">
        <f ca="1">ROUNDUP(TODAY()-N668,0)</f>
        <v>69</v>
      </c>
      <c r="P668" s="27">
        <f ca="1">ROUNDUP(TODAY()-B668,0)</f>
        <v>169</v>
      </c>
      <c r="Q668" s="1" t="str">
        <f>IFERROR(IF(A668="Ordenes de Compra",VLOOKUP($E668,'Ordenes de Compra'!$A$2:$E$1712,5,0),"Sin OC"),"Sin dato")</f>
        <v>29.0.0.5.0</v>
      </c>
      <c r="R668" s="28">
        <f>IFERROR(IF(A668="Ordenes de Compra",VLOOKUP($I668,'Ordenes de Compra'!$B$2:$E$1712,3,0),"Sin OC"),"Sin dato")</f>
        <v>689171613</v>
      </c>
      <c r="S668" s="1" t="str">
        <f>VLOOKUP($U668,'Tablas intermedias'!$C$1:$H$222,5,0)</f>
        <v>Programa</v>
      </c>
      <c r="T668" s="29" t="str">
        <f t="shared" si="31"/>
        <v>OK</v>
      </c>
      <c r="U668" s="30" t="str">
        <f t="shared" si="32"/>
        <v>MARIOSREMEDIAR-ADMIN - Programa remediar - administraciónDNMYTS#MS - Dirección nacional de medicamentos y tecnología sanitaria</v>
      </c>
      <c r="V668" s="1" t="str">
        <f>VLOOKUP(U668,'Tablas intermedias'!$C$1:$H$222,6,0)</f>
        <v>Si</v>
      </c>
      <c r="W668" s="1" t="str">
        <f ca="1">IF(O668&lt;30,"menos de 30 días","más de 30 días")</f>
        <v>más de 30 días</v>
      </c>
    </row>
    <row r="669" spans="1:23" ht="14.25" hidden="1" thickTop="1" thickBot="1" x14ac:dyDescent="0.25">
      <c r="A669" s="17" t="str">
        <f>IF(DetalleExp!H669='Tablas intermedias'!$A$2,"Ordenes de Compra",IF(DetalleExp!H669='Tablas intermedias'!$A$3,"Financiamiento Internacional","Legítimo Abono"))</f>
        <v>Ordenes de Compra</v>
      </c>
      <c r="B669" s="7">
        <f>DetalleExp!E669</f>
        <v>44187</v>
      </c>
      <c r="C669" s="1" t="str">
        <f>DetalleExp!A669</f>
        <v>EX-2020-89459983-APN-DTYC#MS</v>
      </c>
      <c r="D669" s="1" t="str">
        <f>IF(A669="Ordenes de Compra",VLOOKUP(C669,Autogestión!$B$2:$D$5090,3,0),IF(A669="Legítimo Abono",VLOOKUP(C669,NoAmpOC!$B$2:$H$988,7,0),"Factura"))</f>
        <v>Factura</v>
      </c>
      <c r="E669" s="26" t="str">
        <f>IF(A669="Ordenes de Compra",VLOOKUP($C669,Autogestión!$B$2:$G$5090,6,0),IF(A669="Financiamiento Internacional",VLOOKUP($C669,FinInt!$B$2:$G$508,6,0),"Legítimo Abono"))</f>
        <v>80-0003-LPR19</v>
      </c>
      <c r="F669" s="26" t="str">
        <f>IF($A669="Ordenes de Compra","ARS",IF($A669="Financiamiento Internacional",VLOOKUP($C669,FinInt!$B$2:$Q$508,15,0),VLOOKUP($C669,NoAmpOC!$B$2:$T$988,18,0)))</f>
        <v>ARS</v>
      </c>
      <c r="G669" s="5">
        <f>IF($A669="Ordenes de Compra",VLOOKUP($C669,Autogestión!$B$2:$H$5090,7,0),IF($A669="Financiamiento Internacional",VLOOKUP($C669,FinInt!$B$2:$Q$1308,16,0),VLOOKUP($C669,NoAmpOC!$B$2:$T$988,19,0)))</f>
        <v>140180</v>
      </c>
      <c r="H669" s="5">
        <f t="shared" si="30"/>
        <v>140180</v>
      </c>
      <c r="I669" s="26" t="str">
        <f>IF($A669="Ordenes de Compra",VLOOKUP($C669,Autogestión!$B$2:$J$5090,9,0),IF($A669="Financiamiento Internacional",VLOOKUP($C669,FinInt!$B$2:$G$1555,6,0),"Legitimo Abono"))</f>
        <v>80-1165-OC19</v>
      </c>
      <c r="J669" s="1" t="str">
        <f>IF($A669="Ordenes de Compra",VLOOKUP($C669,Autogestión!$B$2:$R$5090,17,0),IF($A669="Financiamiento Internacional",VLOOKUP($C669,FinInt!$B$2:$O$1508,14,0),VLOOKUP($C669,NoAmpOC!$B$2:$R$988,17,0)))</f>
        <v>VSA ALTA COMPLEJIDAD S.A.</v>
      </c>
      <c r="K669" s="7" t="str">
        <f>DetalleExp!AP669</f>
        <v>KAGARCIA</v>
      </c>
      <c r="L669" s="7" t="str">
        <f>DetalleExp!AQ669</f>
        <v>LIQUIDACION_GASTOS - Liquidación de gastos</v>
      </c>
      <c r="M669" s="7" t="str">
        <f>DetalleExp!AR669</f>
        <v>DCYT#MS - Dirección de contabilidad y tesorería</v>
      </c>
      <c r="N669" s="7">
        <f>DetalleExp!AS669</f>
        <v>44350</v>
      </c>
      <c r="O669" s="27">
        <f ca="1">ROUNDUP(TODAY()-N669,0)</f>
        <v>5</v>
      </c>
      <c r="P669" s="27">
        <f ca="1">ROUNDUP(TODAY()-B669,0)</f>
        <v>168</v>
      </c>
      <c r="Q669" s="1" t="str">
        <f>IFERROR(IF(A669="Ordenes de Compra",VLOOKUP($E669,'Ordenes de Compra'!$A$2:$E$1712,5,0),"Sin OC"),"Sin dato")</f>
        <v>42.0.0.10.0</v>
      </c>
      <c r="R669" s="28">
        <f>IFERROR(IF(A669="Ordenes de Compra",VLOOKUP($I669,'Ordenes de Compra'!$B$2:$E$1712,3,0),"Sin OC"),"Sin dato")</f>
        <v>3260000</v>
      </c>
      <c r="S669" s="1" t="str">
        <f>VLOOKUP($U669,'Tablas intermedias'!$C$1:$H$222,5,0)</f>
        <v>Contabilidad</v>
      </c>
      <c r="T669" s="29" t="str">
        <f t="shared" si="31"/>
        <v>OK</v>
      </c>
      <c r="U669" s="30" t="str">
        <f t="shared" si="32"/>
        <v>KAGARCIALIQUIDACION_GASTOS - Liquidación de gastosDCYT#MS - Dirección de contabilidad y tesorería</v>
      </c>
      <c r="V669" s="1" t="str">
        <f>VLOOKUP(U669,'Tablas intermedias'!$C$1:$H$222,6,0)</f>
        <v>Si</v>
      </c>
      <c r="W669" s="1" t="str">
        <f ca="1">IF(O669&lt;30,"menos de 30 días","más de 30 días")</f>
        <v>menos de 30 días</v>
      </c>
    </row>
    <row r="670" spans="1:23" ht="14.25" hidden="1" thickTop="1" thickBot="1" x14ac:dyDescent="0.25">
      <c r="A670" s="17" t="str">
        <f>IF(DetalleExp!H670='Tablas intermedias'!$A$2,"Ordenes de Compra",IF(DetalleExp!H670='Tablas intermedias'!$A$3,"Financiamiento Internacional","Legítimo Abono"))</f>
        <v>Ordenes de Compra</v>
      </c>
      <c r="B670" s="7">
        <f>DetalleExp!E670</f>
        <v>44187</v>
      </c>
      <c r="C670" s="1" t="str">
        <f>DetalleExp!A670</f>
        <v>EX-2020-89555880-APN-DTYC#MS</v>
      </c>
      <c r="D670" s="1" t="str">
        <f>IF(A670="Ordenes de Compra",VLOOKUP(C670,Autogestión!$B$2:$D$5090,3,0),IF(A670="Legítimo Abono",VLOOKUP(C670,NoAmpOC!$B$2:$H$988,7,0),"Factura"))</f>
        <v>Factura</v>
      </c>
      <c r="E670" s="26" t="str">
        <f>IF(A670="Ordenes de Compra",VLOOKUP($C670,Autogestión!$B$2:$G$5090,6,0),IF(A670="Financiamiento Internacional",VLOOKUP($C670,FinInt!$B$2:$G$508,6,0),"Legítimo Abono"))</f>
        <v>80-0017-LPU19</v>
      </c>
      <c r="F670" s="26" t="str">
        <f>IF($A670="Ordenes de Compra","ARS",IF($A670="Financiamiento Internacional",VLOOKUP($C670,FinInt!$B$2:$Q$508,15,0),VLOOKUP($C670,NoAmpOC!$B$2:$T$988,18,0)))</f>
        <v>ARS</v>
      </c>
      <c r="G670" s="5">
        <f>IF($A670="Ordenes de Compra",VLOOKUP($C670,Autogestión!$B$2:$H$5090,7,0),IF($A670="Financiamiento Internacional",VLOOKUP($C670,FinInt!$B$2:$Q$1308,16,0),VLOOKUP($C670,NoAmpOC!$B$2:$T$988,19,0)))</f>
        <v>3015369.97</v>
      </c>
      <c r="H670" s="5">
        <f t="shared" si="30"/>
        <v>3015369.97</v>
      </c>
      <c r="I670" s="26" t="str">
        <f>IF($A670="Ordenes de Compra",VLOOKUP($C670,Autogestión!$B$2:$J$5090,9,0),IF($A670="Financiamiento Internacional",VLOOKUP($C670,FinInt!$B$2:$G$1555,6,0),"Legitimo Abono"))</f>
        <v>80-1139-OC19</v>
      </c>
      <c r="J670" s="1" t="str">
        <f>IF($A670="Ordenes de Compra",VLOOKUP($C670,Autogestión!$B$2:$R$5090,17,0),IF($A670="Financiamiento Internacional",VLOOKUP($C670,FinInt!$B$2:$O$1508,14,0),VLOOKUP($C670,NoAmpOC!$B$2:$R$988,17,0)))</f>
        <v>ORIEN S.A.</v>
      </c>
      <c r="K670" s="7" t="str">
        <f>DetalleExp!AP670</f>
        <v>DE#AND-DESPACHO</v>
      </c>
      <c r="L670" s="7" t="str">
        <f>DetalleExp!AQ670</f>
        <v>DESPACHO - Despacho</v>
      </c>
      <c r="M670" s="7" t="str">
        <f>DetalleExp!AR670</f>
        <v>DE#AND - Dirección ejecutiva</v>
      </c>
      <c r="N670" s="7">
        <f>DetalleExp!AS670</f>
        <v>44344</v>
      </c>
      <c r="O670" s="27">
        <f ca="1">ROUNDUP(TODAY()-N670,0)</f>
        <v>11</v>
      </c>
      <c r="P670" s="27">
        <f ca="1">ROUNDUP(TODAY()-B670,0)</f>
        <v>168</v>
      </c>
      <c r="Q670" s="1" t="str">
        <f>IFERROR(IF(A670="Ordenes de Compra",VLOOKUP($E670,'Ordenes de Compra'!$A$2:$E$1712,5,0),"Sin OC"),"Sin dato")</f>
        <v>Varios</v>
      </c>
      <c r="R670" s="28">
        <f>IFERROR(IF(A670="Ordenes de Compra",VLOOKUP($I670,'Ordenes de Compra'!$B$2:$E$1712,3,0),"Sin OC"),"Sin dato")</f>
        <v>539212229</v>
      </c>
      <c r="S670" s="1" t="str">
        <f>VLOOKUP($U670,'Tablas intermedias'!$C$1:$H$222,5,0)</f>
        <v>Programa</v>
      </c>
      <c r="T670" s="29" t="str">
        <f t="shared" si="31"/>
        <v>OK</v>
      </c>
      <c r="U670" s="30" t="str">
        <f t="shared" si="32"/>
        <v>DE#AND-DESPACHODESPACHO - DespachoDE#AND - Dirección ejecutiva</v>
      </c>
      <c r="V670" s="1" t="str">
        <f>VLOOKUP(U670,'Tablas intermedias'!$C$1:$H$222,6,0)</f>
        <v>Si</v>
      </c>
      <c r="W670" s="1" t="str">
        <f ca="1">IF(O670&lt;30,"menos de 30 días","más de 30 días")</f>
        <v>menos de 30 días</v>
      </c>
    </row>
    <row r="671" spans="1:23" ht="14.25" hidden="1" thickTop="1" thickBot="1" x14ac:dyDescent="0.25">
      <c r="A671" s="17" t="str">
        <f>IF(DetalleExp!H671='Tablas intermedias'!$A$2,"Ordenes de Compra",IF(DetalleExp!H671='Tablas intermedias'!$A$3,"Financiamiento Internacional","Legítimo Abono"))</f>
        <v>Ordenes de Compra</v>
      </c>
      <c r="B671" s="7">
        <f>DetalleExp!E671</f>
        <v>44187</v>
      </c>
      <c r="C671" s="1" t="str">
        <f>DetalleExp!A671</f>
        <v>EX-2020-89570687-APN-DTYC#MS</v>
      </c>
      <c r="D671" s="1" t="str">
        <f>IF(A671="Ordenes de Compra",VLOOKUP(C671,Autogestión!$B$2:$D$5090,3,0),IF(A671="Legítimo Abono",VLOOKUP(C671,NoAmpOC!$B$2:$H$988,7,0),"Factura"))</f>
        <v>Factura</v>
      </c>
      <c r="E671" s="26" t="str">
        <f>IF(A671="Ordenes de Compra",VLOOKUP($C671,Autogestión!$B$2:$G$5090,6,0),IF(A671="Financiamiento Internacional",VLOOKUP($C671,FinInt!$B$2:$G$508,6,0),"Legítimo Abono"))</f>
        <v>80-0017-LPU19</v>
      </c>
      <c r="F671" s="26" t="str">
        <f>IF($A671="Ordenes de Compra","ARS",IF($A671="Financiamiento Internacional",VLOOKUP($C671,FinInt!$B$2:$Q$508,15,0),VLOOKUP($C671,NoAmpOC!$B$2:$T$988,18,0)))</f>
        <v>ARS</v>
      </c>
      <c r="G671" s="5">
        <f>IF($A671="Ordenes de Compra",VLOOKUP($C671,Autogestión!$B$2:$H$5090,7,0),IF($A671="Financiamiento Internacional",VLOOKUP($C671,FinInt!$B$2:$Q$1308,16,0),VLOOKUP($C671,NoAmpOC!$B$2:$T$988,19,0)))</f>
        <v>754486.91</v>
      </c>
      <c r="H671" s="5">
        <f t="shared" si="30"/>
        <v>754486.91</v>
      </c>
      <c r="I671" s="26" t="str">
        <f>IF($A671="Ordenes de Compra",VLOOKUP($C671,Autogestión!$B$2:$J$5090,9,0),IF($A671="Financiamiento Internacional",VLOOKUP($C671,FinInt!$B$2:$G$1555,6,0),"Legitimo Abono"))</f>
        <v>80-1139-OC19</v>
      </c>
      <c r="J671" s="1" t="str">
        <f>IF($A671="Ordenes de Compra",VLOOKUP($C671,Autogestión!$B$2:$R$5090,17,0),IF($A671="Financiamiento Internacional",VLOOKUP($C671,FinInt!$B$2:$O$1508,14,0),VLOOKUP($C671,NoAmpOC!$B$2:$R$988,17,0)))</f>
        <v>ORIEN S.A.</v>
      </c>
      <c r="K671" s="7" t="str">
        <f>DetalleExp!AP671</f>
        <v>DE#AND-DESPACHO</v>
      </c>
      <c r="L671" s="7" t="str">
        <f>DetalleExp!AQ671</f>
        <v>DESPACHO - Despacho</v>
      </c>
      <c r="M671" s="7" t="str">
        <f>DetalleExp!AR671</f>
        <v>DE#AND - Dirección ejecutiva</v>
      </c>
      <c r="N671" s="7">
        <f>DetalleExp!AS671</f>
        <v>44344</v>
      </c>
      <c r="O671" s="27">
        <f ca="1">ROUNDUP(TODAY()-N671,0)</f>
        <v>11</v>
      </c>
      <c r="P671" s="27">
        <f ca="1">ROUNDUP(TODAY()-B671,0)</f>
        <v>168</v>
      </c>
      <c r="Q671" s="1" t="str">
        <f>IFERROR(IF(A671="Ordenes de Compra",VLOOKUP($E671,'Ordenes de Compra'!$A$2:$E$1712,5,0),"Sin OC"),"Sin dato")</f>
        <v>Varios</v>
      </c>
      <c r="R671" s="28">
        <f>IFERROR(IF(A671="Ordenes de Compra",VLOOKUP($I671,'Ordenes de Compra'!$B$2:$E$1712,3,0),"Sin OC"),"Sin dato")</f>
        <v>539212229</v>
      </c>
      <c r="S671" s="1" t="str">
        <f>VLOOKUP($U671,'Tablas intermedias'!$C$1:$H$222,5,0)</f>
        <v>Programa</v>
      </c>
      <c r="T671" s="29" t="str">
        <f t="shared" si="31"/>
        <v>OK</v>
      </c>
      <c r="U671" s="30" t="str">
        <f t="shared" si="32"/>
        <v>DE#AND-DESPACHODESPACHO - DespachoDE#AND - Dirección ejecutiva</v>
      </c>
      <c r="V671" s="1" t="str">
        <f>VLOOKUP(U671,'Tablas intermedias'!$C$1:$H$222,6,0)</f>
        <v>Si</v>
      </c>
      <c r="W671" s="1" t="str">
        <f ca="1">IF(O671&lt;30,"menos de 30 días","más de 30 días")</f>
        <v>menos de 30 días</v>
      </c>
    </row>
    <row r="672" spans="1:23" ht="14.25" hidden="1" thickTop="1" thickBot="1" x14ac:dyDescent="0.25">
      <c r="A672" s="17" t="str">
        <f>IF(DetalleExp!H672='Tablas intermedias'!$A$2,"Ordenes de Compra",IF(DetalleExp!H672='Tablas intermedias'!$A$3,"Financiamiento Internacional","Legítimo Abono"))</f>
        <v>Ordenes de Compra</v>
      </c>
      <c r="B672" s="7">
        <f>DetalleExp!E672</f>
        <v>44187</v>
      </c>
      <c r="C672" s="1" t="str">
        <f>DetalleExp!A672</f>
        <v>EX-2020-89587648-APN-DTYC#MS</v>
      </c>
      <c r="D672" s="1" t="str">
        <f>IF(A672="Ordenes de Compra",VLOOKUP(C672,Autogestión!$B$2:$D$5090,3,0),IF(A672="Legítimo Abono",VLOOKUP(C672,NoAmpOC!$B$2:$H$988,7,0),"Factura"))</f>
        <v>Factura</v>
      </c>
      <c r="E672" s="26" t="str">
        <f>IF(A672="Ordenes de Compra",VLOOKUP($C672,Autogestión!$B$2:$G$5090,6,0),IF(A672="Financiamiento Internacional",VLOOKUP($C672,FinInt!$B$2:$G$508,6,0),"Legítimo Abono"))</f>
        <v>80-0017-LPU19</v>
      </c>
      <c r="F672" s="26" t="str">
        <f>IF($A672="Ordenes de Compra","ARS",IF($A672="Financiamiento Internacional",VLOOKUP($C672,FinInt!$B$2:$Q$508,15,0),VLOOKUP($C672,NoAmpOC!$B$2:$T$988,18,0)))</f>
        <v>ARS</v>
      </c>
      <c r="G672" s="5">
        <f>IF($A672="Ordenes de Compra",VLOOKUP($C672,Autogestión!$B$2:$H$5090,7,0),IF($A672="Financiamiento Internacional",VLOOKUP($C672,FinInt!$B$2:$Q$1308,16,0),VLOOKUP($C672,NoAmpOC!$B$2:$T$988,19,0)))</f>
        <v>8220565.7599999998</v>
      </c>
      <c r="H672" s="5">
        <f t="shared" si="30"/>
        <v>8220565.7599999998</v>
      </c>
      <c r="I672" s="26" t="str">
        <f>IF($A672="Ordenes de Compra",VLOOKUP($C672,Autogestión!$B$2:$J$5090,9,0),IF($A672="Financiamiento Internacional",VLOOKUP($C672,FinInt!$B$2:$G$1555,6,0),"Legitimo Abono"))</f>
        <v>80-1139-OC19</v>
      </c>
      <c r="J672" s="1" t="str">
        <f>IF($A672="Ordenes de Compra",VLOOKUP($C672,Autogestión!$B$2:$R$5090,17,0),IF($A672="Financiamiento Internacional",VLOOKUP($C672,FinInt!$B$2:$O$1508,14,0),VLOOKUP($C672,NoAmpOC!$B$2:$R$988,17,0)))</f>
        <v>ORIEN S.A.</v>
      </c>
      <c r="K672" s="7" t="str">
        <f>DetalleExp!AP672</f>
        <v>SGA#INSSJP-PVD</v>
      </c>
      <c r="L672" s="7" t="str">
        <f>DetalleExp!AQ672</f>
        <v>PVD - Privada</v>
      </c>
      <c r="M672" s="7" t="str">
        <f>DetalleExp!AR672</f>
        <v>SGA#INSSJP - Secretaría general de administración</v>
      </c>
      <c r="N672" s="7">
        <f>DetalleExp!AS672</f>
        <v>44343</v>
      </c>
      <c r="O672" s="27">
        <f ca="1">ROUNDUP(TODAY()-N672,0)</f>
        <v>12</v>
      </c>
      <c r="P672" s="27">
        <f ca="1">ROUNDUP(TODAY()-B672,0)</f>
        <v>168</v>
      </c>
      <c r="Q672" s="1" t="str">
        <f>IFERROR(IF(A672="Ordenes de Compra",VLOOKUP($E672,'Ordenes de Compra'!$A$2:$E$1712,5,0),"Sin OC"),"Sin dato")</f>
        <v>Varios</v>
      </c>
      <c r="R672" s="28">
        <f>IFERROR(IF(A672="Ordenes de Compra",VLOOKUP($I672,'Ordenes de Compra'!$B$2:$E$1712,3,0),"Sin OC"),"Sin dato")</f>
        <v>539212229</v>
      </c>
      <c r="S672" s="1" t="str">
        <f>VLOOKUP($U672,'Tablas intermedias'!$C$1:$H$222,5,0)</f>
        <v>Programa</v>
      </c>
      <c r="T672" s="29" t="str">
        <f t="shared" si="31"/>
        <v>OK</v>
      </c>
      <c r="U672" s="30" t="str">
        <f t="shared" si="32"/>
        <v>SGA#INSSJP-PVDPVD - PrivadaSGA#INSSJP - Secretaría general de administración</v>
      </c>
      <c r="V672" s="1" t="str">
        <f>VLOOKUP(U672,'Tablas intermedias'!$C$1:$H$222,6,0)</f>
        <v>Si</v>
      </c>
      <c r="W672" s="1" t="str">
        <f ca="1">IF(O672&lt;30,"menos de 30 días","más de 30 días")</f>
        <v>menos de 30 días</v>
      </c>
    </row>
    <row r="673" spans="1:23" ht="14.25" hidden="1" thickTop="1" thickBot="1" x14ac:dyDescent="0.25">
      <c r="A673" s="17" t="str">
        <f>IF(DetalleExp!H673='Tablas intermedias'!$A$2,"Ordenes de Compra",IF(DetalleExp!H673='Tablas intermedias'!$A$3,"Financiamiento Internacional","Legítimo Abono"))</f>
        <v>Ordenes de Compra</v>
      </c>
      <c r="B673" s="7">
        <f>DetalleExp!E673</f>
        <v>44187</v>
      </c>
      <c r="C673" s="1" t="str">
        <f>DetalleExp!A673</f>
        <v>EX-2020-89727018-APN-DTYC#MS</v>
      </c>
      <c r="D673" s="1" t="str">
        <f>IF(A673="Ordenes de Compra",VLOOKUP(C673,Autogestión!$B$2:$D$5090,3,0),IF(A673="Legítimo Abono",VLOOKUP(C673,NoAmpOC!$B$2:$H$988,7,0),"Factura"))</f>
        <v>Factura</v>
      </c>
      <c r="E673" s="26" t="str">
        <f>IF(A673="Ordenes de Compra",VLOOKUP($C673,Autogestión!$B$2:$G$5090,6,0),IF(A673="Financiamiento Internacional",VLOOKUP($C673,FinInt!$B$2:$G$508,6,0),"Legítimo Abono"))</f>
        <v xml:space="preserve"> Contratación por emergencia COVID-19 Nº 4/2020</v>
      </c>
      <c r="F673" s="26" t="str">
        <f>IF($A673="Ordenes de Compra","ARS",IF($A673="Financiamiento Internacional",VLOOKUP($C673,FinInt!$B$2:$Q$508,15,0),VLOOKUP($C673,NoAmpOC!$B$2:$T$988,18,0)))</f>
        <v>ARS</v>
      </c>
      <c r="G673" s="5">
        <f>IF($A673="Ordenes de Compra",VLOOKUP($C673,Autogestión!$B$2:$H$5090,7,0),IF($A673="Financiamiento Internacional",VLOOKUP($C673,FinInt!$B$2:$Q$1308,16,0),VLOOKUP($C673,NoAmpOC!$B$2:$T$988,19,0)))</f>
        <v>9101400</v>
      </c>
      <c r="H673" s="5">
        <f t="shared" si="30"/>
        <v>9101400</v>
      </c>
      <c r="I673" s="26" t="str">
        <f>IF($A673="Ordenes de Compra",VLOOKUP($C673,Autogestión!$B$2:$J$5090,9,0),IF($A673="Financiamiento Internacional",VLOOKUP($C673,FinInt!$B$2:$G$1555,6,0),"Legitimo Abono"))</f>
        <v>OC 15/2020</v>
      </c>
      <c r="J673" s="1" t="str">
        <f>IF($A673="Ordenes de Compra",VLOOKUP($C673,Autogestión!$B$2:$R$5090,17,0),IF($A673="Financiamiento Internacional",VLOOKUP($C673,FinInt!$B$2:$O$1508,14,0),VLOOKUP($C673,NoAmpOC!$B$2:$R$988,17,0)))</f>
        <v>Barack Argentina SRL</v>
      </c>
      <c r="K673" s="7" t="str">
        <f>DetalleExp!AP673</f>
        <v>ALAPORTA</v>
      </c>
      <c r="L673" s="7" t="str">
        <f>DetalleExp!AQ673</f>
        <v>DESPACHO - Despacho</v>
      </c>
      <c r="M673" s="7" t="str">
        <f>DetalleExp!AR673</f>
        <v>SCS#MS - Secretaría de calidad en salud</v>
      </c>
      <c r="N673" s="7">
        <f>DetalleExp!AS673</f>
        <v>44344</v>
      </c>
      <c r="O673" s="27">
        <f ca="1">ROUNDUP(TODAY()-N673,0)</f>
        <v>11</v>
      </c>
      <c r="P673" s="27">
        <f ca="1">ROUNDUP(TODAY()-B673,0)</f>
        <v>168</v>
      </c>
      <c r="Q673" s="1" t="str">
        <f>IFERROR(IF(A673="Ordenes de Compra",VLOOKUP($E673,'Ordenes de Compra'!$A$2:$E$1712,5,0),"Sin OC"),"Sin dato")</f>
        <v>Sin dato</v>
      </c>
      <c r="R673" s="28">
        <f>IFERROR(IF(A673="Ordenes de Compra",VLOOKUP($I673,'Ordenes de Compra'!$B$2:$E$1712,3,0),"Sin OC"),"Sin dato")</f>
        <v>250190000</v>
      </c>
      <c r="S673" s="1" t="str">
        <f>VLOOKUP($U673,'Tablas intermedias'!$C$1:$H$222,5,0)</f>
        <v>Programa</v>
      </c>
      <c r="T673" s="29" t="str">
        <f t="shared" si="31"/>
        <v>OK</v>
      </c>
      <c r="U673" s="30" t="str">
        <f t="shared" si="32"/>
        <v>ALAPORTADESPACHO - DespachoSCS#MS - Secretaría de calidad en salud</v>
      </c>
      <c r="V673" s="1" t="str">
        <f>VLOOKUP(U673,'Tablas intermedias'!$C$1:$H$222,6,0)</f>
        <v>Si</v>
      </c>
      <c r="W673" s="1" t="str">
        <f ca="1">IF(O673&lt;30,"menos de 30 días","más de 30 días")</f>
        <v>menos de 30 días</v>
      </c>
    </row>
    <row r="674" spans="1:23" ht="14.25" hidden="1" thickTop="1" thickBot="1" x14ac:dyDescent="0.25">
      <c r="A674" s="17" t="str">
        <f>IF(DetalleExp!H674='Tablas intermedias'!$A$2,"Ordenes de Compra",IF(DetalleExp!H674='Tablas intermedias'!$A$3,"Financiamiento Internacional","Legítimo Abono"))</f>
        <v>Financiamiento Internacional</v>
      </c>
      <c r="B674" s="7">
        <f>DetalleExp!E674</f>
        <v>44188</v>
      </c>
      <c r="C674" s="1" t="str">
        <f>DetalleExp!A674</f>
        <v>EX-2020-90016526-APN-DAFYP#MS</v>
      </c>
      <c r="D674" s="1" t="str">
        <f>IF(A674="Ordenes de Compra",VLOOKUP(C674,Autogestión!$B$2:$D$5090,3,0),IF(A674="Legítimo Abono",VLOOKUP(C674,NoAmpOC!$B$2:$H$988,7,0),"Factura"))</f>
        <v>Factura</v>
      </c>
      <c r="E674" s="26" t="str">
        <f>IF(A674="Ordenes de Compra",VLOOKUP($C674,Autogestión!$B$2:$G$5090,6,0),IF(A674="Financiamiento Internacional",VLOOKUP($C674,FinInt!$B$2:$G$508,6,0),"Legítimo Abono"))</f>
        <v>Consolidación del modelo de Atención Primaria de la Salud a través de la Provisión y Dispensa de Medicamentos Esenciales ¿ Proyectos financiados Organismos Multilaterales Regionales - ARG/15/001 - PNUD</v>
      </c>
      <c r="F674" s="26" t="str">
        <f>IF($A674="Ordenes de Compra","ARS",IF($A674="Financiamiento Internacional",VLOOKUP($C674,FinInt!$B$2:$Q$508,15,0),VLOOKUP($C674,NoAmpOC!$B$2:$T$988,18,0)))</f>
        <v>ARS</v>
      </c>
      <c r="G674" s="5">
        <f>IF($A674="Ordenes de Compra",VLOOKUP($C674,Autogestión!$B$2:$H$5090,7,0),IF($A674="Financiamiento Internacional",VLOOKUP($C674,FinInt!$B$2:$Q$1308,16,0),VLOOKUP($C674,NoAmpOC!$B$2:$T$988,19,0)))</f>
        <v>1310675.96</v>
      </c>
      <c r="H674" s="5">
        <f t="shared" si="30"/>
        <v>1310675.96</v>
      </c>
      <c r="I674" s="26" t="str">
        <f>IF($A674="Ordenes de Compra",VLOOKUP($C674,Autogestión!$B$2:$J$5090,9,0),IF($A674="Financiamiento Internacional",VLOOKUP($C674,FinInt!$B$2:$G$1555,6,0),"Legitimo Abono"))</f>
        <v>Consolidación del modelo de Atención Primaria de la Salud a través de la Provisión y Dispensa de Medicamentos Esenciales ¿ Proyectos financiados Organismos Multilaterales Regionales - ARG/15/001 - PNUD</v>
      </c>
      <c r="J674" s="1" t="str">
        <f>IF($A674="Ordenes de Compra",VLOOKUP($C674,Autogestión!$B$2:$R$5090,17,0),IF($A674="Financiamiento Internacional",VLOOKUP($C674,FinInt!$B$2:$O$1508,14,0),VLOOKUP($C674,NoAmpOC!$B$2:$R$988,17,0)))</f>
        <v>Administradora de Archivos SA</v>
      </c>
      <c r="K674" s="7" t="str">
        <f>DetalleExp!AP674</f>
        <v>DAFYP#MS-ARCHIVO</v>
      </c>
      <c r="L674" s="7" t="str">
        <f>DetalleExp!AQ674</f>
        <v>ARCHIVO - Archivo</v>
      </c>
      <c r="M674" s="7" t="str">
        <f>DetalleExp!AR674</f>
        <v>DAFYP#MS - Dirección de administración financiera y presupuestaria</v>
      </c>
      <c r="N674" s="7">
        <f>DetalleExp!AS674</f>
        <v>44244</v>
      </c>
      <c r="O674" s="27">
        <f ca="1">ROUNDUP(TODAY()-N674,0)</f>
        <v>111</v>
      </c>
      <c r="P674" s="27">
        <f ca="1">ROUNDUP(TODAY()-B674,0)</f>
        <v>167</v>
      </c>
      <c r="Q674" s="1" t="str">
        <f>IFERROR(IF(A674="Ordenes de Compra",VLOOKUP($E674,'Ordenes de Compra'!$A$2:$E$1712,5,0),"Sin OC"),"Sin dato")</f>
        <v>Sin OC</v>
      </c>
      <c r="R674" s="28" t="str">
        <f>IFERROR(IF(A674="Ordenes de Compra",VLOOKUP($I674,'Ordenes de Compra'!$B$2:$E$1712,3,0),"Sin OC"),"Sin dato")</f>
        <v>Sin OC</v>
      </c>
      <c r="S674" s="1" t="str">
        <f>VLOOKUP($U674,'Tablas intermedias'!$C$1:$H$222,5,0)</f>
        <v>DGPFE</v>
      </c>
      <c r="T674" s="29" t="str">
        <f t="shared" si="31"/>
        <v>OK</v>
      </c>
      <c r="U674" s="30" t="str">
        <f t="shared" si="32"/>
        <v>DAFYP#MS-ARCHIVOARCHIVO - ArchivoDAFYP#MS - Dirección de administración financiera y presupuestaria</v>
      </c>
      <c r="V674" s="1" t="str">
        <f>VLOOKUP(U674,'Tablas intermedias'!$C$1:$H$222,6,0)</f>
        <v>No</v>
      </c>
      <c r="W674" s="1" t="str">
        <f ca="1">IF(O674&lt;30,"menos de 30 días","más de 30 días")</f>
        <v>más de 30 días</v>
      </c>
    </row>
    <row r="675" spans="1:23" ht="14.25" hidden="1" thickTop="1" thickBot="1" x14ac:dyDescent="0.25">
      <c r="A675" s="17" t="str">
        <f>IF(DetalleExp!H675='Tablas intermedias'!$A$2,"Ordenes de Compra",IF(DetalleExp!H675='Tablas intermedias'!$A$3,"Financiamiento Internacional","Legítimo Abono"))</f>
        <v>Ordenes de Compra</v>
      </c>
      <c r="B675" s="7">
        <f>DetalleExp!E675</f>
        <v>44188</v>
      </c>
      <c r="C675" s="1" t="str">
        <f>DetalleExp!A675</f>
        <v>EX-2020-90063421-APN-DTYC#MS</v>
      </c>
      <c r="D675" s="1" t="str">
        <f>IF(A675="Ordenes de Compra",VLOOKUP(C675,Autogestión!$B$2:$D$5090,3,0),IF(A675="Legítimo Abono",VLOOKUP(C675,NoAmpOC!$B$2:$H$988,7,0),"Factura"))</f>
        <v>Factura</v>
      </c>
      <c r="E675" s="26" t="str">
        <f>IF(A675="Ordenes de Compra",VLOOKUP($C675,Autogestión!$B$2:$G$5090,6,0),IF(A675="Financiamiento Internacional",VLOOKUP($C675,FinInt!$B$2:$G$508,6,0),"Legítimo Abono"))</f>
        <v>80-0024-CDI20</v>
      </c>
      <c r="F675" s="26" t="str">
        <f>IF($A675="Ordenes de Compra","ARS",IF($A675="Financiamiento Internacional",VLOOKUP($C675,FinInt!$B$2:$Q$508,15,0),VLOOKUP($C675,NoAmpOC!$B$2:$T$988,18,0)))</f>
        <v>ARS</v>
      </c>
      <c r="G675" s="5">
        <f>IF($A675="Ordenes de Compra",VLOOKUP($C675,Autogestión!$B$2:$H$5090,7,0),IF($A675="Financiamiento Internacional",VLOOKUP($C675,FinInt!$B$2:$Q$1308,16,0),VLOOKUP($C675,NoAmpOC!$B$2:$T$988,19,0)))</f>
        <v>57680</v>
      </c>
      <c r="H675" s="5">
        <f t="shared" si="30"/>
        <v>57680</v>
      </c>
      <c r="I675" s="26" t="str">
        <f>IF($A675="Ordenes de Compra",VLOOKUP($C675,Autogestión!$B$2:$J$5090,9,0),IF($A675="Financiamiento Internacional",VLOOKUP($C675,FinInt!$B$2:$G$1555,6,0),"Legitimo Abono"))</f>
        <v>80-1111-OC20</v>
      </c>
      <c r="J675" s="1" t="str">
        <f>IF($A675="Ordenes de Compra",VLOOKUP($C675,Autogestión!$B$2:$R$5090,17,0),IF($A675="Financiamiento Internacional",VLOOKUP($C675,FinInt!$B$2:$O$1508,14,0),VLOOKUP($C675,NoAmpOC!$B$2:$R$988,17,0)))</f>
        <v>ALFARMA SRL</v>
      </c>
      <c r="K675" s="7" t="str">
        <f>DetalleExp!AP675</f>
        <v>LDABATE</v>
      </c>
      <c r="L675" s="7" t="str">
        <f>DetalleExp!AQ675</f>
        <v>ADMINISTRACION - Administración</v>
      </c>
      <c r="M675" s="7" t="str">
        <f>DetalleExp!AR675</f>
        <v>DNACV#MS - Dirección nacional de abordaje por curso de vida</v>
      </c>
      <c r="N675" s="7">
        <f>DetalleExp!AS675</f>
        <v>44301</v>
      </c>
      <c r="O675" s="27">
        <f ca="1">ROUNDUP(TODAY()-N675,0)</f>
        <v>54</v>
      </c>
      <c r="P675" s="27">
        <f ca="1">ROUNDUP(TODAY()-B675,0)</f>
        <v>167</v>
      </c>
      <c r="Q675" s="1" t="str">
        <f>IFERROR(IF(A675="Ordenes de Compra",VLOOKUP($E675,'Ordenes de Compra'!$A$2:$E$1712,5,0),"Sin OC"),"Sin dato")</f>
        <v>17.0.0.43.0</v>
      </c>
      <c r="R675" s="28">
        <f>IFERROR(IF(A675="Ordenes de Compra",VLOOKUP($I675,'Ordenes de Compra'!$B$2:$E$1712,3,0),"Sin OC"),"Sin dato")</f>
        <v>2595600</v>
      </c>
      <c r="S675" s="1" t="str">
        <f>VLOOKUP($U675,'Tablas intermedias'!$C$1:$H$222,5,0)</f>
        <v>Programa</v>
      </c>
      <c r="T675" s="29" t="str">
        <f t="shared" si="31"/>
        <v>OK</v>
      </c>
      <c r="U675" s="30" t="str">
        <f t="shared" si="32"/>
        <v>LDABATEADMINISTRACION - AdministraciónDNACV#MS - Dirección nacional de abordaje por curso de vida</v>
      </c>
      <c r="V675" s="1" t="str">
        <f>VLOOKUP(U675,'Tablas intermedias'!$C$1:$H$222,6,0)</f>
        <v>Si</v>
      </c>
      <c r="W675" s="1" t="str">
        <f ca="1">IF(O675&lt;30,"menos de 30 días","más de 30 días")</f>
        <v>más de 30 días</v>
      </c>
    </row>
    <row r="676" spans="1:23" ht="14.25" hidden="1" thickTop="1" thickBot="1" x14ac:dyDescent="0.25">
      <c r="A676" s="17" t="str">
        <f>IF(DetalleExp!H676='Tablas intermedias'!$A$2,"Ordenes de Compra",IF(DetalleExp!H676='Tablas intermedias'!$A$3,"Financiamiento Internacional","Legítimo Abono"))</f>
        <v>Ordenes de Compra</v>
      </c>
      <c r="B676" s="7">
        <f>DetalleExp!E676</f>
        <v>44188</v>
      </c>
      <c r="C676" s="1" t="str">
        <f>DetalleExp!A676</f>
        <v>EX-2020-90066037-APN-DTYC#MS</v>
      </c>
      <c r="D676" s="1" t="str">
        <f>IF(A676="Ordenes de Compra",VLOOKUP(C676,Autogestión!$B$2:$D$5090,3,0),IF(A676="Legítimo Abono",VLOOKUP(C676,NoAmpOC!$B$2:$H$988,7,0),"Factura"))</f>
        <v>Factura</v>
      </c>
      <c r="E676" s="26" t="str">
        <f>IF(A676="Ordenes de Compra",VLOOKUP($C676,Autogestión!$B$2:$G$5090,6,0),IF(A676="Financiamiento Internacional",VLOOKUP($C676,FinInt!$B$2:$G$508,6,0),"Legítimo Abono"))</f>
        <v>80-0024-CDI20</v>
      </c>
      <c r="F676" s="26" t="str">
        <f>IF($A676="Ordenes de Compra","ARS",IF($A676="Financiamiento Internacional",VLOOKUP($C676,FinInt!$B$2:$Q$508,15,0),VLOOKUP($C676,NoAmpOC!$B$2:$T$988,18,0)))</f>
        <v>ARS</v>
      </c>
      <c r="G676" s="5">
        <f>IF($A676="Ordenes de Compra",VLOOKUP($C676,Autogestión!$B$2:$H$5090,7,0),IF($A676="Financiamiento Internacional",VLOOKUP($C676,FinInt!$B$2:$Q$1308,16,0),VLOOKUP($C676,NoAmpOC!$B$2:$T$988,19,0)))</f>
        <v>121128</v>
      </c>
      <c r="H676" s="5">
        <f t="shared" si="30"/>
        <v>121128</v>
      </c>
      <c r="I676" s="26" t="str">
        <f>IF($A676="Ordenes de Compra",VLOOKUP($C676,Autogestión!$B$2:$J$5090,9,0),IF($A676="Financiamiento Internacional",VLOOKUP($C676,FinInt!$B$2:$G$1555,6,0),"Legitimo Abono"))</f>
        <v>80-1111-OC20</v>
      </c>
      <c r="J676" s="1" t="str">
        <f>IF($A676="Ordenes de Compra",VLOOKUP($C676,Autogestión!$B$2:$R$5090,17,0),IF($A676="Financiamiento Internacional",VLOOKUP($C676,FinInt!$B$2:$O$1508,14,0),VLOOKUP($C676,NoAmpOC!$B$2:$R$988,17,0)))</f>
        <v>ALFARMA SRL</v>
      </c>
      <c r="K676" s="7" t="str">
        <f>DetalleExp!AP676</f>
        <v>LDABATE</v>
      </c>
      <c r="L676" s="7" t="str">
        <f>DetalleExp!AQ676</f>
        <v>ADMINISTRACION - Administración</v>
      </c>
      <c r="M676" s="7" t="str">
        <f>DetalleExp!AR676</f>
        <v>DNACV#MS - Dirección nacional de abordaje por curso de vida</v>
      </c>
      <c r="N676" s="7">
        <f>DetalleExp!AS676</f>
        <v>44301</v>
      </c>
      <c r="O676" s="27">
        <f ca="1">ROUNDUP(TODAY()-N676,0)</f>
        <v>54</v>
      </c>
      <c r="P676" s="27">
        <f ca="1">ROUNDUP(TODAY()-B676,0)</f>
        <v>167</v>
      </c>
      <c r="Q676" s="1" t="str">
        <f>IFERROR(IF(A676="Ordenes de Compra",VLOOKUP($E676,'Ordenes de Compra'!$A$2:$E$1712,5,0),"Sin OC"),"Sin dato")</f>
        <v>17.0.0.43.0</v>
      </c>
      <c r="R676" s="28">
        <f>IFERROR(IF(A676="Ordenes de Compra",VLOOKUP($I676,'Ordenes de Compra'!$B$2:$E$1712,3,0),"Sin OC"),"Sin dato")</f>
        <v>2595600</v>
      </c>
      <c r="S676" s="1" t="str">
        <f>VLOOKUP($U676,'Tablas intermedias'!$C$1:$H$222,5,0)</f>
        <v>Programa</v>
      </c>
      <c r="T676" s="29" t="str">
        <f t="shared" si="31"/>
        <v>OK</v>
      </c>
      <c r="U676" s="30" t="str">
        <f t="shared" si="32"/>
        <v>LDABATEADMINISTRACION - AdministraciónDNACV#MS - Dirección nacional de abordaje por curso de vida</v>
      </c>
      <c r="V676" s="1" t="str">
        <f>VLOOKUP(U676,'Tablas intermedias'!$C$1:$H$222,6,0)</f>
        <v>Si</v>
      </c>
      <c r="W676" s="1" t="str">
        <f ca="1">IF(O676&lt;30,"menos de 30 días","más de 30 días")</f>
        <v>más de 30 días</v>
      </c>
    </row>
    <row r="677" spans="1:23" ht="14.25" hidden="1" thickTop="1" thickBot="1" x14ac:dyDescent="0.25">
      <c r="A677" s="17" t="str">
        <f>IF(DetalleExp!H677='Tablas intermedias'!$A$2,"Ordenes de Compra",IF(DetalleExp!H677='Tablas intermedias'!$A$3,"Financiamiento Internacional","Legítimo Abono"))</f>
        <v>Ordenes de Compra</v>
      </c>
      <c r="B677" s="7">
        <f>DetalleExp!E677</f>
        <v>44188</v>
      </c>
      <c r="C677" s="1" t="str">
        <f>DetalleExp!A677</f>
        <v>EX-2020-90068482-APN-DTYC#MS</v>
      </c>
      <c r="D677" s="1" t="str">
        <f>IF(A677="Ordenes de Compra",VLOOKUP(C677,Autogestión!$B$2:$D$5090,3,0),IF(A677="Legítimo Abono",VLOOKUP(C677,NoAmpOC!$B$2:$H$988,7,0),"Factura"))</f>
        <v>Factura</v>
      </c>
      <c r="E677" s="26" t="str">
        <f>IF(A677="Ordenes de Compra",VLOOKUP($C677,Autogestión!$B$2:$G$5090,6,0),IF(A677="Financiamiento Internacional",VLOOKUP($C677,FinInt!$B$2:$G$508,6,0),"Legítimo Abono"))</f>
        <v>80-0024-CDI20</v>
      </c>
      <c r="F677" s="26" t="str">
        <f>IF($A677="Ordenes de Compra","ARS",IF($A677="Financiamiento Internacional",VLOOKUP($C677,FinInt!$B$2:$Q$508,15,0),VLOOKUP($C677,NoAmpOC!$B$2:$T$988,18,0)))</f>
        <v>ARS</v>
      </c>
      <c r="G677" s="5">
        <f>IF($A677="Ordenes de Compra",VLOOKUP($C677,Autogestión!$B$2:$H$5090,7,0),IF($A677="Financiamiento Internacional",VLOOKUP($C677,FinInt!$B$2:$Q$1308,16,0),VLOOKUP($C677,NoAmpOC!$B$2:$T$988,19,0)))</f>
        <v>57680</v>
      </c>
      <c r="H677" s="5">
        <f t="shared" si="30"/>
        <v>57680</v>
      </c>
      <c r="I677" s="26" t="str">
        <f>IF($A677="Ordenes de Compra",VLOOKUP($C677,Autogestión!$B$2:$J$5090,9,0),IF($A677="Financiamiento Internacional",VLOOKUP($C677,FinInt!$B$2:$G$1555,6,0),"Legitimo Abono"))</f>
        <v>80-1111-OC20</v>
      </c>
      <c r="J677" s="1" t="str">
        <f>IF($A677="Ordenes de Compra",VLOOKUP($C677,Autogestión!$B$2:$R$5090,17,0),IF($A677="Financiamiento Internacional",VLOOKUP($C677,FinInt!$B$2:$O$1508,14,0),VLOOKUP($C677,NoAmpOC!$B$2:$R$988,17,0)))</f>
        <v>ALFARMA SRL</v>
      </c>
      <c r="K677" s="7" t="str">
        <f>DetalleExp!AP677</f>
        <v>LDABATE</v>
      </c>
      <c r="L677" s="7" t="str">
        <f>DetalleExp!AQ677</f>
        <v>ADMINISTRACION - Administración</v>
      </c>
      <c r="M677" s="7" t="str">
        <f>DetalleExp!AR677</f>
        <v>DNACV#MS - Dirección nacional de abordaje por curso de vida</v>
      </c>
      <c r="N677" s="7">
        <f>DetalleExp!AS677</f>
        <v>44301</v>
      </c>
      <c r="O677" s="27">
        <f ca="1">ROUNDUP(TODAY()-N677,0)</f>
        <v>54</v>
      </c>
      <c r="P677" s="27">
        <f ca="1">ROUNDUP(TODAY()-B677,0)</f>
        <v>167</v>
      </c>
      <c r="Q677" s="1" t="str">
        <f>IFERROR(IF(A677="Ordenes de Compra",VLOOKUP($E677,'Ordenes de Compra'!$A$2:$E$1712,5,0),"Sin OC"),"Sin dato")</f>
        <v>17.0.0.43.0</v>
      </c>
      <c r="R677" s="28">
        <f>IFERROR(IF(A677="Ordenes de Compra",VLOOKUP($I677,'Ordenes de Compra'!$B$2:$E$1712,3,0),"Sin OC"),"Sin dato")</f>
        <v>2595600</v>
      </c>
      <c r="S677" s="1" t="str">
        <f>VLOOKUP($U677,'Tablas intermedias'!$C$1:$H$222,5,0)</f>
        <v>Programa</v>
      </c>
      <c r="T677" s="29" t="str">
        <f t="shared" si="31"/>
        <v>OK</v>
      </c>
      <c r="U677" s="30" t="str">
        <f t="shared" si="32"/>
        <v>LDABATEADMINISTRACION - AdministraciónDNACV#MS - Dirección nacional de abordaje por curso de vida</v>
      </c>
      <c r="V677" s="1" t="str">
        <f>VLOOKUP(U677,'Tablas intermedias'!$C$1:$H$222,6,0)</f>
        <v>Si</v>
      </c>
      <c r="W677" s="1" t="str">
        <f ca="1">IF(O677&lt;30,"menos de 30 días","más de 30 días")</f>
        <v>más de 30 días</v>
      </c>
    </row>
    <row r="678" spans="1:23" ht="14.25" hidden="1" thickTop="1" thickBot="1" x14ac:dyDescent="0.25">
      <c r="A678" s="17" t="str">
        <f>IF(DetalleExp!H678='Tablas intermedias'!$A$2,"Ordenes de Compra",IF(DetalleExp!H678='Tablas intermedias'!$A$3,"Financiamiento Internacional","Legítimo Abono"))</f>
        <v>Ordenes de Compra</v>
      </c>
      <c r="B678" s="7">
        <f>DetalleExp!E678</f>
        <v>44188</v>
      </c>
      <c r="C678" s="1" t="str">
        <f>DetalleExp!A678</f>
        <v>EX-2020-90071892-APN-DTYC#MS</v>
      </c>
      <c r="D678" s="1" t="str">
        <f>IF(A678="Ordenes de Compra",VLOOKUP(C678,Autogestión!$B$2:$D$5090,3,0),IF(A678="Legítimo Abono",VLOOKUP(C678,NoAmpOC!$B$2:$H$988,7,0),"Factura"))</f>
        <v>Factura</v>
      </c>
      <c r="E678" s="26" t="str">
        <f>IF(A678="Ordenes de Compra",VLOOKUP($C678,Autogestión!$B$2:$G$5090,6,0),IF(A678="Financiamiento Internacional",VLOOKUP($C678,FinInt!$B$2:$G$508,6,0),"Legítimo Abono"))</f>
        <v>80-0024-CDI20</v>
      </c>
      <c r="F678" s="26" t="str">
        <f>IF($A678="Ordenes de Compra","ARS",IF($A678="Financiamiento Internacional",VLOOKUP($C678,FinInt!$B$2:$Q$508,15,0),VLOOKUP($C678,NoAmpOC!$B$2:$T$988,18,0)))</f>
        <v>ARS</v>
      </c>
      <c r="G678" s="5">
        <f>IF($A678="Ordenes de Compra",VLOOKUP($C678,Autogestión!$B$2:$H$5090,7,0),IF($A678="Financiamiento Internacional",VLOOKUP($C678,FinInt!$B$2:$Q$1308,16,0),VLOOKUP($C678,NoAmpOC!$B$2:$T$988,19,0)))</f>
        <v>158620</v>
      </c>
      <c r="H678" s="5">
        <f t="shared" si="30"/>
        <v>158620</v>
      </c>
      <c r="I678" s="26" t="str">
        <f>IF($A678="Ordenes de Compra",VLOOKUP($C678,Autogestión!$B$2:$J$5090,9,0),IF($A678="Financiamiento Internacional",VLOOKUP($C678,FinInt!$B$2:$G$1555,6,0),"Legitimo Abono"))</f>
        <v>80-1111-OC20</v>
      </c>
      <c r="J678" s="1" t="str">
        <f>IF($A678="Ordenes de Compra",VLOOKUP($C678,Autogestión!$B$2:$R$5090,17,0),IF($A678="Financiamiento Internacional",VLOOKUP($C678,FinInt!$B$2:$O$1508,14,0),VLOOKUP($C678,NoAmpOC!$B$2:$R$988,17,0)))</f>
        <v>ALFARMA SRL</v>
      </c>
      <c r="K678" s="7" t="str">
        <f>DetalleExp!AP678</f>
        <v>LDABATE</v>
      </c>
      <c r="L678" s="7" t="str">
        <f>DetalleExp!AQ678</f>
        <v>ADMINISTRACION - Administración</v>
      </c>
      <c r="M678" s="7" t="str">
        <f>DetalleExp!AR678</f>
        <v>DNACV#MS - Dirección nacional de abordaje por curso de vida</v>
      </c>
      <c r="N678" s="7">
        <f>DetalleExp!AS678</f>
        <v>44301</v>
      </c>
      <c r="O678" s="27">
        <f ca="1">ROUNDUP(TODAY()-N678,0)</f>
        <v>54</v>
      </c>
      <c r="P678" s="27">
        <f ca="1">ROUNDUP(TODAY()-B678,0)</f>
        <v>167</v>
      </c>
      <c r="Q678" s="1" t="str">
        <f>IFERROR(IF(A678="Ordenes de Compra",VLOOKUP($E678,'Ordenes de Compra'!$A$2:$E$1712,5,0),"Sin OC"),"Sin dato")</f>
        <v>17.0.0.43.0</v>
      </c>
      <c r="R678" s="28">
        <f>IFERROR(IF(A678="Ordenes de Compra",VLOOKUP($I678,'Ordenes de Compra'!$B$2:$E$1712,3,0),"Sin OC"),"Sin dato")</f>
        <v>2595600</v>
      </c>
      <c r="S678" s="1" t="str">
        <f>VLOOKUP($U678,'Tablas intermedias'!$C$1:$H$222,5,0)</f>
        <v>Programa</v>
      </c>
      <c r="T678" s="29" t="str">
        <f t="shared" si="31"/>
        <v>OK</v>
      </c>
      <c r="U678" s="30" t="str">
        <f t="shared" si="32"/>
        <v>LDABATEADMINISTRACION - AdministraciónDNACV#MS - Dirección nacional de abordaje por curso de vida</v>
      </c>
      <c r="V678" s="1" t="str">
        <f>VLOOKUP(U678,'Tablas intermedias'!$C$1:$H$222,6,0)</f>
        <v>Si</v>
      </c>
      <c r="W678" s="1" t="str">
        <f ca="1">IF(O678&lt;30,"menos de 30 días","más de 30 días")</f>
        <v>más de 30 días</v>
      </c>
    </row>
    <row r="679" spans="1:23" ht="14.25" hidden="1" thickTop="1" thickBot="1" x14ac:dyDescent="0.25">
      <c r="A679" s="17" t="str">
        <f>IF(DetalleExp!H679='Tablas intermedias'!$A$2,"Ordenes de Compra",IF(DetalleExp!H679='Tablas intermedias'!$A$3,"Financiamiento Internacional","Legítimo Abono"))</f>
        <v>Ordenes de Compra</v>
      </c>
      <c r="B679" s="7">
        <f>DetalleExp!E679</f>
        <v>44188</v>
      </c>
      <c r="C679" s="1" t="str">
        <f>DetalleExp!A679</f>
        <v>EX-2020-90078182-APN-DTYC#MS</v>
      </c>
      <c r="D679" s="1" t="str">
        <f>IF(A679="Ordenes de Compra",VLOOKUP(C679,Autogestión!$B$2:$D$5090,3,0),IF(A679="Legítimo Abono",VLOOKUP(C679,NoAmpOC!$B$2:$H$988,7,0),"Factura"))</f>
        <v>Factura</v>
      </c>
      <c r="E679" s="26" t="str">
        <f>IF(A679="Ordenes de Compra",VLOOKUP($C679,Autogestión!$B$2:$G$5090,6,0),IF(A679="Financiamiento Internacional",VLOOKUP($C679,FinInt!$B$2:$G$508,6,0),"Legítimo Abono"))</f>
        <v>80-0024-CDI20</v>
      </c>
      <c r="F679" s="26" t="str">
        <f>IF($A679="Ordenes de Compra","ARS",IF($A679="Financiamiento Internacional",VLOOKUP($C679,FinInt!$B$2:$Q$508,15,0),VLOOKUP($C679,NoAmpOC!$B$2:$T$988,18,0)))</f>
        <v>ARS</v>
      </c>
      <c r="G679" s="5">
        <f>IF($A679="Ordenes de Compra",VLOOKUP($C679,Autogestión!$B$2:$H$5090,7,0),IF($A679="Financiamiento Internacional",VLOOKUP($C679,FinInt!$B$2:$Q$1308,16,0),VLOOKUP($C679,NoAmpOC!$B$2:$T$988,19,0)))</f>
        <v>112476</v>
      </c>
      <c r="H679" s="5">
        <f t="shared" si="30"/>
        <v>112476</v>
      </c>
      <c r="I679" s="26" t="str">
        <f>IF($A679="Ordenes de Compra",VLOOKUP($C679,Autogestión!$B$2:$J$5090,9,0),IF($A679="Financiamiento Internacional",VLOOKUP($C679,FinInt!$B$2:$G$1555,6,0),"Legitimo Abono"))</f>
        <v>80-1111-OC20</v>
      </c>
      <c r="J679" s="1" t="str">
        <f>IF($A679="Ordenes de Compra",VLOOKUP($C679,Autogestión!$B$2:$R$5090,17,0),IF($A679="Financiamiento Internacional",VLOOKUP($C679,FinInt!$B$2:$O$1508,14,0),VLOOKUP($C679,NoAmpOC!$B$2:$R$988,17,0)))</f>
        <v>ALFARMA SRL</v>
      </c>
      <c r="K679" s="7" t="str">
        <f>DetalleExp!AP679</f>
        <v>LDABATE</v>
      </c>
      <c r="L679" s="7" t="str">
        <f>DetalleExp!AQ679</f>
        <v>ADMINISTRACION - Administración</v>
      </c>
      <c r="M679" s="7" t="str">
        <f>DetalleExp!AR679</f>
        <v>DNACV#MS - Dirección nacional de abordaje por curso de vida</v>
      </c>
      <c r="N679" s="7">
        <f>DetalleExp!AS679</f>
        <v>44300</v>
      </c>
      <c r="O679" s="27">
        <f ca="1">ROUNDUP(TODAY()-N679,0)</f>
        <v>55</v>
      </c>
      <c r="P679" s="27">
        <f ca="1">ROUNDUP(TODAY()-B679,0)</f>
        <v>167</v>
      </c>
      <c r="Q679" s="1" t="str">
        <f>IFERROR(IF(A679="Ordenes de Compra",VLOOKUP($E679,'Ordenes de Compra'!$A$2:$E$1712,5,0),"Sin OC"),"Sin dato")</f>
        <v>17.0.0.43.0</v>
      </c>
      <c r="R679" s="28">
        <f>IFERROR(IF(A679="Ordenes de Compra",VLOOKUP($I679,'Ordenes de Compra'!$B$2:$E$1712,3,0),"Sin OC"),"Sin dato")</f>
        <v>2595600</v>
      </c>
      <c r="S679" s="1" t="str">
        <f>VLOOKUP($U679,'Tablas intermedias'!$C$1:$H$222,5,0)</f>
        <v>Programa</v>
      </c>
      <c r="T679" s="29" t="str">
        <f t="shared" si="31"/>
        <v>OK</v>
      </c>
      <c r="U679" s="30" t="str">
        <f t="shared" si="32"/>
        <v>LDABATEADMINISTRACION - AdministraciónDNACV#MS - Dirección nacional de abordaje por curso de vida</v>
      </c>
      <c r="V679" s="1" t="str">
        <f>VLOOKUP(U679,'Tablas intermedias'!$C$1:$H$222,6,0)</f>
        <v>Si</v>
      </c>
      <c r="W679" s="1" t="str">
        <f ca="1">IF(O679&lt;30,"menos de 30 días","más de 30 días")</f>
        <v>más de 30 días</v>
      </c>
    </row>
    <row r="680" spans="1:23" ht="14.25" hidden="1" thickTop="1" thickBot="1" x14ac:dyDescent="0.25">
      <c r="A680" s="17" t="str">
        <f>IF(DetalleExp!H680='Tablas intermedias'!$A$2,"Ordenes de Compra",IF(DetalleExp!H680='Tablas intermedias'!$A$3,"Financiamiento Internacional","Legítimo Abono"))</f>
        <v>Ordenes de Compra</v>
      </c>
      <c r="B680" s="7">
        <f>DetalleExp!E680</f>
        <v>44188</v>
      </c>
      <c r="C680" s="1" t="str">
        <f>DetalleExp!A680</f>
        <v>EX-2020-90090967-APN-DTYC#MS</v>
      </c>
      <c r="D680" s="1" t="str">
        <f>IF(A680="Ordenes de Compra",VLOOKUP(C680,Autogestión!$B$2:$D$5090,3,0),IF(A680="Legítimo Abono",VLOOKUP(C680,NoAmpOC!$B$2:$H$988,7,0),"Factura"))</f>
        <v>Factura</v>
      </c>
      <c r="E680" s="26" t="str">
        <f>IF(A680="Ordenes de Compra",VLOOKUP($C680,Autogestión!$B$2:$G$5090,6,0),IF(A680="Financiamiento Internacional",VLOOKUP($C680,FinInt!$B$2:$G$508,6,0),"Legítimo Abono"))</f>
        <v>80-0024-CDI20</v>
      </c>
      <c r="F680" s="26" t="str">
        <f>IF($A680="Ordenes de Compra","ARS",IF($A680="Financiamiento Internacional",VLOOKUP($C680,FinInt!$B$2:$Q$508,15,0),VLOOKUP($C680,NoAmpOC!$B$2:$T$988,18,0)))</f>
        <v>ARS</v>
      </c>
      <c r="G680" s="5">
        <f>IF($A680="Ordenes de Compra",VLOOKUP($C680,Autogestión!$B$2:$H$5090,7,0),IF($A680="Financiamiento Internacional",VLOOKUP($C680,FinInt!$B$2:$Q$1308,16,0),VLOOKUP($C680,NoAmpOC!$B$2:$T$988,19,0)))</f>
        <v>72100</v>
      </c>
      <c r="H680" s="5">
        <f t="shared" si="30"/>
        <v>72100</v>
      </c>
      <c r="I680" s="26" t="str">
        <f>IF($A680="Ordenes de Compra",VLOOKUP($C680,Autogestión!$B$2:$J$5090,9,0),IF($A680="Financiamiento Internacional",VLOOKUP($C680,FinInt!$B$2:$G$1555,6,0),"Legitimo Abono"))</f>
        <v>80-1111-OC20</v>
      </c>
      <c r="J680" s="1" t="str">
        <f>IF($A680="Ordenes de Compra",VLOOKUP($C680,Autogestión!$B$2:$R$5090,17,0),IF($A680="Financiamiento Internacional",VLOOKUP($C680,FinInt!$B$2:$O$1508,14,0),VLOOKUP($C680,NoAmpOC!$B$2:$R$988,17,0)))</f>
        <v>ALFARMA SRL</v>
      </c>
      <c r="K680" s="7" t="str">
        <f>DetalleExp!AP680</f>
        <v>LDABATE</v>
      </c>
      <c r="L680" s="7" t="str">
        <f>DetalleExp!AQ680</f>
        <v>ADMINISTRACION - Administración</v>
      </c>
      <c r="M680" s="7" t="str">
        <f>DetalleExp!AR680</f>
        <v>DNACV#MS - Dirección nacional de abordaje por curso de vida</v>
      </c>
      <c r="N680" s="7">
        <f>DetalleExp!AS680</f>
        <v>44301</v>
      </c>
      <c r="O680" s="27">
        <f ca="1">ROUNDUP(TODAY()-N680,0)</f>
        <v>54</v>
      </c>
      <c r="P680" s="27">
        <f ca="1">ROUNDUP(TODAY()-B680,0)</f>
        <v>167</v>
      </c>
      <c r="Q680" s="1" t="str">
        <f>IFERROR(IF(A680="Ordenes de Compra",VLOOKUP($E680,'Ordenes de Compra'!$A$2:$E$1712,5,0),"Sin OC"),"Sin dato")</f>
        <v>17.0.0.43.0</v>
      </c>
      <c r="R680" s="28">
        <f>IFERROR(IF(A680="Ordenes de Compra",VLOOKUP($I680,'Ordenes de Compra'!$B$2:$E$1712,3,0),"Sin OC"),"Sin dato")</f>
        <v>2595600</v>
      </c>
      <c r="S680" s="1" t="str">
        <f>VLOOKUP($U680,'Tablas intermedias'!$C$1:$H$222,5,0)</f>
        <v>Programa</v>
      </c>
      <c r="T680" s="29" t="str">
        <f t="shared" si="31"/>
        <v>OK</v>
      </c>
      <c r="U680" s="30" t="str">
        <f t="shared" si="32"/>
        <v>LDABATEADMINISTRACION - AdministraciónDNACV#MS - Dirección nacional de abordaje por curso de vida</v>
      </c>
      <c r="V680" s="1" t="str">
        <f>VLOOKUP(U680,'Tablas intermedias'!$C$1:$H$222,6,0)</f>
        <v>Si</v>
      </c>
      <c r="W680" s="1" t="str">
        <f ca="1">IF(O680&lt;30,"menos de 30 días","más de 30 días")</f>
        <v>más de 30 días</v>
      </c>
    </row>
    <row r="681" spans="1:23" ht="14.25" hidden="1" thickTop="1" thickBot="1" x14ac:dyDescent="0.25">
      <c r="A681" s="17" t="str">
        <f>IF(DetalleExp!H681='Tablas intermedias'!$A$2,"Ordenes de Compra",IF(DetalleExp!H681='Tablas intermedias'!$A$3,"Financiamiento Internacional","Legítimo Abono"))</f>
        <v>Ordenes de Compra</v>
      </c>
      <c r="B681" s="7">
        <f>DetalleExp!E681</f>
        <v>44188</v>
      </c>
      <c r="C681" s="1" t="str">
        <f>DetalleExp!A681</f>
        <v>EX-2020-90095833-APN-DTYC#MS</v>
      </c>
      <c r="D681" s="1" t="str">
        <f>IF(A681="Ordenes de Compra",VLOOKUP(C681,Autogestión!$B$2:$D$5090,3,0),IF(A681="Legítimo Abono",VLOOKUP(C681,NoAmpOC!$B$2:$H$988,7,0),"Factura"))</f>
        <v>Factura</v>
      </c>
      <c r="E681" s="26" t="str">
        <f>IF(A681="Ordenes de Compra",VLOOKUP($C681,Autogestión!$B$2:$G$5090,6,0),IF(A681="Financiamiento Internacional",VLOOKUP($C681,FinInt!$B$2:$G$508,6,0),"Legítimo Abono"))</f>
        <v>80-0024-CDI20</v>
      </c>
      <c r="F681" s="26" t="str">
        <f>IF($A681="Ordenes de Compra","ARS",IF($A681="Financiamiento Internacional",VLOOKUP($C681,FinInt!$B$2:$Q$508,15,0),VLOOKUP($C681,NoAmpOC!$B$2:$T$988,18,0)))</f>
        <v>ARS</v>
      </c>
      <c r="G681" s="5">
        <f>IF($A681="Ordenes de Compra",VLOOKUP($C681,Autogestión!$B$2:$H$5090,7,0),IF($A681="Financiamiento Internacional",VLOOKUP($C681,FinInt!$B$2:$Q$1308,16,0),VLOOKUP($C681,NoAmpOC!$B$2:$T$988,19,0)))</f>
        <v>158620</v>
      </c>
      <c r="H681" s="5">
        <f t="shared" si="30"/>
        <v>158620</v>
      </c>
      <c r="I681" s="26" t="str">
        <f>IF($A681="Ordenes de Compra",VLOOKUP($C681,Autogestión!$B$2:$J$5090,9,0),IF($A681="Financiamiento Internacional",VLOOKUP($C681,FinInt!$B$2:$G$1555,6,0),"Legitimo Abono"))</f>
        <v>80-1111-OC20</v>
      </c>
      <c r="J681" s="1" t="str">
        <f>IF($A681="Ordenes de Compra",VLOOKUP($C681,Autogestión!$B$2:$R$5090,17,0),IF($A681="Financiamiento Internacional",VLOOKUP($C681,FinInt!$B$2:$O$1508,14,0),VLOOKUP($C681,NoAmpOC!$B$2:$R$988,17,0)))</f>
        <v>ALFARMA SRL</v>
      </c>
      <c r="K681" s="7" t="str">
        <f>DetalleExp!AP681</f>
        <v>LDABATE</v>
      </c>
      <c r="L681" s="7" t="str">
        <f>DetalleExp!AQ681</f>
        <v>ADMINISTRACION - Administración</v>
      </c>
      <c r="M681" s="7" t="str">
        <f>DetalleExp!AR681</f>
        <v>DNACV#MS - Dirección nacional de abordaje por curso de vida</v>
      </c>
      <c r="N681" s="7">
        <f>DetalleExp!AS681</f>
        <v>44302</v>
      </c>
      <c r="O681" s="27">
        <f ca="1">ROUNDUP(TODAY()-N681,0)</f>
        <v>53</v>
      </c>
      <c r="P681" s="27">
        <f ca="1">ROUNDUP(TODAY()-B681,0)</f>
        <v>167</v>
      </c>
      <c r="Q681" s="1" t="str">
        <f>IFERROR(IF(A681="Ordenes de Compra",VLOOKUP($E681,'Ordenes de Compra'!$A$2:$E$1712,5,0),"Sin OC"),"Sin dato")</f>
        <v>17.0.0.43.0</v>
      </c>
      <c r="R681" s="28">
        <f>IFERROR(IF(A681="Ordenes de Compra",VLOOKUP($I681,'Ordenes de Compra'!$B$2:$E$1712,3,0),"Sin OC"),"Sin dato")</f>
        <v>2595600</v>
      </c>
      <c r="S681" s="1" t="str">
        <f>VLOOKUP($U681,'Tablas intermedias'!$C$1:$H$222,5,0)</f>
        <v>Programa</v>
      </c>
      <c r="T681" s="29" t="str">
        <f t="shared" si="31"/>
        <v>OK</v>
      </c>
      <c r="U681" s="30" t="str">
        <f t="shared" si="32"/>
        <v>LDABATEADMINISTRACION - AdministraciónDNACV#MS - Dirección nacional de abordaje por curso de vida</v>
      </c>
      <c r="V681" s="1" t="str">
        <f>VLOOKUP(U681,'Tablas intermedias'!$C$1:$H$222,6,0)</f>
        <v>Si</v>
      </c>
      <c r="W681" s="1" t="str">
        <f ca="1">IF(O681&lt;30,"menos de 30 días","más de 30 días")</f>
        <v>más de 30 días</v>
      </c>
    </row>
    <row r="682" spans="1:23" ht="14.25" hidden="1" thickTop="1" thickBot="1" x14ac:dyDescent="0.25">
      <c r="A682" s="17" t="str">
        <f>IF(DetalleExp!H682='Tablas intermedias'!$A$2,"Ordenes de Compra",IF(DetalleExp!H682='Tablas intermedias'!$A$3,"Financiamiento Internacional","Legítimo Abono"))</f>
        <v>Ordenes de Compra</v>
      </c>
      <c r="B682" s="7">
        <f>DetalleExp!E682</f>
        <v>44188</v>
      </c>
      <c r="C682" s="1" t="str">
        <f>DetalleExp!A682</f>
        <v>EX-2020-90105156-APN-DTYC#MS</v>
      </c>
      <c r="D682" s="1" t="str">
        <f>IF(A682="Ordenes de Compra",VLOOKUP(C682,Autogestión!$B$2:$D$5090,3,0),IF(A682="Legítimo Abono",VLOOKUP(C682,NoAmpOC!$B$2:$H$988,7,0),"Factura"))</f>
        <v>Factura</v>
      </c>
      <c r="E682" s="26" t="str">
        <f>IF(A682="Ordenes de Compra",VLOOKUP($C682,Autogestión!$B$2:$G$5090,6,0),IF(A682="Financiamiento Internacional",VLOOKUP($C682,FinInt!$B$2:$G$508,6,0),"Legítimo Abono"))</f>
        <v>80-0024-CDI20</v>
      </c>
      <c r="F682" s="26" t="str">
        <f>IF($A682="Ordenes de Compra","ARS",IF($A682="Financiamiento Internacional",VLOOKUP($C682,FinInt!$B$2:$Q$508,15,0),VLOOKUP($C682,NoAmpOC!$B$2:$T$988,18,0)))</f>
        <v>ARS</v>
      </c>
      <c r="G682" s="5">
        <f>IF($A682="Ordenes de Compra",VLOOKUP($C682,Autogestión!$B$2:$H$5090,7,0),IF($A682="Financiamiento Internacional",VLOOKUP($C682,FinInt!$B$2:$Q$1308,16,0),VLOOKUP($C682,NoAmpOC!$B$2:$T$988,19,0)))</f>
        <v>115360</v>
      </c>
      <c r="H682" s="5">
        <f t="shared" si="30"/>
        <v>115360</v>
      </c>
      <c r="I682" s="26" t="str">
        <f>IF($A682="Ordenes de Compra",VLOOKUP($C682,Autogestión!$B$2:$J$5090,9,0),IF($A682="Financiamiento Internacional",VLOOKUP($C682,FinInt!$B$2:$G$1555,6,0),"Legitimo Abono"))</f>
        <v>80-1111-OC20</v>
      </c>
      <c r="J682" s="1" t="str">
        <f>IF($A682="Ordenes de Compra",VLOOKUP($C682,Autogestión!$B$2:$R$5090,17,0),IF($A682="Financiamiento Internacional",VLOOKUP($C682,FinInt!$B$2:$O$1508,14,0),VLOOKUP($C682,NoAmpOC!$B$2:$R$988,17,0)))</f>
        <v>ALFARMA SRL</v>
      </c>
      <c r="K682" s="7" t="str">
        <f>DetalleExp!AP682</f>
        <v>LDABATE</v>
      </c>
      <c r="L682" s="7" t="str">
        <f>DetalleExp!AQ682</f>
        <v>ADMINISTRACION - Administración</v>
      </c>
      <c r="M682" s="7" t="str">
        <f>DetalleExp!AR682</f>
        <v>DNACV#MS - Dirección nacional de abordaje por curso de vida</v>
      </c>
      <c r="N682" s="7">
        <f>DetalleExp!AS682</f>
        <v>44301</v>
      </c>
      <c r="O682" s="27">
        <f ca="1">ROUNDUP(TODAY()-N682,0)</f>
        <v>54</v>
      </c>
      <c r="P682" s="27">
        <f ca="1">ROUNDUP(TODAY()-B682,0)</f>
        <v>167</v>
      </c>
      <c r="Q682" s="1" t="str">
        <f>IFERROR(IF(A682="Ordenes de Compra",VLOOKUP($E682,'Ordenes de Compra'!$A$2:$E$1712,5,0),"Sin OC"),"Sin dato")</f>
        <v>17.0.0.43.0</v>
      </c>
      <c r="R682" s="28">
        <f>IFERROR(IF(A682="Ordenes de Compra",VLOOKUP($I682,'Ordenes de Compra'!$B$2:$E$1712,3,0),"Sin OC"),"Sin dato")</f>
        <v>2595600</v>
      </c>
      <c r="S682" s="1" t="str">
        <f>VLOOKUP($U682,'Tablas intermedias'!$C$1:$H$222,5,0)</f>
        <v>Programa</v>
      </c>
      <c r="T682" s="29" t="str">
        <f t="shared" si="31"/>
        <v>OK</v>
      </c>
      <c r="U682" s="30" t="str">
        <f t="shared" si="32"/>
        <v>LDABATEADMINISTRACION - AdministraciónDNACV#MS - Dirección nacional de abordaje por curso de vida</v>
      </c>
      <c r="V682" s="1" t="str">
        <f>VLOOKUP(U682,'Tablas intermedias'!$C$1:$H$222,6,0)</f>
        <v>Si</v>
      </c>
      <c r="W682" s="1" t="str">
        <f ca="1">IF(O682&lt;30,"menos de 30 días","más de 30 días")</f>
        <v>más de 30 días</v>
      </c>
    </row>
    <row r="683" spans="1:23" ht="14.25" hidden="1" thickTop="1" thickBot="1" x14ac:dyDescent="0.25">
      <c r="A683" s="17" t="str">
        <f>IF(DetalleExp!H683='Tablas intermedias'!$A$2,"Ordenes de Compra",IF(DetalleExp!H683='Tablas intermedias'!$A$3,"Financiamiento Internacional","Legítimo Abono"))</f>
        <v>Ordenes de Compra</v>
      </c>
      <c r="B683" s="7">
        <f>DetalleExp!E683</f>
        <v>44188</v>
      </c>
      <c r="C683" s="1" t="str">
        <f>DetalleExp!A683</f>
        <v>EX-2020-90114289-APN-DTYC#MS</v>
      </c>
      <c r="D683" s="1" t="str">
        <f>IF(A683="Ordenes de Compra",VLOOKUP(C683,Autogestión!$B$2:$D$5090,3,0),IF(A683="Legítimo Abono",VLOOKUP(C683,NoAmpOC!$B$2:$H$988,7,0),"Factura"))</f>
        <v>Factura</v>
      </c>
      <c r="E683" s="26" t="str">
        <f>IF(A683="Ordenes de Compra",VLOOKUP($C683,Autogestión!$B$2:$G$5090,6,0),IF(A683="Financiamiento Internacional",VLOOKUP($C683,FinInt!$B$2:$G$508,6,0),"Legítimo Abono"))</f>
        <v>80-0024-CDI20</v>
      </c>
      <c r="F683" s="26" t="str">
        <f>IF($A683="Ordenes de Compra","ARS",IF($A683="Financiamiento Internacional",VLOOKUP($C683,FinInt!$B$2:$Q$508,15,0),VLOOKUP($C683,NoAmpOC!$B$2:$T$988,18,0)))</f>
        <v>ARS</v>
      </c>
      <c r="G683" s="5">
        <f>IF($A683="Ordenes de Compra",VLOOKUP($C683,Autogestión!$B$2:$H$5090,7,0),IF($A683="Financiamiento Internacional",VLOOKUP($C683,FinInt!$B$2:$Q$1308,16,0),VLOOKUP($C683,NoAmpOC!$B$2:$T$988,19,0)))</f>
        <v>98056</v>
      </c>
      <c r="H683" s="5">
        <f t="shared" si="30"/>
        <v>98056</v>
      </c>
      <c r="I683" s="26" t="str">
        <f>IF($A683="Ordenes de Compra",VLOOKUP($C683,Autogestión!$B$2:$J$5090,9,0),IF($A683="Financiamiento Internacional",VLOOKUP($C683,FinInt!$B$2:$G$1555,6,0),"Legitimo Abono"))</f>
        <v>80-1111-OC20</v>
      </c>
      <c r="J683" s="1" t="str">
        <f>IF($A683="Ordenes de Compra",VLOOKUP($C683,Autogestión!$B$2:$R$5090,17,0),IF($A683="Financiamiento Internacional",VLOOKUP($C683,FinInt!$B$2:$O$1508,14,0),VLOOKUP($C683,NoAmpOC!$B$2:$R$988,17,0)))</f>
        <v>ALFARMA SRL</v>
      </c>
      <c r="K683" s="7" t="str">
        <f>DetalleExp!AP683</f>
        <v>LDABATE</v>
      </c>
      <c r="L683" s="7" t="str">
        <f>DetalleExp!AQ683</f>
        <v>ADMINISTRACION - Administración</v>
      </c>
      <c r="M683" s="7" t="str">
        <f>DetalleExp!AR683</f>
        <v>DNACV#MS - Dirección nacional de abordaje por curso de vida</v>
      </c>
      <c r="N683" s="7">
        <f>DetalleExp!AS683</f>
        <v>44301</v>
      </c>
      <c r="O683" s="27">
        <f ca="1">ROUNDUP(TODAY()-N683,0)</f>
        <v>54</v>
      </c>
      <c r="P683" s="27">
        <f ca="1">ROUNDUP(TODAY()-B683,0)</f>
        <v>167</v>
      </c>
      <c r="Q683" s="1" t="str">
        <f>IFERROR(IF(A683="Ordenes de Compra",VLOOKUP($E683,'Ordenes de Compra'!$A$2:$E$1712,5,0),"Sin OC"),"Sin dato")</f>
        <v>17.0.0.43.0</v>
      </c>
      <c r="R683" s="28">
        <f>IFERROR(IF(A683="Ordenes de Compra",VLOOKUP($I683,'Ordenes de Compra'!$B$2:$E$1712,3,0),"Sin OC"),"Sin dato")</f>
        <v>2595600</v>
      </c>
      <c r="S683" s="1" t="str">
        <f>VLOOKUP($U683,'Tablas intermedias'!$C$1:$H$222,5,0)</f>
        <v>Programa</v>
      </c>
      <c r="T683" s="29" t="str">
        <f t="shared" si="31"/>
        <v>OK</v>
      </c>
      <c r="U683" s="30" t="str">
        <f t="shared" si="32"/>
        <v>LDABATEADMINISTRACION - AdministraciónDNACV#MS - Dirección nacional de abordaje por curso de vida</v>
      </c>
      <c r="V683" s="1" t="str">
        <f>VLOOKUP(U683,'Tablas intermedias'!$C$1:$H$222,6,0)</f>
        <v>Si</v>
      </c>
      <c r="W683" s="1" t="str">
        <f ca="1">IF(O683&lt;30,"menos de 30 días","más de 30 días")</f>
        <v>más de 30 días</v>
      </c>
    </row>
    <row r="684" spans="1:23" ht="14.25" hidden="1" thickTop="1" thickBot="1" x14ac:dyDescent="0.25">
      <c r="A684" s="17" t="str">
        <f>IF(DetalleExp!H684='Tablas intermedias'!$A$2,"Ordenes de Compra",IF(DetalleExp!H684='Tablas intermedias'!$A$3,"Financiamiento Internacional","Legítimo Abono"))</f>
        <v>Ordenes de Compra</v>
      </c>
      <c r="B684" s="7">
        <f>DetalleExp!E684</f>
        <v>44188</v>
      </c>
      <c r="C684" s="1" t="str">
        <f>DetalleExp!A684</f>
        <v>EX-2020-90117539-APN-DTYC#MS</v>
      </c>
      <c r="D684" s="1" t="str">
        <f>IF(A684="Ordenes de Compra",VLOOKUP(C684,Autogestión!$B$2:$D$5090,3,0),IF(A684="Legítimo Abono",VLOOKUP(C684,NoAmpOC!$B$2:$H$988,7,0),"Factura"))</f>
        <v>Factura</v>
      </c>
      <c r="E684" s="26" t="str">
        <f>IF(A684="Ordenes de Compra",VLOOKUP($C684,Autogestión!$B$2:$G$5090,6,0),IF(A684="Financiamiento Internacional",VLOOKUP($C684,FinInt!$B$2:$G$508,6,0),"Legítimo Abono"))</f>
        <v>80-0024-CDI20</v>
      </c>
      <c r="F684" s="26" t="str">
        <f>IF($A684="Ordenes de Compra","ARS",IF($A684="Financiamiento Internacional",VLOOKUP($C684,FinInt!$B$2:$Q$508,15,0),VLOOKUP($C684,NoAmpOC!$B$2:$T$988,18,0)))</f>
        <v>ARS</v>
      </c>
      <c r="G684" s="5">
        <f>IF($A684="Ordenes de Compra",VLOOKUP($C684,Autogestión!$B$2:$H$5090,7,0),IF($A684="Financiamiento Internacional",VLOOKUP($C684,FinInt!$B$2:$Q$1308,16,0),VLOOKUP($C684,NoAmpOC!$B$2:$T$988,19,0)))</f>
        <v>100940</v>
      </c>
      <c r="H684" s="5">
        <f t="shared" si="30"/>
        <v>100940</v>
      </c>
      <c r="I684" s="26" t="str">
        <f>IF($A684="Ordenes de Compra",VLOOKUP($C684,Autogestión!$B$2:$J$5090,9,0),IF($A684="Financiamiento Internacional",VLOOKUP($C684,FinInt!$B$2:$G$1555,6,0),"Legitimo Abono"))</f>
        <v>80-1111-OC20</v>
      </c>
      <c r="J684" s="1" t="str">
        <f>IF($A684="Ordenes de Compra",VLOOKUP($C684,Autogestión!$B$2:$R$5090,17,0),IF($A684="Financiamiento Internacional",VLOOKUP($C684,FinInt!$B$2:$O$1508,14,0),VLOOKUP($C684,NoAmpOC!$B$2:$R$988,17,0)))</f>
        <v>ALFARMA SRL</v>
      </c>
      <c r="K684" s="7" t="str">
        <f>DetalleExp!AP684</f>
        <v>LDABATE</v>
      </c>
      <c r="L684" s="7" t="str">
        <f>DetalleExp!AQ684</f>
        <v>ADMINISTRACION - Administración</v>
      </c>
      <c r="M684" s="7" t="str">
        <f>DetalleExp!AR684</f>
        <v>DNACV#MS - Dirección nacional de abordaje por curso de vida</v>
      </c>
      <c r="N684" s="7">
        <f>DetalleExp!AS684</f>
        <v>44301</v>
      </c>
      <c r="O684" s="27">
        <f ca="1">ROUNDUP(TODAY()-N684,0)</f>
        <v>54</v>
      </c>
      <c r="P684" s="27">
        <f ca="1">ROUNDUP(TODAY()-B684,0)</f>
        <v>167</v>
      </c>
      <c r="Q684" s="1" t="str">
        <f>IFERROR(IF(A684="Ordenes de Compra",VLOOKUP($E684,'Ordenes de Compra'!$A$2:$E$1712,5,0),"Sin OC"),"Sin dato")</f>
        <v>17.0.0.43.0</v>
      </c>
      <c r="R684" s="28">
        <f>IFERROR(IF(A684="Ordenes de Compra",VLOOKUP($I684,'Ordenes de Compra'!$B$2:$E$1712,3,0),"Sin OC"),"Sin dato")</f>
        <v>2595600</v>
      </c>
      <c r="S684" s="1" t="str">
        <f>VLOOKUP($U684,'Tablas intermedias'!$C$1:$H$222,5,0)</f>
        <v>Programa</v>
      </c>
      <c r="T684" s="29" t="str">
        <f t="shared" si="31"/>
        <v>OK</v>
      </c>
      <c r="U684" s="30" t="str">
        <f t="shared" si="32"/>
        <v>LDABATEADMINISTRACION - AdministraciónDNACV#MS - Dirección nacional de abordaje por curso de vida</v>
      </c>
      <c r="V684" s="1" t="str">
        <f>VLOOKUP(U684,'Tablas intermedias'!$C$1:$H$222,6,0)</f>
        <v>Si</v>
      </c>
      <c r="W684" s="1" t="str">
        <f ca="1">IF(O684&lt;30,"menos de 30 días","más de 30 días")</f>
        <v>más de 30 días</v>
      </c>
    </row>
    <row r="685" spans="1:23" ht="14.25" hidden="1" thickTop="1" thickBot="1" x14ac:dyDescent="0.25">
      <c r="A685" s="17" t="str">
        <f>IF(DetalleExp!H685='Tablas intermedias'!$A$2,"Ordenes de Compra",IF(DetalleExp!H685='Tablas intermedias'!$A$3,"Financiamiento Internacional","Legítimo Abono"))</f>
        <v>Ordenes de Compra</v>
      </c>
      <c r="B685" s="7">
        <f>DetalleExp!E685</f>
        <v>44188</v>
      </c>
      <c r="C685" s="1" t="str">
        <f>DetalleExp!A685</f>
        <v>EX-2020-90122463-APN-DTYC#MS</v>
      </c>
      <c r="D685" s="1" t="str">
        <f>IF(A685="Ordenes de Compra",VLOOKUP(C685,Autogestión!$B$2:$D$5090,3,0),IF(A685="Legítimo Abono",VLOOKUP(C685,NoAmpOC!$B$2:$H$988,7,0),"Factura"))</f>
        <v>Factura</v>
      </c>
      <c r="E685" s="26" t="str">
        <f>IF(A685="Ordenes de Compra",VLOOKUP($C685,Autogestión!$B$2:$G$5090,6,0),IF(A685="Financiamiento Internacional",VLOOKUP($C685,FinInt!$B$2:$G$508,6,0),"Legítimo Abono"))</f>
        <v>80-0024-CDI20</v>
      </c>
      <c r="F685" s="26" t="str">
        <f>IF($A685="Ordenes de Compra","ARS",IF($A685="Financiamiento Internacional",VLOOKUP($C685,FinInt!$B$2:$Q$508,15,0),VLOOKUP($C685,NoAmpOC!$B$2:$T$988,18,0)))</f>
        <v>ARS</v>
      </c>
      <c r="G685" s="5">
        <f>IF($A685="Ordenes de Compra",VLOOKUP($C685,Autogestión!$B$2:$H$5090,7,0),IF($A685="Financiamiento Internacional",VLOOKUP($C685,FinInt!$B$2:$Q$1308,16,0),VLOOKUP($C685,NoAmpOC!$B$2:$T$988,19,0)))</f>
        <v>83636</v>
      </c>
      <c r="H685" s="5">
        <f t="shared" si="30"/>
        <v>83636</v>
      </c>
      <c r="I685" s="26" t="str">
        <f>IF($A685="Ordenes de Compra",VLOOKUP($C685,Autogestión!$B$2:$J$5090,9,0),IF($A685="Financiamiento Internacional",VLOOKUP($C685,FinInt!$B$2:$G$1555,6,0),"Legitimo Abono"))</f>
        <v>80-1111-OC20</v>
      </c>
      <c r="J685" s="1" t="str">
        <f>IF($A685="Ordenes de Compra",VLOOKUP($C685,Autogestión!$B$2:$R$5090,17,0),IF($A685="Financiamiento Internacional",VLOOKUP($C685,FinInt!$B$2:$O$1508,14,0),VLOOKUP($C685,NoAmpOC!$B$2:$R$988,17,0)))</f>
        <v>ALFARMA SRL</v>
      </c>
      <c r="K685" s="7" t="str">
        <f>DetalleExp!AP685</f>
        <v>LDABATE</v>
      </c>
      <c r="L685" s="7" t="str">
        <f>DetalleExp!AQ685</f>
        <v>ADMINISTRACION - Administración</v>
      </c>
      <c r="M685" s="7" t="str">
        <f>DetalleExp!AR685</f>
        <v>DNACV#MS - Dirección nacional de abordaje por curso de vida</v>
      </c>
      <c r="N685" s="7">
        <f>DetalleExp!AS685</f>
        <v>44301</v>
      </c>
      <c r="O685" s="27">
        <f ca="1">ROUNDUP(TODAY()-N685,0)</f>
        <v>54</v>
      </c>
      <c r="P685" s="27">
        <f ca="1">ROUNDUP(TODAY()-B685,0)</f>
        <v>167</v>
      </c>
      <c r="Q685" s="1" t="str">
        <f>IFERROR(IF(A685="Ordenes de Compra",VLOOKUP($E685,'Ordenes de Compra'!$A$2:$E$1712,5,0),"Sin OC"),"Sin dato")</f>
        <v>17.0.0.43.0</v>
      </c>
      <c r="R685" s="28">
        <f>IFERROR(IF(A685="Ordenes de Compra",VLOOKUP($I685,'Ordenes de Compra'!$B$2:$E$1712,3,0),"Sin OC"),"Sin dato")</f>
        <v>2595600</v>
      </c>
      <c r="S685" s="1" t="str">
        <f>VLOOKUP($U685,'Tablas intermedias'!$C$1:$H$222,5,0)</f>
        <v>Programa</v>
      </c>
      <c r="T685" s="29" t="str">
        <f t="shared" si="31"/>
        <v>OK</v>
      </c>
      <c r="U685" s="30" t="str">
        <f t="shared" si="32"/>
        <v>LDABATEADMINISTRACION - AdministraciónDNACV#MS - Dirección nacional de abordaje por curso de vida</v>
      </c>
      <c r="V685" s="1" t="str">
        <f>VLOOKUP(U685,'Tablas intermedias'!$C$1:$H$222,6,0)</f>
        <v>Si</v>
      </c>
      <c r="W685" s="1" t="str">
        <f ca="1">IF(O685&lt;30,"menos de 30 días","más de 30 días")</f>
        <v>más de 30 días</v>
      </c>
    </row>
    <row r="686" spans="1:23" ht="14.25" hidden="1" thickTop="1" thickBot="1" x14ac:dyDescent="0.25">
      <c r="A686" s="17" t="str">
        <f>IF(DetalleExp!H686='Tablas intermedias'!$A$2,"Ordenes de Compra",IF(DetalleExp!H686='Tablas intermedias'!$A$3,"Financiamiento Internacional","Legítimo Abono"))</f>
        <v>Ordenes de Compra</v>
      </c>
      <c r="B686" s="7">
        <f>DetalleExp!E686</f>
        <v>44188</v>
      </c>
      <c r="C686" s="1" t="str">
        <f>DetalleExp!A686</f>
        <v>EX-2020-90125289-APN-DTYC#MS</v>
      </c>
      <c r="D686" s="1" t="str">
        <f>IF(A686="Ordenes de Compra",VLOOKUP(C686,Autogestión!$B$2:$D$5090,3,0),IF(A686="Legítimo Abono",VLOOKUP(C686,NoAmpOC!$B$2:$H$988,7,0),"Factura"))</f>
        <v>Factura</v>
      </c>
      <c r="E686" s="26" t="str">
        <f>IF(A686="Ordenes de Compra",VLOOKUP($C686,Autogestión!$B$2:$G$5090,6,0),IF(A686="Financiamiento Internacional",VLOOKUP($C686,FinInt!$B$2:$G$508,6,0),"Legítimo Abono"))</f>
        <v>80-0024-CDI20</v>
      </c>
      <c r="F686" s="26" t="str">
        <f>IF($A686="Ordenes de Compra","ARS",IF($A686="Financiamiento Internacional",VLOOKUP($C686,FinInt!$B$2:$Q$508,15,0),VLOOKUP($C686,NoAmpOC!$B$2:$T$988,18,0)))</f>
        <v>ARS</v>
      </c>
      <c r="G686" s="5">
        <f>IF($A686="Ordenes de Compra",VLOOKUP($C686,Autogestión!$B$2:$H$5090,7,0),IF($A686="Financiamiento Internacional",VLOOKUP($C686,FinInt!$B$2:$Q$1308,16,0),VLOOKUP($C686,NoAmpOC!$B$2:$T$988,19,0)))</f>
        <v>72100</v>
      </c>
      <c r="H686" s="5">
        <f t="shared" si="30"/>
        <v>72100</v>
      </c>
      <c r="I686" s="26" t="str">
        <f>IF($A686="Ordenes de Compra",VLOOKUP($C686,Autogestión!$B$2:$J$5090,9,0),IF($A686="Financiamiento Internacional",VLOOKUP($C686,FinInt!$B$2:$G$1555,6,0),"Legitimo Abono"))</f>
        <v>80-1111-OC20</v>
      </c>
      <c r="J686" s="1" t="str">
        <f>IF($A686="Ordenes de Compra",VLOOKUP($C686,Autogestión!$B$2:$R$5090,17,0),IF($A686="Financiamiento Internacional",VLOOKUP($C686,FinInt!$B$2:$O$1508,14,0),VLOOKUP($C686,NoAmpOC!$B$2:$R$988,17,0)))</f>
        <v>ALFARMA SRL</v>
      </c>
      <c r="K686" s="7" t="str">
        <f>DetalleExp!AP686</f>
        <v>LDABATE</v>
      </c>
      <c r="L686" s="7" t="str">
        <f>DetalleExp!AQ686</f>
        <v>ADMINISTRACION - Administración</v>
      </c>
      <c r="M686" s="7" t="str">
        <f>DetalleExp!AR686</f>
        <v>DNACV#MS - Dirección nacional de abordaje por curso de vida</v>
      </c>
      <c r="N686" s="7">
        <f>DetalleExp!AS686</f>
        <v>44301</v>
      </c>
      <c r="O686" s="27">
        <f ca="1">ROUNDUP(TODAY()-N686,0)</f>
        <v>54</v>
      </c>
      <c r="P686" s="27">
        <f ca="1">ROUNDUP(TODAY()-B686,0)</f>
        <v>167</v>
      </c>
      <c r="Q686" s="1" t="str">
        <f>IFERROR(IF(A686="Ordenes de Compra",VLOOKUP($E686,'Ordenes de Compra'!$A$2:$E$1712,5,0),"Sin OC"),"Sin dato")</f>
        <v>17.0.0.43.0</v>
      </c>
      <c r="R686" s="28">
        <f>IFERROR(IF(A686="Ordenes de Compra",VLOOKUP($I686,'Ordenes de Compra'!$B$2:$E$1712,3,0),"Sin OC"),"Sin dato")</f>
        <v>2595600</v>
      </c>
      <c r="S686" s="1" t="str">
        <f>VLOOKUP($U686,'Tablas intermedias'!$C$1:$H$222,5,0)</f>
        <v>Programa</v>
      </c>
      <c r="T686" s="29" t="str">
        <f t="shared" si="31"/>
        <v>OK</v>
      </c>
      <c r="U686" s="30" t="str">
        <f t="shared" si="32"/>
        <v>LDABATEADMINISTRACION - AdministraciónDNACV#MS - Dirección nacional de abordaje por curso de vida</v>
      </c>
      <c r="V686" s="1" t="str">
        <f>VLOOKUP(U686,'Tablas intermedias'!$C$1:$H$222,6,0)</f>
        <v>Si</v>
      </c>
      <c r="W686" s="1" t="str">
        <f ca="1">IF(O686&lt;30,"menos de 30 días","más de 30 días")</f>
        <v>más de 30 días</v>
      </c>
    </row>
    <row r="687" spans="1:23" ht="14.25" hidden="1" thickTop="1" thickBot="1" x14ac:dyDescent="0.25">
      <c r="A687" s="17" t="str">
        <f>IF(DetalleExp!H687='Tablas intermedias'!$A$2,"Ordenes de Compra",IF(DetalleExp!H687='Tablas intermedias'!$A$3,"Financiamiento Internacional","Legítimo Abono"))</f>
        <v>Ordenes de Compra</v>
      </c>
      <c r="B687" s="7">
        <f>DetalleExp!E687</f>
        <v>44188</v>
      </c>
      <c r="C687" s="1" t="str">
        <f>DetalleExp!A687</f>
        <v>EX-2020-90127478-APN-DTYC#MS</v>
      </c>
      <c r="D687" s="1" t="str">
        <f>IF(A687="Ordenes de Compra",VLOOKUP(C687,Autogestión!$B$2:$D$5090,3,0),IF(A687="Legítimo Abono",VLOOKUP(C687,NoAmpOC!$B$2:$H$988,7,0),"Factura"))</f>
        <v>Factura</v>
      </c>
      <c r="E687" s="26" t="str">
        <f>IF(A687="Ordenes de Compra",VLOOKUP($C687,Autogestión!$B$2:$G$5090,6,0),IF(A687="Financiamiento Internacional",VLOOKUP($C687,FinInt!$B$2:$G$508,6,0),"Legítimo Abono"))</f>
        <v>80-0024-CDI20</v>
      </c>
      <c r="F687" s="26" t="str">
        <f>IF($A687="Ordenes de Compra","ARS",IF($A687="Financiamiento Internacional",VLOOKUP($C687,FinInt!$B$2:$Q$508,15,0),VLOOKUP($C687,NoAmpOC!$B$2:$T$988,18,0)))</f>
        <v>ARS</v>
      </c>
      <c r="G687" s="5">
        <f>IF($A687="Ordenes de Compra",VLOOKUP($C687,Autogestión!$B$2:$H$5090,7,0),IF($A687="Financiamiento Internacional",VLOOKUP($C687,FinInt!$B$2:$Q$1308,16,0),VLOOKUP($C687,NoAmpOC!$B$2:$T$988,19,0)))</f>
        <v>129780</v>
      </c>
      <c r="H687" s="5">
        <f t="shared" si="30"/>
        <v>129780</v>
      </c>
      <c r="I687" s="26" t="str">
        <f>IF($A687="Ordenes de Compra",VLOOKUP($C687,Autogestión!$B$2:$J$5090,9,0),IF($A687="Financiamiento Internacional",VLOOKUP($C687,FinInt!$B$2:$G$1555,6,0),"Legitimo Abono"))</f>
        <v>80-1111-OC20</v>
      </c>
      <c r="J687" s="1" t="str">
        <f>IF($A687="Ordenes de Compra",VLOOKUP($C687,Autogestión!$B$2:$R$5090,17,0),IF($A687="Financiamiento Internacional",VLOOKUP($C687,FinInt!$B$2:$O$1508,14,0),VLOOKUP($C687,NoAmpOC!$B$2:$R$988,17,0)))</f>
        <v>ALFARMA SRL</v>
      </c>
      <c r="K687" s="7" t="str">
        <f>DetalleExp!AP687</f>
        <v>LDABATE</v>
      </c>
      <c r="L687" s="7" t="str">
        <f>DetalleExp!AQ687</f>
        <v>ADMINISTRACION - Administración</v>
      </c>
      <c r="M687" s="7" t="str">
        <f>DetalleExp!AR687</f>
        <v>DNACV#MS - Dirección nacional de abordaje por curso de vida</v>
      </c>
      <c r="N687" s="7">
        <f>DetalleExp!AS687</f>
        <v>44301</v>
      </c>
      <c r="O687" s="27">
        <f ca="1">ROUNDUP(TODAY()-N687,0)</f>
        <v>54</v>
      </c>
      <c r="P687" s="27">
        <f ca="1">ROUNDUP(TODAY()-B687,0)</f>
        <v>167</v>
      </c>
      <c r="Q687" s="1" t="str">
        <f>IFERROR(IF(A687="Ordenes de Compra",VLOOKUP($E687,'Ordenes de Compra'!$A$2:$E$1712,5,0),"Sin OC"),"Sin dato")</f>
        <v>17.0.0.43.0</v>
      </c>
      <c r="R687" s="28">
        <f>IFERROR(IF(A687="Ordenes de Compra",VLOOKUP($I687,'Ordenes de Compra'!$B$2:$E$1712,3,0),"Sin OC"),"Sin dato")</f>
        <v>2595600</v>
      </c>
      <c r="S687" s="1" t="str">
        <f>VLOOKUP($U687,'Tablas intermedias'!$C$1:$H$222,5,0)</f>
        <v>Programa</v>
      </c>
      <c r="T687" s="29" t="str">
        <f t="shared" si="31"/>
        <v>OK</v>
      </c>
      <c r="U687" s="30" t="str">
        <f t="shared" si="32"/>
        <v>LDABATEADMINISTRACION - AdministraciónDNACV#MS - Dirección nacional de abordaje por curso de vida</v>
      </c>
      <c r="V687" s="1" t="str">
        <f>VLOOKUP(U687,'Tablas intermedias'!$C$1:$H$222,6,0)</f>
        <v>Si</v>
      </c>
      <c r="W687" s="1" t="str">
        <f ca="1">IF(O687&lt;30,"menos de 30 días","más de 30 días")</f>
        <v>más de 30 días</v>
      </c>
    </row>
    <row r="688" spans="1:23" ht="14.25" hidden="1" thickTop="1" thickBot="1" x14ac:dyDescent="0.25">
      <c r="A688" s="17" t="str">
        <f>IF(DetalleExp!H688='Tablas intermedias'!$A$2,"Ordenes de Compra",IF(DetalleExp!H688='Tablas intermedias'!$A$3,"Financiamiento Internacional","Legítimo Abono"))</f>
        <v>Ordenes de Compra</v>
      </c>
      <c r="B688" s="7">
        <f>DetalleExp!E688</f>
        <v>44188</v>
      </c>
      <c r="C688" s="1" t="str">
        <f>DetalleExp!A688</f>
        <v>EX-2020-90129658-APN-DTYC#MS</v>
      </c>
      <c r="D688" s="1" t="str">
        <f>IF(A688="Ordenes de Compra",VLOOKUP(C688,Autogestión!$B$2:$D$5090,3,0),IF(A688="Legítimo Abono",VLOOKUP(C688,NoAmpOC!$B$2:$H$988,7,0),"Factura"))</f>
        <v>Factura</v>
      </c>
      <c r="E688" s="26" t="str">
        <f>IF(A688="Ordenes de Compra",VLOOKUP($C688,Autogestión!$B$2:$G$5090,6,0),IF(A688="Financiamiento Internacional",VLOOKUP($C688,FinInt!$B$2:$G$508,6,0),"Legítimo Abono"))</f>
        <v>80-0024-CDI20</v>
      </c>
      <c r="F688" s="26" t="str">
        <f>IF($A688="Ordenes de Compra","ARS",IF($A688="Financiamiento Internacional",VLOOKUP($C688,FinInt!$B$2:$Q$508,15,0),VLOOKUP($C688,NoAmpOC!$B$2:$T$988,18,0)))</f>
        <v>ARS</v>
      </c>
      <c r="G688" s="5">
        <f>IF($A688="Ordenes de Compra",VLOOKUP($C688,Autogestión!$B$2:$H$5090,7,0),IF($A688="Financiamiento Internacional",VLOOKUP($C688,FinInt!$B$2:$Q$1308,16,0),VLOOKUP($C688,NoAmpOC!$B$2:$T$988,19,0)))</f>
        <v>129780</v>
      </c>
      <c r="H688" s="5">
        <f t="shared" si="30"/>
        <v>129780</v>
      </c>
      <c r="I688" s="26" t="str">
        <f>IF($A688="Ordenes de Compra",VLOOKUP($C688,Autogestión!$B$2:$J$5090,9,0),IF($A688="Financiamiento Internacional",VLOOKUP($C688,FinInt!$B$2:$G$1555,6,0),"Legitimo Abono"))</f>
        <v>80-1111-OC20</v>
      </c>
      <c r="J688" s="1" t="str">
        <f>IF($A688="Ordenes de Compra",VLOOKUP($C688,Autogestión!$B$2:$R$5090,17,0),IF($A688="Financiamiento Internacional",VLOOKUP($C688,FinInt!$B$2:$O$1508,14,0),VLOOKUP($C688,NoAmpOC!$B$2:$R$988,17,0)))</f>
        <v>ALFARMA SRL</v>
      </c>
      <c r="K688" s="7" t="str">
        <f>DetalleExp!AP688</f>
        <v>LDABATE</v>
      </c>
      <c r="L688" s="7" t="str">
        <f>DetalleExp!AQ688</f>
        <v>ADMINISTRACION - Administración</v>
      </c>
      <c r="M688" s="7" t="str">
        <f>DetalleExp!AR688</f>
        <v>DNACV#MS - Dirección nacional de abordaje por curso de vida</v>
      </c>
      <c r="N688" s="7">
        <f>DetalleExp!AS688</f>
        <v>44301</v>
      </c>
      <c r="O688" s="27">
        <f ca="1">ROUNDUP(TODAY()-N688,0)</f>
        <v>54</v>
      </c>
      <c r="P688" s="27">
        <f ca="1">ROUNDUP(TODAY()-B688,0)</f>
        <v>167</v>
      </c>
      <c r="Q688" s="1" t="str">
        <f>IFERROR(IF(A688="Ordenes de Compra",VLOOKUP($E688,'Ordenes de Compra'!$A$2:$E$1712,5,0),"Sin OC"),"Sin dato")</f>
        <v>17.0.0.43.0</v>
      </c>
      <c r="R688" s="28">
        <f>IFERROR(IF(A688="Ordenes de Compra",VLOOKUP($I688,'Ordenes de Compra'!$B$2:$E$1712,3,0),"Sin OC"),"Sin dato")</f>
        <v>2595600</v>
      </c>
      <c r="S688" s="1" t="str">
        <f>VLOOKUP($U688,'Tablas intermedias'!$C$1:$H$222,5,0)</f>
        <v>Programa</v>
      </c>
      <c r="T688" s="29" t="str">
        <f t="shared" si="31"/>
        <v>OK</v>
      </c>
      <c r="U688" s="30" t="str">
        <f t="shared" si="32"/>
        <v>LDABATEADMINISTRACION - AdministraciónDNACV#MS - Dirección nacional de abordaje por curso de vida</v>
      </c>
      <c r="V688" s="1" t="str">
        <f>VLOOKUP(U688,'Tablas intermedias'!$C$1:$H$222,6,0)</f>
        <v>Si</v>
      </c>
      <c r="W688" s="1" t="str">
        <f ca="1">IF(O688&lt;30,"menos de 30 días","más de 30 días")</f>
        <v>más de 30 días</v>
      </c>
    </row>
    <row r="689" spans="1:23" ht="14.25" hidden="1" thickTop="1" thickBot="1" x14ac:dyDescent="0.25">
      <c r="A689" s="17" t="str">
        <f>IF(DetalleExp!H689='Tablas intermedias'!$A$2,"Ordenes de Compra",IF(DetalleExp!H689='Tablas intermedias'!$A$3,"Financiamiento Internacional","Legítimo Abono"))</f>
        <v>Ordenes de Compra</v>
      </c>
      <c r="B689" s="7">
        <f>DetalleExp!E689</f>
        <v>44188</v>
      </c>
      <c r="C689" s="1" t="str">
        <f>DetalleExp!A689</f>
        <v>EX-2020-90132004-APN-DTYC#MS</v>
      </c>
      <c r="D689" s="1" t="str">
        <f>IF(A689="Ordenes de Compra",VLOOKUP(C689,Autogestión!$B$2:$D$5090,3,0),IF(A689="Legítimo Abono",VLOOKUP(C689,NoAmpOC!$B$2:$H$988,7,0),"Factura"))</f>
        <v>Factura</v>
      </c>
      <c r="E689" s="26" t="str">
        <f>IF(A689="Ordenes de Compra",VLOOKUP($C689,Autogestión!$B$2:$G$5090,6,0),IF(A689="Financiamiento Internacional",VLOOKUP($C689,FinInt!$B$2:$G$508,6,0),"Legítimo Abono"))</f>
        <v>80-0024-CDI20</v>
      </c>
      <c r="F689" s="26" t="str">
        <f>IF($A689="Ordenes de Compra","ARS",IF($A689="Financiamiento Internacional",VLOOKUP($C689,FinInt!$B$2:$Q$508,15,0),VLOOKUP($C689,NoAmpOC!$B$2:$T$988,18,0)))</f>
        <v>ARS</v>
      </c>
      <c r="G689" s="5">
        <f>IF($A689="Ordenes de Compra",VLOOKUP($C689,Autogestión!$B$2:$H$5090,7,0),IF($A689="Financiamiento Internacional",VLOOKUP($C689,FinInt!$B$2:$Q$1308,16,0),VLOOKUP($C689,NoAmpOC!$B$2:$T$988,19,0)))</f>
        <v>98056</v>
      </c>
      <c r="H689" s="5">
        <f t="shared" si="30"/>
        <v>98056</v>
      </c>
      <c r="I689" s="26" t="str">
        <f>IF($A689="Ordenes de Compra",VLOOKUP($C689,Autogestión!$B$2:$J$5090,9,0),IF($A689="Financiamiento Internacional",VLOOKUP($C689,FinInt!$B$2:$G$1555,6,0),"Legitimo Abono"))</f>
        <v>80-1111-OC20</v>
      </c>
      <c r="J689" s="1" t="str">
        <f>IF($A689="Ordenes de Compra",VLOOKUP($C689,Autogestión!$B$2:$R$5090,17,0),IF($A689="Financiamiento Internacional",VLOOKUP($C689,FinInt!$B$2:$O$1508,14,0),VLOOKUP($C689,NoAmpOC!$B$2:$R$988,17,0)))</f>
        <v>ALFARMA SRL</v>
      </c>
      <c r="K689" s="7" t="str">
        <f>DetalleExp!AP689</f>
        <v>LDABATE</v>
      </c>
      <c r="L689" s="7" t="str">
        <f>DetalleExp!AQ689</f>
        <v>ADMINISTRACION - Administración</v>
      </c>
      <c r="M689" s="7" t="str">
        <f>DetalleExp!AR689</f>
        <v>DNACV#MS - Dirección nacional de abordaje por curso de vida</v>
      </c>
      <c r="N689" s="7">
        <f>DetalleExp!AS689</f>
        <v>44300</v>
      </c>
      <c r="O689" s="27">
        <f ca="1">ROUNDUP(TODAY()-N689,0)</f>
        <v>55</v>
      </c>
      <c r="P689" s="27">
        <f ca="1">ROUNDUP(TODAY()-B689,0)</f>
        <v>167</v>
      </c>
      <c r="Q689" s="1" t="str">
        <f>IFERROR(IF(A689="Ordenes de Compra",VLOOKUP($E689,'Ordenes de Compra'!$A$2:$E$1712,5,0),"Sin OC"),"Sin dato")</f>
        <v>17.0.0.43.0</v>
      </c>
      <c r="R689" s="28">
        <f>IFERROR(IF(A689="Ordenes de Compra",VLOOKUP($I689,'Ordenes de Compra'!$B$2:$E$1712,3,0),"Sin OC"),"Sin dato")</f>
        <v>2595600</v>
      </c>
      <c r="S689" s="1" t="str">
        <f>VLOOKUP($U689,'Tablas intermedias'!$C$1:$H$222,5,0)</f>
        <v>Programa</v>
      </c>
      <c r="T689" s="29" t="str">
        <f t="shared" si="31"/>
        <v>OK</v>
      </c>
      <c r="U689" s="30" t="str">
        <f t="shared" si="32"/>
        <v>LDABATEADMINISTRACION - AdministraciónDNACV#MS - Dirección nacional de abordaje por curso de vida</v>
      </c>
      <c r="V689" s="1" t="str">
        <f>VLOOKUP(U689,'Tablas intermedias'!$C$1:$H$222,6,0)</f>
        <v>Si</v>
      </c>
      <c r="W689" s="1" t="str">
        <f ca="1">IF(O689&lt;30,"menos de 30 días","más de 30 días")</f>
        <v>más de 30 días</v>
      </c>
    </row>
    <row r="690" spans="1:23" ht="14.25" hidden="1" thickTop="1" thickBot="1" x14ac:dyDescent="0.25">
      <c r="A690" s="17" t="str">
        <f>IF(DetalleExp!H690='Tablas intermedias'!$A$2,"Ordenes de Compra",IF(DetalleExp!H690='Tablas intermedias'!$A$3,"Financiamiento Internacional","Legítimo Abono"))</f>
        <v>Ordenes de Compra</v>
      </c>
      <c r="B690" s="7">
        <f>DetalleExp!E690</f>
        <v>44188</v>
      </c>
      <c r="C690" s="1" t="str">
        <f>DetalleExp!A690</f>
        <v>EX-2020-90134540-APN-DTYC#MS</v>
      </c>
      <c r="D690" s="1" t="str">
        <f>IF(A690="Ordenes de Compra",VLOOKUP(C690,Autogestión!$B$2:$D$5090,3,0),IF(A690="Legítimo Abono",VLOOKUP(C690,NoAmpOC!$B$2:$H$988,7,0),"Factura"))</f>
        <v>Factura</v>
      </c>
      <c r="E690" s="26" t="str">
        <f>IF(A690="Ordenes de Compra",VLOOKUP($C690,Autogestión!$B$2:$G$5090,6,0),IF(A690="Financiamiento Internacional",VLOOKUP($C690,FinInt!$B$2:$G$508,6,0),"Legítimo Abono"))</f>
        <v>80-0024-CDI20</v>
      </c>
      <c r="F690" s="26" t="str">
        <f>IF($A690="Ordenes de Compra","ARS",IF($A690="Financiamiento Internacional",VLOOKUP($C690,FinInt!$B$2:$Q$508,15,0),VLOOKUP($C690,NoAmpOC!$B$2:$T$988,18,0)))</f>
        <v>ARS</v>
      </c>
      <c r="G690" s="5">
        <f>IF($A690="Ordenes de Compra",VLOOKUP($C690,Autogestión!$B$2:$H$5090,7,0),IF($A690="Financiamiento Internacional",VLOOKUP($C690,FinInt!$B$2:$Q$1308,16,0),VLOOKUP($C690,NoAmpOC!$B$2:$T$988,19,0)))</f>
        <v>115360</v>
      </c>
      <c r="H690" s="5">
        <f t="shared" si="30"/>
        <v>115360</v>
      </c>
      <c r="I690" s="26" t="str">
        <f>IF($A690="Ordenes de Compra",VLOOKUP($C690,Autogestión!$B$2:$J$5090,9,0),IF($A690="Financiamiento Internacional",VLOOKUP($C690,FinInt!$B$2:$G$1555,6,0),"Legitimo Abono"))</f>
        <v>80-1111-OC20</v>
      </c>
      <c r="J690" s="1" t="str">
        <f>IF($A690="Ordenes de Compra",VLOOKUP($C690,Autogestión!$B$2:$R$5090,17,0),IF($A690="Financiamiento Internacional",VLOOKUP($C690,FinInt!$B$2:$O$1508,14,0),VLOOKUP($C690,NoAmpOC!$B$2:$R$988,17,0)))</f>
        <v>ALFARMA SRL</v>
      </c>
      <c r="K690" s="7" t="str">
        <f>DetalleExp!AP690</f>
        <v>LDABATE</v>
      </c>
      <c r="L690" s="7" t="str">
        <f>DetalleExp!AQ690</f>
        <v>ADMINISTRACION - Administración</v>
      </c>
      <c r="M690" s="7" t="str">
        <f>DetalleExp!AR690</f>
        <v>DNACV#MS - Dirección nacional de abordaje por curso de vida</v>
      </c>
      <c r="N690" s="7">
        <f>DetalleExp!AS690</f>
        <v>44301</v>
      </c>
      <c r="O690" s="27">
        <f ca="1">ROUNDUP(TODAY()-N690,0)</f>
        <v>54</v>
      </c>
      <c r="P690" s="27">
        <f ca="1">ROUNDUP(TODAY()-B690,0)</f>
        <v>167</v>
      </c>
      <c r="Q690" s="1" t="str">
        <f>IFERROR(IF(A690="Ordenes de Compra",VLOOKUP($E690,'Ordenes de Compra'!$A$2:$E$1712,5,0),"Sin OC"),"Sin dato")</f>
        <v>17.0.0.43.0</v>
      </c>
      <c r="R690" s="28">
        <f>IFERROR(IF(A690="Ordenes de Compra",VLOOKUP($I690,'Ordenes de Compra'!$B$2:$E$1712,3,0),"Sin OC"),"Sin dato")</f>
        <v>2595600</v>
      </c>
      <c r="S690" s="1" t="str">
        <f>VLOOKUP($U690,'Tablas intermedias'!$C$1:$H$222,5,0)</f>
        <v>Programa</v>
      </c>
      <c r="T690" s="29" t="str">
        <f t="shared" si="31"/>
        <v>OK</v>
      </c>
      <c r="U690" s="30" t="str">
        <f t="shared" si="32"/>
        <v>LDABATEADMINISTRACION - AdministraciónDNACV#MS - Dirección nacional de abordaje por curso de vida</v>
      </c>
      <c r="V690" s="1" t="str">
        <f>VLOOKUP(U690,'Tablas intermedias'!$C$1:$H$222,6,0)</f>
        <v>Si</v>
      </c>
      <c r="W690" s="1" t="str">
        <f ca="1">IF(O690&lt;30,"menos de 30 días","más de 30 días")</f>
        <v>más de 30 días</v>
      </c>
    </row>
    <row r="691" spans="1:23" ht="14.25" hidden="1" thickTop="1" thickBot="1" x14ac:dyDescent="0.25">
      <c r="A691" s="17" t="str">
        <f>IF(DetalleExp!H691='Tablas intermedias'!$A$2,"Ordenes de Compra",IF(DetalleExp!H691='Tablas intermedias'!$A$3,"Financiamiento Internacional","Legítimo Abono"))</f>
        <v>Ordenes de Compra</v>
      </c>
      <c r="B691" s="7">
        <f>DetalleExp!E691</f>
        <v>44188</v>
      </c>
      <c r="C691" s="1" t="str">
        <f>DetalleExp!A691</f>
        <v>EX-2020-90137671-APN-DTYC#MS</v>
      </c>
      <c r="D691" s="1" t="str">
        <f>IF(A691="Ordenes de Compra",VLOOKUP(C691,Autogestión!$B$2:$D$5090,3,0),IF(A691="Legítimo Abono",VLOOKUP(C691,NoAmpOC!$B$2:$H$988,7,0),"Factura"))</f>
        <v>Factura</v>
      </c>
      <c r="E691" s="26" t="str">
        <f>IF(A691="Ordenes de Compra",VLOOKUP($C691,Autogestión!$B$2:$G$5090,6,0),IF(A691="Financiamiento Internacional",VLOOKUP($C691,FinInt!$B$2:$G$508,6,0),"Legítimo Abono"))</f>
        <v>80-0024-CDI20</v>
      </c>
      <c r="F691" s="26" t="str">
        <f>IF($A691="Ordenes de Compra","ARS",IF($A691="Financiamiento Internacional",VLOOKUP($C691,FinInt!$B$2:$Q$508,15,0),VLOOKUP($C691,NoAmpOC!$B$2:$T$988,18,0)))</f>
        <v>ARS</v>
      </c>
      <c r="G691" s="5">
        <f>IF($A691="Ordenes de Compra",VLOOKUP($C691,Autogestión!$B$2:$H$5090,7,0),IF($A691="Financiamiento Internacional",VLOOKUP($C691,FinInt!$B$2:$Q$1308,16,0),VLOOKUP($C691,NoAmpOC!$B$2:$T$988,19,0)))</f>
        <v>126896</v>
      </c>
      <c r="H691" s="5">
        <f t="shared" si="30"/>
        <v>126896</v>
      </c>
      <c r="I691" s="26" t="str">
        <f>IF($A691="Ordenes de Compra",VLOOKUP($C691,Autogestión!$B$2:$J$5090,9,0),IF($A691="Financiamiento Internacional",VLOOKUP($C691,FinInt!$B$2:$G$1555,6,0),"Legitimo Abono"))</f>
        <v>80-1111-OC20</v>
      </c>
      <c r="J691" s="1" t="str">
        <f>IF($A691="Ordenes de Compra",VLOOKUP($C691,Autogestión!$B$2:$R$5090,17,0),IF($A691="Financiamiento Internacional",VLOOKUP($C691,FinInt!$B$2:$O$1508,14,0),VLOOKUP($C691,NoAmpOC!$B$2:$R$988,17,0)))</f>
        <v>ALFARMA SRL</v>
      </c>
      <c r="K691" s="7" t="str">
        <f>DetalleExp!AP691</f>
        <v>LDABATE</v>
      </c>
      <c r="L691" s="7" t="str">
        <f>DetalleExp!AQ691</f>
        <v>ADMINISTRACION - Administración</v>
      </c>
      <c r="M691" s="7" t="str">
        <f>DetalleExp!AR691</f>
        <v>DNACV#MS - Dirección nacional de abordaje por curso de vida</v>
      </c>
      <c r="N691" s="7">
        <f>DetalleExp!AS691</f>
        <v>44301</v>
      </c>
      <c r="O691" s="27">
        <f ca="1">ROUNDUP(TODAY()-N691,0)</f>
        <v>54</v>
      </c>
      <c r="P691" s="27">
        <f ca="1">ROUNDUP(TODAY()-B691,0)</f>
        <v>167</v>
      </c>
      <c r="Q691" s="1" t="str">
        <f>IFERROR(IF(A691="Ordenes de Compra",VLOOKUP($E691,'Ordenes de Compra'!$A$2:$E$1712,5,0),"Sin OC"),"Sin dato")</f>
        <v>17.0.0.43.0</v>
      </c>
      <c r="R691" s="28">
        <f>IFERROR(IF(A691="Ordenes de Compra",VLOOKUP($I691,'Ordenes de Compra'!$B$2:$E$1712,3,0),"Sin OC"),"Sin dato")</f>
        <v>2595600</v>
      </c>
      <c r="S691" s="1" t="str">
        <f>VLOOKUP($U691,'Tablas intermedias'!$C$1:$H$222,5,0)</f>
        <v>Programa</v>
      </c>
      <c r="T691" s="29" t="str">
        <f t="shared" si="31"/>
        <v>OK</v>
      </c>
      <c r="U691" s="30" t="str">
        <f t="shared" si="32"/>
        <v>LDABATEADMINISTRACION - AdministraciónDNACV#MS - Dirección nacional de abordaje por curso de vida</v>
      </c>
      <c r="V691" s="1" t="str">
        <f>VLOOKUP(U691,'Tablas intermedias'!$C$1:$H$222,6,0)</f>
        <v>Si</v>
      </c>
      <c r="W691" s="1" t="str">
        <f ca="1">IF(O691&lt;30,"menos de 30 días","más de 30 días")</f>
        <v>más de 30 días</v>
      </c>
    </row>
    <row r="692" spans="1:23" ht="14.25" hidden="1" thickTop="1" thickBot="1" x14ac:dyDescent="0.25">
      <c r="A692" s="17" t="str">
        <f>IF(DetalleExp!H692='Tablas intermedias'!$A$2,"Ordenes de Compra",IF(DetalleExp!H692='Tablas intermedias'!$A$3,"Financiamiento Internacional","Legítimo Abono"))</f>
        <v>Financiamiento Internacional</v>
      </c>
      <c r="B692" s="7">
        <f>DetalleExp!E692</f>
        <v>44189</v>
      </c>
      <c r="C692" s="1" t="str">
        <f>DetalleExp!A692</f>
        <v>EX-2020-90272447-APN-DAFYP#MS</v>
      </c>
      <c r="D692" s="1" t="str">
        <f>IF(A692="Ordenes de Compra",VLOOKUP(C692,Autogestión!$B$2:$D$5090,3,0),IF(A692="Legítimo Abono",VLOOKUP(C692,NoAmpOC!$B$2:$H$988,7,0),"Factura"))</f>
        <v>Factura</v>
      </c>
      <c r="E692" s="26" t="str">
        <f>IF(A692="Ordenes de Compra",VLOOKUP($C692,Autogestión!$B$2:$G$5090,6,0),IF(A692="Financiamiento Internacional",VLOOKUP($C692,FinInt!$B$2:$G$508,6,0),"Legítimo Abono"))</f>
        <v>Programa de Consolidación de la Gestión centralizada en Salud - ARG/13/007 - PNUD</v>
      </c>
      <c r="F692" s="26" t="str">
        <f>IF($A692="Ordenes de Compra","ARS",IF($A692="Financiamiento Internacional",VLOOKUP($C692,FinInt!$B$2:$Q$508,15,0),VLOOKUP($C692,NoAmpOC!$B$2:$T$988,18,0)))</f>
        <v>ARS</v>
      </c>
      <c r="G692" s="5">
        <f>IF($A692="Ordenes de Compra",VLOOKUP($C692,Autogestión!$B$2:$H$5090,7,0),IF($A692="Financiamiento Internacional",VLOOKUP($C692,FinInt!$B$2:$Q$1308,16,0),VLOOKUP($C692,NoAmpOC!$B$2:$T$988,19,0)))</f>
        <v>75124.84</v>
      </c>
      <c r="H692" s="5">
        <f t="shared" si="30"/>
        <v>75124.84</v>
      </c>
      <c r="I692" s="26" t="str">
        <f>IF($A692="Ordenes de Compra",VLOOKUP($C692,Autogestión!$B$2:$J$5090,9,0),IF($A692="Financiamiento Internacional",VLOOKUP($C692,FinInt!$B$2:$G$1555,6,0),"Legitimo Abono"))</f>
        <v>Programa de Consolidación de la Gestión centralizada en Salud - ARG/13/007 - PNUD</v>
      </c>
      <c r="J692" s="1" t="str">
        <f>IF($A692="Ordenes de Compra",VLOOKUP($C692,Autogestión!$B$2:$R$5090,17,0),IF($A692="Financiamiento Internacional",VLOOKUP($C692,FinInt!$B$2:$O$1508,14,0),VLOOKUP($C692,NoAmpOC!$B$2:$R$988,17,0)))</f>
        <v>Administradora de Archivos SA</v>
      </c>
      <c r="K692" s="7" t="str">
        <f>DetalleExp!AP692</f>
        <v>DAFYP#MS-ARCHIVO</v>
      </c>
      <c r="L692" s="7" t="str">
        <f>DetalleExp!AQ692</f>
        <v>ARCHIVO - Archivo</v>
      </c>
      <c r="M692" s="7" t="str">
        <f>DetalleExp!AR692</f>
        <v>DAFYP#MS - Dirección de administración financiera y presupuestaria</v>
      </c>
      <c r="N692" s="7">
        <f>DetalleExp!AS692</f>
        <v>44238</v>
      </c>
      <c r="O692" s="27">
        <f ca="1">ROUNDUP(TODAY()-N692,0)</f>
        <v>117</v>
      </c>
      <c r="P692" s="27">
        <f ca="1">ROUNDUP(TODAY()-B692,0)</f>
        <v>166</v>
      </c>
      <c r="Q692" s="1" t="str">
        <f>IFERROR(IF(A692="Ordenes de Compra",VLOOKUP($E692,'Ordenes de Compra'!$A$2:$E$1712,5,0),"Sin OC"),"Sin dato")</f>
        <v>Sin OC</v>
      </c>
      <c r="R692" s="28" t="str">
        <f>IFERROR(IF(A692="Ordenes de Compra",VLOOKUP($I692,'Ordenes de Compra'!$B$2:$E$1712,3,0),"Sin OC"),"Sin dato")</f>
        <v>Sin OC</v>
      </c>
      <c r="S692" s="1" t="str">
        <f>VLOOKUP($U692,'Tablas intermedias'!$C$1:$H$222,5,0)</f>
        <v>DGPFE</v>
      </c>
      <c r="T692" s="29" t="str">
        <f t="shared" si="31"/>
        <v>OK</v>
      </c>
      <c r="U692" s="30" t="str">
        <f t="shared" si="32"/>
        <v>DAFYP#MS-ARCHIVOARCHIVO - ArchivoDAFYP#MS - Dirección de administración financiera y presupuestaria</v>
      </c>
      <c r="V692" s="1" t="str">
        <f>VLOOKUP(U692,'Tablas intermedias'!$C$1:$H$222,6,0)</f>
        <v>No</v>
      </c>
      <c r="W692" s="1" t="str">
        <f ca="1">IF(O692&lt;30,"menos de 30 días","más de 30 días")</f>
        <v>más de 30 días</v>
      </c>
    </row>
    <row r="693" spans="1:23" ht="14.25" hidden="1" thickTop="1" thickBot="1" x14ac:dyDescent="0.25">
      <c r="A693" s="17" t="str">
        <f>IF(DetalleExp!H693='Tablas intermedias'!$A$2,"Ordenes de Compra",IF(DetalleExp!H693='Tablas intermedias'!$A$3,"Financiamiento Internacional","Legítimo Abono"))</f>
        <v>Financiamiento Internacional</v>
      </c>
      <c r="B693" s="7">
        <f>DetalleExp!E693</f>
        <v>44193</v>
      </c>
      <c r="C693" s="1" t="str">
        <f>DetalleExp!A693</f>
        <v>EX-2020-90778439-APN-DAFYP#MS</v>
      </c>
      <c r="D693" s="1" t="str">
        <f>IF(A693="Ordenes de Compra",VLOOKUP(C693,Autogestión!$B$2:$D$5090,3,0),IF(A693="Legítimo Abono",VLOOKUP(C693,NoAmpOC!$B$2:$H$988,7,0),"Factura"))</f>
        <v>Factura</v>
      </c>
      <c r="E693" s="26" t="str">
        <f>IF(A693="Ordenes de Compra",VLOOKUP($C693,Autogestión!$B$2:$G$5090,6,0),IF(A693="Financiamiento Internacional",VLOOKUP($C693,FinInt!$B$2:$G$508,6,0),"Legítimo Abono"))</f>
        <v>Programa Multifase de Atención Primaria a la Salud para el Manejo de Enfermedades Crónicas No Transmisibles. Segunda Operación - 3772/0C-AR - BID</v>
      </c>
      <c r="F693" s="26" t="str">
        <f>IF($A693="Ordenes de Compra","ARS",IF($A693="Financiamiento Internacional",VLOOKUP($C693,FinInt!$B$2:$Q$508,15,0),VLOOKUP($C693,NoAmpOC!$B$2:$T$988,18,0)))</f>
        <v>ARS</v>
      </c>
      <c r="G693" s="5">
        <f>IF($A693="Ordenes de Compra",VLOOKUP($C693,Autogestión!$B$2:$H$5090,7,0),IF($A693="Financiamiento Internacional",VLOOKUP($C693,FinInt!$B$2:$Q$1308,16,0),VLOOKUP($C693,NoAmpOC!$B$2:$T$988,19,0)))</f>
        <v>4837683.82</v>
      </c>
      <c r="H693" s="5">
        <f t="shared" si="30"/>
        <v>4837683.82</v>
      </c>
      <c r="I693" s="26" t="str">
        <f>IF($A693="Ordenes de Compra",VLOOKUP($C693,Autogestión!$B$2:$J$5090,9,0),IF($A693="Financiamiento Internacional",VLOOKUP($C693,FinInt!$B$2:$G$1555,6,0),"Legitimo Abono"))</f>
        <v>Programa Multifase de Atención Primaria a la Salud para el Manejo de Enfermedades Crónicas No Transmisibles. Segunda Operación - 3772/0C-AR - BID</v>
      </c>
      <c r="J693" s="1" t="str">
        <f>IF($A693="Ordenes de Compra",VLOOKUP($C693,Autogestión!$B$2:$R$5090,17,0),IF($A693="Financiamiento Internacional",VLOOKUP($C693,FinInt!$B$2:$O$1508,14,0),VLOOKUP($C693,NoAmpOC!$B$2:$R$988,17,0)))</f>
        <v>Becher y Asociados SRL</v>
      </c>
      <c r="K693" s="7" t="str">
        <f>DetalleExp!AP693</f>
        <v>DAFYP#MS-ARCHIVO</v>
      </c>
      <c r="L693" s="7" t="str">
        <f>DetalleExp!AQ693</f>
        <v>ARCHIVO - Archivo</v>
      </c>
      <c r="M693" s="7" t="str">
        <f>DetalleExp!AR693</f>
        <v>DAFYP#MS - Dirección de administración financiera y presupuestaria</v>
      </c>
      <c r="N693" s="7">
        <f>DetalleExp!AS693</f>
        <v>44238</v>
      </c>
      <c r="O693" s="27">
        <f ca="1">ROUNDUP(TODAY()-N693,0)</f>
        <v>117</v>
      </c>
      <c r="P693" s="27">
        <f ca="1">ROUNDUP(TODAY()-B693,0)</f>
        <v>162</v>
      </c>
      <c r="Q693" s="1" t="str">
        <f>IFERROR(IF(A693="Ordenes de Compra",VLOOKUP($E693,'Ordenes de Compra'!$A$2:$E$1712,5,0),"Sin OC"),"Sin dato")</f>
        <v>Sin OC</v>
      </c>
      <c r="R693" s="28" t="str">
        <f>IFERROR(IF(A693="Ordenes de Compra",VLOOKUP($I693,'Ordenes de Compra'!$B$2:$E$1712,3,0),"Sin OC"),"Sin dato")</f>
        <v>Sin OC</v>
      </c>
      <c r="S693" s="1" t="str">
        <f>VLOOKUP($U693,'Tablas intermedias'!$C$1:$H$222,5,0)</f>
        <v>DGPFE</v>
      </c>
      <c r="T693" s="29" t="str">
        <f t="shared" si="31"/>
        <v>OK</v>
      </c>
      <c r="U693" s="30" t="str">
        <f t="shared" si="32"/>
        <v>DAFYP#MS-ARCHIVOARCHIVO - ArchivoDAFYP#MS - Dirección de administración financiera y presupuestaria</v>
      </c>
      <c r="V693" s="1" t="str">
        <f>VLOOKUP(U693,'Tablas intermedias'!$C$1:$H$222,6,0)</f>
        <v>No</v>
      </c>
      <c r="W693" s="1" t="str">
        <f ca="1">IF(O693&lt;30,"menos de 30 días","más de 30 días")</f>
        <v>más de 30 días</v>
      </c>
    </row>
    <row r="694" spans="1:23" ht="14.25" hidden="1" thickTop="1" thickBot="1" x14ac:dyDescent="0.25">
      <c r="A694" s="17" t="str">
        <f>IF(DetalleExp!H694='Tablas intermedias'!$A$2,"Ordenes de Compra",IF(DetalleExp!H694='Tablas intermedias'!$A$3,"Financiamiento Internacional","Legítimo Abono"))</f>
        <v>Ordenes de Compra</v>
      </c>
      <c r="B694" s="7">
        <f>DetalleExp!E694</f>
        <v>44193</v>
      </c>
      <c r="C694" s="1" t="str">
        <f>DetalleExp!A694</f>
        <v>EX-2020-90785572-APN-DTYC#MS</v>
      </c>
      <c r="D694" s="1" t="str">
        <f>IF(A694="Ordenes de Compra",VLOOKUP(C694,Autogestión!$B$2:$D$5090,3,0),IF(A694="Legítimo Abono",VLOOKUP(C694,NoAmpOC!$B$2:$H$988,7,0),"Factura"))</f>
        <v>Factura</v>
      </c>
      <c r="E694" s="26" t="str">
        <f>IF(A694="Ordenes de Compra",VLOOKUP($C694,Autogestión!$B$2:$G$5090,6,0),IF(A694="Financiamiento Internacional",VLOOKUP($C694,FinInt!$B$2:$G$508,6,0),"Legítimo Abono"))</f>
        <v>80-0025-LPU18</v>
      </c>
      <c r="F694" s="26" t="str">
        <f>IF($A694="Ordenes de Compra","ARS",IF($A694="Financiamiento Internacional",VLOOKUP($C694,FinInt!$B$2:$Q$508,15,0),VLOOKUP($C694,NoAmpOC!$B$2:$T$988,18,0)))</f>
        <v>ARS</v>
      </c>
      <c r="G694" s="5">
        <f>IF($A694="Ordenes de Compra",VLOOKUP($C694,Autogestión!$B$2:$H$5090,7,0),IF($A694="Financiamiento Internacional",VLOOKUP($C694,FinInt!$B$2:$Q$1308,16,0),VLOOKUP($C694,NoAmpOC!$B$2:$T$988,19,0)))</f>
        <v>323707.34999999998</v>
      </c>
      <c r="H694" s="5">
        <f t="shared" si="30"/>
        <v>323707.34999999998</v>
      </c>
      <c r="I694" s="26" t="str">
        <f>IF($A694="Ordenes de Compra",VLOOKUP($C694,Autogestión!$B$2:$J$5090,9,0),IF($A694="Financiamiento Internacional",VLOOKUP($C694,FinInt!$B$2:$G$1555,6,0),"Legitimo Abono"))</f>
        <v>80-1047-OC20</v>
      </c>
      <c r="J694" s="1" t="str">
        <f>IF($A694="Ordenes de Compra",VLOOKUP($C694,Autogestión!$B$2:$R$5090,17,0),IF($A694="Financiamiento Internacional",VLOOKUP($C694,FinInt!$B$2:$O$1508,14,0),VLOOKUP($C694,NoAmpOC!$B$2:$R$988,17,0)))</f>
        <v>PHARMOS S.A.</v>
      </c>
      <c r="K694" s="7" t="str">
        <f>DetalleExp!AP694</f>
        <v>DAFYP#MS-ARCHIVO</v>
      </c>
      <c r="L694" s="7" t="str">
        <f>DetalleExp!AQ694</f>
        <v>ARCHIVO - Archivo</v>
      </c>
      <c r="M694" s="7" t="str">
        <f>DetalleExp!AR694</f>
        <v>DAFYP#MS - Dirección de administración financiera y presupuestaria</v>
      </c>
      <c r="N694" s="7">
        <f>DetalleExp!AS694</f>
        <v>44238</v>
      </c>
      <c r="O694" s="27">
        <f ca="1">ROUNDUP(TODAY()-N694,0)</f>
        <v>117</v>
      </c>
      <c r="P694" s="27">
        <f ca="1">ROUNDUP(TODAY()-B694,0)</f>
        <v>162</v>
      </c>
      <c r="Q694" s="1" t="str">
        <f>IFERROR(IF(A694="Ordenes de Compra",VLOOKUP($E694,'Ordenes de Compra'!$A$2:$E$1712,5,0),"Sin OC"),"Sin dato")</f>
        <v>29.0.0.45.0</v>
      </c>
      <c r="R694" s="28">
        <f>IFERROR(IF(A694="Ordenes de Compra",VLOOKUP($I694,'Ordenes de Compra'!$B$2:$E$1712,3,0),"Sin OC"),"Sin dato")</f>
        <v>51058638.590000004</v>
      </c>
      <c r="S694" s="1" t="str">
        <f>VLOOKUP($U694,'Tablas intermedias'!$C$1:$H$222,5,0)</f>
        <v>DGPFE</v>
      </c>
      <c r="T694" s="29" t="str">
        <f t="shared" si="31"/>
        <v>OK</v>
      </c>
      <c r="U694" s="30" t="str">
        <f t="shared" si="32"/>
        <v>DAFYP#MS-ARCHIVOARCHIVO - ArchivoDAFYP#MS - Dirección de administración financiera y presupuestaria</v>
      </c>
      <c r="V694" s="1" t="str">
        <f>VLOOKUP(U694,'Tablas intermedias'!$C$1:$H$222,6,0)</f>
        <v>No</v>
      </c>
      <c r="W694" s="1" t="str">
        <f ca="1">IF(O694&lt;30,"menos de 30 días","más de 30 días")</f>
        <v>más de 30 días</v>
      </c>
    </row>
    <row r="695" spans="1:23" ht="14.25" hidden="1" thickTop="1" thickBot="1" x14ac:dyDescent="0.25">
      <c r="A695" s="17" t="str">
        <f>IF(DetalleExp!H695='Tablas intermedias'!$A$2,"Ordenes de Compra",IF(DetalleExp!H695='Tablas intermedias'!$A$3,"Financiamiento Internacional","Legítimo Abono"))</f>
        <v>Ordenes de Compra</v>
      </c>
      <c r="B695" s="7">
        <f>DetalleExp!E695</f>
        <v>44193</v>
      </c>
      <c r="C695" s="1" t="str">
        <f>DetalleExp!A695</f>
        <v>EX-2020-90789834-APN-DTYC#MS</v>
      </c>
      <c r="D695" s="1" t="str">
        <f>IF(A695="Ordenes de Compra",VLOOKUP(C695,Autogestión!$B$2:$D$5090,3,0),IF(A695="Legítimo Abono",VLOOKUP(C695,NoAmpOC!$B$2:$H$988,7,0),"Factura"))</f>
        <v>Factura</v>
      </c>
      <c r="E695" s="26" t="str">
        <f>IF(A695="Ordenes de Compra",VLOOKUP($C695,Autogestión!$B$2:$G$5090,6,0),IF(A695="Financiamiento Internacional",VLOOKUP($C695,FinInt!$B$2:$G$508,6,0),"Legítimo Abono"))</f>
        <v>80-0025-LPU18</v>
      </c>
      <c r="F695" s="26" t="str">
        <f>IF($A695="Ordenes de Compra","ARS",IF($A695="Financiamiento Internacional",VLOOKUP($C695,FinInt!$B$2:$Q$508,15,0),VLOOKUP($C695,NoAmpOC!$B$2:$T$988,18,0)))</f>
        <v>ARS</v>
      </c>
      <c r="G695" s="5">
        <f>IF($A695="Ordenes de Compra",VLOOKUP($C695,Autogestión!$B$2:$H$5090,7,0),IF($A695="Financiamiento Internacional",VLOOKUP($C695,FinInt!$B$2:$Q$1308,16,0),VLOOKUP($C695,NoAmpOC!$B$2:$T$988,19,0)))</f>
        <v>2467834.7400000002</v>
      </c>
      <c r="H695" s="5">
        <f t="shared" si="30"/>
        <v>2467834.7400000002</v>
      </c>
      <c r="I695" s="26" t="str">
        <f>IF($A695="Ordenes de Compra",VLOOKUP($C695,Autogestión!$B$2:$J$5090,9,0),IF($A695="Financiamiento Internacional",VLOOKUP($C695,FinInt!$B$2:$G$1555,6,0),"Legitimo Abono"))</f>
        <v>80-1047-OC20</v>
      </c>
      <c r="J695" s="1" t="str">
        <f>IF($A695="Ordenes de Compra",VLOOKUP($C695,Autogestión!$B$2:$R$5090,17,0),IF($A695="Financiamiento Internacional",VLOOKUP($C695,FinInt!$B$2:$O$1508,14,0),VLOOKUP($C695,NoAmpOC!$B$2:$R$988,17,0)))</f>
        <v>PHARMOS S.A.</v>
      </c>
      <c r="K695" s="7" t="str">
        <f>DetalleExp!AP695</f>
        <v>DAFYP#MS-ARCHIVO</v>
      </c>
      <c r="L695" s="7" t="str">
        <f>DetalleExp!AQ695</f>
        <v>ARCHIVO - Archivo</v>
      </c>
      <c r="M695" s="7" t="str">
        <f>DetalleExp!AR695</f>
        <v>DAFYP#MS - Dirección de administración financiera y presupuestaria</v>
      </c>
      <c r="N695" s="7">
        <f>DetalleExp!AS695</f>
        <v>44225</v>
      </c>
      <c r="O695" s="27">
        <f ca="1">ROUNDUP(TODAY()-N695,0)</f>
        <v>130</v>
      </c>
      <c r="P695" s="27">
        <f ca="1">ROUNDUP(TODAY()-B695,0)</f>
        <v>162</v>
      </c>
      <c r="Q695" s="1" t="str">
        <f>IFERROR(IF(A695="Ordenes de Compra",VLOOKUP($E695,'Ordenes de Compra'!$A$2:$E$1712,5,0),"Sin OC"),"Sin dato")</f>
        <v>29.0.0.45.0</v>
      </c>
      <c r="R695" s="28">
        <f>IFERROR(IF(A695="Ordenes de Compra",VLOOKUP($I695,'Ordenes de Compra'!$B$2:$E$1712,3,0),"Sin OC"),"Sin dato")</f>
        <v>51058638.590000004</v>
      </c>
      <c r="S695" s="1" t="str">
        <f>VLOOKUP($U695,'Tablas intermedias'!$C$1:$H$222,5,0)</f>
        <v>DGPFE</v>
      </c>
      <c r="T695" s="29" t="str">
        <f t="shared" si="31"/>
        <v>OK</v>
      </c>
      <c r="U695" s="30" t="str">
        <f t="shared" si="32"/>
        <v>DAFYP#MS-ARCHIVOARCHIVO - ArchivoDAFYP#MS - Dirección de administración financiera y presupuestaria</v>
      </c>
      <c r="V695" s="1" t="str">
        <f>VLOOKUP(U695,'Tablas intermedias'!$C$1:$H$222,6,0)</f>
        <v>No</v>
      </c>
      <c r="W695" s="1" t="str">
        <f ca="1">IF(O695&lt;30,"menos de 30 días","más de 30 días")</f>
        <v>más de 30 días</v>
      </c>
    </row>
    <row r="696" spans="1:23" ht="14.25" hidden="1" thickTop="1" thickBot="1" x14ac:dyDescent="0.25">
      <c r="A696" s="17" t="str">
        <f>IF(DetalleExp!H696='Tablas intermedias'!$A$2,"Ordenes de Compra",IF(DetalleExp!H696='Tablas intermedias'!$A$3,"Financiamiento Internacional","Legítimo Abono"))</f>
        <v>Ordenes de Compra</v>
      </c>
      <c r="B696" s="7">
        <f>DetalleExp!E696</f>
        <v>44194</v>
      </c>
      <c r="C696" s="1" t="str">
        <f>DetalleExp!A696</f>
        <v>EX-2020-91151393-APN-DTYC#MS</v>
      </c>
      <c r="D696" s="1" t="str">
        <f>IF(A696="Ordenes de Compra",VLOOKUP(C696,Autogestión!$B$2:$D$5090,3,0),IF(A696="Legítimo Abono",VLOOKUP(C696,NoAmpOC!$B$2:$H$988,7,0),"Factura"))</f>
        <v>Factura</v>
      </c>
      <c r="E696" s="26" t="str">
        <f>IF(A696="Ordenes de Compra",VLOOKUP($C696,Autogestión!$B$2:$G$5090,6,0),IF(A696="Financiamiento Internacional",VLOOKUP($C696,FinInt!$B$2:$G$508,6,0),"Legítimo Abono"))</f>
        <v>80-0025-LPU18</v>
      </c>
      <c r="F696" s="26" t="str">
        <f>IF($A696="Ordenes de Compra","ARS",IF($A696="Financiamiento Internacional",VLOOKUP($C696,FinInt!$B$2:$Q$508,15,0),VLOOKUP($C696,NoAmpOC!$B$2:$T$988,18,0)))</f>
        <v>ARS</v>
      </c>
      <c r="G696" s="5">
        <f>IF($A696="Ordenes de Compra",VLOOKUP($C696,Autogestión!$B$2:$H$5090,7,0),IF($A696="Financiamiento Internacional",VLOOKUP($C696,FinInt!$B$2:$Q$1308,16,0),VLOOKUP($C696,NoAmpOC!$B$2:$T$988,19,0)))</f>
        <v>6432730.6399999997</v>
      </c>
      <c r="H696" s="5">
        <f t="shared" si="30"/>
        <v>6432730.6399999997</v>
      </c>
      <c r="I696" s="26" t="str">
        <f>IF($A696="Ordenes de Compra",VLOOKUP($C696,Autogestión!$B$2:$J$5090,9,0),IF($A696="Financiamiento Internacional",VLOOKUP($C696,FinInt!$B$2:$G$1555,6,0),"Legitimo Abono"))</f>
        <v>80-1048-OC20</v>
      </c>
      <c r="J696" s="1" t="str">
        <f>IF($A696="Ordenes de Compra",VLOOKUP($C696,Autogestión!$B$2:$R$5090,17,0),IF($A696="Financiamiento Internacional",VLOOKUP($C696,FinInt!$B$2:$O$1508,14,0),VLOOKUP($C696,NoAmpOC!$B$2:$R$988,17,0)))</f>
        <v>PRO MED INTERNACIONAL SA</v>
      </c>
      <c r="K696" s="7" t="str">
        <f>DetalleExp!AP696</f>
        <v>DAFYP#MS-ARCHIVO</v>
      </c>
      <c r="L696" s="7" t="str">
        <f>DetalleExp!AQ696</f>
        <v>ARCHIVO - Archivo</v>
      </c>
      <c r="M696" s="7" t="str">
        <f>DetalleExp!AR696</f>
        <v>DAFYP#MS - Dirección de administración financiera y presupuestaria</v>
      </c>
      <c r="N696" s="7">
        <f>DetalleExp!AS696</f>
        <v>44228</v>
      </c>
      <c r="O696" s="27">
        <f ca="1">ROUNDUP(TODAY()-N696,0)</f>
        <v>127</v>
      </c>
      <c r="P696" s="27">
        <f ca="1">ROUNDUP(TODAY()-B696,0)</f>
        <v>161</v>
      </c>
      <c r="Q696" s="1" t="str">
        <f>IFERROR(IF(A696="Ordenes de Compra",VLOOKUP($E696,'Ordenes de Compra'!$A$2:$E$1712,5,0),"Sin OC"),"Sin dato")</f>
        <v>29.0.0.45.0</v>
      </c>
      <c r="R696" s="28">
        <f>IFERROR(IF(A696="Ordenes de Compra",VLOOKUP($I696,'Ordenes de Compra'!$B$2:$E$1712,3,0),"Sin OC"),"Sin dato")</f>
        <v>42664635.310000002</v>
      </c>
      <c r="S696" s="1" t="str">
        <f>VLOOKUP($U696,'Tablas intermedias'!$C$1:$H$222,5,0)</f>
        <v>DGPFE</v>
      </c>
      <c r="T696" s="29" t="str">
        <f t="shared" si="31"/>
        <v>OK</v>
      </c>
      <c r="U696" s="30" t="str">
        <f t="shared" si="32"/>
        <v>DAFYP#MS-ARCHIVOARCHIVO - ArchivoDAFYP#MS - Dirección de administración financiera y presupuestaria</v>
      </c>
      <c r="V696" s="1" t="str">
        <f>VLOOKUP(U696,'Tablas intermedias'!$C$1:$H$222,6,0)</f>
        <v>No</v>
      </c>
      <c r="W696" s="1" t="str">
        <f ca="1">IF(O696&lt;30,"menos de 30 días","más de 30 días")</f>
        <v>más de 30 días</v>
      </c>
    </row>
    <row r="697" spans="1:23" ht="14.25" hidden="1" thickTop="1" thickBot="1" x14ac:dyDescent="0.25">
      <c r="A697" s="17" t="str">
        <f>IF(DetalleExp!H697='Tablas intermedias'!$A$2,"Ordenes de Compra",IF(DetalleExp!H697='Tablas intermedias'!$A$3,"Financiamiento Internacional","Legítimo Abono"))</f>
        <v>Ordenes de Compra</v>
      </c>
      <c r="B697" s="7">
        <f>DetalleExp!E697</f>
        <v>44194</v>
      </c>
      <c r="C697" s="1" t="str">
        <f>DetalleExp!A697</f>
        <v>EX-2020-91216053-APN-DTYC#MS</v>
      </c>
      <c r="D697" s="1" t="str">
        <f>IF(A697="Ordenes de Compra",VLOOKUP(C697,Autogestión!$B$2:$D$5090,3,0),IF(A697="Legítimo Abono",VLOOKUP(C697,NoAmpOC!$B$2:$H$988,7,0),"Factura"))</f>
        <v>Factura</v>
      </c>
      <c r="E697" s="26" t="str">
        <f>IF(A697="Ordenes de Compra",VLOOKUP($C697,Autogestión!$B$2:$G$5090,6,0),IF(A697="Financiamiento Internacional",VLOOKUP($C697,FinInt!$B$2:$G$508,6,0),"Legítimo Abono"))</f>
        <v>80-0025-LPU18</v>
      </c>
      <c r="F697" s="26" t="str">
        <f>IF($A697="Ordenes de Compra","ARS",IF($A697="Financiamiento Internacional",VLOOKUP($C697,FinInt!$B$2:$Q$508,15,0),VLOOKUP($C697,NoAmpOC!$B$2:$T$988,18,0)))</f>
        <v>ARS</v>
      </c>
      <c r="G697" s="5">
        <f>IF($A697="Ordenes de Compra",VLOOKUP($C697,Autogestión!$B$2:$H$5090,7,0),IF($A697="Financiamiento Internacional",VLOOKUP($C697,FinInt!$B$2:$Q$1308,16,0),VLOOKUP($C697,NoAmpOC!$B$2:$T$988,19,0)))</f>
        <v>1208229.8</v>
      </c>
      <c r="H697" s="5">
        <f t="shared" si="30"/>
        <v>1208229.8</v>
      </c>
      <c r="I697" s="26" t="str">
        <f>IF($A697="Ordenes de Compra",VLOOKUP($C697,Autogestión!$B$2:$J$5090,9,0),IF($A697="Financiamiento Internacional",VLOOKUP($C697,FinInt!$B$2:$G$1555,6,0),"Legitimo Abono"))</f>
        <v>80-1048-OC20</v>
      </c>
      <c r="J697" s="1" t="str">
        <f>IF($A697="Ordenes de Compra",VLOOKUP($C697,Autogestión!$B$2:$R$5090,17,0),IF($A697="Financiamiento Internacional",VLOOKUP($C697,FinInt!$B$2:$O$1508,14,0),VLOOKUP($C697,NoAmpOC!$B$2:$R$988,17,0)))</f>
        <v>PRO MED INTERNACIONAL SA</v>
      </c>
      <c r="K697" s="7" t="str">
        <f>DetalleExp!AP697</f>
        <v>DAFYP#MS-ARCHIVO</v>
      </c>
      <c r="L697" s="7" t="str">
        <f>DetalleExp!AQ697</f>
        <v>ARCHIVO - Archivo</v>
      </c>
      <c r="M697" s="7" t="str">
        <f>DetalleExp!AR697</f>
        <v>DAFYP#MS - Dirección de administración financiera y presupuestaria</v>
      </c>
      <c r="N697" s="7">
        <f>DetalleExp!AS697</f>
        <v>44225</v>
      </c>
      <c r="O697" s="27">
        <f ca="1">ROUNDUP(TODAY()-N697,0)</f>
        <v>130</v>
      </c>
      <c r="P697" s="27">
        <f ca="1">ROUNDUP(TODAY()-B697,0)</f>
        <v>161</v>
      </c>
      <c r="Q697" s="1" t="str">
        <f>IFERROR(IF(A697="Ordenes de Compra",VLOOKUP($E697,'Ordenes de Compra'!$A$2:$E$1712,5,0),"Sin OC"),"Sin dato")</f>
        <v>29.0.0.45.0</v>
      </c>
      <c r="R697" s="28">
        <f>IFERROR(IF(A697="Ordenes de Compra",VLOOKUP($I697,'Ordenes de Compra'!$B$2:$E$1712,3,0),"Sin OC"),"Sin dato")</f>
        <v>42664635.310000002</v>
      </c>
      <c r="S697" s="1" t="str">
        <f>VLOOKUP($U697,'Tablas intermedias'!$C$1:$H$222,5,0)</f>
        <v>DGPFE</v>
      </c>
      <c r="T697" s="29" t="str">
        <f t="shared" si="31"/>
        <v>OK</v>
      </c>
      <c r="U697" s="30" t="str">
        <f t="shared" si="32"/>
        <v>DAFYP#MS-ARCHIVOARCHIVO - ArchivoDAFYP#MS - Dirección de administración financiera y presupuestaria</v>
      </c>
      <c r="V697" s="1" t="str">
        <f>VLOOKUP(U697,'Tablas intermedias'!$C$1:$H$222,6,0)</f>
        <v>No</v>
      </c>
      <c r="W697" s="1" t="str">
        <f ca="1">IF(O697&lt;30,"menos de 30 días","más de 30 días")</f>
        <v>más de 30 días</v>
      </c>
    </row>
    <row r="698" spans="1:23" ht="14.25" hidden="1" thickTop="1" thickBot="1" x14ac:dyDescent="0.25">
      <c r="A698" s="17" t="str">
        <f>IF(DetalleExp!H698='Tablas intermedias'!$A$2,"Ordenes de Compra",IF(DetalleExp!H698='Tablas intermedias'!$A$3,"Financiamiento Internacional","Legítimo Abono"))</f>
        <v>Financiamiento Internacional</v>
      </c>
      <c r="B698" s="7">
        <f>DetalleExp!E698</f>
        <v>44194</v>
      </c>
      <c r="C698" s="1" t="str">
        <f>DetalleExp!A698</f>
        <v>EX-2020-91331276-APN-DAFYP#MS</v>
      </c>
      <c r="D698" s="1" t="str">
        <f>IF(A698="Ordenes de Compra",VLOOKUP(C698,Autogestión!$B$2:$D$5090,3,0),IF(A698="Legítimo Abono",VLOOKUP(C698,NoAmpOC!$B$2:$H$988,7,0),"Factura"))</f>
        <v>Factura</v>
      </c>
      <c r="E698" s="26" t="str">
        <f>IF(A698="Ordenes de Compra",VLOOKUP($C698,Autogestión!$B$2:$G$5090,6,0),IF(A698="Financiamiento Internacional",VLOOKUP($C698,FinInt!$B$2:$G$508,6,0),"Legítimo Abono"))</f>
        <v>Proyecto Apoyo a la Cobertura Universal de Salud Efectiva en Argentina (SUMAR) - 8853-AR - BIRF</v>
      </c>
      <c r="F698" s="26" t="str">
        <f>IF($A698="Ordenes de Compra","ARS",IF($A698="Financiamiento Internacional",VLOOKUP($C698,FinInt!$B$2:$Q$508,15,0),VLOOKUP($C698,NoAmpOC!$B$2:$T$988,18,0)))</f>
        <v>ARS</v>
      </c>
      <c r="G698" s="5">
        <f>IF($A698="Ordenes de Compra",VLOOKUP($C698,Autogestión!$B$2:$H$5090,7,0),IF($A698="Financiamiento Internacional",VLOOKUP($C698,FinInt!$B$2:$Q$1308,16,0),VLOOKUP($C698,NoAmpOC!$B$2:$T$988,19,0)))</f>
        <v>4845496.05</v>
      </c>
      <c r="H698" s="5">
        <f t="shared" si="30"/>
        <v>4845496.05</v>
      </c>
      <c r="I698" s="26" t="str">
        <f>IF($A698="Ordenes de Compra",VLOOKUP($C698,Autogestión!$B$2:$J$5090,9,0),IF($A698="Financiamiento Internacional",VLOOKUP($C698,FinInt!$B$2:$G$1555,6,0),"Legitimo Abono"))</f>
        <v>Proyecto Apoyo a la Cobertura Universal de Salud Efectiva en Argentina (SUMAR) - 8853-AR - BIRF</v>
      </c>
      <c r="J698" s="1" t="str">
        <f>IF($A698="Ordenes de Compra",VLOOKUP($C698,Autogestión!$B$2:$R$5090,17,0),IF($A698="Financiamiento Internacional",VLOOKUP($C698,FinInt!$B$2:$O$1508,14,0),VLOOKUP($C698,NoAmpOC!$B$2:$R$988,17,0)))</f>
        <v>ADLER, HASENCLEVER &amp; ASOCIADOS S.R.L.</v>
      </c>
      <c r="K698" s="7" t="str">
        <f>DetalleExp!AP698</f>
        <v>DAFYP#MS-ARCHIVO</v>
      </c>
      <c r="L698" s="7" t="str">
        <f>DetalleExp!AQ698</f>
        <v>ARCHIVO - Archivo</v>
      </c>
      <c r="M698" s="7" t="str">
        <f>DetalleExp!AR698</f>
        <v>DAFYP#MS - Dirección de administración financiera y presupuestaria</v>
      </c>
      <c r="N698" s="7">
        <f>DetalleExp!AS698</f>
        <v>44224</v>
      </c>
      <c r="O698" s="27">
        <f ca="1">ROUNDUP(TODAY()-N698,0)</f>
        <v>131</v>
      </c>
      <c r="P698" s="27">
        <f ca="1">ROUNDUP(TODAY()-B698,0)</f>
        <v>161</v>
      </c>
      <c r="Q698" s="1" t="str">
        <f>IFERROR(IF(A698="Ordenes de Compra",VLOOKUP($E698,'Ordenes de Compra'!$A$2:$E$1712,5,0),"Sin OC"),"Sin dato")</f>
        <v>Sin OC</v>
      </c>
      <c r="R698" s="28" t="str">
        <f>IFERROR(IF(A698="Ordenes de Compra",VLOOKUP($I698,'Ordenes de Compra'!$B$2:$E$1712,3,0),"Sin OC"),"Sin dato")</f>
        <v>Sin OC</v>
      </c>
      <c r="S698" s="1" t="str">
        <f>VLOOKUP($U698,'Tablas intermedias'!$C$1:$H$222,5,0)</f>
        <v>DGPFE</v>
      </c>
      <c r="T698" s="29" t="str">
        <f t="shared" si="31"/>
        <v>OK</v>
      </c>
      <c r="U698" s="30" t="str">
        <f t="shared" si="32"/>
        <v>DAFYP#MS-ARCHIVOARCHIVO - ArchivoDAFYP#MS - Dirección de administración financiera y presupuestaria</v>
      </c>
      <c r="V698" s="1" t="str">
        <f>VLOOKUP(U698,'Tablas intermedias'!$C$1:$H$222,6,0)</f>
        <v>No</v>
      </c>
      <c r="W698" s="1" t="str">
        <f ca="1">IF(O698&lt;30,"menos de 30 días","más de 30 días")</f>
        <v>más de 30 días</v>
      </c>
    </row>
    <row r="699" spans="1:23" ht="14.25" hidden="1" thickTop="1" thickBot="1" x14ac:dyDescent="0.25">
      <c r="A699" s="17" t="str">
        <f>IF(DetalleExp!H699='Tablas intermedias'!$A$2,"Ordenes de Compra",IF(DetalleExp!H699='Tablas intermedias'!$A$3,"Financiamiento Internacional","Legítimo Abono"))</f>
        <v>Ordenes de Compra</v>
      </c>
      <c r="B699" s="7">
        <f>DetalleExp!E699</f>
        <v>44194</v>
      </c>
      <c r="C699" s="1" t="str">
        <f>DetalleExp!A699</f>
        <v>EX-2020-91362487-APN-DTYC#MS</v>
      </c>
      <c r="D699" s="1" t="str">
        <f>IF(A699="Ordenes de Compra",VLOOKUP(C699,Autogestión!$B$2:$D$5090,3,0),IF(A699="Legítimo Abono",VLOOKUP(C699,NoAmpOC!$B$2:$H$988,7,0),"Factura"))</f>
        <v>Factura</v>
      </c>
      <c r="E699" s="26" t="str">
        <f>IF(A699="Ordenes de Compra",VLOOKUP($C699,Autogestión!$B$2:$G$5090,6,0),IF(A699="Financiamiento Internacional",VLOOKUP($C699,FinInt!$B$2:$G$508,6,0),"Legítimo Abono"))</f>
        <v>80-0028-CDI17</v>
      </c>
      <c r="F699" s="26" t="str">
        <f>IF($A699="Ordenes de Compra","ARS",IF($A699="Financiamiento Internacional",VLOOKUP($C699,FinInt!$B$2:$Q$508,15,0),VLOOKUP($C699,NoAmpOC!$B$2:$T$988,18,0)))</f>
        <v>ARS</v>
      </c>
      <c r="G699" s="5">
        <f>IF($A699="Ordenes de Compra",VLOOKUP($C699,Autogestión!$B$2:$H$5090,7,0),IF($A699="Financiamiento Internacional",VLOOKUP($C699,FinInt!$B$2:$Q$1308,16,0),VLOOKUP($C699,NoAmpOC!$B$2:$T$988,19,0)))</f>
        <v>11336.32</v>
      </c>
      <c r="H699" s="5">
        <f t="shared" si="30"/>
        <v>11336.32</v>
      </c>
      <c r="I699" s="26" t="str">
        <f>IF($A699="Ordenes de Compra",VLOOKUP($C699,Autogestión!$B$2:$J$5090,9,0),IF($A699="Financiamiento Internacional",VLOOKUP($C699,FinInt!$B$2:$G$1555,6,0),"Legitimo Abono"))</f>
        <v>80-1198-CON20</v>
      </c>
      <c r="J699" s="1" t="str">
        <f>IF($A699="Ordenes de Compra",VLOOKUP($C699,Autogestión!$B$2:$R$5090,17,0),IF($A699="Financiamiento Internacional",VLOOKUP($C699,FinInt!$B$2:$O$1508,14,0),VLOOKUP($C699,NoAmpOC!$B$2:$R$988,17,0)))</f>
        <v>CORREO OFICIAL DE LA REPÚBLICA ARGENTINA S.A..</v>
      </c>
      <c r="K699" s="7" t="str">
        <f>DetalleExp!AP699</f>
        <v>RUYVALDOVINOS</v>
      </c>
      <c r="L699" s="7" t="str">
        <f>DetalleExp!AQ699</f>
        <v>DESPACHO_DGA - Despacho - dirección general de administración</v>
      </c>
      <c r="M699" s="7" t="str">
        <f>DetalleExp!AR699</f>
        <v>DGA#MS - Dirección general de administración</v>
      </c>
      <c r="N699" s="7">
        <f>DetalleExp!AS699</f>
        <v>44344</v>
      </c>
      <c r="O699" s="27">
        <f ca="1">ROUNDUP(TODAY()-N699,0)</f>
        <v>11</v>
      </c>
      <c r="P699" s="27">
        <f ca="1">ROUNDUP(TODAY()-B699,0)</f>
        <v>161</v>
      </c>
      <c r="Q699" s="1" t="str">
        <f>IFERROR(IF(A699="Ordenes de Compra",VLOOKUP($E699,'Ordenes de Compra'!$A$2:$E$1712,5,0),"Sin OC"),"Sin dato")</f>
        <v>29.0.0.5.0</v>
      </c>
      <c r="R699" s="28">
        <f>IFERROR(IF(A699="Ordenes de Compra",VLOOKUP($I699,'Ordenes de Compra'!$B$2:$E$1712,3,0),"Sin OC"),"Sin dato")</f>
        <v>689171613</v>
      </c>
      <c r="S699" s="1" t="str">
        <f>VLOOKUP($U699,'Tablas intermedias'!$C$1:$H$222,5,0)</f>
        <v>DGA</v>
      </c>
      <c r="T699" s="29" t="str">
        <f t="shared" si="31"/>
        <v>OK</v>
      </c>
      <c r="U699" s="30" t="str">
        <f t="shared" si="32"/>
        <v>RUYVALDOVINOSDESPACHO_DGA - Despacho - dirección general de administraciónDGA#MS - Dirección general de administración</v>
      </c>
      <c r="V699" s="1" t="str">
        <f>VLOOKUP(U699,'Tablas intermedias'!$C$1:$H$222,6,0)</f>
        <v>Si</v>
      </c>
      <c r="W699" s="1" t="str">
        <f ca="1">IF(O699&lt;30,"menos de 30 días","más de 30 días")</f>
        <v>menos de 30 días</v>
      </c>
    </row>
    <row r="700" spans="1:23" ht="14.25" hidden="1" thickTop="1" thickBot="1" x14ac:dyDescent="0.25">
      <c r="A700" s="17" t="str">
        <f>IF(DetalleExp!H700='Tablas intermedias'!$A$2,"Ordenes de Compra",IF(DetalleExp!H700='Tablas intermedias'!$A$3,"Financiamiento Internacional","Legítimo Abono"))</f>
        <v>Ordenes de Compra</v>
      </c>
      <c r="B700" s="7">
        <f>DetalleExp!E700</f>
        <v>44194</v>
      </c>
      <c r="C700" s="1" t="str">
        <f>DetalleExp!A700</f>
        <v>EX-2020-91364708-APN-DTYC#MS</v>
      </c>
      <c r="D700" s="1" t="str">
        <f>IF(A700="Ordenes de Compra",VLOOKUP(C700,Autogestión!$B$2:$D$5090,3,0),IF(A700="Legítimo Abono",VLOOKUP(C700,NoAmpOC!$B$2:$H$988,7,0),"Factura"))</f>
        <v>Factura</v>
      </c>
      <c r="E700" s="26" t="str">
        <f>IF(A700="Ordenes de Compra",VLOOKUP($C700,Autogestión!$B$2:$G$5090,6,0),IF(A700="Financiamiento Internacional",VLOOKUP($C700,FinInt!$B$2:$G$508,6,0),"Legítimo Abono"))</f>
        <v>80-0028-CDI17</v>
      </c>
      <c r="F700" s="26" t="str">
        <f>IF($A700="Ordenes de Compra","ARS",IF($A700="Financiamiento Internacional",VLOOKUP($C700,FinInt!$B$2:$Q$508,15,0),VLOOKUP($C700,NoAmpOC!$B$2:$T$988,18,0)))</f>
        <v>ARS</v>
      </c>
      <c r="G700" s="5">
        <f>IF($A700="Ordenes de Compra",VLOOKUP($C700,Autogestión!$B$2:$H$5090,7,0),IF($A700="Financiamiento Internacional",VLOOKUP($C700,FinInt!$B$2:$Q$1308,16,0),VLOOKUP($C700,NoAmpOC!$B$2:$T$988,19,0)))</f>
        <v>21453.52</v>
      </c>
      <c r="H700" s="5">
        <f t="shared" si="30"/>
        <v>21453.52</v>
      </c>
      <c r="I700" s="26" t="str">
        <f>IF($A700="Ordenes de Compra",VLOOKUP($C700,Autogestión!$B$2:$J$5090,9,0),IF($A700="Financiamiento Internacional",VLOOKUP($C700,FinInt!$B$2:$G$1555,6,0),"Legitimo Abono"))</f>
        <v>80-1198-CON20</v>
      </c>
      <c r="J700" s="1" t="str">
        <f>IF($A700="Ordenes de Compra",VLOOKUP($C700,Autogestión!$B$2:$R$5090,17,0),IF($A700="Financiamiento Internacional",VLOOKUP($C700,FinInt!$B$2:$O$1508,14,0),VLOOKUP($C700,NoAmpOC!$B$2:$R$988,17,0)))</f>
        <v>CORREO OFICIAL DE LA REPÚBLICA ARGENTINA S.A..</v>
      </c>
      <c r="K700" s="7" t="str">
        <f>DetalleExp!AP700</f>
        <v>DGA#MS-DESPACHO_DGA</v>
      </c>
      <c r="L700" s="7" t="str">
        <f>DetalleExp!AQ700</f>
        <v>DESPACHO_DGA - Despacho - dirección general de administración</v>
      </c>
      <c r="M700" s="7" t="str">
        <f>DetalleExp!AR700</f>
        <v>DGA#MS - Dirección general de administración</v>
      </c>
      <c r="N700" s="7">
        <f>DetalleExp!AS700</f>
        <v>44350</v>
      </c>
      <c r="O700" s="27">
        <f ca="1">ROUNDUP(TODAY()-N700,0)</f>
        <v>5</v>
      </c>
      <c r="P700" s="27">
        <f ca="1">ROUNDUP(TODAY()-B700,0)</f>
        <v>161</v>
      </c>
      <c r="Q700" s="1" t="str">
        <f>IFERROR(IF(A700="Ordenes de Compra",VLOOKUP($E700,'Ordenes de Compra'!$A$2:$E$1712,5,0),"Sin OC"),"Sin dato")</f>
        <v>29.0.0.5.0</v>
      </c>
      <c r="R700" s="28">
        <f>IFERROR(IF(A700="Ordenes de Compra",VLOOKUP($I700,'Ordenes de Compra'!$B$2:$E$1712,3,0),"Sin OC"),"Sin dato")</f>
        <v>689171613</v>
      </c>
      <c r="S700" s="1" t="str">
        <f>VLOOKUP($U700,'Tablas intermedias'!$C$1:$H$222,5,0)</f>
        <v>DGA</v>
      </c>
      <c r="T700" s="29" t="str">
        <f t="shared" si="31"/>
        <v>OK</v>
      </c>
      <c r="U700" s="30" t="str">
        <f t="shared" si="32"/>
        <v>DGA#MS-DESPACHO_DGADESPACHO_DGA - Despacho - dirección general de administraciónDGA#MS - Dirección general de administración</v>
      </c>
      <c r="V700" s="1" t="str">
        <f>VLOOKUP(U700,'Tablas intermedias'!$C$1:$H$222,6,0)</f>
        <v>Si</v>
      </c>
      <c r="W700" s="1" t="str">
        <f ca="1">IF(O700&lt;30,"menos de 30 días","más de 30 días")</f>
        <v>menos de 30 días</v>
      </c>
    </row>
    <row r="701" spans="1:23" ht="14.25" hidden="1" thickTop="1" thickBot="1" x14ac:dyDescent="0.25">
      <c r="A701" s="17" t="str">
        <f>IF(DetalleExp!H701='Tablas intermedias'!$A$2,"Ordenes de Compra",IF(DetalleExp!H701='Tablas intermedias'!$A$3,"Financiamiento Internacional","Legítimo Abono"))</f>
        <v>Ordenes de Compra</v>
      </c>
      <c r="B701" s="7">
        <f>DetalleExp!E701</f>
        <v>44194</v>
      </c>
      <c r="C701" s="1" t="str">
        <f>DetalleExp!A701</f>
        <v>EX-2020-91366560-APN-DTYC#MS</v>
      </c>
      <c r="D701" s="1" t="str">
        <f>IF(A701="Ordenes de Compra",VLOOKUP(C701,Autogestión!$B$2:$D$5090,3,0),IF(A701="Legítimo Abono",VLOOKUP(C701,NoAmpOC!$B$2:$H$988,7,0),"Factura"))</f>
        <v>Factura</v>
      </c>
      <c r="E701" s="26" t="str">
        <f>IF(A701="Ordenes de Compra",VLOOKUP($C701,Autogestión!$B$2:$G$5090,6,0),IF(A701="Financiamiento Internacional",VLOOKUP($C701,FinInt!$B$2:$G$508,6,0),"Legítimo Abono"))</f>
        <v>80-0028-CDI17</v>
      </c>
      <c r="F701" s="26" t="str">
        <f>IF($A701="Ordenes de Compra","ARS",IF($A701="Financiamiento Internacional",VLOOKUP($C701,FinInt!$B$2:$Q$508,15,0),VLOOKUP($C701,NoAmpOC!$B$2:$T$988,18,0)))</f>
        <v>ARS</v>
      </c>
      <c r="G701" s="5">
        <f>IF($A701="Ordenes de Compra",VLOOKUP($C701,Autogestión!$B$2:$H$5090,7,0),IF($A701="Financiamiento Internacional",VLOOKUP($C701,FinInt!$B$2:$Q$1308,16,0),VLOOKUP($C701,NoAmpOC!$B$2:$T$988,19,0)))</f>
        <v>6297.98</v>
      </c>
      <c r="H701" s="5">
        <f t="shared" si="30"/>
        <v>6297.98</v>
      </c>
      <c r="I701" s="26" t="str">
        <f>IF($A701="Ordenes de Compra",VLOOKUP($C701,Autogestión!$B$2:$J$5090,9,0),IF($A701="Financiamiento Internacional",VLOOKUP($C701,FinInt!$B$2:$G$1555,6,0),"Legitimo Abono"))</f>
        <v>80-1198-CON20</v>
      </c>
      <c r="J701" s="1" t="str">
        <f>IF($A701="Ordenes de Compra",VLOOKUP($C701,Autogestión!$B$2:$R$5090,17,0),IF($A701="Financiamiento Internacional",VLOOKUP($C701,FinInt!$B$2:$O$1508,14,0),VLOOKUP($C701,NoAmpOC!$B$2:$R$988,17,0)))</f>
        <v>CORREO OFICIAL DE LA REPÚBLICA ARGENTINA S.A..</v>
      </c>
      <c r="K701" s="7" t="str">
        <f>DetalleExp!AP701</f>
        <v>DGA#MS-DESPACHO_DGA</v>
      </c>
      <c r="L701" s="7" t="str">
        <f>DetalleExp!AQ701</f>
        <v>DESPACHO_DGA - Despacho - dirección general de administración</v>
      </c>
      <c r="M701" s="7" t="str">
        <f>DetalleExp!AR701</f>
        <v>DGA#MS - Dirección general de administración</v>
      </c>
      <c r="N701" s="7">
        <f>DetalleExp!AS701</f>
        <v>44350</v>
      </c>
      <c r="O701" s="27">
        <f ca="1">ROUNDUP(TODAY()-N701,0)</f>
        <v>5</v>
      </c>
      <c r="P701" s="27">
        <f ca="1">ROUNDUP(TODAY()-B701,0)</f>
        <v>161</v>
      </c>
      <c r="Q701" s="1" t="str">
        <f>IFERROR(IF(A701="Ordenes de Compra",VLOOKUP($E701,'Ordenes de Compra'!$A$2:$E$1712,5,0),"Sin OC"),"Sin dato")</f>
        <v>29.0.0.5.0</v>
      </c>
      <c r="R701" s="28">
        <f>IFERROR(IF(A701="Ordenes de Compra",VLOOKUP($I701,'Ordenes de Compra'!$B$2:$E$1712,3,0),"Sin OC"),"Sin dato")</f>
        <v>689171613</v>
      </c>
      <c r="S701" s="1" t="str">
        <f>VLOOKUP($U701,'Tablas intermedias'!$C$1:$H$222,5,0)</f>
        <v>DGA</v>
      </c>
      <c r="T701" s="29" t="str">
        <f t="shared" si="31"/>
        <v>OK</v>
      </c>
      <c r="U701" s="30" t="str">
        <f t="shared" si="32"/>
        <v>DGA#MS-DESPACHO_DGADESPACHO_DGA - Despacho - dirección general de administraciónDGA#MS - Dirección general de administración</v>
      </c>
      <c r="V701" s="1" t="str">
        <f>VLOOKUP(U701,'Tablas intermedias'!$C$1:$H$222,6,0)</f>
        <v>Si</v>
      </c>
      <c r="W701" s="1" t="str">
        <f ca="1">IF(O701&lt;30,"menos de 30 días","más de 30 días")</f>
        <v>menos de 30 días</v>
      </c>
    </row>
    <row r="702" spans="1:23" ht="14.25" hidden="1" thickTop="1" thickBot="1" x14ac:dyDescent="0.25">
      <c r="A702" s="17" t="str">
        <f>IF(DetalleExp!H702='Tablas intermedias'!$A$2,"Ordenes de Compra",IF(DetalleExp!H702='Tablas intermedias'!$A$3,"Financiamiento Internacional","Legítimo Abono"))</f>
        <v>Financiamiento Internacional</v>
      </c>
      <c r="B702" s="7">
        <f>DetalleExp!E702</f>
        <v>44195</v>
      </c>
      <c r="C702" s="1" t="str">
        <f>DetalleExp!A702</f>
        <v>EX-2020-91606010-APN-DAFYP#MS</v>
      </c>
      <c r="D702" s="1" t="str">
        <f>IF(A702="Ordenes de Compra",VLOOKUP(C702,Autogestión!$B$2:$D$5090,3,0),IF(A702="Legítimo Abono",VLOOKUP(C702,NoAmpOC!$B$2:$H$988,7,0),"Factura"))</f>
        <v>Factura</v>
      </c>
      <c r="E702" s="26" t="str">
        <f>IF(A702="Ordenes de Compra",VLOOKUP($C702,Autogestión!$B$2:$G$5090,6,0),IF(A702="Financiamiento Internacional",VLOOKUP($C702,FinInt!$B$2:$G$508,6,0),"Legítimo Abono"))</f>
        <v>Consolidación del modelo de Atención Primaria de la Salud a través de la Provisión y Dispensa de Medicamentos Esenciales ¿ Proyectos financiados Organismos Multilaterales Regionales - ARG/15/001 - PNUD</v>
      </c>
      <c r="F702" s="26" t="str">
        <f>IF($A702="Ordenes de Compra","ARS",IF($A702="Financiamiento Internacional",VLOOKUP($C702,FinInt!$B$2:$Q$508,15,0),VLOOKUP($C702,NoAmpOC!$B$2:$T$988,18,0)))</f>
        <v>ARS</v>
      </c>
      <c r="G702" s="5">
        <f>IF($A702="Ordenes de Compra",VLOOKUP($C702,Autogestión!$B$2:$H$5090,7,0),IF($A702="Financiamiento Internacional",VLOOKUP($C702,FinInt!$B$2:$Q$1308,16,0),VLOOKUP($C702,NoAmpOC!$B$2:$T$988,19,0)))</f>
        <v>231271.83</v>
      </c>
      <c r="H702" s="5">
        <f t="shared" si="30"/>
        <v>231271.83</v>
      </c>
      <c r="I702" s="26" t="str">
        <f>IF($A702="Ordenes de Compra",VLOOKUP($C702,Autogestión!$B$2:$J$5090,9,0),IF($A702="Financiamiento Internacional",VLOOKUP($C702,FinInt!$B$2:$G$1555,6,0),"Legitimo Abono"))</f>
        <v>Consolidación del modelo de Atención Primaria de la Salud a través de la Provisión y Dispensa de Medicamentos Esenciales ¿ Proyectos financiados Organismos Multilaterales Regionales - ARG/15/001 - PNUD</v>
      </c>
      <c r="J702" s="1" t="str">
        <f>IF($A702="Ordenes de Compra",VLOOKUP($C702,Autogestión!$B$2:$R$5090,17,0),IF($A702="Financiamiento Internacional",VLOOKUP($C702,FinInt!$B$2:$O$1508,14,0),VLOOKUP($C702,NoAmpOC!$B$2:$R$988,17,0)))</f>
        <v>Administradora de Archivos SA</v>
      </c>
      <c r="K702" s="7" t="str">
        <f>DetalleExp!AP702</f>
        <v>DAFYP#MS-ARCHIVO</v>
      </c>
      <c r="L702" s="7" t="str">
        <f>DetalleExp!AQ702</f>
        <v>ARCHIVO - Archivo</v>
      </c>
      <c r="M702" s="7" t="str">
        <f>DetalleExp!AR702</f>
        <v>DAFYP#MS - Dirección de administración financiera y presupuestaria</v>
      </c>
      <c r="N702" s="7">
        <f>DetalleExp!AS702</f>
        <v>44320</v>
      </c>
      <c r="O702" s="27">
        <f ca="1">ROUNDUP(TODAY()-N702,0)</f>
        <v>35</v>
      </c>
      <c r="P702" s="27">
        <f ca="1">ROUNDUP(TODAY()-B702,0)</f>
        <v>160</v>
      </c>
      <c r="Q702" s="1" t="str">
        <f>IFERROR(IF(A702="Ordenes de Compra",VLOOKUP($E702,'Ordenes de Compra'!$A$2:$E$1712,5,0),"Sin OC"),"Sin dato")</f>
        <v>Sin OC</v>
      </c>
      <c r="R702" s="28" t="str">
        <f>IFERROR(IF(A702="Ordenes de Compra",VLOOKUP($I702,'Ordenes de Compra'!$B$2:$E$1712,3,0),"Sin OC"),"Sin dato")</f>
        <v>Sin OC</v>
      </c>
      <c r="S702" s="1" t="str">
        <f>VLOOKUP($U702,'Tablas intermedias'!$C$1:$H$222,5,0)</f>
        <v>DGPFE</v>
      </c>
      <c r="T702" s="29" t="str">
        <f t="shared" si="31"/>
        <v>OK</v>
      </c>
      <c r="U702" s="30" t="str">
        <f t="shared" si="32"/>
        <v>DAFYP#MS-ARCHIVOARCHIVO - ArchivoDAFYP#MS - Dirección de administración financiera y presupuestaria</v>
      </c>
      <c r="V702" s="1" t="str">
        <f>VLOOKUP(U702,'Tablas intermedias'!$C$1:$H$222,6,0)</f>
        <v>No</v>
      </c>
      <c r="W702" s="1" t="str">
        <f ca="1">IF(O702&lt;30,"menos de 30 días","más de 30 días")</f>
        <v>más de 30 días</v>
      </c>
    </row>
    <row r="703" spans="1:23" ht="14.25" hidden="1" thickTop="1" thickBot="1" x14ac:dyDescent="0.25">
      <c r="A703" s="17" t="str">
        <f>IF(DetalleExp!H703='Tablas intermedias'!$A$2,"Ordenes de Compra",IF(DetalleExp!H703='Tablas intermedias'!$A$3,"Financiamiento Internacional","Legítimo Abono"))</f>
        <v>Financiamiento Internacional</v>
      </c>
      <c r="B703" s="7">
        <f>DetalleExp!E703</f>
        <v>44195</v>
      </c>
      <c r="C703" s="1" t="str">
        <f>DetalleExp!A703</f>
        <v>EX-2020-91611277-APN-DAFYP#MS</v>
      </c>
      <c r="D703" s="1" t="str">
        <f>IF(A703="Ordenes de Compra",VLOOKUP(C703,Autogestión!$B$2:$D$5090,3,0),IF(A703="Legítimo Abono",VLOOKUP(C703,NoAmpOC!$B$2:$H$988,7,0),"Factura"))</f>
        <v>Factura</v>
      </c>
      <c r="E703" s="26" t="str">
        <f>IF(A703="Ordenes de Compra",VLOOKUP($C703,Autogestión!$B$2:$G$5090,6,0),IF(A703="Financiamiento Internacional",VLOOKUP($C703,FinInt!$B$2:$G$508,6,0),"Legítimo Abono"))</f>
        <v>Consolidación del modelo de Atención Primaria de la Salud a través de la Provisión y Dispensa de Medicamentos Esenciales ¿ Proyectos financiados Organismos Multilaterales Regionales - ARG/15/001 - PNUD</v>
      </c>
      <c r="F703" s="26" t="str">
        <f>IF($A703="Ordenes de Compra","ARS",IF($A703="Financiamiento Internacional",VLOOKUP($C703,FinInt!$B$2:$Q$508,15,0),VLOOKUP($C703,NoAmpOC!$B$2:$T$988,18,0)))</f>
        <v>ARS</v>
      </c>
      <c r="G703" s="5">
        <f>IF($A703="Ordenes de Compra",VLOOKUP($C703,Autogestión!$B$2:$H$5090,7,0),IF($A703="Financiamiento Internacional",VLOOKUP($C703,FinInt!$B$2:$Q$1308,16,0),VLOOKUP($C703,NoAmpOC!$B$2:$T$988,19,0)))</f>
        <v>237210.83</v>
      </c>
      <c r="H703" s="5">
        <f t="shared" si="30"/>
        <v>237210.83</v>
      </c>
      <c r="I703" s="26" t="str">
        <f>IF($A703="Ordenes de Compra",VLOOKUP($C703,Autogestión!$B$2:$J$5090,9,0),IF($A703="Financiamiento Internacional",VLOOKUP($C703,FinInt!$B$2:$G$1555,6,0),"Legitimo Abono"))</f>
        <v>Consolidación del modelo de Atención Primaria de la Salud a través de la Provisión y Dispensa de Medicamentos Esenciales ¿ Proyectos financiados Organismos Multilaterales Regionales - ARG/15/001 - PNUD</v>
      </c>
      <c r="J703" s="1" t="str">
        <f>IF($A703="Ordenes de Compra",VLOOKUP($C703,Autogestión!$B$2:$R$5090,17,0),IF($A703="Financiamiento Internacional",VLOOKUP($C703,FinInt!$B$2:$O$1508,14,0),VLOOKUP($C703,NoAmpOC!$B$2:$R$988,17,0)))</f>
        <v>Administradora de Archivos SA</v>
      </c>
      <c r="K703" s="7" t="str">
        <f>DetalleExp!AP703</f>
        <v>DAFYP#MS-ARCHIVO</v>
      </c>
      <c r="L703" s="7" t="str">
        <f>DetalleExp!AQ703</f>
        <v>ARCHIVO - Archivo</v>
      </c>
      <c r="M703" s="7" t="str">
        <f>DetalleExp!AR703</f>
        <v>DAFYP#MS - Dirección de administración financiera y presupuestaria</v>
      </c>
      <c r="N703" s="7">
        <f>DetalleExp!AS703</f>
        <v>44320</v>
      </c>
      <c r="O703" s="27">
        <f ca="1">ROUNDUP(TODAY()-N703,0)</f>
        <v>35</v>
      </c>
      <c r="P703" s="27">
        <f ca="1">ROUNDUP(TODAY()-B703,0)</f>
        <v>160</v>
      </c>
      <c r="Q703" s="1" t="str">
        <f>IFERROR(IF(A703="Ordenes de Compra",VLOOKUP($E703,'Ordenes de Compra'!$A$2:$E$1712,5,0),"Sin OC"),"Sin dato")</f>
        <v>Sin OC</v>
      </c>
      <c r="R703" s="28" t="str">
        <f>IFERROR(IF(A703="Ordenes de Compra",VLOOKUP($I703,'Ordenes de Compra'!$B$2:$E$1712,3,0),"Sin OC"),"Sin dato")</f>
        <v>Sin OC</v>
      </c>
      <c r="S703" s="1" t="str">
        <f>VLOOKUP($U703,'Tablas intermedias'!$C$1:$H$222,5,0)</f>
        <v>DGPFE</v>
      </c>
      <c r="T703" s="29" t="str">
        <f t="shared" si="31"/>
        <v>OK</v>
      </c>
      <c r="U703" s="30" t="str">
        <f t="shared" si="32"/>
        <v>DAFYP#MS-ARCHIVOARCHIVO - ArchivoDAFYP#MS - Dirección de administración financiera y presupuestaria</v>
      </c>
      <c r="V703" s="1" t="str">
        <f>VLOOKUP(U703,'Tablas intermedias'!$C$1:$H$222,6,0)</f>
        <v>No</v>
      </c>
      <c r="W703" s="1" t="str">
        <f ca="1">IF(O703&lt;30,"menos de 30 días","más de 30 días")</f>
        <v>más de 30 días</v>
      </c>
    </row>
    <row r="704" spans="1:23" ht="14.25" hidden="1" thickTop="1" thickBot="1" x14ac:dyDescent="0.25">
      <c r="A704" s="17" t="str">
        <f>IF(DetalleExp!H704='Tablas intermedias'!$A$2,"Ordenes de Compra",IF(DetalleExp!H704='Tablas intermedias'!$A$3,"Financiamiento Internacional","Legítimo Abono"))</f>
        <v>Financiamiento Internacional</v>
      </c>
      <c r="B704" s="7">
        <f>DetalleExp!E704</f>
        <v>44195</v>
      </c>
      <c r="C704" s="1" t="str">
        <f>DetalleExp!A704</f>
        <v>EX-2020-91623769-APN-DAFYP#MS</v>
      </c>
      <c r="D704" s="1" t="str">
        <f>IF(A704="Ordenes de Compra",VLOOKUP(C704,Autogestión!$B$2:$D$5090,3,0),IF(A704="Legítimo Abono",VLOOKUP(C704,NoAmpOC!$B$2:$H$988,7,0),"Factura"))</f>
        <v>Factura</v>
      </c>
      <c r="E704" s="26" t="str">
        <f>IF(A704="Ordenes de Compra",VLOOKUP($C704,Autogestión!$B$2:$G$5090,6,0),IF(A704="Financiamiento Internacional",VLOOKUP($C704,FinInt!$B$2:$G$508,6,0),"Legítimo Abono"))</f>
        <v>Programa de Consolidación de la Gestión centralizada en Salud - ARG/13/007 - PNUD</v>
      </c>
      <c r="F704" s="26" t="str">
        <f>IF($A704="Ordenes de Compra","ARS",IF($A704="Financiamiento Internacional",VLOOKUP($C704,FinInt!$B$2:$Q$508,15,0),VLOOKUP($C704,NoAmpOC!$B$2:$T$988,18,0)))</f>
        <v>ARS</v>
      </c>
      <c r="G704" s="5">
        <f>IF($A704="Ordenes de Compra",VLOOKUP($C704,Autogestión!$B$2:$H$5090,7,0),IF($A704="Financiamiento Internacional",VLOOKUP($C704,FinInt!$B$2:$Q$1308,16,0),VLOOKUP($C704,NoAmpOC!$B$2:$T$988,19,0)))</f>
        <v>370931.85</v>
      </c>
      <c r="H704" s="5">
        <f t="shared" si="30"/>
        <v>370931.85</v>
      </c>
      <c r="I704" s="26" t="str">
        <f>IF($A704="Ordenes de Compra",VLOOKUP($C704,Autogestión!$B$2:$J$5090,9,0),IF($A704="Financiamiento Internacional",VLOOKUP($C704,FinInt!$B$2:$G$1555,6,0),"Legitimo Abono"))</f>
        <v>Programa de Consolidación de la Gestión centralizada en Salud - ARG/13/007 - PNUD</v>
      </c>
      <c r="J704" s="1" t="str">
        <f>IF($A704="Ordenes de Compra",VLOOKUP($C704,Autogestión!$B$2:$R$5090,17,0),IF($A704="Financiamiento Internacional",VLOOKUP($C704,FinInt!$B$2:$O$1508,14,0),VLOOKUP($C704,NoAmpOC!$B$2:$R$988,17,0)))</f>
        <v>PLAZA DE MAYO ONE SA</v>
      </c>
      <c r="K704" s="7" t="str">
        <f>DetalleExp!AP704</f>
        <v>DAFYP#MS-ARCHIVO</v>
      </c>
      <c r="L704" s="7" t="str">
        <f>DetalleExp!AQ704</f>
        <v>ARCHIVO - Archivo</v>
      </c>
      <c r="M704" s="7" t="str">
        <f>DetalleExp!AR704</f>
        <v>DAFYP#MS - Dirección de administración financiera y presupuestaria</v>
      </c>
      <c r="N704" s="7">
        <f>DetalleExp!AS704</f>
        <v>44250</v>
      </c>
      <c r="O704" s="27">
        <f ca="1">ROUNDUP(TODAY()-N704,0)</f>
        <v>105</v>
      </c>
      <c r="P704" s="27">
        <f ca="1">ROUNDUP(TODAY()-B704,0)</f>
        <v>160</v>
      </c>
      <c r="Q704" s="1" t="str">
        <f>IFERROR(IF(A704="Ordenes de Compra",VLOOKUP($E704,'Ordenes de Compra'!$A$2:$E$1712,5,0),"Sin OC"),"Sin dato")</f>
        <v>Sin OC</v>
      </c>
      <c r="R704" s="28" t="str">
        <f>IFERROR(IF(A704="Ordenes de Compra",VLOOKUP($I704,'Ordenes de Compra'!$B$2:$E$1712,3,0),"Sin OC"),"Sin dato")</f>
        <v>Sin OC</v>
      </c>
      <c r="S704" s="1" t="str">
        <f>VLOOKUP($U704,'Tablas intermedias'!$C$1:$H$222,5,0)</f>
        <v>DGPFE</v>
      </c>
      <c r="T704" s="29" t="str">
        <f t="shared" si="31"/>
        <v>OK</v>
      </c>
      <c r="U704" s="30" t="str">
        <f t="shared" si="32"/>
        <v>DAFYP#MS-ARCHIVOARCHIVO - ArchivoDAFYP#MS - Dirección de administración financiera y presupuestaria</v>
      </c>
      <c r="V704" s="1" t="str">
        <f>VLOOKUP(U704,'Tablas intermedias'!$C$1:$H$222,6,0)</f>
        <v>No</v>
      </c>
      <c r="W704" s="1" t="str">
        <f ca="1">IF(O704&lt;30,"menos de 30 días","más de 30 días")</f>
        <v>más de 30 días</v>
      </c>
    </row>
    <row r="705" spans="1:23" ht="14.25" hidden="1" thickTop="1" thickBot="1" x14ac:dyDescent="0.25">
      <c r="A705" s="17" t="str">
        <f>IF(DetalleExp!H705='Tablas intermedias'!$A$2,"Ordenes de Compra",IF(DetalleExp!H705='Tablas intermedias'!$A$3,"Financiamiento Internacional","Legítimo Abono"))</f>
        <v>Ordenes de Compra</v>
      </c>
      <c r="B705" s="7">
        <f>DetalleExp!E705</f>
        <v>44195</v>
      </c>
      <c r="C705" s="1" t="str">
        <f>DetalleExp!A705</f>
        <v>EX-2020-91633571-APN-DTYC#MS</v>
      </c>
      <c r="D705" s="1" t="str">
        <f>IF(A705="Ordenes de Compra",VLOOKUP(C705,Autogestión!$B$2:$D$5090,3,0),IF(A705="Legítimo Abono",VLOOKUP(C705,NoAmpOC!$B$2:$H$988,7,0),"Factura"))</f>
        <v>Factura</v>
      </c>
      <c r="E705" s="26" t="str">
        <f>IF(A705="Ordenes de Compra",VLOOKUP($C705,Autogestión!$B$2:$G$5090,6,0),IF(A705="Financiamiento Internacional",VLOOKUP($C705,FinInt!$B$2:$G$508,6,0),"Legítimo Abono"))</f>
        <v>80-0025-LPU18</v>
      </c>
      <c r="F705" s="26" t="str">
        <f>IF($A705="Ordenes de Compra","ARS",IF($A705="Financiamiento Internacional",VLOOKUP($C705,FinInt!$B$2:$Q$508,15,0),VLOOKUP($C705,NoAmpOC!$B$2:$T$988,18,0)))</f>
        <v>ARS</v>
      </c>
      <c r="G705" s="5">
        <f>IF($A705="Ordenes de Compra",VLOOKUP($C705,Autogestión!$B$2:$H$5090,7,0),IF($A705="Financiamiento Internacional",VLOOKUP($C705,FinInt!$B$2:$Q$1308,16,0),VLOOKUP($C705,NoAmpOC!$B$2:$T$988,19,0)))</f>
        <v>5725494.7400000002</v>
      </c>
      <c r="H705" s="5">
        <f t="shared" si="30"/>
        <v>5725494.7400000002</v>
      </c>
      <c r="I705" s="26" t="str">
        <f>IF($A705="Ordenes de Compra",VLOOKUP($C705,Autogestión!$B$2:$J$5090,9,0),IF($A705="Financiamiento Internacional",VLOOKUP($C705,FinInt!$B$2:$G$1555,6,0),"Legitimo Abono"))</f>
        <v>80-1048-OC20</v>
      </c>
      <c r="J705" s="1" t="str">
        <f>IF($A705="Ordenes de Compra",VLOOKUP($C705,Autogestión!$B$2:$R$5090,17,0),IF($A705="Financiamiento Internacional",VLOOKUP($C705,FinInt!$B$2:$O$1508,14,0),VLOOKUP($C705,NoAmpOC!$B$2:$R$988,17,0)))</f>
        <v>PRO MED INTERNACIONAL SA</v>
      </c>
      <c r="K705" s="7" t="str">
        <f>DetalleExp!AP705</f>
        <v>DAFYP#MS-ARCHIVO</v>
      </c>
      <c r="L705" s="7" t="str">
        <f>DetalleExp!AQ705</f>
        <v>ARCHIVO - Archivo</v>
      </c>
      <c r="M705" s="7" t="str">
        <f>DetalleExp!AR705</f>
        <v>DAFYP#MS - Dirección de administración financiera y presupuestaria</v>
      </c>
      <c r="N705" s="7">
        <f>DetalleExp!AS705</f>
        <v>44228</v>
      </c>
      <c r="O705" s="27">
        <f ca="1">ROUNDUP(TODAY()-N705,0)</f>
        <v>127</v>
      </c>
      <c r="P705" s="27">
        <f ca="1">ROUNDUP(TODAY()-B705,0)</f>
        <v>160</v>
      </c>
      <c r="Q705" s="1" t="str">
        <f>IFERROR(IF(A705="Ordenes de Compra",VLOOKUP($E705,'Ordenes de Compra'!$A$2:$E$1712,5,0),"Sin OC"),"Sin dato")</f>
        <v>29.0.0.45.0</v>
      </c>
      <c r="R705" s="28">
        <f>IFERROR(IF(A705="Ordenes de Compra",VLOOKUP($I705,'Ordenes de Compra'!$B$2:$E$1712,3,0),"Sin OC"),"Sin dato")</f>
        <v>42664635.310000002</v>
      </c>
      <c r="S705" s="1" t="str">
        <f>VLOOKUP($U705,'Tablas intermedias'!$C$1:$H$222,5,0)</f>
        <v>DGPFE</v>
      </c>
      <c r="T705" s="29" t="str">
        <f t="shared" si="31"/>
        <v>OK</v>
      </c>
      <c r="U705" s="30" t="str">
        <f t="shared" si="32"/>
        <v>DAFYP#MS-ARCHIVOARCHIVO - ArchivoDAFYP#MS - Dirección de administración financiera y presupuestaria</v>
      </c>
      <c r="V705" s="1" t="str">
        <f>VLOOKUP(U705,'Tablas intermedias'!$C$1:$H$222,6,0)</f>
        <v>No</v>
      </c>
      <c r="W705" s="1" t="str">
        <f ca="1">IF(O705&lt;30,"menos de 30 días","más de 30 días")</f>
        <v>más de 30 días</v>
      </c>
    </row>
    <row r="706" spans="1:23" ht="14.25" hidden="1" thickTop="1" thickBot="1" x14ac:dyDescent="0.25">
      <c r="A706" s="17" t="str">
        <f>IF(DetalleExp!H706='Tablas intermedias'!$A$2,"Ordenes de Compra",IF(DetalleExp!H706='Tablas intermedias'!$A$3,"Financiamiento Internacional","Legítimo Abono"))</f>
        <v>Ordenes de Compra</v>
      </c>
      <c r="B706" s="7">
        <f>DetalleExp!E706</f>
        <v>44195</v>
      </c>
      <c r="C706" s="1" t="str">
        <f>DetalleExp!A706</f>
        <v>EX-2020-91782875-APN-DTYC#MS</v>
      </c>
      <c r="D706" s="1" t="str">
        <f>IF(A706="Ordenes de Compra",VLOOKUP(C706,Autogestión!$B$2:$D$5090,3,0),IF(A706="Legítimo Abono",VLOOKUP(C706,NoAmpOC!$B$2:$H$988,7,0),"Factura"))</f>
        <v>Factura</v>
      </c>
      <c r="E706" s="26" t="str">
        <f>IF(A706="Ordenes de Compra",VLOOKUP($C706,Autogestión!$B$2:$G$5090,6,0),IF(A706="Financiamiento Internacional",VLOOKUP($C706,FinInt!$B$2:$G$508,6,0),"Legítimo Abono"))</f>
        <v>80-0025-LPU18</v>
      </c>
      <c r="F706" s="26" t="str">
        <f>IF($A706="Ordenes de Compra","ARS",IF($A706="Financiamiento Internacional",VLOOKUP($C706,FinInt!$B$2:$Q$508,15,0),VLOOKUP($C706,NoAmpOC!$B$2:$T$988,18,0)))</f>
        <v>ARS</v>
      </c>
      <c r="G706" s="5">
        <f>IF($A706="Ordenes de Compra",VLOOKUP($C706,Autogestión!$B$2:$H$5090,7,0),IF($A706="Financiamiento Internacional",VLOOKUP($C706,FinInt!$B$2:$Q$1308,16,0),VLOOKUP($C706,NoAmpOC!$B$2:$T$988,19,0)))</f>
        <v>168539.44</v>
      </c>
      <c r="H706" s="5">
        <f t="shared" si="30"/>
        <v>168539.44</v>
      </c>
      <c r="I706" s="26" t="str">
        <f>IF($A706="Ordenes de Compra",VLOOKUP($C706,Autogestión!$B$2:$J$5090,9,0),IF($A706="Financiamiento Internacional",VLOOKUP($C706,FinInt!$B$2:$G$1555,6,0),"Legitimo Abono"))</f>
        <v>80-1044-OC20</v>
      </c>
      <c r="J706" s="1" t="str">
        <f>IF($A706="Ordenes de Compra",VLOOKUP($C706,Autogestión!$B$2:$R$5090,17,0),IF($A706="Financiamiento Internacional",VLOOKUP($C706,FinInt!$B$2:$O$1508,14,0),VLOOKUP($C706,NoAmpOC!$B$2:$R$988,17,0)))</f>
        <v>LABORATORIOS FABRA S.A.</v>
      </c>
      <c r="K706" s="7" t="str">
        <f>DetalleExp!AP706</f>
        <v>DAFYP#MS-ARCHIVO</v>
      </c>
      <c r="L706" s="7" t="str">
        <f>DetalleExp!AQ706</f>
        <v>ARCHIVO - Archivo</v>
      </c>
      <c r="M706" s="7" t="str">
        <f>DetalleExp!AR706</f>
        <v>DAFYP#MS - Dirección de administración financiera y presupuestaria</v>
      </c>
      <c r="N706" s="7">
        <f>DetalleExp!AS706</f>
        <v>44273</v>
      </c>
      <c r="O706" s="27">
        <f ca="1">ROUNDUP(TODAY()-N706,0)</f>
        <v>82</v>
      </c>
      <c r="P706" s="27">
        <f ca="1">ROUNDUP(TODAY()-B706,0)</f>
        <v>160</v>
      </c>
      <c r="Q706" s="1" t="str">
        <f>IFERROR(IF(A706="Ordenes de Compra",VLOOKUP($E706,'Ordenes de Compra'!$A$2:$E$1712,5,0),"Sin OC"),"Sin dato")</f>
        <v>29.0.0.45.0</v>
      </c>
      <c r="R706" s="28">
        <f>IFERROR(IF(A706="Ordenes de Compra",VLOOKUP($I706,'Ordenes de Compra'!$B$2:$E$1712,3,0),"Sin OC"),"Sin dato")</f>
        <v>105233823.5</v>
      </c>
      <c r="S706" s="1" t="str">
        <f>VLOOKUP($U706,'Tablas intermedias'!$C$1:$H$222,5,0)</f>
        <v>DGPFE</v>
      </c>
      <c r="T706" s="29" t="str">
        <f t="shared" si="31"/>
        <v>OK</v>
      </c>
      <c r="U706" s="30" t="str">
        <f t="shared" si="32"/>
        <v>DAFYP#MS-ARCHIVOARCHIVO - ArchivoDAFYP#MS - Dirección de administración financiera y presupuestaria</v>
      </c>
      <c r="V706" s="1" t="str">
        <f>VLOOKUP(U706,'Tablas intermedias'!$C$1:$H$222,6,0)</f>
        <v>No</v>
      </c>
      <c r="W706" s="1" t="str">
        <f ca="1">IF(O706&lt;30,"menos de 30 días","más de 30 días")</f>
        <v>más de 30 días</v>
      </c>
    </row>
    <row r="707" spans="1:23" ht="14.25" hidden="1" thickTop="1" thickBot="1" x14ac:dyDescent="0.25">
      <c r="A707" s="17" t="str">
        <f>IF(DetalleExp!H707='Tablas intermedias'!$A$2,"Ordenes de Compra",IF(DetalleExp!H707='Tablas intermedias'!$A$3,"Financiamiento Internacional","Legítimo Abono"))</f>
        <v>Ordenes de Compra</v>
      </c>
      <c r="B707" s="7">
        <f>DetalleExp!E707</f>
        <v>44200</v>
      </c>
      <c r="C707" s="1" t="str">
        <f>DetalleExp!A707</f>
        <v>EX-2021-352623-APN-DTYC#MS</v>
      </c>
      <c r="D707" s="1" t="str">
        <f>IF(A707="Ordenes de Compra",VLOOKUP(C707,Autogestión!$B$2:$D$5090,3,0),IF(A707="Legítimo Abono",VLOOKUP(C707,NoAmpOC!$B$2:$H$988,7,0),"Factura"))</f>
        <v>Factura</v>
      </c>
      <c r="E707" s="26" t="str">
        <f>IF(A707="Ordenes de Compra",VLOOKUP($C707,Autogestión!$B$2:$G$5090,6,0),IF(A707="Financiamiento Internacional",VLOOKUP($C707,FinInt!$B$2:$G$508,6,0),"Legítimo Abono"))</f>
        <v>80-0017-LPU19</v>
      </c>
      <c r="F707" s="26" t="str">
        <f>IF($A707="Ordenes de Compra","ARS",IF($A707="Financiamiento Internacional",VLOOKUP($C707,FinInt!$B$2:$Q$508,15,0),VLOOKUP($C707,NoAmpOC!$B$2:$T$988,18,0)))</f>
        <v>ARS</v>
      </c>
      <c r="G707" s="5">
        <f>IF($A707="Ordenes de Compra",VLOOKUP($C707,Autogestión!$B$2:$H$5090,7,0),IF($A707="Financiamiento Internacional",VLOOKUP($C707,FinInt!$B$2:$Q$1308,16,0),VLOOKUP($C707,NoAmpOC!$B$2:$T$988,19,0)))</f>
        <v>13264030.039999999</v>
      </c>
      <c r="H707" s="5">
        <f t="shared" ref="H707:H770" si="33">IF(F707="USD",G707*$Z$1,IF(F707="EUR",G707*$AD$1,G707))</f>
        <v>13264030.039999999</v>
      </c>
      <c r="I707" s="26" t="str">
        <f>IF($A707="Ordenes de Compra",VLOOKUP($C707,Autogestión!$B$2:$J$5090,9,0),IF($A707="Financiamiento Internacional",VLOOKUP($C707,FinInt!$B$2:$G$1555,6,0),"Legitimo Abono"))</f>
        <v>80-1139-OC19</v>
      </c>
      <c r="J707" s="1" t="str">
        <f>IF($A707="Ordenes de Compra",VLOOKUP($C707,Autogestión!$B$2:$R$5090,17,0),IF($A707="Financiamiento Internacional",VLOOKUP($C707,FinInt!$B$2:$O$1508,14,0),VLOOKUP($C707,NoAmpOC!$B$2:$R$988,17,0)))</f>
        <v>ORIEN S.A.</v>
      </c>
      <c r="K707" s="7" t="str">
        <f>DetalleExp!AP707</f>
        <v>SGA#INSSJP-PVD</v>
      </c>
      <c r="L707" s="7" t="str">
        <f>DetalleExp!AQ707</f>
        <v>PVD - Privada</v>
      </c>
      <c r="M707" s="7" t="str">
        <f>DetalleExp!AR707</f>
        <v>SGA#INSSJP - Secretaría general de administración</v>
      </c>
      <c r="N707" s="7">
        <f>DetalleExp!AS707</f>
        <v>44348</v>
      </c>
      <c r="O707" s="27">
        <f ca="1">ROUNDUP(TODAY()-N707,0)</f>
        <v>7</v>
      </c>
      <c r="P707" s="27">
        <f ca="1">ROUNDUP(TODAY()-B707,0)</f>
        <v>155</v>
      </c>
      <c r="Q707" s="1" t="str">
        <f>IFERROR(IF(A707="Ordenes de Compra",VLOOKUP($E707,'Ordenes de Compra'!$A$2:$E$1712,5,0),"Sin OC"),"Sin dato")</f>
        <v>Varios</v>
      </c>
      <c r="R707" s="28">
        <f>IFERROR(IF(A707="Ordenes de Compra",VLOOKUP($I707,'Ordenes de Compra'!$B$2:$E$1712,3,0),"Sin OC"),"Sin dato")</f>
        <v>539212229</v>
      </c>
      <c r="S707" s="1" t="str">
        <f>VLOOKUP($U707,'Tablas intermedias'!$C$1:$H$222,5,0)</f>
        <v>Programa</v>
      </c>
      <c r="T707" s="29" t="str">
        <f t="shared" ref="T707:T770" si="34">IF(AND(D707="Factura",OR(G707&gt;100000000,R707=G707)),"Ver","OK")</f>
        <v>OK</v>
      </c>
      <c r="U707" s="30" t="str">
        <f t="shared" ref="U707:U770" si="35">K707&amp;L707&amp;M707</f>
        <v>SGA#INSSJP-PVDPVD - PrivadaSGA#INSSJP - Secretaría general de administración</v>
      </c>
      <c r="V707" s="1" t="str">
        <f>VLOOKUP(U707,'Tablas intermedias'!$C$1:$H$222,6,0)</f>
        <v>Si</v>
      </c>
      <c r="W707" s="1" t="str">
        <f ca="1">IF(O707&lt;30,"menos de 30 días","más de 30 días")</f>
        <v>menos de 30 días</v>
      </c>
    </row>
    <row r="708" spans="1:23" ht="14.25" hidden="1" thickTop="1" thickBot="1" x14ac:dyDescent="0.25">
      <c r="A708" s="17" t="str">
        <f>IF(DetalleExp!H708='Tablas intermedias'!$A$2,"Ordenes de Compra",IF(DetalleExp!H708='Tablas intermedias'!$A$3,"Financiamiento Internacional","Legítimo Abono"))</f>
        <v>Ordenes de Compra</v>
      </c>
      <c r="B708" s="7">
        <f>DetalleExp!E708</f>
        <v>44200</v>
      </c>
      <c r="C708" s="1" t="str">
        <f>DetalleExp!A708</f>
        <v>EX-2021-363021-APN-DTYC#MS</v>
      </c>
      <c r="D708" s="1" t="str">
        <f>IF(A708="Ordenes de Compra",VLOOKUP(C708,Autogestión!$B$2:$D$5090,3,0),IF(A708="Legítimo Abono",VLOOKUP(C708,NoAmpOC!$B$2:$H$988,7,0),"Factura"))</f>
        <v>Factura</v>
      </c>
      <c r="E708" s="26" t="str">
        <f>IF(A708="Ordenes de Compra",VLOOKUP($C708,Autogestión!$B$2:$G$5090,6,0),IF(A708="Financiamiento Internacional",VLOOKUP($C708,FinInt!$B$2:$G$508,6,0),"Legítimo Abono"))</f>
        <v>80-0017-LPU19</v>
      </c>
      <c r="F708" s="26" t="str">
        <f>IF($A708="Ordenes de Compra","ARS",IF($A708="Financiamiento Internacional",VLOOKUP($C708,FinInt!$B$2:$Q$508,15,0),VLOOKUP($C708,NoAmpOC!$B$2:$T$988,18,0)))</f>
        <v>ARS</v>
      </c>
      <c r="G708" s="5">
        <f>IF($A708="Ordenes de Compra",VLOOKUP($C708,Autogestión!$B$2:$H$5090,7,0),IF($A708="Financiamiento Internacional",VLOOKUP($C708,FinInt!$B$2:$Q$1308,16,0),VLOOKUP($C708,NoAmpOC!$B$2:$T$988,19,0)))</f>
        <v>6068908.25</v>
      </c>
      <c r="H708" s="5">
        <f t="shared" si="33"/>
        <v>6068908.25</v>
      </c>
      <c r="I708" s="26" t="str">
        <f>IF($A708="Ordenes de Compra",VLOOKUP($C708,Autogestión!$B$2:$J$5090,9,0),IF($A708="Financiamiento Internacional",VLOOKUP($C708,FinInt!$B$2:$G$1555,6,0),"Legitimo Abono"))</f>
        <v>80-1139-OC19</v>
      </c>
      <c r="J708" s="1" t="str">
        <f>IF($A708="Ordenes de Compra",VLOOKUP($C708,Autogestión!$B$2:$R$5090,17,0),IF($A708="Financiamiento Internacional",VLOOKUP($C708,FinInt!$B$2:$O$1508,14,0),VLOOKUP($C708,NoAmpOC!$B$2:$R$988,17,0)))</f>
        <v>ORIEN S.A.</v>
      </c>
      <c r="K708" s="7" t="str">
        <f>DetalleExp!AP708</f>
        <v>SANTIAGOTORRES</v>
      </c>
      <c r="L708" s="7" t="str">
        <f>DetalleExp!AQ708</f>
        <v>SEC - Secretaría</v>
      </c>
      <c r="M708" s="7" t="str">
        <f>DetalleExp!AR708</f>
        <v>SPYC#SSS - Subgerencia de presupuesto y contabilidad</v>
      </c>
      <c r="N708" s="7">
        <f>DetalleExp!AS708</f>
        <v>44335</v>
      </c>
      <c r="O708" s="27">
        <f ca="1">ROUNDUP(TODAY()-N708,0)</f>
        <v>20</v>
      </c>
      <c r="P708" s="27">
        <f ca="1">ROUNDUP(TODAY()-B708,0)</f>
        <v>155</v>
      </c>
      <c r="Q708" s="1" t="str">
        <f>IFERROR(IF(A708="Ordenes de Compra",VLOOKUP($E708,'Ordenes de Compra'!$A$2:$E$1712,5,0),"Sin OC"),"Sin dato")</f>
        <v>Varios</v>
      </c>
      <c r="R708" s="28">
        <f>IFERROR(IF(A708="Ordenes de Compra",VLOOKUP($I708,'Ordenes de Compra'!$B$2:$E$1712,3,0),"Sin OC"),"Sin dato")</f>
        <v>539212229</v>
      </c>
      <c r="S708" s="1" t="str">
        <f>VLOOKUP($U708,'Tablas intermedias'!$C$1:$H$222,5,0)</f>
        <v>Programa</v>
      </c>
      <c r="T708" s="29" t="str">
        <f t="shared" si="34"/>
        <v>OK</v>
      </c>
      <c r="U708" s="30" t="str">
        <f t="shared" si="35"/>
        <v>SANTIAGOTORRESSEC - SecretaríaSPYC#SSS - Subgerencia de presupuesto y contabilidad</v>
      </c>
      <c r="V708" s="1" t="str">
        <f>VLOOKUP(U708,'Tablas intermedias'!$C$1:$H$222,6,0)</f>
        <v>Si</v>
      </c>
      <c r="W708" s="1" t="str">
        <f ca="1">IF(O708&lt;30,"menos de 30 días","más de 30 días")</f>
        <v>menos de 30 días</v>
      </c>
    </row>
    <row r="709" spans="1:23" ht="14.25" hidden="1" thickTop="1" thickBot="1" x14ac:dyDescent="0.25">
      <c r="A709" s="17" t="str">
        <f>IF(DetalleExp!H709='Tablas intermedias'!$A$2,"Ordenes de Compra",IF(DetalleExp!H709='Tablas intermedias'!$A$3,"Financiamiento Internacional","Legítimo Abono"))</f>
        <v>Ordenes de Compra</v>
      </c>
      <c r="B709" s="7">
        <f>DetalleExp!E709</f>
        <v>44200</v>
      </c>
      <c r="C709" s="1" t="str">
        <f>DetalleExp!A709</f>
        <v>EX-2021-373023-APN-DTYC#MS</v>
      </c>
      <c r="D709" s="1" t="str">
        <f>IF(A709="Ordenes de Compra",VLOOKUP(C709,Autogestión!$B$2:$D$5090,3,0),IF(A709="Legítimo Abono",VLOOKUP(C709,NoAmpOC!$B$2:$H$988,7,0),"Factura"))</f>
        <v>Factura</v>
      </c>
      <c r="E709" s="26" t="str">
        <f>IF(A709="Ordenes de Compra",VLOOKUP($C709,Autogestión!$B$2:$G$5090,6,0),IF(A709="Financiamiento Internacional",VLOOKUP($C709,FinInt!$B$2:$G$508,6,0),"Legítimo Abono"))</f>
        <v>80-0017-LPU19</v>
      </c>
      <c r="F709" s="26" t="str">
        <f>IF($A709="Ordenes de Compra","ARS",IF($A709="Financiamiento Internacional",VLOOKUP($C709,FinInt!$B$2:$Q$508,15,0),VLOOKUP($C709,NoAmpOC!$B$2:$T$988,18,0)))</f>
        <v>ARS</v>
      </c>
      <c r="G709" s="5">
        <f>IF($A709="Ordenes de Compra",VLOOKUP($C709,Autogestión!$B$2:$H$5090,7,0),IF($A709="Financiamiento Internacional",VLOOKUP($C709,FinInt!$B$2:$Q$1308,16,0),VLOOKUP($C709,NoAmpOC!$B$2:$T$988,19,0)))</f>
        <v>3583732.87</v>
      </c>
      <c r="H709" s="5">
        <f t="shared" si="33"/>
        <v>3583732.87</v>
      </c>
      <c r="I709" s="26" t="str">
        <f>IF($A709="Ordenes de Compra",VLOOKUP($C709,Autogestión!$B$2:$J$5090,9,0),IF($A709="Financiamiento Internacional",VLOOKUP($C709,FinInt!$B$2:$G$1555,6,0),"Legitimo Abono"))</f>
        <v>80-1139-OC19</v>
      </c>
      <c r="J709" s="1" t="str">
        <f>IF($A709="Ordenes de Compra",VLOOKUP($C709,Autogestión!$B$2:$R$5090,17,0),IF($A709="Financiamiento Internacional",VLOOKUP($C709,FinInt!$B$2:$O$1508,14,0),VLOOKUP($C709,NoAmpOC!$B$2:$R$988,17,0)))</f>
        <v>ORIEN S.A.</v>
      </c>
      <c r="K709" s="7" t="str">
        <f>DetalleExp!AP709</f>
        <v>SANTIAGOTORRES</v>
      </c>
      <c r="L709" s="7" t="str">
        <f>DetalleExp!AQ709</f>
        <v>SEC - Secretaría</v>
      </c>
      <c r="M709" s="7" t="str">
        <f>DetalleExp!AR709</f>
        <v>SPYC#SSS - Subgerencia de presupuesto y contabilidad</v>
      </c>
      <c r="N709" s="7">
        <f>DetalleExp!AS709</f>
        <v>44343</v>
      </c>
      <c r="O709" s="27">
        <f ca="1">ROUNDUP(TODAY()-N709,0)</f>
        <v>12</v>
      </c>
      <c r="P709" s="27">
        <f ca="1">ROUNDUP(TODAY()-B709,0)</f>
        <v>155</v>
      </c>
      <c r="Q709" s="1" t="str">
        <f>IFERROR(IF(A709="Ordenes de Compra",VLOOKUP($E709,'Ordenes de Compra'!$A$2:$E$1712,5,0),"Sin OC"),"Sin dato")</f>
        <v>Varios</v>
      </c>
      <c r="R709" s="28">
        <f>IFERROR(IF(A709="Ordenes de Compra",VLOOKUP($I709,'Ordenes de Compra'!$B$2:$E$1712,3,0),"Sin OC"),"Sin dato")</f>
        <v>539212229</v>
      </c>
      <c r="S709" s="1" t="str">
        <f>VLOOKUP($U709,'Tablas intermedias'!$C$1:$H$222,5,0)</f>
        <v>Programa</v>
      </c>
      <c r="T709" s="29" t="str">
        <f t="shared" si="34"/>
        <v>OK</v>
      </c>
      <c r="U709" s="30" t="str">
        <f t="shared" si="35"/>
        <v>SANTIAGOTORRESSEC - SecretaríaSPYC#SSS - Subgerencia de presupuesto y contabilidad</v>
      </c>
      <c r="V709" s="1" t="str">
        <f>VLOOKUP(U709,'Tablas intermedias'!$C$1:$H$222,6,0)</f>
        <v>Si</v>
      </c>
      <c r="W709" s="1" t="str">
        <f ca="1">IF(O709&lt;30,"menos de 30 días","más de 30 días")</f>
        <v>menos de 30 días</v>
      </c>
    </row>
    <row r="710" spans="1:23" ht="14.25" hidden="1" thickTop="1" thickBot="1" x14ac:dyDescent="0.25">
      <c r="A710" s="17" t="str">
        <f>IF(DetalleExp!H710='Tablas intermedias'!$A$2,"Ordenes de Compra",IF(DetalleExp!H710='Tablas intermedias'!$A$3,"Financiamiento Internacional","Legítimo Abono"))</f>
        <v>Ordenes de Compra</v>
      </c>
      <c r="B710" s="7">
        <f>DetalleExp!E710</f>
        <v>44200</v>
      </c>
      <c r="C710" s="1" t="str">
        <f>DetalleExp!A710</f>
        <v>EX-2021-425985-APN-DTYC#MS</v>
      </c>
      <c r="D710" s="1" t="str">
        <f>IF(A710="Ordenes de Compra",VLOOKUP(C710,Autogestión!$B$2:$D$5090,3,0),IF(A710="Legítimo Abono",VLOOKUP(C710,NoAmpOC!$B$2:$H$988,7,0),"Factura"))</f>
        <v>Factura</v>
      </c>
      <c r="E710" s="26" t="str">
        <f>IF(A710="Ordenes de Compra",VLOOKUP($C710,Autogestión!$B$2:$G$5090,6,0),IF(A710="Financiamiento Internacional",VLOOKUP($C710,FinInt!$B$2:$G$508,6,0),"Legítimo Abono"))</f>
        <v>80-0017-LPU19</v>
      </c>
      <c r="F710" s="26" t="str">
        <f>IF($A710="Ordenes de Compra","ARS",IF($A710="Financiamiento Internacional",VLOOKUP($C710,FinInt!$B$2:$Q$508,15,0),VLOOKUP($C710,NoAmpOC!$B$2:$T$988,18,0)))</f>
        <v>ARS</v>
      </c>
      <c r="G710" s="5">
        <f>IF($A710="Ordenes de Compra",VLOOKUP($C710,Autogestión!$B$2:$H$5090,7,0),IF($A710="Financiamiento Internacional",VLOOKUP($C710,FinInt!$B$2:$Q$1308,16,0),VLOOKUP($C710,NoAmpOC!$B$2:$T$988,19,0)))</f>
        <v>2046165.66</v>
      </c>
      <c r="H710" s="5">
        <f t="shared" si="33"/>
        <v>2046165.66</v>
      </c>
      <c r="I710" s="26" t="str">
        <f>IF($A710="Ordenes de Compra",VLOOKUP($C710,Autogestión!$B$2:$J$5090,9,0),IF($A710="Financiamiento Internacional",VLOOKUP($C710,FinInt!$B$2:$G$1555,6,0),"Legitimo Abono"))</f>
        <v>80-1039-OC19</v>
      </c>
      <c r="J710" s="1" t="str">
        <f>IF($A710="Ordenes de Compra",VLOOKUP($C710,Autogestión!$B$2:$R$5090,17,0),IF($A710="Financiamiento Internacional",VLOOKUP($C710,FinInt!$B$2:$O$1508,14,0),VLOOKUP($C710,NoAmpOC!$B$2:$R$988,17,0)))</f>
        <v>ORIEN S.A.</v>
      </c>
      <c r="K710" s="7" t="str">
        <f>DetalleExp!AP710</f>
        <v>LSISTO</v>
      </c>
      <c r="L710" s="7" t="str">
        <f>DetalleExp!AQ710</f>
        <v>PVD - Privada</v>
      </c>
      <c r="M710" s="7" t="str">
        <f>DetalleExp!AR710</f>
        <v>MDS - Ministerio de desarrollo social</v>
      </c>
      <c r="N710" s="7">
        <f>DetalleExp!AS710</f>
        <v>44343</v>
      </c>
      <c r="O710" s="27">
        <f ca="1">ROUNDUP(TODAY()-N710,0)</f>
        <v>12</v>
      </c>
      <c r="P710" s="27">
        <f ca="1">ROUNDUP(TODAY()-B710,0)</f>
        <v>155</v>
      </c>
      <c r="Q710" s="1" t="str">
        <f>IFERROR(IF(A710="Ordenes de Compra",VLOOKUP($E710,'Ordenes de Compra'!$A$2:$E$1712,5,0),"Sin OC"),"Sin dato")</f>
        <v>Varios</v>
      </c>
      <c r="R710" s="28">
        <f>IFERROR(IF(A710="Ordenes de Compra",VLOOKUP($I710,'Ordenes de Compra'!$B$2:$E$1712,3,0),"Sin OC"),"Sin dato")</f>
        <v>315600</v>
      </c>
      <c r="S710" s="1" t="str">
        <f>VLOOKUP($U710,'Tablas intermedias'!$C$1:$H$222,5,0)</f>
        <v>Programa</v>
      </c>
      <c r="T710" s="29" t="str">
        <f t="shared" si="34"/>
        <v>OK</v>
      </c>
      <c r="U710" s="30" t="str">
        <f t="shared" si="35"/>
        <v>LSISTOPVD - PrivadaMDS - Ministerio de desarrollo social</v>
      </c>
      <c r="V710" s="1" t="str">
        <f>VLOOKUP(U710,'Tablas intermedias'!$C$1:$H$222,6,0)</f>
        <v>Si</v>
      </c>
      <c r="W710" s="1" t="str">
        <f ca="1">IF(O710&lt;30,"menos de 30 días","más de 30 días")</f>
        <v>menos de 30 días</v>
      </c>
    </row>
    <row r="711" spans="1:23" ht="14.25" hidden="1" thickTop="1" thickBot="1" x14ac:dyDescent="0.25">
      <c r="A711" s="17" t="str">
        <f>IF(DetalleExp!H711='Tablas intermedias'!$A$2,"Ordenes de Compra",IF(DetalleExp!H711='Tablas intermedias'!$A$3,"Financiamiento Internacional","Legítimo Abono"))</f>
        <v>Ordenes de Compra</v>
      </c>
      <c r="B711" s="7">
        <f>DetalleExp!E711</f>
        <v>44200</v>
      </c>
      <c r="C711" s="1" t="str">
        <f>DetalleExp!A711</f>
        <v>EX-2021-429110-APN-DTYC#MS</v>
      </c>
      <c r="D711" s="1" t="str">
        <f>IF(A711="Ordenes de Compra",VLOOKUP(C711,Autogestión!$B$2:$D$5090,3,0),IF(A711="Legítimo Abono",VLOOKUP(C711,NoAmpOC!$B$2:$H$988,7,0),"Factura"))</f>
        <v>Factura</v>
      </c>
      <c r="E711" s="26" t="str">
        <f>IF(A711="Ordenes de Compra",VLOOKUP($C711,Autogestión!$B$2:$G$5090,6,0),IF(A711="Financiamiento Internacional",VLOOKUP($C711,FinInt!$B$2:$G$508,6,0),"Legítimo Abono"))</f>
        <v>80-0017-LPU19</v>
      </c>
      <c r="F711" s="26" t="str">
        <f>IF($A711="Ordenes de Compra","ARS",IF($A711="Financiamiento Internacional",VLOOKUP($C711,FinInt!$B$2:$Q$508,15,0),VLOOKUP($C711,NoAmpOC!$B$2:$T$988,18,0)))</f>
        <v>ARS</v>
      </c>
      <c r="G711" s="5">
        <f>IF($A711="Ordenes de Compra",VLOOKUP($C711,Autogestión!$B$2:$H$5090,7,0),IF($A711="Financiamiento Internacional",VLOOKUP($C711,FinInt!$B$2:$Q$1308,16,0),VLOOKUP($C711,NoAmpOC!$B$2:$T$988,19,0)))</f>
        <v>3604749.72</v>
      </c>
      <c r="H711" s="5">
        <f t="shared" si="33"/>
        <v>3604749.72</v>
      </c>
      <c r="I711" s="26" t="str">
        <f>IF($A711="Ordenes de Compra",VLOOKUP($C711,Autogestión!$B$2:$J$5090,9,0),IF($A711="Financiamiento Internacional",VLOOKUP($C711,FinInt!$B$2:$G$1555,6,0),"Legitimo Abono"))</f>
        <v>80-1139-OC19</v>
      </c>
      <c r="J711" s="1" t="str">
        <f>IF($A711="Ordenes de Compra",VLOOKUP($C711,Autogestión!$B$2:$R$5090,17,0),IF($A711="Financiamiento Internacional",VLOOKUP($C711,FinInt!$B$2:$O$1508,14,0),VLOOKUP($C711,NoAmpOC!$B$2:$R$988,17,0)))</f>
        <v>ORIEN S.A.</v>
      </c>
      <c r="K711" s="7" t="str">
        <f>DetalleExp!AP711</f>
        <v>MDELGADODEMELIET</v>
      </c>
      <c r="L711" s="7" t="str">
        <f>DetalleExp!AQ711</f>
        <v>SB - Superintendencia de bienestar</v>
      </c>
      <c r="M711" s="7" t="str">
        <f>DetalleExp!AR711</f>
        <v>SB#PFA - Superintendencia de bienestar</v>
      </c>
      <c r="N711" s="7">
        <f>DetalleExp!AS711</f>
        <v>44349</v>
      </c>
      <c r="O711" s="27">
        <f ca="1">ROUNDUP(TODAY()-N711,0)</f>
        <v>6</v>
      </c>
      <c r="P711" s="27">
        <f ca="1">ROUNDUP(TODAY()-B711,0)</f>
        <v>155</v>
      </c>
      <c r="Q711" s="1" t="str">
        <f>IFERROR(IF(A711="Ordenes de Compra",VLOOKUP($E711,'Ordenes de Compra'!$A$2:$E$1712,5,0),"Sin OC"),"Sin dato")</f>
        <v>Varios</v>
      </c>
      <c r="R711" s="28">
        <f>IFERROR(IF(A711="Ordenes de Compra",VLOOKUP($I711,'Ordenes de Compra'!$B$2:$E$1712,3,0),"Sin OC"),"Sin dato")</f>
        <v>539212229</v>
      </c>
      <c r="S711" s="1" t="str">
        <f>VLOOKUP($U711,'Tablas intermedias'!$C$1:$H$222,5,0)</f>
        <v>Programa</v>
      </c>
      <c r="T711" s="29" t="str">
        <f t="shared" si="34"/>
        <v>OK</v>
      </c>
      <c r="U711" s="30" t="str">
        <f t="shared" si="35"/>
        <v>MDELGADODEMELIETSB - Superintendencia de bienestarSB#PFA - Superintendencia de bienestar</v>
      </c>
      <c r="V711" s="1" t="str">
        <f>VLOOKUP(U711,'Tablas intermedias'!$C$1:$H$222,6,0)</f>
        <v>Si</v>
      </c>
      <c r="W711" s="1" t="str">
        <f ca="1">IF(O711&lt;30,"menos de 30 días","más de 30 días")</f>
        <v>menos de 30 días</v>
      </c>
    </row>
    <row r="712" spans="1:23" ht="14.25" hidden="1" thickTop="1" thickBot="1" x14ac:dyDescent="0.25">
      <c r="A712" s="17" t="str">
        <f>IF(DetalleExp!H712='Tablas intermedias'!$A$2,"Ordenes de Compra",IF(DetalleExp!H712='Tablas intermedias'!$A$3,"Financiamiento Internacional","Legítimo Abono"))</f>
        <v>Ordenes de Compra</v>
      </c>
      <c r="B712" s="7">
        <f>DetalleExp!E712</f>
        <v>44200</v>
      </c>
      <c r="C712" s="1" t="str">
        <f>DetalleExp!A712</f>
        <v>EX-2021-432836-APN-DTYC#MS</v>
      </c>
      <c r="D712" s="1" t="str">
        <f>IF(A712="Ordenes de Compra",VLOOKUP(C712,Autogestión!$B$2:$D$5090,3,0),IF(A712="Legítimo Abono",VLOOKUP(C712,NoAmpOC!$B$2:$H$988,7,0),"Factura"))</f>
        <v>Factura</v>
      </c>
      <c r="E712" s="26" t="str">
        <f>IF(A712="Ordenes de Compra",VLOOKUP($C712,Autogestión!$B$2:$G$5090,6,0),IF(A712="Financiamiento Internacional",VLOOKUP($C712,FinInt!$B$2:$G$508,6,0),"Legítimo Abono"))</f>
        <v>80-0017-LPU19</v>
      </c>
      <c r="F712" s="26" t="str">
        <f>IF($A712="Ordenes de Compra","ARS",IF($A712="Financiamiento Internacional",VLOOKUP($C712,FinInt!$B$2:$Q$508,15,0),VLOOKUP($C712,NoAmpOC!$B$2:$T$988,18,0)))</f>
        <v>ARS</v>
      </c>
      <c r="G712" s="5">
        <f>IF($A712="Ordenes de Compra",VLOOKUP($C712,Autogestión!$B$2:$H$5090,7,0),IF($A712="Financiamiento Internacional",VLOOKUP($C712,FinInt!$B$2:$Q$1308,16,0),VLOOKUP($C712,NoAmpOC!$B$2:$T$988,19,0)))</f>
        <v>260701.16</v>
      </c>
      <c r="H712" s="5">
        <f t="shared" si="33"/>
        <v>260701.16</v>
      </c>
      <c r="I712" s="26" t="str">
        <f>IF($A712="Ordenes de Compra",VLOOKUP($C712,Autogestión!$B$2:$J$5090,9,0),IF($A712="Financiamiento Internacional",VLOOKUP($C712,FinInt!$B$2:$G$1555,6,0),"Legitimo Abono"))</f>
        <v>80-1139-OC19</v>
      </c>
      <c r="J712" s="1" t="str">
        <f>IF($A712="Ordenes de Compra",VLOOKUP($C712,Autogestión!$B$2:$R$5090,17,0),IF($A712="Financiamiento Internacional",VLOOKUP($C712,FinInt!$B$2:$O$1508,14,0),VLOOKUP($C712,NoAmpOC!$B$2:$R$988,17,0)))</f>
        <v>ORIEN S.A.</v>
      </c>
      <c r="K712" s="7" t="str">
        <f>DetalleExp!AP712</f>
        <v>MDELGADODEMELIET</v>
      </c>
      <c r="L712" s="7" t="str">
        <f>DetalleExp!AQ712</f>
        <v>SB - Superintendencia de bienestar</v>
      </c>
      <c r="M712" s="7" t="str">
        <f>DetalleExp!AR712</f>
        <v>SB#PFA - Superintendencia de bienestar</v>
      </c>
      <c r="N712" s="7">
        <f>DetalleExp!AS712</f>
        <v>44349</v>
      </c>
      <c r="O712" s="27">
        <f ca="1">ROUNDUP(TODAY()-N712,0)</f>
        <v>6</v>
      </c>
      <c r="P712" s="27">
        <f ca="1">ROUNDUP(TODAY()-B712,0)</f>
        <v>155</v>
      </c>
      <c r="Q712" s="1" t="str">
        <f>IFERROR(IF(A712="Ordenes de Compra",VLOOKUP($E712,'Ordenes de Compra'!$A$2:$E$1712,5,0),"Sin OC"),"Sin dato")</f>
        <v>Varios</v>
      </c>
      <c r="R712" s="28">
        <f>IFERROR(IF(A712="Ordenes de Compra",VLOOKUP($I712,'Ordenes de Compra'!$B$2:$E$1712,3,0),"Sin OC"),"Sin dato")</f>
        <v>539212229</v>
      </c>
      <c r="S712" s="1" t="str">
        <f>VLOOKUP($U712,'Tablas intermedias'!$C$1:$H$222,5,0)</f>
        <v>Programa</v>
      </c>
      <c r="T712" s="29" t="str">
        <f t="shared" si="34"/>
        <v>OK</v>
      </c>
      <c r="U712" s="30" t="str">
        <f t="shared" si="35"/>
        <v>MDELGADODEMELIETSB - Superintendencia de bienestarSB#PFA - Superintendencia de bienestar</v>
      </c>
      <c r="V712" s="1" t="str">
        <f>VLOOKUP(U712,'Tablas intermedias'!$C$1:$H$222,6,0)</f>
        <v>Si</v>
      </c>
      <c r="W712" s="1" t="str">
        <f ca="1">IF(O712&lt;30,"menos de 30 días","más de 30 días")</f>
        <v>menos de 30 días</v>
      </c>
    </row>
    <row r="713" spans="1:23" ht="14.25" hidden="1" thickTop="1" thickBot="1" x14ac:dyDescent="0.25">
      <c r="A713" s="17" t="str">
        <f>IF(DetalleExp!H713='Tablas intermedias'!$A$2,"Ordenes de Compra",IF(DetalleExp!H713='Tablas intermedias'!$A$3,"Financiamiento Internacional","Legítimo Abono"))</f>
        <v>Financiamiento Internacional</v>
      </c>
      <c r="B713" s="7">
        <f>DetalleExp!E713</f>
        <v>44200</v>
      </c>
      <c r="C713" s="1" t="str">
        <f>DetalleExp!A713</f>
        <v>EX-2021-480655-APN-DAFYP#MS</v>
      </c>
      <c r="D713" s="1" t="str">
        <f>IF(A713="Ordenes de Compra",VLOOKUP(C713,Autogestión!$B$2:$D$5090,3,0),IF(A713="Legítimo Abono",VLOOKUP(C713,NoAmpOC!$B$2:$H$988,7,0),"Factura"))</f>
        <v>Factura</v>
      </c>
      <c r="E713" s="26" t="str">
        <f>IF(A713="Ordenes de Compra",VLOOKUP($C713,Autogestión!$B$2:$G$5090,6,0),IF(A713="Financiamiento Internacional",VLOOKUP($C713,FinInt!$B$2:$G$508,6,0),"Legítimo Abono"))</f>
        <v>Programa de Consolidación de la Gestión centralizada en Salud - ARG/13/007 - PNUD</v>
      </c>
      <c r="F713" s="26" t="str">
        <f>IF($A713="Ordenes de Compra","ARS",IF($A713="Financiamiento Internacional",VLOOKUP($C713,FinInt!$B$2:$Q$508,15,0),VLOOKUP($C713,NoAmpOC!$B$2:$T$988,18,0)))</f>
        <v>ARS</v>
      </c>
      <c r="G713" s="5">
        <f>IF($A713="Ordenes de Compra",VLOOKUP($C713,Autogestión!$B$2:$H$5090,7,0),IF($A713="Financiamiento Internacional",VLOOKUP($C713,FinInt!$B$2:$Q$1308,16,0),VLOOKUP($C713,NoAmpOC!$B$2:$T$988,19,0)))</f>
        <v>9324.91</v>
      </c>
      <c r="H713" s="5">
        <f t="shared" si="33"/>
        <v>9324.91</v>
      </c>
      <c r="I713" s="26" t="str">
        <f>IF($A713="Ordenes de Compra",VLOOKUP($C713,Autogestión!$B$2:$J$5090,9,0),IF($A713="Financiamiento Internacional",VLOOKUP($C713,FinInt!$B$2:$G$1555,6,0),"Legitimo Abono"))</f>
        <v>Programa de Consolidación de la Gestión centralizada en Salud - ARG/13/007 - PNUD</v>
      </c>
      <c r="J713" s="1" t="str">
        <f>IF($A713="Ordenes de Compra",VLOOKUP($C713,Autogestión!$B$2:$R$5090,17,0),IF($A713="Financiamiento Internacional",VLOOKUP($C713,FinInt!$B$2:$O$1508,14,0),VLOOKUP($C713,NoAmpOC!$B$2:$R$988,17,0)))</f>
        <v>AQUALINE SA</v>
      </c>
      <c r="K713" s="7" t="str">
        <f>DetalleExp!AP713</f>
        <v>DAFYP#MS-ARCHIVO</v>
      </c>
      <c r="L713" s="7" t="str">
        <f>DetalleExp!AQ713</f>
        <v>ARCHIVO - Archivo</v>
      </c>
      <c r="M713" s="7" t="str">
        <f>DetalleExp!AR713</f>
        <v>DAFYP#MS - Dirección de administración financiera y presupuestaria</v>
      </c>
      <c r="N713" s="7">
        <f>DetalleExp!AS713</f>
        <v>44249</v>
      </c>
      <c r="O713" s="27">
        <f ca="1">ROUNDUP(TODAY()-N713,0)</f>
        <v>106</v>
      </c>
      <c r="P713" s="27">
        <f ca="1">ROUNDUP(TODAY()-B713,0)</f>
        <v>155</v>
      </c>
      <c r="Q713" s="1" t="str">
        <f>IFERROR(IF(A713="Ordenes de Compra",VLOOKUP($E713,'Ordenes de Compra'!$A$2:$E$1712,5,0),"Sin OC"),"Sin dato")</f>
        <v>Sin OC</v>
      </c>
      <c r="R713" s="28" t="str">
        <f>IFERROR(IF(A713="Ordenes de Compra",VLOOKUP($I713,'Ordenes de Compra'!$B$2:$E$1712,3,0),"Sin OC"),"Sin dato")</f>
        <v>Sin OC</v>
      </c>
      <c r="S713" s="1" t="str">
        <f>VLOOKUP($U713,'Tablas intermedias'!$C$1:$H$222,5,0)</f>
        <v>DGPFE</v>
      </c>
      <c r="T713" s="29" t="str">
        <f t="shared" si="34"/>
        <v>OK</v>
      </c>
      <c r="U713" s="30" t="str">
        <f t="shared" si="35"/>
        <v>DAFYP#MS-ARCHIVOARCHIVO - ArchivoDAFYP#MS - Dirección de administración financiera y presupuestaria</v>
      </c>
      <c r="V713" s="1" t="str">
        <f>VLOOKUP(U713,'Tablas intermedias'!$C$1:$H$222,6,0)</f>
        <v>No</v>
      </c>
      <c r="W713" s="1" t="str">
        <f ca="1">IF(O713&lt;30,"menos de 30 días","más de 30 días")</f>
        <v>más de 30 días</v>
      </c>
    </row>
    <row r="714" spans="1:23" ht="14.25" hidden="1" thickTop="1" thickBot="1" x14ac:dyDescent="0.25">
      <c r="A714" s="17" t="str">
        <f>IF(DetalleExp!H714='Tablas intermedias'!$A$2,"Ordenes de Compra",IF(DetalleExp!H714='Tablas intermedias'!$A$3,"Financiamiento Internacional","Legítimo Abono"))</f>
        <v>Ordenes de Compra</v>
      </c>
      <c r="B714" s="7">
        <f>DetalleExp!E714</f>
        <v>44200</v>
      </c>
      <c r="C714" s="1" t="str">
        <f>DetalleExp!A714</f>
        <v>EX-2021-541278-APN-DTYC#MS</v>
      </c>
      <c r="D714" s="1" t="str">
        <f>IF(A714="Ordenes de Compra",VLOOKUP(C714,Autogestión!$B$2:$D$5090,3,0),IF(A714="Legítimo Abono",VLOOKUP(C714,NoAmpOC!$B$2:$H$988,7,0),"Factura"))</f>
        <v>Factura</v>
      </c>
      <c r="E714" s="26" t="str">
        <f>IF(A714="Ordenes de Compra",VLOOKUP($C714,Autogestión!$B$2:$G$5090,6,0),IF(A714="Financiamiento Internacional",VLOOKUP($C714,FinInt!$B$2:$G$508,6,0),"Legítimo Abono"))</f>
        <v>80-0025-LPU18</v>
      </c>
      <c r="F714" s="26" t="str">
        <f>IF($A714="Ordenes de Compra","ARS",IF($A714="Financiamiento Internacional",VLOOKUP($C714,FinInt!$B$2:$Q$508,15,0),VLOOKUP($C714,NoAmpOC!$B$2:$T$988,18,0)))</f>
        <v>ARS</v>
      </c>
      <c r="G714" s="5">
        <f>IF($A714="Ordenes de Compra",VLOOKUP($C714,Autogestión!$B$2:$H$5090,7,0),IF($A714="Financiamiento Internacional",VLOOKUP($C714,FinInt!$B$2:$Q$1308,16,0),VLOOKUP($C714,NoAmpOC!$B$2:$T$988,19,0)))</f>
        <v>5314882.2</v>
      </c>
      <c r="H714" s="5">
        <f t="shared" si="33"/>
        <v>5314882.2</v>
      </c>
      <c r="I714" s="26" t="str">
        <f>IF($A714="Ordenes de Compra",VLOOKUP($C714,Autogestión!$B$2:$J$5090,9,0),IF($A714="Financiamiento Internacional",VLOOKUP($C714,FinInt!$B$2:$G$1555,6,0),"Legitimo Abono"))</f>
        <v>80-1044-OC20</v>
      </c>
      <c r="J714" s="1" t="str">
        <f>IF($A714="Ordenes de Compra",VLOOKUP($C714,Autogestión!$B$2:$R$5090,17,0),IF($A714="Financiamiento Internacional",VLOOKUP($C714,FinInt!$B$2:$O$1508,14,0),VLOOKUP($C714,NoAmpOC!$B$2:$R$988,17,0)))</f>
        <v>LABORATORIOS FABRA S.A.</v>
      </c>
      <c r="K714" s="7" t="str">
        <f>DetalleExp!AP714</f>
        <v>DAFYP#MS-ARCHIVO</v>
      </c>
      <c r="L714" s="7" t="str">
        <f>DetalleExp!AQ714</f>
        <v>ARCHIVO - Archivo</v>
      </c>
      <c r="M714" s="7" t="str">
        <f>DetalleExp!AR714</f>
        <v>DAFYP#MS - Dirección de administración financiera y presupuestaria</v>
      </c>
      <c r="N714" s="7">
        <f>DetalleExp!AS714</f>
        <v>44273</v>
      </c>
      <c r="O714" s="27">
        <f ca="1">ROUNDUP(TODAY()-N714,0)</f>
        <v>82</v>
      </c>
      <c r="P714" s="27">
        <f ca="1">ROUNDUP(TODAY()-B714,0)</f>
        <v>155</v>
      </c>
      <c r="Q714" s="1" t="str">
        <f>IFERROR(IF(A714="Ordenes de Compra",VLOOKUP($E714,'Ordenes de Compra'!$A$2:$E$1712,5,0),"Sin OC"),"Sin dato")</f>
        <v>29.0.0.45.0</v>
      </c>
      <c r="R714" s="28">
        <f>IFERROR(IF(A714="Ordenes de Compra",VLOOKUP($I714,'Ordenes de Compra'!$B$2:$E$1712,3,0),"Sin OC"),"Sin dato")</f>
        <v>105233823.5</v>
      </c>
      <c r="S714" s="1" t="str">
        <f>VLOOKUP($U714,'Tablas intermedias'!$C$1:$H$222,5,0)</f>
        <v>DGPFE</v>
      </c>
      <c r="T714" s="29" t="str">
        <f t="shared" si="34"/>
        <v>OK</v>
      </c>
      <c r="U714" s="30" t="str">
        <f t="shared" si="35"/>
        <v>DAFYP#MS-ARCHIVOARCHIVO - ArchivoDAFYP#MS - Dirección de administración financiera y presupuestaria</v>
      </c>
      <c r="V714" s="1" t="str">
        <f>VLOOKUP(U714,'Tablas intermedias'!$C$1:$H$222,6,0)</f>
        <v>No</v>
      </c>
      <c r="W714" s="1" t="str">
        <f ca="1">IF(O714&lt;30,"menos de 30 días","más de 30 días")</f>
        <v>más de 30 días</v>
      </c>
    </row>
    <row r="715" spans="1:23" ht="14.25" hidden="1" thickTop="1" thickBot="1" x14ac:dyDescent="0.25">
      <c r="A715" s="17" t="str">
        <f>IF(DetalleExp!H715='Tablas intermedias'!$A$2,"Ordenes de Compra",IF(DetalleExp!H715='Tablas intermedias'!$A$3,"Financiamiento Internacional","Legítimo Abono"))</f>
        <v>Ordenes de Compra</v>
      </c>
      <c r="B715" s="7">
        <f>DetalleExp!E715</f>
        <v>44201</v>
      </c>
      <c r="C715" s="1" t="str">
        <f>DetalleExp!A715</f>
        <v>EX-2021-701265-APN-DTYC#MS</v>
      </c>
      <c r="D715" s="1" t="str">
        <f>IF(A715="Ordenes de Compra",VLOOKUP(C715,Autogestión!$B$2:$D$5090,3,0),IF(A715="Legítimo Abono",VLOOKUP(C715,NoAmpOC!$B$2:$H$988,7,0),"Factura"))</f>
        <v>Factura</v>
      </c>
      <c r="E715" s="26" t="str">
        <f>IF(A715="Ordenes de Compra",VLOOKUP($C715,Autogestión!$B$2:$G$5090,6,0),IF(A715="Financiamiento Internacional",VLOOKUP($C715,FinInt!$B$2:$G$508,6,0),"Legítimo Abono"))</f>
        <v>80-0025-LPU18</v>
      </c>
      <c r="F715" s="26" t="str">
        <f>IF($A715="Ordenes de Compra","ARS",IF($A715="Financiamiento Internacional",VLOOKUP($C715,FinInt!$B$2:$Q$508,15,0),VLOOKUP($C715,NoAmpOC!$B$2:$T$988,18,0)))</f>
        <v>ARS</v>
      </c>
      <c r="G715" s="5">
        <f>IF($A715="Ordenes de Compra",VLOOKUP($C715,Autogestión!$B$2:$H$5090,7,0),IF($A715="Financiamiento Internacional",VLOOKUP($C715,FinInt!$B$2:$Q$1308,16,0),VLOOKUP($C715,NoAmpOC!$B$2:$T$988,19,0)))</f>
        <v>2599177.08</v>
      </c>
      <c r="H715" s="5">
        <f t="shared" si="33"/>
        <v>2599177.08</v>
      </c>
      <c r="I715" s="26" t="str">
        <f>IF($A715="Ordenes de Compra",VLOOKUP($C715,Autogestión!$B$2:$J$5090,9,0),IF($A715="Financiamiento Internacional",VLOOKUP($C715,FinInt!$B$2:$G$1555,6,0),"Legitimo Abono"))</f>
        <v>80-1044-OC20</v>
      </c>
      <c r="J715" s="1" t="str">
        <f>IF($A715="Ordenes de Compra",VLOOKUP($C715,Autogestión!$B$2:$R$5090,17,0),IF($A715="Financiamiento Internacional",VLOOKUP($C715,FinInt!$B$2:$O$1508,14,0),VLOOKUP($C715,NoAmpOC!$B$2:$R$988,17,0)))</f>
        <v>LABORATORIOS FABRA S.A.</v>
      </c>
      <c r="K715" s="7" t="str">
        <f>DetalleExp!AP715</f>
        <v>DAFYP#MS-ARCHIVO</v>
      </c>
      <c r="L715" s="7" t="str">
        <f>DetalleExp!AQ715</f>
        <v>ARCHIVO - Archivo</v>
      </c>
      <c r="M715" s="7" t="str">
        <f>DetalleExp!AR715</f>
        <v>DAFYP#MS - Dirección de administración financiera y presupuestaria</v>
      </c>
      <c r="N715" s="7">
        <f>DetalleExp!AS715</f>
        <v>44273</v>
      </c>
      <c r="O715" s="27">
        <f ca="1">ROUNDUP(TODAY()-N715,0)</f>
        <v>82</v>
      </c>
      <c r="P715" s="27">
        <f ca="1">ROUNDUP(TODAY()-B715,0)</f>
        <v>154</v>
      </c>
      <c r="Q715" s="1" t="str">
        <f>IFERROR(IF(A715="Ordenes de Compra",VLOOKUP($E715,'Ordenes de Compra'!$A$2:$E$1712,5,0),"Sin OC"),"Sin dato")</f>
        <v>29.0.0.45.0</v>
      </c>
      <c r="R715" s="28">
        <f>IFERROR(IF(A715="Ordenes de Compra",VLOOKUP($I715,'Ordenes de Compra'!$B$2:$E$1712,3,0),"Sin OC"),"Sin dato")</f>
        <v>105233823.5</v>
      </c>
      <c r="S715" s="1" t="str">
        <f>VLOOKUP($U715,'Tablas intermedias'!$C$1:$H$222,5,0)</f>
        <v>DGPFE</v>
      </c>
      <c r="T715" s="29" t="str">
        <f t="shared" si="34"/>
        <v>OK</v>
      </c>
      <c r="U715" s="30" t="str">
        <f t="shared" si="35"/>
        <v>DAFYP#MS-ARCHIVOARCHIVO - ArchivoDAFYP#MS - Dirección de administración financiera y presupuestaria</v>
      </c>
      <c r="V715" s="1" t="str">
        <f>VLOOKUP(U715,'Tablas intermedias'!$C$1:$H$222,6,0)</f>
        <v>No</v>
      </c>
      <c r="W715" s="1" t="str">
        <f ca="1">IF(O715&lt;30,"menos de 30 días","más de 30 días")</f>
        <v>más de 30 días</v>
      </c>
    </row>
    <row r="716" spans="1:23" ht="14.25" hidden="1" thickTop="1" thickBot="1" x14ac:dyDescent="0.25">
      <c r="A716" s="17" t="str">
        <f>IF(DetalleExp!H716='Tablas intermedias'!$A$2,"Ordenes de Compra",IF(DetalleExp!H716='Tablas intermedias'!$A$3,"Financiamiento Internacional","Legítimo Abono"))</f>
        <v>Financiamiento Internacional</v>
      </c>
      <c r="B716" s="7">
        <f>DetalleExp!E716</f>
        <v>44201</v>
      </c>
      <c r="C716" s="1" t="str">
        <f>DetalleExp!A716</f>
        <v>EX-2021-876597-APN-DAFYP#MS</v>
      </c>
      <c r="D716" s="1" t="str">
        <f>IF(A716="Ordenes de Compra",VLOOKUP(C716,Autogestión!$B$2:$D$5090,3,0),IF(A716="Legítimo Abono",VLOOKUP(C716,NoAmpOC!$B$2:$H$988,7,0),"Factura"))</f>
        <v>Factura</v>
      </c>
      <c r="E716" s="26" t="str">
        <f>IF(A716="Ordenes de Compra",VLOOKUP($C716,Autogestión!$B$2:$G$5090,6,0),IF(A716="Financiamiento Internacional",VLOOKUP($C716,FinInt!$B$2:$G$508,6,0),"Legítimo Abono"))</f>
        <v>Consolidación del modelo de Atención Primaria de la Salud a través de la Provisión y Dispensa de Medicamentos Esenciales ¿ Proyectos financiados Organismos Multilaterales Regionales - ARG/15/001 - PNUD</v>
      </c>
      <c r="F716" s="26" t="str">
        <f>IF($A716="Ordenes de Compra","ARS",IF($A716="Financiamiento Internacional",VLOOKUP($C716,FinInt!$B$2:$Q$508,15,0),VLOOKUP($C716,NoAmpOC!$B$2:$T$988,18,0)))</f>
        <v>ARS</v>
      </c>
      <c r="G716" s="5">
        <f>IF($A716="Ordenes de Compra",VLOOKUP($C716,Autogestión!$B$2:$H$5090,7,0),IF($A716="Financiamiento Internacional",VLOOKUP($C716,FinInt!$B$2:$Q$1308,16,0),VLOOKUP($C716,NoAmpOC!$B$2:$T$988,19,0)))</f>
        <v>43552.61</v>
      </c>
      <c r="H716" s="5">
        <f t="shared" si="33"/>
        <v>43552.61</v>
      </c>
      <c r="I716" s="26" t="str">
        <f>IF($A716="Ordenes de Compra",VLOOKUP($C716,Autogestión!$B$2:$J$5090,9,0),IF($A716="Financiamiento Internacional",VLOOKUP($C716,FinInt!$B$2:$G$1555,6,0),"Legitimo Abono"))</f>
        <v>Consolidación del modelo de Atención Primaria de la Salud a través de la Provisión y Dispensa de Medicamentos Esenciales ¿ Proyectos financiados Organismos Multilaterales Regionales - ARG/15/001 - PNUD</v>
      </c>
      <c r="J716" s="1" t="str">
        <f>IF($A716="Ordenes de Compra",VLOOKUP($C716,Autogestión!$B$2:$R$5090,17,0),IF($A716="Financiamiento Internacional",VLOOKUP($C716,FinInt!$B$2:$O$1508,14,0),VLOOKUP($C716,NoAmpOC!$B$2:$R$988,17,0)))</f>
        <v>GELIO INMOBILIARIA SA</v>
      </c>
      <c r="K716" s="7" t="str">
        <f>DetalleExp!AP716</f>
        <v>DAFYP#MS-ARCHIVO</v>
      </c>
      <c r="L716" s="7" t="str">
        <f>DetalleExp!AQ716</f>
        <v>ARCHIVO - Archivo</v>
      </c>
      <c r="M716" s="7" t="str">
        <f>DetalleExp!AR716</f>
        <v>DAFYP#MS - Dirección de administración financiera y presupuestaria</v>
      </c>
      <c r="N716" s="7">
        <f>DetalleExp!AS716</f>
        <v>44244</v>
      </c>
      <c r="O716" s="27">
        <f ca="1">ROUNDUP(TODAY()-N716,0)</f>
        <v>111</v>
      </c>
      <c r="P716" s="27">
        <f ca="1">ROUNDUP(TODAY()-B716,0)</f>
        <v>154</v>
      </c>
      <c r="Q716" s="1" t="str">
        <f>IFERROR(IF(A716="Ordenes de Compra",VLOOKUP($E716,'Ordenes de Compra'!$A$2:$E$1712,5,0),"Sin OC"),"Sin dato")</f>
        <v>Sin OC</v>
      </c>
      <c r="R716" s="28" t="str">
        <f>IFERROR(IF(A716="Ordenes de Compra",VLOOKUP($I716,'Ordenes de Compra'!$B$2:$E$1712,3,0),"Sin OC"),"Sin dato")</f>
        <v>Sin OC</v>
      </c>
      <c r="S716" s="1" t="str">
        <f>VLOOKUP($U716,'Tablas intermedias'!$C$1:$H$222,5,0)</f>
        <v>DGPFE</v>
      </c>
      <c r="T716" s="29" t="str">
        <f t="shared" si="34"/>
        <v>OK</v>
      </c>
      <c r="U716" s="30" t="str">
        <f t="shared" si="35"/>
        <v>DAFYP#MS-ARCHIVOARCHIVO - ArchivoDAFYP#MS - Dirección de administración financiera y presupuestaria</v>
      </c>
      <c r="V716" s="1" t="str">
        <f>VLOOKUP(U716,'Tablas intermedias'!$C$1:$H$222,6,0)</f>
        <v>No</v>
      </c>
      <c r="W716" s="1" t="str">
        <f ca="1">IF(O716&lt;30,"menos de 30 días","más de 30 días")</f>
        <v>más de 30 días</v>
      </c>
    </row>
    <row r="717" spans="1:23" ht="14.25" hidden="1" thickTop="1" thickBot="1" x14ac:dyDescent="0.25">
      <c r="A717" s="17" t="str">
        <f>IF(DetalleExp!H717='Tablas intermedias'!$A$2,"Ordenes de Compra",IF(DetalleExp!H717='Tablas intermedias'!$A$3,"Financiamiento Internacional","Legítimo Abono"))</f>
        <v>Financiamiento Internacional</v>
      </c>
      <c r="B717" s="7">
        <f>DetalleExp!E717</f>
        <v>44201</v>
      </c>
      <c r="C717" s="1" t="str">
        <f>DetalleExp!A717</f>
        <v>EX-2021-878024-APN-DAFYP#MS</v>
      </c>
      <c r="D717" s="1" t="str">
        <f>IF(A717="Ordenes de Compra",VLOOKUP(C717,Autogestión!$B$2:$D$5090,3,0),IF(A717="Legítimo Abono",VLOOKUP(C717,NoAmpOC!$B$2:$H$988,7,0),"Factura"))</f>
        <v>Factura</v>
      </c>
      <c r="E717" s="26" t="str">
        <f>IF(A717="Ordenes de Compra",VLOOKUP($C717,Autogestión!$B$2:$G$5090,6,0),IF(A717="Financiamiento Internacional",VLOOKUP($C717,FinInt!$B$2:$G$508,6,0),"Legítimo Abono"))</f>
        <v>Consolidación del modelo de Atención Primaria de la Salud a través de la Provisión y Dispensa de Medicamentos Esenciales ¿ Proyectos financiados Organismos Multilaterales Regionales - ARG/15/001 - PNUD</v>
      </c>
      <c r="F717" s="26" t="str">
        <f>IF($A717="Ordenes de Compra","ARS",IF($A717="Financiamiento Internacional",VLOOKUP($C717,FinInt!$B$2:$Q$508,15,0),VLOOKUP($C717,NoAmpOC!$B$2:$T$988,18,0)))</f>
        <v>ARS</v>
      </c>
      <c r="G717" s="5">
        <f>IF($A717="Ordenes de Compra",VLOOKUP($C717,Autogestión!$B$2:$H$5090,7,0),IF($A717="Financiamiento Internacional",VLOOKUP($C717,FinInt!$B$2:$Q$1308,16,0),VLOOKUP($C717,NoAmpOC!$B$2:$T$988,19,0)))</f>
        <v>43552.61</v>
      </c>
      <c r="H717" s="5">
        <f t="shared" si="33"/>
        <v>43552.61</v>
      </c>
      <c r="I717" s="26" t="str">
        <f>IF($A717="Ordenes de Compra",VLOOKUP($C717,Autogestión!$B$2:$J$5090,9,0),IF($A717="Financiamiento Internacional",VLOOKUP($C717,FinInt!$B$2:$G$1555,6,0),"Legitimo Abono"))</f>
        <v>Consolidación del modelo de Atención Primaria de la Salud a través de la Provisión y Dispensa de Medicamentos Esenciales ¿ Proyectos financiados Organismos Multilaterales Regionales - ARG/15/001 - PNUD</v>
      </c>
      <c r="J717" s="1" t="str">
        <f>IF($A717="Ordenes de Compra",VLOOKUP($C717,Autogestión!$B$2:$R$5090,17,0),IF($A717="Financiamiento Internacional",VLOOKUP($C717,FinInt!$B$2:$O$1508,14,0),VLOOKUP($C717,NoAmpOC!$B$2:$R$988,17,0)))</f>
        <v>GELIO INMOBILIARIA SA</v>
      </c>
      <c r="K717" s="7" t="str">
        <f>DetalleExp!AP717</f>
        <v>DAFYP#MS-ARCHIVO</v>
      </c>
      <c r="L717" s="7" t="str">
        <f>DetalleExp!AQ717</f>
        <v>ARCHIVO - Archivo</v>
      </c>
      <c r="M717" s="7" t="str">
        <f>DetalleExp!AR717</f>
        <v>DAFYP#MS - Dirección de administración financiera y presupuestaria</v>
      </c>
      <c r="N717" s="7">
        <f>DetalleExp!AS717</f>
        <v>44244</v>
      </c>
      <c r="O717" s="27">
        <f ca="1">ROUNDUP(TODAY()-N717,0)</f>
        <v>111</v>
      </c>
      <c r="P717" s="27">
        <f ca="1">ROUNDUP(TODAY()-B717,0)</f>
        <v>154</v>
      </c>
      <c r="Q717" s="1" t="str">
        <f>IFERROR(IF(A717="Ordenes de Compra",VLOOKUP($E717,'Ordenes de Compra'!$A$2:$E$1712,5,0),"Sin OC"),"Sin dato")</f>
        <v>Sin OC</v>
      </c>
      <c r="R717" s="28" t="str">
        <f>IFERROR(IF(A717="Ordenes de Compra",VLOOKUP($I717,'Ordenes de Compra'!$B$2:$E$1712,3,0),"Sin OC"),"Sin dato")</f>
        <v>Sin OC</v>
      </c>
      <c r="S717" s="1" t="str">
        <f>VLOOKUP($U717,'Tablas intermedias'!$C$1:$H$222,5,0)</f>
        <v>DGPFE</v>
      </c>
      <c r="T717" s="29" t="str">
        <f t="shared" si="34"/>
        <v>OK</v>
      </c>
      <c r="U717" s="30" t="str">
        <f t="shared" si="35"/>
        <v>DAFYP#MS-ARCHIVOARCHIVO - ArchivoDAFYP#MS - Dirección de administración financiera y presupuestaria</v>
      </c>
      <c r="V717" s="1" t="str">
        <f>VLOOKUP(U717,'Tablas intermedias'!$C$1:$H$222,6,0)</f>
        <v>No</v>
      </c>
      <c r="W717" s="1" t="str">
        <f ca="1">IF(O717&lt;30,"menos de 30 días","más de 30 días")</f>
        <v>más de 30 días</v>
      </c>
    </row>
    <row r="718" spans="1:23" ht="14.25" hidden="1" thickTop="1" thickBot="1" x14ac:dyDescent="0.25">
      <c r="A718" s="17" t="str">
        <f>IF(DetalleExp!H718='Tablas intermedias'!$A$2,"Ordenes de Compra",IF(DetalleExp!H718='Tablas intermedias'!$A$3,"Financiamiento Internacional","Legítimo Abono"))</f>
        <v>Financiamiento Internacional</v>
      </c>
      <c r="B718" s="7">
        <f>DetalleExp!E718</f>
        <v>44201</v>
      </c>
      <c r="C718" s="1" t="str">
        <f>DetalleExp!A718</f>
        <v>EX-2021-879416-APN-DAFYP#MS</v>
      </c>
      <c r="D718" s="1" t="str">
        <f>IF(A718="Ordenes de Compra",VLOOKUP(C718,Autogestión!$B$2:$D$5090,3,0),IF(A718="Legítimo Abono",VLOOKUP(C718,NoAmpOC!$B$2:$H$988,7,0),"Factura"))</f>
        <v>Factura</v>
      </c>
      <c r="E718" s="26" t="str">
        <f>IF(A718="Ordenes de Compra",VLOOKUP($C718,Autogestión!$B$2:$G$5090,6,0),IF(A718="Financiamiento Internacional",VLOOKUP($C718,FinInt!$B$2:$G$508,6,0),"Legítimo Abono"))</f>
        <v>Consolidación del modelo de Atención Primaria de la Salud a través de la Provisión y Dispensa de Medicamentos Esenciales ¿ Proyectos financiados Organismos Multilaterales Regionales - ARG/15/001 - PNUD</v>
      </c>
      <c r="F718" s="26" t="str">
        <f>IF($A718="Ordenes de Compra","ARS",IF($A718="Financiamiento Internacional",VLOOKUP($C718,FinInt!$B$2:$Q$508,15,0),VLOOKUP($C718,NoAmpOC!$B$2:$T$988,18,0)))</f>
        <v>ARS</v>
      </c>
      <c r="G718" s="5">
        <f>IF($A718="Ordenes de Compra",VLOOKUP($C718,Autogestión!$B$2:$H$5090,7,0),IF($A718="Financiamiento Internacional",VLOOKUP($C718,FinInt!$B$2:$Q$1308,16,0),VLOOKUP($C718,NoAmpOC!$B$2:$T$988,19,0)))</f>
        <v>43552.61</v>
      </c>
      <c r="H718" s="5">
        <f t="shared" si="33"/>
        <v>43552.61</v>
      </c>
      <c r="I718" s="26" t="str">
        <f>IF($A718="Ordenes de Compra",VLOOKUP($C718,Autogestión!$B$2:$J$5090,9,0),IF($A718="Financiamiento Internacional",VLOOKUP($C718,FinInt!$B$2:$G$1555,6,0),"Legitimo Abono"))</f>
        <v>Consolidación del modelo de Atención Primaria de la Salud a través de la Provisión y Dispensa de Medicamentos Esenciales ¿ Proyectos financiados Organismos Multilaterales Regionales - ARG/15/001 - PNUD</v>
      </c>
      <c r="J718" s="1" t="str">
        <f>IF($A718="Ordenes de Compra",VLOOKUP($C718,Autogestión!$B$2:$R$5090,17,0),IF($A718="Financiamiento Internacional",VLOOKUP($C718,FinInt!$B$2:$O$1508,14,0),VLOOKUP($C718,NoAmpOC!$B$2:$R$988,17,0)))</f>
        <v>GELIO INMOBILIARIA SA</v>
      </c>
      <c r="K718" s="7" t="str">
        <f>DetalleExp!AP718</f>
        <v>DAFYP#MS-ARCHIVO</v>
      </c>
      <c r="L718" s="7" t="str">
        <f>DetalleExp!AQ718</f>
        <v>ARCHIVO - Archivo</v>
      </c>
      <c r="M718" s="7" t="str">
        <f>DetalleExp!AR718</f>
        <v>DAFYP#MS - Dirección de administración financiera y presupuestaria</v>
      </c>
      <c r="N718" s="7">
        <f>DetalleExp!AS718</f>
        <v>44244</v>
      </c>
      <c r="O718" s="27">
        <f ca="1">ROUNDUP(TODAY()-N718,0)</f>
        <v>111</v>
      </c>
      <c r="P718" s="27">
        <f ca="1">ROUNDUP(TODAY()-B718,0)</f>
        <v>154</v>
      </c>
      <c r="Q718" s="1" t="str">
        <f>IFERROR(IF(A718="Ordenes de Compra",VLOOKUP($E718,'Ordenes de Compra'!$A$2:$E$1712,5,0),"Sin OC"),"Sin dato")</f>
        <v>Sin OC</v>
      </c>
      <c r="R718" s="28" t="str">
        <f>IFERROR(IF(A718="Ordenes de Compra",VLOOKUP($I718,'Ordenes de Compra'!$B$2:$E$1712,3,0),"Sin OC"),"Sin dato")</f>
        <v>Sin OC</v>
      </c>
      <c r="S718" s="1" t="str">
        <f>VLOOKUP($U718,'Tablas intermedias'!$C$1:$H$222,5,0)</f>
        <v>DGPFE</v>
      </c>
      <c r="T718" s="29" t="str">
        <f t="shared" si="34"/>
        <v>OK</v>
      </c>
      <c r="U718" s="30" t="str">
        <f t="shared" si="35"/>
        <v>DAFYP#MS-ARCHIVOARCHIVO - ArchivoDAFYP#MS - Dirección de administración financiera y presupuestaria</v>
      </c>
      <c r="V718" s="1" t="str">
        <f>VLOOKUP(U718,'Tablas intermedias'!$C$1:$H$222,6,0)</f>
        <v>No</v>
      </c>
      <c r="W718" s="1" t="str">
        <f ca="1">IF(O718&lt;30,"menos de 30 días","más de 30 días")</f>
        <v>más de 30 días</v>
      </c>
    </row>
    <row r="719" spans="1:23" ht="14.25" hidden="1" thickTop="1" thickBot="1" x14ac:dyDescent="0.25">
      <c r="A719" s="17" t="str">
        <f>IF(DetalleExp!H719='Tablas intermedias'!$A$2,"Ordenes de Compra",IF(DetalleExp!H719='Tablas intermedias'!$A$3,"Financiamiento Internacional","Legítimo Abono"))</f>
        <v>Financiamiento Internacional</v>
      </c>
      <c r="B719" s="7">
        <f>DetalleExp!E719</f>
        <v>44201</v>
      </c>
      <c r="C719" s="1" t="str">
        <f>DetalleExp!A719</f>
        <v>EX-2021-880521-APN-DAFYP#MS</v>
      </c>
      <c r="D719" s="1" t="str">
        <f>IF(A719="Ordenes de Compra",VLOOKUP(C719,Autogestión!$B$2:$D$5090,3,0),IF(A719="Legítimo Abono",VLOOKUP(C719,NoAmpOC!$B$2:$H$988,7,0),"Factura"))</f>
        <v>Factura</v>
      </c>
      <c r="E719" s="26" t="str">
        <f>IF(A719="Ordenes de Compra",VLOOKUP($C719,Autogestión!$B$2:$G$5090,6,0),IF(A719="Financiamiento Internacional",VLOOKUP($C719,FinInt!$B$2:$G$508,6,0),"Legítimo Abono"))</f>
        <v>Consolidación del modelo de Atención Primaria de la Salud a través de la Provisión y Dispensa de Medicamentos Esenciales ¿ Proyectos financiados Organismos Multilaterales Regionales - ARG/15/001 - PNUD</v>
      </c>
      <c r="F719" s="26" t="str">
        <f>IF($A719="Ordenes de Compra","ARS",IF($A719="Financiamiento Internacional",VLOOKUP($C719,FinInt!$B$2:$Q$508,15,0),VLOOKUP($C719,NoAmpOC!$B$2:$T$988,18,0)))</f>
        <v>ARS</v>
      </c>
      <c r="G719" s="5">
        <f>IF($A719="Ordenes de Compra",VLOOKUP($C719,Autogestión!$B$2:$H$5090,7,0),IF($A719="Financiamiento Internacional",VLOOKUP($C719,FinInt!$B$2:$Q$1308,16,0),VLOOKUP($C719,NoAmpOC!$B$2:$T$988,19,0)))</f>
        <v>43552.61</v>
      </c>
      <c r="H719" s="5">
        <f t="shared" si="33"/>
        <v>43552.61</v>
      </c>
      <c r="I719" s="26" t="str">
        <f>IF($A719="Ordenes de Compra",VLOOKUP($C719,Autogestión!$B$2:$J$5090,9,0),IF($A719="Financiamiento Internacional",VLOOKUP($C719,FinInt!$B$2:$G$1555,6,0),"Legitimo Abono"))</f>
        <v>Consolidación del modelo de Atención Primaria de la Salud a través de la Provisión y Dispensa de Medicamentos Esenciales ¿ Proyectos financiados Organismos Multilaterales Regionales - ARG/15/001 - PNUD</v>
      </c>
      <c r="J719" s="1" t="str">
        <f>IF($A719="Ordenes de Compra",VLOOKUP($C719,Autogestión!$B$2:$R$5090,17,0),IF($A719="Financiamiento Internacional",VLOOKUP($C719,FinInt!$B$2:$O$1508,14,0),VLOOKUP($C719,NoAmpOC!$B$2:$R$988,17,0)))</f>
        <v>GELIO INMOBILIARIA SA</v>
      </c>
      <c r="K719" s="7" t="str">
        <f>DetalleExp!AP719</f>
        <v>DAFYP#MS-ARCHIVO</v>
      </c>
      <c r="L719" s="7" t="str">
        <f>DetalleExp!AQ719</f>
        <v>ARCHIVO - Archivo</v>
      </c>
      <c r="M719" s="7" t="str">
        <f>DetalleExp!AR719</f>
        <v>DAFYP#MS - Dirección de administración financiera y presupuestaria</v>
      </c>
      <c r="N719" s="7">
        <f>DetalleExp!AS719</f>
        <v>44244</v>
      </c>
      <c r="O719" s="27">
        <f ca="1">ROUNDUP(TODAY()-N719,0)</f>
        <v>111</v>
      </c>
      <c r="P719" s="27">
        <f ca="1">ROUNDUP(TODAY()-B719,0)</f>
        <v>154</v>
      </c>
      <c r="Q719" s="1" t="str">
        <f>IFERROR(IF(A719="Ordenes de Compra",VLOOKUP($E719,'Ordenes de Compra'!$A$2:$E$1712,5,0),"Sin OC"),"Sin dato")</f>
        <v>Sin OC</v>
      </c>
      <c r="R719" s="28" t="str">
        <f>IFERROR(IF(A719="Ordenes de Compra",VLOOKUP($I719,'Ordenes de Compra'!$B$2:$E$1712,3,0),"Sin OC"),"Sin dato")</f>
        <v>Sin OC</v>
      </c>
      <c r="S719" s="1" t="str">
        <f>VLOOKUP($U719,'Tablas intermedias'!$C$1:$H$222,5,0)</f>
        <v>DGPFE</v>
      </c>
      <c r="T719" s="29" t="str">
        <f t="shared" si="34"/>
        <v>OK</v>
      </c>
      <c r="U719" s="30" t="str">
        <f t="shared" si="35"/>
        <v>DAFYP#MS-ARCHIVOARCHIVO - ArchivoDAFYP#MS - Dirección de administración financiera y presupuestaria</v>
      </c>
      <c r="V719" s="1" t="str">
        <f>VLOOKUP(U719,'Tablas intermedias'!$C$1:$H$222,6,0)</f>
        <v>No</v>
      </c>
      <c r="W719" s="1" t="str">
        <f ca="1">IF(O719&lt;30,"menos de 30 días","más de 30 días")</f>
        <v>más de 30 días</v>
      </c>
    </row>
    <row r="720" spans="1:23" ht="14.25" hidden="1" thickTop="1" thickBot="1" x14ac:dyDescent="0.25">
      <c r="A720" s="17" t="str">
        <f>IF(DetalleExp!H720='Tablas intermedias'!$A$2,"Ordenes de Compra",IF(DetalleExp!H720='Tablas intermedias'!$A$3,"Financiamiento Internacional","Legítimo Abono"))</f>
        <v>Financiamiento Internacional</v>
      </c>
      <c r="B720" s="7">
        <f>DetalleExp!E720</f>
        <v>44201</v>
      </c>
      <c r="C720" s="1" t="str">
        <f>DetalleExp!A720</f>
        <v>EX-2021-881633-APN-DAFYP#MS</v>
      </c>
      <c r="D720" s="1" t="str">
        <f>IF(A720="Ordenes de Compra",VLOOKUP(C720,Autogestión!$B$2:$D$5090,3,0),IF(A720="Legítimo Abono",VLOOKUP(C720,NoAmpOC!$B$2:$H$988,7,0),"Factura"))</f>
        <v>Factura</v>
      </c>
      <c r="E720" s="26" t="str">
        <f>IF(A720="Ordenes de Compra",VLOOKUP($C720,Autogestión!$B$2:$G$5090,6,0),IF(A720="Financiamiento Internacional",VLOOKUP($C720,FinInt!$B$2:$G$508,6,0),"Legítimo Abono"))</f>
        <v>Consolidación del modelo de Atención Primaria de la Salud a través de la Provisión y Dispensa de Medicamentos Esenciales ¿ Proyectos financiados Organismos Multilaterales Regionales - ARG/15/001 - PNUD</v>
      </c>
      <c r="F720" s="26" t="str">
        <f>IF($A720="Ordenes de Compra","ARS",IF($A720="Financiamiento Internacional",VLOOKUP($C720,FinInt!$B$2:$Q$508,15,0),VLOOKUP($C720,NoAmpOC!$B$2:$T$988,18,0)))</f>
        <v>ARS</v>
      </c>
      <c r="G720" s="5">
        <f>IF($A720="Ordenes de Compra",VLOOKUP($C720,Autogestión!$B$2:$H$5090,7,0),IF($A720="Financiamiento Internacional",VLOOKUP($C720,FinInt!$B$2:$Q$1308,16,0),VLOOKUP($C720,NoAmpOC!$B$2:$T$988,19,0)))</f>
        <v>43552.61</v>
      </c>
      <c r="H720" s="5">
        <f t="shared" si="33"/>
        <v>43552.61</v>
      </c>
      <c r="I720" s="26" t="str">
        <f>IF($A720="Ordenes de Compra",VLOOKUP($C720,Autogestión!$B$2:$J$5090,9,0),IF($A720="Financiamiento Internacional",VLOOKUP($C720,FinInt!$B$2:$G$1555,6,0),"Legitimo Abono"))</f>
        <v>Consolidación del modelo de Atención Primaria de la Salud a través de la Provisión y Dispensa de Medicamentos Esenciales ¿ Proyectos financiados Organismos Multilaterales Regionales - ARG/15/001 - PNUD</v>
      </c>
      <c r="J720" s="1" t="str">
        <f>IF($A720="Ordenes de Compra",VLOOKUP($C720,Autogestión!$B$2:$R$5090,17,0),IF($A720="Financiamiento Internacional",VLOOKUP($C720,FinInt!$B$2:$O$1508,14,0),VLOOKUP($C720,NoAmpOC!$B$2:$R$988,17,0)))</f>
        <v>GELIO INMOBILIARIA SA</v>
      </c>
      <c r="K720" s="7" t="str">
        <f>DetalleExp!AP720</f>
        <v>DAFYP#MS-ARCHIVO</v>
      </c>
      <c r="L720" s="7" t="str">
        <f>DetalleExp!AQ720</f>
        <v>ARCHIVO - Archivo</v>
      </c>
      <c r="M720" s="7" t="str">
        <f>DetalleExp!AR720</f>
        <v>DAFYP#MS - Dirección de administración financiera y presupuestaria</v>
      </c>
      <c r="N720" s="7">
        <f>DetalleExp!AS720</f>
        <v>44244</v>
      </c>
      <c r="O720" s="27">
        <f ca="1">ROUNDUP(TODAY()-N720,0)</f>
        <v>111</v>
      </c>
      <c r="P720" s="27">
        <f ca="1">ROUNDUP(TODAY()-B720,0)</f>
        <v>154</v>
      </c>
      <c r="Q720" s="1" t="str">
        <f>IFERROR(IF(A720="Ordenes de Compra",VLOOKUP($E720,'Ordenes de Compra'!$A$2:$E$1712,5,0),"Sin OC"),"Sin dato")</f>
        <v>Sin OC</v>
      </c>
      <c r="R720" s="28" t="str">
        <f>IFERROR(IF(A720="Ordenes de Compra",VLOOKUP($I720,'Ordenes de Compra'!$B$2:$E$1712,3,0),"Sin OC"),"Sin dato")</f>
        <v>Sin OC</v>
      </c>
      <c r="S720" s="1" t="str">
        <f>VLOOKUP($U720,'Tablas intermedias'!$C$1:$H$222,5,0)</f>
        <v>DGPFE</v>
      </c>
      <c r="T720" s="29" t="str">
        <f t="shared" si="34"/>
        <v>OK</v>
      </c>
      <c r="U720" s="30" t="str">
        <f t="shared" si="35"/>
        <v>DAFYP#MS-ARCHIVOARCHIVO - ArchivoDAFYP#MS - Dirección de administración financiera y presupuestaria</v>
      </c>
      <c r="V720" s="1" t="str">
        <f>VLOOKUP(U720,'Tablas intermedias'!$C$1:$H$222,6,0)</f>
        <v>No</v>
      </c>
      <c r="W720" s="1" t="str">
        <f ca="1">IF(O720&lt;30,"menos de 30 días","más de 30 días")</f>
        <v>más de 30 días</v>
      </c>
    </row>
    <row r="721" spans="1:23" ht="14.25" hidden="1" thickTop="1" thickBot="1" x14ac:dyDescent="0.25">
      <c r="A721" s="17" t="str">
        <f>IF(DetalleExp!H721='Tablas intermedias'!$A$2,"Ordenes de Compra",IF(DetalleExp!H721='Tablas intermedias'!$A$3,"Financiamiento Internacional","Legítimo Abono"))</f>
        <v>Financiamiento Internacional</v>
      </c>
      <c r="B721" s="7">
        <f>DetalleExp!E721</f>
        <v>44201</v>
      </c>
      <c r="C721" s="1" t="str">
        <f>DetalleExp!A721</f>
        <v>EX-2021-897855-APN-DAFYP#MS</v>
      </c>
      <c r="D721" s="1" t="str">
        <f>IF(A721="Ordenes de Compra",VLOOKUP(C721,Autogestión!$B$2:$D$5090,3,0),IF(A721="Legítimo Abono",VLOOKUP(C721,NoAmpOC!$B$2:$H$988,7,0),"Factura"))</f>
        <v>Factura</v>
      </c>
      <c r="E721" s="26" t="str">
        <f>IF(A721="Ordenes de Compra",VLOOKUP($C721,Autogestión!$B$2:$G$5090,6,0),IF(A721="Financiamiento Internacional",VLOOKUP($C721,FinInt!$B$2:$G$508,6,0),"Legítimo Abono"))</f>
        <v>Proyecto Apoyo a la Cobertura Universal de Salud Efectiva en Argentina (SUMAR) - 8853-AR - BIRF</v>
      </c>
      <c r="F721" s="26" t="str">
        <f>IF($A721="Ordenes de Compra","ARS",IF($A721="Financiamiento Internacional",VLOOKUP($C721,FinInt!$B$2:$Q$508,15,0),VLOOKUP($C721,NoAmpOC!$B$2:$T$988,18,0)))</f>
        <v>ARS</v>
      </c>
      <c r="G721" s="5">
        <f>IF($A721="Ordenes de Compra",VLOOKUP($C721,Autogestión!$B$2:$H$5090,7,0),IF($A721="Financiamiento Internacional",VLOOKUP($C721,FinInt!$B$2:$Q$1308,16,0),VLOOKUP($C721,NoAmpOC!$B$2:$T$988,19,0)))</f>
        <v>1615165.35</v>
      </c>
      <c r="H721" s="5">
        <f t="shared" si="33"/>
        <v>1615165.35</v>
      </c>
      <c r="I721" s="26" t="str">
        <f>IF($A721="Ordenes de Compra",VLOOKUP($C721,Autogestión!$B$2:$J$5090,9,0),IF($A721="Financiamiento Internacional",VLOOKUP($C721,FinInt!$B$2:$G$1555,6,0),"Legitimo Abono"))</f>
        <v>Proyecto Apoyo a la Cobertura Universal de Salud Efectiva en Argentina (SUMAR) - 8853-AR - BIRF</v>
      </c>
      <c r="J721" s="1" t="str">
        <f>IF($A721="Ordenes de Compra",VLOOKUP($C721,Autogestión!$B$2:$R$5090,17,0),IF($A721="Financiamiento Internacional",VLOOKUP($C721,FinInt!$B$2:$O$1508,14,0),VLOOKUP($C721,NoAmpOC!$B$2:$R$988,17,0)))</f>
        <v>ADLER, HASENCLEVER &amp; ASOCIADOS S.R.L.</v>
      </c>
      <c r="K721" s="7" t="str">
        <f>DetalleExp!AP721</f>
        <v>DAFYP#MS-ARCHIVO</v>
      </c>
      <c r="L721" s="7" t="str">
        <f>DetalleExp!AQ721</f>
        <v>ARCHIVO - Archivo</v>
      </c>
      <c r="M721" s="7" t="str">
        <f>DetalleExp!AR721</f>
        <v>DAFYP#MS - Dirección de administración financiera y presupuestaria</v>
      </c>
      <c r="N721" s="7">
        <f>DetalleExp!AS721</f>
        <v>44224</v>
      </c>
      <c r="O721" s="27">
        <f ca="1">ROUNDUP(TODAY()-N721,0)</f>
        <v>131</v>
      </c>
      <c r="P721" s="27">
        <f ca="1">ROUNDUP(TODAY()-B721,0)</f>
        <v>154</v>
      </c>
      <c r="Q721" s="1" t="str">
        <f>IFERROR(IF(A721="Ordenes de Compra",VLOOKUP($E721,'Ordenes de Compra'!$A$2:$E$1712,5,0),"Sin OC"),"Sin dato")</f>
        <v>Sin OC</v>
      </c>
      <c r="R721" s="28" t="str">
        <f>IFERROR(IF(A721="Ordenes de Compra",VLOOKUP($I721,'Ordenes de Compra'!$B$2:$E$1712,3,0),"Sin OC"),"Sin dato")</f>
        <v>Sin OC</v>
      </c>
      <c r="S721" s="1" t="str">
        <f>VLOOKUP($U721,'Tablas intermedias'!$C$1:$H$222,5,0)</f>
        <v>DGPFE</v>
      </c>
      <c r="T721" s="29" t="str">
        <f t="shared" si="34"/>
        <v>OK</v>
      </c>
      <c r="U721" s="30" t="str">
        <f t="shared" si="35"/>
        <v>DAFYP#MS-ARCHIVOARCHIVO - ArchivoDAFYP#MS - Dirección de administración financiera y presupuestaria</v>
      </c>
      <c r="V721" s="1" t="str">
        <f>VLOOKUP(U721,'Tablas intermedias'!$C$1:$H$222,6,0)</f>
        <v>No</v>
      </c>
      <c r="W721" s="1" t="str">
        <f ca="1">IF(O721&lt;30,"menos de 30 días","más de 30 días")</f>
        <v>más de 30 días</v>
      </c>
    </row>
    <row r="722" spans="1:23" ht="14.25" hidden="1" thickTop="1" thickBot="1" x14ac:dyDescent="0.25">
      <c r="A722" s="17" t="str">
        <f>IF(DetalleExp!H722='Tablas intermedias'!$A$2,"Ordenes de Compra",IF(DetalleExp!H722='Tablas intermedias'!$A$3,"Financiamiento Internacional","Legítimo Abono"))</f>
        <v>Financiamiento Internacional</v>
      </c>
      <c r="B722" s="7">
        <f>DetalleExp!E722</f>
        <v>44203</v>
      </c>
      <c r="C722" s="1" t="str">
        <f>DetalleExp!A722</f>
        <v>EX-2021-1564492-APN-DAFYP#MS</v>
      </c>
      <c r="D722" s="1" t="str">
        <f>IF(A722="Ordenes de Compra",VLOOKUP(C722,Autogestión!$B$2:$D$5090,3,0),IF(A722="Legítimo Abono",VLOOKUP(C722,NoAmpOC!$B$2:$H$988,7,0),"Factura"))</f>
        <v>Factura</v>
      </c>
      <c r="E722" s="26" t="str">
        <f>IF(A722="Ordenes de Compra",VLOOKUP($C722,Autogestión!$B$2:$G$5090,6,0),IF(A722="Financiamiento Internacional",VLOOKUP($C722,FinInt!$B$2:$G$508,6,0),"Legítimo Abono"))</f>
        <v>Programa de Apoyo al Fortalecimiento de la cobertura pública efectiva de salud y un sistema integrado de provisión de salud de calidad. Proyectos BIRF - ARG/19/014 - PNUD</v>
      </c>
      <c r="F722" s="26" t="str">
        <f>IF($A722="Ordenes de Compra","ARS",IF($A722="Financiamiento Internacional",VLOOKUP($C722,FinInt!$B$2:$Q$508,15,0),VLOOKUP($C722,NoAmpOC!$B$2:$T$988,18,0)))</f>
        <v>ARS</v>
      </c>
      <c r="G722" s="5">
        <f>IF($A722="Ordenes de Compra",VLOOKUP($C722,Autogestión!$B$2:$H$5090,7,0),IF($A722="Financiamiento Internacional",VLOOKUP($C722,FinInt!$B$2:$Q$1308,16,0),VLOOKUP($C722,NoAmpOC!$B$2:$T$988,19,0)))</f>
        <v>56628</v>
      </c>
      <c r="H722" s="5">
        <f t="shared" si="33"/>
        <v>56628</v>
      </c>
      <c r="I722" s="26" t="str">
        <f>IF($A722="Ordenes de Compra",VLOOKUP($C722,Autogestión!$B$2:$J$5090,9,0),IF($A722="Financiamiento Internacional",VLOOKUP($C722,FinInt!$B$2:$G$1555,6,0),"Legitimo Abono"))</f>
        <v>Programa de Apoyo al Fortalecimiento de la cobertura pública efectiva de salud y un sistema integrado de provisión de salud de calidad. Proyectos BIRF - ARG/19/014 - PNUD</v>
      </c>
      <c r="J722" s="1" t="str">
        <f>IF($A722="Ordenes de Compra",VLOOKUP($C722,Autogestión!$B$2:$R$5090,17,0),IF($A722="Financiamiento Internacional",VLOOKUP($C722,FinInt!$B$2:$O$1508,14,0),VLOOKUP($C722,NoAmpOC!$B$2:$R$988,17,0)))</f>
        <v>TELCONET S.A.</v>
      </c>
      <c r="K722" s="7" t="str">
        <f>DetalleExp!AP722</f>
        <v>DAFYP#MS-ARCHIVO</v>
      </c>
      <c r="L722" s="7" t="str">
        <f>DetalleExp!AQ722</f>
        <v>ARCHIVO - Archivo</v>
      </c>
      <c r="M722" s="7" t="str">
        <f>DetalleExp!AR722</f>
        <v>DAFYP#MS - Dirección de administración financiera y presupuestaria</v>
      </c>
      <c r="N722" s="7">
        <f>DetalleExp!AS722</f>
        <v>44250</v>
      </c>
      <c r="O722" s="27">
        <f ca="1">ROUNDUP(TODAY()-N722,0)</f>
        <v>105</v>
      </c>
      <c r="P722" s="27">
        <f ca="1">ROUNDUP(TODAY()-B722,0)</f>
        <v>152</v>
      </c>
      <c r="Q722" s="1" t="str">
        <f>IFERROR(IF(A722="Ordenes de Compra",VLOOKUP($E722,'Ordenes de Compra'!$A$2:$E$1712,5,0),"Sin OC"),"Sin dato")</f>
        <v>Sin OC</v>
      </c>
      <c r="R722" s="28" t="str">
        <f>IFERROR(IF(A722="Ordenes de Compra",VLOOKUP($I722,'Ordenes de Compra'!$B$2:$E$1712,3,0),"Sin OC"),"Sin dato")</f>
        <v>Sin OC</v>
      </c>
      <c r="S722" s="1" t="str">
        <f>VLOOKUP($U722,'Tablas intermedias'!$C$1:$H$222,5,0)</f>
        <v>DGPFE</v>
      </c>
      <c r="T722" s="29" t="str">
        <f t="shared" si="34"/>
        <v>OK</v>
      </c>
      <c r="U722" s="30" t="str">
        <f t="shared" si="35"/>
        <v>DAFYP#MS-ARCHIVOARCHIVO - ArchivoDAFYP#MS - Dirección de administración financiera y presupuestaria</v>
      </c>
      <c r="V722" s="1" t="str">
        <f>VLOOKUP(U722,'Tablas intermedias'!$C$1:$H$222,6,0)</f>
        <v>No</v>
      </c>
      <c r="W722" s="1" t="str">
        <f ca="1">IF(O722&lt;30,"menos de 30 días","más de 30 días")</f>
        <v>más de 30 días</v>
      </c>
    </row>
    <row r="723" spans="1:23" ht="14.25" hidden="1" thickTop="1" thickBot="1" x14ac:dyDescent="0.25">
      <c r="A723" s="17" t="str">
        <f>IF(DetalleExp!H723='Tablas intermedias'!$A$2,"Ordenes de Compra",IF(DetalleExp!H723='Tablas intermedias'!$A$3,"Financiamiento Internacional","Legítimo Abono"))</f>
        <v>Ordenes de Compra</v>
      </c>
      <c r="B723" s="7">
        <f>DetalleExp!E723</f>
        <v>44207</v>
      </c>
      <c r="C723" s="1" t="str">
        <f>DetalleExp!A723</f>
        <v>EX-2021-2512635-APN-DTYC#MS</v>
      </c>
      <c r="D723" s="1" t="str">
        <f>IF(A723="Ordenes de Compra",VLOOKUP(C723,Autogestión!$B$2:$D$5090,3,0),IF(A723="Legítimo Abono",VLOOKUP(C723,NoAmpOC!$B$2:$H$988,7,0),"Factura"))</f>
        <v>Factura</v>
      </c>
      <c r="E723" s="26" t="str">
        <f>IF(A723="Ordenes de Compra",VLOOKUP($C723,Autogestión!$B$2:$G$5090,6,0),IF(A723="Financiamiento Internacional",VLOOKUP($C723,FinInt!$B$2:$G$508,6,0),"Legítimo Abono"))</f>
        <v>80-0028-CDI17</v>
      </c>
      <c r="F723" s="26" t="str">
        <f>IF($A723="Ordenes de Compra","ARS",IF($A723="Financiamiento Internacional",VLOOKUP($C723,FinInt!$B$2:$Q$508,15,0),VLOOKUP($C723,NoAmpOC!$B$2:$T$988,18,0)))</f>
        <v>ARS</v>
      </c>
      <c r="G723" s="5">
        <f>IF($A723="Ordenes de Compra",VLOOKUP($C723,Autogestión!$B$2:$H$5090,7,0),IF($A723="Financiamiento Internacional",VLOOKUP($C723,FinInt!$B$2:$Q$1308,16,0),VLOOKUP($C723,NoAmpOC!$B$2:$T$988,19,0)))</f>
        <v>2335366.9500000002</v>
      </c>
      <c r="H723" s="5">
        <f t="shared" si="33"/>
        <v>2335366.9500000002</v>
      </c>
      <c r="I723" s="26" t="str">
        <f>IF($A723="Ordenes de Compra",VLOOKUP($C723,Autogestión!$B$2:$J$5090,9,0),IF($A723="Financiamiento Internacional",VLOOKUP($C723,FinInt!$B$2:$G$1555,6,0),"Legitimo Abono"))</f>
        <v>80-1198-CON20</v>
      </c>
      <c r="J723" s="1" t="str">
        <f>IF($A723="Ordenes de Compra",VLOOKUP($C723,Autogestión!$B$2:$R$5090,17,0),IF($A723="Financiamiento Internacional",VLOOKUP($C723,FinInt!$B$2:$O$1508,14,0),VLOOKUP($C723,NoAmpOC!$B$2:$R$988,17,0)))</f>
        <v>CORREO OFICIAL DE LA REPÚBLICA ARGENTINA S.A..</v>
      </c>
      <c r="K723" s="7" t="str">
        <f>DetalleExp!AP723</f>
        <v>MWEIMAN</v>
      </c>
      <c r="L723" s="7" t="str">
        <f>DetalleExp!AQ723</f>
        <v>TESORERIA - Tesorería</v>
      </c>
      <c r="M723" s="7" t="str">
        <f>DetalleExp!AR723</f>
        <v>DCYT#MS - Dirección de contabilidad y tesorería</v>
      </c>
      <c r="N723" s="7">
        <f>DetalleExp!AS723</f>
        <v>44328</v>
      </c>
      <c r="O723" s="27">
        <f ca="1">ROUNDUP(TODAY()-N723,0)</f>
        <v>27</v>
      </c>
      <c r="P723" s="27">
        <f ca="1">ROUNDUP(TODAY()-B723,0)</f>
        <v>148</v>
      </c>
      <c r="Q723" s="1" t="str">
        <f>IFERROR(IF(A723="Ordenes de Compra",VLOOKUP($E723,'Ordenes de Compra'!$A$2:$E$1712,5,0),"Sin OC"),"Sin dato")</f>
        <v>29.0.0.5.0</v>
      </c>
      <c r="R723" s="28">
        <f>IFERROR(IF(A723="Ordenes de Compra",VLOOKUP($I723,'Ordenes de Compra'!$B$2:$E$1712,3,0),"Sin OC"),"Sin dato")</f>
        <v>689171613</v>
      </c>
      <c r="S723" s="1" t="str">
        <f>VLOOKUP($U723,'Tablas intermedias'!$C$1:$H$222,5,0)</f>
        <v>Tesorería</v>
      </c>
      <c r="T723" s="29" t="str">
        <f t="shared" si="34"/>
        <v>OK</v>
      </c>
      <c r="U723" s="30" t="str">
        <f t="shared" si="35"/>
        <v>MWEIMANTESORERIA - TesoreríaDCYT#MS - Dirección de contabilidad y tesorería</v>
      </c>
      <c r="V723" s="1" t="str">
        <f>VLOOKUP(U723,'Tablas intermedias'!$C$1:$H$222,6,0)</f>
        <v>No</v>
      </c>
      <c r="W723" s="1" t="str">
        <f ca="1">IF(O723&lt;30,"menos de 30 días","más de 30 días")</f>
        <v>menos de 30 días</v>
      </c>
    </row>
    <row r="724" spans="1:23" ht="14.25" hidden="1" thickTop="1" thickBot="1" x14ac:dyDescent="0.25">
      <c r="A724" s="17" t="str">
        <f>IF(DetalleExp!H724='Tablas intermedias'!$A$2,"Ordenes de Compra",IF(DetalleExp!H724='Tablas intermedias'!$A$3,"Financiamiento Internacional","Legítimo Abono"))</f>
        <v>Financiamiento Internacional</v>
      </c>
      <c r="B724" s="7">
        <f>DetalleExp!E724</f>
        <v>44207</v>
      </c>
      <c r="C724" s="1" t="str">
        <f>DetalleExp!A724</f>
        <v>EX-2021-2596245-APN-DAFYP#MS</v>
      </c>
      <c r="D724" s="1" t="str">
        <f>IF(A724="Ordenes de Compra",VLOOKUP(C724,Autogestión!$B$2:$D$5090,3,0),IF(A724="Legítimo Abono",VLOOKUP(C724,NoAmpOC!$B$2:$H$988,7,0),"Factura"))</f>
        <v>Factura</v>
      </c>
      <c r="E724" s="26" t="str">
        <f>IF(A724="Ordenes de Compra",VLOOKUP($C724,Autogestión!$B$2:$G$5090,6,0),IF(A724="Financiamiento Internacional",VLOOKUP($C724,FinInt!$B$2:$G$508,6,0),"Legítimo Abono"))</f>
        <v>Programa de Consolidación de la Gestión centralizada en Salud - ARG/13/007 - PNUD</v>
      </c>
      <c r="F724" s="26" t="str">
        <f>IF($A724="Ordenes de Compra","ARS",IF($A724="Financiamiento Internacional",VLOOKUP($C724,FinInt!$B$2:$Q$508,15,0),VLOOKUP($C724,NoAmpOC!$B$2:$T$988,18,0)))</f>
        <v>ARS</v>
      </c>
      <c r="G724" s="5">
        <f>IF($A724="Ordenes de Compra",VLOOKUP($C724,Autogestión!$B$2:$H$5090,7,0),IF($A724="Financiamiento Internacional",VLOOKUP($C724,FinInt!$B$2:$Q$1308,16,0),VLOOKUP($C724,NoAmpOC!$B$2:$T$988,19,0)))</f>
        <v>140000</v>
      </c>
      <c r="H724" s="5">
        <f t="shared" si="33"/>
        <v>140000</v>
      </c>
      <c r="I724" s="26" t="str">
        <f>IF($A724="Ordenes de Compra",VLOOKUP($C724,Autogestión!$B$2:$J$5090,9,0),IF($A724="Financiamiento Internacional",VLOOKUP($C724,FinInt!$B$2:$G$1555,6,0),"Legitimo Abono"))</f>
        <v>Programa de Consolidación de la Gestión centralizada en Salud - ARG/13/007 - PNUD</v>
      </c>
      <c r="J724" s="1" t="str">
        <f>IF($A724="Ordenes de Compra",VLOOKUP($C724,Autogestión!$B$2:$R$5090,17,0),IF($A724="Financiamiento Internacional",VLOOKUP($C724,FinInt!$B$2:$O$1508,14,0),VLOOKUP($C724,NoAmpOC!$B$2:$R$988,17,0)))</f>
        <v>Uadel SRL</v>
      </c>
      <c r="K724" s="7" t="str">
        <f>DetalleExp!AP724</f>
        <v>DAFYP#MS-ARCHIVO</v>
      </c>
      <c r="L724" s="7" t="str">
        <f>DetalleExp!AQ724</f>
        <v>ARCHIVO - Archivo</v>
      </c>
      <c r="M724" s="7" t="str">
        <f>DetalleExp!AR724</f>
        <v>DAFYP#MS - Dirección de administración financiera y presupuestaria</v>
      </c>
      <c r="N724" s="7">
        <f>DetalleExp!AS724</f>
        <v>44249</v>
      </c>
      <c r="O724" s="27">
        <f ca="1">ROUNDUP(TODAY()-N724,0)</f>
        <v>106</v>
      </c>
      <c r="P724" s="27">
        <f ca="1">ROUNDUP(TODAY()-B724,0)</f>
        <v>148</v>
      </c>
      <c r="Q724" s="1" t="str">
        <f>IFERROR(IF(A724="Ordenes de Compra",VLOOKUP($E724,'Ordenes de Compra'!$A$2:$E$1712,5,0),"Sin OC"),"Sin dato")</f>
        <v>Sin OC</v>
      </c>
      <c r="R724" s="28" t="str">
        <f>IFERROR(IF(A724="Ordenes de Compra",VLOOKUP($I724,'Ordenes de Compra'!$B$2:$E$1712,3,0),"Sin OC"),"Sin dato")</f>
        <v>Sin OC</v>
      </c>
      <c r="S724" s="1" t="str">
        <f>VLOOKUP($U724,'Tablas intermedias'!$C$1:$H$222,5,0)</f>
        <v>DGPFE</v>
      </c>
      <c r="T724" s="29" t="str">
        <f t="shared" si="34"/>
        <v>OK</v>
      </c>
      <c r="U724" s="30" t="str">
        <f t="shared" si="35"/>
        <v>DAFYP#MS-ARCHIVOARCHIVO - ArchivoDAFYP#MS - Dirección de administración financiera y presupuestaria</v>
      </c>
      <c r="V724" s="1" t="str">
        <f>VLOOKUP(U724,'Tablas intermedias'!$C$1:$H$222,6,0)</f>
        <v>No</v>
      </c>
      <c r="W724" s="1" t="str">
        <f ca="1">IF(O724&lt;30,"menos de 30 días","más de 30 días")</f>
        <v>más de 30 días</v>
      </c>
    </row>
    <row r="725" spans="1:23" ht="14.25" hidden="1" thickTop="1" thickBot="1" x14ac:dyDescent="0.25">
      <c r="A725" s="17" t="str">
        <f>IF(DetalleExp!H725='Tablas intermedias'!$A$2,"Ordenes de Compra",IF(DetalleExp!H725='Tablas intermedias'!$A$3,"Financiamiento Internacional","Legítimo Abono"))</f>
        <v>Ordenes de Compra</v>
      </c>
      <c r="B725" s="7">
        <f>DetalleExp!E725</f>
        <v>44207</v>
      </c>
      <c r="C725" s="1" t="str">
        <f>DetalleExp!A725</f>
        <v>EX-2021-2597002-APN-DTYC#MS</v>
      </c>
      <c r="D725" s="1" t="str">
        <f>IF(A725="Ordenes de Compra",VLOOKUP(C725,Autogestión!$B$2:$D$5090,3,0),IF(A725="Legítimo Abono",VLOOKUP(C725,NoAmpOC!$B$2:$H$988,7,0),"Factura"))</f>
        <v>Factura</v>
      </c>
      <c r="E725" s="26" t="str">
        <f>IF(A725="Ordenes de Compra",VLOOKUP($C725,Autogestión!$B$2:$G$5090,6,0),IF(A725="Financiamiento Internacional",VLOOKUP($C725,FinInt!$B$2:$G$508,6,0),"Legítimo Abono"))</f>
        <v>80-0025-LPU18</v>
      </c>
      <c r="F725" s="26" t="str">
        <f>IF($A725="Ordenes de Compra","ARS",IF($A725="Financiamiento Internacional",VLOOKUP($C725,FinInt!$B$2:$Q$508,15,0),VLOOKUP($C725,NoAmpOC!$B$2:$T$988,18,0)))</f>
        <v>ARS</v>
      </c>
      <c r="G725" s="5">
        <f>IF($A725="Ordenes de Compra",VLOOKUP($C725,Autogestión!$B$2:$H$5090,7,0),IF($A725="Financiamiento Internacional",VLOOKUP($C725,FinInt!$B$2:$Q$1308,16,0),VLOOKUP($C725,NoAmpOC!$B$2:$T$988,19,0)))</f>
        <v>7281408</v>
      </c>
      <c r="H725" s="5">
        <f t="shared" si="33"/>
        <v>7281408</v>
      </c>
      <c r="I725" s="26" t="str">
        <f>IF($A725="Ordenes de Compra",VLOOKUP($C725,Autogestión!$B$2:$J$5090,9,0),IF($A725="Financiamiento Internacional",VLOOKUP($C725,FinInt!$B$2:$G$1555,6,0),"Legitimo Abono"))</f>
        <v>80-1129-OC19</v>
      </c>
      <c r="J725" s="1" t="str">
        <f>IF($A725="Ordenes de Compra",VLOOKUP($C725,Autogestión!$B$2:$R$5090,17,0),IF($A725="Financiamiento Internacional",VLOOKUP($C725,FinInt!$B$2:$O$1508,14,0),VLOOKUP($C725,NoAmpOC!$B$2:$R$988,17,0)))</f>
        <v>PHARMOS S.A.</v>
      </c>
      <c r="K725" s="7" t="str">
        <f>DetalleExp!AP725</f>
        <v>DGA#MS-DESPACHO_DGA</v>
      </c>
      <c r="L725" s="7" t="str">
        <f>DetalleExp!AQ725</f>
        <v>DESPACHO_DGA - Despacho - dirección general de administración</v>
      </c>
      <c r="M725" s="7" t="str">
        <f>DetalleExp!AR725</f>
        <v>DGA#MS - Dirección general de administración</v>
      </c>
      <c r="N725" s="7">
        <f>DetalleExp!AS725</f>
        <v>44348</v>
      </c>
      <c r="O725" s="27">
        <f ca="1">ROUNDUP(TODAY()-N725,0)</f>
        <v>7</v>
      </c>
      <c r="P725" s="27">
        <f ca="1">ROUNDUP(TODAY()-B725,0)</f>
        <v>148</v>
      </c>
      <c r="Q725" s="1" t="str">
        <f>IFERROR(IF(A725="Ordenes de Compra",VLOOKUP($E725,'Ordenes de Compra'!$A$2:$E$1712,5,0),"Sin OC"),"Sin dato")</f>
        <v>29.0.0.45.0</v>
      </c>
      <c r="R725" s="28">
        <f>IFERROR(IF(A725="Ordenes de Compra",VLOOKUP($I725,'Ordenes de Compra'!$B$2:$E$1712,3,0),"Sin OC"),"Sin dato")</f>
        <v>255293192.96000001</v>
      </c>
      <c r="S725" s="1" t="str">
        <f>VLOOKUP($U725,'Tablas intermedias'!$C$1:$H$222,5,0)</f>
        <v>DGA</v>
      </c>
      <c r="T725" s="29" t="str">
        <f t="shared" si="34"/>
        <v>OK</v>
      </c>
      <c r="U725" s="30" t="str">
        <f t="shared" si="35"/>
        <v>DGA#MS-DESPACHO_DGADESPACHO_DGA - Despacho - dirección general de administraciónDGA#MS - Dirección general de administración</v>
      </c>
      <c r="V725" s="1" t="str">
        <f>VLOOKUP(U725,'Tablas intermedias'!$C$1:$H$222,6,0)</f>
        <v>Si</v>
      </c>
      <c r="W725" s="1" t="str">
        <f ca="1">IF(O725&lt;30,"menos de 30 días","más de 30 días")</f>
        <v>menos de 30 días</v>
      </c>
    </row>
    <row r="726" spans="1:23" ht="14.25" hidden="1" thickTop="1" thickBot="1" x14ac:dyDescent="0.25">
      <c r="A726" s="17" t="str">
        <f>IF(DetalleExp!H726='Tablas intermedias'!$A$2,"Ordenes de Compra",IF(DetalleExp!H726='Tablas intermedias'!$A$3,"Financiamiento Internacional","Legítimo Abono"))</f>
        <v>Ordenes de Compra</v>
      </c>
      <c r="B726" s="7">
        <f>DetalleExp!E726</f>
        <v>44207</v>
      </c>
      <c r="C726" s="1" t="str">
        <f>DetalleExp!A726</f>
        <v>EX-2021-2619275-APN-DTYC#MS</v>
      </c>
      <c r="D726" s="1" t="str">
        <f>IF(A726="Ordenes de Compra",VLOOKUP(C726,Autogestión!$B$2:$D$5090,3,0),IF(A726="Legítimo Abono",VLOOKUP(C726,NoAmpOC!$B$2:$H$988,7,0),"Factura"))</f>
        <v>Factura</v>
      </c>
      <c r="E726" s="26" t="str">
        <f>IF(A726="Ordenes de Compra",VLOOKUP($C726,Autogestión!$B$2:$G$5090,6,0),IF(A726="Financiamiento Internacional",VLOOKUP($C726,FinInt!$B$2:$G$508,6,0),"Legítimo Abono"))</f>
        <v>80-0028-CDI17</v>
      </c>
      <c r="F726" s="26" t="str">
        <f>IF($A726="Ordenes de Compra","ARS",IF($A726="Financiamiento Internacional",VLOOKUP($C726,FinInt!$B$2:$Q$508,15,0),VLOOKUP($C726,NoAmpOC!$B$2:$T$988,18,0)))</f>
        <v>ARS</v>
      </c>
      <c r="G726" s="5">
        <f>IF($A726="Ordenes de Compra",VLOOKUP($C726,Autogestión!$B$2:$H$5090,7,0),IF($A726="Financiamiento Internacional",VLOOKUP($C726,FinInt!$B$2:$Q$1308,16,0),VLOOKUP($C726,NoAmpOC!$B$2:$T$988,19,0)))</f>
        <v>1036642.65</v>
      </c>
      <c r="H726" s="5">
        <f t="shared" si="33"/>
        <v>1036642.65</v>
      </c>
      <c r="I726" s="26" t="str">
        <f>IF($A726="Ordenes de Compra",VLOOKUP($C726,Autogestión!$B$2:$J$5090,9,0),IF($A726="Financiamiento Internacional",VLOOKUP($C726,FinInt!$B$2:$G$1555,6,0),"Legitimo Abono"))</f>
        <v>80-1198-CON20</v>
      </c>
      <c r="J726" s="1" t="str">
        <f>IF($A726="Ordenes de Compra",VLOOKUP($C726,Autogestión!$B$2:$R$5090,17,0),IF($A726="Financiamiento Internacional",VLOOKUP($C726,FinInt!$B$2:$O$1508,14,0),VLOOKUP($C726,NoAmpOC!$B$2:$R$988,17,0)))</f>
        <v>CORREO OFICIAL DE LA REPÚBLICA ARGENTINA S.A..</v>
      </c>
      <c r="K726" s="7" t="str">
        <f>DetalleExp!AP726</f>
        <v>MWEIMAN</v>
      </c>
      <c r="L726" s="7" t="str">
        <f>DetalleExp!AQ726</f>
        <v>TESORERIA - Tesorería</v>
      </c>
      <c r="M726" s="7" t="str">
        <f>DetalleExp!AR726</f>
        <v>DCYT#MS - Dirección de contabilidad y tesorería</v>
      </c>
      <c r="N726" s="7">
        <f>DetalleExp!AS726</f>
        <v>44334</v>
      </c>
      <c r="O726" s="27">
        <f ca="1">ROUNDUP(TODAY()-N726,0)</f>
        <v>21</v>
      </c>
      <c r="P726" s="27">
        <f ca="1">ROUNDUP(TODAY()-B726,0)</f>
        <v>148</v>
      </c>
      <c r="Q726" s="1" t="str">
        <f>IFERROR(IF(A726="Ordenes de Compra",VLOOKUP($E726,'Ordenes de Compra'!$A$2:$E$1712,5,0),"Sin OC"),"Sin dato")</f>
        <v>29.0.0.5.0</v>
      </c>
      <c r="R726" s="28">
        <f>IFERROR(IF(A726="Ordenes de Compra",VLOOKUP($I726,'Ordenes de Compra'!$B$2:$E$1712,3,0),"Sin OC"),"Sin dato")</f>
        <v>689171613</v>
      </c>
      <c r="S726" s="1" t="str">
        <f>VLOOKUP($U726,'Tablas intermedias'!$C$1:$H$222,5,0)</f>
        <v>Tesorería</v>
      </c>
      <c r="T726" s="29" t="str">
        <f t="shared" si="34"/>
        <v>OK</v>
      </c>
      <c r="U726" s="30" t="str">
        <f t="shared" si="35"/>
        <v>MWEIMANTESORERIA - TesoreríaDCYT#MS - Dirección de contabilidad y tesorería</v>
      </c>
      <c r="V726" s="1" t="str">
        <f>VLOOKUP(U726,'Tablas intermedias'!$C$1:$H$222,6,0)</f>
        <v>No</v>
      </c>
      <c r="W726" s="1" t="str">
        <f ca="1">IF(O726&lt;30,"menos de 30 días","más de 30 días")</f>
        <v>menos de 30 días</v>
      </c>
    </row>
    <row r="727" spans="1:23" ht="14.25" hidden="1" thickTop="1" thickBot="1" x14ac:dyDescent="0.25">
      <c r="A727" s="17" t="str">
        <f>IF(DetalleExp!H727='Tablas intermedias'!$A$2,"Ordenes de Compra",IF(DetalleExp!H727='Tablas intermedias'!$A$3,"Financiamiento Internacional","Legítimo Abono"))</f>
        <v>Ordenes de Compra</v>
      </c>
      <c r="B727" s="7">
        <f>DetalleExp!E727</f>
        <v>44208</v>
      </c>
      <c r="C727" s="1" t="str">
        <f>DetalleExp!A727</f>
        <v>EX-2021-2768699-APN-DTYC#MS</v>
      </c>
      <c r="D727" s="1" t="str">
        <f>IF(A727="Ordenes de Compra",VLOOKUP(C727,Autogestión!$B$2:$D$5090,3,0),IF(A727="Legítimo Abono",VLOOKUP(C727,NoAmpOC!$B$2:$H$988,7,0),"Factura"))</f>
        <v>Factura</v>
      </c>
      <c r="E727" s="26" t="str">
        <f>IF(A727="Ordenes de Compra",VLOOKUP($C727,Autogestión!$B$2:$G$5090,6,0),IF(A727="Financiamiento Internacional",VLOOKUP($C727,FinInt!$B$2:$G$508,6,0),"Legítimo Abono"))</f>
        <v>80-0025-LPU18</v>
      </c>
      <c r="F727" s="26" t="str">
        <f>IF($A727="Ordenes de Compra","ARS",IF($A727="Financiamiento Internacional",VLOOKUP($C727,FinInt!$B$2:$Q$508,15,0),VLOOKUP($C727,NoAmpOC!$B$2:$T$988,18,0)))</f>
        <v>ARS</v>
      </c>
      <c r="G727" s="5">
        <f>IF($A727="Ordenes de Compra",VLOOKUP($C727,Autogestión!$B$2:$H$5090,7,0),IF($A727="Financiamiento Internacional",VLOOKUP($C727,FinInt!$B$2:$Q$1308,16,0),VLOOKUP($C727,NoAmpOC!$B$2:$T$988,19,0)))</f>
        <v>3678480</v>
      </c>
      <c r="H727" s="5">
        <f t="shared" si="33"/>
        <v>3678480</v>
      </c>
      <c r="I727" s="26" t="str">
        <f>IF($A727="Ordenes de Compra",VLOOKUP($C727,Autogestión!$B$2:$J$5090,9,0),IF($A727="Financiamiento Internacional",VLOOKUP($C727,FinInt!$B$2:$G$1555,6,0),"Legitimo Abono"))</f>
        <v>80-1040-OC20</v>
      </c>
      <c r="J727" s="1" t="str">
        <f>IF($A727="Ordenes de Compra",VLOOKUP($C727,Autogestión!$B$2:$R$5090,17,0),IF($A727="Financiamiento Internacional",VLOOKUP($C727,FinInt!$B$2:$O$1508,14,0),VLOOKUP($C727,NoAmpOC!$B$2:$R$988,17,0)))</f>
        <v xml:space="preserve">LAFEDAR S.A. </v>
      </c>
      <c r="K727" s="7" t="str">
        <f>DetalleExp!AP727</f>
        <v>DAFYP#MS-ARCHIVO</v>
      </c>
      <c r="L727" s="7" t="str">
        <f>DetalleExp!AQ727</f>
        <v>ARCHIVO - Archivo</v>
      </c>
      <c r="M727" s="7" t="str">
        <f>DetalleExp!AR727</f>
        <v>DAFYP#MS - Dirección de administración financiera y presupuestaria</v>
      </c>
      <c r="N727" s="7">
        <f>DetalleExp!AS727</f>
        <v>44230</v>
      </c>
      <c r="O727" s="27">
        <f ca="1">ROUNDUP(TODAY()-N727,0)</f>
        <v>125</v>
      </c>
      <c r="P727" s="27">
        <f ca="1">ROUNDUP(TODAY()-B727,0)</f>
        <v>147</v>
      </c>
      <c r="Q727" s="1" t="str">
        <f>IFERROR(IF(A727="Ordenes de Compra",VLOOKUP($E727,'Ordenes de Compra'!$A$2:$E$1712,5,0),"Sin OC"),"Sin dato")</f>
        <v>29.0.0.45.0</v>
      </c>
      <c r="R727" s="28">
        <f>IFERROR(IF(A727="Ordenes de Compra",VLOOKUP($I727,'Ordenes de Compra'!$B$2:$E$1712,3,0),"Sin OC"),"Sin dato")</f>
        <v>55654726.969999999</v>
      </c>
      <c r="S727" s="1" t="str">
        <f>VLOOKUP($U727,'Tablas intermedias'!$C$1:$H$222,5,0)</f>
        <v>DGPFE</v>
      </c>
      <c r="T727" s="29" t="str">
        <f t="shared" si="34"/>
        <v>OK</v>
      </c>
      <c r="U727" s="30" t="str">
        <f t="shared" si="35"/>
        <v>DAFYP#MS-ARCHIVOARCHIVO - ArchivoDAFYP#MS - Dirección de administración financiera y presupuestaria</v>
      </c>
      <c r="V727" s="1" t="str">
        <f>VLOOKUP(U727,'Tablas intermedias'!$C$1:$H$222,6,0)</f>
        <v>No</v>
      </c>
      <c r="W727" s="1" t="str">
        <f ca="1">IF(O727&lt;30,"menos de 30 días","más de 30 días")</f>
        <v>más de 30 días</v>
      </c>
    </row>
    <row r="728" spans="1:23" ht="14.25" hidden="1" thickTop="1" thickBot="1" x14ac:dyDescent="0.25">
      <c r="A728" s="17" t="str">
        <f>IF(DetalleExp!H728='Tablas intermedias'!$A$2,"Ordenes de Compra",IF(DetalleExp!H728='Tablas intermedias'!$A$3,"Financiamiento Internacional","Legítimo Abono"))</f>
        <v>Ordenes de Compra</v>
      </c>
      <c r="B728" s="7">
        <f>DetalleExp!E728</f>
        <v>44208</v>
      </c>
      <c r="C728" s="1" t="str">
        <f>DetalleExp!A728</f>
        <v>EX-2021-2790040-APN-DTYC#MS</v>
      </c>
      <c r="D728" s="1" t="str">
        <f>IF(A728="Ordenes de Compra",VLOOKUP(C728,Autogestión!$B$2:$D$5090,3,0),IF(A728="Legítimo Abono",VLOOKUP(C728,NoAmpOC!$B$2:$H$988,7,0),"Factura"))</f>
        <v>Factura</v>
      </c>
      <c r="E728" s="26" t="str">
        <f>IF(A728="Ordenes de Compra",VLOOKUP($C728,Autogestión!$B$2:$G$5090,6,0),IF(A728="Financiamiento Internacional",VLOOKUP($C728,FinInt!$B$2:$G$508,6,0),"Legítimo Abono"))</f>
        <v>80-0025-LPU18</v>
      </c>
      <c r="F728" s="26" t="str">
        <f>IF($A728="Ordenes de Compra","ARS",IF($A728="Financiamiento Internacional",VLOOKUP($C728,FinInt!$B$2:$Q$508,15,0),VLOOKUP($C728,NoAmpOC!$B$2:$T$988,18,0)))</f>
        <v>ARS</v>
      </c>
      <c r="G728" s="5">
        <f>IF($A728="Ordenes de Compra",VLOOKUP($C728,Autogestión!$B$2:$H$5090,7,0),IF($A728="Financiamiento Internacional",VLOOKUP($C728,FinInt!$B$2:$Q$1308,16,0),VLOOKUP($C728,NoAmpOC!$B$2:$T$988,19,0)))</f>
        <v>14350759.199999999</v>
      </c>
      <c r="H728" s="5">
        <f t="shared" si="33"/>
        <v>14350759.199999999</v>
      </c>
      <c r="I728" s="26" t="str">
        <f>IF($A728="Ordenes de Compra",VLOOKUP($C728,Autogestión!$B$2:$J$5090,9,0),IF($A728="Financiamiento Internacional",VLOOKUP($C728,FinInt!$B$2:$G$1555,6,0),"Legitimo Abono"))</f>
        <v>80-1040-OC20</v>
      </c>
      <c r="J728" s="1" t="str">
        <f>IF($A728="Ordenes de Compra",VLOOKUP($C728,Autogestión!$B$2:$R$5090,17,0),IF($A728="Financiamiento Internacional",VLOOKUP($C728,FinInt!$B$2:$O$1508,14,0),VLOOKUP($C728,NoAmpOC!$B$2:$R$988,17,0)))</f>
        <v xml:space="preserve">LAFEDAR S.A. </v>
      </c>
      <c r="K728" s="7" t="str">
        <f>DetalleExp!AP728</f>
        <v>DAFYP#MS-ARCHIVO</v>
      </c>
      <c r="L728" s="7" t="str">
        <f>DetalleExp!AQ728</f>
        <v>ARCHIVO - Archivo</v>
      </c>
      <c r="M728" s="7" t="str">
        <f>DetalleExp!AR728</f>
        <v>DAFYP#MS - Dirección de administración financiera y presupuestaria</v>
      </c>
      <c r="N728" s="7">
        <f>DetalleExp!AS728</f>
        <v>44228</v>
      </c>
      <c r="O728" s="27">
        <f ca="1">ROUNDUP(TODAY()-N728,0)</f>
        <v>127</v>
      </c>
      <c r="P728" s="27">
        <f ca="1">ROUNDUP(TODAY()-B728,0)</f>
        <v>147</v>
      </c>
      <c r="Q728" s="1" t="str">
        <f>IFERROR(IF(A728="Ordenes de Compra",VLOOKUP($E728,'Ordenes de Compra'!$A$2:$E$1712,5,0),"Sin OC"),"Sin dato")</f>
        <v>29.0.0.45.0</v>
      </c>
      <c r="R728" s="28">
        <f>IFERROR(IF(A728="Ordenes de Compra",VLOOKUP($I728,'Ordenes de Compra'!$B$2:$E$1712,3,0),"Sin OC"),"Sin dato")</f>
        <v>55654726.969999999</v>
      </c>
      <c r="S728" s="1" t="str">
        <f>VLOOKUP($U728,'Tablas intermedias'!$C$1:$H$222,5,0)</f>
        <v>DGPFE</v>
      </c>
      <c r="T728" s="29" t="str">
        <f t="shared" si="34"/>
        <v>OK</v>
      </c>
      <c r="U728" s="30" t="str">
        <f t="shared" si="35"/>
        <v>DAFYP#MS-ARCHIVOARCHIVO - ArchivoDAFYP#MS - Dirección de administración financiera y presupuestaria</v>
      </c>
      <c r="V728" s="1" t="str">
        <f>VLOOKUP(U728,'Tablas intermedias'!$C$1:$H$222,6,0)</f>
        <v>No</v>
      </c>
      <c r="W728" s="1" t="str">
        <f ca="1">IF(O728&lt;30,"menos de 30 días","más de 30 días")</f>
        <v>más de 30 días</v>
      </c>
    </row>
    <row r="729" spans="1:23" ht="14.25" hidden="1" thickTop="1" thickBot="1" x14ac:dyDescent="0.25">
      <c r="A729" s="17" t="str">
        <f>IF(DetalleExp!H729='Tablas intermedias'!$A$2,"Ordenes de Compra",IF(DetalleExp!H729='Tablas intermedias'!$A$3,"Financiamiento Internacional","Legítimo Abono"))</f>
        <v>Ordenes de Compra</v>
      </c>
      <c r="B729" s="7">
        <f>DetalleExp!E729</f>
        <v>44208</v>
      </c>
      <c r="C729" s="1" t="str">
        <f>DetalleExp!A729</f>
        <v>EX-2021-2851616-APN-DTYC#MS</v>
      </c>
      <c r="D729" s="1" t="str">
        <f>IF(A729="Ordenes de Compra",VLOOKUP(C729,Autogestión!$B$2:$D$5090,3,0),IF(A729="Legítimo Abono",VLOOKUP(C729,NoAmpOC!$B$2:$H$988,7,0),"Factura"))</f>
        <v>Factura</v>
      </c>
      <c r="E729" s="26" t="str">
        <f>IF(A729="Ordenes de Compra",VLOOKUP($C729,Autogestión!$B$2:$G$5090,6,0),IF(A729="Financiamiento Internacional",VLOOKUP($C729,FinInt!$B$2:$G$508,6,0),"Legítimo Abono"))</f>
        <v>S/N</v>
      </c>
      <c r="F729" s="26" t="str">
        <f>IF($A729="Ordenes de Compra","ARS",IF($A729="Financiamiento Internacional",VLOOKUP($C729,FinInt!$B$2:$Q$508,15,0),VLOOKUP($C729,NoAmpOC!$B$2:$T$988,18,0)))</f>
        <v>ARS</v>
      </c>
      <c r="G729" s="5">
        <f>IF($A729="Ordenes de Compra",VLOOKUP($C729,Autogestión!$B$2:$H$5090,7,0),IF($A729="Financiamiento Internacional",VLOOKUP($C729,FinInt!$B$2:$Q$1308,16,0),VLOOKUP($C729,NoAmpOC!$B$2:$T$988,19,0)))</f>
        <v>2976958.29</v>
      </c>
      <c r="H729" s="5">
        <f t="shared" si="33"/>
        <v>2976958.29</v>
      </c>
      <c r="I729" s="26" t="str">
        <f>IF($A729="Ordenes de Compra",VLOOKUP($C729,Autogestión!$B$2:$J$5090,9,0),IF($A729="Financiamiento Internacional",VLOOKUP($C729,FinInt!$B$2:$G$1555,6,0),"Legitimo Abono"))</f>
        <v>S/N</v>
      </c>
      <c r="J729" s="1" t="str">
        <f>IF($A729="Ordenes de Compra",VLOOKUP($C729,Autogestión!$B$2:$R$5090,17,0),IF($A729="Financiamiento Internacional",VLOOKUP($C729,FinInt!$B$2:$O$1508,14,0),VLOOKUP($C729,NoAmpOC!$B$2:$R$988,17,0)))</f>
        <v>FEDERACION DE CIRCULOS CATOLICOS DE OBREROS</v>
      </c>
      <c r="K729" s="7" t="str">
        <f>DetalleExp!AP729</f>
        <v>GASMORAN</v>
      </c>
      <c r="L729" s="7" t="str">
        <f>DetalleExp!AQ729</f>
        <v>MESADEENTRADAS - Mesa de entradas</v>
      </c>
      <c r="M729" s="7" t="str">
        <f>DetalleExp!AR729</f>
        <v>SSMEIE#MS - Subsecretaría de medicamentos e información estratégica</v>
      </c>
      <c r="N729" s="7">
        <f>DetalleExp!AS729</f>
        <v>44298</v>
      </c>
      <c r="O729" s="27">
        <f ca="1">ROUNDUP(TODAY()-N729,0)</f>
        <v>57</v>
      </c>
      <c r="P729" s="27">
        <f ca="1">ROUNDUP(TODAY()-B729,0)</f>
        <v>147</v>
      </c>
      <c r="Q729" s="1" t="str">
        <f>IFERROR(IF(A729="Ordenes de Compra",VLOOKUP($E729,'Ordenes de Compra'!$A$2:$E$1712,5,0),"Sin OC"),"Sin dato")</f>
        <v>Sin dato</v>
      </c>
      <c r="R729" s="28" t="str">
        <f>IFERROR(IF(A729="Ordenes de Compra",VLOOKUP($I729,'Ordenes de Compra'!$B$2:$E$1712,3,0),"Sin OC"),"Sin dato")</f>
        <v>Sin dato</v>
      </c>
      <c r="S729" s="1" t="str">
        <f>VLOOKUP($U729,'Tablas intermedias'!$C$1:$H$222,5,0)</f>
        <v>Programa</v>
      </c>
      <c r="T729" s="29" t="str">
        <f t="shared" si="34"/>
        <v>OK</v>
      </c>
      <c r="U729" s="30" t="str">
        <f t="shared" si="35"/>
        <v>GASMORANMESADEENTRADAS - Mesa de entradasSSMEIE#MS - Subsecretaría de medicamentos e información estratégica</v>
      </c>
      <c r="V729" s="1" t="str">
        <f>VLOOKUP(U729,'Tablas intermedias'!$C$1:$H$222,6,0)</f>
        <v>Si</v>
      </c>
      <c r="W729" s="1" t="str">
        <f ca="1">IF(O729&lt;30,"menos de 30 días","más de 30 días")</f>
        <v>más de 30 días</v>
      </c>
    </row>
    <row r="730" spans="1:23" ht="14.25" hidden="1" thickTop="1" thickBot="1" x14ac:dyDescent="0.25">
      <c r="A730" s="17" t="str">
        <f>IF(DetalleExp!H730='Tablas intermedias'!$A$2,"Ordenes de Compra",IF(DetalleExp!H730='Tablas intermedias'!$A$3,"Financiamiento Internacional","Legítimo Abono"))</f>
        <v>Ordenes de Compra</v>
      </c>
      <c r="B730" s="7">
        <f>DetalleExp!E730</f>
        <v>44208</v>
      </c>
      <c r="C730" s="1" t="str">
        <f>DetalleExp!A730</f>
        <v>EX-2021-2855656-APN-DTYC#MS</v>
      </c>
      <c r="D730" s="1" t="str">
        <f>IF(A730="Ordenes de Compra",VLOOKUP(C730,Autogestión!$B$2:$D$5090,3,0),IF(A730="Legítimo Abono",VLOOKUP(C730,NoAmpOC!$B$2:$H$988,7,0),"Factura"))</f>
        <v>Factura</v>
      </c>
      <c r="E730" s="26" t="str">
        <f>IF(A730="Ordenes de Compra",VLOOKUP($C730,Autogestión!$B$2:$G$5090,6,0),IF(A730="Financiamiento Internacional",VLOOKUP($C730,FinInt!$B$2:$G$508,6,0),"Legítimo Abono"))</f>
        <v>S/N</v>
      </c>
      <c r="F730" s="26" t="str">
        <f>IF($A730="Ordenes de Compra","ARS",IF($A730="Financiamiento Internacional",VLOOKUP($C730,FinInt!$B$2:$Q$508,15,0),VLOOKUP($C730,NoAmpOC!$B$2:$T$988,18,0)))</f>
        <v>ARS</v>
      </c>
      <c r="G730" s="5">
        <f>IF($A730="Ordenes de Compra",VLOOKUP($C730,Autogestión!$B$2:$H$5090,7,0),IF($A730="Financiamiento Internacional",VLOOKUP($C730,FinInt!$B$2:$Q$1308,16,0),VLOOKUP($C730,NoAmpOC!$B$2:$T$988,19,0)))</f>
        <v>2569676.7000000002</v>
      </c>
      <c r="H730" s="5">
        <f t="shared" si="33"/>
        <v>2569676.7000000002</v>
      </c>
      <c r="I730" s="26" t="str">
        <f>IF($A730="Ordenes de Compra",VLOOKUP($C730,Autogestión!$B$2:$J$5090,9,0),IF($A730="Financiamiento Internacional",VLOOKUP($C730,FinInt!$B$2:$G$1555,6,0),"Legitimo Abono"))</f>
        <v>S/N</v>
      </c>
      <c r="J730" s="1" t="str">
        <f>IF($A730="Ordenes de Compra",VLOOKUP($C730,Autogestión!$B$2:$R$5090,17,0),IF($A730="Financiamiento Internacional",VLOOKUP($C730,FinInt!$B$2:$O$1508,14,0),VLOOKUP($C730,NoAmpOC!$B$2:$R$988,17,0)))</f>
        <v>FEDERACION DE CIRCULOS CATOLICOS DE OBREROS</v>
      </c>
      <c r="K730" s="7" t="str">
        <f>DetalleExp!AP730</f>
        <v>GASMORAN</v>
      </c>
      <c r="L730" s="7" t="str">
        <f>DetalleExp!AQ730</f>
        <v>MESADEENTRADAS - Mesa de entradas</v>
      </c>
      <c r="M730" s="7" t="str">
        <f>DetalleExp!AR730</f>
        <v>SSMEIE#MS - Subsecretaría de medicamentos e información estratégica</v>
      </c>
      <c r="N730" s="7">
        <f>DetalleExp!AS730</f>
        <v>44298</v>
      </c>
      <c r="O730" s="27">
        <f ca="1">ROUNDUP(TODAY()-N730,0)</f>
        <v>57</v>
      </c>
      <c r="P730" s="27">
        <f ca="1">ROUNDUP(TODAY()-B730,0)</f>
        <v>147</v>
      </c>
      <c r="Q730" s="1" t="str">
        <f>IFERROR(IF(A730="Ordenes de Compra",VLOOKUP($E730,'Ordenes de Compra'!$A$2:$E$1712,5,0),"Sin OC"),"Sin dato")</f>
        <v>Sin dato</v>
      </c>
      <c r="R730" s="28" t="str">
        <f>IFERROR(IF(A730="Ordenes de Compra",VLOOKUP($I730,'Ordenes de Compra'!$B$2:$E$1712,3,0),"Sin OC"),"Sin dato")</f>
        <v>Sin dato</v>
      </c>
      <c r="S730" s="1" t="str">
        <f>VLOOKUP($U730,'Tablas intermedias'!$C$1:$H$222,5,0)</f>
        <v>Programa</v>
      </c>
      <c r="T730" s="29" t="str">
        <f t="shared" si="34"/>
        <v>OK</v>
      </c>
      <c r="U730" s="30" t="str">
        <f t="shared" si="35"/>
        <v>GASMORANMESADEENTRADAS - Mesa de entradasSSMEIE#MS - Subsecretaría de medicamentos e información estratégica</v>
      </c>
      <c r="V730" s="1" t="str">
        <f>VLOOKUP(U730,'Tablas intermedias'!$C$1:$H$222,6,0)</f>
        <v>Si</v>
      </c>
      <c r="W730" s="1" t="str">
        <f ca="1">IF(O730&lt;30,"menos de 30 días","más de 30 días")</f>
        <v>más de 30 días</v>
      </c>
    </row>
    <row r="731" spans="1:23" ht="14.25" hidden="1" thickTop="1" thickBot="1" x14ac:dyDescent="0.25">
      <c r="A731" s="17" t="str">
        <f>IF(DetalleExp!H731='Tablas intermedias'!$A$2,"Ordenes de Compra",IF(DetalleExp!H731='Tablas intermedias'!$A$3,"Financiamiento Internacional","Legítimo Abono"))</f>
        <v>Ordenes de Compra</v>
      </c>
      <c r="B731" s="7">
        <f>DetalleExp!E731</f>
        <v>44208</v>
      </c>
      <c r="C731" s="1" t="str">
        <f>DetalleExp!A731</f>
        <v>EX-2021-2858764-APN-DTYC#MS</v>
      </c>
      <c r="D731" s="1" t="str">
        <f>IF(A731="Ordenes de Compra",VLOOKUP(C731,Autogestión!$B$2:$D$5090,3,0),IF(A731="Legítimo Abono",VLOOKUP(C731,NoAmpOC!$B$2:$H$988,7,0),"Factura"))</f>
        <v>Factura</v>
      </c>
      <c r="E731" s="26" t="str">
        <f>IF(A731="Ordenes de Compra",VLOOKUP($C731,Autogestión!$B$2:$G$5090,6,0),IF(A731="Financiamiento Internacional",VLOOKUP($C731,FinInt!$B$2:$G$508,6,0),"Legítimo Abono"))</f>
        <v>S/N</v>
      </c>
      <c r="F731" s="26" t="str">
        <f>IF($A731="Ordenes de Compra","ARS",IF($A731="Financiamiento Internacional",VLOOKUP($C731,FinInt!$B$2:$Q$508,15,0),VLOOKUP($C731,NoAmpOC!$B$2:$T$988,18,0)))</f>
        <v>ARS</v>
      </c>
      <c r="G731" s="5">
        <f>IF($A731="Ordenes de Compra",VLOOKUP($C731,Autogestión!$B$2:$H$5090,7,0),IF($A731="Financiamiento Internacional",VLOOKUP($C731,FinInt!$B$2:$Q$1308,16,0),VLOOKUP($C731,NoAmpOC!$B$2:$T$988,19,0)))</f>
        <v>4922104.71</v>
      </c>
      <c r="H731" s="5">
        <f t="shared" si="33"/>
        <v>4922104.71</v>
      </c>
      <c r="I731" s="26" t="str">
        <f>IF($A731="Ordenes de Compra",VLOOKUP($C731,Autogestión!$B$2:$J$5090,9,0),IF($A731="Financiamiento Internacional",VLOOKUP($C731,FinInt!$B$2:$G$1555,6,0),"Legitimo Abono"))</f>
        <v>S/N</v>
      </c>
      <c r="J731" s="1" t="str">
        <f>IF($A731="Ordenes de Compra",VLOOKUP($C731,Autogestión!$B$2:$R$5090,17,0),IF($A731="Financiamiento Internacional",VLOOKUP($C731,FinInt!$B$2:$O$1508,14,0),VLOOKUP($C731,NoAmpOC!$B$2:$R$988,17,0)))</f>
        <v>FEDERACION DE CIRCULOS CATOLICOS DE OBREROS</v>
      </c>
      <c r="K731" s="7" t="str">
        <f>DetalleExp!AP731</f>
        <v>GASMORAN</v>
      </c>
      <c r="L731" s="7" t="str">
        <f>DetalleExp!AQ731</f>
        <v>MESADEENTRADAS - Mesa de entradas</v>
      </c>
      <c r="M731" s="7" t="str">
        <f>DetalleExp!AR731</f>
        <v>SSMEIE#MS - Subsecretaría de medicamentos e información estratégica</v>
      </c>
      <c r="N731" s="7">
        <f>DetalleExp!AS731</f>
        <v>44298</v>
      </c>
      <c r="O731" s="27">
        <f ca="1">ROUNDUP(TODAY()-N731,0)</f>
        <v>57</v>
      </c>
      <c r="P731" s="27">
        <f ca="1">ROUNDUP(TODAY()-B731,0)</f>
        <v>147</v>
      </c>
      <c r="Q731" s="1" t="str">
        <f>IFERROR(IF(A731="Ordenes de Compra",VLOOKUP($E731,'Ordenes de Compra'!$A$2:$E$1712,5,0),"Sin OC"),"Sin dato")</f>
        <v>Sin dato</v>
      </c>
      <c r="R731" s="28" t="str">
        <f>IFERROR(IF(A731="Ordenes de Compra",VLOOKUP($I731,'Ordenes de Compra'!$B$2:$E$1712,3,0),"Sin OC"),"Sin dato")</f>
        <v>Sin dato</v>
      </c>
      <c r="S731" s="1" t="str">
        <f>VLOOKUP($U731,'Tablas intermedias'!$C$1:$H$222,5,0)</f>
        <v>Programa</v>
      </c>
      <c r="T731" s="29" t="str">
        <f t="shared" si="34"/>
        <v>OK</v>
      </c>
      <c r="U731" s="30" t="str">
        <f t="shared" si="35"/>
        <v>GASMORANMESADEENTRADAS - Mesa de entradasSSMEIE#MS - Subsecretaría de medicamentos e información estratégica</v>
      </c>
      <c r="V731" s="1" t="str">
        <f>VLOOKUP(U731,'Tablas intermedias'!$C$1:$H$222,6,0)</f>
        <v>Si</v>
      </c>
      <c r="W731" s="1" t="str">
        <f ca="1">IF(O731&lt;30,"menos de 30 días","más de 30 días")</f>
        <v>más de 30 días</v>
      </c>
    </row>
    <row r="732" spans="1:23" ht="14.25" hidden="1" thickTop="1" thickBot="1" x14ac:dyDescent="0.25">
      <c r="A732" s="17" t="str">
        <f>IF(DetalleExp!H732='Tablas intermedias'!$A$2,"Ordenes de Compra",IF(DetalleExp!H732='Tablas intermedias'!$A$3,"Financiamiento Internacional","Legítimo Abono"))</f>
        <v>Ordenes de Compra</v>
      </c>
      <c r="B732" s="7">
        <f>DetalleExp!E732</f>
        <v>44209</v>
      </c>
      <c r="C732" s="1" t="str">
        <f>DetalleExp!A732</f>
        <v>EX-2021-3244464-APN-DTYC#MS</v>
      </c>
      <c r="D732" s="1" t="str">
        <f>IF(A732="Ordenes de Compra",VLOOKUP(C732,Autogestión!$B$2:$D$5090,3,0),IF(A732="Legítimo Abono",VLOOKUP(C732,NoAmpOC!$B$2:$H$988,7,0),"Factura"))</f>
        <v>Factura</v>
      </c>
      <c r="E732" s="26" t="str">
        <f>IF(A732="Ordenes de Compra",VLOOKUP($C732,Autogestión!$B$2:$G$5090,6,0),IF(A732="Financiamiento Internacional",VLOOKUP($C732,FinInt!$B$2:$G$508,6,0),"Legítimo Abono"))</f>
        <v>80-0024-CDI20</v>
      </c>
      <c r="F732" s="26" t="str">
        <f>IF($A732="Ordenes de Compra","ARS",IF($A732="Financiamiento Internacional",VLOOKUP($C732,FinInt!$B$2:$Q$508,15,0),VLOOKUP($C732,NoAmpOC!$B$2:$T$988,18,0)))</f>
        <v>ARS</v>
      </c>
      <c r="G732" s="5">
        <f>IF($A732="Ordenes de Compra",VLOOKUP($C732,Autogestión!$B$2:$H$5090,7,0),IF($A732="Financiamiento Internacional",VLOOKUP($C732,FinInt!$B$2:$Q$1308,16,0),VLOOKUP($C732,NoAmpOC!$B$2:$T$988,19,0)))</f>
        <v>343196</v>
      </c>
      <c r="H732" s="5">
        <f t="shared" si="33"/>
        <v>343196</v>
      </c>
      <c r="I732" s="26" t="str">
        <f>IF($A732="Ordenes de Compra",VLOOKUP($C732,Autogestión!$B$2:$J$5090,9,0),IF($A732="Financiamiento Internacional",VLOOKUP($C732,FinInt!$B$2:$G$1555,6,0),"Legitimo Abono"))</f>
        <v>80-1111-OC20</v>
      </c>
      <c r="J732" s="1" t="str">
        <f>IF($A732="Ordenes de Compra",VLOOKUP($C732,Autogestión!$B$2:$R$5090,17,0),IF($A732="Financiamiento Internacional",VLOOKUP($C732,FinInt!$B$2:$O$1508,14,0),VLOOKUP($C732,NoAmpOC!$B$2:$R$988,17,0)))</f>
        <v>ALFARMA SRL</v>
      </c>
      <c r="K732" s="7" t="str">
        <f>DetalleExp!AP732</f>
        <v>LDABATE</v>
      </c>
      <c r="L732" s="7" t="str">
        <f>DetalleExp!AQ732</f>
        <v>ADMINISTRACION - Administración</v>
      </c>
      <c r="M732" s="7" t="str">
        <f>DetalleExp!AR732</f>
        <v>DNACV#MS - Dirección nacional de abordaje por curso de vida</v>
      </c>
      <c r="N732" s="7">
        <f>DetalleExp!AS732</f>
        <v>44302</v>
      </c>
      <c r="O732" s="27">
        <f ca="1">ROUNDUP(TODAY()-N732,0)</f>
        <v>53</v>
      </c>
      <c r="P732" s="27">
        <f ca="1">ROUNDUP(TODAY()-B732,0)</f>
        <v>146</v>
      </c>
      <c r="Q732" s="1" t="str">
        <f>IFERROR(IF(A732="Ordenes de Compra",VLOOKUP($E732,'Ordenes de Compra'!$A$2:$E$1712,5,0),"Sin OC"),"Sin dato")</f>
        <v>17.0.0.43.0</v>
      </c>
      <c r="R732" s="28">
        <f>IFERROR(IF(A732="Ordenes de Compra",VLOOKUP($I732,'Ordenes de Compra'!$B$2:$E$1712,3,0),"Sin OC"),"Sin dato")</f>
        <v>2595600</v>
      </c>
      <c r="S732" s="1" t="str">
        <f>VLOOKUP($U732,'Tablas intermedias'!$C$1:$H$222,5,0)</f>
        <v>Programa</v>
      </c>
      <c r="T732" s="29" t="str">
        <f t="shared" si="34"/>
        <v>OK</v>
      </c>
      <c r="U732" s="30" t="str">
        <f t="shared" si="35"/>
        <v>LDABATEADMINISTRACION - AdministraciónDNACV#MS - Dirección nacional de abordaje por curso de vida</v>
      </c>
      <c r="V732" s="1" t="str">
        <f>VLOOKUP(U732,'Tablas intermedias'!$C$1:$H$222,6,0)</f>
        <v>Si</v>
      </c>
      <c r="W732" s="1" t="str">
        <f ca="1">IF(O732&lt;30,"menos de 30 días","más de 30 días")</f>
        <v>más de 30 días</v>
      </c>
    </row>
    <row r="733" spans="1:23" ht="14.25" hidden="1" thickTop="1" thickBot="1" x14ac:dyDescent="0.25">
      <c r="A733" s="17" t="str">
        <f>IF(DetalleExp!H733='Tablas intermedias'!$A$2,"Ordenes de Compra",IF(DetalleExp!H733='Tablas intermedias'!$A$3,"Financiamiento Internacional","Legítimo Abono"))</f>
        <v>Ordenes de Compra</v>
      </c>
      <c r="B733" s="7">
        <f>DetalleExp!E733</f>
        <v>44210</v>
      </c>
      <c r="C733" s="1" t="str">
        <f>DetalleExp!A733</f>
        <v>EX-2021-3518996-APN-DTYC#MS</v>
      </c>
      <c r="D733" s="1" t="str">
        <f>IF(A733="Ordenes de Compra",VLOOKUP(C733,Autogestión!$B$2:$D$5090,3,0),IF(A733="Legítimo Abono",VLOOKUP(C733,NoAmpOC!$B$2:$H$988,7,0),"Factura"))</f>
        <v>Factura</v>
      </c>
      <c r="E733" s="26" t="str">
        <f>IF(A733="Ordenes de Compra",VLOOKUP($C733,Autogestión!$B$2:$G$5090,6,0),IF(A733="Financiamiento Internacional",VLOOKUP($C733,FinInt!$B$2:$G$508,6,0),"Legítimo Abono"))</f>
        <v>80-0004-LPU18</v>
      </c>
      <c r="F733" s="26" t="str">
        <f>IF($A733="Ordenes de Compra","ARS",IF($A733="Financiamiento Internacional",VLOOKUP($C733,FinInt!$B$2:$Q$508,15,0),VLOOKUP($C733,NoAmpOC!$B$2:$T$988,18,0)))</f>
        <v>ARS</v>
      </c>
      <c r="G733" s="5">
        <f>IF($A733="Ordenes de Compra",VLOOKUP($C733,Autogestión!$B$2:$H$5090,7,0),IF($A733="Financiamiento Internacional",VLOOKUP($C733,FinInt!$B$2:$Q$1308,16,0),VLOOKUP($C733,NoAmpOC!$B$2:$T$988,19,0)))</f>
        <v>62370.29</v>
      </c>
      <c r="H733" s="5">
        <f t="shared" si="33"/>
        <v>62370.29</v>
      </c>
      <c r="I733" s="26" t="str">
        <f>IF($A733="Ordenes de Compra",VLOOKUP($C733,Autogestión!$B$2:$J$5090,9,0),IF($A733="Financiamiento Internacional",VLOOKUP($C733,FinInt!$B$2:$G$1555,6,0),"Legitimo Abono"))</f>
        <v>80-1074-OC18</v>
      </c>
      <c r="J733" s="1" t="str">
        <f>IF($A733="Ordenes de Compra",VLOOKUP($C733,Autogestión!$B$2:$R$5090,17,0),IF($A733="Financiamiento Internacional",VLOOKUP($C733,FinInt!$B$2:$O$1508,14,0),VLOOKUP($C733,NoAmpOC!$B$2:$R$988,17,0)))</f>
        <v>CSL BEHRING S.A.</v>
      </c>
      <c r="K733" s="7" t="str">
        <f>DetalleExp!AP733</f>
        <v>SANTIAGOTORRES</v>
      </c>
      <c r="L733" s="7" t="str">
        <f>DetalleExp!AQ733</f>
        <v>SEC - Secretaría</v>
      </c>
      <c r="M733" s="7" t="str">
        <f>DetalleExp!AR733</f>
        <v>SPYC#SSS - Subgerencia de presupuesto y contabilidad</v>
      </c>
      <c r="N733" s="7">
        <f>DetalleExp!AS733</f>
        <v>44335</v>
      </c>
      <c r="O733" s="27">
        <f ca="1">ROUNDUP(TODAY()-N733,0)</f>
        <v>20</v>
      </c>
      <c r="P733" s="27">
        <f ca="1">ROUNDUP(TODAY()-B733,0)</f>
        <v>145</v>
      </c>
      <c r="Q733" s="1" t="str">
        <f>IFERROR(IF(A733="Ordenes de Compra",VLOOKUP($E733,'Ordenes de Compra'!$A$2:$E$1712,5,0),"Sin OC"),"Sin dato")</f>
        <v>Varios</v>
      </c>
      <c r="R733" s="28">
        <f>IFERROR(IF(A733="Ordenes de Compra",VLOOKUP($I733,'Ordenes de Compra'!$B$2:$E$1712,3,0),"Sin OC"),"Sin dato")</f>
        <v>113113091.40000001</v>
      </c>
      <c r="S733" s="1" t="str">
        <f>VLOOKUP($U733,'Tablas intermedias'!$C$1:$H$222,5,0)</f>
        <v>Programa</v>
      </c>
      <c r="T733" s="29" t="str">
        <f t="shared" si="34"/>
        <v>OK</v>
      </c>
      <c r="U733" s="30" t="str">
        <f t="shared" si="35"/>
        <v>SANTIAGOTORRESSEC - SecretaríaSPYC#SSS - Subgerencia de presupuesto y contabilidad</v>
      </c>
      <c r="V733" s="1" t="str">
        <f>VLOOKUP(U733,'Tablas intermedias'!$C$1:$H$222,6,0)</f>
        <v>Si</v>
      </c>
      <c r="W733" s="1" t="str">
        <f ca="1">IF(O733&lt;30,"menos de 30 días","más de 30 días")</f>
        <v>menos de 30 días</v>
      </c>
    </row>
    <row r="734" spans="1:23" ht="14.25" hidden="1" thickTop="1" thickBot="1" x14ac:dyDescent="0.25">
      <c r="A734" s="17" t="str">
        <f>IF(DetalleExp!H734='Tablas intermedias'!$A$2,"Ordenes de Compra",IF(DetalleExp!H734='Tablas intermedias'!$A$3,"Financiamiento Internacional","Legítimo Abono"))</f>
        <v>Ordenes de Compra</v>
      </c>
      <c r="B734" s="7">
        <f>DetalleExp!E734</f>
        <v>44210</v>
      </c>
      <c r="C734" s="1" t="str">
        <f>DetalleExp!A734</f>
        <v>EX-2021-3524128-APN-DTYC#MS</v>
      </c>
      <c r="D734" s="1" t="str">
        <f>IF(A734="Ordenes de Compra",VLOOKUP(C734,Autogestión!$B$2:$D$5090,3,0),IF(A734="Legítimo Abono",VLOOKUP(C734,NoAmpOC!$B$2:$H$988,7,0),"Factura"))</f>
        <v>Factura</v>
      </c>
      <c r="E734" s="26" t="str">
        <f>IF(A734="Ordenes de Compra",VLOOKUP($C734,Autogestión!$B$2:$G$5090,6,0),IF(A734="Financiamiento Internacional",VLOOKUP($C734,FinInt!$B$2:$G$508,6,0),"Legítimo Abono"))</f>
        <v>80-0004-LPU18</v>
      </c>
      <c r="F734" s="26" t="str">
        <f>IF($A734="Ordenes de Compra","ARS",IF($A734="Financiamiento Internacional",VLOOKUP($C734,FinInt!$B$2:$Q$508,15,0),VLOOKUP($C734,NoAmpOC!$B$2:$T$988,18,0)))</f>
        <v>ARS</v>
      </c>
      <c r="G734" s="5">
        <f>IF($A734="Ordenes de Compra",VLOOKUP($C734,Autogestión!$B$2:$H$5090,7,0),IF($A734="Financiamiento Internacional",VLOOKUP($C734,FinInt!$B$2:$Q$1308,16,0),VLOOKUP($C734,NoAmpOC!$B$2:$T$988,19,0)))</f>
        <v>190779.73</v>
      </c>
      <c r="H734" s="5">
        <f t="shared" si="33"/>
        <v>190779.73</v>
      </c>
      <c r="I734" s="26" t="str">
        <f>IF($A734="Ordenes de Compra",VLOOKUP($C734,Autogestión!$B$2:$J$5090,9,0),IF($A734="Financiamiento Internacional",VLOOKUP($C734,FinInt!$B$2:$G$1555,6,0),"Legitimo Abono"))</f>
        <v>80-1166-OC18</v>
      </c>
      <c r="J734" s="1" t="str">
        <f>IF($A734="Ordenes de Compra",VLOOKUP($C734,Autogestión!$B$2:$R$5090,17,0),IF($A734="Financiamiento Internacional",VLOOKUP($C734,FinInt!$B$2:$O$1508,14,0),VLOOKUP($C734,NoAmpOC!$B$2:$R$988,17,0)))</f>
        <v>CSL BEHRING S.A.</v>
      </c>
      <c r="K734" s="7" t="str">
        <f>DetalleExp!AP734</f>
        <v>MDMAVAR</v>
      </c>
      <c r="L734" s="7" t="str">
        <f>DetalleExp!AQ734</f>
        <v>DESPACHO - Despacho</v>
      </c>
      <c r="M734" s="7" t="str">
        <f>DetalleExp!AR734</f>
        <v>SGA#MS - Secretaría de gestión administrativa</v>
      </c>
      <c r="N734" s="7">
        <f>DetalleExp!AS734</f>
        <v>44350</v>
      </c>
      <c r="O734" s="27">
        <f ca="1">ROUNDUP(TODAY()-N734,0)</f>
        <v>5</v>
      </c>
      <c r="P734" s="27">
        <f ca="1">ROUNDUP(TODAY()-B734,0)</f>
        <v>145</v>
      </c>
      <c r="Q734" s="1" t="str">
        <f>IFERROR(IF(A734="Ordenes de Compra",VLOOKUP($E734,'Ordenes de Compra'!$A$2:$E$1712,5,0),"Sin OC"),"Sin dato")</f>
        <v>Varios</v>
      </c>
      <c r="R734" s="28">
        <f>IFERROR(IF(A734="Ordenes de Compra",VLOOKUP($I734,'Ordenes de Compra'!$B$2:$E$1712,3,0),"Sin OC"),"Sin dato")</f>
        <v>22622618.280000001</v>
      </c>
      <c r="S734" s="1" t="str">
        <f>VLOOKUP($U734,'Tablas intermedias'!$C$1:$H$222,5,0)</f>
        <v>SGA</v>
      </c>
      <c r="T734" s="29" t="str">
        <f t="shared" si="34"/>
        <v>OK</v>
      </c>
      <c r="U734" s="30" t="str">
        <f t="shared" si="35"/>
        <v>MDMAVARDESPACHO - DespachoSGA#MS - Secretaría de gestión administrativa</v>
      </c>
      <c r="V734" s="1" t="str">
        <f>VLOOKUP(U734,'Tablas intermedias'!$C$1:$H$222,6,0)</f>
        <v>Si</v>
      </c>
      <c r="W734" s="1" t="str">
        <f ca="1">IF(O734&lt;30,"menos de 30 días","más de 30 días")</f>
        <v>menos de 30 días</v>
      </c>
    </row>
    <row r="735" spans="1:23" ht="14.25" hidden="1" thickTop="1" thickBot="1" x14ac:dyDescent="0.25">
      <c r="A735" s="17" t="str">
        <f>IF(DetalleExp!H735='Tablas intermedias'!$A$2,"Ordenes de Compra",IF(DetalleExp!H735='Tablas intermedias'!$A$3,"Financiamiento Internacional","Legítimo Abono"))</f>
        <v>Financiamiento Internacional</v>
      </c>
      <c r="B735" s="7">
        <f>DetalleExp!E735</f>
        <v>44210</v>
      </c>
      <c r="C735" s="1" t="str">
        <f>DetalleExp!A735</f>
        <v>EX-2021-3739379-APN-DAFYP#MS</v>
      </c>
      <c r="D735" s="1" t="str">
        <f>IF(A735="Ordenes de Compra",VLOOKUP(C735,Autogestión!$B$2:$D$5090,3,0),IF(A735="Legítimo Abono",VLOOKUP(C735,NoAmpOC!$B$2:$H$988,7,0),"Factura"))</f>
        <v>Factura</v>
      </c>
      <c r="E735" s="26" t="str">
        <f>IF(A735="Ordenes de Compra",VLOOKUP($C735,Autogestión!$B$2:$G$5090,6,0),IF(A735="Financiamiento Internacional",VLOOKUP($C735,FinInt!$B$2:$G$508,6,0),"Legítimo Abono"))</f>
        <v>Programa de Apoyo al Fortalecimiento de la cobertura pública efectiva de salud y un sistema integrado de provisión de salud de calidad. Proyectos BIRF - ARG/19/014 - PNUD</v>
      </c>
      <c r="F735" s="26" t="str">
        <f>IF($A735="Ordenes de Compra","ARS",IF($A735="Financiamiento Internacional",VLOOKUP($C735,FinInt!$B$2:$Q$508,15,0),VLOOKUP($C735,NoAmpOC!$B$2:$T$988,18,0)))</f>
        <v>ARS</v>
      </c>
      <c r="G735" s="5">
        <f>IF($A735="Ordenes de Compra",VLOOKUP($C735,Autogestión!$B$2:$H$5090,7,0),IF($A735="Financiamiento Internacional",VLOOKUP($C735,FinInt!$B$2:$Q$1308,16,0),VLOOKUP($C735,NoAmpOC!$B$2:$T$988,19,0)))</f>
        <v>13965.75</v>
      </c>
      <c r="H735" s="5">
        <f t="shared" si="33"/>
        <v>13965.75</v>
      </c>
      <c r="I735" s="26" t="str">
        <f>IF($A735="Ordenes de Compra",VLOOKUP($C735,Autogestión!$B$2:$J$5090,9,0),IF($A735="Financiamiento Internacional",VLOOKUP($C735,FinInt!$B$2:$G$1555,6,0),"Legitimo Abono"))</f>
        <v>Programa de Apoyo al Fortalecimiento de la cobertura pública efectiva de salud y un sistema integrado de provisión de salud de calidad. Proyectos BIRF - ARG/19/014 - PNUD</v>
      </c>
      <c r="J735" s="1" t="str">
        <f>IF($A735="Ordenes de Compra",VLOOKUP($C735,Autogestión!$B$2:$R$5090,17,0),IF($A735="Financiamiento Internacional",VLOOKUP($C735,FinInt!$B$2:$O$1508,14,0),VLOOKUP($C735,NoAmpOC!$B$2:$R$988,17,0)))</f>
        <v>Ricardo Roitman</v>
      </c>
      <c r="K735" s="7" t="str">
        <f>DetalleExp!AP735</f>
        <v>DAFYP#MS-ARCHIVO</v>
      </c>
      <c r="L735" s="7" t="str">
        <f>DetalleExp!AQ735</f>
        <v>ARCHIVO - Archivo</v>
      </c>
      <c r="M735" s="7" t="str">
        <f>DetalleExp!AR735</f>
        <v>DAFYP#MS - Dirección de administración financiera y presupuestaria</v>
      </c>
      <c r="N735" s="7">
        <f>DetalleExp!AS735</f>
        <v>44249</v>
      </c>
      <c r="O735" s="27">
        <f ca="1">ROUNDUP(TODAY()-N735,0)</f>
        <v>106</v>
      </c>
      <c r="P735" s="27">
        <f ca="1">ROUNDUP(TODAY()-B735,0)</f>
        <v>145</v>
      </c>
      <c r="Q735" s="1" t="str">
        <f>IFERROR(IF(A735="Ordenes de Compra",VLOOKUP($E735,'Ordenes de Compra'!$A$2:$E$1712,5,0),"Sin OC"),"Sin dato")</f>
        <v>Sin OC</v>
      </c>
      <c r="R735" s="28" t="str">
        <f>IFERROR(IF(A735="Ordenes de Compra",VLOOKUP($I735,'Ordenes de Compra'!$B$2:$E$1712,3,0),"Sin OC"),"Sin dato")</f>
        <v>Sin OC</v>
      </c>
      <c r="S735" s="1" t="str">
        <f>VLOOKUP($U735,'Tablas intermedias'!$C$1:$H$222,5,0)</f>
        <v>DGPFE</v>
      </c>
      <c r="T735" s="29" t="str">
        <f t="shared" si="34"/>
        <v>OK</v>
      </c>
      <c r="U735" s="30" t="str">
        <f t="shared" si="35"/>
        <v>DAFYP#MS-ARCHIVOARCHIVO - ArchivoDAFYP#MS - Dirección de administración financiera y presupuestaria</v>
      </c>
      <c r="V735" s="1" t="str">
        <f>VLOOKUP(U735,'Tablas intermedias'!$C$1:$H$222,6,0)</f>
        <v>No</v>
      </c>
      <c r="W735" s="1" t="str">
        <f ca="1">IF(O735&lt;30,"menos de 30 días","más de 30 días")</f>
        <v>más de 30 días</v>
      </c>
    </row>
    <row r="736" spans="1:23" ht="14.25" hidden="1" thickTop="1" thickBot="1" x14ac:dyDescent="0.25">
      <c r="A736" s="17" t="str">
        <f>IF(DetalleExp!H736='Tablas intermedias'!$A$2,"Ordenes de Compra",IF(DetalleExp!H736='Tablas intermedias'!$A$3,"Financiamiento Internacional","Legítimo Abono"))</f>
        <v>Financiamiento Internacional</v>
      </c>
      <c r="B736" s="7">
        <f>DetalleExp!E736</f>
        <v>44210</v>
      </c>
      <c r="C736" s="1" t="str">
        <f>DetalleExp!A736</f>
        <v>EX-2021-3821839-APN-DAFYP#MS</v>
      </c>
      <c r="D736" s="1" t="str">
        <f>IF(A736="Ordenes de Compra",VLOOKUP(C736,Autogestión!$B$2:$D$5090,3,0),IF(A736="Legítimo Abono",VLOOKUP(C736,NoAmpOC!$B$2:$H$988,7,0),"Factura"))</f>
        <v>Factura</v>
      </c>
      <c r="E736" s="26" t="str">
        <f>IF(A736="Ordenes de Compra",VLOOKUP($C736,Autogestión!$B$2:$G$5090,6,0),IF(A736="Financiamiento Internacional",VLOOKUP($C736,FinInt!$B$2:$G$508,6,0),"Legítimo Abono"))</f>
        <v>Programa de Apoyo al Fortalecimiento de la cobertura pública efectiva de salud y un sistema integrado de provisión de salud de calidad. Proyectos BIRF - ARG/19/014 - PNUD</v>
      </c>
      <c r="F736" s="26" t="str">
        <f>IF($A736="Ordenes de Compra","ARS",IF($A736="Financiamiento Internacional",VLOOKUP($C736,FinInt!$B$2:$Q$508,15,0),VLOOKUP($C736,NoAmpOC!$B$2:$T$988,18,0)))</f>
        <v>ARS</v>
      </c>
      <c r="G736" s="5">
        <f>IF($A736="Ordenes de Compra",VLOOKUP($C736,Autogestión!$B$2:$H$5090,7,0),IF($A736="Financiamiento Internacional",VLOOKUP($C736,FinInt!$B$2:$Q$1308,16,0),VLOOKUP($C736,NoAmpOC!$B$2:$T$988,19,0)))</f>
        <v>12542.25</v>
      </c>
      <c r="H736" s="5">
        <f t="shared" si="33"/>
        <v>12542.25</v>
      </c>
      <c r="I736" s="26" t="str">
        <f>IF($A736="Ordenes de Compra",VLOOKUP($C736,Autogestión!$B$2:$J$5090,9,0),IF($A736="Financiamiento Internacional",VLOOKUP($C736,FinInt!$B$2:$G$1555,6,0),"Legitimo Abono"))</f>
        <v>Programa de Apoyo al Fortalecimiento de la cobertura pública efectiva de salud y un sistema integrado de provisión de salud de calidad. Proyectos BIRF - ARG/19/014 - PNUD</v>
      </c>
      <c r="J736" s="1" t="str">
        <f>IF($A736="Ordenes de Compra",VLOOKUP($C736,Autogestión!$B$2:$R$5090,17,0),IF($A736="Financiamiento Internacional",VLOOKUP($C736,FinInt!$B$2:$O$1508,14,0),VLOOKUP($C736,NoAmpOC!$B$2:$R$988,17,0)))</f>
        <v>Ricardo Roitman</v>
      </c>
      <c r="K736" s="7" t="str">
        <f>DetalleExp!AP736</f>
        <v>DAFYP#MS-ARCHIVO</v>
      </c>
      <c r="L736" s="7" t="str">
        <f>DetalleExp!AQ736</f>
        <v>ARCHIVO - Archivo</v>
      </c>
      <c r="M736" s="7" t="str">
        <f>DetalleExp!AR736</f>
        <v>DAFYP#MS - Dirección de administración financiera y presupuestaria</v>
      </c>
      <c r="N736" s="7">
        <f>DetalleExp!AS736</f>
        <v>44249</v>
      </c>
      <c r="O736" s="27">
        <f ca="1">ROUNDUP(TODAY()-N736,0)</f>
        <v>106</v>
      </c>
      <c r="P736" s="27">
        <f ca="1">ROUNDUP(TODAY()-B736,0)</f>
        <v>145</v>
      </c>
      <c r="Q736" s="1" t="str">
        <f>IFERROR(IF(A736="Ordenes de Compra",VLOOKUP($E736,'Ordenes de Compra'!$A$2:$E$1712,5,0),"Sin OC"),"Sin dato")</f>
        <v>Sin OC</v>
      </c>
      <c r="R736" s="28" t="str">
        <f>IFERROR(IF(A736="Ordenes de Compra",VLOOKUP($I736,'Ordenes de Compra'!$B$2:$E$1712,3,0),"Sin OC"),"Sin dato")</f>
        <v>Sin OC</v>
      </c>
      <c r="S736" s="1" t="str">
        <f>VLOOKUP($U736,'Tablas intermedias'!$C$1:$H$222,5,0)</f>
        <v>DGPFE</v>
      </c>
      <c r="T736" s="29" t="str">
        <f t="shared" si="34"/>
        <v>OK</v>
      </c>
      <c r="U736" s="30" t="str">
        <f t="shared" si="35"/>
        <v>DAFYP#MS-ARCHIVOARCHIVO - ArchivoDAFYP#MS - Dirección de administración financiera y presupuestaria</v>
      </c>
      <c r="V736" s="1" t="str">
        <f>VLOOKUP(U736,'Tablas intermedias'!$C$1:$H$222,6,0)</f>
        <v>No</v>
      </c>
      <c r="W736" s="1" t="str">
        <f ca="1">IF(O736&lt;30,"menos de 30 días","más de 30 días")</f>
        <v>más de 30 días</v>
      </c>
    </row>
    <row r="737" spans="1:23" ht="14.25" hidden="1" thickTop="1" thickBot="1" x14ac:dyDescent="0.25">
      <c r="A737" s="17" t="str">
        <f>IF(DetalleExp!H737='Tablas intermedias'!$A$2,"Ordenes de Compra",IF(DetalleExp!H737='Tablas intermedias'!$A$3,"Financiamiento Internacional","Legítimo Abono"))</f>
        <v>Financiamiento Internacional</v>
      </c>
      <c r="B737" s="7">
        <f>DetalleExp!E737</f>
        <v>44211</v>
      </c>
      <c r="C737" s="1" t="str">
        <f>DetalleExp!A737</f>
        <v>EX-2021-3878453-APN-DAFYP#MS</v>
      </c>
      <c r="D737" s="1" t="str">
        <f>IF(A737="Ordenes de Compra",VLOOKUP(C737,Autogestión!$B$2:$D$5090,3,0),IF(A737="Legítimo Abono",VLOOKUP(C737,NoAmpOC!$B$2:$H$988,7,0),"Factura"))</f>
        <v>Factura</v>
      </c>
      <c r="E737" s="26" t="str">
        <f>IF(A737="Ordenes de Compra",VLOOKUP($C737,Autogestión!$B$2:$G$5090,6,0),IF(A737="Financiamiento Internacional",VLOOKUP($C737,FinInt!$B$2:$G$508,6,0),"Legítimo Abono"))</f>
        <v>Programa de Apoyo al Fortalecimiento de la cobertura pública efectiva de salud y un sistema integrado de provisión de salud de calidad. Proyectos BIRF - ARG/19/014 - PNUD</v>
      </c>
      <c r="F737" s="26" t="str">
        <f>IF($A737="Ordenes de Compra","ARS",IF($A737="Financiamiento Internacional",VLOOKUP($C737,FinInt!$B$2:$Q$508,15,0),VLOOKUP($C737,NoAmpOC!$B$2:$T$988,18,0)))</f>
        <v>ARS</v>
      </c>
      <c r="G737" s="5">
        <f>IF($A737="Ordenes de Compra",VLOOKUP($C737,Autogestión!$B$2:$H$5090,7,0),IF($A737="Financiamiento Internacional",VLOOKUP($C737,FinInt!$B$2:$Q$1308,16,0),VLOOKUP($C737,NoAmpOC!$B$2:$T$988,19,0)))</f>
        <v>19484.55</v>
      </c>
      <c r="H737" s="5">
        <f t="shared" si="33"/>
        <v>19484.55</v>
      </c>
      <c r="I737" s="26" t="str">
        <f>IF($A737="Ordenes de Compra",VLOOKUP($C737,Autogestión!$B$2:$J$5090,9,0),IF($A737="Financiamiento Internacional",VLOOKUP($C737,FinInt!$B$2:$G$1555,6,0),"Legitimo Abono"))</f>
        <v>Programa de Apoyo al Fortalecimiento de la cobertura pública efectiva de salud y un sistema integrado de provisión de salud de calidad. Proyectos BIRF - ARG/19/014 - PNUD</v>
      </c>
      <c r="J737" s="1" t="str">
        <f>IF($A737="Ordenes de Compra",VLOOKUP($C737,Autogestión!$B$2:$R$5090,17,0),IF($A737="Financiamiento Internacional",VLOOKUP($C737,FinInt!$B$2:$O$1508,14,0),VLOOKUP($C737,NoAmpOC!$B$2:$R$988,17,0)))</f>
        <v>Ricardo Roitman</v>
      </c>
      <c r="K737" s="7" t="str">
        <f>DetalleExp!AP737</f>
        <v>DAFYP#MS-ARCHIVO</v>
      </c>
      <c r="L737" s="7" t="str">
        <f>DetalleExp!AQ737</f>
        <v>ARCHIVO - Archivo</v>
      </c>
      <c r="M737" s="7" t="str">
        <f>DetalleExp!AR737</f>
        <v>DAFYP#MS - Dirección de administración financiera y presupuestaria</v>
      </c>
      <c r="N737" s="7">
        <f>DetalleExp!AS737</f>
        <v>44249</v>
      </c>
      <c r="O737" s="27">
        <f ca="1">ROUNDUP(TODAY()-N737,0)</f>
        <v>106</v>
      </c>
      <c r="P737" s="27">
        <f ca="1">ROUNDUP(TODAY()-B737,0)</f>
        <v>144</v>
      </c>
      <c r="Q737" s="1" t="str">
        <f>IFERROR(IF(A737="Ordenes de Compra",VLOOKUP($E737,'Ordenes de Compra'!$A$2:$E$1712,5,0),"Sin OC"),"Sin dato")</f>
        <v>Sin OC</v>
      </c>
      <c r="R737" s="28" t="str">
        <f>IFERROR(IF(A737="Ordenes de Compra",VLOOKUP($I737,'Ordenes de Compra'!$B$2:$E$1712,3,0),"Sin OC"),"Sin dato")</f>
        <v>Sin OC</v>
      </c>
      <c r="S737" s="1" t="str">
        <f>VLOOKUP($U737,'Tablas intermedias'!$C$1:$H$222,5,0)</f>
        <v>DGPFE</v>
      </c>
      <c r="T737" s="29" t="str">
        <f t="shared" si="34"/>
        <v>OK</v>
      </c>
      <c r="U737" s="30" t="str">
        <f t="shared" si="35"/>
        <v>DAFYP#MS-ARCHIVOARCHIVO - ArchivoDAFYP#MS - Dirección de administración financiera y presupuestaria</v>
      </c>
      <c r="V737" s="1" t="str">
        <f>VLOOKUP(U737,'Tablas intermedias'!$C$1:$H$222,6,0)</f>
        <v>No</v>
      </c>
      <c r="W737" s="1" t="str">
        <f ca="1">IF(O737&lt;30,"menos de 30 días","más de 30 días")</f>
        <v>más de 30 días</v>
      </c>
    </row>
    <row r="738" spans="1:23" ht="14.25" hidden="1" thickTop="1" thickBot="1" x14ac:dyDescent="0.25">
      <c r="A738" s="17" t="str">
        <f>IF(DetalleExp!H738='Tablas intermedias'!$A$2,"Ordenes de Compra",IF(DetalleExp!H738='Tablas intermedias'!$A$3,"Financiamiento Internacional","Legítimo Abono"))</f>
        <v>Financiamiento Internacional</v>
      </c>
      <c r="B738" s="7">
        <f>DetalleExp!E738</f>
        <v>44211</v>
      </c>
      <c r="C738" s="1" t="str">
        <f>DetalleExp!A738</f>
        <v>EX-2021-4234067-APN-DAFYP#MS</v>
      </c>
      <c r="D738" s="1" t="str">
        <f>IF(A738="Ordenes de Compra",VLOOKUP(C738,Autogestión!$B$2:$D$5090,3,0),IF(A738="Legítimo Abono",VLOOKUP(C738,NoAmpOC!$B$2:$H$988,7,0),"Factura"))</f>
        <v>Factura</v>
      </c>
      <c r="E738" s="26" t="str">
        <f>IF(A738="Ordenes de Compra",VLOOKUP($C738,Autogestión!$B$2:$G$5090,6,0),IF(A738="Financiamiento Internacional",VLOOKUP($C738,FinInt!$B$2:$G$508,6,0),"Legítimo Abono"))</f>
        <v>Proyecto Apoyo a la Cobertura Universal de Salud Efectiva en Argentina (SUMAR) - 8853-AR - BIRF</v>
      </c>
      <c r="F738" s="26" t="str">
        <f>IF($A738="Ordenes de Compra","ARS",IF($A738="Financiamiento Internacional",VLOOKUP($C738,FinInt!$B$2:$Q$508,15,0),VLOOKUP($C738,NoAmpOC!$B$2:$T$988,18,0)))</f>
        <v>ARS</v>
      </c>
      <c r="G738" s="5">
        <f>IF($A738="Ordenes de Compra",VLOOKUP($C738,Autogestión!$B$2:$H$5090,7,0),IF($A738="Financiamiento Internacional",VLOOKUP($C738,FinInt!$B$2:$Q$1308,16,0),VLOOKUP($C738,NoAmpOC!$B$2:$T$988,19,0)))</f>
        <v>69990</v>
      </c>
      <c r="H738" s="5">
        <f t="shared" si="33"/>
        <v>69990</v>
      </c>
      <c r="I738" s="26" t="str">
        <f>IF($A738="Ordenes de Compra",VLOOKUP($C738,Autogestión!$B$2:$J$5090,9,0),IF($A738="Financiamiento Internacional",VLOOKUP($C738,FinInt!$B$2:$G$1555,6,0),"Legitimo Abono"))</f>
        <v>Proyecto Apoyo a la Cobertura Universal de Salud Efectiva en Argentina (SUMAR) - 8853-AR - BIRF</v>
      </c>
      <c r="J738" s="1" t="str">
        <f>IF($A738="Ordenes de Compra",VLOOKUP($C738,Autogestión!$B$2:$R$5090,17,0),IF($A738="Financiamiento Internacional",VLOOKUP($C738,FinInt!$B$2:$O$1508,14,0),VLOOKUP($C738,NoAmpOC!$B$2:$R$988,17,0)))</f>
        <v>AMERICAN VART SRL</v>
      </c>
      <c r="K738" s="7" t="str">
        <f>DetalleExp!AP738</f>
        <v>DAFYP#MS-ARCHIVO</v>
      </c>
      <c r="L738" s="7" t="str">
        <f>DetalleExp!AQ738</f>
        <v>ARCHIVO - Archivo</v>
      </c>
      <c r="M738" s="7" t="str">
        <f>DetalleExp!AR738</f>
        <v>DAFYP#MS - Dirección de administración financiera y presupuestaria</v>
      </c>
      <c r="N738" s="7">
        <f>DetalleExp!AS738</f>
        <v>44252</v>
      </c>
      <c r="O738" s="27">
        <f ca="1">ROUNDUP(TODAY()-N738,0)</f>
        <v>103</v>
      </c>
      <c r="P738" s="27">
        <f ca="1">ROUNDUP(TODAY()-B738,0)</f>
        <v>144</v>
      </c>
      <c r="Q738" s="1" t="str">
        <f>IFERROR(IF(A738="Ordenes de Compra",VLOOKUP($E738,'Ordenes de Compra'!$A$2:$E$1712,5,0),"Sin OC"),"Sin dato")</f>
        <v>Sin OC</v>
      </c>
      <c r="R738" s="28" t="str">
        <f>IFERROR(IF(A738="Ordenes de Compra",VLOOKUP($I738,'Ordenes de Compra'!$B$2:$E$1712,3,0),"Sin OC"),"Sin dato")</f>
        <v>Sin OC</v>
      </c>
      <c r="S738" s="1" t="str">
        <f>VLOOKUP($U738,'Tablas intermedias'!$C$1:$H$222,5,0)</f>
        <v>DGPFE</v>
      </c>
      <c r="T738" s="29" t="str">
        <f t="shared" si="34"/>
        <v>OK</v>
      </c>
      <c r="U738" s="30" t="str">
        <f t="shared" si="35"/>
        <v>DAFYP#MS-ARCHIVOARCHIVO - ArchivoDAFYP#MS - Dirección de administración financiera y presupuestaria</v>
      </c>
      <c r="V738" s="1" t="str">
        <f>VLOOKUP(U738,'Tablas intermedias'!$C$1:$H$222,6,0)</f>
        <v>No</v>
      </c>
      <c r="W738" s="1" t="str">
        <f ca="1">IF(O738&lt;30,"menos de 30 días","más de 30 días")</f>
        <v>más de 30 días</v>
      </c>
    </row>
    <row r="739" spans="1:23" ht="14.25" hidden="1" thickTop="1" thickBot="1" x14ac:dyDescent="0.25">
      <c r="A739" s="17" t="str">
        <f>IF(DetalleExp!H739='Tablas intermedias'!$A$2,"Ordenes de Compra",IF(DetalleExp!H739='Tablas intermedias'!$A$3,"Financiamiento Internacional","Legítimo Abono"))</f>
        <v>Financiamiento Internacional</v>
      </c>
      <c r="B739" s="7">
        <f>DetalleExp!E739</f>
        <v>44211</v>
      </c>
      <c r="C739" s="1" t="str">
        <f>DetalleExp!A739</f>
        <v>EX-2021-4234491-APN-DAFYP#MS</v>
      </c>
      <c r="D739" s="1" t="str">
        <f>IF(A739="Ordenes de Compra",VLOOKUP(C739,Autogestión!$B$2:$D$5090,3,0),IF(A739="Legítimo Abono",VLOOKUP(C739,NoAmpOC!$B$2:$H$988,7,0),"Factura"))</f>
        <v>Factura</v>
      </c>
      <c r="E739" s="26" t="str">
        <f>IF(A739="Ordenes de Compra",VLOOKUP($C739,Autogestión!$B$2:$G$5090,6,0),IF(A739="Financiamiento Internacional",VLOOKUP($C739,FinInt!$B$2:$G$508,6,0),"Legítimo Abono"))</f>
        <v>Programa Multifase de Atención Primaria a la Salud para el Manejo de Enfermedades Crónicas No Transmisibles. Segunda Operación - 3772/0C-AR - BID</v>
      </c>
      <c r="F739" s="26" t="str">
        <f>IF($A739="Ordenes de Compra","ARS",IF($A739="Financiamiento Internacional",VLOOKUP($C739,FinInt!$B$2:$Q$508,15,0),VLOOKUP($C739,NoAmpOC!$B$2:$T$988,18,0)))</f>
        <v>ARS</v>
      </c>
      <c r="G739" s="5">
        <f>IF($A739="Ordenes de Compra",VLOOKUP($C739,Autogestión!$B$2:$H$5090,7,0),IF($A739="Financiamiento Internacional",VLOOKUP($C739,FinInt!$B$2:$Q$1308,16,0),VLOOKUP($C739,NoAmpOC!$B$2:$T$988,19,0)))</f>
        <v>21000</v>
      </c>
      <c r="H739" s="5">
        <f t="shared" si="33"/>
        <v>21000</v>
      </c>
      <c r="I739" s="26" t="str">
        <f>IF($A739="Ordenes de Compra",VLOOKUP($C739,Autogestión!$B$2:$J$5090,9,0),IF($A739="Financiamiento Internacional",VLOOKUP($C739,FinInt!$B$2:$G$1555,6,0),"Legitimo Abono"))</f>
        <v>Programa Multifase de Atención Primaria a la Salud para el Manejo de Enfermedades Crónicas No Transmisibles. Segunda Operación - 3772/0C-AR - BID</v>
      </c>
      <c r="J739" s="1" t="str">
        <f>IF($A739="Ordenes de Compra",VLOOKUP($C739,Autogestión!$B$2:$R$5090,17,0),IF($A739="Financiamiento Internacional",VLOOKUP($C739,FinInt!$B$2:$O$1508,14,0),VLOOKUP($C739,NoAmpOC!$B$2:$R$988,17,0)))</f>
        <v>AMERICAN VART SRL</v>
      </c>
      <c r="K739" s="7" t="str">
        <f>DetalleExp!AP739</f>
        <v>DAFYP#MS-ARCHIVO</v>
      </c>
      <c r="L739" s="7" t="str">
        <f>DetalleExp!AQ739</f>
        <v>ARCHIVO - Archivo</v>
      </c>
      <c r="M739" s="7" t="str">
        <f>DetalleExp!AR739</f>
        <v>DAFYP#MS - Dirección de administración financiera y presupuestaria</v>
      </c>
      <c r="N739" s="7">
        <f>DetalleExp!AS739</f>
        <v>44252</v>
      </c>
      <c r="O739" s="27">
        <f ca="1">ROUNDUP(TODAY()-N739,0)</f>
        <v>103</v>
      </c>
      <c r="P739" s="27">
        <f ca="1">ROUNDUP(TODAY()-B739,0)</f>
        <v>144</v>
      </c>
      <c r="Q739" s="1" t="str">
        <f>IFERROR(IF(A739="Ordenes de Compra",VLOOKUP($E739,'Ordenes de Compra'!$A$2:$E$1712,5,0),"Sin OC"),"Sin dato")</f>
        <v>Sin OC</v>
      </c>
      <c r="R739" s="28" t="str">
        <f>IFERROR(IF(A739="Ordenes de Compra",VLOOKUP($I739,'Ordenes de Compra'!$B$2:$E$1712,3,0),"Sin OC"),"Sin dato")</f>
        <v>Sin OC</v>
      </c>
      <c r="S739" s="1" t="str">
        <f>VLOOKUP($U739,'Tablas intermedias'!$C$1:$H$222,5,0)</f>
        <v>DGPFE</v>
      </c>
      <c r="T739" s="29" t="str">
        <f t="shared" si="34"/>
        <v>OK</v>
      </c>
      <c r="U739" s="30" t="str">
        <f t="shared" si="35"/>
        <v>DAFYP#MS-ARCHIVOARCHIVO - ArchivoDAFYP#MS - Dirección de administración financiera y presupuestaria</v>
      </c>
      <c r="V739" s="1" t="str">
        <f>VLOOKUP(U739,'Tablas intermedias'!$C$1:$H$222,6,0)</f>
        <v>No</v>
      </c>
      <c r="W739" s="1" t="str">
        <f ca="1">IF(O739&lt;30,"menos de 30 días","más de 30 días")</f>
        <v>más de 30 días</v>
      </c>
    </row>
    <row r="740" spans="1:23" ht="14.25" hidden="1" thickTop="1" thickBot="1" x14ac:dyDescent="0.25">
      <c r="A740" s="17" t="str">
        <f>IF(DetalleExp!H740='Tablas intermedias'!$A$2,"Ordenes de Compra",IF(DetalleExp!H740='Tablas intermedias'!$A$3,"Financiamiento Internacional","Legítimo Abono"))</f>
        <v>Financiamiento Internacional</v>
      </c>
      <c r="B740" s="7">
        <f>DetalleExp!E740</f>
        <v>44211</v>
      </c>
      <c r="C740" s="1" t="str">
        <f>DetalleExp!A740</f>
        <v>EX-2021-4234847-APN-DAFYP#MS</v>
      </c>
      <c r="D740" s="1" t="str">
        <f>IF(A740="Ordenes de Compra",VLOOKUP(C740,Autogestión!$B$2:$D$5090,3,0),IF(A740="Legítimo Abono",VLOOKUP(C740,NoAmpOC!$B$2:$H$988,7,0),"Factura"))</f>
        <v>Factura</v>
      </c>
      <c r="E740" s="26" t="str">
        <f>IF(A740="Ordenes de Compra",VLOOKUP($C740,Autogestión!$B$2:$G$5090,6,0),IF(A740="Financiamiento Internacional",VLOOKUP($C740,FinInt!$B$2:$G$508,6,0),"Legítimo Abono"))</f>
        <v>Proyecto Protección de la Población Vulnerable contra las Enfermedades Crónicas no Transmisibles (PROTEGER) - 8508-AR - BIRF</v>
      </c>
      <c r="F740" s="26" t="str">
        <f>IF($A740="Ordenes de Compra","ARS",IF($A740="Financiamiento Internacional",VLOOKUP($C740,FinInt!$B$2:$Q$508,15,0),VLOOKUP($C740,NoAmpOC!$B$2:$T$988,18,0)))</f>
        <v>ARS</v>
      </c>
      <c r="G740" s="5">
        <f>IF($A740="Ordenes de Compra",VLOOKUP($C740,Autogestión!$B$2:$H$5090,7,0),IF($A740="Financiamiento Internacional",VLOOKUP($C740,FinInt!$B$2:$Q$1308,16,0),VLOOKUP($C740,NoAmpOC!$B$2:$T$988,19,0)))</f>
        <v>21000.01</v>
      </c>
      <c r="H740" s="5">
        <f t="shared" si="33"/>
        <v>21000.01</v>
      </c>
      <c r="I740" s="26" t="str">
        <f>IF($A740="Ordenes de Compra",VLOOKUP($C740,Autogestión!$B$2:$J$5090,9,0),IF($A740="Financiamiento Internacional",VLOOKUP($C740,FinInt!$B$2:$G$1555,6,0),"Legitimo Abono"))</f>
        <v>Proyecto Protección de la Población Vulnerable contra las Enfermedades Crónicas no Transmisibles (PROTEGER) - 8508-AR - BIRF</v>
      </c>
      <c r="J740" s="1" t="str">
        <f>IF($A740="Ordenes de Compra",VLOOKUP($C740,Autogestión!$B$2:$R$5090,17,0),IF($A740="Financiamiento Internacional",VLOOKUP($C740,FinInt!$B$2:$O$1508,14,0),VLOOKUP($C740,NoAmpOC!$B$2:$R$988,17,0)))</f>
        <v>AMERICAN VART SRL</v>
      </c>
      <c r="K740" s="7" t="str">
        <f>DetalleExp!AP740</f>
        <v>DAFYP#MS-ARCHIVO</v>
      </c>
      <c r="L740" s="7" t="str">
        <f>DetalleExp!AQ740</f>
        <v>ARCHIVO - Archivo</v>
      </c>
      <c r="M740" s="7" t="str">
        <f>DetalleExp!AR740</f>
        <v>DAFYP#MS - Dirección de administración financiera y presupuestaria</v>
      </c>
      <c r="N740" s="7">
        <f>DetalleExp!AS740</f>
        <v>44256</v>
      </c>
      <c r="O740" s="27">
        <f ca="1">ROUNDUP(TODAY()-N740,0)</f>
        <v>99</v>
      </c>
      <c r="P740" s="27">
        <f ca="1">ROUNDUP(TODAY()-B740,0)</f>
        <v>144</v>
      </c>
      <c r="Q740" s="1" t="str">
        <f>IFERROR(IF(A740="Ordenes de Compra",VLOOKUP($E740,'Ordenes de Compra'!$A$2:$E$1712,5,0),"Sin OC"),"Sin dato")</f>
        <v>Sin OC</v>
      </c>
      <c r="R740" s="28" t="str">
        <f>IFERROR(IF(A740="Ordenes de Compra",VLOOKUP($I740,'Ordenes de Compra'!$B$2:$E$1712,3,0),"Sin OC"),"Sin dato")</f>
        <v>Sin OC</v>
      </c>
      <c r="S740" s="1" t="str">
        <f>VLOOKUP($U740,'Tablas intermedias'!$C$1:$H$222,5,0)</f>
        <v>DGPFE</v>
      </c>
      <c r="T740" s="29" t="str">
        <f t="shared" si="34"/>
        <v>OK</v>
      </c>
      <c r="U740" s="30" t="str">
        <f t="shared" si="35"/>
        <v>DAFYP#MS-ARCHIVOARCHIVO - ArchivoDAFYP#MS - Dirección de administración financiera y presupuestaria</v>
      </c>
      <c r="V740" s="1" t="str">
        <f>VLOOKUP(U740,'Tablas intermedias'!$C$1:$H$222,6,0)</f>
        <v>No</v>
      </c>
      <c r="W740" s="1" t="str">
        <f ca="1">IF(O740&lt;30,"menos de 30 días","más de 30 días")</f>
        <v>más de 30 días</v>
      </c>
    </row>
    <row r="741" spans="1:23" ht="14.25" hidden="1" thickTop="1" thickBot="1" x14ac:dyDescent="0.25">
      <c r="A741" s="17" t="str">
        <f>IF(DetalleExp!H741='Tablas intermedias'!$A$2,"Ordenes de Compra",IF(DetalleExp!H741='Tablas intermedias'!$A$3,"Financiamiento Internacional","Legítimo Abono"))</f>
        <v>Financiamiento Internacional</v>
      </c>
      <c r="B741" s="7">
        <f>DetalleExp!E741</f>
        <v>44213</v>
      </c>
      <c r="C741" s="1" t="str">
        <f>DetalleExp!A741</f>
        <v>EX-2021-4384476-APN-DAFYP#MS</v>
      </c>
      <c r="D741" s="1" t="str">
        <f>IF(A741="Ordenes de Compra",VLOOKUP(C741,Autogestión!$B$2:$D$5090,3,0),IF(A741="Legítimo Abono",VLOOKUP(C741,NoAmpOC!$B$2:$H$988,7,0),"Factura"))</f>
        <v>Factura</v>
      </c>
      <c r="E741" s="26" t="str">
        <f>IF(A741="Ordenes de Compra",VLOOKUP($C741,Autogestión!$B$2:$G$5090,6,0),IF(A741="Financiamiento Internacional",VLOOKUP($C741,FinInt!$B$2:$G$508,6,0),"Legítimo Abono"))</f>
        <v>Programa de Apoyo al Fortalecimiento de la cobertura pública efectiva de salud y un sistema integrado de provisión de salud de calidad. Proyectos BIRF - ARG/19/014 - PNUD</v>
      </c>
      <c r="F741" s="26" t="str">
        <f>IF($A741="Ordenes de Compra","ARS",IF($A741="Financiamiento Internacional",VLOOKUP($C741,FinInt!$B$2:$Q$508,15,0),VLOOKUP($C741,NoAmpOC!$B$2:$T$988,18,0)))</f>
        <v>ARS</v>
      </c>
      <c r="G741" s="5">
        <f>IF($A741="Ordenes de Compra",VLOOKUP($C741,Autogestión!$B$2:$H$5090,7,0),IF($A741="Financiamiento Internacional",VLOOKUP($C741,FinInt!$B$2:$Q$1308,16,0),VLOOKUP($C741,NoAmpOC!$B$2:$T$988,19,0)))</f>
        <v>116645.58</v>
      </c>
      <c r="H741" s="5">
        <f t="shared" si="33"/>
        <v>116645.58</v>
      </c>
      <c r="I741" s="26" t="str">
        <f>IF($A741="Ordenes de Compra",VLOOKUP($C741,Autogestión!$B$2:$J$5090,9,0),IF($A741="Financiamiento Internacional",VLOOKUP($C741,FinInt!$B$2:$G$1555,6,0),"Legitimo Abono"))</f>
        <v>Programa de Apoyo al Fortalecimiento de la cobertura pública efectiva de salud y un sistema integrado de provisión de salud de calidad. Proyectos BIRF - ARG/19/014 - PNUD</v>
      </c>
      <c r="J741" s="1" t="str">
        <f>IF($A741="Ordenes de Compra",VLOOKUP($C741,Autogestión!$B$2:$R$5090,17,0),IF($A741="Financiamiento Internacional",VLOOKUP($C741,FinInt!$B$2:$O$1508,14,0),VLOOKUP($C741,NoAmpOC!$B$2:$R$988,17,0)))</f>
        <v>Condominio de Lopez y Otros</v>
      </c>
      <c r="K741" s="7" t="str">
        <f>DetalleExp!AP741</f>
        <v>DAFYP#MS-ARCHIVO</v>
      </c>
      <c r="L741" s="7" t="str">
        <f>DetalleExp!AQ741</f>
        <v>ARCHIVO - Archivo</v>
      </c>
      <c r="M741" s="7" t="str">
        <f>DetalleExp!AR741</f>
        <v>DAFYP#MS - Dirección de administración financiera y presupuestaria</v>
      </c>
      <c r="N741" s="7">
        <f>DetalleExp!AS741</f>
        <v>44336</v>
      </c>
      <c r="O741" s="27">
        <f ca="1">ROUNDUP(TODAY()-N741,0)</f>
        <v>19</v>
      </c>
      <c r="P741" s="27">
        <f ca="1">ROUNDUP(TODAY()-B741,0)</f>
        <v>142</v>
      </c>
      <c r="Q741" s="1" t="str">
        <f>IFERROR(IF(A741="Ordenes de Compra",VLOOKUP($E741,'Ordenes de Compra'!$A$2:$E$1712,5,0),"Sin OC"),"Sin dato")</f>
        <v>Sin OC</v>
      </c>
      <c r="R741" s="28" t="str">
        <f>IFERROR(IF(A741="Ordenes de Compra",VLOOKUP($I741,'Ordenes de Compra'!$B$2:$E$1712,3,0),"Sin OC"),"Sin dato")</f>
        <v>Sin OC</v>
      </c>
      <c r="S741" s="1" t="str">
        <f>VLOOKUP($U741,'Tablas intermedias'!$C$1:$H$222,5,0)</f>
        <v>DGPFE</v>
      </c>
      <c r="T741" s="29" t="str">
        <f t="shared" si="34"/>
        <v>OK</v>
      </c>
      <c r="U741" s="30" t="str">
        <f t="shared" si="35"/>
        <v>DAFYP#MS-ARCHIVOARCHIVO - ArchivoDAFYP#MS - Dirección de administración financiera y presupuestaria</v>
      </c>
      <c r="V741" s="1" t="str">
        <f>VLOOKUP(U741,'Tablas intermedias'!$C$1:$H$222,6,0)</f>
        <v>No</v>
      </c>
      <c r="W741" s="1" t="str">
        <f ca="1">IF(O741&lt;30,"menos de 30 días","más de 30 días")</f>
        <v>menos de 30 días</v>
      </c>
    </row>
    <row r="742" spans="1:23" ht="14.25" hidden="1" thickTop="1" thickBot="1" x14ac:dyDescent="0.25">
      <c r="A742" s="17" t="str">
        <f>IF(DetalleExp!H742='Tablas intermedias'!$A$2,"Ordenes de Compra",IF(DetalleExp!H742='Tablas intermedias'!$A$3,"Financiamiento Internacional","Legítimo Abono"))</f>
        <v>Financiamiento Internacional</v>
      </c>
      <c r="B742" s="7">
        <f>DetalleExp!E742</f>
        <v>44214</v>
      </c>
      <c r="C742" s="1" t="str">
        <f>DetalleExp!A742</f>
        <v>EX-2021-4563056-APN-DAFYP#MS</v>
      </c>
      <c r="D742" s="1" t="str">
        <f>IF(A742="Ordenes de Compra",VLOOKUP(C742,Autogestión!$B$2:$D$5090,3,0),IF(A742="Legítimo Abono",VLOOKUP(C742,NoAmpOC!$B$2:$H$988,7,0),"Factura"))</f>
        <v>Factura</v>
      </c>
      <c r="E742" s="26" t="str">
        <f>IF(A742="Ordenes de Compra",VLOOKUP($C742,Autogestión!$B$2:$G$5090,6,0),IF(A742="Financiamiento Internacional",VLOOKUP($C742,FinInt!$B$2:$G$508,6,0),"Legítimo Abono"))</f>
        <v>Programa de Apoyo al Fortalecimiento de la cobertura pública efectiva de salud y un sistema integrado de provisión de salud de calidad. Proyectos BIRF - ARG/19/014 - PNUD</v>
      </c>
      <c r="F742" s="26" t="str">
        <f>IF($A742="Ordenes de Compra","ARS",IF($A742="Financiamiento Internacional",VLOOKUP($C742,FinInt!$B$2:$Q$508,15,0),VLOOKUP($C742,NoAmpOC!$B$2:$T$988,18,0)))</f>
        <v>ARS</v>
      </c>
      <c r="G742" s="5">
        <f>IF($A742="Ordenes de Compra",VLOOKUP($C742,Autogestión!$B$2:$H$5090,7,0),IF($A742="Financiamiento Internacional",VLOOKUP($C742,FinInt!$B$2:$Q$1308,16,0),VLOOKUP($C742,NoAmpOC!$B$2:$T$988,19,0)))</f>
        <v>18585600</v>
      </c>
      <c r="H742" s="5">
        <f t="shared" si="33"/>
        <v>18585600</v>
      </c>
      <c r="I742" s="26" t="str">
        <f>IF($A742="Ordenes de Compra",VLOOKUP($C742,Autogestión!$B$2:$J$5090,9,0),IF($A742="Financiamiento Internacional",VLOOKUP($C742,FinInt!$B$2:$G$1555,6,0),"Legitimo Abono"))</f>
        <v>Programa de Apoyo al Fortalecimiento de la cobertura pública efectiva de salud y un sistema integrado de provisión de salud de calidad. Proyectos BIRF - ARG/19/014 - PNUD</v>
      </c>
      <c r="J742" s="1" t="str">
        <f>IF($A742="Ordenes de Compra",VLOOKUP($C742,Autogestión!$B$2:$R$5090,17,0),IF($A742="Financiamiento Internacional",VLOOKUP($C742,FinInt!$B$2:$O$1508,14,0),VLOOKUP($C742,NoAmpOC!$B$2:$R$988,17,0)))</f>
        <v>PLAZA DE MAYO ONE SA</v>
      </c>
      <c r="K742" s="7" t="str">
        <f>DetalleExp!AP742</f>
        <v>DAFYP#MS-ARCHIVO</v>
      </c>
      <c r="L742" s="7" t="str">
        <f>DetalleExp!AQ742</f>
        <v>ARCHIVO - Archivo</v>
      </c>
      <c r="M742" s="7" t="str">
        <f>DetalleExp!AR742</f>
        <v>DAFYP#MS - Dirección de administración financiera y presupuestaria</v>
      </c>
      <c r="N742" s="7">
        <f>DetalleExp!AS742</f>
        <v>44286</v>
      </c>
      <c r="O742" s="27">
        <f ca="1">ROUNDUP(TODAY()-N742,0)</f>
        <v>69</v>
      </c>
      <c r="P742" s="27">
        <f ca="1">ROUNDUP(TODAY()-B742,0)</f>
        <v>141</v>
      </c>
      <c r="Q742" s="1" t="str">
        <f>IFERROR(IF(A742="Ordenes de Compra",VLOOKUP($E742,'Ordenes de Compra'!$A$2:$E$1712,5,0),"Sin OC"),"Sin dato")</f>
        <v>Sin OC</v>
      </c>
      <c r="R742" s="28" t="str">
        <f>IFERROR(IF(A742="Ordenes de Compra",VLOOKUP($I742,'Ordenes de Compra'!$B$2:$E$1712,3,0),"Sin OC"),"Sin dato")</f>
        <v>Sin OC</v>
      </c>
      <c r="S742" s="1" t="str">
        <f>VLOOKUP($U742,'Tablas intermedias'!$C$1:$H$222,5,0)</f>
        <v>DGPFE</v>
      </c>
      <c r="T742" s="29" t="str">
        <f t="shared" si="34"/>
        <v>OK</v>
      </c>
      <c r="U742" s="30" t="str">
        <f t="shared" si="35"/>
        <v>DAFYP#MS-ARCHIVOARCHIVO - ArchivoDAFYP#MS - Dirección de administración financiera y presupuestaria</v>
      </c>
      <c r="V742" s="1" t="str">
        <f>VLOOKUP(U742,'Tablas intermedias'!$C$1:$H$222,6,0)</f>
        <v>No</v>
      </c>
      <c r="W742" s="1" t="str">
        <f ca="1">IF(O742&lt;30,"menos de 30 días","más de 30 días")</f>
        <v>más de 30 días</v>
      </c>
    </row>
    <row r="743" spans="1:23" ht="14.25" hidden="1" thickTop="1" thickBot="1" x14ac:dyDescent="0.25">
      <c r="A743" s="17" t="str">
        <f>IF(DetalleExp!H743='Tablas intermedias'!$A$2,"Ordenes de Compra",IF(DetalleExp!H743='Tablas intermedias'!$A$3,"Financiamiento Internacional","Legítimo Abono"))</f>
        <v>Financiamiento Internacional</v>
      </c>
      <c r="B743" s="7">
        <f>DetalleExp!E743</f>
        <v>44214</v>
      </c>
      <c r="C743" s="1" t="str">
        <f>DetalleExp!A743</f>
        <v>EX-2021-4582307-APN-DAFYP#MS</v>
      </c>
      <c r="D743" s="1" t="str">
        <f>IF(A743="Ordenes de Compra",VLOOKUP(C743,Autogestión!$B$2:$D$5090,3,0),IF(A743="Legítimo Abono",VLOOKUP(C743,NoAmpOC!$B$2:$H$988,7,0),"Factura"))</f>
        <v>Factura</v>
      </c>
      <c r="E743" s="26" t="str">
        <f>IF(A743="Ordenes de Compra",VLOOKUP($C743,Autogestión!$B$2:$G$5090,6,0),IF(A743="Financiamiento Internacional",VLOOKUP($C743,FinInt!$B$2:$G$508,6,0),"Legítimo Abono"))</f>
        <v>Proyecto de Respuesta Inmediata de Salud Pública en el Marco de la Pandemia COVID-19 para Contener, Controlar y Mitigar su Efecto en la Prestación de Servicios de Salud en Argentina - 5032/OC-AR - BID</v>
      </c>
      <c r="F743" s="26" t="str">
        <f>IF($A743="Ordenes de Compra","ARS",IF($A743="Financiamiento Internacional",VLOOKUP($C743,FinInt!$B$2:$Q$508,15,0),VLOOKUP($C743,NoAmpOC!$B$2:$T$988,18,0)))</f>
        <v>ARS</v>
      </c>
      <c r="G743" s="5">
        <f>IF($A743="Ordenes de Compra",VLOOKUP($C743,Autogestión!$B$2:$H$5090,7,0),IF($A743="Financiamiento Internacional",VLOOKUP($C743,FinInt!$B$2:$Q$1308,16,0),VLOOKUP($C743,NoAmpOC!$B$2:$T$988,19,0)))</f>
        <v>3778327.35</v>
      </c>
      <c r="H743" s="5">
        <f t="shared" si="33"/>
        <v>3778327.35</v>
      </c>
      <c r="I743" s="26" t="str">
        <f>IF($A743="Ordenes de Compra",VLOOKUP($C743,Autogestión!$B$2:$J$5090,9,0),IF($A743="Financiamiento Internacional",VLOOKUP($C743,FinInt!$B$2:$G$1555,6,0),"Legitimo Abono"))</f>
        <v>Proyecto de Respuesta Inmediata de Salud Pública en el Marco de la Pandemia COVID-19 para Contener, Controlar y Mitigar su Efecto en la Prestación de Servicios de Salud en Argentina - 5032/OC-AR - BID</v>
      </c>
      <c r="J743" s="1" t="str">
        <f>IF($A743="Ordenes de Compra",VLOOKUP($C743,Autogestión!$B$2:$R$5090,17,0),IF($A743="Financiamiento Internacional",VLOOKUP($C743,FinInt!$B$2:$O$1508,14,0),VLOOKUP($C743,NoAmpOC!$B$2:$R$988,17,0)))</f>
        <v>CORADIR SA</v>
      </c>
      <c r="K743" s="7" t="str">
        <f>DetalleExp!AP743</f>
        <v>DAFYP#MS-ARCHIVO</v>
      </c>
      <c r="L743" s="7" t="str">
        <f>DetalleExp!AQ743</f>
        <v>ARCHIVO - Archivo</v>
      </c>
      <c r="M743" s="7" t="str">
        <f>DetalleExp!AR743</f>
        <v>DAFYP#MS - Dirección de administración financiera y presupuestaria</v>
      </c>
      <c r="N743" s="7">
        <f>DetalleExp!AS743</f>
        <v>44237</v>
      </c>
      <c r="O743" s="27">
        <f ca="1">ROUNDUP(TODAY()-N743,0)</f>
        <v>118</v>
      </c>
      <c r="P743" s="27">
        <f ca="1">ROUNDUP(TODAY()-B743,0)</f>
        <v>141</v>
      </c>
      <c r="Q743" s="1" t="str">
        <f>IFERROR(IF(A743="Ordenes de Compra",VLOOKUP($E743,'Ordenes de Compra'!$A$2:$E$1712,5,0),"Sin OC"),"Sin dato")</f>
        <v>Sin OC</v>
      </c>
      <c r="R743" s="28" t="str">
        <f>IFERROR(IF(A743="Ordenes de Compra",VLOOKUP($I743,'Ordenes de Compra'!$B$2:$E$1712,3,0),"Sin OC"),"Sin dato")</f>
        <v>Sin OC</v>
      </c>
      <c r="S743" s="1" t="str">
        <f>VLOOKUP($U743,'Tablas intermedias'!$C$1:$H$222,5,0)</f>
        <v>DGPFE</v>
      </c>
      <c r="T743" s="29" t="str">
        <f t="shared" si="34"/>
        <v>OK</v>
      </c>
      <c r="U743" s="30" t="str">
        <f t="shared" si="35"/>
        <v>DAFYP#MS-ARCHIVOARCHIVO - ArchivoDAFYP#MS - Dirección de administración financiera y presupuestaria</v>
      </c>
      <c r="V743" s="1" t="str">
        <f>VLOOKUP(U743,'Tablas intermedias'!$C$1:$H$222,6,0)</f>
        <v>No</v>
      </c>
      <c r="W743" s="1" t="str">
        <f ca="1">IF(O743&lt;30,"menos de 30 días","más de 30 días")</f>
        <v>más de 30 días</v>
      </c>
    </row>
    <row r="744" spans="1:23" ht="14.25" hidden="1" thickTop="1" thickBot="1" x14ac:dyDescent="0.25">
      <c r="A744" s="17" t="str">
        <f>IF(DetalleExp!H744='Tablas intermedias'!$A$2,"Ordenes de Compra",IF(DetalleExp!H744='Tablas intermedias'!$A$3,"Financiamiento Internacional","Legítimo Abono"))</f>
        <v>Ordenes de Compra</v>
      </c>
      <c r="B744" s="7">
        <f>DetalleExp!E744</f>
        <v>44214</v>
      </c>
      <c r="C744" s="1" t="str">
        <f>DetalleExp!A744</f>
        <v>EX-2021-4617678-APN-DTYC#MS</v>
      </c>
      <c r="D744" s="1" t="str">
        <f>IF(A744="Ordenes de Compra",VLOOKUP(C744,Autogestión!$B$2:$D$5090,3,0),IF(A744="Legítimo Abono",VLOOKUP(C744,NoAmpOC!$B$2:$H$988,7,0),"Factura"))</f>
        <v>Factura</v>
      </c>
      <c r="E744" s="26" t="str">
        <f>IF(A744="Ordenes de Compra",VLOOKUP($C744,Autogestión!$B$2:$G$5090,6,0),IF(A744="Financiamiento Internacional",VLOOKUP($C744,FinInt!$B$2:$G$508,6,0),"Legítimo Abono"))</f>
        <v>80-0002-LPU19</v>
      </c>
      <c r="F744" s="26" t="str">
        <f>IF($A744="Ordenes de Compra","ARS",IF($A744="Financiamiento Internacional",VLOOKUP($C744,FinInt!$B$2:$Q$508,15,0),VLOOKUP($C744,NoAmpOC!$B$2:$T$988,18,0)))</f>
        <v>ARS</v>
      </c>
      <c r="G744" s="5">
        <f>IF($A744="Ordenes de Compra",VLOOKUP($C744,Autogestión!$B$2:$H$5090,7,0),IF($A744="Financiamiento Internacional",VLOOKUP($C744,FinInt!$B$2:$Q$1308,16,0),VLOOKUP($C744,NoAmpOC!$B$2:$T$988,19,0)))</f>
        <v>3992813.6</v>
      </c>
      <c r="H744" s="5">
        <f t="shared" si="33"/>
        <v>3992813.6</v>
      </c>
      <c r="I744" s="26" t="str">
        <f>IF($A744="Ordenes de Compra",VLOOKUP($C744,Autogestión!$B$2:$J$5090,9,0),IF($A744="Financiamiento Internacional",VLOOKUP($C744,FinInt!$B$2:$G$1555,6,0),"Legitimo Abono"))</f>
        <v>80-1070-OC20</v>
      </c>
      <c r="J744" s="1" t="str">
        <f>IF($A744="Ordenes de Compra",VLOOKUP($C744,Autogestión!$B$2:$R$5090,17,0),IF($A744="Financiamiento Internacional",VLOOKUP($C744,FinInt!$B$2:$O$1508,14,0),VLOOKUP($C744,NoAmpOC!$B$2:$R$988,17,0)))</f>
        <v>ABBOTT RAPID DIAGNOSTICS ARGENTINA S.A.</v>
      </c>
      <c r="K744" s="7" t="str">
        <f>DetalleExp!AP744</f>
        <v>MCAMPETELLI</v>
      </c>
      <c r="L744" s="7" t="str">
        <f>DetalleExp!AQ744</f>
        <v>ACYC - Administración contable y compras</v>
      </c>
      <c r="M744" s="7" t="str">
        <f>DetalleExp!AR744</f>
        <v>DRVIHVYT#MS - Dirección de respuesta al vih, its, hepatitis virales y tuberculosis</v>
      </c>
      <c r="N744" s="7">
        <f>DetalleExp!AS744</f>
        <v>44271</v>
      </c>
      <c r="O744" s="27">
        <f ca="1">ROUNDUP(TODAY()-N744,0)</f>
        <v>84</v>
      </c>
      <c r="P744" s="27">
        <f ca="1">ROUNDUP(TODAY()-B744,0)</f>
        <v>141</v>
      </c>
      <c r="Q744" s="1" t="str">
        <f>IFERROR(IF(A744="Ordenes de Compra",VLOOKUP($E744,'Ordenes de Compra'!$A$2:$E$1712,5,0),"Sin OC"),"Sin dato")</f>
        <v>22.0.0.41.0</v>
      </c>
      <c r="R744" s="28">
        <f>IFERROR(IF(A744="Ordenes de Compra",VLOOKUP($I744,'Ordenes de Compra'!$B$2:$E$1712,3,0),"Sin OC"),"Sin dato")</f>
        <v>64807560</v>
      </c>
      <c r="S744" s="1" t="str">
        <f>VLOOKUP($U744,'Tablas intermedias'!$C$1:$H$222,5,0)</f>
        <v>Programa</v>
      </c>
      <c r="T744" s="29" t="str">
        <f t="shared" si="34"/>
        <v>OK</v>
      </c>
      <c r="U744" s="30" t="str">
        <f t="shared" si="35"/>
        <v>MCAMPETELLIACYC - Administración contable y comprasDRVIHVYT#MS - Dirección de respuesta al vih, its, hepatitis virales y tuberculosis</v>
      </c>
      <c r="V744" s="1" t="str">
        <f>VLOOKUP(U744,'Tablas intermedias'!$C$1:$H$222,6,0)</f>
        <v>Si</v>
      </c>
      <c r="W744" s="1" t="str">
        <f ca="1">IF(O744&lt;30,"menos de 30 días","más de 30 días")</f>
        <v>más de 30 días</v>
      </c>
    </row>
    <row r="745" spans="1:23" ht="14.25" hidden="1" thickTop="1" thickBot="1" x14ac:dyDescent="0.25">
      <c r="A745" s="17" t="str">
        <f>IF(DetalleExp!H745='Tablas intermedias'!$A$2,"Ordenes de Compra",IF(DetalleExp!H745='Tablas intermedias'!$A$3,"Financiamiento Internacional","Legítimo Abono"))</f>
        <v>Ordenes de Compra</v>
      </c>
      <c r="B745" s="7">
        <f>DetalleExp!E745</f>
        <v>44215</v>
      </c>
      <c r="C745" s="1" t="str">
        <f>DetalleExp!A745</f>
        <v>EX-2021-5026983-APN-DTYC#MS</v>
      </c>
      <c r="D745" s="1" t="str">
        <f>IF(A745="Ordenes de Compra",VLOOKUP(C745,Autogestión!$B$2:$D$5090,3,0),IF(A745="Legítimo Abono",VLOOKUP(C745,NoAmpOC!$B$2:$H$988,7,0),"Factura"))</f>
        <v>Factura</v>
      </c>
      <c r="E745" s="26" t="str">
        <f>IF(A745="Ordenes de Compra",VLOOKUP($C745,Autogestión!$B$2:$G$5090,6,0),IF(A745="Financiamiento Internacional",VLOOKUP($C745,FinInt!$B$2:$G$508,6,0),"Legítimo Abono"))</f>
        <v>80-0016-LPU18</v>
      </c>
      <c r="F745" s="26" t="str">
        <f>IF($A745="Ordenes de Compra","ARS",IF($A745="Financiamiento Internacional",VLOOKUP($C745,FinInt!$B$2:$Q$508,15,0),VLOOKUP($C745,NoAmpOC!$B$2:$T$988,18,0)))</f>
        <v>ARS</v>
      </c>
      <c r="G745" s="5">
        <f>IF($A745="Ordenes de Compra",VLOOKUP($C745,Autogestión!$B$2:$H$5090,7,0),IF($A745="Financiamiento Internacional",VLOOKUP($C745,FinInt!$B$2:$Q$1308,16,0),VLOOKUP($C745,NoAmpOC!$B$2:$T$988,19,0)))</f>
        <v>12439400</v>
      </c>
      <c r="H745" s="5">
        <f t="shared" si="33"/>
        <v>12439400</v>
      </c>
      <c r="I745" s="26" t="str">
        <f>IF($A745="Ordenes de Compra",VLOOKUP($C745,Autogestión!$B$2:$J$5090,9,0),IF($A745="Financiamiento Internacional",VLOOKUP($C745,FinInt!$B$2:$G$1555,6,0),"Legitimo Abono"))</f>
        <v>80-1119-OC19</v>
      </c>
      <c r="J745" s="1" t="str">
        <f>IF($A745="Ordenes de Compra",VLOOKUP($C745,Autogestión!$B$2:$R$5090,17,0),IF($A745="Financiamiento Internacional",VLOOKUP($C745,FinInt!$B$2:$O$1508,14,0),VLOOKUP($C745,NoAmpOC!$B$2:$R$988,17,0)))</f>
        <v>LECTUS S.A.</v>
      </c>
      <c r="K745" s="7" t="str">
        <f>DetalleExp!AP745</f>
        <v>MWEIMAN</v>
      </c>
      <c r="L745" s="7" t="str">
        <f>DetalleExp!AQ745</f>
        <v>TESORERIA - Tesorería</v>
      </c>
      <c r="M745" s="7" t="str">
        <f>DetalleExp!AR745</f>
        <v>DCYT#MS - Dirección de contabilidad y tesorería</v>
      </c>
      <c r="N745" s="7">
        <f>DetalleExp!AS745</f>
        <v>44347</v>
      </c>
      <c r="O745" s="27">
        <f ca="1">ROUNDUP(TODAY()-N745,0)</f>
        <v>8</v>
      </c>
      <c r="P745" s="27">
        <f ca="1">ROUNDUP(TODAY()-B745,0)</f>
        <v>140</v>
      </c>
      <c r="Q745" s="1" t="str">
        <f>IFERROR(IF(A745="Ordenes de Compra",VLOOKUP($E745,'Ordenes de Compra'!$A$2:$E$1712,5,0),"Sin OC"),"Sin dato")</f>
        <v>22.0.0.41.0</v>
      </c>
      <c r="R745" s="28">
        <f>IFERROR(IF(A745="Ordenes de Compra",VLOOKUP($I745,'Ordenes de Compra'!$B$2:$E$1712,3,0),"Sin OC"),"Sin dato")</f>
        <v>65600000</v>
      </c>
      <c r="S745" s="1" t="str">
        <f>VLOOKUP($U745,'Tablas intermedias'!$C$1:$H$222,5,0)</f>
        <v>Tesorería</v>
      </c>
      <c r="T745" s="29" t="str">
        <f t="shared" si="34"/>
        <v>OK</v>
      </c>
      <c r="U745" s="30" t="str">
        <f t="shared" si="35"/>
        <v>MWEIMANTESORERIA - TesoreríaDCYT#MS - Dirección de contabilidad y tesorería</v>
      </c>
      <c r="V745" s="1" t="str">
        <f>VLOOKUP(U745,'Tablas intermedias'!$C$1:$H$222,6,0)</f>
        <v>No</v>
      </c>
      <c r="W745" s="1" t="str">
        <f ca="1">IF(O745&lt;30,"menos de 30 días","más de 30 días")</f>
        <v>menos de 30 días</v>
      </c>
    </row>
    <row r="746" spans="1:23" ht="14.25" hidden="1" thickTop="1" thickBot="1" x14ac:dyDescent="0.25">
      <c r="A746" s="17" t="str">
        <f>IF(DetalleExp!H746='Tablas intermedias'!$A$2,"Ordenes de Compra",IF(DetalleExp!H746='Tablas intermedias'!$A$3,"Financiamiento Internacional","Legítimo Abono"))</f>
        <v>Financiamiento Internacional</v>
      </c>
      <c r="B746" s="7">
        <f>DetalleExp!E746</f>
        <v>44216</v>
      </c>
      <c r="C746" s="1" t="str">
        <f>DetalleExp!A746</f>
        <v>EX-2021-5286022-APN-DAFYP#MS</v>
      </c>
      <c r="D746" s="1" t="str">
        <f>IF(A746="Ordenes de Compra",VLOOKUP(C746,Autogestión!$B$2:$D$5090,3,0),IF(A746="Legítimo Abono",VLOOKUP(C746,NoAmpOC!$B$2:$H$988,7,0),"Factura"))</f>
        <v>Factura</v>
      </c>
      <c r="E746" s="26" t="str">
        <f>IF(A746="Ordenes de Compra",VLOOKUP($C746,Autogestión!$B$2:$G$5090,6,0),IF(A746="Financiamiento Internacional",VLOOKUP($C746,FinInt!$B$2:$G$508,6,0),"Legítimo Abono"))</f>
        <v>Programa de Consolidación de la Gestión centralizada en Salud - ARG/13/007 - PNUD</v>
      </c>
      <c r="F746" s="26" t="str">
        <f>IF($A746="Ordenes de Compra","ARS",IF($A746="Financiamiento Internacional",VLOOKUP($C746,FinInt!$B$2:$Q$508,15,0),VLOOKUP($C746,NoAmpOC!$B$2:$T$988,18,0)))</f>
        <v>ARS</v>
      </c>
      <c r="G746" s="5">
        <f>IF($A746="Ordenes de Compra",VLOOKUP($C746,Autogestión!$B$2:$H$5090,7,0),IF($A746="Financiamiento Internacional",VLOOKUP($C746,FinInt!$B$2:$Q$1308,16,0),VLOOKUP($C746,NoAmpOC!$B$2:$T$988,19,0)))</f>
        <v>82051.5</v>
      </c>
      <c r="H746" s="5">
        <f t="shared" si="33"/>
        <v>82051.5</v>
      </c>
      <c r="I746" s="26" t="str">
        <f>IF($A746="Ordenes de Compra",VLOOKUP($C746,Autogestión!$B$2:$J$5090,9,0),IF($A746="Financiamiento Internacional",VLOOKUP($C746,FinInt!$B$2:$G$1555,6,0),"Legitimo Abono"))</f>
        <v>Programa de Consolidación de la Gestión centralizada en Salud - ARG/13/007 - PNUD</v>
      </c>
      <c r="J746" s="1" t="str">
        <f>IF($A746="Ordenes de Compra",VLOOKUP($C746,Autogestión!$B$2:$R$5090,17,0),IF($A746="Financiamiento Internacional",VLOOKUP($C746,FinInt!$B$2:$O$1508,14,0),VLOOKUP($C746,NoAmpOC!$B$2:$R$988,17,0)))</f>
        <v>QSC Soluciones S.R.L.</v>
      </c>
      <c r="K746" s="7" t="str">
        <f>DetalleExp!AP746</f>
        <v>DAFYP#MS-ARCHIVO</v>
      </c>
      <c r="L746" s="7" t="str">
        <f>DetalleExp!AQ746</f>
        <v>ARCHIVO - Archivo</v>
      </c>
      <c r="M746" s="7" t="str">
        <f>DetalleExp!AR746</f>
        <v>DAFYP#MS - Dirección de administración financiera y presupuestaria</v>
      </c>
      <c r="N746" s="7">
        <f>DetalleExp!AS746</f>
        <v>44250</v>
      </c>
      <c r="O746" s="27">
        <f ca="1">ROUNDUP(TODAY()-N746,0)</f>
        <v>105</v>
      </c>
      <c r="P746" s="27">
        <f ca="1">ROUNDUP(TODAY()-B746,0)</f>
        <v>139</v>
      </c>
      <c r="Q746" s="1" t="str">
        <f>IFERROR(IF(A746="Ordenes de Compra",VLOOKUP($E746,'Ordenes de Compra'!$A$2:$E$1712,5,0),"Sin OC"),"Sin dato")</f>
        <v>Sin OC</v>
      </c>
      <c r="R746" s="28" t="str">
        <f>IFERROR(IF(A746="Ordenes de Compra",VLOOKUP($I746,'Ordenes de Compra'!$B$2:$E$1712,3,0),"Sin OC"),"Sin dato")</f>
        <v>Sin OC</v>
      </c>
      <c r="S746" s="1" t="str">
        <f>VLOOKUP($U746,'Tablas intermedias'!$C$1:$H$222,5,0)</f>
        <v>DGPFE</v>
      </c>
      <c r="T746" s="29" t="str">
        <f t="shared" si="34"/>
        <v>OK</v>
      </c>
      <c r="U746" s="30" t="str">
        <f t="shared" si="35"/>
        <v>DAFYP#MS-ARCHIVOARCHIVO - ArchivoDAFYP#MS - Dirección de administración financiera y presupuestaria</v>
      </c>
      <c r="V746" s="1" t="str">
        <f>VLOOKUP(U746,'Tablas intermedias'!$C$1:$H$222,6,0)</f>
        <v>No</v>
      </c>
      <c r="W746" s="1" t="str">
        <f ca="1">IF(O746&lt;30,"menos de 30 días","más de 30 días")</f>
        <v>más de 30 días</v>
      </c>
    </row>
    <row r="747" spans="1:23" ht="14.25" hidden="1" thickTop="1" thickBot="1" x14ac:dyDescent="0.25">
      <c r="A747" s="17" t="str">
        <f>IF(DetalleExp!H747='Tablas intermedias'!$A$2,"Ordenes de Compra",IF(DetalleExp!H747='Tablas intermedias'!$A$3,"Financiamiento Internacional","Legítimo Abono"))</f>
        <v>Financiamiento Internacional</v>
      </c>
      <c r="B747" s="7">
        <f>DetalleExp!E747</f>
        <v>44216</v>
      </c>
      <c r="C747" s="1" t="str">
        <f>DetalleExp!A747</f>
        <v>EX-2021-5291402-APN-DAFYP#MS</v>
      </c>
      <c r="D747" s="1" t="str">
        <f>IF(A747="Ordenes de Compra",VLOOKUP(C747,Autogestión!$B$2:$D$5090,3,0),IF(A747="Legítimo Abono",VLOOKUP(C747,NoAmpOC!$B$2:$H$988,7,0),"Factura"))</f>
        <v>Factura</v>
      </c>
      <c r="E747" s="26" t="str">
        <f>IF(A747="Ordenes de Compra",VLOOKUP($C747,Autogestión!$B$2:$G$5090,6,0),IF(A747="Financiamiento Internacional",VLOOKUP($C747,FinInt!$B$2:$G$508,6,0),"Legítimo Abono"))</f>
        <v>Programa de Consolidación de la Gestión centralizada en Salud - ARG/13/007 - PNUD</v>
      </c>
      <c r="F747" s="26" t="str">
        <f>IF($A747="Ordenes de Compra","ARS",IF($A747="Financiamiento Internacional",VLOOKUP($C747,FinInt!$B$2:$Q$508,15,0),VLOOKUP($C747,NoAmpOC!$B$2:$T$988,18,0)))</f>
        <v>ARS</v>
      </c>
      <c r="G747" s="5">
        <f>IF($A747="Ordenes de Compra",VLOOKUP($C747,Autogestión!$B$2:$H$5090,7,0),IF($A747="Financiamiento Internacional",VLOOKUP($C747,FinInt!$B$2:$Q$1308,16,0),VLOOKUP($C747,NoAmpOC!$B$2:$T$988,19,0)))</f>
        <v>82051.5</v>
      </c>
      <c r="H747" s="5">
        <f t="shared" si="33"/>
        <v>82051.5</v>
      </c>
      <c r="I747" s="26" t="str">
        <f>IF($A747="Ordenes de Compra",VLOOKUP($C747,Autogestión!$B$2:$J$5090,9,0),IF($A747="Financiamiento Internacional",VLOOKUP($C747,FinInt!$B$2:$G$1555,6,0),"Legitimo Abono"))</f>
        <v>Programa de Consolidación de la Gestión centralizada en Salud - ARG/13/007 - PNUD</v>
      </c>
      <c r="J747" s="1" t="str">
        <f>IF($A747="Ordenes de Compra",VLOOKUP($C747,Autogestión!$B$2:$R$5090,17,0),IF($A747="Financiamiento Internacional",VLOOKUP($C747,FinInt!$B$2:$O$1508,14,0),VLOOKUP($C747,NoAmpOC!$B$2:$R$988,17,0)))</f>
        <v>QSC Soluciones S.R.L.</v>
      </c>
      <c r="K747" s="7" t="str">
        <f>DetalleExp!AP747</f>
        <v>DAFYP#MS-ARCHIVO</v>
      </c>
      <c r="L747" s="7" t="str">
        <f>DetalleExp!AQ747</f>
        <v>ARCHIVO - Archivo</v>
      </c>
      <c r="M747" s="7" t="str">
        <f>DetalleExp!AR747</f>
        <v>DAFYP#MS - Dirección de administración financiera y presupuestaria</v>
      </c>
      <c r="N747" s="7">
        <f>DetalleExp!AS747</f>
        <v>44259</v>
      </c>
      <c r="O747" s="27">
        <f ca="1">ROUNDUP(TODAY()-N747,0)</f>
        <v>96</v>
      </c>
      <c r="P747" s="27">
        <f ca="1">ROUNDUP(TODAY()-B747,0)</f>
        <v>139</v>
      </c>
      <c r="Q747" s="1" t="str">
        <f>IFERROR(IF(A747="Ordenes de Compra",VLOOKUP($E747,'Ordenes de Compra'!$A$2:$E$1712,5,0),"Sin OC"),"Sin dato")</f>
        <v>Sin OC</v>
      </c>
      <c r="R747" s="28" t="str">
        <f>IFERROR(IF(A747="Ordenes de Compra",VLOOKUP($I747,'Ordenes de Compra'!$B$2:$E$1712,3,0),"Sin OC"),"Sin dato")</f>
        <v>Sin OC</v>
      </c>
      <c r="S747" s="1" t="str">
        <f>VLOOKUP($U747,'Tablas intermedias'!$C$1:$H$222,5,0)</f>
        <v>DGPFE</v>
      </c>
      <c r="T747" s="29" t="str">
        <f t="shared" si="34"/>
        <v>OK</v>
      </c>
      <c r="U747" s="30" t="str">
        <f t="shared" si="35"/>
        <v>DAFYP#MS-ARCHIVOARCHIVO - ArchivoDAFYP#MS - Dirección de administración financiera y presupuestaria</v>
      </c>
      <c r="V747" s="1" t="str">
        <f>VLOOKUP(U747,'Tablas intermedias'!$C$1:$H$222,6,0)</f>
        <v>No</v>
      </c>
      <c r="W747" s="1" t="str">
        <f ca="1">IF(O747&lt;30,"menos de 30 días","más de 30 días")</f>
        <v>más de 30 días</v>
      </c>
    </row>
    <row r="748" spans="1:23" ht="14.25" hidden="1" thickTop="1" thickBot="1" x14ac:dyDescent="0.25">
      <c r="A748" s="17" t="str">
        <f>IF(DetalleExp!H748='Tablas intermedias'!$A$2,"Ordenes de Compra",IF(DetalleExp!H748='Tablas intermedias'!$A$3,"Financiamiento Internacional","Legítimo Abono"))</f>
        <v>Legítimo Abono</v>
      </c>
      <c r="B748" s="7">
        <f>DetalleExp!E748</f>
        <v>44217</v>
      </c>
      <c r="C748" s="1" t="str">
        <f>DetalleExp!A748</f>
        <v>EX-2021-5710816-APN-DD#MS</v>
      </c>
      <c r="D748" s="1" t="str">
        <f>IF(A748="Ordenes de Compra",VLOOKUP(C748,Autogestión!$B$2:$D$5090,3,0),IF(A748="Legítimo Abono",VLOOKUP(C748,NoAmpOC!$B$2:$H$988,7,0),"Factura"))</f>
        <v>Factura B</v>
      </c>
      <c r="E748" s="26" t="str">
        <f>IF(A748="Ordenes de Compra",VLOOKUP($C748,Autogestión!$B$2:$G$5090,6,0),IF(A748="Financiamiento Internacional",VLOOKUP($C748,FinInt!$B$2:$G$508,6,0),"Legítimo Abono"))</f>
        <v>Legítimo Abono</v>
      </c>
      <c r="F748" s="26" t="str">
        <f>IF($A748="Ordenes de Compra","ARS",IF($A748="Financiamiento Internacional",VLOOKUP($C748,FinInt!$B$2:$Q$508,15,0),VLOOKUP($C748,NoAmpOC!$B$2:$T$988,18,0)))</f>
        <v>ARS</v>
      </c>
      <c r="G748" s="5">
        <f>IF($A748="Ordenes de Compra",VLOOKUP($C748,Autogestión!$B$2:$H$5090,7,0),IF($A748="Financiamiento Internacional",VLOOKUP($C748,FinInt!$B$2:$Q$1308,16,0),VLOOKUP($C748,NoAmpOC!$B$2:$T$988,19,0)))</f>
        <v>3688312.32</v>
      </c>
      <c r="H748" s="5">
        <f t="shared" si="33"/>
        <v>3688312.32</v>
      </c>
      <c r="I748" s="26" t="str">
        <f>IF($A748="Ordenes de Compra",VLOOKUP($C748,Autogestión!$B$2:$J$5090,9,0),IF($A748="Financiamiento Internacional",VLOOKUP($C748,FinInt!$B$2:$G$1555,6,0),"Legitimo Abono"))</f>
        <v>Legitimo Abono</v>
      </c>
      <c r="J748" s="1" t="str">
        <f>IF($A748="Ordenes de Compra",VLOOKUP($C748,Autogestión!$B$2:$R$5090,17,0),IF($A748="Financiamiento Internacional",VLOOKUP($C748,FinInt!$B$2:$O$1508,14,0),VLOOKUP($C748,NoAmpOC!$B$2:$R$988,17,0)))</f>
        <v>Larvik SA</v>
      </c>
      <c r="K748" s="7" t="str">
        <f>DetalleExp!AP748</f>
        <v>DAFYP#MS-ARCHIVO</v>
      </c>
      <c r="L748" s="7" t="str">
        <f>DetalleExp!AQ748</f>
        <v>ARCHIVO - Archivo</v>
      </c>
      <c r="M748" s="7" t="str">
        <f>DetalleExp!AR748</f>
        <v>DAFYP#MS - Dirección de administración financiera y presupuestaria</v>
      </c>
      <c r="N748" s="7">
        <f>DetalleExp!AS748</f>
        <v>44315</v>
      </c>
      <c r="O748" s="27">
        <f ca="1">ROUNDUP(TODAY()-N748,0)</f>
        <v>40</v>
      </c>
      <c r="P748" s="27">
        <f ca="1">ROUNDUP(TODAY()-B748,0)</f>
        <v>138</v>
      </c>
      <c r="Q748" s="1" t="str">
        <f>IFERROR(IF(A748="Ordenes de Compra",VLOOKUP($E748,'Ordenes de Compra'!$A$2:$E$1712,5,0),"Sin OC"),"Sin dato")</f>
        <v>Sin OC</v>
      </c>
      <c r="R748" s="28" t="str">
        <f>IFERROR(IF(A748="Ordenes de Compra",VLOOKUP($I748,'Ordenes de Compra'!$B$2:$E$1712,3,0),"Sin OC"),"Sin dato")</f>
        <v>Sin OC</v>
      </c>
      <c r="S748" s="1" t="str">
        <f>VLOOKUP($U748,'Tablas intermedias'!$C$1:$H$222,5,0)</f>
        <v>DGPFE</v>
      </c>
      <c r="T748" s="29" t="str">
        <f t="shared" si="34"/>
        <v>OK</v>
      </c>
      <c r="U748" s="30" t="str">
        <f t="shared" si="35"/>
        <v>DAFYP#MS-ARCHIVOARCHIVO - ArchivoDAFYP#MS - Dirección de administración financiera y presupuestaria</v>
      </c>
      <c r="V748" s="1" t="str">
        <f>VLOOKUP(U748,'Tablas intermedias'!$C$1:$H$222,6,0)</f>
        <v>No</v>
      </c>
      <c r="W748" s="1" t="str">
        <f ca="1">IF(O748&lt;30,"menos de 30 días","más de 30 días")</f>
        <v>más de 30 días</v>
      </c>
    </row>
    <row r="749" spans="1:23" ht="14.25" hidden="1" thickTop="1" thickBot="1" x14ac:dyDescent="0.25">
      <c r="A749" s="17" t="str">
        <f>IF(DetalleExp!H749='Tablas intermedias'!$A$2,"Ordenes de Compra",IF(DetalleExp!H749='Tablas intermedias'!$A$3,"Financiamiento Internacional","Legítimo Abono"))</f>
        <v>Legítimo Abono</v>
      </c>
      <c r="B749" s="7">
        <f>DetalleExp!E749</f>
        <v>44217</v>
      </c>
      <c r="C749" s="1" t="str">
        <f>DetalleExp!A749</f>
        <v>EX-2021-5718249-APN-DD#MS</v>
      </c>
      <c r="D749" s="1" t="str">
        <f>IF(A749="Ordenes de Compra",VLOOKUP(C749,Autogestión!$B$2:$D$5090,3,0),IF(A749="Legítimo Abono",VLOOKUP(C749,NoAmpOC!$B$2:$H$988,7,0),"Factura"))</f>
        <v>Factura B</v>
      </c>
      <c r="E749" s="26" t="str">
        <f>IF(A749="Ordenes de Compra",VLOOKUP($C749,Autogestión!$B$2:$G$5090,6,0),IF(A749="Financiamiento Internacional",VLOOKUP($C749,FinInt!$B$2:$G$508,6,0),"Legítimo Abono"))</f>
        <v>Legítimo Abono</v>
      </c>
      <c r="F749" s="26" t="str">
        <f>IF($A749="Ordenes de Compra","ARS",IF($A749="Financiamiento Internacional",VLOOKUP($C749,FinInt!$B$2:$Q$508,15,0),VLOOKUP($C749,NoAmpOC!$B$2:$T$988,18,0)))</f>
        <v>ARS</v>
      </c>
      <c r="G749" s="5">
        <f>IF($A749="Ordenes de Compra",VLOOKUP($C749,Autogestión!$B$2:$H$5090,7,0),IF($A749="Financiamiento Internacional",VLOOKUP($C749,FinInt!$B$2:$Q$1308,16,0),VLOOKUP($C749,NoAmpOC!$B$2:$T$988,19,0)))</f>
        <v>3688312.32</v>
      </c>
      <c r="H749" s="5">
        <f t="shared" si="33"/>
        <v>3688312.32</v>
      </c>
      <c r="I749" s="26" t="str">
        <f>IF($A749="Ordenes de Compra",VLOOKUP($C749,Autogestión!$B$2:$J$5090,9,0),IF($A749="Financiamiento Internacional",VLOOKUP($C749,FinInt!$B$2:$G$1555,6,0),"Legitimo Abono"))</f>
        <v>Legitimo Abono</v>
      </c>
      <c r="J749" s="1" t="str">
        <f>IF($A749="Ordenes de Compra",VLOOKUP($C749,Autogestión!$B$2:$R$5090,17,0),IF($A749="Financiamiento Internacional",VLOOKUP($C749,FinInt!$B$2:$O$1508,14,0),VLOOKUP($C749,NoAmpOC!$B$2:$R$988,17,0)))</f>
        <v>Larvik SA</v>
      </c>
      <c r="K749" s="7" t="str">
        <f>DetalleExp!AP749</f>
        <v>DAFYP#MS-ARCHIVO</v>
      </c>
      <c r="L749" s="7" t="str">
        <f>DetalleExp!AQ749</f>
        <v>ARCHIVO - Archivo</v>
      </c>
      <c r="M749" s="7" t="str">
        <f>DetalleExp!AR749</f>
        <v>DAFYP#MS - Dirección de administración financiera y presupuestaria</v>
      </c>
      <c r="N749" s="7">
        <f>DetalleExp!AS749</f>
        <v>44335</v>
      </c>
      <c r="O749" s="27">
        <f ca="1">ROUNDUP(TODAY()-N749,0)</f>
        <v>20</v>
      </c>
      <c r="P749" s="27">
        <f ca="1">ROUNDUP(TODAY()-B749,0)</f>
        <v>138</v>
      </c>
      <c r="Q749" s="1" t="str">
        <f>IFERROR(IF(A749="Ordenes de Compra",VLOOKUP($E749,'Ordenes de Compra'!$A$2:$E$1712,5,0),"Sin OC"),"Sin dato")</f>
        <v>Sin OC</v>
      </c>
      <c r="R749" s="28" t="str">
        <f>IFERROR(IF(A749="Ordenes de Compra",VLOOKUP($I749,'Ordenes de Compra'!$B$2:$E$1712,3,0),"Sin OC"),"Sin dato")</f>
        <v>Sin OC</v>
      </c>
      <c r="S749" s="1" t="str">
        <f>VLOOKUP($U749,'Tablas intermedias'!$C$1:$H$222,5,0)</f>
        <v>DGPFE</v>
      </c>
      <c r="T749" s="29" t="str">
        <f t="shared" si="34"/>
        <v>OK</v>
      </c>
      <c r="U749" s="30" t="str">
        <f t="shared" si="35"/>
        <v>DAFYP#MS-ARCHIVOARCHIVO - ArchivoDAFYP#MS - Dirección de administración financiera y presupuestaria</v>
      </c>
      <c r="V749" s="1" t="str">
        <f>VLOOKUP(U749,'Tablas intermedias'!$C$1:$H$222,6,0)</f>
        <v>No</v>
      </c>
      <c r="W749" s="1" t="str">
        <f ca="1">IF(O749&lt;30,"menos de 30 días","más de 30 días")</f>
        <v>menos de 30 días</v>
      </c>
    </row>
    <row r="750" spans="1:23" ht="14.25" hidden="1" thickTop="1" thickBot="1" x14ac:dyDescent="0.25">
      <c r="A750" s="17" t="str">
        <f>IF(DetalleExp!H750='Tablas intermedias'!$A$2,"Ordenes de Compra",IF(DetalleExp!H750='Tablas intermedias'!$A$3,"Financiamiento Internacional","Legítimo Abono"))</f>
        <v>Financiamiento Internacional</v>
      </c>
      <c r="B750" s="7">
        <f>DetalleExp!E750</f>
        <v>44217</v>
      </c>
      <c r="C750" s="1" t="str">
        <f>DetalleExp!A750</f>
        <v>EX-2021-5857789-APN-DAFYP#MS</v>
      </c>
      <c r="D750" s="1" t="str">
        <f>IF(A750="Ordenes de Compra",VLOOKUP(C750,Autogestión!$B$2:$D$5090,3,0),IF(A750="Legítimo Abono",VLOOKUP(C750,NoAmpOC!$B$2:$H$988,7,0),"Factura"))</f>
        <v>Factura</v>
      </c>
      <c r="E750" s="26" t="str">
        <f>IF(A750="Ordenes de Compra",VLOOKUP($C750,Autogestión!$B$2:$G$5090,6,0),IF(A750="Financiamiento Internacional",VLOOKUP($C750,FinInt!$B$2:$G$508,6,0),"Legítimo Abono"))</f>
        <v>Programa de Apoyo al Fortalecimiento de la cobertura pública efectiva de salud y un sistema integrado
de provisión de salud de calidad. Proyectos BIRF - ARG/19/014 - PNUD</v>
      </c>
      <c r="F750" s="26" t="str">
        <f>IF($A750="Ordenes de Compra","ARS",IF($A750="Financiamiento Internacional",VLOOKUP($C750,FinInt!$B$2:$Q$508,15,0),VLOOKUP($C750,NoAmpOC!$B$2:$T$988,18,0)))</f>
        <v>ARS</v>
      </c>
      <c r="G750" s="5">
        <f>IF($A750="Ordenes de Compra",VLOOKUP($C750,Autogestión!$B$2:$H$5090,7,0),IF($A750="Financiamiento Internacional",VLOOKUP($C750,FinInt!$B$2:$Q$1308,16,0),VLOOKUP($C750,NoAmpOC!$B$2:$T$988,19,0)))</f>
        <v>96936.84</v>
      </c>
      <c r="H750" s="5">
        <f t="shared" si="33"/>
        <v>96936.84</v>
      </c>
      <c r="I750" s="26" t="str">
        <f>IF($A750="Ordenes de Compra",VLOOKUP($C750,Autogestión!$B$2:$J$5090,9,0),IF($A750="Financiamiento Internacional",VLOOKUP($C750,FinInt!$B$2:$G$1555,6,0),"Legitimo Abono"))</f>
        <v>Programa de Apoyo al Fortalecimiento de la cobertura pública efectiva de salud y un sistema integrado
de provisión de salud de calidad. Proyectos BIRF - ARG/19/014 - PNUD</v>
      </c>
      <c r="J750" s="1" t="str">
        <f>IF($A750="Ordenes de Compra",VLOOKUP($C750,Autogestión!$B$2:$R$5090,17,0),IF($A750="Financiamiento Internacional",VLOOKUP($C750,FinInt!$B$2:$O$1508,14,0),VLOOKUP($C750,NoAmpOC!$B$2:$R$988,17,0)))</f>
        <v>Condominio de Lopez y Otros</v>
      </c>
      <c r="K750" s="7" t="str">
        <f>DetalleExp!AP750</f>
        <v>DAFYP#MS-ARCHIVO</v>
      </c>
      <c r="L750" s="7" t="str">
        <f>DetalleExp!AQ750</f>
        <v>ARCHIVO - Archivo</v>
      </c>
      <c r="M750" s="7" t="str">
        <f>DetalleExp!AR750</f>
        <v>DAFYP#MS - Dirección de administración financiera y presupuestaria</v>
      </c>
      <c r="N750" s="7">
        <f>DetalleExp!AS750</f>
        <v>44336</v>
      </c>
      <c r="O750" s="27">
        <f ca="1">ROUNDUP(TODAY()-N750,0)</f>
        <v>19</v>
      </c>
      <c r="P750" s="27">
        <f ca="1">ROUNDUP(TODAY()-B750,0)</f>
        <v>138</v>
      </c>
      <c r="Q750" s="1" t="str">
        <f>IFERROR(IF(A750="Ordenes de Compra",VLOOKUP($E750,'Ordenes de Compra'!$A$2:$E$1712,5,0),"Sin OC"),"Sin dato")</f>
        <v>Sin OC</v>
      </c>
      <c r="R750" s="28" t="str">
        <f>IFERROR(IF(A750="Ordenes de Compra",VLOOKUP($I750,'Ordenes de Compra'!$B$2:$E$1712,3,0),"Sin OC"),"Sin dato")</f>
        <v>Sin OC</v>
      </c>
      <c r="S750" s="1" t="str">
        <f>VLOOKUP($U750,'Tablas intermedias'!$C$1:$H$222,5,0)</f>
        <v>DGPFE</v>
      </c>
      <c r="T750" s="29" t="str">
        <f t="shared" si="34"/>
        <v>OK</v>
      </c>
      <c r="U750" s="30" t="str">
        <f t="shared" si="35"/>
        <v>DAFYP#MS-ARCHIVOARCHIVO - ArchivoDAFYP#MS - Dirección de administración financiera y presupuestaria</v>
      </c>
      <c r="V750" s="1" t="str">
        <f>VLOOKUP(U750,'Tablas intermedias'!$C$1:$H$222,6,0)</f>
        <v>No</v>
      </c>
      <c r="W750" s="1" t="str">
        <f ca="1">IF(O750&lt;30,"menos de 30 días","más de 30 días")</f>
        <v>menos de 30 días</v>
      </c>
    </row>
    <row r="751" spans="1:23" ht="14.25" hidden="1" thickTop="1" thickBot="1" x14ac:dyDescent="0.25">
      <c r="A751" s="17" t="str">
        <f>IF(DetalleExp!H751='Tablas intermedias'!$A$2,"Ordenes de Compra",IF(DetalleExp!H751='Tablas intermedias'!$A$3,"Financiamiento Internacional","Legítimo Abono"))</f>
        <v>Ordenes de Compra</v>
      </c>
      <c r="B751" s="7">
        <f>DetalleExp!E751</f>
        <v>44219</v>
      </c>
      <c r="C751" s="1" t="str">
        <f>DetalleExp!A751</f>
        <v>EX-2021-6364465-APN-DTYC#MS</v>
      </c>
      <c r="D751" s="1" t="str">
        <f>IF(A751="Ordenes de Compra",VLOOKUP(C751,Autogestión!$B$2:$D$5090,3,0),IF(A751="Legítimo Abono",VLOOKUP(C751,NoAmpOC!$B$2:$H$988,7,0),"Factura"))</f>
        <v>Factura</v>
      </c>
      <c r="E751" s="26" t="str">
        <f>IF(A751="Ordenes de Compra",VLOOKUP($C751,Autogestión!$B$2:$G$5090,6,0),IF(A751="Financiamiento Internacional",VLOOKUP($C751,FinInt!$B$2:$G$508,6,0),"Legítimo Abono"))</f>
        <v>Contratación por emergencia COVID-19 Nº 4/2020</v>
      </c>
      <c r="F751" s="26" t="str">
        <f>IF($A751="Ordenes de Compra","ARS",IF($A751="Financiamiento Internacional",VLOOKUP($C751,FinInt!$B$2:$Q$508,15,0),VLOOKUP($C751,NoAmpOC!$B$2:$T$988,18,0)))</f>
        <v>ARS</v>
      </c>
      <c r="G751" s="5">
        <f>IF($A751="Ordenes de Compra",VLOOKUP($C751,Autogestión!$B$2:$H$5090,7,0),IF($A751="Financiamiento Internacional",VLOOKUP($C751,FinInt!$B$2:$Q$1308,16,0),VLOOKUP($C751,NoAmpOC!$B$2:$T$988,19,0)))</f>
        <v>1400000</v>
      </c>
      <c r="H751" s="5">
        <f t="shared" si="33"/>
        <v>1400000</v>
      </c>
      <c r="I751" s="26" t="str">
        <f>IF($A751="Ordenes de Compra",VLOOKUP($C751,Autogestión!$B$2:$J$5090,9,0),IF($A751="Financiamiento Internacional",VLOOKUP($C751,FinInt!$B$2:$G$1555,6,0),"Legitimo Abono"))</f>
        <v>OC 12/2020</v>
      </c>
      <c r="J751" s="1" t="str">
        <f>IF($A751="Ordenes de Compra",VLOOKUP($C751,Autogestión!$B$2:$R$5090,17,0),IF($A751="Financiamiento Internacional",VLOOKUP($C751,FinInt!$B$2:$O$1508,14,0),VLOOKUP($C751,NoAmpOC!$B$2:$R$988,17,0)))</f>
        <v xml:space="preserve">Corporacion Rio Lujan S.A. </v>
      </c>
      <c r="K751" s="7" t="str">
        <f>DetalleExp!AP751</f>
        <v>MWEIMAN</v>
      </c>
      <c r="L751" s="7" t="str">
        <f>DetalleExp!AQ751</f>
        <v>TESORERIA - Tesorería</v>
      </c>
      <c r="M751" s="7" t="str">
        <f>DetalleExp!AR751</f>
        <v>DTYC#MS - Dirección de tesoreria y contabilidad</v>
      </c>
      <c r="N751" s="7">
        <f>DetalleExp!AS751</f>
        <v>44286</v>
      </c>
      <c r="O751" s="27">
        <f ca="1">ROUNDUP(TODAY()-N751,0)</f>
        <v>69</v>
      </c>
      <c r="P751" s="27">
        <f ca="1">ROUNDUP(TODAY()-B751,0)</f>
        <v>136</v>
      </c>
      <c r="Q751" s="1">
        <f>IFERROR(IF(A751="Ordenes de Compra",VLOOKUP($E751,'Ordenes de Compra'!$A$2:$E$1712,5,0),"Sin OC"),"Sin dato")</f>
        <v>20</v>
      </c>
      <c r="R751" s="28">
        <f>IFERROR(IF(A751="Ordenes de Compra",VLOOKUP($I751,'Ordenes de Compra'!$B$2:$E$1712,3,0),"Sin OC"),"Sin dato")</f>
        <v>130090000</v>
      </c>
      <c r="S751" s="1" t="str">
        <f>VLOOKUP($U751,'Tablas intermedias'!$C$1:$H$222,5,0)</f>
        <v>Tesorería</v>
      </c>
      <c r="T751" s="29" t="str">
        <f t="shared" si="34"/>
        <v>OK</v>
      </c>
      <c r="U751" s="30" t="str">
        <f t="shared" si="35"/>
        <v>MWEIMANTESORERIA - TesoreríaDTYC#MS - Dirección de tesoreria y contabilidad</v>
      </c>
      <c r="V751" s="1" t="str">
        <f>VLOOKUP(U751,'Tablas intermedias'!$C$1:$H$222,6,0)</f>
        <v>No</v>
      </c>
      <c r="W751" s="1" t="str">
        <f ca="1">IF(O751&lt;30,"menos de 30 días","más de 30 días")</f>
        <v>más de 30 días</v>
      </c>
    </row>
    <row r="752" spans="1:23" ht="14.25" hidden="1" thickTop="1" thickBot="1" x14ac:dyDescent="0.25">
      <c r="A752" s="17" t="str">
        <f>IF(DetalleExp!H752='Tablas intermedias'!$A$2,"Ordenes de Compra",IF(DetalleExp!H752='Tablas intermedias'!$A$3,"Financiamiento Internacional","Legítimo Abono"))</f>
        <v>Financiamiento Internacional</v>
      </c>
      <c r="B752" s="7">
        <f>DetalleExp!E752</f>
        <v>44223</v>
      </c>
      <c r="C752" s="1" t="str">
        <f>DetalleExp!A752</f>
        <v>EX-2021-7542062-APN-DAFYP#MS</v>
      </c>
      <c r="D752" s="1" t="str">
        <f>IF(A752="Ordenes de Compra",VLOOKUP(C752,Autogestión!$B$2:$D$5090,3,0),IF(A752="Legítimo Abono",VLOOKUP(C752,NoAmpOC!$B$2:$H$988,7,0),"Factura"))</f>
        <v>Factura</v>
      </c>
      <c r="E752" s="26" t="str">
        <f>IF(A752="Ordenes de Compra",VLOOKUP($C752,Autogestión!$B$2:$G$5090,6,0),IF(A752="Financiamiento Internacional",VLOOKUP($C752,FinInt!$B$2:$G$508,6,0),"Legítimo Abono"))</f>
        <v>Programa de Consolidación de la Gestión centralizada en Salud - ARG/13/007 - PNUD</v>
      </c>
      <c r="F752" s="26" t="str">
        <f>IF($A752="Ordenes de Compra","ARS",IF($A752="Financiamiento Internacional",VLOOKUP($C752,FinInt!$B$2:$Q$508,15,0),VLOOKUP($C752,NoAmpOC!$B$2:$T$988,18,0)))</f>
        <v>ARS</v>
      </c>
      <c r="G752" s="5">
        <f>IF($A752="Ordenes de Compra",VLOOKUP($C752,Autogestión!$B$2:$H$5090,7,0),IF($A752="Financiamiento Internacional",VLOOKUP($C752,FinInt!$B$2:$Q$1308,16,0),VLOOKUP($C752,NoAmpOC!$B$2:$T$988,19,0)))</f>
        <v>10486.42</v>
      </c>
      <c r="H752" s="5">
        <f t="shared" si="33"/>
        <v>10486.42</v>
      </c>
      <c r="I752" s="26" t="str">
        <f>IF($A752="Ordenes de Compra",VLOOKUP($C752,Autogestión!$B$2:$J$5090,9,0),IF($A752="Financiamiento Internacional",VLOOKUP($C752,FinInt!$B$2:$G$1555,6,0),"Legitimo Abono"))</f>
        <v>Programa de Consolidación de la Gestión centralizada en Salud - ARG/13/007 - PNUD</v>
      </c>
      <c r="J752" s="1" t="str">
        <f>IF($A752="Ordenes de Compra",VLOOKUP($C752,Autogestión!$B$2:$R$5090,17,0),IF($A752="Financiamiento Internacional",VLOOKUP($C752,FinInt!$B$2:$O$1508,14,0),VLOOKUP($C752,NoAmpOC!$B$2:$R$988,17,0)))</f>
        <v>AQUALINE SA</v>
      </c>
      <c r="K752" s="7" t="str">
        <f>DetalleExp!AP752</f>
        <v>DAFYP#MS-ARCHIVO</v>
      </c>
      <c r="L752" s="7" t="str">
        <f>DetalleExp!AQ752</f>
        <v>ARCHIVO - Archivo</v>
      </c>
      <c r="M752" s="7" t="str">
        <f>DetalleExp!AR752</f>
        <v>DAFYP#MS - Dirección de administración financiera y presupuestaria</v>
      </c>
      <c r="N752" s="7">
        <f>DetalleExp!AS752</f>
        <v>44257</v>
      </c>
      <c r="O752" s="27">
        <f ca="1">ROUNDUP(TODAY()-N752,0)</f>
        <v>98</v>
      </c>
      <c r="P752" s="27">
        <f ca="1">ROUNDUP(TODAY()-B752,0)</f>
        <v>132</v>
      </c>
      <c r="Q752" s="1" t="str">
        <f>IFERROR(IF(A752="Ordenes de Compra",VLOOKUP($E752,'Ordenes de Compra'!$A$2:$E$1712,5,0),"Sin OC"),"Sin dato")</f>
        <v>Sin OC</v>
      </c>
      <c r="R752" s="28" t="str">
        <f>IFERROR(IF(A752="Ordenes de Compra",VLOOKUP($I752,'Ordenes de Compra'!$B$2:$E$1712,3,0),"Sin OC"),"Sin dato")</f>
        <v>Sin OC</v>
      </c>
      <c r="S752" s="1" t="str">
        <f>VLOOKUP($U752,'Tablas intermedias'!$C$1:$H$222,5,0)</f>
        <v>DGPFE</v>
      </c>
      <c r="T752" s="29" t="str">
        <f t="shared" si="34"/>
        <v>OK</v>
      </c>
      <c r="U752" s="30" t="str">
        <f t="shared" si="35"/>
        <v>DAFYP#MS-ARCHIVOARCHIVO - ArchivoDAFYP#MS - Dirección de administración financiera y presupuestaria</v>
      </c>
      <c r="V752" s="1" t="str">
        <f>VLOOKUP(U752,'Tablas intermedias'!$C$1:$H$222,6,0)</f>
        <v>No</v>
      </c>
      <c r="W752" s="1" t="str">
        <f ca="1">IF(O752&lt;30,"menos de 30 días","más de 30 días")</f>
        <v>más de 30 días</v>
      </c>
    </row>
    <row r="753" spans="1:23" ht="14.25" hidden="1" thickTop="1" thickBot="1" x14ac:dyDescent="0.25">
      <c r="A753" s="17" t="str">
        <f>IF(DetalleExp!H753='Tablas intermedias'!$A$2,"Ordenes de Compra",IF(DetalleExp!H753='Tablas intermedias'!$A$3,"Financiamiento Internacional","Legítimo Abono"))</f>
        <v>Financiamiento Internacional</v>
      </c>
      <c r="B753" s="7">
        <f>DetalleExp!E753</f>
        <v>44224</v>
      </c>
      <c r="C753" s="1" t="str">
        <f>DetalleExp!A753</f>
        <v>EX-2021-7804329-APN-DAFYP#MS</v>
      </c>
      <c r="D753" s="1" t="str">
        <f>IF(A753="Ordenes de Compra",VLOOKUP(C753,Autogestión!$B$2:$D$5090,3,0),IF(A753="Legítimo Abono",VLOOKUP(C753,NoAmpOC!$B$2:$H$988,7,0),"Factura"))</f>
        <v>Factura</v>
      </c>
      <c r="E753" s="26" t="str">
        <f>IF(A753="Ordenes de Compra",VLOOKUP($C753,Autogestión!$B$2:$G$5090,6,0),IF(A753="Financiamiento Internacional",VLOOKUP($C753,FinInt!$B$2:$G$508,6,0),"Legítimo Abono"))</f>
        <v xml:space="preserve"> Proyecto de Respuesta Inmediata de Salud Pública en el Marco de la Pandemia COVID-19 para
Contener, Controlar y Mitigar su Efecto en la Prestación de Servicios de Salud en Argentina - 5032/OC-AR - BID</v>
      </c>
      <c r="F753" s="26" t="str">
        <f>IF($A753="Ordenes de Compra","ARS",IF($A753="Financiamiento Internacional",VLOOKUP($C753,FinInt!$B$2:$Q$508,15,0),VLOOKUP($C753,NoAmpOC!$B$2:$T$988,18,0)))</f>
        <v>USD</v>
      </c>
      <c r="G753" s="5">
        <f>IF($A753="Ordenes de Compra",VLOOKUP($C753,Autogestión!$B$2:$H$5090,7,0),IF($A753="Financiamiento Internacional",VLOOKUP($C753,FinInt!$B$2:$Q$1308,16,0),VLOOKUP($C753,NoAmpOC!$B$2:$T$988,19,0)))</f>
        <v>245088.33</v>
      </c>
      <c r="H753" s="5">
        <f t="shared" si="33"/>
        <v>24508833</v>
      </c>
      <c r="I753" s="26" t="str">
        <f>IF($A753="Ordenes de Compra",VLOOKUP($C753,Autogestión!$B$2:$J$5090,9,0),IF($A753="Financiamiento Internacional",VLOOKUP($C753,FinInt!$B$2:$G$1555,6,0),"Legitimo Abono"))</f>
        <v xml:space="preserve"> Proyecto de Respuesta Inmediata de Salud Pública en el Marco de la Pandemia COVID-19 para
Contener, Controlar y Mitigar su Efecto en la Prestación de Servicios de Salud en Argentina - 5032/OC-AR - BID</v>
      </c>
      <c r="J753" s="1" t="str">
        <f>IF($A753="Ordenes de Compra",VLOOKUP($C753,Autogestión!$B$2:$R$5090,17,0),IF($A753="Financiamiento Internacional",VLOOKUP($C753,FinInt!$B$2:$O$1508,14,0),VLOOKUP($C753,NoAmpOC!$B$2:$R$988,17,0)))</f>
        <v>SOLAR INSIGHTS S.A.</v>
      </c>
      <c r="K753" s="7" t="str">
        <f>DetalleExp!AP753</f>
        <v>DAFYP#MS-ARCHIVO</v>
      </c>
      <c r="L753" s="7" t="str">
        <f>DetalleExp!AQ753</f>
        <v>ARCHIVO - Archivo</v>
      </c>
      <c r="M753" s="7" t="str">
        <f>DetalleExp!AR753</f>
        <v>DAFYP#MS - Dirección de administración financiera y presupuestaria</v>
      </c>
      <c r="N753" s="7">
        <f>DetalleExp!AS753</f>
        <v>44263</v>
      </c>
      <c r="O753" s="27">
        <f ca="1">ROUNDUP(TODAY()-N753,0)</f>
        <v>92</v>
      </c>
      <c r="P753" s="27">
        <f ca="1">ROUNDUP(TODAY()-B753,0)</f>
        <v>131</v>
      </c>
      <c r="Q753" s="1" t="str">
        <f>IFERROR(IF(A753="Ordenes de Compra",VLOOKUP($E753,'Ordenes de Compra'!$A$2:$E$1712,5,0),"Sin OC"),"Sin dato")</f>
        <v>Sin OC</v>
      </c>
      <c r="R753" s="28" t="str">
        <f>IFERROR(IF(A753="Ordenes de Compra",VLOOKUP($I753,'Ordenes de Compra'!$B$2:$E$1712,3,0),"Sin OC"),"Sin dato")</f>
        <v>Sin OC</v>
      </c>
      <c r="S753" s="1" t="str">
        <f>VLOOKUP($U753,'Tablas intermedias'!$C$1:$H$222,5,0)</f>
        <v>DGPFE</v>
      </c>
      <c r="T753" s="29" t="str">
        <f t="shared" si="34"/>
        <v>OK</v>
      </c>
      <c r="U753" s="30" t="str">
        <f t="shared" si="35"/>
        <v>DAFYP#MS-ARCHIVOARCHIVO - ArchivoDAFYP#MS - Dirección de administración financiera y presupuestaria</v>
      </c>
      <c r="V753" s="1" t="str">
        <f>VLOOKUP(U753,'Tablas intermedias'!$C$1:$H$222,6,0)</f>
        <v>No</v>
      </c>
      <c r="W753" s="1" t="str">
        <f ca="1">IF(O753&lt;30,"menos de 30 días","más de 30 días")</f>
        <v>más de 30 días</v>
      </c>
    </row>
    <row r="754" spans="1:23" ht="14.25" hidden="1" thickTop="1" thickBot="1" x14ac:dyDescent="0.25">
      <c r="A754" s="17" t="str">
        <f>IF(DetalleExp!H754='Tablas intermedias'!$A$2,"Ordenes de Compra",IF(DetalleExp!H754='Tablas intermedias'!$A$3,"Financiamiento Internacional","Legítimo Abono"))</f>
        <v>Financiamiento Internacional</v>
      </c>
      <c r="B754" s="7">
        <f>DetalleExp!E754</f>
        <v>44225</v>
      </c>
      <c r="C754" s="1" t="str">
        <f>DetalleExp!A754</f>
        <v>EX-2021-8331568-APN-DAFYP#MS</v>
      </c>
      <c r="D754" s="1" t="str">
        <f>IF(A754="Ordenes de Compra",VLOOKUP(C754,Autogestión!$B$2:$D$5090,3,0),IF(A754="Legítimo Abono",VLOOKUP(C754,NoAmpOC!$B$2:$H$988,7,0),"Factura"))</f>
        <v>Factura</v>
      </c>
      <c r="E754" s="26" t="str">
        <f>IF(A754="Ordenes de Compra",VLOOKUP($C754,Autogestión!$B$2:$G$5090,6,0),IF(A754="Financiamiento Internacional",VLOOKUP($C754,FinInt!$B$2:$G$508,6,0),"Legítimo Abono"))</f>
        <v>Programa de Consolidación de la Gestión centralizada en Salud - ARG/13/007 - PNUD</v>
      </c>
      <c r="F754" s="26" t="str">
        <f>IF($A754="Ordenes de Compra","ARS",IF($A754="Financiamiento Internacional",VLOOKUP($C754,FinInt!$B$2:$Q$508,15,0),VLOOKUP($C754,NoAmpOC!$B$2:$T$988,18,0)))</f>
        <v>ARS</v>
      </c>
      <c r="G754" s="5">
        <f>IF($A754="Ordenes de Compra",VLOOKUP($C754,Autogestión!$B$2:$H$5090,7,0),IF($A754="Financiamiento Internacional",VLOOKUP($C754,FinInt!$B$2:$Q$1308,16,0),VLOOKUP($C754,NoAmpOC!$B$2:$T$988,19,0)))</f>
        <v>377719.54</v>
      </c>
      <c r="H754" s="5">
        <f t="shared" si="33"/>
        <v>377719.54</v>
      </c>
      <c r="I754" s="26" t="str">
        <f>IF($A754="Ordenes de Compra",VLOOKUP($C754,Autogestión!$B$2:$J$5090,9,0),IF($A754="Financiamiento Internacional",VLOOKUP($C754,FinInt!$B$2:$G$1555,6,0),"Legitimo Abono"))</f>
        <v>Programa de Consolidación de la Gestión centralizada en Salud - ARG/13/007 - PNUD</v>
      </c>
      <c r="J754" s="1" t="str">
        <f>IF($A754="Ordenes de Compra",VLOOKUP($C754,Autogestión!$B$2:$R$5090,17,0),IF($A754="Financiamiento Internacional",VLOOKUP($C754,FinInt!$B$2:$O$1508,14,0),VLOOKUP($C754,NoAmpOC!$B$2:$R$988,17,0)))</f>
        <v>PLAZA DE MAYO ONE SA</v>
      </c>
      <c r="K754" s="7" t="str">
        <f>DetalleExp!AP754</f>
        <v>DAFYP#MS-ARCHIVO</v>
      </c>
      <c r="L754" s="7" t="str">
        <f>DetalleExp!AQ754</f>
        <v>ARCHIVO - Archivo</v>
      </c>
      <c r="M754" s="7" t="str">
        <f>DetalleExp!AR754</f>
        <v>DAFYP#MS - Dirección de administración financiera y presupuestaria</v>
      </c>
      <c r="N754" s="7">
        <f>DetalleExp!AS754</f>
        <v>44277</v>
      </c>
      <c r="O754" s="27">
        <f ca="1">ROUNDUP(TODAY()-N754,0)</f>
        <v>78</v>
      </c>
      <c r="P754" s="27">
        <f ca="1">ROUNDUP(TODAY()-B754,0)</f>
        <v>130</v>
      </c>
      <c r="Q754" s="1" t="str">
        <f>IFERROR(IF(A754="Ordenes de Compra",VLOOKUP($E754,'Ordenes de Compra'!$A$2:$E$1712,5,0),"Sin OC"),"Sin dato")</f>
        <v>Sin OC</v>
      </c>
      <c r="R754" s="28" t="str">
        <f>IFERROR(IF(A754="Ordenes de Compra",VLOOKUP($I754,'Ordenes de Compra'!$B$2:$E$1712,3,0),"Sin OC"),"Sin dato")</f>
        <v>Sin OC</v>
      </c>
      <c r="S754" s="1" t="str">
        <f>VLOOKUP($U754,'Tablas intermedias'!$C$1:$H$222,5,0)</f>
        <v>DGPFE</v>
      </c>
      <c r="T754" s="29" t="str">
        <f t="shared" si="34"/>
        <v>OK</v>
      </c>
      <c r="U754" s="30" t="str">
        <f t="shared" si="35"/>
        <v>DAFYP#MS-ARCHIVOARCHIVO - ArchivoDAFYP#MS - Dirección de administración financiera y presupuestaria</v>
      </c>
      <c r="V754" s="1" t="str">
        <f>VLOOKUP(U754,'Tablas intermedias'!$C$1:$H$222,6,0)</f>
        <v>No</v>
      </c>
      <c r="W754" s="1" t="str">
        <f ca="1">IF(O754&lt;30,"menos de 30 días","más de 30 días")</f>
        <v>más de 30 días</v>
      </c>
    </row>
    <row r="755" spans="1:23" ht="14.25" thickTop="1" thickBot="1" x14ac:dyDescent="0.25">
      <c r="A755" s="17" t="str">
        <f>IF(DetalleExp!H755='Tablas intermedias'!$A$2,"Ordenes de Compra",IF(DetalleExp!H755='Tablas intermedias'!$A$3,"Financiamiento Internacional","Legítimo Abono"))</f>
        <v>Ordenes de Compra</v>
      </c>
      <c r="B755" s="7">
        <f>DetalleExp!E755</f>
        <v>44225</v>
      </c>
      <c r="C755" s="1" t="str">
        <f>DetalleExp!A755</f>
        <v>EX-2021-8395379-APN-DTYC#MS</v>
      </c>
      <c r="D755" s="1" t="str">
        <f>IF(A755="Ordenes de Compra",VLOOKUP(C755,Autogestión!$B$2:$D$5090,3,0),IF(A755="Legítimo Abono",VLOOKUP(C755,NoAmpOC!$B$2:$H$988,7,0),"Factura"))</f>
        <v>Factura</v>
      </c>
      <c r="E755" s="26" t="str">
        <f>IF(A755="Ordenes de Compra",VLOOKUP($C755,Autogestión!$B$2:$G$5090,6,0),IF(A755="Financiamiento Internacional",VLOOKUP($C755,FinInt!$B$2:$G$508,6,0),"Legítimo Abono"))</f>
        <v>80-0001-LPU19</v>
      </c>
      <c r="F755" s="26" t="str">
        <f>IF($A755="Ordenes de Compra","ARS",IF($A755="Financiamiento Internacional",VLOOKUP($C755,FinInt!$B$2:$Q$508,15,0),VLOOKUP($C755,NoAmpOC!$B$2:$T$988,18,0)))</f>
        <v>ARS</v>
      </c>
      <c r="G755" s="5">
        <f>IF($A755="Ordenes de Compra",VLOOKUP($C755,Autogestión!$B$2:$H$5090,7,0),IF($A755="Financiamiento Internacional",VLOOKUP($C755,FinInt!$B$2:$Q$1308,16,0),VLOOKUP($C755,NoAmpOC!$B$2:$T$988,19,0)))</f>
        <v>3058000</v>
      </c>
      <c r="H755" s="5">
        <f t="shared" si="33"/>
        <v>3058000</v>
      </c>
      <c r="I755" s="26" t="str">
        <f>IF($A755="Ordenes de Compra",VLOOKUP($C755,Autogestión!$B$2:$J$5090,9,0),IF($A755="Financiamiento Internacional",VLOOKUP($C755,FinInt!$B$2:$G$1555,6,0),"Legitimo Abono"))</f>
        <v>80-1149-OC19</v>
      </c>
      <c r="J755" s="1" t="str">
        <f>IF($A755="Ordenes de Compra",VLOOKUP($C755,Autogestión!$B$2:$R$5090,17,0),IF($A755="Financiamiento Internacional",VLOOKUP($C755,FinInt!$B$2:$O$1508,14,0),VLOOKUP($C755,NoAmpOC!$B$2:$R$988,17,0)))</f>
        <v>SUIZO ARGENTINA S.A.</v>
      </c>
      <c r="K755" s="7" t="str">
        <f>DetalleExp!AP755</f>
        <v>JVIOLAINC</v>
      </c>
      <c r="L755" s="7" t="str">
        <f>DetalleExp!AQ755</f>
        <v>PVD - Privada</v>
      </c>
      <c r="M755" s="7" t="str">
        <f>DetalleExp!AR755</f>
        <v>UAI#MS - Unidad de auditoría interna</v>
      </c>
      <c r="N755" s="7">
        <f>DetalleExp!AS755</f>
        <v>44326</v>
      </c>
      <c r="O755" s="27">
        <f ca="1">ROUNDUP(TODAY()-N755,0)</f>
        <v>29</v>
      </c>
      <c r="P755" s="27">
        <f ca="1">ROUNDUP(TODAY()-B755,0)</f>
        <v>130</v>
      </c>
      <c r="Q755" s="1" t="str">
        <f>IFERROR(IF(A755="Ordenes de Compra",VLOOKUP($E755,'Ordenes de Compra'!$A$2:$E$1712,5,0),"Sin OC"),"Sin dato")</f>
        <v>20.0.0.43.0</v>
      </c>
      <c r="R755" s="28">
        <f>IFERROR(IF(A755="Ordenes de Compra",VLOOKUP($I755,'Ordenes de Compra'!$B$2:$E$1712,3,0),"Sin OC"),"Sin dato")</f>
        <v>152754737</v>
      </c>
      <c r="S755" s="1" t="str">
        <f>VLOOKUP($U755,'Tablas intermedias'!$C$1:$H$222,5,0)</f>
        <v>Programa</v>
      </c>
      <c r="T755" s="29" t="str">
        <f t="shared" si="34"/>
        <v>OK</v>
      </c>
      <c r="U755" s="30" t="str">
        <f t="shared" si="35"/>
        <v>JVIOLAINCPVD - PrivadaUAI#MS - Unidad de auditoría interna</v>
      </c>
      <c r="V755" s="1" t="str">
        <f>VLOOKUP(U755,'Tablas intermedias'!$C$1:$H$222,6,0)</f>
        <v>Si</v>
      </c>
      <c r="W755" s="1" t="str">
        <f ca="1">IF(O755&lt;30,"menos de 30 días","más de 30 días")</f>
        <v>menos de 30 días</v>
      </c>
    </row>
    <row r="756" spans="1:23" ht="14.25" hidden="1" thickTop="1" thickBot="1" x14ac:dyDescent="0.25">
      <c r="A756" s="17" t="str">
        <f>IF(DetalleExp!H756='Tablas intermedias'!$A$2,"Ordenes de Compra",IF(DetalleExp!H756='Tablas intermedias'!$A$3,"Financiamiento Internacional","Legítimo Abono"))</f>
        <v>Financiamiento Internacional</v>
      </c>
      <c r="B756" s="7">
        <f>DetalleExp!E756</f>
        <v>44228</v>
      </c>
      <c r="C756" s="1" t="str">
        <f>DetalleExp!A756</f>
        <v>EX-2021-9059131-APN-DAFYP#MS</v>
      </c>
      <c r="D756" s="1" t="str">
        <f>IF(A756="Ordenes de Compra",VLOOKUP(C756,Autogestión!$B$2:$D$5090,3,0),IF(A756="Legítimo Abono",VLOOKUP(C756,NoAmpOC!$B$2:$H$988,7,0),"Factura"))</f>
        <v>Factura</v>
      </c>
      <c r="E756" s="26" t="str">
        <f>IF(A756="Ordenes de Compra",VLOOKUP($C756,Autogestión!$B$2:$G$5090,6,0),IF(A756="Financiamiento Internacional",VLOOKUP($C756,FinInt!$B$2:$G$508,6,0),"Legítimo Abono"))</f>
        <v>Programa de Consolidación de la Gestión centralizada en Salud - ARG/13/007 - PNUD</v>
      </c>
      <c r="F756" s="26" t="str">
        <f>IF($A756="Ordenes de Compra","ARS",IF($A756="Financiamiento Internacional",VLOOKUP($C756,FinInt!$B$2:$Q$508,15,0),VLOOKUP($C756,NoAmpOC!$B$2:$T$988,18,0)))</f>
        <v>ARS</v>
      </c>
      <c r="G756" s="5">
        <f>IF($A756="Ordenes de Compra",VLOOKUP($C756,Autogestión!$B$2:$H$5090,7,0),IF($A756="Financiamiento Internacional",VLOOKUP($C756,FinInt!$B$2:$Q$1308,16,0),VLOOKUP($C756,NoAmpOC!$B$2:$T$988,19,0)))</f>
        <v>41035.61</v>
      </c>
      <c r="H756" s="5">
        <f t="shared" si="33"/>
        <v>41035.61</v>
      </c>
      <c r="I756" s="26" t="str">
        <f>IF($A756="Ordenes de Compra",VLOOKUP($C756,Autogestión!$B$2:$J$5090,9,0),IF($A756="Financiamiento Internacional",VLOOKUP($C756,FinInt!$B$2:$G$1555,6,0),"Legitimo Abono"))</f>
        <v>Programa de Consolidación de la Gestión centralizada en Salud - ARG/13/007 - PNUD</v>
      </c>
      <c r="J756" s="1" t="str">
        <f>IF($A756="Ordenes de Compra",VLOOKUP($C756,Autogestión!$B$2:$R$5090,17,0),IF($A756="Financiamiento Internacional",VLOOKUP($C756,FinInt!$B$2:$O$1508,14,0),VLOOKUP($C756,NoAmpOC!$B$2:$R$988,17,0)))</f>
        <v>GELIO INMOBILIARIA SA</v>
      </c>
      <c r="K756" s="7" t="str">
        <f>DetalleExp!AP756</f>
        <v>DAFYP#MS-ARCHIVO</v>
      </c>
      <c r="L756" s="7" t="str">
        <f>DetalleExp!AQ756</f>
        <v>ARCHIVO - Archivo</v>
      </c>
      <c r="M756" s="7" t="str">
        <f>DetalleExp!AR756</f>
        <v>DAFYP#MS - Dirección de administración financiera y presupuestaria</v>
      </c>
      <c r="N756" s="7">
        <f>DetalleExp!AS756</f>
        <v>44257</v>
      </c>
      <c r="O756" s="27">
        <f ca="1">ROUNDUP(TODAY()-N756,0)</f>
        <v>98</v>
      </c>
      <c r="P756" s="27">
        <f ca="1">ROUNDUP(TODAY()-B756,0)</f>
        <v>127</v>
      </c>
      <c r="Q756" s="1" t="str">
        <f>IFERROR(IF(A756="Ordenes de Compra",VLOOKUP($E756,'Ordenes de Compra'!$A$2:$E$1712,5,0),"Sin OC"),"Sin dato")</f>
        <v>Sin OC</v>
      </c>
      <c r="R756" s="28" t="str">
        <f>IFERROR(IF(A756="Ordenes de Compra",VLOOKUP($I756,'Ordenes de Compra'!$B$2:$E$1712,3,0),"Sin OC"),"Sin dato")</f>
        <v>Sin OC</v>
      </c>
      <c r="S756" s="1" t="str">
        <f>VLOOKUP($U756,'Tablas intermedias'!$C$1:$H$222,5,0)</f>
        <v>DGPFE</v>
      </c>
      <c r="T756" s="29" t="str">
        <f t="shared" si="34"/>
        <v>OK</v>
      </c>
      <c r="U756" s="30" t="str">
        <f t="shared" si="35"/>
        <v>DAFYP#MS-ARCHIVOARCHIVO - ArchivoDAFYP#MS - Dirección de administración financiera y presupuestaria</v>
      </c>
      <c r="V756" s="1" t="str">
        <f>VLOOKUP(U756,'Tablas intermedias'!$C$1:$H$222,6,0)</f>
        <v>No</v>
      </c>
      <c r="W756" s="1" t="str">
        <f ca="1">IF(O756&lt;30,"menos de 30 días","más de 30 días")</f>
        <v>más de 30 días</v>
      </c>
    </row>
    <row r="757" spans="1:23" ht="14.25" hidden="1" thickTop="1" thickBot="1" x14ac:dyDescent="0.25">
      <c r="A757" s="17" t="str">
        <f>IF(DetalleExp!H757='Tablas intermedias'!$A$2,"Ordenes de Compra",IF(DetalleExp!H757='Tablas intermedias'!$A$3,"Financiamiento Internacional","Legítimo Abono"))</f>
        <v>Financiamiento Internacional</v>
      </c>
      <c r="B757" s="7">
        <f>DetalleExp!E757</f>
        <v>44228</v>
      </c>
      <c r="C757" s="1" t="str">
        <f>DetalleExp!A757</f>
        <v>EX-2021-9059739-APN-DAFYP#MS</v>
      </c>
      <c r="D757" s="1" t="str">
        <f>IF(A757="Ordenes de Compra",VLOOKUP(C757,Autogestión!$B$2:$D$5090,3,0),IF(A757="Legítimo Abono",VLOOKUP(C757,NoAmpOC!$B$2:$H$988,7,0),"Factura"))</f>
        <v>Factura</v>
      </c>
      <c r="E757" s="26" t="str">
        <f>IF(A757="Ordenes de Compra",VLOOKUP($C757,Autogestión!$B$2:$G$5090,6,0),IF(A757="Financiamiento Internacional",VLOOKUP($C757,FinInt!$B$2:$G$508,6,0),"Legítimo Abono"))</f>
        <v>Programa de Consolidación de la Gestión centralizada en Salud - ARG/13/007 - PNUD</v>
      </c>
      <c r="F757" s="26" t="str">
        <f>IF($A757="Ordenes de Compra","ARS",IF($A757="Financiamiento Internacional",VLOOKUP($C757,FinInt!$B$2:$Q$508,15,0),VLOOKUP($C757,NoAmpOC!$B$2:$T$988,18,0)))</f>
        <v>ARS</v>
      </c>
      <c r="G757" s="5">
        <f>IF($A757="Ordenes de Compra",VLOOKUP($C757,Autogestión!$B$2:$H$5090,7,0),IF($A757="Financiamiento Internacional",VLOOKUP($C757,FinInt!$B$2:$Q$1308,16,0),VLOOKUP($C757,NoAmpOC!$B$2:$T$988,19,0)))</f>
        <v>41035.61</v>
      </c>
      <c r="H757" s="5">
        <f t="shared" si="33"/>
        <v>41035.61</v>
      </c>
      <c r="I757" s="26" t="str">
        <f>IF($A757="Ordenes de Compra",VLOOKUP($C757,Autogestión!$B$2:$J$5090,9,0),IF($A757="Financiamiento Internacional",VLOOKUP($C757,FinInt!$B$2:$G$1555,6,0),"Legitimo Abono"))</f>
        <v>Programa de Consolidación de la Gestión centralizada en Salud - ARG/13/007 - PNUD</v>
      </c>
      <c r="J757" s="1" t="str">
        <f>IF($A757="Ordenes de Compra",VLOOKUP($C757,Autogestión!$B$2:$R$5090,17,0),IF($A757="Financiamiento Internacional",VLOOKUP($C757,FinInt!$B$2:$O$1508,14,0),VLOOKUP($C757,NoAmpOC!$B$2:$R$988,17,0)))</f>
        <v>GELIO INMOBILIARIA SA</v>
      </c>
      <c r="K757" s="7" t="str">
        <f>DetalleExp!AP757</f>
        <v>DAFYP#MS-ARCHIVO</v>
      </c>
      <c r="L757" s="7" t="str">
        <f>DetalleExp!AQ757</f>
        <v>ARCHIVO - Archivo</v>
      </c>
      <c r="M757" s="7" t="str">
        <f>DetalleExp!AR757</f>
        <v>DAFYP#MS - Dirección de administración financiera y presupuestaria</v>
      </c>
      <c r="N757" s="7">
        <f>DetalleExp!AS757</f>
        <v>44257</v>
      </c>
      <c r="O757" s="27">
        <f ca="1">ROUNDUP(TODAY()-N757,0)</f>
        <v>98</v>
      </c>
      <c r="P757" s="27">
        <f ca="1">ROUNDUP(TODAY()-B757,0)</f>
        <v>127</v>
      </c>
      <c r="Q757" s="1" t="str">
        <f>IFERROR(IF(A757="Ordenes de Compra",VLOOKUP($E757,'Ordenes de Compra'!$A$2:$E$1712,5,0),"Sin OC"),"Sin dato")</f>
        <v>Sin OC</v>
      </c>
      <c r="R757" s="28" t="str">
        <f>IFERROR(IF(A757="Ordenes de Compra",VLOOKUP($I757,'Ordenes de Compra'!$B$2:$E$1712,3,0),"Sin OC"),"Sin dato")</f>
        <v>Sin OC</v>
      </c>
      <c r="S757" s="1" t="str">
        <f>VLOOKUP($U757,'Tablas intermedias'!$C$1:$H$222,5,0)</f>
        <v>DGPFE</v>
      </c>
      <c r="T757" s="29" t="str">
        <f t="shared" si="34"/>
        <v>OK</v>
      </c>
      <c r="U757" s="30" t="str">
        <f t="shared" si="35"/>
        <v>DAFYP#MS-ARCHIVOARCHIVO - ArchivoDAFYP#MS - Dirección de administración financiera y presupuestaria</v>
      </c>
      <c r="V757" s="1" t="str">
        <f>VLOOKUP(U757,'Tablas intermedias'!$C$1:$H$222,6,0)</f>
        <v>No</v>
      </c>
      <c r="W757" s="1" t="str">
        <f ca="1">IF(O757&lt;30,"menos de 30 días","más de 30 días")</f>
        <v>más de 30 días</v>
      </c>
    </row>
    <row r="758" spans="1:23" ht="14.25" hidden="1" thickTop="1" thickBot="1" x14ac:dyDescent="0.25">
      <c r="A758" s="17" t="str">
        <f>IF(DetalleExp!H758='Tablas intermedias'!$A$2,"Ordenes de Compra",IF(DetalleExp!H758='Tablas intermedias'!$A$3,"Financiamiento Internacional","Legítimo Abono"))</f>
        <v>Financiamiento Internacional</v>
      </c>
      <c r="B758" s="7">
        <f>DetalleExp!E758</f>
        <v>44228</v>
      </c>
      <c r="C758" s="1" t="str">
        <f>DetalleExp!A758</f>
        <v>EX-2021-9060195-APN-DAFYP#MS</v>
      </c>
      <c r="D758" s="1" t="str">
        <f>IF(A758="Ordenes de Compra",VLOOKUP(C758,Autogestión!$B$2:$D$5090,3,0),IF(A758="Legítimo Abono",VLOOKUP(C758,NoAmpOC!$B$2:$H$988,7,0),"Factura"))</f>
        <v>Factura</v>
      </c>
      <c r="E758" s="26" t="str">
        <f>IF(A758="Ordenes de Compra",VLOOKUP($C758,Autogestión!$B$2:$G$5090,6,0),IF(A758="Financiamiento Internacional",VLOOKUP($C758,FinInt!$B$2:$G$508,6,0),"Legítimo Abono"))</f>
        <v>Programa de Consolidación de la Gestión centralizada en Salud - ARG/13/007 - PNUD</v>
      </c>
      <c r="F758" s="26" t="str">
        <f>IF($A758="Ordenes de Compra","ARS",IF($A758="Financiamiento Internacional",VLOOKUP($C758,FinInt!$B$2:$Q$508,15,0),VLOOKUP($C758,NoAmpOC!$B$2:$T$988,18,0)))</f>
        <v>ARS</v>
      </c>
      <c r="G758" s="5">
        <f>IF($A758="Ordenes de Compra",VLOOKUP($C758,Autogestión!$B$2:$H$5090,7,0),IF($A758="Financiamiento Internacional",VLOOKUP($C758,FinInt!$B$2:$Q$1308,16,0),VLOOKUP($C758,NoAmpOC!$B$2:$T$988,19,0)))</f>
        <v>43552.61</v>
      </c>
      <c r="H758" s="5">
        <f t="shared" si="33"/>
        <v>43552.61</v>
      </c>
      <c r="I758" s="26" t="str">
        <f>IF($A758="Ordenes de Compra",VLOOKUP($C758,Autogestión!$B$2:$J$5090,9,0),IF($A758="Financiamiento Internacional",VLOOKUP($C758,FinInt!$B$2:$G$1555,6,0),"Legitimo Abono"))</f>
        <v>Programa de Consolidación de la Gestión centralizada en Salud - ARG/13/007 - PNUD</v>
      </c>
      <c r="J758" s="1" t="str">
        <f>IF($A758="Ordenes de Compra",VLOOKUP($C758,Autogestión!$B$2:$R$5090,17,0),IF($A758="Financiamiento Internacional",VLOOKUP($C758,FinInt!$B$2:$O$1508,14,0),VLOOKUP($C758,NoAmpOC!$B$2:$R$988,17,0)))</f>
        <v>GELIO INMOBILIARIA SA</v>
      </c>
      <c r="K758" s="7" t="str">
        <f>DetalleExp!AP758</f>
        <v>DAFYP#MS-ARCHIVO</v>
      </c>
      <c r="L758" s="7" t="str">
        <f>DetalleExp!AQ758</f>
        <v>ARCHIVO - Archivo</v>
      </c>
      <c r="M758" s="7" t="str">
        <f>DetalleExp!AR758</f>
        <v>DAFYP#MS - Dirección de administración financiera y presupuestaria</v>
      </c>
      <c r="N758" s="7">
        <f>DetalleExp!AS758</f>
        <v>44257</v>
      </c>
      <c r="O758" s="27">
        <f ca="1">ROUNDUP(TODAY()-N758,0)</f>
        <v>98</v>
      </c>
      <c r="P758" s="27">
        <f ca="1">ROUNDUP(TODAY()-B758,0)</f>
        <v>127</v>
      </c>
      <c r="Q758" s="1" t="str">
        <f>IFERROR(IF(A758="Ordenes de Compra",VLOOKUP($E758,'Ordenes de Compra'!$A$2:$E$1712,5,0),"Sin OC"),"Sin dato")</f>
        <v>Sin OC</v>
      </c>
      <c r="R758" s="28" t="str">
        <f>IFERROR(IF(A758="Ordenes de Compra",VLOOKUP($I758,'Ordenes de Compra'!$B$2:$E$1712,3,0),"Sin OC"),"Sin dato")</f>
        <v>Sin OC</v>
      </c>
      <c r="S758" s="1" t="str">
        <f>VLOOKUP($U758,'Tablas intermedias'!$C$1:$H$222,5,0)</f>
        <v>DGPFE</v>
      </c>
      <c r="T758" s="29" t="str">
        <f t="shared" si="34"/>
        <v>OK</v>
      </c>
      <c r="U758" s="30" t="str">
        <f t="shared" si="35"/>
        <v>DAFYP#MS-ARCHIVOARCHIVO - ArchivoDAFYP#MS - Dirección de administración financiera y presupuestaria</v>
      </c>
      <c r="V758" s="1" t="str">
        <f>VLOOKUP(U758,'Tablas intermedias'!$C$1:$H$222,6,0)</f>
        <v>No</v>
      </c>
      <c r="W758" s="1" t="str">
        <f ca="1">IF(O758&lt;30,"menos de 30 días","más de 30 días")</f>
        <v>más de 30 días</v>
      </c>
    </row>
    <row r="759" spans="1:23" ht="14.25" hidden="1" thickTop="1" thickBot="1" x14ac:dyDescent="0.25">
      <c r="A759" s="17" t="str">
        <f>IF(DetalleExp!H759='Tablas intermedias'!$A$2,"Ordenes de Compra",IF(DetalleExp!H759='Tablas intermedias'!$A$3,"Financiamiento Internacional","Legítimo Abono"))</f>
        <v>Financiamiento Internacional</v>
      </c>
      <c r="B759" s="7">
        <f>DetalleExp!E759</f>
        <v>44228</v>
      </c>
      <c r="C759" s="1" t="str">
        <f>DetalleExp!A759</f>
        <v>EX-2021-9060738-APN-DAFYP#MS</v>
      </c>
      <c r="D759" s="1" t="str">
        <f>IF(A759="Ordenes de Compra",VLOOKUP(C759,Autogestión!$B$2:$D$5090,3,0),IF(A759="Legítimo Abono",VLOOKUP(C759,NoAmpOC!$B$2:$H$988,7,0),"Factura"))</f>
        <v>Factura</v>
      </c>
      <c r="E759" s="26" t="str">
        <f>IF(A759="Ordenes de Compra",VLOOKUP($C759,Autogestión!$B$2:$G$5090,6,0),IF(A759="Financiamiento Internacional",VLOOKUP($C759,FinInt!$B$2:$G$508,6,0),"Legítimo Abono"))</f>
        <v>Programa de Consolidación de la Gestión centralizada en Salud - ARG/13/007 - PNUD</v>
      </c>
      <c r="F759" s="26" t="str">
        <f>IF($A759="Ordenes de Compra","ARS",IF($A759="Financiamiento Internacional",VLOOKUP($C759,FinInt!$B$2:$Q$508,15,0),VLOOKUP($C759,NoAmpOC!$B$2:$T$988,18,0)))</f>
        <v>ARS</v>
      </c>
      <c r="G759" s="5">
        <f>IF($A759="Ordenes de Compra",VLOOKUP($C759,Autogestión!$B$2:$H$5090,7,0),IF($A759="Financiamiento Internacional",VLOOKUP($C759,FinInt!$B$2:$Q$1308,16,0),VLOOKUP($C759,NoAmpOC!$B$2:$T$988,19,0)))</f>
        <v>43552.61</v>
      </c>
      <c r="H759" s="5">
        <f t="shared" si="33"/>
        <v>43552.61</v>
      </c>
      <c r="I759" s="26" t="str">
        <f>IF($A759="Ordenes de Compra",VLOOKUP($C759,Autogestión!$B$2:$J$5090,9,0),IF($A759="Financiamiento Internacional",VLOOKUP($C759,FinInt!$B$2:$G$1555,6,0),"Legitimo Abono"))</f>
        <v>Programa de Consolidación de la Gestión centralizada en Salud - ARG/13/007 - PNUD</v>
      </c>
      <c r="J759" s="1" t="str">
        <f>IF($A759="Ordenes de Compra",VLOOKUP($C759,Autogestión!$B$2:$R$5090,17,0),IF($A759="Financiamiento Internacional",VLOOKUP($C759,FinInt!$B$2:$O$1508,14,0),VLOOKUP($C759,NoAmpOC!$B$2:$R$988,17,0)))</f>
        <v>GELIO INMOBILIARIA SA</v>
      </c>
      <c r="K759" s="7" t="str">
        <f>DetalleExp!AP759</f>
        <v>DAFYP#MS-ARCHIVO</v>
      </c>
      <c r="L759" s="7" t="str">
        <f>DetalleExp!AQ759</f>
        <v>ARCHIVO - Archivo</v>
      </c>
      <c r="M759" s="7" t="str">
        <f>DetalleExp!AR759</f>
        <v>DAFYP#MS - Dirección de administración financiera y presupuestaria</v>
      </c>
      <c r="N759" s="7">
        <f>DetalleExp!AS759</f>
        <v>44257</v>
      </c>
      <c r="O759" s="27">
        <f ca="1">ROUNDUP(TODAY()-N759,0)</f>
        <v>98</v>
      </c>
      <c r="P759" s="27">
        <f ca="1">ROUNDUP(TODAY()-B759,0)</f>
        <v>127</v>
      </c>
      <c r="Q759" s="1" t="str">
        <f>IFERROR(IF(A759="Ordenes de Compra",VLOOKUP($E759,'Ordenes de Compra'!$A$2:$E$1712,5,0),"Sin OC"),"Sin dato")</f>
        <v>Sin OC</v>
      </c>
      <c r="R759" s="28" t="str">
        <f>IFERROR(IF(A759="Ordenes de Compra",VLOOKUP($I759,'Ordenes de Compra'!$B$2:$E$1712,3,0),"Sin OC"),"Sin dato")</f>
        <v>Sin OC</v>
      </c>
      <c r="S759" s="1" t="str">
        <f>VLOOKUP($U759,'Tablas intermedias'!$C$1:$H$222,5,0)</f>
        <v>DGPFE</v>
      </c>
      <c r="T759" s="29" t="str">
        <f t="shared" si="34"/>
        <v>OK</v>
      </c>
      <c r="U759" s="30" t="str">
        <f t="shared" si="35"/>
        <v>DAFYP#MS-ARCHIVOARCHIVO - ArchivoDAFYP#MS - Dirección de administración financiera y presupuestaria</v>
      </c>
      <c r="V759" s="1" t="str">
        <f>VLOOKUP(U759,'Tablas intermedias'!$C$1:$H$222,6,0)</f>
        <v>No</v>
      </c>
      <c r="W759" s="1" t="str">
        <f ca="1">IF(O759&lt;30,"menos de 30 días","más de 30 días")</f>
        <v>más de 30 días</v>
      </c>
    </row>
    <row r="760" spans="1:23" ht="14.25" hidden="1" thickTop="1" thickBot="1" x14ac:dyDescent="0.25">
      <c r="A760" s="17" t="str">
        <f>IF(DetalleExp!H760='Tablas intermedias'!$A$2,"Ordenes de Compra",IF(DetalleExp!H760='Tablas intermedias'!$A$3,"Financiamiento Internacional","Legítimo Abono"))</f>
        <v>Ordenes de Compra</v>
      </c>
      <c r="B760" s="7">
        <f>DetalleExp!E760</f>
        <v>44228</v>
      </c>
      <c r="C760" s="1" t="str">
        <f>DetalleExp!A760</f>
        <v>EX-2021-9088685-APN-DTYC#MS</v>
      </c>
      <c r="D760" s="1" t="str">
        <f>IF(A760="Ordenes de Compra",VLOOKUP(C760,Autogestión!$B$2:$D$5090,3,0),IF(A760="Legítimo Abono",VLOOKUP(C760,NoAmpOC!$B$2:$H$988,7,0),"Factura"))</f>
        <v>Factura</v>
      </c>
      <c r="E760" s="26" t="str">
        <f>IF(A760="Ordenes de Compra",VLOOKUP($C760,Autogestión!$B$2:$G$5090,6,0),IF(A760="Financiamiento Internacional",VLOOKUP($C760,FinInt!$B$2:$G$508,6,0),"Legítimo Abono"))</f>
        <v xml:space="preserve">80-0021-CDI20 </v>
      </c>
      <c r="F760" s="26" t="str">
        <f>IF($A760="Ordenes de Compra","ARS",IF($A760="Financiamiento Internacional",VLOOKUP($C760,FinInt!$B$2:$Q$508,15,0),VLOOKUP($C760,NoAmpOC!$B$2:$T$988,18,0)))</f>
        <v>ARS</v>
      </c>
      <c r="G760" s="5">
        <f>IF($A760="Ordenes de Compra",VLOOKUP($C760,Autogestión!$B$2:$H$5090,7,0),IF($A760="Financiamiento Internacional",VLOOKUP($C760,FinInt!$B$2:$Q$1308,16,0),VLOOKUP($C760,NoAmpOC!$B$2:$T$988,19,0)))</f>
        <v>1400000</v>
      </c>
      <c r="H760" s="5">
        <f t="shared" si="33"/>
        <v>1400000</v>
      </c>
      <c r="I760" s="26" t="str">
        <f>IF($A760="Ordenes de Compra",VLOOKUP($C760,Autogestión!$B$2:$J$5090,9,0),IF($A760="Financiamiento Internacional",VLOOKUP($C760,FinInt!$B$2:$G$1555,6,0),"Legitimo Abono"))</f>
        <v>OC 12/2020</v>
      </c>
      <c r="J760" s="1" t="str">
        <f>IF($A760="Ordenes de Compra",VLOOKUP($C760,Autogestión!$B$2:$R$5090,17,0),IF($A760="Financiamiento Internacional",VLOOKUP($C760,FinInt!$B$2:$O$1508,14,0),VLOOKUP($C760,NoAmpOC!$B$2:$R$988,17,0)))</f>
        <v xml:space="preserve">Corporacion Rio Lujan S.A. </v>
      </c>
      <c r="K760" s="7" t="str">
        <f>DetalleExp!AP760</f>
        <v>MWEIMAN</v>
      </c>
      <c r="L760" s="7" t="str">
        <f>DetalleExp!AQ760</f>
        <v>TESORERIA - Tesorería</v>
      </c>
      <c r="M760" s="7" t="str">
        <f>DetalleExp!AR760</f>
        <v>DTYC#MS - Dirección de tesoreria y contabilidad</v>
      </c>
      <c r="N760" s="7">
        <f>DetalleExp!AS760</f>
        <v>44286</v>
      </c>
      <c r="O760" s="27">
        <f ca="1">ROUNDUP(TODAY()-N760,0)</f>
        <v>69</v>
      </c>
      <c r="P760" s="27">
        <f ca="1">ROUNDUP(TODAY()-B760,0)</f>
        <v>127</v>
      </c>
      <c r="Q760" s="1" t="str">
        <f>IFERROR(IF(A760="Ordenes de Compra",VLOOKUP($E760,'Ordenes de Compra'!$A$2:$E$1712,5,0),"Sin OC"),"Sin dato")</f>
        <v>Sin dato</v>
      </c>
      <c r="R760" s="28">
        <f>IFERROR(IF(A760="Ordenes de Compra",VLOOKUP($I760,'Ordenes de Compra'!$B$2:$E$1712,3,0),"Sin OC"),"Sin dato")</f>
        <v>130090000</v>
      </c>
      <c r="S760" s="1" t="str">
        <f>VLOOKUP($U760,'Tablas intermedias'!$C$1:$H$222,5,0)</f>
        <v>Tesorería</v>
      </c>
      <c r="T760" s="29" t="str">
        <f t="shared" si="34"/>
        <v>OK</v>
      </c>
      <c r="U760" s="30" t="str">
        <f t="shared" si="35"/>
        <v>MWEIMANTESORERIA - TesoreríaDTYC#MS - Dirección de tesoreria y contabilidad</v>
      </c>
      <c r="V760" s="1" t="str">
        <f>VLOOKUP(U760,'Tablas intermedias'!$C$1:$H$222,6,0)</f>
        <v>No</v>
      </c>
      <c r="W760" s="1" t="str">
        <f ca="1">IF(O760&lt;30,"menos de 30 días","más de 30 días")</f>
        <v>más de 30 días</v>
      </c>
    </row>
    <row r="761" spans="1:23" ht="14.25" hidden="1" thickTop="1" thickBot="1" x14ac:dyDescent="0.25">
      <c r="A761" s="17" t="str">
        <f>IF(DetalleExp!H761='Tablas intermedias'!$A$2,"Ordenes de Compra",IF(DetalleExp!H761='Tablas intermedias'!$A$3,"Financiamiento Internacional","Legítimo Abono"))</f>
        <v>Ordenes de Compra</v>
      </c>
      <c r="B761" s="7">
        <f>DetalleExp!E761</f>
        <v>44229</v>
      </c>
      <c r="C761" s="1" t="str">
        <f>DetalleExp!A761</f>
        <v>EX-2021-9090295-APN-DTYC#MS</v>
      </c>
      <c r="D761" s="1" t="str">
        <f>IF(A761="Ordenes de Compra",VLOOKUP(C761,Autogestión!$B$2:$D$5090,3,0),IF(A761="Legítimo Abono",VLOOKUP(C761,NoAmpOC!$B$2:$H$988,7,0),"Factura"))</f>
        <v>Factura</v>
      </c>
      <c r="E761" s="26" t="str">
        <f>IF(A761="Ordenes de Compra",VLOOKUP($C761,Autogestión!$B$2:$G$5090,6,0),IF(A761="Financiamiento Internacional",VLOOKUP($C761,FinInt!$B$2:$G$508,6,0),"Legítimo Abono"))</f>
        <v xml:space="preserve">80-0021-CDI20 </v>
      </c>
      <c r="F761" s="26" t="str">
        <f>IF($A761="Ordenes de Compra","ARS",IF($A761="Financiamiento Internacional",VLOOKUP($C761,FinInt!$B$2:$Q$508,15,0),VLOOKUP($C761,NoAmpOC!$B$2:$T$988,18,0)))</f>
        <v>ARS</v>
      </c>
      <c r="G761" s="5">
        <f>IF($A761="Ordenes de Compra",VLOOKUP($C761,Autogestión!$B$2:$H$5090,7,0),IF($A761="Financiamiento Internacional",VLOOKUP($C761,FinInt!$B$2:$Q$1308,16,0),VLOOKUP($C761,NoAmpOC!$B$2:$T$988,19,0)))</f>
        <v>1260000</v>
      </c>
      <c r="H761" s="5">
        <f t="shared" si="33"/>
        <v>1260000</v>
      </c>
      <c r="I761" s="26" t="str">
        <f>IF($A761="Ordenes de Compra",VLOOKUP($C761,Autogestión!$B$2:$J$5090,9,0),IF($A761="Financiamiento Internacional",VLOOKUP($C761,FinInt!$B$2:$G$1555,6,0),"Legitimo Abono"))</f>
        <v>OC 12/2020</v>
      </c>
      <c r="J761" s="1" t="str">
        <f>IF($A761="Ordenes de Compra",VLOOKUP($C761,Autogestión!$B$2:$R$5090,17,0),IF($A761="Financiamiento Internacional",VLOOKUP($C761,FinInt!$B$2:$O$1508,14,0),VLOOKUP($C761,NoAmpOC!$B$2:$R$988,17,0)))</f>
        <v xml:space="preserve">Corporacion Rio Lujan S.A. </v>
      </c>
      <c r="K761" s="7" t="str">
        <f>DetalleExp!AP761</f>
        <v>MWEIMAN</v>
      </c>
      <c r="L761" s="7" t="str">
        <f>DetalleExp!AQ761</f>
        <v>TESORERIA - Tesorería</v>
      </c>
      <c r="M761" s="7" t="str">
        <f>DetalleExp!AR761</f>
        <v>DTYC#MS - Dirección de tesoreria y contabilidad</v>
      </c>
      <c r="N761" s="7">
        <f>DetalleExp!AS761</f>
        <v>44287</v>
      </c>
      <c r="O761" s="27">
        <f ca="1">ROUNDUP(TODAY()-N761,0)</f>
        <v>68</v>
      </c>
      <c r="P761" s="27">
        <f ca="1">ROUNDUP(TODAY()-B761,0)</f>
        <v>126</v>
      </c>
      <c r="Q761" s="1" t="str">
        <f>IFERROR(IF(A761="Ordenes de Compra",VLOOKUP($E761,'Ordenes de Compra'!$A$2:$E$1712,5,0),"Sin OC"),"Sin dato")</f>
        <v>Sin dato</v>
      </c>
      <c r="R761" s="28">
        <f>IFERROR(IF(A761="Ordenes de Compra",VLOOKUP($I761,'Ordenes de Compra'!$B$2:$E$1712,3,0),"Sin OC"),"Sin dato")</f>
        <v>130090000</v>
      </c>
      <c r="S761" s="1" t="str">
        <f>VLOOKUP($U761,'Tablas intermedias'!$C$1:$H$222,5,0)</f>
        <v>Tesorería</v>
      </c>
      <c r="T761" s="29" t="str">
        <f t="shared" si="34"/>
        <v>OK</v>
      </c>
      <c r="U761" s="30" t="str">
        <f t="shared" si="35"/>
        <v>MWEIMANTESORERIA - TesoreríaDTYC#MS - Dirección de tesoreria y contabilidad</v>
      </c>
      <c r="V761" s="1" t="str">
        <f>VLOOKUP(U761,'Tablas intermedias'!$C$1:$H$222,6,0)</f>
        <v>No</v>
      </c>
      <c r="W761" s="1" t="str">
        <f ca="1">IF(O761&lt;30,"menos de 30 días","más de 30 días")</f>
        <v>más de 30 días</v>
      </c>
    </row>
    <row r="762" spans="1:23" ht="14.25" hidden="1" thickTop="1" thickBot="1" x14ac:dyDescent="0.25">
      <c r="A762" s="17" t="str">
        <f>IF(DetalleExp!H762='Tablas intermedias'!$A$2,"Ordenes de Compra",IF(DetalleExp!H762='Tablas intermedias'!$A$3,"Financiamiento Internacional","Legítimo Abono"))</f>
        <v>Ordenes de Compra</v>
      </c>
      <c r="B762" s="7">
        <f>DetalleExp!E762</f>
        <v>44229</v>
      </c>
      <c r="C762" s="1" t="str">
        <f>DetalleExp!A762</f>
        <v>EX-2021-9223343-APN-DTYC#MS</v>
      </c>
      <c r="D762" s="1" t="str">
        <f>IF(A762="Ordenes de Compra",VLOOKUP(C762,Autogestión!$B$2:$D$5090,3,0),IF(A762="Legítimo Abono",VLOOKUP(C762,NoAmpOC!$B$2:$H$988,7,0),"Factura"))</f>
        <v>Factura</v>
      </c>
      <c r="E762" s="26" t="str">
        <f>IF(A762="Ordenes de Compra",VLOOKUP($C762,Autogestión!$B$2:$G$5090,6,0),IF(A762="Financiamiento Internacional",VLOOKUP($C762,FinInt!$B$2:$G$508,6,0),"Legítimo Abono"))</f>
        <v>80-0001-LPU19</v>
      </c>
      <c r="F762" s="26" t="str">
        <f>IF($A762="Ordenes de Compra","ARS",IF($A762="Financiamiento Internacional",VLOOKUP($C762,FinInt!$B$2:$Q$508,15,0),VLOOKUP($C762,NoAmpOC!$B$2:$T$988,18,0)))</f>
        <v>ARS</v>
      </c>
      <c r="G762" s="5">
        <f>IF($A762="Ordenes de Compra",VLOOKUP($C762,Autogestión!$B$2:$H$5090,7,0),IF($A762="Financiamiento Internacional",VLOOKUP($C762,FinInt!$B$2:$Q$1308,16,0),VLOOKUP($C762,NoAmpOC!$B$2:$T$988,19,0)))</f>
        <v>323070</v>
      </c>
      <c r="H762" s="5">
        <f t="shared" si="33"/>
        <v>323070</v>
      </c>
      <c r="I762" s="26" t="str">
        <f>IF($A762="Ordenes de Compra",VLOOKUP($C762,Autogestión!$B$2:$J$5090,9,0),IF($A762="Financiamiento Internacional",VLOOKUP($C762,FinInt!$B$2:$G$1555,6,0),"Legitimo Abono"))</f>
        <v>80-1107-OC20</v>
      </c>
      <c r="J762" s="1" t="str">
        <f>IF($A762="Ordenes de Compra",VLOOKUP($C762,Autogestión!$B$2:$R$5090,17,0),IF($A762="Financiamiento Internacional",VLOOKUP($C762,FinInt!$B$2:$O$1508,14,0),VLOOKUP($C762,NoAmpOC!$B$2:$R$988,17,0)))</f>
        <v>SUIZO ARGENTINA S.A.</v>
      </c>
      <c r="K762" s="7" t="str">
        <f>DetalleExp!AP762</f>
        <v>DCYT#MS-PVD</v>
      </c>
      <c r="L762" s="7" t="str">
        <f>DetalleExp!AQ762</f>
        <v>PVD - Privada</v>
      </c>
      <c r="M762" s="7" t="str">
        <f>DetalleExp!AR762</f>
        <v>DCYT#MS - Dirección de contabilidad y tesorería</v>
      </c>
      <c r="N762" s="7">
        <f>DetalleExp!AS762</f>
        <v>44319</v>
      </c>
      <c r="O762" s="27">
        <f ca="1">ROUNDUP(TODAY()-N762,0)</f>
        <v>36</v>
      </c>
      <c r="P762" s="27">
        <f ca="1">ROUNDUP(TODAY()-B762,0)</f>
        <v>126</v>
      </c>
      <c r="Q762" s="1" t="str">
        <f>IFERROR(IF(A762="Ordenes de Compra",VLOOKUP($E762,'Ordenes de Compra'!$A$2:$E$1712,5,0),"Sin OC"),"Sin dato")</f>
        <v>20.0.0.43.0</v>
      </c>
      <c r="R762" s="28">
        <f>IFERROR(IF(A762="Ordenes de Compra",VLOOKUP($I762,'Ordenes de Compra'!$B$2:$E$1712,3,0),"Sin OC"),"Sin dato")</f>
        <v>37534585.25</v>
      </c>
      <c r="S762" s="1" t="str">
        <f>VLOOKUP($U762,'Tablas intermedias'!$C$1:$H$222,5,0)</f>
        <v>Contabilidad</v>
      </c>
      <c r="T762" s="29" t="str">
        <f t="shared" si="34"/>
        <v>OK</v>
      </c>
      <c r="U762" s="30" t="str">
        <f t="shared" si="35"/>
        <v>DCYT#MS-PVDPVD - PrivadaDCYT#MS - Dirección de contabilidad y tesorería</v>
      </c>
      <c r="V762" s="1" t="str">
        <f>VLOOKUP(U762,'Tablas intermedias'!$C$1:$H$222,6,0)</f>
        <v>Si</v>
      </c>
      <c r="W762" s="1" t="str">
        <f ca="1">IF(O762&lt;30,"menos de 30 días","más de 30 días")</f>
        <v>más de 30 días</v>
      </c>
    </row>
    <row r="763" spans="1:23" ht="14.25" hidden="1" thickTop="1" thickBot="1" x14ac:dyDescent="0.25">
      <c r="A763" s="17" t="str">
        <f>IF(DetalleExp!H763='Tablas intermedias'!$A$2,"Ordenes de Compra",IF(DetalleExp!H763='Tablas intermedias'!$A$3,"Financiamiento Internacional","Legítimo Abono"))</f>
        <v>Financiamiento Internacional</v>
      </c>
      <c r="B763" s="7">
        <f>DetalleExp!E763</f>
        <v>44229</v>
      </c>
      <c r="C763" s="1" t="str">
        <f>DetalleExp!A763</f>
        <v>EX-2021-9354009-APN-DAFYP#MS</v>
      </c>
      <c r="D763" s="1" t="str">
        <f>IF(A763="Ordenes de Compra",VLOOKUP(C763,Autogestión!$B$2:$D$5090,3,0),IF(A763="Legítimo Abono",VLOOKUP(C763,NoAmpOC!$B$2:$H$988,7,0),"Factura"))</f>
        <v>Factura</v>
      </c>
      <c r="E763" s="26" t="str">
        <f>IF(A763="Ordenes de Compra",VLOOKUP($C763,Autogestión!$B$2:$G$5090,6,0),IF(A763="Financiamiento Internacional",VLOOKUP($C763,FinInt!$B$2:$G$508,6,0),"Legítimo Abono"))</f>
        <v>Programa de Consolidación de la Gestión centralizada en Salud - ARG/13/007 - PNUD</v>
      </c>
      <c r="F763" s="26" t="str">
        <f>IF($A763="Ordenes de Compra","ARS",IF($A763="Financiamiento Internacional",VLOOKUP($C763,FinInt!$B$2:$Q$508,15,0),VLOOKUP($C763,NoAmpOC!$B$2:$T$988,18,0)))</f>
        <v>ARS</v>
      </c>
      <c r="G763" s="5">
        <f>IF($A763="Ordenes de Compra",VLOOKUP($C763,Autogestión!$B$2:$H$5090,7,0),IF($A763="Financiamiento Internacional",VLOOKUP($C763,FinInt!$B$2:$Q$1308,16,0),VLOOKUP($C763,NoAmpOC!$B$2:$T$988,19,0)))</f>
        <v>82051.5</v>
      </c>
      <c r="H763" s="5">
        <f t="shared" si="33"/>
        <v>82051.5</v>
      </c>
      <c r="I763" s="26" t="str">
        <f>IF($A763="Ordenes de Compra",VLOOKUP($C763,Autogestión!$B$2:$J$5090,9,0),IF($A763="Financiamiento Internacional",VLOOKUP($C763,FinInt!$B$2:$G$1555,6,0),"Legitimo Abono"))</f>
        <v>Programa de Consolidación de la Gestión centralizada en Salud - ARG/13/007 - PNUD</v>
      </c>
      <c r="J763" s="1" t="str">
        <f>IF($A763="Ordenes de Compra",VLOOKUP($C763,Autogestión!$B$2:$R$5090,17,0),IF($A763="Financiamiento Internacional",VLOOKUP($C763,FinInt!$B$2:$O$1508,14,0),VLOOKUP($C763,NoAmpOC!$B$2:$R$988,17,0)))</f>
        <v>QSC Soluciones S.R.L.</v>
      </c>
      <c r="K763" s="7" t="str">
        <f>DetalleExp!AP763</f>
        <v>DAFYP#MS-ARCHIVO</v>
      </c>
      <c r="L763" s="7" t="str">
        <f>DetalleExp!AQ763</f>
        <v>ARCHIVO - Archivo</v>
      </c>
      <c r="M763" s="7" t="str">
        <f>DetalleExp!AR763</f>
        <v>DAFYP#MS - Dirección de administración financiera y presupuestaria</v>
      </c>
      <c r="N763" s="7">
        <f>DetalleExp!AS763</f>
        <v>44263</v>
      </c>
      <c r="O763" s="27">
        <f ca="1">ROUNDUP(TODAY()-N763,0)</f>
        <v>92</v>
      </c>
      <c r="P763" s="27">
        <f ca="1">ROUNDUP(TODAY()-B763,0)</f>
        <v>126</v>
      </c>
      <c r="Q763" s="1" t="str">
        <f>IFERROR(IF(A763="Ordenes de Compra",VLOOKUP($E763,'Ordenes de Compra'!$A$2:$E$1712,5,0),"Sin OC"),"Sin dato")</f>
        <v>Sin OC</v>
      </c>
      <c r="R763" s="28" t="str">
        <f>IFERROR(IF(A763="Ordenes de Compra",VLOOKUP($I763,'Ordenes de Compra'!$B$2:$E$1712,3,0),"Sin OC"),"Sin dato")</f>
        <v>Sin OC</v>
      </c>
      <c r="S763" s="1" t="str">
        <f>VLOOKUP($U763,'Tablas intermedias'!$C$1:$H$222,5,0)</f>
        <v>DGPFE</v>
      </c>
      <c r="T763" s="29" t="str">
        <f t="shared" si="34"/>
        <v>OK</v>
      </c>
      <c r="U763" s="30" t="str">
        <f t="shared" si="35"/>
        <v>DAFYP#MS-ARCHIVOARCHIVO - ArchivoDAFYP#MS - Dirección de administración financiera y presupuestaria</v>
      </c>
      <c r="V763" s="1" t="str">
        <f>VLOOKUP(U763,'Tablas intermedias'!$C$1:$H$222,6,0)</f>
        <v>No</v>
      </c>
      <c r="W763" s="1" t="str">
        <f ca="1">IF(O763&lt;30,"menos de 30 días","más de 30 días")</f>
        <v>más de 30 días</v>
      </c>
    </row>
    <row r="764" spans="1:23" ht="14.25" hidden="1" thickTop="1" thickBot="1" x14ac:dyDescent="0.25">
      <c r="A764" s="17" t="str">
        <f>IF(DetalleExp!H764='Tablas intermedias'!$A$2,"Ordenes de Compra",IF(DetalleExp!H764='Tablas intermedias'!$A$3,"Financiamiento Internacional","Legítimo Abono"))</f>
        <v>Financiamiento Internacional</v>
      </c>
      <c r="B764" s="7">
        <f>DetalleExp!E764</f>
        <v>44231</v>
      </c>
      <c r="C764" s="1" t="str">
        <f>DetalleExp!A764</f>
        <v>EX-2021-9908140-APN-DAFYP#MS</v>
      </c>
      <c r="D764" s="1" t="str">
        <f>IF(A764="Ordenes de Compra",VLOOKUP(C764,Autogestión!$B$2:$D$5090,3,0),IF(A764="Legítimo Abono",VLOOKUP(C764,NoAmpOC!$B$2:$H$988,7,0),"Factura"))</f>
        <v>Factura</v>
      </c>
      <c r="E764" s="26" t="str">
        <f>IF(A764="Ordenes de Compra",VLOOKUP($C764,Autogestión!$B$2:$G$5090,6,0),IF(A764="Financiamiento Internacional",VLOOKUP($C764,FinInt!$B$2:$G$508,6,0),"Legítimo Abono"))</f>
        <v>Apoyo al Plan Nacional de Prevención y Reducción del Embarazo No Intencional en la Adolescencia -
ARG/17/001 - PNUD</v>
      </c>
      <c r="F764" s="26" t="str">
        <f>IF($A764="Ordenes de Compra","ARS",IF($A764="Financiamiento Internacional",VLOOKUP($C764,FinInt!$B$2:$Q$508,15,0),VLOOKUP($C764,NoAmpOC!$B$2:$T$988,18,0)))</f>
        <v>ARS</v>
      </c>
      <c r="G764" s="5">
        <f>IF($A764="Ordenes de Compra",VLOOKUP($C764,Autogestión!$B$2:$H$5090,7,0),IF($A764="Financiamiento Internacional",VLOOKUP($C764,FinInt!$B$2:$Q$1308,16,0),VLOOKUP($C764,NoAmpOC!$B$2:$T$988,19,0)))</f>
        <v>389468.79</v>
      </c>
      <c r="H764" s="5">
        <f t="shared" si="33"/>
        <v>389468.79</v>
      </c>
      <c r="I764" s="26" t="str">
        <f>IF($A764="Ordenes de Compra",VLOOKUP($C764,Autogestión!$B$2:$J$5090,9,0),IF($A764="Financiamiento Internacional",VLOOKUP($C764,FinInt!$B$2:$G$1555,6,0),"Legitimo Abono"))</f>
        <v>Apoyo al Plan Nacional de Prevención y Reducción del Embarazo No Intencional en la Adolescencia -
ARG/17/001 - PNUD</v>
      </c>
      <c r="J764" s="1" t="str">
        <f>IF($A764="Ordenes de Compra",VLOOKUP($C764,Autogestión!$B$2:$R$5090,17,0),IF($A764="Financiamiento Internacional",VLOOKUP($C764,FinInt!$B$2:$O$1508,14,0),VLOOKUP($C764,NoAmpOC!$B$2:$R$988,17,0)))</f>
        <v>Condominio las tres T</v>
      </c>
      <c r="K764" s="7" t="str">
        <f>DetalleExp!AP764</f>
        <v>DAFYP#MS-ARCHIVO</v>
      </c>
      <c r="L764" s="7" t="str">
        <f>DetalleExp!AQ764</f>
        <v>ARCHIVO - Archivo</v>
      </c>
      <c r="M764" s="7" t="str">
        <f>DetalleExp!AR764</f>
        <v>DAFYP#MS - Dirección de administración financiera y presupuestaria</v>
      </c>
      <c r="N764" s="7">
        <f>DetalleExp!AS764</f>
        <v>44264</v>
      </c>
      <c r="O764" s="27">
        <f ca="1">ROUNDUP(TODAY()-N764,0)</f>
        <v>91</v>
      </c>
      <c r="P764" s="27">
        <f ca="1">ROUNDUP(TODAY()-B764,0)</f>
        <v>124</v>
      </c>
      <c r="Q764" s="1" t="str">
        <f>IFERROR(IF(A764="Ordenes de Compra",VLOOKUP($E764,'Ordenes de Compra'!$A$2:$E$1712,5,0),"Sin OC"),"Sin dato")</f>
        <v>Sin OC</v>
      </c>
      <c r="R764" s="28" t="str">
        <f>IFERROR(IF(A764="Ordenes de Compra",VLOOKUP($I764,'Ordenes de Compra'!$B$2:$E$1712,3,0),"Sin OC"),"Sin dato")</f>
        <v>Sin OC</v>
      </c>
      <c r="S764" s="1" t="str">
        <f>VLOOKUP($U764,'Tablas intermedias'!$C$1:$H$222,5,0)</f>
        <v>DGPFE</v>
      </c>
      <c r="T764" s="29" t="str">
        <f t="shared" si="34"/>
        <v>OK</v>
      </c>
      <c r="U764" s="30" t="str">
        <f t="shared" si="35"/>
        <v>DAFYP#MS-ARCHIVOARCHIVO - ArchivoDAFYP#MS - Dirección de administración financiera y presupuestaria</v>
      </c>
      <c r="V764" s="1" t="str">
        <f>VLOOKUP(U764,'Tablas intermedias'!$C$1:$H$222,6,0)</f>
        <v>No</v>
      </c>
      <c r="W764" s="1" t="str">
        <f ca="1">IF(O764&lt;30,"menos de 30 días","más de 30 días")</f>
        <v>más de 30 días</v>
      </c>
    </row>
    <row r="765" spans="1:23" ht="14.25" hidden="1" thickTop="1" thickBot="1" x14ac:dyDescent="0.25">
      <c r="A765" s="17" t="str">
        <f>IF(DetalleExp!H765='Tablas intermedias'!$A$2,"Ordenes de Compra",IF(DetalleExp!H765='Tablas intermedias'!$A$3,"Financiamiento Internacional","Legítimo Abono"))</f>
        <v>Legítimo Abono</v>
      </c>
      <c r="B765" s="7">
        <f>DetalleExp!E765</f>
        <v>44231</v>
      </c>
      <c r="C765" s="1" t="str">
        <f>DetalleExp!A765</f>
        <v>EX-2021-10143282-APN-DD#MS</v>
      </c>
      <c r="D765" s="1" t="str">
        <f>IF(A765="Ordenes de Compra",VLOOKUP(C765,Autogestión!$B$2:$D$5090,3,0),IF(A765="Legítimo Abono",VLOOKUP(C765,NoAmpOC!$B$2:$H$988,7,0),"Factura"))</f>
        <v>Factura B</v>
      </c>
      <c r="E765" s="26" t="str">
        <f>IF(A765="Ordenes de Compra",VLOOKUP($C765,Autogestión!$B$2:$G$5090,6,0),IF(A765="Financiamiento Internacional",VLOOKUP($C765,FinInt!$B$2:$G$508,6,0),"Legítimo Abono"))</f>
        <v>Legítimo Abono</v>
      </c>
      <c r="F765" s="26" t="str">
        <f>IF($A765="Ordenes de Compra","ARS",IF($A765="Financiamiento Internacional",VLOOKUP($C765,FinInt!$B$2:$Q$508,15,0),VLOOKUP($C765,NoAmpOC!$B$2:$T$988,18,0)))</f>
        <v>ARS</v>
      </c>
      <c r="G765" s="5">
        <f>IF($A765="Ordenes de Compra",VLOOKUP($C765,Autogestión!$B$2:$H$5090,7,0),IF($A765="Financiamiento Internacional",VLOOKUP($C765,FinInt!$B$2:$Q$1308,16,0),VLOOKUP($C765,NoAmpOC!$B$2:$T$988,19,0)))</f>
        <v>105672</v>
      </c>
      <c r="H765" s="5">
        <f t="shared" si="33"/>
        <v>105672</v>
      </c>
      <c r="I765" s="26" t="str">
        <f>IF($A765="Ordenes de Compra",VLOOKUP($C765,Autogestión!$B$2:$J$5090,9,0),IF($A765="Financiamiento Internacional",VLOOKUP($C765,FinInt!$B$2:$G$1555,6,0),"Legitimo Abono"))</f>
        <v>Legitimo Abono</v>
      </c>
      <c r="J765" s="1" t="str">
        <f>IF($A765="Ordenes de Compra",VLOOKUP($C765,Autogestión!$B$2:$R$5090,17,0),IF($A765="Financiamiento Internacional",VLOOKUP($C765,FinInt!$B$2:$O$1508,14,0),VLOOKUP($C765,NoAmpOC!$B$2:$R$988,17,0)))</f>
        <v>BRONCEL S.A.</v>
      </c>
      <c r="K765" s="7" t="str">
        <f>DetalleExp!AP765</f>
        <v>RUYVALDOVINOS</v>
      </c>
      <c r="L765" s="7" t="str">
        <f>DetalleExp!AQ765</f>
        <v>DESPACHO_DGA - Despacho - dirección general de administración</v>
      </c>
      <c r="M765" s="7" t="str">
        <f>DetalleExp!AR765</f>
        <v>DGA#MS - Dirección general de administración</v>
      </c>
      <c r="N765" s="7">
        <f>DetalleExp!AS765</f>
        <v>44350</v>
      </c>
      <c r="O765" s="27">
        <f ca="1">ROUNDUP(TODAY()-N765,0)</f>
        <v>5</v>
      </c>
      <c r="P765" s="27">
        <f ca="1">ROUNDUP(TODAY()-B765,0)</f>
        <v>124</v>
      </c>
      <c r="Q765" s="1" t="str">
        <f>IFERROR(IF(A765="Ordenes de Compra",VLOOKUP($E765,'Ordenes de Compra'!$A$2:$E$1712,5,0),"Sin OC"),"Sin dato")</f>
        <v>Sin OC</v>
      </c>
      <c r="R765" s="28" t="str">
        <f>IFERROR(IF(A765="Ordenes de Compra",VLOOKUP($I765,'Ordenes de Compra'!$B$2:$E$1712,3,0),"Sin OC"),"Sin dato")</f>
        <v>Sin OC</v>
      </c>
      <c r="S765" s="1" t="str">
        <f>VLOOKUP($U765,'Tablas intermedias'!$C$1:$H$222,5,0)</f>
        <v>DGA</v>
      </c>
      <c r="T765" s="29" t="str">
        <f t="shared" si="34"/>
        <v>OK</v>
      </c>
      <c r="U765" s="30" t="str">
        <f t="shared" si="35"/>
        <v>RUYVALDOVINOSDESPACHO_DGA - Despacho - dirección general de administraciónDGA#MS - Dirección general de administración</v>
      </c>
      <c r="V765" s="1" t="str">
        <f>VLOOKUP(U765,'Tablas intermedias'!$C$1:$H$222,6,0)</f>
        <v>Si</v>
      </c>
      <c r="W765" s="1" t="str">
        <f ca="1">IF(O765&lt;30,"menos de 30 días","más de 30 días")</f>
        <v>menos de 30 días</v>
      </c>
    </row>
    <row r="766" spans="1:23" ht="14.25" hidden="1" thickTop="1" thickBot="1" x14ac:dyDescent="0.25">
      <c r="A766" s="17" t="str">
        <f>IF(DetalleExp!H766='Tablas intermedias'!$A$2,"Ordenes de Compra",IF(DetalleExp!H766='Tablas intermedias'!$A$3,"Financiamiento Internacional","Legítimo Abono"))</f>
        <v>Ordenes de Compra</v>
      </c>
      <c r="B766" s="7">
        <f>DetalleExp!E766</f>
        <v>44232</v>
      </c>
      <c r="C766" s="1" t="str">
        <f>DetalleExp!A766</f>
        <v>EX-2021-10276630-APN-DTYC#MS</v>
      </c>
      <c r="D766" s="1" t="str">
        <f>IF(A766="Ordenes de Compra",VLOOKUP(C766,Autogestión!$B$2:$D$5090,3,0),IF(A766="Legítimo Abono",VLOOKUP(C766,NoAmpOC!$B$2:$H$988,7,0),"Factura"))</f>
        <v>Factura</v>
      </c>
      <c r="E766" s="26" t="str">
        <f>IF(A766="Ordenes de Compra",VLOOKUP($C766,Autogestión!$B$2:$G$5090,6,0),IF(A766="Financiamiento Internacional",VLOOKUP($C766,FinInt!$B$2:$G$508,6,0),"Legítimo Abono"))</f>
        <v>80-0017-LPU19</v>
      </c>
      <c r="F766" s="26" t="str">
        <f>IF($A766="Ordenes de Compra","ARS",IF($A766="Financiamiento Internacional",VLOOKUP($C766,FinInt!$B$2:$Q$508,15,0),VLOOKUP($C766,NoAmpOC!$B$2:$T$988,18,0)))</f>
        <v>ARS</v>
      </c>
      <c r="G766" s="5">
        <f>IF($A766="Ordenes de Compra",VLOOKUP($C766,Autogestión!$B$2:$H$5090,7,0),IF($A766="Financiamiento Internacional",VLOOKUP($C766,FinInt!$B$2:$Q$1308,16,0),VLOOKUP($C766,NoAmpOC!$B$2:$T$988,19,0)))</f>
        <v>2326887.11</v>
      </c>
      <c r="H766" s="5">
        <f t="shared" si="33"/>
        <v>2326887.11</v>
      </c>
      <c r="I766" s="26" t="str">
        <f>IF($A766="Ordenes de Compra",VLOOKUP($C766,Autogestión!$B$2:$J$5090,9,0),IF($A766="Financiamiento Internacional",VLOOKUP($C766,FinInt!$B$2:$G$1555,6,0),"Legitimo Abono"))</f>
        <v>80-1139-OC19</v>
      </c>
      <c r="J766" s="1" t="str">
        <f>IF($A766="Ordenes de Compra",VLOOKUP($C766,Autogestión!$B$2:$R$5090,17,0),IF($A766="Financiamiento Internacional",VLOOKUP($C766,FinInt!$B$2:$O$1508,14,0),VLOOKUP($C766,NoAmpOC!$B$2:$R$988,17,0)))</f>
        <v>ORIEN S.A.</v>
      </c>
      <c r="K766" s="7" t="str">
        <f>DetalleExp!AP766</f>
        <v>SGA#INSSJP-PVD</v>
      </c>
      <c r="L766" s="7" t="str">
        <f>DetalleExp!AQ766</f>
        <v>PVD - Privada</v>
      </c>
      <c r="M766" s="7" t="str">
        <f>DetalleExp!AR766</f>
        <v>SGA#INSSJP - Secretaría general de administración</v>
      </c>
      <c r="N766" s="7">
        <f>DetalleExp!AS766</f>
        <v>44348</v>
      </c>
      <c r="O766" s="27">
        <f ca="1">ROUNDUP(TODAY()-N766,0)</f>
        <v>7</v>
      </c>
      <c r="P766" s="27">
        <f ca="1">ROUNDUP(TODAY()-B766,0)</f>
        <v>123</v>
      </c>
      <c r="Q766" s="1" t="str">
        <f>IFERROR(IF(A766="Ordenes de Compra",VLOOKUP($E766,'Ordenes de Compra'!$A$2:$E$1712,5,0),"Sin OC"),"Sin dato")</f>
        <v>Varios</v>
      </c>
      <c r="R766" s="28">
        <f>IFERROR(IF(A766="Ordenes de Compra",VLOOKUP($I766,'Ordenes de Compra'!$B$2:$E$1712,3,0),"Sin OC"),"Sin dato")</f>
        <v>539212229</v>
      </c>
      <c r="S766" s="1" t="str">
        <f>VLOOKUP($U766,'Tablas intermedias'!$C$1:$H$222,5,0)</f>
        <v>Programa</v>
      </c>
      <c r="T766" s="29" t="str">
        <f t="shared" si="34"/>
        <v>OK</v>
      </c>
      <c r="U766" s="30" t="str">
        <f t="shared" si="35"/>
        <v>SGA#INSSJP-PVDPVD - PrivadaSGA#INSSJP - Secretaría general de administración</v>
      </c>
      <c r="V766" s="1" t="str">
        <f>VLOOKUP(U766,'Tablas intermedias'!$C$1:$H$222,6,0)</f>
        <v>Si</v>
      </c>
      <c r="W766" s="1" t="str">
        <f ca="1">IF(O766&lt;30,"menos de 30 días","más de 30 días")</f>
        <v>menos de 30 días</v>
      </c>
    </row>
    <row r="767" spans="1:23" ht="14.25" hidden="1" thickTop="1" thickBot="1" x14ac:dyDescent="0.25">
      <c r="A767" s="17" t="str">
        <f>IF(DetalleExp!H767='Tablas intermedias'!$A$2,"Ordenes de Compra",IF(DetalleExp!H767='Tablas intermedias'!$A$3,"Financiamiento Internacional","Legítimo Abono"))</f>
        <v>Ordenes de Compra</v>
      </c>
      <c r="B767" s="7">
        <f>DetalleExp!E767</f>
        <v>44232</v>
      </c>
      <c r="C767" s="1" t="str">
        <f>DetalleExp!A767</f>
        <v>EX-2021-10281956-APN-DTYC#MS</v>
      </c>
      <c r="D767" s="1" t="str">
        <f>IF(A767="Ordenes de Compra",VLOOKUP(C767,Autogestión!$B$2:$D$5090,3,0),IF(A767="Legítimo Abono",VLOOKUP(C767,NoAmpOC!$B$2:$H$988,7,0),"Factura"))</f>
        <v>Factura</v>
      </c>
      <c r="E767" s="26" t="str">
        <f>IF(A767="Ordenes de Compra",VLOOKUP($C767,Autogestión!$B$2:$G$5090,6,0),IF(A767="Financiamiento Internacional",VLOOKUP($C767,FinInt!$B$2:$G$508,6,0),"Legítimo Abono"))</f>
        <v>80-0017-LPU19</v>
      </c>
      <c r="F767" s="26" t="str">
        <f>IF($A767="Ordenes de Compra","ARS",IF($A767="Financiamiento Internacional",VLOOKUP($C767,FinInt!$B$2:$Q$508,15,0),VLOOKUP($C767,NoAmpOC!$B$2:$T$988,18,0)))</f>
        <v>ARS</v>
      </c>
      <c r="G767" s="5">
        <f>IF($A767="Ordenes de Compra",VLOOKUP($C767,Autogestión!$B$2:$H$5090,7,0),IF($A767="Financiamiento Internacional",VLOOKUP($C767,FinInt!$B$2:$Q$1308,16,0),VLOOKUP($C767,NoAmpOC!$B$2:$T$988,19,0)))</f>
        <v>755206.98</v>
      </c>
      <c r="H767" s="5">
        <f t="shared" si="33"/>
        <v>755206.98</v>
      </c>
      <c r="I767" s="26" t="str">
        <f>IF($A767="Ordenes de Compra",VLOOKUP($C767,Autogestión!$B$2:$J$5090,9,0),IF($A767="Financiamiento Internacional",VLOOKUP($C767,FinInt!$B$2:$G$1555,6,0),"Legitimo Abono"))</f>
        <v>80-1139-OC19</v>
      </c>
      <c r="J767" s="1" t="str">
        <f>IF($A767="Ordenes de Compra",VLOOKUP($C767,Autogestión!$B$2:$R$5090,17,0),IF($A767="Financiamiento Internacional",VLOOKUP($C767,FinInt!$B$2:$O$1508,14,0),VLOOKUP($C767,NoAmpOC!$B$2:$R$988,17,0)))</f>
        <v>ORIEN S.A.</v>
      </c>
      <c r="K767" s="7" t="str">
        <f>DetalleExp!AP767</f>
        <v>SGA#INSSJP-PVD</v>
      </c>
      <c r="L767" s="7" t="str">
        <f>DetalleExp!AQ767</f>
        <v>PVD - Privada</v>
      </c>
      <c r="M767" s="7" t="str">
        <f>DetalleExp!AR767</f>
        <v>SGA#INSSJP - Secretaría general de administración</v>
      </c>
      <c r="N767" s="7">
        <f>DetalleExp!AS767</f>
        <v>44348</v>
      </c>
      <c r="O767" s="27">
        <f ca="1">ROUNDUP(TODAY()-N767,0)</f>
        <v>7</v>
      </c>
      <c r="P767" s="27">
        <f ca="1">ROUNDUP(TODAY()-B767,0)</f>
        <v>123</v>
      </c>
      <c r="Q767" s="1" t="str">
        <f>IFERROR(IF(A767="Ordenes de Compra",VLOOKUP($E767,'Ordenes de Compra'!$A$2:$E$1712,5,0),"Sin OC"),"Sin dato")</f>
        <v>Varios</v>
      </c>
      <c r="R767" s="28">
        <f>IFERROR(IF(A767="Ordenes de Compra",VLOOKUP($I767,'Ordenes de Compra'!$B$2:$E$1712,3,0),"Sin OC"),"Sin dato")</f>
        <v>539212229</v>
      </c>
      <c r="S767" s="1" t="str">
        <f>VLOOKUP($U767,'Tablas intermedias'!$C$1:$H$222,5,0)</f>
        <v>Programa</v>
      </c>
      <c r="T767" s="29" t="str">
        <f t="shared" si="34"/>
        <v>OK</v>
      </c>
      <c r="U767" s="30" t="str">
        <f t="shared" si="35"/>
        <v>SGA#INSSJP-PVDPVD - PrivadaSGA#INSSJP - Secretaría general de administración</v>
      </c>
      <c r="V767" s="1" t="str">
        <f>VLOOKUP(U767,'Tablas intermedias'!$C$1:$H$222,6,0)</f>
        <v>Si</v>
      </c>
      <c r="W767" s="1" t="str">
        <f ca="1">IF(O767&lt;30,"menos de 30 días","más de 30 días")</f>
        <v>menos de 30 días</v>
      </c>
    </row>
    <row r="768" spans="1:23" ht="14.25" hidden="1" thickTop="1" thickBot="1" x14ac:dyDescent="0.25">
      <c r="A768" s="17" t="str">
        <f>IF(DetalleExp!H768='Tablas intermedias'!$A$2,"Ordenes de Compra",IF(DetalleExp!H768='Tablas intermedias'!$A$3,"Financiamiento Internacional","Legítimo Abono"))</f>
        <v>Ordenes de Compra</v>
      </c>
      <c r="B768" s="7">
        <f>DetalleExp!E768</f>
        <v>44232</v>
      </c>
      <c r="C768" s="1" t="str">
        <f>DetalleExp!A768</f>
        <v>EX-2021-10287433-APN-DTYC#MS</v>
      </c>
      <c r="D768" s="1" t="str">
        <f>IF(A768="Ordenes de Compra",VLOOKUP(C768,Autogestión!$B$2:$D$5090,3,0),IF(A768="Legítimo Abono",VLOOKUP(C768,NoAmpOC!$B$2:$H$988,7,0),"Factura"))</f>
        <v>Factura</v>
      </c>
      <c r="E768" s="26" t="str">
        <f>IF(A768="Ordenes de Compra",VLOOKUP($C768,Autogestión!$B$2:$G$5090,6,0),IF(A768="Financiamiento Internacional",VLOOKUP($C768,FinInt!$B$2:$G$508,6,0),"Legítimo Abono"))</f>
        <v>80-0017-LPU19</v>
      </c>
      <c r="F768" s="26" t="str">
        <f>IF($A768="Ordenes de Compra","ARS",IF($A768="Financiamiento Internacional",VLOOKUP($C768,FinInt!$B$2:$Q$508,15,0),VLOOKUP($C768,NoAmpOC!$B$2:$T$988,18,0)))</f>
        <v>ARS</v>
      </c>
      <c r="G768" s="5">
        <f>IF($A768="Ordenes de Compra",VLOOKUP($C768,Autogestión!$B$2:$H$5090,7,0),IF($A768="Financiamiento Internacional",VLOOKUP($C768,FinInt!$B$2:$Q$1308,16,0),VLOOKUP($C768,NoAmpOC!$B$2:$T$988,19,0)))</f>
        <v>8544633.2799999993</v>
      </c>
      <c r="H768" s="5">
        <f t="shared" si="33"/>
        <v>8544633.2799999993</v>
      </c>
      <c r="I768" s="26" t="str">
        <f>IF($A768="Ordenes de Compra",VLOOKUP($C768,Autogestión!$B$2:$J$5090,9,0),IF($A768="Financiamiento Internacional",VLOOKUP($C768,FinInt!$B$2:$G$1555,6,0),"Legitimo Abono"))</f>
        <v>80-1139-OC19</v>
      </c>
      <c r="J768" s="1" t="str">
        <f>IF($A768="Ordenes de Compra",VLOOKUP($C768,Autogestión!$B$2:$R$5090,17,0),IF($A768="Financiamiento Internacional",VLOOKUP($C768,FinInt!$B$2:$O$1508,14,0),VLOOKUP($C768,NoAmpOC!$B$2:$R$988,17,0)))</f>
        <v>ORIEN S.A.</v>
      </c>
      <c r="K768" s="7" t="str">
        <f>DetalleExp!AP768</f>
        <v>SANTIAGOTORRES</v>
      </c>
      <c r="L768" s="7" t="str">
        <f>DetalleExp!AQ768</f>
        <v>SEC - Secretaría</v>
      </c>
      <c r="M768" s="7" t="str">
        <f>DetalleExp!AR768</f>
        <v>SPYC#SSS - Subgerencia de presupuesto y contabilidad</v>
      </c>
      <c r="N768" s="7">
        <f>DetalleExp!AS768</f>
        <v>44343</v>
      </c>
      <c r="O768" s="27">
        <f ca="1">ROUNDUP(TODAY()-N768,0)</f>
        <v>12</v>
      </c>
      <c r="P768" s="27">
        <f ca="1">ROUNDUP(TODAY()-B768,0)</f>
        <v>123</v>
      </c>
      <c r="Q768" s="1" t="str">
        <f>IFERROR(IF(A768="Ordenes de Compra",VLOOKUP($E768,'Ordenes de Compra'!$A$2:$E$1712,5,0),"Sin OC"),"Sin dato")</f>
        <v>Varios</v>
      </c>
      <c r="R768" s="28">
        <f>IFERROR(IF(A768="Ordenes de Compra",VLOOKUP($I768,'Ordenes de Compra'!$B$2:$E$1712,3,0),"Sin OC"),"Sin dato")</f>
        <v>539212229</v>
      </c>
      <c r="S768" s="1" t="str">
        <f>VLOOKUP($U768,'Tablas intermedias'!$C$1:$H$222,5,0)</f>
        <v>Programa</v>
      </c>
      <c r="T768" s="29" t="str">
        <f t="shared" si="34"/>
        <v>OK</v>
      </c>
      <c r="U768" s="30" t="str">
        <f t="shared" si="35"/>
        <v>SANTIAGOTORRESSEC - SecretaríaSPYC#SSS - Subgerencia de presupuesto y contabilidad</v>
      </c>
      <c r="V768" s="1" t="str">
        <f>VLOOKUP(U768,'Tablas intermedias'!$C$1:$H$222,6,0)</f>
        <v>Si</v>
      </c>
      <c r="W768" s="1" t="str">
        <f ca="1">IF(O768&lt;30,"menos de 30 días","más de 30 días")</f>
        <v>menos de 30 días</v>
      </c>
    </row>
    <row r="769" spans="1:23" ht="14.25" hidden="1" thickTop="1" thickBot="1" x14ac:dyDescent="0.25">
      <c r="A769" s="17" t="str">
        <f>IF(DetalleExp!H769='Tablas intermedias'!$A$2,"Ordenes de Compra",IF(DetalleExp!H769='Tablas intermedias'!$A$3,"Financiamiento Internacional","Legítimo Abono"))</f>
        <v>Ordenes de Compra</v>
      </c>
      <c r="B769" s="7">
        <f>DetalleExp!E769</f>
        <v>44232</v>
      </c>
      <c r="C769" s="1" t="str">
        <f>DetalleExp!A769</f>
        <v>EX-2021-10292631-APN-DTYC#MS</v>
      </c>
      <c r="D769" s="1" t="str">
        <f>IF(A769="Ordenes de Compra",VLOOKUP(C769,Autogestión!$B$2:$D$5090,3,0),IF(A769="Legítimo Abono",VLOOKUP(C769,NoAmpOC!$B$2:$H$988,7,0),"Factura"))</f>
        <v>Factura</v>
      </c>
      <c r="E769" s="26" t="str">
        <f>IF(A769="Ordenes de Compra",VLOOKUP($C769,Autogestión!$B$2:$G$5090,6,0),IF(A769="Financiamiento Internacional",VLOOKUP($C769,FinInt!$B$2:$G$508,6,0),"Legítimo Abono"))</f>
        <v>80-0017-LPU19</v>
      </c>
      <c r="F769" s="26" t="str">
        <f>IF($A769="Ordenes de Compra","ARS",IF($A769="Financiamiento Internacional",VLOOKUP($C769,FinInt!$B$2:$Q$508,15,0),VLOOKUP($C769,NoAmpOC!$B$2:$T$988,18,0)))</f>
        <v>ARS</v>
      </c>
      <c r="G769" s="5">
        <f>IF($A769="Ordenes de Compra",VLOOKUP($C769,Autogestión!$B$2:$H$5090,7,0),IF($A769="Financiamiento Internacional",VLOOKUP($C769,FinInt!$B$2:$Q$1308,16,0),VLOOKUP($C769,NoAmpOC!$B$2:$T$988,19,0)))</f>
        <v>1132993.42</v>
      </c>
      <c r="H769" s="5">
        <f t="shared" si="33"/>
        <v>1132993.42</v>
      </c>
      <c r="I769" s="26" t="str">
        <f>IF($A769="Ordenes de Compra",VLOOKUP($C769,Autogestión!$B$2:$J$5090,9,0),IF($A769="Financiamiento Internacional",VLOOKUP($C769,FinInt!$B$2:$G$1555,6,0),"Legitimo Abono"))</f>
        <v>80-1139-OC19</v>
      </c>
      <c r="J769" s="1" t="str">
        <f>IF($A769="Ordenes de Compra",VLOOKUP($C769,Autogestión!$B$2:$R$5090,17,0),IF($A769="Financiamiento Internacional",VLOOKUP($C769,FinInt!$B$2:$O$1508,14,0),VLOOKUP($C769,NoAmpOC!$B$2:$R$988,17,0)))</f>
        <v>ORIEN S.A.</v>
      </c>
      <c r="K769" s="7" t="str">
        <f>DetalleExp!AP769</f>
        <v>SANTIAGOTORRES</v>
      </c>
      <c r="L769" s="7" t="str">
        <f>DetalleExp!AQ769</f>
        <v>SEC - Secretaría</v>
      </c>
      <c r="M769" s="7" t="str">
        <f>DetalleExp!AR769</f>
        <v>SPYC#SSS - Subgerencia de presupuesto y contabilidad</v>
      </c>
      <c r="N769" s="7">
        <f>DetalleExp!AS769</f>
        <v>44344</v>
      </c>
      <c r="O769" s="27">
        <f ca="1">ROUNDUP(TODAY()-N769,0)</f>
        <v>11</v>
      </c>
      <c r="P769" s="27">
        <f ca="1">ROUNDUP(TODAY()-B769,0)</f>
        <v>123</v>
      </c>
      <c r="Q769" s="1" t="str">
        <f>IFERROR(IF(A769="Ordenes de Compra",VLOOKUP($E769,'Ordenes de Compra'!$A$2:$E$1712,5,0),"Sin OC"),"Sin dato")</f>
        <v>Varios</v>
      </c>
      <c r="R769" s="28">
        <f>IFERROR(IF(A769="Ordenes de Compra",VLOOKUP($I769,'Ordenes de Compra'!$B$2:$E$1712,3,0),"Sin OC"),"Sin dato")</f>
        <v>539212229</v>
      </c>
      <c r="S769" s="1" t="str">
        <f>VLOOKUP($U769,'Tablas intermedias'!$C$1:$H$222,5,0)</f>
        <v>Programa</v>
      </c>
      <c r="T769" s="29" t="str">
        <f t="shared" si="34"/>
        <v>OK</v>
      </c>
      <c r="U769" s="30" t="str">
        <f t="shared" si="35"/>
        <v>SANTIAGOTORRESSEC - SecretaríaSPYC#SSS - Subgerencia de presupuesto y contabilidad</v>
      </c>
      <c r="V769" s="1" t="str">
        <f>VLOOKUP(U769,'Tablas intermedias'!$C$1:$H$222,6,0)</f>
        <v>Si</v>
      </c>
      <c r="W769" s="1" t="str">
        <f ca="1">IF(O769&lt;30,"menos de 30 días","más de 30 días")</f>
        <v>menos de 30 días</v>
      </c>
    </row>
    <row r="770" spans="1:23" ht="14.25" hidden="1" thickTop="1" thickBot="1" x14ac:dyDescent="0.25">
      <c r="A770" s="17" t="str">
        <f>IF(DetalleExp!H770='Tablas intermedias'!$A$2,"Ordenes de Compra",IF(DetalleExp!H770='Tablas intermedias'!$A$3,"Financiamiento Internacional","Legítimo Abono"))</f>
        <v>Financiamiento Internacional</v>
      </c>
      <c r="B770" s="7">
        <f>DetalleExp!E770</f>
        <v>44232</v>
      </c>
      <c r="C770" s="1" t="str">
        <f>DetalleExp!A770</f>
        <v>EX-2021-10388914-APN-DAFYP#MS</v>
      </c>
      <c r="D770" s="1" t="str">
        <f>IF(A770="Ordenes de Compra",VLOOKUP(C770,Autogestión!$B$2:$D$5090,3,0),IF(A770="Legítimo Abono",VLOOKUP(C770,NoAmpOC!$B$2:$H$988,7,0),"Factura"))</f>
        <v>Factura</v>
      </c>
      <c r="E770" s="26" t="str">
        <f>IF(A770="Ordenes de Compra",VLOOKUP($C770,Autogestión!$B$2:$G$5090,6,0),IF(A770="Financiamiento Internacional",VLOOKUP($C770,FinInt!$B$2:$G$508,6,0),"Legítimo Abono"))</f>
        <v>Programa de Consolidación de la Gestión centralizada en Salud - ARG/13/007 - PNUD</v>
      </c>
      <c r="F770" s="26" t="str">
        <f>IF($A770="Ordenes de Compra","ARS",IF($A770="Financiamiento Internacional",VLOOKUP($C770,FinInt!$B$2:$Q$508,15,0),VLOOKUP($C770,NoAmpOC!$B$2:$T$988,18,0)))</f>
        <v>ARS</v>
      </c>
      <c r="G770" s="5">
        <f>IF($A770="Ordenes de Compra",VLOOKUP($C770,Autogestión!$B$2:$H$5090,7,0),IF($A770="Financiamiento Internacional",VLOOKUP($C770,FinInt!$B$2:$Q$1308,16,0),VLOOKUP($C770,NoAmpOC!$B$2:$T$988,19,0)))</f>
        <v>140000</v>
      </c>
      <c r="H770" s="5">
        <f t="shared" si="33"/>
        <v>140000</v>
      </c>
      <c r="I770" s="26" t="str">
        <f>IF($A770="Ordenes de Compra",VLOOKUP($C770,Autogestión!$B$2:$J$5090,9,0),IF($A770="Financiamiento Internacional",VLOOKUP($C770,FinInt!$B$2:$G$1555,6,0),"Legitimo Abono"))</f>
        <v>Programa de Consolidación de la Gestión centralizada en Salud - ARG/13/007 - PNUD</v>
      </c>
      <c r="J770" s="1" t="str">
        <f>IF($A770="Ordenes de Compra",VLOOKUP($C770,Autogestión!$B$2:$R$5090,17,0),IF($A770="Financiamiento Internacional",VLOOKUP($C770,FinInt!$B$2:$O$1508,14,0),VLOOKUP($C770,NoAmpOC!$B$2:$R$988,17,0)))</f>
        <v>Uadel SRL</v>
      </c>
      <c r="K770" s="7" t="str">
        <f>DetalleExp!AP770</f>
        <v>DAFYP#MS-ARCHIVO</v>
      </c>
      <c r="L770" s="7" t="str">
        <f>DetalleExp!AQ770</f>
        <v>ARCHIVO - Archivo</v>
      </c>
      <c r="M770" s="7" t="str">
        <f>DetalleExp!AR770</f>
        <v>DAFYP#MS - Dirección de administración financiera y presupuestaria</v>
      </c>
      <c r="N770" s="7">
        <f>DetalleExp!AS770</f>
        <v>44277</v>
      </c>
      <c r="O770" s="27">
        <f ca="1">ROUNDUP(TODAY()-N770,0)</f>
        <v>78</v>
      </c>
      <c r="P770" s="27">
        <f ca="1">ROUNDUP(TODAY()-B770,0)</f>
        <v>123</v>
      </c>
      <c r="Q770" s="1" t="str">
        <f>IFERROR(IF(A770="Ordenes de Compra",VLOOKUP($E770,'Ordenes de Compra'!$A$2:$E$1712,5,0),"Sin OC"),"Sin dato")</f>
        <v>Sin OC</v>
      </c>
      <c r="R770" s="28" t="str">
        <f>IFERROR(IF(A770="Ordenes de Compra",VLOOKUP($I770,'Ordenes de Compra'!$B$2:$E$1712,3,0),"Sin OC"),"Sin dato")</f>
        <v>Sin OC</v>
      </c>
      <c r="S770" s="1" t="str">
        <f>VLOOKUP($U770,'Tablas intermedias'!$C$1:$H$222,5,0)</f>
        <v>DGPFE</v>
      </c>
      <c r="T770" s="29" t="str">
        <f t="shared" si="34"/>
        <v>OK</v>
      </c>
      <c r="U770" s="30" t="str">
        <f t="shared" si="35"/>
        <v>DAFYP#MS-ARCHIVOARCHIVO - ArchivoDAFYP#MS - Dirección de administración financiera y presupuestaria</v>
      </c>
      <c r="V770" s="1" t="str">
        <f>VLOOKUP(U770,'Tablas intermedias'!$C$1:$H$222,6,0)</f>
        <v>No</v>
      </c>
      <c r="W770" s="1" t="str">
        <f ca="1">IF(O770&lt;30,"menos de 30 días","más de 30 días")</f>
        <v>más de 30 días</v>
      </c>
    </row>
    <row r="771" spans="1:23" ht="14.25" hidden="1" thickTop="1" thickBot="1" x14ac:dyDescent="0.25">
      <c r="A771" s="17" t="str">
        <f>IF(DetalleExp!H771='Tablas intermedias'!$A$2,"Ordenes de Compra",IF(DetalleExp!H771='Tablas intermedias'!$A$3,"Financiamiento Internacional","Legítimo Abono"))</f>
        <v>Financiamiento Internacional</v>
      </c>
      <c r="B771" s="7">
        <f>DetalleExp!E771</f>
        <v>44232</v>
      </c>
      <c r="C771" s="1" t="str">
        <f>DetalleExp!A771</f>
        <v>EX-2021-10531877-APN-DAFYP#MS</v>
      </c>
      <c r="D771" s="1" t="str">
        <f>IF(A771="Ordenes de Compra",VLOOKUP(C771,Autogestión!$B$2:$D$5090,3,0),IF(A771="Legítimo Abono",VLOOKUP(C771,NoAmpOC!$B$2:$H$988,7,0),"Factura"))</f>
        <v>Factura</v>
      </c>
      <c r="E771" s="26" t="str">
        <f>IF(A771="Ordenes de Compra",VLOOKUP($C771,Autogestión!$B$2:$G$5090,6,0),IF(A771="Financiamiento Internacional",VLOOKUP($C771,FinInt!$B$2:$G$508,6,0),"Legítimo Abono"))</f>
        <v>Programa de Apoyo al Fortalecimiento de la cobertura pública efectiva de salud y un sistema integrado de provisión de salud de calidad. Proyectos BIRF - ARG/19/014 - PNUD</v>
      </c>
      <c r="F771" s="26" t="str">
        <f>IF($A771="Ordenes de Compra","ARS",IF($A771="Financiamiento Internacional",VLOOKUP($C771,FinInt!$B$2:$Q$508,15,0),VLOOKUP($C771,NoAmpOC!$B$2:$T$988,18,0)))</f>
        <v>ARS</v>
      </c>
      <c r="G771" s="5">
        <f>IF($A771="Ordenes de Compra",VLOOKUP($C771,Autogestión!$B$2:$H$5090,7,0),IF($A771="Financiamiento Internacional",VLOOKUP($C771,FinInt!$B$2:$Q$1308,16,0),VLOOKUP($C771,NoAmpOC!$B$2:$T$988,19,0)))</f>
        <v>56628</v>
      </c>
      <c r="H771" s="5">
        <f t="shared" ref="H771:H834" si="36">IF(F771="USD",G771*$Z$1,IF(F771="EUR",G771*$AD$1,G771))</f>
        <v>56628</v>
      </c>
      <c r="I771" s="26" t="str">
        <f>IF($A771="Ordenes de Compra",VLOOKUP($C771,Autogestión!$B$2:$J$5090,9,0),IF($A771="Financiamiento Internacional",VLOOKUP($C771,FinInt!$B$2:$G$1555,6,0),"Legitimo Abono"))</f>
        <v>Programa de Apoyo al Fortalecimiento de la cobertura pública efectiva de salud y un sistema integrado de provisión de salud de calidad. Proyectos BIRF - ARG/19/014 - PNUD</v>
      </c>
      <c r="J771" s="1" t="str">
        <f>IF($A771="Ordenes de Compra",VLOOKUP($C771,Autogestión!$B$2:$R$5090,17,0),IF($A771="Financiamiento Internacional",VLOOKUP($C771,FinInt!$B$2:$O$1508,14,0),VLOOKUP($C771,NoAmpOC!$B$2:$R$988,17,0)))</f>
        <v>TELCONET S.A.</v>
      </c>
      <c r="K771" s="7" t="str">
        <f>DetalleExp!AP771</f>
        <v>DAFYP#MS-ARCHIVO</v>
      </c>
      <c r="L771" s="7" t="str">
        <f>DetalleExp!AQ771</f>
        <v>ARCHIVO - Archivo</v>
      </c>
      <c r="M771" s="7" t="str">
        <f>DetalleExp!AR771</f>
        <v>DAFYP#MS - Dirección de administración financiera y presupuestaria</v>
      </c>
      <c r="N771" s="7">
        <f>DetalleExp!AS771</f>
        <v>44250</v>
      </c>
      <c r="O771" s="27">
        <f ca="1">ROUNDUP(TODAY()-N771,0)</f>
        <v>105</v>
      </c>
      <c r="P771" s="27">
        <f ca="1">ROUNDUP(TODAY()-B771,0)</f>
        <v>123</v>
      </c>
      <c r="Q771" s="1" t="str">
        <f>IFERROR(IF(A771="Ordenes de Compra",VLOOKUP($E771,'Ordenes de Compra'!$A$2:$E$1712,5,0),"Sin OC"),"Sin dato")</f>
        <v>Sin OC</v>
      </c>
      <c r="R771" s="28" t="str">
        <f>IFERROR(IF(A771="Ordenes de Compra",VLOOKUP($I771,'Ordenes de Compra'!$B$2:$E$1712,3,0),"Sin OC"),"Sin dato")</f>
        <v>Sin OC</v>
      </c>
      <c r="S771" s="1" t="str">
        <f>VLOOKUP($U771,'Tablas intermedias'!$C$1:$H$222,5,0)</f>
        <v>DGPFE</v>
      </c>
      <c r="T771" s="29" t="str">
        <f t="shared" ref="T771:T834" si="37">IF(AND(D771="Factura",OR(G771&gt;100000000,R771=G771)),"Ver","OK")</f>
        <v>OK</v>
      </c>
      <c r="U771" s="30" t="str">
        <f t="shared" ref="U771:U834" si="38">K771&amp;L771&amp;M771</f>
        <v>DAFYP#MS-ARCHIVOARCHIVO - ArchivoDAFYP#MS - Dirección de administración financiera y presupuestaria</v>
      </c>
      <c r="V771" s="1" t="str">
        <f>VLOOKUP(U771,'Tablas intermedias'!$C$1:$H$222,6,0)</f>
        <v>No</v>
      </c>
      <c r="W771" s="1" t="str">
        <f ca="1">IF(O771&lt;30,"menos de 30 días","más de 30 días")</f>
        <v>más de 30 días</v>
      </c>
    </row>
    <row r="772" spans="1:23" ht="14.25" hidden="1" thickTop="1" thickBot="1" x14ac:dyDescent="0.25">
      <c r="A772" s="17" t="str">
        <f>IF(DetalleExp!H772='Tablas intermedias'!$A$2,"Ordenes de Compra",IF(DetalleExp!H772='Tablas intermedias'!$A$3,"Financiamiento Internacional","Legítimo Abono"))</f>
        <v>Financiamiento Internacional</v>
      </c>
      <c r="B772" s="7">
        <f>DetalleExp!E772</f>
        <v>44232</v>
      </c>
      <c r="C772" s="1" t="str">
        <f>DetalleExp!A772</f>
        <v>EX-2021-10568118-APN-DAFYP#MS</v>
      </c>
      <c r="D772" s="1" t="str">
        <f>IF(A772="Ordenes de Compra",VLOOKUP(C772,Autogestión!$B$2:$D$5090,3,0),IF(A772="Legítimo Abono",VLOOKUP(C772,NoAmpOC!$B$2:$H$988,7,0),"Factura"))</f>
        <v>Factura</v>
      </c>
      <c r="E772" s="26" t="str">
        <f>IF(A772="Ordenes de Compra",VLOOKUP($C772,Autogestión!$B$2:$G$5090,6,0),IF(A772="Financiamiento Internacional",VLOOKUP($C772,FinInt!$B$2:$G$508,6,0),"Legítimo Abono"))</f>
        <v>Consolidación del modelo de Atención Primaria de la Salud a través de la Provisión y Dispensa de Medicamentos Esenciales ¿ Proyectos financiados Organismos Multilaterales Regionales - ARG/15/001 - PNUD</v>
      </c>
      <c r="F772" s="26" t="str">
        <f>IF($A772="Ordenes de Compra","ARS",IF($A772="Financiamiento Internacional",VLOOKUP($C772,FinInt!$B$2:$Q$508,15,0),VLOOKUP($C772,NoAmpOC!$B$2:$T$988,18,0)))</f>
        <v>ARS</v>
      </c>
      <c r="G772" s="5">
        <f>IF($A772="Ordenes de Compra",VLOOKUP($C772,Autogestión!$B$2:$H$5090,7,0),IF($A772="Financiamiento Internacional",VLOOKUP($C772,FinInt!$B$2:$Q$1308,16,0),VLOOKUP($C772,NoAmpOC!$B$2:$T$988,19,0)))</f>
        <v>43551</v>
      </c>
      <c r="H772" s="5">
        <f t="shared" si="36"/>
        <v>43551</v>
      </c>
      <c r="I772" s="26" t="str">
        <f>IF($A772="Ordenes de Compra",VLOOKUP($C772,Autogestión!$B$2:$J$5090,9,0),IF($A772="Financiamiento Internacional",VLOOKUP($C772,FinInt!$B$2:$G$1555,6,0),"Legitimo Abono"))</f>
        <v>Consolidación del modelo de Atención Primaria de la Salud a través de la Provisión y Dispensa de Medicamentos Esenciales ¿ Proyectos financiados Organismos Multilaterales Regionales - ARG/15/001 - PNUD</v>
      </c>
      <c r="J772" s="1" t="str">
        <f>IF($A772="Ordenes de Compra",VLOOKUP($C772,Autogestión!$B$2:$R$5090,17,0),IF($A772="Financiamiento Internacional",VLOOKUP($C772,FinInt!$B$2:$O$1508,14,0),VLOOKUP($C772,NoAmpOC!$B$2:$R$988,17,0)))</f>
        <v>GELIO INMOBILIARIA SA</v>
      </c>
      <c r="K772" s="7" t="str">
        <f>DetalleExp!AP772</f>
        <v>DAFYP#MS-ARCHIVO</v>
      </c>
      <c r="L772" s="7" t="str">
        <f>DetalleExp!AQ772</f>
        <v>ARCHIVO - Archivo</v>
      </c>
      <c r="M772" s="7" t="str">
        <f>DetalleExp!AR772</f>
        <v>DAFYP#MS - Dirección de administración financiera y presupuestaria</v>
      </c>
      <c r="N772" s="7">
        <f>DetalleExp!AS772</f>
        <v>44257</v>
      </c>
      <c r="O772" s="27">
        <f ca="1">ROUNDUP(TODAY()-N772,0)</f>
        <v>98</v>
      </c>
      <c r="P772" s="27">
        <f ca="1">ROUNDUP(TODAY()-B772,0)</f>
        <v>123</v>
      </c>
      <c r="Q772" s="1" t="str">
        <f>IFERROR(IF(A772="Ordenes de Compra",VLOOKUP($E772,'Ordenes de Compra'!$A$2:$E$1712,5,0),"Sin OC"),"Sin dato")</f>
        <v>Sin OC</v>
      </c>
      <c r="R772" s="28" t="str">
        <f>IFERROR(IF(A772="Ordenes de Compra",VLOOKUP($I772,'Ordenes de Compra'!$B$2:$E$1712,3,0),"Sin OC"),"Sin dato")</f>
        <v>Sin OC</v>
      </c>
      <c r="S772" s="1" t="str">
        <f>VLOOKUP($U772,'Tablas intermedias'!$C$1:$H$222,5,0)</f>
        <v>DGPFE</v>
      </c>
      <c r="T772" s="29" t="str">
        <f t="shared" si="37"/>
        <v>OK</v>
      </c>
      <c r="U772" s="30" t="str">
        <f t="shared" si="38"/>
        <v>DAFYP#MS-ARCHIVOARCHIVO - ArchivoDAFYP#MS - Dirección de administración financiera y presupuestaria</v>
      </c>
      <c r="V772" s="1" t="str">
        <f>VLOOKUP(U772,'Tablas intermedias'!$C$1:$H$222,6,0)</f>
        <v>No</v>
      </c>
      <c r="W772" s="1" t="str">
        <f ca="1">IF(O772&lt;30,"menos de 30 días","más de 30 días")</f>
        <v>más de 30 días</v>
      </c>
    </row>
    <row r="773" spans="1:23" ht="14.25" hidden="1" thickTop="1" thickBot="1" x14ac:dyDescent="0.25">
      <c r="A773" s="17" t="str">
        <f>IF(DetalleExp!H773='Tablas intermedias'!$A$2,"Ordenes de Compra",IF(DetalleExp!H773='Tablas intermedias'!$A$3,"Financiamiento Internacional","Legítimo Abono"))</f>
        <v>Financiamiento Internacional</v>
      </c>
      <c r="B773" s="7">
        <f>DetalleExp!E773</f>
        <v>44232</v>
      </c>
      <c r="C773" s="1" t="str">
        <f>DetalleExp!A773</f>
        <v>EX-2021-10568677-APN-DAFYP#MS</v>
      </c>
      <c r="D773" s="1" t="str">
        <f>IF(A773="Ordenes de Compra",VLOOKUP(C773,Autogestión!$B$2:$D$5090,3,0),IF(A773="Legítimo Abono",VLOOKUP(C773,NoAmpOC!$B$2:$H$988,7,0),"Factura"))</f>
        <v>Factura</v>
      </c>
      <c r="E773" s="26" t="str">
        <f>IF(A773="Ordenes de Compra",VLOOKUP($C773,Autogestión!$B$2:$G$5090,6,0),IF(A773="Financiamiento Internacional",VLOOKUP($C773,FinInt!$B$2:$G$508,6,0),"Legítimo Abono"))</f>
        <v>Consolidación del modelo de Atención Primaria de la Salud a través de la Provisión y Dispensa de Medicamentos Esenciales ¿ Proyectos financiados Organismos Multilaterales Regionales - ARG/15/001 - PNUD</v>
      </c>
      <c r="F773" s="26" t="str">
        <f>IF($A773="Ordenes de Compra","ARS",IF($A773="Financiamiento Internacional",VLOOKUP($C773,FinInt!$B$2:$Q$508,15,0),VLOOKUP($C773,NoAmpOC!$B$2:$T$988,18,0)))</f>
        <v>ARS</v>
      </c>
      <c r="G773" s="5">
        <f>IF($A773="Ordenes de Compra",VLOOKUP($C773,Autogestión!$B$2:$H$5090,7,0),IF($A773="Financiamiento Internacional",VLOOKUP($C773,FinInt!$B$2:$Q$1308,16,0),VLOOKUP($C773,NoAmpOC!$B$2:$T$988,19,0)))</f>
        <v>43551</v>
      </c>
      <c r="H773" s="5">
        <f t="shared" si="36"/>
        <v>43551</v>
      </c>
      <c r="I773" s="26" t="str">
        <f>IF($A773="Ordenes de Compra",VLOOKUP($C773,Autogestión!$B$2:$J$5090,9,0),IF($A773="Financiamiento Internacional",VLOOKUP($C773,FinInt!$B$2:$G$1555,6,0),"Legitimo Abono"))</f>
        <v>Consolidación del modelo de Atención Primaria de la Salud a través de la Provisión y Dispensa de Medicamentos Esenciales ¿ Proyectos financiados Organismos Multilaterales Regionales - ARG/15/001 - PNUD</v>
      </c>
      <c r="J773" s="1" t="str">
        <f>IF($A773="Ordenes de Compra",VLOOKUP($C773,Autogestión!$B$2:$R$5090,17,0),IF($A773="Financiamiento Internacional",VLOOKUP($C773,FinInt!$B$2:$O$1508,14,0),VLOOKUP($C773,NoAmpOC!$B$2:$R$988,17,0)))</f>
        <v>GELIO INMOBILIARIA SA</v>
      </c>
      <c r="K773" s="7" t="str">
        <f>DetalleExp!AP773</f>
        <v>DAFYP#MS-ARCHIVO</v>
      </c>
      <c r="L773" s="7" t="str">
        <f>DetalleExp!AQ773</f>
        <v>ARCHIVO - Archivo</v>
      </c>
      <c r="M773" s="7" t="str">
        <f>DetalleExp!AR773</f>
        <v>DAFYP#MS - Dirección de administración financiera y presupuestaria</v>
      </c>
      <c r="N773" s="7">
        <f>DetalleExp!AS773</f>
        <v>44257</v>
      </c>
      <c r="O773" s="27">
        <f ca="1">ROUNDUP(TODAY()-N773,0)</f>
        <v>98</v>
      </c>
      <c r="P773" s="27">
        <f ca="1">ROUNDUP(TODAY()-B773,0)</f>
        <v>123</v>
      </c>
      <c r="Q773" s="1" t="str">
        <f>IFERROR(IF(A773="Ordenes de Compra",VLOOKUP($E773,'Ordenes de Compra'!$A$2:$E$1712,5,0),"Sin OC"),"Sin dato")</f>
        <v>Sin OC</v>
      </c>
      <c r="R773" s="28" t="str">
        <f>IFERROR(IF(A773="Ordenes de Compra",VLOOKUP($I773,'Ordenes de Compra'!$B$2:$E$1712,3,0),"Sin OC"),"Sin dato")</f>
        <v>Sin OC</v>
      </c>
      <c r="S773" s="1" t="str">
        <f>VLOOKUP($U773,'Tablas intermedias'!$C$1:$H$222,5,0)</f>
        <v>DGPFE</v>
      </c>
      <c r="T773" s="29" t="str">
        <f t="shared" si="37"/>
        <v>OK</v>
      </c>
      <c r="U773" s="30" t="str">
        <f t="shared" si="38"/>
        <v>DAFYP#MS-ARCHIVOARCHIVO - ArchivoDAFYP#MS - Dirección de administración financiera y presupuestaria</v>
      </c>
      <c r="V773" s="1" t="str">
        <f>VLOOKUP(U773,'Tablas intermedias'!$C$1:$H$222,6,0)</f>
        <v>No</v>
      </c>
      <c r="W773" s="1" t="str">
        <f ca="1">IF(O773&lt;30,"menos de 30 días","más de 30 días")</f>
        <v>más de 30 días</v>
      </c>
    </row>
    <row r="774" spans="1:23" ht="14.25" hidden="1" thickTop="1" thickBot="1" x14ac:dyDescent="0.25">
      <c r="A774" s="17" t="str">
        <f>IF(DetalleExp!H774='Tablas intermedias'!$A$2,"Ordenes de Compra",IF(DetalleExp!H774='Tablas intermedias'!$A$3,"Financiamiento Internacional","Legítimo Abono"))</f>
        <v>Financiamiento Internacional</v>
      </c>
      <c r="B774" s="7">
        <f>DetalleExp!E774</f>
        <v>44232</v>
      </c>
      <c r="C774" s="1" t="str">
        <f>DetalleExp!A774</f>
        <v>EX-2021-10569132-APN-DAFYP#MS</v>
      </c>
      <c r="D774" s="1" t="str">
        <f>IF(A774="Ordenes de Compra",VLOOKUP(C774,Autogestión!$B$2:$D$5090,3,0),IF(A774="Legítimo Abono",VLOOKUP(C774,NoAmpOC!$B$2:$H$988,7,0),"Factura"))</f>
        <v>Factura</v>
      </c>
      <c r="E774" s="26" t="str">
        <f>IF(A774="Ordenes de Compra",VLOOKUP($C774,Autogestión!$B$2:$G$5090,6,0),IF(A774="Financiamiento Internacional",VLOOKUP($C774,FinInt!$B$2:$G$508,6,0),"Legítimo Abono"))</f>
        <v>Consolidación del modelo de Atención Primaria de la Salud a través de la Provisión y Dispensa de Medicamentos Esenciales ¿ Proyectos financiados Organismos Multilaterales Regionales - ARG/15/001 - PNUD</v>
      </c>
      <c r="F774" s="26" t="str">
        <f>IF($A774="Ordenes de Compra","ARS",IF($A774="Financiamiento Internacional",VLOOKUP($C774,FinInt!$B$2:$Q$508,15,0),VLOOKUP($C774,NoAmpOC!$B$2:$T$988,18,0)))</f>
        <v>ARS</v>
      </c>
      <c r="G774" s="5">
        <f>IF($A774="Ordenes de Compra",VLOOKUP($C774,Autogestión!$B$2:$H$5090,7,0),IF($A774="Financiamiento Internacional",VLOOKUP($C774,FinInt!$B$2:$Q$1308,16,0),VLOOKUP($C774,NoAmpOC!$B$2:$T$988,19,0)))</f>
        <v>43551</v>
      </c>
      <c r="H774" s="5">
        <f t="shared" si="36"/>
        <v>43551</v>
      </c>
      <c r="I774" s="26" t="str">
        <f>IF($A774="Ordenes de Compra",VLOOKUP($C774,Autogestión!$B$2:$J$5090,9,0),IF($A774="Financiamiento Internacional",VLOOKUP($C774,FinInt!$B$2:$G$1555,6,0),"Legitimo Abono"))</f>
        <v>Consolidación del modelo de Atención Primaria de la Salud a través de la Provisión y Dispensa de Medicamentos Esenciales ¿ Proyectos financiados Organismos Multilaterales Regionales - ARG/15/001 - PNUD</v>
      </c>
      <c r="J774" s="1" t="str">
        <f>IF($A774="Ordenes de Compra",VLOOKUP($C774,Autogestión!$B$2:$R$5090,17,0),IF($A774="Financiamiento Internacional",VLOOKUP($C774,FinInt!$B$2:$O$1508,14,0),VLOOKUP($C774,NoAmpOC!$B$2:$R$988,17,0)))</f>
        <v>GELIO INMOBILIARIA SA</v>
      </c>
      <c r="K774" s="7" t="str">
        <f>DetalleExp!AP774</f>
        <v>DAFYP#MS-ARCHIVO</v>
      </c>
      <c r="L774" s="7" t="str">
        <f>DetalleExp!AQ774</f>
        <v>ARCHIVO - Archivo</v>
      </c>
      <c r="M774" s="7" t="str">
        <f>DetalleExp!AR774</f>
        <v>DAFYP#MS - Dirección de administración financiera y presupuestaria</v>
      </c>
      <c r="N774" s="7">
        <f>DetalleExp!AS774</f>
        <v>44257</v>
      </c>
      <c r="O774" s="27">
        <f ca="1">ROUNDUP(TODAY()-N774,0)</f>
        <v>98</v>
      </c>
      <c r="P774" s="27">
        <f ca="1">ROUNDUP(TODAY()-B774,0)</f>
        <v>123</v>
      </c>
      <c r="Q774" s="1" t="str">
        <f>IFERROR(IF(A774="Ordenes de Compra",VLOOKUP($E774,'Ordenes de Compra'!$A$2:$E$1712,5,0),"Sin OC"),"Sin dato")</f>
        <v>Sin OC</v>
      </c>
      <c r="R774" s="28" t="str">
        <f>IFERROR(IF(A774="Ordenes de Compra",VLOOKUP($I774,'Ordenes de Compra'!$B$2:$E$1712,3,0),"Sin OC"),"Sin dato")</f>
        <v>Sin OC</v>
      </c>
      <c r="S774" s="1" t="str">
        <f>VLOOKUP($U774,'Tablas intermedias'!$C$1:$H$222,5,0)</f>
        <v>DGPFE</v>
      </c>
      <c r="T774" s="29" t="str">
        <f t="shared" si="37"/>
        <v>OK</v>
      </c>
      <c r="U774" s="30" t="str">
        <f t="shared" si="38"/>
        <v>DAFYP#MS-ARCHIVOARCHIVO - ArchivoDAFYP#MS - Dirección de administración financiera y presupuestaria</v>
      </c>
      <c r="V774" s="1" t="str">
        <f>VLOOKUP(U774,'Tablas intermedias'!$C$1:$H$222,6,0)</f>
        <v>No</v>
      </c>
      <c r="W774" s="1" t="str">
        <f ca="1">IF(O774&lt;30,"menos de 30 días","más de 30 días")</f>
        <v>más de 30 días</v>
      </c>
    </row>
    <row r="775" spans="1:23" ht="14.25" hidden="1" thickTop="1" thickBot="1" x14ac:dyDescent="0.25">
      <c r="A775" s="17" t="str">
        <f>IF(DetalleExp!H775='Tablas intermedias'!$A$2,"Ordenes de Compra",IF(DetalleExp!H775='Tablas intermedias'!$A$3,"Financiamiento Internacional","Legítimo Abono"))</f>
        <v>Financiamiento Internacional</v>
      </c>
      <c r="B775" s="7">
        <f>DetalleExp!E775</f>
        <v>44232</v>
      </c>
      <c r="C775" s="1" t="str">
        <f>DetalleExp!A775</f>
        <v>EX-2021-10569418-APN-DAFYP#MS</v>
      </c>
      <c r="D775" s="1" t="str">
        <f>IF(A775="Ordenes de Compra",VLOOKUP(C775,Autogestión!$B$2:$D$5090,3,0),IF(A775="Legítimo Abono",VLOOKUP(C775,NoAmpOC!$B$2:$H$988,7,0),"Factura"))</f>
        <v>Factura</v>
      </c>
      <c r="E775" s="26" t="str">
        <f>IF(A775="Ordenes de Compra",VLOOKUP($C775,Autogestión!$B$2:$G$5090,6,0),IF(A775="Financiamiento Internacional",VLOOKUP($C775,FinInt!$B$2:$G$508,6,0),"Legítimo Abono"))</f>
        <v>Consolidación del modelo de Atención Primaria de la Salud a través de la Provisión y Dispensa de Medicamentos Esenciales ¿ Proyectos financiados Organismos Multilaterales Regionales - ARG/15/001 - PNUD</v>
      </c>
      <c r="F775" s="26" t="str">
        <f>IF($A775="Ordenes de Compra","ARS",IF($A775="Financiamiento Internacional",VLOOKUP($C775,FinInt!$B$2:$Q$508,15,0),VLOOKUP($C775,NoAmpOC!$B$2:$T$988,18,0)))</f>
        <v>ARS</v>
      </c>
      <c r="G775" s="5">
        <f>IF($A775="Ordenes de Compra",VLOOKUP($C775,Autogestión!$B$2:$H$5090,7,0),IF($A775="Financiamiento Internacional",VLOOKUP($C775,FinInt!$B$2:$Q$1308,16,0),VLOOKUP($C775,NoAmpOC!$B$2:$T$988,19,0)))</f>
        <v>43551</v>
      </c>
      <c r="H775" s="5">
        <f t="shared" si="36"/>
        <v>43551</v>
      </c>
      <c r="I775" s="26" t="str">
        <f>IF($A775="Ordenes de Compra",VLOOKUP($C775,Autogestión!$B$2:$J$5090,9,0),IF($A775="Financiamiento Internacional",VLOOKUP($C775,FinInt!$B$2:$G$1555,6,0),"Legitimo Abono"))</f>
        <v>Consolidación del modelo de Atención Primaria de la Salud a través de la Provisión y Dispensa de Medicamentos Esenciales ¿ Proyectos financiados Organismos Multilaterales Regionales - ARG/15/001 - PNUD</v>
      </c>
      <c r="J775" s="1" t="str">
        <f>IF($A775="Ordenes de Compra",VLOOKUP($C775,Autogestión!$B$2:$R$5090,17,0),IF($A775="Financiamiento Internacional",VLOOKUP($C775,FinInt!$B$2:$O$1508,14,0),VLOOKUP($C775,NoAmpOC!$B$2:$R$988,17,0)))</f>
        <v>GELIO INMOBILIARIA SA</v>
      </c>
      <c r="K775" s="7" t="str">
        <f>DetalleExp!AP775</f>
        <v>DAFYP#MS-ARCHIVO</v>
      </c>
      <c r="L775" s="7" t="str">
        <f>DetalleExp!AQ775</f>
        <v>ARCHIVO - Archivo</v>
      </c>
      <c r="M775" s="7" t="str">
        <f>DetalleExp!AR775</f>
        <v>DAFYP#MS - Dirección de administración financiera y presupuestaria</v>
      </c>
      <c r="N775" s="7">
        <f>DetalleExp!AS775</f>
        <v>44257</v>
      </c>
      <c r="O775" s="27">
        <f ca="1">ROUNDUP(TODAY()-N775,0)</f>
        <v>98</v>
      </c>
      <c r="P775" s="27">
        <f ca="1">ROUNDUP(TODAY()-B775,0)</f>
        <v>123</v>
      </c>
      <c r="Q775" s="1" t="str">
        <f>IFERROR(IF(A775="Ordenes de Compra",VLOOKUP($E775,'Ordenes de Compra'!$A$2:$E$1712,5,0),"Sin OC"),"Sin dato")</f>
        <v>Sin OC</v>
      </c>
      <c r="R775" s="28" t="str">
        <f>IFERROR(IF(A775="Ordenes de Compra",VLOOKUP($I775,'Ordenes de Compra'!$B$2:$E$1712,3,0),"Sin OC"),"Sin dato")</f>
        <v>Sin OC</v>
      </c>
      <c r="S775" s="1" t="str">
        <f>VLOOKUP($U775,'Tablas intermedias'!$C$1:$H$222,5,0)</f>
        <v>DGPFE</v>
      </c>
      <c r="T775" s="29" t="str">
        <f t="shared" si="37"/>
        <v>OK</v>
      </c>
      <c r="U775" s="30" t="str">
        <f t="shared" si="38"/>
        <v>DAFYP#MS-ARCHIVOARCHIVO - ArchivoDAFYP#MS - Dirección de administración financiera y presupuestaria</v>
      </c>
      <c r="V775" s="1" t="str">
        <f>VLOOKUP(U775,'Tablas intermedias'!$C$1:$H$222,6,0)</f>
        <v>No</v>
      </c>
      <c r="W775" s="1" t="str">
        <f ca="1">IF(O775&lt;30,"menos de 30 días","más de 30 días")</f>
        <v>más de 30 días</v>
      </c>
    </row>
    <row r="776" spans="1:23" ht="14.25" hidden="1" thickTop="1" thickBot="1" x14ac:dyDescent="0.25">
      <c r="A776" s="17" t="str">
        <f>IF(DetalleExp!H776='Tablas intermedias'!$A$2,"Ordenes de Compra",IF(DetalleExp!H776='Tablas intermedias'!$A$3,"Financiamiento Internacional","Legítimo Abono"))</f>
        <v>Financiamiento Internacional</v>
      </c>
      <c r="B776" s="7">
        <f>DetalleExp!E776</f>
        <v>44232</v>
      </c>
      <c r="C776" s="1" t="str">
        <f>DetalleExp!A776</f>
        <v>EX-2021-10569701-APN-DAFYP#MS</v>
      </c>
      <c r="D776" s="1" t="str">
        <f>IF(A776="Ordenes de Compra",VLOOKUP(C776,Autogestión!$B$2:$D$5090,3,0),IF(A776="Legítimo Abono",VLOOKUP(C776,NoAmpOC!$B$2:$H$988,7,0),"Factura"))</f>
        <v>Factura</v>
      </c>
      <c r="E776" s="26" t="str">
        <f>IF(A776="Ordenes de Compra",VLOOKUP($C776,Autogestión!$B$2:$G$5090,6,0),IF(A776="Financiamiento Internacional",VLOOKUP($C776,FinInt!$B$2:$G$508,6,0),"Legítimo Abono"))</f>
        <v>Consolidación del modelo de Atención Primaria de la Salud a través de la Provisión y Dispensa de Medicamentos Esenciales ¿ Proyectos financiados Organismos Multilaterales Regionales - ARG/15/001 - PNUD</v>
      </c>
      <c r="F776" s="26" t="str">
        <f>IF($A776="Ordenes de Compra","ARS",IF($A776="Financiamiento Internacional",VLOOKUP($C776,FinInt!$B$2:$Q$508,15,0),VLOOKUP($C776,NoAmpOC!$B$2:$T$988,18,0)))</f>
        <v>ARS</v>
      </c>
      <c r="G776" s="5">
        <f>IF($A776="Ordenes de Compra",VLOOKUP($C776,Autogestión!$B$2:$H$5090,7,0),IF($A776="Financiamiento Internacional",VLOOKUP($C776,FinInt!$B$2:$Q$1308,16,0),VLOOKUP($C776,NoAmpOC!$B$2:$T$988,19,0)))</f>
        <v>43551</v>
      </c>
      <c r="H776" s="5">
        <f t="shared" si="36"/>
        <v>43551</v>
      </c>
      <c r="I776" s="26" t="str">
        <f>IF($A776="Ordenes de Compra",VLOOKUP($C776,Autogestión!$B$2:$J$5090,9,0),IF($A776="Financiamiento Internacional",VLOOKUP($C776,FinInt!$B$2:$G$1555,6,0),"Legitimo Abono"))</f>
        <v>Consolidación del modelo de Atención Primaria de la Salud a través de la Provisión y Dispensa de Medicamentos Esenciales ¿ Proyectos financiados Organismos Multilaterales Regionales - ARG/15/001 - PNUD</v>
      </c>
      <c r="J776" s="1" t="str">
        <f>IF($A776="Ordenes de Compra",VLOOKUP($C776,Autogestión!$B$2:$R$5090,17,0),IF($A776="Financiamiento Internacional",VLOOKUP($C776,FinInt!$B$2:$O$1508,14,0),VLOOKUP($C776,NoAmpOC!$B$2:$R$988,17,0)))</f>
        <v>GELIO INMOBILIARIA SA</v>
      </c>
      <c r="K776" s="7" t="str">
        <f>DetalleExp!AP776</f>
        <v>DAFYP#MS-ARCHIVO</v>
      </c>
      <c r="L776" s="7" t="str">
        <f>DetalleExp!AQ776</f>
        <v>ARCHIVO - Archivo</v>
      </c>
      <c r="M776" s="7" t="str">
        <f>DetalleExp!AR776</f>
        <v>DAFYP#MS - Dirección de administración financiera y presupuestaria</v>
      </c>
      <c r="N776" s="7">
        <f>DetalleExp!AS776</f>
        <v>44257</v>
      </c>
      <c r="O776" s="27">
        <f ca="1">ROUNDUP(TODAY()-N776,0)</f>
        <v>98</v>
      </c>
      <c r="P776" s="27">
        <f ca="1">ROUNDUP(TODAY()-B776,0)</f>
        <v>123</v>
      </c>
      <c r="Q776" s="1" t="str">
        <f>IFERROR(IF(A776="Ordenes de Compra",VLOOKUP($E776,'Ordenes de Compra'!$A$2:$E$1712,5,0),"Sin OC"),"Sin dato")</f>
        <v>Sin OC</v>
      </c>
      <c r="R776" s="28" t="str">
        <f>IFERROR(IF(A776="Ordenes de Compra",VLOOKUP($I776,'Ordenes de Compra'!$B$2:$E$1712,3,0),"Sin OC"),"Sin dato")</f>
        <v>Sin OC</v>
      </c>
      <c r="S776" s="1" t="str">
        <f>VLOOKUP($U776,'Tablas intermedias'!$C$1:$H$222,5,0)</f>
        <v>DGPFE</v>
      </c>
      <c r="T776" s="29" t="str">
        <f t="shared" si="37"/>
        <v>OK</v>
      </c>
      <c r="U776" s="30" t="str">
        <f t="shared" si="38"/>
        <v>DAFYP#MS-ARCHIVOARCHIVO - ArchivoDAFYP#MS - Dirección de administración financiera y presupuestaria</v>
      </c>
      <c r="V776" s="1" t="str">
        <f>VLOOKUP(U776,'Tablas intermedias'!$C$1:$H$222,6,0)</f>
        <v>No</v>
      </c>
      <c r="W776" s="1" t="str">
        <f ca="1">IF(O776&lt;30,"menos de 30 días","más de 30 días")</f>
        <v>más de 30 días</v>
      </c>
    </row>
    <row r="777" spans="1:23" ht="14.25" hidden="1" thickTop="1" thickBot="1" x14ac:dyDescent="0.25">
      <c r="A777" s="17" t="str">
        <f>IF(DetalleExp!H777='Tablas intermedias'!$A$2,"Ordenes de Compra",IF(DetalleExp!H777='Tablas intermedias'!$A$3,"Financiamiento Internacional","Legítimo Abono"))</f>
        <v>Financiamiento Internacional</v>
      </c>
      <c r="B777" s="7">
        <f>DetalleExp!E777</f>
        <v>44232</v>
      </c>
      <c r="C777" s="1" t="str">
        <f>DetalleExp!A777</f>
        <v>EX-2021-10570628-APN-DAFYP#MS</v>
      </c>
      <c r="D777" s="1" t="str">
        <f>IF(A777="Ordenes de Compra",VLOOKUP(C777,Autogestión!$B$2:$D$5090,3,0),IF(A777="Legítimo Abono",VLOOKUP(C777,NoAmpOC!$B$2:$H$988,7,0),"Factura"))</f>
        <v>Factura</v>
      </c>
      <c r="E777" s="26" t="str">
        <f>IF(A777="Ordenes de Compra",VLOOKUP($C777,Autogestión!$B$2:$G$5090,6,0),IF(A777="Financiamiento Internacional",VLOOKUP($C777,FinInt!$B$2:$G$508,6,0),"Legítimo Abono"))</f>
        <v>Programa de Apoyo al Fortalecimiento de la cobertura pública efectiva de salud y un sistema integrado de provisión de salud de calidad. Proyectos BIRF - ARG/19/014 - PNUD</v>
      </c>
      <c r="F777" s="26" t="str">
        <f>IF($A777="Ordenes de Compra","ARS",IF($A777="Financiamiento Internacional",VLOOKUP($C777,FinInt!$B$2:$Q$508,15,0),VLOOKUP($C777,NoAmpOC!$B$2:$T$988,18,0)))</f>
        <v>ARS</v>
      </c>
      <c r="G777" s="5">
        <f>IF($A777="Ordenes de Compra",VLOOKUP($C777,Autogestión!$B$2:$H$5090,7,0),IF($A777="Financiamiento Internacional",VLOOKUP($C777,FinInt!$B$2:$Q$1308,16,0),VLOOKUP($C777,NoAmpOC!$B$2:$T$988,19,0)))</f>
        <v>43551</v>
      </c>
      <c r="H777" s="5">
        <f t="shared" si="36"/>
        <v>43551</v>
      </c>
      <c r="I777" s="26" t="str">
        <f>IF($A777="Ordenes de Compra",VLOOKUP($C777,Autogestión!$B$2:$J$5090,9,0),IF($A777="Financiamiento Internacional",VLOOKUP($C777,FinInt!$B$2:$G$1555,6,0),"Legitimo Abono"))</f>
        <v>Programa de Apoyo al Fortalecimiento de la cobertura pública efectiva de salud y un sistema integrado de provisión de salud de calidad. Proyectos BIRF - ARG/19/014 - PNUD</v>
      </c>
      <c r="J777" s="1" t="str">
        <f>IF($A777="Ordenes de Compra",VLOOKUP($C777,Autogestión!$B$2:$R$5090,17,0),IF($A777="Financiamiento Internacional",VLOOKUP($C777,FinInt!$B$2:$O$1508,14,0),VLOOKUP($C777,NoAmpOC!$B$2:$R$988,17,0)))</f>
        <v>GELIO INMOBILIARIA SA</v>
      </c>
      <c r="K777" s="7" t="str">
        <f>DetalleExp!AP777</f>
        <v>DAFYP#MS-ARCHIVO</v>
      </c>
      <c r="L777" s="7" t="str">
        <f>DetalleExp!AQ777</f>
        <v>ARCHIVO - Archivo</v>
      </c>
      <c r="M777" s="7" t="str">
        <f>DetalleExp!AR777</f>
        <v>DAFYP#MS - Dirección de administración financiera y presupuestaria</v>
      </c>
      <c r="N777" s="7">
        <f>DetalleExp!AS777</f>
        <v>44277</v>
      </c>
      <c r="O777" s="27">
        <f ca="1">ROUNDUP(TODAY()-N777,0)</f>
        <v>78</v>
      </c>
      <c r="P777" s="27">
        <f ca="1">ROUNDUP(TODAY()-B777,0)</f>
        <v>123</v>
      </c>
      <c r="Q777" s="1" t="str">
        <f>IFERROR(IF(A777="Ordenes de Compra",VLOOKUP($E777,'Ordenes de Compra'!$A$2:$E$1712,5,0),"Sin OC"),"Sin dato")</f>
        <v>Sin OC</v>
      </c>
      <c r="R777" s="28" t="str">
        <f>IFERROR(IF(A777="Ordenes de Compra",VLOOKUP($I777,'Ordenes de Compra'!$B$2:$E$1712,3,0),"Sin OC"),"Sin dato")</f>
        <v>Sin OC</v>
      </c>
      <c r="S777" s="1" t="str">
        <f>VLOOKUP($U777,'Tablas intermedias'!$C$1:$H$222,5,0)</f>
        <v>DGPFE</v>
      </c>
      <c r="T777" s="29" t="str">
        <f t="shared" si="37"/>
        <v>OK</v>
      </c>
      <c r="U777" s="30" t="str">
        <f t="shared" si="38"/>
        <v>DAFYP#MS-ARCHIVOARCHIVO - ArchivoDAFYP#MS - Dirección de administración financiera y presupuestaria</v>
      </c>
      <c r="V777" s="1" t="str">
        <f>VLOOKUP(U777,'Tablas intermedias'!$C$1:$H$222,6,0)</f>
        <v>No</v>
      </c>
      <c r="W777" s="1" t="str">
        <f ca="1">IF(O777&lt;30,"menos de 30 días","más de 30 días")</f>
        <v>más de 30 días</v>
      </c>
    </row>
    <row r="778" spans="1:23" ht="14.25" hidden="1" thickTop="1" thickBot="1" x14ac:dyDescent="0.25">
      <c r="A778" s="17" t="str">
        <f>IF(DetalleExp!H778='Tablas intermedias'!$A$2,"Ordenes de Compra",IF(DetalleExp!H778='Tablas intermedias'!$A$3,"Financiamiento Internacional","Legítimo Abono"))</f>
        <v>Financiamiento Internacional</v>
      </c>
      <c r="B778" s="7">
        <f>DetalleExp!E778</f>
        <v>44232</v>
      </c>
      <c r="C778" s="1" t="str">
        <f>DetalleExp!A778</f>
        <v>EX-2021-10570887-APN-DAFYP#MS</v>
      </c>
      <c r="D778" s="1" t="str">
        <f>IF(A778="Ordenes de Compra",VLOOKUP(C778,Autogestión!$B$2:$D$5090,3,0),IF(A778="Legítimo Abono",VLOOKUP(C778,NoAmpOC!$B$2:$H$988,7,0),"Factura"))</f>
        <v>Factura</v>
      </c>
      <c r="E778" s="26" t="str">
        <f>IF(A778="Ordenes de Compra",VLOOKUP($C778,Autogestión!$B$2:$G$5090,6,0),IF(A778="Financiamiento Internacional",VLOOKUP($C778,FinInt!$B$2:$G$508,6,0),"Legítimo Abono"))</f>
        <v>Programa de Apoyo al Fortalecimiento de la cobertura pública efectiva de salud y un sistema integrado de provisión de salud de calidad. Proyectos BIRF - ARG/19/014 - PNUD</v>
      </c>
      <c r="F778" s="26" t="str">
        <f>IF($A778="Ordenes de Compra","ARS",IF($A778="Financiamiento Internacional",VLOOKUP($C778,FinInt!$B$2:$Q$508,15,0),VLOOKUP($C778,NoAmpOC!$B$2:$T$988,18,0)))</f>
        <v>ARS</v>
      </c>
      <c r="G778" s="5">
        <f>IF($A778="Ordenes de Compra",VLOOKUP($C778,Autogestión!$B$2:$H$5090,7,0),IF($A778="Financiamiento Internacional",VLOOKUP($C778,FinInt!$B$2:$Q$1308,16,0),VLOOKUP($C778,NoAmpOC!$B$2:$T$988,19,0)))</f>
        <v>43551</v>
      </c>
      <c r="H778" s="5">
        <f t="shared" si="36"/>
        <v>43551</v>
      </c>
      <c r="I778" s="26" t="str">
        <f>IF($A778="Ordenes de Compra",VLOOKUP($C778,Autogestión!$B$2:$J$5090,9,0),IF($A778="Financiamiento Internacional",VLOOKUP($C778,FinInt!$B$2:$G$1555,6,0),"Legitimo Abono"))</f>
        <v>Programa de Apoyo al Fortalecimiento de la cobertura pública efectiva de salud y un sistema integrado de provisión de salud de calidad. Proyectos BIRF - ARG/19/014 - PNUD</v>
      </c>
      <c r="J778" s="1" t="str">
        <f>IF($A778="Ordenes de Compra",VLOOKUP($C778,Autogestión!$B$2:$R$5090,17,0),IF($A778="Financiamiento Internacional",VLOOKUP($C778,FinInt!$B$2:$O$1508,14,0),VLOOKUP($C778,NoAmpOC!$B$2:$R$988,17,0)))</f>
        <v>GELIO INMOBILIARIA SA</v>
      </c>
      <c r="K778" s="7" t="str">
        <f>DetalleExp!AP778</f>
        <v>DAFYP#MS-ARCHIVO</v>
      </c>
      <c r="L778" s="7" t="str">
        <f>DetalleExp!AQ778</f>
        <v>ARCHIVO - Archivo</v>
      </c>
      <c r="M778" s="7" t="str">
        <f>DetalleExp!AR778</f>
        <v>DAFYP#MS - Dirección de administración financiera y presupuestaria</v>
      </c>
      <c r="N778" s="7">
        <f>DetalleExp!AS778</f>
        <v>44264</v>
      </c>
      <c r="O778" s="27">
        <f ca="1">ROUNDUP(TODAY()-N778,0)</f>
        <v>91</v>
      </c>
      <c r="P778" s="27">
        <f ca="1">ROUNDUP(TODAY()-B778,0)</f>
        <v>123</v>
      </c>
      <c r="Q778" s="1" t="str">
        <f>IFERROR(IF(A778="Ordenes de Compra",VLOOKUP($E778,'Ordenes de Compra'!$A$2:$E$1712,5,0),"Sin OC"),"Sin dato")</f>
        <v>Sin OC</v>
      </c>
      <c r="R778" s="28" t="str">
        <f>IFERROR(IF(A778="Ordenes de Compra",VLOOKUP($I778,'Ordenes de Compra'!$B$2:$E$1712,3,0),"Sin OC"),"Sin dato")</f>
        <v>Sin OC</v>
      </c>
      <c r="S778" s="1" t="str">
        <f>VLOOKUP($U778,'Tablas intermedias'!$C$1:$H$222,5,0)</f>
        <v>DGPFE</v>
      </c>
      <c r="T778" s="29" t="str">
        <f t="shared" si="37"/>
        <v>OK</v>
      </c>
      <c r="U778" s="30" t="str">
        <f t="shared" si="38"/>
        <v>DAFYP#MS-ARCHIVOARCHIVO - ArchivoDAFYP#MS - Dirección de administración financiera y presupuestaria</v>
      </c>
      <c r="V778" s="1" t="str">
        <f>VLOOKUP(U778,'Tablas intermedias'!$C$1:$H$222,6,0)</f>
        <v>No</v>
      </c>
      <c r="W778" s="1" t="str">
        <f ca="1">IF(O778&lt;30,"menos de 30 días","más de 30 días")</f>
        <v>más de 30 días</v>
      </c>
    </row>
    <row r="779" spans="1:23" ht="14.25" hidden="1" thickTop="1" thickBot="1" x14ac:dyDescent="0.25">
      <c r="A779" s="17" t="str">
        <f>IF(DetalleExp!H779='Tablas intermedias'!$A$2,"Ordenes de Compra",IF(DetalleExp!H779='Tablas intermedias'!$A$3,"Financiamiento Internacional","Legítimo Abono"))</f>
        <v>Financiamiento Internacional</v>
      </c>
      <c r="B779" s="7">
        <f>DetalleExp!E779</f>
        <v>44232</v>
      </c>
      <c r="C779" s="1" t="str">
        <f>DetalleExp!A779</f>
        <v>EX-2021-10572097-APN-DAFYP#MS</v>
      </c>
      <c r="D779" s="1" t="str">
        <f>IF(A779="Ordenes de Compra",VLOOKUP(C779,Autogestión!$B$2:$D$5090,3,0),IF(A779="Legítimo Abono",VLOOKUP(C779,NoAmpOC!$B$2:$H$988,7,0),"Factura"))</f>
        <v>Factura</v>
      </c>
      <c r="E779" s="26" t="str">
        <f>IF(A779="Ordenes de Compra",VLOOKUP($C779,Autogestión!$B$2:$G$5090,6,0),IF(A779="Financiamiento Internacional",VLOOKUP($C779,FinInt!$B$2:$G$508,6,0),"Legítimo Abono"))</f>
        <v>Programa de Consolidación de la Gestión centralizada en Salud - ARG/13/007 - PNUD</v>
      </c>
      <c r="F779" s="26" t="str">
        <f>IF($A779="Ordenes de Compra","ARS",IF($A779="Financiamiento Internacional",VLOOKUP($C779,FinInt!$B$2:$Q$508,15,0),VLOOKUP($C779,NoAmpOC!$B$2:$T$988,18,0)))</f>
        <v>ARS</v>
      </c>
      <c r="G779" s="5">
        <f>IF($A779="Ordenes de Compra",VLOOKUP($C779,Autogestión!$B$2:$H$5090,7,0),IF($A779="Financiamiento Internacional",VLOOKUP($C779,FinInt!$B$2:$Q$1308,16,0),VLOOKUP($C779,NoAmpOC!$B$2:$T$988,19,0)))</f>
        <v>154154</v>
      </c>
      <c r="H779" s="5">
        <f t="shared" si="36"/>
        <v>154154</v>
      </c>
      <c r="I779" s="26" t="str">
        <f>IF($A779="Ordenes de Compra",VLOOKUP($C779,Autogestión!$B$2:$J$5090,9,0),IF($A779="Financiamiento Internacional",VLOOKUP($C779,FinInt!$B$2:$G$1555,6,0),"Legitimo Abono"))</f>
        <v>Programa de Consolidación de la Gestión centralizada en Salud - ARG/13/007 - PNUD</v>
      </c>
      <c r="J779" s="1" t="str">
        <f>IF($A779="Ordenes de Compra",VLOOKUP($C779,Autogestión!$B$2:$R$5090,17,0),IF($A779="Financiamiento Internacional",VLOOKUP($C779,FinInt!$B$2:$O$1508,14,0),VLOOKUP($C779,NoAmpOC!$B$2:$R$988,17,0)))</f>
        <v>GELIO INMOBILIARIA SA</v>
      </c>
      <c r="K779" s="7" t="str">
        <f>DetalleExp!AP779</f>
        <v>DAFYP#MS-ARCHIVO</v>
      </c>
      <c r="L779" s="7" t="str">
        <f>DetalleExp!AQ779</f>
        <v>ARCHIVO - Archivo</v>
      </c>
      <c r="M779" s="7" t="str">
        <f>DetalleExp!AR779</f>
        <v>DAFYP#MS - Dirección de administración financiera y presupuestaria</v>
      </c>
      <c r="N779" s="7">
        <f>DetalleExp!AS779</f>
        <v>44284</v>
      </c>
      <c r="O779" s="27">
        <f ca="1">ROUNDUP(TODAY()-N779,0)</f>
        <v>71</v>
      </c>
      <c r="P779" s="27">
        <f ca="1">ROUNDUP(TODAY()-B779,0)</f>
        <v>123</v>
      </c>
      <c r="Q779" s="1" t="str">
        <f>IFERROR(IF(A779="Ordenes de Compra",VLOOKUP($E779,'Ordenes de Compra'!$A$2:$E$1712,5,0),"Sin OC"),"Sin dato")</f>
        <v>Sin OC</v>
      </c>
      <c r="R779" s="28" t="str">
        <f>IFERROR(IF(A779="Ordenes de Compra",VLOOKUP($I779,'Ordenes de Compra'!$B$2:$E$1712,3,0),"Sin OC"),"Sin dato")</f>
        <v>Sin OC</v>
      </c>
      <c r="S779" s="1" t="str">
        <f>VLOOKUP($U779,'Tablas intermedias'!$C$1:$H$222,5,0)</f>
        <v>DGPFE</v>
      </c>
      <c r="T779" s="29" t="str">
        <f t="shared" si="37"/>
        <v>OK</v>
      </c>
      <c r="U779" s="30" t="str">
        <f t="shared" si="38"/>
        <v>DAFYP#MS-ARCHIVOARCHIVO - ArchivoDAFYP#MS - Dirección de administración financiera y presupuestaria</v>
      </c>
      <c r="V779" s="1" t="str">
        <f>VLOOKUP(U779,'Tablas intermedias'!$C$1:$H$222,6,0)</f>
        <v>No</v>
      </c>
      <c r="W779" s="1" t="str">
        <f ca="1">IF(O779&lt;30,"menos de 30 días","más de 30 días")</f>
        <v>más de 30 días</v>
      </c>
    </row>
    <row r="780" spans="1:23" ht="14.25" hidden="1" thickTop="1" thickBot="1" x14ac:dyDescent="0.25">
      <c r="A780" s="17" t="str">
        <f>IF(DetalleExp!H780='Tablas intermedias'!$A$2,"Ordenes de Compra",IF(DetalleExp!H780='Tablas intermedias'!$A$3,"Financiamiento Internacional","Legítimo Abono"))</f>
        <v>Financiamiento Internacional</v>
      </c>
      <c r="B780" s="7">
        <f>DetalleExp!E780</f>
        <v>44232</v>
      </c>
      <c r="C780" s="1" t="str">
        <f>DetalleExp!A780</f>
        <v>EX-2021-10572206-APN-DAFYP#MS</v>
      </c>
      <c r="D780" s="1" t="str">
        <f>IF(A780="Ordenes de Compra",VLOOKUP(C780,Autogestión!$B$2:$D$5090,3,0),IF(A780="Legítimo Abono",VLOOKUP(C780,NoAmpOC!$B$2:$H$988,7,0),"Factura"))</f>
        <v>Factura</v>
      </c>
      <c r="E780" s="26" t="str">
        <f>IF(A780="Ordenes de Compra",VLOOKUP($C780,Autogestión!$B$2:$G$5090,6,0),IF(A780="Financiamiento Internacional",VLOOKUP($C780,FinInt!$B$2:$G$508,6,0),"Legítimo Abono"))</f>
        <v>Programa de Apoyo al Fortalecimiento de la cobertura pública efectiva de salud y un sistema integrado de provisión de salud de calidad. Proyectos BIRF - ARG/19/014 - PNUD</v>
      </c>
      <c r="F780" s="26" t="str">
        <f>IF($A780="Ordenes de Compra","ARS",IF($A780="Financiamiento Internacional",VLOOKUP($C780,FinInt!$B$2:$Q$508,15,0),VLOOKUP($C780,NoAmpOC!$B$2:$T$988,18,0)))</f>
        <v>ARS</v>
      </c>
      <c r="G780" s="5">
        <f>IF($A780="Ordenes de Compra",VLOOKUP($C780,Autogestión!$B$2:$H$5090,7,0),IF($A780="Financiamiento Internacional",VLOOKUP($C780,FinInt!$B$2:$Q$1308,16,0),VLOOKUP($C780,NoAmpOC!$B$2:$T$988,19,0)))</f>
        <v>1849848</v>
      </c>
      <c r="H780" s="5">
        <f t="shared" si="36"/>
        <v>1849848</v>
      </c>
      <c r="I780" s="26" t="str">
        <f>IF($A780="Ordenes de Compra",VLOOKUP($C780,Autogestión!$B$2:$J$5090,9,0),IF($A780="Financiamiento Internacional",VLOOKUP($C780,FinInt!$B$2:$G$1555,6,0),"Legitimo Abono"))</f>
        <v>Programa de Apoyo al Fortalecimiento de la cobertura pública efectiva de salud y un sistema integrado de provisión de salud de calidad. Proyectos BIRF - ARG/19/014 - PNUD</v>
      </c>
      <c r="J780" s="1" t="str">
        <f>IF($A780="Ordenes de Compra",VLOOKUP($C780,Autogestión!$B$2:$R$5090,17,0),IF($A780="Financiamiento Internacional",VLOOKUP($C780,FinInt!$B$2:$O$1508,14,0),VLOOKUP($C780,NoAmpOC!$B$2:$R$988,17,0)))</f>
        <v>GELIO INMOBILIARIA SA</v>
      </c>
      <c r="K780" s="7" t="str">
        <f>DetalleExp!AP780</f>
        <v>DAFYP#MS-ARCHIVO</v>
      </c>
      <c r="L780" s="7" t="str">
        <f>DetalleExp!AQ780</f>
        <v>ARCHIVO - Archivo</v>
      </c>
      <c r="M780" s="7" t="str">
        <f>DetalleExp!AR780</f>
        <v>DAFYP#MS - Dirección de administración financiera y presupuestaria</v>
      </c>
      <c r="N780" s="7">
        <f>DetalleExp!AS780</f>
        <v>44284</v>
      </c>
      <c r="O780" s="27">
        <f ca="1">ROUNDUP(TODAY()-N780,0)</f>
        <v>71</v>
      </c>
      <c r="P780" s="27">
        <f ca="1">ROUNDUP(TODAY()-B780,0)</f>
        <v>123</v>
      </c>
      <c r="Q780" s="1" t="str">
        <f>IFERROR(IF(A780="Ordenes de Compra",VLOOKUP($E780,'Ordenes de Compra'!$A$2:$E$1712,5,0),"Sin OC"),"Sin dato")</f>
        <v>Sin OC</v>
      </c>
      <c r="R780" s="28" t="str">
        <f>IFERROR(IF(A780="Ordenes de Compra",VLOOKUP($I780,'Ordenes de Compra'!$B$2:$E$1712,3,0),"Sin OC"),"Sin dato")</f>
        <v>Sin OC</v>
      </c>
      <c r="S780" s="1" t="str">
        <f>VLOOKUP($U780,'Tablas intermedias'!$C$1:$H$222,5,0)</f>
        <v>DGPFE</v>
      </c>
      <c r="T780" s="29" t="str">
        <f t="shared" si="37"/>
        <v>OK</v>
      </c>
      <c r="U780" s="30" t="str">
        <f t="shared" si="38"/>
        <v>DAFYP#MS-ARCHIVOARCHIVO - ArchivoDAFYP#MS - Dirección de administración financiera y presupuestaria</v>
      </c>
      <c r="V780" s="1" t="str">
        <f>VLOOKUP(U780,'Tablas intermedias'!$C$1:$H$222,6,0)</f>
        <v>No</v>
      </c>
      <c r="W780" s="1" t="str">
        <f ca="1">IF(O780&lt;30,"menos de 30 días","más de 30 días")</f>
        <v>más de 30 días</v>
      </c>
    </row>
    <row r="781" spans="1:23" ht="14.25" hidden="1" thickTop="1" thickBot="1" x14ac:dyDescent="0.25">
      <c r="A781" s="17" t="str">
        <f>IF(DetalleExp!H781='Tablas intermedias'!$A$2,"Ordenes de Compra",IF(DetalleExp!H781='Tablas intermedias'!$A$3,"Financiamiento Internacional","Legítimo Abono"))</f>
        <v>Financiamiento Internacional</v>
      </c>
      <c r="B781" s="7">
        <f>DetalleExp!E781</f>
        <v>44232</v>
      </c>
      <c r="C781" s="1" t="str">
        <f>DetalleExp!A781</f>
        <v>EX-2021-10572303-APN-DAFYP#MS</v>
      </c>
      <c r="D781" s="1" t="str">
        <f>IF(A781="Ordenes de Compra",VLOOKUP(C781,Autogestión!$B$2:$D$5090,3,0),IF(A781="Legítimo Abono",VLOOKUP(C781,NoAmpOC!$B$2:$H$988,7,0),"Factura"))</f>
        <v>Factura</v>
      </c>
      <c r="E781" s="26" t="str">
        <f>IF(A781="Ordenes de Compra",VLOOKUP($C781,Autogestión!$B$2:$G$5090,6,0),IF(A781="Financiamiento Internacional",VLOOKUP($C781,FinInt!$B$2:$G$508,6,0),"Legítimo Abono"))</f>
        <v>Programa de Apoyo al Fortalecimiento de la cobertura pública efectiva de salud y un sistema integrado de provisión de salud de calidad. Proyectos BIRF - ARG/19/014 - PNUD</v>
      </c>
      <c r="F781" s="26" t="str">
        <f>IF($A781="Ordenes de Compra","ARS",IF($A781="Financiamiento Internacional",VLOOKUP($C781,FinInt!$B$2:$Q$508,15,0),VLOOKUP($C781,NoAmpOC!$B$2:$T$988,18,0)))</f>
        <v>ARS</v>
      </c>
      <c r="G781" s="5">
        <f>IF($A781="Ordenes de Compra",VLOOKUP($C781,Autogestión!$B$2:$H$5090,7,0),IF($A781="Financiamiento Internacional",VLOOKUP($C781,FinInt!$B$2:$Q$1308,16,0),VLOOKUP($C781,NoAmpOC!$B$2:$T$988,19,0)))</f>
        <v>1695694</v>
      </c>
      <c r="H781" s="5">
        <f t="shared" si="36"/>
        <v>1695694</v>
      </c>
      <c r="I781" s="26" t="str">
        <f>IF($A781="Ordenes de Compra",VLOOKUP($C781,Autogestión!$B$2:$J$5090,9,0),IF($A781="Financiamiento Internacional",VLOOKUP($C781,FinInt!$B$2:$G$1555,6,0),"Legitimo Abono"))</f>
        <v>Programa de Apoyo al Fortalecimiento de la cobertura pública efectiva de salud y un sistema integrado de provisión de salud de calidad. Proyectos BIRF - ARG/19/014 - PNUD</v>
      </c>
      <c r="J781" s="1" t="str">
        <f>IF($A781="Ordenes de Compra",VLOOKUP($C781,Autogestión!$B$2:$R$5090,17,0),IF($A781="Financiamiento Internacional",VLOOKUP($C781,FinInt!$B$2:$O$1508,14,0),VLOOKUP($C781,NoAmpOC!$B$2:$R$988,17,0)))</f>
        <v>GELIO INMOBILIARIA SA</v>
      </c>
      <c r="K781" s="7" t="str">
        <f>DetalleExp!AP781</f>
        <v>DAFYP#MS-ARCHIVO</v>
      </c>
      <c r="L781" s="7" t="str">
        <f>DetalleExp!AQ781</f>
        <v>ARCHIVO - Archivo</v>
      </c>
      <c r="M781" s="7" t="str">
        <f>DetalleExp!AR781</f>
        <v>DAFYP#MS - Dirección de administración financiera y presupuestaria</v>
      </c>
      <c r="N781" s="7">
        <f>DetalleExp!AS781</f>
        <v>44284</v>
      </c>
      <c r="O781" s="27">
        <f ca="1">ROUNDUP(TODAY()-N781,0)</f>
        <v>71</v>
      </c>
      <c r="P781" s="27">
        <f ca="1">ROUNDUP(TODAY()-B781,0)</f>
        <v>123</v>
      </c>
      <c r="Q781" s="1" t="str">
        <f>IFERROR(IF(A781="Ordenes de Compra",VLOOKUP($E781,'Ordenes de Compra'!$A$2:$E$1712,5,0),"Sin OC"),"Sin dato")</f>
        <v>Sin OC</v>
      </c>
      <c r="R781" s="28" t="str">
        <f>IFERROR(IF(A781="Ordenes de Compra",VLOOKUP($I781,'Ordenes de Compra'!$B$2:$E$1712,3,0),"Sin OC"),"Sin dato")</f>
        <v>Sin OC</v>
      </c>
      <c r="S781" s="1" t="str">
        <f>VLOOKUP($U781,'Tablas intermedias'!$C$1:$H$222,5,0)</f>
        <v>DGPFE</v>
      </c>
      <c r="T781" s="29" t="str">
        <f t="shared" si="37"/>
        <v>OK</v>
      </c>
      <c r="U781" s="30" t="str">
        <f t="shared" si="38"/>
        <v>DAFYP#MS-ARCHIVOARCHIVO - ArchivoDAFYP#MS - Dirección de administración financiera y presupuestaria</v>
      </c>
      <c r="V781" s="1" t="str">
        <f>VLOOKUP(U781,'Tablas intermedias'!$C$1:$H$222,6,0)</f>
        <v>No</v>
      </c>
      <c r="W781" s="1" t="str">
        <f ca="1">IF(O781&lt;30,"menos de 30 días","más de 30 días")</f>
        <v>más de 30 días</v>
      </c>
    </row>
    <row r="782" spans="1:23" ht="14.25" hidden="1" thickTop="1" thickBot="1" x14ac:dyDescent="0.25">
      <c r="A782" s="17" t="str">
        <f>IF(DetalleExp!H782='Tablas intermedias'!$A$2,"Ordenes de Compra",IF(DetalleExp!H782='Tablas intermedias'!$A$3,"Financiamiento Internacional","Legítimo Abono"))</f>
        <v>Financiamiento Internacional</v>
      </c>
      <c r="B782" s="7">
        <f>DetalleExp!E782</f>
        <v>44235</v>
      </c>
      <c r="C782" s="1" t="str">
        <f>DetalleExp!A782</f>
        <v>EX-2021-10881638-APN-DAFYP#MS</v>
      </c>
      <c r="D782" s="1" t="str">
        <f>IF(A782="Ordenes de Compra",VLOOKUP(C782,Autogestión!$B$2:$D$5090,3,0),IF(A782="Legítimo Abono",VLOOKUP(C782,NoAmpOC!$B$2:$H$988,7,0),"Factura"))</f>
        <v>Factura</v>
      </c>
      <c r="E782" s="26" t="str">
        <f>IF(A782="Ordenes de Compra",VLOOKUP($C782,Autogestión!$B$2:$G$5090,6,0),IF(A782="Financiamiento Internacional",VLOOKUP($C782,FinInt!$B$2:$G$508,6,0),"Legítimo Abono"))</f>
        <v>Programa Multifase de Atención Primaria a la Salud para el Manejo de Enfermedades Crónicas No Transmisibles. Segunda Operación - 3772/0C-AR - BID</v>
      </c>
      <c r="F782" s="26" t="str">
        <f>IF($A782="Ordenes de Compra","ARS",IF($A782="Financiamiento Internacional",VLOOKUP($C782,FinInt!$B$2:$Q$508,15,0),VLOOKUP($C782,NoAmpOC!$B$2:$T$988,18,0)))</f>
        <v>ARS</v>
      </c>
      <c r="G782" s="5">
        <f>IF($A782="Ordenes de Compra",VLOOKUP($C782,Autogestión!$B$2:$H$5090,7,0),IF($A782="Financiamiento Internacional",VLOOKUP($C782,FinInt!$B$2:$Q$1308,16,0),VLOOKUP($C782,NoAmpOC!$B$2:$T$988,19,0)))</f>
        <v>73098.47</v>
      </c>
      <c r="H782" s="5">
        <f t="shared" si="36"/>
        <v>73098.47</v>
      </c>
      <c r="I782" s="26" t="str">
        <f>IF($A782="Ordenes de Compra",VLOOKUP($C782,Autogestión!$B$2:$J$5090,9,0),IF($A782="Financiamiento Internacional",VLOOKUP($C782,FinInt!$B$2:$G$1555,6,0),"Legitimo Abono"))</f>
        <v>Programa Multifase de Atención Primaria a la Salud para el Manejo de Enfermedades Crónicas No Transmisibles. Segunda Operación - 3772/0C-AR - BID</v>
      </c>
      <c r="J782" s="1" t="str">
        <f>IF($A782="Ordenes de Compra",VLOOKUP($C782,Autogestión!$B$2:$R$5090,17,0),IF($A782="Financiamiento Internacional",VLOOKUP($C782,FinInt!$B$2:$O$1508,14,0),VLOOKUP($C782,NoAmpOC!$B$2:$R$988,17,0)))</f>
        <v>CPS COMUNICACIONES SA</v>
      </c>
      <c r="K782" s="7" t="str">
        <f>DetalleExp!AP782</f>
        <v>DAFYP#MS-ARCHIVO</v>
      </c>
      <c r="L782" s="7" t="str">
        <f>DetalleExp!AQ782</f>
        <v>ARCHIVO - Archivo</v>
      </c>
      <c r="M782" s="7" t="str">
        <f>DetalleExp!AR782</f>
        <v>DAFYP#MS - Dirección de administración financiera y presupuestaria</v>
      </c>
      <c r="N782" s="7">
        <f>DetalleExp!AS782</f>
        <v>44270</v>
      </c>
      <c r="O782" s="27">
        <f ca="1">ROUNDUP(TODAY()-N782,0)</f>
        <v>85</v>
      </c>
      <c r="P782" s="27">
        <f ca="1">ROUNDUP(TODAY()-B782,0)</f>
        <v>120</v>
      </c>
      <c r="Q782" s="1" t="str">
        <f>IFERROR(IF(A782="Ordenes de Compra",VLOOKUP($E782,'Ordenes de Compra'!$A$2:$E$1712,5,0),"Sin OC"),"Sin dato")</f>
        <v>Sin OC</v>
      </c>
      <c r="R782" s="28" t="str">
        <f>IFERROR(IF(A782="Ordenes de Compra",VLOOKUP($I782,'Ordenes de Compra'!$B$2:$E$1712,3,0),"Sin OC"),"Sin dato")</f>
        <v>Sin OC</v>
      </c>
      <c r="S782" s="1" t="str">
        <f>VLOOKUP($U782,'Tablas intermedias'!$C$1:$H$222,5,0)</f>
        <v>DGPFE</v>
      </c>
      <c r="T782" s="29" t="str">
        <f t="shared" si="37"/>
        <v>OK</v>
      </c>
      <c r="U782" s="30" t="str">
        <f t="shared" si="38"/>
        <v>DAFYP#MS-ARCHIVOARCHIVO - ArchivoDAFYP#MS - Dirección de administración financiera y presupuestaria</v>
      </c>
      <c r="V782" s="1" t="str">
        <f>VLOOKUP(U782,'Tablas intermedias'!$C$1:$H$222,6,0)</f>
        <v>No</v>
      </c>
      <c r="W782" s="1" t="str">
        <f ca="1">IF(O782&lt;30,"menos de 30 días","más de 30 días")</f>
        <v>más de 30 días</v>
      </c>
    </row>
    <row r="783" spans="1:23" ht="14.25" hidden="1" thickTop="1" thickBot="1" x14ac:dyDescent="0.25">
      <c r="A783" s="17" t="str">
        <f>IF(DetalleExp!H783='Tablas intermedias'!$A$2,"Ordenes de Compra",IF(DetalleExp!H783='Tablas intermedias'!$A$3,"Financiamiento Internacional","Legítimo Abono"))</f>
        <v>Financiamiento Internacional</v>
      </c>
      <c r="B783" s="7">
        <f>DetalleExp!E783</f>
        <v>44235</v>
      </c>
      <c r="C783" s="1" t="str">
        <f>DetalleExp!A783</f>
        <v>EX-2021-10884197-APN-DAFYP#MS</v>
      </c>
      <c r="D783" s="1" t="str">
        <f>IF(A783="Ordenes de Compra",VLOOKUP(C783,Autogestión!$B$2:$D$5090,3,0),IF(A783="Legítimo Abono",VLOOKUP(C783,NoAmpOC!$B$2:$H$988,7,0),"Factura"))</f>
        <v>Factura</v>
      </c>
      <c r="E783" s="26" t="str">
        <f>IF(A783="Ordenes de Compra",VLOOKUP($C783,Autogestión!$B$2:$G$5090,6,0),IF(A783="Financiamiento Internacional",VLOOKUP($C783,FinInt!$B$2:$G$508,6,0),"Legítimo Abono"))</f>
        <v>Programa Multifase de Atención Primaria a la Salud para el Manejo de Enfermedades Crónicas No Transmisibles. Segunda Operación - 3772/0C-AR - BID</v>
      </c>
      <c r="F783" s="26" t="str">
        <f>IF($A783="Ordenes de Compra","ARS",IF($A783="Financiamiento Internacional",VLOOKUP($C783,FinInt!$B$2:$Q$508,15,0),VLOOKUP($C783,NoAmpOC!$B$2:$T$988,18,0)))</f>
        <v>ARS</v>
      </c>
      <c r="G783" s="5">
        <f>IF($A783="Ordenes de Compra",VLOOKUP($C783,Autogestión!$B$2:$H$5090,7,0),IF($A783="Financiamiento Internacional",VLOOKUP($C783,FinInt!$B$2:$Q$1308,16,0),VLOOKUP($C783,NoAmpOC!$B$2:$T$988,19,0)))</f>
        <v>36672.720000000001</v>
      </c>
      <c r="H783" s="5">
        <f t="shared" si="36"/>
        <v>36672.720000000001</v>
      </c>
      <c r="I783" s="26" t="str">
        <f>IF($A783="Ordenes de Compra",VLOOKUP($C783,Autogestión!$B$2:$J$5090,9,0),IF($A783="Financiamiento Internacional",VLOOKUP($C783,FinInt!$B$2:$G$1555,6,0),"Legitimo Abono"))</f>
        <v>Programa Multifase de Atención Primaria a la Salud para el Manejo de Enfermedades Crónicas No Transmisibles. Segunda Operación - 3772/0C-AR - BID</v>
      </c>
      <c r="J783" s="1" t="str">
        <f>IF($A783="Ordenes de Compra",VLOOKUP($C783,Autogestión!$B$2:$R$5090,17,0),IF($A783="Financiamiento Internacional",VLOOKUP($C783,FinInt!$B$2:$O$1508,14,0),VLOOKUP($C783,NoAmpOC!$B$2:$R$988,17,0)))</f>
        <v>CPS COMUNICACIONES SA</v>
      </c>
      <c r="K783" s="7" t="str">
        <f>DetalleExp!AP783</f>
        <v>DAFYP#MS-ARCHIVO</v>
      </c>
      <c r="L783" s="7" t="str">
        <f>DetalleExp!AQ783</f>
        <v>ARCHIVO - Archivo</v>
      </c>
      <c r="M783" s="7" t="str">
        <f>DetalleExp!AR783</f>
        <v>DAFYP#MS - Dirección de administración financiera y presupuestaria</v>
      </c>
      <c r="N783" s="7">
        <f>DetalleExp!AS783</f>
        <v>44270</v>
      </c>
      <c r="O783" s="27">
        <f ca="1">ROUNDUP(TODAY()-N783,0)</f>
        <v>85</v>
      </c>
      <c r="P783" s="27">
        <f ca="1">ROUNDUP(TODAY()-B783,0)</f>
        <v>120</v>
      </c>
      <c r="Q783" s="1" t="str">
        <f>IFERROR(IF(A783="Ordenes de Compra",VLOOKUP($E783,'Ordenes de Compra'!$A$2:$E$1712,5,0),"Sin OC"),"Sin dato")</f>
        <v>Sin OC</v>
      </c>
      <c r="R783" s="28" t="str">
        <f>IFERROR(IF(A783="Ordenes de Compra",VLOOKUP($I783,'Ordenes de Compra'!$B$2:$E$1712,3,0),"Sin OC"),"Sin dato")</f>
        <v>Sin OC</v>
      </c>
      <c r="S783" s="1" t="str">
        <f>VLOOKUP($U783,'Tablas intermedias'!$C$1:$H$222,5,0)</f>
        <v>DGPFE</v>
      </c>
      <c r="T783" s="29" t="str">
        <f t="shared" si="37"/>
        <v>OK</v>
      </c>
      <c r="U783" s="30" t="str">
        <f t="shared" si="38"/>
        <v>DAFYP#MS-ARCHIVOARCHIVO - ArchivoDAFYP#MS - Dirección de administración financiera y presupuestaria</v>
      </c>
      <c r="V783" s="1" t="str">
        <f>VLOOKUP(U783,'Tablas intermedias'!$C$1:$H$222,6,0)</f>
        <v>No</v>
      </c>
      <c r="W783" s="1" t="str">
        <f ca="1">IF(O783&lt;30,"menos de 30 días","más de 30 días")</f>
        <v>más de 30 días</v>
      </c>
    </row>
    <row r="784" spans="1:23" ht="14.25" hidden="1" thickTop="1" thickBot="1" x14ac:dyDescent="0.25">
      <c r="A784" s="17" t="str">
        <f>IF(DetalleExp!H784='Tablas intermedias'!$A$2,"Ordenes de Compra",IF(DetalleExp!H784='Tablas intermedias'!$A$3,"Financiamiento Internacional","Legítimo Abono"))</f>
        <v>Financiamiento Internacional</v>
      </c>
      <c r="B784" s="7">
        <f>DetalleExp!E784</f>
        <v>44235</v>
      </c>
      <c r="C784" s="1" t="str">
        <f>DetalleExp!A784</f>
        <v>EX-2021-10885734-APN-DAFYP#MS</v>
      </c>
      <c r="D784" s="1" t="str">
        <f>IF(A784="Ordenes de Compra",VLOOKUP(C784,Autogestión!$B$2:$D$5090,3,0),IF(A784="Legítimo Abono",VLOOKUP(C784,NoAmpOC!$B$2:$H$988,7,0),"Factura"))</f>
        <v>Factura</v>
      </c>
      <c r="E784" s="26" t="str">
        <f>IF(A784="Ordenes de Compra",VLOOKUP($C784,Autogestión!$B$2:$G$5090,6,0),IF(A784="Financiamiento Internacional",VLOOKUP($C784,FinInt!$B$2:$G$508,6,0),"Legítimo Abono"))</f>
        <v>Proyecto Protección de la Población Vulnerable contra las Enfermedades Crónicas no Transmisibles (PROTEGER) - 8508-AR - BIRF</v>
      </c>
      <c r="F784" s="26" t="str">
        <f>IF($A784="Ordenes de Compra","ARS",IF($A784="Financiamiento Internacional",VLOOKUP($C784,FinInt!$B$2:$Q$508,15,0),VLOOKUP($C784,NoAmpOC!$B$2:$T$988,18,0)))</f>
        <v>ARS</v>
      </c>
      <c r="G784" s="5">
        <f>IF($A784="Ordenes de Compra",VLOOKUP($C784,Autogestión!$B$2:$H$5090,7,0),IF($A784="Financiamiento Internacional",VLOOKUP($C784,FinInt!$B$2:$Q$1308,16,0),VLOOKUP($C784,NoAmpOC!$B$2:$T$988,19,0)))</f>
        <v>54147.02</v>
      </c>
      <c r="H784" s="5">
        <f t="shared" si="36"/>
        <v>54147.02</v>
      </c>
      <c r="I784" s="26" t="str">
        <f>IF($A784="Ordenes de Compra",VLOOKUP($C784,Autogestión!$B$2:$J$5090,9,0),IF($A784="Financiamiento Internacional",VLOOKUP($C784,FinInt!$B$2:$G$1555,6,0),"Legitimo Abono"))</f>
        <v>Proyecto Protección de la Población Vulnerable contra las Enfermedades Crónicas no Transmisibles (PROTEGER) - 8508-AR - BIRF</v>
      </c>
      <c r="J784" s="1" t="str">
        <f>IF($A784="Ordenes de Compra",VLOOKUP($C784,Autogestión!$B$2:$R$5090,17,0),IF($A784="Financiamiento Internacional",VLOOKUP($C784,FinInt!$B$2:$O$1508,14,0),VLOOKUP($C784,NoAmpOC!$B$2:$R$988,17,0)))</f>
        <v>CPS COMUNICACIONES SA</v>
      </c>
      <c r="K784" s="7" t="str">
        <f>DetalleExp!AP784</f>
        <v>DAFYP#MS-ARCHIVO</v>
      </c>
      <c r="L784" s="7" t="str">
        <f>DetalleExp!AQ784</f>
        <v>ARCHIVO - Archivo</v>
      </c>
      <c r="M784" s="7" t="str">
        <f>DetalleExp!AR784</f>
        <v>DAFYP#MS - Dirección de administración financiera y presupuestaria</v>
      </c>
      <c r="N784" s="7">
        <f>DetalleExp!AS784</f>
        <v>44263</v>
      </c>
      <c r="O784" s="27">
        <f ca="1">ROUNDUP(TODAY()-N784,0)</f>
        <v>92</v>
      </c>
      <c r="P784" s="27">
        <f ca="1">ROUNDUP(TODAY()-B784,0)</f>
        <v>120</v>
      </c>
      <c r="Q784" s="1" t="str">
        <f>IFERROR(IF(A784="Ordenes de Compra",VLOOKUP($E784,'Ordenes de Compra'!$A$2:$E$1712,5,0),"Sin OC"),"Sin dato")</f>
        <v>Sin OC</v>
      </c>
      <c r="R784" s="28" t="str">
        <f>IFERROR(IF(A784="Ordenes de Compra",VLOOKUP($I784,'Ordenes de Compra'!$B$2:$E$1712,3,0),"Sin OC"),"Sin dato")</f>
        <v>Sin OC</v>
      </c>
      <c r="S784" s="1" t="str">
        <f>VLOOKUP($U784,'Tablas intermedias'!$C$1:$H$222,5,0)</f>
        <v>DGPFE</v>
      </c>
      <c r="T784" s="29" t="str">
        <f t="shared" si="37"/>
        <v>OK</v>
      </c>
      <c r="U784" s="30" t="str">
        <f t="shared" si="38"/>
        <v>DAFYP#MS-ARCHIVOARCHIVO - ArchivoDAFYP#MS - Dirección de administración financiera y presupuestaria</v>
      </c>
      <c r="V784" s="1" t="str">
        <f>VLOOKUP(U784,'Tablas intermedias'!$C$1:$H$222,6,0)</f>
        <v>No</v>
      </c>
      <c r="W784" s="1" t="str">
        <f ca="1">IF(O784&lt;30,"menos de 30 días","más de 30 días")</f>
        <v>más de 30 días</v>
      </c>
    </row>
    <row r="785" spans="1:23" ht="14.25" hidden="1" thickTop="1" thickBot="1" x14ac:dyDescent="0.25">
      <c r="A785" s="17" t="str">
        <f>IF(DetalleExp!H785='Tablas intermedias'!$A$2,"Ordenes de Compra",IF(DetalleExp!H785='Tablas intermedias'!$A$3,"Financiamiento Internacional","Legítimo Abono"))</f>
        <v>Financiamiento Internacional</v>
      </c>
      <c r="B785" s="7">
        <f>DetalleExp!E785</f>
        <v>44235</v>
      </c>
      <c r="C785" s="1" t="str">
        <f>DetalleExp!A785</f>
        <v>EX-2021-10887407-APN-DAFYP#MS</v>
      </c>
      <c r="D785" s="1" t="str">
        <f>IF(A785="Ordenes de Compra",VLOOKUP(C785,Autogestión!$B$2:$D$5090,3,0),IF(A785="Legítimo Abono",VLOOKUP(C785,NoAmpOC!$B$2:$H$988,7,0),"Factura"))</f>
        <v>Factura</v>
      </c>
      <c r="E785" s="26" t="str">
        <f>IF(A785="Ordenes de Compra",VLOOKUP($C785,Autogestión!$B$2:$G$5090,6,0),IF(A785="Financiamiento Internacional",VLOOKUP($C785,FinInt!$B$2:$G$508,6,0),"Legítimo Abono"))</f>
        <v>Proyecto Protección de la Población Vulnerable contra las Enfermedades Crónicas no Transmisibles (PROTEGER) - 8508-AR - BIRF</v>
      </c>
      <c r="F785" s="26" t="str">
        <f>IF($A785="Ordenes de Compra","ARS",IF($A785="Financiamiento Internacional",VLOOKUP($C785,FinInt!$B$2:$Q$508,15,0),VLOOKUP($C785,NoAmpOC!$B$2:$T$988,18,0)))</f>
        <v>ARS</v>
      </c>
      <c r="G785" s="5">
        <f>IF($A785="Ordenes de Compra",VLOOKUP($C785,Autogestión!$B$2:$H$5090,7,0),IF($A785="Financiamiento Internacional",VLOOKUP($C785,FinInt!$B$2:$Q$1308,16,0),VLOOKUP($C785,NoAmpOC!$B$2:$T$988,19,0)))</f>
        <v>27164.97</v>
      </c>
      <c r="H785" s="5">
        <f t="shared" si="36"/>
        <v>27164.97</v>
      </c>
      <c r="I785" s="26" t="str">
        <f>IF($A785="Ordenes de Compra",VLOOKUP($C785,Autogestión!$B$2:$J$5090,9,0),IF($A785="Financiamiento Internacional",VLOOKUP($C785,FinInt!$B$2:$G$1555,6,0),"Legitimo Abono"))</f>
        <v>Proyecto Protección de la Población Vulnerable contra las Enfermedades Crónicas no Transmisibles (PROTEGER) - 8508-AR - BIRF</v>
      </c>
      <c r="J785" s="1" t="str">
        <f>IF($A785="Ordenes de Compra",VLOOKUP($C785,Autogestión!$B$2:$R$5090,17,0),IF($A785="Financiamiento Internacional",VLOOKUP($C785,FinInt!$B$2:$O$1508,14,0),VLOOKUP($C785,NoAmpOC!$B$2:$R$988,17,0)))</f>
        <v>CPS COMUNICACIONES SA</v>
      </c>
      <c r="K785" s="7" t="str">
        <f>DetalleExp!AP785</f>
        <v>DAFYP#MS-ARCHIVO</v>
      </c>
      <c r="L785" s="7" t="str">
        <f>DetalleExp!AQ785</f>
        <v>ARCHIVO - Archivo</v>
      </c>
      <c r="M785" s="7" t="str">
        <f>DetalleExp!AR785</f>
        <v>DAFYP#MS - Dirección de administración financiera y presupuestaria</v>
      </c>
      <c r="N785" s="7">
        <f>DetalleExp!AS785</f>
        <v>44263</v>
      </c>
      <c r="O785" s="27">
        <f ca="1">ROUNDUP(TODAY()-N785,0)</f>
        <v>92</v>
      </c>
      <c r="P785" s="27">
        <f ca="1">ROUNDUP(TODAY()-B785,0)</f>
        <v>120</v>
      </c>
      <c r="Q785" s="1" t="str">
        <f>IFERROR(IF(A785="Ordenes de Compra",VLOOKUP($E785,'Ordenes de Compra'!$A$2:$E$1712,5,0),"Sin OC"),"Sin dato")</f>
        <v>Sin OC</v>
      </c>
      <c r="R785" s="28" t="str">
        <f>IFERROR(IF(A785="Ordenes de Compra",VLOOKUP($I785,'Ordenes de Compra'!$B$2:$E$1712,3,0),"Sin OC"),"Sin dato")</f>
        <v>Sin OC</v>
      </c>
      <c r="S785" s="1" t="str">
        <f>VLOOKUP($U785,'Tablas intermedias'!$C$1:$H$222,5,0)</f>
        <v>DGPFE</v>
      </c>
      <c r="T785" s="29" t="str">
        <f t="shared" si="37"/>
        <v>OK</v>
      </c>
      <c r="U785" s="30" t="str">
        <f t="shared" si="38"/>
        <v>DAFYP#MS-ARCHIVOARCHIVO - ArchivoDAFYP#MS - Dirección de administración financiera y presupuestaria</v>
      </c>
      <c r="V785" s="1" t="str">
        <f>VLOOKUP(U785,'Tablas intermedias'!$C$1:$H$222,6,0)</f>
        <v>No</v>
      </c>
      <c r="W785" s="1" t="str">
        <f ca="1">IF(O785&lt;30,"menos de 30 días","más de 30 días")</f>
        <v>más de 30 días</v>
      </c>
    </row>
    <row r="786" spans="1:23" ht="14.25" hidden="1" thickTop="1" thickBot="1" x14ac:dyDescent="0.25">
      <c r="A786" s="17" t="str">
        <f>IF(DetalleExp!H786='Tablas intermedias'!$A$2,"Ordenes de Compra",IF(DetalleExp!H786='Tablas intermedias'!$A$3,"Financiamiento Internacional","Legítimo Abono"))</f>
        <v>Financiamiento Internacional</v>
      </c>
      <c r="B786" s="7">
        <f>DetalleExp!E786</f>
        <v>44235</v>
      </c>
      <c r="C786" s="1" t="str">
        <f>DetalleExp!A786</f>
        <v>EX-2021-10888908-APN-DAFYP#MS</v>
      </c>
      <c r="D786" s="1" t="str">
        <f>IF(A786="Ordenes de Compra",VLOOKUP(C786,Autogestión!$B$2:$D$5090,3,0),IF(A786="Legítimo Abono",VLOOKUP(C786,NoAmpOC!$B$2:$H$988,7,0),"Factura"))</f>
        <v>Factura</v>
      </c>
      <c r="E786" s="26" t="str">
        <f>IF(A786="Ordenes de Compra",VLOOKUP($C786,Autogestión!$B$2:$G$5090,6,0),IF(A786="Financiamiento Internacional",VLOOKUP($C786,FinInt!$B$2:$G$508,6,0),"Legítimo Abono"))</f>
        <v>Proyecto Apoyo a la Cobertura Universal de Salud Efectiva en Argentina (SUMAR) - 8853-AR - BIRF</v>
      </c>
      <c r="F786" s="26" t="str">
        <f>IF($A786="Ordenes de Compra","ARS",IF($A786="Financiamiento Internacional",VLOOKUP($C786,FinInt!$B$2:$Q$508,15,0),VLOOKUP($C786,NoAmpOC!$B$2:$T$988,18,0)))</f>
        <v>ARS</v>
      </c>
      <c r="G786" s="5">
        <f>IF($A786="Ordenes de Compra",VLOOKUP($C786,Autogestión!$B$2:$H$5090,7,0),IF($A786="Financiamiento Internacional",VLOOKUP($C786,FinInt!$B$2:$Q$1308,16,0),VLOOKUP($C786,NoAmpOC!$B$2:$T$988,19,0)))</f>
        <v>143489.59</v>
      </c>
      <c r="H786" s="5">
        <f t="shared" si="36"/>
        <v>143489.59</v>
      </c>
      <c r="I786" s="26" t="str">
        <f>IF($A786="Ordenes de Compra",VLOOKUP($C786,Autogestión!$B$2:$J$5090,9,0),IF($A786="Financiamiento Internacional",VLOOKUP($C786,FinInt!$B$2:$G$1555,6,0),"Legitimo Abono"))</f>
        <v>Proyecto Apoyo a la Cobertura Universal de Salud Efectiva en Argentina (SUMAR) - 8853-AR - BIRF</v>
      </c>
      <c r="J786" s="1" t="str">
        <f>IF($A786="Ordenes de Compra",VLOOKUP($C786,Autogestión!$B$2:$R$5090,17,0),IF($A786="Financiamiento Internacional",VLOOKUP($C786,FinInt!$B$2:$O$1508,14,0),VLOOKUP($C786,NoAmpOC!$B$2:$R$988,17,0)))</f>
        <v>CPS COMUNICACIONES SA</v>
      </c>
      <c r="K786" s="7" t="str">
        <f>DetalleExp!AP786</f>
        <v>DAFYP#MS-ARCHIVO</v>
      </c>
      <c r="L786" s="7" t="str">
        <f>DetalleExp!AQ786</f>
        <v>ARCHIVO - Archivo</v>
      </c>
      <c r="M786" s="7" t="str">
        <f>DetalleExp!AR786</f>
        <v>DAFYP#MS - Dirección de administración financiera y presupuestaria</v>
      </c>
      <c r="N786" s="7">
        <f>DetalleExp!AS786</f>
        <v>44263</v>
      </c>
      <c r="O786" s="27">
        <f ca="1">ROUNDUP(TODAY()-N786,0)</f>
        <v>92</v>
      </c>
      <c r="P786" s="27">
        <f ca="1">ROUNDUP(TODAY()-B786,0)</f>
        <v>120</v>
      </c>
      <c r="Q786" s="1" t="str">
        <f>IFERROR(IF(A786="Ordenes de Compra",VLOOKUP($E786,'Ordenes de Compra'!$A$2:$E$1712,5,0),"Sin OC"),"Sin dato")</f>
        <v>Sin OC</v>
      </c>
      <c r="R786" s="28" t="str">
        <f>IFERROR(IF(A786="Ordenes de Compra",VLOOKUP($I786,'Ordenes de Compra'!$B$2:$E$1712,3,0),"Sin OC"),"Sin dato")</f>
        <v>Sin OC</v>
      </c>
      <c r="S786" s="1" t="str">
        <f>VLOOKUP($U786,'Tablas intermedias'!$C$1:$H$222,5,0)</f>
        <v>DGPFE</v>
      </c>
      <c r="T786" s="29" t="str">
        <f t="shared" si="37"/>
        <v>OK</v>
      </c>
      <c r="U786" s="30" t="str">
        <f t="shared" si="38"/>
        <v>DAFYP#MS-ARCHIVOARCHIVO - ArchivoDAFYP#MS - Dirección de administración financiera y presupuestaria</v>
      </c>
      <c r="V786" s="1" t="str">
        <f>VLOOKUP(U786,'Tablas intermedias'!$C$1:$H$222,6,0)</f>
        <v>No</v>
      </c>
      <c r="W786" s="1" t="str">
        <f ca="1">IF(O786&lt;30,"menos de 30 días","más de 30 días")</f>
        <v>más de 30 días</v>
      </c>
    </row>
    <row r="787" spans="1:23" ht="14.25" hidden="1" thickTop="1" thickBot="1" x14ac:dyDescent="0.25">
      <c r="A787" s="17" t="str">
        <f>IF(DetalleExp!H787='Tablas intermedias'!$A$2,"Ordenes de Compra",IF(DetalleExp!H787='Tablas intermedias'!$A$3,"Financiamiento Internacional","Legítimo Abono"))</f>
        <v>Financiamiento Internacional</v>
      </c>
      <c r="B787" s="7">
        <f>DetalleExp!E787</f>
        <v>44235</v>
      </c>
      <c r="C787" s="1" t="str">
        <f>DetalleExp!A787</f>
        <v>EX-2021-10890356-APN-DAFYP#MS</v>
      </c>
      <c r="D787" s="1" t="str">
        <f>IF(A787="Ordenes de Compra",VLOOKUP(C787,Autogestión!$B$2:$D$5090,3,0),IF(A787="Legítimo Abono",VLOOKUP(C787,NoAmpOC!$B$2:$H$988,7,0),"Factura"))</f>
        <v>Factura</v>
      </c>
      <c r="E787" s="26" t="str">
        <f>IF(A787="Ordenes de Compra",VLOOKUP($C787,Autogestión!$B$2:$G$5090,6,0),IF(A787="Financiamiento Internacional",VLOOKUP($C787,FinInt!$B$2:$G$508,6,0),"Legítimo Abono"))</f>
        <v>Proyecto Apoyo a la Cobertura Universal de Salud Efectiva en Argentina (SUMAR) - 8853-AR - BIRF</v>
      </c>
      <c r="F787" s="26" t="str">
        <f>IF($A787="Ordenes de Compra","ARS",IF($A787="Financiamiento Internacional",VLOOKUP($C787,FinInt!$B$2:$Q$508,15,0),VLOOKUP($C787,NoAmpOC!$B$2:$T$988,18,0)))</f>
        <v>ARS</v>
      </c>
      <c r="G787" s="5">
        <f>IF($A787="Ordenes de Compra",VLOOKUP($C787,Autogestión!$B$2:$H$5090,7,0),IF($A787="Financiamiento Internacional",VLOOKUP($C787,FinInt!$B$2:$Q$1308,16,0),VLOOKUP($C787,NoAmpOC!$B$2:$T$988,19,0)))</f>
        <v>71987.23</v>
      </c>
      <c r="H787" s="5">
        <f t="shared" si="36"/>
        <v>71987.23</v>
      </c>
      <c r="I787" s="26" t="str">
        <f>IF($A787="Ordenes de Compra",VLOOKUP($C787,Autogestión!$B$2:$J$5090,9,0),IF($A787="Financiamiento Internacional",VLOOKUP($C787,FinInt!$B$2:$G$1555,6,0),"Legitimo Abono"))</f>
        <v>Proyecto Apoyo a la Cobertura Universal de Salud Efectiva en Argentina (SUMAR) - 8853-AR - BIRF</v>
      </c>
      <c r="J787" s="1" t="str">
        <f>IF($A787="Ordenes de Compra",VLOOKUP($C787,Autogestión!$B$2:$R$5090,17,0),IF($A787="Financiamiento Internacional",VLOOKUP($C787,FinInt!$B$2:$O$1508,14,0),VLOOKUP($C787,NoAmpOC!$B$2:$R$988,17,0)))</f>
        <v>CPS COMUNICACIONES SA</v>
      </c>
      <c r="K787" s="7" t="str">
        <f>DetalleExp!AP787</f>
        <v>DAFYP#MS-ARCHIVO</v>
      </c>
      <c r="L787" s="7" t="str">
        <f>DetalleExp!AQ787</f>
        <v>ARCHIVO - Archivo</v>
      </c>
      <c r="M787" s="7" t="str">
        <f>DetalleExp!AR787</f>
        <v>DAFYP#MS - Dirección de administración financiera y presupuestaria</v>
      </c>
      <c r="N787" s="7">
        <f>DetalleExp!AS787</f>
        <v>44260</v>
      </c>
      <c r="O787" s="27">
        <f ca="1">ROUNDUP(TODAY()-N787,0)</f>
        <v>95</v>
      </c>
      <c r="P787" s="27">
        <f ca="1">ROUNDUP(TODAY()-B787,0)</f>
        <v>120</v>
      </c>
      <c r="Q787" s="1" t="str">
        <f>IFERROR(IF(A787="Ordenes de Compra",VLOOKUP($E787,'Ordenes de Compra'!$A$2:$E$1712,5,0),"Sin OC"),"Sin dato")</f>
        <v>Sin OC</v>
      </c>
      <c r="R787" s="28" t="str">
        <f>IFERROR(IF(A787="Ordenes de Compra",VLOOKUP($I787,'Ordenes de Compra'!$B$2:$E$1712,3,0),"Sin OC"),"Sin dato")</f>
        <v>Sin OC</v>
      </c>
      <c r="S787" s="1" t="str">
        <f>VLOOKUP($U787,'Tablas intermedias'!$C$1:$H$222,5,0)</f>
        <v>DGPFE</v>
      </c>
      <c r="T787" s="29" t="str">
        <f t="shared" si="37"/>
        <v>OK</v>
      </c>
      <c r="U787" s="30" t="str">
        <f t="shared" si="38"/>
        <v>DAFYP#MS-ARCHIVOARCHIVO - ArchivoDAFYP#MS - Dirección de administración financiera y presupuestaria</v>
      </c>
      <c r="V787" s="1" t="str">
        <f>VLOOKUP(U787,'Tablas intermedias'!$C$1:$H$222,6,0)</f>
        <v>No</v>
      </c>
      <c r="W787" s="1" t="str">
        <f ca="1">IF(O787&lt;30,"menos de 30 días","más de 30 días")</f>
        <v>más de 30 días</v>
      </c>
    </row>
    <row r="788" spans="1:23" ht="14.25" hidden="1" thickTop="1" thickBot="1" x14ac:dyDescent="0.25">
      <c r="A788" s="17" t="str">
        <f>IF(DetalleExp!H788='Tablas intermedias'!$A$2,"Ordenes de Compra",IF(DetalleExp!H788='Tablas intermedias'!$A$3,"Financiamiento Internacional","Legítimo Abono"))</f>
        <v>Financiamiento Internacional</v>
      </c>
      <c r="B788" s="7">
        <f>DetalleExp!E788</f>
        <v>44235</v>
      </c>
      <c r="C788" s="1" t="str">
        <f>DetalleExp!A788</f>
        <v>EX-2021-10900513-APN-DAFYP#MS</v>
      </c>
      <c r="D788" s="1" t="str">
        <f>IF(A788="Ordenes de Compra",VLOOKUP(C788,Autogestión!$B$2:$D$5090,3,0),IF(A788="Legítimo Abono",VLOOKUP(C788,NoAmpOC!$B$2:$H$988,7,0),"Factura"))</f>
        <v>Factura</v>
      </c>
      <c r="E788" s="26" t="str">
        <f>IF(A788="Ordenes de Compra",VLOOKUP($C788,Autogestión!$B$2:$G$5090,6,0),IF(A788="Financiamiento Internacional",VLOOKUP($C788,FinInt!$B$2:$G$508,6,0),"Legítimo Abono"))</f>
        <v>Programa de Consolidación de la Gestión centralizada en Salud - ARG/13/007 - PNUD</v>
      </c>
      <c r="F788" s="26" t="str">
        <f>IF($A788="Ordenes de Compra","ARS",IF($A788="Financiamiento Internacional",VLOOKUP($C788,FinInt!$B$2:$Q$508,15,0),VLOOKUP($C788,NoAmpOC!$B$2:$T$988,18,0)))</f>
        <v>USD</v>
      </c>
      <c r="G788" s="5">
        <f>IF($A788="Ordenes de Compra",VLOOKUP($C788,Autogestión!$B$2:$H$5090,7,0),IF($A788="Financiamiento Internacional",VLOOKUP($C788,FinInt!$B$2:$Q$1308,16,0),VLOOKUP($C788,NoAmpOC!$B$2:$T$988,19,0)))</f>
        <v>36730.949999999997</v>
      </c>
      <c r="H788" s="5">
        <f t="shared" si="36"/>
        <v>3673094.9999999995</v>
      </c>
      <c r="I788" s="26" t="str">
        <f>IF($A788="Ordenes de Compra",VLOOKUP($C788,Autogestión!$B$2:$J$5090,9,0),IF($A788="Financiamiento Internacional",VLOOKUP($C788,FinInt!$B$2:$G$1555,6,0),"Legitimo Abono"))</f>
        <v>Programa de Consolidación de la Gestión centralizada en Salud - ARG/13/007 - PNUD</v>
      </c>
      <c r="J788" s="1" t="str">
        <f>IF($A788="Ordenes de Compra",VLOOKUP($C788,Autogestión!$B$2:$R$5090,17,0),IF($A788="Financiamiento Internacional",VLOOKUP($C788,FinInt!$B$2:$O$1508,14,0),VLOOKUP($C788,NoAmpOC!$B$2:$R$988,17,0)))</f>
        <v>ARTES GRAFICAS PAPIROS SACI</v>
      </c>
      <c r="K788" s="7" t="str">
        <f>DetalleExp!AP788</f>
        <v>DAFYP#MS-ARCHIVO</v>
      </c>
      <c r="L788" s="7" t="str">
        <f>DetalleExp!AQ788</f>
        <v>ARCHIVO - Archivo</v>
      </c>
      <c r="M788" s="7" t="str">
        <f>DetalleExp!AR788</f>
        <v>DAFYP#MS - Dirección de administración financiera y presupuestaria</v>
      </c>
      <c r="N788" s="7">
        <f>DetalleExp!AS788</f>
        <v>44291</v>
      </c>
      <c r="O788" s="27">
        <f ca="1">ROUNDUP(TODAY()-N788,0)</f>
        <v>64</v>
      </c>
      <c r="P788" s="27">
        <f ca="1">ROUNDUP(TODAY()-B788,0)</f>
        <v>120</v>
      </c>
      <c r="Q788" s="1" t="str">
        <f>IFERROR(IF(A788="Ordenes de Compra",VLOOKUP($E788,'Ordenes de Compra'!$A$2:$E$1712,5,0),"Sin OC"),"Sin dato")</f>
        <v>Sin OC</v>
      </c>
      <c r="R788" s="28" t="str">
        <f>IFERROR(IF(A788="Ordenes de Compra",VLOOKUP($I788,'Ordenes de Compra'!$B$2:$E$1712,3,0),"Sin OC"),"Sin dato")</f>
        <v>Sin OC</v>
      </c>
      <c r="S788" s="1" t="str">
        <f>VLOOKUP($U788,'Tablas intermedias'!$C$1:$H$222,5,0)</f>
        <v>DGPFE</v>
      </c>
      <c r="T788" s="29" t="str">
        <f t="shared" si="37"/>
        <v>OK</v>
      </c>
      <c r="U788" s="30" t="str">
        <f t="shared" si="38"/>
        <v>DAFYP#MS-ARCHIVOARCHIVO - ArchivoDAFYP#MS - Dirección de administración financiera y presupuestaria</v>
      </c>
      <c r="V788" s="1" t="str">
        <f>VLOOKUP(U788,'Tablas intermedias'!$C$1:$H$222,6,0)</f>
        <v>No</v>
      </c>
      <c r="W788" s="1" t="str">
        <f ca="1">IF(O788&lt;30,"menos de 30 días","más de 30 días")</f>
        <v>más de 30 días</v>
      </c>
    </row>
    <row r="789" spans="1:23" ht="14.25" hidden="1" thickTop="1" thickBot="1" x14ac:dyDescent="0.25">
      <c r="A789" s="17" t="str">
        <f>IF(DetalleExp!H789='Tablas intermedias'!$A$2,"Ordenes de Compra",IF(DetalleExp!H789='Tablas intermedias'!$A$3,"Financiamiento Internacional","Legítimo Abono"))</f>
        <v>Financiamiento Internacional</v>
      </c>
      <c r="B789" s="7">
        <f>DetalleExp!E789</f>
        <v>44236</v>
      </c>
      <c r="C789" s="1" t="str">
        <f>DetalleExp!A789</f>
        <v>EX-2021-11423468-APN-DAFYP#MS</v>
      </c>
      <c r="D789" s="1" t="str">
        <f>IF(A789="Ordenes de Compra",VLOOKUP(C789,Autogestión!$B$2:$D$5090,3,0),IF(A789="Legítimo Abono",VLOOKUP(C789,NoAmpOC!$B$2:$H$988,7,0),"Factura"))</f>
        <v>Factura</v>
      </c>
      <c r="E789" s="26" t="str">
        <f>IF(A789="Ordenes de Compra",VLOOKUP($C789,Autogestión!$B$2:$G$5090,6,0),IF(A789="Financiamiento Internacional",VLOOKUP($C789,FinInt!$B$2:$G$508,6,0),"Legítimo Abono"))</f>
        <v>Consolidación del modelo de Atención Primaria de la Salud a través de la Provisión y Dispensa de Medicamentos Esenciales ¿ Proyectos financiados Organismos Multilaterales Regionales - ARG/15/001 - PNUD</v>
      </c>
      <c r="F789" s="26" t="str">
        <f>IF($A789="Ordenes de Compra","ARS",IF($A789="Financiamiento Internacional",VLOOKUP($C789,FinInt!$B$2:$Q$508,15,0),VLOOKUP($C789,NoAmpOC!$B$2:$T$988,18,0)))</f>
        <v>ARS</v>
      </c>
      <c r="G789" s="5">
        <f>IF($A789="Ordenes de Compra",VLOOKUP($C789,Autogestión!$B$2:$H$5090,7,0),IF($A789="Financiamiento Internacional",VLOOKUP($C789,FinInt!$B$2:$Q$1308,16,0),VLOOKUP($C789,NoAmpOC!$B$2:$T$988,19,0)))</f>
        <v>10040000</v>
      </c>
      <c r="H789" s="5">
        <f t="shared" si="36"/>
        <v>10040000</v>
      </c>
      <c r="I789" s="26" t="str">
        <f>IF($A789="Ordenes de Compra",VLOOKUP($C789,Autogestión!$B$2:$J$5090,9,0),IF($A789="Financiamiento Internacional",VLOOKUP($C789,FinInt!$B$2:$G$1555,6,0),"Legitimo Abono"))</f>
        <v>Consolidación del modelo de Atención Primaria de la Salud a través de la Provisión y Dispensa de Medicamentos Esenciales ¿ Proyectos financiados Organismos Multilaterales Regionales - ARG/15/001 - PNUD</v>
      </c>
      <c r="J789" s="1" t="str">
        <f>IF($A789="Ordenes de Compra",VLOOKUP($C789,Autogestión!$B$2:$R$5090,17,0),IF($A789="Financiamiento Internacional",VLOOKUP($C789,FinInt!$B$2:$O$1508,14,0),VLOOKUP($C789,NoAmpOC!$B$2:$R$988,17,0)))</f>
        <v>FARMED S.A.</v>
      </c>
      <c r="K789" s="7" t="str">
        <f>DetalleExp!AP789</f>
        <v>DAFYP#MS-ARCHIVO</v>
      </c>
      <c r="L789" s="7" t="str">
        <f>DetalleExp!AQ789</f>
        <v>ARCHIVO - Archivo</v>
      </c>
      <c r="M789" s="7" t="str">
        <f>DetalleExp!AR789</f>
        <v>DAFYP#MS - Dirección de administración financiera y presupuestaria</v>
      </c>
      <c r="N789" s="7">
        <f>DetalleExp!AS789</f>
        <v>44265</v>
      </c>
      <c r="O789" s="27">
        <f ca="1">ROUNDUP(TODAY()-N789,0)</f>
        <v>90</v>
      </c>
      <c r="P789" s="27">
        <f ca="1">ROUNDUP(TODAY()-B789,0)</f>
        <v>119</v>
      </c>
      <c r="Q789" s="1" t="str">
        <f>IFERROR(IF(A789="Ordenes de Compra",VLOOKUP($E789,'Ordenes de Compra'!$A$2:$E$1712,5,0),"Sin OC"),"Sin dato")</f>
        <v>Sin OC</v>
      </c>
      <c r="R789" s="28" t="str">
        <f>IFERROR(IF(A789="Ordenes de Compra",VLOOKUP($I789,'Ordenes de Compra'!$B$2:$E$1712,3,0),"Sin OC"),"Sin dato")</f>
        <v>Sin OC</v>
      </c>
      <c r="S789" s="1" t="str">
        <f>VLOOKUP($U789,'Tablas intermedias'!$C$1:$H$222,5,0)</f>
        <v>DGPFE</v>
      </c>
      <c r="T789" s="29" t="str">
        <f t="shared" si="37"/>
        <v>OK</v>
      </c>
      <c r="U789" s="30" t="str">
        <f t="shared" si="38"/>
        <v>DAFYP#MS-ARCHIVOARCHIVO - ArchivoDAFYP#MS - Dirección de administración financiera y presupuestaria</v>
      </c>
      <c r="V789" s="1" t="str">
        <f>VLOOKUP(U789,'Tablas intermedias'!$C$1:$H$222,6,0)</f>
        <v>No</v>
      </c>
      <c r="W789" s="1" t="str">
        <f ca="1">IF(O789&lt;30,"menos de 30 días","más de 30 días")</f>
        <v>más de 30 días</v>
      </c>
    </row>
    <row r="790" spans="1:23" ht="14.25" hidden="1" thickTop="1" thickBot="1" x14ac:dyDescent="0.25">
      <c r="A790" s="17" t="str">
        <f>IF(DetalleExp!H790='Tablas intermedias'!$A$2,"Ordenes de Compra",IF(DetalleExp!H790='Tablas intermedias'!$A$3,"Financiamiento Internacional","Legítimo Abono"))</f>
        <v>Financiamiento Internacional</v>
      </c>
      <c r="B790" s="7">
        <f>DetalleExp!E790</f>
        <v>44236</v>
      </c>
      <c r="C790" s="1" t="str">
        <f>DetalleExp!A790</f>
        <v>EX-2021-11424373-APN-DAFYP#MS</v>
      </c>
      <c r="D790" s="1" t="str">
        <f>IF(A790="Ordenes de Compra",VLOOKUP(C790,Autogestión!$B$2:$D$5090,3,0),IF(A790="Legítimo Abono",VLOOKUP(C790,NoAmpOC!$B$2:$H$988,7,0),"Factura"))</f>
        <v>Factura</v>
      </c>
      <c r="E790" s="26" t="str">
        <f>IF(A790="Ordenes de Compra",VLOOKUP($C790,Autogestión!$B$2:$G$5090,6,0),IF(A790="Financiamiento Internacional",VLOOKUP($C790,FinInt!$B$2:$G$508,6,0),"Legítimo Abono"))</f>
        <v>Programa Multifase de Atención Primaria a la Salud para el Manejo de Enfermedades Crónicas No Transmisibles. Segunda Operación - 3772/0C-AR - BID</v>
      </c>
      <c r="F790" s="26" t="str">
        <f>IF($A790="Ordenes de Compra","ARS",IF($A790="Financiamiento Internacional",VLOOKUP($C790,FinInt!$B$2:$Q$508,15,0),VLOOKUP($C790,NoAmpOC!$B$2:$T$988,18,0)))</f>
        <v>USD</v>
      </c>
      <c r="G790" s="5">
        <f>IF($A790="Ordenes de Compra",VLOOKUP($C790,Autogestión!$B$2:$H$5090,7,0),IF($A790="Financiamiento Internacional",VLOOKUP($C790,FinInt!$B$2:$Q$1308,16,0),VLOOKUP($C790,NoAmpOC!$B$2:$T$988,19,0)))</f>
        <v>15470.519999999999</v>
      </c>
      <c r="H790" s="5">
        <f t="shared" si="36"/>
        <v>1547051.9999999998</v>
      </c>
      <c r="I790" s="26" t="str">
        <f>IF($A790="Ordenes de Compra",VLOOKUP($C790,Autogestión!$B$2:$J$5090,9,0),IF($A790="Financiamiento Internacional",VLOOKUP($C790,FinInt!$B$2:$G$1555,6,0),"Legitimo Abono"))</f>
        <v>Programa Multifase de Atención Primaria a la Salud para el Manejo de Enfermedades Crónicas No Transmisibles. Segunda Operación - 3772/0C-AR - BID</v>
      </c>
      <c r="J790" s="1" t="str">
        <f>IF($A790="Ordenes de Compra",VLOOKUP($C790,Autogestión!$B$2:$R$5090,17,0),IF($A790="Financiamiento Internacional",VLOOKUP($C790,FinInt!$B$2:$O$1508,14,0),VLOOKUP($C790,NoAmpOC!$B$2:$R$988,17,0)))</f>
        <v>Matrice Consulting S.R.L</v>
      </c>
      <c r="K790" s="7" t="str">
        <f>DetalleExp!AP790</f>
        <v>DAFYP#MS-ARCHIVO</v>
      </c>
      <c r="L790" s="7" t="str">
        <f>DetalleExp!AQ790</f>
        <v>ARCHIVO - Archivo</v>
      </c>
      <c r="M790" s="7" t="str">
        <f>DetalleExp!AR790</f>
        <v>DAFYP#MS - Dirección de administración financiera y presupuestaria</v>
      </c>
      <c r="N790" s="7">
        <f>DetalleExp!AS790</f>
        <v>44270</v>
      </c>
      <c r="O790" s="27">
        <f ca="1">ROUNDUP(TODAY()-N790,0)</f>
        <v>85</v>
      </c>
      <c r="P790" s="27">
        <f ca="1">ROUNDUP(TODAY()-B790,0)</f>
        <v>119</v>
      </c>
      <c r="Q790" s="1" t="str">
        <f>IFERROR(IF(A790="Ordenes de Compra",VLOOKUP($E790,'Ordenes de Compra'!$A$2:$E$1712,5,0),"Sin OC"),"Sin dato")</f>
        <v>Sin OC</v>
      </c>
      <c r="R790" s="28" t="str">
        <f>IFERROR(IF(A790="Ordenes de Compra",VLOOKUP($I790,'Ordenes de Compra'!$B$2:$E$1712,3,0),"Sin OC"),"Sin dato")</f>
        <v>Sin OC</v>
      </c>
      <c r="S790" s="1" t="str">
        <f>VLOOKUP($U790,'Tablas intermedias'!$C$1:$H$222,5,0)</f>
        <v>DGPFE</v>
      </c>
      <c r="T790" s="29" t="str">
        <f t="shared" si="37"/>
        <v>OK</v>
      </c>
      <c r="U790" s="30" t="str">
        <f t="shared" si="38"/>
        <v>DAFYP#MS-ARCHIVOARCHIVO - ArchivoDAFYP#MS - Dirección de administración financiera y presupuestaria</v>
      </c>
      <c r="V790" s="1" t="str">
        <f>VLOOKUP(U790,'Tablas intermedias'!$C$1:$H$222,6,0)</f>
        <v>No</v>
      </c>
      <c r="W790" s="1" t="str">
        <f ca="1">IF(O790&lt;30,"menos de 30 días","más de 30 días")</f>
        <v>más de 30 días</v>
      </c>
    </row>
    <row r="791" spans="1:23" ht="14.25" hidden="1" thickTop="1" thickBot="1" x14ac:dyDescent="0.25">
      <c r="A791" s="17" t="str">
        <f>IF(DetalleExp!H791='Tablas intermedias'!$A$2,"Ordenes de Compra",IF(DetalleExp!H791='Tablas intermedias'!$A$3,"Financiamiento Internacional","Legítimo Abono"))</f>
        <v>Financiamiento Internacional</v>
      </c>
      <c r="B791" s="7">
        <f>DetalleExp!E791</f>
        <v>44236</v>
      </c>
      <c r="C791" s="1" t="str">
        <f>DetalleExp!A791</f>
        <v>EX-2021-11425731-APN-DAFYP#MS</v>
      </c>
      <c r="D791" s="1" t="str">
        <f>IF(A791="Ordenes de Compra",VLOOKUP(C791,Autogestión!$B$2:$D$5090,3,0),IF(A791="Legítimo Abono",VLOOKUP(C791,NoAmpOC!$B$2:$H$988,7,0),"Factura"))</f>
        <v>Factura</v>
      </c>
      <c r="E791" s="26" t="str">
        <f>IF(A791="Ordenes de Compra",VLOOKUP($C791,Autogestión!$B$2:$G$5090,6,0),IF(A791="Financiamiento Internacional",VLOOKUP($C791,FinInt!$B$2:$G$508,6,0),"Legítimo Abono"))</f>
        <v>Proyecto de Emergencia para la Prevención y Manejo de la Enfermedad por COVID-19 en la República Argentina - 9083-AR - BIRF</v>
      </c>
      <c r="F791" s="26" t="str">
        <f>IF($A791="Ordenes de Compra","ARS",IF($A791="Financiamiento Internacional",VLOOKUP($C791,FinInt!$B$2:$Q$508,15,0),VLOOKUP($C791,NoAmpOC!$B$2:$T$988,18,0)))</f>
        <v>USD</v>
      </c>
      <c r="G791" s="5">
        <f>IF($A791="Ordenes de Compra",VLOOKUP($C791,Autogestión!$B$2:$H$5090,7,0),IF($A791="Financiamiento Internacional",VLOOKUP($C791,FinInt!$B$2:$Q$1308,16,0),VLOOKUP($C791,NoAmpOC!$B$2:$T$988,19,0)))</f>
        <v>93767.679999999993</v>
      </c>
      <c r="H791" s="5">
        <f t="shared" si="36"/>
        <v>9376768</v>
      </c>
      <c r="I791" s="26" t="str">
        <f>IF($A791="Ordenes de Compra",VLOOKUP($C791,Autogestión!$B$2:$J$5090,9,0),IF($A791="Financiamiento Internacional",VLOOKUP($C791,FinInt!$B$2:$G$1555,6,0),"Legitimo Abono"))</f>
        <v>Proyecto de Emergencia para la Prevención y Manejo de la Enfermedad por COVID-19 en la República Argentina - 9083-AR - BIRF</v>
      </c>
      <c r="J791" s="1" t="str">
        <f>IF($A791="Ordenes de Compra",VLOOKUP($C791,Autogestión!$B$2:$R$5090,17,0),IF($A791="Financiamiento Internacional",VLOOKUP($C791,FinInt!$B$2:$O$1508,14,0),VLOOKUP($C791,NoAmpOC!$B$2:$R$988,17,0)))</f>
        <v>Hellmann Worldwide Logistics SA</v>
      </c>
      <c r="K791" s="7" t="str">
        <f>DetalleExp!AP791</f>
        <v>DAFYP#MS-ARCHIVO</v>
      </c>
      <c r="L791" s="7" t="str">
        <f>DetalleExp!AQ791</f>
        <v>ARCHIVO - Archivo</v>
      </c>
      <c r="M791" s="7" t="str">
        <f>DetalleExp!AR791</f>
        <v>DAFYP#MS - Dirección de administración financiera y presupuestaria</v>
      </c>
      <c r="N791" s="7">
        <f>DetalleExp!AS791</f>
        <v>44250</v>
      </c>
      <c r="O791" s="27">
        <f ca="1">ROUNDUP(TODAY()-N791,0)</f>
        <v>105</v>
      </c>
      <c r="P791" s="27">
        <f ca="1">ROUNDUP(TODAY()-B791,0)</f>
        <v>119</v>
      </c>
      <c r="Q791" s="1" t="str">
        <f>IFERROR(IF(A791="Ordenes de Compra",VLOOKUP($E791,'Ordenes de Compra'!$A$2:$E$1712,5,0),"Sin OC"),"Sin dato")</f>
        <v>Sin OC</v>
      </c>
      <c r="R791" s="28" t="str">
        <f>IFERROR(IF(A791="Ordenes de Compra",VLOOKUP($I791,'Ordenes de Compra'!$B$2:$E$1712,3,0),"Sin OC"),"Sin dato")</f>
        <v>Sin OC</v>
      </c>
      <c r="S791" s="1" t="str">
        <f>VLOOKUP($U791,'Tablas intermedias'!$C$1:$H$222,5,0)</f>
        <v>DGPFE</v>
      </c>
      <c r="T791" s="29" t="str">
        <f t="shared" si="37"/>
        <v>OK</v>
      </c>
      <c r="U791" s="30" t="str">
        <f t="shared" si="38"/>
        <v>DAFYP#MS-ARCHIVOARCHIVO - ArchivoDAFYP#MS - Dirección de administración financiera y presupuestaria</v>
      </c>
      <c r="V791" s="1" t="str">
        <f>VLOOKUP(U791,'Tablas intermedias'!$C$1:$H$222,6,0)</f>
        <v>No</v>
      </c>
      <c r="W791" s="1" t="str">
        <f ca="1">IF(O791&lt;30,"menos de 30 días","más de 30 días")</f>
        <v>más de 30 días</v>
      </c>
    </row>
    <row r="792" spans="1:23" ht="14.25" hidden="1" thickTop="1" thickBot="1" x14ac:dyDescent="0.25">
      <c r="A792" s="17" t="str">
        <f>IF(DetalleExp!H792='Tablas intermedias'!$A$2,"Ordenes de Compra",IF(DetalleExp!H792='Tablas intermedias'!$A$3,"Financiamiento Internacional","Legítimo Abono"))</f>
        <v>Ordenes de Compra</v>
      </c>
      <c r="B792" s="7">
        <f>DetalleExp!E792</f>
        <v>44236</v>
      </c>
      <c r="C792" s="1" t="str">
        <f>DetalleExp!A792</f>
        <v>EX-2021-11426994-APN-DTYC#MS</v>
      </c>
      <c r="D792" s="1" t="str">
        <f>IF(A792="Ordenes de Compra",VLOOKUP(C792,Autogestión!$B$2:$D$5090,3,0),IF(A792="Legítimo Abono",VLOOKUP(C792,NoAmpOC!$B$2:$H$988,7,0),"Factura"))</f>
        <v>Factura</v>
      </c>
      <c r="E792" s="26" t="str">
        <f>IF(A792="Ordenes de Compra",VLOOKUP($C792,Autogestión!$B$2:$G$5090,6,0),IF(A792="Financiamiento Internacional",VLOOKUP($C792,FinInt!$B$2:$G$508,6,0),"Legítimo Abono"))</f>
        <v>S/N</v>
      </c>
      <c r="F792" s="26" t="str">
        <f>IF($A792="Ordenes de Compra","ARS",IF($A792="Financiamiento Internacional",VLOOKUP($C792,FinInt!$B$2:$Q$508,15,0),VLOOKUP($C792,NoAmpOC!$B$2:$T$988,18,0)))</f>
        <v>ARS</v>
      </c>
      <c r="G792" s="5">
        <f>IF($A792="Ordenes de Compra",VLOOKUP($C792,Autogestión!$B$2:$H$5090,7,0),IF($A792="Financiamiento Internacional",VLOOKUP($C792,FinInt!$B$2:$Q$1308,16,0),VLOOKUP($C792,NoAmpOC!$B$2:$T$988,19,0)))</f>
        <v>4584628.3899999997</v>
      </c>
      <c r="H792" s="5">
        <f t="shared" si="36"/>
        <v>4584628.3899999997</v>
      </c>
      <c r="I792" s="26" t="str">
        <f>IF($A792="Ordenes de Compra",VLOOKUP($C792,Autogestión!$B$2:$J$5090,9,0),IF($A792="Financiamiento Internacional",VLOOKUP($C792,FinInt!$B$2:$G$1555,6,0),"Legitimo Abono"))</f>
        <v>S/N</v>
      </c>
      <c r="J792" s="1" t="str">
        <f>IF($A792="Ordenes de Compra",VLOOKUP($C792,Autogestión!$B$2:$R$5090,17,0),IF($A792="Financiamiento Internacional",VLOOKUP($C792,FinInt!$B$2:$O$1508,14,0),VLOOKUP($C792,NoAmpOC!$B$2:$R$988,17,0)))</f>
        <v>FEDERACION DE CIRCULOS CATOLICOS DE OBREROS</v>
      </c>
      <c r="K792" s="7" t="str">
        <f>DetalleExp!AP792</f>
        <v>GASMORAN</v>
      </c>
      <c r="L792" s="7" t="str">
        <f>DetalleExp!AQ792</f>
        <v>MESADEENTRADAS - Mesa de entradas</v>
      </c>
      <c r="M792" s="7" t="str">
        <f>DetalleExp!AR792</f>
        <v>SSMEIE#MS - Subsecretaría de medicamentos e información estratégica</v>
      </c>
      <c r="N792" s="7">
        <f>DetalleExp!AS792</f>
        <v>44298</v>
      </c>
      <c r="O792" s="27">
        <f ca="1">ROUNDUP(TODAY()-N792,0)</f>
        <v>57</v>
      </c>
      <c r="P792" s="27">
        <f ca="1">ROUNDUP(TODAY()-B792,0)</f>
        <v>119</v>
      </c>
      <c r="Q792" s="1" t="str">
        <f>IFERROR(IF(A792="Ordenes de Compra",VLOOKUP($E792,'Ordenes de Compra'!$A$2:$E$1712,5,0),"Sin OC"),"Sin dato")</f>
        <v>Sin dato</v>
      </c>
      <c r="R792" s="28" t="str">
        <f>IFERROR(IF(A792="Ordenes de Compra",VLOOKUP($I792,'Ordenes de Compra'!$B$2:$E$1712,3,0),"Sin OC"),"Sin dato")</f>
        <v>Sin dato</v>
      </c>
      <c r="S792" s="1" t="str">
        <f>VLOOKUP($U792,'Tablas intermedias'!$C$1:$H$222,5,0)</f>
        <v>Programa</v>
      </c>
      <c r="T792" s="29" t="str">
        <f t="shared" si="37"/>
        <v>OK</v>
      </c>
      <c r="U792" s="30" t="str">
        <f t="shared" si="38"/>
        <v>GASMORANMESADEENTRADAS - Mesa de entradasSSMEIE#MS - Subsecretaría de medicamentos e información estratégica</v>
      </c>
      <c r="V792" s="1" t="str">
        <f>VLOOKUP(U792,'Tablas intermedias'!$C$1:$H$222,6,0)</f>
        <v>Si</v>
      </c>
      <c r="W792" s="1" t="str">
        <f ca="1">IF(O792&lt;30,"menos de 30 días","más de 30 días")</f>
        <v>más de 30 días</v>
      </c>
    </row>
    <row r="793" spans="1:23" ht="14.25" hidden="1" thickTop="1" thickBot="1" x14ac:dyDescent="0.25">
      <c r="A793" s="17" t="str">
        <f>IF(DetalleExp!H793='Tablas intermedias'!$A$2,"Ordenes de Compra",IF(DetalleExp!H793='Tablas intermedias'!$A$3,"Financiamiento Internacional","Legítimo Abono"))</f>
        <v>Financiamiento Internacional</v>
      </c>
      <c r="B793" s="7">
        <f>DetalleExp!E793</f>
        <v>44237</v>
      </c>
      <c r="C793" s="48" t="str">
        <f>DetalleExp!A793</f>
        <v>EX-2021-11941014-APN-DAFYP#MS</v>
      </c>
      <c r="D793" s="1" t="str">
        <f>IF(A793="Ordenes de Compra",VLOOKUP(C793,Autogestión!$B$2:$D$5090,3,0),IF(A793="Legítimo Abono",VLOOKUP(C793,NoAmpOC!$B$2:$H$988,7,0),"Factura"))</f>
        <v>Factura</v>
      </c>
      <c r="E793" s="26" t="str">
        <f>IF(A793="Ordenes de Compra",VLOOKUP($C793,Autogestión!$B$2:$G$5090,6,0),IF(A793="Financiamiento Internacional",VLOOKUP($C793,FinInt!$B$2:$G$508,6,0),"Legítimo Abono"))</f>
        <v>Programa de Apoyo al Fortalecimiento de la cobertura pública efectiva de salud y un sistema integrado de provisión de salud de calidad. Proyectos BIRF - ARG/19/014 - PNUD</v>
      </c>
      <c r="F793" s="26" t="str">
        <f>IF($A793="Ordenes de Compra","ARS",IF($A793="Financiamiento Internacional",VLOOKUP($C793,FinInt!$B$2:$Q$508,15,0),VLOOKUP($C793,NoAmpOC!$B$2:$T$988,18,0)))</f>
        <v>ARS</v>
      </c>
      <c r="G793" s="5">
        <f>IF($A793="Ordenes de Compra",VLOOKUP($C793,Autogestión!$B$2:$H$5090,7,0),IF($A793="Financiamiento Internacional",VLOOKUP($C793,FinInt!$B$2:$Q$1308,16,0),VLOOKUP($C793,NoAmpOC!$B$2:$T$988,19,0)))</f>
        <v>122660.01</v>
      </c>
      <c r="H793" s="5">
        <f t="shared" si="36"/>
        <v>122660.01</v>
      </c>
      <c r="I793" s="26" t="str">
        <f>IF($A793="Ordenes de Compra",VLOOKUP($C793,Autogestión!$B$2:$J$5090,9,0),IF($A793="Financiamiento Internacional",VLOOKUP($C793,FinInt!$B$2:$G$1555,6,0),"Legitimo Abono"))</f>
        <v>Programa de Apoyo al Fortalecimiento de la cobertura pública efectiva de salud y un sistema integrado de provisión de salud de calidad. Proyectos BIRF - ARG/19/014 - PNUD</v>
      </c>
      <c r="J793" s="1" t="str">
        <f>IF($A793="Ordenes de Compra",VLOOKUP($C793,Autogestión!$B$2:$R$5090,17,0),IF($A793="Financiamiento Internacional",VLOOKUP($C793,FinInt!$B$2:$O$1508,14,0),VLOOKUP($C793,NoAmpOC!$B$2:$R$988,17,0)))</f>
        <v>PLAZA DE MAYO ONE SA</v>
      </c>
      <c r="K793" s="7" t="str">
        <f>DetalleExp!AP793</f>
        <v>DNSI#MS-PVD</v>
      </c>
      <c r="L793" s="7" t="str">
        <f>DetalleExp!AQ793</f>
        <v>PVD - Privada</v>
      </c>
      <c r="M793" s="7" t="str">
        <f>DetalleExp!AR793</f>
        <v>DNSI#MS - Dirección nacional de sistemas de información</v>
      </c>
      <c r="N793" s="7">
        <f>DetalleExp!AS793</f>
        <v>44314</v>
      </c>
      <c r="O793" s="27">
        <f ca="1">ROUNDUP(TODAY()-N793,0)</f>
        <v>41</v>
      </c>
      <c r="P793" s="27">
        <f ca="1">ROUNDUP(TODAY()-B793,0)</f>
        <v>118</v>
      </c>
      <c r="Q793" s="1" t="str">
        <f>IFERROR(IF(A793="Ordenes de Compra",VLOOKUP($E793,'Ordenes de Compra'!$A$2:$E$1712,5,0),"Sin OC"),"Sin dato")</f>
        <v>Sin OC</v>
      </c>
      <c r="R793" s="28" t="str">
        <f>IFERROR(IF(A793="Ordenes de Compra",VLOOKUP($I793,'Ordenes de Compra'!$B$2:$E$1712,3,0),"Sin OC"),"Sin dato")</f>
        <v>Sin OC</v>
      </c>
      <c r="S793" s="1" t="str">
        <f>VLOOKUP($U793,'Tablas intermedias'!$C$1:$H$222,5,0)</f>
        <v>Programa</v>
      </c>
      <c r="T793" s="29" t="str">
        <f t="shared" si="37"/>
        <v>OK</v>
      </c>
      <c r="U793" s="30" t="str">
        <f t="shared" si="38"/>
        <v>DNSI#MS-PVDPVD - PrivadaDNSI#MS - Dirección nacional de sistemas de información</v>
      </c>
      <c r="V793" s="1" t="str">
        <f>VLOOKUP(U793,'Tablas intermedias'!$C$1:$H$222,6,0)</f>
        <v>Si</v>
      </c>
      <c r="W793" s="1" t="str">
        <f ca="1">IF(O793&lt;30,"menos de 30 días","más de 30 días")</f>
        <v>más de 30 días</v>
      </c>
    </row>
    <row r="794" spans="1:23" ht="14.25" hidden="1" thickTop="1" thickBot="1" x14ac:dyDescent="0.25">
      <c r="A794" s="17" t="str">
        <f>IF(DetalleExp!H794='Tablas intermedias'!$A$2,"Ordenes de Compra",IF(DetalleExp!H794='Tablas intermedias'!$A$3,"Financiamiento Internacional","Legítimo Abono"))</f>
        <v>Financiamiento Internacional</v>
      </c>
      <c r="B794" s="7">
        <f>DetalleExp!E794</f>
        <v>44238</v>
      </c>
      <c r="C794" s="1" t="str">
        <f>DetalleExp!A794</f>
        <v>EX-2021-12427176-APN-DAFYP#MS</v>
      </c>
      <c r="D794" s="1" t="str">
        <f>IF(A794="Ordenes de Compra",VLOOKUP(C794,Autogestión!$B$2:$D$5090,3,0),IF(A794="Legítimo Abono",VLOOKUP(C794,NoAmpOC!$B$2:$H$988,7,0),"Factura"))</f>
        <v>Factura</v>
      </c>
      <c r="E794" s="26" t="str">
        <f>IF(A794="Ordenes de Compra",VLOOKUP($C794,Autogestión!$B$2:$G$5090,6,0),IF(A794="Financiamiento Internacional",VLOOKUP($C794,FinInt!$B$2:$G$508,6,0),"Legítimo Abono"))</f>
        <v>Programa Multifase de Atención Primaria a la Salud para el Manejo de Enfermedades Crónicas No Transmisibles. Segunda Operación - 3772/0C-AR - BID</v>
      </c>
      <c r="F794" s="26" t="str">
        <f>IF($A794="Ordenes de Compra","ARS",IF($A794="Financiamiento Internacional",VLOOKUP($C794,FinInt!$B$2:$Q$508,15,0),VLOOKUP($C794,NoAmpOC!$B$2:$T$988,18,0)))</f>
        <v>ARS</v>
      </c>
      <c r="G794" s="5">
        <f>IF($A794="Ordenes de Compra",VLOOKUP($C794,Autogestión!$B$2:$H$5090,7,0),IF($A794="Financiamiento Internacional",VLOOKUP($C794,FinInt!$B$2:$Q$1308,16,0),VLOOKUP($C794,NoAmpOC!$B$2:$T$988,19,0)))</f>
        <v>21000</v>
      </c>
      <c r="H794" s="5">
        <f t="shared" si="36"/>
        <v>21000</v>
      </c>
      <c r="I794" s="26" t="str">
        <f>IF($A794="Ordenes de Compra",VLOOKUP($C794,Autogestión!$B$2:$J$5090,9,0),IF($A794="Financiamiento Internacional",VLOOKUP($C794,FinInt!$B$2:$G$1555,6,0),"Legitimo Abono"))</f>
        <v>Programa Multifase de Atención Primaria a la Salud para el Manejo de Enfermedades Crónicas No Transmisibles. Segunda Operación - 3772/0C-AR - BID</v>
      </c>
      <c r="J794" s="1" t="str">
        <f>IF($A794="Ordenes de Compra",VLOOKUP($C794,Autogestión!$B$2:$R$5090,17,0),IF($A794="Financiamiento Internacional",VLOOKUP($C794,FinInt!$B$2:$O$1508,14,0),VLOOKUP($C794,NoAmpOC!$B$2:$R$988,17,0)))</f>
        <v>AMERICAN VART SRL</v>
      </c>
      <c r="K794" s="7" t="str">
        <f>DetalleExp!AP794</f>
        <v>DAFYP#MS-ARCHIVO</v>
      </c>
      <c r="L794" s="7" t="str">
        <f>DetalleExp!AQ794</f>
        <v>ARCHIVO - Archivo</v>
      </c>
      <c r="M794" s="7" t="str">
        <f>DetalleExp!AR794</f>
        <v>DAFYP#MS - Dirección de administración financiera y presupuestaria</v>
      </c>
      <c r="N794" s="7">
        <f>DetalleExp!AS794</f>
        <v>44274</v>
      </c>
      <c r="O794" s="27">
        <f ca="1">ROUNDUP(TODAY()-N794,0)</f>
        <v>81</v>
      </c>
      <c r="P794" s="27">
        <f ca="1">ROUNDUP(TODAY()-B794,0)</f>
        <v>117</v>
      </c>
      <c r="Q794" s="1" t="str">
        <f>IFERROR(IF(A794="Ordenes de Compra",VLOOKUP($E794,'Ordenes de Compra'!$A$2:$E$1712,5,0),"Sin OC"),"Sin dato")</f>
        <v>Sin OC</v>
      </c>
      <c r="R794" s="28" t="str">
        <f>IFERROR(IF(A794="Ordenes de Compra",VLOOKUP($I794,'Ordenes de Compra'!$B$2:$E$1712,3,0),"Sin OC"),"Sin dato")</f>
        <v>Sin OC</v>
      </c>
      <c r="S794" s="1" t="str">
        <f>VLOOKUP($U794,'Tablas intermedias'!$C$1:$H$222,5,0)</f>
        <v>DGPFE</v>
      </c>
      <c r="T794" s="29" t="str">
        <f t="shared" si="37"/>
        <v>OK</v>
      </c>
      <c r="U794" s="30" t="str">
        <f t="shared" si="38"/>
        <v>DAFYP#MS-ARCHIVOARCHIVO - ArchivoDAFYP#MS - Dirección de administración financiera y presupuestaria</v>
      </c>
      <c r="V794" s="1" t="str">
        <f>VLOOKUP(U794,'Tablas intermedias'!$C$1:$H$222,6,0)</f>
        <v>No</v>
      </c>
      <c r="W794" s="1" t="str">
        <f ca="1">IF(O794&lt;30,"menos de 30 días","más de 30 días")</f>
        <v>más de 30 días</v>
      </c>
    </row>
    <row r="795" spans="1:23" ht="14.25" hidden="1" thickTop="1" thickBot="1" x14ac:dyDescent="0.25">
      <c r="A795" s="17" t="str">
        <f>IF(DetalleExp!H795='Tablas intermedias'!$A$2,"Ordenes de Compra",IF(DetalleExp!H795='Tablas intermedias'!$A$3,"Financiamiento Internacional","Legítimo Abono"))</f>
        <v>Financiamiento Internacional</v>
      </c>
      <c r="B795" s="7">
        <f>DetalleExp!E795</f>
        <v>44238</v>
      </c>
      <c r="C795" s="1" t="str">
        <f>DetalleExp!A795</f>
        <v>EX-2021-12427573-APN-DAFYP#MS</v>
      </c>
      <c r="D795" s="1" t="str">
        <f>IF(A795="Ordenes de Compra",VLOOKUP(C795,Autogestión!$B$2:$D$5090,3,0),IF(A795="Legítimo Abono",VLOOKUP(C795,NoAmpOC!$B$2:$H$988,7,0),"Factura"))</f>
        <v>Factura</v>
      </c>
      <c r="E795" s="26" t="str">
        <f>IF(A795="Ordenes de Compra",VLOOKUP($C795,Autogestión!$B$2:$G$5090,6,0),IF(A795="Financiamiento Internacional",VLOOKUP($C795,FinInt!$B$2:$G$508,6,0),"Legítimo Abono"))</f>
        <v>Proyecto Protección de la Población Vulnerable contra las Enfermedades Crónicas no Transmisibles (PROTEGER) - 8508-AR - BIRF</v>
      </c>
      <c r="F795" s="26" t="str">
        <f>IF($A795="Ordenes de Compra","ARS",IF($A795="Financiamiento Internacional",VLOOKUP($C795,FinInt!$B$2:$Q$508,15,0),VLOOKUP($C795,NoAmpOC!$B$2:$T$988,18,0)))</f>
        <v>ARS</v>
      </c>
      <c r="G795" s="5">
        <f>IF($A795="Ordenes de Compra",VLOOKUP($C795,Autogestión!$B$2:$H$5090,7,0),IF($A795="Financiamiento Internacional",VLOOKUP($C795,FinInt!$B$2:$Q$1308,16,0),VLOOKUP($C795,NoAmpOC!$B$2:$T$988,19,0)))</f>
        <v>21000</v>
      </c>
      <c r="H795" s="5">
        <f t="shared" si="36"/>
        <v>21000</v>
      </c>
      <c r="I795" s="26" t="str">
        <f>IF($A795="Ordenes de Compra",VLOOKUP($C795,Autogestión!$B$2:$J$5090,9,0),IF($A795="Financiamiento Internacional",VLOOKUP($C795,FinInt!$B$2:$G$1555,6,0),"Legitimo Abono"))</f>
        <v>Proyecto Protección de la Población Vulnerable contra las Enfermedades Crónicas no Transmisibles (PROTEGER) - 8508-AR - BIRF</v>
      </c>
      <c r="J795" s="1" t="str">
        <f>IF($A795="Ordenes de Compra",VLOOKUP($C795,Autogestión!$B$2:$R$5090,17,0),IF($A795="Financiamiento Internacional",VLOOKUP($C795,FinInt!$B$2:$O$1508,14,0),VLOOKUP($C795,NoAmpOC!$B$2:$R$988,17,0)))</f>
        <v>AMERICAN VART SRL</v>
      </c>
      <c r="K795" s="7" t="str">
        <f>DetalleExp!AP795</f>
        <v>DAFYP#MS-ARCHIVO</v>
      </c>
      <c r="L795" s="7" t="str">
        <f>DetalleExp!AQ795</f>
        <v>ARCHIVO - Archivo</v>
      </c>
      <c r="M795" s="7" t="str">
        <f>DetalleExp!AR795</f>
        <v>DAFYP#MS - Dirección de administración financiera y presupuestaria</v>
      </c>
      <c r="N795" s="7">
        <f>DetalleExp!AS795</f>
        <v>44259</v>
      </c>
      <c r="O795" s="27">
        <f ca="1">ROUNDUP(TODAY()-N795,0)</f>
        <v>96</v>
      </c>
      <c r="P795" s="27">
        <f ca="1">ROUNDUP(TODAY()-B795,0)</f>
        <v>117</v>
      </c>
      <c r="Q795" s="1" t="str">
        <f>IFERROR(IF(A795="Ordenes de Compra",VLOOKUP($E795,'Ordenes de Compra'!$A$2:$E$1712,5,0),"Sin OC"),"Sin dato")</f>
        <v>Sin OC</v>
      </c>
      <c r="R795" s="28" t="str">
        <f>IFERROR(IF(A795="Ordenes de Compra",VLOOKUP($I795,'Ordenes de Compra'!$B$2:$E$1712,3,0),"Sin OC"),"Sin dato")</f>
        <v>Sin OC</v>
      </c>
      <c r="S795" s="1" t="str">
        <f>VLOOKUP($U795,'Tablas intermedias'!$C$1:$H$222,5,0)</f>
        <v>DGPFE</v>
      </c>
      <c r="T795" s="29" t="str">
        <f t="shared" si="37"/>
        <v>OK</v>
      </c>
      <c r="U795" s="30" t="str">
        <f t="shared" si="38"/>
        <v>DAFYP#MS-ARCHIVOARCHIVO - ArchivoDAFYP#MS - Dirección de administración financiera y presupuestaria</v>
      </c>
      <c r="V795" s="1" t="str">
        <f>VLOOKUP(U795,'Tablas intermedias'!$C$1:$H$222,6,0)</f>
        <v>No</v>
      </c>
      <c r="W795" s="1" t="str">
        <f ca="1">IF(O795&lt;30,"menos de 30 días","más de 30 días")</f>
        <v>más de 30 días</v>
      </c>
    </row>
    <row r="796" spans="1:23" ht="14.25" hidden="1" thickTop="1" thickBot="1" x14ac:dyDescent="0.25">
      <c r="A796" s="17" t="str">
        <f>IF(DetalleExp!H796='Tablas intermedias'!$A$2,"Ordenes de Compra",IF(DetalleExp!H796='Tablas intermedias'!$A$3,"Financiamiento Internacional","Legítimo Abono"))</f>
        <v>Financiamiento Internacional</v>
      </c>
      <c r="B796" s="7">
        <f>DetalleExp!E796</f>
        <v>44238</v>
      </c>
      <c r="C796" s="1" t="str">
        <f>DetalleExp!A796</f>
        <v>EX-2021-12427957-APN-DAFYP#MS</v>
      </c>
      <c r="D796" s="1" t="str">
        <f>IF(A796="Ordenes de Compra",VLOOKUP(C796,Autogestión!$B$2:$D$5090,3,0),IF(A796="Legítimo Abono",VLOOKUP(C796,NoAmpOC!$B$2:$H$988,7,0),"Factura"))</f>
        <v>Factura</v>
      </c>
      <c r="E796" s="26" t="str">
        <f>IF(A796="Ordenes de Compra",VLOOKUP($C796,Autogestión!$B$2:$G$5090,6,0),IF(A796="Financiamiento Internacional",VLOOKUP($C796,FinInt!$B$2:$G$508,6,0),"Legítimo Abono"))</f>
        <v>Proyecto Apoyo a la Cobertura Universal de Salud Efectiva en Argentina (SUMAR) - 8853-AR - BIRF</v>
      </c>
      <c r="F796" s="26" t="str">
        <f>IF($A796="Ordenes de Compra","ARS",IF($A796="Financiamiento Internacional",VLOOKUP($C796,FinInt!$B$2:$Q$508,15,0),VLOOKUP($C796,NoAmpOC!$B$2:$T$988,18,0)))</f>
        <v>ARS</v>
      </c>
      <c r="G796" s="5">
        <f>IF($A796="Ordenes de Compra",VLOOKUP($C796,Autogestión!$B$2:$H$5090,7,0),IF($A796="Financiamiento Internacional",VLOOKUP($C796,FinInt!$B$2:$Q$1308,16,0),VLOOKUP($C796,NoAmpOC!$B$2:$T$988,19,0)))</f>
        <v>69900</v>
      </c>
      <c r="H796" s="5">
        <f t="shared" si="36"/>
        <v>69900</v>
      </c>
      <c r="I796" s="26" t="str">
        <f>IF($A796="Ordenes de Compra",VLOOKUP($C796,Autogestión!$B$2:$J$5090,9,0),IF($A796="Financiamiento Internacional",VLOOKUP($C796,FinInt!$B$2:$G$1555,6,0),"Legitimo Abono"))</f>
        <v>Proyecto Apoyo a la Cobertura Universal de Salud Efectiva en Argentina (SUMAR) - 8853-AR - BIRF</v>
      </c>
      <c r="J796" s="1" t="str">
        <f>IF($A796="Ordenes de Compra",VLOOKUP($C796,Autogestión!$B$2:$R$5090,17,0),IF($A796="Financiamiento Internacional",VLOOKUP($C796,FinInt!$B$2:$O$1508,14,0),VLOOKUP($C796,NoAmpOC!$B$2:$R$988,17,0)))</f>
        <v>AMERICAN VART SRL</v>
      </c>
      <c r="K796" s="7" t="str">
        <f>DetalleExp!AP796</f>
        <v>DAFYP#MS-ARCHIVO</v>
      </c>
      <c r="L796" s="7" t="str">
        <f>DetalleExp!AQ796</f>
        <v>ARCHIVO - Archivo</v>
      </c>
      <c r="M796" s="7" t="str">
        <f>DetalleExp!AR796</f>
        <v>DAFYP#MS - Dirección de administración financiera y presupuestaria</v>
      </c>
      <c r="N796" s="7">
        <f>DetalleExp!AS796</f>
        <v>44259</v>
      </c>
      <c r="O796" s="27">
        <f ca="1">ROUNDUP(TODAY()-N796,0)</f>
        <v>96</v>
      </c>
      <c r="P796" s="27">
        <f ca="1">ROUNDUP(TODAY()-B796,0)</f>
        <v>117</v>
      </c>
      <c r="Q796" s="1" t="str">
        <f>IFERROR(IF(A796="Ordenes de Compra",VLOOKUP($E796,'Ordenes de Compra'!$A$2:$E$1712,5,0),"Sin OC"),"Sin dato")</f>
        <v>Sin OC</v>
      </c>
      <c r="R796" s="28" t="str">
        <f>IFERROR(IF(A796="Ordenes de Compra",VLOOKUP($I796,'Ordenes de Compra'!$B$2:$E$1712,3,0),"Sin OC"),"Sin dato")</f>
        <v>Sin OC</v>
      </c>
      <c r="S796" s="1" t="str">
        <f>VLOOKUP($U796,'Tablas intermedias'!$C$1:$H$222,5,0)</f>
        <v>DGPFE</v>
      </c>
      <c r="T796" s="29" t="str">
        <f t="shared" si="37"/>
        <v>OK</v>
      </c>
      <c r="U796" s="30" t="str">
        <f t="shared" si="38"/>
        <v>DAFYP#MS-ARCHIVOARCHIVO - ArchivoDAFYP#MS - Dirección de administración financiera y presupuestaria</v>
      </c>
      <c r="V796" s="1" t="str">
        <f>VLOOKUP(U796,'Tablas intermedias'!$C$1:$H$222,6,0)</f>
        <v>No</v>
      </c>
      <c r="W796" s="1" t="str">
        <f ca="1">IF(O796&lt;30,"menos de 30 días","más de 30 días")</f>
        <v>más de 30 días</v>
      </c>
    </row>
    <row r="797" spans="1:23" ht="14.25" hidden="1" thickTop="1" thickBot="1" x14ac:dyDescent="0.25">
      <c r="A797" s="17" t="str">
        <f>IF(DetalleExp!H797='Tablas intermedias'!$A$2,"Ordenes de Compra",IF(DetalleExp!H797='Tablas intermedias'!$A$3,"Financiamiento Internacional","Legítimo Abono"))</f>
        <v>Ordenes de Compra</v>
      </c>
      <c r="B797" s="7">
        <f>DetalleExp!E797</f>
        <v>44239</v>
      </c>
      <c r="C797" s="1" t="str">
        <f>DetalleExp!A797</f>
        <v>EX-2021-12578714-APN-DTYC#MS</v>
      </c>
      <c r="D797" s="1" t="str">
        <f>IF(A797="Ordenes de Compra",VLOOKUP(C797,Autogestión!$B$2:$D$5090,3,0),IF(A797="Legítimo Abono",VLOOKUP(C797,NoAmpOC!$B$2:$H$988,7,0),"Factura"))</f>
        <v>Factura</v>
      </c>
      <c r="E797" s="26" t="str">
        <f>IF(A797="Ordenes de Compra",VLOOKUP($C797,Autogestión!$B$2:$G$5090,6,0),IF(A797="Financiamiento Internacional",VLOOKUP($C797,FinInt!$B$2:$G$508,6,0),"Legítimo Abono"))</f>
        <v>80-0059-CDI18</v>
      </c>
      <c r="F797" s="26" t="str">
        <f>IF($A797="Ordenes de Compra","ARS",IF($A797="Financiamiento Internacional",VLOOKUP($C797,FinInt!$B$2:$Q$508,15,0),VLOOKUP($C797,NoAmpOC!$B$2:$T$988,18,0)))</f>
        <v>ARS</v>
      </c>
      <c r="G797" s="5">
        <f>IF($A797="Ordenes de Compra",VLOOKUP($C797,Autogestión!$B$2:$H$5090,7,0),IF($A797="Financiamiento Internacional",VLOOKUP($C797,FinInt!$B$2:$Q$1308,16,0),VLOOKUP($C797,NoAmpOC!$B$2:$T$988,19,0)))</f>
        <v>52000</v>
      </c>
      <c r="H797" s="5">
        <f t="shared" si="36"/>
        <v>52000</v>
      </c>
      <c r="I797" s="26" t="str">
        <f>IF($A797="Ordenes de Compra",VLOOKUP($C797,Autogestión!$B$2:$J$5090,9,0),IF($A797="Financiamiento Internacional",VLOOKUP($C797,FinInt!$B$2:$G$1555,6,0),"Legitimo Abono"))</f>
        <v>EX-2020-80332250--APN-DD#MS</v>
      </c>
      <c r="J797" s="1" t="str">
        <f>IF($A797="Ordenes de Compra",VLOOKUP($C797,Autogestión!$B$2:$R$5090,17,0),IF($A797="Financiamiento Internacional",VLOOKUP($C797,FinInt!$B$2:$O$1508,14,0),VLOOKUP($C797,NoAmpOC!$B$2:$R$988,17,0)))</f>
        <v>Angeleri y Asociados S.A.</v>
      </c>
      <c r="K797" s="7" t="str">
        <f>DetalleExp!AP797</f>
        <v>SSOARES</v>
      </c>
      <c r="L797" s="7" t="str">
        <f>DetalleExp!AQ797</f>
        <v>PVD - Pvd dirección de sumarios</v>
      </c>
      <c r="M797" s="7" t="str">
        <f>DetalleExp!AR797</f>
        <v>DS#MS - Dirección de sumarios</v>
      </c>
      <c r="N797" s="7">
        <f>DetalleExp!AS797</f>
        <v>44306</v>
      </c>
      <c r="O797" s="27">
        <f ca="1">ROUNDUP(TODAY()-N797,0)</f>
        <v>49</v>
      </c>
      <c r="P797" s="27">
        <f ca="1">ROUNDUP(TODAY()-B797,0)</f>
        <v>116</v>
      </c>
      <c r="Q797" s="1" t="str">
        <f>IFERROR(IF(A797="Ordenes de Compra",VLOOKUP($E797,'Ordenes de Compra'!$A$2:$E$1712,5,0),"Sin OC"),"Sin dato")</f>
        <v>1.0.0.3.0</v>
      </c>
      <c r="R797" s="28" t="str">
        <f>IFERROR(IF(A797="Ordenes de Compra",VLOOKUP($I797,'Ordenes de Compra'!$B$2:$E$1712,3,0),"Sin OC"),"Sin dato")</f>
        <v>Sin dato</v>
      </c>
      <c r="S797" s="1" t="str">
        <f>VLOOKUP($U797,'Tablas intermedias'!$C$1:$H$222,5,0)</f>
        <v>Programa</v>
      </c>
      <c r="T797" s="29" t="str">
        <f t="shared" si="37"/>
        <v>OK</v>
      </c>
      <c r="U797" s="30" t="str">
        <f t="shared" si="38"/>
        <v>SSOARESPVD - Pvd dirección de sumariosDS#MS - Dirección de sumarios</v>
      </c>
      <c r="V797" s="1" t="str">
        <f>VLOOKUP(U797,'Tablas intermedias'!$C$1:$H$222,6,0)</f>
        <v>Si</v>
      </c>
      <c r="W797" s="1" t="str">
        <f ca="1">IF(O797&lt;30,"menos de 30 días","más de 30 días")</f>
        <v>más de 30 días</v>
      </c>
    </row>
    <row r="798" spans="1:23" ht="14.25" hidden="1" thickTop="1" thickBot="1" x14ac:dyDescent="0.25">
      <c r="A798" s="17" t="str">
        <f>IF(DetalleExp!H798='Tablas intermedias'!$A$2,"Ordenes de Compra",IF(DetalleExp!H798='Tablas intermedias'!$A$3,"Financiamiento Internacional","Legítimo Abono"))</f>
        <v>Ordenes de Compra</v>
      </c>
      <c r="B798" s="7">
        <f>DetalleExp!E798</f>
        <v>44239</v>
      </c>
      <c r="C798" s="1" t="str">
        <f>DetalleExp!A798</f>
        <v>EX-2021-12873861-APN-DTYC#MS</v>
      </c>
      <c r="D798" s="1" t="str">
        <f>IF(A798="Ordenes de Compra",VLOOKUP(C798,Autogestión!$B$2:$D$5090,3,0),IF(A798="Legítimo Abono",VLOOKUP(C798,NoAmpOC!$B$2:$H$988,7,0),"Factura"))</f>
        <v>Factura</v>
      </c>
      <c r="E798" s="26" t="str">
        <f>IF(A798="Ordenes de Compra",VLOOKUP($C798,Autogestión!$B$2:$G$5090,6,0),IF(A798="Financiamiento Internacional",VLOOKUP($C798,FinInt!$B$2:$G$508,6,0),"Legítimo Abono"))</f>
        <v>80-0028-CDI17</v>
      </c>
      <c r="F798" s="26" t="str">
        <f>IF($A798="Ordenes de Compra","ARS",IF($A798="Financiamiento Internacional",VLOOKUP($C798,FinInt!$B$2:$Q$508,15,0),VLOOKUP($C798,NoAmpOC!$B$2:$T$988,18,0)))</f>
        <v>ARS</v>
      </c>
      <c r="G798" s="5">
        <f>IF($A798="Ordenes de Compra",VLOOKUP($C798,Autogestión!$B$2:$H$5090,7,0),IF($A798="Financiamiento Internacional",VLOOKUP($C798,FinInt!$B$2:$Q$1308,16,0),VLOOKUP($C798,NoAmpOC!$B$2:$T$988,19,0)))</f>
        <v>225466.63</v>
      </c>
      <c r="H798" s="5">
        <f t="shared" si="36"/>
        <v>225466.63</v>
      </c>
      <c r="I798" s="26" t="str">
        <f>IF($A798="Ordenes de Compra",VLOOKUP($C798,Autogestión!$B$2:$J$5090,9,0),IF($A798="Financiamiento Internacional",VLOOKUP($C798,FinInt!$B$2:$G$1555,6,0),"Legitimo Abono"))</f>
        <v>80-1198-CON20</v>
      </c>
      <c r="J798" s="1" t="str">
        <f>IF($A798="Ordenes de Compra",VLOOKUP($C798,Autogestión!$B$2:$R$5090,17,0),IF($A798="Financiamiento Internacional",VLOOKUP($C798,FinInt!$B$2:$O$1508,14,0),VLOOKUP($C798,NoAmpOC!$B$2:$R$988,17,0)))</f>
        <v>CORREO OFICIAL DE LA REPÚBLICA ARGENTINA S.A..</v>
      </c>
      <c r="K798" s="7" t="str">
        <f>DetalleExp!AP798</f>
        <v>RUYVALDOVINOS</v>
      </c>
      <c r="L798" s="7" t="str">
        <f>DetalleExp!AQ798</f>
        <v>DESPACHO_DGA - Despacho - dirección general de administración</v>
      </c>
      <c r="M798" s="7" t="str">
        <f>DetalleExp!AR798</f>
        <v>DGA#MS - Dirección general de administración</v>
      </c>
      <c r="N798" s="7">
        <f>DetalleExp!AS798</f>
        <v>44344</v>
      </c>
      <c r="O798" s="27">
        <f ca="1">ROUNDUP(TODAY()-N798,0)</f>
        <v>11</v>
      </c>
      <c r="P798" s="27">
        <f ca="1">ROUNDUP(TODAY()-B798,0)</f>
        <v>116</v>
      </c>
      <c r="Q798" s="1" t="str">
        <f>IFERROR(IF(A798="Ordenes de Compra",VLOOKUP($E798,'Ordenes de Compra'!$A$2:$E$1712,5,0),"Sin OC"),"Sin dato")</f>
        <v>29.0.0.5.0</v>
      </c>
      <c r="R798" s="28">
        <f>IFERROR(IF(A798="Ordenes de Compra",VLOOKUP($I798,'Ordenes de Compra'!$B$2:$E$1712,3,0),"Sin OC"),"Sin dato")</f>
        <v>689171613</v>
      </c>
      <c r="S798" s="1" t="str">
        <f>VLOOKUP($U798,'Tablas intermedias'!$C$1:$H$222,5,0)</f>
        <v>DGA</v>
      </c>
      <c r="T798" s="29" t="str">
        <f t="shared" si="37"/>
        <v>OK</v>
      </c>
      <c r="U798" s="30" t="str">
        <f t="shared" si="38"/>
        <v>RUYVALDOVINOSDESPACHO_DGA - Despacho - dirección general de administraciónDGA#MS - Dirección general de administración</v>
      </c>
      <c r="V798" s="1" t="str">
        <f>VLOOKUP(U798,'Tablas intermedias'!$C$1:$H$222,6,0)</f>
        <v>Si</v>
      </c>
      <c r="W798" s="1" t="str">
        <f ca="1">IF(O798&lt;30,"menos de 30 días","más de 30 días")</f>
        <v>menos de 30 días</v>
      </c>
    </row>
    <row r="799" spans="1:23" ht="14.25" hidden="1" thickTop="1" thickBot="1" x14ac:dyDescent="0.25">
      <c r="A799" s="17" t="str">
        <f>IF(DetalleExp!H799='Tablas intermedias'!$A$2,"Ordenes de Compra",IF(DetalleExp!H799='Tablas intermedias'!$A$3,"Financiamiento Internacional","Legítimo Abono"))</f>
        <v>Ordenes de Compra</v>
      </c>
      <c r="B799" s="7">
        <f>DetalleExp!E799</f>
        <v>44239</v>
      </c>
      <c r="C799" s="1" t="str">
        <f>DetalleExp!A799</f>
        <v>EX-2021-12874931-APN-DTYC#MS</v>
      </c>
      <c r="D799" s="1" t="str">
        <f>IF(A799="Ordenes de Compra",VLOOKUP(C799,Autogestión!$B$2:$D$5090,3,0),IF(A799="Legítimo Abono",VLOOKUP(C799,NoAmpOC!$B$2:$H$988,7,0),"Factura"))</f>
        <v>Factura</v>
      </c>
      <c r="E799" s="26" t="str">
        <f>IF(A799="Ordenes de Compra",VLOOKUP($C799,Autogestión!$B$2:$G$5090,6,0),IF(A799="Financiamiento Internacional",VLOOKUP($C799,FinInt!$B$2:$G$508,6,0),"Legítimo Abono"))</f>
        <v>80-0028-CDI17</v>
      </c>
      <c r="F799" s="26" t="str">
        <f>IF($A799="Ordenes de Compra","ARS",IF($A799="Financiamiento Internacional",VLOOKUP($C799,FinInt!$B$2:$Q$508,15,0),VLOOKUP($C799,NoAmpOC!$B$2:$T$988,18,0)))</f>
        <v>ARS</v>
      </c>
      <c r="G799" s="5">
        <f>IF($A799="Ordenes de Compra",VLOOKUP($C799,Autogestión!$B$2:$H$5090,7,0),IF($A799="Financiamiento Internacional",VLOOKUP($C799,FinInt!$B$2:$Q$1308,16,0),VLOOKUP($C799,NoAmpOC!$B$2:$T$988,19,0)))</f>
        <v>903126.13</v>
      </c>
      <c r="H799" s="5">
        <f t="shared" si="36"/>
        <v>903126.13</v>
      </c>
      <c r="I799" s="26" t="str">
        <f>IF($A799="Ordenes de Compra",VLOOKUP($C799,Autogestión!$B$2:$J$5090,9,0),IF($A799="Financiamiento Internacional",VLOOKUP($C799,FinInt!$B$2:$G$1555,6,0),"Legitimo Abono"))</f>
        <v>80-1198-CON20</v>
      </c>
      <c r="J799" s="1" t="str">
        <f>IF($A799="Ordenes de Compra",VLOOKUP($C799,Autogestión!$B$2:$R$5090,17,0),IF($A799="Financiamiento Internacional",VLOOKUP($C799,FinInt!$B$2:$O$1508,14,0),VLOOKUP($C799,NoAmpOC!$B$2:$R$988,17,0)))</f>
        <v>CORREO OFICIAL DE LA REPÚBLICA ARGENTINA S.A..</v>
      </c>
      <c r="K799" s="7" t="str">
        <f>DetalleExp!AP799</f>
        <v>MARAALVAREZ</v>
      </c>
      <c r="L799" s="7" t="str">
        <f>DetalleExp!AQ799</f>
        <v>TESORERIA - Tesorería</v>
      </c>
      <c r="M799" s="7" t="str">
        <f>DetalleExp!AR799</f>
        <v>DCYT#MS - Dirección de contabilidad y tesorería</v>
      </c>
      <c r="N799" s="7">
        <f>DetalleExp!AS799</f>
        <v>44336</v>
      </c>
      <c r="O799" s="27">
        <f ca="1">ROUNDUP(TODAY()-N799,0)</f>
        <v>19</v>
      </c>
      <c r="P799" s="27">
        <f ca="1">ROUNDUP(TODAY()-B799,0)</f>
        <v>116</v>
      </c>
      <c r="Q799" s="1" t="str">
        <f>IFERROR(IF(A799="Ordenes de Compra",VLOOKUP($E799,'Ordenes de Compra'!$A$2:$E$1712,5,0),"Sin OC"),"Sin dato")</f>
        <v>29.0.0.5.0</v>
      </c>
      <c r="R799" s="28">
        <f>IFERROR(IF(A799="Ordenes de Compra",VLOOKUP($I799,'Ordenes de Compra'!$B$2:$E$1712,3,0),"Sin OC"),"Sin dato")</f>
        <v>689171613</v>
      </c>
      <c r="S799" s="1" t="str">
        <f>VLOOKUP($U799,'Tablas intermedias'!$C$1:$H$222,5,0)</f>
        <v>Tesorería</v>
      </c>
      <c r="T799" s="29" t="str">
        <f t="shared" si="37"/>
        <v>OK</v>
      </c>
      <c r="U799" s="30" t="str">
        <f t="shared" si="38"/>
        <v>MARAALVAREZTESORERIA - TesoreríaDCYT#MS - Dirección de contabilidad y tesorería</v>
      </c>
      <c r="V799" s="1" t="str">
        <f>VLOOKUP(U799,'Tablas intermedias'!$C$1:$H$222,6,0)</f>
        <v>No</v>
      </c>
      <c r="W799" s="1" t="str">
        <f ca="1">IF(O799&lt;30,"menos de 30 días","más de 30 días")</f>
        <v>menos de 30 días</v>
      </c>
    </row>
    <row r="800" spans="1:23" ht="14.25" hidden="1" thickTop="1" thickBot="1" x14ac:dyDescent="0.25">
      <c r="A800" s="17" t="str">
        <f>IF(DetalleExp!H800='Tablas intermedias'!$A$2,"Ordenes de Compra",IF(DetalleExp!H800='Tablas intermedias'!$A$3,"Financiamiento Internacional","Legítimo Abono"))</f>
        <v>Financiamiento Internacional</v>
      </c>
      <c r="B800" s="7">
        <f>DetalleExp!E800</f>
        <v>44243</v>
      </c>
      <c r="C800" s="1" t="str">
        <f>DetalleExp!A800</f>
        <v>EX-2021-13334234-APN-DAFYP#MS</v>
      </c>
      <c r="D800" s="1" t="str">
        <f>IF(A800="Ordenes de Compra",VLOOKUP(C800,Autogestión!$B$2:$D$5090,3,0),IF(A800="Legítimo Abono",VLOOKUP(C800,NoAmpOC!$B$2:$H$988,7,0),"Factura"))</f>
        <v>Factura</v>
      </c>
      <c r="E800" s="26" t="str">
        <f>IF(A800="Ordenes de Compra",VLOOKUP($C800,Autogestión!$B$2:$G$5090,6,0),IF(A800="Financiamiento Internacional",VLOOKUP($C800,FinInt!$B$2:$G$508,6,0),"Legítimo Abono"))</f>
        <v>Programa de Apoyo al Fortalecimiento de la cobertura pública efectiva de salud y un sistema integrado de provisión de salud de calidad. Proyectos BIRF - ARG/19/014 - PNUD</v>
      </c>
      <c r="F800" s="26" t="str">
        <f>IF($A800="Ordenes de Compra","ARS",IF($A800="Financiamiento Internacional",VLOOKUP($C800,FinInt!$B$2:$Q$508,15,0),VLOOKUP($C800,NoAmpOC!$B$2:$T$988,18,0)))</f>
        <v>ARS</v>
      </c>
      <c r="G800" s="5">
        <f>IF($A800="Ordenes de Compra",VLOOKUP($C800,Autogestión!$B$2:$H$5090,7,0),IF($A800="Financiamiento Internacional",VLOOKUP($C800,FinInt!$B$2:$Q$1308,16,0),VLOOKUP($C800,NoAmpOC!$B$2:$T$988,19,0)))</f>
        <v>82905.850000000006</v>
      </c>
      <c r="H800" s="5">
        <f t="shared" si="36"/>
        <v>82905.850000000006</v>
      </c>
      <c r="I800" s="26" t="str">
        <f>IF($A800="Ordenes de Compra",VLOOKUP($C800,Autogestión!$B$2:$J$5090,9,0),IF($A800="Financiamiento Internacional",VLOOKUP($C800,FinInt!$B$2:$G$1555,6,0),"Legitimo Abono"))</f>
        <v>Programa de Apoyo al Fortalecimiento de la cobertura pública efectiva de salud y un sistema integrado de provisión de salud de calidad. Proyectos BIRF - ARG/19/014 - PNUD</v>
      </c>
      <c r="J800" s="1" t="str">
        <f>IF($A800="Ordenes de Compra",VLOOKUP($C800,Autogestión!$B$2:$R$5090,17,0),IF($A800="Financiamiento Internacional",VLOOKUP($C800,FinInt!$B$2:$O$1508,14,0),VLOOKUP($C800,NoAmpOC!$B$2:$R$988,17,0)))</f>
        <v>Administradora de Archivos SA</v>
      </c>
      <c r="K800" s="7" t="str">
        <f>DetalleExp!AP800</f>
        <v>DAFYP#MS-ARCHIVO</v>
      </c>
      <c r="L800" s="7" t="str">
        <f>DetalleExp!AQ800</f>
        <v>ARCHIVO - Archivo</v>
      </c>
      <c r="M800" s="7" t="str">
        <f>DetalleExp!AR800</f>
        <v>DAFYP#MS - Dirección de administración financiera y presupuestaria</v>
      </c>
      <c r="N800" s="7">
        <f>DetalleExp!AS800</f>
        <v>44250</v>
      </c>
      <c r="O800" s="27">
        <f ca="1">ROUNDUP(TODAY()-N800,0)</f>
        <v>105</v>
      </c>
      <c r="P800" s="27">
        <f ca="1">ROUNDUP(TODAY()-B800,0)</f>
        <v>112</v>
      </c>
      <c r="Q800" s="1" t="str">
        <f>IFERROR(IF(A800="Ordenes de Compra",VLOOKUP($E800,'Ordenes de Compra'!$A$2:$E$1712,5,0),"Sin OC"),"Sin dato")</f>
        <v>Sin OC</v>
      </c>
      <c r="R800" s="28" t="str">
        <f>IFERROR(IF(A800="Ordenes de Compra",VLOOKUP($I800,'Ordenes de Compra'!$B$2:$E$1712,3,0),"Sin OC"),"Sin dato")</f>
        <v>Sin OC</v>
      </c>
      <c r="S800" s="1" t="str">
        <f>VLOOKUP($U800,'Tablas intermedias'!$C$1:$H$222,5,0)</f>
        <v>DGPFE</v>
      </c>
      <c r="T800" s="29" t="str">
        <f t="shared" si="37"/>
        <v>OK</v>
      </c>
      <c r="U800" s="30" t="str">
        <f t="shared" si="38"/>
        <v>DAFYP#MS-ARCHIVOARCHIVO - ArchivoDAFYP#MS - Dirección de administración financiera y presupuestaria</v>
      </c>
      <c r="V800" s="1" t="str">
        <f>VLOOKUP(U800,'Tablas intermedias'!$C$1:$H$222,6,0)</f>
        <v>No</v>
      </c>
      <c r="W800" s="1" t="str">
        <f ca="1">IF(O800&lt;30,"menos de 30 días","más de 30 días")</f>
        <v>más de 30 días</v>
      </c>
    </row>
    <row r="801" spans="1:23" ht="14.25" hidden="1" thickTop="1" thickBot="1" x14ac:dyDescent="0.25">
      <c r="A801" s="17" t="str">
        <f>IF(DetalleExp!H801='Tablas intermedias'!$A$2,"Ordenes de Compra",IF(DetalleExp!H801='Tablas intermedias'!$A$3,"Financiamiento Internacional","Legítimo Abono"))</f>
        <v>Financiamiento Internacional</v>
      </c>
      <c r="B801" s="7">
        <f>DetalleExp!E801</f>
        <v>44243</v>
      </c>
      <c r="C801" s="1" t="str">
        <f>DetalleExp!A801</f>
        <v>EX-2021-13334529-APN-DAFYP#MS</v>
      </c>
      <c r="D801" s="1" t="str">
        <f>IF(A801="Ordenes de Compra",VLOOKUP(C801,Autogestión!$B$2:$D$5090,3,0),IF(A801="Legítimo Abono",VLOOKUP(C801,NoAmpOC!$B$2:$H$988,7,0),"Factura"))</f>
        <v>Factura</v>
      </c>
      <c r="E801" s="26" t="str">
        <f>IF(A801="Ordenes de Compra",VLOOKUP($C801,Autogestión!$B$2:$G$5090,6,0),IF(A801="Financiamiento Internacional",VLOOKUP($C801,FinInt!$B$2:$G$508,6,0),"Legítimo Abono"))</f>
        <v>Consolidación del modelo de Atención Primaria de la Salud a través de la Provisión y Dispensa de Medicamentos Esenciales ¿ Proyectos financiados Organismos Multilaterales Regionales - ARG/15/001 - PNUD</v>
      </c>
      <c r="F801" s="26" t="str">
        <f>IF($A801="Ordenes de Compra","ARS",IF($A801="Financiamiento Internacional",VLOOKUP($C801,FinInt!$B$2:$Q$508,15,0),VLOOKUP($C801,NoAmpOC!$B$2:$T$988,18,0)))</f>
        <v>ARS</v>
      </c>
      <c r="G801" s="5">
        <f>IF($A801="Ordenes de Compra",VLOOKUP($C801,Autogestión!$B$2:$H$5090,7,0),IF($A801="Financiamiento Internacional",VLOOKUP($C801,FinInt!$B$2:$Q$1308,16,0),VLOOKUP($C801,NoAmpOC!$B$2:$T$988,19,0)))</f>
        <v>1320577.6499999999</v>
      </c>
      <c r="H801" s="5">
        <f t="shared" si="36"/>
        <v>1320577.6499999999</v>
      </c>
      <c r="I801" s="26" t="str">
        <f>IF($A801="Ordenes de Compra",VLOOKUP($C801,Autogestión!$B$2:$J$5090,9,0),IF($A801="Financiamiento Internacional",VLOOKUP($C801,FinInt!$B$2:$G$1555,6,0),"Legitimo Abono"))</f>
        <v>Consolidación del modelo de Atención Primaria de la Salud a través de la Provisión y Dispensa de Medicamentos Esenciales ¿ Proyectos financiados Organismos Multilaterales Regionales - ARG/15/001 - PNUD</v>
      </c>
      <c r="J801" s="1" t="str">
        <f>IF($A801="Ordenes de Compra",VLOOKUP($C801,Autogestión!$B$2:$R$5090,17,0),IF($A801="Financiamiento Internacional",VLOOKUP($C801,FinInt!$B$2:$O$1508,14,0),VLOOKUP($C801,NoAmpOC!$B$2:$R$988,17,0)))</f>
        <v>Administradora de Archivos SA</v>
      </c>
      <c r="K801" s="7" t="str">
        <f>DetalleExp!AP801</f>
        <v>GZAUGG</v>
      </c>
      <c r="L801" s="7" t="str">
        <f>DetalleExp!AQ801</f>
        <v>FINANZAS - Área administración y finanzas - finanzas</v>
      </c>
      <c r="M801" s="7" t="str">
        <f>DetalleExp!AR801</f>
        <v>DNFSP#MS - Dirección nacional de fortalecimiento de los sistemas provinciales</v>
      </c>
      <c r="N801" s="7">
        <f>DetalleExp!AS801</f>
        <v>44265</v>
      </c>
      <c r="O801" s="27">
        <f ca="1">ROUNDUP(TODAY()-N801,0)</f>
        <v>90</v>
      </c>
      <c r="P801" s="27">
        <f ca="1">ROUNDUP(TODAY()-B801,0)</f>
        <v>112</v>
      </c>
      <c r="Q801" s="1" t="str">
        <f>IFERROR(IF(A801="Ordenes de Compra",VLOOKUP($E801,'Ordenes de Compra'!$A$2:$E$1712,5,0),"Sin OC"),"Sin dato")</f>
        <v>Sin OC</v>
      </c>
      <c r="R801" s="28" t="str">
        <f>IFERROR(IF(A801="Ordenes de Compra",VLOOKUP($I801,'Ordenes de Compra'!$B$2:$E$1712,3,0),"Sin OC"),"Sin dato")</f>
        <v>Sin OC</v>
      </c>
      <c r="S801" s="1" t="str">
        <f>VLOOKUP($U801,'Tablas intermedias'!$C$1:$H$222,5,0)</f>
        <v>Programa</v>
      </c>
      <c r="T801" s="29" t="str">
        <f t="shared" si="37"/>
        <v>OK</v>
      </c>
      <c r="U801" s="30" t="str">
        <f t="shared" si="38"/>
        <v>GZAUGGFINANZAS - Área administración y finanzas - finanzasDNFSP#MS - Dirección nacional de fortalecimiento de los sistemas provinciales</v>
      </c>
      <c r="V801" s="1" t="str">
        <f>VLOOKUP(U801,'Tablas intermedias'!$C$1:$H$222,6,0)</f>
        <v>Si</v>
      </c>
      <c r="W801" s="1" t="str">
        <f ca="1">IF(O801&lt;30,"menos de 30 días","más de 30 días")</f>
        <v>más de 30 días</v>
      </c>
    </row>
    <row r="802" spans="1:23" ht="14.25" hidden="1" thickTop="1" thickBot="1" x14ac:dyDescent="0.25">
      <c r="A802" s="17" t="str">
        <f>IF(DetalleExp!H802='Tablas intermedias'!$A$2,"Ordenes de Compra",IF(DetalleExp!H802='Tablas intermedias'!$A$3,"Financiamiento Internacional","Legítimo Abono"))</f>
        <v>Ordenes de Compra</v>
      </c>
      <c r="B802" s="7">
        <f>DetalleExp!E802</f>
        <v>44244</v>
      </c>
      <c r="C802" s="1" t="str">
        <f>DetalleExp!A802</f>
        <v>EX-2021-13413694-APN-DTYC#MS</v>
      </c>
      <c r="D802" s="1" t="str">
        <f>IF(A802="Ordenes de Compra",VLOOKUP(C802,Autogestión!$B$2:$D$5090,3,0),IF(A802="Legítimo Abono",VLOOKUP(C802,NoAmpOC!$B$2:$H$988,7,0),"Factura"))</f>
        <v>Factura</v>
      </c>
      <c r="E802" s="26" t="str">
        <f>IF(A802="Ordenes de Compra",VLOOKUP($C802,Autogestión!$B$2:$G$5090,6,0),IF(A802="Financiamiento Internacional",VLOOKUP($C802,FinInt!$B$2:$G$508,6,0),"Legítimo Abono"))</f>
        <v>Contratacion directa 1/2019</v>
      </c>
      <c r="F802" s="26" t="str">
        <f>IF($A802="Ordenes de Compra","ARS",IF($A802="Financiamiento Internacional",VLOOKUP($C802,FinInt!$B$2:$Q$508,15,0),VLOOKUP($C802,NoAmpOC!$B$2:$T$988,18,0)))</f>
        <v>ARS</v>
      </c>
      <c r="G802" s="5">
        <f>IF($A802="Ordenes de Compra",VLOOKUP($C802,Autogestión!$B$2:$H$5090,7,0),IF($A802="Financiamiento Internacional",VLOOKUP($C802,FinInt!$B$2:$Q$1308,16,0),VLOOKUP($C802,NoAmpOC!$B$2:$T$988,19,0)))</f>
        <v>105372.24</v>
      </c>
      <c r="H802" s="5">
        <f t="shared" si="36"/>
        <v>105372.24</v>
      </c>
      <c r="I802" s="26" t="str">
        <f>IF($A802="Ordenes de Compra",VLOOKUP($C802,Autogestión!$B$2:$J$5090,9,0),IF($A802="Financiamiento Internacional",VLOOKUP($C802,FinInt!$B$2:$G$1555,6,0),"Legitimo Abono"))</f>
        <v>OC 11/19 PNUD</v>
      </c>
      <c r="J802" s="1" t="str">
        <f>IF($A802="Ordenes de Compra",VLOOKUP($C802,Autogestión!$B$2:$R$5090,17,0),IF($A802="Financiamiento Internacional",VLOOKUP($C802,FinInt!$B$2:$O$1508,14,0),VLOOKUP($C802,NoAmpOC!$B$2:$R$988,17,0)))</f>
        <v>Gador S.A.</v>
      </c>
      <c r="K802" s="7" t="str">
        <f>DetalleExp!AP802</f>
        <v>MCAMPETELLI</v>
      </c>
      <c r="L802" s="7" t="str">
        <f>DetalleExp!AQ802</f>
        <v>ACYC - Administración contable y compras</v>
      </c>
      <c r="M802" s="7" t="str">
        <f>DetalleExp!AR802</f>
        <v>DRVIHVYT#MS - Dirección de respuesta al vih, its, hepatitis virales y tuberculosis</v>
      </c>
      <c r="N802" s="7">
        <f>DetalleExp!AS802</f>
        <v>44342</v>
      </c>
      <c r="O802" s="27">
        <f ca="1">ROUNDUP(TODAY()-N802,0)</f>
        <v>13</v>
      </c>
      <c r="P802" s="27">
        <f ca="1">ROUNDUP(TODAY()-B802,0)</f>
        <v>111</v>
      </c>
      <c r="Q802" s="1" t="str">
        <f>IFERROR(IF(A802="Ordenes de Compra",VLOOKUP($E802,'Ordenes de Compra'!$A$2:$E$1712,5,0),"Sin OC"),"Sin dato")</f>
        <v>Sin dato</v>
      </c>
      <c r="R802" s="28" t="str">
        <f>IFERROR(IF(A802="Ordenes de Compra",VLOOKUP($I802,'Ordenes de Compra'!$B$2:$E$1712,3,0),"Sin OC"),"Sin dato")</f>
        <v>Sin dato</v>
      </c>
      <c r="S802" s="1" t="str">
        <f>VLOOKUP($U802,'Tablas intermedias'!$C$1:$H$222,5,0)</f>
        <v>Programa</v>
      </c>
      <c r="T802" s="29" t="str">
        <f t="shared" si="37"/>
        <v>OK</v>
      </c>
      <c r="U802" s="30" t="str">
        <f t="shared" si="38"/>
        <v>MCAMPETELLIACYC - Administración contable y comprasDRVIHVYT#MS - Dirección de respuesta al vih, its, hepatitis virales y tuberculosis</v>
      </c>
      <c r="V802" s="1" t="str">
        <f>VLOOKUP(U802,'Tablas intermedias'!$C$1:$H$222,6,0)</f>
        <v>Si</v>
      </c>
      <c r="W802" s="1" t="str">
        <f ca="1">IF(O802&lt;30,"menos de 30 días","más de 30 días")</f>
        <v>menos de 30 días</v>
      </c>
    </row>
    <row r="803" spans="1:23" ht="14.25" hidden="1" thickTop="1" thickBot="1" x14ac:dyDescent="0.25">
      <c r="A803" s="17" t="str">
        <f>IF(DetalleExp!H803='Tablas intermedias'!$A$2,"Ordenes de Compra",IF(DetalleExp!H803='Tablas intermedias'!$A$3,"Financiamiento Internacional","Legítimo Abono"))</f>
        <v>Ordenes de Compra</v>
      </c>
      <c r="B803" s="7">
        <f>DetalleExp!E803</f>
        <v>44244</v>
      </c>
      <c r="C803" s="1" t="str">
        <f>DetalleExp!A803</f>
        <v>EX-2021-13661432-APN-DTYC#MS</v>
      </c>
      <c r="D803" s="1" t="str">
        <f>IF(A803="Ordenes de Compra",VLOOKUP(C803,Autogestión!$B$2:$D$5090,3,0),IF(A803="Legítimo Abono",VLOOKUP(C803,NoAmpOC!$B$2:$H$988,7,0),"Factura"))</f>
        <v>Factura</v>
      </c>
      <c r="E803" s="26" t="str">
        <f>IF(A803="Ordenes de Compra",VLOOKUP($C803,Autogestión!$B$2:$G$5090,6,0),IF(A803="Financiamiento Internacional",VLOOKUP($C803,FinInt!$B$2:$G$508,6,0),"Legítimo Abono"))</f>
        <v>80-0003-LPR19</v>
      </c>
      <c r="F803" s="26" t="str">
        <f>IF($A803="Ordenes de Compra","ARS",IF($A803="Financiamiento Internacional",VLOOKUP($C803,FinInt!$B$2:$Q$508,15,0),VLOOKUP($C803,NoAmpOC!$B$2:$T$988,18,0)))</f>
        <v>ARS</v>
      </c>
      <c r="G803" s="5">
        <f>IF($A803="Ordenes de Compra",VLOOKUP($C803,Autogestión!$B$2:$H$5090,7,0),IF($A803="Financiamiento Internacional",VLOOKUP($C803,FinInt!$B$2:$Q$1308,16,0),VLOOKUP($C803,NoAmpOC!$B$2:$T$988,19,0)))</f>
        <v>332520</v>
      </c>
      <c r="H803" s="5">
        <f t="shared" si="36"/>
        <v>332520</v>
      </c>
      <c r="I803" s="26" t="str">
        <f>IF($A803="Ordenes de Compra",VLOOKUP($C803,Autogestión!$B$2:$J$5090,9,0),IF($A803="Financiamiento Internacional",VLOOKUP($C803,FinInt!$B$2:$G$1555,6,0),"Legitimo Abono"))</f>
        <v>80-1165-OC19</v>
      </c>
      <c r="J803" s="1" t="str">
        <f>IF($A803="Ordenes de Compra",VLOOKUP($C803,Autogestión!$B$2:$R$5090,17,0),IF($A803="Financiamiento Internacional",VLOOKUP($C803,FinInt!$B$2:$O$1508,14,0),VLOOKUP($C803,NoAmpOC!$B$2:$R$988,17,0)))</f>
        <v>VSA ALTA COMPLEJIDAD S.A.</v>
      </c>
      <c r="K803" s="7" t="str">
        <f>DetalleExp!AP803</f>
        <v>GENDILE</v>
      </c>
      <c r="L803" s="7" t="str">
        <f>DetalleExp!AQ803</f>
        <v>FACTURAS - Facturas</v>
      </c>
      <c r="M803" s="7" t="str">
        <f>DetalleExp!AR803</f>
        <v>DCYC#MS - Dirección de compras y contrataciones</v>
      </c>
      <c r="N803" s="7">
        <f>DetalleExp!AS803</f>
        <v>44300</v>
      </c>
      <c r="O803" s="27">
        <f ca="1">ROUNDUP(TODAY()-N803,0)</f>
        <v>55</v>
      </c>
      <c r="P803" s="27">
        <f ca="1">ROUNDUP(TODAY()-B803,0)</f>
        <v>111</v>
      </c>
      <c r="Q803" s="1" t="str">
        <f>IFERROR(IF(A803="Ordenes de Compra",VLOOKUP($E803,'Ordenes de Compra'!$A$2:$E$1712,5,0),"Sin OC"),"Sin dato")</f>
        <v>42.0.0.10.0</v>
      </c>
      <c r="R803" s="28">
        <f>IFERROR(IF(A803="Ordenes de Compra",VLOOKUP($I803,'Ordenes de Compra'!$B$2:$E$1712,3,0),"Sin OC"),"Sin dato")</f>
        <v>3260000</v>
      </c>
      <c r="S803" s="1" t="str">
        <f>VLOOKUP($U803,'Tablas intermedias'!$C$1:$H$222,5,0)</f>
        <v>Compras</v>
      </c>
      <c r="T803" s="29" t="str">
        <f t="shared" si="37"/>
        <v>OK</v>
      </c>
      <c r="U803" s="30" t="str">
        <f t="shared" si="38"/>
        <v>GENDILEFACTURAS - FacturasDCYC#MS - Dirección de compras y contrataciones</v>
      </c>
      <c r="V803" s="1" t="str">
        <f>VLOOKUP(U803,'Tablas intermedias'!$C$1:$H$222,6,0)</f>
        <v>Si</v>
      </c>
      <c r="W803" s="1" t="str">
        <f ca="1">IF(O803&lt;30,"menos de 30 días","más de 30 días")</f>
        <v>más de 30 días</v>
      </c>
    </row>
    <row r="804" spans="1:23" ht="14.25" hidden="1" thickTop="1" thickBot="1" x14ac:dyDescent="0.25">
      <c r="A804" s="17" t="str">
        <f>IF(DetalleExp!H804='Tablas intermedias'!$A$2,"Ordenes de Compra",IF(DetalleExp!H804='Tablas intermedias'!$A$3,"Financiamiento Internacional","Legítimo Abono"))</f>
        <v>Ordenes de Compra</v>
      </c>
      <c r="B804" s="7">
        <f>DetalleExp!E804</f>
        <v>44244</v>
      </c>
      <c r="C804" s="1" t="str">
        <f>DetalleExp!A804</f>
        <v>EX-2021-13706498-APN-DTYC#MS</v>
      </c>
      <c r="D804" s="1" t="str">
        <f>IF(A804="Ordenes de Compra",VLOOKUP(C804,Autogestión!$B$2:$D$5090,3,0),IF(A804="Legítimo Abono",VLOOKUP(C804,NoAmpOC!$B$2:$H$988,7,0),"Factura"))</f>
        <v>Factura</v>
      </c>
      <c r="E804" s="26" t="str">
        <f>IF(A804="Ordenes de Compra",VLOOKUP($C804,Autogestión!$B$2:$G$5090,6,0),IF(A804="Financiamiento Internacional",VLOOKUP($C804,FinInt!$B$2:$G$508,6,0),"Legítimo Abono"))</f>
        <v>80-0001-LPU19</v>
      </c>
      <c r="F804" s="26" t="str">
        <f>IF($A804="Ordenes de Compra","ARS",IF($A804="Financiamiento Internacional",VLOOKUP($C804,FinInt!$B$2:$Q$508,15,0),VLOOKUP($C804,NoAmpOC!$B$2:$T$988,18,0)))</f>
        <v>ARS</v>
      </c>
      <c r="G804" s="5">
        <f>IF($A804="Ordenes de Compra",VLOOKUP($C804,Autogestión!$B$2:$H$5090,7,0),IF($A804="Financiamiento Internacional",VLOOKUP($C804,FinInt!$B$2:$Q$1308,16,0),VLOOKUP($C804,NoAmpOC!$B$2:$T$988,19,0)))</f>
        <v>3051135.19</v>
      </c>
      <c r="H804" s="5">
        <f t="shared" si="36"/>
        <v>3051135.19</v>
      </c>
      <c r="I804" s="26" t="str">
        <f>IF($A804="Ordenes de Compra",VLOOKUP($C804,Autogestión!$B$2:$J$5090,9,0),IF($A804="Financiamiento Internacional",VLOOKUP($C804,FinInt!$B$2:$G$1555,6,0),"Legitimo Abono"))</f>
        <v>80-1107-OC20</v>
      </c>
      <c r="J804" s="1" t="str">
        <f>IF($A804="Ordenes de Compra",VLOOKUP($C804,Autogestión!$B$2:$R$5090,17,0),IF($A804="Financiamiento Internacional",VLOOKUP($C804,FinInt!$B$2:$O$1508,14,0),VLOOKUP($C804,NoAmpOC!$B$2:$R$988,17,0)))</f>
        <v>SUIZO ARGENTINA S.A.</v>
      </c>
      <c r="K804" s="7" t="str">
        <f>DetalleExp!AP804</f>
        <v>METOMMASINO</v>
      </c>
      <c r="L804" s="7" t="str">
        <f>DetalleExp!AQ804</f>
        <v>PVD - Privada</v>
      </c>
      <c r="M804" s="7" t="str">
        <f>DetalleExp!AR804</f>
        <v>DNCET#MS - Dirección nacional de control de enfermedades transmisibles</v>
      </c>
      <c r="N804" s="7">
        <f>DetalleExp!AS804</f>
        <v>44314</v>
      </c>
      <c r="O804" s="27">
        <f ca="1">ROUNDUP(TODAY()-N804,0)</f>
        <v>41</v>
      </c>
      <c r="P804" s="27">
        <f ca="1">ROUNDUP(TODAY()-B804,0)</f>
        <v>111</v>
      </c>
      <c r="Q804" s="1" t="str">
        <f>IFERROR(IF(A804="Ordenes de Compra",VLOOKUP($E804,'Ordenes de Compra'!$A$2:$E$1712,5,0),"Sin OC"),"Sin dato")</f>
        <v>20.0.0.43.0</v>
      </c>
      <c r="R804" s="28">
        <f>IFERROR(IF(A804="Ordenes de Compra",VLOOKUP($I804,'Ordenes de Compra'!$B$2:$E$1712,3,0),"Sin OC"),"Sin dato")</f>
        <v>37534585.25</v>
      </c>
      <c r="S804" s="1" t="str">
        <f>VLOOKUP($U804,'Tablas intermedias'!$C$1:$H$222,5,0)</f>
        <v>Programa</v>
      </c>
      <c r="T804" s="29" t="str">
        <f t="shared" si="37"/>
        <v>OK</v>
      </c>
      <c r="U804" s="30" t="str">
        <f t="shared" si="38"/>
        <v>METOMMASINOPVD - PrivadaDNCET#MS - Dirección nacional de control de enfermedades transmisibles</v>
      </c>
      <c r="V804" s="1" t="str">
        <f>VLOOKUP(U804,'Tablas intermedias'!$C$1:$H$222,6,0)</f>
        <v>Si</v>
      </c>
      <c r="W804" s="1" t="str">
        <f ca="1">IF(O804&lt;30,"menos de 30 días","más de 30 días")</f>
        <v>más de 30 días</v>
      </c>
    </row>
    <row r="805" spans="1:23" ht="14.25" hidden="1" thickTop="1" thickBot="1" x14ac:dyDescent="0.25">
      <c r="A805" s="17" t="str">
        <f>IF(DetalleExp!H805='Tablas intermedias'!$A$2,"Ordenes de Compra",IF(DetalleExp!H805='Tablas intermedias'!$A$3,"Financiamiento Internacional","Legítimo Abono"))</f>
        <v>Ordenes de Compra</v>
      </c>
      <c r="B805" s="7">
        <f>DetalleExp!E805</f>
        <v>44244</v>
      </c>
      <c r="C805" s="1" t="str">
        <f>DetalleExp!A805</f>
        <v>EX-2021-13709027-APN-DTYC#MS</v>
      </c>
      <c r="D805" s="1" t="str">
        <f>IF(A805="Ordenes de Compra",VLOOKUP(C805,Autogestión!$B$2:$D$5090,3,0),IF(A805="Legítimo Abono",VLOOKUP(C805,NoAmpOC!$B$2:$H$988,7,0),"Factura"))</f>
        <v>Factura</v>
      </c>
      <c r="E805" s="26" t="str">
        <f>IF(A805="Ordenes de Compra",VLOOKUP($C805,Autogestión!$B$2:$G$5090,6,0),IF(A805="Financiamiento Internacional",VLOOKUP($C805,FinInt!$B$2:$G$508,6,0),"Legítimo Abono"))</f>
        <v>80-0001-LPU19</v>
      </c>
      <c r="F805" s="26" t="str">
        <f>IF($A805="Ordenes de Compra","ARS",IF($A805="Financiamiento Internacional",VLOOKUP($C805,FinInt!$B$2:$Q$508,15,0),VLOOKUP($C805,NoAmpOC!$B$2:$T$988,18,0)))</f>
        <v>ARS</v>
      </c>
      <c r="G805" s="5">
        <f>IF($A805="Ordenes de Compra",VLOOKUP($C805,Autogestión!$B$2:$H$5090,7,0),IF($A805="Financiamiento Internacional",VLOOKUP($C805,FinInt!$B$2:$Q$1308,16,0),VLOOKUP($C805,NoAmpOC!$B$2:$T$988,19,0)))</f>
        <v>3357200</v>
      </c>
      <c r="H805" s="5">
        <f t="shared" si="36"/>
        <v>3357200</v>
      </c>
      <c r="I805" s="26" t="str">
        <f>IF($A805="Ordenes de Compra",VLOOKUP($C805,Autogestión!$B$2:$J$5090,9,0),IF($A805="Financiamiento Internacional",VLOOKUP($C805,FinInt!$B$2:$G$1555,6,0),"Legitimo Abono"))</f>
        <v>80-1149-OC19</v>
      </c>
      <c r="J805" s="1" t="str">
        <f>IF($A805="Ordenes de Compra",VLOOKUP($C805,Autogestión!$B$2:$R$5090,17,0),IF($A805="Financiamiento Internacional",VLOOKUP($C805,FinInt!$B$2:$O$1508,14,0),VLOOKUP($C805,NoAmpOC!$B$2:$R$988,17,0)))</f>
        <v>SUIZO ARGENTINA S.A.</v>
      </c>
      <c r="K805" s="7" t="str">
        <f>DetalleExp!AP805</f>
        <v>METOMMASINO</v>
      </c>
      <c r="L805" s="7" t="str">
        <f>DetalleExp!AQ805</f>
        <v>PVD - Privada</v>
      </c>
      <c r="M805" s="7" t="str">
        <f>DetalleExp!AR805</f>
        <v>DNCET#MS - Dirección nacional de control de enfermedades transmisibles</v>
      </c>
      <c r="N805" s="7">
        <f>DetalleExp!AS805</f>
        <v>44306</v>
      </c>
      <c r="O805" s="27">
        <f ca="1">ROUNDUP(TODAY()-N805,0)</f>
        <v>49</v>
      </c>
      <c r="P805" s="27">
        <f ca="1">ROUNDUP(TODAY()-B805,0)</f>
        <v>111</v>
      </c>
      <c r="Q805" s="1" t="str">
        <f>IFERROR(IF(A805="Ordenes de Compra",VLOOKUP($E805,'Ordenes de Compra'!$A$2:$E$1712,5,0),"Sin OC"),"Sin dato")</f>
        <v>20.0.0.43.0</v>
      </c>
      <c r="R805" s="28">
        <f>IFERROR(IF(A805="Ordenes de Compra",VLOOKUP($I805,'Ordenes de Compra'!$B$2:$E$1712,3,0),"Sin OC"),"Sin dato")</f>
        <v>152754737</v>
      </c>
      <c r="S805" s="1" t="str">
        <f>VLOOKUP($U805,'Tablas intermedias'!$C$1:$H$222,5,0)</f>
        <v>Programa</v>
      </c>
      <c r="T805" s="29" t="str">
        <f t="shared" si="37"/>
        <v>OK</v>
      </c>
      <c r="U805" s="30" t="str">
        <f t="shared" si="38"/>
        <v>METOMMASINOPVD - PrivadaDNCET#MS - Dirección nacional de control de enfermedades transmisibles</v>
      </c>
      <c r="V805" s="1" t="str">
        <f>VLOOKUP(U805,'Tablas intermedias'!$C$1:$H$222,6,0)</f>
        <v>Si</v>
      </c>
      <c r="W805" s="1" t="str">
        <f ca="1">IF(O805&lt;30,"menos de 30 días","más de 30 días")</f>
        <v>más de 30 días</v>
      </c>
    </row>
    <row r="806" spans="1:23" ht="14.25" hidden="1" thickTop="1" thickBot="1" x14ac:dyDescent="0.25">
      <c r="A806" s="17" t="str">
        <f>IF(DetalleExp!H806='Tablas intermedias'!$A$2,"Ordenes de Compra",IF(DetalleExp!H806='Tablas intermedias'!$A$3,"Financiamiento Internacional","Legítimo Abono"))</f>
        <v>Financiamiento Internacional</v>
      </c>
      <c r="B806" s="7">
        <f>DetalleExp!E806</f>
        <v>44245</v>
      </c>
      <c r="C806" s="1" t="str">
        <f>DetalleExp!A806</f>
        <v>EX-2021-14137961-APN-DAFYP#MS</v>
      </c>
      <c r="D806" s="1" t="str">
        <f>IF(A806="Ordenes de Compra",VLOOKUP(C806,Autogestión!$B$2:$D$5090,3,0),IF(A806="Legítimo Abono",VLOOKUP(C806,NoAmpOC!$B$2:$H$988,7,0),"Factura"))</f>
        <v>Factura</v>
      </c>
      <c r="E806" s="26" t="str">
        <f>IF(A806="Ordenes de Compra",VLOOKUP($C806,Autogestión!$B$2:$G$5090,6,0),IF(A806="Financiamiento Internacional",VLOOKUP($C806,FinInt!$B$2:$G$508,6,0),"Legítimo Abono"))</f>
        <v>Proyecto Apoyo a la Cobertura Universal de Salud Efectiva en Argentina (SUMAR) - 8853-AR - BIRF</v>
      </c>
      <c r="F806" s="26" t="str">
        <f>IF($A806="Ordenes de Compra","ARS",IF($A806="Financiamiento Internacional",VLOOKUP($C806,FinInt!$B$2:$Q$508,15,0),VLOOKUP($C806,NoAmpOC!$B$2:$T$988,18,0)))</f>
        <v>ARS</v>
      </c>
      <c r="G806" s="5">
        <f>IF($A806="Ordenes de Compra",VLOOKUP($C806,Autogestión!$B$2:$H$5090,7,0),IF($A806="Financiamiento Internacional",VLOOKUP($C806,FinInt!$B$2:$Q$1308,16,0),VLOOKUP($C806,NoAmpOC!$B$2:$T$988,19,0)))</f>
        <v>13920645.619999999</v>
      </c>
      <c r="H806" s="5">
        <f t="shared" si="36"/>
        <v>13920645.619999999</v>
      </c>
      <c r="I806" s="26" t="str">
        <f>IF($A806="Ordenes de Compra",VLOOKUP($C806,Autogestión!$B$2:$J$5090,9,0),IF($A806="Financiamiento Internacional",VLOOKUP($C806,FinInt!$B$2:$G$1555,6,0),"Legitimo Abono"))</f>
        <v>Proyecto Apoyo a la Cobertura Universal de Salud Efectiva en Argentina (SUMAR) - 8853-AR - BIRF</v>
      </c>
      <c r="J806" s="1" t="str">
        <f>IF($A806="Ordenes de Compra",VLOOKUP($C806,Autogestión!$B$2:$R$5090,17,0),IF($A806="Financiamiento Internacional",VLOOKUP($C806,FinInt!$B$2:$O$1508,14,0),VLOOKUP($C806,NoAmpOC!$B$2:$R$988,17,0)))</f>
        <v>CANEPA, KOPEC Y ASOCIADOS SRL</v>
      </c>
      <c r="K806" s="7" t="str">
        <f>DetalleExp!AP806</f>
        <v>DAFYP#MS-ARCHIVO</v>
      </c>
      <c r="L806" s="7" t="str">
        <f>DetalleExp!AQ806</f>
        <v>ARCHIVO - Archivo</v>
      </c>
      <c r="M806" s="7" t="str">
        <f>DetalleExp!AR806</f>
        <v>DAFYP#MS - Dirección de administración financiera y presupuestaria</v>
      </c>
      <c r="N806" s="7">
        <f>DetalleExp!AS806</f>
        <v>44280</v>
      </c>
      <c r="O806" s="27">
        <f ca="1">ROUNDUP(TODAY()-N806,0)</f>
        <v>75</v>
      </c>
      <c r="P806" s="27">
        <f ca="1">ROUNDUP(TODAY()-B806,0)</f>
        <v>110</v>
      </c>
      <c r="Q806" s="1" t="str">
        <f>IFERROR(IF(A806="Ordenes de Compra",VLOOKUP($E806,'Ordenes de Compra'!$A$2:$E$1712,5,0),"Sin OC"),"Sin dato")</f>
        <v>Sin OC</v>
      </c>
      <c r="R806" s="28" t="str">
        <f>IFERROR(IF(A806="Ordenes de Compra",VLOOKUP($I806,'Ordenes de Compra'!$B$2:$E$1712,3,0),"Sin OC"),"Sin dato")</f>
        <v>Sin OC</v>
      </c>
      <c r="S806" s="1" t="str">
        <f>VLOOKUP($U806,'Tablas intermedias'!$C$1:$H$222,5,0)</f>
        <v>DGPFE</v>
      </c>
      <c r="T806" s="29" t="str">
        <f t="shared" si="37"/>
        <v>OK</v>
      </c>
      <c r="U806" s="30" t="str">
        <f t="shared" si="38"/>
        <v>DAFYP#MS-ARCHIVOARCHIVO - ArchivoDAFYP#MS - Dirección de administración financiera y presupuestaria</v>
      </c>
      <c r="V806" s="1" t="str">
        <f>VLOOKUP(U806,'Tablas intermedias'!$C$1:$H$222,6,0)</f>
        <v>No</v>
      </c>
      <c r="W806" s="1" t="str">
        <f ca="1">IF(O806&lt;30,"menos de 30 días","más de 30 días")</f>
        <v>más de 30 días</v>
      </c>
    </row>
    <row r="807" spans="1:23" ht="14.25" hidden="1" thickTop="1" thickBot="1" x14ac:dyDescent="0.25">
      <c r="A807" s="17" t="str">
        <f>IF(DetalleExp!H807='Tablas intermedias'!$A$2,"Ordenes de Compra",IF(DetalleExp!H807='Tablas intermedias'!$A$3,"Financiamiento Internacional","Legítimo Abono"))</f>
        <v>Financiamiento Internacional</v>
      </c>
      <c r="B807" s="7">
        <f>DetalleExp!E807</f>
        <v>44245</v>
      </c>
      <c r="C807" s="1" t="str">
        <f>DetalleExp!A807</f>
        <v>EX-2021-14243678-APN-DAFYP#MS</v>
      </c>
      <c r="D807" s="1" t="str">
        <f>IF(A807="Ordenes de Compra",VLOOKUP(C807,Autogestión!$B$2:$D$5090,3,0),IF(A807="Legítimo Abono",VLOOKUP(C807,NoAmpOC!$B$2:$H$988,7,0),"Factura"))</f>
        <v>Factura</v>
      </c>
      <c r="E807" s="26" t="str">
        <f>IF(A807="Ordenes de Compra",VLOOKUP($C807,Autogestión!$B$2:$G$5090,6,0),IF(A807="Financiamiento Internacional",VLOOKUP($C807,FinInt!$B$2:$G$508,6,0),"Legítimo Abono"))</f>
        <v>Programa Multifase de Atención Primaria a la Salud para el Manejo de Enfermedades Crónicas No
Transmisibles. Segunda Operación - 3772/0C-AR - BID</v>
      </c>
      <c r="F807" s="26" t="str">
        <f>IF($A807="Ordenes de Compra","ARS",IF($A807="Financiamiento Internacional",VLOOKUP($C807,FinInt!$B$2:$Q$508,15,0),VLOOKUP($C807,NoAmpOC!$B$2:$T$988,18,0)))</f>
        <v>ARS</v>
      </c>
      <c r="G807" s="5">
        <f>IF($A807="Ordenes de Compra",VLOOKUP($C807,Autogestión!$B$2:$H$5090,7,0),IF($A807="Financiamiento Internacional",VLOOKUP($C807,FinInt!$B$2:$Q$1308,16,0),VLOOKUP($C807,NoAmpOC!$B$2:$T$988,19,0)))</f>
        <v>739110.3</v>
      </c>
      <c r="H807" s="5">
        <f t="shared" si="36"/>
        <v>739110.3</v>
      </c>
      <c r="I807" s="26" t="str">
        <f>IF($A807="Ordenes de Compra",VLOOKUP($C807,Autogestión!$B$2:$J$5090,9,0),IF($A807="Financiamiento Internacional",VLOOKUP($C807,FinInt!$B$2:$G$1555,6,0),"Legitimo Abono"))</f>
        <v>Programa Multifase de Atención Primaria a la Salud para el Manejo de Enfermedades Crónicas No
Transmisibles. Segunda Operación - 3772/0C-AR - BID</v>
      </c>
      <c r="J807" s="1" t="str">
        <f>IF($A807="Ordenes de Compra",VLOOKUP($C807,Autogestión!$B$2:$R$5090,17,0),IF($A807="Financiamiento Internacional",VLOOKUP($C807,FinInt!$B$2:$O$1508,14,0),VLOOKUP($C807,NoAmpOC!$B$2:$R$988,17,0)))</f>
        <v>Becher y Asociados SRL</v>
      </c>
      <c r="K807" s="7" t="str">
        <f>DetalleExp!AP807</f>
        <v>DAFYP#MS-ARCHIVO</v>
      </c>
      <c r="L807" s="7" t="str">
        <f>DetalleExp!AQ807</f>
        <v>ARCHIVO - Archivo</v>
      </c>
      <c r="M807" s="7" t="str">
        <f>DetalleExp!AR807</f>
        <v>DAFYP#MS - Dirección de administración financiera y presupuestaria</v>
      </c>
      <c r="N807" s="7">
        <f>DetalleExp!AS807</f>
        <v>44280</v>
      </c>
      <c r="O807" s="27">
        <f ca="1">ROUNDUP(TODAY()-N807,0)</f>
        <v>75</v>
      </c>
      <c r="P807" s="27">
        <f ca="1">ROUNDUP(TODAY()-B807,0)</f>
        <v>110</v>
      </c>
      <c r="Q807" s="1" t="str">
        <f>IFERROR(IF(A807="Ordenes de Compra",VLOOKUP($E807,'Ordenes de Compra'!$A$2:$E$1712,5,0),"Sin OC"),"Sin dato")</f>
        <v>Sin OC</v>
      </c>
      <c r="R807" s="28" t="str">
        <f>IFERROR(IF(A807="Ordenes de Compra",VLOOKUP($I807,'Ordenes de Compra'!$B$2:$E$1712,3,0),"Sin OC"),"Sin dato")</f>
        <v>Sin OC</v>
      </c>
      <c r="S807" s="1" t="str">
        <f>VLOOKUP($U807,'Tablas intermedias'!$C$1:$H$222,5,0)</f>
        <v>DGPFE</v>
      </c>
      <c r="T807" s="29" t="str">
        <f t="shared" si="37"/>
        <v>OK</v>
      </c>
      <c r="U807" s="30" t="str">
        <f t="shared" si="38"/>
        <v>DAFYP#MS-ARCHIVOARCHIVO - ArchivoDAFYP#MS - Dirección de administración financiera y presupuestaria</v>
      </c>
      <c r="V807" s="1" t="str">
        <f>VLOOKUP(U807,'Tablas intermedias'!$C$1:$H$222,6,0)</f>
        <v>No</v>
      </c>
      <c r="W807" s="1" t="str">
        <f ca="1">IF(O807&lt;30,"menos de 30 días","más de 30 días")</f>
        <v>más de 30 días</v>
      </c>
    </row>
    <row r="808" spans="1:23" ht="14.25" hidden="1" thickTop="1" thickBot="1" x14ac:dyDescent="0.25">
      <c r="A808" s="17" t="str">
        <f>IF(DetalleExp!H808='Tablas intermedias'!$A$2,"Ordenes de Compra",IF(DetalleExp!H808='Tablas intermedias'!$A$3,"Financiamiento Internacional","Legítimo Abono"))</f>
        <v>Financiamiento Internacional</v>
      </c>
      <c r="B808" s="7">
        <f>DetalleExp!E808</f>
        <v>44245</v>
      </c>
      <c r="C808" s="1" t="str">
        <f>DetalleExp!A808</f>
        <v>EX-2021-14246814-APN-DAFYP#MS</v>
      </c>
      <c r="D808" s="1" t="str">
        <f>IF(A808="Ordenes de Compra",VLOOKUP(C808,Autogestión!$B$2:$D$5090,3,0),IF(A808="Legítimo Abono",VLOOKUP(C808,NoAmpOC!$B$2:$H$988,7,0),"Factura"))</f>
        <v>Factura</v>
      </c>
      <c r="E808" s="26" t="str">
        <f>IF(A808="Ordenes de Compra",VLOOKUP($C808,Autogestión!$B$2:$G$5090,6,0),IF(A808="Financiamiento Internacional",VLOOKUP($C808,FinInt!$B$2:$G$508,6,0),"Legítimo Abono"))</f>
        <v>Programa Multifase de Atención Primaria a la Salud para el Manejo de Enfermedades Crónicas No
Transmisibles. Segunda Operación - 3772/0C-AR - BID</v>
      </c>
      <c r="F808" s="26" t="str">
        <f>IF($A808="Ordenes de Compra","ARS",IF($A808="Financiamiento Internacional",VLOOKUP($C808,FinInt!$B$2:$Q$508,15,0),VLOOKUP($C808,NoAmpOC!$B$2:$T$988,18,0)))</f>
        <v>ARS</v>
      </c>
      <c r="G808" s="5">
        <f>IF($A808="Ordenes de Compra",VLOOKUP($C808,Autogestión!$B$2:$H$5090,7,0),IF($A808="Financiamiento Internacional",VLOOKUP($C808,FinInt!$B$2:$Q$1308,16,0),VLOOKUP($C808,NoAmpOC!$B$2:$T$988,19,0)))</f>
        <v>267080.3</v>
      </c>
      <c r="H808" s="5">
        <f t="shared" si="36"/>
        <v>267080.3</v>
      </c>
      <c r="I808" s="26" t="str">
        <f>IF($A808="Ordenes de Compra",VLOOKUP($C808,Autogestión!$B$2:$J$5090,9,0),IF($A808="Financiamiento Internacional",VLOOKUP($C808,FinInt!$B$2:$G$1555,6,0),"Legitimo Abono"))</f>
        <v>Programa Multifase de Atención Primaria a la Salud para el Manejo de Enfermedades Crónicas No
Transmisibles. Segunda Operación - 3772/0C-AR - BID</v>
      </c>
      <c r="J808" s="1" t="str">
        <f>IF($A808="Ordenes de Compra",VLOOKUP($C808,Autogestión!$B$2:$R$5090,17,0),IF($A808="Financiamiento Internacional",VLOOKUP($C808,FinInt!$B$2:$O$1508,14,0),VLOOKUP($C808,NoAmpOC!$B$2:$R$988,17,0)))</f>
        <v>Becher y Asociados SRL</v>
      </c>
      <c r="K808" s="7" t="str">
        <f>DetalleExp!AP808</f>
        <v>DAFYP#MS-ARCHIVO</v>
      </c>
      <c r="L808" s="7" t="str">
        <f>DetalleExp!AQ808</f>
        <v>ARCHIVO - Archivo</v>
      </c>
      <c r="M808" s="7" t="str">
        <f>DetalleExp!AR808</f>
        <v>DAFYP#MS - Dirección de administración financiera y presupuestaria</v>
      </c>
      <c r="N808" s="7">
        <f>DetalleExp!AS808</f>
        <v>44284</v>
      </c>
      <c r="O808" s="27">
        <f ca="1">ROUNDUP(TODAY()-N808,0)</f>
        <v>71</v>
      </c>
      <c r="P808" s="27">
        <f ca="1">ROUNDUP(TODAY()-B808,0)</f>
        <v>110</v>
      </c>
      <c r="Q808" s="1" t="str">
        <f>IFERROR(IF(A808="Ordenes de Compra",VLOOKUP($E808,'Ordenes de Compra'!$A$2:$E$1712,5,0),"Sin OC"),"Sin dato")</f>
        <v>Sin OC</v>
      </c>
      <c r="R808" s="28" t="str">
        <f>IFERROR(IF(A808="Ordenes de Compra",VLOOKUP($I808,'Ordenes de Compra'!$B$2:$E$1712,3,0),"Sin OC"),"Sin dato")</f>
        <v>Sin OC</v>
      </c>
      <c r="S808" s="1" t="str">
        <f>VLOOKUP($U808,'Tablas intermedias'!$C$1:$H$222,5,0)</f>
        <v>DGPFE</v>
      </c>
      <c r="T808" s="29" t="str">
        <f t="shared" si="37"/>
        <v>OK</v>
      </c>
      <c r="U808" s="30" t="str">
        <f t="shared" si="38"/>
        <v>DAFYP#MS-ARCHIVOARCHIVO - ArchivoDAFYP#MS - Dirección de administración financiera y presupuestaria</v>
      </c>
      <c r="V808" s="1" t="str">
        <f>VLOOKUP(U808,'Tablas intermedias'!$C$1:$H$222,6,0)</f>
        <v>No</v>
      </c>
      <c r="W808" s="1" t="str">
        <f ca="1">IF(O808&lt;30,"menos de 30 días","más de 30 días")</f>
        <v>más de 30 días</v>
      </c>
    </row>
    <row r="809" spans="1:23" ht="14.25" hidden="1" thickTop="1" thickBot="1" x14ac:dyDescent="0.25">
      <c r="A809" s="17" t="str">
        <f>IF(DetalleExp!H809='Tablas intermedias'!$A$2,"Ordenes de Compra",IF(DetalleExp!H809='Tablas intermedias'!$A$3,"Financiamiento Internacional","Legítimo Abono"))</f>
        <v>Legítimo Abono</v>
      </c>
      <c r="B809" s="7">
        <f>DetalleExp!E809</f>
        <v>44249</v>
      </c>
      <c r="C809" s="1" t="str">
        <f>DetalleExp!A809</f>
        <v>EX-2021-15207316-APN-DD#MS</v>
      </c>
      <c r="D809" s="1" t="str">
        <f>IF(A809="Ordenes de Compra",VLOOKUP(C809,Autogestión!$B$2:$D$5090,3,0),IF(A809="Legítimo Abono",VLOOKUP(C809,NoAmpOC!$B$2:$H$988,7,0),"Factura"))</f>
        <v>Factura B</v>
      </c>
      <c r="E809" s="26" t="str">
        <f>IF(A809="Ordenes de Compra",VLOOKUP($C809,Autogestión!$B$2:$G$5090,6,0),IF(A809="Financiamiento Internacional",VLOOKUP($C809,FinInt!$B$2:$G$508,6,0),"Legítimo Abono"))</f>
        <v>Legítimo Abono</v>
      </c>
      <c r="F809" s="26" t="str">
        <f>IF($A809="Ordenes de Compra","ARS",IF($A809="Financiamiento Internacional",VLOOKUP($C809,FinInt!$B$2:$Q$508,15,0),VLOOKUP($C809,NoAmpOC!$B$2:$T$988,18,0)))</f>
        <v>ARS</v>
      </c>
      <c r="G809" s="5">
        <f>IF($A809="Ordenes de Compra",VLOOKUP($C809,Autogestión!$B$2:$H$5090,7,0),IF($A809="Financiamiento Internacional",VLOOKUP($C809,FinInt!$B$2:$Q$1308,16,0),VLOOKUP($C809,NoAmpOC!$B$2:$T$988,19,0)))</f>
        <v>23000</v>
      </c>
      <c r="H809" s="5">
        <f t="shared" si="36"/>
        <v>23000</v>
      </c>
      <c r="I809" s="26" t="str">
        <f>IF($A809="Ordenes de Compra",VLOOKUP($C809,Autogestión!$B$2:$J$5090,9,0),IF($A809="Financiamiento Internacional",VLOOKUP($C809,FinInt!$B$2:$G$1555,6,0),"Legitimo Abono"))</f>
        <v>Legitimo Abono</v>
      </c>
      <c r="J809" s="1" t="str">
        <f>IF($A809="Ordenes de Compra",VLOOKUP($C809,Autogestión!$B$2:$R$5090,17,0),IF($A809="Financiamiento Internacional",VLOOKUP($C809,FinInt!$B$2:$O$1508,14,0),VLOOKUP($C809,NoAmpOC!$B$2:$R$988,17,0)))</f>
        <v>ASCENSORES TESTA S. A.</v>
      </c>
      <c r="K809" s="7" t="str">
        <f>DetalleExp!AP809</f>
        <v>MDISANTI</v>
      </c>
      <c r="L809" s="7" t="str">
        <f>DetalleExp!AQ809</f>
        <v>DESPACHO_DGA - Despacho - dirección general de administración</v>
      </c>
      <c r="M809" s="7" t="str">
        <f>DetalleExp!AR809</f>
        <v>DGA#MS - Dirección general de administración</v>
      </c>
      <c r="N809" s="7">
        <f>DetalleExp!AS809</f>
        <v>44321</v>
      </c>
      <c r="O809" s="27">
        <f ca="1">ROUNDUP(TODAY()-N809,0)</f>
        <v>34</v>
      </c>
      <c r="P809" s="27">
        <f ca="1">ROUNDUP(TODAY()-B809,0)</f>
        <v>106</v>
      </c>
      <c r="Q809" s="1" t="str">
        <f>IFERROR(IF(A809="Ordenes de Compra",VLOOKUP($E809,'Ordenes de Compra'!$A$2:$E$1712,5,0),"Sin OC"),"Sin dato")</f>
        <v>Sin OC</v>
      </c>
      <c r="R809" s="28" t="str">
        <f>IFERROR(IF(A809="Ordenes de Compra",VLOOKUP($I809,'Ordenes de Compra'!$B$2:$E$1712,3,0),"Sin OC"),"Sin dato")</f>
        <v>Sin OC</v>
      </c>
      <c r="S809" s="1" t="str">
        <f>VLOOKUP($U809,'Tablas intermedias'!$C$1:$H$222,5,0)</f>
        <v>DGA</v>
      </c>
      <c r="T809" s="29" t="str">
        <f t="shared" si="37"/>
        <v>OK</v>
      </c>
      <c r="U809" s="30" t="str">
        <f t="shared" si="38"/>
        <v>MDISANTIDESPACHO_DGA - Despacho - dirección general de administraciónDGA#MS - Dirección general de administración</v>
      </c>
      <c r="V809" s="1" t="str">
        <f>VLOOKUP(U809,'Tablas intermedias'!$C$1:$H$222,6,0)</f>
        <v>Si</v>
      </c>
      <c r="W809" s="1" t="str">
        <f ca="1">IF(O809&lt;30,"menos de 30 días","más de 30 días")</f>
        <v>más de 30 días</v>
      </c>
    </row>
    <row r="810" spans="1:23" ht="14.25" hidden="1" thickTop="1" thickBot="1" x14ac:dyDescent="0.25">
      <c r="A810" s="17" t="str">
        <f>IF(DetalleExp!H810='Tablas intermedias'!$A$2,"Ordenes de Compra",IF(DetalleExp!H810='Tablas intermedias'!$A$3,"Financiamiento Internacional","Legítimo Abono"))</f>
        <v>Legítimo Abono</v>
      </c>
      <c r="B810" s="7">
        <f>DetalleExp!E810</f>
        <v>44249</v>
      </c>
      <c r="C810" s="1" t="str">
        <f>DetalleExp!A810</f>
        <v>EX-2021-15215176-APN-DD#MS</v>
      </c>
      <c r="D810" s="1" t="str">
        <f>IF(A810="Ordenes de Compra",VLOOKUP(C810,Autogestión!$B$2:$D$5090,3,0),IF(A810="Legítimo Abono",VLOOKUP(C810,NoAmpOC!$B$2:$H$988,7,0),"Factura"))</f>
        <v>Factura B</v>
      </c>
      <c r="E810" s="26" t="str">
        <f>IF(A810="Ordenes de Compra",VLOOKUP($C810,Autogestión!$B$2:$G$5090,6,0),IF(A810="Financiamiento Internacional",VLOOKUP($C810,FinInt!$B$2:$G$508,6,0),"Legítimo Abono"))</f>
        <v>Legítimo Abono</v>
      </c>
      <c r="F810" s="26" t="str">
        <f>IF($A810="Ordenes de Compra","ARS",IF($A810="Financiamiento Internacional",VLOOKUP($C810,FinInt!$B$2:$Q$508,15,0),VLOOKUP($C810,NoAmpOC!$B$2:$T$988,18,0)))</f>
        <v>ARS</v>
      </c>
      <c r="G810" s="5">
        <f>IF($A810="Ordenes de Compra",VLOOKUP($C810,Autogestión!$B$2:$H$5090,7,0),IF($A810="Financiamiento Internacional",VLOOKUP($C810,FinInt!$B$2:$Q$1308,16,0),VLOOKUP($C810,NoAmpOC!$B$2:$T$988,19,0)))</f>
        <v>73000</v>
      </c>
      <c r="H810" s="5">
        <f t="shared" si="36"/>
        <v>73000</v>
      </c>
      <c r="I810" s="26" t="str">
        <f>IF($A810="Ordenes de Compra",VLOOKUP($C810,Autogestión!$B$2:$J$5090,9,0),IF($A810="Financiamiento Internacional",VLOOKUP($C810,FinInt!$B$2:$G$1555,6,0),"Legitimo Abono"))</f>
        <v>Legitimo Abono</v>
      </c>
      <c r="J810" s="1" t="str">
        <f>IF($A810="Ordenes de Compra",VLOOKUP($C810,Autogestión!$B$2:$R$5090,17,0),IF($A810="Financiamiento Internacional",VLOOKUP($C810,FinInt!$B$2:$O$1508,14,0),VLOOKUP($C810,NoAmpOC!$B$2:$R$988,17,0)))</f>
        <v>ASCENSORES TESTA S. A.</v>
      </c>
      <c r="K810" s="7" t="str">
        <f>DetalleExp!AP810</f>
        <v>MDISANTI</v>
      </c>
      <c r="L810" s="7" t="str">
        <f>DetalleExp!AQ810</f>
        <v>DESPACHO_DGA - Despacho - dirección general de administración</v>
      </c>
      <c r="M810" s="7" t="str">
        <f>DetalleExp!AR810</f>
        <v>DGA#MS - Dirección general de administración</v>
      </c>
      <c r="N810" s="7">
        <f>DetalleExp!AS810</f>
        <v>44347</v>
      </c>
      <c r="O810" s="27">
        <f ca="1">ROUNDUP(TODAY()-N810,0)</f>
        <v>8</v>
      </c>
      <c r="P810" s="27">
        <f ca="1">ROUNDUP(TODAY()-B810,0)</f>
        <v>106</v>
      </c>
      <c r="Q810" s="1" t="str">
        <f>IFERROR(IF(A810="Ordenes de Compra",VLOOKUP($E810,'Ordenes de Compra'!$A$2:$E$1712,5,0),"Sin OC"),"Sin dato")</f>
        <v>Sin OC</v>
      </c>
      <c r="R810" s="28" t="str">
        <f>IFERROR(IF(A810="Ordenes de Compra",VLOOKUP($I810,'Ordenes de Compra'!$B$2:$E$1712,3,0),"Sin OC"),"Sin dato")</f>
        <v>Sin OC</v>
      </c>
      <c r="S810" s="1" t="str">
        <f>VLOOKUP($U810,'Tablas intermedias'!$C$1:$H$222,5,0)</f>
        <v>DGA</v>
      </c>
      <c r="T810" s="29" t="str">
        <f t="shared" si="37"/>
        <v>OK</v>
      </c>
      <c r="U810" s="30" t="str">
        <f t="shared" si="38"/>
        <v>MDISANTIDESPACHO_DGA - Despacho - dirección general de administraciónDGA#MS - Dirección general de administración</v>
      </c>
      <c r="V810" s="1" t="str">
        <f>VLOOKUP(U810,'Tablas intermedias'!$C$1:$H$222,6,0)</f>
        <v>Si</v>
      </c>
      <c r="W810" s="1" t="str">
        <f ca="1">IF(O810&lt;30,"menos de 30 días","más de 30 días")</f>
        <v>menos de 30 días</v>
      </c>
    </row>
    <row r="811" spans="1:23" ht="14.25" hidden="1" thickTop="1" thickBot="1" x14ac:dyDescent="0.25">
      <c r="A811" s="17" t="str">
        <f>IF(DetalleExp!H811='Tablas intermedias'!$A$2,"Ordenes de Compra",IF(DetalleExp!H811='Tablas intermedias'!$A$3,"Financiamiento Internacional","Legítimo Abono"))</f>
        <v>Financiamiento Internacional</v>
      </c>
      <c r="B811" s="7">
        <f>DetalleExp!E811</f>
        <v>44249</v>
      </c>
      <c r="C811" s="1" t="str">
        <f>DetalleExp!A811</f>
        <v>EX-2021-15248877-APN-DAFYP#MS</v>
      </c>
      <c r="D811" s="1" t="str">
        <f>IF(A811="Ordenes de Compra",VLOOKUP(C811,Autogestión!$B$2:$D$5090,3,0),IF(A811="Legítimo Abono",VLOOKUP(C811,NoAmpOC!$B$2:$H$988,7,0),"Factura"))</f>
        <v>Factura</v>
      </c>
      <c r="E811" s="26" t="str">
        <f>IF(A811="Ordenes de Compra",VLOOKUP($C811,Autogestión!$B$2:$G$5090,6,0),IF(A811="Financiamiento Internacional",VLOOKUP($C811,FinInt!$B$2:$G$508,6,0),"Legítimo Abono"))</f>
        <v>Proyecto Apoyo a la Cobertura Universal de Salud Efectiva en Argentina (SUMAR) - 8853-AR - BIRF</v>
      </c>
      <c r="F811" s="26" t="str">
        <f>IF($A811="Ordenes de Compra","ARS",IF($A811="Financiamiento Internacional",VLOOKUP($C811,FinInt!$B$2:$Q$508,15,0),VLOOKUP($C811,NoAmpOC!$B$2:$T$988,18,0)))</f>
        <v>ARS</v>
      </c>
      <c r="G811" s="5">
        <f>IF($A811="Ordenes de Compra",VLOOKUP($C811,Autogestión!$B$2:$H$5090,7,0),IF($A811="Financiamiento Internacional",VLOOKUP($C811,FinInt!$B$2:$Q$1308,16,0),VLOOKUP($C811,NoAmpOC!$B$2:$T$988,19,0)))</f>
        <v>4375</v>
      </c>
      <c r="H811" s="5">
        <f t="shared" si="36"/>
        <v>4375</v>
      </c>
      <c r="I811" s="26" t="str">
        <f>IF($A811="Ordenes de Compra",VLOOKUP($C811,Autogestión!$B$2:$J$5090,9,0),IF($A811="Financiamiento Internacional",VLOOKUP($C811,FinInt!$B$2:$G$1555,6,0),"Legitimo Abono"))</f>
        <v>Proyecto Apoyo a la Cobertura Universal de Salud Efectiva en Argentina (SUMAR) - 8853-AR - BIRF</v>
      </c>
      <c r="J811" s="1" t="str">
        <f>IF($A811="Ordenes de Compra",VLOOKUP($C811,Autogestión!$B$2:$R$5090,17,0),IF($A811="Financiamiento Internacional",VLOOKUP($C811,FinInt!$B$2:$O$1508,14,0),VLOOKUP($C811,NoAmpOC!$B$2:$R$988,17,0)))</f>
        <v>H2O S.A.</v>
      </c>
      <c r="K811" s="7" t="str">
        <f>DetalleExp!AP811</f>
        <v>DAFYP#MS-ARCHIVO</v>
      </c>
      <c r="L811" s="7" t="str">
        <f>DetalleExp!AQ811</f>
        <v>ARCHIVO - Archivo</v>
      </c>
      <c r="M811" s="7" t="str">
        <f>DetalleExp!AR811</f>
        <v>DAFYP#MS - Dirección de administración financiera y presupuestaria</v>
      </c>
      <c r="N811" s="7">
        <f>DetalleExp!AS811</f>
        <v>44272</v>
      </c>
      <c r="O811" s="27">
        <f ca="1">ROUNDUP(TODAY()-N811,0)</f>
        <v>83</v>
      </c>
      <c r="P811" s="27">
        <f ca="1">ROUNDUP(TODAY()-B811,0)</f>
        <v>106</v>
      </c>
      <c r="Q811" s="1" t="str">
        <f>IFERROR(IF(A811="Ordenes de Compra",VLOOKUP($E811,'Ordenes de Compra'!$A$2:$E$1712,5,0),"Sin OC"),"Sin dato")</f>
        <v>Sin OC</v>
      </c>
      <c r="R811" s="28" t="str">
        <f>IFERROR(IF(A811="Ordenes de Compra",VLOOKUP($I811,'Ordenes de Compra'!$B$2:$E$1712,3,0),"Sin OC"),"Sin dato")</f>
        <v>Sin OC</v>
      </c>
      <c r="S811" s="1" t="str">
        <f>VLOOKUP($U811,'Tablas intermedias'!$C$1:$H$222,5,0)</f>
        <v>DGPFE</v>
      </c>
      <c r="T811" s="29" t="str">
        <f t="shared" si="37"/>
        <v>OK</v>
      </c>
      <c r="U811" s="30" t="str">
        <f t="shared" si="38"/>
        <v>DAFYP#MS-ARCHIVOARCHIVO - ArchivoDAFYP#MS - Dirección de administración financiera y presupuestaria</v>
      </c>
      <c r="V811" s="1" t="str">
        <f>VLOOKUP(U811,'Tablas intermedias'!$C$1:$H$222,6,0)</f>
        <v>No</v>
      </c>
      <c r="W811" s="1" t="str">
        <f ca="1">IF(O811&lt;30,"menos de 30 días","más de 30 días")</f>
        <v>más de 30 días</v>
      </c>
    </row>
    <row r="812" spans="1:23" ht="14.25" hidden="1" thickTop="1" thickBot="1" x14ac:dyDescent="0.25">
      <c r="A812" s="17" t="str">
        <f>IF(DetalleExp!H812='Tablas intermedias'!$A$2,"Ordenes de Compra",IF(DetalleExp!H812='Tablas intermedias'!$A$3,"Financiamiento Internacional","Legítimo Abono"))</f>
        <v>Financiamiento Internacional</v>
      </c>
      <c r="B812" s="7">
        <f>DetalleExp!E812</f>
        <v>44249</v>
      </c>
      <c r="C812" s="1" t="str">
        <f>DetalleExp!A812</f>
        <v>EX-2021-15250114-APN-DAFYP#MS</v>
      </c>
      <c r="D812" s="1" t="str">
        <f>IF(A812="Ordenes de Compra",VLOOKUP(C812,Autogestión!$B$2:$D$5090,3,0),IF(A812="Legítimo Abono",VLOOKUP(C812,NoAmpOC!$B$2:$H$988,7,0),"Factura"))</f>
        <v>Factura</v>
      </c>
      <c r="E812" s="26" t="str">
        <f>IF(A812="Ordenes de Compra",VLOOKUP($C812,Autogestión!$B$2:$G$5090,6,0),IF(A812="Financiamiento Internacional",VLOOKUP($C812,FinInt!$B$2:$G$508,6,0),"Legítimo Abono"))</f>
        <v>Proyecto Apoyo a la Cobertura Universal de Salud Efectiva en Argentina (SUMAR) - 8853-AR - BIRF</v>
      </c>
      <c r="F812" s="26" t="str">
        <f>IF($A812="Ordenes de Compra","ARS",IF($A812="Financiamiento Internacional",VLOOKUP($C812,FinInt!$B$2:$Q$508,15,0),VLOOKUP($C812,NoAmpOC!$B$2:$T$988,18,0)))</f>
        <v>ARS</v>
      </c>
      <c r="G812" s="5">
        <f>IF($A812="Ordenes de Compra",VLOOKUP($C812,Autogestión!$B$2:$H$5090,7,0),IF($A812="Financiamiento Internacional",VLOOKUP($C812,FinInt!$B$2:$Q$1308,16,0),VLOOKUP($C812,NoAmpOC!$B$2:$T$988,19,0)))</f>
        <v>10300</v>
      </c>
      <c r="H812" s="5">
        <f t="shared" si="36"/>
        <v>10300</v>
      </c>
      <c r="I812" s="26" t="str">
        <f>IF($A812="Ordenes de Compra",VLOOKUP($C812,Autogestión!$B$2:$J$5090,9,0),IF($A812="Financiamiento Internacional",VLOOKUP($C812,FinInt!$B$2:$G$1555,6,0),"Legitimo Abono"))</f>
        <v>Proyecto Apoyo a la Cobertura Universal de Salud Efectiva en Argentina (SUMAR) - 8853-AR - BIRF</v>
      </c>
      <c r="J812" s="1" t="str">
        <f>IF($A812="Ordenes de Compra",VLOOKUP($C812,Autogestión!$B$2:$R$5090,17,0),IF($A812="Financiamiento Internacional",VLOOKUP($C812,FinInt!$B$2:$O$1508,14,0),VLOOKUP($C812,NoAmpOC!$B$2:$R$988,17,0)))</f>
        <v>H2O S.A.</v>
      </c>
      <c r="K812" s="7" t="str">
        <f>DetalleExp!AP812</f>
        <v>AEURO</v>
      </c>
      <c r="L812" s="7" t="str">
        <f>DetalleExp!AQ812</f>
        <v>ADQUISICIONES - Área administración y finanzas - adquisiciones</v>
      </c>
      <c r="M812" s="7" t="str">
        <f>DetalleExp!AR812</f>
        <v>DNFSP#MS - Dirección nacional de fortalecimiento de los sistemas provinciales</v>
      </c>
      <c r="N812" s="7">
        <f>DetalleExp!AS812</f>
        <v>44257</v>
      </c>
      <c r="O812" s="27">
        <f ca="1">ROUNDUP(TODAY()-N812,0)</f>
        <v>98</v>
      </c>
      <c r="P812" s="27">
        <f ca="1">ROUNDUP(TODAY()-B812,0)</f>
        <v>106</v>
      </c>
      <c r="Q812" s="1" t="str">
        <f>IFERROR(IF(A812="Ordenes de Compra",VLOOKUP($E812,'Ordenes de Compra'!$A$2:$E$1712,5,0),"Sin OC"),"Sin dato")</f>
        <v>Sin OC</v>
      </c>
      <c r="R812" s="28" t="str">
        <f>IFERROR(IF(A812="Ordenes de Compra",VLOOKUP($I812,'Ordenes de Compra'!$B$2:$E$1712,3,0),"Sin OC"),"Sin dato")</f>
        <v>Sin OC</v>
      </c>
      <c r="S812" s="1" t="str">
        <f>VLOOKUP($U812,'Tablas intermedias'!$C$1:$H$222,5,0)</f>
        <v>Programa</v>
      </c>
      <c r="T812" s="29" t="str">
        <f t="shared" si="37"/>
        <v>OK</v>
      </c>
      <c r="U812" s="30" t="str">
        <f t="shared" si="38"/>
        <v>AEUROADQUISICIONES - Área administración y finanzas - adquisicionesDNFSP#MS - Dirección nacional de fortalecimiento de los sistemas provinciales</v>
      </c>
      <c r="V812" s="1" t="str">
        <f>VLOOKUP(U812,'Tablas intermedias'!$C$1:$H$222,6,0)</f>
        <v>Si</v>
      </c>
      <c r="W812" s="1" t="str">
        <f ca="1">IF(O812&lt;30,"menos de 30 días","más de 30 días")</f>
        <v>más de 30 días</v>
      </c>
    </row>
    <row r="813" spans="1:23" ht="14.25" hidden="1" thickTop="1" thickBot="1" x14ac:dyDescent="0.25">
      <c r="A813" s="17" t="str">
        <f>IF(DetalleExp!H813='Tablas intermedias'!$A$2,"Ordenes de Compra",IF(DetalleExp!H813='Tablas intermedias'!$A$3,"Financiamiento Internacional","Legítimo Abono"))</f>
        <v>Financiamiento Internacional</v>
      </c>
      <c r="B813" s="7">
        <f>DetalleExp!E813</f>
        <v>44249</v>
      </c>
      <c r="C813" s="1" t="str">
        <f>DetalleExp!A813</f>
        <v>EX-2021-15251372-APN-DAFYP#MS</v>
      </c>
      <c r="D813" s="1" t="str">
        <f>IF(A813="Ordenes de Compra",VLOOKUP(C813,Autogestión!$B$2:$D$5090,3,0),IF(A813="Legítimo Abono",VLOOKUP(C813,NoAmpOC!$B$2:$H$988,7,0),"Factura"))</f>
        <v>Factura</v>
      </c>
      <c r="E813" s="26" t="str">
        <f>IF(A813="Ordenes de Compra",VLOOKUP($C813,Autogestión!$B$2:$G$5090,6,0),IF(A813="Financiamiento Internacional",VLOOKUP($C813,FinInt!$B$2:$G$508,6,0),"Legítimo Abono"))</f>
        <v>Proyecto Apoyo a la Cobertura Universal de Salud Efectiva en Argentina (SUMAR) - 8853-AR - BIRF</v>
      </c>
      <c r="F813" s="26" t="str">
        <f>IF($A813="Ordenes de Compra","ARS",IF($A813="Financiamiento Internacional",VLOOKUP($C813,FinInt!$B$2:$Q$508,15,0),VLOOKUP($C813,NoAmpOC!$B$2:$T$988,18,0)))</f>
        <v>ARS</v>
      </c>
      <c r="G813" s="5">
        <f>IF($A813="Ordenes de Compra",VLOOKUP($C813,Autogestión!$B$2:$H$5090,7,0),IF($A813="Financiamiento Internacional",VLOOKUP($C813,FinInt!$B$2:$Q$1308,16,0),VLOOKUP($C813,NoAmpOC!$B$2:$T$988,19,0)))</f>
        <v>3150</v>
      </c>
      <c r="H813" s="5">
        <f t="shared" si="36"/>
        <v>3150</v>
      </c>
      <c r="I813" s="26" t="str">
        <f>IF($A813="Ordenes de Compra",VLOOKUP($C813,Autogestión!$B$2:$J$5090,9,0),IF($A813="Financiamiento Internacional",VLOOKUP($C813,FinInt!$B$2:$G$1555,6,0),"Legitimo Abono"))</f>
        <v>Proyecto Apoyo a la Cobertura Universal de Salud Efectiva en Argentina (SUMAR) - 8853-AR - BIRF</v>
      </c>
      <c r="J813" s="1" t="str">
        <f>IF($A813="Ordenes de Compra",VLOOKUP($C813,Autogestión!$B$2:$R$5090,17,0),IF($A813="Financiamiento Internacional",VLOOKUP($C813,FinInt!$B$2:$O$1508,14,0),VLOOKUP($C813,NoAmpOC!$B$2:$R$988,17,0)))</f>
        <v>H2O S.A.</v>
      </c>
      <c r="K813" s="7" t="str">
        <f>DetalleExp!AP813</f>
        <v>DAFYP#MS-ARCHIVO</v>
      </c>
      <c r="L813" s="7" t="str">
        <f>DetalleExp!AQ813</f>
        <v>ARCHIVO - Archivo</v>
      </c>
      <c r="M813" s="7" t="str">
        <f>DetalleExp!AR813</f>
        <v>DAFYP#MS - Dirección de administración financiera y presupuestaria</v>
      </c>
      <c r="N813" s="7">
        <f>DetalleExp!AS813</f>
        <v>44272</v>
      </c>
      <c r="O813" s="27">
        <f ca="1">ROUNDUP(TODAY()-N813,0)</f>
        <v>83</v>
      </c>
      <c r="P813" s="27">
        <f ca="1">ROUNDUP(TODAY()-B813,0)</f>
        <v>106</v>
      </c>
      <c r="Q813" s="1" t="str">
        <f>IFERROR(IF(A813="Ordenes de Compra",VLOOKUP($E813,'Ordenes de Compra'!$A$2:$E$1712,5,0),"Sin OC"),"Sin dato")</f>
        <v>Sin OC</v>
      </c>
      <c r="R813" s="28" t="str">
        <f>IFERROR(IF(A813="Ordenes de Compra",VLOOKUP($I813,'Ordenes de Compra'!$B$2:$E$1712,3,0),"Sin OC"),"Sin dato")</f>
        <v>Sin OC</v>
      </c>
      <c r="S813" s="1" t="str">
        <f>VLOOKUP($U813,'Tablas intermedias'!$C$1:$H$222,5,0)</f>
        <v>DGPFE</v>
      </c>
      <c r="T813" s="29" t="str">
        <f t="shared" si="37"/>
        <v>OK</v>
      </c>
      <c r="U813" s="30" t="str">
        <f t="shared" si="38"/>
        <v>DAFYP#MS-ARCHIVOARCHIVO - ArchivoDAFYP#MS - Dirección de administración financiera y presupuestaria</v>
      </c>
      <c r="V813" s="1" t="str">
        <f>VLOOKUP(U813,'Tablas intermedias'!$C$1:$H$222,6,0)</f>
        <v>No</v>
      </c>
      <c r="W813" s="1" t="str">
        <f ca="1">IF(O813&lt;30,"menos de 30 días","más de 30 días")</f>
        <v>más de 30 días</v>
      </c>
    </row>
    <row r="814" spans="1:23" ht="14.25" hidden="1" thickTop="1" thickBot="1" x14ac:dyDescent="0.25">
      <c r="A814" s="17" t="str">
        <f>IF(DetalleExp!H814='Tablas intermedias'!$A$2,"Ordenes de Compra",IF(DetalleExp!H814='Tablas intermedias'!$A$3,"Financiamiento Internacional","Legítimo Abono"))</f>
        <v>Financiamiento Internacional</v>
      </c>
      <c r="B814" s="7">
        <f>DetalleExp!E814</f>
        <v>44249</v>
      </c>
      <c r="C814" s="1" t="str">
        <f>DetalleExp!A814</f>
        <v>EX-2021-15252240-APN-DAFYP#MS</v>
      </c>
      <c r="D814" s="1" t="str">
        <f>IF(A814="Ordenes de Compra",VLOOKUP(C814,Autogestión!$B$2:$D$5090,3,0),IF(A814="Legítimo Abono",VLOOKUP(C814,NoAmpOC!$B$2:$H$988,7,0),"Factura"))</f>
        <v>Factura</v>
      </c>
      <c r="E814" s="26" t="str">
        <f>IF(A814="Ordenes de Compra",VLOOKUP($C814,Autogestión!$B$2:$G$5090,6,0),IF(A814="Financiamiento Internacional",VLOOKUP($C814,FinInt!$B$2:$G$508,6,0),"Legítimo Abono"))</f>
        <v>Proyecto Apoyo a la Cobertura Universal de Salud Efectiva en Argentina (SUMAR) - 8853-AR - BIRF</v>
      </c>
      <c r="F814" s="26" t="str">
        <f>IF($A814="Ordenes de Compra","ARS",IF($A814="Financiamiento Internacional",VLOOKUP($C814,FinInt!$B$2:$Q$508,15,0),VLOOKUP($C814,NoAmpOC!$B$2:$T$988,18,0)))</f>
        <v>ARS</v>
      </c>
      <c r="G814" s="5">
        <f>IF($A814="Ordenes de Compra",VLOOKUP($C814,Autogestión!$B$2:$H$5090,7,0),IF($A814="Financiamiento Internacional",VLOOKUP($C814,FinInt!$B$2:$Q$1308,16,0),VLOOKUP($C814,NoAmpOC!$B$2:$T$988,19,0)))</f>
        <v>1050</v>
      </c>
      <c r="H814" s="5">
        <f t="shared" si="36"/>
        <v>1050</v>
      </c>
      <c r="I814" s="26" t="str">
        <f>IF($A814="Ordenes de Compra",VLOOKUP($C814,Autogestión!$B$2:$J$5090,9,0),IF($A814="Financiamiento Internacional",VLOOKUP($C814,FinInt!$B$2:$G$1555,6,0),"Legitimo Abono"))</f>
        <v>Proyecto Apoyo a la Cobertura Universal de Salud Efectiva en Argentina (SUMAR) - 8853-AR - BIRF</v>
      </c>
      <c r="J814" s="1" t="str">
        <f>IF($A814="Ordenes de Compra",VLOOKUP($C814,Autogestión!$B$2:$R$5090,17,0),IF($A814="Financiamiento Internacional",VLOOKUP($C814,FinInt!$B$2:$O$1508,14,0),VLOOKUP($C814,NoAmpOC!$B$2:$R$988,17,0)))</f>
        <v>H2O S.A.</v>
      </c>
      <c r="K814" s="7" t="str">
        <f>DetalleExp!AP814</f>
        <v>DAFYP#MS-ARCHIVO</v>
      </c>
      <c r="L814" s="7" t="str">
        <f>DetalleExp!AQ814</f>
        <v>ARCHIVO - Archivo</v>
      </c>
      <c r="M814" s="7" t="str">
        <f>DetalleExp!AR814</f>
        <v>DAFYP#MS - Dirección de administración financiera y presupuestaria</v>
      </c>
      <c r="N814" s="7">
        <f>DetalleExp!AS814</f>
        <v>44272</v>
      </c>
      <c r="O814" s="27">
        <f ca="1">ROUNDUP(TODAY()-N814,0)</f>
        <v>83</v>
      </c>
      <c r="P814" s="27">
        <f ca="1">ROUNDUP(TODAY()-B814,0)</f>
        <v>106</v>
      </c>
      <c r="Q814" s="1" t="str">
        <f>IFERROR(IF(A814="Ordenes de Compra",VLOOKUP($E814,'Ordenes de Compra'!$A$2:$E$1712,5,0),"Sin OC"),"Sin dato")</f>
        <v>Sin OC</v>
      </c>
      <c r="R814" s="28" t="str">
        <f>IFERROR(IF(A814="Ordenes de Compra",VLOOKUP($I814,'Ordenes de Compra'!$B$2:$E$1712,3,0),"Sin OC"),"Sin dato")</f>
        <v>Sin OC</v>
      </c>
      <c r="S814" s="1" t="str">
        <f>VLOOKUP($U814,'Tablas intermedias'!$C$1:$H$222,5,0)</f>
        <v>DGPFE</v>
      </c>
      <c r="T814" s="29" t="str">
        <f t="shared" si="37"/>
        <v>OK</v>
      </c>
      <c r="U814" s="30" t="str">
        <f t="shared" si="38"/>
        <v>DAFYP#MS-ARCHIVOARCHIVO - ArchivoDAFYP#MS - Dirección de administración financiera y presupuestaria</v>
      </c>
      <c r="V814" s="1" t="str">
        <f>VLOOKUP(U814,'Tablas intermedias'!$C$1:$H$222,6,0)</f>
        <v>No</v>
      </c>
      <c r="W814" s="1" t="str">
        <f ca="1">IF(O814&lt;30,"menos de 30 días","más de 30 días")</f>
        <v>más de 30 días</v>
      </c>
    </row>
    <row r="815" spans="1:23" ht="14.25" hidden="1" thickTop="1" thickBot="1" x14ac:dyDescent="0.25">
      <c r="A815" s="17" t="str">
        <f>IF(DetalleExp!H815='Tablas intermedias'!$A$2,"Ordenes de Compra",IF(DetalleExp!H815='Tablas intermedias'!$A$3,"Financiamiento Internacional","Legítimo Abono"))</f>
        <v>Financiamiento Internacional</v>
      </c>
      <c r="B815" s="7">
        <f>DetalleExp!E815</f>
        <v>44249</v>
      </c>
      <c r="C815" s="1" t="str">
        <f>DetalleExp!A815</f>
        <v>EX-2021-15253959-APN-DAFYP#MS</v>
      </c>
      <c r="D815" s="1" t="str">
        <f>IF(A815="Ordenes de Compra",VLOOKUP(C815,Autogestión!$B$2:$D$5090,3,0),IF(A815="Legítimo Abono",VLOOKUP(C815,NoAmpOC!$B$2:$H$988,7,0),"Factura"))</f>
        <v>Factura</v>
      </c>
      <c r="E815" s="26" t="str">
        <f>IF(A815="Ordenes de Compra",VLOOKUP($C815,Autogestión!$B$2:$G$5090,6,0),IF(A815="Financiamiento Internacional",VLOOKUP($C815,FinInt!$B$2:$G$508,6,0),"Legítimo Abono"))</f>
        <v>Programa Multifase de Atención Primaria a la Salud para el Manejo de Enfermedades Crónicas No Transmisibles. Segunda Operación - 3772/0C-AR - BID</v>
      </c>
      <c r="F815" s="26" t="str">
        <f>IF($A815="Ordenes de Compra","ARS",IF($A815="Financiamiento Internacional",VLOOKUP($C815,FinInt!$B$2:$Q$508,15,0),VLOOKUP($C815,NoAmpOC!$B$2:$T$988,18,0)))</f>
        <v>ARS</v>
      </c>
      <c r="G815" s="5">
        <f>IF($A815="Ordenes de Compra",VLOOKUP($C815,Autogestión!$B$2:$H$5090,7,0),IF($A815="Financiamiento Internacional",VLOOKUP($C815,FinInt!$B$2:$Q$1308,16,0),VLOOKUP($C815,NoAmpOC!$B$2:$T$988,19,0)))</f>
        <v>11715</v>
      </c>
      <c r="H815" s="5">
        <f t="shared" si="36"/>
        <v>11715</v>
      </c>
      <c r="I815" s="26" t="str">
        <f>IF($A815="Ordenes de Compra",VLOOKUP($C815,Autogestión!$B$2:$J$5090,9,0),IF($A815="Financiamiento Internacional",VLOOKUP($C815,FinInt!$B$2:$G$1555,6,0),"Legitimo Abono"))</f>
        <v>Programa Multifase de Atención Primaria a la Salud para el Manejo de Enfermedades Crónicas No Transmisibles. Segunda Operación - 3772/0C-AR - BID</v>
      </c>
      <c r="J815" s="1" t="str">
        <f>IF($A815="Ordenes de Compra",VLOOKUP($C815,Autogestión!$B$2:$R$5090,17,0),IF($A815="Financiamiento Internacional",VLOOKUP($C815,FinInt!$B$2:$O$1508,14,0),VLOOKUP($C815,NoAmpOC!$B$2:$R$988,17,0)))</f>
        <v>H2O S.A.</v>
      </c>
      <c r="K815" s="7" t="str">
        <f>DetalleExp!AP815</f>
        <v>DAFYP#MS-ARCHIVO</v>
      </c>
      <c r="L815" s="7" t="str">
        <f>DetalleExp!AQ815</f>
        <v>ARCHIVO - Archivo</v>
      </c>
      <c r="M815" s="7" t="str">
        <f>DetalleExp!AR815</f>
        <v>DAFYP#MS - Dirección de administración financiera y presupuestaria</v>
      </c>
      <c r="N815" s="7">
        <f>DetalleExp!AS815</f>
        <v>44298</v>
      </c>
      <c r="O815" s="27">
        <f ca="1">ROUNDUP(TODAY()-N815,0)</f>
        <v>57</v>
      </c>
      <c r="P815" s="27">
        <f ca="1">ROUNDUP(TODAY()-B815,0)</f>
        <v>106</v>
      </c>
      <c r="Q815" s="1" t="str">
        <f>IFERROR(IF(A815="Ordenes de Compra",VLOOKUP($E815,'Ordenes de Compra'!$A$2:$E$1712,5,0),"Sin OC"),"Sin dato")</f>
        <v>Sin OC</v>
      </c>
      <c r="R815" s="28" t="str">
        <f>IFERROR(IF(A815="Ordenes de Compra",VLOOKUP($I815,'Ordenes de Compra'!$B$2:$E$1712,3,0),"Sin OC"),"Sin dato")</f>
        <v>Sin OC</v>
      </c>
      <c r="S815" s="1" t="str">
        <f>VLOOKUP($U815,'Tablas intermedias'!$C$1:$H$222,5,0)</f>
        <v>DGPFE</v>
      </c>
      <c r="T815" s="29" t="str">
        <f t="shared" si="37"/>
        <v>OK</v>
      </c>
      <c r="U815" s="30" t="str">
        <f t="shared" si="38"/>
        <v>DAFYP#MS-ARCHIVOARCHIVO - ArchivoDAFYP#MS - Dirección de administración financiera y presupuestaria</v>
      </c>
      <c r="V815" s="1" t="str">
        <f>VLOOKUP(U815,'Tablas intermedias'!$C$1:$H$222,6,0)</f>
        <v>No</v>
      </c>
      <c r="W815" s="1" t="str">
        <f ca="1">IF(O815&lt;30,"menos de 30 días","más de 30 días")</f>
        <v>más de 30 días</v>
      </c>
    </row>
    <row r="816" spans="1:23" ht="14.25" hidden="1" thickTop="1" thickBot="1" x14ac:dyDescent="0.25">
      <c r="A816" s="17" t="str">
        <f>IF(DetalleExp!H816='Tablas intermedias'!$A$2,"Ordenes de Compra",IF(DetalleExp!H816='Tablas intermedias'!$A$3,"Financiamiento Internacional","Legítimo Abono"))</f>
        <v>Financiamiento Internacional</v>
      </c>
      <c r="B816" s="7">
        <f>DetalleExp!E816</f>
        <v>44249</v>
      </c>
      <c r="C816" s="1" t="str">
        <f>DetalleExp!A816</f>
        <v>EX-2021-15260692-APN-DAFYP#MS</v>
      </c>
      <c r="D816" s="1" t="str">
        <f>IF(A816="Ordenes de Compra",VLOOKUP(C816,Autogestión!$B$2:$D$5090,3,0),IF(A816="Legítimo Abono",VLOOKUP(C816,NoAmpOC!$B$2:$H$988,7,0),"Factura"))</f>
        <v>Factura</v>
      </c>
      <c r="E816" s="26" t="str">
        <f>IF(A816="Ordenes de Compra",VLOOKUP($C816,Autogestión!$B$2:$G$5090,6,0),IF(A816="Financiamiento Internacional",VLOOKUP($C816,FinInt!$B$2:$G$508,6,0),"Legítimo Abono"))</f>
        <v>Proyecto Apoyo a la Cobertura Universal de Salud Efectiva en Argentina (SUMAR) - 8853-AR - BIRF</v>
      </c>
      <c r="F816" s="26" t="str">
        <f>IF($A816="Ordenes de Compra","ARS",IF($A816="Financiamiento Internacional",VLOOKUP($C816,FinInt!$B$2:$Q$508,15,0),VLOOKUP($C816,NoAmpOC!$B$2:$T$988,18,0)))</f>
        <v>USD</v>
      </c>
      <c r="G816" s="5">
        <f>IF($A816="Ordenes de Compra",VLOOKUP($C816,Autogestión!$B$2:$H$5090,7,0),IF($A816="Financiamiento Internacional",VLOOKUP($C816,FinInt!$B$2:$Q$1308,16,0),VLOOKUP($C816,NoAmpOC!$B$2:$T$988,19,0)))</f>
        <v>35000</v>
      </c>
      <c r="H816" s="5">
        <f t="shared" si="36"/>
        <v>3500000</v>
      </c>
      <c r="I816" s="26" t="str">
        <f>IF($A816="Ordenes de Compra",VLOOKUP($C816,Autogestión!$B$2:$J$5090,9,0),IF($A816="Financiamiento Internacional",VLOOKUP($C816,FinInt!$B$2:$G$1555,6,0),"Legitimo Abono"))</f>
        <v>Proyecto Apoyo a la Cobertura Universal de Salud Efectiva en Argentina (SUMAR) - 8853-AR - BIRF</v>
      </c>
      <c r="J816" s="1" t="str">
        <f>IF($A816="Ordenes de Compra",VLOOKUP($C816,Autogestión!$B$2:$R$5090,17,0),IF($A816="Financiamiento Internacional",VLOOKUP($C816,FinInt!$B$2:$O$1508,14,0),VLOOKUP($C816,NoAmpOC!$B$2:$R$988,17,0)))</f>
        <v xml:space="preserve">Preteco S A </v>
      </c>
      <c r="K816" s="7" t="str">
        <f>DetalleExp!AP816</f>
        <v>DAFYP#MS-ARCHIVO</v>
      </c>
      <c r="L816" s="7" t="str">
        <f>DetalleExp!AQ816</f>
        <v>ARCHIVO - Archivo</v>
      </c>
      <c r="M816" s="7" t="str">
        <f>DetalleExp!AR816</f>
        <v>DAFYP#MS - Dirección de administración financiera y presupuestaria</v>
      </c>
      <c r="N816" s="7">
        <f>DetalleExp!AS816</f>
        <v>44263</v>
      </c>
      <c r="O816" s="27">
        <f ca="1">ROUNDUP(TODAY()-N816,0)</f>
        <v>92</v>
      </c>
      <c r="P816" s="27">
        <f ca="1">ROUNDUP(TODAY()-B816,0)</f>
        <v>106</v>
      </c>
      <c r="Q816" s="1" t="str">
        <f>IFERROR(IF(A816="Ordenes de Compra",VLOOKUP($E816,'Ordenes de Compra'!$A$2:$E$1712,5,0),"Sin OC"),"Sin dato")</f>
        <v>Sin OC</v>
      </c>
      <c r="R816" s="28" t="str">
        <f>IFERROR(IF(A816="Ordenes de Compra",VLOOKUP($I816,'Ordenes de Compra'!$B$2:$E$1712,3,0),"Sin OC"),"Sin dato")</f>
        <v>Sin OC</v>
      </c>
      <c r="S816" s="1" t="str">
        <f>VLOOKUP($U816,'Tablas intermedias'!$C$1:$H$222,5,0)</f>
        <v>DGPFE</v>
      </c>
      <c r="T816" s="29" t="str">
        <f t="shared" si="37"/>
        <v>OK</v>
      </c>
      <c r="U816" s="30" t="str">
        <f t="shared" si="38"/>
        <v>DAFYP#MS-ARCHIVOARCHIVO - ArchivoDAFYP#MS - Dirección de administración financiera y presupuestaria</v>
      </c>
      <c r="V816" s="1" t="str">
        <f>VLOOKUP(U816,'Tablas intermedias'!$C$1:$H$222,6,0)</f>
        <v>No</v>
      </c>
      <c r="W816" s="1" t="str">
        <f ca="1">IF(O816&lt;30,"menos de 30 días","más de 30 días")</f>
        <v>más de 30 días</v>
      </c>
    </row>
    <row r="817" spans="1:23" ht="14.25" hidden="1" thickTop="1" thickBot="1" x14ac:dyDescent="0.25">
      <c r="A817" s="17" t="str">
        <f>IF(DetalleExp!H817='Tablas intermedias'!$A$2,"Ordenes de Compra",IF(DetalleExp!H817='Tablas intermedias'!$A$3,"Financiamiento Internacional","Legítimo Abono"))</f>
        <v>Legítimo Abono</v>
      </c>
      <c r="B817" s="7">
        <f>DetalleExp!E817</f>
        <v>44249</v>
      </c>
      <c r="C817" s="1" t="str">
        <f>DetalleExp!A817</f>
        <v>EX-2021-15346234-APN-DD#MS</v>
      </c>
      <c r="D817" s="1" t="str">
        <f>IF(A817="Ordenes de Compra",VLOOKUP(C817,Autogestión!$B$2:$D$5090,3,0),IF(A817="Legítimo Abono",VLOOKUP(C817,NoAmpOC!$B$2:$H$988,7,0),"Factura"))</f>
        <v>Factura B</v>
      </c>
      <c r="E817" s="26" t="str">
        <f>IF(A817="Ordenes de Compra",VLOOKUP($C817,Autogestión!$B$2:$G$5090,6,0),IF(A817="Financiamiento Internacional",VLOOKUP($C817,FinInt!$B$2:$G$508,6,0),"Legítimo Abono"))</f>
        <v>Legítimo Abono</v>
      </c>
      <c r="F817" s="26" t="str">
        <f>IF($A817="Ordenes de Compra","ARS",IF($A817="Financiamiento Internacional",VLOOKUP($C817,FinInt!$B$2:$Q$508,15,0),VLOOKUP($C817,NoAmpOC!$B$2:$T$988,18,0)))</f>
        <v>ARS</v>
      </c>
      <c r="G817" s="5">
        <f>IF($A817="Ordenes de Compra",VLOOKUP($C817,Autogestión!$B$2:$H$5090,7,0),IF($A817="Financiamiento Internacional",VLOOKUP($C817,FinInt!$B$2:$Q$1308,16,0),VLOOKUP($C817,NoAmpOC!$B$2:$T$988,19,0)))</f>
        <v>273000</v>
      </c>
      <c r="H817" s="5">
        <f t="shared" si="36"/>
        <v>273000</v>
      </c>
      <c r="I817" s="26" t="str">
        <f>IF($A817="Ordenes de Compra",VLOOKUP($C817,Autogestión!$B$2:$J$5090,9,0),IF($A817="Financiamiento Internacional",VLOOKUP($C817,FinInt!$B$2:$G$1555,6,0),"Legitimo Abono"))</f>
        <v>Legitimo Abono</v>
      </c>
      <c r="J817" s="1" t="str">
        <f>IF($A817="Ordenes de Compra",VLOOKUP($C817,Autogestión!$B$2:$R$5090,17,0),IF($A817="Financiamiento Internacional",VLOOKUP($C817,FinInt!$B$2:$O$1508,14,0),VLOOKUP($C817,NoAmpOC!$B$2:$R$988,17,0)))</f>
        <v>GMR CONSTRUCCIONES S.A.</v>
      </c>
      <c r="K817" s="7" t="str">
        <f>DetalleExp!AP817</f>
        <v>SSOARES</v>
      </c>
      <c r="L817" s="7" t="str">
        <f>DetalleExp!AQ817</f>
        <v>PVD - Pvd dirección de sumarios</v>
      </c>
      <c r="M817" s="7" t="str">
        <f>DetalleExp!AR817</f>
        <v>DS#MS - Dirección de sumarios</v>
      </c>
      <c r="N817" s="7">
        <f>DetalleExp!AS817</f>
        <v>44305</v>
      </c>
      <c r="O817" s="27">
        <f ca="1">ROUNDUP(TODAY()-N817,0)</f>
        <v>50</v>
      </c>
      <c r="P817" s="27">
        <f ca="1">ROUNDUP(TODAY()-B817,0)</f>
        <v>106</v>
      </c>
      <c r="Q817" s="1" t="str">
        <f>IFERROR(IF(A817="Ordenes de Compra",VLOOKUP($E817,'Ordenes de Compra'!$A$2:$E$1712,5,0),"Sin OC"),"Sin dato")</f>
        <v>Sin OC</v>
      </c>
      <c r="R817" s="28" t="str">
        <f>IFERROR(IF(A817="Ordenes de Compra",VLOOKUP($I817,'Ordenes de Compra'!$B$2:$E$1712,3,0),"Sin OC"),"Sin dato")</f>
        <v>Sin OC</v>
      </c>
      <c r="S817" s="1" t="str">
        <f>VLOOKUP($U817,'Tablas intermedias'!$C$1:$H$222,5,0)</f>
        <v>Programa</v>
      </c>
      <c r="T817" s="29" t="str">
        <f t="shared" si="37"/>
        <v>OK</v>
      </c>
      <c r="U817" s="30" t="str">
        <f t="shared" si="38"/>
        <v>SSOARESPVD - Pvd dirección de sumariosDS#MS - Dirección de sumarios</v>
      </c>
      <c r="V817" s="1" t="str">
        <f>VLOOKUP(U817,'Tablas intermedias'!$C$1:$H$222,6,0)</f>
        <v>Si</v>
      </c>
      <c r="W817" s="1" t="str">
        <f ca="1">IF(O817&lt;30,"menos de 30 días","más de 30 días")</f>
        <v>más de 30 días</v>
      </c>
    </row>
    <row r="818" spans="1:23" ht="14.25" hidden="1" thickTop="1" thickBot="1" x14ac:dyDescent="0.25">
      <c r="A818" s="17" t="str">
        <f>IF(DetalleExp!H818='Tablas intermedias'!$A$2,"Ordenes de Compra",IF(DetalleExp!H818='Tablas intermedias'!$A$3,"Financiamiento Internacional","Legítimo Abono"))</f>
        <v>Ordenes de Compra</v>
      </c>
      <c r="B818" s="7">
        <f>DetalleExp!E818</f>
        <v>44249</v>
      </c>
      <c r="C818" s="1" t="str">
        <f>DetalleExp!A818</f>
        <v>EX-2021-15438380-APN-DTYC#MS</v>
      </c>
      <c r="D818" s="1" t="str">
        <f>IF(A818="Ordenes de Compra",VLOOKUP(C818,Autogestión!$B$2:$D$5090,3,0),IF(A818="Legítimo Abono",VLOOKUP(C818,NoAmpOC!$B$2:$H$988,7,0),"Factura"))</f>
        <v>Factura</v>
      </c>
      <c r="E818" s="26" t="str">
        <f>IF(A818="Ordenes de Compra",VLOOKUP($C818,Autogestión!$B$2:$G$5090,6,0),IF(A818="Financiamiento Internacional",VLOOKUP($C818,FinInt!$B$2:$G$508,6,0),"Legítimo Abono"))</f>
        <v xml:space="preserve">80-0021-CDI20 </v>
      </c>
      <c r="F818" s="26" t="str">
        <f>IF($A818="Ordenes de Compra","ARS",IF($A818="Financiamiento Internacional",VLOOKUP($C818,FinInt!$B$2:$Q$508,15,0),VLOOKUP($C818,NoAmpOC!$B$2:$T$988,18,0)))</f>
        <v>ARS</v>
      </c>
      <c r="G818" s="5">
        <f>IF($A818="Ordenes de Compra",VLOOKUP($C818,Autogestión!$B$2:$H$5090,7,0),IF($A818="Financiamiento Internacional",VLOOKUP($C818,FinInt!$B$2:$Q$1308,16,0),VLOOKUP($C818,NoAmpOC!$B$2:$T$988,19,0)))</f>
        <v>1575000</v>
      </c>
      <c r="H818" s="5">
        <f t="shared" si="36"/>
        <v>1575000</v>
      </c>
      <c r="I818" s="26">
        <f>IF($A818="Ordenes de Compra",VLOOKUP($C818,Autogestión!$B$2:$J$5090,9,0),IF($A818="Financiamiento Internacional",VLOOKUP($C818,FinInt!$B$2:$G$1555,6,0),"Legitimo Abono"))</f>
        <v>0</v>
      </c>
      <c r="J818" s="1" t="str">
        <f>IF($A818="Ordenes de Compra",VLOOKUP($C818,Autogestión!$B$2:$R$5090,17,0),IF($A818="Financiamiento Internacional",VLOOKUP($C818,FinInt!$B$2:$O$1508,14,0),VLOOKUP($C818,NoAmpOC!$B$2:$R$988,17,0)))</f>
        <v xml:space="preserve">Corporacion Rio Lujan S.A. </v>
      </c>
      <c r="K818" s="7" t="str">
        <f>DetalleExp!AP818</f>
        <v>MARAALVAREZ</v>
      </c>
      <c r="L818" s="7" t="str">
        <f>DetalleExp!AQ818</f>
        <v>TESORERIA - Tesorería</v>
      </c>
      <c r="M818" s="7" t="str">
        <f>DetalleExp!AR818</f>
        <v>DCYT#MS - Dirección de contabilidad y tesorería</v>
      </c>
      <c r="N818" s="7">
        <f>DetalleExp!AS818</f>
        <v>44336</v>
      </c>
      <c r="O818" s="27">
        <f ca="1">ROUNDUP(TODAY()-N818,0)</f>
        <v>19</v>
      </c>
      <c r="P818" s="27">
        <f ca="1">ROUNDUP(TODAY()-B818,0)</f>
        <v>106</v>
      </c>
      <c r="Q818" s="1" t="str">
        <f>IFERROR(IF(A818="Ordenes de Compra",VLOOKUP($E818,'Ordenes de Compra'!$A$2:$E$1712,5,0),"Sin OC"),"Sin dato")</f>
        <v>Sin dato</v>
      </c>
      <c r="R818" s="28" t="str">
        <f>IFERROR(IF(A818="Ordenes de Compra",VLOOKUP($I818,'Ordenes de Compra'!$B$2:$E$1712,3,0),"Sin OC"),"Sin dato")</f>
        <v>Sin dato</v>
      </c>
      <c r="S818" s="1" t="str">
        <f>VLOOKUP($U818,'Tablas intermedias'!$C$1:$H$222,5,0)</f>
        <v>Tesorería</v>
      </c>
      <c r="T818" s="29" t="str">
        <f t="shared" si="37"/>
        <v>OK</v>
      </c>
      <c r="U818" s="30" t="str">
        <f t="shared" si="38"/>
        <v>MARAALVAREZTESORERIA - TesoreríaDCYT#MS - Dirección de contabilidad y tesorería</v>
      </c>
      <c r="V818" s="1" t="str">
        <f>VLOOKUP(U818,'Tablas intermedias'!$C$1:$H$222,6,0)</f>
        <v>No</v>
      </c>
      <c r="W818" s="1" t="str">
        <f ca="1">IF(O818&lt;30,"menos de 30 días","más de 30 días")</f>
        <v>menos de 30 días</v>
      </c>
    </row>
    <row r="819" spans="1:23" ht="14.25" hidden="1" thickTop="1" thickBot="1" x14ac:dyDescent="0.25">
      <c r="A819" s="17" t="str">
        <f>IF(DetalleExp!H819='Tablas intermedias'!$A$2,"Ordenes de Compra",IF(DetalleExp!H819='Tablas intermedias'!$A$3,"Financiamiento Internacional","Legítimo Abono"))</f>
        <v>Financiamiento Internacional</v>
      </c>
      <c r="B819" s="7">
        <f>DetalleExp!E819</f>
        <v>44250</v>
      </c>
      <c r="C819" s="1" t="str">
        <f>DetalleExp!A819</f>
        <v>EX-2021-15728855-APN-DAFYP#MS</v>
      </c>
      <c r="D819" s="1" t="str">
        <f>IF(A819="Ordenes de Compra",VLOOKUP(C819,Autogestión!$B$2:$D$5090,3,0),IF(A819="Legítimo Abono",VLOOKUP(C819,NoAmpOC!$B$2:$H$988,7,0),"Factura"))</f>
        <v>Factura</v>
      </c>
      <c r="E819" s="26" t="str">
        <f>IF(A819="Ordenes de Compra",VLOOKUP($C819,Autogestión!$B$2:$G$5090,6,0),IF(A819="Financiamiento Internacional",VLOOKUP($C819,FinInt!$B$2:$G$508,6,0),"Legítimo Abono"))</f>
        <v>Proyecto Apoyo a la Cobertura Universal de Salud Efectiva en Argentina (SUMAR) - 8853-AR - BIRF</v>
      </c>
      <c r="F819" s="26" t="str">
        <f>IF($A819="Ordenes de Compra","ARS",IF($A819="Financiamiento Internacional",VLOOKUP($C819,FinInt!$B$2:$Q$508,15,0),VLOOKUP($C819,NoAmpOC!$B$2:$T$988,18,0)))</f>
        <v>USD</v>
      </c>
      <c r="G819" s="5">
        <f>IF($A819="Ordenes de Compra",VLOOKUP($C819,Autogestión!$B$2:$H$5090,7,0),IF($A819="Financiamiento Internacional",VLOOKUP($C819,FinInt!$B$2:$Q$1308,16,0),VLOOKUP($C819,NoAmpOC!$B$2:$T$988,19,0)))</f>
        <v>35000</v>
      </c>
      <c r="H819" s="5">
        <f t="shared" si="36"/>
        <v>3500000</v>
      </c>
      <c r="I819" s="26" t="str">
        <f>IF($A819="Ordenes de Compra",VLOOKUP($C819,Autogestión!$B$2:$J$5090,9,0),IF($A819="Financiamiento Internacional",VLOOKUP($C819,FinInt!$B$2:$G$1555,6,0),"Legitimo Abono"))</f>
        <v>Proyecto Apoyo a la Cobertura Universal de Salud Efectiva en Argentina (SUMAR) - 8853-AR - BIRF</v>
      </c>
      <c r="J819" s="1" t="str">
        <f>IF($A819="Ordenes de Compra",VLOOKUP($C819,Autogestión!$B$2:$R$5090,17,0),IF($A819="Financiamiento Internacional",VLOOKUP($C819,FinInt!$B$2:$O$1508,14,0),VLOOKUP($C819,NoAmpOC!$B$2:$R$988,17,0)))</f>
        <v xml:space="preserve">Preteco S A </v>
      </c>
      <c r="K819" s="7" t="str">
        <f>DetalleExp!AP819</f>
        <v>DAFYP#MS-ARCHIVO</v>
      </c>
      <c r="L819" s="7" t="str">
        <f>DetalleExp!AQ819</f>
        <v>ARCHIVO - Archivo</v>
      </c>
      <c r="M819" s="7" t="str">
        <f>DetalleExp!AR819</f>
        <v>DAFYP#MS - Dirección de administración financiera y presupuestaria</v>
      </c>
      <c r="N819" s="7">
        <f>DetalleExp!AS819</f>
        <v>44263</v>
      </c>
      <c r="O819" s="27">
        <f ca="1">ROUNDUP(TODAY()-N819,0)</f>
        <v>92</v>
      </c>
      <c r="P819" s="27">
        <f ca="1">ROUNDUP(TODAY()-B819,0)</f>
        <v>105</v>
      </c>
      <c r="Q819" s="1" t="str">
        <f>IFERROR(IF(A819="Ordenes de Compra",VLOOKUP($E819,'Ordenes de Compra'!$A$2:$E$1712,5,0),"Sin OC"),"Sin dato")</f>
        <v>Sin OC</v>
      </c>
      <c r="R819" s="28" t="str">
        <f>IFERROR(IF(A819="Ordenes de Compra",VLOOKUP($I819,'Ordenes de Compra'!$B$2:$E$1712,3,0),"Sin OC"),"Sin dato")</f>
        <v>Sin OC</v>
      </c>
      <c r="S819" s="1" t="str">
        <f>VLOOKUP($U819,'Tablas intermedias'!$C$1:$H$222,5,0)</f>
        <v>DGPFE</v>
      </c>
      <c r="T819" s="29" t="str">
        <f t="shared" si="37"/>
        <v>OK</v>
      </c>
      <c r="U819" s="30" t="str">
        <f t="shared" si="38"/>
        <v>DAFYP#MS-ARCHIVOARCHIVO - ArchivoDAFYP#MS - Dirección de administración financiera y presupuestaria</v>
      </c>
      <c r="V819" s="1" t="str">
        <f>VLOOKUP(U819,'Tablas intermedias'!$C$1:$H$222,6,0)</f>
        <v>No</v>
      </c>
      <c r="W819" s="1" t="str">
        <f ca="1">IF(O819&lt;30,"menos de 30 días","más de 30 días")</f>
        <v>más de 30 días</v>
      </c>
    </row>
    <row r="820" spans="1:23" ht="14.25" hidden="1" thickTop="1" thickBot="1" x14ac:dyDescent="0.25">
      <c r="A820" s="17" t="str">
        <f>IF(DetalleExp!H820='Tablas intermedias'!$A$2,"Ordenes de Compra",IF(DetalleExp!H820='Tablas intermedias'!$A$3,"Financiamiento Internacional","Legítimo Abono"))</f>
        <v>Ordenes de Compra</v>
      </c>
      <c r="B820" s="7">
        <f>DetalleExp!E820</f>
        <v>44250</v>
      </c>
      <c r="C820" s="1" t="str">
        <f>DetalleExp!A820</f>
        <v>EX-2021-15933695-APN-DTYC#MS</v>
      </c>
      <c r="D820" s="1" t="str">
        <f>IF(A820="Ordenes de Compra",VLOOKUP(C820,Autogestión!$B$2:$D$5090,3,0),IF(A820="Legítimo Abono",VLOOKUP(C820,NoAmpOC!$B$2:$H$988,7,0),"Factura"))</f>
        <v>Factura</v>
      </c>
      <c r="E820" s="26" t="str">
        <f>IF(A820="Ordenes de Compra",VLOOKUP($C820,Autogestión!$B$2:$G$5090,6,0),IF(A820="Financiamiento Internacional",VLOOKUP($C820,FinInt!$B$2:$G$508,6,0),"Legítimo Abono"))</f>
        <v>80-0006-LPU20</v>
      </c>
      <c r="F820" s="26" t="str">
        <f>IF($A820="Ordenes de Compra","ARS",IF($A820="Financiamiento Internacional",VLOOKUP($C820,FinInt!$B$2:$Q$508,15,0),VLOOKUP($C820,NoAmpOC!$B$2:$T$988,18,0)))</f>
        <v>ARS</v>
      </c>
      <c r="G820" s="5">
        <f>IF($A820="Ordenes de Compra",VLOOKUP($C820,Autogestión!$B$2:$H$5090,7,0),IF($A820="Financiamiento Internacional",VLOOKUP($C820,FinInt!$B$2:$Q$1308,16,0),VLOOKUP($C820,NoAmpOC!$B$2:$T$988,19,0)))</f>
        <v>10524940.32</v>
      </c>
      <c r="H820" s="5">
        <f t="shared" si="36"/>
        <v>10524940.32</v>
      </c>
      <c r="I820" s="26" t="str">
        <f>IF($A820="Ordenes de Compra",VLOOKUP($C820,Autogestión!$B$2:$J$5090,9,0),IF($A820="Financiamiento Internacional",VLOOKUP($C820,FinInt!$B$2:$G$1555,6,0),"Legitimo Abono"))</f>
        <v>80-1114-OC20</v>
      </c>
      <c r="J820" s="1" t="str">
        <f>IF($A820="Ordenes de Compra",VLOOKUP($C820,Autogestión!$B$2:$R$5090,17,0),IF($A820="Financiamiento Internacional",VLOOKUP($C820,FinInt!$B$2:$O$1508,14,0),VLOOKUP($C820,NoAmpOC!$B$2:$R$988,17,0)))</f>
        <v>BIODIAGNOSTICO S.A.</v>
      </c>
      <c r="K820" s="7" t="str">
        <f>DetalleExp!AP820</f>
        <v>AMHERRERA</v>
      </c>
      <c r="L820" s="7" t="str">
        <f>DetalleExp!AQ820</f>
        <v>LIQUIDACION_GASTOS - Liquidación de gastos</v>
      </c>
      <c r="M820" s="7" t="str">
        <f>DetalleExp!AR820</f>
        <v>DTYC#MS - Dirección de tesoreria y contabilidad</v>
      </c>
      <c r="N820" s="7">
        <f>DetalleExp!AS820</f>
        <v>44294</v>
      </c>
      <c r="O820" s="27">
        <f ca="1">ROUNDUP(TODAY()-N820,0)</f>
        <v>61</v>
      </c>
      <c r="P820" s="27">
        <f ca="1">ROUNDUP(TODAY()-B820,0)</f>
        <v>105</v>
      </c>
      <c r="Q820" s="1" t="str">
        <f>IFERROR(IF(A820="Ordenes de Compra",VLOOKUP($E820,'Ordenes de Compra'!$A$2:$E$1712,5,0),"Sin OC"),"Sin dato")</f>
        <v>17.0.0.43.0</v>
      </c>
      <c r="R820" s="28">
        <f>IFERROR(IF(A820="Ordenes de Compra",VLOOKUP($I820,'Ordenes de Compra'!$B$2:$E$1712,3,0),"Sin OC"),"Sin dato")</f>
        <v>185150201.28</v>
      </c>
      <c r="S820" s="1" t="str">
        <f>VLOOKUP($U820,'Tablas intermedias'!$C$1:$H$222,5,0)</f>
        <v>Contabilidad</v>
      </c>
      <c r="T820" s="29" t="str">
        <f t="shared" si="37"/>
        <v>OK</v>
      </c>
      <c r="U820" s="30" t="str">
        <f t="shared" si="38"/>
        <v>AMHERRERALIQUIDACION_GASTOS - Liquidación de gastosDTYC#MS - Dirección de tesoreria y contabilidad</v>
      </c>
      <c r="V820" s="1" t="str">
        <f>VLOOKUP(U820,'Tablas intermedias'!$C$1:$H$222,6,0)</f>
        <v>Si</v>
      </c>
      <c r="W820" s="1" t="str">
        <f ca="1">IF(O820&lt;30,"menos de 30 días","más de 30 días")</f>
        <v>más de 30 días</v>
      </c>
    </row>
    <row r="821" spans="1:23" ht="14.25" hidden="1" thickTop="1" thickBot="1" x14ac:dyDescent="0.25">
      <c r="A821" s="17" t="str">
        <f>IF(DetalleExp!H821='Tablas intermedias'!$A$2,"Ordenes de Compra",IF(DetalleExp!H821='Tablas intermedias'!$A$3,"Financiamiento Internacional","Legítimo Abono"))</f>
        <v>Ordenes de Compra</v>
      </c>
      <c r="B821" s="7">
        <f>DetalleExp!E821</f>
        <v>44252</v>
      </c>
      <c r="C821" s="1" t="str">
        <f>DetalleExp!A821</f>
        <v>EX-2021-16497733-APN-DTYC#MS</v>
      </c>
      <c r="D821" s="1" t="str">
        <f>IF(A821="Ordenes de Compra",VLOOKUP(C821,Autogestión!$B$2:$D$5090,3,0),IF(A821="Legítimo Abono",VLOOKUP(C821,NoAmpOC!$B$2:$H$988,7,0),"Factura"))</f>
        <v>Factura</v>
      </c>
      <c r="E821" s="26" t="str">
        <f>IF(A821="Ordenes de Compra",VLOOKUP($C821,Autogestión!$B$2:$G$5090,6,0),IF(A821="Financiamiento Internacional",VLOOKUP($C821,FinInt!$B$2:$G$508,6,0),"Legítimo Abono"))</f>
        <v>80-0025-LPU18</v>
      </c>
      <c r="F821" s="26" t="str">
        <f>IF($A821="Ordenes de Compra","ARS",IF($A821="Financiamiento Internacional",VLOOKUP($C821,FinInt!$B$2:$Q$508,15,0),VLOOKUP($C821,NoAmpOC!$B$2:$T$988,18,0)))</f>
        <v>ARS</v>
      </c>
      <c r="G821" s="5">
        <f>IF($A821="Ordenes de Compra",VLOOKUP($C821,Autogestión!$B$2:$H$5090,7,0),IF($A821="Financiamiento Internacional",VLOOKUP($C821,FinInt!$B$2:$Q$1308,16,0),VLOOKUP($C821,NoAmpOC!$B$2:$T$988,19,0)))</f>
        <v>1539840</v>
      </c>
      <c r="H821" s="5">
        <f t="shared" si="36"/>
        <v>1539840</v>
      </c>
      <c r="I821" s="26" t="str">
        <f>IF($A821="Ordenes de Compra",VLOOKUP($C821,Autogestión!$B$2:$J$5090,9,0),IF($A821="Financiamiento Internacional",VLOOKUP($C821,FinInt!$B$2:$G$1555,6,0),"Legitimo Abono"))</f>
        <v>80-1046-OC20</v>
      </c>
      <c r="J821" s="1" t="str">
        <f>IF($A821="Ordenes de Compra",VLOOKUP($C821,Autogestión!$B$2:$R$5090,17,0),IF($A821="Financiamiento Internacional",VLOOKUP($C821,FinInt!$B$2:$O$1508,14,0),VLOOKUP($C821,NoAmpOC!$B$2:$R$988,17,0)))</f>
        <v>SAVANT PHARM S.A.</v>
      </c>
      <c r="K821" s="7" t="str">
        <f>DetalleExp!AP821</f>
        <v>DAFYP#MS-ARCHIVO</v>
      </c>
      <c r="L821" s="7" t="str">
        <f>DetalleExp!AQ821</f>
        <v>ARCHIVO - Archivo</v>
      </c>
      <c r="M821" s="7" t="str">
        <f>DetalleExp!AR821</f>
        <v>DAFYP#MS - Dirección de administración financiera y presupuestaria</v>
      </c>
      <c r="N821" s="7">
        <f>DetalleExp!AS821</f>
        <v>44273</v>
      </c>
      <c r="O821" s="27">
        <f ca="1">ROUNDUP(TODAY()-N821,0)</f>
        <v>82</v>
      </c>
      <c r="P821" s="27">
        <f ca="1">ROUNDUP(TODAY()-B821,0)</f>
        <v>103</v>
      </c>
      <c r="Q821" s="1" t="str">
        <f>IFERROR(IF(A821="Ordenes de Compra",VLOOKUP($E821,'Ordenes de Compra'!$A$2:$E$1712,5,0),"Sin OC"),"Sin dato")</f>
        <v>29.0.0.45.0</v>
      </c>
      <c r="R821" s="28">
        <f>IFERROR(IF(A821="Ordenes de Compra",VLOOKUP($I821,'Ordenes de Compra'!$B$2:$E$1712,3,0),"Sin OC"),"Sin dato")</f>
        <v>29491312.84</v>
      </c>
      <c r="S821" s="1" t="str">
        <f>VLOOKUP($U821,'Tablas intermedias'!$C$1:$H$222,5,0)</f>
        <v>DGPFE</v>
      </c>
      <c r="T821" s="29" t="str">
        <f t="shared" si="37"/>
        <v>OK</v>
      </c>
      <c r="U821" s="30" t="str">
        <f t="shared" si="38"/>
        <v>DAFYP#MS-ARCHIVOARCHIVO - ArchivoDAFYP#MS - Dirección de administración financiera y presupuestaria</v>
      </c>
      <c r="V821" s="1" t="str">
        <f>VLOOKUP(U821,'Tablas intermedias'!$C$1:$H$222,6,0)</f>
        <v>No</v>
      </c>
      <c r="W821" s="1" t="str">
        <f ca="1">IF(O821&lt;30,"menos de 30 días","más de 30 días")</f>
        <v>más de 30 días</v>
      </c>
    </row>
    <row r="822" spans="1:23" ht="14.25" hidden="1" thickTop="1" thickBot="1" x14ac:dyDescent="0.25">
      <c r="A822" s="17" t="str">
        <f>IF(DetalleExp!H822='Tablas intermedias'!$A$2,"Ordenes de Compra",IF(DetalleExp!H822='Tablas intermedias'!$A$3,"Financiamiento Internacional","Legítimo Abono"))</f>
        <v>Ordenes de Compra</v>
      </c>
      <c r="B822" s="7">
        <f>DetalleExp!E822</f>
        <v>44252</v>
      </c>
      <c r="C822" s="1" t="str">
        <f>DetalleExp!A822</f>
        <v>EX-2021-16527221-APN-DTYC#MS</v>
      </c>
      <c r="D822" s="1" t="str">
        <f>IF(A822="Ordenes de Compra",VLOOKUP(C822,Autogestión!$B$2:$D$5090,3,0),IF(A822="Legítimo Abono",VLOOKUP(C822,NoAmpOC!$B$2:$H$988,7,0),"Factura"))</f>
        <v>Factura</v>
      </c>
      <c r="E822" s="26" t="str">
        <f>IF(A822="Ordenes de Compra",VLOOKUP($C822,Autogestión!$B$2:$G$5090,6,0),IF(A822="Financiamiento Internacional",VLOOKUP($C822,FinInt!$B$2:$G$508,6,0),"Legítimo Abono"))</f>
        <v>80-0025-LPU18</v>
      </c>
      <c r="F822" s="26" t="str">
        <f>IF($A822="Ordenes de Compra","ARS",IF($A822="Financiamiento Internacional",VLOOKUP($C822,FinInt!$B$2:$Q$508,15,0),VLOOKUP($C822,NoAmpOC!$B$2:$T$988,18,0)))</f>
        <v>ARS</v>
      </c>
      <c r="G822" s="5">
        <f>IF($A822="Ordenes de Compra",VLOOKUP($C822,Autogestión!$B$2:$H$5090,7,0),IF($A822="Financiamiento Internacional",VLOOKUP($C822,FinInt!$B$2:$Q$1308,16,0),VLOOKUP($C822,NoAmpOC!$B$2:$T$988,19,0)))</f>
        <v>2318725.92</v>
      </c>
      <c r="H822" s="5">
        <f t="shared" si="36"/>
        <v>2318725.92</v>
      </c>
      <c r="I822" s="26" t="str">
        <f>IF($A822="Ordenes de Compra",VLOOKUP($C822,Autogestión!$B$2:$J$5090,9,0),IF($A822="Financiamiento Internacional",VLOOKUP($C822,FinInt!$B$2:$G$1555,6,0),"Legitimo Abono"))</f>
        <v>80-1047-OC20</v>
      </c>
      <c r="J822" s="1" t="str">
        <f>IF($A822="Ordenes de Compra",VLOOKUP($C822,Autogestión!$B$2:$R$5090,17,0),IF($A822="Financiamiento Internacional",VLOOKUP($C822,FinInt!$B$2:$O$1508,14,0),VLOOKUP($C822,NoAmpOC!$B$2:$R$988,17,0)))</f>
        <v>PHARMOS S.A.</v>
      </c>
      <c r="K822" s="7" t="str">
        <f>DetalleExp!AP822</f>
        <v>DAFYP#MS-ARCHIVO</v>
      </c>
      <c r="L822" s="7" t="str">
        <f>DetalleExp!AQ822</f>
        <v>ARCHIVO - Archivo</v>
      </c>
      <c r="M822" s="7" t="str">
        <f>DetalleExp!AR822</f>
        <v>DAFYP#MS - Dirección de administración financiera y presupuestaria</v>
      </c>
      <c r="N822" s="7">
        <f>DetalleExp!AS822</f>
        <v>44259</v>
      </c>
      <c r="O822" s="27">
        <f ca="1">ROUNDUP(TODAY()-N822,0)</f>
        <v>96</v>
      </c>
      <c r="P822" s="27">
        <f ca="1">ROUNDUP(TODAY()-B822,0)</f>
        <v>103</v>
      </c>
      <c r="Q822" s="1" t="str">
        <f>IFERROR(IF(A822="Ordenes de Compra",VLOOKUP($E822,'Ordenes de Compra'!$A$2:$E$1712,5,0),"Sin OC"),"Sin dato")</f>
        <v>29.0.0.45.0</v>
      </c>
      <c r="R822" s="28">
        <f>IFERROR(IF(A822="Ordenes de Compra",VLOOKUP($I822,'Ordenes de Compra'!$B$2:$E$1712,3,0),"Sin OC"),"Sin dato")</f>
        <v>51058638.590000004</v>
      </c>
      <c r="S822" s="1" t="str">
        <f>VLOOKUP($U822,'Tablas intermedias'!$C$1:$H$222,5,0)</f>
        <v>DGPFE</v>
      </c>
      <c r="T822" s="29" t="str">
        <f t="shared" si="37"/>
        <v>OK</v>
      </c>
      <c r="U822" s="30" t="str">
        <f t="shared" si="38"/>
        <v>DAFYP#MS-ARCHIVOARCHIVO - ArchivoDAFYP#MS - Dirección de administración financiera y presupuestaria</v>
      </c>
      <c r="V822" s="1" t="str">
        <f>VLOOKUP(U822,'Tablas intermedias'!$C$1:$H$222,6,0)</f>
        <v>No</v>
      </c>
      <c r="W822" s="1" t="str">
        <f ca="1">IF(O822&lt;30,"menos de 30 días","más de 30 días")</f>
        <v>más de 30 días</v>
      </c>
    </row>
    <row r="823" spans="1:23" ht="14.25" hidden="1" thickTop="1" thickBot="1" x14ac:dyDescent="0.25">
      <c r="A823" s="17" t="str">
        <f>IF(DetalleExp!H823='Tablas intermedias'!$A$2,"Ordenes de Compra",IF(DetalleExp!H823='Tablas intermedias'!$A$3,"Financiamiento Internacional","Legítimo Abono"))</f>
        <v>Ordenes de Compra</v>
      </c>
      <c r="B823" s="7">
        <f>DetalleExp!E823</f>
        <v>44252</v>
      </c>
      <c r="C823" s="1" t="str">
        <f>DetalleExp!A823</f>
        <v>EX-2021-16553659-APN-DTYC#MS</v>
      </c>
      <c r="D823" s="1" t="str">
        <f>IF(A823="Ordenes de Compra",VLOOKUP(C823,Autogestión!$B$2:$D$5090,3,0),IF(A823="Legítimo Abono",VLOOKUP(C823,NoAmpOC!$B$2:$H$988,7,0),"Factura"))</f>
        <v>Factura</v>
      </c>
      <c r="E823" s="26" t="str">
        <f>IF(A823="Ordenes de Compra",VLOOKUP($C823,Autogestión!$B$2:$G$5090,6,0),IF(A823="Financiamiento Internacional",VLOOKUP($C823,FinInt!$B$2:$G$508,6,0),"Legítimo Abono"))</f>
        <v>80-0030-CDI18</v>
      </c>
      <c r="F823" s="26" t="str">
        <f>IF($A823="Ordenes de Compra","ARS",IF($A823="Financiamiento Internacional",VLOOKUP($C823,FinInt!$B$2:$Q$508,15,0),VLOOKUP($C823,NoAmpOC!$B$2:$T$988,18,0)))</f>
        <v>ARS</v>
      </c>
      <c r="G823" s="5">
        <f>IF($A823="Ordenes de Compra",VLOOKUP($C823,Autogestión!$B$2:$H$5090,7,0),IF($A823="Financiamiento Internacional",VLOOKUP($C823,FinInt!$B$2:$Q$1308,16,0),VLOOKUP($C823,NoAmpOC!$B$2:$T$988,19,0)))</f>
        <v>9098.6</v>
      </c>
      <c r="H823" s="5">
        <f t="shared" si="36"/>
        <v>9098.6</v>
      </c>
      <c r="I823" s="26" t="str">
        <f>IF($A823="Ordenes de Compra",VLOOKUP($C823,Autogestión!$B$2:$J$5090,9,0),IF($A823="Financiamiento Internacional",VLOOKUP($C823,FinInt!$B$2:$G$1555,6,0),"Legitimo Abono"))</f>
        <v>80-1004-OC19</v>
      </c>
      <c r="J823" s="1" t="str">
        <f>IF($A823="Ordenes de Compra",VLOOKUP($C823,Autogestión!$B$2:$R$5090,17,0),IF($A823="Financiamiento Internacional",VLOOKUP($C823,FinInt!$B$2:$O$1508,14,0),VLOOKUP($C823,NoAmpOC!$B$2:$R$988,17,0)))</f>
        <v>Abbvie S.A.</v>
      </c>
      <c r="K823" s="7" t="str">
        <f>DetalleExp!AP823</f>
        <v>SGA#MS-CRD</v>
      </c>
      <c r="L823" s="7" t="str">
        <f>DetalleExp!AQ823</f>
        <v>CRD - Comisión de recepción definitiva</v>
      </c>
      <c r="M823" s="7" t="str">
        <f>DetalleExp!AR823</f>
        <v>SGA#MS - Secretaría de gestión administrativa</v>
      </c>
      <c r="N823" s="7">
        <f>DetalleExp!AS823</f>
        <v>44319</v>
      </c>
      <c r="O823" s="27">
        <f ca="1">ROUNDUP(TODAY()-N823,0)</f>
        <v>36</v>
      </c>
      <c r="P823" s="27">
        <f ca="1">ROUNDUP(TODAY()-B823,0)</f>
        <v>103</v>
      </c>
      <c r="Q823" s="1" t="str">
        <f>IFERROR(IF(A823="Ordenes de Compra",VLOOKUP($E823,'Ordenes de Compra'!$A$2:$E$1712,5,0),"Sin OC"),"Sin dato")</f>
        <v>22.0.0.41.0</v>
      </c>
      <c r="R823" s="28">
        <f>IFERROR(IF(A823="Ordenes de Compra",VLOOKUP($I823,'Ordenes de Compra'!$B$2:$E$1712,3,0),"Sin OC"),"Sin dato")</f>
        <v>75603540</v>
      </c>
      <c r="S823" s="1" t="str">
        <f>VLOOKUP($U823,'Tablas intermedias'!$C$1:$H$222,5,0)</f>
        <v>CRD</v>
      </c>
      <c r="T823" s="29" t="str">
        <f t="shared" si="37"/>
        <v>OK</v>
      </c>
      <c r="U823" s="30" t="str">
        <f t="shared" si="38"/>
        <v>SGA#MS-CRDCRD - Comisión de recepción definitivaSGA#MS - Secretaría de gestión administrativa</v>
      </c>
      <c r="V823" s="1" t="str">
        <f>VLOOKUP(U823,'Tablas intermedias'!$C$1:$H$222,6,0)</f>
        <v>Si</v>
      </c>
      <c r="W823" s="1" t="str">
        <f ca="1">IF(O823&lt;30,"menos de 30 días","más de 30 días")</f>
        <v>más de 30 días</v>
      </c>
    </row>
    <row r="824" spans="1:23" ht="14.25" hidden="1" thickTop="1" thickBot="1" x14ac:dyDescent="0.25">
      <c r="A824" s="17" t="str">
        <f>IF(DetalleExp!H824='Tablas intermedias'!$A$2,"Ordenes de Compra",IF(DetalleExp!H824='Tablas intermedias'!$A$3,"Financiamiento Internacional","Legítimo Abono"))</f>
        <v>Ordenes de Compra</v>
      </c>
      <c r="B824" s="7">
        <f>DetalleExp!E824</f>
        <v>44252</v>
      </c>
      <c r="C824" s="1" t="str">
        <f>DetalleExp!A824</f>
        <v>EX-2021-16561190-APN-DTYC#MS</v>
      </c>
      <c r="D824" s="1" t="str">
        <f>IF(A824="Ordenes de Compra",VLOOKUP(C824,Autogestión!$B$2:$D$5090,3,0),IF(A824="Legítimo Abono",VLOOKUP(C824,NoAmpOC!$B$2:$H$988,7,0),"Factura"))</f>
        <v>Factura</v>
      </c>
      <c r="E824" s="26" t="str">
        <f>IF(A824="Ordenes de Compra",VLOOKUP($C824,Autogestión!$B$2:$G$5090,6,0),IF(A824="Financiamiento Internacional",VLOOKUP($C824,FinInt!$B$2:$G$508,6,0),"Legítimo Abono"))</f>
        <v>80-0030-CDI18</v>
      </c>
      <c r="F824" s="26" t="str">
        <f>IF($A824="Ordenes de Compra","ARS",IF($A824="Financiamiento Internacional",VLOOKUP($C824,FinInt!$B$2:$Q$508,15,0),VLOOKUP($C824,NoAmpOC!$B$2:$T$988,18,0)))</f>
        <v>ARS</v>
      </c>
      <c r="G824" s="5">
        <f>IF($A824="Ordenes de Compra",VLOOKUP($C824,Autogestión!$B$2:$H$5090,7,0),IF($A824="Financiamiento Internacional",VLOOKUP($C824,FinInt!$B$2:$Q$1308,16,0),VLOOKUP($C824,NoAmpOC!$B$2:$T$988,19,0)))</f>
        <v>18197.189999999999</v>
      </c>
      <c r="H824" s="5">
        <f t="shared" si="36"/>
        <v>18197.189999999999</v>
      </c>
      <c r="I824" s="26" t="str">
        <f>IF($A824="Ordenes de Compra",VLOOKUP($C824,Autogestión!$B$2:$J$5090,9,0),IF($A824="Financiamiento Internacional",VLOOKUP($C824,FinInt!$B$2:$G$1555,6,0),"Legitimo Abono"))</f>
        <v>80-1004-OC19</v>
      </c>
      <c r="J824" s="1" t="str">
        <f>IF($A824="Ordenes de Compra",VLOOKUP($C824,Autogestión!$B$2:$R$5090,17,0),IF($A824="Financiamiento Internacional",VLOOKUP($C824,FinInt!$B$2:$O$1508,14,0),VLOOKUP($C824,NoAmpOC!$B$2:$R$988,17,0)))</f>
        <v>Abbvie S.A.</v>
      </c>
      <c r="K824" s="7" t="str">
        <f>DetalleExp!AP824</f>
        <v>SGA#MS-CRD</v>
      </c>
      <c r="L824" s="7" t="str">
        <f>DetalleExp!AQ824</f>
        <v>CRD - Comisión de recepción definitiva</v>
      </c>
      <c r="M824" s="7" t="str">
        <f>DetalleExp!AR824</f>
        <v>SGA#MS - Secretaría de gestión administrativa</v>
      </c>
      <c r="N824" s="7">
        <f>DetalleExp!AS824</f>
        <v>44319</v>
      </c>
      <c r="O824" s="27">
        <f ca="1">ROUNDUP(TODAY()-N824,0)</f>
        <v>36</v>
      </c>
      <c r="P824" s="27">
        <f ca="1">ROUNDUP(TODAY()-B824,0)</f>
        <v>103</v>
      </c>
      <c r="Q824" s="1" t="str">
        <f>IFERROR(IF(A824="Ordenes de Compra",VLOOKUP($E824,'Ordenes de Compra'!$A$2:$E$1712,5,0),"Sin OC"),"Sin dato")</f>
        <v>22.0.0.41.0</v>
      </c>
      <c r="R824" s="28">
        <f>IFERROR(IF(A824="Ordenes de Compra",VLOOKUP($I824,'Ordenes de Compra'!$B$2:$E$1712,3,0),"Sin OC"),"Sin dato")</f>
        <v>75603540</v>
      </c>
      <c r="S824" s="1" t="str">
        <f>VLOOKUP($U824,'Tablas intermedias'!$C$1:$H$222,5,0)</f>
        <v>CRD</v>
      </c>
      <c r="T824" s="29" t="str">
        <f t="shared" si="37"/>
        <v>OK</v>
      </c>
      <c r="U824" s="30" t="str">
        <f t="shared" si="38"/>
        <v>SGA#MS-CRDCRD - Comisión de recepción definitivaSGA#MS - Secretaría de gestión administrativa</v>
      </c>
      <c r="V824" s="1" t="str">
        <f>VLOOKUP(U824,'Tablas intermedias'!$C$1:$H$222,6,0)</f>
        <v>Si</v>
      </c>
      <c r="W824" s="1" t="str">
        <f ca="1">IF(O824&lt;30,"menos de 30 días","más de 30 días")</f>
        <v>más de 30 días</v>
      </c>
    </row>
    <row r="825" spans="1:23" ht="14.25" hidden="1" thickTop="1" thickBot="1" x14ac:dyDescent="0.25">
      <c r="A825" s="17" t="str">
        <f>IF(DetalleExp!H825='Tablas intermedias'!$A$2,"Ordenes de Compra",IF(DetalleExp!H825='Tablas intermedias'!$A$3,"Financiamiento Internacional","Legítimo Abono"))</f>
        <v>Legítimo Abono</v>
      </c>
      <c r="B825" s="7">
        <f>DetalleExp!E825</f>
        <v>44252</v>
      </c>
      <c r="C825" s="1" t="str">
        <f>DetalleExp!A825</f>
        <v>EX-2021-16686069-APN-DD#MS</v>
      </c>
      <c r="D825" s="1" t="str">
        <f>IF(A825="Ordenes de Compra",VLOOKUP(C825,Autogestión!$B$2:$D$5090,3,0),IF(A825="Legítimo Abono",VLOOKUP(C825,NoAmpOC!$B$2:$H$988,7,0),"Factura"))</f>
        <v>Factura B</v>
      </c>
      <c r="E825" s="26" t="str">
        <f>IF(A825="Ordenes de Compra",VLOOKUP($C825,Autogestión!$B$2:$G$5090,6,0),IF(A825="Financiamiento Internacional",VLOOKUP($C825,FinInt!$B$2:$G$508,6,0),"Legítimo Abono"))</f>
        <v>Legítimo Abono</v>
      </c>
      <c r="F825" s="26" t="str">
        <f>IF($A825="Ordenes de Compra","ARS",IF($A825="Financiamiento Internacional",VLOOKUP($C825,FinInt!$B$2:$Q$508,15,0),VLOOKUP($C825,NoAmpOC!$B$2:$T$988,18,0)))</f>
        <v>ARS</v>
      </c>
      <c r="G825" s="5">
        <f>IF($A825="Ordenes de Compra",VLOOKUP($C825,Autogestión!$B$2:$H$5090,7,0),IF($A825="Financiamiento Internacional",VLOOKUP($C825,FinInt!$B$2:$Q$1308,16,0),VLOOKUP($C825,NoAmpOC!$B$2:$T$988,19,0)))</f>
        <v>20000</v>
      </c>
      <c r="H825" s="5">
        <f t="shared" si="36"/>
        <v>20000</v>
      </c>
      <c r="I825" s="26" t="str">
        <f>IF($A825="Ordenes de Compra",VLOOKUP($C825,Autogestión!$B$2:$J$5090,9,0),IF($A825="Financiamiento Internacional",VLOOKUP($C825,FinInt!$B$2:$G$1555,6,0),"Legitimo Abono"))</f>
        <v>Legitimo Abono</v>
      </c>
      <c r="J825" s="1" t="str">
        <f>IF($A825="Ordenes de Compra",VLOOKUP($C825,Autogestión!$B$2:$R$5090,17,0),IF($A825="Financiamiento Internacional",VLOOKUP($C825,FinInt!$B$2:$O$1508,14,0),VLOOKUP($C825,NoAmpOC!$B$2:$R$988,17,0)))</f>
        <v>FRIGORIFICO ONETO Y CIA SAIC.</v>
      </c>
      <c r="K825" s="7" t="str">
        <f>DetalleExp!AP825</f>
        <v>SSOARES</v>
      </c>
      <c r="L825" s="7" t="str">
        <f>DetalleExp!AQ825</f>
        <v>PVD - Pvd dirección de sumarios</v>
      </c>
      <c r="M825" s="7" t="str">
        <f>DetalleExp!AR825</f>
        <v>DIRAYS#MS - Dirección de integridad, responsabilidad administrativa y sumarios</v>
      </c>
      <c r="N825" s="7">
        <f>DetalleExp!AS825</f>
        <v>44343</v>
      </c>
      <c r="O825" s="27">
        <f ca="1">ROUNDUP(TODAY()-N825,0)</f>
        <v>12</v>
      </c>
      <c r="P825" s="27">
        <f ca="1">ROUNDUP(TODAY()-B825,0)</f>
        <v>103</v>
      </c>
      <c r="Q825" s="1" t="str">
        <f>IFERROR(IF(A825="Ordenes de Compra",VLOOKUP($E825,'Ordenes de Compra'!$A$2:$E$1712,5,0),"Sin OC"),"Sin dato")</f>
        <v>Sin OC</v>
      </c>
      <c r="R825" s="28" t="str">
        <f>IFERROR(IF(A825="Ordenes de Compra",VLOOKUP($I825,'Ordenes de Compra'!$B$2:$E$1712,3,0),"Sin OC"),"Sin dato")</f>
        <v>Sin OC</v>
      </c>
      <c r="S825" s="1" t="str">
        <f>VLOOKUP($U825,'Tablas intermedias'!$C$1:$H$222,5,0)</f>
        <v>Programa</v>
      </c>
      <c r="T825" s="29" t="str">
        <f t="shared" si="37"/>
        <v>OK</v>
      </c>
      <c r="U825" s="30" t="str">
        <f t="shared" si="38"/>
        <v>SSOARESPVD - Pvd dirección de sumariosDIRAYS#MS - Dirección de integridad, responsabilidad administrativa y sumarios</v>
      </c>
      <c r="V825" s="1" t="str">
        <f>VLOOKUP(U825,'Tablas intermedias'!$C$1:$H$222,6,0)</f>
        <v>Si</v>
      </c>
      <c r="W825" s="1" t="str">
        <f ca="1">IF(O825&lt;30,"menos de 30 días","más de 30 días")</f>
        <v>menos de 30 días</v>
      </c>
    </row>
    <row r="826" spans="1:23" ht="14.25" hidden="1" thickTop="1" thickBot="1" x14ac:dyDescent="0.25">
      <c r="A826" s="17" t="str">
        <f>IF(DetalleExp!H826='Tablas intermedias'!$A$2,"Ordenes de Compra",IF(DetalleExp!H826='Tablas intermedias'!$A$3,"Financiamiento Internacional","Legítimo Abono"))</f>
        <v>Legítimo Abono</v>
      </c>
      <c r="B826" s="7">
        <f>DetalleExp!E826</f>
        <v>44252</v>
      </c>
      <c r="C826" s="1" t="str">
        <f>DetalleExp!A826</f>
        <v>EX-2021-16692228-APN-DD#MS</v>
      </c>
      <c r="D826" s="1" t="str">
        <f>IF(A826="Ordenes de Compra",VLOOKUP(C826,Autogestión!$B$2:$D$5090,3,0),IF(A826="Legítimo Abono",VLOOKUP(C826,NoAmpOC!$B$2:$H$988,7,0),"Factura"))</f>
        <v>Factura B</v>
      </c>
      <c r="E826" s="26" t="str">
        <f>IF(A826="Ordenes de Compra",VLOOKUP($C826,Autogestión!$B$2:$G$5090,6,0),IF(A826="Financiamiento Internacional",VLOOKUP($C826,FinInt!$B$2:$G$508,6,0),"Legítimo Abono"))</f>
        <v>Legítimo Abono</v>
      </c>
      <c r="F826" s="26" t="str">
        <f>IF($A826="Ordenes de Compra","ARS",IF($A826="Financiamiento Internacional",VLOOKUP($C826,FinInt!$B$2:$Q$508,15,0),VLOOKUP($C826,NoAmpOC!$B$2:$T$988,18,0)))</f>
        <v>ARS</v>
      </c>
      <c r="G826" s="5">
        <f>IF($A826="Ordenes de Compra",VLOOKUP($C826,Autogestión!$B$2:$H$5090,7,0),IF($A826="Financiamiento Internacional",VLOOKUP($C826,FinInt!$B$2:$Q$1308,16,0),VLOOKUP($C826,NoAmpOC!$B$2:$T$988,19,0)))</f>
        <v>3000</v>
      </c>
      <c r="H826" s="5">
        <f t="shared" si="36"/>
        <v>3000</v>
      </c>
      <c r="I826" s="26" t="str">
        <f>IF($A826="Ordenes de Compra",VLOOKUP($C826,Autogestión!$B$2:$J$5090,9,0),IF($A826="Financiamiento Internacional",VLOOKUP($C826,FinInt!$B$2:$G$1555,6,0),"Legitimo Abono"))</f>
        <v>Legitimo Abono</v>
      </c>
      <c r="J826" s="1" t="str">
        <f>IF($A826="Ordenes de Compra",VLOOKUP($C826,Autogestión!$B$2:$R$5090,17,0),IF($A826="Financiamiento Internacional",VLOOKUP($C826,FinInt!$B$2:$O$1508,14,0),VLOOKUP($C826,NoAmpOC!$B$2:$R$988,17,0)))</f>
        <v>FRIGORIFICO ONETO Y CIA SAIC.</v>
      </c>
      <c r="K826" s="7" t="str">
        <f>DetalleExp!AP826</f>
        <v>LCOURREGES</v>
      </c>
      <c r="L826" s="7" t="str">
        <f>DetalleExp!AQ826</f>
        <v>TESORERIA - Tesorería</v>
      </c>
      <c r="M826" s="7" t="str">
        <f>DetalleExp!AR826</f>
        <v>DCYT#MS - Dirección de contabilidad y tesorería</v>
      </c>
      <c r="N826" s="7">
        <f>DetalleExp!AS826</f>
        <v>44335</v>
      </c>
      <c r="O826" s="27">
        <f ca="1">ROUNDUP(TODAY()-N826,0)</f>
        <v>20</v>
      </c>
      <c r="P826" s="27">
        <f ca="1">ROUNDUP(TODAY()-B826,0)</f>
        <v>103</v>
      </c>
      <c r="Q826" s="1" t="str">
        <f>IFERROR(IF(A826="Ordenes de Compra",VLOOKUP($E826,'Ordenes de Compra'!$A$2:$E$1712,5,0),"Sin OC"),"Sin dato")</f>
        <v>Sin OC</v>
      </c>
      <c r="R826" s="28" t="str">
        <f>IFERROR(IF(A826="Ordenes de Compra",VLOOKUP($I826,'Ordenes de Compra'!$B$2:$E$1712,3,0),"Sin OC"),"Sin dato")</f>
        <v>Sin OC</v>
      </c>
      <c r="S826" s="1" t="str">
        <f>VLOOKUP($U826,'Tablas intermedias'!$C$1:$H$222,5,0)</f>
        <v>Tesorería</v>
      </c>
      <c r="T826" s="29" t="str">
        <f t="shared" si="37"/>
        <v>OK</v>
      </c>
      <c r="U826" s="30" t="str">
        <f t="shared" si="38"/>
        <v>LCOURREGESTESORERIA - TesoreríaDCYT#MS - Dirección de contabilidad y tesorería</v>
      </c>
      <c r="V826" s="1" t="str">
        <f>VLOOKUP(U826,'Tablas intermedias'!$C$1:$H$222,6,0)</f>
        <v>No</v>
      </c>
      <c r="W826" s="1" t="str">
        <f ca="1">IF(O826&lt;30,"menos de 30 días","más de 30 días")</f>
        <v>menos de 30 días</v>
      </c>
    </row>
    <row r="827" spans="1:23" ht="14.25" hidden="1" thickTop="1" thickBot="1" x14ac:dyDescent="0.25">
      <c r="A827" s="17" t="str">
        <f>IF(DetalleExp!H827='Tablas intermedias'!$A$2,"Ordenes de Compra",IF(DetalleExp!H827='Tablas intermedias'!$A$3,"Financiamiento Internacional","Legítimo Abono"))</f>
        <v>Legítimo Abono</v>
      </c>
      <c r="B827" s="7">
        <f>DetalleExp!E827</f>
        <v>44252</v>
      </c>
      <c r="C827" s="1" t="str">
        <f>DetalleExp!A827</f>
        <v>EX-2021-16698292-APN-DD#MS</v>
      </c>
      <c r="D827" s="1" t="str">
        <f>IF(A827="Ordenes de Compra",VLOOKUP(C827,Autogestión!$B$2:$D$5090,3,0),IF(A827="Legítimo Abono",VLOOKUP(C827,NoAmpOC!$B$2:$H$988,7,0),"Factura"))</f>
        <v>Factura B</v>
      </c>
      <c r="E827" s="26" t="str">
        <f>IF(A827="Ordenes de Compra",VLOOKUP($C827,Autogestión!$B$2:$G$5090,6,0),IF(A827="Financiamiento Internacional",VLOOKUP($C827,FinInt!$B$2:$G$508,6,0),"Legítimo Abono"))</f>
        <v>Legítimo Abono</v>
      </c>
      <c r="F827" s="26" t="str">
        <f>IF($A827="Ordenes de Compra","ARS",IF($A827="Financiamiento Internacional",VLOOKUP($C827,FinInt!$B$2:$Q$508,15,0),VLOOKUP($C827,NoAmpOC!$B$2:$T$988,18,0)))</f>
        <v>ARS</v>
      </c>
      <c r="G827" s="5">
        <f>IF($A827="Ordenes de Compra",VLOOKUP($C827,Autogestión!$B$2:$H$5090,7,0),IF($A827="Financiamiento Internacional",VLOOKUP($C827,FinInt!$B$2:$Q$1308,16,0),VLOOKUP($C827,NoAmpOC!$B$2:$T$988,19,0)))</f>
        <v>22500</v>
      </c>
      <c r="H827" s="5">
        <f t="shared" si="36"/>
        <v>22500</v>
      </c>
      <c r="I827" s="26" t="str">
        <f>IF($A827="Ordenes de Compra",VLOOKUP($C827,Autogestión!$B$2:$J$5090,9,0),IF($A827="Financiamiento Internacional",VLOOKUP($C827,FinInt!$B$2:$G$1555,6,0),"Legitimo Abono"))</f>
        <v>Legitimo Abono</v>
      </c>
      <c r="J827" s="1" t="str">
        <f>IF($A827="Ordenes de Compra",VLOOKUP($C827,Autogestión!$B$2:$R$5090,17,0),IF($A827="Financiamiento Internacional",VLOOKUP($C827,FinInt!$B$2:$O$1508,14,0),VLOOKUP($C827,NoAmpOC!$B$2:$R$988,17,0)))</f>
        <v>FRIGORIFICO ONETO Y CIA SAIC.</v>
      </c>
      <c r="K827" s="7" t="str">
        <f>DetalleExp!AP827</f>
        <v>MDISANTI</v>
      </c>
      <c r="L827" s="7" t="str">
        <f>DetalleExp!AQ827</f>
        <v>DESPACHO_DGA - Despacho - dirección general de administración</v>
      </c>
      <c r="M827" s="7" t="str">
        <f>DetalleExp!AR827</f>
        <v>DGA#MS - Dirección general de administración</v>
      </c>
      <c r="N827" s="7">
        <f>DetalleExp!AS827</f>
        <v>44350</v>
      </c>
      <c r="O827" s="27">
        <f ca="1">ROUNDUP(TODAY()-N827,0)</f>
        <v>5</v>
      </c>
      <c r="P827" s="27">
        <f ca="1">ROUNDUP(TODAY()-B827,0)</f>
        <v>103</v>
      </c>
      <c r="Q827" s="1" t="str">
        <f>IFERROR(IF(A827="Ordenes de Compra",VLOOKUP($E827,'Ordenes de Compra'!$A$2:$E$1712,5,0),"Sin OC"),"Sin dato")</f>
        <v>Sin OC</v>
      </c>
      <c r="R827" s="28" t="str">
        <f>IFERROR(IF(A827="Ordenes de Compra",VLOOKUP($I827,'Ordenes de Compra'!$B$2:$E$1712,3,0),"Sin OC"),"Sin dato")</f>
        <v>Sin OC</v>
      </c>
      <c r="S827" s="1" t="str">
        <f>VLOOKUP($U827,'Tablas intermedias'!$C$1:$H$222,5,0)</f>
        <v>DGA</v>
      </c>
      <c r="T827" s="29" t="str">
        <f t="shared" si="37"/>
        <v>OK</v>
      </c>
      <c r="U827" s="30" t="str">
        <f t="shared" si="38"/>
        <v>MDISANTIDESPACHO_DGA - Despacho - dirección general de administraciónDGA#MS - Dirección general de administración</v>
      </c>
      <c r="V827" s="1" t="str">
        <f>VLOOKUP(U827,'Tablas intermedias'!$C$1:$H$222,6,0)</f>
        <v>Si</v>
      </c>
      <c r="W827" s="1" t="str">
        <f ca="1">IF(O827&lt;30,"menos de 30 días","más de 30 días")</f>
        <v>menos de 30 días</v>
      </c>
    </row>
    <row r="828" spans="1:23" ht="14.25" hidden="1" thickTop="1" thickBot="1" x14ac:dyDescent="0.25">
      <c r="A828" s="17" t="str">
        <f>IF(DetalleExp!H828='Tablas intermedias'!$A$2,"Ordenes de Compra",IF(DetalleExp!H828='Tablas intermedias'!$A$3,"Financiamiento Internacional","Legítimo Abono"))</f>
        <v>Ordenes de Compra</v>
      </c>
      <c r="B828" s="7">
        <f>DetalleExp!E828</f>
        <v>44252</v>
      </c>
      <c r="C828" s="1" t="str">
        <f>DetalleExp!A828</f>
        <v>EX-2021-16710585-APN-DTYC#MS</v>
      </c>
      <c r="D828" s="1" t="str">
        <f>IF(A828="Ordenes de Compra",VLOOKUP(C828,Autogestión!$B$2:$D$5090,3,0),IF(A828="Legítimo Abono",VLOOKUP(C828,NoAmpOC!$B$2:$H$988,7,0),"Factura"))</f>
        <v>Factura</v>
      </c>
      <c r="E828" s="26" t="str">
        <f>IF(A828="Ordenes de Compra",VLOOKUP($C828,Autogestión!$B$2:$G$5090,6,0),IF(A828="Financiamiento Internacional",VLOOKUP($C828,FinInt!$B$2:$G$508,6,0),"Legítimo Abono"))</f>
        <v>80-0017-LPU19</v>
      </c>
      <c r="F828" s="26" t="str">
        <f>IF($A828="Ordenes de Compra","ARS",IF($A828="Financiamiento Internacional",VLOOKUP($C828,FinInt!$B$2:$Q$508,15,0),VLOOKUP($C828,NoAmpOC!$B$2:$T$988,18,0)))</f>
        <v>ARS</v>
      </c>
      <c r="G828" s="5">
        <f>IF($A828="Ordenes de Compra",VLOOKUP($C828,Autogestión!$B$2:$H$5090,7,0),IF($A828="Financiamiento Internacional",VLOOKUP($C828,FinInt!$B$2:$Q$1308,16,0),VLOOKUP($C828,NoAmpOC!$B$2:$T$988,19,0)))</f>
        <v>12344390.539999999</v>
      </c>
      <c r="H828" s="5">
        <f t="shared" si="36"/>
        <v>12344390.539999999</v>
      </c>
      <c r="I828" s="26" t="str">
        <f>IF($A828="Ordenes de Compra",VLOOKUP($C828,Autogestión!$B$2:$J$5090,9,0),IF($A828="Financiamiento Internacional",VLOOKUP($C828,FinInt!$B$2:$G$1555,6,0),"Legitimo Abono"))</f>
        <v>80-1139-OC19</v>
      </c>
      <c r="J828" s="1" t="str">
        <f>IF($A828="Ordenes de Compra",VLOOKUP($C828,Autogestión!$B$2:$R$5090,17,0),IF($A828="Financiamiento Internacional",VLOOKUP($C828,FinInt!$B$2:$O$1508,14,0),VLOOKUP($C828,NoAmpOC!$B$2:$R$988,17,0)))</f>
        <v>ORIEN S.A.</v>
      </c>
      <c r="K828" s="7" t="str">
        <f>DetalleExp!AP828</f>
        <v>DE#AND-DESPACHO</v>
      </c>
      <c r="L828" s="7" t="str">
        <f>DetalleExp!AQ828</f>
        <v>DESPACHO - Despacho</v>
      </c>
      <c r="M828" s="7" t="str">
        <f>DetalleExp!AR828</f>
        <v>DE#AND - Dirección ejecutiva</v>
      </c>
      <c r="N828" s="7">
        <f>DetalleExp!AS828</f>
        <v>44343</v>
      </c>
      <c r="O828" s="27">
        <f ca="1">ROUNDUP(TODAY()-N828,0)</f>
        <v>12</v>
      </c>
      <c r="P828" s="27">
        <f ca="1">ROUNDUP(TODAY()-B828,0)</f>
        <v>103</v>
      </c>
      <c r="Q828" s="1" t="str">
        <f>IFERROR(IF(A828="Ordenes de Compra",VLOOKUP($E828,'Ordenes de Compra'!$A$2:$E$1712,5,0),"Sin OC"),"Sin dato")</f>
        <v>Varios</v>
      </c>
      <c r="R828" s="28">
        <f>IFERROR(IF(A828="Ordenes de Compra",VLOOKUP($I828,'Ordenes de Compra'!$B$2:$E$1712,3,0),"Sin OC"),"Sin dato")</f>
        <v>539212229</v>
      </c>
      <c r="S828" s="1" t="str">
        <f>VLOOKUP($U828,'Tablas intermedias'!$C$1:$H$222,5,0)</f>
        <v>Programa</v>
      </c>
      <c r="T828" s="29" t="str">
        <f t="shared" si="37"/>
        <v>OK</v>
      </c>
      <c r="U828" s="30" t="str">
        <f t="shared" si="38"/>
        <v>DE#AND-DESPACHODESPACHO - DespachoDE#AND - Dirección ejecutiva</v>
      </c>
      <c r="V828" s="1" t="str">
        <f>VLOOKUP(U828,'Tablas intermedias'!$C$1:$H$222,6,0)</f>
        <v>Si</v>
      </c>
      <c r="W828" s="1" t="str">
        <f ca="1">IF(O828&lt;30,"menos de 30 días","más de 30 días")</f>
        <v>menos de 30 días</v>
      </c>
    </row>
    <row r="829" spans="1:23" ht="14.25" hidden="1" thickTop="1" thickBot="1" x14ac:dyDescent="0.25">
      <c r="A829" s="17" t="str">
        <f>IF(DetalleExp!H829='Tablas intermedias'!$A$2,"Ordenes de Compra",IF(DetalleExp!H829='Tablas intermedias'!$A$3,"Financiamiento Internacional","Legítimo Abono"))</f>
        <v>Legítimo Abono</v>
      </c>
      <c r="B829" s="7">
        <f>DetalleExp!E829</f>
        <v>44252</v>
      </c>
      <c r="C829" s="1" t="str">
        <f>DetalleExp!A829</f>
        <v>EX-2021-16712322-APN-DD#MS</v>
      </c>
      <c r="D829" s="1" t="str">
        <f>IF(A829="Ordenes de Compra",VLOOKUP(C829,Autogestión!$B$2:$D$5090,3,0),IF(A829="Legítimo Abono",VLOOKUP(C829,NoAmpOC!$B$2:$H$988,7,0),"Factura"))</f>
        <v>Factura B</v>
      </c>
      <c r="E829" s="26" t="str">
        <f>IF(A829="Ordenes de Compra",VLOOKUP($C829,Autogestión!$B$2:$G$5090,6,0),IF(A829="Financiamiento Internacional",VLOOKUP($C829,FinInt!$B$2:$G$508,6,0),"Legítimo Abono"))</f>
        <v>Legítimo Abono</v>
      </c>
      <c r="F829" s="26" t="str">
        <f>IF($A829="Ordenes de Compra","ARS",IF($A829="Financiamiento Internacional",VLOOKUP($C829,FinInt!$B$2:$Q$508,15,0),VLOOKUP($C829,NoAmpOC!$B$2:$T$988,18,0)))</f>
        <v>ARS</v>
      </c>
      <c r="G829" s="5">
        <f>IF($A829="Ordenes de Compra",VLOOKUP($C829,Autogestión!$B$2:$H$5090,7,0),IF($A829="Financiamiento Internacional",VLOOKUP($C829,FinInt!$B$2:$Q$1308,16,0),VLOOKUP($C829,NoAmpOC!$B$2:$T$988,19,0)))</f>
        <v>70000</v>
      </c>
      <c r="H829" s="5">
        <f t="shared" si="36"/>
        <v>70000</v>
      </c>
      <c r="I829" s="26" t="str">
        <f>IF($A829="Ordenes de Compra",VLOOKUP($C829,Autogestión!$B$2:$J$5090,9,0),IF($A829="Financiamiento Internacional",VLOOKUP($C829,FinInt!$B$2:$G$1555,6,0),"Legitimo Abono"))</f>
        <v>Legitimo Abono</v>
      </c>
      <c r="J829" s="1" t="str">
        <f>IF($A829="Ordenes de Compra",VLOOKUP($C829,Autogestión!$B$2:$R$5090,17,0),IF($A829="Financiamiento Internacional",VLOOKUP($C829,FinInt!$B$2:$O$1508,14,0),VLOOKUP($C829,NoAmpOC!$B$2:$R$988,17,0)))</f>
        <v>FRIGORIFICO ONETO Y CIA SAIC.</v>
      </c>
      <c r="K829" s="7" t="str">
        <f>DetalleExp!AP829</f>
        <v>GTARANTINI</v>
      </c>
      <c r="L829" s="7" t="str">
        <f>DetalleExp!AQ829</f>
        <v>DESPACHO - Despacho</v>
      </c>
      <c r="M829" s="7" t="str">
        <f>DetalleExp!AR829</f>
        <v>DCEI#MS - Dirección de control de enfermedades inmunoprevenibles</v>
      </c>
      <c r="N829" s="7">
        <f>DetalleExp!AS829</f>
        <v>44350</v>
      </c>
      <c r="O829" s="27">
        <f ca="1">ROUNDUP(TODAY()-N829,0)</f>
        <v>5</v>
      </c>
      <c r="P829" s="27">
        <f ca="1">ROUNDUP(TODAY()-B829,0)</f>
        <v>103</v>
      </c>
      <c r="Q829" s="1" t="str">
        <f>IFERROR(IF(A829="Ordenes de Compra",VLOOKUP($E829,'Ordenes de Compra'!$A$2:$E$1712,5,0),"Sin OC"),"Sin dato")</f>
        <v>Sin OC</v>
      </c>
      <c r="R829" s="28" t="str">
        <f>IFERROR(IF(A829="Ordenes de Compra",VLOOKUP($I829,'Ordenes de Compra'!$B$2:$E$1712,3,0),"Sin OC"),"Sin dato")</f>
        <v>Sin OC</v>
      </c>
      <c r="S829" s="1" t="str">
        <f>VLOOKUP($U829,'Tablas intermedias'!$C$1:$H$222,5,0)</f>
        <v>Programa</v>
      </c>
      <c r="T829" s="29" t="str">
        <f t="shared" si="37"/>
        <v>OK</v>
      </c>
      <c r="U829" s="30" t="str">
        <f t="shared" si="38"/>
        <v>GTARANTINIDESPACHO - DespachoDCEI#MS - Dirección de control de enfermedades inmunoprevenibles</v>
      </c>
      <c r="V829" s="1" t="str">
        <f>VLOOKUP(U829,'Tablas intermedias'!$C$1:$H$222,6,0)</f>
        <v>Si</v>
      </c>
      <c r="W829" s="1" t="str">
        <f ca="1">IF(O829&lt;30,"menos de 30 días","más de 30 días")</f>
        <v>menos de 30 días</v>
      </c>
    </row>
    <row r="830" spans="1:23" ht="14.25" hidden="1" thickTop="1" thickBot="1" x14ac:dyDescent="0.25">
      <c r="A830" s="17" t="str">
        <f>IF(DetalleExp!H830='Tablas intermedias'!$A$2,"Ordenes de Compra",IF(DetalleExp!H830='Tablas intermedias'!$A$3,"Financiamiento Internacional","Legítimo Abono"))</f>
        <v>Ordenes de Compra</v>
      </c>
      <c r="B830" s="7">
        <f>DetalleExp!E830</f>
        <v>44252</v>
      </c>
      <c r="C830" s="1" t="str">
        <f>DetalleExp!A830</f>
        <v>EX-2021-16714430-APN-DTYC#MS</v>
      </c>
      <c r="D830" s="1" t="str">
        <f>IF(A830="Ordenes de Compra",VLOOKUP(C830,Autogestión!$B$2:$D$5090,3,0),IF(A830="Legítimo Abono",VLOOKUP(C830,NoAmpOC!$B$2:$H$988,7,0),"Factura"))</f>
        <v>Factura</v>
      </c>
      <c r="E830" s="26" t="str">
        <f>IF(A830="Ordenes de Compra",VLOOKUP($C830,Autogestión!$B$2:$G$5090,6,0),IF(A830="Financiamiento Internacional",VLOOKUP($C830,FinInt!$B$2:$G$508,6,0),"Legítimo Abono"))</f>
        <v>80-0017-LPU19</v>
      </c>
      <c r="F830" s="26" t="str">
        <f>IF($A830="Ordenes de Compra","ARS",IF($A830="Financiamiento Internacional",VLOOKUP($C830,FinInt!$B$2:$Q$508,15,0),VLOOKUP($C830,NoAmpOC!$B$2:$T$988,18,0)))</f>
        <v>ARS</v>
      </c>
      <c r="G830" s="5">
        <f>IF($A830="Ordenes de Compra",VLOOKUP($C830,Autogestión!$B$2:$H$5090,7,0),IF($A830="Financiamiento Internacional",VLOOKUP($C830,FinInt!$B$2:$Q$1308,16,0),VLOOKUP($C830,NoAmpOC!$B$2:$T$988,19,0)))</f>
        <v>6951185.1900000004</v>
      </c>
      <c r="H830" s="5">
        <f t="shared" si="36"/>
        <v>6951185.1900000004</v>
      </c>
      <c r="I830" s="26" t="str">
        <f>IF($A830="Ordenes de Compra",VLOOKUP($C830,Autogestión!$B$2:$J$5090,9,0),IF($A830="Financiamiento Internacional",VLOOKUP($C830,FinInt!$B$2:$G$1555,6,0),"Legitimo Abono"))</f>
        <v>80-1139-OC19</v>
      </c>
      <c r="J830" s="1" t="str">
        <f>IF($A830="Ordenes de Compra",VLOOKUP($C830,Autogestión!$B$2:$R$5090,17,0),IF($A830="Financiamiento Internacional",VLOOKUP($C830,FinInt!$B$2:$O$1508,14,0),VLOOKUP($C830,NoAmpOC!$B$2:$R$988,17,0)))</f>
        <v>ORIEN S.A.</v>
      </c>
      <c r="K830" s="7" t="str">
        <f>DetalleExp!AP830</f>
        <v>DE#AND-DESPACHO</v>
      </c>
      <c r="L830" s="7" t="str">
        <f>DetalleExp!AQ830</f>
        <v>DESPACHO - Despacho</v>
      </c>
      <c r="M830" s="7" t="str">
        <f>DetalleExp!AR830</f>
        <v>DE#AND - Dirección ejecutiva</v>
      </c>
      <c r="N830" s="7">
        <f>DetalleExp!AS830</f>
        <v>44343</v>
      </c>
      <c r="O830" s="27">
        <f ca="1">ROUNDUP(TODAY()-N830,0)</f>
        <v>12</v>
      </c>
      <c r="P830" s="27">
        <f ca="1">ROUNDUP(TODAY()-B830,0)</f>
        <v>103</v>
      </c>
      <c r="Q830" s="1" t="str">
        <f>IFERROR(IF(A830="Ordenes de Compra",VLOOKUP($E830,'Ordenes de Compra'!$A$2:$E$1712,5,0),"Sin OC"),"Sin dato")</f>
        <v>Varios</v>
      </c>
      <c r="R830" s="28">
        <f>IFERROR(IF(A830="Ordenes de Compra",VLOOKUP($I830,'Ordenes de Compra'!$B$2:$E$1712,3,0),"Sin OC"),"Sin dato")</f>
        <v>539212229</v>
      </c>
      <c r="S830" s="1" t="str">
        <f>VLOOKUP($U830,'Tablas intermedias'!$C$1:$H$222,5,0)</f>
        <v>Programa</v>
      </c>
      <c r="T830" s="29" t="str">
        <f t="shared" si="37"/>
        <v>OK</v>
      </c>
      <c r="U830" s="30" t="str">
        <f t="shared" si="38"/>
        <v>DE#AND-DESPACHODESPACHO - DespachoDE#AND - Dirección ejecutiva</v>
      </c>
      <c r="V830" s="1" t="str">
        <f>VLOOKUP(U830,'Tablas intermedias'!$C$1:$H$222,6,0)</f>
        <v>Si</v>
      </c>
      <c r="W830" s="1" t="str">
        <f ca="1">IF(O830&lt;30,"menos de 30 días","más de 30 días")</f>
        <v>menos de 30 días</v>
      </c>
    </row>
    <row r="831" spans="1:23" ht="14.25" hidden="1" thickTop="1" thickBot="1" x14ac:dyDescent="0.25">
      <c r="A831" s="17" t="str">
        <f>IF(DetalleExp!H831='Tablas intermedias'!$A$2,"Ordenes de Compra",IF(DetalleExp!H831='Tablas intermedias'!$A$3,"Financiamiento Internacional","Legítimo Abono"))</f>
        <v>Ordenes de Compra</v>
      </c>
      <c r="B831" s="7">
        <f>DetalleExp!E831</f>
        <v>44252</v>
      </c>
      <c r="C831" s="1" t="str">
        <f>DetalleExp!A831</f>
        <v>EX-2021-16719376-APN-DTYC#MS</v>
      </c>
      <c r="D831" s="1" t="str">
        <f>IF(A831="Ordenes de Compra",VLOOKUP(C831,Autogestión!$B$2:$D$5090,3,0),IF(A831="Legítimo Abono",VLOOKUP(C831,NoAmpOC!$B$2:$H$988,7,0),"Factura"))</f>
        <v>Factura</v>
      </c>
      <c r="E831" s="26" t="str">
        <f>IF(A831="Ordenes de Compra",VLOOKUP($C831,Autogestión!$B$2:$G$5090,6,0),IF(A831="Financiamiento Internacional",VLOOKUP($C831,FinInt!$B$2:$G$508,6,0),"Legítimo Abono"))</f>
        <v>80-0017-LPU19</v>
      </c>
      <c r="F831" s="26" t="str">
        <f>IF($A831="Ordenes de Compra","ARS",IF($A831="Financiamiento Internacional",VLOOKUP($C831,FinInt!$B$2:$Q$508,15,0),VLOOKUP($C831,NoAmpOC!$B$2:$T$988,18,0)))</f>
        <v>ARS</v>
      </c>
      <c r="G831" s="5">
        <f>IF($A831="Ordenes de Compra",VLOOKUP($C831,Autogestión!$B$2:$H$5090,7,0),IF($A831="Financiamiento Internacional",VLOOKUP($C831,FinInt!$B$2:$Q$1308,16,0),VLOOKUP($C831,NoAmpOC!$B$2:$T$988,19,0)))</f>
        <v>6393620.46</v>
      </c>
      <c r="H831" s="5">
        <f t="shared" si="36"/>
        <v>6393620.46</v>
      </c>
      <c r="I831" s="26" t="str">
        <f>IF($A831="Ordenes de Compra",VLOOKUP($C831,Autogestión!$B$2:$J$5090,9,0),IF($A831="Financiamiento Internacional",VLOOKUP($C831,FinInt!$B$2:$G$1555,6,0),"Legitimo Abono"))</f>
        <v>80-1139-OC19</v>
      </c>
      <c r="J831" s="1" t="str">
        <f>IF($A831="Ordenes de Compra",VLOOKUP($C831,Autogestión!$B$2:$R$5090,17,0),IF($A831="Financiamiento Internacional",VLOOKUP($C831,FinInt!$B$2:$O$1508,14,0),VLOOKUP($C831,NoAmpOC!$B$2:$R$988,17,0)))</f>
        <v>ORIEN S.A.</v>
      </c>
      <c r="K831" s="7" t="str">
        <f>DetalleExp!AP831</f>
        <v>SGA#INSSJP-PVD</v>
      </c>
      <c r="L831" s="7" t="str">
        <f>DetalleExp!AQ831</f>
        <v>PVD - Privada</v>
      </c>
      <c r="M831" s="7" t="str">
        <f>DetalleExp!AR831</f>
        <v>SGA#INSSJP - Secretaría general de administración</v>
      </c>
      <c r="N831" s="7">
        <f>DetalleExp!AS831</f>
        <v>44348</v>
      </c>
      <c r="O831" s="27">
        <f ca="1">ROUNDUP(TODAY()-N831,0)</f>
        <v>7</v>
      </c>
      <c r="P831" s="27">
        <f ca="1">ROUNDUP(TODAY()-B831,0)</f>
        <v>103</v>
      </c>
      <c r="Q831" s="1" t="str">
        <f>IFERROR(IF(A831="Ordenes de Compra",VLOOKUP($E831,'Ordenes de Compra'!$A$2:$E$1712,5,0),"Sin OC"),"Sin dato")</f>
        <v>Varios</v>
      </c>
      <c r="R831" s="28">
        <f>IFERROR(IF(A831="Ordenes de Compra",VLOOKUP($I831,'Ordenes de Compra'!$B$2:$E$1712,3,0),"Sin OC"),"Sin dato")</f>
        <v>539212229</v>
      </c>
      <c r="S831" s="1" t="str">
        <f>VLOOKUP($U831,'Tablas intermedias'!$C$1:$H$222,5,0)</f>
        <v>Programa</v>
      </c>
      <c r="T831" s="29" t="str">
        <f t="shared" si="37"/>
        <v>OK</v>
      </c>
      <c r="U831" s="30" t="str">
        <f t="shared" si="38"/>
        <v>SGA#INSSJP-PVDPVD - PrivadaSGA#INSSJP - Secretaría general de administración</v>
      </c>
      <c r="V831" s="1" t="str">
        <f>VLOOKUP(U831,'Tablas intermedias'!$C$1:$H$222,6,0)</f>
        <v>Si</v>
      </c>
      <c r="W831" s="1" t="str">
        <f ca="1">IF(O831&lt;30,"menos de 30 días","más de 30 días")</f>
        <v>menos de 30 días</v>
      </c>
    </row>
    <row r="832" spans="1:23" ht="14.25" hidden="1" thickTop="1" thickBot="1" x14ac:dyDescent="0.25">
      <c r="A832" s="17" t="str">
        <f>IF(DetalleExp!H832='Tablas intermedias'!$A$2,"Ordenes de Compra",IF(DetalleExp!H832='Tablas intermedias'!$A$3,"Financiamiento Internacional","Legítimo Abono"))</f>
        <v>Ordenes de Compra</v>
      </c>
      <c r="B832" s="7">
        <f>DetalleExp!E832</f>
        <v>44252</v>
      </c>
      <c r="C832" s="1" t="str">
        <f>DetalleExp!A832</f>
        <v>EX-2021-16722031-APN-DTYC#MS</v>
      </c>
      <c r="D832" s="1" t="str">
        <f>IF(A832="Ordenes de Compra",VLOOKUP(C832,Autogestión!$B$2:$D$5090,3,0),IF(A832="Legítimo Abono",VLOOKUP(C832,NoAmpOC!$B$2:$H$988,7,0),"Factura"))</f>
        <v>Factura</v>
      </c>
      <c r="E832" s="26" t="str">
        <f>IF(A832="Ordenes de Compra",VLOOKUP($C832,Autogestión!$B$2:$G$5090,6,0),IF(A832="Financiamiento Internacional",VLOOKUP($C832,FinInt!$B$2:$G$508,6,0),"Legítimo Abono"))</f>
        <v>80-0017-LPU19</v>
      </c>
      <c r="F832" s="26" t="str">
        <f>IF($A832="Ordenes de Compra","ARS",IF($A832="Financiamiento Internacional",VLOOKUP($C832,FinInt!$B$2:$Q$508,15,0),VLOOKUP($C832,NoAmpOC!$B$2:$T$988,18,0)))</f>
        <v>ARS</v>
      </c>
      <c r="G832" s="5">
        <f>IF($A832="Ordenes de Compra",VLOOKUP($C832,Autogestión!$B$2:$H$5090,7,0),IF($A832="Financiamiento Internacional",VLOOKUP($C832,FinInt!$B$2:$Q$1308,16,0),VLOOKUP($C832,NoAmpOC!$B$2:$T$988,19,0)))</f>
        <v>3168602.8</v>
      </c>
      <c r="H832" s="5">
        <f t="shared" si="36"/>
        <v>3168602.8</v>
      </c>
      <c r="I832" s="26" t="str">
        <f>IF($A832="Ordenes de Compra",VLOOKUP($C832,Autogestión!$B$2:$J$5090,9,0),IF($A832="Financiamiento Internacional",VLOOKUP($C832,FinInt!$B$2:$G$1555,6,0),"Legitimo Abono"))</f>
        <v>80-1139-OC19</v>
      </c>
      <c r="J832" s="1" t="str">
        <f>IF($A832="Ordenes de Compra",VLOOKUP($C832,Autogestión!$B$2:$R$5090,17,0),IF($A832="Financiamiento Internacional",VLOOKUP($C832,FinInt!$B$2:$O$1508,14,0),VLOOKUP($C832,NoAmpOC!$B$2:$R$988,17,0)))</f>
        <v>ORIEN S.A.</v>
      </c>
      <c r="K832" s="7" t="str">
        <f>DetalleExp!AP832</f>
        <v>SGA#INSSJP-PVD</v>
      </c>
      <c r="L832" s="7" t="str">
        <f>DetalleExp!AQ832</f>
        <v>PVD - Privada</v>
      </c>
      <c r="M832" s="7" t="str">
        <f>DetalleExp!AR832</f>
        <v>SGA#INSSJP - Secretaría general de administración</v>
      </c>
      <c r="N832" s="7">
        <f>DetalleExp!AS832</f>
        <v>44348</v>
      </c>
      <c r="O832" s="27">
        <f ca="1">ROUNDUP(TODAY()-N832,0)</f>
        <v>7</v>
      </c>
      <c r="P832" s="27">
        <f ca="1">ROUNDUP(TODAY()-B832,0)</f>
        <v>103</v>
      </c>
      <c r="Q832" s="1" t="str">
        <f>IFERROR(IF(A832="Ordenes de Compra",VLOOKUP($E832,'Ordenes de Compra'!$A$2:$E$1712,5,0),"Sin OC"),"Sin dato")</f>
        <v>Varios</v>
      </c>
      <c r="R832" s="28">
        <f>IFERROR(IF(A832="Ordenes de Compra",VLOOKUP($I832,'Ordenes de Compra'!$B$2:$E$1712,3,0),"Sin OC"),"Sin dato")</f>
        <v>539212229</v>
      </c>
      <c r="S832" s="1" t="str">
        <f>VLOOKUP($U832,'Tablas intermedias'!$C$1:$H$222,5,0)</f>
        <v>Programa</v>
      </c>
      <c r="T832" s="29" t="str">
        <f t="shared" si="37"/>
        <v>OK</v>
      </c>
      <c r="U832" s="30" t="str">
        <f t="shared" si="38"/>
        <v>SGA#INSSJP-PVDPVD - PrivadaSGA#INSSJP - Secretaría general de administración</v>
      </c>
      <c r="V832" s="1" t="str">
        <f>VLOOKUP(U832,'Tablas intermedias'!$C$1:$H$222,6,0)</f>
        <v>Si</v>
      </c>
      <c r="W832" s="1" t="str">
        <f ca="1">IF(O832&lt;30,"menos de 30 días","más de 30 días")</f>
        <v>menos de 30 días</v>
      </c>
    </row>
    <row r="833" spans="1:23" ht="14.25" hidden="1" thickTop="1" thickBot="1" x14ac:dyDescent="0.25">
      <c r="A833" s="17" t="str">
        <f>IF(DetalleExp!H833='Tablas intermedias'!$A$2,"Ordenes de Compra",IF(DetalleExp!H833='Tablas intermedias'!$A$3,"Financiamiento Internacional","Legítimo Abono"))</f>
        <v>Ordenes de Compra</v>
      </c>
      <c r="B833" s="7">
        <f>DetalleExp!E833</f>
        <v>44252</v>
      </c>
      <c r="C833" s="1" t="str">
        <f>DetalleExp!A833</f>
        <v>EX-2021-16726665-APN-DTYC#MS</v>
      </c>
      <c r="D833" s="1" t="str">
        <f>IF(A833="Ordenes de Compra",VLOOKUP(C833,Autogestión!$B$2:$D$5090,3,0),IF(A833="Legítimo Abono",VLOOKUP(C833,NoAmpOC!$B$2:$H$988,7,0),"Factura"))</f>
        <v>Factura</v>
      </c>
      <c r="E833" s="26" t="str">
        <f>IF(A833="Ordenes de Compra",VLOOKUP($C833,Autogestión!$B$2:$G$5090,6,0),IF(A833="Financiamiento Internacional",VLOOKUP($C833,FinInt!$B$2:$G$508,6,0),"Legítimo Abono"))</f>
        <v>80-0017-LPU19</v>
      </c>
      <c r="F833" s="26" t="str">
        <f>IF($A833="Ordenes de Compra","ARS",IF($A833="Financiamiento Internacional",VLOOKUP($C833,FinInt!$B$2:$Q$508,15,0),VLOOKUP($C833,NoAmpOC!$B$2:$T$988,18,0)))</f>
        <v>ARS</v>
      </c>
      <c r="G833" s="5">
        <f>IF($A833="Ordenes de Compra",VLOOKUP($C833,Autogestión!$B$2:$H$5090,7,0),IF($A833="Financiamiento Internacional",VLOOKUP($C833,FinInt!$B$2:$Q$1308,16,0),VLOOKUP($C833,NoAmpOC!$B$2:$T$988,19,0)))</f>
        <v>4074085.43</v>
      </c>
      <c r="H833" s="5">
        <f t="shared" si="36"/>
        <v>4074085.43</v>
      </c>
      <c r="I833" s="26" t="str">
        <f>IF($A833="Ordenes de Compra",VLOOKUP($C833,Autogestión!$B$2:$J$5090,9,0),IF($A833="Financiamiento Internacional",VLOOKUP($C833,FinInt!$B$2:$G$1555,6,0),"Legitimo Abono"))</f>
        <v>80-1139-OC19</v>
      </c>
      <c r="J833" s="1" t="str">
        <f>IF($A833="Ordenes de Compra",VLOOKUP($C833,Autogestión!$B$2:$R$5090,17,0),IF($A833="Financiamiento Internacional",VLOOKUP($C833,FinInt!$B$2:$O$1508,14,0),VLOOKUP($C833,NoAmpOC!$B$2:$R$988,17,0)))</f>
        <v>ORIEN S.A.</v>
      </c>
      <c r="K833" s="7" t="str">
        <f>DetalleExp!AP833</f>
        <v>SANTIAGOTORRES</v>
      </c>
      <c r="L833" s="7" t="str">
        <f>DetalleExp!AQ833</f>
        <v>SEC - Secretaría</v>
      </c>
      <c r="M833" s="7" t="str">
        <f>DetalleExp!AR833</f>
        <v>SPYC#SSS - Subgerencia de presupuesto y contabilidad</v>
      </c>
      <c r="N833" s="7">
        <f>DetalleExp!AS833</f>
        <v>44335</v>
      </c>
      <c r="O833" s="27">
        <f ca="1">ROUNDUP(TODAY()-N833,0)</f>
        <v>20</v>
      </c>
      <c r="P833" s="27">
        <f ca="1">ROUNDUP(TODAY()-B833,0)</f>
        <v>103</v>
      </c>
      <c r="Q833" s="1" t="str">
        <f>IFERROR(IF(A833="Ordenes de Compra",VLOOKUP($E833,'Ordenes de Compra'!$A$2:$E$1712,5,0),"Sin OC"),"Sin dato")</f>
        <v>Varios</v>
      </c>
      <c r="R833" s="28">
        <f>IFERROR(IF(A833="Ordenes de Compra",VLOOKUP($I833,'Ordenes de Compra'!$B$2:$E$1712,3,0),"Sin OC"),"Sin dato")</f>
        <v>539212229</v>
      </c>
      <c r="S833" s="1" t="str">
        <f>VLOOKUP($U833,'Tablas intermedias'!$C$1:$H$222,5,0)</f>
        <v>Programa</v>
      </c>
      <c r="T833" s="29" t="str">
        <f t="shared" si="37"/>
        <v>OK</v>
      </c>
      <c r="U833" s="30" t="str">
        <f t="shared" si="38"/>
        <v>SANTIAGOTORRESSEC - SecretaríaSPYC#SSS - Subgerencia de presupuesto y contabilidad</v>
      </c>
      <c r="V833" s="1" t="str">
        <f>VLOOKUP(U833,'Tablas intermedias'!$C$1:$H$222,6,0)</f>
        <v>Si</v>
      </c>
      <c r="W833" s="1" t="str">
        <f ca="1">IF(O833&lt;30,"menos de 30 días","más de 30 días")</f>
        <v>menos de 30 días</v>
      </c>
    </row>
    <row r="834" spans="1:23" ht="14.25" hidden="1" thickTop="1" thickBot="1" x14ac:dyDescent="0.25">
      <c r="A834" s="17" t="str">
        <f>IF(DetalleExp!H834='Tablas intermedias'!$A$2,"Ordenes de Compra",IF(DetalleExp!H834='Tablas intermedias'!$A$3,"Financiamiento Internacional","Legítimo Abono"))</f>
        <v>Ordenes de Compra</v>
      </c>
      <c r="B834" s="7">
        <f>DetalleExp!E834</f>
        <v>44252</v>
      </c>
      <c r="C834" s="1" t="str">
        <f>DetalleExp!A834</f>
        <v>EX-2021-16729280-APN-DTYC#MS</v>
      </c>
      <c r="D834" s="1" t="str">
        <f>IF(A834="Ordenes de Compra",VLOOKUP(C834,Autogestión!$B$2:$D$5090,3,0),IF(A834="Legítimo Abono",VLOOKUP(C834,NoAmpOC!$B$2:$H$988,7,0),"Factura"))</f>
        <v>Factura</v>
      </c>
      <c r="E834" s="26" t="str">
        <f>IF(A834="Ordenes de Compra",VLOOKUP($C834,Autogestión!$B$2:$G$5090,6,0),IF(A834="Financiamiento Internacional",VLOOKUP($C834,FinInt!$B$2:$G$508,6,0),"Legítimo Abono"))</f>
        <v>80-0017-LPU19</v>
      </c>
      <c r="F834" s="26" t="str">
        <f>IF($A834="Ordenes de Compra","ARS",IF($A834="Financiamiento Internacional",VLOOKUP($C834,FinInt!$B$2:$Q$508,15,0),VLOOKUP($C834,NoAmpOC!$B$2:$T$988,18,0)))</f>
        <v>ARS</v>
      </c>
      <c r="G834" s="5">
        <f>IF($A834="Ordenes de Compra",VLOOKUP($C834,Autogestión!$B$2:$H$5090,7,0),IF($A834="Financiamiento Internacional",VLOOKUP($C834,FinInt!$B$2:$Q$1308,16,0),VLOOKUP($C834,NoAmpOC!$B$2:$T$988,19,0)))</f>
        <v>944170.24</v>
      </c>
      <c r="H834" s="5">
        <f t="shared" si="36"/>
        <v>944170.24</v>
      </c>
      <c r="I834" s="26" t="str">
        <f>IF($A834="Ordenes de Compra",VLOOKUP($C834,Autogestión!$B$2:$J$5090,9,0),IF($A834="Financiamiento Internacional",VLOOKUP($C834,FinInt!$B$2:$G$1555,6,0),"Legitimo Abono"))</f>
        <v>80-1139-OC19</v>
      </c>
      <c r="J834" s="1" t="str">
        <f>IF($A834="Ordenes de Compra",VLOOKUP($C834,Autogestión!$B$2:$R$5090,17,0),IF($A834="Financiamiento Internacional",VLOOKUP($C834,FinInt!$B$2:$O$1508,14,0),VLOOKUP($C834,NoAmpOC!$B$2:$R$988,17,0)))</f>
        <v>ORIEN S.A.</v>
      </c>
      <c r="K834" s="7" t="str">
        <f>DetalleExp!AP834</f>
        <v>SANTIAGOTORRES</v>
      </c>
      <c r="L834" s="7" t="str">
        <f>DetalleExp!AQ834</f>
        <v>SEC - Secretaría</v>
      </c>
      <c r="M834" s="7" t="str">
        <f>DetalleExp!AR834</f>
        <v>SPYC#SSS - Subgerencia de presupuesto y contabilidad</v>
      </c>
      <c r="N834" s="7">
        <f>DetalleExp!AS834</f>
        <v>44343</v>
      </c>
      <c r="O834" s="27">
        <f ca="1">ROUNDUP(TODAY()-N834,0)</f>
        <v>12</v>
      </c>
      <c r="P834" s="27">
        <f ca="1">ROUNDUP(TODAY()-B834,0)</f>
        <v>103</v>
      </c>
      <c r="Q834" s="1" t="str">
        <f>IFERROR(IF(A834="Ordenes de Compra",VLOOKUP($E834,'Ordenes de Compra'!$A$2:$E$1712,5,0),"Sin OC"),"Sin dato")</f>
        <v>Varios</v>
      </c>
      <c r="R834" s="28">
        <f>IFERROR(IF(A834="Ordenes de Compra",VLOOKUP($I834,'Ordenes de Compra'!$B$2:$E$1712,3,0),"Sin OC"),"Sin dato")</f>
        <v>539212229</v>
      </c>
      <c r="S834" s="1" t="str">
        <f>VLOOKUP($U834,'Tablas intermedias'!$C$1:$H$222,5,0)</f>
        <v>Programa</v>
      </c>
      <c r="T834" s="29" t="str">
        <f t="shared" si="37"/>
        <v>OK</v>
      </c>
      <c r="U834" s="30" t="str">
        <f t="shared" si="38"/>
        <v>SANTIAGOTORRESSEC - SecretaríaSPYC#SSS - Subgerencia de presupuesto y contabilidad</v>
      </c>
      <c r="V834" s="1" t="str">
        <f>VLOOKUP(U834,'Tablas intermedias'!$C$1:$H$222,6,0)</f>
        <v>Si</v>
      </c>
      <c r="W834" s="1" t="str">
        <f ca="1">IF(O834&lt;30,"menos de 30 días","más de 30 días")</f>
        <v>menos de 30 días</v>
      </c>
    </row>
    <row r="835" spans="1:23" ht="14.25" hidden="1" thickTop="1" thickBot="1" x14ac:dyDescent="0.25">
      <c r="A835" s="17" t="str">
        <f>IF(DetalleExp!H835='Tablas intermedias'!$A$2,"Ordenes de Compra",IF(DetalleExp!H835='Tablas intermedias'!$A$3,"Financiamiento Internacional","Legítimo Abono"))</f>
        <v>Ordenes de Compra</v>
      </c>
      <c r="B835" s="7">
        <f>DetalleExp!E835</f>
        <v>44252</v>
      </c>
      <c r="C835" s="1" t="str">
        <f>DetalleExp!A835</f>
        <v>EX-2021-16731847-APN-DTYC#MS</v>
      </c>
      <c r="D835" s="1" t="str">
        <f>IF(A835="Ordenes de Compra",VLOOKUP(C835,Autogestión!$B$2:$D$5090,3,0),IF(A835="Legítimo Abono",VLOOKUP(C835,NoAmpOC!$B$2:$H$988,7,0),"Factura"))</f>
        <v>Factura</v>
      </c>
      <c r="E835" s="26" t="str">
        <f>IF(A835="Ordenes de Compra",VLOOKUP($C835,Autogestión!$B$2:$G$5090,6,0),IF(A835="Financiamiento Internacional",VLOOKUP($C835,FinInt!$B$2:$G$508,6,0),"Legítimo Abono"))</f>
        <v>80-0017-LPU19</v>
      </c>
      <c r="F835" s="26" t="str">
        <f>IF($A835="Ordenes de Compra","ARS",IF($A835="Financiamiento Internacional",VLOOKUP($C835,FinInt!$B$2:$Q$508,15,0),VLOOKUP($C835,NoAmpOC!$B$2:$T$988,18,0)))</f>
        <v>ARS</v>
      </c>
      <c r="G835" s="5">
        <f>IF($A835="Ordenes de Compra",VLOOKUP($C835,Autogestión!$B$2:$H$5090,7,0),IF($A835="Financiamiento Internacional",VLOOKUP($C835,FinInt!$B$2:$Q$1308,16,0),VLOOKUP($C835,NoAmpOC!$B$2:$T$988,19,0)))</f>
        <v>1120021.6200000001</v>
      </c>
      <c r="H835" s="5">
        <f t="shared" ref="H835:H898" si="39">IF(F835="USD",G835*$Z$1,IF(F835="EUR",G835*$AD$1,G835))</f>
        <v>1120021.6200000001</v>
      </c>
      <c r="I835" s="26" t="str">
        <f>IF($A835="Ordenes de Compra",VLOOKUP($C835,Autogestión!$B$2:$J$5090,9,0),IF($A835="Financiamiento Internacional",VLOOKUP($C835,FinInt!$B$2:$G$1555,6,0),"Legitimo Abono"))</f>
        <v>80-1139-OC19</v>
      </c>
      <c r="J835" s="1" t="str">
        <f>IF($A835="Ordenes de Compra",VLOOKUP($C835,Autogestión!$B$2:$R$5090,17,0),IF($A835="Financiamiento Internacional",VLOOKUP($C835,FinInt!$B$2:$O$1508,14,0),VLOOKUP($C835,NoAmpOC!$B$2:$R$988,17,0)))</f>
        <v>ORIEN S.A.</v>
      </c>
      <c r="K835" s="7" t="str">
        <f>DetalleExp!AP835</f>
        <v>MDELGADODEMELIET</v>
      </c>
      <c r="L835" s="7" t="str">
        <f>DetalleExp!AQ835</f>
        <v>SB - Superintendencia de bienestar</v>
      </c>
      <c r="M835" s="7" t="str">
        <f>DetalleExp!AR835</f>
        <v>SB#PFA - Superintendencia de bienestar</v>
      </c>
      <c r="N835" s="7">
        <f>DetalleExp!AS835</f>
        <v>44349</v>
      </c>
      <c r="O835" s="27">
        <f ca="1">ROUNDUP(TODAY()-N835,0)</f>
        <v>6</v>
      </c>
      <c r="P835" s="27">
        <f ca="1">ROUNDUP(TODAY()-B835,0)</f>
        <v>103</v>
      </c>
      <c r="Q835" s="1" t="str">
        <f>IFERROR(IF(A835="Ordenes de Compra",VLOOKUP($E835,'Ordenes de Compra'!$A$2:$E$1712,5,0),"Sin OC"),"Sin dato")</f>
        <v>Varios</v>
      </c>
      <c r="R835" s="28">
        <f>IFERROR(IF(A835="Ordenes de Compra",VLOOKUP($I835,'Ordenes de Compra'!$B$2:$E$1712,3,0),"Sin OC"),"Sin dato")</f>
        <v>539212229</v>
      </c>
      <c r="S835" s="1" t="str">
        <f>VLOOKUP($U835,'Tablas intermedias'!$C$1:$H$222,5,0)</f>
        <v>Programa</v>
      </c>
      <c r="T835" s="29" t="str">
        <f t="shared" ref="T835:T898" si="40">IF(AND(D835="Factura",OR(G835&gt;100000000,R835=G835)),"Ver","OK")</f>
        <v>OK</v>
      </c>
      <c r="U835" s="30" t="str">
        <f t="shared" ref="U835:U898" si="41">K835&amp;L835&amp;M835</f>
        <v>MDELGADODEMELIETSB - Superintendencia de bienestarSB#PFA - Superintendencia de bienestar</v>
      </c>
      <c r="V835" s="1" t="str">
        <f>VLOOKUP(U835,'Tablas intermedias'!$C$1:$H$222,6,0)</f>
        <v>Si</v>
      </c>
      <c r="W835" s="1" t="str">
        <f ca="1">IF(O835&lt;30,"menos de 30 días","más de 30 días")</f>
        <v>menos de 30 días</v>
      </c>
    </row>
    <row r="836" spans="1:23" ht="14.25" hidden="1" thickTop="1" thickBot="1" x14ac:dyDescent="0.25">
      <c r="A836" s="17" t="str">
        <f>IF(DetalleExp!H836='Tablas intermedias'!$A$2,"Ordenes de Compra",IF(DetalleExp!H836='Tablas intermedias'!$A$3,"Financiamiento Internacional","Legítimo Abono"))</f>
        <v>Financiamiento Internacional</v>
      </c>
      <c r="B836" s="7">
        <f>DetalleExp!E836</f>
        <v>44252</v>
      </c>
      <c r="C836" s="1" t="str">
        <f>DetalleExp!A836</f>
        <v>EX-2021-16733264-APN-DAFYP#MS</v>
      </c>
      <c r="D836" s="1" t="str">
        <f>IF(A836="Ordenes de Compra",VLOOKUP(C836,Autogestión!$B$2:$D$5090,3,0),IF(A836="Legítimo Abono",VLOOKUP(C836,NoAmpOC!$B$2:$H$988,7,0),"Factura"))</f>
        <v>Factura</v>
      </c>
      <c r="E836" s="26" t="str">
        <f>IF(A836="Ordenes de Compra",VLOOKUP($C836,Autogestión!$B$2:$G$5090,6,0),IF(A836="Financiamiento Internacional",VLOOKUP($C836,FinInt!$B$2:$G$508,6,0),"Legítimo Abono"))</f>
        <v>Programa Multifase de Atención Primaria a la Salud para el Manejo de Enfermedades Crónicas No Transmisibles. Segunda Operación - 3772/0C-AR - BID</v>
      </c>
      <c r="F836" s="26" t="str">
        <f>IF($A836="Ordenes de Compra","ARS",IF($A836="Financiamiento Internacional",VLOOKUP($C836,FinInt!$B$2:$Q$508,15,0),VLOOKUP($C836,NoAmpOC!$B$2:$T$988,18,0)))</f>
        <v>ARS</v>
      </c>
      <c r="G836" s="5">
        <f>IF($A836="Ordenes de Compra",VLOOKUP($C836,Autogestión!$B$2:$H$5090,7,0),IF($A836="Financiamiento Internacional",VLOOKUP($C836,FinInt!$B$2:$Q$1308,16,0),VLOOKUP($C836,NoAmpOC!$B$2:$T$988,19,0)))</f>
        <v>230015.18</v>
      </c>
      <c r="H836" s="5">
        <f t="shared" si="39"/>
        <v>230015.18</v>
      </c>
      <c r="I836" s="26" t="str">
        <f>IF($A836="Ordenes de Compra",VLOOKUP($C836,Autogestión!$B$2:$J$5090,9,0),IF($A836="Financiamiento Internacional",VLOOKUP($C836,FinInt!$B$2:$G$1555,6,0),"Legitimo Abono"))</f>
        <v>Programa Multifase de Atención Primaria a la Salud para el Manejo de Enfermedades Crónicas No Transmisibles. Segunda Operación - 3772/0C-AR - BID</v>
      </c>
      <c r="J836" s="1" t="str">
        <f>IF($A836="Ordenes de Compra",VLOOKUP($C836,Autogestión!$B$2:$R$5090,17,0),IF($A836="Financiamiento Internacional",VLOOKUP($C836,FinInt!$B$2:$O$1508,14,0),VLOOKUP($C836,NoAmpOC!$B$2:$R$988,17,0)))</f>
        <v>Becher y Asociados SRL</v>
      </c>
      <c r="K836" s="7" t="str">
        <f>DetalleExp!AP836</f>
        <v>DAFYP#MS-ARCHIVO</v>
      </c>
      <c r="L836" s="7" t="str">
        <f>DetalleExp!AQ836</f>
        <v>ARCHIVO - Archivo</v>
      </c>
      <c r="M836" s="7" t="str">
        <f>DetalleExp!AR836</f>
        <v>DAFYP#MS - Dirección de administración financiera y presupuestaria</v>
      </c>
      <c r="N836" s="7">
        <f>DetalleExp!AS836</f>
        <v>44284</v>
      </c>
      <c r="O836" s="27">
        <f ca="1">ROUNDUP(TODAY()-N836,0)</f>
        <v>71</v>
      </c>
      <c r="P836" s="27">
        <f ca="1">ROUNDUP(TODAY()-B836,0)</f>
        <v>103</v>
      </c>
      <c r="Q836" s="1" t="str">
        <f>IFERROR(IF(A836="Ordenes de Compra",VLOOKUP($E836,'Ordenes de Compra'!$A$2:$E$1712,5,0),"Sin OC"),"Sin dato")</f>
        <v>Sin OC</v>
      </c>
      <c r="R836" s="28" t="str">
        <f>IFERROR(IF(A836="Ordenes de Compra",VLOOKUP($I836,'Ordenes de Compra'!$B$2:$E$1712,3,0),"Sin OC"),"Sin dato")</f>
        <v>Sin OC</v>
      </c>
      <c r="S836" s="1" t="str">
        <f>VLOOKUP($U836,'Tablas intermedias'!$C$1:$H$222,5,0)</f>
        <v>DGPFE</v>
      </c>
      <c r="T836" s="29" t="str">
        <f t="shared" si="40"/>
        <v>OK</v>
      </c>
      <c r="U836" s="30" t="str">
        <f t="shared" si="41"/>
        <v>DAFYP#MS-ARCHIVOARCHIVO - ArchivoDAFYP#MS - Dirección de administración financiera y presupuestaria</v>
      </c>
      <c r="V836" s="1" t="str">
        <f>VLOOKUP(U836,'Tablas intermedias'!$C$1:$H$222,6,0)</f>
        <v>No</v>
      </c>
      <c r="W836" s="1" t="str">
        <f ca="1">IF(O836&lt;30,"menos de 30 días","más de 30 días")</f>
        <v>más de 30 días</v>
      </c>
    </row>
    <row r="837" spans="1:23" ht="14.25" hidden="1" thickTop="1" thickBot="1" x14ac:dyDescent="0.25">
      <c r="A837" s="17" t="str">
        <f>IF(DetalleExp!H837='Tablas intermedias'!$A$2,"Ordenes de Compra",IF(DetalleExp!H837='Tablas intermedias'!$A$3,"Financiamiento Internacional","Legítimo Abono"))</f>
        <v>Financiamiento Internacional</v>
      </c>
      <c r="B837" s="7">
        <f>DetalleExp!E837</f>
        <v>44252</v>
      </c>
      <c r="C837" s="1" t="str">
        <f>DetalleExp!A837</f>
        <v>EX-2021-16735833-APN-DAFYP#MS</v>
      </c>
      <c r="D837" s="1" t="str">
        <f>IF(A837="Ordenes de Compra",VLOOKUP(C837,Autogestión!$B$2:$D$5090,3,0),IF(A837="Legítimo Abono",VLOOKUP(C837,NoAmpOC!$B$2:$H$988,7,0),"Factura"))</f>
        <v>Factura</v>
      </c>
      <c r="E837" s="26" t="str">
        <f>IF(A837="Ordenes de Compra",VLOOKUP($C837,Autogestión!$B$2:$G$5090,6,0),IF(A837="Financiamiento Internacional",VLOOKUP($C837,FinInt!$B$2:$G$508,6,0),"Legítimo Abono"))</f>
        <v>Programa Multifase de Atención Primaria a la Salud para el Manejo de Enfermedades Crónicas No Transmisibles. Segunda Operación - 3772/0C-AR - BID</v>
      </c>
      <c r="F837" s="26" t="str">
        <f>IF($A837="Ordenes de Compra","ARS",IF($A837="Financiamiento Internacional",VLOOKUP($C837,FinInt!$B$2:$Q$508,15,0),VLOOKUP($C837,NoAmpOC!$B$2:$T$988,18,0)))</f>
        <v>ARS</v>
      </c>
      <c r="G837" s="5">
        <f>IF($A837="Ordenes de Compra",VLOOKUP($C837,Autogestión!$B$2:$H$5090,7,0),IF($A837="Financiamiento Internacional",VLOOKUP($C837,FinInt!$B$2:$Q$1308,16,0),VLOOKUP($C837,NoAmpOC!$B$2:$T$988,19,0)))</f>
        <v>460030.36</v>
      </c>
      <c r="H837" s="5">
        <f t="shared" si="39"/>
        <v>460030.36</v>
      </c>
      <c r="I837" s="26" t="str">
        <f>IF($A837="Ordenes de Compra",VLOOKUP($C837,Autogestión!$B$2:$J$5090,9,0),IF($A837="Financiamiento Internacional",VLOOKUP($C837,FinInt!$B$2:$G$1555,6,0),"Legitimo Abono"))</f>
        <v>Programa Multifase de Atención Primaria a la Salud para el Manejo de Enfermedades Crónicas No Transmisibles. Segunda Operación - 3772/0C-AR - BID</v>
      </c>
      <c r="J837" s="1" t="str">
        <f>IF($A837="Ordenes de Compra",VLOOKUP($C837,Autogestión!$B$2:$R$5090,17,0),IF($A837="Financiamiento Internacional",VLOOKUP($C837,FinInt!$B$2:$O$1508,14,0),VLOOKUP($C837,NoAmpOC!$B$2:$R$988,17,0)))</f>
        <v>Becher y Asociados SRL</v>
      </c>
      <c r="K837" s="7" t="str">
        <f>DetalleExp!AP837</f>
        <v>DAFYP#MS-ARCHIVO</v>
      </c>
      <c r="L837" s="7" t="str">
        <f>DetalleExp!AQ837</f>
        <v>ARCHIVO - Archivo</v>
      </c>
      <c r="M837" s="7" t="str">
        <f>DetalleExp!AR837</f>
        <v>DAFYP#MS - Dirección de administración financiera y presupuestaria</v>
      </c>
      <c r="N837" s="7">
        <f>DetalleExp!AS837</f>
        <v>44284</v>
      </c>
      <c r="O837" s="27">
        <f ca="1">ROUNDUP(TODAY()-N837,0)</f>
        <v>71</v>
      </c>
      <c r="P837" s="27">
        <f ca="1">ROUNDUP(TODAY()-B837,0)</f>
        <v>103</v>
      </c>
      <c r="Q837" s="1" t="str">
        <f>IFERROR(IF(A837="Ordenes de Compra",VLOOKUP($E837,'Ordenes de Compra'!$A$2:$E$1712,5,0),"Sin OC"),"Sin dato")</f>
        <v>Sin OC</v>
      </c>
      <c r="R837" s="28" t="str">
        <f>IFERROR(IF(A837="Ordenes de Compra",VLOOKUP($I837,'Ordenes de Compra'!$B$2:$E$1712,3,0),"Sin OC"),"Sin dato")</f>
        <v>Sin OC</v>
      </c>
      <c r="S837" s="1" t="str">
        <f>VLOOKUP($U837,'Tablas intermedias'!$C$1:$H$222,5,0)</f>
        <v>DGPFE</v>
      </c>
      <c r="T837" s="29" t="str">
        <f t="shared" si="40"/>
        <v>OK</v>
      </c>
      <c r="U837" s="30" t="str">
        <f t="shared" si="41"/>
        <v>DAFYP#MS-ARCHIVOARCHIVO - ArchivoDAFYP#MS - Dirección de administración financiera y presupuestaria</v>
      </c>
      <c r="V837" s="1" t="str">
        <f>VLOOKUP(U837,'Tablas intermedias'!$C$1:$H$222,6,0)</f>
        <v>No</v>
      </c>
      <c r="W837" s="1" t="str">
        <f ca="1">IF(O837&lt;30,"menos de 30 días","más de 30 días")</f>
        <v>más de 30 días</v>
      </c>
    </row>
    <row r="838" spans="1:23" ht="14.25" hidden="1" thickTop="1" thickBot="1" x14ac:dyDescent="0.25">
      <c r="A838" s="17" t="str">
        <f>IF(DetalleExp!H838='Tablas intermedias'!$A$2,"Ordenes de Compra",IF(DetalleExp!H838='Tablas intermedias'!$A$3,"Financiamiento Internacional","Legítimo Abono"))</f>
        <v>Financiamiento Internacional</v>
      </c>
      <c r="B838" s="7">
        <f>DetalleExp!E838</f>
        <v>44252</v>
      </c>
      <c r="C838" s="1" t="str">
        <f>DetalleExp!A838</f>
        <v>EX-2021-16737980-APN-DAFYP#MS</v>
      </c>
      <c r="D838" s="1" t="str">
        <f>IF(A838="Ordenes de Compra",VLOOKUP(C838,Autogestión!$B$2:$D$5090,3,0),IF(A838="Legítimo Abono",VLOOKUP(C838,NoAmpOC!$B$2:$H$988,7,0),"Factura"))</f>
        <v>Factura</v>
      </c>
      <c r="E838" s="26" t="str">
        <f>IF(A838="Ordenes de Compra",VLOOKUP($C838,Autogestión!$B$2:$G$5090,6,0),IF(A838="Financiamiento Internacional",VLOOKUP($C838,FinInt!$B$2:$G$508,6,0),"Legítimo Abono"))</f>
        <v>Programa Multifase de Atención Primaria a la Salud para el Manejo de Enfermedades Crónicas No Transmisibles. Segunda Operación - 3772/0C-AR - BID</v>
      </c>
      <c r="F838" s="26" t="str">
        <f>IF($A838="Ordenes de Compra","ARS",IF($A838="Financiamiento Internacional",VLOOKUP($C838,FinInt!$B$2:$Q$508,15,0),VLOOKUP($C838,NoAmpOC!$B$2:$T$988,18,0)))</f>
        <v>ARS</v>
      </c>
      <c r="G838" s="5">
        <f>IF($A838="Ordenes de Compra",VLOOKUP($C838,Autogestión!$B$2:$H$5090,7,0),IF($A838="Financiamiento Internacional",VLOOKUP($C838,FinInt!$B$2:$Q$1308,16,0),VLOOKUP($C838,NoAmpOC!$B$2:$T$988,19,0)))</f>
        <v>17571.080000000002</v>
      </c>
      <c r="H838" s="5">
        <f t="shared" si="39"/>
        <v>17571.080000000002</v>
      </c>
      <c r="I838" s="26" t="str">
        <f>IF($A838="Ordenes de Compra",VLOOKUP($C838,Autogestión!$B$2:$J$5090,9,0),IF($A838="Financiamiento Internacional",VLOOKUP($C838,FinInt!$B$2:$G$1555,6,0),"Legitimo Abono"))</f>
        <v>Programa Multifase de Atención Primaria a la Salud para el Manejo de Enfermedades Crónicas No Transmisibles. Segunda Operación - 3772/0C-AR - BID</v>
      </c>
      <c r="J838" s="1" t="str">
        <f>IF($A838="Ordenes de Compra",VLOOKUP($C838,Autogestión!$B$2:$R$5090,17,0),IF($A838="Financiamiento Internacional",VLOOKUP($C838,FinInt!$B$2:$O$1508,14,0),VLOOKUP($C838,NoAmpOC!$B$2:$R$988,17,0)))</f>
        <v>Becher y Asociados SRL</v>
      </c>
      <c r="K838" s="7" t="str">
        <f>DetalleExp!AP838</f>
        <v>DAFYP#MS-ARCHIVO</v>
      </c>
      <c r="L838" s="7" t="str">
        <f>DetalleExp!AQ838</f>
        <v>ARCHIVO - Archivo</v>
      </c>
      <c r="M838" s="7" t="str">
        <f>DetalleExp!AR838</f>
        <v>DAFYP#MS - Dirección de administración financiera y presupuestaria</v>
      </c>
      <c r="N838" s="7">
        <f>DetalleExp!AS838</f>
        <v>44284</v>
      </c>
      <c r="O838" s="27">
        <f ca="1">ROUNDUP(TODAY()-N838,0)</f>
        <v>71</v>
      </c>
      <c r="P838" s="27">
        <f ca="1">ROUNDUP(TODAY()-B838,0)</f>
        <v>103</v>
      </c>
      <c r="Q838" s="1" t="str">
        <f>IFERROR(IF(A838="Ordenes de Compra",VLOOKUP($E838,'Ordenes de Compra'!$A$2:$E$1712,5,0),"Sin OC"),"Sin dato")</f>
        <v>Sin OC</v>
      </c>
      <c r="R838" s="28" t="str">
        <f>IFERROR(IF(A838="Ordenes de Compra",VLOOKUP($I838,'Ordenes de Compra'!$B$2:$E$1712,3,0),"Sin OC"),"Sin dato")</f>
        <v>Sin OC</v>
      </c>
      <c r="S838" s="1" t="str">
        <f>VLOOKUP($U838,'Tablas intermedias'!$C$1:$H$222,5,0)</f>
        <v>DGPFE</v>
      </c>
      <c r="T838" s="29" t="str">
        <f t="shared" si="40"/>
        <v>OK</v>
      </c>
      <c r="U838" s="30" t="str">
        <f t="shared" si="41"/>
        <v>DAFYP#MS-ARCHIVOARCHIVO - ArchivoDAFYP#MS - Dirección de administración financiera y presupuestaria</v>
      </c>
      <c r="V838" s="1" t="str">
        <f>VLOOKUP(U838,'Tablas intermedias'!$C$1:$H$222,6,0)</f>
        <v>No</v>
      </c>
      <c r="W838" s="1" t="str">
        <f ca="1">IF(O838&lt;30,"menos de 30 días","más de 30 días")</f>
        <v>más de 30 días</v>
      </c>
    </row>
    <row r="839" spans="1:23" ht="14.25" hidden="1" thickTop="1" thickBot="1" x14ac:dyDescent="0.25">
      <c r="A839" s="17" t="str">
        <f>IF(DetalleExp!H839='Tablas intermedias'!$A$2,"Ordenes de Compra",IF(DetalleExp!H839='Tablas intermedias'!$A$3,"Financiamiento Internacional","Legítimo Abono"))</f>
        <v>Financiamiento Internacional</v>
      </c>
      <c r="B839" s="7">
        <f>DetalleExp!E839</f>
        <v>44252</v>
      </c>
      <c r="C839" s="1" t="str">
        <f>DetalleExp!A839</f>
        <v>EX-2021-16743791-APN-DAFYP#MS</v>
      </c>
      <c r="D839" s="1" t="str">
        <f>IF(A839="Ordenes de Compra",VLOOKUP(C839,Autogestión!$B$2:$D$5090,3,0),IF(A839="Legítimo Abono",VLOOKUP(C839,NoAmpOC!$B$2:$H$988,7,0),"Factura"))</f>
        <v>Factura</v>
      </c>
      <c r="E839" s="26" t="str">
        <f>IF(A839="Ordenes de Compra",VLOOKUP($C839,Autogestión!$B$2:$G$5090,6,0),IF(A839="Financiamiento Internacional",VLOOKUP($C839,FinInt!$B$2:$G$508,6,0),"Legítimo Abono"))</f>
        <v>Programa de Consolidación de la Gestión centralizada en Salud - ARG/13/007 - PNUD</v>
      </c>
      <c r="F839" s="26" t="str">
        <f>IF($A839="Ordenes de Compra","ARS",IF($A839="Financiamiento Internacional",VLOOKUP($C839,FinInt!$B$2:$Q$508,15,0),VLOOKUP($C839,NoAmpOC!$B$2:$T$988,18,0)))</f>
        <v>ARS</v>
      </c>
      <c r="G839" s="5">
        <f>IF($A839="Ordenes de Compra",VLOOKUP($C839,Autogestión!$B$2:$H$5090,7,0),IF($A839="Financiamiento Internacional",VLOOKUP($C839,FinInt!$B$2:$Q$1308,16,0),VLOOKUP($C839,NoAmpOC!$B$2:$T$988,19,0)))</f>
        <v>7475.43</v>
      </c>
      <c r="H839" s="5">
        <f t="shared" si="39"/>
        <v>7475.43</v>
      </c>
      <c r="I839" s="26" t="str">
        <f>IF($A839="Ordenes de Compra",VLOOKUP($C839,Autogestión!$B$2:$J$5090,9,0),IF($A839="Financiamiento Internacional",VLOOKUP($C839,FinInt!$B$2:$G$1555,6,0),"Legitimo Abono"))</f>
        <v>Programa de Consolidación de la Gestión centralizada en Salud - ARG/13/007 - PNUD</v>
      </c>
      <c r="J839" s="1" t="str">
        <f>IF($A839="Ordenes de Compra",VLOOKUP($C839,Autogestión!$B$2:$R$5090,17,0),IF($A839="Financiamiento Internacional",VLOOKUP($C839,FinInt!$B$2:$O$1508,14,0),VLOOKUP($C839,NoAmpOC!$B$2:$R$988,17,0)))</f>
        <v>AQUALINE SA</v>
      </c>
      <c r="K839" s="7" t="str">
        <f>DetalleExp!AP839</f>
        <v>DAFYP#MS-ARCHIVO</v>
      </c>
      <c r="L839" s="7" t="str">
        <f>DetalleExp!AQ839</f>
        <v>ARCHIVO - Archivo</v>
      </c>
      <c r="M839" s="7" t="str">
        <f>DetalleExp!AR839</f>
        <v>DAFYP#MS - Dirección de administración financiera y presupuestaria</v>
      </c>
      <c r="N839" s="7">
        <f>DetalleExp!AS839</f>
        <v>44319</v>
      </c>
      <c r="O839" s="27">
        <f ca="1">ROUNDUP(TODAY()-N839,0)</f>
        <v>36</v>
      </c>
      <c r="P839" s="27">
        <f ca="1">ROUNDUP(TODAY()-B839,0)</f>
        <v>103</v>
      </c>
      <c r="Q839" s="1" t="str">
        <f>IFERROR(IF(A839="Ordenes de Compra",VLOOKUP($E839,'Ordenes de Compra'!$A$2:$E$1712,5,0),"Sin OC"),"Sin dato")</f>
        <v>Sin OC</v>
      </c>
      <c r="R839" s="28" t="str">
        <f>IFERROR(IF(A839="Ordenes de Compra",VLOOKUP($I839,'Ordenes de Compra'!$B$2:$E$1712,3,0),"Sin OC"),"Sin dato")</f>
        <v>Sin OC</v>
      </c>
      <c r="S839" s="1" t="str">
        <f>VLOOKUP($U839,'Tablas intermedias'!$C$1:$H$222,5,0)</f>
        <v>DGPFE</v>
      </c>
      <c r="T839" s="29" t="str">
        <f t="shared" si="40"/>
        <v>OK</v>
      </c>
      <c r="U839" s="30" t="str">
        <f t="shared" si="41"/>
        <v>DAFYP#MS-ARCHIVOARCHIVO - ArchivoDAFYP#MS - Dirección de administración financiera y presupuestaria</v>
      </c>
      <c r="V839" s="1" t="str">
        <f>VLOOKUP(U839,'Tablas intermedias'!$C$1:$H$222,6,0)</f>
        <v>No</v>
      </c>
      <c r="W839" s="1" t="str">
        <f ca="1">IF(O839&lt;30,"menos de 30 días","más de 30 días")</f>
        <v>más de 30 días</v>
      </c>
    </row>
    <row r="840" spans="1:23" ht="14.25" hidden="1" thickTop="1" thickBot="1" x14ac:dyDescent="0.25">
      <c r="A840" s="17" t="str">
        <f>IF(DetalleExp!H840='Tablas intermedias'!$A$2,"Ordenes de Compra",IF(DetalleExp!H840='Tablas intermedias'!$A$3,"Financiamiento Internacional","Legítimo Abono"))</f>
        <v>Legítimo Abono</v>
      </c>
      <c r="B840" s="7">
        <f>DetalleExp!E840</f>
        <v>44252</v>
      </c>
      <c r="C840" s="1" t="str">
        <f>DetalleExp!A840</f>
        <v>EX-2021-16799470-APN-DD#MS</v>
      </c>
      <c r="D840" s="1" t="str">
        <f>IF(A840="Ordenes de Compra",VLOOKUP(C840,Autogestión!$B$2:$D$5090,3,0),IF(A840="Legítimo Abono",VLOOKUP(C840,NoAmpOC!$B$2:$H$988,7,0),"Factura"))</f>
        <v>Factura B</v>
      </c>
      <c r="E840" s="26" t="str">
        <f>IF(A840="Ordenes de Compra",VLOOKUP($C840,Autogestión!$B$2:$G$5090,6,0),IF(A840="Financiamiento Internacional",VLOOKUP($C840,FinInt!$B$2:$G$508,6,0),"Legítimo Abono"))</f>
        <v>Legítimo Abono</v>
      </c>
      <c r="F840" s="26" t="str">
        <f>IF($A840="Ordenes de Compra","ARS",IF($A840="Financiamiento Internacional",VLOOKUP($C840,FinInt!$B$2:$Q$508,15,0),VLOOKUP($C840,NoAmpOC!$B$2:$T$988,18,0)))</f>
        <v>USD</v>
      </c>
      <c r="G840" s="5">
        <f>IF($A840="Ordenes de Compra",VLOOKUP($C840,Autogestión!$B$2:$H$5090,7,0),IF($A840="Financiamiento Internacional",VLOOKUP($C840,FinInt!$B$2:$Q$1308,16,0),VLOOKUP($C840,NoAmpOC!$B$2:$T$988,19,0)))</f>
        <v>5476.88</v>
      </c>
      <c r="H840" s="5">
        <f t="shared" si="39"/>
        <v>547688</v>
      </c>
      <c r="I840" s="26" t="str">
        <f>IF($A840="Ordenes de Compra",VLOOKUP($C840,Autogestión!$B$2:$J$5090,9,0),IF($A840="Financiamiento Internacional",VLOOKUP($C840,FinInt!$B$2:$G$1555,6,0),"Legitimo Abono"))</f>
        <v>Legitimo Abono</v>
      </c>
      <c r="J840" s="1" t="str">
        <f>IF($A840="Ordenes de Compra",VLOOKUP($C840,Autogestión!$B$2:$R$5090,17,0),IF($A840="Financiamiento Internacional",VLOOKUP($C840,FinInt!$B$2:$O$1508,14,0),VLOOKUP($C840,NoAmpOC!$B$2:$R$988,17,0)))</f>
        <v>Hellmann Worldwide Logistics SA</v>
      </c>
      <c r="K840" s="7" t="str">
        <f>DetalleExp!AP840</f>
        <v>MWEIMAN</v>
      </c>
      <c r="L840" s="7" t="str">
        <f>DetalleExp!AQ840</f>
        <v>TESORERIA - Tesorería</v>
      </c>
      <c r="M840" s="7" t="str">
        <f>DetalleExp!AR840</f>
        <v>DCYT#MS - Dirección de contabilidad y tesorería</v>
      </c>
      <c r="N840" s="7">
        <f>DetalleExp!AS840</f>
        <v>44334</v>
      </c>
      <c r="O840" s="27">
        <f ca="1">ROUNDUP(TODAY()-N840,0)</f>
        <v>21</v>
      </c>
      <c r="P840" s="27">
        <f ca="1">ROUNDUP(TODAY()-B840,0)</f>
        <v>103</v>
      </c>
      <c r="Q840" s="1" t="str">
        <f>IFERROR(IF(A840="Ordenes de Compra",VLOOKUP($E840,'Ordenes de Compra'!$A$2:$E$1712,5,0),"Sin OC"),"Sin dato")</f>
        <v>Sin OC</v>
      </c>
      <c r="R840" s="28" t="str">
        <f>IFERROR(IF(A840="Ordenes de Compra",VLOOKUP($I840,'Ordenes de Compra'!$B$2:$E$1712,3,0),"Sin OC"),"Sin dato")</f>
        <v>Sin OC</v>
      </c>
      <c r="S840" s="1" t="str">
        <f>VLOOKUP($U840,'Tablas intermedias'!$C$1:$H$222,5,0)</f>
        <v>Tesorería</v>
      </c>
      <c r="T840" s="29" t="str">
        <f t="shared" si="40"/>
        <v>OK</v>
      </c>
      <c r="U840" s="30" t="str">
        <f t="shared" si="41"/>
        <v>MWEIMANTESORERIA - TesoreríaDCYT#MS - Dirección de contabilidad y tesorería</v>
      </c>
      <c r="V840" s="1" t="str">
        <f>VLOOKUP(U840,'Tablas intermedias'!$C$1:$H$222,6,0)</f>
        <v>No</v>
      </c>
      <c r="W840" s="1" t="str">
        <f ca="1">IF(O840&lt;30,"menos de 30 días","más de 30 días")</f>
        <v>menos de 30 días</v>
      </c>
    </row>
    <row r="841" spans="1:23" ht="14.25" hidden="1" thickTop="1" thickBot="1" x14ac:dyDescent="0.25">
      <c r="A841" s="17" t="str">
        <f>IF(DetalleExp!H841='Tablas intermedias'!$A$2,"Ordenes de Compra",IF(DetalleExp!H841='Tablas intermedias'!$A$3,"Financiamiento Internacional","Legítimo Abono"))</f>
        <v>Ordenes de Compra</v>
      </c>
      <c r="B841" s="7">
        <f>DetalleExp!E841</f>
        <v>44253</v>
      </c>
      <c r="C841" s="1" t="str">
        <f>DetalleExp!A841</f>
        <v>EX-2021-16944971-APN-DTYC#MS</v>
      </c>
      <c r="D841" s="1" t="str">
        <f>IF(A841="Ordenes de Compra",VLOOKUP(C841,Autogestión!$B$2:$D$5090,3,0),IF(A841="Legítimo Abono",VLOOKUP(C841,NoAmpOC!$B$2:$H$988,7,0),"Factura"))</f>
        <v>Factura</v>
      </c>
      <c r="E841" s="26" t="str">
        <f>IF(A841="Ordenes de Compra",VLOOKUP($C841,Autogestión!$B$2:$G$5090,6,0),IF(A841="Financiamiento Internacional",VLOOKUP($C841,FinInt!$B$2:$G$508,6,0),"Legítimo Abono"))</f>
        <v>80-0025-LPU18</v>
      </c>
      <c r="F841" s="26" t="str">
        <f>IF($A841="Ordenes de Compra","ARS",IF($A841="Financiamiento Internacional",VLOOKUP($C841,FinInt!$B$2:$Q$508,15,0),VLOOKUP($C841,NoAmpOC!$B$2:$T$988,18,0)))</f>
        <v>ARS</v>
      </c>
      <c r="G841" s="5">
        <f>IF($A841="Ordenes de Compra",VLOOKUP($C841,Autogestión!$B$2:$H$5090,7,0),IF($A841="Financiamiento Internacional",VLOOKUP($C841,FinInt!$B$2:$Q$1308,16,0),VLOOKUP($C841,NoAmpOC!$B$2:$T$988,19,0)))</f>
        <v>3146774.4</v>
      </c>
      <c r="H841" s="5">
        <f t="shared" si="39"/>
        <v>3146774.4</v>
      </c>
      <c r="I841" s="26" t="str">
        <f>IF($A841="Ordenes de Compra",VLOOKUP($C841,Autogestión!$B$2:$J$5090,9,0),IF($A841="Financiamiento Internacional",VLOOKUP($C841,FinInt!$B$2:$G$1555,6,0),"Legitimo Abono"))</f>
        <v>80-1046-OC20</v>
      </c>
      <c r="J841" s="1" t="str">
        <f>IF($A841="Ordenes de Compra",VLOOKUP($C841,Autogestión!$B$2:$R$5090,17,0),IF($A841="Financiamiento Internacional",VLOOKUP($C841,FinInt!$B$2:$O$1508,14,0),VLOOKUP($C841,NoAmpOC!$B$2:$R$988,17,0)))</f>
        <v>SAVANT PHARM S.A.</v>
      </c>
      <c r="K841" s="7" t="str">
        <f>DetalleExp!AP841</f>
        <v>DAFYP#MS-ARCHIVO</v>
      </c>
      <c r="L841" s="7" t="str">
        <f>DetalleExp!AQ841</f>
        <v>ARCHIVO - Archivo</v>
      </c>
      <c r="M841" s="7" t="str">
        <f>DetalleExp!AR841</f>
        <v>DAFYP#MS - Dirección de administración financiera y presupuestaria</v>
      </c>
      <c r="N841" s="7">
        <f>DetalleExp!AS841</f>
        <v>44278</v>
      </c>
      <c r="O841" s="27">
        <f ca="1">ROUNDUP(TODAY()-N841,0)</f>
        <v>77</v>
      </c>
      <c r="P841" s="27">
        <f ca="1">ROUNDUP(TODAY()-B841,0)</f>
        <v>102</v>
      </c>
      <c r="Q841" s="1" t="str">
        <f>IFERROR(IF(A841="Ordenes de Compra",VLOOKUP($E841,'Ordenes de Compra'!$A$2:$E$1712,5,0),"Sin OC"),"Sin dato")</f>
        <v>29.0.0.45.0</v>
      </c>
      <c r="R841" s="28">
        <f>IFERROR(IF(A841="Ordenes de Compra",VLOOKUP($I841,'Ordenes de Compra'!$B$2:$E$1712,3,0),"Sin OC"),"Sin dato")</f>
        <v>29491312.84</v>
      </c>
      <c r="S841" s="1" t="str">
        <f>VLOOKUP($U841,'Tablas intermedias'!$C$1:$H$222,5,0)</f>
        <v>DGPFE</v>
      </c>
      <c r="T841" s="29" t="str">
        <f t="shared" si="40"/>
        <v>OK</v>
      </c>
      <c r="U841" s="30" t="str">
        <f t="shared" si="41"/>
        <v>DAFYP#MS-ARCHIVOARCHIVO - ArchivoDAFYP#MS - Dirección de administración financiera y presupuestaria</v>
      </c>
      <c r="V841" s="1" t="str">
        <f>VLOOKUP(U841,'Tablas intermedias'!$C$1:$H$222,6,0)</f>
        <v>No</v>
      </c>
      <c r="W841" s="1" t="str">
        <f ca="1">IF(O841&lt;30,"menos de 30 días","más de 30 días")</f>
        <v>más de 30 días</v>
      </c>
    </row>
    <row r="842" spans="1:23" ht="14.25" hidden="1" thickTop="1" thickBot="1" x14ac:dyDescent="0.25">
      <c r="A842" s="17" t="str">
        <f>IF(DetalleExp!H842='Tablas intermedias'!$A$2,"Ordenes de Compra",IF(DetalleExp!H842='Tablas intermedias'!$A$3,"Financiamiento Internacional","Legítimo Abono"))</f>
        <v>Legítimo Abono</v>
      </c>
      <c r="B842" s="7">
        <f>DetalleExp!E842</f>
        <v>44253</v>
      </c>
      <c r="C842" s="1" t="str">
        <f>DetalleExp!A842</f>
        <v>EX-2021-16978283-APN-DD#MS</v>
      </c>
      <c r="D842" s="1" t="str">
        <f>IF(A842="Ordenes de Compra",VLOOKUP(C842,Autogestión!$B$2:$D$5090,3,0),IF(A842="Legítimo Abono",VLOOKUP(C842,NoAmpOC!$B$2:$H$988,7,0),"Factura"))</f>
        <v>Factura B</v>
      </c>
      <c r="E842" s="26" t="str">
        <f>IF(A842="Ordenes de Compra",VLOOKUP($C842,Autogestión!$B$2:$G$5090,6,0),IF(A842="Financiamiento Internacional",VLOOKUP($C842,FinInt!$B$2:$G$508,6,0),"Legítimo Abono"))</f>
        <v>Legítimo Abono</v>
      </c>
      <c r="F842" s="26" t="str">
        <f>IF($A842="Ordenes de Compra","ARS",IF($A842="Financiamiento Internacional",VLOOKUP($C842,FinInt!$B$2:$Q$508,15,0),VLOOKUP($C842,NoAmpOC!$B$2:$T$988,18,0)))</f>
        <v>ARS</v>
      </c>
      <c r="G842" s="5">
        <f>IF($A842="Ordenes de Compra",VLOOKUP($C842,Autogestión!$B$2:$H$5090,7,0),IF($A842="Financiamiento Internacional",VLOOKUP($C842,FinInt!$B$2:$Q$1308,16,0),VLOOKUP($C842,NoAmpOC!$B$2:$T$988,19,0)))</f>
        <v>74000</v>
      </c>
      <c r="H842" s="5">
        <f t="shared" si="39"/>
        <v>74000</v>
      </c>
      <c r="I842" s="26" t="str">
        <f>IF($A842="Ordenes de Compra",VLOOKUP($C842,Autogestión!$B$2:$J$5090,9,0),IF($A842="Financiamiento Internacional",VLOOKUP($C842,FinInt!$B$2:$G$1555,6,0),"Legitimo Abono"))</f>
        <v>Legitimo Abono</v>
      </c>
      <c r="J842" s="1" t="str">
        <f>IF($A842="Ordenes de Compra",VLOOKUP($C842,Autogestión!$B$2:$R$5090,17,0),IF($A842="Financiamiento Internacional",VLOOKUP($C842,FinInt!$B$2:$O$1508,14,0),VLOOKUP($C842,NoAmpOC!$B$2:$R$988,17,0)))</f>
        <v>Damian Escobedo</v>
      </c>
      <c r="K842" s="7" t="str">
        <f>DetalleExp!AP842</f>
        <v>SSOARES</v>
      </c>
      <c r="L842" s="7" t="str">
        <f>DetalleExp!AQ842</f>
        <v>PVD - Pvd dirección de sumarios</v>
      </c>
      <c r="M842" s="7" t="str">
        <f>DetalleExp!AR842</f>
        <v>DS#MS - Dirección de sumarios</v>
      </c>
      <c r="N842" s="7">
        <f>DetalleExp!AS842</f>
        <v>44314</v>
      </c>
      <c r="O842" s="27">
        <f ca="1">ROUNDUP(TODAY()-N842,0)</f>
        <v>41</v>
      </c>
      <c r="P842" s="27">
        <f ca="1">ROUNDUP(TODAY()-B842,0)</f>
        <v>102</v>
      </c>
      <c r="Q842" s="1" t="str">
        <f>IFERROR(IF(A842="Ordenes de Compra",VLOOKUP($E842,'Ordenes de Compra'!$A$2:$E$1712,5,0),"Sin OC"),"Sin dato")</f>
        <v>Sin OC</v>
      </c>
      <c r="R842" s="28" t="str">
        <f>IFERROR(IF(A842="Ordenes de Compra",VLOOKUP($I842,'Ordenes de Compra'!$B$2:$E$1712,3,0),"Sin OC"),"Sin dato")</f>
        <v>Sin OC</v>
      </c>
      <c r="S842" s="1" t="str">
        <f>VLOOKUP($U842,'Tablas intermedias'!$C$1:$H$222,5,0)</f>
        <v>Programa</v>
      </c>
      <c r="T842" s="29" t="str">
        <f t="shared" si="40"/>
        <v>OK</v>
      </c>
      <c r="U842" s="30" t="str">
        <f t="shared" si="41"/>
        <v>SSOARESPVD - Pvd dirección de sumariosDS#MS - Dirección de sumarios</v>
      </c>
      <c r="V842" s="1" t="str">
        <f>VLOOKUP(U842,'Tablas intermedias'!$C$1:$H$222,6,0)</f>
        <v>Si</v>
      </c>
      <c r="W842" s="1" t="str">
        <f ca="1">IF(O842&lt;30,"menos de 30 días","más de 30 días")</f>
        <v>más de 30 días</v>
      </c>
    </row>
    <row r="843" spans="1:23" ht="14.25" hidden="1" thickTop="1" thickBot="1" x14ac:dyDescent="0.25">
      <c r="A843" s="17" t="str">
        <f>IF(DetalleExp!H843='Tablas intermedias'!$A$2,"Ordenes de Compra",IF(DetalleExp!H843='Tablas intermedias'!$A$3,"Financiamiento Internacional","Legítimo Abono"))</f>
        <v>Legítimo Abono</v>
      </c>
      <c r="B843" s="7">
        <f>DetalleExp!E843</f>
        <v>44253</v>
      </c>
      <c r="C843" s="1" t="str">
        <f>DetalleExp!A843</f>
        <v>EX-2021-17012418-APN-DD#MS</v>
      </c>
      <c r="D843" s="1" t="str">
        <f>IF(A843="Ordenes de Compra",VLOOKUP(C843,Autogestión!$B$2:$D$5090,3,0),IF(A843="Legítimo Abono",VLOOKUP(C843,NoAmpOC!$B$2:$H$988,7,0),"Factura"))</f>
        <v>Factura B</v>
      </c>
      <c r="E843" s="26" t="str">
        <f>IF(A843="Ordenes de Compra",VLOOKUP($C843,Autogestión!$B$2:$G$5090,6,0),IF(A843="Financiamiento Internacional",VLOOKUP($C843,FinInt!$B$2:$G$508,6,0),"Legítimo Abono"))</f>
        <v>Legítimo Abono</v>
      </c>
      <c r="F843" s="26" t="str">
        <f>IF($A843="Ordenes de Compra","ARS",IF($A843="Financiamiento Internacional",VLOOKUP($C843,FinInt!$B$2:$Q$508,15,0),VLOOKUP($C843,NoAmpOC!$B$2:$T$988,18,0)))</f>
        <v>ARS</v>
      </c>
      <c r="G843" s="5">
        <f>IF($A843="Ordenes de Compra",VLOOKUP($C843,Autogestión!$B$2:$H$5090,7,0),IF($A843="Financiamiento Internacional",VLOOKUP($C843,FinInt!$B$2:$Q$1308,16,0),VLOOKUP($C843,NoAmpOC!$B$2:$T$988,19,0)))</f>
        <v>20000</v>
      </c>
      <c r="H843" s="5">
        <f t="shared" si="39"/>
        <v>20000</v>
      </c>
      <c r="I843" s="26" t="str">
        <f>IF($A843="Ordenes de Compra",VLOOKUP($C843,Autogestión!$B$2:$J$5090,9,0),IF($A843="Financiamiento Internacional",VLOOKUP($C843,FinInt!$B$2:$G$1555,6,0),"Legitimo Abono"))</f>
        <v>Legitimo Abono</v>
      </c>
      <c r="J843" s="1" t="str">
        <f>IF($A843="Ordenes de Compra",VLOOKUP($C843,Autogestión!$B$2:$R$5090,17,0),IF($A843="Financiamiento Internacional",VLOOKUP($C843,FinInt!$B$2:$O$1508,14,0),VLOOKUP($C843,NoAmpOC!$B$2:$R$988,17,0)))</f>
        <v>FRIGORIFICO ONETO Y CIA SAIC.</v>
      </c>
      <c r="K843" s="7" t="str">
        <f>DetalleExp!AP843</f>
        <v>SSOARES</v>
      </c>
      <c r="L843" s="7" t="str">
        <f>DetalleExp!AQ843</f>
        <v>PVD - Pvd dirección de sumarios</v>
      </c>
      <c r="M843" s="7" t="str">
        <f>DetalleExp!AR843</f>
        <v>DIRAYS#MS - Dirección de integridad, responsabilidad administrativa y sumarios</v>
      </c>
      <c r="N843" s="7">
        <f>DetalleExp!AS843</f>
        <v>44343</v>
      </c>
      <c r="O843" s="27">
        <f ca="1">ROUNDUP(TODAY()-N843,0)</f>
        <v>12</v>
      </c>
      <c r="P843" s="27">
        <f ca="1">ROUNDUP(TODAY()-B843,0)</f>
        <v>102</v>
      </c>
      <c r="Q843" s="1" t="str">
        <f>IFERROR(IF(A843="Ordenes de Compra",VLOOKUP($E843,'Ordenes de Compra'!$A$2:$E$1712,5,0),"Sin OC"),"Sin dato")</f>
        <v>Sin OC</v>
      </c>
      <c r="R843" s="28" t="str">
        <f>IFERROR(IF(A843="Ordenes de Compra",VLOOKUP($I843,'Ordenes de Compra'!$B$2:$E$1712,3,0),"Sin OC"),"Sin dato")</f>
        <v>Sin OC</v>
      </c>
      <c r="S843" s="1" t="str">
        <f>VLOOKUP($U843,'Tablas intermedias'!$C$1:$H$222,5,0)</f>
        <v>Programa</v>
      </c>
      <c r="T843" s="29" t="str">
        <f t="shared" si="40"/>
        <v>OK</v>
      </c>
      <c r="U843" s="30" t="str">
        <f t="shared" si="41"/>
        <v>SSOARESPVD - Pvd dirección de sumariosDIRAYS#MS - Dirección de integridad, responsabilidad administrativa y sumarios</v>
      </c>
      <c r="V843" s="1" t="str">
        <f>VLOOKUP(U843,'Tablas intermedias'!$C$1:$H$222,6,0)</f>
        <v>Si</v>
      </c>
      <c r="W843" s="1" t="str">
        <f ca="1">IF(O843&lt;30,"menos de 30 días","más de 30 días")</f>
        <v>menos de 30 días</v>
      </c>
    </row>
    <row r="844" spans="1:23" ht="14.25" hidden="1" thickTop="1" thickBot="1" x14ac:dyDescent="0.25">
      <c r="A844" s="17" t="str">
        <f>IF(DetalleExp!H844='Tablas intermedias'!$A$2,"Ordenes de Compra",IF(DetalleExp!H844='Tablas intermedias'!$A$3,"Financiamiento Internacional","Legítimo Abono"))</f>
        <v>Legítimo Abono</v>
      </c>
      <c r="B844" s="7">
        <f>DetalleExp!E844</f>
        <v>44253</v>
      </c>
      <c r="C844" s="1" t="str">
        <f>DetalleExp!A844</f>
        <v>EX-2021-17015459-APN-DD#MS</v>
      </c>
      <c r="D844" s="1" t="str">
        <f>IF(A844="Ordenes de Compra",VLOOKUP(C844,Autogestión!$B$2:$D$5090,3,0),IF(A844="Legítimo Abono",VLOOKUP(C844,NoAmpOC!$B$2:$H$988,7,0),"Factura"))</f>
        <v>Factura B</v>
      </c>
      <c r="E844" s="26" t="str">
        <f>IF(A844="Ordenes de Compra",VLOOKUP($C844,Autogestión!$B$2:$G$5090,6,0),IF(A844="Financiamiento Internacional",VLOOKUP($C844,FinInt!$B$2:$G$508,6,0),"Legítimo Abono"))</f>
        <v>Legítimo Abono</v>
      </c>
      <c r="F844" s="26" t="str">
        <f>IF($A844="Ordenes de Compra","ARS",IF($A844="Financiamiento Internacional",VLOOKUP($C844,FinInt!$B$2:$Q$508,15,0),VLOOKUP($C844,NoAmpOC!$B$2:$T$988,18,0)))</f>
        <v>ARS</v>
      </c>
      <c r="G844" s="5">
        <f>IF($A844="Ordenes de Compra",VLOOKUP($C844,Autogestión!$B$2:$H$5090,7,0),IF($A844="Financiamiento Internacional",VLOOKUP($C844,FinInt!$B$2:$Q$1308,16,0),VLOOKUP($C844,NoAmpOC!$B$2:$T$988,19,0)))</f>
        <v>3000</v>
      </c>
      <c r="H844" s="5">
        <f t="shared" si="39"/>
        <v>3000</v>
      </c>
      <c r="I844" s="26" t="str">
        <f>IF($A844="Ordenes de Compra",VLOOKUP($C844,Autogestión!$B$2:$J$5090,9,0),IF($A844="Financiamiento Internacional",VLOOKUP($C844,FinInt!$B$2:$G$1555,6,0),"Legitimo Abono"))</f>
        <v>Legitimo Abono</v>
      </c>
      <c r="J844" s="1" t="str">
        <f>IF($A844="Ordenes de Compra",VLOOKUP($C844,Autogestión!$B$2:$R$5090,17,0),IF($A844="Financiamiento Internacional",VLOOKUP($C844,FinInt!$B$2:$O$1508,14,0),VLOOKUP($C844,NoAmpOC!$B$2:$R$988,17,0)))</f>
        <v>FRIGORIFICO ONETO Y CIA SAIC.</v>
      </c>
      <c r="K844" s="7" t="str">
        <f>DetalleExp!AP844</f>
        <v>SSOARES</v>
      </c>
      <c r="L844" s="7" t="str">
        <f>DetalleExp!AQ844</f>
        <v>PVD - Pvd dirección de sumarios</v>
      </c>
      <c r="M844" s="7" t="str">
        <f>DetalleExp!AR844</f>
        <v>DIRAYS#MS - Dirección de integridad, responsabilidad administrativa y sumarios</v>
      </c>
      <c r="N844" s="7">
        <f>DetalleExp!AS844</f>
        <v>44319</v>
      </c>
      <c r="O844" s="27">
        <f ca="1">ROUNDUP(TODAY()-N844,0)</f>
        <v>36</v>
      </c>
      <c r="P844" s="27">
        <f ca="1">ROUNDUP(TODAY()-B844,0)</f>
        <v>102</v>
      </c>
      <c r="Q844" s="1" t="str">
        <f>IFERROR(IF(A844="Ordenes de Compra",VLOOKUP($E844,'Ordenes de Compra'!$A$2:$E$1712,5,0),"Sin OC"),"Sin dato")</f>
        <v>Sin OC</v>
      </c>
      <c r="R844" s="28" t="str">
        <f>IFERROR(IF(A844="Ordenes de Compra",VLOOKUP($I844,'Ordenes de Compra'!$B$2:$E$1712,3,0),"Sin OC"),"Sin dato")</f>
        <v>Sin OC</v>
      </c>
      <c r="S844" s="1" t="str">
        <f>VLOOKUP($U844,'Tablas intermedias'!$C$1:$H$222,5,0)</f>
        <v>Programa</v>
      </c>
      <c r="T844" s="29" t="str">
        <f t="shared" si="40"/>
        <v>OK</v>
      </c>
      <c r="U844" s="30" t="str">
        <f t="shared" si="41"/>
        <v>SSOARESPVD - Pvd dirección de sumariosDIRAYS#MS - Dirección de integridad, responsabilidad administrativa y sumarios</v>
      </c>
      <c r="V844" s="1" t="str">
        <f>VLOOKUP(U844,'Tablas intermedias'!$C$1:$H$222,6,0)</f>
        <v>Si</v>
      </c>
      <c r="W844" s="1" t="str">
        <f ca="1">IF(O844&lt;30,"menos de 30 días","más de 30 días")</f>
        <v>más de 30 días</v>
      </c>
    </row>
    <row r="845" spans="1:23" ht="14.25" hidden="1" thickTop="1" thickBot="1" x14ac:dyDescent="0.25">
      <c r="A845" s="17" t="str">
        <f>IF(DetalleExp!H845='Tablas intermedias'!$A$2,"Ordenes de Compra",IF(DetalleExp!H845='Tablas intermedias'!$A$3,"Financiamiento Internacional","Legítimo Abono"))</f>
        <v>Legítimo Abono</v>
      </c>
      <c r="B845" s="7">
        <f>DetalleExp!E845</f>
        <v>44253</v>
      </c>
      <c r="C845" s="1" t="str">
        <f>DetalleExp!A845</f>
        <v>EX-2021-17020275-APN-DD#MS</v>
      </c>
      <c r="D845" s="1" t="str">
        <f>IF(A845="Ordenes de Compra",VLOOKUP(C845,Autogestión!$B$2:$D$5090,3,0),IF(A845="Legítimo Abono",VLOOKUP(C845,NoAmpOC!$B$2:$H$988,7,0),"Factura"))</f>
        <v>Factura B</v>
      </c>
      <c r="E845" s="26" t="str">
        <f>IF(A845="Ordenes de Compra",VLOOKUP($C845,Autogestión!$B$2:$G$5090,6,0),IF(A845="Financiamiento Internacional",VLOOKUP($C845,FinInt!$B$2:$G$508,6,0),"Legítimo Abono"))</f>
        <v>Legítimo Abono</v>
      </c>
      <c r="F845" s="26" t="str">
        <f>IF($A845="Ordenes de Compra","ARS",IF($A845="Financiamiento Internacional",VLOOKUP($C845,FinInt!$B$2:$Q$508,15,0),VLOOKUP($C845,NoAmpOC!$B$2:$T$988,18,0)))</f>
        <v>ARS</v>
      </c>
      <c r="G845" s="5">
        <f>IF($A845="Ordenes de Compra",VLOOKUP($C845,Autogestión!$B$2:$H$5090,7,0),IF($A845="Financiamiento Internacional",VLOOKUP($C845,FinInt!$B$2:$Q$1308,16,0),VLOOKUP($C845,NoAmpOC!$B$2:$T$988,19,0)))</f>
        <v>27475</v>
      </c>
      <c r="H845" s="5">
        <f t="shared" si="39"/>
        <v>27475</v>
      </c>
      <c r="I845" s="26" t="str">
        <f>IF($A845="Ordenes de Compra",VLOOKUP($C845,Autogestión!$B$2:$J$5090,9,0),IF($A845="Financiamiento Internacional",VLOOKUP($C845,FinInt!$B$2:$G$1555,6,0),"Legitimo Abono"))</f>
        <v>Legitimo Abono</v>
      </c>
      <c r="J845" s="1" t="str">
        <f>IF($A845="Ordenes de Compra",VLOOKUP($C845,Autogestión!$B$2:$R$5090,17,0),IF($A845="Financiamiento Internacional",VLOOKUP($C845,FinInt!$B$2:$O$1508,14,0),VLOOKUP($C845,NoAmpOC!$B$2:$R$988,17,0)))</f>
        <v>FRIGORIFICO ONETO Y CIA SAIC.</v>
      </c>
      <c r="K845" s="7" t="str">
        <f>DetalleExp!AP845</f>
        <v>MAMEDRANO</v>
      </c>
      <c r="L845" s="7" t="str">
        <f>DetalleExp!AQ845</f>
        <v>PROFESIONALES_LEGALES - Profesionales asuntos legales</v>
      </c>
      <c r="M845" s="7" t="str">
        <f>DetalleExp!AR845</f>
        <v>DAL#MS - Dirección de asuntos legales</v>
      </c>
      <c r="N845" s="7">
        <f>DetalleExp!AS845</f>
        <v>44350</v>
      </c>
      <c r="O845" s="27">
        <f ca="1">ROUNDUP(TODAY()-N845,0)</f>
        <v>5</v>
      </c>
      <c r="P845" s="27">
        <f ca="1">ROUNDUP(TODAY()-B845,0)</f>
        <v>102</v>
      </c>
      <c r="Q845" s="1" t="str">
        <f>IFERROR(IF(A845="Ordenes de Compra",VLOOKUP($E845,'Ordenes de Compra'!$A$2:$E$1712,5,0),"Sin OC"),"Sin dato")</f>
        <v>Sin OC</v>
      </c>
      <c r="R845" s="28" t="str">
        <f>IFERROR(IF(A845="Ordenes de Compra",VLOOKUP($I845,'Ordenes de Compra'!$B$2:$E$1712,3,0),"Sin OC"),"Sin dato")</f>
        <v>Sin OC</v>
      </c>
      <c r="S845" s="1" t="str">
        <f>VLOOKUP($U845,'Tablas intermedias'!$C$1:$H$222,5,0)</f>
        <v>DAL</v>
      </c>
      <c r="T845" s="29" t="str">
        <f t="shared" si="40"/>
        <v>OK</v>
      </c>
      <c r="U845" s="30" t="str">
        <f t="shared" si="41"/>
        <v>MAMEDRANOPROFESIONALES_LEGALES - Profesionales asuntos legalesDAL#MS - Dirección de asuntos legales</v>
      </c>
      <c r="V845" s="1" t="str">
        <f>VLOOKUP(U845,'Tablas intermedias'!$C$1:$H$222,6,0)</f>
        <v>Si</v>
      </c>
      <c r="W845" s="1" t="str">
        <f ca="1">IF(O845&lt;30,"menos de 30 días","más de 30 días")</f>
        <v>menos de 30 días</v>
      </c>
    </row>
    <row r="846" spans="1:23" ht="14.25" hidden="1" thickTop="1" thickBot="1" x14ac:dyDescent="0.25">
      <c r="A846" s="17" t="str">
        <f>IF(DetalleExp!H846='Tablas intermedias'!$A$2,"Ordenes de Compra",IF(DetalleExp!H846='Tablas intermedias'!$A$3,"Financiamiento Internacional","Legítimo Abono"))</f>
        <v>Legítimo Abono</v>
      </c>
      <c r="B846" s="7">
        <f>DetalleExp!E846</f>
        <v>44253</v>
      </c>
      <c r="C846" s="1" t="str">
        <f>DetalleExp!A846</f>
        <v>EX-2021-17023286-APN-DD#MS</v>
      </c>
      <c r="D846" s="1" t="str">
        <f>IF(A846="Ordenes de Compra",VLOOKUP(C846,Autogestión!$B$2:$D$5090,3,0),IF(A846="Legítimo Abono",VLOOKUP(C846,NoAmpOC!$B$2:$H$988,7,0),"Factura"))</f>
        <v>Factura B</v>
      </c>
      <c r="E846" s="26" t="str">
        <f>IF(A846="Ordenes de Compra",VLOOKUP($C846,Autogestión!$B$2:$G$5090,6,0),IF(A846="Financiamiento Internacional",VLOOKUP($C846,FinInt!$B$2:$G$508,6,0),"Legítimo Abono"))</f>
        <v>Legítimo Abono</v>
      </c>
      <c r="F846" s="26" t="str">
        <f>IF($A846="Ordenes de Compra","ARS",IF($A846="Financiamiento Internacional",VLOOKUP($C846,FinInt!$B$2:$Q$508,15,0),VLOOKUP($C846,NoAmpOC!$B$2:$T$988,18,0)))</f>
        <v>ARS</v>
      </c>
      <c r="G846" s="5">
        <f>IF($A846="Ordenes de Compra",VLOOKUP($C846,Autogestión!$B$2:$H$5090,7,0),IF($A846="Financiamiento Internacional",VLOOKUP($C846,FinInt!$B$2:$Q$1308,16,0),VLOOKUP($C846,NoAmpOC!$B$2:$T$988,19,0)))</f>
        <v>70000</v>
      </c>
      <c r="H846" s="5">
        <f t="shared" si="39"/>
        <v>70000</v>
      </c>
      <c r="I846" s="26" t="str">
        <f>IF($A846="Ordenes de Compra",VLOOKUP($C846,Autogestión!$B$2:$J$5090,9,0),IF($A846="Financiamiento Internacional",VLOOKUP($C846,FinInt!$B$2:$G$1555,6,0),"Legitimo Abono"))</f>
        <v>Legitimo Abono</v>
      </c>
      <c r="J846" s="1" t="str">
        <f>IF($A846="Ordenes de Compra",VLOOKUP($C846,Autogestión!$B$2:$R$5090,17,0),IF($A846="Financiamiento Internacional",VLOOKUP($C846,FinInt!$B$2:$O$1508,14,0),VLOOKUP($C846,NoAmpOC!$B$2:$R$988,17,0)))</f>
        <v>FRIGORIFICO ONETO Y CIA SAIC.</v>
      </c>
      <c r="K846" s="7" t="str">
        <f>DetalleExp!AP846</f>
        <v>GABRPEREYRA</v>
      </c>
      <c r="L846" s="7" t="str">
        <f>DetalleExp!AQ846</f>
        <v>PVD - Privada</v>
      </c>
      <c r="M846" s="7" t="str">
        <f>DetalleExp!AR846</f>
        <v>DNCET#MS - Dirección nacional de control de enfermedades transmisibles</v>
      </c>
      <c r="N846" s="7">
        <f>DetalleExp!AS846</f>
        <v>44348</v>
      </c>
      <c r="O846" s="27">
        <f ca="1">ROUNDUP(TODAY()-N846,0)</f>
        <v>7</v>
      </c>
      <c r="P846" s="27">
        <f ca="1">ROUNDUP(TODAY()-B846,0)</f>
        <v>102</v>
      </c>
      <c r="Q846" s="1" t="str">
        <f>IFERROR(IF(A846="Ordenes de Compra",VLOOKUP($E846,'Ordenes de Compra'!$A$2:$E$1712,5,0),"Sin OC"),"Sin dato")</f>
        <v>Sin OC</v>
      </c>
      <c r="R846" s="28" t="str">
        <f>IFERROR(IF(A846="Ordenes de Compra",VLOOKUP($I846,'Ordenes de Compra'!$B$2:$E$1712,3,0),"Sin OC"),"Sin dato")</f>
        <v>Sin OC</v>
      </c>
      <c r="S846" s="1" t="str">
        <f>VLOOKUP($U846,'Tablas intermedias'!$C$1:$H$222,5,0)</f>
        <v>Programa</v>
      </c>
      <c r="T846" s="29" t="str">
        <f t="shared" si="40"/>
        <v>OK</v>
      </c>
      <c r="U846" s="30" t="str">
        <f t="shared" si="41"/>
        <v>GABRPEREYRAPVD - PrivadaDNCET#MS - Dirección nacional de control de enfermedades transmisibles</v>
      </c>
      <c r="V846" s="1" t="str">
        <f>VLOOKUP(U846,'Tablas intermedias'!$C$1:$H$222,6,0)</f>
        <v>Si</v>
      </c>
      <c r="W846" s="1" t="str">
        <f ca="1">IF(O846&lt;30,"menos de 30 días","más de 30 días")</f>
        <v>menos de 30 días</v>
      </c>
    </row>
    <row r="847" spans="1:23" ht="14.25" hidden="1" thickTop="1" thickBot="1" x14ac:dyDescent="0.25">
      <c r="A847" s="17" t="str">
        <f>IF(DetalleExp!H847='Tablas intermedias'!$A$2,"Ordenes de Compra",IF(DetalleExp!H847='Tablas intermedias'!$A$3,"Financiamiento Internacional","Legítimo Abono"))</f>
        <v>Ordenes de Compra</v>
      </c>
      <c r="B847" s="7">
        <f>DetalleExp!E847</f>
        <v>44253</v>
      </c>
      <c r="C847" s="1" t="str">
        <f>DetalleExp!A847</f>
        <v>EX-2021-17176358-APN-DTYC#MS</v>
      </c>
      <c r="D847" s="1" t="str">
        <f>IF(A847="Ordenes de Compra",VLOOKUP(C847,Autogestión!$B$2:$D$5090,3,0),IF(A847="Legítimo Abono",VLOOKUP(C847,NoAmpOC!$B$2:$H$988,7,0),"Factura"))</f>
        <v>Factura</v>
      </c>
      <c r="E847" s="26" t="str">
        <f>IF(A847="Ordenes de Compra",VLOOKUP($C847,Autogestión!$B$2:$G$5090,6,0),IF(A847="Financiamiento Internacional",VLOOKUP($C847,FinInt!$B$2:$G$508,6,0),"Legítimo Abono"))</f>
        <v>80-0030-CDI18</v>
      </c>
      <c r="F847" s="26" t="str">
        <f>IF($A847="Ordenes de Compra","ARS",IF($A847="Financiamiento Internacional",VLOOKUP($C847,FinInt!$B$2:$Q$508,15,0),VLOOKUP($C847,NoAmpOC!$B$2:$T$988,18,0)))</f>
        <v>ARS</v>
      </c>
      <c r="G847" s="5">
        <f>IF($A847="Ordenes de Compra",VLOOKUP($C847,Autogestión!$B$2:$H$5090,7,0),IF($A847="Financiamiento Internacional",VLOOKUP($C847,FinInt!$B$2:$Q$1308,16,0),VLOOKUP($C847,NoAmpOC!$B$2:$T$988,19,0)))</f>
        <v>53075.14</v>
      </c>
      <c r="H847" s="5">
        <f t="shared" si="39"/>
        <v>53075.14</v>
      </c>
      <c r="I847" s="26" t="str">
        <f>IF($A847="Ordenes de Compra",VLOOKUP($C847,Autogestión!$B$2:$J$5090,9,0),IF($A847="Financiamiento Internacional",VLOOKUP($C847,FinInt!$B$2:$G$1555,6,0),"Legitimo Abono"))</f>
        <v>80-1004-OC19</v>
      </c>
      <c r="J847" s="1" t="str">
        <f>IF($A847="Ordenes de Compra",VLOOKUP($C847,Autogestión!$B$2:$R$5090,17,0),IF($A847="Financiamiento Internacional",VLOOKUP($C847,FinInt!$B$2:$O$1508,14,0),VLOOKUP($C847,NoAmpOC!$B$2:$R$988,17,0)))</f>
        <v>Abbvie S.A.</v>
      </c>
      <c r="K847" s="7" t="str">
        <f>DetalleExp!AP847</f>
        <v>SGA#MS-CRD</v>
      </c>
      <c r="L847" s="7" t="str">
        <f>DetalleExp!AQ847</f>
        <v>CRD - Comisión de recepción definitiva</v>
      </c>
      <c r="M847" s="7" t="str">
        <f>DetalleExp!AR847</f>
        <v>SGA#MS - Secretaría de gestión administrativa</v>
      </c>
      <c r="N847" s="7">
        <f>DetalleExp!AS847</f>
        <v>44319</v>
      </c>
      <c r="O847" s="27">
        <f ca="1">ROUNDUP(TODAY()-N847,0)</f>
        <v>36</v>
      </c>
      <c r="P847" s="27">
        <f ca="1">ROUNDUP(TODAY()-B847,0)</f>
        <v>102</v>
      </c>
      <c r="Q847" s="1" t="str">
        <f>IFERROR(IF(A847="Ordenes de Compra",VLOOKUP($E847,'Ordenes de Compra'!$A$2:$E$1712,5,0),"Sin OC"),"Sin dato")</f>
        <v>22.0.0.41.0</v>
      </c>
      <c r="R847" s="28">
        <f>IFERROR(IF(A847="Ordenes de Compra",VLOOKUP($I847,'Ordenes de Compra'!$B$2:$E$1712,3,0),"Sin OC"),"Sin dato")</f>
        <v>75603540</v>
      </c>
      <c r="S847" s="1" t="str">
        <f>VLOOKUP($U847,'Tablas intermedias'!$C$1:$H$222,5,0)</f>
        <v>CRD</v>
      </c>
      <c r="T847" s="29" t="str">
        <f t="shared" si="40"/>
        <v>OK</v>
      </c>
      <c r="U847" s="30" t="str">
        <f t="shared" si="41"/>
        <v>SGA#MS-CRDCRD - Comisión de recepción definitivaSGA#MS - Secretaría de gestión administrativa</v>
      </c>
      <c r="V847" s="1" t="str">
        <f>VLOOKUP(U847,'Tablas intermedias'!$C$1:$H$222,6,0)</f>
        <v>Si</v>
      </c>
      <c r="W847" s="1" t="str">
        <f ca="1">IF(O847&lt;30,"menos de 30 días","más de 30 días")</f>
        <v>más de 30 días</v>
      </c>
    </row>
    <row r="848" spans="1:23" ht="14.25" hidden="1" thickTop="1" thickBot="1" x14ac:dyDescent="0.25">
      <c r="A848" s="17" t="str">
        <f>IF(DetalleExp!H848='Tablas intermedias'!$A$2,"Ordenes de Compra",IF(DetalleExp!H848='Tablas intermedias'!$A$3,"Financiamiento Internacional","Legítimo Abono"))</f>
        <v>Ordenes de Compra</v>
      </c>
      <c r="B848" s="7">
        <f>DetalleExp!E848</f>
        <v>44253</v>
      </c>
      <c r="C848" s="1" t="str">
        <f>DetalleExp!A848</f>
        <v>EX-2021-17185758-APN-DTYC#MS</v>
      </c>
      <c r="D848" s="1" t="str">
        <f>IF(A848="Ordenes de Compra",VLOOKUP(C848,Autogestión!$B$2:$D$5090,3,0),IF(A848="Legítimo Abono",VLOOKUP(C848,NoAmpOC!$B$2:$H$988,7,0),"Factura"))</f>
        <v>Factura</v>
      </c>
      <c r="E848" s="26" t="str">
        <f>IF(A848="Ordenes de Compra",VLOOKUP($C848,Autogestión!$B$2:$G$5090,6,0),IF(A848="Financiamiento Internacional",VLOOKUP($C848,FinInt!$B$2:$G$508,6,0),"Legítimo Abono"))</f>
        <v>80-0030-CDI18</v>
      </c>
      <c r="F848" s="26" t="str">
        <f>IF($A848="Ordenes de Compra","ARS",IF($A848="Financiamiento Internacional",VLOOKUP($C848,FinInt!$B$2:$Q$508,15,0),VLOOKUP($C848,NoAmpOC!$B$2:$T$988,18,0)))</f>
        <v>ARS</v>
      </c>
      <c r="G848" s="5">
        <f>IF($A848="Ordenes de Compra",VLOOKUP($C848,Autogestión!$B$2:$H$5090,7,0),IF($A848="Financiamiento Internacional",VLOOKUP($C848,FinInt!$B$2:$Q$1308,16,0),VLOOKUP($C848,NoAmpOC!$B$2:$T$988,19,0)))</f>
        <v>136478.93</v>
      </c>
      <c r="H848" s="5">
        <f t="shared" si="39"/>
        <v>136478.93</v>
      </c>
      <c r="I848" s="26" t="str">
        <f>IF($A848="Ordenes de Compra",VLOOKUP($C848,Autogestión!$B$2:$J$5090,9,0),IF($A848="Financiamiento Internacional",VLOOKUP($C848,FinInt!$B$2:$G$1555,6,0),"Legitimo Abono"))</f>
        <v>80-1004-OC19</v>
      </c>
      <c r="J848" s="1" t="str">
        <f>IF($A848="Ordenes de Compra",VLOOKUP($C848,Autogestión!$B$2:$R$5090,17,0),IF($A848="Financiamiento Internacional",VLOOKUP($C848,FinInt!$B$2:$O$1508,14,0),VLOOKUP($C848,NoAmpOC!$B$2:$R$988,17,0)))</f>
        <v>Abbvie S.A.</v>
      </c>
      <c r="K848" s="7" t="str">
        <f>DetalleExp!AP848</f>
        <v>SGA#MS-CRD</v>
      </c>
      <c r="L848" s="7" t="str">
        <f>DetalleExp!AQ848</f>
        <v>CRD - Comisión de recepción definitiva</v>
      </c>
      <c r="M848" s="7" t="str">
        <f>DetalleExp!AR848</f>
        <v>SGA#MS - Secretaría de gestión administrativa</v>
      </c>
      <c r="N848" s="7">
        <f>DetalleExp!AS848</f>
        <v>44319</v>
      </c>
      <c r="O848" s="27">
        <f ca="1">ROUNDUP(TODAY()-N848,0)</f>
        <v>36</v>
      </c>
      <c r="P848" s="27">
        <f ca="1">ROUNDUP(TODAY()-B848,0)</f>
        <v>102</v>
      </c>
      <c r="Q848" s="1" t="str">
        <f>IFERROR(IF(A848="Ordenes de Compra",VLOOKUP($E848,'Ordenes de Compra'!$A$2:$E$1712,5,0),"Sin OC"),"Sin dato")</f>
        <v>22.0.0.41.0</v>
      </c>
      <c r="R848" s="28">
        <f>IFERROR(IF(A848="Ordenes de Compra",VLOOKUP($I848,'Ordenes de Compra'!$B$2:$E$1712,3,0),"Sin OC"),"Sin dato")</f>
        <v>75603540</v>
      </c>
      <c r="S848" s="1" t="str">
        <f>VLOOKUP($U848,'Tablas intermedias'!$C$1:$H$222,5,0)</f>
        <v>CRD</v>
      </c>
      <c r="T848" s="29" t="str">
        <f t="shared" si="40"/>
        <v>OK</v>
      </c>
      <c r="U848" s="30" t="str">
        <f t="shared" si="41"/>
        <v>SGA#MS-CRDCRD - Comisión de recepción definitivaSGA#MS - Secretaría de gestión administrativa</v>
      </c>
      <c r="V848" s="1" t="str">
        <f>VLOOKUP(U848,'Tablas intermedias'!$C$1:$H$222,6,0)</f>
        <v>Si</v>
      </c>
      <c r="W848" s="1" t="str">
        <f ca="1">IF(O848&lt;30,"menos de 30 días","más de 30 días")</f>
        <v>más de 30 días</v>
      </c>
    </row>
    <row r="849" spans="1:23" ht="14.25" hidden="1" thickTop="1" thickBot="1" x14ac:dyDescent="0.25">
      <c r="A849" s="17" t="str">
        <f>IF(DetalleExp!H849='Tablas intermedias'!$A$2,"Ordenes de Compra",IF(DetalleExp!H849='Tablas intermedias'!$A$3,"Financiamiento Internacional","Legítimo Abono"))</f>
        <v>Ordenes de Compra</v>
      </c>
      <c r="B849" s="7">
        <f>DetalleExp!E849</f>
        <v>44253</v>
      </c>
      <c r="C849" s="1" t="str">
        <f>DetalleExp!A849</f>
        <v>EX-2021-17190515-APN-DTYC#MS</v>
      </c>
      <c r="D849" s="1" t="str">
        <f>IF(A849="Ordenes de Compra",VLOOKUP(C849,Autogestión!$B$2:$D$5090,3,0),IF(A849="Legítimo Abono",VLOOKUP(C849,NoAmpOC!$B$2:$H$988,7,0),"Factura"))</f>
        <v>Factura</v>
      </c>
      <c r="E849" s="26" t="str">
        <f>IF(A849="Ordenes de Compra",VLOOKUP($C849,Autogestión!$B$2:$G$5090,6,0),IF(A849="Financiamiento Internacional",VLOOKUP($C849,FinInt!$B$2:$G$508,6,0),"Legítimo Abono"))</f>
        <v>80-0030-CDI18</v>
      </c>
      <c r="F849" s="26" t="str">
        <f>IF($A849="Ordenes de Compra","ARS",IF($A849="Financiamiento Internacional",VLOOKUP($C849,FinInt!$B$2:$Q$508,15,0),VLOOKUP($C849,NoAmpOC!$B$2:$T$988,18,0)))</f>
        <v>ARS</v>
      </c>
      <c r="G849" s="5">
        <f>IF($A849="Ordenes de Compra",VLOOKUP($C849,Autogestión!$B$2:$H$5090,7,0),IF($A849="Financiamiento Internacional",VLOOKUP($C849,FinInt!$B$2:$Q$1308,16,0),VLOOKUP($C849,NoAmpOC!$B$2:$T$988,19,0)))</f>
        <v>339680.88</v>
      </c>
      <c r="H849" s="5">
        <f t="shared" si="39"/>
        <v>339680.88</v>
      </c>
      <c r="I849" s="26" t="str">
        <f>IF($A849="Ordenes de Compra",VLOOKUP($C849,Autogestión!$B$2:$J$5090,9,0),IF($A849="Financiamiento Internacional",VLOOKUP($C849,FinInt!$B$2:$G$1555,6,0),"Legitimo Abono"))</f>
        <v>80-1004-OC19</v>
      </c>
      <c r="J849" s="1" t="str">
        <f>IF($A849="Ordenes de Compra",VLOOKUP($C849,Autogestión!$B$2:$R$5090,17,0),IF($A849="Financiamiento Internacional",VLOOKUP($C849,FinInt!$B$2:$O$1508,14,0),VLOOKUP($C849,NoAmpOC!$B$2:$R$988,17,0)))</f>
        <v>Abbvie S.A.</v>
      </c>
      <c r="K849" s="7" t="str">
        <f>DetalleExp!AP849</f>
        <v>SGA#MS-CRD</v>
      </c>
      <c r="L849" s="7" t="str">
        <f>DetalleExp!AQ849</f>
        <v>CRD - Comisión de recepción definitiva</v>
      </c>
      <c r="M849" s="7" t="str">
        <f>DetalleExp!AR849</f>
        <v>SGA#MS - Secretaría de gestión administrativa</v>
      </c>
      <c r="N849" s="7">
        <f>DetalleExp!AS849</f>
        <v>44319</v>
      </c>
      <c r="O849" s="27">
        <f ca="1">ROUNDUP(TODAY()-N849,0)</f>
        <v>36</v>
      </c>
      <c r="P849" s="27">
        <f ca="1">ROUNDUP(TODAY()-B849,0)</f>
        <v>102</v>
      </c>
      <c r="Q849" s="1" t="str">
        <f>IFERROR(IF(A849="Ordenes de Compra",VLOOKUP($E849,'Ordenes de Compra'!$A$2:$E$1712,5,0),"Sin OC"),"Sin dato")</f>
        <v>22.0.0.41.0</v>
      </c>
      <c r="R849" s="28">
        <f>IFERROR(IF(A849="Ordenes de Compra",VLOOKUP($I849,'Ordenes de Compra'!$B$2:$E$1712,3,0),"Sin OC"),"Sin dato")</f>
        <v>75603540</v>
      </c>
      <c r="S849" s="1" t="str">
        <f>VLOOKUP($U849,'Tablas intermedias'!$C$1:$H$222,5,0)</f>
        <v>CRD</v>
      </c>
      <c r="T849" s="29" t="str">
        <f t="shared" si="40"/>
        <v>OK</v>
      </c>
      <c r="U849" s="30" t="str">
        <f t="shared" si="41"/>
        <v>SGA#MS-CRDCRD - Comisión de recepción definitivaSGA#MS - Secretaría de gestión administrativa</v>
      </c>
      <c r="V849" s="1" t="str">
        <f>VLOOKUP(U849,'Tablas intermedias'!$C$1:$H$222,6,0)</f>
        <v>Si</v>
      </c>
      <c r="W849" s="1" t="str">
        <f ca="1">IF(O849&lt;30,"menos de 30 días","más de 30 días")</f>
        <v>más de 30 días</v>
      </c>
    </row>
    <row r="850" spans="1:23" ht="14.25" hidden="1" thickTop="1" thickBot="1" x14ac:dyDescent="0.25">
      <c r="A850" s="17" t="str">
        <f>IF(DetalleExp!H850='Tablas intermedias'!$A$2,"Ordenes de Compra",IF(DetalleExp!H850='Tablas intermedias'!$A$3,"Financiamiento Internacional","Legítimo Abono"))</f>
        <v>Ordenes de Compra</v>
      </c>
      <c r="B850" s="7">
        <f>DetalleExp!E850</f>
        <v>44253</v>
      </c>
      <c r="C850" s="1" t="str">
        <f>DetalleExp!A850</f>
        <v>EX-2021-17195025-APN-DTYC#MS</v>
      </c>
      <c r="D850" s="1" t="str">
        <f>IF(A850="Ordenes de Compra",VLOOKUP(C850,Autogestión!$B$2:$D$5090,3,0),IF(A850="Legítimo Abono",VLOOKUP(C850,NoAmpOC!$B$2:$H$988,7,0),"Factura"))</f>
        <v>Factura</v>
      </c>
      <c r="E850" s="26" t="str">
        <f>IF(A850="Ordenes de Compra",VLOOKUP($C850,Autogestión!$B$2:$G$5090,6,0),IF(A850="Financiamiento Internacional",VLOOKUP($C850,FinInt!$B$2:$G$508,6,0),"Legítimo Abono"))</f>
        <v>80-0030-CDI18</v>
      </c>
      <c r="F850" s="26" t="str">
        <f>IF($A850="Ordenes de Compra","ARS",IF($A850="Financiamiento Internacional",VLOOKUP($C850,FinInt!$B$2:$Q$508,15,0),VLOOKUP($C850,NoAmpOC!$B$2:$T$988,18,0)))</f>
        <v>ARS</v>
      </c>
      <c r="G850" s="5">
        <f>IF($A850="Ordenes de Compra",VLOOKUP($C850,Autogestión!$B$2:$H$5090,7,0),IF($A850="Financiamiento Internacional",VLOOKUP($C850,FinInt!$B$2:$Q$1308,16,0),VLOOKUP($C850,NoAmpOC!$B$2:$T$988,19,0)))</f>
        <v>151643.25</v>
      </c>
      <c r="H850" s="5">
        <f t="shared" si="39"/>
        <v>151643.25</v>
      </c>
      <c r="I850" s="26" t="str">
        <f>IF($A850="Ordenes de Compra",VLOOKUP($C850,Autogestión!$B$2:$J$5090,9,0),IF($A850="Financiamiento Internacional",VLOOKUP($C850,FinInt!$B$2:$G$1555,6,0),"Legitimo Abono"))</f>
        <v>80-1004-OC19</v>
      </c>
      <c r="J850" s="1" t="str">
        <f>IF($A850="Ordenes de Compra",VLOOKUP($C850,Autogestión!$B$2:$R$5090,17,0),IF($A850="Financiamiento Internacional",VLOOKUP($C850,FinInt!$B$2:$O$1508,14,0),VLOOKUP($C850,NoAmpOC!$B$2:$R$988,17,0)))</f>
        <v>Abbvie S.A.</v>
      </c>
      <c r="K850" s="7" t="str">
        <f>DetalleExp!AP850</f>
        <v>SGA#MS-CRD</v>
      </c>
      <c r="L850" s="7" t="str">
        <f>DetalleExp!AQ850</f>
        <v>CRD - Comisión de recepción definitiva</v>
      </c>
      <c r="M850" s="7" t="str">
        <f>DetalleExp!AR850</f>
        <v>SGA#MS - Secretaría de gestión administrativa</v>
      </c>
      <c r="N850" s="7">
        <f>DetalleExp!AS850</f>
        <v>44319</v>
      </c>
      <c r="O850" s="27">
        <f ca="1">ROUNDUP(TODAY()-N850,0)</f>
        <v>36</v>
      </c>
      <c r="P850" s="27">
        <f ca="1">ROUNDUP(TODAY()-B850,0)</f>
        <v>102</v>
      </c>
      <c r="Q850" s="1" t="str">
        <f>IFERROR(IF(A850="Ordenes de Compra",VLOOKUP($E850,'Ordenes de Compra'!$A$2:$E$1712,5,0),"Sin OC"),"Sin dato")</f>
        <v>22.0.0.41.0</v>
      </c>
      <c r="R850" s="28">
        <f>IFERROR(IF(A850="Ordenes de Compra",VLOOKUP($I850,'Ordenes de Compra'!$B$2:$E$1712,3,0),"Sin OC"),"Sin dato")</f>
        <v>75603540</v>
      </c>
      <c r="S850" s="1" t="str">
        <f>VLOOKUP($U850,'Tablas intermedias'!$C$1:$H$222,5,0)</f>
        <v>CRD</v>
      </c>
      <c r="T850" s="29" t="str">
        <f t="shared" si="40"/>
        <v>OK</v>
      </c>
      <c r="U850" s="30" t="str">
        <f t="shared" si="41"/>
        <v>SGA#MS-CRDCRD - Comisión de recepción definitivaSGA#MS - Secretaría de gestión administrativa</v>
      </c>
      <c r="V850" s="1" t="str">
        <f>VLOOKUP(U850,'Tablas intermedias'!$C$1:$H$222,6,0)</f>
        <v>Si</v>
      </c>
      <c r="W850" s="1" t="str">
        <f ca="1">IF(O850&lt;30,"menos de 30 días","más de 30 días")</f>
        <v>más de 30 días</v>
      </c>
    </row>
    <row r="851" spans="1:23" ht="14.25" hidden="1" thickTop="1" thickBot="1" x14ac:dyDescent="0.25">
      <c r="A851" s="17" t="str">
        <f>IF(DetalleExp!H851='Tablas intermedias'!$A$2,"Ordenes de Compra",IF(DetalleExp!H851='Tablas intermedias'!$A$3,"Financiamiento Internacional","Legítimo Abono"))</f>
        <v>Ordenes de Compra</v>
      </c>
      <c r="B851" s="7">
        <f>DetalleExp!E851</f>
        <v>44253</v>
      </c>
      <c r="C851" s="1" t="str">
        <f>DetalleExp!A851</f>
        <v>EX-2021-17198920-APN-DTYC#MS</v>
      </c>
      <c r="D851" s="1" t="str">
        <f>IF(A851="Ordenes de Compra",VLOOKUP(C851,Autogestión!$B$2:$D$5090,3,0),IF(A851="Legítimo Abono",VLOOKUP(C851,NoAmpOC!$B$2:$H$988,7,0),"Factura"))</f>
        <v>Factura</v>
      </c>
      <c r="E851" s="26" t="str">
        <f>IF(A851="Ordenes de Compra",VLOOKUP($C851,Autogestión!$B$2:$G$5090,6,0),IF(A851="Financiamiento Internacional",VLOOKUP($C851,FinInt!$B$2:$G$508,6,0),"Legítimo Abono"))</f>
        <v>80-0030-CDI18</v>
      </c>
      <c r="F851" s="26" t="str">
        <f>IF($A851="Ordenes de Compra","ARS",IF($A851="Financiamiento Internacional",VLOOKUP($C851,FinInt!$B$2:$Q$508,15,0),VLOOKUP($C851,NoAmpOC!$B$2:$T$988,18,0)))</f>
        <v>ARS</v>
      </c>
      <c r="G851" s="5">
        <f>IF($A851="Ordenes de Compra",VLOOKUP($C851,Autogestión!$B$2:$H$5090,7,0),IF($A851="Financiamiento Internacional",VLOOKUP($C851,FinInt!$B$2:$Q$1308,16,0),VLOOKUP($C851,NoAmpOC!$B$2:$T$988,19,0)))</f>
        <v>150126.82</v>
      </c>
      <c r="H851" s="5">
        <f t="shared" si="39"/>
        <v>150126.82</v>
      </c>
      <c r="I851" s="26" t="str">
        <f>IF($A851="Ordenes de Compra",VLOOKUP($C851,Autogestión!$B$2:$J$5090,9,0),IF($A851="Financiamiento Internacional",VLOOKUP($C851,FinInt!$B$2:$G$1555,6,0),"Legitimo Abono"))</f>
        <v>80-1004-OC19</v>
      </c>
      <c r="J851" s="1" t="str">
        <f>IF($A851="Ordenes de Compra",VLOOKUP($C851,Autogestión!$B$2:$R$5090,17,0),IF($A851="Financiamiento Internacional",VLOOKUP($C851,FinInt!$B$2:$O$1508,14,0),VLOOKUP($C851,NoAmpOC!$B$2:$R$988,17,0)))</f>
        <v>Abbvie S.A.</v>
      </c>
      <c r="K851" s="7" t="str">
        <f>DetalleExp!AP851</f>
        <v>SGA#MS-CRD</v>
      </c>
      <c r="L851" s="7" t="str">
        <f>DetalleExp!AQ851</f>
        <v>CRD - Comisión de recepción definitiva</v>
      </c>
      <c r="M851" s="7" t="str">
        <f>DetalleExp!AR851</f>
        <v>SGA#MS - Secretaría de gestión administrativa</v>
      </c>
      <c r="N851" s="7">
        <f>DetalleExp!AS851</f>
        <v>44319</v>
      </c>
      <c r="O851" s="27">
        <f ca="1">ROUNDUP(TODAY()-N851,0)</f>
        <v>36</v>
      </c>
      <c r="P851" s="27">
        <f ca="1">ROUNDUP(TODAY()-B851,0)</f>
        <v>102</v>
      </c>
      <c r="Q851" s="1" t="str">
        <f>IFERROR(IF(A851="Ordenes de Compra",VLOOKUP($E851,'Ordenes de Compra'!$A$2:$E$1712,5,0),"Sin OC"),"Sin dato")</f>
        <v>22.0.0.41.0</v>
      </c>
      <c r="R851" s="28">
        <f>IFERROR(IF(A851="Ordenes de Compra",VLOOKUP($I851,'Ordenes de Compra'!$B$2:$E$1712,3,0),"Sin OC"),"Sin dato")</f>
        <v>75603540</v>
      </c>
      <c r="S851" s="1" t="str">
        <f>VLOOKUP($U851,'Tablas intermedias'!$C$1:$H$222,5,0)</f>
        <v>CRD</v>
      </c>
      <c r="T851" s="29" t="str">
        <f t="shared" si="40"/>
        <v>OK</v>
      </c>
      <c r="U851" s="30" t="str">
        <f t="shared" si="41"/>
        <v>SGA#MS-CRDCRD - Comisión de recepción definitivaSGA#MS - Secretaría de gestión administrativa</v>
      </c>
      <c r="V851" s="1" t="str">
        <f>VLOOKUP(U851,'Tablas intermedias'!$C$1:$H$222,6,0)</f>
        <v>Si</v>
      </c>
      <c r="W851" s="1" t="str">
        <f ca="1">IF(O851&lt;30,"menos de 30 días","más de 30 días")</f>
        <v>más de 30 días</v>
      </c>
    </row>
    <row r="852" spans="1:23" ht="14.25" hidden="1" thickTop="1" thickBot="1" x14ac:dyDescent="0.25">
      <c r="A852" s="17" t="str">
        <f>IF(DetalleExp!H852='Tablas intermedias'!$A$2,"Ordenes de Compra",IF(DetalleExp!H852='Tablas intermedias'!$A$3,"Financiamiento Internacional","Legítimo Abono"))</f>
        <v>Ordenes de Compra</v>
      </c>
      <c r="B852" s="7">
        <f>DetalleExp!E852</f>
        <v>44253</v>
      </c>
      <c r="C852" s="1" t="str">
        <f>DetalleExp!A852</f>
        <v>EX-2021-17202223-APN-DTYC#MS</v>
      </c>
      <c r="D852" s="1" t="str">
        <f>IF(A852="Ordenes de Compra",VLOOKUP(C852,Autogestión!$B$2:$D$5090,3,0),IF(A852="Legítimo Abono",VLOOKUP(C852,NoAmpOC!$B$2:$H$988,7,0),"Factura"))</f>
        <v>Factura</v>
      </c>
      <c r="E852" s="26" t="str">
        <f>IF(A852="Ordenes de Compra",VLOOKUP($C852,Autogestión!$B$2:$G$5090,6,0),IF(A852="Financiamiento Internacional",VLOOKUP($C852,FinInt!$B$2:$G$508,6,0),"Legítimo Abono"))</f>
        <v>80-0030-CDI18</v>
      </c>
      <c r="F852" s="26" t="str">
        <f>IF($A852="Ordenes de Compra","ARS",IF($A852="Financiamiento Internacional",VLOOKUP($C852,FinInt!$B$2:$Q$508,15,0),VLOOKUP($C852,NoAmpOC!$B$2:$T$988,18,0)))</f>
        <v>ARS</v>
      </c>
      <c r="G852" s="5">
        <f>IF($A852="Ordenes de Compra",VLOOKUP($C852,Autogestión!$B$2:$H$5090,7,0),IF($A852="Financiamiento Internacional",VLOOKUP($C852,FinInt!$B$2:$Q$1308,16,0),VLOOKUP($C852,NoAmpOC!$B$2:$T$988,19,0)))</f>
        <v>101600.98</v>
      </c>
      <c r="H852" s="5">
        <f t="shared" si="39"/>
        <v>101600.98</v>
      </c>
      <c r="I852" s="26" t="str">
        <f>IF($A852="Ordenes de Compra",VLOOKUP($C852,Autogestión!$B$2:$J$5090,9,0),IF($A852="Financiamiento Internacional",VLOOKUP($C852,FinInt!$B$2:$G$1555,6,0),"Legitimo Abono"))</f>
        <v>80-1004-OC19</v>
      </c>
      <c r="J852" s="1" t="str">
        <f>IF($A852="Ordenes de Compra",VLOOKUP($C852,Autogestión!$B$2:$R$5090,17,0),IF($A852="Financiamiento Internacional",VLOOKUP($C852,FinInt!$B$2:$O$1508,14,0),VLOOKUP($C852,NoAmpOC!$B$2:$R$988,17,0)))</f>
        <v>Abbvie S.A.</v>
      </c>
      <c r="K852" s="7" t="str">
        <f>DetalleExp!AP852</f>
        <v>SGA#MS-CRD</v>
      </c>
      <c r="L852" s="7" t="str">
        <f>DetalleExp!AQ852</f>
        <v>CRD - Comisión de recepción definitiva</v>
      </c>
      <c r="M852" s="7" t="str">
        <f>DetalleExp!AR852</f>
        <v>SGA#MS - Secretaría de gestión administrativa</v>
      </c>
      <c r="N852" s="7">
        <f>DetalleExp!AS852</f>
        <v>44319</v>
      </c>
      <c r="O852" s="27">
        <f ca="1">ROUNDUP(TODAY()-N852,0)</f>
        <v>36</v>
      </c>
      <c r="P852" s="27">
        <f ca="1">ROUNDUP(TODAY()-B852,0)</f>
        <v>102</v>
      </c>
      <c r="Q852" s="1" t="str">
        <f>IFERROR(IF(A852="Ordenes de Compra",VLOOKUP($E852,'Ordenes de Compra'!$A$2:$E$1712,5,0),"Sin OC"),"Sin dato")</f>
        <v>22.0.0.41.0</v>
      </c>
      <c r="R852" s="28">
        <f>IFERROR(IF(A852="Ordenes de Compra",VLOOKUP($I852,'Ordenes de Compra'!$B$2:$E$1712,3,0),"Sin OC"),"Sin dato")</f>
        <v>75603540</v>
      </c>
      <c r="S852" s="1" t="str">
        <f>VLOOKUP($U852,'Tablas intermedias'!$C$1:$H$222,5,0)</f>
        <v>CRD</v>
      </c>
      <c r="T852" s="29" t="str">
        <f t="shared" si="40"/>
        <v>OK</v>
      </c>
      <c r="U852" s="30" t="str">
        <f t="shared" si="41"/>
        <v>SGA#MS-CRDCRD - Comisión de recepción definitivaSGA#MS - Secretaría de gestión administrativa</v>
      </c>
      <c r="V852" s="1" t="str">
        <f>VLOOKUP(U852,'Tablas intermedias'!$C$1:$H$222,6,0)</f>
        <v>Si</v>
      </c>
      <c r="W852" s="1" t="str">
        <f ca="1">IF(O852&lt;30,"menos de 30 días","más de 30 días")</f>
        <v>más de 30 días</v>
      </c>
    </row>
    <row r="853" spans="1:23" ht="14.25" hidden="1" thickTop="1" thickBot="1" x14ac:dyDescent="0.25">
      <c r="A853" s="17" t="str">
        <f>IF(DetalleExp!H853='Tablas intermedias'!$A$2,"Ordenes de Compra",IF(DetalleExp!H853='Tablas intermedias'!$A$3,"Financiamiento Internacional","Legítimo Abono"))</f>
        <v>Ordenes de Compra</v>
      </c>
      <c r="B853" s="7">
        <f>DetalleExp!E853</f>
        <v>44253</v>
      </c>
      <c r="C853" s="1" t="str">
        <f>DetalleExp!A853</f>
        <v>EX-2021-17205543-APN-DTYC#MS</v>
      </c>
      <c r="D853" s="1" t="str">
        <f>IF(A853="Ordenes de Compra",VLOOKUP(C853,Autogestión!$B$2:$D$5090,3,0),IF(A853="Legítimo Abono",VLOOKUP(C853,NoAmpOC!$B$2:$H$988,7,0),"Factura"))</f>
        <v>Factura</v>
      </c>
      <c r="E853" s="26" t="str">
        <f>IF(A853="Ordenes de Compra",VLOOKUP($C853,Autogestión!$B$2:$G$5090,6,0),IF(A853="Financiamiento Internacional",VLOOKUP($C853,FinInt!$B$2:$G$508,6,0),"Legítimo Abono"))</f>
        <v>80-0030-CDI18</v>
      </c>
      <c r="F853" s="26" t="str">
        <f>IF($A853="Ordenes de Compra","ARS",IF($A853="Financiamiento Internacional",VLOOKUP($C853,FinInt!$B$2:$Q$508,15,0),VLOOKUP($C853,NoAmpOC!$B$2:$T$988,18,0)))</f>
        <v>ARS</v>
      </c>
      <c r="G853" s="5">
        <f>IF($A853="Ordenes de Compra",VLOOKUP($C853,Autogestión!$B$2:$H$5090,7,0),IF($A853="Financiamiento Internacional",VLOOKUP($C853,FinInt!$B$2:$Q$1308,16,0),VLOOKUP($C853,NoAmpOC!$B$2:$T$988,19,0)))</f>
        <v>151643.25</v>
      </c>
      <c r="H853" s="5">
        <f t="shared" si="39"/>
        <v>151643.25</v>
      </c>
      <c r="I853" s="26" t="str">
        <f>IF($A853="Ordenes de Compra",VLOOKUP($C853,Autogestión!$B$2:$J$5090,9,0),IF($A853="Financiamiento Internacional",VLOOKUP($C853,FinInt!$B$2:$G$1555,6,0),"Legitimo Abono"))</f>
        <v>80-1004-OC19</v>
      </c>
      <c r="J853" s="1" t="str">
        <f>IF($A853="Ordenes de Compra",VLOOKUP($C853,Autogestión!$B$2:$R$5090,17,0),IF($A853="Financiamiento Internacional",VLOOKUP($C853,FinInt!$B$2:$O$1508,14,0),VLOOKUP($C853,NoAmpOC!$B$2:$R$988,17,0)))</f>
        <v>Abbvie S.A.</v>
      </c>
      <c r="K853" s="7" t="str">
        <f>DetalleExp!AP853</f>
        <v>SGA#MS-CRD</v>
      </c>
      <c r="L853" s="7" t="str">
        <f>DetalleExp!AQ853</f>
        <v>CRD - Comisión de recepción definitiva</v>
      </c>
      <c r="M853" s="7" t="str">
        <f>DetalleExp!AR853</f>
        <v>SGA#MS - Secretaría de gestión administrativa</v>
      </c>
      <c r="N853" s="7">
        <f>DetalleExp!AS853</f>
        <v>44319</v>
      </c>
      <c r="O853" s="27">
        <f ca="1">ROUNDUP(TODAY()-N853,0)</f>
        <v>36</v>
      </c>
      <c r="P853" s="27">
        <f ca="1">ROUNDUP(TODAY()-B853,0)</f>
        <v>102</v>
      </c>
      <c r="Q853" s="1" t="str">
        <f>IFERROR(IF(A853="Ordenes de Compra",VLOOKUP($E853,'Ordenes de Compra'!$A$2:$E$1712,5,0),"Sin OC"),"Sin dato")</f>
        <v>22.0.0.41.0</v>
      </c>
      <c r="R853" s="28">
        <f>IFERROR(IF(A853="Ordenes de Compra",VLOOKUP($I853,'Ordenes de Compra'!$B$2:$E$1712,3,0),"Sin OC"),"Sin dato")</f>
        <v>75603540</v>
      </c>
      <c r="S853" s="1" t="str">
        <f>VLOOKUP($U853,'Tablas intermedias'!$C$1:$H$222,5,0)</f>
        <v>CRD</v>
      </c>
      <c r="T853" s="29" t="str">
        <f t="shared" si="40"/>
        <v>OK</v>
      </c>
      <c r="U853" s="30" t="str">
        <f t="shared" si="41"/>
        <v>SGA#MS-CRDCRD - Comisión de recepción definitivaSGA#MS - Secretaría de gestión administrativa</v>
      </c>
      <c r="V853" s="1" t="str">
        <f>VLOOKUP(U853,'Tablas intermedias'!$C$1:$H$222,6,0)</f>
        <v>Si</v>
      </c>
      <c r="W853" s="1" t="str">
        <f ca="1">IF(O853&lt;30,"menos de 30 días","más de 30 días")</f>
        <v>más de 30 días</v>
      </c>
    </row>
    <row r="854" spans="1:23" ht="14.25" hidden="1" thickTop="1" thickBot="1" x14ac:dyDescent="0.25">
      <c r="A854" s="17" t="str">
        <f>IF(DetalleExp!H854='Tablas intermedias'!$A$2,"Ordenes de Compra",IF(DetalleExp!H854='Tablas intermedias'!$A$3,"Financiamiento Internacional","Legítimo Abono"))</f>
        <v>Ordenes de Compra</v>
      </c>
      <c r="B854" s="7">
        <f>DetalleExp!E854</f>
        <v>44253</v>
      </c>
      <c r="C854" s="1" t="str">
        <f>DetalleExp!A854</f>
        <v>EX-2021-17208694-APN-DTYC#MS</v>
      </c>
      <c r="D854" s="1" t="str">
        <f>IF(A854="Ordenes de Compra",VLOOKUP(C854,Autogestión!$B$2:$D$5090,3,0),IF(A854="Legítimo Abono",VLOOKUP(C854,NoAmpOC!$B$2:$H$988,7,0),"Factura"))</f>
        <v>Factura</v>
      </c>
      <c r="E854" s="26" t="str">
        <f>IF(A854="Ordenes de Compra",VLOOKUP($C854,Autogestión!$B$2:$G$5090,6,0),IF(A854="Financiamiento Internacional",VLOOKUP($C854,FinInt!$B$2:$G$508,6,0),"Legítimo Abono"))</f>
        <v>80-0030-CDI18</v>
      </c>
      <c r="F854" s="26" t="str">
        <f>IF($A854="Ordenes de Compra","ARS",IF($A854="Financiamiento Internacional",VLOOKUP($C854,FinInt!$B$2:$Q$508,15,0),VLOOKUP($C854,NoAmpOC!$B$2:$T$988,18,0)))</f>
        <v>ARS</v>
      </c>
      <c r="G854" s="5">
        <f>IF($A854="Ordenes de Compra",VLOOKUP($C854,Autogestión!$B$2:$H$5090,7,0),IF($A854="Financiamiento Internacional",VLOOKUP($C854,FinInt!$B$2:$Q$1308,16,0),VLOOKUP($C854,NoAmpOC!$B$2:$T$988,19,0)))</f>
        <v>106150.28</v>
      </c>
      <c r="H854" s="5">
        <f t="shared" si="39"/>
        <v>106150.28</v>
      </c>
      <c r="I854" s="26" t="str">
        <f>IF($A854="Ordenes de Compra",VLOOKUP($C854,Autogestión!$B$2:$J$5090,9,0),IF($A854="Financiamiento Internacional",VLOOKUP($C854,FinInt!$B$2:$G$1555,6,0),"Legitimo Abono"))</f>
        <v>80-1004-OC19</v>
      </c>
      <c r="J854" s="1" t="str">
        <f>IF($A854="Ordenes de Compra",VLOOKUP($C854,Autogestión!$B$2:$R$5090,17,0),IF($A854="Financiamiento Internacional",VLOOKUP($C854,FinInt!$B$2:$O$1508,14,0),VLOOKUP($C854,NoAmpOC!$B$2:$R$988,17,0)))</f>
        <v>Abbvie S.A.</v>
      </c>
      <c r="K854" s="7" t="str">
        <f>DetalleExp!AP854</f>
        <v>SGA#MS-CRD</v>
      </c>
      <c r="L854" s="7" t="str">
        <f>DetalleExp!AQ854</f>
        <v>CRD - Comisión de recepción definitiva</v>
      </c>
      <c r="M854" s="7" t="str">
        <f>DetalleExp!AR854</f>
        <v>SGA#MS - Secretaría de gestión administrativa</v>
      </c>
      <c r="N854" s="7">
        <f>DetalleExp!AS854</f>
        <v>44319</v>
      </c>
      <c r="O854" s="27">
        <f ca="1">ROUNDUP(TODAY()-N854,0)</f>
        <v>36</v>
      </c>
      <c r="P854" s="27">
        <f ca="1">ROUNDUP(TODAY()-B854,0)</f>
        <v>102</v>
      </c>
      <c r="Q854" s="1" t="str">
        <f>IFERROR(IF(A854="Ordenes de Compra",VLOOKUP($E854,'Ordenes de Compra'!$A$2:$E$1712,5,0),"Sin OC"),"Sin dato")</f>
        <v>22.0.0.41.0</v>
      </c>
      <c r="R854" s="28">
        <f>IFERROR(IF(A854="Ordenes de Compra",VLOOKUP($I854,'Ordenes de Compra'!$B$2:$E$1712,3,0),"Sin OC"),"Sin dato")</f>
        <v>75603540</v>
      </c>
      <c r="S854" s="1" t="str">
        <f>VLOOKUP($U854,'Tablas intermedias'!$C$1:$H$222,5,0)</f>
        <v>CRD</v>
      </c>
      <c r="T854" s="29" t="str">
        <f t="shared" si="40"/>
        <v>OK</v>
      </c>
      <c r="U854" s="30" t="str">
        <f t="shared" si="41"/>
        <v>SGA#MS-CRDCRD - Comisión de recepción definitivaSGA#MS - Secretaría de gestión administrativa</v>
      </c>
      <c r="V854" s="1" t="str">
        <f>VLOOKUP(U854,'Tablas intermedias'!$C$1:$H$222,6,0)</f>
        <v>Si</v>
      </c>
      <c r="W854" s="1" t="str">
        <f ca="1">IF(O854&lt;30,"menos de 30 días","más de 30 días")</f>
        <v>más de 30 días</v>
      </c>
    </row>
    <row r="855" spans="1:23" ht="14.25" hidden="1" thickTop="1" thickBot="1" x14ac:dyDescent="0.25">
      <c r="A855" s="17" t="str">
        <f>IF(DetalleExp!H855='Tablas intermedias'!$A$2,"Ordenes de Compra",IF(DetalleExp!H855='Tablas intermedias'!$A$3,"Financiamiento Internacional","Legítimo Abono"))</f>
        <v>Financiamiento Internacional</v>
      </c>
      <c r="B855" s="7">
        <f>DetalleExp!E855</f>
        <v>44253</v>
      </c>
      <c r="C855" s="1" t="str">
        <f>DetalleExp!A855</f>
        <v>EX-2021-17251011-APN-DAFYP#MS</v>
      </c>
      <c r="D855" s="1" t="str">
        <f>IF(A855="Ordenes de Compra",VLOOKUP(C855,Autogestión!$B$2:$D$5090,3,0),IF(A855="Legítimo Abono",VLOOKUP(C855,NoAmpOC!$B$2:$H$988,7,0),"Factura"))</f>
        <v>Factura</v>
      </c>
      <c r="E855" s="26" t="str">
        <f>IF(A855="Ordenes de Compra",VLOOKUP($C855,Autogestión!$B$2:$G$5090,6,0),IF(A855="Financiamiento Internacional",VLOOKUP($C855,FinInt!$B$2:$G$508,6,0),"Legítimo Abono"))</f>
        <v>Programa de Apoyo al Fortalecimiento de la cobertura pública efectiva de salud y un sistema integrado de provisión de salud de calidad. Proyectos BIRF - ARG/19/014 - PNUD</v>
      </c>
      <c r="F855" s="26" t="str">
        <f>IF($A855="Ordenes de Compra","ARS",IF($A855="Financiamiento Internacional",VLOOKUP($C855,FinInt!$B$2:$Q$508,15,0),VLOOKUP($C855,NoAmpOC!$B$2:$T$988,18,0)))</f>
        <v>ARS</v>
      </c>
      <c r="G855" s="5">
        <f>IF($A855="Ordenes de Compra",VLOOKUP($C855,Autogestión!$B$2:$H$5090,7,0),IF($A855="Financiamiento Internacional",VLOOKUP($C855,FinInt!$B$2:$Q$1308,16,0),VLOOKUP($C855,NoAmpOC!$B$2:$T$988,19,0)))</f>
        <v>391631.71</v>
      </c>
      <c r="H855" s="5">
        <f t="shared" si="39"/>
        <v>391631.71</v>
      </c>
      <c r="I855" s="26" t="str">
        <f>IF($A855="Ordenes de Compra",VLOOKUP($C855,Autogestión!$B$2:$J$5090,9,0),IF($A855="Financiamiento Internacional",VLOOKUP($C855,FinInt!$B$2:$G$1555,6,0),"Legitimo Abono"))</f>
        <v>Programa de Apoyo al Fortalecimiento de la cobertura pública efectiva de salud y un sistema integrado de provisión de salud de calidad. Proyectos BIRF - ARG/19/014 - PNUD</v>
      </c>
      <c r="J855" s="1" t="str">
        <f>IF($A855="Ordenes de Compra",VLOOKUP($C855,Autogestión!$B$2:$R$5090,17,0),IF($A855="Financiamiento Internacional",VLOOKUP($C855,FinInt!$B$2:$O$1508,14,0),VLOOKUP($C855,NoAmpOC!$B$2:$R$988,17,0)))</f>
        <v>PLAZA DE MAYO ONE SA</v>
      </c>
      <c r="K855" s="7" t="str">
        <f>DetalleExp!AP855</f>
        <v>DAFYP#MS-ARCHIVO</v>
      </c>
      <c r="L855" s="7" t="str">
        <f>DetalleExp!AQ855</f>
        <v>ARCHIVO - Archivo</v>
      </c>
      <c r="M855" s="7" t="str">
        <f>DetalleExp!AR855</f>
        <v>DAFYP#MS - Dirección de administración financiera y presupuestaria</v>
      </c>
      <c r="N855" s="7">
        <f>DetalleExp!AS855</f>
        <v>44293</v>
      </c>
      <c r="O855" s="27">
        <f ca="1">ROUNDUP(TODAY()-N855,0)</f>
        <v>62</v>
      </c>
      <c r="P855" s="27">
        <f ca="1">ROUNDUP(TODAY()-B855,0)</f>
        <v>102</v>
      </c>
      <c r="Q855" s="1" t="str">
        <f>IFERROR(IF(A855="Ordenes de Compra",VLOOKUP($E855,'Ordenes de Compra'!$A$2:$E$1712,5,0),"Sin OC"),"Sin dato")</f>
        <v>Sin OC</v>
      </c>
      <c r="R855" s="28" t="str">
        <f>IFERROR(IF(A855="Ordenes de Compra",VLOOKUP($I855,'Ordenes de Compra'!$B$2:$E$1712,3,0),"Sin OC"),"Sin dato")</f>
        <v>Sin OC</v>
      </c>
      <c r="S855" s="1" t="str">
        <f>VLOOKUP($U855,'Tablas intermedias'!$C$1:$H$222,5,0)</f>
        <v>DGPFE</v>
      </c>
      <c r="T855" s="29" t="str">
        <f t="shared" si="40"/>
        <v>OK</v>
      </c>
      <c r="U855" s="30" t="str">
        <f t="shared" si="41"/>
        <v>DAFYP#MS-ARCHIVOARCHIVO - ArchivoDAFYP#MS - Dirección de administración financiera y presupuestaria</v>
      </c>
      <c r="V855" s="1" t="str">
        <f>VLOOKUP(U855,'Tablas intermedias'!$C$1:$H$222,6,0)</f>
        <v>No</v>
      </c>
      <c r="W855" s="1" t="str">
        <f ca="1">IF(O855&lt;30,"menos de 30 días","más de 30 días")</f>
        <v>más de 30 días</v>
      </c>
    </row>
    <row r="856" spans="1:23" ht="14.25" hidden="1" thickTop="1" thickBot="1" x14ac:dyDescent="0.25">
      <c r="A856" s="17" t="str">
        <f>IF(DetalleExp!H856='Tablas intermedias'!$A$2,"Ordenes de Compra",IF(DetalleExp!H856='Tablas intermedias'!$A$3,"Financiamiento Internacional","Legítimo Abono"))</f>
        <v>Financiamiento Internacional</v>
      </c>
      <c r="B856" s="7">
        <f>DetalleExp!E856</f>
        <v>44253</v>
      </c>
      <c r="C856" s="1" t="str">
        <f>DetalleExp!A856</f>
        <v>EX-2021-17251571-APN-DAFYP#MS</v>
      </c>
      <c r="D856" s="1" t="str">
        <f>IF(A856="Ordenes de Compra",VLOOKUP(C856,Autogestión!$B$2:$D$5090,3,0),IF(A856="Legítimo Abono",VLOOKUP(C856,NoAmpOC!$B$2:$H$988,7,0),"Factura"))</f>
        <v>Factura</v>
      </c>
      <c r="E856" s="26" t="str">
        <f>IF(A856="Ordenes de Compra",VLOOKUP($C856,Autogestión!$B$2:$G$5090,6,0),IF(A856="Financiamiento Internacional",VLOOKUP($C856,FinInt!$B$2:$G$508,6,0),"Legítimo Abono"))</f>
        <v>Programa de Apoyo al Fortalecimiento de la cobertura pública efectiva de salud y un sistema integrado de provisión de salud de calidad. Proyectos BIRF - ARG/19/014 - PNUD</v>
      </c>
      <c r="F856" s="26" t="str">
        <f>IF($A856="Ordenes de Compra","ARS",IF($A856="Financiamiento Internacional",VLOOKUP($C856,FinInt!$B$2:$Q$508,15,0),VLOOKUP($C856,NoAmpOC!$B$2:$T$988,18,0)))</f>
        <v>ARS</v>
      </c>
      <c r="G856" s="5">
        <f>IF($A856="Ordenes de Compra",VLOOKUP($C856,Autogestión!$B$2:$H$5090,7,0),IF($A856="Financiamiento Internacional",VLOOKUP($C856,FinInt!$B$2:$Q$1308,16,0),VLOOKUP($C856,NoAmpOC!$B$2:$T$988,19,0)))</f>
        <v>170359.72</v>
      </c>
      <c r="H856" s="5">
        <f t="shared" si="39"/>
        <v>170359.72</v>
      </c>
      <c r="I856" s="26" t="str">
        <f>IF($A856="Ordenes de Compra",VLOOKUP($C856,Autogestión!$B$2:$J$5090,9,0),IF($A856="Financiamiento Internacional",VLOOKUP($C856,FinInt!$B$2:$G$1555,6,0),"Legitimo Abono"))</f>
        <v>Programa de Apoyo al Fortalecimiento de la cobertura pública efectiva de salud y un sistema integrado de provisión de salud de calidad. Proyectos BIRF - ARG/19/014 - PNUD</v>
      </c>
      <c r="J856" s="1" t="str">
        <f>IF($A856="Ordenes de Compra",VLOOKUP($C856,Autogestión!$B$2:$R$5090,17,0),IF($A856="Financiamiento Internacional",VLOOKUP($C856,FinInt!$B$2:$O$1508,14,0),VLOOKUP($C856,NoAmpOC!$B$2:$R$988,17,0)))</f>
        <v>PLAZA DE MAYO ONE SA</v>
      </c>
      <c r="K856" s="7" t="str">
        <f>DetalleExp!AP856</f>
        <v>DAFYP#MS-ARCHIVO</v>
      </c>
      <c r="L856" s="7" t="str">
        <f>DetalleExp!AQ856</f>
        <v>ARCHIVO - Archivo</v>
      </c>
      <c r="M856" s="7" t="str">
        <f>DetalleExp!AR856</f>
        <v>DAFYP#MS - Dirección de administración financiera y presupuestaria</v>
      </c>
      <c r="N856" s="7">
        <f>DetalleExp!AS856</f>
        <v>44328</v>
      </c>
      <c r="O856" s="27">
        <f ca="1">ROUNDUP(TODAY()-N856,0)</f>
        <v>27</v>
      </c>
      <c r="P856" s="27">
        <f ca="1">ROUNDUP(TODAY()-B856,0)</f>
        <v>102</v>
      </c>
      <c r="Q856" s="1" t="str">
        <f>IFERROR(IF(A856="Ordenes de Compra",VLOOKUP($E856,'Ordenes de Compra'!$A$2:$E$1712,5,0),"Sin OC"),"Sin dato")</f>
        <v>Sin OC</v>
      </c>
      <c r="R856" s="28" t="str">
        <f>IFERROR(IF(A856="Ordenes de Compra",VLOOKUP($I856,'Ordenes de Compra'!$B$2:$E$1712,3,0),"Sin OC"),"Sin dato")</f>
        <v>Sin OC</v>
      </c>
      <c r="S856" s="1" t="str">
        <f>VLOOKUP($U856,'Tablas intermedias'!$C$1:$H$222,5,0)</f>
        <v>DGPFE</v>
      </c>
      <c r="T856" s="29" t="str">
        <f t="shared" si="40"/>
        <v>OK</v>
      </c>
      <c r="U856" s="30" t="str">
        <f t="shared" si="41"/>
        <v>DAFYP#MS-ARCHIVOARCHIVO - ArchivoDAFYP#MS - Dirección de administración financiera y presupuestaria</v>
      </c>
      <c r="V856" s="1" t="str">
        <f>VLOOKUP(U856,'Tablas intermedias'!$C$1:$H$222,6,0)</f>
        <v>No</v>
      </c>
      <c r="W856" s="1" t="str">
        <f ca="1">IF(O856&lt;30,"menos de 30 días","más de 30 días")</f>
        <v>menos de 30 días</v>
      </c>
    </row>
    <row r="857" spans="1:23" ht="14.25" hidden="1" thickTop="1" thickBot="1" x14ac:dyDescent="0.25">
      <c r="A857" s="17" t="str">
        <f>IF(DetalleExp!H857='Tablas intermedias'!$A$2,"Ordenes de Compra",IF(DetalleExp!H857='Tablas intermedias'!$A$3,"Financiamiento Internacional","Legítimo Abono"))</f>
        <v>Financiamiento Internacional</v>
      </c>
      <c r="B857" s="7">
        <f>DetalleExp!E857</f>
        <v>44257</v>
      </c>
      <c r="C857" s="1" t="str">
        <f>DetalleExp!A857</f>
        <v>EX-2021-18060201-APN-DAFYP#MS</v>
      </c>
      <c r="D857" s="1" t="str">
        <f>IF(A857="Ordenes de Compra",VLOOKUP(C857,Autogestión!$B$2:$D$5090,3,0),IF(A857="Legítimo Abono",VLOOKUP(C857,NoAmpOC!$B$2:$H$988,7,0),"Factura"))</f>
        <v>Factura</v>
      </c>
      <c r="E857" s="26" t="str">
        <f>IF(A857="Ordenes de Compra",VLOOKUP($C857,Autogestión!$B$2:$G$5090,6,0),IF(A857="Financiamiento Internacional",VLOOKUP($C857,FinInt!$B$2:$G$508,6,0),"Legítimo Abono"))</f>
        <v>Programa Multifase de Atención Primaria a la Salud para el Manejo de Enfermedades Crónicas No Transmisibles. Segunda Operación - 3772/0C-AR - BID</v>
      </c>
      <c r="F857" s="26" t="str">
        <f>IF($A857="Ordenes de Compra","ARS",IF($A857="Financiamiento Internacional",VLOOKUP($C857,FinInt!$B$2:$Q$508,15,0),VLOOKUP($C857,NoAmpOC!$B$2:$T$988,18,0)))</f>
        <v>ARS</v>
      </c>
      <c r="G857" s="5">
        <f>IF($A857="Ordenes de Compra",VLOOKUP($C857,Autogestión!$B$2:$H$5090,7,0),IF($A857="Financiamiento Internacional",VLOOKUP($C857,FinInt!$B$2:$Q$1308,16,0),VLOOKUP($C857,NoAmpOC!$B$2:$T$988,19,0)))</f>
        <v>21000</v>
      </c>
      <c r="H857" s="5">
        <f t="shared" si="39"/>
        <v>21000</v>
      </c>
      <c r="I857" s="26" t="str">
        <f>IF($A857="Ordenes de Compra",VLOOKUP($C857,Autogestión!$B$2:$J$5090,9,0),IF($A857="Financiamiento Internacional",VLOOKUP($C857,FinInt!$B$2:$G$1555,6,0),"Legitimo Abono"))</f>
        <v>Programa Multifase de Atención Primaria a la Salud para el Manejo de Enfermedades Crónicas No Transmisibles. Segunda Operación - 3772/0C-AR - BID</v>
      </c>
      <c r="J857" s="1" t="str">
        <f>IF($A857="Ordenes de Compra",VLOOKUP($C857,Autogestión!$B$2:$R$5090,17,0),IF($A857="Financiamiento Internacional",VLOOKUP($C857,FinInt!$B$2:$O$1508,14,0),VLOOKUP($C857,NoAmpOC!$B$2:$R$988,17,0)))</f>
        <v>AMERICAN VART SRL</v>
      </c>
      <c r="K857" s="7" t="str">
        <f>DetalleExp!AP857</f>
        <v>DAFYP#MS-ARCHIVO</v>
      </c>
      <c r="L857" s="7" t="str">
        <f>DetalleExp!AQ857</f>
        <v>ARCHIVO - Archivo</v>
      </c>
      <c r="M857" s="7" t="str">
        <f>DetalleExp!AR857</f>
        <v>DAFYP#MS - Dirección de administración financiera y presupuestaria</v>
      </c>
      <c r="N857" s="7">
        <f>DetalleExp!AS857</f>
        <v>44271</v>
      </c>
      <c r="O857" s="27">
        <f ca="1">ROUNDUP(TODAY()-N857,0)</f>
        <v>84</v>
      </c>
      <c r="P857" s="27">
        <f ca="1">ROUNDUP(TODAY()-B857,0)</f>
        <v>98</v>
      </c>
      <c r="Q857" s="1" t="str">
        <f>IFERROR(IF(A857="Ordenes de Compra",VLOOKUP($E857,'Ordenes de Compra'!$A$2:$E$1712,5,0),"Sin OC"),"Sin dato")</f>
        <v>Sin OC</v>
      </c>
      <c r="R857" s="28" t="str">
        <f>IFERROR(IF(A857="Ordenes de Compra",VLOOKUP($I857,'Ordenes de Compra'!$B$2:$E$1712,3,0),"Sin OC"),"Sin dato")</f>
        <v>Sin OC</v>
      </c>
      <c r="S857" s="1" t="str">
        <f>VLOOKUP($U857,'Tablas intermedias'!$C$1:$H$222,5,0)</f>
        <v>DGPFE</v>
      </c>
      <c r="T857" s="29" t="str">
        <f t="shared" si="40"/>
        <v>OK</v>
      </c>
      <c r="U857" s="30" t="str">
        <f t="shared" si="41"/>
        <v>DAFYP#MS-ARCHIVOARCHIVO - ArchivoDAFYP#MS - Dirección de administración financiera y presupuestaria</v>
      </c>
      <c r="V857" s="1" t="str">
        <f>VLOOKUP(U857,'Tablas intermedias'!$C$1:$H$222,6,0)</f>
        <v>No</v>
      </c>
      <c r="W857" s="1" t="str">
        <f ca="1">IF(O857&lt;30,"menos de 30 días","más de 30 días")</f>
        <v>más de 30 días</v>
      </c>
    </row>
    <row r="858" spans="1:23" ht="14.25" hidden="1" thickTop="1" thickBot="1" x14ac:dyDescent="0.25">
      <c r="A858" s="17" t="str">
        <f>IF(DetalleExp!H858='Tablas intermedias'!$A$2,"Ordenes de Compra",IF(DetalleExp!H858='Tablas intermedias'!$A$3,"Financiamiento Internacional","Legítimo Abono"))</f>
        <v>Financiamiento Internacional</v>
      </c>
      <c r="B858" s="7">
        <f>DetalleExp!E858</f>
        <v>44257</v>
      </c>
      <c r="C858" s="1" t="str">
        <f>DetalleExp!A858</f>
        <v>EX-2021-18062327-APN-DAFYP#MS</v>
      </c>
      <c r="D858" s="1" t="str">
        <f>IF(A858="Ordenes de Compra",VLOOKUP(C858,Autogestión!$B$2:$D$5090,3,0),IF(A858="Legítimo Abono",VLOOKUP(C858,NoAmpOC!$B$2:$H$988,7,0),"Factura"))</f>
        <v>Factura</v>
      </c>
      <c r="E858" s="26" t="str">
        <f>IF(A858="Ordenes de Compra",VLOOKUP($C858,Autogestión!$B$2:$G$5090,6,0),IF(A858="Financiamiento Internacional",VLOOKUP($C858,FinInt!$B$2:$G$508,6,0),"Legítimo Abono"))</f>
        <v>Proyecto Protección de la Población Vulnerable contra las Enfermedades Crónicas no Transmisibles (PROTEGER) - 8508-AR - BIRF</v>
      </c>
      <c r="F858" s="26" t="str">
        <f>IF($A858="Ordenes de Compra","ARS",IF($A858="Financiamiento Internacional",VLOOKUP($C858,FinInt!$B$2:$Q$508,15,0),VLOOKUP($C858,NoAmpOC!$B$2:$T$988,18,0)))</f>
        <v>ARS</v>
      </c>
      <c r="G858" s="5">
        <f>IF($A858="Ordenes de Compra",VLOOKUP($C858,Autogestión!$B$2:$H$5090,7,0),IF($A858="Financiamiento Internacional",VLOOKUP($C858,FinInt!$B$2:$Q$1308,16,0),VLOOKUP($C858,NoAmpOC!$B$2:$T$988,19,0)))</f>
        <v>21000</v>
      </c>
      <c r="H858" s="5">
        <f t="shared" si="39"/>
        <v>21000</v>
      </c>
      <c r="I858" s="26" t="str">
        <f>IF($A858="Ordenes de Compra",VLOOKUP($C858,Autogestión!$B$2:$J$5090,9,0),IF($A858="Financiamiento Internacional",VLOOKUP($C858,FinInt!$B$2:$G$1555,6,0),"Legitimo Abono"))</f>
        <v>Proyecto Protección de la Población Vulnerable contra las Enfermedades Crónicas no Transmisibles (PROTEGER) - 8508-AR - BIRF</v>
      </c>
      <c r="J858" s="1" t="str">
        <f>IF($A858="Ordenes de Compra",VLOOKUP($C858,Autogestión!$B$2:$R$5090,17,0),IF($A858="Financiamiento Internacional",VLOOKUP($C858,FinInt!$B$2:$O$1508,14,0),VLOOKUP($C858,NoAmpOC!$B$2:$R$988,17,0)))</f>
        <v>AMERICAN VART SRL</v>
      </c>
      <c r="K858" s="7" t="str">
        <f>DetalleExp!AP858</f>
        <v>DAFYP#MS-ARCHIVO</v>
      </c>
      <c r="L858" s="7" t="str">
        <f>DetalleExp!AQ858</f>
        <v>ARCHIVO - Archivo</v>
      </c>
      <c r="M858" s="7" t="str">
        <f>DetalleExp!AR858</f>
        <v>DAFYP#MS - Dirección de administración financiera y presupuestaria</v>
      </c>
      <c r="N858" s="7">
        <f>DetalleExp!AS858</f>
        <v>44273</v>
      </c>
      <c r="O858" s="27">
        <f ca="1">ROUNDUP(TODAY()-N858,0)</f>
        <v>82</v>
      </c>
      <c r="P858" s="27">
        <f ca="1">ROUNDUP(TODAY()-B858,0)</f>
        <v>98</v>
      </c>
      <c r="Q858" s="1" t="str">
        <f>IFERROR(IF(A858="Ordenes de Compra",VLOOKUP($E858,'Ordenes de Compra'!$A$2:$E$1712,5,0),"Sin OC"),"Sin dato")</f>
        <v>Sin OC</v>
      </c>
      <c r="R858" s="28" t="str">
        <f>IFERROR(IF(A858="Ordenes de Compra",VLOOKUP($I858,'Ordenes de Compra'!$B$2:$E$1712,3,0),"Sin OC"),"Sin dato")</f>
        <v>Sin OC</v>
      </c>
      <c r="S858" s="1" t="str">
        <f>VLOOKUP($U858,'Tablas intermedias'!$C$1:$H$222,5,0)</f>
        <v>DGPFE</v>
      </c>
      <c r="T858" s="29" t="str">
        <f t="shared" si="40"/>
        <v>OK</v>
      </c>
      <c r="U858" s="30" t="str">
        <f t="shared" si="41"/>
        <v>DAFYP#MS-ARCHIVOARCHIVO - ArchivoDAFYP#MS - Dirección de administración financiera y presupuestaria</v>
      </c>
      <c r="V858" s="1" t="str">
        <f>VLOOKUP(U858,'Tablas intermedias'!$C$1:$H$222,6,0)</f>
        <v>No</v>
      </c>
      <c r="W858" s="1" t="str">
        <f ca="1">IF(O858&lt;30,"menos de 30 días","más de 30 días")</f>
        <v>más de 30 días</v>
      </c>
    </row>
    <row r="859" spans="1:23" ht="14.25" hidden="1" thickTop="1" thickBot="1" x14ac:dyDescent="0.25">
      <c r="A859" s="17" t="str">
        <f>IF(DetalleExp!H859='Tablas intermedias'!$A$2,"Ordenes de Compra",IF(DetalleExp!H859='Tablas intermedias'!$A$3,"Financiamiento Internacional","Legítimo Abono"))</f>
        <v>Financiamiento Internacional</v>
      </c>
      <c r="B859" s="7">
        <f>DetalleExp!E859</f>
        <v>44257</v>
      </c>
      <c r="C859" s="1" t="str">
        <f>DetalleExp!A859</f>
        <v>EX-2021-18065984-APN-DAFYP#MS</v>
      </c>
      <c r="D859" s="1" t="str">
        <f>IF(A859="Ordenes de Compra",VLOOKUP(C859,Autogestión!$B$2:$D$5090,3,0),IF(A859="Legítimo Abono",VLOOKUP(C859,NoAmpOC!$B$2:$H$988,7,0),"Factura"))</f>
        <v>Factura</v>
      </c>
      <c r="E859" s="26" t="str">
        <f>IF(A859="Ordenes de Compra",VLOOKUP($C859,Autogestión!$B$2:$G$5090,6,0),IF(A859="Financiamiento Internacional",VLOOKUP($C859,FinInt!$B$2:$G$508,6,0),"Legítimo Abono"))</f>
        <v>Proyecto Apoyo a la Cobertura Universal de Salud Efectiva en Argentina (SUMAR) - 8853-AR - BIRF</v>
      </c>
      <c r="F859" s="26" t="str">
        <f>IF($A859="Ordenes de Compra","ARS",IF($A859="Financiamiento Internacional",VLOOKUP($C859,FinInt!$B$2:$Q$508,15,0),VLOOKUP($C859,NoAmpOC!$B$2:$T$988,18,0)))</f>
        <v>ARS</v>
      </c>
      <c r="G859" s="5">
        <f>IF($A859="Ordenes de Compra",VLOOKUP($C859,Autogestión!$B$2:$H$5090,7,0),IF($A859="Financiamiento Internacional",VLOOKUP($C859,FinInt!$B$2:$Q$1308,16,0),VLOOKUP($C859,NoAmpOC!$B$2:$T$988,19,0)))</f>
        <v>69900</v>
      </c>
      <c r="H859" s="5">
        <f t="shared" si="39"/>
        <v>69900</v>
      </c>
      <c r="I859" s="26" t="str">
        <f>IF($A859="Ordenes de Compra",VLOOKUP($C859,Autogestión!$B$2:$J$5090,9,0),IF($A859="Financiamiento Internacional",VLOOKUP($C859,FinInt!$B$2:$G$1555,6,0),"Legitimo Abono"))</f>
        <v>Proyecto Apoyo a la Cobertura Universal de Salud Efectiva en Argentina (SUMAR) - 8853-AR - BIRF</v>
      </c>
      <c r="J859" s="1" t="str">
        <f>IF($A859="Ordenes de Compra",VLOOKUP($C859,Autogestión!$B$2:$R$5090,17,0),IF($A859="Financiamiento Internacional",VLOOKUP($C859,FinInt!$B$2:$O$1508,14,0),VLOOKUP($C859,NoAmpOC!$B$2:$R$988,17,0)))</f>
        <v>AMERICAN VART SRL</v>
      </c>
      <c r="K859" s="7" t="str">
        <f>DetalleExp!AP859</f>
        <v>DAFYP#MS-ARCHIVO</v>
      </c>
      <c r="L859" s="7" t="str">
        <f>DetalleExp!AQ859</f>
        <v>ARCHIVO - Archivo</v>
      </c>
      <c r="M859" s="7" t="str">
        <f>DetalleExp!AR859</f>
        <v>DAFYP#MS - Dirección de administración financiera y presupuestaria</v>
      </c>
      <c r="N859" s="7">
        <f>DetalleExp!AS859</f>
        <v>44271</v>
      </c>
      <c r="O859" s="27">
        <f ca="1">ROUNDUP(TODAY()-N859,0)</f>
        <v>84</v>
      </c>
      <c r="P859" s="27">
        <f ca="1">ROUNDUP(TODAY()-B859,0)</f>
        <v>98</v>
      </c>
      <c r="Q859" s="1" t="str">
        <f>IFERROR(IF(A859="Ordenes de Compra",VLOOKUP($E859,'Ordenes de Compra'!$A$2:$E$1712,5,0),"Sin OC"),"Sin dato")</f>
        <v>Sin OC</v>
      </c>
      <c r="R859" s="28" t="str">
        <f>IFERROR(IF(A859="Ordenes de Compra",VLOOKUP($I859,'Ordenes de Compra'!$B$2:$E$1712,3,0),"Sin OC"),"Sin dato")</f>
        <v>Sin OC</v>
      </c>
      <c r="S859" s="1" t="str">
        <f>VLOOKUP($U859,'Tablas intermedias'!$C$1:$H$222,5,0)</f>
        <v>DGPFE</v>
      </c>
      <c r="T859" s="29" t="str">
        <f t="shared" si="40"/>
        <v>OK</v>
      </c>
      <c r="U859" s="30" t="str">
        <f t="shared" si="41"/>
        <v>DAFYP#MS-ARCHIVOARCHIVO - ArchivoDAFYP#MS - Dirección de administración financiera y presupuestaria</v>
      </c>
      <c r="V859" s="1" t="str">
        <f>VLOOKUP(U859,'Tablas intermedias'!$C$1:$H$222,6,0)</f>
        <v>No</v>
      </c>
      <c r="W859" s="1" t="str">
        <f ca="1">IF(O859&lt;30,"menos de 30 días","más de 30 días")</f>
        <v>más de 30 días</v>
      </c>
    </row>
    <row r="860" spans="1:23" ht="14.25" hidden="1" thickTop="1" thickBot="1" x14ac:dyDescent="0.25">
      <c r="A860" s="17" t="str">
        <f>IF(DetalleExp!H860='Tablas intermedias'!$A$2,"Ordenes de Compra",IF(DetalleExp!H860='Tablas intermedias'!$A$3,"Financiamiento Internacional","Legítimo Abono"))</f>
        <v>Legítimo Abono</v>
      </c>
      <c r="B860" s="7">
        <f>DetalleExp!E860</f>
        <v>44257</v>
      </c>
      <c r="C860" s="1" t="str">
        <f>DetalleExp!A860</f>
        <v>EX-2021-18071951-APN-DD#MS</v>
      </c>
      <c r="D860" s="1" t="str">
        <f>IF(A860="Ordenes de Compra",VLOOKUP(C860,Autogestión!$B$2:$D$5090,3,0),IF(A860="Legítimo Abono",VLOOKUP(C860,NoAmpOC!$B$2:$H$988,7,0),"Factura"))</f>
        <v>Factura B</v>
      </c>
      <c r="E860" s="26" t="str">
        <f>IF(A860="Ordenes de Compra",VLOOKUP($C860,Autogestión!$B$2:$G$5090,6,0),IF(A860="Financiamiento Internacional",VLOOKUP($C860,FinInt!$B$2:$G$508,6,0),"Legítimo Abono"))</f>
        <v>Legítimo Abono</v>
      </c>
      <c r="F860" s="26" t="str">
        <f>IF($A860="Ordenes de Compra","ARS",IF($A860="Financiamiento Internacional",VLOOKUP($C860,FinInt!$B$2:$Q$508,15,0),VLOOKUP($C860,NoAmpOC!$B$2:$T$988,18,0)))</f>
        <v>ARS</v>
      </c>
      <c r="G860" s="5">
        <f>IF($A860="Ordenes de Compra",VLOOKUP($C860,Autogestión!$B$2:$H$5090,7,0),IF($A860="Financiamiento Internacional",VLOOKUP($C860,FinInt!$B$2:$Q$1308,16,0),VLOOKUP($C860,NoAmpOC!$B$2:$T$988,19,0)))</f>
        <v>273000</v>
      </c>
      <c r="H860" s="5">
        <f t="shared" si="39"/>
        <v>273000</v>
      </c>
      <c r="I860" s="26" t="str">
        <f>IF($A860="Ordenes de Compra",VLOOKUP($C860,Autogestión!$B$2:$J$5090,9,0),IF($A860="Financiamiento Internacional",VLOOKUP($C860,FinInt!$B$2:$G$1555,6,0),"Legitimo Abono"))</f>
        <v>Legitimo Abono</v>
      </c>
      <c r="J860" s="1" t="str">
        <f>IF($A860="Ordenes de Compra",VLOOKUP($C860,Autogestión!$B$2:$R$5090,17,0),IF($A860="Financiamiento Internacional",VLOOKUP($C860,FinInt!$B$2:$O$1508,14,0),VLOOKUP($C860,NoAmpOC!$B$2:$R$988,17,0)))</f>
        <v>GMR CONSTRUCCIONES S.A.</v>
      </c>
      <c r="K860" s="7" t="str">
        <f>DetalleExp!AP860</f>
        <v>SSOARES</v>
      </c>
      <c r="L860" s="7" t="str">
        <f>DetalleExp!AQ860</f>
        <v>PVD - Pvd dirección de sumarios</v>
      </c>
      <c r="M860" s="7" t="str">
        <f>DetalleExp!AR860</f>
        <v>DS#MS - Dirección de sumarios</v>
      </c>
      <c r="N860" s="7">
        <f>DetalleExp!AS860</f>
        <v>44306</v>
      </c>
      <c r="O860" s="27">
        <f ca="1">ROUNDUP(TODAY()-N860,0)</f>
        <v>49</v>
      </c>
      <c r="P860" s="27">
        <f ca="1">ROUNDUP(TODAY()-B860,0)</f>
        <v>98</v>
      </c>
      <c r="Q860" s="1" t="str">
        <f>IFERROR(IF(A860="Ordenes de Compra",VLOOKUP($E860,'Ordenes de Compra'!$A$2:$E$1712,5,0),"Sin OC"),"Sin dato")</f>
        <v>Sin OC</v>
      </c>
      <c r="R860" s="28" t="str">
        <f>IFERROR(IF(A860="Ordenes de Compra",VLOOKUP($I860,'Ordenes de Compra'!$B$2:$E$1712,3,0),"Sin OC"),"Sin dato")</f>
        <v>Sin OC</v>
      </c>
      <c r="S860" s="1" t="str">
        <f>VLOOKUP($U860,'Tablas intermedias'!$C$1:$H$222,5,0)</f>
        <v>Programa</v>
      </c>
      <c r="T860" s="29" t="str">
        <f t="shared" si="40"/>
        <v>OK</v>
      </c>
      <c r="U860" s="30" t="str">
        <f t="shared" si="41"/>
        <v>SSOARESPVD - Pvd dirección de sumariosDS#MS - Dirección de sumarios</v>
      </c>
      <c r="V860" s="1" t="str">
        <f>VLOOKUP(U860,'Tablas intermedias'!$C$1:$H$222,6,0)</f>
        <v>Si</v>
      </c>
      <c r="W860" s="1" t="str">
        <f ca="1">IF(O860&lt;30,"menos de 30 días","más de 30 días")</f>
        <v>más de 30 días</v>
      </c>
    </row>
    <row r="861" spans="1:23" ht="14.25" hidden="1" thickTop="1" thickBot="1" x14ac:dyDescent="0.25">
      <c r="A861" s="17" t="str">
        <f>IF(DetalleExp!H861='Tablas intermedias'!$A$2,"Ordenes de Compra",IF(DetalleExp!H861='Tablas intermedias'!$A$3,"Financiamiento Internacional","Legítimo Abono"))</f>
        <v>Financiamiento Internacional</v>
      </c>
      <c r="B861" s="7">
        <f>DetalleExp!E861</f>
        <v>44257</v>
      </c>
      <c r="C861" s="1" t="str">
        <f>DetalleExp!A861</f>
        <v>EX-2021-18306901-APN-DAFYP#MS</v>
      </c>
      <c r="D861" s="1" t="str">
        <f>IF(A861="Ordenes de Compra",VLOOKUP(C861,Autogestión!$B$2:$D$5090,3,0),IF(A861="Legítimo Abono",VLOOKUP(C861,NoAmpOC!$B$2:$H$988,7,0),"Factura"))</f>
        <v>Factura</v>
      </c>
      <c r="E861" s="26" t="str">
        <f>IF(A861="Ordenes de Compra",VLOOKUP($C861,Autogestión!$B$2:$G$5090,6,0),IF(A861="Financiamiento Internacional",VLOOKUP($C861,FinInt!$B$2:$G$508,6,0),"Legítimo Abono"))</f>
        <v>Programa de Apoyo al Fortalecimiento de la cobertura pública efectiva de salud y un sistema integrado de provisión de salud de calidad. Proyectos BIRF - ARG/19/014 - PNUD</v>
      </c>
      <c r="F861" s="26" t="str">
        <f>IF($A861="Ordenes de Compra","ARS",IF($A861="Financiamiento Internacional",VLOOKUP($C861,FinInt!$B$2:$Q$508,15,0),VLOOKUP($C861,NoAmpOC!$B$2:$T$988,18,0)))</f>
        <v>ARS</v>
      </c>
      <c r="G861" s="5">
        <f>IF($A861="Ordenes de Compra",VLOOKUP($C861,Autogestión!$B$2:$H$5090,7,0),IF($A861="Financiamiento Internacional",VLOOKUP($C861,FinInt!$B$2:$Q$1308,16,0),VLOOKUP($C861,NoAmpOC!$B$2:$T$988,19,0)))</f>
        <v>44240</v>
      </c>
      <c r="H861" s="5">
        <f t="shared" si="39"/>
        <v>44240</v>
      </c>
      <c r="I861" s="26" t="str">
        <f>IF($A861="Ordenes de Compra",VLOOKUP($C861,Autogestión!$B$2:$J$5090,9,0),IF($A861="Financiamiento Internacional",VLOOKUP($C861,FinInt!$B$2:$G$1555,6,0),"Legitimo Abono"))</f>
        <v>Programa de Apoyo al Fortalecimiento de la cobertura pública efectiva de salud y un sistema integrado de provisión de salud de calidad. Proyectos BIRF - ARG/19/014 - PNUD</v>
      </c>
      <c r="J861" s="1" t="str">
        <f>IF($A861="Ordenes de Compra",VLOOKUP($C861,Autogestión!$B$2:$R$5090,17,0),IF($A861="Financiamiento Internacional",VLOOKUP($C861,FinInt!$B$2:$O$1508,14,0),VLOOKUP($C861,NoAmpOC!$B$2:$R$988,17,0)))</f>
        <v>GELIO INMOBILIARIA SA</v>
      </c>
      <c r="K861" s="7" t="str">
        <f>DetalleExp!AP861</f>
        <v>DAFYP#MS-ARCHIVO</v>
      </c>
      <c r="L861" s="7" t="str">
        <f>DetalleExp!AQ861</f>
        <v>ARCHIVO - Archivo</v>
      </c>
      <c r="M861" s="7" t="str">
        <f>DetalleExp!AR861</f>
        <v>DAFYP#MS - Dirección de administración financiera y presupuestaria</v>
      </c>
      <c r="N861" s="7">
        <f>DetalleExp!AS861</f>
        <v>44277</v>
      </c>
      <c r="O861" s="27">
        <f ca="1">ROUNDUP(TODAY()-N861,0)</f>
        <v>78</v>
      </c>
      <c r="P861" s="27">
        <f ca="1">ROUNDUP(TODAY()-B861,0)</f>
        <v>98</v>
      </c>
      <c r="Q861" s="1" t="str">
        <f>IFERROR(IF(A861="Ordenes de Compra",VLOOKUP($E861,'Ordenes de Compra'!$A$2:$E$1712,5,0),"Sin OC"),"Sin dato")</f>
        <v>Sin OC</v>
      </c>
      <c r="R861" s="28" t="str">
        <f>IFERROR(IF(A861="Ordenes de Compra",VLOOKUP($I861,'Ordenes de Compra'!$B$2:$E$1712,3,0),"Sin OC"),"Sin dato")</f>
        <v>Sin OC</v>
      </c>
      <c r="S861" s="1" t="str">
        <f>VLOOKUP($U861,'Tablas intermedias'!$C$1:$H$222,5,0)</f>
        <v>DGPFE</v>
      </c>
      <c r="T861" s="29" t="str">
        <f t="shared" si="40"/>
        <v>OK</v>
      </c>
      <c r="U861" s="30" t="str">
        <f t="shared" si="41"/>
        <v>DAFYP#MS-ARCHIVOARCHIVO - ArchivoDAFYP#MS - Dirección de administración financiera y presupuestaria</v>
      </c>
      <c r="V861" s="1" t="str">
        <f>VLOOKUP(U861,'Tablas intermedias'!$C$1:$H$222,6,0)</f>
        <v>No</v>
      </c>
      <c r="W861" s="1" t="str">
        <f ca="1">IF(O861&lt;30,"menos de 30 días","más de 30 días")</f>
        <v>más de 30 días</v>
      </c>
    </row>
    <row r="862" spans="1:23" ht="14.25" hidden="1" thickTop="1" thickBot="1" x14ac:dyDescent="0.25">
      <c r="A862" s="17" t="str">
        <f>IF(DetalleExp!H862='Tablas intermedias'!$A$2,"Ordenes de Compra",IF(DetalleExp!H862='Tablas intermedias'!$A$3,"Financiamiento Internacional","Legítimo Abono"))</f>
        <v>Financiamiento Internacional</v>
      </c>
      <c r="B862" s="7">
        <f>DetalleExp!E862</f>
        <v>44257</v>
      </c>
      <c r="C862" s="1" t="str">
        <f>DetalleExp!A862</f>
        <v>EX-2021-18307838-APN-DAFYP#MS</v>
      </c>
      <c r="D862" s="1" t="str">
        <f>IF(A862="Ordenes de Compra",VLOOKUP(C862,Autogestión!$B$2:$D$5090,3,0),IF(A862="Legítimo Abono",VLOOKUP(C862,NoAmpOC!$B$2:$H$988,7,0),"Factura"))</f>
        <v>Factura</v>
      </c>
      <c r="E862" s="26" t="str">
        <f>IF(A862="Ordenes de Compra",VLOOKUP($C862,Autogestión!$B$2:$G$5090,6,0),IF(A862="Financiamiento Internacional",VLOOKUP($C862,FinInt!$B$2:$G$508,6,0),"Legítimo Abono"))</f>
        <v>Programa de Apoyo al Fortalecimiento de la cobertura pública efectiva de salud y un sistema integrado de provisión de salud de calidad. Proyectos BIRF - ARG/19/014 - PNUD</v>
      </c>
      <c r="F862" s="26" t="str">
        <f>IF($A862="Ordenes de Compra","ARS",IF($A862="Financiamiento Internacional",VLOOKUP($C862,FinInt!$B$2:$Q$508,15,0),VLOOKUP($C862,NoAmpOC!$B$2:$T$988,18,0)))</f>
        <v>ARS</v>
      </c>
      <c r="G862" s="5">
        <f>IF($A862="Ordenes de Compra",VLOOKUP($C862,Autogestión!$B$2:$H$5090,7,0),IF($A862="Financiamiento Internacional",VLOOKUP($C862,FinInt!$B$2:$Q$1308,16,0),VLOOKUP($C862,NoAmpOC!$B$2:$T$988,19,0)))</f>
        <v>44240</v>
      </c>
      <c r="H862" s="5">
        <f t="shared" si="39"/>
        <v>44240</v>
      </c>
      <c r="I862" s="26" t="str">
        <f>IF($A862="Ordenes de Compra",VLOOKUP($C862,Autogestión!$B$2:$J$5090,9,0),IF($A862="Financiamiento Internacional",VLOOKUP($C862,FinInt!$B$2:$G$1555,6,0),"Legitimo Abono"))</f>
        <v>Programa de Apoyo al Fortalecimiento de la cobertura pública efectiva de salud y un sistema integrado de provisión de salud de calidad. Proyectos BIRF - ARG/19/014 - PNUD</v>
      </c>
      <c r="J862" s="1" t="str">
        <f>IF($A862="Ordenes de Compra",VLOOKUP($C862,Autogestión!$B$2:$R$5090,17,0),IF($A862="Financiamiento Internacional",VLOOKUP($C862,FinInt!$B$2:$O$1508,14,0),VLOOKUP($C862,NoAmpOC!$B$2:$R$988,17,0)))</f>
        <v>GELIO INMOBILIARIA SA</v>
      </c>
      <c r="K862" s="7" t="str">
        <f>DetalleExp!AP862</f>
        <v>DAFYP#MS-ARCHIVO</v>
      </c>
      <c r="L862" s="7" t="str">
        <f>DetalleExp!AQ862</f>
        <v>ARCHIVO - Archivo</v>
      </c>
      <c r="M862" s="7" t="str">
        <f>DetalleExp!AR862</f>
        <v>DAFYP#MS - Dirección de administración financiera y presupuestaria</v>
      </c>
      <c r="N862" s="7">
        <f>DetalleExp!AS862</f>
        <v>44277</v>
      </c>
      <c r="O862" s="27">
        <f ca="1">ROUNDUP(TODAY()-N862,0)</f>
        <v>78</v>
      </c>
      <c r="P862" s="27">
        <f ca="1">ROUNDUP(TODAY()-B862,0)</f>
        <v>98</v>
      </c>
      <c r="Q862" s="1" t="str">
        <f>IFERROR(IF(A862="Ordenes de Compra",VLOOKUP($E862,'Ordenes de Compra'!$A$2:$E$1712,5,0),"Sin OC"),"Sin dato")</f>
        <v>Sin OC</v>
      </c>
      <c r="R862" s="28" t="str">
        <f>IFERROR(IF(A862="Ordenes de Compra",VLOOKUP($I862,'Ordenes de Compra'!$B$2:$E$1712,3,0),"Sin OC"),"Sin dato")</f>
        <v>Sin OC</v>
      </c>
      <c r="S862" s="1" t="str">
        <f>VLOOKUP($U862,'Tablas intermedias'!$C$1:$H$222,5,0)</f>
        <v>DGPFE</v>
      </c>
      <c r="T862" s="29" t="str">
        <f t="shared" si="40"/>
        <v>OK</v>
      </c>
      <c r="U862" s="30" t="str">
        <f t="shared" si="41"/>
        <v>DAFYP#MS-ARCHIVOARCHIVO - ArchivoDAFYP#MS - Dirección de administración financiera y presupuestaria</v>
      </c>
      <c r="V862" s="1" t="str">
        <f>VLOOKUP(U862,'Tablas intermedias'!$C$1:$H$222,6,0)</f>
        <v>No</v>
      </c>
      <c r="W862" s="1" t="str">
        <f ca="1">IF(O862&lt;30,"menos de 30 días","más de 30 días")</f>
        <v>más de 30 días</v>
      </c>
    </row>
    <row r="863" spans="1:23" ht="14.25" hidden="1" thickTop="1" thickBot="1" x14ac:dyDescent="0.25">
      <c r="A863" s="17" t="str">
        <f>IF(DetalleExp!H863='Tablas intermedias'!$A$2,"Ordenes de Compra",IF(DetalleExp!H863='Tablas intermedias'!$A$3,"Financiamiento Internacional","Legítimo Abono"))</f>
        <v>Financiamiento Internacional</v>
      </c>
      <c r="B863" s="7">
        <f>DetalleExp!E863</f>
        <v>44257</v>
      </c>
      <c r="C863" s="1" t="str">
        <f>DetalleExp!A863</f>
        <v>EX-2021-18309546-APN-DAFYP#MS</v>
      </c>
      <c r="D863" s="1" t="str">
        <f>IF(A863="Ordenes de Compra",VLOOKUP(C863,Autogestión!$B$2:$D$5090,3,0),IF(A863="Legítimo Abono",VLOOKUP(C863,NoAmpOC!$B$2:$H$988,7,0),"Factura"))</f>
        <v>Factura</v>
      </c>
      <c r="E863" s="26" t="str">
        <f>IF(A863="Ordenes de Compra",VLOOKUP($C863,Autogestión!$B$2:$G$5090,6,0),IF(A863="Financiamiento Internacional",VLOOKUP($C863,FinInt!$B$2:$G$508,6,0),"Legítimo Abono"))</f>
        <v>Consolidación del modelo de Atención Primaria de la Salud a través de la Provisión y Dispensa de Medicamentos Esenciales ¿ Proyectos financiados Organismos Multilaterales Regionales - ARG/15/001 - PNUD</v>
      </c>
      <c r="F863" s="26" t="str">
        <f>IF($A863="Ordenes de Compra","ARS",IF($A863="Financiamiento Internacional",VLOOKUP($C863,FinInt!$B$2:$Q$508,15,0),VLOOKUP($C863,NoAmpOC!$B$2:$T$988,18,0)))</f>
        <v>ARS</v>
      </c>
      <c r="G863" s="5">
        <f>IF($A863="Ordenes de Compra",VLOOKUP($C863,Autogestión!$B$2:$H$5090,7,0),IF($A863="Financiamiento Internacional",VLOOKUP($C863,FinInt!$B$2:$Q$1308,16,0),VLOOKUP($C863,NoAmpOC!$B$2:$T$988,19,0)))</f>
        <v>44240</v>
      </c>
      <c r="H863" s="5">
        <f t="shared" si="39"/>
        <v>44240</v>
      </c>
      <c r="I863" s="26" t="str">
        <f>IF($A863="Ordenes de Compra",VLOOKUP($C863,Autogestión!$B$2:$J$5090,9,0),IF($A863="Financiamiento Internacional",VLOOKUP($C863,FinInt!$B$2:$G$1555,6,0),"Legitimo Abono"))</f>
        <v>Consolidación del modelo de Atención Primaria de la Salud a través de la Provisión y Dispensa de Medicamentos Esenciales ¿ Proyectos financiados Organismos Multilaterales Regionales - ARG/15/001 - PNUD</v>
      </c>
      <c r="J863" s="1" t="str">
        <f>IF($A863="Ordenes de Compra",VLOOKUP($C863,Autogestión!$B$2:$R$5090,17,0),IF($A863="Financiamiento Internacional",VLOOKUP($C863,FinInt!$B$2:$O$1508,14,0),VLOOKUP($C863,NoAmpOC!$B$2:$R$988,17,0)))</f>
        <v>GELIO INMOBILIARIA SA</v>
      </c>
      <c r="K863" s="7" t="str">
        <f>DetalleExp!AP863</f>
        <v>DAFYP#MS-ARCHIVO</v>
      </c>
      <c r="L863" s="7" t="str">
        <f>DetalleExp!AQ863</f>
        <v>ARCHIVO - Archivo</v>
      </c>
      <c r="M863" s="7" t="str">
        <f>DetalleExp!AR863</f>
        <v>DAFYP#MS - Dirección de administración financiera y presupuestaria</v>
      </c>
      <c r="N863" s="7">
        <f>DetalleExp!AS863</f>
        <v>44294</v>
      </c>
      <c r="O863" s="27">
        <f ca="1">ROUNDUP(TODAY()-N863,0)</f>
        <v>61</v>
      </c>
      <c r="P863" s="27">
        <f ca="1">ROUNDUP(TODAY()-B863,0)</f>
        <v>98</v>
      </c>
      <c r="Q863" s="1" t="str">
        <f>IFERROR(IF(A863="Ordenes de Compra",VLOOKUP($E863,'Ordenes de Compra'!$A$2:$E$1712,5,0),"Sin OC"),"Sin dato")</f>
        <v>Sin OC</v>
      </c>
      <c r="R863" s="28" t="str">
        <f>IFERROR(IF(A863="Ordenes de Compra",VLOOKUP($I863,'Ordenes de Compra'!$B$2:$E$1712,3,0),"Sin OC"),"Sin dato")</f>
        <v>Sin OC</v>
      </c>
      <c r="S863" s="1" t="str">
        <f>VLOOKUP($U863,'Tablas intermedias'!$C$1:$H$222,5,0)</f>
        <v>DGPFE</v>
      </c>
      <c r="T863" s="29" t="str">
        <f t="shared" si="40"/>
        <v>OK</v>
      </c>
      <c r="U863" s="30" t="str">
        <f t="shared" si="41"/>
        <v>DAFYP#MS-ARCHIVOARCHIVO - ArchivoDAFYP#MS - Dirección de administración financiera y presupuestaria</v>
      </c>
      <c r="V863" s="1" t="str">
        <f>VLOOKUP(U863,'Tablas intermedias'!$C$1:$H$222,6,0)</f>
        <v>No</v>
      </c>
      <c r="W863" s="1" t="str">
        <f ca="1">IF(O863&lt;30,"menos de 30 días","más de 30 días")</f>
        <v>más de 30 días</v>
      </c>
    </row>
    <row r="864" spans="1:23" ht="14.25" hidden="1" thickTop="1" thickBot="1" x14ac:dyDescent="0.25">
      <c r="A864" s="17" t="str">
        <f>IF(DetalleExp!H864='Tablas intermedias'!$A$2,"Ordenes de Compra",IF(DetalleExp!H864='Tablas intermedias'!$A$3,"Financiamiento Internacional","Legítimo Abono"))</f>
        <v>Financiamiento Internacional</v>
      </c>
      <c r="B864" s="7">
        <f>DetalleExp!E864</f>
        <v>44257</v>
      </c>
      <c r="C864" s="1" t="str">
        <f>DetalleExp!A864</f>
        <v>EX-2021-18318650-APN-DAFYP#MS</v>
      </c>
      <c r="D864" s="1" t="str">
        <f>IF(A864="Ordenes de Compra",VLOOKUP(C864,Autogestión!$B$2:$D$5090,3,0),IF(A864="Legítimo Abono",VLOOKUP(C864,NoAmpOC!$B$2:$H$988,7,0),"Factura"))</f>
        <v>Factura</v>
      </c>
      <c r="E864" s="26" t="str">
        <f>IF(A864="Ordenes de Compra",VLOOKUP($C864,Autogestión!$B$2:$G$5090,6,0),IF(A864="Financiamiento Internacional",VLOOKUP($C864,FinInt!$B$2:$G$508,6,0),"Legítimo Abono"))</f>
        <v>Consolidación del modelo de Atención Primaria de la Salud a través de la Provisión y Dispensa de Medicamentos Esenciales ¿ Proyectos financiados Organismos Multilaterales Regionales - ARG/15/001 - PNUD</v>
      </c>
      <c r="F864" s="26" t="str">
        <f>IF($A864="Ordenes de Compra","ARS",IF($A864="Financiamiento Internacional",VLOOKUP($C864,FinInt!$B$2:$Q$508,15,0),VLOOKUP($C864,NoAmpOC!$B$2:$T$988,18,0)))</f>
        <v>ARS</v>
      </c>
      <c r="G864" s="5">
        <f>IF($A864="Ordenes de Compra",VLOOKUP($C864,Autogestión!$B$2:$H$5090,7,0),IF($A864="Financiamiento Internacional",VLOOKUP($C864,FinInt!$B$2:$Q$1308,16,0),VLOOKUP($C864,NoAmpOC!$B$2:$T$988,19,0)))</f>
        <v>44240</v>
      </c>
      <c r="H864" s="5">
        <f t="shared" si="39"/>
        <v>44240</v>
      </c>
      <c r="I864" s="26" t="str">
        <f>IF($A864="Ordenes de Compra",VLOOKUP($C864,Autogestión!$B$2:$J$5090,9,0),IF($A864="Financiamiento Internacional",VLOOKUP($C864,FinInt!$B$2:$G$1555,6,0),"Legitimo Abono"))</f>
        <v>Consolidación del modelo de Atención Primaria de la Salud a través de la Provisión y Dispensa de Medicamentos Esenciales ¿ Proyectos financiados Organismos Multilaterales Regionales - ARG/15/001 - PNUD</v>
      </c>
      <c r="J864" s="1" t="str">
        <f>IF($A864="Ordenes de Compra",VLOOKUP($C864,Autogestión!$B$2:$R$5090,17,0),IF($A864="Financiamiento Internacional",VLOOKUP($C864,FinInt!$B$2:$O$1508,14,0),VLOOKUP($C864,NoAmpOC!$B$2:$R$988,17,0)))</f>
        <v>GELIO INMOBILIARIA SA</v>
      </c>
      <c r="K864" s="7" t="str">
        <f>DetalleExp!AP864</f>
        <v>DAFYP#MS-ARCHIVO</v>
      </c>
      <c r="L864" s="7" t="str">
        <f>DetalleExp!AQ864</f>
        <v>ARCHIVO - Archivo</v>
      </c>
      <c r="M864" s="7" t="str">
        <f>DetalleExp!AR864</f>
        <v>DAFYP#MS - Dirección de administración financiera y presupuestaria</v>
      </c>
      <c r="N864" s="7">
        <f>DetalleExp!AS864</f>
        <v>44294</v>
      </c>
      <c r="O864" s="27">
        <f ca="1">ROUNDUP(TODAY()-N864,0)</f>
        <v>61</v>
      </c>
      <c r="P864" s="27">
        <f ca="1">ROUNDUP(TODAY()-B864,0)</f>
        <v>98</v>
      </c>
      <c r="Q864" s="1" t="str">
        <f>IFERROR(IF(A864="Ordenes de Compra",VLOOKUP($E864,'Ordenes de Compra'!$A$2:$E$1712,5,0),"Sin OC"),"Sin dato")</f>
        <v>Sin OC</v>
      </c>
      <c r="R864" s="28" t="str">
        <f>IFERROR(IF(A864="Ordenes de Compra",VLOOKUP($I864,'Ordenes de Compra'!$B$2:$E$1712,3,0),"Sin OC"),"Sin dato")</f>
        <v>Sin OC</v>
      </c>
      <c r="S864" s="1" t="str">
        <f>VLOOKUP($U864,'Tablas intermedias'!$C$1:$H$222,5,0)</f>
        <v>DGPFE</v>
      </c>
      <c r="T864" s="29" t="str">
        <f t="shared" si="40"/>
        <v>OK</v>
      </c>
      <c r="U864" s="30" t="str">
        <f t="shared" si="41"/>
        <v>DAFYP#MS-ARCHIVOARCHIVO - ArchivoDAFYP#MS - Dirección de administración financiera y presupuestaria</v>
      </c>
      <c r="V864" s="1" t="str">
        <f>VLOOKUP(U864,'Tablas intermedias'!$C$1:$H$222,6,0)</f>
        <v>No</v>
      </c>
      <c r="W864" s="1" t="str">
        <f ca="1">IF(O864&lt;30,"menos de 30 días","más de 30 días")</f>
        <v>más de 30 días</v>
      </c>
    </row>
    <row r="865" spans="1:23" ht="14.25" hidden="1" thickTop="1" thickBot="1" x14ac:dyDescent="0.25">
      <c r="A865" s="17" t="str">
        <f>IF(DetalleExp!H865='Tablas intermedias'!$A$2,"Ordenes de Compra",IF(DetalleExp!H865='Tablas intermedias'!$A$3,"Financiamiento Internacional","Legítimo Abono"))</f>
        <v>Financiamiento Internacional</v>
      </c>
      <c r="B865" s="7">
        <f>DetalleExp!E865</f>
        <v>44257</v>
      </c>
      <c r="C865" s="1" t="str">
        <f>DetalleExp!A865</f>
        <v>EX-2021-18333957-APN-DAFYP#MS</v>
      </c>
      <c r="D865" s="1" t="str">
        <f>IF(A865="Ordenes de Compra",VLOOKUP(C865,Autogestión!$B$2:$D$5090,3,0),IF(A865="Legítimo Abono",VLOOKUP(C865,NoAmpOC!$B$2:$H$988,7,0),"Factura"))</f>
        <v>Factura</v>
      </c>
      <c r="E865" s="26" t="str">
        <f>IF(A865="Ordenes de Compra",VLOOKUP($C865,Autogestión!$B$2:$G$5090,6,0),IF(A865="Financiamiento Internacional",VLOOKUP($C865,FinInt!$B$2:$G$508,6,0),"Legítimo Abono"))</f>
        <v>Consolidación del modelo de Atención Primaria de la Salud a través de la Provisión y Dispensa de Medicamentos Esenciales ¿ Proyectos financiados Organismos Multilaterales Regionales - ARG/15/001 - PNUD</v>
      </c>
      <c r="F865" s="26" t="str">
        <f>IF($A865="Ordenes de Compra","ARS",IF($A865="Financiamiento Internacional",VLOOKUP($C865,FinInt!$B$2:$Q$508,15,0),VLOOKUP($C865,NoAmpOC!$B$2:$T$988,18,0)))</f>
        <v>ARS</v>
      </c>
      <c r="G865" s="5">
        <f>IF($A865="Ordenes de Compra",VLOOKUP($C865,Autogestión!$B$2:$H$5090,7,0),IF($A865="Financiamiento Internacional",VLOOKUP($C865,FinInt!$B$2:$Q$1308,16,0),VLOOKUP($C865,NoAmpOC!$B$2:$T$988,19,0)))</f>
        <v>44240</v>
      </c>
      <c r="H865" s="5">
        <f t="shared" si="39"/>
        <v>44240</v>
      </c>
      <c r="I865" s="26" t="str">
        <f>IF($A865="Ordenes de Compra",VLOOKUP($C865,Autogestión!$B$2:$J$5090,9,0),IF($A865="Financiamiento Internacional",VLOOKUP($C865,FinInt!$B$2:$G$1555,6,0),"Legitimo Abono"))</f>
        <v>Consolidación del modelo de Atención Primaria de la Salud a través de la Provisión y Dispensa de Medicamentos Esenciales ¿ Proyectos financiados Organismos Multilaterales Regionales - ARG/15/001 - PNUD</v>
      </c>
      <c r="J865" s="1" t="str">
        <f>IF($A865="Ordenes de Compra",VLOOKUP($C865,Autogestión!$B$2:$R$5090,17,0),IF($A865="Financiamiento Internacional",VLOOKUP($C865,FinInt!$B$2:$O$1508,14,0),VLOOKUP($C865,NoAmpOC!$B$2:$R$988,17,0)))</f>
        <v>GELIO INMOBILIARIA SA</v>
      </c>
      <c r="K865" s="7" t="str">
        <f>DetalleExp!AP865</f>
        <v>DAFYP#MS-ARCHIVO</v>
      </c>
      <c r="L865" s="7" t="str">
        <f>DetalleExp!AQ865</f>
        <v>ARCHIVO - Archivo</v>
      </c>
      <c r="M865" s="7" t="str">
        <f>DetalleExp!AR865</f>
        <v>DAFYP#MS - Dirección de administración financiera y presupuestaria</v>
      </c>
      <c r="N865" s="7">
        <f>DetalleExp!AS865</f>
        <v>44294</v>
      </c>
      <c r="O865" s="27">
        <f ca="1">ROUNDUP(TODAY()-N865,0)</f>
        <v>61</v>
      </c>
      <c r="P865" s="27">
        <f ca="1">ROUNDUP(TODAY()-B865,0)</f>
        <v>98</v>
      </c>
      <c r="Q865" s="1" t="str">
        <f>IFERROR(IF(A865="Ordenes de Compra",VLOOKUP($E865,'Ordenes de Compra'!$A$2:$E$1712,5,0),"Sin OC"),"Sin dato")</f>
        <v>Sin OC</v>
      </c>
      <c r="R865" s="28" t="str">
        <f>IFERROR(IF(A865="Ordenes de Compra",VLOOKUP($I865,'Ordenes de Compra'!$B$2:$E$1712,3,0),"Sin OC"),"Sin dato")</f>
        <v>Sin OC</v>
      </c>
      <c r="S865" s="1" t="str">
        <f>VLOOKUP($U865,'Tablas intermedias'!$C$1:$H$222,5,0)</f>
        <v>DGPFE</v>
      </c>
      <c r="T865" s="29" t="str">
        <f t="shared" si="40"/>
        <v>OK</v>
      </c>
      <c r="U865" s="30" t="str">
        <f t="shared" si="41"/>
        <v>DAFYP#MS-ARCHIVOARCHIVO - ArchivoDAFYP#MS - Dirección de administración financiera y presupuestaria</v>
      </c>
      <c r="V865" s="1" t="str">
        <f>VLOOKUP(U865,'Tablas intermedias'!$C$1:$H$222,6,0)</f>
        <v>No</v>
      </c>
      <c r="W865" s="1" t="str">
        <f ca="1">IF(O865&lt;30,"menos de 30 días","más de 30 días")</f>
        <v>más de 30 días</v>
      </c>
    </row>
    <row r="866" spans="1:23" ht="14.25" hidden="1" thickTop="1" thickBot="1" x14ac:dyDescent="0.25">
      <c r="A866" s="17" t="str">
        <f>IF(DetalleExp!H866='Tablas intermedias'!$A$2,"Ordenes de Compra",IF(DetalleExp!H866='Tablas intermedias'!$A$3,"Financiamiento Internacional","Legítimo Abono"))</f>
        <v>Financiamiento Internacional</v>
      </c>
      <c r="B866" s="7">
        <f>DetalleExp!E866</f>
        <v>44257</v>
      </c>
      <c r="C866" s="1" t="str">
        <f>DetalleExp!A866</f>
        <v>EX-2021-18336361-APN-DAFYP#MS</v>
      </c>
      <c r="D866" s="1" t="str">
        <f>IF(A866="Ordenes de Compra",VLOOKUP(C866,Autogestión!$B$2:$D$5090,3,0),IF(A866="Legítimo Abono",VLOOKUP(C866,NoAmpOC!$B$2:$H$988,7,0),"Factura"))</f>
        <v>Factura</v>
      </c>
      <c r="E866" s="26" t="str">
        <f>IF(A866="Ordenes de Compra",VLOOKUP($C866,Autogestión!$B$2:$G$5090,6,0),IF(A866="Financiamiento Internacional",VLOOKUP($C866,FinInt!$B$2:$G$508,6,0),"Legítimo Abono"))</f>
        <v>Consolidación del modelo de Atención Primaria de la Salud a través de la Provisión y Dispensa de Medicamentos Esenciales ¿ Proyectos financiados Organismos Multilaterales Regionales - ARG/15/001 - PNUD</v>
      </c>
      <c r="F866" s="26" t="str">
        <f>IF($A866="Ordenes de Compra","ARS",IF($A866="Financiamiento Internacional",VLOOKUP($C866,FinInt!$B$2:$Q$508,15,0),VLOOKUP($C866,NoAmpOC!$B$2:$T$988,18,0)))</f>
        <v>ARS</v>
      </c>
      <c r="G866" s="5">
        <f>IF($A866="Ordenes de Compra",VLOOKUP($C866,Autogestión!$B$2:$H$5090,7,0),IF($A866="Financiamiento Internacional",VLOOKUP($C866,FinInt!$B$2:$Q$1308,16,0),VLOOKUP($C866,NoAmpOC!$B$2:$T$988,19,0)))</f>
        <v>44240</v>
      </c>
      <c r="H866" s="5">
        <f t="shared" si="39"/>
        <v>44240</v>
      </c>
      <c r="I866" s="26" t="str">
        <f>IF($A866="Ordenes de Compra",VLOOKUP($C866,Autogestión!$B$2:$J$5090,9,0),IF($A866="Financiamiento Internacional",VLOOKUP($C866,FinInt!$B$2:$G$1555,6,0),"Legitimo Abono"))</f>
        <v>Consolidación del modelo de Atención Primaria de la Salud a través de la Provisión y Dispensa de Medicamentos Esenciales ¿ Proyectos financiados Organismos Multilaterales Regionales - ARG/15/001 - PNUD</v>
      </c>
      <c r="J866" s="1" t="str">
        <f>IF($A866="Ordenes de Compra",VLOOKUP($C866,Autogestión!$B$2:$R$5090,17,0),IF($A866="Financiamiento Internacional",VLOOKUP($C866,FinInt!$B$2:$O$1508,14,0),VLOOKUP($C866,NoAmpOC!$B$2:$R$988,17,0)))</f>
        <v>GELIO INMOBILIARIA SA</v>
      </c>
      <c r="K866" s="7" t="str">
        <f>DetalleExp!AP866</f>
        <v>DAFYP#MS-ARCHIVO</v>
      </c>
      <c r="L866" s="7" t="str">
        <f>DetalleExp!AQ866</f>
        <v>ARCHIVO - Archivo</v>
      </c>
      <c r="M866" s="7" t="str">
        <f>DetalleExp!AR866</f>
        <v>DAFYP#MS - Dirección de administración financiera y presupuestaria</v>
      </c>
      <c r="N866" s="7">
        <f>DetalleExp!AS866</f>
        <v>44294</v>
      </c>
      <c r="O866" s="27">
        <f ca="1">ROUNDUP(TODAY()-N866,0)</f>
        <v>61</v>
      </c>
      <c r="P866" s="27">
        <f ca="1">ROUNDUP(TODAY()-B866,0)</f>
        <v>98</v>
      </c>
      <c r="Q866" s="1" t="str">
        <f>IFERROR(IF(A866="Ordenes de Compra",VLOOKUP($E866,'Ordenes de Compra'!$A$2:$E$1712,5,0),"Sin OC"),"Sin dato")</f>
        <v>Sin OC</v>
      </c>
      <c r="R866" s="28" t="str">
        <f>IFERROR(IF(A866="Ordenes de Compra",VLOOKUP($I866,'Ordenes de Compra'!$B$2:$E$1712,3,0),"Sin OC"),"Sin dato")</f>
        <v>Sin OC</v>
      </c>
      <c r="S866" s="1" t="str">
        <f>VLOOKUP($U866,'Tablas intermedias'!$C$1:$H$222,5,0)</f>
        <v>DGPFE</v>
      </c>
      <c r="T866" s="29" t="str">
        <f t="shared" si="40"/>
        <v>OK</v>
      </c>
      <c r="U866" s="30" t="str">
        <f t="shared" si="41"/>
        <v>DAFYP#MS-ARCHIVOARCHIVO - ArchivoDAFYP#MS - Dirección de administración financiera y presupuestaria</v>
      </c>
      <c r="V866" s="1" t="str">
        <f>VLOOKUP(U866,'Tablas intermedias'!$C$1:$H$222,6,0)</f>
        <v>No</v>
      </c>
      <c r="W866" s="1" t="str">
        <f ca="1">IF(O866&lt;30,"menos de 30 días","más de 30 días")</f>
        <v>más de 30 días</v>
      </c>
    </row>
    <row r="867" spans="1:23" ht="14.25" hidden="1" thickTop="1" thickBot="1" x14ac:dyDescent="0.25">
      <c r="A867" s="17" t="str">
        <f>IF(DetalleExp!H867='Tablas intermedias'!$A$2,"Ordenes de Compra",IF(DetalleExp!H867='Tablas intermedias'!$A$3,"Financiamiento Internacional","Legítimo Abono"))</f>
        <v>Legítimo Abono</v>
      </c>
      <c r="B867" s="7">
        <f>DetalleExp!E867</f>
        <v>44258</v>
      </c>
      <c r="C867" s="1" t="str">
        <f>DetalleExp!A867</f>
        <v>EX-2021-18638298-APN-DD#MS</v>
      </c>
      <c r="D867" s="1" t="str">
        <f>IF(A867="Ordenes de Compra",VLOOKUP(C867,Autogestión!$B$2:$D$5090,3,0),IF(A867="Legítimo Abono",VLOOKUP(C867,NoAmpOC!$B$2:$H$988,7,0),"Factura"))</f>
        <v>Factura B</v>
      </c>
      <c r="E867" s="26" t="str">
        <f>IF(A867="Ordenes de Compra",VLOOKUP($C867,Autogestión!$B$2:$G$5090,6,0),IF(A867="Financiamiento Internacional",VLOOKUP($C867,FinInt!$B$2:$G$508,6,0),"Legítimo Abono"))</f>
        <v>Legítimo Abono</v>
      </c>
      <c r="F867" s="26" t="str">
        <f>IF($A867="Ordenes de Compra","ARS",IF($A867="Financiamiento Internacional",VLOOKUP($C867,FinInt!$B$2:$Q$508,15,0),VLOOKUP($C867,NoAmpOC!$B$2:$T$988,18,0)))</f>
        <v>ARS</v>
      </c>
      <c r="G867" s="5">
        <f>IF($A867="Ordenes de Compra",VLOOKUP($C867,Autogestión!$B$2:$H$5090,7,0),IF($A867="Financiamiento Internacional",VLOOKUP($C867,FinInt!$B$2:$Q$1308,16,0),VLOOKUP($C867,NoAmpOC!$B$2:$T$988,19,0)))</f>
        <v>52780</v>
      </c>
      <c r="H867" s="5">
        <f t="shared" si="39"/>
        <v>52780</v>
      </c>
      <c r="I867" s="26" t="str">
        <f>IF($A867="Ordenes de Compra",VLOOKUP($C867,Autogestión!$B$2:$J$5090,9,0),IF($A867="Financiamiento Internacional",VLOOKUP($C867,FinInt!$B$2:$G$1555,6,0),"Legitimo Abono"))</f>
        <v>Legitimo Abono</v>
      </c>
      <c r="J867" s="1" t="str">
        <f>IF($A867="Ordenes de Compra",VLOOKUP($C867,Autogestión!$B$2:$R$5090,17,0),IF($A867="Financiamiento Internacional",VLOOKUP($C867,FinInt!$B$2:$O$1508,14,0),VLOOKUP($C867,NoAmpOC!$B$2:$R$988,17,0)))</f>
        <v>Daxa Argentina</v>
      </c>
      <c r="K867" s="7" t="str">
        <f>DetalleExp!AP867</f>
        <v>LCOURREGES</v>
      </c>
      <c r="L867" s="7" t="str">
        <f>DetalleExp!AQ867</f>
        <v>TESORERIA - Tesorería</v>
      </c>
      <c r="M867" s="7" t="str">
        <f>DetalleExp!AR867</f>
        <v>DCYT#MS - Dirección de contabilidad y tesorería</v>
      </c>
      <c r="N867" s="7">
        <f>DetalleExp!AS867</f>
        <v>44335</v>
      </c>
      <c r="O867" s="27">
        <f ca="1">ROUNDUP(TODAY()-N867,0)</f>
        <v>20</v>
      </c>
      <c r="P867" s="27">
        <f ca="1">ROUNDUP(TODAY()-B867,0)</f>
        <v>97</v>
      </c>
      <c r="Q867" s="1" t="str">
        <f>IFERROR(IF(A867="Ordenes de Compra",VLOOKUP($E867,'Ordenes de Compra'!$A$2:$E$1712,5,0),"Sin OC"),"Sin dato")</f>
        <v>Sin OC</v>
      </c>
      <c r="R867" s="28" t="str">
        <f>IFERROR(IF(A867="Ordenes de Compra",VLOOKUP($I867,'Ordenes de Compra'!$B$2:$E$1712,3,0),"Sin OC"),"Sin dato")</f>
        <v>Sin OC</v>
      </c>
      <c r="S867" s="1" t="str">
        <f>VLOOKUP($U867,'Tablas intermedias'!$C$1:$H$222,5,0)</f>
        <v>Tesorería</v>
      </c>
      <c r="T867" s="29" t="str">
        <f t="shared" si="40"/>
        <v>OK</v>
      </c>
      <c r="U867" s="30" t="str">
        <f t="shared" si="41"/>
        <v>LCOURREGESTESORERIA - TesoreríaDCYT#MS - Dirección de contabilidad y tesorería</v>
      </c>
      <c r="V867" s="1" t="str">
        <f>VLOOKUP(U867,'Tablas intermedias'!$C$1:$H$222,6,0)</f>
        <v>No</v>
      </c>
      <c r="W867" s="1" t="str">
        <f ca="1">IF(O867&lt;30,"menos de 30 días","más de 30 días")</f>
        <v>menos de 30 días</v>
      </c>
    </row>
    <row r="868" spans="1:23" ht="14.25" hidden="1" thickTop="1" thickBot="1" x14ac:dyDescent="0.25">
      <c r="A868" s="17" t="str">
        <f>IF(DetalleExp!H868='Tablas intermedias'!$A$2,"Ordenes de Compra",IF(DetalleExp!H868='Tablas intermedias'!$A$3,"Financiamiento Internacional","Legítimo Abono"))</f>
        <v>Financiamiento Internacional</v>
      </c>
      <c r="B868" s="7">
        <f>DetalleExp!E868</f>
        <v>44258</v>
      </c>
      <c r="C868" s="1" t="str">
        <f>DetalleExp!A868</f>
        <v>EX-2021-18819072-APN-DAFYP#MS</v>
      </c>
      <c r="D868" s="1" t="str">
        <f>IF(A868="Ordenes de Compra",VLOOKUP(C868,Autogestión!$B$2:$D$5090,3,0),IF(A868="Legítimo Abono",VLOOKUP(C868,NoAmpOC!$B$2:$H$988,7,0),"Factura"))</f>
        <v>Factura</v>
      </c>
      <c r="E868" s="26" t="str">
        <f>IF(A868="Ordenes de Compra",VLOOKUP($C868,Autogestión!$B$2:$G$5090,6,0),IF(A868="Financiamiento Internacional",VLOOKUP($C868,FinInt!$B$2:$G$508,6,0),"Legítimo Abono"))</f>
        <v>Apoyo al Plan Nacional de Prevención y Reducción del Embarazo No Intencional en la Adolescencia - ARG/17/001 - PNUD</v>
      </c>
      <c r="F868" s="26" t="str">
        <f>IF($A868="Ordenes de Compra","ARS",IF($A868="Financiamiento Internacional",VLOOKUP($C868,FinInt!$B$2:$Q$508,15,0),VLOOKUP($C868,NoAmpOC!$B$2:$T$988,18,0)))</f>
        <v>ARS</v>
      </c>
      <c r="G868" s="5">
        <f>IF($A868="Ordenes de Compra",VLOOKUP($C868,Autogestión!$B$2:$H$5090,7,0),IF($A868="Financiamiento Internacional",VLOOKUP($C868,FinInt!$B$2:$Q$1308,16,0),VLOOKUP($C868,NoAmpOC!$B$2:$T$988,19,0)))</f>
        <v>311439.96000000002</v>
      </c>
      <c r="H868" s="5">
        <f t="shared" si="39"/>
        <v>311439.96000000002</v>
      </c>
      <c r="I868" s="26" t="str">
        <f>IF($A868="Ordenes de Compra",VLOOKUP($C868,Autogestión!$B$2:$J$5090,9,0),IF($A868="Financiamiento Internacional",VLOOKUP($C868,FinInt!$B$2:$G$1555,6,0),"Legitimo Abono"))</f>
        <v>Apoyo al Plan Nacional de Prevención y Reducción del Embarazo No Intencional en la Adolescencia - ARG/17/001 - PNUD</v>
      </c>
      <c r="J868" s="1" t="str">
        <f>IF($A868="Ordenes de Compra",VLOOKUP($C868,Autogestión!$B$2:$R$5090,17,0),IF($A868="Financiamiento Internacional",VLOOKUP($C868,FinInt!$B$2:$O$1508,14,0),VLOOKUP($C868,NoAmpOC!$B$2:$R$988,17,0)))</f>
        <v>Gonzalez Silvia Andrea</v>
      </c>
      <c r="K868" s="7" t="str">
        <f>DetalleExp!AP868</f>
        <v>DAFYP#MS-ARCHIVO</v>
      </c>
      <c r="L868" s="7" t="str">
        <f>DetalleExp!AQ868</f>
        <v>ARCHIVO - Archivo</v>
      </c>
      <c r="M868" s="7" t="str">
        <f>DetalleExp!AR868</f>
        <v>DAFYP#MS - Dirección de administración financiera y presupuestaria</v>
      </c>
      <c r="N868" s="7">
        <f>DetalleExp!AS868</f>
        <v>44277</v>
      </c>
      <c r="O868" s="27">
        <f ca="1">ROUNDUP(TODAY()-N868,0)</f>
        <v>78</v>
      </c>
      <c r="P868" s="27">
        <f ca="1">ROUNDUP(TODAY()-B868,0)</f>
        <v>97</v>
      </c>
      <c r="Q868" s="1" t="str">
        <f>IFERROR(IF(A868="Ordenes de Compra",VLOOKUP($E868,'Ordenes de Compra'!$A$2:$E$1712,5,0),"Sin OC"),"Sin dato")</f>
        <v>Sin OC</v>
      </c>
      <c r="R868" s="28" t="str">
        <f>IFERROR(IF(A868="Ordenes de Compra",VLOOKUP($I868,'Ordenes de Compra'!$B$2:$E$1712,3,0),"Sin OC"),"Sin dato")</f>
        <v>Sin OC</v>
      </c>
      <c r="S868" s="1" t="str">
        <f>VLOOKUP($U868,'Tablas intermedias'!$C$1:$H$222,5,0)</f>
        <v>DGPFE</v>
      </c>
      <c r="T868" s="29" t="str">
        <f t="shared" si="40"/>
        <v>OK</v>
      </c>
      <c r="U868" s="30" t="str">
        <f t="shared" si="41"/>
        <v>DAFYP#MS-ARCHIVOARCHIVO - ArchivoDAFYP#MS - Dirección de administración financiera y presupuestaria</v>
      </c>
      <c r="V868" s="1" t="str">
        <f>VLOOKUP(U868,'Tablas intermedias'!$C$1:$H$222,6,0)</f>
        <v>No</v>
      </c>
      <c r="W868" s="1" t="str">
        <f ca="1">IF(O868&lt;30,"menos de 30 días","más de 30 días")</f>
        <v>más de 30 días</v>
      </c>
    </row>
    <row r="869" spans="1:23" ht="14.25" hidden="1" thickTop="1" thickBot="1" x14ac:dyDescent="0.25">
      <c r="A869" s="17" t="str">
        <f>IF(DetalleExp!H869='Tablas intermedias'!$A$2,"Ordenes de Compra",IF(DetalleExp!H869='Tablas intermedias'!$A$3,"Financiamiento Internacional","Legítimo Abono"))</f>
        <v>Financiamiento Internacional</v>
      </c>
      <c r="B869" s="7">
        <f>DetalleExp!E869</f>
        <v>44258</v>
      </c>
      <c r="C869" s="1" t="str">
        <f>DetalleExp!A869</f>
        <v>EX-2021-18819820-APN-DAFYP#MS</v>
      </c>
      <c r="D869" s="1" t="str">
        <f>IF(A869="Ordenes de Compra",VLOOKUP(C869,Autogestión!$B$2:$D$5090,3,0),IF(A869="Legítimo Abono",VLOOKUP(C869,NoAmpOC!$B$2:$H$988,7,0),"Factura"))</f>
        <v>Factura</v>
      </c>
      <c r="E869" s="26" t="str">
        <f>IF(A869="Ordenes de Compra",VLOOKUP($C869,Autogestión!$B$2:$G$5090,6,0),IF(A869="Financiamiento Internacional",VLOOKUP($C869,FinInt!$B$2:$G$508,6,0),"Legítimo Abono"))</f>
        <v>Programa de Apoyo al Fortalecimiento de la cobertura pública efectiva de salud y un sistema integrado de provisión de salud de calidad. Proyectos BIRF - ARG/19/014 - PNUD</v>
      </c>
      <c r="F869" s="26" t="str">
        <f>IF($A869="Ordenes de Compra","ARS",IF($A869="Financiamiento Internacional",VLOOKUP($C869,FinInt!$B$2:$Q$508,15,0),VLOOKUP($C869,NoAmpOC!$B$2:$T$988,18,0)))</f>
        <v>ARS</v>
      </c>
      <c r="G869" s="5">
        <f>IF($A869="Ordenes de Compra",VLOOKUP($C869,Autogestión!$B$2:$H$5090,7,0),IF($A869="Financiamiento Internacional",VLOOKUP($C869,FinInt!$B$2:$Q$1308,16,0),VLOOKUP($C869,NoAmpOC!$B$2:$T$988,19,0)))</f>
        <v>56628</v>
      </c>
      <c r="H869" s="5">
        <f t="shared" si="39"/>
        <v>56628</v>
      </c>
      <c r="I869" s="26" t="str">
        <f>IF($A869="Ordenes de Compra",VLOOKUP($C869,Autogestión!$B$2:$J$5090,9,0),IF($A869="Financiamiento Internacional",VLOOKUP($C869,FinInt!$B$2:$G$1555,6,0),"Legitimo Abono"))</f>
        <v>Programa de Apoyo al Fortalecimiento de la cobertura pública efectiva de salud y un sistema integrado de provisión de salud de calidad. Proyectos BIRF - ARG/19/014 - PNUD</v>
      </c>
      <c r="J869" s="1" t="str">
        <f>IF($A869="Ordenes de Compra",VLOOKUP($C869,Autogestión!$B$2:$R$5090,17,0),IF($A869="Financiamiento Internacional",VLOOKUP($C869,FinInt!$B$2:$O$1508,14,0),VLOOKUP($C869,NoAmpOC!$B$2:$R$988,17,0)))</f>
        <v>TELCONET S.A.</v>
      </c>
      <c r="K869" s="7" t="str">
        <f>DetalleExp!AP869</f>
        <v>DAFYP#MS-ARCHIVO</v>
      </c>
      <c r="L869" s="7" t="str">
        <f>DetalleExp!AQ869</f>
        <v>ARCHIVO - Archivo</v>
      </c>
      <c r="M869" s="7" t="str">
        <f>DetalleExp!AR869</f>
        <v>DAFYP#MS - Dirección de administración financiera y presupuestaria</v>
      </c>
      <c r="N869" s="7">
        <f>DetalleExp!AS869</f>
        <v>44267</v>
      </c>
      <c r="O869" s="27">
        <f ca="1">ROUNDUP(TODAY()-N869,0)</f>
        <v>88</v>
      </c>
      <c r="P869" s="27">
        <f ca="1">ROUNDUP(TODAY()-B869,0)</f>
        <v>97</v>
      </c>
      <c r="Q869" s="1" t="str">
        <f>IFERROR(IF(A869="Ordenes de Compra",VLOOKUP($E869,'Ordenes de Compra'!$A$2:$E$1712,5,0),"Sin OC"),"Sin dato")</f>
        <v>Sin OC</v>
      </c>
      <c r="R869" s="28" t="str">
        <f>IFERROR(IF(A869="Ordenes de Compra",VLOOKUP($I869,'Ordenes de Compra'!$B$2:$E$1712,3,0),"Sin OC"),"Sin dato")</f>
        <v>Sin OC</v>
      </c>
      <c r="S869" s="1" t="str">
        <f>VLOOKUP($U869,'Tablas intermedias'!$C$1:$H$222,5,0)</f>
        <v>DGPFE</v>
      </c>
      <c r="T869" s="29" t="str">
        <f t="shared" si="40"/>
        <v>OK</v>
      </c>
      <c r="U869" s="30" t="str">
        <f t="shared" si="41"/>
        <v>DAFYP#MS-ARCHIVOARCHIVO - ArchivoDAFYP#MS - Dirección de administración financiera y presupuestaria</v>
      </c>
      <c r="V869" s="1" t="str">
        <f>VLOOKUP(U869,'Tablas intermedias'!$C$1:$H$222,6,0)</f>
        <v>No</v>
      </c>
      <c r="W869" s="1" t="str">
        <f ca="1">IF(O869&lt;30,"menos de 30 días","más de 30 días")</f>
        <v>más de 30 días</v>
      </c>
    </row>
    <row r="870" spans="1:23" ht="14.25" hidden="1" thickTop="1" thickBot="1" x14ac:dyDescent="0.25">
      <c r="A870" s="17" t="str">
        <f>IF(DetalleExp!H870='Tablas intermedias'!$A$2,"Ordenes de Compra",IF(DetalleExp!H870='Tablas intermedias'!$A$3,"Financiamiento Internacional","Legítimo Abono"))</f>
        <v>Legítimo Abono</v>
      </c>
      <c r="B870" s="7">
        <f>DetalleExp!E870</f>
        <v>44259</v>
      </c>
      <c r="C870" s="1" t="str">
        <f>DetalleExp!A870</f>
        <v>EX-2021-19004130-APN-DD#MS</v>
      </c>
      <c r="D870" s="1" t="str">
        <f>IF(A870="Ordenes de Compra",VLOOKUP(C870,Autogestión!$B$2:$D$5090,3,0),IF(A870="Legítimo Abono",VLOOKUP(C870,NoAmpOC!$B$2:$H$988,7,0),"Factura"))</f>
        <v>Factura B</v>
      </c>
      <c r="E870" s="26" t="str">
        <f>IF(A870="Ordenes de Compra",VLOOKUP($C870,Autogestión!$B$2:$G$5090,6,0),IF(A870="Financiamiento Internacional",VLOOKUP($C870,FinInt!$B$2:$G$508,6,0),"Legítimo Abono"))</f>
        <v>Legítimo Abono</v>
      </c>
      <c r="F870" s="26" t="str">
        <f>IF($A870="Ordenes de Compra","ARS",IF($A870="Financiamiento Internacional",VLOOKUP($C870,FinInt!$B$2:$Q$508,15,0),VLOOKUP($C870,NoAmpOC!$B$2:$T$988,18,0)))</f>
        <v>ARS</v>
      </c>
      <c r="G870" s="5">
        <f>IF($A870="Ordenes de Compra",VLOOKUP($C870,Autogestión!$B$2:$H$5090,7,0),IF($A870="Financiamiento Internacional",VLOOKUP($C870,FinInt!$B$2:$Q$1308,16,0),VLOOKUP($C870,NoAmpOC!$B$2:$T$988,19,0)))</f>
        <v>500000</v>
      </c>
      <c r="H870" s="5">
        <f t="shared" si="39"/>
        <v>500000</v>
      </c>
      <c r="I870" s="26" t="str">
        <f>IF($A870="Ordenes de Compra",VLOOKUP($C870,Autogestión!$B$2:$J$5090,9,0),IF($A870="Financiamiento Internacional",VLOOKUP($C870,FinInt!$B$2:$G$1555,6,0),"Legitimo Abono"))</f>
        <v>Legitimo Abono</v>
      </c>
      <c r="J870" s="1" t="str">
        <f>IF($A870="Ordenes de Compra",VLOOKUP($C870,Autogestión!$B$2:$R$5090,17,0),IF($A870="Financiamiento Internacional",VLOOKUP($C870,FinInt!$B$2:$O$1508,14,0),VLOOKUP($C870,NoAmpOC!$B$2:$R$988,17,0)))</f>
        <v>ASCENSORES TESTA S. A.</v>
      </c>
      <c r="K870" s="7" t="str">
        <f>DetalleExp!AP870</f>
        <v>DGAJ#MS-MESA_ENTRADAS</v>
      </c>
      <c r="L870" s="7" t="str">
        <f>DetalleExp!AQ870</f>
        <v>MESA_ENTRADAS - Mesa de entradas</v>
      </c>
      <c r="M870" s="7" t="str">
        <f>DetalleExp!AR870</f>
        <v>DGAJ#MS - Dirección general de asuntos jurídicos</v>
      </c>
      <c r="N870" s="7">
        <f>DetalleExp!AS870</f>
        <v>44350</v>
      </c>
      <c r="O870" s="27">
        <f ca="1">ROUNDUP(TODAY()-N870,0)</f>
        <v>5</v>
      </c>
      <c r="P870" s="27">
        <f ca="1">ROUNDUP(TODAY()-B870,0)</f>
        <v>96</v>
      </c>
      <c r="Q870" s="1" t="str">
        <f>IFERROR(IF(A870="Ordenes de Compra",VLOOKUP($E870,'Ordenes de Compra'!$A$2:$E$1712,5,0),"Sin OC"),"Sin dato")</f>
        <v>Sin OC</v>
      </c>
      <c r="R870" s="28" t="str">
        <f>IFERROR(IF(A870="Ordenes de Compra",VLOOKUP($I870,'Ordenes de Compra'!$B$2:$E$1712,3,0),"Sin OC"),"Sin dato")</f>
        <v>Sin OC</v>
      </c>
      <c r="S870" s="1" t="str">
        <f>VLOOKUP($U870,'Tablas intermedias'!$C$1:$H$222,5,0)</f>
        <v>DAL</v>
      </c>
      <c r="T870" s="29" t="str">
        <f t="shared" si="40"/>
        <v>OK</v>
      </c>
      <c r="U870" s="30" t="str">
        <f t="shared" si="41"/>
        <v>DGAJ#MS-MESA_ENTRADASMESA_ENTRADAS - Mesa de entradasDGAJ#MS - Dirección general de asuntos jurídicos</v>
      </c>
      <c r="V870" s="1" t="str">
        <f>VLOOKUP(U870,'Tablas intermedias'!$C$1:$H$222,6,0)</f>
        <v>Si</v>
      </c>
      <c r="W870" s="1" t="str">
        <f ca="1">IF(O870&lt;30,"menos de 30 días","más de 30 días")</f>
        <v>menos de 30 días</v>
      </c>
    </row>
    <row r="871" spans="1:23" ht="14.25" hidden="1" thickTop="1" thickBot="1" x14ac:dyDescent="0.25">
      <c r="A871" s="17" t="str">
        <f>IF(DetalleExp!H871='Tablas intermedias'!$A$2,"Ordenes de Compra",IF(DetalleExp!H871='Tablas intermedias'!$A$3,"Financiamiento Internacional","Legítimo Abono"))</f>
        <v>Ordenes de Compra</v>
      </c>
      <c r="B871" s="7">
        <f>DetalleExp!E871</f>
        <v>44259</v>
      </c>
      <c r="C871" s="1" t="str">
        <f>DetalleExp!A871</f>
        <v>EX-2021-19007856-APN-DTYC#MS</v>
      </c>
      <c r="D871" s="1" t="str">
        <f>IF(A871="Ordenes de Compra",VLOOKUP(C871,Autogestión!$B$2:$D$5090,3,0),IF(A871="Legítimo Abono",VLOOKUP(C871,NoAmpOC!$B$2:$H$988,7,0),"Factura"))</f>
        <v>Factura</v>
      </c>
      <c r="E871" s="26" t="str">
        <f>IF(A871="Ordenes de Compra",VLOOKUP($C871,Autogestión!$B$2:$G$5090,6,0),IF(A871="Financiamiento Internacional",VLOOKUP($C871,FinInt!$B$2:$G$508,6,0),"Legítimo Abono"))</f>
        <v>80-0001-LPU19</v>
      </c>
      <c r="F871" s="26" t="str">
        <f>IF($A871="Ordenes de Compra","ARS",IF($A871="Financiamiento Internacional",VLOOKUP($C871,FinInt!$B$2:$Q$508,15,0),VLOOKUP($C871,NoAmpOC!$B$2:$T$988,18,0)))</f>
        <v>ARS</v>
      </c>
      <c r="G871" s="5">
        <f>IF($A871="Ordenes de Compra",VLOOKUP($C871,Autogestión!$B$2:$H$5090,7,0),IF($A871="Financiamiento Internacional",VLOOKUP($C871,FinInt!$B$2:$Q$1308,16,0),VLOOKUP($C871,NoAmpOC!$B$2:$T$988,19,0)))</f>
        <v>401720</v>
      </c>
      <c r="H871" s="5">
        <f t="shared" si="39"/>
        <v>401720</v>
      </c>
      <c r="I871" s="26" t="str">
        <f>IF($A871="Ordenes de Compra",VLOOKUP($C871,Autogestión!$B$2:$J$5090,9,0),IF($A871="Financiamiento Internacional",VLOOKUP($C871,FinInt!$B$2:$G$1555,6,0),"Legitimo Abono"))</f>
        <v>80-1149-OC19</v>
      </c>
      <c r="J871" s="1" t="str">
        <f>IF($A871="Ordenes de Compra",VLOOKUP($C871,Autogestión!$B$2:$R$5090,17,0),IF($A871="Financiamiento Internacional",VLOOKUP($C871,FinInt!$B$2:$O$1508,14,0),VLOOKUP($C871,NoAmpOC!$B$2:$R$988,17,0)))</f>
        <v>SUIZO ARGENTINA S.A.</v>
      </c>
      <c r="K871" s="7" t="str">
        <f>DetalleExp!AP871</f>
        <v>DCYT#MS-TESORERIA</v>
      </c>
      <c r="L871" s="7" t="str">
        <f>DetalleExp!AQ871</f>
        <v>TESORERIA - Tesorería</v>
      </c>
      <c r="M871" s="7" t="str">
        <f>DetalleExp!AR871</f>
        <v>DCYT#MS - Dirección de contabilidad y tesorería</v>
      </c>
      <c r="N871" s="7">
        <f>DetalleExp!AS871</f>
        <v>44343</v>
      </c>
      <c r="O871" s="27">
        <f ca="1">ROUNDUP(TODAY()-N871,0)</f>
        <v>12</v>
      </c>
      <c r="P871" s="27">
        <f ca="1">ROUNDUP(TODAY()-B871,0)</f>
        <v>96</v>
      </c>
      <c r="Q871" s="1" t="str">
        <f>IFERROR(IF(A871="Ordenes de Compra",VLOOKUP($E871,'Ordenes de Compra'!$A$2:$E$1712,5,0),"Sin OC"),"Sin dato")</f>
        <v>20.0.0.43.0</v>
      </c>
      <c r="R871" s="28">
        <f>IFERROR(IF(A871="Ordenes de Compra",VLOOKUP($I871,'Ordenes de Compra'!$B$2:$E$1712,3,0),"Sin OC"),"Sin dato")</f>
        <v>152754737</v>
      </c>
      <c r="S871" s="1" t="str">
        <f>VLOOKUP($U871,'Tablas intermedias'!$C$1:$H$222,5,0)</f>
        <v>Tesorería</v>
      </c>
      <c r="T871" s="29" t="str">
        <f t="shared" si="40"/>
        <v>OK</v>
      </c>
      <c r="U871" s="30" t="str">
        <f t="shared" si="41"/>
        <v>DCYT#MS-TESORERIATESORERIA - TesoreríaDCYT#MS - Dirección de contabilidad y tesorería</v>
      </c>
      <c r="V871" s="1" t="str">
        <f>VLOOKUP(U871,'Tablas intermedias'!$C$1:$H$222,6,0)</f>
        <v>No</v>
      </c>
      <c r="W871" s="1" t="str">
        <f ca="1">IF(O871&lt;30,"menos de 30 días","más de 30 días")</f>
        <v>menos de 30 días</v>
      </c>
    </row>
    <row r="872" spans="1:23" ht="14.25" hidden="1" thickTop="1" thickBot="1" x14ac:dyDescent="0.25">
      <c r="A872" s="17" t="str">
        <f>IF(DetalleExp!H872='Tablas intermedias'!$A$2,"Ordenes de Compra",IF(DetalleExp!H872='Tablas intermedias'!$A$3,"Financiamiento Internacional","Legítimo Abono"))</f>
        <v>Legítimo Abono</v>
      </c>
      <c r="B872" s="7">
        <f>DetalleExp!E872</f>
        <v>44259</v>
      </c>
      <c r="C872" s="1" t="str">
        <f>DetalleExp!A872</f>
        <v>EX-2021-19010882-APN-DD#MS</v>
      </c>
      <c r="D872" s="1" t="str">
        <f>IF(A872="Ordenes de Compra",VLOOKUP(C872,Autogestión!$B$2:$D$5090,3,0),IF(A872="Legítimo Abono",VLOOKUP(C872,NoAmpOC!$B$2:$H$988,7,0),"Factura"))</f>
        <v>Factura B</v>
      </c>
      <c r="E872" s="26" t="str">
        <f>IF(A872="Ordenes de Compra",VLOOKUP($C872,Autogestión!$B$2:$G$5090,6,0),IF(A872="Financiamiento Internacional",VLOOKUP($C872,FinInt!$B$2:$G$508,6,0),"Legítimo Abono"))</f>
        <v>Legítimo Abono</v>
      </c>
      <c r="F872" s="26" t="str">
        <f>IF($A872="Ordenes de Compra","ARS",IF($A872="Financiamiento Internacional",VLOOKUP($C872,FinInt!$B$2:$Q$508,15,0),VLOOKUP($C872,NoAmpOC!$B$2:$T$988,18,0)))</f>
        <v>ARS</v>
      </c>
      <c r="G872" s="5">
        <f>IF($A872="Ordenes de Compra",VLOOKUP($C872,Autogestión!$B$2:$H$5090,7,0),IF($A872="Financiamiento Internacional",VLOOKUP($C872,FinInt!$B$2:$Q$1308,16,0),VLOOKUP($C872,NoAmpOC!$B$2:$T$988,19,0)))</f>
        <v>73000</v>
      </c>
      <c r="H872" s="5">
        <f t="shared" si="39"/>
        <v>73000</v>
      </c>
      <c r="I872" s="26" t="str">
        <f>IF($A872="Ordenes de Compra",VLOOKUP($C872,Autogestión!$B$2:$J$5090,9,0),IF($A872="Financiamiento Internacional",VLOOKUP($C872,FinInt!$B$2:$G$1555,6,0),"Legitimo Abono"))</f>
        <v>Legitimo Abono</v>
      </c>
      <c r="J872" s="1" t="str">
        <f>IF($A872="Ordenes de Compra",VLOOKUP($C872,Autogestión!$B$2:$R$5090,17,0),IF($A872="Financiamiento Internacional",VLOOKUP($C872,FinInt!$B$2:$O$1508,14,0),VLOOKUP($C872,NoAmpOC!$B$2:$R$988,17,0)))</f>
        <v>ASCENSORES TESTA S. A.</v>
      </c>
      <c r="K872" s="7" t="str">
        <f>DetalleExp!AP872</f>
        <v>SSOARES</v>
      </c>
      <c r="L872" s="7" t="str">
        <f>DetalleExp!AQ872</f>
        <v>PVD - Pvd dirección de sumarios</v>
      </c>
      <c r="M872" s="7" t="str">
        <f>DetalleExp!AR872</f>
        <v>DIRAYS#MS - Dirección de integridad, responsabilidad administrativa y sumarios</v>
      </c>
      <c r="N872" s="7">
        <f>DetalleExp!AS872</f>
        <v>44343</v>
      </c>
      <c r="O872" s="27">
        <f ca="1">ROUNDUP(TODAY()-N872,0)</f>
        <v>12</v>
      </c>
      <c r="P872" s="27">
        <f ca="1">ROUNDUP(TODAY()-B872,0)</f>
        <v>96</v>
      </c>
      <c r="Q872" s="1" t="str">
        <f>IFERROR(IF(A872="Ordenes de Compra",VLOOKUP($E872,'Ordenes de Compra'!$A$2:$E$1712,5,0),"Sin OC"),"Sin dato")</f>
        <v>Sin OC</v>
      </c>
      <c r="R872" s="28" t="str">
        <f>IFERROR(IF(A872="Ordenes de Compra",VLOOKUP($I872,'Ordenes de Compra'!$B$2:$E$1712,3,0),"Sin OC"),"Sin dato")</f>
        <v>Sin OC</v>
      </c>
      <c r="S872" s="1" t="str">
        <f>VLOOKUP($U872,'Tablas intermedias'!$C$1:$H$222,5,0)</f>
        <v>Programa</v>
      </c>
      <c r="T872" s="29" t="str">
        <f t="shared" si="40"/>
        <v>OK</v>
      </c>
      <c r="U872" s="30" t="str">
        <f t="shared" si="41"/>
        <v>SSOARESPVD - Pvd dirección de sumariosDIRAYS#MS - Dirección de integridad, responsabilidad administrativa y sumarios</v>
      </c>
      <c r="V872" s="1" t="str">
        <f>VLOOKUP(U872,'Tablas intermedias'!$C$1:$H$222,6,0)</f>
        <v>Si</v>
      </c>
      <c r="W872" s="1" t="str">
        <f ca="1">IF(O872&lt;30,"menos de 30 días","más de 30 días")</f>
        <v>menos de 30 días</v>
      </c>
    </row>
    <row r="873" spans="1:23" ht="14.25" hidden="1" thickTop="1" thickBot="1" x14ac:dyDescent="0.25">
      <c r="A873" s="17" t="str">
        <f>IF(DetalleExp!H873='Tablas intermedias'!$A$2,"Ordenes de Compra",IF(DetalleExp!H873='Tablas intermedias'!$A$3,"Financiamiento Internacional","Legítimo Abono"))</f>
        <v>Legítimo Abono</v>
      </c>
      <c r="B873" s="7">
        <f>DetalleExp!E873</f>
        <v>44259</v>
      </c>
      <c r="C873" s="1" t="str">
        <f>DetalleExp!A873</f>
        <v>EX-2021-19015024-APN-DD#MS</v>
      </c>
      <c r="D873" s="1" t="str">
        <f>IF(A873="Ordenes de Compra",VLOOKUP(C873,Autogestión!$B$2:$D$5090,3,0),IF(A873="Legítimo Abono",VLOOKUP(C873,NoAmpOC!$B$2:$H$988,7,0),"Factura"))</f>
        <v>Factura B</v>
      </c>
      <c r="E873" s="26" t="str">
        <f>IF(A873="Ordenes de Compra",VLOOKUP($C873,Autogestión!$B$2:$G$5090,6,0),IF(A873="Financiamiento Internacional",VLOOKUP($C873,FinInt!$B$2:$G$508,6,0),"Legítimo Abono"))</f>
        <v>Legítimo Abono</v>
      </c>
      <c r="F873" s="26" t="str">
        <f>IF($A873="Ordenes de Compra","ARS",IF($A873="Financiamiento Internacional",VLOOKUP($C873,FinInt!$B$2:$Q$508,15,0),VLOOKUP($C873,NoAmpOC!$B$2:$T$988,18,0)))</f>
        <v>ARS</v>
      </c>
      <c r="G873" s="5">
        <f>IF($A873="Ordenes de Compra",VLOOKUP($C873,Autogestión!$B$2:$H$5090,7,0),IF($A873="Financiamiento Internacional",VLOOKUP($C873,FinInt!$B$2:$Q$1308,16,0),VLOOKUP($C873,NoAmpOC!$B$2:$T$988,19,0)))</f>
        <v>23000</v>
      </c>
      <c r="H873" s="5">
        <f t="shared" si="39"/>
        <v>23000</v>
      </c>
      <c r="I873" s="26" t="str">
        <f>IF($A873="Ordenes de Compra",VLOOKUP($C873,Autogestión!$B$2:$J$5090,9,0),IF($A873="Financiamiento Internacional",VLOOKUP($C873,FinInt!$B$2:$G$1555,6,0),"Legitimo Abono"))</f>
        <v>Legitimo Abono</v>
      </c>
      <c r="J873" s="1" t="str">
        <f>IF($A873="Ordenes de Compra",VLOOKUP($C873,Autogestión!$B$2:$R$5090,17,0),IF($A873="Financiamiento Internacional",VLOOKUP($C873,FinInt!$B$2:$O$1508,14,0),VLOOKUP($C873,NoAmpOC!$B$2:$R$988,17,0)))</f>
        <v>ASCENSORES TESTA S. A.</v>
      </c>
      <c r="K873" s="7" t="str">
        <f>DetalleExp!AP873</f>
        <v>MDISANTI</v>
      </c>
      <c r="L873" s="7" t="str">
        <f>DetalleExp!AQ873</f>
        <v>DESPACHO_DGA - Despacho - dirección general de administración</v>
      </c>
      <c r="M873" s="7" t="str">
        <f>DetalleExp!AR873</f>
        <v>DGA#MS - Dirección general de administración</v>
      </c>
      <c r="N873" s="7">
        <f>DetalleExp!AS873</f>
        <v>44336</v>
      </c>
      <c r="O873" s="27">
        <f ca="1">ROUNDUP(TODAY()-N873,0)</f>
        <v>19</v>
      </c>
      <c r="P873" s="27">
        <f ca="1">ROUNDUP(TODAY()-B873,0)</f>
        <v>96</v>
      </c>
      <c r="Q873" s="1" t="str">
        <f>IFERROR(IF(A873="Ordenes de Compra",VLOOKUP($E873,'Ordenes de Compra'!$A$2:$E$1712,5,0),"Sin OC"),"Sin dato")</f>
        <v>Sin OC</v>
      </c>
      <c r="R873" s="28" t="str">
        <f>IFERROR(IF(A873="Ordenes de Compra",VLOOKUP($I873,'Ordenes de Compra'!$B$2:$E$1712,3,0),"Sin OC"),"Sin dato")</f>
        <v>Sin OC</v>
      </c>
      <c r="S873" s="1" t="str">
        <f>VLOOKUP($U873,'Tablas intermedias'!$C$1:$H$222,5,0)</f>
        <v>DGA</v>
      </c>
      <c r="T873" s="29" t="str">
        <f t="shared" si="40"/>
        <v>OK</v>
      </c>
      <c r="U873" s="30" t="str">
        <f t="shared" si="41"/>
        <v>MDISANTIDESPACHO_DGA - Despacho - dirección general de administraciónDGA#MS - Dirección general de administración</v>
      </c>
      <c r="V873" s="1" t="str">
        <f>VLOOKUP(U873,'Tablas intermedias'!$C$1:$H$222,6,0)</f>
        <v>Si</v>
      </c>
      <c r="W873" s="1" t="str">
        <f ca="1">IF(O873&lt;30,"menos de 30 días","más de 30 días")</f>
        <v>menos de 30 días</v>
      </c>
    </row>
    <row r="874" spans="1:23" ht="14.25" hidden="1" thickTop="1" thickBot="1" x14ac:dyDescent="0.25">
      <c r="A874" s="17" t="str">
        <f>IF(DetalleExp!H874='Tablas intermedias'!$A$2,"Ordenes de Compra",IF(DetalleExp!H874='Tablas intermedias'!$A$3,"Financiamiento Internacional","Legítimo Abono"))</f>
        <v>Ordenes de Compra</v>
      </c>
      <c r="B874" s="7">
        <f>DetalleExp!E874</f>
        <v>44259</v>
      </c>
      <c r="C874" s="1" t="str">
        <f>DetalleExp!A874</f>
        <v>EX-2021-19143551-APN-DTYC#MS</v>
      </c>
      <c r="D874" s="1" t="str">
        <f>IF(A874="Ordenes de Compra",VLOOKUP(C874,Autogestión!$B$2:$D$5090,3,0),IF(A874="Legítimo Abono",VLOOKUP(C874,NoAmpOC!$B$2:$H$988,7,0),"Factura"))</f>
        <v>Factura</v>
      </c>
      <c r="E874" s="26" t="str">
        <f>IF(A874="Ordenes de Compra",VLOOKUP($C874,Autogestión!$B$2:$G$5090,6,0),IF(A874="Financiamiento Internacional",VLOOKUP($C874,FinInt!$B$2:$G$508,6,0),"Legítimo Abono"))</f>
        <v>80-0016-LPU18</v>
      </c>
      <c r="F874" s="26" t="str">
        <f>IF($A874="Ordenes de Compra","ARS",IF($A874="Financiamiento Internacional",VLOOKUP($C874,FinInt!$B$2:$Q$508,15,0),VLOOKUP($C874,NoAmpOC!$B$2:$T$988,18,0)))</f>
        <v>ARS</v>
      </c>
      <c r="G874" s="5">
        <f>IF($A874="Ordenes de Compra",VLOOKUP($C874,Autogestión!$B$2:$H$5090,7,0),IF($A874="Financiamiento Internacional",VLOOKUP($C874,FinInt!$B$2:$Q$1308,16,0),VLOOKUP($C874,NoAmpOC!$B$2:$T$988,19,0)))</f>
        <v>6822400</v>
      </c>
      <c r="H874" s="5">
        <f t="shared" si="39"/>
        <v>6822400</v>
      </c>
      <c r="I874" s="26" t="str">
        <f>IF($A874="Ordenes de Compra",VLOOKUP($C874,Autogestión!$B$2:$J$5090,9,0),IF($A874="Financiamiento Internacional",VLOOKUP($C874,FinInt!$B$2:$G$1555,6,0),"Legitimo Abono"))</f>
        <v>80-1119-OC19</v>
      </c>
      <c r="J874" s="1" t="str">
        <f>IF($A874="Ordenes de Compra",VLOOKUP($C874,Autogestión!$B$2:$R$5090,17,0),IF($A874="Financiamiento Internacional",VLOOKUP($C874,FinInt!$B$2:$O$1508,14,0),VLOOKUP($C874,NoAmpOC!$B$2:$R$988,17,0)))</f>
        <v>LECTUS S.A.</v>
      </c>
      <c r="K874" s="7" t="str">
        <f>DetalleExp!AP874</f>
        <v>AMHERRERA</v>
      </c>
      <c r="L874" s="7" t="str">
        <f>DetalleExp!AQ874</f>
        <v>LIQUIDACION_GASTOS - Liquidación de gastos</v>
      </c>
      <c r="M874" s="7" t="str">
        <f>DetalleExp!AR874</f>
        <v>DCYT#MS - Dirección de contabilidad y tesorería</v>
      </c>
      <c r="N874" s="7">
        <f>DetalleExp!AS874</f>
        <v>44321</v>
      </c>
      <c r="O874" s="27">
        <f ca="1">ROUNDUP(TODAY()-N874,0)</f>
        <v>34</v>
      </c>
      <c r="P874" s="27">
        <f ca="1">ROUNDUP(TODAY()-B874,0)</f>
        <v>96</v>
      </c>
      <c r="Q874" s="1" t="str">
        <f>IFERROR(IF(A874="Ordenes de Compra",VLOOKUP($E874,'Ordenes de Compra'!$A$2:$E$1712,5,0),"Sin OC"),"Sin dato")</f>
        <v>22.0.0.41.0</v>
      </c>
      <c r="R874" s="28">
        <f>IFERROR(IF(A874="Ordenes de Compra",VLOOKUP($I874,'Ordenes de Compra'!$B$2:$E$1712,3,0),"Sin OC"),"Sin dato")</f>
        <v>65600000</v>
      </c>
      <c r="S874" s="1" t="str">
        <f>VLOOKUP($U874,'Tablas intermedias'!$C$1:$H$222,5,0)</f>
        <v>Contabilidad</v>
      </c>
      <c r="T874" s="29" t="str">
        <f t="shared" si="40"/>
        <v>OK</v>
      </c>
      <c r="U874" s="30" t="str">
        <f t="shared" si="41"/>
        <v>AMHERRERALIQUIDACION_GASTOS - Liquidación de gastosDCYT#MS - Dirección de contabilidad y tesorería</v>
      </c>
      <c r="V874" s="1" t="str">
        <f>VLOOKUP(U874,'Tablas intermedias'!$C$1:$H$222,6,0)</f>
        <v>Si</v>
      </c>
      <c r="W874" s="1" t="str">
        <f ca="1">IF(O874&lt;30,"menos de 30 días","más de 30 días")</f>
        <v>más de 30 días</v>
      </c>
    </row>
    <row r="875" spans="1:23" ht="14.25" hidden="1" thickTop="1" thickBot="1" x14ac:dyDescent="0.25">
      <c r="A875" s="17" t="str">
        <f>IF(DetalleExp!H875='Tablas intermedias'!$A$2,"Ordenes de Compra",IF(DetalleExp!H875='Tablas intermedias'!$A$3,"Financiamiento Internacional","Legítimo Abono"))</f>
        <v>Ordenes de Compra</v>
      </c>
      <c r="B875" s="7">
        <f>DetalleExp!E875</f>
        <v>44259</v>
      </c>
      <c r="C875" s="1" t="str">
        <f>DetalleExp!A875</f>
        <v>EX-2021-19149109-APN-DTYC#MS</v>
      </c>
      <c r="D875" s="1" t="str">
        <f>IF(A875="Ordenes de Compra",VLOOKUP(C875,Autogestión!$B$2:$D$5090,3,0),IF(A875="Legítimo Abono",VLOOKUP(C875,NoAmpOC!$B$2:$H$988,7,0),"Factura"))</f>
        <v>Factura</v>
      </c>
      <c r="E875" s="26" t="str">
        <f>IF(A875="Ordenes de Compra",VLOOKUP($C875,Autogestión!$B$2:$G$5090,6,0),IF(A875="Financiamiento Internacional",VLOOKUP($C875,FinInt!$B$2:$G$508,6,0),"Legítimo Abono"))</f>
        <v>80-0016-LPU18</v>
      </c>
      <c r="F875" s="26" t="str">
        <f>IF($A875="Ordenes de Compra","ARS",IF($A875="Financiamiento Internacional",VLOOKUP($C875,FinInt!$B$2:$Q$508,15,0),VLOOKUP($C875,NoAmpOC!$B$2:$T$988,18,0)))</f>
        <v>ARS</v>
      </c>
      <c r="G875" s="5">
        <f>IF($A875="Ordenes de Compra",VLOOKUP($C875,Autogestión!$B$2:$H$5090,7,0),IF($A875="Financiamiento Internacional",VLOOKUP($C875,FinInt!$B$2:$Q$1308,16,0),VLOOKUP($C875,NoAmpOC!$B$2:$T$988,19,0)))</f>
        <v>1705600</v>
      </c>
      <c r="H875" s="5">
        <f t="shared" si="39"/>
        <v>1705600</v>
      </c>
      <c r="I875" s="26" t="str">
        <f>IF($A875="Ordenes de Compra",VLOOKUP($C875,Autogestión!$B$2:$J$5090,9,0),IF($A875="Financiamiento Internacional",VLOOKUP($C875,FinInt!$B$2:$G$1555,6,0),"Legitimo Abono"))</f>
        <v>80-1119-OC19</v>
      </c>
      <c r="J875" s="1" t="str">
        <f>IF($A875="Ordenes de Compra",VLOOKUP($C875,Autogestión!$B$2:$R$5090,17,0),IF($A875="Financiamiento Internacional",VLOOKUP($C875,FinInt!$B$2:$O$1508,14,0),VLOOKUP($C875,NoAmpOC!$B$2:$R$988,17,0)))</f>
        <v>LECTUS S.A.</v>
      </c>
      <c r="K875" s="7" t="str">
        <f>DetalleExp!AP875</f>
        <v>MWEIMAN</v>
      </c>
      <c r="L875" s="7" t="str">
        <f>DetalleExp!AQ875</f>
        <v>TESORERIA - Tesorería</v>
      </c>
      <c r="M875" s="7" t="str">
        <f>DetalleExp!AR875</f>
        <v>DCYT#MS - Dirección de contabilidad y tesorería</v>
      </c>
      <c r="N875" s="7">
        <f>DetalleExp!AS875</f>
        <v>44347</v>
      </c>
      <c r="O875" s="27">
        <f ca="1">ROUNDUP(TODAY()-N875,0)</f>
        <v>8</v>
      </c>
      <c r="P875" s="27">
        <f ca="1">ROUNDUP(TODAY()-B875,0)</f>
        <v>96</v>
      </c>
      <c r="Q875" s="1" t="str">
        <f>IFERROR(IF(A875="Ordenes de Compra",VLOOKUP($E875,'Ordenes de Compra'!$A$2:$E$1712,5,0),"Sin OC"),"Sin dato")</f>
        <v>22.0.0.41.0</v>
      </c>
      <c r="R875" s="28">
        <f>IFERROR(IF(A875="Ordenes de Compra",VLOOKUP($I875,'Ordenes de Compra'!$B$2:$E$1712,3,0),"Sin OC"),"Sin dato")</f>
        <v>65600000</v>
      </c>
      <c r="S875" s="1" t="str">
        <f>VLOOKUP($U875,'Tablas intermedias'!$C$1:$H$222,5,0)</f>
        <v>Tesorería</v>
      </c>
      <c r="T875" s="29" t="str">
        <f t="shared" si="40"/>
        <v>OK</v>
      </c>
      <c r="U875" s="30" t="str">
        <f t="shared" si="41"/>
        <v>MWEIMANTESORERIA - TesoreríaDCYT#MS - Dirección de contabilidad y tesorería</v>
      </c>
      <c r="V875" s="1" t="str">
        <f>VLOOKUP(U875,'Tablas intermedias'!$C$1:$H$222,6,0)</f>
        <v>No</v>
      </c>
      <c r="W875" s="1" t="str">
        <f ca="1">IF(O875&lt;30,"menos de 30 días","más de 30 días")</f>
        <v>menos de 30 días</v>
      </c>
    </row>
    <row r="876" spans="1:23" ht="14.25" hidden="1" thickTop="1" thickBot="1" x14ac:dyDescent="0.25">
      <c r="A876" s="17" t="str">
        <f>IF(DetalleExp!H876='Tablas intermedias'!$A$2,"Ordenes de Compra",IF(DetalleExp!H876='Tablas intermedias'!$A$3,"Financiamiento Internacional","Legítimo Abono"))</f>
        <v>Legítimo Abono</v>
      </c>
      <c r="B876" s="7">
        <f>DetalleExp!E876</f>
        <v>44259</v>
      </c>
      <c r="C876" s="1" t="str">
        <f>DetalleExp!A876</f>
        <v>EX-2021-19182400-APN-DD#MS</v>
      </c>
      <c r="D876" s="1" t="str">
        <f>IF(A876="Ordenes de Compra",VLOOKUP(C876,Autogestión!$B$2:$D$5090,3,0),IF(A876="Legítimo Abono",VLOOKUP(C876,NoAmpOC!$B$2:$H$988,7,0),"Factura"))</f>
        <v>Factura B</v>
      </c>
      <c r="E876" s="26" t="str">
        <f>IF(A876="Ordenes de Compra",VLOOKUP($C876,Autogestión!$B$2:$G$5090,6,0),IF(A876="Financiamiento Internacional",VLOOKUP($C876,FinInt!$B$2:$G$508,6,0),"Legítimo Abono"))</f>
        <v>Legítimo Abono</v>
      </c>
      <c r="F876" s="26" t="str">
        <f>IF($A876="Ordenes de Compra","ARS",IF($A876="Financiamiento Internacional",VLOOKUP($C876,FinInt!$B$2:$Q$508,15,0),VLOOKUP($C876,NoAmpOC!$B$2:$T$988,18,0)))</f>
        <v>ARS</v>
      </c>
      <c r="G876" s="5">
        <f>IF($A876="Ordenes de Compra",VLOOKUP($C876,Autogestión!$B$2:$H$5090,7,0),IF($A876="Financiamiento Internacional",VLOOKUP($C876,FinInt!$B$2:$Q$1308,16,0),VLOOKUP($C876,NoAmpOC!$B$2:$T$988,19,0)))</f>
        <v>114996</v>
      </c>
      <c r="H876" s="5">
        <f t="shared" si="39"/>
        <v>114996</v>
      </c>
      <c r="I876" s="26" t="str">
        <f>IF($A876="Ordenes de Compra",VLOOKUP($C876,Autogestión!$B$2:$J$5090,9,0),IF($A876="Financiamiento Internacional",VLOOKUP($C876,FinInt!$B$2:$G$1555,6,0),"Legitimo Abono"))</f>
        <v>Legitimo Abono</v>
      </c>
      <c r="J876" s="1" t="str">
        <f>IF($A876="Ordenes de Compra",VLOOKUP($C876,Autogestión!$B$2:$R$5090,17,0),IF($A876="Financiamiento Internacional",VLOOKUP($C876,FinInt!$B$2:$O$1508,14,0),VLOOKUP($C876,NoAmpOC!$B$2:$R$988,17,0)))</f>
        <v>BRONCEL S.A.</v>
      </c>
      <c r="K876" s="7" t="str">
        <f>DetalleExp!AP876</f>
        <v>MDISANTI</v>
      </c>
      <c r="L876" s="7" t="str">
        <f>DetalleExp!AQ876</f>
        <v>DESPACHO_DGA - Despacho - dirección general de administración</v>
      </c>
      <c r="M876" s="7" t="str">
        <f>DetalleExp!AR876</f>
        <v>DGA#MS - Dirección general de administración</v>
      </c>
      <c r="N876" s="7">
        <f>DetalleExp!AS876</f>
        <v>44348</v>
      </c>
      <c r="O876" s="27">
        <f ca="1">ROUNDUP(TODAY()-N876,0)</f>
        <v>7</v>
      </c>
      <c r="P876" s="27">
        <f ca="1">ROUNDUP(TODAY()-B876,0)</f>
        <v>96</v>
      </c>
      <c r="Q876" s="1" t="str">
        <f>IFERROR(IF(A876="Ordenes de Compra",VLOOKUP($E876,'Ordenes de Compra'!$A$2:$E$1712,5,0),"Sin OC"),"Sin dato")</f>
        <v>Sin OC</v>
      </c>
      <c r="R876" s="28" t="str">
        <f>IFERROR(IF(A876="Ordenes de Compra",VLOOKUP($I876,'Ordenes de Compra'!$B$2:$E$1712,3,0),"Sin OC"),"Sin dato")</f>
        <v>Sin OC</v>
      </c>
      <c r="S876" s="1" t="str">
        <f>VLOOKUP($U876,'Tablas intermedias'!$C$1:$H$222,5,0)</f>
        <v>DGA</v>
      </c>
      <c r="T876" s="29" t="str">
        <f t="shared" si="40"/>
        <v>OK</v>
      </c>
      <c r="U876" s="30" t="str">
        <f t="shared" si="41"/>
        <v>MDISANTIDESPACHO_DGA - Despacho - dirección general de administraciónDGA#MS - Dirección general de administración</v>
      </c>
      <c r="V876" s="1" t="str">
        <f>VLOOKUP(U876,'Tablas intermedias'!$C$1:$H$222,6,0)</f>
        <v>Si</v>
      </c>
      <c r="W876" s="1" t="str">
        <f ca="1">IF(O876&lt;30,"menos de 30 días","más de 30 días")</f>
        <v>menos de 30 días</v>
      </c>
    </row>
    <row r="877" spans="1:23" ht="14.25" hidden="1" thickTop="1" thickBot="1" x14ac:dyDescent="0.25">
      <c r="A877" s="17" t="str">
        <f>IF(DetalleExp!H877='Tablas intermedias'!$A$2,"Ordenes de Compra",IF(DetalleExp!H877='Tablas intermedias'!$A$3,"Financiamiento Internacional","Legítimo Abono"))</f>
        <v>Ordenes de Compra</v>
      </c>
      <c r="B877" s="7">
        <f>DetalleExp!E877</f>
        <v>44260</v>
      </c>
      <c r="C877" s="1" t="str">
        <f>DetalleExp!A877</f>
        <v>EX-2021-19672494-APN-DTYC#MS</v>
      </c>
      <c r="D877" s="1" t="str">
        <f>IF(A877="Ordenes de Compra",VLOOKUP(C877,Autogestión!$B$2:$D$5090,3,0),IF(A877="Legítimo Abono",VLOOKUP(C877,NoAmpOC!$B$2:$H$988,7,0),"Factura"))</f>
        <v>Factura</v>
      </c>
      <c r="E877" s="26" t="str">
        <f>IF(A877="Ordenes de Compra",VLOOKUP($C877,Autogestión!$B$2:$G$5090,6,0),IF(A877="Financiamiento Internacional",VLOOKUP($C877,FinInt!$B$2:$G$508,6,0),"Legítimo Abono"))</f>
        <v>80-0003-CDI21</v>
      </c>
      <c r="F877" s="26" t="str">
        <f>IF($A877="Ordenes de Compra","ARS",IF($A877="Financiamiento Internacional",VLOOKUP($C877,FinInt!$B$2:$Q$508,15,0),VLOOKUP($C877,NoAmpOC!$B$2:$T$988,18,0)))</f>
        <v>ARS</v>
      </c>
      <c r="G877" s="5">
        <f>IF($A877="Ordenes de Compra",VLOOKUP($C877,Autogestión!$B$2:$H$5090,7,0),IF($A877="Financiamiento Internacional",VLOOKUP($C877,FinInt!$B$2:$Q$1308,16,0),VLOOKUP($C877,NoAmpOC!$B$2:$T$988,19,0)))</f>
        <v>50225000</v>
      </c>
      <c r="H877" s="5">
        <f t="shared" si="39"/>
        <v>50225000</v>
      </c>
      <c r="I877" s="26" t="str">
        <f>IF($A877="Ordenes de Compra",VLOOKUP($C877,Autogestión!$B$2:$J$5090,9,0),IF($A877="Financiamiento Internacional",VLOOKUP($C877,FinInt!$B$2:$G$1555,6,0),"Legitimo Abono"))</f>
        <v>80-1008-OC21</v>
      </c>
      <c r="J877" s="1" t="str">
        <f>IF($A877="Ordenes de Compra",VLOOKUP($C877,Autogestión!$B$2:$R$5090,17,0),IF($A877="Financiamiento Internacional",VLOOKUP($C877,FinInt!$B$2:$O$1508,14,0),VLOOKUP($C877,NoAmpOC!$B$2:$R$988,17,0)))</f>
        <v>LABORATORIO ELEA PHOENIX S.A.</v>
      </c>
      <c r="K877" s="7" t="str">
        <f>DetalleExp!AP877</f>
        <v>MWEIMAN</v>
      </c>
      <c r="L877" s="7" t="str">
        <f>DetalleExp!AQ877</f>
        <v>TESORERIA - Tesorería</v>
      </c>
      <c r="M877" s="7" t="str">
        <f>DetalleExp!AR877</f>
        <v>DCYT#MS - Dirección de contabilidad y tesorería</v>
      </c>
      <c r="N877" s="7">
        <f>DetalleExp!AS877</f>
        <v>44347</v>
      </c>
      <c r="O877" s="27">
        <f ca="1">ROUNDUP(TODAY()-N877,0)</f>
        <v>8</v>
      </c>
      <c r="P877" s="27">
        <f ca="1">ROUNDUP(TODAY()-B877,0)</f>
        <v>95</v>
      </c>
      <c r="Q877" s="1">
        <f>IFERROR(IF(A877="Ordenes de Compra",VLOOKUP($E877,'Ordenes de Compra'!$A$2:$E$1712,5,0),"Sin OC"),"Sin dato")</f>
        <v>20</v>
      </c>
      <c r="R877" s="28">
        <f>IFERROR(IF(A877="Ordenes de Compra",VLOOKUP($I877,'Ordenes de Compra'!$B$2:$E$1712,3,0),"Sin OC"),"Sin dato")</f>
        <v>143500000</v>
      </c>
      <c r="S877" s="1" t="str">
        <f>VLOOKUP($U877,'Tablas intermedias'!$C$1:$H$222,5,0)</f>
        <v>Tesorería</v>
      </c>
      <c r="T877" s="29" t="str">
        <f t="shared" si="40"/>
        <v>OK</v>
      </c>
      <c r="U877" s="30" t="str">
        <f t="shared" si="41"/>
        <v>MWEIMANTESORERIA - TesoreríaDCYT#MS - Dirección de contabilidad y tesorería</v>
      </c>
      <c r="V877" s="1" t="str">
        <f>VLOOKUP(U877,'Tablas intermedias'!$C$1:$H$222,6,0)</f>
        <v>No</v>
      </c>
      <c r="W877" s="1" t="str">
        <f ca="1">IF(O877&lt;30,"menos de 30 días","más de 30 días")</f>
        <v>menos de 30 días</v>
      </c>
    </row>
    <row r="878" spans="1:23" ht="14.25" hidden="1" thickTop="1" thickBot="1" x14ac:dyDescent="0.25">
      <c r="A878" s="17" t="str">
        <f>IF(DetalleExp!H878='Tablas intermedias'!$A$2,"Ordenes de Compra",IF(DetalleExp!H878='Tablas intermedias'!$A$3,"Financiamiento Internacional","Legítimo Abono"))</f>
        <v>Financiamiento Internacional</v>
      </c>
      <c r="B878" s="7">
        <f>DetalleExp!E878</f>
        <v>44260</v>
      </c>
      <c r="C878" s="48" t="str">
        <f>DetalleExp!A878</f>
        <v>EX-2021-19683091-APN-DAFYP#MS</v>
      </c>
      <c r="D878" s="1" t="str">
        <f>IF(A878="Ordenes de Compra",VLOOKUP(C878,Autogestión!$B$2:$D$5090,3,0),IF(A878="Legítimo Abono",VLOOKUP(C878,NoAmpOC!$B$2:$H$988,7,0),"Factura"))</f>
        <v>Factura</v>
      </c>
      <c r="E878" s="26" t="str">
        <f>IF(A878="Ordenes de Compra",VLOOKUP($C878,Autogestión!$B$2:$G$5090,6,0),IF(A878="Financiamiento Internacional",VLOOKUP($C878,FinInt!$B$2:$G$508,6,0),"Legítimo Abono"))</f>
        <v>Consolidación del modelo de Atención Primaria de la Salud a través de la Provisión y Dispensa de Medicamentos Esenciales ¿ Proyectos financiados Organismos Multilaterales Regionales - ARG/15/001 - PNUD</v>
      </c>
      <c r="F878" s="26" t="str">
        <f>IF($A878="Ordenes de Compra","ARS",IF($A878="Financiamiento Internacional",VLOOKUP($C878,FinInt!$B$2:$Q$508,15,0),VLOOKUP($C878,NoAmpOC!$B$2:$T$988,18,0)))</f>
        <v>ARS</v>
      </c>
      <c r="G878" s="5">
        <f>IF($A878="Ordenes de Compra",VLOOKUP($C878,Autogestión!$B$2:$H$5090,7,0),IF($A878="Financiamiento Internacional",VLOOKUP($C878,FinInt!$B$2:$Q$1308,16,0),VLOOKUP($C878,NoAmpOC!$B$2:$T$988,19,0)))</f>
        <v>1377498.99</v>
      </c>
      <c r="H878" s="5">
        <f t="shared" si="39"/>
        <v>1377498.99</v>
      </c>
      <c r="I878" s="26" t="str">
        <f>IF($A878="Ordenes de Compra",VLOOKUP($C878,Autogestión!$B$2:$J$5090,9,0),IF($A878="Financiamiento Internacional",VLOOKUP($C878,FinInt!$B$2:$G$1555,6,0),"Legitimo Abono"))</f>
        <v>Consolidación del modelo de Atención Primaria de la Salud a través de la Provisión y Dispensa de Medicamentos Esenciales ¿ Proyectos financiados Organismos Multilaterales Regionales - ARG/15/001 - PNUD</v>
      </c>
      <c r="J878" s="1" t="str">
        <f>IF($A878="Ordenes de Compra",VLOOKUP($C878,Autogestión!$B$2:$R$5090,17,0),IF($A878="Financiamiento Internacional",VLOOKUP($C878,FinInt!$B$2:$O$1508,14,0),VLOOKUP($C878,NoAmpOC!$B$2:$R$988,17,0)))</f>
        <v>Administradora de Archivos SA</v>
      </c>
      <c r="K878" s="7" t="str">
        <f>DetalleExp!AP878</f>
        <v>LMOCAMPO</v>
      </c>
      <c r="L878" s="7" t="str">
        <f>DetalleExp!AQ878</f>
        <v>REMEDIAR-ADMIN - Programa remediar - administración</v>
      </c>
      <c r="M878" s="7" t="str">
        <f>DetalleExp!AR878</f>
        <v>DNMYTS#MS - Dirección nacional de medicamentos y tecnología sanitaria</v>
      </c>
      <c r="N878" s="7">
        <f>DetalleExp!AS878</f>
        <v>44321</v>
      </c>
      <c r="O878" s="27">
        <f ca="1">ROUNDUP(TODAY()-N878,0)</f>
        <v>34</v>
      </c>
      <c r="P878" s="27">
        <f ca="1">ROUNDUP(TODAY()-B878,0)</f>
        <v>95</v>
      </c>
      <c r="Q878" s="1" t="str">
        <f>IFERROR(IF(A878="Ordenes de Compra",VLOOKUP($E878,'Ordenes de Compra'!$A$2:$E$1712,5,0),"Sin OC"),"Sin dato")</f>
        <v>Sin OC</v>
      </c>
      <c r="R878" s="28" t="str">
        <f>IFERROR(IF(A878="Ordenes de Compra",VLOOKUP($I878,'Ordenes de Compra'!$B$2:$E$1712,3,0),"Sin OC"),"Sin dato")</f>
        <v>Sin OC</v>
      </c>
      <c r="S878" s="1" t="str">
        <f>VLOOKUP($U878,'Tablas intermedias'!$C$1:$H$222,5,0)</f>
        <v>Programa</v>
      </c>
      <c r="T878" s="29" t="str">
        <f t="shared" si="40"/>
        <v>OK</v>
      </c>
      <c r="U878" s="30" t="str">
        <f t="shared" si="41"/>
        <v>LMOCAMPOREMEDIAR-ADMIN - Programa remediar - administraciónDNMYTS#MS - Dirección nacional de medicamentos y tecnología sanitaria</v>
      </c>
      <c r="V878" s="1" t="str">
        <f>VLOOKUP(U878,'Tablas intermedias'!$C$1:$H$222,6,0)</f>
        <v>Si</v>
      </c>
      <c r="W878" s="1" t="str">
        <f ca="1">IF(O878&lt;30,"menos de 30 días","más de 30 días")</f>
        <v>más de 30 días</v>
      </c>
    </row>
    <row r="879" spans="1:23" ht="14.25" hidden="1" thickTop="1" thickBot="1" x14ac:dyDescent="0.25">
      <c r="A879" s="17" t="str">
        <f>IF(DetalleExp!H879='Tablas intermedias'!$A$2,"Ordenes de Compra",IF(DetalleExp!H879='Tablas intermedias'!$A$3,"Financiamiento Internacional","Legítimo Abono"))</f>
        <v>Financiamiento Internacional</v>
      </c>
      <c r="B879" s="7">
        <f>DetalleExp!E879</f>
        <v>44260</v>
      </c>
      <c r="C879" s="1" t="str">
        <f>DetalleExp!A879</f>
        <v>EX-2021-19691603-APN-DAFYP#MS</v>
      </c>
      <c r="D879" s="1" t="str">
        <f>IF(A879="Ordenes de Compra",VLOOKUP(C879,Autogestión!$B$2:$D$5090,3,0),IF(A879="Legítimo Abono",VLOOKUP(C879,NoAmpOC!$B$2:$H$988,7,0),"Factura"))</f>
        <v>Factura</v>
      </c>
      <c r="E879" s="26" t="str">
        <f>IF(A879="Ordenes de Compra",VLOOKUP($C879,Autogestión!$B$2:$G$5090,6,0),IF(A879="Financiamiento Internacional",VLOOKUP($C879,FinInt!$B$2:$G$508,6,0),"Legítimo Abono"))</f>
        <v>Programa de Apoyo al Fortalecimiento de la cobertura pública efectiva de salud y un sistema integrado de provisión de salud de calidad. Proyectos BIRF - ARG/19/014 - PNUD</v>
      </c>
      <c r="F879" s="26" t="str">
        <f>IF($A879="Ordenes de Compra","ARS",IF($A879="Financiamiento Internacional",VLOOKUP($C879,FinInt!$B$2:$Q$508,15,0),VLOOKUP($C879,NoAmpOC!$B$2:$T$988,18,0)))</f>
        <v>ARS</v>
      </c>
      <c r="G879" s="5">
        <f>IF($A879="Ordenes de Compra",VLOOKUP($C879,Autogestión!$B$2:$H$5090,7,0),IF($A879="Financiamiento Internacional",VLOOKUP($C879,FinInt!$B$2:$Q$1308,16,0),VLOOKUP($C879,NoAmpOC!$B$2:$T$988,19,0)))</f>
        <v>76255.69</v>
      </c>
      <c r="H879" s="5">
        <f t="shared" si="39"/>
        <v>76255.69</v>
      </c>
      <c r="I879" s="26" t="str">
        <f>IF($A879="Ordenes de Compra",VLOOKUP($C879,Autogestión!$B$2:$J$5090,9,0),IF($A879="Financiamiento Internacional",VLOOKUP($C879,FinInt!$B$2:$G$1555,6,0),"Legitimo Abono"))</f>
        <v>Programa de Apoyo al Fortalecimiento de la cobertura pública efectiva de salud y un sistema integrado de provisión de salud de calidad. Proyectos BIRF - ARG/19/014 - PNUD</v>
      </c>
      <c r="J879" s="1" t="str">
        <f>IF($A879="Ordenes de Compra",VLOOKUP($C879,Autogestión!$B$2:$R$5090,17,0),IF($A879="Financiamiento Internacional",VLOOKUP($C879,FinInt!$B$2:$O$1508,14,0),VLOOKUP($C879,NoAmpOC!$B$2:$R$988,17,0)))</f>
        <v>Administradora de Archivos SA</v>
      </c>
      <c r="K879" s="7" t="str">
        <f>DetalleExp!AP879</f>
        <v>DAFYP#MS-ARCHIVO</v>
      </c>
      <c r="L879" s="7" t="str">
        <f>DetalleExp!AQ879</f>
        <v>ARCHIVO - Archivo</v>
      </c>
      <c r="M879" s="7" t="str">
        <f>DetalleExp!AR879</f>
        <v>DAFYP#MS - Dirección de administración financiera y presupuestaria</v>
      </c>
      <c r="N879" s="7">
        <f>DetalleExp!AS879</f>
        <v>44265</v>
      </c>
      <c r="O879" s="27">
        <f ca="1">ROUNDUP(TODAY()-N879,0)</f>
        <v>90</v>
      </c>
      <c r="P879" s="27">
        <f ca="1">ROUNDUP(TODAY()-B879,0)</f>
        <v>95</v>
      </c>
      <c r="Q879" s="1" t="str">
        <f>IFERROR(IF(A879="Ordenes de Compra",VLOOKUP($E879,'Ordenes de Compra'!$A$2:$E$1712,5,0),"Sin OC"),"Sin dato")</f>
        <v>Sin OC</v>
      </c>
      <c r="R879" s="28" t="str">
        <f>IFERROR(IF(A879="Ordenes de Compra",VLOOKUP($I879,'Ordenes de Compra'!$B$2:$E$1712,3,0),"Sin OC"),"Sin dato")</f>
        <v>Sin OC</v>
      </c>
      <c r="S879" s="1" t="str">
        <f>VLOOKUP($U879,'Tablas intermedias'!$C$1:$H$222,5,0)</f>
        <v>DGPFE</v>
      </c>
      <c r="T879" s="29" t="str">
        <f t="shared" si="40"/>
        <v>OK</v>
      </c>
      <c r="U879" s="30" t="str">
        <f t="shared" si="41"/>
        <v>DAFYP#MS-ARCHIVOARCHIVO - ArchivoDAFYP#MS - Dirección de administración financiera y presupuestaria</v>
      </c>
      <c r="V879" s="1" t="str">
        <f>VLOOKUP(U879,'Tablas intermedias'!$C$1:$H$222,6,0)</f>
        <v>No</v>
      </c>
      <c r="W879" s="1" t="str">
        <f ca="1">IF(O879&lt;30,"menos de 30 días","más de 30 días")</f>
        <v>más de 30 días</v>
      </c>
    </row>
    <row r="880" spans="1:23" ht="14.25" hidden="1" thickTop="1" thickBot="1" x14ac:dyDescent="0.25">
      <c r="A880" s="17" t="str">
        <f>IF(DetalleExp!H880='Tablas intermedias'!$A$2,"Ordenes de Compra",IF(DetalleExp!H880='Tablas intermedias'!$A$3,"Financiamiento Internacional","Legítimo Abono"))</f>
        <v>Financiamiento Internacional</v>
      </c>
      <c r="B880" s="7">
        <f>DetalleExp!E880</f>
        <v>44260</v>
      </c>
      <c r="C880" s="48" t="str">
        <f>DetalleExp!A880</f>
        <v>EX-2021-19693116-APN-DAFYP#MS</v>
      </c>
      <c r="D880" s="1" t="str">
        <f>IF(A880="Ordenes de Compra",VLOOKUP(C880,Autogestión!$B$2:$D$5090,3,0),IF(A880="Legítimo Abono",VLOOKUP(C880,NoAmpOC!$B$2:$H$988,7,0),"Factura"))</f>
        <v>Factura</v>
      </c>
      <c r="E880" s="26" t="str">
        <f>IF(A880="Ordenes de Compra",VLOOKUP($C880,Autogestión!$B$2:$G$5090,6,0),IF(A880="Financiamiento Internacional",VLOOKUP($C880,FinInt!$B$2:$G$508,6,0),"Legítimo Abono"))</f>
        <v>Consolidación del modelo de Atención Primaria de la Salud a través de la Provisión y Dispensa de Medicamentos Esenciales ¿ Proyectos financiados Organismos Multilaterales Regionales - ARG/15/001 - PNUD</v>
      </c>
      <c r="F880" s="26" t="str">
        <f>IF($A880="Ordenes de Compra","ARS",IF($A880="Financiamiento Internacional",VLOOKUP($C880,FinInt!$B$2:$Q$508,15,0),VLOOKUP($C880,NoAmpOC!$B$2:$T$988,18,0)))</f>
        <v>ARS</v>
      </c>
      <c r="G880" s="5">
        <f>IF($A880="Ordenes de Compra",VLOOKUP($C880,Autogestión!$B$2:$H$5090,7,0),IF($A880="Financiamiento Internacional",VLOOKUP($C880,FinInt!$B$2:$Q$1308,16,0),VLOOKUP($C880,NoAmpOC!$B$2:$T$988,19,0)))</f>
        <v>1028783.28</v>
      </c>
      <c r="H880" s="5">
        <f t="shared" si="39"/>
        <v>1028783.28</v>
      </c>
      <c r="I880" s="26" t="str">
        <f>IF($A880="Ordenes de Compra",VLOOKUP($C880,Autogestión!$B$2:$J$5090,9,0),IF($A880="Financiamiento Internacional",VLOOKUP($C880,FinInt!$B$2:$G$1555,6,0),"Legitimo Abono"))</f>
        <v>Consolidación del modelo de Atención Primaria de la Salud a través de la Provisión y Dispensa de Medicamentos Esenciales ¿ Proyectos financiados Organismos Multilaterales Regionales - ARG/15/001 - PNUD</v>
      </c>
      <c r="J880" s="1" t="str">
        <f>IF($A880="Ordenes de Compra",VLOOKUP($C880,Autogestión!$B$2:$R$5090,17,0),IF($A880="Financiamiento Internacional",VLOOKUP($C880,FinInt!$B$2:$O$1508,14,0),VLOOKUP($C880,NoAmpOC!$B$2:$R$988,17,0)))</f>
        <v>Administradora de Archivos SA</v>
      </c>
      <c r="K880" s="7" t="str">
        <f>DetalleExp!AP880</f>
        <v>LMOCAMPO</v>
      </c>
      <c r="L880" s="7" t="str">
        <f>DetalleExp!AQ880</f>
        <v>REMEDIAR-ADMIN - Programa remediar - administración</v>
      </c>
      <c r="M880" s="7" t="str">
        <f>DetalleExp!AR880</f>
        <v>DNMYTS#MS - Dirección nacional de medicamentos y tecnología sanitaria</v>
      </c>
      <c r="N880" s="7">
        <f>DetalleExp!AS880</f>
        <v>44321</v>
      </c>
      <c r="O880" s="27">
        <f ca="1">ROUNDUP(TODAY()-N880,0)</f>
        <v>34</v>
      </c>
      <c r="P880" s="27">
        <f ca="1">ROUNDUP(TODAY()-B880,0)</f>
        <v>95</v>
      </c>
      <c r="Q880" s="1" t="str">
        <f>IFERROR(IF(A880="Ordenes de Compra",VLOOKUP($E880,'Ordenes de Compra'!$A$2:$E$1712,5,0),"Sin OC"),"Sin dato")</f>
        <v>Sin OC</v>
      </c>
      <c r="R880" s="28" t="str">
        <f>IFERROR(IF(A880="Ordenes de Compra",VLOOKUP($I880,'Ordenes de Compra'!$B$2:$E$1712,3,0),"Sin OC"),"Sin dato")</f>
        <v>Sin OC</v>
      </c>
      <c r="S880" s="1" t="str">
        <f>VLOOKUP($U880,'Tablas intermedias'!$C$1:$H$222,5,0)</f>
        <v>Programa</v>
      </c>
      <c r="T880" s="29" t="str">
        <f t="shared" si="40"/>
        <v>OK</v>
      </c>
      <c r="U880" s="30" t="str">
        <f t="shared" si="41"/>
        <v>LMOCAMPOREMEDIAR-ADMIN - Programa remediar - administraciónDNMYTS#MS - Dirección nacional de medicamentos y tecnología sanitaria</v>
      </c>
      <c r="V880" s="1" t="str">
        <f>VLOOKUP(U880,'Tablas intermedias'!$C$1:$H$222,6,0)</f>
        <v>Si</v>
      </c>
      <c r="W880" s="1" t="str">
        <f ca="1">IF(O880&lt;30,"menos de 30 días","más de 30 días")</f>
        <v>más de 30 días</v>
      </c>
    </row>
    <row r="881" spans="1:23" ht="14.25" hidden="1" thickTop="1" thickBot="1" x14ac:dyDescent="0.25">
      <c r="A881" s="17" t="str">
        <f>IF(DetalleExp!H881='Tablas intermedias'!$A$2,"Ordenes de Compra",IF(DetalleExp!H881='Tablas intermedias'!$A$3,"Financiamiento Internacional","Legítimo Abono"))</f>
        <v>Ordenes de Compra</v>
      </c>
      <c r="B881" s="7">
        <f>DetalleExp!E881</f>
        <v>44260</v>
      </c>
      <c r="C881" s="1" t="str">
        <f>DetalleExp!A881</f>
        <v>EX-2021-19796469-APN-DTYC#MS</v>
      </c>
      <c r="D881" s="1" t="str">
        <f>IF(A881="Ordenes de Compra",VLOOKUP(C881,Autogestión!$B$2:$D$5090,3,0),IF(A881="Legítimo Abono",VLOOKUP(C881,NoAmpOC!$B$2:$H$988,7,0),"Factura"))</f>
        <v>Factura</v>
      </c>
      <c r="E881" s="26" t="str">
        <f>IF(A881="Ordenes de Compra",VLOOKUP($C881,Autogestión!$B$2:$G$5090,6,0),IF(A881="Financiamiento Internacional",VLOOKUP($C881,FinInt!$B$2:$G$508,6,0),"Legítimo Abono"))</f>
        <v>Contratación por emergencia COVID-19 Nº 8/2020</v>
      </c>
      <c r="F881" s="26" t="str">
        <f>IF($A881="Ordenes de Compra","ARS",IF($A881="Financiamiento Internacional",VLOOKUP($C881,FinInt!$B$2:$Q$508,15,0),VLOOKUP($C881,NoAmpOC!$B$2:$T$988,18,0)))</f>
        <v>ARS</v>
      </c>
      <c r="G881" s="5">
        <f>IF($A881="Ordenes de Compra",VLOOKUP($C881,Autogestión!$B$2:$H$5090,7,0),IF($A881="Financiamiento Internacional",VLOOKUP($C881,FinInt!$B$2:$Q$1308,16,0),VLOOKUP($C881,NoAmpOC!$B$2:$T$988,19,0)))</f>
        <v>19938610.809999999</v>
      </c>
      <c r="H881" s="5">
        <f t="shared" si="39"/>
        <v>19938610.809999999</v>
      </c>
      <c r="I881" s="26" t="str">
        <f>IF($A881="Ordenes de Compra",VLOOKUP($C881,Autogestión!$B$2:$J$5090,9,0),IF($A881="Financiamiento Internacional",VLOOKUP($C881,FinInt!$B$2:$G$1555,6,0),"Legitimo Abono"))</f>
        <v>OC 1/2021</v>
      </c>
      <c r="J881" s="1" t="str">
        <f>IF($A881="Ordenes de Compra",VLOOKUP($C881,Autogestión!$B$2:$R$5090,17,0),IF($A881="Financiamiento Internacional",VLOOKUP($C881,FinInt!$B$2:$O$1508,14,0),VLOOKUP($C881,NoAmpOC!$B$2:$R$988,17,0)))</f>
        <v>ANDREANI LOGÍSTICA S.A.</v>
      </c>
      <c r="K881" s="7" t="str">
        <f>DetalleExp!AP881</f>
        <v>MARAALVAREZ</v>
      </c>
      <c r="L881" s="7" t="str">
        <f>DetalleExp!AQ881</f>
        <v>TESORERIA - Tesorería</v>
      </c>
      <c r="M881" s="7" t="str">
        <f>DetalleExp!AR881</f>
        <v>DCYT#MS - Dirección de contabilidad y tesorería</v>
      </c>
      <c r="N881" s="7">
        <f>DetalleExp!AS881</f>
        <v>44336</v>
      </c>
      <c r="O881" s="27">
        <f ca="1">ROUNDUP(TODAY()-N881,0)</f>
        <v>19</v>
      </c>
      <c r="P881" s="27">
        <f ca="1">ROUNDUP(TODAY()-B881,0)</f>
        <v>95</v>
      </c>
      <c r="Q881" s="1">
        <f>IFERROR(IF(A881="Ordenes de Compra",VLOOKUP($E881,'Ordenes de Compra'!$A$2:$E$1712,5,0),"Sin OC"),"Sin dato")</f>
        <v>20</v>
      </c>
      <c r="R881" s="28">
        <f>IFERROR(IF(A881="Ordenes de Compra",VLOOKUP($I881,'Ordenes de Compra'!$B$2:$E$1712,3,0),"Sin OC"),"Sin dato")</f>
        <v>437559365.67000002</v>
      </c>
      <c r="S881" s="1" t="str">
        <f>VLOOKUP($U881,'Tablas intermedias'!$C$1:$H$222,5,0)</f>
        <v>Tesorería</v>
      </c>
      <c r="T881" s="29" t="str">
        <f t="shared" si="40"/>
        <v>OK</v>
      </c>
      <c r="U881" s="30" t="str">
        <f t="shared" si="41"/>
        <v>MARAALVAREZTESORERIA - TesoreríaDCYT#MS - Dirección de contabilidad y tesorería</v>
      </c>
      <c r="V881" s="1" t="str">
        <f>VLOOKUP(U881,'Tablas intermedias'!$C$1:$H$222,6,0)</f>
        <v>No</v>
      </c>
      <c r="W881" s="1" t="str">
        <f ca="1">IF(O881&lt;30,"menos de 30 días","más de 30 días")</f>
        <v>menos de 30 días</v>
      </c>
    </row>
    <row r="882" spans="1:23" ht="14.25" hidden="1" thickTop="1" thickBot="1" x14ac:dyDescent="0.25">
      <c r="A882" s="17" t="str">
        <f>IF(DetalleExp!H882='Tablas intermedias'!$A$2,"Ordenes de Compra",IF(DetalleExp!H882='Tablas intermedias'!$A$3,"Financiamiento Internacional","Legítimo Abono"))</f>
        <v>Financiamiento Internacional</v>
      </c>
      <c r="B882" s="7">
        <f>DetalleExp!E882</f>
        <v>44263</v>
      </c>
      <c r="C882" s="1" t="str">
        <f>DetalleExp!A882</f>
        <v>EX-2021-20210331-APN-DAFYP#MS</v>
      </c>
      <c r="D882" s="1" t="str">
        <f>IF(A882="Ordenes de Compra",VLOOKUP(C882,Autogestión!$B$2:$D$5090,3,0),IF(A882="Legítimo Abono",VLOOKUP(C882,NoAmpOC!$B$2:$H$988,7,0),"Factura"))</f>
        <v>Factura</v>
      </c>
      <c r="E882" s="26" t="str">
        <f>IF(A882="Ordenes de Compra",VLOOKUP($C882,Autogestión!$B$2:$G$5090,6,0),IF(A882="Financiamiento Internacional",VLOOKUP($C882,FinInt!$B$2:$G$508,6,0),"Legítimo Abono"))</f>
        <v>Programa Multifase de Atención Primaria a la Salud para el Manejo de Enfermedades Crónicas No Transmisibles. Segunda Operación - 3772/0C-AR - BID</v>
      </c>
      <c r="F882" s="26" t="str">
        <f>IF($A882="Ordenes de Compra","ARS",IF($A882="Financiamiento Internacional",VLOOKUP($C882,FinInt!$B$2:$Q$508,15,0),VLOOKUP($C882,NoAmpOC!$B$2:$T$988,18,0)))</f>
        <v>USD</v>
      </c>
      <c r="G882" s="5">
        <f>IF($A882="Ordenes de Compra",VLOOKUP($C882,Autogestión!$B$2:$H$5090,7,0),IF($A882="Financiamiento Internacional",VLOOKUP($C882,FinInt!$B$2:$Q$1308,16,0),VLOOKUP($C882,NoAmpOC!$B$2:$T$988,19,0)))</f>
        <v>15470.519999999999</v>
      </c>
      <c r="H882" s="5">
        <f t="shared" si="39"/>
        <v>1547051.9999999998</v>
      </c>
      <c r="I882" s="26" t="str">
        <f>IF($A882="Ordenes de Compra",VLOOKUP($C882,Autogestión!$B$2:$J$5090,9,0),IF($A882="Financiamiento Internacional",VLOOKUP($C882,FinInt!$B$2:$G$1555,6,0),"Legitimo Abono"))</f>
        <v>Programa Multifase de Atención Primaria a la Salud para el Manejo de Enfermedades Crónicas No Transmisibles. Segunda Operación - 3772/0C-AR - BID</v>
      </c>
      <c r="J882" s="1" t="str">
        <f>IF($A882="Ordenes de Compra",VLOOKUP($C882,Autogestión!$B$2:$R$5090,17,0),IF($A882="Financiamiento Internacional",VLOOKUP($C882,FinInt!$B$2:$O$1508,14,0),VLOOKUP($C882,NoAmpOC!$B$2:$R$988,17,0)))</f>
        <v>Matrice Consulting S.R.L</v>
      </c>
      <c r="K882" s="7" t="str">
        <f>DetalleExp!AP882</f>
        <v>DAFYP#MS-ARCHIVO</v>
      </c>
      <c r="L882" s="7" t="str">
        <f>DetalleExp!AQ882</f>
        <v>ARCHIVO - Archivo</v>
      </c>
      <c r="M882" s="7" t="str">
        <f>DetalleExp!AR882</f>
        <v>DAFYP#MS - Dirección de administración financiera y presupuestaria</v>
      </c>
      <c r="N882" s="7">
        <f>DetalleExp!AS882</f>
        <v>44280</v>
      </c>
      <c r="O882" s="27">
        <f ca="1">ROUNDUP(TODAY()-N882,0)</f>
        <v>75</v>
      </c>
      <c r="P882" s="27">
        <f ca="1">ROUNDUP(TODAY()-B882,0)</f>
        <v>92</v>
      </c>
      <c r="Q882" s="1" t="str">
        <f>IFERROR(IF(A882="Ordenes de Compra",VLOOKUP($E882,'Ordenes de Compra'!$A$2:$E$1712,5,0),"Sin OC"),"Sin dato")</f>
        <v>Sin OC</v>
      </c>
      <c r="R882" s="28" t="str">
        <f>IFERROR(IF(A882="Ordenes de Compra",VLOOKUP($I882,'Ordenes de Compra'!$B$2:$E$1712,3,0),"Sin OC"),"Sin dato")</f>
        <v>Sin OC</v>
      </c>
      <c r="S882" s="1" t="str">
        <f>VLOOKUP($U882,'Tablas intermedias'!$C$1:$H$222,5,0)</f>
        <v>DGPFE</v>
      </c>
      <c r="T882" s="29" t="str">
        <f t="shared" si="40"/>
        <v>OK</v>
      </c>
      <c r="U882" s="30" t="str">
        <f t="shared" si="41"/>
        <v>DAFYP#MS-ARCHIVOARCHIVO - ArchivoDAFYP#MS - Dirección de administración financiera y presupuestaria</v>
      </c>
      <c r="V882" s="1" t="str">
        <f>VLOOKUP(U882,'Tablas intermedias'!$C$1:$H$222,6,0)</f>
        <v>No</v>
      </c>
      <c r="W882" s="1" t="str">
        <f ca="1">IF(O882&lt;30,"menos de 30 días","más de 30 días")</f>
        <v>más de 30 días</v>
      </c>
    </row>
    <row r="883" spans="1:23" ht="14.25" hidden="1" thickTop="1" thickBot="1" x14ac:dyDescent="0.25">
      <c r="A883" s="17" t="str">
        <f>IF(DetalleExp!H883='Tablas intermedias'!$A$2,"Ordenes de Compra",IF(DetalleExp!H883='Tablas intermedias'!$A$3,"Financiamiento Internacional","Legítimo Abono"))</f>
        <v>Financiamiento Internacional</v>
      </c>
      <c r="B883" s="7">
        <f>DetalleExp!E883</f>
        <v>44263</v>
      </c>
      <c r="C883" s="1" t="str">
        <f>DetalleExp!A883</f>
        <v>EX-2021-20300260-APN-DAFYP#MS</v>
      </c>
      <c r="D883" s="1" t="str">
        <f>IF(A883="Ordenes de Compra",VLOOKUP(C883,Autogestión!$B$2:$D$5090,3,0),IF(A883="Legítimo Abono",VLOOKUP(C883,NoAmpOC!$B$2:$H$988,7,0),"Factura"))</f>
        <v>Factura</v>
      </c>
      <c r="E883" s="26" t="str">
        <f>IF(A883="Ordenes de Compra",VLOOKUP($C883,Autogestión!$B$2:$G$5090,6,0),IF(A883="Financiamiento Internacional",VLOOKUP($C883,FinInt!$B$2:$G$508,6,0),"Legítimo Abono"))</f>
        <v>Programa Multifase de Atención Primaria a la Salud para el Manejo de Enfermedades Crónicas No Transmisibles. Segunda Operación - 3772/0C-AR - BID</v>
      </c>
      <c r="F883" s="26" t="str">
        <f>IF($A883="Ordenes de Compra","ARS",IF($A883="Financiamiento Internacional",VLOOKUP($C883,FinInt!$B$2:$Q$508,15,0),VLOOKUP($C883,NoAmpOC!$B$2:$T$988,18,0)))</f>
        <v>ARS</v>
      </c>
      <c r="G883" s="5">
        <f>IF($A883="Ordenes de Compra",VLOOKUP($C883,Autogestión!$B$2:$H$5090,7,0),IF($A883="Financiamiento Internacional",VLOOKUP($C883,FinInt!$B$2:$Q$1308,16,0),VLOOKUP($C883,NoAmpOC!$B$2:$T$988,19,0)))</f>
        <v>15372347.949999999</v>
      </c>
      <c r="H883" s="5">
        <f t="shared" si="39"/>
        <v>15372347.949999999</v>
      </c>
      <c r="I883" s="26" t="str">
        <f>IF($A883="Ordenes de Compra",VLOOKUP($C883,Autogestión!$B$2:$J$5090,9,0),IF($A883="Financiamiento Internacional",VLOOKUP($C883,FinInt!$B$2:$G$1555,6,0),"Legitimo Abono"))</f>
        <v>Programa Multifase de Atención Primaria a la Salud para el Manejo de Enfermedades Crónicas No Transmisibles. Segunda Operación - 3772/0C-AR - BID</v>
      </c>
      <c r="J883" s="1" t="str">
        <f>IF($A883="Ordenes de Compra",VLOOKUP($C883,Autogestión!$B$2:$R$5090,17,0),IF($A883="Financiamiento Internacional",VLOOKUP($C883,FinInt!$B$2:$O$1508,14,0),VLOOKUP($C883,NoAmpOC!$B$2:$R$988,17,0)))</f>
        <v xml:space="preserve">TECNOLAB SA </v>
      </c>
      <c r="K883" s="7" t="str">
        <f>DetalleExp!AP883</f>
        <v>DAFYP#MS-ARCHIVO</v>
      </c>
      <c r="L883" s="7" t="str">
        <f>DetalleExp!AQ883</f>
        <v>ARCHIVO - Archivo</v>
      </c>
      <c r="M883" s="7" t="str">
        <f>DetalleExp!AR883</f>
        <v>DAFYP#MS - Dirección de administración financiera y presupuestaria</v>
      </c>
      <c r="N883" s="7">
        <f>DetalleExp!AS883</f>
        <v>44323</v>
      </c>
      <c r="O883" s="27">
        <f ca="1">ROUNDUP(TODAY()-N883,0)</f>
        <v>32</v>
      </c>
      <c r="P883" s="27">
        <f ca="1">ROUNDUP(TODAY()-B883,0)</f>
        <v>92</v>
      </c>
      <c r="Q883" s="1" t="str">
        <f>IFERROR(IF(A883="Ordenes de Compra",VLOOKUP($E883,'Ordenes de Compra'!$A$2:$E$1712,5,0),"Sin OC"),"Sin dato")</f>
        <v>Sin OC</v>
      </c>
      <c r="R883" s="28" t="str">
        <f>IFERROR(IF(A883="Ordenes de Compra",VLOOKUP($I883,'Ordenes de Compra'!$B$2:$E$1712,3,0),"Sin OC"),"Sin dato")</f>
        <v>Sin OC</v>
      </c>
      <c r="S883" s="1" t="str">
        <f>VLOOKUP($U883,'Tablas intermedias'!$C$1:$H$222,5,0)</f>
        <v>DGPFE</v>
      </c>
      <c r="T883" s="29" t="str">
        <f t="shared" si="40"/>
        <v>OK</v>
      </c>
      <c r="U883" s="30" t="str">
        <f t="shared" si="41"/>
        <v>DAFYP#MS-ARCHIVOARCHIVO - ArchivoDAFYP#MS - Dirección de administración financiera y presupuestaria</v>
      </c>
      <c r="V883" s="1" t="str">
        <f>VLOOKUP(U883,'Tablas intermedias'!$C$1:$H$222,6,0)</f>
        <v>No</v>
      </c>
      <c r="W883" s="1" t="str">
        <f ca="1">IF(O883&lt;30,"menos de 30 días","más de 30 días")</f>
        <v>más de 30 días</v>
      </c>
    </row>
    <row r="884" spans="1:23" ht="14.25" hidden="1" thickTop="1" thickBot="1" x14ac:dyDescent="0.25">
      <c r="A884" s="17" t="str">
        <f>IF(DetalleExp!H884='Tablas intermedias'!$A$2,"Ordenes de Compra",IF(DetalleExp!H884='Tablas intermedias'!$A$3,"Financiamiento Internacional","Legítimo Abono"))</f>
        <v>Legítimo Abono</v>
      </c>
      <c r="B884" s="7">
        <f>DetalleExp!E884</f>
        <v>44264</v>
      </c>
      <c r="C884" s="1" t="str">
        <f>DetalleExp!A884</f>
        <v>EX-2021-20515818-APN-DD#MS</v>
      </c>
      <c r="D884" s="1" t="str">
        <f>IF(A884="Ordenes de Compra",VLOOKUP(C884,Autogestión!$B$2:$D$5090,3,0),IF(A884="Legítimo Abono",VLOOKUP(C884,NoAmpOC!$B$2:$H$988,7,0),"Factura"))</f>
        <v>Factura B</v>
      </c>
      <c r="E884" s="26" t="str">
        <f>IF(A884="Ordenes de Compra",VLOOKUP($C884,Autogestión!$B$2:$G$5090,6,0),IF(A884="Financiamiento Internacional",VLOOKUP($C884,FinInt!$B$2:$G$508,6,0),"Legítimo Abono"))</f>
        <v>Legítimo Abono</v>
      </c>
      <c r="F884" s="26" t="str">
        <f>IF($A884="Ordenes de Compra","ARS",IF($A884="Financiamiento Internacional",VLOOKUP($C884,FinInt!$B$2:$Q$508,15,0),VLOOKUP($C884,NoAmpOC!$B$2:$T$988,18,0)))</f>
        <v>ARS</v>
      </c>
      <c r="G884" s="5">
        <f>IF($A884="Ordenes de Compra",VLOOKUP($C884,Autogestión!$B$2:$H$5090,7,0),IF($A884="Financiamiento Internacional",VLOOKUP($C884,FinInt!$B$2:$Q$1308,16,0),VLOOKUP($C884,NoAmpOC!$B$2:$T$988,19,0)))</f>
        <v>35000</v>
      </c>
      <c r="H884" s="5">
        <f t="shared" si="39"/>
        <v>35000</v>
      </c>
      <c r="I884" s="26" t="str">
        <f>IF($A884="Ordenes de Compra",VLOOKUP($C884,Autogestión!$B$2:$J$5090,9,0),IF($A884="Financiamiento Internacional",VLOOKUP($C884,FinInt!$B$2:$G$1555,6,0),"Legitimo Abono"))</f>
        <v>Legitimo Abono</v>
      </c>
      <c r="J884" s="1" t="str">
        <f>IF($A884="Ordenes de Compra",VLOOKUP($C884,Autogestión!$B$2:$R$5090,17,0),IF($A884="Financiamiento Internacional",VLOOKUP($C884,FinInt!$B$2:$O$1508,14,0),VLOOKUP($C884,NoAmpOC!$B$2:$R$988,17,0)))</f>
        <v>FRIGORIFICO ONETO Y CIA SAIC.</v>
      </c>
      <c r="K884" s="7" t="str">
        <f>DetalleExp!AP884</f>
        <v>LSENDRAS</v>
      </c>
      <c r="L884" s="7" t="str">
        <f>DetalleExp!AQ884</f>
        <v>APYC - Área presupuesto y contabilidad</v>
      </c>
      <c r="M884" s="7" t="str">
        <f>DetalleExp!AR884</f>
        <v>DRVIHVYT#MS - Dirección de respuesta al vih, its, hepatitis virales y tuberculosis</v>
      </c>
      <c r="N884" s="7">
        <f>DetalleExp!AS884</f>
        <v>44265</v>
      </c>
      <c r="O884" s="27">
        <f ca="1">ROUNDUP(TODAY()-N884,0)</f>
        <v>90</v>
      </c>
      <c r="P884" s="27">
        <f ca="1">ROUNDUP(TODAY()-B884,0)</f>
        <v>91</v>
      </c>
      <c r="Q884" s="1" t="str">
        <f>IFERROR(IF(A884="Ordenes de Compra",VLOOKUP($E884,'Ordenes de Compra'!$A$2:$E$1712,5,0),"Sin OC"),"Sin dato")</f>
        <v>Sin OC</v>
      </c>
      <c r="R884" s="28" t="str">
        <f>IFERROR(IF(A884="Ordenes de Compra",VLOOKUP($I884,'Ordenes de Compra'!$B$2:$E$1712,3,0),"Sin OC"),"Sin dato")</f>
        <v>Sin OC</v>
      </c>
      <c r="S884" s="1" t="str">
        <f>VLOOKUP($U884,'Tablas intermedias'!$C$1:$H$222,5,0)</f>
        <v>Programa</v>
      </c>
      <c r="T884" s="29" t="str">
        <f t="shared" si="40"/>
        <v>OK</v>
      </c>
      <c r="U884" s="30" t="str">
        <f t="shared" si="41"/>
        <v>LSENDRASAPYC - Área presupuesto y contabilidadDRVIHVYT#MS - Dirección de respuesta al vih, its, hepatitis virales y tuberculosis</v>
      </c>
      <c r="V884" s="1" t="str">
        <f>VLOOKUP(U884,'Tablas intermedias'!$C$1:$H$222,6,0)</f>
        <v>Si</v>
      </c>
      <c r="W884" s="1" t="str">
        <f ca="1">IF(O884&lt;30,"menos de 30 días","más de 30 días")</f>
        <v>más de 30 días</v>
      </c>
    </row>
    <row r="885" spans="1:23" ht="14.25" hidden="1" thickTop="1" thickBot="1" x14ac:dyDescent="0.25">
      <c r="A885" s="17" t="str">
        <f>IF(DetalleExp!H885='Tablas intermedias'!$A$2,"Ordenes de Compra",IF(DetalleExp!H885='Tablas intermedias'!$A$3,"Financiamiento Internacional","Legítimo Abono"))</f>
        <v>Legítimo Abono</v>
      </c>
      <c r="B885" s="7">
        <f>DetalleExp!E885</f>
        <v>44264</v>
      </c>
      <c r="C885" s="1" t="str">
        <f>DetalleExp!A885</f>
        <v>EX-2021-20520282-APN-DD#MS</v>
      </c>
      <c r="D885" s="1" t="str">
        <f>IF(A885="Ordenes de Compra",VLOOKUP(C885,Autogestión!$B$2:$D$5090,3,0),IF(A885="Legítimo Abono",VLOOKUP(C885,NoAmpOC!$B$2:$H$988,7,0),"Factura"))</f>
        <v>Factura B</v>
      </c>
      <c r="E885" s="26" t="str">
        <f>IF(A885="Ordenes de Compra",VLOOKUP($C885,Autogestión!$B$2:$G$5090,6,0),IF(A885="Financiamiento Internacional",VLOOKUP($C885,FinInt!$B$2:$G$508,6,0),"Legítimo Abono"))</f>
        <v>Legítimo Abono</v>
      </c>
      <c r="F885" s="26" t="str">
        <f>IF($A885="Ordenes de Compra","ARS",IF($A885="Financiamiento Internacional",VLOOKUP($C885,FinInt!$B$2:$Q$508,15,0),VLOOKUP($C885,NoAmpOC!$B$2:$T$988,18,0)))</f>
        <v>ARS</v>
      </c>
      <c r="G885" s="5">
        <f>IF($A885="Ordenes de Compra",VLOOKUP($C885,Autogestión!$B$2:$H$5090,7,0),IF($A885="Financiamiento Internacional",VLOOKUP($C885,FinInt!$B$2:$Q$1308,16,0),VLOOKUP($C885,NoAmpOC!$B$2:$T$988,19,0)))</f>
        <v>35000</v>
      </c>
      <c r="H885" s="5">
        <f t="shared" si="39"/>
        <v>35000</v>
      </c>
      <c r="I885" s="26" t="str">
        <f>IF($A885="Ordenes de Compra",VLOOKUP($C885,Autogestión!$B$2:$J$5090,9,0),IF($A885="Financiamiento Internacional",VLOOKUP($C885,FinInt!$B$2:$G$1555,6,0),"Legitimo Abono"))</f>
        <v>Legitimo Abono</v>
      </c>
      <c r="J885" s="1" t="str">
        <f>IF($A885="Ordenes de Compra",VLOOKUP($C885,Autogestión!$B$2:$R$5090,17,0),IF($A885="Financiamiento Internacional",VLOOKUP($C885,FinInt!$B$2:$O$1508,14,0),VLOOKUP($C885,NoAmpOC!$B$2:$R$988,17,0)))</f>
        <v>FRIGORIFICO ONETO Y CIA SAIC.</v>
      </c>
      <c r="K885" s="7" t="str">
        <f>DetalleExp!AP885</f>
        <v>LSENDRAS</v>
      </c>
      <c r="L885" s="7" t="str">
        <f>DetalleExp!AQ885</f>
        <v>APYC - Área presupuesto y contabilidad</v>
      </c>
      <c r="M885" s="7" t="str">
        <f>DetalleExp!AR885</f>
        <v>DRVIHVYT#MS - Dirección de respuesta al vih, its, hepatitis virales y tuberculosis</v>
      </c>
      <c r="N885" s="7">
        <f>DetalleExp!AS885</f>
        <v>44265</v>
      </c>
      <c r="O885" s="27">
        <f ca="1">ROUNDUP(TODAY()-N885,0)</f>
        <v>90</v>
      </c>
      <c r="P885" s="27">
        <f ca="1">ROUNDUP(TODAY()-B885,0)</f>
        <v>91</v>
      </c>
      <c r="Q885" s="1" t="str">
        <f>IFERROR(IF(A885="Ordenes de Compra",VLOOKUP($E885,'Ordenes de Compra'!$A$2:$E$1712,5,0),"Sin OC"),"Sin dato")</f>
        <v>Sin OC</v>
      </c>
      <c r="R885" s="28" t="str">
        <f>IFERROR(IF(A885="Ordenes de Compra",VLOOKUP($I885,'Ordenes de Compra'!$B$2:$E$1712,3,0),"Sin OC"),"Sin dato")</f>
        <v>Sin OC</v>
      </c>
      <c r="S885" s="1" t="str">
        <f>VLOOKUP($U885,'Tablas intermedias'!$C$1:$H$222,5,0)</f>
        <v>Programa</v>
      </c>
      <c r="T885" s="29" t="str">
        <f t="shared" si="40"/>
        <v>OK</v>
      </c>
      <c r="U885" s="30" t="str">
        <f t="shared" si="41"/>
        <v>LSENDRASAPYC - Área presupuesto y contabilidadDRVIHVYT#MS - Dirección de respuesta al vih, its, hepatitis virales y tuberculosis</v>
      </c>
      <c r="V885" s="1" t="str">
        <f>VLOOKUP(U885,'Tablas intermedias'!$C$1:$H$222,6,0)</f>
        <v>Si</v>
      </c>
      <c r="W885" s="1" t="str">
        <f ca="1">IF(O885&lt;30,"menos de 30 días","más de 30 días")</f>
        <v>más de 30 días</v>
      </c>
    </row>
    <row r="886" spans="1:23" ht="14.25" hidden="1" thickTop="1" thickBot="1" x14ac:dyDescent="0.25">
      <c r="A886" s="17" t="str">
        <f>IF(DetalleExp!H886='Tablas intermedias'!$A$2,"Ordenes de Compra",IF(DetalleExp!H886='Tablas intermedias'!$A$3,"Financiamiento Internacional","Legítimo Abono"))</f>
        <v>Financiamiento Internacional</v>
      </c>
      <c r="B886" s="7">
        <f>DetalleExp!E886</f>
        <v>44264</v>
      </c>
      <c r="C886" s="1" t="str">
        <f>DetalleExp!A886</f>
        <v>EX-2021-20620443-APN-DAFYP#MS</v>
      </c>
      <c r="D886" s="1" t="str">
        <f>IF(A886="Ordenes de Compra",VLOOKUP(C886,Autogestión!$B$2:$D$5090,3,0),IF(A886="Legítimo Abono",VLOOKUP(C886,NoAmpOC!$B$2:$H$988,7,0),"Factura"))</f>
        <v>Factura</v>
      </c>
      <c r="E886" s="26" t="str">
        <f>IF(A886="Ordenes de Compra",VLOOKUP($C886,Autogestión!$B$2:$G$5090,6,0),IF(A886="Financiamiento Internacional",VLOOKUP($C886,FinInt!$B$2:$G$508,6,0),"Legítimo Abono"))</f>
        <v>Programa de Consolidación de la Gestión centralizada en Salud - ARG/13/007 - PNUD</v>
      </c>
      <c r="F886" s="26" t="str">
        <f>IF($A886="Ordenes de Compra","ARS",IF($A886="Financiamiento Internacional",VLOOKUP($C886,FinInt!$B$2:$Q$508,15,0),VLOOKUP($C886,NoAmpOC!$B$2:$T$988,18,0)))</f>
        <v>ARS</v>
      </c>
      <c r="G886" s="5">
        <f>IF($A886="Ordenes de Compra",VLOOKUP($C886,Autogestión!$B$2:$H$5090,7,0),IF($A886="Financiamiento Internacional",VLOOKUP($C886,FinInt!$B$2:$Q$1308,16,0),VLOOKUP($C886,NoAmpOC!$B$2:$T$988,19,0)))</f>
        <v>140000</v>
      </c>
      <c r="H886" s="5">
        <f t="shared" si="39"/>
        <v>140000</v>
      </c>
      <c r="I886" s="26" t="str">
        <f>IF($A886="Ordenes de Compra",VLOOKUP($C886,Autogestión!$B$2:$J$5090,9,0),IF($A886="Financiamiento Internacional",VLOOKUP($C886,FinInt!$B$2:$G$1555,6,0),"Legitimo Abono"))</f>
        <v>Programa de Consolidación de la Gestión centralizada en Salud - ARG/13/007 - PNUD</v>
      </c>
      <c r="J886" s="1" t="str">
        <f>IF($A886="Ordenes de Compra",VLOOKUP($C886,Autogestión!$B$2:$R$5090,17,0),IF($A886="Financiamiento Internacional",VLOOKUP($C886,FinInt!$B$2:$O$1508,14,0),VLOOKUP($C886,NoAmpOC!$B$2:$R$988,17,0)))</f>
        <v>Uadel SRL</v>
      </c>
      <c r="K886" s="7" t="str">
        <f>DetalleExp!AP886</f>
        <v>DAFYP#MS-ARCHIVO</v>
      </c>
      <c r="L886" s="7" t="str">
        <f>DetalleExp!AQ886</f>
        <v>ARCHIVO - Archivo</v>
      </c>
      <c r="M886" s="7" t="str">
        <f>DetalleExp!AR886</f>
        <v>DAFYP#MS - Dirección de administración financiera y presupuestaria</v>
      </c>
      <c r="N886" s="7">
        <f>DetalleExp!AS886</f>
        <v>44277</v>
      </c>
      <c r="O886" s="27">
        <f ca="1">ROUNDUP(TODAY()-N886,0)</f>
        <v>78</v>
      </c>
      <c r="P886" s="27">
        <f ca="1">ROUNDUP(TODAY()-B886,0)</f>
        <v>91</v>
      </c>
      <c r="Q886" s="1" t="str">
        <f>IFERROR(IF(A886="Ordenes de Compra",VLOOKUP($E886,'Ordenes de Compra'!$A$2:$E$1712,5,0),"Sin OC"),"Sin dato")</f>
        <v>Sin OC</v>
      </c>
      <c r="R886" s="28" t="str">
        <f>IFERROR(IF(A886="Ordenes de Compra",VLOOKUP($I886,'Ordenes de Compra'!$B$2:$E$1712,3,0),"Sin OC"),"Sin dato")</f>
        <v>Sin OC</v>
      </c>
      <c r="S886" s="1" t="str">
        <f>VLOOKUP($U886,'Tablas intermedias'!$C$1:$H$222,5,0)</f>
        <v>DGPFE</v>
      </c>
      <c r="T886" s="29" t="str">
        <f t="shared" si="40"/>
        <v>OK</v>
      </c>
      <c r="U886" s="30" t="str">
        <f t="shared" si="41"/>
        <v>DAFYP#MS-ARCHIVOARCHIVO - ArchivoDAFYP#MS - Dirección de administración financiera y presupuestaria</v>
      </c>
      <c r="V886" s="1" t="str">
        <f>VLOOKUP(U886,'Tablas intermedias'!$C$1:$H$222,6,0)</f>
        <v>No</v>
      </c>
      <c r="W886" s="1" t="str">
        <f ca="1">IF(O886&lt;30,"menos de 30 días","más de 30 días")</f>
        <v>más de 30 días</v>
      </c>
    </row>
    <row r="887" spans="1:23" ht="14.25" hidden="1" thickTop="1" thickBot="1" x14ac:dyDescent="0.25">
      <c r="A887" s="17" t="str">
        <f>IF(DetalleExp!H887='Tablas intermedias'!$A$2,"Ordenes de Compra",IF(DetalleExp!H887='Tablas intermedias'!$A$3,"Financiamiento Internacional","Legítimo Abono"))</f>
        <v>Ordenes de Compra</v>
      </c>
      <c r="B887" s="7">
        <f>DetalleExp!E887</f>
        <v>44264</v>
      </c>
      <c r="C887" s="1" t="str">
        <f>DetalleExp!A887</f>
        <v>EX-2021-20635961-APN-DTYC#MS</v>
      </c>
      <c r="D887" s="1" t="str">
        <f>IF(A887="Ordenes de Compra",VLOOKUP(C887,Autogestión!$B$2:$D$5090,3,0),IF(A887="Legítimo Abono",VLOOKUP(C887,NoAmpOC!$B$2:$H$988,7,0),"Factura"))</f>
        <v>Factura</v>
      </c>
      <c r="E887" s="26">
        <f>IF(A887="Ordenes de Compra",VLOOKUP($C887,Autogestión!$B$2:$G$5090,6,0),IF(A887="Financiamiento Internacional",VLOOKUP($C887,FinInt!$B$2:$G$508,6,0),"Legítimo Abono"))</f>
        <v>0</v>
      </c>
      <c r="F887" s="26" t="str">
        <f>IF($A887="Ordenes de Compra","ARS",IF($A887="Financiamiento Internacional",VLOOKUP($C887,FinInt!$B$2:$Q$508,15,0),VLOOKUP($C887,NoAmpOC!$B$2:$T$988,18,0)))</f>
        <v>ARS</v>
      </c>
      <c r="G887" s="5">
        <f>IF($A887="Ordenes de Compra",VLOOKUP($C887,Autogestión!$B$2:$H$5090,7,0),IF($A887="Financiamiento Internacional",VLOOKUP($C887,FinInt!$B$2:$Q$1308,16,0),VLOOKUP($C887,NoAmpOC!$B$2:$T$988,19,0)))</f>
        <v>0</v>
      </c>
      <c r="H887" s="5">
        <f t="shared" si="39"/>
        <v>0</v>
      </c>
      <c r="I887" s="26">
        <f>IF($A887="Ordenes de Compra",VLOOKUP($C887,Autogestión!$B$2:$J$5090,9,0),IF($A887="Financiamiento Internacional",VLOOKUP($C887,FinInt!$B$2:$G$1555,6,0),"Legitimo Abono"))</f>
        <v>0</v>
      </c>
      <c r="J887" s="1" t="str">
        <f>IF($A887="Ordenes de Compra",VLOOKUP($C887,Autogestión!$B$2:$R$5090,17,0),IF($A887="Financiamiento Internacional",VLOOKUP($C887,FinInt!$B$2:$O$1508,14,0),VLOOKUP($C887,NoAmpOC!$B$2:$R$988,17,0)))</f>
        <v>Federal Med S.A</v>
      </c>
      <c r="K887" s="7" t="str">
        <f>DetalleExp!AP887</f>
        <v>JLUGONES</v>
      </c>
      <c r="L887" s="7" t="str">
        <f>DetalleExp!AQ887</f>
        <v>PROFESIONALES_LEGALES - Profesionales asuntos legales</v>
      </c>
      <c r="M887" s="7" t="str">
        <f>DetalleExp!AR887</f>
        <v>DAL#MS - Dirección de asuntos legales</v>
      </c>
      <c r="N887" s="7">
        <f>DetalleExp!AS887</f>
        <v>44271</v>
      </c>
      <c r="O887" s="27">
        <f ca="1">ROUNDUP(TODAY()-N887,0)</f>
        <v>84</v>
      </c>
      <c r="P887" s="27">
        <f ca="1">ROUNDUP(TODAY()-B887,0)</f>
        <v>91</v>
      </c>
      <c r="Q887" s="1" t="str">
        <f>IFERROR(IF(A887="Ordenes de Compra",VLOOKUP($E887,'Ordenes de Compra'!$A$2:$E$1712,5,0),"Sin OC"),"Sin dato")</f>
        <v>Sin dato</v>
      </c>
      <c r="R887" s="28" t="str">
        <f>IFERROR(IF(A887="Ordenes de Compra",VLOOKUP($I887,'Ordenes de Compra'!$B$2:$E$1712,3,0),"Sin OC"),"Sin dato")</f>
        <v>Sin dato</v>
      </c>
      <c r="S887" s="1" t="str">
        <f>VLOOKUP($U887,'Tablas intermedias'!$C$1:$H$222,5,0)</f>
        <v>DAL</v>
      </c>
      <c r="T887" s="29" t="str">
        <f t="shared" si="40"/>
        <v>OK</v>
      </c>
      <c r="U887" s="30" t="str">
        <f t="shared" si="41"/>
        <v>JLUGONESPROFESIONALES_LEGALES - Profesionales asuntos legalesDAL#MS - Dirección de asuntos legales</v>
      </c>
      <c r="V887" s="1" t="str">
        <f>VLOOKUP(U887,'Tablas intermedias'!$C$1:$H$222,6,0)</f>
        <v>Si</v>
      </c>
      <c r="W887" s="1" t="str">
        <f ca="1">IF(O887&lt;30,"menos de 30 días","más de 30 días")</f>
        <v>más de 30 días</v>
      </c>
    </row>
    <row r="888" spans="1:23" ht="14.25" hidden="1" thickTop="1" thickBot="1" x14ac:dyDescent="0.25">
      <c r="A888" s="17" t="str">
        <f>IF(DetalleExp!H888='Tablas intermedias'!$A$2,"Ordenes de Compra",IF(DetalleExp!H888='Tablas intermedias'!$A$3,"Financiamiento Internacional","Legítimo Abono"))</f>
        <v>Ordenes de Compra</v>
      </c>
      <c r="B888" s="7">
        <f>DetalleExp!E888</f>
        <v>44264</v>
      </c>
      <c r="C888" s="1" t="str">
        <f>DetalleExp!A888</f>
        <v>EX-2021-20798089-APN-DTYC#MS</v>
      </c>
      <c r="D888" s="1" t="str">
        <f>IF(A888="Ordenes de Compra",VLOOKUP(C888,Autogestión!$B$2:$D$5090,3,0),IF(A888="Legítimo Abono",VLOOKUP(C888,NoAmpOC!$B$2:$H$988,7,0),"Factura"))</f>
        <v>Factura</v>
      </c>
      <c r="E888" s="26" t="str">
        <f>IF(A888="Ordenes de Compra",VLOOKUP($C888,Autogestión!$B$2:$G$5090,6,0),IF(A888="Financiamiento Internacional",VLOOKUP($C888,FinInt!$B$2:$G$508,6,0),"Legítimo Abono"))</f>
        <v>80-0015-LPU19</v>
      </c>
      <c r="F888" s="26" t="str">
        <f>IF($A888="Ordenes de Compra","ARS",IF($A888="Financiamiento Internacional",VLOOKUP($C888,FinInt!$B$2:$Q$508,15,0),VLOOKUP($C888,NoAmpOC!$B$2:$T$988,18,0)))</f>
        <v>ARS</v>
      </c>
      <c r="G888" s="5">
        <f>IF($A888="Ordenes de Compra",VLOOKUP($C888,Autogestión!$B$2:$H$5090,7,0),IF($A888="Financiamiento Internacional",VLOOKUP($C888,FinInt!$B$2:$Q$1308,16,0),VLOOKUP($C888,NoAmpOC!$B$2:$T$988,19,0)))</f>
        <v>11934325.779999999</v>
      </c>
      <c r="H888" s="5">
        <f t="shared" si="39"/>
        <v>11934325.779999999</v>
      </c>
      <c r="I888" s="26" t="str">
        <f>IF($A888="Ordenes de Compra",VLOOKUP($C888,Autogestión!$B$2:$J$5090,9,0),IF($A888="Financiamiento Internacional",VLOOKUP($C888,FinInt!$B$2:$G$1555,6,0),"Legitimo Abono"))</f>
        <v>80-1121-OC20</v>
      </c>
      <c r="J888" s="1" t="str">
        <f>IF($A888="Ordenes de Compra",VLOOKUP($C888,Autogestión!$B$2:$R$5090,17,0),IF($A888="Financiamiento Internacional",VLOOKUP($C888,FinInt!$B$2:$O$1508,14,0),VLOOKUP($C888,NoAmpOC!$B$2:$R$988,17,0)))</f>
        <v>REX ARGENTINA SA</v>
      </c>
      <c r="K888" s="7" t="str">
        <f>DetalleExp!AP888</f>
        <v>DCYT#MS-PVD</v>
      </c>
      <c r="L888" s="7" t="str">
        <f>DetalleExp!AQ888</f>
        <v>PVD - Privada</v>
      </c>
      <c r="M888" s="7" t="str">
        <f>DetalleExp!AR888</f>
        <v>DCYT#MS - Dirección de contabilidad y tesorería</v>
      </c>
      <c r="N888" s="7">
        <f>DetalleExp!AS888</f>
        <v>44323</v>
      </c>
      <c r="O888" s="27">
        <f ca="1">ROUNDUP(TODAY()-N888,0)</f>
        <v>32</v>
      </c>
      <c r="P888" s="27">
        <f ca="1">ROUNDUP(TODAY()-B888,0)</f>
        <v>91</v>
      </c>
      <c r="Q888" s="1" t="str">
        <f>IFERROR(IF(A888="Ordenes de Compra",VLOOKUP($E888,'Ordenes de Compra'!$A$2:$E$1712,5,0),"Sin OC"),"Sin dato")</f>
        <v>1.0.0.3.0</v>
      </c>
      <c r="R888" s="28">
        <f>IFERROR(IF(A888="Ordenes de Compra",VLOOKUP($I888,'Ordenes de Compra'!$B$2:$E$1712,3,0),"Sin OC"),"Sin dato")</f>
        <v>166560000</v>
      </c>
      <c r="S888" s="1" t="str">
        <f>VLOOKUP($U888,'Tablas intermedias'!$C$1:$H$222,5,0)</f>
        <v>Contabilidad</v>
      </c>
      <c r="T888" s="29" t="str">
        <f t="shared" si="40"/>
        <v>OK</v>
      </c>
      <c r="U888" s="30" t="str">
        <f t="shared" si="41"/>
        <v>DCYT#MS-PVDPVD - PrivadaDCYT#MS - Dirección de contabilidad y tesorería</v>
      </c>
      <c r="V888" s="1" t="str">
        <f>VLOOKUP(U888,'Tablas intermedias'!$C$1:$H$222,6,0)</f>
        <v>Si</v>
      </c>
      <c r="W888" s="1" t="str">
        <f ca="1">IF(O888&lt;30,"menos de 30 días","más de 30 días")</f>
        <v>más de 30 días</v>
      </c>
    </row>
    <row r="889" spans="1:23" ht="14.25" hidden="1" thickTop="1" thickBot="1" x14ac:dyDescent="0.25">
      <c r="A889" s="17" t="str">
        <f>IF(DetalleExp!H889='Tablas intermedias'!$A$2,"Ordenes de Compra",IF(DetalleExp!H889='Tablas intermedias'!$A$3,"Financiamiento Internacional","Legítimo Abono"))</f>
        <v>Ordenes de Compra</v>
      </c>
      <c r="B889" s="7">
        <f>DetalleExp!E889</f>
        <v>44265</v>
      </c>
      <c r="C889" s="1" t="str">
        <f>DetalleExp!A889</f>
        <v>EX-2021-20980443-APN-DTYC#MS</v>
      </c>
      <c r="D889" s="1" t="str">
        <f>IF(A889="Ordenes de Compra",VLOOKUP(C889,Autogestión!$B$2:$D$5090,3,0),IF(A889="Legítimo Abono",VLOOKUP(C889,NoAmpOC!$B$2:$H$988,7,0),"Factura"))</f>
        <v>Factura</v>
      </c>
      <c r="E889" s="26" t="str">
        <f>IF(A889="Ordenes de Compra",VLOOKUP($C889,Autogestión!$B$2:$G$5090,6,0),IF(A889="Financiamiento Internacional",VLOOKUP($C889,FinInt!$B$2:$G$508,6,0),"Legítimo Abono"))</f>
        <v>80-0059-CDI18</v>
      </c>
      <c r="F889" s="26" t="str">
        <f>IF($A889="Ordenes de Compra","ARS",IF($A889="Financiamiento Internacional",VLOOKUP($C889,FinInt!$B$2:$Q$508,15,0),VLOOKUP($C889,NoAmpOC!$B$2:$T$988,18,0)))</f>
        <v>ARS</v>
      </c>
      <c r="G889" s="5">
        <f>IF($A889="Ordenes de Compra",VLOOKUP($C889,Autogestión!$B$2:$H$5090,7,0),IF($A889="Financiamiento Internacional",VLOOKUP($C889,FinInt!$B$2:$Q$1308,16,0),VLOOKUP($C889,NoAmpOC!$B$2:$T$988,19,0)))</f>
        <v>52000</v>
      </c>
      <c r="H889" s="5">
        <f t="shared" si="39"/>
        <v>52000</v>
      </c>
      <c r="I889" s="26" t="str">
        <f>IF($A889="Ordenes de Compra",VLOOKUP($C889,Autogestión!$B$2:$J$5090,9,0),IF($A889="Financiamiento Internacional",VLOOKUP($C889,FinInt!$B$2:$G$1555,6,0),"Legitimo Abono"))</f>
        <v>Legitimo abono</v>
      </c>
      <c r="J889" s="1" t="str">
        <f>IF($A889="Ordenes de Compra",VLOOKUP($C889,Autogestión!$B$2:$R$5090,17,0),IF($A889="Financiamiento Internacional",VLOOKUP($C889,FinInt!$B$2:$O$1508,14,0),VLOOKUP($C889,NoAmpOC!$B$2:$R$988,17,0)))</f>
        <v>Angeleri y Asociados S.A.</v>
      </c>
      <c r="K889" s="7" t="str">
        <f>DetalleExp!AP889</f>
        <v>SSOARES</v>
      </c>
      <c r="L889" s="7" t="str">
        <f>DetalleExp!AQ889</f>
        <v>PVD - Pvd dirección de sumarios</v>
      </c>
      <c r="M889" s="7" t="str">
        <f>DetalleExp!AR889</f>
        <v>DS#MS - Dirección de sumarios</v>
      </c>
      <c r="N889" s="7">
        <f>DetalleExp!AS889</f>
        <v>44314</v>
      </c>
      <c r="O889" s="27">
        <f ca="1">ROUNDUP(TODAY()-N889,0)</f>
        <v>41</v>
      </c>
      <c r="P889" s="27">
        <f ca="1">ROUNDUP(TODAY()-B889,0)</f>
        <v>90</v>
      </c>
      <c r="Q889" s="1" t="str">
        <f>IFERROR(IF(A889="Ordenes de Compra",VLOOKUP($E889,'Ordenes de Compra'!$A$2:$E$1712,5,0),"Sin OC"),"Sin dato")</f>
        <v>1.0.0.3.0</v>
      </c>
      <c r="R889" s="28" t="str">
        <f>IFERROR(IF(A889="Ordenes de Compra",VLOOKUP($I889,'Ordenes de Compra'!$B$2:$E$1712,3,0),"Sin OC"),"Sin dato")</f>
        <v>Sin dato</v>
      </c>
      <c r="S889" s="1" t="str">
        <f>VLOOKUP($U889,'Tablas intermedias'!$C$1:$H$222,5,0)</f>
        <v>Programa</v>
      </c>
      <c r="T889" s="29" t="str">
        <f t="shared" si="40"/>
        <v>OK</v>
      </c>
      <c r="U889" s="30" t="str">
        <f t="shared" si="41"/>
        <v>SSOARESPVD - Pvd dirección de sumariosDS#MS - Dirección de sumarios</v>
      </c>
      <c r="V889" s="1" t="str">
        <f>VLOOKUP(U889,'Tablas intermedias'!$C$1:$H$222,6,0)</f>
        <v>Si</v>
      </c>
      <c r="W889" s="1" t="str">
        <f ca="1">IF(O889&lt;30,"menos de 30 días","más de 30 días")</f>
        <v>más de 30 días</v>
      </c>
    </row>
    <row r="890" spans="1:23" ht="14.25" hidden="1" thickTop="1" thickBot="1" x14ac:dyDescent="0.25">
      <c r="A890" s="17" t="str">
        <f>IF(DetalleExp!H890='Tablas intermedias'!$A$2,"Ordenes de Compra",IF(DetalleExp!H890='Tablas intermedias'!$A$3,"Financiamiento Internacional","Legítimo Abono"))</f>
        <v>Ordenes de Compra</v>
      </c>
      <c r="B890" s="7">
        <f>DetalleExp!E890</f>
        <v>44265</v>
      </c>
      <c r="C890" s="1" t="str">
        <f>DetalleExp!A890</f>
        <v>EX-2021-21207605-APN-DTYC#MS</v>
      </c>
      <c r="D890" s="1" t="str">
        <f>IF(A890="Ordenes de Compra",VLOOKUP(C890,Autogestión!$B$2:$D$5090,3,0),IF(A890="Legítimo Abono",VLOOKUP(C890,NoAmpOC!$B$2:$H$988,7,0),"Factura"))</f>
        <v>Factura</v>
      </c>
      <c r="E890" s="26" t="str">
        <f>IF(A890="Ordenes de Compra",VLOOKUP($C890,Autogestión!$B$2:$G$5090,6,0),IF(A890="Financiamiento Internacional",VLOOKUP($C890,FinInt!$B$2:$G$508,6,0),"Legítimo Abono"))</f>
        <v>80-0028-CDI17</v>
      </c>
      <c r="F890" s="26" t="str">
        <f>IF($A890="Ordenes de Compra","ARS",IF($A890="Financiamiento Internacional",VLOOKUP($C890,FinInt!$B$2:$Q$508,15,0),VLOOKUP($C890,NoAmpOC!$B$2:$T$988,18,0)))</f>
        <v>ARS</v>
      </c>
      <c r="G890" s="5">
        <f>IF($A890="Ordenes de Compra",VLOOKUP($C890,Autogestión!$B$2:$H$5090,7,0),IF($A890="Financiamiento Internacional",VLOOKUP($C890,FinInt!$B$2:$Q$1308,16,0),VLOOKUP($C890,NoAmpOC!$B$2:$T$988,19,0)))</f>
        <v>5716886.7199999997</v>
      </c>
      <c r="H890" s="5">
        <f t="shared" si="39"/>
        <v>5716886.7199999997</v>
      </c>
      <c r="I890" s="26" t="str">
        <f>IF($A890="Ordenes de Compra",VLOOKUP($C890,Autogestión!$B$2:$J$5090,9,0),IF($A890="Financiamiento Internacional",VLOOKUP($C890,FinInt!$B$2:$G$1555,6,0),"Legitimo Abono"))</f>
        <v>80-1198-CON20</v>
      </c>
      <c r="J890" s="1" t="str">
        <f>IF($A890="Ordenes de Compra",VLOOKUP($C890,Autogestión!$B$2:$R$5090,17,0),IF($A890="Financiamiento Internacional",VLOOKUP($C890,FinInt!$B$2:$O$1508,14,0),VLOOKUP($C890,NoAmpOC!$B$2:$R$988,17,0)))</f>
        <v>CORREO OFICIAL DE LA REPÚBLICA ARGENTINA S.A..</v>
      </c>
      <c r="K890" s="7" t="str">
        <f>DetalleExp!AP890</f>
        <v>SSMEIE#MS</v>
      </c>
      <c r="L890" s="7" t="str">
        <f>DetalleExp!AQ890</f>
        <v>PVD - Privada</v>
      </c>
      <c r="M890" s="7" t="str">
        <f>DetalleExp!AR890</f>
        <v>SSMEIE#MS - Subsecretaría de medicamentos e información estratégica</v>
      </c>
      <c r="N890" s="7">
        <f>DetalleExp!AS890</f>
        <v>44350</v>
      </c>
      <c r="O890" s="27">
        <f ca="1">ROUNDUP(TODAY()-N890,0)</f>
        <v>5</v>
      </c>
      <c r="P890" s="27">
        <f ca="1">ROUNDUP(TODAY()-B890,0)</f>
        <v>90</v>
      </c>
      <c r="Q890" s="1" t="str">
        <f>IFERROR(IF(A890="Ordenes de Compra",VLOOKUP($E890,'Ordenes de Compra'!$A$2:$E$1712,5,0),"Sin OC"),"Sin dato")</f>
        <v>29.0.0.5.0</v>
      </c>
      <c r="R890" s="28">
        <f>IFERROR(IF(A890="Ordenes de Compra",VLOOKUP($I890,'Ordenes de Compra'!$B$2:$E$1712,3,0),"Sin OC"),"Sin dato")</f>
        <v>689171613</v>
      </c>
      <c r="S890" s="1" t="str">
        <f>VLOOKUP($U890,'Tablas intermedias'!$C$1:$H$222,5,0)</f>
        <v>Programa</v>
      </c>
      <c r="T890" s="29" t="str">
        <f t="shared" si="40"/>
        <v>OK</v>
      </c>
      <c r="U890" s="30" t="str">
        <f t="shared" si="41"/>
        <v>SSMEIE#MSPVD - PrivadaSSMEIE#MS - Subsecretaría de medicamentos e información estratégica</v>
      </c>
      <c r="V890" s="1" t="str">
        <f>VLOOKUP(U890,'Tablas intermedias'!$C$1:$H$222,6,0)</f>
        <v>Si</v>
      </c>
      <c r="W890" s="1" t="str">
        <f ca="1">IF(O890&lt;30,"menos de 30 días","más de 30 días")</f>
        <v>menos de 30 días</v>
      </c>
    </row>
    <row r="891" spans="1:23" ht="14.25" hidden="1" thickTop="1" thickBot="1" x14ac:dyDescent="0.25">
      <c r="A891" s="17" t="str">
        <f>IF(DetalleExp!H891='Tablas intermedias'!$A$2,"Ordenes de Compra",IF(DetalleExp!H891='Tablas intermedias'!$A$3,"Financiamiento Internacional","Legítimo Abono"))</f>
        <v>Ordenes de Compra</v>
      </c>
      <c r="B891" s="7">
        <f>DetalleExp!E891</f>
        <v>44265</v>
      </c>
      <c r="C891" s="1" t="str">
        <f>DetalleExp!A891</f>
        <v>EX-2021-21209979-APN-DTYC#MS</v>
      </c>
      <c r="D891" s="1" t="str">
        <f>IF(A891="Ordenes de Compra",VLOOKUP(C891,Autogestión!$B$2:$D$5090,3,0),IF(A891="Legítimo Abono",VLOOKUP(C891,NoAmpOC!$B$2:$H$988,7,0),"Factura"))</f>
        <v>Factura</v>
      </c>
      <c r="E891" s="26" t="str">
        <f>IF(A891="Ordenes de Compra",VLOOKUP($C891,Autogestión!$B$2:$G$5090,6,0),IF(A891="Financiamiento Internacional",VLOOKUP($C891,FinInt!$B$2:$G$508,6,0),"Legítimo Abono"))</f>
        <v>80-0028-CDI17</v>
      </c>
      <c r="F891" s="26" t="str">
        <f>IF($A891="Ordenes de Compra","ARS",IF($A891="Financiamiento Internacional",VLOOKUP($C891,FinInt!$B$2:$Q$508,15,0),VLOOKUP($C891,NoAmpOC!$B$2:$T$988,18,0)))</f>
        <v>ARS</v>
      </c>
      <c r="G891" s="5">
        <f>IF($A891="Ordenes de Compra",VLOOKUP($C891,Autogestión!$B$2:$H$5090,7,0),IF($A891="Financiamiento Internacional",VLOOKUP($C891,FinInt!$B$2:$Q$1308,16,0),VLOOKUP($C891,NoAmpOC!$B$2:$T$988,19,0)))</f>
        <v>767090.38</v>
      </c>
      <c r="H891" s="5">
        <f t="shared" si="39"/>
        <v>767090.38</v>
      </c>
      <c r="I891" s="26" t="str">
        <f>IF($A891="Ordenes de Compra",VLOOKUP($C891,Autogestión!$B$2:$J$5090,9,0),IF($A891="Financiamiento Internacional",VLOOKUP($C891,FinInt!$B$2:$G$1555,6,0),"Legitimo Abono"))</f>
        <v>80-1198-CON20</v>
      </c>
      <c r="J891" s="1" t="str">
        <f>IF($A891="Ordenes de Compra",VLOOKUP($C891,Autogestión!$B$2:$R$5090,17,0),IF($A891="Financiamiento Internacional",VLOOKUP($C891,FinInt!$B$2:$O$1508,14,0),VLOOKUP($C891,NoAmpOC!$B$2:$R$988,17,0)))</f>
        <v>CORREO OFICIAL DE LA REPÚBLICA ARGENTINA S.A..</v>
      </c>
      <c r="K891" s="7" t="str">
        <f>DetalleExp!AP891</f>
        <v>SSMEIE#MS</v>
      </c>
      <c r="L891" s="7" t="str">
        <f>DetalleExp!AQ891</f>
        <v>PVD - Privada</v>
      </c>
      <c r="M891" s="7" t="str">
        <f>DetalleExp!AR891</f>
        <v>SSMEIE#MS - Subsecretaría de medicamentos e información estratégica</v>
      </c>
      <c r="N891" s="7">
        <f>DetalleExp!AS891</f>
        <v>44350</v>
      </c>
      <c r="O891" s="27">
        <f ca="1">ROUNDUP(TODAY()-N891,0)</f>
        <v>5</v>
      </c>
      <c r="P891" s="27">
        <f ca="1">ROUNDUP(TODAY()-B891,0)</f>
        <v>90</v>
      </c>
      <c r="Q891" s="1" t="str">
        <f>IFERROR(IF(A891="Ordenes de Compra",VLOOKUP($E891,'Ordenes de Compra'!$A$2:$E$1712,5,0),"Sin OC"),"Sin dato")</f>
        <v>29.0.0.5.0</v>
      </c>
      <c r="R891" s="28">
        <f>IFERROR(IF(A891="Ordenes de Compra",VLOOKUP($I891,'Ordenes de Compra'!$B$2:$E$1712,3,0),"Sin OC"),"Sin dato")</f>
        <v>689171613</v>
      </c>
      <c r="S891" s="1" t="str">
        <f>VLOOKUP($U891,'Tablas intermedias'!$C$1:$H$222,5,0)</f>
        <v>Programa</v>
      </c>
      <c r="T891" s="29" t="str">
        <f t="shared" si="40"/>
        <v>OK</v>
      </c>
      <c r="U891" s="30" t="str">
        <f t="shared" si="41"/>
        <v>SSMEIE#MSPVD - PrivadaSSMEIE#MS - Subsecretaría de medicamentos e información estratégica</v>
      </c>
      <c r="V891" s="1" t="str">
        <f>VLOOKUP(U891,'Tablas intermedias'!$C$1:$H$222,6,0)</f>
        <v>Si</v>
      </c>
      <c r="W891" s="1" t="str">
        <f ca="1">IF(O891&lt;30,"menos de 30 días","más de 30 días")</f>
        <v>menos de 30 días</v>
      </c>
    </row>
    <row r="892" spans="1:23" ht="14.25" hidden="1" thickTop="1" thickBot="1" x14ac:dyDescent="0.25">
      <c r="A892" s="17" t="str">
        <f>IF(DetalleExp!H892='Tablas intermedias'!$A$2,"Ordenes de Compra",IF(DetalleExp!H892='Tablas intermedias'!$A$3,"Financiamiento Internacional","Legítimo Abono"))</f>
        <v>Financiamiento Internacional</v>
      </c>
      <c r="B892" s="7">
        <f>DetalleExp!E892</f>
        <v>44265</v>
      </c>
      <c r="C892" s="1" t="str">
        <f>DetalleExp!A892</f>
        <v>EX-2021-21230297-APN-DAFYP#MS</v>
      </c>
      <c r="D892" s="1" t="str">
        <f>IF(A892="Ordenes de Compra",VLOOKUP(C892,Autogestión!$B$2:$D$5090,3,0),IF(A892="Legítimo Abono",VLOOKUP(C892,NoAmpOC!$B$2:$H$988,7,0),"Factura"))</f>
        <v>Factura</v>
      </c>
      <c r="E892" s="26" t="str">
        <f>IF(A892="Ordenes de Compra",VLOOKUP($C892,Autogestión!$B$2:$G$5090,6,0),IF(A892="Financiamiento Internacional",VLOOKUP($C892,FinInt!$B$2:$G$508,6,0),"Legítimo Abono"))</f>
        <v>Programa de Apoyo al Fortalecimiento de la cobertura pública efectiva de salud y un sistema integrado de provisión de salud de calidad. Proyectos BIRF - ARG/19/014 - PNUD</v>
      </c>
      <c r="F892" s="26" t="str">
        <f>IF($A892="Ordenes de Compra","ARS",IF($A892="Financiamiento Internacional",VLOOKUP($C892,FinInt!$B$2:$Q$508,15,0),VLOOKUP($C892,NoAmpOC!$B$2:$T$988,18,0)))</f>
        <v>ARS</v>
      </c>
      <c r="G892" s="5">
        <f>IF($A892="Ordenes de Compra",VLOOKUP($C892,Autogestión!$B$2:$H$5090,7,0),IF($A892="Financiamiento Internacional",VLOOKUP($C892,FinInt!$B$2:$Q$1308,16,0),VLOOKUP($C892,NoAmpOC!$B$2:$T$988,19,0)))</f>
        <v>44510.55</v>
      </c>
      <c r="H892" s="5">
        <f t="shared" si="39"/>
        <v>44510.55</v>
      </c>
      <c r="I892" s="26" t="str">
        <f>IF($A892="Ordenes de Compra",VLOOKUP($C892,Autogestión!$B$2:$J$5090,9,0),IF($A892="Financiamiento Internacional",VLOOKUP($C892,FinInt!$B$2:$G$1555,6,0),"Legitimo Abono"))</f>
        <v>Programa de Apoyo al Fortalecimiento de la cobertura pública efectiva de salud y un sistema integrado de provisión de salud de calidad. Proyectos BIRF - ARG/19/014 - PNUD</v>
      </c>
      <c r="J892" s="1" t="str">
        <f>IF($A892="Ordenes de Compra",VLOOKUP($C892,Autogestión!$B$2:$R$5090,17,0),IF($A892="Financiamiento Internacional",VLOOKUP($C892,FinInt!$B$2:$O$1508,14,0),VLOOKUP($C892,NoAmpOC!$B$2:$R$988,17,0)))</f>
        <v>QSC Soluciones S.R.L.</v>
      </c>
      <c r="K892" s="7" t="str">
        <f>DetalleExp!AP892</f>
        <v>DAFYP#MS-ARCHIVO</v>
      </c>
      <c r="L892" s="7" t="str">
        <f>DetalleExp!AQ892</f>
        <v>ARCHIVO - Archivo</v>
      </c>
      <c r="M892" s="7" t="str">
        <f>DetalleExp!AR892</f>
        <v>DAFYP#MS - Dirección de administración financiera y presupuestaria</v>
      </c>
      <c r="N892" s="7">
        <f>DetalleExp!AS892</f>
        <v>44277</v>
      </c>
      <c r="O892" s="27">
        <f ca="1">ROUNDUP(TODAY()-N892,0)</f>
        <v>78</v>
      </c>
      <c r="P892" s="27">
        <f ca="1">ROUNDUP(TODAY()-B892,0)</f>
        <v>90</v>
      </c>
      <c r="Q892" s="1" t="str">
        <f>IFERROR(IF(A892="Ordenes de Compra",VLOOKUP($E892,'Ordenes de Compra'!$A$2:$E$1712,5,0),"Sin OC"),"Sin dato")</f>
        <v>Sin OC</v>
      </c>
      <c r="R892" s="28" t="str">
        <f>IFERROR(IF(A892="Ordenes de Compra",VLOOKUP($I892,'Ordenes de Compra'!$B$2:$E$1712,3,0),"Sin OC"),"Sin dato")</f>
        <v>Sin OC</v>
      </c>
      <c r="S892" s="1" t="str">
        <f>VLOOKUP($U892,'Tablas intermedias'!$C$1:$H$222,5,0)</f>
        <v>DGPFE</v>
      </c>
      <c r="T892" s="29" t="str">
        <f t="shared" si="40"/>
        <v>OK</v>
      </c>
      <c r="U892" s="30" t="str">
        <f t="shared" si="41"/>
        <v>DAFYP#MS-ARCHIVOARCHIVO - ArchivoDAFYP#MS - Dirección de administración financiera y presupuestaria</v>
      </c>
      <c r="V892" s="1" t="str">
        <f>VLOOKUP(U892,'Tablas intermedias'!$C$1:$H$222,6,0)</f>
        <v>No</v>
      </c>
      <c r="W892" s="1" t="str">
        <f ca="1">IF(O892&lt;30,"menos de 30 días","más de 30 días")</f>
        <v>más de 30 días</v>
      </c>
    </row>
    <row r="893" spans="1:23" ht="14.25" hidden="1" thickTop="1" thickBot="1" x14ac:dyDescent="0.25">
      <c r="A893" s="17" t="str">
        <f>IF(DetalleExp!H893='Tablas intermedias'!$A$2,"Ordenes de Compra",IF(DetalleExp!H893='Tablas intermedias'!$A$3,"Financiamiento Internacional","Legítimo Abono"))</f>
        <v>Ordenes de Compra</v>
      </c>
      <c r="B893" s="7">
        <f>DetalleExp!E893</f>
        <v>44266</v>
      </c>
      <c r="C893" s="1" t="str">
        <f>DetalleExp!A893</f>
        <v>EX-2021-21739537-APN-DTYC#MS</v>
      </c>
      <c r="D893" s="1" t="str">
        <f>IF(A893="Ordenes de Compra",VLOOKUP(C893,Autogestión!$B$2:$D$5090,3,0),IF(A893="Legítimo Abono",VLOOKUP(C893,NoAmpOC!$B$2:$H$988,7,0),"Factura"))</f>
        <v>Factura</v>
      </c>
      <c r="E893" s="26" t="str">
        <f>IF(A893="Ordenes de Compra",VLOOKUP($C893,Autogestión!$B$2:$G$5090,6,0),IF(A893="Financiamiento Internacional",VLOOKUP($C893,FinInt!$B$2:$G$508,6,0),"Legítimo Abono"))</f>
        <v>80-0005-LPU18</v>
      </c>
      <c r="F893" s="26" t="str">
        <f>IF($A893="Ordenes de Compra","ARS",IF($A893="Financiamiento Internacional",VLOOKUP($C893,FinInt!$B$2:$Q$508,15,0),VLOOKUP($C893,NoAmpOC!$B$2:$T$988,18,0)))</f>
        <v>ARS</v>
      </c>
      <c r="G893" s="5">
        <f>IF($A893="Ordenes de Compra",VLOOKUP($C893,Autogestión!$B$2:$H$5090,7,0),IF($A893="Financiamiento Internacional",VLOOKUP($C893,FinInt!$B$2:$Q$1308,16,0),VLOOKUP($C893,NoAmpOC!$B$2:$T$988,19,0)))</f>
        <v>576492.75</v>
      </c>
      <c r="H893" s="5">
        <f t="shared" si="39"/>
        <v>576492.75</v>
      </c>
      <c r="I893" s="26" t="str">
        <f>IF($A893="Ordenes de Compra",VLOOKUP($C893,Autogestión!$B$2:$J$5090,9,0),IF($A893="Financiamiento Internacional",VLOOKUP($C893,FinInt!$B$2:$G$1555,6,0),"Legitimo Abono"))</f>
        <v>80-1037-OC19</v>
      </c>
      <c r="J893" s="1" t="str">
        <f>IF($A893="Ordenes de Compra",VLOOKUP($C893,Autogestión!$B$2:$R$5090,17,0),IF($A893="Financiamiento Internacional",VLOOKUP($C893,FinInt!$B$2:$O$1508,14,0),VLOOKUP($C893,NoAmpOC!$B$2:$R$988,17,0)))</f>
        <v>ID GROUP S.A..</v>
      </c>
      <c r="K893" s="7" t="str">
        <f>DetalleExp!AP893</f>
        <v>FTODARO</v>
      </c>
      <c r="L893" s="7" t="str">
        <f>DetalleExp!AQ893</f>
        <v>DESPACHO - Despacho</v>
      </c>
      <c r="M893" s="7" t="str">
        <f>DetalleExp!AR893</f>
        <v>DNHFYSF#MS - Dirección nacional de habilitación, fiscalización y sanidad de fronteras</v>
      </c>
      <c r="N893" s="7">
        <f>DetalleExp!AS893</f>
        <v>44348</v>
      </c>
      <c r="O893" s="27">
        <f ca="1">ROUNDUP(TODAY()-N893,0)</f>
        <v>7</v>
      </c>
      <c r="P893" s="27">
        <f ca="1">ROUNDUP(TODAY()-B893,0)</f>
        <v>89</v>
      </c>
      <c r="Q893" s="1" t="str">
        <f>IFERROR(IF(A893="Ordenes de Compra",VLOOKUP($E893,'Ordenes de Compra'!$A$2:$E$1712,5,0),"Sin OC"),"Sin dato")</f>
        <v>21.0.0.2.0</v>
      </c>
      <c r="R893" s="28">
        <f>IFERROR(IF(A893="Ordenes de Compra",VLOOKUP($I893,'Ordenes de Compra'!$B$2:$E$1712,3,0),"Sin OC"),"Sin dato")</f>
        <v>6917913</v>
      </c>
      <c r="S893" s="1" t="str">
        <f>VLOOKUP($U893,'Tablas intermedias'!$C$1:$H$222,5,0)</f>
        <v>Programa</v>
      </c>
      <c r="T893" s="29" t="str">
        <f t="shared" si="40"/>
        <v>OK</v>
      </c>
      <c r="U893" s="30" t="str">
        <f t="shared" si="41"/>
        <v>FTODARODESPACHO - DespachoDNHFYSF#MS - Dirección nacional de habilitación, fiscalización y sanidad de fronteras</v>
      </c>
      <c r="V893" s="1" t="str">
        <f>VLOOKUP(U893,'Tablas intermedias'!$C$1:$H$222,6,0)</f>
        <v>Si</v>
      </c>
      <c r="W893" s="1" t="str">
        <f ca="1">IF(O893&lt;30,"menos de 30 días","más de 30 días")</f>
        <v>menos de 30 días</v>
      </c>
    </row>
    <row r="894" spans="1:23" ht="14.25" hidden="1" thickTop="1" thickBot="1" x14ac:dyDescent="0.25">
      <c r="A894" s="17" t="str">
        <f>IF(DetalleExp!H894='Tablas intermedias'!$A$2,"Ordenes de Compra",IF(DetalleExp!H894='Tablas intermedias'!$A$3,"Financiamiento Internacional","Legítimo Abono"))</f>
        <v>Ordenes de Compra</v>
      </c>
      <c r="B894" s="7">
        <f>DetalleExp!E894</f>
        <v>44266</v>
      </c>
      <c r="C894" s="1" t="str">
        <f>DetalleExp!A894</f>
        <v>EX-2021-21742175-APN-DTYC#MS</v>
      </c>
      <c r="D894" s="1" t="str">
        <f>IF(A894="Ordenes de Compra",VLOOKUP(C894,Autogestión!$B$2:$D$5090,3,0),IF(A894="Legítimo Abono",VLOOKUP(C894,NoAmpOC!$B$2:$H$988,7,0),"Factura"))</f>
        <v>Factura</v>
      </c>
      <c r="E894" s="26" t="str">
        <f>IF(A894="Ordenes de Compra",VLOOKUP($C894,Autogestión!$B$2:$G$5090,6,0),IF(A894="Financiamiento Internacional",VLOOKUP($C894,FinInt!$B$2:$G$508,6,0),"Legítimo Abono"))</f>
        <v>80-0005-LPU18</v>
      </c>
      <c r="F894" s="26" t="str">
        <f>IF($A894="Ordenes de Compra","ARS",IF($A894="Financiamiento Internacional",VLOOKUP($C894,FinInt!$B$2:$Q$508,15,0),VLOOKUP($C894,NoAmpOC!$B$2:$T$988,18,0)))</f>
        <v>ARS</v>
      </c>
      <c r="G894" s="5">
        <f>IF($A894="Ordenes de Compra",VLOOKUP($C894,Autogestión!$B$2:$H$5090,7,0),IF($A894="Financiamiento Internacional",VLOOKUP($C894,FinInt!$B$2:$Q$1308,16,0),VLOOKUP($C894,NoAmpOC!$B$2:$T$988,19,0)))</f>
        <v>576492.75</v>
      </c>
      <c r="H894" s="5">
        <f t="shared" si="39"/>
        <v>576492.75</v>
      </c>
      <c r="I894" s="26" t="str">
        <f>IF($A894="Ordenes de Compra",VLOOKUP($C894,Autogestión!$B$2:$J$5090,9,0),IF($A894="Financiamiento Internacional",VLOOKUP($C894,FinInt!$B$2:$G$1555,6,0),"Legitimo Abono"))</f>
        <v>80-1037-OC19</v>
      </c>
      <c r="J894" s="1" t="str">
        <f>IF($A894="Ordenes de Compra",VLOOKUP($C894,Autogestión!$B$2:$R$5090,17,0),IF($A894="Financiamiento Internacional",VLOOKUP($C894,FinInt!$B$2:$O$1508,14,0),VLOOKUP($C894,NoAmpOC!$B$2:$R$988,17,0)))</f>
        <v>ID GROUP S.A..</v>
      </c>
      <c r="K894" s="7" t="str">
        <f>DetalleExp!AP894</f>
        <v>FTODARO</v>
      </c>
      <c r="L894" s="7" t="str">
        <f>DetalleExp!AQ894</f>
        <v>DESPACHO - Despacho</v>
      </c>
      <c r="M894" s="7" t="str">
        <f>DetalleExp!AR894</f>
        <v>DNHFYSF#MS - Dirección nacional de habilitación, fiscalización y sanidad de fronteras</v>
      </c>
      <c r="N894" s="7">
        <f>DetalleExp!AS894</f>
        <v>44348</v>
      </c>
      <c r="O894" s="27">
        <f ca="1">ROUNDUP(TODAY()-N894,0)</f>
        <v>7</v>
      </c>
      <c r="P894" s="27">
        <f ca="1">ROUNDUP(TODAY()-B894,0)</f>
        <v>89</v>
      </c>
      <c r="Q894" s="1" t="str">
        <f>IFERROR(IF(A894="Ordenes de Compra",VLOOKUP($E894,'Ordenes de Compra'!$A$2:$E$1712,5,0),"Sin OC"),"Sin dato")</f>
        <v>21.0.0.2.0</v>
      </c>
      <c r="R894" s="28">
        <f>IFERROR(IF(A894="Ordenes de Compra",VLOOKUP($I894,'Ordenes de Compra'!$B$2:$E$1712,3,0),"Sin OC"),"Sin dato")</f>
        <v>6917913</v>
      </c>
      <c r="S894" s="1" t="str">
        <f>VLOOKUP($U894,'Tablas intermedias'!$C$1:$H$222,5,0)</f>
        <v>Programa</v>
      </c>
      <c r="T894" s="29" t="str">
        <f t="shared" si="40"/>
        <v>OK</v>
      </c>
      <c r="U894" s="30" t="str">
        <f t="shared" si="41"/>
        <v>FTODARODESPACHO - DespachoDNHFYSF#MS - Dirección nacional de habilitación, fiscalización y sanidad de fronteras</v>
      </c>
      <c r="V894" s="1" t="str">
        <f>VLOOKUP(U894,'Tablas intermedias'!$C$1:$H$222,6,0)</f>
        <v>Si</v>
      </c>
      <c r="W894" s="1" t="str">
        <f ca="1">IF(O894&lt;30,"menos de 30 días","más de 30 días")</f>
        <v>menos de 30 días</v>
      </c>
    </row>
    <row r="895" spans="1:23" ht="14.25" hidden="1" thickTop="1" thickBot="1" x14ac:dyDescent="0.25">
      <c r="A895" s="17" t="str">
        <f>IF(DetalleExp!H895='Tablas intermedias'!$A$2,"Ordenes de Compra",IF(DetalleExp!H895='Tablas intermedias'!$A$3,"Financiamiento Internacional","Legítimo Abono"))</f>
        <v>Ordenes de Compra</v>
      </c>
      <c r="B895" s="7">
        <f>DetalleExp!E895</f>
        <v>44266</v>
      </c>
      <c r="C895" s="1" t="str">
        <f>DetalleExp!A895</f>
        <v>EX-2021-21744472-APN-DTYC#MS</v>
      </c>
      <c r="D895" s="1" t="str">
        <f>IF(A895="Ordenes de Compra",VLOOKUP(C895,Autogestión!$B$2:$D$5090,3,0),IF(A895="Legítimo Abono",VLOOKUP(C895,NoAmpOC!$B$2:$H$988,7,0),"Factura"))</f>
        <v>Factura</v>
      </c>
      <c r="E895" s="26" t="str">
        <f>IF(A895="Ordenes de Compra",VLOOKUP($C895,Autogestión!$B$2:$G$5090,6,0),IF(A895="Financiamiento Internacional",VLOOKUP($C895,FinInt!$B$2:$G$508,6,0),"Legítimo Abono"))</f>
        <v>80-0005-LPU18</v>
      </c>
      <c r="F895" s="26" t="str">
        <f>IF($A895="Ordenes de Compra","ARS",IF($A895="Financiamiento Internacional",VLOOKUP($C895,FinInt!$B$2:$Q$508,15,0),VLOOKUP($C895,NoAmpOC!$B$2:$T$988,18,0)))</f>
        <v>ARS</v>
      </c>
      <c r="G895" s="5">
        <f>IF($A895="Ordenes de Compra",VLOOKUP($C895,Autogestión!$B$2:$H$5090,7,0),IF($A895="Financiamiento Internacional",VLOOKUP($C895,FinInt!$B$2:$Q$1308,16,0),VLOOKUP($C895,NoAmpOC!$B$2:$T$988,19,0)))</f>
        <v>576492.75</v>
      </c>
      <c r="H895" s="5">
        <f t="shared" si="39"/>
        <v>576492.75</v>
      </c>
      <c r="I895" s="26" t="str">
        <f>IF($A895="Ordenes de Compra",VLOOKUP($C895,Autogestión!$B$2:$J$5090,9,0),IF($A895="Financiamiento Internacional",VLOOKUP($C895,FinInt!$B$2:$G$1555,6,0),"Legitimo Abono"))</f>
        <v>80-1037-OC19</v>
      </c>
      <c r="J895" s="1" t="str">
        <f>IF($A895="Ordenes de Compra",VLOOKUP($C895,Autogestión!$B$2:$R$5090,17,0),IF($A895="Financiamiento Internacional",VLOOKUP($C895,FinInt!$B$2:$O$1508,14,0),VLOOKUP($C895,NoAmpOC!$B$2:$R$988,17,0)))</f>
        <v>ID GROUP S.A..</v>
      </c>
      <c r="K895" s="7" t="str">
        <f>DetalleExp!AP895</f>
        <v>FTODARO</v>
      </c>
      <c r="L895" s="7" t="str">
        <f>DetalleExp!AQ895</f>
        <v>DESPACHO - Despacho</v>
      </c>
      <c r="M895" s="7" t="str">
        <f>DetalleExp!AR895</f>
        <v>DNHFYSF#MS - Dirección nacional de habilitación, fiscalización y sanidad de fronteras</v>
      </c>
      <c r="N895" s="7">
        <f>DetalleExp!AS895</f>
        <v>44348</v>
      </c>
      <c r="O895" s="27">
        <f ca="1">ROUNDUP(TODAY()-N895,0)</f>
        <v>7</v>
      </c>
      <c r="P895" s="27">
        <f ca="1">ROUNDUP(TODAY()-B895,0)</f>
        <v>89</v>
      </c>
      <c r="Q895" s="1" t="str">
        <f>IFERROR(IF(A895="Ordenes de Compra",VLOOKUP($E895,'Ordenes de Compra'!$A$2:$E$1712,5,0),"Sin OC"),"Sin dato")</f>
        <v>21.0.0.2.0</v>
      </c>
      <c r="R895" s="28">
        <f>IFERROR(IF(A895="Ordenes de Compra",VLOOKUP($I895,'Ordenes de Compra'!$B$2:$E$1712,3,0),"Sin OC"),"Sin dato")</f>
        <v>6917913</v>
      </c>
      <c r="S895" s="1" t="str">
        <f>VLOOKUP($U895,'Tablas intermedias'!$C$1:$H$222,5,0)</f>
        <v>Programa</v>
      </c>
      <c r="T895" s="29" t="str">
        <f t="shared" si="40"/>
        <v>OK</v>
      </c>
      <c r="U895" s="30" t="str">
        <f t="shared" si="41"/>
        <v>FTODARODESPACHO - DespachoDNHFYSF#MS - Dirección nacional de habilitación, fiscalización y sanidad de fronteras</v>
      </c>
      <c r="V895" s="1" t="str">
        <f>VLOOKUP(U895,'Tablas intermedias'!$C$1:$H$222,6,0)</f>
        <v>Si</v>
      </c>
      <c r="W895" s="1" t="str">
        <f ca="1">IF(O895&lt;30,"menos de 30 días","más de 30 días")</f>
        <v>menos de 30 días</v>
      </c>
    </row>
    <row r="896" spans="1:23" ht="14.25" hidden="1" thickTop="1" thickBot="1" x14ac:dyDescent="0.25">
      <c r="A896" s="17" t="str">
        <f>IF(DetalleExp!H896='Tablas intermedias'!$A$2,"Ordenes de Compra",IF(DetalleExp!H896='Tablas intermedias'!$A$3,"Financiamiento Internacional","Legítimo Abono"))</f>
        <v>Financiamiento Internacional</v>
      </c>
      <c r="B896" s="7">
        <f>DetalleExp!E896</f>
        <v>44266</v>
      </c>
      <c r="C896" s="1" t="str">
        <f>DetalleExp!A896</f>
        <v>EX-2021-21866413-APN-DAFYP#MS</v>
      </c>
      <c r="D896" s="1" t="str">
        <f>IF(A896="Ordenes de Compra",VLOOKUP(C896,Autogestión!$B$2:$D$5090,3,0),IF(A896="Legítimo Abono",VLOOKUP(C896,NoAmpOC!$B$2:$H$988,7,0),"Factura"))</f>
        <v>Factura</v>
      </c>
      <c r="E896" s="26" t="str">
        <f>IF(A896="Ordenes de Compra",VLOOKUP($C896,Autogestión!$B$2:$G$5090,6,0),IF(A896="Financiamiento Internacional",VLOOKUP($C896,FinInt!$B$2:$G$508,6,0),"Legítimo Abono"))</f>
        <v>Programa de Apoyo al Fortalecimiento de la cobertura pública efectiva de salud y un sistema integrado de provisión de salud de calidad. Proyectos BIRF - ARG/19/014 - PNUD</v>
      </c>
      <c r="F896" s="26" t="str">
        <f>IF($A896="Ordenes de Compra","ARS",IF($A896="Financiamiento Internacional",VLOOKUP($C896,FinInt!$B$2:$Q$508,15,0),VLOOKUP($C896,NoAmpOC!$B$2:$T$988,18,0)))</f>
        <v>ARS</v>
      </c>
      <c r="G896" s="5">
        <f>IF($A896="Ordenes de Compra",VLOOKUP($C896,Autogestión!$B$2:$H$5090,7,0),IF($A896="Financiamiento Internacional",VLOOKUP($C896,FinInt!$B$2:$Q$1308,16,0),VLOOKUP($C896,NoAmpOC!$B$2:$T$988,19,0)))</f>
        <v>123586.51</v>
      </c>
      <c r="H896" s="5">
        <f t="shared" si="39"/>
        <v>123586.51</v>
      </c>
      <c r="I896" s="26" t="str">
        <f>IF($A896="Ordenes de Compra",VLOOKUP($C896,Autogestión!$B$2:$J$5090,9,0),IF($A896="Financiamiento Internacional",VLOOKUP($C896,FinInt!$B$2:$G$1555,6,0),"Legitimo Abono"))</f>
        <v>Programa de Apoyo al Fortalecimiento de la cobertura pública efectiva de salud y un sistema integrado de provisión de salud de calidad. Proyectos BIRF - ARG/19/014 - PNUD</v>
      </c>
      <c r="J896" s="1" t="str">
        <f>IF($A896="Ordenes de Compra",VLOOKUP($C896,Autogestión!$B$2:$R$5090,17,0),IF($A896="Financiamiento Internacional",VLOOKUP($C896,FinInt!$B$2:$O$1508,14,0),VLOOKUP($C896,NoAmpOC!$B$2:$R$988,17,0)))</f>
        <v>Condominio de Lopez y Otros</v>
      </c>
      <c r="K896" s="7" t="str">
        <f>DetalleExp!AP896</f>
        <v>DAFYP#MS-ARCHIVO</v>
      </c>
      <c r="L896" s="7" t="str">
        <f>DetalleExp!AQ896</f>
        <v>ARCHIVO - Archivo</v>
      </c>
      <c r="M896" s="7" t="str">
        <f>DetalleExp!AR896</f>
        <v>DAFYP#MS - Dirección de administración financiera y presupuestaria</v>
      </c>
      <c r="N896" s="7">
        <f>DetalleExp!AS896</f>
        <v>44336</v>
      </c>
      <c r="O896" s="27">
        <f ca="1">ROUNDUP(TODAY()-N896,0)</f>
        <v>19</v>
      </c>
      <c r="P896" s="27">
        <f ca="1">ROUNDUP(TODAY()-B896,0)</f>
        <v>89</v>
      </c>
      <c r="Q896" s="1" t="str">
        <f>IFERROR(IF(A896="Ordenes de Compra",VLOOKUP($E896,'Ordenes de Compra'!$A$2:$E$1712,5,0),"Sin OC"),"Sin dato")</f>
        <v>Sin OC</v>
      </c>
      <c r="R896" s="28" t="str">
        <f>IFERROR(IF(A896="Ordenes de Compra",VLOOKUP($I896,'Ordenes de Compra'!$B$2:$E$1712,3,0),"Sin OC"),"Sin dato")</f>
        <v>Sin OC</v>
      </c>
      <c r="S896" s="1" t="str">
        <f>VLOOKUP($U896,'Tablas intermedias'!$C$1:$H$222,5,0)</f>
        <v>DGPFE</v>
      </c>
      <c r="T896" s="29" t="str">
        <f t="shared" si="40"/>
        <v>OK</v>
      </c>
      <c r="U896" s="30" t="str">
        <f t="shared" si="41"/>
        <v>DAFYP#MS-ARCHIVOARCHIVO - ArchivoDAFYP#MS - Dirección de administración financiera y presupuestaria</v>
      </c>
      <c r="V896" s="1" t="str">
        <f>VLOOKUP(U896,'Tablas intermedias'!$C$1:$H$222,6,0)</f>
        <v>No</v>
      </c>
      <c r="W896" s="1" t="str">
        <f ca="1">IF(O896&lt;30,"menos de 30 días","más de 30 días")</f>
        <v>menos de 30 días</v>
      </c>
    </row>
    <row r="897" spans="1:23" ht="14.25" hidden="1" thickTop="1" thickBot="1" x14ac:dyDescent="0.25">
      <c r="A897" s="17" t="str">
        <f>IF(DetalleExp!H897='Tablas intermedias'!$A$2,"Ordenes de Compra",IF(DetalleExp!H897='Tablas intermedias'!$A$3,"Financiamiento Internacional","Legítimo Abono"))</f>
        <v>Financiamiento Internacional</v>
      </c>
      <c r="B897" s="7">
        <f>DetalleExp!E897</f>
        <v>44266</v>
      </c>
      <c r="C897" s="1" t="str">
        <f>DetalleExp!A897</f>
        <v>EX-2021-21869813-APN-DAFYP#MS</v>
      </c>
      <c r="D897" s="1" t="str">
        <f>IF(A897="Ordenes de Compra",VLOOKUP(C897,Autogestión!$B$2:$D$5090,3,0),IF(A897="Legítimo Abono",VLOOKUP(C897,NoAmpOC!$B$2:$H$988,7,0),"Factura"))</f>
        <v>Factura</v>
      </c>
      <c r="E897" s="26" t="str">
        <f>IF(A897="Ordenes de Compra",VLOOKUP($C897,Autogestión!$B$2:$G$5090,6,0),IF(A897="Financiamiento Internacional",VLOOKUP($C897,FinInt!$B$2:$G$508,6,0),"Legítimo Abono"))</f>
        <v>Programa de Apoyo al Fortalecimiento de la cobertura pública efectiva de salud y un sistema integrado de provisión de salud de calidad. Proyectos BIRF - ARG/19/014 - PNUD</v>
      </c>
      <c r="F897" s="26" t="str">
        <f>IF($A897="Ordenes de Compra","ARS",IF($A897="Financiamiento Internacional",VLOOKUP($C897,FinInt!$B$2:$Q$508,15,0),VLOOKUP($C897,NoAmpOC!$B$2:$T$988,18,0)))</f>
        <v>ARS</v>
      </c>
      <c r="G897" s="5">
        <f>IF($A897="Ordenes de Compra",VLOOKUP($C897,Autogestión!$B$2:$H$5090,7,0),IF($A897="Financiamiento Internacional",VLOOKUP($C897,FinInt!$B$2:$Q$1308,16,0),VLOOKUP($C897,NoAmpOC!$B$2:$T$988,19,0)))</f>
        <v>89034.62</v>
      </c>
      <c r="H897" s="5">
        <f t="shared" si="39"/>
        <v>89034.62</v>
      </c>
      <c r="I897" s="26" t="str">
        <f>IF($A897="Ordenes de Compra",VLOOKUP($C897,Autogestión!$B$2:$J$5090,9,0),IF($A897="Financiamiento Internacional",VLOOKUP($C897,FinInt!$B$2:$G$1555,6,0),"Legitimo Abono"))</f>
        <v>Programa de Apoyo al Fortalecimiento de la cobertura pública efectiva de salud y un sistema integrado de provisión de salud de calidad. Proyectos BIRF - ARG/19/014 - PNUD</v>
      </c>
      <c r="J897" s="1" t="str">
        <f>IF($A897="Ordenes de Compra",VLOOKUP($C897,Autogestión!$B$2:$R$5090,17,0),IF($A897="Financiamiento Internacional",VLOOKUP($C897,FinInt!$B$2:$O$1508,14,0),VLOOKUP($C897,NoAmpOC!$B$2:$R$988,17,0)))</f>
        <v>Condominio de Lopez y Otros</v>
      </c>
      <c r="K897" s="7" t="str">
        <f>DetalleExp!AP897</f>
        <v>DAFYP#MS-ARCHIVO</v>
      </c>
      <c r="L897" s="7" t="str">
        <f>DetalleExp!AQ897</f>
        <v>ARCHIVO - Archivo</v>
      </c>
      <c r="M897" s="7" t="str">
        <f>DetalleExp!AR897</f>
        <v>DAFYP#MS - Dirección de administración financiera y presupuestaria</v>
      </c>
      <c r="N897" s="7">
        <f>DetalleExp!AS897</f>
        <v>44336</v>
      </c>
      <c r="O897" s="27">
        <f ca="1">ROUNDUP(TODAY()-N897,0)</f>
        <v>19</v>
      </c>
      <c r="P897" s="27">
        <f ca="1">ROUNDUP(TODAY()-B897,0)</f>
        <v>89</v>
      </c>
      <c r="Q897" s="1" t="str">
        <f>IFERROR(IF(A897="Ordenes de Compra",VLOOKUP($E897,'Ordenes de Compra'!$A$2:$E$1712,5,0),"Sin OC"),"Sin dato")</f>
        <v>Sin OC</v>
      </c>
      <c r="R897" s="28" t="str">
        <f>IFERROR(IF(A897="Ordenes de Compra",VLOOKUP($I897,'Ordenes de Compra'!$B$2:$E$1712,3,0),"Sin OC"),"Sin dato")</f>
        <v>Sin OC</v>
      </c>
      <c r="S897" s="1" t="str">
        <f>VLOOKUP($U897,'Tablas intermedias'!$C$1:$H$222,5,0)</f>
        <v>DGPFE</v>
      </c>
      <c r="T897" s="29" t="str">
        <f t="shared" si="40"/>
        <v>OK</v>
      </c>
      <c r="U897" s="30" t="str">
        <f t="shared" si="41"/>
        <v>DAFYP#MS-ARCHIVOARCHIVO - ArchivoDAFYP#MS - Dirección de administración financiera y presupuestaria</v>
      </c>
      <c r="V897" s="1" t="str">
        <f>VLOOKUP(U897,'Tablas intermedias'!$C$1:$H$222,6,0)</f>
        <v>No</v>
      </c>
      <c r="W897" s="1" t="str">
        <f ca="1">IF(O897&lt;30,"menos de 30 días","más de 30 días")</f>
        <v>menos de 30 días</v>
      </c>
    </row>
    <row r="898" spans="1:23" ht="14.25" hidden="1" thickTop="1" thickBot="1" x14ac:dyDescent="0.25">
      <c r="A898" s="17" t="str">
        <f>IF(DetalleExp!H898='Tablas intermedias'!$A$2,"Ordenes de Compra",IF(DetalleExp!H898='Tablas intermedias'!$A$3,"Financiamiento Internacional","Legítimo Abono"))</f>
        <v>Ordenes de Compra</v>
      </c>
      <c r="B898" s="7">
        <f>DetalleExp!E898</f>
        <v>44267</v>
      </c>
      <c r="C898" s="1" t="str">
        <f>DetalleExp!A898</f>
        <v>EX-2021-22096322-APN-DTYC#MS</v>
      </c>
      <c r="D898" s="1" t="str">
        <f>IF(A898="Ordenes de Compra",VLOOKUP(C898,Autogestión!$B$2:$D$5090,3,0),IF(A898="Legítimo Abono",VLOOKUP(C898,NoAmpOC!$B$2:$H$988,7,0),"Factura"))</f>
        <v>Factura</v>
      </c>
      <c r="E898" s="26" t="str">
        <f>IF(A898="Ordenes de Compra",VLOOKUP($C898,Autogestión!$B$2:$G$5090,6,0),IF(A898="Financiamiento Internacional",VLOOKUP($C898,FinInt!$B$2:$G$508,6,0),"Legítimo Abono"))</f>
        <v>80-0030-CDI18</v>
      </c>
      <c r="F898" s="26" t="str">
        <f>IF($A898="Ordenes de Compra","ARS",IF($A898="Financiamiento Internacional",VLOOKUP($C898,FinInt!$B$2:$Q$508,15,0),VLOOKUP($C898,NoAmpOC!$B$2:$T$988,18,0)))</f>
        <v>ARS</v>
      </c>
      <c r="G898" s="5">
        <f>IF($A898="Ordenes de Compra",VLOOKUP($C898,Autogestión!$B$2:$H$5090,7,0),IF($A898="Financiamiento Internacional",VLOOKUP($C898,FinInt!$B$2:$Q$1308,16,0),VLOOKUP($C898,NoAmpOC!$B$2:$T$988,19,0)))</f>
        <v>594441.54</v>
      </c>
      <c r="H898" s="5">
        <f t="shared" si="39"/>
        <v>594441.54</v>
      </c>
      <c r="I898" s="26" t="str">
        <f>IF($A898="Ordenes de Compra",VLOOKUP($C898,Autogestión!$B$2:$J$5090,9,0),IF($A898="Financiamiento Internacional",VLOOKUP($C898,FinInt!$B$2:$G$1555,6,0),"Legitimo Abono"))</f>
        <v>80-1004-OC19</v>
      </c>
      <c r="J898" s="1" t="str">
        <f>IF($A898="Ordenes de Compra",VLOOKUP($C898,Autogestión!$B$2:$R$5090,17,0),IF($A898="Financiamiento Internacional",VLOOKUP($C898,FinInt!$B$2:$O$1508,14,0),VLOOKUP($C898,NoAmpOC!$B$2:$R$988,17,0)))</f>
        <v>Abbvie S.A.</v>
      </c>
      <c r="K898" s="7" t="str">
        <f>DetalleExp!AP898</f>
        <v>SGA#MS-CRD</v>
      </c>
      <c r="L898" s="7" t="str">
        <f>DetalleExp!AQ898</f>
        <v>CRD - Comisión de recepción definitiva</v>
      </c>
      <c r="M898" s="7" t="str">
        <f>DetalleExp!AR898</f>
        <v>SGA#MS - Secretaría de gestión administrativa</v>
      </c>
      <c r="N898" s="7">
        <f>DetalleExp!AS898</f>
        <v>44319</v>
      </c>
      <c r="O898" s="27">
        <f ca="1">ROUNDUP(TODAY()-N898,0)</f>
        <v>36</v>
      </c>
      <c r="P898" s="27">
        <f ca="1">ROUNDUP(TODAY()-B898,0)</f>
        <v>88</v>
      </c>
      <c r="Q898" s="1" t="str">
        <f>IFERROR(IF(A898="Ordenes de Compra",VLOOKUP($E898,'Ordenes de Compra'!$A$2:$E$1712,5,0),"Sin OC"),"Sin dato")</f>
        <v>22.0.0.41.0</v>
      </c>
      <c r="R898" s="28">
        <f>IFERROR(IF(A898="Ordenes de Compra",VLOOKUP($I898,'Ordenes de Compra'!$B$2:$E$1712,3,0),"Sin OC"),"Sin dato")</f>
        <v>75603540</v>
      </c>
      <c r="S898" s="1" t="str">
        <f>VLOOKUP($U898,'Tablas intermedias'!$C$1:$H$222,5,0)</f>
        <v>CRD</v>
      </c>
      <c r="T898" s="29" t="str">
        <f t="shared" si="40"/>
        <v>OK</v>
      </c>
      <c r="U898" s="30" t="str">
        <f t="shared" si="41"/>
        <v>SGA#MS-CRDCRD - Comisión de recepción definitivaSGA#MS - Secretaría de gestión administrativa</v>
      </c>
      <c r="V898" s="1" t="str">
        <f>VLOOKUP(U898,'Tablas intermedias'!$C$1:$H$222,6,0)</f>
        <v>Si</v>
      </c>
      <c r="W898" s="1" t="str">
        <f ca="1">IF(O898&lt;30,"menos de 30 días","más de 30 días")</f>
        <v>más de 30 días</v>
      </c>
    </row>
    <row r="899" spans="1:23" ht="14.25" hidden="1" thickTop="1" thickBot="1" x14ac:dyDescent="0.25">
      <c r="A899" s="17" t="str">
        <f>IF(DetalleExp!H899='Tablas intermedias'!$A$2,"Ordenes de Compra",IF(DetalleExp!H899='Tablas intermedias'!$A$3,"Financiamiento Internacional","Legítimo Abono"))</f>
        <v>Ordenes de Compra</v>
      </c>
      <c r="B899" s="7">
        <f>DetalleExp!E899</f>
        <v>44267</v>
      </c>
      <c r="C899" s="1" t="str">
        <f>DetalleExp!A899</f>
        <v>EX-2021-22099822-APN-DTYC#MS</v>
      </c>
      <c r="D899" s="1" t="str">
        <f>IF(A899="Ordenes de Compra",VLOOKUP(C899,Autogestión!$B$2:$D$5090,3,0),IF(A899="Legítimo Abono",VLOOKUP(C899,NoAmpOC!$B$2:$H$988,7,0),"Factura"))</f>
        <v>Factura</v>
      </c>
      <c r="E899" s="26" t="str">
        <f>IF(A899="Ordenes de Compra",VLOOKUP($C899,Autogestión!$B$2:$G$5090,6,0),IF(A899="Financiamiento Internacional",VLOOKUP($C899,FinInt!$B$2:$G$508,6,0),"Legítimo Abono"))</f>
        <v>80-0030-CDI18</v>
      </c>
      <c r="F899" s="26" t="str">
        <f>IF($A899="Ordenes de Compra","ARS",IF($A899="Financiamiento Internacional",VLOOKUP($C899,FinInt!$B$2:$Q$508,15,0),VLOOKUP($C899,NoAmpOC!$B$2:$T$988,18,0)))</f>
        <v>ARS</v>
      </c>
      <c r="G899" s="5">
        <f>IF($A899="Ordenes de Compra",VLOOKUP($C899,Autogestión!$B$2:$H$5090,7,0),IF($A899="Financiamiento Internacional",VLOOKUP($C899,FinInt!$B$2:$Q$1308,16,0),VLOOKUP($C899,NoAmpOC!$B$2:$T$988,19,0)))</f>
        <v>172873.31</v>
      </c>
      <c r="H899" s="5">
        <f t="shared" ref="H899:H962" si="42">IF(F899="USD",G899*$Z$1,IF(F899="EUR",G899*$AD$1,G899))</f>
        <v>172873.31</v>
      </c>
      <c r="I899" s="26" t="str">
        <f>IF($A899="Ordenes de Compra",VLOOKUP($C899,Autogestión!$B$2:$J$5090,9,0),IF($A899="Financiamiento Internacional",VLOOKUP($C899,FinInt!$B$2:$G$1555,6,0),"Legitimo Abono"))</f>
        <v>80-1004-OC19</v>
      </c>
      <c r="J899" s="1" t="str">
        <f>IF($A899="Ordenes de Compra",VLOOKUP($C899,Autogestión!$B$2:$R$5090,17,0),IF($A899="Financiamiento Internacional",VLOOKUP($C899,FinInt!$B$2:$O$1508,14,0),VLOOKUP($C899,NoAmpOC!$B$2:$R$988,17,0)))</f>
        <v>Abbvie S.A.</v>
      </c>
      <c r="K899" s="7" t="str">
        <f>DetalleExp!AP899</f>
        <v>SGA#MS-CRD</v>
      </c>
      <c r="L899" s="7" t="str">
        <f>DetalleExp!AQ899</f>
        <v>CRD - Comisión de recepción definitiva</v>
      </c>
      <c r="M899" s="7" t="str">
        <f>DetalleExp!AR899</f>
        <v>SGA#MS - Secretaría de gestión administrativa</v>
      </c>
      <c r="N899" s="7">
        <f>DetalleExp!AS899</f>
        <v>44319</v>
      </c>
      <c r="O899" s="27">
        <f ca="1">ROUNDUP(TODAY()-N899,0)</f>
        <v>36</v>
      </c>
      <c r="P899" s="27">
        <f ca="1">ROUNDUP(TODAY()-B899,0)</f>
        <v>88</v>
      </c>
      <c r="Q899" s="1" t="str">
        <f>IFERROR(IF(A899="Ordenes de Compra",VLOOKUP($E899,'Ordenes de Compra'!$A$2:$E$1712,5,0),"Sin OC"),"Sin dato")</f>
        <v>22.0.0.41.0</v>
      </c>
      <c r="R899" s="28">
        <f>IFERROR(IF(A899="Ordenes de Compra",VLOOKUP($I899,'Ordenes de Compra'!$B$2:$E$1712,3,0),"Sin OC"),"Sin dato")</f>
        <v>75603540</v>
      </c>
      <c r="S899" s="1" t="str">
        <f>VLOOKUP($U899,'Tablas intermedias'!$C$1:$H$222,5,0)</f>
        <v>CRD</v>
      </c>
      <c r="T899" s="29" t="str">
        <f t="shared" ref="T899:T962" si="43">IF(AND(D899="Factura",OR(G899&gt;100000000,R899=G899)),"Ver","OK")</f>
        <v>OK</v>
      </c>
      <c r="U899" s="30" t="str">
        <f t="shared" ref="U899:U962" si="44">K899&amp;L899&amp;M899</f>
        <v>SGA#MS-CRDCRD - Comisión de recepción definitivaSGA#MS - Secretaría de gestión administrativa</v>
      </c>
      <c r="V899" s="1" t="str">
        <f>VLOOKUP(U899,'Tablas intermedias'!$C$1:$H$222,6,0)</f>
        <v>Si</v>
      </c>
      <c r="W899" s="1" t="str">
        <f ca="1">IF(O899&lt;30,"menos de 30 días","más de 30 días")</f>
        <v>más de 30 días</v>
      </c>
    </row>
    <row r="900" spans="1:23" ht="14.25" hidden="1" thickTop="1" thickBot="1" x14ac:dyDescent="0.25">
      <c r="A900" s="17" t="str">
        <f>IF(DetalleExp!H900='Tablas intermedias'!$A$2,"Ordenes de Compra",IF(DetalleExp!H900='Tablas intermedias'!$A$3,"Financiamiento Internacional","Legítimo Abono"))</f>
        <v>Ordenes de Compra</v>
      </c>
      <c r="B900" s="7">
        <f>DetalleExp!E900</f>
        <v>44267</v>
      </c>
      <c r="C900" s="1" t="str">
        <f>DetalleExp!A900</f>
        <v>EX-2021-22105021-APN-DTYC#MS</v>
      </c>
      <c r="D900" s="1" t="str">
        <f>IF(A900="Ordenes de Compra",VLOOKUP(C900,Autogestión!$B$2:$D$5090,3,0),IF(A900="Legítimo Abono",VLOOKUP(C900,NoAmpOC!$B$2:$H$988,7,0),"Factura"))</f>
        <v>Factura</v>
      </c>
      <c r="E900" s="26" t="str">
        <f>IF(A900="Ordenes de Compra",VLOOKUP($C900,Autogestión!$B$2:$G$5090,6,0),IF(A900="Financiamiento Internacional",VLOOKUP($C900,FinInt!$B$2:$G$508,6,0),"Legítimo Abono"))</f>
        <v>80-0030-CDI18</v>
      </c>
      <c r="F900" s="26" t="str">
        <f>IF($A900="Ordenes de Compra","ARS",IF($A900="Financiamiento Internacional",VLOOKUP($C900,FinInt!$B$2:$Q$508,15,0),VLOOKUP($C900,NoAmpOC!$B$2:$T$988,18,0)))</f>
        <v>ARS</v>
      </c>
      <c r="G900" s="5">
        <f>IF($A900="Ordenes de Compra",VLOOKUP($C900,Autogestión!$B$2:$H$5090,7,0),IF($A900="Financiamiento Internacional",VLOOKUP($C900,FinInt!$B$2:$Q$1308,16,0),VLOOKUP($C900,NoAmpOC!$B$2:$T$988,19,0)))</f>
        <v>107666.71</v>
      </c>
      <c r="H900" s="5">
        <f t="shared" si="42"/>
        <v>107666.71</v>
      </c>
      <c r="I900" s="26" t="str">
        <f>IF($A900="Ordenes de Compra",VLOOKUP($C900,Autogestión!$B$2:$J$5090,9,0),IF($A900="Financiamiento Internacional",VLOOKUP($C900,FinInt!$B$2:$G$1555,6,0),"Legitimo Abono"))</f>
        <v>80-1004-OC19</v>
      </c>
      <c r="J900" s="1" t="str">
        <f>IF($A900="Ordenes de Compra",VLOOKUP($C900,Autogestión!$B$2:$R$5090,17,0),IF($A900="Financiamiento Internacional",VLOOKUP($C900,FinInt!$B$2:$O$1508,14,0),VLOOKUP($C900,NoAmpOC!$B$2:$R$988,17,0)))</f>
        <v>Abbvie S.A.</v>
      </c>
      <c r="K900" s="7" t="str">
        <f>DetalleExp!AP900</f>
        <v>SGA#MS-CRD</v>
      </c>
      <c r="L900" s="7" t="str">
        <f>DetalleExp!AQ900</f>
        <v>CRD - Comisión de recepción definitiva</v>
      </c>
      <c r="M900" s="7" t="str">
        <f>DetalleExp!AR900</f>
        <v>SGA#MS - Secretaría de gestión administrativa</v>
      </c>
      <c r="N900" s="7">
        <f>DetalleExp!AS900</f>
        <v>44319</v>
      </c>
      <c r="O900" s="27">
        <f ca="1">ROUNDUP(TODAY()-N900,0)</f>
        <v>36</v>
      </c>
      <c r="P900" s="27">
        <f ca="1">ROUNDUP(TODAY()-B900,0)</f>
        <v>88</v>
      </c>
      <c r="Q900" s="1" t="str">
        <f>IFERROR(IF(A900="Ordenes de Compra",VLOOKUP($E900,'Ordenes de Compra'!$A$2:$E$1712,5,0),"Sin OC"),"Sin dato")</f>
        <v>22.0.0.41.0</v>
      </c>
      <c r="R900" s="28">
        <f>IFERROR(IF(A900="Ordenes de Compra",VLOOKUP($I900,'Ordenes de Compra'!$B$2:$E$1712,3,0),"Sin OC"),"Sin dato")</f>
        <v>75603540</v>
      </c>
      <c r="S900" s="1" t="str">
        <f>VLOOKUP($U900,'Tablas intermedias'!$C$1:$H$222,5,0)</f>
        <v>CRD</v>
      </c>
      <c r="T900" s="29" t="str">
        <f t="shared" si="43"/>
        <v>OK</v>
      </c>
      <c r="U900" s="30" t="str">
        <f t="shared" si="44"/>
        <v>SGA#MS-CRDCRD - Comisión de recepción definitivaSGA#MS - Secretaría de gestión administrativa</v>
      </c>
      <c r="V900" s="1" t="str">
        <f>VLOOKUP(U900,'Tablas intermedias'!$C$1:$H$222,6,0)</f>
        <v>Si</v>
      </c>
      <c r="W900" s="1" t="str">
        <f ca="1">IF(O900&lt;30,"menos de 30 días","más de 30 días")</f>
        <v>más de 30 días</v>
      </c>
    </row>
    <row r="901" spans="1:23" ht="14.25" hidden="1" thickTop="1" thickBot="1" x14ac:dyDescent="0.25">
      <c r="A901" s="17" t="str">
        <f>IF(DetalleExp!H901='Tablas intermedias'!$A$2,"Ordenes de Compra",IF(DetalleExp!H901='Tablas intermedias'!$A$3,"Financiamiento Internacional","Legítimo Abono"))</f>
        <v>Ordenes de Compra</v>
      </c>
      <c r="B901" s="7">
        <f>DetalleExp!E901</f>
        <v>44267</v>
      </c>
      <c r="C901" s="1" t="str">
        <f>DetalleExp!A901</f>
        <v>EX-2021-22139673-APN-DTYC#MS</v>
      </c>
      <c r="D901" s="1" t="str">
        <f>IF(A901="Ordenes de Compra",VLOOKUP(C901,Autogestión!$B$2:$D$5090,3,0),IF(A901="Legítimo Abono",VLOOKUP(C901,NoAmpOC!$B$2:$H$988,7,0),"Factura"))</f>
        <v>Factura</v>
      </c>
      <c r="E901" s="26" t="str">
        <f>IF(A901="Ordenes de Compra",VLOOKUP($C901,Autogestión!$B$2:$G$5090,6,0),IF(A901="Financiamiento Internacional",VLOOKUP($C901,FinInt!$B$2:$G$508,6,0),"Legítimo Abono"))</f>
        <v>80-0030-CDI18</v>
      </c>
      <c r="F901" s="26" t="str">
        <f>IF($A901="Ordenes de Compra","ARS",IF($A901="Financiamiento Internacional",VLOOKUP($C901,FinInt!$B$2:$Q$508,15,0),VLOOKUP($C901,NoAmpOC!$B$2:$T$988,18,0)))</f>
        <v>ARS</v>
      </c>
      <c r="G901" s="5">
        <f>IF($A901="Ordenes de Compra",VLOOKUP($C901,Autogestión!$B$2:$H$5090,7,0),IF($A901="Financiamiento Internacional",VLOOKUP($C901,FinInt!$B$2:$Q$1308,16,0),VLOOKUP($C901,NoAmpOC!$B$2:$T$988,19,0)))</f>
        <v>136478.93</v>
      </c>
      <c r="H901" s="5">
        <f t="shared" si="42"/>
        <v>136478.93</v>
      </c>
      <c r="I901" s="26" t="str">
        <f>IF($A901="Ordenes de Compra",VLOOKUP($C901,Autogestión!$B$2:$J$5090,9,0),IF($A901="Financiamiento Internacional",VLOOKUP($C901,FinInt!$B$2:$G$1555,6,0),"Legitimo Abono"))</f>
        <v>80-1004-OC19</v>
      </c>
      <c r="J901" s="1" t="str">
        <f>IF($A901="Ordenes de Compra",VLOOKUP($C901,Autogestión!$B$2:$R$5090,17,0),IF($A901="Financiamiento Internacional",VLOOKUP($C901,FinInt!$B$2:$O$1508,14,0),VLOOKUP($C901,NoAmpOC!$B$2:$R$988,17,0)))</f>
        <v>Abbvie S.A.</v>
      </c>
      <c r="K901" s="7" t="str">
        <f>DetalleExp!AP901</f>
        <v>SGA#MS-CRD</v>
      </c>
      <c r="L901" s="7" t="str">
        <f>DetalleExp!AQ901</f>
        <v>CRD - Comisión de recepción definitiva</v>
      </c>
      <c r="M901" s="7" t="str">
        <f>DetalleExp!AR901</f>
        <v>SGA#MS - Secretaría de gestión administrativa</v>
      </c>
      <c r="N901" s="7">
        <f>DetalleExp!AS901</f>
        <v>44319</v>
      </c>
      <c r="O901" s="27">
        <f ca="1">ROUNDUP(TODAY()-N901,0)</f>
        <v>36</v>
      </c>
      <c r="P901" s="27">
        <f ca="1">ROUNDUP(TODAY()-B901,0)</f>
        <v>88</v>
      </c>
      <c r="Q901" s="1" t="str">
        <f>IFERROR(IF(A901="Ordenes de Compra",VLOOKUP($E901,'Ordenes de Compra'!$A$2:$E$1712,5,0),"Sin OC"),"Sin dato")</f>
        <v>22.0.0.41.0</v>
      </c>
      <c r="R901" s="28">
        <f>IFERROR(IF(A901="Ordenes de Compra",VLOOKUP($I901,'Ordenes de Compra'!$B$2:$E$1712,3,0),"Sin OC"),"Sin dato")</f>
        <v>75603540</v>
      </c>
      <c r="S901" s="1" t="str">
        <f>VLOOKUP($U901,'Tablas intermedias'!$C$1:$H$222,5,0)</f>
        <v>CRD</v>
      </c>
      <c r="T901" s="29" t="str">
        <f t="shared" si="43"/>
        <v>OK</v>
      </c>
      <c r="U901" s="30" t="str">
        <f t="shared" si="44"/>
        <v>SGA#MS-CRDCRD - Comisión de recepción definitivaSGA#MS - Secretaría de gestión administrativa</v>
      </c>
      <c r="V901" s="1" t="str">
        <f>VLOOKUP(U901,'Tablas intermedias'!$C$1:$H$222,6,0)</f>
        <v>Si</v>
      </c>
      <c r="W901" s="1" t="str">
        <f ca="1">IF(O901&lt;30,"menos de 30 días","más de 30 días")</f>
        <v>más de 30 días</v>
      </c>
    </row>
    <row r="902" spans="1:23" ht="14.25" hidden="1" thickTop="1" thickBot="1" x14ac:dyDescent="0.25">
      <c r="A902" s="17" t="str">
        <f>IF(DetalleExp!H902='Tablas intermedias'!$A$2,"Ordenes de Compra",IF(DetalleExp!H902='Tablas intermedias'!$A$3,"Financiamiento Internacional","Legítimo Abono"))</f>
        <v>Ordenes de Compra</v>
      </c>
      <c r="B902" s="7">
        <f>DetalleExp!E902</f>
        <v>44267</v>
      </c>
      <c r="C902" s="1" t="str">
        <f>DetalleExp!A902</f>
        <v>EX-2021-22143027-APN-DTYC#MS</v>
      </c>
      <c r="D902" s="1" t="str">
        <f>IF(A902="Ordenes de Compra",VLOOKUP(C902,Autogestión!$B$2:$D$5090,3,0),IF(A902="Legítimo Abono",VLOOKUP(C902,NoAmpOC!$B$2:$H$988,7,0),"Factura"))</f>
        <v>Factura</v>
      </c>
      <c r="E902" s="26" t="str">
        <f>IF(A902="Ordenes de Compra",VLOOKUP($C902,Autogestión!$B$2:$G$5090,6,0),IF(A902="Financiamiento Internacional",VLOOKUP($C902,FinInt!$B$2:$G$508,6,0),"Legítimo Abono"))</f>
        <v>80-0030-CDI18</v>
      </c>
      <c r="F902" s="26" t="str">
        <f>IF($A902="Ordenes de Compra","ARS",IF($A902="Financiamiento Internacional",VLOOKUP($C902,FinInt!$B$2:$Q$508,15,0),VLOOKUP($C902,NoAmpOC!$B$2:$T$988,18,0)))</f>
        <v>ARS</v>
      </c>
      <c r="G902" s="5">
        <f>IF($A902="Ordenes de Compra",VLOOKUP($C902,Autogestión!$B$2:$H$5090,7,0),IF($A902="Financiamiento Internacional",VLOOKUP($C902,FinInt!$B$2:$Q$1308,16,0),VLOOKUP($C902,NoAmpOC!$B$2:$T$988,19,0)))</f>
        <v>101600.98</v>
      </c>
      <c r="H902" s="5">
        <f t="shared" si="42"/>
        <v>101600.98</v>
      </c>
      <c r="I902" s="26" t="str">
        <f>IF($A902="Ordenes de Compra",VLOOKUP($C902,Autogestión!$B$2:$J$5090,9,0),IF($A902="Financiamiento Internacional",VLOOKUP($C902,FinInt!$B$2:$G$1555,6,0),"Legitimo Abono"))</f>
        <v>80-1004-OC19</v>
      </c>
      <c r="J902" s="1" t="str">
        <f>IF($A902="Ordenes de Compra",VLOOKUP($C902,Autogestión!$B$2:$R$5090,17,0),IF($A902="Financiamiento Internacional",VLOOKUP($C902,FinInt!$B$2:$O$1508,14,0),VLOOKUP($C902,NoAmpOC!$B$2:$R$988,17,0)))</f>
        <v>Abbvie S.A.</v>
      </c>
      <c r="K902" s="7" t="str">
        <f>DetalleExp!AP902</f>
        <v>SGA#MS-CRD</v>
      </c>
      <c r="L902" s="7" t="str">
        <f>DetalleExp!AQ902</f>
        <v>CRD - Comisión de recepción definitiva</v>
      </c>
      <c r="M902" s="7" t="str">
        <f>DetalleExp!AR902</f>
        <v>SGA#MS - Secretaría de gestión administrativa</v>
      </c>
      <c r="N902" s="7">
        <f>DetalleExp!AS902</f>
        <v>44319</v>
      </c>
      <c r="O902" s="27">
        <f ca="1">ROUNDUP(TODAY()-N902,0)</f>
        <v>36</v>
      </c>
      <c r="P902" s="27">
        <f ca="1">ROUNDUP(TODAY()-B902,0)</f>
        <v>88</v>
      </c>
      <c r="Q902" s="1" t="str">
        <f>IFERROR(IF(A902="Ordenes de Compra",VLOOKUP($E902,'Ordenes de Compra'!$A$2:$E$1712,5,0),"Sin OC"),"Sin dato")</f>
        <v>22.0.0.41.0</v>
      </c>
      <c r="R902" s="28">
        <f>IFERROR(IF(A902="Ordenes de Compra",VLOOKUP($I902,'Ordenes de Compra'!$B$2:$E$1712,3,0),"Sin OC"),"Sin dato")</f>
        <v>75603540</v>
      </c>
      <c r="S902" s="1" t="str">
        <f>VLOOKUP($U902,'Tablas intermedias'!$C$1:$H$222,5,0)</f>
        <v>CRD</v>
      </c>
      <c r="T902" s="29" t="str">
        <f t="shared" si="43"/>
        <v>OK</v>
      </c>
      <c r="U902" s="30" t="str">
        <f t="shared" si="44"/>
        <v>SGA#MS-CRDCRD - Comisión de recepción definitivaSGA#MS - Secretaría de gestión administrativa</v>
      </c>
      <c r="V902" s="1" t="str">
        <f>VLOOKUP(U902,'Tablas intermedias'!$C$1:$H$222,6,0)</f>
        <v>Si</v>
      </c>
      <c r="W902" s="1" t="str">
        <f ca="1">IF(O902&lt;30,"menos de 30 días","más de 30 días")</f>
        <v>más de 30 días</v>
      </c>
    </row>
    <row r="903" spans="1:23" ht="14.25" hidden="1" thickTop="1" thickBot="1" x14ac:dyDescent="0.25">
      <c r="A903" s="17" t="str">
        <f>IF(DetalleExp!H903='Tablas intermedias'!$A$2,"Ordenes de Compra",IF(DetalleExp!H903='Tablas intermedias'!$A$3,"Financiamiento Internacional","Legítimo Abono"))</f>
        <v>Ordenes de Compra</v>
      </c>
      <c r="B903" s="7">
        <f>DetalleExp!E903</f>
        <v>44267</v>
      </c>
      <c r="C903" s="1" t="str">
        <f>DetalleExp!A903</f>
        <v>EX-2021-22239397-APN-DTYC#MS</v>
      </c>
      <c r="D903" s="1" t="str">
        <f>IF(A903="Ordenes de Compra",VLOOKUP(C903,Autogestión!$B$2:$D$5090,3,0),IF(A903="Legítimo Abono",VLOOKUP(C903,NoAmpOC!$B$2:$H$988,7,0),"Factura"))</f>
        <v>Factura</v>
      </c>
      <c r="E903" s="26" t="str">
        <f>IF(A903="Ordenes de Compra",VLOOKUP($C903,Autogestión!$B$2:$G$5090,6,0),IF(A903="Financiamiento Internacional",VLOOKUP($C903,FinInt!$B$2:$G$508,6,0),"Legítimo Abono"))</f>
        <v>80-0016-LPU20</v>
      </c>
      <c r="F903" s="26" t="str">
        <f>IF($A903="Ordenes de Compra","ARS",IF($A903="Financiamiento Internacional",VLOOKUP($C903,FinInt!$B$2:$Q$508,15,0),VLOOKUP($C903,NoAmpOC!$B$2:$T$988,18,0)))</f>
        <v>ARS</v>
      </c>
      <c r="G903" s="5">
        <f>IF($A903="Ordenes de Compra",VLOOKUP($C903,Autogestión!$B$2:$H$5090,7,0),IF($A903="Financiamiento Internacional",VLOOKUP($C903,FinInt!$B$2:$Q$1308,16,0),VLOOKUP($C903,NoAmpOC!$B$2:$T$988,19,0)))</f>
        <v>17265710</v>
      </c>
      <c r="H903" s="5">
        <f t="shared" si="42"/>
        <v>17265710</v>
      </c>
      <c r="I903" s="26" t="str">
        <f>IF($A903="Ordenes de Compra",VLOOKUP($C903,Autogestión!$B$2:$J$5090,9,0),IF($A903="Financiamiento Internacional",VLOOKUP($C903,FinInt!$B$2:$G$1555,6,0),"Legitimo Abono"))</f>
        <v>80-1000-OC21</v>
      </c>
      <c r="J903" s="1" t="str">
        <f>IF($A903="Ordenes de Compra",VLOOKUP($C903,Autogestión!$B$2:$R$5090,17,0),IF($A903="Financiamiento Internacional",VLOOKUP($C903,FinInt!$B$2:$O$1508,14,0),VLOOKUP($C903,NoAmpOC!$B$2:$R$988,17,0)))</f>
        <v>SA LA SIBILA .</v>
      </c>
      <c r="K903" s="7" t="str">
        <f>DetalleExp!AP903</f>
        <v>LCOURREGES</v>
      </c>
      <c r="L903" s="7" t="str">
        <f>DetalleExp!AQ903</f>
        <v>TESORERIA - Tesorería</v>
      </c>
      <c r="M903" s="7" t="str">
        <f>DetalleExp!AR903</f>
        <v>DCYT#MS - Dirección de contabilidad y tesorería</v>
      </c>
      <c r="N903" s="7">
        <f>DetalleExp!AS903</f>
        <v>44322</v>
      </c>
      <c r="O903" s="27">
        <f ca="1">ROUNDUP(TODAY()-N903,0)</f>
        <v>33</v>
      </c>
      <c r="P903" s="27">
        <f ca="1">ROUNDUP(TODAY()-B903,0)</f>
        <v>88</v>
      </c>
      <c r="Q903" s="1" t="str">
        <f>IFERROR(IF(A903="Ordenes de Compra",VLOOKUP($E903,'Ordenes de Compra'!$A$2:$E$1712,5,0),"Sin OC"),"Sin dato")</f>
        <v>17.0.0.42.0</v>
      </c>
      <c r="R903" s="28">
        <f>IFERROR(IF(A903="Ordenes de Compra",VLOOKUP($I903,'Ordenes de Compra'!$B$2:$E$1712,3,0),"Sin OC"),"Sin dato")</f>
        <v>309255655</v>
      </c>
      <c r="S903" s="1" t="str">
        <f>VLOOKUP($U903,'Tablas intermedias'!$C$1:$H$222,5,0)</f>
        <v>Tesorería</v>
      </c>
      <c r="T903" s="29" t="str">
        <f t="shared" si="43"/>
        <v>OK</v>
      </c>
      <c r="U903" s="30" t="str">
        <f t="shared" si="44"/>
        <v>LCOURREGESTESORERIA - TesoreríaDCYT#MS - Dirección de contabilidad y tesorería</v>
      </c>
      <c r="V903" s="1" t="str">
        <f>VLOOKUP(U903,'Tablas intermedias'!$C$1:$H$222,6,0)</f>
        <v>No</v>
      </c>
      <c r="W903" s="1" t="str">
        <f ca="1">IF(O903&lt;30,"menos de 30 días","más de 30 días")</f>
        <v>más de 30 días</v>
      </c>
    </row>
    <row r="904" spans="1:23" ht="14.25" hidden="1" thickTop="1" thickBot="1" x14ac:dyDescent="0.25">
      <c r="A904" s="17" t="str">
        <f>IF(DetalleExp!H904='Tablas intermedias'!$A$2,"Ordenes de Compra",IF(DetalleExp!H904='Tablas intermedias'!$A$3,"Financiamiento Internacional","Legítimo Abono"))</f>
        <v>Ordenes de Compra</v>
      </c>
      <c r="B904" s="7">
        <f>DetalleExp!E904</f>
        <v>44270</v>
      </c>
      <c r="C904" s="1" t="str">
        <f>DetalleExp!A904</f>
        <v>EX-2021-22590794-APN-DTYC#MS</v>
      </c>
      <c r="D904" s="1" t="str">
        <f>IF(A904="Ordenes de Compra",VLOOKUP(C904,Autogestión!$B$2:$D$5090,3,0),IF(A904="Legítimo Abono",VLOOKUP(C904,NoAmpOC!$B$2:$H$988,7,0),"Factura"))</f>
        <v>Factura</v>
      </c>
      <c r="E904" s="26" t="str">
        <f>IF(A904="Ordenes de Compra",VLOOKUP($C904,Autogestión!$B$2:$G$5090,6,0),IF(A904="Financiamiento Internacional",VLOOKUP($C904,FinInt!$B$2:$G$508,6,0),"Legítimo Abono"))</f>
        <v>80-0010-LPU20</v>
      </c>
      <c r="F904" s="26" t="str">
        <f>IF($A904="Ordenes de Compra","ARS",IF($A904="Financiamiento Internacional",VLOOKUP($C904,FinInt!$B$2:$Q$508,15,0),VLOOKUP($C904,NoAmpOC!$B$2:$T$988,18,0)))</f>
        <v>ARS</v>
      </c>
      <c r="G904" s="5">
        <f>IF($A904="Ordenes de Compra",VLOOKUP($C904,Autogestión!$B$2:$H$5090,7,0),IF($A904="Financiamiento Internacional",VLOOKUP($C904,FinInt!$B$2:$Q$1308,16,0),VLOOKUP($C904,NoAmpOC!$B$2:$T$988,19,0)))</f>
        <v>10186805.439999999</v>
      </c>
      <c r="H904" s="5">
        <f t="shared" si="42"/>
        <v>10186805.439999999</v>
      </c>
      <c r="I904" s="26" t="str">
        <f>IF($A904="Ordenes de Compra",VLOOKUP($C904,Autogestión!$B$2:$J$5090,9,0),IF($A904="Financiamiento Internacional",VLOOKUP($C904,FinInt!$B$2:$G$1555,6,0),"Legitimo Abono"))</f>
        <v>80-1030-OC21</v>
      </c>
      <c r="J904" s="1" t="str">
        <f>IF($A904="Ordenes de Compra",VLOOKUP($C904,Autogestión!$B$2:$R$5090,17,0),IF($A904="Financiamiento Internacional",VLOOKUP($C904,FinInt!$B$2:$O$1508,14,0),VLOOKUP($C904,NoAmpOC!$B$2:$R$988,17,0)))</f>
        <v>LABORATORIO ELEA PHOENIX S.A.</v>
      </c>
      <c r="K904" s="7" t="str">
        <f>DetalleExp!AP904</f>
        <v>DCYT#MS-TESORERIA</v>
      </c>
      <c r="L904" s="7" t="str">
        <f>DetalleExp!AQ904</f>
        <v>TESORERIA - Tesorería</v>
      </c>
      <c r="M904" s="7" t="str">
        <f>DetalleExp!AR904</f>
        <v>DCYT#MS - Dirección de contabilidad y tesorería</v>
      </c>
      <c r="N904" s="7">
        <f>DetalleExp!AS904</f>
        <v>44347</v>
      </c>
      <c r="O904" s="27">
        <f ca="1">ROUNDUP(TODAY()-N904,0)</f>
        <v>8</v>
      </c>
      <c r="P904" s="27">
        <f ca="1">ROUNDUP(TODAY()-B904,0)</f>
        <v>85</v>
      </c>
      <c r="Q904" s="1" t="str">
        <f>IFERROR(IF(A904="Ordenes de Compra",VLOOKUP($E904,'Ordenes de Compra'!$A$2:$E$1712,5,0),"Sin OC"),"Sin dato")</f>
        <v>29.0.0.46.0</v>
      </c>
      <c r="R904" s="28">
        <f>IFERROR(IF(A904="Ordenes de Compra",VLOOKUP($I904,'Ordenes de Compra'!$B$2:$E$1712,3,0),"Sin OC"),"Sin dato")</f>
        <v>25476981.120000001</v>
      </c>
      <c r="S904" s="1" t="str">
        <f>VLOOKUP($U904,'Tablas intermedias'!$C$1:$H$222,5,0)</f>
        <v>Tesorería</v>
      </c>
      <c r="T904" s="29" t="str">
        <f t="shared" si="43"/>
        <v>OK</v>
      </c>
      <c r="U904" s="30" t="str">
        <f t="shared" si="44"/>
        <v>DCYT#MS-TESORERIATESORERIA - TesoreríaDCYT#MS - Dirección de contabilidad y tesorería</v>
      </c>
      <c r="V904" s="1" t="str">
        <f>VLOOKUP(U904,'Tablas intermedias'!$C$1:$H$222,6,0)</f>
        <v>No</v>
      </c>
      <c r="W904" s="1" t="str">
        <f ca="1">IF(O904&lt;30,"menos de 30 días","más de 30 días")</f>
        <v>menos de 30 días</v>
      </c>
    </row>
    <row r="905" spans="1:23" ht="14.25" hidden="1" thickTop="1" thickBot="1" x14ac:dyDescent="0.25">
      <c r="A905" s="17" t="str">
        <f>IF(DetalleExp!H905='Tablas intermedias'!$A$2,"Ordenes de Compra",IF(DetalleExp!H905='Tablas intermedias'!$A$3,"Financiamiento Internacional","Legítimo Abono"))</f>
        <v>Ordenes de Compra</v>
      </c>
      <c r="B905" s="7">
        <f>DetalleExp!E905</f>
        <v>44270</v>
      </c>
      <c r="C905" s="1" t="str">
        <f>DetalleExp!A905</f>
        <v>EX-2021-22812079-APN-DTYC#MS</v>
      </c>
      <c r="D905" s="1" t="str">
        <f>IF(A905="Ordenes de Compra",VLOOKUP(C905,Autogestión!$B$2:$D$5090,3,0),IF(A905="Legítimo Abono",VLOOKUP(C905,NoAmpOC!$B$2:$H$988,7,0),"Factura"))</f>
        <v>Factura</v>
      </c>
      <c r="E905" s="26" t="str">
        <f>IF(A905="Ordenes de Compra",VLOOKUP($C905,Autogestión!$B$2:$G$5090,6,0),IF(A905="Financiamiento Internacional",VLOOKUP($C905,FinInt!$B$2:$G$508,6,0),"Legítimo Abono"))</f>
        <v>80-0001-LPU19</v>
      </c>
      <c r="F905" s="26" t="str">
        <f>IF($A905="Ordenes de Compra","ARS",IF($A905="Financiamiento Internacional",VLOOKUP($C905,FinInt!$B$2:$Q$508,15,0),VLOOKUP($C905,NoAmpOC!$B$2:$T$988,18,0)))</f>
        <v>ARS</v>
      </c>
      <c r="G905" s="5">
        <f>IF($A905="Ordenes de Compra",VLOOKUP($C905,Autogestión!$B$2:$H$5090,7,0),IF($A905="Financiamiento Internacional",VLOOKUP($C905,FinInt!$B$2:$Q$1308,16,0),VLOOKUP($C905,NoAmpOC!$B$2:$T$988,19,0)))</f>
        <v>858727.32</v>
      </c>
      <c r="H905" s="5">
        <f t="shared" si="42"/>
        <v>858727.32</v>
      </c>
      <c r="I905" s="26" t="str">
        <f>IF($A905="Ordenes de Compra",VLOOKUP($C905,Autogestión!$B$2:$J$5090,9,0),IF($A905="Financiamiento Internacional",VLOOKUP($C905,FinInt!$B$2:$G$1555,6,0),"Legitimo Abono"))</f>
        <v>80-1107-OC20</v>
      </c>
      <c r="J905" s="1" t="str">
        <f>IF($A905="Ordenes de Compra",VLOOKUP($C905,Autogestión!$B$2:$R$5090,17,0),IF($A905="Financiamiento Internacional",VLOOKUP($C905,FinInt!$B$2:$O$1508,14,0),VLOOKUP($C905,NoAmpOC!$B$2:$R$988,17,0)))</f>
        <v>SUIZO ARGENTINA S.A.</v>
      </c>
      <c r="K905" s="7" t="str">
        <f>DetalleExp!AP905</f>
        <v>METOMMASINO</v>
      </c>
      <c r="L905" s="7" t="str">
        <f>DetalleExp!AQ905</f>
        <v>PVD - Privada</v>
      </c>
      <c r="M905" s="7" t="str">
        <f>DetalleExp!AR905</f>
        <v>DNCET#MS - Dirección nacional de control de enfermedades transmisibles</v>
      </c>
      <c r="N905" s="7">
        <f>DetalleExp!AS905</f>
        <v>44314</v>
      </c>
      <c r="O905" s="27">
        <f ca="1">ROUNDUP(TODAY()-N905,0)</f>
        <v>41</v>
      </c>
      <c r="P905" s="27">
        <f ca="1">ROUNDUP(TODAY()-B905,0)</f>
        <v>85</v>
      </c>
      <c r="Q905" s="1" t="str">
        <f>IFERROR(IF(A905="Ordenes de Compra",VLOOKUP($E905,'Ordenes de Compra'!$A$2:$E$1712,5,0),"Sin OC"),"Sin dato")</f>
        <v>20.0.0.43.0</v>
      </c>
      <c r="R905" s="28">
        <f>IFERROR(IF(A905="Ordenes de Compra",VLOOKUP($I905,'Ordenes de Compra'!$B$2:$E$1712,3,0),"Sin OC"),"Sin dato")</f>
        <v>37534585.25</v>
      </c>
      <c r="S905" s="1" t="str">
        <f>VLOOKUP($U905,'Tablas intermedias'!$C$1:$H$222,5,0)</f>
        <v>Programa</v>
      </c>
      <c r="T905" s="29" t="str">
        <f t="shared" si="43"/>
        <v>OK</v>
      </c>
      <c r="U905" s="30" t="str">
        <f t="shared" si="44"/>
        <v>METOMMASINOPVD - PrivadaDNCET#MS - Dirección nacional de control de enfermedades transmisibles</v>
      </c>
      <c r="V905" s="1" t="str">
        <f>VLOOKUP(U905,'Tablas intermedias'!$C$1:$H$222,6,0)</f>
        <v>Si</v>
      </c>
      <c r="W905" s="1" t="str">
        <f ca="1">IF(O905&lt;30,"menos de 30 días","más de 30 días")</f>
        <v>más de 30 días</v>
      </c>
    </row>
    <row r="906" spans="1:23" ht="14.25" hidden="1" thickTop="1" thickBot="1" x14ac:dyDescent="0.25">
      <c r="A906" s="17" t="str">
        <f>IF(DetalleExp!H906='Tablas intermedias'!$A$2,"Ordenes de Compra",IF(DetalleExp!H906='Tablas intermedias'!$A$3,"Financiamiento Internacional","Legítimo Abono"))</f>
        <v>Ordenes de Compra</v>
      </c>
      <c r="B906" s="7">
        <f>DetalleExp!E906</f>
        <v>44271</v>
      </c>
      <c r="C906" s="1" t="str">
        <f>DetalleExp!A906</f>
        <v>EX-2021-23066290-APN-DTYC#MS</v>
      </c>
      <c r="D906" s="1" t="str">
        <f>IF(A906="Ordenes de Compra",VLOOKUP(C906,Autogestión!$B$2:$D$5090,3,0),IF(A906="Legítimo Abono",VLOOKUP(C906,NoAmpOC!$B$2:$H$988,7,0),"Factura"))</f>
        <v>Factura</v>
      </c>
      <c r="E906" s="26" t="str">
        <f>IF(A906="Ordenes de Compra",VLOOKUP($C906,Autogestión!$B$2:$G$5090,6,0),IF(A906="Financiamiento Internacional",VLOOKUP($C906,FinInt!$B$2:$G$508,6,0),"Legítimo Abono"))</f>
        <v>80-0016-LPU18</v>
      </c>
      <c r="F906" s="26" t="str">
        <f>IF($A906="Ordenes de Compra","ARS",IF($A906="Financiamiento Internacional",VLOOKUP($C906,FinInt!$B$2:$Q$508,15,0),VLOOKUP($C906,NoAmpOC!$B$2:$T$988,18,0)))</f>
        <v>ARS</v>
      </c>
      <c r="G906" s="5">
        <f>IF($A906="Ordenes de Compra",VLOOKUP($C906,Autogestión!$B$2:$H$5090,7,0),IF($A906="Financiamiento Internacional",VLOOKUP($C906,FinInt!$B$2:$Q$1308,16,0),VLOOKUP($C906,NoAmpOC!$B$2:$T$988,19,0)))</f>
        <v>393600</v>
      </c>
      <c r="H906" s="5">
        <f t="shared" si="42"/>
        <v>393600</v>
      </c>
      <c r="I906" s="26" t="str">
        <f>IF($A906="Ordenes de Compra",VLOOKUP($C906,Autogestión!$B$2:$J$5090,9,0),IF($A906="Financiamiento Internacional",VLOOKUP($C906,FinInt!$B$2:$G$1555,6,0),"Legitimo Abono"))</f>
        <v>80-1119-OC19</v>
      </c>
      <c r="J906" s="1" t="str">
        <f>IF($A906="Ordenes de Compra",VLOOKUP($C906,Autogestión!$B$2:$R$5090,17,0),IF($A906="Financiamiento Internacional",VLOOKUP($C906,FinInt!$B$2:$O$1508,14,0),VLOOKUP($C906,NoAmpOC!$B$2:$R$988,17,0)))</f>
        <v>LECTUS S.A.</v>
      </c>
      <c r="K906" s="7" t="str">
        <f>DetalleExp!AP906</f>
        <v>MWEIMAN</v>
      </c>
      <c r="L906" s="7" t="str">
        <f>DetalleExp!AQ906</f>
        <v>TESORERIA - Tesorería</v>
      </c>
      <c r="M906" s="7" t="str">
        <f>DetalleExp!AR906</f>
        <v>DCYT#MS - Dirección de contabilidad y tesorería</v>
      </c>
      <c r="N906" s="7">
        <f>DetalleExp!AS906</f>
        <v>44347</v>
      </c>
      <c r="O906" s="27">
        <f ca="1">ROUNDUP(TODAY()-N906,0)</f>
        <v>8</v>
      </c>
      <c r="P906" s="27">
        <f ca="1">ROUNDUP(TODAY()-B906,0)</f>
        <v>84</v>
      </c>
      <c r="Q906" s="1" t="str">
        <f>IFERROR(IF(A906="Ordenes de Compra",VLOOKUP($E906,'Ordenes de Compra'!$A$2:$E$1712,5,0),"Sin OC"),"Sin dato")</f>
        <v>22.0.0.41.0</v>
      </c>
      <c r="R906" s="28">
        <f>IFERROR(IF(A906="Ordenes de Compra",VLOOKUP($I906,'Ordenes de Compra'!$B$2:$E$1712,3,0),"Sin OC"),"Sin dato")</f>
        <v>65600000</v>
      </c>
      <c r="S906" s="1" t="str">
        <f>VLOOKUP($U906,'Tablas intermedias'!$C$1:$H$222,5,0)</f>
        <v>Tesorería</v>
      </c>
      <c r="T906" s="29" t="str">
        <f t="shared" si="43"/>
        <v>OK</v>
      </c>
      <c r="U906" s="30" t="str">
        <f t="shared" si="44"/>
        <v>MWEIMANTESORERIA - TesoreríaDCYT#MS - Dirección de contabilidad y tesorería</v>
      </c>
      <c r="V906" s="1" t="str">
        <f>VLOOKUP(U906,'Tablas intermedias'!$C$1:$H$222,6,0)</f>
        <v>No</v>
      </c>
      <c r="W906" s="1" t="str">
        <f ca="1">IF(O906&lt;30,"menos de 30 días","más de 30 días")</f>
        <v>menos de 30 días</v>
      </c>
    </row>
    <row r="907" spans="1:23" ht="14.25" hidden="1" thickTop="1" thickBot="1" x14ac:dyDescent="0.25">
      <c r="A907" s="17" t="str">
        <f>IF(DetalleExp!H907='Tablas intermedias'!$A$2,"Ordenes de Compra",IF(DetalleExp!H907='Tablas intermedias'!$A$3,"Financiamiento Internacional","Legítimo Abono"))</f>
        <v>Financiamiento Internacional</v>
      </c>
      <c r="B907" s="7">
        <f>DetalleExp!E907</f>
        <v>44271</v>
      </c>
      <c r="C907" s="1" t="str">
        <f>DetalleExp!A907</f>
        <v>EX-2021-23114236-APN-DAFYP#MS</v>
      </c>
      <c r="D907" s="1" t="str">
        <f>IF(A907="Ordenes de Compra",VLOOKUP(C907,Autogestión!$B$2:$D$5090,3,0),IF(A907="Legítimo Abono",VLOOKUP(C907,NoAmpOC!$B$2:$H$988,7,0),"Factura"))</f>
        <v>Factura</v>
      </c>
      <c r="E907" s="26" t="str">
        <f>IF(A907="Ordenes de Compra",VLOOKUP($C907,Autogestión!$B$2:$G$5090,6,0),IF(A907="Financiamiento Internacional",VLOOKUP($C907,FinInt!$B$2:$G$508,6,0),"Legítimo Abono"))</f>
        <v>Proyecto Apoyo a la Cobertura Universal de Salud Efectiva en Argentina (SUMAR) - 8853-AR - BIRF</v>
      </c>
      <c r="F907" s="26" t="str">
        <f>IF($A907="Ordenes de Compra","ARS",IF($A907="Financiamiento Internacional",VLOOKUP($C907,FinInt!$B$2:$Q$508,15,0),VLOOKUP($C907,NoAmpOC!$B$2:$T$988,18,0)))</f>
        <v>ARS</v>
      </c>
      <c r="G907" s="5">
        <f>IF($A907="Ordenes de Compra",VLOOKUP($C907,Autogestión!$B$2:$H$5090,7,0),IF($A907="Financiamiento Internacional",VLOOKUP($C907,FinInt!$B$2:$Q$1308,16,0),VLOOKUP($C907,NoAmpOC!$B$2:$T$988,19,0)))</f>
        <v>11742780.57</v>
      </c>
      <c r="H907" s="5">
        <f t="shared" si="42"/>
        <v>11742780.57</v>
      </c>
      <c r="I907" s="26" t="str">
        <f>IF($A907="Ordenes de Compra",VLOOKUP($C907,Autogestión!$B$2:$J$5090,9,0),IF($A907="Financiamiento Internacional",VLOOKUP($C907,FinInt!$B$2:$G$1555,6,0),"Legitimo Abono"))</f>
        <v>Proyecto Apoyo a la Cobertura Universal de Salud Efectiva en Argentina (SUMAR) - 8853-AR - BIRF</v>
      </c>
      <c r="J907" s="1" t="str">
        <f>IF($A907="Ordenes de Compra",VLOOKUP($C907,Autogestión!$B$2:$R$5090,17,0),IF($A907="Financiamiento Internacional",VLOOKUP($C907,FinInt!$B$2:$O$1508,14,0),VLOOKUP($C907,NoAmpOC!$B$2:$R$988,17,0)))</f>
        <v>ADLER, HASENCLEVER &amp; ASOCIADOS S.R.L.</v>
      </c>
      <c r="K907" s="7" t="str">
        <f>DetalleExp!AP907</f>
        <v>DAFYP#MS-ARCHIVO</v>
      </c>
      <c r="L907" s="7" t="str">
        <f>DetalleExp!AQ907</f>
        <v>PVD - Privada</v>
      </c>
      <c r="M907" s="7" t="str">
        <f>DetalleExp!AR907</f>
        <v>DAFYP#MS - Dirección de administración financiera y presupuestaria</v>
      </c>
      <c r="N907" s="7">
        <f>DetalleExp!AS907</f>
        <v>44294</v>
      </c>
      <c r="O907" s="27">
        <f ca="1">ROUNDUP(TODAY()-N907,0)</f>
        <v>61</v>
      </c>
      <c r="P907" s="27">
        <f ca="1">ROUNDUP(TODAY()-B907,0)</f>
        <v>84</v>
      </c>
      <c r="Q907" s="1" t="str">
        <f>IFERROR(IF(A907="Ordenes de Compra",VLOOKUP($E907,'Ordenes de Compra'!$A$2:$E$1712,5,0),"Sin OC"),"Sin dato")</f>
        <v>Sin OC</v>
      </c>
      <c r="R907" s="28" t="str">
        <f>IFERROR(IF(A907="Ordenes de Compra",VLOOKUP($I907,'Ordenes de Compra'!$B$2:$E$1712,3,0),"Sin OC"),"Sin dato")</f>
        <v>Sin OC</v>
      </c>
      <c r="S907" s="1" t="str">
        <f>VLOOKUP($U907,'Tablas intermedias'!$C$1:$H$222,5,0)</f>
        <v>DGPFE</v>
      </c>
      <c r="T907" s="29" t="str">
        <f t="shared" si="43"/>
        <v>OK</v>
      </c>
      <c r="U907" s="30" t="str">
        <f t="shared" si="44"/>
        <v>DAFYP#MS-ARCHIVOPVD - PrivadaDAFYP#MS - Dirección de administración financiera y presupuestaria</v>
      </c>
      <c r="V907" s="1" t="str">
        <f>VLOOKUP(U907,'Tablas intermedias'!$C$1:$H$222,6,0)</f>
        <v>No</v>
      </c>
      <c r="W907" s="1" t="str">
        <f ca="1">IF(O907&lt;30,"menos de 30 días","más de 30 días")</f>
        <v>más de 30 días</v>
      </c>
    </row>
    <row r="908" spans="1:23" ht="14.25" hidden="1" thickTop="1" thickBot="1" x14ac:dyDescent="0.25">
      <c r="A908" s="17" t="str">
        <f>IF(DetalleExp!H908='Tablas intermedias'!$A$2,"Ordenes de Compra",IF(DetalleExp!H908='Tablas intermedias'!$A$3,"Financiamiento Internacional","Legítimo Abono"))</f>
        <v>Ordenes de Compra</v>
      </c>
      <c r="B908" s="7">
        <f>DetalleExp!E908</f>
        <v>44271</v>
      </c>
      <c r="C908" s="1" t="str">
        <f>DetalleExp!A908</f>
        <v>EX-2021-23141273-APN-DTYC#MS</v>
      </c>
      <c r="D908" s="1" t="str">
        <f>IF(A908="Ordenes de Compra",VLOOKUP(C908,Autogestión!$B$2:$D$5090,3,0),IF(A908="Legítimo Abono",VLOOKUP(C908,NoAmpOC!$B$2:$H$988,7,0),"Factura"))</f>
        <v>Factura</v>
      </c>
      <c r="E908" s="26" t="str">
        <f>IF(A908="Ordenes de Compra",VLOOKUP($C908,Autogestión!$B$2:$G$5090,6,0),IF(A908="Financiamiento Internacional",VLOOKUP($C908,FinInt!$B$2:$G$508,6,0),"Legítimo Abono"))</f>
        <v>80-0025-LPU18</v>
      </c>
      <c r="F908" s="26" t="str">
        <f>IF($A908="Ordenes de Compra","ARS",IF($A908="Financiamiento Internacional",VLOOKUP($C908,FinInt!$B$2:$Q$508,15,0),VLOOKUP($C908,NoAmpOC!$B$2:$T$988,18,0)))</f>
        <v>ARS</v>
      </c>
      <c r="G908" s="5">
        <f>IF($A908="Ordenes de Compra",VLOOKUP($C908,Autogestión!$B$2:$H$5090,7,0),IF($A908="Financiamiento Internacional",VLOOKUP($C908,FinInt!$B$2:$Q$1308,16,0),VLOOKUP($C908,NoAmpOC!$B$2:$T$988,19,0)))</f>
        <v>629443.19999999995</v>
      </c>
      <c r="H908" s="5">
        <f t="shared" si="42"/>
        <v>629443.19999999995</v>
      </c>
      <c r="I908" s="26" t="str">
        <f>IF($A908="Ordenes de Compra",VLOOKUP($C908,Autogestión!$B$2:$J$5090,9,0),IF($A908="Financiamiento Internacional",VLOOKUP($C908,FinInt!$B$2:$G$1555,6,0),"Legitimo Abono"))</f>
        <v>80-1040-OC20</v>
      </c>
      <c r="J908" s="1" t="str">
        <f>IF($A908="Ordenes de Compra",VLOOKUP($C908,Autogestión!$B$2:$R$5090,17,0),IF($A908="Financiamiento Internacional",VLOOKUP($C908,FinInt!$B$2:$O$1508,14,0),VLOOKUP($C908,NoAmpOC!$B$2:$R$988,17,0)))</f>
        <v xml:space="preserve">LAFEDAR S.A. </v>
      </c>
      <c r="K908" s="7" t="str">
        <f>DetalleExp!AP908</f>
        <v>DAFYP#MS-ARCHIVO</v>
      </c>
      <c r="L908" s="7" t="str">
        <f>DetalleExp!AQ908</f>
        <v>ARCHIVO - Archivo</v>
      </c>
      <c r="M908" s="7" t="str">
        <f>DetalleExp!AR908</f>
        <v>DAFYP#MS - Dirección de administración financiera y presupuestaria</v>
      </c>
      <c r="N908" s="7">
        <f>DetalleExp!AS908</f>
        <v>44322</v>
      </c>
      <c r="O908" s="27">
        <f ca="1">ROUNDUP(TODAY()-N908,0)</f>
        <v>33</v>
      </c>
      <c r="P908" s="27">
        <f ca="1">ROUNDUP(TODAY()-B908,0)</f>
        <v>84</v>
      </c>
      <c r="Q908" s="1" t="str">
        <f>IFERROR(IF(A908="Ordenes de Compra",VLOOKUP($E908,'Ordenes de Compra'!$A$2:$E$1712,5,0),"Sin OC"),"Sin dato")</f>
        <v>29.0.0.45.0</v>
      </c>
      <c r="R908" s="28">
        <f>IFERROR(IF(A908="Ordenes de Compra",VLOOKUP($I908,'Ordenes de Compra'!$B$2:$E$1712,3,0),"Sin OC"),"Sin dato")</f>
        <v>55654726.969999999</v>
      </c>
      <c r="S908" s="1" t="str">
        <f>VLOOKUP($U908,'Tablas intermedias'!$C$1:$H$222,5,0)</f>
        <v>DGPFE</v>
      </c>
      <c r="T908" s="29" t="str">
        <f t="shared" si="43"/>
        <v>OK</v>
      </c>
      <c r="U908" s="30" t="str">
        <f t="shared" si="44"/>
        <v>DAFYP#MS-ARCHIVOARCHIVO - ArchivoDAFYP#MS - Dirección de administración financiera y presupuestaria</v>
      </c>
      <c r="V908" s="1" t="str">
        <f>VLOOKUP(U908,'Tablas intermedias'!$C$1:$H$222,6,0)</f>
        <v>No</v>
      </c>
      <c r="W908" s="1" t="str">
        <f ca="1">IF(O908&lt;30,"menos de 30 días","más de 30 días")</f>
        <v>más de 30 días</v>
      </c>
    </row>
    <row r="909" spans="1:23" ht="14.25" hidden="1" thickTop="1" thickBot="1" x14ac:dyDescent="0.25">
      <c r="A909" s="17" t="str">
        <f>IF(DetalleExp!H909='Tablas intermedias'!$A$2,"Ordenes de Compra",IF(DetalleExp!H909='Tablas intermedias'!$A$3,"Financiamiento Internacional","Legítimo Abono"))</f>
        <v>Ordenes de Compra</v>
      </c>
      <c r="B909" s="7">
        <f>DetalleExp!E909</f>
        <v>44272</v>
      </c>
      <c r="C909" s="1" t="str">
        <f>DetalleExp!A909</f>
        <v>EX-2021-23581683-APN-DTYC#MS</v>
      </c>
      <c r="D909" s="1" t="str">
        <f>IF(A909="Ordenes de Compra",VLOOKUP(C909,Autogestión!$B$2:$D$5090,3,0),IF(A909="Legítimo Abono",VLOOKUP(C909,NoAmpOC!$B$2:$H$988,7,0),"Factura"))</f>
        <v>Factura</v>
      </c>
      <c r="E909" s="26" t="str">
        <f>IF(A909="Ordenes de Compra",VLOOKUP($C909,Autogestión!$B$2:$G$5090,6,0),IF(A909="Financiamiento Internacional",VLOOKUP($C909,FinInt!$B$2:$G$508,6,0),"Legítimo Abono"))</f>
        <v>S/N</v>
      </c>
      <c r="F909" s="26" t="str">
        <f>IF($A909="Ordenes de Compra","ARS",IF($A909="Financiamiento Internacional",VLOOKUP($C909,FinInt!$B$2:$Q$508,15,0),VLOOKUP($C909,NoAmpOC!$B$2:$T$988,18,0)))</f>
        <v>ARS</v>
      </c>
      <c r="G909" s="5">
        <f>IF($A909="Ordenes de Compra",VLOOKUP($C909,Autogestión!$B$2:$H$5090,7,0),IF($A909="Financiamiento Internacional",VLOOKUP($C909,FinInt!$B$2:$Q$1308,16,0),VLOOKUP($C909,NoAmpOC!$B$2:$T$988,19,0)))</f>
        <v>3752526.05</v>
      </c>
      <c r="H909" s="5">
        <f t="shared" si="42"/>
        <v>3752526.05</v>
      </c>
      <c r="I909" s="26" t="str">
        <f>IF($A909="Ordenes de Compra",VLOOKUP($C909,Autogestión!$B$2:$J$5090,9,0),IF($A909="Financiamiento Internacional",VLOOKUP($C909,FinInt!$B$2:$G$1555,6,0),"Legitimo Abono"))</f>
        <v>S/N</v>
      </c>
      <c r="J909" s="1" t="str">
        <f>IF($A909="Ordenes de Compra",VLOOKUP($C909,Autogestión!$B$2:$R$5090,17,0),IF($A909="Financiamiento Internacional",VLOOKUP($C909,FinInt!$B$2:$O$1508,14,0),VLOOKUP($C909,NoAmpOC!$B$2:$R$988,17,0)))</f>
        <v>FEDERACION DE CIRCULOS CATOLICOS DE OBREROS</v>
      </c>
      <c r="K909" s="7" t="str">
        <f>DetalleExp!AP909</f>
        <v>GASMORAN</v>
      </c>
      <c r="L909" s="7" t="str">
        <f>DetalleExp!AQ909</f>
        <v>MESADEENTRADAS - Mesa de entradas</v>
      </c>
      <c r="M909" s="7" t="str">
        <f>DetalleExp!AR909</f>
        <v>SSMEIE#MS - Subsecretaría de medicamentos e información estratégica</v>
      </c>
      <c r="N909" s="7">
        <f>DetalleExp!AS909</f>
        <v>44277</v>
      </c>
      <c r="O909" s="27">
        <f ca="1">ROUNDUP(TODAY()-N909,0)</f>
        <v>78</v>
      </c>
      <c r="P909" s="27">
        <f ca="1">ROUNDUP(TODAY()-B909,0)</f>
        <v>83</v>
      </c>
      <c r="Q909" s="1" t="str">
        <f>IFERROR(IF(A909="Ordenes de Compra",VLOOKUP($E909,'Ordenes de Compra'!$A$2:$E$1712,5,0),"Sin OC"),"Sin dato")</f>
        <v>Sin dato</v>
      </c>
      <c r="R909" s="28" t="str">
        <f>IFERROR(IF(A909="Ordenes de Compra",VLOOKUP($I909,'Ordenes de Compra'!$B$2:$E$1712,3,0),"Sin OC"),"Sin dato")</f>
        <v>Sin dato</v>
      </c>
      <c r="S909" s="1" t="str">
        <f>VLOOKUP($U909,'Tablas intermedias'!$C$1:$H$222,5,0)</f>
        <v>Programa</v>
      </c>
      <c r="T909" s="29" t="str">
        <f t="shared" si="43"/>
        <v>OK</v>
      </c>
      <c r="U909" s="30" t="str">
        <f t="shared" si="44"/>
        <v>GASMORANMESADEENTRADAS - Mesa de entradasSSMEIE#MS - Subsecretaría de medicamentos e información estratégica</v>
      </c>
      <c r="V909" s="1" t="str">
        <f>VLOOKUP(U909,'Tablas intermedias'!$C$1:$H$222,6,0)</f>
        <v>Si</v>
      </c>
      <c r="W909" s="1" t="str">
        <f ca="1">IF(O909&lt;30,"menos de 30 días","más de 30 días")</f>
        <v>más de 30 días</v>
      </c>
    </row>
    <row r="910" spans="1:23" ht="14.25" hidden="1" thickTop="1" thickBot="1" x14ac:dyDescent="0.25">
      <c r="A910" s="17" t="str">
        <f>IF(DetalleExp!H910='Tablas intermedias'!$A$2,"Ordenes de Compra",IF(DetalleExp!H910='Tablas intermedias'!$A$3,"Financiamiento Internacional","Legítimo Abono"))</f>
        <v>Ordenes de Compra</v>
      </c>
      <c r="B910" s="7">
        <f>DetalleExp!E910</f>
        <v>44272</v>
      </c>
      <c r="C910" s="1" t="str">
        <f>DetalleExp!A910</f>
        <v>EX-2021-23713775-APN-DTYC#MS</v>
      </c>
      <c r="D910" s="1" t="str">
        <f>IF(A910="Ordenes de Compra",VLOOKUP(C910,Autogestión!$B$2:$D$5090,3,0),IF(A910="Legítimo Abono",VLOOKUP(C910,NoAmpOC!$B$2:$H$988,7,0),"Factura"))</f>
        <v>Factura</v>
      </c>
      <c r="E910" s="26" t="str">
        <f>IF(A910="Ordenes de Compra",VLOOKUP($C910,Autogestión!$B$2:$G$5090,6,0),IF(A910="Financiamiento Internacional",VLOOKUP($C910,FinInt!$B$2:$G$508,6,0),"Legítimo Abono"))</f>
        <v>15 /2016</v>
      </c>
      <c r="F910" s="26" t="str">
        <f>IF($A910="Ordenes de Compra","ARS",IF($A910="Financiamiento Internacional",VLOOKUP($C910,FinInt!$B$2:$Q$508,15,0),VLOOKUP($C910,NoAmpOC!$B$2:$T$988,18,0)))</f>
        <v>ARS</v>
      </c>
      <c r="G910" s="5">
        <f>IF($A910="Ordenes de Compra",VLOOKUP($C910,Autogestión!$B$2:$H$5090,7,0),IF($A910="Financiamiento Internacional",VLOOKUP($C910,FinInt!$B$2:$Q$1308,16,0),VLOOKUP($C910,NoAmpOC!$B$2:$T$988,19,0)))</f>
        <v>19200</v>
      </c>
      <c r="H910" s="5">
        <f t="shared" si="42"/>
        <v>19200</v>
      </c>
      <c r="I910" s="26">
        <f>IF($A910="Ordenes de Compra",VLOOKUP($C910,Autogestión!$B$2:$J$5090,9,0),IF($A910="Financiamiento Internacional",VLOOKUP($C910,FinInt!$B$2:$G$1555,6,0),"Legitimo Abono"))</f>
        <v>162</v>
      </c>
      <c r="J910" s="1" t="str">
        <f>IF($A910="Ordenes de Compra",VLOOKUP($C910,Autogestión!$B$2:$R$5090,17,0),IF($A910="Financiamiento Internacional",VLOOKUP($C910,FinInt!$B$2:$O$1508,14,0),VLOOKUP($C910,NoAmpOC!$B$2:$R$988,17,0)))</f>
        <v>MEDIFARM SA</v>
      </c>
      <c r="K910" s="7" t="str">
        <f>DetalleExp!AP910</f>
        <v>GENDILE</v>
      </c>
      <c r="L910" s="7" t="str">
        <f>DetalleExp!AQ910</f>
        <v>FACTURAS - Facturas</v>
      </c>
      <c r="M910" s="7" t="str">
        <f>DetalleExp!AR910</f>
        <v>DCYC#MS - Dirección de compras y contrataciones</v>
      </c>
      <c r="N910" s="7">
        <f>DetalleExp!AS910</f>
        <v>44330</v>
      </c>
      <c r="O910" s="27">
        <f ca="1">ROUNDUP(TODAY()-N910,0)</f>
        <v>25</v>
      </c>
      <c r="P910" s="27">
        <f ca="1">ROUNDUP(TODAY()-B910,0)</f>
        <v>83</v>
      </c>
      <c r="Q910" s="1" t="str">
        <f>IFERROR(IF(A910="Ordenes de Compra",VLOOKUP($E910,'Ordenes de Compra'!$A$2:$E$1712,5,0),"Sin OC"),"Sin dato")</f>
        <v>Sin dato</v>
      </c>
      <c r="R910" s="28" t="str">
        <f>IFERROR(IF(A910="Ordenes de Compra",VLOOKUP($I910,'Ordenes de Compra'!$B$2:$E$1712,3,0),"Sin OC"),"Sin dato")</f>
        <v>Sin dato</v>
      </c>
      <c r="S910" s="1" t="str">
        <f>VLOOKUP($U910,'Tablas intermedias'!$C$1:$H$222,5,0)</f>
        <v>Compras</v>
      </c>
      <c r="T910" s="29" t="str">
        <f t="shared" si="43"/>
        <v>OK</v>
      </c>
      <c r="U910" s="30" t="str">
        <f t="shared" si="44"/>
        <v>GENDILEFACTURAS - FacturasDCYC#MS - Dirección de compras y contrataciones</v>
      </c>
      <c r="V910" s="1" t="str">
        <f>VLOOKUP(U910,'Tablas intermedias'!$C$1:$H$222,6,0)</f>
        <v>Si</v>
      </c>
      <c r="W910" s="1" t="str">
        <f ca="1">IF(O910&lt;30,"menos de 30 días","más de 30 días")</f>
        <v>menos de 30 días</v>
      </c>
    </row>
    <row r="911" spans="1:23" ht="14.25" hidden="1" thickTop="1" thickBot="1" x14ac:dyDescent="0.25">
      <c r="A911" s="17" t="str">
        <f>IF(DetalleExp!H911='Tablas intermedias'!$A$2,"Ordenes de Compra",IF(DetalleExp!H911='Tablas intermedias'!$A$3,"Financiamiento Internacional","Legítimo Abono"))</f>
        <v>Financiamiento Internacional</v>
      </c>
      <c r="B911" s="7">
        <f>DetalleExp!E911</f>
        <v>44272</v>
      </c>
      <c r="C911" s="1" t="str">
        <f>DetalleExp!A911</f>
        <v>EX-2021-23863968-APN-DAFYP#MS</v>
      </c>
      <c r="D911" s="1" t="str">
        <f>IF(A911="Ordenes de Compra",VLOOKUP(C911,Autogestión!$B$2:$D$5090,3,0),IF(A911="Legítimo Abono",VLOOKUP(C911,NoAmpOC!$B$2:$H$988,7,0),"Factura"))</f>
        <v>Factura</v>
      </c>
      <c r="E911" s="26" t="str">
        <f>IF(A911="Ordenes de Compra",VLOOKUP($C911,Autogestión!$B$2:$G$5090,6,0),IF(A911="Financiamiento Internacional",VLOOKUP($C911,FinInt!$B$2:$G$508,6,0),"Legítimo Abono"))</f>
        <v>Programa Multifase de Atención Primaria a la Salud para el Manejo de Enfermedades Crónicas No Transmisibles. Segunda Operación - 3772/0C-AR - BID</v>
      </c>
      <c r="F911" s="26" t="str">
        <f>IF($A911="Ordenes de Compra","ARS",IF($A911="Financiamiento Internacional",VLOOKUP($C911,FinInt!$B$2:$Q$508,15,0),VLOOKUP($C911,NoAmpOC!$B$2:$T$988,18,0)))</f>
        <v>ARS</v>
      </c>
      <c r="G911" s="5">
        <f>IF($A911="Ordenes de Compra",VLOOKUP($C911,Autogestión!$B$2:$H$5090,7,0),IF($A911="Financiamiento Internacional",VLOOKUP($C911,FinInt!$B$2:$Q$1308,16,0),VLOOKUP($C911,NoAmpOC!$B$2:$T$988,19,0)))</f>
        <v>15636</v>
      </c>
      <c r="H911" s="5">
        <f t="shared" si="42"/>
        <v>15636</v>
      </c>
      <c r="I911" s="26" t="str">
        <f>IF($A911="Ordenes de Compra",VLOOKUP($C911,Autogestión!$B$2:$J$5090,9,0),IF($A911="Financiamiento Internacional",VLOOKUP($C911,FinInt!$B$2:$G$1555,6,0),"Legitimo Abono"))</f>
        <v>Programa Multifase de Atención Primaria a la Salud para el Manejo de Enfermedades Crónicas No Transmisibles. Segunda Operación - 3772/0C-AR - BID</v>
      </c>
      <c r="J911" s="1" t="str">
        <f>IF($A911="Ordenes de Compra",VLOOKUP($C911,Autogestión!$B$2:$R$5090,17,0),IF($A911="Financiamiento Internacional",VLOOKUP($C911,FinInt!$B$2:$O$1508,14,0),VLOOKUP($C911,NoAmpOC!$B$2:$R$988,17,0)))</f>
        <v>Deloitte &amp; Co. S.A.</v>
      </c>
      <c r="K911" s="7" t="str">
        <f>DetalleExp!AP911</f>
        <v>DAFYP#MS-ARCHIVO</v>
      </c>
      <c r="L911" s="7" t="str">
        <f>DetalleExp!AQ911</f>
        <v>ARCHIVO - Archivo</v>
      </c>
      <c r="M911" s="7" t="str">
        <f>DetalleExp!AR911</f>
        <v>DAFYP#MS - Dirección de administración financiera y presupuestaria</v>
      </c>
      <c r="N911" s="7">
        <f>DetalleExp!AS911</f>
        <v>44347</v>
      </c>
      <c r="O911" s="27">
        <f ca="1">ROUNDUP(TODAY()-N911,0)</f>
        <v>8</v>
      </c>
      <c r="P911" s="27">
        <f ca="1">ROUNDUP(TODAY()-B911,0)</f>
        <v>83</v>
      </c>
      <c r="Q911" s="1" t="str">
        <f>IFERROR(IF(A911="Ordenes de Compra",VLOOKUP($E911,'Ordenes de Compra'!$A$2:$E$1712,5,0),"Sin OC"),"Sin dato")</f>
        <v>Sin OC</v>
      </c>
      <c r="R911" s="28" t="str">
        <f>IFERROR(IF(A911="Ordenes de Compra",VLOOKUP($I911,'Ordenes de Compra'!$B$2:$E$1712,3,0),"Sin OC"),"Sin dato")</f>
        <v>Sin OC</v>
      </c>
      <c r="S911" s="1" t="str">
        <f>VLOOKUP($U911,'Tablas intermedias'!$C$1:$H$222,5,0)</f>
        <v>DGPFE</v>
      </c>
      <c r="T911" s="29" t="str">
        <f t="shared" si="43"/>
        <v>OK</v>
      </c>
      <c r="U911" s="30" t="str">
        <f t="shared" si="44"/>
        <v>DAFYP#MS-ARCHIVOARCHIVO - ArchivoDAFYP#MS - Dirección de administración financiera y presupuestaria</v>
      </c>
      <c r="V911" s="1" t="str">
        <f>VLOOKUP(U911,'Tablas intermedias'!$C$1:$H$222,6,0)</f>
        <v>No</v>
      </c>
      <c r="W911" s="1" t="str">
        <f ca="1">IF(O911&lt;30,"menos de 30 días","más de 30 días")</f>
        <v>menos de 30 días</v>
      </c>
    </row>
    <row r="912" spans="1:23" ht="14.25" hidden="1" thickTop="1" thickBot="1" x14ac:dyDescent="0.25">
      <c r="A912" s="17" t="str">
        <f>IF(DetalleExp!H912='Tablas intermedias'!$A$2,"Ordenes de Compra",IF(DetalleExp!H912='Tablas intermedias'!$A$3,"Financiamiento Internacional","Legítimo Abono"))</f>
        <v>Legítimo Abono</v>
      </c>
      <c r="B912" s="7">
        <f>DetalleExp!E912</f>
        <v>44273</v>
      </c>
      <c r="C912" s="1" t="str">
        <f>DetalleExp!A912</f>
        <v>EX-2021-24002014-APN-DD#MS</v>
      </c>
      <c r="D912" s="1" t="str">
        <f>IF(A912="Ordenes de Compra",VLOOKUP(C912,Autogestión!$B$2:$D$5090,3,0),IF(A912="Legítimo Abono",VLOOKUP(C912,NoAmpOC!$B$2:$H$988,7,0),"Factura"))</f>
        <v>Factura B</v>
      </c>
      <c r="E912" s="26" t="str">
        <f>IF(A912="Ordenes de Compra",VLOOKUP($C912,Autogestión!$B$2:$G$5090,6,0),IF(A912="Financiamiento Internacional",VLOOKUP($C912,FinInt!$B$2:$G$508,6,0),"Legítimo Abono"))</f>
        <v>Legítimo Abono</v>
      </c>
      <c r="F912" s="26" t="str">
        <f>IF($A912="Ordenes de Compra","ARS",IF($A912="Financiamiento Internacional",VLOOKUP($C912,FinInt!$B$2:$Q$508,15,0),VLOOKUP($C912,NoAmpOC!$B$2:$T$988,18,0)))</f>
        <v>ARS</v>
      </c>
      <c r="G912" s="5">
        <f>IF($A912="Ordenes de Compra",VLOOKUP($C912,Autogestión!$B$2:$H$5090,7,0),IF($A912="Financiamiento Internacional",VLOOKUP($C912,FinInt!$B$2:$Q$1308,16,0),VLOOKUP($C912,NoAmpOC!$B$2:$T$988,19,0)))</f>
        <v>20000</v>
      </c>
      <c r="H912" s="5">
        <f t="shared" si="42"/>
        <v>20000</v>
      </c>
      <c r="I912" s="26" t="str">
        <f>IF($A912="Ordenes de Compra",VLOOKUP($C912,Autogestión!$B$2:$J$5090,9,0),IF($A912="Financiamiento Internacional",VLOOKUP($C912,FinInt!$B$2:$G$1555,6,0),"Legitimo Abono"))</f>
        <v>Legitimo Abono</v>
      </c>
      <c r="J912" s="1" t="str">
        <f>IF($A912="Ordenes de Compra",VLOOKUP($C912,Autogestión!$B$2:$R$5090,17,0),IF($A912="Financiamiento Internacional",VLOOKUP($C912,FinInt!$B$2:$O$1508,14,0),VLOOKUP($C912,NoAmpOC!$B$2:$R$988,17,0)))</f>
        <v>FRIGORIFICO ONETO Y CIA SAIC.</v>
      </c>
      <c r="K912" s="7" t="str">
        <f>DetalleExp!AP912</f>
        <v>LCOURREGES</v>
      </c>
      <c r="L912" s="7" t="str">
        <f>DetalleExp!AQ912</f>
        <v>TESORERIA - Tesorería</v>
      </c>
      <c r="M912" s="7" t="str">
        <f>DetalleExp!AR912</f>
        <v>DCYT#MS - Dirección de contabilidad y tesorería</v>
      </c>
      <c r="N912" s="7">
        <f>DetalleExp!AS912</f>
        <v>44333</v>
      </c>
      <c r="O912" s="27">
        <f ca="1">ROUNDUP(TODAY()-N912,0)</f>
        <v>22</v>
      </c>
      <c r="P912" s="27">
        <f ca="1">ROUNDUP(TODAY()-B912,0)</f>
        <v>82</v>
      </c>
      <c r="Q912" s="1" t="str">
        <f>IFERROR(IF(A912="Ordenes de Compra",VLOOKUP($E912,'Ordenes de Compra'!$A$2:$E$1712,5,0),"Sin OC"),"Sin dato")</f>
        <v>Sin OC</v>
      </c>
      <c r="R912" s="28" t="str">
        <f>IFERROR(IF(A912="Ordenes de Compra",VLOOKUP($I912,'Ordenes de Compra'!$B$2:$E$1712,3,0),"Sin OC"),"Sin dato")</f>
        <v>Sin OC</v>
      </c>
      <c r="S912" s="1" t="str">
        <f>VLOOKUP($U912,'Tablas intermedias'!$C$1:$H$222,5,0)</f>
        <v>Tesorería</v>
      </c>
      <c r="T912" s="29" t="str">
        <f t="shared" si="43"/>
        <v>OK</v>
      </c>
      <c r="U912" s="30" t="str">
        <f t="shared" si="44"/>
        <v>LCOURREGESTESORERIA - TesoreríaDCYT#MS - Dirección de contabilidad y tesorería</v>
      </c>
      <c r="V912" s="1" t="str">
        <f>VLOOKUP(U912,'Tablas intermedias'!$C$1:$H$222,6,0)</f>
        <v>No</v>
      </c>
      <c r="W912" s="1" t="str">
        <f ca="1">IF(O912&lt;30,"menos de 30 días","más de 30 días")</f>
        <v>menos de 30 días</v>
      </c>
    </row>
    <row r="913" spans="1:23" ht="14.25" hidden="1" thickTop="1" thickBot="1" x14ac:dyDescent="0.25">
      <c r="A913" s="17" t="str">
        <f>IF(DetalleExp!H913='Tablas intermedias'!$A$2,"Ordenes de Compra",IF(DetalleExp!H913='Tablas intermedias'!$A$3,"Financiamiento Internacional","Legítimo Abono"))</f>
        <v>Legítimo Abono</v>
      </c>
      <c r="B913" s="7">
        <f>DetalleExp!E913</f>
        <v>44273</v>
      </c>
      <c r="C913" s="1" t="str">
        <f>DetalleExp!A913</f>
        <v>EX-2021-24007228-APN-DD#MS</v>
      </c>
      <c r="D913" s="1" t="str">
        <f>IF(A913="Ordenes de Compra",VLOOKUP(C913,Autogestión!$B$2:$D$5090,3,0),IF(A913="Legítimo Abono",VLOOKUP(C913,NoAmpOC!$B$2:$H$988,7,0),"Factura"))</f>
        <v>Factura B</v>
      </c>
      <c r="E913" s="26" t="str">
        <f>IF(A913="Ordenes de Compra",VLOOKUP($C913,Autogestión!$B$2:$G$5090,6,0),IF(A913="Financiamiento Internacional",VLOOKUP($C913,FinInt!$B$2:$G$508,6,0),"Legítimo Abono"))</f>
        <v>Legítimo Abono</v>
      </c>
      <c r="F913" s="26" t="str">
        <f>IF($A913="Ordenes de Compra","ARS",IF($A913="Financiamiento Internacional",VLOOKUP($C913,FinInt!$B$2:$Q$508,15,0),VLOOKUP($C913,NoAmpOC!$B$2:$T$988,18,0)))</f>
        <v>ARS</v>
      </c>
      <c r="G913" s="5">
        <f>IF($A913="Ordenes de Compra",VLOOKUP($C913,Autogestión!$B$2:$H$5090,7,0),IF($A913="Financiamiento Internacional",VLOOKUP($C913,FinInt!$B$2:$Q$1308,16,0),VLOOKUP($C913,NoAmpOC!$B$2:$T$988,19,0)))</f>
        <v>3000</v>
      </c>
      <c r="H913" s="5">
        <f t="shared" si="42"/>
        <v>3000</v>
      </c>
      <c r="I913" s="26" t="str">
        <f>IF($A913="Ordenes de Compra",VLOOKUP($C913,Autogestión!$B$2:$J$5090,9,0),IF($A913="Financiamiento Internacional",VLOOKUP($C913,FinInt!$B$2:$G$1555,6,0),"Legitimo Abono"))</f>
        <v>Legitimo Abono</v>
      </c>
      <c r="J913" s="1" t="str">
        <f>IF($A913="Ordenes de Compra",VLOOKUP($C913,Autogestión!$B$2:$R$5090,17,0),IF($A913="Financiamiento Internacional",VLOOKUP($C913,FinInt!$B$2:$O$1508,14,0),VLOOKUP($C913,NoAmpOC!$B$2:$R$988,17,0)))</f>
        <v>FRIGORIFICO ONETO Y CIA SAIC.</v>
      </c>
      <c r="K913" s="7" t="str">
        <f>DetalleExp!AP913</f>
        <v>SSOARES</v>
      </c>
      <c r="L913" s="7" t="str">
        <f>DetalleExp!AQ913</f>
        <v>PVD - Pvd dirección de sumarios</v>
      </c>
      <c r="M913" s="7" t="str">
        <f>DetalleExp!AR913</f>
        <v>DIRAYS#MS - Dirección de integridad, responsabilidad administrativa y sumarios</v>
      </c>
      <c r="N913" s="7">
        <f>DetalleExp!AS913</f>
        <v>44343</v>
      </c>
      <c r="O913" s="27">
        <f ca="1">ROUNDUP(TODAY()-N913,0)</f>
        <v>12</v>
      </c>
      <c r="P913" s="27">
        <f ca="1">ROUNDUP(TODAY()-B913,0)</f>
        <v>82</v>
      </c>
      <c r="Q913" s="1" t="str">
        <f>IFERROR(IF(A913="Ordenes de Compra",VLOOKUP($E913,'Ordenes de Compra'!$A$2:$E$1712,5,0),"Sin OC"),"Sin dato")</f>
        <v>Sin OC</v>
      </c>
      <c r="R913" s="28" t="str">
        <f>IFERROR(IF(A913="Ordenes de Compra",VLOOKUP($I913,'Ordenes de Compra'!$B$2:$E$1712,3,0),"Sin OC"),"Sin dato")</f>
        <v>Sin OC</v>
      </c>
      <c r="S913" s="1" t="str">
        <f>VLOOKUP($U913,'Tablas intermedias'!$C$1:$H$222,5,0)</f>
        <v>Programa</v>
      </c>
      <c r="T913" s="29" t="str">
        <f t="shared" si="43"/>
        <v>OK</v>
      </c>
      <c r="U913" s="30" t="str">
        <f t="shared" si="44"/>
        <v>SSOARESPVD - Pvd dirección de sumariosDIRAYS#MS - Dirección de integridad, responsabilidad administrativa y sumarios</v>
      </c>
      <c r="V913" s="1" t="str">
        <f>VLOOKUP(U913,'Tablas intermedias'!$C$1:$H$222,6,0)</f>
        <v>Si</v>
      </c>
      <c r="W913" s="1" t="str">
        <f ca="1">IF(O913&lt;30,"menos de 30 días","más de 30 días")</f>
        <v>menos de 30 días</v>
      </c>
    </row>
    <row r="914" spans="1:23" ht="14.25" hidden="1" thickTop="1" thickBot="1" x14ac:dyDescent="0.25">
      <c r="A914" s="17" t="str">
        <f>IF(DetalleExp!H914='Tablas intermedias'!$A$2,"Ordenes de Compra",IF(DetalleExp!H914='Tablas intermedias'!$A$3,"Financiamiento Internacional","Legítimo Abono"))</f>
        <v>Legítimo Abono</v>
      </c>
      <c r="B914" s="7">
        <f>DetalleExp!E914</f>
        <v>44273</v>
      </c>
      <c r="C914" s="1" t="str">
        <f>DetalleExp!A914</f>
        <v>EX-2021-24010763-APN-DD#MS</v>
      </c>
      <c r="D914" s="1" t="str">
        <f>IF(A914="Ordenes de Compra",VLOOKUP(C914,Autogestión!$B$2:$D$5090,3,0),IF(A914="Legítimo Abono",VLOOKUP(C914,NoAmpOC!$B$2:$H$988,7,0),"Factura"))</f>
        <v>Factura B</v>
      </c>
      <c r="E914" s="26" t="str">
        <f>IF(A914="Ordenes de Compra",VLOOKUP($C914,Autogestión!$B$2:$G$5090,6,0),IF(A914="Financiamiento Internacional",VLOOKUP($C914,FinInt!$B$2:$G$508,6,0),"Legítimo Abono"))</f>
        <v>Legítimo Abono</v>
      </c>
      <c r="F914" s="26" t="str">
        <f>IF($A914="Ordenes de Compra","ARS",IF($A914="Financiamiento Internacional",VLOOKUP($C914,FinInt!$B$2:$Q$508,15,0),VLOOKUP($C914,NoAmpOC!$B$2:$T$988,18,0)))</f>
        <v>ARS</v>
      </c>
      <c r="G914" s="5">
        <f>IF($A914="Ordenes de Compra",VLOOKUP($C914,Autogestión!$B$2:$H$5090,7,0),IF($A914="Financiamiento Internacional",VLOOKUP($C914,FinInt!$B$2:$Q$1308,16,0),VLOOKUP($C914,NoAmpOC!$B$2:$T$988,19,0)))</f>
        <v>22500</v>
      </c>
      <c r="H914" s="5">
        <f t="shared" si="42"/>
        <v>22500</v>
      </c>
      <c r="I914" s="26" t="str">
        <f>IF($A914="Ordenes de Compra",VLOOKUP($C914,Autogestión!$B$2:$J$5090,9,0),IF($A914="Financiamiento Internacional",VLOOKUP($C914,FinInt!$B$2:$G$1555,6,0),"Legitimo Abono"))</f>
        <v>Legitimo Abono</v>
      </c>
      <c r="J914" s="1" t="str">
        <f>IF($A914="Ordenes de Compra",VLOOKUP($C914,Autogestión!$B$2:$R$5090,17,0),IF($A914="Financiamiento Internacional",VLOOKUP($C914,FinInt!$B$2:$O$1508,14,0),VLOOKUP($C914,NoAmpOC!$B$2:$R$988,17,0)))</f>
        <v>FRIGORIFICO ONETO Y CIA SAIC.</v>
      </c>
      <c r="K914" s="7" t="str">
        <f>DetalleExp!AP914</f>
        <v>ALIZ</v>
      </c>
      <c r="L914" s="7" t="str">
        <f>DetalleExp!AQ914</f>
        <v>PROFESIONALES_LEGALES - Profesionales asuntos legales</v>
      </c>
      <c r="M914" s="7" t="str">
        <f>DetalleExp!AR914</f>
        <v>DAL#MS - Dirección de asuntos legales</v>
      </c>
      <c r="N914" s="7">
        <f>DetalleExp!AS914</f>
        <v>44350</v>
      </c>
      <c r="O914" s="27">
        <f ca="1">ROUNDUP(TODAY()-N914,0)</f>
        <v>5</v>
      </c>
      <c r="P914" s="27">
        <f ca="1">ROUNDUP(TODAY()-B914,0)</f>
        <v>82</v>
      </c>
      <c r="Q914" s="1" t="str">
        <f>IFERROR(IF(A914="Ordenes de Compra",VLOOKUP($E914,'Ordenes de Compra'!$A$2:$E$1712,5,0),"Sin OC"),"Sin dato")</f>
        <v>Sin OC</v>
      </c>
      <c r="R914" s="28" t="str">
        <f>IFERROR(IF(A914="Ordenes de Compra",VLOOKUP($I914,'Ordenes de Compra'!$B$2:$E$1712,3,0),"Sin OC"),"Sin dato")</f>
        <v>Sin OC</v>
      </c>
      <c r="S914" s="1" t="str">
        <f>VLOOKUP($U914,'Tablas intermedias'!$C$1:$H$222,5,0)</f>
        <v>DAL</v>
      </c>
      <c r="T914" s="29" t="str">
        <f t="shared" si="43"/>
        <v>OK</v>
      </c>
      <c r="U914" s="30" t="str">
        <f t="shared" si="44"/>
        <v>ALIZPROFESIONALES_LEGALES - Profesionales asuntos legalesDAL#MS - Dirección de asuntos legales</v>
      </c>
      <c r="V914" s="1" t="str">
        <f>VLOOKUP(U914,'Tablas intermedias'!$C$1:$H$222,6,0)</f>
        <v>Si</v>
      </c>
      <c r="W914" s="1" t="str">
        <f ca="1">IF(O914&lt;30,"menos de 30 días","más de 30 días")</f>
        <v>menos de 30 días</v>
      </c>
    </row>
    <row r="915" spans="1:23" ht="14.25" hidden="1" thickTop="1" thickBot="1" x14ac:dyDescent="0.25">
      <c r="A915" s="17" t="str">
        <f>IF(DetalleExp!H915='Tablas intermedias'!$A$2,"Ordenes de Compra",IF(DetalleExp!H915='Tablas intermedias'!$A$3,"Financiamiento Internacional","Legítimo Abono"))</f>
        <v>Legítimo Abono</v>
      </c>
      <c r="B915" s="7">
        <f>DetalleExp!E915</f>
        <v>44273</v>
      </c>
      <c r="C915" s="1" t="str">
        <f>DetalleExp!A915</f>
        <v>EX-2021-24016062-APN-DD#MS</v>
      </c>
      <c r="D915" s="1" t="str">
        <f>IF(A915="Ordenes de Compra",VLOOKUP(C915,Autogestión!$B$2:$D$5090,3,0),IF(A915="Legítimo Abono",VLOOKUP(C915,NoAmpOC!$B$2:$H$988,7,0),"Factura"))</f>
        <v>Factura B</v>
      </c>
      <c r="E915" s="26" t="str">
        <f>IF(A915="Ordenes de Compra",VLOOKUP($C915,Autogestión!$B$2:$G$5090,6,0),IF(A915="Financiamiento Internacional",VLOOKUP($C915,FinInt!$B$2:$G$508,6,0),"Legítimo Abono"))</f>
        <v>Legítimo Abono</v>
      </c>
      <c r="F915" s="26" t="str">
        <f>IF($A915="Ordenes de Compra","ARS",IF($A915="Financiamiento Internacional",VLOOKUP($C915,FinInt!$B$2:$Q$508,15,0),VLOOKUP($C915,NoAmpOC!$B$2:$T$988,18,0)))</f>
        <v>ARS</v>
      </c>
      <c r="G915" s="5">
        <f>IF($A915="Ordenes de Compra",VLOOKUP($C915,Autogestión!$B$2:$H$5090,7,0),IF($A915="Financiamiento Internacional",VLOOKUP($C915,FinInt!$B$2:$Q$1308,16,0),VLOOKUP($C915,NoAmpOC!$B$2:$T$988,19,0)))</f>
        <v>70000</v>
      </c>
      <c r="H915" s="5">
        <f t="shared" si="42"/>
        <v>70000</v>
      </c>
      <c r="I915" s="26" t="str">
        <f>IF($A915="Ordenes de Compra",VLOOKUP($C915,Autogestión!$B$2:$J$5090,9,0),IF($A915="Financiamiento Internacional",VLOOKUP($C915,FinInt!$B$2:$G$1555,6,0),"Legitimo Abono"))</f>
        <v>Legitimo Abono</v>
      </c>
      <c r="J915" s="1" t="str">
        <f>IF($A915="Ordenes de Compra",VLOOKUP($C915,Autogestión!$B$2:$R$5090,17,0),IF($A915="Financiamiento Internacional",VLOOKUP($C915,FinInt!$B$2:$O$1508,14,0),VLOOKUP($C915,NoAmpOC!$B$2:$R$988,17,0)))</f>
        <v>FRIGORIFICO ONETO Y CIA SAIC.</v>
      </c>
      <c r="K915" s="7" t="str">
        <f>DetalleExp!AP915</f>
        <v>GABRPEREYRA</v>
      </c>
      <c r="L915" s="7" t="str">
        <f>DetalleExp!AQ915</f>
        <v>PVD - Privada</v>
      </c>
      <c r="M915" s="7" t="str">
        <f>DetalleExp!AR915</f>
        <v>DNCET#MS - Dirección nacional de control de enfermedades transmisibles</v>
      </c>
      <c r="N915" s="7">
        <f>DetalleExp!AS915</f>
        <v>44348</v>
      </c>
      <c r="O915" s="27">
        <f ca="1">ROUNDUP(TODAY()-N915,0)</f>
        <v>7</v>
      </c>
      <c r="P915" s="27">
        <f ca="1">ROUNDUP(TODAY()-B915,0)</f>
        <v>82</v>
      </c>
      <c r="Q915" s="1" t="str">
        <f>IFERROR(IF(A915="Ordenes de Compra",VLOOKUP($E915,'Ordenes de Compra'!$A$2:$E$1712,5,0),"Sin OC"),"Sin dato")</f>
        <v>Sin OC</v>
      </c>
      <c r="R915" s="28" t="str">
        <f>IFERROR(IF(A915="Ordenes de Compra",VLOOKUP($I915,'Ordenes de Compra'!$B$2:$E$1712,3,0),"Sin OC"),"Sin dato")</f>
        <v>Sin OC</v>
      </c>
      <c r="S915" s="1" t="str">
        <f>VLOOKUP($U915,'Tablas intermedias'!$C$1:$H$222,5,0)</f>
        <v>Programa</v>
      </c>
      <c r="T915" s="29" t="str">
        <f t="shared" si="43"/>
        <v>OK</v>
      </c>
      <c r="U915" s="30" t="str">
        <f t="shared" si="44"/>
        <v>GABRPEREYRAPVD - PrivadaDNCET#MS - Dirección nacional de control de enfermedades transmisibles</v>
      </c>
      <c r="V915" s="1" t="str">
        <f>VLOOKUP(U915,'Tablas intermedias'!$C$1:$H$222,6,0)</f>
        <v>Si</v>
      </c>
      <c r="W915" s="1" t="str">
        <f ca="1">IF(O915&lt;30,"menos de 30 días","más de 30 días")</f>
        <v>menos de 30 días</v>
      </c>
    </row>
    <row r="916" spans="1:23" ht="14.25" hidden="1" thickTop="1" thickBot="1" x14ac:dyDescent="0.25">
      <c r="A916" s="17" t="str">
        <f>IF(DetalleExp!H916='Tablas intermedias'!$A$2,"Ordenes de Compra",IF(DetalleExp!H916='Tablas intermedias'!$A$3,"Financiamiento Internacional","Legítimo Abono"))</f>
        <v>Legítimo Abono</v>
      </c>
      <c r="B916" s="7">
        <f>DetalleExp!E916</f>
        <v>44273</v>
      </c>
      <c r="C916" s="1" t="str">
        <f>DetalleExp!A916</f>
        <v>EX-2021-24018972-APN-DD#MS</v>
      </c>
      <c r="D916" s="1" t="str">
        <f>IF(A916="Ordenes de Compra",VLOOKUP(C916,Autogestión!$B$2:$D$5090,3,0),IF(A916="Legítimo Abono",VLOOKUP(C916,NoAmpOC!$B$2:$H$988,7,0),"Factura"))</f>
        <v>Factura B</v>
      </c>
      <c r="E916" s="26" t="str">
        <f>IF(A916="Ordenes de Compra",VLOOKUP($C916,Autogestión!$B$2:$G$5090,6,0),IF(A916="Financiamiento Internacional",VLOOKUP($C916,FinInt!$B$2:$G$508,6,0),"Legítimo Abono"))</f>
        <v>Legítimo Abono</v>
      </c>
      <c r="F916" s="26" t="str">
        <f>IF($A916="Ordenes de Compra","ARS",IF($A916="Financiamiento Internacional",VLOOKUP($C916,FinInt!$B$2:$Q$508,15,0),VLOOKUP($C916,NoAmpOC!$B$2:$T$988,18,0)))</f>
        <v>ARS</v>
      </c>
      <c r="G916" s="5">
        <f>IF($A916="Ordenes de Compra",VLOOKUP($C916,Autogestión!$B$2:$H$5090,7,0),IF($A916="Financiamiento Internacional",VLOOKUP($C916,FinInt!$B$2:$Q$1308,16,0),VLOOKUP($C916,NoAmpOC!$B$2:$T$988,19,0)))</f>
        <v>35000</v>
      </c>
      <c r="H916" s="5">
        <f t="shared" si="42"/>
        <v>35000</v>
      </c>
      <c r="I916" s="26" t="str">
        <f>IF($A916="Ordenes de Compra",VLOOKUP($C916,Autogestión!$B$2:$J$5090,9,0),IF($A916="Financiamiento Internacional",VLOOKUP($C916,FinInt!$B$2:$G$1555,6,0),"Legitimo Abono"))</f>
        <v>Legitimo Abono</v>
      </c>
      <c r="J916" s="1" t="str">
        <f>IF($A916="Ordenes de Compra",VLOOKUP($C916,Autogestión!$B$2:$R$5090,17,0),IF($A916="Financiamiento Internacional",VLOOKUP($C916,FinInt!$B$2:$O$1508,14,0),VLOOKUP($C916,NoAmpOC!$B$2:$R$988,17,0)))</f>
        <v>FRIGORIFICO ONETO Y CIA SAIC.</v>
      </c>
      <c r="K916" s="7" t="str">
        <f>DetalleExp!AP916</f>
        <v>LSENDRAS</v>
      </c>
      <c r="L916" s="7" t="str">
        <f>DetalleExp!AQ916</f>
        <v>APYC - Área presupuesto y contabilidad</v>
      </c>
      <c r="M916" s="7" t="str">
        <f>DetalleExp!AR916</f>
        <v>DRVIHVYT#MS - Dirección de respuesta al vih, its, hepatitis virales y tuberculosis</v>
      </c>
      <c r="N916" s="7">
        <f>DetalleExp!AS916</f>
        <v>44273</v>
      </c>
      <c r="O916" s="27">
        <f ca="1">ROUNDUP(TODAY()-N916,0)</f>
        <v>82</v>
      </c>
      <c r="P916" s="27">
        <f ca="1">ROUNDUP(TODAY()-B916,0)</f>
        <v>82</v>
      </c>
      <c r="Q916" s="1" t="str">
        <f>IFERROR(IF(A916="Ordenes de Compra",VLOOKUP($E916,'Ordenes de Compra'!$A$2:$E$1712,5,0),"Sin OC"),"Sin dato")</f>
        <v>Sin OC</v>
      </c>
      <c r="R916" s="28" t="str">
        <f>IFERROR(IF(A916="Ordenes de Compra",VLOOKUP($I916,'Ordenes de Compra'!$B$2:$E$1712,3,0),"Sin OC"),"Sin dato")</f>
        <v>Sin OC</v>
      </c>
      <c r="S916" s="1" t="str">
        <f>VLOOKUP($U916,'Tablas intermedias'!$C$1:$H$222,5,0)</f>
        <v>Programa</v>
      </c>
      <c r="T916" s="29" t="str">
        <f t="shared" si="43"/>
        <v>OK</v>
      </c>
      <c r="U916" s="30" t="str">
        <f t="shared" si="44"/>
        <v>LSENDRASAPYC - Área presupuesto y contabilidadDRVIHVYT#MS - Dirección de respuesta al vih, its, hepatitis virales y tuberculosis</v>
      </c>
      <c r="V916" s="1" t="str">
        <f>VLOOKUP(U916,'Tablas intermedias'!$C$1:$H$222,6,0)</f>
        <v>Si</v>
      </c>
      <c r="W916" s="1" t="str">
        <f ca="1">IF(O916&lt;30,"menos de 30 días","más de 30 días")</f>
        <v>más de 30 días</v>
      </c>
    </row>
    <row r="917" spans="1:23" ht="14.25" hidden="1" thickTop="1" thickBot="1" x14ac:dyDescent="0.25">
      <c r="A917" s="17" t="str">
        <f>IF(DetalleExp!H917='Tablas intermedias'!$A$2,"Ordenes de Compra",IF(DetalleExp!H917='Tablas intermedias'!$A$3,"Financiamiento Internacional","Legítimo Abono"))</f>
        <v>Ordenes de Compra</v>
      </c>
      <c r="B917" s="7">
        <f>DetalleExp!E917</f>
        <v>44273</v>
      </c>
      <c r="C917" s="1" t="str">
        <f>DetalleExp!A917</f>
        <v>EX-2021-24080583-APN-DTYC#MS</v>
      </c>
      <c r="D917" s="1" t="str">
        <f>IF(A917="Ordenes de Compra",VLOOKUP(C917,Autogestión!$B$2:$D$5090,3,0),IF(A917="Legítimo Abono",VLOOKUP(C917,NoAmpOC!$B$2:$H$988,7,0),"Factura"))</f>
        <v>Factura</v>
      </c>
      <c r="E917" s="26" t="str">
        <f>IF(A917="Ordenes de Compra",VLOOKUP($C917,Autogestión!$B$2:$G$5090,6,0),IF(A917="Financiamiento Internacional",VLOOKUP($C917,FinInt!$B$2:$G$508,6,0),"Legítimo Abono"))</f>
        <v>S/N</v>
      </c>
      <c r="F917" s="26" t="str">
        <f>IF($A917="Ordenes de Compra","ARS",IF($A917="Financiamiento Internacional",VLOOKUP($C917,FinInt!$B$2:$Q$508,15,0),VLOOKUP($C917,NoAmpOC!$B$2:$T$988,18,0)))</f>
        <v>ARS</v>
      </c>
      <c r="G917" s="5">
        <f>IF($A917="Ordenes de Compra",VLOOKUP($C917,Autogestión!$B$2:$H$5090,7,0),IF($A917="Financiamiento Internacional",VLOOKUP($C917,FinInt!$B$2:$Q$1308,16,0),VLOOKUP($C917,NoAmpOC!$B$2:$T$988,19,0)))</f>
        <v>2727024.4</v>
      </c>
      <c r="H917" s="5">
        <f t="shared" si="42"/>
        <v>2727024.4</v>
      </c>
      <c r="I917" s="26" t="str">
        <f>IF($A917="Ordenes de Compra",VLOOKUP($C917,Autogestión!$B$2:$J$5090,9,0),IF($A917="Financiamiento Internacional",VLOOKUP($C917,FinInt!$B$2:$G$1555,6,0),"Legitimo Abono"))</f>
        <v>S/N</v>
      </c>
      <c r="J917" s="1" t="str">
        <f>IF($A917="Ordenes de Compra",VLOOKUP($C917,Autogestión!$B$2:$R$5090,17,0),IF($A917="Financiamiento Internacional",VLOOKUP($C917,FinInt!$B$2:$O$1508,14,0),VLOOKUP($C917,NoAmpOC!$B$2:$R$988,17,0)))</f>
        <v>FEDERACION DE CIRCULOS CATOLICOS DE OBREROS</v>
      </c>
      <c r="K917" s="7" t="str">
        <f>DetalleExp!AP917</f>
        <v>DGPYCP#MS-PVD</v>
      </c>
      <c r="L917" s="7" t="str">
        <f>DetalleExp!AQ917</f>
        <v>PVD - Privada</v>
      </c>
      <c r="M917" s="7" t="str">
        <f>DetalleExp!AR917</f>
        <v>DGPYCP#MS - Dirección general de programación y control presupuestario</v>
      </c>
      <c r="N917" s="7">
        <f>DetalleExp!AS917</f>
        <v>44350</v>
      </c>
      <c r="O917" s="27">
        <f ca="1">ROUNDUP(TODAY()-N917,0)</f>
        <v>5</v>
      </c>
      <c r="P917" s="27">
        <f ca="1">ROUNDUP(TODAY()-B917,0)</f>
        <v>82</v>
      </c>
      <c r="Q917" s="1" t="str">
        <f>IFERROR(IF(A917="Ordenes de Compra",VLOOKUP($E917,'Ordenes de Compra'!$A$2:$E$1712,5,0),"Sin OC"),"Sin dato")</f>
        <v>Sin dato</v>
      </c>
      <c r="R917" s="28" t="str">
        <f>IFERROR(IF(A917="Ordenes de Compra",VLOOKUP($I917,'Ordenes de Compra'!$B$2:$E$1712,3,0),"Sin OC"),"Sin dato")</f>
        <v>Sin dato</v>
      </c>
      <c r="S917" s="1" t="str">
        <f>VLOOKUP($U917,'Tablas intermedias'!$C$1:$H$222,5,0)</f>
        <v>Presupuesto</v>
      </c>
      <c r="T917" s="29" t="str">
        <f t="shared" si="43"/>
        <v>OK</v>
      </c>
      <c r="U917" s="30" t="str">
        <f t="shared" si="44"/>
        <v>DGPYCP#MS-PVDPVD - PrivadaDGPYCP#MS - Dirección general de programación y control presupuestario</v>
      </c>
      <c r="V917" s="1" t="str">
        <f>VLOOKUP(U917,'Tablas intermedias'!$C$1:$H$222,6,0)</f>
        <v>Si</v>
      </c>
      <c r="W917" s="1" t="str">
        <f ca="1">IF(O917&lt;30,"menos de 30 días","más de 30 días")</f>
        <v>menos de 30 días</v>
      </c>
    </row>
    <row r="918" spans="1:23" ht="14.25" hidden="1" thickTop="1" thickBot="1" x14ac:dyDescent="0.25">
      <c r="A918" s="17" t="str">
        <f>IF(DetalleExp!H918='Tablas intermedias'!$A$2,"Ordenes de Compra",IF(DetalleExp!H918='Tablas intermedias'!$A$3,"Financiamiento Internacional","Legítimo Abono"))</f>
        <v>Ordenes de Compra</v>
      </c>
      <c r="B918" s="7">
        <f>DetalleExp!E918</f>
        <v>44274</v>
      </c>
      <c r="C918" s="1" t="str">
        <f>DetalleExp!A918</f>
        <v>EX-2021-24345567-APN-DTYC#MS</v>
      </c>
      <c r="D918" s="1" t="str">
        <f>IF(A918="Ordenes de Compra",VLOOKUP(C918,Autogestión!$B$2:$D$5090,3,0),IF(A918="Legítimo Abono",VLOOKUP(C918,NoAmpOC!$B$2:$H$988,7,0),"Factura"))</f>
        <v>Factura</v>
      </c>
      <c r="E918" s="26" t="str">
        <f>IF(A918="Ordenes de Compra",VLOOKUP($C918,Autogestión!$B$2:$G$5090,6,0),IF(A918="Financiamiento Internacional",VLOOKUP($C918,FinInt!$B$2:$G$508,6,0),"Legítimo Abono"))</f>
        <v>80-0004-LPR20</v>
      </c>
      <c r="F918" s="26" t="str">
        <f>IF($A918="Ordenes de Compra","ARS",IF($A918="Financiamiento Internacional",VLOOKUP($C918,FinInt!$B$2:$Q$508,15,0),VLOOKUP($C918,NoAmpOC!$B$2:$T$988,18,0)))</f>
        <v>ARS</v>
      </c>
      <c r="G918" s="5">
        <f>IF($A918="Ordenes de Compra",VLOOKUP($C918,Autogestión!$B$2:$H$5090,7,0),IF($A918="Financiamiento Internacional",VLOOKUP($C918,FinInt!$B$2:$Q$1308,16,0),VLOOKUP($C918,NoAmpOC!$B$2:$T$988,19,0)))</f>
        <v>33650.35</v>
      </c>
      <c r="H918" s="5">
        <f t="shared" si="42"/>
        <v>33650.35</v>
      </c>
      <c r="I918" s="26" t="str">
        <f>IF($A918="Ordenes de Compra",VLOOKUP($C918,Autogestión!$B$2:$J$5090,9,0),IF($A918="Financiamiento Internacional",VLOOKUP($C918,FinInt!$B$2:$G$1555,6,0),"Legitimo Abono"))</f>
        <v>80-0001-OCA21</v>
      </c>
      <c r="J918" s="1" t="str">
        <f>IF($A918="Ordenes de Compra",VLOOKUP($C918,Autogestión!$B$2:$R$5090,17,0),IF($A918="Financiamiento Internacional",VLOOKUP($C918,FinInt!$B$2:$O$1508,14,0),VLOOKUP($C918,NoAmpOC!$B$2:$R$988,17,0)))</f>
        <v>ANDREANI LOGÍSTICA S.A.</v>
      </c>
      <c r="K918" s="7" t="str">
        <f>DetalleExp!AP918</f>
        <v>DCMEYAP#MS-PVD</v>
      </c>
      <c r="L918" s="7" t="str">
        <f>DetalleExp!AQ918</f>
        <v>PVD - Privada</v>
      </c>
      <c r="M918" s="7" t="str">
        <f>DetalleExp!AR918</f>
        <v>DCMEYAP#MS - Dirección de coberturas de medicamentos especiales y de alto precio</v>
      </c>
      <c r="N918" s="7">
        <f>DetalleExp!AS918</f>
        <v>44349</v>
      </c>
      <c r="O918" s="27">
        <f ca="1">ROUNDUP(TODAY()-N918,0)</f>
        <v>6</v>
      </c>
      <c r="P918" s="27">
        <f ca="1">ROUNDUP(TODAY()-B918,0)</f>
        <v>81</v>
      </c>
      <c r="Q918" s="1" t="str">
        <f>IFERROR(IF(A918="Ordenes de Compra",VLOOKUP($E918,'Ordenes de Compra'!$A$2:$E$1712,5,0),"Sin OC"),"Sin dato")</f>
        <v>Sin dato</v>
      </c>
      <c r="R918" s="28" t="str">
        <f>IFERROR(IF(A918="Ordenes de Compra",VLOOKUP($I918,'Ordenes de Compra'!$B$2:$E$1712,3,0),"Sin OC"),"Sin dato")</f>
        <v>Sin dato</v>
      </c>
      <c r="S918" s="1" t="str">
        <f>VLOOKUP($U918,'Tablas intermedias'!$C$1:$H$222,5,0)</f>
        <v>Programa</v>
      </c>
      <c r="T918" s="29" t="str">
        <f t="shared" si="43"/>
        <v>OK</v>
      </c>
      <c r="U918" s="30" t="str">
        <f t="shared" si="44"/>
        <v>DCMEYAP#MS-PVDPVD - PrivadaDCMEYAP#MS - Dirección de coberturas de medicamentos especiales y de alto precio</v>
      </c>
      <c r="V918" s="1" t="str">
        <f>VLOOKUP(U918,'Tablas intermedias'!$C$1:$H$222,6,0)</f>
        <v>Si</v>
      </c>
      <c r="W918" s="1" t="str">
        <f ca="1">IF(O918&lt;30,"menos de 30 días","más de 30 días")</f>
        <v>menos de 30 días</v>
      </c>
    </row>
    <row r="919" spans="1:23" ht="14.25" hidden="1" thickTop="1" thickBot="1" x14ac:dyDescent="0.25">
      <c r="A919" s="17" t="str">
        <f>IF(DetalleExp!H919='Tablas intermedias'!$A$2,"Ordenes de Compra",IF(DetalleExp!H919='Tablas intermedias'!$A$3,"Financiamiento Internacional","Legítimo Abono"))</f>
        <v>Financiamiento Internacional</v>
      </c>
      <c r="B919" s="7">
        <f>DetalleExp!E919</f>
        <v>44277</v>
      </c>
      <c r="C919" s="1" t="str">
        <f>DetalleExp!A919</f>
        <v>EX-2021-24996577-APN-DAFYP#MS</v>
      </c>
      <c r="D919" s="1" t="str">
        <f>IF(A919="Ordenes de Compra",VLOOKUP(C919,Autogestión!$B$2:$D$5090,3,0),IF(A919="Legítimo Abono",VLOOKUP(C919,NoAmpOC!$B$2:$H$988,7,0),"Factura"))</f>
        <v>Factura</v>
      </c>
      <c r="E919" s="26" t="str">
        <f>IF(A919="Ordenes de Compra",VLOOKUP($C919,Autogestión!$B$2:$G$5090,6,0),IF(A919="Financiamiento Internacional",VLOOKUP($C919,FinInt!$B$2:$G$508,6,0),"Legítimo Abono"))</f>
        <v>Apoyo al Plan Nacional de Prevención y Reducción del Embarazo No Intencional en la Adolescencia - ARG/17/001 - PNUD</v>
      </c>
      <c r="F919" s="26" t="str">
        <f>IF($A919="Ordenes de Compra","ARS",IF($A919="Financiamiento Internacional",VLOOKUP($C919,FinInt!$B$2:$Q$508,15,0),VLOOKUP($C919,NoAmpOC!$B$2:$T$988,18,0)))</f>
        <v>ARS</v>
      </c>
      <c r="G919" s="5">
        <f>IF($A919="Ordenes de Compra",VLOOKUP($C919,Autogestión!$B$2:$H$5090,7,0),IF($A919="Financiamiento Internacional",VLOOKUP($C919,FinInt!$B$2:$Q$1308,16,0),VLOOKUP($C919,NoAmpOC!$B$2:$T$988,19,0)))</f>
        <v>289561.92</v>
      </c>
      <c r="H919" s="5">
        <f t="shared" si="42"/>
        <v>289561.92</v>
      </c>
      <c r="I919" s="26" t="str">
        <f>IF($A919="Ordenes de Compra",VLOOKUP($C919,Autogestión!$B$2:$J$5090,9,0),IF($A919="Financiamiento Internacional",VLOOKUP($C919,FinInt!$B$2:$G$1555,6,0),"Legitimo Abono"))</f>
        <v>Apoyo al Plan Nacional de Prevención y Reducción del Embarazo No Intencional en la Adolescencia - ARG/17/001 - PNUD</v>
      </c>
      <c r="J919" s="1" t="str">
        <f>IF($A919="Ordenes de Compra",VLOOKUP($C919,Autogestión!$B$2:$R$5090,17,0),IF($A919="Financiamiento Internacional",VLOOKUP($C919,FinInt!$B$2:$O$1508,14,0),VLOOKUP($C919,NoAmpOC!$B$2:$R$988,17,0)))</f>
        <v>BARON JOSE ANTONIO</v>
      </c>
      <c r="K919" s="7" t="str">
        <f>DetalleExp!AP919</f>
        <v>DAFYP#MS-ARCHIVO</v>
      </c>
      <c r="L919" s="7" t="str">
        <f>DetalleExp!AQ919</f>
        <v>ARCHIVO - Archivo</v>
      </c>
      <c r="M919" s="7" t="str">
        <f>DetalleExp!AR919</f>
        <v>DAFYP#MS - Dirección de administración financiera y presupuestaria</v>
      </c>
      <c r="N919" s="7">
        <f>DetalleExp!AS919</f>
        <v>44319</v>
      </c>
      <c r="O919" s="27">
        <f ca="1">ROUNDUP(TODAY()-N919,0)</f>
        <v>36</v>
      </c>
      <c r="P919" s="27">
        <f ca="1">ROUNDUP(TODAY()-B919,0)</f>
        <v>78</v>
      </c>
      <c r="Q919" s="1" t="str">
        <f>IFERROR(IF(A919="Ordenes de Compra",VLOOKUP($E919,'Ordenes de Compra'!$A$2:$E$1712,5,0),"Sin OC"),"Sin dato")</f>
        <v>Sin OC</v>
      </c>
      <c r="R919" s="28" t="str">
        <f>IFERROR(IF(A919="Ordenes de Compra",VLOOKUP($I919,'Ordenes de Compra'!$B$2:$E$1712,3,0),"Sin OC"),"Sin dato")</f>
        <v>Sin OC</v>
      </c>
      <c r="S919" s="1" t="str">
        <f>VLOOKUP($U919,'Tablas intermedias'!$C$1:$H$222,5,0)</f>
        <v>DGPFE</v>
      </c>
      <c r="T919" s="29" t="str">
        <f t="shared" si="43"/>
        <v>OK</v>
      </c>
      <c r="U919" s="30" t="str">
        <f t="shared" si="44"/>
        <v>DAFYP#MS-ARCHIVOARCHIVO - ArchivoDAFYP#MS - Dirección de administración financiera y presupuestaria</v>
      </c>
      <c r="V919" s="1" t="str">
        <f>VLOOKUP(U919,'Tablas intermedias'!$C$1:$H$222,6,0)</f>
        <v>No</v>
      </c>
      <c r="W919" s="1" t="str">
        <f ca="1">IF(O919&lt;30,"menos de 30 días","más de 30 días")</f>
        <v>más de 30 días</v>
      </c>
    </row>
    <row r="920" spans="1:23" ht="14.25" hidden="1" thickTop="1" thickBot="1" x14ac:dyDescent="0.25">
      <c r="A920" s="17" t="str">
        <f>IF(DetalleExp!H920='Tablas intermedias'!$A$2,"Ordenes de Compra",IF(DetalleExp!H920='Tablas intermedias'!$A$3,"Financiamiento Internacional","Legítimo Abono"))</f>
        <v>Financiamiento Internacional</v>
      </c>
      <c r="B920" s="7">
        <f>DetalleExp!E920</f>
        <v>44277</v>
      </c>
      <c r="C920" s="1" t="str">
        <f>DetalleExp!A920</f>
        <v>EX-2021-25037709-APN-DAFYP#MS</v>
      </c>
      <c r="D920" s="1" t="str">
        <f>IF(A920="Ordenes de Compra",VLOOKUP(C920,Autogestión!$B$2:$D$5090,3,0),IF(A920="Legítimo Abono",VLOOKUP(C920,NoAmpOC!$B$2:$H$988,7,0),"Factura"))</f>
        <v>Factura</v>
      </c>
      <c r="E920" s="26" t="str">
        <f>IF(A920="Ordenes de Compra",VLOOKUP($C920,Autogestión!$B$2:$G$5090,6,0),IF(A920="Financiamiento Internacional",VLOOKUP($C920,FinInt!$B$2:$G$508,6,0),"Legítimo Abono"))</f>
        <v>Apoyo al Plan Nacional de Prevención y Reducción del Embarazo No Intencional en la Adolescencia - ARG/17/001 - PNUD</v>
      </c>
      <c r="F920" s="26" t="str">
        <f>IF($A920="Ordenes de Compra","ARS",IF($A920="Financiamiento Internacional",VLOOKUP($C920,FinInt!$B$2:$Q$508,15,0),VLOOKUP($C920,NoAmpOC!$B$2:$T$988,18,0)))</f>
        <v>ARS</v>
      </c>
      <c r="G920" s="5">
        <f>IF($A920="Ordenes de Compra",VLOOKUP($C920,Autogestión!$B$2:$H$5090,7,0),IF($A920="Financiamiento Internacional",VLOOKUP($C920,FinInt!$B$2:$Q$1308,16,0),VLOOKUP($C920,NoAmpOC!$B$2:$T$988,19,0)))</f>
        <v>388800</v>
      </c>
      <c r="H920" s="5">
        <f t="shared" si="42"/>
        <v>388800</v>
      </c>
      <c r="I920" s="26" t="str">
        <f>IF($A920="Ordenes de Compra",VLOOKUP($C920,Autogestión!$B$2:$J$5090,9,0),IF($A920="Financiamiento Internacional",VLOOKUP($C920,FinInt!$B$2:$G$1555,6,0),"Legitimo Abono"))</f>
        <v>Apoyo al Plan Nacional de Prevención y Reducción del Embarazo No Intencional en la Adolescencia - ARG/17/001 - PNUD</v>
      </c>
      <c r="J920" s="1" t="str">
        <f>IF($A920="Ordenes de Compra",VLOOKUP($C920,Autogestión!$B$2:$R$5090,17,0),IF($A920="Financiamiento Internacional",VLOOKUP($C920,FinInt!$B$2:$O$1508,14,0),VLOOKUP($C920,NoAmpOC!$B$2:$R$988,17,0)))</f>
        <v>SPAZIOS</v>
      </c>
      <c r="K920" s="7" t="str">
        <f>DetalleExp!AP920</f>
        <v>DAFYP#MS-ARCHIVO</v>
      </c>
      <c r="L920" s="7" t="str">
        <f>DetalleExp!AQ920</f>
        <v>ARCHIVO - Archivo</v>
      </c>
      <c r="M920" s="7" t="str">
        <f>DetalleExp!AR920</f>
        <v>DAFYP#MS - Dirección de administración financiera y presupuestaria</v>
      </c>
      <c r="N920" s="7">
        <f>DetalleExp!AS920</f>
        <v>44305</v>
      </c>
      <c r="O920" s="27">
        <f ca="1">ROUNDUP(TODAY()-N920,0)</f>
        <v>50</v>
      </c>
      <c r="P920" s="27">
        <f ca="1">ROUNDUP(TODAY()-B920,0)</f>
        <v>78</v>
      </c>
      <c r="Q920" s="1" t="str">
        <f>IFERROR(IF(A920="Ordenes de Compra",VLOOKUP($E920,'Ordenes de Compra'!$A$2:$E$1712,5,0),"Sin OC"),"Sin dato")</f>
        <v>Sin OC</v>
      </c>
      <c r="R920" s="28" t="str">
        <f>IFERROR(IF(A920="Ordenes de Compra",VLOOKUP($I920,'Ordenes de Compra'!$B$2:$E$1712,3,0),"Sin OC"),"Sin dato")</f>
        <v>Sin OC</v>
      </c>
      <c r="S920" s="1" t="str">
        <f>VLOOKUP($U920,'Tablas intermedias'!$C$1:$H$222,5,0)</f>
        <v>DGPFE</v>
      </c>
      <c r="T920" s="29" t="str">
        <f t="shared" si="43"/>
        <v>OK</v>
      </c>
      <c r="U920" s="30" t="str">
        <f t="shared" si="44"/>
        <v>DAFYP#MS-ARCHIVOARCHIVO - ArchivoDAFYP#MS - Dirección de administración financiera y presupuestaria</v>
      </c>
      <c r="V920" s="1" t="str">
        <f>VLOOKUP(U920,'Tablas intermedias'!$C$1:$H$222,6,0)</f>
        <v>No</v>
      </c>
      <c r="W920" s="1" t="str">
        <f ca="1">IF(O920&lt;30,"menos de 30 días","más de 30 días")</f>
        <v>más de 30 días</v>
      </c>
    </row>
    <row r="921" spans="1:23" ht="14.25" hidden="1" thickTop="1" thickBot="1" x14ac:dyDescent="0.25">
      <c r="A921" s="17" t="str">
        <f>IF(DetalleExp!H921='Tablas intermedias'!$A$2,"Ordenes de Compra",IF(DetalleExp!H921='Tablas intermedias'!$A$3,"Financiamiento Internacional","Legítimo Abono"))</f>
        <v>Legítimo Abono</v>
      </c>
      <c r="B921" s="7">
        <f>DetalleExp!E921</f>
        <v>44277</v>
      </c>
      <c r="C921" s="1" t="str">
        <f>DetalleExp!A921</f>
        <v>EX-2021-25152661-APN-DD#MS</v>
      </c>
      <c r="D921" s="1" t="str">
        <f>IF(A921="Ordenes de Compra",VLOOKUP(C921,Autogestión!$B$2:$D$5090,3,0),IF(A921="Legítimo Abono",VLOOKUP(C921,NoAmpOC!$B$2:$H$988,7,0),"Factura"))</f>
        <v>Factura B</v>
      </c>
      <c r="E921" s="26" t="str">
        <f>IF(A921="Ordenes de Compra",VLOOKUP($C921,Autogestión!$B$2:$G$5090,6,0),IF(A921="Financiamiento Internacional",VLOOKUP($C921,FinInt!$B$2:$G$508,6,0),"Legítimo Abono"))</f>
        <v>Legítimo Abono</v>
      </c>
      <c r="F921" s="26" t="str">
        <f>IF($A921="Ordenes de Compra","ARS",IF($A921="Financiamiento Internacional",VLOOKUP($C921,FinInt!$B$2:$Q$508,15,0),VLOOKUP($C921,NoAmpOC!$B$2:$T$988,18,0)))</f>
        <v>ARS</v>
      </c>
      <c r="G921" s="5">
        <f>IF($A921="Ordenes de Compra",VLOOKUP($C921,Autogestión!$B$2:$H$5090,7,0),IF($A921="Financiamiento Internacional",VLOOKUP($C921,FinInt!$B$2:$Q$1308,16,0),VLOOKUP($C921,NoAmpOC!$B$2:$T$988,19,0)))</f>
        <v>257972</v>
      </c>
      <c r="H921" s="5">
        <f t="shared" si="42"/>
        <v>257972</v>
      </c>
      <c r="I921" s="26" t="str">
        <f>IF($A921="Ordenes de Compra",VLOOKUP($C921,Autogestión!$B$2:$J$5090,9,0),IF($A921="Financiamiento Internacional",VLOOKUP($C921,FinInt!$B$2:$G$1555,6,0),"Legitimo Abono"))</f>
        <v>Legitimo Abono</v>
      </c>
      <c r="J921" s="1" t="str">
        <f>IF($A921="Ordenes de Compra",VLOOKUP($C921,Autogestión!$B$2:$R$5090,17,0),IF($A921="Financiamiento Internacional",VLOOKUP($C921,FinInt!$B$2:$O$1508,14,0),VLOOKUP($C921,NoAmpOC!$B$2:$R$988,17,0)))</f>
        <v>Full Green SA</v>
      </c>
      <c r="K921" s="7" t="str">
        <f>DetalleExp!AP921</f>
        <v>SSOARES</v>
      </c>
      <c r="L921" s="7" t="str">
        <f>DetalleExp!AQ921</f>
        <v>PVD - Pvd dirección de sumarios</v>
      </c>
      <c r="M921" s="7" t="str">
        <f>DetalleExp!AR921</f>
        <v>DS#MS - Dirección de sumarios</v>
      </c>
      <c r="N921" s="7">
        <f>DetalleExp!AS921</f>
        <v>44314</v>
      </c>
      <c r="O921" s="27">
        <f ca="1">ROUNDUP(TODAY()-N921,0)</f>
        <v>41</v>
      </c>
      <c r="P921" s="27">
        <f ca="1">ROUNDUP(TODAY()-B921,0)</f>
        <v>78</v>
      </c>
      <c r="Q921" s="1" t="str">
        <f>IFERROR(IF(A921="Ordenes de Compra",VLOOKUP($E921,'Ordenes de Compra'!$A$2:$E$1712,5,0),"Sin OC"),"Sin dato")</f>
        <v>Sin OC</v>
      </c>
      <c r="R921" s="28" t="str">
        <f>IFERROR(IF(A921="Ordenes de Compra",VLOOKUP($I921,'Ordenes de Compra'!$B$2:$E$1712,3,0),"Sin OC"),"Sin dato")</f>
        <v>Sin OC</v>
      </c>
      <c r="S921" s="1" t="str">
        <f>VLOOKUP($U921,'Tablas intermedias'!$C$1:$H$222,5,0)</f>
        <v>Programa</v>
      </c>
      <c r="T921" s="29" t="str">
        <f t="shared" si="43"/>
        <v>OK</v>
      </c>
      <c r="U921" s="30" t="str">
        <f t="shared" si="44"/>
        <v>SSOARESPVD - Pvd dirección de sumariosDS#MS - Dirección de sumarios</v>
      </c>
      <c r="V921" s="1" t="str">
        <f>VLOOKUP(U921,'Tablas intermedias'!$C$1:$H$222,6,0)</f>
        <v>Si</v>
      </c>
      <c r="W921" s="1" t="str">
        <f ca="1">IF(O921&lt;30,"menos de 30 días","más de 30 días")</f>
        <v>más de 30 días</v>
      </c>
    </row>
    <row r="922" spans="1:23" ht="14.25" hidden="1" thickTop="1" thickBot="1" x14ac:dyDescent="0.25">
      <c r="A922" s="17" t="str">
        <f>IF(DetalleExp!H922='Tablas intermedias'!$A$2,"Ordenes de Compra",IF(DetalleExp!H922='Tablas intermedias'!$A$3,"Financiamiento Internacional","Legítimo Abono"))</f>
        <v>Legítimo Abono</v>
      </c>
      <c r="B922" s="7">
        <f>DetalleExp!E922</f>
        <v>44277</v>
      </c>
      <c r="C922" s="1" t="str">
        <f>DetalleExp!A922</f>
        <v>EX-2021-25157264-APN-DD#MS</v>
      </c>
      <c r="D922" s="1" t="str">
        <f>IF(A922="Ordenes de Compra",VLOOKUP(C922,Autogestión!$B$2:$D$5090,3,0),IF(A922="Legítimo Abono",VLOOKUP(C922,NoAmpOC!$B$2:$H$988,7,0),"Factura"))</f>
        <v>Factura B</v>
      </c>
      <c r="E922" s="26" t="str">
        <f>IF(A922="Ordenes de Compra",VLOOKUP($C922,Autogestión!$B$2:$G$5090,6,0),IF(A922="Financiamiento Internacional",VLOOKUP($C922,FinInt!$B$2:$G$508,6,0),"Legítimo Abono"))</f>
        <v>Legítimo Abono</v>
      </c>
      <c r="F922" s="26" t="str">
        <f>IF($A922="Ordenes de Compra","ARS",IF($A922="Financiamiento Internacional",VLOOKUP($C922,FinInt!$B$2:$Q$508,15,0),VLOOKUP($C922,NoAmpOC!$B$2:$T$988,18,0)))</f>
        <v>ARS</v>
      </c>
      <c r="G922" s="5">
        <f>IF($A922="Ordenes de Compra",VLOOKUP($C922,Autogestión!$B$2:$H$5090,7,0),IF($A922="Financiamiento Internacional",VLOOKUP($C922,FinInt!$B$2:$Q$1308,16,0),VLOOKUP($C922,NoAmpOC!$B$2:$T$988,19,0)))</f>
        <v>257972</v>
      </c>
      <c r="H922" s="5">
        <f t="shared" si="42"/>
        <v>257972</v>
      </c>
      <c r="I922" s="26" t="str">
        <f>IF($A922="Ordenes de Compra",VLOOKUP($C922,Autogestión!$B$2:$J$5090,9,0),IF($A922="Financiamiento Internacional",VLOOKUP($C922,FinInt!$B$2:$G$1555,6,0),"Legitimo Abono"))</f>
        <v>Legitimo Abono</v>
      </c>
      <c r="J922" s="1" t="str">
        <f>IF($A922="Ordenes de Compra",VLOOKUP($C922,Autogestión!$B$2:$R$5090,17,0),IF($A922="Financiamiento Internacional",VLOOKUP($C922,FinInt!$B$2:$O$1508,14,0),VLOOKUP($C922,NoAmpOC!$B$2:$R$988,17,0)))</f>
        <v>Full Green SA</v>
      </c>
      <c r="K922" s="7" t="str">
        <f>DetalleExp!AP922</f>
        <v>SSOARES</v>
      </c>
      <c r="L922" s="7" t="str">
        <f>DetalleExp!AQ922</f>
        <v>PVD - Pvd dirección de sumarios</v>
      </c>
      <c r="M922" s="7" t="str">
        <f>DetalleExp!AR922</f>
        <v>DS#MS - Dirección de sumarios</v>
      </c>
      <c r="N922" s="7">
        <f>DetalleExp!AS922</f>
        <v>44314</v>
      </c>
      <c r="O922" s="27">
        <f ca="1">ROUNDUP(TODAY()-N922,0)</f>
        <v>41</v>
      </c>
      <c r="P922" s="27">
        <f ca="1">ROUNDUP(TODAY()-B922,0)</f>
        <v>78</v>
      </c>
      <c r="Q922" s="1" t="str">
        <f>IFERROR(IF(A922="Ordenes de Compra",VLOOKUP($E922,'Ordenes de Compra'!$A$2:$E$1712,5,0),"Sin OC"),"Sin dato")</f>
        <v>Sin OC</v>
      </c>
      <c r="R922" s="28" t="str">
        <f>IFERROR(IF(A922="Ordenes de Compra",VLOOKUP($I922,'Ordenes de Compra'!$B$2:$E$1712,3,0),"Sin OC"),"Sin dato")</f>
        <v>Sin OC</v>
      </c>
      <c r="S922" s="1" t="str">
        <f>VLOOKUP($U922,'Tablas intermedias'!$C$1:$H$222,5,0)</f>
        <v>Programa</v>
      </c>
      <c r="T922" s="29" t="str">
        <f t="shared" si="43"/>
        <v>OK</v>
      </c>
      <c r="U922" s="30" t="str">
        <f t="shared" si="44"/>
        <v>SSOARESPVD - Pvd dirección de sumariosDS#MS - Dirección de sumarios</v>
      </c>
      <c r="V922" s="1" t="str">
        <f>VLOOKUP(U922,'Tablas intermedias'!$C$1:$H$222,6,0)</f>
        <v>Si</v>
      </c>
      <c r="W922" s="1" t="str">
        <f ca="1">IF(O922&lt;30,"menos de 30 días","más de 30 días")</f>
        <v>más de 30 días</v>
      </c>
    </row>
    <row r="923" spans="1:23" ht="14.25" hidden="1" thickTop="1" thickBot="1" x14ac:dyDescent="0.25">
      <c r="A923" s="17" t="str">
        <f>IF(DetalleExp!H923='Tablas intermedias'!$A$2,"Ordenes de Compra",IF(DetalleExp!H923='Tablas intermedias'!$A$3,"Financiamiento Internacional","Legítimo Abono"))</f>
        <v>Ordenes de Compra</v>
      </c>
      <c r="B923" s="7">
        <f>DetalleExp!E923</f>
        <v>44278</v>
      </c>
      <c r="C923" s="1" t="str">
        <f>DetalleExp!A923</f>
        <v>EX-2021-25436384-APN-DTYC#MS</v>
      </c>
      <c r="D923" s="1" t="str">
        <f>IF(A923="Ordenes de Compra",VLOOKUP(C923,Autogestión!$B$2:$D$5090,3,0),IF(A923="Legítimo Abono",VLOOKUP(C923,NoAmpOC!$B$2:$H$988,7,0),"Factura"))</f>
        <v>Factura</v>
      </c>
      <c r="E923" s="26" t="str">
        <f>IF(A923="Ordenes de Compra",VLOOKUP($C923,Autogestión!$B$2:$G$5090,6,0),IF(A923="Financiamiento Internacional",VLOOKUP($C923,FinInt!$B$2:$G$508,6,0),"Legítimo Abono"))</f>
        <v>80-0016-LPU18</v>
      </c>
      <c r="F923" s="26" t="str">
        <f>IF($A923="Ordenes de Compra","ARS",IF($A923="Financiamiento Internacional",VLOOKUP($C923,FinInt!$B$2:$Q$508,15,0),VLOOKUP($C923,NoAmpOC!$B$2:$T$988,18,0)))</f>
        <v>ARS</v>
      </c>
      <c r="G923" s="5">
        <f>IF($A923="Ordenes de Compra",VLOOKUP($C923,Autogestión!$B$2:$H$5090,7,0),IF($A923="Financiamiento Internacional",VLOOKUP($C923,FinInt!$B$2:$Q$1308,16,0),VLOOKUP($C923,NoAmpOC!$B$2:$T$988,19,0)))</f>
        <v>590400</v>
      </c>
      <c r="H923" s="5">
        <f t="shared" si="42"/>
        <v>590400</v>
      </c>
      <c r="I923" s="26" t="str">
        <f>IF($A923="Ordenes de Compra",VLOOKUP($C923,Autogestión!$B$2:$J$5090,9,0),IF($A923="Financiamiento Internacional",VLOOKUP($C923,FinInt!$B$2:$G$1555,6,0),"Legitimo Abono"))</f>
        <v>80-1119-OC19</v>
      </c>
      <c r="J923" s="1" t="str">
        <f>IF($A923="Ordenes de Compra",VLOOKUP($C923,Autogestión!$B$2:$R$5090,17,0),IF($A923="Financiamiento Internacional",VLOOKUP($C923,FinInt!$B$2:$O$1508,14,0),VLOOKUP($C923,NoAmpOC!$B$2:$R$988,17,0)))</f>
        <v>LECTUS S.A.</v>
      </c>
      <c r="K923" s="7" t="str">
        <f>DetalleExp!AP923</f>
        <v>DCYT#MS-TESORERIA</v>
      </c>
      <c r="L923" s="7" t="str">
        <f>DetalleExp!AQ923</f>
        <v>TESORERIA - Tesorería</v>
      </c>
      <c r="M923" s="7" t="str">
        <f>DetalleExp!AR923</f>
        <v>DCYT#MS - Dirección de contabilidad y tesorería</v>
      </c>
      <c r="N923" s="7">
        <f>DetalleExp!AS923</f>
        <v>44347</v>
      </c>
      <c r="O923" s="27">
        <f ca="1">ROUNDUP(TODAY()-N923,0)</f>
        <v>8</v>
      </c>
      <c r="P923" s="27">
        <f ca="1">ROUNDUP(TODAY()-B923,0)</f>
        <v>77</v>
      </c>
      <c r="Q923" s="1" t="str">
        <f>IFERROR(IF(A923="Ordenes de Compra",VLOOKUP($E923,'Ordenes de Compra'!$A$2:$E$1712,5,0),"Sin OC"),"Sin dato")</f>
        <v>22.0.0.41.0</v>
      </c>
      <c r="R923" s="28">
        <f>IFERROR(IF(A923="Ordenes de Compra",VLOOKUP($I923,'Ordenes de Compra'!$B$2:$E$1712,3,0),"Sin OC"),"Sin dato")</f>
        <v>65600000</v>
      </c>
      <c r="S923" s="1" t="str">
        <f>VLOOKUP($U923,'Tablas intermedias'!$C$1:$H$222,5,0)</f>
        <v>Tesorería</v>
      </c>
      <c r="T923" s="29" t="str">
        <f t="shared" si="43"/>
        <v>OK</v>
      </c>
      <c r="U923" s="30" t="str">
        <f t="shared" si="44"/>
        <v>DCYT#MS-TESORERIATESORERIA - TesoreríaDCYT#MS - Dirección de contabilidad y tesorería</v>
      </c>
      <c r="V923" s="1" t="str">
        <f>VLOOKUP(U923,'Tablas intermedias'!$C$1:$H$222,6,0)</f>
        <v>No</v>
      </c>
      <c r="W923" s="1" t="str">
        <f ca="1">IF(O923&lt;30,"menos de 30 días","más de 30 días")</f>
        <v>menos de 30 días</v>
      </c>
    </row>
    <row r="924" spans="1:23" ht="14.25" hidden="1" thickTop="1" thickBot="1" x14ac:dyDescent="0.25">
      <c r="A924" s="17" t="str">
        <f>IF(DetalleExp!H924='Tablas intermedias'!$A$2,"Ordenes de Compra",IF(DetalleExp!H924='Tablas intermedias'!$A$3,"Financiamiento Internacional","Legítimo Abono"))</f>
        <v>Legítimo Abono</v>
      </c>
      <c r="B924" s="7">
        <f>DetalleExp!E924</f>
        <v>44278</v>
      </c>
      <c r="C924" s="1" t="str">
        <f>DetalleExp!A924</f>
        <v>EX-2021-25532219-APN-DD#MS</v>
      </c>
      <c r="D924" s="1" t="str">
        <f>IF(A924="Ordenes de Compra",VLOOKUP(C924,Autogestión!$B$2:$D$5090,3,0),IF(A924="Legítimo Abono",VLOOKUP(C924,NoAmpOC!$B$2:$H$988,7,0),"Factura"))</f>
        <v>Factura B</v>
      </c>
      <c r="E924" s="26" t="str">
        <f>IF(A924="Ordenes de Compra",VLOOKUP($C924,Autogestión!$B$2:$G$5090,6,0),IF(A924="Financiamiento Internacional",VLOOKUP($C924,FinInt!$B$2:$G$508,6,0),"Legítimo Abono"))</f>
        <v>Legítimo Abono</v>
      </c>
      <c r="F924" s="26" t="str">
        <f>IF($A924="Ordenes de Compra","ARS",IF($A924="Financiamiento Internacional",VLOOKUP($C924,FinInt!$B$2:$Q$508,15,0),VLOOKUP($C924,NoAmpOC!$B$2:$T$988,18,0)))</f>
        <v>ARS</v>
      </c>
      <c r="G924" s="5">
        <f>IF($A924="Ordenes de Compra",VLOOKUP($C924,Autogestión!$B$2:$H$5090,7,0),IF($A924="Financiamiento Internacional",VLOOKUP($C924,FinInt!$B$2:$Q$1308,16,0),VLOOKUP($C924,NoAmpOC!$B$2:$T$988,19,0)))</f>
        <v>22999.99</v>
      </c>
      <c r="H924" s="5">
        <f t="shared" si="42"/>
        <v>22999.99</v>
      </c>
      <c r="I924" s="26" t="str">
        <f>IF($A924="Ordenes de Compra",VLOOKUP($C924,Autogestión!$B$2:$J$5090,9,0),IF($A924="Financiamiento Internacional",VLOOKUP($C924,FinInt!$B$2:$G$1555,6,0),"Legitimo Abono"))</f>
        <v>Legitimo Abono</v>
      </c>
      <c r="J924" s="1" t="str">
        <f>IF($A924="Ordenes de Compra",VLOOKUP($C924,Autogestión!$B$2:$R$5090,17,0),IF($A924="Financiamiento Internacional",VLOOKUP($C924,FinInt!$B$2:$O$1508,14,0),VLOOKUP($C924,NoAmpOC!$B$2:$R$988,17,0)))</f>
        <v>EXTERNAL MARKET SRL</v>
      </c>
      <c r="K924" s="7" t="str">
        <f>DetalleExp!AP924</f>
        <v>SSOARES</v>
      </c>
      <c r="L924" s="7" t="str">
        <f>DetalleExp!AQ924</f>
        <v>PVD - Pvd dirección de sumarios</v>
      </c>
      <c r="M924" s="7" t="str">
        <f>DetalleExp!AR924</f>
        <v>DIRAYS#MS - Dirección de integridad, responsabilidad administrativa y sumarios</v>
      </c>
      <c r="N924" s="7">
        <f>DetalleExp!AS924</f>
        <v>44315</v>
      </c>
      <c r="O924" s="27">
        <f ca="1">ROUNDUP(TODAY()-N924,0)</f>
        <v>40</v>
      </c>
      <c r="P924" s="27">
        <f ca="1">ROUNDUP(TODAY()-B924,0)</f>
        <v>77</v>
      </c>
      <c r="Q924" s="1" t="str">
        <f>IFERROR(IF(A924="Ordenes de Compra",VLOOKUP($E924,'Ordenes de Compra'!$A$2:$E$1712,5,0),"Sin OC"),"Sin dato")</f>
        <v>Sin OC</v>
      </c>
      <c r="R924" s="28" t="str">
        <f>IFERROR(IF(A924="Ordenes de Compra",VLOOKUP($I924,'Ordenes de Compra'!$B$2:$E$1712,3,0),"Sin OC"),"Sin dato")</f>
        <v>Sin OC</v>
      </c>
      <c r="S924" s="1" t="str">
        <f>VLOOKUP($U924,'Tablas intermedias'!$C$1:$H$222,5,0)</f>
        <v>Programa</v>
      </c>
      <c r="T924" s="29" t="str">
        <f t="shared" si="43"/>
        <v>OK</v>
      </c>
      <c r="U924" s="30" t="str">
        <f t="shared" si="44"/>
        <v>SSOARESPVD - Pvd dirección de sumariosDIRAYS#MS - Dirección de integridad, responsabilidad administrativa y sumarios</v>
      </c>
      <c r="V924" s="1" t="str">
        <f>VLOOKUP(U924,'Tablas intermedias'!$C$1:$H$222,6,0)</f>
        <v>Si</v>
      </c>
      <c r="W924" s="1" t="str">
        <f ca="1">IF(O924&lt;30,"menos de 30 días","más de 30 días")</f>
        <v>más de 30 días</v>
      </c>
    </row>
    <row r="925" spans="1:23" ht="14.25" hidden="1" thickTop="1" thickBot="1" x14ac:dyDescent="0.25">
      <c r="A925" s="17" t="str">
        <f>IF(DetalleExp!H925='Tablas intermedias'!$A$2,"Ordenes de Compra",IF(DetalleExp!H925='Tablas intermedias'!$A$3,"Financiamiento Internacional","Legítimo Abono"))</f>
        <v>Legítimo Abono</v>
      </c>
      <c r="B925" s="7">
        <f>DetalleExp!E925</f>
        <v>44278</v>
      </c>
      <c r="C925" s="1" t="str">
        <f>DetalleExp!A925</f>
        <v>EX-2021-25549659-APN-DD#MS</v>
      </c>
      <c r="D925" s="1" t="str">
        <f>IF(A925="Ordenes de Compra",VLOOKUP(C925,Autogestión!$B$2:$D$5090,3,0),IF(A925="Legítimo Abono",VLOOKUP(C925,NoAmpOC!$B$2:$H$988,7,0),"Factura"))</f>
        <v>Factura B</v>
      </c>
      <c r="E925" s="26" t="str">
        <f>IF(A925="Ordenes de Compra",VLOOKUP($C925,Autogestión!$B$2:$G$5090,6,0),IF(A925="Financiamiento Internacional",VLOOKUP($C925,FinInt!$B$2:$G$508,6,0),"Legítimo Abono"))</f>
        <v>Legítimo Abono</v>
      </c>
      <c r="F925" s="26" t="str">
        <f>IF($A925="Ordenes de Compra","ARS",IF($A925="Financiamiento Internacional",VLOOKUP($C925,FinInt!$B$2:$Q$508,15,0),VLOOKUP($C925,NoAmpOC!$B$2:$T$988,18,0)))</f>
        <v>ARS</v>
      </c>
      <c r="G925" s="5">
        <f>IF($A925="Ordenes de Compra",VLOOKUP($C925,Autogestión!$B$2:$H$5090,7,0),IF($A925="Financiamiento Internacional",VLOOKUP($C925,FinInt!$B$2:$Q$1308,16,0),VLOOKUP($C925,NoAmpOC!$B$2:$T$988,19,0)))</f>
        <v>3074.61</v>
      </c>
      <c r="H925" s="5">
        <f t="shared" si="42"/>
        <v>3074.61</v>
      </c>
      <c r="I925" s="26" t="str">
        <f>IF($A925="Ordenes de Compra",VLOOKUP($C925,Autogestión!$B$2:$J$5090,9,0),IF($A925="Financiamiento Internacional",VLOOKUP($C925,FinInt!$B$2:$G$1555,6,0),"Legitimo Abono"))</f>
        <v>Legitimo Abono</v>
      </c>
      <c r="J925" s="1" t="str">
        <f>IF($A925="Ordenes de Compra",VLOOKUP($C925,Autogestión!$B$2:$R$5090,17,0),IF($A925="Financiamiento Internacional",VLOOKUP($C925,FinInt!$B$2:$O$1508,14,0),VLOOKUP($C925,NoAmpOC!$B$2:$R$988,17,0)))</f>
        <v>EXTERNAL MARKET SRL</v>
      </c>
      <c r="K925" s="7" t="str">
        <f>DetalleExp!AP925</f>
        <v>SSOARES</v>
      </c>
      <c r="L925" s="7" t="str">
        <f>DetalleExp!AQ925</f>
        <v>PVD - Pvd dirección de sumarios</v>
      </c>
      <c r="M925" s="7" t="str">
        <f>DetalleExp!AR925</f>
        <v>DIRAYS#MS - Dirección de integridad, responsabilidad administrativa y sumarios</v>
      </c>
      <c r="N925" s="7">
        <f>DetalleExp!AS925</f>
        <v>44343</v>
      </c>
      <c r="O925" s="27">
        <f ca="1">ROUNDUP(TODAY()-N925,0)</f>
        <v>12</v>
      </c>
      <c r="P925" s="27">
        <f ca="1">ROUNDUP(TODAY()-B925,0)</f>
        <v>77</v>
      </c>
      <c r="Q925" s="1" t="str">
        <f>IFERROR(IF(A925="Ordenes de Compra",VLOOKUP($E925,'Ordenes de Compra'!$A$2:$E$1712,5,0),"Sin OC"),"Sin dato")</f>
        <v>Sin OC</v>
      </c>
      <c r="R925" s="28" t="str">
        <f>IFERROR(IF(A925="Ordenes de Compra",VLOOKUP($I925,'Ordenes de Compra'!$B$2:$E$1712,3,0),"Sin OC"),"Sin dato")</f>
        <v>Sin OC</v>
      </c>
      <c r="S925" s="1" t="str">
        <f>VLOOKUP($U925,'Tablas intermedias'!$C$1:$H$222,5,0)</f>
        <v>Programa</v>
      </c>
      <c r="T925" s="29" t="str">
        <f t="shared" si="43"/>
        <v>OK</v>
      </c>
      <c r="U925" s="30" t="str">
        <f t="shared" si="44"/>
        <v>SSOARESPVD - Pvd dirección de sumariosDIRAYS#MS - Dirección de integridad, responsabilidad administrativa y sumarios</v>
      </c>
      <c r="V925" s="1" t="str">
        <f>VLOOKUP(U925,'Tablas intermedias'!$C$1:$H$222,6,0)</f>
        <v>Si</v>
      </c>
      <c r="W925" s="1" t="str">
        <f ca="1">IF(O925&lt;30,"menos de 30 días","más de 30 días")</f>
        <v>menos de 30 días</v>
      </c>
    </row>
    <row r="926" spans="1:23" ht="14.25" hidden="1" thickTop="1" thickBot="1" x14ac:dyDescent="0.25">
      <c r="A926" s="17" t="str">
        <f>IF(DetalleExp!H926='Tablas intermedias'!$A$2,"Ordenes de Compra",IF(DetalleExp!H926='Tablas intermedias'!$A$3,"Financiamiento Internacional","Legítimo Abono"))</f>
        <v>Legítimo Abono</v>
      </c>
      <c r="B926" s="7">
        <f>DetalleExp!E926</f>
        <v>44278</v>
      </c>
      <c r="C926" s="1" t="str">
        <f>DetalleExp!A926</f>
        <v>EX-2021-25569453-APN-DD#MS</v>
      </c>
      <c r="D926" s="1" t="str">
        <f>IF(A926="Ordenes de Compra",VLOOKUP(C926,Autogestión!$B$2:$D$5090,3,0),IF(A926="Legítimo Abono",VLOOKUP(C926,NoAmpOC!$B$2:$H$988,7,0),"Factura"))</f>
        <v>Factura B</v>
      </c>
      <c r="E926" s="26" t="str">
        <f>IF(A926="Ordenes de Compra",VLOOKUP($C926,Autogestión!$B$2:$G$5090,6,0),IF(A926="Financiamiento Internacional",VLOOKUP($C926,FinInt!$B$2:$G$508,6,0),"Legítimo Abono"))</f>
        <v>Legítimo Abono</v>
      </c>
      <c r="F926" s="26" t="str">
        <f>IF($A926="Ordenes de Compra","ARS",IF($A926="Financiamiento Internacional",VLOOKUP($C926,FinInt!$B$2:$Q$508,15,0),VLOOKUP($C926,NoAmpOC!$B$2:$T$988,18,0)))</f>
        <v>ARS</v>
      </c>
      <c r="G926" s="5">
        <f>IF($A926="Ordenes de Compra",VLOOKUP($C926,Autogestión!$B$2:$H$5090,7,0),IF($A926="Financiamiento Internacional",VLOOKUP($C926,FinInt!$B$2:$Q$1308,16,0),VLOOKUP($C926,NoAmpOC!$B$2:$T$988,19,0)))</f>
        <v>27753.77</v>
      </c>
      <c r="H926" s="5">
        <f t="shared" si="42"/>
        <v>27753.77</v>
      </c>
      <c r="I926" s="26" t="str">
        <f>IF($A926="Ordenes de Compra",VLOOKUP($C926,Autogestión!$B$2:$J$5090,9,0),IF($A926="Financiamiento Internacional",VLOOKUP($C926,FinInt!$B$2:$G$1555,6,0),"Legitimo Abono"))</f>
        <v>Legitimo Abono</v>
      </c>
      <c r="J926" s="1" t="str">
        <f>IF($A926="Ordenes de Compra",VLOOKUP($C926,Autogestión!$B$2:$R$5090,17,0),IF($A926="Financiamiento Internacional",VLOOKUP($C926,FinInt!$B$2:$O$1508,14,0),VLOOKUP($C926,NoAmpOC!$B$2:$R$988,17,0)))</f>
        <v>EXTERNAL MARKET SRL</v>
      </c>
      <c r="K926" s="7" t="str">
        <f>DetalleExp!AP926</f>
        <v>DCYT#MS-PVD</v>
      </c>
      <c r="L926" s="7" t="str">
        <f>DetalleExp!AQ926</f>
        <v>PVD - Privada</v>
      </c>
      <c r="M926" s="7" t="str">
        <f>DetalleExp!AR926</f>
        <v>DCYT#MS - Dirección de contabilidad y tesorería</v>
      </c>
      <c r="N926" s="7">
        <f>DetalleExp!AS926</f>
        <v>44319</v>
      </c>
      <c r="O926" s="27">
        <f ca="1">ROUNDUP(TODAY()-N926,0)</f>
        <v>36</v>
      </c>
      <c r="P926" s="27">
        <f ca="1">ROUNDUP(TODAY()-B926,0)</f>
        <v>77</v>
      </c>
      <c r="Q926" s="1" t="str">
        <f>IFERROR(IF(A926="Ordenes de Compra",VLOOKUP($E926,'Ordenes de Compra'!$A$2:$E$1712,5,0),"Sin OC"),"Sin dato")</f>
        <v>Sin OC</v>
      </c>
      <c r="R926" s="28" t="str">
        <f>IFERROR(IF(A926="Ordenes de Compra",VLOOKUP($I926,'Ordenes de Compra'!$B$2:$E$1712,3,0),"Sin OC"),"Sin dato")</f>
        <v>Sin OC</v>
      </c>
      <c r="S926" s="1" t="str">
        <f>VLOOKUP($U926,'Tablas intermedias'!$C$1:$H$222,5,0)</f>
        <v>Contabilidad</v>
      </c>
      <c r="T926" s="29" t="str">
        <f t="shared" si="43"/>
        <v>OK</v>
      </c>
      <c r="U926" s="30" t="str">
        <f t="shared" si="44"/>
        <v>DCYT#MS-PVDPVD - PrivadaDCYT#MS - Dirección de contabilidad y tesorería</v>
      </c>
      <c r="V926" s="1" t="str">
        <f>VLOOKUP(U926,'Tablas intermedias'!$C$1:$H$222,6,0)</f>
        <v>Si</v>
      </c>
      <c r="W926" s="1" t="str">
        <f ca="1">IF(O926&lt;30,"menos de 30 días","más de 30 días")</f>
        <v>más de 30 días</v>
      </c>
    </row>
    <row r="927" spans="1:23" ht="14.25" hidden="1" thickTop="1" thickBot="1" x14ac:dyDescent="0.25">
      <c r="A927" s="17" t="str">
        <f>IF(DetalleExp!H927='Tablas intermedias'!$A$2,"Ordenes de Compra",IF(DetalleExp!H927='Tablas intermedias'!$A$3,"Financiamiento Internacional","Legítimo Abono"))</f>
        <v>Legítimo Abono</v>
      </c>
      <c r="B927" s="7">
        <f>DetalleExp!E927</f>
        <v>44278</v>
      </c>
      <c r="C927" s="1" t="str">
        <f>DetalleExp!A927</f>
        <v>EX-2021-25577086-APN-DD#MS</v>
      </c>
      <c r="D927" s="1" t="str">
        <f>IF(A927="Ordenes de Compra",VLOOKUP(C927,Autogestión!$B$2:$D$5090,3,0),IF(A927="Legítimo Abono",VLOOKUP(C927,NoAmpOC!$B$2:$H$988,7,0),"Factura"))</f>
        <v>Factura B</v>
      </c>
      <c r="E927" s="26" t="str">
        <f>IF(A927="Ordenes de Compra",VLOOKUP($C927,Autogestión!$B$2:$G$5090,6,0),IF(A927="Financiamiento Internacional",VLOOKUP($C927,FinInt!$B$2:$G$508,6,0),"Legítimo Abono"))</f>
        <v>Legítimo Abono</v>
      </c>
      <c r="F927" s="26" t="str">
        <f>IF($A927="Ordenes de Compra","ARS",IF($A927="Financiamiento Internacional",VLOOKUP($C927,FinInt!$B$2:$Q$508,15,0),VLOOKUP($C927,NoAmpOC!$B$2:$T$988,18,0)))</f>
        <v>ARS</v>
      </c>
      <c r="G927" s="5">
        <f>IF($A927="Ordenes de Compra",VLOOKUP($C927,Autogestión!$B$2:$H$5090,7,0),IF($A927="Financiamiento Internacional",VLOOKUP($C927,FinInt!$B$2:$Q$1308,16,0),VLOOKUP($C927,NoAmpOC!$B$2:$T$988,19,0)))</f>
        <v>1319.9</v>
      </c>
      <c r="H927" s="5">
        <f t="shared" si="42"/>
        <v>1319.9</v>
      </c>
      <c r="I927" s="26" t="str">
        <f>IF($A927="Ordenes de Compra",VLOOKUP($C927,Autogestión!$B$2:$J$5090,9,0),IF($A927="Financiamiento Internacional",VLOOKUP($C927,FinInt!$B$2:$G$1555,6,0),"Legitimo Abono"))</f>
        <v>Legitimo Abono</v>
      </c>
      <c r="J927" s="1" t="str">
        <f>IF($A927="Ordenes de Compra",VLOOKUP($C927,Autogestión!$B$2:$R$5090,17,0),IF($A927="Financiamiento Internacional",VLOOKUP($C927,FinInt!$B$2:$O$1508,14,0),VLOOKUP($C927,NoAmpOC!$B$2:$R$988,17,0)))</f>
        <v>EXTERNAL MARKET SRL</v>
      </c>
      <c r="K927" s="7" t="str">
        <f>DetalleExp!AP927</f>
        <v>DCYT#MS-PVD</v>
      </c>
      <c r="L927" s="7" t="str">
        <f>DetalleExp!AQ927</f>
        <v>PVD - Privada</v>
      </c>
      <c r="M927" s="7" t="str">
        <f>DetalleExp!AR927</f>
        <v>DCYT#MS - Dirección de contabilidad y tesorería</v>
      </c>
      <c r="N927" s="7">
        <f>DetalleExp!AS927</f>
        <v>44319</v>
      </c>
      <c r="O927" s="27">
        <f ca="1">ROUNDUP(TODAY()-N927,0)</f>
        <v>36</v>
      </c>
      <c r="P927" s="27">
        <f ca="1">ROUNDUP(TODAY()-B927,0)</f>
        <v>77</v>
      </c>
      <c r="Q927" s="1" t="str">
        <f>IFERROR(IF(A927="Ordenes de Compra",VLOOKUP($E927,'Ordenes de Compra'!$A$2:$E$1712,5,0),"Sin OC"),"Sin dato")</f>
        <v>Sin OC</v>
      </c>
      <c r="R927" s="28" t="str">
        <f>IFERROR(IF(A927="Ordenes de Compra",VLOOKUP($I927,'Ordenes de Compra'!$B$2:$E$1712,3,0),"Sin OC"),"Sin dato")</f>
        <v>Sin OC</v>
      </c>
      <c r="S927" s="1" t="str">
        <f>VLOOKUP($U927,'Tablas intermedias'!$C$1:$H$222,5,0)</f>
        <v>Contabilidad</v>
      </c>
      <c r="T927" s="29" t="str">
        <f t="shared" si="43"/>
        <v>OK</v>
      </c>
      <c r="U927" s="30" t="str">
        <f t="shared" si="44"/>
        <v>DCYT#MS-PVDPVD - PrivadaDCYT#MS - Dirección de contabilidad y tesorería</v>
      </c>
      <c r="V927" s="1" t="str">
        <f>VLOOKUP(U927,'Tablas intermedias'!$C$1:$H$222,6,0)</f>
        <v>Si</v>
      </c>
      <c r="W927" s="1" t="str">
        <f ca="1">IF(O927&lt;30,"menos de 30 días","más de 30 días")</f>
        <v>más de 30 días</v>
      </c>
    </row>
    <row r="928" spans="1:23" ht="14.25" hidden="1" thickTop="1" thickBot="1" x14ac:dyDescent="0.25">
      <c r="A928" s="17" t="str">
        <f>IF(DetalleExp!H928='Tablas intermedias'!$A$2,"Ordenes de Compra",IF(DetalleExp!H928='Tablas intermedias'!$A$3,"Financiamiento Internacional","Legítimo Abono"))</f>
        <v>Ordenes de Compra</v>
      </c>
      <c r="B928" s="7">
        <f>DetalleExp!E928</f>
        <v>44278</v>
      </c>
      <c r="C928" s="1" t="str">
        <f>DetalleExp!A928</f>
        <v>EX-2021-25953646-APN-DTYC#MS</v>
      </c>
      <c r="D928" s="1" t="str">
        <f>IF(A928="Ordenes de Compra",VLOOKUP(C928,Autogestión!$B$2:$D$5090,3,0),IF(A928="Legítimo Abono",VLOOKUP(C928,NoAmpOC!$B$2:$H$988,7,0),"Factura"))</f>
        <v>Factura</v>
      </c>
      <c r="E928" s="26" t="str">
        <f>IF(A928="Ordenes de Compra",VLOOKUP($C928,Autogestión!$B$2:$G$5090,6,0),IF(A928="Financiamiento Internacional",VLOOKUP($C928,FinInt!$B$2:$G$508,6,0),"Legítimo Abono"))</f>
        <v>80-0028-CDI17</v>
      </c>
      <c r="F928" s="26" t="str">
        <f>IF($A928="Ordenes de Compra","ARS",IF($A928="Financiamiento Internacional",VLOOKUP($C928,FinInt!$B$2:$Q$508,15,0),VLOOKUP($C928,NoAmpOC!$B$2:$T$988,18,0)))</f>
        <v>ARS</v>
      </c>
      <c r="G928" s="5">
        <f>IF($A928="Ordenes de Compra",VLOOKUP($C928,Autogestión!$B$2:$H$5090,7,0),IF($A928="Financiamiento Internacional",VLOOKUP($C928,FinInt!$B$2:$Q$1308,16,0),VLOOKUP($C928,NoAmpOC!$B$2:$T$988,19,0)))</f>
        <v>446037.27</v>
      </c>
      <c r="H928" s="5">
        <f t="shared" si="42"/>
        <v>446037.27</v>
      </c>
      <c r="I928" s="26" t="str">
        <f>IF($A928="Ordenes de Compra",VLOOKUP($C928,Autogestión!$B$2:$J$5090,9,0),IF($A928="Financiamiento Internacional",VLOOKUP($C928,FinInt!$B$2:$G$1555,6,0),"Legitimo Abono"))</f>
        <v>80-1000-CON18</v>
      </c>
      <c r="J928" s="1" t="str">
        <f>IF($A928="Ordenes de Compra",VLOOKUP($C928,Autogestión!$B$2:$R$5090,17,0),IF($A928="Financiamiento Internacional",VLOOKUP($C928,FinInt!$B$2:$O$1508,14,0),VLOOKUP($C928,NoAmpOC!$B$2:$R$988,17,0)))</f>
        <v>CORREO OFICIAL DE LA REPÚBLICA ARGENTINA S.A..</v>
      </c>
      <c r="K928" s="7" t="str">
        <f>DetalleExp!AP928</f>
        <v>DNMYTS#MS-REMEDIAR-ADMIN</v>
      </c>
      <c r="L928" s="7" t="str">
        <f>DetalleExp!AQ928</f>
        <v>REMEDIAR-ADMIN - Programa remediar - administración</v>
      </c>
      <c r="M928" s="7" t="str">
        <f>DetalleExp!AR928</f>
        <v>DNMYTS#MS - Dirección nacional de medicamentos y tecnología sanitaria</v>
      </c>
      <c r="N928" s="7">
        <f>DetalleExp!AS928</f>
        <v>44280</v>
      </c>
      <c r="O928" s="27">
        <f ca="1">ROUNDUP(TODAY()-N928,0)</f>
        <v>75</v>
      </c>
      <c r="P928" s="27">
        <f ca="1">ROUNDUP(TODAY()-B928,0)</f>
        <v>77</v>
      </c>
      <c r="Q928" s="1" t="str">
        <f>IFERROR(IF(A928="Ordenes de Compra",VLOOKUP($E928,'Ordenes de Compra'!$A$2:$E$1712,5,0),"Sin OC"),"Sin dato")</f>
        <v>29.0.0.5.0</v>
      </c>
      <c r="R928" s="28">
        <f>IFERROR(IF(A928="Ordenes de Compra",VLOOKUP($I928,'Ordenes de Compra'!$B$2:$E$1712,3,0),"Sin OC"),"Sin dato")</f>
        <v>473612041.07999998</v>
      </c>
      <c r="S928" s="1" t="str">
        <f>VLOOKUP($U928,'Tablas intermedias'!$C$1:$H$222,5,0)</f>
        <v>Programa</v>
      </c>
      <c r="T928" s="29" t="str">
        <f t="shared" si="43"/>
        <v>OK</v>
      </c>
      <c r="U928" s="30" t="str">
        <f t="shared" si="44"/>
        <v>DNMYTS#MS-REMEDIAR-ADMINREMEDIAR-ADMIN - Programa remediar - administraciónDNMYTS#MS - Dirección nacional de medicamentos y tecnología sanitaria</v>
      </c>
      <c r="V928" s="1" t="str">
        <f>VLOOKUP(U928,'Tablas intermedias'!$C$1:$H$222,6,0)</f>
        <v>Si</v>
      </c>
      <c r="W928" s="1" t="str">
        <f ca="1">IF(O928&lt;30,"menos de 30 días","más de 30 días")</f>
        <v>más de 30 días</v>
      </c>
    </row>
    <row r="929" spans="1:23" ht="14.25" hidden="1" thickTop="1" thickBot="1" x14ac:dyDescent="0.25">
      <c r="A929" s="17" t="str">
        <f>IF(DetalleExp!H929='Tablas intermedias'!$A$2,"Ordenes de Compra",IF(DetalleExp!H929='Tablas intermedias'!$A$3,"Financiamiento Internacional","Legítimo Abono"))</f>
        <v>Ordenes de Compra</v>
      </c>
      <c r="B929" s="7">
        <f>DetalleExp!E929</f>
        <v>44278</v>
      </c>
      <c r="C929" s="1" t="str">
        <f>DetalleExp!A929</f>
        <v>EX-2021-25960084-APN-DTYC#MS</v>
      </c>
      <c r="D929" s="1" t="str">
        <f>IF(A929="Ordenes de Compra",VLOOKUP(C929,Autogestión!$B$2:$D$5090,3,0),IF(A929="Legítimo Abono",VLOOKUP(C929,NoAmpOC!$B$2:$H$988,7,0),"Factura"))</f>
        <v>Factura</v>
      </c>
      <c r="E929" s="26" t="str">
        <f>IF(A929="Ordenes de Compra",VLOOKUP($C929,Autogestión!$B$2:$G$5090,6,0),IF(A929="Financiamiento Internacional",VLOOKUP($C929,FinInt!$B$2:$G$508,6,0),"Legítimo Abono"))</f>
        <v>80-0028-CDI17</v>
      </c>
      <c r="F929" s="26" t="str">
        <f>IF($A929="Ordenes de Compra","ARS",IF($A929="Financiamiento Internacional",VLOOKUP($C929,FinInt!$B$2:$Q$508,15,0),VLOOKUP($C929,NoAmpOC!$B$2:$T$988,18,0)))</f>
        <v>ARS</v>
      </c>
      <c r="G929" s="5">
        <f>IF($A929="Ordenes de Compra",VLOOKUP($C929,Autogestión!$B$2:$H$5090,7,0),IF($A929="Financiamiento Internacional",VLOOKUP($C929,FinInt!$B$2:$Q$1308,16,0),VLOOKUP($C929,NoAmpOC!$B$2:$T$988,19,0)))</f>
        <v>1048065.88</v>
      </c>
      <c r="H929" s="5">
        <f t="shared" si="42"/>
        <v>1048065.88</v>
      </c>
      <c r="I929" s="26" t="str">
        <f>IF($A929="Ordenes de Compra",VLOOKUP($C929,Autogestión!$B$2:$J$5090,9,0),IF($A929="Financiamiento Internacional",VLOOKUP($C929,FinInt!$B$2:$G$1555,6,0),"Legitimo Abono"))</f>
        <v>80-1198-CON20</v>
      </c>
      <c r="J929" s="1" t="str">
        <f>IF($A929="Ordenes de Compra",VLOOKUP($C929,Autogestión!$B$2:$R$5090,17,0),IF($A929="Financiamiento Internacional",VLOOKUP($C929,FinInt!$B$2:$O$1508,14,0),VLOOKUP($C929,NoAmpOC!$B$2:$R$988,17,0)))</f>
        <v>CORREO OFICIAL DE LA REPÚBLICA ARGENTINA S.A..</v>
      </c>
      <c r="K929" s="7" t="str">
        <f>DetalleExp!AP929</f>
        <v>DGA#MS-DESPACHO_DGA</v>
      </c>
      <c r="L929" s="7" t="str">
        <f>DetalleExp!AQ929</f>
        <v>DESPACHO_DGA - Despacho - dirección general de administración</v>
      </c>
      <c r="M929" s="7" t="str">
        <f>DetalleExp!AR929</f>
        <v>DGA#MS - Dirección general de administración</v>
      </c>
      <c r="N929" s="7">
        <f>DetalleExp!AS929</f>
        <v>44350</v>
      </c>
      <c r="O929" s="27">
        <f ca="1">ROUNDUP(TODAY()-N929,0)</f>
        <v>5</v>
      </c>
      <c r="P929" s="27">
        <f ca="1">ROUNDUP(TODAY()-B929,0)</f>
        <v>77</v>
      </c>
      <c r="Q929" s="1" t="str">
        <f>IFERROR(IF(A929="Ordenes de Compra",VLOOKUP($E929,'Ordenes de Compra'!$A$2:$E$1712,5,0),"Sin OC"),"Sin dato")</f>
        <v>29.0.0.5.0</v>
      </c>
      <c r="R929" s="28">
        <f>IFERROR(IF(A929="Ordenes de Compra",VLOOKUP($I929,'Ordenes de Compra'!$B$2:$E$1712,3,0),"Sin OC"),"Sin dato")</f>
        <v>689171613</v>
      </c>
      <c r="S929" s="1" t="str">
        <f>VLOOKUP($U929,'Tablas intermedias'!$C$1:$H$222,5,0)</f>
        <v>DGA</v>
      </c>
      <c r="T929" s="29" t="str">
        <f t="shared" si="43"/>
        <v>OK</v>
      </c>
      <c r="U929" s="30" t="str">
        <f t="shared" si="44"/>
        <v>DGA#MS-DESPACHO_DGADESPACHO_DGA - Despacho - dirección general de administraciónDGA#MS - Dirección general de administración</v>
      </c>
      <c r="V929" s="1" t="str">
        <f>VLOOKUP(U929,'Tablas intermedias'!$C$1:$H$222,6,0)</f>
        <v>Si</v>
      </c>
      <c r="W929" s="1" t="str">
        <f ca="1">IF(O929&lt;30,"menos de 30 días","más de 30 días")</f>
        <v>menos de 30 días</v>
      </c>
    </row>
    <row r="930" spans="1:23" ht="14.25" hidden="1" thickTop="1" thickBot="1" x14ac:dyDescent="0.25">
      <c r="A930" s="17" t="str">
        <f>IF(DetalleExp!H930='Tablas intermedias'!$A$2,"Ordenes de Compra",IF(DetalleExp!H930='Tablas intermedias'!$A$3,"Financiamiento Internacional","Legítimo Abono"))</f>
        <v>Ordenes de Compra</v>
      </c>
      <c r="B930" s="7">
        <f>DetalleExp!E930</f>
        <v>44278</v>
      </c>
      <c r="C930" s="1" t="str">
        <f>DetalleExp!A930</f>
        <v>EX-2021-25963301-APN-DTYC#MS</v>
      </c>
      <c r="D930" s="1" t="str">
        <f>IF(A930="Ordenes de Compra",VLOOKUP(C930,Autogestión!$B$2:$D$5090,3,0),IF(A930="Legítimo Abono",VLOOKUP(C930,NoAmpOC!$B$2:$H$988,7,0),"Factura"))</f>
        <v>Factura</v>
      </c>
      <c r="E930" s="26" t="str">
        <f>IF(A930="Ordenes de Compra",VLOOKUP($C930,Autogestión!$B$2:$G$5090,6,0),IF(A930="Financiamiento Internacional",VLOOKUP($C930,FinInt!$B$2:$G$508,6,0),"Legítimo Abono"))</f>
        <v>80-0028-CDI17</v>
      </c>
      <c r="F930" s="26" t="str">
        <f>IF($A930="Ordenes de Compra","ARS",IF($A930="Financiamiento Internacional",VLOOKUP($C930,FinInt!$B$2:$Q$508,15,0),VLOOKUP($C930,NoAmpOC!$B$2:$T$988,18,0)))</f>
        <v>ARS</v>
      </c>
      <c r="G930" s="5">
        <f>IF($A930="Ordenes de Compra",VLOOKUP($C930,Autogestión!$B$2:$H$5090,7,0),IF($A930="Financiamiento Internacional",VLOOKUP($C930,FinInt!$B$2:$Q$1308,16,0),VLOOKUP($C930,NoAmpOC!$B$2:$T$988,19,0)))</f>
        <v>8600124.1099999994</v>
      </c>
      <c r="H930" s="5">
        <f t="shared" si="42"/>
        <v>8600124.1099999994</v>
      </c>
      <c r="I930" s="26" t="str">
        <f>IF($A930="Ordenes de Compra",VLOOKUP($C930,Autogestión!$B$2:$J$5090,9,0),IF($A930="Financiamiento Internacional",VLOOKUP($C930,FinInt!$B$2:$G$1555,6,0),"Legitimo Abono"))</f>
        <v>80-1198-CON20</v>
      </c>
      <c r="J930" s="1" t="str">
        <f>IF($A930="Ordenes de Compra",VLOOKUP($C930,Autogestión!$B$2:$R$5090,17,0),IF($A930="Financiamiento Internacional",VLOOKUP($C930,FinInt!$B$2:$O$1508,14,0),VLOOKUP($C930,NoAmpOC!$B$2:$R$988,17,0)))</f>
        <v>CORREO OFICIAL DE LA REPÚBLICA ARGENTINA S.A..</v>
      </c>
      <c r="K930" s="7" t="str">
        <f>DetalleExp!AP930</f>
        <v>DNMYTS#MS-REMEDIAR-ADMIN</v>
      </c>
      <c r="L930" s="7" t="str">
        <f>DetalleExp!AQ930</f>
        <v>REMEDIAR-ADMIN - Programa remediar - administración</v>
      </c>
      <c r="M930" s="7" t="str">
        <f>DetalleExp!AR930</f>
        <v>DNMYTS#MS - Dirección nacional de medicamentos y tecnología sanitaria</v>
      </c>
      <c r="N930" s="7">
        <f>DetalleExp!AS930</f>
        <v>44280</v>
      </c>
      <c r="O930" s="27">
        <f ca="1">ROUNDUP(TODAY()-N930,0)</f>
        <v>75</v>
      </c>
      <c r="P930" s="27">
        <f ca="1">ROUNDUP(TODAY()-B930,0)</f>
        <v>77</v>
      </c>
      <c r="Q930" s="1" t="str">
        <f>IFERROR(IF(A930="Ordenes de Compra",VLOOKUP($E930,'Ordenes de Compra'!$A$2:$E$1712,5,0),"Sin OC"),"Sin dato")</f>
        <v>29.0.0.5.0</v>
      </c>
      <c r="R930" s="28">
        <f>IFERROR(IF(A930="Ordenes de Compra",VLOOKUP($I930,'Ordenes de Compra'!$B$2:$E$1712,3,0),"Sin OC"),"Sin dato")</f>
        <v>689171613</v>
      </c>
      <c r="S930" s="1" t="str">
        <f>VLOOKUP($U930,'Tablas intermedias'!$C$1:$H$222,5,0)</f>
        <v>Programa</v>
      </c>
      <c r="T930" s="29" t="str">
        <f t="shared" si="43"/>
        <v>OK</v>
      </c>
      <c r="U930" s="30" t="str">
        <f t="shared" si="44"/>
        <v>DNMYTS#MS-REMEDIAR-ADMINREMEDIAR-ADMIN - Programa remediar - administraciónDNMYTS#MS - Dirección nacional de medicamentos y tecnología sanitaria</v>
      </c>
      <c r="V930" s="1" t="str">
        <f>VLOOKUP(U930,'Tablas intermedias'!$C$1:$H$222,6,0)</f>
        <v>Si</v>
      </c>
      <c r="W930" s="1" t="str">
        <f ca="1">IF(O930&lt;30,"menos de 30 días","más de 30 días")</f>
        <v>más de 30 días</v>
      </c>
    </row>
    <row r="931" spans="1:23" ht="14.25" hidden="1" thickTop="1" thickBot="1" x14ac:dyDescent="0.25">
      <c r="A931" s="17" t="str">
        <f>IF(DetalleExp!H931='Tablas intermedias'!$A$2,"Ordenes de Compra",IF(DetalleExp!H931='Tablas intermedias'!$A$3,"Financiamiento Internacional","Legítimo Abono"))</f>
        <v>Ordenes de Compra</v>
      </c>
      <c r="B931" s="7">
        <f>DetalleExp!E931</f>
        <v>44279</v>
      </c>
      <c r="C931" s="1" t="str">
        <f>DetalleExp!A931</f>
        <v>EX-2021-26192834-APN-DTYC#MS</v>
      </c>
      <c r="D931" s="1" t="str">
        <f>IF(A931="Ordenes de Compra",VLOOKUP(C931,Autogestión!$B$2:$D$5090,3,0),IF(A931="Legítimo Abono",VLOOKUP(C931,NoAmpOC!$B$2:$H$988,7,0),"Factura"))</f>
        <v>Factura</v>
      </c>
      <c r="E931" s="26" t="str">
        <f>IF(A931="Ordenes de Compra",VLOOKUP($C931,Autogestión!$B$2:$G$5090,6,0),IF(A931="Financiamiento Internacional",VLOOKUP($C931,FinInt!$B$2:$G$508,6,0),"Legítimo Abono"))</f>
        <v>Contratación por emergencia COVID-19 Nº 4/2020</v>
      </c>
      <c r="F931" s="26" t="str">
        <f>IF($A931="Ordenes de Compra","ARS",IF($A931="Financiamiento Internacional",VLOOKUP($C931,FinInt!$B$2:$Q$508,15,0),VLOOKUP($C931,NoAmpOC!$B$2:$T$988,18,0)))</f>
        <v>ARS</v>
      </c>
      <c r="G931" s="5">
        <f>IF($A931="Ordenes de Compra",VLOOKUP($C931,Autogestión!$B$2:$H$5090,7,0),IF($A931="Financiamiento Internacional",VLOOKUP($C931,FinInt!$B$2:$Q$1308,16,0),VLOOKUP($C931,NoAmpOC!$B$2:$T$988,19,0)))</f>
        <v>2100000</v>
      </c>
      <c r="H931" s="5">
        <f t="shared" si="42"/>
        <v>2100000</v>
      </c>
      <c r="I931" s="26" t="str">
        <f>IF($A931="Ordenes de Compra",VLOOKUP($C931,Autogestión!$B$2:$J$5090,9,0),IF($A931="Financiamiento Internacional",VLOOKUP($C931,FinInt!$B$2:$G$1555,6,0),"Legitimo Abono"))</f>
        <v>OC 12/2020</v>
      </c>
      <c r="J931" s="1" t="str">
        <f>IF($A931="Ordenes de Compra",VLOOKUP($C931,Autogestión!$B$2:$R$5090,17,0),IF($A931="Financiamiento Internacional",VLOOKUP($C931,FinInt!$B$2:$O$1508,14,0),VLOOKUP($C931,NoAmpOC!$B$2:$R$988,17,0)))</f>
        <v xml:space="preserve">Corporacion Rio Lujan S.A. </v>
      </c>
      <c r="K931" s="7" t="str">
        <f>DetalleExp!AP931</f>
        <v>MWEIMAN</v>
      </c>
      <c r="L931" s="7" t="str">
        <f>DetalleExp!AQ931</f>
        <v>TESORERIA - Tesorería</v>
      </c>
      <c r="M931" s="7" t="str">
        <f>DetalleExp!AR931</f>
        <v>DTYC#MS - Dirección de tesoreria y contabilidad</v>
      </c>
      <c r="N931" s="7">
        <f>DetalleExp!AS931</f>
        <v>44305</v>
      </c>
      <c r="O931" s="27">
        <f ca="1">ROUNDUP(TODAY()-N931,0)</f>
        <v>50</v>
      </c>
      <c r="P931" s="27">
        <f ca="1">ROUNDUP(TODAY()-B931,0)</f>
        <v>76</v>
      </c>
      <c r="Q931" s="1">
        <f>IFERROR(IF(A931="Ordenes de Compra",VLOOKUP($E931,'Ordenes de Compra'!$A$2:$E$1712,5,0),"Sin OC"),"Sin dato")</f>
        <v>20</v>
      </c>
      <c r="R931" s="28">
        <f>IFERROR(IF(A931="Ordenes de Compra",VLOOKUP($I931,'Ordenes de Compra'!$B$2:$E$1712,3,0),"Sin OC"),"Sin dato")</f>
        <v>130090000</v>
      </c>
      <c r="S931" s="1" t="str">
        <f>VLOOKUP($U931,'Tablas intermedias'!$C$1:$H$222,5,0)</f>
        <v>Tesorería</v>
      </c>
      <c r="T931" s="29" t="str">
        <f t="shared" si="43"/>
        <v>OK</v>
      </c>
      <c r="U931" s="30" t="str">
        <f t="shared" si="44"/>
        <v>MWEIMANTESORERIA - TesoreríaDTYC#MS - Dirección de tesoreria y contabilidad</v>
      </c>
      <c r="V931" s="1" t="str">
        <f>VLOOKUP(U931,'Tablas intermedias'!$C$1:$H$222,6,0)</f>
        <v>No</v>
      </c>
      <c r="W931" s="1" t="str">
        <f ca="1">IF(O931&lt;30,"menos de 30 días","más de 30 días")</f>
        <v>más de 30 días</v>
      </c>
    </row>
    <row r="932" spans="1:23" ht="14.25" hidden="1" thickTop="1" thickBot="1" x14ac:dyDescent="0.25">
      <c r="A932" s="17" t="str">
        <f>IF(DetalleExp!H932='Tablas intermedias'!$A$2,"Ordenes de Compra",IF(DetalleExp!H932='Tablas intermedias'!$A$3,"Financiamiento Internacional","Legítimo Abono"))</f>
        <v>Ordenes de Compra</v>
      </c>
      <c r="B932" s="7">
        <f>DetalleExp!E932</f>
        <v>44279</v>
      </c>
      <c r="C932" s="1" t="str">
        <f>DetalleExp!A932</f>
        <v>EX-2021-26193725-APN-DTYC#MS</v>
      </c>
      <c r="D932" s="1" t="str">
        <f>IF(A932="Ordenes de Compra",VLOOKUP(C932,Autogestión!$B$2:$D$5090,3,0),IF(A932="Legítimo Abono",VLOOKUP(C932,NoAmpOC!$B$2:$H$988,7,0),"Factura"))</f>
        <v>Factura</v>
      </c>
      <c r="E932" s="26" t="str">
        <f>IF(A932="Ordenes de Compra",VLOOKUP($C932,Autogestión!$B$2:$G$5090,6,0),IF(A932="Financiamiento Internacional",VLOOKUP($C932,FinInt!$B$2:$G$508,6,0),"Legítimo Abono"))</f>
        <v>Contratación por emergencia COVID-19 Nº 4/2020</v>
      </c>
      <c r="F932" s="26" t="str">
        <f>IF($A932="Ordenes de Compra","ARS",IF($A932="Financiamiento Internacional",VLOOKUP($C932,FinInt!$B$2:$Q$508,15,0),VLOOKUP($C932,NoAmpOC!$B$2:$T$988,18,0)))</f>
        <v>ARS</v>
      </c>
      <c r="G932" s="5">
        <f>IF($A932="Ordenes de Compra",VLOOKUP($C932,Autogestión!$B$2:$H$5090,7,0),IF($A932="Financiamiento Internacional",VLOOKUP($C932,FinInt!$B$2:$Q$1308,16,0),VLOOKUP($C932,NoAmpOC!$B$2:$T$988,19,0)))</f>
        <v>1750000</v>
      </c>
      <c r="H932" s="5">
        <f t="shared" si="42"/>
        <v>1750000</v>
      </c>
      <c r="I932" s="26" t="str">
        <f>IF($A932="Ordenes de Compra",VLOOKUP($C932,Autogestión!$B$2:$J$5090,9,0),IF($A932="Financiamiento Internacional",VLOOKUP($C932,FinInt!$B$2:$G$1555,6,0),"Legitimo Abono"))</f>
        <v>OC 12/2020</v>
      </c>
      <c r="J932" s="1" t="str">
        <f>IF($A932="Ordenes de Compra",VLOOKUP($C932,Autogestión!$B$2:$R$5090,17,0),IF($A932="Financiamiento Internacional",VLOOKUP($C932,FinInt!$B$2:$O$1508,14,0),VLOOKUP($C932,NoAmpOC!$B$2:$R$988,17,0)))</f>
        <v xml:space="preserve">Corporacion Rio Lujan S.A. </v>
      </c>
      <c r="K932" s="7" t="str">
        <f>DetalleExp!AP932</f>
        <v>MWEIMAN</v>
      </c>
      <c r="L932" s="7" t="str">
        <f>DetalleExp!AQ932</f>
        <v>TESORERIA - Tesorería</v>
      </c>
      <c r="M932" s="7" t="str">
        <f>DetalleExp!AR932</f>
        <v>DTYC#MS - Dirección de tesoreria y contabilidad</v>
      </c>
      <c r="N932" s="7">
        <f>DetalleExp!AS932</f>
        <v>44305</v>
      </c>
      <c r="O932" s="27">
        <f ca="1">ROUNDUP(TODAY()-N932,0)</f>
        <v>50</v>
      </c>
      <c r="P932" s="27">
        <f ca="1">ROUNDUP(TODAY()-B932,0)</f>
        <v>76</v>
      </c>
      <c r="Q932" s="1">
        <f>IFERROR(IF(A932="Ordenes de Compra",VLOOKUP($E932,'Ordenes de Compra'!$A$2:$E$1712,5,0),"Sin OC"),"Sin dato")</f>
        <v>20</v>
      </c>
      <c r="R932" s="28">
        <f>IFERROR(IF(A932="Ordenes de Compra",VLOOKUP($I932,'Ordenes de Compra'!$B$2:$E$1712,3,0),"Sin OC"),"Sin dato")</f>
        <v>130090000</v>
      </c>
      <c r="S932" s="1" t="str">
        <f>VLOOKUP($U932,'Tablas intermedias'!$C$1:$H$222,5,0)</f>
        <v>Tesorería</v>
      </c>
      <c r="T932" s="29" t="str">
        <f t="shared" si="43"/>
        <v>OK</v>
      </c>
      <c r="U932" s="30" t="str">
        <f t="shared" si="44"/>
        <v>MWEIMANTESORERIA - TesoreríaDTYC#MS - Dirección de tesoreria y contabilidad</v>
      </c>
      <c r="V932" s="1" t="str">
        <f>VLOOKUP(U932,'Tablas intermedias'!$C$1:$H$222,6,0)</f>
        <v>No</v>
      </c>
      <c r="W932" s="1" t="str">
        <f ca="1">IF(O932&lt;30,"menos de 30 días","más de 30 días")</f>
        <v>más de 30 días</v>
      </c>
    </row>
    <row r="933" spans="1:23" ht="14.25" hidden="1" thickTop="1" thickBot="1" x14ac:dyDescent="0.25">
      <c r="A933" s="17" t="str">
        <f>IF(DetalleExp!H933='Tablas intermedias'!$A$2,"Ordenes de Compra",IF(DetalleExp!H933='Tablas intermedias'!$A$3,"Financiamiento Internacional","Legítimo Abono"))</f>
        <v>Ordenes de Compra</v>
      </c>
      <c r="B933" s="7">
        <f>DetalleExp!E933</f>
        <v>44279</v>
      </c>
      <c r="C933" s="1" t="str">
        <f>DetalleExp!A933</f>
        <v>EX-2021-26194342-APN-DTYC#MS</v>
      </c>
      <c r="D933" s="1" t="str">
        <f>IF(A933="Ordenes de Compra",VLOOKUP(C933,Autogestión!$B$2:$D$5090,3,0),IF(A933="Legítimo Abono",VLOOKUP(C933,NoAmpOC!$B$2:$H$988,7,0),"Factura"))</f>
        <v>Factura</v>
      </c>
      <c r="E933" s="26" t="str">
        <f>IF(A933="Ordenes de Compra",VLOOKUP($C933,Autogestión!$B$2:$G$5090,6,0),IF(A933="Financiamiento Internacional",VLOOKUP($C933,FinInt!$B$2:$G$508,6,0),"Legítimo Abono"))</f>
        <v>Contratación por emergencia COVID-19 Nº 4/2020</v>
      </c>
      <c r="F933" s="26" t="str">
        <f>IF($A933="Ordenes de Compra","ARS",IF($A933="Financiamiento Internacional",VLOOKUP($C933,FinInt!$B$2:$Q$508,15,0),VLOOKUP($C933,NoAmpOC!$B$2:$T$988,18,0)))</f>
        <v>ARS</v>
      </c>
      <c r="G933" s="5">
        <f>IF($A933="Ordenes de Compra",VLOOKUP($C933,Autogestión!$B$2:$H$5090,7,0),IF($A933="Financiamiento Internacional",VLOOKUP($C933,FinInt!$B$2:$Q$1308,16,0),VLOOKUP($C933,NoAmpOC!$B$2:$T$988,19,0)))</f>
        <v>1750000</v>
      </c>
      <c r="H933" s="5">
        <f t="shared" si="42"/>
        <v>1750000</v>
      </c>
      <c r="I933" s="26" t="str">
        <f>IF($A933="Ordenes de Compra",VLOOKUP($C933,Autogestión!$B$2:$J$5090,9,0),IF($A933="Financiamiento Internacional",VLOOKUP($C933,FinInt!$B$2:$G$1555,6,0),"Legitimo Abono"))</f>
        <v>OC 12/2020</v>
      </c>
      <c r="J933" s="1" t="str">
        <f>IF($A933="Ordenes de Compra",VLOOKUP($C933,Autogestión!$B$2:$R$5090,17,0),IF($A933="Financiamiento Internacional",VLOOKUP($C933,FinInt!$B$2:$O$1508,14,0),VLOOKUP($C933,NoAmpOC!$B$2:$R$988,17,0)))</f>
        <v xml:space="preserve">Corporacion Rio Lujan S.A. </v>
      </c>
      <c r="K933" s="7" t="str">
        <f>DetalleExp!AP933</f>
        <v>MWEIMAN</v>
      </c>
      <c r="L933" s="7" t="str">
        <f>DetalleExp!AQ933</f>
        <v>TESORERIA - Tesorería</v>
      </c>
      <c r="M933" s="7" t="str">
        <f>DetalleExp!AR933</f>
        <v>DTYC#MS - Dirección de tesoreria y contabilidad</v>
      </c>
      <c r="N933" s="7">
        <f>DetalleExp!AS933</f>
        <v>44305</v>
      </c>
      <c r="O933" s="27">
        <f ca="1">ROUNDUP(TODAY()-N933,0)</f>
        <v>50</v>
      </c>
      <c r="P933" s="27">
        <f ca="1">ROUNDUP(TODAY()-B933,0)</f>
        <v>76</v>
      </c>
      <c r="Q933" s="1">
        <f>IFERROR(IF(A933="Ordenes de Compra",VLOOKUP($E933,'Ordenes de Compra'!$A$2:$E$1712,5,0),"Sin OC"),"Sin dato")</f>
        <v>20</v>
      </c>
      <c r="R933" s="28">
        <f>IFERROR(IF(A933="Ordenes de Compra",VLOOKUP($I933,'Ordenes de Compra'!$B$2:$E$1712,3,0),"Sin OC"),"Sin dato")</f>
        <v>130090000</v>
      </c>
      <c r="S933" s="1" t="str">
        <f>VLOOKUP($U933,'Tablas intermedias'!$C$1:$H$222,5,0)</f>
        <v>Tesorería</v>
      </c>
      <c r="T933" s="29" t="str">
        <f t="shared" si="43"/>
        <v>OK</v>
      </c>
      <c r="U933" s="30" t="str">
        <f t="shared" si="44"/>
        <v>MWEIMANTESORERIA - TesoreríaDTYC#MS - Dirección de tesoreria y contabilidad</v>
      </c>
      <c r="V933" s="1" t="str">
        <f>VLOOKUP(U933,'Tablas intermedias'!$C$1:$H$222,6,0)</f>
        <v>No</v>
      </c>
      <c r="W933" s="1" t="str">
        <f ca="1">IF(O933&lt;30,"menos de 30 días","más de 30 días")</f>
        <v>más de 30 días</v>
      </c>
    </row>
    <row r="934" spans="1:23" ht="14.25" hidden="1" thickTop="1" thickBot="1" x14ac:dyDescent="0.25">
      <c r="A934" s="17" t="str">
        <f>IF(DetalleExp!H934='Tablas intermedias'!$A$2,"Ordenes de Compra",IF(DetalleExp!H934='Tablas intermedias'!$A$3,"Financiamiento Internacional","Legítimo Abono"))</f>
        <v>Financiamiento Internacional</v>
      </c>
      <c r="B934" s="7">
        <f>DetalleExp!E934</f>
        <v>44281</v>
      </c>
      <c r="C934" s="1" t="str">
        <f>DetalleExp!A934</f>
        <v>EX-2021-26907719-APN-DAFYP#MS</v>
      </c>
      <c r="D934" s="1" t="str">
        <f>IF(A934="Ordenes de Compra",VLOOKUP(C934,Autogestión!$B$2:$D$5090,3,0),IF(A934="Legítimo Abono",VLOOKUP(C934,NoAmpOC!$B$2:$H$988,7,0),"Factura"))</f>
        <v>Factura</v>
      </c>
      <c r="E934" s="26" t="str">
        <f>IF(A934="Ordenes de Compra",VLOOKUP($C934,Autogestión!$B$2:$G$5090,6,0),IF(A934="Financiamiento Internacional",VLOOKUP($C934,FinInt!$B$2:$G$508,6,0),"Legítimo Abono"))</f>
        <v>Programa de Apoyo al Fortalecimiento de la cobertura pública efectiva de salud y un sistema integrado de provisión de salud de calidad. Proyectos BIRF - ARG/19/014 - PNUD</v>
      </c>
      <c r="F934" s="26" t="str">
        <f>IF($A934="Ordenes de Compra","ARS",IF($A934="Financiamiento Internacional",VLOOKUP($C934,FinInt!$B$2:$Q$508,15,0),VLOOKUP($C934,NoAmpOC!$B$2:$T$988,18,0)))</f>
        <v>ARS</v>
      </c>
      <c r="G934" s="5">
        <f>IF($A934="Ordenes de Compra",VLOOKUP($C934,Autogestión!$B$2:$H$5090,7,0),IF($A934="Financiamiento Internacional",VLOOKUP($C934,FinInt!$B$2:$Q$1308,16,0),VLOOKUP($C934,NoAmpOC!$B$2:$T$988,19,0)))</f>
        <v>9174.39</v>
      </c>
      <c r="H934" s="5">
        <f t="shared" si="42"/>
        <v>9174.39</v>
      </c>
      <c r="I934" s="26" t="str">
        <f>IF($A934="Ordenes de Compra",VLOOKUP($C934,Autogestión!$B$2:$J$5090,9,0),IF($A934="Financiamiento Internacional",VLOOKUP($C934,FinInt!$B$2:$G$1555,6,0),"Legitimo Abono"))</f>
        <v>Programa de Apoyo al Fortalecimiento de la cobertura pública efectiva de salud y un sistema integrado de provisión de salud de calidad. Proyectos BIRF - ARG/19/014 - PNUD</v>
      </c>
      <c r="J934" s="1" t="str">
        <f>IF($A934="Ordenes de Compra",VLOOKUP($C934,Autogestión!$B$2:$R$5090,17,0),IF($A934="Financiamiento Internacional",VLOOKUP($C934,FinInt!$B$2:$O$1508,14,0),VLOOKUP($C934,NoAmpOC!$B$2:$R$988,17,0)))</f>
        <v>AQUALINE SA</v>
      </c>
      <c r="K934" s="7" t="str">
        <f>DetalleExp!AP934</f>
        <v>DAFYP#MS-ARCHIVO</v>
      </c>
      <c r="L934" s="7" t="str">
        <f>DetalleExp!AQ934</f>
        <v>ARCHIVO - Archivo</v>
      </c>
      <c r="M934" s="7" t="str">
        <f>DetalleExp!AR934</f>
        <v>DAFYP#MS - Dirección de administración financiera y presupuestaria</v>
      </c>
      <c r="N934" s="7">
        <f>DetalleExp!AS934</f>
        <v>44319</v>
      </c>
      <c r="O934" s="27">
        <f ca="1">ROUNDUP(TODAY()-N934,0)</f>
        <v>36</v>
      </c>
      <c r="P934" s="27">
        <f ca="1">ROUNDUP(TODAY()-B934,0)</f>
        <v>74</v>
      </c>
      <c r="Q934" s="1" t="str">
        <f>IFERROR(IF(A934="Ordenes de Compra",VLOOKUP($E934,'Ordenes de Compra'!$A$2:$E$1712,5,0),"Sin OC"),"Sin dato")</f>
        <v>Sin OC</v>
      </c>
      <c r="R934" s="28" t="str">
        <f>IFERROR(IF(A934="Ordenes de Compra",VLOOKUP($I934,'Ordenes de Compra'!$B$2:$E$1712,3,0),"Sin OC"),"Sin dato")</f>
        <v>Sin OC</v>
      </c>
      <c r="S934" s="1" t="str">
        <f>VLOOKUP($U934,'Tablas intermedias'!$C$1:$H$222,5,0)</f>
        <v>DGPFE</v>
      </c>
      <c r="T934" s="29" t="str">
        <f t="shared" si="43"/>
        <v>OK</v>
      </c>
      <c r="U934" s="30" t="str">
        <f t="shared" si="44"/>
        <v>DAFYP#MS-ARCHIVOARCHIVO - ArchivoDAFYP#MS - Dirección de administración financiera y presupuestaria</v>
      </c>
      <c r="V934" s="1" t="str">
        <f>VLOOKUP(U934,'Tablas intermedias'!$C$1:$H$222,6,0)</f>
        <v>No</v>
      </c>
      <c r="W934" s="1" t="str">
        <f ca="1">IF(O934&lt;30,"menos de 30 días","más de 30 días")</f>
        <v>más de 30 días</v>
      </c>
    </row>
    <row r="935" spans="1:23" ht="14.25" hidden="1" thickTop="1" thickBot="1" x14ac:dyDescent="0.25">
      <c r="A935" s="17" t="str">
        <f>IF(DetalleExp!H935='Tablas intermedias'!$A$2,"Ordenes de Compra",IF(DetalleExp!H935='Tablas intermedias'!$A$3,"Financiamiento Internacional","Legítimo Abono"))</f>
        <v>Ordenes de Compra</v>
      </c>
      <c r="B935" s="7">
        <f>DetalleExp!E935</f>
        <v>44285</v>
      </c>
      <c r="C935" s="1" t="str">
        <f>DetalleExp!A935</f>
        <v>EX-2021-28136974-APN-DTYC#MS</v>
      </c>
      <c r="D935" s="1" t="str">
        <f>IF(A935="Ordenes de Compra",VLOOKUP(C935,Autogestión!$B$2:$D$5090,3,0),IF(A935="Legítimo Abono",VLOOKUP(C935,NoAmpOC!$B$2:$H$988,7,0),"Factura"))</f>
        <v>Factura</v>
      </c>
      <c r="E935" s="26" t="str">
        <f>IF(A935="Ordenes de Compra",VLOOKUP($C935,Autogestión!$B$2:$G$5090,6,0),IF(A935="Financiamiento Internacional",VLOOKUP($C935,FinInt!$B$2:$G$508,6,0),"Legítimo Abono"))</f>
        <v>S/N</v>
      </c>
      <c r="F935" s="26" t="str">
        <f>IF($A935="Ordenes de Compra","ARS",IF($A935="Financiamiento Internacional",VLOOKUP($C935,FinInt!$B$2:$Q$508,15,0),VLOOKUP($C935,NoAmpOC!$B$2:$T$988,18,0)))</f>
        <v>ARS</v>
      </c>
      <c r="G935" s="5">
        <f>IF($A935="Ordenes de Compra",VLOOKUP($C935,Autogestión!$B$2:$H$5090,7,0),IF($A935="Financiamiento Internacional",VLOOKUP($C935,FinInt!$B$2:$Q$1308,16,0),VLOOKUP($C935,NoAmpOC!$B$2:$T$988,19,0)))</f>
        <v>4589157.91</v>
      </c>
      <c r="H935" s="5">
        <f t="shared" si="42"/>
        <v>4589157.91</v>
      </c>
      <c r="I935" s="26" t="str">
        <f>IF($A935="Ordenes de Compra",VLOOKUP($C935,Autogestión!$B$2:$J$5090,9,0),IF($A935="Financiamiento Internacional",VLOOKUP($C935,FinInt!$B$2:$G$1555,6,0),"Legitimo Abono"))</f>
        <v>S/N</v>
      </c>
      <c r="J935" s="1" t="str">
        <f>IF($A935="Ordenes de Compra",VLOOKUP($C935,Autogestión!$B$2:$R$5090,17,0),IF($A935="Financiamiento Internacional",VLOOKUP($C935,FinInt!$B$2:$O$1508,14,0),VLOOKUP($C935,NoAmpOC!$B$2:$R$988,17,0)))</f>
        <v>FEDERACION DE CIRCULOS CATOLICOS DE OBREROS</v>
      </c>
      <c r="K935" s="7" t="str">
        <f>DetalleExp!AP935</f>
        <v>GASMORAN</v>
      </c>
      <c r="L935" s="7" t="str">
        <f>DetalleExp!AQ935</f>
        <v>MESADEENTRADAS - Mesa de entradas</v>
      </c>
      <c r="M935" s="7" t="str">
        <f>DetalleExp!AR935</f>
        <v>SSMEIE#MS - Subsecretaría de medicamentos e información estratégica</v>
      </c>
      <c r="N935" s="7">
        <f>DetalleExp!AS935</f>
        <v>44285</v>
      </c>
      <c r="O935" s="27">
        <f ca="1">ROUNDUP(TODAY()-N935,0)</f>
        <v>70</v>
      </c>
      <c r="P935" s="27">
        <f ca="1">ROUNDUP(TODAY()-B935,0)</f>
        <v>70</v>
      </c>
      <c r="Q935" s="1" t="str">
        <f>IFERROR(IF(A935="Ordenes de Compra",VLOOKUP($E935,'Ordenes de Compra'!$A$2:$E$1712,5,0),"Sin OC"),"Sin dato")</f>
        <v>Sin dato</v>
      </c>
      <c r="R935" s="28" t="str">
        <f>IFERROR(IF(A935="Ordenes de Compra",VLOOKUP($I935,'Ordenes de Compra'!$B$2:$E$1712,3,0),"Sin OC"),"Sin dato")</f>
        <v>Sin dato</v>
      </c>
      <c r="S935" s="1" t="str">
        <f>VLOOKUP($U935,'Tablas intermedias'!$C$1:$H$222,5,0)</f>
        <v>Programa</v>
      </c>
      <c r="T935" s="29" t="str">
        <f t="shared" si="43"/>
        <v>OK</v>
      </c>
      <c r="U935" s="30" t="str">
        <f t="shared" si="44"/>
        <v>GASMORANMESADEENTRADAS - Mesa de entradasSSMEIE#MS - Subsecretaría de medicamentos e información estratégica</v>
      </c>
      <c r="V935" s="1" t="str">
        <f>VLOOKUP(U935,'Tablas intermedias'!$C$1:$H$222,6,0)</f>
        <v>Si</v>
      </c>
      <c r="W935" s="1" t="str">
        <f ca="1">IF(O935&lt;30,"menos de 30 días","más de 30 días")</f>
        <v>más de 30 días</v>
      </c>
    </row>
    <row r="936" spans="1:23" ht="14.25" hidden="1" thickTop="1" thickBot="1" x14ac:dyDescent="0.25">
      <c r="A936" s="17" t="str">
        <f>IF(DetalleExp!H936='Tablas intermedias'!$A$2,"Ordenes de Compra",IF(DetalleExp!H936='Tablas intermedias'!$A$3,"Financiamiento Internacional","Legítimo Abono"))</f>
        <v>Financiamiento Internacional</v>
      </c>
      <c r="B936" s="7">
        <f>DetalleExp!E936</f>
        <v>44285</v>
      </c>
      <c r="C936" s="1" t="str">
        <f>DetalleExp!A936</f>
        <v>EX-2021-28221965-APN-DAFYP#MS</v>
      </c>
      <c r="D936" s="1" t="str">
        <f>IF(A936="Ordenes de Compra",VLOOKUP(C936,Autogestión!$B$2:$D$5090,3,0),IF(A936="Legítimo Abono",VLOOKUP(C936,NoAmpOC!$B$2:$H$988,7,0),"Factura"))</f>
        <v>Factura</v>
      </c>
      <c r="E936" s="26" t="str">
        <f>IF(A936="Ordenes de Compra",VLOOKUP($C936,Autogestión!$B$2:$G$5090,6,0),IF(A936="Financiamiento Internacional",VLOOKUP($C936,FinInt!$B$2:$G$508,6,0),"Legítimo Abono"))</f>
        <v>Proyecto Apoyo a la Cobertura Universal de Salud Efectiva en Argentina (SUMAR) - 8853-AR - BIRF</v>
      </c>
      <c r="F936" s="26" t="str">
        <f>IF($A936="Ordenes de Compra","ARS",IF($A936="Financiamiento Internacional",VLOOKUP($C936,FinInt!$B$2:$Q$508,15,0),VLOOKUP($C936,NoAmpOC!$B$2:$T$988,18,0)))</f>
        <v>USD</v>
      </c>
      <c r="G936" s="5">
        <f>IF($A936="Ordenes de Compra",VLOOKUP($C936,Autogestión!$B$2:$H$5090,7,0),IF($A936="Financiamiento Internacional",VLOOKUP($C936,FinInt!$B$2:$Q$1308,16,0),VLOOKUP($C936,NoAmpOC!$B$2:$T$988,19,0)))</f>
        <v>35000</v>
      </c>
      <c r="H936" s="5">
        <f t="shared" si="42"/>
        <v>3500000</v>
      </c>
      <c r="I936" s="26" t="str">
        <f>IF($A936="Ordenes de Compra",VLOOKUP($C936,Autogestión!$B$2:$J$5090,9,0),IF($A936="Financiamiento Internacional",VLOOKUP($C936,FinInt!$B$2:$G$1555,6,0),"Legitimo Abono"))</f>
        <v>Proyecto Apoyo a la Cobertura Universal de Salud Efectiva en Argentina (SUMAR) - 8853-AR - BIRF</v>
      </c>
      <c r="J936" s="1" t="str">
        <f>IF($A936="Ordenes de Compra",VLOOKUP($C936,Autogestión!$B$2:$R$5090,17,0),IF($A936="Financiamiento Internacional",VLOOKUP($C936,FinInt!$B$2:$O$1508,14,0),VLOOKUP($C936,NoAmpOC!$B$2:$R$988,17,0)))</f>
        <v xml:space="preserve">Preteco S A </v>
      </c>
      <c r="K936" s="7" t="str">
        <f>DetalleExp!AP936</f>
        <v>DAFYP#MS-ARCHIVO</v>
      </c>
      <c r="L936" s="7" t="str">
        <f>DetalleExp!AQ936</f>
        <v>ARCHIVO - Archivo</v>
      </c>
      <c r="M936" s="7" t="str">
        <f>DetalleExp!AR936</f>
        <v>DAFYP#MS - Dirección de administración financiera y presupuestaria</v>
      </c>
      <c r="N936" s="7">
        <f>DetalleExp!AS936</f>
        <v>44295</v>
      </c>
      <c r="O936" s="27">
        <f ca="1">ROUNDUP(TODAY()-N936,0)</f>
        <v>60</v>
      </c>
      <c r="P936" s="27">
        <f ca="1">ROUNDUP(TODAY()-B936,0)</f>
        <v>70</v>
      </c>
      <c r="Q936" s="1" t="str">
        <f>IFERROR(IF(A936="Ordenes de Compra",VLOOKUP($E936,'Ordenes de Compra'!$A$2:$E$1712,5,0),"Sin OC"),"Sin dato")</f>
        <v>Sin OC</v>
      </c>
      <c r="R936" s="28" t="str">
        <f>IFERROR(IF(A936="Ordenes de Compra",VLOOKUP($I936,'Ordenes de Compra'!$B$2:$E$1712,3,0),"Sin OC"),"Sin dato")</f>
        <v>Sin OC</v>
      </c>
      <c r="S936" s="1" t="str">
        <f>VLOOKUP($U936,'Tablas intermedias'!$C$1:$H$222,5,0)</f>
        <v>DGPFE</v>
      </c>
      <c r="T936" s="29" t="str">
        <f t="shared" si="43"/>
        <v>OK</v>
      </c>
      <c r="U936" s="30" t="str">
        <f t="shared" si="44"/>
        <v>DAFYP#MS-ARCHIVOARCHIVO - ArchivoDAFYP#MS - Dirección de administración financiera y presupuestaria</v>
      </c>
      <c r="V936" s="1" t="str">
        <f>VLOOKUP(U936,'Tablas intermedias'!$C$1:$H$222,6,0)</f>
        <v>No</v>
      </c>
      <c r="W936" s="1" t="str">
        <f ca="1">IF(O936&lt;30,"menos de 30 días","más de 30 días")</f>
        <v>más de 30 días</v>
      </c>
    </row>
    <row r="937" spans="1:23" ht="14.25" hidden="1" thickTop="1" thickBot="1" x14ac:dyDescent="0.25">
      <c r="A937" s="17" t="str">
        <f>IF(DetalleExp!H937='Tablas intermedias'!$A$2,"Ordenes de Compra",IF(DetalleExp!H937='Tablas intermedias'!$A$3,"Financiamiento Internacional","Legítimo Abono"))</f>
        <v>Ordenes de Compra</v>
      </c>
      <c r="B937" s="7">
        <f>DetalleExp!E937</f>
        <v>44285</v>
      </c>
      <c r="C937" s="1" t="str">
        <f>DetalleExp!A937</f>
        <v>EX-2021-28235216-APN-DTYC#MS</v>
      </c>
      <c r="D937" s="1" t="str">
        <f>IF(A937="Ordenes de Compra",VLOOKUP(C937,Autogestión!$B$2:$D$5090,3,0),IF(A937="Legítimo Abono",VLOOKUP(C937,NoAmpOC!$B$2:$H$988,7,0),"Factura"))</f>
        <v>Factura</v>
      </c>
      <c r="E937" s="26" t="str">
        <f>IF(A937="Ordenes de Compra",VLOOKUP($C937,Autogestión!$B$2:$G$5090,6,0),IF(A937="Financiamiento Internacional",VLOOKUP($C937,FinInt!$B$2:$G$508,6,0),"Legítimo Abono"))</f>
        <v>80-0017-LPU19</v>
      </c>
      <c r="F937" s="26" t="str">
        <f>IF($A937="Ordenes de Compra","ARS",IF($A937="Financiamiento Internacional",VLOOKUP($C937,FinInt!$B$2:$Q$508,15,0),VLOOKUP($C937,NoAmpOC!$B$2:$T$988,18,0)))</f>
        <v>ARS</v>
      </c>
      <c r="G937" s="5">
        <f>IF($A937="Ordenes de Compra",VLOOKUP($C937,Autogestión!$B$2:$H$5090,7,0),IF($A937="Financiamiento Internacional",VLOOKUP($C937,FinInt!$B$2:$Q$1308,16,0),VLOOKUP($C937,NoAmpOC!$B$2:$T$988,19,0)))</f>
        <v>104280.46</v>
      </c>
      <c r="H937" s="5">
        <f t="shared" si="42"/>
        <v>104280.46</v>
      </c>
      <c r="I937" s="26" t="str">
        <f>IF($A937="Ordenes de Compra",VLOOKUP($C937,Autogestión!$B$2:$J$5090,9,0),IF($A937="Financiamiento Internacional",VLOOKUP($C937,FinInt!$B$2:$G$1555,6,0),"Legitimo Abono"))</f>
        <v xml:space="preserve">80-1139-OC19 </v>
      </c>
      <c r="J937" s="1" t="str">
        <f>IF($A937="Ordenes de Compra",VLOOKUP($C937,Autogestión!$B$2:$R$5090,17,0),IF($A937="Financiamiento Internacional",VLOOKUP($C937,FinInt!$B$2:$O$1508,14,0),VLOOKUP($C937,NoAmpOC!$B$2:$R$988,17,0)))</f>
        <v>ORIEN S.A.</v>
      </c>
      <c r="K937" s="7" t="str">
        <f>DetalleExp!AP937</f>
        <v>DE#AND-DESPACHO</v>
      </c>
      <c r="L937" s="7" t="str">
        <f>DetalleExp!AQ937</f>
        <v>DESPACHO - Despacho</v>
      </c>
      <c r="M937" s="7" t="str">
        <f>DetalleExp!AR937</f>
        <v>DE#AND - Dirección ejecutiva</v>
      </c>
      <c r="N937" s="7">
        <f>DetalleExp!AS937</f>
        <v>44343</v>
      </c>
      <c r="O937" s="27">
        <f ca="1">ROUNDUP(TODAY()-N937,0)</f>
        <v>12</v>
      </c>
      <c r="P937" s="27">
        <f ca="1">ROUNDUP(TODAY()-B937,0)</f>
        <v>70</v>
      </c>
      <c r="Q937" s="1" t="str">
        <f>IFERROR(IF(A937="Ordenes de Compra",VLOOKUP($E937,'Ordenes de Compra'!$A$2:$E$1712,5,0),"Sin OC"),"Sin dato")</f>
        <v>Varios</v>
      </c>
      <c r="R937" s="28" t="str">
        <f>IFERROR(IF(A937="Ordenes de Compra",VLOOKUP($I937,'Ordenes de Compra'!$B$2:$E$1712,3,0),"Sin OC"),"Sin dato")</f>
        <v>Sin dato</v>
      </c>
      <c r="S937" s="1" t="str">
        <f>VLOOKUP($U937,'Tablas intermedias'!$C$1:$H$222,5,0)</f>
        <v>Programa</v>
      </c>
      <c r="T937" s="29" t="str">
        <f t="shared" si="43"/>
        <v>OK</v>
      </c>
      <c r="U937" s="30" t="str">
        <f t="shared" si="44"/>
        <v>DE#AND-DESPACHODESPACHO - DespachoDE#AND - Dirección ejecutiva</v>
      </c>
      <c r="V937" s="1" t="str">
        <f>VLOOKUP(U937,'Tablas intermedias'!$C$1:$H$222,6,0)</f>
        <v>Si</v>
      </c>
      <c r="W937" s="1" t="str">
        <f ca="1">IF(O937&lt;30,"menos de 30 días","más de 30 días")</f>
        <v>menos de 30 días</v>
      </c>
    </row>
    <row r="938" spans="1:23" ht="14.25" hidden="1" thickTop="1" thickBot="1" x14ac:dyDescent="0.25">
      <c r="A938" s="17" t="str">
        <f>IF(DetalleExp!H938='Tablas intermedias'!$A$2,"Ordenes de Compra",IF(DetalleExp!H938='Tablas intermedias'!$A$3,"Financiamiento Internacional","Legítimo Abono"))</f>
        <v>Ordenes de Compra</v>
      </c>
      <c r="B938" s="7">
        <f>DetalleExp!E938</f>
        <v>44285</v>
      </c>
      <c r="C938" s="1" t="str">
        <f>DetalleExp!A938</f>
        <v>EX-2021-28251184-APN-DTYC#MS</v>
      </c>
      <c r="D938" s="1" t="str">
        <f>IF(A938="Ordenes de Compra",VLOOKUP(C938,Autogestión!$B$2:$D$5090,3,0),IF(A938="Legítimo Abono",VLOOKUP(C938,NoAmpOC!$B$2:$H$988,7,0),"Factura"))</f>
        <v>Factura</v>
      </c>
      <c r="E938" s="26" t="str">
        <f>IF(A938="Ordenes de Compra",VLOOKUP($C938,Autogestión!$B$2:$G$5090,6,0),IF(A938="Financiamiento Internacional",VLOOKUP($C938,FinInt!$B$2:$G$508,6,0),"Legítimo Abono"))</f>
        <v>80-0017-LPU19</v>
      </c>
      <c r="F938" s="26" t="str">
        <f>IF($A938="Ordenes de Compra","ARS",IF($A938="Financiamiento Internacional",VLOOKUP($C938,FinInt!$B$2:$Q$508,15,0),VLOOKUP($C938,NoAmpOC!$B$2:$T$988,18,0)))</f>
        <v>ARS</v>
      </c>
      <c r="G938" s="5">
        <f>IF($A938="Ordenes de Compra",VLOOKUP($C938,Autogestión!$B$2:$H$5090,7,0),IF($A938="Financiamiento Internacional",VLOOKUP($C938,FinInt!$B$2:$Q$1308,16,0),VLOOKUP($C938,NoAmpOC!$B$2:$T$988,19,0)))</f>
        <v>469440.31</v>
      </c>
      <c r="H938" s="5">
        <f t="shared" si="42"/>
        <v>469440.31</v>
      </c>
      <c r="I938" s="26" t="str">
        <f>IF($A938="Ordenes de Compra",VLOOKUP($C938,Autogestión!$B$2:$J$5090,9,0),IF($A938="Financiamiento Internacional",VLOOKUP($C938,FinInt!$B$2:$G$1555,6,0),"Legitimo Abono"))</f>
        <v xml:space="preserve">80-1139-OC19 </v>
      </c>
      <c r="J938" s="1" t="str">
        <f>IF($A938="Ordenes de Compra",VLOOKUP($C938,Autogestión!$B$2:$R$5090,17,0),IF($A938="Financiamiento Internacional",VLOOKUP($C938,FinInt!$B$2:$O$1508,14,0),VLOOKUP($C938,NoAmpOC!$B$2:$R$988,17,0)))</f>
        <v>ORIEN S.A.</v>
      </c>
      <c r="K938" s="7" t="str">
        <f>DetalleExp!AP938</f>
        <v>DE#AND-DESPACHO</v>
      </c>
      <c r="L938" s="7" t="str">
        <f>DetalleExp!AQ938</f>
        <v>DESPACHO - Despacho</v>
      </c>
      <c r="M938" s="7" t="str">
        <f>DetalleExp!AR938</f>
        <v>DE#AND - Dirección ejecutiva</v>
      </c>
      <c r="N938" s="7">
        <f>DetalleExp!AS938</f>
        <v>44343</v>
      </c>
      <c r="O938" s="27">
        <f ca="1">ROUNDUP(TODAY()-N938,0)</f>
        <v>12</v>
      </c>
      <c r="P938" s="27">
        <f ca="1">ROUNDUP(TODAY()-B938,0)</f>
        <v>70</v>
      </c>
      <c r="Q938" s="1" t="str">
        <f>IFERROR(IF(A938="Ordenes de Compra",VLOOKUP($E938,'Ordenes de Compra'!$A$2:$E$1712,5,0),"Sin OC"),"Sin dato")</f>
        <v>Varios</v>
      </c>
      <c r="R938" s="28" t="str">
        <f>IFERROR(IF(A938="Ordenes de Compra",VLOOKUP($I938,'Ordenes de Compra'!$B$2:$E$1712,3,0),"Sin OC"),"Sin dato")</f>
        <v>Sin dato</v>
      </c>
      <c r="S938" s="1" t="str">
        <f>VLOOKUP($U938,'Tablas intermedias'!$C$1:$H$222,5,0)</f>
        <v>Programa</v>
      </c>
      <c r="T938" s="29" t="str">
        <f t="shared" si="43"/>
        <v>OK</v>
      </c>
      <c r="U938" s="30" t="str">
        <f t="shared" si="44"/>
        <v>DE#AND-DESPACHODESPACHO - DespachoDE#AND - Dirección ejecutiva</v>
      </c>
      <c r="V938" s="1" t="str">
        <f>VLOOKUP(U938,'Tablas intermedias'!$C$1:$H$222,6,0)</f>
        <v>Si</v>
      </c>
      <c r="W938" s="1" t="str">
        <f ca="1">IF(O938&lt;30,"menos de 30 días","más de 30 días")</f>
        <v>menos de 30 días</v>
      </c>
    </row>
    <row r="939" spans="1:23" ht="14.25" hidden="1" thickTop="1" thickBot="1" x14ac:dyDescent="0.25">
      <c r="A939" s="17" t="str">
        <f>IF(DetalleExp!H939='Tablas intermedias'!$A$2,"Ordenes de Compra",IF(DetalleExp!H939='Tablas intermedias'!$A$3,"Financiamiento Internacional","Legítimo Abono"))</f>
        <v>Ordenes de Compra</v>
      </c>
      <c r="B939" s="7">
        <f>DetalleExp!E939</f>
        <v>44285</v>
      </c>
      <c r="C939" s="1" t="str">
        <f>DetalleExp!A939</f>
        <v>EX-2021-28255461-APN-DTYC#MS</v>
      </c>
      <c r="D939" s="1" t="str">
        <f>IF(A939="Ordenes de Compra",VLOOKUP(C939,Autogestión!$B$2:$D$5090,3,0),IF(A939="Legítimo Abono",VLOOKUP(C939,NoAmpOC!$B$2:$H$988,7,0),"Factura"))</f>
        <v>Factura</v>
      </c>
      <c r="E939" s="26" t="str">
        <f>IF(A939="Ordenes de Compra",VLOOKUP($C939,Autogestión!$B$2:$G$5090,6,0),IF(A939="Financiamiento Internacional",VLOOKUP($C939,FinInt!$B$2:$G$508,6,0),"Legítimo Abono"))</f>
        <v>80-0017-LPU19</v>
      </c>
      <c r="F939" s="26" t="str">
        <f>IF($A939="Ordenes de Compra","ARS",IF($A939="Financiamiento Internacional",VLOOKUP($C939,FinInt!$B$2:$Q$508,15,0),VLOOKUP($C939,NoAmpOC!$B$2:$T$988,18,0)))</f>
        <v>ARS</v>
      </c>
      <c r="G939" s="5">
        <f>IF($A939="Ordenes de Compra",VLOOKUP($C939,Autogestión!$B$2:$H$5090,7,0),IF($A939="Financiamiento Internacional",VLOOKUP($C939,FinInt!$B$2:$Q$1308,16,0),VLOOKUP($C939,NoAmpOC!$B$2:$T$988,19,0)))</f>
        <v>5960860.6900000004</v>
      </c>
      <c r="H939" s="5">
        <f t="shared" si="42"/>
        <v>5960860.6900000004</v>
      </c>
      <c r="I939" s="26" t="str">
        <f>IF($A939="Ordenes de Compra",VLOOKUP($C939,Autogestión!$B$2:$J$5090,9,0),IF($A939="Financiamiento Internacional",VLOOKUP($C939,FinInt!$B$2:$G$1555,6,0),"Legitimo Abono"))</f>
        <v xml:space="preserve">80-1139-OC19 </v>
      </c>
      <c r="J939" s="1" t="str">
        <f>IF($A939="Ordenes de Compra",VLOOKUP($C939,Autogestión!$B$2:$R$5090,17,0),IF($A939="Financiamiento Internacional",VLOOKUP($C939,FinInt!$B$2:$O$1508,14,0),VLOOKUP($C939,NoAmpOC!$B$2:$R$988,17,0)))</f>
        <v>ORIEN S.A.</v>
      </c>
      <c r="K939" s="7" t="str">
        <f>DetalleExp!AP939</f>
        <v>SANTIAGOTORRES</v>
      </c>
      <c r="L939" s="7" t="str">
        <f>DetalleExp!AQ939</f>
        <v>SEC - Secretaría</v>
      </c>
      <c r="M939" s="7" t="str">
        <f>DetalleExp!AR939</f>
        <v>SPYC#SSS - Subgerencia de presupuesto y contabilidad</v>
      </c>
      <c r="N939" s="7">
        <f>DetalleExp!AS939</f>
        <v>44344</v>
      </c>
      <c r="O939" s="27">
        <f ca="1">ROUNDUP(TODAY()-N939,0)</f>
        <v>11</v>
      </c>
      <c r="P939" s="27">
        <f ca="1">ROUNDUP(TODAY()-B939,0)</f>
        <v>70</v>
      </c>
      <c r="Q939" s="1" t="str">
        <f>IFERROR(IF(A939="Ordenes de Compra",VLOOKUP($E939,'Ordenes de Compra'!$A$2:$E$1712,5,0),"Sin OC"),"Sin dato")</f>
        <v>Varios</v>
      </c>
      <c r="R939" s="28" t="str">
        <f>IFERROR(IF(A939="Ordenes de Compra",VLOOKUP($I939,'Ordenes de Compra'!$B$2:$E$1712,3,0),"Sin OC"),"Sin dato")</f>
        <v>Sin dato</v>
      </c>
      <c r="S939" s="1" t="str">
        <f>VLOOKUP($U939,'Tablas intermedias'!$C$1:$H$222,5,0)</f>
        <v>Programa</v>
      </c>
      <c r="T939" s="29" t="str">
        <f t="shared" si="43"/>
        <v>OK</v>
      </c>
      <c r="U939" s="30" t="str">
        <f t="shared" si="44"/>
        <v>SANTIAGOTORRESSEC - SecretaríaSPYC#SSS - Subgerencia de presupuesto y contabilidad</v>
      </c>
      <c r="V939" s="1" t="str">
        <f>VLOOKUP(U939,'Tablas intermedias'!$C$1:$H$222,6,0)</f>
        <v>Si</v>
      </c>
      <c r="W939" s="1" t="str">
        <f ca="1">IF(O939&lt;30,"menos de 30 días","más de 30 días")</f>
        <v>menos de 30 días</v>
      </c>
    </row>
    <row r="940" spans="1:23" ht="14.25" hidden="1" thickTop="1" thickBot="1" x14ac:dyDescent="0.25">
      <c r="A940" s="17" t="str">
        <f>IF(DetalleExp!H940='Tablas intermedias'!$A$2,"Ordenes de Compra",IF(DetalleExp!H940='Tablas intermedias'!$A$3,"Financiamiento Internacional","Legítimo Abono"))</f>
        <v>Ordenes de Compra</v>
      </c>
      <c r="B940" s="7">
        <f>DetalleExp!E940</f>
        <v>44285</v>
      </c>
      <c r="C940" s="1" t="str">
        <f>DetalleExp!A940</f>
        <v>EX-2021-28263714-APN-DTYC#MS</v>
      </c>
      <c r="D940" s="1" t="str">
        <f>IF(A940="Ordenes de Compra",VLOOKUP(C940,Autogestión!$B$2:$D$5090,3,0),IF(A940="Legítimo Abono",VLOOKUP(C940,NoAmpOC!$B$2:$H$988,7,0),"Factura"))</f>
        <v>Factura</v>
      </c>
      <c r="E940" s="26" t="str">
        <f>IF(A940="Ordenes de Compra",VLOOKUP($C940,Autogestión!$B$2:$G$5090,6,0),IF(A940="Financiamiento Internacional",VLOOKUP($C940,FinInt!$B$2:$G$508,6,0),"Legítimo Abono"))</f>
        <v>80-0017-LPU19</v>
      </c>
      <c r="F940" s="26" t="str">
        <f>IF($A940="Ordenes de Compra","ARS",IF($A940="Financiamiento Internacional",VLOOKUP($C940,FinInt!$B$2:$Q$508,15,0),VLOOKUP($C940,NoAmpOC!$B$2:$T$988,18,0)))</f>
        <v>ARS</v>
      </c>
      <c r="G940" s="5">
        <f>IF($A940="Ordenes de Compra",VLOOKUP($C940,Autogestión!$B$2:$H$5090,7,0),IF($A940="Financiamiento Internacional",VLOOKUP($C940,FinInt!$B$2:$Q$1308,16,0),VLOOKUP($C940,NoAmpOC!$B$2:$T$988,19,0)))</f>
        <v>568660.06999999995</v>
      </c>
      <c r="H940" s="5">
        <f t="shared" si="42"/>
        <v>568660.06999999995</v>
      </c>
      <c r="I940" s="26" t="str">
        <f>IF($A940="Ordenes de Compra",VLOOKUP($C940,Autogestión!$B$2:$J$5090,9,0),IF($A940="Financiamiento Internacional",VLOOKUP($C940,FinInt!$B$2:$G$1555,6,0),"Legitimo Abono"))</f>
        <v xml:space="preserve">80-1139-OC19 </v>
      </c>
      <c r="J940" s="1" t="str">
        <f>IF($A940="Ordenes de Compra",VLOOKUP($C940,Autogestión!$B$2:$R$5090,17,0),IF($A940="Financiamiento Internacional",VLOOKUP($C940,FinInt!$B$2:$O$1508,14,0),VLOOKUP($C940,NoAmpOC!$B$2:$R$988,17,0)))</f>
        <v>ORIEN S.A.</v>
      </c>
      <c r="K940" s="7" t="str">
        <f>DetalleExp!AP940</f>
        <v>SANTIAGOTORRES</v>
      </c>
      <c r="L940" s="7" t="str">
        <f>DetalleExp!AQ940</f>
        <v>SEC - Secretaría</v>
      </c>
      <c r="M940" s="7" t="str">
        <f>DetalleExp!AR940</f>
        <v>SPYC#SSS - Subgerencia de presupuesto y contabilidad</v>
      </c>
      <c r="N940" s="7">
        <f>DetalleExp!AS940</f>
        <v>44344</v>
      </c>
      <c r="O940" s="27">
        <f ca="1">ROUNDUP(TODAY()-N940,0)</f>
        <v>11</v>
      </c>
      <c r="P940" s="27">
        <f ca="1">ROUNDUP(TODAY()-B940,0)</f>
        <v>70</v>
      </c>
      <c r="Q940" s="1" t="str">
        <f>IFERROR(IF(A940="Ordenes de Compra",VLOOKUP($E940,'Ordenes de Compra'!$A$2:$E$1712,5,0),"Sin OC"),"Sin dato")</f>
        <v>Varios</v>
      </c>
      <c r="R940" s="28" t="str">
        <f>IFERROR(IF(A940="Ordenes de Compra",VLOOKUP($I940,'Ordenes de Compra'!$B$2:$E$1712,3,0),"Sin OC"),"Sin dato")</f>
        <v>Sin dato</v>
      </c>
      <c r="S940" s="1" t="str">
        <f>VLOOKUP($U940,'Tablas intermedias'!$C$1:$H$222,5,0)</f>
        <v>Programa</v>
      </c>
      <c r="T940" s="29" t="str">
        <f t="shared" si="43"/>
        <v>OK</v>
      </c>
      <c r="U940" s="30" t="str">
        <f t="shared" si="44"/>
        <v>SANTIAGOTORRESSEC - SecretaríaSPYC#SSS - Subgerencia de presupuesto y contabilidad</v>
      </c>
      <c r="V940" s="1" t="str">
        <f>VLOOKUP(U940,'Tablas intermedias'!$C$1:$H$222,6,0)</f>
        <v>Si</v>
      </c>
      <c r="W940" s="1" t="str">
        <f ca="1">IF(O940&lt;30,"menos de 30 días","más de 30 días")</f>
        <v>menos de 30 días</v>
      </c>
    </row>
    <row r="941" spans="1:23" ht="14.25" hidden="1" thickTop="1" thickBot="1" x14ac:dyDescent="0.25">
      <c r="A941" s="17" t="str">
        <f>IF(DetalleExp!H941='Tablas intermedias'!$A$2,"Ordenes de Compra",IF(DetalleExp!H941='Tablas intermedias'!$A$3,"Financiamiento Internacional","Legítimo Abono"))</f>
        <v>Ordenes de Compra</v>
      </c>
      <c r="B941" s="7">
        <f>DetalleExp!E941</f>
        <v>44285</v>
      </c>
      <c r="C941" s="1" t="str">
        <f>DetalleExp!A941</f>
        <v>EX-2021-28266619-APN-DTYC#MS</v>
      </c>
      <c r="D941" s="1" t="str">
        <f>IF(A941="Ordenes de Compra",VLOOKUP(C941,Autogestión!$B$2:$D$5090,3,0),IF(A941="Legítimo Abono",VLOOKUP(C941,NoAmpOC!$B$2:$H$988,7,0),"Factura"))</f>
        <v>Factura</v>
      </c>
      <c r="E941" s="26" t="str">
        <f>IF(A941="Ordenes de Compra",VLOOKUP($C941,Autogestión!$B$2:$G$5090,6,0),IF(A941="Financiamiento Internacional",VLOOKUP($C941,FinInt!$B$2:$G$508,6,0),"Legítimo Abono"))</f>
        <v>80-0017-LPU19</v>
      </c>
      <c r="F941" s="26" t="str">
        <f>IF($A941="Ordenes de Compra","ARS",IF($A941="Financiamiento Internacional",VLOOKUP($C941,FinInt!$B$2:$Q$508,15,0),VLOOKUP($C941,NoAmpOC!$B$2:$T$988,18,0)))</f>
        <v>ARS</v>
      </c>
      <c r="G941" s="5">
        <f>IF($A941="Ordenes de Compra",VLOOKUP($C941,Autogestión!$B$2:$H$5090,7,0),IF($A941="Financiamiento Internacional",VLOOKUP($C941,FinInt!$B$2:$Q$1308,16,0),VLOOKUP($C941,NoAmpOC!$B$2:$T$988,19,0)))</f>
        <v>269700.40000000002</v>
      </c>
      <c r="H941" s="5">
        <f t="shared" si="42"/>
        <v>269700.40000000002</v>
      </c>
      <c r="I941" s="26" t="str">
        <f>IF($A941="Ordenes de Compra",VLOOKUP($C941,Autogestión!$B$2:$J$5090,9,0),IF($A941="Financiamiento Internacional",VLOOKUP($C941,FinInt!$B$2:$G$1555,6,0),"Legitimo Abono"))</f>
        <v xml:space="preserve">80-1139-OC19 </v>
      </c>
      <c r="J941" s="1" t="str">
        <f>IF($A941="Ordenes de Compra",VLOOKUP($C941,Autogestión!$B$2:$R$5090,17,0),IF($A941="Financiamiento Internacional",VLOOKUP($C941,FinInt!$B$2:$O$1508,14,0),VLOOKUP($C941,NoAmpOC!$B$2:$R$988,17,0)))</f>
        <v>ORIEN S.A.</v>
      </c>
      <c r="K941" s="7" t="str">
        <f>DetalleExp!AP941</f>
        <v>LSISTO</v>
      </c>
      <c r="L941" s="7" t="str">
        <f>DetalleExp!AQ941</f>
        <v>PVD - Privada</v>
      </c>
      <c r="M941" s="7" t="str">
        <f>DetalleExp!AR941</f>
        <v>MDS - Ministerio de desarrollo social</v>
      </c>
      <c r="N941" s="7">
        <f>DetalleExp!AS941</f>
        <v>44343</v>
      </c>
      <c r="O941" s="27">
        <f ca="1">ROUNDUP(TODAY()-N941,0)</f>
        <v>12</v>
      </c>
      <c r="P941" s="27">
        <f ca="1">ROUNDUP(TODAY()-B941,0)</f>
        <v>70</v>
      </c>
      <c r="Q941" s="1" t="str">
        <f>IFERROR(IF(A941="Ordenes de Compra",VLOOKUP($E941,'Ordenes de Compra'!$A$2:$E$1712,5,0),"Sin OC"),"Sin dato")</f>
        <v>Varios</v>
      </c>
      <c r="R941" s="28" t="str">
        <f>IFERROR(IF(A941="Ordenes de Compra",VLOOKUP($I941,'Ordenes de Compra'!$B$2:$E$1712,3,0),"Sin OC"),"Sin dato")</f>
        <v>Sin dato</v>
      </c>
      <c r="S941" s="1" t="str">
        <f>VLOOKUP($U941,'Tablas intermedias'!$C$1:$H$222,5,0)</f>
        <v>Programa</v>
      </c>
      <c r="T941" s="29" t="str">
        <f t="shared" si="43"/>
        <v>OK</v>
      </c>
      <c r="U941" s="30" t="str">
        <f t="shared" si="44"/>
        <v>LSISTOPVD - PrivadaMDS - Ministerio de desarrollo social</v>
      </c>
      <c r="V941" s="1" t="str">
        <f>VLOOKUP(U941,'Tablas intermedias'!$C$1:$H$222,6,0)</f>
        <v>Si</v>
      </c>
      <c r="W941" s="1" t="str">
        <f ca="1">IF(O941&lt;30,"menos de 30 días","más de 30 días")</f>
        <v>menos de 30 días</v>
      </c>
    </row>
    <row r="942" spans="1:23" ht="14.25" hidden="1" thickTop="1" thickBot="1" x14ac:dyDescent="0.25">
      <c r="A942" s="17" t="str">
        <f>IF(DetalleExp!H942='Tablas intermedias'!$A$2,"Ordenes de Compra",IF(DetalleExp!H942='Tablas intermedias'!$A$3,"Financiamiento Internacional","Legítimo Abono"))</f>
        <v>Financiamiento Internacional</v>
      </c>
      <c r="B942" s="7">
        <f>DetalleExp!E942</f>
        <v>44286</v>
      </c>
      <c r="C942" s="1" t="str">
        <f>DetalleExp!A942</f>
        <v>EX-2021-28458628-APN-DAFYP#MS</v>
      </c>
      <c r="D942" s="1" t="str">
        <f>IF(A942="Ordenes de Compra",VLOOKUP(C942,Autogestión!$B$2:$D$5090,3,0),IF(A942="Legítimo Abono",VLOOKUP(C942,NoAmpOC!$B$2:$H$988,7,0),"Factura"))</f>
        <v>Factura</v>
      </c>
      <c r="E942" s="26" t="str">
        <f>IF(A942="Ordenes de Compra",VLOOKUP($C942,Autogestión!$B$2:$G$5090,6,0),IF(A942="Financiamiento Internacional",VLOOKUP($C942,FinInt!$B$2:$G$508,6,0),"Legítimo Abono"))</f>
        <v>Proyecto Apoyo a la Cobertura Universal de Salud Efectiva en Argentina (SUMAR) - 8853-AR - BIRF</v>
      </c>
      <c r="F942" s="26" t="str">
        <f>IF($A942="Ordenes de Compra","ARS",IF($A942="Financiamiento Internacional",VLOOKUP($C942,FinInt!$B$2:$Q$508,15,0),VLOOKUP($C942,NoAmpOC!$B$2:$T$988,18,0)))</f>
        <v>ARS</v>
      </c>
      <c r="G942" s="5">
        <f>IF($A942="Ordenes de Compra",VLOOKUP($C942,Autogestión!$B$2:$H$5090,7,0),IF($A942="Financiamiento Internacional",VLOOKUP($C942,FinInt!$B$2:$Q$1308,16,0),VLOOKUP($C942,NoAmpOC!$B$2:$T$988,19,0)))</f>
        <v>30851.67</v>
      </c>
      <c r="H942" s="5">
        <f t="shared" si="42"/>
        <v>30851.67</v>
      </c>
      <c r="I942" s="26" t="str">
        <f>IF($A942="Ordenes de Compra",VLOOKUP($C942,Autogestión!$B$2:$J$5090,9,0),IF($A942="Financiamiento Internacional",VLOOKUP($C942,FinInt!$B$2:$G$1555,6,0),"Legitimo Abono"))</f>
        <v>Proyecto Apoyo a la Cobertura Universal de Salud Efectiva en Argentina (SUMAR) - 8853-AR - BIRF</v>
      </c>
      <c r="J942" s="1" t="str">
        <f>IF($A942="Ordenes de Compra",VLOOKUP($C942,Autogestión!$B$2:$R$5090,17,0),IF($A942="Financiamiento Internacional",VLOOKUP($C942,FinInt!$B$2:$O$1508,14,0),VLOOKUP($C942,NoAmpOC!$B$2:$R$988,17,0)))</f>
        <v>CPS COMUNICACIONES SA</v>
      </c>
      <c r="K942" s="7" t="str">
        <f>DetalleExp!AP942</f>
        <v>DAFYP#MS-ARCHIVO</v>
      </c>
      <c r="L942" s="7" t="str">
        <f>DetalleExp!AQ942</f>
        <v>ARCHIVO - Archivo</v>
      </c>
      <c r="M942" s="7" t="str">
        <f>DetalleExp!AR942</f>
        <v>DAFYP#MS - Dirección de administración financiera y presupuestaria</v>
      </c>
      <c r="N942" s="7">
        <f>DetalleExp!AS942</f>
        <v>44309</v>
      </c>
      <c r="O942" s="27">
        <f ca="1">ROUNDUP(TODAY()-N942,0)</f>
        <v>46</v>
      </c>
      <c r="P942" s="27">
        <f ca="1">ROUNDUP(TODAY()-B942,0)</f>
        <v>69</v>
      </c>
      <c r="Q942" s="1" t="str">
        <f>IFERROR(IF(A942="Ordenes de Compra",VLOOKUP($E942,'Ordenes de Compra'!$A$2:$E$1712,5,0),"Sin OC"),"Sin dato")</f>
        <v>Sin OC</v>
      </c>
      <c r="R942" s="28" t="str">
        <f>IFERROR(IF(A942="Ordenes de Compra",VLOOKUP($I942,'Ordenes de Compra'!$B$2:$E$1712,3,0),"Sin OC"),"Sin dato")</f>
        <v>Sin OC</v>
      </c>
      <c r="S942" s="1" t="str">
        <f>VLOOKUP($U942,'Tablas intermedias'!$C$1:$H$222,5,0)</f>
        <v>DGPFE</v>
      </c>
      <c r="T942" s="29" t="str">
        <f t="shared" si="43"/>
        <v>OK</v>
      </c>
      <c r="U942" s="30" t="str">
        <f t="shared" si="44"/>
        <v>DAFYP#MS-ARCHIVOARCHIVO - ArchivoDAFYP#MS - Dirección de administración financiera y presupuestaria</v>
      </c>
      <c r="V942" s="1" t="str">
        <f>VLOOKUP(U942,'Tablas intermedias'!$C$1:$H$222,6,0)</f>
        <v>No</v>
      </c>
      <c r="W942" s="1" t="str">
        <f ca="1">IF(O942&lt;30,"menos de 30 días","más de 30 días")</f>
        <v>más de 30 días</v>
      </c>
    </row>
    <row r="943" spans="1:23" ht="14.25" hidden="1" thickTop="1" thickBot="1" x14ac:dyDescent="0.25">
      <c r="A943" s="17" t="str">
        <f>IF(DetalleExp!H943='Tablas intermedias'!$A$2,"Ordenes de Compra",IF(DetalleExp!H943='Tablas intermedias'!$A$3,"Financiamiento Internacional","Legítimo Abono"))</f>
        <v>Financiamiento Internacional</v>
      </c>
      <c r="B943" s="7">
        <f>DetalleExp!E943</f>
        <v>44286</v>
      </c>
      <c r="C943" s="1" t="str">
        <f>DetalleExp!A943</f>
        <v>EX-2021-28460211-APN-DAFYP#MS</v>
      </c>
      <c r="D943" s="1" t="str">
        <f>IF(A943="Ordenes de Compra",VLOOKUP(C943,Autogestión!$B$2:$D$5090,3,0),IF(A943="Legítimo Abono",VLOOKUP(C943,NoAmpOC!$B$2:$H$988,7,0),"Factura"))</f>
        <v>Factura</v>
      </c>
      <c r="E943" s="26" t="str">
        <f>IF(A943="Ordenes de Compra",VLOOKUP($C943,Autogestión!$B$2:$G$5090,6,0),IF(A943="Financiamiento Internacional",VLOOKUP($C943,FinInt!$B$2:$G$508,6,0),"Legítimo Abono"))</f>
        <v>Programa Multifase de Atención Primaria a la Salud para el Manejo de Enfermedades Crónicas No Transmisibles. Segunda Operación - 3772/0C-AR - BID</v>
      </c>
      <c r="F943" s="26" t="str">
        <f>IF($A943="Ordenes de Compra","ARS",IF($A943="Financiamiento Internacional",VLOOKUP($C943,FinInt!$B$2:$Q$508,15,0),VLOOKUP($C943,NoAmpOC!$B$2:$T$988,18,0)))</f>
        <v>ARS</v>
      </c>
      <c r="G943" s="5">
        <f>IF($A943="Ordenes de Compra",VLOOKUP($C943,Autogestión!$B$2:$H$5090,7,0),IF($A943="Financiamiento Internacional",VLOOKUP($C943,FinInt!$B$2:$Q$1308,16,0),VLOOKUP($C943,NoAmpOC!$B$2:$T$988,19,0)))</f>
        <v>15716.88</v>
      </c>
      <c r="H943" s="5">
        <f t="shared" si="42"/>
        <v>15716.88</v>
      </c>
      <c r="I943" s="26" t="str">
        <f>IF($A943="Ordenes de Compra",VLOOKUP($C943,Autogestión!$B$2:$J$5090,9,0),IF($A943="Financiamiento Internacional",VLOOKUP($C943,FinInt!$B$2:$G$1555,6,0),"Legitimo Abono"))</f>
        <v>Programa Multifase de Atención Primaria a la Salud para el Manejo de Enfermedades Crónicas No Transmisibles. Segunda Operación - 3772/0C-AR - BID</v>
      </c>
      <c r="J943" s="1" t="str">
        <f>IF($A943="Ordenes de Compra",VLOOKUP($C943,Autogestión!$B$2:$R$5090,17,0),IF($A943="Financiamiento Internacional",VLOOKUP($C943,FinInt!$B$2:$O$1508,14,0),VLOOKUP($C943,NoAmpOC!$B$2:$R$988,17,0)))</f>
        <v>CPS COMUNICACIONES SA</v>
      </c>
      <c r="K943" s="7" t="str">
        <f>DetalleExp!AP943</f>
        <v>DAFYP#MS-ARCHIVO</v>
      </c>
      <c r="L943" s="7" t="str">
        <f>DetalleExp!AQ943</f>
        <v>ARCHIVO - Archivo</v>
      </c>
      <c r="M943" s="7" t="str">
        <f>DetalleExp!AR943</f>
        <v>DAFYP#MS - Dirección de administración financiera y presupuestaria</v>
      </c>
      <c r="N943" s="7">
        <f>DetalleExp!AS943</f>
        <v>44301</v>
      </c>
      <c r="O943" s="27">
        <f ca="1">ROUNDUP(TODAY()-N943,0)</f>
        <v>54</v>
      </c>
      <c r="P943" s="27">
        <f ca="1">ROUNDUP(TODAY()-B943,0)</f>
        <v>69</v>
      </c>
      <c r="Q943" s="1" t="str">
        <f>IFERROR(IF(A943="Ordenes de Compra",VLOOKUP($E943,'Ordenes de Compra'!$A$2:$E$1712,5,0),"Sin OC"),"Sin dato")</f>
        <v>Sin OC</v>
      </c>
      <c r="R943" s="28" t="str">
        <f>IFERROR(IF(A943="Ordenes de Compra",VLOOKUP($I943,'Ordenes de Compra'!$B$2:$E$1712,3,0),"Sin OC"),"Sin dato")</f>
        <v>Sin OC</v>
      </c>
      <c r="S943" s="1" t="str">
        <f>VLOOKUP($U943,'Tablas intermedias'!$C$1:$H$222,5,0)</f>
        <v>DGPFE</v>
      </c>
      <c r="T943" s="29" t="str">
        <f t="shared" si="43"/>
        <v>OK</v>
      </c>
      <c r="U943" s="30" t="str">
        <f t="shared" si="44"/>
        <v>DAFYP#MS-ARCHIVOARCHIVO - ArchivoDAFYP#MS - Dirección de administración financiera y presupuestaria</v>
      </c>
      <c r="V943" s="1" t="str">
        <f>VLOOKUP(U943,'Tablas intermedias'!$C$1:$H$222,6,0)</f>
        <v>No</v>
      </c>
      <c r="W943" s="1" t="str">
        <f ca="1">IF(O943&lt;30,"menos de 30 días","más de 30 días")</f>
        <v>más de 30 días</v>
      </c>
    </row>
    <row r="944" spans="1:23" ht="14.25" hidden="1" thickTop="1" thickBot="1" x14ac:dyDescent="0.25">
      <c r="A944" s="17" t="str">
        <f>IF(DetalleExp!H944='Tablas intermedias'!$A$2,"Ordenes de Compra",IF(DetalleExp!H944='Tablas intermedias'!$A$3,"Financiamiento Internacional","Legítimo Abono"))</f>
        <v>Financiamiento Internacional</v>
      </c>
      <c r="B944" s="7">
        <f>DetalleExp!E944</f>
        <v>44286</v>
      </c>
      <c r="C944" s="1" t="str">
        <f>DetalleExp!A944</f>
        <v>EX-2021-28462533-APN-DAFYP#MS</v>
      </c>
      <c r="D944" s="1" t="str">
        <f>IF(A944="Ordenes de Compra",VLOOKUP(C944,Autogestión!$B$2:$D$5090,3,0),IF(A944="Legítimo Abono",VLOOKUP(C944,NoAmpOC!$B$2:$H$988,7,0),"Factura"))</f>
        <v>Factura</v>
      </c>
      <c r="E944" s="26" t="str">
        <f>IF(A944="Ordenes de Compra",VLOOKUP($C944,Autogestión!$B$2:$G$5090,6,0),IF(A944="Financiamiento Internacional",VLOOKUP($C944,FinInt!$B$2:$G$508,6,0),"Legítimo Abono"))</f>
        <v>Proyecto Protección de la Población Vulnerable contra las Enfermedades Crónicas no Transmisibles (PROTEGER) - 8508-AR - BIRF</v>
      </c>
      <c r="F944" s="26" t="str">
        <f>IF($A944="Ordenes de Compra","ARS",IF($A944="Financiamiento Internacional",VLOOKUP($C944,FinInt!$B$2:$Q$508,15,0),VLOOKUP($C944,NoAmpOC!$B$2:$T$988,18,0)))</f>
        <v>ARS</v>
      </c>
      <c r="G944" s="5">
        <f>IF($A944="Ordenes de Compra",VLOOKUP($C944,Autogestión!$B$2:$H$5090,7,0),IF($A944="Financiamiento Internacional",VLOOKUP($C944,FinInt!$B$2:$Q$1308,16,0),VLOOKUP($C944,NoAmpOC!$B$2:$T$988,19,0)))</f>
        <v>11642.13</v>
      </c>
      <c r="H944" s="5">
        <f t="shared" si="42"/>
        <v>11642.13</v>
      </c>
      <c r="I944" s="26" t="str">
        <f>IF($A944="Ordenes de Compra",VLOOKUP($C944,Autogestión!$B$2:$J$5090,9,0),IF($A944="Financiamiento Internacional",VLOOKUP($C944,FinInt!$B$2:$G$1555,6,0),"Legitimo Abono"))</f>
        <v>Proyecto Protección de la Población Vulnerable contra las Enfermedades Crónicas no Transmisibles (PROTEGER) - 8508-AR - BIRF</v>
      </c>
      <c r="J944" s="1" t="str">
        <f>IF($A944="Ordenes de Compra",VLOOKUP($C944,Autogestión!$B$2:$R$5090,17,0),IF($A944="Financiamiento Internacional",VLOOKUP($C944,FinInt!$B$2:$O$1508,14,0),VLOOKUP($C944,NoAmpOC!$B$2:$R$988,17,0)))</f>
        <v>CPS COMUNICACIONES SA</v>
      </c>
      <c r="K944" s="7" t="str">
        <f>DetalleExp!AP944</f>
        <v>DAFYP#MS-ARCHIVO</v>
      </c>
      <c r="L944" s="7" t="str">
        <f>DetalleExp!AQ944</f>
        <v>ARCHIVO - Archivo</v>
      </c>
      <c r="M944" s="7" t="str">
        <f>DetalleExp!AR944</f>
        <v>DAFYP#MS - Dirección de administración financiera y presupuestaria</v>
      </c>
      <c r="N944" s="7">
        <f>DetalleExp!AS944</f>
        <v>44300</v>
      </c>
      <c r="O944" s="27">
        <f ca="1">ROUNDUP(TODAY()-N944,0)</f>
        <v>55</v>
      </c>
      <c r="P944" s="27">
        <f ca="1">ROUNDUP(TODAY()-B944,0)</f>
        <v>69</v>
      </c>
      <c r="Q944" s="1" t="str">
        <f>IFERROR(IF(A944="Ordenes de Compra",VLOOKUP($E944,'Ordenes de Compra'!$A$2:$E$1712,5,0),"Sin OC"),"Sin dato")</f>
        <v>Sin OC</v>
      </c>
      <c r="R944" s="28" t="str">
        <f>IFERROR(IF(A944="Ordenes de Compra",VLOOKUP($I944,'Ordenes de Compra'!$B$2:$E$1712,3,0),"Sin OC"),"Sin dato")</f>
        <v>Sin OC</v>
      </c>
      <c r="S944" s="1" t="str">
        <f>VLOOKUP($U944,'Tablas intermedias'!$C$1:$H$222,5,0)</f>
        <v>DGPFE</v>
      </c>
      <c r="T944" s="29" t="str">
        <f t="shared" si="43"/>
        <v>OK</v>
      </c>
      <c r="U944" s="30" t="str">
        <f t="shared" si="44"/>
        <v>DAFYP#MS-ARCHIVOARCHIVO - ArchivoDAFYP#MS - Dirección de administración financiera y presupuestaria</v>
      </c>
      <c r="V944" s="1" t="str">
        <f>VLOOKUP(U944,'Tablas intermedias'!$C$1:$H$222,6,0)</f>
        <v>No</v>
      </c>
      <c r="W944" s="1" t="str">
        <f ca="1">IF(O944&lt;30,"menos de 30 días","más de 30 días")</f>
        <v>más de 30 días</v>
      </c>
    </row>
    <row r="945" spans="1:23" ht="14.25" hidden="1" thickTop="1" thickBot="1" x14ac:dyDescent="0.25">
      <c r="A945" s="17" t="str">
        <f>IF(DetalleExp!H945='Tablas intermedias'!$A$2,"Ordenes de Compra",IF(DetalleExp!H945='Tablas intermedias'!$A$3,"Financiamiento Internacional","Legítimo Abono"))</f>
        <v>Financiamiento Internacional</v>
      </c>
      <c r="B945" s="7">
        <f>DetalleExp!E945</f>
        <v>44286</v>
      </c>
      <c r="C945" s="1" t="str">
        <f>DetalleExp!A945</f>
        <v>EX-2021-28467155-APN-DAFYP#MS</v>
      </c>
      <c r="D945" s="1" t="str">
        <f>IF(A945="Ordenes de Compra",VLOOKUP(C945,Autogestión!$B$2:$D$5090,3,0),IF(A945="Legítimo Abono",VLOOKUP(C945,NoAmpOC!$B$2:$H$988,7,0),"Factura"))</f>
        <v>Factura</v>
      </c>
      <c r="E945" s="26" t="str">
        <f>IF(A945="Ordenes de Compra",VLOOKUP($C945,Autogestión!$B$2:$G$5090,6,0),IF(A945="Financiamiento Internacional",VLOOKUP($C945,FinInt!$B$2:$G$508,6,0),"Legítimo Abono"))</f>
        <v>Programa Multifase de Atención Primaria a la Salud para el Manejo de Enfermedades Crónicas No Transmisibles. Segunda Operación - 3772/0C-AR - BID</v>
      </c>
      <c r="F945" s="26" t="str">
        <f>IF($A945="Ordenes de Compra","ARS",IF($A945="Financiamiento Internacional",VLOOKUP($C945,FinInt!$B$2:$Q$508,15,0),VLOOKUP($C945,NoAmpOC!$B$2:$T$988,18,0)))</f>
        <v>ARS</v>
      </c>
      <c r="G945" s="5">
        <f>IF($A945="Ordenes de Compra",VLOOKUP($C945,Autogestión!$B$2:$H$5090,7,0),IF($A945="Financiamiento Internacional",VLOOKUP($C945,FinInt!$B$2:$Q$1308,16,0),VLOOKUP($C945,NoAmpOC!$B$2:$T$988,19,0)))</f>
        <v>31327.919999999998</v>
      </c>
      <c r="H945" s="5">
        <f t="shared" si="42"/>
        <v>31327.919999999998</v>
      </c>
      <c r="I945" s="26" t="str">
        <f>IF($A945="Ordenes de Compra",VLOOKUP($C945,Autogestión!$B$2:$J$5090,9,0),IF($A945="Financiamiento Internacional",VLOOKUP($C945,FinInt!$B$2:$G$1555,6,0),"Legitimo Abono"))</f>
        <v>Programa Multifase de Atención Primaria a la Salud para el Manejo de Enfermedades Crónicas No Transmisibles. Segunda Operación - 3772/0C-AR - BID</v>
      </c>
      <c r="J945" s="1" t="str">
        <f>IF($A945="Ordenes de Compra",VLOOKUP($C945,Autogestión!$B$2:$R$5090,17,0),IF($A945="Financiamiento Internacional",VLOOKUP($C945,FinInt!$B$2:$O$1508,14,0),VLOOKUP($C945,NoAmpOC!$B$2:$R$988,17,0)))</f>
        <v>CPS COMUNICACIONES SA</v>
      </c>
      <c r="K945" s="7" t="str">
        <f>DetalleExp!AP945</f>
        <v>DAFYP#MS-ARCHIVO</v>
      </c>
      <c r="L945" s="7" t="str">
        <f>DetalleExp!AQ945</f>
        <v>ARCHIVO - Archivo</v>
      </c>
      <c r="M945" s="7" t="str">
        <f>DetalleExp!AR945</f>
        <v>DAFYP#MS - Dirección de administración financiera y presupuestaria</v>
      </c>
      <c r="N945" s="7">
        <f>DetalleExp!AS945</f>
        <v>44301</v>
      </c>
      <c r="O945" s="27">
        <f ca="1">ROUNDUP(TODAY()-N945,0)</f>
        <v>54</v>
      </c>
      <c r="P945" s="27">
        <f ca="1">ROUNDUP(TODAY()-B945,0)</f>
        <v>69</v>
      </c>
      <c r="Q945" s="1" t="str">
        <f>IFERROR(IF(A945="Ordenes de Compra",VLOOKUP($E945,'Ordenes de Compra'!$A$2:$E$1712,5,0),"Sin OC"),"Sin dato")</f>
        <v>Sin OC</v>
      </c>
      <c r="R945" s="28" t="str">
        <f>IFERROR(IF(A945="Ordenes de Compra",VLOOKUP($I945,'Ordenes de Compra'!$B$2:$E$1712,3,0),"Sin OC"),"Sin dato")</f>
        <v>Sin OC</v>
      </c>
      <c r="S945" s="1" t="str">
        <f>VLOOKUP($U945,'Tablas intermedias'!$C$1:$H$222,5,0)</f>
        <v>DGPFE</v>
      </c>
      <c r="T945" s="29" t="str">
        <f t="shared" si="43"/>
        <v>OK</v>
      </c>
      <c r="U945" s="30" t="str">
        <f t="shared" si="44"/>
        <v>DAFYP#MS-ARCHIVOARCHIVO - ArchivoDAFYP#MS - Dirección de administración financiera y presupuestaria</v>
      </c>
      <c r="V945" s="1" t="str">
        <f>VLOOKUP(U945,'Tablas intermedias'!$C$1:$H$222,6,0)</f>
        <v>No</v>
      </c>
      <c r="W945" s="1" t="str">
        <f ca="1">IF(O945&lt;30,"menos de 30 días","más de 30 días")</f>
        <v>más de 30 días</v>
      </c>
    </row>
    <row r="946" spans="1:23" ht="14.25" hidden="1" thickTop="1" thickBot="1" x14ac:dyDescent="0.25">
      <c r="A946" s="17" t="str">
        <f>IF(DetalleExp!H946='Tablas intermedias'!$A$2,"Ordenes de Compra",IF(DetalleExp!H946='Tablas intermedias'!$A$3,"Financiamiento Internacional","Legítimo Abono"))</f>
        <v>Financiamiento Internacional</v>
      </c>
      <c r="B946" s="7">
        <f>DetalleExp!E946</f>
        <v>44286</v>
      </c>
      <c r="C946" s="1" t="str">
        <f>DetalleExp!A946</f>
        <v>EX-2021-28470157-APN-DAFYP#MS</v>
      </c>
      <c r="D946" s="1" t="str">
        <f>IF(A946="Ordenes de Compra",VLOOKUP(C946,Autogestión!$B$2:$D$5090,3,0),IF(A946="Legítimo Abono",VLOOKUP(C946,NoAmpOC!$B$2:$H$988,7,0),"Factura"))</f>
        <v>Factura</v>
      </c>
      <c r="E946" s="26" t="str">
        <f>IF(A946="Ordenes de Compra",VLOOKUP($C946,Autogestión!$B$2:$G$5090,6,0),IF(A946="Financiamiento Internacional",VLOOKUP($C946,FinInt!$B$2:$G$508,6,0),"Legítimo Abono"))</f>
        <v>Proyecto Protección de la Población Vulnerable contra las Enfermedades Crónicas no Transmisibles (PROTEGER) - 8508-AR - BIRF</v>
      </c>
      <c r="F946" s="26" t="str">
        <f>IF($A946="Ordenes de Compra","ARS",IF($A946="Financiamiento Internacional",VLOOKUP($C946,FinInt!$B$2:$Q$508,15,0),VLOOKUP($C946,NoAmpOC!$B$2:$T$988,18,0)))</f>
        <v>ARS</v>
      </c>
      <c r="G946" s="5">
        <f>IF($A946="Ordenes de Compra",VLOOKUP($C946,Autogestión!$B$2:$H$5090,7,0),IF($A946="Financiamiento Internacional",VLOOKUP($C946,FinInt!$B$2:$Q$1308,16,0),VLOOKUP($C946,NoAmpOC!$B$2:$T$988,19,0)))</f>
        <v>31327.919999999998</v>
      </c>
      <c r="H946" s="5">
        <f t="shared" si="42"/>
        <v>31327.919999999998</v>
      </c>
      <c r="I946" s="26" t="str">
        <f>IF($A946="Ordenes de Compra",VLOOKUP($C946,Autogestión!$B$2:$J$5090,9,0),IF($A946="Financiamiento Internacional",VLOOKUP($C946,FinInt!$B$2:$G$1555,6,0),"Legitimo Abono"))</f>
        <v>Proyecto Protección de la Población Vulnerable contra las Enfermedades Crónicas no Transmisibles (PROTEGER) - 8508-AR - BIRF</v>
      </c>
      <c r="J946" s="1" t="str">
        <f>IF($A946="Ordenes de Compra",VLOOKUP($C946,Autogestión!$B$2:$R$5090,17,0),IF($A946="Financiamiento Internacional",VLOOKUP($C946,FinInt!$B$2:$O$1508,14,0),VLOOKUP($C946,NoAmpOC!$B$2:$R$988,17,0)))</f>
        <v>CPS COMUNICACIONES SA</v>
      </c>
      <c r="K946" s="7" t="str">
        <f>DetalleExp!AP946</f>
        <v>DAFYP#MS-ARCHIVO</v>
      </c>
      <c r="L946" s="7" t="str">
        <f>DetalleExp!AQ946</f>
        <v>ARCHIVO - Archivo</v>
      </c>
      <c r="M946" s="7" t="str">
        <f>DetalleExp!AR946</f>
        <v>DAFYP#MS - Dirección de administración financiera y presupuestaria</v>
      </c>
      <c r="N946" s="7">
        <f>DetalleExp!AS946</f>
        <v>44300</v>
      </c>
      <c r="O946" s="27">
        <f ca="1">ROUNDUP(TODAY()-N946,0)</f>
        <v>55</v>
      </c>
      <c r="P946" s="27">
        <f ca="1">ROUNDUP(TODAY()-B946,0)</f>
        <v>69</v>
      </c>
      <c r="Q946" s="1" t="str">
        <f>IFERROR(IF(A946="Ordenes de Compra",VLOOKUP($E946,'Ordenes de Compra'!$A$2:$E$1712,5,0),"Sin OC"),"Sin dato")</f>
        <v>Sin OC</v>
      </c>
      <c r="R946" s="28" t="str">
        <f>IFERROR(IF(A946="Ordenes de Compra",VLOOKUP($I946,'Ordenes de Compra'!$B$2:$E$1712,3,0),"Sin OC"),"Sin dato")</f>
        <v>Sin OC</v>
      </c>
      <c r="S946" s="1" t="str">
        <f>VLOOKUP($U946,'Tablas intermedias'!$C$1:$H$222,5,0)</f>
        <v>DGPFE</v>
      </c>
      <c r="T946" s="29" t="str">
        <f t="shared" si="43"/>
        <v>OK</v>
      </c>
      <c r="U946" s="30" t="str">
        <f t="shared" si="44"/>
        <v>DAFYP#MS-ARCHIVOARCHIVO - ArchivoDAFYP#MS - Dirección de administración financiera y presupuestaria</v>
      </c>
      <c r="V946" s="1" t="str">
        <f>VLOOKUP(U946,'Tablas intermedias'!$C$1:$H$222,6,0)</f>
        <v>No</v>
      </c>
      <c r="W946" s="1" t="str">
        <f ca="1">IF(O946&lt;30,"menos de 30 días","más de 30 días")</f>
        <v>más de 30 días</v>
      </c>
    </row>
    <row r="947" spans="1:23" ht="14.25" hidden="1" thickTop="1" thickBot="1" x14ac:dyDescent="0.25">
      <c r="A947" s="17" t="str">
        <f>IF(DetalleExp!H947='Tablas intermedias'!$A$2,"Ordenes de Compra",IF(DetalleExp!H947='Tablas intermedias'!$A$3,"Financiamiento Internacional","Legítimo Abono"))</f>
        <v>Financiamiento Internacional</v>
      </c>
      <c r="B947" s="7">
        <f>DetalleExp!E947</f>
        <v>44286</v>
      </c>
      <c r="C947" s="1" t="str">
        <f>DetalleExp!A947</f>
        <v>EX-2021-28472004-APN-DAFYP#MS</v>
      </c>
      <c r="D947" s="1" t="str">
        <f>IF(A947="Ordenes de Compra",VLOOKUP(C947,Autogestión!$B$2:$D$5090,3,0),IF(A947="Legítimo Abono",VLOOKUP(C947,NoAmpOC!$B$2:$H$988,7,0),"Factura"))</f>
        <v>Factura</v>
      </c>
      <c r="E947" s="26" t="str">
        <f>IF(A947="Ordenes de Compra",VLOOKUP($C947,Autogestión!$B$2:$G$5090,6,0),IF(A947="Financiamiento Internacional",VLOOKUP($C947,FinInt!$B$2:$G$508,6,0),"Legítimo Abono"))</f>
        <v>Proyecto Apoyo a la Cobertura Universal de Salud Efectiva en Argentina (SUMAR) - 8853-AR - BIRF</v>
      </c>
      <c r="F947" s="26" t="str">
        <f>IF($A947="Ordenes de Compra","ARS",IF($A947="Financiamiento Internacional",VLOOKUP($C947,FinInt!$B$2:$Q$508,15,0),VLOOKUP($C947,NoAmpOC!$B$2:$T$988,18,0)))</f>
        <v>ARS</v>
      </c>
      <c r="G947" s="5">
        <f>IF($A947="Ordenes de Compra",VLOOKUP($C947,Autogestión!$B$2:$H$5090,7,0),IF($A947="Financiamiento Internacional",VLOOKUP($C947,FinInt!$B$2:$Q$1308,16,0),VLOOKUP($C947,NoAmpOC!$B$2:$T$988,19,0)))</f>
        <v>61495.54</v>
      </c>
      <c r="H947" s="5">
        <f t="shared" si="42"/>
        <v>61495.54</v>
      </c>
      <c r="I947" s="26" t="str">
        <f>IF($A947="Ordenes de Compra",VLOOKUP($C947,Autogestión!$B$2:$J$5090,9,0),IF($A947="Financiamiento Internacional",VLOOKUP($C947,FinInt!$B$2:$G$1555,6,0),"Legitimo Abono"))</f>
        <v>Proyecto Apoyo a la Cobertura Universal de Salud Efectiva en Argentina (SUMAR) - 8853-AR - BIRF</v>
      </c>
      <c r="J947" s="1" t="str">
        <f>IF($A947="Ordenes de Compra",VLOOKUP($C947,Autogestión!$B$2:$R$5090,17,0),IF($A947="Financiamiento Internacional",VLOOKUP($C947,FinInt!$B$2:$O$1508,14,0),VLOOKUP($C947,NoAmpOC!$B$2:$R$988,17,0)))</f>
        <v>CPS COMUNICACIONES SA</v>
      </c>
      <c r="K947" s="7" t="str">
        <f>DetalleExp!AP947</f>
        <v>DAFYP#MS-ARCHIVO</v>
      </c>
      <c r="L947" s="7" t="str">
        <f>DetalleExp!AQ947</f>
        <v>ARCHIVO - Archivo</v>
      </c>
      <c r="M947" s="7" t="str">
        <f>DetalleExp!AR947</f>
        <v>DAFYP#MS - Dirección de administración financiera y presupuestaria</v>
      </c>
      <c r="N947" s="7">
        <f>DetalleExp!AS947</f>
        <v>44309</v>
      </c>
      <c r="O947" s="27">
        <f ca="1">ROUNDUP(TODAY()-N947,0)</f>
        <v>46</v>
      </c>
      <c r="P947" s="27">
        <f ca="1">ROUNDUP(TODAY()-B947,0)</f>
        <v>69</v>
      </c>
      <c r="Q947" s="1" t="str">
        <f>IFERROR(IF(A947="Ordenes de Compra",VLOOKUP($E947,'Ordenes de Compra'!$A$2:$E$1712,5,0),"Sin OC"),"Sin dato")</f>
        <v>Sin OC</v>
      </c>
      <c r="R947" s="28" t="str">
        <f>IFERROR(IF(A947="Ordenes de Compra",VLOOKUP($I947,'Ordenes de Compra'!$B$2:$E$1712,3,0),"Sin OC"),"Sin dato")</f>
        <v>Sin OC</v>
      </c>
      <c r="S947" s="1" t="str">
        <f>VLOOKUP($U947,'Tablas intermedias'!$C$1:$H$222,5,0)</f>
        <v>DGPFE</v>
      </c>
      <c r="T947" s="29" t="str">
        <f t="shared" si="43"/>
        <v>OK</v>
      </c>
      <c r="U947" s="30" t="str">
        <f t="shared" si="44"/>
        <v>DAFYP#MS-ARCHIVOARCHIVO - ArchivoDAFYP#MS - Dirección de administración financiera y presupuestaria</v>
      </c>
      <c r="V947" s="1" t="str">
        <f>VLOOKUP(U947,'Tablas intermedias'!$C$1:$H$222,6,0)</f>
        <v>No</v>
      </c>
      <c r="W947" s="1" t="str">
        <f ca="1">IF(O947&lt;30,"menos de 30 días","más de 30 días")</f>
        <v>más de 30 días</v>
      </c>
    </row>
    <row r="948" spans="1:23" ht="14.25" hidden="1" thickTop="1" thickBot="1" x14ac:dyDescent="0.25">
      <c r="A948" s="17" t="str">
        <f>IF(DetalleExp!H948='Tablas intermedias'!$A$2,"Ordenes de Compra",IF(DetalleExp!H948='Tablas intermedias'!$A$3,"Financiamiento Internacional","Legítimo Abono"))</f>
        <v>Financiamiento Internacional</v>
      </c>
      <c r="B948" s="7">
        <f>DetalleExp!E948</f>
        <v>44286</v>
      </c>
      <c r="C948" s="1" t="str">
        <f>DetalleExp!A948</f>
        <v>EX-2021-28482313-APN-DAFYP#MS</v>
      </c>
      <c r="D948" s="1" t="str">
        <f>IF(A948="Ordenes de Compra",VLOOKUP(C948,Autogestión!$B$2:$D$5090,3,0),IF(A948="Legítimo Abono",VLOOKUP(C948,NoAmpOC!$B$2:$H$988,7,0),"Factura"))</f>
        <v>Factura</v>
      </c>
      <c r="E948" s="26" t="str">
        <f>IF(A948="Ordenes de Compra",VLOOKUP($C948,Autogestión!$B$2:$G$5090,6,0),IF(A948="Financiamiento Internacional",VLOOKUP($C948,FinInt!$B$2:$G$508,6,0),"Legítimo Abono"))</f>
        <v>Proyecto Apoyo a la Cobertura Universal de Salud Efectiva en Argentina (SUMAR) - 8853-AR - BIRF</v>
      </c>
      <c r="F948" s="26" t="str">
        <f>IF($A948="Ordenes de Compra","ARS",IF($A948="Financiamiento Internacional",VLOOKUP($C948,FinInt!$B$2:$Q$508,15,0),VLOOKUP($C948,NoAmpOC!$B$2:$T$988,18,0)))</f>
        <v>ARS</v>
      </c>
      <c r="G948" s="5">
        <f>IF($A948="Ordenes de Compra",VLOOKUP($C948,Autogestión!$B$2:$H$5090,7,0),IF($A948="Financiamiento Internacional",VLOOKUP($C948,FinInt!$B$2:$Q$1308,16,0),VLOOKUP($C948,NoAmpOC!$B$2:$T$988,19,0)))</f>
        <v>3543413.97</v>
      </c>
      <c r="H948" s="5">
        <f t="shared" si="42"/>
        <v>3543413.97</v>
      </c>
      <c r="I948" s="26" t="str">
        <f>IF($A948="Ordenes de Compra",VLOOKUP($C948,Autogestión!$B$2:$J$5090,9,0),IF($A948="Financiamiento Internacional",VLOOKUP($C948,FinInt!$B$2:$G$1555,6,0),"Legitimo Abono"))</f>
        <v>Proyecto Apoyo a la Cobertura Universal de Salud Efectiva en Argentina (SUMAR) - 8853-AR - BIRF</v>
      </c>
      <c r="J948" s="1" t="str">
        <f>IF($A948="Ordenes de Compra",VLOOKUP($C948,Autogestión!$B$2:$R$5090,17,0),IF($A948="Financiamiento Internacional",VLOOKUP($C948,FinInt!$B$2:$O$1508,14,0),VLOOKUP($C948,NoAmpOC!$B$2:$R$988,17,0)))</f>
        <v>CANEPA, KOPEC Y ASOCIADOS SRL</v>
      </c>
      <c r="K948" s="7" t="str">
        <f>DetalleExp!AP948</f>
        <v>DAFYP#MS-ARCHIVO</v>
      </c>
      <c r="L948" s="7" t="str">
        <f>DetalleExp!AQ948</f>
        <v>ARCHIVO - Archivo</v>
      </c>
      <c r="M948" s="7" t="str">
        <f>DetalleExp!AR948</f>
        <v>DAFYP#MS - Dirección de administración financiera y presupuestaria</v>
      </c>
      <c r="N948" s="7">
        <f>DetalleExp!AS948</f>
        <v>44306</v>
      </c>
      <c r="O948" s="27">
        <f ca="1">ROUNDUP(TODAY()-N948,0)</f>
        <v>49</v>
      </c>
      <c r="P948" s="27">
        <f ca="1">ROUNDUP(TODAY()-B948,0)</f>
        <v>69</v>
      </c>
      <c r="Q948" s="1" t="str">
        <f>IFERROR(IF(A948="Ordenes de Compra",VLOOKUP($E948,'Ordenes de Compra'!$A$2:$E$1712,5,0),"Sin OC"),"Sin dato")</f>
        <v>Sin OC</v>
      </c>
      <c r="R948" s="28" t="str">
        <f>IFERROR(IF(A948="Ordenes de Compra",VLOOKUP($I948,'Ordenes de Compra'!$B$2:$E$1712,3,0),"Sin OC"),"Sin dato")</f>
        <v>Sin OC</v>
      </c>
      <c r="S948" s="1" t="str">
        <f>VLOOKUP($U948,'Tablas intermedias'!$C$1:$H$222,5,0)</f>
        <v>DGPFE</v>
      </c>
      <c r="T948" s="29" t="str">
        <f t="shared" si="43"/>
        <v>OK</v>
      </c>
      <c r="U948" s="30" t="str">
        <f t="shared" si="44"/>
        <v>DAFYP#MS-ARCHIVOARCHIVO - ArchivoDAFYP#MS - Dirección de administración financiera y presupuestaria</v>
      </c>
      <c r="V948" s="1" t="str">
        <f>VLOOKUP(U948,'Tablas intermedias'!$C$1:$H$222,6,0)</f>
        <v>No</v>
      </c>
      <c r="W948" s="1" t="str">
        <f ca="1">IF(O948&lt;30,"menos de 30 días","más de 30 días")</f>
        <v>más de 30 días</v>
      </c>
    </row>
    <row r="949" spans="1:23" ht="14.25" hidden="1" thickTop="1" thickBot="1" x14ac:dyDescent="0.25">
      <c r="A949" s="17" t="str">
        <f>IF(DetalleExp!H949='Tablas intermedias'!$A$2,"Ordenes de Compra",IF(DetalleExp!H949='Tablas intermedias'!$A$3,"Financiamiento Internacional","Legítimo Abono"))</f>
        <v>Ordenes de Compra</v>
      </c>
      <c r="B949" s="7">
        <f>DetalleExp!E949</f>
        <v>44286</v>
      </c>
      <c r="C949" s="1" t="str">
        <f>DetalleExp!A949</f>
        <v>EX-2021-28590718-APN-DTYC#MS</v>
      </c>
      <c r="D949" s="1" t="str">
        <f>IF(A949="Ordenes de Compra",VLOOKUP(C949,Autogestión!$B$2:$D$5090,3,0),IF(A949="Legítimo Abono",VLOOKUP(C949,NoAmpOC!$B$2:$H$988,7,0),"Factura"))</f>
        <v>Factura</v>
      </c>
      <c r="E949" s="26" t="str">
        <f>IF(A949="Ordenes de Compra",VLOOKUP($C949,Autogestión!$B$2:$G$5090,6,0),IF(A949="Financiamiento Internacional",VLOOKUP($C949,FinInt!$B$2:$G$508,6,0),"Legítimo Abono"))</f>
        <v>80-0004-LPR20</v>
      </c>
      <c r="F949" s="26" t="str">
        <f>IF($A949="Ordenes de Compra","ARS",IF($A949="Financiamiento Internacional",VLOOKUP($C949,FinInt!$B$2:$Q$508,15,0),VLOOKUP($C949,NoAmpOC!$B$2:$T$988,18,0)))</f>
        <v>ARS</v>
      </c>
      <c r="G949" s="5">
        <f>IF($A949="Ordenes de Compra",VLOOKUP($C949,Autogestión!$B$2:$H$5090,7,0),IF($A949="Financiamiento Internacional",VLOOKUP($C949,FinInt!$B$2:$Q$1308,16,0),VLOOKUP($C949,NoAmpOC!$B$2:$T$988,19,0)))</f>
        <v>16825.18</v>
      </c>
      <c r="H949" s="5">
        <f t="shared" si="42"/>
        <v>16825.18</v>
      </c>
      <c r="I949" s="26" t="str">
        <f>IF($A949="Ordenes de Compra",VLOOKUP($C949,Autogestión!$B$2:$J$5090,9,0),IF($A949="Financiamiento Internacional",VLOOKUP($C949,FinInt!$B$2:$G$1555,6,0),"Legitimo Abono"))</f>
        <v>80-0001-OCA21</v>
      </c>
      <c r="J949" s="1" t="str">
        <f>IF($A949="Ordenes de Compra",VLOOKUP($C949,Autogestión!$B$2:$R$5090,17,0),IF($A949="Financiamiento Internacional",VLOOKUP($C949,FinInt!$B$2:$O$1508,14,0),VLOOKUP($C949,NoAmpOC!$B$2:$R$988,17,0)))</f>
        <v>ANDREANI LOGÍSTICA S.A.</v>
      </c>
      <c r="K949" s="7" t="str">
        <f>DetalleExp!AP949</f>
        <v>DCMEYAP#MS-PVD</v>
      </c>
      <c r="L949" s="7" t="str">
        <f>DetalleExp!AQ949</f>
        <v>PVD - Privada</v>
      </c>
      <c r="M949" s="7" t="str">
        <f>DetalleExp!AR949</f>
        <v>DCMEYAP#MS - Dirección de coberturas de medicamentos especiales y de alto precio</v>
      </c>
      <c r="N949" s="7">
        <f>DetalleExp!AS949</f>
        <v>44314</v>
      </c>
      <c r="O949" s="27">
        <f ca="1">ROUNDUP(TODAY()-N949,0)</f>
        <v>41</v>
      </c>
      <c r="P949" s="27">
        <f ca="1">ROUNDUP(TODAY()-B949,0)</f>
        <v>69</v>
      </c>
      <c r="Q949" s="1" t="str">
        <f>IFERROR(IF(A949="Ordenes de Compra",VLOOKUP($E949,'Ordenes de Compra'!$A$2:$E$1712,5,0),"Sin OC"),"Sin dato")</f>
        <v>Sin dato</v>
      </c>
      <c r="R949" s="28" t="str">
        <f>IFERROR(IF(A949="Ordenes de Compra",VLOOKUP($I949,'Ordenes de Compra'!$B$2:$E$1712,3,0),"Sin OC"),"Sin dato")</f>
        <v>Sin dato</v>
      </c>
      <c r="S949" s="1" t="str">
        <f>VLOOKUP($U949,'Tablas intermedias'!$C$1:$H$222,5,0)</f>
        <v>Programa</v>
      </c>
      <c r="T949" s="29" t="str">
        <f t="shared" si="43"/>
        <v>OK</v>
      </c>
      <c r="U949" s="30" t="str">
        <f t="shared" si="44"/>
        <v>DCMEYAP#MS-PVDPVD - PrivadaDCMEYAP#MS - Dirección de coberturas de medicamentos especiales y de alto precio</v>
      </c>
      <c r="V949" s="1" t="str">
        <f>VLOOKUP(U949,'Tablas intermedias'!$C$1:$H$222,6,0)</f>
        <v>Si</v>
      </c>
      <c r="W949" s="1" t="str">
        <f ca="1">IF(O949&lt;30,"menos de 30 días","más de 30 días")</f>
        <v>más de 30 días</v>
      </c>
    </row>
    <row r="950" spans="1:23" ht="14.25" hidden="1" thickTop="1" thickBot="1" x14ac:dyDescent="0.25">
      <c r="A950" s="17" t="str">
        <f>IF(DetalleExp!H950='Tablas intermedias'!$A$2,"Ordenes de Compra",IF(DetalleExp!H950='Tablas intermedias'!$A$3,"Financiamiento Internacional","Legítimo Abono"))</f>
        <v>Legítimo Abono</v>
      </c>
      <c r="B950" s="7">
        <f>DetalleExp!E950</f>
        <v>44286</v>
      </c>
      <c r="C950" s="1" t="str">
        <f>DetalleExp!A950</f>
        <v>EX-2021-28593086-APN-DD#MS</v>
      </c>
      <c r="D950" s="1" t="str">
        <f>IF(A950="Ordenes de Compra",VLOOKUP(C950,Autogestión!$B$2:$D$5090,3,0),IF(A950="Legítimo Abono",VLOOKUP(C950,NoAmpOC!$B$2:$H$988,7,0),"Factura"))</f>
        <v>Factura B</v>
      </c>
      <c r="E950" s="26" t="str">
        <f>IF(A950="Ordenes de Compra",VLOOKUP($C950,Autogestión!$B$2:$G$5090,6,0),IF(A950="Financiamiento Internacional",VLOOKUP($C950,FinInt!$B$2:$G$508,6,0),"Legítimo Abono"))</f>
        <v>Legítimo Abono</v>
      </c>
      <c r="F950" s="26" t="str">
        <f>IF($A950="Ordenes de Compra","ARS",IF($A950="Financiamiento Internacional",VLOOKUP($C950,FinInt!$B$2:$Q$508,15,0),VLOOKUP($C950,NoAmpOC!$B$2:$T$988,18,0)))</f>
        <v>ARS</v>
      </c>
      <c r="G950" s="5">
        <f>IF($A950="Ordenes de Compra",VLOOKUP($C950,Autogestión!$B$2:$H$5090,7,0),IF($A950="Financiamiento Internacional",VLOOKUP($C950,FinInt!$B$2:$Q$1308,16,0),VLOOKUP($C950,NoAmpOC!$B$2:$T$988,19,0)))</f>
        <v>33880</v>
      </c>
      <c r="H950" s="5">
        <f t="shared" si="42"/>
        <v>33880</v>
      </c>
      <c r="I950" s="26" t="str">
        <f>IF($A950="Ordenes de Compra",VLOOKUP($C950,Autogestión!$B$2:$J$5090,9,0),IF($A950="Financiamiento Internacional",VLOOKUP($C950,FinInt!$B$2:$G$1555,6,0),"Legitimo Abono"))</f>
        <v>Legitimo Abono</v>
      </c>
      <c r="J950" s="1" t="str">
        <f>IF($A950="Ordenes de Compra",VLOOKUP($C950,Autogestión!$B$2:$R$5090,17,0),IF($A950="Financiamiento Internacional",VLOOKUP($C950,FinInt!$B$2:$O$1508,14,0),VLOOKUP($C950,NoAmpOC!$B$2:$R$988,17,0)))</f>
        <v>GONZALO HERNANDEZ</v>
      </c>
      <c r="K950" s="7" t="str">
        <f>DetalleExp!AP950</f>
        <v>LPLAGER</v>
      </c>
      <c r="L950" s="7" t="str">
        <f>DetalleExp!AQ950</f>
        <v>DESPACHO - Despacho</v>
      </c>
      <c r="M950" s="7" t="str">
        <f>DetalleExp!AR950</f>
        <v>SAS#MS - Secretaría de acceso a la salud</v>
      </c>
      <c r="N950" s="7">
        <f>DetalleExp!AS950</f>
        <v>44348</v>
      </c>
      <c r="O950" s="27">
        <f ca="1">ROUNDUP(TODAY()-N950,0)</f>
        <v>7</v>
      </c>
      <c r="P950" s="27">
        <f ca="1">ROUNDUP(TODAY()-B950,0)</f>
        <v>69</v>
      </c>
      <c r="Q950" s="1" t="str">
        <f>IFERROR(IF(A950="Ordenes de Compra",VLOOKUP($E950,'Ordenes de Compra'!$A$2:$E$1712,5,0),"Sin OC"),"Sin dato")</f>
        <v>Sin OC</v>
      </c>
      <c r="R950" s="28" t="str">
        <f>IFERROR(IF(A950="Ordenes de Compra",VLOOKUP($I950,'Ordenes de Compra'!$B$2:$E$1712,3,0),"Sin OC"),"Sin dato")</f>
        <v>Sin OC</v>
      </c>
      <c r="S950" s="1" t="str">
        <f>VLOOKUP($U950,'Tablas intermedias'!$C$1:$H$222,5,0)</f>
        <v>Programa</v>
      </c>
      <c r="T950" s="29" t="str">
        <f t="shared" si="43"/>
        <v>OK</v>
      </c>
      <c r="U950" s="30" t="str">
        <f t="shared" si="44"/>
        <v>LPLAGERDESPACHO - DespachoSAS#MS - Secretaría de acceso a la salud</v>
      </c>
      <c r="V950" s="1" t="str">
        <f>VLOOKUP(U950,'Tablas intermedias'!$C$1:$H$222,6,0)</f>
        <v>Si</v>
      </c>
      <c r="W950" s="1" t="str">
        <f ca="1">IF(O950&lt;30,"menos de 30 días","más de 30 días")</f>
        <v>menos de 30 días</v>
      </c>
    </row>
    <row r="951" spans="1:23" ht="14.25" hidden="1" thickTop="1" thickBot="1" x14ac:dyDescent="0.25">
      <c r="A951" s="17" t="str">
        <f>IF(DetalleExp!H951='Tablas intermedias'!$A$2,"Ordenes de Compra",IF(DetalleExp!H951='Tablas intermedias'!$A$3,"Financiamiento Internacional","Legítimo Abono"))</f>
        <v>Financiamiento Internacional</v>
      </c>
      <c r="B951" s="7">
        <f>DetalleExp!E951</f>
        <v>44286</v>
      </c>
      <c r="C951" s="1" t="str">
        <f>DetalleExp!A951</f>
        <v>EX-2021-28609965-APN-DAFYP#MS</v>
      </c>
      <c r="D951" s="1" t="str">
        <f>IF(A951="Ordenes de Compra",VLOOKUP(C951,Autogestión!$B$2:$D$5090,3,0),IF(A951="Legítimo Abono",VLOOKUP(C951,NoAmpOC!$B$2:$H$988,7,0),"Factura"))</f>
        <v>Factura</v>
      </c>
      <c r="E951" s="26" t="str">
        <f>IF(A951="Ordenes de Compra",VLOOKUP($C951,Autogestión!$B$2:$G$5090,6,0),IF(A951="Financiamiento Internacional",VLOOKUP($C951,FinInt!$B$2:$G$508,6,0),"Legítimo Abono"))</f>
        <v>Programa de Apoyo al Fortalecimiento de la cobertura pública efectiva de salud y un sistema integrado de provisión de salud de calidad. Proyectos BIRF - ARG/19/014 - PNUD</v>
      </c>
      <c r="F951" s="26" t="str">
        <f>IF($A951="Ordenes de Compra","ARS",IF($A951="Financiamiento Internacional",VLOOKUP($C951,FinInt!$B$2:$Q$508,15,0),VLOOKUP($C951,NoAmpOC!$B$2:$T$988,18,0)))</f>
        <v>ARS</v>
      </c>
      <c r="G951" s="5">
        <f>IF($A951="Ordenes de Compra",VLOOKUP($C951,Autogestión!$B$2:$H$5090,7,0),IF($A951="Financiamiento Internacional",VLOOKUP($C951,FinInt!$B$2:$Q$1308,16,0),VLOOKUP($C951,NoAmpOC!$B$2:$T$988,19,0)))</f>
        <v>380084.97</v>
      </c>
      <c r="H951" s="5">
        <f t="shared" si="42"/>
        <v>380084.97</v>
      </c>
      <c r="I951" s="26" t="str">
        <f>IF($A951="Ordenes de Compra",VLOOKUP($C951,Autogestión!$B$2:$J$5090,9,0),IF($A951="Financiamiento Internacional",VLOOKUP($C951,FinInt!$B$2:$G$1555,6,0),"Legitimo Abono"))</f>
        <v>Programa de Apoyo al Fortalecimiento de la cobertura pública efectiva de salud y un sistema integrado de provisión de salud de calidad. Proyectos BIRF - ARG/19/014 - PNUD</v>
      </c>
      <c r="J951" s="1" t="str">
        <f>IF($A951="Ordenes de Compra",VLOOKUP($C951,Autogestión!$B$2:$R$5090,17,0),IF($A951="Financiamiento Internacional",VLOOKUP($C951,FinInt!$B$2:$O$1508,14,0),VLOOKUP($C951,NoAmpOC!$B$2:$R$988,17,0)))</f>
        <v>PLAZA DE MAYO ONE SA</v>
      </c>
      <c r="K951" s="7" t="str">
        <f>DetalleExp!AP951</f>
        <v>DAFYP#MS-ARCHIVO</v>
      </c>
      <c r="L951" s="7" t="str">
        <f>DetalleExp!AQ951</f>
        <v>ARCHIVO - Archivo</v>
      </c>
      <c r="M951" s="7" t="str">
        <f>DetalleExp!AR951</f>
        <v>DAFYP#MS - Dirección de administración financiera y presupuestaria</v>
      </c>
      <c r="N951" s="7">
        <f>DetalleExp!AS951</f>
        <v>44333</v>
      </c>
      <c r="O951" s="27">
        <f ca="1">ROUNDUP(TODAY()-N951,0)</f>
        <v>22</v>
      </c>
      <c r="P951" s="27">
        <f ca="1">ROUNDUP(TODAY()-B951,0)</f>
        <v>69</v>
      </c>
      <c r="Q951" s="1" t="str">
        <f>IFERROR(IF(A951="Ordenes de Compra",VLOOKUP($E951,'Ordenes de Compra'!$A$2:$E$1712,5,0),"Sin OC"),"Sin dato")</f>
        <v>Sin OC</v>
      </c>
      <c r="R951" s="28" t="str">
        <f>IFERROR(IF(A951="Ordenes de Compra",VLOOKUP($I951,'Ordenes de Compra'!$B$2:$E$1712,3,0),"Sin OC"),"Sin dato")</f>
        <v>Sin OC</v>
      </c>
      <c r="S951" s="1" t="str">
        <f>VLOOKUP($U951,'Tablas intermedias'!$C$1:$H$222,5,0)</f>
        <v>DGPFE</v>
      </c>
      <c r="T951" s="29" t="str">
        <f t="shared" si="43"/>
        <v>OK</v>
      </c>
      <c r="U951" s="30" t="str">
        <f t="shared" si="44"/>
        <v>DAFYP#MS-ARCHIVOARCHIVO - ArchivoDAFYP#MS - Dirección de administración financiera y presupuestaria</v>
      </c>
      <c r="V951" s="1" t="str">
        <f>VLOOKUP(U951,'Tablas intermedias'!$C$1:$H$222,6,0)</f>
        <v>No</v>
      </c>
      <c r="W951" s="1" t="str">
        <f ca="1">IF(O951&lt;30,"menos de 30 días","más de 30 días")</f>
        <v>menos de 30 días</v>
      </c>
    </row>
    <row r="952" spans="1:23" ht="14.25" hidden="1" thickTop="1" thickBot="1" x14ac:dyDescent="0.25">
      <c r="A952" s="17" t="str">
        <f>IF(DetalleExp!H952='Tablas intermedias'!$A$2,"Ordenes de Compra",IF(DetalleExp!H952='Tablas intermedias'!$A$3,"Financiamiento Internacional","Legítimo Abono"))</f>
        <v>Financiamiento Internacional</v>
      </c>
      <c r="B952" s="7">
        <f>DetalleExp!E952</f>
        <v>44286</v>
      </c>
      <c r="C952" s="1" t="str">
        <f>DetalleExp!A952</f>
        <v>EX-2021-28612187-APN-DAFYP#MS</v>
      </c>
      <c r="D952" s="1" t="str">
        <f>IF(A952="Ordenes de Compra",VLOOKUP(C952,Autogestión!$B$2:$D$5090,3,0),IF(A952="Legítimo Abono",VLOOKUP(C952,NoAmpOC!$B$2:$H$988,7,0),"Factura"))</f>
        <v>Factura</v>
      </c>
      <c r="E952" s="26" t="str">
        <f>IF(A952="Ordenes de Compra",VLOOKUP($C952,Autogestión!$B$2:$G$5090,6,0),IF(A952="Financiamiento Internacional",VLOOKUP($C952,FinInt!$B$2:$G$508,6,0),"Legítimo Abono"))</f>
        <v>Programa de Apoyo al Fortalecimiento de la cobertura pública efectiva de salud y un sistema integrado de provisión de salud de calidad. Proyectos BIRF - ARG/19/014 - PNUD</v>
      </c>
      <c r="F952" s="26" t="str">
        <f>IF($A952="Ordenes de Compra","ARS",IF($A952="Financiamiento Internacional",VLOOKUP($C952,FinInt!$B$2:$Q$508,15,0),VLOOKUP($C952,NoAmpOC!$B$2:$T$988,18,0)))</f>
        <v>ARS</v>
      </c>
      <c r="G952" s="5">
        <f>IF($A952="Ordenes de Compra",VLOOKUP($C952,Autogestión!$B$2:$H$5090,7,0),IF($A952="Financiamiento Internacional",VLOOKUP($C952,FinInt!$B$2:$Q$1308,16,0),VLOOKUP($C952,NoAmpOC!$B$2:$T$988,19,0)))</f>
        <v>176845.51</v>
      </c>
      <c r="H952" s="5">
        <f t="shared" si="42"/>
        <v>176845.51</v>
      </c>
      <c r="I952" s="26" t="str">
        <f>IF($A952="Ordenes de Compra",VLOOKUP($C952,Autogestión!$B$2:$J$5090,9,0),IF($A952="Financiamiento Internacional",VLOOKUP($C952,FinInt!$B$2:$G$1555,6,0),"Legitimo Abono"))</f>
        <v>Programa de Apoyo al Fortalecimiento de la cobertura pública efectiva de salud y un sistema integrado de provisión de salud de calidad. Proyectos BIRF - ARG/19/014 - PNUD</v>
      </c>
      <c r="J952" s="1" t="str">
        <f>IF($A952="Ordenes de Compra",VLOOKUP($C952,Autogestión!$B$2:$R$5090,17,0),IF($A952="Financiamiento Internacional",VLOOKUP($C952,FinInt!$B$2:$O$1508,14,0),VLOOKUP($C952,NoAmpOC!$B$2:$R$988,17,0)))</f>
        <v>PLAZA DE MAYO ONE SA</v>
      </c>
      <c r="K952" s="7" t="str">
        <f>DetalleExp!AP952</f>
        <v>NRECABARREN</v>
      </c>
      <c r="L952" s="7" t="str">
        <f>DetalleExp!AQ952</f>
        <v>SISA - Sistema de información sanitaria argentino</v>
      </c>
      <c r="M952" s="7" t="str">
        <f>DetalleExp!AR952</f>
        <v>DNGEISS#MS - Dirección nacional de gobernanza e integración de los sistemas de salud</v>
      </c>
      <c r="N952" s="7">
        <f>DetalleExp!AS952</f>
        <v>44309</v>
      </c>
      <c r="O952" s="27">
        <f ca="1">ROUNDUP(TODAY()-N952,0)</f>
        <v>46</v>
      </c>
      <c r="P952" s="27">
        <f ca="1">ROUNDUP(TODAY()-B952,0)</f>
        <v>69</v>
      </c>
      <c r="Q952" s="1" t="str">
        <f>IFERROR(IF(A952="Ordenes de Compra",VLOOKUP($E952,'Ordenes de Compra'!$A$2:$E$1712,5,0),"Sin OC"),"Sin dato")</f>
        <v>Sin OC</v>
      </c>
      <c r="R952" s="28" t="str">
        <f>IFERROR(IF(A952="Ordenes de Compra",VLOOKUP($I952,'Ordenes de Compra'!$B$2:$E$1712,3,0),"Sin OC"),"Sin dato")</f>
        <v>Sin OC</v>
      </c>
      <c r="S952" s="1" t="str">
        <f>VLOOKUP($U952,'Tablas intermedias'!$C$1:$H$222,5,0)</f>
        <v>Programa</v>
      </c>
      <c r="T952" s="29" t="str">
        <f t="shared" si="43"/>
        <v>OK</v>
      </c>
      <c r="U952" s="30" t="str">
        <f t="shared" si="44"/>
        <v>NRECABARRENSISA - Sistema de información sanitaria argentinoDNGEISS#MS - Dirección nacional de gobernanza e integración de los sistemas de salud</v>
      </c>
      <c r="V952" s="1" t="str">
        <f>VLOOKUP(U952,'Tablas intermedias'!$C$1:$H$222,6,0)</f>
        <v>Si</v>
      </c>
      <c r="W952" s="1" t="str">
        <f ca="1">IF(O952&lt;30,"menos de 30 días","más de 30 días")</f>
        <v>más de 30 días</v>
      </c>
    </row>
    <row r="953" spans="1:23" ht="14.25" hidden="1" thickTop="1" thickBot="1" x14ac:dyDescent="0.25">
      <c r="A953" s="17" t="str">
        <f>IF(DetalleExp!H953='Tablas intermedias'!$A$2,"Ordenes de Compra",IF(DetalleExp!H953='Tablas intermedias'!$A$3,"Financiamiento Internacional","Legítimo Abono"))</f>
        <v>Ordenes de Compra</v>
      </c>
      <c r="B953" s="7">
        <f>DetalleExp!E953</f>
        <v>44286</v>
      </c>
      <c r="C953" s="1" t="str">
        <f>DetalleExp!A953</f>
        <v>EX-2021-28612844-APN-DTYC#MS</v>
      </c>
      <c r="D953" s="1" t="str">
        <f>IF(A953="Ordenes de Compra",VLOOKUP(C953,Autogestión!$B$2:$D$5090,3,0),IF(A953="Legítimo Abono",VLOOKUP(C953,NoAmpOC!$B$2:$H$988,7,0),"Factura"))</f>
        <v>Factura</v>
      </c>
      <c r="E953" s="26" t="str">
        <f>IF(A953="Ordenes de Compra",VLOOKUP($C953,Autogestión!$B$2:$G$5090,6,0),IF(A953="Financiamiento Internacional",VLOOKUP($C953,FinInt!$B$2:$G$508,6,0),"Legítimo Abono"))</f>
        <v>80-0004-LPR20</v>
      </c>
      <c r="F953" s="26" t="str">
        <f>IF($A953="Ordenes de Compra","ARS",IF($A953="Financiamiento Internacional",VLOOKUP($C953,FinInt!$B$2:$Q$508,15,0),VLOOKUP($C953,NoAmpOC!$B$2:$T$988,18,0)))</f>
        <v>ARS</v>
      </c>
      <c r="G953" s="5">
        <f>IF($A953="Ordenes de Compra",VLOOKUP($C953,Autogestión!$B$2:$H$5090,7,0),IF($A953="Financiamiento Internacional",VLOOKUP($C953,FinInt!$B$2:$Q$1308,16,0),VLOOKUP($C953,NoAmpOC!$B$2:$T$988,19,0)))</f>
        <v>16825.18</v>
      </c>
      <c r="H953" s="5">
        <f t="shared" si="42"/>
        <v>16825.18</v>
      </c>
      <c r="I953" s="26" t="str">
        <f>IF($A953="Ordenes de Compra",VLOOKUP($C953,Autogestión!$B$2:$J$5090,9,0),IF($A953="Financiamiento Internacional",VLOOKUP($C953,FinInt!$B$2:$G$1555,6,0),"Legitimo Abono"))</f>
        <v>80-0001-OCA21</v>
      </c>
      <c r="J953" s="1" t="str">
        <f>IF($A953="Ordenes de Compra",VLOOKUP($C953,Autogestión!$B$2:$R$5090,17,0),IF($A953="Financiamiento Internacional",VLOOKUP($C953,FinInt!$B$2:$O$1508,14,0),VLOOKUP($C953,NoAmpOC!$B$2:$R$988,17,0)))</f>
        <v>ANDREANI LOGÍSTICA S.A.</v>
      </c>
      <c r="K953" s="7" t="str">
        <f>DetalleExp!AP953</f>
        <v>DCMEYAP#MS-PVD</v>
      </c>
      <c r="L953" s="7" t="str">
        <f>DetalleExp!AQ953</f>
        <v>PVD - Privada</v>
      </c>
      <c r="M953" s="7" t="str">
        <f>DetalleExp!AR953</f>
        <v>DCMEYAP#MS - Dirección de coberturas de medicamentos especiales y de alto precio</v>
      </c>
      <c r="N953" s="7">
        <f>DetalleExp!AS953</f>
        <v>44314</v>
      </c>
      <c r="O953" s="27">
        <f ca="1">ROUNDUP(TODAY()-N953,0)</f>
        <v>41</v>
      </c>
      <c r="P953" s="27">
        <f ca="1">ROUNDUP(TODAY()-B953,0)</f>
        <v>69</v>
      </c>
      <c r="Q953" s="1" t="str">
        <f>IFERROR(IF(A953="Ordenes de Compra",VLOOKUP($E953,'Ordenes de Compra'!$A$2:$E$1712,5,0),"Sin OC"),"Sin dato")</f>
        <v>Sin dato</v>
      </c>
      <c r="R953" s="28" t="str">
        <f>IFERROR(IF(A953="Ordenes de Compra",VLOOKUP($I953,'Ordenes de Compra'!$B$2:$E$1712,3,0),"Sin OC"),"Sin dato")</f>
        <v>Sin dato</v>
      </c>
      <c r="S953" s="1" t="str">
        <f>VLOOKUP($U953,'Tablas intermedias'!$C$1:$H$222,5,0)</f>
        <v>Programa</v>
      </c>
      <c r="T953" s="29" t="str">
        <f t="shared" si="43"/>
        <v>OK</v>
      </c>
      <c r="U953" s="30" t="str">
        <f t="shared" si="44"/>
        <v>DCMEYAP#MS-PVDPVD - PrivadaDCMEYAP#MS - Dirección de coberturas de medicamentos especiales y de alto precio</v>
      </c>
      <c r="V953" s="1" t="str">
        <f>VLOOKUP(U953,'Tablas intermedias'!$C$1:$H$222,6,0)</f>
        <v>Si</v>
      </c>
      <c r="W953" s="1" t="str">
        <f ca="1">IF(O953&lt;30,"menos de 30 días","más de 30 días")</f>
        <v>más de 30 días</v>
      </c>
    </row>
    <row r="954" spans="1:23" ht="14.25" hidden="1" thickTop="1" thickBot="1" x14ac:dyDescent="0.25">
      <c r="A954" s="17" t="str">
        <f>IF(DetalleExp!H954='Tablas intermedias'!$A$2,"Ordenes de Compra",IF(DetalleExp!H954='Tablas intermedias'!$A$3,"Financiamiento Internacional","Legítimo Abono"))</f>
        <v>Ordenes de Compra</v>
      </c>
      <c r="B954" s="7">
        <f>DetalleExp!E954</f>
        <v>44286</v>
      </c>
      <c r="C954" s="1" t="str">
        <f>DetalleExp!A954</f>
        <v>EX-2021-28624458-APN-DTYC#MS</v>
      </c>
      <c r="D954" s="1" t="str">
        <f>IF(A954="Ordenes de Compra",VLOOKUP(C954,Autogestión!$B$2:$D$5090,3,0),IF(A954="Legítimo Abono",VLOOKUP(C954,NoAmpOC!$B$2:$H$988,7,0),"Factura"))</f>
        <v>Factura</v>
      </c>
      <c r="E954" s="26" t="str">
        <f>IF(A954="Ordenes de Compra",VLOOKUP($C954,Autogestión!$B$2:$G$5090,6,0),IF(A954="Financiamiento Internacional",VLOOKUP($C954,FinInt!$B$2:$G$508,6,0),"Legítimo Abono"))</f>
        <v>80-0004-LPR20</v>
      </c>
      <c r="F954" s="26" t="str">
        <f>IF($A954="Ordenes de Compra","ARS",IF($A954="Financiamiento Internacional",VLOOKUP($C954,FinInt!$B$2:$Q$508,15,0),VLOOKUP($C954,NoAmpOC!$B$2:$T$988,18,0)))</f>
        <v>ARS</v>
      </c>
      <c r="G954" s="5">
        <f>IF($A954="Ordenes de Compra",VLOOKUP($C954,Autogestión!$B$2:$H$5090,7,0),IF($A954="Financiamiento Internacional",VLOOKUP($C954,FinInt!$B$2:$Q$1308,16,0),VLOOKUP($C954,NoAmpOC!$B$2:$T$988,19,0)))</f>
        <v>67300.7</v>
      </c>
      <c r="H954" s="5">
        <f t="shared" si="42"/>
        <v>67300.7</v>
      </c>
      <c r="I954" s="26" t="str">
        <f>IF($A954="Ordenes de Compra",VLOOKUP($C954,Autogestión!$B$2:$J$5090,9,0),IF($A954="Financiamiento Internacional",VLOOKUP($C954,FinInt!$B$2:$G$1555,6,0),"Legitimo Abono"))</f>
        <v>80-0001-OCA21</v>
      </c>
      <c r="J954" s="1" t="str">
        <f>IF($A954="Ordenes de Compra",VLOOKUP($C954,Autogestión!$B$2:$R$5090,17,0),IF($A954="Financiamiento Internacional",VLOOKUP($C954,FinInt!$B$2:$O$1508,14,0),VLOOKUP($C954,NoAmpOC!$B$2:$R$988,17,0)))</f>
        <v>ANDREANI LOGÍSTICA S.A.</v>
      </c>
      <c r="K954" s="7" t="str">
        <f>DetalleExp!AP954</f>
        <v>DCMEYAP#MS-PVD</v>
      </c>
      <c r="L954" s="7" t="str">
        <f>DetalleExp!AQ954</f>
        <v>PVD - Privada</v>
      </c>
      <c r="M954" s="7" t="str">
        <f>DetalleExp!AR954</f>
        <v>DCMEYAP#MS - Dirección de coberturas de medicamentos especiales y de alto precio</v>
      </c>
      <c r="N954" s="7">
        <f>DetalleExp!AS954</f>
        <v>44314</v>
      </c>
      <c r="O954" s="27">
        <f ca="1">ROUNDUP(TODAY()-N954,0)</f>
        <v>41</v>
      </c>
      <c r="P954" s="27">
        <f ca="1">ROUNDUP(TODAY()-B954,0)</f>
        <v>69</v>
      </c>
      <c r="Q954" s="1" t="str">
        <f>IFERROR(IF(A954="Ordenes de Compra",VLOOKUP($E954,'Ordenes de Compra'!$A$2:$E$1712,5,0),"Sin OC"),"Sin dato")</f>
        <v>Sin dato</v>
      </c>
      <c r="R954" s="28" t="str">
        <f>IFERROR(IF(A954="Ordenes de Compra",VLOOKUP($I954,'Ordenes de Compra'!$B$2:$E$1712,3,0),"Sin OC"),"Sin dato")</f>
        <v>Sin dato</v>
      </c>
      <c r="S954" s="1" t="str">
        <f>VLOOKUP($U954,'Tablas intermedias'!$C$1:$H$222,5,0)</f>
        <v>Programa</v>
      </c>
      <c r="T954" s="29" t="str">
        <f t="shared" si="43"/>
        <v>OK</v>
      </c>
      <c r="U954" s="30" t="str">
        <f t="shared" si="44"/>
        <v>DCMEYAP#MS-PVDPVD - PrivadaDCMEYAP#MS - Dirección de coberturas de medicamentos especiales y de alto precio</v>
      </c>
      <c r="V954" s="1" t="str">
        <f>VLOOKUP(U954,'Tablas intermedias'!$C$1:$H$222,6,0)</f>
        <v>Si</v>
      </c>
      <c r="W954" s="1" t="str">
        <f ca="1">IF(O954&lt;30,"menos de 30 días","más de 30 días")</f>
        <v>más de 30 días</v>
      </c>
    </row>
    <row r="955" spans="1:23" ht="14.25" hidden="1" thickTop="1" thickBot="1" x14ac:dyDescent="0.25">
      <c r="A955" s="17" t="str">
        <f>IF(DetalleExp!H955='Tablas intermedias'!$A$2,"Ordenes de Compra",IF(DetalleExp!H955='Tablas intermedias'!$A$3,"Financiamiento Internacional","Legítimo Abono"))</f>
        <v>Ordenes de Compra</v>
      </c>
      <c r="B955" s="7">
        <f>DetalleExp!E955</f>
        <v>44287</v>
      </c>
      <c r="C955" s="1" t="str">
        <f>DetalleExp!A955</f>
        <v>EX-2021-28785763-APN-DTYC#MS</v>
      </c>
      <c r="D955" s="1" t="str">
        <f>IF(A955="Ordenes de Compra",VLOOKUP(C955,Autogestión!$B$2:$D$5090,3,0),IF(A955="Legítimo Abono",VLOOKUP(C955,NoAmpOC!$B$2:$H$988,7,0),"Factura"))</f>
        <v>Factura</v>
      </c>
      <c r="E955" s="26" t="str">
        <f>IF(A955="Ordenes de Compra",VLOOKUP($C955,Autogestión!$B$2:$G$5090,6,0),IF(A955="Financiamiento Internacional",VLOOKUP($C955,FinInt!$B$2:$G$508,6,0),"Legítimo Abono"))</f>
        <v>80-0013-LPU20</v>
      </c>
      <c r="F955" s="26" t="str">
        <f>IF($A955="Ordenes de Compra","ARS",IF($A955="Financiamiento Internacional",VLOOKUP($C955,FinInt!$B$2:$Q$508,15,0),VLOOKUP($C955,NoAmpOC!$B$2:$T$988,18,0)))</f>
        <v>ARS</v>
      </c>
      <c r="G955" s="5">
        <f>IF($A955="Ordenes de Compra",VLOOKUP($C955,Autogestión!$B$2:$H$5090,7,0),IF($A955="Financiamiento Internacional",VLOOKUP($C955,FinInt!$B$2:$Q$1308,16,0),VLOOKUP($C955,NoAmpOC!$B$2:$T$988,19,0)))</f>
        <v>3056199.15</v>
      </c>
      <c r="H955" s="5">
        <f t="shared" si="42"/>
        <v>3056199.15</v>
      </c>
      <c r="I955" s="26" t="str">
        <f>IF($A955="Ordenes de Compra",VLOOKUP($C955,Autogestión!$B$2:$J$5090,9,0),IF($A955="Financiamiento Internacional",VLOOKUP($C955,FinInt!$B$2:$G$1555,6,0),"Legitimo Abono"))</f>
        <v>80-1060-OC21</v>
      </c>
      <c r="J955" s="1" t="str">
        <f>IF($A955="Ordenes de Compra",VLOOKUP($C955,Autogestión!$B$2:$R$5090,17,0),IF($A955="Financiamiento Internacional",VLOOKUP($C955,FinInt!$B$2:$O$1508,14,0),VLOOKUP($C955,NoAmpOC!$B$2:$R$988,17,0)))</f>
        <v>ACLIMATAR S.R.L</v>
      </c>
      <c r="K955" s="7" t="str">
        <f>DetalleExp!AP955</f>
        <v>DCYC#MS-FACTURAS</v>
      </c>
      <c r="L955" s="7" t="str">
        <f>DetalleExp!AQ955</f>
        <v>FACTURAS - Facturas</v>
      </c>
      <c r="M955" s="7" t="str">
        <f>DetalleExp!AR955</f>
        <v>DCYC#MS - Dirección de compras y contrataciones</v>
      </c>
      <c r="N955" s="7">
        <f>DetalleExp!AS955</f>
        <v>44292</v>
      </c>
      <c r="O955" s="27">
        <f ca="1">ROUNDUP(TODAY()-N955,0)</f>
        <v>63</v>
      </c>
      <c r="P955" s="27">
        <f ca="1">ROUNDUP(TODAY()-B955,0)</f>
        <v>68</v>
      </c>
      <c r="Q955" s="1" t="str">
        <f>IFERROR(IF(A955="Ordenes de Compra",VLOOKUP($E955,'Ordenes de Compra'!$A$2:$E$1712,5,0),"Sin OC"),"Sin dato")</f>
        <v>1.0.0.3.0</v>
      </c>
      <c r="R955" s="28">
        <f>IFERROR(IF(A955="Ordenes de Compra",VLOOKUP($I955,'Ordenes de Compra'!$B$2:$E$1712,3,0),"Sin OC"),"Sin dato")</f>
        <v>12833330.5</v>
      </c>
      <c r="S955" s="1" t="str">
        <f>VLOOKUP($U955,'Tablas intermedias'!$C$1:$H$222,5,0)</f>
        <v>Compras</v>
      </c>
      <c r="T955" s="29" t="str">
        <f t="shared" si="43"/>
        <v>OK</v>
      </c>
      <c r="U955" s="30" t="str">
        <f t="shared" si="44"/>
        <v>DCYC#MS-FACTURASFACTURAS - FacturasDCYC#MS - Dirección de compras y contrataciones</v>
      </c>
      <c r="V955" s="1" t="str">
        <f>VLOOKUP(U955,'Tablas intermedias'!$C$1:$H$222,6,0)</f>
        <v>Si</v>
      </c>
      <c r="W955" s="1" t="str">
        <f ca="1">IF(O955&lt;30,"menos de 30 días","más de 30 días")</f>
        <v>más de 30 días</v>
      </c>
    </row>
    <row r="956" spans="1:23" ht="14.25" hidden="1" thickTop="1" thickBot="1" x14ac:dyDescent="0.25">
      <c r="A956" s="17" t="str">
        <f>IF(DetalleExp!H956='Tablas intermedias'!$A$2,"Ordenes de Compra",IF(DetalleExp!H956='Tablas intermedias'!$A$3,"Financiamiento Internacional","Legítimo Abono"))</f>
        <v>Legítimo Abono</v>
      </c>
      <c r="B956" s="7">
        <f>DetalleExp!E956</f>
        <v>44287</v>
      </c>
      <c r="C956" s="1" t="str">
        <f>DetalleExp!A956</f>
        <v>EX-2021-28800936-APN-DD#MS</v>
      </c>
      <c r="D956" s="1" t="str">
        <f>IF(A956="Ordenes de Compra",VLOOKUP(C956,Autogestión!$B$2:$D$5090,3,0),IF(A956="Legítimo Abono",VLOOKUP(C956,NoAmpOC!$B$2:$H$988,7,0),"Factura"))</f>
        <v>Factura B</v>
      </c>
      <c r="E956" s="26" t="str">
        <f>IF(A956="Ordenes de Compra",VLOOKUP($C956,Autogestión!$B$2:$G$5090,6,0),IF(A956="Financiamiento Internacional",VLOOKUP($C956,FinInt!$B$2:$G$508,6,0),"Legítimo Abono"))</f>
        <v>Legítimo Abono</v>
      </c>
      <c r="F956" s="26" t="str">
        <f>IF($A956="Ordenes de Compra","ARS",IF($A956="Financiamiento Internacional",VLOOKUP($C956,FinInt!$B$2:$Q$508,15,0),VLOOKUP($C956,NoAmpOC!$B$2:$T$988,18,0)))</f>
        <v>ARS</v>
      </c>
      <c r="G956" s="5">
        <f>IF($A956="Ordenes de Compra",VLOOKUP($C956,Autogestión!$B$2:$H$5090,7,0),IF($A956="Financiamiento Internacional",VLOOKUP($C956,FinInt!$B$2:$Q$1308,16,0),VLOOKUP($C956,NoAmpOC!$B$2:$T$988,19,0)))</f>
        <v>257972</v>
      </c>
      <c r="H956" s="5">
        <f t="shared" si="42"/>
        <v>257972</v>
      </c>
      <c r="I956" s="26" t="str">
        <f>IF($A956="Ordenes de Compra",VLOOKUP($C956,Autogestión!$B$2:$J$5090,9,0),IF($A956="Financiamiento Internacional",VLOOKUP($C956,FinInt!$B$2:$G$1555,6,0),"Legitimo Abono"))</f>
        <v>Legitimo Abono</v>
      </c>
      <c r="J956" s="1" t="str">
        <f>IF($A956="Ordenes de Compra",VLOOKUP($C956,Autogestión!$B$2:$R$5090,17,0),IF($A956="Financiamiento Internacional",VLOOKUP($C956,FinInt!$B$2:$O$1508,14,0),VLOOKUP($C956,NoAmpOC!$B$2:$R$988,17,0)))</f>
        <v>Full Green SA</v>
      </c>
      <c r="K956" s="7" t="str">
        <f>DetalleExp!AP956</f>
        <v>LCOURREGES</v>
      </c>
      <c r="L956" s="7" t="str">
        <f>DetalleExp!AQ956</f>
        <v>TESORERIA - Tesorería</v>
      </c>
      <c r="M956" s="7" t="str">
        <f>DetalleExp!AR956</f>
        <v>DCYT#MS - Dirección de contabilidad y tesorería</v>
      </c>
      <c r="N956" s="7">
        <f>DetalleExp!AS956</f>
        <v>44343</v>
      </c>
      <c r="O956" s="27">
        <f ca="1">ROUNDUP(TODAY()-N956,0)</f>
        <v>12</v>
      </c>
      <c r="P956" s="27">
        <f ca="1">ROUNDUP(TODAY()-B956,0)</f>
        <v>68</v>
      </c>
      <c r="Q956" s="1" t="str">
        <f>IFERROR(IF(A956="Ordenes de Compra",VLOOKUP($E956,'Ordenes de Compra'!$A$2:$E$1712,5,0),"Sin OC"),"Sin dato")</f>
        <v>Sin OC</v>
      </c>
      <c r="R956" s="28" t="str">
        <f>IFERROR(IF(A956="Ordenes de Compra",VLOOKUP($I956,'Ordenes de Compra'!$B$2:$E$1712,3,0),"Sin OC"),"Sin dato")</f>
        <v>Sin OC</v>
      </c>
      <c r="S956" s="1" t="str">
        <f>VLOOKUP($U956,'Tablas intermedias'!$C$1:$H$222,5,0)</f>
        <v>Tesorería</v>
      </c>
      <c r="T956" s="29" t="str">
        <f t="shared" si="43"/>
        <v>OK</v>
      </c>
      <c r="U956" s="30" t="str">
        <f t="shared" si="44"/>
        <v>LCOURREGESTESORERIA - TesoreríaDCYT#MS - Dirección de contabilidad y tesorería</v>
      </c>
      <c r="V956" s="1" t="str">
        <f>VLOOKUP(U956,'Tablas intermedias'!$C$1:$H$222,6,0)</f>
        <v>No</v>
      </c>
      <c r="W956" s="1" t="str">
        <f ca="1">IF(O956&lt;30,"menos de 30 días","más de 30 días")</f>
        <v>menos de 30 días</v>
      </c>
    </row>
    <row r="957" spans="1:23" ht="14.25" hidden="1" thickTop="1" thickBot="1" x14ac:dyDescent="0.25">
      <c r="A957" s="17" t="str">
        <f>IF(DetalleExp!H957='Tablas intermedias'!$A$2,"Ordenes de Compra",IF(DetalleExp!H957='Tablas intermedias'!$A$3,"Financiamiento Internacional","Legítimo Abono"))</f>
        <v>Ordenes de Compra</v>
      </c>
      <c r="B957" s="7">
        <f>DetalleExp!E957</f>
        <v>44287</v>
      </c>
      <c r="C957" s="1" t="str">
        <f>DetalleExp!A957</f>
        <v>EX-2021-28857898-APN-DTYC#MS</v>
      </c>
      <c r="D957" s="1" t="str">
        <f>IF(A957="Ordenes de Compra",VLOOKUP(C957,Autogestión!$B$2:$D$5090,3,0),IF(A957="Legítimo Abono",VLOOKUP(C957,NoAmpOC!$B$2:$H$988,7,0),"Factura"))</f>
        <v>Factura</v>
      </c>
      <c r="E957" s="26" t="str">
        <f>IF(A957="Ordenes de Compra",VLOOKUP($C957,Autogestión!$B$2:$G$5090,6,0),IF(A957="Financiamiento Internacional",VLOOKUP($C957,FinInt!$B$2:$G$508,6,0),"Legítimo Abono"))</f>
        <v>80-0028-CDI17</v>
      </c>
      <c r="F957" s="26" t="str">
        <f>IF($A957="Ordenes de Compra","ARS",IF($A957="Financiamiento Internacional",VLOOKUP($C957,FinInt!$B$2:$Q$508,15,0),VLOOKUP($C957,NoAmpOC!$B$2:$T$988,18,0)))</f>
        <v>ARS</v>
      </c>
      <c r="G957" s="5">
        <f>IF($A957="Ordenes de Compra",VLOOKUP($C957,Autogestión!$B$2:$H$5090,7,0),IF($A957="Financiamiento Internacional",VLOOKUP($C957,FinInt!$B$2:$Q$1308,16,0),VLOOKUP($C957,NoAmpOC!$B$2:$T$988,19,0)))</f>
        <v>4725249.87</v>
      </c>
      <c r="H957" s="5">
        <f t="shared" si="42"/>
        <v>4725249.87</v>
      </c>
      <c r="I957" s="26" t="str">
        <f>IF($A957="Ordenes de Compra",VLOOKUP($C957,Autogestión!$B$2:$J$5090,9,0),IF($A957="Financiamiento Internacional",VLOOKUP($C957,FinInt!$B$2:$G$1555,6,0),"Legitimo Abono"))</f>
        <v>80-1198-CON20</v>
      </c>
      <c r="J957" s="1" t="str">
        <f>IF($A957="Ordenes de Compra",VLOOKUP($C957,Autogestión!$B$2:$R$5090,17,0),IF($A957="Financiamiento Internacional",VLOOKUP($C957,FinInt!$B$2:$O$1508,14,0),VLOOKUP($C957,NoAmpOC!$B$2:$R$988,17,0)))</f>
        <v>CORREO OFICIAL DE LA REPÚBLICA ARGENTINA S.A..</v>
      </c>
      <c r="K957" s="7" t="str">
        <f>DetalleExp!AP957</f>
        <v>AMHERRERA</v>
      </c>
      <c r="L957" s="7" t="str">
        <f>DetalleExp!AQ957</f>
        <v>LIQUIDACION_GASTOS - Liquidación de gastos</v>
      </c>
      <c r="M957" s="7" t="str">
        <f>DetalleExp!AR957</f>
        <v>DCYT#MS - Dirección de contabilidad y tesorería</v>
      </c>
      <c r="N957" s="7">
        <f>DetalleExp!AS957</f>
        <v>44350</v>
      </c>
      <c r="O957" s="27">
        <f ca="1">ROUNDUP(TODAY()-N957,0)</f>
        <v>5</v>
      </c>
      <c r="P957" s="27">
        <f ca="1">ROUNDUP(TODAY()-B957,0)</f>
        <v>68</v>
      </c>
      <c r="Q957" s="1" t="str">
        <f>IFERROR(IF(A957="Ordenes de Compra",VLOOKUP($E957,'Ordenes de Compra'!$A$2:$E$1712,5,0),"Sin OC"),"Sin dato")</f>
        <v>29.0.0.5.0</v>
      </c>
      <c r="R957" s="28">
        <f>IFERROR(IF(A957="Ordenes de Compra",VLOOKUP($I957,'Ordenes de Compra'!$B$2:$E$1712,3,0),"Sin OC"),"Sin dato")</f>
        <v>689171613</v>
      </c>
      <c r="S957" s="1" t="str">
        <f>VLOOKUP($U957,'Tablas intermedias'!$C$1:$H$222,5,0)</f>
        <v>Contabilidad</v>
      </c>
      <c r="T957" s="29" t="str">
        <f t="shared" si="43"/>
        <v>OK</v>
      </c>
      <c r="U957" s="30" t="str">
        <f t="shared" si="44"/>
        <v>AMHERRERALIQUIDACION_GASTOS - Liquidación de gastosDCYT#MS - Dirección de contabilidad y tesorería</v>
      </c>
      <c r="V957" s="1" t="str">
        <f>VLOOKUP(U957,'Tablas intermedias'!$C$1:$H$222,6,0)</f>
        <v>Si</v>
      </c>
      <c r="W957" s="1" t="str">
        <f ca="1">IF(O957&lt;30,"menos de 30 días","más de 30 días")</f>
        <v>menos de 30 días</v>
      </c>
    </row>
    <row r="958" spans="1:23" ht="14.25" hidden="1" thickTop="1" thickBot="1" x14ac:dyDescent="0.25">
      <c r="A958" s="17" t="str">
        <f>IF(DetalleExp!H958='Tablas intermedias'!$A$2,"Ordenes de Compra",IF(DetalleExp!H958='Tablas intermedias'!$A$3,"Financiamiento Internacional","Legítimo Abono"))</f>
        <v>Ordenes de Compra</v>
      </c>
      <c r="B958" s="7">
        <f>DetalleExp!E958</f>
        <v>44287</v>
      </c>
      <c r="C958" s="1" t="str">
        <f>DetalleExp!A958</f>
        <v>EX-2021-28858143-APN-DTYC#MS</v>
      </c>
      <c r="D958" s="1" t="str">
        <f>IF(A958="Ordenes de Compra",VLOOKUP(C958,Autogestión!$B$2:$D$5090,3,0),IF(A958="Legítimo Abono",VLOOKUP(C958,NoAmpOC!$B$2:$H$988,7,0),"Factura"))</f>
        <v>Factura</v>
      </c>
      <c r="E958" s="26" t="str">
        <f>IF(A958="Ordenes de Compra",VLOOKUP($C958,Autogestión!$B$2:$G$5090,6,0),IF(A958="Financiamiento Internacional",VLOOKUP($C958,FinInt!$B$2:$G$508,6,0),"Legítimo Abono"))</f>
        <v>80-0028-CDI17</v>
      </c>
      <c r="F958" s="26" t="str">
        <f>IF($A958="Ordenes de Compra","ARS",IF($A958="Financiamiento Internacional",VLOOKUP($C958,FinInt!$B$2:$Q$508,15,0),VLOOKUP($C958,NoAmpOC!$B$2:$T$988,18,0)))</f>
        <v>ARS</v>
      </c>
      <c r="G958" s="5">
        <f>IF($A958="Ordenes de Compra",VLOOKUP($C958,Autogestión!$B$2:$H$5090,7,0),IF($A958="Financiamiento Internacional",VLOOKUP($C958,FinInt!$B$2:$Q$1308,16,0),VLOOKUP($C958,NoAmpOC!$B$2:$T$988,19,0)))</f>
        <v>5410449.8300000001</v>
      </c>
      <c r="H958" s="5">
        <f t="shared" si="42"/>
        <v>5410449.8300000001</v>
      </c>
      <c r="I958" s="26" t="str">
        <f>IF($A958="Ordenes de Compra",VLOOKUP($C958,Autogestión!$B$2:$J$5090,9,0),IF($A958="Financiamiento Internacional",VLOOKUP($C958,FinInt!$B$2:$G$1555,6,0),"Legitimo Abono"))</f>
        <v>80-1198-CON20</v>
      </c>
      <c r="J958" s="1" t="str">
        <f>IF($A958="Ordenes de Compra",VLOOKUP($C958,Autogestión!$B$2:$R$5090,17,0),IF($A958="Financiamiento Internacional",VLOOKUP($C958,FinInt!$B$2:$O$1508,14,0),VLOOKUP($C958,NoAmpOC!$B$2:$R$988,17,0)))</f>
        <v>CORREO OFICIAL DE LA REPÚBLICA ARGENTINA S.A..</v>
      </c>
      <c r="K958" s="7" t="str">
        <f>DetalleExp!AP958</f>
        <v>RUYVALDOVINOS</v>
      </c>
      <c r="L958" s="7" t="str">
        <f>DetalleExp!AQ958</f>
        <v>DESPACHO_DGA - Despacho - dirección general de administración</v>
      </c>
      <c r="M958" s="7" t="str">
        <f>DetalleExp!AR958</f>
        <v>DGA#MS - Dirección general de administración</v>
      </c>
      <c r="N958" s="7">
        <f>DetalleExp!AS958</f>
        <v>44344</v>
      </c>
      <c r="O958" s="27">
        <f ca="1">ROUNDUP(TODAY()-N958,0)</f>
        <v>11</v>
      </c>
      <c r="P958" s="27">
        <f ca="1">ROUNDUP(TODAY()-B958,0)</f>
        <v>68</v>
      </c>
      <c r="Q958" s="1" t="str">
        <f>IFERROR(IF(A958="Ordenes de Compra",VLOOKUP($E958,'Ordenes de Compra'!$A$2:$E$1712,5,0),"Sin OC"),"Sin dato")</f>
        <v>29.0.0.5.0</v>
      </c>
      <c r="R958" s="28">
        <f>IFERROR(IF(A958="Ordenes de Compra",VLOOKUP($I958,'Ordenes de Compra'!$B$2:$E$1712,3,0),"Sin OC"),"Sin dato")</f>
        <v>689171613</v>
      </c>
      <c r="S958" s="1" t="str">
        <f>VLOOKUP($U958,'Tablas intermedias'!$C$1:$H$222,5,0)</f>
        <v>DGA</v>
      </c>
      <c r="T958" s="29" t="str">
        <f t="shared" si="43"/>
        <v>OK</v>
      </c>
      <c r="U958" s="30" t="str">
        <f t="shared" si="44"/>
        <v>RUYVALDOVINOSDESPACHO_DGA - Despacho - dirección general de administraciónDGA#MS - Dirección general de administración</v>
      </c>
      <c r="V958" s="1" t="str">
        <f>VLOOKUP(U958,'Tablas intermedias'!$C$1:$H$222,6,0)</f>
        <v>Si</v>
      </c>
      <c r="W958" s="1" t="str">
        <f ca="1">IF(O958&lt;30,"menos de 30 días","más de 30 días")</f>
        <v>menos de 30 días</v>
      </c>
    </row>
    <row r="959" spans="1:23" ht="14.25" hidden="1" thickTop="1" thickBot="1" x14ac:dyDescent="0.25">
      <c r="A959" s="17" t="str">
        <f>IF(DetalleExp!H959='Tablas intermedias'!$A$2,"Ordenes de Compra",IF(DetalleExp!H959='Tablas intermedias'!$A$3,"Financiamiento Internacional","Legítimo Abono"))</f>
        <v>Ordenes de Compra</v>
      </c>
      <c r="B959" s="7">
        <f>DetalleExp!E959</f>
        <v>44287</v>
      </c>
      <c r="C959" s="1" t="str">
        <f>DetalleExp!A959</f>
        <v>EX-2021-28858420-APN-DTYC#MS</v>
      </c>
      <c r="D959" s="1" t="str">
        <f>IF(A959="Ordenes de Compra",VLOOKUP(C959,Autogestión!$B$2:$D$5090,3,0),IF(A959="Legítimo Abono",VLOOKUP(C959,NoAmpOC!$B$2:$H$988,7,0),"Factura"))</f>
        <v>Factura</v>
      </c>
      <c r="E959" s="26" t="str">
        <f>IF(A959="Ordenes de Compra",VLOOKUP($C959,Autogestión!$B$2:$G$5090,6,0),IF(A959="Financiamiento Internacional",VLOOKUP($C959,FinInt!$B$2:$G$508,6,0),"Legítimo Abono"))</f>
        <v>80-0028-CDI17</v>
      </c>
      <c r="F959" s="26" t="str">
        <f>IF($A959="Ordenes de Compra","ARS",IF($A959="Financiamiento Internacional",VLOOKUP($C959,FinInt!$B$2:$Q$508,15,0),VLOOKUP($C959,NoAmpOC!$B$2:$T$988,18,0)))</f>
        <v>ARS</v>
      </c>
      <c r="G959" s="5">
        <f>IF($A959="Ordenes de Compra",VLOOKUP($C959,Autogestión!$B$2:$H$5090,7,0),IF($A959="Financiamiento Internacional",VLOOKUP($C959,FinInt!$B$2:$Q$1308,16,0),VLOOKUP($C959,NoAmpOC!$B$2:$T$988,19,0)))</f>
        <v>3970247.08</v>
      </c>
      <c r="H959" s="5">
        <f t="shared" si="42"/>
        <v>3970247.08</v>
      </c>
      <c r="I959" s="26" t="str">
        <f>IF($A959="Ordenes de Compra",VLOOKUP($C959,Autogestión!$B$2:$J$5090,9,0),IF($A959="Financiamiento Internacional",VLOOKUP($C959,FinInt!$B$2:$G$1555,6,0),"Legitimo Abono"))</f>
        <v>80-1198-CON20</v>
      </c>
      <c r="J959" s="1" t="str">
        <f>IF($A959="Ordenes de Compra",VLOOKUP($C959,Autogestión!$B$2:$R$5090,17,0),IF($A959="Financiamiento Internacional",VLOOKUP($C959,FinInt!$B$2:$O$1508,14,0),VLOOKUP($C959,NoAmpOC!$B$2:$R$988,17,0)))</f>
        <v>CORREO OFICIAL DE LA REPÚBLICA ARGENTINA S.A..</v>
      </c>
      <c r="K959" s="7" t="str">
        <f>DetalleExp!AP959</f>
        <v>DNMYTS#MS-REMEDIAR-ADMIN</v>
      </c>
      <c r="L959" s="7" t="str">
        <f>DetalleExp!AQ959</f>
        <v>REMEDIAR-ADMIN - Programa remediar - administración</v>
      </c>
      <c r="M959" s="7" t="str">
        <f>DetalleExp!AR959</f>
        <v>DNMYTS#MS - Dirección nacional de medicamentos y tecnología sanitaria</v>
      </c>
      <c r="N959" s="7">
        <f>DetalleExp!AS959</f>
        <v>44291</v>
      </c>
      <c r="O959" s="27">
        <f ca="1">ROUNDUP(TODAY()-N959,0)</f>
        <v>64</v>
      </c>
      <c r="P959" s="27">
        <f ca="1">ROUNDUP(TODAY()-B959,0)</f>
        <v>68</v>
      </c>
      <c r="Q959" s="1" t="str">
        <f>IFERROR(IF(A959="Ordenes de Compra",VLOOKUP($E959,'Ordenes de Compra'!$A$2:$E$1712,5,0),"Sin OC"),"Sin dato")</f>
        <v>29.0.0.5.0</v>
      </c>
      <c r="R959" s="28">
        <f>IFERROR(IF(A959="Ordenes de Compra",VLOOKUP($I959,'Ordenes de Compra'!$B$2:$E$1712,3,0),"Sin OC"),"Sin dato")</f>
        <v>689171613</v>
      </c>
      <c r="S959" s="1" t="str">
        <f>VLOOKUP($U959,'Tablas intermedias'!$C$1:$H$222,5,0)</f>
        <v>Programa</v>
      </c>
      <c r="T959" s="29" t="str">
        <f t="shared" si="43"/>
        <v>OK</v>
      </c>
      <c r="U959" s="30" t="str">
        <f t="shared" si="44"/>
        <v>DNMYTS#MS-REMEDIAR-ADMINREMEDIAR-ADMIN - Programa remediar - administraciónDNMYTS#MS - Dirección nacional de medicamentos y tecnología sanitaria</v>
      </c>
      <c r="V959" s="1" t="str">
        <f>VLOOKUP(U959,'Tablas intermedias'!$C$1:$H$222,6,0)</f>
        <v>Si</v>
      </c>
      <c r="W959" s="1" t="str">
        <f ca="1">IF(O959&lt;30,"menos de 30 días","más de 30 días")</f>
        <v>más de 30 días</v>
      </c>
    </row>
    <row r="960" spans="1:23" ht="14.25" hidden="1" thickTop="1" thickBot="1" x14ac:dyDescent="0.25">
      <c r="A960" s="17" t="str">
        <f>IF(DetalleExp!H960='Tablas intermedias'!$A$2,"Ordenes de Compra",IF(DetalleExp!H960='Tablas intermedias'!$A$3,"Financiamiento Internacional","Legítimo Abono"))</f>
        <v>Ordenes de Compra</v>
      </c>
      <c r="B960" s="7">
        <f>DetalleExp!E960</f>
        <v>44287</v>
      </c>
      <c r="C960" s="1" t="str">
        <f>DetalleExp!A960</f>
        <v>EX-2021-28858680-APN-DTYC#MS</v>
      </c>
      <c r="D960" s="1" t="str">
        <f>IF(A960="Ordenes de Compra",VLOOKUP(C960,Autogestión!$B$2:$D$5090,3,0),IF(A960="Legítimo Abono",VLOOKUP(C960,NoAmpOC!$B$2:$H$988,7,0),"Factura"))</f>
        <v>Factura</v>
      </c>
      <c r="E960" s="26" t="str">
        <f>IF(A960="Ordenes de Compra",VLOOKUP($C960,Autogestión!$B$2:$G$5090,6,0),IF(A960="Financiamiento Internacional",VLOOKUP($C960,FinInt!$B$2:$G$508,6,0),"Legítimo Abono"))</f>
        <v>80-0028-CDI17</v>
      </c>
      <c r="F960" s="26" t="str">
        <f>IF($A960="Ordenes de Compra","ARS",IF($A960="Financiamiento Internacional",VLOOKUP($C960,FinInt!$B$2:$Q$508,15,0),VLOOKUP($C960,NoAmpOC!$B$2:$T$988,18,0)))</f>
        <v>ARS</v>
      </c>
      <c r="G960" s="5">
        <f>IF($A960="Ordenes de Compra",VLOOKUP($C960,Autogestión!$B$2:$H$5090,7,0),IF($A960="Financiamiento Internacional",VLOOKUP($C960,FinInt!$B$2:$Q$1308,16,0),VLOOKUP($C960,NoAmpOC!$B$2:$T$988,19,0)))</f>
        <v>1007406.83</v>
      </c>
      <c r="H960" s="5">
        <f t="shared" si="42"/>
        <v>1007406.83</v>
      </c>
      <c r="I960" s="26" t="str">
        <f>IF($A960="Ordenes de Compra",VLOOKUP($C960,Autogestión!$B$2:$J$5090,9,0),IF($A960="Financiamiento Internacional",VLOOKUP($C960,FinInt!$B$2:$G$1555,6,0),"Legitimo Abono"))</f>
        <v>80-1198-CON20</v>
      </c>
      <c r="J960" s="1" t="str">
        <f>IF($A960="Ordenes de Compra",VLOOKUP($C960,Autogestión!$B$2:$R$5090,17,0),IF($A960="Financiamiento Internacional",VLOOKUP($C960,FinInt!$B$2:$O$1508,14,0),VLOOKUP($C960,NoAmpOC!$B$2:$R$988,17,0)))</f>
        <v>CORREO OFICIAL DE LA REPÚBLICA ARGENTINA S.A..</v>
      </c>
      <c r="K960" s="7" t="str">
        <f>DetalleExp!AP960</f>
        <v>DNMYTS#MS-REMEDIAR-ADMIN</v>
      </c>
      <c r="L960" s="7" t="str">
        <f>DetalleExp!AQ960</f>
        <v>REMEDIAR-ADMIN - Programa remediar - administración</v>
      </c>
      <c r="M960" s="7" t="str">
        <f>DetalleExp!AR960</f>
        <v>DNMYTS#MS - Dirección nacional de medicamentos y tecnología sanitaria</v>
      </c>
      <c r="N960" s="7">
        <f>DetalleExp!AS960</f>
        <v>44291</v>
      </c>
      <c r="O960" s="27">
        <f ca="1">ROUNDUP(TODAY()-N960,0)</f>
        <v>64</v>
      </c>
      <c r="P960" s="27">
        <f ca="1">ROUNDUP(TODAY()-B960,0)</f>
        <v>68</v>
      </c>
      <c r="Q960" s="1" t="str">
        <f>IFERROR(IF(A960="Ordenes de Compra",VLOOKUP($E960,'Ordenes de Compra'!$A$2:$E$1712,5,0),"Sin OC"),"Sin dato")</f>
        <v>29.0.0.5.0</v>
      </c>
      <c r="R960" s="28">
        <f>IFERROR(IF(A960="Ordenes de Compra",VLOOKUP($I960,'Ordenes de Compra'!$B$2:$E$1712,3,0),"Sin OC"),"Sin dato")</f>
        <v>689171613</v>
      </c>
      <c r="S960" s="1" t="str">
        <f>VLOOKUP($U960,'Tablas intermedias'!$C$1:$H$222,5,0)</f>
        <v>Programa</v>
      </c>
      <c r="T960" s="29" t="str">
        <f t="shared" si="43"/>
        <v>OK</v>
      </c>
      <c r="U960" s="30" t="str">
        <f t="shared" si="44"/>
        <v>DNMYTS#MS-REMEDIAR-ADMINREMEDIAR-ADMIN - Programa remediar - administraciónDNMYTS#MS - Dirección nacional de medicamentos y tecnología sanitaria</v>
      </c>
      <c r="V960" s="1" t="str">
        <f>VLOOKUP(U960,'Tablas intermedias'!$C$1:$H$222,6,0)</f>
        <v>Si</v>
      </c>
      <c r="W960" s="1" t="str">
        <f ca="1">IF(O960&lt;30,"menos de 30 días","más de 30 días")</f>
        <v>más de 30 días</v>
      </c>
    </row>
    <row r="961" spans="1:23" ht="14.25" hidden="1" thickTop="1" thickBot="1" x14ac:dyDescent="0.25">
      <c r="A961" s="17" t="str">
        <f>IF(DetalleExp!H961='Tablas intermedias'!$A$2,"Ordenes de Compra",IF(DetalleExp!H961='Tablas intermedias'!$A$3,"Financiamiento Internacional","Legítimo Abono"))</f>
        <v>Ordenes de Compra</v>
      </c>
      <c r="B961" s="7">
        <f>DetalleExp!E961</f>
        <v>44287</v>
      </c>
      <c r="C961" s="1" t="str">
        <f>DetalleExp!A961</f>
        <v>EX-2021-28858878-APN-DTYC#MS</v>
      </c>
      <c r="D961" s="1" t="str">
        <f>IF(A961="Ordenes de Compra",VLOOKUP(C961,Autogestión!$B$2:$D$5090,3,0),IF(A961="Legítimo Abono",VLOOKUP(C961,NoAmpOC!$B$2:$H$988,7,0),"Factura"))</f>
        <v>Factura</v>
      </c>
      <c r="E961" s="26" t="str">
        <f>IF(A961="Ordenes de Compra",VLOOKUP($C961,Autogestión!$B$2:$G$5090,6,0),IF(A961="Financiamiento Internacional",VLOOKUP($C961,FinInt!$B$2:$G$508,6,0),"Legítimo Abono"))</f>
        <v>80-0028-CDI17</v>
      </c>
      <c r="F961" s="26" t="str">
        <f>IF($A961="Ordenes de Compra","ARS",IF($A961="Financiamiento Internacional",VLOOKUP($C961,FinInt!$B$2:$Q$508,15,0),VLOOKUP($C961,NoAmpOC!$B$2:$T$988,18,0)))</f>
        <v>ARS</v>
      </c>
      <c r="G961" s="5">
        <f>IF($A961="Ordenes de Compra",VLOOKUP($C961,Autogestión!$B$2:$H$5090,7,0),IF($A961="Financiamiento Internacional",VLOOKUP($C961,FinInt!$B$2:$Q$1308,16,0),VLOOKUP($C961,NoAmpOC!$B$2:$T$988,19,0)))</f>
        <v>8380731.4500000002</v>
      </c>
      <c r="H961" s="5">
        <f t="shared" si="42"/>
        <v>8380731.4500000002</v>
      </c>
      <c r="I961" s="26" t="str">
        <f>IF($A961="Ordenes de Compra",VLOOKUP($C961,Autogestión!$B$2:$J$5090,9,0),IF($A961="Financiamiento Internacional",VLOOKUP($C961,FinInt!$B$2:$G$1555,6,0),"Legitimo Abono"))</f>
        <v>80-1198-CON20</v>
      </c>
      <c r="J961" s="1" t="str">
        <f>IF($A961="Ordenes de Compra",VLOOKUP($C961,Autogestión!$B$2:$R$5090,17,0),IF($A961="Financiamiento Internacional",VLOOKUP($C961,FinInt!$B$2:$O$1508,14,0),VLOOKUP($C961,NoAmpOC!$B$2:$R$988,17,0)))</f>
        <v>CORREO OFICIAL DE LA REPÚBLICA ARGENTINA S.A..</v>
      </c>
      <c r="K961" s="7" t="str">
        <f>DetalleExp!AP961</f>
        <v>DNMYTS#MS-REMEDIAR-ADMIN</v>
      </c>
      <c r="L961" s="7" t="str">
        <f>DetalleExp!AQ961</f>
        <v>REMEDIAR-ADMIN - Programa remediar - administración</v>
      </c>
      <c r="M961" s="7" t="str">
        <f>DetalleExp!AR961</f>
        <v>DNMYTS#MS - Dirección nacional de medicamentos y tecnología sanitaria</v>
      </c>
      <c r="N961" s="7">
        <f>DetalleExp!AS961</f>
        <v>44291</v>
      </c>
      <c r="O961" s="27">
        <f ca="1">ROUNDUP(TODAY()-N961,0)</f>
        <v>64</v>
      </c>
      <c r="P961" s="27">
        <f ca="1">ROUNDUP(TODAY()-B961,0)</f>
        <v>68</v>
      </c>
      <c r="Q961" s="1" t="str">
        <f>IFERROR(IF(A961="Ordenes de Compra",VLOOKUP($E961,'Ordenes de Compra'!$A$2:$E$1712,5,0),"Sin OC"),"Sin dato")</f>
        <v>29.0.0.5.0</v>
      </c>
      <c r="R961" s="28">
        <f>IFERROR(IF(A961="Ordenes de Compra",VLOOKUP($I961,'Ordenes de Compra'!$B$2:$E$1712,3,0),"Sin OC"),"Sin dato")</f>
        <v>689171613</v>
      </c>
      <c r="S961" s="1" t="str">
        <f>VLOOKUP($U961,'Tablas intermedias'!$C$1:$H$222,5,0)</f>
        <v>Programa</v>
      </c>
      <c r="T961" s="29" t="str">
        <f t="shared" si="43"/>
        <v>OK</v>
      </c>
      <c r="U961" s="30" t="str">
        <f t="shared" si="44"/>
        <v>DNMYTS#MS-REMEDIAR-ADMINREMEDIAR-ADMIN - Programa remediar - administraciónDNMYTS#MS - Dirección nacional de medicamentos y tecnología sanitaria</v>
      </c>
      <c r="V961" s="1" t="str">
        <f>VLOOKUP(U961,'Tablas intermedias'!$C$1:$H$222,6,0)</f>
        <v>Si</v>
      </c>
      <c r="W961" s="1" t="str">
        <f ca="1">IF(O961&lt;30,"menos de 30 días","más de 30 días")</f>
        <v>más de 30 días</v>
      </c>
    </row>
    <row r="962" spans="1:23" ht="14.25" hidden="1" thickTop="1" thickBot="1" x14ac:dyDescent="0.25">
      <c r="A962" s="17" t="str">
        <f>IF(DetalleExp!H962='Tablas intermedias'!$A$2,"Ordenes de Compra",IF(DetalleExp!H962='Tablas intermedias'!$A$3,"Financiamiento Internacional","Legítimo Abono"))</f>
        <v>Legítimo Abono</v>
      </c>
      <c r="B962" s="7">
        <f>DetalleExp!E962</f>
        <v>44291</v>
      </c>
      <c r="C962" s="1" t="str">
        <f>DetalleExp!A962</f>
        <v>EX-2021-29115116-APN-DD#MS</v>
      </c>
      <c r="D962" s="1" t="str">
        <f>IF(A962="Ordenes de Compra",VLOOKUP(C962,Autogestión!$B$2:$D$5090,3,0),IF(A962="Legítimo Abono",VLOOKUP(C962,NoAmpOC!$B$2:$H$988,7,0),"Factura"))</f>
        <v>Factura B</v>
      </c>
      <c r="E962" s="26" t="str">
        <f>IF(A962="Ordenes de Compra",VLOOKUP($C962,Autogestión!$B$2:$G$5090,6,0),IF(A962="Financiamiento Internacional",VLOOKUP($C962,FinInt!$B$2:$G$508,6,0),"Legítimo Abono"))</f>
        <v>Legítimo Abono</v>
      </c>
      <c r="F962" s="26" t="str">
        <f>IF($A962="Ordenes de Compra","ARS",IF($A962="Financiamiento Internacional",VLOOKUP($C962,FinInt!$B$2:$Q$508,15,0),VLOOKUP($C962,NoAmpOC!$B$2:$T$988,18,0)))</f>
        <v>ARS</v>
      </c>
      <c r="G962" s="5">
        <f>IF($A962="Ordenes de Compra",VLOOKUP($C962,Autogestión!$B$2:$H$5090,7,0),IF($A962="Financiamiento Internacional",VLOOKUP($C962,FinInt!$B$2:$Q$1308,16,0),VLOOKUP($C962,NoAmpOC!$B$2:$T$988,19,0)))</f>
        <v>273000</v>
      </c>
      <c r="H962" s="5">
        <f t="shared" si="42"/>
        <v>273000</v>
      </c>
      <c r="I962" s="26" t="str">
        <f>IF($A962="Ordenes de Compra",VLOOKUP($C962,Autogestión!$B$2:$J$5090,9,0),IF($A962="Financiamiento Internacional",VLOOKUP($C962,FinInt!$B$2:$G$1555,6,0),"Legitimo Abono"))</f>
        <v>Legitimo Abono</v>
      </c>
      <c r="J962" s="1" t="str">
        <f>IF($A962="Ordenes de Compra",VLOOKUP($C962,Autogestión!$B$2:$R$5090,17,0),IF($A962="Financiamiento Internacional",VLOOKUP($C962,FinInt!$B$2:$O$1508,14,0),VLOOKUP($C962,NoAmpOC!$B$2:$R$988,17,0)))</f>
        <v>GMR CONSTRUCCIONES S.A.</v>
      </c>
      <c r="K962" s="7" t="str">
        <f>DetalleExp!AP962</f>
        <v>LCOURREGES</v>
      </c>
      <c r="L962" s="7" t="str">
        <f>DetalleExp!AQ962</f>
        <v>TESORERIA - Tesorería</v>
      </c>
      <c r="M962" s="7" t="str">
        <f>DetalleExp!AR962</f>
        <v>DCYT#MS - Dirección de contabilidad y tesorería</v>
      </c>
      <c r="N962" s="7">
        <f>DetalleExp!AS962</f>
        <v>44335</v>
      </c>
      <c r="O962" s="27">
        <f ca="1">ROUNDUP(TODAY()-N962,0)</f>
        <v>20</v>
      </c>
      <c r="P962" s="27">
        <f ca="1">ROUNDUP(TODAY()-B962,0)</f>
        <v>64</v>
      </c>
      <c r="Q962" s="1" t="str">
        <f>IFERROR(IF(A962="Ordenes de Compra",VLOOKUP($E962,'Ordenes de Compra'!$A$2:$E$1712,5,0),"Sin OC"),"Sin dato")</f>
        <v>Sin OC</v>
      </c>
      <c r="R962" s="28" t="str">
        <f>IFERROR(IF(A962="Ordenes de Compra",VLOOKUP($I962,'Ordenes de Compra'!$B$2:$E$1712,3,0),"Sin OC"),"Sin dato")</f>
        <v>Sin OC</v>
      </c>
      <c r="S962" s="1" t="str">
        <f>VLOOKUP($U962,'Tablas intermedias'!$C$1:$H$222,5,0)</f>
        <v>Tesorería</v>
      </c>
      <c r="T962" s="29" t="str">
        <f t="shared" si="43"/>
        <v>OK</v>
      </c>
      <c r="U962" s="30" t="str">
        <f t="shared" si="44"/>
        <v>LCOURREGESTESORERIA - TesoreríaDCYT#MS - Dirección de contabilidad y tesorería</v>
      </c>
      <c r="V962" s="1" t="str">
        <f>VLOOKUP(U962,'Tablas intermedias'!$C$1:$H$222,6,0)</f>
        <v>No</v>
      </c>
      <c r="W962" s="1" t="str">
        <f ca="1">IF(O962&lt;30,"menos de 30 días","más de 30 días")</f>
        <v>menos de 30 días</v>
      </c>
    </row>
    <row r="963" spans="1:23" ht="14.25" hidden="1" thickTop="1" thickBot="1" x14ac:dyDescent="0.25">
      <c r="A963" s="17" t="str">
        <f>IF(DetalleExp!H963='Tablas intermedias'!$A$2,"Ordenes de Compra",IF(DetalleExp!H963='Tablas intermedias'!$A$3,"Financiamiento Internacional","Legítimo Abono"))</f>
        <v>Financiamiento Internacional</v>
      </c>
      <c r="B963" s="7">
        <f>DetalleExp!E963</f>
        <v>44291</v>
      </c>
      <c r="C963" s="1" t="str">
        <f>DetalleExp!A963</f>
        <v>EX-2021-29300338-APN-DAFYP#MS</v>
      </c>
      <c r="D963" s="1" t="str">
        <f>IF(A963="Ordenes de Compra",VLOOKUP(C963,Autogestión!$B$2:$D$5090,3,0),IF(A963="Legítimo Abono",VLOOKUP(C963,NoAmpOC!$B$2:$H$988,7,0),"Factura"))</f>
        <v>Factura</v>
      </c>
      <c r="E963" s="26" t="str">
        <f>IF(A963="Ordenes de Compra",VLOOKUP($C963,Autogestión!$B$2:$G$5090,6,0),IF(A963="Financiamiento Internacional",VLOOKUP($C963,FinInt!$B$2:$G$508,6,0),"Legítimo Abono"))</f>
        <v>Programa Multifase de Atención Primaria a la Salud para el Manejo de Enfermedades Crónicas No Transmisibles. Segunda Operación - 3772/0C-AR - BID</v>
      </c>
      <c r="F963" s="26" t="str">
        <f>IF($A963="Ordenes de Compra","ARS",IF($A963="Financiamiento Internacional",VLOOKUP($C963,FinInt!$B$2:$Q$508,15,0),VLOOKUP($C963,NoAmpOC!$B$2:$T$988,18,0)))</f>
        <v>ARS</v>
      </c>
      <c r="G963" s="5">
        <f>IF($A963="Ordenes de Compra",VLOOKUP($C963,Autogestión!$B$2:$H$5090,7,0),IF($A963="Financiamiento Internacional",VLOOKUP($C963,FinInt!$B$2:$Q$1308,16,0),VLOOKUP($C963,NoAmpOC!$B$2:$T$988,19,0)))</f>
        <v>83591369.280000001</v>
      </c>
      <c r="H963" s="5">
        <f t="shared" ref="H963:H1026" si="45">IF(F963="USD",G963*$Z$1,IF(F963="EUR",G963*$AD$1,G963))</f>
        <v>83591369.280000001</v>
      </c>
      <c r="I963" s="26" t="str">
        <f>IF($A963="Ordenes de Compra",VLOOKUP($C963,Autogestión!$B$2:$J$5090,9,0),IF($A963="Financiamiento Internacional",VLOOKUP($C963,FinInt!$B$2:$G$1555,6,0),"Legitimo Abono"))</f>
        <v>Programa Multifase de Atención Primaria a la Salud para el Manejo de Enfermedades Crónicas No Transmisibles. Segunda Operación - 3772/0C-AR - BID</v>
      </c>
      <c r="J963" s="1" t="str">
        <f>IF($A963="Ordenes de Compra",VLOOKUP($C963,Autogestión!$B$2:$R$5090,17,0),IF($A963="Financiamiento Internacional",VLOOKUP($C963,FinInt!$B$2:$O$1508,14,0),VLOOKUP($C963,NoAmpOC!$B$2:$R$988,17,0)))</f>
        <v xml:space="preserve">TECNOLAB SA </v>
      </c>
      <c r="K963" s="7" t="str">
        <f>DetalleExp!AP963</f>
        <v>DAFYP#MS-ARCHIVO</v>
      </c>
      <c r="L963" s="7" t="str">
        <f>DetalleExp!AQ963</f>
        <v>ARCHIVO - Archivo</v>
      </c>
      <c r="M963" s="7" t="str">
        <f>DetalleExp!AR963</f>
        <v>DAFYP#MS - Dirección de administración financiera y presupuestaria</v>
      </c>
      <c r="N963" s="7">
        <f>DetalleExp!AS963</f>
        <v>44305</v>
      </c>
      <c r="O963" s="27">
        <f ca="1">ROUNDUP(TODAY()-N963,0)</f>
        <v>50</v>
      </c>
      <c r="P963" s="27">
        <f ca="1">ROUNDUP(TODAY()-B963,0)</f>
        <v>64</v>
      </c>
      <c r="Q963" s="1" t="str">
        <f>IFERROR(IF(A963="Ordenes de Compra",VLOOKUP($E963,'Ordenes de Compra'!$A$2:$E$1712,5,0),"Sin OC"),"Sin dato")</f>
        <v>Sin OC</v>
      </c>
      <c r="R963" s="28" t="str">
        <f>IFERROR(IF(A963="Ordenes de Compra",VLOOKUP($I963,'Ordenes de Compra'!$B$2:$E$1712,3,0),"Sin OC"),"Sin dato")</f>
        <v>Sin OC</v>
      </c>
      <c r="S963" s="1" t="str">
        <f>VLOOKUP($U963,'Tablas intermedias'!$C$1:$H$222,5,0)</f>
        <v>DGPFE</v>
      </c>
      <c r="T963" s="29" t="str">
        <f t="shared" ref="T963:T1026" si="46">IF(AND(D963="Factura",OR(G963&gt;100000000,R963=G963)),"Ver","OK")</f>
        <v>OK</v>
      </c>
      <c r="U963" s="30" t="str">
        <f t="shared" ref="U963:U1026" si="47">K963&amp;L963&amp;M963</f>
        <v>DAFYP#MS-ARCHIVOARCHIVO - ArchivoDAFYP#MS - Dirección de administración financiera y presupuestaria</v>
      </c>
      <c r="V963" s="1" t="str">
        <f>VLOOKUP(U963,'Tablas intermedias'!$C$1:$H$222,6,0)</f>
        <v>No</v>
      </c>
      <c r="W963" s="1" t="str">
        <f ca="1">IF(O963&lt;30,"menos de 30 días","más de 30 días")</f>
        <v>más de 30 días</v>
      </c>
    </row>
    <row r="964" spans="1:23" ht="14.25" hidden="1" thickTop="1" thickBot="1" x14ac:dyDescent="0.25">
      <c r="A964" s="17" t="str">
        <f>IF(DetalleExp!H964='Tablas intermedias'!$A$2,"Ordenes de Compra",IF(DetalleExp!H964='Tablas intermedias'!$A$3,"Financiamiento Internacional","Legítimo Abono"))</f>
        <v>Legítimo Abono</v>
      </c>
      <c r="B964" s="7">
        <f>DetalleExp!E964</f>
        <v>44291</v>
      </c>
      <c r="C964" s="1" t="str">
        <f>DetalleExp!A964</f>
        <v>EX-2021-29382366-APN-DD#MS</v>
      </c>
      <c r="D964" s="1" t="str">
        <f>IF(A964="Ordenes de Compra",VLOOKUP(C964,Autogestión!$B$2:$D$5090,3,0),IF(A964="Legítimo Abono",VLOOKUP(C964,NoAmpOC!$B$2:$H$988,7,0),"Factura"))</f>
        <v>Factura B</v>
      </c>
      <c r="E964" s="26" t="str">
        <f>IF(A964="Ordenes de Compra",VLOOKUP($C964,Autogestión!$B$2:$G$5090,6,0),IF(A964="Financiamiento Internacional",VLOOKUP($C964,FinInt!$B$2:$G$508,6,0),"Legítimo Abono"))</f>
        <v>Legítimo Abono</v>
      </c>
      <c r="F964" s="26" t="str">
        <f>IF($A964="Ordenes de Compra","ARS",IF($A964="Financiamiento Internacional",VLOOKUP($C964,FinInt!$B$2:$Q$508,15,0),VLOOKUP($C964,NoAmpOC!$B$2:$T$988,18,0)))</f>
        <v>ARS</v>
      </c>
      <c r="G964" s="5">
        <f>IF($A964="Ordenes de Compra",VLOOKUP($C964,Autogestión!$B$2:$H$5090,7,0),IF($A964="Financiamiento Internacional",VLOOKUP($C964,FinInt!$B$2:$Q$1308,16,0),VLOOKUP($C964,NoAmpOC!$B$2:$T$988,19,0)))</f>
        <v>52780</v>
      </c>
      <c r="H964" s="5">
        <f t="shared" si="45"/>
        <v>52780</v>
      </c>
      <c r="I964" s="26" t="str">
        <f>IF($A964="Ordenes de Compra",VLOOKUP($C964,Autogestión!$B$2:$J$5090,9,0),IF($A964="Financiamiento Internacional",VLOOKUP($C964,FinInt!$B$2:$G$1555,6,0),"Legitimo Abono"))</f>
        <v>Legitimo Abono</v>
      </c>
      <c r="J964" s="1" t="str">
        <f>IF($A964="Ordenes de Compra",VLOOKUP($C964,Autogestión!$B$2:$R$5090,17,0),IF($A964="Financiamiento Internacional",VLOOKUP($C964,FinInt!$B$2:$O$1508,14,0),VLOOKUP($C964,NoAmpOC!$B$2:$R$988,17,0)))</f>
        <v>Daxa Argentina</v>
      </c>
      <c r="K964" s="7" t="str">
        <f>DetalleExp!AP964</f>
        <v>MDISANTI</v>
      </c>
      <c r="L964" s="7" t="str">
        <f>DetalleExp!AQ964</f>
        <v>DESPACHO_DGA - Despacho - dirección general de administración</v>
      </c>
      <c r="M964" s="7" t="str">
        <f>DetalleExp!AR964</f>
        <v>DGA#MS - Dirección general de administración</v>
      </c>
      <c r="N964" s="7">
        <f>DetalleExp!AS964</f>
        <v>44350</v>
      </c>
      <c r="O964" s="27">
        <f ca="1">ROUNDUP(TODAY()-N964,0)</f>
        <v>5</v>
      </c>
      <c r="P964" s="27">
        <f ca="1">ROUNDUP(TODAY()-B964,0)</f>
        <v>64</v>
      </c>
      <c r="Q964" s="1" t="str">
        <f>IFERROR(IF(A964="Ordenes de Compra",VLOOKUP($E964,'Ordenes de Compra'!$A$2:$E$1712,5,0),"Sin OC"),"Sin dato")</f>
        <v>Sin OC</v>
      </c>
      <c r="R964" s="28" t="str">
        <f>IFERROR(IF(A964="Ordenes de Compra",VLOOKUP($I964,'Ordenes de Compra'!$B$2:$E$1712,3,0),"Sin OC"),"Sin dato")</f>
        <v>Sin OC</v>
      </c>
      <c r="S964" s="1" t="str">
        <f>VLOOKUP($U964,'Tablas intermedias'!$C$1:$H$222,5,0)</f>
        <v>DGA</v>
      </c>
      <c r="T964" s="29" t="str">
        <f t="shared" si="46"/>
        <v>OK</v>
      </c>
      <c r="U964" s="30" t="str">
        <f t="shared" si="47"/>
        <v>MDISANTIDESPACHO_DGA - Despacho - dirección general de administraciónDGA#MS - Dirección general de administración</v>
      </c>
      <c r="V964" s="1" t="str">
        <f>VLOOKUP(U964,'Tablas intermedias'!$C$1:$H$222,6,0)</f>
        <v>Si</v>
      </c>
      <c r="W964" s="1" t="str">
        <f ca="1">IF(O964&lt;30,"menos de 30 días","más de 30 días")</f>
        <v>menos de 30 días</v>
      </c>
    </row>
    <row r="965" spans="1:23" ht="14.25" hidden="1" thickTop="1" thickBot="1" x14ac:dyDescent="0.25">
      <c r="A965" s="17" t="str">
        <f>IF(DetalleExp!H965='Tablas intermedias'!$A$2,"Ordenes de Compra",IF(DetalleExp!H965='Tablas intermedias'!$A$3,"Financiamiento Internacional","Legítimo Abono"))</f>
        <v>Financiamiento Internacional</v>
      </c>
      <c r="B965" s="7">
        <f>DetalleExp!E965</f>
        <v>44291</v>
      </c>
      <c r="C965" s="1" t="str">
        <f>DetalleExp!A965</f>
        <v>EX-2021-29466783-APN-DAFYP#MS</v>
      </c>
      <c r="D965" s="1" t="str">
        <f>IF(A965="Ordenes de Compra",VLOOKUP(C965,Autogestión!$B$2:$D$5090,3,0),IF(A965="Legítimo Abono",VLOOKUP(C965,NoAmpOC!$B$2:$H$988,7,0),"Factura"))</f>
        <v>Factura</v>
      </c>
      <c r="E965" s="26" t="str">
        <f>IF(A965="Ordenes de Compra",VLOOKUP($C965,Autogestión!$B$2:$G$5090,6,0),IF(A965="Financiamiento Internacional",VLOOKUP($C965,FinInt!$B$2:$G$508,6,0),"Legítimo Abono"))</f>
        <v>Programa de Consolidación de la Gestión centralizada en Salud - ARG/13/007 - PNUD</v>
      </c>
      <c r="F965" s="26" t="str">
        <f>IF($A965="Ordenes de Compra","ARS",IF($A965="Financiamiento Internacional",VLOOKUP($C965,FinInt!$B$2:$Q$508,15,0),VLOOKUP($C965,NoAmpOC!$B$2:$T$988,18,0)))</f>
        <v>ARS</v>
      </c>
      <c r="G965" s="5">
        <f>IF($A965="Ordenes de Compra",VLOOKUP($C965,Autogestión!$B$2:$H$5090,7,0),IF($A965="Financiamiento Internacional",VLOOKUP($C965,FinInt!$B$2:$Q$1308,16,0),VLOOKUP($C965,NoAmpOC!$B$2:$T$988,19,0)))</f>
        <v>21586.95</v>
      </c>
      <c r="H965" s="5">
        <f t="shared" si="45"/>
        <v>21586.95</v>
      </c>
      <c r="I965" s="26" t="str">
        <f>IF($A965="Ordenes de Compra",VLOOKUP($C965,Autogestión!$B$2:$J$5090,9,0),IF($A965="Financiamiento Internacional",VLOOKUP($C965,FinInt!$B$2:$G$1555,6,0),"Legitimo Abono"))</f>
        <v>Programa de Consolidación de la Gestión centralizada en Salud - ARG/13/007 - PNUD</v>
      </c>
      <c r="J965" s="1" t="str">
        <f>IF($A965="Ordenes de Compra",VLOOKUP($C965,Autogestión!$B$2:$R$5090,17,0),IF($A965="Financiamiento Internacional",VLOOKUP($C965,FinInt!$B$2:$O$1508,14,0),VLOOKUP($C965,NoAmpOC!$B$2:$R$988,17,0)))</f>
        <v>Ricardo Roitman</v>
      </c>
      <c r="K965" s="7" t="str">
        <f>DetalleExp!AP965</f>
        <v>JORAVILA</v>
      </c>
      <c r="L965" s="7" t="str">
        <f>DetalleExp!AQ965</f>
        <v>CUENTASAPAGAR - Cuentas a pagar</v>
      </c>
      <c r="M965" s="7" t="str">
        <f>DetalleExp!AR965</f>
        <v>DAFYP#MS - Dirección de administración financiera y presupuestaria</v>
      </c>
      <c r="N965" s="7">
        <f>DetalleExp!AS965</f>
        <v>44298</v>
      </c>
      <c r="O965" s="27">
        <f ca="1">ROUNDUP(TODAY()-N965,0)</f>
        <v>57</v>
      </c>
      <c r="P965" s="27">
        <f ca="1">ROUNDUP(TODAY()-B965,0)</f>
        <v>64</v>
      </c>
      <c r="Q965" s="1" t="str">
        <f>IFERROR(IF(A965="Ordenes de Compra",VLOOKUP($E965,'Ordenes de Compra'!$A$2:$E$1712,5,0),"Sin OC"),"Sin dato")</f>
        <v>Sin OC</v>
      </c>
      <c r="R965" s="28" t="str">
        <f>IFERROR(IF(A965="Ordenes de Compra",VLOOKUP($I965,'Ordenes de Compra'!$B$2:$E$1712,3,0),"Sin OC"),"Sin dato")</f>
        <v>Sin OC</v>
      </c>
      <c r="S965" s="1" t="str">
        <f>VLOOKUP($U965,'Tablas intermedias'!$C$1:$H$222,5,0)</f>
        <v>DGPFE</v>
      </c>
      <c r="T965" s="29" t="str">
        <f t="shared" si="46"/>
        <v>OK</v>
      </c>
      <c r="U965" s="30" t="str">
        <f t="shared" si="47"/>
        <v>JORAVILACUENTASAPAGAR - Cuentas a pagarDAFYP#MS - Dirección de administración financiera y presupuestaria</v>
      </c>
      <c r="V965" s="1" t="str">
        <f>VLOOKUP(U965,'Tablas intermedias'!$C$1:$H$222,6,0)</f>
        <v>Si</v>
      </c>
      <c r="W965" s="1" t="str">
        <f ca="1">IF(O965&lt;30,"menos de 30 días","más de 30 días")</f>
        <v>más de 30 días</v>
      </c>
    </row>
    <row r="966" spans="1:23" ht="14.25" hidden="1" thickTop="1" thickBot="1" x14ac:dyDescent="0.25">
      <c r="A966" s="17" t="str">
        <f>IF(DetalleExp!H966='Tablas intermedias'!$A$2,"Ordenes de Compra",IF(DetalleExp!H966='Tablas intermedias'!$A$3,"Financiamiento Internacional","Legítimo Abono"))</f>
        <v>Financiamiento Internacional</v>
      </c>
      <c r="B966" s="7">
        <f>DetalleExp!E966</f>
        <v>44291</v>
      </c>
      <c r="C966" s="1" t="str">
        <f>DetalleExp!A966</f>
        <v>EX-2021-29468546-APN-DAFYP#MS</v>
      </c>
      <c r="D966" s="1" t="str">
        <f>IF(A966="Ordenes de Compra",VLOOKUP(C966,Autogestión!$B$2:$D$5090,3,0),IF(A966="Legítimo Abono",VLOOKUP(C966,NoAmpOC!$B$2:$H$988,7,0),"Factura"))</f>
        <v>Factura</v>
      </c>
      <c r="E966" s="26" t="str">
        <f>IF(A966="Ordenes de Compra",VLOOKUP($C966,Autogestión!$B$2:$G$5090,6,0),IF(A966="Financiamiento Internacional",VLOOKUP($C966,FinInt!$B$2:$G$508,6,0),"Legítimo Abono"))</f>
        <v>Programa de Consolidación de la Gestión centralizada en Salud - ARG/13/007 - PNUD</v>
      </c>
      <c r="F966" s="26" t="str">
        <f>IF($A966="Ordenes de Compra","ARS",IF($A966="Financiamiento Internacional",VLOOKUP($C966,FinInt!$B$2:$Q$508,15,0),VLOOKUP($C966,NoAmpOC!$B$2:$T$988,18,0)))</f>
        <v>ARS</v>
      </c>
      <c r="G966" s="5">
        <f>IF($A966="Ordenes de Compra",VLOOKUP($C966,Autogestión!$B$2:$H$5090,7,0),IF($A966="Financiamiento Internacional",VLOOKUP($C966,FinInt!$B$2:$Q$1308,16,0),VLOOKUP($C966,NoAmpOC!$B$2:$T$988,19,0)))</f>
        <v>19615.95</v>
      </c>
      <c r="H966" s="5">
        <f t="shared" si="45"/>
        <v>19615.95</v>
      </c>
      <c r="I966" s="26" t="str">
        <f>IF($A966="Ordenes de Compra",VLOOKUP($C966,Autogestión!$B$2:$J$5090,9,0),IF($A966="Financiamiento Internacional",VLOOKUP($C966,FinInt!$B$2:$G$1555,6,0),"Legitimo Abono"))</f>
        <v>Programa de Consolidación de la Gestión centralizada en Salud - ARG/13/007 - PNUD</v>
      </c>
      <c r="J966" s="1" t="str">
        <f>IF($A966="Ordenes de Compra",VLOOKUP($C966,Autogestión!$B$2:$R$5090,17,0),IF($A966="Financiamiento Internacional",VLOOKUP($C966,FinInt!$B$2:$O$1508,14,0),VLOOKUP($C966,NoAmpOC!$B$2:$R$988,17,0)))</f>
        <v>Ricardo Roitman</v>
      </c>
      <c r="K966" s="7" t="str">
        <f>DetalleExp!AP966</f>
        <v>JORAVILA</v>
      </c>
      <c r="L966" s="7" t="str">
        <f>DetalleExp!AQ966</f>
        <v>CUENTASAPAGAR - Cuentas a pagar</v>
      </c>
      <c r="M966" s="7" t="str">
        <f>DetalleExp!AR966</f>
        <v>DAFYP#MS - Dirección de administración financiera y presupuestaria</v>
      </c>
      <c r="N966" s="7">
        <f>DetalleExp!AS966</f>
        <v>44293</v>
      </c>
      <c r="O966" s="27">
        <f ca="1">ROUNDUP(TODAY()-N966,0)</f>
        <v>62</v>
      </c>
      <c r="P966" s="27">
        <f ca="1">ROUNDUP(TODAY()-B966,0)</f>
        <v>64</v>
      </c>
      <c r="Q966" s="1" t="str">
        <f>IFERROR(IF(A966="Ordenes de Compra",VLOOKUP($E966,'Ordenes de Compra'!$A$2:$E$1712,5,0),"Sin OC"),"Sin dato")</f>
        <v>Sin OC</v>
      </c>
      <c r="R966" s="28" t="str">
        <f>IFERROR(IF(A966="Ordenes de Compra",VLOOKUP($I966,'Ordenes de Compra'!$B$2:$E$1712,3,0),"Sin OC"),"Sin dato")</f>
        <v>Sin OC</v>
      </c>
      <c r="S966" s="1" t="str">
        <f>VLOOKUP($U966,'Tablas intermedias'!$C$1:$H$222,5,0)</f>
        <v>DGPFE</v>
      </c>
      <c r="T966" s="29" t="str">
        <f t="shared" si="46"/>
        <v>OK</v>
      </c>
      <c r="U966" s="30" t="str">
        <f t="shared" si="47"/>
        <v>JORAVILACUENTASAPAGAR - Cuentas a pagarDAFYP#MS - Dirección de administración financiera y presupuestaria</v>
      </c>
      <c r="V966" s="1" t="str">
        <f>VLOOKUP(U966,'Tablas intermedias'!$C$1:$H$222,6,0)</f>
        <v>Si</v>
      </c>
      <c r="W966" s="1" t="str">
        <f ca="1">IF(O966&lt;30,"menos de 30 días","más de 30 días")</f>
        <v>más de 30 días</v>
      </c>
    </row>
    <row r="967" spans="1:23" ht="14.25" hidden="1" thickTop="1" thickBot="1" x14ac:dyDescent="0.25">
      <c r="A967" s="17" t="str">
        <f>IF(DetalleExp!H967='Tablas intermedias'!$A$2,"Ordenes de Compra",IF(DetalleExp!H967='Tablas intermedias'!$A$3,"Financiamiento Internacional","Legítimo Abono"))</f>
        <v>Financiamiento Internacional</v>
      </c>
      <c r="B967" s="7">
        <f>DetalleExp!E967</f>
        <v>44292</v>
      </c>
      <c r="C967" s="1" t="str">
        <f>DetalleExp!A967</f>
        <v>EX-2021-29611951-APN-DAFYP#MS</v>
      </c>
      <c r="D967" s="1" t="str">
        <f>IF(A967="Ordenes de Compra",VLOOKUP(C967,Autogestión!$B$2:$D$5090,3,0),IF(A967="Legítimo Abono",VLOOKUP(C967,NoAmpOC!$B$2:$H$988,7,0),"Factura"))</f>
        <v>Factura</v>
      </c>
      <c r="E967" s="26" t="str">
        <f>IF(A967="Ordenes de Compra",VLOOKUP($C967,Autogestión!$B$2:$G$5090,6,0),IF(A967="Financiamiento Internacional",VLOOKUP($C967,FinInt!$B$2:$G$508,6,0),"Legítimo Abono"))</f>
        <v>Proyecto Apoyo a la Cobertura Universal de Salud Efectiva en Argentina (SUMAR) - 8853-AR - BIRF</v>
      </c>
      <c r="F967" s="26" t="str">
        <f>IF($A967="Ordenes de Compra","ARS",IF($A967="Financiamiento Internacional",VLOOKUP($C967,FinInt!$B$2:$Q$508,15,0),VLOOKUP($C967,NoAmpOC!$B$2:$T$988,18,0)))</f>
        <v>ARS</v>
      </c>
      <c r="G967" s="5">
        <f>IF($A967="Ordenes de Compra",VLOOKUP($C967,Autogestión!$B$2:$H$5090,7,0),IF($A967="Financiamiento Internacional",VLOOKUP($C967,FinInt!$B$2:$Q$1308,16,0),VLOOKUP($C967,NoAmpOC!$B$2:$T$988,19,0)))</f>
        <v>9280430.4100000001</v>
      </c>
      <c r="H967" s="5">
        <f t="shared" si="45"/>
        <v>9280430.4100000001</v>
      </c>
      <c r="I967" s="26" t="str">
        <f>IF($A967="Ordenes de Compra",VLOOKUP($C967,Autogestión!$B$2:$J$5090,9,0),IF($A967="Financiamiento Internacional",VLOOKUP($C967,FinInt!$B$2:$G$1555,6,0),"Legitimo Abono"))</f>
        <v>Proyecto Apoyo a la Cobertura Universal de Salud Efectiva en Argentina (SUMAR) - 8853-AR - BIRF</v>
      </c>
      <c r="J967" s="1" t="str">
        <f>IF($A967="Ordenes de Compra",VLOOKUP($C967,Autogestión!$B$2:$R$5090,17,0),IF($A967="Financiamiento Internacional",VLOOKUP($C967,FinInt!$B$2:$O$1508,14,0),VLOOKUP($C967,NoAmpOC!$B$2:$R$988,17,0)))</f>
        <v>CANEPA, KOPEC Y ASOCIADOS SRL</v>
      </c>
      <c r="K967" s="7" t="str">
        <f>DetalleExp!AP967</f>
        <v>DAFYP#MS-ARCHIVO</v>
      </c>
      <c r="L967" s="7" t="str">
        <f>DetalleExp!AQ967</f>
        <v>ARCHIVO - Archivo</v>
      </c>
      <c r="M967" s="7" t="str">
        <f>DetalleExp!AR967</f>
        <v>DAFYP#MS - Dirección de administración financiera y presupuestaria</v>
      </c>
      <c r="N967" s="7">
        <f>DetalleExp!AS967</f>
        <v>44333</v>
      </c>
      <c r="O967" s="27">
        <f ca="1">ROUNDUP(TODAY()-N967,0)</f>
        <v>22</v>
      </c>
      <c r="P967" s="27">
        <f ca="1">ROUNDUP(TODAY()-B967,0)</f>
        <v>63</v>
      </c>
      <c r="Q967" s="1" t="str">
        <f>IFERROR(IF(A967="Ordenes de Compra",VLOOKUP($E967,'Ordenes de Compra'!$A$2:$E$1712,5,0),"Sin OC"),"Sin dato")</f>
        <v>Sin OC</v>
      </c>
      <c r="R967" s="28" t="str">
        <f>IFERROR(IF(A967="Ordenes de Compra",VLOOKUP($I967,'Ordenes de Compra'!$B$2:$E$1712,3,0),"Sin OC"),"Sin dato")</f>
        <v>Sin OC</v>
      </c>
      <c r="S967" s="1" t="str">
        <f>VLOOKUP($U967,'Tablas intermedias'!$C$1:$H$222,5,0)</f>
        <v>DGPFE</v>
      </c>
      <c r="T967" s="29" t="str">
        <f t="shared" si="46"/>
        <v>OK</v>
      </c>
      <c r="U967" s="30" t="str">
        <f t="shared" si="47"/>
        <v>DAFYP#MS-ARCHIVOARCHIVO - ArchivoDAFYP#MS - Dirección de administración financiera y presupuestaria</v>
      </c>
      <c r="V967" s="1" t="str">
        <f>VLOOKUP(U967,'Tablas intermedias'!$C$1:$H$222,6,0)</f>
        <v>No</v>
      </c>
      <c r="W967" s="1" t="str">
        <f ca="1">IF(O967&lt;30,"menos de 30 días","más de 30 días")</f>
        <v>menos de 30 días</v>
      </c>
    </row>
    <row r="968" spans="1:23" ht="14.25" hidden="1" thickTop="1" thickBot="1" x14ac:dyDescent="0.25">
      <c r="A968" s="17" t="str">
        <f>IF(DetalleExp!H968='Tablas intermedias'!$A$2,"Ordenes de Compra",IF(DetalleExp!H968='Tablas intermedias'!$A$3,"Financiamiento Internacional","Legítimo Abono"))</f>
        <v>Ordenes de Compra</v>
      </c>
      <c r="B968" s="7">
        <f>DetalleExp!E968</f>
        <v>44292</v>
      </c>
      <c r="C968" s="1" t="str">
        <f>DetalleExp!A968</f>
        <v>EX-2021-29686444-APN-DTYC#MS</v>
      </c>
      <c r="D968" s="1" t="str">
        <f>IF(A968="Ordenes de Compra",VLOOKUP(C968,Autogestión!$B$2:$D$5090,3,0),IF(A968="Legítimo Abono",VLOOKUP(C968,NoAmpOC!$B$2:$H$988,7,0),"Factura"))</f>
        <v>Factura</v>
      </c>
      <c r="E968" s="26" t="str">
        <f>IF(A968="Ordenes de Compra",VLOOKUP($C968,Autogestión!$B$2:$G$5090,6,0),IF(A968="Financiamiento Internacional",VLOOKUP($C968,FinInt!$B$2:$G$508,6,0),"Legítimo Abono"))</f>
        <v>80-0016-LPU18</v>
      </c>
      <c r="F968" s="26" t="str">
        <f>IF($A968="Ordenes de Compra","ARS",IF($A968="Financiamiento Internacional",VLOOKUP($C968,FinInt!$B$2:$Q$508,15,0),VLOOKUP($C968,NoAmpOC!$B$2:$T$988,18,0)))</f>
        <v>ARS</v>
      </c>
      <c r="G968" s="5">
        <f>IF($A968="Ordenes de Compra",VLOOKUP($C968,Autogestión!$B$2:$H$5090,7,0),IF($A968="Financiamiento Internacional",VLOOKUP($C968,FinInt!$B$2:$Q$1308,16,0),VLOOKUP($C968,NoAmpOC!$B$2:$T$988,19,0)))</f>
        <v>524800</v>
      </c>
      <c r="H968" s="5">
        <f t="shared" si="45"/>
        <v>524800</v>
      </c>
      <c r="I968" s="26" t="str">
        <f>IF($A968="Ordenes de Compra",VLOOKUP($C968,Autogestión!$B$2:$J$5090,9,0),IF($A968="Financiamiento Internacional",VLOOKUP($C968,FinInt!$B$2:$G$1555,6,0),"Legitimo Abono"))</f>
        <v>80-1119-OC19</v>
      </c>
      <c r="J968" s="1" t="str">
        <f>IF($A968="Ordenes de Compra",VLOOKUP($C968,Autogestión!$B$2:$R$5090,17,0),IF($A968="Financiamiento Internacional",VLOOKUP($C968,FinInt!$B$2:$O$1508,14,0),VLOOKUP($C968,NoAmpOC!$B$2:$R$988,17,0)))</f>
        <v>LECTUS S.A.</v>
      </c>
      <c r="K968" s="7" t="str">
        <f>DetalleExp!AP968</f>
        <v>MWEIMAN</v>
      </c>
      <c r="L968" s="7" t="str">
        <f>DetalleExp!AQ968</f>
        <v>TESORERIA - Tesorería</v>
      </c>
      <c r="M968" s="7" t="str">
        <f>DetalleExp!AR968</f>
        <v>DCYT#MS - Dirección de contabilidad y tesorería</v>
      </c>
      <c r="N968" s="7">
        <f>DetalleExp!AS968</f>
        <v>44347</v>
      </c>
      <c r="O968" s="27">
        <f ca="1">ROUNDUP(TODAY()-N968,0)</f>
        <v>8</v>
      </c>
      <c r="P968" s="27">
        <f ca="1">ROUNDUP(TODAY()-B968,0)</f>
        <v>63</v>
      </c>
      <c r="Q968" s="1" t="str">
        <f>IFERROR(IF(A968="Ordenes de Compra",VLOOKUP($E968,'Ordenes de Compra'!$A$2:$E$1712,5,0),"Sin OC"),"Sin dato")</f>
        <v>22.0.0.41.0</v>
      </c>
      <c r="R968" s="28">
        <f>IFERROR(IF(A968="Ordenes de Compra",VLOOKUP($I968,'Ordenes de Compra'!$B$2:$E$1712,3,0),"Sin OC"),"Sin dato")</f>
        <v>65600000</v>
      </c>
      <c r="S968" s="1" t="str">
        <f>VLOOKUP($U968,'Tablas intermedias'!$C$1:$H$222,5,0)</f>
        <v>Tesorería</v>
      </c>
      <c r="T968" s="29" t="str">
        <f t="shared" si="46"/>
        <v>OK</v>
      </c>
      <c r="U968" s="30" t="str">
        <f t="shared" si="47"/>
        <v>MWEIMANTESORERIA - TesoreríaDCYT#MS - Dirección de contabilidad y tesorería</v>
      </c>
      <c r="V968" s="1" t="str">
        <f>VLOOKUP(U968,'Tablas intermedias'!$C$1:$H$222,6,0)</f>
        <v>No</v>
      </c>
      <c r="W968" s="1" t="str">
        <f ca="1">IF(O968&lt;30,"menos de 30 días","más de 30 días")</f>
        <v>menos de 30 días</v>
      </c>
    </row>
    <row r="969" spans="1:23" ht="14.25" hidden="1" thickTop="1" thickBot="1" x14ac:dyDescent="0.25">
      <c r="A969" s="17" t="str">
        <f>IF(DetalleExp!H969='Tablas intermedias'!$A$2,"Ordenes de Compra",IF(DetalleExp!H969='Tablas intermedias'!$A$3,"Financiamiento Internacional","Legítimo Abono"))</f>
        <v>Legítimo Abono</v>
      </c>
      <c r="B969" s="7">
        <f>DetalleExp!E969</f>
        <v>44292</v>
      </c>
      <c r="C969" s="1" t="str">
        <f>DetalleExp!A969</f>
        <v>EX-2021-29756486-APN-DD#MS</v>
      </c>
      <c r="D969" s="1" t="str">
        <f>IF(A969="Ordenes de Compra",VLOOKUP(C969,Autogestión!$B$2:$D$5090,3,0),IF(A969="Legítimo Abono",VLOOKUP(C969,NoAmpOC!$B$2:$H$988,7,0),"Factura"))</f>
        <v>Factura B</v>
      </c>
      <c r="E969" s="26" t="str">
        <f>IF(A969="Ordenes de Compra",VLOOKUP($C969,Autogestión!$B$2:$G$5090,6,0),IF(A969="Financiamiento Internacional",VLOOKUP($C969,FinInt!$B$2:$G$508,6,0),"Legítimo Abono"))</f>
        <v>Legítimo Abono</v>
      </c>
      <c r="F969" s="26" t="str">
        <f>IF($A969="Ordenes de Compra","ARS",IF($A969="Financiamiento Internacional",VLOOKUP($C969,FinInt!$B$2:$Q$508,15,0),VLOOKUP($C969,NoAmpOC!$B$2:$T$988,18,0)))</f>
        <v>ARS</v>
      </c>
      <c r="G969" s="5">
        <f>IF($A969="Ordenes de Compra",VLOOKUP($C969,Autogestión!$B$2:$H$5090,7,0),IF($A969="Financiamiento Internacional",VLOOKUP($C969,FinInt!$B$2:$Q$1308,16,0),VLOOKUP($C969,NoAmpOC!$B$2:$T$988,19,0)))</f>
        <v>33880</v>
      </c>
      <c r="H969" s="5">
        <f t="shared" si="45"/>
        <v>33880</v>
      </c>
      <c r="I969" s="26" t="str">
        <f>IF($A969="Ordenes de Compra",VLOOKUP($C969,Autogestión!$B$2:$J$5090,9,0),IF($A969="Financiamiento Internacional",VLOOKUP($C969,FinInt!$B$2:$G$1555,6,0),"Legitimo Abono"))</f>
        <v>Legitimo Abono</v>
      </c>
      <c r="J969" s="1" t="str">
        <f>IF($A969="Ordenes de Compra",VLOOKUP($C969,Autogestión!$B$2:$R$5090,17,0),IF($A969="Financiamiento Internacional",VLOOKUP($C969,FinInt!$B$2:$O$1508,14,0),VLOOKUP($C969,NoAmpOC!$B$2:$R$988,17,0)))</f>
        <v>GONZALO HERNANDEZ</v>
      </c>
      <c r="K969" s="7" t="str">
        <f>DetalleExp!AP969</f>
        <v>GABRPEREYRA</v>
      </c>
      <c r="L969" s="7" t="str">
        <f>DetalleExp!AQ969</f>
        <v>PVD - Privada</v>
      </c>
      <c r="M969" s="7" t="str">
        <f>DetalleExp!AR969</f>
        <v>DNCET#MS - Dirección nacional de control de enfermedades transmisibles</v>
      </c>
      <c r="N969" s="7">
        <f>DetalleExp!AS969</f>
        <v>44344</v>
      </c>
      <c r="O969" s="27">
        <f ca="1">ROUNDUP(TODAY()-N969,0)</f>
        <v>11</v>
      </c>
      <c r="P969" s="27">
        <f ca="1">ROUNDUP(TODAY()-B969,0)</f>
        <v>63</v>
      </c>
      <c r="Q969" s="1" t="str">
        <f>IFERROR(IF(A969="Ordenes de Compra",VLOOKUP($E969,'Ordenes de Compra'!$A$2:$E$1712,5,0),"Sin OC"),"Sin dato")</f>
        <v>Sin OC</v>
      </c>
      <c r="R969" s="28" t="str">
        <f>IFERROR(IF(A969="Ordenes de Compra",VLOOKUP($I969,'Ordenes de Compra'!$B$2:$E$1712,3,0),"Sin OC"),"Sin dato")</f>
        <v>Sin OC</v>
      </c>
      <c r="S969" s="1" t="str">
        <f>VLOOKUP($U969,'Tablas intermedias'!$C$1:$H$222,5,0)</f>
        <v>Programa</v>
      </c>
      <c r="T969" s="29" t="str">
        <f t="shared" si="46"/>
        <v>OK</v>
      </c>
      <c r="U969" s="30" t="str">
        <f t="shared" si="47"/>
        <v>GABRPEREYRAPVD - PrivadaDNCET#MS - Dirección nacional de control de enfermedades transmisibles</v>
      </c>
      <c r="V969" s="1" t="str">
        <f>VLOOKUP(U969,'Tablas intermedias'!$C$1:$H$222,6,0)</f>
        <v>Si</v>
      </c>
      <c r="W969" s="1" t="str">
        <f ca="1">IF(O969&lt;30,"menos de 30 días","más de 30 días")</f>
        <v>menos de 30 días</v>
      </c>
    </row>
    <row r="970" spans="1:23" ht="14.25" hidden="1" thickTop="1" thickBot="1" x14ac:dyDescent="0.25">
      <c r="A970" s="17" t="str">
        <f>IF(DetalleExp!H970='Tablas intermedias'!$A$2,"Ordenes de Compra",IF(DetalleExp!H970='Tablas intermedias'!$A$3,"Financiamiento Internacional","Legítimo Abono"))</f>
        <v>Legítimo Abono</v>
      </c>
      <c r="B970" s="7">
        <f>DetalleExp!E970</f>
        <v>44292</v>
      </c>
      <c r="C970" s="1" t="str">
        <f>DetalleExp!A970</f>
        <v>EX-2021-29763040-APN-DD#MS</v>
      </c>
      <c r="D970" s="1" t="str">
        <f>IF(A970="Ordenes de Compra",VLOOKUP(C970,Autogestión!$B$2:$D$5090,3,0),IF(A970="Legítimo Abono",VLOOKUP(C970,NoAmpOC!$B$2:$H$988,7,0),"Factura"))</f>
        <v>Factura B</v>
      </c>
      <c r="E970" s="26" t="str">
        <f>IF(A970="Ordenes de Compra",VLOOKUP($C970,Autogestión!$B$2:$G$5090,6,0),IF(A970="Financiamiento Internacional",VLOOKUP($C970,FinInt!$B$2:$G$508,6,0),"Legítimo Abono"))</f>
        <v>Legítimo Abono</v>
      </c>
      <c r="F970" s="26" t="str">
        <f>IF($A970="Ordenes de Compra","ARS",IF($A970="Financiamiento Internacional",VLOOKUP($C970,FinInt!$B$2:$Q$508,15,0),VLOOKUP($C970,NoAmpOC!$B$2:$T$988,18,0)))</f>
        <v>ARS</v>
      </c>
      <c r="G970" s="5">
        <f>IF($A970="Ordenes de Compra",VLOOKUP($C970,Autogestión!$B$2:$H$5090,7,0),IF($A970="Financiamiento Internacional",VLOOKUP($C970,FinInt!$B$2:$Q$1308,16,0),VLOOKUP($C970,NoAmpOC!$B$2:$T$988,19,0)))</f>
        <v>33880</v>
      </c>
      <c r="H970" s="5">
        <f t="shared" si="45"/>
        <v>33880</v>
      </c>
      <c r="I970" s="26" t="str">
        <f>IF($A970="Ordenes de Compra",VLOOKUP($C970,Autogestión!$B$2:$J$5090,9,0),IF($A970="Financiamiento Internacional",VLOOKUP($C970,FinInt!$B$2:$G$1555,6,0),"Legitimo Abono"))</f>
        <v>Legitimo Abono</v>
      </c>
      <c r="J970" s="1" t="str">
        <f>IF($A970="Ordenes de Compra",VLOOKUP($C970,Autogestión!$B$2:$R$5090,17,0),IF($A970="Financiamiento Internacional",VLOOKUP($C970,FinInt!$B$2:$O$1508,14,0),VLOOKUP($C970,NoAmpOC!$B$2:$R$988,17,0)))</f>
        <v>GONZALO HERNANDEZ</v>
      </c>
      <c r="K970" s="7" t="str">
        <f>DetalleExp!AP970</f>
        <v>GABRPEREYRA</v>
      </c>
      <c r="L970" s="7" t="str">
        <f>DetalleExp!AQ970</f>
        <v>PVD - Privada</v>
      </c>
      <c r="M970" s="7" t="str">
        <f>DetalleExp!AR970</f>
        <v>DNCET#MS - Dirección nacional de control de enfermedades transmisibles</v>
      </c>
      <c r="N970" s="7">
        <f>DetalleExp!AS970</f>
        <v>44344</v>
      </c>
      <c r="O970" s="27">
        <f ca="1">ROUNDUP(TODAY()-N970,0)</f>
        <v>11</v>
      </c>
      <c r="P970" s="27">
        <f ca="1">ROUNDUP(TODAY()-B970,0)</f>
        <v>63</v>
      </c>
      <c r="Q970" s="1" t="str">
        <f>IFERROR(IF(A970="Ordenes de Compra",VLOOKUP($E970,'Ordenes de Compra'!$A$2:$E$1712,5,0),"Sin OC"),"Sin dato")</f>
        <v>Sin OC</v>
      </c>
      <c r="R970" s="28" t="str">
        <f>IFERROR(IF(A970="Ordenes de Compra",VLOOKUP($I970,'Ordenes de Compra'!$B$2:$E$1712,3,0),"Sin OC"),"Sin dato")</f>
        <v>Sin OC</v>
      </c>
      <c r="S970" s="1" t="str">
        <f>VLOOKUP($U970,'Tablas intermedias'!$C$1:$H$222,5,0)</f>
        <v>Programa</v>
      </c>
      <c r="T970" s="29" t="str">
        <f t="shared" si="46"/>
        <v>OK</v>
      </c>
      <c r="U970" s="30" t="str">
        <f t="shared" si="47"/>
        <v>GABRPEREYRAPVD - PrivadaDNCET#MS - Dirección nacional de control de enfermedades transmisibles</v>
      </c>
      <c r="V970" s="1" t="str">
        <f>VLOOKUP(U970,'Tablas intermedias'!$C$1:$H$222,6,0)</f>
        <v>Si</v>
      </c>
      <c r="W970" s="1" t="str">
        <f ca="1">IF(O970&lt;30,"menos de 30 días","más de 30 días")</f>
        <v>menos de 30 días</v>
      </c>
    </row>
    <row r="971" spans="1:23" ht="14.25" hidden="1" thickTop="1" thickBot="1" x14ac:dyDescent="0.25">
      <c r="A971" s="17" t="str">
        <f>IF(DetalleExp!H971='Tablas intermedias'!$A$2,"Ordenes de Compra",IF(DetalleExp!H971='Tablas intermedias'!$A$3,"Financiamiento Internacional","Legítimo Abono"))</f>
        <v>Legítimo Abono</v>
      </c>
      <c r="B971" s="7">
        <f>DetalleExp!E971</f>
        <v>44292</v>
      </c>
      <c r="C971" s="1" t="str">
        <f>DetalleExp!A971</f>
        <v>EX-2021-29764501-APN-DD#MS</v>
      </c>
      <c r="D971" s="1" t="str">
        <f>IF(A971="Ordenes de Compra",VLOOKUP(C971,Autogestión!$B$2:$D$5090,3,0),IF(A971="Legítimo Abono",VLOOKUP(C971,NoAmpOC!$B$2:$H$988,7,0),"Factura"))</f>
        <v>Factura B</v>
      </c>
      <c r="E971" s="26" t="str">
        <f>IF(A971="Ordenes de Compra",VLOOKUP($C971,Autogestión!$B$2:$G$5090,6,0),IF(A971="Financiamiento Internacional",VLOOKUP($C971,FinInt!$B$2:$G$508,6,0),"Legítimo Abono"))</f>
        <v>Legítimo Abono</v>
      </c>
      <c r="F971" s="26" t="str">
        <f>IF($A971="Ordenes de Compra","ARS",IF($A971="Financiamiento Internacional",VLOOKUP($C971,FinInt!$B$2:$Q$508,15,0),VLOOKUP($C971,NoAmpOC!$B$2:$T$988,18,0)))</f>
        <v>ARS</v>
      </c>
      <c r="G971" s="5">
        <f>IF($A971="Ordenes de Compra",VLOOKUP($C971,Autogestión!$B$2:$H$5090,7,0),IF($A971="Financiamiento Internacional",VLOOKUP($C971,FinInt!$B$2:$Q$1308,16,0),VLOOKUP($C971,NoAmpOC!$B$2:$T$988,19,0)))</f>
        <v>33880</v>
      </c>
      <c r="H971" s="5">
        <f t="shared" si="45"/>
        <v>33880</v>
      </c>
      <c r="I971" s="26" t="str">
        <f>IF($A971="Ordenes de Compra",VLOOKUP($C971,Autogestión!$B$2:$J$5090,9,0),IF($A971="Financiamiento Internacional",VLOOKUP($C971,FinInt!$B$2:$G$1555,6,0),"Legitimo Abono"))</f>
        <v>Legitimo Abono</v>
      </c>
      <c r="J971" s="1" t="str">
        <f>IF($A971="Ordenes de Compra",VLOOKUP($C971,Autogestión!$B$2:$R$5090,17,0),IF($A971="Financiamiento Internacional",VLOOKUP($C971,FinInt!$B$2:$O$1508,14,0),VLOOKUP($C971,NoAmpOC!$B$2:$R$988,17,0)))</f>
        <v>GONZALO HERNANDEZ</v>
      </c>
      <c r="K971" s="7" t="str">
        <f>DetalleExp!AP971</f>
        <v>GABRPEREYRA</v>
      </c>
      <c r="L971" s="7" t="str">
        <f>DetalleExp!AQ971</f>
        <v>PVD - Privada</v>
      </c>
      <c r="M971" s="7" t="str">
        <f>DetalleExp!AR971</f>
        <v>DNCET#MS - Dirección nacional de control de enfermedades transmisibles</v>
      </c>
      <c r="N971" s="7">
        <f>DetalleExp!AS971</f>
        <v>44344</v>
      </c>
      <c r="O971" s="27">
        <f ca="1">ROUNDUP(TODAY()-N971,0)</f>
        <v>11</v>
      </c>
      <c r="P971" s="27">
        <f ca="1">ROUNDUP(TODAY()-B971,0)</f>
        <v>63</v>
      </c>
      <c r="Q971" s="1" t="str">
        <f>IFERROR(IF(A971="Ordenes de Compra",VLOOKUP($E971,'Ordenes de Compra'!$A$2:$E$1712,5,0),"Sin OC"),"Sin dato")</f>
        <v>Sin OC</v>
      </c>
      <c r="R971" s="28" t="str">
        <f>IFERROR(IF(A971="Ordenes de Compra",VLOOKUP($I971,'Ordenes de Compra'!$B$2:$E$1712,3,0),"Sin OC"),"Sin dato")</f>
        <v>Sin OC</v>
      </c>
      <c r="S971" s="1" t="str">
        <f>VLOOKUP($U971,'Tablas intermedias'!$C$1:$H$222,5,0)</f>
        <v>Programa</v>
      </c>
      <c r="T971" s="29" t="str">
        <f t="shared" si="46"/>
        <v>OK</v>
      </c>
      <c r="U971" s="30" t="str">
        <f t="shared" si="47"/>
        <v>GABRPEREYRAPVD - PrivadaDNCET#MS - Dirección nacional de control de enfermedades transmisibles</v>
      </c>
      <c r="V971" s="1" t="str">
        <f>VLOOKUP(U971,'Tablas intermedias'!$C$1:$H$222,6,0)</f>
        <v>Si</v>
      </c>
      <c r="W971" s="1" t="str">
        <f ca="1">IF(O971&lt;30,"menos de 30 días","más de 30 días")</f>
        <v>menos de 30 días</v>
      </c>
    </row>
    <row r="972" spans="1:23" ht="14.25" hidden="1" thickTop="1" thickBot="1" x14ac:dyDescent="0.25">
      <c r="A972" s="17" t="str">
        <f>IF(DetalleExp!H972='Tablas intermedias'!$A$2,"Ordenes de Compra",IF(DetalleExp!H972='Tablas intermedias'!$A$3,"Financiamiento Internacional","Legítimo Abono"))</f>
        <v>Legítimo Abono</v>
      </c>
      <c r="B972" s="7">
        <f>DetalleExp!E972</f>
        <v>44292</v>
      </c>
      <c r="C972" s="1" t="str">
        <f>DetalleExp!A972</f>
        <v>EX-2021-29765820-APN-DD#MS</v>
      </c>
      <c r="D972" s="1" t="str">
        <f>IF(A972="Ordenes de Compra",VLOOKUP(C972,Autogestión!$B$2:$D$5090,3,0),IF(A972="Legítimo Abono",VLOOKUP(C972,NoAmpOC!$B$2:$H$988,7,0),"Factura"))</f>
        <v>Factura B</v>
      </c>
      <c r="E972" s="26" t="str">
        <f>IF(A972="Ordenes de Compra",VLOOKUP($C972,Autogestión!$B$2:$G$5090,6,0),IF(A972="Financiamiento Internacional",VLOOKUP($C972,FinInt!$B$2:$G$508,6,0),"Legítimo Abono"))</f>
        <v>Legítimo Abono</v>
      </c>
      <c r="F972" s="26" t="str">
        <f>IF($A972="Ordenes de Compra","ARS",IF($A972="Financiamiento Internacional",VLOOKUP($C972,FinInt!$B$2:$Q$508,15,0),VLOOKUP($C972,NoAmpOC!$B$2:$T$988,18,0)))</f>
        <v>ARS</v>
      </c>
      <c r="G972" s="5">
        <f>IF($A972="Ordenes de Compra",VLOOKUP($C972,Autogestión!$B$2:$H$5090,7,0),IF($A972="Financiamiento Internacional",VLOOKUP($C972,FinInt!$B$2:$Q$1308,16,0),VLOOKUP($C972,NoAmpOC!$B$2:$T$988,19,0)))</f>
        <v>33880</v>
      </c>
      <c r="H972" s="5">
        <f t="shared" si="45"/>
        <v>33880</v>
      </c>
      <c r="I972" s="26" t="str">
        <f>IF($A972="Ordenes de Compra",VLOOKUP($C972,Autogestión!$B$2:$J$5090,9,0),IF($A972="Financiamiento Internacional",VLOOKUP($C972,FinInt!$B$2:$G$1555,6,0),"Legitimo Abono"))</f>
        <v>Legitimo Abono</v>
      </c>
      <c r="J972" s="1" t="str">
        <f>IF($A972="Ordenes de Compra",VLOOKUP($C972,Autogestión!$B$2:$R$5090,17,0),IF($A972="Financiamiento Internacional",VLOOKUP($C972,FinInt!$B$2:$O$1508,14,0),VLOOKUP($C972,NoAmpOC!$B$2:$R$988,17,0)))</f>
        <v>GONZALO HERNANDEZ</v>
      </c>
      <c r="K972" s="7" t="str">
        <f>DetalleExp!AP972</f>
        <v>DCEI#MS</v>
      </c>
      <c r="L972" s="7" t="str">
        <f>DetalleExp!AQ972</f>
        <v>PVD - Privada</v>
      </c>
      <c r="M972" s="7" t="str">
        <f>DetalleExp!AR972</f>
        <v>DCEI#MS - Dirección de control de enfermedades inmunoprevenibles</v>
      </c>
      <c r="N972" s="7">
        <f>DetalleExp!AS972</f>
        <v>44350</v>
      </c>
      <c r="O972" s="27">
        <f ca="1">ROUNDUP(TODAY()-N972,0)</f>
        <v>5</v>
      </c>
      <c r="P972" s="27">
        <f ca="1">ROUNDUP(TODAY()-B972,0)</f>
        <v>63</v>
      </c>
      <c r="Q972" s="1" t="str">
        <f>IFERROR(IF(A972="Ordenes de Compra",VLOOKUP($E972,'Ordenes de Compra'!$A$2:$E$1712,5,0),"Sin OC"),"Sin dato")</f>
        <v>Sin OC</v>
      </c>
      <c r="R972" s="28" t="str">
        <f>IFERROR(IF(A972="Ordenes de Compra",VLOOKUP($I972,'Ordenes de Compra'!$B$2:$E$1712,3,0),"Sin OC"),"Sin dato")</f>
        <v>Sin OC</v>
      </c>
      <c r="S972" s="1" t="str">
        <f>VLOOKUP($U972,'Tablas intermedias'!$C$1:$H$222,5,0)</f>
        <v>Programa</v>
      </c>
      <c r="T972" s="29" t="str">
        <f t="shared" si="46"/>
        <v>OK</v>
      </c>
      <c r="U972" s="30" t="str">
        <f t="shared" si="47"/>
        <v>DCEI#MSPVD - PrivadaDCEI#MS - Dirección de control de enfermedades inmunoprevenibles</v>
      </c>
      <c r="V972" s="1" t="str">
        <f>VLOOKUP(U972,'Tablas intermedias'!$C$1:$H$222,6,0)</f>
        <v>Si</v>
      </c>
      <c r="W972" s="1" t="str">
        <f ca="1">IF(O972&lt;30,"menos de 30 días","más de 30 días")</f>
        <v>menos de 30 días</v>
      </c>
    </row>
    <row r="973" spans="1:23" ht="14.25" hidden="1" thickTop="1" thickBot="1" x14ac:dyDescent="0.25">
      <c r="A973" s="17" t="str">
        <f>IF(DetalleExp!H973='Tablas intermedias'!$A$2,"Ordenes de Compra",IF(DetalleExp!H973='Tablas intermedias'!$A$3,"Financiamiento Internacional","Legítimo Abono"))</f>
        <v>Legítimo Abono</v>
      </c>
      <c r="B973" s="7">
        <f>DetalleExp!E973</f>
        <v>44292</v>
      </c>
      <c r="C973" s="1" t="str">
        <f>DetalleExp!A973</f>
        <v>EX-2021-29767682-APN-DD#MS</v>
      </c>
      <c r="D973" s="1" t="str">
        <f>IF(A973="Ordenes de Compra",VLOOKUP(C973,Autogestión!$B$2:$D$5090,3,0),IF(A973="Legítimo Abono",VLOOKUP(C973,NoAmpOC!$B$2:$H$988,7,0),"Factura"))</f>
        <v>Factura B</v>
      </c>
      <c r="E973" s="26" t="str">
        <f>IF(A973="Ordenes de Compra",VLOOKUP($C973,Autogestión!$B$2:$G$5090,6,0),IF(A973="Financiamiento Internacional",VLOOKUP($C973,FinInt!$B$2:$G$508,6,0),"Legítimo Abono"))</f>
        <v>Legítimo Abono</v>
      </c>
      <c r="F973" s="26" t="str">
        <f>IF($A973="Ordenes de Compra","ARS",IF($A973="Financiamiento Internacional",VLOOKUP($C973,FinInt!$B$2:$Q$508,15,0),VLOOKUP($C973,NoAmpOC!$B$2:$T$988,18,0)))</f>
        <v>ARS</v>
      </c>
      <c r="G973" s="5">
        <f>IF($A973="Ordenes de Compra",VLOOKUP($C973,Autogestión!$B$2:$H$5090,7,0),IF($A973="Financiamiento Internacional",VLOOKUP($C973,FinInt!$B$2:$Q$1308,16,0),VLOOKUP($C973,NoAmpOC!$B$2:$T$988,19,0)))</f>
        <v>33880</v>
      </c>
      <c r="H973" s="5">
        <f t="shared" si="45"/>
        <v>33880</v>
      </c>
      <c r="I973" s="26" t="str">
        <f>IF($A973="Ordenes de Compra",VLOOKUP($C973,Autogestión!$B$2:$J$5090,9,0),IF($A973="Financiamiento Internacional",VLOOKUP($C973,FinInt!$B$2:$G$1555,6,0),"Legitimo Abono"))</f>
        <v>Legitimo Abono</v>
      </c>
      <c r="J973" s="1" t="str">
        <f>IF($A973="Ordenes de Compra",VLOOKUP($C973,Autogestión!$B$2:$R$5090,17,0),IF($A973="Financiamiento Internacional",VLOOKUP($C973,FinInt!$B$2:$O$1508,14,0),VLOOKUP($C973,NoAmpOC!$B$2:$R$988,17,0)))</f>
        <v>GONZALO HERNANDEZ</v>
      </c>
      <c r="K973" s="7" t="str">
        <f>DetalleExp!AP973</f>
        <v>GGALLARDO</v>
      </c>
      <c r="L973" s="7" t="str">
        <f>DetalleExp!AQ973</f>
        <v>IMPORTACIONES - Importaciones</v>
      </c>
      <c r="M973" s="7" t="str">
        <f>DetalleExp!AR973</f>
        <v>DGA#MS - Dirección general de administración</v>
      </c>
      <c r="N973" s="7">
        <f>DetalleExp!AS973</f>
        <v>44348</v>
      </c>
      <c r="O973" s="27">
        <f ca="1">ROUNDUP(TODAY()-N973,0)</f>
        <v>7</v>
      </c>
      <c r="P973" s="27">
        <f ca="1">ROUNDUP(TODAY()-B973,0)</f>
        <v>63</v>
      </c>
      <c r="Q973" s="1" t="str">
        <f>IFERROR(IF(A973="Ordenes de Compra",VLOOKUP($E973,'Ordenes de Compra'!$A$2:$E$1712,5,0),"Sin OC"),"Sin dato")</f>
        <v>Sin OC</v>
      </c>
      <c r="R973" s="28" t="str">
        <f>IFERROR(IF(A973="Ordenes de Compra",VLOOKUP($I973,'Ordenes de Compra'!$B$2:$E$1712,3,0),"Sin OC"),"Sin dato")</f>
        <v>Sin OC</v>
      </c>
      <c r="S973" s="1" t="str">
        <f>VLOOKUP($U973,'Tablas intermedias'!$C$1:$H$222,5,0)</f>
        <v>DGA</v>
      </c>
      <c r="T973" s="29" t="str">
        <f t="shared" si="46"/>
        <v>OK</v>
      </c>
      <c r="U973" s="30" t="str">
        <f t="shared" si="47"/>
        <v>GGALLARDOIMPORTACIONES - ImportacionesDGA#MS - Dirección general de administración</v>
      </c>
      <c r="V973" s="1" t="str">
        <f>VLOOKUP(U973,'Tablas intermedias'!$C$1:$H$222,6,0)</f>
        <v>Si</v>
      </c>
      <c r="W973" s="1" t="str">
        <f ca="1">IF(O973&lt;30,"menos de 30 días","más de 30 días")</f>
        <v>menos de 30 días</v>
      </c>
    </row>
    <row r="974" spans="1:23" ht="14.25" hidden="1" thickTop="1" thickBot="1" x14ac:dyDescent="0.25">
      <c r="A974" s="17" t="str">
        <f>IF(DetalleExp!H974='Tablas intermedias'!$A$2,"Ordenes de Compra",IF(DetalleExp!H974='Tablas intermedias'!$A$3,"Financiamiento Internacional","Legítimo Abono"))</f>
        <v>Legítimo Abono</v>
      </c>
      <c r="B974" s="7">
        <f>DetalleExp!E974</f>
        <v>44292</v>
      </c>
      <c r="C974" s="1" t="str">
        <f>DetalleExp!A974</f>
        <v>EX-2021-29771541-APN-DD#MS</v>
      </c>
      <c r="D974" s="1" t="str">
        <f>IF(A974="Ordenes de Compra",VLOOKUP(C974,Autogestión!$B$2:$D$5090,3,0),IF(A974="Legítimo Abono",VLOOKUP(C974,NoAmpOC!$B$2:$H$988,7,0),"Factura"))</f>
        <v>Factura B</v>
      </c>
      <c r="E974" s="26" t="str">
        <f>IF(A974="Ordenes de Compra",VLOOKUP($C974,Autogestión!$B$2:$G$5090,6,0),IF(A974="Financiamiento Internacional",VLOOKUP($C974,FinInt!$B$2:$G$508,6,0),"Legítimo Abono"))</f>
        <v>Legítimo Abono</v>
      </c>
      <c r="F974" s="26" t="str">
        <f>IF($A974="Ordenes de Compra","ARS",IF($A974="Financiamiento Internacional",VLOOKUP($C974,FinInt!$B$2:$Q$508,15,0),VLOOKUP($C974,NoAmpOC!$B$2:$T$988,18,0)))</f>
        <v>ARS</v>
      </c>
      <c r="G974" s="5">
        <f>IF($A974="Ordenes de Compra",VLOOKUP($C974,Autogestión!$B$2:$H$5090,7,0),IF($A974="Financiamiento Internacional",VLOOKUP($C974,FinInt!$B$2:$Q$1308,16,0),VLOOKUP($C974,NoAmpOC!$B$2:$T$988,19,0)))</f>
        <v>33880</v>
      </c>
      <c r="H974" s="5">
        <f t="shared" si="45"/>
        <v>33880</v>
      </c>
      <c r="I974" s="26" t="str">
        <f>IF($A974="Ordenes de Compra",VLOOKUP($C974,Autogestión!$B$2:$J$5090,9,0),IF($A974="Financiamiento Internacional",VLOOKUP($C974,FinInt!$B$2:$G$1555,6,0),"Legitimo Abono"))</f>
        <v>Legitimo Abono</v>
      </c>
      <c r="J974" s="1" t="str">
        <f>IF($A974="Ordenes de Compra",VLOOKUP($C974,Autogestión!$B$2:$R$5090,17,0),IF($A974="Financiamiento Internacional",VLOOKUP($C974,FinInt!$B$2:$O$1508,14,0),VLOOKUP($C974,NoAmpOC!$B$2:$R$988,17,0)))</f>
        <v>GONZALO HERNANDEZ</v>
      </c>
      <c r="K974" s="7" t="str">
        <f>DetalleExp!AP974</f>
        <v>GABRPEREYRA</v>
      </c>
      <c r="L974" s="7" t="str">
        <f>DetalleExp!AQ974</f>
        <v>PVD - Privada</v>
      </c>
      <c r="M974" s="7" t="str">
        <f>DetalleExp!AR974</f>
        <v>DNCET#MS - Dirección nacional de control de enfermedades transmisibles</v>
      </c>
      <c r="N974" s="7">
        <f>DetalleExp!AS974</f>
        <v>44344</v>
      </c>
      <c r="O974" s="27">
        <f ca="1">ROUNDUP(TODAY()-N974,0)</f>
        <v>11</v>
      </c>
      <c r="P974" s="27">
        <f ca="1">ROUNDUP(TODAY()-B974,0)</f>
        <v>63</v>
      </c>
      <c r="Q974" s="1" t="str">
        <f>IFERROR(IF(A974="Ordenes de Compra",VLOOKUP($E974,'Ordenes de Compra'!$A$2:$E$1712,5,0),"Sin OC"),"Sin dato")</f>
        <v>Sin OC</v>
      </c>
      <c r="R974" s="28" t="str">
        <f>IFERROR(IF(A974="Ordenes de Compra",VLOOKUP($I974,'Ordenes de Compra'!$B$2:$E$1712,3,0),"Sin OC"),"Sin dato")</f>
        <v>Sin OC</v>
      </c>
      <c r="S974" s="1" t="str">
        <f>VLOOKUP($U974,'Tablas intermedias'!$C$1:$H$222,5,0)</f>
        <v>Programa</v>
      </c>
      <c r="T974" s="29" t="str">
        <f t="shared" si="46"/>
        <v>OK</v>
      </c>
      <c r="U974" s="30" t="str">
        <f t="shared" si="47"/>
        <v>GABRPEREYRAPVD - PrivadaDNCET#MS - Dirección nacional de control de enfermedades transmisibles</v>
      </c>
      <c r="V974" s="1" t="str">
        <f>VLOOKUP(U974,'Tablas intermedias'!$C$1:$H$222,6,0)</f>
        <v>Si</v>
      </c>
      <c r="W974" s="1" t="str">
        <f ca="1">IF(O974&lt;30,"menos de 30 días","más de 30 días")</f>
        <v>menos de 30 días</v>
      </c>
    </row>
    <row r="975" spans="1:23" ht="14.25" hidden="1" thickTop="1" thickBot="1" x14ac:dyDescent="0.25">
      <c r="A975" s="17" t="str">
        <f>IF(DetalleExp!H975='Tablas intermedias'!$A$2,"Ordenes de Compra",IF(DetalleExp!H975='Tablas intermedias'!$A$3,"Financiamiento Internacional","Legítimo Abono"))</f>
        <v>Legítimo Abono</v>
      </c>
      <c r="B975" s="7">
        <f>DetalleExp!E975</f>
        <v>44292</v>
      </c>
      <c r="C975" s="1" t="str">
        <f>DetalleExp!A975</f>
        <v>EX-2021-29773289-APN-DD#MS</v>
      </c>
      <c r="D975" s="1" t="str">
        <f>IF(A975="Ordenes de Compra",VLOOKUP(C975,Autogestión!$B$2:$D$5090,3,0),IF(A975="Legítimo Abono",VLOOKUP(C975,NoAmpOC!$B$2:$H$988,7,0),"Factura"))</f>
        <v>Factura B</v>
      </c>
      <c r="E975" s="26" t="str">
        <f>IF(A975="Ordenes de Compra",VLOOKUP($C975,Autogestión!$B$2:$G$5090,6,0),IF(A975="Financiamiento Internacional",VLOOKUP($C975,FinInt!$B$2:$G$508,6,0),"Legítimo Abono"))</f>
        <v>Legítimo Abono</v>
      </c>
      <c r="F975" s="26" t="str">
        <f>IF($A975="Ordenes de Compra","ARS",IF($A975="Financiamiento Internacional",VLOOKUP($C975,FinInt!$B$2:$Q$508,15,0),VLOOKUP($C975,NoAmpOC!$B$2:$T$988,18,0)))</f>
        <v>ARS</v>
      </c>
      <c r="G975" s="5">
        <f>IF($A975="Ordenes de Compra",VLOOKUP($C975,Autogestión!$B$2:$H$5090,7,0),IF($A975="Financiamiento Internacional",VLOOKUP($C975,FinInt!$B$2:$Q$1308,16,0),VLOOKUP($C975,NoAmpOC!$B$2:$T$988,19,0)))</f>
        <v>33880</v>
      </c>
      <c r="H975" s="5">
        <f t="shared" si="45"/>
        <v>33880</v>
      </c>
      <c r="I975" s="26" t="str">
        <f>IF($A975="Ordenes de Compra",VLOOKUP($C975,Autogestión!$B$2:$J$5090,9,0),IF($A975="Financiamiento Internacional",VLOOKUP($C975,FinInt!$B$2:$G$1555,6,0),"Legitimo Abono"))</f>
        <v>Legitimo Abono</v>
      </c>
      <c r="J975" s="1" t="str">
        <f>IF($A975="Ordenes de Compra",VLOOKUP($C975,Autogestión!$B$2:$R$5090,17,0),IF($A975="Financiamiento Internacional",VLOOKUP($C975,FinInt!$B$2:$O$1508,14,0),VLOOKUP($C975,NoAmpOC!$B$2:$R$988,17,0)))</f>
        <v>GONZALO HERNANDEZ</v>
      </c>
      <c r="K975" s="7" t="str">
        <f>DetalleExp!AP975</f>
        <v>GGALLARDO</v>
      </c>
      <c r="L975" s="7" t="str">
        <f>DetalleExp!AQ975</f>
        <v>IMPORTACIONES - Importaciones</v>
      </c>
      <c r="M975" s="7" t="str">
        <f>DetalleExp!AR975</f>
        <v>DGA#MS - Dirección general de administración</v>
      </c>
      <c r="N975" s="7">
        <f>DetalleExp!AS975</f>
        <v>44348</v>
      </c>
      <c r="O975" s="27">
        <f ca="1">ROUNDUP(TODAY()-N975,0)</f>
        <v>7</v>
      </c>
      <c r="P975" s="27">
        <f ca="1">ROUNDUP(TODAY()-B975,0)</f>
        <v>63</v>
      </c>
      <c r="Q975" s="1" t="str">
        <f>IFERROR(IF(A975="Ordenes de Compra",VLOOKUP($E975,'Ordenes de Compra'!$A$2:$E$1712,5,0),"Sin OC"),"Sin dato")</f>
        <v>Sin OC</v>
      </c>
      <c r="R975" s="28" t="str">
        <f>IFERROR(IF(A975="Ordenes de Compra",VLOOKUP($I975,'Ordenes de Compra'!$B$2:$E$1712,3,0),"Sin OC"),"Sin dato")</f>
        <v>Sin OC</v>
      </c>
      <c r="S975" s="1" t="str">
        <f>VLOOKUP($U975,'Tablas intermedias'!$C$1:$H$222,5,0)</f>
        <v>DGA</v>
      </c>
      <c r="T975" s="29" t="str">
        <f t="shared" si="46"/>
        <v>OK</v>
      </c>
      <c r="U975" s="30" t="str">
        <f t="shared" si="47"/>
        <v>GGALLARDOIMPORTACIONES - ImportacionesDGA#MS - Dirección general de administración</v>
      </c>
      <c r="V975" s="1" t="str">
        <f>VLOOKUP(U975,'Tablas intermedias'!$C$1:$H$222,6,0)</f>
        <v>Si</v>
      </c>
      <c r="W975" s="1" t="str">
        <f ca="1">IF(O975&lt;30,"menos de 30 días","más de 30 días")</f>
        <v>menos de 30 días</v>
      </c>
    </row>
    <row r="976" spans="1:23" ht="14.25" hidden="1" thickTop="1" thickBot="1" x14ac:dyDescent="0.25">
      <c r="A976" s="17" t="str">
        <f>IF(DetalleExp!H976='Tablas intermedias'!$A$2,"Ordenes de Compra",IF(DetalleExp!H976='Tablas intermedias'!$A$3,"Financiamiento Internacional","Legítimo Abono"))</f>
        <v>Legítimo Abono</v>
      </c>
      <c r="B976" s="7">
        <f>DetalleExp!E976</f>
        <v>44292</v>
      </c>
      <c r="C976" s="1" t="str">
        <f>DetalleExp!A976</f>
        <v>EX-2021-29774638-APN-DD#MS</v>
      </c>
      <c r="D976" s="1" t="str">
        <f>IF(A976="Ordenes de Compra",VLOOKUP(C976,Autogestión!$B$2:$D$5090,3,0),IF(A976="Legítimo Abono",VLOOKUP(C976,NoAmpOC!$B$2:$H$988,7,0),"Factura"))</f>
        <v>Factura B</v>
      </c>
      <c r="E976" s="26" t="str">
        <f>IF(A976="Ordenes de Compra",VLOOKUP($C976,Autogestión!$B$2:$G$5090,6,0),IF(A976="Financiamiento Internacional",VLOOKUP($C976,FinInt!$B$2:$G$508,6,0),"Legítimo Abono"))</f>
        <v>Legítimo Abono</v>
      </c>
      <c r="F976" s="26" t="str">
        <f>IF($A976="Ordenes de Compra","ARS",IF($A976="Financiamiento Internacional",VLOOKUP($C976,FinInt!$B$2:$Q$508,15,0),VLOOKUP($C976,NoAmpOC!$B$2:$T$988,18,0)))</f>
        <v>ARS</v>
      </c>
      <c r="G976" s="5">
        <f>IF($A976="Ordenes de Compra",VLOOKUP($C976,Autogestión!$B$2:$H$5090,7,0),IF($A976="Financiamiento Internacional",VLOOKUP($C976,FinInt!$B$2:$Q$1308,16,0),VLOOKUP($C976,NoAmpOC!$B$2:$T$988,19,0)))</f>
        <v>33880</v>
      </c>
      <c r="H976" s="5">
        <f t="shared" si="45"/>
        <v>33880</v>
      </c>
      <c r="I976" s="26" t="str">
        <f>IF($A976="Ordenes de Compra",VLOOKUP($C976,Autogestión!$B$2:$J$5090,9,0),IF($A976="Financiamiento Internacional",VLOOKUP($C976,FinInt!$B$2:$G$1555,6,0),"Legitimo Abono"))</f>
        <v>Legitimo Abono</v>
      </c>
      <c r="J976" s="1" t="str">
        <f>IF($A976="Ordenes de Compra",VLOOKUP($C976,Autogestión!$B$2:$R$5090,17,0),IF($A976="Financiamiento Internacional",VLOOKUP($C976,FinInt!$B$2:$O$1508,14,0),VLOOKUP($C976,NoAmpOC!$B$2:$R$988,17,0)))</f>
        <v>GONZALO HERNANDEZ</v>
      </c>
      <c r="K976" s="7" t="str">
        <f>DetalleExp!AP976</f>
        <v>GGALLARDO</v>
      </c>
      <c r="L976" s="7" t="str">
        <f>DetalleExp!AQ976</f>
        <v>IMPORTACIONES - Importaciones</v>
      </c>
      <c r="M976" s="7" t="str">
        <f>DetalleExp!AR976</f>
        <v>DGA#MS - Dirección general de administración</v>
      </c>
      <c r="N976" s="7">
        <f>DetalleExp!AS976</f>
        <v>44348</v>
      </c>
      <c r="O976" s="27">
        <f ca="1">ROUNDUP(TODAY()-N976,0)</f>
        <v>7</v>
      </c>
      <c r="P976" s="27">
        <f ca="1">ROUNDUP(TODAY()-B976,0)</f>
        <v>63</v>
      </c>
      <c r="Q976" s="1" t="str">
        <f>IFERROR(IF(A976="Ordenes de Compra",VLOOKUP($E976,'Ordenes de Compra'!$A$2:$E$1712,5,0),"Sin OC"),"Sin dato")</f>
        <v>Sin OC</v>
      </c>
      <c r="R976" s="28" t="str">
        <f>IFERROR(IF(A976="Ordenes de Compra",VLOOKUP($I976,'Ordenes de Compra'!$B$2:$E$1712,3,0),"Sin OC"),"Sin dato")</f>
        <v>Sin OC</v>
      </c>
      <c r="S976" s="1" t="str">
        <f>VLOOKUP($U976,'Tablas intermedias'!$C$1:$H$222,5,0)</f>
        <v>DGA</v>
      </c>
      <c r="T976" s="29" t="str">
        <f t="shared" si="46"/>
        <v>OK</v>
      </c>
      <c r="U976" s="30" t="str">
        <f t="shared" si="47"/>
        <v>GGALLARDOIMPORTACIONES - ImportacionesDGA#MS - Dirección general de administración</v>
      </c>
      <c r="V976" s="1" t="str">
        <f>VLOOKUP(U976,'Tablas intermedias'!$C$1:$H$222,6,0)</f>
        <v>Si</v>
      </c>
      <c r="W976" s="1" t="str">
        <f ca="1">IF(O976&lt;30,"menos de 30 días","más de 30 días")</f>
        <v>menos de 30 días</v>
      </c>
    </row>
    <row r="977" spans="1:23" ht="14.25" hidden="1" thickTop="1" thickBot="1" x14ac:dyDescent="0.25">
      <c r="A977" s="17" t="str">
        <f>IF(DetalleExp!H977='Tablas intermedias'!$A$2,"Ordenes de Compra",IF(DetalleExp!H977='Tablas intermedias'!$A$3,"Financiamiento Internacional","Legítimo Abono"))</f>
        <v>Legítimo Abono</v>
      </c>
      <c r="B977" s="7">
        <f>DetalleExp!E977</f>
        <v>44292</v>
      </c>
      <c r="C977" s="1" t="str">
        <f>DetalleExp!A977</f>
        <v>EX-2021-29776132-APN-DD#MS</v>
      </c>
      <c r="D977" s="1" t="str">
        <f>IF(A977="Ordenes de Compra",VLOOKUP(C977,Autogestión!$B$2:$D$5090,3,0),IF(A977="Legítimo Abono",VLOOKUP(C977,NoAmpOC!$B$2:$H$988,7,0),"Factura"))</f>
        <v>Factura B</v>
      </c>
      <c r="E977" s="26" t="str">
        <f>IF(A977="Ordenes de Compra",VLOOKUP($C977,Autogestión!$B$2:$G$5090,6,0),IF(A977="Financiamiento Internacional",VLOOKUP($C977,FinInt!$B$2:$G$508,6,0),"Legítimo Abono"))</f>
        <v>Legítimo Abono</v>
      </c>
      <c r="F977" s="26" t="str">
        <f>IF($A977="Ordenes de Compra","ARS",IF($A977="Financiamiento Internacional",VLOOKUP($C977,FinInt!$B$2:$Q$508,15,0),VLOOKUP($C977,NoAmpOC!$B$2:$T$988,18,0)))</f>
        <v>ARS</v>
      </c>
      <c r="G977" s="5">
        <f>IF($A977="Ordenes de Compra",VLOOKUP($C977,Autogestión!$B$2:$H$5090,7,0),IF($A977="Financiamiento Internacional",VLOOKUP($C977,FinInt!$B$2:$Q$1308,16,0),VLOOKUP($C977,NoAmpOC!$B$2:$T$988,19,0)))</f>
        <v>33880</v>
      </c>
      <c r="H977" s="5">
        <f t="shared" si="45"/>
        <v>33880</v>
      </c>
      <c r="I977" s="26" t="str">
        <f>IF($A977="Ordenes de Compra",VLOOKUP($C977,Autogestión!$B$2:$J$5090,9,0),IF($A977="Financiamiento Internacional",VLOOKUP($C977,FinInt!$B$2:$G$1555,6,0),"Legitimo Abono"))</f>
        <v>Legitimo Abono</v>
      </c>
      <c r="J977" s="1" t="str">
        <f>IF($A977="Ordenes de Compra",VLOOKUP($C977,Autogestión!$B$2:$R$5090,17,0),IF($A977="Financiamiento Internacional",VLOOKUP($C977,FinInt!$B$2:$O$1508,14,0),VLOOKUP($C977,NoAmpOC!$B$2:$R$988,17,0)))</f>
        <v>GONZALO HERNANDEZ</v>
      </c>
      <c r="K977" s="7" t="str">
        <f>DetalleExp!AP977</f>
        <v>DCEI#MS</v>
      </c>
      <c r="L977" s="7" t="str">
        <f>DetalleExp!AQ977</f>
        <v>PVD - Privada</v>
      </c>
      <c r="M977" s="7" t="str">
        <f>DetalleExp!AR977</f>
        <v>DCEI#MS - Dirección de control de enfermedades inmunoprevenibles</v>
      </c>
      <c r="N977" s="7">
        <f>DetalleExp!AS977</f>
        <v>44350</v>
      </c>
      <c r="O977" s="27">
        <f ca="1">ROUNDUP(TODAY()-N977,0)</f>
        <v>5</v>
      </c>
      <c r="P977" s="27">
        <f ca="1">ROUNDUP(TODAY()-B977,0)</f>
        <v>63</v>
      </c>
      <c r="Q977" s="1" t="str">
        <f>IFERROR(IF(A977="Ordenes de Compra",VLOOKUP($E977,'Ordenes de Compra'!$A$2:$E$1712,5,0),"Sin OC"),"Sin dato")</f>
        <v>Sin OC</v>
      </c>
      <c r="R977" s="28" t="str">
        <f>IFERROR(IF(A977="Ordenes de Compra",VLOOKUP($I977,'Ordenes de Compra'!$B$2:$E$1712,3,0),"Sin OC"),"Sin dato")</f>
        <v>Sin OC</v>
      </c>
      <c r="S977" s="1" t="str">
        <f>VLOOKUP($U977,'Tablas intermedias'!$C$1:$H$222,5,0)</f>
        <v>Programa</v>
      </c>
      <c r="T977" s="29" t="str">
        <f t="shared" si="46"/>
        <v>OK</v>
      </c>
      <c r="U977" s="30" t="str">
        <f t="shared" si="47"/>
        <v>DCEI#MSPVD - PrivadaDCEI#MS - Dirección de control de enfermedades inmunoprevenibles</v>
      </c>
      <c r="V977" s="1" t="str">
        <f>VLOOKUP(U977,'Tablas intermedias'!$C$1:$H$222,6,0)</f>
        <v>Si</v>
      </c>
      <c r="W977" s="1" t="str">
        <f ca="1">IF(O977&lt;30,"menos de 30 días","más de 30 días")</f>
        <v>menos de 30 días</v>
      </c>
    </row>
    <row r="978" spans="1:23" ht="14.25" hidden="1" thickTop="1" thickBot="1" x14ac:dyDescent="0.25">
      <c r="A978" s="17" t="str">
        <f>IF(DetalleExp!H978='Tablas intermedias'!$A$2,"Ordenes de Compra",IF(DetalleExp!H978='Tablas intermedias'!$A$3,"Financiamiento Internacional","Legítimo Abono"))</f>
        <v>Legítimo Abono</v>
      </c>
      <c r="B978" s="7">
        <f>DetalleExp!E978</f>
        <v>44293</v>
      </c>
      <c r="C978" s="1" t="str">
        <f>DetalleExp!A978</f>
        <v>EX-2021-30037905-APN-DD#MS</v>
      </c>
      <c r="D978" s="1" t="str">
        <f>IF(A978="Ordenes de Compra",VLOOKUP(C978,Autogestión!$B$2:$D$5090,3,0),IF(A978="Legítimo Abono",VLOOKUP(C978,NoAmpOC!$B$2:$H$988,7,0),"Factura"))</f>
        <v>Factura B</v>
      </c>
      <c r="E978" s="26" t="str">
        <f>IF(A978="Ordenes de Compra",VLOOKUP($C978,Autogestión!$B$2:$G$5090,6,0),IF(A978="Financiamiento Internacional",VLOOKUP($C978,FinInt!$B$2:$G$508,6,0),"Legítimo Abono"))</f>
        <v>Legítimo Abono</v>
      </c>
      <c r="F978" s="26" t="str">
        <f>IF($A978="Ordenes de Compra","ARS",IF($A978="Financiamiento Internacional",VLOOKUP($C978,FinInt!$B$2:$Q$508,15,0),VLOOKUP($C978,NoAmpOC!$B$2:$T$988,18,0)))</f>
        <v>ARS</v>
      </c>
      <c r="G978" s="5">
        <f>IF($A978="Ordenes de Compra",VLOOKUP($C978,Autogestión!$B$2:$H$5090,7,0),IF($A978="Financiamiento Internacional",VLOOKUP($C978,FinInt!$B$2:$Q$1308,16,0),VLOOKUP($C978,NoAmpOC!$B$2:$T$988,19,0)))</f>
        <v>73000</v>
      </c>
      <c r="H978" s="5">
        <f t="shared" si="45"/>
        <v>73000</v>
      </c>
      <c r="I978" s="26" t="str">
        <f>IF($A978="Ordenes de Compra",VLOOKUP($C978,Autogestión!$B$2:$J$5090,9,0),IF($A978="Financiamiento Internacional",VLOOKUP($C978,FinInt!$B$2:$G$1555,6,0),"Legitimo Abono"))</f>
        <v>Legitimo Abono</v>
      </c>
      <c r="J978" s="1" t="str">
        <f>IF($A978="Ordenes de Compra",VLOOKUP($C978,Autogestión!$B$2:$R$5090,17,0),IF($A978="Financiamiento Internacional",VLOOKUP($C978,FinInt!$B$2:$O$1508,14,0),VLOOKUP($C978,NoAmpOC!$B$2:$R$988,17,0)))</f>
        <v>ASCENSORES TESTA S. A.</v>
      </c>
      <c r="K978" s="7" t="str">
        <f>DetalleExp!AP978</f>
        <v>RUYVALDOVINOS</v>
      </c>
      <c r="L978" s="7" t="str">
        <f>DetalleExp!AQ978</f>
        <v>DESPACHO_DGA - Despacho - dirección general de administración</v>
      </c>
      <c r="M978" s="7" t="str">
        <f>DetalleExp!AR978</f>
        <v>DGA#MS - Dirección general de administración</v>
      </c>
      <c r="N978" s="7">
        <f>DetalleExp!AS978</f>
        <v>44350</v>
      </c>
      <c r="O978" s="27">
        <f ca="1">ROUNDUP(TODAY()-N978,0)</f>
        <v>5</v>
      </c>
      <c r="P978" s="27">
        <f ca="1">ROUNDUP(TODAY()-B978,0)</f>
        <v>62</v>
      </c>
      <c r="Q978" s="1" t="str">
        <f>IFERROR(IF(A978="Ordenes de Compra",VLOOKUP($E978,'Ordenes de Compra'!$A$2:$E$1712,5,0),"Sin OC"),"Sin dato")</f>
        <v>Sin OC</v>
      </c>
      <c r="R978" s="28" t="str">
        <f>IFERROR(IF(A978="Ordenes de Compra",VLOOKUP($I978,'Ordenes de Compra'!$B$2:$E$1712,3,0),"Sin OC"),"Sin dato")</f>
        <v>Sin OC</v>
      </c>
      <c r="S978" s="1" t="str">
        <f>VLOOKUP($U978,'Tablas intermedias'!$C$1:$H$222,5,0)</f>
        <v>DGA</v>
      </c>
      <c r="T978" s="29" t="str">
        <f t="shared" si="46"/>
        <v>OK</v>
      </c>
      <c r="U978" s="30" t="str">
        <f t="shared" si="47"/>
        <v>RUYVALDOVINOSDESPACHO_DGA - Despacho - dirección general de administraciónDGA#MS - Dirección general de administración</v>
      </c>
      <c r="V978" s="1" t="str">
        <f>VLOOKUP(U978,'Tablas intermedias'!$C$1:$H$222,6,0)</f>
        <v>Si</v>
      </c>
      <c r="W978" s="1" t="str">
        <f ca="1">IF(O978&lt;30,"menos de 30 días","más de 30 días")</f>
        <v>menos de 30 días</v>
      </c>
    </row>
    <row r="979" spans="1:23" ht="14.25" hidden="1" thickTop="1" thickBot="1" x14ac:dyDescent="0.25">
      <c r="A979" s="17" t="str">
        <f>IF(DetalleExp!H979='Tablas intermedias'!$A$2,"Ordenes de Compra",IF(DetalleExp!H979='Tablas intermedias'!$A$3,"Financiamiento Internacional","Legítimo Abono"))</f>
        <v>Legítimo Abono</v>
      </c>
      <c r="B979" s="7">
        <f>DetalleExp!E979</f>
        <v>44293</v>
      </c>
      <c r="C979" s="1" t="str">
        <f>DetalleExp!A979</f>
        <v>EX-2021-30044865-APN-DD#MS</v>
      </c>
      <c r="D979" s="1" t="str">
        <f>IF(A979="Ordenes de Compra",VLOOKUP(C979,Autogestión!$B$2:$D$5090,3,0),IF(A979="Legítimo Abono",VLOOKUP(C979,NoAmpOC!$B$2:$H$988,7,0),"Factura"))</f>
        <v>Factura B</v>
      </c>
      <c r="E979" s="26" t="str">
        <f>IF(A979="Ordenes de Compra",VLOOKUP($C979,Autogestión!$B$2:$G$5090,6,0),IF(A979="Financiamiento Internacional",VLOOKUP($C979,FinInt!$B$2:$G$508,6,0),"Legítimo Abono"))</f>
        <v>Legítimo Abono</v>
      </c>
      <c r="F979" s="26" t="str">
        <f>IF($A979="Ordenes de Compra","ARS",IF($A979="Financiamiento Internacional",VLOOKUP($C979,FinInt!$B$2:$Q$508,15,0),VLOOKUP($C979,NoAmpOC!$B$2:$T$988,18,0)))</f>
        <v>ARS</v>
      </c>
      <c r="G979" s="5">
        <f>IF($A979="Ordenes de Compra",VLOOKUP($C979,Autogestión!$B$2:$H$5090,7,0),IF($A979="Financiamiento Internacional",VLOOKUP($C979,FinInt!$B$2:$Q$1308,16,0),VLOOKUP($C979,NoAmpOC!$B$2:$T$988,19,0)))</f>
        <v>91000</v>
      </c>
      <c r="H979" s="5">
        <f t="shared" si="45"/>
        <v>91000</v>
      </c>
      <c r="I979" s="26" t="str">
        <f>IF($A979="Ordenes de Compra",VLOOKUP($C979,Autogestión!$B$2:$J$5090,9,0),IF($A979="Financiamiento Internacional",VLOOKUP($C979,FinInt!$B$2:$G$1555,6,0),"Legitimo Abono"))</f>
        <v>Legitimo Abono</v>
      </c>
      <c r="J979" s="1" t="str">
        <f>IF($A979="Ordenes de Compra",VLOOKUP($C979,Autogestión!$B$2:$R$5090,17,0),IF($A979="Financiamiento Internacional",VLOOKUP($C979,FinInt!$B$2:$O$1508,14,0),VLOOKUP($C979,NoAmpOC!$B$2:$R$988,17,0)))</f>
        <v>Ejes S.A.</v>
      </c>
      <c r="K979" s="7" t="str">
        <f>DetalleExp!AP979</f>
        <v>MDISANTI</v>
      </c>
      <c r="L979" s="7" t="str">
        <f>DetalleExp!AQ979</f>
        <v>DESPACHO_DGA - Despacho - dirección general de administración</v>
      </c>
      <c r="M979" s="7" t="str">
        <f>DetalleExp!AR979</f>
        <v>DGA#MS - Dirección general de administración</v>
      </c>
      <c r="N979" s="7">
        <f>DetalleExp!AS979</f>
        <v>44336</v>
      </c>
      <c r="O979" s="27">
        <f ca="1">ROUNDUP(TODAY()-N979,0)</f>
        <v>19</v>
      </c>
      <c r="P979" s="27">
        <f ca="1">ROUNDUP(TODAY()-B979,0)</f>
        <v>62</v>
      </c>
      <c r="Q979" s="1" t="str">
        <f>IFERROR(IF(A979="Ordenes de Compra",VLOOKUP($E979,'Ordenes de Compra'!$A$2:$E$1712,5,0),"Sin OC"),"Sin dato")</f>
        <v>Sin OC</v>
      </c>
      <c r="R979" s="28" t="str">
        <f>IFERROR(IF(A979="Ordenes de Compra",VLOOKUP($I979,'Ordenes de Compra'!$B$2:$E$1712,3,0),"Sin OC"),"Sin dato")</f>
        <v>Sin OC</v>
      </c>
      <c r="S979" s="1" t="str">
        <f>VLOOKUP($U979,'Tablas intermedias'!$C$1:$H$222,5,0)</f>
        <v>DGA</v>
      </c>
      <c r="T979" s="29" t="str">
        <f t="shared" si="46"/>
        <v>OK</v>
      </c>
      <c r="U979" s="30" t="str">
        <f t="shared" si="47"/>
        <v>MDISANTIDESPACHO_DGA - Despacho - dirección general de administraciónDGA#MS - Dirección general de administración</v>
      </c>
      <c r="V979" s="1" t="str">
        <f>VLOOKUP(U979,'Tablas intermedias'!$C$1:$H$222,6,0)</f>
        <v>Si</v>
      </c>
      <c r="W979" s="1" t="str">
        <f ca="1">IF(O979&lt;30,"menos de 30 días","más de 30 días")</f>
        <v>menos de 30 días</v>
      </c>
    </row>
    <row r="980" spans="1:23" ht="14.25" hidden="1" thickTop="1" thickBot="1" x14ac:dyDescent="0.25">
      <c r="A980" s="17" t="str">
        <f>IF(DetalleExp!H980='Tablas intermedias'!$A$2,"Ordenes de Compra",IF(DetalleExp!H980='Tablas intermedias'!$A$3,"Financiamiento Internacional","Legítimo Abono"))</f>
        <v>Legítimo Abono</v>
      </c>
      <c r="B980" s="7">
        <f>DetalleExp!E980</f>
        <v>44293</v>
      </c>
      <c r="C980" s="1" t="str">
        <f>DetalleExp!A980</f>
        <v>EX-2021-30047180-APN-DD#MS</v>
      </c>
      <c r="D980" s="1" t="str">
        <f>IF(A980="Ordenes de Compra",VLOOKUP(C980,Autogestión!$B$2:$D$5090,3,0),IF(A980="Legítimo Abono",VLOOKUP(C980,NoAmpOC!$B$2:$H$988,7,0),"Factura"))</f>
        <v>Factura B</v>
      </c>
      <c r="E980" s="26" t="str">
        <f>IF(A980="Ordenes de Compra",VLOOKUP($C980,Autogestión!$B$2:$G$5090,6,0),IF(A980="Financiamiento Internacional",VLOOKUP($C980,FinInt!$B$2:$G$508,6,0),"Legítimo Abono"))</f>
        <v>Legítimo Abono</v>
      </c>
      <c r="F980" s="26" t="str">
        <f>IF($A980="Ordenes de Compra","ARS",IF($A980="Financiamiento Internacional",VLOOKUP($C980,FinInt!$B$2:$Q$508,15,0),VLOOKUP($C980,NoAmpOC!$B$2:$T$988,18,0)))</f>
        <v>ARS</v>
      </c>
      <c r="G980" s="5">
        <f>IF($A980="Ordenes de Compra",VLOOKUP($C980,Autogestión!$B$2:$H$5090,7,0),IF($A980="Financiamiento Internacional",VLOOKUP($C980,FinInt!$B$2:$Q$1308,16,0),VLOOKUP($C980,NoAmpOC!$B$2:$T$988,19,0)))</f>
        <v>91000</v>
      </c>
      <c r="H980" s="5">
        <f t="shared" si="45"/>
        <v>91000</v>
      </c>
      <c r="I980" s="26" t="str">
        <f>IF($A980="Ordenes de Compra",VLOOKUP($C980,Autogestión!$B$2:$J$5090,9,0),IF($A980="Financiamiento Internacional",VLOOKUP($C980,FinInt!$B$2:$G$1555,6,0),"Legitimo Abono"))</f>
        <v>Legitimo Abono</v>
      </c>
      <c r="J980" s="1" t="str">
        <f>IF($A980="Ordenes de Compra",VLOOKUP($C980,Autogestión!$B$2:$R$5090,17,0),IF($A980="Financiamiento Internacional",VLOOKUP($C980,FinInt!$B$2:$O$1508,14,0),VLOOKUP($C980,NoAmpOC!$B$2:$R$988,17,0)))</f>
        <v>Ejes S.A.</v>
      </c>
      <c r="K980" s="7" t="str">
        <f>DetalleExp!AP980</f>
        <v>SSOARES</v>
      </c>
      <c r="L980" s="7" t="str">
        <f>DetalleExp!AQ980</f>
        <v>PVD - Pvd dirección de sumarios</v>
      </c>
      <c r="M980" s="7" t="str">
        <f>DetalleExp!AR980</f>
        <v>DIRAYS#MS - Dirección de integridad, responsabilidad administrativa y sumarios</v>
      </c>
      <c r="N980" s="7">
        <f>DetalleExp!AS980</f>
        <v>44343</v>
      </c>
      <c r="O980" s="27">
        <f ca="1">ROUNDUP(TODAY()-N980,0)</f>
        <v>12</v>
      </c>
      <c r="P980" s="27">
        <f ca="1">ROUNDUP(TODAY()-B980,0)</f>
        <v>62</v>
      </c>
      <c r="Q980" s="1" t="str">
        <f>IFERROR(IF(A980="Ordenes de Compra",VLOOKUP($E980,'Ordenes de Compra'!$A$2:$E$1712,5,0),"Sin OC"),"Sin dato")</f>
        <v>Sin OC</v>
      </c>
      <c r="R980" s="28" t="str">
        <f>IFERROR(IF(A980="Ordenes de Compra",VLOOKUP($I980,'Ordenes de Compra'!$B$2:$E$1712,3,0),"Sin OC"),"Sin dato")</f>
        <v>Sin OC</v>
      </c>
      <c r="S980" s="1" t="str">
        <f>VLOOKUP($U980,'Tablas intermedias'!$C$1:$H$222,5,0)</f>
        <v>Programa</v>
      </c>
      <c r="T980" s="29" t="str">
        <f t="shared" si="46"/>
        <v>OK</v>
      </c>
      <c r="U980" s="30" t="str">
        <f t="shared" si="47"/>
        <v>SSOARESPVD - Pvd dirección de sumariosDIRAYS#MS - Dirección de integridad, responsabilidad administrativa y sumarios</v>
      </c>
      <c r="V980" s="1" t="str">
        <f>VLOOKUP(U980,'Tablas intermedias'!$C$1:$H$222,6,0)</f>
        <v>Si</v>
      </c>
      <c r="W980" s="1" t="str">
        <f ca="1">IF(O980&lt;30,"menos de 30 días","más de 30 días")</f>
        <v>menos de 30 días</v>
      </c>
    </row>
    <row r="981" spans="1:23" ht="14.25" hidden="1" thickTop="1" thickBot="1" x14ac:dyDescent="0.25">
      <c r="A981" s="17" t="str">
        <f>IF(DetalleExp!H981='Tablas intermedias'!$A$2,"Ordenes de Compra",IF(DetalleExp!H981='Tablas intermedias'!$A$3,"Financiamiento Internacional","Legítimo Abono"))</f>
        <v>Legítimo Abono</v>
      </c>
      <c r="B981" s="7">
        <f>DetalleExp!E981</f>
        <v>44293</v>
      </c>
      <c r="C981" s="1" t="str">
        <f>DetalleExp!A981</f>
        <v>EX-2021-30049324-APN-DD#MS</v>
      </c>
      <c r="D981" s="1" t="str">
        <f>IF(A981="Ordenes de Compra",VLOOKUP(C981,Autogestión!$B$2:$D$5090,3,0),IF(A981="Legítimo Abono",VLOOKUP(C981,NoAmpOC!$B$2:$H$988,7,0),"Factura"))</f>
        <v>Factura B</v>
      </c>
      <c r="E981" s="26" t="str">
        <f>IF(A981="Ordenes de Compra",VLOOKUP($C981,Autogestión!$B$2:$G$5090,6,0),IF(A981="Financiamiento Internacional",VLOOKUP($C981,FinInt!$B$2:$G$508,6,0),"Legítimo Abono"))</f>
        <v>Legítimo Abono</v>
      </c>
      <c r="F981" s="26" t="str">
        <f>IF($A981="Ordenes de Compra","ARS",IF($A981="Financiamiento Internacional",VLOOKUP($C981,FinInt!$B$2:$Q$508,15,0),VLOOKUP($C981,NoAmpOC!$B$2:$T$988,18,0)))</f>
        <v>ARS</v>
      </c>
      <c r="G981" s="5">
        <f>IF($A981="Ordenes de Compra",VLOOKUP($C981,Autogestión!$B$2:$H$5090,7,0),IF($A981="Financiamiento Internacional",VLOOKUP($C981,FinInt!$B$2:$Q$1308,16,0),VLOOKUP($C981,NoAmpOC!$B$2:$T$988,19,0)))</f>
        <v>91000</v>
      </c>
      <c r="H981" s="5">
        <f t="shared" si="45"/>
        <v>91000</v>
      </c>
      <c r="I981" s="26" t="str">
        <f>IF($A981="Ordenes de Compra",VLOOKUP($C981,Autogestión!$B$2:$J$5090,9,0),IF($A981="Financiamiento Internacional",VLOOKUP($C981,FinInt!$B$2:$G$1555,6,0),"Legitimo Abono"))</f>
        <v>Legitimo Abono</v>
      </c>
      <c r="J981" s="1" t="str">
        <f>IF($A981="Ordenes de Compra",VLOOKUP($C981,Autogestión!$B$2:$R$5090,17,0),IF($A981="Financiamiento Internacional",VLOOKUP($C981,FinInt!$B$2:$O$1508,14,0),VLOOKUP($C981,NoAmpOC!$B$2:$R$988,17,0)))</f>
        <v>Ejes S.A.</v>
      </c>
      <c r="K981" s="7" t="str">
        <f>DetalleExp!AP981</f>
        <v>SSOARES</v>
      </c>
      <c r="L981" s="7" t="str">
        <f>DetalleExp!AQ981</f>
        <v>PVD - Pvd dirección de sumarios</v>
      </c>
      <c r="M981" s="7" t="str">
        <f>DetalleExp!AR981</f>
        <v>DIRAYS#MS - Dirección de integridad, responsabilidad administrativa y sumarios</v>
      </c>
      <c r="N981" s="7">
        <f>DetalleExp!AS981</f>
        <v>44343</v>
      </c>
      <c r="O981" s="27">
        <f ca="1">ROUNDUP(TODAY()-N981,0)</f>
        <v>12</v>
      </c>
      <c r="P981" s="27">
        <f ca="1">ROUNDUP(TODAY()-B981,0)</f>
        <v>62</v>
      </c>
      <c r="Q981" s="1" t="str">
        <f>IFERROR(IF(A981="Ordenes de Compra",VLOOKUP($E981,'Ordenes de Compra'!$A$2:$E$1712,5,0),"Sin OC"),"Sin dato")</f>
        <v>Sin OC</v>
      </c>
      <c r="R981" s="28" t="str">
        <f>IFERROR(IF(A981="Ordenes de Compra",VLOOKUP($I981,'Ordenes de Compra'!$B$2:$E$1712,3,0),"Sin OC"),"Sin dato")</f>
        <v>Sin OC</v>
      </c>
      <c r="S981" s="1" t="str">
        <f>VLOOKUP($U981,'Tablas intermedias'!$C$1:$H$222,5,0)</f>
        <v>Programa</v>
      </c>
      <c r="T981" s="29" t="str">
        <f t="shared" si="46"/>
        <v>OK</v>
      </c>
      <c r="U981" s="30" t="str">
        <f t="shared" si="47"/>
        <v>SSOARESPVD - Pvd dirección de sumariosDIRAYS#MS - Dirección de integridad, responsabilidad administrativa y sumarios</v>
      </c>
      <c r="V981" s="1" t="str">
        <f>VLOOKUP(U981,'Tablas intermedias'!$C$1:$H$222,6,0)</f>
        <v>Si</v>
      </c>
      <c r="W981" s="1" t="str">
        <f ca="1">IF(O981&lt;30,"menos de 30 días","más de 30 días")</f>
        <v>menos de 30 días</v>
      </c>
    </row>
    <row r="982" spans="1:23" ht="14.25" hidden="1" thickTop="1" thickBot="1" x14ac:dyDescent="0.25">
      <c r="A982" s="17" t="str">
        <f>IF(DetalleExp!H982='Tablas intermedias'!$A$2,"Ordenes de Compra",IF(DetalleExp!H982='Tablas intermedias'!$A$3,"Financiamiento Internacional","Legítimo Abono"))</f>
        <v>Legítimo Abono</v>
      </c>
      <c r="B982" s="7">
        <f>DetalleExp!E982</f>
        <v>44293</v>
      </c>
      <c r="C982" s="1" t="str">
        <f>DetalleExp!A982</f>
        <v>EX-2021-30060304-APN-DD#MS</v>
      </c>
      <c r="D982" s="1" t="str">
        <f>IF(A982="Ordenes de Compra",VLOOKUP(C982,Autogestión!$B$2:$D$5090,3,0),IF(A982="Legítimo Abono",VLOOKUP(C982,NoAmpOC!$B$2:$H$988,7,0),"Factura"))</f>
        <v>Factura B</v>
      </c>
      <c r="E982" s="26" t="str">
        <f>IF(A982="Ordenes de Compra",VLOOKUP($C982,Autogestión!$B$2:$G$5090,6,0),IF(A982="Financiamiento Internacional",VLOOKUP($C982,FinInt!$B$2:$G$508,6,0),"Legítimo Abono"))</f>
        <v>Legítimo Abono</v>
      </c>
      <c r="F982" s="26" t="str">
        <f>IF($A982="Ordenes de Compra","ARS",IF($A982="Financiamiento Internacional",VLOOKUP($C982,FinInt!$B$2:$Q$508,15,0),VLOOKUP($C982,NoAmpOC!$B$2:$T$988,18,0)))</f>
        <v>ARS</v>
      </c>
      <c r="G982" s="5">
        <f>IF($A982="Ordenes de Compra",VLOOKUP($C982,Autogestión!$B$2:$H$5090,7,0),IF($A982="Financiamiento Internacional",VLOOKUP($C982,FinInt!$B$2:$Q$1308,16,0),VLOOKUP($C982,NoAmpOC!$B$2:$T$988,19,0)))</f>
        <v>23000</v>
      </c>
      <c r="H982" s="5">
        <f t="shared" si="45"/>
        <v>23000</v>
      </c>
      <c r="I982" s="26" t="str">
        <f>IF($A982="Ordenes de Compra",VLOOKUP($C982,Autogestión!$B$2:$J$5090,9,0),IF($A982="Financiamiento Internacional",VLOOKUP($C982,FinInt!$B$2:$G$1555,6,0),"Legitimo Abono"))</f>
        <v>Legitimo Abono</v>
      </c>
      <c r="J982" s="1" t="str">
        <f>IF($A982="Ordenes de Compra",VLOOKUP($C982,Autogestión!$B$2:$R$5090,17,0),IF($A982="Financiamiento Internacional",VLOOKUP($C982,FinInt!$B$2:$O$1508,14,0),VLOOKUP($C982,NoAmpOC!$B$2:$R$988,17,0)))</f>
        <v>ASCENSORES TESTA S. A.</v>
      </c>
      <c r="K982" s="7" t="str">
        <f>DetalleExp!AP982</f>
        <v>DGA#MS-DESPACHO_DGA</v>
      </c>
      <c r="L982" s="7" t="str">
        <f>DetalleExp!AQ982</f>
        <v>DESPACHO_DGA - Despacho - dirección general de administración</v>
      </c>
      <c r="M982" s="7" t="str">
        <f>DetalleExp!AR982</f>
        <v>DGA#MS - Dirección general de administración</v>
      </c>
      <c r="N982" s="7">
        <f>DetalleExp!AS982</f>
        <v>44349</v>
      </c>
      <c r="O982" s="27">
        <f ca="1">ROUNDUP(TODAY()-N982,0)</f>
        <v>6</v>
      </c>
      <c r="P982" s="27">
        <f ca="1">ROUNDUP(TODAY()-B982,0)</f>
        <v>62</v>
      </c>
      <c r="Q982" s="1" t="str">
        <f>IFERROR(IF(A982="Ordenes de Compra",VLOOKUP($E982,'Ordenes de Compra'!$A$2:$E$1712,5,0),"Sin OC"),"Sin dato")</f>
        <v>Sin OC</v>
      </c>
      <c r="R982" s="28" t="str">
        <f>IFERROR(IF(A982="Ordenes de Compra",VLOOKUP($I982,'Ordenes de Compra'!$B$2:$E$1712,3,0),"Sin OC"),"Sin dato")</f>
        <v>Sin OC</v>
      </c>
      <c r="S982" s="1" t="str">
        <f>VLOOKUP($U982,'Tablas intermedias'!$C$1:$H$222,5,0)</f>
        <v>DGA</v>
      </c>
      <c r="T982" s="29" t="str">
        <f t="shared" si="46"/>
        <v>OK</v>
      </c>
      <c r="U982" s="30" t="str">
        <f t="shared" si="47"/>
        <v>DGA#MS-DESPACHO_DGADESPACHO_DGA - Despacho - dirección general de administraciónDGA#MS - Dirección general de administración</v>
      </c>
      <c r="V982" s="1" t="str">
        <f>VLOOKUP(U982,'Tablas intermedias'!$C$1:$H$222,6,0)</f>
        <v>Si</v>
      </c>
      <c r="W982" s="1" t="str">
        <f ca="1">IF(O982&lt;30,"menos de 30 días","más de 30 días")</f>
        <v>menos de 30 días</v>
      </c>
    </row>
    <row r="983" spans="1:23" ht="14.25" hidden="1" thickTop="1" thickBot="1" x14ac:dyDescent="0.25">
      <c r="A983" s="17" t="str">
        <f>IF(DetalleExp!H983='Tablas intermedias'!$A$2,"Ordenes de Compra",IF(DetalleExp!H983='Tablas intermedias'!$A$3,"Financiamiento Internacional","Legítimo Abono"))</f>
        <v>Ordenes de Compra</v>
      </c>
      <c r="B983" s="7">
        <f>DetalleExp!E983</f>
        <v>44293</v>
      </c>
      <c r="C983" s="1" t="str">
        <f>DetalleExp!A983</f>
        <v>EX-2021-30070130-APN-DTYC#MS</v>
      </c>
      <c r="D983" s="1" t="str">
        <f>IF(A983="Ordenes de Compra",VLOOKUP(C983,Autogestión!$B$2:$D$5090,3,0),IF(A983="Legítimo Abono",VLOOKUP(C983,NoAmpOC!$B$2:$H$988,7,0),"Factura"))</f>
        <v>Factura</v>
      </c>
      <c r="E983" s="26" t="str">
        <f>IF(A983="Ordenes de Compra",VLOOKUP($C983,Autogestión!$B$2:$G$5090,6,0),IF(A983="Financiamiento Internacional",VLOOKUP($C983,FinInt!$B$2:$G$508,6,0),"Legítimo Abono"))</f>
        <v>80-0038-CDI20</v>
      </c>
      <c r="F983" s="26" t="str">
        <f>IF($A983="Ordenes de Compra","ARS",IF($A983="Financiamiento Internacional",VLOOKUP($C983,FinInt!$B$2:$Q$508,15,0),VLOOKUP($C983,NoAmpOC!$B$2:$T$988,18,0)))</f>
        <v>ARS</v>
      </c>
      <c r="G983" s="5">
        <f>IF($A983="Ordenes de Compra",VLOOKUP($C983,Autogestión!$B$2:$H$5090,7,0),IF($A983="Financiamiento Internacional",VLOOKUP($C983,FinInt!$B$2:$Q$1308,16,0),VLOOKUP($C983,NoAmpOC!$B$2:$T$988,19,0)))</f>
        <v>3951000</v>
      </c>
      <c r="H983" s="5">
        <f t="shared" si="45"/>
        <v>3951000</v>
      </c>
      <c r="I983" s="26" t="str">
        <f>IF($A983="Ordenes de Compra",VLOOKUP($C983,Autogestión!$B$2:$J$5090,9,0),IF($A983="Financiamiento Internacional",VLOOKUP($C983,FinInt!$B$2:$G$1555,6,0),"Legitimo Abono"))</f>
        <v>80-1128-OC20</v>
      </c>
      <c r="J983" s="1" t="str">
        <f>IF($A983="Ordenes de Compra",VLOOKUP($C983,Autogestión!$B$2:$R$5090,17,0),IF($A983="Financiamiento Internacional",VLOOKUP($C983,FinInt!$B$2:$O$1508,14,0),VLOOKUP($C983,NoAmpOC!$B$2:$R$988,17,0)))</f>
        <v>FERAVAL S.A.</v>
      </c>
      <c r="K983" s="7" t="str">
        <f>DetalleExp!AP983</f>
        <v>SGA#MS-CRD</v>
      </c>
      <c r="L983" s="7" t="str">
        <f>DetalleExp!AQ983</f>
        <v>CRD - Comisión de recepción definitiva</v>
      </c>
      <c r="M983" s="7" t="str">
        <f>DetalleExp!AR983</f>
        <v>SGA#MS - Secretaría de gestión administrativa</v>
      </c>
      <c r="N983" s="7">
        <f>DetalleExp!AS983</f>
        <v>44350</v>
      </c>
      <c r="O983" s="27">
        <f ca="1">ROUNDUP(TODAY()-N983,0)</f>
        <v>5</v>
      </c>
      <c r="P983" s="27">
        <f ca="1">ROUNDUP(TODAY()-B983,0)</f>
        <v>62</v>
      </c>
      <c r="Q983" s="1" t="str">
        <f>IFERROR(IF(A983="Ordenes de Compra",VLOOKUP($E983,'Ordenes de Compra'!$A$2:$E$1712,5,0),"Sin OC"),"Sin dato")</f>
        <v>22.0.0.47.0</v>
      </c>
      <c r="R983" s="28">
        <f>IFERROR(IF(A983="Ordenes de Compra",VLOOKUP($I983,'Ordenes de Compra'!$B$2:$E$1712,3,0),"Sin OC"),"Sin dato")</f>
        <v>3951000</v>
      </c>
      <c r="S983" s="1" t="str">
        <f>VLOOKUP($U983,'Tablas intermedias'!$C$1:$H$222,5,0)</f>
        <v>CRD</v>
      </c>
      <c r="T983" s="29" t="str">
        <f t="shared" si="46"/>
        <v>Ver</v>
      </c>
      <c r="U983" s="30" t="str">
        <f t="shared" si="47"/>
        <v>SGA#MS-CRDCRD - Comisión de recepción definitivaSGA#MS - Secretaría de gestión administrativa</v>
      </c>
      <c r="V983" s="1" t="str">
        <f>VLOOKUP(U983,'Tablas intermedias'!$C$1:$H$222,6,0)</f>
        <v>Si</v>
      </c>
      <c r="W983" s="1" t="str">
        <f ca="1">IF(O983&lt;30,"menos de 30 días","más de 30 días")</f>
        <v>menos de 30 días</v>
      </c>
    </row>
    <row r="984" spans="1:23" ht="14.25" hidden="1" thickTop="1" thickBot="1" x14ac:dyDescent="0.25">
      <c r="A984" s="17" t="str">
        <f>IF(DetalleExp!H984='Tablas intermedias'!$A$2,"Ordenes de Compra",IF(DetalleExp!H984='Tablas intermedias'!$A$3,"Financiamiento Internacional","Legítimo Abono"))</f>
        <v>Financiamiento Internacional</v>
      </c>
      <c r="B984" s="7">
        <f>DetalleExp!E984</f>
        <v>44293</v>
      </c>
      <c r="C984" s="1" t="str">
        <f>DetalleExp!A984</f>
        <v>EX-2021-30101902-APN-DAFYP#MS</v>
      </c>
      <c r="D984" s="1" t="str">
        <f>IF(A984="Ordenes de Compra",VLOOKUP(C984,Autogestión!$B$2:$D$5090,3,0),IF(A984="Legítimo Abono",VLOOKUP(C984,NoAmpOC!$B$2:$H$988,7,0),"Factura"))</f>
        <v>Factura</v>
      </c>
      <c r="E984" s="26" t="str">
        <f>IF(A984="Ordenes de Compra",VLOOKUP($C984,Autogestión!$B$2:$G$5090,6,0),IF(A984="Financiamiento Internacional",VLOOKUP($C984,FinInt!$B$2:$G$508,6,0),"Legítimo Abono"))</f>
        <v>Proyecto Apoyo a la Cobertura Universal de Salud Efectiva en Argentina (SUMAR) - 8853-AR - BIRF</v>
      </c>
      <c r="F984" s="26" t="str">
        <f>IF($A984="Ordenes de Compra","ARS",IF($A984="Financiamiento Internacional",VLOOKUP($C984,FinInt!$B$2:$Q$508,15,0),VLOOKUP($C984,NoAmpOC!$B$2:$T$988,18,0)))</f>
        <v>ARS</v>
      </c>
      <c r="G984" s="5">
        <f>IF($A984="Ordenes de Compra",VLOOKUP($C984,Autogestión!$B$2:$H$5090,7,0),IF($A984="Financiamiento Internacional",VLOOKUP($C984,FinInt!$B$2:$Q$1308,16,0),VLOOKUP($C984,NoAmpOC!$B$2:$T$988,19,0)))</f>
        <v>1904525.3</v>
      </c>
      <c r="H984" s="5">
        <f t="shared" si="45"/>
        <v>1904525.3</v>
      </c>
      <c r="I984" s="26" t="str">
        <f>IF($A984="Ordenes de Compra",VLOOKUP($C984,Autogestión!$B$2:$J$5090,9,0),IF($A984="Financiamiento Internacional",VLOOKUP($C984,FinInt!$B$2:$G$1555,6,0),"Legitimo Abono"))</f>
        <v>Proyecto Apoyo a la Cobertura Universal de Salud Efectiva en Argentina (SUMAR) - 8853-AR - BIRF</v>
      </c>
      <c r="J984" s="1" t="str">
        <f>IF($A984="Ordenes de Compra",VLOOKUP($C984,Autogestión!$B$2:$R$5090,17,0),IF($A984="Financiamiento Internacional",VLOOKUP($C984,FinInt!$B$2:$O$1508,14,0),VLOOKUP($C984,NoAmpOC!$B$2:$R$988,17,0)))</f>
        <v>CANEPA, KOPEC Y ASOCIADOS SRL</v>
      </c>
      <c r="K984" s="7" t="str">
        <f>DetalleExp!AP984</f>
        <v>DAFYP#MS-ARCHIVO</v>
      </c>
      <c r="L984" s="7" t="str">
        <f>DetalleExp!AQ984</f>
        <v>ARCHIVO - Archivo</v>
      </c>
      <c r="M984" s="7" t="str">
        <f>DetalleExp!AR984</f>
        <v>DAFYP#MS - Dirección de administración financiera y presupuestaria</v>
      </c>
      <c r="N984" s="7">
        <f>DetalleExp!AS984</f>
        <v>44334</v>
      </c>
      <c r="O984" s="27">
        <f ca="1">ROUNDUP(TODAY()-N984,0)</f>
        <v>21</v>
      </c>
      <c r="P984" s="27">
        <f ca="1">ROUNDUP(TODAY()-B984,0)</f>
        <v>62</v>
      </c>
      <c r="Q984" s="1" t="str">
        <f>IFERROR(IF(A984="Ordenes de Compra",VLOOKUP($E984,'Ordenes de Compra'!$A$2:$E$1712,5,0),"Sin OC"),"Sin dato")</f>
        <v>Sin OC</v>
      </c>
      <c r="R984" s="28" t="str">
        <f>IFERROR(IF(A984="Ordenes de Compra",VLOOKUP($I984,'Ordenes de Compra'!$B$2:$E$1712,3,0),"Sin OC"),"Sin dato")</f>
        <v>Sin OC</v>
      </c>
      <c r="S984" s="1" t="str">
        <f>VLOOKUP($U984,'Tablas intermedias'!$C$1:$H$222,5,0)</f>
        <v>DGPFE</v>
      </c>
      <c r="T984" s="29" t="str">
        <f t="shared" si="46"/>
        <v>OK</v>
      </c>
      <c r="U984" s="30" t="str">
        <f t="shared" si="47"/>
        <v>DAFYP#MS-ARCHIVOARCHIVO - ArchivoDAFYP#MS - Dirección de administración financiera y presupuestaria</v>
      </c>
      <c r="V984" s="1" t="str">
        <f>VLOOKUP(U984,'Tablas intermedias'!$C$1:$H$222,6,0)</f>
        <v>No</v>
      </c>
      <c r="W984" s="1" t="str">
        <f ca="1">IF(O984&lt;30,"menos de 30 días","más de 30 días")</f>
        <v>menos de 30 días</v>
      </c>
    </row>
    <row r="985" spans="1:23" ht="14.25" hidden="1" thickTop="1" thickBot="1" x14ac:dyDescent="0.25">
      <c r="A985" s="17" t="str">
        <f>IF(DetalleExp!H985='Tablas intermedias'!$A$2,"Ordenes de Compra",IF(DetalleExp!H985='Tablas intermedias'!$A$3,"Financiamiento Internacional","Legítimo Abono"))</f>
        <v>Financiamiento Internacional</v>
      </c>
      <c r="B985" s="7">
        <f>DetalleExp!E985</f>
        <v>44293</v>
      </c>
      <c r="C985" s="1" t="str">
        <f>DetalleExp!A985</f>
        <v>EX-2021-30141072-APN-DAFYP#MS</v>
      </c>
      <c r="D985" s="1" t="str">
        <f>IF(A985="Ordenes de Compra",VLOOKUP(C985,Autogestión!$B$2:$D$5090,3,0),IF(A985="Legítimo Abono",VLOOKUP(C985,NoAmpOC!$B$2:$H$988,7,0),"Factura"))</f>
        <v>Factura</v>
      </c>
      <c r="E985" s="26" t="str">
        <f>IF(A985="Ordenes de Compra",VLOOKUP($C985,Autogestión!$B$2:$G$5090,6,0),IF(A985="Financiamiento Internacional",VLOOKUP($C985,FinInt!$B$2:$G$508,6,0),"Legítimo Abono"))</f>
        <v>Programa Multifase de Atención Primaria a la Salud para el Manejo de Enfermedades Crónicas No Transmisibles. Segunda Operación - 3772/0C-AR - BID</v>
      </c>
      <c r="F985" s="26" t="str">
        <f>IF($A985="Ordenes de Compra","ARS",IF($A985="Financiamiento Internacional",VLOOKUP($C985,FinInt!$B$2:$Q$508,15,0),VLOOKUP($C985,NoAmpOC!$B$2:$T$988,18,0)))</f>
        <v>ARS</v>
      </c>
      <c r="G985" s="5">
        <f>IF($A985="Ordenes de Compra",VLOOKUP($C985,Autogestión!$B$2:$H$5090,7,0),IF($A985="Financiamiento Internacional",VLOOKUP($C985,FinInt!$B$2:$Q$1308,16,0),VLOOKUP($C985,NoAmpOC!$B$2:$T$988,19,0)))</f>
        <v>10480722.220000001</v>
      </c>
      <c r="H985" s="5">
        <f t="shared" si="45"/>
        <v>10480722.220000001</v>
      </c>
      <c r="I985" s="26" t="str">
        <f>IF($A985="Ordenes de Compra",VLOOKUP($C985,Autogestión!$B$2:$J$5090,9,0),IF($A985="Financiamiento Internacional",VLOOKUP($C985,FinInt!$B$2:$G$1555,6,0),"Legitimo Abono"))</f>
        <v>Programa Multifase de Atención Primaria a la Salud para el Manejo de Enfermedades Crónicas No Transmisibles. Segunda Operación - 3772/0C-AR - BID</v>
      </c>
      <c r="J985" s="1" t="str">
        <f>IF($A985="Ordenes de Compra",VLOOKUP($C985,Autogestión!$B$2:$R$5090,17,0),IF($A985="Financiamiento Internacional",VLOOKUP($C985,FinInt!$B$2:$O$1508,14,0),VLOOKUP($C985,NoAmpOC!$B$2:$R$988,17,0)))</f>
        <v xml:space="preserve">TECNOLAB SA </v>
      </c>
      <c r="K985" s="7" t="str">
        <f>DetalleExp!AP985</f>
        <v>DAFYP#MS-ARCHIVO</v>
      </c>
      <c r="L985" s="7" t="str">
        <f>DetalleExp!AQ985</f>
        <v>ARCHIVO - Archivo</v>
      </c>
      <c r="M985" s="7" t="str">
        <f>DetalleExp!AR985</f>
        <v>DAFYP#MS - Dirección de administración financiera y presupuestaria</v>
      </c>
      <c r="N985" s="7">
        <f>DetalleExp!AS985</f>
        <v>44333</v>
      </c>
      <c r="O985" s="27">
        <f ca="1">ROUNDUP(TODAY()-N985,0)</f>
        <v>22</v>
      </c>
      <c r="P985" s="27">
        <f ca="1">ROUNDUP(TODAY()-B985,0)</f>
        <v>62</v>
      </c>
      <c r="Q985" s="1" t="str">
        <f>IFERROR(IF(A985="Ordenes de Compra",VLOOKUP($E985,'Ordenes de Compra'!$A$2:$E$1712,5,0),"Sin OC"),"Sin dato")</f>
        <v>Sin OC</v>
      </c>
      <c r="R985" s="28" t="str">
        <f>IFERROR(IF(A985="Ordenes de Compra",VLOOKUP($I985,'Ordenes de Compra'!$B$2:$E$1712,3,0),"Sin OC"),"Sin dato")</f>
        <v>Sin OC</v>
      </c>
      <c r="S985" s="1" t="str">
        <f>VLOOKUP($U985,'Tablas intermedias'!$C$1:$H$222,5,0)</f>
        <v>DGPFE</v>
      </c>
      <c r="T985" s="29" t="str">
        <f t="shared" si="46"/>
        <v>OK</v>
      </c>
      <c r="U985" s="30" t="str">
        <f t="shared" si="47"/>
        <v>DAFYP#MS-ARCHIVOARCHIVO - ArchivoDAFYP#MS - Dirección de administración financiera y presupuestaria</v>
      </c>
      <c r="V985" s="1" t="str">
        <f>VLOOKUP(U985,'Tablas intermedias'!$C$1:$H$222,6,0)</f>
        <v>No</v>
      </c>
      <c r="W985" s="1" t="str">
        <f ca="1">IF(O985&lt;30,"menos de 30 días","más de 30 días")</f>
        <v>menos de 30 días</v>
      </c>
    </row>
    <row r="986" spans="1:23" ht="14.25" hidden="1" thickTop="1" thickBot="1" x14ac:dyDescent="0.25">
      <c r="A986" s="17" t="str">
        <f>IF(DetalleExp!H986='Tablas intermedias'!$A$2,"Ordenes de Compra",IF(DetalleExp!H986='Tablas intermedias'!$A$3,"Financiamiento Internacional","Legítimo Abono"))</f>
        <v>Ordenes de Compra</v>
      </c>
      <c r="B986" s="7">
        <f>DetalleExp!E986</f>
        <v>44293</v>
      </c>
      <c r="C986" s="1" t="str">
        <f>DetalleExp!A986</f>
        <v>EX-2021-30142415-APN-DTYC#MS</v>
      </c>
      <c r="D986" s="1" t="str">
        <f>IF(A986="Ordenes de Compra",VLOOKUP(C986,Autogestión!$B$2:$D$5090,3,0),IF(A986="Legítimo Abono",VLOOKUP(C986,NoAmpOC!$B$2:$H$988,7,0),"Factura"))</f>
        <v>Factura</v>
      </c>
      <c r="E986" s="26" t="str">
        <f>IF(A986="Ordenes de Compra",VLOOKUP($C986,Autogestión!$B$2:$G$5090,6,0),IF(A986="Financiamiento Internacional",VLOOKUP($C986,FinInt!$B$2:$G$508,6,0),"Legítimo Abono"))</f>
        <v>80-0010-LPU20</v>
      </c>
      <c r="F986" s="26" t="str">
        <f>IF($A986="Ordenes de Compra","ARS",IF($A986="Financiamiento Internacional",VLOOKUP($C986,FinInt!$B$2:$Q$508,15,0),VLOOKUP($C986,NoAmpOC!$B$2:$T$988,18,0)))</f>
        <v>ARS</v>
      </c>
      <c r="G986" s="5">
        <f>IF($A986="Ordenes de Compra",VLOOKUP($C986,Autogestión!$B$2:$H$5090,7,0),IF($A986="Financiamiento Internacional",VLOOKUP($C986,FinInt!$B$2:$Q$1308,16,0),VLOOKUP($C986,NoAmpOC!$B$2:$T$988,19,0)))</f>
        <v>1378780.39</v>
      </c>
      <c r="H986" s="5">
        <f t="shared" si="45"/>
        <v>1378780.39</v>
      </c>
      <c r="I986" s="26" t="str">
        <f>IF($A986="Ordenes de Compra",VLOOKUP($C986,Autogestión!$B$2:$J$5090,9,0),IF($A986="Financiamiento Internacional",VLOOKUP($C986,FinInt!$B$2:$G$1555,6,0),"Legitimo Abono"))</f>
        <v>80-1026-OC21</v>
      </c>
      <c r="J986" s="1" t="str">
        <f>IF($A986="Ordenes de Compra",VLOOKUP($C986,Autogestión!$B$2:$R$5090,17,0),IF($A986="Financiamiento Internacional",VLOOKUP($C986,FinInt!$B$2:$O$1508,14,0),VLOOKUP($C986,NoAmpOC!$B$2:$R$988,17,0)))</f>
        <v xml:space="preserve">GEMABIOTECH SAU </v>
      </c>
      <c r="K986" s="7" t="str">
        <f>DetalleExp!AP986</f>
        <v>JMEZA</v>
      </c>
      <c r="L986" s="7" t="str">
        <f>DetalleExp!AQ986</f>
        <v>TESORERIA - Tesorería</v>
      </c>
      <c r="M986" s="7" t="str">
        <f>DetalleExp!AR986</f>
        <v>DCYT#MS - Dirección de contabilidad y tesorería</v>
      </c>
      <c r="N986" s="7">
        <f>DetalleExp!AS986</f>
        <v>44334</v>
      </c>
      <c r="O986" s="27">
        <f ca="1">ROUNDUP(TODAY()-N986,0)</f>
        <v>21</v>
      </c>
      <c r="P986" s="27">
        <f ca="1">ROUNDUP(TODAY()-B986,0)</f>
        <v>62</v>
      </c>
      <c r="Q986" s="1" t="str">
        <f>IFERROR(IF(A986="Ordenes de Compra",VLOOKUP($E986,'Ordenes de Compra'!$A$2:$E$1712,5,0),"Sin OC"),"Sin dato")</f>
        <v>29.0.0.46.0</v>
      </c>
      <c r="R986" s="28">
        <f>IFERROR(IF(A986="Ordenes de Compra",VLOOKUP($I986,'Ordenes de Compra'!$B$2:$E$1712,3,0),"Sin OC"),"Sin dato")</f>
        <v>3552516</v>
      </c>
      <c r="S986" s="1" t="str">
        <f>VLOOKUP($U986,'Tablas intermedias'!$C$1:$H$222,5,0)</f>
        <v>Tesorería</v>
      </c>
      <c r="T986" s="29" t="str">
        <f t="shared" si="46"/>
        <v>OK</v>
      </c>
      <c r="U986" s="30" t="str">
        <f t="shared" si="47"/>
        <v>JMEZATESORERIA - TesoreríaDCYT#MS - Dirección de contabilidad y tesorería</v>
      </c>
      <c r="V986" s="1" t="str">
        <f>VLOOKUP(U986,'Tablas intermedias'!$C$1:$H$222,6,0)</f>
        <v>No</v>
      </c>
      <c r="W986" s="1" t="str">
        <f ca="1">IF(O986&lt;30,"menos de 30 días","más de 30 días")</f>
        <v>menos de 30 días</v>
      </c>
    </row>
    <row r="987" spans="1:23" ht="14.25" hidden="1" thickTop="1" thickBot="1" x14ac:dyDescent="0.25">
      <c r="A987" s="17" t="str">
        <f>IF(DetalleExp!H987='Tablas intermedias'!$A$2,"Ordenes de Compra",IF(DetalleExp!H987='Tablas intermedias'!$A$3,"Financiamiento Internacional","Legítimo Abono"))</f>
        <v>Legítimo Abono</v>
      </c>
      <c r="B987" s="7">
        <f>DetalleExp!E987</f>
        <v>44293</v>
      </c>
      <c r="C987" s="1" t="str">
        <f>DetalleExp!A987</f>
        <v>EX-2021-30177990-APN-DD#MS</v>
      </c>
      <c r="D987" s="1" t="str">
        <f>IF(A987="Ordenes de Compra",VLOOKUP(C987,Autogestión!$B$2:$D$5090,3,0),IF(A987="Legítimo Abono",VLOOKUP(C987,NoAmpOC!$B$2:$H$988,7,0),"Factura"))</f>
        <v>Factura B</v>
      </c>
      <c r="E987" s="26" t="str">
        <f>IF(A987="Ordenes de Compra",VLOOKUP($C987,Autogestión!$B$2:$G$5090,6,0),IF(A987="Financiamiento Internacional",VLOOKUP($C987,FinInt!$B$2:$G$508,6,0),"Legítimo Abono"))</f>
        <v>Legítimo Abono</v>
      </c>
      <c r="F987" s="26" t="str">
        <f>IF($A987="Ordenes de Compra","ARS",IF($A987="Financiamiento Internacional",VLOOKUP($C987,FinInt!$B$2:$Q$508,15,0),VLOOKUP($C987,NoAmpOC!$B$2:$T$988,18,0)))</f>
        <v>ARS</v>
      </c>
      <c r="G987" s="5">
        <f>IF($A987="Ordenes de Compra",VLOOKUP($C987,Autogestión!$B$2:$H$5090,7,0),IF($A987="Financiamiento Internacional",VLOOKUP($C987,FinInt!$B$2:$Q$1308,16,0),VLOOKUP($C987,NoAmpOC!$B$2:$T$988,19,0)))</f>
        <v>900000</v>
      </c>
      <c r="H987" s="5">
        <f t="shared" si="45"/>
        <v>900000</v>
      </c>
      <c r="I987" s="26" t="str">
        <f>IF($A987="Ordenes de Compra",VLOOKUP($C987,Autogestión!$B$2:$J$5090,9,0),IF($A987="Financiamiento Internacional",VLOOKUP($C987,FinInt!$B$2:$G$1555,6,0),"Legitimo Abono"))</f>
        <v>Legitimo Abono</v>
      </c>
      <c r="J987" s="1" t="str">
        <f>IF($A987="Ordenes de Compra",VLOOKUP($C987,Autogestión!$B$2:$R$5090,17,0),IF($A987="Financiamiento Internacional",VLOOKUP($C987,FinInt!$B$2:$O$1508,14,0),VLOOKUP($C987,NoAmpOC!$B$2:$R$988,17,0)))</f>
        <v>Tiempo beta srl</v>
      </c>
      <c r="K987" s="7" t="str">
        <f>DetalleExp!AP987</f>
        <v>MSHORTREDE</v>
      </c>
      <c r="L987" s="7" t="str">
        <f>DetalleExp!AQ987</f>
        <v>PVD - Privada de jefa de gabinete</v>
      </c>
      <c r="M987" s="7" t="str">
        <f>DetalleExp!AR987</f>
        <v>UGA#MS - Unidad gabinete de asesores</v>
      </c>
      <c r="N987" s="7">
        <f>DetalleExp!AS987</f>
        <v>44335</v>
      </c>
      <c r="O987" s="27">
        <f ca="1">ROUNDUP(TODAY()-N987,0)</f>
        <v>20</v>
      </c>
      <c r="P987" s="27">
        <f ca="1">ROUNDUP(TODAY()-B987,0)</f>
        <v>62</v>
      </c>
      <c r="Q987" s="1" t="str">
        <f>IFERROR(IF(A987="Ordenes de Compra",VLOOKUP($E987,'Ordenes de Compra'!$A$2:$E$1712,5,0),"Sin OC"),"Sin dato")</f>
        <v>Sin OC</v>
      </c>
      <c r="R987" s="28" t="str">
        <f>IFERROR(IF(A987="Ordenes de Compra",VLOOKUP($I987,'Ordenes de Compra'!$B$2:$E$1712,3,0),"Sin OC"),"Sin dato")</f>
        <v>Sin OC</v>
      </c>
      <c r="S987" s="1" t="str">
        <f>VLOOKUP($U987,'Tablas intermedias'!$C$1:$H$222,5,0)</f>
        <v>Programa</v>
      </c>
      <c r="T987" s="29" t="str">
        <f t="shared" si="46"/>
        <v>OK</v>
      </c>
      <c r="U987" s="30" t="str">
        <f t="shared" si="47"/>
        <v>MSHORTREDEPVD - Privada de jefa de gabineteUGA#MS - Unidad gabinete de asesores</v>
      </c>
      <c r="V987" s="1" t="str">
        <f>VLOOKUP(U987,'Tablas intermedias'!$C$1:$H$222,6,0)</f>
        <v>Si</v>
      </c>
      <c r="W987" s="1" t="str">
        <f ca="1">IF(O987&lt;30,"menos de 30 días","más de 30 días")</f>
        <v>menos de 30 días</v>
      </c>
    </row>
    <row r="988" spans="1:23" ht="14.25" hidden="1" thickTop="1" thickBot="1" x14ac:dyDescent="0.25">
      <c r="A988" s="17" t="str">
        <f>IF(DetalleExp!H988='Tablas intermedias'!$A$2,"Ordenes de Compra",IF(DetalleExp!H988='Tablas intermedias'!$A$3,"Financiamiento Internacional","Legítimo Abono"))</f>
        <v>Financiamiento Internacional</v>
      </c>
      <c r="B988" s="7">
        <f>DetalleExp!E988</f>
        <v>44293</v>
      </c>
      <c r="C988" s="1" t="str">
        <f>DetalleExp!A988</f>
        <v>EX-2021-30206991-APN-DAFYP#MS</v>
      </c>
      <c r="D988" s="1" t="str">
        <f>IF(A988="Ordenes de Compra",VLOOKUP(C988,Autogestión!$B$2:$D$5090,3,0),IF(A988="Legítimo Abono",VLOOKUP(C988,NoAmpOC!$B$2:$H$988,7,0),"Factura"))</f>
        <v>Factura</v>
      </c>
      <c r="E988" s="26" t="str">
        <f>IF(A988="Ordenes de Compra",VLOOKUP($C988,Autogestión!$B$2:$G$5090,6,0),IF(A988="Financiamiento Internacional",VLOOKUP($C988,FinInt!$B$2:$G$508,6,0),"Legítimo Abono"))</f>
        <v>Programa de Apoyo al Fortalecimiento de la cobertura pública efectiva de salud y un sistema integrado de provisión de salud de calidad. Proyectos BIRF - ARG/19/014 - PNUD</v>
      </c>
      <c r="F988" s="26" t="str">
        <f>IF($A988="Ordenes de Compra","ARS",IF($A988="Financiamiento Internacional",VLOOKUP($C988,FinInt!$B$2:$Q$508,15,0),VLOOKUP($C988,NoAmpOC!$B$2:$T$988,18,0)))</f>
        <v>ARS</v>
      </c>
      <c r="G988" s="5">
        <f>IF($A988="Ordenes de Compra",VLOOKUP($C988,Autogestión!$B$2:$H$5090,7,0),IF($A988="Financiamiento Internacional",VLOOKUP($C988,FinInt!$B$2:$Q$1308,16,0),VLOOKUP($C988,NoAmpOC!$B$2:$T$988,19,0)))</f>
        <v>76644.81</v>
      </c>
      <c r="H988" s="5">
        <f t="shared" si="45"/>
        <v>76644.81</v>
      </c>
      <c r="I988" s="26" t="str">
        <f>IF($A988="Ordenes de Compra",VLOOKUP($C988,Autogestión!$B$2:$J$5090,9,0),IF($A988="Financiamiento Internacional",VLOOKUP($C988,FinInt!$B$2:$G$1555,6,0),"Legitimo Abono"))</f>
        <v>Programa de Apoyo al Fortalecimiento de la cobertura pública efectiva de salud y un sistema integrado de provisión de salud de calidad. Proyectos BIRF - ARG/19/014 - PNUD</v>
      </c>
      <c r="J988" s="1" t="str">
        <f>IF($A988="Ordenes de Compra",VLOOKUP($C988,Autogestión!$B$2:$R$5090,17,0),IF($A988="Financiamiento Internacional",VLOOKUP($C988,FinInt!$B$2:$O$1508,14,0),VLOOKUP($C988,NoAmpOC!$B$2:$R$988,17,0)))</f>
        <v>ADEA ADMINISTRADORA DE ARCHIVOS SA</v>
      </c>
      <c r="K988" s="7" t="str">
        <f>DetalleExp!AP988</f>
        <v>DAFYP#MS-ARCHIVO</v>
      </c>
      <c r="L988" s="7" t="str">
        <f>DetalleExp!AQ988</f>
        <v>ARCHIVO - Archivo</v>
      </c>
      <c r="M988" s="7" t="str">
        <f>DetalleExp!AR988</f>
        <v>DAFYP#MS - Dirección de administración financiera y presupuestaria</v>
      </c>
      <c r="N988" s="7">
        <f>DetalleExp!AS988</f>
        <v>44299</v>
      </c>
      <c r="O988" s="27">
        <f ca="1">ROUNDUP(TODAY()-N988,0)</f>
        <v>56</v>
      </c>
      <c r="P988" s="27">
        <f ca="1">ROUNDUP(TODAY()-B988,0)</f>
        <v>62</v>
      </c>
      <c r="Q988" s="1" t="str">
        <f>IFERROR(IF(A988="Ordenes de Compra",VLOOKUP($E988,'Ordenes de Compra'!$A$2:$E$1712,5,0),"Sin OC"),"Sin dato")</f>
        <v>Sin OC</v>
      </c>
      <c r="R988" s="28" t="str">
        <f>IFERROR(IF(A988="Ordenes de Compra",VLOOKUP($I988,'Ordenes de Compra'!$B$2:$E$1712,3,0),"Sin OC"),"Sin dato")</f>
        <v>Sin OC</v>
      </c>
      <c r="S988" s="1" t="str">
        <f>VLOOKUP($U988,'Tablas intermedias'!$C$1:$H$222,5,0)</f>
        <v>DGPFE</v>
      </c>
      <c r="T988" s="29" t="str">
        <f t="shared" si="46"/>
        <v>OK</v>
      </c>
      <c r="U988" s="30" t="str">
        <f t="shared" si="47"/>
        <v>DAFYP#MS-ARCHIVOARCHIVO - ArchivoDAFYP#MS - Dirección de administración financiera y presupuestaria</v>
      </c>
      <c r="V988" s="1" t="str">
        <f>VLOOKUP(U988,'Tablas intermedias'!$C$1:$H$222,6,0)</f>
        <v>No</v>
      </c>
      <c r="W988" s="1" t="str">
        <f ca="1">IF(O988&lt;30,"menos de 30 días","más de 30 días")</f>
        <v>más de 30 días</v>
      </c>
    </row>
    <row r="989" spans="1:23" ht="14.25" hidden="1" thickTop="1" thickBot="1" x14ac:dyDescent="0.25">
      <c r="A989" s="17" t="str">
        <f>IF(DetalleExp!H989='Tablas intermedias'!$A$2,"Ordenes de Compra",IF(DetalleExp!H989='Tablas intermedias'!$A$3,"Financiamiento Internacional","Legítimo Abono"))</f>
        <v>Legítimo Abono</v>
      </c>
      <c r="B989" s="7">
        <f>DetalleExp!E989</f>
        <v>44293</v>
      </c>
      <c r="C989" s="1" t="str">
        <f>DetalleExp!A989</f>
        <v>EX-2021-30306366-APN-DD#MS</v>
      </c>
      <c r="D989" s="1" t="str">
        <f>IF(A989="Ordenes de Compra",VLOOKUP(C989,Autogestión!$B$2:$D$5090,3,0),IF(A989="Legítimo Abono",VLOOKUP(C989,NoAmpOC!$B$2:$H$988,7,0),"Factura"))</f>
        <v>Factura C</v>
      </c>
      <c r="E989" s="26" t="str">
        <f>IF(A989="Ordenes de Compra",VLOOKUP($C989,Autogestión!$B$2:$G$5090,6,0),IF(A989="Financiamiento Internacional",VLOOKUP($C989,FinInt!$B$2:$G$508,6,0),"Legítimo Abono"))</f>
        <v>Legítimo Abono</v>
      </c>
      <c r="F989" s="26" t="str">
        <f>IF($A989="Ordenes de Compra","ARS",IF($A989="Financiamiento Internacional",VLOOKUP($C989,FinInt!$B$2:$Q$508,15,0),VLOOKUP($C989,NoAmpOC!$B$2:$T$988,18,0)))</f>
        <v>ARS</v>
      </c>
      <c r="G989" s="5">
        <f>IF($A989="Ordenes de Compra",VLOOKUP($C989,Autogestión!$B$2:$H$5090,7,0),IF($A989="Financiamiento Internacional",VLOOKUP($C989,FinInt!$B$2:$Q$1308,16,0),VLOOKUP($C989,NoAmpOC!$B$2:$T$988,19,0)))</f>
        <v>78399</v>
      </c>
      <c r="H989" s="5">
        <f t="shared" si="45"/>
        <v>78399</v>
      </c>
      <c r="I989" s="26" t="str">
        <f>IF($A989="Ordenes de Compra",VLOOKUP($C989,Autogestión!$B$2:$J$5090,9,0),IF($A989="Financiamiento Internacional",VLOOKUP($C989,FinInt!$B$2:$G$1555,6,0),"Legitimo Abono"))</f>
        <v>Legitimo Abono</v>
      </c>
      <c r="J989" s="1" t="str">
        <f>IF($A989="Ordenes de Compra",VLOOKUP($C989,Autogestión!$B$2:$R$5090,17,0),IF($A989="Financiamiento Internacional",VLOOKUP($C989,FinInt!$B$2:$O$1508,14,0),VLOOKUP($C989,NoAmpOC!$B$2:$R$988,17,0)))</f>
        <v>Parada de diarios y Revistas "Mauro"</v>
      </c>
      <c r="K989" s="7" t="str">
        <f>DetalleExp!AP989</f>
        <v>MDISANTI</v>
      </c>
      <c r="L989" s="7" t="str">
        <f>DetalleExp!AQ989</f>
        <v>DESPACHO_DGA - Despacho - dirección general de administración</v>
      </c>
      <c r="M989" s="7" t="str">
        <f>DetalleExp!AR989</f>
        <v>DGA#MS - Dirección general de administración</v>
      </c>
      <c r="N989" s="7">
        <f>DetalleExp!AS989</f>
        <v>44344</v>
      </c>
      <c r="O989" s="27">
        <f ca="1">ROUNDUP(TODAY()-N989,0)</f>
        <v>11</v>
      </c>
      <c r="P989" s="27">
        <f ca="1">ROUNDUP(TODAY()-B989,0)</f>
        <v>62</v>
      </c>
      <c r="Q989" s="1" t="str">
        <f>IFERROR(IF(A989="Ordenes de Compra",VLOOKUP($E989,'Ordenes de Compra'!$A$2:$E$1712,5,0),"Sin OC"),"Sin dato")</f>
        <v>Sin OC</v>
      </c>
      <c r="R989" s="28" t="str">
        <f>IFERROR(IF(A989="Ordenes de Compra",VLOOKUP($I989,'Ordenes de Compra'!$B$2:$E$1712,3,0),"Sin OC"),"Sin dato")</f>
        <v>Sin OC</v>
      </c>
      <c r="S989" s="1" t="str">
        <f>VLOOKUP($U989,'Tablas intermedias'!$C$1:$H$222,5,0)</f>
        <v>DGA</v>
      </c>
      <c r="T989" s="29" t="str">
        <f t="shared" si="46"/>
        <v>OK</v>
      </c>
      <c r="U989" s="30" t="str">
        <f t="shared" si="47"/>
        <v>MDISANTIDESPACHO_DGA - Despacho - dirección general de administraciónDGA#MS - Dirección general de administración</v>
      </c>
      <c r="V989" s="1" t="str">
        <f>VLOOKUP(U989,'Tablas intermedias'!$C$1:$H$222,6,0)</f>
        <v>Si</v>
      </c>
      <c r="W989" s="1" t="str">
        <f ca="1">IF(O989&lt;30,"menos de 30 días","más de 30 días")</f>
        <v>menos de 30 días</v>
      </c>
    </row>
    <row r="990" spans="1:23" ht="14.25" hidden="1" thickTop="1" thickBot="1" x14ac:dyDescent="0.25">
      <c r="A990" s="17" t="str">
        <f>IF(DetalleExp!H990='Tablas intermedias'!$A$2,"Ordenes de Compra",IF(DetalleExp!H990='Tablas intermedias'!$A$3,"Financiamiento Internacional","Legítimo Abono"))</f>
        <v>Ordenes de Compra</v>
      </c>
      <c r="B990" s="7">
        <f>DetalleExp!E990</f>
        <v>44294</v>
      </c>
      <c r="C990" s="1" t="str">
        <f>DetalleExp!A990</f>
        <v>EX-2021-30368043-APN-DTYC#MS</v>
      </c>
      <c r="D990" s="1" t="str">
        <f>IF(A990="Ordenes de Compra",VLOOKUP(C990,Autogestión!$B$2:$D$5090,3,0),IF(A990="Legítimo Abono",VLOOKUP(C990,NoAmpOC!$B$2:$H$988,7,0),"Factura"))</f>
        <v>Factura</v>
      </c>
      <c r="E990" s="26" t="str">
        <f>IF(A990="Ordenes de Compra",VLOOKUP($C990,Autogestión!$B$2:$G$5090,6,0),IF(A990="Financiamiento Internacional",VLOOKUP($C990,FinInt!$B$2:$G$508,6,0),"Legítimo Abono"))</f>
        <v>80-0010-LPU20</v>
      </c>
      <c r="F990" s="26" t="str">
        <f>IF($A990="Ordenes de Compra","ARS",IF($A990="Financiamiento Internacional",VLOOKUP($C990,FinInt!$B$2:$Q$508,15,0),VLOOKUP($C990,NoAmpOC!$B$2:$T$988,18,0)))</f>
        <v>ARS</v>
      </c>
      <c r="G990" s="5">
        <f>IF($A990="Ordenes de Compra",VLOOKUP($C990,Autogestión!$B$2:$H$5090,7,0),IF($A990="Financiamiento Internacional",VLOOKUP($C990,FinInt!$B$2:$Q$1308,16,0),VLOOKUP($C990,NoAmpOC!$B$2:$T$988,19,0)))</f>
        <v>40594.76</v>
      </c>
      <c r="H990" s="5">
        <f t="shared" si="45"/>
        <v>40594.76</v>
      </c>
      <c r="I990" s="26" t="str">
        <f>IF($A990="Ordenes de Compra",VLOOKUP($C990,Autogestión!$B$2:$J$5090,9,0),IF($A990="Financiamiento Internacional",VLOOKUP($C990,FinInt!$B$2:$G$1555,6,0),"Legitimo Abono"))</f>
        <v>80-1026-OC21</v>
      </c>
      <c r="J990" s="1" t="str">
        <f>IF($A990="Ordenes de Compra",VLOOKUP($C990,Autogestión!$B$2:$R$5090,17,0),IF($A990="Financiamiento Internacional",VLOOKUP($C990,FinInt!$B$2:$O$1508,14,0),VLOOKUP($C990,NoAmpOC!$B$2:$R$988,17,0)))</f>
        <v xml:space="preserve">GEMABIOTECH SAU </v>
      </c>
      <c r="K990" s="7" t="str">
        <f>DetalleExp!AP990</f>
        <v>BCOLOMBO</v>
      </c>
      <c r="L990" s="7" t="str">
        <f>DetalleExp!AQ990</f>
        <v>LIQUIDACION_GASTOS - Liquidación de gastos</v>
      </c>
      <c r="M990" s="7" t="str">
        <f>DetalleExp!AR990</f>
        <v>DCYT#MS - Dirección de contabilidad y tesorería</v>
      </c>
      <c r="N990" s="7">
        <f>DetalleExp!AS990</f>
        <v>44349</v>
      </c>
      <c r="O990" s="27">
        <f ca="1">ROUNDUP(TODAY()-N990,0)</f>
        <v>6</v>
      </c>
      <c r="P990" s="27">
        <f ca="1">ROUNDUP(TODAY()-B990,0)</f>
        <v>61</v>
      </c>
      <c r="Q990" s="1" t="str">
        <f>IFERROR(IF(A990="Ordenes de Compra",VLOOKUP($E990,'Ordenes de Compra'!$A$2:$E$1712,5,0),"Sin OC"),"Sin dato")</f>
        <v>29.0.0.46.0</v>
      </c>
      <c r="R990" s="28">
        <f>IFERROR(IF(A990="Ordenes de Compra",VLOOKUP($I990,'Ordenes de Compra'!$B$2:$E$1712,3,0),"Sin OC"),"Sin dato")</f>
        <v>3552516</v>
      </c>
      <c r="S990" s="1" t="str">
        <f>VLOOKUP($U990,'Tablas intermedias'!$C$1:$H$222,5,0)</f>
        <v>Contabilidad</v>
      </c>
      <c r="T990" s="29" t="str">
        <f t="shared" si="46"/>
        <v>OK</v>
      </c>
      <c r="U990" s="30" t="str">
        <f t="shared" si="47"/>
        <v>BCOLOMBOLIQUIDACION_GASTOS - Liquidación de gastosDCYT#MS - Dirección de contabilidad y tesorería</v>
      </c>
      <c r="V990" s="1" t="str">
        <f>VLOOKUP(U990,'Tablas intermedias'!$C$1:$H$222,6,0)</f>
        <v>Si</v>
      </c>
      <c r="W990" s="1" t="str">
        <f ca="1">IF(O990&lt;30,"menos de 30 días","más de 30 días")</f>
        <v>menos de 30 días</v>
      </c>
    </row>
    <row r="991" spans="1:23" ht="14.25" hidden="1" thickTop="1" thickBot="1" x14ac:dyDescent="0.25">
      <c r="A991" s="17" t="str">
        <f>IF(DetalleExp!H991='Tablas intermedias'!$A$2,"Ordenes de Compra",IF(DetalleExp!H991='Tablas intermedias'!$A$3,"Financiamiento Internacional","Legítimo Abono"))</f>
        <v>Legítimo Abono</v>
      </c>
      <c r="B991" s="7">
        <f>DetalleExp!E991</f>
        <v>44294</v>
      </c>
      <c r="C991" s="1" t="str">
        <f>DetalleExp!A991</f>
        <v>EX-2021-30426939-APN-DD#MS</v>
      </c>
      <c r="D991" s="1" t="str">
        <f>IF(A991="Ordenes de Compra",VLOOKUP(C991,Autogestión!$B$2:$D$5090,3,0),IF(A991="Legítimo Abono",VLOOKUP(C991,NoAmpOC!$B$2:$H$988,7,0),"Factura"))</f>
        <v>Factura B</v>
      </c>
      <c r="E991" s="26" t="str">
        <f>IF(A991="Ordenes de Compra",VLOOKUP($C991,Autogestión!$B$2:$G$5090,6,0),IF(A991="Financiamiento Internacional",VLOOKUP($C991,FinInt!$B$2:$G$508,6,0),"Legítimo Abono"))</f>
        <v>Legítimo Abono</v>
      </c>
      <c r="F991" s="26" t="str">
        <f>IF($A991="Ordenes de Compra","ARS",IF($A991="Financiamiento Internacional",VLOOKUP($C991,FinInt!$B$2:$Q$508,15,0),VLOOKUP($C991,NoAmpOC!$B$2:$T$988,18,0)))</f>
        <v>ARS</v>
      </c>
      <c r="G991" s="5">
        <f>IF($A991="Ordenes de Compra",VLOOKUP($C991,Autogestión!$B$2:$H$5090,7,0),IF($A991="Financiamiento Internacional",VLOOKUP($C991,FinInt!$B$2:$Q$1308,16,0),VLOOKUP($C991,NoAmpOC!$B$2:$T$988,19,0)))</f>
        <v>20000</v>
      </c>
      <c r="H991" s="5">
        <f t="shared" si="45"/>
        <v>20000</v>
      </c>
      <c r="I991" s="26" t="str">
        <f>IF($A991="Ordenes de Compra",VLOOKUP($C991,Autogestión!$B$2:$J$5090,9,0),IF($A991="Financiamiento Internacional",VLOOKUP($C991,FinInt!$B$2:$G$1555,6,0),"Legitimo Abono"))</f>
        <v>Legitimo Abono</v>
      </c>
      <c r="J991" s="1" t="str">
        <f>IF($A991="Ordenes de Compra",VLOOKUP($C991,Autogestión!$B$2:$R$5090,17,0),IF($A991="Financiamiento Internacional",VLOOKUP($C991,FinInt!$B$2:$O$1508,14,0),VLOOKUP($C991,NoAmpOC!$B$2:$R$988,17,0)))</f>
        <v>FRIGORIFICO ONETO Y CIA SAIC.</v>
      </c>
      <c r="K991" s="7" t="str">
        <f>DetalleExp!AP991</f>
        <v>SSOARES</v>
      </c>
      <c r="L991" s="7" t="str">
        <f>DetalleExp!AQ991</f>
        <v>PVD - Pvd dirección de sumarios</v>
      </c>
      <c r="M991" s="7" t="str">
        <f>DetalleExp!AR991</f>
        <v>DIRAYS#MS - Dirección de integridad, responsabilidad administrativa y sumarios</v>
      </c>
      <c r="N991" s="7">
        <f>DetalleExp!AS991</f>
        <v>44343</v>
      </c>
      <c r="O991" s="27">
        <f ca="1">ROUNDUP(TODAY()-N991,0)</f>
        <v>12</v>
      </c>
      <c r="P991" s="27">
        <f ca="1">ROUNDUP(TODAY()-B991,0)</f>
        <v>61</v>
      </c>
      <c r="Q991" s="1" t="str">
        <f>IFERROR(IF(A991="Ordenes de Compra",VLOOKUP($E991,'Ordenes de Compra'!$A$2:$E$1712,5,0),"Sin OC"),"Sin dato")</f>
        <v>Sin OC</v>
      </c>
      <c r="R991" s="28" t="str">
        <f>IFERROR(IF(A991="Ordenes de Compra",VLOOKUP($I991,'Ordenes de Compra'!$B$2:$E$1712,3,0),"Sin OC"),"Sin dato")</f>
        <v>Sin OC</v>
      </c>
      <c r="S991" s="1" t="str">
        <f>VLOOKUP($U991,'Tablas intermedias'!$C$1:$H$222,5,0)</f>
        <v>Programa</v>
      </c>
      <c r="T991" s="29" t="str">
        <f t="shared" si="46"/>
        <v>OK</v>
      </c>
      <c r="U991" s="30" t="str">
        <f t="shared" si="47"/>
        <v>SSOARESPVD - Pvd dirección de sumariosDIRAYS#MS - Dirección de integridad, responsabilidad administrativa y sumarios</v>
      </c>
      <c r="V991" s="1" t="str">
        <f>VLOOKUP(U991,'Tablas intermedias'!$C$1:$H$222,6,0)</f>
        <v>Si</v>
      </c>
      <c r="W991" s="1" t="str">
        <f ca="1">IF(O991&lt;30,"menos de 30 días","más de 30 días")</f>
        <v>menos de 30 días</v>
      </c>
    </row>
    <row r="992" spans="1:23" ht="14.25" hidden="1" thickTop="1" thickBot="1" x14ac:dyDescent="0.25">
      <c r="A992" s="17" t="str">
        <f>IF(DetalleExp!H992='Tablas intermedias'!$A$2,"Ordenes de Compra",IF(DetalleExp!H992='Tablas intermedias'!$A$3,"Financiamiento Internacional","Legítimo Abono"))</f>
        <v>Legítimo Abono</v>
      </c>
      <c r="B992" s="7">
        <f>DetalleExp!E992</f>
        <v>44294</v>
      </c>
      <c r="C992" s="1" t="str">
        <f>DetalleExp!A992</f>
        <v>EX-2021-30429912-APN-DD#MS</v>
      </c>
      <c r="D992" s="1" t="str">
        <f>IF(A992="Ordenes de Compra",VLOOKUP(C992,Autogestión!$B$2:$D$5090,3,0),IF(A992="Legítimo Abono",VLOOKUP(C992,NoAmpOC!$B$2:$H$988,7,0),"Factura"))</f>
        <v>Factura B</v>
      </c>
      <c r="E992" s="26" t="str">
        <f>IF(A992="Ordenes de Compra",VLOOKUP($C992,Autogestión!$B$2:$G$5090,6,0),IF(A992="Financiamiento Internacional",VLOOKUP($C992,FinInt!$B$2:$G$508,6,0),"Legítimo Abono"))</f>
        <v>Legítimo Abono</v>
      </c>
      <c r="F992" s="26" t="str">
        <f>IF($A992="Ordenes de Compra","ARS",IF($A992="Financiamiento Internacional",VLOOKUP($C992,FinInt!$B$2:$Q$508,15,0),VLOOKUP($C992,NoAmpOC!$B$2:$T$988,18,0)))</f>
        <v>ARS</v>
      </c>
      <c r="G992" s="5">
        <f>IF($A992="Ordenes de Compra",VLOOKUP($C992,Autogestión!$B$2:$H$5090,7,0),IF($A992="Financiamiento Internacional",VLOOKUP($C992,FinInt!$B$2:$Q$1308,16,0),VLOOKUP($C992,NoAmpOC!$B$2:$T$988,19,0)))</f>
        <v>105228</v>
      </c>
      <c r="H992" s="5">
        <f t="shared" si="45"/>
        <v>105228</v>
      </c>
      <c r="I992" s="26" t="str">
        <f>IF($A992="Ordenes de Compra",VLOOKUP($C992,Autogestión!$B$2:$J$5090,9,0),IF($A992="Financiamiento Internacional",VLOOKUP($C992,FinInt!$B$2:$G$1555,6,0),"Legitimo Abono"))</f>
        <v>Legitimo Abono</v>
      </c>
      <c r="J992" s="1" t="str">
        <f>IF($A992="Ordenes de Compra",VLOOKUP($C992,Autogestión!$B$2:$R$5090,17,0),IF($A992="Financiamiento Internacional",VLOOKUP($C992,FinInt!$B$2:$O$1508,14,0),VLOOKUP($C992,NoAmpOC!$B$2:$R$988,17,0)))</f>
        <v>BRONCEL S.A.</v>
      </c>
      <c r="K992" s="7" t="str">
        <f>DetalleExp!AP992</f>
        <v>DCYT#MS-TESORERIA</v>
      </c>
      <c r="L992" s="7" t="str">
        <f>DetalleExp!AQ992</f>
        <v>TESORERIA - Tesorería</v>
      </c>
      <c r="M992" s="7" t="str">
        <f>DetalleExp!AR992</f>
        <v>DCYT#MS - Dirección de contabilidad y tesorería</v>
      </c>
      <c r="N992" s="7">
        <f>DetalleExp!AS992</f>
        <v>44343</v>
      </c>
      <c r="O992" s="27">
        <f ca="1">ROUNDUP(TODAY()-N992,0)</f>
        <v>12</v>
      </c>
      <c r="P992" s="27">
        <f ca="1">ROUNDUP(TODAY()-B992,0)</f>
        <v>61</v>
      </c>
      <c r="Q992" s="1" t="str">
        <f>IFERROR(IF(A992="Ordenes de Compra",VLOOKUP($E992,'Ordenes de Compra'!$A$2:$E$1712,5,0),"Sin OC"),"Sin dato")</f>
        <v>Sin OC</v>
      </c>
      <c r="R992" s="28" t="str">
        <f>IFERROR(IF(A992="Ordenes de Compra",VLOOKUP($I992,'Ordenes de Compra'!$B$2:$E$1712,3,0),"Sin OC"),"Sin dato")</f>
        <v>Sin OC</v>
      </c>
      <c r="S992" s="1" t="str">
        <f>VLOOKUP($U992,'Tablas intermedias'!$C$1:$H$222,5,0)</f>
        <v>Tesorería</v>
      </c>
      <c r="T992" s="29" t="str">
        <f t="shared" si="46"/>
        <v>OK</v>
      </c>
      <c r="U992" s="30" t="str">
        <f t="shared" si="47"/>
        <v>DCYT#MS-TESORERIATESORERIA - TesoreríaDCYT#MS - Dirección de contabilidad y tesorería</v>
      </c>
      <c r="V992" s="1" t="str">
        <f>VLOOKUP(U992,'Tablas intermedias'!$C$1:$H$222,6,0)</f>
        <v>No</v>
      </c>
      <c r="W992" s="1" t="str">
        <f ca="1">IF(O992&lt;30,"menos de 30 días","más de 30 días")</f>
        <v>menos de 30 días</v>
      </c>
    </row>
    <row r="993" spans="1:23" ht="14.25" hidden="1" thickTop="1" thickBot="1" x14ac:dyDescent="0.25">
      <c r="A993" s="17" t="str">
        <f>IF(DetalleExp!H993='Tablas intermedias'!$A$2,"Ordenes de Compra",IF(DetalleExp!H993='Tablas intermedias'!$A$3,"Financiamiento Internacional","Legítimo Abono"))</f>
        <v>Legítimo Abono</v>
      </c>
      <c r="B993" s="7">
        <f>DetalleExp!E993</f>
        <v>44294</v>
      </c>
      <c r="C993" s="1" t="str">
        <f>DetalleExp!A993</f>
        <v>EX-2021-30432143-APN-DD#MS</v>
      </c>
      <c r="D993" s="1" t="str">
        <f>IF(A993="Ordenes de Compra",VLOOKUP(C993,Autogestión!$B$2:$D$5090,3,0),IF(A993="Legítimo Abono",VLOOKUP(C993,NoAmpOC!$B$2:$H$988,7,0),"Factura"))</f>
        <v>Factura B</v>
      </c>
      <c r="E993" s="26" t="str">
        <f>IF(A993="Ordenes de Compra",VLOOKUP($C993,Autogestión!$B$2:$G$5090,6,0),IF(A993="Financiamiento Internacional",VLOOKUP($C993,FinInt!$B$2:$G$508,6,0),"Legítimo Abono"))</f>
        <v>Legítimo Abono</v>
      </c>
      <c r="F993" s="26" t="str">
        <f>IF($A993="Ordenes de Compra","ARS",IF($A993="Financiamiento Internacional",VLOOKUP($C993,FinInt!$B$2:$Q$508,15,0),VLOOKUP($C993,NoAmpOC!$B$2:$T$988,18,0)))</f>
        <v>ARS</v>
      </c>
      <c r="G993" s="5">
        <f>IF($A993="Ordenes de Compra",VLOOKUP($C993,Autogestión!$B$2:$H$5090,7,0),IF($A993="Financiamiento Internacional",VLOOKUP($C993,FinInt!$B$2:$Q$1308,16,0),VLOOKUP($C993,NoAmpOC!$B$2:$T$988,19,0)))</f>
        <v>3000</v>
      </c>
      <c r="H993" s="5">
        <f t="shared" si="45"/>
        <v>3000</v>
      </c>
      <c r="I993" s="26" t="str">
        <f>IF($A993="Ordenes de Compra",VLOOKUP($C993,Autogestión!$B$2:$J$5090,9,0),IF($A993="Financiamiento Internacional",VLOOKUP($C993,FinInt!$B$2:$G$1555,6,0),"Legitimo Abono"))</f>
        <v>Legitimo Abono</v>
      </c>
      <c r="J993" s="1" t="str">
        <f>IF($A993="Ordenes de Compra",VLOOKUP($C993,Autogestión!$B$2:$R$5090,17,0),IF($A993="Financiamiento Internacional",VLOOKUP($C993,FinInt!$B$2:$O$1508,14,0),VLOOKUP($C993,NoAmpOC!$B$2:$R$988,17,0)))</f>
        <v>FRIGORIFICO ONETO Y CIA SAIC.</v>
      </c>
      <c r="K993" s="7" t="str">
        <f>DetalleExp!AP993</f>
        <v>METOMMASINO</v>
      </c>
      <c r="L993" s="7" t="str">
        <f>DetalleExp!AQ993</f>
        <v>PVD - Privada</v>
      </c>
      <c r="M993" s="7" t="str">
        <f>DetalleExp!AR993</f>
        <v>DNCET#MS - Dirección nacional de control de enfermedades transmisibles</v>
      </c>
      <c r="N993" s="7">
        <f>DetalleExp!AS993</f>
        <v>44308</v>
      </c>
      <c r="O993" s="27">
        <f ca="1">ROUNDUP(TODAY()-N993,0)</f>
        <v>47</v>
      </c>
      <c r="P993" s="27">
        <f ca="1">ROUNDUP(TODAY()-B993,0)</f>
        <v>61</v>
      </c>
      <c r="Q993" s="1" t="str">
        <f>IFERROR(IF(A993="Ordenes de Compra",VLOOKUP($E993,'Ordenes de Compra'!$A$2:$E$1712,5,0),"Sin OC"),"Sin dato")</f>
        <v>Sin OC</v>
      </c>
      <c r="R993" s="28" t="str">
        <f>IFERROR(IF(A993="Ordenes de Compra",VLOOKUP($I993,'Ordenes de Compra'!$B$2:$E$1712,3,0),"Sin OC"),"Sin dato")</f>
        <v>Sin OC</v>
      </c>
      <c r="S993" s="1" t="str">
        <f>VLOOKUP($U993,'Tablas intermedias'!$C$1:$H$222,5,0)</f>
        <v>Programa</v>
      </c>
      <c r="T993" s="29" t="str">
        <f t="shared" si="46"/>
        <v>OK</v>
      </c>
      <c r="U993" s="30" t="str">
        <f t="shared" si="47"/>
        <v>METOMMASINOPVD - PrivadaDNCET#MS - Dirección nacional de control de enfermedades transmisibles</v>
      </c>
      <c r="V993" s="1" t="str">
        <f>VLOOKUP(U993,'Tablas intermedias'!$C$1:$H$222,6,0)</f>
        <v>Si</v>
      </c>
      <c r="W993" s="1" t="str">
        <f ca="1">IF(O993&lt;30,"menos de 30 días","más de 30 días")</f>
        <v>más de 30 días</v>
      </c>
    </row>
    <row r="994" spans="1:23" ht="14.25" hidden="1" thickTop="1" thickBot="1" x14ac:dyDescent="0.25">
      <c r="A994" s="17" t="str">
        <f>IF(DetalleExp!H994='Tablas intermedias'!$A$2,"Ordenes de Compra",IF(DetalleExp!H994='Tablas intermedias'!$A$3,"Financiamiento Internacional","Legítimo Abono"))</f>
        <v>Legítimo Abono</v>
      </c>
      <c r="B994" s="7">
        <f>DetalleExp!E994</f>
        <v>44294</v>
      </c>
      <c r="C994" s="1" t="str">
        <f>DetalleExp!A994</f>
        <v>EX-2021-30435988-APN-DD#MS</v>
      </c>
      <c r="D994" s="1" t="str">
        <f>IF(A994="Ordenes de Compra",VLOOKUP(C994,Autogestión!$B$2:$D$5090,3,0),IF(A994="Legítimo Abono",VLOOKUP(C994,NoAmpOC!$B$2:$H$988,7,0),"Factura"))</f>
        <v>Factura B</v>
      </c>
      <c r="E994" s="26" t="str">
        <f>IF(A994="Ordenes de Compra",VLOOKUP($C994,Autogestión!$B$2:$G$5090,6,0),IF(A994="Financiamiento Internacional",VLOOKUP($C994,FinInt!$B$2:$G$508,6,0),"Legítimo Abono"))</f>
        <v>Legítimo Abono</v>
      </c>
      <c r="F994" s="26" t="str">
        <f>IF($A994="Ordenes de Compra","ARS",IF($A994="Financiamiento Internacional",VLOOKUP($C994,FinInt!$B$2:$Q$508,15,0),VLOOKUP($C994,NoAmpOC!$B$2:$T$988,18,0)))</f>
        <v>ARS</v>
      </c>
      <c r="G994" s="5">
        <f>IF($A994="Ordenes de Compra",VLOOKUP($C994,Autogestión!$B$2:$H$5090,7,0),IF($A994="Financiamiento Internacional",VLOOKUP($C994,FinInt!$B$2:$Q$1308,16,0),VLOOKUP($C994,NoAmpOC!$B$2:$T$988,19,0)))</f>
        <v>22500</v>
      </c>
      <c r="H994" s="5">
        <f t="shared" si="45"/>
        <v>22500</v>
      </c>
      <c r="I994" s="26" t="str">
        <f>IF($A994="Ordenes de Compra",VLOOKUP($C994,Autogestión!$B$2:$J$5090,9,0),IF($A994="Financiamiento Internacional",VLOOKUP($C994,FinInt!$B$2:$G$1555,6,0),"Legitimo Abono"))</f>
        <v>Legitimo Abono</v>
      </c>
      <c r="J994" s="1" t="str">
        <f>IF($A994="Ordenes de Compra",VLOOKUP($C994,Autogestión!$B$2:$R$5090,17,0),IF($A994="Financiamiento Internacional",VLOOKUP($C994,FinInt!$B$2:$O$1508,14,0),VLOOKUP($C994,NoAmpOC!$B$2:$R$988,17,0)))</f>
        <v>FRIGORIFICO ONETO Y CIA SAIC.</v>
      </c>
      <c r="K994" s="7" t="str">
        <f>DetalleExp!AP994</f>
        <v>MARCOLOMBO</v>
      </c>
      <c r="L994" s="7" t="str">
        <f>DetalleExp!AQ994</f>
        <v>DESPACHO_DGA - Despacho - dirección general de administración</v>
      </c>
      <c r="M994" s="7" t="str">
        <f>DetalleExp!AR994</f>
        <v>DGA#MS - Dirección general de administración</v>
      </c>
      <c r="N994" s="7">
        <f>DetalleExp!AS994</f>
        <v>44344</v>
      </c>
      <c r="O994" s="27">
        <f ca="1">ROUNDUP(TODAY()-N994,0)</f>
        <v>11</v>
      </c>
      <c r="P994" s="27">
        <f ca="1">ROUNDUP(TODAY()-B994,0)</f>
        <v>61</v>
      </c>
      <c r="Q994" s="1" t="str">
        <f>IFERROR(IF(A994="Ordenes de Compra",VLOOKUP($E994,'Ordenes de Compra'!$A$2:$E$1712,5,0),"Sin OC"),"Sin dato")</f>
        <v>Sin OC</v>
      </c>
      <c r="R994" s="28" t="str">
        <f>IFERROR(IF(A994="Ordenes de Compra",VLOOKUP($I994,'Ordenes de Compra'!$B$2:$E$1712,3,0),"Sin OC"),"Sin dato")</f>
        <v>Sin OC</v>
      </c>
      <c r="S994" s="1" t="str">
        <f>VLOOKUP($U994,'Tablas intermedias'!$C$1:$H$222,5,0)</f>
        <v>DGA</v>
      </c>
      <c r="T994" s="29" t="str">
        <f t="shared" si="46"/>
        <v>OK</v>
      </c>
      <c r="U994" s="30" t="str">
        <f t="shared" si="47"/>
        <v>MARCOLOMBODESPACHO_DGA - Despacho - dirección general de administraciónDGA#MS - Dirección general de administración</v>
      </c>
      <c r="V994" s="1" t="str">
        <f>VLOOKUP(U994,'Tablas intermedias'!$C$1:$H$222,6,0)</f>
        <v>Si</v>
      </c>
      <c r="W994" s="1" t="str">
        <f ca="1">IF(O994&lt;30,"menos de 30 días","más de 30 días")</f>
        <v>menos de 30 días</v>
      </c>
    </row>
    <row r="995" spans="1:23" ht="14.25" hidden="1" thickTop="1" thickBot="1" x14ac:dyDescent="0.25">
      <c r="A995" s="17" t="str">
        <f>IF(DetalleExp!H995='Tablas intermedias'!$A$2,"Ordenes de Compra",IF(DetalleExp!H995='Tablas intermedias'!$A$3,"Financiamiento Internacional","Legítimo Abono"))</f>
        <v>Legítimo Abono</v>
      </c>
      <c r="B995" s="7">
        <f>DetalleExp!E995</f>
        <v>44294</v>
      </c>
      <c r="C995" s="1" t="str">
        <f>DetalleExp!A995</f>
        <v>EX-2021-30439452-APN-DD#MS</v>
      </c>
      <c r="D995" s="1" t="str">
        <f>IF(A995="Ordenes de Compra",VLOOKUP(C995,Autogestión!$B$2:$D$5090,3,0),IF(A995="Legítimo Abono",VLOOKUP(C995,NoAmpOC!$B$2:$H$988,7,0),"Factura"))</f>
        <v>Factura B</v>
      </c>
      <c r="E995" s="26" t="str">
        <f>IF(A995="Ordenes de Compra",VLOOKUP($C995,Autogestión!$B$2:$G$5090,6,0),IF(A995="Financiamiento Internacional",VLOOKUP($C995,FinInt!$B$2:$G$508,6,0),"Legítimo Abono"))</f>
        <v>Legítimo Abono</v>
      </c>
      <c r="F995" s="26" t="str">
        <f>IF($A995="Ordenes de Compra","ARS",IF($A995="Financiamiento Internacional",VLOOKUP($C995,FinInt!$B$2:$Q$508,15,0),VLOOKUP($C995,NoAmpOC!$B$2:$T$988,18,0)))</f>
        <v>ARS</v>
      </c>
      <c r="G995" s="5">
        <f>IF($A995="Ordenes de Compra",VLOOKUP($C995,Autogestión!$B$2:$H$5090,7,0),IF($A995="Financiamiento Internacional",VLOOKUP($C995,FinInt!$B$2:$Q$1308,16,0),VLOOKUP($C995,NoAmpOC!$B$2:$T$988,19,0)))</f>
        <v>70000</v>
      </c>
      <c r="H995" s="5">
        <f t="shared" si="45"/>
        <v>70000</v>
      </c>
      <c r="I995" s="26" t="str">
        <f>IF($A995="Ordenes de Compra",VLOOKUP($C995,Autogestión!$B$2:$J$5090,9,0),IF($A995="Financiamiento Internacional",VLOOKUP($C995,FinInt!$B$2:$G$1555,6,0),"Legitimo Abono"))</f>
        <v>Legitimo Abono</v>
      </c>
      <c r="J995" s="1" t="str">
        <f>IF($A995="Ordenes de Compra",VLOOKUP($C995,Autogestión!$B$2:$R$5090,17,0),IF($A995="Financiamiento Internacional",VLOOKUP($C995,FinInt!$B$2:$O$1508,14,0),VLOOKUP($C995,NoAmpOC!$B$2:$R$988,17,0)))</f>
        <v>FRIGORIFICO ONETO Y CIA SAIC.</v>
      </c>
      <c r="K995" s="7" t="str">
        <f>DetalleExp!AP995</f>
        <v>DGA#MS-DESPACHO_DGA</v>
      </c>
      <c r="L995" s="7" t="str">
        <f>DetalleExp!AQ995</f>
        <v>DESPACHO_DGA - Despacho - dirección general de administración</v>
      </c>
      <c r="M995" s="7" t="str">
        <f>DetalleExp!AR995</f>
        <v>DGA#MS - Dirección general de administración</v>
      </c>
      <c r="N995" s="7">
        <f>DetalleExp!AS995</f>
        <v>44350</v>
      </c>
      <c r="O995" s="27">
        <f ca="1">ROUNDUP(TODAY()-N995,0)</f>
        <v>5</v>
      </c>
      <c r="P995" s="27">
        <f ca="1">ROUNDUP(TODAY()-B995,0)</f>
        <v>61</v>
      </c>
      <c r="Q995" s="1" t="str">
        <f>IFERROR(IF(A995="Ordenes de Compra",VLOOKUP($E995,'Ordenes de Compra'!$A$2:$E$1712,5,0),"Sin OC"),"Sin dato")</f>
        <v>Sin OC</v>
      </c>
      <c r="R995" s="28" t="str">
        <f>IFERROR(IF(A995="Ordenes de Compra",VLOOKUP($I995,'Ordenes de Compra'!$B$2:$E$1712,3,0),"Sin OC"),"Sin dato")</f>
        <v>Sin OC</v>
      </c>
      <c r="S995" s="1" t="str">
        <f>VLOOKUP($U995,'Tablas intermedias'!$C$1:$H$222,5,0)</f>
        <v>DGA</v>
      </c>
      <c r="T995" s="29" t="str">
        <f t="shared" si="46"/>
        <v>OK</v>
      </c>
      <c r="U995" s="30" t="str">
        <f t="shared" si="47"/>
        <v>DGA#MS-DESPACHO_DGADESPACHO_DGA - Despacho - dirección general de administraciónDGA#MS - Dirección general de administración</v>
      </c>
      <c r="V995" s="1" t="str">
        <f>VLOOKUP(U995,'Tablas intermedias'!$C$1:$H$222,6,0)</f>
        <v>Si</v>
      </c>
      <c r="W995" s="1" t="str">
        <f ca="1">IF(O995&lt;30,"menos de 30 días","más de 30 días")</f>
        <v>menos de 30 días</v>
      </c>
    </row>
    <row r="996" spans="1:23" ht="14.25" hidden="1" thickTop="1" thickBot="1" x14ac:dyDescent="0.25">
      <c r="A996" s="17" t="str">
        <f>IF(DetalleExp!H996='Tablas intermedias'!$A$2,"Ordenes de Compra",IF(DetalleExp!H996='Tablas intermedias'!$A$3,"Financiamiento Internacional","Legítimo Abono"))</f>
        <v>Legítimo Abono</v>
      </c>
      <c r="B996" s="7">
        <f>DetalleExp!E996</f>
        <v>44294</v>
      </c>
      <c r="C996" s="1" t="str">
        <f>DetalleExp!A996</f>
        <v>EX-2021-30443198-APN-DD#MS</v>
      </c>
      <c r="D996" s="1" t="str">
        <f>IF(A996="Ordenes de Compra",VLOOKUP(C996,Autogestión!$B$2:$D$5090,3,0),IF(A996="Legítimo Abono",VLOOKUP(C996,NoAmpOC!$B$2:$H$988,7,0),"Factura"))</f>
        <v>Factura B</v>
      </c>
      <c r="E996" s="26" t="str">
        <f>IF(A996="Ordenes de Compra",VLOOKUP($C996,Autogestión!$B$2:$G$5090,6,0),IF(A996="Financiamiento Internacional",VLOOKUP($C996,FinInt!$B$2:$G$508,6,0),"Legítimo Abono"))</f>
        <v>Legítimo Abono</v>
      </c>
      <c r="F996" s="26" t="str">
        <f>IF($A996="Ordenes de Compra","ARS",IF($A996="Financiamiento Internacional",VLOOKUP($C996,FinInt!$B$2:$Q$508,15,0),VLOOKUP($C996,NoAmpOC!$B$2:$T$988,18,0)))</f>
        <v>ARS</v>
      </c>
      <c r="G996" s="5">
        <f>IF($A996="Ordenes de Compra",VLOOKUP($C996,Autogestión!$B$2:$H$5090,7,0),IF($A996="Financiamiento Internacional",VLOOKUP($C996,FinInt!$B$2:$Q$1308,16,0),VLOOKUP($C996,NoAmpOC!$B$2:$T$988,19,0)))</f>
        <v>35000</v>
      </c>
      <c r="H996" s="5">
        <f t="shared" si="45"/>
        <v>35000</v>
      </c>
      <c r="I996" s="26" t="str">
        <f>IF($A996="Ordenes de Compra",VLOOKUP($C996,Autogestión!$B$2:$J$5090,9,0),IF($A996="Financiamiento Internacional",VLOOKUP($C996,FinInt!$B$2:$G$1555,6,0),"Legitimo Abono"))</f>
        <v>Legitimo Abono</v>
      </c>
      <c r="J996" s="1" t="str">
        <f>IF($A996="Ordenes de Compra",VLOOKUP($C996,Autogestión!$B$2:$R$5090,17,0),IF($A996="Financiamiento Internacional",VLOOKUP($C996,FinInt!$B$2:$O$1508,14,0),VLOOKUP($C996,NoAmpOC!$B$2:$R$988,17,0)))</f>
        <v>FRIGORIFICO ONETO Y CIA SAIC.</v>
      </c>
      <c r="K996" s="7" t="str">
        <f>DetalleExp!AP996</f>
        <v>LSENDRAS</v>
      </c>
      <c r="L996" s="7" t="str">
        <f>DetalleExp!AQ996</f>
        <v>APYC - Área presupuesto y contabilidad</v>
      </c>
      <c r="M996" s="7" t="str">
        <f>DetalleExp!AR996</f>
        <v>DRVIHVYT#MS - Dirección de respuesta al vih, its, hepatitis virales y tuberculosis</v>
      </c>
      <c r="N996" s="7">
        <f>DetalleExp!AS996</f>
        <v>44294</v>
      </c>
      <c r="O996" s="27">
        <f ca="1">ROUNDUP(TODAY()-N996,0)</f>
        <v>61</v>
      </c>
      <c r="P996" s="27">
        <f ca="1">ROUNDUP(TODAY()-B996,0)</f>
        <v>61</v>
      </c>
      <c r="Q996" s="1" t="str">
        <f>IFERROR(IF(A996="Ordenes de Compra",VLOOKUP($E996,'Ordenes de Compra'!$A$2:$E$1712,5,0),"Sin OC"),"Sin dato")</f>
        <v>Sin OC</v>
      </c>
      <c r="R996" s="28" t="str">
        <f>IFERROR(IF(A996="Ordenes de Compra",VLOOKUP($I996,'Ordenes de Compra'!$B$2:$E$1712,3,0),"Sin OC"),"Sin dato")</f>
        <v>Sin OC</v>
      </c>
      <c r="S996" s="1" t="str">
        <f>VLOOKUP($U996,'Tablas intermedias'!$C$1:$H$222,5,0)</f>
        <v>Programa</v>
      </c>
      <c r="T996" s="29" t="str">
        <f t="shared" si="46"/>
        <v>OK</v>
      </c>
      <c r="U996" s="30" t="str">
        <f t="shared" si="47"/>
        <v>LSENDRASAPYC - Área presupuesto y contabilidadDRVIHVYT#MS - Dirección de respuesta al vih, its, hepatitis virales y tuberculosis</v>
      </c>
      <c r="V996" s="1" t="str">
        <f>VLOOKUP(U996,'Tablas intermedias'!$C$1:$H$222,6,0)</f>
        <v>Si</v>
      </c>
      <c r="W996" s="1" t="str">
        <f ca="1">IF(O996&lt;30,"menos de 30 días","más de 30 días")</f>
        <v>más de 30 días</v>
      </c>
    </row>
    <row r="997" spans="1:23" ht="14.25" hidden="1" thickTop="1" thickBot="1" x14ac:dyDescent="0.25">
      <c r="A997" s="17" t="str">
        <f>IF(DetalleExp!H997='Tablas intermedias'!$A$2,"Ordenes de Compra",IF(DetalleExp!H997='Tablas intermedias'!$A$3,"Financiamiento Internacional","Legítimo Abono"))</f>
        <v>Financiamiento Internacional</v>
      </c>
      <c r="B997" s="7">
        <f>DetalleExp!E997</f>
        <v>44294</v>
      </c>
      <c r="C997" s="1" t="str">
        <f>DetalleExp!A997</f>
        <v>EX-2021-30621905-APN-DAFYP#MS</v>
      </c>
      <c r="D997" s="1" t="str">
        <f>IF(A997="Ordenes de Compra",VLOOKUP(C997,Autogestión!$B$2:$D$5090,3,0),IF(A997="Legítimo Abono",VLOOKUP(C997,NoAmpOC!$B$2:$H$988,7,0),"Factura"))</f>
        <v>Factura</v>
      </c>
      <c r="E997" s="26" t="str">
        <f>IF(A997="Ordenes de Compra",VLOOKUP($C997,Autogestión!$B$2:$G$5090,6,0),IF(A997="Financiamiento Internacional",VLOOKUP($C997,FinInt!$B$2:$G$508,6,0),"Legítimo Abono"))</f>
        <v>Consolidación del modelo de Atención Primaria de la Salud a través de la Provisión y Dispensa de Medicamentos Esenciales ¿ Proyectos financiados Organismos Multilaterales Regionales - ARG/15/001 - PNUD</v>
      </c>
      <c r="F997" s="26" t="str">
        <f>IF($A997="Ordenes de Compra","ARS",IF($A997="Financiamiento Internacional",VLOOKUP($C997,FinInt!$B$2:$Q$508,15,0),VLOOKUP($C997,NoAmpOC!$B$2:$T$988,18,0)))</f>
        <v>ARS</v>
      </c>
      <c r="G997" s="5">
        <f>IF($A997="Ordenes de Compra",VLOOKUP($C997,Autogestión!$B$2:$H$5090,7,0),IF($A997="Financiamiento Internacional",VLOOKUP($C997,FinInt!$B$2:$Q$1308,16,0),VLOOKUP($C997,NoAmpOC!$B$2:$T$988,19,0)))</f>
        <v>1236000.48</v>
      </c>
      <c r="H997" s="5">
        <f t="shared" si="45"/>
        <v>1236000.48</v>
      </c>
      <c r="I997" s="26" t="str">
        <f>IF($A997="Ordenes de Compra",VLOOKUP($C997,Autogestión!$B$2:$J$5090,9,0),IF($A997="Financiamiento Internacional",VLOOKUP($C997,FinInt!$B$2:$G$1555,6,0),"Legitimo Abono"))</f>
        <v>Consolidación del modelo de Atención Primaria de la Salud a través de la Provisión y Dispensa de Medicamentos Esenciales ¿ Proyectos financiados Organismos Multilaterales Regionales - ARG/15/001 - PNUD</v>
      </c>
      <c r="J997" s="1" t="str">
        <f>IF($A997="Ordenes de Compra",VLOOKUP($C997,Autogestión!$B$2:$R$5090,17,0),IF($A997="Financiamiento Internacional",VLOOKUP($C997,FinInt!$B$2:$O$1508,14,0),VLOOKUP($C997,NoAmpOC!$B$2:$R$988,17,0)))</f>
        <v>LABORATORIOS RICHMOND SACIF</v>
      </c>
      <c r="K997" s="7" t="str">
        <f>DetalleExp!AP997</f>
        <v>DAFYP#MS-ARCHIVO</v>
      </c>
      <c r="L997" s="7" t="str">
        <f>DetalleExp!AQ997</f>
        <v>ARCHIVO - Archivo</v>
      </c>
      <c r="M997" s="7" t="str">
        <f>DetalleExp!AR997</f>
        <v>DAFYP#MS - Dirección de administración financiera y presupuestaria</v>
      </c>
      <c r="N997" s="7">
        <f>DetalleExp!AS997</f>
        <v>44323</v>
      </c>
      <c r="O997" s="27">
        <f ca="1">ROUNDUP(TODAY()-N997,0)</f>
        <v>32</v>
      </c>
      <c r="P997" s="27">
        <f ca="1">ROUNDUP(TODAY()-B997,0)</f>
        <v>61</v>
      </c>
      <c r="Q997" s="1" t="str">
        <f>IFERROR(IF(A997="Ordenes de Compra",VLOOKUP($E997,'Ordenes de Compra'!$A$2:$E$1712,5,0),"Sin OC"),"Sin dato")</f>
        <v>Sin OC</v>
      </c>
      <c r="R997" s="28" t="str">
        <f>IFERROR(IF(A997="Ordenes de Compra",VLOOKUP($I997,'Ordenes de Compra'!$B$2:$E$1712,3,0),"Sin OC"),"Sin dato")</f>
        <v>Sin OC</v>
      </c>
      <c r="S997" s="1" t="str">
        <f>VLOOKUP($U997,'Tablas intermedias'!$C$1:$H$222,5,0)</f>
        <v>DGPFE</v>
      </c>
      <c r="T997" s="29" t="str">
        <f t="shared" si="46"/>
        <v>OK</v>
      </c>
      <c r="U997" s="30" t="str">
        <f t="shared" si="47"/>
        <v>DAFYP#MS-ARCHIVOARCHIVO - ArchivoDAFYP#MS - Dirección de administración financiera y presupuestaria</v>
      </c>
      <c r="V997" s="1" t="str">
        <f>VLOOKUP(U997,'Tablas intermedias'!$C$1:$H$222,6,0)</f>
        <v>No</v>
      </c>
      <c r="W997" s="1" t="str">
        <f ca="1">IF(O997&lt;30,"menos de 30 días","más de 30 días")</f>
        <v>más de 30 días</v>
      </c>
    </row>
    <row r="998" spans="1:23" ht="14.25" hidden="1" thickTop="1" thickBot="1" x14ac:dyDescent="0.25">
      <c r="A998" s="17" t="str">
        <f>IF(DetalleExp!H998='Tablas intermedias'!$A$2,"Ordenes de Compra",IF(DetalleExp!H998='Tablas intermedias'!$A$3,"Financiamiento Internacional","Legítimo Abono"))</f>
        <v>Legítimo Abono</v>
      </c>
      <c r="B998" s="7">
        <f>DetalleExp!E998</f>
        <v>44294</v>
      </c>
      <c r="C998" s="1" t="str">
        <f>DetalleExp!A998</f>
        <v>EX-2021-30701766-APN-DD#MS</v>
      </c>
      <c r="D998" s="1" t="str">
        <f>IF(A998="Ordenes de Compra",VLOOKUP(C998,Autogestión!$B$2:$D$5090,3,0),IF(A998="Legítimo Abono",VLOOKUP(C998,NoAmpOC!$B$2:$H$988,7,0),"Factura"))</f>
        <v>Factura B</v>
      </c>
      <c r="E998" s="26" t="str">
        <f>IF(A998="Ordenes de Compra",VLOOKUP($C998,Autogestión!$B$2:$G$5090,6,0),IF(A998="Financiamiento Internacional",VLOOKUP($C998,FinInt!$B$2:$G$508,6,0),"Legítimo Abono"))</f>
        <v>Legítimo Abono</v>
      </c>
      <c r="F998" s="26" t="str">
        <f>IF($A998="Ordenes de Compra","ARS",IF($A998="Financiamiento Internacional",VLOOKUP($C998,FinInt!$B$2:$Q$508,15,0),VLOOKUP($C998,NoAmpOC!$B$2:$T$988,18,0)))</f>
        <v>ARS</v>
      </c>
      <c r="G998" s="5">
        <f>IF($A998="Ordenes de Compra",VLOOKUP($C998,Autogestión!$B$2:$H$5090,7,0),IF($A998="Financiamiento Internacional",VLOOKUP($C998,FinInt!$B$2:$Q$1308,16,0),VLOOKUP($C998,NoAmpOC!$B$2:$T$988,19,0)))</f>
        <v>4507055.45</v>
      </c>
      <c r="H998" s="5">
        <f t="shared" si="45"/>
        <v>4507055.45</v>
      </c>
      <c r="I998" s="26" t="str">
        <f>IF($A998="Ordenes de Compra",VLOOKUP($C998,Autogestión!$B$2:$J$5090,9,0),IF($A998="Financiamiento Internacional",VLOOKUP($C998,FinInt!$B$2:$G$1555,6,0),"Legitimo Abono"))</f>
        <v>Legitimo Abono</v>
      </c>
      <c r="J998" s="1" t="str">
        <f>IF($A998="Ordenes de Compra",VLOOKUP($C998,Autogestión!$B$2:$R$5090,17,0),IF($A998="Financiamiento Internacional",VLOOKUP($C998,FinInt!$B$2:$O$1508,14,0),VLOOKUP($C998,NoAmpOC!$B$2:$R$988,17,0)))</f>
        <v>REX ARGENTINA SA</v>
      </c>
      <c r="K998" s="7" t="str">
        <f>DetalleExp!AP998</f>
        <v>JLEWIS</v>
      </c>
      <c r="L998" s="7" t="str">
        <f>DetalleExp!AQ998</f>
        <v>PVD - Privada</v>
      </c>
      <c r="M998" s="7" t="str">
        <f>DetalleExp!AR998</f>
        <v>DGRRHH#MS - Dirección general de recursos humanos</v>
      </c>
      <c r="N998" s="7">
        <f>DetalleExp!AS998</f>
        <v>44321</v>
      </c>
      <c r="O998" s="27">
        <f ca="1">ROUNDUP(TODAY()-N998,0)</f>
        <v>34</v>
      </c>
      <c r="P998" s="27">
        <f ca="1">ROUNDUP(TODAY()-B998,0)</f>
        <v>61</v>
      </c>
      <c r="Q998" s="1" t="str">
        <f>IFERROR(IF(A998="Ordenes de Compra",VLOOKUP($E998,'Ordenes de Compra'!$A$2:$E$1712,5,0),"Sin OC"),"Sin dato")</f>
        <v>Sin OC</v>
      </c>
      <c r="R998" s="28" t="str">
        <f>IFERROR(IF(A998="Ordenes de Compra",VLOOKUP($I998,'Ordenes de Compra'!$B$2:$E$1712,3,0),"Sin OC"),"Sin dato")</f>
        <v>Sin OC</v>
      </c>
      <c r="S998" s="1" t="str">
        <f>VLOOKUP($U998,'Tablas intermedias'!$C$1:$H$222,5,0)</f>
        <v>RRHH</v>
      </c>
      <c r="T998" s="29" t="str">
        <f t="shared" si="46"/>
        <v>OK</v>
      </c>
      <c r="U998" s="30" t="str">
        <f t="shared" si="47"/>
        <v>JLEWISPVD - PrivadaDGRRHH#MS - Dirección general de recursos humanos</v>
      </c>
      <c r="V998" s="1" t="str">
        <f>VLOOKUP(U998,'Tablas intermedias'!$C$1:$H$222,6,0)</f>
        <v>Si</v>
      </c>
      <c r="W998" s="1" t="str">
        <f ca="1">IF(O998&lt;30,"menos de 30 días","más de 30 días")</f>
        <v>más de 30 días</v>
      </c>
    </row>
    <row r="999" spans="1:23" ht="14.25" hidden="1" thickTop="1" thickBot="1" x14ac:dyDescent="0.25">
      <c r="A999" s="17" t="str">
        <f>IF(DetalleExp!H999='Tablas intermedias'!$A$2,"Ordenes de Compra",IF(DetalleExp!H999='Tablas intermedias'!$A$3,"Financiamiento Internacional","Legítimo Abono"))</f>
        <v>Legítimo Abono</v>
      </c>
      <c r="B999" s="7">
        <f>DetalleExp!E999</f>
        <v>44294</v>
      </c>
      <c r="C999" s="1" t="str">
        <f>DetalleExp!A999</f>
        <v>EX-2021-30704719-APN-DD#MS</v>
      </c>
      <c r="D999" s="1" t="str">
        <f>IF(A999="Ordenes de Compra",VLOOKUP(C999,Autogestión!$B$2:$D$5090,3,0),IF(A999="Legítimo Abono",VLOOKUP(C999,NoAmpOC!$B$2:$H$988,7,0),"Factura"))</f>
        <v>Factura B</v>
      </c>
      <c r="E999" s="26" t="str">
        <f>IF(A999="Ordenes de Compra",VLOOKUP($C999,Autogestión!$B$2:$G$5090,6,0),IF(A999="Financiamiento Internacional",VLOOKUP($C999,FinInt!$B$2:$G$508,6,0),"Legítimo Abono"))</f>
        <v>Legítimo Abono</v>
      </c>
      <c r="F999" s="26" t="str">
        <f>IF($A999="Ordenes de Compra","ARS",IF($A999="Financiamiento Internacional",VLOOKUP($C999,FinInt!$B$2:$Q$508,15,0),VLOOKUP($C999,NoAmpOC!$B$2:$T$988,18,0)))</f>
        <v>ARS</v>
      </c>
      <c r="G999" s="5">
        <f>IF($A999="Ordenes de Compra",VLOOKUP($C999,Autogestión!$B$2:$H$5090,7,0),IF($A999="Financiamiento Internacional",VLOOKUP($C999,FinInt!$B$2:$Q$1308,16,0),VLOOKUP($C999,NoAmpOC!$B$2:$T$988,19,0)))</f>
        <v>1907258.51</v>
      </c>
      <c r="H999" s="5">
        <f t="shared" si="45"/>
        <v>1907258.51</v>
      </c>
      <c r="I999" s="26" t="str">
        <f>IF($A999="Ordenes de Compra",VLOOKUP($C999,Autogestión!$B$2:$J$5090,9,0),IF($A999="Financiamiento Internacional",VLOOKUP($C999,FinInt!$B$2:$G$1555,6,0),"Legitimo Abono"))</f>
        <v>Legitimo Abono</v>
      </c>
      <c r="J999" s="1" t="str">
        <f>IF($A999="Ordenes de Compra",VLOOKUP($C999,Autogestión!$B$2:$R$5090,17,0),IF($A999="Financiamiento Internacional",VLOOKUP($C999,FinInt!$B$2:$O$1508,14,0),VLOOKUP($C999,NoAmpOC!$B$2:$R$988,17,0)))</f>
        <v>REX ARGENTINA SA</v>
      </c>
      <c r="K999" s="7" t="str">
        <f>DetalleExp!AP999</f>
        <v>TAD_DD_MESA</v>
      </c>
      <c r="L999" s="7" t="str">
        <f>DetalleExp!AQ999</f>
        <v>MESA_DE_ENTRADAS_Y_NOTIFICACIONES - Departamento de mesa de entradas y notificaciones</v>
      </c>
      <c r="M999" s="7" t="str">
        <f>DetalleExp!AR999</f>
        <v>DD#MS - Dirección de despacho</v>
      </c>
      <c r="N999" s="7">
        <f>DetalleExp!AS999</f>
        <v>44312</v>
      </c>
      <c r="O999" s="27">
        <f ca="1">ROUNDUP(TODAY()-N999,0)</f>
        <v>43</v>
      </c>
      <c r="P999" s="27">
        <f ca="1">ROUNDUP(TODAY()-B999,0)</f>
        <v>61</v>
      </c>
      <c r="Q999" s="1" t="str">
        <f>IFERROR(IF(A999="Ordenes de Compra",VLOOKUP($E999,'Ordenes de Compra'!$A$2:$E$1712,5,0),"Sin OC"),"Sin dato")</f>
        <v>Sin OC</v>
      </c>
      <c r="R999" s="28" t="str">
        <f>IFERROR(IF(A999="Ordenes de Compra",VLOOKUP($I999,'Ordenes de Compra'!$B$2:$E$1712,3,0),"Sin OC"),"Sin dato")</f>
        <v>Sin OC</v>
      </c>
      <c r="S999" s="1" t="str">
        <f>VLOOKUP($U999,'Tablas intermedias'!$C$1:$H$222,5,0)</f>
        <v>Mesa de entradas</v>
      </c>
      <c r="T999" s="29" t="str">
        <f t="shared" si="46"/>
        <v>OK</v>
      </c>
      <c r="U999" s="30" t="str">
        <f t="shared" si="47"/>
        <v>TAD_DD_MESAMESA_DE_ENTRADAS_Y_NOTIFICACIONES - Departamento de mesa de entradas y notificacionesDD#MS - Dirección de despacho</v>
      </c>
      <c r="V999" s="1" t="str">
        <f>VLOOKUP(U999,'Tablas intermedias'!$C$1:$H$222,6,0)</f>
        <v>Si</v>
      </c>
      <c r="W999" s="1" t="str">
        <f ca="1">IF(O999&lt;30,"menos de 30 días","más de 30 días")</f>
        <v>más de 30 días</v>
      </c>
    </row>
    <row r="1000" spans="1:23" ht="14.25" hidden="1" thickTop="1" thickBot="1" x14ac:dyDescent="0.25">
      <c r="A1000" s="17" t="str">
        <f>IF(DetalleExp!H1000='Tablas intermedias'!$A$2,"Ordenes de Compra",IF(DetalleExp!H1000='Tablas intermedias'!$A$3,"Financiamiento Internacional","Legítimo Abono"))</f>
        <v>Legítimo Abono</v>
      </c>
      <c r="B1000" s="7">
        <f>DetalleExp!E1000</f>
        <v>44294</v>
      </c>
      <c r="C1000" s="1" t="str">
        <f>DetalleExp!A1000</f>
        <v>EX-2021-30709821-APN-DD#MS</v>
      </c>
      <c r="D1000" s="1" t="str">
        <f>IF(A1000="Ordenes de Compra",VLOOKUP(C1000,Autogestión!$B$2:$D$5090,3,0),IF(A1000="Legítimo Abono",VLOOKUP(C1000,NoAmpOC!$B$2:$H$988,7,0),"Factura"))</f>
        <v>Factura B</v>
      </c>
      <c r="E1000" s="26" t="str">
        <f>IF(A1000="Ordenes de Compra",VLOOKUP($C1000,Autogestión!$B$2:$G$5090,6,0),IF(A1000="Financiamiento Internacional",VLOOKUP($C1000,FinInt!$B$2:$G$508,6,0),"Legítimo Abono"))</f>
        <v>Legítimo Abono</v>
      </c>
      <c r="F1000" s="26" t="str">
        <f>IF($A1000="Ordenes de Compra","ARS",IF($A1000="Financiamiento Internacional",VLOOKUP($C1000,FinInt!$B$2:$Q$508,15,0),VLOOKUP($C1000,NoAmpOC!$B$2:$T$988,18,0)))</f>
        <v>ARS</v>
      </c>
      <c r="G1000" s="5">
        <f>IF($A1000="Ordenes de Compra",VLOOKUP($C1000,Autogestión!$B$2:$H$5090,7,0),IF($A1000="Financiamiento Internacional",VLOOKUP($C1000,FinInt!$B$2:$Q$1308,16,0),VLOOKUP($C1000,NoAmpOC!$B$2:$T$988,19,0)))</f>
        <v>2291159.31</v>
      </c>
      <c r="H1000" s="5">
        <f t="shared" si="45"/>
        <v>2291159.31</v>
      </c>
      <c r="I1000" s="26" t="str">
        <f>IF($A1000="Ordenes de Compra",VLOOKUP($C1000,Autogestión!$B$2:$J$5090,9,0),IF($A1000="Financiamiento Internacional",VLOOKUP($C1000,FinInt!$B$2:$G$1555,6,0),"Legitimo Abono"))</f>
        <v>Legitimo Abono</v>
      </c>
      <c r="J1000" s="1" t="str">
        <f>IF($A1000="Ordenes de Compra",VLOOKUP($C1000,Autogestión!$B$2:$R$5090,17,0),IF($A1000="Financiamiento Internacional",VLOOKUP($C1000,FinInt!$B$2:$O$1508,14,0),VLOOKUP($C1000,NoAmpOC!$B$2:$R$988,17,0)))</f>
        <v>REX ARGENTINA SA</v>
      </c>
      <c r="K1000" s="7" t="str">
        <f>DetalleExp!AP1000</f>
        <v>TAD_DD_MESA</v>
      </c>
      <c r="L1000" s="7" t="str">
        <f>DetalleExp!AQ1000</f>
        <v>MESA_DE_ENTRADAS_Y_NOTIFICACIONES - Departamento de mesa de entradas y notificaciones</v>
      </c>
      <c r="M1000" s="7" t="str">
        <f>DetalleExp!AR1000</f>
        <v>DD#MS - Dirección de despacho</v>
      </c>
      <c r="N1000" s="7">
        <f>DetalleExp!AS1000</f>
        <v>44312</v>
      </c>
      <c r="O1000" s="27">
        <f ca="1">ROUNDUP(TODAY()-N1000,0)</f>
        <v>43</v>
      </c>
      <c r="P1000" s="27">
        <f ca="1">ROUNDUP(TODAY()-B1000,0)</f>
        <v>61</v>
      </c>
      <c r="Q1000" s="1" t="str">
        <f>IFERROR(IF(A1000="Ordenes de Compra",VLOOKUP($E1000,'Ordenes de Compra'!$A$2:$E$1712,5,0),"Sin OC"),"Sin dato")</f>
        <v>Sin OC</v>
      </c>
      <c r="R1000" s="28" t="str">
        <f>IFERROR(IF(A1000="Ordenes de Compra",VLOOKUP($I1000,'Ordenes de Compra'!$B$2:$E$1712,3,0),"Sin OC"),"Sin dato")</f>
        <v>Sin OC</v>
      </c>
      <c r="S1000" s="1" t="str">
        <f>VLOOKUP($U1000,'Tablas intermedias'!$C$1:$H$222,5,0)</f>
        <v>Mesa de entradas</v>
      </c>
      <c r="T1000" s="29" t="str">
        <f t="shared" si="46"/>
        <v>OK</v>
      </c>
      <c r="U1000" s="30" t="str">
        <f t="shared" si="47"/>
        <v>TAD_DD_MESAMESA_DE_ENTRADAS_Y_NOTIFICACIONES - Departamento de mesa de entradas y notificacionesDD#MS - Dirección de despacho</v>
      </c>
      <c r="V1000" s="1" t="str">
        <f>VLOOKUP(U1000,'Tablas intermedias'!$C$1:$H$222,6,0)</f>
        <v>Si</v>
      </c>
      <c r="W1000" s="1" t="str">
        <f ca="1">IF(O1000&lt;30,"menos de 30 días","más de 30 días")</f>
        <v>más de 30 días</v>
      </c>
    </row>
    <row r="1001" spans="1:23" ht="14.25" hidden="1" thickTop="1" thickBot="1" x14ac:dyDescent="0.25">
      <c r="A1001" s="17" t="str">
        <f>IF(DetalleExp!H1001='Tablas intermedias'!$A$2,"Ordenes de Compra",IF(DetalleExp!H1001='Tablas intermedias'!$A$3,"Financiamiento Internacional","Legítimo Abono"))</f>
        <v>Legítimo Abono</v>
      </c>
      <c r="B1001" s="7">
        <f>DetalleExp!E1001</f>
        <v>44294</v>
      </c>
      <c r="C1001" s="1" t="str">
        <f>DetalleExp!A1001</f>
        <v>EX-2021-30711400-APN-DD#MS</v>
      </c>
      <c r="D1001" s="1" t="str">
        <f>IF(A1001="Ordenes de Compra",VLOOKUP(C1001,Autogestión!$B$2:$D$5090,3,0),IF(A1001="Legítimo Abono",VLOOKUP(C1001,NoAmpOC!$B$2:$H$988,7,0),"Factura"))</f>
        <v>Factura B</v>
      </c>
      <c r="E1001" s="26" t="str">
        <f>IF(A1001="Ordenes de Compra",VLOOKUP($C1001,Autogestión!$B$2:$G$5090,6,0),IF(A1001="Financiamiento Internacional",VLOOKUP($C1001,FinInt!$B$2:$G$508,6,0),"Legítimo Abono"))</f>
        <v>Legítimo Abono</v>
      </c>
      <c r="F1001" s="26" t="str">
        <f>IF($A1001="Ordenes de Compra","ARS",IF($A1001="Financiamiento Internacional",VLOOKUP($C1001,FinInt!$B$2:$Q$508,15,0),VLOOKUP($C1001,NoAmpOC!$B$2:$T$988,18,0)))</f>
        <v>ARS</v>
      </c>
      <c r="G1001" s="5">
        <f>IF($A1001="Ordenes de Compra",VLOOKUP($C1001,Autogestión!$B$2:$H$5090,7,0),IF($A1001="Financiamiento Internacional",VLOOKUP($C1001,FinInt!$B$2:$Q$1308,16,0),VLOOKUP($C1001,NoAmpOC!$B$2:$T$988,19,0)))</f>
        <v>3228852.21</v>
      </c>
      <c r="H1001" s="5">
        <f t="shared" si="45"/>
        <v>3228852.21</v>
      </c>
      <c r="I1001" s="26" t="str">
        <f>IF($A1001="Ordenes de Compra",VLOOKUP($C1001,Autogestión!$B$2:$J$5090,9,0),IF($A1001="Financiamiento Internacional",VLOOKUP($C1001,FinInt!$B$2:$G$1555,6,0),"Legitimo Abono"))</f>
        <v>Legitimo Abono</v>
      </c>
      <c r="J1001" s="1" t="str">
        <f>IF($A1001="Ordenes de Compra",VLOOKUP($C1001,Autogestión!$B$2:$R$5090,17,0),IF($A1001="Financiamiento Internacional",VLOOKUP($C1001,FinInt!$B$2:$O$1508,14,0),VLOOKUP($C1001,NoAmpOC!$B$2:$R$988,17,0)))</f>
        <v>REX ARGENTINA SA</v>
      </c>
      <c r="K1001" s="7" t="str">
        <f>DetalleExp!AP1001</f>
        <v>TAD_DD_MESA</v>
      </c>
      <c r="L1001" s="7" t="str">
        <f>DetalleExp!AQ1001</f>
        <v>MESA_DE_ENTRADAS_Y_NOTIFICACIONES - Departamento de mesa de entradas y notificaciones</v>
      </c>
      <c r="M1001" s="7" t="str">
        <f>DetalleExp!AR1001</f>
        <v>DD#MS - Dirección de despacho</v>
      </c>
      <c r="N1001" s="7">
        <f>DetalleExp!AS1001</f>
        <v>44312</v>
      </c>
      <c r="O1001" s="27">
        <f ca="1">ROUNDUP(TODAY()-N1001,0)</f>
        <v>43</v>
      </c>
      <c r="P1001" s="27">
        <f ca="1">ROUNDUP(TODAY()-B1001,0)</f>
        <v>61</v>
      </c>
      <c r="Q1001" s="1" t="str">
        <f>IFERROR(IF(A1001="Ordenes de Compra",VLOOKUP($E1001,'Ordenes de Compra'!$A$2:$E$1712,5,0),"Sin OC"),"Sin dato")</f>
        <v>Sin OC</v>
      </c>
      <c r="R1001" s="28" t="str">
        <f>IFERROR(IF(A1001="Ordenes de Compra",VLOOKUP($I1001,'Ordenes de Compra'!$B$2:$E$1712,3,0),"Sin OC"),"Sin dato")</f>
        <v>Sin OC</v>
      </c>
      <c r="S1001" s="1" t="str">
        <f>VLOOKUP($U1001,'Tablas intermedias'!$C$1:$H$222,5,0)</f>
        <v>Mesa de entradas</v>
      </c>
      <c r="T1001" s="29" t="str">
        <f t="shared" si="46"/>
        <v>OK</v>
      </c>
      <c r="U1001" s="30" t="str">
        <f t="shared" si="47"/>
        <v>TAD_DD_MESAMESA_DE_ENTRADAS_Y_NOTIFICACIONES - Departamento de mesa de entradas y notificacionesDD#MS - Dirección de despacho</v>
      </c>
      <c r="V1001" s="1" t="str">
        <f>VLOOKUP(U1001,'Tablas intermedias'!$C$1:$H$222,6,0)</f>
        <v>Si</v>
      </c>
      <c r="W1001" s="1" t="str">
        <f ca="1">IF(O1001&lt;30,"menos de 30 días","más de 30 días")</f>
        <v>más de 30 días</v>
      </c>
    </row>
    <row r="1002" spans="1:23" ht="14.25" hidden="1" thickTop="1" thickBot="1" x14ac:dyDescent="0.25">
      <c r="A1002" s="17" t="str">
        <f>IF(DetalleExp!H1002='Tablas intermedias'!$A$2,"Ordenes de Compra",IF(DetalleExp!H1002='Tablas intermedias'!$A$3,"Financiamiento Internacional","Legítimo Abono"))</f>
        <v>Legítimo Abono</v>
      </c>
      <c r="B1002" s="7">
        <f>DetalleExp!E1002</f>
        <v>44294</v>
      </c>
      <c r="C1002" s="1" t="str">
        <f>DetalleExp!A1002</f>
        <v>EX-2021-30714905-APN-DD#MS</v>
      </c>
      <c r="D1002" s="1" t="str">
        <f>IF(A1002="Ordenes de Compra",VLOOKUP(C1002,Autogestión!$B$2:$D$5090,3,0),IF(A1002="Legítimo Abono",VLOOKUP(C1002,NoAmpOC!$B$2:$H$988,7,0),"Factura"))</f>
        <v>Factura B</v>
      </c>
      <c r="E1002" s="26" t="str">
        <f>IF(A1002="Ordenes de Compra",VLOOKUP($C1002,Autogestión!$B$2:$G$5090,6,0),IF(A1002="Financiamiento Internacional",VLOOKUP($C1002,FinInt!$B$2:$G$508,6,0),"Legítimo Abono"))</f>
        <v>Legítimo Abono</v>
      </c>
      <c r="F1002" s="26" t="str">
        <f>IF($A1002="Ordenes de Compra","ARS",IF($A1002="Financiamiento Internacional",VLOOKUP($C1002,FinInt!$B$2:$Q$508,15,0),VLOOKUP($C1002,NoAmpOC!$B$2:$T$988,18,0)))</f>
        <v>ARS</v>
      </c>
      <c r="G1002" s="5">
        <f>IF($A1002="Ordenes de Compra",VLOOKUP($C1002,Autogestión!$B$2:$H$5090,7,0),IF($A1002="Financiamiento Internacional",VLOOKUP($C1002,FinInt!$B$2:$Q$1308,16,0),VLOOKUP($C1002,NoAmpOC!$B$2:$T$988,19,0)))</f>
        <v>4507055.45</v>
      </c>
      <c r="H1002" s="5">
        <f t="shared" si="45"/>
        <v>4507055.45</v>
      </c>
      <c r="I1002" s="26" t="str">
        <f>IF($A1002="Ordenes de Compra",VLOOKUP($C1002,Autogestión!$B$2:$J$5090,9,0),IF($A1002="Financiamiento Internacional",VLOOKUP($C1002,FinInt!$B$2:$G$1555,6,0),"Legitimo Abono"))</f>
        <v>Legitimo Abono</v>
      </c>
      <c r="J1002" s="1" t="str">
        <f>IF($A1002="Ordenes de Compra",VLOOKUP($C1002,Autogestión!$B$2:$R$5090,17,0),IF($A1002="Financiamiento Internacional",VLOOKUP($C1002,FinInt!$B$2:$O$1508,14,0),VLOOKUP($C1002,NoAmpOC!$B$2:$R$988,17,0)))</f>
        <v>REX ARGENTINA SA</v>
      </c>
      <c r="K1002" s="7" t="str">
        <f>DetalleExp!AP1002</f>
        <v>TAD_DD_MESA</v>
      </c>
      <c r="L1002" s="7" t="str">
        <f>DetalleExp!AQ1002</f>
        <v>MESA_DE_ENTRADAS_Y_NOTIFICACIONES - Departamento de mesa de entradas y notificaciones</v>
      </c>
      <c r="M1002" s="7" t="str">
        <f>DetalleExp!AR1002</f>
        <v>DD#MS - Dirección de despacho</v>
      </c>
      <c r="N1002" s="7">
        <f>DetalleExp!AS1002</f>
        <v>44312</v>
      </c>
      <c r="O1002" s="27">
        <f ca="1">ROUNDUP(TODAY()-N1002,0)</f>
        <v>43</v>
      </c>
      <c r="P1002" s="27">
        <f ca="1">ROUNDUP(TODAY()-B1002,0)</f>
        <v>61</v>
      </c>
      <c r="Q1002" s="1" t="str">
        <f>IFERROR(IF(A1002="Ordenes de Compra",VLOOKUP($E1002,'Ordenes de Compra'!$A$2:$E$1712,5,0),"Sin OC"),"Sin dato")</f>
        <v>Sin OC</v>
      </c>
      <c r="R1002" s="28" t="str">
        <f>IFERROR(IF(A1002="Ordenes de Compra",VLOOKUP($I1002,'Ordenes de Compra'!$B$2:$E$1712,3,0),"Sin OC"),"Sin dato")</f>
        <v>Sin OC</v>
      </c>
      <c r="S1002" s="1" t="str">
        <f>VLOOKUP($U1002,'Tablas intermedias'!$C$1:$H$222,5,0)</f>
        <v>Mesa de entradas</v>
      </c>
      <c r="T1002" s="29" t="str">
        <f t="shared" si="46"/>
        <v>OK</v>
      </c>
      <c r="U1002" s="30" t="str">
        <f t="shared" si="47"/>
        <v>TAD_DD_MESAMESA_DE_ENTRADAS_Y_NOTIFICACIONES - Departamento de mesa de entradas y notificacionesDD#MS - Dirección de despacho</v>
      </c>
      <c r="V1002" s="1" t="str">
        <f>VLOOKUP(U1002,'Tablas intermedias'!$C$1:$H$222,6,0)</f>
        <v>Si</v>
      </c>
      <c r="W1002" s="1" t="str">
        <f ca="1">IF(O1002&lt;30,"menos de 30 días","más de 30 días")</f>
        <v>más de 30 días</v>
      </c>
    </row>
    <row r="1003" spans="1:23" ht="14.25" hidden="1" thickTop="1" thickBot="1" x14ac:dyDescent="0.25">
      <c r="A1003" s="17" t="str">
        <f>IF(DetalleExp!H1003='Tablas intermedias'!$A$2,"Ordenes de Compra",IF(DetalleExp!H1003='Tablas intermedias'!$A$3,"Financiamiento Internacional","Legítimo Abono"))</f>
        <v>Legítimo Abono</v>
      </c>
      <c r="B1003" s="7">
        <f>DetalleExp!E1003</f>
        <v>44294</v>
      </c>
      <c r="C1003" s="1" t="str">
        <f>DetalleExp!A1003</f>
        <v>EX-2021-30715683-APN-DD#MS</v>
      </c>
      <c r="D1003" s="1" t="str">
        <f>IF(A1003="Ordenes de Compra",VLOOKUP(C1003,Autogestión!$B$2:$D$5090,3,0),IF(A1003="Legítimo Abono",VLOOKUP(C1003,NoAmpOC!$B$2:$H$988,7,0),"Factura"))</f>
        <v>Factura B</v>
      </c>
      <c r="E1003" s="26" t="str">
        <f>IF(A1003="Ordenes de Compra",VLOOKUP($C1003,Autogestión!$B$2:$G$5090,6,0),IF(A1003="Financiamiento Internacional",VLOOKUP($C1003,FinInt!$B$2:$G$508,6,0),"Legítimo Abono"))</f>
        <v>Legítimo Abono</v>
      </c>
      <c r="F1003" s="26" t="str">
        <f>IF($A1003="Ordenes de Compra","ARS",IF($A1003="Financiamiento Internacional",VLOOKUP($C1003,FinInt!$B$2:$Q$508,15,0),VLOOKUP($C1003,NoAmpOC!$B$2:$T$988,18,0)))</f>
        <v>ARS</v>
      </c>
      <c r="G1003" s="5">
        <f>IF($A1003="Ordenes de Compra",VLOOKUP($C1003,Autogestión!$B$2:$H$5090,7,0),IF($A1003="Financiamiento Internacional",VLOOKUP($C1003,FinInt!$B$2:$Q$1308,16,0),VLOOKUP($C1003,NoAmpOC!$B$2:$T$988,19,0)))</f>
        <v>1907258.51</v>
      </c>
      <c r="H1003" s="5">
        <f t="shared" si="45"/>
        <v>1907258.51</v>
      </c>
      <c r="I1003" s="26" t="str">
        <f>IF($A1003="Ordenes de Compra",VLOOKUP($C1003,Autogestión!$B$2:$J$5090,9,0),IF($A1003="Financiamiento Internacional",VLOOKUP($C1003,FinInt!$B$2:$G$1555,6,0),"Legitimo Abono"))</f>
        <v>Legitimo Abono</v>
      </c>
      <c r="J1003" s="1" t="str">
        <f>IF($A1003="Ordenes de Compra",VLOOKUP($C1003,Autogestión!$B$2:$R$5090,17,0),IF($A1003="Financiamiento Internacional",VLOOKUP($C1003,FinInt!$B$2:$O$1508,14,0),VLOOKUP($C1003,NoAmpOC!$B$2:$R$988,17,0)))</f>
        <v>REX ARGENTINA SA</v>
      </c>
      <c r="K1003" s="7" t="str">
        <f>DetalleExp!AP1003</f>
        <v>TAD_DD_MESA</v>
      </c>
      <c r="L1003" s="7" t="str">
        <f>DetalleExp!AQ1003</f>
        <v>MESA_DE_ENTRADAS_Y_NOTIFICACIONES - Departamento de mesa de entradas y notificaciones</v>
      </c>
      <c r="M1003" s="7" t="str">
        <f>DetalleExp!AR1003</f>
        <v>DD#MS - Dirección de despacho</v>
      </c>
      <c r="N1003" s="7">
        <f>DetalleExp!AS1003</f>
        <v>44312</v>
      </c>
      <c r="O1003" s="27">
        <f ca="1">ROUNDUP(TODAY()-N1003,0)</f>
        <v>43</v>
      </c>
      <c r="P1003" s="27">
        <f ca="1">ROUNDUP(TODAY()-B1003,0)</f>
        <v>61</v>
      </c>
      <c r="Q1003" s="1" t="str">
        <f>IFERROR(IF(A1003="Ordenes de Compra",VLOOKUP($E1003,'Ordenes de Compra'!$A$2:$E$1712,5,0),"Sin OC"),"Sin dato")</f>
        <v>Sin OC</v>
      </c>
      <c r="R1003" s="28" t="str">
        <f>IFERROR(IF(A1003="Ordenes de Compra",VLOOKUP($I1003,'Ordenes de Compra'!$B$2:$E$1712,3,0),"Sin OC"),"Sin dato")</f>
        <v>Sin OC</v>
      </c>
      <c r="S1003" s="1" t="str">
        <f>VLOOKUP($U1003,'Tablas intermedias'!$C$1:$H$222,5,0)</f>
        <v>Mesa de entradas</v>
      </c>
      <c r="T1003" s="29" t="str">
        <f t="shared" si="46"/>
        <v>OK</v>
      </c>
      <c r="U1003" s="30" t="str">
        <f t="shared" si="47"/>
        <v>TAD_DD_MESAMESA_DE_ENTRADAS_Y_NOTIFICACIONES - Departamento de mesa de entradas y notificacionesDD#MS - Dirección de despacho</v>
      </c>
      <c r="V1003" s="1" t="str">
        <f>VLOOKUP(U1003,'Tablas intermedias'!$C$1:$H$222,6,0)</f>
        <v>Si</v>
      </c>
      <c r="W1003" s="1" t="str">
        <f ca="1">IF(O1003&lt;30,"menos de 30 días","más de 30 días")</f>
        <v>más de 30 días</v>
      </c>
    </row>
    <row r="1004" spans="1:23" ht="14.25" hidden="1" thickTop="1" thickBot="1" x14ac:dyDescent="0.25">
      <c r="A1004" s="17" t="str">
        <f>IF(DetalleExp!H1004='Tablas intermedias'!$A$2,"Ordenes de Compra",IF(DetalleExp!H1004='Tablas intermedias'!$A$3,"Financiamiento Internacional","Legítimo Abono"))</f>
        <v>Ordenes de Compra</v>
      </c>
      <c r="B1004" s="7">
        <f>DetalleExp!E1004</f>
        <v>44295</v>
      </c>
      <c r="C1004" s="1" t="str">
        <f>DetalleExp!A1004</f>
        <v>EX-2021-30872362-APN-DTYC#MS</v>
      </c>
      <c r="D1004" s="1" t="str">
        <f>IF(A1004="Ordenes de Compra",VLOOKUP(C1004,Autogestión!$B$2:$D$5090,3,0),IF(A1004="Legítimo Abono",VLOOKUP(C1004,NoAmpOC!$B$2:$H$988,7,0),"Factura"))</f>
        <v>Factura</v>
      </c>
      <c r="E1004" s="26" t="str">
        <f>IF(A1004="Ordenes de Compra",VLOOKUP($C1004,Autogestión!$B$2:$G$5090,6,0),IF(A1004="Financiamiento Internacional",VLOOKUP($C1004,FinInt!$B$2:$G$508,6,0),"Legítimo Abono"))</f>
        <v>80-0010-LPU20</v>
      </c>
      <c r="F1004" s="26" t="str">
        <f>IF($A1004="Ordenes de Compra","ARS",IF($A1004="Financiamiento Internacional",VLOOKUP($C1004,FinInt!$B$2:$Q$508,15,0),VLOOKUP($C1004,NoAmpOC!$B$2:$T$988,18,0)))</f>
        <v>ARS</v>
      </c>
      <c r="G1004" s="5">
        <f>IF($A1004="Ordenes de Compra",VLOOKUP($C1004,Autogestión!$B$2:$H$5090,7,0),IF($A1004="Financiamiento Internacional",VLOOKUP($C1004,FinInt!$B$2:$Q$1308,16,0),VLOOKUP($C1004,NoAmpOC!$B$2:$T$988,19,0)))</f>
        <v>158947.92000000001</v>
      </c>
      <c r="H1004" s="5">
        <f t="shared" si="45"/>
        <v>158947.92000000001</v>
      </c>
      <c r="I1004" s="26" t="str">
        <f>IF($A1004="Ordenes de Compra",VLOOKUP($C1004,Autogestión!$B$2:$J$5090,9,0),IF($A1004="Financiamiento Internacional",VLOOKUP($C1004,FinInt!$B$2:$G$1555,6,0),"Legitimo Abono"))</f>
        <v>80-1025-OC21</v>
      </c>
      <c r="J1004" s="1" t="str">
        <f>IF($A1004="Ordenes de Compra",VLOOKUP($C1004,Autogestión!$B$2:$R$5090,17,0),IF($A1004="Financiamiento Internacional",VLOOKUP($C1004,FinInt!$B$2:$O$1508,14,0),VLOOKUP($C1004,NoAmpOC!$B$2:$R$988,17,0)))</f>
        <v>LABORATORIOS IMA S.A.I.C.</v>
      </c>
      <c r="K1004" s="7" t="str">
        <f>DetalleExp!AP1004</f>
        <v>MNARIZNIS</v>
      </c>
      <c r="L1004" s="7" t="str">
        <f>DetalleExp!AQ1004</f>
        <v>LIQUIDACION_GASTOS - Liquidación de gastos</v>
      </c>
      <c r="M1004" s="7" t="str">
        <f>DetalleExp!AR1004</f>
        <v>DCYT#MS - Dirección de contabilidad y tesorería</v>
      </c>
      <c r="N1004" s="7">
        <f>DetalleExp!AS1004</f>
        <v>44322</v>
      </c>
      <c r="O1004" s="27">
        <f ca="1">ROUNDUP(TODAY()-N1004,0)</f>
        <v>33</v>
      </c>
      <c r="P1004" s="27">
        <f ca="1">ROUNDUP(TODAY()-B1004,0)</f>
        <v>60</v>
      </c>
      <c r="Q1004" s="1" t="str">
        <f>IFERROR(IF(A1004="Ordenes de Compra",VLOOKUP($E1004,'Ordenes de Compra'!$A$2:$E$1712,5,0),"Sin OC"),"Sin dato")</f>
        <v>29.0.0.46.0</v>
      </c>
      <c r="R1004" s="28">
        <f>IFERROR(IF(A1004="Ordenes de Compra",VLOOKUP($I1004,'Ordenes de Compra'!$B$2:$E$1712,3,0),"Sin OC"),"Sin dato")</f>
        <v>4801613.28</v>
      </c>
      <c r="S1004" s="1" t="str">
        <f>VLOOKUP($U1004,'Tablas intermedias'!$C$1:$H$222,5,0)</f>
        <v>Contabilidad</v>
      </c>
      <c r="T1004" s="29" t="str">
        <f t="shared" si="46"/>
        <v>OK</v>
      </c>
      <c r="U1004" s="30" t="str">
        <f t="shared" si="47"/>
        <v>MNARIZNISLIQUIDACION_GASTOS - Liquidación de gastosDCYT#MS - Dirección de contabilidad y tesorería</v>
      </c>
      <c r="V1004" s="1" t="str">
        <f>VLOOKUP(U1004,'Tablas intermedias'!$C$1:$H$222,6,0)</f>
        <v>Si</v>
      </c>
      <c r="W1004" s="1" t="str">
        <f ca="1">IF(O1004&lt;30,"menos de 30 días","más de 30 días")</f>
        <v>más de 30 días</v>
      </c>
    </row>
    <row r="1005" spans="1:23" ht="14.25" hidden="1" thickTop="1" thickBot="1" x14ac:dyDescent="0.25">
      <c r="A1005" s="17" t="str">
        <f>IF(DetalleExp!H1005='Tablas intermedias'!$A$2,"Ordenes de Compra",IF(DetalleExp!H1005='Tablas intermedias'!$A$3,"Financiamiento Internacional","Legítimo Abono"))</f>
        <v>Ordenes de Compra</v>
      </c>
      <c r="B1005" s="7">
        <f>DetalleExp!E1005</f>
        <v>44295</v>
      </c>
      <c r="C1005" s="1" t="str">
        <f>DetalleExp!A1005</f>
        <v>EX-2021-30877619-APN-DTYC#MS</v>
      </c>
      <c r="D1005" s="1" t="str">
        <f>IF(A1005="Ordenes de Compra",VLOOKUP(C1005,Autogestión!$B$2:$D$5090,3,0),IF(A1005="Legítimo Abono",VLOOKUP(C1005,NoAmpOC!$B$2:$H$988,7,0),"Factura"))</f>
        <v>Factura</v>
      </c>
      <c r="E1005" s="26" t="str">
        <f>IF(A1005="Ordenes de Compra",VLOOKUP($C1005,Autogestión!$B$2:$G$5090,6,0),IF(A1005="Financiamiento Internacional",VLOOKUP($C1005,FinInt!$B$2:$G$508,6,0),"Legítimo Abono"))</f>
        <v>80-0010-LPU20</v>
      </c>
      <c r="F1005" s="26" t="str">
        <f>IF($A1005="Ordenes de Compra","ARS",IF($A1005="Financiamiento Internacional",VLOOKUP($C1005,FinInt!$B$2:$Q$508,15,0),VLOOKUP($C1005,NoAmpOC!$B$2:$T$988,18,0)))</f>
        <v>ARS</v>
      </c>
      <c r="G1005" s="5">
        <f>IF($A1005="Ordenes de Compra",VLOOKUP($C1005,Autogestión!$B$2:$H$5090,7,0),IF($A1005="Financiamiento Internacional",VLOOKUP($C1005,FinInt!$B$2:$Q$1308,16,0),VLOOKUP($C1005,NoAmpOC!$B$2:$T$988,19,0)))</f>
        <v>241365.36</v>
      </c>
      <c r="H1005" s="5">
        <f t="shared" si="45"/>
        <v>241365.36</v>
      </c>
      <c r="I1005" s="26" t="str">
        <f>IF($A1005="Ordenes de Compra",VLOOKUP($C1005,Autogestión!$B$2:$J$5090,9,0),IF($A1005="Financiamiento Internacional",VLOOKUP($C1005,FinInt!$B$2:$G$1555,6,0),"Legitimo Abono"))</f>
        <v>80-1025-OC21</v>
      </c>
      <c r="J1005" s="1" t="str">
        <f>IF($A1005="Ordenes de Compra",VLOOKUP($C1005,Autogestión!$B$2:$R$5090,17,0),IF($A1005="Financiamiento Internacional",VLOOKUP($C1005,FinInt!$B$2:$O$1508,14,0),VLOOKUP($C1005,NoAmpOC!$B$2:$R$988,17,0)))</f>
        <v>LABORATORIOS IMA S.A.I.C.</v>
      </c>
      <c r="K1005" s="7" t="str">
        <f>DetalleExp!AP1005</f>
        <v>MWEIMAN</v>
      </c>
      <c r="L1005" s="7" t="str">
        <f>DetalleExp!AQ1005</f>
        <v>TESORERIA - Tesorería</v>
      </c>
      <c r="M1005" s="7" t="str">
        <f>DetalleExp!AR1005</f>
        <v>DCYT#MS - Dirección de contabilidad y tesorería</v>
      </c>
      <c r="N1005" s="7">
        <f>DetalleExp!AS1005</f>
        <v>44334</v>
      </c>
      <c r="O1005" s="27">
        <f ca="1">ROUNDUP(TODAY()-N1005,0)</f>
        <v>21</v>
      </c>
      <c r="P1005" s="27">
        <f ca="1">ROUNDUP(TODAY()-B1005,0)</f>
        <v>60</v>
      </c>
      <c r="Q1005" s="1" t="str">
        <f>IFERROR(IF(A1005="Ordenes de Compra",VLOOKUP($E1005,'Ordenes de Compra'!$A$2:$E$1712,5,0),"Sin OC"),"Sin dato")</f>
        <v>29.0.0.46.0</v>
      </c>
      <c r="R1005" s="28">
        <f>IFERROR(IF(A1005="Ordenes de Compra",VLOOKUP($I1005,'Ordenes de Compra'!$B$2:$E$1712,3,0),"Sin OC"),"Sin dato")</f>
        <v>4801613.28</v>
      </c>
      <c r="S1005" s="1" t="str">
        <f>VLOOKUP($U1005,'Tablas intermedias'!$C$1:$H$222,5,0)</f>
        <v>Tesorería</v>
      </c>
      <c r="T1005" s="29" t="str">
        <f t="shared" si="46"/>
        <v>OK</v>
      </c>
      <c r="U1005" s="30" t="str">
        <f t="shared" si="47"/>
        <v>MWEIMANTESORERIA - TesoreríaDCYT#MS - Dirección de contabilidad y tesorería</v>
      </c>
      <c r="V1005" s="1" t="str">
        <f>VLOOKUP(U1005,'Tablas intermedias'!$C$1:$H$222,6,0)</f>
        <v>No</v>
      </c>
      <c r="W1005" s="1" t="str">
        <f ca="1">IF(O1005&lt;30,"menos de 30 días","más de 30 días")</f>
        <v>menos de 30 días</v>
      </c>
    </row>
    <row r="1006" spans="1:23" ht="14.25" hidden="1" thickTop="1" thickBot="1" x14ac:dyDescent="0.25">
      <c r="A1006" s="17" t="str">
        <f>IF(DetalleExp!H1006='Tablas intermedias'!$A$2,"Ordenes de Compra",IF(DetalleExp!H1006='Tablas intermedias'!$A$3,"Financiamiento Internacional","Legítimo Abono"))</f>
        <v>Financiamiento Internacional</v>
      </c>
      <c r="B1006" s="7">
        <f>DetalleExp!E1006</f>
        <v>44295</v>
      </c>
      <c r="C1006" s="1" t="str">
        <f>DetalleExp!A1006</f>
        <v>EX-2021-30892355-APN-DAFYP#MS</v>
      </c>
      <c r="D1006" s="1" t="str">
        <f>IF(A1006="Ordenes de Compra",VLOOKUP(C1006,Autogestión!$B$2:$D$5090,3,0),IF(A1006="Legítimo Abono",VLOOKUP(C1006,NoAmpOC!$B$2:$H$988,7,0),"Factura"))</f>
        <v>Factura</v>
      </c>
      <c r="E1006" s="26" t="str">
        <f>IF(A1006="Ordenes de Compra",VLOOKUP($C1006,Autogestión!$B$2:$G$5090,6,0),IF(A1006="Financiamiento Internacional",VLOOKUP($C1006,FinInt!$B$2:$G$508,6,0),"Legítimo Abono"))</f>
        <v>Programa Multifase de Atención Primaria a la Salud para el Manejo de Enfermedades Crónicas No Transmisibles. Segunda Operación - 3772/0C-AR - BID</v>
      </c>
      <c r="F1006" s="26" t="str">
        <f>IF($A1006="Ordenes de Compra","ARS",IF($A1006="Financiamiento Internacional",VLOOKUP($C1006,FinInt!$B$2:$Q$508,15,0),VLOOKUP($C1006,NoAmpOC!$B$2:$T$988,18,0)))</f>
        <v>ARS</v>
      </c>
      <c r="G1006" s="5">
        <f>IF($A1006="Ordenes de Compra",VLOOKUP($C1006,Autogestión!$B$2:$H$5090,7,0),IF($A1006="Financiamiento Internacional",VLOOKUP($C1006,FinInt!$B$2:$Q$1308,16,0),VLOOKUP($C1006,NoAmpOC!$B$2:$T$988,19,0)))</f>
        <v>184777.58</v>
      </c>
      <c r="H1006" s="5">
        <f t="shared" si="45"/>
        <v>184777.58</v>
      </c>
      <c r="I1006" s="26" t="str">
        <f>IF($A1006="Ordenes de Compra",VLOOKUP($C1006,Autogestión!$B$2:$J$5090,9,0),IF($A1006="Financiamiento Internacional",VLOOKUP($C1006,FinInt!$B$2:$G$1555,6,0),"Legitimo Abono"))</f>
        <v>Programa Multifase de Atención Primaria a la Salud para el Manejo de Enfermedades Crónicas No Transmisibles. Segunda Operación - 3772/0C-AR - BID</v>
      </c>
      <c r="J1006" s="1" t="str">
        <f>IF($A1006="Ordenes de Compra",VLOOKUP($C1006,Autogestión!$B$2:$R$5090,17,0),IF($A1006="Financiamiento Internacional",VLOOKUP($C1006,FinInt!$B$2:$O$1508,14,0),VLOOKUP($C1006,NoAmpOC!$B$2:$R$988,17,0)))</f>
        <v>Becher y Asociados SRL</v>
      </c>
      <c r="K1006" s="7" t="str">
        <f>DetalleExp!AP1006</f>
        <v>DAFYP#MS-ARCHIVO</v>
      </c>
      <c r="L1006" s="7" t="str">
        <f>DetalleExp!AQ1006</f>
        <v>ARCHIVO - Archivo</v>
      </c>
      <c r="M1006" s="7" t="str">
        <f>DetalleExp!AR1006</f>
        <v>DAFYP#MS - Dirección de administración financiera y presupuestaria</v>
      </c>
      <c r="N1006" s="7">
        <f>DetalleExp!AS1006</f>
        <v>44329</v>
      </c>
      <c r="O1006" s="27">
        <f ca="1">ROUNDUP(TODAY()-N1006,0)</f>
        <v>26</v>
      </c>
      <c r="P1006" s="27">
        <f ca="1">ROUNDUP(TODAY()-B1006,0)</f>
        <v>60</v>
      </c>
      <c r="Q1006" s="1" t="str">
        <f>IFERROR(IF(A1006="Ordenes de Compra",VLOOKUP($E1006,'Ordenes de Compra'!$A$2:$E$1712,5,0),"Sin OC"),"Sin dato")</f>
        <v>Sin OC</v>
      </c>
      <c r="R1006" s="28" t="str">
        <f>IFERROR(IF(A1006="Ordenes de Compra",VLOOKUP($I1006,'Ordenes de Compra'!$B$2:$E$1712,3,0),"Sin OC"),"Sin dato")</f>
        <v>Sin OC</v>
      </c>
      <c r="S1006" s="1" t="str">
        <f>VLOOKUP($U1006,'Tablas intermedias'!$C$1:$H$222,5,0)</f>
        <v>DGPFE</v>
      </c>
      <c r="T1006" s="29" t="str">
        <f t="shared" si="46"/>
        <v>OK</v>
      </c>
      <c r="U1006" s="30" t="str">
        <f t="shared" si="47"/>
        <v>DAFYP#MS-ARCHIVOARCHIVO - ArchivoDAFYP#MS - Dirección de administración financiera y presupuestaria</v>
      </c>
      <c r="V1006" s="1" t="str">
        <f>VLOOKUP(U1006,'Tablas intermedias'!$C$1:$H$222,6,0)</f>
        <v>No</v>
      </c>
      <c r="W1006" s="1" t="str">
        <f ca="1">IF(O1006&lt;30,"menos de 30 días","más de 30 días")</f>
        <v>menos de 30 días</v>
      </c>
    </row>
    <row r="1007" spans="1:23" ht="14.25" hidden="1" thickTop="1" thickBot="1" x14ac:dyDescent="0.25">
      <c r="A1007" s="17" t="str">
        <f>IF(DetalleExp!H1007='Tablas intermedias'!$A$2,"Ordenes de Compra",IF(DetalleExp!H1007='Tablas intermedias'!$A$3,"Financiamiento Internacional","Legítimo Abono"))</f>
        <v>Financiamiento Internacional</v>
      </c>
      <c r="B1007" s="7">
        <f>DetalleExp!E1007</f>
        <v>44295</v>
      </c>
      <c r="C1007" s="1" t="str">
        <f>DetalleExp!A1007</f>
        <v>EX-2021-30907626-APN-DAFYP#MS</v>
      </c>
      <c r="D1007" s="1" t="str">
        <f>IF(A1007="Ordenes de Compra",VLOOKUP(C1007,Autogestión!$B$2:$D$5090,3,0),IF(A1007="Legítimo Abono",VLOOKUP(C1007,NoAmpOC!$B$2:$H$988,7,0),"Factura"))</f>
        <v>Factura</v>
      </c>
      <c r="E1007" s="26" t="str">
        <f>IF(A1007="Ordenes de Compra",VLOOKUP($C1007,Autogestión!$B$2:$G$5090,6,0),IF(A1007="Financiamiento Internacional",VLOOKUP($C1007,FinInt!$B$2:$G$508,6,0),"Legítimo Abono"))</f>
        <v>Programa Multifase de Atención Primaria a la Salud para el Manejo de Enfermedades Crónicas No Transmisibles. Segunda Operación - 3772/0C-AR - BID</v>
      </c>
      <c r="F1007" s="26" t="str">
        <f>IF($A1007="Ordenes de Compra","ARS",IF($A1007="Financiamiento Internacional",VLOOKUP($C1007,FinInt!$B$2:$Q$508,15,0),VLOOKUP($C1007,NoAmpOC!$B$2:$T$988,18,0)))</f>
        <v>ARS</v>
      </c>
      <c r="G1007" s="5">
        <f>IF($A1007="Ordenes de Compra",VLOOKUP($C1007,Autogestión!$B$2:$H$5090,7,0),IF($A1007="Financiamiento Internacional",VLOOKUP($C1007,FinInt!$B$2:$Q$1308,16,0),VLOOKUP($C1007,NoAmpOC!$B$2:$T$988,19,0)))</f>
        <v>66770.070000000007</v>
      </c>
      <c r="H1007" s="5">
        <f t="shared" si="45"/>
        <v>66770.070000000007</v>
      </c>
      <c r="I1007" s="26" t="str">
        <f>IF($A1007="Ordenes de Compra",VLOOKUP($C1007,Autogestión!$B$2:$J$5090,9,0),IF($A1007="Financiamiento Internacional",VLOOKUP($C1007,FinInt!$B$2:$G$1555,6,0),"Legitimo Abono"))</f>
        <v>Programa Multifase de Atención Primaria a la Salud para el Manejo de Enfermedades Crónicas No Transmisibles. Segunda Operación - 3772/0C-AR - BID</v>
      </c>
      <c r="J1007" s="1" t="str">
        <f>IF($A1007="Ordenes de Compra",VLOOKUP($C1007,Autogestión!$B$2:$R$5090,17,0),IF($A1007="Financiamiento Internacional",VLOOKUP($C1007,FinInt!$B$2:$O$1508,14,0),VLOOKUP($C1007,NoAmpOC!$B$2:$R$988,17,0)))</f>
        <v>Becher y Asociados SRL</v>
      </c>
      <c r="K1007" s="7" t="str">
        <f>DetalleExp!AP1007</f>
        <v>DAFYP#MS-ARCHIVO</v>
      </c>
      <c r="L1007" s="7" t="str">
        <f>DetalleExp!AQ1007</f>
        <v>ARCHIVO - Archivo</v>
      </c>
      <c r="M1007" s="7" t="str">
        <f>DetalleExp!AR1007</f>
        <v>DAFYP#MS - Dirección de administración financiera y presupuestaria</v>
      </c>
      <c r="N1007" s="7">
        <f>DetalleExp!AS1007</f>
        <v>44336</v>
      </c>
      <c r="O1007" s="27">
        <f ca="1">ROUNDUP(TODAY()-N1007,0)</f>
        <v>19</v>
      </c>
      <c r="P1007" s="27">
        <f ca="1">ROUNDUP(TODAY()-B1007,0)</f>
        <v>60</v>
      </c>
      <c r="Q1007" s="1" t="str">
        <f>IFERROR(IF(A1007="Ordenes de Compra",VLOOKUP($E1007,'Ordenes de Compra'!$A$2:$E$1712,5,0),"Sin OC"),"Sin dato")</f>
        <v>Sin OC</v>
      </c>
      <c r="R1007" s="28" t="str">
        <f>IFERROR(IF(A1007="Ordenes de Compra",VLOOKUP($I1007,'Ordenes de Compra'!$B$2:$E$1712,3,0),"Sin OC"),"Sin dato")</f>
        <v>Sin OC</v>
      </c>
      <c r="S1007" s="1" t="str">
        <f>VLOOKUP($U1007,'Tablas intermedias'!$C$1:$H$222,5,0)</f>
        <v>DGPFE</v>
      </c>
      <c r="T1007" s="29" t="str">
        <f t="shared" si="46"/>
        <v>OK</v>
      </c>
      <c r="U1007" s="30" t="str">
        <f t="shared" si="47"/>
        <v>DAFYP#MS-ARCHIVOARCHIVO - ArchivoDAFYP#MS - Dirección de administración financiera y presupuestaria</v>
      </c>
      <c r="V1007" s="1" t="str">
        <f>VLOOKUP(U1007,'Tablas intermedias'!$C$1:$H$222,6,0)</f>
        <v>No</v>
      </c>
      <c r="W1007" s="1" t="str">
        <f ca="1">IF(O1007&lt;30,"menos de 30 días","más de 30 días")</f>
        <v>menos de 30 días</v>
      </c>
    </row>
    <row r="1008" spans="1:23" ht="14.25" hidden="1" thickTop="1" thickBot="1" x14ac:dyDescent="0.25">
      <c r="A1008" s="17" t="str">
        <f>IF(DetalleExp!H1008='Tablas intermedias'!$A$2,"Ordenes de Compra",IF(DetalleExp!H1008='Tablas intermedias'!$A$3,"Financiamiento Internacional","Legítimo Abono"))</f>
        <v>Financiamiento Internacional</v>
      </c>
      <c r="B1008" s="7">
        <f>DetalleExp!E1008</f>
        <v>44295</v>
      </c>
      <c r="C1008" s="1" t="str">
        <f>DetalleExp!A1008</f>
        <v>EX-2021-30916756-APN-DAFYP#MS</v>
      </c>
      <c r="D1008" s="1" t="str">
        <f>IF(A1008="Ordenes de Compra",VLOOKUP(C1008,Autogestión!$B$2:$D$5090,3,0),IF(A1008="Legítimo Abono",VLOOKUP(C1008,NoAmpOC!$B$2:$H$988,7,0),"Factura"))</f>
        <v>Factura</v>
      </c>
      <c r="E1008" s="26" t="str">
        <f>IF(A1008="Ordenes de Compra",VLOOKUP($C1008,Autogestión!$B$2:$G$5090,6,0),IF(A1008="Financiamiento Internacional",VLOOKUP($C1008,FinInt!$B$2:$G$508,6,0),"Legítimo Abono"))</f>
        <v>Programa Multifase de Atención Primaria a la Salud para el Manejo de Enfermedades Crónicas No Transmisibles. Segunda Operación - 3772/0C-AR - BID</v>
      </c>
      <c r="F1008" s="26" t="str">
        <f>IF($A1008="Ordenes de Compra","ARS",IF($A1008="Financiamiento Internacional",VLOOKUP($C1008,FinInt!$B$2:$Q$508,15,0),VLOOKUP($C1008,NoAmpOC!$B$2:$T$988,18,0)))</f>
        <v>ARS</v>
      </c>
      <c r="G1008" s="5">
        <f>IF($A1008="Ordenes de Compra",VLOOKUP($C1008,Autogestión!$B$2:$H$5090,7,0),IF($A1008="Financiamiento Internacional",VLOOKUP($C1008,FinInt!$B$2:$Q$1308,16,0),VLOOKUP($C1008,NoAmpOC!$B$2:$T$988,19,0)))</f>
        <v>1612561.28</v>
      </c>
      <c r="H1008" s="5">
        <f t="shared" si="45"/>
        <v>1612561.28</v>
      </c>
      <c r="I1008" s="26" t="str">
        <f>IF($A1008="Ordenes de Compra",VLOOKUP($C1008,Autogestión!$B$2:$J$5090,9,0),IF($A1008="Financiamiento Internacional",VLOOKUP($C1008,FinInt!$B$2:$G$1555,6,0),"Legitimo Abono"))</f>
        <v>Programa Multifase de Atención Primaria a la Salud para el Manejo de Enfermedades Crónicas No Transmisibles. Segunda Operación - 3772/0C-AR - BID</v>
      </c>
      <c r="J1008" s="1" t="str">
        <f>IF($A1008="Ordenes de Compra",VLOOKUP($C1008,Autogestión!$B$2:$R$5090,17,0),IF($A1008="Financiamiento Internacional",VLOOKUP($C1008,FinInt!$B$2:$O$1508,14,0),VLOOKUP($C1008,NoAmpOC!$B$2:$R$988,17,0)))</f>
        <v>Becher y Asociados SRL</v>
      </c>
      <c r="K1008" s="7" t="str">
        <f>DetalleExp!AP1008</f>
        <v>DAFYP#MS-ARCHIVO</v>
      </c>
      <c r="L1008" s="7" t="str">
        <f>DetalleExp!AQ1008</f>
        <v>ARCHIVO - Archivo</v>
      </c>
      <c r="M1008" s="7" t="str">
        <f>DetalleExp!AR1008</f>
        <v>DAFYP#MS - Dirección de administración financiera y presupuestaria</v>
      </c>
      <c r="N1008" s="7">
        <f>DetalleExp!AS1008</f>
        <v>44333</v>
      </c>
      <c r="O1008" s="27">
        <f ca="1">ROUNDUP(TODAY()-N1008,0)</f>
        <v>22</v>
      </c>
      <c r="P1008" s="27">
        <f ca="1">ROUNDUP(TODAY()-B1008,0)</f>
        <v>60</v>
      </c>
      <c r="Q1008" s="1" t="str">
        <f>IFERROR(IF(A1008="Ordenes de Compra",VLOOKUP($E1008,'Ordenes de Compra'!$A$2:$E$1712,5,0),"Sin OC"),"Sin dato")</f>
        <v>Sin OC</v>
      </c>
      <c r="R1008" s="28" t="str">
        <f>IFERROR(IF(A1008="Ordenes de Compra",VLOOKUP($I1008,'Ordenes de Compra'!$B$2:$E$1712,3,0),"Sin OC"),"Sin dato")</f>
        <v>Sin OC</v>
      </c>
      <c r="S1008" s="1" t="str">
        <f>VLOOKUP($U1008,'Tablas intermedias'!$C$1:$H$222,5,0)</f>
        <v>DGPFE</v>
      </c>
      <c r="T1008" s="29" t="str">
        <f t="shared" si="46"/>
        <v>OK</v>
      </c>
      <c r="U1008" s="30" t="str">
        <f t="shared" si="47"/>
        <v>DAFYP#MS-ARCHIVOARCHIVO - ArchivoDAFYP#MS - Dirección de administración financiera y presupuestaria</v>
      </c>
      <c r="V1008" s="1" t="str">
        <f>VLOOKUP(U1008,'Tablas intermedias'!$C$1:$H$222,6,0)</f>
        <v>No</v>
      </c>
      <c r="W1008" s="1" t="str">
        <f ca="1">IF(O1008&lt;30,"menos de 30 días","más de 30 días")</f>
        <v>menos de 30 días</v>
      </c>
    </row>
    <row r="1009" spans="1:23" ht="14.25" hidden="1" thickTop="1" thickBot="1" x14ac:dyDescent="0.25">
      <c r="A1009" s="17" t="str">
        <f>IF(DetalleExp!H1009='Tablas intermedias'!$A$2,"Ordenes de Compra",IF(DetalleExp!H1009='Tablas intermedias'!$A$3,"Financiamiento Internacional","Legítimo Abono"))</f>
        <v>Financiamiento Internacional</v>
      </c>
      <c r="B1009" s="7">
        <f>DetalleExp!E1009</f>
        <v>44295</v>
      </c>
      <c r="C1009" s="1" t="str">
        <f>DetalleExp!A1009</f>
        <v>EX-2021-30923743-APN-DAFYP#MS</v>
      </c>
      <c r="D1009" s="1" t="str">
        <f>IF(A1009="Ordenes de Compra",VLOOKUP(C1009,Autogestión!$B$2:$D$5090,3,0),IF(A1009="Legítimo Abono",VLOOKUP(C1009,NoAmpOC!$B$2:$H$988,7,0),"Factura"))</f>
        <v>Factura</v>
      </c>
      <c r="E1009" s="26" t="str">
        <f>IF(A1009="Ordenes de Compra",VLOOKUP($C1009,Autogestión!$B$2:$G$5090,6,0),IF(A1009="Financiamiento Internacional",VLOOKUP($C1009,FinInt!$B$2:$G$508,6,0),"Legítimo Abono"))</f>
        <v>Programa Multifase de Atención Primaria a la Salud para el Manejo de Enfermedades Crónicas No Transmisibles. Segunda Operación - 3772/0C-AR - BID</v>
      </c>
      <c r="F1009" s="26" t="str">
        <f>IF($A1009="Ordenes de Compra","ARS",IF($A1009="Financiamiento Internacional",VLOOKUP($C1009,FinInt!$B$2:$Q$508,15,0),VLOOKUP($C1009,NoAmpOC!$B$2:$T$988,18,0)))</f>
        <v>ARS</v>
      </c>
      <c r="G1009" s="5">
        <f>IF($A1009="Ordenes de Compra",VLOOKUP($C1009,Autogestión!$B$2:$H$5090,7,0),IF($A1009="Financiamiento Internacional",VLOOKUP($C1009,FinInt!$B$2:$Q$1308,16,0),VLOOKUP($C1009,NoAmpOC!$B$2:$T$988,19,0)))</f>
        <v>582705.12</v>
      </c>
      <c r="H1009" s="5">
        <f t="shared" si="45"/>
        <v>582705.12</v>
      </c>
      <c r="I1009" s="26" t="str">
        <f>IF($A1009="Ordenes de Compra",VLOOKUP($C1009,Autogestión!$B$2:$J$5090,9,0),IF($A1009="Financiamiento Internacional",VLOOKUP($C1009,FinInt!$B$2:$G$1555,6,0),"Legitimo Abono"))</f>
        <v>Programa Multifase de Atención Primaria a la Salud para el Manejo de Enfermedades Crónicas No Transmisibles. Segunda Operación - 3772/0C-AR - BID</v>
      </c>
      <c r="J1009" s="1" t="str">
        <f>IF($A1009="Ordenes de Compra",VLOOKUP($C1009,Autogestión!$B$2:$R$5090,17,0),IF($A1009="Financiamiento Internacional",VLOOKUP($C1009,FinInt!$B$2:$O$1508,14,0),VLOOKUP($C1009,NoAmpOC!$B$2:$R$988,17,0)))</f>
        <v>Becher y Asociados SRL</v>
      </c>
      <c r="K1009" s="7" t="str">
        <f>DetalleExp!AP1009</f>
        <v>DAFYP#MS-ARCHIVO</v>
      </c>
      <c r="L1009" s="7" t="str">
        <f>DetalleExp!AQ1009</f>
        <v>ARCHIVO - Archivo</v>
      </c>
      <c r="M1009" s="7" t="str">
        <f>DetalleExp!AR1009</f>
        <v>DAFYP#MS - Dirección de administración financiera y presupuestaria</v>
      </c>
      <c r="N1009" s="7">
        <f>DetalleExp!AS1009</f>
        <v>44336</v>
      </c>
      <c r="O1009" s="27">
        <f ca="1">ROUNDUP(TODAY()-N1009,0)</f>
        <v>19</v>
      </c>
      <c r="P1009" s="27">
        <f ca="1">ROUNDUP(TODAY()-B1009,0)</f>
        <v>60</v>
      </c>
      <c r="Q1009" s="1" t="str">
        <f>IFERROR(IF(A1009="Ordenes de Compra",VLOOKUP($E1009,'Ordenes de Compra'!$A$2:$E$1712,5,0),"Sin OC"),"Sin dato")</f>
        <v>Sin OC</v>
      </c>
      <c r="R1009" s="28" t="str">
        <f>IFERROR(IF(A1009="Ordenes de Compra",VLOOKUP($I1009,'Ordenes de Compra'!$B$2:$E$1712,3,0),"Sin OC"),"Sin dato")</f>
        <v>Sin OC</v>
      </c>
      <c r="S1009" s="1" t="str">
        <f>VLOOKUP($U1009,'Tablas intermedias'!$C$1:$H$222,5,0)</f>
        <v>DGPFE</v>
      </c>
      <c r="T1009" s="29" t="str">
        <f t="shared" si="46"/>
        <v>OK</v>
      </c>
      <c r="U1009" s="30" t="str">
        <f t="shared" si="47"/>
        <v>DAFYP#MS-ARCHIVOARCHIVO - ArchivoDAFYP#MS - Dirección de administración financiera y presupuestaria</v>
      </c>
      <c r="V1009" s="1" t="str">
        <f>VLOOKUP(U1009,'Tablas intermedias'!$C$1:$H$222,6,0)</f>
        <v>No</v>
      </c>
      <c r="W1009" s="1" t="str">
        <f ca="1">IF(O1009&lt;30,"menos de 30 días","más de 30 días")</f>
        <v>menos de 30 días</v>
      </c>
    </row>
    <row r="1010" spans="1:23" ht="14.25" hidden="1" thickTop="1" thickBot="1" x14ac:dyDescent="0.25">
      <c r="A1010" s="17" t="str">
        <f>IF(DetalleExp!H1010='Tablas intermedias'!$A$2,"Ordenes de Compra",IF(DetalleExp!H1010='Tablas intermedias'!$A$3,"Financiamiento Internacional","Legítimo Abono"))</f>
        <v>Ordenes de Compra</v>
      </c>
      <c r="B1010" s="7">
        <f>DetalleExp!E1010</f>
        <v>44295</v>
      </c>
      <c r="C1010" s="1" t="str">
        <f>DetalleExp!A1010</f>
        <v>EX-2021-30968026-APN-DTYC#MS</v>
      </c>
      <c r="D1010" s="1" t="str">
        <f>IF(A1010="Ordenes de Compra",VLOOKUP(C1010,Autogestión!$B$2:$D$5090,3,0),IF(A1010="Legítimo Abono",VLOOKUP(C1010,NoAmpOC!$B$2:$H$988,7,0),"Factura"))</f>
        <v>Factura</v>
      </c>
      <c r="E1010" s="26" t="str">
        <f>IF(A1010="Ordenes de Compra",VLOOKUP($C1010,Autogestión!$B$2:$G$5090,6,0),IF(A1010="Financiamiento Internacional",VLOOKUP($C1010,FinInt!$B$2:$G$508,6,0),"Legítimo Abono"))</f>
        <v>RS-2021-23706432-APN-SAS#MS</v>
      </c>
      <c r="F1010" s="26" t="str">
        <f>IF($A1010="Ordenes de Compra","ARS",IF($A1010="Financiamiento Internacional",VLOOKUP($C1010,FinInt!$B$2:$Q$508,15,0),VLOOKUP($C1010,NoAmpOC!$B$2:$T$988,18,0)))</f>
        <v>ARS</v>
      </c>
      <c r="G1010" s="5">
        <f>IF($A1010="Ordenes de Compra",VLOOKUP($C1010,Autogestión!$B$2:$H$5090,7,0),IF($A1010="Financiamiento Internacional",VLOOKUP($C1010,FinInt!$B$2:$Q$1308,16,0),VLOOKUP($C1010,NoAmpOC!$B$2:$T$988,19,0)))</f>
        <v>1758144</v>
      </c>
      <c r="H1010" s="5">
        <f t="shared" si="45"/>
        <v>1758144</v>
      </c>
      <c r="I1010" s="26" t="str">
        <f>IF($A1010="Ordenes de Compra",VLOOKUP($C1010,Autogestión!$B$2:$J$5090,9,0),IF($A1010="Financiamiento Internacional",VLOOKUP($C1010,FinInt!$B$2:$G$1555,6,0),"Legitimo Abono"))</f>
        <v>80-0059-CDI19</v>
      </c>
      <c r="J1010" s="1" t="str">
        <f>IF($A1010="Ordenes de Compra",VLOOKUP($C1010,Autogestión!$B$2:$R$5090,17,0),IF($A1010="Financiamiento Internacional",VLOOKUP($C1010,FinInt!$B$2:$O$1508,14,0),VLOOKUP($C1010,NoAmpOC!$B$2:$R$988,17,0)))</f>
        <v>Larvik SA</v>
      </c>
      <c r="K1010" s="7" t="str">
        <f>DetalleExp!AP1010</f>
        <v>DCYT#MS-TESORERIA</v>
      </c>
      <c r="L1010" s="7" t="str">
        <f>DetalleExp!AQ1010</f>
        <v>TESORERIA - Tesorería</v>
      </c>
      <c r="M1010" s="7" t="str">
        <f>DetalleExp!AR1010</f>
        <v>DCYT#MS - Dirección de contabilidad y tesorería</v>
      </c>
      <c r="N1010" s="7">
        <f>DetalleExp!AS1010</f>
        <v>44344</v>
      </c>
      <c r="O1010" s="27">
        <f ca="1">ROUNDUP(TODAY()-N1010,0)</f>
        <v>11</v>
      </c>
      <c r="P1010" s="27">
        <f ca="1">ROUNDUP(TODAY()-B1010,0)</f>
        <v>60</v>
      </c>
      <c r="Q1010" s="1" t="str">
        <f>IFERROR(IF(A1010="Ordenes de Compra",VLOOKUP($E1010,'Ordenes de Compra'!$A$2:$E$1712,5,0),"Sin OC"),"Sin dato")</f>
        <v>Sin dato</v>
      </c>
      <c r="R1010" s="28" t="str">
        <f>IFERROR(IF(A1010="Ordenes de Compra",VLOOKUP($I1010,'Ordenes de Compra'!$B$2:$E$1712,3,0),"Sin OC"),"Sin dato")</f>
        <v>Sin dato</v>
      </c>
      <c r="S1010" s="1" t="str">
        <f>VLOOKUP($U1010,'Tablas intermedias'!$C$1:$H$222,5,0)</f>
        <v>Tesorería</v>
      </c>
      <c r="T1010" s="29" t="str">
        <f t="shared" si="46"/>
        <v>OK</v>
      </c>
      <c r="U1010" s="30" t="str">
        <f t="shared" si="47"/>
        <v>DCYT#MS-TESORERIATESORERIA - TesoreríaDCYT#MS - Dirección de contabilidad y tesorería</v>
      </c>
      <c r="V1010" s="1" t="str">
        <f>VLOOKUP(U1010,'Tablas intermedias'!$C$1:$H$222,6,0)</f>
        <v>No</v>
      </c>
      <c r="W1010" s="1" t="str">
        <f ca="1">IF(O1010&lt;30,"menos de 30 días","más de 30 días")</f>
        <v>menos de 30 días</v>
      </c>
    </row>
    <row r="1011" spans="1:23" ht="14.25" hidden="1" thickTop="1" thickBot="1" x14ac:dyDescent="0.25">
      <c r="A1011" s="17" t="str">
        <f>IF(DetalleExp!H1011='Tablas intermedias'!$A$2,"Ordenes de Compra",IF(DetalleExp!H1011='Tablas intermedias'!$A$3,"Financiamiento Internacional","Legítimo Abono"))</f>
        <v>Ordenes de Compra</v>
      </c>
      <c r="B1011" s="7">
        <f>DetalleExp!E1011</f>
        <v>44295</v>
      </c>
      <c r="C1011" s="1" t="str">
        <f>DetalleExp!A1011</f>
        <v>EX-2021-31014103-APN-DTYC#MS</v>
      </c>
      <c r="D1011" s="1" t="str">
        <f>IF(A1011="Ordenes de Compra",VLOOKUP(C1011,Autogestión!$B$2:$D$5090,3,0),IF(A1011="Legítimo Abono",VLOOKUP(C1011,NoAmpOC!$B$2:$H$988,7,0),"Factura"))</f>
        <v>Factura</v>
      </c>
      <c r="E1011" s="26" t="str">
        <f>IF(A1011="Ordenes de Compra",VLOOKUP($C1011,Autogestión!$B$2:$G$5090,6,0),IF(A1011="Financiamiento Internacional",VLOOKUP($C1011,FinInt!$B$2:$G$508,6,0),"Legítimo Abono"))</f>
        <v>80-0025-LPU18</v>
      </c>
      <c r="F1011" s="26" t="str">
        <f>IF($A1011="Ordenes de Compra","ARS",IF($A1011="Financiamiento Internacional",VLOOKUP($C1011,FinInt!$B$2:$Q$508,15,0),VLOOKUP($C1011,NoAmpOC!$B$2:$T$988,18,0)))</f>
        <v>ARS</v>
      </c>
      <c r="G1011" s="5">
        <f>IF($A1011="Ordenes de Compra",VLOOKUP($C1011,Autogestión!$B$2:$H$5090,7,0),IF($A1011="Financiamiento Internacional",VLOOKUP($C1011,FinInt!$B$2:$Q$1308,16,0),VLOOKUP($C1011,NoAmpOC!$B$2:$T$988,19,0)))</f>
        <v>179.51</v>
      </c>
      <c r="H1011" s="5">
        <f t="shared" si="45"/>
        <v>179.51</v>
      </c>
      <c r="I1011" s="26" t="str">
        <f>IF($A1011="Ordenes de Compra",VLOOKUP($C1011,Autogestión!$B$2:$J$5090,9,0),IF($A1011="Financiamiento Internacional",VLOOKUP($C1011,FinInt!$B$2:$G$1555,6,0),"Legitimo Abono"))</f>
        <v>80-1047-OC20</v>
      </c>
      <c r="J1011" s="1" t="str">
        <f>IF($A1011="Ordenes de Compra",VLOOKUP($C1011,Autogestión!$B$2:$R$5090,17,0),IF($A1011="Financiamiento Internacional",VLOOKUP($C1011,FinInt!$B$2:$O$1508,14,0),VLOOKUP($C1011,NoAmpOC!$B$2:$R$988,17,0)))</f>
        <v>PHARMOS S.A.</v>
      </c>
      <c r="K1011" s="7" t="str">
        <f>DetalleExp!AP1011</f>
        <v>DAFYP#MS-ARCHIVO</v>
      </c>
      <c r="L1011" s="7" t="str">
        <f>DetalleExp!AQ1011</f>
        <v>ARCHIVO - Archivo</v>
      </c>
      <c r="M1011" s="7" t="str">
        <f>DetalleExp!AR1011</f>
        <v>DAFYP#MS - Dirección de administración financiera y presupuestaria</v>
      </c>
      <c r="N1011" s="7">
        <f>DetalleExp!AS1011</f>
        <v>44321</v>
      </c>
      <c r="O1011" s="27">
        <f ca="1">ROUNDUP(TODAY()-N1011,0)</f>
        <v>34</v>
      </c>
      <c r="P1011" s="27">
        <f ca="1">ROUNDUP(TODAY()-B1011,0)</f>
        <v>60</v>
      </c>
      <c r="Q1011" s="1" t="str">
        <f>IFERROR(IF(A1011="Ordenes de Compra",VLOOKUP($E1011,'Ordenes de Compra'!$A$2:$E$1712,5,0),"Sin OC"),"Sin dato")</f>
        <v>29.0.0.45.0</v>
      </c>
      <c r="R1011" s="28">
        <f>IFERROR(IF(A1011="Ordenes de Compra",VLOOKUP($I1011,'Ordenes de Compra'!$B$2:$E$1712,3,0),"Sin OC"),"Sin dato")</f>
        <v>51058638.590000004</v>
      </c>
      <c r="S1011" s="1" t="str">
        <f>VLOOKUP($U1011,'Tablas intermedias'!$C$1:$H$222,5,0)</f>
        <v>DGPFE</v>
      </c>
      <c r="T1011" s="29" t="str">
        <f t="shared" si="46"/>
        <v>OK</v>
      </c>
      <c r="U1011" s="30" t="str">
        <f t="shared" si="47"/>
        <v>DAFYP#MS-ARCHIVOARCHIVO - ArchivoDAFYP#MS - Dirección de administración financiera y presupuestaria</v>
      </c>
      <c r="V1011" s="1" t="str">
        <f>VLOOKUP(U1011,'Tablas intermedias'!$C$1:$H$222,6,0)</f>
        <v>No</v>
      </c>
      <c r="W1011" s="1" t="str">
        <f ca="1">IF(O1011&lt;30,"menos de 30 días","más de 30 días")</f>
        <v>más de 30 días</v>
      </c>
    </row>
    <row r="1012" spans="1:23" ht="14.25" hidden="1" thickTop="1" thickBot="1" x14ac:dyDescent="0.25">
      <c r="A1012" s="17" t="str">
        <f>IF(DetalleExp!H1012='Tablas intermedias'!$A$2,"Ordenes de Compra",IF(DetalleExp!H1012='Tablas intermedias'!$A$3,"Financiamiento Internacional","Legítimo Abono"))</f>
        <v>Financiamiento Internacional</v>
      </c>
      <c r="B1012" s="7">
        <f>DetalleExp!E1012</f>
        <v>44295</v>
      </c>
      <c r="C1012" s="1" t="str">
        <f>DetalleExp!A1012</f>
        <v>EX-2021-31017020-APN-DAFYP#MS</v>
      </c>
      <c r="D1012" s="1" t="str">
        <f>IF(A1012="Ordenes de Compra",VLOOKUP(C1012,Autogestión!$B$2:$D$5090,3,0),IF(A1012="Legítimo Abono",VLOOKUP(C1012,NoAmpOC!$B$2:$H$988,7,0),"Factura"))</f>
        <v>Factura</v>
      </c>
      <c r="E1012" s="26" t="str">
        <f>IF(A1012="Ordenes de Compra",VLOOKUP($C1012,Autogestión!$B$2:$G$5090,6,0),IF(A1012="Financiamiento Internacional",VLOOKUP($C1012,FinInt!$B$2:$G$508,6,0),"Legítimo Abono"))</f>
        <v>Programa de Apoyo al Fortalecimiento de la cobertura pública efectiva de salud y un sistema integrado de provisión de salud de calidad. Proyectos BIRF - ARG/19/014 - PNUD</v>
      </c>
      <c r="F1012" s="26" t="str">
        <f>IF($A1012="Ordenes de Compra","ARS",IF($A1012="Financiamiento Internacional",VLOOKUP($C1012,FinInt!$B$2:$Q$508,15,0),VLOOKUP($C1012,NoAmpOC!$B$2:$T$988,18,0)))</f>
        <v>ARS</v>
      </c>
      <c r="G1012" s="5">
        <f>IF($A1012="Ordenes de Compra",VLOOKUP($C1012,Autogestión!$B$2:$H$5090,7,0),IF($A1012="Financiamiento Internacional",VLOOKUP($C1012,FinInt!$B$2:$Q$1308,16,0),VLOOKUP($C1012,NoAmpOC!$B$2:$T$988,19,0)))</f>
        <v>140000</v>
      </c>
      <c r="H1012" s="5">
        <f t="shared" si="45"/>
        <v>140000</v>
      </c>
      <c r="I1012" s="26" t="str">
        <f>IF($A1012="Ordenes de Compra",VLOOKUP($C1012,Autogestión!$B$2:$J$5090,9,0),IF($A1012="Financiamiento Internacional",VLOOKUP($C1012,FinInt!$B$2:$G$1555,6,0),"Legitimo Abono"))</f>
        <v>Programa de Apoyo al Fortalecimiento de la cobertura pública efectiva de salud y un sistema integrado de provisión de salud de calidad. Proyectos BIRF - ARG/19/014 - PNUD</v>
      </c>
      <c r="J1012" s="1" t="str">
        <f>IF($A1012="Ordenes de Compra",VLOOKUP($C1012,Autogestión!$B$2:$R$5090,17,0),IF($A1012="Financiamiento Internacional",VLOOKUP($C1012,FinInt!$B$2:$O$1508,14,0),VLOOKUP($C1012,NoAmpOC!$B$2:$R$988,17,0)))</f>
        <v>Uadel SRL</v>
      </c>
      <c r="K1012" s="7" t="str">
        <f>DetalleExp!AP1012</f>
        <v>DAFYP#MS-ARCHIVO</v>
      </c>
      <c r="L1012" s="7" t="str">
        <f>DetalleExp!AQ1012</f>
        <v>ARCHIVO - Archivo</v>
      </c>
      <c r="M1012" s="7" t="str">
        <f>DetalleExp!AR1012</f>
        <v>DAFYP#MS - Dirección de administración financiera y presupuestaria</v>
      </c>
      <c r="N1012" s="7">
        <f>DetalleExp!AS1012</f>
        <v>44302</v>
      </c>
      <c r="O1012" s="27">
        <f ca="1">ROUNDUP(TODAY()-N1012,0)</f>
        <v>53</v>
      </c>
      <c r="P1012" s="27">
        <f ca="1">ROUNDUP(TODAY()-B1012,0)</f>
        <v>60</v>
      </c>
      <c r="Q1012" s="1" t="str">
        <f>IFERROR(IF(A1012="Ordenes de Compra",VLOOKUP($E1012,'Ordenes de Compra'!$A$2:$E$1712,5,0),"Sin OC"),"Sin dato")</f>
        <v>Sin OC</v>
      </c>
      <c r="R1012" s="28" t="str">
        <f>IFERROR(IF(A1012="Ordenes de Compra",VLOOKUP($I1012,'Ordenes de Compra'!$B$2:$E$1712,3,0),"Sin OC"),"Sin dato")</f>
        <v>Sin OC</v>
      </c>
      <c r="S1012" s="1" t="str">
        <f>VLOOKUP($U1012,'Tablas intermedias'!$C$1:$H$222,5,0)</f>
        <v>DGPFE</v>
      </c>
      <c r="T1012" s="29" t="str">
        <f t="shared" si="46"/>
        <v>OK</v>
      </c>
      <c r="U1012" s="30" t="str">
        <f t="shared" si="47"/>
        <v>DAFYP#MS-ARCHIVOARCHIVO - ArchivoDAFYP#MS - Dirección de administración financiera y presupuestaria</v>
      </c>
      <c r="V1012" s="1" t="str">
        <f>VLOOKUP(U1012,'Tablas intermedias'!$C$1:$H$222,6,0)</f>
        <v>No</v>
      </c>
      <c r="W1012" s="1" t="str">
        <f ca="1">IF(O1012&lt;30,"menos de 30 días","más de 30 días")</f>
        <v>más de 30 días</v>
      </c>
    </row>
    <row r="1013" spans="1:23" ht="14.25" hidden="1" thickTop="1" thickBot="1" x14ac:dyDescent="0.25">
      <c r="A1013" s="17" t="str">
        <f>IF(DetalleExp!H1013='Tablas intermedias'!$A$2,"Ordenes de Compra",IF(DetalleExp!H1013='Tablas intermedias'!$A$3,"Financiamiento Internacional","Legítimo Abono"))</f>
        <v>Ordenes de Compra</v>
      </c>
      <c r="B1013" s="7">
        <f>DetalleExp!E1013</f>
        <v>44295</v>
      </c>
      <c r="C1013" s="1" t="str">
        <f>DetalleExp!A1013</f>
        <v>EX-2021-31040227-APN-DTYC#MS</v>
      </c>
      <c r="D1013" s="1" t="str">
        <f>IF(A1013="Ordenes de Compra",VLOOKUP(C1013,Autogestión!$B$2:$D$5090,3,0),IF(A1013="Legítimo Abono",VLOOKUP(C1013,NoAmpOC!$B$2:$H$988,7,0),"Factura"))</f>
        <v>Factura</v>
      </c>
      <c r="E1013" s="26" t="str">
        <f>IF(A1013="Ordenes de Compra",VLOOKUP($C1013,Autogestión!$B$2:$G$5090,6,0),IF(A1013="Financiamiento Internacional",VLOOKUP($C1013,FinInt!$B$2:$G$508,6,0),"Legítimo Abono"))</f>
        <v>80-0016-LPU18</v>
      </c>
      <c r="F1013" s="26" t="str">
        <f>IF($A1013="Ordenes de Compra","ARS",IF($A1013="Financiamiento Internacional",VLOOKUP($C1013,FinInt!$B$2:$Q$508,15,0),VLOOKUP($C1013,NoAmpOC!$B$2:$T$988,18,0)))</f>
        <v>ARS</v>
      </c>
      <c r="G1013" s="5">
        <f>IF($A1013="Ordenes de Compra",VLOOKUP($C1013,Autogestión!$B$2:$H$5090,7,0),IF($A1013="Financiamiento Internacional",VLOOKUP($C1013,FinInt!$B$2:$Q$1308,16,0),VLOOKUP($C1013,NoAmpOC!$B$2:$T$988,19,0)))</f>
        <v>713400</v>
      </c>
      <c r="H1013" s="5">
        <f t="shared" si="45"/>
        <v>713400</v>
      </c>
      <c r="I1013" s="26" t="str">
        <f>IF($A1013="Ordenes de Compra",VLOOKUP($C1013,Autogestión!$B$2:$J$5090,9,0),IF($A1013="Financiamiento Internacional",VLOOKUP($C1013,FinInt!$B$2:$G$1555,6,0),"Legitimo Abono"))</f>
        <v>80-1119-OC19</v>
      </c>
      <c r="J1013" s="1" t="str">
        <f>IF($A1013="Ordenes de Compra",VLOOKUP($C1013,Autogestión!$B$2:$R$5090,17,0),IF($A1013="Financiamiento Internacional",VLOOKUP($C1013,FinInt!$B$2:$O$1508,14,0),VLOOKUP($C1013,NoAmpOC!$B$2:$R$988,17,0)))</f>
        <v>LECTUS S.A.</v>
      </c>
      <c r="K1013" s="7" t="str">
        <f>DetalleExp!AP1013</f>
        <v>MWEIMAN</v>
      </c>
      <c r="L1013" s="7" t="str">
        <f>DetalleExp!AQ1013</f>
        <v>TESORERIA - Tesorería</v>
      </c>
      <c r="M1013" s="7" t="str">
        <f>DetalleExp!AR1013</f>
        <v>DCYT#MS - Dirección de contabilidad y tesorería</v>
      </c>
      <c r="N1013" s="7">
        <f>DetalleExp!AS1013</f>
        <v>44347</v>
      </c>
      <c r="O1013" s="27">
        <f ca="1">ROUNDUP(TODAY()-N1013,0)</f>
        <v>8</v>
      </c>
      <c r="P1013" s="27">
        <f ca="1">ROUNDUP(TODAY()-B1013,0)</f>
        <v>60</v>
      </c>
      <c r="Q1013" s="1" t="str">
        <f>IFERROR(IF(A1013="Ordenes de Compra",VLOOKUP($E1013,'Ordenes de Compra'!$A$2:$E$1712,5,0),"Sin OC"),"Sin dato")</f>
        <v>22.0.0.41.0</v>
      </c>
      <c r="R1013" s="28">
        <f>IFERROR(IF(A1013="Ordenes de Compra",VLOOKUP($I1013,'Ordenes de Compra'!$B$2:$E$1712,3,0),"Sin OC"),"Sin dato")</f>
        <v>65600000</v>
      </c>
      <c r="S1013" s="1" t="str">
        <f>VLOOKUP($U1013,'Tablas intermedias'!$C$1:$H$222,5,0)</f>
        <v>Tesorería</v>
      </c>
      <c r="T1013" s="29" t="str">
        <f t="shared" si="46"/>
        <v>OK</v>
      </c>
      <c r="U1013" s="30" t="str">
        <f t="shared" si="47"/>
        <v>MWEIMANTESORERIA - TesoreríaDCYT#MS - Dirección de contabilidad y tesorería</v>
      </c>
      <c r="V1013" s="1" t="str">
        <f>VLOOKUP(U1013,'Tablas intermedias'!$C$1:$H$222,6,0)</f>
        <v>No</v>
      </c>
      <c r="W1013" s="1" t="str">
        <f ca="1">IF(O1013&lt;30,"menos de 30 días","más de 30 días")</f>
        <v>menos de 30 días</v>
      </c>
    </row>
    <row r="1014" spans="1:23" ht="14.25" hidden="1" thickTop="1" thickBot="1" x14ac:dyDescent="0.25">
      <c r="A1014" s="17" t="str">
        <f>IF(DetalleExp!H1014='Tablas intermedias'!$A$2,"Ordenes de Compra",IF(DetalleExp!H1014='Tablas intermedias'!$A$3,"Financiamiento Internacional","Legítimo Abono"))</f>
        <v>Ordenes de Compra</v>
      </c>
      <c r="B1014" s="7">
        <f>DetalleExp!E1014</f>
        <v>44298</v>
      </c>
      <c r="C1014" s="1" t="str">
        <f>DetalleExp!A1014</f>
        <v>EX-2021-31334705-APN-DTYC#MS</v>
      </c>
      <c r="D1014" s="1" t="str">
        <f>IF(A1014="Ordenes de Compra",VLOOKUP(C1014,Autogestión!$B$2:$D$5090,3,0),IF(A1014="Legítimo Abono",VLOOKUP(C1014,NoAmpOC!$B$2:$H$988,7,0),"Factura"))</f>
        <v>Factura</v>
      </c>
      <c r="E1014" s="26" t="str">
        <f>IF(A1014="Ordenes de Compra",VLOOKUP($C1014,Autogestión!$B$2:$G$5090,6,0),IF(A1014="Financiamiento Internacional",VLOOKUP($C1014,FinInt!$B$2:$G$508,6,0),"Legítimo Abono"))</f>
        <v>80-0029-LPU19</v>
      </c>
      <c r="F1014" s="26" t="str">
        <f>IF($A1014="Ordenes de Compra","ARS",IF($A1014="Financiamiento Internacional",VLOOKUP($C1014,FinInt!$B$2:$Q$508,15,0),VLOOKUP($C1014,NoAmpOC!$B$2:$T$988,18,0)))</f>
        <v>ARS</v>
      </c>
      <c r="G1014" s="5">
        <f>IF($A1014="Ordenes de Compra",VLOOKUP($C1014,Autogestión!$B$2:$H$5090,7,0),IF($A1014="Financiamiento Internacional",VLOOKUP($C1014,FinInt!$B$2:$Q$1308,16,0),VLOOKUP($C1014,NoAmpOC!$B$2:$T$988,19,0)))</f>
        <v>904033</v>
      </c>
      <c r="H1014" s="5">
        <f t="shared" si="45"/>
        <v>904033</v>
      </c>
      <c r="I1014" s="26" t="str">
        <f>IF($A1014="Ordenes de Compra",VLOOKUP($C1014,Autogestión!$B$2:$J$5090,9,0),IF($A1014="Financiamiento Internacional",VLOOKUP($C1014,FinInt!$B$2:$G$1555,6,0),"Legitimo Abono"))</f>
        <v>80-1036-OC20</v>
      </c>
      <c r="J1014" s="1" t="str">
        <f>IF($A1014="Ordenes de Compra",VLOOKUP($C1014,Autogestión!$B$2:$R$5090,17,0),IF($A1014="Financiamiento Internacional",VLOOKUP($C1014,FinInt!$B$2:$O$1508,14,0),VLOOKUP($C1014,NoAmpOC!$B$2:$R$988,17,0)))</f>
        <v>SUIZO ARGENTINA S.A.</v>
      </c>
      <c r="K1014" s="7" t="str">
        <f>DetalleExp!AP1014</f>
        <v>MWEIMAN</v>
      </c>
      <c r="L1014" s="7" t="str">
        <f>DetalleExp!AQ1014</f>
        <v>TESORERIA - Tesorería</v>
      </c>
      <c r="M1014" s="7" t="str">
        <f>DetalleExp!AR1014</f>
        <v>DCYT#MS - Dirección de contabilidad y tesorería</v>
      </c>
      <c r="N1014" s="7">
        <f>DetalleExp!AS1014</f>
        <v>44328</v>
      </c>
      <c r="O1014" s="27">
        <f ca="1">ROUNDUP(TODAY()-N1014,0)</f>
        <v>27</v>
      </c>
      <c r="P1014" s="27">
        <f ca="1">ROUNDUP(TODAY()-B1014,0)</f>
        <v>57</v>
      </c>
      <c r="Q1014" s="1" t="str">
        <f>IFERROR(IF(A1014="Ordenes de Compra",VLOOKUP($E1014,'Ordenes de Compra'!$A$2:$E$1712,5,0),"Sin OC"),"Sin dato")</f>
        <v>29.0.0.46.0</v>
      </c>
      <c r="R1014" s="28">
        <f>IFERROR(IF(A1014="Ordenes de Compra",VLOOKUP($I1014,'Ordenes de Compra'!$B$2:$E$1712,3,0),"Sin OC"),"Sin dato")</f>
        <v>10848036</v>
      </c>
      <c r="S1014" s="1" t="str">
        <f>VLOOKUP($U1014,'Tablas intermedias'!$C$1:$H$222,5,0)</f>
        <v>Tesorería</v>
      </c>
      <c r="T1014" s="29" t="str">
        <f t="shared" si="46"/>
        <v>OK</v>
      </c>
      <c r="U1014" s="30" t="str">
        <f t="shared" si="47"/>
        <v>MWEIMANTESORERIA - TesoreríaDCYT#MS - Dirección de contabilidad y tesorería</v>
      </c>
      <c r="V1014" s="1" t="str">
        <f>VLOOKUP(U1014,'Tablas intermedias'!$C$1:$H$222,6,0)</f>
        <v>No</v>
      </c>
      <c r="W1014" s="1" t="str">
        <f ca="1">IF(O1014&lt;30,"menos de 30 días","más de 30 días")</f>
        <v>menos de 30 días</v>
      </c>
    </row>
    <row r="1015" spans="1:23" ht="14.25" hidden="1" thickTop="1" thickBot="1" x14ac:dyDescent="0.25">
      <c r="A1015" s="17" t="str">
        <f>IF(DetalleExp!H1015='Tablas intermedias'!$A$2,"Ordenes de Compra",IF(DetalleExp!H1015='Tablas intermedias'!$A$3,"Financiamiento Internacional","Legítimo Abono"))</f>
        <v>Legítimo Abono</v>
      </c>
      <c r="B1015" s="7">
        <f>DetalleExp!E1015</f>
        <v>44298</v>
      </c>
      <c r="C1015" s="1" t="str">
        <f>DetalleExp!A1015</f>
        <v>EX-2021-31438675-APN-DD#MS</v>
      </c>
      <c r="D1015" s="1" t="str">
        <f>IF(A1015="Ordenes de Compra",VLOOKUP(C1015,Autogestión!$B$2:$D$5090,3,0),IF(A1015="Legítimo Abono",VLOOKUP(C1015,NoAmpOC!$B$2:$H$988,7,0),"Factura"))</f>
        <v>Factura B</v>
      </c>
      <c r="E1015" s="26" t="str">
        <f>IF(A1015="Ordenes de Compra",VLOOKUP($C1015,Autogestión!$B$2:$G$5090,6,0),IF(A1015="Financiamiento Internacional",VLOOKUP($C1015,FinInt!$B$2:$G$508,6,0),"Legítimo Abono"))</f>
        <v>Legítimo Abono</v>
      </c>
      <c r="F1015" s="26" t="str">
        <f>IF($A1015="Ordenes de Compra","ARS",IF($A1015="Financiamiento Internacional",VLOOKUP($C1015,FinInt!$B$2:$Q$508,15,0),VLOOKUP($C1015,NoAmpOC!$B$2:$T$988,18,0)))</f>
        <v>ARS</v>
      </c>
      <c r="G1015" s="5">
        <f>IF($A1015="Ordenes de Compra",VLOOKUP($C1015,Autogestión!$B$2:$H$5090,7,0),IF($A1015="Financiamiento Internacional",VLOOKUP($C1015,FinInt!$B$2:$Q$1308,16,0),VLOOKUP($C1015,NoAmpOC!$B$2:$T$988,19,0)))</f>
        <v>12685200</v>
      </c>
      <c r="H1015" s="5">
        <f t="shared" si="45"/>
        <v>12685200</v>
      </c>
      <c r="I1015" s="26" t="str">
        <f>IF($A1015="Ordenes de Compra",VLOOKUP($C1015,Autogestión!$B$2:$J$5090,9,0),IF($A1015="Financiamiento Internacional",VLOOKUP($C1015,FinInt!$B$2:$G$1555,6,0),"Legitimo Abono"))</f>
        <v>Legitimo Abono</v>
      </c>
      <c r="J1015" s="1" t="str">
        <f>IF($A1015="Ordenes de Compra",VLOOKUP($C1015,Autogestión!$B$2:$R$5090,17,0),IF($A1015="Financiamiento Internacional",VLOOKUP($C1015,FinInt!$B$2:$O$1508,14,0),VLOOKUP($C1015,NoAmpOC!$B$2:$R$988,17,0)))</f>
        <v>C&amp;C MEDICALS SA</v>
      </c>
      <c r="K1015" s="7" t="str">
        <f>DetalleExp!AP1015</f>
        <v>SCASTELLI</v>
      </c>
      <c r="L1015" s="7" t="str">
        <f>DetalleExp!AQ1015</f>
        <v>PVD - Privada</v>
      </c>
      <c r="M1015" s="7" t="str">
        <f>DetalleExp!AR1015</f>
        <v>DCYT#MS - Dirección de contabilidad y tesorería</v>
      </c>
      <c r="N1015" s="7">
        <f>DetalleExp!AS1015</f>
        <v>44337</v>
      </c>
      <c r="O1015" s="27">
        <f ca="1">ROUNDUP(TODAY()-N1015,0)</f>
        <v>18</v>
      </c>
      <c r="P1015" s="27">
        <f ca="1">ROUNDUP(TODAY()-B1015,0)</f>
        <v>57</v>
      </c>
      <c r="Q1015" s="1" t="str">
        <f>IFERROR(IF(A1015="Ordenes de Compra",VLOOKUP($E1015,'Ordenes de Compra'!$A$2:$E$1712,5,0),"Sin OC"),"Sin dato")</f>
        <v>Sin OC</v>
      </c>
      <c r="R1015" s="28" t="str">
        <f>IFERROR(IF(A1015="Ordenes de Compra",VLOOKUP($I1015,'Ordenes de Compra'!$B$2:$E$1712,3,0),"Sin OC"),"Sin dato")</f>
        <v>Sin OC</v>
      </c>
      <c r="S1015" s="1" t="str">
        <f>VLOOKUP($U1015,'Tablas intermedias'!$C$1:$H$222,5,0)</f>
        <v>Contabilidad</v>
      </c>
      <c r="T1015" s="29" t="str">
        <f t="shared" si="46"/>
        <v>OK</v>
      </c>
      <c r="U1015" s="30" t="str">
        <f t="shared" si="47"/>
        <v>SCASTELLIPVD - PrivadaDCYT#MS - Dirección de contabilidad y tesorería</v>
      </c>
      <c r="V1015" s="1" t="str">
        <f>VLOOKUP(U1015,'Tablas intermedias'!$C$1:$H$222,6,0)</f>
        <v>Si</v>
      </c>
      <c r="W1015" s="1" t="str">
        <f ca="1">IF(O1015&lt;30,"menos de 30 días","más de 30 días")</f>
        <v>menos de 30 días</v>
      </c>
    </row>
    <row r="1016" spans="1:23" ht="14.25" hidden="1" thickTop="1" thickBot="1" x14ac:dyDescent="0.25">
      <c r="A1016" s="17" t="str">
        <f>IF(DetalleExp!H1016='Tablas intermedias'!$A$2,"Ordenes de Compra",IF(DetalleExp!H1016='Tablas intermedias'!$A$3,"Financiamiento Internacional","Legítimo Abono"))</f>
        <v>Financiamiento Internacional</v>
      </c>
      <c r="B1016" s="7">
        <f>DetalleExp!E1016</f>
        <v>44298</v>
      </c>
      <c r="C1016" s="1" t="str">
        <f>DetalleExp!A1016</f>
        <v>EX-2021-31551525-APN-DAFYP#MS</v>
      </c>
      <c r="D1016" s="1" t="str">
        <f>IF(A1016="Ordenes de Compra",VLOOKUP(C1016,Autogestión!$B$2:$D$5090,3,0),IF(A1016="Legítimo Abono",VLOOKUP(C1016,NoAmpOC!$B$2:$H$988,7,0),"Factura"))</f>
        <v>Factura</v>
      </c>
      <c r="E1016" s="26" t="str">
        <f>IF(A1016="Ordenes de Compra",VLOOKUP($C1016,Autogestión!$B$2:$G$5090,6,0),IF(A1016="Financiamiento Internacional",VLOOKUP($C1016,FinInt!$B$2:$G$508,6,0),"Legítimo Abono"))</f>
        <v>Programa de Apoyo al Fortalecimiento de la cobertura pública efectiva de salud y un sistema integrado de provisión de salud de calidad. Proyectos BIRF - ARG/19/014 - PNUD</v>
      </c>
      <c r="F1016" s="26" t="str">
        <f>IF($A1016="Ordenes de Compra","ARS",IF($A1016="Financiamiento Internacional",VLOOKUP($C1016,FinInt!$B$2:$Q$508,15,0),VLOOKUP($C1016,NoAmpOC!$B$2:$T$988,18,0)))</f>
        <v>ARS</v>
      </c>
      <c r="G1016" s="5">
        <f>IF($A1016="Ordenes de Compra",VLOOKUP($C1016,Autogestión!$B$2:$H$5090,7,0),IF($A1016="Financiamiento Internacional",VLOOKUP($C1016,FinInt!$B$2:$Q$1308,16,0),VLOOKUP($C1016,NoAmpOC!$B$2:$T$988,19,0)))</f>
        <v>49749</v>
      </c>
      <c r="H1016" s="5">
        <f t="shared" si="45"/>
        <v>49749</v>
      </c>
      <c r="I1016" s="26" t="str">
        <f>IF($A1016="Ordenes de Compra",VLOOKUP($C1016,Autogestión!$B$2:$J$5090,9,0),IF($A1016="Financiamiento Internacional",VLOOKUP($C1016,FinInt!$B$2:$G$1555,6,0),"Legitimo Abono"))</f>
        <v>Programa de Apoyo al Fortalecimiento de la cobertura pública efectiva de salud y un sistema integrado de provisión de salud de calidad. Proyectos BIRF - ARG/19/014 - PNUD</v>
      </c>
      <c r="J1016" s="1" t="str">
        <f>IF($A1016="Ordenes de Compra",VLOOKUP($C1016,Autogestión!$B$2:$R$5090,17,0),IF($A1016="Financiamiento Internacional",VLOOKUP($C1016,FinInt!$B$2:$O$1508,14,0),VLOOKUP($C1016,NoAmpOC!$B$2:$R$988,17,0)))</f>
        <v>GELIO INMOBILIARIA SA</v>
      </c>
      <c r="K1016" s="7" t="str">
        <f>DetalleExp!AP1016</f>
        <v>DAFYP#MS-ARCHIVO</v>
      </c>
      <c r="L1016" s="7" t="str">
        <f>DetalleExp!AQ1016</f>
        <v>ARCHIVO - Archivo</v>
      </c>
      <c r="M1016" s="7" t="str">
        <f>DetalleExp!AR1016</f>
        <v>DAFYP#MS - Dirección de administración financiera y presupuestaria</v>
      </c>
      <c r="N1016" s="7">
        <f>DetalleExp!AS1016</f>
        <v>44322</v>
      </c>
      <c r="O1016" s="27">
        <f ca="1">ROUNDUP(TODAY()-N1016,0)</f>
        <v>33</v>
      </c>
      <c r="P1016" s="27">
        <f ca="1">ROUNDUP(TODAY()-B1016,0)</f>
        <v>57</v>
      </c>
      <c r="Q1016" s="1" t="str">
        <f>IFERROR(IF(A1016="Ordenes de Compra",VLOOKUP($E1016,'Ordenes de Compra'!$A$2:$E$1712,5,0),"Sin OC"),"Sin dato")</f>
        <v>Sin OC</v>
      </c>
      <c r="R1016" s="28" t="str">
        <f>IFERROR(IF(A1016="Ordenes de Compra",VLOOKUP($I1016,'Ordenes de Compra'!$B$2:$E$1712,3,0),"Sin OC"),"Sin dato")</f>
        <v>Sin OC</v>
      </c>
      <c r="S1016" s="1" t="str">
        <f>VLOOKUP($U1016,'Tablas intermedias'!$C$1:$H$222,5,0)</f>
        <v>DGPFE</v>
      </c>
      <c r="T1016" s="29" t="str">
        <f t="shared" si="46"/>
        <v>OK</v>
      </c>
      <c r="U1016" s="30" t="str">
        <f t="shared" si="47"/>
        <v>DAFYP#MS-ARCHIVOARCHIVO - ArchivoDAFYP#MS - Dirección de administración financiera y presupuestaria</v>
      </c>
      <c r="V1016" s="1" t="str">
        <f>VLOOKUP(U1016,'Tablas intermedias'!$C$1:$H$222,6,0)</f>
        <v>No</v>
      </c>
      <c r="W1016" s="1" t="str">
        <f ca="1">IF(O1016&lt;30,"menos de 30 días","más de 30 días")</f>
        <v>más de 30 días</v>
      </c>
    </row>
    <row r="1017" spans="1:23" ht="14.25" hidden="1" thickTop="1" thickBot="1" x14ac:dyDescent="0.25">
      <c r="A1017" s="17" t="str">
        <f>IF(DetalleExp!H1017='Tablas intermedias'!$A$2,"Ordenes de Compra",IF(DetalleExp!H1017='Tablas intermedias'!$A$3,"Financiamiento Internacional","Legítimo Abono"))</f>
        <v>Financiamiento Internacional</v>
      </c>
      <c r="B1017" s="7">
        <f>DetalleExp!E1017</f>
        <v>44298</v>
      </c>
      <c r="C1017" s="1" t="str">
        <f>DetalleExp!A1017</f>
        <v>EX-2021-31553535-APN-DAFYP#MS</v>
      </c>
      <c r="D1017" s="1" t="str">
        <f>IF(A1017="Ordenes de Compra",VLOOKUP(C1017,Autogestión!$B$2:$D$5090,3,0),IF(A1017="Legítimo Abono",VLOOKUP(C1017,NoAmpOC!$B$2:$H$988,7,0),"Factura"))</f>
        <v>Factura</v>
      </c>
      <c r="E1017" s="26" t="str">
        <f>IF(A1017="Ordenes de Compra",VLOOKUP($C1017,Autogestión!$B$2:$G$5090,6,0),IF(A1017="Financiamiento Internacional",VLOOKUP($C1017,FinInt!$B$2:$G$508,6,0),"Legítimo Abono"))</f>
        <v>Programa de Apoyo al Fortalecimiento de la cobertura pública efectiva de salud y un sistema integrado de provisión de salud de calidad. Proyectos BIRF - ARG/19/014 - PNUD</v>
      </c>
      <c r="F1017" s="26" t="str">
        <f>IF($A1017="Ordenes de Compra","ARS",IF($A1017="Financiamiento Internacional",VLOOKUP($C1017,FinInt!$B$2:$Q$508,15,0),VLOOKUP($C1017,NoAmpOC!$B$2:$T$988,18,0)))</f>
        <v>ARS</v>
      </c>
      <c r="G1017" s="5">
        <f>IF($A1017="Ordenes de Compra",VLOOKUP($C1017,Autogestión!$B$2:$H$5090,7,0),IF($A1017="Financiamiento Internacional",VLOOKUP($C1017,FinInt!$B$2:$Q$1308,16,0),VLOOKUP($C1017,NoAmpOC!$B$2:$T$988,19,0)))</f>
        <v>49749</v>
      </c>
      <c r="H1017" s="5">
        <f t="shared" si="45"/>
        <v>49749</v>
      </c>
      <c r="I1017" s="26" t="str">
        <f>IF($A1017="Ordenes de Compra",VLOOKUP($C1017,Autogestión!$B$2:$J$5090,9,0),IF($A1017="Financiamiento Internacional",VLOOKUP($C1017,FinInt!$B$2:$G$1555,6,0),"Legitimo Abono"))</f>
        <v>Programa de Apoyo al Fortalecimiento de la cobertura pública efectiva de salud y un sistema integrado de provisión de salud de calidad. Proyectos BIRF - ARG/19/014 - PNUD</v>
      </c>
      <c r="J1017" s="1" t="str">
        <f>IF($A1017="Ordenes de Compra",VLOOKUP($C1017,Autogestión!$B$2:$R$5090,17,0),IF($A1017="Financiamiento Internacional",VLOOKUP($C1017,FinInt!$B$2:$O$1508,14,0),VLOOKUP($C1017,NoAmpOC!$B$2:$R$988,17,0)))</f>
        <v>GELIO INMOBILIARIA SA</v>
      </c>
      <c r="K1017" s="7" t="str">
        <f>DetalleExp!AP1017</f>
        <v>DAFYP#MS-ARCHIVO</v>
      </c>
      <c r="L1017" s="7" t="str">
        <f>DetalleExp!AQ1017</f>
        <v>ARCHIVO - Archivo</v>
      </c>
      <c r="M1017" s="7" t="str">
        <f>DetalleExp!AR1017</f>
        <v>DAFYP#MS - Dirección de administración financiera y presupuestaria</v>
      </c>
      <c r="N1017" s="7">
        <f>DetalleExp!AS1017</f>
        <v>44321</v>
      </c>
      <c r="O1017" s="27">
        <f ca="1">ROUNDUP(TODAY()-N1017,0)</f>
        <v>34</v>
      </c>
      <c r="P1017" s="27">
        <f ca="1">ROUNDUP(TODAY()-B1017,0)</f>
        <v>57</v>
      </c>
      <c r="Q1017" s="1" t="str">
        <f>IFERROR(IF(A1017="Ordenes de Compra",VLOOKUP($E1017,'Ordenes de Compra'!$A$2:$E$1712,5,0),"Sin OC"),"Sin dato")</f>
        <v>Sin OC</v>
      </c>
      <c r="R1017" s="28" t="str">
        <f>IFERROR(IF(A1017="Ordenes de Compra",VLOOKUP($I1017,'Ordenes de Compra'!$B$2:$E$1712,3,0),"Sin OC"),"Sin dato")</f>
        <v>Sin OC</v>
      </c>
      <c r="S1017" s="1" t="str">
        <f>VLOOKUP($U1017,'Tablas intermedias'!$C$1:$H$222,5,0)</f>
        <v>DGPFE</v>
      </c>
      <c r="T1017" s="29" t="str">
        <f t="shared" si="46"/>
        <v>OK</v>
      </c>
      <c r="U1017" s="30" t="str">
        <f t="shared" si="47"/>
        <v>DAFYP#MS-ARCHIVOARCHIVO - ArchivoDAFYP#MS - Dirección de administración financiera y presupuestaria</v>
      </c>
      <c r="V1017" s="1" t="str">
        <f>VLOOKUP(U1017,'Tablas intermedias'!$C$1:$H$222,6,0)</f>
        <v>No</v>
      </c>
      <c r="W1017" s="1" t="str">
        <f ca="1">IF(O1017&lt;30,"menos de 30 días","más de 30 días")</f>
        <v>más de 30 días</v>
      </c>
    </row>
    <row r="1018" spans="1:23" ht="14.25" hidden="1" thickTop="1" thickBot="1" x14ac:dyDescent="0.25">
      <c r="A1018" s="17" t="str">
        <f>IF(DetalleExp!H1018='Tablas intermedias'!$A$2,"Ordenes de Compra",IF(DetalleExp!H1018='Tablas intermedias'!$A$3,"Financiamiento Internacional","Legítimo Abono"))</f>
        <v>Financiamiento Internacional</v>
      </c>
      <c r="B1018" s="7">
        <f>DetalleExp!E1018</f>
        <v>44298</v>
      </c>
      <c r="C1018" s="1" t="str">
        <f>DetalleExp!A1018</f>
        <v>EX-2021-31590823-APN-DAFYP#MS</v>
      </c>
      <c r="D1018" s="1" t="str">
        <f>IF(A1018="Ordenes de Compra",VLOOKUP(C1018,Autogestión!$B$2:$D$5090,3,0),IF(A1018="Legítimo Abono",VLOOKUP(C1018,NoAmpOC!$B$2:$H$988,7,0),"Factura"))</f>
        <v>Factura</v>
      </c>
      <c r="E1018" s="26" t="str">
        <f>IF(A1018="Ordenes de Compra",VLOOKUP($C1018,Autogestión!$B$2:$G$5090,6,0),IF(A1018="Financiamiento Internacional",VLOOKUP($C1018,FinInt!$B$2:$G$508,6,0),"Legítimo Abono"))</f>
        <v>Consolidación del modelo de Atención Primaria de la Salud a través de la Provisión y Dispensa de Medicamentos Esenciales ¿ Proyectos financiados Organismos Multilaterales Regionales - ARG/15/001 - PNUD</v>
      </c>
      <c r="F1018" s="26" t="str">
        <f>IF($A1018="Ordenes de Compra","ARS",IF($A1018="Financiamiento Internacional",VLOOKUP($C1018,FinInt!$B$2:$Q$508,15,0),VLOOKUP($C1018,NoAmpOC!$B$2:$T$988,18,0)))</f>
        <v>ARS</v>
      </c>
      <c r="G1018" s="5">
        <f>IF($A1018="Ordenes de Compra",VLOOKUP($C1018,Autogestión!$B$2:$H$5090,7,0),IF($A1018="Financiamiento Internacional",VLOOKUP($C1018,FinInt!$B$2:$Q$1308,16,0),VLOOKUP($C1018,NoAmpOC!$B$2:$T$988,19,0)))</f>
        <v>49749</v>
      </c>
      <c r="H1018" s="5">
        <f t="shared" si="45"/>
        <v>49749</v>
      </c>
      <c r="I1018" s="26" t="str">
        <f>IF($A1018="Ordenes de Compra",VLOOKUP($C1018,Autogestión!$B$2:$J$5090,9,0),IF($A1018="Financiamiento Internacional",VLOOKUP($C1018,FinInt!$B$2:$G$1555,6,0),"Legitimo Abono"))</f>
        <v>Consolidación del modelo de Atención Primaria de la Salud a través de la Provisión y Dispensa de Medicamentos Esenciales ¿ Proyectos financiados Organismos Multilaterales Regionales - ARG/15/001 - PNUD</v>
      </c>
      <c r="J1018" s="1" t="str">
        <f>IF($A1018="Ordenes de Compra",VLOOKUP($C1018,Autogestión!$B$2:$R$5090,17,0),IF($A1018="Financiamiento Internacional",VLOOKUP($C1018,FinInt!$B$2:$O$1508,14,0),VLOOKUP($C1018,NoAmpOC!$B$2:$R$988,17,0)))</f>
        <v>GELIO INMOBILIARIA SA</v>
      </c>
      <c r="K1018" s="7" t="str">
        <f>DetalleExp!AP1018</f>
        <v>DAFYP#MS-ARCHIVO</v>
      </c>
      <c r="L1018" s="7" t="str">
        <f>DetalleExp!AQ1018</f>
        <v>ARCHIVO - Archivo</v>
      </c>
      <c r="M1018" s="7" t="str">
        <f>DetalleExp!AR1018</f>
        <v>DAFYP#MS - Dirección de administración financiera y presupuestaria</v>
      </c>
      <c r="N1018" s="7">
        <f>DetalleExp!AS1018</f>
        <v>44312</v>
      </c>
      <c r="O1018" s="27">
        <f ca="1">ROUNDUP(TODAY()-N1018,0)</f>
        <v>43</v>
      </c>
      <c r="P1018" s="27">
        <f ca="1">ROUNDUP(TODAY()-B1018,0)</f>
        <v>57</v>
      </c>
      <c r="Q1018" s="1" t="str">
        <f>IFERROR(IF(A1018="Ordenes de Compra",VLOOKUP($E1018,'Ordenes de Compra'!$A$2:$E$1712,5,0),"Sin OC"),"Sin dato")</f>
        <v>Sin OC</v>
      </c>
      <c r="R1018" s="28" t="str">
        <f>IFERROR(IF(A1018="Ordenes de Compra",VLOOKUP($I1018,'Ordenes de Compra'!$B$2:$E$1712,3,0),"Sin OC"),"Sin dato")</f>
        <v>Sin OC</v>
      </c>
      <c r="S1018" s="1" t="str">
        <f>VLOOKUP($U1018,'Tablas intermedias'!$C$1:$H$222,5,0)</f>
        <v>DGPFE</v>
      </c>
      <c r="T1018" s="29" t="str">
        <f t="shared" si="46"/>
        <v>OK</v>
      </c>
      <c r="U1018" s="30" t="str">
        <f t="shared" si="47"/>
        <v>DAFYP#MS-ARCHIVOARCHIVO - ArchivoDAFYP#MS - Dirección de administración financiera y presupuestaria</v>
      </c>
      <c r="V1018" s="1" t="str">
        <f>VLOOKUP(U1018,'Tablas intermedias'!$C$1:$H$222,6,0)</f>
        <v>No</v>
      </c>
      <c r="W1018" s="1" t="str">
        <f ca="1">IF(O1018&lt;30,"menos de 30 días","más de 30 días")</f>
        <v>más de 30 días</v>
      </c>
    </row>
    <row r="1019" spans="1:23" ht="14.25" hidden="1" thickTop="1" thickBot="1" x14ac:dyDescent="0.25">
      <c r="A1019" s="17" t="str">
        <f>IF(DetalleExp!H1019='Tablas intermedias'!$A$2,"Ordenes de Compra",IF(DetalleExp!H1019='Tablas intermedias'!$A$3,"Financiamiento Internacional","Legítimo Abono"))</f>
        <v>Financiamiento Internacional</v>
      </c>
      <c r="B1019" s="7">
        <f>DetalleExp!E1019</f>
        <v>44298</v>
      </c>
      <c r="C1019" s="1" t="str">
        <f>DetalleExp!A1019</f>
        <v>EX-2021-31593257-APN-DAFYP#MS</v>
      </c>
      <c r="D1019" s="1" t="str">
        <f>IF(A1019="Ordenes de Compra",VLOOKUP(C1019,Autogestión!$B$2:$D$5090,3,0),IF(A1019="Legítimo Abono",VLOOKUP(C1019,NoAmpOC!$B$2:$H$988,7,0),"Factura"))</f>
        <v>Factura</v>
      </c>
      <c r="E1019" s="26" t="str">
        <f>IF(A1019="Ordenes de Compra",VLOOKUP($C1019,Autogestión!$B$2:$G$5090,6,0),IF(A1019="Financiamiento Internacional",VLOOKUP($C1019,FinInt!$B$2:$G$508,6,0),"Legítimo Abono"))</f>
        <v>Consolidación del modelo de Atención Primaria de la Salud a través de la Provisión y Dispensa de Medicamentos Esenciales ¿ Proyectos financiados Organismos Multilaterales Regionales - ARG/15/001 - PNUD</v>
      </c>
      <c r="F1019" s="26" t="str">
        <f>IF($A1019="Ordenes de Compra","ARS",IF($A1019="Financiamiento Internacional",VLOOKUP($C1019,FinInt!$B$2:$Q$508,15,0),VLOOKUP($C1019,NoAmpOC!$B$2:$T$988,18,0)))</f>
        <v>ARS</v>
      </c>
      <c r="G1019" s="5">
        <f>IF($A1019="Ordenes de Compra",VLOOKUP($C1019,Autogestión!$B$2:$H$5090,7,0),IF($A1019="Financiamiento Internacional",VLOOKUP($C1019,FinInt!$B$2:$Q$1308,16,0),VLOOKUP($C1019,NoAmpOC!$B$2:$T$988,19,0)))</f>
        <v>49749</v>
      </c>
      <c r="H1019" s="5">
        <f t="shared" si="45"/>
        <v>49749</v>
      </c>
      <c r="I1019" s="26" t="str">
        <f>IF($A1019="Ordenes de Compra",VLOOKUP($C1019,Autogestión!$B$2:$J$5090,9,0),IF($A1019="Financiamiento Internacional",VLOOKUP($C1019,FinInt!$B$2:$G$1555,6,0),"Legitimo Abono"))</f>
        <v>Consolidación del modelo de Atención Primaria de la Salud a través de la Provisión y Dispensa de Medicamentos Esenciales ¿ Proyectos financiados Organismos Multilaterales Regionales - ARG/15/001 - PNUD</v>
      </c>
      <c r="J1019" s="1" t="str">
        <f>IF($A1019="Ordenes de Compra",VLOOKUP($C1019,Autogestión!$B$2:$R$5090,17,0),IF($A1019="Financiamiento Internacional",VLOOKUP($C1019,FinInt!$B$2:$O$1508,14,0),VLOOKUP($C1019,NoAmpOC!$B$2:$R$988,17,0)))</f>
        <v>GELIO INMOBILIARIA SA</v>
      </c>
      <c r="K1019" s="7" t="str">
        <f>DetalleExp!AP1019</f>
        <v>DAFYP#MS-ARCHIVO</v>
      </c>
      <c r="L1019" s="7" t="str">
        <f>DetalleExp!AQ1019</f>
        <v>ARCHIVO - Archivo</v>
      </c>
      <c r="M1019" s="7" t="str">
        <f>DetalleExp!AR1019</f>
        <v>DAFYP#MS - Dirección de administración financiera y presupuestaria</v>
      </c>
      <c r="N1019" s="7">
        <f>DetalleExp!AS1019</f>
        <v>44312</v>
      </c>
      <c r="O1019" s="27">
        <f ca="1">ROUNDUP(TODAY()-N1019,0)</f>
        <v>43</v>
      </c>
      <c r="P1019" s="27">
        <f ca="1">ROUNDUP(TODAY()-B1019,0)</f>
        <v>57</v>
      </c>
      <c r="Q1019" s="1" t="str">
        <f>IFERROR(IF(A1019="Ordenes de Compra",VLOOKUP($E1019,'Ordenes de Compra'!$A$2:$E$1712,5,0),"Sin OC"),"Sin dato")</f>
        <v>Sin OC</v>
      </c>
      <c r="R1019" s="28" t="str">
        <f>IFERROR(IF(A1019="Ordenes de Compra",VLOOKUP($I1019,'Ordenes de Compra'!$B$2:$E$1712,3,0),"Sin OC"),"Sin dato")</f>
        <v>Sin OC</v>
      </c>
      <c r="S1019" s="1" t="str">
        <f>VLOOKUP($U1019,'Tablas intermedias'!$C$1:$H$222,5,0)</f>
        <v>DGPFE</v>
      </c>
      <c r="T1019" s="29" t="str">
        <f t="shared" si="46"/>
        <v>OK</v>
      </c>
      <c r="U1019" s="30" t="str">
        <f t="shared" si="47"/>
        <v>DAFYP#MS-ARCHIVOARCHIVO - ArchivoDAFYP#MS - Dirección de administración financiera y presupuestaria</v>
      </c>
      <c r="V1019" s="1" t="str">
        <f>VLOOKUP(U1019,'Tablas intermedias'!$C$1:$H$222,6,0)</f>
        <v>No</v>
      </c>
      <c r="W1019" s="1" t="str">
        <f ca="1">IF(O1019&lt;30,"menos de 30 días","más de 30 días")</f>
        <v>más de 30 días</v>
      </c>
    </row>
    <row r="1020" spans="1:23" ht="14.25" hidden="1" thickTop="1" thickBot="1" x14ac:dyDescent="0.25">
      <c r="A1020" s="17" t="str">
        <f>IF(DetalleExp!H1020='Tablas intermedias'!$A$2,"Ordenes de Compra",IF(DetalleExp!H1020='Tablas intermedias'!$A$3,"Financiamiento Internacional","Legítimo Abono"))</f>
        <v>Financiamiento Internacional</v>
      </c>
      <c r="B1020" s="7">
        <f>DetalleExp!E1020</f>
        <v>44298</v>
      </c>
      <c r="C1020" s="1" t="str">
        <f>DetalleExp!A1020</f>
        <v>EX-2021-31595412-APN-DAFYP#MS</v>
      </c>
      <c r="D1020" s="1" t="str">
        <f>IF(A1020="Ordenes de Compra",VLOOKUP(C1020,Autogestión!$B$2:$D$5090,3,0),IF(A1020="Legítimo Abono",VLOOKUP(C1020,NoAmpOC!$B$2:$H$988,7,0),"Factura"))</f>
        <v>Factura</v>
      </c>
      <c r="E1020" s="26" t="str">
        <f>IF(A1020="Ordenes de Compra",VLOOKUP($C1020,Autogestión!$B$2:$G$5090,6,0),IF(A1020="Financiamiento Internacional",VLOOKUP($C1020,FinInt!$B$2:$G$508,6,0),"Legítimo Abono"))</f>
        <v>Consolidación del modelo de Atención Primaria de la Salud a través de la Provisión y Dispensa de Medicamentos Esenciales ¿ Proyectos financiados Organismos Multilaterales Regionales - ARG/15/001 - PNUD</v>
      </c>
      <c r="F1020" s="26" t="str">
        <f>IF($A1020="Ordenes de Compra","ARS",IF($A1020="Financiamiento Internacional",VLOOKUP($C1020,FinInt!$B$2:$Q$508,15,0),VLOOKUP($C1020,NoAmpOC!$B$2:$T$988,18,0)))</f>
        <v>ARS</v>
      </c>
      <c r="G1020" s="5">
        <f>IF($A1020="Ordenes de Compra",VLOOKUP($C1020,Autogestión!$B$2:$H$5090,7,0),IF($A1020="Financiamiento Internacional",VLOOKUP($C1020,FinInt!$B$2:$Q$1308,16,0),VLOOKUP($C1020,NoAmpOC!$B$2:$T$988,19,0)))</f>
        <v>49749</v>
      </c>
      <c r="H1020" s="5">
        <f t="shared" si="45"/>
        <v>49749</v>
      </c>
      <c r="I1020" s="26" t="str">
        <f>IF($A1020="Ordenes de Compra",VLOOKUP($C1020,Autogestión!$B$2:$J$5090,9,0),IF($A1020="Financiamiento Internacional",VLOOKUP($C1020,FinInt!$B$2:$G$1555,6,0),"Legitimo Abono"))</f>
        <v>Consolidación del modelo de Atención Primaria de la Salud a través de la Provisión y Dispensa de Medicamentos Esenciales ¿ Proyectos financiados Organismos Multilaterales Regionales - ARG/15/001 - PNUD</v>
      </c>
      <c r="J1020" s="1" t="str">
        <f>IF($A1020="Ordenes de Compra",VLOOKUP($C1020,Autogestión!$B$2:$R$5090,17,0),IF($A1020="Financiamiento Internacional",VLOOKUP($C1020,FinInt!$B$2:$O$1508,14,0),VLOOKUP($C1020,NoAmpOC!$B$2:$R$988,17,0)))</f>
        <v>GELIO INMOBILIARIA SA</v>
      </c>
      <c r="K1020" s="7" t="str">
        <f>DetalleExp!AP1020</f>
        <v>DAFYP#MS-ARCHIVO</v>
      </c>
      <c r="L1020" s="7" t="str">
        <f>DetalleExp!AQ1020</f>
        <v>ARCHIVO - Archivo</v>
      </c>
      <c r="M1020" s="7" t="str">
        <f>DetalleExp!AR1020</f>
        <v>DAFYP#MS - Dirección de administración financiera y presupuestaria</v>
      </c>
      <c r="N1020" s="7">
        <f>DetalleExp!AS1020</f>
        <v>44312</v>
      </c>
      <c r="O1020" s="27">
        <f ca="1">ROUNDUP(TODAY()-N1020,0)</f>
        <v>43</v>
      </c>
      <c r="P1020" s="27">
        <f ca="1">ROUNDUP(TODAY()-B1020,0)</f>
        <v>57</v>
      </c>
      <c r="Q1020" s="1" t="str">
        <f>IFERROR(IF(A1020="Ordenes de Compra",VLOOKUP($E1020,'Ordenes de Compra'!$A$2:$E$1712,5,0),"Sin OC"),"Sin dato")</f>
        <v>Sin OC</v>
      </c>
      <c r="R1020" s="28" t="str">
        <f>IFERROR(IF(A1020="Ordenes de Compra",VLOOKUP($I1020,'Ordenes de Compra'!$B$2:$E$1712,3,0),"Sin OC"),"Sin dato")</f>
        <v>Sin OC</v>
      </c>
      <c r="S1020" s="1" t="str">
        <f>VLOOKUP($U1020,'Tablas intermedias'!$C$1:$H$222,5,0)</f>
        <v>DGPFE</v>
      </c>
      <c r="T1020" s="29" t="str">
        <f t="shared" si="46"/>
        <v>OK</v>
      </c>
      <c r="U1020" s="30" t="str">
        <f t="shared" si="47"/>
        <v>DAFYP#MS-ARCHIVOARCHIVO - ArchivoDAFYP#MS - Dirección de administración financiera y presupuestaria</v>
      </c>
      <c r="V1020" s="1" t="str">
        <f>VLOOKUP(U1020,'Tablas intermedias'!$C$1:$H$222,6,0)</f>
        <v>No</v>
      </c>
      <c r="W1020" s="1" t="str">
        <f ca="1">IF(O1020&lt;30,"menos de 30 días","más de 30 días")</f>
        <v>más de 30 días</v>
      </c>
    </row>
    <row r="1021" spans="1:23" ht="14.25" hidden="1" thickTop="1" thickBot="1" x14ac:dyDescent="0.25">
      <c r="A1021" s="17" t="str">
        <f>IF(DetalleExp!H1021='Tablas intermedias'!$A$2,"Ordenes de Compra",IF(DetalleExp!H1021='Tablas intermedias'!$A$3,"Financiamiento Internacional","Legítimo Abono"))</f>
        <v>Financiamiento Internacional</v>
      </c>
      <c r="B1021" s="7">
        <f>DetalleExp!E1021</f>
        <v>44298</v>
      </c>
      <c r="C1021" s="1" t="str">
        <f>DetalleExp!A1021</f>
        <v>EX-2021-31597795-APN-DAFYP#MS</v>
      </c>
      <c r="D1021" s="1" t="str">
        <f>IF(A1021="Ordenes de Compra",VLOOKUP(C1021,Autogestión!$B$2:$D$5090,3,0),IF(A1021="Legítimo Abono",VLOOKUP(C1021,NoAmpOC!$B$2:$H$988,7,0),"Factura"))</f>
        <v>Factura</v>
      </c>
      <c r="E1021" s="26" t="str">
        <f>IF(A1021="Ordenes de Compra",VLOOKUP($C1021,Autogestión!$B$2:$G$5090,6,0),IF(A1021="Financiamiento Internacional",VLOOKUP($C1021,FinInt!$B$2:$G$508,6,0),"Legítimo Abono"))</f>
        <v>Consolidación del modelo de Atención Primaria de la Salud a través de la Provisión y Dispensa de Medicamentos Esenciales ¿ Proyectos financiados Organismos Multilaterales Regionales - ARG/15/001 - PNUD</v>
      </c>
      <c r="F1021" s="26" t="str">
        <f>IF($A1021="Ordenes de Compra","ARS",IF($A1021="Financiamiento Internacional",VLOOKUP($C1021,FinInt!$B$2:$Q$508,15,0),VLOOKUP($C1021,NoAmpOC!$B$2:$T$988,18,0)))</f>
        <v>ARS</v>
      </c>
      <c r="G1021" s="5">
        <f>IF($A1021="Ordenes de Compra",VLOOKUP($C1021,Autogestión!$B$2:$H$5090,7,0),IF($A1021="Financiamiento Internacional",VLOOKUP($C1021,FinInt!$B$2:$Q$1308,16,0),VLOOKUP($C1021,NoAmpOC!$B$2:$T$988,19,0)))</f>
        <v>49749</v>
      </c>
      <c r="H1021" s="5">
        <f t="shared" si="45"/>
        <v>49749</v>
      </c>
      <c r="I1021" s="26" t="str">
        <f>IF($A1021="Ordenes de Compra",VLOOKUP($C1021,Autogestión!$B$2:$J$5090,9,0),IF($A1021="Financiamiento Internacional",VLOOKUP($C1021,FinInt!$B$2:$G$1555,6,0),"Legitimo Abono"))</f>
        <v>Consolidación del modelo de Atención Primaria de la Salud a través de la Provisión y Dispensa de Medicamentos Esenciales ¿ Proyectos financiados Organismos Multilaterales Regionales - ARG/15/001 - PNUD</v>
      </c>
      <c r="J1021" s="1" t="str">
        <f>IF($A1021="Ordenes de Compra",VLOOKUP($C1021,Autogestión!$B$2:$R$5090,17,0),IF($A1021="Financiamiento Internacional",VLOOKUP($C1021,FinInt!$B$2:$O$1508,14,0),VLOOKUP($C1021,NoAmpOC!$B$2:$R$988,17,0)))</f>
        <v>GELIO INMOBILIARIA SA</v>
      </c>
      <c r="K1021" s="7" t="str">
        <f>DetalleExp!AP1021</f>
        <v>DAFYP#MS-ARCHIVO</v>
      </c>
      <c r="L1021" s="7" t="str">
        <f>DetalleExp!AQ1021</f>
        <v>ARCHIVO - Archivo</v>
      </c>
      <c r="M1021" s="7" t="str">
        <f>DetalleExp!AR1021</f>
        <v>DAFYP#MS - Dirección de administración financiera y presupuestaria</v>
      </c>
      <c r="N1021" s="7">
        <f>DetalleExp!AS1021</f>
        <v>44312</v>
      </c>
      <c r="O1021" s="27">
        <f ca="1">ROUNDUP(TODAY()-N1021,0)</f>
        <v>43</v>
      </c>
      <c r="P1021" s="27">
        <f ca="1">ROUNDUP(TODAY()-B1021,0)</f>
        <v>57</v>
      </c>
      <c r="Q1021" s="1" t="str">
        <f>IFERROR(IF(A1021="Ordenes de Compra",VLOOKUP($E1021,'Ordenes de Compra'!$A$2:$E$1712,5,0),"Sin OC"),"Sin dato")</f>
        <v>Sin OC</v>
      </c>
      <c r="R1021" s="28" t="str">
        <f>IFERROR(IF(A1021="Ordenes de Compra",VLOOKUP($I1021,'Ordenes de Compra'!$B$2:$E$1712,3,0),"Sin OC"),"Sin dato")</f>
        <v>Sin OC</v>
      </c>
      <c r="S1021" s="1" t="str">
        <f>VLOOKUP($U1021,'Tablas intermedias'!$C$1:$H$222,5,0)</f>
        <v>DGPFE</v>
      </c>
      <c r="T1021" s="29" t="str">
        <f t="shared" si="46"/>
        <v>OK</v>
      </c>
      <c r="U1021" s="30" t="str">
        <f t="shared" si="47"/>
        <v>DAFYP#MS-ARCHIVOARCHIVO - ArchivoDAFYP#MS - Dirección de administración financiera y presupuestaria</v>
      </c>
      <c r="V1021" s="1" t="str">
        <f>VLOOKUP(U1021,'Tablas intermedias'!$C$1:$H$222,6,0)</f>
        <v>No</v>
      </c>
      <c r="W1021" s="1" t="str">
        <f ca="1">IF(O1021&lt;30,"menos de 30 días","más de 30 días")</f>
        <v>más de 30 días</v>
      </c>
    </row>
    <row r="1022" spans="1:23" ht="14.25" hidden="1" thickTop="1" thickBot="1" x14ac:dyDescent="0.25">
      <c r="A1022" s="17" t="str">
        <f>IF(DetalleExp!H1022='Tablas intermedias'!$A$2,"Ordenes de Compra",IF(DetalleExp!H1022='Tablas intermedias'!$A$3,"Financiamiento Internacional","Legítimo Abono"))</f>
        <v>Ordenes de Compra</v>
      </c>
      <c r="B1022" s="7">
        <f>DetalleExp!E1022</f>
        <v>44298</v>
      </c>
      <c r="C1022" s="1" t="str">
        <f>DetalleExp!A1022</f>
        <v>EX-2021-31652471-APN-DTYC#MS</v>
      </c>
      <c r="D1022" s="1" t="str">
        <f>IF(A1022="Ordenes de Compra",VLOOKUP(C1022,Autogestión!$B$2:$D$5090,3,0),IF(A1022="Legítimo Abono",VLOOKUP(C1022,NoAmpOC!$B$2:$H$988,7,0),"Factura"))</f>
        <v>Factura</v>
      </c>
      <c r="E1022" s="26" t="str">
        <f>IF(A1022="Ordenes de Compra",VLOOKUP($C1022,Autogestión!$B$2:$G$5090,6,0),IF(A1022="Financiamiento Internacional",VLOOKUP($C1022,FinInt!$B$2:$G$508,6,0),"Legítimo Abono"))</f>
        <v>80-0036-CDI20</v>
      </c>
      <c r="F1022" s="26" t="str">
        <f>IF($A1022="Ordenes de Compra","ARS",IF($A1022="Financiamiento Internacional",VLOOKUP($C1022,FinInt!$B$2:$Q$508,15,0),VLOOKUP($C1022,NoAmpOC!$B$2:$T$988,18,0)))</f>
        <v>ARS</v>
      </c>
      <c r="G1022" s="5">
        <f>IF($A1022="Ordenes de Compra",VLOOKUP($C1022,Autogestión!$B$2:$H$5090,7,0),IF($A1022="Financiamiento Internacional",VLOOKUP($C1022,FinInt!$B$2:$Q$1308,16,0),VLOOKUP($C1022,NoAmpOC!$B$2:$T$988,19,0)))</f>
        <v>2912203.8</v>
      </c>
      <c r="H1022" s="5">
        <f t="shared" si="45"/>
        <v>2912203.8</v>
      </c>
      <c r="I1022" s="26" t="str">
        <f>IF($A1022="Ordenes de Compra",VLOOKUP($C1022,Autogestión!$B$2:$J$5090,9,0),IF($A1022="Financiamiento Internacional",VLOOKUP($C1022,FinInt!$B$2:$G$1555,6,0),"Legitimo Abono"))</f>
        <v>80-0001-OCA20</v>
      </c>
      <c r="J1022" s="1" t="str">
        <f>IF($A1022="Ordenes de Compra",VLOOKUP($C1022,Autogestión!$B$2:$R$5090,17,0),IF($A1022="Financiamiento Internacional",VLOOKUP($C1022,FinInt!$B$2:$O$1508,14,0),VLOOKUP($C1022,NoAmpOC!$B$2:$R$988,17,0)))</f>
        <v>BIOGEN</v>
      </c>
      <c r="K1022" s="7" t="str">
        <f>DetalleExp!AP1022</f>
        <v>DCMEYAP#MS-PVD</v>
      </c>
      <c r="L1022" s="7" t="str">
        <f>DetalleExp!AQ1022</f>
        <v>PVD - Privada</v>
      </c>
      <c r="M1022" s="7" t="str">
        <f>DetalleExp!AR1022</f>
        <v>DCMEYAP#MS - Dirección de coberturas de medicamentos especiales y de alto precio</v>
      </c>
      <c r="N1022" s="7">
        <f>DetalleExp!AS1022</f>
        <v>44314</v>
      </c>
      <c r="O1022" s="27">
        <f ca="1">ROUNDUP(TODAY()-N1022,0)</f>
        <v>41</v>
      </c>
      <c r="P1022" s="27">
        <f ca="1">ROUNDUP(TODAY()-B1022,0)</f>
        <v>57</v>
      </c>
      <c r="Q1022" s="1" t="str">
        <f>IFERROR(IF(A1022="Ordenes de Compra",VLOOKUP($E1022,'Ordenes de Compra'!$A$2:$E$1712,5,0),"Sin OC"),"Sin dato")</f>
        <v>Sin dato</v>
      </c>
      <c r="R1022" s="28" t="str">
        <f>IFERROR(IF(A1022="Ordenes de Compra",VLOOKUP($I1022,'Ordenes de Compra'!$B$2:$E$1712,3,0),"Sin OC"),"Sin dato")</f>
        <v>Sin dato</v>
      </c>
      <c r="S1022" s="1" t="str">
        <f>VLOOKUP($U1022,'Tablas intermedias'!$C$1:$H$222,5,0)</f>
        <v>Programa</v>
      </c>
      <c r="T1022" s="29" t="str">
        <f t="shared" si="46"/>
        <v>OK</v>
      </c>
      <c r="U1022" s="30" t="str">
        <f t="shared" si="47"/>
        <v>DCMEYAP#MS-PVDPVD - PrivadaDCMEYAP#MS - Dirección de coberturas de medicamentos especiales y de alto precio</v>
      </c>
      <c r="V1022" s="1" t="str">
        <f>VLOOKUP(U1022,'Tablas intermedias'!$C$1:$H$222,6,0)</f>
        <v>Si</v>
      </c>
      <c r="W1022" s="1" t="str">
        <f ca="1">IF(O1022&lt;30,"menos de 30 días","más de 30 días")</f>
        <v>más de 30 días</v>
      </c>
    </row>
    <row r="1023" spans="1:23" ht="14.25" hidden="1" thickTop="1" thickBot="1" x14ac:dyDescent="0.25">
      <c r="A1023" s="17" t="str">
        <f>IF(DetalleExp!H1023='Tablas intermedias'!$A$2,"Ordenes de Compra",IF(DetalleExp!H1023='Tablas intermedias'!$A$3,"Financiamiento Internacional","Legítimo Abono"))</f>
        <v>Ordenes de Compra</v>
      </c>
      <c r="B1023" s="7">
        <f>DetalleExp!E1023</f>
        <v>44298</v>
      </c>
      <c r="C1023" s="1" t="str">
        <f>DetalleExp!A1023</f>
        <v>EX-2021-31654149-APN-DTYC#MS</v>
      </c>
      <c r="D1023" s="1" t="str">
        <f>IF(A1023="Ordenes de Compra",VLOOKUP(C1023,Autogestión!$B$2:$D$5090,3,0),IF(A1023="Legítimo Abono",VLOOKUP(C1023,NoAmpOC!$B$2:$H$988,7,0),"Factura"))</f>
        <v>Factura</v>
      </c>
      <c r="E1023" s="26" t="str">
        <f>IF(A1023="Ordenes de Compra",VLOOKUP($C1023,Autogestión!$B$2:$G$5090,6,0),IF(A1023="Financiamiento Internacional",VLOOKUP($C1023,FinInt!$B$2:$G$508,6,0),"Legítimo Abono"))</f>
        <v>80-0036-CDI20</v>
      </c>
      <c r="F1023" s="26" t="str">
        <f>IF($A1023="Ordenes de Compra","ARS",IF($A1023="Financiamiento Internacional",VLOOKUP($C1023,FinInt!$B$2:$Q$508,15,0),VLOOKUP($C1023,NoAmpOC!$B$2:$T$988,18,0)))</f>
        <v>ARS</v>
      </c>
      <c r="G1023" s="5">
        <f>IF($A1023="Ordenes de Compra",VLOOKUP($C1023,Autogestión!$B$2:$H$5090,7,0),IF($A1023="Financiamiento Internacional",VLOOKUP($C1023,FinInt!$B$2:$Q$1308,16,0),VLOOKUP($C1023,NoAmpOC!$B$2:$T$988,19,0)))</f>
        <v>2912203.8</v>
      </c>
      <c r="H1023" s="5">
        <f t="shared" si="45"/>
        <v>2912203.8</v>
      </c>
      <c r="I1023" s="26" t="str">
        <f>IF($A1023="Ordenes de Compra",VLOOKUP($C1023,Autogestión!$B$2:$J$5090,9,0),IF($A1023="Financiamiento Internacional",VLOOKUP($C1023,FinInt!$B$2:$G$1555,6,0),"Legitimo Abono"))</f>
        <v>80-0001-OCA20</v>
      </c>
      <c r="J1023" s="1" t="str">
        <f>IF($A1023="Ordenes de Compra",VLOOKUP($C1023,Autogestión!$B$2:$R$5090,17,0),IF($A1023="Financiamiento Internacional",VLOOKUP($C1023,FinInt!$B$2:$O$1508,14,0),VLOOKUP($C1023,NoAmpOC!$B$2:$R$988,17,0)))</f>
        <v>BIOGEN</v>
      </c>
      <c r="K1023" s="7" t="str">
        <f>DetalleExp!AP1023</f>
        <v>DCMEYAP#MS-PVD</v>
      </c>
      <c r="L1023" s="7" t="str">
        <f>DetalleExp!AQ1023</f>
        <v>PVD - Privada</v>
      </c>
      <c r="M1023" s="7" t="str">
        <f>DetalleExp!AR1023</f>
        <v>DCMEYAP#MS - Dirección de coberturas de medicamentos especiales y de alto precio</v>
      </c>
      <c r="N1023" s="7">
        <f>DetalleExp!AS1023</f>
        <v>44314</v>
      </c>
      <c r="O1023" s="27">
        <f ca="1">ROUNDUP(TODAY()-N1023,0)</f>
        <v>41</v>
      </c>
      <c r="P1023" s="27">
        <f ca="1">ROUNDUP(TODAY()-B1023,0)</f>
        <v>57</v>
      </c>
      <c r="Q1023" s="1" t="str">
        <f>IFERROR(IF(A1023="Ordenes de Compra",VLOOKUP($E1023,'Ordenes de Compra'!$A$2:$E$1712,5,0),"Sin OC"),"Sin dato")</f>
        <v>Sin dato</v>
      </c>
      <c r="R1023" s="28" t="str">
        <f>IFERROR(IF(A1023="Ordenes de Compra",VLOOKUP($I1023,'Ordenes de Compra'!$B$2:$E$1712,3,0),"Sin OC"),"Sin dato")</f>
        <v>Sin dato</v>
      </c>
      <c r="S1023" s="1" t="str">
        <f>VLOOKUP($U1023,'Tablas intermedias'!$C$1:$H$222,5,0)</f>
        <v>Programa</v>
      </c>
      <c r="T1023" s="29" t="str">
        <f t="shared" si="46"/>
        <v>OK</v>
      </c>
      <c r="U1023" s="30" t="str">
        <f t="shared" si="47"/>
        <v>DCMEYAP#MS-PVDPVD - PrivadaDCMEYAP#MS - Dirección de coberturas de medicamentos especiales y de alto precio</v>
      </c>
      <c r="V1023" s="1" t="str">
        <f>VLOOKUP(U1023,'Tablas intermedias'!$C$1:$H$222,6,0)</f>
        <v>Si</v>
      </c>
      <c r="W1023" s="1" t="str">
        <f ca="1">IF(O1023&lt;30,"menos de 30 días","más de 30 días")</f>
        <v>más de 30 días</v>
      </c>
    </row>
    <row r="1024" spans="1:23" ht="14.25" hidden="1" thickTop="1" thickBot="1" x14ac:dyDescent="0.25">
      <c r="A1024" s="17" t="str">
        <f>IF(DetalleExp!H1024='Tablas intermedias'!$A$2,"Ordenes de Compra",IF(DetalleExp!H1024='Tablas intermedias'!$A$3,"Financiamiento Internacional","Legítimo Abono"))</f>
        <v>Ordenes de Compra</v>
      </c>
      <c r="B1024" s="7">
        <f>DetalleExp!E1024</f>
        <v>44298</v>
      </c>
      <c r="C1024" s="1" t="str">
        <f>DetalleExp!A1024</f>
        <v>EX-2021-31658895-APN-DTYC#MS</v>
      </c>
      <c r="D1024" s="1" t="str">
        <f>IF(A1024="Ordenes de Compra",VLOOKUP(C1024,Autogestión!$B$2:$D$5090,3,0),IF(A1024="Legítimo Abono",VLOOKUP(C1024,NoAmpOC!$B$2:$H$988,7,0),"Factura"))</f>
        <v>Factura</v>
      </c>
      <c r="E1024" s="26" t="str">
        <f>IF(A1024="Ordenes de Compra",VLOOKUP($C1024,Autogestión!$B$2:$G$5090,6,0),IF(A1024="Financiamiento Internacional",VLOOKUP($C1024,FinInt!$B$2:$G$508,6,0),"Legítimo Abono"))</f>
        <v>80-0036-CDI20</v>
      </c>
      <c r="F1024" s="26" t="str">
        <f>IF($A1024="Ordenes de Compra","ARS",IF($A1024="Financiamiento Internacional",VLOOKUP($C1024,FinInt!$B$2:$Q$508,15,0),VLOOKUP($C1024,NoAmpOC!$B$2:$T$988,18,0)))</f>
        <v>ARS</v>
      </c>
      <c r="G1024" s="5">
        <f>IF($A1024="Ordenes de Compra",VLOOKUP($C1024,Autogestión!$B$2:$H$5090,7,0),IF($A1024="Financiamiento Internacional",VLOOKUP($C1024,FinInt!$B$2:$Q$1308,16,0),VLOOKUP($C1024,NoAmpOC!$B$2:$T$988,19,0)))</f>
        <v>12479940</v>
      </c>
      <c r="H1024" s="5">
        <f t="shared" si="45"/>
        <v>12479940</v>
      </c>
      <c r="I1024" s="26" t="str">
        <f>IF($A1024="Ordenes de Compra",VLOOKUP($C1024,Autogestión!$B$2:$J$5090,9,0),IF($A1024="Financiamiento Internacional",VLOOKUP($C1024,FinInt!$B$2:$G$1555,6,0),"Legitimo Abono"))</f>
        <v>80-0001-OCA20</v>
      </c>
      <c r="J1024" s="1" t="str">
        <f>IF($A1024="Ordenes de Compra",VLOOKUP($C1024,Autogestión!$B$2:$R$5090,17,0),IF($A1024="Financiamiento Internacional",VLOOKUP($C1024,FinInt!$B$2:$O$1508,14,0),VLOOKUP($C1024,NoAmpOC!$B$2:$R$988,17,0)))</f>
        <v>BIOGEN</v>
      </c>
      <c r="K1024" s="7" t="str">
        <f>DetalleExp!AP1024</f>
        <v>DCMEYAP#MS-PVD</v>
      </c>
      <c r="L1024" s="7" t="str">
        <f>DetalleExp!AQ1024</f>
        <v>PVD - Privada</v>
      </c>
      <c r="M1024" s="7" t="str">
        <f>DetalleExp!AR1024</f>
        <v>DCMEYAP#MS - Dirección de coberturas de medicamentos especiales y de alto precio</v>
      </c>
      <c r="N1024" s="7">
        <f>DetalleExp!AS1024</f>
        <v>44314</v>
      </c>
      <c r="O1024" s="27">
        <f ca="1">ROUNDUP(TODAY()-N1024,0)</f>
        <v>41</v>
      </c>
      <c r="P1024" s="27">
        <f ca="1">ROUNDUP(TODAY()-B1024,0)</f>
        <v>57</v>
      </c>
      <c r="Q1024" s="1" t="str">
        <f>IFERROR(IF(A1024="Ordenes de Compra",VLOOKUP($E1024,'Ordenes de Compra'!$A$2:$E$1712,5,0),"Sin OC"),"Sin dato")</f>
        <v>Sin dato</v>
      </c>
      <c r="R1024" s="28" t="str">
        <f>IFERROR(IF(A1024="Ordenes de Compra",VLOOKUP($I1024,'Ordenes de Compra'!$B$2:$E$1712,3,0),"Sin OC"),"Sin dato")</f>
        <v>Sin dato</v>
      </c>
      <c r="S1024" s="1" t="str">
        <f>VLOOKUP($U1024,'Tablas intermedias'!$C$1:$H$222,5,0)</f>
        <v>Programa</v>
      </c>
      <c r="T1024" s="29" t="str">
        <f t="shared" si="46"/>
        <v>OK</v>
      </c>
      <c r="U1024" s="30" t="str">
        <f t="shared" si="47"/>
        <v>DCMEYAP#MS-PVDPVD - PrivadaDCMEYAP#MS - Dirección de coberturas de medicamentos especiales y de alto precio</v>
      </c>
      <c r="V1024" s="1" t="str">
        <f>VLOOKUP(U1024,'Tablas intermedias'!$C$1:$H$222,6,0)</f>
        <v>Si</v>
      </c>
      <c r="W1024" s="1" t="str">
        <f ca="1">IF(O1024&lt;30,"menos de 30 días","más de 30 días")</f>
        <v>más de 30 días</v>
      </c>
    </row>
    <row r="1025" spans="1:23" ht="14.25" hidden="1" thickTop="1" thickBot="1" x14ac:dyDescent="0.25">
      <c r="A1025" s="17" t="str">
        <f>IF(DetalleExp!H1025='Tablas intermedias'!$A$2,"Ordenes de Compra",IF(DetalleExp!H1025='Tablas intermedias'!$A$3,"Financiamiento Internacional","Legítimo Abono"))</f>
        <v>Ordenes de Compra</v>
      </c>
      <c r="B1025" s="7">
        <f>DetalleExp!E1025</f>
        <v>44298</v>
      </c>
      <c r="C1025" s="1" t="str">
        <f>DetalleExp!A1025</f>
        <v>EX-2021-31661060-APN-DTYC#MS</v>
      </c>
      <c r="D1025" s="1" t="str">
        <f>IF(A1025="Ordenes de Compra",VLOOKUP(C1025,Autogestión!$B$2:$D$5090,3,0),IF(A1025="Legítimo Abono",VLOOKUP(C1025,NoAmpOC!$B$2:$H$988,7,0),"Factura"))</f>
        <v>Factura</v>
      </c>
      <c r="E1025" s="26" t="str">
        <f>IF(A1025="Ordenes de Compra",VLOOKUP($C1025,Autogestión!$B$2:$G$5090,6,0),IF(A1025="Financiamiento Internacional",VLOOKUP($C1025,FinInt!$B$2:$G$508,6,0),"Legítimo Abono"))</f>
        <v>80-0036-CDI20</v>
      </c>
      <c r="F1025" s="26" t="str">
        <f>IF($A1025="Ordenes de Compra","ARS",IF($A1025="Financiamiento Internacional",VLOOKUP($C1025,FinInt!$B$2:$Q$508,15,0),VLOOKUP($C1025,NoAmpOC!$B$2:$T$988,18,0)))</f>
        <v>ARS</v>
      </c>
      <c r="G1025" s="5">
        <f>IF($A1025="Ordenes de Compra",VLOOKUP($C1025,Autogestión!$B$2:$H$5090,7,0),IF($A1025="Financiamiento Internacional",VLOOKUP($C1025,FinInt!$B$2:$Q$1308,16,0),VLOOKUP($C1025,NoAmpOC!$B$2:$T$988,19,0)))</f>
        <v>11356092</v>
      </c>
      <c r="H1025" s="5">
        <f t="shared" si="45"/>
        <v>11356092</v>
      </c>
      <c r="I1025" s="26" t="str">
        <f>IF($A1025="Ordenes de Compra",VLOOKUP($C1025,Autogestión!$B$2:$J$5090,9,0),IF($A1025="Financiamiento Internacional",VLOOKUP($C1025,FinInt!$B$2:$G$1555,6,0),"Legitimo Abono"))</f>
        <v>80-0001-OCA20</v>
      </c>
      <c r="J1025" s="1" t="str">
        <f>IF($A1025="Ordenes de Compra",VLOOKUP($C1025,Autogestión!$B$2:$R$5090,17,0),IF($A1025="Financiamiento Internacional",VLOOKUP($C1025,FinInt!$B$2:$O$1508,14,0),VLOOKUP($C1025,NoAmpOC!$B$2:$R$988,17,0)))</f>
        <v>BIOGEN</v>
      </c>
      <c r="K1025" s="7" t="str">
        <f>DetalleExp!AP1025</f>
        <v>DCMEYAP#MS-PVD</v>
      </c>
      <c r="L1025" s="7" t="str">
        <f>DetalleExp!AQ1025</f>
        <v>PVD - Privada</v>
      </c>
      <c r="M1025" s="7" t="str">
        <f>DetalleExp!AR1025</f>
        <v>DCMEYAP#MS - Dirección de coberturas de medicamentos especiales y de alto precio</v>
      </c>
      <c r="N1025" s="7">
        <f>DetalleExp!AS1025</f>
        <v>44321</v>
      </c>
      <c r="O1025" s="27">
        <f ca="1">ROUNDUP(TODAY()-N1025,0)</f>
        <v>34</v>
      </c>
      <c r="P1025" s="27">
        <f ca="1">ROUNDUP(TODAY()-B1025,0)</f>
        <v>57</v>
      </c>
      <c r="Q1025" s="1" t="str">
        <f>IFERROR(IF(A1025="Ordenes de Compra",VLOOKUP($E1025,'Ordenes de Compra'!$A$2:$E$1712,5,0),"Sin OC"),"Sin dato")</f>
        <v>Sin dato</v>
      </c>
      <c r="R1025" s="28" t="str">
        <f>IFERROR(IF(A1025="Ordenes de Compra",VLOOKUP($I1025,'Ordenes de Compra'!$B$2:$E$1712,3,0),"Sin OC"),"Sin dato")</f>
        <v>Sin dato</v>
      </c>
      <c r="S1025" s="1" t="str">
        <f>VLOOKUP($U1025,'Tablas intermedias'!$C$1:$H$222,5,0)</f>
        <v>Programa</v>
      </c>
      <c r="T1025" s="29" t="str">
        <f t="shared" si="46"/>
        <v>OK</v>
      </c>
      <c r="U1025" s="30" t="str">
        <f t="shared" si="47"/>
        <v>DCMEYAP#MS-PVDPVD - PrivadaDCMEYAP#MS - Dirección de coberturas de medicamentos especiales y de alto precio</v>
      </c>
      <c r="V1025" s="1" t="str">
        <f>VLOOKUP(U1025,'Tablas intermedias'!$C$1:$H$222,6,0)</f>
        <v>Si</v>
      </c>
      <c r="W1025" s="1" t="str">
        <f ca="1">IF(O1025&lt;30,"menos de 30 días","más de 30 días")</f>
        <v>más de 30 días</v>
      </c>
    </row>
    <row r="1026" spans="1:23" ht="14.25" hidden="1" thickTop="1" thickBot="1" x14ac:dyDescent="0.25">
      <c r="A1026" s="17" t="str">
        <f>IF(DetalleExp!H1026='Tablas intermedias'!$A$2,"Ordenes de Compra",IF(DetalleExp!H1026='Tablas intermedias'!$A$3,"Financiamiento Internacional","Legítimo Abono"))</f>
        <v>Financiamiento Internacional</v>
      </c>
      <c r="B1026" s="7">
        <f>DetalleExp!E1026</f>
        <v>44298</v>
      </c>
      <c r="C1026" s="1" t="str">
        <f>DetalleExp!A1026</f>
        <v>EX-2021-31675665-APN-DAFYP#MS</v>
      </c>
      <c r="D1026" s="1" t="str">
        <f>IF(A1026="Ordenes de Compra",VLOOKUP(C1026,Autogestión!$B$2:$D$5090,3,0),IF(A1026="Legítimo Abono",VLOOKUP(C1026,NoAmpOC!$B$2:$H$988,7,0),"Factura"))</f>
        <v>Factura</v>
      </c>
      <c r="E1026" s="26" t="str">
        <f>IF(A1026="Ordenes de Compra",VLOOKUP($C1026,Autogestión!$B$2:$G$5090,6,0),IF(A1026="Financiamiento Internacional",VLOOKUP($C1026,FinInt!$B$2:$G$508,6,0),"Legítimo Abono"))</f>
        <v>Proyecto Apoyo a la Cobertura Universal de Salud Efectiva en Argentina (SUMAR) - 8853-AR - BIRF</v>
      </c>
      <c r="F1026" s="26" t="str">
        <f>IF($A1026="Ordenes de Compra","ARS",IF($A1026="Financiamiento Internacional",VLOOKUP($C1026,FinInt!$B$2:$Q$508,15,0),VLOOKUP($C1026,NoAmpOC!$B$2:$T$988,18,0)))</f>
        <v>ARS</v>
      </c>
      <c r="G1026" s="5">
        <f>IF($A1026="Ordenes de Compra",VLOOKUP($C1026,Autogestión!$B$2:$H$5090,7,0),IF($A1026="Financiamiento Internacional",VLOOKUP($C1026,FinInt!$B$2:$Q$1308,16,0),VLOOKUP($C1026,NoAmpOC!$B$2:$T$988,19,0)))</f>
        <v>69900</v>
      </c>
      <c r="H1026" s="5">
        <f t="shared" si="45"/>
        <v>69900</v>
      </c>
      <c r="I1026" s="26" t="str">
        <f>IF($A1026="Ordenes de Compra",VLOOKUP($C1026,Autogestión!$B$2:$J$5090,9,0),IF($A1026="Financiamiento Internacional",VLOOKUP($C1026,FinInt!$B$2:$G$1555,6,0),"Legitimo Abono"))</f>
        <v>Proyecto Apoyo a la Cobertura Universal de Salud Efectiva en Argentina (SUMAR) - 8853-AR - BIRF</v>
      </c>
      <c r="J1026" s="1" t="str">
        <f>IF($A1026="Ordenes de Compra",VLOOKUP($C1026,Autogestión!$B$2:$R$5090,17,0),IF($A1026="Financiamiento Internacional",VLOOKUP($C1026,FinInt!$B$2:$O$1508,14,0),VLOOKUP($C1026,NoAmpOC!$B$2:$R$988,17,0)))</f>
        <v>AMERICAN VART SRL</v>
      </c>
      <c r="K1026" s="7" t="str">
        <f>DetalleExp!AP1026</f>
        <v>DAFYP#MS-ARCHIVO</v>
      </c>
      <c r="L1026" s="7" t="str">
        <f>DetalleExp!AQ1026</f>
        <v>ARCHIVO - Archivo</v>
      </c>
      <c r="M1026" s="7" t="str">
        <f>DetalleExp!AR1026</f>
        <v>DAFYP#MS - Dirección de administración financiera y presupuestaria</v>
      </c>
      <c r="N1026" s="7">
        <f>DetalleExp!AS1026</f>
        <v>44312</v>
      </c>
      <c r="O1026" s="27">
        <f ca="1">ROUNDUP(TODAY()-N1026,0)</f>
        <v>43</v>
      </c>
      <c r="P1026" s="27">
        <f ca="1">ROUNDUP(TODAY()-B1026,0)</f>
        <v>57</v>
      </c>
      <c r="Q1026" s="1" t="str">
        <f>IFERROR(IF(A1026="Ordenes de Compra",VLOOKUP($E1026,'Ordenes de Compra'!$A$2:$E$1712,5,0),"Sin OC"),"Sin dato")</f>
        <v>Sin OC</v>
      </c>
      <c r="R1026" s="28" t="str">
        <f>IFERROR(IF(A1026="Ordenes de Compra",VLOOKUP($I1026,'Ordenes de Compra'!$B$2:$E$1712,3,0),"Sin OC"),"Sin dato")</f>
        <v>Sin OC</v>
      </c>
      <c r="S1026" s="1" t="str">
        <f>VLOOKUP($U1026,'Tablas intermedias'!$C$1:$H$222,5,0)</f>
        <v>DGPFE</v>
      </c>
      <c r="T1026" s="29" t="str">
        <f t="shared" si="46"/>
        <v>OK</v>
      </c>
      <c r="U1026" s="30" t="str">
        <f t="shared" si="47"/>
        <v>DAFYP#MS-ARCHIVOARCHIVO - ArchivoDAFYP#MS - Dirección de administración financiera y presupuestaria</v>
      </c>
      <c r="V1026" s="1" t="str">
        <f>VLOOKUP(U1026,'Tablas intermedias'!$C$1:$H$222,6,0)</f>
        <v>No</v>
      </c>
      <c r="W1026" s="1" t="str">
        <f ca="1">IF(O1026&lt;30,"menos de 30 días","más de 30 días")</f>
        <v>más de 30 días</v>
      </c>
    </row>
    <row r="1027" spans="1:23" ht="14.25" hidden="1" thickTop="1" thickBot="1" x14ac:dyDescent="0.25">
      <c r="A1027" s="17" t="str">
        <f>IF(DetalleExp!H1027='Tablas intermedias'!$A$2,"Ordenes de Compra",IF(DetalleExp!H1027='Tablas intermedias'!$A$3,"Financiamiento Internacional","Legítimo Abono"))</f>
        <v>Financiamiento Internacional</v>
      </c>
      <c r="B1027" s="7">
        <f>DetalleExp!E1027</f>
        <v>44298</v>
      </c>
      <c r="C1027" s="1" t="str">
        <f>DetalleExp!A1027</f>
        <v>EX-2021-31676158-APN-DAFYP#MS</v>
      </c>
      <c r="D1027" s="1" t="str">
        <f>IF(A1027="Ordenes de Compra",VLOOKUP(C1027,Autogestión!$B$2:$D$5090,3,0),IF(A1027="Legítimo Abono",VLOOKUP(C1027,NoAmpOC!$B$2:$H$988,7,0),"Factura"))</f>
        <v>Factura</v>
      </c>
      <c r="E1027" s="26" t="str">
        <f>IF(A1027="Ordenes de Compra",VLOOKUP($C1027,Autogestión!$B$2:$G$5090,6,0),IF(A1027="Financiamiento Internacional",VLOOKUP($C1027,FinInt!$B$2:$G$508,6,0),"Legítimo Abono"))</f>
        <v>Proyecto Protección de la Población Vulnerable contra las Enfermedades Crónicas no Transmisibles (PROTEGER) - 8508-AR - BIRF</v>
      </c>
      <c r="F1027" s="26" t="str">
        <f>IF($A1027="Ordenes de Compra","ARS",IF($A1027="Financiamiento Internacional",VLOOKUP($C1027,FinInt!$B$2:$Q$508,15,0),VLOOKUP($C1027,NoAmpOC!$B$2:$T$988,18,0)))</f>
        <v>ARS</v>
      </c>
      <c r="G1027" s="5">
        <f>IF($A1027="Ordenes de Compra",VLOOKUP($C1027,Autogestión!$B$2:$H$5090,7,0),IF($A1027="Financiamiento Internacional",VLOOKUP($C1027,FinInt!$B$2:$Q$1308,16,0),VLOOKUP($C1027,NoAmpOC!$B$2:$T$988,19,0)))</f>
        <v>21000</v>
      </c>
      <c r="H1027" s="5">
        <f t="shared" ref="H1027:H1090" si="48">IF(F1027="USD",G1027*$Z$1,IF(F1027="EUR",G1027*$AD$1,G1027))</f>
        <v>21000</v>
      </c>
      <c r="I1027" s="26" t="str">
        <f>IF($A1027="Ordenes de Compra",VLOOKUP($C1027,Autogestión!$B$2:$J$5090,9,0),IF($A1027="Financiamiento Internacional",VLOOKUP($C1027,FinInt!$B$2:$G$1555,6,0),"Legitimo Abono"))</f>
        <v>Proyecto Protección de la Población Vulnerable contra las Enfermedades Crónicas no Transmisibles (PROTEGER) - 8508-AR - BIRF</v>
      </c>
      <c r="J1027" s="1" t="str">
        <f>IF($A1027="Ordenes de Compra",VLOOKUP($C1027,Autogestión!$B$2:$R$5090,17,0),IF($A1027="Financiamiento Internacional",VLOOKUP($C1027,FinInt!$B$2:$O$1508,14,0),VLOOKUP($C1027,NoAmpOC!$B$2:$R$988,17,0)))</f>
        <v>AMERICAN VART SRL</v>
      </c>
      <c r="K1027" s="7" t="str">
        <f>DetalleExp!AP1027</f>
        <v>DAFYP#MS-ARCHIVO</v>
      </c>
      <c r="L1027" s="7" t="str">
        <f>DetalleExp!AQ1027</f>
        <v>ARCHIVO - Archivo</v>
      </c>
      <c r="M1027" s="7" t="str">
        <f>DetalleExp!AR1027</f>
        <v>DAFYP#MS - Dirección de administración financiera y presupuestaria</v>
      </c>
      <c r="N1027" s="7">
        <f>DetalleExp!AS1027</f>
        <v>44312</v>
      </c>
      <c r="O1027" s="27">
        <f ca="1">ROUNDUP(TODAY()-N1027,0)</f>
        <v>43</v>
      </c>
      <c r="P1027" s="27">
        <f ca="1">ROUNDUP(TODAY()-B1027,0)</f>
        <v>57</v>
      </c>
      <c r="Q1027" s="1" t="str">
        <f>IFERROR(IF(A1027="Ordenes de Compra",VLOOKUP($E1027,'Ordenes de Compra'!$A$2:$E$1712,5,0),"Sin OC"),"Sin dato")</f>
        <v>Sin OC</v>
      </c>
      <c r="R1027" s="28" t="str">
        <f>IFERROR(IF(A1027="Ordenes de Compra",VLOOKUP($I1027,'Ordenes de Compra'!$B$2:$E$1712,3,0),"Sin OC"),"Sin dato")</f>
        <v>Sin OC</v>
      </c>
      <c r="S1027" s="1" t="str">
        <f>VLOOKUP($U1027,'Tablas intermedias'!$C$1:$H$222,5,0)</f>
        <v>DGPFE</v>
      </c>
      <c r="T1027" s="29" t="str">
        <f t="shared" ref="T1027:T1090" si="49">IF(AND(D1027="Factura",OR(G1027&gt;100000000,R1027=G1027)),"Ver","OK")</f>
        <v>OK</v>
      </c>
      <c r="U1027" s="30" t="str">
        <f t="shared" ref="U1027:U1090" si="50">K1027&amp;L1027&amp;M1027</f>
        <v>DAFYP#MS-ARCHIVOARCHIVO - ArchivoDAFYP#MS - Dirección de administración financiera y presupuestaria</v>
      </c>
      <c r="V1027" s="1" t="str">
        <f>VLOOKUP(U1027,'Tablas intermedias'!$C$1:$H$222,6,0)</f>
        <v>No</v>
      </c>
      <c r="W1027" s="1" t="str">
        <f ca="1">IF(O1027&lt;30,"menos de 30 días","más de 30 días")</f>
        <v>más de 30 días</v>
      </c>
    </row>
    <row r="1028" spans="1:23" ht="14.25" hidden="1" thickTop="1" thickBot="1" x14ac:dyDescent="0.25">
      <c r="A1028" s="17" t="str">
        <f>IF(DetalleExp!H1028='Tablas intermedias'!$A$2,"Ordenes de Compra",IF(DetalleExp!H1028='Tablas intermedias'!$A$3,"Financiamiento Internacional","Legítimo Abono"))</f>
        <v>Financiamiento Internacional</v>
      </c>
      <c r="B1028" s="7">
        <f>DetalleExp!E1028</f>
        <v>44298</v>
      </c>
      <c r="C1028" s="1" t="str">
        <f>DetalleExp!A1028</f>
        <v>EX-2021-31676825-APN-DAFYP#MS</v>
      </c>
      <c r="D1028" s="1" t="str">
        <f>IF(A1028="Ordenes de Compra",VLOOKUP(C1028,Autogestión!$B$2:$D$5090,3,0),IF(A1028="Legítimo Abono",VLOOKUP(C1028,NoAmpOC!$B$2:$H$988,7,0),"Factura"))</f>
        <v>Factura</v>
      </c>
      <c r="E1028" s="26" t="str">
        <f>IF(A1028="Ordenes de Compra",VLOOKUP($C1028,Autogestión!$B$2:$G$5090,6,0),IF(A1028="Financiamiento Internacional",VLOOKUP($C1028,FinInt!$B$2:$G$508,6,0),"Legítimo Abono"))</f>
        <v>Programa Multifase de Atención Primaria a la Salud para el Manejo de Enfermedades Crónicas No Transmisibles. Segunda Operación - 3772/0C-AR - BID</v>
      </c>
      <c r="F1028" s="26" t="str">
        <f>IF($A1028="Ordenes de Compra","ARS",IF($A1028="Financiamiento Internacional",VLOOKUP($C1028,FinInt!$B$2:$Q$508,15,0),VLOOKUP($C1028,NoAmpOC!$B$2:$T$988,18,0)))</f>
        <v>ARS</v>
      </c>
      <c r="G1028" s="5">
        <f>IF($A1028="Ordenes de Compra",VLOOKUP($C1028,Autogestión!$B$2:$H$5090,7,0),IF($A1028="Financiamiento Internacional",VLOOKUP($C1028,FinInt!$B$2:$Q$1308,16,0),VLOOKUP($C1028,NoAmpOC!$B$2:$T$988,19,0)))</f>
        <v>21000</v>
      </c>
      <c r="H1028" s="5">
        <f t="shared" si="48"/>
        <v>21000</v>
      </c>
      <c r="I1028" s="26" t="str">
        <f>IF($A1028="Ordenes de Compra",VLOOKUP($C1028,Autogestión!$B$2:$J$5090,9,0),IF($A1028="Financiamiento Internacional",VLOOKUP($C1028,FinInt!$B$2:$G$1555,6,0),"Legitimo Abono"))</f>
        <v>Programa Multifase de Atención Primaria a la Salud para el Manejo de Enfermedades Crónicas No Transmisibles. Segunda Operación - 3772/0C-AR - BID</v>
      </c>
      <c r="J1028" s="1" t="str">
        <f>IF($A1028="Ordenes de Compra",VLOOKUP($C1028,Autogestión!$B$2:$R$5090,17,0),IF($A1028="Financiamiento Internacional",VLOOKUP($C1028,FinInt!$B$2:$O$1508,14,0),VLOOKUP($C1028,NoAmpOC!$B$2:$R$988,17,0)))</f>
        <v>AMERICAN VART SRL</v>
      </c>
      <c r="K1028" s="7" t="str">
        <f>DetalleExp!AP1028</f>
        <v>DAFYP#MS-ARCHIVO</v>
      </c>
      <c r="L1028" s="7" t="str">
        <f>DetalleExp!AQ1028</f>
        <v>ARCHIVO - Archivo</v>
      </c>
      <c r="M1028" s="7" t="str">
        <f>DetalleExp!AR1028</f>
        <v>DAFYP#MS - Dirección de administración financiera y presupuestaria</v>
      </c>
      <c r="N1028" s="7">
        <f>DetalleExp!AS1028</f>
        <v>44313</v>
      </c>
      <c r="O1028" s="27">
        <f ca="1">ROUNDUP(TODAY()-N1028,0)</f>
        <v>42</v>
      </c>
      <c r="P1028" s="27">
        <f ca="1">ROUNDUP(TODAY()-B1028,0)</f>
        <v>57</v>
      </c>
      <c r="Q1028" s="1" t="str">
        <f>IFERROR(IF(A1028="Ordenes de Compra",VLOOKUP($E1028,'Ordenes de Compra'!$A$2:$E$1712,5,0),"Sin OC"),"Sin dato")</f>
        <v>Sin OC</v>
      </c>
      <c r="R1028" s="28" t="str">
        <f>IFERROR(IF(A1028="Ordenes de Compra",VLOOKUP($I1028,'Ordenes de Compra'!$B$2:$E$1712,3,0),"Sin OC"),"Sin dato")</f>
        <v>Sin OC</v>
      </c>
      <c r="S1028" s="1" t="str">
        <f>VLOOKUP($U1028,'Tablas intermedias'!$C$1:$H$222,5,0)</f>
        <v>DGPFE</v>
      </c>
      <c r="T1028" s="29" t="str">
        <f t="shared" si="49"/>
        <v>OK</v>
      </c>
      <c r="U1028" s="30" t="str">
        <f t="shared" si="50"/>
        <v>DAFYP#MS-ARCHIVOARCHIVO - ArchivoDAFYP#MS - Dirección de administración financiera y presupuestaria</v>
      </c>
      <c r="V1028" s="1" t="str">
        <f>VLOOKUP(U1028,'Tablas intermedias'!$C$1:$H$222,6,0)</f>
        <v>No</v>
      </c>
      <c r="W1028" s="1" t="str">
        <f ca="1">IF(O1028&lt;30,"menos de 30 días","más de 30 días")</f>
        <v>más de 30 días</v>
      </c>
    </row>
    <row r="1029" spans="1:23" ht="14.25" hidden="1" thickTop="1" thickBot="1" x14ac:dyDescent="0.25">
      <c r="A1029" s="17" t="str">
        <f>IF(DetalleExp!H1029='Tablas intermedias'!$A$2,"Ordenes de Compra",IF(DetalleExp!H1029='Tablas intermedias'!$A$3,"Financiamiento Internacional","Legítimo Abono"))</f>
        <v>Ordenes de Compra</v>
      </c>
      <c r="B1029" s="7">
        <f>DetalleExp!E1029</f>
        <v>44299</v>
      </c>
      <c r="C1029" s="1" t="str">
        <f>DetalleExp!A1029</f>
        <v>EX-2021-31847711-APN-DTYC#MS</v>
      </c>
      <c r="D1029" s="1" t="str">
        <f>IF(A1029="Ordenes de Compra",VLOOKUP(C1029,Autogestión!$B$2:$D$5090,3,0),IF(A1029="Legítimo Abono",VLOOKUP(C1029,NoAmpOC!$B$2:$H$988,7,0),"Factura"))</f>
        <v>Factura</v>
      </c>
      <c r="E1029" s="26" t="str">
        <f>IF(A1029="Ordenes de Compra",VLOOKUP($C1029,Autogestión!$B$2:$G$5090,6,0),IF(A1029="Financiamiento Internacional",VLOOKUP($C1029,FinInt!$B$2:$G$508,6,0),"Legítimo Abono"))</f>
        <v>80-0016-LPU18</v>
      </c>
      <c r="F1029" s="26" t="str">
        <f>IF($A1029="Ordenes de Compra","ARS",IF($A1029="Financiamiento Internacional",VLOOKUP($C1029,FinInt!$B$2:$Q$508,15,0),VLOOKUP($C1029,NoAmpOC!$B$2:$T$988,18,0)))</f>
        <v>ARS</v>
      </c>
      <c r="G1029" s="5">
        <f>IF($A1029="Ordenes de Compra",VLOOKUP($C1029,Autogestión!$B$2:$H$5090,7,0),IF($A1029="Financiamiento Internacional",VLOOKUP($C1029,FinInt!$B$2:$Q$1308,16,0),VLOOKUP($C1029,NoAmpOC!$B$2:$T$988,19,0)))</f>
        <v>1180800</v>
      </c>
      <c r="H1029" s="5">
        <f t="shared" si="48"/>
        <v>1180800</v>
      </c>
      <c r="I1029" s="26" t="str">
        <f>IF($A1029="Ordenes de Compra",VLOOKUP($C1029,Autogestión!$B$2:$J$5090,9,0),IF($A1029="Financiamiento Internacional",VLOOKUP($C1029,FinInt!$B$2:$G$1555,6,0),"Legitimo Abono"))</f>
        <v>80-1119-OC19</v>
      </c>
      <c r="J1029" s="1" t="str">
        <f>IF($A1029="Ordenes de Compra",VLOOKUP($C1029,Autogestión!$B$2:$R$5090,17,0),IF($A1029="Financiamiento Internacional",VLOOKUP($C1029,FinInt!$B$2:$O$1508,14,0),VLOOKUP($C1029,NoAmpOC!$B$2:$R$988,17,0)))</f>
        <v>LECTUS S.A.</v>
      </c>
      <c r="K1029" s="7" t="str">
        <f>DetalleExp!AP1029</f>
        <v>MWEIMAN</v>
      </c>
      <c r="L1029" s="7" t="str">
        <f>DetalleExp!AQ1029</f>
        <v>TESORERIA - Tesorería</v>
      </c>
      <c r="M1029" s="7" t="str">
        <f>DetalleExp!AR1029</f>
        <v>DCYT#MS - Dirección de contabilidad y tesorería</v>
      </c>
      <c r="N1029" s="7">
        <f>DetalleExp!AS1029</f>
        <v>44347</v>
      </c>
      <c r="O1029" s="27">
        <f ca="1">ROUNDUP(TODAY()-N1029,0)</f>
        <v>8</v>
      </c>
      <c r="P1029" s="27">
        <f ca="1">ROUNDUP(TODAY()-B1029,0)</f>
        <v>56</v>
      </c>
      <c r="Q1029" s="1" t="str">
        <f>IFERROR(IF(A1029="Ordenes de Compra",VLOOKUP($E1029,'Ordenes de Compra'!$A$2:$E$1712,5,0),"Sin OC"),"Sin dato")</f>
        <v>22.0.0.41.0</v>
      </c>
      <c r="R1029" s="28">
        <f>IFERROR(IF(A1029="Ordenes de Compra",VLOOKUP($I1029,'Ordenes de Compra'!$B$2:$E$1712,3,0),"Sin OC"),"Sin dato")</f>
        <v>65600000</v>
      </c>
      <c r="S1029" s="1" t="str">
        <f>VLOOKUP($U1029,'Tablas intermedias'!$C$1:$H$222,5,0)</f>
        <v>Tesorería</v>
      </c>
      <c r="T1029" s="29" t="str">
        <f t="shared" si="49"/>
        <v>OK</v>
      </c>
      <c r="U1029" s="30" t="str">
        <f t="shared" si="50"/>
        <v>MWEIMANTESORERIA - TesoreríaDCYT#MS - Dirección de contabilidad y tesorería</v>
      </c>
      <c r="V1029" s="1" t="str">
        <f>VLOOKUP(U1029,'Tablas intermedias'!$C$1:$H$222,6,0)</f>
        <v>No</v>
      </c>
      <c r="W1029" s="1" t="str">
        <f ca="1">IF(O1029&lt;30,"menos de 30 días","más de 30 días")</f>
        <v>menos de 30 días</v>
      </c>
    </row>
    <row r="1030" spans="1:23" ht="14.25" hidden="1" thickTop="1" thickBot="1" x14ac:dyDescent="0.25">
      <c r="A1030" s="17" t="str">
        <f>IF(DetalleExp!H1030='Tablas intermedias'!$A$2,"Ordenes de Compra",IF(DetalleExp!H1030='Tablas intermedias'!$A$3,"Financiamiento Internacional","Legítimo Abono"))</f>
        <v>Financiamiento Internacional</v>
      </c>
      <c r="B1030" s="7">
        <f>DetalleExp!E1030</f>
        <v>44299</v>
      </c>
      <c r="C1030" s="1" t="str">
        <f>DetalleExp!A1030</f>
        <v>EX-2021-31873891-APN-DAFYP#MS</v>
      </c>
      <c r="D1030" s="1" t="str">
        <f>IF(A1030="Ordenes de Compra",VLOOKUP(C1030,Autogestión!$B$2:$D$5090,3,0),IF(A1030="Legítimo Abono",VLOOKUP(C1030,NoAmpOC!$B$2:$H$988,7,0),"Factura"))</f>
        <v>Factura</v>
      </c>
      <c r="E1030" s="26" t="str">
        <f>IF(A1030="Ordenes de Compra",VLOOKUP($C1030,Autogestión!$B$2:$G$5090,6,0),IF(A1030="Financiamiento Internacional",VLOOKUP($C1030,FinInt!$B$2:$G$508,6,0),"Legítimo Abono"))</f>
        <v>Programa Multifase de Atención Primaria a la Salud para el Manejo de Enfermedades Crónicas No Transmisibles. Segunda Operación - 3772/0C-AR - BID</v>
      </c>
      <c r="F1030" s="26" t="str">
        <f>IF($A1030="Ordenes de Compra","ARS",IF($A1030="Financiamiento Internacional",VLOOKUP($C1030,FinInt!$B$2:$Q$508,15,0),VLOOKUP($C1030,NoAmpOC!$B$2:$T$988,18,0)))</f>
        <v>ARS</v>
      </c>
      <c r="G1030" s="5">
        <f>IF($A1030="Ordenes de Compra",VLOOKUP($C1030,Autogestión!$B$2:$H$5090,7,0),IF($A1030="Financiamiento Internacional",VLOOKUP($C1030,FinInt!$B$2:$Q$1308,16,0),VLOOKUP($C1030,NoAmpOC!$B$2:$T$988,19,0)))</f>
        <v>959009.54</v>
      </c>
      <c r="H1030" s="5">
        <f t="shared" si="48"/>
        <v>959009.54</v>
      </c>
      <c r="I1030" s="26" t="str">
        <f>IF($A1030="Ordenes de Compra",VLOOKUP($C1030,Autogestión!$B$2:$J$5090,9,0),IF($A1030="Financiamiento Internacional",VLOOKUP($C1030,FinInt!$B$2:$G$1555,6,0),"Legitimo Abono"))</f>
        <v>Programa Multifase de Atención Primaria a la Salud para el Manejo de Enfermedades Crónicas No Transmisibles. Segunda Operación - 3772/0C-AR - BID</v>
      </c>
      <c r="J1030" s="1" t="str">
        <f>IF($A1030="Ordenes de Compra",VLOOKUP($C1030,Autogestión!$B$2:$R$5090,17,0),IF($A1030="Financiamiento Internacional",VLOOKUP($C1030,FinInt!$B$2:$O$1508,14,0),VLOOKUP($C1030,NoAmpOC!$B$2:$R$988,17,0)))</f>
        <v>Matrice Consulting S.R.L</v>
      </c>
      <c r="K1030" s="7" t="str">
        <f>DetalleExp!AP1030</f>
        <v>DAFYP#MS-ARCHIVO</v>
      </c>
      <c r="L1030" s="7" t="str">
        <f>DetalleExp!AQ1030</f>
        <v>ARCHIVO - Archivo</v>
      </c>
      <c r="M1030" s="7" t="str">
        <f>DetalleExp!AR1030</f>
        <v>DAFYP#MS - Dirección de administración financiera y presupuestaria</v>
      </c>
      <c r="N1030" s="7">
        <f>DetalleExp!AS1030</f>
        <v>44322</v>
      </c>
      <c r="O1030" s="27">
        <f ca="1">ROUNDUP(TODAY()-N1030,0)</f>
        <v>33</v>
      </c>
      <c r="P1030" s="27">
        <f ca="1">ROUNDUP(TODAY()-B1030,0)</f>
        <v>56</v>
      </c>
      <c r="Q1030" s="1" t="str">
        <f>IFERROR(IF(A1030="Ordenes de Compra",VLOOKUP($E1030,'Ordenes de Compra'!$A$2:$E$1712,5,0),"Sin OC"),"Sin dato")</f>
        <v>Sin OC</v>
      </c>
      <c r="R1030" s="28" t="str">
        <f>IFERROR(IF(A1030="Ordenes de Compra",VLOOKUP($I1030,'Ordenes de Compra'!$B$2:$E$1712,3,0),"Sin OC"),"Sin dato")</f>
        <v>Sin OC</v>
      </c>
      <c r="S1030" s="1" t="str">
        <f>VLOOKUP($U1030,'Tablas intermedias'!$C$1:$H$222,5,0)</f>
        <v>DGPFE</v>
      </c>
      <c r="T1030" s="29" t="str">
        <f t="shared" si="49"/>
        <v>OK</v>
      </c>
      <c r="U1030" s="30" t="str">
        <f t="shared" si="50"/>
        <v>DAFYP#MS-ARCHIVOARCHIVO - ArchivoDAFYP#MS - Dirección de administración financiera y presupuestaria</v>
      </c>
      <c r="V1030" s="1" t="str">
        <f>VLOOKUP(U1030,'Tablas intermedias'!$C$1:$H$222,6,0)</f>
        <v>No</v>
      </c>
      <c r="W1030" s="1" t="str">
        <f ca="1">IF(O1030&lt;30,"menos de 30 días","más de 30 días")</f>
        <v>más de 30 días</v>
      </c>
    </row>
    <row r="1031" spans="1:23" ht="14.25" hidden="1" thickTop="1" thickBot="1" x14ac:dyDescent="0.25">
      <c r="A1031" s="17" t="str">
        <f>IF(DetalleExp!H1031='Tablas intermedias'!$A$2,"Ordenes de Compra",IF(DetalleExp!H1031='Tablas intermedias'!$A$3,"Financiamiento Internacional","Legítimo Abono"))</f>
        <v>Financiamiento Internacional</v>
      </c>
      <c r="B1031" s="7">
        <f>DetalleExp!E1031</f>
        <v>44300</v>
      </c>
      <c r="C1031" s="1" t="str">
        <f>DetalleExp!A1031</f>
        <v>EX-2021-32203587-APN-DAFYP#MS</v>
      </c>
      <c r="D1031" s="1" t="str">
        <f>IF(A1031="Ordenes de Compra",VLOOKUP(C1031,Autogestión!$B$2:$D$5090,3,0),IF(A1031="Legítimo Abono",VLOOKUP(C1031,NoAmpOC!$B$2:$H$988,7,0),"Factura"))</f>
        <v>Factura</v>
      </c>
      <c r="E1031" s="26" t="str">
        <f>IF(A1031="Ordenes de Compra",VLOOKUP($C1031,Autogestión!$B$2:$G$5090,6,0),IF(A1031="Financiamiento Internacional",VLOOKUP($C1031,FinInt!$B$2:$G$508,6,0),"Legítimo Abono"))</f>
        <v>Proyecto Protección de la Población Vulnerable contra las Enfermedades Crónicas no Transmisibles (PROTEGER) - 8508-AR - BIRF</v>
      </c>
      <c r="F1031" s="26" t="str">
        <f>IF($A1031="Ordenes de Compra","ARS",IF($A1031="Financiamiento Internacional",VLOOKUP($C1031,FinInt!$B$2:$Q$508,15,0),VLOOKUP($C1031,NoAmpOC!$B$2:$T$988,18,0)))</f>
        <v>ARS</v>
      </c>
      <c r="G1031" s="5">
        <f>IF($A1031="Ordenes de Compra",VLOOKUP($C1031,Autogestión!$B$2:$H$5090,7,0),IF($A1031="Financiamiento Internacional",VLOOKUP($C1031,FinInt!$B$2:$Q$1308,16,0),VLOOKUP($C1031,NoAmpOC!$B$2:$T$988,19,0)))</f>
        <v>2577373.48</v>
      </c>
      <c r="H1031" s="5">
        <f t="shared" si="48"/>
        <v>2577373.48</v>
      </c>
      <c r="I1031" s="26" t="str">
        <f>IF($A1031="Ordenes de Compra",VLOOKUP($C1031,Autogestión!$B$2:$J$5090,9,0),IF($A1031="Financiamiento Internacional",VLOOKUP($C1031,FinInt!$B$2:$G$1555,6,0),"Legitimo Abono"))</f>
        <v>Proyecto Protección de la Población Vulnerable contra las Enfermedades Crónicas no Transmisibles (PROTEGER) - 8508-AR - BIRF</v>
      </c>
      <c r="J1031" s="1" t="str">
        <f>IF($A1031="Ordenes de Compra",VLOOKUP($C1031,Autogestión!$B$2:$R$5090,17,0),IF($A1031="Financiamiento Internacional",VLOOKUP($C1031,FinInt!$B$2:$O$1508,14,0),VLOOKUP($C1031,NoAmpOC!$B$2:$R$988,17,0)))</f>
        <v>ADLER, HASENCLEVER &amp; ASOCIADOS S.R.L.</v>
      </c>
      <c r="K1031" s="7" t="str">
        <f>DetalleExp!AP1031</f>
        <v>DAFYP#MS-ARCHIVO</v>
      </c>
      <c r="L1031" s="7" t="str">
        <f>DetalleExp!AQ1031</f>
        <v>ARCHIVO - Archivo</v>
      </c>
      <c r="M1031" s="7" t="str">
        <f>DetalleExp!AR1031</f>
        <v>DAFYP#MS - Dirección de administración financiera y presupuestaria</v>
      </c>
      <c r="N1031" s="7">
        <f>DetalleExp!AS1031</f>
        <v>44314</v>
      </c>
      <c r="O1031" s="27">
        <f ca="1">ROUNDUP(TODAY()-N1031,0)</f>
        <v>41</v>
      </c>
      <c r="P1031" s="27">
        <f ca="1">ROUNDUP(TODAY()-B1031,0)</f>
        <v>55</v>
      </c>
      <c r="Q1031" s="1" t="str">
        <f>IFERROR(IF(A1031="Ordenes de Compra",VLOOKUP($E1031,'Ordenes de Compra'!$A$2:$E$1712,5,0),"Sin OC"),"Sin dato")</f>
        <v>Sin OC</v>
      </c>
      <c r="R1031" s="28" t="str">
        <f>IFERROR(IF(A1031="Ordenes de Compra",VLOOKUP($I1031,'Ordenes de Compra'!$B$2:$E$1712,3,0),"Sin OC"),"Sin dato")</f>
        <v>Sin OC</v>
      </c>
      <c r="S1031" s="1" t="str">
        <f>VLOOKUP($U1031,'Tablas intermedias'!$C$1:$H$222,5,0)</f>
        <v>DGPFE</v>
      </c>
      <c r="T1031" s="29" t="str">
        <f t="shared" si="49"/>
        <v>OK</v>
      </c>
      <c r="U1031" s="30" t="str">
        <f t="shared" si="50"/>
        <v>DAFYP#MS-ARCHIVOARCHIVO - ArchivoDAFYP#MS - Dirección de administración financiera y presupuestaria</v>
      </c>
      <c r="V1031" s="1" t="str">
        <f>VLOOKUP(U1031,'Tablas intermedias'!$C$1:$H$222,6,0)</f>
        <v>No</v>
      </c>
      <c r="W1031" s="1" t="str">
        <f ca="1">IF(O1031&lt;30,"menos de 30 días","más de 30 días")</f>
        <v>más de 30 días</v>
      </c>
    </row>
    <row r="1032" spans="1:23" ht="14.25" hidden="1" thickTop="1" thickBot="1" x14ac:dyDescent="0.25">
      <c r="A1032" s="17" t="str">
        <f>IF(DetalleExp!H1032='Tablas intermedias'!$A$2,"Ordenes de Compra",IF(DetalleExp!H1032='Tablas intermedias'!$A$3,"Financiamiento Internacional","Legítimo Abono"))</f>
        <v>Financiamiento Internacional</v>
      </c>
      <c r="B1032" s="7">
        <f>DetalleExp!E1032</f>
        <v>44300</v>
      </c>
      <c r="C1032" s="1" t="str">
        <f>DetalleExp!A1032</f>
        <v>EX-2021-32207523-APN-DAFYP#MS</v>
      </c>
      <c r="D1032" s="1" t="str">
        <f>IF(A1032="Ordenes de Compra",VLOOKUP(C1032,Autogestión!$B$2:$D$5090,3,0),IF(A1032="Legítimo Abono",VLOOKUP(C1032,NoAmpOC!$B$2:$H$988,7,0),"Factura"))</f>
        <v>Factura</v>
      </c>
      <c r="E1032" s="26" t="str">
        <f>IF(A1032="Ordenes de Compra",VLOOKUP($C1032,Autogestión!$B$2:$G$5090,6,0),IF(A1032="Financiamiento Internacional",VLOOKUP($C1032,FinInt!$B$2:$G$508,6,0),"Legítimo Abono"))</f>
        <v>Proyecto Protección de la Población Vulnerable contra las Enfermedades Crónicas no Transmisibles (PROTEGER) - 8508-AR - BIRF</v>
      </c>
      <c r="F1032" s="26" t="str">
        <f>IF($A1032="Ordenes de Compra","ARS",IF($A1032="Financiamiento Internacional",VLOOKUP($C1032,FinInt!$B$2:$Q$508,15,0),VLOOKUP($C1032,NoAmpOC!$B$2:$T$988,18,0)))</f>
        <v>ARS</v>
      </c>
      <c r="G1032" s="5">
        <f>IF($A1032="Ordenes de Compra",VLOOKUP($C1032,Autogestión!$B$2:$H$5090,7,0),IF($A1032="Financiamiento Internacional",VLOOKUP($C1032,FinInt!$B$2:$Q$1308,16,0),VLOOKUP($C1032,NoAmpOC!$B$2:$T$988,19,0)))</f>
        <v>3221716.85</v>
      </c>
      <c r="H1032" s="5">
        <f t="shared" si="48"/>
        <v>3221716.85</v>
      </c>
      <c r="I1032" s="26" t="str">
        <f>IF($A1032="Ordenes de Compra",VLOOKUP($C1032,Autogestión!$B$2:$J$5090,9,0),IF($A1032="Financiamiento Internacional",VLOOKUP($C1032,FinInt!$B$2:$G$1555,6,0),"Legitimo Abono"))</f>
        <v>Proyecto Protección de la Población Vulnerable contra las Enfermedades Crónicas no Transmisibles (PROTEGER) - 8508-AR - BIRF</v>
      </c>
      <c r="J1032" s="1" t="str">
        <f>IF($A1032="Ordenes de Compra",VLOOKUP($C1032,Autogestión!$B$2:$R$5090,17,0),IF($A1032="Financiamiento Internacional",VLOOKUP($C1032,FinInt!$B$2:$O$1508,14,0),VLOOKUP($C1032,NoAmpOC!$B$2:$R$988,17,0)))</f>
        <v>ADLER, HASENCLEVER &amp; ASOCIADOS S.R.L.</v>
      </c>
      <c r="K1032" s="7" t="str">
        <f>DetalleExp!AP1032</f>
        <v>DAFYP#MS-ARCHIVO</v>
      </c>
      <c r="L1032" s="7" t="str">
        <f>DetalleExp!AQ1032</f>
        <v>ARCHIVO - Archivo</v>
      </c>
      <c r="M1032" s="7" t="str">
        <f>DetalleExp!AR1032</f>
        <v>DAFYP#MS - Dirección de administración financiera y presupuestaria</v>
      </c>
      <c r="N1032" s="7">
        <f>DetalleExp!AS1032</f>
        <v>44322</v>
      </c>
      <c r="O1032" s="27">
        <f ca="1">ROUNDUP(TODAY()-N1032,0)</f>
        <v>33</v>
      </c>
      <c r="P1032" s="27">
        <f ca="1">ROUNDUP(TODAY()-B1032,0)</f>
        <v>55</v>
      </c>
      <c r="Q1032" s="1" t="str">
        <f>IFERROR(IF(A1032="Ordenes de Compra",VLOOKUP($E1032,'Ordenes de Compra'!$A$2:$E$1712,5,0),"Sin OC"),"Sin dato")</f>
        <v>Sin OC</v>
      </c>
      <c r="R1032" s="28" t="str">
        <f>IFERROR(IF(A1032="Ordenes de Compra",VLOOKUP($I1032,'Ordenes de Compra'!$B$2:$E$1712,3,0),"Sin OC"),"Sin dato")</f>
        <v>Sin OC</v>
      </c>
      <c r="S1032" s="1" t="str">
        <f>VLOOKUP($U1032,'Tablas intermedias'!$C$1:$H$222,5,0)</f>
        <v>DGPFE</v>
      </c>
      <c r="T1032" s="29" t="str">
        <f t="shared" si="49"/>
        <v>OK</v>
      </c>
      <c r="U1032" s="30" t="str">
        <f t="shared" si="50"/>
        <v>DAFYP#MS-ARCHIVOARCHIVO - ArchivoDAFYP#MS - Dirección de administración financiera y presupuestaria</v>
      </c>
      <c r="V1032" s="1" t="str">
        <f>VLOOKUP(U1032,'Tablas intermedias'!$C$1:$H$222,6,0)</f>
        <v>No</v>
      </c>
      <c r="W1032" s="1" t="str">
        <f ca="1">IF(O1032&lt;30,"menos de 30 días","más de 30 días")</f>
        <v>más de 30 días</v>
      </c>
    </row>
    <row r="1033" spans="1:23" ht="14.25" hidden="1" thickTop="1" thickBot="1" x14ac:dyDescent="0.25">
      <c r="A1033" s="17" t="str">
        <f>IF(DetalleExp!H1033='Tablas intermedias'!$A$2,"Ordenes de Compra",IF(DetalleExp!H1033='Tablas intermedias'!$A$3,"Financiamiento Internacional","Legítimo Abono"))</f>
        <v>Financiamiento Internacional</v>
      </c>
      <c r="B1033" s="7">
        <f>DetalleExp!E1033</f>
        <v>44300</v>
      </c>
      <c r="C1033" s="1" t="str">
        <f>DetalleExp!A1033</f>
        <v>EX-2021-32231547-APN-DAFYP#MS</v>
      </c>
      <c r="D1033" s="1" t="str">
        <f>IF(A1033="Ordenes de Compra",VLOOKUP(C1033,Autogestión!$B$2:$D$5090,3,0),IF(A1033="Legítimo Abono",VLOOKUP(C1033,NoAmpOC!$B$2:$H$988,7,0),"Factura"))</f>
        <v>Factura</v>
      </c>
      <c r="E1033" s="26" t="str">
        <f>IF(A1033="Ordenes de Compra",VLOOKUP($C1033,Autogestión!$B$2:$G$5090,6,0),IF(A1033="Financiamiento Internacional",VLOOKUP($C1033,FinInt!$B$2:$G$508,6,0),"Legítimo Abono"))</f>
        <v>Consolidación del modelo de Atención Primaria de la Salud a través de la Provisión y Dispensa de Medicamentos Esenciales ¿ Proyectos financiados Organismos Multilaterales Regionales - ARG/15/001 - PNUD</v>
      </c>
      <c r="F1033" s="26" t="str">
        <f>IF($A1033="Ordenes de Compra","ARS",IF($A1033="Financiamiento Internacional",VLOOKUP($C1033,FinInt!$B$2:$Q$508,15,0),VLOOKUP($C1033,NoAmpOC!$B$2:$T$988,18,0)))</f>
        <v>ARS</v>
      </c>
      <c r="G1033" s="5">
        <f>IF($A1033="Ordenes de Compra",VLOOKUP($C1033,Autogestión!$B$2:$H$5090,7,0),IF($A1033="Financiamiento Internacional",VLOOKUP($C1033,FinInt!$B$2:$Q$1308,16,0),VLOOKUP($C1033,NoAmpOC!$B$2:$T$988,19,0)))</f>
        <v>35124.080000000002</v>
      </c>
      <c r="H1033" s="5">
        <f t="shared" si="48"/>
        <v>35124.080000000002</v>
      </c>
      <c r="I1033" s="26" t="str">
        <f>IF($A1033="Ordenes de Compra",VLOOKUP($C1033,Autogestión!$B$2:$J$5090,9,0),IF($A1033="Financiamiento Internacional",VLOOKUP($C1033,FinInt!$B$2:$G$1555,6,0),"Legitimo Abono"))</f>
        <v>Consolidación del modelo de Atención Primaria de la Salud a través de la Provisión y Dispensa de Medicamentos Esenciales ¿ Proyectos financiados Organismos Multilaterales Regionales - ARG/15/001 - PNUD</v>
      </c>
      <c r="J1033" s="1" t="str">
        <f>IF($A1033="Ordenes de Compra",VLOOKUP($C1033,Autogestión!$B$2:$R$5090,17,0),IF($A1033="Financiamiento Internacional",VLOOKUP($C1033,FinInt!$B$2:$O$1508,14,0),VLOOKUP($C1033,NoAmpOC!$B$2:$R$988,17,0)))</f>
        <v>Gador S.A.</v>
      </c>
      <c r="K1033" s="7" t="str">
        <f>DetalleExp!AP1033</f>
        <v>MCAMPETELLI</v>
      </c>
      <c r="L1033" s="7" t="str">
        <f>DetalleExp!AQ1033</f>
        <v>ACYC - Administración contable y compras</v>
      </c>
      <c r="M1033" s="7" t="str">
        <f>DetalleExp!AR1033</f>
        <v>DRVIHVYT#MS - Dirección de respuesta al vih, its, hepatitis virales y tuberculosis</v>
      </c>
      <c r="N1033" s="7">
        <f>DetalleExp!AS1033</f>
        <v>44342</v>
      </c>
      <c r="O1033" s="27">
        <f ca="1">ROUNDUP(TODAY()-N1033,0)</f>
        <v>13</v>
      </c>
      <c r="P1033" s="27">
        <f ca="1">ROUNDUP(TODAY()-B1033,0)</f>
        <v>55</v>
      </c>
      <c r="Q1033" s="1" t="str">
        <f>IFERROR(IF(A1033="Ordenes de Compra",VLOOKUP($E1033,'Ordenes de Compra'!$A$2:$E$1712,5,0),"Sin OC"),"Sin dato")</f>
        <v>Sin OC</v>
      </c>
      <c r="R1033" s="28" t="str">
        <f>IFERROR(IF(A1033="Ordenes de Compra",VLOOKUP($I1033,'Ordenes de Compra'!$B$2:$E$1712,3,0),"Sin OC"),"Sin dato")</f>
        <v>Sin OC</v>
      </c>
      <c r="S1033" s="1" t="str">
        <f>VLOOKUP($U1033,'Tablas intermedias'!$C$1:$H$222,5,0)</f>
        <v>Programa</v>
      </c>
      <c r="T1033" s="29" t="str">
        <f t="shared" si="49"/>
        <v>OK</v>
      </c>
      <c r="U1033" s="30" t="str">
        <f t="shared" si="50"/>
        <v>MCAMPETELLIACYC - Administración contable y comprasDRVIHVYT#MS - Dirección de respuesta al vih, its, hepatitis virales y tuberculosis</v>
      </c>
      <c r="V1033" s="1" t="str">
        <f>VLOOKUP(U1033,'Tablas intermedias'!$C$1:$H$222,6,0)</f>
        <v>Si</v>
      </c>
      <c r="W1033" s="1" t="str">
        <f ca="1">IF(O1033&lt;30,"menos de 30 días","más de 30 días")</f>
        <v>menos de 30 días</v>
      </c>
    </row>
    <row r="1034" spans="1:23" ht="14.25" hidden="1" thickTop="1" thickBot="1" x14ac:dyDescent="0.25">
      <c r="A1034" s="17" t="str">
        <f>IF(DetalleExp!H1034='Tablas intermedias'!$A$2,"Ordenes de Compra",IF(DetalleExp!H1034='Tablas intermedias'!$A$3,"Financiamiento Internacional","Legítimo Abono"))</f>
        <v>Ordenes de Compra</v>
      </c>
      <c r="B1034" s="7">
        <f>DetalleExp!E1034</f>
        <v>44300</v>
      </c>
      <c r="C1034" s="1" t="str">
        <f>DetalleExp!A1034</f>
        <v>EX-2021-32278374-APN-DTYC#MS</v>
      </c>
      <c r="D1034" s="1" t="str">
        <f>IF(A1034="Ordenes de Compra",VLOOKUP(C1034,Autogestión!$B$2:$D$5090,3,0),IF(A1034="Legítimo Abono",VLOOKUP(C1034,NoAmpOC!$B$2:$H$988,7,0),"Factura"))</f>
        <v>Factura</v>
      </c>
      <c r="E1034" s="26" t="str">
        <f>IF(A1034="Ordenes de Compra",VLOOKUP($C1034,Autogestión!$B$2:$G$5090,6,0),IF(A1034="Financiamiento Internacional",VLOOKUP($C1034,FinInt!$B$2:$G$508,6,0),"Legítimo Abono"))</f>
        <v>80-0025-LPU18</v>
      </c>
      <c r="F1034" s="26" t="str">
        <f>IF($A1034="Ordenes de Compra","ARS",IF($A1034="Financiamiento Internacional",VLOOKUP($C1034,FinInt!$B$2:$Q$508,15,0),VLOOKUP($C1034,NoAmpOC!$B$2:$T$988,18,0)))</f>
        <v>ARS</v>
      </c>
      <c r="G1034" s="5">
        <f>IF($A1034="Ordenes de Compra",VLOOKUP($C1034,Autogestión!$B$2:$H$5090,7,0),IF($A1034="Financiamiento Internacional",VLOOKUP($C1034,FinInt!$B$2:$Q$1308,16,0),VLOOKUP($C1034,NoAmpOC!$B$2:$T$988,19,0)))</f>
        <v>2689314.6811000002</v>
      </c>
      <c r="H1034" s="5">
        <f t="shared" si="48"/>
        <v>2689314.6811000002</v>
      </c>
      <c r="I1034" s="26" t="str">
        <f>IF($A1034="Ordenes de Compra",VLOOKUP($C1034,Autogestión!$B$2:$J$5090,9,0),IF($A1034="Financiamiento Internacional",VLOOKUP($C1034,FinInt!$B$2:$G$1555,6,0),"Legitimo Abono"))</f>
        <v>80-1125-OC19</v>
      </c>
      <c r="J1034" s="1" t="str">
        <f>IF($A1034="Ordenes de Compra",VLOOKUP($C1034,Autogestión!$B$2:$R$5090,17,0),IF($A1034="Financiamiento Internacional",VLOOKUP($C1034,FinInt!$B$2:$O$1508,14,0),VLOOKUP($C1034,NoAmpOC!$B$2:$R$988,17,0)))</f>
        <v>Pfizer S.R.L.</v>
      </c>
      <c r="K1034" s="7" t="str">
        <f>DetalleExp!AP1034</f>
        <v>DCYT#MS-TESORERIA</v>
      </c>
      <c r="L1034" s="7" t="str">
        <f>DetalleExp!AQ1034</f>
        <v>TESORERIA - Tesorería</v>
      </c>
      <c r="M1034" s="7" t="str">
        <f>DetalleExp!AR1034</f>
        <v>DCYT#MS - Dirección de contabilidad y tesorería</v>
      </c>
      <c r="N1034" s="7">
        <f>DetalleExp!AS1034</f>
        <v>44343</v>
      </c>
      <c r="O1034" s="27">
        <f ca="1">ROUNDUP(TODAY()-N1034,0)</f>
        <v>12</v>
      </c>
      <c r="P1034" s="27">
        <f ca="1">ROUNDUP(TODAY()-B1034,0)</f>
        <v>55</v>
      </c>
      <c r="Q1034" s="1" t="str">
        <f>IFERROR(IF(A1034="Ordenes de Compra",VLOOKUP($E1034,'Ordenes de Compra'!$A$2:$E$1712,5,0),"Sin OC"),"Sin dato")</f>
        <v>29.0.0.45.0</v>
      </c>
      <c r="R1034" s="28">
        <f>IFERROR(IF(A1034="Ordenes de Compra",VLOOKUP($I1034,'Ordenes de Compra'!$B$2:$E$1712,3,0),"Sin OC"),"Sin dato")</f>
        <v>60714337.890000001</v>
      </c>
      <c r="S1034" s="1" t="str">
        <f>VLOOKUP($U1034,'Tablas intermedias'!$C$1:$H$222,5,0)</f>
        <v>Tesorería</v>
      </c>
      <c r="T1034" s="29" t="str">
        <f t="shared" si="49"/>
        <v>OK</v>
      </c>
      <c r="U1034" s="30" t="str">
        <f t="shared" si="50"/>
        <v>DCYT#MS-TESORERIATESORERIA - TesoreríaDCYT#MS - Dirección de contabilidad y tesorería</v>
      </c>
      <c r="V1034" s="1" t="str">
        <f>VLOOKUP(U1034,'Tablas intermedias'!$C$1:$H$222,6,0)</f>
        <v>No</v>
      </c>
      <c r="W1034" s="1" t="str">
        <f ca="1">IF(O1034&lt;30,"menos de 30 días","más de 30 días")</f>
        <v>menos de 30 días</v>
      </c>
    </row>
    <row r="1035" spans="1:23" ht="14.25" hidden="1" thickTop="1" thickBot="1" x14ac:dyDescent="0.25">
      <c r="A1035" s="17" t="str">
        <f>IF(DetalleExp!H1035='Tablas intermedias'!$A$2,"Ordenes de Compra",IF(DetalleExp!H1035='Tablas intermedias'!$A$3,"Financiamiento Internacional","Legítimo Abono"))</f>
        <v>Ordenes de Compra</v>
      </c>
      <c r="B1035" s="7">
        <f>DetalleExp!E1035</f>
        <v>44300</v>
      </c>
      <c r="C1035" s="1" t="str">
        <f>DetalleExp!A1035</f>
        <v>EX-2021-32324196-APN-DTYC#MS</v>
      </c>
      <c r="D1035" s="1" t="str">
        <f>IF(A1035="Ordenes de Compra",VLOOKUP(C1035,Autogestión!$B$2:$D$5090,3,0),IF(A1035="Legítimo Abono",VLOOKUP(C1035,NoAmpOC!$B$2:$H$988,7,0),"Factura"))</f>
        <v>Factura</v>
      </c>
      <c r="E1035" s="26" t="str">
        <f>IF(A1035="Ordenes de Compra",VLOOKUP($C1035,Autogestión!$B$2:$G$5090,6,0),IF(A1035="Financiamiento Internacional",VLOOKUP($C1035,FinInt!$B$2:$G$508,6,0),"Legítimo Abono"))</f>
        <v>80-0016-LPU18</v>
      </c>
      <c r="F1035" s="26" t="str">
        <f>IF($A1035="Ordenes de Compra","ARS",IF($A1035="Financiamiento Internacional",VLOOKUP($C1035,FinInt!$B$2:$Q$508,15,0),VLOOKUP($C1035,NoAmpOC!$B$2:$T$988,18,0)))</f>
        <v>ARS</v>
      </c>
      <c r="G1035" s="5">
        <f>IF($A1035="Ordenes de Compra",VLOOKUP($C1035,Autogestión!$B$2:$H$5090,7,0),IF($A1035="Financiamiento Internacional",VLOOKUP($C1035,FinInt!$B$2:$Q$1308,16,0),VLOOKUP($C1035,NoAmpOC!$B$2:$T$988,19,0)))</f>
        <v>1771200</v>
      </c>
      <c r="H1035" s="5">
        <f t="shared" si="48"/>
        <v>1771200</v>
      </c>
      <c r="I1035" s="26" t="str">
        <f>IF($A1035="Ordenes de Compra",VLOOKUP($C1035,Autogestión!$B$2:$J$5090,9,0),IF($A1035="Financiamiento Internacional",VLOOKUP($C1035,FinInt!$B$2:$G$1555,6,0),"Legitimo Abono"))</f>
        <v>80-1119-OC19</v>
      </c>
      <c r="J1035" s="1" t="str">
        <f>IF($A1035="Ordenes de Compra",VLOOKUP($C1035,Autogestión!$B$2:$R$5090,17,0),IF($A1035="Financiamiento Internacional",VLOOKUP($C1035,FinInt!$B$2:$O$1508,14,0),VLOOKUP($C1035,NoAmpOC!$B$2:$R$988,17,0)))</f>
        <v>LECTUS S.A.</v>
      </c>
      <c r="K1035" s="7" t="str">
        <f>DetalleExp!AP1035</f>
        <v>MWEIMAN</v>
      </c>
      <c r="L1035" s="7" t="str">
        <f>DetalleExp!AQ1035</f>
        <v>TESORERIA - Tesorería</v>
      </c>
      <c r="M1035" s="7" t="str">
        <f>DetalleExp!AR1035</f>
        <v>DCYT#MS - Dirección de contabilidad y tesorería</v>
      </c>
      <c r="N1035" s="7">
        <f>DetalleExp!AS1035</f>
        <v>44347</v>
      </c>
      <c r="O1035" s="27">
        <f ca="1">ROUNDUP(TODAY()-N1035,0)</f>
        <v>8</v>
      </c>
      <c r="P1035" s="27">
        <f ca="1">ROUNDUP(TODAY()-B1035,0)</f>
        <v>55</v>
      </c>
      <c r="Q1035" s="1" t="str">
        <f>IFERROR(IF(A1035="Ordenes de Compra",VLOOKUP($E1035,'Ordenes de Compra'!$A$2:$E$1712,5,0),"Sin OC"),"Sin dato")</f>
        <v>22.0.0.41.0</v>
      </c>
      <c r="R1035" s="28">
        <f>IFERROR(IF(A1035="Ordenes de Compra",VLOOKUP($I1035,'Ordenes de Compra'!$B$2:$E$1712,3,0),"Sin OC"),"Sin dato")</f>
        <v>65600000</v>
      </c>
      <c r="S1035" s="1" t="str">
        <f>VLOOKUP($U1035,'Tablas intermedias'!$C$1:$H$222,5,0)</f>
        <v>Tesorería</v>
      </c>
      <c r="T1035" s="29" t="str">
        <f t="shared" si="49"/>
        <v>OK</v>
      </c>
      <c r="U1035" s="30" t="str">
        <f t="shared" si="50"/>
        <v>MWEIMANTESORERIA - TesoreríaDCYT#MS - Dirección de contabilidad y tesorería</v>
      </c>
      <c r="V1035" s="1" t="str">
        <f>VLOOKUP(U1035,'Tablas intermedias'!$C$1:$H$222,6,0)</f>
        <v>No</v>
      </c>
      <c r="W1035" s="1" t="str">
        <f ca="1">IF(O1035&lt;30,"menos de 30 días","más de 30 días")</f>
        <v>menos de 30 días</v>
      </c>
    </row>
    <row r="1036" spans="1:23" ht="14.25" hidden="1" thickTop="1" thickBot="1" x14ac:dyDescent="0.25">
      <c r="A1036" s="17" t="str">
        <f>IF(DetalleExp!H1036='Tablas intermedias'!$A$2,"Ordenes de Compra",IF(DetalleExp!H1036='Tablas intermedias'!$A$3,"Financiamiento Internacional","Legítimo Abono"))</f>
        <v>Financiamiento Internacional</v>
      </c>
      <c r="B1036" s="7">
        <f>DetalleExp!E1036</f>
        <v>44300</v>
      </c>
      <c r="C1036" s="1" t="str">
        <f>DetalleExp!A1036</f>
        <v>EX-2021-32421608-APN-DAFYP#MS</v>
      </c>
      <c r="D1036" s="1" t="str">
        <f>IF(A1036="Ordenes de Compra",VLOOKUP(C1036,Autogestión!$B$2:$D$5090,3,0),IF(A1036="Legítimo Abono",VLOOKUP(C1036,NoAmpOC!$B$2:$H$988,7,0),"Factura"))</f>
        <v>Factura</v>
      </c>
      <c r="E1036" s="26" t="str">
        <f>IF(A1036="Ordenes de Compra",VLOOKUP($C1036,Autogestión!$B$2:$G$5090,6,0),IF(A1036="Financiamiento Internacional",VLOOKUP($C1036,FinInt!$B$2:$G$508,6,0),"Legítimo Abono"))</f>
        <v>Programa de Apoyo al Fortalecimiento de la cobertura pública efectiva de salud y un sistema integrado de provisión de salud de calidad. Proyectos BIRF - ARG/19/014 - PNUD</v>
      </c>
      <c r="F1036" s="26" t="str">
        <f>IF($A1036="Ordenes de Compra","ARS",IF($A1036="Financiamiento Internacional",VLOOKUP($C1036,FinInt!$B$2:$Q$508,15,0),VLOOKUP($C1036,NoAmpOC!$B$2:$T$988,18,0)))</f>
        <v>ARS</v>
      </c>
      <c r="G1036" s="5">
        <f>IF($A1036="Ordenes de Compra",VLOOKUP($C1036,Autogestión!$B$2:$H$5090,7,0),IF($A1036="Financiamiento Internacional",VLOOKUP($C1036,FinInt!$B$2:$Q$1308,16,0),VLOOKUP($C1036,NoAmpOC!$B$2:$T$988,19,0)))</f>
        <v>56628</v>
      </c>
      <c r="H1036" s="5">
        <f t="shared" si="48"/>
        <v>56628</v>
      </c>
      <c r="I1036" s="26" t="str">
        <f>IF($A1036="Ordenes de Compra",VLOOKUP($C1036,Autogestión!$B$2:$J$5090,9,0),IF($A1036="Financiamiento Internacional",VLOOKUP($C1036,FinInt!$B$2:$G$1555,6,0),"Legitimo Abono"))</f>
        <v>Programa de Apoyo al Fortalecimiento de la cobertura pública efectiva de salud y un sistema integrado de provisión de salud de calidad. Proyectos BIRF - ARG/19/014 - PNUD</v>
      </c>
      <c r="J1036" s="1" t="str">
        <f>IF($A1036="Ordenes de Compra",VLOOKUP($C1036,Autogestión!$B$2:$R$5090,17,0),IF($A1036="Financiamiento Internacional",VLOOKUP($C1036,FinInt!$B$2:$O$1508,14,0),VLOOKUP($C1036,NoAmpOC!$B$2:$R$988,17,0)))</f>
        <v>TELCONET S.A.</v>
      </c>
      <c r="K1036" s="7" t="str">
        <f>DetalleExp!AP1036</f>
        <v>JORAVILA</v>
      </c>
      <c r="L1036" s="7" t="str">
        <f>DetalleExp!AQ1036</f>
        <v>CUENTASAPAGAR - Cuentas a pagar</v>
      </c>
      <c r="M1036" s="7" t="str">
        <f>DetalleExp!AR1036</f>
        <v>DAFYP#MS - Dirección de administración financiera y presupuestaria</v>
      </c>
      <c r="N1036" s="7">
        <f>DetalleExp!AS1036</f>
        <v>44315</v>
      </c>
      <c r="O1036" s="27">
        <f ca="1">ROUNDUP(TODAY()-N1036,0)</f>
        <v>40</v>
      </c>
      <c r="P1036" s="27">
        <f ca="1">ROUNDUP(TODAY()-B1036,0)</f>
        <v>55</v>
      </c>
      <c r="Q1036" s="1" t="str">
        <f>IFERROR(IF(A1036="Ordenes de Compra",VLOOKUP($E1036,'Ordenes de Compra'!$A$2:$E$1712,5,0),"Sin OC"),"Sin dato")</f>
        <v>Sin OC</v>
      </c>
      <c r="R1036" s="28" t="str">
        <f>IFERROR(IF(A1036="Ordenes de Compra",VLOOKUP($I1036,'Ordenes de Compra'!$B$2:$E$1712,3,0),"Sin OC"),"Sin dato")</f>
        <v>Sin OC</v>
      </c>
      <c r="S1036" s="1" t="str">
        <f>VLOOKUP($U1036,'Tablas intermedias'!$C$1:$H$222,5,0)</f>
        <v>DGPFE</v>
      </c>
      <c r="T1036" s="29" t="str">
        <f t="shared" si="49"/>
        <v>OK</v>
      </c>
      <c r="U1036" s="30" t="str">
        <f t="shared" si="50"/>
        <v>JORAVILACUENTASAPAGAR - Cuentas a pagarDAFYP#MS - Dirección de administración financiera y presupuestaria</v>
      </c>
      <c r="V1036" s="1" t="str">
        <f>VLOOKUP(U1036,'Tablas intermedias'!$C$1:$H$222,6,0)</f>
        <v>Si</v>
      </c>
      <c r="W1036" s="1" t="str">
        <f ca="1">IF(O1036&lt;30,"menos de 30 días","más de 30 días")</f>
        <v>más de 30 días</v>
      </c>
    </row>
    <row r="1037" spans="1:23" ht="14.25" hidden="1" thickTop="1" thickBot="1" x14ac:dyDescent="0.25">
      <c r="A1037" s="17" t="str">
        <f>IF(DetalleExp!H1037='Tablas intermedias'!$A$2,"Ordenes de Compra",IF(DetalleExp!H1037='Tablas intermedias'!$A$3,"Financiamiento Internacional","Legítimo Abono"))</f>
        <v>Ordenes de Compra</v>
      </c>
      <c r="B1037" s="7">
        <f>DetalleExp!E1037</f>
        <v>44300</v>
      </c>
      <c r="C1037" s="1" t="str">
        <f>DetalleExp!A1037</f>
        <v>EX-2021-32547149-APN-DTYC#MS</v>
      </c>
      <c r="D1037" s="1" t="str">
        <f>IF(A1037="Ordenes de Compra",VLOOKUP(C1037,Autogestión!$B$2:$D$5090,3,0),IF(A1037="Legítimo Abono",VLOOKUP(C1037,NoAmpOC!$B$2:$H$988,7,0),"Factura"))</f>
        <v>Factura</v>
      </c>
      <c r="E1037" s="26" t="str">
        <f>IF(A1037="Ordenes de Compra",VLOOKUP($C1037,Autogestión!$B$2:$G$5090,6,0),IF(A1037="Financiamiento Internacional",VLOOKUP($C1037,FinInt!$B$2:$G$508,6,0),"Legítimo Abono"))</f>
        <v>80-0010-LPU20</v>
      </c>
      <c r="F1037" s="26" t="str">
        <f>IF($A1037="Ordenes de Compra","ARS",IF($A1037="Financiamiento Internacional",VLOOKUP($C1037,FinInt!$B$2:$Q$508,15,0),VLOOKUP($C1037,NoAmpOC!$B$2:$T$988,18,0)))</f>
        <v>ARS</v>
      </c>
      <c r="G1037" s="5">
        <f>IF($A1037="Ordenes de Compra",VLOOKUP($C1037,Autogestión!$B$2:$H$5090,7,0),IF($A1037="Financiamiento Internacional",VLOOKUP($C1037,FinInt!$B$2:$Q$1308,16,0),VLOOKUP($C1037,NoAmpOC!$B$2:$T$988,19,0)))</f>
        <v>892237.5</v>
      </c>
      <c r="H1037" s="5">
        <f t="shared" si="48"/>
        <v>892237.5</v>
      </c>
      <c r="I1037" s="26" t="str">
        <f>IF($A1037="Ordenes de Compra",VLOOKUP($C1037,Autogestión!$B$2:$J$5090,9,0),IF($A1037="Financiamiento Internacional",VLOOKUP($C1037,FinInt!$B$2:$G$1555,6,0),"Legitimo Abono"))</f>
        <v>80-1029-OC21</v>
      </c>
      <c r="J1037" s="1" t="str">
        <f>IF($A1037="Ordenes de Compra",VLOOKUP($C1037,Autogestión!$B$2:$R$5090,17,0),IF($A1037="Financiamiento Internacional",VLOOKUP($C1037,FinInt!$B$2:$O$1508,14,0),VLOOKUP($C1037,NoAmpOC!$B$2:$R$988,17,0)))</f>
        <v>LABORATORIOS FABRA S.A.</v>
      </c>
      <c r="K1037" s="7" t="str">
        <f>DetalleExp!AP1037</f>
        <v>IMEDINA</v>
      </c>
      <c r="L1037" s="7" t="str">
        <f>DetalleExp!AQ1037</f>
        <v>CRD - Comisión de recepción definitiva</v>
      </c>
      <c r="M1037" s="7" t="str">
        <f>DetalleExp!AR1037</f>
        <v>SGA#MS - Secretaría de gestión administrativa</v>
      </c>
      <c r="N1037" s="7">
        <f>DetalleExp!AS1037</f>
        <v>44350</v>
      </c>
      <c r="O1037" s="27">
        <f ca="1">ROUNDUP(TODAY()-N1037,0)</f>
        <v>5</v>
      </c>
      <c r="P1037" s="27">
        <f ca="1">ROUNDUP(TODAY()-B1037,0)</f>
        <v>55</v>
      </c>
      <c r="Q1037" s="1" t="str">
        <f>IFERROR(IF(A1037="Ordenes de Compra",VLOOKUP($E1037,'Ordenes de Compra'!$A$2:$E$1712,5,0),"Sin OC"),"Sin dato")</f>
        <v>29.0.0.46.0</v>
      </c>
      <c r="R1037" s="28">
        <f>IFERROR(IF(A1037="Ordenes de Compra",VLOOKUP($I1037,'Ordenes de Compra'!$B$2:$E$1712,3,0),"Sin OC"),"Sin dato")</f>
        <v>892237.5</v>
      </c>
      <c r="S1037" s="1" t="str">
        <f>VLOOKUP($U1037,'Tablas intermedias'!$C$1:$H$222,5,0)</f>
        <v>CRD</v>
      </c>
      <c r="T1037" s="29" t="str">
        <f t="shared" si="49"/>
        <v>Ver</v>
      </c>
      <c r="U1037" s="30" t="str">
        <f t="shared" si="50"/>
        <v>IMEDINACRD - Comisión de recepción definitivaSGA#MS - Secretaría de gestión administrativa</v>
      </c>
      <c r="V1037" s="1" t="str">
        <f>VLOOKUP(U1037,'Tablas intermedias'!$C$1:$H$222,6,0)</f>
        <v>Si</v>
      </c>
      <c r="W1037" s="1" t="str">
        <f ca="1">IF(O1037&lt;30,"menos de 30 días","más de 30 días")</f>
        <v>menos de 30 días</v>
      </c>
    </row>
    <row r="1038" spans="1:23" ht="14.25" hidden="1" thickTop="1" thickBot="1" x14ac:dyDescent="0.25">
      <c r="A1038" s="17" t="str">
        <f>IF(DetalleExp!H1038='Tablas intermedias'!$A$2,"Ordenes de Compra",IF(DetalleExp!H1038='Tablas intermedias'!$A$3,"Financiamiento Internacional","Legítimo Abono"))</f>
        <v>Legítimo Abono</v>
      </c>
      <c r="B1038" s="7">
        <f>DetalleExp!E1038</f>
        <v>44301</v>
      </c>
      <c r="C1038" s="1" t="str">
        <f>DetalleExp!A1038</f>
        <v>EX-2021-32603820-APN-DD#MS</v>
      </c>
      <c r="D1038" s="1" t="str">
        <f>IF(A1038="Ordenes de Compra",VLOOKUP(C1038,Autogestión!$B$2:$D$5090,3,0),IF(A1038="Legítimo Abono",VLOOKUP(C1038,NoAmpOC!$B$2:$H$988,7,0),"Factura"))</f>
        <v>Factura B</v>
      </c>
      <c r="E1038" s="26" t="str">
        <f>IF(A1038="Ordenes de Compra",VLOOKUP($C1038,Autogestión!$B$2:$G$5090,6,0),IF(A1038="Financiamiento Internacional",VLOOKUP($C1038,FinInt!$B$2:$G$508,6,0),"Legítimo Abono"))</f>
        <v>Legítimo Abono</v>
      </c>
      <c r="F1038" s="26" t="str">
        <f>IF($A1038="Ordenes de Compra","ARS",IF($A1038="Financiamiento Internacional",VLOOKUP($C1038,FinInt!$B$2:$Q$508,15,0),VLOOKUP($C1038,NoAmpOC!$B$2:$T$988,18,0)))</f>
        <v>ARS</v>
      </c>
      <c r="G1038" s="5">
        <f>IF($A1038="Ordenes de Compra",VLOOKUP($C1038,Autogestión!$B$2:$H$5090,7,0),IF($A1038="Financiamiento Internacional",VLOOKUP($C1038,FinInt!$B$2:$Q$1308,16,0),VLOOKUP($C1038,NoAmpOC!$B$2:$T$988,19,0)))</f>
        <v>500000</v>
      </c>
      <c r="H1038" s="5">
        <f t="shared" si="48"/>
        <v>500000</v>
      </c>
      <c r="I1038" s="26" t="str">
        <f>IF($A1038="Ordenes de Compra",VLOOKUP($C1038,Autogestión!$B$2:$J$5090,9,0),IF($A1038="Financiamiento Internacional",VLOOKUP($C1038,FinInt!$B$2:$G$1555,6,0),"Legitimo Abono"))</f>
        <v>Legitimo Abono</v>
      </c>
      <c r="J1038" s="1" t="str">
        <f>IF($A1038="Ordenes de Compra",VLOOKUP($C1038,Autogestión!$B$2:$R$5090,17,0),IF($A1038="Financiamiento Internacional",VLOOKUP($C1038,FinInt!$B$2:$O$1508,14,0),VLOOKUP($C1038,NoAmpOC!$B$2:$R$988,17,0)))</f>
        <v>ASCENSORES TESTA S. A.</v>
      </c>
      <c r="K1038" s="7" t="str">
        <f>DetalleExp!AP1038</f>
        <v>SSOARES</v>
      </c>
      <c r="L1038" s="7" t="str">
        <f>DetalleExp!AQ1038</f>
        <v>PVD - Pvd dirección de sumarios</v>
      </c>
      <c r="M1038" s="7" t="str">
        <f>DetalleExp!AR1038</f>
        <v>DIRAYS#MS - Dirección de integridad, responsabilidad administrativa y sumarios</v>
      </c>
      <c r="N1038" s="7">
        <f>DetalleExp!AS1038</f>
        <v>44343</v>
      </c>
      <c r="O1038" s="27">
        <f ca="1">ROUNDUP(TODAY()-N1038,0)</f>
        <v>12</v>
      </c>
      <c r="P1038" s="27">
        <f ca="1">ROUNDUP(TODAY()-B1038,0)</f>
        <v>54</v>
      </c>
      <c r="Q1038" s="1" t="str">
        <f>IFERROR(IF(A1038="Ordenes de Compra",VLOOKUP($E1038,'Ordenes de Compra'!$A$2:$E$1712,5,0),"Sin OC"),"Sin dato")</f>
        <v>Sin OC</v>
      </c>
      <c r="R1038" s="28" t="str">
        <f>IFERROR(IF(A1038="Ordenes de Compra",VLOOKUP($I1038,'Ordenes de Compra'!$B$2:$E$1712,3,0),"Sin OC"),"Sin dato")</f>
        <v>Sin OC</v>
      </c>
      <c r="S1038" s="1" t="str">
        <f>VLOOKUP($U1038,'Tablas intermedias'!$C$1:$H$222,5,0)</f>
        <v>Programa</v>
      </c>
      <c r="T1038" s="29" t="str">
        <f t="shared" si="49"/>
        <v>OK</v>
      </c>
      <c r="U1038" s="30" t="str">
        <f t="shared" si="50"/>
        <v>SSOARESPVD - Pvd dirección de sumariosDIRAYS#MS - Dirección de integridad, responsabilidad administrativa y sumarios</v>
      </c>
      <c r="V1038" s="1" t="str">
        <f>VLOOKUP(U1038,'Tablas intermedias'!$C$1:$H$222,6,0)</f>
        <v>Si</v>
      </c>
      <c r="W1038" s="1" t="str">
        <f ca="1">IF(O1038&lt;30,"menos de 30 días","más de 30 días")</f>
        <v>menos de 30 días</v>
      </c>
    </row>
    <row r="1039" spans="1:23" ht="14.25" hidden="1" thickTop="1" thickBot="1" x14ac:dyDescent="0.25">
      <c r="A1039" s="17" t="str">
        <f>IF(DetalleExp!H1039='Tablas intermedias'!$A$2,"Ordenes de Compra",IF(DetalleExp!H1039='Tablas intermedias'!$A$3,"Financiamiento Internacional","Legítimo Abono"))</f>
        <v>Legítimo Abono</v>
      </c>
      <c r="B1039" s="7">
        <f>DetalleExp!E1039</f>
        <v>44301</v>
      </c>
      <c r="C1039" s="1" t="str">
        <f>DetalleExp!A1039</f>
        <v>EX-2021-32622039-APN-DD#MS</v>
      </c>
      <c r="D1039" s="1" t="str">
        <f>IF(A1039="Ordenes de Compra",VLOOKUP(C1039,Autogestión!$B$2:$D$5090,3,0),IF(A1039="Legítimo Abono",VLOOKUP(C1039,NoAmpOC!$B$2:$H$988,7,0),"Factura"))</f>
        <v>Factura B</v>
      </c>
      <c r="E1039" s="26" t="str">
        <f>IF(A1039="Ordenes de Compra",VLOOKUP($C1039,Autogestión!$B$2:$G$5090,6,0),IF(A1039="Financiamiento Internacional",VLOOKUP($C1039,FinInt!$B$2:$G$508,6,0),"Legítimo Abono"))</f>
        <v>Legítimo Abono</v>
      </c>
      <c r="F1039" s="26" t="str">
        <f>IF($A1039="Ordenes de Compra","ARS",IF($A1039="Financiamiento Internacional",VLOOKUP($C1039,FinInt!$B$2:$Q$508,15,0),VLOOKUP($C1039,NoAmpOC!$B$2:$T$988,18,0)))</f>
        <v>ARS</v>
      </c>
      <c r="G1039" s="5">
        <f>IF($A1039="Ordenes de Compra",VLOOKUP($C1039,Autogestión!$B$2:$H$5090,7,0),IF($A1039="Financiamiento Internacional",VLOOKUP($C1039,FinInt!$B$2:$Q$1308,16,0),VLOOKUP($C1039,NoAmpOC!$B$2:$T$988,19,0)))</f>
        <v>22463.89</v>
      </c>
      <c r="H1039" s="5">
        <f t="shared" si="48"/>
        <v>22463.89</v>
      </c>
      <c r="I1039" s="26" t="str">
        <f>IF($A1039="Ordenes de Compra",VLOOKUP($C1039,Autogestión!$B$2:$J$5090,9,0),IF($A1039="Financiamiento Internacional",VLOOKUP($C1039,FinInt!$B$2:$G$1555,6,0),"Legitimo Abono"))</f>
        <v>Legitimo Abono</v>
      </c>
      <c r="J1039" s="1" t="str">
        <f>IF($A1039="Ordenes de Compra",VLOOKUP($C1039,Autogestión!$B$2:$R$5090,17,0),IF($A1039="Financiamiento Internacional",VLOOKUP($C1039,FinInt!$B$2:$O$1508,14,0),VLOOKUP($C1039,NoAmpOC!$B$2:$R$988,17,0)))</f>
        <v>TELEFONICA DE ARGENTINA</v>
      </c>
      <c r="K1039" s="7" t="str">
        <f>DetalleExp!AP1039</f>
        <v>TAD_DD_MESA</v>
      </c>
      <c r="L1039" s="7" t="str">
        <f>DetalleExp!AQ1039</f>
        <v>MESA_DE_ENTRADAS_Y_NOTIFICACIONES - Departamento de mesa de entradas y notificaciones</v>
      </c>
      <c r="M1039" s="7" t="str">
        <f>DetalleExp!AR1039</f>
        <v>DD#MS - Dirección de despacho</v>
      </c>
      <c r="N1039" s="7">
        <f>DetalleExp!AS1039</f>
        <v>44312</v>
      </c>
      <c r="O1039" s="27">
        <f ca="1">ROUNDUP(TODAY()-N1039,0)</f>
        <v>43</v>
      </c>
      <c r="P1039" s="27">
        <f ca="1">ROUNDUP(TODAY()-B1039,0)</f>
        <v>54</v>
      </c>
      <c r="Q1039" s="1" t="str">
        <f>IFERROR(IF(A1039="Ordenes de Compra",VLOOKUP($E1039,'Ordenes de Compra'!$A$2:$E$1712,5,0),"Sin OC"),"Sin dato")</f>
        <v>Sin OC</v>
      </c>
      <c r="R1039" s="28" t="str">
        <f>IFERROR(IF(A1039="Ordenes de Compra",VLOOKUP($I1039,'Ordenes de Compra'!$B$2:$E$1712,3,0),"Sin OC"),"Sin dato")</f>
        <v>Sin OC</v>
      </c>
      <c r="S1039" s="1" t="str">
        <f>VLOOKUP($U1039,'Tablas intermedias'!$C$1:$H$222,5,0)</f>
        <v>Mesa de entradas</v>
      </c>
      <c r="T1039" s="29" t="str">
        <f t="shared" si="49"/>
        <v>OK</v>
      </c>
      <c r="U1039" s="30" t="str">
        <f t="shared" si="50"/>
        <v>TAD_DD_MESAMESA_DE_ENTRADAS_Y_NOTIFICACIONES - Departamento de mesa de entradas y notificacionesDD#MS - Dirección de despacho</v>
      </c>
      <c r="V1039" s="1" t="str">
        <f>VLOOKUP(U1039,'Tablas intermedias'!$C$1:$H$222,6,0)</f>
        <v>Si</v>
      </c>
      <c r="W1039" s="1" t="str">
        <f ca="1">IF(O1039&lt;30,"menos de 30 días","más de 30 días")</f>
        <v>más de 30 días</v>
      </c>
    </row>
    <row r="1040" spans="1:23" ht="14.25" hidden="1" thickTop="1" thickBot="1" x14ac:dyDescent="0.25">
      <c r="A1040" s="17" t="str">
        <f>IF(DetalleExp!H1040='Tablas intermedias'!$A$2,"Ordenes de Compra",IF(DetalleExp!H1040='Tablas intermedias'!$A$3,"Financiamiento Internacional","Legítimo Abono"))</f>
        <v>Legítimo Abono</v>
      </c>
      <c r="B1040" s="7">
        <f>DetalleExp!E1040</f>
        <v>44301</v>
      </c>
      <c r="C1040" s="1" t="str">
        <f>DetalleExp!A1040</f>
        <v>EX-2021-32637003-APN-DD#MS</v>
      </c>
      <c r="D1040" s="1" t="str">
        <f>IF(A1040="Ordenes de Compra",VLOOKUP(C1040,Autogestión!$B$2:$D$5090,3,0),IF(A1040="Legítimo Abono",VLOOKUP(C1040,NoAmpOC!$B$2:$H$988,7,0),"Factura"))</f>
        <v>Factura B</v>
      </c>
      <c r="E1040" s="26" t="str">
        <f>IF(A1040="Ordenes de Compra",VLOOKUP($C1040,Autogestión!$B$2:$G$5090,6,0),IF(A1040="Financiamiento Internacional",VLOOKUP($C1040,FinInt!$B$2:$G$508,6,0),"Legítimo Abono"))</f>
        <v>Legítimo Abono</v>
      </c>
      <c r="F1040" s="26" t="str">
        <f>IF($A1040="Ordenes de Compra","ARS",IF($A1040="Financiamiento Internacional",VLOOKUP($C1040,FinInt!$B$2:$Q$508,15,0),VLOOKUP($C1040,NoAmpOC!$B$2:$T$988,18,0)))</f>
        <v>ARS</v>
      </c>
      <c r="G1040" s="5">
        <f>IF($A1040="Ordenes de Compra",VLOOKUP($C1040,Autogestión!$B$2:$H$5090,7,0),IF($A1040="Financiamiento Internacional",VLOOKUP($C1040,FinInt!$B$2:$Q$1308,16,0),VLOOKUP($C1040,NoAmpOC!$B$2:$T$988,19,0)))</f>
        <v>50189.59</v>
      </c>
      <c r="H1040" s="5">
        <f t="shared" si="48"/>
        <v>50189.59</v>
      </c>
      <c r="I1040" s="26" t="str">
        <f>IF($A1040="Ordenes de Compra",VLOOKUP($C1040,Autogestión!$B$2:$J$5090,9,0),IF($A1040="Financiamiento Internacional",VLOOKUP($C1040,FinInt!$B$2:$G$1555,6,0),"Legitimo Abono"))</f>
        <v>Legitimo Abono</v>
      </c>
      <c r="J1040" s="1" t="str">
        <f>IF($A1040="Ordenes de Compra",VLOOKUP($C1040,Autogestión!$B$2:$R$5090,17,0),IF($A1040="Financiamiento Internacional",VLOOKUP($C1040,FinInt!$B$2:$O$1508,14,0),VLOOKUP($C1040,NoAmpOC!$B$2:$R$988,17,0)))</f>
        <v>TELEFONICA DE ARGENTINA</v>
      </c>
      <c r="K1040" s="7" t="str">
        <f>DetalleExp!AP1040</f>
        <v>TAD_DD_MESA</v>
      </c>
      <c r="L1040" s="7" t="str">
        <f>DetalleExp!AQ1040</f>
        <v>MESA_DE_ENTRADAS_Y_NOTIFICACIONES - Departamento de mesa de entradas y notificaciones</v>
      </c>
      <c r="M1040" s="7" t="str">
        <f>DetalleExp!AR1040</f>
        <v>DD#MS - Dirección de despacho</v>
      </c>
      <c r="N1040" s="7">
        <f>DetalleExp!AS1040</f>
        <v>44312</v>
      </c>
      <c r="O1040" s="27">
        <f ca="1">ROUNDUP(TODAY()-N1040,0)</f>
        <v>43</v>
      </c>
      <c r="P1040" s="27">
        <f ca="1">ROUNDUP(TODAY()-B1040,0)</f>
        <v>54</v>
      </c>
      <c r="Q1040" s="1" t="str">
        <f>IFERROR(IF(A1040="Ordenes de Compra",VLOOKUP($E1040,'Ordenes de Compra'!$A$2:$E$1712,5,0),"Sin OC"),"Sin dato")</f>
        <v>Sin OC</v>
      </c>
      <c r="R1040" s="28" t="str">
        <f>IFERROR(IF(A1040="Ordenes de Compra",VLOOKUP($I1040,'Ordenes de Compra'!$B$2:$E$1712,3,0),"Sin OC"),"Sin dato")</f>
        <v>Sin OC</v>
      </c>
      <c r="S1040" s="1" t="str">
        <f>VLOOKUP($U1040,'Tablas intermedias'!$C$1:$H$222,5,0)</f>
        <v>Mesa de entradas</v>
      </c>
      <c r="T1040" s="29" t="str">
        <f t="shared" si="49"/>
        <v>OK</v>
      </c>
      <c r="U1040" s="30" t="str">
        <f t="shared" si="50"/>
        <v>TAD_DD_MESAMESA_DE_ENTRADAS_Y_NOTIFICACIONES - Departamento de mesa de entradas y notificacionesDD#MS - Dirección de despacho</v>
      </c>
      <c r="V1040" s="1" t="str">
        <f>VLOOKUP(U1040,'Tablas intermedias'!$C$1:$H$222,6,0)</f>
        <v>Si</v>
      </c>
      <c r="W1040" s="1" t="str">
        <f ca="1">IF(O1040&lt;30,"menos de 30 días","más de 30 días")</f>
        <v>más de 30 días</v>
      </c>
    </row>
    <row r="1041" spans="1:23" ht="14.25" hidden="1" thickTop="1" thickBot="1" x14ac:dyDescent="0.25">
      <c r="A1041" s="17" t="str">
        <f>IF(DetalleExp!H1041='Tablas intermedias'!$A$2,"Ordenes de Compra",IF(DetalleExp!H1041='Tablas intermedias'!$A$3,"Financiamiento Internacional","Legítimo Abono"))</f>
        <v>Legítimo Abono</v>
      </c>
      <c r="B1041" s="7">
        <f>DetalleExp!E1041</f>
        <v>44301</v>
      </c>
      <c r="C1041" s="1" t="str">
        <f>DetalleExp!A1041</f>
        <v>EX-2021-32640234-APN-DD#MS</v>
      </c>
      <c r="D1041" s="1" t="str">
        <f>IF(A1041="Ordenes de Compra",VLOOKUP(C1041,Autogestión!$B$2:$D$5090,3,0),IF(A1041="Legítimo Abono",VLOOKUP(C1041,NoAmpOC!$B$2:$H$988,7,0),"Factura"))</f>
        <v>Factura B</v>
      </c>
      <c r="E1041" s="26" t="str">
        <f>IF(A1041="Ordenes de Compra",VLOOKUP($C1041,Autogestión!$B$2:$G$5090,6,0),IF(A1041="Financiamiento Internacional",VLOOKUP($C1041,FinInt!$B$2:$G$508,6,0),"Legítimo Abono"))</f>
        <v>Legítimo Abono</v>
      </c>
      <c r="F1041" s="26" t="str">
        <f>IF($A1041="Ordenes de Compra","ARS",IF($A1041="Financiamiento Internacional",VLOOKUP($C1041,FinInt!$B$2:$Q$508,15,0),VLOOKUP($C1041,NoAmpOC!$B$2:$T$988,18,0)))</f>
        <v>ARS</v>
      </c>
      <c r="G1041" s="5">
        <f>IF($A1041="Ordenes de Compra",VLOOKUP($C1041,Autogestión!$B$2:$H$5090,7,0),IF($A1041="Financiamiento Internacional",VLOOKUP($C1041,FinInt!$B$2:$Q$1308,16,0),VLOOKUP($C1041,NoAmpOC!$B$2:$T$988,19,0)))</f>
        <v>605</v>
      </c>
      <c r="H1041" s="5">
        <f t="shared" si="48"/>
        <v>605</v>
      </c>
      <c r="I1041" s="26" t="str">
        <f>IF($A1041="Ordenes de Compra",VLOOKUP($C1041,Autogestión!$B$2:$J$5090,9,0),IF($A1041="Financiamiento Internacional",VLOOKUP($C1041,FinInt!$B$2:$G$1555,6,0),"Legitimo Abono"))</f>
        <v>Legitimo Abono</v>
      </c>
      <c r="J1041" s="1" t="str">
        <f>IF($A1041="Ordenes de Compra",VLOOKUP($C1041,Autogestión!$B$2:$R$5090,17,0),IF($A1041="Financiamiento Internacional",VLOOKUP($C1041,FinInt!$B$2:$O$1508,14,0),VLOOKUP($C1041,NoAmpOC!$B$2:$R$988,17,0)))</f>
        <v>TELEFONICA DE ARGENTINA</v>
      </c>
      <c r="K1041" s="7" t="str">
        <f>DetalleExp!AP1041</f>
        <v>TAD_DD_MESA</v>
      </c>
      <c r="L1041" s="7" t="str">
        <f>DetalleExp!AQ1041</f>
        <v>MESA_DE_ENTRADAS_Y_NOTIFICACIONES - Departamento de mesa de entradas y notificaciones</v>
      </c>
      <c r="M1041" s="7" t="str">
        <f>DetalleExp!AR1041</f>
        <v>DD#MS - Dirección de despacho</v>
      </c>
      <c r="N1041" s="7">
        <f>DetalleExp!AS1041</f>
        <v>44312</v>
      </c>
      <c r="O1041" s="27">
        <f ca="1">ROUNDUP(TODAY()-N1041,0)</f>
        <v>43</v>
      </c>
      <c r="P1041" s="27">
        <f ca="1">ROUNDUP(TODAY()-B1041,0)</f>
        <v>54</v>
      </c>
      <c r="Q1041" s="1" t="str">
        <f>IFERROR(IF(A1041="Ordenes de Compra",VLOOKUP($E1041,'Ordenes de Compra'!$A$2:$E$1712,5,0),"Sin OC"),"Sin dato")</f>
        <v>Sin OC</v>
      </c>
      <c r="R1041" s="28" t="str">
        <f>IFERROR(IF(A1041="Ordenes de Compra",VLOOKUP($I1041,'Ordenes de Compra'!$B$2:$E$1712,3,0),"Sin OC"),"Sin dato")</f>
        <v>Sin OC</v>
      </c>
      <c r="S1041" s="1" t="str">
        <f>VLOOKUP($U1041,'Tablas intermedias'!$C$1:$H$222,5,0)</f>
        <v>Mesa de entradas</v>
      </c>
      <c r="T1041" s="29" t="str">
        <f t="shared" si="49"/>
        <v>OK</v>
      </c>
      <c r="U1041" s="30" t="str">
        <f t="shared" si="50"/>
        <v>TAD_DD_MESAMESA_DE_ENTRADAS_Y_NOTIFICACIONES - Departamento de mesa de entradas y notificacionesDD#MS - Dirección de despacho</v>
      </c>
      <c r="V1041" s="1" t="str">
        <f>VLOOKUP(U1041,'Tablas intermedias'!$C$1:$H$222,6,0)</f>
        <v>Si</v>
      </c>
      <c r="W1041" s="1" t="str">
        <f ca="1">IF(O1041&lt;30,"menos de 30 días","más de 30 días")</f>
        <v>más de 30 días</v>
      </c>
    </row>
    <row r="1042" spans="1:23" ht="14.25" hidden="1" thickTop="1" thickBot="1" x14ac:dyDescent="0.25">
      <c r="A1042" s="17" t="str">
        <f>IF(DetalleExp!H1042='Tablas intermedias'!$A$2,"Ordenes de Compra",IF(DetalleExp!H1042='Tablas intermedias'!$A$3,"Financiamiento Internacional","Legítimo Abono"))</f>
        <v>Legítimo Abono</v>
      </c>
      <c r="B1042" s="7">
        <f>DetalleExp!E1042</f>
        <v>44301</v>
      </c>
      <c r="C1042" s="1" t="str">
        <f>DetalleExp!A1042</f>
        <v>EX-2021-32642895-APN-DD#MS</v>
      </c>
      <c r="D1042" s="1" t="str">
        <f>IF(A1042="Ordenes de Compra",VLOOKUP(C1042,Autogestión!$B$2:$D$5090,3,0),IF(A1042="Legítimo Abono",VLOOKUP(C1042,NoAmpOC!$B$2:$H$988,7,0),"Factura"))</f>
        <v>Factura B</v>
      </c>
      <c r="E1042" s="26" t="str">
        <f>IF(A1042="Ordenes de Compra",VLOOKUP($C1042,Autogestión!$B$2:$G$5090,6,0),IF(A1042="Financiamiento Internacional",VLOOKUP($C1042,FinInt!$B$2:$G$508,6,0),"Legítimo Abono"))</f>
        <v>Legítimo Abono</v>
      </c>
      <c r="F1042" s="26" t="str">
        <f>IF($A1042="Ordenes de Compra","ARS",IF($A1042="Financiamiento Internacional",VLOOKUP($C1042,FinInt!$B$2:$Q$508,15,0),VLOOKUP($C1042,NoAmpOC!$B$2:$T$988,18,0)))</f>
        <v>ARS</v>
      </c>
      <c r="G1042" s="5">
        <f>IF($A1042="Ordenes de Compra",VLOOKUP($C1042,Autogestión!$B$2:$H$5090,7,0),IF($A1042="Financiamiento Internacional",VLOOKUP($C1042,FinInt!$B$2:$Q$1308,16,0),VLOOKUP($C1042,NoAmpOC!$B$2:$T$988,19,0)))</f>
        <v>101497.85</v>
      </c>
      <c r="H1042" s="5">
        <f t="shared" si="48"/>
        <v>101497.85</v>
      </c>
      <c r="I1042" s="26" t="str">
        <f>IF($A1042="Ordenes de Compra",VLOOKUP($C1042,Autogestión!$B$2:$J$5090,9,0),IF($A1042="Financiamiento Internacional",VLOOKUP($C1042,FinInt!$B$2:$G$1555,6,0),"Legitimo Abono"))</f>
        <v>Legitimo Abono</v>
      </c>
      <c r="J1042" s="1" t="str">
        <f>IF($A1042="Ordenes de Compra",VLOOKUP($C1042,Autogestión!$B$2:$R$5090,17,0),IF($A1042="Financiamiento Internacional",VLOOKUP($C1042,FinInt!$B$2:$O$1508,14,0),VLOOKUP($C1042,NoAmpOC!$B$2:$R$988,17,0)))</f>
        <v>TELEFONICA DE ARGENTINA</v>
      </c>
      <c r="K1042" s="7" t="str">
        <f>DetalleExp!AP1042</f>
        <v>TAD_DD_MESA</v>
      </c>
      <c r="L1042" s="7" t="str">
        <f>DetalleExp!AQ1042</f>
        <v>MESA_DE_ENTRADAS_Y_NOTIFICACIONES - Departamento de mesa de entradas y notificaciones</v>
      </c>
      <c r="M1042" s="7" t="str">
        <f>DetalleExp!AR1042</f>
        <v>DD#MS - Dirección de despacho</v>
      </c>
      <c r="N1042" s="7">
        <f>DetalleExp!AS1042</f>
        <v>44312</v>
      </c>
      <c r="O1042" s="27">
        <f ca="1">ROUNDUP(TODAY()-N1042,0)</f>
        <v>43</v>
      </c>
      <c r="P1042" s="27">
        <f ca="1">ROUNDUP(TODAY()-B1042,0)</f>
        <v>54</v>
      </c>
      <c r="Q1042" s="1" t="str">
        <f>IFERROR(IF(A1042="Ordenes de Compra",VLOOKUP($E1042,'Ordenes de Compra'!$A$2:$E$1712,5,0),"Sin OC"),"Sin dato")</f>
        <v>Sin OC</v>
      </c>
      <c r="R1042" s="28" t="str">
        <f>IFERROR(IF(A1042="Ordenes de Compra",VLOOKUP($I1042,'Ordenes de Compra'!$B$2:$E$1712,3,0),"Sin OC"),"Sin dato")</f>
        <v>Sin OC</v>
      </c>
      <c r="S1042" s="1" t="str">
        <f>VLOOKUP($U1042,'Tablas intermedias'!$C$1:$H$222,5,0)</f>
        <v>Mesa de entradas</v>
      </c>
      <c r="T1042" s="29" t="str">
        <f t="shared" si="49"/>
        <v>OK</v>
      </c>
      <c r="U1042" s="30" t="str">
        <f t="shared" si="50"/>
        <v>TAD_DD_MESAMESA_DE_ENTRADAS_Y_NOTIFICACIONES - Departamento de mesa de entradas y notificacionesDD#MS - Dirección de despacho</v>
      </c>
      <c r="V1042" s="1" t="str">
        <f>VLOOKUP(U1042,'Tablas intermedias'!$C$1:$H$222,6,0)</f>
        <v>Si</v>
      </c>
      <c r="W1042" s="1" t="str">
        <f ca="1">IF(O1042&lt;30,"menos de 30 días","más de 30 días")</f>
        <v>más de 30 días</v>
      </c>
    </row>
    <row r="1043" spans="1:23" ht="14.25" hidden="1" thickTop="1" thickBot="1" x14ac:dyDescent="0.25">
      <c r="A1043" s="17" t="str">
        <f>IF(DetalleExp!H1043='Tablas intermedias'!$A$2,"Ordenes de Compra",IF(DetalleExp!H1043='Tablas intermedias'!$A$3,"Financiamiento Internacional","Legítimo Abono"))</f>
        <v>Legítimo Abono</v>
      </c>
      <c r="B1043" s="7">
        <f>DetalleExp!E1043</f>
        <v>44301</v>
      </c>
      <c r="C1043" s="1" t="str">
        <f>DetalleExp!A1043</f>
        <v>EX-2021-32651925-APN-DD#MS</v>
      </c>
      <c r="D1043" s="1" t="str">
        <f>IF(A1043="Ordenes de Compra",VLOOKUP(C1043,Autogestión!$B$2:$D$5090,3,0),IF(A1043="Legítimo Abono",VLOOKUP(C1043,NoAmpOC!$B$2:$H$988,7,0),"Factura"))</f>
        <v>Factura B</v>
      </c>
      <c r="E1043" s="26" t="str">
        <f>IF(A1043="Ordenes de Compra",VLOOKUP($C1043,Autogestión!$B$2:$G$5090,6,0),IF(A1043="Financiamiento Internacional",VLOOKUP($C1043,FinInt!$B$2:$G$508,6,0),"Legítimo Abono"))</f>
        <v>Legítimo Abono</v>
      </c>
      <c r="F1043" s="26" t="str">
        <f>IF($A1043="Ordenes de Compra","ARS",IF($A1043="Financiamiento Internacional",VLOOKUP($C1043,FinInt!$B$2:$Q$508,15,0),VLOOKUP($C1043,NoAmpOC!$B$2:$T$988,18,0)))</f>
        <v>ARS</v>
      </c>
      <c r="G1043" s="5">
        <f>IF($A1043="Ordenes de Compra",VLOOKUP($C1043,Autogestión!$B$2:$H$5090,7,0),IF($A1043="Financiamiento Internacional",VLOOKUP($C1043,FinInt!$B$2:$Q$1308,16,0),VLOOKUP($C1043,NoAmpOC!$B$2:$T$988,19,0)))</f>
        <v>3738.9</v>
      </c>
      <c r="H1043" s="5">
        <f t="shared" si="48"/>
        <v>3738.9</v>
      </c>
      <c r="I1043" s="26" t="str">
        <f>IF($A1043="Ordenes de Compra",VLOOKUP($C1043,Autogestión!$B$2:$J$5090,9,0),IF($A1043="Financiamiento Internacional",VLOOKUP($C1043,FinInt!$B$2:$G$1555,6,0),"Legitimo Abono"))</f>
        <v>Legitimo Abono</v>
      </c>
      <c r="J1043" s="1" t="str">
        <f>IF($A1043="Ordenes de Compra",VLOOKUP($C1043,Autogestión!$B$2:$R$5090,17,0),IF($A1043="Financiamiento Internacional",VLOOKUP($C1043,FinInt!$B$2:$O$1508,14,0),VLOOKUP($C1043,NoAmpOC!$B$2:$R$988,17,0)))</f>
        <v>TELEFONICA DE ARGENTINA</v>
      </c>
      <c r="K1043" s="7" t="str">
        <f>DetalleExp!AP1043</f>
        <v>TAD_DD_MESA</v>
      </c>
      <c r="L1043" s="7" t="str">
        <f>DetalleExp!AQ1043</f>
        <v>MESA_DE_ENTRADAS_Y_NOTIFICACIONES - Departamento de mesa de entradas y notificaciones</v>
      </c>
      <c r="M1043" s="7" t="str">
        <f>DetalleExp!AR1043</f>
        <v>DD#MS - Dirección de despacho</v>
      </c>
      <c r="N1043" s="7">
        <f>DetalleExp!AS1043</f>
        <v>44312</v>
      </c>
      <c r="O1043" s="27">
        <f ca="1">ROUNDUP(TODAY()-N1043,0)</f>
        <v>43</v>
      </c>
      <c r="P1043" s="27">
        <f ca="1">ROUNDUP(TODAY()-B1043,0)</f>
        <v>54</v>
      </c>
      <c r="Q1043" s="1" t="str">
        <f>IFERROR(IF(A1043="Ordenes de Compra",VLOOKUP($E1043,'Ordenes de Compra'!$A$2:$E$1712,5,0),"Sin OC"),"Sin dato")</f>
        <v>Sin OC</v>
      </c>
      <c r="R1043" s="28" t="str">
        <f>IFERROR(IF(A1043="Ordenes de Compra",VLOOKUP($I1043,'Ordenes de Compra'!$B$2:$E$1712,3,0),"Sin OC"),"Sin dato")</f>
        <v>Sin OC</v>
      </c>
      <c r="S1043" s="1" t="str">
        <f>VLOOKUP($U1043,'Tablas intermedias'!$C$1:$H$222,5,0)</f>
        <v>Mesa de entradas</v>
      </c>
      <c r="T1043" s="29" t="str">
        <f t="shared" si="49"/>
        <v>OK</v>
      </c>
      <c r="U1043" s="30" t="str">
        <f t="shared" si="50"/>
        <v>TAD_DD_MESAMESA_DE_ENTRADAS_Y_NOTIFICACIONES - Departamento de mesa de entradas y notificacionesDD#MS - Dirección de despacho</v>
      </c>
      <c r="V1043" s="1" t="str">
        <f>VLOOKUP(U1043,'Tablas intermedias'!$C$1:$H$222,6,0)</f>
        <v>Si</v>
      </c>
      <c r="W1043" s="1" t="str">
        <f ca="1">IF(O1043&lt;30,"menos de 30 días","más de 30 días")</f>
        <v>más de 30 días</v>
      </c>
    </row>
    <row r="1044" spans="1:23" ht="14.25" hidden="1" thickTop="1" thickBot="1" x14ac:dyDescent="0.25">
      <c r="A1044" s="17" t="str">
        <f>IF(DetalleExp!H1044='Tablas intermedias'!$A$2,"Ordenes de Compra",IF(DetalleExp!H1044='Tablas intermedias'!$A$3,"Financiamiento Internacional","Legítimo Abono"))</f>
        <v>Legítimo Abono</v>
      </c>
      <c r="B1044" s="7">
        <f>DetalleExp!E1044</f>
        <v>44301</v>
      </c>
      <c r="C1044" s="1" t="str">
        <f>DetalleExp!A1044</f>
        <v>EX-2021-32655128-APN-DD#MS</v>
      </c>
      <c r="D1044" s="1" t="str">
        <f>IF(A1044="Ordenes de Compra",VLOOKUP(C1044,Autogestión!$B$2:$D$5090,3,0),IF(A1044="Legítimo Abono",VLOOKUP(C1044,NoAmpOC!$B$2:$H$988,7,0),"Factura"))</f>
        <v>Factura B</v>
      </c>
      <c r="E1044" s="26" t="str">
        <f>IF(A1044="Ordenes de Compra",VLOOKUP($C1044,Autogestión!$B$2:$G$5090,6,0),IF(A1044="Financiamiento Internacional",VLOOKUP($C1044,FinInt!$B$2:$G$508,6,0),"Legítimo Abono"))</f>
        <v>Legítimo Abono</v>
      </c>
      <c r="F1044" s="26" t="str">
        <f>IF($A1044="Ordenes de Compra","ARS",IF($A1044="Financiamiento Internacional",VLOOKUP($C1044,FinInt!$B$2:$Q$508,15,0),VLOOKUP($C1044,NoAmpOC!$B$2:$T$988,18,0)))</f>
        <v>ARS</v>
      </c>
      <c r="G1044" s="5">
        <f>IF($A1044="Ordenes de Compra",VLOOKUP($C1044,Autogestión!$B$2:$H$5090,7,0),IF($A1044="Financiamiento Internacional",VLOOKUP($C1044,FinInt!$B$2:$Q$1308,16,0),VLOOKUP($C1044,NoAmpOC!$B$2:$T$988,19,0)))</f>
        <v>89909.9</v>
      </c>
      <c r="H1044" s="5">
        <f t="shared" si="48"/>
        <v>89909.9</v>
      </c>
      <c r="I1044" s="26" t="str">
        <f>IF($A1044="Ordenes de Compra",VLOOKUP($C1044,Autogestión!$B$2:$J$5090,9,0),IF($A1044="Financiamiento Internacional",VLOOKUP($C1044,FinInt!$B$2:$G$1555,6,0),"Legitimo Abono"))</f>
        <v>Legitimo Abono</v>
      </c>
      <c r="J1044" s="1" t="str">
        <f>IF($A1044="Ordenes de Compra",VLOOKUP($C1044,Autogestión!$B$2:$R$5090,17,0),IF($A1044="Financiamiento Internacional",VLOOKUP($C1044,FinInt!$B$2:$O$1508,14,0),VLOOKUP($C1044,NoAmpOC!$B$2:$R$988,17,0)))</f>
        <v>TELEFONICA DE ARGENTINA</v>
      </c>
      <c r="K1044" s="7" t="str">
        <f>DetalleExp!AP1044</f>
        <v>TAD_DD_MESA</v>
      </c>
      <c r="L1044" s="7" t="str">
        <f>DetalleExp!AQ1044</f>
        <v>MESA_DE_ENTRADAS_Y_NOTIFICACIONES - Departamento de mesa de entradas y notificaciones</v>
      </c>
      <c r="M1044" s="7" t="str">
        <f>DetalleExp!AR1044</f>
        <v>DD#MS - Dirección de despacho</v>
      </c>
      <c r="N1044" s="7">
        <f>DetalleExp!AS1044</f>
        <v>44312</v>
      </c>
      <c r="O1044" s="27">
        <f ca="1">ROUNDUP(TODAY()-N1044,0)</f>
        <v>43</v>
      </c>
      <c r="P1044" s="27">
        <f ca="1">ROUNDUP(TODAY()-B1044,0)</f>
        <v>54</v>
      </c>
      <c r="Q1044" s="1" t="str">
        <f>IFERROR(IF(A1044="Ordenes de Compra",VLOOKUP($E1044,'Ordenes de Compra'!$A$2:$E$1712,5,0),"Sin OC"),"Sin dato")</f>
        <v>Sin OC</v>
      </c>
      <c r="R1044" s="28" t="str">
        <f>IFERROR(IF(A1044="Ordenes de Compra",VLOOKUP($I1044,'Ordenes de Compra'!$B$2:$E$1712,3,0),"Sin OC"),"Sin dato")</f>
        <v>Sin OC</v>
      </c>
      <c r="S1044" s="1" t="str">
        <f>VLOOKUP($U1044,'Tablas intermedias'!$C$1:$H$222,5,0)</f>
        <v>Mesa de entradas</v>
      </c>
      <c r="T1044" s="29" t="str">
        <f t="shared" si="49"/>
        <v>OK</v>
      </c>
      <c r="U1044" s="30" t="str">
        <f t="shared" si="50"/>
        <v>TAD_DD_MESAMESA_DE_ENTRADAS_Y_NOTIFICACIONES - Departamento de mesa de entradas y notificacionesDD#MS - Dirección de despacho</v>
      </c>
      <c r="V1044" s="1" t="str">
        <f>VLOOKUP(U1044,'Tablas intermedias'!$C$1:$H$222,6,0)</f>
        <v>Si</v>
      </c>
      <c r="W1044" s="1" t="str">
        <f ca="1">IF(O1044&lt;30,"menos de 30 días","más de 30 días")</f>
        <v>más de 30 días</v>
      </c>
    </row>
    <row r="1045" spans="1:23" ht="14.25" hidden="1" thickTop="1" thickBot="1" x14ac:dyDescent="0.25">
      <c r="A1045" s="17" t="str">
        <f>IF(DetalleExp!H1045='Tablas intermedias'!$A$2,"Ordenes de Compra",IF(DetalleExp!H1045='Tablas intermedias'!$A$3,"Financiamiento Internacional","Legítimo Abono"))</f>
        <v>Legítimo Abono</v>
      </c>
      <c r="B1045" s="7">
        <f>DetalleExp!E1045</f>
        <v>44301</v>
      </c>
      <c r="C1045" s="1" t="str">
        <f>DetalleExp!A1045</f>
        <v>EX-2021-32657018-APN-DD#MS</v>
      </c>
      <c r="D1045" s="1" t="str">
        <f>IF(A1045="Ordenes de Compra",VLOOKUP(C1045,Autogestión!$B$2:$D$5090,3,0),IF(A1045="Legítimo Abono",VLOOKUP(C1045,NoAmpOC!$B$2:$H$988,7,0),"Factura"))</f>
        <v>Factura B</v>
      </c>
      <c r="E1045" s="26" t="str">
        <f>IF(A1045="Ordenes de Compra",VLOOKUP($C1045,Autogestión!$B$2:$G$5090,6,0),IF(A1045="Financiamiento Internacional",VLOOKUP($C1045,FinInt!$B$2:$G$508,6,0),"Legítimo Abono"))</f>
        <v>Legítimo Abono</v>
      </c>
      <c r="F1045" s="26" t="str">
        <f>IF($A1045="Ordenes de Compra","ARS",IF($A1045="Financiamiento Internacional",VLOOKUP($C1045,FinInt!$B$2:$Q$508,15,0),VLOOKUP($C1045,NoAmpOC!$B$2:$T$988,18,0)))</f>
        <v>ARS</v>
      </c>
      <c r="G1045" s="5">
        <f>IF($A1045="Ordenes de Compra",VLOOKUP($C1045,Autogestión!$B$2:$H$5090,7,0),IF($A1045="Financiamiento Internacional",VLOOKUP($C1045,FinInt!$B$2:$Q$1308,16,0),VLOOKUP($C1045,NoAmpOC!$B$2:$T$988,19,0)))</f>
        <v>22463.89</v>
      </c>
      <c r="H1045" s="5">
        <f t="shared" si="48"/>
        <v>22463.89</v>
      </c>
      <c r="I1045" s="26" t="str">
        <f>IF($A1045="Ordenes de Compra",VLOOKUP($C1045,Autogestión!$B$2:$J$5090,9,0),IF($A1045="Financiamiento Internacional",VLOOKUP($C1045,FinInt!$B$2:$G$1555,6,0),"Legitimo Abono"))</f>
        <v>Legitimo Abono</v>
      </c>
      <c r="J1045" s="1" t="str">
        <f>IF($A1045="Ordenes de Compra",VLOOKUP($C1045,Autogestión!$B$2:$R$5090,17,0),IF($A1045="Financiamiento Internacional",VLOOKUP($C1045,FinInt!$B$2:$O$1508,14,0),VLOOKUP($C1045,NoAmpOC!$B$2:$R$988,17,0)))</f>
        <v>TELEFONICA DE ARGENTINA</v>
      </c>
      <c r="K1045" s="7" t="str">
        <f>DetalleExp!AP1045</f>
        <v>TAD_DD_MESA</v>
      </c>
      <c r="L1045" s="7" t="str">
        <f>DetalleExp!AQ1045</f>
        <v>MESA_DE_ENTRADAS_Y_NOTIFICACIONES - Departamento de mesa de entradas y notificaciones</v>
      </c>
      <c r="M1045" s="7" t="str">
        <f>DetalleExp!AR1045</f>
        <v>DD#MS - Dirección de despacho</v>
      </c>
      <c r="N1045" s="7">
        <f>DetalleExp!AS1045</f>
        <v>44312</v>
      </c>
      <c r="O1045" s="27">
        <f ca="1">ROUNDUP(TODAY()-N1045,0)</f>
        <v>43</v>
      </c>
      <c r="P1045" s="27">
        <f ca="1">ROUNDUP(TODAY()-B1045,0)</f>
        <v>54</v>
      </c>
      <c r="Q1045" s="1" t="str">
        <f>IFERROR(IF(A1045="Ordenes de Compra",VLOOKUP($E1045,'Ordenes de Compra'!$A$2:$E$1712,5,0),"Sin OC"),"Sin dato")</f>
        <v>Sin OC</v>
      </c>
      <c r="R1045" s="28" t="str">
        <f>IFERROR(IF(A1045="Ordenes de Compra",VLOOKUP($I1045,'Ordenes de Compra'!$B$2:$E$1712,3,0),"Sin OC"),"Sin dato")</f>
        <v>Sin OC</v>
      </c>
      <c r="S1045" s="1" t="str">
        <f>VLOOKUP($U1045,'Tablas intermedias'!$C$1:$H$222,5,0)</f>
        <v>Mesa de entradas</v>
      </c>
      <c r="T1045" s="29" t="str">
        <f t="shared" si="49"/>
        <v>OK</v>
      </c>
      <c r="U1045" s="30" t="str">
        <f t="shared" si="50"/>
        <v>TAD_DD_MESAMESA_DE_ENTRADAS_Y_NOTIFICACIONES - Departamento de mesa de entradas y notificacionesDD#MS - Dirección de despacho</v>
      </c>
      <c r="V1045" s="1" t="str">
        <f>VLOOKUP(U1045,'Tablas intermedias'!$C$1:$H$222,6,0)</f>
        <v>Si</v>
      </c>
      <c r="W1045" s="1" t="str">
        <f ca="1">IF(O1045&lt;30,"menos de 30 días","más de 30 días")</f>
        <v>más de 30 días</v>
      </c>
    </row>
    <row r="1046" spans="1:23" ht="14.25" hidden="1" thickTop="1" thickBot="1" x14ac:dyDescent="0.25">
      <c r="A1046" s="17" t="str">
        <f>IF(DetalleExp!H1046='Tablas intermedias'!$A$2,"Ordenes de Compra",IF(DetalleExp!H1046='Tablas intermedias'!$A$3,"Financiamiento Internacional","Legítimo Abono"))</f>
        <v>Legítimo Abono</v>
      </c>
      <c r="B1046" s="7">
        <f>DetalleExp!E1046</f>
        <v>44301</v>
      </c>
      <c r="C1046" s="1" t="str">
        <f>DetalleExp!A1046</f>
        <v>EX-2021-32659847-APN-DD#MS</v>
      </c>
      <c r="D1046" s="1" t="str">
        <f>IF(A1046="Ordenes de Compra",VLOOKUP(C1046,Autogestión!$B$2:$D$5090,3,0),IF(A1046="Legítimo Abono",VLOOKUP(C1046,NoAmpOC!$B$2:$H$988,7,0),"Factura"))</f>
        <v>Factura B</v>
      </c>
      <c r="E1046" s="26" t="str">
        <f>IF(A1046="Ordenes de Compra",VLOOKUP($C1046,Autogestión!$B$2:$G$5090,6,0),IF(A1046="Financiamiento Internacional",VLOOKUP($C1046,FinInt!$B$2:$G$508,6,0),"Legítimo Abono"))</f>
        <v>Legítimo Abono</v>
      </c>
      <c r="F1046" s="26" t="str">
        <f>IF($A1046="Ordenes de Compra","ARS",IF($A1046="Financiamiento Internacional",VLOOKUP($C1046,FinInt!$B$2:$Q$508,15,0),VLOOKUP($C1046,NoAmpOC!$B$2:$T$988,18,0)))</f>
        <v>ARS</v>
      </c>
      <c r="G1046" s="5">
        <f>IF($A1046="Ordenes de Compra",VLOOKUP($C1046,Autogestión!$B$2:$H$5090,7,0),IF($A1046="Financiamiento Internacional",VLOOKUP($C1046,FinInt!$B$2:$Q$1308,16,0),VLOOKUP($C1046,NoAmpOC!$B$2:$T$988,19,0)))</f>
        <v>6954.74</v>
      </c>
      <c r="H1046" s="5">
        <f t="shared" si="48"/>
        <v>6954.74</v>
      </c>
      <c r="I1046" s="26" t="str">
        <f>IF($A1046="Ordenes de Compra",VLOOKUP($C1046,Autogestión!$B$2:$J$5090,9,0),IF($A1046="Financiamiento Internacional",VLOOKUP($C1046,FinInt!$B$2:$G$1555,6,0),"Legitimo Abono"))</f>
        <v>Legitimo Abono</v>
      </c>
      <c r="J1046" s="1" t="str">
        <f>IF($A1046="Ordenes de Compra",VLOOKUP($C1046,Autogestión!$B$2:$R$5090,17,0),IF($A1046="Financiamiento Internacional",VLOOKUP($C1046,FinInt!$B$2:$O$1508,14,0),VLOOKUP($C1046,NoAmpOC!$B$2:$R$988,17,0)))</f>
        <v>TELEFONICA DE ARGENTINA</v>
      </c>
      <c r="K1046" s="7" t="str">
        <f>DetalleExp!AP1046</f>
        <v>TAD_DD_MESA</v>
      </c>
      <c r="L1046" s="7" t="str">
        <f>DetalleExp!AQ1046</f>
        <v>MESA_DE_ENTRADAS_Y_NOTIFICACIONES - Departamento de mesa de entradas y notificaciones</v>
      </c>
      <c r="M1046" s="7" t="str">
        <f>DetalleExp!AR1046</f>
        <v>DD#MS - Dirección de despacho</v>
      </c>
      <c r="N1046" s="7">
        <f>DetalleExp!AS1046</f>
        <v>44312</v>
      </c>
      <c r="O1046" s="27">
        <f ca="1">ROUNDUP(TODAY()-N1046,0)</f>
        <v>43</v>
      </c>
      <c r="P1046" s="27">
        <f ca="1">ROUNDUP(TODAY()-B1046,0)</f>
        <v>54</v>
      </c>
      <c r="Q1046" s="1" t="str">
        <f>IFERROR(IF(A1046="Ordenes de Compra",VLOOKUP($E1046,'Ordenes de Compra'!$A$2:$E$1712,5,0),"Sin OC"),"Sin dato")</f>
        <v>Sin OC</v>
      </c>
      <c r="R1046" s="28" t="str">
        <f>IFERROR(IF(A1046="Ordenes de Compra",VLOOKUP($I1046,'Ordenes de Compra'!$B$2:$E$1712,3,0),"Sin OC"),"Sin dato")</f>
        <v>Sin OC</v>
      </c>
      <c r="S1046" s="1" t="str">
        <f>VLOOKUP($U1046,'Tablas intermedias'!$C$1:$H$222,5,0)</f>
        <v>Mesa de entradas</v>
      </c>
      <c r="T1046" s="29" t="str">
        <f t="shared" si="49"/>
        <v>OK</v>
      </c>
      <c r="U1046" s="30" t="str">
        <f t="shared" si="50"/>
        <v>TAD_DD_MESAMESA_DE_ENTRADAS_Y_NOTIFICACIONES - Departamento de mesa de entradas y notificacionesDD#MS - Dirección de despacho</v>
      </c>
      <c r="V1046" s="1" t="str">
        <f>VLOOKUP(U1046,'Tablas intermedias'!$C$1:$H$222,6,0)</f>
        <v>Si</v>
      </c>
      <c r="W1046" s="1" t="str">
        <f ca="1">IF(O1046&lt;30,"menos de 30 días","más de 30 días")</f>
        <v>más de 30 días</v>
      </c>
    </row>
    <row r="1047" spans="1:23" ht="14.25" hidden="1" thickTop="1" thickBot="1" x14ac:dyDescent="0.25">
      <c r="A1047" s="17" t="str">
        <f>IF(DetalleExp!H1047='Tablas intermedias'!$A$2,"Ordenes de Compra",IF(DetalleExp!H1047='Tablas intermedias'!$A$3,"Financiamiento Internacional","Legítimo Abono"))</f>
        <v>Legítimo Abono</v>
      </c>
      <c r="B1047" s="7">
        <f>DetalleExp!E1047</f>
        <v>44301</v>
      </c>
      <c r="C1047" s="1" t="str">
        <f>DetalleExp!A1047</f>
        <v>EX-2021-32661654-APN-DD#MS</v>
      </c>
      <c r="D1047" s="1" t="str">
        <f>IF(A1047="Ordenes de Compra",VLOOKUP(C1047,Autogestión!$B$2:$D$5090,3,0),IF(A1047="Legítimo Abono",VLOOKUP(C1047,NoAmpOC!$B$2:$H$988,7,0),"Factura"))</f>
        <v>Factura B</v>
      </c>
      <c r="E1047" s="26" t="str">
        <f>IF(A1047="Ordenes de Compra",VLOOKUP($C1047,Autogestión!$B$2:$G$5090,6,0),IF(A1047="Financiamiento Internacional",VLOOKUP($C1047,FinInt!$B$2:$G$508,6,0),"Legítimo Abono"))</f>
        <v>Legítimo Abono</v>
      </c>
      <c r="F1047" s="26" t="str">
        <f>IF($A1047="Ordenes de Compra","ARS",IF($A1047="Financiamiento Internacional",VLOOKUP($C1047,FinInt!$B$2:$Q$508,15,0),VLOOKUP($C1047,NoAmpOC!$B$2:$T$988,18,0)))</f>
        <v>ARS</v>
      </c>
      <c r="G1047" s="5">
        <f>IF($A1047="Ordenes de Compra",VLOOKUP($C1047,Autogestión!$B$2:$H$5090,7,0),IF($A1047="Financiamiento Internacional",VLOOKUP($C1047,FinInt!$B$2:$Q$1308,16,0),VLOOKUP($C1047,NoAmpOC!$B$2:$T$988,19,0)))</f>
        <v>5436.69</v>
      </c>
      <c r="H1047" s="5">
        <f t="shared" si="48"/>
        <v>5436.69</v>
      </c>
      <c r="I1047" s="26" t="str">
        <f>IF($A1047="Ordenes de Compra",VLOOKUP($C1047,Autogestión!$B$2:$J$5090,9,0),IF($A1047="Financiamiento Internacional",VLOOKUP($C1047,FinInt!$B$2:$G$1555,6,0),"Legitimo Abono"))</f>
        <v>Legitimo Abono</v>
      </c>
      <c r="J1047" s="1" t="str">
        <f>IF($A1047="Ordenes de Compra",VLOOKUP($C1047,Autogestión!$B$2:$R$5090,17,0),IF($A1047="Financiamiento Internacional",VLOOKUP($C1047,FinInt!$B$2:$O$1508,14,0),VLOOKUP($C1047,NoAmpOC!$B$2:$R$988,17,0)))</f>
        <v>TELEFONICA DE ARGENTINA</v>
      </c>
      <c r="K1047" s="7" t="str">
        <f>DetalleExp!AP1047</f>
        <v>TAD_DD_MESA</v>
      </c>
      <c r="L1047" s="7" t="str">
        <f>DetalleExp!AQ1047</f>
        <v>MESA_DE_ENTRADAS_Y_NOTIFICACIONES - Departamento de mesa de entradas y notificaciones</v>
      </c>
      <c r="M1047" s="7" t="str">
        <f>DetalleExp!AR1047</f>
        <v>DD#MS - Dirección de despacho</v>
      </c>
      <c r="N1047" s="7">
        <f>DetalleExp!AS1047</f>
        <v>44312</v>
      </c>
      <c r="O1047" s="27">
        <f ca="1">ROUNDUP(TODAY()-N1047,0)</f>
        <v>43</v>
      </c>
      <c r="P1047" s="27">
        <f ca="1">ROUNDUP(TODAY()-B1047,0)</f>
        <v>54</v>
      </c>
      <c r="Q1047" s="1" t="str">
        <f>IFERROR(IF(A1047="Ordenes de Compra",VLOOKUP($E1047,'Ordenes de Compra'!$A$2:$E$1712,5,0),"Sin OC"),"Sin dato")</f>
        <v>Sin OC</v>
      </c>
      <c r="R1047" s="28" t="str">
        <f>IFERROR(IF(A1047="Ordenes de Compra",VLOOKUP($I1047,'Ordenes de Compra'!$B$2:$E$1712,3,0),"Sin OC"),"Sin dato")</f>
        <v>Sin OC</v>
      </c>
      <c r="S1047" s="1" t="str">
        <f>VLOOKUP($U1047,'Tablas intermedias'!$C$1:$H$222,5,0)</f>
        <v>Mesa de entradas</v>
      </c>
      <c r="T1047" s="29" t="str">
        <f t="shared" si="49"/>
        <v>OK</v>
      </c>
      <c r="U1047" s="30" t="str">
        <f t="shared" si="50"/>
        <v>TAD_DD_MESAMESA_DE_ENTRADAS_Y_NOTIFICACIONES - Departamento de mesa de entradas y notificacionesDD#MS - Dirección de despacho</v>
      </c>
      <c r="V1047" s="1" t="str">
        <f>VLOOKUP(U1047,'Tablas intermedias'!$C$1:$H$222,6,0)</f>
        <v>Si</v>
      </c>
      <c r="W1047" s="1" t="str">
        <f ca="1">IF(O1047&lt;30,"menos de 30 días","más de 30 días")</f>
        <v>más de 30 días</v>
      </c>
    </row>
    <row r="1048" spans="1:23" ht="14.25" hidden="1" thickTop="1" thickBot="1" x14ac:dyDescent="0.25">
      <c r="A1048" s="17" t="str">
        <f>IF(DetalleExp!H1048='Tablas intermedias'!$A$2,"Ordenes de Compra",IF(DetalleExp!H1048='Tablas intermedias'!$A$3,"Financiamiento Internacional","Legítimo Abono"))</f>
        <v>Legítimo Abono</v>
      </c>
      <c r="B1048" s="7">
        <f>DetalleExp!E1048</f>
        <v>44301</v>
      </c>
      <c r="C1048" s="1" t="str">
        <f>DetalleExp!A1048</f>
        <v>EX-2021-32663996-APN-DD#MS</v>
      </c>
      <c r="D1048" s="1" t="str">
        <f>IF(A1048="Ordenes de Compra",VLOOKUP(C1048,Autogestión!$B$2:$D$5090,3,0),IF(A1048="Legítimo Abono",VLOOKUP(C1048,NoAmpOC!$B$2:$H$988,7,0),"Factura"))</f>
        <v>Factura B</v>
      </c>
      <c r="E1048" s="26" t="str">
        <f>IF(A1048="Ordenes de Compra",VLOOKUP($C1048,Autogestión!$B$2:$G$5090,6,0),IF(A1048="Financiamiento Internacional",VLOOKUP($C1048,FinInt!$B$2:$G$508,6,0),"Legítimo Abono"))</f>
        <v>Legítimo Abono</v>
      </c>
      <c r="F1048" s="26" t="str">
        <f>IF($A1048="Ordenes de Compra","ARS",IF($A1048="Financiamiento Internacional",VLOOKUP($C1048,FinInt!$B$2:$Q$508,15,0),VLOOKUP($C1048,NoAmpOC!$B$2:$T$988,18,0)))</f>
        <v>ARS</v>
      </c>
      <c r="G1048" s="5">
        <f>IF($A1048="Ordenes de Compra",VLOOKUP($C1048,Autogestión!$B$2:$H$5090,7,0),IF($A1048="Financiamiento Internacional",VLOOKUP($C1048,FinInt!$B$2:$Q$1308,16,0),VLOOKUP($C1048,NoAmpOC!$B$2:$T$988,19,0)))</f>
        <v>9690.09</v>
      </c>
      <c r="H1048" s="5">
        <f t="shared" si="48"/>
        <v>9690.09</v>
      </c>
      <c r="I1048" s="26" t="str">
        <f>IF($A1048="Ordenes de Compra",VLOOKUP($C1048,Autogestión!$B$2:$J$5090,9,0),IF($A1048="Financiamiento Internacional",VLOOKUP($C1048,FinInt!$B$2:$G$1555,6,0),"Legitimo Abono"))</f>
        <v>Legitimo Abono</v>
      </c>
      <c r="J1048" s="1" t="str">
        <f>IF($A1048="Ordenes de Compra",VLOOKUP($C1048,Autogestión!$B$2:$R$5090,17,0),IF($A1048="Financiamiento Internacional",VLOOKUP($C1048,FinInt!$B$2:$O$1508,14,0),VLOOKUP($C1048,NoAmpOC!$B$2:$R$988,17,0)))</f>
        <v>TELEFONICA DE ARGENTINA</v>
      </c>
      <c r="K1048" s="7" t="str">
        <f>DetalleExp!AP1048</f>
        <v>TAD_DD_MESA</v>
      </c>
      <c r="L1048" s="7" t="str">
        <f>DetalleExp!AQ1048</f>
        <v>MESA_DE_ENTRADAS_Y_NOTIFICACIONES - Departamento de mesa de entradas y notificaciones</v>
      </c>
      <c r="M1048" s="7" t="str">
        <f>DetalleExp!AR1048</f>
        <v>DD#MS - Dirección de despacho</v>
      </c>
      <c r="N1048" s="7">
        <f>DetalleExp!AS1048</f>
        <v>44312</v>
      </c>
      <c r="O1048" s="27">
        <f ca="1">ROUNDUP(TODAY()-N1048,0)</f>
        <v>43</v>
      </c>
      <c r="P1048" s="27">
        <f ca="1">ROUNDUP(TODAY()-B1048,0)</f>
        <v>54</v>
      </c>
      <c r="Q1048" s="1" t="str">
        <f>IFERROR(IF(A1048="Ordenes de Compra",VLOOKUP($E1048,'Ordenes de Compra'!$A$2:$E$1712,5,0),"Sin OC"),"Sin dato")</f>
        <v>Sin OC</v>
      </c>
      <c r="R1048" s="28" t="str">
        <f>IFERROR(IF(A1048="Ordenes de Compra",VLOOKUP($I1048,'Ordenes de Compra'!$B$2:$E$1712,3,0),"Sin OC"),"Sin dato")</f>
        <v>Sin OC</v>
      </c>
      <c r="S1048" s="1" t="str">
        <f>VLOOKUP($U1048,'Tablas intermedias'!$C$1:$H$222,5,0)</f>
        <v>Mesa de entradas</v>
      </c>
      <c r="T1048" s="29" t="str">
        <f t="shared" si="49"/>
        <v>OK</v>
      </c>
      <c r="U1048" s="30" t="str">
        <f t="shared" si="50"/>
        <v>TAD_DD_MESAMESA_DE_ENTRADAS_Y_NOTIFICACIONES - Departamento de mesa de entradas y notificacionesDD#MS - Dirección de despacho</v>
      </c>
      <c r="V1048" s="1" t="str">
        <f>VLOOKUP(U1048,'Tablas intermedias'!$C$1:$H$222,6,0)</f>
        <v>Si</v>
      </c>
      <c r="W1048" s="1" t="str">
        <f ca="1">IF(O1048&lt;30,"menos de 30 días","más de 30 días")</f>
        <v>más de 30 días</v>
      </c>
    </row>
    <row r="1049" spans="1:23" ht="14.25" hidden="1" thickTop="1" thickBot="1" x14ac:dyDescent="0.25">
      <c r="A1049" s="17" t="str">
        <f>IF(DetalleExp!H1049='Tablas intermedias'!$A$2,"Ordenes de Compra",IF(DetalleExp!H1049='Tablas intermedias'!$A$3,"Financiamiento Internacional","Legítimo Abono"))</f>
        <v>Financiamiento Internacional</v>
      </c>
      <c r="B1049" s="7">
        <f>DetalleExp!E1049</f>
        <v>44301</v>
      </c>
      <c r="C1049" s="1" t="str">
        <f>DetalleExp!A1049</f>
        <v>EX-2021-32831207-APN-DAFYP#MS</v>
      </c>
      <c r="D1049" s="1" t="str">
        <f>IF(A1049="Ordenes de Compra",VLOOKUP(C1049,Autogestión!$B$2:$D$5090,3,0),IF(A1049="Legítimo Abono",VLOOKUP(C1049,NoAmpOC!$B$2:$H$988,7,0),"Factura"))</f>
        <v>Factura</v>
      </c>
      <c r="E1049" s="26" t="str">
        <f>IF(A1049="Ordenes de Compra",VLOOKUP($C1049,Autogestión!$B$2:$G$5090,6,0),IF(A1049="Financiamiento Internacional",VLOOKUP($C1049,FinInt!$B$2:$G$508,6,0),"Legítimo Abono"))</f>
        <v>Programa de Apoyo al Fortalecimiento de la cobertura pública efectiva de salud y un sistema integrado de provisión de salud de calidad. Proyectos BIRF - ARG/19/014 - PNUD</v>
      </c>
      <c r="F1049" s="26" t="str">
        <f>IF($A1049="Ordenes de Compra","ARS",IF($A1049="Financiamiento Internacional",VLOOKUP($C1049,FinInt!$B$2:$Q$508,15,0),VLOOKUP($C1049,NoAmpOC!$B$2:$T$988,18,0)))</f>
        <v>ARS</v>
      </c>
      <c r="G1049" s="5">
        <f>IF($A1049="Ordenes de Compra",VLOOKUP($C1049,Autogestión!$B$2:$H$5090,7,0),IF($A1049="Financiamiento Internacional",VLOOKUP($C1049,FinInt!$B$2:$Q$1308,16,0),VLOOKUP($C1049,NoAmpOC!$B$2:$T$988,19,0)))</f>
        <v>44510.55</v>
      </c>
      <c r="H1049" s="5">
        <f t="shared" si="48"/>
        <v>44510.55</v>
      </c>
      <c r="I1049" s="26" t="str">
        <f>IF($A1049="Ordenes de Compra",VLOOKUP($C1049,Autogestión!$B$2:$J$5090,9,0),IF($A1049="Financiamiento Internacional",VLOOKUP($C1049,FinInt!$B$2:$G$1555,6,0),"Legitimo Abono"))</f>
        <v>Programa de Apoyo al Fortalecimiento de la cobertura pública efectiva de salud y un sistema integrado de provisión de salud de calidad. Proyectos BIRF - ARG/19/014 - PNUD</v>
      </c>
      <c r="J1049" s="1" t="str">
        <f>IF($A1049="Ordenes de Compra",VLOOKUP($C1049,Autogestión!$B$2:$R$5090,17,0),IF($A1049="Financiamiento Internacional",VLOOKUP($C1049,FinInt!$B$2:$O$1508,14,0),VLOOKUP($C1049,NoAmpOC!$B$2:$R$988,17,0)))</f>
        <v>QSC Soluciones S.R.L.</v>
      </c>
      <c r="K1049" s="7" t="str">
        <f>DetalleExp!AP1049</f>
        <v>DAFYP#MS-ARCHIVO</v>
      </c>
      <c r="L1049" s="7" t="str">
        <f>DetalleExp!AQ1049</f>
        <v>ARCHIVO - Archivo</v>
      </c>
      <c r="M1049" s="7" t="str">
        <f>DetalleExp!AR1049</f>
        <v>DAFYP#MS - Dirección de administración financiera y presupuestaria</v>
      </c>
      <c r="N1049" s="7">
        <f>DetalleExp!AS1049</f>
        <v>44312</v>
      </c>
      <c r="O1049" s="27">
        <f ca="1">ROUNDUP(TODAY()-N1049,0)</f>
        <v>43</v>
      </c>
      <c r="P1049" s="27">
        <f ca="1">ROUNDUP(TODAY()-B1049,0)</f>
        <v>54</v>
      </c>
      <c r="Q1049" s="1" t="str">
        <f>IFERROR(IF(A1049="Ordenes de Compra",VLOOKUP($E1049,'Ordenes de Compra'!$A$2:$E$1712,5,0),"Sin OC"),"Sin dato")</f>
        <v>Sin OC</v>
      </c>
      <c r="R1049" s="28" t="str">
        <f>IFERROR(IF(A1049="Ordenes de Compra",VLOOKUP($I1049,'Ordenes de Compra'!$B$2:$E$1712,3,0),"Sin OC"),"Sin dato")</f>
        <v>Sin OC</v>
      </c>
      <c r="S1049" s="1" t="str">
        <f>VLOOKUP($U1049,'Tablas intermedias'!$C$1:$H$222,5,0)</f>
        <v>DGPFE</v>
      </c>
      <c r="T1049" s="29" t="str">
        <f t="shared" si="49"/>
        <v>OK</v>
      </c>
      <c r="U1049" s="30" t="str">
        <f t="shared" si="50"/>
        <v>DAFYP#MS-ARCHIVOARCHIVO - ArchivoDAFYP#MS - Dirección de administración financiera y presupuestaria</v>
      </c>
      <c r="V1049" s="1" t="str">
        <f>VLOOKUP(U1049,'Tablas intermedias'!$C$1:$H$222,6,0)</f>
        <v>No</v>
      </c>
      <c r="W1049" s="1" t="str">
        <f ca="1">IF(O1049&lt;30,"menos de 30 días","más de 30 días")</f>
        <v>más de 30 días</v>
      </c>
    </row>
    <row r="1050" spans="1:23" ht="14.25" hidden="1" thickTop="1" thickBot="1" x14ac:dyDescent="0.25">
      <c r="A1050" s="17" t="str">
        <f>IF(DetalleExp!H1050='Tablas intermedias'!$A$2,"Ordenes de Compra",IF(DetalleExp!H1050='Tablas intermedias'!$A$3,"Financiamiento Internacional","Legítimo Abono"))</f>
        <v>Ordenes de Compra</v>
      </c>
      <c r="B1050" s="7">
        <f>DetalleExp!E1050</f>
        <v>44302</v>
      </c>
      <c r="C1050" s="1" t="str">
        <f>DetalleExp!A1050</f>
        <v>EX-2021-33042951-APN-DTYC#MS</v>
      </c>
      <c r="D1050" s="1" t="str">
        <f>IF(A1050="Ordenes de Compra",VLOOKUP(C1050,Autogestión!$B$2:$D$5090,3,0),IF(A1050="Legítimo Abono",VLOOKUP(C1050,NoAmpOC!$B$2:$H$988,7,0),"Factura"))</f>
        <v>Factura</v>
      </c>
      <c r="E1050" s="26" t="str">
        <f>IF(A1050="Ordenes de Compra",VLOOKUP($C1050,Autogestión!$B$2:$G$5090,6,0),IF(A1050="Financiamiento Internacional",VLOOKUP($C1050,FinInt!$B$2:$G$508,6,0),"Legítimo Abono"))</f>
        <v>80-10-LPU20</v>
      </c>
      <c r="F1050" s="26" t="str">
        <f>IF($A1050="Ordenes de Compra","ARS",IF($A1050="Financiamiento Internacional",VLOOKUP($C1050,FinInt!$B$2:$Q$508,15,0),VLOOKUP($C1050,NoAmpOC!$B$2:$T$988,18,0)))</f>
        <v>ARS</v>
      </c>
      <c r="G1050" s="5">
        <f>IF($A1050="Ordenes de Compra",VLOOKUP($C1050,Autogestión!$B$2:$H$5090,7,0),IF($A1050="Financiamiento Internacional",VLOOKUP($C1050,FinInt!$B$2:$Q$1308,16,0),VLOOKUP($C1050,NoAmpOC!$B$2:$T$988,19,0)))</f>
        <v>72165.600000000006</v>
      </c>
      <c r="H1050" s="5">
        <f t="shared" si="48"/>
        <v>72165.600000000006</v>
      </c>
      <c r="I1050" s="26" t="str">
        <f>IF($A1050="Ordenes de Compra",VLOOKUP($C1050,Autogestión!$B$2:$J$5090,9,0),IF($A1050="Financiamiento Internacional",VLOOKUP($C1050,FinInt!$B$2:$G$1555,6,0),"Legitimo Abono"))</f>
        <v>80-1023-OC21</v>
      </c>
      <c r="J1050" s="1" t="str">
        <f>IF($A1050="Ordenes de Compra",VLOOKUP($C1050,Autogestión!$B$2:$R$5090,17,0),IF($A1050="Financiamiento Internacional",VLOOKUP($C1050,FinInt!$B$2:$O$1508,14,0),VLOOKUP($C1050,NoAmpOC!$B$2:$R$988,17,0)))</f>
        <v xml:space="preserve">LAFEDAR S.A. </v>
      </c>
      <c r="K1050" s="7" t="str">
        <f>DetalleExp!AP1050</f>
        <v>MWEIMAN</v>
      </c>
      <c r="L1050" s="7" t="str">
        <f>DetalleExp!AQ1050</f>
        <v>TESORERIA - Tesorería</v>
      </c>
      <c r="M1050" s="7" t="str">
        <f>DetalleExp!AR1050</f>
        <v>DCYT#MS - Dirección de contabilidad y tesorería</v>
      </c>
      <c r="N1050" s="7">
        <f>DetalleExp!AS1050</f>
        <v>44334</v>
      </c>
      <c r="O1050" s="27">
        <f ca="1">ROUNDUP(TODAY()-N1050,0)</f>
        <v>21</v>
      </c>
      <c r="P1050" s="27">
        <f ca="1">ROUNDUP(TODAY()-B1050,0)</f>
        <v>53</v>
      </c>
      <c r="Q1050" s="1" t="str">
        <f>IFERROR(IF(A1050="Ordenes de Compra",VLOOKUP($E1050,'Ordenes de Compra'!$A$2:$E$1712,5,0),"Sin OC"),"Sin dato")</f>
        <v>Sin dato</v>
      </c>
      <c r="R1050" s="28">
        <f>IFERROR(IF(A1050="Ordenes de Compra",VLOOKUP($I1050,'Ordenes de Compra'!$B$2:$E$1712,3,0),"Sin OC"),"Sin dato")</f>
        <v>472222.1</v>
      </c>
      <c r="S1050" s="1" t="str">
        <f>VLOOKUP($U1050,'Tablas intermedias'!$C$1:$H$222,5,0)</f>
        <v>Tesorería</v>
      </c>
      <c r="T1050" s="29" t="str">
        <f t="shared" si="49"/>
        <v>OK</v>
      </c>
      <c r="U1050" s="30" t="str">
        <f t="shared" si="50"/>
        <v>MWEIMANTESORERIA - TesoreríaDCYT#MS - Dirección de contabilidad y tesorería</v>
      </c>
      <c r="V1050" s="1" t="str">
        <f>VLOOKUP(U1050,'Tablas intermedias'!$C$1:$H$222,6,0)</f>
        <v>No</v>
      </c>
      <c r="W1050" s="1" t="str">
        <f ca="1">IF(O1050&lt;30,"menos de 30 días","más de 30 días")</f>
        <v>menos de 30 días</v>
      </c>
    </row>
    <row r="1051" spans="1:23" ht="14.25" hidden="1" thickTop="1" thickBot="1" x14ac:dyDescent="0.25">
      <c r="A1051" s="17" t="str">
        <f>IF(DetalleExp!H1051='Tablas intermedias'!$A$2,"Ordenes de Compra",IF(DetalleExp!H1051='Tablas intermedias'!$A$3,"Financiamiento Internacional","Legítimo Abono"))</f>
        <v>Ordenes de Compra</v>
      </c>
      <c r="B1051" s="7">
        <f>DetalleExp!E1051</f>
        <v>44302</v>
      </c>
      <c r="C1051" s="1" t="str">
        <f>DetalleExp!A1051</f>
        <v>EX-2021-33047628-APN-DTYC#MS</v>
      </c>
      <c r="D1051" s="1" t="str">
        <f>IF(A1051="Ordenes de Compra",VLOOKUP(C1051,Autogestión!$B$2:$D$5090,3,0),IF(A1051="Legítimo Abono",VLOOKUP(C1051,NoAmpOC!$B$2:$H$988,7,0),"Factura"))</f>
        <v>Factura</v>
      </c>
      <c r="E1051" s="26" t="str">
        <f>IF(A1051="Ordenes de Compra",VLOOKUP($C1051,Autogestión!$B$2:$G$5090,6,0),IF(A1051="Financiamiento Internacional",VLOOKUP($C1051,FinInt!$B$2:$G$508,6,0),"Legítimo Abono"))</f>
        <v>80-0024-CDI20</v>
      </c>
      <c r="F1051" s="26" t="str">
        <f>IF($A1051="Ordenes de Compra","ARS",IF($A1051="Financiamiento Internacional",VLOOKUP($C1051,FinInt!$B$2:$Q$508,15,0),VLOOKUP($C1051,NoAmpOC!$B$2:$T$988,18,0)))</f>
        <v>ARS</v>
      </c>
      <c r="G1051" s="5">
        <f>IF($A1051="Ordenes de Compra",VLOOKUP($C1051,Autogestión!$B$2:$H$5090,7,0),IF($A1051="Financiamiento Internacional",VLOOKUP($C1051,FinInt!$B$2:$Q$1308,16,0),VLOOKUP($C1051,NoAmpOC!$B$2:$T$988,19,0)))</f>
        <v>43260</v>
      </c>
      <c r="H1051" s="5">
        <f t="shared" si="48"/>
        <v>43260</v>
      </c>
      <c r="I1051" s="26" t="str">
        <f>IF($A1051="Ordenes de Compra",VLOOKUP($C1051,Autogestión!$B$2:$J$5090,9,0),IF($A1051="Financiamiento Internacional",VLOOKUP($C1051,FinInt!$B$2:$G$1555,6,0),"Legitimo Abono"))</f>
        <v>80-1111-OC20</v>
      </c>
      <c r="J1051" s="1" t="str">
        <f>IF($A1051="Ordenes de Compra",VLOOKUP($C1051,Autogestión!$B$2:$R$5090,17,0),IF($A1051="Financiamiento Internacional",VLOOKUP($C1051,FinInt!$B$2:$O$1508,14,0),VLOOKUP($C1051,NoAmpOC!$B$2:$R$988,17,0)))</f>
        <v>ALFARMA SRL</v>
      </c>
      <c r="K1051" s="7" t="str">
        <f>DetalleExp!AP1051</f>
        <v>LDABATE</v>
      </c>
      <c r="L1051" s="7" t="str">
        <f>DetalleExp!AQ1051</f>
        <v>ADMINISTRACION - Administración</v>
      </c>
      <c r="M1051" s="7" t="str">
        <f>DetalleExp!AR1051</f>
        <v>DNACV#MS - Dirección nacional de abordaje por curso de vida</v>
      </c>
      <c r="N1051" s="7">
        <f>DetalleExp!AS1051</f>
        <v>44305</v>
      </c>
      <c r="O1051" s="27">
        <f ca="1">ROUNDUP(TODAY()-N1051,0)</f>
        <v>50</v>
      </c>
      <c r="P1051" s="27">
        <f ca="1">ROUNDUP(TODAY()-B1051,0)</f>
        <v>53</v>
      </c>
      <c r="Q1051" s="1" t="str">
        <f>IFERROR(IF(A1051="Ordenes de Compra",VLOOKUP($E1051,'Ordenes de Compra'!$A$2:$E$1712,5,0),"Sin OC"),"Sin dato")</f>
        <v>17.0.0.43.0</v>
      </c>
      <c r="R1051" s="28">
        <f>IFERROR(IF(A1051="Ordenes de Compra",VLOOKUP($I1051,'Ordenes de Compra'!$B$2:$E$1712,3,0),"Sin OC"),"Sin dato")</f>
        <v>2595600</v>
      </c>
      <c r="S1051" s="1" t="str">
        <f>VLOOKUP($U1051,'Tablas intermedias'!$C$1:$H$222,5,0)</f>
        <v>Programa</v>
      </c>
      <c r="T1051" s="29" t="str">
        <f t="shared" si="49"/>
        <v>OK</v>
      </c>
      <c r="U1051" s="30" t="str">
        <f t="shared" si="50"/>
        <v>LDABATEADMINISTRACION - AdministraciónDNACV#MS - Dirección nacional de abordaje por curso de vida</v>
      </c>
      <c r="V1051" s="1" t="str">
        <f>VLOOKUP(U1051,'Tablas intermedias'!$C$1:$H$222,6,0)</f>
        <v>Si</v>
      </c>
      <c r="W1051" s="1" t="str">
        <f ca="1">IF(O1051&lt;30,"menos de 30 días","más de 30 días")</f>
        <v>más de 30 días</v>
      </c>
    </row>
    <row r="1052" spans="1:23" ht="14.25" hidden="1" thickTop="1" thickBot="1" x14ac:dyDescent="0.25">
      <c r="A1052" s="17" t="str">
        <f>IF(DetalleExp!H1052='Tablas intermedias'!$A$2,"Ordenes de Compra",IF(DetalleExp!H1052='Tablas intermedias'!$A$3,"Financiamiento Internacional","Legítimo Abono"))</f>
        <v>Ordenes de Compra</v>
      </c>
      <c r="B1052" s="7">
        <f>DetalleExp!E1052</f>
        <v>44302</v>
      </c>
      <c r="C1052" s="1" t="str">
        <f>DetalleExp!A1052</f>
        <v>EX-2021-33053287-APN-DTYC#MS</v>
      </c>
      <c r="D1052" s="1" t="str">
        <f>IF(A1052="Ordenes de Compra",VLOOKUP(C1052,Autogestión!$B$2:$D$5090,3,0),IF(A1052="Legítimo Abono",VLOOKUP(C1052,NoAmpOC!$B$2:$H$988,7,0),"Factura"))</f>
        <v>Factura</v>
      </c>
      <c r="E1052" s="26" t="str">
        <f>IF(A1052="Ordenes de Compra",VLOOKUP($C1052,Autogestión!$B$2:$G$5090,6,0),IF(A1052="Financiamiento Internacional",VLOOKUP($C1052,FinInt!$B$2:$G$508,6,0),"Legítimo Abono"))</f>
        <v>80-0024-CDI20</v>
      </c>
      <c r="F1052" s="26" t="str">
        <f>IF($A1052="Ordenes de Compra","ARS",IF($A1052="Financiamiento Internacional",VLOOKUP($C1052,FinInt!$B$2:$Q$508,15,0),VLOOKUP($C1052,NoAmpOC!$B$2:$T$988,18,0)))</f>
        <v>ARS</v>
      </c>
      <c r="G1052" s="5">
        <f>IF($A1052="Ordenes de Compra",VLOOKUP($C1052,Autogestión!$B$2:$H$5090,7,0),IF($A1052="Financiamiento Internacional",VLOOKUP($C1052,FinInt!$B$2:$Q$1308,16,0),VLOOKUP($C1052,NoAmpOC!$B$2:$T$988,19,0)))</f>
        <v>72100</v>
      </c>
      <c r="H1052" s="5">
        <f t="shared" si="48"/>
        <v>72100</v>
      </c>
      <c r="I1052" s="26" t="str">
        <f>IF($A1052="Ordenes de Compra",VLOOKUP($C1052,Autogestión!$B$2:$J$5090,9,0),IF($A1052="Financiamiento Internacional",VLOOKUP($C1052,FinInt!$B$2:$G$1555,6,0),"Legitimo Abono"))</f>
        <v>80-1111-OC20</v>
      </c>
      <c r="J1052" s="1" t="str">
        <f>IF($A1052="Ordenes de Compra",VLOOKUP($C1052,Autogestión!$B$2:$R$5090,17,0),IF($A1052="Financiamiento Internacional",VLOOKUP($C1052,FinInt!$B$2:$O$1508,14,0),VLOOKUP($C1052,NoAmpOC!$B$2:$R$988,17,0)))</f>
        <v>ALFARMA SRL</v>
      </c>
      <c r="K1052" s="7" t="str">
        <f>DetalleExp!AP1052</f>
        <v>LDABATE</v>
      </c>
      <c r="L1052" s="7" t="str">
        <f>DetalleExp!AQ1052</f>
        <v>ADMINISTRACION - Administración</v>
      </c>
      <c r="M1052" s="7" t="str">
        <f>DetalleExp!AR1052</f>
        <v>DNACV#MS - Dirección nacional de abordaje por curso de vida</v>
      </c>
      <c r="N1052" s="7">
        <f>DetalleExp!AS1052</f>
        <v>44305</v>
      </c>
      <c r="O1052" s="27">
        <f ca="1">ROUNDUP(TODAY()-N1052,0)</f>
        <v>50</v>
      </c>
      <c r="P1052" s="27">
        <f ca="1">ROUNDUP(TODAY()-B1052,0)</f>
        <v>53</v>
      </c>
      <c r="Q1052" s="1" t="str">
        <f>IFERROR(IF(A1052="Ordenes de Compra",VLOOKUP($E1052,'Ordenes de Compra'!$A$2:$E$1712,5,0),"Sin OC"),"Sin dato")</f>
        <v>17.0.0.43.0</v>
      </c>
      <c r="R1052" s="28">
        <f>IFERROR(IF(A1052="Ordenes de Compra",VLOOKUP($I1052,'Ordenes de Compra'!$B$2:$E$1712,3,0),"Sin OC"),"Sin dato")</f>
        <v>2595600</v>
      </c>
      <c r="S1052" s="1" t="str">
        <f>VLOOKUP($U1052,'Tablas intermedias'!$C$1:$H$222,5,0)</f>
        <v>Programa</v>
      </c>
      <c r="T1052" s="29" t="str">
        <f t="shared" si="49"/>
        <v>OK</v>
      </c>
      <c r="U1052" s="30" t="str">
        <f t="shared" si="50"/>
        <v>LDABATEADMINISTRACION - AdministraciónDNACV#MS - Dirección nacional de abordaje por curso de vida</v>
      </c>
      <c r="V1052" s="1" t="str">
        <f>VLOOKUP(U1052,'Tablas intermedias'!$C$1:$H$222,6,0)</f>
        <v>Si</v>
      </c>
      <c r="W1052" s="1" t="str">
        <f ca="1">IF(O1052&lt;30,"menos de 30 días","más de 30 días")</f>
        <v>más de 30 días</v>
      </c>
    </row>
    <row r="1053" spans="1:23" ht="14.25" hidden="1" thickTop="1" thickBot="1" x14ac:dyDescent="0.25">
      <c r="A1053" s="17" t="str">
        <f>IF(DetalleExp!H1053='Tablas intermedias'!$A$2,"Ordenes de Compra",IF(DetalleExp!H1053='Tablas intermedias'!$A$3,"Financiamiento Internacional","Legítimo Abono"))</f>
        <v>Legítimo Abono</v>
      </c>
      <c r="B1053" s="7">
        <f>DetalleExp!E1053</f>
        <v>44302</v>
      </c>
      <c r="C1053" s="1" t="str">
        <f>DetalleExp!A1053</f>
        <v>EX-2021-33060362-APN-DD#MS</v>
      </c>
      <c r="D1053" s="1" t="str">
        <f>IF(A1053="Ordenes de Compra",VLOOKUP(C1053,Autogestión!$B$2:$D$5090,3,0),IF(A1053="Legítimo Abono",VLOOKUP(C1053,NoAmpOC!$B$2:$H$988,7,0),"Factura"))</f>
        <v>Factura B</v>
      </c>
      <c r="E1053" s="26" t="str">
        <f>IF(A1053="Ordenes de Compra",VLOOKUP($C1053,Autogestión!$B$2:$G$5090,6,0),IF(A1053="Financiamiento Internacional",VLOOKUP($C1053,FinInt!$B$2:$G$508,6,0),"Legítimo Abono"))</f>
        <v>Legítimo Abono</v>
      </c>
      <c r="F1053" s="26" t="str">
        <f>IF($A1053="Ordenes de Compra","ARS",IF($A1053="Financiamiento Internacional",VLOOKUP($C1053,FinInt!$B$2:$Q$508,15,0),VLOOKUP($C1053,NoAmpOC!$B$2:$T$988,18,0)))</f>
        <v>ARS</v>
      </c>
      <c r="G1053" s="5">
        <f>IF($A1053="Ordenes de Compra",VLOOKUP($C1053,Autogestión!$B$2:$H$5090,7,0),IF($A1053="Financiamiento Internacional",VLOOKUP($C1053,FinInt!$B$2:$Q$1308,16,0),VLOOKUP($C1053,NoAmpOC!$B$2:$T$988,19,0)))</f>
        <v>12793094.99</v>
      </c>
      <c r="H1053" s="5">
        <f t="shared" si="48"/>
        <v>12793094.99</v>
      </c>
      <c r="I1053" s="26" t="str">
        <f>IF($A1053="Ordenes de Compra",VLOOKUP($C1053,Autogestión!$B$2:$J$5090,9,0),IF($A1053="Financiamiento Internacional",VLOOKUP($C1053,FinInt!$B$2:$G$1555,6,0),"Legitimo Abono"))</f>
        <v>Legitimo Abono</v>
      </c>
      <c r="J1053" s="1" t="str">
        <f>IF($A1053="Ordenes de Compra",VLOOKUP($C1053,Autogestión!$B$2:$R$5090,17,0),IF($A1053="Financiamiento Internacional",VLOOKUP($C1053,FinInt!$B$2:$O$1508,14,0),VLOOKUP($C1053,NoAmpOC!$B$2:$R$988,17,0)))</f>
        <v>CORREO OFICIAL DE LA REPÚBLICA ARGENTINA S.A..</v>
      </c>
      <c r="K1053" s="7" t="str">
        <f>DetalleExp!AP1053</f>
        <v>DNES#MS-DEPOSITO_DE_MEDICAMENTOS</v>
      </c>
      <c r="L1053" s="7" t="str">
        <f>DetalleExp!AQ1053</f>
        <v>DEPOSITO_DE_MEDICAMENTOS - Depósito de medicamentos</v>
      </c>
      <c r="M1053" s="7" t="str">
        <f>DetalleExp!AR1053</f>
        <v>DNES#MS - Dirección nacional de emergencias sanitarias</v>
      </c>
      <c r="N1053" s="7">
        <f>DetalleExp!AS1053</f>
        <v>44302</v>
      </c>
      <c r="O1053" s="27">
        <f ca="1">ROUNDUP(TODAY()-N1053,0)</f>
        <v>53</v>
      </c>
      <c r="P1053" s="27">
        <f ca="1">ROUNDUP(TODAY()-B1053,0)</f>
        <v>53</v>
      </c>
      <c r="Q1053" s="1" t="str">
        <f>IFERROR(IF(A1053="Ordenes de Compra",VLOOKUP($E1053,'Ordenes de Compra'!$A$2:$E$1712,5,0),"Sin OC"),"Sin dato")</f>
        <v>Sin OC</v>
      </c>
      <c r="R1053" s="28" t="str">
        <f>IFERROR(IF(A1053="Ordenes de Compra",VLOOKUP($I1053,'Ordenes de Compra'!$B$2:$E$1712,3,0),"Sin OC"),"Sin dato")</f>
        <v>Sin OC</v>
      </c>
      <c r="S1053" s="1" t="str">
        <f>VLOOKUP($U1053,'Tablas intermedias'!$C$1:$H$222,5,0)</f>
        <v>Programa</v>
      </c>
      <c r="T1053" s="29" t="str">
        <f t="shared" si="49"/>
        <v>OK</v>
      </c>
      <c r="U1053" s="30" t="str">
        <f t="shared" si="50"/>
        <v>DNES#MS-DEPOSITO_DE_MEDICAMENTOSDEPOSITO_DE_MEDICAMENTOS - Depósito de medicamentosDNES#MS - Dirección nacional de emergencias sanitarias</v>
      </c>
      <c r="V1053" s="1" t="str">
        <f>VLOOKUP(U1053,'Tablas intermedias'!$C$1:$H$222,6,0)</f>
        <v>Si</v>
      </c>
      <c r="W1053" s="1" t="str">
        <f ca="1">IF(O1053&lt;30,"menos de 30 días","más de 30 días")</f>
        <v>más de 30 días</v>
      </c>
    </row>
    <row r="1054" spans="1:23" ht="14.25" hidden="1" thickTop="1" thickBot="1" x14ac:dyDescent="0.25">
      <c r="A1054" s="17" t="str">
        <f>IF(DetalleExp!H1054='Tablas intermedias'!$A$2,"Ordenes de Compra",IF(DetalleExp!H1054='Tablas intermedias'!$A$3,"Financiamiento Internacional","Legítimo Abono"))</f>
        <v>Legítimo Abono</v>
      </c>
      <c r="B1054" s="7">
        <f>DetalleExp!E1054</f>
        <v>44302</v>
      </c>
      <c r="C1054" s="1" t="str">
        <f>DetalleExp!A1054</f>
        <v>EX-2021-33064710-APN-DD#MS</v>
      </c>
      <c r="D1054" s="1" t="str">
        <f>IF(A1054="Ordenes de Compra",VLOOKUP(C1054,Autogestión!$B$2:$D$5090,3,0),IF(A1054="Legítimo Abono",VLOOKUP(C1054,NoAmpOC!$B$2:$H$988,7,0),"Factura"))</f>
        <v>Factura B</v>
      </c>
      <c r="E1054" s="26" t="str">
        <f>IF(A1054="Ordenes de Compra",VLOOKUP($C1054,Autogestión!$B$2:$G$5090,6,0),IF(A1054="Financiamiento Internacional",VLOOKUP($C1054,FinInt!$B$2:$G$508,6,0),"Legítimo Abono"))</f>
        <v>Legítimo Abono</v>
      </c>
      <c r="F1054" s="26" t="str">
        <f>IF($A1054="Ordenes de Compra","ARS",IF($A1054="Financiamiento Internacional",VLOOKUP($C1054,FinInt!$B$2:$Q$508,15,0),VLOOKUP($C1054,NoAmpOC!$B$2:$T$988,18,0)))</f>
        <v>ARS</v>
      </c>
      <c r="G1054" s="5">
        <f>IF($A1054="Ordenes de Compra",VLOOKUP($C1054,Autogestión!$B$2:$H$5090,7,0),IF($A1054="Financiamiento Internacional",VLOOKUP($C1054,FinInt!$B$2:$Q$1308,16,0),VLOOKUP($C1054,NoAmpOC!$B$2:$T$988,19,0)))</f>
        <v>793.53</v>
      </c>
      <c r="H1054" s="5">
        <f t="shared" si="48"/>
        <v>793.53</v>
      </c>
      <c r="I1054" s="26" t="str">
        <f>IF($A1054="Ordenes de Compra",VLOOKUP($C1054,Autogestión!$B$2:$J$5090,9,0),IF($A1054="Financiamiento Internacional",VLOOKUP($C1054,FinInt!$B$2:$G$1555,6,0),"Legitimo Abono"))</f>
        <v>Legitimo Abono</v>
      </c>
      <c r="J1054" s="1" t="str">
        <f>IF($A1054="Ordenes de Compra",VLOOKUP($C1054,Autogestión!$B$2:$R$5090,17,0),IF($A1054="Financiamiento Internacional",VLOOKUP($C1054,FinInt!$B$2:$O$1508,14,0),VLOOKUP($C1054,NoAmpOC!$B$2:$R$988,17,0)))</f>
        <v>TELEFONICA DE ARGENTINA</v>
      </c>
      <c r="K1054" s="7" t="str">
        <f>DetalleExp!AP1054</f>
        <v>TAD_DD_MESA</v>
      </c>
      <c r="L1054" s="7" t="str">
        <f>DetalleExp!AQ1054</f>
        <v>MESA_DE_ENTRADAS_Y_NOTIFICACIONES - Departamento de mesa de entradas y notificaciones</v>
      </c>
      <c r="M1054" s="7" t="str">
        <f>DetalleExp!AR1054</f>
        <v>DD#MS - Dirección de despacho</v>
      </c>
      <c r="N1054" s="7">
        <f>DetalleExp!AS1054</f>
        <v>44312</v>
      </c>
      <c r="O1054" s="27">
        <f ca="1">ROUNDUP(TODAY()-N1054,0)</f>
        <v>43</v>
      </c>
      <c r="P1054" s="27">
        <f ca="1">ROUNDUP(TODAY()-B1054,0)</f>
        <v>53</v>
      </c>
      <c r="Q1054" s="1" t="str">
        <f>IFERROR(IF(A1054="Ordenes de Compra",VLOOKUP($E1054,'Ordenes de Compra'!$A$2:$E$1712,5,0),"Sin OC"),"Sin dato")</f>
        <v>Sin OC</v>
      </c>
      <c r="R1054" s="28" t="str">
        <f>IFERROR(IF(A1054="Ordenes de Compra",VLOOKUP($I1054,'Ordenes de Compra'!$B$2:$E$1712,3,0),"Sin OC"),"Sin dato")</f>
        <v>Sin OC</v>
      </c>
      <c r="S1054" s="1" t="str">
        <f>VLOOKUP($U1054,'Tablas intermedias'!$C$1:$H$222,5,0)</f>
        <v>Mesa de entradas</v>
      </c>
      <c r="T1054" s="29" t="str">
        <f t="shared" si="49"/>
        <v>OK</v>
      </c>
      <c r="U1054" s="30" t="str">
        <f t="shared" si="50"/>
        <v>TAD_DD_MESAMESA_DE_ENTRADAS_Y_NOTIFICACIONES - Departamento de mesa de entradas y notificacionesDD#MS - Dirección de despacho</v>
      </c>
      <c r="V1054" s="1" t="str">
        <f>VLOOKUP(U1054,'Tablas intermedias'!$C$1:$H$222,6,0)</f>
        <v>Si</v>
      </c>
      <c r="W1054" s="1" t="str">
        <f ca="1">IF(O1054&lt;30,"menos de 30 días","más de 30 días")</f>
        <v>más de 30 días</v>
      </c>
    </row>
    <row r="1055" spans="1:23" ht="14.25" hidden="1" thickTop="1" thickBot="1" x14ac:dyDescent="0.25">
      <c r="A1055" s="17" t="str">
        <f>IF(DetalleExp!H1055='Tablas intermedias'!$A$2,"Ordenes de Compra",IF(DetalleExp!H1055='Tablas intermedias'!$A$3,"Financiamiento Internacional","Legítimo Abono"))</f>
        <v>Legítimo Abono</v>
      </c>
      <c r="B1055" s="7">
        <f>DetalleExp!E1055</f>
        <v>44302</v>
      </c>
      <c r="C1055" s="1" t="str">
        <f>DetalleExp!A1055</f>
        <v>EX-2021-33068083-APN-DD#MS</v>
      </c>
      <c r="D1055" s="1" t="str">
        <f>IF(A1055="Ordenes de Compra",VLOOKUP(C1055,Autogestión!$B$2:$D$5090,3,0),IF(A1055="Legítimo Abono",VLOOKUP(C1055,NoAmpOC!$B$2:$H$988,7,0),"Factura"))</f>
        <v>Factura B</v>
      </c>
      <c r="E1055" s="26" t="str">
        <f>IF(A1055="Ordenes de Compra",VLOOKUP($C1055,Autogestión!$B$2:$G$5090,6,0),IF(A1055="Financiamiento Internacional",VLOOKUP($C1055,FinInt!$B$2:$G$508,6,0),"Legítimo Abono"))</f>
        <v>Legítimo Abono</v>
      </c>
      <c r="F1055" s="26" t="str">
        <f>IF($A1055="Ordenes de Compra","ARS",IF($A1055="Financiamiento Internacional",VLOOKUP($C1055,FinInt!$B$2:$Q$508,15,0),VLOOKUP($C1055,NoAmpOC!$B$2:$T$988,18,0)))</f>
        <v>ARS</v>
      </c>
      <c r="G1055" s="5">
        <f>IF($A1055="Ordenes de Compra",VLOOKUP($C1055,Autogestión!$B$2:$H$5090,7,0),IF($A1055="Financiamiento Internacional",VLOOKUP($C1055,FinInt!$B$2:$Q$1308,16,0),VLOOKUP($C1055,NoAmpOC!$B$2:$T$988,19,0)))</f>
        <v>1400.2</v>
      </c>
      <c r="H1055" s="5">
        <f t="shared" si="48"/>
        <v>1400.2</v>
      </c>
      <c r="I1055" s="26" t="str">
        <f>IF($A1055="Ordenes de Compra",VLOOKUP($C1055,Autogestión!$B$2:$J$5090,9,0),IF($A1055="Financiamiento Internacional",VLOOKUP($C1055,FinInt!$B$2:$G$1555,6,0),"Legitimo Abono"))</f>
        <v>Legitimo Abono</v>
      </c>
      <c r="J1055" s="1" t="str">
        <f>IF($A1055="Ordenes de Compra",VLOOKUP($C1055,Autogestión!$B$2:$R$5090,17,0),IF($A1055="Financiamiento Internacional",VLOOKUP($C1055,FinInt!$B$2:$O$1508,14,0),VLOOKUP($C1055,NoAmpOC!$B$2:$R$988,17,0)))</f>
        <v>TELEFONICA DE ARGENTINA</v>
      </c>
      <c r="K1055" s="7" t="str">
        <f>DetalleExp!AP1055</f>
        <v>TAD_DD_MESA</v>
      </c>
      <c r="L1055" s="7" t="str">
        <f>DetalleExp!AQ1055</f>
        <v>MESA_DE_ENTRADAS_Y_NOTIFICACIONES - Departamento de mesa de entradas y notificaciones</v>
      </c>
      <c r="M1055" s="7" t="str">
        <f>DetalleExp!AR1055</f>
        <v>DD#MS - Dirección de despacho</v>
      </c>
      <c r="N1055" s="7">
        <f>DetalleExp!AS1055</f>
        <v>44312</v>
      </c>
      <c r="O1055" s="27">
        <f ca="1">ROUNDUP(TODAY()-N1055,0)</f>
        <v>43</v>
      </c>
      <c r="P1055" s="27">
        <f ca="1">ROUNDUP(TODAY()-B1055,0)</f>
        <v>53</v>
      </c>
      <c r="Q1055" s="1" t="str">
        <f>IFERROR(IF(A1055="Ordenes de Compra",VLOOKUP($E1055,'Ordenes de Compra'!$A$2:$E$1712,5,0),"Sin OC"),"Sin dato")</f>
        <v>Sin OC</v>
      </c>
      <c r="R1055" s="28" t="str">
        <f>IFERROR(IF(A1055="Ordenes de Compra",VLOOKUP($I1055,'Ordenes de Compra'!$B$2:$E$1712,3,0),"Sin OC"),"Sin dato")</f>
        <v>Sin OC</v>
      </c>
      <c r="S1055" s="1" t="str">
        <f>VLOOKUP($U1055,'Tablas intermedias'!$C$1:$H$222,5,0)</f>
        <v>Mesa de entradas</v>
      </c>
      <c r="T1055" s="29" t="str">
        <f t="shared" si="49"/>
        <v>OK</v>
      </c>
      <c r="U1055" s="30" t="str">
        <f t="shared" si="50"/>
        <v>TAD_DD_MESAMESA_DE_ENTRADAS_Y_NOTIFICACIONES - Departamento de mesa de entradas y notificacionesDD#MS - Dirección de despacho</v>
      </c>
      <c r="V1055" s="1" t="str">
        <f>VLOOKUP(U1055,'Tablas intermedias'!$C$1:$H$222,6,0)</f>
        <v>Si</v>
      </c>
      <c r="W1055" s="1" t="str">
        <f ca="1">IF(O1055&lt;30,"menos de 30 días","más de 30 días")</f>
        <v>más de 30 días</v>
      </c>
    </row>
    <row r="1056" spans="1:23" ht="14.25" hidden="1" thickTop="1" thickBot="1" x14ac:dyDescent="0.25">
      <c r="A1056" s="17" t="str">
        <f>IF(DetalleExp!H1056='Tablas intermedias'!$A$2,"Ordenes de Compra",IF(DetalleExp!H1056='Tablas intermedias'!$A$3,"Financiamiento Internacional","Legítimo Abono"))</f>
        <v>Legítimo Abono</v>
      </c>
      <c r="B1056" s="7">
        <f>DetalleExp!E1056</f>
        <v>44302</v>
      </c>
      <c r="C1056" s="1" t="str">
        <f>DetalleExp!A1056</f>
        <v>EX-2021-33077505-APN-DD#MS</v>
      </c>
      <c r="D1056" s="1" t="str">
        <f>IF(A1056="Ordenes de Compra",VLOOKUP(C1056,Autogestión!$B$2:$D$5090,3,0),IF(A1056="Legítimo Abono",VLOOKUP(C1056,NoAmpOC!$B$2:$H$988,7,0),"Factura"))</f>
        <v>Factura B</v>
      </c>
      <c r="E1056" s="26" t="str">
        <f>IF(A1056="Ordenes de Compra",VLOOKUP($C1056,Autogestión!$B$2:$G$5090,6,0),IF(A1056="Financiamiento Internacional",VLOOKUP($C1056,FinInt!$B$2:$G$508,6,0),"Legítimo Abono"))</f>
        <v>Legítimo Abono</v>
      </c>
      <c r="F1056" s="26" t="str">
        <f>IF($A1056="Ordenes de Compra","ARS",IF($A1056="Financiamiento Internacional",VLOOKUP($C1056,FinInt!$B$2:$Q$508,15,0),VLOOKUP($C1056,NoAmpOC!$B$2:$T$988,18,0)))</f>
        <v>ARS</v>
      </c>
      <c r="G1056" s="5">
        <f>IF($A1056="Ordenes de Compra",VLOOKUP($C1056,Autogestión!$B$2:$H$5090,7,0),IF($A1056="Financiamiento Internacional",VLOOKUP($C1056,FinInt!$B$2:$Q$1308,16,0),VLOOKUP($C1056,NoAmpOC!$B$2:$T$988,19,0)))</f>
        <v>770.73</v>
      </c>
      <c r="H1056" s="5">
        <f t="shared" si="48"/>
        <v>770.73</v>
      </c>
      <c r="I1056" s="26" t="str">
        <f>IF($A1056="Ordenes de Compra",VLOOKUP($C1056,Autogestión!$B$2:$J$5090,9,0),IF($A1056="Financiamiento Internacional",VLOOKUP($C1056,FinInt!$B$2:$G$1555,6,0),"Legitimo Abono"))</f>
        <v>Legitimo Abono</v>
      </c>
      <c r="J1056" s="1" t="str">
        <f>IF($A1056="Ordenes de Compra",VLOOKUP($C1056,Autogestión!$B$2:$R$5090,17,0),IF($A1056="Financiamiento Internacional",VLOOKUP($C1056,FinInt!$B$2:$O$1508,14,0),VLOOKUP($C1056,NoAmpOC!$B$2:$R$988,17,0)))</f>
        <v>TELEFONICA DE ARGENTINA</v>
      </c>
      <c r="K1056" s="7" t="str">
        <f>DetalleExp!AP1056</f>
        <v>DNSI#MS-PVD</v>
      </c>
      <c r="L1056" s="7" t="str">
        <f>DetalleExp!AQ1056</f>
        <v>PVD - Privada</v>
      </c>
      <c r="M1056" s="7" t="str">
        <f>DetalleExp!AR1056</f>
        <v>DNSI#MS - Dirección nacional de sistemas de información</v>
      </c>
      <c r="N1056" s="7">
        <f>DetalleExp!AS1056</f>
        <v>44330</v>
      </c>
      <c r="O1056" s="27">
        <f ca="1">ROUNDUP(TODAY()-N1056,0)</f>
        <v>25</v>
      </c>
      <c r="P1056" s="27">
        <f ca="1">ROUNDUP(TODAY()-B1056,0)</f>
        <v>53</v>
      </c>
      <c r="Q1056" s="1" t="str">
        <f>IFERROR(IF(A1056="Ordenes de Compra",VLOOKUP($E1056,'Ordenes de Compra'!$A$2:$E$1712,5,0),"Sin OC"),"Sin dato")</f>
        <v>Sin OC</v>
      </c>
      <c r="R1056" s="28" t="str">
        <f>IFERROR(IF(A1056="Ordenes de Compra",VLOOKUP($I1056,'Ordenes de Compra'!$B$2:$E$1712,3,0),"Sin OC"),"Sin dato")</f>
        <v>Sin OC</v>
      </c>
      <c r="S1056" s="1" t="str">
        <f>VLOOKUP($U1056,'Tablas intermedias'!$C$1:$H$222,5,0)</f>
        <v>Programa</v>
      </c>
      <c r="T1056" s="29" t="str">
        <f t="shared" si="49"/>
        <v>OK</v>
      </c>
      <c r="U1056" s="30" t="str">
        <f t="shared" si="50"/>
        <v>DNSI#MS-PVDPVD - PrivadaDNSI#MS - Dirección nacional de sistemas de información</v>
      </c>
      <c r="V1056" s="1" t="str">
        <f>VLOOKUP(U1056,'Tablas intermedias'!$C$1:$H$222,6,0)</f>
        <v>Si</v>
      </c>
      <c r="W1056" s="1" t="str">
        <f ca="1">IF(O1056&lt;30,"menos de 30 días","más de 30 días")</f>
        <v>menos de 30 días</v>
      </c>
    </row>
    <row r="1057" spans="1:23" ht="14.25" hidden="1" thickTop="1" thickBot="1" x14ac:dyDescent="0.25">
      <c r="A1057" s="17" t="str">
        <f>IF(DetalleExp!H1057='Tablas intermedias'!$A$2,"Ordenes de Compra",IF(DetalleExp!H1057='Tablas intermedias'!$A$3,"Financiamiento Internacional","Legítimo Abono"))</f>
        <v>Ordenes de Compra</v>
      </c>
      <c r="B1057" s="7">
        <f>DetalleExp!E1057</f>
        <v>44302</v>
      </c>
      <c r="C1057" s="1" t="str">
        <f>DetalleExp!A1057</f>
        <v>EX-2021-33099255-APN-DTYC#MS</v>
      </c>
      <c r="D1057" s="1" t="str">
        <f>IF(A1057="Ordenes de Compra",VLOOKUP(C1057,Autogestión!$B$2:$D$5090,3,0),IF(A1057="Legítimo Abono",VLOOKUP(C1057,NoAmpOC!$B$2:$H$988,7,0),"Factura"))</f>
        <v>Factura</v>
      </c>
      <c r="E1057" s="26" t="str">
        <f>IF(A1057="Ordenes de Compra",VLOOKUP($C1057,Autogestión!$B$2:$G$5090,6,0),IF(A1057="Financiamiento Internacional",VLOOKUP($C1057,FinInt!$B$2:$G$508,6,0),"Legítimo Abono"))</f>
        <v>80-0028-CDI17</v>
      </c>
      <c r="F1057" s="26" t="str">
        <f>IF($A1057="Ordenes de Compra","ARS",IF($A1057="Financiamiento Internacional",VLOOKUP($C1057,FinInt!$B$2:$Q$508,15,0),VLOOKUP($C1057,NoAmpOC!$B$2:$T$988,18,0)))</f>
        <v>ARS</v>
      </c>
      <c r="G1057" s="5">
        <f>IF($A1057="Ordenes de Compra",VLOOKUP($C1057,Autogestión!$B$2:$H$5090,7,0),IF($A1057="Financiamiento Internacional",VLOOKUP($C1057,FinInt!$B$2:$Q$1308,16,0),VLOOKUP($C1057,NoAmpOC!$B$2:$T$988,19,0)))</f>
        <v>5087274.93</v>
      </c>
      <c r="H1057" s="5">
        <f t="shared" si="48"/>
        <v>5087274.93</v>
      </c>
      <c r="I1057" s="26" t="str">
        <f>IF($A1057="Ordenes de Compra",VLOOKUP($C1057,Autogestión!$B$2:$J$5090,9,0),IF($A1057="Financiamiento Internacional",VLOOKUP($C1057,FinInt!$B$2:$G$1555,6,0),"Legitimo Abono"))</f>
        <v>80-1198-CON20</v>
      </c>
      <c r="J1057" s="1" t="str">
        <f>IF($A1057="Ordenes de Compra",VLOOKUP($C1057,Autogestión!$B$2:$R$5090,17,0),IF($A1057="Financiamiento Internacional",VLOOKUP($C1057,FinInt!$B$2:$O$1508,14,0),VLOOKUP($C1057,NoAmpOC!$B$2:$R$988,17,0)))</f>
        <v>CORREO OFICIAL DE LA REPÚBLICA ARGENTINA S.A..</v>
      </c>
      <c r="K1057" s="7" t="str">
        <f>DetalleExp!AP1057</f>
        <v>DNMYTS#MS-REMEDIAR-ADMIN</v>
      </c>
      <c r="L1057" s="7" t="str">
        <f>DetalleExp!AQ1057</f>
        <v>REMEDIAR-ADMIN - Programa remediar - administración</v>
      </c>
      <c r="M1057" s="7" t="str">
        <f>DetalleExp!AR1057</f>
        <v>DNMYTS#MS - Dirección nacional de medicamentos y tecnología sanitaria</v>
      </c>
      <c r="N1057" s="7">
        <f>DetalleExp!AS1057</f>
        <v>44302</v>
      </c>
      <c r="O1057" s="27">
        <f ca="1">ROUNDUP(TODAY()-N1057,0)</f>
        <v>53</v>
      </c>
      <c r="P1057" s="27">
        <f ca="1">ROUNDUP(TODAY()-B1057,0)</f>
        <v>53</v>
      </c>
      <c r="Q1057" s="1" t="str">
        <f>IFERROR(IF(A1057="Ordenes de Compra",VLOOKUP($E1057,'Ordenes de Compra'!$A$2:$E$1712,5,0),"Sin OC"),"Sin dato")</f>
        <v>29.0.0.5.0</v>
      </c>
      <c r="R1057" s="28">
        <f>IFERROR(IF(A1057="Ordenes de Compra",VLOOKUP($I1057,'Ordenes de Compra'!$B$2:$E$1712,3,0),"Sin OC"),"Sin dato")</f>
        <v>689171613</v>
      </c>
      <c r="S1057" s="1" t="str">
        <f>VLOOKUP($U1057,'Tablas intermedias'!$C$1:$H$222,5,0)</f>
        <v>Programa</v>
      </c>
      <c r="T1057" s="29" t="str">
        <f t="shared" si="49"/>
        <v>OK</v>
      </c>
      <c r="U1057" s="30" t="str">
        <f t="shared" si="50"/>
        <v>DNMYTS#MS-REMEDIAR-ADMINREMEDIAR-ADMIN - Programa remediar - administraciónDNMYTS#MS - Dirección nacional de medicamentos y tecnología sanitaria</v>
      </c>
      <c r="V1057" s="1" t="str">
        <f>VLOOKUP(U1057,'Tablas intermedias'!$C$1:$H$222,6,0)</f>
        <v>Si</v>
      </c>
      <c r="W1057" s="1" t="str">
        <f ca="1">IF(O1057&lt;30,"menos de 30 días","más de 30 días")</f>
        <v>más de 30 días</v>
      </c>
    </row>
    <row r="1058" spans="1:23" ht="14.25" hidden="1" thickTop="1" thickBot="1" x14ac:dyDescent="0.25">
      <c r="A1058" s="17" t="str">
        <f>IF(DetalleExp!H1058='Tablas intermedias'!$A$2,"Ordenes de Compra",IF(DetalleExp!H1058='Tablas intermedias'!$A$3,"Financiamiento Internacional","Legítimo Abono"))</f>
        <v>Legítimo Abono</v>
      </c>
      <c r="B1058" s="7">
        <f>DetalleExp!E1058</f>
        <v>44302</v>
      </c>
      <c r="C1058" s="1" t="str">
        <f>DetalleExp!A1058</f>
        <v>EX-2021-33100228-APN-DD#MS</v>
      </c>
      <c r="D1058" s="1" t="str">
        <f>IF(A1058="Ordenes de Compra",VLOOKUP(C1058,Autogestión!$B$2:$D$5090,3,0),IF(A1058="Legítimo Abono",VLOOKUP(C1058,NoAmpOC!$B$2:$H$988,7,0),"Factura"))</f>
        <v>Factura B</v>
      </c>
      <c r="E1058" s="26" t="str">
        <f>IF(A1058="Ordenes de Compra",VLOOKUP($C1058,Autogestión!$B$2:$G$5090,6,0),IF(A1058="Financiamiento Internacional",VLOOKUP($C1058,FinInt!$B$2:$G$508,6,0),"Legítimo Abono"))</f>
        <v>Legítimo Abono</v>
      </c>
      <c r="F1058" s="26" t="str">
        <f>IF($A1058="Ordenes de Compra","ARS",IF($A1058="Financiamiento Internacional",VLOOKUP($C1058,FinInt!$B$2:$Q$508,15,0),VLOOKUP($C1058,NoAmpOC!$B$2:$T$988,18,0)))</f>
        <v>ARS</v>
      </c>
      <c r="G1058" s="5">
        <f>IF($A1058="Ordenes de Compra",VLOOKUP($C1058,Autogestión!$B$2:$H$5090,7,0),IF($A1058="Financiamiento Internacional",VLOOKUP($C1058,FinInt!$B$2:$Q$1308,16,0),VLOOKUP($C1058,NoAmpOC!$B$2:$T$988,19,0)))</f>
        <v>4089.8</v>
      </c>
      <c r="H1058" s="5">
        <f t="shared" si="48"/>
        <v>4089.8</v>
      </c>
      <c r="I1058" s="26" t="str">
        <f>IF($A1058="Ordenes de Compra",VLOOKUP($C1058,Autogestión!$B$2:$J$5090,9,0),IF($A1058="Financiamiento Internacional",VLOOKUP($C1058,FinInt!$B$2:$G$1555,6,0),"Legitimo Abono"))</f>
        <v>Legitimo Abono</v>
      </c>
      <c r="J1058" s="1" t="str">
        <f>IF($A1058="Ordenes de Compra",VLOOKUP($C1058,Autogestión!$B$2:$R$5090,17,0),IF($A1058="Financiamiento Internacional",VLOOKUP($C1058,FinInt!$B$2:$O$1508,14,0),VLOOKUP($C1058,NoAmpOC!$B$2:$R$988,17,0)))</f>
        <v>TELEFONICA DE ARGENTINA</v>
      </c>
      <c r="K1058" s="7" t="str">
        <f>DetalleExp!AP1058</f>
        <v>TAD_DD_MESA</v>
      </c>
      <c r="L1058" s="7" t="str">
        <f>DetalleExp!AQ1058</f>
        <v>MESA_DE_ENTRADAS_Y_NOTIFICACIONES - Departamento de mesa de entradas y notificaciones</v>
      </c>
      <c r="M1058" s="7" t="str">
        <f>DetalleExp!AR1058</f>
        <v>DD#MS - Dirección de despacho</v>
      </c>
      <c r="N1058" s="7">
        <f>DetalleExp!AS1058</f>
        <v>44312</v>
      </c>
      <c r="O1058" s="27">
        <f ca="1">ROUNDUP(TODAY()-N1058,0)</f>
        <v>43</v>
      </c>
      <c r="P1058" s="27">
        <f ca="1">ROUNDUP(TODAY()-B1058,0)</f>
        <v>53</v>
      </c>
      <c r="Q1058" s="1" t="str">
        <f>IFERROR(IF(A1058="Ordenes de Compra",VLOOKUP($E1058,'Ordenes de Compra'!$A$2:$E$1712,5,0),"Sin OC"),"Sin dato")</f>
        <v>Sin OC</v>
      </c>
      <c r="R1058" s="28" t="str">
        <f>IFERROR(IF(A1058="Ordenes de Compra",VLOOKUP($I1058,'Ordenes de Compra'!$B$2:$E$1712,3,0),"Sin OC"),"Sin dato")</f>
        <v>Sin OC</v>
      </c>
      <c r="S1058" s="1" t="str">
        <f>VLOOKUP($U1058,'Tablas intermedias'!$C$1:$H$222,5,0)</f>
        <v>Mesa de entradas</v>
      </c>
      <c r="T1058" s="29" t="str">
        <f t="shared" si="49"/>
        <v>OK</v>
      </c>
      <c r="U1058" s="30" t="str">
        <f t="shared" si="50"/>
        <v>TAD_DD_MESAMESA_DE_ENTRADAS_Y_NOTIFICACIONES - Departamento de mesa de entradas y notificacionesDD#MS - Dirección de despacho</v>
      </c>
      <c r="V1058" s="1" t="str">
        <f>VLOOKUP(U1058,'Tablas intermedias'!$C$1:$H$222,6,0)</f>
        <v>Si</v>
      </c>
      <c r="W1058" s="1" t="str">
        <f ca="1">IF(O1058&lt;30,"menos de 30 días","más de 30 días")</f>
        <v>más de 30 días</v>
      </c>
    </row>
    <row r="1059" spans="1:23" ht="14.25" hidden="1" thickTop="1" thickBot="1" x14ac:dyDescent="0.25">
      <c r="A1059" s="17" t="str">
        <f>IF(DetalleExp!H1059='Tablas intermedias'!$A$2,"Ordenes de Compra",IF(DetalleExp!H1059='Tablas intermedias'!$A$3,"Financiamiento Internacional","Legítimo Abono"))</f>
        <v>Ordenes de Compra</v>
      </c>
      <c r="B1059" s="7">
        <f>DetalleExp!E1059</f>
        <v>44302</v>
      </c>
      <c r="C1059" s="1" t="str">
        <f>DetalleExp!A1059</f>
        <v>EX-2021-33102454-APN-DTYC#MS</v>
      </c>
      <c r="D1059" s="1" t="str">
        <f>IF(A1059="Ordenes de Compra",VLOOKUP(C1059,Autogestión!$B$2:$D$5090,3,0),IF(A1059="Legítimo Abono",VLOOKUP(C1059,NoAmpOC!$B$2:$H$988,7,0),"Factura"))</f>
        <v>Factura</v>
      </c>
      <c r="E1059" s="26" t="str">
        <f>IF(A1059="Ordenes de Compra",VLOOKUP($C1059,Autogestión!$B$2:$G$5090,6,0),IF(A1059="Financiamiento Internacional",VLOOKUP($C1059,FinInt!$B$2:$G$508,6,0),"Legítimo Abono"))</f>
        <v>80-0028-CDI17</v>
      </c>
      <c r="F1059" s="26" t="str">
        <f>IF($A1059="Ordenes de Compra","ARS",IF($A1059="Financiamiento Internacional",VLOOKUP($C1059,FinInt!$B$2:$Q$508,15,0),VLOOKUP($C1059,NoAmpOC!$B$2:$T$988,18,0)))</f>
        <v>ARS</v>
      </c>
      <c r="G1059" s="5">
        <f>IF($A1059="Ordenes de Compra",VLOOKUP($C1059,Autogestión!$B$2:$H$5090,7,0),IF($A1059="Financiamiento Internacional",VLOOKUP($C1059,FinInt!$B$2:$Q$1308,16,0),VLOOKUP($C1059,NoAmpOC!$B$2:$T$988,19,0)))</f>
        <v>412955.21</v>
      </c>
      <c r="H1059" s="5">
        <f t="shared" si="48"/>
        <v>412955.21</v>
      </c>
      <c r="I1059" s="26" t="str">
        <f>IF($A1059="Ordenes de Compra",VLOOKUP($C1059,Autogestión!$B$2:$J$5090,9,0),IF($A1059="Financiamiento Internacional",VLOOKUP($C1059,FinInt!$B$2:$G$1555,6,0),"Legitimo Abono"))</f>
        <v>80-1198-CON20</v>
      </c>
      <c r="J1059" s="1" t="str">
        <f>IF($A1059="Ordenes de Compra",VLOOKUP($C1059,Autogestión!$B$2:$R$5090,17,0),IF($A1059="Financiamiento Internacional",VLOOKUP($C1059,FinInt!$B$2:$O$1508,14,0),VLOOKUP($C1059,NoAmpOC!$B$2:$R$988,17,0)))</f>
        <v>CORREO OFICIAL DE LA REPÚBLICA ARGENTINA S.A..</v>
      </c>
      <c r="K1059" s="7" t="str">
        <f>DetalleExp!AP1059</f>
        <v>DNMYTS#MS-REMEDIAR-ADMIN</v>
      </c>
      <c r="L1059" s="7" t="str">
        <f>DetalleExp!AQ1059</f>
        <v>REMEDIAR-ADMIN - Programa remediar - administración</v>
      </c>
      <c r="M1059" s="7" t="str">
        <f>DetalleExp!AR1059</f>
        <v>DNMYTS#MS - Dirección nacional de medicamentos y tecnología sanitaria</v>
      </c>
      <c r="N1059" s="7">
        <f>DetalleExp!AS1059</f>
        <v>44302</v>
      </c>
      <c r="O1059" s="27">
        <f ca="1">ROUNDUP(TODAY()-N1059,0)</f>
        <v>53</v>
      </c>
      <c r="P1059" s="27">
        <f ca="1">ROUNDUP(TODAY()-B1059,0)</f>
        <v>53</v>
      </c>
      <c r="Q1059" s="1" t="str">
        <f>IFERROR(IF(A1059="Ordenes de Compra",VLOOKUP($E1059,'Ordenes de Compra'!$A$2:$E$1712,5,0),"Sin OC"),"Sin dato")</f>
        <v>29.0.0.5.0</v>
      </c>
      <c r="R1059" s="28">
        <f>IFERROR(IF(A1059="Ordenes de Compra",VLOOKUP($I1059,'Ordenes de Compra'!$B$2:$E$1712,3,0),"Sin OC"),"Sin dato")</f>
        <v>689171613</v>
      </c>
      <c r="S1059" s="1" t="str">
        <f>VLOOKUP($U1059,'Tablas intermedias'!$C$1:$H$222,5,0)</f>
        <v>Programa</v>
      </c>
      <c r="T1059" s="29" t="str">
        <f t="shared" si="49"/>
        <v>OK</v>
      </c>
      <c r="U1059" s="30" t="str">
        <f t="shared" si="50"/>
        <v>DNMYTS#MS-REMEDIAR-ADMINREMEDIAR-ADMIN - Programa remediar - administraciónDNMYTS#MS - Dirección nacional de medicamentos y tecnología sanitaria</v>
      </c>
      <c r="V1059" s="1" t="str">
        <f>VLOOKUP(U1059,'Tablas intermedias'!$C$1:$H$222,6,0)</f>
        <v>Si</v>
      </c>
      <c r="W1059" s="1" t="str">
        <f ca="1">IF(O1059&lt;30,"menos de 30 días","más de 30 días")</f>
        <v>más de 30 días</v>
      </c>
    </row>
    <row r="1060" spans="1:23" ht="14.25" hidden="1" thickTop="1" thickBot="1" x14ac:dyDescent="0.25">
      <c r="A1060" s="17" t="str">
        <f>IF(DetalleExp!H1060='Tablas intermedias'!$A$2,"Ordenes de Compra",IF(DetalleExp!H1060='Tablas intermedias'!$A$3,"Financiamiento Internacional","Legítimo Abono"))</f>
        <v>Legítimo Abono</v>
      </c>
      <c r="B1060" s="7">
        <f>DetalleExp!E1060</f>
        <v>44302</v>
      </c>
      <c r="C1060" s="1" t="str">
        <f>DetalleExp!A1060</f>
        <v>EX-2021-33125998-APN-DD#MS</v>
      </c>
      <c r="D1060" s="1" t="str">
        <f>IF(A1060="Ordenes de Compra",VLOOKUP(C1060,Autogestión!$B$2:$D$5090,3,0),IF(A1060="Legítimo Abono",VLOOKUP(C1060,NoAmpOC!$B$2:$H$988,7,0),"Factura"))</f>
        <v>Factura B</v>
      </c>
      <c r="E1060" s="26" t="str">
        <f>IF(A1060="Ordenes de Compra",VLOOKUP($C1060,Autogestión!$B$2:$G$5090,6,0),IF(A1060="Financiamiento Internacional",VLOOKUP($C1060,FinInt!$B$2:$G$508,6,0),"Legítimo Abono"))</f>
        <v>Legítimo Abono</v>
      </c>
      <c r="F1060" s="26" t="str">
        <f>IF($A1060="Ordenes de Compra","ARS",IF($A1060="Financiamiento Internacional",VLOOKUP($C1060,FinInt!$B$2:$Q$508,15,0),VLOOKUP($C1060,NoAmpOC!$B$2:$T$988,18,0)))</f>
        <v>ARS</v>
      </c>
      <c r="G1060" s="5">
        <f>IF($A1060="Ordenes de Compra",VLOOKUP($C1060,Autogestión!$B$2:$H$5090,7,0),IF($A1060="Financiamiento Internacional",VLOOKUP($C1060,FinInt!$B$2:$Q$1308,16,0),VLOOKUP($C1060,NoAmpOC!$B$2:$T$988,19,0)))</f>
        <v>5156.2299999999996</v>
      </c>
      <c r="H1060" s="5">
        <f t="shared" si="48"/>
        <v>5156.2299999999996</v>
      </c>
      <c r="I1060" s="26" t="str">
        <f>IF($A1060="Ordenes de Compra",VLOOKUP($C1060,Autogestión!$B$2:$J$5090,9,0),IF($A1060="Financiamiento Internacional",VLOOKUP($C1060,FinInt!$B$2:$G$1555,6,0),"Legitimo Abono"))</f>
        <v>Legitimo Abono</v>
      </c>
      <c r="J1060" s="1" t="str">
        <f>IF($A1060="Ordenes de Compra",VLOOKUP($C1060,Autogestión!$B$2:$R$5090,17,0),IF($A1060="Financiamiento Internacional",VLOOKUP($C1060,FinInt!$B$2:$O$1508,14,0),VLOOKUP($C1060,NoAmpOC!$B$2:$R$988,17,0)))</f>
        <v>TELEFONICA DE ARGENTINA</v>
      </c>
      <c r="K1060" s="7" t="str">
        <f>DetalleExp!AP1060</f>
        <v>DNIC#MS-PVD</v>
      </c>
      <c r="L1060" s="7" t="str">
        <f>DetalleExp!AQ1060</f>
        <v>PVD - Privada</v>
      </c>
      <c r="M1060" s="7" t="str">
        <f>DetalleExp!AR1060</f>
        <v>DNIC#MS - Dirección nacional de integración de coberturas</v>
      </c>
      <c r="N1060" s="7">
        <f>DetalleExp!AS1060</f>
        <v>44314</v>
      </c>
      <c r="O1060" s="27">
        <f ca="1">ROUNDUP(TODAY()-N1060,0)</f>
        <v>41</v>
      </c>
      <c r="P1060" s="27">
        <f ca="1">ROUNDUP(TODAY()-B1060,0)</f>
        <v>53</v>
      </c>
      <c r="Q1060" s="1" t="str">
        <f>IFERROR(IF(A1060="Ordenes de Compra",VLOOKUP($E1060,'Ordenes de Compra'!$A$2:$E$1712,5,0),"Sin OC"),"Sin dato")</f>
        <v>Sin OC</v>
      </c>
      <c r="R1060" s="28" t="str">
        <f>IFERROR(IF(A1060="Ordenes de Compra",VLOOKUP($I1060,'Ordenes de Compra'!$B$2:$E$1712,3,0),"Sin OC"),"Sin dato")</f>
        <v>Sin OC</v>
      </c>
      <c r="S1060" s="1" t="str">
        <f>VLOOKUP($U1060,'Tablas intermedias'!$C$1:$H$222,5,0)</f>
        <v>Programa</v>
      </c>
      <c r="T1060" s="29" t="str">
        <f t="shared" si="49"/>
        <v>OK</v>
      </c>
      <c r="U1060" s="30" t="str">
        <f t="shared" si="50"/>
        <v>DNIC#MS-PVDPVD - PrivadaDNIC#MS - Dirección nacional de integración de coberturas</v>
      </c>
      <c r="V1060" s="1" t="str">
        <f>VLOOKUP(U1060,'Tablas intermedias'!$C$1:$H$222,6,0)</f>
        <v>Si</v>
      </c>
      <c r="W1060" s="1" t="str">
        <f ca="1">IF(O1060&lt;30,"menos de 30 días","más de 30 días")</f>
        <v>más de 30 días</v>
      </c>
    </row>
    <row r="1061" spans="1:23" ht="14.25" hidden="1" thickTop="1" thickBot="1" x14ac:dyDescent="0.25">
      <c r="A1061" s="17" t="str">
        <f>IF(DetalleExp!H1061='Tablas intermedias'!$A$2,"Ordenes de Compra",IF(DetalleExp!H1061='Tablas intermedias'!$A$3,"Financiamiento Internacional","Legítimo Abono"))</f>
        <v>Legítimo Abono</v>
      </c>
      <c r="B1061" s="7">
        <f>DetalleExp!E1061</f>
        <v>44302</v>
      </c>
      <c r="C1061" s="1" t="str">
        <f>DetalleExp!A1061</f>
        <v>EX-2021-33130640-APN-DD#MS</v>
      </c>
      <c r="D1061" s="1" t="str">
        <f>IF(A1061="Ordenes de Compra",VLOOKUP(C1061,Autogestión!$B$2:$D$5090,3,0),IF(A1061="Legítimo Abono",VLOOKUP(C1061,NoAmpOC!$B$2:$H$988,7,0),"Factura"))</f>
        <v>Factura B</v>
      </c>
      <c r="E1061" s="26" t="str">
        <f>IF(A1061="Ordenes de Compra",VLOOKUP($C1061,Autogestión!$B$2:$G$5090,6,0),IF(A1061="Financiamiento Internacional",VLOOKUP($C1061,FinInt!$B$2:$G$508,6,0),"Legítimo Abono"))</f>
        <v>Legítimo Abono</v>
      </c>
      <c r="F1061" s="26" t="str">
        <f>IF($A1061="Ordenes de Compra","ARS",IF($A1061="Financiamiento Internacional",VLOOKUP($C1061,FinInt!$B$2:$Q$508,15,0),VLOOKUP($C1061,NoAmpOC!$B$2:$T$988,18,0)))</f>
        <v>ARS</v>
      </c>
      <c r="G1061" s="5">
        <f>IF($A1061="Ordenes de Compra",VLOOKUP($C1061,Autogestión!$B$2:$H$5090,7,0),IF($A1061="Financiamiento Internacional",VLOOKUP($C1061,FinInt!$B$2:$Q$1308,16,0),VLOOKUP($C1061,NoAmpOC!$B$2:$T$988,19,0)))</f>
        <v>847.52</v>
      </c>
      <c r="H1061" s="5">
        <f t="shared" si="48"/>
        <v>847.52</v>
      </c>
      <c r="I1061" s="26" t="str">
        <f>IF($A1061="Ordenes de Compra",VLOOKUP($C1061,Autogestión!$B$2:$J$5090,9,0),IF($A1061="Financiamiento Internacional",VLOOKUP($C1061,FinInt!$B$2:$G$1555,6,0),"Legitimo Abono"))</f>
        <v>Legitimo Abono</v>
      </c>
      <c r="J1061" s="1" t="str">
        <f>IF($A1061="Ordenes de Compra",VLOOKUP($C1061,Autogestión!$B$2:$R$5090,17,0),IF($A1061="Financiamiento Internacional",VLOOKUP($C1061,FinInt!$B$2:$O$1508,14,0),VLOOKUP($C1061,NoAmpOC!$B$2:$R$988,17,0)))</f>
        <v>TELEFONICA DE ARGENTINA</v>
      </c>
      <c r="K1061" s="7" t="str">
        <f>DetalleExp!AP1061</f>
        <v>DNIC#MS-PVD</v>
      </c>
      <c r="L1061" s="7" t="str">
        <f>DetalleExp!AQ1061</f>
        <v>PVD - Privada</v>
      </c>
      <c r="M1061" s="7" t="str">
        <f>DetalleExp!AR1061</f>
        <v>DNIC#MS - Dirección nacional de integración de coberturas</v>
      </c>
      <c r="N1061" s="7">
        <f>DetalleExp!AS1061</f>
        <v>44333</v>
      </c>
      <c r="O1061" s="27">
        <f ca="1">ROUNDUP(TODAY()-N1061,0)</f>
        <v>22</v>
      </c>
      <c r="P1061" s="27">
        <f ca="1">ROUNDUP(TODAY()-B1061,0)</f>
        <v>53</v>
      </c>
      <c r="Q1061" s="1" t="str">
        <f>IFERROR(IF(A1061="Ordenes de Compra",VLOOKUP($E1061,'Ordenes de Compra'!$A$2:$E$1712,5,0),"Sin OC"),"Sin dato")</f>
        <v>Sin OC</v>
      </c>
      <c r="R1061" s="28" t="str">
        <f>IFERROR(IF(A1061="Ordenes de Compra",VLOOKUP($I1061,'Ordenes de Compra'!$B$2:$E$1712,3,0),"Sin OC"),"Sin dato")</f>
        <v>Sin OC</v>
      </c>
      <c r="S1061" s="1" t="str">
        <f>VLOOKUP($U1061,'Tablas intermedias'!$C$1:$H$222,5,0)</f>
        <v>Programa</v>
      </c>
      <c r="T1061" s="29" t="str">
        <f t="shared" si="49"/>
        <v>OK</v>
      </c>
      <c r="U1061" s="30" t="str">
        <f t="shared" si="50"/>
        <v>DNIC#MS-PVDPVD - PrivadaDNIC#MS - Dirección nacional de integración de coberturas</v>
      </c>
      <c r="V1061" s="1" t="str">
        <f>VLOOKUP(U1061,'Tablas intermedias'!$C$1:$H$222,6,0)</f>
        <v>Si</v>
      </c>
      <c r="W1061" s="1" t="str">
        <f ca="1">IF(O1061&lt;30,"menos de 30 días","más de 30 días")</f>
        <v>menos de 30 días</v>
      </c>
    </row>
    <row r="1062" spans="1:23" ht="14.25" hidden="1" thickTop="1" thickBot="1" x14ac:dyDescent="0.25">
      <c r="A1062" s="17" t="str">
        <f>IF(DetalleExp!H1062='Tablas intermedias'!$A$2,"Ordenes de Compra",IF(DetalleExp!H1062='Tablas intermedias'!$A$3,"Financiamiento Internacional","Legítimo Abono"))</f>
        <v>Legítimo Abono</v>
      </c>
      <c r="B1062" s="7">
        <f>DetalleExp!E1062</f>
        <v>44302</v>
      </c>
      <c r="C1062" s="1" t="str">
        <f>DetalleExp!A1062</f>
        <v>EX-2021-33134546-APN-DD#MS</v>
      </c>
      <c r="D1062" s="1" t="str">
        <f>IF(A1062="Ordenes de Compra",VLOOKUP(C1062,Autogestión!$B$2:$D$5090,3,0),IF(A1062="Legítimo Abono",VLOOKUP(C1062,NoAmpOC!$B$2:$H$988,7,0),"Factura"))</f>
        <v>Factura B</v>
      </c>
      <c r="E1062" s="26" t="str">
        <f>IF(A1062="Ordenes de Compra",VLOOKUP($C1062,Autogestión!$B$2:$G$5090,6,0),IF(A1062="Financiamiento Internacional",VLOOKUP($C1062,FinInt!$B$2:$G$508,6,0),"Legítimo Abono"))</f>
        <v>Legítimo Abono</v>
      </c>
      <c r="F1062" s="26" t="str">
        <f>IF($A1062="Ordenes de Compra","ARS",IF($A1062="Financiamiento Internacional",VLOOKUP($C1062,FinInt!$B$2:$Q$508,15,0),VLOOKUP($C1062,NoAmpOC!$B$2:$T$988,18,0)))</f>
        <v>ARS</v>
      </c>
      <c r="G1062" s="5">
        <f>IF($A1062="Ordenes de Compra",VLOOKUP($C1062,Autogestión!$B$2:$H$5090,7,0),IF($A1062="Financiamiento Internacional",VLOOKUP($C1062,FinInt!$B$2:$Q$1308,16,0),VLOOKUP($C1062,NoAmpOC!$B$2:$T$988,19,0)))</f>
        <v>1095.3599999999999</v>
      </c>
      <c r="H1062" s="5">
        <f t="shared" si="48"/>
        <v>1095.3599999999999</v>
      </c>
      <c r="I1062" s="26" t="str">
        <f>IF($A1062="Ordenes de Compra",VLOOKUP($C1062,Autogestión!$B$2:$J$5090,9,0),IF($A1062="Financiamiento Internacional",VLOOKUP($C1062,FinInt!$B$2:$G$1555,6,0),"Legitimo Abono"))</f>
        <v>Legitimo Abono</v>
      </c>
      <c r="J1062" s="1" t="str">
        <f>IF($A1062="Ordenes de Compra",VLOOKUP($C1062,Autogestión!$B$2:$R$5090,17,0),IF($A1062="Financiamiento Internacional",VLOOKUP($C1062,FinInt!$B$2:$O$1508,14,0),VLOOKUP($C1062,NoAmpOC!$B$2:$R$988,17,0)))</f>
        <v>TELEFONICA DE ARGENTINA</v>
      </c>
      <c r="K1062" s="7" t="str">
        <f>DetalleExp!AP1062</f>
        <v>TAD_DD_MESA</v>
      </c>
      <c r="L1062" s="7" t="str">
        <f>DetalleExp!AQ1062</f>
        <v>MESA_DE_ENTRADAS_Y_NOTIFICACIONES - Departamento de mesa de entradas y notificaciones</v>
      </c>
      <c r="M1062" s="7" t="str">
        <f>DetalleExp!AR1062</f>
        <v>DD#MS - Dirección de despacho</v>
      </c>
      <c r="N1062" s="7">
        <f>DetalleExp!AS1062</f>
        <v>44312</v>
      </c>
      <c r="O1062" s="27">
        <f ca="1">ROUNDUP(TODAY()-N1062,0)</f>
        <v>43</v>
      </c>
      <c r="P1062" s="27">
        <f ca="1">ROUNDUP(TODAY()-B1062,0)</f>
        <v>53</v>
      </c>
      <c r="Q1062" s="1" t="str">
        <f>IFERROR(IF(A1062="Ordenes de Compra",VLOOKUP($E1062,'Ordenes de Compra'!$A$2:$E$1712,5,0),"Sin OC"),"Sin dato")</f>
        <v>Sin OC</v>
      </c>
      <c r="R1062" s="28" t="str">
        <f>IFERROR(IF(A1062="Ordenes de Compra",VLOOKUP($I1062,'Ordenes de Compra'!$B$2:$E$1712,3,0),"Sin OC"),"Sin dato")</f>
        <v>Sin OC</v>
      </c>
      <c r="S1062" s="1" t="str">
        <f>VLOOKUP($U1062,'Tablas intermedias'!$C$1:$H$222,5,0)</f>
        <v>Mesa de entradas</v>
      </c>
      <c r="T1062" s="29" t="str">
        <f t="shared" si="49"/>
        <v>OK</v>
      </c>
      <c r="U1062" s="30" t="str">
        <f t="shared" si="50"/>
        <v>TAD_DD_MESAMESA_DE_ENTRADAS_Y_NOTIFICACIONES - Departamento de mesa de entradas y notificacionesDD#MS - Dirección de despacho</v>
      </c>
      <c r="V1062" s="1" t="str">
        <f>VLOOKUP(U1062,'Tablas intermedias'!$C$1:$H$222,6,0)</f>
        <v>Si</v>
      </c>
      <c r="W1062" s="1" t="str">
        <f ca="1">IF(O1062&lt;30,"menos de 30 días","más de 30 días")</f>
        <v>más de 30 días</v>
      </c>
    </row>
    <row r="1063" spans="1:23" ht="14.25" hidden="1" thickTop="1" thickBot="1" x14ac:dyDescent="0.25">
      <c r="A1063" s="17" t="str">
        <f>IF(DetalleExp!H1063='Tablas intermedias'!$A$2,"Ordenes de Compra",IF(DetalleExp!H1063='Tablas intermedias'!$A$3,"Financiamiento Internacional","Legítimo Abono"))</f>
        <v>Legítimo Abono</v>
      </c>
      <c r="B1063" s="7">
        <f>DetalleExp!E1063</f>
        <v>44302</v>
      </c>
      <c r="C1063" s="1" t="str">
        <f>DetalleExp!A1063</f>
        <v>EX-2021-33153186-APN-DD#MS</v>
      </c>
      <c r="D1063" s="1" t="str">
        <f>IF(A1063="Ordenes de Compra",VLOOKUP(C1063,Autogestión!$B$2:$D$5090,3,0),IF(A1063="Legítimo Abono",VLOOKUP(C1063,NoAmpOC!$B$2:$H$988,7,0),"Factura"))</f>
        <v>Factura B</v>
      </c>
      <c r="E1063" s="26" t="str">
        <f>IF(A1063="Ordenes de Compra",VLOOKUP($C1063,Autogestión!$B$2:$G$5090,6,0),IF(A1063="Financiamiento Internacional",VLOOKUP($C1063,FinInt!$B$2:$G$508,6,0),"Legítimo Abono"))</f>
        <v>Legítimo Abono</v>
      </c>
      <c r="F1063" s="26" t="str">
        <f>IF($A1063="Ordenes de Compra","ARS",IF($A1063="Financiamiento Internacional",VLOOKUP($C1063,FinInt!$B$2:$Q$508,15,0),VLOOKUP($C1063,NoAmpOC!$B$2:$T$988,18,0)))</f>
        <v>ARS</v>
      </c>
      <c r="G1063" s="5">
        <f>IF($A1063="Ordenes de Compra",VLOOKUP($C1063,Autogestión!$B$2:$H$5090,7,0),IF($A1063="Financiamiento Internacional",VLOOKUP($C1063,FinInt!$B$2:$Q$1308,16,0),VLOOKUP($C1063,NoAmpOC!$B$2:$T$988,19,0)))</f>
        <v>772.59</v>
      </c>
      <c r="H1063" s="5">
        <f t="shared" si="48"/>
        <v>772.59</v>
      </c>
      <c r="I1063" s="26" t="str">
        <f>IF($A1063="Ordenes de Compra",VLOOKUP($C1063,Autogestión!$B$2:$J$5090,9,0),IF($A1063="Financiamiento Internacional",VLOOKUP($C1063,FinInt!$B$2:$G$1555,6,0),"Legitimo Abono"))</f>
        <v>Legitimo Abono</v>
      </c>
      <c r="J1063" s="1" t="str">
        <f>IF($A1063="Ordenes de Compra",VLOOKUP($C1063,Autogestión!$B$2:$R$5090,17,0),IF($A1063="Financiamiento Internacional",VLOOKUP($C1063,FinInt!$B$2:$O$1508,14,0),VLOOKUP($C1063,NoAmpOC!$B$2:$R$988,17,0)))</f>
        <v>TELEFONICA DE ARGENTINA</v>
      </c>
      <c r="K1063" s="7" t="str">
        <f>DetalleExp!AP1063</f>
        <v>TAD_DD_MESA</v>
      </c>
      <c r="L1063" s="7" t="str">
        <f>DetalleExp!AQ1063</f>
        <v>MESA_DE_ENTRADAS_Y_NOTIFICACIONES - Departamento de mesa de entradas y notificaciones</v>
      </c>
      <c r="M1063" s="7" t="str">
        <f>DetalleExp!AR1063</f>
        <v>DD#MS - Dirección de despacho</v>
      </c>
      <c r="N1063" s="7">
        <f>DetalleExp!AS1063</f>
        <v>44312</v>
      </c>
      <c r="O1063" s="27">
        <f ca="1">ROUNDUP(TODAY()-N1063,0)</f>
        <v>43</v>
      </c>
      <c r="P1063" s="27">
        <f ca="1">ROUNDUP(TODAY()-B1063,0)</f>
        <v>53</v>
      </c>
      <c r="Q1063" s="1" t="str">
        <f>IFERROR(IF(A1063="Ordenes de Compra",VLOOKUP($E1063,'Ordenes de Compra'!$A$2:$E$1712,5,0),"Sin OC"),"Sin dato")</f>
        <v>Sin OC</v>
      </c>
      <c r="R1063" s="28" t="str">
        <f>IFERROR(IF(A1063="Ordenes de Compra",VLOOKUP($I1063,'Ordenes de Compra'!$B$2:$E$1712,3,0),"Sin OC"),"Sin dato")</f>
        <v>Sin OC</v>
      </c>
      <c r="S1063" s="1" t="str">
        <f>VLOOKUP($U1063,'Tablas intermedias'!$C$1:$H$222,5,0)</f>
        <v>Mesa de entradas</v>
      </c>
      <c r="T1063" s="29" t="str">
        <f t="shared" si="49"/>
        <v>OK</v>
      </c>
      <c r="U1063" s="30" t="str">
        <f t="shared" si="50"/>
        <v>TAD_DD_MESAMESA_DE_ENTRADAS_Y_NOTIFICACIONES - Departamento de mesa de entradas y notificacionesDD#MS - Dirección de despacho</v>
      </c>
      <c r="V1063" s="1" t="str">
        <f>VLOOKUP(U1063,'Tablas intermedias'!$C$1:$H$222,6,0)</f>
        <v>Si</v>
      </c>
      <c r="W1063" s="1" t="str">
        <f ca="1">IF(O1063&lt;30,"menos de 30 días","más de 30 días")</f>
        <v>más de 30 días</v>
      </c>
    </row>
    <row r="1064" spans="1:23" ht="14.25" hidden="1" thickTop="1" thickBot="1" x14ac:dyDescent="0.25">
      <c r="A1064" s="17" t="str">
        <f>IF(DetalleExp!H1064='Tablas intermedias'!$A$2,"Ordenes de Compra",IF(DetalleExp!H1064='Tablas intermedias'!$A$3,"Financiamiento Internacional","Legítimo Abono"))</f>
        <v>Legítimo Abono</v>
      </c>
      <c r="B1064" s="7">
        <f>DetalleExp!E1064</f>
        <v>44302</v>
      </c>
      <c r="C1064" s="1" t="str">
        <f>DetalleExp!A1064</f>
        <v>EX-2021-33162121-APN-DD#MS</v>
      </c>
      <c r="D1064" s="1" t="str">
        <f>IF(A1064="Ordenes de Compra",VLOOKUP(C1064,Autogestión!$B$2:$D$5090,3,0),IF(A1064="Legítimo Abono",VLOOKUP(C1064,NoAmpOC!$B$2:$H$988,7,0),"Factura"))</f>
        <v>Factura B</v>
      </c>
      <c r="E1064" s="26" t="str">
        <f>IF(A1064="Ordenes de Compra",VLOOKUP($C1064,Autogestión!$B$2:$G$5090,6,0),IF(A1064="Financiamiento Internacional",VLOOKUP($C1064,FinInt!$B$2:$G$508,6,0),"Legítimo Abono"))</f>
        <v>Legítimo Abono</v>
      </c>
      <c r="F1064" s="26" t="str">
        <f>IF($A1064="Ordenes de Compra","ARS",IF($A1064="Financiamiento Internacional",VLOOKUP($C1064,FinInt!$B$2:$Q$508,15,0),VLOOKUP($C1064,NoAmpOC!$B$2:$T$988,18,0)))</f>
        <v>ARS</v>
      </c>
      <c r="G1064" s="5">
        <f>IF($A1064="Ordenes de Compra",VLOOKUP($C1064,Autogestión!$B$2:$H$5090,7,0),IF($A1064="Financiamiento Internacional",VLOOKUP($C1064,FinInt!$B$2:$Q$1308,16,0),VLOOKUP($C1064,NoAmpOC!$B$2:$T$988,19,0)))</f>
        <v>5699.75</v>
      </c>
      <c r="H1064" s="5">
        <f t="shared" si="48"/>
        <v>5699.75</v>
      </c>
      <c r="I1064" s="26" t="str">
        <f>IF($A1064="Ordenes de Compra",VLOOKUP($C1064,Autogestión!$B$2:$J$5090,9,0),IF($A1064="Financiamiento Internacional",VLOOKUP($C1064,FinInt!$B$2:$G$1555,6,0),"Legitimo Abono"))</f>
        <v>Legitimo Abono</v>
      </c>
      <c r="J1064" s="1" t="str">
        <f>IF($A1064="Ordenes de Compra",VLOOKUP($C1064,Autogestión!$B$2:$R$5090,17,0),IF($A1064="Financiamiento Internacional",VLOOKUP($C1064,FinInt!$B$2:$O$1508,14,0),VLOOKUP($C1064,NoAmpOC!$B$2:$R$988,17,0)))</f>
        <v>TELEFONICA DE ARGENTINA</v>
      </c>
      <c r="K1064" s="7" t="str">
        <f>DetalleExp!AP1064</f>
        <v>DTIYC#MS-PVD</v>
      </c>
      <c r="L1064" s="7" t="str">
        <f>DetalleExp!AQ1064</f>
        <v>PVD - Privada</v>
      </c>
      <c r="M1064" s="7" t="str">
        <f>DetalleExp!AR1064</f>
        <v>DTIYC#MS - Dirección de tecnologías de la información y de las comunicaciones</v>
      </c>
      <c r="N1064" s="7">
        <f>DetalleExp!AS1064</f>
        <v>44302</v>
      </c>
      <c r="O1064" s="27">
        <f ca="1">ROUNDUP(TODAY()-N1064,0)</f>
        <v>53</v>
      </c>
      <c r="P1064" s="27">
        <f ca="1">ROUNDUP(TODAY()-B1064,0)</f>
        <v>53</v>
      </c>
      <c r="Q1064" s="1" t="str">
        <f>IFERROR(IF(A1064="Ordenes de Compra",VLOOKUP($E1064,'Ordenes de Compra'!$A$2:$E$1712,5,0),"Sin OC"),"Sin dato")</f>
        <v>Sin OC</v>
      </c>
      <c r="R1064" s="28" t="str">
        <f>IFERROR(IF(A1064="Ordenes de Compra",VLOOKUP($I1064,'Ordenes de Compra'!$B$2:$E$1712,3,0),"Sin OC"),"Sin dato")</f>
        <v>Sin OC</v>
      </c>
      <c r="S1064" s="1" t="str">
        <f>VLOOKUP($U1064,'Tablas intermedias'!$C$1:$H$222,5,0)</f>
        <v>Programa</v>
      </c>
      <c r="T1064" s="29" t="str">
        <f t="shared" si="49"/>
        <v>OK</v>
      </c>
      <c r="U1064" s="30" t="str">
        <f t="shared" si="50"/>
        <v>DTIYC#MS-PVDPVD - PrivadaDTIYC#MS - Dirección de tecnologías de la información y de las comunicaciones</v>
      </c>
      <c r="V1064" s="1" t="str">
        <f>VLOOKUP(U1064,'Tablas intermedias'!$C$1:$H$222,6,0)</f>
        <v>Si</v>
      </c>
      <c r="W1064" s="1" t="str">
        <f ca="1">IF(O1064&lt;30,"menos de 30 días","más de 30 días")</f>
        <v>más de 30 días</v>
      </c>
    </row>
    <row r="1065" spans="1:23" ht="14.25" hidden="1" thickTop="1" thickBot="1" x14ac:dyDescent="0.25">
      <c r="A1065" s="17" t="str">
        <f>IF(DetalleExp!H1065='Tablas intermedias'!$A$2,"Ordenes de Compra",IF(DetalleExp!H1065='Tablas intermedias'!$A$3,"Financiamiento Internacional","Legítimo Abono"))</f>
        <v>Legítimo Abono</v>
      </c>
      <c r="B1065" s="7">
        <f>DetalleExp!E1065</f>
        <v>44302</v>
      </c>
      <c r="C1065" s="1" t="str">
        <f>DetalleExp!A1065</f>
        <v>EX-2021-33165011-APN-DD#MS</v>
      </c>
      <c r="D1065" s="1" t="str">
        <f>IF(A1065="Ordenes de Compra",VLOOKUP(C1065,Autogestión!$B$2:$D$5090,3,0),IF(A1065="Legítimo Abono",VLOOKUP(C1065,NoAmpOC!$B$2:$H$988,7,0),"Factura"))</f>
        <v>Factura B</v>
      </c>
      <c r="E1065" s="26" t="str">
        <f>IF(A1065="Ordenes de Compra",VLOOKUP($C1065,Autogestión!$B$2:$G$5090,6,0),IF(A1065="Financiamiento Internacional",VLOOKUP($C1065,FinInt!$B$2:$G$508,6,0),"Legítimo Abono"))</f>
        <v>Legítimo Abono</v>
      </c>
      <c r="F1065" s="26" t="str">
        <f>IF($A1065="Ordenes de Compra","ARS",IF($A1065="Financiamiento Internacional",VLOOKUP($C1065,FinInt!$B$2:$Q$508,15,0),VLOOKUP($C1065,NoAmpOC!$B$2:$T$988,18,0)))</f>
        <v>ARS</v>
      </c>
      <c r="G1065" s="5">
        <f>IF($A1065="Ordenes de Compra",VLOOKUP($C1065,Autogestión!$B$2:$H$5090,7,0),IF($A1065="Financiamiento Internacional",VLOOKUP($C1065,FinInt!$B$2:$Q$1308,16,0),VLOOKUP($C1065,NoAmpOC!$B$2:$T$988,19,0)))</f>
        <v>2310.41</v>
      </c>
      <c r="H1065" s="5">
        <f t="shared" si="48"/>
        <v>2310.41</v>
      </c>
      <c r="I1065" s="26" t="str">
        <f>IF($A1065="Ordenes de Compra",VLOOKUP($C1065,Autogestión!$B$2:$J$5090,9,0),IF($A1065="Financiamiento Internacional",VLOOKUP($C1065,FinInt!$B$2:$G$1555,6,0),"Legitimo Abono"))</f>
        <v>Legitimo Abono</v>
      </c>
      <c r="J1065" s="1" t="str">
        <f>IF($A1065="Ordenes de Compra",VLOOKUP($C1065,Autogestión!$B$2:$R$5090,17,0),IF($A1065="Financiamiento Internacional",VLOOKUP($C1065,FinInt!$B$2:$O$1508,14,0),VLOOKUP($C1065,NoAmpOC!$B$2:$R$988,17,0)))</f>
        <v>TELEFONICA DE ARGENTINA</v>
      </c>
      <c r="K1065" s="7" t="str">
        <f>DetalleExp!AP1065</f>
        <v>DTIYC#MS-PVD</v>
      </c>
      <c r="L1065" s="7" t="str">
        <f>DetalleExp!AQ1065</f>
        <v>PVD - Privada</v>
      </c>
      <c r="M1065" s="7" t="str">
        <f>DetalleExp!AR1065</f>
        <v>DTIYC#MS - Dirección de tecnologías de la información y de las comunicaciones</v>
      </c>
      <c r="N1065" s="7">
        <f>DetalleExp!AS1065</f>
        <v>44302</v>
      </c>
      <c r="O1065" s="27">
        <f ca="1">ROUNDUP(TODAY()-N1065,0)</f>
        <v>53</v>
      </c>
      <c r="P1065" s="27">
        <f ca="1">ROUNDUP(TODAY()-B1065,0)</f>
        <v>53</v>
      </c>
      <c r="Q1065" s="1" t="str">
        <f>IFERROR(IF(A1065="Ordenes de Compra",VLOOKUP($E1065,'Ordenes de Compra'!$A$2:$E$1712,5,0),"Sin OC"),"Sin dato")</f>
        <v>Sin OC</v>
      </c>
      <c r="R1065" s="28" t="str">
        <f>IFERROR(IF(A1065="Ordenes de Compra",VLOOKUP($I1065,'Ordenes de Compra'!$B$2:$E$1712,3,0),"Sin OC"),"Sin dato")</f>
        <v>Sin OC</v>
      </c>
      <c r="S1065" s="1" t="str">
        <f>VLOOKUP($U1065,'Tablas intermedias'!$C$1:$H$222,5,0)</f>
        <v>Programa</v>
      </c>
      <c r="T1065" s="29" t="str">
        <f t="shared" si="49"/>
        <v>OK</v>
      </c>
      <c r="U1065" s="30" t="str">
        <f t="shared" si="50"/>
        <v>DTIYC#MS-PVDPVD - PrivadaDTIYC#MS - Dirección de tecnologías de la información y de las comunicaciones</v>
      </c>
      <c r="V1065" s="1" t="str">
        <f>VLOOKUP(U1065,'Tablas intermedias'!$C$1:$H$222,6,0)</f>
        <v>Si</v>
      </c>
      <c r="W1065" s="1" t="str">
        <f ca="1">IF(O1065&lt;30,"menos de 30 días","más de 30 días")</f>
        <v>más de 30 días</v>
      </c>
    </row>
    <row r="1066" spans="1:23" ht="14.25" hidden="1" thickTop="1" thickBot="1" x14ac:dyDescent="0.25">
      <c r="A1066" s="17" t="str">
        <f>IF(DetalleExp!H1066='Tablas intermedias'!$A$2,"Ordenes de Compra",IF(DetalleExp!H1066='Tablas intermedias'!$A$3,"Financiamiento Internacional","Legítimo Abono"))</f>
        <v>Legítimo Abono</v>
      </c>
      <c r="B1066" s="7">
        <f>DetalleExp!E1066</f>
        <v>44302</v>
      </c>
      <c r="C1066" s="1" t="str">
        <f>DetalleExp!A1066</f>
        <v>EX-2021-33167639-APN-DD#MS</v>
      </c>
      <c r="D1066" s="1" t="str">
        <f>IF(A1066="Ordenes de Compra",VLOOKUP(C1066,Autogestión!$B$2:$D$5090,3,0),IF(A1066="Legítimo Abono",VLOOKUP(C1066,NoAmpOC!$B$2:$H$988,7,0),"Factura"))</f>
        <v>Factura B</v>
      </c>
      <c r="E1066" s="26" t="str">
        <f>IF(A1066="Ordenes de Compra",VLOOKUP($C1066,Autogestión!$B$2:$G$5090,6,0),IF(A1066="Financiamiento Internacional",VLOOKUP($C1066,FinInt!$B$2:$G$508,6,0),"Legítimo Abono"))</f>
        <v>Legítimo Abono</v>
      </c>
      <c r="F1066" s="26" t="str">
        <f>IF($A1066="Ordenes de Compra","ARS",IF($A1066="Financiamiento Internacional",VLOOKUP($C1066,FinInt!$B$2:$Q$508,15,0),VLOOKUP($C1066,NoAmpOC!$B$2:$T$988,18,0)))</f>
        <v>ARS</v>
      </c>
      <c r="G1066" s="5">
        <f>IF($A1066="Ordenes de Compra",VLOOKUP($C1066,Autogestión!$B$2:$H$5090,7,0),IF($A1066="Financiamiento Internacional",VLOOKUP($C1066,FinInt!$B$2:$Q$1308,16,0),VLOOKUP($C1066,NoAmpOC!$B$2:$T$988,19,0)))</f>
        <v>768.66</v>
      </c>
      <c r="H1066" s="5">
        <f t="shared" si="48"/>
        <v>768.66</v>
      </c>
      <c r="I1066" s="26" t="str">
        <f>IF($A1066="Ordenes de Compra",VLOOKUP($C1066,Autogestión!$B$2:$J$5090,9,0),IF($A1066="Financiamiento Internacional",VLOOKUP($C1066,FinInt!$B$2:$G$1555,6,0),"Legitimo Abono"))</f>
        <v>Legitimo Abono</v>
      </c>
      <c r="J1066" s="1" t="str">
        <f>IF($A1066="Ordenes de Compra",VLOOKUP($C1066,Autogestión!$B$2:$R$5090,17,0),IF($A1066="Financiamiento Internacional",VLOOKUP($C1066,FinInt!$B$2:$O$1508,14,0),VLOOKUP($C1066,NoAmpOC!$B$2:$R$988,17,0)))</f>
        <v>TELEFONICA DE ARGENTINA</v>
      </c>
      <c r="K1066" s="7" t="str">
        <f>DetalleExp!AP1066</f>
        <v>DTIYC#MS-EE_GESTION_ADMINISTRATIVA</v>
      </c>
      <c r="L1066" s="7" t="str">
        <f>DetalleExp!AQ1066</f>
        <v>EE_GESTION_ADMINISTRATIVA - Administración dtiyc</v>
      </c>
      <c r="M1066" s="7" t="str">
        <f>DetalleExp!AR1066</f>
        <v>DTIYC#MS - Dirección de tecnologías de la información y de las comunicaciones</v>
      </c>
      <c r="N1066" s="7">
        <f>DetalleExp!AS1066</f>
        <v>44302</v>
      </c>
      <c r="O1066" s="27">
        <f ca="1">ROUNDUP(TODAY()-N1066,0)</f>
        <v>53</v>
      </c>
      <c r="P1066" s="27">
        <f ca="1">ROUNDUP(TODAY()-B1066,0)</f>
        <v>53</v>
      </c>
      <c r="Q1066" s="1" t="str">
        <f>IFERROR(IF(A1066="Ordenes de Compra",VLOOKUP($E1066,'Ordenes de Compra'!$A$2:$E$1712,5,0),"Sin OC"),"Sin dato")</f>
        <v>Sin OC</v>
      </c>
      <c r="R1066" s="28" t="str">
        <f>IFERROR(IF(A1066="Ordenes de Compra",VLOOKUP($I1066,'Ordenes de Compra'!$B$2:$E$1712,3,0),"Sin OC"),"Sin dato")</f>
        <v>Sin OC</v>
      </c>
      <c r="S1066" s="1" t="str">
        <f>VLOOKUP($U1066,'Tablas intermedias'!$C$1:$H$222,5,0)</f>
        <v>Programa</v>
      </c>
      <c r="T1066" s="29" t="str">
        <f t="shared" si="49"/>
        <v>OK</v>
      </c>
      <c r="U1066" s="30" t="str">
        <f t="shared" si="50"/>
        <v>DTIYC#MS-EE_GESTION_ADMINISTRATIVAEE_GESTION_ADMINISTRATIVA - Administración dtiycDTIYC#MS - Dirección de tecnologías de la información y de las comunicaciones</v>
      </c>
      <c r="V1066" s="1" t="str">
        <f>VLOOKUP(U1066,'Tablas intermedias'!$C$1:$H$222,6,0)</f>
        <v>Si</v>
      </c>
      <c r="W1066" s="1" t="str">
        <f ca="1">IF(O1066&lt;30,"menos de 30 días","más de 30 días")</f>
        <v>más de 30 días</v>
      </c>
    </row>
    <row r="1067" spans="1:23" ht="14.25" hidden="1" thickTop="1" thickBot="1" x14ac:dyDescent="0.25">
      <c r="A1067" s="17" t="str">
        <f>IF(DetalleExp!H1067='Tablas intermedias'!$A$2,"Ordenes de Compra",IF(DetalleExp!H1067='Tablas intermedias'!$A$3,"Financiamiento Internacional","Legítimo Abono"))</f>
        <v>Ordenes de Compra</v>
      </c>
      <c r="B1067" s="7">
        <f>DetalleExp!E1067</f>
        <v>44302</v>
      </c>
      <c r="C1067" s="1" t="str">
        <f>DetalleExp!A1067</f>
        <v>EX-2021-33283296-APN-DTYC#MS</v>
      </c>
      <c r="D1067" s="1" t="str">
        <f>IF(A1067="Ordenes de Compra",VLOOKUP(C1067,Autogestión!$B$2:$D$5090,3,0),IF(A1067="Legítimo Abono",VLOOKUP(C1067,NoAmpOC!$B$2:$H$988,7,0),"Factura"))</f>
        <v>Factura</v>
      </c>
      <c r="E1067" s="26" t="str">
        <f>IF(A1067="Ordenes de Compra",VLOOKUP($C1067,Autogestión!$B$2:$G$5090,6,0),IF(A1067="Financiamiento Internacional",VLOOKUP($C1067,FinInt!$B$2:$G$508,6,0),"Legítimo Abono"))</f>
        <v>80-0059-CDI18</v>
      </c>
      <c r="F1067" s="26" t="str">
        <f>IF($A1067="Ordenes de Compra","ARS",IF($A1067="Financiamiento Internacional",VLOOKUP($C1067,FinInt!$B$2:$Q$508,15,0),VLOOKUP($C1067,NoAmpOC!$B$2:$T$988,18,0)))</f>
        <v>ARS</v>
      </c>
      <c r="G1067" s="5">
        <f>IF($A1067="Ordenes de Compra",VLOOKUP($C1067,Autogestión!$B$2:$H$5090,7,0),IF($A1067="Financiamiento Internacional",VLOOKUP($C1067,FinInt!$B$2:$Q$1308,16,0),VLOOKUP($C1067,NoAmpOC!$B$2:$T$988,19,0)))</f>
        <v>52000</v>
      </c>
      <c r="H1067" s="5">
        <f t="shared" si="48"/>
        <v>52000</v>
      </c>
      <c r="I1067" s="26" t="str">
        <f>IF($A1067="Ordenes de Compra",VLOOKUP($C1067,Autogestión!$B$2:$J$5090,9,0),IF($A1067="Financiamiento Internacional",VLOOKUP($C1067,FinInt!$B$2:$G$1555,6,0),"Legitimo Abono"))</f>
        <v>Legitimo abono</v>
      </c>
      <c r="J1067" s="1" t="str">
        <f>IF($A1067="Ordenes de Compra",VLOOKUP($C1067,Autogestión!$B$2:$R$5090,17,0),IF($A1067="Financiamiento Internacional",VLOOKUP($C1067,FinInt!$B$2:$O$1508,14,0),VLOOKUP($C1067,NoAmpOC!$B$2:$R$988,17,0)))</f>
        <v>Angeleri y Asociados S.A.</v>
      </c>
      <c r="K1067" s="7" t="str">
        <f>DetalleExp!AP1067</f>
        <v>LCOURREGES</v>
      </c>
      <c r="L1067" s="7" t="str">
        <f>DetalleExp!AQ1067</f>
        <v>TESORERIA - Tesorería</v>
      </c>
      <c r="M1067" s="7" t="str">
        <f>DetalleExp!AR1067</f>
        <v>DCYT#MS - Dirección de contabilidad y tesorería</v>
      </c>
      <c r="N1067" s="7">
        <f>DetalleExp!AS1067</f>
        <v>44344</v>
      </c>
      <c r="O1067" s="27">
        <f ca="1">ROUNDUP(TODAY()-N1067,0)</f>
        <v>11</v>
      </c>
      <c r="P1067" s="27">
        <f ca="1">ROUNDUP(TODAY()-B1067,0)</f>
        <v>53</v>
      </c>
      <c r="Q1067" s="1" t="str">
        <f>IFERROR(IF(A1067="Ordenes de Compra",VLOOKUP($E1067,'Ordenes de Compra'!$A$2:$E$1712,5,0),"Sin OC"),"Sin dato")</f>
        <v>1.0.0.3.0</v>
      </c>
      <c r="R1067" s="28" t="str">
        <f>IFERROR(IF(A1067="Ordenes de Compra",VLOOKUP($I1067,'Ordenes de Compra'!$B$2:$E$1712,3,0),"Sin OC"),"Sin dato")</f>
        <v>Sin dato</v>
      </c>
      <c r="S1067" s="1" t="str">
        <f>VLOOKUP($U1067,'Tablas intermedias'!$C$1:$H$222,5,0)</f>
        <v>Tesorería</v>
      </c>
      <c r="T1067" s="29" t="str">
        <f t="shared" si="49"/>
        <v>OK</v>
      </c>
      <c r="U1067" s="30" t="str">
        <f t="shared" si="50"/>
        <v>LCOURREGESTESORERIA - TesoreríaDCYT#MS - Dirección de contabilidad y tesorería</v>
      </c>
      <c r="V1067" s="1" t="str">
        <f>VLOOKUP(U1067,'Tablas intermedias'!$C$1:$H$222,6,0)</f>
        <v>No</v>
      </c>
      <c r="W1067" s="1" t="str">
        <f ca="1">IF(O1067&lt;30,"menos de 30 días","más de 30 días")</f>
        <v>menos de 30 días</v>
      </c>
    </row>
    <row r="1068" spans="1:23" ht="14.25" hidden="1" thickTop="1" thickBot="1" x14ac:dyDescent="0.25">
      <c r="A1068" s="17" t="str">
        <f>IF(DetalleExp!H1068='Tablas intermedias'!$A$2,"Ordenes de Compra",IF(DetalleExp!H1068='Tablas intermedias'!$A$3,"Financiamiento Internacional","Legítimo Abono"))</f>
        <v>Ordenes de Compra</v>
      </c>
      <c r="B1068" s="7">
        <f>DetalleExp!E1068</f>
        <v>44302</v>
      </c>
      <c r="C1068" s="1" t="str">
        <f>DetalleExp!A1068</f>
        <v>EX-2021-33296740-APN-DTYC#MS</v>
      </c>
      <c r="D1068" s="1" t="str">
        <f>IF(A1068="Ordenes de Compra",VLOOKUP(C1068,Autogestión!$B$2:$D$5090,3,0),IF(A1068="Legítimo Abono",VLOOKUP(C1068,NoAmpOC!$B$2:$H$988,7,0),"Factura"))</f>
        <v>Factura</v>
      </c>
      <c r="E1068" s="26" t="str">
        <f>IF(A1068="Ordenes de Compra",VLOOKUP($C1068,Autogestión!$B$2:$G$5090,6,0),IF(A1068="Financiamiento Internacional",VLOOKUP($C1068,FinInt!$B$2:$G$508,6,0),"Legítimo Abono"))</f>
        <v>80-0036-CDI20</v>
      </c>
      <c r="F1068" s="26" t="str">
        <f>IF($A1068="Ordenes de Compra","ARS",IF($A1068="Financiamiento Internacional",VLOOKUP($C1068,FinInt!$B$2:$Q$508,15,0),VLOOKUP($C1068,NoAmpOC!$B$2:$T$988,18,0)))</f>
        <v>ARS</v>
      </c>
      <c r="G1068" s="5">
        <f>IF($A1068="Ordenes de Compra",VLOOKUP($C1068,Autogestión!$B$2:$H$5090,7,0),IF($A1068="Financiamiento Internacional",VLOOKUP($C1068,FinInt!$B$2:$Q$1308,16,0),VLOOKUP($C1068,NoAmpOC!$B$2:$T$988,19,0)))</f>
        <v>12065684.4</v>
      </c>
      <c r="H1068" s="5">
        <f t="shared" si="48"/>
        <v>12065684.4</v>
      </c>
      <c r="I1068" s="26" t="str">
        <f>IF($A1068="Ordenes de Compra",VLOOKUP($C1068,Autogestión!$B$2:$J$5090,9,0),IF($A1068="Financiamiento Internacional",VLOOKUP($C1068,FinInt!$B$2:$G$1555,6,0),"Legitimo Abono"))</f>
        <v>80-0001-OCA20</v>
      </c>
      <c r="J1068" s="1" t="str">
        <f>IF($A1068="Ordenes de Compra",VLOOKUP($C1068,Autogestión!$B$2:$R$5090,17,0),IF($A1068="Financiamiento Internacional",VLOOKUP($C1068,FinInt!$B$2:$O$1508,14,0),VLOOKUP($C1068,NoAmpOC!$B$2:$R$988,17,0)))</f>
        <v>BIOGEN</v>
      </c>
      <c r="K1068" s="7" t="str">
        <f>DetalleExp!AP1068</f>
        <v>DCYT#MS-TESORERIA</v>
      </c>
      <c r="L1068" s="7" t="str">
        <f>DetalleExp!AQ1068</f>
        <v>TESORERIA - Tesorería</v>
      </c>
      <c r="M1068" s="7" t="str">
        <f>DetalleExp!AR1068</f>
        <v>DCYT#MS - Dirección de contabilidad y tesorería</v>
      </c>
      <c r="N1068" s="7">
        <f>DetalleExp!AS1068</f>
        <v>44347</v>
      </c>
      <c r="O1068" s="27">
        <f ca="1">ROUNDUP(TODAY()-N1068,0)</f>
        <v>8</v>
      </c>
      <c r="P1068" s="27">
        <f ca="1">ROUNDUP(TODAY()-B1068,0)</f>
        <v>53</v>
      </c>
      <c r="Q1068" s="1" t="str">
        <f>IFERROR(IF(A1068="Ordenes de Compra",VLOOKUP($E1068,'Ordenes de Compra'!$A$2:$E$1712,5,0),"Sin OC"),"Sin dato")</f>
        <v>Sin dato</v>
      </c>
      <c r="R1068" s="28" t="str">
        <f>IFERROR(IF(A1068="Ordenes de Compra",VLOOKUP($I1068,'Ordenes de Compra'!$B$2:$E$1712,3,0),"Sin OC"),"Sin dato")</f>
        <v>Sin dato</v>
      </c>
      <c r="S1068" s="1" t="str">
        <f>VLOOKUP($U1068,'Tablas intermedias'!$C$1:$H$222,5,0)</f>
        <v>Tesorería</v>
      </c>
      <c r="T1068" s="29" t="str">
        <f t="shared" si="49"/>
        <v>OK</v>
      </c>
      <c r="U1068" s="30" t="str">
        <f t="shared" si="50"/>
        <v>DCYT#MS-TESORERIATESORERIA - TesoreríaDCYT#MS - Dirección de contabilidad y tesorería</v>
      </c>
      <c r="V1068" s="1" t="str">
        <f>VLOOKUP(U1068,'Tablas intermedias'!$C$1:$H$222,6,0)</f>
        <v>No</v>
      </c>
      <c r="W1068" s="1" t="str">
        <f ca="1">IF(O1068&lt;30,"menos de 30 días","más de 30 días")</f>
        <v>menos de 30 días</v>
      </c>
    </row>
    <row r="1069" spans="1:23" ht="14.25" hidden="1" thickTop="1" thickBot="1" x14ac:dyDescent="0.25">
      <c r="A1069" s="17" t="str">
        <f>IF(DetalleExp!H1069='Tablas intermedias'!$A$2,"Ordenes de Compra",IF(DetalleExp!H1069='Tablas intermedias'!$A$3,"Financiamiento Internacional","Legítimo Abono"))</f>
        <v>Ordenes de Compra</v>
      </c>
      <c r="B1069" s="7">
        <f>DetalleExp!E1069</f>
        <v>44302</v>
      </c>
      <c r="C1069" s="1" t="str">
        <f>DetalleExp!A1069</f>
        <v>EX-2021-33298673-APN-DTYC#MS</v>
      </c>
      <c r="D1069" s="1" t="str">
        <f>IF(A1069="Ordenes de Compra",VLOOKUP(C1069,Autogestión!$B$2:$D$5090,3,0),IF(A1069="Legítimo Abono",VLOOKUP(C1069,NoAmpOC!$B$2:$H$988,7,0),"Factura"))</f>
        <v>Factura</v>
      </c>
      <c r="E1069" s="26" t="str">
        <f>IF(A1069="Ordenes de Compra",VLOOKUP($C1069,Autogestión!$B$2:$G$5090,6,0),IF(A1069="Financiamiento Internacional",VLOOKUP($C1069,FinInt!$B$2:$G$508,6,0),"Legítimo Abono"))</f>
        <v>80-0036-CDI20</v>
      </c>
      <c r="F1069" s="26" t="str">
        <f>IF($A1069="Ordenes de Compra","ARS",IF($A1069="Financiamiento Internacional",VLOOKUP($C1069,FinInt!$B$2:$Q$508,15,0),VLOOKUP($C1069,NoAmpOC!$B$2:$T$988,18,0)))</f>
        <v>ARS</v>
      </c>
      <c r="G1069" s="5">
        <f>IF($A1069="Ordenes de Compra",VLOOKUP($C1069,Autogestión!$B$2:$H$5090,7,0),IF($A1069="Financiamiento Internacional",VLOOKUP($C1069,FinInt!$B$2:$Q$1308,16,0),VLOOKUP($C1069,NoAmpOC!$B$2:$T$988,19,0)))</f>
        <v>12065684.4</v>
      </c>
      <c r="H1069" s="5">
        <f t="shared" si="48"/>
        <v>12065684.4</v>
      </c>
      <c r="I1069" s="26" t="str">
        <f>IF($A1069="Ordenes de Compra",VLOOKUP($C1069,Autogestión!$B$2:$J$5090,9,0),IF($A1069="Financiamiento Internacional",VLOOKUP($C1069,FinInt!$B$2:$G$1555,6,0),"Legitimo Abono"))</f>
        <v>80-0001-OCA20</v>
      </c>
      <c r="J1069" s="1" t="str">
        <f>IF($A1069="Ordenes de Compra",VLOOKUP($C1069,Autogestión!$B$2:$R$5090,17,0),IF($A1069="Financiamiento Internacional",VLOOKUP($C1069,FinInt!$B$2:$O$1508,14,0),VLOOKUP($C1069,NoAmpOC!$B$2:$R$988,17,0)))</f>
        <v>BIOGEN</v>
      </c>
      <c r="K1069" s="7" t="str">
        <f>DetalleExp!AP1069</f>
        <v>MCHERRERA</v>
      </c>
      <c r="L1069" s="7" t="str">
        <f>DetalleExp!AQ1069</f>
        <v>LIQUIDACION_GASTOS - Liquidación de gastos</v>
      </c>
      <c r="M1069" s="7" t="str">
        <f>DetalleExp!AR1069</f>
        <v>DCYT#MS - Dirección de contabilidad y tesorería</v>
      </c>
      <c r="N1069" s="7">
        <f>DetalleExp!AS1069</f>
        <v>44349</v>
      </c>
      <c r="O1069" s="27">
        <f ca="1">ROUNDUP(TODAY()-N1069,0)</f>
        <v>6</v>
      </c>
      <c r="P1069" s="27">
        <f ca="1">ROUNDUP(TODAY()-B1069,0)</f>
        <v>53</v>
      </c>
      <c r="Q1069" s="1" t="str">
        <f>IFERROR(IF(A1069="Ordenes de Compra",VLOOKUP($E1069,'Ordenes de Compra'!$A$2:$E$1712,5,0),"Sin OC"),"Sin dato")</f>
        <v>Sin dato</v>
      </c>
      <c r="R1069" s="28" t="str">
        <f>IFERROR(IF(A1069="Ordenes de Compra",VLOOKUP($I1069,'Ordenes de Compra'!$B$2:$E$1712,3,0),"Sin OC"),"Sin dato")</f>
        <v>Sin dato</v>
      </c>
      <c r="S1069" s="1" t="str">
        <f>VLOOKUP($U1069,'Tablas intermedias'!$C$1:$H$222,5,0)</f>
        <v>Contabilidad</v>
      </c>
      <c r="T1069" s="29" t="str">
        <f t="shared" si="49"/>
        <v>OK</v>
      </c>
      <c r="U1069" s="30" t="str">
        <f t="shared" si="50"/>
        <v>MCHERRERALIQUIDACION_GASTOS - Liquidación de gastosDCYT#MS - Dirección de contabilidad y tesorería</v>
      </c>
      <c r="V1069" s="1" t="str">
        <f>VLOOKUP(U1069,'Tablas intermedias'!$C$1:$H$222,6,0)</f>
        <v>Si</v>
      </c>
      <c r="W1069" s="1" t="str">
        <f ca="1">IF(O1069&lt;30,"menos de 30 días","más de 30 días")</f>
        <v>menos de 30 días</v>
      </c>
    </row>
    <row r="1070" spans="1:23" ht="14.25" hidden="1" thickTop="1" thickBot="1" x14ac:dyDescent="0.25">
      <c r="A1070" s="17" t="str">
        <f>IF(DetalleExp!H1070='Tablas intermedias'!$A$2,"Ordenes de Compra",IF(DetalleExp!H1070='Tablas intermedias'!$A$3,"Financiamiento Internacional","Legítimo Abono"))</f>
        <v>Legítimo Abono</v>
      </c>
      <c r="B1070" s="7">
        <f>DetalleExp!E1070</f>
        <v>44304</v>
      </c>
      <c r="C1070" s="1" t="str">
        <f>DetalleExp!A1070</f>
        <v>EX-2021-33486799-APN-DD#MS</v>
      </c>
      <c r="D1070" s="1" t="str">
        <f>IF(A1070="Ordenes de Compra",VLOOKUP(C1070,Autogestión!$B$2:$D$5090,3,0),IF(A1070="Legítimo Abono",VLOOKUP(C1070,NoAmpOC!$B$2:$H$988,7,0),"Factura"))</f>
        <v>Factura B</v>
      </c>
      <c r="E1070" s="26" t="str">
        <f>IF(A1070="Ordenes de Compra",VLOOKUP($C1070,Autogestión!$B$2:$G$5090,6,0),IF(A1070="Financiamiento Internacional",VLOOKUP($C1070,FinInt!$B$2:$G$508,6,0),"Legítimo Abono"))</f>
        <v>Legítimo Abono</v>
      </c>
      <c r="F1070" s="26" t="str">
        <f>IF($A1070="Ordenes de Compra","ARS",IF($A1070="Financiamiento Internacional",VLOOKUP($C1070,FinInt!$B$2:$Q$508,15,0),VLOOKUP($C1070,NoAmpOC!$B$2:$T$988,18,0)))</f>
        <v>ARS</v>
      </c>
      <c r="G1070" s="5">
        <f>IF($A1070="Ordenes de Compra",VLOOKUP($C1070,Autogestión!$B$2:$H$5090,7,0),IF($A1070="Financiamiento Internacional",VLOOKUP($C1070,FinInt!$B$2:$Q$1308,16,0),VLOOKUP($C1070,NoAmpOC!$B$2:$T$988,19,0)))</f>
        <v>4507055.45</v>
      </c>
      <c r="H1070" s="5">
        <f t="shared" si="48"/>
        <v>4507055.45</v>
      </c>
      <c r="I1070" s="26" t="str">
        <f>IF($A1070="Ordenes de Compra",VLOOKUP($C1070,Autogestión!$B$2:$J$5090,9,0),IF($A1070="Financiamiento Internacional",VLOOKUP($C1070,FinInt!$B$2:$G$1555,6,0),"Legitimo Abono"))</f>
        <v>Legitimo Abono</v>
      </c>
      <c r="J1070" s="1" t="str">
        <f>IF($A1070="Ordenes de Compra",VLOOKUP($C1070,Autogestión!$B$2:$R$5090,17,0),IF($A1070="Financiamiento Internacional",VLOOKUP($C1070,FinInt!$B$2:$O$1508,14,0),VLOOKUP($C1070,NoAmpOC!$B$2:$R$988,17,0)))</f>
        <v>REX ARGENTINA SA</v>
      </c>
      <c r="K1070" s="7" t="str">
        <f>DetalleExp!AP1070</f>
        <v>TAD_DD_MESA</v>
      </c>
      <c r="L1070" s="7" t="str">
        <f>DetalleExp!AQ1070</f>
        <v>MESA_DE_ENTRADAS_Y_NOTIFICACIONES - Departamento de mesa de entradas y notificaciones</v>
      </c>
      <c r="M1070" s="7" t="str">
        <f>DetalleExp!AR1070</f>
        <v>DD#MS - Dirección de despacho</v>
      </c>
      <c r="N1070" s="7">
        <f>DetalleExp!AS1070</f>
        <v>44312</v>
      </c>
      <c r="O1070" s="27">
        <f ca="1">ROUNDUP(TODAY()-N1070,0)</f>
        <v>43</v>
      </c>
      <c r="P1070" s="27">
        <f ca="1">ROUNDUP(TODAY()-B1070,0)</f>
        <v>51</v>
      </c>
      <c r="Q1070" s="1" t="str">
        <f>IFERROR(IF(A1070="Ordenes de Compra",VLOOKUP($E1070,'Ordenes de Compra'!$A$2:$E$1712,5,0),"Sin OC"),"Sin dato")</f>
        <v>Sin OC</v>
      </c>
      <c r="R1070" s="28" t="str">
        <f>IFERROR(IF(A1070="Ordenes de Compra",VLOOKUP($I1070,'Ordenes de Compra'!$B$2:$E$1712,3,0),"Sin OC"),"Sin dato")</f>
        <v>Sin OC</v>
      </c>
      <c r="S1070" s="1" t="str">
        <f>VLOOKUP($U1070,'Tablas intermedias'!$C$1:$H$222,5,0)</f>
        <v>Mesa de entradas</v>
      </c>
      <c r="T1070" s="29" t="str">
        <f t="shared" si="49"/>
        <v>OK</v>
      </c>
      <c r="U1070" s="30" t="str">
        <f t="shared" si="50"/>
        <v>TAD_DD_MESAMESA_DE_ENTRADAS_Y_NOTIFICACIONES - Departamento de mesa de entradas y notificacionesDD#MS - Dirección de despacho</v>
      </c>
      <c r="V1070" s="1" t="str">
        <f>VLOOKUP(U1070,'Tablas intermedias'!$C$1:$H$222,6,0)</f>
        <v>Si</v>
      </c>
      <c r="W1070" s="1" t="str">
        <f ca="1">IF(O1070&lt;30,"menos de 30 días","más de 30 días")</f>
        <v>más de 30 días</v>
      </c>
    </row>
    <row r="1071" spans="1:23" ht="14.25" hidden="1" thickTop="1" thickBot="1" x14ac:dyDescent="0.25">
      <c r="A1071" s="17" t="str">
        <f>IF(DetalleExp!H1071='Tablas intermedias'!$A$2,"Ordenes de Compra",IF(DetalleExp!H1071='Tablas intermedias'!$A$3,"Financiamiento Internacional","Legítimo Abono"))</f>
        <v>Legítimo Abono</v>
      </c>
      <c r="B1071" s="7">
        <f>DetalleExp!E1071</f>
        <v>44304</v>
      </c>
      <c r="C1071" s="1" t="str">
        <f>DetalleExp!A1071</f>
        <v>EX-2021-33487088-APN-DD#MS</v>
      </c>
      <c r="D1071" s="1" t="str">
        <f>IF(A1071="Ordenes de Compra",VLOOKUP(C1071,Autogestión!$B$2:$D$5090,3,0),IF(A1071="Legítimo Abono",VLOOKUP(C1071,NoAmpOC!$B$2:$H$988,7,0),"Factura"))</f>
        <v>Factura B</v>
      </c>
      <c r="E1071" s="26" t="str">
        <f>IF(A1071="Ordenes de Compra",VLOOKUP($C1071,Autogestión!$B$2:$G$5090,6,0),IF(A1071="Financiamiento Internacional",VLOOKUP($C1071,FinInt!$B$2:$G$508,6,0),"Legítimo Abono"))</f>
        <v>Legítimo Abono</v>
      </c>
      <c r="F1071" s="26" t="str">
        <f>IF($A1071="Ordenes de Compra","ARS",IF($A1071="Financiamiento Internacional",VLOOKUP($C1071,FinInt!$B$2:$Q$508,15,0),VLOOKUP($C1071,NoAmpOC!$B$2:$T$988,18,0)))</f>
        <v>ARS</v>
      </c>
      <c r="G1071" s="5">
        <f>IF($A1071="Ordenes de Compra",VLOOKUP($C1071,Autogestión!$B$2:$H$5090,7,0),IF($A1071="Financiamiento Internacional",VLOOKUP($C1071,FinInt!$B$2:$Q$1308,16,0),VLOOKUP($C1071,NoAmpOC!$B$2:$T$988,19,0)))</f>
        <v>1907258.51</v>
      </c>
      <c r="H1071" s="5">
        <f t="shared" si="48"/>
        <v>1907258.51</v>
      </c>
      <c r="I1071" s="26" t="str">
        <f>IF($A1071="Ordenes de Compra",VLOOKUP($C1071,Autogestión!$B$2:$J$5090,9,0),IF($A1071="Financiamiento Internacional",VLOOKUP($C1071,FinInt!$B$2:$G$1555,6,0),"Legitimo Abono"))</f>
        <v>Legitimo Abono</v>
      </c>
      <c r="J1071" s="1" t="str">
        <f>IF($A1071="Ordenes de Compra",VLOOKUP($C1071,Autogestión!$B$2:$R$5090,17,0),IF($A1071="Financiamiento Internacional",VLOOKUP($C1071,FinInt!$B$2:$O$1508,14,0),VLOOKUP($C1071,NoAmpOC!$B$2:$R$988,17,0)))</f>
        <v>REX ARGENTINA SA</v>
      </c>
      <c r="K1071" s="7" t="str">
        <f>DetalleExp!AP1071</f>
        <v>TAD_DD_MESA</v>
      </c>
      <c r="L1071" s="7" t="str">
        <f>DetalleExp!AQ1071</f>
        <v>MESA_DE_ENTRADAS_Y_NOTIFICACIONES - Departamento de mesa de entradas y notificaciones</v>
      </c>
      <c r="M1071" s="7" t="str">
        <f>DetalleExp!AR1071</f>
        <v>DD#MS - Dirección de despacho</v>
      </c>
      <c r="N1071" s="7">
        <f>DetalleExp!AS1071</f>
        <v>44312</v>
      </c>
      <c r="O1071" s="27">
        <f ca="1">ROUNDUP(TODAY()-N1071,0)</f>
        <v>43</v>
      </c>
      <c r="P1071" s="27">
        <f ca="1">ROUNDUP(TODAY()-B1071,0)</f>
        <v>51</v>
      </c>
      <c r="Q1071" s="1" t="str">
        <f>IFERROR(IF(A1071="Ordenes de Compra",VLOOKUP($E1071,'Ordenes de Compra'!$A$2:$E$1712,5,0),"Sin OC"),"Sin dato")</f>
        <v>Sin OC</v>
      </c>
      <c r="R1071" s="28" t="str">
        <f>IFERROR(IF(A1071="Ordenes de Compra",VLOOKUP($I1071,'Ordenes de Compra'!$B$2:$E$1712,3,0),"Sin OC"),"Sin dato")</f>
        <v>Sin OC</v>
      </c>
      <c r="S1071" s="1" t="str">
        <f>VLOOKUP($U1071,'Tablas intermedias'!$C$1:$H$222,5,0)</f>
        <v>Mesa de entradas</v>
      </c>
      <c r="T1071" s="29" t="str">
        <f t="shared" si="49"/>
        <v>OK</v>
      </c>
      <c r="U1071" s="30" t="str">
        <f t="shared" si="50"/>
        <v>TAD_DD_MESAMESA_DE_ENTRADAS_Y_NOTIFICACIONES - Departamento de mesa de entradas y notificacionesDD#MS - Dirección de despacho</v>
      </c>
      <c r="V1071" s="1" t="str">
        <f>VLOOKUP(U1071,'Tablas intermedias'!$C$1:$H$222,6,0)</f>
        <v>Si</v>
      </c>
      <c r="W1071" s="1" t="str">
        <f ca="1">IF(O1071&lt;30,"menos de 30 días","más de 30 días")</f>
        <v>más de 30 días</v>
      </c>
    </row>
    <row r="1072" spans="1:23" ht="14.25" hidden="1" thickTop="1" thickBot="1" x14ac:dyDescent="0.25">
      <c r="A1072" s="17" t="str">
        <f>IF(DetalleExp!H1072='Tablas intermedias'!$A$2,"Ordenes de Compra",IF(DetalleExp!H1072='Tablas intermedias'!$A$3,"Financiamiento Internacional","Legítimo Abono"))</f>
        <v>Legítimo Abono</v>
      </c>
      <c r="B1072" s="7">
        <f>DetalleExp!E1072</f>
        <v>44304</v>
      </c>
      <c r="C1072" s="1" t="str">
        <f>DetalleExp!A1072</f>
        <v>EX-2021-33487326-APN-DD#MS</v>
      </c>
      <c r="D1072" s="1" t="str">
        <f>IF(A1072="Ordenes de Compra",VLOOKUP(C1072,Autogestión!$B$2:$D$5090,3,0),IF(A1072="Legítimo Abono",VLOOKUP(C1072,NoAmpOC!$B$2:$H$988,7,0),"Factura"))</f>
        <v>Factura B</v>
      </c>
      <c r="E1072" s="26" t="str">
        <f>IF(A1072="Ordenes de Compra",VLOOKUP($C1072,Autogestión!$B$2:$G$5090,6,0),IF(A1072="Financiamiento Internacional",VLOOKUP($C1072,FinInt!$B$2:$G$508,6,0),"Legítimo Abono"))</f>
        <v>Legítimo Abono</v>
      </c>
      <c r="F1072" s="26" t="str">
        <f>IF($A1072="Ordenes de Compra","ARS",IF($A1072="Financiamiento Internacional",VLOOKUP($C1072,FinInt!$B$2:$Q$508,15,0),VLOOKUP($C1072,NoAmpOC!$B$2:$T$988,18,0)))</f>
        <v>ARS</v>
      </c>
      <c r="G1072" s="5">
        <f>IF($A1072="Ordenes de Compra",VLOOKUP($C1072,Autogestión!$B$2:$H$5090,7,0),IF($A1072="Financiamiento Internacional",VLOOKUP($C1072,FinInt!$B$2:$Q$1308,16,0),VLOOKUP($C1072,NoAmpOC!$B$2:$T$988,19,0)))</f>
        <v>2291159.31</v>
      </c>
      <c r="H1072" s="5">
        <f t="shared" si="48"/>
        <v>2291159.31</v>
      </c>
      <c r="I1072" s="26" t="str">
        <f>IF($A1072="Ordenes de Compra",VLOOKUP($C1072,Autogestión!$B$2:$J$5090,9,0),IF($A1072="Financiamiento Internacional",VLOOKUP($C1072,FinInt!$B$2:$G$1555,6,0),"Legitimo Abono"))</f>
        <v>Legitimo Abono</v>
      </c>
      <c r="J1072" s="1" t="str">
        <f>IF($A1072="Ordenes de Compra",VLOOKUP($C1072,Autogestión!$B$2:$R$5090,17,0),IF($A1072="Financiamiento Internacional",VLOOKUP($C1072,FinInt!$B$2:$O$1508,14,0),VLOOKUP($C1072,NoAmpOC!$B$2:$R$988,17,0)))</f>
        <v>REX ARGENTINA SA</v>
      </c>
      <c r="K1072" s="7" t="str">
        <f>DetalleExp!AP1072</f>
        <v>TAD_DD_MESA</v>
      </c>
      <c r="L1072" s="7" t="str">
        <f>DetalleExp!AQ1072</f>
        <v>MESA_DE_ENTRADAS_Y_NOTIFICACIONES - Departamento de mesa de entradas y notificaciones</v>
      </c>
      <c r="M1072" s="7" t="str">
        <f>DetalleExp!AR1072</f>
        <v>DD#MS - Dirección de despacho</v>
      </c>
      <c r="N1072" s="7">
        <f>DetalleExp!AS1072</f>
        <v>44312</v>
      </c>
      <c r="O1072" s="27">
        <f ca="1">ROUNDUP(TODAY()-N1072,0)</f>
        <v>43</v>
      </c>
      <c r="P1072" s="27">
        <f ca="1">ROUNDUP(TODAY()-B1072,0)</f>
        <v>51</v>
      </c>
      <c r="Q1072" s="1" t="str">
        <f>IFERROR(IF(A1072="Ordenes de Compra",VLOOKUP($E1072,'Ordenes de Compra'!$A$2:$E$1712,5,0),"Sin OC"),"Sin dato")</f>
        <v>Sin OC</v>
      </c>
      <c r="R1072" s="28" t="str">
        <f>IFERROR(IF(A1072="Ordenes de Compra",VLOOKUP($I1072,'Ordenes de Compra'!$B$2:$E$1712,3,0),"Sin OC"),"Sin dato")</f>
        <v>Sin OC</v>
      </c>
      <c r="S1072" s="1" t="str">
        <f>VLOOKUP($U1072,'Tablas intermedias'!$C$1:$H$222,5,0)</f>
        <v>Mesa de entradas</v>
      </c>
      <c r="T1072" s="29" t="str">
        <f t="shared" si="49"/>
        <v>OK</v>
      </c>
      <c r="U1072" s="30" t="str">
        <f t="shared" si="50"/>
        <v>TAD_DD_MESAMESA_DE_ENTRADAS_Y_NOTIFICACIONES - Departamento de mesa de entradas y notificacionesDD#MS - Dirección de despacho</v>
      </c>
      <c r="V1072" s="1" t="str">
        <f>VLOOKUP(U1072,'Tablas intermedias'!$C$1:$H$222,6,0)</f>
        <v>Si</v>
      </c>
      <c r="W1072" s="1" t="str">
        <f ca="1">IF(O1072&lt;30,"menos de 30 días","más de 30 días")</f>
        <v>más de 30 días</v>
      </c>
    </row>
    <row r="1073" spans="1:23" ht="14.25" hidden="1" thickTop="1" thickBot="1" x14ac:dyDescent="0.25">
      <c r="A1073" s="17" t="str">
        <f>IF(DetalleExp!H1073='Tablas intermedias'!$A$2,"Ordenes de Compra",IF(DetalleExp!H1073='Tablas intermedias'!$A$3,"Financiamiento Internacional","Legítimo Abono"))</f>
        <v>Legítimo Abono</v>
      </c>
      <c r="B1073" s="7">
        <f>DetalleExp!E1073</f>
        <v>44304</v>
      </c>
      <c r="C1073" s="1" t="str">
        <f>DetalleExp!A1073</f>
        <v>EX-2021-33487531-APN-DD#MS</v>
      </c>
      <c r="D1073" s="1" t="str">
        <f>IF(A1073="Ordenes de Compra",VLOOKUP(C1073,Autogestión!$B$2:$D$5090,3,0),IF(A1073="Legítimo Abono",VLOOKUP(C1073,NoAmpOC!$B$2:$H$988,7,0),"Factura"))</f>
        <v>Factura B</v>
      </c>
      <c r="E1073" s="26" t="str">
        <f>IF(A1073="Ordenes de Compra",VLOOKUP($C1073,Autogestión!$B$2:$G$5090,6,0),IF(A1073="Financiamiento Internacional",VLOOKUP($C1073,FinInt!$B$2:$G$508,6,0),"Legítimo Abono"))</f>
        <v>Legítimo Abono</v>
      </c>
      <c r="F1073" s="26" t="str">
        <f>IF($A1073="Ordenes de Compra","ARS",IF($A1073="Financiamiento Internacional",VLOOKUP($C1073,FinInt!$B$2:$Q$508,15,0),VLOOKUP($C1073,NoAmpOC!$B$2:$T$988,18,0)))</f>
        <v>ARS</v>
      </c>
      <c r="G1073" s="5">
        <f>IF($A1073="Ordenes de Compra",VLOOKUP($C1073,Autogestión!$B$2:$H$5090,7,0),IF($A1073="Financiamiento Internacional",VLOOKUP($C1073,FinInt!$B$2:$Q$1308,16,0),VLOOKUP($C1073,NoAmpOC!$B$2:$T$988,19,0)))</f>
        <v>3228852.21</v>
      </c>
      <c r="H1073" s="5">
        <f t="shared" si="48"/>
        <v>3228852.21</v>
      </c>
      <c r="I1073" s="26" t="str">
        <f>IF($A1073="Ordenes de Compra",VLOOKUP($C1073,Autogestión!$B$2:$J$5090,9,0),IF($A1073="Financiamiento Internacional",VLOOKUP($C1073,FinInt!$B$2:$G$1555,6,0),"Legitimo Abono"))</f>
        <v>Legitimo Abono</v>
      </c>
      <c r="J1073" s="1" t="str">
        <f>IF($A1073="Ordenes de Compra",VLOOKUP($C1073,Autogestión!$B$2:$R$5090,17,0),IF($A1073="Financiamiento Internacional",VLOOKUP($C1073,FinInt!$B$2:$O$1508,14,0),VLOOKUP($C1073,NoAmpOC!$B$2:$R$988,17,0)))</f>
        <v>REX ARGENTINA SA</v>
      </c>
      <c r="K1073" s="7" t="str">
        <f>DetalleExp!AP1073</f>
        <v>TAD_DD_MESA</v>
      </c>
      <c r="L1073" s="7" t="str">
        <f>DetalleExp!AQ1073</f>
        <v>MESA_DE_ENTRADAS_Y_NOTIFICACIONES - Departamento de mesa de entradas y notificaciones</v>
      </c>
      <c r="M1073" s="7" t="str">
        <f>DetalleExp!AR1073</f>
        <v>DD#MS - Dirección de despacho</v>
      </c>
      <c r="N1073" s="7">
        <f>DetalleExp!AS1073</f>
        <v>44312</v>
      </c>
      <c r="O1073" s="27">
        <f ca="1">ROUNDUP(TODAY()-N1073,0)</f>
        <v>43</v>
      </c>
      <c r="P1073" s="27">
        <f ca="1">ROUNDUP(TODAY()-B1073,0)</f>
        <v>51</v>
      </c>
      <c r="Q1073" s="1" t="str">
        <f>IFERROR(IF(A1073="Ordenes de Compra",VLOOKUP($E1073,'Ordenes de Compra'!$A$2:$E$1712,5,0),"Sin OC"),"Sin dato")</f>
        <v>Sin OC</v>
      </c>
      <c r="R1073" s="28" t="str">
        <f>IFERROR(IF(A1073="Ordenes de Compra",VLOOKUP($I1073,'Ordenes de Compra'!$B$2:$E$1712,3,0),"Sin OC"),"Sin dato")</f>
        <v>Sin OC</v>
      </c>
      <c r="S1073" s="1" t="str">
        <f>VLOOKUP($U1073,'Tablas intermedias'!$C$1:$H$222,5,0)</f>
        <v>Mesa de entradas</v>
      </c>
      <c r="T1073" s="29" t="str">
        <f t="shared" si="49"/>
        <v>OK</v>
      </c>
      <c r="U1073" s="30" t="str">
        <f t="shared" si="50"/>
        <v>TAD_DD_MESAMESA_DE_ENTRADAS_Y_NOTIFICACIONES - Departamento de mesa de entradas y notificacionesDD#MS - Dirección de despacho</v>
      </c>
      <c r="V1073" s="1" t="str">
        <f>VLOOKUP(U1073,'Tablas intermedias'!$C$1:$H$222,6,0)</f>
        <v>Si</v>
      </c>
      <c r="W1073" s="1" t="str">
        <f ca="1">IF(O1073&lt;30,"menos de 30 días","más de 30 días")</f>
        <v>más de 30 días</v>
      </c>
    </row>
    <row r="1074" spans="1:23" ht="14.25" hidden="1" thickTop="1" thickBot="1" x14ac:dyDescent="0.25">
      <c r="A1074" s="17" t="str">
        <f>IF(DetalleExp!H1074='Tablas intermedias'!$A$2,"Ordenes de Compra",IF(DetalleExp!H1074='Tablas intermedias'!$A$3,"Financiamiento Internacional","Legítimo Abono"))</f>
        <v>Legítimo Abono</v>
      </c>
      <c r="B1074" s="7">
        <f>DetalleExp!E1074</f>
        <v>44304</v>
      </c>
      <c r="C1074" s="1" t="str">
        <f>DetalleExp!A1074</f>
        <v>EX-2021-33487836-APN-DD#MS</v>
      </c>
      <c r="D1074" s="1" t="str">
        <f>IF(A1074="Ordenes de Compra",VLOOKUP(C1074,Autogestión!$B$2:$D$5090,3,0),IF(A1074="Legítimo Abono",VLOOKUP(C1074,NoAmpOC!$B$2:$H$988,7,0),"Factura"))</f>
        <v>Factura B</v>
      </c>
      <c r="E1074" s="26" t="str">
        <f>IF(A1074="Ordenes de Compra",VLOOKUP($C1074,Autogestión!$B$2:$G$5090,6,0),IF(A1074="Financiamiento Internacional",VLOOKUP($C1074,FinInt!$B$2:$G$508,6,0),"Legítimo Abono"))</f>
        <v>Legítimo Abono</v>
      </c>
      <c r="F1074" s="26" t="str">
        <f>IF($A1074="Ordenes de Compra","ARS",IF($A1074="Financiamiento Internacional",VLOOKUP($C1074,FinInt!$B$2:$Q$508,15,0),VLOOKUP($C1074,NoAmpOC!$B$2:$T$988,18,0)))</f>
        <v>ARS</v>
      </c>
      <c r="G1074" s="5">
        <f>IF($A1074="Ordenes de Compra",VLOOKUP($C1074,Autogestión!$B$2:$H$5090,7,0),IF($A1074="Financiamiento Internacional",VLOOKUP($C1074,FinInt!$B$2:$Q$1308,16,0),VLOOKUP($C1074,NoAmpOC!$B$2:$T$988,19,0)))</f>
        <v>5070374</v>
      </c>
      <c r="H1074" s="5">
        <f t="shared" si="48"/>
        <v>5070374</v>
      </c>
      <c r="I1074" s="26" t="str">
        <f>IF($A1074="Ordenes de Compra",VLOOKUP($C1074,Autogestión!$B$2:$J$5090,9,0),IF($A1074="Financiamiento Internacional",VLOOKUP($C1074,FinInt!$B$2:$G$1555,6,0),"Legitimo Abono"))</f>
        <v>Legitimo Abono</v>
      </c>
      <c r="J1074" s="1" t="str">
        <f>IF($A1074="Ordenes de Compra",VLOOKUP($C1074,Autogestión!$B$2:$R$5090,17,0),IF($A1074="Financiamiento Internacional",VLOOKUP($C1074,FinInt!$B$2:$O$1508,14,0),VLOOKUP($C1074,NoAmpOC!$B$2:$R$988,17,0)))</f>
        <v>REX ARGENTINA SA</v>
      </c>
      <c r="K1074" s="7" t="str">
        <f>DetalleExp!AP1074</f>
        <v>TAD_DD_MESA</v>
      </c>
      <c r="L1074" s="7" t="str">
        <f>DetalleExp!AQ1074</f>
        <v>MESA_DE_ENTRADAS_Y_NOTIFICACIONES - Departamento de mesa de entradas y notificaciones</v>
      </c>
      <c r="M1074" s="7" t="str">
        <f>DetalleExp!AR1074</f>
        <v>DD#MS - Dirección de despacho</v>
      </c>
      <c r="N1074" s="7">
        <f>DetalleExp!AS1074</f>
        <v>44312</v>
      </c>
      <c r="O1074" s="27">
        <f ca="1">ROUNDUP(TODAY()-N1074,0)</f>
        <v>43</v>
      </c>
      <c r="P1074" s="27">
        <f ca="1">ROUNDUP(TODAY()-B1074,0)</f>
        <v>51</v>
      </c>
      <c r="Q1074" s="1" t="str">
        <f>IFERROR(IF(A1074="Ordenes de Compra",VLOOKUP($E1074,'Ordenes de Compra'!$A$2:$E$1712,5,0),"Sin OC"),"Sin dato")</f>
        <v>Sin OC</v>
      </c>
      <c r="R1074" s="28" t="str">
        <f>IFERROR(IF(A1074="Ordenes de Compra",VLOOKUP($I1074,'Ordenes de Compra'!$B$2:$E$1712,3,0),"Sin OC"),"Sin dato")</f>
        <v>Sin OC</v>
      </c>
      <c r="S1074" s="1" t="str">
        <f>VLOOKUP($U1074,'Tablas intermedias'!$C$1:$H$222,5,0)</f>
        <v>Mesa de entradas</v>
      </c>
      <c r="T1074" s="29" t="str">
        <f t="shared" si="49"/>
        <v>OK</v>
      </c>
      <c r="U1074" s="30" t="str">
        <f t="shared" si="50"/>
        <v>TAD_DD_MESAMESA_DE_ENTRADAS_Y_NOTIFICACIONES - Departamento de mesa de entradas y notificacionesDD#MS - Dirección de despacho</v>
      </c>
      <c r="V1074" s="1" t="str">
        <f>VLOOKUP(U1074,'Tablas intermedias'!$C$1:$H$222,6,0)</f>
        <v>Si</v>
      </c>
      <c r="W1074" s="1" t="str">
        <f ca="1">IF(O1074&lt;30,"menos de 30 días","más de 30 días")</f>
        <v>más de 30 días</v>
      </c>
    </row>
    <row r="1075" spans="1:23" ht="14.25" hidden="1" thickTop="1" thickBot="1" x14ac:dyDescent="0.25">
      <c r="A1075" s="17" t="str">
        <f>IF(DetalleExp!H1075='Tablas intermedias'!$A$2,"Ordenes de Compra",IF(DetalleExp!H1075='Tablas intermedias'!$A$3,"Financiamiento Internacional","Legítimo Abono"))</f>
        <v>Legítimo Abono</v>
      </c>
      <c r="B1075" s="7">
        <f>DetalleExp!E1075</f>
        <v>44304</v>
      </c>
      <c r="C1075" s="1" t="str">
        <f>DetalleExp!A1075</f>
        <v>EX-2021-33488220-APN-DD#MS</v>
      </c>
      <c r="D1075" s="1" t="str">
        <f>IF(A1075="Ordenes de Compra",VLOOKUP(C1075,Autogestión!$B$2:$D$5090,3,0),IF(A1075="Legítimo Abono",VLOOKUP(C1075,NoAmpOC!$B$2:$H$988,7,0),"Factura"))</f>
        <v>Factura B</v>
      </c>
      <c r="E1075" s="26" t="str">
        <f>IF(A1075="Ordenes de Compra",VLOOKUP($C1075,Autogestión!$B$2:$G$5090,6,0),IF(A1075="Financiamiento Internacional",VLOOKUP($C1075,FinInt!$B$2:$G$508,6,0),"Legítimo Abono"))</f>
        <v>Legítimo Abono</v>
      </c>
      <c r="F1075" s="26" t="str">
        <f>IF($A1075="Ordenes de Compra","ARS",IF($A1075="Financiamiento Internacional",VLOOKUP($C1075,FinInt!$B$2:$Q$508,15,0),VLOOKUP($C1075,NoAmpOC!$B$2:$T$988,18,0)))</f>
        <v>ARS</v>
      </c>
      <c r="G1075" s="5">
        <f>IF($A1075="Ordenes de Compra",VLOOKUP($C1075,Autogestión!$B$2:$H$5090,7,0),IF($A1075="Financiamiento Internacional",VLOOKUP($C1075,FinInt!$B$2:$Q$1308,16,0),VLOOKUP($C1075,NoAmpOC!$B$2:$T$988,19,0)))</f>
        <v>2145639</v>
      </c>
      <c r="H1075" s="5">
        <f t="shared" si="48"/>
        <v>2145639</v>
      </c>
      <c r="I1075" s="26" t="str">
        <f>IF($A1075="Ordenes de Compra",VLOOKUP($C1075,Autogestión!$B$2:$J$5090,9,0),IF($A1075="Financiamiento Internacional",VLOOKUP($C1075,FinInt!$B$2:$G$1555,6,0),"Legitimo Abono"))</f>
        <v>Legitimo Abono</v>
      </c>
      <c r="J1075" s="1" t="str">
        <f>IF($A1075="Ordenes de Compra",VLOOKUP($C1075,Autogestión!$B$2:$R$5090,17,0),IF($A1075="Financiamiento Internacional",VLOOKUP($C1075,FinInt!$B$2:$O$1508,14,0),VLOOKUP($C1075,NoAmpOC!$B$2:$R$988,17,0)))</f>
        <v>REX ARGENTINA SA</v>
      </c>
      <c r="K1075" s="7" t="str">
        <f>DetalleExp!AP1075</f>
        <v>TAD_DD_MESA</v>
      </c>
      <c r="L1075" s="7" t="str">
        <f>DetalleExp!AQ1075</f>
        <v>MESA_DE_ENTRADAS_Y_NOTIFICACIONES - Departamento de mesa de entradas y notificaciones</v>
      </c>
      <c r="M1075" s="7" t="str">
        <f>DetalleExp!AR1075</f>
        <v>DD#MS - Dirección de despacho</v>
      </c>
      <c r="N1075" s="7">
        <f>DetalleExp!AS1075</f>
        <v>44312</v>
      </c>
      <c r="O1075" s="27">
        <f ca="1">ROUNDUP(TODAY()-N1075,0)</f>
        <v>43</v>
      </c>
      <c r="P1075" s="27">
        <f ca="1">ROUNDUP(TODAY()-B1075,0)</f>
        <v>51</v>
      </c>
      <c r="Q1075" s="1" t="str">
        <f>IFERROR(IF(A1075="Ordenes de Compra",VLOOKUP($E1075,'Ordenes de Compra'!$A$2:$E$1712,5,0),"Sin OC"),"Sin dato")</f>
        <v>Sin OC</v>
      </c>
      <c r="R1075" s="28" t="str">
        <f>IFERROR(IF(A1075="Ordenes de Compra",VLOOKUP($I1075,'Ordenes de Compra'!$B$2:$E$1712,3,0),"Sin OC"),"Sin dato")</f>
        <v>Sin OC</v>
      </c>
      <c r="S1075" s="1" t="str">
        <f>VLOOKUP($U1075,'Tablas intermedias'!$C$1:$H$222,5,0)</f>
        <v>Mesa de entradas</v>
      </c>
      <c r="T1075" s="29" t="str">
        <f t="shared" si="49"/>
        <v>OK</v>
      </c>
      <c r="U1075" s="30" t="str">
        <f t="shared" si="50"/>
        <v>TAD_DD_MESAMESA_DE_ENTRADAS_Y_NOTIFICACIONES - Departamento de mesa de entradas y notificacionesDD#MS - Dirección de despacho</v>
      </c>
      <c r="V1075" s="1" t="str">
        <f>VLOOKUP(U1075,'Tablas intermedias'!$C$1:$H$222,6,0)</f>
        <v>Si</v>
      </c>
      <c r="W1075" s="1" t="str">
        <f ca="1">IF(O1075&lt;30,"menos de 30 días","más de 30 días")</f>
        <v>más de 30 días</v>
      </c>
    </row>
    <row r="1076" spans="1:23" ht="14.25" hidden="1" thickTop="1" thickBot="1" x14ac:dyDescent="0.25">
      <c r="A1076" s="17" t="str">
        <f>IF(DetalleExp!H1076='Tablas intermedias'!$A$2,"Ordenes de Compra",IF(DetalleExp!H1076='Tablas intermedias'!$A$3,"Financiamiento Internacional","Legítimo Abono"))</f>
        <v>Legítimo Abono</v>
      </c>
      <c r="B1076" s="7">
        <f>DetalleExp!E1076</f>
        <v>44304</v>
      </c>
      <c r="C1076" s="1" t="str">
        <f>DetalleExp!A1076</f>
        <v>EX-2021-33488560-APN-DD#MS</v>
      </c>
      <c r="D1076" s="1" t="str">
        <f>IF(A1076="Ordenes de Compra",VLOOKUP(C1076,Autogestión!$B$2:$D$5090,3,0),IF(A1076="Legítimo Abono",VLOOKUP(C1076,NoAmpOC!$B$2:$H$988,7,0),"Factura"))</f>
        <v>Factura B</v>
      </c>
      <c r="E1076" s="26" t="str">
        <f>IF(A1076="Ordenes de Compra",VLOOKUP($C1076,Autogestión!$B$2:$G$5090,6,0),IF(A1076="Financiamiento Internacional",VLOOKUP($C1076,FinInt!$B$2:$G$508,6,0),"Legítimo Abono"))</f>
        <v>Legítimo Abono</v>
      </c>
      <c r="F1076" s="26" t="str">
        <f>IF($A1076="Ordenes de Compra","ARS",IF($A1076="Financiamiento Internacional",VLOOKUP($C1076,FinInt!$B$2:$Q$508,15,0),VLOOKUP($C1076,NoAmpOC!$B$2:$T$988,18,0)))</f>
        <v>ARS</v>
      </c>
      <c r="G1076" s="5">
        <f>IF($A1076="Ordenes de Compra",VLOOKUP($C1076,Autogestión!$B$2:$H$5090,7,0),IF($A1076="Financiamiento Internacional",VLOOKUP($C1076,FinInt!$B$2:$Q$1308,16,0),VLOOKUP($C1076,NoAmpOC!$B$2:$T$988,19,0)))</f>
        <v>2577522</v>
      </c>
      <c r="H1076" s="5">
        <f t="shared" si="48"/>
        <v>2577522</v>
      </c>
      <c r="I1076" s="26" t="str">
        <f>IF($A1076="Ordenes de Compra",VLOOKUP($C1076,Autogestión!$B$2:$J$5090,9,0),IF($A1076="Financiamiento Internacional",VLOOKUP($C1076,FinInt!$B$2:$G$1555,6,0),"Legitimo Abono"))</f>
        <v>Legitimo Abono</v>
      </c>
      <c r="J1076" s="1" t="str">
        <f>IF($A1076="Ordenes de Compra",VLOOKUP($C1076,Autogestión!$B$2:$R$5090,17,0),IF($A1076="Financiamiento Internacional",VLOOKUP($C1076,FinInt!$B$2:$O$1508,14,0),VLOOKUP($C1076,NoAmpOC!$B$2:$R$988,17,0)))</f>
        <v>REX ARGENTINA SA</v>
      </c>
      <c r="K1076" s="7" t="str">
        <f>DetalleExp!AP1076</f>
        <v>TAD_DD_MESA</v>
      </c>
      <c r="L1076" s="7" t="str">
        <f>DetalleExp!AQ1076</f>
        <v>MESA_DE_ENTRADAS_Y_NOTIFICACIONES - Departamento de mesa de entradas y notificaciones</v>
      </c>
      <c r="M1076" s="7" t="str">
        <f>DetalleExp!AR1076</f>
        <v>DD#MS - Dirección de despacho</v>
      </c>
      <c r="N1076" s="7">
        <f>DetalleExp!AS1076</f>
        <v>44312</v>
      </c>
      <c r="O1076" s="27">
        <f ca="1">ROUNDUP(TODAY()-N1076,0)</f>
        <v>43</v>
      </c>
      <c r="P1076" s="27">
        <f ca="1">ROUNDUP(TODAY()-B1076,0)</f>
        <v>51</v>
      </c>
      <c r="Q1076" s="1" t="str">
        <f>IFERROR(IF(A1076="Ordenes de Compra",VLOOKUP($E1076,'Ordenes de Compra'!$A$2:$E$1712,5,0),"Sin OC"),"Sin dato")</f>
        <v>Sin OC</v>
      </c>
      <c r="R1076" s="28" t="str">
        <f>IFERROR(IF(A1076="Ordenes de Compra",VLOOKUP($I1076,'Ordenes de Compra'!$B$2:$E$1712,3,0),"Sin OC"),"Sin dato")</f>
        <v>Sin OC</v>
      </c>
      <c r="S1076" s="1" t="str">
        <f>VLOOKUP($U1076,'Tablas intermedias'!$C$1:$H$222,5,0)</f>
        <v>Mesa de entradas</v>
      </c>
      <c r="T1076" s="29" t="str">
        <f t="shared" si="49"/>
        <v>OK</v>
      </c>
      <c r="U1076" s="30" t="str">
        <f t="shared" si="50"/>
        <v>TAD_DD_MESAMESA_DE_ENTRADAS_Y_NOTIFICACIONES - Departamento de mesa de entradas y notificacionesDD#MS - Dirección de despacho</v>
      </c>
      <c r="V1076" s="1" t="str">
        <f>VLOOKUP(U1076,'Tablas intermedias'!$C$1:$H$222,6,0)</f>
        <v>Si</v>
      </c>
      <c r="W1076" s="1" t="str">
        <f ca="1">IF(O1076&lt;30,"menos de 30 días","más de 30 días")</f>
        <v>más de 30 días</v>
      </c>
    </row>
    <row r="1077" spans="1:23" ht="14.25" hidden="1" thickTop="1" thickBot="1" x14ac:dyDescent="0.25">
      <c r="A1077" s="17" t="str">
        <f>IF(DetalleExp!H1077='Tablas intermedias'!$A$2,"Ordenes de Compra",IF(DetalleExp!H1077='Tablas intermedias'!$A$3,"Financiamiento Internacional","Legítimo Abono"))</f>
        <v>Legítimo Abono</v>
      </c>
      <c r="B1077" s="7">
        <f>DetalleExp!E1077</f>
        <v>44304</v>
      </c>
      <c r="C1077" s="1" t="str">
        <f>DetalleExp!A1077</f>
        <v>EX-2021-33488898-APN-DD#MS</v>
      </c>
      <c r="D1077" s="1" t="str">
        <f>IF(A1077="Ordenes de Compra",VLOOKUP(C1077,Autogestión!$B$2:$D$5090,3,0),IF(A1077="Legítimo Abono",VLOOKUP(C1077,NoAmpOC!$B$2:$H$988,7,0),"Factura"))</f>
        <v>Factura B</v>
      </c>
      <c r="E1077" s="26" t="str">
        <f>IF(A1077="Ordenes de Compra",VLOOKUP($C1077,Autogestión!$B$2:$G$5090,6,0),IF(A1077="Financiamiento Internacional",VLOOKUP($C1077,FinInt!$B$2:$G$508,6,0),"Legítimo Abono"))</f>
        <v>Legítimo Abono</v>
      </c>
      <c r="F1077" s="26" t="str">
        <f>IF($A1077="Ordenes de Compra","ARS",IF($A1077="Financiamiento Internacional",VLOOKUP($C1077,FinInt!$B$2:$Q$508,15,0),VLOOKUP($C1077,NoAmpOC!$B$2:$T$988,18,0)))</f>
        <v>ARS</v>
      </c>
      <c r="G1077" s="5">
        <f>IF($A1077="Ordenes de Compra",VLOOKUP($C1077,Autogestión!$B$2:$H$5090,7,0),IF($A1077="Financiamiento Internacional",VLOOKUP($C1077,FinInt!$B$2:$Q$1308,16,0),VLOOKUP($C1077,NoAmpOC!$B$2:$T$988,19,0)))</f>
        <v>4086465</v>
      </c>
      <c r="H1077" s="5">
        <f t="shared" si="48"/>
        <v>4086465</v>
      </c>
      <c r="I1077" s="26" t="str">
        <f>IF($A1077="Ordenes de Compra",VLOOKUP($C1077,Autogestión!$B$2:$J$5090,9,0),IF($A1077="Financiamiento Internacional",VLOOKUP($C1077,FinInt!$B$2:$G$1555,6,0),"Legitimo Abono"))</f>
        <v>Legitimo Abono</v>
      </c>
      <c r="J1077" s="1" t="str">
        <f>IF($A1077="Ordenes de Compra",VLOOKUP($C1077,Autogestión!$B$2:$R$5090,17,0),IF($A1077="Financiamiento Internacional",VLOOKUP($C1077,FinInt!$B$2:$O$1508,14,0),VLOOKUP($C1077,NoAmpOC!$B$2:$R$988,17,0)))</f>
        <v>REX ARGENTINA SA</v>
      </c>
      <c r="K1077" s="7" t="str">
        <f>DetalleExp!AP1077</f>
        <v>TAD_DD_MESA</v>
      </c>
      <c r="L1077" s="7" t="str">
        <f>DetalleExp!AQ1077</f>
        <v>MESA_DE_ENTRADAS_Y_NOTIFICACIONES - Departamento de mesa de entradas y notificaciones</v>
      </c>
      <c r="M1077" s="7" t="str">
        <f>DetalleExp!AR1077</f>
        <v>DD#MS - Dirección de despacho</v>
      </c>
      <c r="N1077" s="7">
        <f>DetalleExp!AS1077</f>
        <v>44312</v>
      </c>
      <c r="O1077" s="27">
        <f ca="1">ROUNDUP(TODAY()-N1077,0)</f>
        <v>43</v>
      </c>
      <c r="P1077" s="27">
        <f ca="1">ROUNDUP(TODAY()-B1077,0)</f>
        <v>51</v>
      </c>
      <c r="Q1077" s="1" t="str">
        <f>IFERROR(IF(A1077="Ordenes de Compra",VLOOKUP($E1077,'Ordenes de Compra'!$A$2:$E$1712,5,0),"Sin OC"),"Sin dato")</f>
        <v>Sin OC</v>
      </c>
      <c r="R1077" s="28" t="str">
        <f>IFERROR(IF(A1077="Ordenes de Compra",VLOOKUP($I1077,'Ordenes de Compra'!$B$2:$E$1712,3,0),"Sin OC"),"Sin dato")</f>
        <v>Sin OC</v>
      </c>
      <c r="S1077" s="1" t="str">
        <f>VLOOKUP($U1077,'Tablas intermedias'!$C$1:$H$222,5,0)</f>
        <v>Mesa de entradas</v>
      </c>
      <c r="T1077" s="29" t="str">
        <f t="shared" si="49"/>
        <v>OK</v>
      </c>
      <c r="U1077" s="30" t="str">
        <f t="shared" si="50"/>
        <v>TAD_DD_MESAMESA_DE_ENTRADAS_Y_NOTIFICACIONES - Departamento de mesa de entradas y notificacionesDD#MS - Dirección de despacho</v>
      </c>
      <c r="V1077" s="1" t="str">
        <f>VLOOKUP(U1077,'Tablas intermedias'!$C$1:$H$222,6,0)</f>
        <v>Si</v>
      </c>
      <c r="W1077" s="1" t="str">
        <f ca="1">IF(O1077&lt;30,"menos de 30 días","más de 30 días")</f>
        <v>más de 30 días</v>
      </c>
    </row>
    <row r="1078" spans="1:23" ht="14.25" hidden="1" thickTop="1" thickBot="1" x14ac:dyDescent="0.25">
      <c r="A1078" s="17" t="str">
        <f>IF(DetalleExp!H1078='Tablas intermedias'!$A$2,"Ordenes de Compra",IF(DetalleExp!H1078='Tablas intermedias'!$A$3,"Financiamiento Internacional","Legítimo Abono"))</f>
        <v>Ordenes de Compra</v>
      </c>
      <c r="B1078" s="7">
        <f>DetalleExp!E1078</f>
        <v>44305</v>
      </c>
      <c r="C1078" s="1" t="str">
        <f>DetalleExp!A1078</f>
        <v>EX-2021-33713807-APN-DTYC#MS</v>
      </c>
      <c r="D1078" s="1" t="str">
        <f>IF(A1078="Ordenes de Compra",VLOOKUP(C1078,Autogestión!$B$2:$D$5090,3,0),IF(A1078="Legítimo Abono",VLOOKUP(C1078,NoAmpOC!$B$2:$H$988,7,0),"Factura"))</f>
        <v>Factura</v>
      </c>
      <c r="E1078" s="26" t="str">
        <f>IF(A1078="Ordenes de Compra",VLOOKUP($C1078,Autogestión!$B$2:$G$5090,6,0),IF(A1078="Financiamiento Internacional",VLOOKUP($C1078,FinInt!$B$2:$G$508,6,0),"Legítimo Abono"))</f>
        <v>80-0001-LPU19</v>
      </c>
      <c r="F1078" s="26" t="str">
        <f>IF($A1078="Ordenes de Compra","ARS",IF($A1078="Financiamiento Internacional",VLOOKUP($C1078,FinInt!$B$2:$Q$508,15,0),VLOOKUP($C1078,NoAmpOC!$B$2:$T$988,18,0)))</f>
        <v>ARS</v>
      </c>
      <c r="G1078" s="5">
        <f>IF($A1078="Ordenes de Compra",VLOOKUP($C1078,Autogestión!$B$2:$H$5090,7,0),IF($A1078="Financiamiento Internacional",VLOOKUP($C1078,FinInt!$B$2:$Q$1308,16,0),VLOOKUP($C1078,NoAmpOC!$B$2:$T$988,19,0)))</f>
        <v>4845346.3099999996</v>
      </c>
      <c r="H1078" s="5">
        <f t="shared" si="48"/>
        <v>4845346.3099999996</v>
      </c>
      <c r="I1078" s="26" t="str">
        <f>IF($A1078="Ordenes de Compra",VLOOKUP($C1078,Autogestión!$B$2:$J$5090,9,0),IF($A1078="Financiamiento Internacional",VLOOKUP($C1078,FinInt!$B$2:$G$1555,6,0),"Legitimo Abono"))</f>
        <v>80-1149-OC19</v>
      </c>
      <c r="J1078" s="1" t="str">
        <f>IF($A1078="Ordenes de Compra",VLOOKUP($C1078,Autogestión!$B$2:$R$5090,17,0),IF($A1078="Financiamiento Internacional",VLOOKUP($C1078,FinInt!$B$2:$O$1508,14,0),VLOOKUP($C1078,NoAmpOC!$B$2:$R$988,17,0)))</f>
        <v>SUIZO ARGENTINA S.A.</v>
      </c>
      <c r="K1078" s="7" t="str">
        <f>DetalleExp!AP1078</f>
        <v>MMORANDO</v>
      </c>
      <c r="L1078" s="7" t="str">
        <f>DetalleExp!AQ1078</f>
        <v>ADMINISTRACION - Administracion</v>
      </c>
      <c r="M1078" s="7" t="str">
        <f>DetalleExp!AR1078</f>
        <v>DCEI#MS - Dirección de control de enfermedades inmunoprevenibles</v>
      </c>
      <c r="N1078" s="7">
        <f>DetalleExp!AS1078</f>
        <v>44314</v>
      </c>
      <c r="O1078" s="27">
        <f ca="1">ROUNDUP(TODAY()-N1078,0)</f>
        <v>41</v>
      </c>
      <c r="P1078" s="27">
        <f ca="1">ROUNDUP(TODAY()-B1078,0)</f>
        <v>50</v>
      </c>
      <c r="Q1078" s="1" t="str">
        <f>IFERROR(IF(A1078="Ordenes de Compra",VLOOKUP($E1078,'Ordenes de Compra'!$A$2:$E$1712,5,0),"Sin OC"),"Sin dato")</f>
        <v>20.0.0.43.0</v>
      </c>
      <c r="R1078" s="28">
        <f>IFERROR(IF(A1078="Ordenes de Compra",VLOOKUP($I1078,'Ordenes de Compra'!$B$2:$E$1712,3,0),"Sin OC"),"Sin dato")</f>
        <v>152754737</v>
      </c>
      <c r="S1078" s="1" t="str">
        <f>VLOOKUP($U1078,'Tablas intermedias'!$C$1:$H$222,5,0)</f>
        <v>Programa</v>
      </c>
      <c r="T1078" s="29" t="str">
        <f t="shared" si="49"/>
        <v>OK</v>
      </c>
      <c r="U1078" s="30" t="str">
        <f t="shared" si="50"/>
        <v>MMORANDOADMINISTRACION - AdministracionDCEI#MS - Dirección de control de enfermedades inmunoprevenibles</v>
      </c>
      <c r="V1078" s="1" t="str">
        <f>VLOOKUP(U1078,'Tablas intermedias'!$C$1:$H$222,6,0)</f>
        <v>Si</v>
      </c>
      <c r="W1078" s="1" t="str">
        <f ca="1">IF(O1078&lt;30,"menos de 30 días","más de 30 días")</f>
        <v>más de 30 días</v>
      </c>
    </row>
    <row r="1079" spans="1:23" ht="14.25" hidden="1" thickTop="1" thickBot="1" x14ac:dyDescent="0.25">
      <c r="A1079" s="17" t="str">
        <f>IF(DetalleExp!H1079='Tablas intermedias'!$A$2,"Ordenes de Compra",IF(DetalleExp!H1079='Tablas intermedias'!$A$3,"Financiamiento Internacional","Legítimo Abono"))</f>
        <v>Ordenes de Compra</v>
      </c>
      <c r="B1079" s="7">
        <f>DetalleExp!E1079</f>
        <v>44305</v>
      </c>
      <c r="C1079" s="1" t="str">
        <f>DetalleExp!A1079</f>
        <v>EX-2021-33720421-APN-DTYC#MS</v>
      </c>
      <c r="D1079" s="1" t="str">
        <f>IF(A1079="Ordenes de Compra",VLOOKUP(C1079,Autogestión!$B$2:$D$5090,3,0),IF(A1079="Legítimo Abono",VLOOKUP(C1079,NoAmpOC!$B$2:$H$988,7,0),"Factura"))</f>
        <v>Factura</v>
      </c>
      <c r="E1079" s="26" t="str">
        <f>IF(A1079="Ordenes de Compra",VLOOKUP($C1079,Autogestión!$B$2:$G$5090,6,0),IF(A1079="Financiamiento Internacional",VLOOKUP($C1079,FinInt!$B$2:$G$508,6,0),"Legítimo Abono"))</f>
        <v>80-0001-LPU19</v>
      </c>
      <c r="F1079" s="26" t="str">
        <f>IF($A1079="Ordenes de Compra","ARS",IF($A1079="Financiamiento Internacional",VLOOKUP($C1079,FinInt!$B$2:$Q$508,15,0),VLOOKUP($C1079,NoAmpOC!$B$2:$T$988,18,0)))</f>
        <v>ARS</v>
      </c>
      <c r="G1079" s="5">
        <f>IF($A1079="Ordenes de Compra",VLOOKUP($C1079,Autogestión!$B$2:$H$5090,7,0),IF($A1079="Financiamiento Internacional",VLOOKUP($C1079,FinInt!$B$2:$Q$1308,16,0),VLOOKUP($C1079,NoAmpOC!$B$2:$T$988,19,0)))</f>
        <v>1860954.81</v>
      </c>
      <c r="H1079" s="5">
        <f t="shared" si="48"/>
        <v>1860954.81</v>
      </c>
      <c r="I1079" s="26" t="str">
        <f>IF($A1079="Ordenes de Compra",VLOOKUP($C1079,Autogestión!$B$2:$J$5090,9,0),IF($A1079="Financiamiento Internacional",VLOOKUP($C1079,FinInt!$B$2:$G$1555,6,0),"Legitimo Abono"))</f>
        <v>80-1149-OC19</v>
      </c>
      <c r="J1079" s="1" t="str">
        <f>IF($A1079="Ordenes de Compra",VLOOKUP($C1079,Autogestión!$B$2:$R$5090,17,0),IF($A1079="Financiamiento Internacional",VLOOKUP($C1079,FinInt!$B$2:$O$1508,14,0),VLOOKUP($C1079,NoAmpOC!$B$2:$R$988,17,0)))</f>
        <v>SUIZO ARGENTINA S.A.</v>
      </c>
      <c r="K1079" s="7" t="str">
        <f>DetalleExp!AP1079</f>
        <v>METOMMASINO</v>
      </c>
      <c r="L1079" s="7" t="str">
        <f>DetalleExp!AQ1079</f>
        <v>PVD - Privada</v>
      </c>
      <c r="M1079" s="7" t="str">
        <f>DetalleExp!AR1079</f>
        <v>DNCET#MS - Dirección nacional de control de enfermedades transmisibles</v>
      </c>
      <c r="N1079" s="7">
        <f>DetalleExp!AS1079</f>
        <v>44314</v>
      </c>
      <c r="O1079" s="27">
        <f ca="1">ROUNDUP(TODAY()-N1079,0)</f>
        <v>41</v>
      </c>
      <c r="P1079" s="27">
        <f ca="1">ROUNDUP(TODAY()-B1079,0)</f>
        <v>50</v>
      </c>
      <c r="Q1079" s="1" t="str">
        <f>IFERROR(IF(A1079="Ordenes de Compra",VLOOKUP($E1079,'Ordenes de Compra'!$A$2:$E$1712,5,0),"Sin OC"),"Sin dato")</f>
        <v>20.0.0.43.0</v>
      </c>
      <c r="R1079" s="28">
        <f>IFERROR(IF(A1079="Ordenes de Compra",VLOOKUP($I1079,'Ordenes de Compra'!$B$2:$E$1712,3,0),"Sin OC"),"Sin dato")</f>
        <v>152754737</v>
      </c>
      <c r="S1079" s="1" t="str">
        <f>VLOOKUP($U1079,'Tablas intermedias'!$C$1:$H$222,5,0)</f>
        <v>Programa</v>
      </c>
      <c r="T1079" s="29" t="str">
        <f t="shared" si="49"/>
        <v>OK</v>
      </c>
      <c r="U1079" s="30" t="str">
        <f t="shared" si="50"/>
        <v>METOMMASINOPVD - PrivadaDNCET#MS - Dirección nacional de control de enfermedades transmisibles</v>
      </c>
      <c r="V1079" s="1" t="str">
        <f>VLOOKUP(U1079,'Tablas intermedias'!$C$1:$H$222,6,0)</f>
        <v>Si</v>
      </c>
      <c r="W1079" s="1" t="str">
        <f ca="1">IF(O1079&lt;30,"menos de 30 días","más de 30 días")</f>
        <v>más de 30 días</v>
      </c>
    </row>
    <row r="1080" spans="1:23" ht="14.25" hidden="1" thickTop="1" thickBot="1" x14ac:dyDescent="0.25">
      <c r="A1080" s="17" t="str">
        <f>IF(DetalleExp!H1080='Tablas intermedias'!$A$2,"Ordenes de Compra",IF(DetalleExp!H1080='Tablas intermedias'!$A$3,"Financiamiento Internacional","Legítimo Abono"))</f>
        <v>Ordenes de Compra</v>
      </c>
      <c r="B1080" s="7">
        <f>DetalleExp!E1080</f>
        <v>44305</v>
      </c>
      <c r="C1080" s="1" t="str">
        <f>DetalleExp!A1080</f>
        <v>EX-2021-33780818-APN-DTYC#MS</v>
      </c>
      <c r="D1080" s="1" t="str">
        <f>IF(A1080="Ordenes de Compra",VLOOKUP(C1080,Autogestión!$B$2:$D$5090,3,0),IF(A1080="Legítimo Abono",VLOOKUP(C1080,NoAmpOC!$B$2:$H$988,7,0),"Factura"))</f>
        <v>Factura</v>
      </c>
      <c r="E1080" s="26" t="str">
        <f>IF(A1080="Ordenes de Compra",VLOOKUP($C1080,Autogestión!$B$2:$G$5090,6,0),IF(A1080="Financiamiento Internacional",VLOOKUP($C1080,FinInt!$B$2:$G$508,6,0),"Legítimo Abono"))</f>
        <v>80-0001-LPU19</v>
      </c>
      <c r="F1080" s="26" t="str">
        <f>IF($A1080="Ordenes de Compra","ARS",IF($A1080="Financiamiento Internacional",VLOOKUP($C1080,FinInt!$B$2:$Q$508,15,0),VLOOKUP($C1080,NoAmpOC!$B$2:$T$988,18,0)))</f>
        <v>ARS</v>
      </c>
      <c r="G1080" s="5">
        <f>IF($A1080="Ordenes de Compra",VLOOKUP($C1080,Autogestión!$B$2:$H$5090,7,0),IF($A1080="Financiamiento Internacional",VLOOKUP($C1080,FinInt!$B$2:$Q$1308,16,0),VLOOKUP($C1080,NoAmpOC!$B$2:$T$988,19,0)))</f>
        <v>1651100</v>
      </c>
      <c r="H1080" s="5">
        <f t="shared" si="48"/>
        <v>1651100</v>
      </c>
      <c r="I1080" s="26" t="str">
        <f>IF($A1080="Ordenes de Compra",VLOOKUP($C1080,Autogestión!$B$2:$J$5090,9,0),IF($A1080="Financiamiento Internacional",VLOOKUP($C1080,FinInt!$B$2:$G$1555,6,0),"Legitimo Abono"))</f>
        <v>80-1149-OC19</v>
      </c>
      <c r="J1080" s="1" t="str">
        <f>IF($A1080="Ordenes de Compra",VLOOKUP($C1080,Autogestión!$B$2:$R$5090,17,0),IF($A1080="Financiamiento Internacional",VLOOKUP($C1080,FinInt!$B$2:$O$1508,14,0),VLOOKUP($C1080,NoAmpOC!$B$2:$R$988,17,0)))</f>
        <v>SUIZO ARGENTINA S.A.</v>
      </c>
      <c r="K1080" s="7" t="str">
        <f>DetalleExp!AP1080</f>
        <v>MMORANDO</v>
      </c>
      <c r="L1080" s="7" t="str">
        <f>DetalleExp!AQ1080</f>
        <v>ADMINISTRACION - Administracion</v>
      </c>
      <c r="M1080" s="7" t="str">
        <f>DetalleExp!AR1080</f>
        <v>DCEI#MS - Dirección de control de enfermedades inmunoprevenibles</v>
      </c>
      <c r="N1080" s="7">
        <f>DetalleExp!AS1080</f>
        <v>44314</v>
      </c>
      <c r="O1080" s="27">
        <f ca="1">ROUNDUP(TODAY()-N1080,0)</f>
        <v>41</v>
      </c>
      <c r="P1080" s="27">
        <f ca="1">ROUNDUP(TODAY()-B1080,0)</f>
        <v>50</v>
      </c>
      <c r="Q1080" s="1" t="str">
        <f>IFERROR(IF(A1080="Ordenes de Compra",VLOOKUP($E1080,'Ordenes de Compra'!$A$2:$E$1712,5,0),"Sin OC"),"Sin dato")</f>
        <v>20.0.0.43.0</v>
      </c>
      <c r="R1080" s="28">
        <f>IFERROR(IF(A1080="Ordenes de Compra",VLOOKUP($I1080,'Ordenes de Compra'!$B$2:$E$1712,3,0),"Sin OC"),"Sin dato")</f>
        <v>152754737</v>
      </c>
      <c r="S1080" s="1" t="str">
        <f>VLOOKUP($U1080,'Tablas intermedias'!$C$1:$H$222,5,0)</f>
        <v>Programa</v>
      </c>
      <c r="T1080" s="29" t="str">
        <f t="shared" si="49"/>
        <v>OK</v>
      </c>
      <c r="U1080" s="30" t="str">
        <f t="shared" si="50"/>
        <v>MMORANDOADMINISTRACION - AdministracionDCEI#MS - Dirección de control de enfermedades inmunoprevenibles</v>
      </c>
      <c r="V1080" s="1" t="str">
        <f>VLOOKUP(U1080,'Tablas intermedias'!$C$1:$H$222,6,0)</f>
        <v>Si</v>
      </c>
      <c r="W1080" s="1" t="str">
        <f ca="1">IF(O1080&lt;30,"menos de 30 días","más de 30 días")</f>
        <v>más de 30 días</v>
      </c>
    </row>
    <row r="1081" spans="1:23" ht="14.25" hidden="1" thickTop="1" thickBot="1" x14ac:dyDescent="0.25">
      <c r="A1081" s="17" t="str">
        <f>IF(DetalleExp!H1081='Tablas intermedias'!$A$2,"Ordenes de Compra",IF(DetalleExp!H1081='Tablas intermedias'!$A$3,"Financiamiento Internacional","Legítimo Abono"))</f>
        <v>Ordenes de Compra</v>
      </c>
      <c r="B1081" s="7">
        <f>DetalleExp!E1081</f>
        <v>44305</v>
      </c>
      <c r="C1081" s="1" t="str">
        <f>DetalleExp!A1081</f>
        <v>EX-2021-33785686-APN-DTYC#MS</v>
      </c>
      <c r="D1081" s="1" t="str">
        <f>IF(A1081="Ordenes de Compra",VLOOKUP(C1081,Autogestión!$B$2:$D$5090,3,0),IF(A1081="Legítimo Abono",VLOOKUP(C1081,NoAmpOC!$B$2:$H$988,7,0),"Factura"))</f>
        <v>Factura</v>
      </c>
      <c r="E1081" s="26" t="str">
        <f>IF(A1081="Ordenes de Compra",VLOOKUP($C1081,Autogestión!$B$2:$G$5090,6,0),IF(A1081="Financiamiento Internacional",VLOOKUP($C1081,FinInt!$B$2:$G$508,6,0),"Legítimo Abono"))</f>
        <v>80-0001-LPU19</v>
      </c>
      <c r="F1081" s="26" t="str">
        <f>IF($A1081="Ordenes de Compra","ARS",IF($A1081="Financiamiento Internacional",VLOOKUP($C1081,FinInt!$B$2:$Q$508,15,0),VLOOKUP($C1081,NoAmpOC!$B$2:$T$988,18,0)))</f>
        <v>ARS</v>
      </c>
      <c r="G1081" s="5">
        <f>IF($A1081="Ordenes de Compra",VLOOKUP($C1081,Autogestión!$B$2:$H$5090,7,0),IF($A1081="Financiamiento Internacional",VLOOKUP($C1081,FinInt!$B$2:$Q$1308,16,0),VLOOKUP($C1081,NoAmpOC!$B$2:$T$988,19,0)))</f>
        <v>1518752.6</v>
      </c>
      <c r="H1081" s="5">
        <f t="shared" si="48"/>
        <v>1518752.6</v>
      </c>
      <c r="I1081" s="26" t="str">
        <f>IF($A1081="Ordenes de Compra",VLOOKUP($C1081,Autogestión!$B$2:$J$5090,9,0),IF($A1081="Financiamiento Internacional",VLOOKUP($C1081,FinInt!$B$2:$G$1555,6,0),"Legitimo Abono"))</f>
        <v>80-1149-OC19</v>
      </c>
      <c r="J1081" s="1" t="str">
        <f>IF($A1081="Ordenes de Compra",VLOOKUP($C1081,Autogestión!$B$2:$R$5090,17,0),IF($A1081="Financiamiento Internacional",VLOOKUP($C1081,FinInt!$B$2:$O$1508,14,0),VLOOKUP($C1081,NoAmpOC!$B$2:$R$988,17,0)))</f>
        <v>SUIZO ARGENTINA S.A.</v>
      </c>
      <c r="K1081" s="7" t="str">
        <f>DetalleExp!AP1081</f>
        <v>MMORANDO</v>
      </c>
      <c r="L1081" s="7" t="str">
        <f>DetalleExp!AQ1081</f>
        <v>ADMINISTRACION - Administracion</v>
      </c>
      <c r="M1081" s="7" t="str">
        <f>DetalleExp!AR1081</f>
        <v>DCEI#MS - Dirección de control de enfermedades inmunoprevenibles</v>
      </c>
      <c r="N1081" s="7">
        <f>DetalleExp!AS1081</f>
        <v>44314</v>
      </c>
      <c r="O1081" s="27">
        <f ca="1">ROUNDUP(TODAY()-N1081,0)</f>
        <v>41</v>
      </c>
      <c r="P1081" s="27">
        <f ca="1">ROUNDUP(TODAY()-B1081,0)</f>
        <v>50</v>
      </c>
      <c r="Q1081" s="1" t="str">
        <f>IFERROR(IF(A1081="Ordenes de Compra",VLOOKUP($E1081,'Ordenes de Compra'!$A$2:$E$1712,5,0),"Sin OC"),"Sin dato")</f>
        <v>20.0.0.43.0</v>
      </c>
      <c r="R1081" s="28">
        <f>IFERROR(IF(A1081="Ordenes de Compra",VLOOKUP($I1081,'Ordenes de Compra'!$B$2:$E$1712,3,0),"Sin OC"),"Sin dato")</f>
        <v>152754737</v>
      </c>
      <c r="S1081" s="1" t="str">
        <f>VLOOKUP($U1081,'Tablas intermedias'!$C$1:$H$222,5,0)</f>
        <v>Programa</v>
      </c>
      <c r="T1081" s="29" t="str">
        <f t="shared" si="49"/>
        <v>OK</v>
      </c>
      <c r="U1081" s="30" t="str">
        <f t="shared" si="50"/>
        <v>MMORANDOADMINISTRACION - AdministracionDCEI#MS - Dirección de control de enfermedades inmunoprevenibles</v>
      </c>
      <c r="V1081" s="1" t="str">
        <f>VLOOKUP(U1081,'Tablas intermedias'!$C$1:$H$222,6,0)</f>
        <v>Si</v>
      </c>
      <c r="W1081" s="1" t="str">
        <f ca="1">IF(O1081&lt;30,"menos de 30 días","más de 30 días")</f>
        <v>más de 30 días</v>
      </c>
    </row>
    <row r="1082" spans="1:23" ht="14.25" hidden="1" thickTop="1" thickBot="1" x14ac:dyDescent="0.25">
      <c r="A1082" s="17" t="str">
        <f>IF(DetalleExp!H1082='Tablas intermedias'!$A$2,"Ordenes de Compra",IF(DetalleExp!H1082='Tablas intermedias'!$A$3,"Financiamiento Internacional","Legítimo Abono"))</f>
        <v>Ordenes de Compra</v>
      </c>
      <c r="B1082" s="7">
        <f>DetalleExp!E1082</f>
        <v>44305</v>
      </c>
      <c r="C1082" s="1" t="str">
        <f>DetalleExp!A1082</f>
        <v>EX-2021-33792706-APN-DTYC#MS</v>
      </c>
      <c r="D1082" s="1" t="str">
        <f>IF(A1082="Ordenes de Compra",VLOOKUP(C1082,Autogestión!$B$2:$D$5090,3,0),IF(A1082="Legítimo Abono",VLOOKUP(C1082,NoAmpOC!$B$2:$H$988,7,0),"Factura"))</f>
        <v>Factura</v>
      </c>
      <c r="E1082" s="26" t="str">
        <f>IF(A1082="Ordenes de Compra",VLOOKUP($C1082,Autogestión!$B$2:$G$5090,6,0),IF(A1082="Financiamiento Internacional",VLOOKUP($C1082,FinInt!$B$2:$G$508,6,0),"Legítimo Abono"))</f>
        <v>80-0001-LPU19</v>
      </c>
      <c r="F1082" s="26" t="str">
        <f>IF($A1082="Ordenes de Compra","ARS",IF($A1082="Financiamiento Internacional",VLOOKUP($C1082,FinInt!$B$2:$Q$508,15,0),VLOOKUP($C1082,NoAmpOC!$B$2:$T$988,18,0)))</f>
        <v>ARS</v>
      </c>
      <c r="G1082" s="5">
        <f>IF($A1082="Ordenes de Compra",VLOOKUP($C1082,Autogestión!$B$2:$H$5090,7,0),IF($A1082="Financiamiento Internacional",VLOOKUP($C1082,FinInt!$B$2:$Q$1308,16,0),VLOOKUP($C1082,NoAmpOC!$B$2:$T$988,19,0)))</f>
        <v>9690692.6400000006</v>
      </c>
      <c r="H1082" s="5">
        <f t="shared" si="48"/>
        <v>9690692.6400000006</v>
      </c>
      <c r="I1082" s="26" t="str">
        <f>IF($A1082="Ordenes de Compra",VLOOKUP($C1082,Autogestión!$B$2:$J$5090,9,0),IF($A1082="Financiamiento Internacional",VLOOKUP($C1082,FinInt!$B$2:$G$1555,6,0),"Legitimo Abono"))</f>
        <v>80-1149-OC19</v>
      </c>
      <c r="J1082" s="1" t="str">
        <f>IF($A1082="Ordenes de Compra",VLOOKUP($C1082,Autogestión!$B$2:$R$5090,17,0),IF($A1082="Financiamiento Internacional",VLOOKUP($C1082,FinInt!$B$2:$O$1508,14,0),VLOOKUP($C1082,NoAmpOC!$B$2:$R$988,17,0)))</f>
        <v>SUIZO ARGENTINA S.A.</v>
      </c>
      <c r="K1082" s="7" t="str">
        <f>DetalleExp!AP1082</f>
        <v>MMORANDO</v>
      </c>
      <c r="L1082" s="7" t="str">
        <f>DetalleExp!AQ1082</f>
        <v>ADMINISTRACION - Administracion</v>
      </c>
      <c r="M1082" s="7" t="str">
        <f>DetalleExp!AR1082</f>
        <v>DCEI#MS - Dirección de control de enfermedades inmunoprevenibles</v>
      </c>
      <c r="N1082" s="7">
        <f>DetalleExp!AS1082</f>
        <v>44314</v>
      </c>
      <c r="O1082" s="27">
        <f ca="1">ROUNDUP(TODAY()-N1082,0)</f>
        <v>41</v>
      </c>
      <c r="P1082" s="27">
        <f ca="1">ROUNDUP(TODAY()-B1082,0)</f>
        <v>50</v>
      </c>
      <c r="Q1082" s="1" t="str">
        <f>IFERROR(IF(A1082="Ordenes de Compra",VLOOKUP($E1082,'Ordenes de Compra'!$A$2:$E$1712,5,0),"Sin OC"),"Sin dato")</f>
        <v>20.0.0.43.0</v>
      </c>
      <c r="R1082" s="28">
        <f>IFERROR(IF(A1082="Ordenes de Compra",VLOOKUP($I1082,'Ordenes de Compra'!$B$2:$E$1712,3,0),"Sin OC"),"Sin dato")</f>
        <v>152754737</v>
      </c>
      <c r="S1082" s="1" t="str">
        <f>VLOOKUP($U1082,'Tablas intermedias'!$C$1:$H$222,5,0)</f>
        <v>Programa</v>
      </c>
      <c r="T1082" s="29" t="str">
        <f t="shared" si="49"/>
        <v>OK</v>
      </c>
      <c r="U1082" s="30" t="str">
        <f t="shared" si="50"/>
        <v>MMORANDOADMINISTRACION - AdministracionDCEI#MS - Dirección de control de enfermedades inmunoprevenibles</v>
      </c>
      <c r="V1082" s="1" t="str">
        <f>VLOOKUP(U1082,'Tablas intermedias'!$C$1:$H$222,6,0)</f>
        <v>Si</v>
      </c>
      <c r="W1082" s="1" t="str">
        <f ca="1">IF(O1082&lt;30,"menos de 30 días","más de 30 días")</f>
        <v>más de 30 días</v>
      </c>
    </row>
    <row r="1083" spans="1:23" ht="14.25" hidden="1" thickTop="1" thickBot="1" x14ac:dyDescent="0.25">
      <c r="A1083" s="17" t="str">
        <f>IF(DetalleExp!H1083='Tablas intermedias'!$A$2,"Ordenes de Compra",IF(DetalleExp!H1083='Tablas intermedias'!$A$3,"Financiamiento Internacional","Legítimo Abono"))</f>
        <v>Ordenes de Compra</v>
      </c>
      <c r="B1083" s="7">
        <f>DetalleExp!E1083</f>
        <v>44305</v>
      </c>
      <c r="C1083" s="1" t="str">
        <f>DetalleExp!A1083</f>
        <v>EX-2021-33797270-APN-DTYC#MS</v>
      </c>
      <c r="D1083" s="1" t="str">
        <f>IF(A1083="Ordenes de Compra",VLOOKUP(C1083,Autogestión!$B$2:$D$5090,3,0),IF(A1083="Legítimo Abono",VLOOKUP(C1083,NoAmpOC!$B$2:$H$988,7,0),"Factura"))</f>
        <v>Factura</v>
      </c>
      <c r="E1083" s="26" t="str">
        <f>IF(A1083="Ordenes de Compra",VLOOKUP($C1083,Autogestión!$B$2:$G$5090,6,0),IF(A1083="Financiamiento Internacional",VLOOKUP($C1083,FinInt!$B$2:$G$508,6,0),"Legítimo Abono"))</f>
        <v>80-0001-LPU19</v>
      </c>
      <c r="F1083" s="26" t="str">
        <f>IF($A1083="Ordenes de Compra","ARS",IF($A1083="Financiamiento Internacional",VLOOKUP($C1083,FinInt!$B$2:$Q$508,15,0),VLOOKUP($C1083,NoAmpOC!$B$2:$T$988,18,0)))</f>
        <v>ARS</v>
      </c>
      <c r="G1083" s="5">
        <f>IF($A1083="Ordenes de Compra",VLOOKUP($C1083,Autogestión!$B$2:$H$5090,7,0),IF($A1083="Financiamiento Internacional",VLOOKUP($C1083,FinInt!$B$2:$Q$1308,16,0),VLOOKUP($C1083,NoAmpOC!$B$2:$T$988,19,0)))</f>
        <v>99647.72</v>
      </c>
      <c r="H1083" s="5">
        <f t="shared" si="48"/>
        <v>99647.72</v>
      </c>
      <c r="I1083" s="26" t="str">
        <f>IF($A1083="Ordenes de Compra",VLOOKUP($C1083,Autogestión!$B$2:$J$5090,9,0),IF($A1083="Financiamiento Internacional",VLOOKUP($C1083,FinInt!$B$2:$G$1555,6,0),"Legitimo Abono"))</f>
        <v>80-1149-OC19</v>
      </c>
      <c r="J1083" s="1" t="str">
        <f>IF($A1083="Ordenes de Compra",VLOOKUP($C1083,Autogestión!$B$2:$R$5090,17,0),IF($A1083="Financiamiento Internacional",VLOOKUP($C1083,FinInt!$B$2:$O$1508,14,0),VLOOKUP($C1083,NoAmpOC!$B$2:$R$988,17,0)))</f>
        <v>SUIZO ARGENTINA S.A.</v>
      </c>
      <c r="K1083" s="7" t="str">
        <f>DetalleExp!AP1083</f>
        <v>MMORANDO</v>
      </c>
      <c r="L1083" s="7" t="str">
        <f>DetalleExp!AQ1083</f>
        <v>ADMINISTRACION - Administracion</v>
      </c>
      <c r="M1083" s="7" t="str">
        <f>DetalleExp!AR1083</f>
        <v>DCEI#MS - Dirección de control de enfermedades inmunoprevenibles</v>
      </c>
      <c r="N1083" s="7">
        <f>DetalleExp!AS1083</f>
        <v>44314</v>
      </c>
      <c r="O1083" s="27">
        <f ca="1">ROUNDUP(TODAY()-N1083,0)</f>
        <v>41</v>
      </c>
      <c r="P1083" s="27">
        <f ca="1">ROUNDUP(TODAY()-B1083,0)</f>
        <v>50</v>
      </c>
      <c r="Q1083" s="1" t="str">
        <f>IFERROR(IF(A1083="Ordenes de Compra",VLOOKUP($E1083,'Ordenes de Compra'!$A$2:$E$1712,5,0),"Sin OC"),"Sin dato")</f>
        <v>20.0.0.43.0</v>
      </c>
      <c r="R1083" s="28">
        <f>IFERROR(IF(A1083="Ordenes de Compra",VLOOKUP($I1083,'Ordenes de Compra'!$B$2:$E$1712,3,0),"Sin OC"),"Sin dato")</f>
        <v>152754737</v>
      </c>
      <c r="S1083" s="1" t="str">
        <f>VLOOKUP($U1083,'Tablas intermedias'!$C$1:$H$222,5,0)</f>
        <v>Programa</v>
      </c>
      <c r="T1083" s="29" t="str">
        <f t="shared" si="49"/>
        <v>OK</v>
      </c>
      <c r="U1083" s="30" t="str">
        <f t="shared" si="50"/>
        <v>MMORANDOADMINISTRACION - AdministracionDCEI#MS - Dirección de control de enfermedades inmunoprevenibles</v>
      </c>
      <c r="V1083" s="1" t="str">
        <f>VLOOKUP(U1083,'Tablas intermedias'!$C$1:$H$222,6,0)</f>
        <v>Si</v>
      </c>
      <c r="W1083" s="1" t="str">
        <f ca="1">IF(O1083&lt;30,"menos de 30 días","más de 30 días")</f>
        <v>más de 30 días</v>
      </c>
    </row>
    <row r="1084" spans="1:23" ht="14.25" hidden="1" thickTop="1" thickBot="1" x14ac:dyDescent="0.25">
      <c r="A1084" s="17" t="str">
        <f>IF(DetalleExp!H1084='Tablas intermedias'!$A$2,"Ordenes de Compra",IF(DetalleExp!H1084='Tablas intermedias'!$A$3,"Financiamiento Internacional","Legítimo Abono"))</f>
        <v>Ordenes de Compra</v>
      </c>
      <c r="B1084" s="7">
        <f>DetalleExp!E1084</f>
        <v>44305</v>
      </c>
      <c r="C1084" s="1" t="str">
        <f>DetalleExp!A1084</f>
        <v>EX-2021-33801493-APN-DTYC#MS</v>
      </c>
      <c r="D1084" s="1" t="str">
        <f>IF(A1084="Ordenes de Compra",VLOOKUP(C1084,Autogestión!$B$2:$D$5090,3,0),IF(A1084="Legítimo Abono",VLOOKUP(C1084,NoAmpOC!$B$2:$H$988,7,0),"Factura"))</f>
        <v>Factura</v>
      </c>
      <c r="E1084" s="26" t="str">
        <f>IF(A1084="Ordenes de Compra",VLOOKUP($C1084,Autogestión!$B$2:$G$5090,6,0),IF(A1084="Financiamiento Internacional",VLOOKUP($C1084,FinInt!$B$2:$G$508,6,0),"Legítimo Abono"))</f>
        <v>80-0001-LPU19</v>
      </c>
      <c r="F1084" s="26" t="str">
        <f>IF($A1084="Ordenes de Compra","ARS",IF($A1084="Financiamiento Internacional",VLOOKUP($C1084,FinInt!$B$2:$Q$508,15,0),VLOOKUP($C1084,NoAmpOC!$B$2:$T$988,18,0)))</f>
        <v>ARS</v>
      </c>
      <c r="G1084" s="5">
        <f>IF($A1084="Ordenes de Compra",VLOOKUP($C1084,Autogestión!$B$2:$H$5090,7,0),IF($A1084="Financiamiento Internacional",VLOOKUP($C1084,FinInt!$B$2:$Q$1308,16,0),VLOOKUP($C1084,NoAmpOC!$B$2:$T$988,19,0)))</f>
        <v>3657439.5</v>
      </c>
      <c r="H1084" s="5">
        <f t="shared" si="48"/>
        <v>3657439.5</v>
      </c>
      <c r="I1084" s="26" t="str">
        <f>IF($A1084="Ordenes de Compra",VLOOKUP($C1084,Autogestión!$B$2:$J$5090,9,0),IF($A1084="Financiamiento Internacional",VLOOKUP($C1084,FinInt!$B$2:$G$1555,6,0),"Legitimo Abono"))</f>
        <v>80-1149-OC19</v>
      </c>
      <c r="J1084" s="1" t="str">
        <f>IF($A1084="Ordenes de Compra",VLOOKUP($C1084,Autogestión!$B$2:$R$5090,17,0),IF($A1084="Financiamiento Internacional",VLOOKUP($C1084,FinInt!$B$2:$O$1508,14,0),VLOOKUP($C1084,NoAmpOC!$B$2:$R$988,17,0)))</f>
        <v>SUIZO ARGENTINA S.A.</v>
      </c>
      <c r="K1084" s="7" t="str">
        <f>DetalleExp!AP1084</f>
        <v>MMORANDO</v>
      </c>
      <c r="L1084" s="7" t="str">
        <f>DetalleExp!AQ1084</f>
        <v>ADMINISTRACION - Administracion</v>
      </c>
      <c r="M1084" s="7" t="str">
        <f>DetalleExp!AR1084</f>
        <v>DCEI#MS - Dirección de control de enfermedades inmunoprevenibles</v>
      </c>
      <c r="N1084" s="7">
        <f>DetalleExp!AS1084</f>
        <v>44314</v>
      </c>
      <c r="O1084" s="27">
        <f ca="1">ROUNDUP(TODAY()-N1084,0)</f>
        <v>41</v>
      </c>
      <c r="P1084" s="27">
        <f ca="1">ROUNDUP(TODAY()-B1084,0)</f>
        <v>50</v>
      </c>
      <c r="Q1084" s="1" t="str">
        <f>IFERROR(IF(A1084="Ordenes de Compra",VLOOKUP($E1084,'Ordenes de Compra'!$A$2:$E$1712,5,0),"Sin OC"),"Sin dato")</f>
        <v>20.0.0.43.0</v>
      </c>
      <c r="R1084" s="28">
        <f>IFERROR(IF(A1084="Ordenes de Compra",VLOOKUP($I1084,'Ordenes de Compra'!$B$2:$E$1712,3,0),"Sin OC"),"Sin dato")</f>
        <v>152754737</v>
      </c>
      <c r="S1084" s="1" t="str">
        <f>VLOOKUP($U1084,'Tablas intermedias'!$C$1:$H$222,5,0)</f>
        <v>Programa</v>
      </c>
      <c r="T1084" s="29" t="str">
        <f t="shared" si="49"/>
        <v>OK</v>
      </c>
      <c r="U1084" s="30" t="str">
        <f t="shared" si="50"/>
        <v>MMORANDOADMINISTRACION - AdministracionDCEI#MS - Dirección de control de enfermedades inmunoprevenibles</v>
      </c>
      <c r="V1084" s="1" t="str">
        <f>VLOOKUP(U1084,'Tablas intermedias'!$C$1:$H$222,6,0)</f>
        <v>Si</v>
      </c>
      <c r="W1084" s="1" t="str">
        <f ca="1">IF(O1084&lt;30,"menos de 30 días","más de 30 días")</f>
        <v>más de 30 días</v>
      </c>
    </row>
    <row r="1085" spans="1:23" ht="14.25" hidden="1" thickTop="1" thickBot="1" x14ac:dyDescent="0.25">
      <c r="A1085" s="17" t="str">
        <f>IF(DetalleExp!H1085='Tablas intermedias'!$A$2,"Ordenes de Compra",IF(DetalleExp!H1085='Tablas intermedias'!$A$3,"Financiamiento Internacional","Legítimo Abono"))</f>
        <v>Ordenes de Compra</v>
      </c>
      <c r="B1085" s="7">
        <f>DetalleExp!E1085</f>
        <v>44305</v>
      </c>
      <c r="C1085" s="1" t="str">
        <f>DetalleExp!A1085</f>
        <v>EX-2021-33849394-APN-DTYC#MS</v>
      </c>
      <c r="D1085" s="1" t="str">
        <f>IF(A1085="Ordenes de Compra",VLOOKUP(C1085,Autogestión!$B$2:$D$5090,3,0),IF(A1085="Legítimo Abono",VLOOKUP(C1085,NoAmpOC!$B$2:$H$988,7,0),"Factura"))</f>
        <v>Factura</v>
      </c>
      <c r="E1085" s="26" t="str">
        <f>IF(A1085="Ordenes de Compra",VLOOKUP($C1085,Autogestión!$B$2:$G$5090,6,0),IF(A1085="Financiamiento Internacional",VLOOKUP($C1085,FinInt!$B$2:$G$508,6,0),"Legítimo Abono"))</f>
        <v>BID 5032/OC-AR</v>
      </c>
      <c r="F1085" s="26" t="str">
        <f>IF($A1085="Ordenes de Compra","ARS",IF($A1085="Financiamiento Internacional",VLOOKUP($C1085,FinInt!$B$2:$Q$508,15,0),VLOOKUP($C1085,NoAmpOC!$B$2:$T$988,18,0)))</f>
        <v>ARS</v>
      </c>
      <c r="G1085" s="5">
        <f>IF($A1085="Ordenes de Compra",VLOOKUP($C1085,Autogestión!$B$2:$H$5090,7,0),IF($A1085="Financiamiento Internacional",VLOOKUP($C1085,FinInt!$B$2:$Q$1308,16,0),VLOOKUP($C1085,NoAmpOC!$B$2:$T$988,19,0)))</f>
        <v>10032741</v>
      </c>
      <c r="H1085" s="5">
        <f t="shared" si="48"/>
        <v>10032741</v>
      </c>
      <c r="I1085" s="26" t="str">
        <f>IF($A1085="Ordenes de Compra",VLOOKUP($C1085,Autogestión!$B$2:$J$5090,9,0),IF($A1085="Financiamiento Internacional",VLOOKUP($C1085,FinInt!$B$2:$G$1555,6,0),"Legitimo Abono"))</f>
        <v>.</v>
      </c>
      <c r="J1085" s="1" t="str">
        <f>IF($A1085="Ordenes de Compra",VLOOKUP($C1085,Autogestión!$B$2:$R$5090,17,0),IF($A1085="Financiamiento Internacional",VLOOKUP($C1085,FinInt!$B$2:$O$1508,14,0),VLOOKUP($C1085,NoAmpOC!$B$2:$R$988,17,0)))</f>
        <v>CORREO OFICIAL DE LA REPÚBLICA ARGENTINA S.A..</v>
      </c>
      <c r="K1085" s="7" t="str">
        <f>DetalleExp!AP1085</f>
        <v>DAFYP#MS-ARCHIVO</v>
      </c>
      <c r="L1085" s="7" t="str">
        <f>DetalleExp!AQ1085</f>
        <v>ARCHIVO - Archivo</v>
      </c>
      <c r="M1085" s="7" t="str">
        <f>DetalleExp!AR1085</f>
        <v>DAFYP#MS - Dirección de administración financiera y presupuestaria</v>
      </c>
      <c r="N1085" s="7">
        <f>DetalleExp!AS1085</f>
        <v>44323</v>
      </c>
      <c r="O1085" s="27">
        <f ca="1">ROUNDUP(TODAY()-N1085,0)</f>
        <v>32</v>
      </c>
      <c r="P1085" s="27">
        <f ca="1">ROUNDUP(TODAY()-B1085,0)</f>
        <v>50</v>
      </c>
      <c r="Q1085" s="1" t="str">
        <f>IFERROR(IF(A1085="Ordenes de Compra",VLOOKUP($E1085,'Ordenes de Compra'!$A$2:$E$1712,5,0),"Sin OC"),"Sin dato")</f>
        <v>Sin dato</v>
      </c>
      <c r="R1085" s="28" t="str">
        <f>IFERROR(IF(A1085="Ordenes de Compra",VLOOKUP($I1085,'Ordenes de Compra'!$B$2:$E$1712,3,0),"Sin OC"),"Sin dato")</f>
        <v>Sin dato</v>
      </c>
      <c r="S1085" s="1" t="str">
        <f>VLOOKUP($U1085,'Tablas intermedias'!$C$1:$H$222,5,0)</f>
        <v>DGPFE</v>
      </c>
      <c r="T1085" s="29" t="str">
        <f t="shared" si="49"/>
        <v>OK</v>
      </c>
      <c r="U1085" s="30" t="str">
        <f t="shared" si="50"/>
        <v>DAFYP#MS-ARCHIVOARCHIVO - ArchivoDAFYP#MS - Dirección de administración financiera y presupuestaria</v>
      </c>
      <c r="V1085" s="1" t="str">
        <f>VLOOKUP(U1085,'Tablas intermedias'!$C$1:$H$222,6,0)</f>
        <v>No</v>
      </c>
      <c r="W1085" s="1" t="str">
        <f ca="1">IF(O1085&lt;30,"menos de 30 días","más de 30 días")</f>
        <v>más de 30 días</v>
      </c>
    </row>
    <row r="1086" spans="1:23" ht="14.25" hidden="1" thickTop="1" thickBot="1" x14ac:dyDescent="0.25">
      <c r="A1086" s="17" t="str">
        <f>IF(DetalleExp!H1086='Tablas intermedias'!$A$2,"Ordenes de Compra",IF(DetalleExp!H1086='Tablas intermedias'!$A$3,"Financiamiento Internacional","Legítimo Abono"))</f>
        <v>Ordenes de Compra</v>
      </c>
      <c r="B1086" s="7">
        <f>DetalleExp!E1086</f>
        <v>44305</v>
      </c>
      <c r="C1086" s="1" t="str">
        <f>DetalleExp!A1086</f>
        <v>EX-2021-33853046-APN-DTYC#MS</v>
      </c>
      <c r="D1086" s="1" t="str">
        <f>IF(A1086="Ordenes de Compra",VLOOKUP(C1086,Autogestión!$B$2:$D$5090,3,0),IF(A1086="Legítimo Abono",VLOOKUP(C1086,NoAmpOC!$B$2:$H$988,7,0),"Factura"))</f>
        <v>Factura</v>
      </c>
      <c r="E1086" s="26" t="str">
        <f>IF(A1086="Ordenes de Compra",VLOOKUP($C1086,Autogestión!$B$2:$G$5090,6,0),IF(A1086="Financiamiento Internacional",VLOOKUP($C1086,FinInt!$B$2:$G$508,6,0),"Legítimo Abono"))</f>
        <v>BID 5032/OC-AR</v>
      </c>
      <c r="F1086" s="26" t="str">
        <f>IF($A1086="Ordenes de Compra","ARS",IF($A1086="Financiamiento Internacional",VLOOKUP($C1086,FinInt!$B$2:$Q$508,15,0),VLOOKUP($C1086,NoAmpOC!$B$2:$T$988,18,0)))</f>
        <v>ARS</v>
      </c>
      <c r="G1086" s="5">
        <f>IF($A1086="Ordenes de Compra",VLOOKUP($C1086,Autogestión!$B$2:$H$5090,7,0),IF($A1086="Financiamiento Internacional",VLOOKUP($C1086,FinInt!$B$2:$Q$1308,16,0),VLOOKUP($C1086,NoAmpOC!$B$2:$T$988,19,0)))</f>
        <v>10032741</v>
      </c>
      <c r="H1086" s="5">
        <f t="shared" si="48"/>
        <v>10032741</v>
      </c>
      <c r="I1086" s="26" t="str">
        <f>IF($A1086="Ordenes de Compra",VLOOKUP($C1086,Autogestión!$B$2:$J$5090,9,0),IF($A1086="Financiamiento Internacional",VLOOKUP($C1086,FinInt!$B$2:$G$1555,6,0),"Legitimo Abono"))</f>
        <v>.</v>
      </c>
      <c r="J1086" s="1" t="str">
        <f>IF($A1086="Ordenes de Compra",VLOOKUP($C1086,Autogestión!$B$2:$R$5090,17,0),IF($A1086="Financiamiento Internacional",VLOOKUP($C1086,FinInt!$B$2:$O$1508,14,0),VLOOKUP($C1086,NoAmpOC!$B$2:$R$988,17,0)))</f>
        <v>CORREO OFICIAL DE LA REPÚBLICA ARGENTINA S.A..</v>
      </c>
      <c r="K1086" s="7" t="str">
        <f>DetalleExp!AP1086</f>
        <v>DAFYP#MS-ARCHIVO</v>
      </c>
      <c r="L1086" s="7" t="str">
        <f>DetalleExp!AQ1086</f>
        <v>ARCHIVO - Archivo</v>
      </c>
      <c r="M1086" s="7" t="str">
        <f>DetalleExp!AR1086</f>
        <v>DAFYP#MS - Dirección de administración financiera y presupuestaria</v>
      </c>
      <c r="N1086" s="7">
        <f>DetalleExp!AS1086</f>
        <v>44323</v>
      </c>
      <c r="O1086" s="27">
        <f ca="1">ROUNDUP(TODAY()-N1086,0)</f>
        <v>32</v>
      </c>
      <c r="P1086" s="27">
        <f ca="1">ROUNDUP(TODAY()-B1086,0)</f>
        <v>50</v>
      </c>
      <c r="Q1086" s="1" t="str">
        <f>IFERROR(IF(A1086="Ordenes de Compra",VLOOKUP($E1086,'Ordenes de Compra'!$A$2:$E$1712,5,0),"Sin OC"),"Sin dato")</f>
        <v>Sin dato</v>
      </c>
      <c r="R1086" s="28" t="str">
        <f>IFERROR(IF(A1086="Ordenes de Compra",VLOOKUP($I1086,'Ordenes de Compra'!$B$2:$E$1712,3,0),"Sin OC"),"Sin dato")</f>
        <v>Sin dato</v>
      </c>
      <c r="S1086" s="1" t="str">
        <f>VLOOKUP($U1086,'Tablas intermedias'!$C$1:$H$222,5,0)</f>
        <v>DGPFE</v>
      </c>
      <c r="T1086" s="29" t="str">
        <f t="shared" si="49"/>
        <v>OK</v>
      </c>
      <c r="U1086" s="30" t="str">
        <f t="shared" si="50"/>
        <v>DAFYP#MS-ARCHIVOARCHIVO - ArchivoDAFYP#MS - Dirección de administración financiera y presupuestaria</v>
      </c>
      <c r="V1086" s="1" t="str">
        <f>VLOOKUP(U1086,'Tablas intermedias'!$C$1:$H$222,6,0)</f>
        <v>No</v>
      </c>
      <c r="W1086" s="1" t="str">
        <f ca="1">IF(O1086&lt;30,"menos de 30 días","más de 30 días")</f>
        <v>más de 30 días</v>
      </c>
    </row>
    <row r="1087" spans="1:23" ht="14.25" hidden="1" thickTop="1" thickBot="1" x14ac:dyDescent="0.25">
      <c r="A1087" s="17" t="str">
        <f>IF(DetalleExp!H1087='Tablas intermedias'!$A$2,"Ordenes de Compra",IF(DetalleExp!H1087='Tablas intermedias'!$A$3,"Financiamiento Internacional","Legítimo Abono"))</f>
        <v>Legítimo Abono</v>
      </c>
      <c r="B1087" s="7">
        <f>DetalleExp!E1087</f>
        <v>44305</v>
      </c>
      <c r="C1087" s="1" t="str">
        <f>DetalleExp!A1087</f>
        <v>EX-2021-33853223-APN-DD#MS</v>
      </c>
      <c r="D1087" s="1" t="str">
        <f>IF(A1087="Ordenes de Compra",VLOOKUP(C1087,Autogestión!$B$2:$D$5090,3,0),IF(A1087="Legítimo Abono",VLOOKUP(C1087,NoAmpOC!$B$2:$H$988,7,0),"Factura"))</f>
        <v>Factura B</v>
      </c>
      <c r="E1087" s="26" t="str">
        <f>IF(A1087="Ordenes de Compra",VLOOKUP($C1087,Autogestión!$B$2:$G$5090,6,0),IF(A1087="Financiamiento Internacional",VLOOKUP($C1087,FinInt!$B$2:$G$508,6,0),"Legítimo Abono"))</f>
        <v>Legítimo Abono</v>
      </c>
      <c r="F1087" s="26" t="str">
        <f>IF($A1087="Ordenes de Compra","ARS",IF($A1087="Financiamiento Internacional",VLOOKUP($C1087,FinInt!$B$2:$Q$508,15,0),VLOOKUP($C1087,NoAmpOC!$B$2:$T$988,18,0)))</f>
        <v>ARS</v>
      </c>
      <c r="G1087" s="5">
        <f>IF($A1087="Ordenes de Compra",VLOOKUP($C1087,Autogestión!$B$2:$H$5090,7,0),IF($A1087="Financiamiento Internacional",VLOOKUP($C1087,FinInt!$B$2:$Q$1308,16,0),VLOOKUP($C1087,NoAmpOC!$B$2:$T$988,19,0)))</f>
        <v>42738</v>
      </c>
      <c r="H1087" s="5">
        <f t="shared" si="48"/>
        <v>42738</v>
      </c>
      <c r="I1087" s="26" t="str">
        <f>IF($A1087="Ordenes de Compra",VLOOKUP($C1087,Autogestión!$B$2:$J$5090,9,0),IF($A1087="Financiamiento Internacional",VLOOKUP($C1087,FinInt!$B$2:$G$1555,6,0),"Legitimo Abono"))</f>
        <v>Legitimo Abono</v>
      </c>
      <c r="J1087" s="1" t="str">
        <f>IF($A1087="Ordenes de Compra",VLOOKUP($C1087,Autogestión!$B$2:$R$5090,17,0),IF($A1087="Financiamiento Internacional",VLOOKUP($C1087,FinInt!$B$2:$O$1508,14,0),VLOOKUP($C1087,NoAmpOC!$B$2:$R$988,17,0)))</f>
        <v>TELAM SOCIEDAD DEL ESTADO</v>
      </c>
      <c r="K1087" s="7" t="str">
        <f>DetalleExp!AP1087</f>
        <v>LCOURREGES</v>
      </c>
      <c r="L1087" s="7" t="str">
        <f>DetalleExp!AQ1087</f>
        <v>TESORERIA - Tesorería</v>
      </c>
      <c r="M1087" s="7" t="str">
        <f>DetalleExp!AR1087</f>
        <v>DCYT#MS - Dirección de contabilidad y tesorería</v>
      </c>
      <c r="N1087" s="7">
        <f>DetalleExp!AS1087</f>
        <v>44335</v>
      </c>
      <c r="O1087" s="27">
        <f ca="1">ROUNDUP(TODAY()-N1087,0)</f>
        <v>20</v>
      </c>
      <c r="P1087" s="27">
        <f ca="1">ROUNDUP(TODAY()-B1087,0)</f>
        <v>50</v>
      </c>
      <c r="Q1087" s="1" t="str">
        <f>IFERROR(IF(A1087="Ordenes de Compra",VLOOKUP($E1087,'Ordenes de Compra'!$A$2:$E$1712,5,0),"Sin OC"),"Sin dato")</f>
        <v>Sin OC</v>
      </c>
      <c r="R1087" s="28" t="str">
        <f>IFERROR(IF(A1087="Ordenes de Compra",VLOOKUP($I1087,'Ordenes de Compra'!$B$2:$E$1712,3,0),"Sin OC"),"Sin dato")</f>
        <v>Sin OC</v>
      </c>
      <c r="S1087" s="1" t="str">
        <f>VLOOKUP($U1087,'Tablas intermedias'!$C$1:$H$222,5,0)</f>
        <v>Tesorería</v>
      </c>
      <c r="T1087" s="29" t="str">
        <f t="shared" si="49"/>
        <v>OK</v>
      </c>
      <c r="U1087" s="30" t="str">
        <f t="shared" si="50"/>
        <v>LCOURREGESTESORERIA - TesoreríaDCYT#MS - Dirección de contabilidad y tesorería</v>
      </c>
      <c r="V1087" s="1" t="str">
        <f>VLOOKUP(U1087,'Tablas intermedias'!$C$1:$H$222,6,0)</f>
        <v>No</v>
      </c>
      <c r="W1087" s="1" t="str">
        <f ca="1">IF(O1087&lt;30,"menos de 30 días","más de 30 días")</f>
        <v>menos de 30 días</v>
      </c>
    </row>
    <row r="1088" spans="1:23" ht="14.25" hidden="1" thickTop="1" thickBot="1" x14ac:dyDescent="0.25">
      <c r="A1088" s="17" t="str">
        <f>IF(DetalleExp!H1088='Tablas intermedias'!$A$2,"Ordenes de Compra",IF(DetalleExp!H1088='Tablas intermedias'!$A$3,"Financiamiento Internacional","Legítimo Abono"))</f>
        <v>Legítimo Abono</v>
      </c>
      <c r="B1088" s="7">
        <f>DetalleExp!E1088</f>
        <v>44305</v>
      </c>
      <c r="C1088" s="1" t="str">
        <f>DetalleExp!A1088</f>
        <v>EX-2021-33860849-APN-DD#MS</v>
      </c>
      <c r="D1088" s="1" t="str">
        <f>IF(A1088="Ordenes de Compra",VLOOKUP(C1088,Autogestión!$B$2:$D$5090,3,0),IF(A1088="Legítimo Abono",VLOOKUP(C1088,NoAmpOC!$B$2:$H$988,7,0),"Factura"))</f>
        <v>Factura B</v>
      </c>
      <c r="E1088" s="26" t="str">
        <f>IF(A1088="Ordenes de Compra",VLOOKUP($C1088,Autogestión!$B$2:$G$5090,6,0),IF(A1088="Financiamiento Internacional",VLOOKUP($C1088,FinInt!$B$2:$G$508,6,0),"Legítimo Abono"))</f>
        <v>Legítimo Abono</v>
      </c>
      <c r="F1088" s="26" t="str">
        <f>IF($A1088="Ordenes de Compra","ARS",IF($A1088="Financiamiento Internacional",VLOOKUP($C1088,FinInt!$B$2:$Q$508,15,0),VLOOKUP($C1088,NoAmpOC!$B$2:$T$988,18,0)))</f>
        <v>ARS</v>
      </c>
      <c r="G1088" s="5">
        <f>IF($A1088="Ordenes de Compra",VLOOKUP($C1088,Autogestión!$B$2:$H$5090,7,0),IF($A1088="Financiamiento Internacional",VLOOKUP($C1088,FinInt!$B$2:$Q$1308,16,0),VLOOKUP($C1088,NoAmpOC!$B$2:$T$988,19,0)))</f>
        <v>42738</v>
      </c>
      <c r="H1088" s="5">
        <f t="shared" si="48"/>
        <v>42738</v>
      </c>
      <c r="I1088" s="26" t="str">
        <f>IF($A1088="Ordenes de Compra",VLOOKUP($C1088,Autogestión!$B$2:$J$5090,9,0),IF($A1088="Financiamiento Internacional",VLOOKUP($C1088,FinInt!$B$2:$G$1555,6,0),"Legitimo Abono"))</f>
        <v>Legitimo Abono</v>
      </c>
      <c r="J1088" s="1" t="str">
        <f>IF($A1088="Ordenes de Compra",VLOOKUP($C1088,Autogestión!$B$2:$R$5090,17,0),IF($A1088="Financiamiento Internacional",VLOOKUP($C1088,FinInt!$B$2:$O$1508,14,0),VLOOKUP($C1088,NoAmpOC!$B$2:$R$988,17,0)))</f>
        <v>TELAM SOCIEDAD DEL ESTADO</v>
      </c>
      <c r="K1088" s="7" t="str">
        <f>DetalleExp!AP1088</f>
        <v>LCOURREGES</v>
      </c>
      <c r="L1088" s="7" t="str">
        <f>DetalleExp!AQ1088</f>
        <v>TESORERIA - Tesorería</v>
      </c>
      <c r="M1088" s="7" t="str">
        <f>DetalleExp!AR1088</f>
        <v>DCYT#MS - Dirección de contabilidad y tesorería</v>
      </c>
      <c r="N1088" s="7">
        <f>DetalleExp!AS1088</f>
        <v>44335</v>
      </c>
      <c r="O1088" s="27">
        <f ca="1">ROUNDUP(TODAY()-N1088,0)</f>
        <v>20</v>
      </c>
      <c r="P1088" s="27">
        <f ca="1">ROUNDUP(TODAY()-B1088,0)</f>
        <v>50</v>
      </c>
      <c r="Q1088" s="1" t="str">
        <f>IFERROR(IF(A1088="Ordenes de Compra",VLOOKUP($E1088,'Ordenes de Compra'!$A$2:$E$1712,5,0),"Sin OC"),"Sin dato")</f>
        <v>Sin OC</v>
      </c>
      <c r="R1088" s="28" t="str">
        <f>IFERROR(IF(A1088="Ordenes de Compra",VLOOKUP($I1088,'Ordenes de Compra'!$B$2:$E$1712,3,0),"Sin OC"),"Sin dato")</f>
        <v>Sin OC</v>
      </c>
      <c r="S1088" s="1" t="str">
        <f>VLOOKUP($U1088,'Tablas intermedias'!$C$1:$H$222,5,0)</f>
        <v>Tesorería</v>
      </c>
      <c r="T1088" s="29" t="str">
        <f t="shared" si="49"/>
        <v>OK</v>
      </c>
      <c r="U1088" s="30" t="str">
        <f t="shared" si="50"/>
        <v>LCOURREGESTESORERIA - TesoreríaDCYT#MS - Dirección de contabilidad y tesorería</v>
      </c>
      <c r="V1088" s="1" t="str">
        <f>VLOOKUP(U1088,'Tablas intermedias'!$C$1:$H$222,6,0)</f>
        <v>No</v>
      </c>
      <c r="W1088" s="1" t="str">
        <f ca="1">IF(O1088&lt;30,"menos de 30 días","más de 30 días")</f>
        <v>menos de 30 días</v>
      </c>
    </row>
    <row r="1089" spans="1:23" ht="14.25" hidden="1" thickTop="1" thickBot="1" x14ac:dyDescent="0.25">
      <c r="A1089" s="17" t="str">
        <f>IF(DetalleExp!H1089='Tablas intermedias'!$A$2,"Ordenes de Compra",IF(DetalleExp!H1089='Tablas intermedias'!$A$3,"Financiamiento Internacional","Legítimo Abono"))</f>
        <v>Ordenes de Compra</v>
      </c>
      <c r="B1089" s="7">
        <f>DetalleExp!E1089</f>
        <v>44305</v>
      </c>
      <c r="C1089" s="1" t="str">
        <f>DetalleExp!A1089</f>
        <v>EX-2021-33871190-APN-DTYC#MS</v>
      </c>
      <c r="D1089" s="1" t="str">
        <f>IF(A1089="Ordenes de Compra",VLOOKUP(C1089,Autogestión!$B$2:$D$5090,3,0),IF(A1089="Legítimo Abono",VLOOKUP(C1089,NoAmpOC!$B$2:$H$988,7,0),"Factura"))</f>
        <v>Factura</v>
      </c>
      <c r="E1089" s="26" t="str">
        <f>IF(A1089="Ordenes de Compra",VLOOKUP($C1089,Autogestión!$B$2:$G$5090,6,0),IF(A1089="Financiamiento Internacional",VLOOKUP($C1089,FinInt!$B$2:$G$508,6,0),"Legítimo Abono"))</f>
        <v>80-0001-LPU19</v>
      </c>
      <c r="F1089" s="26" t="str">
        <f>IF($A1089="Ordenes de Compra","ARS",IF($A1089="Financiamiento Internacional",VLOOKUP($C1089,FinInt!$B$2:$Q$508,15,0),VLOOKUP($C1089,NoAmpOC!$B$2:$T$988,18,0)))</f>
        <v>ARS</v>
      </c>
      <c r="G1089" s="5">
        <f>IF($A1089="Ordenes de Compra",VLOOKUP($C1089,Autogestión!$B$2:$H$5090,7,0),IF($A1089="Financiamiento Internacional",VLOOKUP($C1089,FinInt!$B$2:$Q$1308,16,0),VLOOKUP($C1089,NoAmpOC!$B$2:$T$988,19,0)))</f>
        <v>1208228.6000000001</v>
      </c>
      <c r="H1089" s="5">
        <f t="shared" si="48"/>
        <v>1208228.6000000001</v>
      </c>
      <c r="I1089" s="26" t="str">
        <f>IF($A1089="Ordenes de Compra",VLOOKUP($C1089,Autogestión!$B$2:$J$5090,9,0),IF($A1089="Financiamiento Internacional",VLOOKUP($C1089,FinInt!$B$2:$G$1555,6,0),"Legitimo Abono"))</f>
        <v>80-1149-OC19</v>
      </c>
      <c r="J1089" s="1" t="str">
        <f>IF($A1089="Ordenes de Compra",VLOOKUP($C1089,Autogestión!$B$2:$R$5090,17,0),IF($A1089="Financiamiento Internacional",VLOOKUP($C1089,FinInt!$B$2:$O$1508,14,0),VLOOKUP($C1089,NoAmpOC!$B$2:$R$988,17,0)))</f>
        <v>SUIZO ARGENTINA S.A.</v>
      </c>
      <c r="K1089" s="7" t="str">
        <f>DetalleExp!AP1089</f>
        <v>MMORANDO</v>
      </c>
      <c r="L1089" s="7" t="str">
        <f>DetalleExp!AQ1089</f>
        <v>ADMINISTRACION - Administracion</v>
      </c>
      <c r="M1089" s="7" t="str">
        <f>DetalleExp!AR1089</f>
        <v>DCEI#MS - Dirección de control de enfermedades inmunoprevenibles</v>
      </c>
      <c r="N1089" s="7">
        <f>DetalleExp!AS1089</f>
        <v>44314</v>
      </c>
      <c r="O1089" s="27">
        <f ca="1">ROUNDUP(TODAY()-N1089,0)</f>
        <v>41</v>
      </c>
      <c r="P1089" s="27">
        <f ca="1">ROUNDUP(TODAY()-B1089,0)</f>
        <v>50</v>
      </c>
      <c r="Q1089" s="1" t="str">
        <f>IFERROR(IF(A1089="Ordenes de Compra",VLOOKUP($E1089,'Ordenes de Compra'!$A$2:$E$1712,5,0),"Sin OC"),"Sin dato")</f>
        <v>20.0.0.43.0</v>
      </c>
      <c r="R1089" s="28">
        <f>IFERROR(IF(A1089="Ordenes de Compra",VLOOKUP($I1089,'Ordenes de Compra'!$B$2:$E$1712,3,0),"Sin OC"),"Sin dato")</f>
        <v>152754737</v>
      </c>
      <c r="S1089" s="1" t="str">
        <f>VLOOKUP($U1089,'Tablas intermedias'!$C$1:$H$222,5,0)</f>
        <v>Programa</v>
      </c>
      <c r="T1089" s="29" t="str">
        <f t="shared" si="49"/>
        <v>OK</v>
      </c>
      <c r="U1089" s="30" t="str">
        <f t="shared" si="50"/>
        <v>MMORANDOADMINISTRACION - AdministracionDCEI#MS - Dirección de control de enfermedades inmunoprevenibles</v>
      </c>
      <c r="V1089" s="1" t="str">
        <f>VLOOKUP(U1089,'Tablas intermedias'!$C$1:$H$222,6,0)</f>
        <v>Si</v>
      </c>
      <c r="W1089" s="1" t="str">
        <f ca="1">IF(O1089&lt;30,"menos de 30 días","más de 30 días")</f>
        <v>más de 30 días</v>
      </c>
    </row>
    <row r="1090" spans="1:23" ht="14.25" hidden="1" thickTop="1" thickBot="1" x14ac:dyDescent="0.25">
      <c r="A1090" s="17" t="str">
        <f>IF(DetalleExp!H1090='Tablas intermedias'!$A$2,"Ordenes de Compra",IF(DetalleExp!H1090='Tablas intermedias'!$A$3,"Financiamiento Internacional","Legítimo Abono"))</f>
        <v>Ordenes de Compra</v>
      </c>
      <c r="B1090" s="7">
        <f>DetalleExp!E1090</f>
        <v>44306</v>
      </c>
      <c r="C1090" s="1" t="str">
        <f>DetalleExp!A1090</f>
        <v>EX-2021-34111343-APN-DTYC#MS</v>
      </c>
      <c r="D1090" s="1" t="str">
        <f>IF(A1090="Ordenes de Compra",VLOOKUP(C1090,Autogestión!$B$2:$D$5090,3,0),IF(A1090="Legítimo Abono",VLOOKUP(C1090,NoAmpOC!$B$2:$H$988,7,0),"Factura"))</f>
        <v>Factura</v>
      </c>
      <c r="E1090" s="26" t="str">
        <f>IF(A1090="Ordenes de Compra",VLOOKUP($C1090,Autogestión!$B$2:$G$5090,6,0),IF(A1090="Financiamiento Internacional",VLOOKUP($C1090,FinInt!$B$2:$G$508,6,0),"Legítimo Abono"))</f>
        <v>80-0025-LPU18</v>
      </c>
      <c r="F1090" s="26" t="str">
        <f>IF($A1090="Ordenes de Compra","ARS",IF($A1090="Financiamiento Internacional",VLOOKUP($C1090,FinInt!$B$2:$Q$508,15,0),VLOOKUP($C1090,NoAmpOC!$B$2:$T$988,18,0)))</f>
        <v>ARS</v>
      </c>
      <c r="G1090" s="5">
        <f>IF($A1090="Ordenes de Compra",VLOOKUP($C1090,Autogestión!$B$2:$H$5090,7,0),IF($A1090="Financiamiento Internacional",VLOOKUP($C1090,FinInt!$B$2:$Q$1308,16,0),VLOOKUP($C1090,NoAmpOC!$B$2:$T$988,19,0)))</f>
        <v>30390210.800000001</v>
      </c>
      <c r="H1090" s="5">
        <f t="shared" si="48"/>
        <v>30390210.800000001</v>
      </c>
      <c r="I1090" s="26" t="str">
        <f>IF($A1090="Ordenes de Compra",VLOOKUP($C1090,Autogestión!$B$2:$J$5090,9,0),IF($A1090="Financiamiento Internacional",VLOOKUP($C1090,FinInt!$B$2:$G$1555,6,0),"Legitimo Abono"))</f>
        <v>80-1045-OC20</v>
      </c>
      <c r="J1090" s="1" t="str">
        <f>IF($A1090="Ordenes de Compra",VLOOKUP($C1090,Autogestión!$B$2:$R$5090,17,0),IF($A1090="Financiamiento Internacional",VLOOKUP($C1090,FinInt!$B$2:$O$1508,14,0),VLOOKUP($C1090,NoAmpOC!$B$2:$R$988,17,0)))</f>
        <v>MICROSULES ARGENTINA SA de SCIIA</v>
      </c>
      <c r="K1090" s="7" t="str">
        <f>DetalleExp!AP1090</f>
        <v>DAFYP#MS-ARCHIVO</v>
      </c>
      <c r="L1090" s="7" t="str">
        <f>DetalleExp!AQ1090</f>
        <v>ARCHIVO - Archivo</v>
      </c>
      <c r="M1090" s="7" t="str">
        <f>DetalleExp!AR1090</f>
        <v>DAFYP#MS - Dirección de administración financiera y presupuestaria</v>
      </c>
      <c r="N1090" s="7">
        <f>DetalleExp!AS1090</f>
        <v>44333</v>
      </c>
      <c r="O1090" s="27">
        <f ca="1">ROUNDUP(TODAY()-N1090,0)</f>
        <v>22</v>
      </c>
      <c r="P1090" s="27">
        <f ca="1">ROUNDUP(TODAY()-B1090,0)</f>
        <v>49</v>
      </c>
      <c r="Q1090" s="1" t="str">
        <f>IFERROR(IF(A1090="Ordenes de Compra",VLOOKUP($E1090,'Ordenes de Compra'!$A$2:$E$1712,5,0),"Sin OC"),"Sin dato")</f>
        <v>29.0.0.45.0</v>
      </c>
      <c r="R1090" s="28">
        <f>IFERROR(IF(A1090="Ordenes de Compra",VLOOKUP($I1090,'Ordenes de Compra'!$B$2:$E$1712,3,0),"Sin OC"),"Sin dato")</f>
        <v>30390210.800000001</v>
      </c>
      <c r="S1090" s="1" t="str">
        <f>VLOOKUP($U1090,'Tablas intermedias'!$C$1:$H$222,5,0)</f>
        <v>DGPFE</v>
      </c>
      <c r="T1090" s="29" t="str">
        <f t="shared" si="49"/>
        <v>Ver</v>
      </c>
      <c r="U1090" s="30" t="str">
        <f t="shared" si="50"/>
        <v>DAFYP#MS-ARCHIVOARCHIVO - ArchivoDAFYP#MS - Dirección de administración financiera y presupuestaria</v>
      </c>
      <c r="V1090" s="1" t="str">
        <f>VLOOKUP(U1090,'Tablas intermedias'!$C$1:$H$222,6,0)</f>
        <v>No</v>
      </c>
      <c r="W1090" s="1" t="str">
        <f ca="1">IF(O1090&lt;30,"menos de 30 días","más de 30 días")</f>
        <v>menos de 30 días</v>
      </c>
    </row>
    <row r="1091" spans="1:23" ht="14.25" hidden="1" thickTop="1" thickBot="1" x14ac:dyDescent="0.25">
      <c r="A1091" s="17" t="str">
        <f>IF(DetalleExp!H1091='Tablas intermedias'!$A$2,"Ordenes de Compra",IF(DetalleExp!H1091='Tablas intermedias'!$A$3,"Financiamiento Internacional","Legítimo Abono"))</f>
        <v>Financiamiento Internacional</v>
      </c>
      <c r="B1091" s="7">
        <f>DetalleExp!E1091</f>
        <v>44306</v>
      </c>
      <c r="C1091" s="48" t="str">
        <f>DetalleExp!A1091</f>
        <v>EX-2021-34111556-APN-DAFYP#MS</v>
      </c>
      <c r="D1091" s="1" t="str">
        <f>IF(A1091="Ordenes de Compra",VLOOKUP(C1091,Autogestión!$B$2:$D$5090,3,0),IF(A1091="Legítimo Abono",VLOOKUP(C1091,NoAmpOC!$B$2:$H$988,7,0),"Factura"))</f>
        <v>Factura</v>
      </c>
      <c r="E1091" s="26" t="str">
        <f>IF(A1091="Ordenes de Compra",VLOOKUP($C1091,Autogestión!$B$2:$G$5090,6,0),IF(A1091="Financiamiento Internacional",VLOOKUP($C1091,FinInt!$B$2:$G$508,6,0),"Legítimo Abono"))</f>
        <v>Consolidación del modelo de Atención Primaria de la Salud a través de la Provisión y Dispensa de Medicamentos Esenciales ¿ Proyectos financiados Organismos Multilaterales Regionales - ARG/15/001 - PNUD</v>
      </c>
      <c r="F1091" s="26" t="str">
        <f>IF($A1091="Ordenes de Compra","ARS",IF($A1091="Financiamiento Internacional",VLOOKUP($C1091,FinInt!$B$2:$Q$508,15,0),VLOOKUP($C1091,NoAmpOC!$B$2:$T$988,18,0)))</f>
        <v>ARS</v>
      </c>
      <c r="G1091" s="5">
        <f>IF($A1091="Ordenes de Compra",VLOOKUP($C1091,Autogestión!$B$2:$H$5090,7,0),IF($A1091="Financiamiento Internacional",VLOOKUP($C1091,FinInt!$B$2:$Q$1308,16,0),VLOOKUP($C1091,NoAmpOC!$B$2:$T$988,19,0)))</f>
        <v>902026.25</v>
      </c>
      <c r="H1091" s="5">
        <f t="shared" ref="H1091:H1154" si="51">IF(F1091="USD",G1091*$Z$1,IF(F1091="EUR",G1091*$AD$1,G1091))</f>
        <v>902026.25</v>
      </c>
      <c r="I1091" s="26" t="str">
        <f>IF($A1091="Ordenes de Compra",VLOOKUP($C1091,Autogestión!$B$2:$J$5090,9,0),IF($A1091="Financiamiento Internacional",VLOOKUP($C1091,FinInt!$B$2:$G$1555,6,0),"Legitimo Abono"))</f>
        <v>Consolidación del modelo de Atención Primaria de la Salud a través de la Provisión y Dispensa de Medicamentos Esenciales ¿ Proyectos financiados Organismos Multilaterales Regionales - ARG/15/001 - PNUD</v>
      </c>
      <c r="J1091" s="1" t="str">
        <f>IF($A1091="Ordenes de Compra",VLOOKUP($C1091,Autogestión!$B$2:$R$5090,17,0),IF($A1091="Financiamiento Internacional",VLOOKUP($C1091,FinInt!$B$2:$O$1508,14,0),VLOOKUP($C1091,NoAmpOC!$B$2:$R$988,17,0)))</f>
        <v>ADEA ADMINISTRADORA DE ARCHIVOS SA</v>
      </c>
      <c r="K1091" s="7" t="str">
        <f>DetalleExp!AP1091</f>
        <v>LMOCAMPO</v>
      </c>
      <c r="L1091" s="7" t="str">
        <f>DetalleExp!AQ1091</f>
        <v>REMEDIAR-ADMIN - Programa remediar - administración</v>
      </c>
      <c r="M1091" s="7" t="str">
        <f>DetalleExp!AR1091</f>
        <v>DNMYTS#MS - Dirección nacional de medicamentos y tecnología sanitaria</v>
      </c>
      <c r="N1091" s="7">
        <f>DetalleExp!AS1091</f>
        <v>44321</v>
      </c>
      <c r="O1091" s="27">
        <f ca="1">ROUNDUP(TODAY()-N1091,0)</f>
        <v>34</v>
      </c>
      <c r="P1091" s="27">
        <f ca="1">ROUNDUP(TODAY()-B1091,0)</f>
        <v>49</v>
      </c>
      <c r="Q1091" s="1" t="str">
        <f>IFERROR(IF(A1091="Ordenes de Compra",VLOOKUP($E1091,'Ordenes de Compra'!$A$2:$E$1712,5,0),"Sin OC"),"Sin dato")</f>
        <v>Sin OC</v>
      </c>
      <c r="R1091" s="28" t="str">
        <f>IFERROR(IF(A1091="Ordenes de Compra",VLOOKUP($I1091,'Ordenes de Compra'!$B$2:$E$1712,3,0),"Sin OC"),"Sin dato")</f>
        <v>Sin OC</v>
      </c>
      <c r="S1091" s="1" t="str">
        <f>VLOOKUP($U1091,'Tablas intermedias'!$C$1:$H$222,5,0)</f>
        <v>Programa</v>
      </c>
      <c r="T1091" s="29" t="str">
        <f t="shared" ref="T1091:T1154" si="52">IF(AND(D1091="Factura",OR(G1091&gt;100000000,R1091=G1091)),"Ver","OK")</f>
        <v>OK</v>
      </c>
      <c r="U1091" s="30" t="str">
        <f t="shared" ref="U1091:U1154" si="53">K1091&amp;L1091&amp;M1091</f>
        <v>LMOCAMPOREMEDIAR-ADMIN - Programa remediar - administraciónDNMYTS#MS - Dirección nacional de medicamentos y tecnología sanitaria</v>
      </c>
      <c r="V1091" s="1" t="str">
        <f>VLOOKUP(U1091,'Tablas intermedias'!$C$1:$H$222,6,0)</f>
        <v>Si</v>
      </c>
      <c r="W1091" s="1" t="str">
        <f ca="1">IF(O1091&lt;30,"menos de 30 días","más de 30 días")</f>
        <v>más de 30 días</v>
      </c>
    </row>
    <row r="1092" spans="1:23" ht="14.25" hidden="1" thickTop="1" thickBot="1" x14ac:dyDescent="0.25">
      <c r="A1092" s="17" t="str">
        <f>IF(DetalleExp!H1092='Tablas intermedias'!$A$2,"Ordenes de Compra",IF(DetalleExp!H1092='Tablas intermedias'!$A$3,"Financiamiento Internacional","Legítimo Abono"))</f>
        <v>Ordenes de Compra</v>
      </c>
      <c r="B1092" s="7">
        <f>DetalleExp!E1092</f>
        <v>44306</v>
      </c>
      <c r="C1092" s="1" t="str">
        <f>DetalleExp!A1092</f>
        <v>EX-2021-34132027-APN-DTYC#MS</v>
      </c>
      <c r="D1092" s="1" t="str">
        <f>IF(A1092="Ordenes de Compra",VLOOKUP(C1092,Autogestión!$B$2:$D$5090,3,0),IF(A1092="Legítimo Abono",VLOOKUP(C1092,NoAmpOC!$B$2:$H$988,7,0),"Factura"))</f>
        <v>Factura</v>
      </c>
      <c r="E1092" s="26" t="str">
        <f>IF(A1092="Ordenes de Compra",VLOOKUP($C1092,Autogestión!$B$2:$G$5090,6,0),IF(A1092="Financiamiento Internacional",VLOOKUP($C1092,FinInt!$B$2:$G$508,6,0),"Legítimo Abono"))</f>
        <v>80-0016-LPU18</v>
      </c>
      <c r="F1092" s="26" t="str">
        <f>IF($A1092="Ordenes de Compra","ARS",IF($A1092="Financiamiento Internacional",VLOOKUP($C1092,FinInt!$B$2:$Q$508,15,0),VLOOKUP($C1092,NoAmpOC!$B$2:$T$988,18,0)))</f>
        <v>ARS</v>
      </c>
      <c r="G1092" s="5">
        <f>IF($A1092="Ordenes de Compra",VLOOKUP($C1092,Autogestión!$B$2:$H$5090,7,0),IF($A1092="Financiamiento Internacional",VLOOKUP($C1092,FinInt!$B$2:$Q$1308,16,0),VLOOKUP($C1092,NoAmpOC!$B$2:$T$988,19,0)))</f>
        <v>1041000</v>
      </c>
      <c r="H1092" s="5">
        <f t="shared" si="51"/>
        <v>1041000</v>
      </c>
      <c r="I1092" s="26" t="str">
        <f>IF($A1092="Ordenes de Compra",VLOOKUP($C1092,Autogestión!$B$2:$J$5090,9,0),IF($A1092="Financiamiento Internacional",VLOOKUP($C1092,FinInt!$B$2:$G$1555,6,0),"Legitimo Abono"))</f>
        <v>80-1119-OC19</v>
      </c>
      <c r="J1092" s="1" t="str">
        <f>IF($A1092="Ordenes de Compra",VLOOKUP($C1092,Autogestión!$B$2:$R$5090,17,0),IF($A1092="Financiamiento Internacional",VLOOKUP($C1092,FinInt!$B$2:$O$1508,14,0),VLOOKUP($C1092,NoAmpOC!$B$2:$R$988,17,0)))</f>
        <v>LECTUS S.A.</v>
      </c>
      <c r="K1092" s="7" t="str">
        <f>DetalleExp!AP1092</f>
        <v>MWEIMAN</v>
      </c>
      <c r="L1092" s="7" t="str">
        <f>DetalleExp!AQ1092</f>
        <v>TESORERIA - Tesorería</v>
      </c>
      <c r="M1092" s="7" t="str">
        <f>DetalleExp!AR1092</f>
        <v>DCYT#MS - Dirección de contabilidad y tesorería</v>
      </c>
      <c r="N1092" s="7">
        <f>DetalleExp!AS1092</f>
        <v>44347</v>
      </c>
      <c r="O1092" s="27">
        <f ca="1">ROUNDUP(TODAY()-N1092,0)</f>
        <v>8</v>
      </c>
      <c r="P1092" s="27">
        <f ca="1">ROUNDUP(TODAY()-B1092,0)</f>
        <v>49</v>
      </c>
      <c r="Q1092" s="1" t="str">
        <f>IFERROR(IF(A1092="Ordenes de Compra",VLOOKUP($E1092,'Ordenes de Compra'!$A$2:$E$1712,5,0),"Sin OC"),"Sin dato")</f>
        <v>22.0.0.41.0</v>
      </c>
      <c r="R1092" s="28">
        <f>IFERROR(IF(A1092="Ordenes de Compra",VLOOKUP($I1092,'Ordenes de Compra'!$B$2:$E$1712,3,0),"Sin OC"),"Sin dato")</f>
        <v>65600000</v>
      </c>
      <c r="S1092" s="1" t="str">
        <f>VLOOKUP($U1092,'Tablas intermedias'!$C$1:$H$222,5,0)</f>
        <v>Tesorería</v>
      </c>
      <c r="T1092" s="29" t="str">
        <f t="shared" si="52"/>
        <v>OK</v>
      </c>
      <c r="U1092" s="30" t="str">
        <f t="shared" si="53"/>
        <v>MWEIMANTESORERIA - TesoreríaDCYT#MS - Dirección de contabilidad y tesorería</v>
      </c>
      <c r="V1092" s="1" t="str">
        <f>VLOOKUP(U1092,'Tablas intermedias'!$C$1:$H$222,6,0)</f>
        <v>No</v>
      </c>
      <c r="W1092" s="1" t="str">
        <f ca="1">IF(O1092&lt;30,"menos de 30 días","más de 30 días")</f>
        <v>menos de 30 días</v>
      </c>
    </row>
    <row r="1093" spans="1:23" ht="14.25" hidden="1" thickTop="1" thickBot="1" x14ac:dyDescent="0.25">
      <c r="A1093" s="17" t="str">
        <f>IF(DetalleExp!H1093='Tablas intermedias'!$A$2,"Ordenes de Compra",IF(DetalleExp!H1093='Tablas intermedias'!$A$3,"Financiamiento Internacional","Legítimo Abono"))</f>
        <v>Ordenes de Compra</v>
      </c>
      <c r="B1093" s="7">
        <f>DetalleExp!E1093</f>
        <v>44306</v>
      </c>
      <c r="C1093" s="1" t="str">
        <f>DetalleExp!A1093</f>
        <v>EX-2021-34139531-APN-DTYC#MS</v>
      </c>
      <c r="D1093" s="1" t="str">
        <f>IF(A1093="Ordenes de Compra",VLOOKUP(C1093,Autogestión!$B$2:$D$5090,3,0),IF(A1093="Legítimo Abono",VLOOKUP(C1093,NoAmpOC!$B$2:$H$988,7,0),"Factura"))</f>
        <v>Factura</v>
      </c>
      <c r="E1093" s="26" t="str">
        <f>IF(A1093="Ordenes de Compra",VLOOKUP($C1093,Autogestión!$B$2:$G$5090,6,0),IF(A1093="Financiamiento Internacional",VLOOKUP($C1093,FinInt!$B$2:$G$508,6,0),"Legítimo Abono"))</f>
        <v>80-0016-LPU18</v>
      </c>
      <c r="F1093" s="26" t="str">
        <f>IF($A1093="Ordenes de Compra","ARS",IF($A1093="Financiamiento Internacional",VLOOKUP($C1093,FinInt!$B$2:$Q$508,15,0),VLOOKUP($C1093,NoAmpOC!$B$2:$T$988,18,0)))</f>
        <v>ARS</v>
      </c>
      <c r="G1093" s="5">
        <f>IF($A1093="Ordenes de Compra",VLOOKUP($C1093,Autogestión!$B$2:$H$5090,7,0),IF($A1093="Financiamiento Internacional",VLOOKUP($C1093,FinInt!$B$2:$Q$1308,16,0),VLOOKUP($C1093,NoAmpOC!$B$2:$T$988,19,0)))</f>
        <v>118800</v>
      </c>
      <c r="H1093" s="5">
        <f t="shared" si="51"/>
        <v>118800</v>
      </c>
      <c r="I1093" s="26" t="str">
        <f>IF($A1093="Ordenes de Compra",VLOOKUP($C1093,Autogestión!$B$2:$J$5090,9,0),IF($A1093="Financiamiento Internacional",VLOOKUP($C1093,FinInt!$B$2:$G$1555,6,0),"Legitimo Abono"))</f>
        <v>80-1119-OC19</v>
      </c>
      <c r="J1093" s="1" t="str">
        <f>IF($A1093="Ordenes de Compra",VLOOKUP($C1093,Autogestión!$B$2:$R$5090,17,0),IF($A1093="Financiamiento Internacional",VLOOKUP($C1093,FinInt!$B$2:$O$1508,14,0),VLOOKUP($C1093,NoAmpOC!$B$2:$R$988,17,0)))</f>
        <v>LECTUS S.A.</v>
      </c>
      <c r="K1093" s="7" t="str">
        <f>DetalleExp!AP1093</f>
        <v>MWEIMAN</v>
      </c>
      <c r="L1093" s="7" t="str">
        <f>DetalleExp!AQ1093</f>
        <v>TESORERIA - Tesorería</v>
      </c>
      <c r="M1093" s="7" t="str">
        <f>DetalleExp!AR1093</f>
        <v>DCYT#MS - Dirección de contabilidad y tesorería</v>
      </c>
      <c r="N1093" s="7">
        <f>DetalleExp!AS1093</f>
        <v>44347</v>
      </c>
      <c r="O1093" s="27">
        <f ca="1">ROUNDUP(TODAY()-N1093,0)</f>
        <v>8</v>
      </c>
      <c r="P1093" s="27">
        <f ca="1">ROUNDUP(TODAY()-B1093,0)</f>
        <v>49</v>
      </c>
      <c r="Q1093" s="1" t="str">
        <f>IFERROR(IF(A1093="Ordenes de Compra",VLOOKUP($E1093,'Ordenes de Compra'!$A$2:$E$1712,5,0),"Sin OC"),"Sin dato")</f>
        <v>22.0.0.41.0</v>
      </c>
      <c r="R1093" s="28">
        <f>IFERROR(IF(A1093="Ordenes de Compra",VLOOKUP($I1093,'Ordenes de Compra'!$B$2:$E$1712,3,0),"Sin OC"),"Sin dato")</f>
        <v>65600000</v>
      </c>
      <c r="S1093" s="1" t="str">
        <f>VLOOKUP($U1093,'Tablas intermedias'!$C$1:$H$222,5,0)</f>
        <v>Tesorería</v>
      </c>
      <c r="T1093" s="29" t="str">
        <f t="shared" si="52"/>
        <v>OK</v>
      </c>
      <c r="U1093" s="30" t="str">
        <f t="shared" si="53"/>
        <v>MWEIMANTESORERIA - TesoreríaDCYT#MS - Dirección de contabilidad y tesorería</v>
      </c>
      <c r="V1093" s="1" t="str">
        <f>VLOOKUP(U1093,'Tablas intermedias'!$C$1:$H$222,6,0)</f>
        <v>No</v>
      </c>
      <c r="W1093" s="1" t="str">
        <f ca="1">IF(O1093&lt;30,"menos de 30 días","más de 30 días")</f>
        <v>menos de 30 días</v>
      </c>
    </row>
    <row r="1094" spans="1:23" ht="14.25" hidden="1" thickTop="1" thickBot="1" x14ac:dyDescent="0.25">
      <c r="A1094" s="17" t="str">
        <f>IF(DetalleExp!H1094='Tablas intermedias'!$A$2,"Ordenes de Compra",IF(DetalleExp!H1094='Tablas intermedias'!$A$3,"Financiamiento Internacional","Legítimo Abono"))</f>
        <v>Financiamiento Internacional</v>
      </c>
      <c r="B1094" s="7">
        <f>DetalleExp!E1094</f>
        <v>44306</v>
      </c>
      <c r="C1094" s="1" t="str">
        <f>DetalleExp!A1094</f>
        <v>EX-2021-34165585-APN-DAFYP#MS</v>
      </c>
      <c r="D1094" s="1" t="str">
        <f>IF(A1094="Ordenes de Compra",VLOOKUP(C1094,Autogestión!$B$2:$D$5090,3,0),IF(A1094="Legítimo Abono",VLOOKUP(C1094,NoAmpOC!$B$2:$H$988,7,0),"Factura"))</f>
        <v>Factura</v>
      </c>
      <c r="E1094" s="26" t="str">
        <f>IF(A1094="Ordenes de Compra",VLOOKUP($C1094,Autogestión!$B$2:$G$5090,6,0),IF(A1094="Financiamiento Internacional",VLOOKUP($C1094,FinInt!$B$2:$G$508,6,0),"Legítimo Abono"))</f>
        <v>Apoyo al Plan Nacional de Prevención y Reducción del Embarazo No Intencional en la Adolescencia - ARG/17/001 - PNUD</v>
      </c>
      <c r="F1094" s="26" t="str">
        <f>IF($A1094="Ordenes de Compra","ARS",IF($A1094="Financiamiento Internacional",VLOOKUP($C1094,FinInt!$B$2:$Q$508,15,0),VLOOKUP($C1094,NoAmpOC!$B$2:$T$988,18,0)))</f>
        <v>ARS</v>
      </c>
      <c r="G1094" s="5">
        <f>IF($A1094="Ordenes de Compra",VLOOKUP($C1094,Autogestión!$B$2:$H$5090,7,0),IF($A1094="Financiamiento Internacional",VLOOKUP($C1094,FinInt!$B$2:$Q$1308,16,0),VLOOKUP($C1094,NoAmpOC!$B$2:$T$988,19,0)))</f>
        <v>23794.62</v>
      </c>
      <c r="H1094" s="5">
        <f t="shared" si="51"/>
        <v>23794.62</v>
      </c>
      <c r="I1094" s="26" t="str">
        <f>IF($A1094="Ordenes de Compra",VLOOKUP($C1094,Autogestión!$B$2:$J$5090,9,0),IF($A1094="Financiamiento Internacional",VLOOKUP($C1094,FinInt!$B$2:$G$1555,6,0),"Legitimo Abono"))</f>
        <v>Apoyo al Plan Nacional de Prevención y Reducción del Embarazo No Intencional en la Adolescencia - ARG/17/001 - PNUD</v>
      </c>
      <c r="J1094" s="1" t="str">
        <f>IF($A1094="Ordenes de Compra",VLOOKUP($C1094,Autogestión!$B$2:$R$5090,17,0),IF($A1094="Financiamiento Internacional",VLOOKUP($C1094,FinInt!$B$2:$O$1508,14,0),VLOOKUP($C1094,NoAmpOC!$B$2:$R$988,17,0)))</f>
        <v>DIGNA SEGUROS S.A.</v>
      </c>
      <c r="K1094" s="7" t="str">
        <f>DetalleExp!AP1094</f>
        <v>VLAPIGNA</v>
      </c>
      <c r="L1094" s="7" t="str">
        <f>DetalleExp!AQ1094</f>
        <v>CUENTASAPAGAR - Cuentas a pagar</v>
      </c>
      <c r="M1094" s="7" t="str">
        <f>DetalleExp!AR1094</f>
        <v>DAFYP#MS - Dirección de administración financiera y presupuestaria</v>
      </c>
      <c r="N1094" s="7">
        <f>DetalleExp!AS1094</f>
        <v>44349</v>
      </c>
      <c r="O1094" s="27">
        <f ca="1">ROUNDUP(TODAY()-N1094,0)</f>
        <v>6</v>
      </c>
      <c r="P1094" s="27">
        <f ca="1">ROUNDUP(TODAY()-B1094,0)</f>
        <v>49</v>
      </c>
      <c r="Q1094" s="1" t="str">
        <f>IFERROR(IF(A1094="Ordenes de Compra",VLOOKUP($E1094,'Ordenes de Compra'!$A$2:$E$1712,5,0),"Sin OC"),"Sin dato")</f>
        <v>Sin OC</v>
      </c>
      <c r="R1094" s="28" t="str">
        <f>IFERROR(IF(A1094="Ordenes de Compra",VLOOKUP($I1094,'Ordenes de Compra'!$B$2:$E$1712,3,0),"Sin OC"),"Sin dato")</f>
        <v>Sin OC</v>
      </c>
      <c r="S1094" s="1" t="str">
        <f>VLOOKUP($U1094,'Tablas intermedias'!$C$1:$H$222,5,0)</f>
        <v>DGPFE</v>
      </c>
      <c r="T1094" s="29" t="str">
        <f t="shared" si="52"/>
        <v>OK</v>
      </c>
      <c r="U1094" s="30" t="str">
        <f t="shared" si="53"/>
        <v>VLAPIGNACUENTASAPAGAR - Cuentas a pagarDAFYP#MS - Dirección de administración financiera y presupuestaria</v>
      </c>
      <c r="V1094" s="1" t="str">
        <f>VLOOKUP(U1094,'Tablas intermedias'!$C$1:$H$222,6,0)</f>
        <v>Si</v>
      </c>
      <c r="W1094" s="1" t="str">
        <f ca="1">IF(O1094&lt;30,"menos de 30 días","más de 30 días")</f>
        <v>menos de 30 días</v>
      </c>
    </row>
    <row r="1095" spans="1:23" ht="14.25" hidden="1" thickTop="1" thickBot="1" x14ac:dyDescent="0.25">
      <c r="A1095" s="17" t="str">
        <f>IF(DetalleExp!H1095='Tablas intermedias'!$A$2,"Ordenes de Compra",IF(DetalleExp!H1095='Tablas intermedias'!$A$3,"Financiamiento Internacional","Legítimo Abono"))</f>
        <v>Ordenes de Compra</v>
      </c>
      <c r="B1095" s="7">
        <f>DetalleExp!E1095</f>
        <v>44306</v>
      </c>
      <c r="C1095" s="1" t="str">
        <f>DetalleExp!A1095</f>
        <v>EX-2021-34267344-APN-DTYC#MS</v>
      </c>
      <c r="D1095" s="1" t="str">
        <f>IF(A1095="Ordenes de Compra",VLOOKUP(C1095,Autogestión!$B$2:$D$5090,3,0),IF(A1095="Legítimo Abono",VLOOKUP(C1095,NoAmpOC!$B$2:$H$988,7,0),"Factura"))</f>
        <v>Factura</v>
      </c>
      <c r="E1095" s="26" t="str">
        <f>IF(A1095="Ordenes de Compra",VLOOKUP($C1095,Autogestión!$B$2:$G$5090,6,0),IF(A1095="Financiamiento Internacional",VLOOKUP($C1095,FinInt!$B$2:$G$508,6,0),"Legítimo Abono"))</f>
        <v>80-0005-LPU18</v>
      </c>
      <c r="F1095" s="26" t="str">
        <f>IF($A1095="Ordenes de Compra","ARS",IF($A1095="Financiamiento Internacional",VLOOKUP($C1095,FinInt!$B$2:$Q$508,15,0),VLOOKUP($C1095,NoAmpOC!$B$2:$T$988,18,0)))</f>
        <v>ARS</v>
      </c>
      <c r="G1095" s="5">
        <f>IF($A1095="Ordenes de Compra",VLOOKUP($C1095,Autogestión!$B$2:$H$5090,7,0),IF($A1095="Financiamiento Internacional",VLOOKUP($C1095,FinInt!$B$2:$Q$1308,16,0),VLOOKUP($C1095,NoAmpOC!$B$2:$T$988,19,0)))</f>
        <v>576492.75</v>
      </c>
      <c r="H1095" s="5">
        <f t="shared" si="51"/>
        <v>576492.75</v>
      </c>
      <c r="I1095" s="26" t="str">
        <f>IF($A1095="Ordenes de Compra",VLOOKUP($C1095,Autogestión!$B$2:$J$5090,9,0),IF($A1095="Financiamiento Internacional",VLOOKUP($C1095,FinInt!$B$2:$G$1555,6,0),"Legitimo Abono"))</f>
        <v>80-1037-OC19</v>
      </c>
      <c r="J1095" s="1" t="str">
        <f>IF($A1095="Ordenes de Compra",VLOOKUP($C1095,Autogestión!$B$2:$R$5090,17,0),IF($A1095="Financiamiento Internacional",VLOOKUP($C1095,FinInt!$B$2:$O$1508,14,0),VLOOKUP($C1095,NoAmpOC!$B$2:$R$988,17,0)))</f>
        <v>ID GROUP S.A..</v>
      </c>
      <c r="K1095" s="7" t="str">
        <f>DetalleExp!AP1095</f>
        <v>FTODARO</v>
      </c>
      <c r="L1095" s="7" t="str">
        <f>DetalleExp!AQ1095</f>
        <v>DESPACHO - Despacho</v>
      </c>
      <c r="M1095" s="7" t="str">
        <f>DetalleExp!AR1095</f>
        <v>DNHFYSF#MS - Dirección nacional de habilitación, fiscalización y sanidad de fronteras</v>
      </c>
      <c r="N1095" s="7">
        <f>DetalleExp!AS1095</f>
        <v>44350</v>
      </c>
      <c r="O1095" s="27">
        <f ca="1">ROUNDUP(TODAY()-N1095,0)</f>
        <v>5</v>
      </c>
      <c r="P1095" s="27">
        <f ca="1">ROUNDUP(TODAY()-B1095,0)</f>
        <v>49</v>
      </c>
      <c r="Q1095" s="1" t="str">
        <f>IFERROR(IF(A1095="Ordenes de Compra",VLOOKUP($E1095,'Ordenes de Compra'!$A$2:$E$1712,5,0),"Sin OC"),"Sin dato")</f>
        <v>21.0.0.2.0</v>
      </c>
      <c r="R1095" s="28">
        <f>IFERROR(IF(A1095="Ordenes de Compra",VLOOKUP($I1095,'Ordenes de Compra'!$B$2:$E$1712,3,0),"Sin OC"),"Sin dato")</f>
        <v>6917913</v>
      </c>
      <c r="S1095" s="1" t="str">
        <f>VLOOKUP($U1095,'Tablas intermedias'!$C$1:$H$222,5,0)</f>
        <v>Programa</v>
      </c>
      <c r="T1095" s="29" t="str">
        <f t="shared" si="52"/>
        <v>OK</v>
      </c>
      <c r="U1095" s="30" t="str">
        <f t="shared" si="53"/>
        <v>FTODARODESPACHO - DespachoDNHFYSF#MS - Dirección nacional de habilitación, fiscalización y sanidad de fronteras</v>
      </c>
      <c r="V1095" s="1" t="str">
        <f>VLOOKUP(U1095,'Tablas intermedias'!$C$1:$H$222,6,0)</f>
        <v>Si</v>
      </c>
      <c r="W1095" s="1" t="str">
        <f ca="1">IF(O1095&lt;30,"menos de 30 días","más de 30 días")</f>
        <v>menos de 30 días</v>
      </c>
    </row>
    <row r="1096" spans="1:23" ht="14.25" hidden="1" thickTop="1" thickBot="1" x14ac:dyDescent="0.25">
      <c r="A1096" s="17" t="str">
        <f>IF(DetalleExp!H1096='Tablas intermedias'!$A$2,"Ordenes de Compra",IF(DetalleExp!H1096='Tablas intermedias'!$A$3,"Financiamiento Internacional","Legítimo Abono"))</f>
        <v>Legítimo Abono</v>
      </c>
      <c r="B1096" s="7">
        <f>DetalleExp!E1096</f>
        <v>44306</v>
      </c>
      <c r="C1096" s="1" t="str">
        <f>DetalleExp!A1096</f>
        <v>EX-2021-34295551-APN-DD#MS</v>
      </c>
      <c r="D1096" s="1" t="str">
        <f>IF(A1096="Ordenes de Compra",VLOOKUP(C1096,Autogestión!$B$2:$D$5090,3,0),IF(A1096="Legítimo Abono",VLOOKUP(C1096,NoAmpOC!$B$2:$H$988,7,0),"Factura"))</f>
        <v>Factura B</v>
      </c>
      <c r="E1096" s="26" t="str">
        <f>IF(A1096="Ordenes de Compra",VLOOKUP($C1096,Autogestión!$B$2:$G$5090,6,0),IF(A1096="Financiamiento Internacional",VLOOKUP($C1096,FinInt!$B$2:$G$508,6,0),"Legítimo Abono"))</f>
        <v>Legítimo Abono</v>
      </c>
      <c r="F1096" s="26" t="str">
        <f>IF($A1096="Ordenes de Compra","ARS",IF($A1096="Financiamiento Internacional",VLOOKUP($C1096,FinInt!$B$2:$Q$508,15,0),VLOOKUP($C1096,NoAmpOC!$B$2:$T$988,18,0)))</f>
        <v>ARS</v>
      </c>
      <c r="G1096" s="5">
        <f>IF($A1096="Ordenes de Compra",VLOOKUP($C1096,Autogestión!$B$2:$H$5090,7,0),IF($A1096="Financiamiento Internacional",VLOOKUP($C1096,FinInt!$B$2:$Q$1308,16,0),VLOOKUP($C1096,NoAmpOC!$B$2:$T$988,19,0)))</f>
        <v>19412.59</v>
      </c>
      <c r="H1096" s="5">
        <f t="shared" si="51"/>
        <v>19412.59</v>
      </c>
      <c r="I1096" s="26" t="str">
        <f>IF($A1096="Ordenes de Compra",VLOOKUP($C1096,Autogestión!$B$2:$J$5090,9,0),IF($A1096="Financiamiento Internacional",VLOOKUP($C1096,FinInt!$B$2:$G$1555,6,0),"Legitimo Abono"))</f>
        <v>Legitimo Abono</v>
      </c>
      <c r="J1096" s="1" t="str">
        <f>IF($A1096="Ordenes de Compra",VLOOKUP($C1096,Autogestión!$B$2:$R$5090,17,0),IF($A1096="Financiamiento Internacional",VLOOKUP($C1096,FinInt!$B$2:$O$1508,14,0),VLOOKUP($C1096,NoAmpOC!$B$2:$R$988,17,0)))</f>
        <v>NOVARTIS ARGENTINA SA</v>
      </c>
      <c r="K1096" s="7" t="str">
        <f>DetalleExp!AP1096</f>
        <v>LCOURREGES</v>
      </c>
      <c r="L1096" s="7" t="str">
        <f>DetalleExp!AQ1096</f>
        <v>TESORERIA - Tesorería</v>
      </c>
      <c r="M1096" s="7" t="str">
        <f>DetalleExp!AR1096</f>
        <v>DCYT#MS - Dirección de contabilidad y tesorería</v>
      </c>
      <c r="N1096" s="7">
        <f>DetalleExp!AS1096</f>
        <v>44347</v>
      </c>
      <c r="O1096" s="27">
        <f ca="1">ROUNDUP(TODAY()-N1096,0)</f>
        <v>8</v>
      </c>
      <c r="P1096" s="27">
        <f ca="1">ROUNDUP(TODAY()-B1096,0)</f>
        <v>49</v>
      </c>
      <c r="Q1096" s="1" t="str">
        <f>IFERROR(IF(A1096="Ordenes de Compra",VLOOKUP($E1096,'Ordenes de Compra'!$A$2:$E$1712,5,0),"Sin OC"),"Sin dato")</f>
        <v>Sin OC</v>
      </c>
      <c r="R1096" s="28" t="str">
        <f>IFERROR(IF(A1096="Ordenes de Compra",VLOOKUP($I1096,'Ordenes de Compra'!$B$2:$E$1712,3,0),"Sin OC"),"Sin dato")</f>
        <v>Sin OC</v>
      </c>
      <c r="S1096" s="1" t="str">
        <f>VLOOKUP($U1096,'Tablas intermedias'!$C$1:$H$222,5,0)</f>
        <v>Tesorería</v>
      </c>
      <c r="T1096" s="29" t="str">
        <f t="shared" si="52"/>
        <v>OK</v>
      </c>
      <c r="U1096" s="30" t="str">
        <f t="shared" si="53"/>
        <v>LCOURREGESTESORERIA - TesoreríaDCYT#MS - Dirección de contabilidad y tesorería</v>
      </c>
      <c r="V1096" s="1" t="str">
        <f>VLOOKUP(U1096,'Tablas intermedias'!$C$1:$H$222,6,0)</f>
        <v>No</v>
      </c>
      <c r="W1096" s="1" t="str">
        <f ca="1">IF(O1096&lt;30,"menos de 30 días","más de 30 días")</f>
        <v>menos de 30 días</v>
      </c>
    </row>
    <row r="1097" spans="1:23" ht="14.25" hidden="1" thickTop="1" thickBot="1" x14ac:dyDescent="0.25">
      <c r="A1097" s="17" t="str">
        <f>IF(DetalleExp!H1097='Tablas intermedias'!$A$2,"Ordenes de Compra",IF(DetalleExp!H1097='Tablas intermedias'!$A$3,"Financiamiento Internacional","Legítimo Abono"))</f>
        <v>Legítimo Abono</v>
      </c>
      <c r="B1097" s="7">
        <f>DetalleExp!E1097</f>
        <v>44307</v>
      </c>
      <c r="C1097" s="1" t="str">
        <f>DetalleExp!A1097</f>
        <v>EX-2021-34515565-APN-DD#MS</v>
      </c>
      <c r="D1097" s="1" t="str">
        <f>IF(A1097="Ordenes de Compra",VLOOKUP(C1097,Autogestión!$B$2:$D$5090,3,0),IF(A1097="Legítimo Abono",VLOOKUP(C1097,NoAmpOC!$B$2:$H$988,7,0),"Factura"))</f>
        <v>Factura B</v>
      </c>
      <c r="E1097" s="26" t="str">
        <f>IF(A1097="Ordenes de Compra",VLOOKUP($C1097,Autogestión!$B$2:$G$5090,6,0),IF(A1097="Financiamiento Internacional",VLOOKUP($C1097,FinInt!$B$2:$G$508,6,0),"Legítimo Abono"))</f>
        <v>Legítimo Abono</v>
      </c>
      <c r="F1097" s="26" t="str">
        <f>IF($A1097="Ordenes de Compra","ARS",IF($A1097="Financiamiento Internacional",VLOOKUP($C1097,FinInt!$B$2:$Q$508,15,0),VLOOKUP($C1097,NoAmpOC!$B$2:$T$988,18,0)))</f>
        <v>ARS</v>
      </c>
      <c r="G1097" s="5">
        <f>IF($A1097="Ordenes de Compra",VLOOKUP($C1097,Autogestión!$B$2:$H$5090,7,0),IF($A1097="Financiamiento Internacional",VLOOKUP($C1097,FinInt!$B$2:$Q$1308,16,0),VLOOKUP($C1097,NoAmpOC!$B$2:$T$988,19,0)))</f>
        <v>22824.87</v>
      </c>
      <c r="H1097" s="5">
        <f t="shared" si="51"/>
        <v>22824.87</v>
      </c>
      <c r="I1097" s="26" t="str">
        <f>IF($A1097="Ordenes de Compra",VLOOKUP($C1097,Autogestión!$B$2:$J$5090,9,0),IF($A1097="Financiamiento Internacional",VLOOKUP($C1097,FinInt!$B$2:$G$1555,6,0),"Legitimo Abono"))</f>
        <v>Legitimo Abono</v>
      </c>
      <c r="J1097" s="1" t="str">
        <f>IF($A1097="Ordenes de Compra",VLOOKUP($C1097,Autogestión!$B$2:$R$5090,17,0),IF($A1097="Financiamiento Internacional",VLOOKUP($C1097,FinInt!$B$2:$O$1508,14,0),VLOOKUP($C1097,NoAmpOC!$B$2:$R$988,17,0)))</f>
        <v>TELEFONICA DE ARGENTINA</v>
      </c>
      <c r="K1097" s="7" t="str">
        <f>DetalleExp!AP1097</f>
        <v>DTIYC#MS-PVD</v>
      </c>
      <c r="L1097" s="7" t="str">
        <f>DetalleExp!AQ1097</f>
        <v>PVD - Privada</v>
      </c>
      <c r="M1097" s="7" t="str">
        <f>DetalleExp!AR1097</f>
        <v>DTIYC#MS - Dirección de tecnologías de la información y de las comunicaciones</v>
      </c>
      <c r="N1097" s="7">
        <f>DetalleExp!AS1097</f>
        <v>44330</v>
      </c>
      <c r="O1097" s="27">
        <f ca="1">ROUNDUP(TODAY()-N1097,0)</f>
        <v>25</v>
      </c>
      <c r="P1097" s="27">
        <f ca="1">ROUNDUP(TODAY()-B1097,0)</f>
        <v>48</v>
      </c>
      <c r="Q1097" s="1" t="str">
        <f>IFERROR(IF(A1097="Ordenes de Compra",VLOOKUP($E1097,'Ordenes de Compra'!$A$2:$E$1712,5,0),"Sin OC"),"Sin dato")</f>
        <v>Sin OC</v>
      </c>
      <c r="R1097" s="28" t="str">
        <f>IFERROR(IF(A1097="Ordenes de Compra",VLOOKUP($I1097,'Ordenes de Compra'!$B$2:$E$1712,3,0),"Sin OC"),"Sin dato")</f>
        <v>Sin OC</v>
      </c>
      <c r="S1097" s="1" t="str">
        <f>VLOOKUP($U1097,'Tablas intermedias'!$C$1:$H$222,5,0)</f>
        <v>Programa</v>
      </c>
      <c r="T1097" s="29" t="str">
        <f t="shared" si="52"/>
        <v>OK</v>
      </c>
      <c r="U1097" s="30" t="str">
        <f t="shared" si="53"/>
        <v>DTIYC#MS-PVDPVD - PrivadaDTIYC#MS - Dirección de tecnologías de la información y de las comunicaciones</v>
      </c>
      <c r="V1097" s="1" t="str">
        <f>VLOOKUP(U1097,'Tablas intermedias'!$C$1:$H$222,6,0)</f>
        <v>Si</v>
      </c>
      <c r="W1097" s="1" t="str">
        <f ca="1">IF(O1097&lt;30,"menos de 30 días","más de 30 días")</f>
        <v>menos de 30 días</v>
      </c>
    </row>
    <row r="1098" spans="1:23" ht="14.25" hidden="1" thickTop="1" thickBot="1" x14ac:dyDescent="0.25">
      <c r="A1098" s="17" t="str">
        <f>IF(DetalleExp!H1098='Tablas intermedias'!$A$2,"Ordenes de Compra",IF(DetalleExp!H1098='Tablas intermedias'!$A$3,"Financiamiento Internacional","Legítimo Abono"))</f>
        <v>Legítimo Abono</v>
      </c>
      <c r="B1098" s="7">
        <f>DetalleExp!E1098</f>
        <v>44307</v>
      </c>
      <c r="C1098" s="1" t="str">
        <f>DetalleExp!A1098</f>
        <v>EX-2021-34527350-APN-DD#MS</v>
      </c>
      <c r="D1098" s="1" t="str">
        <f>IF(A1098="Ordenes de Compra",VLOOKUP(C1098,Autogestión!$B$2:$D$5090,3,0),IF(A1098="Legítimo Abono",VLOOKUP(C1098,NoAmpOC!$B$2:$H$988,7,0),"Factura"))</f>
        <v>Factura B</v>
      </c>
      <c r="E1098" s="26" t="str">
        <f>IF(A1098="Ordenes de Compra",VLOOKUP($C1098,Autogestión!$B$2:$G$5090,6,0),IF(A1098="Financiamiento Internacional",VLOOKUP($C1098,FinInt!$B$2:$G$508,6,0),"Legítimo Abono"))</f>
        <v>Legítimo Abono</v>
      </c>
      <c r="F1098" s="26" t="str">
        <f>IF($A1098="Ordenes de Compra","ARS",IF($A1098="Financiamiento Internacional",VLOOKUP($C1098,FinInt!$B$2:$Q$508,15,0),VLOOKUP($C1098,NoAmpOC!$B$2:$T$988,18,0)))</f>
        <v>ARS</v>
      </c>
      <c r="G1098" s="5">
        <f>IF($A1098="Ordenes de Compra",VLOOKUP($C1098,Autogestión!$B$2:$H$5090,7,0),IF($A1098="Financiamiento Internacional",VLOOKUP($C1098,FinInt!$B$2:$Q$1308,16,0),VLOOKUP($C1098,NoAmpOC!$B$2:$T$988,19,0)))</f>
        <v>25540.52</v>
      </c>
      <c r="H1098" s="5">
        <f t="shared" si="51"/>
        <v>25540.52</v>
      </c>
      <c r="I1098" s="26" t="str">
        <f>IF($A1098="Ordenes de Compra",VLOOKUP($C1098,Autogestión!$B$2:$J$5090,9,0),IF($A1098="Financiamiento Internacional",VLOOKUP($C1098,FinInt!$B$2:$G$1555,6,0),"Legitimo Abono"))</f>
        <v>Legitimo Abono</v>
      </c>
      <c r="J1098" s="1" t="str">
        <f>IF($A1098="Ordenes de Compra",VLOOKUP($C1098,Autogestión!$B$2:$R$5090,17,0),IF($A1098="Financiamiento Internacional",VLOOKUP($C1098,FinInt!$B$2:$O$1508,14,0),VLOOKUP($C1098,NoAmpOC!$B$2:$R$988,17,0)))</f>
        <v>TELEFONICA DE ARGENTINA</v>
      </c>
      <c r="K1098" s="7" t="str">
        <f>DetalleExp!AP1098</f>
        <v>DTIYC#MS-EE_GESTION_ADMINISTRATIVA</v>
      </c>
      <c r="L1098" s="7" t="str">
        <f>DetalleExp!AQ1098</f>
        <v>EE_GESTION_ADMINISTRATIVA - Administración dtiyc</v>
      </c>
      <c r="M1098" s="7" t="str">
        <f>DetalleExp!AR1098</f>
        <v>DTIYC#MS - Dirección de tecnologías de la información y de las comunicaciones</v>
      </c>
      <c r="N1098" s="7">
        <f>DetalleExp!AS1098</f>
        <v>44335</v>
      </c>
      <c r="O1098" s="27">
        <f ca="1">ROUNDUP(TODAY()-N1098,0)</f>
        <v>20</v>
      </c>
      <c r="P1098" s="27">
        <f ca="1">ROUNDUP(TODAY()-B1098,0)</f>
        <v>48</v>
      </c>
      <c r="Q1098" s="1" t="str">
        <f>IFERROR(IF(A1098="Ordenes de Compra",VLOOKUP($E1098,'Ordenes de Compra'!$A$2:$E$1712,5,0),"Sin OC"),"Sin dato")</f>
        <v>Sin OC</v>
      </c>
      <c r="R1098" s="28" t="str">
        <f>IFERROR(IF(A1098="Ordenes de Compra",VLOOKUP($I1098,'Ordenes de Compra'!$B$2:$E$1712,3,0),"Sin OC"),"Sin dato")</f>
        <v>Sin OC</v>
      </c>
      <c r="S1098" s="1" t="str">
        <f>VLOOKUP($U1098,'Tablas intermedias'!$C$1:$H$222,5,0)</f>
        <v>Programa</v>
      </c>
      <c r="T1098" s="29" t="str">
        <f t="shared" si="52"/>
        <v>OK</v>
      </c>
      <c r="U1098" s="30" t="str">
        <f t="shared" si="53"/>
        <v>DTIYC#MS-EE_GESTION_ADMINISTRATIVAEE_GESTION_ADMINISTRATIVA - Administración dtiycDTIYC#MS - Dirección de tecnologías de la información y de las comunicaciones</v>
      </c>
      <c r="V1098" s="1" t="str">
        <f>VLOOKUP(U1098,'Tablas intermedias'!$C$1:$H$222,6,0)</f>
        <v>Si</v>
      </c>
      <c r="W1098" s="1" t="str">
        <f ca="1">IF(O1098&lt;30,"menos de 30 días","más de 30 días")</f>
        <v>menos de 30 días</v>
      </c>
    </row>
    <row r="1099" spans="1:23" ht="14.25" hidden="1" thickTop="1" thickBot="1" x14ac:dyDescent="0.25">
      <c r="A1099" s="17" t="str">
        <f>IF(DetalleExp!H1099='Tablas intermedias'!$A$2,"Ordenes de Compra",IF(DetalleExp!H1099='Tablas intermedias'!$A$3,"Financiamiento Internacional","Legítimo Abono"))</f>
        <v>Legítimo Abono</v>
      </c>
      <c r="B1099" s="7">
        <f>DetalleExp!E1099</f>
        <v>44307</v>
      </c>
      <c r="C1099" s="1" t="str">
        <f>DetalleExp!A1099</f>
        <v>EX-2021-34530199-APN-DD#MS</v>
      </c>
      <c r="D1099" s="1" t="str">
        <f>IF(A1099="Ordenes de Compra",VLOOKUP(C1099,Autogestión!$B$2:$D$5090,3,0),IF(A1099="Legítimo Abono",VLOOKUP(C1099,NoAmpOC!$B$2:$H$988,7,0),"Factura"))</f>
        <v>Factura B</v>
      </c>
      <c r="E1099" s="26" t="str">
        <f>IF(A1099="Ordenes de Compra",VLOOKUP($C1099,Autogestión!$B$2:$G$5090,6,0),IF(A1099="Financiamiento Internacional",VLOOKUP($C1099,FinInt!$B$2:$G$508,6,0),"Legítimo Abono"))</f>
        <v>Legítimo Abono</v>
      </c>
      <c r="F1099" s="26" t="str">
        <f>IF($A1099="Ordenes de Compra","ARS",IF($A1099="Financiamiento Internacional",VLOOKUP($C1099,FinInt!$B$2:$Q$508,15,0),VLOOKUP($C1099,NoAmpOC!$B$2:$T$988,18,0)))</f>
        <v>ARS</v>
      </c>
      <c r="G1099" s="5">
        <f>IF($A1099="Ordenes de Compra",VLOOKUP($C1099,Autogestión!$B$2:$H$5090,7,0),IF($A1099="Financiamiento Internacional",VLOOKUP($C1099,FinInt!$B$2:$Q$1308,16,0),VLOOKUP($C1099,NoAmpOC!$B$2:$T$988,19,0)))</f>
        <v>79999</v>
      </c>
      <c r="H1099" s="5">
        <f t="shared" si="51"/>
        <v>79999</v>
      </c>
      <c r="I1099" s="26" t="str">
        <f>IF($A1099="Ordenes de Compra",VLOOKUP($C1099,Autogestión!$B$2:$J$5090,9,0),IF($A1099="Financiamiento Internacional",VLOOKUP($C1099,FinInt!$B$2:$G$1555,6,0),"Legitimo Abono"))</f>
        <v>Legitimo Abono</v>
      </c>
      <c r="J1099" s="1" t="str">
        <f>IF($A1099="Ordenes de Compra",VLOOKUP($C1099,Autogestión!$B$2:$R$5090,17,0),IF($A1099="Financiamiento Internacional",VLOOKUP($C1099,FinInt!$B$2:$O$1508,14,0),VLOOKUP($C1099,NoAmpOC!$B$2:$R$988,17,0)))</f>
        <v>TELEFONICA DE ARGENTINA</v>
      </c>
      <c r="K1099" s="7" t="str">
        <f>DetalleExp!AP1099</f>
        <v>DTIYC#MS-EE_GESTION_ADMINISTRATIVA</v>
      </c>
      <c r="L1099" s="7" t="str">
        <f>DetalleExp!AQ1099</f>
        <v>EE_GESTION_ADMINISTRATIVA - Administración dtiyc</v>
      </c>
      <c r="M1099" s="7" t="str">
        <f>DetalleExp!AR1099</f>
        <v>DTIYC#MS - Dirección de tecnologías de la información y de las comunicaciones</v>
      </c>
      <c r="N1099" s="7">
        <f>DetalleExp!AS1099</f>
        <v>44335</v>
      </c>
      <c r="O1099" s="27">
        <f ca="1">ROUNDUP(TODAY()-N1099,0)</f>
        <v>20</v>
      </c>
      <c r="P1099" s="27">
        <f ca="1">ROUNDUP(TODAY()-B1099,0)</f>
        <v>48</v>
      </c>
      <c r="Q1099" s="1" t="str">
        <f>IFERROR(IF(A1099="Ordenes de Compra",VLOOKUP($E1099,'Ordenes de Compra'!$A$2:$E$1712,5,0),"Sin OC"),"Sin dato")</f>
        <v>Sin OC</v>
      </c>
      <c r="R1099" s="28" t="str">
        <f>IFERROR(IF(A1099="Ordenes de Compra",VLOOKUP($I1099,'Ordenes de Compra'!$B$2:$E$1712,3,0),"Sin OC"),"Sin dato")</f>
        <v>Sin OC</v>
      </c>
      <c r="S1099" s="1" t="str">
        <f>VLOOKUP($U1099,'Tablas intermedias'!$C$1:$H$222,5,0)</f>
        <v>Programa</v>
      </c>
      <c r="T1099" s="29" t="str">
        <f t="shared" si="52"/>
        <v>OK</v>
      </c>
      <c r="U1099" s="30" t="str">
        <f t="shared" si="53"/>
        <v>DTIYC#MS-EE_GESTION_ADMINISTRATIVAEE_GESTION_ADMINISTRATIVA - Administración dtiycDTIYC#MS - Dirección de tecnologías de la información y de las comunicaciones</v>
      </c>
      <c r="V1099" s="1" t="str">
        <f>VLOOKUP(U1099,'Tablas intermedias'!$C$1:$H$222,6,0)</f>
        <v>Si</v>
      </c>
      <c r="W1099" s="1" t="str">
        <f ca="1">IF(O1099&lt;30,"menos de 30 días","más de 30 días")</f>
        <v>menos de 30 días</v>
      </c>
    </row>
    <row r="1100" spans="1:23" ht="14.25" hidden="1" thickTop="1" thickBot="1" x14ac:dyDescent="0.25">
      <c r="A1100" s="17" t="str">
        <f>IF(DetalleExp!H1100='Tablas intermedias'!$A$2,"Ordenes de Compra",IF(DetalleExp!H1100='Tablas intermedias'!$A$3,"Financiamiento Internacional","Legítimo Abono"))</f>
        <v>Legítimo Abono</v>
      </c>
      <c r="B1100" s="7">
        <f>DetalleExp!E1100</f>
        <v>44307</v>
      </c>
      <c r="C1100" s="1" t="str">
        <f>DetalleExp!A1100</f>
        <v>EX-2021-34533154-APN-DD#MS</v>
      </c>
      <c r="D1100" s="1" t="str">
        <f>IF(A1100="Ordenes de Compra",VLOOKUP(C1100,Autogestión!$B$2:$D$5090,3,0),IF(A1100="Legítimo Abono",VLOOKUP(C1100,NoAmpOC!$B$2:$H$988,7,0),"Factura"))</f>
        <v>Factura B</v>
      </c>
      <c r="E1100" s="26" t="str">
        <f>IF(A1100="Ordenes de Compra",VLOOKUP($C1100,Autogestión!$B$2:$G$5090,6,0),IF(A1100="Financiamiento Internacional",VLOOKUP($C1100,FinInt!$B$2:$G$508,6,0),"Legítimo Abono"))</f>
        <v>Legítimo Abono</v>
      </c>
      <c r="F1100" s="26" t="str">
        <f>IF($A1100="Ordenes de Compra","ARS",IF($A1100="Financiamiento Internacional",VLOOKUP($C1100,FinInt!$B$2:$Q$508,15,0),VLOOKUP($C1100,NoAmpOC!$B$2:$T$988,18,0)))</f>
        <v>ARS</v>
      </c>
      <c r="G1100" s="5">
        <f>IF($A1100="Ordenes de Compra",VLOOKUP($C1100,Autogestión!$B$2:$H$5090,7,0),IF($A1100="Financiamiento Internacional",VLOOKUP($C1100,FinInt!$B$2:$Q$1308,16,0),VLOOKUP($C1100,NoAmpOC!$B$2:$T$988,19,0)))</f>
        <v>38149.94</v>
      </c>
      <c r="H1100" s="5">
        <f t="shared" si="51"/>
        <v>38149.94</v>
      </c>
      <c r="I1100" s="26" t="str">
        <f>IF($A1100="Ordenes de Compra",VLOOKUP($C1100,Autogestión!$B$2:$J$5090,9,0),IF($A1100="Financiamiento Internacional",VLOOKUP($C1100,FinInt!$B$2:$G$1555,6,0),"Legitimo Abono"))</f>
        <v>Legitimo Abono</v>
      </c>
      <c r="J1100" s="1" t="str">
        <f>IF($A1100="Ordenes de Compra",VLOOKUP($C1100,Autogestión!$B$2:$R$5090,17,0),IF($A1100="Financiamiento Internacional",VLOOKUP($C1100,FinInt!$B$2:$O$1508,14,0),VLOOKUP($C1100,NoAmpOC!$B$2:$R$988,17,0)))</f>
        <v>TELEFONICA DE ARGENTINA</v>
      </c>
      <c r="K1100" s="7" t="str">
        <f>DetalleExp!AP1100</f>
        <v>DTIYC#MS-PVD</v>
      </c>
      <c r="L1100" s="7" t="str">
        <f>DetalleExp!AQ1100</f>
        <v>PVD - Privada</v>
      </c>
      <c r="M1100" s="7" t="str">
        <f>DetalleExp!AR1100</f>
        <v>DTIYC#MS - Dirección de tecnologías de la información y de las comunicaciones</v>
      </c>
      <c r="N1100" s="7">
        <f>DetalleExp!AS1100</f>
        <v>44330</v>
      </c>
      <c r="O1100" s="27">
        <f ca="1">ROUNDUP(TODAY()-N1100,0)</f>
        <v>25</v>
      </c>
      <c r="P1100" s="27">
        <f ca="1">ROUNDUP(TODAY()-B1100,0)</f>
        <v>48</v>
      </c>
      <c r="Q1100" s="1" t="str">
        <f>IFERROR(IF(A1100="Ordenes de Compra",VLOOKUP($E1100,'Ordenes de Compra'!$A$2:$E$1712,5,0),"Sin OC"),"Sin dato")</f>
        <v>Sin OC</v>
      </c>
      <c r="R1100" s="28" t="str">
        <f>IFERROR(IF(A1100="Ordenes de Compra",VLOOKUP($I1100,'Ordenes de Compra'!$B$2:$E$1712,3,0),"Sin OC"),"Sin dato")</f>
        <v>Sin OC</v>
      </c>
      <c r="S1100" s="1" t="str">
        <f>VLOOKUP($U1100,'Tablas intermedias'!$C$1:$H$222,5,0)</f>
        <v>Programa</v>
      </c>
      <c r="T1100" s="29" t="str">
        <f t="shared" si="52"/>
        <v>OK</v>
      </c>
      <c r="U1100" s="30" t="str">
        <f t="shared" si="53"/>
        <v>DTIYC#MS-PVDPVD - PrivadaDTIYC#MS - Dirección de tecnologías de la información y de las comunicaciones</v>
      </c>
      <c r="V1100" s="1" t="str">
        <f>VLOOKUP(U1100,'Tablas intermedias'!$C$1:$H$222,6,0)</f>
        <v>Si</v>
      </c>
      <c r="W1100" s="1" t="str">
        <f ca="1">IF(O1100&lt;30,"menos de 30 días","más de 30 días")</f>
        <v>menos de 30 días</v>
      </c>
    </row>
    <row r="1101" spans="1:23" ht="14.25" hidden="1" thickTop="1" thickBot="1" x14ac:dyDescent="0.25">
      <c r="A1101" s="17" t="str">
        <f>IF(DetalleExp!H1101='Tablas intermedias'!$A$2,"Ordenes de Compra",IF(DetalleExp!H1101='Tablas intermedias'!$A$3,"Financiamiento Internacional","Legítimo Abono"))</f>
        <v>Ordenes de Compra</v>
      </c>
      <c r="B1101" s="7">
        <f>DetalleExp!E1101</f>
        <v>44307</v>
      </c>
      <c r="C1101" s="1" t="str">
        <f>DetalleExp!A1101</f>
        <v>EX-2021-34555121-APN-DTYC#MS</v>
      </c>
      <c r="D1101" s="1" t="str">
        <f>IF(A1101="Ordenes de Compra",VLOOKUP(C1101,Autogestión!$B$2:$D$5090,3,0),IF(A1101="Legítimo Abono",VLOOKUP(C1101,NoAmpOC!$B$2:$H$988,7,0),"Factura"))</f>
        <v xml:space="preserve"> </v>
      </c>
      <c r="E1101" s="26" t="str">
        <f>IF(A1101="Ordenes de Compra",VLOOKUP($C1101,Autogestión!$B$2:$G$5090,6,0),IF(A1101="Financiamiento Internacional",VLOOKUP($C1101,FinInt!$B$2:$G$508,6,0),"Legítimo Abono"))</f>
        <v>80-0001-LPU19</v>
      </c>
      <c r="F1101" s="26" t="str">
        <f>IF($A1101="Ordenes de Compra","ARS",IF($A1101="Financiamiento Internacional",VLOOKUP($C1101,FinInt!$B$2:$Q$508,15,0),VLOOKUP($C1101,NoAmpOC!$B$2:$T$988,18,0)))</f>
        <v>ARS</v>
      </c>
      <c r="G1101" s="5">
        <f>IF($A1101="Ordenes de Compra",VLOOKUP($C1101,Autogestión!$B$2:$H$5090,7,0),IF($A1101="Financiamiento Internacional",VLOOKUP($C1101,FinInt!$B$2:$Q$1308,16,0),VLOOKUP($C1101,NoAmpOC!$B$2:$T$988,19,0)))</f>
        <v>802071.76</v>
      </c>
      <c r="H1101" s="5">
        <f t="shared" si="51"/>
        <v>802071.76</v>
      </c>
      <c r="I1101" s="26" t="str">
        <f>IF($A1101="Ordenes de Compra",VLOOKUP($C1101,Autogestión!$B$2:$J$5090,9,0),IF($A1101="Financiamiento Internacional",VLOOKUP($C1101,FinInt!$B$2:$G$1555,6,0),"Legitimo Abono"))</f>
        <v>80-1149-OC19</v>
      </c>
      <c r="J1101" s="1" t="str">
        <f>IF($A1101="Ordenes de Compra",VLOOKUP($C1101,Autogestión!$B$2:$R$5090,17,0),IF($A1101="Financiamiento Internacional",VLOOKUP($C1101,FinInt!$B$2:$O$1508,14,0),VLOOKUP($C1101,NoAmpOC!$B$2:$R$988,17,0)))</f>
        <v>SUIZO ARGENTINA S.A.</v>
      </c>
      <c r="K1101" s="7" t="str">
        <f>DetalleExp!AP1101</f>
        <v>MMORANDO</v>
      </c>
      <c r="L1101" s="7" t="str">
        <f>DetalleExp!AQ1101</f>
        <v>ADMINISTRACION - Administracion</v>
      </c>
      <c r="M1101" s="7" t="str">
        <f>DetalleExp!AR1101</f>
        <v>DCEI#MS - Dirección de control de enfermedades inmunoprevenibles</v>
      </c>
      <c r="N1101" s="7">
        <f>DetalleExp!AS1101</f>
        <v>44314</v>
      </c>
      <c r="O1101" s="27">
        <f ca="1">ROUNDUP(TODAY()-N1101,0)</f>
        <v>41</v>
      </c>
      <c r="P1101" s="27">
        <f ca="1">ROUNDUP(TODAY()-B1101,0)</f>
        <v>48</v>
      </c>
      <c r="Q1101" s="1" t="str">
        <f>IFERROR(IF(A1101="Ordenes de Compra",VLOOKUP($E1101,'Ordenes de Compra'!$A$2:$E$1712,5,0),"Sin OC"),"Sin dato")</f>
        <v>20.0.0.43.0</v>
      </c>
      <c r="R1101" s="28">
        <f>IFERROR(IF(A1101="Ordenes de Compra",VLOOKUP($I1101,'Ordenes de Compra'!$B$2:$E$1712,3,0),"Sin OC"),"Sin dato")</f>
        <v>152754737</v>
      </c>
      <c r="S1101" s="1" t="str">
        <f>VLOOKUP($U1101,'Tablas intermedias'!$C$1:$H$222,5,0)</f>
        <v>Programa</v>
      </c>
      <c r="T1101" s="29" t="str">
        <f t="shared" si="52"/>
        <v>OK</v>
      </c>
      <c r="U1101" s="30" t="str">
        <f t="shared" si="53"/>
        <v>MMORANDOADMINISTRACION - AdministracionDCEI#MS - Dirección de control de enfermedades inmunoprevenibles</v>
      </c>
      <c r="V1101" s="1" t="str">
        <f>VLOOKUP(U1101,'Tablas intermedias'!$C$1:$H$222,6,0)</f>
        <v>Si</v>
      </c>
      <c r="W1101" s="1" t="str">
        <f ca="1">IF(O1101&lt;30,"menos de 30 días","más de 30 días")</f>
        <v>más de 30 días</v>
      </c>
    </row>
    <row r="1102" spans="1:23" ht="14.25" hidden="1" thickTop="1" thickBot="1" x14ac:dyDescent="0.25">
      <c r="A1102" s="17" t="str">
        <f>IF(DetalleExp!H1102='Tablas intermedias'!$A$2,"Ordenes de Compra",IF(DetalleExp!H1102='Tablas intermedias'!$A$3,"Financiamiento Internacional","Legítimo Abono"))</f>
        <v>Legítimo Abono</v>
      </c>
      <c r="B1102" s="7">
        <f>DetalleExp!E1102</f>
        <v>44307</v>
      </c>
      <c r="C1102" s="1" t="str">
        <f>DetalleExp!A1102</f>
        <v>EX-2021-34557190-APN-DD#MS</v>
      </c>
      <c r="D1102" s="1" t="str">
        <f>IF(A1102="Ordenes de Compra",VLOOKUP(C1102,Autogestión!$B$2:$D$5090,3,0),IF(A1102="Legítimo Abono",VLOOKUP(C1102,NoAmpOC!$B$2:$H$988,7,0),"Factura"))</f>
        <v>Factura B</v>
      </c>
      <c r="E1102" s="26" t="str">
        <f>IF(A1102="Ordenes de Compra",VLOOKUP($C1102,Autogestión!$B$2:$G$5090,6,0),IF(A1102="Financiamiento Internacional",VLOOKUP($C1102,FinInt!$B$2:$G$508,6,0),"Legítimo Abono"))</f>
        <v>Legítimo Abono</v>
      </c>
      <c r="F1102" s="26" t="str">
        <f>IF($A1102="Ordenes de Compra","ARS",IF($A1102="Financiamiento Internacional",VLOOKUP($C1102,FinInt!$B$2:$Q$508,15,0),VLOOKUP($C1102,NoAmpOC!$B$2:$T$988,18,0)))</f>
        <v>ARS</v>
      </c>
      <c r="G1102" s="5">
        <f>IF($A1102="Ordenes de Compra",VLOOKUP($C1102,Autogestión!$B$2:$H$5090,7,0),IF($A1102="Financiamiento Internacional",VLOOKUP($C1102,FinInt!$B$2:$Q$1308,16,0),VLOOKUP($C1102,NoAmpOC!$B$2:$T$988,19,0)))</f>
        <v>46.97</v>
      </c>
      <c r="H1102" s="5">
        <f t="shared" si="51"/>
        <v>46.97</v>
      </c>
      <c r="I1102" s="26" t="str">
        <f>IF($A1102="Ordenes de Compra",VLOOKUP($C1102,Autogestión!$B$2:$J$5090,9,0),IF($A1102="Financiamiento Internacional",VLOOKUP($C1102,FinInt!$B$2:$G$1555,6,0),"Legitimo Abono"))</f>
        <v>Legitimo Abono</v>
      </c>
      <c r="J1102" s="1" t="str">
        <f>IF($A1102="Ordenes de Compra",VLOOKUP($C1102,Autogestión!$B$2:$R$5090,17,0),IF($A1102="Financiamiento Internacional",VLOOKUP($C1102,FinInt!$B$2:$O$1508,14,0),VLOOKUP($C1102,NoAmpOC!$B$2:$R$988,17,0)))</f>
        <v>TELEFONICA DE ARGENTINA</v>
      </c>
      <c r="K1102" s="7" t="str">
        <f>DetalleExp!AP1102</f>
        <v>DGA#MS-PVD</v>
      </c>
      <c r="L1102" s="7" t="str">
        <f>DetalleExp!AQ1102</f>
        <v>PVD - Privada - dirección general de administración</v>
      </c>
      <c r="M1102" s="7" t="str">
        <f>DetalleExp!AR1102</f>
        <v>DGA#MS - Dirección general de administración</v>
      </c>
      <c r="N1102" s="7">
        <f>DetalleExp!AS1102</f>
        <v>44308</v>
      </c>
      <c r="O1102" s="27">
        <f ca="1">ROUNDUP(TODAY()-N1102,0)</f>
        <v>47</v>
      </c>
      <c r="P1102" s="27">
        <f ca="1">ROUNDUP(TODAY()-B1102,0)</f>
        <v>48</v>
      </c>
      <c r="Q1102" s="1" t="str">
        <f>IFERROR(IF(A1102="Ordenes de Compra",VLOOKUP($E1102,'Ordenes de Compra'!$A$2:$E$1712,5,0),"Sin OC"),"Sin dato")</f>
        <v>Sin OC</v>
      </c>
      <c r="R1102" s="28" t="str">
        <f>IFERROR(IF(A1102="Ordenes de Compra",VLOOKUP($I1102,'Ordenes de Compra'!$B$2:$E$1712,3,0),"Sin OC"),"Sin dato")</f>
        <v>Sin OC</v>
      </c>
      <c r="S1102" s="1" t="str">
        <f>VLOOKUP($U1102,'Tablas intermedias'!$C$1:$H$222,5,0)</f>
        <v>DGA</v>
      </c>
      <c r="T1102" s="29" t="str">
        <f t="shared" si="52"/>
        <v>OK</v>
      </c>
      <c r="U1102" s="30" t="str">
        <f t="shared" si="53"/>
        <v>DGA#MS-PVDPVD - Privada - dirección general de administraciónDGA#MS - Dirección general de administración</v>
      </c>
      <c r="V1102" s="1" t="str">
        <f>VLOOKUP(U1102,'Tablas intermedias'!$C$1:$H$222,6,0)</f>
        <v>Si</v>
      </c>
      <c r="W1102" s="1" t="str">
        <f ca="1">IF(O1102&lt;30,"menos de 30 días","más de 30 días")</f>
        <v>más de 30 días</v>
      </c>
    </row>
    <row r="1103" spans="1:23" ht="14.25" hidden="1" thickTop="1" thickBot="1" x14ac:dyDescent="0.25">
      <c r="A1103" s="17" t="str">
        <f>IF(DetalleExp!H1103='Tablas intermedias'!$A$2,"Ordenes de Compra",IF(DetalleExp!H1103='Tablas intermedias'!$A$3,"Financiamiento Internacional","Legítimo Abono"))</f>
        <v>Legítimo Abono</v>
      </c>
      <c r="B1103" s="7">
        <f>DetalleExp!E1103</f>
        <v>44307</v>
      </c>
      <c r="C1103" s="1" t="str">
        <f>DetalleExp!A1103</f>
        <v>EX-2021-34675305-APN-DD#MS</v>
      </c>
      <c r="D1103" s="1" t="str">
        <f>IF(A1103="Ordenes de Compra",VLOOKUP(C1103,Autogestión!$B$2:$D$5090,3,0),IF(A1103="Legítimo Abono",VLOOKUP(C1103,NoAmpOC!$B$2:$H$988,7,0),"Factura"))</f>
        <v>Factura B</v>
      </c>
      <c r="E1103" s="26" t="str">
        <f>IF(A1103="Ordenes de Compra",VLOOKUP($C1103,Autogestión!$B$2:$G$5090,6,0),IF(A1103="Financiamiento Internacional",VLOOKUP($C1103,FinInt!$B$2:$G$508,6,0),"Legítimo Abono"))</f>
        <v>Legítimo Abono</v>
      </c>
      <c r="F1103" s="26" t="str">
        <f>IF($A1103="Ordenes de Compra","ARS",IF($A1103="Financiamiento Internacional",VLOOKUP($C1103,FinInt!$B$2:$Q$508,15,0),VLOOKUP($C1103,NoAmpOC!$B$2:$T$988,18,0)))</f>
        <v>ARS</v>
      </c>
      <c r="G1103" s="5">
        <f>IF($A1103="Ordenes de Compra",VLOOKUP($C1103,Autogestión!$B$2:$H$5090,7,0),IF($A1103="Financiamiento Internacional",VLOOKUP($C1103,FinInt!$B$2:$Q$1308,16,0),VLOOKUP($C1103,NoAmpOC!$B$2:$T$988,19,0)))</f>
        <v>146512</v>
      </c>
      <c r="H1103" s="5">
        <f t="shared" si="51"/>
        <v>146512</v>
      </c>
      <c r="I1103" s="26" t="str">
        <f>IF($A1103="Ordenes de Compra",VLOOKUP($C1103,Autogestión!$B$2:$J$5090,9,0),IF($A1103="Financiamiento Internacional",VLOOKUP($C1103,FinInt!$B$2:$G$1555,6,0),"Legitimo Abono"))</f>
        <v>Legitimo Abono</v>
      </c>
      <c r="J1103" s="1" t="str">
        <f>IF($A1103="Ordenes de Compra",VLOOKUP($C1103,Autogestión!$B$2:$R$5090,17,0),IF($A1103="Financiamiento Internacional",VLOOKUP($C1103,FinInt!$B$2:$O$1508,14,0),VLOOKUP($C1103,NoAmpOC!$B$2:$R$988,17,0)))</f>
        <v>Larvik SA</v>
      </c>
      <c r="K1103" s="7" t="str">
        <f>DetalleExp!AP1103</f>
        <v>BCODA</v>
      </c>
      <c r="L1103" s="7" t="str">
        <f>DetalleExp!AQ1103</f>
        <v>PROFESIONALES_LEGALES - Profesionales asuntos legales</v>
      </c>
      <c r="M1103" s="7" t="str">
        <f>DetalleExp!AR1103</f>
        <v>DAL#MS - Dirección de asuntos legales</v>
      </c>
      <c r="N1103" s="7">
        <f>DetalleExp!AS1103</f>
        <v>44334</v>
      </c>
      <c r="O1103" s="27">
        <f ca="1">ROUNDUP(TODAY()-N1103,0)</f>
        <v>21</v>
      </c>
      <c r="P1103" s="27">
        <f ca="1">ROUNDUP(TODAY()-B1103,0)</f>
        <v>48</v>
      </c>
      <c r="Q1103" s="1" t="str">
        <f>IFERROR(IF(A1103="Ordenes de Compra",VLOOKUP($E1103,'Ordenes de Compra'!$A$2:$E$1712,5,0),"Sin OC"),"Sin dato")</f>
        <v>Sin OC</v>
      </c>
      <c r="R1103" s="28" t="str">
        <f>IFERROR(IF(A1103="Ordenes de Compra",VLOOKUP($I1103,'Ordenes de Compra'!$B$2:$E$1712,3,0),"Sin OC"),"Sin dato")</f>
        <v>Sin OC</v>
      </c>
      <c r="S1103" s="1" t="str">
        <f>VLOOKUP($U1103,'Tablas intermedias'!$C$1:$H$222,5,0)</f>
        <v>DAL</v>
      </c>
      <c r="T1103" s="29" t="str">
        <f t="shared" si="52"/>
        <v>OK</v>
      </c>
      <c r="U1103" s="30" t="str">
        <f t="shared" si="53"/>
        <v>BCODAPROFESIONALES_LEGALES - Profesionales asuntos legalesDAL#MS - Dirección de asuntos legales</v>
      </c>
      <c r="V1103" s="1" t="str">
        <f>VLOOKUP(U1103,'Tablas intermedias'!$C$1:$H$222,6,0)</f>
        <v>Si</v>
      </c>
      <c r="W1103" s="1" t="str">
        <f ca="1">IF(O1103&lt;30,"menos de 30 días","más de 30 días")</f>
        <v>menos de 30 días</v>
      </c>
    </row>
    <row r="1104" spans="1:23" ht="14.25" hidden="1" thickTop="1" thickBot="1" x14ac:dyDescent="0.25">
      <c r="A1104" s="17" t="str">
        <f>IF(DetalleExp!H1104='Tablas intermedias'!$A$2,"Ordenes de Compra",IF(DetalleExp!H1104='Tablas intermedias'!$A$3,"Financiamiento Internacional","Legítimo Abono"))</f>
        <v>Legítimo Abono</v>
      </c>
      <c r="B1104" s="7">
        <f>DetalleExp!E1104</f>
        <v>44307</v>
      </c>
      <c r="C1104" s="1" t="str">
        <f>DetalleExp!A1104</f>
        <v>EX-2021-34680341-APN-DD#MS</v>
      </c>
      <c r="D1104" s="1" t="str">
        <f>IF(A1104="Ordenes de Compra",VLOOKUP(C1104,Autogestión!$B$2:$D$5090,3,0),IF(A1104="Legítimo Abono",VLOOKUP(C1104,NoAmpOC!$B$2:$H$988,7,0),"Factura"))</f>
        <v>Factura B</v>
      </c>
      <c r="E1104" s="26" t="str">
        <f>IF(A1104="Ordenes de Compra",VLOOKUP($C1104,Autogestión!$B$2:$G$5090,6,0),IF(A1104="Financiamiento Internacional",VLOOKUP($C1104,FinInt!$B$2:$G$508,6,0),"Legítimo Abono"))</f>
        <v>Legítimo Abono</v>
      </c>
      <c r="F1104" s="26" t="str">
        <f>IF($A1104="Ordenes de Compra","ARS",IF($A1104="Financiamiento Internacional",VLOOKUP($C1104,FinInt!$B$2:$Q$508,15,0),VLOOKUP($C1104,NoAmpOC!$B$2:$T$988,18,0)))</f>
        <v>ARS</v>
      </c>
      <c r="G1104" s="5">
        <f>IF($A1104="Ordenes de Compra",VLOOKUP($C1104,Autogestión!$B$2:$H$5090,7,0),IF($A1104="Financiamiento Internacional",VLOOKUP($C1104,FinInt!$B$2:$Q$1308,16,0),VLOOKUP($C1104,NoAmpOC!$B$2:$T$988,19,0)))</f>
        <v>146512</v>
      </c>
      <c r="H1104" s="5">
        <f t="shared" si="51"/>
        <v>146512</v>
      </c>
      <c r="I1104" s="26" t="str">
        <f>IF($A1104="Ordenes de Compra",VLOOKUP($C1104,Autogestión!$B$2:$J$5090,9,0),IF($A1104="Financiamiento Internacional",VLOOKUP($C1104,FinInt!$B$2:$G$1555,6,0),"Legitimo Abono"))</f>
        <v>Legitimo Abono</v>
      </c>
      <c r="J1104" s="1" t="str">
        <f>IF($A1104="Ordenes de Compra",VLOOKUP($C1104,Autogestión!$B$2:$R$5090,17,0),IF($A1104="Financiamiento Internacional",VLOOKUP($C1104,FinInt!$B$2:$O$1508,14,0),VLOOKUP($C1104,NoAmpOC!$B$2:$R$988,17,0)))</f>
        <v>Larvik SA</v>
      </c>
      <c r="K1104" s="7" t="str">
        <f>DetalleExp!AP1104</f>
        <v>BCODA</v>
      </c>
      <c r="L1104" s="7" t="str">
        <f>DetalleExp!AQ1104</f>
        <v>PROFESIONALES_LEGALES - Profesionales asuntos legales</v>
      </c>
      <c r="M1104" s="7" t="str">
        <f>DetalleExp!AR1104</f>
        <v>DAL#MS - Dirección de asuntos legales</v>
      </c>
      <c r="N1104" s="7">
        <f>DetalleExp!AS1104</f>
        <v>44347</v>
      </c>
      <c r="O1104" s="27">
        <f ca="1">ROUNDUP(TODAY()-N1104,0)</f>
        <v>8</v>
      </c>
      <c r="P1104" s="27">
        <f ca="1">ROUNDUP(TODAY()-B1104,0)</f>
        <v>48</v>
      </c>
      <c r="Q1104" s="1" t="str">
        <f>IFERROR(IF(A1104="Ordenes de Compra",VLOOKUP($E1104,'Ordenes de Compra'!$A$2:$E$1712,5,0),"Sin OC"),"Sin dato")</f>
        <v>Sin OC</v>
      </c>
      <c r="R1104" s="28" t="str">
        <f>IFERROR(IF(A1104="Ordenes de Compra",VLOOKUP($I1104,'Ordenes de Compra'!$B$2:$E$1712,3,0),"Sin OC"),"Sin dato")</f>
        <v>Sin OC</v>
      </c>
      <c r="S1104" s="1" t="str">
        <f>VLOOKUP($U1104,'Tablas intermedias'!$C$1:$H$222,5,0)</f>
        <v>DAL</v>
      </c>
      <c r="T1104" s="29" t="str">
        <f t="shared" si="52"/>
        <v>OK</v>
      </c>
      <c r="U1104" s="30" t="str">
        <f t="shared" si="53"/>
        <v>BCODAPROFESIONALES_LEGALES - Profesionales asuntos legalesDAL#MS - Dirección de asuntos legales</v>
      </c>
      <c r="V1104" s="1" t="str">
        <f>VLOOKUP(U1104,'Tablas intermedias'!$C$1:$H$222,6,0)</f>
        <v>Si</v>
      </c>
      <c r="W1104" s="1" t="str">
        <f ca="1">IF(O1104&lt;30,"menos de 30 días","más de 30 días")</f>
        <v>menos de 30 días</v>
      </c>
    </row>
    <row r="1105" spans="1:23" ht="14.25" hidden="1" thickTop="1" thickBot="1" x14ac:dyDescent="0.25">
      <c r="A1105" s="17" t="str">
        <f>IF(DetalleExp!H1105='Tablas intermedias'!$A$2,"Ordenes de Compra",IF(DetalleExp!H1105='Tablas intermedias'!$A$3,"Financiamiento Internacional","Legítimo Abono"))</f>
        <v>Ordenes de Compra</v>
      </c>
      <c r="B1105" s="7">
        <f>DetalleExp!E1105</f>
        <v>44308</v>
      </c>
      <c r="C1105" s="1" t="str">
        <f>DetalleExp!A1105</f>
        <v>EX-2021-34854691-APN-DTYC#MS</v>
      </c>
      <c r="D1105" s="1" t="str">
        <f>IF(A1105="Ordenes de Compra",VLOOKUP(C1105,Autogestión!$B$2:$D$5090,3,0),IF(A1105="Legítimo Abono",VLOOKUP(C1105,NoAmpOC!$B$2:$H$988,7,0),"Factura"))</f>
        <v>Factura</v>
      </c>
      <c r="E1105" s="26" t="str">
        <f>IF(A1105="Ordenes de Compra",VLOOKUP($C1105,Autogestión!$B$2:$G$5090,6,0),IF(A1105="Financiamiento Internacional",VLOOKUP($C1105,FinInt!$B$2:$G$508,6,0),"Legítimo Abono"))</f>
        <v>80-0010-LPU20</v>
      </c>
      <c r="F1105" s="26" t="str">
        <f>IF($A1105="Ordenes de Compra","ARS",IF($A1105="Financiamiento Internacional",VLOOKUP($C1105,FinInt!$B$2:$Q$508,15,0),VLOOKUP($C1105,NoAmpOC!$B$2:$T$988,18,0)))</f>
        <v>ARS</v>
      </c>
      <c r="G1105" s="5">
        <f>IF($A1105="Ordenes de Compra",VLOOKUP($C1105,Autogestión!$B$2:$H$5090,7,0),IF($A1105="Financiamiento Internacional",VLOOKUP($C1105,FinInt!$B$2:$Q$1308,16,0),VLOOKUP($C1105,NoAmpOC!$B$2:$T$988,19,0)))</f>
        <v>15290175.68</v>
      </c>
      <c r="H1105" s="5">
        <f t="shared" si="51"/>
        <v>15290175.68</v>
      </c>
      <c r="I1105" s="26" t="str">
        <f>IF($A1105="Ordenes de Compra",VLOOKUP($C1105,Autogestión!$B$2:$J$5090,9,0),IF($A1105="Financiamiento Internacional",VLOOKUP($C1105,FinInt!$B$2:$G$1555,6,0),"Legitimo Abono"))</f>
        <v>80-1030-OC21</v>
      </c>
      <c r="J1105" s="1" t="str">
        <f>IF($A1105="Ordenes de Compra",VLOOKUP($C1105,Autogestión!$B$2:$R$5090,17,0),IF($A1105="Financiamiento Internacional",VLOOKUP($C1105,FinInt!$B$2:$O$1508,14,0),VLOOKUP($C1105,NoAmpOC!$B$2:$R$988,17,0)))</f>
        <v>LABORATORIO ELEA PHOENIX S.A.</v>
      </c>
      <c r="K1105" s="7" t="str">
        <f>DetalleExp!AP1105</f>
        <v>MWEIMAN</v>
      </c>
      <c r="L1105" s="7" t="str">
        <f>DetalleExp!AQ1105</f>
        <v>TESORERIA - Tesorería</v>
      </c>
      <c r="M1105" s="7" t="str">
        <f>DetalleExp!AR1105</f>
        <v>DCYT#MS - Dirección de contabilidad y tesorería</v>
      </c>
      <c r="N1105" s="7">
        <f>DetalleExp!AS1105</f>
        <v>44347</v>
      </c>
      <c r="O1105" s="27">
        <f ca="1">ROUNDUP(TODAY()-N1105,0)</f>
        <v>8</v>
      </c>
      <c r="P1105" s="27">
        <f ca="1">ROUNDUP(TODAY()-B1105,0)</f>
        <v>47</v>
      </c>
      <c r="Q1105" s="1" t="str">
        <f>IFERROR(IF(A1105="Ordenes de Compra",VLOOKUP($E1105,'Ordenes de Compra'!$A$2:$E$1712,5,0),"Sin OC"),"Sin dato")</f>
        <v>29.0.0.46.0</v>
      </c>
      <c r="R1105" s="28">
        <f>IFERROR(IF(A1105="Ordenes de Compra",VLOOKUP($I1105,'Ordenes de Compra'!$B$2:$E$1712,3,0),"Sin OC"),"Sin dato")</f>
        <v>25476981.120000001</v>
      </c>
      <c r="S1105" s="1" t="str">
        <f>VLOOKUP($U1105,'Tablas intermedias'!$C$1:$H$222,5,0)</f>
        <v>Tesorería</v>
      </c>
      <c r="T1105" s="29" t="str">
        <f t="shared" si="52"/>
        <v>OK</v>
      </c>
      <c r="U1105" s="30" t="str">
        <f t="shared" si="53"/>
        <v>MWEIMANTESORERIA - TesoreríaDCYT#MS - Dirección de contabilidad y tesorería</v>
      </c>
      <c r="V1105" s="1" t="str">
        <f>VLOOKUP(U1105,'Tablas intermedias'!$C$1:$H$222,6,0)</f>
        <v>No</v>
      </c>
      <c r="W1105" s="1" t="str">
        <f ca="1">IF(O1105&lt;30,"menos de 30 días","más de 30 días")</f>
        <v>menos de 30 días</v>
      </c>
    </row>
    <row r="1106" spans="1:23" ht="14.25" hidden="1" thickTop="1" thickBot="1" x14ac:dyDescent="0.25">
      <c r="A1106" s="17" t="str">
        <f>IF(DetalleExp!H1106='Tablas intermedias'!$A$2,"Ordenes de Compra",IF(DetalleExp!H1106='Tablas intermedias'!$A$3,"Financiamiento Internacional","Legítimo Abono"))</f>
        <v>Legítimo Abono</v>
      </c>
      <c r="B1106" s="7">
        <f>DetalleExp!E1106</f>
        <v>44308</v>
      </c>
      <c r="C1106" s="1" t="str">
        <f>DetalleExp!A1106</f>
        <v>EX-2021-35023705-APN-DD#MS</v>
      </c>
      <c r="D1106" s="1" t="str">
        <f>IF(A1106="Ordenes de Compra",VLOOKUP(C1106,Autogestión!$B$2:$D$5090,3,0),IF(A1106="Legítimo Abono",VLOOKUP(C1106,NoAmpOC!$B$2:$H$988,7,0),"Factura"))</f>
        <v>Factura B</v>
      </c>
      <c r="E1106" s="26" t="str">
        <f>IF(A1106="Ordenes de Compra",VLOOKUP($C1106,Autogestión!$B$2:$G$5090,6,0),IF(A1106="Financiamiento Internacional",VLOOKUP($C1106,FinInt!$B$2:$G$508,6,0),"Legítimo Abono"))</f>
        <v>Legítimo Abono</v>
      </c>
      <c r="F1106" s="26" t="str">
        <f>IF($A1106="Ordenes de Compra","ARS",IF($A1106="Financiamiento Internacional",VLOOKUP($C1106,FinInt!$B$2:$Q$508,15,0),VLOOKUP($C1106,NoAmpOC!$B$2:$T$988,18,0)))</f>
        <v>ARS</v>
      </c>
      <c r="G1106" s="5">
        <f>IF($A1106="Ordenes de Compra",VLOOKUP($C1106,Autogestión!$B$2:$H$5090,7,0),IF($A1106="Financiamiento Internacional",VLOOKUP($C1106,FinInt!$B$2:$Q$1308,16,0),VLOOKUP($C1106,NoAmpOC!$B$2:$T$988,19,0)))</f>
        <v>5947.81</v>
      </c>
      <c r="H1106" s="5">
        <f t="shared" si="51"/>
        <v>5947.81</v>
      </c>
      <c r="I1106" s="26" t="str">
        <f>IF($A1106="Ordenes de Compra",VLOOKUP($C1106,Autogestión!$B$2:$J$5090,9,0),IF($A1106="Financiamiento Internacional",VLOOKUP($C1106,FinInt!$B$2:$G$1555,6,0),"Legitimo Abono"))</f>
        <v>Legitimo Abono</v>
      </c>
      <c r="J1106" s="1" t="str">
        <f>IF($A1106="Ordenes de Compra",VLOOKUP($C1106,Autogestión!$B$2:$R$5090,17,0),IF($A1106="Financiamiento Internacional",VLOOKUP($C1106,FinInt!$B$2:$O$1508,14,0),VLOOKUP($C1106,NoAmpOC!$B$2:$R$988,17,0)))</f>
        <v>TELEFONICA DE ARGENTINA</v>
      </c>
      <c r="K1106" s="7" t="str">
        <f>DetalleExp!AP1106</f>
        <v>DTIYC#MS-PVD</v>
      </c>
      <c r="L1106" s="7" t="str">
        <f>DetalleExp!AQ1106</f>
        <v>PVD - Privada</v>
      </c>
      <c r="M1106" s="7" t="str">
        <f>DetalleExp!AR1106</f>
        <v>DTIYC#MS - Dirección de tecnologías de la información y de las comunicaciones</v>
      </c>
      <c r="N1106" s="7">
        <f>DetalleExp!AS1106</f>
        <v>44309</v>
      </c>
      <c r="O1106" s="27">
        <f ca="1">ROUNDUP(TODAY()-N1106,0)</f>
        <v>46</v>
      </c>
      <c r="P1106" s="27">
        <f ca="1">ROUNDUP(TODAY()-B1106,0)</f>
        <v>47</v>
      </c>
      <c r="Q1106" s="1" t="str">
        <f>IFERROR(IF(A1106="Ordenes de Compra",VLOOKUP($E1106,'Ordenes de Compra'!$A$2:$E$1712,5,0),"Sin OC"),"Sin dato")</f>
        <v>Sin OC</v>
      </c>
      <c r="R1106" s="28" t="str">
        <f>IFERROR(IF(A1106="Ordenes de Compra",VLOOKUP($I1106,'Ordenes de Compra'!$B$2:$E$1712,3,0),"Sin OC"),"Sin dato")</f>
        <v>Sin OC</v>
      </c>
      <c r="S1106" s="1" t="str">
        <f>VLOOKUP($U1106,'Tablas intermedias'!$C$1:$H$222,5,0)</f>
        <v>Programa</v>
      </c>
      <c r="T1106" s="29" t="str">
        <f t="shared" si="52"/>
        <v>OK</v>
      </c>
      <c r="U1106" s="30" t="str">
        <f t="shared" si="53"/>
        <v>DTIYC#MS-PVDPVD - PrivadaDTIYC#MS - Dirección de tecnologías de la información y de las comunicaciones</v>
      </c>
      <c r="V1106" s="1" t="str">
        <f>VLOOKUP(U1106,'Tablas intermedias'!$C$1:$H$222,6,0)</f>
        <v>Si</v>
      </c>
      <c r="W1106" s="1" t="str">
        <f ca="1">IF(O1106&lt;30,"menos de 30 días","más de 30 días")</f>
        <v>más de 30 días</v>
      </c>
    </row>
    <row r="1107" spans="1:23" ht="14.25" hidden="1" thickTop="1" thickBot="1" x14ac:dyDescent="0.25">
      <c r="A1107" s="17" t="str">
        <f>IF(DetalleExp!H1107='Tablas intermedias'!$A$2,"Ordenes de Compra",IF(DetalleExp!H1107='Tablas intermedias'!$A$3,"Financiamiento Internacional","Legítimo Abono"))</f>
        <v>Legítimo Abono</v>
      </c>
      <c r="B1107" s="7">
        <f>DetalleExp!E1107</f>
        <v>44308</v>
      </c>
      <c r="C1107" s="1" t="str">
        <f>DetalleExp!A1107</f>
        <v>EX-2021-35029511-APN-DD#MS</v>
      </c>
      <c r="D1107" s="1" t="str">
        <f>IF(A1107="Ordenes de Compra",VLOOKUP(C1107,Autogestión!$B$2:$D$5090,3,0),IF(A1107="Legítimo Abono",VLOOKUP(C1107,NoAmpOC!$B$2:$H$988,7,0),"Factura"))</f>
        <v>Factura B</v>
      </c>
      <c r="E1107" s="26" t="str">
        <f>IF(A1107="Ordenes de Compra",VLOOKUP($C1107,Autogestión!$B$2:$G$5090,6,0),IF(A1107="Financiamiento Internacional",VLOOKUP($C1107,FinInt!$B$2:$G$508,6,0),"Legítimo Abono"))</f>
        <v>Legítimo Abono</v>
      </c>
      <c r="F1107" s="26" t="str">
        <f>IF($A1107="Ordenes de Compra","ARS",IF($A1107="Financiamiento Internacional",VLOOKUP($C1107,FinInt!$B$2:$Q$508,15,0),VLOOKUP($C1107,NoAmpOC!$B$2:$T$988,18,0)))</f>
        <v>ARS</v>
      </c>
      <c r="G1107" s="5">
        <f>IF($A1107="Ordenes de Compra",VLOOKUP($C1107,Autogestión!$B$2:$H$5090,7,0),IF($A1107="Financiamiento Internacional",VLOOKUP($C1107,FinInt!$B$2:$Q$1308,16,0),VLOOKUP($C1107,NoAmpOC!$B$2:$T$988,19,0)))</f>
        <v>2628.84</v>
      </c>
      <c r="H1107" s="5">
        <f t="shared" si="51"/>
        <v>2628.84</v>
      </c>
      <c r="I1107" s="26" t="str">
        <f>IF($A1107="Ordenes de Compra",VLOOKUP($C1107,Autogestión!$B$2:$J$5090,9,0),IF($A1107="Financiamiento Internacional",VLOOKUP($C1107,FinInt!$B$2:$G$1555,6,0),"Legitimo Abono"))</f>
        <v>Legitimo Abono</v>
      </c>
      <c r="J1107" s="1" t="str">
        <f>IF($A1107="Ordenes de Compra",VLOOKUP($C1107,Autogestión!$B$2:$R$5090,17,0),IF($A1107="Financiamiento Internacional",VLOOKUP($C1107,FinInt!$B$2:$O$1508,14,0),VLOOKUP($C1107,NoAmpOC!$B$2:$R$988,17,0)))</f>
        <v>TELEFONICA DE ARGENTINA</v>
      </c>
      <c r="K1107" s="7" t="str">
        <f>DetalleExp!AP1107</f>
        <v>DTIYC#MS-PVD</v>
      </c>
      <c r="L1107" s="7" t="str">
        <f>DetalleExp!AQ1107</f>
        <v>PVD - Privada</v>
      </c>
      <c r="M1107" s="7" t="str">
        <f>DetalleExp!AR1107</f>
        <v>DTIYC#MS - Dirección de tecnologías de la información y de las comunicaciones</v>
      </c>
      <c r="N1107" s="7">
        <f>DetalleExp!AS1107</f>
        <v>44330</v>
      </c>
      <c r="O1107" s="27">
        <f ca="1">ROUNDUP(TODAY()-N1107,0)</f>
        <v>25</v>
      </c>
      <c r="P1107" s="27">
        <f ca="1">ROUNDUP(TODAY()-B1107,0)</f>
        <v>47</v>
      </c>
      <c r="Q1107" s="1" t="str">
        <f>IFERROR(IF(A1107="Ordenes de Compra",VLOOKUP($E1107,'Ordenes de Compra'!$A$2:$E$1712,5,0),"Sin OC"),"Sin dato")</f>
        <v>Sin OC</v>
      </c>
      <c r="R1107" s="28" t="str">
        <f>IFERROR(IF(A1107="Ordenes de Compra",VLOOKUP($I1107,'Ordenes de Compra'!$B$2:$E$1712,3,0),"Sin OC"),"Sin dato")</f>
        <v>Sin OC</v>
      </c>
      <c r="S1107" s="1" t="str">
        <f>VLOOKUP($U1107,'Tablas intermedias'!$C$1:$H$222,5,0)</f>
        <v>Programa</v>
      </c>
      <c r="T1107" s="29" t="str">
        <f t="shared" si="52"/>
        <v>OK</v>
      </c>
      <c r="U1107" s="30" t="str">
        <f t="shared" si="53"/>
        <v>DTIYC#MS-PVDPVD - PrivadaDTIYC#MS - Dirección de tecnologías de la información y de las comunicaciones</v>
      </c>
      <c r="V1107" s="1" t="str">
        <f>VLOOKUP(U1107,'Tablas intermedias'!$C$1:$H$222,6,0)</f>
        <v>Si</v>
      </c>
      <c r="W1107" s="1" t="str">
        <f ca="1">IF(O1107&lt;30,"menos de 30 días","más de 30 días")</f>
        <v>menos de 30 días</v>
      </c>
    </row>
    <row r="1108" spans="1:23" ht="14.25" hidden="1" thickTop="1" thickBot="1" x14ac:dyDescent="0.25">
      <c r="A1108" s="17" t="str">
        <f>IF(DetalleExp!H1108='Tablas intermedias'!$A$2,"Ordenes de Compra",IF(DetalleExp!H1108='Tablas intermedias'!$A$3,"Financiamiento Internacional","Legítimo Abono"))</f>
        <v>Legítimo Abono</v>
      </c>
      <c r="B1108" s="7">
        <f>DetalleExp!E1108</f>
        <v>44308</v>
      </c>
      <c r="C1108" s="1" t="str">
        <f>DetalleExp!A1108</f>
        <v>EX-2021-35032127-APN-DD#MS</v>
      </c>
      <c r="D1108" s="1" t="str">
        <f>IF(A1108="Ordenes de Compra",VLOOKUP(C1108,Autogestión!$B$2:$D$5090,3,0),IF(A1108="Legítimo Abono",VLOOKUP(C1108,NoAmpOC!$B$2:$H$988,7,0),"Factura"))</f>
        <v>Factura B</v>
      </c>
      <c r="E1108" s="26" t="str">
        <f>IF(A1108="Ordenes de Compra",VLOOKUP($C1108,Autogestión!$B$2:$G$5090,6,0),IF(A1108="Financiamiento Internacional",VLOOKUP($C1108,FinInt!$B$2:$G$508,6,0),"Legítimo Abono"))</f>
        <v>Legítimo Abono</v>
      </c>
      <c r="F1108" s="26" t="str">
        <f>IF($A1108="Ordenes de Compra","ARS",IF($A1108="Financiamiento Internacional",VLOOKUP($C1108,FinInt!$B$2:$Q$508,15,0),VLOOKUP($C1108,NoAmpOC!$B$2:$T$988,18,0)))</f>
        <v>ARS</v>
      </c>
      <c r="G1108" s="5">
        <f>IF($A1108="Ordenes de Compra",VLOOKUP($C1108,Autogestión!$B$2:$H$5090,7,0),IF($A1108="Financiamiento Internacional",VLOOKUP($C1108,FinInt!$B$2:$Q$1308,16,0),VLOOKUP($C1108,NoAmpOC!$B$2:$T$988,19,0)))</f>
        <v>36120.44</v>
      </c>
      <c r="H1108" s="5">
        <f t="shared" si="51"/>
        <v>36120.44</v>
      </c>
      <c r="I1108" s="26" t="str">
        <f>IF($A1108="Ordenes de Compra",VLOOKUP($C1108,Autogestión!$B$2:$J$5090,9,0),IF($A1108="Financiamiento Internacional",VLOOKUP($C1108,FinInt!$B$2:$G$1555,6,0),"Legitimo Abono"))</f>
        <v>Legitimo Abono</v>
      </c>
      <c r="J1108" s="1" t="str">
        <f>IF($A1108="Ordenes de Compra",VLOOKUP($C1108,Autogestión!$B$2:$R$5090,17,0),IF($A1108="Financiamiento Internacional",VLOOKUP($C1108,FinInt!$B$2:$O$1508,14,0),VLOOKUP($C1108,NoAmpOC!$B$2:$R$988,17,0)))</f>
        <v>TELEFONICA DE ARGENTINA</v>
      </c>
      <c r="K1108" s="7" t="str">
        <f>DetalleExp!AP1108</f>
        <v>DCYT#MS-TESORERIA</v>
      </c>
      <c r="L1108" s="7" t="str">
        <f>DetalleExp!AQ1108</f>
        <v>TESORERIA - Tesorería</v>
      </c>
      <c r="M1108" s="7" t="str">
        <f>DetalleExp!AR1108</f>
        <v>DCYT#MS - Dirección de contabilidad y tesorería</v>
      </c>
      <c r="N1108" s="7">
        <f>DetalleExp!AS1108</f>
        <v>44350</v>
      </c>
      <c r="O1108" s="27">
        <f ca="1">ROUNDUP(TODAY()-N1108,0)</f>
        <v>5</v>
      </c>
      <c r="P1108" s="27">
        <f ca="1">ROUNDUP(TODAY()-B1108,0)</f>
        <v>47</v>
      </c>
      <c r="Q1108" s="1" t="str">
        <f>IFERROR(IF(A1108="Ordenes de Compra",VLOOKUP($E1108,'Ordenes de Compra'!$A$2:$E$1712,5,0),"Sin OC"),"Sin dato")</f>
        <v>Sin OC</v>
      </c>
      <c r="R1108" s="28" t="str">
        <f>IFERROR(IF(A1108="Ordenes de Compra",VLOOKUP($I1108,'Ordenes de Compra'!$B$2:$E$1712,3,0),"Sin OC"),"Sin dato")</f>
        <v>Sin OC</v>
      </c>
      <c r="S1108" s="1" t="str">
        <f>VLOOKUP($U1108,'Tablas intermedias'!$C$1:$H$222,5,0)</f>
        <v>Tesorería</v>
      </c>
      <c r="T1108" s="29" t="str">
        <f t="shared" si="52"/>
        <v>OK</v>
      </c>
      <c r="U1108" s="30" t="str">
        <f t="shared" si="53"/>
        <v>DCYT#MS-TESORERIATESORERIA - TesoreríaDCYT#MS - Dirección de contabilidad y tesorería</v>
      </c>
      <c r="V1108" s="1" t="str">
        <f>VLOOKUP(U1108,'Tablas intermedias'!$C$1:$H$222,6,0)</f>
        <v>No</v>
      </c>
      <c r="W1108" s="1" t="str">
        <f ca="1">IF(O1108&lt;30,"menos de 30 días","más de 30 días")</f>
        <v>menos de 30 días</v>
      </c>
    </row>
    <row r="1109" spans="1:23" ht="14.25" hidden="1" thickTop="1" thickBot="1" x14ac:dyDescent="0.25">
      <c r="A1109" s="17" t="str">
        <f>IF(DetalleExp!H1109='Tablas intermedias'!$A$2,"Ordenes de Compra",IF(DetalleExp!H1109='Tablas intermedias'!$A$3,"Financiamiento Internacional","Legítimo Abono"))</f>
        <v>Legítimo Abono</v>
      </c>
      <c r="B1109" s="7">
        <f>DetalleExp!E1109</f>
        <v>44308</v>
      </c>
      <c r="C1109" s="1" t="str">
        <f>DetalleExp!A1109</f>
        <v>EX-2021-35037841-APN-DD#MS</v>
      </c>
      <c r="D1109" s="1" t="str">
        <f>IF(A1109="Ordenes de Compra",VLOOKUP(C1109,Autogestión!$B$2:$D$5090,3,0),IF(A1109="Legítimo Abono",VLOOKUP(C1109,NoAmpOC!$B$2:$H$988,7,0),"Factura"))</f>
        <v>Factura B</v>
      </c>
      <c r="E1109" s="26" t="str">
        <f>IF(A1109="Ordenes de Compra",VLOOKUP($C1109,Autogestión!$B$2:$G$5090,6,0),IF(A1109="Financiamiento Internacional",VLOOKUP($C1109,FinInt!$B$2:$G$508,6,0),"Legítimo Abono"))</f>
        <v>Legítimo Abono</v>
      </c>
      <c r="F1109" s="26" t="str">
        <f>IF($A1109="Ordenes de Compra","ARS",IF($A1109="Financiamiento Internacional",VLOOKUP($C1109,FinInt!$B$2:$Q$508,15,0),VLOOKUP($C1109,NoAmpOC!$B$2:$T$988,18,0)))</f>
        <v>ARS</v>
      </c>
      <c r="G1109" s="5">
        <f>IF($A1109="Ordenes de Compra",VLOOKUP($C1109,Autogestión!$B$2:$H$5090,7,0),IF($A1109="Financiamiento Internacional",VLOOKUP($C1109,FinInt!$B$2:$Q$1308,16,0),VLOOKUP($C1109,NoAmpOC!$B$2:$T$988,19,0)))</f>
        <v>288428.73</v>
      </c>
      <c r="H1109" s="5">
        <f t="shared" si="51"/>
        <v>288428.73</v>
      </c>
      <c r="I1109" s="26" t="str">
        <f>IF($A1109="Ordenes de Compra",VLOOKUP($C1109,Autogestión!$B$2:$J$5090,9,0),IF($A1109="Financiamiento Internacional",VLOOKUP($C1109,FinInt!$B$2:$G$1555,6,0),"Legitimo Abono"))</f>
        <v>Legitimo Abono</v>
      </c>
      <c r="J1109" s="1" t="str">
        <f>IF($A1109="Ordenes de Compra",VLOOKUP($C1109,Autogestión!$B$2:$R$5090,17,0),IF($A1109="Financiamiento Internacional",VLOOKUP($C1109,FinInt!$B$2:$O$1508,14,0),VLOOKUP($C1109,NoAmpOC!$B$2:$R$988,17,0)))</f>
        <v>TELEFONICA DE ARGENTINA</v>
      </c>
      <c r="K1109" s="7" t="str">
        <f>DetalleExp!AP1109</f>
        <v>DNCET#MS-PVD</v>
      </c>
      <c r="L1109" s="7" t="str">
        <f>DetalleExp!AQ1109</f>
        <v>PVD - Privada</v>
      </c>
      <c r="M1109" s="7" t="str">
        <f>DetalleExp!AR1109</f>
        <v>DNCET#MS - Dirección nacional de control de enfermedades transmisibles</v>
      </c>
      <c r="N1109" s="7">
        <f>DetalleExp!AS1109</f>
        <v>44344</v>
      </c>
      <c r="O1109" s="27">
        <f ca="1">ROUNDUP(TODAY()-N1109,0)</f>
        <v>11</v>
      </c>
      <c r="P1109" s="27">
        <f ca="1">ROUNDUP(TODAY()-B1109,0)</f>
        <v>47</v>
      </c>
      <c r="Q1109" s="1" t="str">
        <f>IFERROR(IF(A1109="Ordenes de Compra",VLOOKUP($E1109,'Ordenes de Compra'!$A$2:$E$1712,5,0),"Sin OC"),"Sin dato")</f>
        <v>Sin OC</v>
      </c>
      <c r="R1109" s="28" t="str">
        <f>IFERROR(IF(A1109="Ordenes de Compra",VLOOKUP($I1109,'Ordenes de Compra'!$B$2:$E$1712,3,0),"Sin OC"),"Sin dato")</f>
        <v>Sin OC</v>
      </c>
      <c r="S1109" s="1" t="str">
        <f>VLOOKUP($U1109,'Tablas intermedias'!$C$1:$H$222,5,0)</f>
        <v>Programa</v>
      </c>
      <c r="T1109" s="29" t="str">
        <f t="shared" si="52"/>
        <v>OK</v>
      </c>
      <c r="U1109" s="30" t="str">
        <f t="shared" si="53"/>
        <v>DNCET#MS-PVDPVD - PrivadaDNCET#MS - Dirección nacional de control de enfermedades transmisibles</v>
      </c>
      <c r="V1109" s="1" t="str">
        <f>VLOOKUP(U1109,'Tablas intermedias'!$C$1:$H$222,6,0)</f>
        <v>Si</v>
      </c>
      <c r="W1109" s="1" t="str">
        <f ca="1">IF(O1109&lt;30,"menos de 30 días","más de 30 días")</f>
        <v>menos de 30 días</v>
      </c>
    </row>
    <row r="1110" spans="1:23" ht="14.25" hidden="1" thickTop="1" thickBot="1" x14ac:dyDescent="0.25">
      <c r="A1110" s="17" t="str">
        <f>IF(DetalleExp!H1110='Tablas intermedias'!$A$2,"Ordenes de Compra",IF(DetalleExp!H1110='Tablas intermedias'!$A$3,"Financiamiento Internacional","Legítimo Abono"))</f>
        <v>Legítimo Abono</v>
      </c>
      <c r="B1110" s="7">
        <f>DetalleExp!E1110</f>
        <v>44308</v>
      </c>
      <c r="C1110" s="1" t="str">
        <f>DetalleExp!A1110</f>
        <v>EX-2021-35041432-APN-DD#MS</v>
      </c>
      <c r="D1110" s="1" t="str">
        <f>IF(A1110="Ordenes de Compra",VLOOKUP(C1110,Autogestión!$B$2:$D$5090,3,0),IF(A1110="Legítimo Abono",VLOOKUP(C1110,NoAmpOC!$B$2:$H$988,7,0),"Factura"))</f>
        <v>Factura B</v>
      </c>
      <c r="E1110" s="26" t="str">
        <f>IF(A1110="Ordenes de Compra",VLOOKUP($C1110,Autogestión!$B$2:$G$5090,6,0),IF(A1110="Financiamiento Internacional",VLOOKUP($C1110,FinInt!$B$2:$G$508,6,0),"Legítimo Abono"))</f>
        <v>Legítimo Abono</v>
      </c>
      <c r="F1110" s="26" t="str">
        <f>IF($A1110="Ordenes de Compra","ARS",IF($A1110="Financiamiento Internacional",VLOOKUP($C1110,FinInt!$B$2:$Q$508,15,0),VLOOKUP($C1110,NoAmpOC!$B$2:$T$988,18,0)))</f>
        <v>ARS</v>
      </c>
      <c r="G1110" s="5">
        <f>IF($A1110="Ordenes de Compra",VLOOKUP($C1110,Autogestión!$B$2:$H$5090,7,0),IF($A1110="Financiamiento Internacional",VLOOKUP($C1110,FinInt!$B$2:$Q$1308,16,0),VLOOKUP($C1110,NoAmpOC!$B$2:$T$988,19,0)))</f>
        <v>4722.3599999999997</v>
      </c>
      <c r="H1110" s="5">
        <f t="shared" si="51"/>
        <v>4722.3599999999997</v>
      </c>
      <c r="I1110" s="26" t="str">
        <f>IF($A1110="Ordenes de Compra",VLOOKUP($C1110,Autogestión!$B$2:$J$5090,9,0),IF($A1110="Financiamiento Internacional",VLOOKUP($C1110,FinInt!$B$2:$G$1555,6,0),"Legitimo Abono"))</f>
        <v>Legitimo Abono</v>
      </c>
      <c r="J1110" s="1" t="str">
        <f>IF($A1110="Ordenes de Compra",VLOOKUP($C1110,Autogestión!$B$2:$R$5090,17,0),IF($A1110="Financiamiento Internacional",VLOOKUP($C1110,FinInt!$B$2:$O$1508,14,0),VLOOKUP($C1110,NoAmpOC!$B$2:$R$988,17,0)))</f>
        <v>TELEFONICA DE ARGENTINA</v>
      </c>
      <c r="K1110" s="7" t="str">
        <f>DetalleExp!AP1110</f>
        <v>ELIBRAVO</v>
      </c>
      <c r="L1110" s="7" t="str">
        <f>DetalleExp!AQ1110</f>
        <v>TESORERIA - Tesorería</v>
      </c>
      <c r="M1110" s="7" t="str">
        <f>DetalleExp!AR1110</f>
        <v>DA#INC - Dirección de administración</v>
      </c>
      <c r="N1110" s="7">
        <f>DetalleExp!AS1110</f>
        <v>44350</v>
      </c>
      <c r="O1110" s="27">
        <f ca="1">ROUNDUP(TODAY()-N1110,0)</f>
        <v>5</v>
      </c>
      <c r="P1110" s="27">
        <f ca="1">ROUNDUP(TODAY()-B1110,0)</f>
        <v>47</v>
      </c>
      <c r="Q1110" s="1" t="str">
        <f>IFERROR(IF(A1110="Ordenes de Compra",VLOOKUP($E1110,'Ordenes de Compra'!$A$2:$E$1712,5,0),"Sin OC"),"Sin dato")</f>
        <v>Sin OC</v>
      </c>
      <c r="R1110" s="28" t="str">
        <f>IFERROR(IF(A1110="Ordenes de Compra",VLOOKUP($I1110,'Ordenes de Compra'!$B$2:$E$1712,3,0),"Sin OC"),"Sin dato")</f>
        <v>Sin OC</v>
      </c>
      <c r="S1110" s="1" t="str">
        <f>VLOOKUP($U1110,'Tablas intermedias'!$C$1:$H$222,5,0)</f>
        <v>Programa</v>
      </c>
      <c r="T1110" s="29" t="str">
        <f t="shared" si="52"/>
        <v>OK</v>
      </c>
      <c r="U1110" s="30" t="str">
        <f t="shared" si="53"/>
        <v>ELIBRAVOTESORERIA - TesoreríaDA#INC - Dirección de administración</v>
      </c>
      <c r="V1110" s="1" t="str">
        <f>VLOOKUP(U1110,'Tablas intermedias'!$C$1:$H$222,6,0)</f>
        <v>Si</v>
      </c>
      <c r="W1110" s="1" t="str">
        <f ca="1">IF(O1110&lt;30,"menos de 30 días","más de 30 días")</f>
        <v>menos de 30 días</v>
      </c>
    </row>
    <row r="1111" spans="1:23" ht="14.25" hidden="1" thickTop="1" thickBot="1" x14ac:dyDescent="0.25">
      <c r="A1111" s="17" t="str">
        <f>IF(DetalleExp!H1111='Tablas intermedias'!$A$2,"Ordenes de Compra",IF(DetalleExp!H1111='Tablas intermedias'!$A$3,"Financiamiento Internacional","Legítimo Abono"))</f>
        <v>Legítimo Abono</v>
      </c>
      <c r="B1111" s="7">
        <f>DetalleExp!E1111</f>
        <v>44308</v>
      </c>
      <c r="C1111" s="1" t="str">
        <f>DetalleExp!A1111</f>
        <v>EX-2021-35044641-APN-DD#MS</v>
      </c>
      <c r="D1111" s="1" t="str">
        <f>IF(A1111="Ordenes de Compra",VLOOKUP(C1111,Autogestión!$B$2:$D$5090,3,0),IF(A1111="Legítimo Abono",VLOOKUP(C1111,NoAmpOC!$B$2:$H$988,7,0),"Factura"))</f>
        <v>Factura B</v>
      </c>
      <c r="E1111" s="26" t="str">
        <f>IF(A1111="Ordenes de Compra",VLOOKUP($C1111,Autogestión!$B$2:$G$5090,6,0),IF(A1111="Financiamiento Internacional",VLOOKUP($C1111,FinInt!$B$2:$G$508,6,0),"Legítimo Abono"))</f>
        <v>Legítimo Abono</v>
      </c>
      <c r="F1111" s="26" t="str">
        <f>IF($A1111="Ordenes de Compra","ARS",IF($A1111="Financiamiento Internacional",VLOOKUP($C1111,FinInt!$B$2:$Q$508,15,0),VLOOKUP($C1111,NoAmpOC!$B$2:$T$988,18,0)))</f>
        <v>ARS</v>
      </c>
      <c r="G1111" s="5">
        <f>IF($A1111="Ordenes de Compra",VLOOKUP($C1111,Autogestión!$B$2:$H$5090,7,0),IF($A1111="Financiamiento Internacional",VLOOKUP($C1111,FinInt!$B$2:$Q$1308,16,0),VLOOKUP($C1111,NoAmpOC!$B$2:$T$988,19,0)))</f>
        <v>11019.26</v>
      </c>
      <c r="H1111" s="5">
        <f t="shared" si="51"/>
        <v>11019.26</v>
      </c>
      <c r="I1111" s="26" t="str">
        <f>IF($A1111="Ordenes de Compra",VLOOKUP($C1111,Autogestión!$B$2:$J$5090,9,0),IF($A1111="Financiamiento Internacional",VLOOKUP($C1111,FinInt!$B$2:$G$1555,6,0),"Legitimo Abono"))</f>
        <v>Legitimo Abono</v>
      </c>
      <c r="J1111" s="1" t="str">
        <f>IF($A1111="Ordenes de Compra",VLOOKUP($C1111,Autogestión!$B$2:$R$5090,17,0),IF($A1111="Financiamiento Internacional",VLOOKUP($C1111,FinInt!$B$2:$O$1508,14,0),VLOOKUP($C1111,NoAmpOC!$B$2:$R$988,17,0)))</f>
        <v>TELEFONICA DE ARGENTINA</v>
      </c>
      <c r="K1111" s="7" t="str">
        <f>DetalleExp!AP1111</f>
        <v>DNIC#MS-PVD</v>
      </c>
      <c r="L1111" s="7" t="str">
        <f>DetalleExp!AQ1111</f>
        <v>PVD - Privada</v>
      </c>
      <c r="M1111" s="7" t="str">
        <f>DetalleExp!AR1111</f>
        <v>DNIC#MS - Dirección nacional de integración de coberturas</v>
      </c>
      <c r="N1111" s="7">
        <f>DetalleExp!AS1111</f>
        <v>44314</v>
      </c>
      <c r="O1111" s="27">
        <f ca="1">ROUNDUP(TODAY()-N1111,0)</f>
        <v>41</v>
      </c>
      <c r="P1111" s="27">
        <f ca="1">ROUNDUP(TODAY()-B1111,0)</f>
        <v>47</v>
      </c>
      <c r="Q1111" s="1" t="str">
        <f>IFERROR(IF(A1111="Ordenes de Compra",VLOOKUP($E1111,'Ordenes de Compra'!$A$2:$E$1712,5,0),"Sin OC"),"Sin dato")</f>
        <v>Sin OC</v>
      </c>
      <c r="R1111" s="28" t="str">
        <f>IFERROR(IF(A1111="Ordenes de Compra",VLOOKUP($I1111,'Ordenes de Compra'!$B$2:$E$1712,3,0),"Sin OC"),"Sin dato")</f>
        <v>Sin OC</v>
      </c>
      <c r="S1111" s="1" t="str">
        <f>VLOOKUP($U1111,'Tablas intermedias'!$C$1:$H$222,5,0)</f>
        <v>Programa</v>
      </c>
      <c r="T1111" s="29" t="str">
        <f t="shared" si="52"/>
        <v>OK</v>
      </c>
      <c r="U1111" s="30" t="str">
        <f t="shared" si="53"/>
        <v>DNIC#MS-PVDPVD - PrivadaDNIC#MS - Dirección nacional de integración de coberturas</v>
      </c>
      <c r="V1111" s="1" t="str">
        <f>VLOOKUP(U1111,'Tablas intermedias'!$C$1:$H$222,6,0)</f>
        <v>Si</v>
      </c>
      <c r="W1111" s="1" t="str">
        <f ca="1">IF(O1111&lt;30,"menos de 30 días","más de 30 días")</f>
        <v>más de 30 días</v>
      </c>
    </row>
    <row r="1112" spans="1:23" ht="14.25" hidden="1" thickTop="1" thickBot="1" x14ac:dyDescent="0.25">
      <c r="A1112" s="17" t="str">
        <f>IF(DetalleExp!H1112='Tablas intermedias'!$A$2,"Ordenes de Compra",IF(DetalleExp!H1112='Tablas intermedias'!$A$3,"Financiamiento Internacional","Legítimo Abono"))</f>
        <v>Ordenes de Compra</v>
      </c>
      <c r="B1112" s="7">
        <f>DetalleExp!E1112</f>
        <v>44308</v>
      </c>
      <c r="C1112" s="1" t="str">
        <f>DetalleExp!A1112</f>
        <v>EX-2021-35072878-APN-DTYC#MS</v>
      </c>
      <c r="D1112" s="1" t="str">
        <f>IF(A1112="Ordenes de Compra",VLOOKUP(C1112,Autogestión!$B$2:$D$5090,3,0),IF(A1112="Legítimo Abono",VLOOKUP(C1112,NoAmpOC!$B$2:$H$988,7,0),"Factura"))</f>
        <v>Factura</v>
      </c>
      <c r="E1112" s="26" t="str">
        <f>IF(A1112="Ordenes de Compra",VLOOKUP($C1112,Autogestión!$B$2:$G$5090,6,0),IF(A1112="Financiamiento Internacional",VLOOKUP($C1112,FinInt!$B$2:$G$508,6,0),"Legítimo Abono"))</f>
        <v>80-0016-LPU18</v>
      </c>
      <c r="F1112" s="26" t="str">
        <f>IF($A1112="Ordenes de Compra","ARS",IF($A1112="Financiamiento Internacional",VLOOKUP($C1112,FinInt!$B$2:$Q$508,15,0),VLOOKUP($C1112,NoAmpOC!$B$2:$T$988,18,0)))</f>
        <v>ARS</v>
      </c>
      <c r="G1112" s="5">
        <f>IF($A1112="Ordenes de Compra",VLOOKUP($C1112,Autogestión!$B$2:$H$5090,7,0),IF($A1112="Financiamiento Internacional",VLOOKUP($C1112,FinInt!$B$2:$Q$1308,16,0),VLOOKUP($C1112,NoAmpOC!$B$2:$T$988,19,0)))</f>
        <v>1984400</v>
      </c>
      <c r="H1112" s="5">
        <f t="shared" si="51"/>
        <v>1984400</v>
      </c>
      <c r="I1112" s="26" t="str">
        <f>IF($A1112="Ordenes de Compra",VLOOKUP($C1112,Autogestión!$B$2:$J$5090,9,0),IF($A1112="Financiamiento Internacional",VLOOKUP($C1112,FinInt!$B$2:$G$1555,6,0),"Legitimo Abono"))</f>
        <v>80-1119-OC19</v>
      </c>
      <c r="J1112" s="1" t="str">
        <f>IF($A1112="Ordenes de Compra",VLOOKUP($C1112,Autogestión!$B$2:$R$5090,17,0),IF($A1112="Financiamiento Internacional",VLOOKUP($C1112,FinInt!$B$2:$O$1508,14,0),VLOOKUP($C1112,NoAmpOC!$B$2:$R$988,17,0)))</f>
        <v>LECTUS S.A.</v>
      </c>
      <c r="K1112" s="7" t="str">
        <f>DetalleExp!AP1112</f>
        <v>MWEIMAN</v>
      </c>
      <c r="L1112" s="7" t="str">
        <f>DetalleExp!AQ1112</f>
        <v>TESORERIA - Tesorería</v>
      </c>
      <c r="M1112" s="7" t="str">
        <f>DetalleExp!AR1112</f>
        <v>DCYT#MS - Dirección de contabilidad y tesorería</v>
      </c>
      <c r="N1112" s="7">
        <f>DetalleExp!AS1112</f>
        <v>44347</v>
      </c>
      <c r="O1112" s="27">
        <f ca="1">ROUNDUP(TODAY()-N1112,0)</f>
        <v>8</v>
      </c>
      <c r="P1112" s="27">
        <f ca="1">ROUNDUP(TODAY()-B1112,0)</f>
        <v>47</v>
      </c>
      <c r="Q1112" s="1" t="str">
        <f>IFERROR(IF(A1112="Ordenes de Compra",VLOOKUP($E1112,'Ordenes de Compra'!$A$2:$E$1712,5,0),"Sin OC"),"Sin dato")</f>
        <v>22.0.0.41.0</v>
      </c>
      <c r="R1112" s="28">
        <f>IFERROR(IF(A1112="Ordenes de Compra",VLOOKUP($I1112,'Ordenes de Compra'!$B$2:$E$1712,3,0),"Sin OC"),"Sin dato")</f>
        <v>65600000</v>
      </c>
      <c r="S1112" s="1" t="str">
        <f>VLOOKUP($U1112,'Tablas intermedias'!$C$1:$H$222,5,0)</f>
        <v>Tesorería</v>
      </c>
      <c r="T1112" s="29" t="str">
        <f t="shared" si="52"/>
        <v>OK</v>
      </c>
      <c r="U1112" s="30" t="str">
        <f t="shared" si="53"/>
        <v>MWEIMANTESORERIA - TesoreríaDCYT#MS - Dirección de contabilidad y tesorería</v>
      </c>
      <c r="V1112" s="1" t="str">
        <f>VLOOKUP(U1112,'Tablas intermedias'!$C$1:$H$222,6,0)</f>
        <v>No</v>
      </c>
      <c r="W1112" s="1" t="str">
        <f ca="1">IF(O1112&lt;30,"menos de 30 días","más de 30 días")</f>
        <v>menos de 30 días</v>
      </c>
    </row>
    <row r="1113" spans="1:23" ht="14.25" hidden="1" thickTop="1" thickBot="1" x14ac:dyDescent="0.25">
      <c r="A1113" s="17" t="str">
        <f>IF(DetalleExp!H1113='Tablas intermedias'!$A$2,"Ordenes de Compra",IF(DetalleExp!H1113='Tablas intermedias'!$A$3,"Financiamiento Internacional","Legítimo Abono"))</f>
        <v>Ordenes de Compra</v>
      </c>
      <c r="B1113" s="7">
        <f>DetalleExp!E1113</f>
        <v>44309</v>
      </c>
      <c r="C1113" s="1" t="str">
        <f>DetalleExp!A1113</f>
        <v>EX-2021-35291979-APN-DTYC#MS</v>
      </c>
      <c r="D1113" s="1" t="str">
        <f>IF(A1113="Ordenes de Compra",VLOOKUP(C1113,Autogestión!$B$2:$D$5090,3,0),IF(A1113="Legítimo Abono",VLOOKUP(C1113,NoAmpOC!$B$2:$H$988,7,0),"Factura"))</f>
        <v>Factura</v>
      </c>
      <c r="E1113" s="26" t="str">
        <f>IF(A1113="Ordenes de Compra",VLOOKUP($C1113,Autogestión!$B$2:$G$5090,6,0),IF(A1113="Financiamiento Internacional",VLOOKUP($C1113,FinInt!$B$2:$G$508,6,0),"Legítimo Abono"))</f>
        <v>80-0016-LPU20</v>
      </c>
      <c r="F1113" s="26" t="str">
        <f>IF($A1113="Ordenes de Compra","ARS",IF($A1113="Financiamiento Internacional",VLOOKUP($C1113,FinInt!$B$2:$Q$508,15,0),VLOOKUP($C1113,NoAmpOC!$B$2:$T$988,18,0)))</f>
        <v>ARS</v>
      </c>
      <c r="G1113" s="5">
        <f>IF($A1113="Ordenes de Compra",VLOOKUP($C1113,Autogestión!$B$2:$H$5090,7,0),IF($A1113="Financiamiento Internacional",VLOOKUP($C1113,FinInt!$B$2:$Q$1308,16,0),VLOOKUP($C1113,NoAmpOC!$B$2:$T$988,19,0)))</f>
        <v>19250000</v>
      </c>
      <c r="H1113" s="5">
        <f t="shared" si="51"/>
        <v>19250000</v>
      </c>
      <c r="I1113" s="26" t="str">
        <f>IF($A1113="Ordenes de Compra",VLOOKUP($C1113,Autogestión!$B$2:$J$5090,9,0),IF($A1113="Financiamiento Internacional",VLOOKUP($C1113,FinInt!$B$2:$G$1555,6,0),"Legitimo Abono"))</f>
        <v>80-1000-OC21</v>
      </c>
      <c r="J1113" s="1" t="str">
        <f>IF($A1113="Ordenes de Compra",VLOOKUP($C1113,Autogestión!$B$2:$R$5090,17,0),IF($A1113="Financiamiento Internacional",VLOOKUP($C1113,FinInt!$B$2:$O$1508,14,0),VLOOKUP($C1113,NoAmpOC!$B$2:$R$988,17,0)))</f>
        <v>SA LA SIBILA .</v>
      </c>
      <c r="K1113" s="7" t="str">
        <f>DetalleExp!AP1113</f>
        <v>MWEIMAN</v>
      </c>
      <c r="L1113" s="7" t="str">
        <f>DetalleExp!AQ1113</f>
        <v>TESORERIA - Tesorería</v>
      </c>
      <c r="M1113" s="7" t="str">
        <f>DetalleExp!AR1113</f>
        <v>DCYT#MS - Dirección de contabilidad y tesorería</v>
      </c>
      <c r="N1113" s="7">
        <f>DetalleExp!AS1113</f>
        <v>44334</v>
      </c>
      <c r="O1113" s="27">
        <f ca="1">ROUNDUP(TODAY()-N1113,0)</f>
        <v>21</v>
      </c>
      <c r="P1113" s="27">
        <f ca="1">ROUNDUP(TODAY()-B1113,0)</f>
        <v>46</v>
      </c>
      <c r="Q1113" s="1" t="str">
        <f>IFERROR(IF(A1113="Ordenes de Compra",VLOOKUP($E1113,'Ordenes de Compra'!$A$2:$E$1712,5,0),"Sin OC"),"Sin dato")</f>
        <v>17.0.0.42.0</v>
      </c>
      <c r="R1113" s="28">
        <f>IFERROR(IF(A1113="Ordenes de Compra",VLOOKUP($I1113,'Ordenes de Compra'!$B$2:$E$1712,3,0),"Sin OC"),"Sin dato")</f>
        <v>309255655</v>
      </c>
      <c r="S1113" s="1" t="str">
        <f>VLOOKUP($U1113,'Tablas intermedias'!$C$1:$H$222,5,0)</f>
        <v>Tesorería</v>
      </c>
      <c r="T1113" s="29" t="str">
        <f t="shared" si="52"/>
        <v>OK</v>
      </c>
      <c r="U1113" s="30" t="str">
        <f t="shared" si="53"/>
        <v>MWEIMANTESORERIA - TesoreríaDCYT#MS - Dirección de contabilidad y tesorería</v>
      </c>
      <c r="V1113" s="1" t="str">
        <f>VLOOKUP(U1113,'Tablas intermedias'!$C$1:$H$222,6,0)</f>
        <v>No</v>
      </c>
      <c r="W1113" s="1" t="str">
        <f ca="1">IF(O1113&lt;30,"menos de 30 días","más de 30 días")</f>
        <v>menos de 30 días</v>
      </c>
    </row>
    <row r="1114" spans="1:23" ht="14.25" hidden="1" thickTop="1" thickBot="1" x14ac:dyDescent="0.25">
      <c r="A1114" s="17" t="str">
        <f>IF(DetalleExp!H1114='Tablas intermedias'!$A$2,"Ordenes de Compra",IF(DetalleExp!H1114='Tablas intermedias'!$A$3,"Financiamiento Internacional","Legítimo Abono"))</f>
        <v>Ordenes de Compra</v>
      </c>
      <c r="B1114" s="7">
        <f>DetalleExp!E1114</f>
        <v>44309</v>
      </c>
      <c r="C1114" s="1" t="str">
        <f>DetalleExp!A1114</f>
        <v>EX-2021-35302848-APN-DTYC#MS</v>
      </c>
      <c r="D1114" s="1" t="str">
        <f>IF(A1114="Ordenes de Compra",VLOOKUP(C1114,Autogestión!$B$2:$D$5090,3,0),IF(A1114="Legítimo Abono",VLOOKUP(C1114,NoAmpOC!$B$2:$H$988,7,0),"Factura"))</f>
        <v>Factura</v>
      </c>
      <c r="E1114" s="26" t="str">
        <f>IF(A1114="Ordenes de Compra",VLOOKUP($C1114,Autogestión!$B$2:$G$5090,6,0),IF(A1114="Financiamiento Internacional",VLOOKUP($C1114,FinInt!$B$2:$G$508,6,0),"Legítimo Abono"))</f>
        <v>80-0020-LPU18</v>
      </c>
      <c r="F1114" s="26" t="str">
        <f>IF($A1114="Ordenes de Compra","ARS",IF($A1114="Financiamiento Internacional",VLOOKUP($C1114,FinInt!$B$2:$Q$508,15,0),VLOOKUP($C1114,NoAmpOC!$B$2:$T$988,18,0)))</f>
        <v>ARS</v>
      </c>
      <c r="G1114" s="5">
        <f>IF($A1114="Ordenes de Compra",VLOOKUP($C1114,Autogestión!$B$2:$H$5090,7,0),IF($A1114="Financiamiento Internacional",VLOOKUP($C1114,FinInt!$B$2:$Q$1308,16,0),VLOOKUP($C1114,NoAmpOC!$B$2:$T$988,19,0)))</f>
        <v>1174152.8999999999</v>
      </c>
      <c r="H1114" s="5">
        <f t="shared" si="51"/>
        <v>1174152.8999999999</v>
      </c>
      <c r="I1114" s="26" t="str">
        <f>IF($A1114="Ordenes de Compra",VLOOKUP($C1114,Autogestión!$B$2:$J$5090,9,0),IF($A1114="Financiamiento Internacional",VLOOKUP($C1114,FinInt!$B$2:$G$1555,6,0),"Legitimo Abono"))</f>
        <v>80-1038-OC20</v>
      </c>
      <c r="J1114" s="1" t="str">
        <f>IF($A1114="Ordenes de Compra",VLOOKUP($C1114,Autogestión!$B$2:$R$5090,17,0),IF($A1114="Financiamiento Internacional",VLOOKUP($C1114,FinInt!$B$2:$O$1508,14,0),VLOOKUP($C1114,NoAmpOC!$B$2:$R$988,17,0)))</f>
        <v>Dr. LAZAR &amp; Cía. S.A.Q.e.I.</v>
      </c>
      <c r="K1114" s="7" t="str">
        <f>DetalleExp!AP1114</f>
        <v>MWEIMAN</v>
      </c>
      <c r="L1114" s="7" t="str">
        <f>DetalleExp!AQ1114</f>
        <v>TESORERIA - Tesorería</v>
      </c>
      <c r="M1114" s="7" t="str">
        <f>DetalleExp!AR1114</f>
        <v>DCYT#MS - Dirección de contabilidad y tesorería</v>
      </c>
      <c r="N1114" s="7">
        <f>DetalleExp!AS1114</f>
        <v>44334</v>
      </c>
      <c r="O1114" s="27">
        <f ca="1">ROUNDUP(TODAY()-N1114,0)</f>
        <v>21</v>
      </c>
      <c r="P1114" s="27">
        <f ca="1">ROUNDUP(TODAY()-B1114,0)</f>
        <v>46</v>
      </c>
      <c r="Q1114" s="1" t="str">
        <f>IFERROR(IF(A1114="Ordenes de Compra",VLOOKUP($E1114,'Ordenes de Compra'!$A$2:$E$1712,5,0),"Sin OC"),"Sin dato")</f>
        <v>25.0.0.41.0</v>
      </c>
      <c r="R1114" s="28">
        <f>IFERROR(IF(A1114="Ordenes de Compra",VLOOKUP($I1114,'Ordenes de Compra'!$B$2:$E$1712,3,0),"Sin OC"),"Sin dato")</f>
        <v>18256385</v>
      </c>
      <c r="S1114" s="1" t="str">
        <f>VLOOKUP($U1114,'Tablas intermedias'!$C$1:$H$222,5,0)</f>
        <v>Tesorería</v>
      </c>
      <c r="T1114" s="29" t="str">
        <f t="shared" si="52"/>
        <v>OK</v>
      </c>
      <c r="U1114" s="30" t="str">
        <f t="shared" si="53"/>
        <v>MWEIMANTESORERIA - TesoreríaDCYT#MS - Dirección de contabilidad y tesorería</v>
      </c>
      <c r="V1114" s="1" t="str">
        <f>VLOOKUP(U1114,'Tablas intermedias'!$C$1:$H$222,6,0)</f>
        <v>No</v>
      </c>
      <c r="W1114" s="1" t="str">
        <f ca="1">IF(O1114&lt;30,"menos de 30 días","más de 30 días")</f>
        <v>menos de 30 días</v>
      </c>
    </row>
    <row r="1115" spans="1:23" ht="14.25" hidden="1" thickTop="1" thickBot="1" x14ac:dyDescent="0.25">
      <c r="A1115" s="17" t="str">
        <f>IF(DetalleExp!H1115='Tablas intermedias'!$A$2,"Ordenes de Compra",IF(DetalleExp!H1115='Tablas intermedias'!$A$3,"Financiamiento Internacional","Legítimo Abono"))</f>
        <v>Legítimo Abono</v>
      </c>
      <c r="B1115" s="7">
        <f>DetalleExp!E1115</f>
        <v>44309</v>
      </c>
      <c r="C1115" s="1" t="str">
        <f>DetalleExp!A1115</f>
        <v>EX-2021-35469293-APN-DD#MS</v>
      </c>
      <c r="D1115" s="1" t="str">
        <f>IF(A1115="Ordenes de Compra",VLOOKUP(C1115,Autogestión!$B$2:$D$5090,3,0),IF(A1115="Legítimo Abono",VLOOKUP(C1115,NoAmpOC!$B$2:$H$988,7,0),"Factura"))</f>
        <v>Factura B</v>
      </c>
      <c r="E1115" s="26" t="str">
        <f>IF(A1115="Ordenes de Compra",VLOOKUP($C1115,Autogestión!$B$2:$G$5090,6,0),IF(A1115="Financiamiento Internacional",VLOOKUP($C1115,FinInt!$B$2:$G$508,6,0),"Legítimo Abono"))</f>
        <v>Legítimo Abono</v>
      </c>
      <c r="F1115" s="26" t="str">
        <f>IF($A1115="Ordenes de Compra","ARS",IF($A1115="Financiamiento Internacional",VLOOKUP($C1115,FinInt!$B$2:$Q$508,15,0),VLOOKUP($C1115,NoAmpOC!$B$2:$T$988,18,0)))</f>
        <v>ARS</v>
      </c>
      <c r="G1115" s="5">
        <f>IF($A1115="Ordenes de Compra",VLOOKUP($C1115,Autogestión!$B$2:$H$5090,7,0),IF($A1115="Financiamiento Internacional",VLOOKUP($C1115,FinInt!$B$2:$Q$1308,16,0),VLOOKUP($C1115,NoAmpOC!$B$2:$T$988,19,0)))</f>
        <v>2780.58</v>
      </c>
      <c r="H1115" s="5">
        <f t="shared" si="51"/>
        <v>2780.58</v>
      </c>
      <c r="I1115" s="26" t="str">
        <f>IF($A1115="Ordenes de Compra",VLOOKUP($C1115,Autogestión!$B$2:$J$5090,9,0),IF($A1115="Financiamiento Internacional",VLOOKUP($C1115,FinInt!$B$2:$G$1555,6,0),"Legitimo Abono"))</f>
        <v>Legitimo Abono</v>
      </c>
      <c r="J1115" s="1" t="str">
        <f>IF($A1115="Ordenes de Compra",VLOOKUP($C1115,Autogestión!$B$2:$R$5090,17,0),IF($A1115="Financiamiento Internacional",VLOOKUP($C1115,FinInt!$B$2:$O$1508,14,0),VLOOKUP($C1115,NoAmpOC!$B$2:$R$988,17,0)))</f>
        <v>PROINTEC SOLUCIONES DIGITALES SRL</v>
      </c>
      <c r="K1115" s="7" t="str">
        <f>DetalleExp!AP1115</f>
        <v>EWOITES</v>
      </c>
      <c r="L1115" s="7" t="str">
        <f>DetalleExp!AQ1115</f>
        <v>ADMINISTRACION - Administración</v>
      </c>
      <c r="M1115" s="7" t="str">
        <f>DetalleExp!AR1115</f>
        <v>DNAIENT#MS - Dirección nacional de abordaje integral de enfermedades no transmisibles</v>
      </c>
      <c r="N1115" s="7">
        <f>DetalleExp!AS1115</f>
        <v>44322</v>
      </c>
      <c r="O1115" s="27">
        <f ca="1">ROUNDUP(TODAY()-N1115,0)</f>
        <v>33</v>
      </c>
      <c r="P1115" s="27">
        <f ca="1">ROUNDUP(TODAY()-B1115,0)</f>
        <v>46</v>
      </c>
      <c r="Q1115" s="1" t="str">
        <f>IFERROR(IF(A1115="Ordenes de Compra",VLOOKUP($E1115,'Ordenes de Compra'!$A$2:$E$1712,5,0),"Sin OC"),"Sin dato")</f>
        <v>Sin OC</v>
      </c>
      <c r="R1115" s="28" t="str">
        <f>IFERROR(IF(A1115="Ordenes de Compra",VLOOKUP($I1115,'Ordenes de Compra'!$B$2:$E$1712,3,0),"Sin OC"),"Sin dato")</f>
        <v>Sin OC</v>
      </c>
      <c r="S1115" s="1" t="str">
        <f>VLOOKUP($U1115,'Tablas intermedias'!$C$1:$H$222,5,0)</f>
        <v>Programa</v>
      </c>
      <c r="T1115" s="29" t="str">
        <f t="shared" si="52"/>
        <v>OK</v>
      </c>
      <c r="U1115" s="30" t="str">
        <f t="shared" si="53"/>
        <v>EWOITESADMINISTRACION - AdministraciónDNAIENT#MS - Dirección nacional de abordaje integral de enfermedades no transmisibles</v>
      </c>
      <c r="V1115" s="1" t="str">
        <f>VLOOKUP(U1115,'Tablas intermedias'!$C$1:$H$222,6,0)</f>
        <v>Si</v>
      </c>
      <c r="W1115" s="1" t="str">
        <f ca="1">IF(O1115&lt;30,"menos de 30 días","más de 30 días")</f>
        <v>más de 30 días</v>
      </c>
    </row>
    <row r="1116" spans="1:23" ht="14.25" hidden="1" thickTop="1" thickBot="1" x14ac:dyDescent="0.25">
      <c r="A1116" s="17" t="str">
        <f>IF(DetalleExp!H1116='Tablas intermedias'!$A$2,"Ordenes de Compra",IF(DetalleExp!H1116='Tablas intermedias'!$A$3,"Financiamiento Internacional","Legítimo Abono"))</f>
        <v>Legítimo Abono</v>
      </c>
      <c r="B1116" s="7">
        <f>DetalleExp!E1116</f>
        <v>44309</v>
      </c>
      <c r="C1116" s="1" t="str">
        <f>DetalleExp!A1116</f>
        <v>EX-2021-35477588-APN-DD#MS</v>
      </c>
      <c r="D1116" s="1" t="str">
        <f>IF(A1116="Ordenes de Compra",VLOOKUP(C1116,Autogestión!$B$2:$D$5090,3,0),IF(A1116="Legítimo Abono",VLOOKUP(C1116,NoAmpOC!$B$2:$H$988,7,0),"Factura"))</f>
        <v>Factura B</v>
      </c>
      <c r="E1116" s="26" t="str">
        <f>IF(A1116="Ordenes de Compra",VLOOKUP($C1116,Autogestión!$B$2:$G$5090,6,0),IF(A1116="Financiamiento Internacional",VLOOKUP($C1116,FinInt!$B$2:$G$508,6,0),"Legítimo Abono"))</f>
        <v>Legítimo Abono</v>
      </c>
      <c r="F1116" s="26" t="str">
        <f>IF($A1116="Ordenes de Compra","ARS",IF($A1116="Financiamiento Internacional",VLOOKUP($C1116,FinInt!$B$2:$Q$508,15,0),VLOOKUP($C1116,NoAmpOC!$B$2:$T$988,18,0)))</f>
        <v>ARS</v>
      </c>
      <c r="G1116" s="5">
        <f>IF($A1116="Ordenes de Compra",VLOOKUP($C1116,Autogestión!$B$2:$H$5090,7,0),IF($A1116="Financiamiento Internacional",VLOOKUP($C1116,FinInt!$B$2:$Q$1308,16,0),VLOOKUP($C1116,NoAmpOC!$B$2:$T$988,19,0)))</f>
        <v>2780.58</v>
      </c>
      <c r="H1116" s="5">
        <f t="shared" si="51"/>
        <v>2780.58</v>
      </c>
      <c r="I1116" s="26" t="str">
        <f>IF($A1116="Ordenes de Compra",VLOOKUP($C1116,Autogestión!$B$2:$J$5090,9,0),IF($A1116="Financiamiento Internacional",VLOOKUP($C1116,FinInt!$B$2:$G$1555,6,0),"Legitimo Abono"))</f>
        <v>Legitimo Abono</v>
      </c>
      <c r="J1116" s="1" t="str">
        <f>IF($A1116="Ordenes de Compra",VLOOKUP($C1116,Autogestión!$B$2:$R$5090,17,0),IF($A1116="Financiamiento Internacional",VLOOKUP($C1116,FinInt!$B$2:$O$1508,14,0),VLOOKUP($C1116,NoAmpOC!$B$2:$R$988,17,0)))</f>
        <v>PROINTEC SOLUCIONES DIGITALES SRL</v>
      </c>
      <c r="K1116" s="7" t="str">
        <f>DetalleExp!AP1116</f>
        <v>EWOITES</v>
      </c>
      <c r="L1116" s="7" t="str">
        <f>DetalleExp!AQ1116</f>
        <v>ADMINISTRACION - Administración</v>
      </c>
      <c r="M1116" s="7" t="str">
        <f>DetalleExp!AR1116</f>
        <v>DNAIENT#MS - Dirección nacional de abordaje integral de enfermedades no transmisibles</v>
      </c>
      <c r="N1116" s="7">
        <f>DetalleExp!AS1116</f>
        <v>44342</v>
      </c>
      <c r="O1116" s="27">
        <f ca="1">ROUNDUP(TODAY()-N1116,0)</f>
        <v>13</v>
      </c>
      <c r="P1116" s="27">
        <f ca="1">ROUNDUP(TODAY()-B1116,0)</f>
        <v>46</v>
      </c>
      <c r="Q1116" s="1" t="str">
        <f>IFERROR(IF(A1116="Ordenes de Compra",VLOOKUP($E1116,'Ordenes de Compra'!$A$2:$E$1712,5,0),"Sin OC"),"Sin dato")</f>
        <v>Sin OC</v>
      </c>
      <c r="R1116" s="28" t="str">
        <f>IFERROR(IF(A1116="Ordenes de Compra",VLOOKUP($I1116,'Ordenes de Compra'!$B$2:$E$1712,3,0),"Sin OC"),"Sin dato")</f>
        <v>Sin OC</v>
      </c>
      <c r="S1116" s="1" t="str">
        <f>VLOOKUP($U1116,'Tablas intermedias'!$C$1:$H$222,5,0)</f>
        <v>Programa</v>
      </c>
      <c r="T1116" s="29" t="str">
        <f t="shared" si="52"/>
        <v>OK</v>
      </c>
      <c r="U1116" s="30" t="str">
        <f t="shared" si="53"/>
        <v>EWOITESADMINISTRACION - AdministraciónDNAIENT#MS - Dirección nacional de abordaje integral de enfermedades no transmisibles</v>
      </c>
      <c r="V1116" s="1" t="str">
        <f>VLOOKUP(U1116,'Tablas intermedias'!$C$1:$H$222,6,0)</f>
        <v>Si</v>
      </c>
      <c r="W1116" s="1" t="str">
        <f ca="1">IF(O1116&lt;30,"menos de 30 días","más de 30 días")</f>
        <v>menos de 30 días</v>
      </c>
    </row>
    <row r="1117" spans="1:23" ht="14.25" hidden="1" thickTop="1" thickBot="1" x14ac:dyDescent="0.25">
      <c r="A1117" s="17" t="str">
        <f>IF(DetalleExp!H1117='Tablas intermedias'!$A$2,"Ordenes de Compra",IF(DetalleExp!H1117='Tablas intermedias'!$A$3,"Financiamiento Internacional","Legítimo Abono"))</f>
        <v>Legítimo Abono</v>
      </c>
      <c r="B1117" s="7">
        <f>DetalleExp!E1117</f>
        <v>44309</v>
      </c>
      <c r="C1117" s="1" t="str">
        <f>DetalleExp!A1117</f>
        <v>EX-2021-35481474-APN-DD#MS</v>
      </c>
      <c r="D1117" s="1" t="str">
        <f>IF(A1117="Ordenes de Compra",VLOOKUP(C1117,Autogestión!$B$2:$D$5090,3,0),IF(A1117="Legítimo Abono",VLOOKUP(C1117,NoAmpOC!$B$2:$H$988,7,0),"Factura"))</f>
        <v>Factura B</v>
      </c>
      <c r="E1117" s="26" t="str">
        <f>IF(A1117="Ordenes de Compra",VLOOKUP($C1117,Autogestión!$B$2:$G$5090,6,0),IF(A1117="Financiamiento Internacional",VLOOKUP($C1117,FinInt!$B$2:$G$508,6,0),"Legítimo Abono"))</f>
        <v>Legítimo Abono</v>
      </c>
      <c r="F1117" s="26" t="str">
        <f>IF($A1117="Ordenes de Compra","ARS",IF($A1117="Financiamiento Internacional",VLOOKUP($C1117,FinInt!$B$2:$Q$508,15,0),VLOOKUP($C1117,NoAmpOC!$B$2:$T$988,18,0)))</f>
        <v>ARS</v>
      </c>
      <c r="G1117" s="5">
        <f>IF($A1117="Ordenes de Compra",VLOOKUP($C1117,Autogestión!$B$2:$H$5090,7,0),IF($A1117="Financiamiento Internacional",VLOOKUP($C1117,FinInt!$B$2:$Q$1308,16,0),VLOOKUP($C1117,NoAmpOC!$B$2:$T$988,19,0)))</f>
        <v>2780.58</v>
      </c>
      <c r="H1117" s="5">
        <f t="shared" si="51"/>
        <v>2780.58</v>
      </c>
      <c r="I1117" s="26" t="str">
        <f>IF($A1117="Ordenes de Compra",VLOOKUP($C1117,Autogestión!$B$2:$J$5090,9,0),IF($A1117="Financiamiento Internacional",VLOOKUP($C1117,FinInt!$B$2:$G$1555,6,0),"Legitimo Abono"))</f>
        <v>Legitimo Abono</v>
      </c>
      <c r="J1117" s="1" t="str">
        <f>IF($A1117="Ordenes de Compra",VLOOKUP($C1117,Autogestión!$B$2:$R$5090,17,0),IF($A1117="Financiamiento Internacional",VLOOKUP($C1117,FinInt!$B$2:$O$1508,14,0),VLOOKUP($C1117,NoAmpOC!$B$2:$R$988,17,0)))</f>
        <v>PROINTEC SOLUCIONES DIGITALES SRL</v>
      </c>
      <c r="K1117" s="7" t="str">
        <f>DetalleExp!AP1117</f>
        <v>EWOITES</v>
      </c>
      <c r="L1117" s="7" t="str">
        <f>DetalleExp!AQ1117</f>
        <v>ADMINISTRACION - Administración</v>
      </c>
      <c r="M1117" s="7" t="str">
        <f>DetalleExp!AR1117</f>
        <v>DNAIENT#MS - Dirección nacional de abordaje integral de enfermedades no transmisibles</v>
      </c>
      <c r="N1117" s="7">
        <f>DetalleExp!AS1117</f>
        <v>44322</v>
      </c>
      <c r="O1117" s="27">
        <f ca="1">ROUNDUP(TODAY()-N1117,0)</f>
        <v>33</v>
      </c>
      <c r="P1117" s="27">
        <f ca="1">ROUNDUP(TODAY()-B1117,0)</f>
        <v>46</v>
      </c>
      <c r="Q1117" s="1" t="str">
        <f>IFERROR(IF(A1117="Ordenes de Compra",VLOOKUP($E1117,'Ordenes de Compra'!$A$2:$E$1712,5,0),"Sin OC"),"Sin dato")</f>
        <v>Sin OC</v>
      </c>
      <c r="R1117" s="28" t="str">
        <f>IFERROR(IF(A1117="Ordenes de Compra",VLOOKUP($I1117,'Ordenes de Compra'!$B$2:$E$1712,3,0),"Sin OC"),"Sin dato")</f>
        <v>Sin OC</v>
      </c>
      <c r="S1117" s="1" t="str">
        <f>VLOOKUP($U1117,'Tablas intermedias'!$C$1:$H$222,5,0)</f>
        <v>Programa</v>
      </c>
      <c r="T1117" s="29" t="str">
        <f t="shared" si="52"/>
        <v>OK</v>
      </c>
      <c r="U1117" s="30" t="str">
        <f t="shared" si="53"/>
        <v>EWOITESADMINISTRACION - AdministraciónDNAIENT#MS - Dirección nacional de abordaje integral de enfermedades no transmisibles</v>
      </c>
      <c r="V1117" s="1" t="str">
        <f>VLOOKUP(U1117,'Tablas intermedias'!$C$1:$H$222,6,0)</f>
        <v>Si</v>
      </c>
      <c r="W1117" s="1" t="str">
        <f ca="1">IF(O1117&lt;30,"menos de 30 días","más de 30 días")</f>
        <v>más de 30 días</v>
      </c>
    </row>
    <row r="1118" spans="1:23" ht="14.25" hidden="1" thickTop="1" thickBot="1" x14ac:dyDescent="0.25">
      <c r="A1118" s="17" t="str">
        <f>IF(DetalleExp!H1118='Tablas intermedias'!$A$2,"Ordenes de Compra",IF(DetalleExp!H1118='Tablas intermedias'!$A$3,"Financiamiento Internacional","Legítimo Abono"))</f>
        <v>Legítimo Abono</v>
      </c>
      <c r="B1118" s="7">
        <f>DetalleExp!E1118</f>
        <v>44309</v>
      </c>
      <c r="C1118" s="1" t="str">
        <f>DetalleExp!A1118</f>
        <v>EX-2021-35484015-APN-DD#MS</v>
      </c>
      <c r="D1118" s="1" t="str">
        <f>IF(A1118="Ordenes de Compra",VLOOKUP(C1118,Autogestión!$B$2:$D$5090,3,0),IF(A1118="Legítimo Abono",VLOOKUP(C1118,NoAmpOC!$B$2:$H$988,7,0),"Factura"))</f>
        <v>Factura B</v>
      </c>
      <c r="E1118" s="26" t="str">
        <f>IF(A1118="Ordenes de Compra",VLOOKUP($C1118,Autogestión!$B$2:$G$5090,6,0),IF(A1118="Financiamiento Internacional",VLOOKUP($C1118,FinInt!$B$2:$G$508,6,0),"Legítimo Abono"))</f>
        <v>Legítimo Abono</v>
      </c>
      <c r="F1118" s="26" t="str">
        <f>IF($A1118="Ordenes de Compra","ARS",IF($A1118="Financiamiento Internacional",VLOOKUP($C1118,FinInt!$B$2:$Q$508,15,0),VLOOKUP($C1118,NoAmpOC!$B$2:$T$988,18,0)))</f>
        <v>ARS</v>
      </c>
      <c r="G1118" s="5">
        <f>IF($A1118="Ordenes de Compra",VLOOKUP($C1118,Autogestión!$B$2:$H$5090,7,0),IF($A1118="Financiamiento Internacional",VLOOKUP($C1118,FinInt!$B$2:$Q$1308,16,0),VLOOKUP($C1118,NoAmpOC!$B$2:$T$988,19,0)))</f>
        <v>2780.58</v>
      </c>
      <c r="H1118" s="5">
        <f t="shared" si="51"/>
        <v>2780.58</v>
      </c>
      <c r="I1118" s="26" t="str">
        <f>IF($A1118="Ordenes de Compra",VLOOKUP($C1118,Autogestión!$B$2:$J$5090,9,0),IF($A1118="Financiamiento Internacional",VLOOKUP($C1118,FinInt!$B$2:$G$1555,6,0),"Legitimo Abono"))</f>
        <v>Legitimo Abono</v>
      </c>
      <c r="J1118" s="1" t="str">
        <f>IF($A1118="Ordenes de Compra",VLOOKUP($C1118,Autogestión!$B$2:$R$5090,17,0),IF($A1118="Financiamiento Internacional",VLOOKUP($C1118,FinInt!$B$2:$O$1508,14,0),VLOOKUP($C1118,NoAmpOC!$B$2:$R$988,17,0)))</f>
        <v>PROINTEC SOLUCIONES DIGITALES SRL</v>
      </c>
      <c r="K1118" s="7" t="str">
        <f>DetalleExp!AP1118</f>
        <v>EWOITES</v>
      </c>
      <c r="L1118" s="7" t="str">
        <f>DetalleExp!AQ1118</f>
        <v>ADMINISTRACION - Administración</v>
      </c>
      <c r="M1118" s="7" t="str">
        <f>DetalleExp!AR1118</f>
        <v>DNAIENT#MS - Dirección nacional de abordaje integral de enfermedades no transmisibles</v>
      </c>
      <c r="N1118" s="7">
        <f>DetalleExp!AS1118</f>
        <v>44322</v>
      </c>
      <c r="O1118" s="27">
        <f ca="1">ROUNDUP(TODAY()-N1118,0)</f>
        <v>33</v>
      </c>
      <c r="P1118" s="27">
        <f ca="1">ROUNDUP(TODAY()-B1118,0)</f>
        <v>46</v>
      </c>
      <c r="Q1118" s="1" t="str">
        <f>IFERROR(IF(A1118="Ordenes de Compra",VLOOKUP($E1118,'Ordenes de Compra'!$A$2:$E$1712,5,0),"Sin OC"),"Sin dato")</f>
        <v>Sin OC</v>
      </c>
      <c r="R1118" s="28" t="str">
        <f>IFERROR(IF(A1118="Ordenes de Compra",VLOOKUP($I1118,'Ordenes de Compra'!$B$2:$E$1712,3,0),"Sin OC"),"Sin dato")</f>
        <v>Sin OC</v>
      </c>
      <c r="S1118" s="1" t="str">
        <f>VLOOKUP($U1118,'Tablas intermedias'!$C$1:$H$222,5,0)</f>
        <v>Programa</v>
      </c>
      <c r="T1118" s="29" t="str">
        <f t="shared" si="52"/>
        <v>OK</v>
      </c>
      <c r="U1118" s="30" t="str">
        <f t="shared" si="53"/>
        <v>EWOITESADMINISTRACION - AdministraciónDNAIENT#MS - Dirección nacional de abordaje integral de enfermedades no transmisibles</v>
      </c>
      <c r="V1118" s="1" t="str">
        <f>VLOOKUP(U1118,'Tablas intermedias'!$C$1:$H$222,6,0)</f>
        <v>Si</v>
      </c>
      <c r="W1118" s="1" t="str">
        <f ca="1">IF(O1118&lt;30,"menos de 30 días","más de 30 días")</f>
        <v>más de 30 días</v>
      </c>
    </row>
    <row r="1119" spans="1:23" ht="14.25" hidden="1" thickTop="1" thickBot="1" x14ac:dyDescent="0.25">
      <c r="A1119" s="17" t="str">
        <f>IF(DetalleExp!H1119='Tablas intermedias'!$A$2,"Ordenes de Compra",IF(DetalleExp!H1119='Tablas intermedias'!$A$3,"Financiamiento Internacional","Legítimo Abono"))</f>
        <v>Legítimo Abono</v>
      </c>
      <c r="B1119" s="7">
        <f>DetalleExp!E1119</f>
        <v>44309</v>
      </c>
      <c r="C1119" s="1" t="str">
        <f>DetalleExp!A1119</f>
        <v>EX-2021-35488339-APN-DD#MS</v>
      </c>
      <c r="D1119" s="1" t="str">
        <f>IF(A1119="Ordenes de Compra",VLOOKUP(C1119,Autogestión!$B$2:$D$5090,3,0),IF(A1119="Legítimo Abono",VLOOKUP(C1119,NoAmpOC!$B$2:$H$988,7,0),"Factura"))</f>
        <v>Factura B</v>
      </c>
      <c r="E1119" s="26" t="str">
        <f>IF(A1119="Ordenes de Compra",VLOOKUP($C1119,Autogestión!$B$2:$G$5090,6,0),IF(A1119="Financiamiento Internacional",VLOOKUP($C1119,FinInt!$B$2:$G$508,6,0),"Legítimo Abono"))</f>
        <v>Legítimo Abono</v>
      </c>
      <c r="F1119" s="26" t="str">
        <f>IF($A1119="Ordenes de Compra","ARS",IF($A1119="Financiamiento Internacional",VLOOKUP($C1119,FinInt!$B$2:$Q$508,15,0),VLOOKUP($C1119,NoAmpOC!$B$2:$T$988,18,0)))</f>
        <v>ARS</v>
      </c>
      <c r="G1119" s="5">
        <f>IF($A1119="Ordenes de Compra",VLOOKUP($C1119,Autogestión!$B$2:$H$5090,7,0),IF($A1119="Financiamiento Internacional",VLOOKUP($C1119,FinInt!$B$2:$Q$1308,16,0),VLOOKUP($C1119,NoAmpOC!$B$2:$T$988,19,0)))</f>
        <v>2780.58</v>
      </c>
      <c r="H1119" s="5">
        <f t="shared" si="51"/>
        <v>2780.58</v>
      </c>
      <c r="I1119" s="26" t="str">
        <f>IF($A1119="Ordenes de Compra",VLOOKUP($C1119,Autogestión!$B$2:$J$5090,9,0),IF($A1119="Financiamiento Internacional",VLOOKUP($C1119,FinInt!$B$2:$G$1555,6,0),"Legitimo Abono"))</f>
        <v>Legitimo Abono</v>
      </c>
      <c r="J1119" s="1" t="str">
        <f>IF($A1119="Ordenes de Compra",VLOOKUP($C1119,Autogestión!$B$2:$R$5090,17,0),IF($A1119="Financiamiento Internacional",VLOOKUP($C1119,FinInt!$B$2:$O$1508,14,0),VLOOKUP($C1119,NoAmpOC!$B$2:$R$988,17,0)))</f>
        <v>PROINTEC SOLUCIONES DIGITALES SRL</v>
      </c>
      <c r="K1119" s="7" t="str">
        <f>DetalleExp!AP1119</f>
        <v>EWOITES</v>
      </c>
      <c r="L1119" s="7" t="str">
        <f>DetalleExp!AQ1119</f>
        <v>ADMINISTRACION - Administración</v>
      </c>
      <c r="M1119" s="7" t="str">
        <f>DetalleExp!AR1119</f>
        <v>DNAIENT#MS - Dirección nacional de abordaje integral de enfermedades no transmisibles</v>
      </c>
      <c r="N1119" s="7">
        <f>DetalleExp!AS1119</f>
        <v>44322</v>
      </c>
      <c r="O1119" s="27">
        <f ca="1">ROUNDUP(TODAY()-N1119,0)</f>
        <v>33</v>
      </c>
      <c r="P1119" s="27">
        <f ca="1">ROUNDUP(TODAY()-B1119,0)</f>
        <v>46</v>
      </c>
      <c r="Q1119" s="1" t="str">
        <f>IFERROR(IF(A1119="Ordenes de Compra",VLOOKUP($E1119,'Ordenes de Compra'!$A$2:$E$1712,5,0),"Sin OC"),"Sin dato")</f>
        <v>Sin OC</v>
      </c>
      <c r="R1119" s="28" t="str">
        <f>IFERROR(IF(A1119="Ordenes de Compra",VLOOKUP($I1119,'Ordenes de Compra'!$B$2:$E$1712,3,0),"Sin OC"),"Sin dato")</f>
        <v>Sin OC</v>
      </c>
      <c r="S1119" s="1" t="str">
        <f>VLOOKUP($U1119,'Tablas intermedias'!$C$1:$H$222,5,0)</f>
        <v>Programa</v>
      </c>
      <c r="T1119" s="29" t="str">
        <f t="shared" si="52"/>
        <v>OK</v>
      </c>
      <c r="U1119" s="30" t="str">
        <f t="shared" si="53"/>
        <v>EWOITESADMINISTRACION - AdministraciónDNAIENT#MS - Dirección nacional de abordaje integral de enfermedades no transmisibles</v>
      </c>
      <c r="V1119" s="1" t="str">
        <f>VLOOKUP(U1119,'Tablas intermedias'!$C$1:$H$222,6,0)</f>
        <v>Si</v>
      </c>
      <c r="W1119" s="1" t="str">
        <f ca="1">IF(O1119&lt;30,"menos de 30 días","más de 30 días")</f>
        <v>más de 30 días</v>
      </c>
    </row>
    <row r="1120" spans="1:23" ht="14.25" hidden="1" thickTop="1" thickBot="1" x14ac:dyDescent="0.25">
      <c r="A1120" s="17" t="str">
        <f>IF(DetalleExp!H1120='Tablas intermedias'!$A$2,"Ordenes de Compra",IF(DetalleExp!H1120='Tablas intermedias'!$A$3,"Financiamiento Internacional","Legítimo Abono"))</f>
        <v>Ordenes de Compra</v>
      </c>
      <c r="B1120" s="7">
        <f>DetalleExp!E1120</f>
        <v>44309</v>
      </c>
      <c r="C1120" s="1" t="str">
        <f>DetalleExp!A1120</f>
        <v>EX-2021-35574336-APN-DTYC#MS</v>
      </c>
      <c r="D1120" s="1" t="str">
        <f>IF(A1120="Ordenes de Compra",VLOOKUP(C1120,Autogestión!$B$2:$D$5090,3,0),IF(A1120="Legítimo Abono",VLOOKUP(C1120,NoAmpOC!$B$2:$H$988,7,0),"Factura"))</f>
        <v>Factura</v>
      </c>
      <c r="E1120" s="26" t="str">
        <f>IF(A1120="Ordenes de Compra",VLOOKUP($C1120,Autogestión!$B$2:$G$5090,6,0),IF(A1120="Financiamiento Internacional",VLOOKUP($C1120,FinInt!$B$2:$G$508,6,0),"Legítimo Abono"))</f>
        <v>80-0026-CDI20</v>
      </c>
      <c r="F1120" s="26" t="str">
        <f>IF($A1120="Ordenes de Compra","ARS",IF($A1120="Financiamiento Internacional",VLOOKUP($C1120,FinInt!$B$2:$Q$508,15,0),VLOOKUP($C1120,NoAmpOC!$B$2:$T$988,18,0)))</f>
        <v>ARS</v>
      </c>
      <c r="G1120" s="5">
        <f>IF($A1120="Ordenes de Compra",VLOOKUP($C1120,Autogestión!$B$2:$H$5090,7,0),IF($A1120="Financiamiento Internacional",VLOOKUP($C1120,FinInt!$B$2:$Q$1308,16,0),VLOOKUP($C1120,NoAmpOC!$B$2:$T$988,19,0)))</f>
        <v>2727808.65</v>
      </c>
      <c r="H1120" s="5">
        <f t="shared" si="51"/>
        <v>2727808.65</v>
      </c>
      <c r="I1120" s="26" t="str">
        <f>IF($A1120="Ordenes de Compra",VLOOKUP($C1120,Autogestión!$B$2:$J$5090,9,0),IF($A1120="Financiamiento Internacional",VLOOKUP($C1120,FinInt!$B$2:$G$1555,6,0),"Legitimo Abono"))</f>
        <v>80-1037-OC21</v>
      </c>
      <c r="J1120" s="1" t="str">
        <f>IF($A1120="Ordenes de Compra",VLOOKUP($C1120,Autogestión!$B$2:$R$5090,17,0),IF($A1120="Financiamiento Internacional",VLOOKUP($C1120,FinInt!$B$2:$O$1508,14,0),VLOOKUP($C1120,NoAmpOC!$B$2:$R$988,17,0)))</f>
        <v>Global Farm SA</v>
      </c>
      <c r="K1120" s="7" t="str">
        <f>DetalleExp!AP1120</f>
        <v>DCYT#MS-TESORERIA</v>
      </c>
      <c r="L1120" s="7" t="str">
        <f>DetalleExp!AQ1120</f>
        <v>TESORERIA - Tesorería</v>
      </c>
      <c r="M1120" s="7" t="str">
        <f>DetalleExp!AR1120</f>
        <v>DCYT#MS - Dirección de contabilidad y tesorería</v>
      </c>
      <c r="N1120" s="7">
        <f>DetalleExp!AS1120</f>
        <v>44349</v>
      </c>
      <c r="O1120" s="27">
        <f ca="1">ROUNDUP(TODAY()-N1120,0)</f>
        <v>6</v>
      </c>
      <c r="P1120" s="27">
        <f ca="1">ROUNDUP(TODAY()-B1120,0)</f>
        <v>46</v>
      </c>
      <c r="Q1120" s="1" t="str">
        <f>IFERROR(IF(A1120="Ordenes de Compra",VLOOKUP($E1120,'Ordenes de Compra'!$A$2:$E$1712,5,0),"Sin OC"),"Sin dato")</f>
        <v>16.0.0.47.0</v>
      </c>
      <c r="R1120" s="28">
        <f>IFERROR(IF(A1120="Ordenes de Compra",VLOOKUP($I1120,'Ordenes de Compra'!$B$2:$E$1712,3,0),"Sin OC"),"Sin dato")</f>
        <v>2727808.65</v>
      </c>
      <c r="S1120" s="1" t="str">
        <f>VLOOKUP($U1120,'Tablas intermedias'!$C$1:$H$222,5,0)</f>
        <v>Tesorería</v>
      </c>
      <c r="T1120" s="29" t="str">
        <f t="shared" si="52"/>
        <v>Ver</v>
      </c>
      <c r="U1120" s="30" t="str">
        <f t="shared" si="53"/>
        <v>DCYT#MS-TESORERIATESORERIA - TesoreríaDCYT#MS - Dirección de contabilidad y tesorería</v>
      </c>
      <c r="V1120" s="1" t="str">
        <f>VLOOKUP(U1120,'Tablas intermedias'!$C$1:$H$222,6,0)</f>
        <v>No</v>
      </c>
      <c r="W1120" s="1" t="str">
        <f ca="1">IF(O1120&lt;30,"menos de 30 días","más de 30 días")</f>
        <v>menos de 30 días</v>
      </c>
    </row>
    <row r="1121" spans="1:23" ht="14.25" hidden="1" thickTop="1" thickBot="1" x14ac:dyDescent="0.25">
      <c r="A1121" s="17" t="str">
        <f>IF(DetalleExp!H1121='Tablas intermedias'!$A$2,"Ordenes de Compra",IF(DetalleExp!H1121='Tablas intermedias'!$A$3,"Financiamiento Internacional","Legítimo Abono"))</f>
        <v>Legítimo Abono</v>
      </c>
      <c r="B1121" s="7">
        <f>DetalleExp!E1121</f>
        <v>44309</v>
      </c>
      <c r="C1121" s="1" t="str">
        <f>DetalleExp!A1121</f>
        <v>EX-2021-35667311-APN-DD#MS</v>
      </c>
      <c r="D1121" s="1" t="str">
        <f>IF(A1121="Ordenes de Compra",VLOOKUP(C1121,Autogestión!$B$2:$D$5090,3,0),IF(A1121="Legítimo Abono",VLOOKUP(C1121,NoAmpOC!$B$2:$H$988,7,0),"Factura"))</f>
        <v>Factura B</v>
      </c>
      <c r="E1121" s="26" t="str">
        <f>IF(A1121="Ordenes de Compra",VLOOKUP($C1121,Autogestión!$B$2:$G$5090,6,0),IF(A1121="Financiamiento Internacional",VLOOKUP($C1121,FinInt!$B$2:$G$508,6,0),"Legítimo Abono"))</f>
        <v>Legítimo Abono</v>
      </c>
      <c r="F1121" s="26" t="str">
        <f>IF($A1121="Ordenes de Compra","ARS",IF($A1121="Financiamiento Internacional",VLOOKUP($C1121,FinInt!$B$2:$Q$508,15,0),VLOOKUP($C1121,NoAmpOC!$B$2:$T$988,18,0)))</f>
        <v>ARS</v>
      </c>
      <c r="G1121" s="5">
        <f>IF($A1121="Ordenes de Compra",VLOOKUP($C1121,Autogestión!$B$2:$H$5090,7,0),IF($A1121="Financiamiento Internacional",VLOOKUP($C1121,FinInt!$B$2:$Q$1308,16,0),VLOOKUP($C1121,NoAmpOC!$B$2:$T$988,19,0)))</f>
        <v>95521.41</v>
      </c>
      <c r="H1121" s="5">
        <f t="shared" si="51"/>
        <v>95521.41</v>
      </c>
      <c r="I1121" s="26" t="str">
        <f>IF($A1121="Ordenes de Compra",VLOOKUP($C1121,Autogestión!$B$2:$J$5090,9,0),IF($A1121="Financiamiento Internacional",VLOOKUP($C1121,FinInt!$B$2:$G$1555,6,0),"Legitimo Abono"))</f>
        <v>Legitimo Abono</v>
      </c>
      <c r="J1121" s="1" t="str">
        <f>IF($A1121="Ordenes de Compra",VLOOKUP($C1121,Autogestión!$B$2:$R$5090,17,0),IF($A1121="Financiamiento Internacional",VLOOKUP($C1121,FinInt!$B$2:$O$1508,14,0),VLOOKUP($C1121,NoAmpOC!$B$2:$R$988,17,0)))</f>
        <v>CORREO OFICIAL DE LA REPÚBLICA ARGENTINA S.A..</v>
      </c>
      <c r="K1121" s="7" t="str">
        <f>DetalleExp!AP1121</f>
        <v>DCYT#MS-TESORERIA</v>
      </c>
      <c r="L1121" s="7" t="str">
        <f>DetalleExp!AQ1121</f>
        <v>TESORERIA - Tesorería</v>
      </c>
      <c r="M1121" s="7" t="str">
        <f>DetalleExp!AR1121</f>
        <v>DCYT#MS - Dirección de contabilidad y tesorería</v>
      </c>
      <c r="N1121" s="7">
        <f>DetalleExp!AS1121</f>
        <v>44350</v>
      </c>
      <c r="O1121" s="27">
        <f ca="1">ROUNDUP(TODAY()-N1121,0)</f>
        <v>5</v>
      </c>
      <c r="P1121" s="27">
        <f ca="1">ROUNDUP(TODAY()-B1121,0)</f>
        <v>46</v>
      </c>
      <c r="Q1121" s="1" t="str">
        <f>IFERROR(IF(A1121="Ordenes de Compra",VLOOKUP($E1121,'Ordenes de Compra'!$A$2:$E$1712,5,0),"Sin OC"),"Sin dato")</f>
        <v>Sin OC</v>
      </c>
      <c r="R1121" s="28" t="str">
        <f>IFERROR(IF(A1121="Ordenes de Compra",VLOOKUP($I1121,'Ordenes de Compra'!$B$2:$E$1712,3,0),"Sin OC"),"Sin dato")</f>
        <v>Sin OC</v>
      </c>
      <c r="S1121" s="1" t="str">
        <f>VLOOKUP($U1121,'Tablas intermedias'!$C$1:$H$222,5,0)</f>
        <v>Tesorería</v>
      </c>
      <c r="T1121" s="29" t="str">
        <f t="shared" si="52"/>
        <v>OK</v>
      </c>
      <c r="U1121" s="30" t="str">
        <f t="shared" si="53"/>
        <v>DCYT#MS-TESORERIATESORERIA - TesoreríaDCYT#MS - Dirección de contabilidad y tesorería</v>
      </c>
      <c r="V1121" s="1" t="str">
        <f>VLOOKUP(U1121,'Tablas intermedias'!$C$1:$H$222,6,0)</f>
        <v>No</v>
      </c>
      <c r="W1121" s="1" t="str">
        <f ca="1">IF(O1121&lt;30,"menos de 30 días","más de 30 días")</f>
        <v>menos de 30 días</v>
      </c>
    </row>
    <row r="1122" spans="1:23" ht="14.25" hidden="1" thickTop="1" thickBot="1" x14ac:dyDescent="0.25">
      <c r="A1122" s="17" t="str">
        <f>IF(DetalleExp!H1122='Tablas intermedias'!$A$2,"Ordenes de Compra",IF(DetalleExp!H1122='Tablas intermedias'!$A$3,"Financiamiento Internacional","Legítimo Abono"))</f>
        <v>Legítimo Abono</v>
      </c>
      <c r="B1122" s="7">
        <f>DetalleExp!E1122</f>
        <v>44309</v>
      </c>
      <c r="C1122" s="1" t="str">
        <f>DetalleExp!A1122</f>
        <v>EX-2021-35668027-APN-DD#MS</v>
      </c>
      <c r="D1122" s="1" t="str">
        <f>IF(A1122="Ordenes de Compra",VLOOKUP(C1122,Autogestión!$B$2:$D$5090,3,0),IF(A1122="Legítimo Abono",VLOOKUP(C1122,NoAmpOC!$B$2:$H$988,7,0),"Factura"))</f>
        <v>Factura B</v>
      </c>
      <c r="E1122" s="26" t="str">
        <f>IF(A1122="Ordenes de Compra",VLOOKUP($C1122,Autogestión!$B$2:$G$5090,6,0),IF(A1122="Financiamiento Internacional",VLOOKUP($C1122,FinInt!$B$2:$G$508,6,0),"Legítimo Abono"))</f>
        <v>Legítimo Abono</v>
      </c>
      <c r="F1122" s="26" t="str">
        <f>IF($A1122="Ordenes de Compra","ARS",IF($A1122="Financiamiento Internacional",VLOOKUP($C1122,FinInt!$B$2:$Q$508,15,0),VLOOKUP($C1122,NoAmpOC!$B$2:$T$988,18,0)))</f>
        <v>ARS</v>
      </c>
      <c r="G1122" s="5">
        <f>IF($A1122="Ordenes de Compra",VLOOKUP($C1122,Autogestión!$B$2:$H$5090,7,0),IF($A1122="Financiamiento Internacional",VLOOKUP($C1122,FinInt!$B$2:$Q$1308,16,0),VLOOKUP($C1122,NoAmpOC!$B$2:$T$988,19,0)))</f>
        <v>4960.04</v>
      </c>
      <c r="H1122" s="5">
        <f t="shared" si="51"/>
        <v>4960.04</v>
      </c>
      <c r="I1122" s="26" t="str">
        <f>IF($A1122="Ordenes de Compra",VLOOKUP($C1122,Autogestión!$B$2:$J$5090,9,0),IF($A1122="Financiamiento Internacional",VLOOKUP($C1122,FinInt!$B$2:$G$1555,6,0),"Legitimo Abono"))</f>
        <v>Legitimo Abono</v>
      </c>
      <c r="J1122" s="1" t="str">
        <f>IF($A1122="Ordenes de Compra",VLOOKUP($C1122,Autogestión!$B$2:$R$5090,17,0),IF($A1122="Financiamiento Internacional",VLOOKUP($C1122,FinInt!$B$2:$O$1508,14,0),VLOOKUP($C1122,NoAmpOC!$B$2:$R$988,17,0)))</f>
        <v>CORREO OFICIAL DE LA REPÚBLICA ARGENTINA S.A..</v>
      </c>
      <c r="K1122" s="7" t="str">
        <f>DetalleExp!AP1122</f>
        <v>RDURQUET</v>
      </c>
      <c r="L1122" s="7" t="str">
        <f>DetalleExp!AQ1122</f>
        <v>CV - Control vectores</v>
      </c>
      <c r="M1122" s="7" t="str">
        <f>DetalleExp!AR1122</f>
        <v>DCETV#MS - Dirección de control de enfermedades transmitidas por vectores</v>
      </c>
      <c r="N1122" s="7">
        <f>DetalleExp!AS1122</f>
        <v>44349</v>
      </c>
      <c r="O1122" s="27">
        <f ca="1">ROUNDUP(TODAY()-N1122,0)</f>
        <v>6</v>
      </c>
      <c r="P1122" s="27">
        <f ca="1">ROUNDUP(TODAY()-B1122,0)</f>
        <v>46</v>
      </c>
      <c r="Q1122" s="1" t="str">
        <f>IFERROR(IF(A1122="Ordenes de Compra",VLOOKUP($E1122,'Ordenes de Compra'!$A$2:$E$1712,5,0),"Sin OC"),"Sin dato")</f>
        <v>Sin OC</v>
      </c>
      <c r="R1122" s="28" t="str">
        <f>IFERROR(IF(A1122="Ordenes de Compra",VLOOKUP($I1122,'Ordenes de Compra'!$B$2:$E$1712,3,0),"Sin OC"),"Sin dato")</f>
        <v>Sin OC</v>
      </c>
      <c r="S1122" s="1" t="str">
        <f>VLOOKUP($U1122,'Tablas intermedias'!$C$1:$H$222,5,0)</f>
        <v>Programa</v>
      </c>
      <c r="T1122" s="29" t="str">
        <f t="shared" si="52"/>
        <v>OK</v>
      </c>
      <c r="U1122" s="30" t="str">
        <f t="shared" si="53"/>
        <v>RDURQUETCV - Control vectoresDCETV#MS - Dirección de control de enfermedades transmitidas por vectores</v>
      </c>
      <c r="V1122" s="1" t="str">
        <f>VLOOKUP(U1122,'Tablas intermedias'!$C$1:$H$222,6,0)</f>
        <v>Si</v>
      </c>
      <c r="W1122" s="1" t="str">
        <f ca="1">IF(O1122&lt;30,"menos de 30 días","más de 30 días")</f>
        <v>menos de 30 días</v>
      </c>
    </row>
    <row r="1123" spans="1:23" ht="14.25" hidden="1" thickTop="1" thickBot="1" x14ac:dyDescent="0.25">
      <c r="A1123" s="17" t="str">
        <f>IF(DetalleExp!H1123='Tablas intermedias'!$A$2,"Ordenes de Compra",IF(DetalleExp!H1123='Tablas intermedias'!$A$3,"Financiamiento Internacional","Legítimo Abono"))</f>
        <v>Legítimo Abono</v>
      </c>
      <c r="B1123" s="7">
        <f>DetalleExp!E1123</f>
        <v>44309</v>
      </c>
      <c r="C1123" s="1" t="str">
        <f>DetalleExp!A1123</f>
        <v>EX-2021-35668718-APN-DD#MS</v>
      </c>
      <c r="D1123" s="1" t="str">
        <f>IF(A1123="Ordenes de Compra",VLOOKUP(C1123,Autogestión!$B$2:$D$5090,3,0),IF(A1123="Legítimo Abono",VLOOKUP(C1123,NoAmpOC!$B$2:$H$988,7,0),"Factura"))</f>
        <v>Factura B</v>
      </c>
      <c r="E1123" s="26" t="str">
        <f>IF(A1123="Ordenes de Compra",VLOOKUP($C1123,Autogestión!$B$2:$G$5090,6,0),IF(A1123="Financiamiento Internacional",VLOOKUP($C1123,FinInt!$B$2:$G$508,6,0),"Legítimo Abono"))</f>
        <v>Legítimo Abono</v>
      </c>
      <c r="F1123" s="26" t="str">
        <f>IF($A1123="Ordenes de Compra","ARS",IF($A1123="Financiamiento Internacional",VLOOKUP($C1123,FinInt!$B$2:$Q$508,15,0),VLOOKUP($C1123,NoAmpOC!$B$2:$T$988,18,0)))</f>
        <v>ARS</v>
      </c>
      <c r="G1123" s="5">
        <f>IF($A1123="Ordenes de Compra",VLOOKUP($C1123,Autogestión!$B$2:$H$5090,7,0),IF($A1123="Financiamiento Internacional",VLOOKUP($C1123,FinInt!$B$2:$Q$1308,16,0),VLOOKUP($C1123,NoAmpOC!$B$2:$T$988,19,0)))</f>
        <v>90681.08</v>
      </c>
      <c r="H1123" s="5">
        <f t="shared" si="51"/>
        <v>90681.08</v>
      </c>
      <c r="I1123" s="26" t="str">
        <f>IF($A1123="Ordenes de Compra",VLOOKUP($C1123,Autogestión!$B$2:$J$5090,9,0),IF($A1123="Financiamiento Internacional",VLOOKUP($C1123,FinInt!$B$2:$G$1555,6,0),"Legitimo Abono"))</f>
        <v>Legitimo Abono</v>
      </c>
      <c r="J1123" s="1" t="str">
        <f>IF($A1123="Ordenes de Compra",VLOOKUP($C1123,Autogestión!$B$2:$R$5090,17,0),IF($A1123="Financiamiento Internacional",VLOOKUP($C1123,FinInt!$B$2:$O$1508,14,0),VLOOKUP($C1123,NoAmpOC!$B$2:$R$988,17,0)))</f>
        <v>CORREO OFICIAL DE LA REPÚBLICA ARGENTINA S.A..</v>
      </c>
      <c r="K1123" s="7" t="str">
        <f>DetalleExp!AP1123</f>
        <v>CAVALDIVIA</v>
      </c>
      <c r="L1123" s="7" t="str">
        <f>DetalleExp!AQ1123</f>
        <v>DESPACHO_DGA - Despacho - dirección general de administración</v>
      </c>
      <c r="M1123" s="7" t="str">
        <f>DetalleExp!AR1123</f>
        <v>DGA#MS - Dirección general de administración</v>
      </c>
      <c r="N1123" s="7">
        <f>DetalleExp!AS1123</f>
        <v>44333</v>
      </c>
      <c r="O1123" s="27">
        <f ca="1">ROUNDUP(TODAY()-N1123,0)</f>
        <v>22</v>
      </c>
      <c r="P1123" s="27">
        <f ca="1">ROUNDUP(TODAY()-B1123,0)</f>
        <v>46</v>
      </c>
      <c r="Q1123" s="1" t="str">
        <f>IFERROR(IF(A1123="Ordenes de Compra",VLOOKUP($E1123,'Ordenes de Compra'!$A$2:$E$1712,5,0),"Sin OC"),"Sin dato")</f>
        <v>Sin OC</v>
      </c>
      <c r="R1123" s="28" t="str">
        <f>IFERROR(IF(A1123="Ordenes de Compra",VLOOKUP($I1123,'Ordenes de Compra'!$B$2:$E$1712,3,0),"Sin OC"),"Sin dato")</f>
        <v>Sin OC</v>
      </c>
      <c r="S1123" s="1" t="str">
        <f>VLOOKUP($U1123,'Tablas intermedias'!$C$1:$H$222,5,0)</f>
        <v>DGA</v>
      </c>
      <c r="T1123" s="29" t="str">
        <f t="shared" si="52"/>
        <v>OK</v>
      </c>
      <c r="U1123" s="30" t="str">
        <f t="shared" si="53"/>
        <v>CAVALDIVIADESPACHO_DGA - Despacho - dirección general de administraciónDGA#MS - Dirección general de administración</v>
      </c>
      <c r="V1123" s="1" t="str">
        <f>VLOOKUP(U1123,'Tablas intermedias'!$C$1:$H$222,6,0)</f>
        <v>Si</v>
      </c>
      <c r="W1123" s="1" t="str">
        <f ca="1">IF(O1123&lt;30,"menos de 30 días","más de 30 días")</f>
        <v>menos de 30 días</v>
      </c>
    </row>
    <row r="1124" spans="1:23" ht="14.25" hidden="1" thickTop="1" thickBot="1" x14ac:dyDescent="0.25">
      <c r="A1124" s="17" t="str">
        <f>IF(DetalleExp!H1124='Tablas intermedias'!$A$2,"Ordenes de Compra",IF(DetalleExp!H1124='Tablas intermedias'!$A$3,"Financiamiento Internacional","Legítimo Abono"))</f>
        <v>Legítimo Abono</v>
      </c>
      <c r="B1124" s="7">
        <f>DetalleExp!E1124</f>
        <v>44309</v>
      </c>
      <c r="C1124" s="1" t="str">
        <f>DetalleExp!A1124</f>
        <v>EX-2021-35669136-APN-DD#MS</v>
      </c>
      <c r="D1124" s="1" t="str">
        <f>IF(A1124="Ordenes de Compra",VLOOKUP(C1124,Autogestión!$B$2:$D$5090,3,0),IF(A1124="Legítimo Abono",VLOOKUP(C1124,NoAmpOC!$B$2:$H$988,7,0),"Factura"))</f>
        <v>Factura B</v>
      </c>
      <c r="E1124" s="26" t="str">
        <f>IF(A1124="Ordenes de Compra",VLOOKUP($C1124,Autogestión!$B$2:$G$5090,6,0),IF(A1124="Financiamiento Internacional",VLOOKUP($C1124,FinInt!$B$2:$G$508,6,0),"Legítimo Abono"))</f>
        <v>Legítimo Abono</v>
      </c>
      <c r="F1124" s="26" t="str">
        <f>IF($A1124="Ordenes de Compra","ARS",IF($A1124="Financiamiento Internacional",VLOOKUP($C1124,FinInt!$B$2:$Q$508,15,0),VLOOKUP($C1124,NoAmpOC!$B$2:$T$988,18,0)))</f>
        <v>ARS</v>
      </c>
      <c r="G1124" s="5">
        <f>IF($A1124="Ordenes de Compra",VLOOKUP($C1124,Autogestión!$B$2:$H$5090,7,0),IF($A1124="Financiamiento Internacional",VLOOKUP($C1124,FinInt!$B$2:$Q$1308,16,0),VLOOKUP($C1124,NoAmpOC!$B$2:$T$988,19,0)))</f>
        <v>37965.230000000003</v>
      </c>
      <c r="H1124" s="5">
        <f t="shared" si="51"/>
        <v>37965.230000000003</v>
      </c>
      <c r="I1124" s="26" t="str">
        <f>IF($A1124="Ordenes de Compra",VLOOKUP($C1124,Autogestión!$B$2:$J$5090,9,0),IF($A1124="Financiamiento Internacional",VLOOKUP($C1124,FinInt!$B$2:$G$1555,6,0),"Legitimo Abono"))</f>
        <v>Legitimo Abono</v>
      </c>
      <c r="J1124" s="1" t="str">
        <f>IF($A1124="Ordenes de Compra",VLOOKUP($C1124,Autogestión!$B$2:$R$5090,17,0),IF($A1124="Financiamiento Internacional",VLOOKUP($C1124,FinInt!$B$2:$O$1508,14,0),VLOOKUP($C1124,NoAmpOC!$B$2:$R$988,17,0)))</f>
        <v>CORREO OFICIAL DE LA REPÚBLICA ARGENTINA S.A..</v>
      </c>
      <c r="K1124" s="7" t="str">
        <f>DetalleExp!AP1124</f>
        <v>CAVALDIVIA</v>
      </c>
      <c r="L1124" s="7" t="str">
        <f>DetalleExp!AQ1124</f>
        <v>DESPACHO_DGA - Despacho - dirección general de administración</v>
      </c>
      <c r="M1124" s="7" t="str">
        <f>DetalleExp!AR1124</f>
        <v>DGA#MS - Dirección general de administración</v>
      </c>
      <c r="N1124" s="7">
        <f>DetalleExp!AS1124</f>
        <v>44334</v>
      </c>
      <c r="O1124" s="27">
        <f ca="1">ROUNDUP(TODAY()-N1124,0)</f>
        <v>21</v>
      </c>
      <c r="P1124" s="27">
        <f ca="1">ROUNDUP(TODAY()-B1124,0)</f>
        <v>46</v>
      </c>
      <c r="Q1124" s="1" t="str">
        <f>IFERROR(IF(A1124="Ordenes de Compra",VLOOKUP($E1124,'Ordenes de Compra'!$A$2:$E$1712,5,0),"Sin OC"),"Sin dato")</f>
        <v>Sin OC</v>
      </c>
      <c r="R1124" s="28" t="str">
        <f>IFERROR(IF(A1124="Ordenes de Compra",VLOOKUP($I1124,'Ordenes de Compra'!$B$2:$E$1712,3,0),"Sin OC"),"Sin dato")</f>
        <v>Sin OC</v>
      </c>
      <c r="S1124" s="1" t="str">
        <f>VLOOKUP($U1124,'Tablas intermedias'!$C$1:$H$222,5,0)</f>
        <v>DGA</v>
      </c>
      <c r="T1124" s="29" t="str">
        <f t="shared" si="52"/>
        <v>OK</v>
      </c>
      <c r="U1124" s="30" t="str">
        <f t="shared" si="53"/>
        <v>CAVALDIVIADESPACHO_DGA - Despacho - dirección general de administraciónDGA#MS - Dirección general de administración</v>
      </c>
      <c r="V1124" s="1" t="str">
        <f>VLOOKUP(U1124,'Tablas intermedias'!$C$1:$H$222,6,0)</f>
        <v>Si</v>
      </c>
      <c r="W1124" s="1" t="str">
        <f ca="1">IF(O1124&lt;30,"menos de 30 días","más de 30 días")</f>
        <v>menos de 30 días</v>
      </c>
    </row>
    <row r="1125" spans="1:23" ht="14.25" hidden="1" thickTop="1" thickBot="1" x14ac:dyDescent="0.25">
      <c r="A1125" s="17" t="str">
        <f>IF(DetalleExp!H1125='Tablas intermedias'!$A$2,"Ordenes de Compra",IF(DetalleExp!H1125='Tablas intermedias'!$A$3,"Financiamiento Internacional","Legítimo Abono"))</f>
        <v>Ordenes de Compra</v>
      </c>
      <c r="B1125" s="7">
        <f>DetalleExp!E1125</f>
        <v>44309</v>
      </c>
      <c r="C1125" s="1" t="str">
        <f>DetalleExp!A1125</f>
        <v>EX-2021-35670471-APN-DTYC#MS</v>
      </c>
      <c r="D1125" s="1" t="str">
        <f>IF(A1125="Ordenes de Compra",VLOOKUP(C1125,Autogestión!$B$2:$D$5090,3,0),IF(A1125="Legítimo Abono",VLOOKUP(C1125,NoAmpOC!$B$2:$H$988,7,0),"Factura"))</f>
        <v>Factura</v>
      </c>
      <c r="E1125" s="26" t="str">
        <f>IF(A1125="Ordenes de Compra",VLOOKUP($C1125,Autogestión!$B$2:$G$5090,6,0),IF(A1125="Financiamiento Internacional",VLOOKUP($C1125,FinInt!$B$2:$G$508,6,0),"Legítimo Abono"))</f>
        <v>80-0028-CDI17</v>
      </c>
      <c r="F1125" s="26" t="str">
        <f>IF($A1125="Ordenes de Compra","ARS",IF($A1125="Financiamiento Internacional",VLOOKUP($C1125,FinInt!$B$2:$Q$508,15,0),VLOOKUP($C1125,NoAmpOC!$B$2:$T$988,18,0)))</f>
        <v>ARS</v>
      </c>
      <c r="G1125" s="5">
        <f>IF($A1125="Ordenes de Compra",VLOOKUP($C1125,Autogestión!$B$2:$H$5090,7,0),IF($A1125="Financiamiento Internacional",VLOOKUP($C1125,FinInt!$B$2:$Q$1308,16,0),VLOOKUP($C1125,NoAmpOC!$B$2:$T$988,19,0)))</f>
        <v>3911411.36</v>
      </c>
      <c r="H1125" s="5">
        <f t="shared" si="51"/>
        <v>3911411.36</v>
      </c>
      <c r="I1125" s="26" t="str">
        <f>IF($A1125="Ordenes de Compra",VLOOKUP($C1125,Autogestión!$B$2:$J$5090,9,0),IF($A1125="Financiamiento Internacional",VLOOKUP($C1125,FinInt!$B$2:$G$1555,6,0),"Legitimo Abono"))</f>
        <v>80-1198-CON20</v>
      </c>
      <c r="J1125" s="1" t="str">
        <f>IF($A1125="Ordenes de Compra",VLOOKUP($C1125,Autogestión!$B$2:$R$5090,17,0),IF($A1125="Financiamiento Internacional",VLOOKUP($C1125,FinInt!$B$2:$O$1508,14,0),VLOOKUP($C1125,NoAmpOC!$B$2:$R$988,17,0)))</f>
        <v>CORREO OFICIAL DE LA REPÚBLICA ARGENTINA S.A..</v>
      </c>
      <c r="K1125" s="7" t="str">
        <f>DetalleExp!AP1125</f>
        <v>DNMYTS#MS-REMEDIAR-ADMIN</v>
      </c>
      <c r="L1125" s="7" t="str">
        <f>DetalleExp!AQ1125</f>
        <v>REMEDIAR-ADMIN - Programa remediar - administración</v>
      </c>
      <c r="M1125" s="7" t="str">
        <f>DetalleExp!AR1125</f>
        <v>DNMYTS#MS - Dirección nacional de medicamentos y tecnología sanitaria</v>
      </c>
      <c r="N1125" s="7">
        <f>DetalleExp!AS1125</f>
        <v>44312</v>
      </c>
      <c r="O1125" s="27">
        <f ca="1">ROUNDUP(TODAY()-N1125,0)</f>
        <v>43</v>
      </c>
      <c r="P1125" s="27">
        <f ca="1">ROUNDUP(TODAY()-B1125,0)</f>
        <v>46</v>
      </c>
      <c r="Q1125" s="1" t="str">
        <f>IFERROR(IF(A1125="Ordenes de Compra",VLOOKUP($E1125,'Ordenes de Compra'!$A$2:$E$1712,5,0),"Sin OC"),"Sin dato")</f>
        <v>29.0.0.5.0</v>
      </c>
      <c r="R1125" s="28">
        <f>IFERROR(IF(A1125="Ordenes de Compra",VLOOKUP($I1125,'Ordenes de Compra'!$B$2:$E$1712,3,0),"Sin OC"),"Sin dato")</f>
        <v>689171613</v>
      </c>
      <c r="S1125" s="1" t="str">
        <f>VLOOKUP($U1125,'Tablas intermedias'!$C$1:$H$222,5,0)</f>
        <v>Programa</v>
      </c>
      <c r="T1125" s="29" t="str">
        <f t="shared" si="52"/>
        <v>OK</v>
      </c>
      <c r="U1125" s="30" t="str">
        <f t="shared" si="53"/>
        <v>DNMYTS#MS-REMEDIAR-ADMINREMEDIAR-ADMIN - Programa remediar - administraciónDNMYTS#MS - Dirección nacional de medicamentos y tecnología sanitaria</v>
      </c>
      <c r="V1125" s="1" t="str">
        <f>VLOOKUP(U1125,'Tablas intermedias'!$C$1:$H$222,6,0)</f>
        <v>Si</v>
      </c>
      <c r="W1125" s="1" t="str">
        <f ca="1">IF(O1125&lt;30,"menos de 30 días","más de 30 días")</f>
        <v>más de 30 días</v>
      </c>
    </row>
    <row r="1126" spans="1:23" ht="14.25" hidden="1" thickTop="1" thickBot="1" x14ac:dyDescent="0.25">
      <c r="A1126" s="17" t="str">
        <f>IF(DetalleExp!H1126='Tablas intermedias'!$A$2,"Ordenes de Compra",IF(DetalleExp!H1126='Tablas intermedias'!$A$3,"Financiamiento Internacional","Legítimo Abono"))</f>
        <v>Ordenes de Compra</v>
      </c>
      <c r="B1126" s="7">
        <f>DetalleExp!E1126</f>
        <v>44309</v>
      </c>
      <c r="C1126" s="1" t="str">
        <f>DetalleExp!A1126</f>
        <v>EX-2021-35671187-APN-DTYC#MS</v>
      </c>
      <c r="D1126" s="1" t="str">
        <f>IF(A1126="Ordenes de Compra",VLOOKUP(C1126,Autogestión!$B$2:$D$5090,3,0),IF(A1126="Legítimo Abono",VLOOKUP(C1126,NoAmpOC!$B$2:$H$988,7,0),"Factura"))</f>
        <v>Factura</v>
      </c>
      <c r="E1126" s="26" t="str">
        <f>IF(A1126="Ordenes de Compra",VLOOKUP($C1126,Autogestión!$B$2:$G$5090,6,0),IF(A1126="Financiamiento Internacional",VLOOKUP($C1126,FinInt!$B$2:$G$508,6,0),"Legítimo Abono"))</f>
        <v>80-0028-CDI17</v>
      </c>
      <c r="F1126" s="26" t="str">
        <f>IF($A1126="Ordenes de Compra","ARS",IF($A1126="Financiamiento Internacional",VLOOKUP($C1126,FinInt!$B$2:$Q$508,15,0),VLOOKUP($C1126,NoAmpOC!$B$2:$T$988,18,0)))</f>
        <v>ARS</v>
      </c>
      <c r="G1126" s="5">
        <f>IF($A1126="Ordenes de Compra",VLOOKUP($C1126,Autogestión!$B$2:$H$5090,7,0),IF($A1126="Financiamiento Internacional",VLOOKUP($C1126,FinInt!$B$2:$Q$1308,16,0),VLOOKUP($C1126,NoAmpOC!$B$2:$T$988,19,0)))</f>
        <v>913202.73</v>
      </c>
      <c r="H1126" s="5">
        <f t="shared" si="51"/>
        <v>913202.73</v>
      </c>
      <c r="I1126" s="26" t="str">
        <f>IF($A1126="Ordenes de Compra",VLOOKUP($C1126,Autogestión!$B$2:$J$5090,9,0),IF($A1126="Financiamiento Internacional",VLOOKUP($C1126,FinInt!$B$2:$G$1555,6,0),"Legitimo Abono"))</f>
        <v>80-1198-CON20</v>
      </c>
      <c r="J1126" s="1" t="str">
        <f>IF($A1126="Ordenes de Compra",VLOOKUP($C1126,Autogestión!$B$2:$R$5090,17,0),IF($A1126="Financiamiento Internacional",VLOOKUP($C1126,FinInt!$B$2:$O$1508,14,0),VLOOKUP($C1126,NoAmpOC!$B$2:$R$988,17,0)))</f>
        <v>CORREO OFICIAL DE LA REPÚBLICA ARGENTINA S.A..</v>
      </c>
      <c r="K1126" s="7" t="str">
        <f>DetalleExp!AP1126</f>
        <v>DNMYTS#MS-REMEDIAR-ADMIN</v>
      </c>
      <c r="L1126" s="7" t="str">
        <f>DetalleExp!AQ1126</f>
        <v>REMEDIAR-ADMIN - Programa remediar - administración</v>
      </c>
      <c r="M1126" s="7" t="str">
        <f>DetalleExp!AR1126</f>
        <v>DNMYTS#MS - Dirección nacional de medicamentos y tecnología sanitaria</v>
      </c>
      <c r="N1126" s="7">
        <f>DetalleExp!AS1126</f>
        <v>44312</v>
      </c>
      <c r="O1126" s="27">
        <f ca="1">ROUNDUP(TODAY()-N1126,0)</f>
        <v>43</v>
      </c>
      <c r="P1126" s="27">
        <f ca="1">ROUNDUP(TODAY()-B1126,0)</f>
        <v>46</v>
      </c>
      <c r="Q1126" s="1" t="str">
        <f>IFERROR(IF(A1126="Ordenes de Compra",VLOOKUP($E1126,'Ordenes de Compra'!$A$2:$E$1712,5,0),"Sin OC"),"Sin dato")</f>
        <v>29.0.0.5.0</v>
      </c>
      <c r="R1126" s="28">
        <f>IFERROR(IF(A1126="Ordenes de Compra",VLOOKUP($I1126,'Ordenes de Compra'!$B$2:$E$1712,3,0),"Sin OC"),"Sin dato")</f>
        <v>689171613</v>
      </c>
      <c r="S1126" s="1" t="str">
        <f>VLOOKUP($U1126,'Tablas intermedias'!$C$1:$H$222,5,0)</f>
        <v>Programa</v>
      </c>
      <c r="T1126" s="29" t="str">
        <f t="shared" si="52"/>
        <v>OK</v>
      </c>
      <c r="U1126" s="30" t="str">
        <f t="shared" si="53"/>
        <v>DNMYTS#MS-REMEDIAR-ADMINREMEDIAR-ADMIN - Programa remediar - administraciónDNMYTS#MS - Dirección nacional de medicamentos y tecnología sanitaria</v>
      </c>
      <c r="V1126" s="1" t="str">
        <f>VLOOKUP(U1126,'Tablas intermedias'!$C$1:$H$222,6,0)</f>
        <v>Si</v>
      </c>
      <c r="W1126" s="1" t="str">
        <f ca="1">IF(O1126&lt;30,"menos de 30 días","más de 30 días")</f>
        <v>más de 30 días</v>
      </c>
    </row>
    <row r="1127" spans="1:23" ht="14.25" hidden="1" thickTop="1" thickBot="1" x14ac:dyDescent="0.25">
      <c r="A1127" s="17" t="str">
        <f>IF(DetalleExp!H1127='Tablas intermedias'!$A$2,"Ordenes de Compra",IF(DetalleExp!H1127='Tablas intermedias'!$A$3,"Financiamiento Internacional","Legítimo Abono"))</f>
        <v>Ordenes de Compra</v>
      </c>
      <c r="B1127" s="7">
        <f>DetalleExp!E1127</f>
        <v>44309</v>
      </c>
      <c r="C1127" s="1" t="str">
        <f>DetalleExp!A1127</f>
        <v>EX-2021-35671902-APN-DTYC#MS</v>
      </c>
      <c r="D1127" s="1" t="str">
        <f>IF(A1127="Ordenes de Compra",VLOOKUP(C1127,Autogestión!$B$2:$D$5090,3,0),IF(A1127="Legítimo Abono",VLOOKUP(C1127,NoAmpOC!$B$2:$H$988,7,0),"Factura"))</f>
        <v>Factura</v>
      </c>
      <c r="E1127" s="26" t="str">
        <f>IF(A1127="Ordenes de Compra",VLOOKUP($C1127,Autogestión!$B$2:$G$5090,6,0),IF(A1127="Financiamiento Internacional",VLOOKUP($C1127,FinInt!$B$2:$G$508,6,0),"Legítimo Abono"))</f>
        <v>80-0028-CDI17</v>
      </c>
      <c r="F1127" s="26" t="str">
        <f>IF($A1127="Ordenes de Compra","ARS",IF($A1127="Financiamiento Internacional",VLOOKUP($C1127,FinInt!$B$2:$Q$508,15,0),VLOOKUP($C1127,NoAmpOC!$B$2:$T$988,18,0)))</f>
        <v>ARS</v>
      </c>
      <c r="G1127" s="5">
        <f>IF($A1127="Ordenes de Compra",VLOOKUP($C1127,Autogestión!$B$2:$H$5090,7,0),IF($A1127="Financiamiento Internacional",VLOOKUP($C1127,FinInt!$B$2:$Q$1308,16,0),VLOOKUP($C1127,NoAmpOC!$B$2:$T$988,19,0)))</f>
        <v>4016261.98</v>
      </c>
      <c r="H1127" s="5">
        <f t="shared" si="51"/>
        <v>4016261.98</v>
      </c>
      <c r="I1127" s="26" t="str">
        <f>IF($A1127="Ordenes de Compra",VLOOKUP($C1127,Autogestión!$B$2:$J$5090,9,0),IF($A1127="Financiamiento Internacional",VLOOKUP($C1127,FinInt!$B$2:$G$1555,6,0),"Legitimo Abono"))</f>
        <v>80-1198-CON20</v>
      </c>
      <c r="J1127" s="1" t="str">
        <f>IF($A1127="Ordenes de Compra",VLOOKUP($C1127,Autogestión!$B$2:$R$5090,17,0),IF($A1127="Financiamiento Internacional",VLOOKUP($C1127,FinInt!$B$2:$O$1508,14,0),VLOOKUP($C1127,NoAmpOC!$B$2:$R$988,17,0)))</f>
        <v>CORREO OFICIAL DE LA REPÚBLICA ARGENTINA S.A..</v>
      </c>
      <c r="K1127" s="7" t="str">
        <f>DetalleExp!AP1127</f>
        <v>DNMYTS#MS-REMEDIAR-ADMIN</v>
      </c>
      <c r="L1127" s="7" t="str">
        <f>DetalleExp!AQ1127</f>
        <v>REMEDIAR-ADMIN - Programa remediar - administración</v>
      </c>
      <c r="M1127" s="7" t="str">
        <f>DetalleExp!AR1127</f>
        <v>DNMYTS#MS - Dirección nacional de medicamentos y tecnología sanitaria</v>
      </c>
      <c r="N1127" s="7">
        <f>DetalleExp!AS1127</f>
        <v>44312</v>
      </c>
      <c r="O1127" s="27">
        <f ca="1">ROUNDUP(TODAY()-N1127,0)</f>
        <v>43</v>
      </c>
      <c r="P1127" s="27">
        <f ca="1">ROUNDUP(TODAY()-B1127,0)</f>
        <v>46</v>
      </c>
      <c r="Q1127" s="1" t="str">
        <f>IFERROR(IF(A1127="Ordenes de Compra",VLOOKUP($E1127,'Ordenes de Compra'!$A$2:$E$1712,5,0),"Sin OC"),"Sin dato")</f>
        <v>29.0.0.5.0</v>
      </c>
      <c r="R1127" s="28">
        <f>IFERROR(IF(A1127="Ordenes de Compra",VLOOKUP($I1127,'Ordenes de Compra'!$B$2:$E$1712,3,0),"Sin OC"),"Sin dato")</f>
        <v>689171613</v>
      </c>
      <c r="S1127" s="1" t="str">
        <f>VLOOKUP($U1127,'Tablas intermedias'!$C$1:$H$222,5,0)</f>
        <v>Programa</v>
      </c>
      <c r="T1127" s="29" t="str">
        <f t="shared" si="52"/>
        <v>OK</v>
      </c>
      <c r="U1127" s="30" t="str">
        <f t="shared" si="53"/>
        <v>DNMYTS#MS-REMEDIAR-ADMINREMEDIAR-ADMIN - Programa remediar - administraciónDNMYTS#MS - Dirección nacional de medicamentos y tecnología sanitaria</v>
      </c>
      <c r="V1127" s="1" t="str">
        <f>VLOOKUP(U1127,'Tablas intermedias'!$C$1:$H$222,6,0)</f>
        <v>Si</v>
      </c>
      <c r="W1127" s="1" t="str">
        <f ca="1">IF(O1127&lt;30,"menos de 30 días","más de 30 días")</f>
        <v>más de 30 días</v>
      </c>
    </row>
    <row r="1128" spans="1:23" ht="14.25" hidden="1" thickTop="1" thickBot="1" x14ac:dyDescent="0.25">
      <c r="A1128" s="17" t="str">
        <f>IF(DetalleExp!H1128='Tablas intermedias'!$A$2,"Ordenes de Compra",IF(DetalleExp!H1128='Tablas intermedias'!$A$3,"Financiamiento Internacional","Legítimo Abono"))</f>
        <v>Ordenes de Compra</v>
      </c>
      <c r="B1128" s="7">
        <f>DetalleExp!E1128</f>
        <v>44309</v>
      </c>
      <c r="C1128" s="1" t="str">
        <f>DetalleExp!A1128</f>
        <v>EX-2021-35672547-APN-DTYC#MS</v>
      </c>
      <c r="D1128" s="1" t="str">
        <f>IF(A1128="Ordenes de Compra",VLOOKUP(C1128,Autogestión!$B$2:$D$5090,3,0),IF(A1128="Legítimo Abono",VLOOKUP(C1128,NoAmpOC!$B$2:$H$988,7,0),"Factura"))</f>
        <v>Factura</v>
      </c>
      <c r="E1128" s="26" t="str">
        <f>IF(A1128="Ordenes de Compra",VLOOKUP($C1128,Autogestión!$B$2:$G$5090,6,0),IF(A1128="Financiamiento Internacional",VLOOKUP($C1128,FinInt!$B$2:$G$508,6,0),"Legítimo Abono"))</f>
        <v>80-0028-CDI17</v>
      </c>
      <c r="F1128" s="26" t="str">
        <f>IF($A1128="Ordenes de Compra","ARS",IF($A1128="Financiamiento Internacional",VLOOKUP($C1128,FinInt!$B$2:$Q$508,15,0),VLOOKUP($C1128,NoAmpOC!$B$2:$T$988,18,0)))</f>
        <v>ARS</v>
      </c>
      <c r="G1128" s="5">
        <f>IF($A1128="Ordenes de Compra",VLOOKUP($C1128,Autogestión!$B$2:$H$5090,7,0),IF($A1128="Financiamiento Internacional",VLOOKUP($C1128,FinInt!$B$2:$Q$1308,16,0),VLOOKUP($C1128,NoAmpOC!$B$2:$T$988,19,0)))</f>
        <v>4036985.96</v>
      </c>
      <c r="H1128" s="5">
        <f t="shared" si="51"/>
        <v>4036985.96</v>
      </c>
      <c r="I1128" s="26" t="str">
        <f>IF($A1128="Ordenes de Compra",VLOOKUP($C1128,Autogestión!$B$2:$J$5090,9,0),IF($A1128="Financiamiento Internacional",VLOOKUP($C1128,FinInt!$B$2:$G$1555,6,0),"Legitimo Abono"))</f>
        <v>80-1198-CON20</v>
      </c>
      <c r="J1128" s="1" t="str">
        <f>IF($A1128="Ordenes de Compra",VLOOKUP($C1128,Autogestión!$B$2:$R$5090,17,0),IF($A1128="Financiamiento Internacional",VLOOKUP($C1128,FinInt!$B$2:$O$1508,14,0),VLOOKUP($C1128,NoAmpOC!$B$2:$R$988,17,0)))</f>
        <v>CORREO OFICIAL DE LA REPÚBLICA ARGENTINA S.A..</v>
      </c>
      <c r="K1128" s="7" t="str">
        <f>DetalleExp!AP1128</f>
        <v>DNMYTS#MS-REMEDIAR-ADMIN</v>
      </c>
      <c r="L1128" s="7" t="str">
        <f>DetalleExp!AQ1128</f>
        <v>REMEDIAR-ADMIN - Programa remediar - administración</v>
      </c>
      <c r="M1128" s="7" t="str">
        <f>DetalleExp!AR1128</f>
        <v>DNMYTS#MS - Dirección nacional de medicamentos y tecnología sanitaria</v>
      </c>
      <c r="N1128" s="7">
        <f>DetalleExp!AS1128</f>
        <v>44312</v>
      </c>
      <c r="O1128" s="27">
        <f ca="1">ROUNDUP(TODAY()-N1128,0)</f>
        <v>43</v>
      </c>
      <c r="P1128" s="27">
        <f ca="1">ROUNDUP(TODAY()-B1128,0)</f>
        <v>46</v>
      </c>
      <c r="Q1128" s="1" t="str">
        <f>IFERROR(IF(A1128="Ordenes de Compra",VLOOKUP($E1128,'Ordenes de Compra'!$A$2:$E$1712,5,0),"Sin OC"),"Sin dato")</f>
        <v>29.0.0.5.0</v>
      </c>
      <c r="R1128" s="28">
        <f>IFERROR(IF(A1128="Ordenes de Compra",VLOOKUP($I1128,'Ordenes de Compra'!$B$2:$E$1712,3,0),"Sin OC"),"Sin dato")</f>
        <v>689171613</v>
      </c>
      <c r="S1128" s="1" t="str">
        <f>VLOOKUP($U1128,'Tablas intermedias'!$C$1:$H$222,5,0)</f>
        <v>Programa</v>
      </c>
      <c r="T1128" s="29" t="str">
        <f t="shared" si="52"/>
        <v>OK</v>
      </c>
      <c r="U1128" s="30" t="str">
        <f t="shared" si="53"/>
        <v>DNMYTS#MS-REMEDIAR-ADMINREMEDIAR-ADMIN - Programa remediar - administraciónDNMYTS#MS - Dirección nacional de medicamentos y tecnología sanitaria</v>
      </c>
      <c r="V1128" s="1" t="str">
        <f>VLOOKUP(U1128,'Tablas intermedias'!$C$1:$H$222,6,0)</f>
        <v>Si</v>
      </c>
      <c r="W1128" s="1" t="str">
        <f ca="1">IF(O1128&lt;30,"menos de 30 días","más de 30 días")</f>
        <v>más de 30 días</v>
      </c>
    </row>
    <row r="1129" spans="1:23" ht="14.25" hidden="1" thickTop="1" thickBot="1" x14ac:dyDescent="0.25">
      <c r="A1129" s="17" t="str">
        <f>IF(DetalleExp!H1129='Tablas intermedias'!$A$2,"Ordenes de Compra",IF(DetalleExp!H1129='Tablas intermedias'!$A$3,"Financiamiento Internacional","Legítimo Abono"))</f>
        <v>Financiamiento Internacional</v>
      </c>
      <c r="B1129" s="7">
        <f>DetalleExp!E1129</f>
        <v>44310</v>
      </c>
      <c r="C1129" s="1" t="str">
        <f>DetalleExp!A1129</f>
        <v>EX-2021-35774697-APN-DAFYP#MS</v>
      </c>
      <c r="D1129" s="1" t="str">
        <f>IF(A1129="Ordenes de Compra",VLOOKUP(C1129,Autogestión!$B$2:$D$5090,3,0),IF(A1129="Legítimo Abono",VLOOKUP(C1129,NoAmpOC!$B$2:$H$988,7,0),"Factura"))</f>
        <v>Factura</v>
      </c>
      <c r="E1129" s="26" t="str">
        <f>IF(A1129="Ordenes de Compra",VLOOKUP($C1129,Autogestión!$B$2:$G$5090,6,0),IF(A1129="Financiamiento Internacional",VLOOKUP($C1129,FinInt!$B$2:$G$508,6,0),"Legítimo Abono"))</f>
        <v>Programa de Apoyo al Fortalecimiento de la cobertura pública efectiva de salud y un sistema integrado de provisión de salud de calidad. Proyectos BIRF - ARG/19/014 - PNUD</v>
      </c>
      <c r="F1129" s="26" t="str">
        <f>IF($A1129="Ordenes de Compra","ARS",IF($A1129="Financiamiento Internacional",VLOOKUP($C1129,FinInt!$B$2:$Q$508,15,0),VLOOKUP($C1129,NoAmpOC!$B$2:$T$988,18,0)))</f>
        <v>ARS</v>
      </c>
      <c r="G1129" s="5">
        <f>IF($A1129="Ordenes de Compra",VLOOKUP($C1129,Autogestión!$B$2:$H$5090,7,0),IF($A1129="Financiamiento Internacional",VLOOKUP($C1129,FinInt!$B$2:$Q$1308,16,0),VLOOKUP($C1129,NoAmpOC!$B$2:$T$988,19,0)))</f>
        <v>117207.3</v>
      </c>
      <c r="H1129" s="5">
        <f t="shared" si="51"/>
        <v>117207.3</v>
      </c>
      <c r="I1129" s="26" t="str">
        <f>IF($A1129="Ordenes de Compra",VLOOKUP($C1129,Autogestión!$B$2:$J$5090,9,0),IF($A1129="Financiamiento Internacional",VLOOKUP($C1129,FinInt!$B$2:$G$1555,6,0),"Legitimo Abono"))</f>
        <v>Programa de Apoyo al Fortalecimiento de la cobertura pública efectiva de salud y un sistema integrado de provisión de salud de calidad. Proyectos BIRF - ARG/19/014 - PNUD</v>
      </c>
      <c r="J1129" s="1" t="str">
        <f>IF($A1129="Ordenes de Compra",VLOOKUP($C1129,Autogestión!$B$2:$R$5090,17,0),IF($A1129="Financiamiento Internacional",VLOOKUP($C1129,FinInt!$B$2:$O$1508,14,0),VLOOKUP($C1129,NoAmpOC!$B$2:$R$988,17,0)))</f>
        <v>Condominio de Lopez y Otros</v>
      </c>
      <c r="K1129" s="7" t="str">
        <f>DetalleExp!AP1129</f>
        <v>DAFYP#MS-ARCHIVO</v>
      </c>
      <c r="L1129" s="7" t="str">
        <f>DetalleExp!AQ1129</f>
        <v>ARCHIVO - Archivo</v>
      </c>
      <c r="M1129" s="7" t="str">
        <f>DetalleExp!AR1129</f>
        <v>DAFYP#MS - Dirección de administración financiera y presupuestaria</v>
      </c>
      <c r="N1129" s="7">
        <f>DetalleExp!AS1129</f>
        <v>44336</v>
      </c>
      <c r="O1129" s="27">
        <f ca="1">ROUNDUP(TODAY()-N1129,0)</f>
        <v>19</v>
      </c>
      <c r="P1129" s="27">
        <f ca="1">ROUNDUP(TODAY()-B1129,0)</f>
        <v>45</v>
      </c>
      <c r="Q1129" s="1" t="str">
        <f>IFERROR(IF(A1129="Ordenes de Compra",VLOOKUP($E1129,'Ordenes de Compra'!$A$2:$E$1712,5,0),"Sin OC"),"Sin dato")</f>
        <v>Sin OC</v>
      </c>
      <c r="R1129" s="28" t="str">
        <f>IFERROR(IF(A1129="Ordenes de Compra",VLOOKUP($I1129,'Ordenes de Compra'!$B$2:$E$1712,3,0),"Sin OC"),"Sin dato")</f>
        <v>Sin OC</v>
      </c>
      <c r="S1129" s="1" t="str">
        <f>VLOOKUP($U1129,'Tablas intermedias'!$C$1:$H$222,5,0)</f>
        <v>DGPFE</v>
      </c>
      <c r="T1129" s="29" t="str">
        <f t="shared" si="52"/>
        <v>OK</v>
      </c>
      <c r="U1129" s="30" t="str">
        <f t="shared" si="53"/>
        <v>DAFYP#MS-ARCHIVOARCHIVO - ArchivoDAFYP#MS - Dirección de administración financiera y presupuestaria</v>
      </c>
      <c r="V1129" s="1" t="str">
        <f>VLOOKUP(U1129,'Tablas intermedias'!$C$1:$H$222,6,0)</f>
        <v>No</v>
      </c>
      <c r="W1129" s="1" t="str">
        <f ca="1">IF(O1129&lt;30,"menos de 30 días","más de 30 días")</f>
        <v>menos de 30 días</v>
      </c>
    </row>
    <row r="1130" spans="1:23" ht="14.25" hidden="1" thickTop="1" thickBot="1" x14ac:dyDescent="0.25">
      <c r="A1130" s="17" t="str">
        <f>IF(DetalleExp!H1130='Tablas intermedias'!$A$2,"Ordenes de Compra",IF(DetalleExp!H1130='Tablas intermedias'!$A$3,"Financiamiento Internacional","Legítimo Abono"))</f>
        <v>Financiamiento Internacional</v>
      </c>
      <c r="B1130" s="7">
        <f>DetalleExp!E1130</f>
        <v>44312</v>
      </c>
      <c r="C1130" s="1" t="str">
        <f>DetalleExp!A1130</f>
        <v>EX-2021-36228254-APN-DAFYP#MS</v>
      </c>
      <c r="D1130" s="1" t="str">
        <f>IF(A1130="Ordenes de Compra",VLOOKUP(C1130,Autogestión!$B$2:$D$5090,3,0),IF(A1130="Legítimo Abono",VLOOKUP(C1130,NoAmpOC!$B$2:$H$988,7,0),"Factura"))</f>
        <v>Factura</v>
      </c>
      <c r="E1130" s="26" t="str">
        <f>IF(A1130="Ordenes de Compra",VLOOKUP($C1130,Autogestión!$B$2:$G$5090,6,0),IF(A1130="Financiamiento Internacional",VLOOKUP($C1130,FinInt!$B$2:$G$508,6,0),"Legítimo Abono"))</f>
        <v>Proyecto de Respuesta Inmediata de Salud Pública en el Marco de la Pandemia COVID-19 para Contener, Controlar y Mitigar su Efecto en la Prestación de Servicios de Salud en Argentina - 5032/OC-AR - BID</v>
      </c>
      <c r="F1130" s="26" t="str">
        <f>IF($A1130="Ordenes de Compra","ARS",IF($A1130="Financiamiento Internacional",VLOOKUP($C1130,FinInt!$B$2:$Q$508,15,0),VLOOKUP($C1130,NoAmpOC!$B$2:$T$988,18,0)))</f>
        <v>ARS</v>
      </c>
      <c r="G1130" s="5">
        <f>IF($A1130="Ordenes de Compra",VLOOKUP($C1130,Autogestión!$B$2:$H$5090,7,0),IF($A1130="Financiamiento Internacional",VLOOKUP($C1130,FinInt!$B$2:$Q$1308,16,0),VLOOKUP($C1130,NoAmpOC!$B$2:$T$988,19,0)))</f>
        <v>10273215</v>
      </c>
      <c r="H1130" s="5">
        <f t="shared" si="51"/>
        <v>10273215</v>
      </c>
      <c r="I1130" s="26" t="str">
        <f>IF($A1130="Ordenes de Compra",VLOOKUP($C1130,Autogestión!$B$2:$J$5090,9,0),IF($A1130="Financiamiento Internacional",VLOOKUP($C1130,FinInt!$B$2:$G$1555,6,0),"Legitimo Abono"))</f>
        <v>Proyecto de Respuesta Inmediata de Salud Pública en el Marco de la Pandemia COVID-19 para Contener, Controlar y Mitigar su Efecto en la Prestación de Servicios de Salud en Argentina - 5032/OC-AR - BID</v>
      </c>
      <c r="J1130" s="1" t="str">
        <f>IF($A1130="Ordenes de Compra",VLOOKUP($C1130,Autogestión!$B$2:$R$5090,17,0),IF($A1130="Financiamiento Internacional",VLOOKUP($C1130,FinInt!$B$2:$O$1508,14,0),VLOOKUP($C1130,NoAmpOC!$B$2:$R$988,17,0)))</f>
        <v>LABORATORIOS JAYOR S.R.L</v>
      </c>
      <c r="K1130" s="7" t="str">
        <f>DetalleExp!AP1130</f>
        <v>DAFYP#MS-ARCHIVO</v>
      </c>
      <c r="L1130" s="7" t="str">
        <f>DetalleExp!AQ1130</f>
        <v>ARCHIVO - Archivo</v>
      </c>
      <c r="M1130" s="7" t="str">
        <f>DetalleExp!AR1130</f>
        <v>DAFYP#MS - Dirección de administración financiera y presupuestaria</v>
      </c>
      <c r="N1130" s="7">
        <f>DetalleExp!AS1130</f>
        <v>44326</v>
      </c>
      <c r="O1130" s="27">
        <f ca="1">ROUNDUP(TODAY()-N1130,0)</f>
        <v>29</v>
      </c>
      <c r="P1130" s="27">
        <f ca="1">ROUNDUP(TODAY()-B1130,0)</f>
        <v>43</v>
      </c>
      <c r="Q1130" s="1" t="str">
        <f>IFERROR(IF(A1130="Ordenes de Compra",VLOOKUP($E1130,'Ordenes de Compra'!$A$2:$E$1712,5,0),"Sin OC"),"Sin dato")</f>
        <v>Sin OC</v>
      </c>
      <c r="R1130" s="28" t="str">
        <f>IFERROR(IF(A1130="Ordenes de Compra",VLOOKUP($I1130,'Ordenes de Compra'!$B$2:$E$1712,3,0),"Sin OC"),"Sin dato")</f>
        <v>Sin OC</v>
      </c>
      <c r="S1130" s="1" t="str">
        <f>VLOOKUP($U1130,'Tablas intermedias'!$C$1:$H$222,5,0)</f>
        <v>DGPFE</v>
      </c>
      <c r="T1130" s="29" t="str">
        <f t="shared" si="52"/>
        <v>OK</v>
      </c>
      <c r="U1130" s="30" t="str">
        <f t="shared" si="53"/>
        <v>DAFYP#MS-ARCHIVOARCHIVO - ArchivoDAFYP#MS - Dirección de administración financiera y presupuestaria</v>
      </c>
      <c r="V1130" s="1" t="str">
        <f>VLOOKUP(U1130,'Tablas intermedias'!$C$1:$H$222,6,0)</f>
        <v>No</v>
      </c>
      <c r="W1130" s="1" t="str">
        <f ca="1">IF(O1130&lt;30,"menos de 30 días","más de 30 días")</f>
        <v>menos de 30 días</v>
      </c>
    </row>
    <row r="1131" spans="1:23" ht="14.25" hidden="1" thickTop="1" thickBot="1" x14ac:dyDescent="0.25">
      <c r="A1131" s="17" t="str">
        <f>IF(DetalleExp!H1131='Tablas intermedias'!$A$2,"Ordenes de Compra",IF(DetalleExp!H1131='Tablas intermedias'!$A$3,"Financiamiento Internacional","Legítimo Abono"))</f>
        <v>Legítimo Abono</v>
      </c>
      <c r="B1131" s="7">
        <f>DetalleExp!E1131</f>
        <v>44312</v>
      </c>
      <c r="C1131" s="1" t="str">
        <f>DetalleExp!A1131</f>
        <v>EX-2021-36250005-APN-DD#MS</v>
      </c>
      <c r="D1131" s="1" t="str">
        <f>IF(A1131="Ordenes de Compra",VLOOKUP(C1131,Autogestión!$B$2:$D$5090,3,0),IF(A1131="Legítimo Abono",VLOOKUP(C1131,NoAmpOC!$B$2:$H$988,7,0),"Factura"))</f>
        <v>Factura B</v>
      </c>
      <c r="E1131" s="26" t="str">
        <f>IF(A1131="Ordenes de Compra",VLOOKUP($C1131,Autogestión!$B$2:$G$5090,6,0),IF(A1131="Financiamiento Internacional",VLOOKUP($C1131,FinInt!$B$2:$G$508,6,0),"Legítimo Abono"))</f>
        <v>Legítimo Abono</v>
      </c>
      <c r="F1131" s="26" t="str">
        <f>IF($A1131="Ordenes de Compra","ARS",IF($A1131="Financiamiento Internacional",VLOOKUP($C1131,FinInt!$B$2:$Q$508,15,0),VLOOKUP($C1131,NoAmpOC!$B$2:$T$988,18,0)))</f>
        <v>ARS</v>
      </c>
      <c r="G1131" s="5">
        <f>IF($A1131="Ordenes de Compra",VLOOKUP($C1131,Autogestión!$B$2:$H$5090,7,0),IF($A1131="Financiamiento Internacional",VLOOKUP($C1131,FinInt!$B$2:$Q$1308,16,0),VLOOKUP($C1131,NoAmpOC!$B$2:$T$988,19,0)))</f>
        <v>74415</v>
      </c>
      <c r="H1131" s="5">
        <f t="shared" si="51"/>
        <v>74415</v>
      </c>
      <c r="I1131" s="26" t="str">
        <f>IF($A1131="Ordenes de Compra",VLOOKUP($C1131,Autogestión!$B$2:$J$5090,9,0),IF($A1131="Financiamiento Internacional",VLOOKUP($C1131,FinInt!$B$2:$G$1555,6,0),"Legitimo Abono"))</f>
        <v>Legitimo Abono</v>
      </c>
      <c r="J1131" s="1" t="str">
        <f>IF($A1131="Ordenes de Compra",VLOOKUP($C1131,Autogestión!$B$2:$R$5090,17,0),IF($A1131="Financiamiento Internacional",VLOOKUP($C1131,FinInt!$B$2:$O$1508,14,0),VLOOKUP($C1131,NoAmpOC!$B$2:$R$988,17,0)))</f>
        <v>javier perez romero</v>
      </c>
      <c r="K1131" s="7" t="str">
        <f>DetalleExp!AP1131</f>
        <v>TAD_DD_MESA</v>
      </c>
      <c r="L1131" s="7" t="str">
        <f>DetalleExp!AQ1131</f>
        <v>MESA_DE_ENTRADAS_Y_NOTIFICACIONES - Departamento de mesa de entradas y notificaciones</v>
      </c>
      <c r="M1131" s="7" t="str">
        <f>DetalleExp!AR1131</f>
        <v>DD#MS - Dirección de despacho</v>
      </c>
      <c r="N1131" s="7">
        <f>DetalleExp!AS1131</f>
        <v>44336</v>
      </c>
      <c r="O1131" s="27">
        <f ca="1">ROUNDUP(TODAY()-N1131,0)</f>
        <v>19</v>
      </c>
      <c r="P1131" s="27">
        <f ca="1">ROUNDUP(TODAY()-B1131,0)</f>
        <v>43</v>
      </c>
      <c r="Q1131" s="1" t="str">
        <f>IFERROR(IF(A1131="Ordenes de Compra",VLOOKUP($E1131,'Ordenes de Compra'!$A$2:$E$1712,5,0),"Sin OC"),"Sin dato")</f>
        <v>Sin OC</v>
      </c>
      <c r="R1131" s="28" t="str">
        <f>IFERROR(IF(A1131="Ordenes de Compra",VLOOKUP($I1131,'Ordenes de Compra'!$B$2:$E$1712,3,0),"Sin OC"),"Sin dato")</f>
        <v>Sin OC</v>
      </c>
      <c r="S1131" s="1" t="str">
        <f>VLOOKUP($U1131,'Tablas intermedias'!$C$1:$H$222,5,0)</f>
        <v>Mesa de entradas</v>
      </c>
      <c r="T1131" s="29" t="str">
        <f t="shared" si="52"/>
        <v>OK</v>
      </c>
      <c r="U1131" s="30" t="str">
        <f t="shared" si="53"/>
        <v>TAD_DD_MESAMESA_DE_ENTRADAS_Y_NOTIFICACIONES - Departamento de mesa de entradas y notificacionesDD#MS - Dirección de despacho</v>
      </c>
      <c r="V1131" s="1" t="str">
        <f>VLOOKUP(U1131,'Tablas intermedias'!$C$1:$H$222,6,0)</f>
        <v>Si</v>
      </c>
      <c r="W1131" s="1" t="str">
        <f ca="1">IF(O1131&lt;30,"menos de 30 días","más de 30 días")</f>
        <v>menos de 30 días</v>
      </c>
    </row>
    <row r="1132" spans="1:23" ht="14.25" hidden="1" thickTop="1" thickBot="1" x14ac:dyDescent="0.25">
      <c r="A1132" s="17" t="str">
        <f>IF(DetalleExp!H1132='Tablas intermedias'!$A$2,"Ordenes de Compra",IF(DetalleExp!H1132='Tablas intermedias'!$A$3,"Financiamiento Internacional","Legítimo Abono"))</f>
        <v>Legítimo Abono</v>
      </c>
      <c r="B1132" s="7">
        <f>DetalleExp!E1132</f>
        <v>44312</v>
      </c>
      <c r="C1132" s="1" t="str">
        <f>DetalleExp!A1132</f>
        <v>EX-2021-36371854-APN-DD#MS</v>
      </c>
      <c r="D1132" s="1" t="str">
        <f>IF(A1132="Ordenes de Compra",VLOOKUP(C1132,Autogestión!$B$2:$D$5090,3,0),IF(A1132="Legítimo Abono",VLOOKUP(C1132,NoAmpOC!$B$2:$H$988,7,0),"Factura"))</f>
        <v>Factura B</v>
      </c>
      <c r="E1132" s="26" t="str">
        <f>IF(A1132="Ordenes de Compra",VLOOKUP($C1132,Autogestión!$B$2:$G$5090,6,0),IF(A1132="Financiamiento Internacional",VLOOKUP($C1132,FinInt!$B$2:$G$508,6,0),"Legítimo Abono"))</f>
        <v>Legítimo Abono</v>
      </c>
      <c r="F1132" s="26" t="str">
        <f>IF($A1132="Ordenes de Compra","ARS",IF($A1132="Financiamiento Internacional",VLOOKUP($C1132,FinInt!$B$2:$Q$508,15,0),VLOOKUP($C1132,NoAmpOC!$B$2:$T$988,18,0)))</f>
        <v>ARS</v>
      </c>
      <c r="G1132" s="5">
        <f>IF($A1132="Ordenes de Compra",VLOOKUP($C1132,Autogestión!$B$2:$H$5090,7,0),IF($A1132="Financiamiento Internacional",VLOOKUP($C1132,FinInt!$B$2:$Q$1308,16,0),VLOOKUP($C1132,NoAmpOC!$B$2:$T$988,19,0)))</f>
        <v>309889.95</v>
      </c>
      <c r="H1132" s="5">
        <f t="shared" si="51"/>
        <v>309889.95</v>
      </c>
      <c r="I1132" s="26" t="str">
        <f>IF($A1132="Ordenes de Compra",VLOOKUP($C1132,Autogestión!$B$2:$J$5090,9,0),IF($A1132="Financiamiento Internacional",VLOOKUP($C1132,FinInt!$B$2:$G$1555,6,0),"Legitimo Abono"))</f>
        <v>Legitimo Abono</v>
      </c>
      <c r="J1132" s="1" t="str">
        <f>IF($A1132="Ordenes de Compra",VLOOKUP($C1132,Autogestión!$B$2:$R$5090,17,0),IF($A1132="Financiamiento Internacional",VLOOKUP($C1132,FinInt!$B$2:$O$1508,14,0),VLOOKUP($C1132,NoAmpOC!$B$2:$R$988,17,0)))</f>
        <v>CORREO OFICIAL DE LA REPÚBLICA ARGENTINA S.A..</v>
      </c>
      <c r="K1132" s="7" t="str">
        <f>DetalleExp!AP1132</f>
        <v>DNMYTS#MS-REMEDIAR-ADMIN</v>
      </c>
      <c r="L1132" s="7" t="str">
        <f>DetalleExp!AQ1132</f>
        <v>REMEDIAR-ADMIN - Programa remediar - administración</v>
      </c>
      <c r="M1132" s="7" t="str">
        <f>DetalleExp!AR1132</f>
        <v>DNMYTS#MS - Dirección nacional de medicamentos y tecnología sanitaria</v>
      </c>
      <c r="N1132" s="7">
        <f>DetalleExp!AS1132</f>
        <v>44313</v>
      </c>
      <c r="O1132" s="27">
        <f ca="1">ROUNDUP(TODAY()-N1132,0)</f>
        <v>42</v>
      </c>
      <c r="P1132" s="27">
        <f ca="1">ROUNDUP(TODAY()-B1132,0)</f>
        <v>43</v>
      </c>
      <c r="Q1132" s="1" t="str">
        <f>IFERROR(IF(A1132="Ordenes de Compra",VLOOKUP($E1132,'Ordenes de Compra'!$A$2:$E$1712,5,0),"Sin OC"),"Sin dato")</f>
        <v>Sin OC</v>
      </c>
      <c r="R1132" s="28" t="str">
        <f>IFERROR(IF(A1132="Ordenes de Compra",VLOOKUP($I1132,'Ordenes de Compra'!$B$2:$E$1712,3,0),"Sin OC"),"Sin dato")</f>
        <v>Sin OC</v>
      </c>
      <c r="S1132" s="1" t="str">
        <f>VLOOKUP($U1132,'Tablas intermedias'!$C$1:$H$222,5,0)</f>
        <v>Programa</v>
      </c>
      <c r="T1132" s="29" t="str">
        <f t="shared" si="52"/>
        <v>OK</v>
      </c>
      <c r="U1132" s="30" t="str">
        <f t="shared" si="53"/>
        <v>DNMYTS#MS-REMEDIAR-ADMINREMEDIAR-ADMIN - Programa remediar - administraciónDNMYTS#MS - Dirección nacional de medicamentos y tecnología sanitaria</v>
      </c>
      <c r="V1132" s="1" t="str">
        <f>VLOOKUP(U1132,'Tablas intermedias'!$C$1:$H$222,6,0)</f>
        <v>Si</v>
      </c>
      <c r="W1132" s="1" t="str">
        <f ca="1">IF(O1132&lt;30,"menos de 30 días","más de 30 días")</f>
        <v>más de 30 días</v>
      </c>
    </row>
    <row r="1133" spans="1:23" ht="14.25" hidden="1" thickTop="1" thickBot="1" x14ac:dyDescent="0.25">
      <c r="A1133" s="17" t="str">
        <f>IF(DetalleExp!H1133='Tablas intermedias'!$A$2,"Ordenes de Compra",IF(DetalleExp!H1133='Tablas intermedias'!$A$3,"Financiamiento Internacional","Legítimo Abono"))</f>
        <v>Ordenes de Compra</v>
      </c>
      <c r="B1133" s="7">
        <f>DetalleExp!E1133</f>
        <v>44312</v>
      </c>
      <c r="C1133" s="1" t="str">
        <f>DetalleExp!A1133</f>
        <v>EX-2021-36381058-APN-DTYC#MS</v>
      </c>
      <c r="D1133" s="1" t="str">
        <f>IF(A1133="Ordenes de Compra",VLOOKUP(C1133,Autogestión!$B$2:$D$5090,3,0),IF(A1133="Legítimo Abono",VLOOKUP(C1133,NoAmpOC!$B$2:$H$988,7,0),"Factura"))</f>
        <v>Factura</v>
      </c>
      <c r="E1133" s="26" t="str">
        <f>IF(A1133="Ordenes de Compra",VLOOKUP($C1133,Autogestión!$B$2:$G$5090,6,0),IF(A1133="Financiamiento Internacional",VLOOKUP($C1133,FinInt!$B$2:$G$508,6,0),"Legítimo Abono"))</f>
        <v>Contratación por emergencia COVID-19 Nº 9/2020</v>
      </c>
      <c r="F1133" s="26" t="str">
        <f>IF($A1133="Ordenes de Compra","ARS",IF($A1133="Financiamiento Internacional",VLOOKUP($C1133,FinInt!$B$2:$Q$508,15,0),VLOOKUP($C1133,NoAmpOC!$B$2:$T$988,18,0)))</f>
        <v>ARS</v>
      </c>
      <c r="G1133" s="5">
        <f>IF($A1133="Ordenes de Compra",VLOOKUP($C1133,Autogestión!$B$2:$H$5090,7,0),IF($A1133="Financiamiento Internacional",VLOOKUP($C1133,FinInt!$B$2:$Q$1308,16,0),VLOOKUP($C1133,NoAmpOC!$B$2:$T$988,19,0)))</f>
        <v>4414160</v>
      </c>
      <c r="H1133" s="5">
        <f t="shared" si="51"/>
        <v>4414160</v>
      </c>
      <c r="I1133" s="26" t="str">
        <f>IF($A1133="Ordenes de Compra",VLOOKUP($C1133,Autogestión!$B$2:$J$5090,9,0),IF($A1133="Financiamiento Internacional",VLOOKUP($C1133,FinInt!$B$2:$G$1555,6,0),"Legitimo Abono"))</f>
        <v>OC 10/2021</v>
      </c>
      <c r="J1133" s="1" t="str">
        <f>IF($A1133="Ordenes de Compra",VLOOKUP($C1133,Autogestión!$B$2:$R$5090,17,0),IF($A1133="Financiamiento Internacional",VLOOKUP($C1133,FinInt!$B$2:$O$1508,14,0),VLOOKUP($C1133,NoAmpOC!$B$2:$R$988,17,0)))</f>
        <v>LABORATORIOS FABRA S.A.</v>
      </c>
      <c r="K1133" s="7" t="str">
        <f>DetalleExp!AP1133</f>
        <v>DCYT#MS-TESORERIA</v>
      </c>
      <c r="L1133" s="7" t="str">
        <f>DetalleExp!AQ1133</f>
        <v>TESORERIA - Tesorería</v>
      </c>
      <c r="M1133" s="7" t="str">
        <f>DetalleExp!AR1133</f>
        <v>DCYT#MS - Dirección de contabilidad y tesorería</v>
      </c>
      <c r="N1133" s="7">
        <f>DetalleExp!AS1133</f>
        <v>44348</v>
      </c>
      <c r="O1133" s="27">
        <f ca="1">ROUNDUP(TODAY()-N1133,0)</f>
        <v>7</v>
      </c>
      <c r="P1133" s="27">
        <f ca="1">ROUNDUP(TODAY()-B1133,0)</f>
        <v>43</v>
      </c>
      <c r="Q1133" s="1">
        <f>IFERROR(IF(A1133="Ordenes de Compra",VLOOKUP($E1133,'Ordenes de Compra'!$A$2:$E$1712,5,0),"Sin OC"),"Sin dato")</f>
        <v>20</v>
      </c>
      <c r="R1133" s="28">
        <f>IFERROR(IF(A1133="Ordenes de Compra",VLOOKUP($I1133,'Ordenes de Compra'!$B$2:$E$1712,3,0),"Sin OC"),"Sin dato")</f>
        <v>98275448.75</v>
      </c>
      <c r="S1133" s="1" t="str">
        <f>VLOOKUP($U1133,'Tablas intermedias'!$C$1:$H$222,5,0)</f>
        <v>Tesorería</v>
      </c>
      <c r="T1133" s="29" t="str">
        <f t="shared" si="52"/>
        <v>OK</v>
      </c>
      <c r="U1133" s="30" t="str">
        <f t="shared" si="53"/>
        <v>DCYT#MS-TESORERIATESORERIA - TesoreríaDCYT#MS - Dirección de contabilidad y tesorería</v>
      </c>
      <c r="V1133" s="1" t="str">
        <f>VLOOKUP(U1133,'Tablas intermedias'!$C$1:$H$222,6,0)</f>
        <v>No</v>
      </c>
      <c r="W1133" s="1" t="str">
        <f ca="1">IF(O1133&lt;30,"menos de 30 días","más de 30 días")</f>
        <v>menos de 30 días</v>
      </c>
    </row>
    <row r="1134" spans="1:23" ht="14.25" hidden="1" thickTop="1" thickBot="1" x14ac:dyDescent="0.25">
      <c r="A1134" s="17" t="str">
        <f>IF(DetalleExp!H1134='Tablas intermedias'!$A$2,"Ordenes de Compra",IF(DetalleExp!H1134='Tablas intermedias'!$A$3,"Financiamiento Internacional","Legítimo Abono"))</f>
        <v>Legítimo Abono</v>
      </c>
      <c r="B1134" s="7">
        <f>DetalleExp!E1134</f>
        <v>44313</v>
      </c>
      <c r="C1134" s="1" t="str">
        <f>DetalleExp!A1134</f>
        <v>EX-2021-36522320-APN-DD#MS</v>
      </c>
      <c r="D1134" s="1" t="str">
        <f>IF(A1134="Ordenes de Compra",VLOOKUP(C1134,Autogestión!$B$2:$D$5090,3,0),IF(A1134="Legítimo Abono",VLOOKUP(C1134,NoAmpOC!$B$2:$H$988,7,0),"Factura"))</f>
        <v>Factura B</v>
      </c>
      <c r="E1134" s="26" t="str">
        <f>IF(A1134="Ordenes de Compra",VLOOKUP($C1134,Autogestión!$B$2:$G$5090,6,0),IF(A1134="Financiamiento Internacional",VLOOKUP($C1134,FinInt!$B$2:$G$508,6,0),"Legítimo Abono"))</f>
        <v>Legítimo Abono</v>
      </c>
      <c r="F1134" s="26" t="str">
        <f>IF($A1134="Ordenes de Compra","ARS",IF($A1134="Financiamiento Internacional",VLOOKUP($C1134,FinInt!$B$2:$Q$508,15,0),VLOOKUP($C1134,NoAmpOC!$B$2:$T$988,18,0)))</f>
        <v>ARS</v>
      </c>
      <c r="G1134" s="5">
        <f>IF($A1134="Ordenes de Compra",VLOOKUP($C1134,Autogestión!$B$2:$H$5090,7,0),IF($A1134="Financiamiento Internacional",VLOOKUP($C1134,FinInt!$B$2:$Q$1308,16,0),VLOOKUP($C1134,NoAmpOC!$B$2:$T$988,19,0)))</f>
        <v>22999.99</v>
      </c>
      <c r="H1134" s="5">
        <f t="shared" si="51"/>
        <v>22999.99</v>
      </c>
      <c r="I1134" s="26" t="str">
        <f>IF($A1134="Ordenes de Compra",VLOOKUP($C1134,Autogestión!$B$2:$J$5090,9,0),IF($A1134="Financiamiento Internacional",VLOOKUP($C1134,FinInt!$B$2:$G$1555,6,0),"Legitimo Abono"))</f>
        <v>Legitimo Abono</v>
      </c>
      <c r="J1134" s="1" t="str">
        <f>IF($A1134="Ordenes de Compra",VLOOKUP($C1134,Autogestión!$B$2:$R$5090,17,0),IF($A1134="Financiamiento Internacional",VLOOKUP($C1134,FinInt!$B$2:$O$1508,14,0),VLOOKUP($C1134,NoAmpOC!$B$2:$R$988,17,0)))</f>
        <v>EXTERNAL MARKET SRL</v>
      </c>
      <c r="K1134" s="7" t="str">
        <f>DetalleExp!AP1134</f>
        <v>RUYVALDOVINOS</v>
      </c>
      <c r="L1134" s="7" t="str">
        <f>DetalleExp!AQ1134</f>
        <v>DESPACHO_DGA - Despacho - dirección general de administración</v>
      </c>
      <c r="M1134" s="7" t="str">
        <f>DetalleExp!AR1134</f>
        <v>DGA#MS - Dirección general de administración</v>
      </c>
      <c r="N1134" s="7">
        <f>DetalleExp!AS1134</f>
        <v>44344</v>
      </c>
      <c r="O1134" s="27">
        <f ca="1">ROUNDUP(TODAY()-N1134,0)</f>
        <v>11</v>
      </c>
      <c r="P1134" s="27">
        <f ca="1">ROUNDUP(TODAY()-B1134,0)</f>
        <v>42</v>
      </c>
      <c r="Q1134" s="1" t="str">
        <f>IFERROR(IF(A1134="Ordenes de Compra",VLOOKUP($E1134,'Ordenes de Compra'!$A$2:$E$1712,5,0),"Sin OC"),"Sin dato")</f>
        <v>Sin OC</v>
      </c>
      <c r="R1134" s="28" t="str">
        <f>IFERROR(IF(A1134="Ordenes de Compra",VLOOKUP($I1134,'Ordenes de Compra'!$B$2:$E$1712,3,0),"Sin OC"),"Sin dato")</f>
        <v>Sin OC</v>
      </c>
      <c r="S1134" s="1" t="str">
        <f>VLOOKUP($U1134,'Tablas intermedias'!$C$1:$H$222,5,0)</f>
        <v>DGA</v>
      </c>
      <c r="T1134" s="29" t="str">
        <f t="shared" si="52"/>
        <v>OK</v>
      </c>
      <c r="U1134" s="30" t="str">
        <f t="shared" si="53"/>
        <v>RUYVALDOVINOSDESPACHO_DGA - Despacho - dirección general de administraciónDGA#MS - Dirección general de administración</v>
      </c>
      <c r="V1134" s="1" t="str">
        <f>VLOOKUP(U1134,'Tablas intermedias'!$C$1:$H$222,6,0)</f>
        <v>Si</v>
      </c>
      <c r="W1134" s="1" t="str">
        <f ca="1">IF(O1134&lt;30,"menos de 30 días","más de 30 días")</f>
        <v>menos de 30 días</v>
      </c>
    </row>
    <row r="1135" spans="1:23" ht="14.25" hidden="1" thickTop="1" thickBot="1" x14ac:dyDescent="0.25">
      <c r="A1135" s="17" t="str">
        <f>IF(DetalleExp!H1135='Tablas intermedias'!$A$2,"Ordenes de Compra",IF(DetalleExp!H1135='Tablas intermedias'!$A$3,"Financiamiento Internacional","Legítimo Abono"))</f>
        <v>Legítimo Abono</v>
      </c>
      <c r="B1135" s="7">
        <f>DetalleExp!E1135</f>
        <v>44313</v>
      </c>
      <c r="C1135" s="1" t="str">
        <f>DetalleExp!A1135</f>
        <v>EX-2021-36530248-APN-DD#MS</v>
      </c>
      <c r="D1135" s="1" t="str">
        <f>IF(A1135="Ordenes de Compra",VLOOKUP(C1135,Autogestión!$B$2:$D$5090,3,0),IF(A1135="Legítimo Abono",VLOOKUP(C1135,NoAmpOC!$B$2:$H$988,7,0),"Factura"))</f>
        <v>Factura B</v>
      </c>
      <c r="E1135" s="26" t="str">
        <f>IF(A1135="Ordenes de Compra",VLOOKUP($C1135,Autogestión!$B$2:$G$5090,6,0),IF(A1135="Financiamiento Internacional",VLOOKUP($C1135,FinInt!$B$2:$G$508,6,0),"Legítimo Abono"))</f>
        <v>Legítimo Abono</v>
      </c>
      <c r="F1135" s="26" t="str">
        <f>IF($A1135="Ordenes de Compra","ARS",IF($A1135="Financiamiento Internacional",VLOOKUP($C1135,FinInt!$B$2:$Q$508,15,0),VLOOKUP($C1135,NoAmpOC!$B$2:$T$988,18,0)))</f>
        <v>ARS</v>
      </c>
      <c r="G1135" s="5">
        <f>IF($A1135="Ordenes de Compra",VLOOKUP($C1135,Autogestión!$B$2:$H$5090,7,0),IF($A1135="Financiamiento Internacional",VLOOKUP($C1135,FinInt!$B$2:$Q$1308,16,0),VLOOKUP($C1135,NoAmpOC!$B$2:$T$988,19,0)))</f>
        <v>239.58</v>
      </c>
      <c r="H1135" s="5">
        <f t="shared" si="51"/>
        <v>239.58</v>
      </c>
      <c r="I1135" s="26" t="str">
        <f>IF($A1135="Ordenes de Compra",VLOOKUP($C1135,Autogestión!$B$2:$J$5090,9,0),IF($A1135="Financiamiento Internacional",VLOOKUP($C1135,FinInt!$B$2:$G$1555,6,0),"Legitimo Abono"))</f>
        <v>Legitimo Abono</v>
      </c>
      <c r="J1135" s="1" t="str">
        <f>IF($A1135="Ordenes de Compra",VLOOKUP($C1135,Autogestión!$B$2:$R$5090,17,0),IF($A1135="Financiamiento Internacional",VLOOKUP($C1135,FinInt!$B$2:$O$1508,14,0),VLOOKUP($C1135,NoAmpOC!$B$2:$R$988,17,0)))</f>
        <v>EXTERNAL MARKET SRL</v>
      </c>
      <c r="K1135" s="7" t="str">
        <f>DetalleExp!AP1135</f>
        <v>RUYVALDOVINOS</v>
      </c>
      <c r="L1135" s="7" t="str">
        <f>DetalleExp!AQ1135</f>
        <v>DESPACHO_DGA - Despacho - dirección general de administración</v>
      </c>
      <c r="M1135" s="7" t="str">
        <f>DetalleExp!AR1135</f>
        <v>DGA#MS - Dirección general de administración</v>
      </c>
      <c r="N1135" s="7">
        <f>DetalleExp!AS1135</f>
        <v>44340</v>
      </c>
      <c r="O1135" s="27">
        <f ca="1">ROUNDUP(TODAY()-N1135,0)</f>
        <v>15</v>
      </c>
      <c r="P1135" s="27">
        <f ca="1">ROUNDUP(TODAY()-B1135,0)</f>
        <v>42</v>
      </c>
      <c r="Q1135" s="1" t="str">
        <f>IFERROR(IF(A1135="Ordenes de Compra",VLOOKUP($E1135,'Ordenes de Compra'!$A$2:$E$1712,5,0),"Sin OC"),"Sin dato")</f>
        <v>Sin OC</v>
      </c>
      <c r="R1135" s="28" t="str">
        <f>IFERROR(IF(A1135="Ordenes de Compra",VLOOKUP($I1135,'Ordenes de Compra'!$B$2:$E$1712,3,0),"Sin OC"),"Sin dato")</f>
        <v>Sin OC</v>
      </c>
      <c r="S1135" s="1" t="str">
        <f>VLOOKUP($U1135,'Tablas intermedias'!$C$1:$H$222,5,0)</f>
        <v>DGA</v>
      </c>
      <c r="T1135" s="29" t="str">
        <f t="shared" si="52"/>
        <v>OK</v>
      </c>
      <c r="U1135" s="30" t="str">
        <f t="shared" si="53"/>
        <v>RUYVALDOVINOSDESPACHO_DGA - Despacho - dirección general de administraciónDGA#MS - Dirección general de administración</v>
      </c>
      <c r="V1135" s="1" t="str">
        <f>VLOOKUP(U1135,'Tablas intermedias'!$C$1:$H$222,6,0)</f>
        <v>Si</v>
      </c>
      <c r="W1135" s="1" t="str">
        <f ca="1">IF(O1135&lt;30,"menos de 30 días","más de 30 días")</f>
        <v>menos de 30 días</v>
      </c>
    </row>
    <row r="1136" spans="1:23" ht="14.25" hidden="1" thickTop="1" thickBot="1" x14ac:dyDescent="0.25">
      <c r="A1136" s="17" t="str">
        <f>IF(DetalleExp!H1136='Tablas intermedias'!$A$2,"Ordenes de Compra",IF(DetalleExp!H1136='Tablas intermedias'!$A$3,"Financiamiento Internacional","Legítimo Abono"))</f>
        <v>Legítimo Abono</v>
      </c>
      <c r="B1136" s="7">
        <f>DetalleExp!E1136</f>
        <v>44313</v>
      </c>
      <c r="C1136" s="1" t="str">
        <f>DetalleExp!A1136</f>
        <v>EX-2021-36536146-APN-DD#MS</v>
      </c>
      <c r="D1136" s="1" t="str">
        <f>IF(A1136="Ordenes de Compra",VLOOKUP(C1136,Autogestión!$B$2:$D$5090,3,0),IF(A1136="Legítimo Abono",VLOOKUP(C1136,NoAmpOC!$B$2:$H$988,7,0),"Factura"))</f>
        <v>Factura B</v>
      </c>
      <c r="E1136" s="26" t="str">
        <f>IF(A1136="Ordenes de Compra",VLOOKUP($C1136,Autogestión!$B$2:$G$5090,6,0),IF(A1136="Financiamiento Internacional",VLOOKUP($C1136,FinInt!$B$2:$G$508,6,0),"Legítimo Abono"))</f>
        <v>Legítimo Abono</v>
      </c>
      <c r="F1136" s="26" t="str">
        <f>IF($A1136="Ordenes de Compra","ARS",IF($A1136="Financiamiento Internacional",VLOOKUP($C1136,FinInt!$B$2:$Q$508,15,0),VLOOKUP($C1136,NoAmpOC!$B$2:$T$988,18,0)))</f>
        <v>ARS</v>
      </c>
      <c r="G1136" s="5">
        <f>IF($A1136="Ordenes de Compra",VLOOKUP($C1136,Autogestión!$B$2:$H$5090,7,0),IF($A1136="Financiamiento Internacional",VLOOKUP($C1136,FinInt!$B$2:$Q$1308,16,0),VLOOKUP($C1136,NoAmpOC!$B$2:$T$988,19,0)))</f>
        <v>27753.77</v>
      </c>
      <c r="H1136" s="5">
        <f t="shared" si="51"/>
        <v>27753.77</v>
      </c>
      <c r="I1136" s="26" t="str">
        <f>IF($A1136="Ordenes de Compra",VLOOKUP($C1136,Autogestión!$B$2:$J$5090,9,0),IF($A1136="Financiamiento Internacional",VLOOKUP($C1136,FinInt!$B$2:$G$1555,6,0),"Legitimo Abono"))</f>
        <v>Legitimo Abono</v>
      </c>
      <c r="J1136" s="1" t="str">
        <f>IF($A1136="Ordenes de Compra",VLOOKUP($C1136,Autogestión!$B$2:$R$5090,17,0),IF($A1136="Financiamiento Internacional",VLOOKUP($C1136,FinInt!$B$2:$O$1508,14,0),VLOOKUP($C1136,NoAmpOC!$B$2:$R$988,17,0)))</f>
        <v>EXTERNAL MARKET SRL</v>
      </c>
      <c r="K1136" s="7" t="str">
        <f>DetalleExp!AP1136</f>
        <v>RUYVALDOVINOS</v>
      </c>
      <c r="L1136" s="7" t="str">
        <f>DetalleExp!AQ1136</f>
        <v>DESPACHO_DGA - Despacho - dirección general de administración</v>
      </c>
      <c r="M1136" s="7" t="str">
        <f>DetalleExp!AR1136</f>
        <v>DGA#MS - Dirección general de administración</v>
      </c>
      <c r="N1136" s="7">
        <f>DetalleExp!AS1136</f>
        <v>44344</v>
      </c>
      <c r="O1136" s="27">
        <f ca="1">ROUNDUP(TODAY()-N1136,0)</f>
        <v>11</v>
      </c>
      <c r="P1136" s="27">
        <f ca="1">ROUNDUP(TODAY()-B1136,0)</f>
        <v>42</v>
      </c>
      <c r="Q1136" s="1" t="str">
        <f>IFERROR(IF(A1136="Ordenes de Compra",VLOOKUP($E1136,'Ordenes de Compra'!$A$2:$E$1712,5,0),"Sin OC"),"Sin dato")</f>
        <v>Sin OC</v>
      </c>
      <c r="R1136" s="28" t="str">
        <f>IFERROR(IF(A1136="Ordenes de Compra",VLOOKUP($I1136,'Ordenes de Compra'!$B$2:$E$1712,3,0),"Sin OC"),"Sin dato")</f>
        <v>Sin OC</v>
      </c>
      <c r="S1136" s="1" t="str">
        <f>VLOOKUP($U1136,'Tablas intermedias'!$C$1:$H$222,5,0)</f>
        <v>DGA</v>
      </c>
      <c r="T1136" s="29" t="str">
        <f t="shared" si="52"/>
        <v>OK</v>
      </c>
      <c r="U1136" s="30" t="str">
        <f t="shared" si="53"/>
        <v>RUYVALDOVINOSDESPACHO_DGA - Despacho - dirección general de administraciónDGA#MS - Dirección general de administración</v>
      </c>
      <c r="V1136" s="1" t="str">
        <f>VLOOKUP(U1136,'Tablas intermedias'!$C$1:$H$222,6,0)</f>
        <v>Si</v>
      </c>
      <c r="W1136" s="1" t="str">
        <f ca="1">IF(O1136&lt;30,"menos de 30 días","más de 30 días")</f>
        <v>menos de 30 días</v>
      </c>
    </row>
    <row r="1137" spans="1:23" ht="14.25" hidden="1" thickTop="1" thickBot="1" x14ac:dyDescent="0.25">
      <c r="A1137" s="17" t="str">
        <f>IF(DetalleExp!H1137='Tablas intermedias'!$A$2,"Ordenes de Compra",IF(DetalleExp!H1137='Tablas intermedias'!$A$3,"Financiamiento Internacional","Legítimo Abono"))</f>
        <v>Legítimo Abono</v>
      </c>
      <c r="B1137" s="7">
        <f>DetalleExp!E1137</f>
        <v>44313</v>
      </c>
      <c r="C1137" s="1" t="str">
        <f>DetalleExp!A1137</f>
        <v>EX-2021-36540518-APN-DD#MS</v>
      </c>
      <c r="D1137" s="1" t="str">
        <f>IF(A1137="Ordenes de Compra",VLOOKUP(C1137,Autogestión!$B$2:$D$5090,3,0),IF(A1137="Legítimo Abono",VLOOKUP(C1137,NoAmpOC!$B$2:$H$988,7,0),"Factura"))</f>
        <v>Factura B</v>
      </c>
      <c r="E1137" s="26" t="str">
        <f>IF(A1137="Ordenes de Compra",VLOOKUP($C1137,Autogestión!$B$2:$G$5090,6,0),IF(A1137="Financiamiento Internacional",VLOOKUP($C1137,FinInt!$B$2:$G$508,6,0),"Legítimo Abono"))</f>
        <v>Legítimo Abono</v>
      </c>
      <c r="F1137" s="26" t="str">
        <f>IF($A1137="Ordenes de Compra","ARS",IF($A1137="Financiamiento Internacional",VLOOKUP($C1137,FinInt!$B$2:$Q$508,15,0),VLOOKUP($C1137,NoAmpOC!$B$2:$T$988,18,0)))</f>
        <v>ARS</v>
      </c>
      <c r="G1137" s="5">
        <f>IF($A1137="Ordenes de Compra",VLOOKUP($C1137,Autogestión!$B$2:$H$5090,7,0),IF($A1137="Financiamiento Internacional",VLOOKUP($C1137,FinInt!$B$2:$Q$1308,16,0),VLOOKUP($C1137,NoAmpOC!$B$2:$T$988,19,0)))</f>
        <v>1540</v>
      </c>
      <c r="H1137" s="5">
        <f t="shared" si="51"/>
        <v>1540</v>
      </c>
      <c r="I1137" s="26" t="str">
        <f>IF($A1137="Ordenes de Compra",VLOOKUP($C1137,Autogestión!$B$2:$J$5090,9,0),IF($A1137="Financiamiento Internacional",VLOOKUP($C1137,FinInt!$B$2:$G$1555,6,0),"Legitimo Abono"))</f>
        <v>Legitimo Abono</v>
      </c>
      <c r="J1137" s="1" t="str">
        <f>IF($A1137="Ordenes de Compra",VLOOKUP($C1137,Autogestión!$B$2:$R$5090,17,0),IF($A1137="Financiamiento Internacional",VLOOKUP($C1137,FinInt!$B$2:$O$1508,14,0),VLOOKUP($C1137,NoAmpOC!$B$2:$R$988,17,0)))</f>
        <v>EXTERNAL MARKET SRL</v>
      </c>
      <c r="K1137" s="7" t="str">
        <f>DetalleExp!AP1137</f>
        <v>DGA#MS-DESPACHO_DGA</v>
      </c>
      <c r="L1137" s="7" t="str">
        <f>DetalleExp!AQ1137</f>
        <v>DESPACHO_DGA - Despacho - dirección general de administración</v>
      </c>
      <c r="M1137" s="7" t="str">
        <f>DetalleExp!AR1137</f>
        <v>DGA#MS - Dirección general de administración</v>
      </c>
      <c r="N1137" s="7">
        <f>DetalleExp!AS1137</f>
        <v>44348</v>
      </c>
      <c r="O1137" s="27">
        <f ca="1">ROUNDUP(TODAY()-N1137,0)</f>
        <v>7</v>
      </c>
      <c r="P1137" s="27">
        <f ca="1">ROUNDUP(TODAY()-B1137,0)</f>
        <v>42</v>
      </c>
      <c r="Q1137" s="1" t="str">
        <f>IFERROR(IF(A1137="Ordenes de Compra",VLOOKUP($E1137,'Ordenes de Compra'!$A$2:$E$1712,5,0),"Sin OC"),"Sin dato")</f>
        <v>Sin OC</v>
      </c>
      <c r="R1137" s="28" t="str">
        <f>IFERROR(IF(A1137="Ordenes de Compra",VLOOKUP($I1137,'Ordenes de Compra'!$B$2:$E$1712,3,0),"Sin OC"),"Sin dato")</f>
        <v>Sin OC</v>
      </c>
      <c r="S1137" s="1" t="str">
        <f>VLOOKUP($U1137,'Tablas intermedias'!$C$1:$H$222,5,0)</f>
        <v>DGA</v>
      </c>
      <c r="T1137" s="29" t="str">
        <f t="shared" si="52"/>
        <v>OK</v>
      </c>
      <c r="U1137" s="30" t="str">
        <f t="shared" si="53"/>
        <v>DGA#MS-DESPACHO_DGADESPACHO_DGA - Despacho - dirección general de administraciónDGA#MS - Dirección general de administración</v>
      </c>
      <c r="V1137" s="1" t="str">
        <f>VLOOKUP(U1137,'Tablas intermedias'!$C$1:$H$222,6,0)</f>
        <v>Si</v>
      </c>
      <c r="W1137" s="1" t="str">
        <f ca="1">IF(O1137&lt;30,"menos de 30 días","más de 30 días")</f>
        <v>menos de 30 días</v>
      </c>
    </row>
    <row r="1138" spans="1:23" ht="14.25" hidden="1" thickTop="1" thickBot="1" x14ac:dyDescent="0.25">
      <c r="A1138" s="17" t="str">
        <f>IF(DetalleExp!H1138='Tablas intermedias'!$A$2,"Ordenes de Compra",IF(DetalleExp!H1138='Tablas intermedias'!$A$3,"Financiamiento Internacional","Legítimo Abono"))</f>
        <v>Legítimo Abono</v>
      </c>
      <c r="B1138" s="7">
        <f>DetalleExp!E1138</f>
        <v>44313</v>
      </c>
      <c r="C1138" s="1" t="str">
        <f>DetalleExp!A1138</f>
        <v>EX-2021-36548132-APN-DD#MS</v>
      </c>
      <c r="D1138" s="1" t="str">
        <f>IF(A1138="Ordenes de Compra",VLOOKUP(C1138,Autogestión!$B$2:$D$5090,3,0),IF(A1138="Legítimo Abono",VLOOKUP(C1138,NoAmpOC!$B$2:$H$988,7,0),"Factura"))</f>
        <v>Factura B</v>
      </c>
      <c r="E1138" s="26" t="str">
        <f>IF(A1138="Ordenes de Compra",VLOOKUP($C1138,Autogestión!$B$2:$G$5090,6,0),IF(A1138="Financiamiento Internacional",VLOOKUP($C1138,FinInt!$B$2:$G$508,6,0),"Legítimo Abono"))</f>
        <v>Legítimo Abono</v>
      </c>
      <c r="F1138" s="26" t="str">
        <f>IF($A1138="Ordenes de Compra","ARS",IF($A1138="Financiamiento Internacional",VLOOKUP($C1138,FinInt!$B$2:$Q$508,15,0),VLOOKUP($C1138,NoAmpOC!$B$2:$T$988,18,0)))</f>
        <v>ARS</v>
      </c>
      <c r="G1138" s="5">
        <f>IF($A1138="Ordenes de Compra",VLOOKUP($C1138,Autogestión!$B$2:$H$5090,7,0),IF($A1138="Financiamiento Internacional",VLOOKUP($C1138,FinInt!$B$2:$Q$1308,16,0),VLOOKUP($C1138,NoAmpOC!$B$2:$T$988,19,0)))</f>
        <v>6655</v>
      </c>
      <c r="H1138" s="5">
        <f t="shared" si="51"/>
        <v>6655</v>
      </c>
      <c r="I1138" s="26" t="str">
        <f>IF($A1138="Ordenes de Compra",VLOOKUP($C1138,Autogestión!$B$2:$J$5090,9,0),IF($A1138="Financiamiento Internacional",VLOOKUP($C1138,FinInt!$B$2:$G$1555,6,0),"Legitimo Abono"))</f>
        <v>Legitimo Abono</v>
      </c>
      <c r="J1138" s="1" t="str">
        <f>IF($A1138="Ordenes de Compra",VLOOKUP($C1138,Autogestión!$B$2:$R$5090,17,0),IF($A1138="Financiamiento Internacional",VLOOKUP($C1138,FinInt!$B$2:$O$1508,14,0),VLOOKUP($C1138,NoAmpOC!$B$2:$R$988,17,0)))</f>
        <v>EXTERNAL MARKET SRL</v>
      </c>
      <c r="K1138" s="7" t="str">
        <f>DetalleExp!AP1138</f>
        <v>RUYVALDOVINOS</v>
      </c>
      <c r="L1138" s="7" t="str">
        <f>DetalleExp!AQ1138</f>
        <v>DESPACHO_DGA - Despacho - dirección general de administración</v>
      </c>
      <c r="M1138" s="7" t="str">
        <f>DetalleExp!AR1138</f>
        <v>DGA#MS - Dirección general de administración</v>
      </c>
      <c r="N1138" s="7">
        <f>DetalleExp!AS1138</f>
        <v>44344</v>
      </c>
      <c r="O1138" s="27">
        <f ca="1">ROUNDUP(TODAY()-N1138,0)</f>
        <v>11</v>
      </c>
      <c r="P1138" s="27">
        <f ca="1">ROUNDUP(TODAY()-B1138,0)</f>
        <v>42</v>
      </c>
      <c r="Q1138" s="1" t="str">
        <f>IFERROR(IF(A1138="Ordenes de Compra",VLOOKUP($E1138,'Ordenes de Compra'!$A$2:$E$1712,5,0),"Sin OC"),"Sin dato")</f>
        <v>Sin OC</v>
      </c>
      <c r="R1138" s="28" t="str">
        <f>IFERROR(IF(A1138="Ordenes de Compra",VLOOKUP($I1138,'Ordenes de Compra'!$B$2:$E$1712,3,0),"Sin OC"),"Sin dato")</f>
        <v>Sin OC</v>
      </c>
      <c r="S1138" s="1" t="str">
        <f>VLOOKUP($U1138,'Tablas intermedias'!$C$1:$H$222,5,0)</f>
        <v>DGA</v>
      </c>
      <c r="T1138" s="29" t="str">
        <f t="shared" si="52"/>
        <v>OK</v>
      </c>
      <c r="U1138" s="30" t="str">
        <f t="shared" si="53"/>
        <v>RUYVALDOVINOSDESPACHO_DGA - Despacho - dirección general de administraciónDGA#MS - Dirección general de administración</v>
      </c>
      <c r="V1138" s="1" t="str">
        <f>VLOOKUP(U1138,'Tablas intermedias'!$C$1:$H$222,6,0)</f>
        <v>Si</v>
      </c>
      <c r="W1138" s="1" t="str">
        <f ca="1">IF(O1138&lt;30,"menos de 30 días","más de 30 días")</f>
        <v>menos de 30 días</v>
      </c>
    </row>
    <row r="1139" spans="1:23" ht="14.25" hidden="1" thickTop="1" thickBot="1" x14ac:dyDescent="0.25">
      <c r="A1139" s="17" t="str">
        <f>IF(DetalleExp!H1139='Tablas intermedias'!$A$2,"Ordenes de Compra",IF(DetalleExp!H1139='Tablas intermedias'!$A$3,"Financiamiento Internacional","Legítimo Abono"))</f>
        <v>Financiamiento Internacional</v>
      </c>
      <c r="B1139" s="7">
        <f>DetalleExp!E1139</f>
        <v>44313</v>
      </c>
      <c r="C1139" s="1" t="str">
        <f>DetalleExp!A1139</f>
        <v>EX-2021-36549520-APN-DAFYP#MS</v>
      </c>
      <c r="D1139" s="1" t="str">
        <f>IF(A1139="Ordenes de Compra",VLOOKUP(C1139,Autogestión!$B$2:$D$5090,3,0),IF(A1139="Legítimo Abono",VLOOKUP(C1139,NoAmpOC!$B$2:$H$988,7,0),"Factura"))</f>
        <v>Factura</v>
      </c>
      <c r="E1139" s="26" t="str">
        <f>IF(A1139="Ordenes de Compra",VLOOKUP($C1139,Autogestión!$B$2:$G$5090,6,0),IF(A1139="Financiamiento Internacional",VLOOKUP($C1139,FinInt!$B$2:$G$508,6,0),"Legítimo Abono"))</f>
        <v>Programa de Apoyo al Fortalecimiento de la cobertura pública efectiva de salud y un sistema integrado de provisión de salud de calidad. Proyectos BIRF - ARG/19/014 - PNUD</v>
      </c>
      <c r="F1139" s="26" t="str">
        <f>IF($A1139="Ordenes de Compra","ARS",IF($A1139="Financiamiento Internacional",VLOOKUP($C1139,FinInt!$B$2:$Q$508,15,0),VLOOKUP($C1139,NoAmpOC!$B$2:$T$988,18,0)))</f>
        <v>ARS</v>
      </c>
      <c r="G1139" s="5">
        <f>IF($A1139="Ordenes de Compra",VLOOKUP($C1139,Autogestión!$B$2:$H$5090,7,0),IF($A1139="Financiamiento Internacional",VLOOKUP($C1139,FinInt!$B$2:$Q$1308,16,0),VLOOKUP($C1139,NoAmpOC!$B$2:$T$988,19,0)))</f>
        <v>8286.57</v>
      </c>
      <c r="H1139" s="5">
        <f t="shared" si="51"/>
        <v>8286.57</v>
      </c>
      <c r="I1139" s="26" t="str">
        <f>IF($A1139="Ordenes de Compra",VLOOKUP($C1139,Autogestión!$B$2:$J$5090,9,0),IF($A1139="Financiamiento Internacional",VLOOKUP($C1139,FinInt!$B$2:$G$1555,6,0),"Legitimo Abono"))</f>
        <v>Programa de Apoyo al Fortalecimiento de la cobertura pública efectiva de salud y un sistema integrado de provisión de salud de calidad. Proyectos BIRF - ARG/19/014 - PNUD</v>
      </c>
      <c r="J1139" s="1" t="str">
        <f>IF($A1139="Ordenes de Compra",VLOOKUP($C1139,Autogestión!$B$2:$R$5090,17,0),IF($A1139="Financiamiento Internacional",VLOOKUP($C1139,FinInt!$B$2:$O$1508,14,0),VLOOKUP($C1139,NoAmpOC!$B$2:$R$988,17,0)))</f>
        <v>AQUALINE SA</v>
      </c>
      <c r="K1139" s="7" t="str">
        <f>DetalleExp!AP1139</f>
        <v>DAFYP#MS-ARCHIVO</v>
      </c>
      <c r="L1139" s="7" t="str">
        <f>DetalleExp!AQ1139</f>
        <v>ARCHIVO - Archivo</v>
      </c>
      <c r="M1139" s="7" t="str">
        <f>DetalleExp!AR1139</f>
        <v>DAFYP#MS - Dirección de administración financiera y presupuestaria</v>
      </c>
      <c r="N1139" s="7">
        <f>DetalleExp!AS1139</f>
        <v>44337</v>
      </c>
      <c r="O1139" s="27">
        <f ca="1">ROUNDUP(TODAY()-N1139,0)</f>
        <v>18</v>
      </c>
      <c r="P1139" s="27">
        <f ca="1">ROUNDUP(TODAY()-B1139,0)</f>
        <v>42</v>
      </c>
      <c r="Q1139" s="1" t="str">
        <f>IFERROR(IF(A1139="Ordenes de Compra",VLOOKUP($E1139,'Ordenes de Compra'!$A$2:$E$1712,5,0),"Sin OC"),"Sin dato")</f>
        <v>Sin OC</v>
      </c>
      <c r="R1139" s="28" t="str">
        <f>IFERROR(IF(A1139="Ordenes de Compra",VLOOKUP($I1139,'Ordenes de Compra'!$B$2:$E$1712,3,0),"Sin OC"),"Sin dato")</f>
        <v>Sin OC</v>
      </c>
      <c r="S1139" s="1" t="str">
        <f>VLOOKUP($U1139,'Tablas intermedias'!$C$1:$H$222,5,0)</f>
        <v>DGPFE</v>
      </c>
      <c r="T1139" s="29" t="str">
        <f t="shared" si="52"/>
        <v>OK</v>
      </c>
      <c r="U1139" s="30" t="str">
        <f t="shared" si="53"/>
        <v>DAFYP#MS-ARCHIVOARCHIVO - ArchivoDAFYP#MS - Dirección de administración financiera y presupuestaria</v>
      </c>
      <c r="V1139" s="1" t="str">
        <f>VLOOKUP(U1139,'Tablas intermedias'!$C$1:$H$222,6,0)</f>
        <v>No</v>
      </c>
      <c r="W1139" s="1" t="str">
        <f ca="1">IF(O1139&lt;30,"menos de 30 días","más de 30 días")</f>
        <v>menos de 30 días</v>
      </c>
    </row>
    <row r="1140" spans="1:23" ht="14.25" hidden="1" thickTop="1" thickBot="1" x14ac:dyDescent="0.25">
      <c r="A1140" s="17" t="str">
        <f>IF(DetalleExp!H1140='Tablas intermedias'!$A$2,"Ordenes de Compra",IF(DetalleExp!H1140='Tablas intermedias'!$A$3,"Financiamiento Internacional","Legítimo Abono"))</f>
        <v>Ordenes de Compra</v>
      </c>
      <c r="B1140" s="7">
        <f>DetalleExp!E1140</f>
        <v>44313</v>
      </c>
      <c r="C1140" s="1" t="str">
        <f>DetalleExp!A1140</f>
        <v>EX-2021-36689088-APN-DTYC#MS</v>
      </c>
      <c r="D1140" s="1" t="str">
        <f>IF(A1140="Ordenes de Compra",VLOOKUP(C1140,Autogestión!$B$2:$D$5090,3,0),IF(A1140="Legítimo Abono",VLOOKUP(C1140,NoAmpOC!$B$2:$H$988,7,0),"Factura"))</f>
        <v>Factura</v>
      </c>
      <c r="E1140" s="26" t="str">
        <f>IF(A1140="Ordenes de Compra",VLOOKUP($C1140,Autogestión!$B$2:$G$5090,6,0),IF(A1140="Financiamiento Internacional",VLOOKUP($C1140,FinInt!$B$2:$G$508,6,0),"Legítimo Abono"))</f>
        <v>80-0024-CDI20</v>
      </c>
      <c r="F1140" s="26" t="str">
        <f>IF($A1140="Ordenes de Compra","ARS",IF($A1140="Financiamiento Internacional",VLOOKUP($C1140,FinInt!$B$2:$Q$508,15,0),VLOOKUP($C1140,NoAmpOC!$B$2:$T$988,18,0)))</f>
        <v>ARS</v>
      </c>
      <c r="G1140" s="5">
        <f>IF($A1140="Ordenes de Compra",VLOOKUP($C1140,Autogestión!$B$2:$H$5090,7,0),IF($A1140="Financiamiento Internacional",VLOOKUP($C1140,FinInt!$B$2:$Q$1308,16,0),VLOOKUP($C1140,NoAmpOC!$B$2:$T$988,19,0)))</f>
        <v>89444428.030000001</v>
      </c>
      <c r="H1140" s="5">
        <f t="shared" si="51"/>
        <v>89444428.030000001</v>
      </c>
      <c r="I1140" s="26" t="str">
        <f>IF($A1140="Ordenes de Compra",VLOOKUP($C1140,Autogestión!$B$2:$J$5090,9,0),IF($A1140="Financiamiento Internacional",VLOOKUP($C1140,FinInt!$B$2:$G$1555,6,0),"Legitimo Abono"))</f>
        <v>80-1109-OC20</v>
      </c>
      <c r="J1140" s="1" t="str">
        <f>IF($A1140="Ordenes de Compra",VLOOKUP($C1140,Autogestión!$B$2:$R$5090,17,0),IF($A1140="Financiamiento Internacional",VLOOKUP($C1140,FinInt!$B$2:$O$1508,14,0),VLOOKUP($C1140,NoAmpOC!$B$2:$R$988,17,0)))</f>
        <v>ROFINA SAICF</v>
      </c>
      <c r="K1140" s="7" t="str">
        <f>DetalleExp!AP1140</f>
        <v>LDABATE</v>
      </c>
      <c r="L1140" s="7" t="str">
        <f>DetalleExp!AQ1140</f>
        <v>ADMINISTRACION - Administración</v>
      </c>
      <c r="M1140" s="7" t="str">
        <f>DetalleExp!AR1140</f>
        <v>DNACV#MS - Dirección nacional de abordaje por curso de vida</v>
      </c>
      <c r="N1140" s="7">
        <f>DetalleExp!AS1140</f>
        <v>44350</v>
      </c>
      <c r="O1140" s="27">
        <f ca="1">ROUNDUP(TODAY()-N1140,0)</f>
        <v>5</v>
      </c>
      <c r="P1140" s="27">
        <f ca="1">ROUNDUP(TODAY()-B1140,0)</f>
        <v>42</v>
      </c>
      <c r="Q1140" s="1" t="str">
        <f>IFERROR(IF(A1140="Ordenes de Compra",VLOOKUP($E1140,'Ordenes de Compra'!$A$2:$E$1712,5,0),"Sin OC"),"Sin dato")</f>
        <v>17.0.0.43.0</v>
      </c>
      <c r="R1140" s="28">
        <f>IFERROR(IF(A1140="Ordenes de Compra",VLOOKUP($I1140,'Ordenes de Compra'!$B$2:$E$1712,3,0),"Sin OC"),"Sin dato")</f>
        <v>18900000</v>
      </c>
      <c r="S1140" s="1" t="str">
        <f>VLOOKUP($U1140,'Tablas intermedias'!$C$1:$H$222,5,0)</f>
        <v>Programa</v>
      </c>
      <c r="T1140" s="29" t="str">
        <f t="shared" si="52"/>
        <v>OK</v>
      </c>
      <c r="U1140" s="30" t="str">
        <f t="shared" si="53"/>
        <v>LDABATEADMINISTRACION - AdministraciónDNACV#MS - Dirección nacional de abordaje por curso de vida</v>
      </c>
      <c r="V1140" s="1" t="str">
        <f>VLOOKUP(U1140,'Tablas intermedias'!$C$1:$H$222,6,0)</f>
        <v>Si</v>
      </c>
      <c r="W1140" s="1" t="str">
        <f ca="1">IF(O1140&lt;30,"menos de 30 días","más de 30 días")</f>
        <v>menos de 30 días</v>
      </c>
    </row>
    <row r="1141" spans="1:23" ht="14.25" hidden="1" thickTop="1" thickBot="1" x14ac:dyDescent="0.25">
      <c r="A1141" s="17" t="str">
        <f>IF(DetalleExp!H1141='Tablas intermedias'!$A$2,"Ordenes de Compra",IF(DetalleExp!H1141='Tablas intermedias'!$A$3,"Financiamiento Internacional","Legítimo Abono"))</f>
        <v>Ordenes de Compra</v>
      </c>
      <c r="B1141" s="7">
        <f>DetalleExp!E1141</f>
        <v>44313</v>
      </c>
      <c r="C1141" s="1" t="str">
        <f>DetalleExp!A1141</f>
        <v>EX-2021-36691460-APN-DTYC#MS</v>
      </c>
      <c r="D1141" s="1" t="str">
        <f>IF(A1141="Ordenes de Compra",VLOOKUP(C1141,Autogestión!$B$2:$D$5090,3,0),IF(A1141="Legítimo Abono",VLOOKUP(C1141,NoAmpOC!$B$2:$H$988,7,0),"Factura"))</f>
        <v>Factura</v>
      </c>
      <c r="E1141" s="26" t="str">
        <f>IF(A1141="Ordenes de Compra",VLOOKUP($C1141,Autogestión!$B$2:$G$5090,6,0),IF(A1141="Financiamiento Internacional",VLOOKUP($C1141,FinInt!$B$2:$G$508,6,0),"Legítimo Abono"))</f>
        <v>80-0024-CDI20</v>
      </c>
      <c r="F1141" s="26" t="str">
        <f>IF($A1141="Ordenes de Compra","ARS",IF($A1141="Financiamiento Internacional",VLOOKUP($C1141,FinInt!$B$2:$Q$508,15,0),VLOOKUP($C1141,NoAmpOC!$B$2:$T$988,18,0)))</f>
        <v>ARS</v>
      </c>
      <c r="G1141" s="5">
        <f>IF($A1141="Ordenes de Compra",VLOOKUP($C1141,Autogestión!$B$2:$H$5090,7,0),IF($A1141="Financiamiento Internacional",VLOOKUP($C1141,FinInt!$B$2:$Q$1308,16,0),VLOOKUP($C1141,NoAmpOC!$B$2:$T$988,19,0)))</f>
        <v>9601203.25</v>
      </c>
      <c r="H1141" s="5">
        <f t="shared" si="51"/>
        <v>9601203.25</v>
      </c>
      <c r="I1141" s="26" t="str">
        <f>IF($A1141="Ordenes de Compra",VLOOKUP($C1141,Autogestión!$B$2:$J$5090,9,0),IF($A1141="Financiamiento Internacional",VLOOKUP($C1141,FinInt!$B$2:$G$1555,6,0),"Legitimo Abono"))</f>
        <v>80-1109-OC20</v>
      </c>
      <c r="J1141" s="1" t="str">
        <f>IF($A1141="Ordenes de Compra",VLOOKUP($C1141,Autogestión!$B$2:$R$5090,17,0),IF($A1141="Financiamiento Internacional",VLOOKUP($C1141,FinInt!$B$2:$O$1508,14,0),VLOOKUP($C1141,NoAmpOC!$B$2:$R$988,17,0)))</f>
        <v>ROFINA SAICF</v>
      </c>
      <c r="K1141" s="7" t="str">
        <f>DetalleExp!AP1141</f>
        <v>MWEIMAN</v>
      </c>
      <c r="L1141" s="7" t="str">
        <f>DetalleExp!AQ1141</f>
        <v>TESORERIA - Tesorería</v>
      </c>
      <c r="M1141" s="7" t="str">
        <f>DetalleExp!AR1141</f>
        <v>DCYT#MS - Dirección de contabilidad y tesorería</v>
      </c>
      <c r="N1141" s="7">
        <f>DetalleExp!AS1141</f>
        <v>44347</v>
      </c>
      <c r="O1141" s="27">
        <f ca="1">ROUNDUP(TODAY()-N1141,0)</f>
        <v>8</v>
      </c>
      <c r="P1141" s="27">
        <f ca="1">ROUNDUP(TODAY()-B1141,0)</f>
        <v>42</v>
      </c>
      <c r="Q1141" s="1" t="str">
        <f>IFERROR(IF(A1141="Ordenes de Compra",VLOOKUP($E1141,'Ordenes de Compra'!$A$2:$E$1712,5,0),"Sin OC"),"Sin dato")</f>
        <v>17.0.0.43.0</v>
      </c>
      <c r="R1141" s="28">
        <f>IFERROR(IF(A1141="Ordenes de Compra",VLOOKUP($I1141,'Ordenes de Compra'!$B$2:$E$1712,3,0),"Sin OC"),"Sin dato")</f>
        <v>18900000</v>
      </c>
      <c r="S1141" s="1" t="str">
        <f>VLOOKUP($U1141,'Tablas intermedias'!$C$1:$H$222,5,0)</f>
        <v>Tesorería</v>
      </c>
      <c r="T1141" s="29" t="str">
        <f t="shared" si="52"/>
        <v>OK</v>
      </c>
      <c r="U1141" s="30" t="str">
        <f t="shared" si="53"/>
        <v>MWEIMANTESORERIA - TesoreríaDCYT#MS - Dirección de contabilidad y tesorería</v>
      </c>
      <c r="V1141" s="1" t="str">
        <f>VLOOKUP(U1141,'Tablas intermedias'!$C$1:$H$222,6,0)</f>
        <v>No</v>
      </c>
      <c r="W1141" s="1" t="str">
        <f ca="1">IF(O1141&lt;30,"menos de 30 días","más de 30 días")</f>
        <v>menos de 30 días</v>
      </c>
    </row>
    <row r="1142" spans="1:23" ht="14.25" hidden="1" thickTop="1" thickBot="1" x14ac:dyDescent="0.25">
      <c r="A1142" s="17" t="str">
        <f>IF(DetalleExp!H1142='Tablas intermedias'!$A$2,"Ordenes de Compra",IF(DetalleExp!H1142='Tablas intermedias'!$A$3,"Financiamiento Internacional","Legítimo Abono"))</f>
        <v>Ordenes de Compra</v>
      </c>
      <c r="B1142" s="7">
        <f>DetalleExp!E1142</f>
        <v>44313</v>
      </c>
      <c r="C1142" s="1" t="str">
        <f>DetalleExp!A1142</f>
        <v>EX-2021-36698128-APN-DTYC#MS</v>
      </c>
      <c r="D1142" s="1" t="str">
        <f>IF(A1142="Ordenes de Compra",VLOOKUP(C1142,Autogestión!$B$2:$D$5090,3,0),IF(A1142="Legítimo Abono",VLOOKUP(C1142,NoAmpOC!$B$2:$H$988,7,0),"Factura"))</f>
        <v>Factura</v>
      </c>
      <c r="E1142" s="26" t="str">
        <f>IF(A1142="Ordenes de Compra",VLOOKUP($C1142,Autogestión!$B$2:$G$5090,6,0),IF(A1142="Financiamiento Internacional",VLOOKUP($C1142,FinInt!$B$2:$G$508,6,0),"Legítimo Abono"))</f>
        <v>80-0025-LPU19</v>
      </c>
      <c r="F1142" s="26" t="str">
        <f>IF($A1142="Ordenes de Compra","ARS",IF($A1142="Financiamiento Internacional",VLOOKUP($C1142,FinInt!$B$2:$Q$508,15,0),VLOOKUP($C1142,NoAmpOC!$B$2:$T$988,18,0)))</f>
        <v>ARS</v>
      </c>
      <c r="G1142" s="5">
        <f>IF($A1142="Ordenes de Compra",VLOOKUP($C1142,Autogestión!$B$2:$H$5090,7,0),IF($A1142="Financiamiento Internacional",VLOOKUP($C1142,FinInt!$B$2:$Q$1308,16,0),VLOOKUP($C1142,NoAmpOC!$B$2:$T$988,19,0)))</f>
        <v>19014690.780000001</v>
      </c>
      <c r="H1142" s="5">
        <f t="shared" si="51"/>
        <v>19014690.780000001</v>
      </c>
      <c r="I1142" s="26" t="str">
        <f>IF($A1142="Ordenes de Compra",VLOOKUP($C1142,Autogestión!$B$2:$J$5090,9,0),IF($A1142="Financiamiento Internacional",VLOOKUP($C1142,FinInt!$B$2:$G$1555,6,0),"Legitimo Abono"))</f>
        <v xml:space="preserve">80-1085-OC20 </v>
      </c>
      <c r="J1142" s="1" t="str">
        <f>IF($A1142="Ordenes de Compra",VLOOKUP($C1142,Autogestión!$B$2:$R$5090,17,0),IF($A1142="Financiamiento Internacional",VLOOKUP($C1142,FinInt!$B$2:$O$1508,14,0),VLOOKUP($C1142,NoAmpOC!$B$2:$R$988,17,0)))</f>
        <v>ROFINA SAICF</v>
      </c>
      <c r="K1142" s="7" t="str">
        <f>DetalleExp!AP1142</f>
        <v>GENDILE</v>
      </c>
      <c r="L1142" s="7" t="str">
        <f>DetalleExp!AQ1142</f>
        <v>FACTURAS - Facturas</v>
      </c>
      <c r="M1142" s="7" t="str">
        <f>DetalleExp!AR1142</f>
        <v>DCYC#MS - Dirección de compras y contrataciones</v>
      </c>
      <c r="N1142" s="7">
        <f>DetalleExp!AS1142</f>
        <v>44350</v>
      </c>
      <c r="O1142" s="27">
        <f ca="1">ROUNDUP(TODAY()-N1142,0)</f>
        <v>5</v>
      </c>
      <c r="P1142" s="27">
        <f ca="1">ROUNDUP(TODAY()-B1142,0)</f>
        <v>42</v>
      </c>
      <c r="Q1142" s="1" t="str">
        <f>IFERROR(IF(A1142="Ordenes de Compra",VLOOKUP($E1142,'Ordenes de Compra'!$A$2:$E$1712,5,0),"Sin OC"),"Sin dato")</f>
        <v>17.0.0.43.0</v>
      </c>
      <c r="R1142" s="28" t="str">
        <f>IFERROR(IF(A1142="Ordenes de Compra",VLOOKUP($I1142,'Ordenes de Compra'!$B$2:$E$1712,3,0),"Sin OC"),"Sin dato")</f>
        <v>Sin dato</v>
      </c>
      <c r="S1142" s="1" t="str">
        <f>VLOOKUP($U1142,'Tablas intermedias'!$C$1:$H$222,5,0)</f>
        <v>Compras</v>
      </c>
      <c r="T1142" s="29" t="str">
        <f t="shared" si="52"/>
        <v>OK</v>
      </c>
      <c r="U1142" s="30" t="str">
        <f t="shared" si="53"/>
        <v>GENDILEFACTURAS - FacturasDCYC#MS - Dirección de compras y contrataciones</v>
      </c>
      <c r="V1142" s="1" t="str">
        <f>VLOOKUP(U1142,'Tablas intermedias'!$C$1:$H$222,6,0)</f>
        <v>Si</v>
      </c>
      <c r="W1142" s="1" t="str">
        <f ca="1">IF(O1142&lt;30,"menos de 30 días","más de 30 días")</f>
        <v>menos de 30 días</v>
      </c>
    </row>
    <row r="1143" spans="1:23" ht="14.25" hidden="1" thickTop="1" thickBot="1" x14ac:dyDescent="0.25">
      <c r="A1143" s="17" t="str">
        <f>IF(DetalleExp!H1143='Tablas intermedias'!$A$2,"Ordenes de Compra",IF(DetalleExp!H1143='Tablas intermedias'!$A$3,"Financiamiento Internacional","Legítimo Abono"))</f>
        <v>Ordenes de Compra</v>
      </c>
      <c r="B1143" s="7">
        <f>DetalleExp!E1143</f>
        <v>44313</v>
      </c>
      <c r="C1143" s="1" t="str">
        <f>DetalleExp!A1143</f>
        <v>EX-2021-36701121-APN-DTYC#MS</v>
      </c>
      <c r="D1143" s="1" t="str">
        <f>IF(A1143="Ordenes de Compra",VLOOKUP(C1143,Autogestión!$B$2:$D$5090,3,0),IF(A1143="Legítimo Abono",VLOOKUP(C1143,NoAmpOC!$B$2:$H$988,7,0),"Factura"))</f>
        <v>Factura</v>
      </c>
      <c r="E1143" s="26" t="str">
        <f>IF(A1143="Ordenes de Compra",VLOOKUP($C1143,Autogestión!$B$2:$G$5090,6,0),IF(A1143="Financiamiento Internacional",VLOOKUP($C1143,FinInt!$B$2:$G$508,6,0),"Legítimo Abono"))</f>
        <v>80-0025-LPU19</v>
      </c>
      <c r="F1143" s="26" t="str">
        <f>IF($A1143="Ordenes de Compra","ARS",IF($A1143="Financiamiento Internacional",VLOOKUP($C1143,FinInt!$B$2:$Q$508,15,0),VLOOKUP($C1143,NoAmpOC!$B$2:$T$988,18,0)))</f>
        <v>ARS</v>
      </c>
      <c r="G1143" s="5">
        <f>IF($A1143="Ordenes de Compra",VLOOKUP($C1143,Autogestión!$B$2:$H$5090,7,0),IF($A1143="Financiamiento Internacional",VLOOKUP($C1143,FinInt!$B$2:$Q$1308,16,0),VLOOKUP($C1143,NoAmpOC!$B$2:$T$988,19,0)))</f>
        <v>46327889.219999999</v>
      </c>
      <c r="H1143" s="5">
        <f t="shared" si="51"/>
        <v>46327889.219999999</v>
      </c>
      <c r="I1143" s="26" t="str">
        <f>IF($A1143="Ordenes de Compra",VLOOKUP($C1143,Autogestión!$B$2:$J$5090,9,0),IF($A1143="Financiamiento Internacional",VLOOKUP($C1143,FinInt!$B$2:$G$1555,6,0),"Legitimo Abono"))</f>
        <v xml:space="preserve">80-1085-OC20 </v>
      </c>
      <c r="J1143" s="1" t="str">
        <f>IF($A1143="Ordenes de Compra",VLOOKUP($C1143,Autogestión!$B$2:$R$5090,17,0),IF($A1143="Financiamiento Internacional",VLOOKUP($C1143,FinInt!$B$2:$O$1508,14,0),VLOOKUP($C1143,NoAmpOC!$B$2:$R$988,17,0)))</f>
        <v>ROFINA SAICF</v>
      </c>
      <c r="K1143" s="7" t="str">
        <f>DetalleExp!AP1143</f>
        <v>MCHERRERA</v>
      </c>
      <c r="L1143" s="7" t="str">
        <f>DetalleExp!AQ1143</f>
        <v>LIQUIDACION_GASTOS - Liquidación de gastos</v>
      </c>
      <c r="M1143" s="7" t="str">
        <f>DetalleExp!AR1143</f>
        <v>DCYT#MS - Dirección de contabilidad y tesorería</v>
      </c>
      <c r="N1143" s="7">
        <f>DetalleExp!AS1143</f>
        <v>44344</v>
      </c>
      <c r="O1143" s="27">
        <f ca="1">ROUNDUP(TODAY()-N1143,0)</f>
        <v>11</v>
      </c>
      <c r="P1143" s="27">
        <f ca="1">ROUNDUP(TODAY()-B1143,0)</f>
        <v>42</v>
      </c>
      <c r="Q1143" s="1" t="str">
        <f>IFERROR(IF(A1143="Ordenes de Compra",VLOOKUP($E1143,'Ordenes de Compra'!$A$2:$E$1712,5,0),"Sin OC"),"Sin dato")</f>
        <v>17.0.0.43.0</v>
      </c>
      <c r="R1143" s="28" t="str">
        <f>IFERROR(IF(A1143="Ordenes de Compra",VLOOKUP($I1143,'Ordenes de Compra'!$B$2:$E$1712,3,0),"Sin OC"),"Sin dato")</f>
        <v>Sin dato</v>
      </c>
      <c r="S1143" s="1" t="str">
        <f>VLOOKUP($U1143,'Tablas intermedias'!$C$1:$H$222,5,0)</f>
        <v>Contabilidad</v>
      </c>
      <c r="T1143" s="29" t="str">
        <f t="shared" si="52"/>
        <v>OK</v>
      </c>
      <c r="U1143" s="30" t="str">
        <f t="shared" si="53"/>
        <v>MCHERRERALIQUIDACION_GASTOS - Liquidación de gastosDCYT#MS - Dirección de contabilidad y tesorería</v>
      </c>
      <c r="V1143" s="1" t="str">
        <f>VLOOKUP(U1143,'Tablas intermedias'!$C$1:$H$222,6,0)</f>
        <v>Si</v>
      </c>
      <c r="W1143" s="1" t="str">
        <f ca="1">IF(O1143&lt;30,"menos de 30 días","más de 30 días")</f>
        <v>menos de 30 días</v>
      </c>
    </row>
    <row r="1144" spans="1:23" ht="14.25" hidden="1" thickTop="1" thickBot="1" x14ac:dyDescent="0.25">
      <c r="A1144" s="17" t="str">
        <f>IF(DetalleExp!H1144='Tablas intermedias'!$A$2,"Ordenes de Compra",IF(DetalleExp!H1144='Tablas intermedias'!$A$3,"Financiamiento Internacional","Legítimo Abono"))</f>
        <v>Ordenes de Compra</v>
      </c>
      <c r="B1144" s="7">
        <f>DetalleExp!E1144</f>
        <v>44313</v>
      </c>
      <c r="C1144" s="1" t="str">
        <f>DetalleExp!A1144</f>
        <v>EX-2021-36791794-APN-DTYC#MS</v>
      </c>
      <c r="D1144" s="1" t="str">
        <f>IF(A1144="Ordenes de Compra",VLOOKUP(C1144,Autogestión!$B$2:$D$5090,3,0),IF(A1144="Legítimo Abono",VLOOKUP(C1144,NoAmpOC!$B$2:$H$988,7,0),"Factura"))</f>
        <v>Factura</v>
      </c>
      <c r="E1144" s="26" t="str">
        <f>IF(A1144="Ordenes de Compra",VLOOKUP($C1144,Autogestión!$B$2:$G$5090,6,0),IF(A1144="Financiamiento Internacional",VLOOKUP($C1144,FinInt!$B$2:$G$508,6,0),"Legítimo Abono"))</f>
        <v>80-0020-CDI20</v>
      </c>
      <c r="F1144" s="26" t="str">
        <f>IF($A1144="Ordenes de Compra","ARS",IF($A1144="Financiamiento Internacional",VLOOKUP($C1144,FinInt!$B$2:$Q$508,15,0),VLOOKUP($C1144,NoAmpOC!$B$2:$T$988,18,0)))</f>
        <v>ARS</v>
      </c>
      <c r="G1144" s="5">
        <f>IF($A1144="Ordenes de Compra",VLOOKUP($C1144,Autogestión!$B$2:$H$5090,7,0),IF($A1144="Financiamiento Internacional",VLOOKUP($C1144,FinInt!$B$2:$Q$1308,16,0),VLOOKUP($C1144,NoAmpOC!$B$2:$T$988,19,0)))</f>
        <v>254518.14</v>
      </c>
      <c r="H1144" s="5">
        <f t="shared" si="51"/>
        <v>254518.14</v>
      </c>
      <c r="I1144" s="26" t="str">
        <f>IF($A1144="Ordenes de Compra",VLOOKUP($C1144,Autogestión!$B$2:$J$5090,9,0),IF($A1144="Financiamiento Internacional",VLOOKUP($C1144,FinInt!$B$2:$G$1555,6,0),"Legitimo Abono"))</f>
        <v>80-1456-CON20</v>
      </c>
      <c r="J1144" s="1" t="str">
        <f>IF($A1144="Ordenes de Compra",VLOOKUP($C1144,Autogestión!$B$2:$R$5090,17,0),IF($A1144="Financiamiento Internacional",VLOOKUP($C1144,FinInt!$B$2:$O$1508,14,0),VLOOKUP($C1144,NoAmpOC!$B$2:$R$988,17,0)))</f>
        <v>YPF S.A.</v>
      </c>
      <c r="K1144" s="7" t="str">
        <f>DetalleExp!AP1144</f>
        <v>MARAALVAREZ</v>
      </c>
      <c r="L1144" s="7" t="str">
        <f>DetalleExp!AQ1144</f>
        <v>TESORERIA - Tesorería</v>
      </c>
      <c r="M1144" s="7" t="str">
        <f>DetalleExp!AR1144</f>
        <v>DCYT#MS - Dirección de contabilidad y tesorería</v>
      </c>
      <c r="N1144" s="7">
        <f>DetalleExp!AS1144</f>
        <v>44336</v>
      </c>
      <c r="O1144" s="27">
        <f ca="1">ROUNDUP(TODAY()-N1144,0)</f>
        <v>19</v>
      </c>
      <c r="P1144" s="27">
        <f ca="1">ROUNDUP(TODAY()-B1144,0)</f>
        <v>42</v>
      </c>
      <c r="Q1144" s="1" t="str">
        <f>IFERROR(IF(A1144="Ordenes de Compra",VLOOKUP($E1144,'Ordenes de Compra'!$A$2:$E$1712,5,0),"Sin OC"),"Sin dato")</f>
        <v>1.0.0.3.0</v>
      </c>
      <c r="R1144" s="28">
        <f>IFERROR(IF(A1144="Ordenes de Compra",VLOOKUP($I1144,'Ordenes de Compra'!$B$2:$E$1712,3,0),"Sin OC"),"Sin dato")</f>
        <v>26808000</v>
      </c>
      <c r="S1144" s="1" t="str">
        <f>VLOOKUP($U1144,'Tablas intermedias'!$C$1:$H$222,5,0)</f>
        <v>Tesorería</v>
      </c>
      <c r="T1144" s="29" t="str">
        <f t="shared" si="52"/>
        <v>OK</v>
      </c>
      <c r="U1144" s="30" t="str">
        <f t="shared" si="53"/>
        <v>MARAALVAREZTESORERIA - TesoreríaDCYT#MS - Dirección de contabilidad y tesorería</v>
      </c>
      <c r="V1144" s="1" t="str">
        <f>VLOOKUP(U1144,'Tablas intermedias'!$C$1:$H$222,6,0)</f>
        <v>No</v>
      </c>
      <c r="W1144" s="1" t="str">
        <f ca="1">IF(O1144&lt;30,"menos de 30 días","más de 30 días")</f>
        <v>menos de 30 días</v>
      </c>
    </row>
    <row r="1145" spans="1:23" ht="14.25" hidden="1" thickTop="1" thickBot="1" x14ac:dyDescent="0.25">
      <c r="A1145" s="17" t="str">
        <f>IF(DetalleExp!H1145='Tablas intermedias'!$A$2,"Ordenes de Compra",IF(DetalleExp!H1145='Tablas intermedias'!$A$3,"Financiamiento Internacional","Legítimo Abono"))</f>
        <v>Ordenes de Compra</v>
      </c>
      <c r="B1145" s="7">
        <f>DetalleExp!E1145</f>
        <v>44313</v>
      </c>
      <c r="C1145" s="1" t="str">
        <f>DetalleExp!A1145</f>
        <v>EX-2021-36797789-APN-DTYC#MS</v>
      </c>
      <c r="D1145" s="1" t="str">
        <f>IF(A1145="Ordenes de Compra",VLOOKUP(C1145,Autogestión!$B$2:$D$5090,3,0),IF(A1145="Legítimo Abono",VLOOKUP(C1145,NoAmpOC!$B$2:$H$988,7,0),"Factura"))</f>
        <v>Factura</v>
      </c>
      <c r="E1145" s="26" t="str">
        <f>IF(A1145="Ordenes de Compra",VLOOKUP($C1145,Autogestión!$B$2:$G$5090,6,0),IF(A1145="Financiamiento Internacional",VLOOKUP($C1145,FinInt!$B$2:$G$508,6,0),"Legítimo Abono"))</f>
        <v>80-0028-CDI17</v>
      </c>
      <c r="F1145" s="26" t="str">
        <f>IF($A1145="Ordenes de Compra","ARS",IF($A1145="Financiamiento Internacional",VLOOKUP($C1145,FinInt!$B$2:$Q$508,15,0),VLOOKUP($C1145,NoAmpOC!$B$2:$T$988,18,0)))</f>
        <v>ARS</v>
      </c>
      <c r="G1145" s="5">
        <f>IF($A1145="Ordenes de Compra",VLOOKUP($C1145,Autogestión!$B$2:$H$5090,7,0),IF($A1145="Financiamiento Internacional",VLOOKUP($C1145,FinInt!$B$2:$Q$1308,16,0),VLOOKUP($C1145,NoAmpOC!$B$2:$T$988,19,0)))</f>
        <v>3789840.72</v>
      </c>
      <c r="H1145" s="5">
        <f t="shared" si="51"/>
        <v>3789840.72</v>
      </c>
      <c r="I1145" s="26" t="str">
        <f>IF($A1145="Ordenes de Compra",VLOOKUP($C1145,Autogestión!$B$2:$J$5090,9,0),IF($A1145="Financiamiento Internacional",VLOOKUP($C1145,FinInt!$B$2:$G$1555,6,0),"Legitimo Abono"))</f>
        <v>80-1198-CON20</v>
      </c>
      <c r="J1145" s="1" t="str">
        <f>IF($A1145="Ordenes de Compra",VLOOKUP($C1145,Autogestión!$B$2:$R$5090,17,0),IF($A1145="Financiamiento Internacional",VLOOKUP($C1145,FinInt!$B$2:$O$1508,14,0),VLOOKUP($C1145,NoAmpOC!$B$2:$R$988,17,0)))</f>
        <v>CORREO OFICIAL DE LA REPÚBLICA ARGENTINA S.A..</v>
      </c>
      <c r="K1145" s="7" t="str">
        <f>DetalleExp!AP1145</f>
        <v>HMANSILLA</v>
      </c>
      <c r="L1145" s="7" t="str">
        <f>DetalleExp!AQ1145</f>
        <v>REMEDIAR - Programa remediar</v>
      </c>
      <c r="M1145" s="7" t="str">
        <f>DetalleExp!AR1145</f>
        <v>DNMYTS#MS - Dirección nacional de medicamentos y tecnología sanitaria</v>
      </c>
      <c r="N1145" s="7">
        <f>DetalleExp!AS1145</f>
        <v>44347</v>
      </c>
      <c r="O1145" s="27">
        <f ca="1">ROUNDUP(TODAY()-N1145,0)</f>
        <v>8</v>
      </c>
      <c r="P1145" s="27">
        <f ca="1">ROUNDUP(TODAY()-B1145,0)</f>
        <v>42</v>
      </c>
      <c r="Q1145" s="1" t="str">
        <f>IFERROR(IF(A1145="Ordenes de Compra",VLOOKUP($E1145,'Ordenes de Compra'!$A$2:$E$1712,5,0),"Sin OC"),"Sin dato")</f>
        <v>29.0.0.5.0</v>
      </c>
      <c r="R1145" s="28">
        <f>IFERROR(IF(A1145="Ordenes de Compra",VLOOKUP($I1145,'Ordenes de Compra'!$B$2:$E$1712,3,0),"Sin OC"),"Sin dato")</f>
        <v>689171613</v>
      </c>
      <c r="S1145" s="1" t="str">
        <f>VLOOKUP($U1145,'Tablas intermedias'!$C$1:$H$222,5,0)</f>
        <v>Programa</v>
      </c>
      <c r="T1145" s="29" t="str">
        <f t="shared" si="52"/>
        <v>OK</v>
      </c>
      <c r="U1145" s="30" t="str">
        <f t="shared" si="53"/>
        <v>HMANSILLAREMEDIAR - Programa remediarDNMYTS#MS - Dirección nacional de medicamentos y tecnología sanitaria</v>
      </c>
      <c r="V1145" s="1" t="str">
        <f>VLOOKUP(U1145,'Tablas intermedias'!$C$1:$H$222,6,0)</f>
        <v>Si</v>
      </c>
      <c r="W1145" s="1" t="str">
        <f ca="1">IF(O1145&lt;30,"menos de 30 días","más de 30 días")</f>
        <v>menos de 30 días</v>
      </c>
    </row>
    <row r="1146" spans="1:23" ht="14.25" hidden="1" thickTop="1" thickBot="1" x14ac:dyDescent="0.25">
      <c r="A1146" s="17" t="str">
        <f>IF(DetalleExp!H1146='Tablas intermedias'!$A$2,"Ordenes de Compra",IF(DetalleExp!H1146='Tablas intermedias'!$A$3,"Financiamiento Internacional","Legítimo Abono"))</f>
        <v>Ordenes de Compra</v>
      </c>
      <c r="B1146" s="7">
        <f>DetalleExp!E1146</f>
        <v>44313</v>
      </c>
      <c r="C1146" s="1" t="str">
        <f>DetalleExp!A1146</f>
        <v>EX-2021-36798912-APN-DTYC#MS</v>
      </c>
      <c r="D1146" s="1" t="str">
        <f>IF(A1146="Ordenes de Compra",VLOOKUP(C1146,Autogestión!$B$2:$D$5090,3,0),IF(A1146="Legítimo Abono",VLOOKUP(C1146,NoAmpOC!$B$2:$H$988,7,0),"Factura"))</f>
        <v>Factura</v>
      </c>
      <c r="E1146" s="26" t="str">
        <f>IF(A1146="Ordenes de Compra",VLOOKUP($C1146,Autogestión!$B$2:$G$5090,6,0),IF(A1146="Financiamiento Internacional",VLOOKUP($C1146,FinInt!$B$2:$G$508,6,0),"Legítimo Abono"))</f>
        <v>80-0028-CDI17</v>
      </c>
      <c r="F1146" s="26" t="str">
        <f>IF($A1146="Ordenes de Compra","ARS",IF($A1146="Financiamiento Internacional",VLOOKUP($C1146,FinInt!$B$2:$Q$508,15,0),VLOOKUP($C1146,NoAmpOC!$B$2:$T$988,18,0)))</f>
        <v>ARS</v>
      </c>
      <c r="G1146" s="5">
        <f>IF($A1146="Ordenes de Compra",VLOOKUP($C1146,Autogestión!$B$2:$H$5090,7,0),IF($A1146="Financiamiento Internacional",VLOOKUP($C1146,FinInt!$B$2:$Q$1308,16,0),VLOOKUP($C1146,NoAmpOC!$B$2:$T$988,19,0)))</f>
        <v>5747883.9800000004</v>
      </c>
      <c r="H1146" s="5">
        <f t="shared" si="51"/>
        <v>5747883.9800000004</v>
      </c>
      <c r="I1146" s="26" t="str">
        <f>IF($A1146="Ordenes de Compra",VLOOKUP($C1146,Autogestión!$B$2:$J$5090,9,0),IF($A1146="Financiamiento Internacional",VLOOKUP($C1146,FinInt!$B$2:$G$1555,6,0),"Legitimo Abono"))</f>
        <v>80-1198-CON20</v>
      </c>
      <c r="J1146" s="1" t="str">
        <f>IF($A1146="Ordenes de Compra",VLOOKUP($C1146,Autogestión!$B$2:$R$5090,17,0),IF($A1146="Financiamiento Internacional",VLOOKUP($C1146,FinInt!$B$2:$O$1508,14,0),VLOOKUP($C1146,NoAmpOC!$B$2:$R$988,17,0)))</f>
        <v>CORREO OFICIAL DE LA REPÚBLICA ARGENTINA S.A..</v>
      </c>
      <c r="K1146" s="7" t="str">
        <f>DetalleExp!AP1146</f>
        <v>DNMYTS#MS-REMEDIAR-ADMIN</v>
      </c>
      <c r="L1146" s="7" t="str">
        <f>DetalleExp!AQ1146</f>
        <v>REMEDIAR-ADMIN - Programa remediar - administración</v>
      </c>
      <c r="M1146" s="7" t="str">
        <f>DetalleExp!AR1146</f>
        <v>DNMYTS#MS - Dirección nacional de medicamentos y tecnología sanitaria</v>
      </c>
      <c r="N1146" s="7">
        <f>DetalleExp!AS1146</f>
        <v>44314</v>
      </c>
      <c r="O1146" s="27">
        <f ca="1">ROUNDUP(TODAY()-N1146,0)</f>
        <v>41</v>
      </c>
      <c r="P1146" s="27">
        <f ca="1">ROUNDUP(TODAY()-B1146,0)</f>
        <v>42</v>
      </c>
      <c r="Q1146" s="1" t="str">
        <f>IFERROR(IF(A1146="Ordenes de Compra",VLOOKUP($E1146,'Ordenes de Compra'!$A$2:$E$1712,5,0),"Sin OC"),"Sin dato")</f>
        <v>29.0.0.5.0</v>
      </c>
      <c r="R1146" s="28">
        <f>IFERROR(IF(A1146="Ordenes de Compra",VLOOKUP($I1146,'Ordenes de Compra'!$B$2:$E$1712,3,0),"Sin OC"),"Sin dato")</f>
        <v>689171613</v>
      </c>
      <c r="S1146" s="1" t="str">
        <f>VLOOKUP($U1146,'Tablas intermedias'!$C$1:$H$222,5,0)</f>
        <v>Programa</v>
      </c>
      <c r="T1146" s="29" t="str">
        <f t="shared" si="52"/>
        <v>OK</v>
      </c>
      <c r="U1146" s="30" t="str">
        <f t="shared" si="53"/>
        <v>DNMYTS#MS-REMEDIAR-ADMINREMEDIAR-ADMIN - Programa remediar - administraciónDNMYTS#MS - Dirección nacional de medicamentos y tecnología sanitaria</v>
      </c>
      <c r="V1146" s="1" t="str">
        <f>VLOOKUP(U1146,'Tablas intermedias'!$C$1:$H$222,6,0)</f>
        <v>Si</v>
      </c>
      <c r="W1146" s="1" t="str">
        <f ca="1">IF(O1146&lt;30,"menos de 30 días","más de 30 días")</f>
        <v>más de 30 días</v>
      </c>
    </row>
    <row r="1147" spans="1:23" ht="14.25" hidden="1" thickTop="1" thickBot="1" x14ac:dyDescent="0.25">
      <c r="A1147" s="17" t="str">
        <f>IF(DetalleExp!H1147='Tablas intermedias'!$A$2,"Ordenes de Compra",IF(DetalleExp!H1147='Tablas intermedias'!$A$3,"Financiamiento Internacional","Legítimo Abono"))</f>
        <v>Ordenes de Compra</v>
      </c>
      <c r="B1147" s="7">
        <f>DetalleExp!E1147</f>
        <v>44313</v>
      </c>
      <c r="C1147" s="1" t="str">
        <f>DetalleExp!A1147</f>
        <v>EX-2021-36799416-APN-DTYC#MS</v>
      </c>
      <c r="D1147" s="1" t="str">
        <f>IF(A1147="Ordenes de Compra",VLOOKUP(C1147,Autogestión!$B$2:$D$5090,3,0),IF(A1147="Legítimo Abono",VLOOKUP(C1147,NoAmpOC!$B$2:$H$988,7,0),"Factura"))</f>
        <v>Factura</v>
      </c>
      <c r="E1147" s="26" t="str">
        <f>IF(A1147="Ordenes de Compra",VLOOKUP($C1147,Autogestión!$B$2:$G$5090,6,0),IF(A1147="Financiamiento Internacional",VLOOKUP($C1147,FinInt!$B$2:$G$508,6,0),"Legítimo Abono"))</f>
        <v>80-0028-CDI17</v>
      </c>
      <c r="F1147" s="26" t="str">
        <f>IF($A1147="Ordenes de Compra","ARS",IF($A1147="Financiamiento Internacional",VLOOKUP($C1147,FinInt!$B$2:$Q$508,15,0),VLOOKUP($C1147,NoAmpOC!$B$2:$T$988,18,0)))</f>
        <v>ARS</v>
      </c>
      <c r="G1147" s="5">
        <f>IF($A1147="Ordenes de Compra",VLOOKUP($C1147,Autogestión!$B$2:$H$5090,7,0),IF($A1147="Financiamiento Internacional",VLOOKUP($C1147,FinInt!$B$2:$Q$1308,16,0),VLOOKUP($C1147,NoAmpOC!$B$2:$T$988,19,0)))</f>
        <v>2411406.17</v>
      </c>
      <c r="H1147" s="5">
        <f t="shared" si="51"/>
        <v>2411406.17</v>
      </c>
      <c r="I1147" s="26" t="str">
        <f>IF($A1147="Ordenes de Compra",VLOOKUP($C1147,Autogestión!$B$2:$J$5090,9,0),IF($A1147="Financiamiento Internacional",VLOOKUP($C1147,FinInt!$B$2:$G$1555,6,0),"Legitimo Abono"))</f>
        <v>80-1198-CON20</v>
      </c>
      <c r="J1147" s="1" t="str">
        <f>IF($A1147="Ordenes de Compra",VLOOKUP($C1147,Autogestión!$B$2:$R$5090,17,0),IF($A1147="Financiamiento Internacional",VLOOKUP($C1147,FinInt!$B$2:$O$1508,14,0),VLOOKUP($C1147,NoAmpOC!$B$2:$R$988,17,0)))</f>
        <v>CORREO OFICIAL DE LA REPÚBLICA ARGENTINA S.A..</v>
      </c>
      <c r="K1147" s="7" t="str">
        <f>DetalleExp!AP1147</f>
        <v>LPLAGER</v>
      </c>
      <c r="L1147" s="7" t="str">
        <f>DetalleExp!AQ1147</f>
        <v>DESPACHO - Despacho</v>
      </c>
      <c r="M1147" s="7" t="str">
        <f>DetalleExp!AR1147</f>
        <v>SAS#MS - Secretaría de acceso a la salud</v>
      </c>
      <c r="N1147" s="7">
        <f>DetalleExp!AS1147</f>
        <v>44349</v>
      </c>
      <c r="O1147" s="27">
        <f ca="1">ROUNDUP(TODAY()-N1147,0)</f>
        <v>6</v>
      </c>
      <c r="P1147" s="27">
        <f ca="1">ROUNDUP(TODAY()-B1147,0)</f>
        <v>42</v>
      </c>
      <c r="Q1147" s="1" t="str">
        <f>IFERROR(IF(A1147="Ordenes de Compra",VLOOKUP($E1147,'Ordenes de Compra'!$A$2:$E$1712,5,0),"Sin OC"),"Sin dato")</f>
        <v>29.0.0.5.0</v>
      </c>
      <c r="R1147" s="28">
        <f>IFERROR(IF(A1147="Ordenes de Compra",VLOOKUP($I1147,'Ordenes de Compra'!$B$2:$E$1712,3,0),"Sin OC"),"Sin dato")</f>
        <v>689171613</v>
      </c>
      <c r="S1147" s="1" t="str">
        <f>VLOOKUP($U1147,'Tablas intermedias'!$C$1:$H$222,5,0)</f>
        <v>Programa</v>
      </c>
      <c r="T1147" s="29" t="str">
        <f t="shared" si="52"/>
        <v>OK</v>
      </c>
      <c r="U1147" s="30" t="str">
        <f t="shared" si="53"/>
        <v>LPLAGERDESPACHO - DespachoSAS#MS - Secretaría de acceso a la salud</v>
      </c>
      <c r="V1147" s="1" t="str">
        <f>VLOOKUP(U1147,'Tablas intermedias'!$C$1:$H$222,6,0)</f>
        <v>Si</v>
      </c>
      <c r="W1147" s="1" t="str">
        <f ca="1">IF(O1147&lt;30,"menos de 30 días","más de 30 días")</f>
        <v>menos de 30 días</v>
      </c>
    </row>
    <row r="1148" spans="1:23" ht="14.25" hidden="1" thickTop="1" thickBot="1" x14ac:dyDescent="0.25">
      <c r="A1148" s="17" t="str">
        <f>IF(DetalleExp!H1148='Tablas intermedias'!$A$2,"Ordenes de Compra",IF(DetalleExp!H1148='Tablas intermedias'!$A$3,"Financiamiento Internacional","Legítimo Abono"))</f>
        <v>Ordenes de Compra</v>
      </c>
      <c r="B1148" s="7">
        <f>DetalleExp!E1148</f>
        <v>44313</v>
      </c>
      <c r="C1148" s="1" t="str">
        <f>DetalleExp!A1148</f>
        <v>EX-2021-36800295-APN-DTYC#MS</v>
      </c>
      <c r="D1148" s="1" t="str">
        <f>IF(A1148="Ordenes de Compra",VLOOKUP(C1148,Autogestión!$B$2:$D$5090,3,0),IF(A1148="Legítimo Abono",VLOOKUP(C1148,NoAmpOC!$B$2:$H$988,7,0),"Factura"))</f>
        <v>Factura</v>
      </c>
      <c r="E1148" s="26" t="str">
        <f>IF(A1148="Ordenes de Compra",VLOOKUP($C1148,Autogestión!$B$2:$G$5090,6,0),IF(A1148="Financiamiento Internacional",VLOOKUP($C1148,FinInt!$B$2:$G$508,6,0),"Legítimo Abono"))</f>
        <v>80-0028-CDI17</v>
      </c>
      <c r="F1148" s="26" t="str">
        <f>IF($A1148="Ordenes de Compra","ARS",IF($A1148="Financiamiento Internacional",VLOOKUP($C1148,FinInt!$B$2:$Q$508,15,0),VLOOKUP($C1148,NoAmpOC!$B$2:$T$988,18,0)))</f>
        <v>ARS</v>
      </c>
      <c r="G1148" s="5">
        <f>IF($A1148="Ordenes de Compra",VLOOKUP($C1148,Autogestión!$B$2:$H$5090,7,0),IF($A1148="Financiamiento Internacional",VLOOKUP($C1148,FinInt!$B$2:$Q$1308,16,0),VLOOKUP($C1148,NoAmpOC!$B$2:$T$988,19,0)))</f>
        <v>3155142.12</v>
      </c>
      <c r="H1148" s="5">
        <f t="shared" si="51"/>
        <v>3155142.12</v>
      </c>
      <c r="I1148" s="26" t="str">
        <f>IF($A1148="Ordenes de Compra",VLOOKUP($C1148,Autogestión!$B$2:$J$5090,9,0),IF($A1148="Financiamiento Internacional",VLOOKUP($C1148,FinInt!$B$2:$G$1555,6,0),"Legitimo Abono"))</f>
        <v>80-1198-CON20</v>
      </c>
      <c r="J1148" s="1" t="str">
        <f>IF($A1148="Ordenes de Compra",VLOOKUP($C1148,Autogestión!$B$2:$R$5090,17,0),IF($A1148="Financiamiento Internacional",VLOOKUP($C1148,FinInt!$B$2:$O$1508,14,0),VLOOKUP($C1148,NoAmpOC!$B$2:$R$988,17,0)))</f>
        <v>CORREO OFICIAL DE LA REPÚBLICA ARGENTINA S.A..</v>
      </c>
      <c r="K1148" s="7" t="str">
        <f>DetalleExp!AP1148</f>
        <v>LPLAGER</v>
      </c>
      <c r="L1148" s="7" t="str">
        <f>DetalleExp!AQ1148</f>
        <v>DESPACHO - Despacho</v>
      </c>
      <c r="M1148" s="7" t="str">
        <f>DetalleExp!AR1148</f>
        <v>SAS#MS - Secretaría de acceso a la salud</v>
      </c>
      <c r="N1148" s="7">
        <f>DetalleExp!AS1148</f>
        <v>44349</v>
      </c>
      <c r="O1148" s="27">
        <f ca="1">ROUNDUP(TODAY()-N1148,0)</f>
        <v>6</v>
      </c>
      <c r="P1148" s="27">
        <f ca="1">ROUNDUP(TODAY()-B1148,0)</f>
        <v>42</v>
      </c>
      <c r="Q1148" s="1" t="str">
        <f>IFERROR(IF(A1148="Ordenes de Compra",VLOOKUP($E1148,'Ordenes de Compra'!$A$2:$E$1712,5,0),"Sin OC"),"Sin dato")</f>
        <v>29.0.0.5.0</v>
      </c>
      <c r="R1148" s="28">
        <f>IFERROR(IF(A1148="Ordenes de Compra",VLOOKUP($I1148,'Ordenes de Compra'!$B$2:$E$1712,3,0),"Sin OC"),"Sin dato")</f>
        <v>689171613</v>
      </c>
      <c r="S1148" s="1" t="str">
        <f>VLOOKUP($U1148,'Tablas intermedias'!$C$1:$H$222,5,0)</f>
        <v>Programa</v>
      </c>
      <c r="T1148" s="29" t="str">
        <f t="shared" si="52"/>
        <v>OK</v>
      </c>
      <c r="U1148" s="30" t="str">
        <f t="shared" si="53"/>
        <v>LPLAGERDESPACHO - DespachoSAS#MS - Secretaría de acceso a la salud</v>
      </c>
      <c r="V1148" s="1" t="str">
        <f>VLOOKUP(U1148,'Tablas intermedias'!$C$1:$H$222,6,0)</f>
        <v>Si</v>
      </c>
      <c r="W1148" s="1" t="str">
        <f ca="1">IF(O1148&lt;30,"menos de 30 días","más de 30 días")</f>
        <v>menos de 30 días</v>
      </c>
    </row>
    <row r="1149" spans="1:23" ht="14.25" hidden="1" thickTop="1" thickBot="1" x14ac:dyDescent="0.25">
      <c r="A1149" s="17" t="str">
        <f>IF(DetalleExp!H1149='Tablas intermedias'!$A$2,"Ordenes de Compra",IF(DetalleExp!H1149='Tablas intermedias'!$A$3,"Financiamiento Internacional","Legítimo Abono"))</f>
        <v>Ordenes de Compra</v>
      </c>
      <c r="B1149" s="7">
        <f>DetalleExp!E1149</f>
        <v>44313</v>
      </c>
      <c r="C1149" s="1" t="str">
        <f>DetalleExp!A1149</f>
        <v>EX-2021-36801923-APN-DTYC#MS</v>
      </c>
      <c r="D1149" s="1" t="str">
        <f>IF(A1149="Ordenes de Compra",VLOOKUP(C1149,Autogestión!$B$2:$D$5090,3,0),IF(A1149="Legítimo Abono",VLOOKUP(C1149,NoAmpOC!$B$2:$H$988,7,0),"Factura"))</f>
        <v>Factura</v>
      </c>
      <c r="E1149" s="26" t="str">
        <f>IF(A1149="Ordenes de Compra",VLOOKUP($C1149,Autogestión!$B$2:$G$5090,6,0),IF(A1149="Financiamiento Internacional",VLOOKUP($C1149,FinInt!$B$2:$G$508,6,0),"Legítimo Abono"))</f>
        <v>80-0028-CDI17</v>
      </c>
      <c r="F1149" s="26" t="str">
        <f>IF($A1149="Ordenes de Compra","ARS",IF($A1149="Financiamiento Internacional",VLOOKUP($C1149,FinInt!$B$2:$Q$508,15,0),VLOOKUP($C1149,NoAmpOC!$B$2:$T$988,18,0)))</f>
        <v>ARS</v>
      </c>
      <c r="G1149" s="5">
        <f>IF($A1149="Ordenes de Compra",VLOOKUP($C1149,Autogestión!$B$2:$H$5090,7,0),IF($A1149="Financiamiento Internacional",VLOOKUP($C1149,FinInt!$B$2:$Q$1308,16,0),VLOOKUP($C1149,NoAmpOC!$B$2:$T$988,19,0)))</f>
        <v>6932353.8399999999</v>
      </c>
      <c r="H1149" s="5">
        <f t="shared" si="51"/>
        <v>6932353.8399999999</v>
      </c>
      <c r="I1149" s="26" t="str">
        <f>IF($A1149="Ordenes de Compra",VLOOKUP($C1149,Autogestión!$B$2:$J$5090,9,0),IF($A1149="Financiamiento Internacional",VLOOKUP($C1149,FinInt!$B$2:$G$1555,6,0),"Legitimo Abono"))</f>
        <v>80-1098-CON18</v>
      </c>
      <c r="J1149" s="1" t="str">
        <f>IF($A1149="Ordenes de Compra",VLOOKUP($C1149,Autogestión!$B$2:$R$5090,17,0),IF($A1149="Financiamiento Internacional",VLOOKUP($C1149,FinInt!$B$2:$O$1508,14,0),VLOOKUP($C1149,NoAmpOC!$B$2:$R$988,17,0)))</f>
        <v>CORREO OFICIAL DE LA REPÚBLICA ARGENTINA S.A..</v>
      </c>
      <c r="K1149" s="7" t="str">
        <f>DetalleExp!AP1149</f>
        <v>LPLAGER</v>
      </c>
      <c r="L1149" s="7" t="str">
        <f>DetalleExp!AQ1149</f>
        <v>DESPACHO - Despacho</v>
      </c>
      <c r="M1149" s="7" t="str">
        <f>DetalleExp!AR1149</f>
        <v>SAS#MS - Secretaría de acceso a la salud</v>
      </c>
      <c r="N1149" s="7">
        <f>DetalleExp!AS1149</f>
        <v>44349</v>
      </c>
      <c r="O1149" s="27">
        <f ca="1">ROUNDUP(TODAY()-N1149,0)</f>
        <v>6</v>
      </c>
      <c r="P1149" s="27">
        <f ca="1">ROUNDUP(TODAY()-B1149,0)</f>
        <v>42</v>
      </c>
      <c r="Q1149" s="1" t="str">
        <f>IFERROR(IF(A1149="Ordenes de Compra",VLOOKUP($E1149,'Ordenes de Compra'!$A$2:$E$1712,5,0),"Sin OC"),"Sin dato")</f>
        <v>29.0.0.5.0</v>
      </c>
      <c r="R1149" s="28" t="str">
        <f>IFERROR(IF(A1149="Ordenes de Compra",VLOOKUP($I1149,'Ordenes de Compra'!$B$2:$E$1712,3,0),"Sin OC"),"Sin dato")</f>
        <v>Sin dato</v>
      </c>
      <c r="S1149" s="1" t="str">
        <f>VLOOKUP($U1149,'Tablas intermedias'!$C$1:$H$222,5,0)</f>
        <v>Programa</v>
      </c>
      <c r="T1149" s="29" t="str">
        <f t="shared" si="52"/>
        <v>OK</v>
      </c>
      <c r="U1149" s="30" t="str">
        <f t="shared" si="53"/>
        <v>LPLAGERDESPACHO - DespachoSAS#MS - Secretaría de acceso a la salud</v>
      </c>
      <c r="V1149" s="1" t="str">
        <f>VLOOKUP(U1149,'Tablas intermedias'!$C$1:$H$222,6,0)</f>
        <v>Si</v>
      </c>
      <c r="W1149" s="1" t="str">
        <f ca="1">IF(O1149&lt;30,"menos de 30 días","más de 30 días")</f>
        <v>menos de 30 días</v>
      </c>
    </row>
    <row r="1150" spans="1:23" ht="14.25" hidden="1" thickTop="1" thickBot="1" x14ac:dyDescent="0.25">
      <c r="A1150" s="17" t="str">
        <f>IF(DetalleExp!H1150='Tablas intermedias'!$A$2,"Ordenes de Compra",IF(DetalleExp!H1150='Tablas intermedias'!$A$3,"Financiamiento Internacional","Legítimo Abono"))</f>
        <v>Ordenes de Compra</v>
      </c>
      <c r="B1150" s="7">
        <f>DetalleExp!E1150</f>
        <v>44313</v>
      </c>
      <c r="C1150" s="1" t="str">
        <f>DetalleExp!A1150</f>
        <v>EX-2021-36802840-APN-DTYC#MS</v>
      </c>
      <c r="D1150" s="1" t="str">
        <f>IF(A1150="Ordenes de Compra",VLOOKUP(C1150,Autogestión!$B$2:$D$5090,3,0),IF(A1150="Legítimo Abono",VLOOKUP(C1150,NoAmpOC!$B$2:$H$988,7,0),"Factura"))</f>
        <v>Factura</v>
      </c>
      <c r="E1150" s="26" t="str">
        <f>IF(A1150="Ordenes de Compra",VLOOKUP($C1150,Autogestión!$B$2:$G$5090,6,0),IF(A1150="Financiamiento Internacional",VLOOKUP($C1150,FinInt!$B$2:$G$508,6,0),"Legítimo Abono"))</f>
        <v>80-0028-CDI17</v>
      </c>
      <c r="F1150" s="26" t="str">
        <f>IF($A1150="Ordenes de Compra","ARS",IF($A1150="Financiamiento Internacional",VLOOKUP($C1150,FinInt!$B$2:$Q$508,15,0),VLOOKUP($C1150,NoAmpOC!$B$2:$T$988,18,0)))</f>
        <v>ARS</v>
      </c>
      <c r="G1150" s="5">
        <f>IF($A1150="Ordenes de Compra",VLOOKUP($C1150,Autogestión!$B$2:$H$5090,7,0),IF($A1150="Financiamiento Internacional",VLOOKUP($C1150,FinInt!$B$2:$Q$1308,16,0),VLOOKUP($C1150,NoAmpOC!$B$2:$T$988,19,0)))</f>
        <v>2795898.73</v>
      </c>
      <c r="H1150" s="5">
        <f t="shared" si="51"/>
        <v>2795898.73</v>
      </c>
      <c r="I1150" s="26" t="str">
        <f>IF($A1150="Ordenes de Compra",VLOOKUP($C1150,Autogestión!$B$2:$J$5090,9,0),IF($A1150="Financiamiento Internacional",VLOOKUP($C1150,FinInt!$B$2:$G$1555,6,0),"Legitimo Abono"))</f>
        <v>80-1198-CON20</v>
      </c>
      <c r="J1150" s="1" t="str">
        <f>IF($A1150="Ordenes de Compra",VLOOKUP($C1150,Autogestión!$B$2:$R$5090,17,0),IF($A1150="Financiamiento Internacional",VLOOKUP($C1150,FinInt!$B$2:$O$1508,14,0),VLOOKUP($C1150,NoAmpOC!$B$2:$R$988,17,0)))</f>
        <v>CORREO OFICIAL DE LA REPÚBLICA ARGENTINA S.A..</v>
      </c>
      <c r="K1150" s="7" t="str">
        <f>DetalleExp!AP1150</f>
        <v>LPLAGER</v>
      </c>
      <c r="L1150" s="7" t="str">
        <f>DetalleExp!AQ1150</f>
        <v>DESPACHO - Despacho</v>
      </c>
      <c r="M1150" s="7" t="str">
        <f>DetalleExp!AR1150</f>
        <v>SAS#MS - Secretaría de acceso a la salud</v>
      </c>
      <c r="N1150" s="7">
        <f>DetalleExp!AS1150</f>
        <v>44349</v>
      </c>
      <c r="O1150" s="27">
        <f ca="1">ROUNDUP(TODAY()-N1150,0)</f>
        <v>6</v>
      </c>
      <c r="P1150" s="27">
        <f ca="1">ROUNDUP(TODAY()-B1150,0)</f>
        <v>42</v>
      </c>
      <c r="Q1150" s="1" t="str">
        <f>IFERROR(IF(A1150="Ordenes de Compra",VLOOKUP($E1150,'Ordenes de Compra'!$A$2:$E$1712,5,0),"Sin OC"),"Sin dato")</f>
        <v>29.0.0.5.0</v>
      </c>
      <c r="R1150" s="28">
        <f>IFERROR(IF(A1150="Ordenes de Compra",VLOOKUP($I1150,'Ordenes de Compra'!$B$2:$E$1712,3,0),"Sin OC"),"Sin dato")</f>
        <v>689171613</v>
      </c>
      <c r="S1150" s="1" t="str">
        <f>VLOOKUP($U1150,'Tablas intermedias'!$C$1:$H$222,5,0)</f>
        <v>Programa</v>
      </c>
      <c r="T1150" s="29" t="str">
        <f t="shared" si="52"/>
        <v>OK</v>
      </c>
      <c r="U1150" s="30" t="str">
        <f t="shared" si="53"/>
        <v>LPLAGERDESPACHO - DespachoSAS#MS - Secretaría de acceso a la salud</v>
      </c>
      <c r="V1150" s="1" t="str">
        <f>VLOOKUP(U1150,'Tablas intermedias'!$C$1:$H$222,6,0)</f>
        <v>Si</v>
      </c>
      <c r="W1150" s="1" t="str">
        <f ca="1">IF(O1150&lt;30,"menos de 30 días","más de 30 días")</f>
        <v>menos de 30 días</v>
      </c>
    </row>
    <row r="1151" spans="1:23" ht="14.25" hidden="1" thickTop="1" thickBot="1" x14ac:dyDescent="0.25">
      <c r="A1151" s="17" t="str">
        <f>IF(DetalleExp!H1151='Tablas intermedias'!$A$2,"Ordenes de Compra",IF(DetalleExp!H1151='Tablas intermedias'!$A$3,"Financiamiento Internacional","Legítimo Abono"))</f>
        <v>Financiamiento Internacional</v>
      </c>
      <c r="B1151" s="7">
        <f>DetalleExp!E1151</f>
        <v>44314</v>
      </c>
      <c r="C1151" s="1" t="str">
        <f>DetalleExp!A1151</f>
        <v>EX-2021-37146093-APN-DAFYP#MS</v>
      </c>
      <c r="D1151" s="1" t="str">
        <f>IF(A1151="Ordenes de Compra",VLOOKUP(C1151,Autogestión!$B$2:$D$5090,3,0),IF(A1151="Legítimo Abono",VLOOKUP(C1151,NoAmpOC!$B$2:$H$988,7,0),"Factura"))</f>
        <v>Factura</v>
      </c>
      <c r="E1151" s="26" t="str">
        <f>IF(A1151="Ordenes de Compra",VLOOKUP($C1151,Autogestión!$B$2:$G$5090,6,0),IF(A1151="Financiamiento Internacional",VLOOKUP($C1151,FinInt!$B$2:$G$508,6,0),"Legítimo Abono"))</f>
        <v>Proyecto de Respuesta Inmediata de Salud Pública en el Marco de la Pandemia COVID-19 para Contener, Controlar y Mitigar su Efecto en la Prestación de Servicios de Salud en Argentina - 5032/OC-AR - BID</v>
      </c>
      <c r="F1151" s="26" t="str">
        <f>IF($A1151="Ordenes de Compra","ARS",IF($A1151="Financiamiento Internacional",VLOOKUP($C1151,FinInt!$B$2:$Q$508,15,0),VLOOKUP($C1151,NoAmpOC!$B$2:$T$988,18,0)))</f>
        <v>ARS</v>
      </c>
      <c r="G1151" s="5">
        <f>IF($A1151="Ordenes de Compra",VLOOKUP($C1151,Autogestión!$B$2:$H$5090,7,0),IF($A1151="Financiamiento Internacional",VLOOKUP($C1151,FinInt!$B$2:$Q$1308,16,0),VLOOKUP($C1151,NoAmpOC!$B$2:$T$988,19,0)))</f>
        <v>30898067.100000001</v>
      </c>
      <c r="H1151" s="5">
        <f t="shared" si="51"/>
        <v>30898067.100000001</v>
      </c>
      <c r="I1151" s="26" t="str">
        <f>IF($A1151="Ordenes de Compra",VLOOKUP($C1151,Autogestión!$B$2:$J$5090,9,0),IF($A1151="Financiamiento Internacional",VLOOKUP($C1151,FinInt!$B$2:$G$1555,6,0),"Legitimo Abono"))</f>
        <v>Proyecto de Respuesta Inmediata de Salud Pública en el Marco de la Pandemia COVID-19 para Contener, Controlar y Mitigar su Efecto en la Prestación de Servicios de Salud en Argentina - 5032/OC-AR - BID</v>
      </c>
      <c r="J1151" s="1" t="str">
        <f>IF($A1151="Ordenes de Compra",VLOOKUP($C1151,Autogestión!$B$2:$R$5090,17,0),IF($A1151="Financiamiento Internacional",VLOOKUP($C1151,FinInt!$B$2:$O$1508,14,0),VLOOKUP($C1151,NoAmpOC!$B$2:$R$988,17,0)))</f>
        <v>LABORATORIOS JAYOR S.R.L</v>
      </c>
      <c r="K1151" s="7" t="str">
        <f>DetalleExp!AP1151</f>
        <v>DAFYP#MS-ARCHIVO</v>
      </c>
      <c r="L1151" s="7" t="str">
        <f>DetalleExp!AQ1151</f>
        <v>ARCHIVO - Archivo</v>
      </c>
      <c r="M1151" s="7" t="str">
        <f>DetalleExp!AR1151</f>
        <v>DAFYP#MS - Dirección de administración financiera y presupuestaria</v>
      </c>
      <c r="N1151" s="7">
        <f>DetalleExp!AS1151</f>
        <v>44333</v>
      </c>
      <c r="O1151" s="27">
        <f ca="1">ROUNDUP(TODAY()-N1151,0)</f>
        <v>22</v>
      </c>
      <c r="P1151" s="27">
        <f ca="1">ROUNDUP(TODAY()-B1151,0)</f>
        <v>41</v>
      </c>
      <c r="Q1151" s="1" t="str">
        <f>IFERROR(IF(A1151="Ordenes de Compra",VLOOKUP($E1151,'Ordenes de Compra'!$A$2:$E$1712,5,0),"Sin OC"),"Sin dato")</f>
        <v>Sin OC</v>
      </c>
      <c r="R1151" s="28" t="str">
        <f>IFERROR(IF(A1151="Ordenes de Compra",VLOOKUP($I1151,'Ordenes de Compra'!$B$2:$E$1712,3,0),"Sin OC"),"Sin dato")</f>
        <v>Sin OC</v>
      </c>
      <c r="S1151" s="1" t="str">
        <f>VLOOKUP($U1151,'Tablas intermedias'!$C$1:$H$222,5,0)</f>
        <v>DGPFE</v>
      </c>
      <c r="T1151" s="29" t="str">
        <f t="shared" si="52"/>
        <v>OK</v>
      </c>
      <c r="U1151" s="30" t="str">
        <f t="shared" si="53"/>
        <v>DAFYP#MS-ARCHIVOARCHIVO - ArchivoDAFYP#MS - Dirección de administración financiera y presupuestaria</v>
      </c>
      <c r="V1151" s="1" t="str">
        <f>VLOOKUP(U1151,'Tablas intermedias'!$C$1:$H$222,6,0)</f>
        <v>No</v>
      </c>
      <c r="W1151" s="1" t="str">
        <f ca="1">IF(O1151&lt;30,"menos de 30 días","más de 30 días")</f>
        <v>menos de 30 días</v>
      </c>
    </row>
    <row r="1152" spans="1:23" ht="14.25" hidden="1" thickTop="1" thickBot="1" x14ac:dyDescent="0.25">
      <c r="A1152" s="17" t="str">
        <f>IF(DetalleExp!H1152='Tablas intermedias'!$A$2,"Ordenes de Compra",IF(DetalleExp!H1152='Tablas intermedias'!$A$3,"Financiamiento Internacional","Legítimo Abono"))</f>
        <v>Ordenes de Compra</v>
      </c>
      <c r="B1152" s="7">
        <f>DetalleExp!E1152</f>
        <v>44315</v>
      </c>
      <c r="C1152" s="1" t="str">
        <f>DetalleExp!A1152</f>
        <v>EX-2021-37439775-APN-DCYT#MS</v>
      </c>
      <c r="D1152" s="1" t="str">
        <f>IF(A1152="Ordenes de Compra",VLOOKUP(C1152,Autogestión!$B$2:$D$5090,3,0),IF(A1152="Legítimo Abono",VLOOKUP(C1152,NoAmpOC!$B$2:$H$988,7,0),"Factura"))</f>
        <v>Factura</v>
      </c>
      <c r="E1152" s="26" t="str">
        <f>IF(A1152="Ordenes de Compra",VLOOKUP($C1152,Autogestión!$B$2:$G$5090,6,0),IF(A1152="Financiamiento Internacional",VLOOKUP($C1152,FinInt!$B$2:$G$508,6,0),"Legítimo Abono"))</f>
        <v>80-0016-LPU18</v>
      </c>
      <c r="F1152" s="26" t="str">
        <f>IF($A1152="Ordenes de Compra","ARS",IF($A1152="Financiamiento Internacional",VLOOKUP($C1152,FinInt!$B$2:$Q$508,15,0),VLOOKUP($C1152,NoAmpOC!$B$2:$T$988,18,0)))</f>
        <v>ARS</v>
      </c>
      <c r="G1152" s="5">
        <f>IF($A1152="Ordenes de Compra",VLOOKUP($C1152,Autogestión!$B$2:$H$5090,7,0),IF($A1152="Financiamiento Internacional",VLOOKUP($C1152,FinInt!$B$2:$Q$1308,16,0),VLOOKUP($C1152,NoAmpOC!$B$2:$T$988,19,0)))</f>
        <v>1656400</v>
      </c>
      <c r="H1152" s="5">
        <f t="shared" si="51"/>
        <v>1656400</v>
      </c>
      <c r="I1152" s="26" t="str">
        <f>IF($A1152="Ordenes de Compra",VLOOKUP($C1152,Autogestión!$B$2:$J$5090,9,0),IF($A1152="Financiamiento Internacional",VLOOKUP($C1152,FinInt!$B$2:$G$1555,6,0),"Legitimo Abono"))</f>
        <v>80-1119-OC19</v>
      </c>
      <c r="J1152" s="1" t="str">
        <f>IF($A1152="Ordenes de Compra",VLOOKUP($C1152,Autogestión!$B$2:$R$5090,17,0),IF($A1152="Financiamiento Internacional",VLOOKUP($C1152,FinInt!$B$2:$O$1508,14,0),VLOOKUP($C1152,NoAmpOC!$B$2:$R$988,17,0)))</f>
        <v>LECTUS S.A.</v>
      </c>
      <c r="K1152" s="7" t="str">
        <f>DetalleExp!AP1152</f>
        <v>DCYT#MS-TESORERIA</v>
      </c>
      <c r="L1152" s="7" t="str">
        <f>DetalleExp!AQ1152</f>
        <v>TESORERIA - Tesorería</v>
      </c>
      <c r="M1152" s="7" t="str">
        <f>DetalleExp!AR1152</f>
        <v>DCYT#MS - Dirección de contabilidad y tesorería</v>
      </c>
      <c r="N1152" s="7">
        <f>DetalleExp!AS1152</f>
        <v>44349</v>
      </c>
      <c r="O1152" s="27">
        <f ca="1">ROUNDUP(TODAY()-N1152,0)</f>
        <v>6</v>
      </c>
      <c r="P1152" s="27">
        <f ca="1">ROUNDUP(TODAY()-B1152,0)</f>
        <v>40</v>
      </c>
      <c r="Q1152" s="1" t="str">
        <f>IFERROR(IF(A1152="Ordenes de Compra",VLOOKUP($E1152,'Ordenes de Compra'!$A$2:$E$1712,5,0),"Sin OC"),"Sin dato")</f>
        <v>22.0.0.41.0</v>
      </c>
      <c r="R1152" s="28">
        <f>IFERROR(IF(A1152="Ordenes de Compra",VLOOKUP($I1152,'Ordenes de Compra'!$B$2:$E$1712,3,0),"Sin OC"),"Sin dato")</f>
        <v>65600000</v>
      </c>
      <c r="S1152" s="1" t="str">
        <f>VLOOKUP($U1152,'Tablas intermedias'!$C$1:$H$222,5,0)</f>
        <v>Tesorería</v>
      </c>
      <c r="T1152" s="29" t="str">
        <f t="shared" si="52"/>
        <v>OK</v>
      </c>
      <c r="U1152" s="30" t="str">
        <f t="shared" si="53"/>
        <v>DCYT#MS-TESORERIATESORERIA - TesoreríaDCYT#MS - Dirección de contabilidad y tesorería</v>
      </c>
      <c r="V1152" s="1" t="str">
        <f>VLOOKUP(U1152,'Tablas intermedias'!$C$1:$H$222,6,0)</f>
        <v>No</v>
      </c>
      <c r="W1152" s="1" t="str">
        <f ca="1">IF(O1152&lt;30,"menos de 30 días","más de 30 días")</f>
        <v>menos de 30 días</v>
      </c>
    </row>
    <row r="1153" spans="1:23" ht="14.25" hidden="1" thickTop="1" thickBot="1" x14ac:dyDescent="0.25">
      <c r="A1153" s="17" t="str">
        <f>IF(DetalleExp!H1153='Tablas intermedias'!$A$2,"Ordenes de Compra",IF(DetalleExp!H1153='Tablas intermedias'!$A$3,"Financiamiento Internacional","Legítimo Abono"))</f>
        <v>Legítimo Abono</v>
      </c>
      <c r="B1153" s="7">
        <f>DetalleExp!E1153</f>
        <v>44315</v>
      </c>
      <c r="C1153" s="1" t="str">
        <f>DetalleExp!A1153</f>
        <v>EX-2021-37660551-APN-DD#MS</v>
      </c>
      <c r="D1153" s="1" t="str">
        <f>IF(A1153="Ordenes de Compra",VLOOKUP(C1153,Autogestión!$B$2:$D$5090,3,0),IF(A1153="Legítimo Abono",VLOOKUP(C1153,NoAmpOC!$B$2:$H$988,7,0),"Factura"))</f>
        <v>Factura B</v>
      </c>
      <c r="E1153" s="26" t="str">
        <f>IF(A1153="Ordenes de Compra",VLOOKUP($C1153,Autogestión!$B$2:$G$5090,6,0),IF(A1153="Financiamiento Internacional",VLOOKUP($C1153,FinInt!$B$2:$G$508,6,0),"Legítimo Abono"))</f>
        <v>Legítimo Abono</v>
      </c>
      <c r="F1153" s="26" t="str">
        <f>IF($A1153="Ordenes de Compra","ARS",IF($A1153="Financiamiento Internacional",VLOOKUP($C1153,FinInt!$B$2:$Q$508,15,0),VLOOKUP($C1153,NoAmpOC!$B$2:$T$988,18,0)))</f>
        <v>ARS</v>
      </c>
      <c r="G1153" s="5">
        <f>IF($A1153="Ordenes de Compra",VLOOKUP($C1153,Autogestión!$B$2:$H$5090,7,0),IF($A1153="Financiamiento Internacional",VLOOKUP($C1153,FinInt!$B$2:$Q$1308,16,0),VLOOKUP($C1153,NoAmpOC!$B$2:$T$988,19,0)))</f>
        <v>284639.81</v>
      </c>
      <c r="H1153" s="5">
        <f t="shared" si="51"/>
        <v>284639.81</v>
      </c>
      <c r="I1153" s="26" t="str">
        <f>IF($A1153="Ordenes de Compra",VLOOKUP($C1153,Autogestión!$B$2:$J$5090,9,0),IF($A1153="Financiamiento Internacional",VLOOKUP($C1153,FinInt!$B$2:$G$1555,6,0),"Legitimo Abono"))</f>
        <v>Legitimo Abono</v>
      </c>
      <c r="J1153" s="1" t="str">
        <f>IF($A1153="Ordenes de Compra",VLOOKUP($C1153,Autogestión!$B$2:$R$5090,17,0),IF($A1153="Financiamiento Internacional",VLOOKUP($C1153,FinInt!$B$2:$O$1508,14,0),VLOOKUP($C1153,NoAmpOC!$B$2:$R$988,17,0)))</f>
        <v>CORREO OFICIAL DE LA REPÚBLICA ARGENTINA S.A..</v>
      </c>
      <c r="K1153" s="7" t="str">
        <f>DetalleExp!AP1153</f>
        <v>DNMYTS#MS-REMEDIAR-ADMIN</v>
      </c>
      <c r="L1153" s="7" t="str">
        <f>DetalleExp!AQ1153</f>
        <v>REMEDIAR-ADMIN - Programa remediar - administración</v>
      </c>
      <c r="M1153" s="7" t="str">
        <f>DetalleExp!AR1153</f>
        <v>DNMYTS#MS - Dirección nacional de medicamentos y tecnología sanitaria</v>
      </c>
      <c r="N1153" s="7">
        <f>DetalleExp!AS1153</f>
        <v>44316</v>
      </c>
      <c r="O1153" s="27">
        <f ca="1">ROUNDUP(TODAY()-N1153,0)</f>
        <v>39</v>
      </c>
      <c r="P1153" s="27">
        <f ca="1">ROUNDUP(TODAY()-B1153,0)</f>
        <v>40</v>
      </c>
      <c r="Q1153" s="1" t="str">
        <f>IFERROR(IF(A1153="Ordenes de Compra",VLOOKUP($E1153,'Ordenes de Compra'!$A$2:$E$1712,5,0),"Sin OC"),"Sin dato")</f>
        <v>Sin OC</v>
      </c>
      <c r="R1153" s="28" t="str">
        <f>IFERROR(IF(A1153="Ordenes de Compra",VLOOKUP($I1153,'Ordenes de Compra'!$B$2:$E$1712,3,0),"Sin OC"),"Sin dato")</f>
        <v>Sin OC</v>
      </c>
      <c r="S1153" s="1" t="str">
        <f>VLOOKUP($U1153,'Tablas intermedias'!$C$1:$H$222,5,0)</f>
        <v>Programa</v>
      </c>
      <c r="T1153" s="29" t="str">
        <f t="shared" si="52"/>
        <v>OK</v>
      </c>
      <c r="U1153" s="30" t="str">
        <f t="shared" si="53"/>
        <v>DNMYTS#MS-REMEDIAR-ADMINREMEDIAR-ADMIN - Programa remediar - administraciónDNMYTS#MS - Dirección nacional de medicamentos y tecnología sanitaria</v>
      </c>
      <c r="V1153" s="1" t="str">
        <f>VLOOKUP(U1153,'Tablas intermedias'!$C$1:$H$222,6,0)</f>
        <v>Si</v>
      </c>
      <c r="W1153" s="1" t="str">
        <f ca="1">IF(O1153&lt;30,"menos de 30 días","más de 30 días")</f>
        <v>más de 30 días</v>
      </c>
    </row>
    <row r="1154" spans="1:23" ht="14.25" hidden="1" thickTop="1" thickBot="1" x14ac:dyDescent="0.25">
      <c r="A1154" s="17" t="str">
        <f>IF(DetalleExp!H1154='Tablas intermedias'!$A$2,"Ordenes de Compra",IF(DetalleExp!H1154='Tablas intermedias'!$A$3,"Financiamiento Internacional","Legítimo Abono"))</f>
        <v>Legítimo Abono</v>
      </c>
      <c r="B1154" s="7">
        <f>DetalleExp!E1154</f>
        <v>44315</v>
      </c>
      <c r="C1154" s="1" t="str">
        <f>DetalleExp!A1154</f>
        <v>EX-2021-37666397-APN-DD#MS</v>
      </c>
      <c r="D1154" s="1" t="str">
        <f>IF(A1154="Ordenes de Compra",VLOOKUP(C1154,Autogestión!$B$2:$D$5090,3,0),IF(A1154="Legítimo Abono",VLOOKUP(C1154,NoAmpOC!$B$2:$H$988,7,0),"Factura"))</f>
        <v>Factura E</v>
      </c>
      <c r="E1154" s="26" t="str">
        <f>IF(A1154="Ordenes de Compra",VLOOKUP($C1154,Autogestión!$B$2:$G$5090,6,0),IF(A1154="Financiamiento Internacional",VLOOKUP($C1154,FinInt!$B$2:$G$508,6,0),"Legítimo Abono"))</f>
        <v>Legítimo Abono</v>
      </c>
      <c r="F1154" s="26" t="str">
        <f>IF($A1154="Ordenes de Compra","ARS",IF($A1154="Financiamiento Internacional",VLOOKUP($C1154,FinInt!$B$2:$Q$508,15,0),VLOOKUP($C1154,NoAmpOC!$B$2:$T$988,18,0)))</f>
        <v>USD</v>
      </c>
      <c r="G1154" s="5">
        <f>IF($A1154="Ordenes de Compra",VLOOKUP($C1154,Autogestión!$B$2:$H$5090,7,0),IF($A1154="Financiamiento Internacional",VLOOKUP($C1154,FinInt!$B$2:$Q$1308,16,0),VLOOKUP($C1154,NoAmpOC!$B$2:$T$988,19,0)))</f>
        <v>428000</v>
      </c>
      <c r="H1154" s="5">
        <f t="shared" si="51"/>
        <v>42800000</v>
      </c>
      <c r="I1154" s="26" t="str">
        <f>IF($A1154="Ordenes de Compra",VLOOKUP($C1154,Autogestión!$B$2:$J$5090,9,0),IF($A1154="Financiamiento Internacional",VLOOKUP($C1154,FinInt!$B$2:$G$1555,6,0),"Legitimo Abono"))</f>
        <v>Legitimo Abono</v>
      </c>
      <c r="J1154" s="1" t="str">
        <f>IF($A1154="Ordenes de Compra",VLOOKUP($C1154,Autogestión!$B$2:$R$5090,17,0),IF($A1154="Financiamiento Internacional",VLOOKUP($C1154,FinInt!$B$2:$O$1508,14,0),VLOOKUP($C1154,NoAmpOC!$B$2:$R$988,17,0)))</f>
        <v>Aerolineas Argentinas</v>
      </c>
      <c r="K1154" s="7" t="str">
        <f>DetalleExp!AP1154</f>
        <v>DCYT#MS-TESORERIA</v>
      </c>
      <c r="L1154" s="7" t="str">
        <f>DetalleExp!AQ1154</f>
        <v>TESORERIA - Tesorería</v>
      </c>
      <c r="M1154" s="7" t="str">
        <f>DetalleExp!AR1154</f>
        <v>DCYT#MS - Dirección de contabilidad y tesorería</v>
      </c>
      <c r="N1154" s="7">
        <f>DetalleExp!AS1154</f>
        <v>44348</v>
      </c>
      <c r="O1154" s="27">
        <f ca="1">ROUNDUP(TODAY()-N1154,0)</f>
        <v>7</v>
      </c>
      <c r="P1154" s="27">
        <f ca="1">ROUNDUP(TODAY()-B1154,0)</f>
        <v>40</v>
      </c>
      <c r="Q1154" s="1" t="str">
        <f>IFERROR(IF(A1154="Ordenes de Compra",VLOOKUP($E1154,'Ordenes de Compra'!$A$2:$E$1712,5,0),"Sin OC"),"Sin dato")</f>
        <v>Sin OC</v>
      </c>
      <c r="R1154" s="28" t="str">
        <f>IFERROR(IF(A1154="Ordenes de Compra",VLOOKUP($I1154,'Ordenes de Compra'!$B$2:$E$1712,3,0),"Sin OC"),"Sin dato")</f>
        <v>Sin OC</v>
      </c>
      <c r="S1154" s="1" t="str">
        <f>VLOOKUP($U1154,'Tablas intermedias'!$C$1:$H$222,5,0)</f>
        <v>Tesorería</v>
      </c>
      <c r="T1154" s="29" t="str">
        <f t="shared" si="52"/>
        <v>OK</v>
      </c>
      <c r="U1154" s="30" t="str">
        <f t="shared" si="53"/>
        <v>DCYT#MS-TESORERIATESORERIA - TesoreríaDCYT#MS - Dirección de contabilidad y tesorería</v>
      </c>
      <c r="V1154" s="1" t="str">
        <f>VLOOKUP(U1154,'Tablas intermedias'!$C$1:$H$222,6,0)</f>
        <v>No</v>
      </c>
      <c r="W1154" s="1" t="str">
        <f ca="1">IF(O1154&lt;30,"menos de 30 días","más de 30 días")</f>
        <v>menos de 30 días</v>
      </c>
    </row>
    <row r="1155" spans="1:23" ht="14.25" hidden="1" thickTop="1" thickBot="1" x14ac:dyDescent="0.25">
      <c r="A1155" s="17" t="str">
        <f>IF(DetalleExp!H1155='Tablas intermedias'!$A$2,"Ordenes de Compra",IF(DetalleExp!H1155='Tablas intermedias'!$A$3,"Financiamiento Internacional","Legítimo Abono"))</f>
        <v>Ordenes de Compra</v>
      </c>
      <c r="B1155" s="7">
        <f>DetalleExp!E1155</f>
        <v>44316</v>
      </c>
      <c r="C1155" s="1" t="str">
        <f>DetalleExp!A1155</f>
        <v>EX-2021-37748182-APN-DCYT#MS</v>
      </c>
      <c r="D1155" s="1" t="str">
        <f>IF(A1155="Ordenes de Compra",VLOOKUP(C1155,Autogestión!$B$2:$D$5090,3,0),IF(A1155="Legítimo Abono",VLOOKUP(C1155,NoAmpOC!$B$2:$H$988,7,0),"Factura"))</f>
        <v>Factura</v>
      </c>
      <c r="E1155" s="26" t="str">
        <f>IF(A1155="Ordenes de Compra",VLOOKUP($C1155,Autogestión!$B$2:$G$5090,6,0),IF(A1155="Financiamiento Internacional",VLOOKUP($C1155,FinInt!$B$2:$G$508,6,0),"Legítimo Abono"))</f>
        <v>80-0025-LPU18</v>
      </c>
      <c r="F1155" s="26" t="str">
        <f>IF($A1155="Ordenes de Compra","ARS",IF($A1155="Financiamiento Internacional",VLOOKUP($C1155,FinInt!$B$2:$Q$508,15,0),VLOOKUP($C1155,NoAmpOC!$B$2:$T$988,18,0)))</f>
        <v>ARS</v>
      </c>
      <c r="G1155" s="5">
        <f>IF($A1155="Ordenes de Compra",VLOOKUP($C1155,Autogestión!$B$2:$H$5090,7,0),IF($A1155="Financiamiento Internacional",VLOOKUP($C1155,FinInt!$B$2:$Q$1308,16,0),VLOOKUP($C1155,NoAmpOC!$B$2:$T$988,19,0)))</f>
        <v>30390210.800000001</v>
      </c>
      <c r="H1155" s="5">
        <f t="shared" ref="H1155:H1218" si="54">IF(F1155="USD",G1155*$Z$1,IF(F1155="EUR",G1155*$AD$1,G1155))</f>
        <v>30390210.800000001</v>
      </c>
      <c r="I1155" s="26" t="str">
        <f>IF($A1155="Ordenes de Compra",VLOOKUP($C1155,Autogestión!$B$2:$J$5090,9,0),IF($A1155="Financiamiento Internacional",VLOOKUP($C1155,FinInt!$B$2:$G$1555,6,0),"Legitimo Abono"))</f>
        <v>80-1045-OC20</v>
      </c>
      <c r="J1155" s="1" t="str">
        <f>IF($A1155="Ordenes de Compra",VLOOKUP($C1155,Autogestión!$B$2:$R$5090,17,0),IF($A1155="Financiamiento Internacional",VLOOKUP($C1155,FinInt!$B$2:$O$1508,14,0),VLOOKUP($C1155,NoAmpOC!$B$2:$R$988,17,0)))</f>
        <v>MICROSULES ARGENTINA SA de SCIIA</v>
      </c>
      <c r="K1155" s="7" t="str">
        <f>DetalleExp!AP1155</f>
        <v>MARAALVAREZ</v>
      </c>
      <c r="L1155" s="7" t="str">
        <f>DetalleExp!AQ1155</f>
        <v>TESORERIA - Tesorería</v>
      </c>
      <c r="M1155" s="7" t="str">
        <f>DetalleExp!AR1155</f>
        <v>DCYT#MS - Dirección de contabilidad y tesorería</v>
      </c>
      <c r="N1155" s="7">
        <f>DetalleExp!AS1155</f>
        <v>44336</v>
      </c>
      <c r="O1155" s="27">
        <f ca="1">ROUNDUP(TODAY()-N1155,0)</f>
        <v>19</v>
      </c>
      <c r="P1155" s="27">
        <f ca="1">ROUNDUP(TODAY()-B1155,0)</f>
        <v>39</v>
      </c>
      <c r="Q1155" s="1" t="str">
        <f>IFERROR(IF(A1155="Ordenes de Compra",VLOOKUP($E1155,'Ordenes de Compra'!$A$2:$E$1712,5,0),"Sin OC"),"Sin dato")</f>
        <v>29.0.0.45.0</v>
      </c>
      <c r="R1155" s="28">
        <f>IFERROR(IF(A1155="Ordenes de Compra",VLOOKUP($I1155,'Ordenes de Compra'!$B$2:$E$1712,3,0),"Sin OC"),"Sin dato")</f>
        <v>30390210.800000001</v>
      </c>
      <c r="S1155" s="1" t="str">
        <f>VLOOKUP($U1155,'Tablas intermedias'!$C$1:$H$222,5,0)</f>
        <v>Tesorería</v>
      </c>
      <c r="T1155" s="29" t="str">
        <f t="shared" ref="T1155:T1218" si="55">IF(AND(D1155="Factura",OR(G1155&gt;100000000,R1155=G1155)),"Ver","OK")</f>
        <v>Ver</v>
      </c>
      <c r="U1155" s="30" t="str">
        <f t="shared" ref="U1155:U1218" si="56">K1155&amp;L1155&amp;M1155</f>
        <v>MARAALVAREZTESORERIA - TesoreríaDCYT#MS - Dirección de contabilidad y tesorería</v>
      </c>
      <c r="V1155" s="1" t="str">
        <f>VLOOKUP(U1155,'Tablas intermedias'!$C$1:$H$222,6,0)</f>
        <v>No</v>
      </c>
      <c r="W1155" s="1" t="str">
        <f ca="1">IF(O1155&lt;30,"menos de 30 días","más de 30 días")</f>
        <v>menos de 30 días</v>
      </c>
    </row>
    <row r="1156" spans="1:23" ht="14.25" hidden="1" thickTop="1" thickBot="1" x14ac:dyDescent="0.25">
      <c r="A1156" s="17" t="str">
        <f>IF(DetalleExp!H1156='Tablas intermedias'!$A$2,"Ordenes de Compra",IF(DetalleExp!H1156='Tablas intermedias'!$A$3,"Financiamiento Internacional","Legítimo Abono"))</f>
        <v>Financiamiento Internacional</v>
      </c>
      <c r="B1156" s="7">
        <f>DetalleExp!E1156</f>
        <v>44316</v>
      </c>
      <c r="C1156" s="1" t="str">
        <f>DetalleExp!A1156</f>
        <v>EX-2021-37755646-APN-DAFYP#MS</v>
      </c>
      <c r="D1156" s="1" t="str">
        <f>IF(A1156="Ordenes de Compra",VLOOKUP(C1156,Autogestión!$B$2:$D$5090,3,0),IF(A1156="Legítimo Abono",VLOOKUP(C1156,NoAmpOC!$B$2:$H$988,7,0),"Factura"))</f>
        <v>Factura</v>
      </c>
      <c r="E1156" s="26" t="str">
        <f>IF(A1156="Ordenes de Compra",VLOOKUP($C1156,Autogestión!$B$2:$G$5090,6,0),IF(A1156="Financiamiento Internacional",VLOOKUP($C1156,FinInt!$B$2:$G$508,6,0),"Legítimo Abono"))</f>
        <v>Proyecto de Respuesta Inmediata de Salud Pública en el Marco de la Pandemia COVID-19 para Contener, Controlar y Mitigar su Efecto en la Prestación de Servicios de Salud en Argentina - 5032/OC-AR - BID</v>
      </c>
      <c r="F1156" s="26" t="str">
        <f>IF($A1156="Ordenes de Compra","ARS",IF($A1156="Financiamiento Internacional",VLOOKUP($C1156,FinInt!$B$2:$Q$508,15,0),VLOOKUP($C1156,NoAmpOC!$B$2:$T$988,18,0)))</f>
        <v>USD</v>
      </c>
      <c r="G1156" s="5">
        <f>IF($A1156="Ordenes de Compra",VLOOKUP($C1156,Autogestión!$B$2:$H$5090,7,0),IF($A1156="Financiamiento Internacional",VLOOKUP($C1156,FinInt!$B$2:$Q$1308,16,0),VLOOKUP($C1156,NoAmpOC!$B$2:$T$988,19,0)))</f>
        <v>320869.46000000002</v>
      </c>
      <c r="H1156" s="5">
        <f t="shared" si="54"/>
        <v>32086946.000000004</v>
      </c>
      <c r="I1156" s="26" t="str">
        <f>IF($A1156="Ordenes de Compra",VLOOKUP($C1156,Autogestión!$B$2:$J$5090,9,0),IF($A1156="Financiamiento Internacional",VLOOKUP($C1156,FinInt!$B$2:$G$1555,6,0),"Legitimo Abono"))</f>
        <v>Proyecto de Respuesta Inmediata de Salud Pública en el Marco de la Pandemia COVID-19 para Contener, Controlar y Mitigar su Efecto en la Prestación de Servicios de Salud en Argentina - 5032/OC-AR - BID</v>
      </c>
      <c r="J1156" s="1" t="str">
        <f>IF($A1156="Ordenes de Compra",VLOOKUP($C1156,Autogestión!$B$2:$R$5090,17,0),IF($A1156="Financiamiento Internacional",VLOOKUP($C1156,FinInt!$B$2:$O$1508,14,0),VLOOKUP($C1156,NoAmpOC!$B$2:$R$988,17,0)))</f>
        <v>DINATECH SA</v>
      </c>
      <c r="K1156" s="7" t="str">
        <f>DetalleExp!AP1156</f>
        <v>JORAVILA</v>
      </c>
      <c r="L1156" s="7" t="str">
        <f>DetalleExp!AQ1156</f>
        <v>CUENTASAPAGAR - Cuentas a pagar</v>
      </c>
      <c r="M1156" s="7" t="str">
        <f>DetalleExp!AR1156</f>
        <v>DAFYP#MS - Dirección de administración financiera y presupuestaria</v>
      </c>
      <c r="N1156" s="7">
        <f>DetalleExp!AS1156</f>
        <v>44330</v>
      </c>
      <c r="O1156" s="27">
        <f ca="1">ROUNDUP(TODAY()-N1156,0)</f>
        <v>25</v>
      </c>
      <c r="P1156" s="27">
        <f ca="1">ROUNDUP(TODAY()-B1156,0)</f>
        <v>39</v>
      </c>
      <c r="Q1156" s="1" t="str">
        <f>IFERROR(IF(A1156="Ordenes de Compra",VLOOKUP($E1156,'Ordenes de Compra'!$A$2:$E$1712,5,0),"Sin OC"),"Sin dato")</f>
        <v>Sin OC</v>
      </c>
      <c r="R1156" s="28" t="str">
        <f>IFERROR(IF(A1156="Ordenes de Compra",VLOOKUP($I1156,'Ordenes de Compra'!$B$2:$E$1712,3,0),"Sin OC"),"Sin dato")</f>
        <v>Sin OC</v>
      </c>
      <c r="S1156" s="1" t="str">
        <f>VLOOKUP($U1156,'Tablas intermedias'!$C$1:$H$222,5,0)</f>
        <v>DGPFE</v>
      </c>
      <c r="T1156" s="29" t="str">
        <f t="shared" si="55"/>
        <v>OK</v>
      </c>
      <c r="U1156" s="30" t="str">
        <f t="shared" si="56"/>
        <v>JORAVILACUENTASAPAGAR - Cuentas a pagarDAFYP#MS - Dirección de administración financiera y presupuestaria</v>
      </c>
      <c r="V1156" s="1" t="str">
        <f>VLOOKUP(U1156,'Tablas intermedias'!$C$1:$H$222,6,0)</f>
        <v>Si</v>
      </c>
      <c r="W1156" s="1" t="str">
        <f ca="1">IF(O1156&lt;30,"menos de 30 días","más de 30 días")</f>
        <v>menos de 30 días</v>
      </c>
    </row>
    <row r="1157" spans="1:23" ht="14.25" hidden="1" thickTop="1" thickBot="1" x14ac:dyDescent="0.25">
      <c r="A1157" s="17" t="str">
        <f>IF(DetalleExp!H1157='Tablas intermedias'!$A$2,"Ordenes de Compra",IF(DetalleExp!H1157='Tablas intermedias'!$A$3,"Financiamiento Internacional","Legítimo Abono"))</f>
        <v>Ordenes de Compra</v>
      </c>
      <c r="B1157" s="7">
        <f>DetalleExp!E1157</f>
        <v>44316</v>
      </c>
      <c r="C1157" s="1" t="str">
        <f>DetalleExp!A1157</f>
        <v>EX-2021-37757212-APN-DCYT#MS</v>
      </c>
      <c r="D1157" s="1" t="str">
        <f>IF(A1157="Ordenes de Compra",VLOOKUP(C1157,Autogestión!$B$2:$D$5090,3,0),IF(A1157="Legítimo Abono",VLOOKUP(C1157,NoAmpOC!$B$2:$H$988,7,0),"Factura"))</f>
        <v>Factura</v>
      </c>
      <c r="E1157" s="26" t="str">
        <f>IF(A1157="Ordenes de Compra",VLOOKUP($C1157,Autogestión!$B$2:$G$5090,6,0),IF(A1157="Financiamiento Internacional",VLOOKUP($C1157,FinInt!$B$2:$G$508,6,0),"Legítimo Abono"))</f>
        <v>80-0011-LPU20</v>
      </c>
      <c r="F1157" s="26" t="str">
        <f>IF($A1157="Ordenes de Compra","ARS",IF($A1157="Financiamiento Internacional",VLOOKUP($C1157,FinInt!$B$2:$Q$508,15,0),VLOOKUP($C1157,NoAmpOC!$B$2:$T$988,18,0)))</f>
        <v>ARS</v>
      </c>
      <c r="G1157" s="5">
        <f>IF($A1157="Ordenes de Compra",VLOOKUP($C1157,Autogestión!$B$2:$H$5090,7,0),IF($A1157="Financiamiento Internacional",VLOOKUP($C1157,FinInt!$B$2:$Q$1308,16,0),VLOOKUP($C1157,NoAmpOC!$B$2:$T$988,19,0)))</f>
        <v>4637255.13</v>
      </c>
      <c r="H1157" s="5">
        <f t="shared" si="54"/>
        <v>4637255.13</v>
      </c>
      <c r="I1157" s="26" t="str">
        <f>IF($A1157="Ordenes de Compra",VLOOKUP($C1157,Autogestión!$B$2:$J$5090,9,0),IF($A1157="Financiamiento Internacional",VLOOKUP($C1157,FinInt!$B$2:$G$1555,6,0),"Legitimo Abono"))</f>
        <v>80-1071-OC21</v>
      </c>
      <c r="J1157" s="1" t="str">
        <f>IF($A1157="Ordenes de Compra",VLOOKUP($C1157,Autogestión!$B$2:$R$5090,17,0),IF($A1157="Financiamiento Internacional",VLOOKUP($C1157,FinInt!$B$2:$O$1508,14,0),VLOOKUP($C1157,NoAmpOC!$B$2:$R$988,17,0)))</f>
        <v>LAB.ESPECIALIDADES MEDICINALES SOC.DEL ESTADO</v>
      </c>
      <c r="K1157" s="7" t="str">
        <f>DetalleExp!AP1157</f>
        <v>MARAALVAREZ</v>
      </c>
      <c r="L1157" s="7" t="str">
        <f>DetalleExp!AQ1157</f>
        <v>TESORERIA - Tesorería</v>
      </c>
      <c r="M1157" s="7" t="str">
        <f>DetalleExp!AR1157</f>
        <v>DCYT#MS - Dirección de contabilidad y tesorería</v>
      </c>
      <c r="N1157" s="7">
        <f>DetalleExp!AS1157</f>
        <v>44336</v>
      </c>
      <c r="O1157" s="27">
        <f ca="1">ROUNDUP(TODAY()-N1157,0)</f>
        <v>19</v>
      </c>
      <c r="P1157" s="27">
        <f ca="1">ROUNDUP(TODAY()-B1157,0)</f>
        <v>39</v>
      </c>
      <c r="Q1157" s="1" t="str">
        <f>IFERROR(IF(A1157="Ordenes de Compra",VLOOKUP($E1157,'Ordenes de Compra'!$A$2:$E$1712,5,0),"Sin OC"),"Sin dato")</f>
        <v>29.0.0.45.0</v>
      </c>
      <c r="R1157" s="28">
        <f>IFERROR(IF(A1157="Ordenes de Compra",VLOOKUP($I1157,'Ordenes de Compra'!$B$2:$E$1712,3,0),"Sin OC"),"Sin dato")</f>
        <v>97769361.450000003</v>
      </c>
      <c r="S1157" s="1" t="str">
        <f>VLOOKUP($U1157,'Tablas intermedias'!$C$1:$H$222,5,0)</f>
        <v>Tesorería</v>
      </c>
      <c r="T1157" s="29" t="str">
        <f t="shared" si="55"/>
        <v>OK</v>
      </c>
      <c r="U1157" s="30" t="str">
        <f t="shared" si="56"/>
        <v>MARAALVAREZTESORERIA - TesoreríaDCYT#MS - Dirección de contabilidad y tesorería</v>
      </c>
      <c r="V1157" s="1" t="str">
        <f>VLOOKUP(U1157,'Tablas intermedias'!$C$1:$H$222,6,0)</f>
        <v>No</v>
      </c>
      <c r="W1157" s="1" t="str">
        <f ca="1">IF(O1157&lt;30,"menos de 30 días","más de 30 días")</f>
        <v>menos de 30 días</v>
      </c>
    </row>
    <row r="1158" spans="1:23" ht="14.25" hidden="1" thickTop="1" thickBot="1" x14ac:dyDescent="0.25">
      <c r="A1158" s="17" t="str">
        <f>IF(DetalleExp!H1158='Tablas intermedias'!$A$2,"Ordenes de Compra",IF(DetalleExp!H1158='Tablas intermedias'!$A$3,"Financiamiento Internacional","Legítimo Abono"))</f>
        <v>Ordenes de Compra</v>
      </c>
      <c r="B1158" s="7">
        <f>DetalleExp!E1158</f>
        <v>44316</v>
      </c>
      <c r="C1158" s="1" t="str">
        <f>DetalleExp!A1158</f>
        <v>EX-2021-37759894-APN-DCYT#MS</v>
      </c>
      <c r="D1158" s="1" t="str">
        <f>IF(A1158="Ordenes de Compra",VLOOKUP(C1158,Autogestión!$B$2:$D$5090,3,0),IF(A1158="Legítimo Abono",VLOOKUP(C1158,NoAmpOC!$B$2:$H$988,7,0),"Factura"))</f>
        <v>Factura</v>
      </c>
      <c r="E1158" s="26" t="str">
        <f>IF(A1158="Ordenes de Compra",VLOOKUP($C1158,Autogestión!$B$2:$G$5090,6,0),IF(A1158="Financiamiento Internacional",VLOOKUP($C1158,FinInt!$B$2:$G$508,6,0),"Legítimo Abono"))</f>
        <v>80-0011-LPU20</v>
      </c>
      <c r="F1158" s="26" t="str">
        <f>IF($A1158="Ordenes de Compra","ARS",IF($A1158="Financiamiento Internacional",VLOOKUP($C1158,FinInt!$B$2:$Q$508,15,0),VLOOKUP($C1158,NoAmpOC!$B$2:$T$988,18,0)))</f>
        <v>ARS</v>
      </c>
      <c r="G1158" s="5">
        <f>IF($A1158="Ordenes de Compra",VLOOKUP($C1158,Autogestión!$B$2:$H$5090,7,0),IF($A1158="Financiamiento Internacional",VLOOKUP($C1158,FinInt!$B$2:$Q$1308,16,0),VLOOKUP($C1158,NoAmpOC!$B$2:$T$988,19,0)))</f>
        <v>9071867</v>
      </c>
      <c r="H1158" s="5">
        <f t="shared" si="54"/>
        <v>9071867</v>
      </c>
      <c r="I1158" s="26" t="str">
        <f>IF($A1158="Ordenes de Compra",VLOOKUP($C1158,Autogestión!$B$2:$J$5090,9,0),IF($A1158="Financiamiento Internacional",VLOOKUP($C1158,FinInt!$B$2:$G$1555,6,0),"Legitimo Abono"))</f>
        <v>80-1071-OC21</v>
      </c>
      <c r="J1158" s="1" t="str">
        <f>IF($A1158="Ordenes de Compra",VLOOKUP($C1158,Autogestión!$B$2:$R$5090,17,0),IF($A1158="Financiamiento Internacional",VLOOKUP($C1158,FinInt!$B$2:$O$1508,14,0),VLOOKUP($C1158,NoAmpOC!$B$2:$R$988,17,0)))</f>
        <v>LAB.ESPECIALIDADES MEDICINALES SOC.DEL ESTADO</v>
      </c>
      <c r="K1158" s="7" t="str">
        <f>DetalleExp!AP1158</f>
        <v>MARAALVAREZ</v>
      </c>
      <c r="L1158" s="7" t="str">
        <f>DetalleExp!AQ1158</f>
        <v>TESORERIA - Tesorería</v>
      </c>
      <c r="M1158" s="7" t="str">
        <f>DetalleExp!AR1158</f>
        <v>DCYT#MS - Dirección de contabilidad y tesorería</v>
      </c>
      <c r="N1158" s="7">
        <f>DetalleExp!AS1158</f>
        <v>44336</v>
      </c>
      <c r="O1158" s="27">
        <f ca="1">ROUNDUP(TODAY()-N1158,0)</f>
        <v>19</v>
      </c>
      <c r="P1158" s="27">
        <f ca="1">ROUNDUP(TODAY()-B1158,0)</f>
        <v>39</v>
      </c>
      <c r="Q1158" s="1" t="str">
        <f>IFERROR(IF(A1158="Ordenes de Compra",VLOOKUP($E1158,'Ordenes de Compra'!$A$2:$E$1712,5,0),"Sin OC"),"Sin dato")</f>
        <v>29.0.0.45.0</v>
      </c>
      <c r="R1158" s="28">
        <f>IFERROR(IF(A1158="Ordenes de Compra",VLOOKUP($I1158,'Ordenes de Compra'!$B$2:$E$1712,3,0),"Sin OC"),"Sin dato")</f>
        <v>97769361.450000003</v>
      </c>
      <c r="S1158" s="1" t="str">
        <f>VLOOKUP($U1158,'Tablas intermedias'!$C$1:$H$222,5,0)</f>
        <v>Tesorería</v>
      </c>
      <c r="T1158" s="29" t="str">
        <f t="shared" si="55"/>
        <v>OK</v>
      </c>
      <c r="U1158" s="30" t="str">
        <f t="shared" si="56"/>
        <v>MARAALVAREZTESORERIA - TesoreríaDCYT#MS - Dirección de contabilidad y tesorería</v>
      </c>
      <c r="V1158" s="1" t="str">
        <f>VLOOKUP(U1158,'Tablas intermedias'!$C$1:$H$222,6,0)</f>
        <v>No</v>
      </c>
      <c r="W1158" s="1" t="str">
        <f ca="1">IF(O1158&lt;30,"menos de 30 días","más de 30 días")</f>
        <v>menos de 30 días</v>
      </c>
    </row>
    <row r="1159" spans="1:23" ht="14.25" hidden="1" thickTop="1" thickBot="1" x14ac:dyDescent="0.25">
      <c r="A1159" s="17" t="str">
        <f>IF(DetalleExp!H1159='Tablas intermedias'!$A$2,"Ordenes de Compra",IF(DetalleExp!H1159='Tablas intermedias'!$A$3,"Financiamiento Internacional","Legítimo Abono"))</f>
        <v>Ordenes de Compra</v>
      </c>
      <c r="B1159" s="7">
        <f>DetalleExp!E1159</f>
        <v>44316</v>
      </c>
      <c r="C1159" s="1" t="str">
        <f>DetalleExp!A1159</f>
        <v>EX-2021-37803137-APN-DCYT#MS</v>
      </c>
      <c r="D1159" s="1" t="str">
        <f>IF(A1159="Ordenes de Compra",VLOOKUP(C1159,Autogestión!$B$2:$D$5090,3,0),IF(A1159="Legítimo Abono",VLOOKUP(C1159,NoAmpOC!$B$2:$H$988,7,0),"Factura"))</f>
        <v>Factura</v>
      </c>
      <c r="E1159" s="26" t="str">
        <f>IF(A1159="Ordenes de Compra",VLOOKUP($C1159,Autogestión!$B$2:$G$5090,6,0),IF(A1159="Financiamiento Internacional",VLOOKUP($C1159,FinInt!$B$2:$G$508,6,0),"Legítimo Abono"))</f>
        <v>80-0010-LPU20</v>
      </c>
      <c r="F1159" s="26" t="str">
        <f>IF($A1159="Ordenes de Compra","ARS",IF($A1159="Financiamiento Internacional",VLOOKUP($C1159,FinInt!$B$2:$Q$508,15,0),VLOOKUP($C1159,NoAmpOC!$B$2:$T$988,18,0)))</f>
        <v>ARS</v>
      </c>
      <c r="G1159" s="5">
        <f>IF($A1159="Ordenes de Compra",VLOOKUP($C1159,Autogestión!$B$2:$H$5090,7,0),IF($A1159="Financiamiento Internacional",VLOOKUP($C1159,FinInt!$B$2:$Q$1308,16,0),VLOOKUP($C1159,NoAmpOC!$B$2:$T$988,19,0)))</f>
        <v>741000</v>
      </c>
      <c r="H1159" s="5">
        <f t="shared" si="54"/>
        <v>741000</v>
      </c>
      <c r="I1159" s="26" t="str">
        <f>IF($A1159="Ordenes de Compra",VLOOKUP($C1159,Autogestión!$B$2:$J$5090,9,0),IF($A1159="Financiamiento Internacional",VLOOKUP($C1159,FinInt!$B$2:$G$1555,6,0),"Legitimo Abono"))</f>
        <v>80-1024-OC21</v>
      </c>
      <c r="J1159" s="1" t="str">
        <f>IF($A1159="Ordenes de Compra",VLOOKUP($C1159,Autogestión!$B$2:$R$5090,17,0),IF($A1159="Financiamiento Internacional",VLOOKUP($C1159,FinInt!$B$2:$O$1508,14,0),VLOOKUP($C1159,NoAmpOC!$B$2:$R$988,17,0)))</f>
        <v>LABORATORIO LKM S.A.</v>
      </c>
      <c r="K1159" s="7" t="str">
        <f>DetalleExp!AP1159</f>
        <v>MWEIMAN</v>
      </c>
      <c r="L1159" s="7" t="str">
        <f>DetalleExp!AQ1159</f>
        <v>TESORERIA - Tesorería</v>
      </c>
      <c r="M1159" s="7" t="str">
        <f>DetalleExp!AR1159</f>
        <v>DCYT#MS - Dirección de contabilidad y tesorería</v>
      </c>
      <c r="N1159" s="7">
        <f>DetalleExp!AS1159</f>
        <v>44334</v>
      </c>
      <c r="O1159" s="27">
        <f ca="1">ROUNDUP(TODAY()-N1159,0)</f>
        <v>21</v>
      </c>
      <c r="P1159" s="27">
        <f ca="1">ROUNDUP(TODAY()-B1159,0)</f>
        <v>39</v>
      </c>
      <c r="Q1159" s="1" t="str">
        <f>IFERROR(IF(A1159="Ordenes de Compra",VLOOKUP($E1159,'Ordenes de Compra'!$A$2:$E$1712,5,0),"Sin OC"),"Sin dato")</f>
        <v>29.0.0.46.0</v>
      </c>
      <c r="R1159" s="28">
        <f>IFERROR(IF(A1159="Ordenes de Compra",VLOOKUP($I1159,'Ordenes de Compra'!$B$2:$E$1712,3,0),"Sin OC"),"Sin dato")</f>
        <v>4879500</v>
      </c>
      <c r="S1159" s="1" t="str">
        <f>VLOOKUP($U1159,'Tablas intermedias'!$C$1:$H$222,5,0)</f>
        <v>Tesorería</v>
      </c>
      <c r="T1159" s="29" t="str">
        <f t="shared" si="55"/>
        <v>OK</v>
      </c>
      <c r="U1159" s="30" t="str">
        <f t="shared" si="56"/>
        <v>MWEIMANTESORERIA - TesoreríaDCYT#MS - Dirección de contabilidad y tesorería</v>
      </c>
      <c r="V1159" s="1" t="str">
        <f>VLOOKUP(U1159,'Tablas intermedias'!$C$1:$H$222,6,0)</f>
        <v>No</v>
      </c>
      <c r="W1159" s="1" t="str">
        <f ca="1">IF(O1159&lt;30,"menos de 30 días","más de 30 días")</f>
        <v>menos de 30 días</v>
      </c>
    </row>
    <row r="1160" spans="1:23" ht="14.25" hidden="1" thickTop="1" thickBot="1" x14ac:dyDescent="0.25">
      <c r="A1160" s="17" t="str">
        <f>IF(DetalleExp!H1160='Tablas intermedias'!$A$2,"Ordenes de Compra",IF(DetalleExp!H1160='Tablas intermedias'!$A$3,"Financiamiento Internacional","Legítimo Abono"))</f>
        <v>Ordenes de Compra</v>
      </c>
      <c r="B1160" s="7">
        <f>DetalleExp!E1160</f>
        <v>44316</v>
      </c>
      <c r="C1160" s="1" t="str">
        <f>DetalleExp!A1160</f>
        <v>EX-2021-37805711-APN-DCYT#MS</v>
      </c>
      <c r="D1160" s="1" t="str">
        <f>IF(A1160="Ordenes de Compra",VLOOKUP(C1160,Autogestión!$B$2:$D$5090,3,0),IF(A1160="Legítimo Abono",VLOOKUP(C1160,NoAmpOC!$B$2:$H$988,7,0),"Factura"))</f>
        <v>Factura</v>
      </c>
      <c r="E1160" s="26" t="str">
        <f>IF(A1160="Ordenes de Compra",VLOOKUP($C1160,Autogestión!$B$2:$G$5090,6,0),IF(A1160="Financiamiento Internacional",VLOOKUP($C1160,FinInt!$B$2:$G$508,6,0),"Legítimo Abono"))</f>
        <v>80-0010-LPU20</v>
      </c>
      <c r="F1160" s="26" t="str">
        <f>IF($A1160="Ordenes de Compra","ARS",IF($A1160="Financiamiento Internacional",VLOOKUP($C1160,FinInt!$B$2:$Q$508,15,0),VLOOKUP($C1160,NoAmpOC!$B$2:$T$988,18,0)))</f>
        <v>ARS</v>
      </c>
      <c r="G1160" s="5">
        <f>IF($A1160="Ordenes de Compra",VLOOKUP($C1160,Autogestión!$B$2:$H$5090,7,0),IF($A1160="Financiamiento Internacional",VLOOKUP($C1160,FinInt!$B$2:$Q$1308,16,0),VLOOKUP($C1160,NoAmpOC!$B$2:$T$988,19,0)))</f>
        <v>2124000</v>
      </c>
      <c r="H1160" s="5">
        <f t="shared" si="54"/>
        <v>2124000</v>
      </c>
      <c r="I1160" s="26" t="str">
        <f>IF($A1160="Ordenes de Compra",VLOOKUP($C1160,Autogestión!$B$2:$J$5090,9,0),IF($A1160="Financiamiento Internacional",VLOOKUP($C1160,FinInt!$B$2:$G$1555,6,0),"Legitimo Abono"))</f>
        <v>80-1027-OC21</v>
      </c>
      <c r="J1160" s="1" t="str">
        <f>IF($A1160="Ordenes de Compra",VLOOKUP($C1160,Autogestión!$B$2:$R$5090,17,0),IF($A1160="Financiamiento Internacional",VLOOKUP($C1160,FinInt!$B$2:$O$1508,14,0),VLOOKUP($C1160,NoAmpOC!$B$2:$R$988,17,0)))</f>
        <v>GOBBI NOVAG SA</v>
      </c>
      <c r="K1160" s="7" t="str">
        <f>DetalleExp!AP1160</f>
        <v>MWEIMAN</v>
      </c>
      <c r="L1160" s="7" t="str">
        <f>DetalleExp!AQ1160</f>
        <v>TESORERIA - Tesorería</v>
      </c>
      <c r="M1160" s="7" t="str">
        <f>DetalleExp!AR1160</f>
        <v>DCYT#MS - Dirección de contabilidad y tesorería</v>
      </c>
      <c r="N1160" s="7">
        <f>DetalleExp!AS1160</f>
        <v>44334</v>
      </c>
      <c r="O1160" s="27">
        <f ca="1">ROUNDUP(TODAY()-N1160,0)</f>
        <v>21</v>
      </c>
      <c r="P1160" s="27">
        <f ca="1">ROUNDUP(TODAY()-B1160,0)</f>
        <v>39</v>
      </c>
      <c r="Q1160" s="1" t="str">
        <f>IFERROR(IF(A1160="Ordenes de Compra",VLOOKUP($E1160,'Ordenes de Compra'!$A$2:$E$1712,5,0),"Sin OC"),"Sin dato")</f>
        <v>29.0.0.46.0</v>
      </c>
      <c r="R1160" s="28" t="str">
        <f>IFERROR(IF(A1160="Ordenes de Compra",VLOOKUP($I1160,'Ordenes de Compra'!$B$2:$E$1712,3,0),"Sin OC"),"Sin dato")</f>
        <v>Sin dato</v>
      </c>
      <c r="S1160" s="1" t="str">
        <f>VLOOKUP($U1160,'Tablas intermedias'!$C$1:$H$222,5,0)</f>
        <v>Tesorería</v>
      </c>
      <c r="T1160" s="29" t="str">
        <f t="shared" si="55"/>
        <v>OK</v>
      </c>
      <c r="U1160" s="30" t="str">
        <f t="shared" si="56"/>
        <v>MWEIMANTESORERIA - TesoreríaDCYT#MS - Dirección de contabilidad y tesorería</v>
      </c>
      <c r="V1160" s="1" t="str">
        <f>VLOOKUP(U1160,'Tablas intermedias'!$C$1:$H$222,6,0)</f>
        <v>No</v>
      </c>
      <c r="W1160" s="1" t="str">
        <f ca="1">IF(O1160&lt;30,"menos de 30 días","más de 30 días")</f>
        <v>menos de 30 días</v>
      </c>
    </row>
    <row r="1161" spans="1:23" ht="14.25" hidden="1" thickTop="1" thickBot="1" x14ac:dyDescent="0.25">
      <c r="A1161" s="17" t="str">
        <f>IF(DetalleExp!H1161='Tablas intermedias'!$A$2,"Ordenes de Compra",IF(DetalleExp!H1161='Tablas intermedias'!$A$3,"Financiamiento Internacional","Legítimo Abono"))</f>
        <v>Ordenes de Compra</v>
      </c>
      <c r="B1161" s="7">
        <f>DetalleExp!E1161</f>
        <v>44316</v>
      </c>
      <c r="C1161" s="1" t="str">
        <f>DetalleExp!A1161</f>
        <v>EX-2021-37808369-APN-DCYT#MS</v>
      </c>
      <c r="D1161" s="1" t="str">
        <f>IF(A1161="Ordenes de Compra",VLOOKUP(C1161,Autogestión!$B$2:$D$5090,3,0),IF(A1161="Legítimo Abono",VLOOKUP(C1161,NoAmpOC!$B$2:$H$988,7,0),"Factura"))</f>
        <v>Factura</v>
      </c>
      <c r="E1161" s="26" t="str">
        <f>IF(A1161="Ordenes de Compra",VLOOKUP($C1161,Autogestión!$B$2:$G$5090,6,0),IF(A1161="Financiamiento Internacional",VLOOKUP($C1161,FinInt!$B$2:$G$508,6,0),"Legítimo Abono"))</f>
        <v>80-0010-LPU20</v>
      </c>
      <c r="F1161" s="26" t="str">
        <f>IF($A1161="Ordenes de Compra","ARS",IF($A1161="Financiamiento Internacional",VLOOKUP($C1161,FinInt!$B$2:$Q$508,15,0),VLOOKUP($C1161,NoAmpOC!$B$2:$T$988,18,0)))</f>
        <v>ARS</v>
      </c>
      <c r="G1161" s="5">
        <f>IF($A1161="Ordenes de Compra",VLOOKUP($C1161,Autogestión!$B$2:$H$5090,7,0),IF($A1161="Financiamiento Internacional",VLOOKUP($C1161,FinInt!$B$2:$Q$1308,16,0),VLOOKUP($C1161,NoAmpOC!$B$2:$T$988,19,0)))</f>
        <v>1209000</v>
      </c>
      <c r="H1161" s="5">
        <f t="shared" si="54"/>
        <v>1209000</v>
      </c>
      <c r="I1161" s="26" t="str">
        <f>IF($A1161="Ordenes de Compra",VLOOKUP($C1161,Autogestión!$B$2:$J$5090,9,0),IF($A1161="Financiamiento Internacional",VLOOKUP($C1161,FinInt!$B$2:$G$1555,6,0),"Legitimo Abono"))</f>
        <v>80-1024-OC21</v>
      </c>
      <c r="J1161" s="1" t="str">
        <f>IF($A1161="Ordenes de Compra",VLOOKUP($C1161,Autogestión!$B$2:$R$5090,17,0),IF($A1161="Financiamiento Internacional",VLOOKUP($C1161,FinInt!$B$2:$O$1508,14,0),VLOOKUP($C1161,NoAmpOC!$B$2:$R$988,17,0)))</f>
        <v>LABORATORIO LKM S.A.</v>
      </c>
      <c r="K1161" s="7" t="str">
        <f>DetalleExp!AP1161</f>
        <v>MCHERRERA</v>
      </c>
      <c r="L1161" s="7" t="str">
        <f>DetalleExp!AQ1161</f>
        <v>LIQUIDACION_GASTOS - Liquidación de gastos</v>
      </c>
      <c r="M1161" s="7" t="str">
        <f>DetalleExp!AR1161</f>
        <v>DCYT#MS - Dirección de contabilidad y tesorería</v>
      </c>
      <c r="N1161" s="7">
        <f>DetalleExp!AS1161</f>
        <v>44323</v>
      </c>
      <c r="O1161" s="27">
        <f ca="1">ROUNDUP(TODAY()-N1161,0)</f>
        <v>32</v>
      </c>
      <c r="P1161" s="27">
        <f ca="1">ROUNDUP(TODAY()-B1161,0)</f>
        <v>39</v>
      </c>
      <c r="Q1161" s="1" t="str">
        <f>IFERROR(IF(A1161="Ordenes de Compra",VLOOKUP($E1161,'Ordenes de Compra'!$A$2:$E$1712,5,0),"Sin OC"),"Sin dato")</f>
        <v>29.0.0.46.0</v>
      </c>
      <c r="R1161" s="28">
        <f>IFERROR(IF(A1161="Ordenes de Compra",VLOOKUP($I1161,'Ordenes de Compra'!$B$2:$E$1712,3,0),"Sin OC"),"Sin dato")</f>
        <v>4879500</v>
      </c>
      <c r="S1161" s="1" t="str">
        <f>VLOOKUP($U1161,'Tablas intermedias'!$C$1:$H$222,5,0)</f>
        <v>Contabilidad</v>
      </c>
      <c r="T1161" s="29" t="str">
        <f t="shared" si="55"/>
        <v>OK</v>
      </c>
      <c r="U1161" s="30" t="str">
        <f t="shared" si="56"/>
        <v>MCHERRERALIQUIDACION_GASTOS - Liquidación de gastosDCYT#MS - Dirección de contabilidad y tesorería</v>
      </c>
      <c r="V1161" s="1" t="str">
        <f>VLOOKUP(U1161,'Tablas intermedias'!$C$1:$H$222,6,0)</f>
        <v>Si</v>
      </c>
      <c r="W1161" s="1" t="str">
        <f ca="1">IF(O1161&lt;30,"menos de 30 días","más de 30 días")</f>
        <v>más de 30 días</v>
      </c>
    </row>
    <row r="1162" spans="1:23" ht="14.25" hidden="1" thickTop="1" thickBot="1" x14ac:dyDescent="0.25">
      <c r="A1162" s="17" t="str">
        <f>IF(DetalleExp!H1162='Tablas intermedias'!$A$2,"Ordenes de Compra",IF(DetalleExp!H1162='Tablas intermedias'!$A$3,"Financiamiento Internacional","Legítimo Abono"))</f>
        <v>Ordenes de Compra</v>
      </c>
      <c r="B1162" s="7">
        <f>DetalleExp!E1162</f>
        <v>44316</v>
      </c>
      <c r="C1162" s="1" t="str">
        <f>DetalleExp!A1162</f>
        <v>EX-2021-37919549-APN-DCYT#MS</v>
      </c>
      <c r="D1162" s="1" t="str">
        <f>IF(A1162="Ordenes de Compra",VLOOKUP(C1162,Autogestión!$B$2:$D$5090,3,0),IF(A1162="Legítimo Abono",VLOOKUP(C1162,NoAmpOC!$B$2:$H$988,7,0),"Factura"))</f>
        <v>Factura</v>
      </c>
      <c r="E1162" s="26" t="str">
        <f>IF(A1162="Ordenes de Compra",VLOOKUP($C1162,Autogestión!$B$2:$G$5090,6,0),IF(A1162="Financiamiento Internacional",VLOOKUP($C1162,FinInt!$B$2:$G$508,6,0),"Legítimo Abono"))</f>
        <v>80-0011-LPU20</v>
      </c>
      <c r="F1162" s="26" t="str">
        <f>IF($A1162="Ordenes de Compra","ARS",IF($A1162="Financiamiento Internacional",VLOOKUP($C1162,FinInt!$B$2:$Q$508,15,0),VLOOKUP($C1162,NoAmpOC!$B$2:$T$988,18,0)))</f>
        <v>ARS</v>
      </c>
      <c r="G1162" s="5">
        <f>IF($A1162="Ordenes de Compra",VLOOKUP($C1162,Autogestión!$B$2:$H$5090,7,0),IF($A1162="Financiamiento Internacional",VLOOKUP($C1162,FinInt!$B$2:$Q$1308,16,0),VLOOKUP($C1162,NoAmpOC!$B$2:$T$988,19,0)))</f>
        <v>7127274</v>
      </c>
      <c r="H1162" s="5">
        <f t="shared" si="54"/>
        <v>7127274</v>
      </c>
      <c r="I1162" s="26" t="str">
        <f>IF($A1162="Ordenes de Compra",VLOOKUP($C1162,Autogestión!$B$2:$J$5090,9,0),IF($A1162="Financiamiento Internacional",VLOOKUP($C1162,FinInt!$B$2:$G$1555,6,0),"Legitimo Abono"))</f>
        <v xml:space="preserve"> 80-0011-LPU20</v>
      </c>
      <c r="J1162" s="1" t="str">
        <f>IF($A1162="Ordenes de Compra",VLOOKUP($C1162,Autogestión!$B$2:$R$5090,17,0),IF($A1162="Financiamiento Internacional",VLOOKUP($C1162,FinInt!$B$2:$O$1508,14,0),VLOOKUP($C1162,NoAmpOC!$B$2:$R$988,17,0)))</f>
        <v xml:space="preserve">LAFEDAR S.A. </v>
      </c>
      <c r="K1162" s="7" t="str">
        <f>DetalleExp!AP1162</f>
        <v>MARAALVAREZ</v>
      </c>
      <c r="L1162" s="7" t="str">
        <f>DetalleExp!AQ1162</f>
        <v>TESORERIA - Tesorería</v>
      </c>
      <c r="M1162" s="7" t="str">
        <f>DetalleExp!AR1162</f>
        <v>DCYT#MS - Dirección de contabilidad y tesorería</v>
      </c>
      <c r="N1162" s="7">
        <f>DetalleExp!AS1162</f>
        <v>44336</v>
      </c>
      <c r="O1162" s="27">
        <f ca="1">ROUNDUP(TODAY()-N1162,0)</f>
        <v>19</v>
      </c>
      <c r="P1162" s="27">
        <f ca="1">ROUNDUP(TODAY()-B1162,0)</f>
        <v>39</v>
      </c>
      <c r="Q1162" s="1" t="str">
        <f>IFERROR(IF(A1162="Ordenes de Compra",VLOOKUP($E1162,'Ordenes de Compra'!$A$2:$E$1712,5,0),"Sin OC"),"Sin dato")</f>
        <v>29.0.0.45.0</v>
      </c>
      <c r="R1162" s="28" t="str">
        <f>IFERROR(IF(A1162="Ordenes de Compra",VLOOKUP($I1162,'Ordenes de Compra'!$B$2:$E$1712,3,0),"Sin OC"),"Sin dato")</f>
        <v>Sin dato</v>
      </c>
      <c r="S1162" s="1" t="str">
        <f>VLOOKUP($U1162,'Tablas intermedias'!$C$1:$H$222,5,0)</f>
        <v>Tesorería</v>
      </c>
      <c r="T1162" s="29" t="str">
        <f t="shared" si="55"/>
        <v>OK</v>
      </c>
      <c r="U1162" s="30" t="str">
        <f t="shared" si="56"/>
        <v>MARAALVAREZTESORERIA - TesoreríaDCYT#MS - Dirección de contabilidad y tesorería</v>
      </c>
      <c r="V1162" s="1" t="str">
        <f>VLOOKUP(U1162,'Tablas intermedias'!$C$1:$H$222,6,0)</f>
        <v>No</v>
      </c>
      <c r="W1162" s="1" t="str">
        <f ca="1">IF(O1162&lt;30,"menos de 30 días","más de 30 días")</f>
        <v>menos de 30 días</v>
      </c>
    </row>
    <row r="1163" spans="1:23" ht="14.25" hidden="1" thickTop="1" thickBot="1" x14ac:dyDescent="0.25">
      <c r="A1163" s="17" t="str">
        <f>IF(DetalleExp!H1163='Tablas intermedias'!$A$2,"Ordenes de Compra",IF(DetalleExp!H1163='Tablas intermedias'!$A$3,"Financiamiento Internacional","Legítimo Abono"))</f>
        <v>Ordenes de Compra</v>
      </c>
      <c r="B1163" s="7">
        <f>DetalleExp!E1163</f>
        <v>44316</v>
      </c>
      <c r="C1163" s="1" t="str">
        <f>DetalleExp!A1163</f>
        <v>EX-2021-38014843-APN-DCYT#MS</v>
      </c>
      <c r="D1163" s="1" t="str">
        <f>IF(A1163="Ordenes de Compra",VLOOKUP(C1163,Autogestión!$B$2:$D$5090,3,0),IF(A1163="Legítimo Abono",VLOOKUP(C1163,NoAmpOC!$B$2:$H$988,7,0),"Factura"))</f>
        <v>Factura</v>
      </c>
      <c r="E1163" s="26" t="str">
        <f>IF(A1163="Ordenes de Compra",VLOOKUP($C1163,Autogestión!$B$2:$G$5090,6,0),IF(A1163="Financiamiento Internacional",VLOOKUP($C1163,FinInt!$B$2:$G$508,6,0),"Legítimo Abono"))</f>
        <v>80-0028-CDI17</v>
      </c>
      <c r="F1163" s="26" t="str">
        <f>IF($A1163="Ordenes de Compra","ARS",IF($A1163="Financiamiento Internacional",VLOOKUP($C1163,FinInt!$B$2:$Q$508,15,0),VLOOKUP($C1163,NoAmpOC!$B$2:$T$988,18,0)))</f>
        <v>ARS</v>
      </c>
      <c r="G1163" s="5">
        <f>IF($A1163="Ordenes de Compra",VLOOKUP($C1163,Autogestión!$B$2:$H$5090,7,0),IF($A1163="Financiamiento Internacional",VLOOKUP($C1163,FinInt!$B$2:$Q$1308,16,0),VLOOKUP($C1163,NoAmpOC!$B$2:$T$988,19,0)))</f>
        <v>13820.55</v>
      </c>
      <c r="H1163" s="5">
        <f t="shared" si="54"/>
        <v>13820.55</v>
      </c>
      <c r="I1163" s="26" t="str">
        <f>IF($A1163="Ordenes de Compra",VLOOKUP($C1163,Autogestión!$B$2:$J$5090,9,0),IF($A1163="Financiamiento Internacional",VLOOKUP($C1163,FinInt!$B$2:$G$1555,6,0),"Legitimo Abono"))</f>
        <v>80-1000-CON18</v>
      </c>
      <c r="J1163" s="1" t="str">
        <f>IF($A1163="Ordenes de Compra",VLOOKUP($C1163,Autogestión!$B$2:$R$5090,17,0),IF($A1163="Financiamiento Internacional",VLOOKUP($C1163,FinInt!$B$2:$O$1508,14,0),VLOOKUP($C1163,NoAmpOC!$B$2:$R$988,17,0)))</f>
        <v>CORREO OFICIAL DE LA REPÚBLICA ARGENTINA S.A..</v>
      </c>
      <c r="K1163" s="7" t="str">
        <f>DetalleExp!AP1163</f>
        <v>DNMYTS#MS-REMEDIAR-ADMIN</v>
      </c>
      <c r="L1163" s="7" t="str">
        <f>DetalleExp!AQ1163</f>
        <v>REMEDIAR-ADMIN - Programa remediar - administración</v>
      </c>
      <c r="M1163" s="7" t="str">
        <f>DetalleExp!AR1163</f>
        <v>DNMYTS#MS - Dirección nacional de medicamentos y tecnología sanitaria</v>
      </c>
      <c r="N1163" s="7">
        <f>DetalleExp!AS1163</f>
        <v>44319</v>
      </c>
      <c r="O1163" s="27">
        <f ca="1">ROUNDUP(TODAY()-N1163,0)</f>
        <v>36</v>
      </c>
      <c r="P1163" s="27">
        <f ca="1">ROUNDUP(TODAY()-B1163,0)</f>
        <v>39</v>
      </c>
      <c r="Q1163" s="1" t="str">
        <f>IFERROR(IF(A1163="Ordenes de Compra",VLOOKUP($E1163,'Ordenes de Compra'!$A$2:$E$1712,5,0),"Sin OC"),"Sin dato")</f>
        <v>29.0.0.5.0</v>
      </c>
      <c r="R1163" s="28">
        <f>IFERROR(IF(A1163="Ordenes de Compra",VLOOKUP($I1163,'Ordenes de Compra'!$B$2:$E$1712,3,0),"Sin OC"),"Sin dato")</f>
        <v>473612041.07999998</v>
      </c>
      <c r="S1163" s="1" t="str">
        <f>VLOOKUP($U1163,'Tablas intermedias'!$C$1:$H$222,5,0)</f>
        <v>Programa</v>
      </c>
      <c r="T1163" s="29" t="str">
        <f t="shared" si="55"/>
        <v>OK</v>
      </c>
      <c r="U1163" s="30" t="str">
        <f t="shared" si="56"/>
        <v>DNMYTS#MS-REMEDIAR-ADMINREMEDIAR-ADMIN - Programa remediar - administraciónDNMYTS#MS - Dirección nacional de medicamentos y tecnología sanitaria</v>
      </c>
      <c r="V1163" s="1" t="str">
        <f>VLOOKUP(U1163,'Tablas intermedias'!$C$1:$H$222,6,0)</f>
        <v>Si</v>
      </c>
      <c r="W1163" s="1" t="str">
        <f ca="1">IF(O1163&lt;30,"menos de 30 días","más de 30 días")</f>
        <v>más de 30 días</v>
      </c>
    </row>
    <row r="1164" spans="1:23" ht="14.25" hidden="1" thickTop="1" thickBot="1" x14ac:dyDescent="0.25">
      <c r="A1164" s="17" t="str">
        <f>IF(DetalleExp!H1164='Tablas intermedias'!$A$2,"Ordenes de Compra",IF(DetalleExp!H1164='Tablas intermedias'!$A$3,"Financiamiento Internacional","Legítimo Abono"))</f>
        <v>Legítimo Abono</v>
      </c>
      <c r="B1164" s="7">
        <f>DetalleExp!E1164</f>
        <v>44316</v>
      </c>
      <c r="C1164" s="1" t="str">
        <f>DetalleExp!A1164</f>
        <v>EX-2021-38078703-APN-DD#MS</v>
      </c>
      <c r="D1164" s="1" t="str">
        <f>IF(A1164="Ordenes de Compra",VLOOKUP(C1164,Autogestión!$B$2:$D$5090,3,0),IF(A1164="Legítimo Abono",VLOOKUP(C1164,NoAmpOC!$B$2:$H$988,7,0),"Factura"))</f>
        <v>Factura B</v>
      </c>
      <c r="E1164" s="26" t="str">
        <f>IF(A1164="Ordenes de Compra",VLOOKUP($C1164,Autogestión!$B$2:$G$5090,6,0),IF(A1164="Financiamiento Internacional",VLOOKUP($C1164,FinInt!$B$2:$G$508,6,0),"Legítimo Abono"))</f>
        <v>Legítimo Abono</v>
      </c>
      <c r="F1164" s="26" t="str">
        <f>IF($A1164="Ordenes de Compra","ARS",IF($A1164="Financiamiento Internacional",VLOOKUP($C1164,FinInt!$B$2:$Q$508,15,0),VLOOKUP($C1164,NoAmpOC!$B$2:$T$988,18,0)))</f>
        <v>ARS</v>
      </c>
      <c r="G1164" s="5">
        <f>IF($A1164="Ordenes de Compra",VLOOKUP($C1164,Autogestión!$B$2:$H$5090,7,0),IF($A1164="Financiamiento Internacional",VLOOKUP($C1164,FinInt!$B$2:$Q$1308,16,0),VLOOKUP($C1164,NoAmpOC!$B$2:$T$988,19,0)))</f>
        <v>12793094.99</v>
      </c>
      <c r="H1164" s="5">
        <f t="shared" si="54"/>
        <v>12793094.99</v>
      </c>
      <c r="I1164" s="26" t="str">
        <f>IF($A1164="Ordenes de Compra",VLOOKUP($C1164,Autogestión!$B$2:$J$5090,9,0),IF($A1164="Financiamiento Internacional",VLOOKUP($C1164,FinInt!$B$2:$G$1555,6,0),"Legitimo Abono"))</f>
        <v>Legitimo Abono</v>
      </c>
      <c r="J1164" s="1" t="str">
        <f>IF($A1164="Ordenes de Compra",VLOOKUP($C1164,Autogestión!$B$2:$R$5090,17,0),IF($A1164="Financiamiento Internacional",VLOOKUP($C1164,FinInt!$B$2:$O$1508,14,0),VLOOKUP($C1164,NoAmpOC!$B$2:$R$988,17,0)))</f>
        <v>CORREO OFICIAL DE LA REPÚBLICA ARGENTINA S.A..</v>
      </c>
      <c r="K1164" s="7" t="str">
        <f>DetalleExp!AP1164</f>
        <v>DNMYTS#MS-REMEDIAR-ADMIN</v>
      </c>
      <c r="L1164" s="7" t="str">
        <f>DetalleExp!AQ1164</f>
        <v>REMEDIAR-ADMIN - Programa remediar - administración</v>
      </c>
      <c r="M1164" s="7" t="str">
        <f>DetalleExp!AR1164</f>
        <v>DNMYTS#MS - Dirección nacional de medicamentos y tecnología sanitaria</v>
      </c>
      <c r="N1164" s="7">
        <f>DetalleExp!AS1164</f>
        <v>44319</v>
      </c>
      <c r="O1164" s="27">
        <f ca="1">ROUNDUP(TODAY()-N1164,0)</f>
        <v>36</v>
      </c>
      <c r="P1164" s="27">
        <f ca="1">ROUNDUP(TODAY()-B1164,0)</f>
        <v>39</v>
      </c>
      <c r="Q1164" s="1" t="str">
        <f>IFERROR(IF(A1164="Ordenes de Compra",VLOOKUP($E1164,'Ordenes de Compra'!$A$2:$E$1712,5,0),"Sin OC"),"Sin dato")</f>
        <v>Sin OC</v>
      </c>
      <c r="R1164" s="28" t="str">
        <f>IFERROR(IF(A1164="Ordenes de Compra",VLOOKUP($I1164,'Ordenes de Compra'!$B$2:$E$1712,3,0),"Sin OC"),"Sin dato")</f>
        <v>Sin OC</v>
      </c>
      <c r="S1164" s="1" t="str">
        <f>VLOOKUP($U1164,'Tablas intermedias'!$C$1:$H$222,5,0)</f>
        <v>Programa</v>
      </c>
      <c r="T1164" s="29" t="str">
        <f t="shared" si="55"/>
        <v>OK</v>
      </c>
      <c r="U1164" s="30" t="str">
        <f t="shared" si="56"/>
        <v>DNMYTS#MS-REMEDIAR-ADMINREMEDIAR-ADMIN - Programa remediar - administraciónDNMYTS#MS - Dirección nacional de medicamentos y tecnología sanitaria</v>
      </c>
      <c r="V1164" s="1" t="str">
        <f>VLOOKUP(U1164,'Tablas intermedias'!$C$1:$H$222,6,0)</f>
        <v>Si</v>
      </c>
      <c r="W1164" s="1" t="str">
        <f ca="1">IF(O1164&lt;30,"menos de 30 días","más de 30 días")</f>
        <v>más de 30 días</v>
      </c>
    </row>
    <row r="1165" spans="1:23" ht="14.25" hidden="1" thickTop="1" thickBot="1" x14ac:dyDescent="0.25">
      <c r="A1165" s="17" t="str">
        <f>IF(DetalleExp!H1165='Tablas intermedias'!$A$2,"Ordenes de Compra",IF(DetalleExp!H1165='Tablas intermedias'!$A$3,"Financiamiento Internacional","Legítimo Abono"))</f>
        <v>Ordenes de Compra</v>
      </c>
      <c r="B1165" s="7">
        <f>DetalleExp!E1165</f>
        <v>44316</v>
      </c>
      <c r="C1165" s="1" t="str">
        <f>DetalleExp!A1165</f>
        <v>EX-2021-38079975-APN-DCYT#MS</v>
      </c>
      <c r="D1165" s="1" t="str">
        <f>IF(A1165="Ordenes de Compra",VLOOKUP(C1165,Autogestión!$B$2:$D$5090,3,0),IF(A1165="Legítimo Abono",VLOOKUP(C1165,NoAmpOC!$B$2:$H$988,7,0),"Factura"))</f>
        <v>Factura</v>
      </c>
      <c r="E1165" s="26" t="str">
        <f>IF(A1165="Ordenes de Compra",VLOOKUP($C1165,Autogestión!$B$2:$G$5090,6,0),IF(A1165="Financiamiento Internacional",VLOOKUP($C1165,FinInt!$B$2:$G$508,6,0),"Legítimo Abono"))</f>
        <v>80-0028-CDI17</v>
      </c>
      <c r="F1165" s="26" t="str">
        <f>IF($A1165="Ordenes de Compra","ARS",IF($A1165="Financiamiento Internacional",VLOOKUP($C1165,FinInt!$B$2:$Q$508,15,0),VLOOKUP($C1165,NoAmpOC!$B$2:$T$988,18,0)))</f>
        <v>ARS</v>
      </c>
      <c r="G1165" s="5">
        <f>IF($A1165="Ordenes de Compra",VLOOKUP($C1165,Autogestión!$B$2:$H$5090,7,0),IF($A1165="Financiamiento Internacional",VLOOKUP($C1165,FinInt!$B$2:$Q$1308,16,0),VLOOKUP($C1165,NoAmpOC!$B$2:$T$988,19,0)))</f>
        <v>4084850.64</v>
      </c>
      <c r="H1165" s="5">
        <f t="shared" si="54"/>
        <v>4084850.64</v>
      </c>
      <c r="I1165" s="26" t="str">
        <f>IF($A1165="Ordenes de Compra",VLOOKUP($C1165,Autogestión!$B$2:$J$5090,9,0),IF($A1165="Financiamiento Internacional",VLOOKUP($C1165,FinInt!$B$2:$G$1555,6,0),"Legitimo Abono"))</f>
        <v>80-1198-CON20</v>
      </c>
      <c r="J1165" s="1" t="str">
        <f>IF($A1165="Ordenes de Compra",VLOOKUP($C1165,Autogestión!$B$2:$R$5090,17,0),IF($A1165="Financiamiento Internacional",VLOOKUP($C1165,FinInt!$B$2:$O$1508,14,0),VLOOKUP($C1165,NoAmpOC!$B$2:$R$988,17,0)))</f>
        <v>CORREO OFICIAL DE LA REPÚBLICA ARGENTINA S.A..</v>
      </c>
      <c r="K1165" s="7" t="str">
        <f>DetalleExp!AP1165</f>
        <v>DNMYTS#MS-REMEDIAR-ADMIN</v>
      </c>
      <c r="L1165" s="7" t="str">
        <f>DetalleExp!AQ1165</f>
        <v>REMEDIAR-ADMIN - Programa remediar - administración</v>
      </c>
      <c r="M1165" s="7" t="str">
        <f>DetalleExp!AR1165</f>
        <v>DNMYTS#MS - Dirección nacional de medicamentos y tecnología sanitaria</v>
      </c>
      <c r="N1165" s="7">
        <f>DetalleExp!AS1165</f>
        <v>44319</v>
      </c>
      <c r="O1165" s="27">
        <f ca="1">ROUNDUP(TODAY()-N1165,0)</f>
        <v>36</v>
      </c>
      <c r="P1165" s="27">
        <f ca="1">ROUNDUP(TODAY()-B1165,0)</f>
        <v>39</v>
      </c>
      <c r="Q1165" s="1" t="str">
        <f>IFERROR(IF(A1165="Ordenes de Compra",VLOOKUP($E1165,'Ordenes de Compra'!$A$2:$E$1712,5,0),"Sin OC"),"Sin dato")</f>
        <v>29.0.0.5.0</v>
      </c>
      <c r="R1165" s="28">
        <f>IFERROR(IF(A1165="Ordenes de Compra",VLOOKUP($I1165,'Ordenes de Compra'!$B$2:$E$1712,3,0),"Sin OC"),"Sin dato")</f>
        <v>689171613</v>
      </c>
      <c r="S1165" s="1" t="str">
        <f>VLOOKUP($U1165,'Tablas intermedias'!$C$1:$H$222,5,0)</f>
        <v>Programa</v>
      </c>
      <c r="T1165" s="29" t="str">
        <f t="shared" si="55"/>
        <v>OK</v>
      </c>
      <c r="U1165" s="30" t="str">
        <f t="shared" si="56"/>
        <v>DNMYTS#MS-REMEDIAR-ADMINREMEDIAR-ADMIN - Programa remediar - administraciónDNMYTS#MS - Dirección nacional de medicamentos y tecnología sanitaria</v>
      </c>
      <c r="V1165" s="1" t="str">
        <f>VLOOKUP(U1165,'Tablas intermedias'!$C$1:$H$222,6,0)</f>
        <v>Si</v>
      </c>
      <c r="W1165" s="1" t="str">
        <f ca="1">IF(O1165&lt;30,"menos de 30 días","más de 30 días")</f>
        <v>más de 30 días</v>
      </c>
    </row>
    <row r="1166" spans="1:23" ht="14.25" hidden="1" thickTop="1" thickBot="1" x14ac:dyDescent="0.25">
      <c r="A1166" s="17" t="str">
        <f>IF(DetalleExp!H1166='Tablas intermedias'!$A$2,"Ordenes de Compra",IF(DetalleExp!H1166='Tablas intermedias'!$A$3,"Financiamiento Internacional","Legítimo Abono"))</f>
        <v>Ordenes de Compra</v>
      </c>
      <c r="B1166" s="7">
        <f>DetalleExp!E1166</f>
        <v>44316</v>
      </c>
      <c r="C1166" s="1" t="str">
        <f>DetalleExp!A1166</f>
        <v>EX-2021-38080597-APN-DCYT#MS</v>
      </c>
      <c r="D1166" s="1" t="str">
        <f>IF(A1166="Ordenes de Compra",VLOOKUP(C1166,Autogestión!$B$2:$D$5090,3,0),IF(A1166="Legítimo Abono",VLOOKUP(C1166,NoAmpOC!$B$2:$H$988,7,0),"Factura"))</f>
        <v>Factura</v>
      </c>
      <c r="E1166" s="26" t="str">
        <f>IF(A1166="Ordenes de Compra",VLOOKUP($C1166,Autogestión!$B$2:$G$5090,6,0),IF(A1166="Financiamiento Internacional",VLOOKUP($C1166,FinInt!$B$2:$G$508,6,0),"Legítimo Abono"))</f>
        <v>80-0028-CDI17</v>
      </c>
      <c r="F1166" s="26" t="str">
        <f>IF($A1166="Ordenes de Compra","ARS",IF($A1166="Financiamiento Internacional",VLOOKUP($C1166,FinInt!$B$2:$Q$508,15,0),VLOOKUP($C1166,NoAmpOC!$B$2:$T$988,18,0)))</f>
        <v>ARS</v>
      </c>
      <c r="G1166" s="5">
        <f>IF($A1166="Ordenes de Compra",VLOOKUP($C1166,Autogestión!$B$2:$H$5090,7,0),IF($A1166="Financiamiento Internacional",VLOOKUP($C1166,FinInt!$B$2:$Q$1308,16,0),VLOOKUP($C1166,NoAmpOC!$B$2:$T$988,19,0)))</f>
        <v>3067334.78</v>
      </c>
      <c r="H1166" s="5">
        <f t="shared" si="54"/>
        <v>3067334.78</v>
      </c>
      <c r="I1166" s="26" t="str">
        <f>IF($A1166="Ordenes de Compra",VLOOKUP($C1166,Autogestión!$B$2:$J$5090,9,0),IF($A1166="Financiamiento Internacional",VLOOKUP($C1166,FinInt!$B$2:$G$1555,6,0),"Legitimo Abono"))</f>
        <v>80-1198-CON20</v>
      </c>
      <c r="J1166" s="1" t="str">
        <f>IF($A1166="Ordenes de Compra",VLOOKUP($C1166,Autogestión!$B$2:$R$5090,17,0),IF($A1166="Financiamiento Internacional",VLOOKUP($C1166,FinInt!$B$2:$O$1508,14,0),VLOOKUP($C1166,NoAmpOC!$B$2:$R$988,17,0)))</f>
        <v>CORREO OFICIAL DE LA REPÚBLICA ARGENTINA S.A..</v>
      </c>
      <c r="K1166" s="7" t="str">
        <f>DetalleExp!AP1166</f>
        <v>DNMYTS#MS-REMEDIAR-ADMIN</v>
      </c>
      <c r="L1166" s="7" t="str">
        <f>DetalleExp!AQ1166</f>
        <v>REMEDIAR-ADMIN - Programa remediar - administración</v>
      </c>
      <c r="M1166" s="7" t="str">
        <f>DetalleExp!AR1166</f>
        <v>DNMYTS#MS - Dirección nacional de medicamentos y tecnología sanitaria</v>
      </c>
      <c r="N1166" s="7">
        <f>DetalleExp!AS1166</f>
        <v>44319</v>
      </c>
      <c r="O1166" s="27">
        <f ca="1">ROUNDUP(TODAY()-N1166,0)</f>
        <v>36</v>
      </c>
      <c r="P1166" s="27">
        <f ca="1">ROUNDUP(TODAY()-B1166,0)</f>
        <v>39</v>
      </c>
      <c r="Q1166" s="1" t="str">
        <f>IFERROR(IF(A1166="Ordenes de Compra",VLOOKUP($E1166,'Ordenes de Compra'!$A$2:$E$1712,5,0),"Sin OC"),"Sin dato")</f>
        <v>29.0.0.5.0</v>
      </c>
      <c r="R1166" s="28">
        <f>IFERROR(IF(A1166="Ordenes de Compra",VLOOKUP($I1166,'Ordenes de Compra'!$B$2:$E$1712,3,0),"Sin OC"),"Sin dato")</f>
        <v>689171613</v>
      </c>
      <c r="S1166" s="1" t="str">
        <f>VLOOKUP($U1166,'Tablas intermedias'!$C$1:$H$222,5,0)</f>
        <v>Programa</v>
      </c>
      <c r="T1166" s="29" t="str">
        <f t="shared" si="55"/>
        <v>OK</v>
      </c>
      <c r="U1166" s="30" t="str">
        <f t="shared" si="56"/>
        <v>DNMYTS#MS-REMEDIAR-ADMINREMEDIAR-ADMIN - Programa remediar - administraciónDNMYTS#MS - Dirección nacional de medicamentos y tecnología sanitaria</v>
      </c>
      <c r="V1166" s="1" t="str">
        <f>VLOOKUP(U1166,'Tablas intermedias'!$C$1:$H$222,6,0)</f>
        <v>Si</v>
      </c>
      <c r="W1166" s="1" t="str">
        <f ca="1">IF(O1166&lt;30,"menos de 30 días","más de 30 días")</f>
        <v>más de 30 días</v>
      </c>
    </row>
    <row r="1167" spans="1:23" ht="14.25" hidden="1" thickTop="1" thickBot="1" x14ac:dyDescent="0.25">
      <c r="A1167" s="17" t="str">
        <f>IF(DetalleExp!H1167='Tablas intermedias'!$A$2,"Ordenes de Compra",IF(DetalleExp!H1167='Tablas intermedias'!$A$3,"Financiamiento Internacional","Legítimo Abono"))</f>
        <v>Legítimo Abono</v>
      </c>
      <c r="B1167" s="7">
        <f>DetalleExp!E1167</f>
        <v>44316</v>
      </c>
      <c r="C1167" s="1" t="str">
        <f>DetalleExp!A1167</f>
        <v>EX-2021-38081569-APN-DD#MS</v>
      </c>
      <c r="D1167" s="1" t="str">
        <f>IF(A1167="Ordenes de Compra",VLOOKUP(C1167,Autogestión!$B$2:$D$5090,3,0),IF(A1167="Legítimo Abono",VLOOKUP(C1167,NoAmpOC!$B$2:$H$988,7,0),"Factura"))</f>
        <v>Factura B</v>
      </c>
      <c r="E1167" s="26" t="str">
        <f>IF(A1167="Ordenes de Compra",VLOOKUP($C1167,Autogestión!$B$2:$G$5090,6,0),IF(A1167="Financiamiento Internacional",VLOOKUP($C1167,FinInt!$B$2:$G$508,6,0),"Legítimo Abono"))</f>
        <v>Legítimo Abono</v>
      </c>
      <c r="F1167" s="26" t="str">
        <f>IF($A1167="Ordenes de Compra","ARS",IF($A1167="Financiamiento Internacional",VLOOKUP($C1167,FinInt!$B$2:$Q$508,15,0),VLOOKUP($C1167,NoAmpOC!$B$2:$T$988,18,0)))</f>
        <v>ARS</v>
      </c>
      <c r="G1167" s="5">
        <f>IF($A1167="Ordenes de Compra",VLOOKUP($C1167,Autogestión!$B$2:$H$5090,7,0),IF($A1167="Financiamiento Internacional",VLOOKUP($C1167,FinInt!$B$2:$Q$1308,16,0),VLOOKUP($C1167,NoAmpOC!$B$2:$T$988,19,0)))</f>
        <v>2216930.9300000002</v>
      </c>
      <c r="H1167" s="5">
        <f t="shared" si="54"/>
        <v>2216930.9300000002</v>
      </c>
      <c r="I1167" s="26" t="str">
        <f>IF($A1167="Ordenes de Compra",VLOOKUP($C1167,Autogestión!$B$2:$J$5090,9,0),IF($A1167="Financiamiento Internacional",VLOOKUP($C1167,FinInt!$B$2:$G$1555,6,0),"Legitimo Abono"))</f>
        <v>Legitimo Abono</v>
      </c>
      <c r="J1167" s="1" t="str">
        <f>IF($A1167="Ordenes de Compra",VLOOKUP($C1167,Autogestión!$B$2:$R$5090,17,0),IF($A1167="Financiamiento Internacional",VLOOKUP($C1167,FinInt!$B$2:$O$1508,14,0),VLOOKUP($C1167,NoAmpOC!$B$2:$R$988,17,0)))</f>
        <v>CORREO OFICIAL DE LA REPÚBLICA ARGENTINA S.A..</v>
      </c>
      <c r="K1167" s="7" t="str">
        <f>DetalleExp!AP1167</f>
        <v>DNMYTS#MS-REMEDIAR-ADMIN</v>
      </c>
      <c r="L1167" s="7" t="str">
        <f>DetalleExp!AQ1167</f>
        <v>REMEDIAR-ADMIN - Programa remediar - administración</v>
      </c>
      <c r="M1167" s="7" t="str">
        <f>DetalleExp!AR1167</f>
        <v>DNMYTS#MS - Dirección nacional de medicamentos y tecnología sanitaria</v>
      </c>
      <c r="N1167" s="7">
        <f>DetalleExp!AS1167</f>
        <v>44319</v>
      </c>
      <c r="O1167" s="27">
        <f ca="1">ROUNDUP(TODAY()-N1167,0)</f>
        <v>36</v>
      </c>
      <c r="P1167" s="27">
        <f ca="1">ROUNDUP(TODAY()-B1167,0)</f>
        <v>39</v>
      </c>
      <c r="Q1167" s="1" t="str">
        <f>IFERROR(IF(A1167="Ordenes de Compra",VLOOKUP($E1167,'Ordenes de Compra'!$A$2:$E$1712,5,0),"Sin OC"),"Sin dato")</f>
        <v>Sin OC</v>
      </c>
      <c r="R1167" s="28" t="str">
        <f>IFERROR(IF(A1167="Ordenes de Compra",VLOOKUP($I1167,'Ordenes de Compra'!$B$2:$E$1712,3,0),"Sin OC"),"Sin dato")</f>
        <v>Sin OC</v>
      </c>
      <c r="S1167" s="1" t="str">
        <f>VLOOKUP($U1167,'Tablas intermedias'!$C$1:$H$222,5,0)</f>
        <v>Programa</v>
      </c>
      <c r="T1167" s="29" t="str">
        <f t="shared" si="55"/>
        <v>OK</v>
      </c>
      <c r="U1167" s="30" t="str">
        <f t="shared" si="56"/>
        <v>DNMYTS#MS-REMEDIAR-ADMINREMEDIAR-ADMIN - Programa remediar - administraciónDNMYTS#MS - Dirección nacional de medicamentos y tecnología sanitaria</v>
      </c>
      <c r="V1167" s="1" t="str">
        <f>VLOOKUP(U1167,'Tablas intermedias'!$C$1:$H$222,6,0)</f>
        <v>Si</v>
      </c>
      <c r="W1167" s="1" t="str">
        <f ca="1">IF(O1167&lt;30,"menos de 30 días","más de 30 días")</f>
        <v>más de 30 días</v>
      </c>
    </row>
    <row r="1168" spans="1:23" ht="14.25" hidden="1" thickTop="1" thickBot="1" x14ac:dyDescent="0.25">
      <c r="A1168" s="17" t="str">
        <f>IF(DetalleExp!H1168='Tablas intermedias'!$A$2,"Ordenes de Compra",IF(DetalleExp!H1168='Tablas intermedias'!$A$3,"Financiamiento Internacional","Legítimo Abono"))</f>
        <v>Legítimo Abono</v>
      </c>
      <c r="B1168" s="7">
        <f>DetalleExp!E1168</f>
        <v>44316</v>
      </c>
      <c r="C1168" s="1" t="str">
        <f>DetalleExp!A1168</f>
        <v>EX-2021-38082027-APN-DD#MS</v>
      </c>
      <c r="D1168" s="1" t="str">
        <f>IF(A1168="Ordenes de Compra",VLOOKUP(C1168,Autogestión!$B$2:$D$5090,3,0),IF(A1168="Legítimo Abono",VLOOKUP(C1168,NoAmpOC!$B$2:$H$988,7,0),"Factura"))</f>
        <v>Factura B</v>
      </c>
      <c r="E1168" s="26" t="str">
        <f>IF(A1168="Ordenes de Compra",VLOOKUP($C1168,Autogestión!$B$2:$G$5090,6,0),IF(A1168="Financiamiento Internacional",VLOOKUP($C1168,FinInt!$B$2:$G$508,6,0),"Legítimo Abono"))</f>
        <v>Legítimo Abono</v>
      </c>
      <c r="F1168" s="26" t="str">
        <f>IF($A1168="Ordenes de Compra","ARS",IF($A1168="Financiamiento Internacional",VLOOKUP($C1168,FinInt!$B$2:$Q$508,15,0),VLOOKUP($C1168,NoAmpOC!$B$2:$T$988,18,0)))</f>
        <v>ARS</v>
      </c>
      <c r="G1168" s="5">
        <f>IF($A1168="Ordenes de Compra",VLOOKUP($C1168,Autogestión!$B$2:$H$5090,7,0),IF($A1168="Financiamiento Internacional",VLOOKUP($C1168,FinInt!$B$2:$Q$1308,16,0),VLOOKUP($C1168,NoAmpOC!$B$2:$T$988,19,0)))</f>
        <v>4901203.88</v>
      </c>
      <c r="H1168" s="5">
        <f t="shared" si="54"/>
        <v>4901203.88</v>
      </c>
      <c r="I1168" s="26" t="str">
        <f>IF($A1168="Ordenes de Compra",VLOOKUP($C1168,Autogestión!$B$2:$J$5090,9,0),IF($A1168="Financiamiento Internacional",VLOOKUP($C1168,FinInt!$B$2:$G$1555,6,0),"Legitimo Abono"))</f>
        <v>Legitimo Abono</v>
      </c>
      <c r="J1168" s="1" t="str">
        <f>IF($A1168="Ordenes de Compra",VLOOKUP($C1168,Autogestión!$B$2:$R$5090,17,0),IF($A1168="Financiamiento Internacional",VLOOKUP($C1168,FinInt!$B$2:$O$1508,14,0),VLOOKUP($C1168,NoAmpOC!$B$2:$R$988,17,0)))</f>
        <v>CORREO OFICIAL DE LA REPÚBLICA ARGENTINA S.A..</v>
      </c>
      <c r="K1168" s="7" t="str">
        <f>DetalleExp!AP1168</f>
        <v>DNMYTS#MS-REMEDIAR-ADMIN</v>
      </c>
      <c r="L1168" s="7" t="str">
        <f>DetalleExp!AQ1168</f>
        <v>REMEDIAR-ADMIN - Programa remediar - administración</v>
      </c>
      <c r="M1168" s="7" t="str">
        <f>DetalleExp!AR1168</f>
        <v>DNMYTS#MS - Dirección nacional de medicamentos y tecnología sanitaria</v>
      </c>
      <c r="N1168" s="7">
        <f>DetalleExp!AS1168</f>
        <v>44319</v>
      </c>
      <c r="O1168" s="27">
        <f ca="1">ROUNDUP(TODAY()-N1168,0)</f>
        <v>36</v>
      </c>
      <c r="P1168" s="27">
        <f ca="1">ROUNDUP(TODAY()-B1168,0)</f>
        <v>39</v>
      </c>
      <c r="Q1168" s="1" t="str">
        <f>IFERROR(IF(A1168="Ordenes de Compra",VLOOKUP($E1168,'Ordenes de Compra'!$A$2:$E$1712,5,0),"Sin OC"),"Sin dato")</f>
        <v>Sin OC</v>
      </c>
      <c r="R1168" s="28" t="str">
        <f>IFERROR(IF(A1168="Ordenes de Compra",VLOOKUP($I1168,'Ordenes de Compra'!$B$2:$E$1712,3,0),"Sin OC"),"Sin dato")</f>
        <v>Sin OC</v>
      </c>
      <c r="S1168" s="1" t="str">
        <f>VLOOKUP($U1168,'Tablas intermedias'!$C$1:$H$222,5,0)</f>
        <v>Programa</v>
      </c>
      <c r="T1168" s="29" t="str">
        <f t="shared" si="55"/>
        <v>OK</v>
      </c>
      <c r="U1168" s="30" t="str">
        <f t="shared" si="56"/>
        <v>DNMYTS#MS-REMEDIAR-ADMINREMEDIAR-ADMIN - Programa remediar - administraciónDNMYTS#MS - Dirección nacional de medicamentos y tecnología sanitaria</v>
      </c>
      <c r="V1168" s="1" t="str">
        <f>VLOOKUP(U1168,'Tablas intermedias'!$C$1:$H$222,6,0)</f>
        <v>Si</v>
      </c>
      <c r="W1168" s="1" t="str">
        <f ca="1">IF(O1168&lt;30,"menos de 30 días","más de 30 días")</f>
        <v>más de 30 días</v>
      </c>
    </row>
    <row r="1169" spans="1:23" ht="14.25" hidden="1" thickTop="1" thickBot="1" x14ac:dyDescent="0.25">
      <c r="A1169" s="17" t="str">
        <f>IF(DetalleExp!H1169='Tablas intermedias'!$A$2,"Ordenes de Compra",IF(DetalleExp!H1169='Tablas intermedias'!$A$3,"Financiamiento Internacional","Legítimo Abono"))</f>
        <v>Financiamiento Internacional</v>
      </c>
      <c r="B1169" s="7">
        <f>DetalleExp!E1169</f>
        <v>44318</v>
      </c>
      <c r="C1169" s="1" t="str">
        <f>DetalleExp!A1169</f>
        <v>EX-2021-38259033-APN-DAFYP#MS</v>
      </c>
      <c r="D1169" s="1" t="str">
        <f>IF(A1169="Ordenes de Compra",VLOOKUP(C1169,Autogestión!$B$2:$D$5090,3,0),IF(A1169="Legítimo Abono",VLOOKUP(C1169,NoAmpOC!$B$2:$H$988,7,0),"Factura"))</f>
        <v>Factura</v>
      </c>
      <c r="E1169" s="26" t="str">
        <f>IF(A1169="Ordenes de Compra",VLOOKUP($C1169,Autogestión!$B$2:$G$5090,6,0),IF(A1169="Financiamiento Internacional",VLOOKUP($C1169,FinInt!$B$2:$G$508,6,0),"Legítimo Abono"))</f>
        <v>Programa de Apoyo al Fortalecimiento de la cobertura pública efectiva de salud y un sistema integrado de provisión de salud de calidad. Proyectos BIRF - ARG/19/014 - PNUD</v>
      </c>
      <c r="F1169" s="26" t="str">
        <f>IF($A1169="Ordenes de Compra","ARS",IF($A1169="Financiamiento Internacional",VLOOKUP($C1169,FinInt!$B$2:$Q$508,15,0),VLOOKUP($C1169,NoAmpOC!$B$2:$T$988,18,0)))</f>
        <v>ARS</v>
      </c>
      <c r="G1169" s="5">
        <f>IF($A1169="Ordenes de Compra",VLOOKUP($C1169,Autogestión!$B$2:$H$5090,7,0),IF($A1169="Financiamiento Internacional",VLOOKUP($C1169,FinInt!$B$2:$Q$1308,16,0),VLOOKUP($C1169,NoAmpOC!$B$2:$T$988,19,0)))</f>
        <v>401436.23</v>
      </c>
      <c r="H1169" s="5">
        <f t="shared" si="54"/>
        <v>401436.23</v>
      </c>
      <c r="I1169" s="26" t="str">
        <f>IF($A1169="Ordenes de Compra",VLOOKUP($C1169,Autogestión!$B$2:$J$5090,9,0),IF($A1169="Financiamiento Internacional",VLOOKUP($C1169,FinInt!$B$2:$G$1555,6,0),"Legitimo Abono"))</f>
        <v>Programa de Apoyo al Fortalecimiento de la cobertura pública efectiva de salud y un sistema integrado de provisión de salud de calidad. Proyectos BIRF - ARG/19/014 - PNUD</v>
      </c>
      <c r="J1169" s="1" t="str">
        <f>IF($A1169="Ordenes de Compra",VLOOKUP($C1169,Autogestión!$B$2:$R$5090,17,0),IF($A1169="Financiamiento Internacional",VLOOKUP($C1169,FinInt!$B$2:$O$1508,14,0),VLOOKUP($C1169,NoAmpOC!$B$2:$R$988,17,0)))</f>
        <v>PLAZA DE MAYO ONE SA</v>
      </c>
      <c r="K1169" s="7" t="str">
        <f>DetalleExp!AP1169</f>
        <v>LEOMARQUEZ</v>
      </c>
      <c r="L1169" s="7" t="str">
        <f>DetalleExp!AQ1169</f>
        <v>CONTROL_CONTRATOS - Control de administración de contratos</v>
      </c>
      <c r="M1169" s="7" t="str">
        <f>DetalleExp!AR1169</f>
        <v>DGPFE#MS - Dirección general de proyectos con financiamiento externo</v>
      </c>
      <c r="N1169" s="7">
        <f>DetalleExp!AS1169</f>
        <v>44319</v>
      </c>
      <c r="O1169" s="27">
        <f ca="1">ROUNDUP(TODAY()-N1169,0)</f>
        <v>36</v>
      </c>
      <c r="P1169" s="27">
        <f ca="1">ROUNDUP(TODAY()-B1169,0)</f>
        <v>37</v>
      </c>
      <c r="Q1169" s="1" t="str">
        <f>IFERROR(IF(A1169="Ordenes de Compra",VLOOKUP($E1169,'Ordenes de Compra'!$A$2:$E$1712,5,0),"Sin OC"),"Sin dato")</f>
        <v>Sin OC</v>
      </c>
      <c r="R1169" s="28" t="str">
        <f>IFERROR(IF(A1169="Ordenes de Compra",VLOOKUP($I1169,'Ordenes de Compra'!$B$2:$E$1712,3,0),"Sin OC"),"Sin dato")</f>
        <v>Sin OC</v>
      </c>
      <c r="S1169" s="1" t="str">
        <f>VLOOKUP($U1169,'Tablas intermedias'!$C$1:$H$222,5,0)</f>
        <v>DGPFE</v>
      </c>
      <c r="T1169" s="29" t="str">
        <f t="shared" si="55"/>
        <v>OK</v>
      </c>
      <c r="U1169" s="30" t="str">
        <f t="shared" si="56"/>
        <v>LEOMARQUEZCONTROL_CONTRATOS - Control de administración de contratosDGPFE#MS - Dirección general de proyectos con financiamiento externo</v>
      </c>
      <c r="V1169" s="1" t="str">
        <f>VLOOKUP(U1169,'Tablas intermedias'!$C$1:$H$222,6,0)</f>
        <v>Si</v>
      </c>
      <c r="W1169" s="1" t="str">
        <f ca="1">IF(O1169&lt;30,"menos de 30 días","más de 30 días")</f>
        <v>más de 30 días</v>
      </c>
    </row>
    <row r="1170" spans="1:23" ht="14.25" hidden="1" thickTop="1" thickBot="1" x14ac:dyDescent="0.25">
      <c r="A1170" s="17" t="str">
        <f>IF(DetalleExp!H1170='Tablas intermedias'!$A$2,"Ordenes de Compra",IF(DetalleExp!H1170='Tablas intermedias'!$A$3,"Financiamiento Internacional","Legítimo Abono"))</f>
        <v>Financiamiento Internacional</v>
      </c>
      <c r="B1170" s="7">
        <f>DetalleExp!E1170</f>
        <v>44318</v>
      </c>
      <c r="C1170" s="1" t="str">
        <f>DetalleExp!A1170</f>
        <v>EX-2021-38259738-APN-DAFYP#MS</v>
      </c>
      <c r="D1170" s="1" t="str">
        <f>IF(A1170="Ordenes de Compra",VLOOKUP(C1170,Autogestión!$B$2:$D$5090,3,0),IF(A1170="Legítimo Abono",VLOOKUP(C1170,NoAmpOC!$B$2:$H$988,7,0),"Factura"))</f>
        <v>Factura</v>
      </c>
      <c r="E1170" s="26" t="str">
        <f>IF(A1170="Ordenes de Compra",VLOOKUP($C1170,Autogestión!$B$2:$G$5090,6,0),IF(A1170="Financiamiento Internacional",VLOOKUP($C1170,FinInt!$B$2:$G$508,6,0),"Legítimo Abono"))</f>
        <v>Programa de Apoyo al Fortalecimiento de la cobertura pública efectiva de salud y un sistema integrado de provisión de salud de calidad. Proyectos BIRF - ARG/19/014 - PNUD</v>
      </c>
      <c r="F1170" s="26" t="str">
        <f>IF($A1170="Ordenes de Compra","ARS",IF($A1170="Financiamiento Internacional",VLOOKUP($C1170,FinInt!$B$2:$Q$508,15,0),VLOOKUP($C1170,NoAmpOC!$B$2:$T$988,18,0)))</f>
        <v>ARS</v>
      </c>
      <c r="G1170" s="5">
        <f>IF($A1170="Ordenes de Compra",VLOOKUP($C1170,Autogestión!$B$2:$H$5090,7,0),IF($A1170="Financiamiento Internacional",VLOOKUP($C1170,FinInt!$B$2:$Q$1308,16,0),VLOOKUP($C1170,NoAmpOC!$B$2:$T$988,19,0)))</f>
        <v>164109.47</v>
      </c>
      <c r="H1170" s="5">
        <f t="shared" si="54"/>
        <v>164109.47</v>
      </c>
      <c r="I1170" s="26" t="str">
        <f>IF($A1170="Ordenes de Compra",VLOOKUP($C1170,Autogestión!$B$2:$J$5090,9,0),IF($A1170="Financiamiento Internacional",VLOOKUP($C1170,FinInt!$B$2:$G$1555,6,0),"Legitimo Abono"))</f>
        <v>Programa de Apoyo al Fortalecimiento de la cobertura pública efectiva de salud y un sistema integrado de provisión de salud de calidad. Proyectos BIRF - ARG/19/014 - PNUD</v>
      </c>
      <c r="J1170" s="1" t="str">
        <f>IF($A1170="Ordenes de Compra",VLOOKUP($C1170,Autogestión!$B$2:$R$5090,17,0),IF($A1170="Financiamiento Internacional",VLOOKUP($C1170,FinInt!$B$2:$O$1508,14,0),VLOOKUP($C1170,NoAmpOC!$B$2:$R$988,17,0)))</f>
        <v>PLAZA DE MAYO ONE SA</v>
      </c>
      <c r="K1170" s="7" t="str">
        <f>DetalleExp!AP1170</f>
        <v>NRECABARREN</v>
      </c>
      <c r="L1170" s="7" t="str">
        <f>DetalleExp!AQ1170</f>
        <v>SISA - Sistema de información sanitaria argentino</v>
      </c>
      <c r="M1170" s="7" t="str">
        <f>DetalleExp!AR1170</f>
        <v>DNSI#MS - Dirección nacional de sistemas de información</v>
      </c>
      <c r="N1170" s="7">
        <f>DetalleExp!AS1170</f>
        <v>44319</v>
      </c>
      <c r="O1170" s="27">
        <f ca="1">ROUNDUP(TODAY()-N1170,0)</f>
        <v>36</v>
      </c>
      <c r="P1170" s="27">
        <f ca="1">ROUNDUP(TODAY()-B1170,0)</f>
        <v>37</v>
      </c>
      <c r="Q1170" s="1" t="str">
        <f>IFERROR(IF(A1170="Ordenes de Compra",VLOOKUP($E1170,'Ordenes de Compra'!$A$2:$E$1712,5,0),"Sin OC"),"Sin dato")</f>
        <v>Sin OC</v>
      </c>
      <c r="R1170" s="28" t="str">
        <f>IFERROR(IF(A1170="Ordenes de Compra",VLOOKUP($I1170,'Ordenes de Compra'!$B$2:$E$1712,3,0),"Sin OC"),"Sin dato")</f>
        <v>Sin OC</v>
      </c>
      <c r="S1170" s="1" t="str">
        <f>VLOOKUP($U1170,'Tablas intermedias'!$C$1:$H$222,5,0)</f>
        <v>Programa</v>
      </c>
      <c r="T1170" s="29" t="str">
        <f t="shared" si="55"/>
        <v>OK</v>
      </c>
      <c r="U1170" s="30" t="str">
        <f t="shared" si="56"/>
        <v>NRECABARRENSISA - Sistema de información sanitaria argentinoDNSI#MS - Dirección nacional de sistemas de información</v>
      </c>
      <c r="V1170" s="1" t="str">
        <f>VLOOKUP(U1170,'Tablas intermedias'!$C$1:$H$222,6,0)</f>
        <v>Si</v>
      </c>
      <c r="W1170" s="1" t="str">
        <f ca="1">IF(O1170&lt;30,"menos de 30 días","más de 30 días")</f>
        <v>más de 30 días</v>
      </c>
    </row>
    <row r="1171" spans="1:23" ht="14.25" hidden="1" thickTop="1" thickBot="1" x14ac:dyDescent="0.25">
      <c r="A1171" s="17" t="str">
        <f>IF(DetalleExp!H1171='Tablas intermedias'!$A$2,"Ordenes de Compra",IF(DetalleExp!H1171='Tablas intermedias'!$A$3,"Financiamiento Internacional","Legítimo Abono"))</f>
        <v>Legítimo Abono</v>
      </c>
      <c r="B1171" s="7">
        <f>DetalleExp!E1171</f>
        <v>44318</v>
      </c>
      <c r="C1171" s="1" t="str">
        <f>DetalleExp!A1171</f>
        <v>EX-2021-38267206-APN-DD#MS</v>
      </c>
      <c r="D1171" s="1" t="str">
        <f>IF(A1171="Ordenes de Compra",VLOOKUP(C1171,Autogestión!$B$2:$D$5090,3,0),IF(A1171="Legítimo Abono",VLOOKUP(C1171,NoAmpOC!$B$2:$H$988,7,0),"Factura"))</f>
        <v>Factura B</v>
      </c>
      <c r="E1171" s="26" t="str">
        <f>IF(A1171="Ordenes de Compra",VLOOKUP($C1171,Autogestión!$B$2:$G$5090,6,0),IF(A1171="Financiamiento Internacional",VLOOKUP($C1171,FinInt!$B$2:$G$508,6,0),"Legítimo Abono"))</f>
        <v>Legítimo Abono</v>
      </c>
      <c r="F1171" s="26" t="str">
        <f>IF($A1171="Ordenes de Compra","ARS",IF($A1171="Financiamiento Internacional",VLOOKUP($C1171,FinInt!$B$2:$Q$508,15,0),VLOOKUP($C1171,NoAmpOC!$B$2:$T$988,18,0)))</f>
        <v>ARS</v>
      </c>
      <c r="G1171" s="5">
        <f>IF($A1171="Ordenes de Compra",VLOOKUP($C1171,Autogestión!$B$2:$H$5090,7,0),IF($A1171="Financiamiento Internacional",VLOOKUP($C1171,FinInt!$B$2:$Q$1308,16,0),VLOOKUP($C1171,NoAmpOC!$B$2:$T$988,19,0)))</f>
        <v>6178289.21</v>
      </c>
      <c r="H1171" s="5">
        <f t="shared" si="54"/>
        <v>6178289.21</v>
      </c>
      <c r="I1171" s="26" t="str">
        <f>IF($A1171="Ordenes de Compra",VLOOKUP($C1171,Autogestión!$B$2:$J$5090,9,0),IF($A1171="Financiamiento Internacional",VLOOKUP($C1171,FinInt!$B$2:$G$1555,6,0),"Legitimo Abono"))</f>
        <v>Legitimo Abono</v>
      </c>
      <c r="J1171" s="1" t="str">
        <f>IF($A1171="Ordenes de Compra",VLOOKUP($C1171,Autogestión!$B$2:$R$5090,17,0),IF($A1171="Financiamiento Internacional",VLOOKUP($C1171,FinInt!$B$2:$O$1508,14,0),VLOOKUP($C1171,NoAmpOC!$B$2:$R$988,17,0)))</f>
        <v>CORREO OFICIAL DE LA REPÚBLICA ARGENTINA S.A..</v>
      </c>
      <c r="K1171" s="7" t="str">
        <f>DetalleExp!AP1171</f>
        <v>DNMYTS#MS-REMEDIAR-ADMIN</v>
      </c>
      <c r="L1171" s="7" t="str">
        <f>DetalleExp!AQ1171</f>
        <v>REMEDIAR-ADMIN - Programa remediar - administración</v>
      </c>
      <c r="M1171" s="7" t="str">
        <f>DetalleExp!AR1171</f>
        <v>DNMYTS#MS - Dirección nacional de medicamentos y tecnología sanitaria</v>
      </c>
      <c r="N1171" s="7">
        <f>DetalleExp!AS1171</f>
        <v>44319</v>
      </c>
      <c r="O1171" s="27">
        <f ca="1">ROUNDUP(TODAY()-N1171,0)</f>
        <v>36</v>
      </c>
      <c r="P1171" s="27">
        <f ca="1">ROUNDUP(TODAY()-B1171,0)</f>
        <v>37</v>
      </c>
      <c r="Q1171" s="1" t="str">
        <f>IFERROR(IF(A1171="Ordenes de Compra",VLOOKUP($E1171,'Ordenes de Compra'!$A$2:$E$1712,5,0),"Sin OC"),"Sin dato")</f>
        <v>Sin OC</v>
      </c>
      <c r="R1171" s="28" t="str">
        <f>IFERROR(IF(A1171="Ordenes de Compra",VLOOKUP($I1171,'Ordenes de Compra'!$B$2:$E$1712,3,0),"Sin OC"),"Sin dato")</f>
        <v>Sin OC</v>
      </c>
      <c r="S1171" s="1" t="str">
        <f>VLOOKUP($U1171,'Tablas intermedias'!$C$1:$H$222,5,0)</f>
        <v>Programa</v>
      </c>
      <c r="T1171" s="29" t="str">
        <f t="shared" si="55"/>
        <v>OK</v>
      </c>
      <c r="U1171" s="30" t="str">
        <f t="shared" si="56"/>
        <v>DNMYTS#MS-REMEDIAR-ADMINREMEDIAR-ADMIN - Programa remediar - administraciónDNMYTS#MS - Dirección nacional de medicamentos y tecnología sanitaria</v>
      </c>
      <c r="V1171" s="1" t="str">
        <f>VLOOKUP(U1171,'Tablas intermedias'!$C$1:$H$222,6,0)</f>
        <v>Si</v>
      </c>
      <c r="W1171" s="1" t="str">
        <f ca="1">IF(O1171&lt;30,"menos de 30 días","más de 30 días")</f>
        <v>más de 30 días</v>
      </c>
    </row>
    <row r="1172" spans="1:23" ht="14.25" hidden="1" thickTop="1" thickBot="1" x14ac:dyDescent="0.25">
      <c r="A1172" s="17" t="str">
        <f>IF(DetalleExp!H1172='Tablas intermedias'!$A$2,"Ordenes de Compra",IF(DetalleExp!H1172='Tablas intermedias'!$A$3,"Financiamiento Internacional","Legítimo Abono"))</f>
        <v>Ordenes de Compra</v>
      </c>
      <c r="B1172" s="7">
        <f>DetalleExp!E1172</f>
        <v>44319</v>
      </c>
      <c r="C1172" s="1" t="str">
        <f>DetalleExp!A1172</f>
        <v>EX-2021-38464574-APN-DCYT#MS</v>
      </c>
      <c r="D1172" s="1" t="str">
        <f>IF(A1172="Ordenes de Compra",VLOOKUP(C1172,Autogestión!$B$2:$D$5090,3,0),IF(A1172="Legítimo Abono",VLOOKUP(C1172,NoAmpOC!$B$2:$H$988,7,0),"Factura"))</f>
        <v>Factura</v>
      </c>
      <c r="E1172" s="26" t="str">
        <f>IF(A1172="Ordenes de Compra",VLOOKUP($C1172,Autogestión!$B$2:$G$5090,6,0),IF(A1172="Financiamiento Internacional",VLOOKUP($C1172,FinInt!$B$2:$G$508,6,0),"Legítimo Abono"))</f>
        <v>80-0029-LPU19</v>
      </c>
      <c r="F1172" s="26" t="str">
        <f>IF($A1172="Ordenes de Compra","ARS",IF($A1172="Financiamiento Internacional",VLOOKUP($C1172,FinInt!$B$2:$Q$508,15,0),VLOOKUP($C1172,NoAmpOC!$B$2:$T$988,18,0)))</f>
        <v>ARS</v>
      </c>
      <c r="G1172" s="5">
        <f>IF($A1172="Ordenes de Compra",VLOOKUP($C1172,Autogestión!$B$2:$H$5090,7,0),IF($A1172="Financiamiento Internacional",VLOOKUP($C1172,FinInt!$B$2:$Q$1308,16,0),VLOOKUP($C1172,NoAmpOC!$B$2:$T$988,19,0)))</f>
        <v>904033</v>
      </c>
      <c r="H1172" s="5">
        <f t="shared" si="54"/>
        <v>904033</v>
      </c>
      <c r="I1172" s="26" t="str">
        <f>IF($A1172="Ordenes de Compra",VLOOKUP($C1172,Autogestión!$B$2:$J$5090,9,0),IF($A1172="Financiamiento Internacional",VLOOKUP($C1172,FinInt!$B$2:$G$1555,6,0),"Legitimo Abono"))</f>
        <v>80-1036-OC20</v>
      </c>
      <c r="J1172" s="1" t="str">
        <f>IF($A1172="Ordenes de Compra",VLOOKUP($C1172,Autogestión!$B$2:$R$5090,17,0),IF($A1172="Financiamiento Internacional",VLOOKUP($C1172,FinInt!$B$2:$O$1508,14,0),VLOOKUP($C1172,NoAmpOC!$B$2:$R$988,17,0)))</f>
        <v>SUIZO ARGENTINA S.A.</v>
      </c>
      <c r="K1172" s="7" t="str">
        <f>DetalleExp!AP1172</f>
        <v>MWEIMAN</v>
      </c>
      <c r="L1172" s="7" t="str">
        <f>DetalleExp!AQ1172</f>
        <v>TESORERIA - Tesorería</v>
      </c>
      <c r="M1172" s="7" t="str">
        <f>DetalleExp!AR1172</f>
        <v>DCYT#MS - Dirección de contabilidad y tesorería</v>
      </c>
      <c r="N1172" s="7">
        <f>DetalleExp!AS1172</f>
        <v>44347</v>
      </c>
      <c r="O1172" s="27">
        <f ca="1">ROUNDUP(TODAY()-N1172,0)</f>
        <v>8</v>
      </c>
      <c r="P1172" s="27">
        <f ca="1">ROUNDUP(TODAY()-B1172,0)</f>
        <v>36</v>
      </c>
      <c r="Q1172" s="1" t="str">
        <f>IFERROR(IF(A1172="Ordenes de Compra",VLOOKUP($E1172,'Ordenes de Compra'!$A$2:$E$1712,5,0),"Sin OC"),"Sin dato")</f>
        <v>29.0.0.46.0</v>
      </c>
      <c r="R1172" s="28">
        <f>IFERROR(IF(A1172="Ordenes de Compra",VLOOKUP($I1172,'Ordenes de Compra'!$B$2:$E$1712,3,0),"Sin OC"),"Sin dato")</f>
        <v>10848036</v>
      </c>
      <c r="S1172" s="1" t="str">
        <f>VLOOKUP($U1172,'Tablas intermedias'!$C$1:$H$222,5,0)</f>
        <v>Tesorería</v>
      </c>
      <c r="T1172" s="29" t="str">
        <f t="shared" si="55"/>
        <v>OK</v>
      </c>
      <c r="U1172" s="30" t="str">
        <f t="shared" si="56"/>
        <v>MWEIMANTESORERIA - TesoreríaDCYT#MS - Dirección de contabilidad y tesorería</v>
      </c>
      <c r="V1172" s="1" t="str">
        <f>VLOOKUP(U1172,'Tablas intermedias'!$C$1:$H$222,6,0)</f>
        <v>No</v>
      </c>
      <c r="W1172" s="1" t="str">
        <f ca="1">IF(O1172&lt;30,"menos de 30 días","más de 30 días")</f>
        <v>menos de 30 días</v>
      </c>
    </row>
    <row r="1173" spans="1:23" ht="14.25" hidden="1" thickTop="1" thickBot="1" x14ac:dyDescent="0.25">
      <c r="A1173" s="17" t="str">
        <f>IF(DetalleExp!H1173='Tablas intermedias'!$A$2,"Ordenes de Compra",IF(DetalleExp!H1173='Tablas intermedias'!$A$3,"Financiamiento Internacional","Legítimo Abono"))</f>
        <v>Ordenes de Compra</v>
      </c>
      <c r="B1173" s="7">
        <f>DetalleExp!E1173</f>
        <v>44319</v>
      </c>
      <c r="C1173" s="1" t="str">
        <f>DetalleExp!A1173</f>
        <v>EX-2021-38530816-APN-DCYT#MS</v>
      </c>
      <c r="D1173" s="1" t="str">
        <f>IF(A1173="Ordenes de Compra",VLOOKUP(C1173,Autogestión!$B$2:$D$5090,3,0),IF(A1173="Legítimo Abono",VLOOKUP(C1173,NoAmpOC!$B$2:$H$988,7,0),"Factura"))</f>
        <v>Factura</v>
      </c>
      <c r="E1173" s="26">
        <f>IF(A1173="Ordenes de Compra",VLOOKUP($C1173,Autogestión!$B$2:$G$5090,6,0),IF(A1173="Financiamiento Internacional",VLOOKUP($C1173,FinInt!$B$2:$G$508,6,0),"Legítimo Abono"))</f>
        <v>1</v>
      </c>
      <c r="F1173" s="26" t="str">
        <f>IF($A1173="Ordenes de Compra","ARS",IF($A1173="Financiamiento Internacional",VLOOKUP($C1173,FinInt!$B$2:$Q$508,15,0),VLOOKUP($C1173,NoAmpOC!$B$2:$T$988,18,0)))</f>
        <v>ARS</v>
      </c>
      <c r="G1173" s="5">
        <f>IF($A1173="Ordenes de Compra",VLOOKUP($C1173,Autogestión!$B$2:$H$5090,7,0),IF($A1173="Financiamiento Internacional",VLOOKUP($C1173,FinInt!$B$2:$Q$1308,16,0),VLOOKUP($C1173,NoAmpOC!$B$2:$T$988,19,0)))</f>
        <v>9690692.6199999992</v>
      </c>
      <c r="H1173" s="5">
        <f t="shared" si="54"/>
        <v>9690692.6199999992</v>
      </c>
      <c r="I1173" s="26">
        <f>IF($A1173="Ordenes de Compra",VLOOKUP($C1173,Autogestión!$B$2:$J$5090,9,0),IF($A1173="Financiamiento Internacional",VLOOKUP($C1173,FinInt!$B$2:$G$1555,6,0),"Legitimo Abono"))</f>
        <v>1</v>
      </c>
      <c r="J1173" s="1" t="str">
        <f>IF($A1173="Ordenes de Compra",VLOOKUP($C1173,Autogestión!$B$2:$R$5090,17,0),IF($A1173="Financiamiento Internacional",VLOOKUP($C1173,FinInt!$B$2:$O$1508,14,0),VLOOKUP($C1173,NoAmpOC!$B$2:$R$988,17,0)))</f>
        <v>SUIZO ARGENTINA S.A.</v>
      </c>
      <c r="K1173" s="7" t="str">
        <f>DetalleExp!AP1173</f>
        <v>DCYT#MS-PVD</v>
      </c>
      <c r="L1173" s="7" t="str">
        <f>DetalleExp!AQ1173</f>
        <v>PVD - Privada</v>
      </c>
      <c r="M1173" s="7" t="str">
        <f>DetalleExp!AR1173</f>
        <v>DCYT#MS - Dirección de contabilidad y tesorería</v>
      </c>
      <c r="N1173" s="7">
        <f>DetalleExp!AS1173</f>
        <v>44322</v>
      </c>
      <c r="O1173" s="27">
        <f ca="1">ROUNDUP(TODAY()-N1173,0)</f>
        <v>33</v>
      </c>
      <c r="P1173" s="27">
        <f ca="1">ROUNDUP(TODAY()-B1173,0)</f>
        <v>36</v>
      </c>
      <c r="Q1173" s="1" t="str">
        <f>IFERROR(IF(A1173="Ordenes de Compra",VLOOKUP($E1173,'Ordenes de Compra'!$A$2:$E$1712,5,0),"Sin OC"),"Sin dato")</f>
        <v>Sin dato</v>
      </c>
      <c r="R1173" s="28" t="str">
        <f>IFERROR(IF(A1173="Ordenes de Compra",VLOOKUP($I1173,'Ordenes de Compra'!$B$2:$E$1712,3,0),"Sin OC"),"Sin dato")</f>
        <v>Sin dato</v>
      </c>
      <c r="S1173" s="1" t="str">
        <f>VLOOKUP($U1173,'Tablas intermedias'!$C$1:$H$222,5,0)</f>
        <v>Contabilidad</v>
      </c>
      <c r="T1173" s="29" t="str">
        <f t="shared" si="55"/>
        <v>OK</v>
      </c>
      <c r="U1173" s="30" t="str">
        <f t="shared" si="56"/>
        <v>DCYT#MS-PVDPVD - PrivadaDCYT#MS - Dirección de contabilidad y tesorería</v>
      </c>
      <c r="V1173" s="1" t="str">
        <f>VLOOKUP(U1173,'Tablas intermedias'!$C$1:$H$222,6,0)</f>
        <v>Si</v>
      </c>
      <c r="W1173" s="1" t="str">
        <f ca="1">IF(O1173&lt;30,"menos de 30 días","más de 30 días")</f>
        <v>más de 30 días</v>
      </c>
    </row>
    <row r="1174" spans="1:23" ht="14.25" hidden="1" thickTop="1" thickBot="1" x14ac:dyDescent="0.25">
      <c r="A1174" s="17" t="str">
        <f>IF(DetalleExp!H1174='Tablas intermedias'!$A$2,"Ordenes de Compra",IF(DetalleExp!H1174='Tablas intermedias'!$A$3,"Financiamiento Internacional","Legítimo Abono"))</f>
        <v>Legítimo Abono</v>
      </c>
      <c r="B1174" s="7">
        <f>DetalleExp!E1174</f>
        <v>44319</v>
      </c>
      <c r="C1174" s="1" t="str">
        <f>DetalleExp!A1174</f>
        <v>EX-2021-38556949-APN-DD#MS</v>
      </c>
      <c r="D1174" s="1" t="str">
        <f>IF(A1174="Ordenes de Compra",VLOOKUP(C1174,Autogestión!$B$2:$D$5090,3,0),IF(A1174="Legítimo Abono",VLOOKUP(C1174,NoAmpOC!$B$2:$H$988,7,0),"Factura"))</f>
        <v>Factura B</v>
      </c>
      <c r="E1174" s="26" t="str">
        <f>IF(A1174="Ordenes de Compra",VLOOKUP($C1174,Autogestión!$B$2:$G$5090,6,0),IF(A1174="Financiamiento Internacional",VLOOKUP($C1174,FinInt!$B$2:$G$508,6,0),"Legítimo Abono"))</f>
        <v>Legítimo Abono</v>
      </c>
      <c r="F1174" s="26" t="str">
        <f>IF($A1174="Ordenes de Compra","ARS",IF($A1174="Financiamiento Internacional",VLOOKUP($C1174,FinInt!$B$2:$Q$508,15,0),VLOOKUP($C1174,NoAmpOC!$B$2:$T$988,18,0)))</f>
        <v>ARS</v>
      </c>
      <c r="G1174" s="5">
        <f>IF($A1174="Ordenes de Compra",VLOOKUP($C1174,Autogestión!$B$2:$H$5090,7,0),IF($A1174="Financiamiento Internacional",VLOOKUP($C1174,FinInt!$B$2:$Q$1308,16,0),VLOOKUP($C1174,NoAmpOC!$B$2:$T$988,19,0)))</f>
        <v>52780</v>
      </c>
      <c r="H1174" s="5">
        <f t="shared" si="54"/>
        <v>52780</v>
      </c>
      <c r="I1174" s="26" t="str">
        <f>IF($A1174="Ordenes de Compra",VLOOKUP($C1174,Autogestión!$B$2:$J$5090,9,0),IF($A1174="Financiamiento Internacional",VLOOKUP($C1174,FinInt!$B$2:$G$1555,6,0),"Legitimo Abono"))</f>
        <v>Legitimo Abono</v>
      </c>
      <c r="J1174" s="1" t="str">
        <f>IF($A1174="Ordenes de Compra",VLOOKUP($C1174,Autogestión!$B$2:$R$5090,17,0),IF($A1174="Financiamiento Internacional",VLOOKUP($C1174,FinInt!$B$2:$O$1508,14,0),VLOOKUP($C1174,NoAmpOC!$B$2:$R$988,17,0)))</f>
        <v>Daxa Argentina</v>
      </c>
      <c r="K1174" s="7" t="str">
        <f>DetalleExp!AP1174</f>
        <v>ALELGARCIA</v>
      </c>
      <c r="L1174" s="7" t="str">
        <f>DetalleExp!AQ1174</f>
        <v>PROFESIONALES_LEGALES - Profesionales asuntos legales</v>
      </c>
      <c r="M1174" s="7" t="str">
        <f>DetalleExp!AR1174</f>
        <v>DAL#MS - Dirección de asuntos legales</v>
      </c>
      <c r="N1174" s="7">
        <f>DetalleExp!AS1174</f>
        <v>44350</v>
      </c>
      <c r="O1174" s="27">
        <f ca="1">ROUNDUP(TODAY()-N1174,0)</f>
        <v>5</v>
      </c>
      <c r="P1174" s="27">
        <f ca="1">ROUNDUP(TODAY()-B1174,0)</f>
        <v>36</v>
      </c>
      <c r="Q1174" s="1" t="str">
        <f>IFERROR(IF(A1174="Ordenes de Compra",VLOOKUP($E1174,'Ordenes de Compra'!$A$2:$E$1712,5,0),"Sin OC"),"Sin dato")</f>
        <v>Sin OC</v>
      </c>
      <c r="R1174" s="28" t="str">
        <f>IFERROR(IF(A1174="Ordenes de Compra",VLOOKUP($I1174,'Ordenes de Compra'!$B$2:$E$1712,3,0),"Sin OC"),"Sin dato")</f>
        <v>Sin OC</v>
      </c>
      <c r="S1174" s="1" t="str">
        <f>VLOOKUP($U1174,'Tablas intermedias'!$C$1:$H$222,5,0)</f>
        <v>DAL</v>
      </c>
      <c r="T1174" s="29" t="str">
        <f t="shared" si="55"/>
        <v>OK</v>
      </c>
      <c r="U1174" s="30" t="str">
        <f t="shared" si="56"/>
        <v>ALELGARCIAPROFESIONALES_LEGALES - Profesionales asuntos legalesDAL#MS - Dirección de asuntos legales</v>
      </c>
      <c r="V1174" s="1" t="str">
        <f>VLOOKUP(U1174,'Tablas intermedias'!$C$1:$H$222,6,0)</f>
        <v>Si</v>
      </c>
      <c r="W1174" s="1" t="str">
        <f ca="1">IF(O1174&lt;30,"menos de 30 días","más de 30 días")</f>
        <v>menos de 30 días</v>
      </c>
    </row>
    <row r="1175" spans="1:23" ht="14.25" hidden="1" thickTop="1" thickBot="1" x14ac:dyDescent="0.25">
      <c r="A1175" s="17" t="str">
        <f>IF(DetalleExp!H1175='Tablas intermedias'!$A$2,"Ordenes de Compra",IF(DetalleExp!H1175='Tablas intermedias'!$A$3,"Financiamiento Internacional","Legítimo Abono"))</f>
        <v>Legítimo Abono</v>
      </c>
      <c r="B1175" s="7">
        <f>DetalleExp!E1175</f>
        <v>44319</v>
      </c>
      <c r="C1175" s="1" t="str">
        <f>DetalleExp!A1175</f>
        <v>EX-2021-38569571-APN-DD#MS</v>
      </c>
      <c r="D1175" s="1" t="str">
        <f>IF(A1175="Ordenes de Compra",VLOOKUP(C1175,Autogestión!$B$2:$D$5090,3,0),IF(A1175="Legítimo Abono",VLOOKUP(C1175,NoAmpOC!$B$2:$H$988,7,0),"Factura"))</f>
        <v>Factura E</v>
      </c>
      <c r="E1175" s="26" t="str">
        <f>IF(A1175="Ordenes de Compra",VLOOKUP($C1175,Autogestión!$B$2:$G$5090,6,0),IF(A1175="Financiamiento Internacional",VLOOKUP($C1175,FinInt!$B$2:$G$508,6,0),"Legítimo Abono"))</f>
        <v>Legítimo Abono</v>
      </c>
      <c r="F1175" s="26" t="str">
        <f>IF($A1175="Ordenes de Compra","ARS",IF($A1175="Financiamiento Internacional",VLOOKUP($C1175,FinInt!$B$2:$Q$508,15,0),VLOOKUP($C1175,NoAmpOC!$B$2:$T$988,18,0)))</f>
        <v>USD</v>
      </c>
      <c r="G1175" s="5">
        <f>IF($A1175="Ordenes de Compra",VLOOKUP($C1175,Autogestión!$B$2:$H$5090,7,0),IF($A1175="Financiamiento Internacional",VLOOKUP($C1175,FinInt!$B$2:$Q$1308,16,0),VLOOKUP($C1175,NoAmpOC!$B$2:$T$988,19,0)))</f>
        <v>428000</v>
      </c>
      <c r="H1175" s="5">
        <f t="shared" si="54"/>
        <v>42800000</v>
      </c>
      <c r="I1175" s="26" t="str">
        <f>IF($A1175="Ordenes de Compra",VLOOKUP($C1175,Autogestión!$B$2:$J$5090,9,0),IF($A1175="Financiamiento Internacional",VLOOKUP($C1175,FinInt!$B$2:$G$1555,6,0),"Legitimo Abono"))</f>
        <v>Legitimo Abono</v>
      </c>
      <c r="J1175" s="1" t="str">
        <f>IF($A1175="Ordenes de Compra",VLOOKUP($C1175,Autogestión!$B$2:$R$5090,17,0),IF($A1175="Financiamiento Internacional",VLOOKUP($C1175,FinInt!$B$2:$O$1508,14,0),VLOOKUP($C1175,NoAmpOC!$B$2:$R$988,17,0)))</f>
        <v>Aerolineas Argentinas</v>
      </c>
      <c r="K1175" s="7" t="str">
        <f>DetalleExp!AP1175</f>
        <v>DCYT#MS-TESORERIA</v>
      </c>
      <c r="L1175" s="7" t="str">
        <f>DetalleExp!AQ1175</f>
        <v>TESORERIA - Tesorería</v>
      </c>
      <c r="M1175" s="7" t="str">
        <f>DetalleExp!AR1175</f>
        <v>DCYT#MS - Dirección de contabilidad y tesorería</v>
      </c>
      <c r="N1175" s="7">
        <f>DetalleExp!AS1175</f>
        <v>44347</v>
      </c>
      <c r="O1175" s="27">
        <f ca="1">ROUNDUP(TODAY()-N1175,0)</f>
        <v>8</v>
      </c>
      <c r="P1175" s="27">
        <f ca="1">ROUNDUP(TODAY()-B1175,0)</f>
        <v>36</v>
      </c>
      <c r="Q1175" s="1" t="str">
        <f>IFERROR(IF(A1175="Ordenes de Compra",VLOOKUP($E1175,'Ordenes de Compra'!$A$2:$E$1712,5,0),"Sin OC"),"Sin dato")</f>
        <v>Sin OC</v>
      </c>
      <c r="R1175" s="28" t="str">
        <f>IFERROR(IF(A1175="Ordenes de Compra",VLOOKUP($I1175,'Ordenes de Compra'!$B$2:$E$1712,3,0),"Sin OC"),"Sin dato")</f>
        <v>Sin OC</v>
      </c>
      <c r="S1175" s="1" t="str">
        <f>VLOOKUP($U1175,'Tablas intermedias'!$C$1:$H$222,5,0)</f>
        <v>Tesorería</v>
      </c>
      <c r="T1175" s="29" t="str">
        <f t="shared" si="55"/>
        <v>OK</v>
      </c>
      <c r="U1175" s="30" t="str">
        <f t="shared" si="56"/>
        <v>DCYT#MS-TESORERIATESORERIA - TesoreríaDCYT#MS - Dirección de contabilidad y tesorería</v>
      </c>
      <c r="V1175" s="1" t="str">
        <f>VLOOKUP(U1175,'Tablas intermedias'!$C$1:$H$222,6,0)</f>
        <v>No</v>
      </c>
      <c r="W1175" s="1" t="str">
        <f ca="1">IF(O1175&lt;30,"menos de 30 días","más de 30 días")</f>
        <v>menos de 30 días</v>
      </c>
    </row>
    <row r="1176" spans="1:23" ht="14.25" hidden="1" thickTop="1" thickBot="1" x14ac:dyDescent="0.25">
      <c r="A1176" s="17" t="str">
        <f>IF(DetalleExp!H1176='Tablas intermedias'!$A$2,"Ordenes de Compra",IF(DetalleExp!H1176='Tablas intermedias'!$A$3,"Financiamiento Internacional","Legítimo Abono"))</f>
        <v>Ordenes de Compra</v>
      </c>
      <c r="B1176" s="7">
        <f>DetalleExp!E1176</f>
        <v>44319</v>
      </c>
      <c r="C1176" s="1" t="str">
        <f>DetalleExp!A1176</f>
        <v>EX-2021-38598837-APN-DCYT#MS</v>
      </c>
      <c r="D1176" s="1" t="str">
        <f>IF(A1176="Ordenes de Compra",VLOOKUP(C1176,Autogestión!$B$2:$D$5090,3,0),IF(A1176="Legítimo Abono",VLOOKUP(C1176,NoAmpOC!$B$2:$H$988,7,0),"Factura"))</f>
        <v>Factura</v>
      </c>
      <c r="E1176" s="26" t="str">
        <f>IF(A1176="Ordenes de Compra",VLOOKUP($C1176,Autogestión!$B$2:$G$5090,6,0),IF(A1176="Financiamiento Internacional",VLOOKUP($C1176,FinInt!$B$2:$G$508,6,0),"Legítimo Abono"))</f>
        <v>80-0059-CDI18</v>
      </c>
      <c r="F1176" s="26" t="str">
        <f>IF($A1176="Ordenes de Compra","ARS",IF($A1176="Financiamiento Internacional",VLOOKUP($C1176,FinInt!$B$2:$Q$508,15,0),VLOOKUP($C1176,NoAmpOC!$B$2:$T$988,18,0)))</f>
        <v>ARS</v>
      </c>
      <c r="G1176" s="5">
        <f>IF($A1176="Ordenes de Compra",VLOOKUP($C1176,Autogestión!$B$2:$H$5090,7,0),IF($A1176="Financiamiento Internacional",VLOOKUP($C1176,FinInt!$B$2:$Q$1308,16,0),VLOOKUP($C1176,NoAmpOC!$B$2:$T$988,19,0)))</f>
        <v>52000</v>
      </c>
      <c r="H1176" s="5">
        <f t="shared" si="54"/>
        <v>52000</v>
      </c>
      <c r="I1176" s="26" t="str">
        <f>IF($A1176="Ordenes de Compra",VLOOKUP($C1176,Autogestión!$B$2:$J$5090,9,0),IF($A1176="Financiamiento Internacional",VLOOKUP($C1176,FinInt!$B$2:$G$1555,6,0),"Legitimo Abono"))</f>
        <v>LEGITIMO ABONO</v>
      </c>
      <c r="J1176" s="1" t="str">
        <f>IF($A1176="Ordenes de Compra",VLOOKUP($C1176,Autogestión!$B$2:$R$5090,17,0),IF($A1176="Financiamiento Internacional",VLOOKUP($C1176,FinInt!$B$2:$O$1508,14,0),VLOOKUP($C1176,NoAmpOC!$B$2:$R$988,17,0)))</f>
        <v>Angeleri y Asociados S.A.</v>
      </c>
      <c r="K1176" s="7" t="str">
        <f>DetalleExp!AP1176</f>
        <v>MAXVICENTE</v>
      </c>
      <c r="L1176" s="7" t="str">
        <f>DetalleExp!AQ1176</f>
        <v>DPTO_SERVICIOS_AUXILIARES - Departamento de servicios auxiliares</v>
      </c>
      <c r="M1176" s="7" t="str">
        <f>DetalleExp!AR1176</f>
        <v>DGA#MS - Dirección general de administración</v>
      </c>
      <c r="N1176" s="7">
        <f>DetalleExp!AS1176</f>
        <v>44334</v>
      </c>
      <c r="O1176" s="27">
        <f ca="1">ROUNDUP(TODAY()-N1176,0)</f>
        <v>21</v>
      </c>
      <c r="P1176" s="27">
        <f ca="1">ROUNDUP(TODAY()-B1176,0)</f>
        <v>36</v>
      </c>
      <c r="Q1176" s="1" t="str">
        <f>IFERROR(IF(A1176="Ordenes de Compra",VLOOKUP($E1176,'Ordenes de Compra'!$A$2:$E$1712,5,0),"Sin OC"),"Sin dato")</f>
        <v>1.0.0.3.0</v>
      </c>
      <c r="R1176" s="28" t="str">
        <f>IFERROR(IF(A1176="Ordenes de Compra",VLOOKUP($I1176,'Ordenes de Compra'!$B$2:$E$1712,3,0),"Sin OC"),"Sin dato")</f>
        <v>Sin dato</v>
      </c>
      <c r="S1176" s="1" t="str">
        <f>VLOOKUP($U1176,'Tablas intermedias'!$C$1:$H$222,5,0)</f>
        <v>DGA</v>
      </c>
      <c r="T1176" s="29" t="str">
        <f t="shared" si="55"/>
        <v>OK</v>
      </c>
      <c r="U1176" s="30" t="str">
        <f t="shared" si="56"/>
        <v>MAXVICENTEDPTO_SERVICIOS_AUXILIARES - Departamento de servicios auxiliaresDGA#MS - Dirección general de administración</v>
      </c>
      <c r="V1176" s="1" t="str">
        <f>VLOOKUP(U1176,'Tablas intermedias'!$C$1:$H$222,6,0)</f>
        <v>Si</v>
      </c>
      <c r="W1176" s="1" t="str">
        <f ca="1">IF(O1176&lt;30,"menos de 30 días","más de 30 días")</f>
        <v>menos de 30 días</v>
      </c>
    </row>
    <row r="1177" spans="1:23" ht="14.25" hidden="1" thickTop="1" thickBot="1" x14ac:dyDescent="0.25">
      <c r="A1177" s="17" t="str">
        <f>IF(DetalleExp!H1177='Tablas intermedias'!$A$2,"Ordenes de Compra",IF(DetalleExp!H1177='Tablas intermedias'!$A$3,"Financiamiento Internacional","Legítimo Abono"))</f>
        <v>Ordenes de Compra</v>
      </c>
      <c r="B1177" s="7">
        <f>DetalleExp!E1177</f>
        <v>44319</v>
      </c>
      <c r="C1177" s="1" t="str">
        <f>DetalleExp!A1177</f>
        <v>EX-2021-38722323-APN-DCYT#MS</v>
      </c>
      <c r="D1177" s="1" t="str">
        <f>IF(A1177="Ordenes de Compra",VLOOKUP(C1177,Autogestión!$B$2:$D$5090,3,0),IF(A1177="Legítimo Abono",VLOOKUP(C1177,NoAmpOC!$B$2:$H$988,7,0),"Factura"))</f>
        <v>Factura</v>
      </c>
      <c r="E1177" s="26" t="str">
        <f>IF(A1177="Ordenes de Compra",VLOOKUP($C1177,Autogestión!$B$2:$G$5090,6,0),IF(A1177="Financiamiento Internacional",VLOOKUP($C1177,FinInt!$B$2:$G$508,6,0),"Legítimo Abono"))</f>
        <v>Contratación por emergencia COVID-19 Nº 9/2020</v>
      </c>
      <c r="F1177" s="26" t="str">
        <f>IF($A1177="Ordenes de Compra","ARS",IF($A1177="Financiamiento Internacional",VLOOKUP($C1177,FinInt!$B$2:$Q$508,15,0),VLOOKUP($C1177,NoAmpOC!$B$2:$T$988,18,0)))</f>
        <v>ARS</v>
      </c>
      <c r="G1177" s="5">
        <f>IF($A1177="Ordenes de Compra",VLOOKUP($C1177,Autogestión!$B$2:$H$5090,7,0),IF($A1177="Financiamiento Internacional",VLOOKUP($C1177,FinInt!$B$2:$Q$1308,16,0),VLOOKUP($C1177,NoAmpOC!$B$2:$T$988,19,0)))</f>
        <v>13578340</v>
      </c>
      <c r="H1177" s="5">
        <f t="shared" si="54"/>
        <v>13578340</v>
      </c>
      <c r="I1177" s="26" t="str">
        <f>IF($A1177="Ordenes de Compra",VLOOKUP($C1177,Autogestión!$B$2:$J$5090,9,0),IF($A1177="Financiamiento Internacional",VLOOKUP($C1177,FinInt!$B$2:$G$1555,6,0),"Legitimo Abono"))</f>
        <v>OC 10/2021</v>
      </c>
      <c r="J1177" s="1" t="str">
        <f>IF($A1177="Ordenes de Compra",VLOOKUP($C1177,Autogestión!$B$2:$R$5090,17,0),IF($A1177="Financiamiento Internacional",VLOOKUP($C1177,FinInt!$B$2:$O$1508,14,0),VLOOKUP($C1177,NoAmpOC!$B$2:$R$988,17,0)))</f>
        <v>LABORATORIOS FABRA S.A.</v>
      </c>
      <c r="K1177" s="7" t="str">
        <f>DetalleExp!AP1177</f>
        <v>DCYT#MS-TESORERIA</v>
      </c>
      <c r="L1177" s="7" t="str">
        <f>DetalleExp!AQ1177</f>
        <v>TESORERIA - Tesorería</v>
      </c>
      <c r="M1177" s="7" t="str">
        <f>DetalleExp!AR1177</f>
        <v>DCYT#MS - Dirección de contabilidad y tesorería</v>
      </c>
      <c r="N1177" s="7">
        <f>DetalleExp!AS1177</f>
        <v>44348</v>
      </c>
      <c r="O1177" s="27">
        <f ca="1">ROUNDUP(TODAY()-N1177,0)</f>
        <v>7</v>
      </c>
      <c r="P1177" s="27">
        <f ca="1">ROUNDUP(TODAY()-B1177,0)</f>
        <v>36</v>
      </c>
      <c r="Q1177" s="1">
        <f>IFERROR(IF(A1177="Ordenes de Compra",VLOOKUP($E1177,'Ordenes de Compra'!$A$2:$E$1712,5,0),"Sin OC"),"Sin dato")</f>
        <v>20</v>
      </c>
      <c r="R1177" s="28">
        <f>IFERROR(IF(A1177="Ordenes de Compra",VLOOKUP($I1177,'Ordenes de Compra'!$B$2:$E$1712,3,0),"Sin OC"),"Sin dato")</f>
        <v>98275448.75</v>
      </c>
      <c r="S1177" s="1" t="str">
        <f>VLOOKUP($U1177,'Tablas intermedias'!$C$1:$H$222,5,0)</f>
        <v>Tesorería</v>
      </c>
      <c r="T1177" s="29" t="str">
        <f t="shared" si="55"/>
        <v>OK</v>
      </c>
      <c r="U1177" s="30" t="str">
        <f t="shared" si="56"/>
        <v>DCYT#MS-TESORERIATESORERIA - TesoreríaDCYT#MS - Dirección de contabilidad y tesorería</v>
      </c>
      <c r="V1177" s="1" t="str">
        <f>VLOOKUP(U1177,'Tablas intermedias'!$C$1:$H$222,6,0)</f>
        <v>No</v>
      </c>
      <c r="W1177" s="1" t="str">
        <f ca="1">IF(O1177&lt;30,"menos de 30 días","más de 30 días")</f>
        <v>menos de 30 días</v>
      </c>
    </row>
    <row r="1178" spans="1:23" ht="14.25" hidden="1" thickTop="1" thickBot="1" x14ac:dyDescent="0.25">
      <c r="A1178" s="17" t="str">
        <f>IF(DetalleExp!H1178='Tablas intermedias'!$A$2,"Ordenes de Compra",IF(DetalleExp!H1178='Tablas intermedias'!$A$3,"Financiamiento Internacional","Legítimo Abono"))</f>
        <v>Ordenes de Compra</v>
      </c>
      <c r="B1178" s="7">
        <f>DetalleExp!E1178</f>
        <v>44319</v>
      </c>
      <c r="C1178" s="1" t="str">
        <f>DetalleExp!A1178</f>
        <v>EX-2021-38725432-APN-DCYT#MS</v>
      </c>
      <c r="D1178" s="1" t="str">
        <f>IF(A1178="Ordenes de Compra",VLOOKUP(C1178,Autogestión!$B$2:$D$5090,3,0),IF(A1178="Legítimo Abono",VLOOKUP(C1178,NoAmpOC!$B$2:$H$988,7,0),"Factura"))</f>
        <v>Factura</v>
      </c>
      <c r="E1178" s="26" t="str">
        <f>IF(A1178="Ordenes de Compra",VLOOKUP($C1178,Autogestión!$B$2:$G$5090,6,0),IF(A1178="Financiamiento Internacional",VLOOKUP($C1178,FinInt!$B$2:$G$508,6,0),"Legítimo Abono"))</f>
        <v>Contratación por emergencia COVID-19 Nº 9/2020</v>
      </c>
      <c r="F1178" s="26" t="str">
        <f>IF($A1178="Ordenes de Compra","ARS",IF($A1178="Financiamiento Internacional",VLOOKUP($C1178,FinInt!$B$2:$Q$508,15,0),VLOOKUP($C1178,NoAmpOC!$B$2:$T$988,18,0)))</f>
        <v>ARS</v>
      </c>
      <c r="G1178" s="5">
        <f>IF($A1178="Ordenes de Compra",VLOOKUP($C1178,Autogestión!$B$2:$H$5090,7,0),IF($A1178="Financiamiento Internacional",VLOOKUP($C1178,FinInt!$B$2:$Q$1308,16,0),VLOOKUP($C1178,NoAmpOC!$B$2:$T$988,19,0)))</f>
        <v>24889625</v>
      </c>
      <c r="H1178" s="5">
        <f t="shared" si="54"/>
        <v>24889625</v>
      </c>
      <c r="I1178" s="26" t="str">
        <f>IF($A1178="Ordenes de Compra",VLOOKUP($C1178,Autogestión!$B$2:$J$5090,9,0),IF($A1178="Financiamiento Internacional",VLOOKUP($C1178,FinInt!$B$2:$G$1555,6,0),"Legitimo Abono"))</f>
        <v>OC 10/2021</v>
      </c>
      <c r="J1178" s="1" t="str">
        <f>IF($A1178="Ordenes de Compra",VLOOKUP($C1178,Autogestión!$B$2:$R$5090,17,0),IF($A1178="Financiamiento Internacional",VLOOKUP($C1178,FinInt!$B$2:$O$1508,14,0),VLOOKUP($C1178,NoAmpOC!$B$2:$R$988,17,0)))</f>
        <v>LABORATORIOS FABRA S.A.</v>
      </c>
      <c r="K1178" s="7" t="str">
        <f>DetalleExp!AP1178</f>
        <v>BCOLOMBO</v>
      </c>
      <c r="L1178" s="7" t="str">
        <f>DetalleExp!AQ1178</f>
        <v>LIQUIDACION_GASTOS - Liquidación de gastos</v>
      </c>
      <c r="M1178" s="7" t="str">
        <f>DetalleExp!AR1178</f>
        <v>DCYT#MS - Dirección de contabilidad y tesorería</v>
      </c>
      <c r="N1178" s="7">
        <f>DetalleExp!AS1178</f>
        <v>44350</v>
      </c>
      <c r="O1178" s="27">
        <f ca="1">ROUNDUP(TODAY()-N1178,0)</f>
        <v>5</v>
      </c>
      <c r="P1178" s="27">
        <f ca="1">ROUNDUP(TODAY()-B1178,0)</f>
        <v>36</v>
      </c>
      <c r="Q1178" s="1">
        <f>IFERROR(IF(A1178="Ordenes de Compra",VLOOKUP($E1178,'Ordenes de Compra'!$A$2:$E$1712,5,0),"Sin OC"),"Sin dato")</f>
        <v>20</v>
      </c>
      <c r="R1178" s="28">
        <f>IFERROR(IF(A1178="Ordenes de Compra",VLOOKUP($I1178,'Ordenes de Compra'!$B$2:$E$1712,3,0),"Sin OC"),"Sin dato")</f>
        <v>98275448.75</v>
      </c>
      <c r="S1178" s="1" t="str">
        <f>VLOOKUP($U1178,'Tablas intermedias'!$C$1:$H$222,5,0)</f>
        <v>Contabilidad</v>
      </c>
      <c r="T1178" s="29" t="str">
        <f t="shared" si="55"/>
        <v>OK</v>
      </c>
      <c r="U1178" s="30" t="str">
        <f t="shared" si="56"/>
        <v>BCOLOMBOLIQUIDACION_GASTOS - Liquidación de gastosDCYT#MS - Dirección de contabilidad y tesorería</v>
      </c>
      <c r="V1178" s="1" t="str">
        <f>VLOOKUP(U1178,'Tablas intermedias'!$C$1:$H$222,6,0)</f>
        <v>Si</v>
      </c>
      <c r="W1178" s="1" t="str">
        <f ca="1">IF(O1178&lt;30,"menos de 30 días","más de 30 días")</f>
        <v>menos de 30 días</v>
      </c>
    </row>
    <row r="1179" spans="1:23" ht="14.25" hidden="1" thickTop="1" thickBot="1" x14ac:dyDescent="0.25">
      <c r="A1179" s="17" t="str">
        <f>IF(DetalleExp!H1179='Tablas intermedias'!$A$2,"Ordenes de Compra",IF(DetalleExp!H1179='Tablas intermedias'!$A$3,"Financiamiento Internacional","Legítimo Abono"))</f>
        <v>Ordenes de Compra</v>
      </c>
      <c r="B1179" s="7">
        <f>DetalleExp!E1179</f>
        <v>44320</v>
      </c>
      <c r="C1179" s="1" t="str">
        <f>DetalleExp!A1179</f>
        <v>EX-2021-38858383-APN-DCYT#MS</v>
      </c>
      <c r="D1179" s="1" t="str">
        <f>IF(A1179="Ordenes de Compra",VLOOKUP(C1179,Autogestión!$B$2:$D$5090,3,0),IF(A1179="Legítimo Abono",VLOOKUP(C1179,NoAmpOC!$B$2:$H$988,7,0),"Factura"))</f>
        <v>Factura</v>
      </c>
      <c r="E1179" s="26" t="str">
        <f>IF(A1179="Ordenes de Compra",VLOOKUP($C1179,Autogestión!$B$2:$G$5090,6,0),IF(A1179="Financiamiento Internacional",VLOOKUP($C1179,FinInt!$B$2:$G$508,6,0),"Legítimo Abono"))</f>
        <v>80-0016-LPU18</v>
      </c>
      <c r="F1179" s="26" t="str">
        <f>IF($A1179="Ordenes de Compra","ARS",IF($A1179="Financiamiento Internacional",VLOOKUP($C1179,FinInt!$B$2:$Q$508,15,0),VLOOKUP($C1179,NoAmpOC!$B$2:$T$988,18,0)))</f>
        <v>ARS</v>
      </c>
      <c r="G1179" s="5">
        <f>IF($A1179="Ordenes de Compra",VLOOKUP($C1179,Autogestión!$B$2:$H$5090,7,0),IF($A1179="Financiamiento Internacional",VLOOKUP($C1179,FinInt!$B$2:$Q$1308,16,0),VLOOKUP($C1179,NoAmpOC!$B$2:$T$988,19,0)))</f>
        <v>98400</v>
      </c>
      <c r="H1179" s="5">
        <f t="shared" si="54"/>
        <v>98400</v>
      </c>
      <c r="I1179" s="26" t="str">
        <f>IF($A1179="Ordenes de Compra",VLOOKUP($C1179,Autogestión!$B$2:$J$5090,9,0),IF($A1179="Financiamiento Internacional",VLOOKUP($C1179,FinInt!$B$2:$G$1555,6,0),"Legitimo Abono"))</f>
        <v>80-1119-OC19</v>
      </c>
      <c r="J1179" s="1" t="str">
        <f>IF($A1179="Ordenes de Compra",VLOOKUP($C1179,Autogestión!$B$2:$R$5090,17,0),IF($A1179="Financiamiento Internacional",VLOOKUP($C1179,FinInt!$B$2:$O$1508,14,0),VLOOKUP($C1179,NoAmpOC!$B$2:$R$988,17,0)))</f>
        <v>LECTUS S.A.</v>
      </c>
      <c r="K1179" s="7" t="str">
        <f>DetalleExp!AP1179</f>
        <v>DCYT#MS-TESORERIA</v>
      </c>
      <c r="L1179" s="7" t="str">
        <f>DetalleExp!AQ1179</f>
        <v>TESORERIA - Tesorería</v>
      </c>
      <c r="M1179" s="7" t="str">
        <f>DetalleExp!AR1179</f>
        <v>DCYT#MS - Dirección de contabilidad y tesorería</v>
      </c>
      <c r="N1179" s="7">
        <f>DetalleExp!AS1179</f>
        <v>44349</v>
      </c>
      <c r="O1179" s="27">
        <f ca="1">ROUNDUP(TODAY()-N1179,0)</f>
        <v>6</v>
      </c>
      <c r="P1179" s="27">
        <f ca="1">ROUNDUP(TODAY()-B1179,0)</f>
        <v>35</v>
      </c>
      <c r="Q1179" s="1" t="str">
        <f>IFERROR(IF(A1179="Ordenes de Compra",VLOOKUP($E1179,'Ordenes de Compra'!$A$2:$E$1712,5,0),"Sin OC"),"Sin dato")</f>
        <v>22.0.0.41.0</v>
      </c>
      <c r="R1179" s="28">
        <f>IFERROR(IF(A1179="Ordenes de Compra",VLOOKUP($I1179,'Ordenes de Compra'!$B$2:$E$1712,3,0),"Sin OC"),"Sin dato")</f>
        <v>65600000</v>
      </c>
      <c r="S1179" s="1" t="str">
        <f>VLOOKUP($U1179,'Tablas intermedias'!$C$1:$H$222,5,0)</f>
        <v>Tesorería</v>
      </c>
      <c r="T1179" s="29" t="str">
        <f t="shared" si="55"/>
        <v>OK</v>
      </c>
      <c r="U1179" s="30" t="str">
        <f t="shared" si="56"/>
        <v>DCYT#MS-TESORERIATESORERIA - TesoreríaDCYT#MS - Dirección de contabilidad y tesorería</v>
      </c>
      <c r="V1179" s="1" t="str">
        <f>VLOOKUP(U1179,'Tablas intermedias'!$C$1:$H$222,6,0)</f>
        <v>No</v>
      </c>
      <c r="W1179" s="1" t="str">
        <f ca="1">IF(O1179&lt;30,"menos de 30 días","más de 30 días")</f>
        <v>menos de 30 días</v>
      </c>
    </row>
    <row r="1180" spans="1:23" ht="14.25" hidden="1" thickTop="1" thickBot="1" x14ac:dyDescent="0.25">
      <c r="A1180" s="17" t="str">
        <f>IF(DetalleExp!H1180='Tablas intermedias'!$A$2,"Ordenes de Compra",IF(DetalleExp!H1180='Tablas intermedias'!$A$3,"Financiamiento Internacional","Legítimo Abono"))</f>
        <v>Ordenes de Compra</v>
      </c>
      <c r="B1180" s="7">
        <f>DetalleExp!E1180</f>
        <v>44320</v>
      </c>
      <c r="C1180" s="1" t="str">
        <f>DetalleExp!A1180</f>
        <v>EX-2021-38865512-APN-DCYT#MS</v>
      </c>
      <c r="D1180" s="1" t="str">
        <f>IF(A1180="Ordenes de Compra",VLOOKUP(C1180,Autogestión!$B$2:$D$5090,3,0),IF(A1180="Legítimo Abono",VLOOKUP(C1180,NoAmpOC!$B$2:$H$988,7,0),"Factura"))</f>
        <v>Factura</v>
      </c>
      <c r="E1180" s="26" t="str">
        <f>IF(A1180="Ordenes de Compra",VLOOKUP($C1180,Autogestión!$B$2:$G$5090,6,0),IF(A1180="Financiamiento Internacional",VLOOKUP($C1180,FinInt!$B$2:$G$508,6,0),"Legítimo Abono"))</f>
        <v>80-0016-LPU18</v>
      </c>
      <c r="F1180" s="26" t="str">
        <f>IF($A1180="Ordenes de Compra","ARS",IF($A1180="Financiamiento Internacional",VLOOKUP($C1180,FinInt!$B$2:$Q$508,15,0),VLOOKUP($C1180,NoAmpOC!$B$2:$T$988,18,0)))</f>
        <v>ARS</v>
      </c>
      <c r="G1180" s="5">
        <f>IF($A1180="Ordenes de Compra",VLOOKUP($C1180,Autogestión!$B$2:$H$5090,7,0),IF($A1180="Financiamiento Internacional",VLOOKUP($C1180,FinInt!$B$2:$Q$1308,16,0),VLOOKUP($C1180,NoAmpOC!$B$2:$T$988,19,0)))</f>
        <v>1476000</v>
      </c>
      <c r="H1180" s="5">
        <f t="shared" si="54"/>
        <v>1476000</v>
      </c>
      <c r="I1180" s="26" t="str">
        <f>IF($A1180="Ordenes de Compra",VLOOKUP($C1180,Autogestión!$B$2:$J$5090,9,0),IF($A1180="Financiamiento Internacional",VLOOKUP($C1180,FinInt!$B$2:$G$1555,6,0),"Legitimo Abono"))</f>
        <v>80-1119-OC19</v>
      </c>
      <c r="J1180" s="1" t="str">
        <f>IF($A1180="Ordenes de Compra",VLOOKUP($C1180,Autogestión!$B$2:$R$5090,17,0),IF($A1180="Financiamiento Internacional",VLOOKUP($C1180,FinInt!$B$2:$O$1508,14,0),VLOOKUP($C1180,NoAmpOC!$B$2:$R$988,17,0)))</f>
        <v>LECTUS S.A.</v>
      </c>
      <c r="K1180" s="7" t="str">
        <f>DetalleExp!AP1180</f>
        <v>DCYT#MS-TESORERIA</v>
      </c>
      <c r="L1180" s="7" t="str">
        <f>DetalleExp!AQ1180</f>
        <v>TESORERIA - Tesorería</v>
      </c>
      <c r="M1180" s="7" t="str">
        <f>DetalleExp!AR1180</f>
        <v>DCYT#MS - Dirección de contabilidad y tesorería</v>
      </c>
      <c r="N1180" s="7">
        <f>DetalleExp!AS1180</f>
        <v>44347</v>
      </c>
      <c r="O1180" s="27">
        <f ca="1">ROUNDUP(TODAY()-N1180,0)</f>
        <v>8</v>
      </c>
      <c r="P1180" s="27">
        <f ca="1">ROUNDUP(TODAY()-B1180,0)</f>
        <v>35</v>
      </c>
      <c r="Q1180" s="1" t="str">
        <f>IFERROR(IF(A1180="Ordenes de Compra",VLOOKUP($E1180,'Ordenes de Compra'!$A$2:$E$1712,5,0),"Sin OC"),"Sin dato")</f>
        <v>22.0.0.41.0</v>
      </c>
      <c r="R1180" s="28">
        <f>IFERROR(IF(A1180="Ordenes de Compra",VLOOKUP($I1180,'Ordenes de Compra'!$B$2:$E$1712,3,0),"Sin OC"),"Sin dato")</f>
        <v>65600000</v>
      </c>
      <c r="S1180" s="1" t="str">
        <f>VLOOKUP($U1180,'Tablas intermedias'!$C$1:$H$222,5,0)</f>
        <v>Tesorería</v>
      </c>
      <c r="T1180" s="29" t="str">
        <f t="shared" si="55"/>
        <v>OK</v>
      </c>
      <c r="U1180" s="30" t="str">
        <f t="shared" si="56"/>
        <v>DCYT#MS-TESORERIATESORERIA - TesoreríaDCYT#MS - Dirección de contabilidad y tesorería</v>
      </c>
      <c r="V1180" s="1" t="str">
        <f>VLOOKUP(U1180,'Tablas intermedias'!$C$1:$H$222,6,0)</f>
        <v>No</v>
      </c>
      <c r="W1180" s="1" t="str">
        <f ca="1">IF(O1180&lt;30,"menos de 30 días","más de 30 días")</f>
        <v>menos de 30 días</v>
      </c>
    </row>
    <row r="1181" spans="1:23" ht="14.25" hidden="1" thickTop="1" thickBot="1" x14ac:dyDescent="0.25">
      <c r="A1181" s="17" t="str">
        <f>IF(DetalleExp!H1181='Tablas intermedias'!$A$2,"Ordenes de Compra",IF(DetalleExp!H1181='Tablas intermedias'!$A$3,"Financiamiento Internacional","Legítimo Abono"))</f>
        <v>Legítimo Abono</v>
      </c>
      <c r="B1181" s="7">
        <f>DetalleExp!E1181</f>
        <v>44320</v>
      </c>
      <c r="C1181" s="1" t="str">
        <f>DetalleExp!A1181</f>
        <v>EX-2021-38867851-APN-DD#MS</v>
      </c>
      <c r="D1181" s="1" t="str">
        <f>IF(A1181="Ordenes de Compra",VLOOKUP(C1181,Autogestión!$B$2:$D$5090,3,0),IF(A1181="Legítimo Abono",VLOOKUP(C1181,NoAmpOC!$B$2:$H$988,7,0),"Factura"))</f>
        <v>Factura B</v>
      </c>
      <c r="E1181" s="26" t="str">
        <f>IF(A1181="Ordenes de Compra",VLOOKUP($C1181,Autogestión!$B$2:$G$5090,6,0),IF(A1181="Financiamiento Internacional",VLOOKUP($C1181,FinInt!$B$2:$G$508,6,0),"Legítimo Abono"))</f>
        <v>Legítimo Abono</v>
      </c>
      <c r="F1181" s="26" t="str">
        <f>IF($A1181="Ordenes de Compra","ARS",IF($A1181="Financiamiento Internacional",VLOOKUP($C1181,FinInt!$B$2:$Q$508,15,0),VLOOKUP($C1181,NoAmpOC!$B$2:$T$988,18,0)))</f>
        <v>ARS</v>
      </c>
      <c r="G1181" s="5">
        <f>IF($A1181="Ordenes de Compra",VLOOKUP($C1181,Autogestión!$B$2:$H$5090,7,0),IF($A1181="Financiamiento Internacional",VLOOKUP($C1181,FinInt!$B$2:$Q$1308,16,0),VLOOKUP($C1181,NoAmpOC!$B$2:$T$988,19,0)))</f>
        <v>500000</v>
      </c>
      <c r="H1181" s="5">
        <f t="shared" si="54"/>
        <v>500000</v>
      </c>
      <c r="I1181" s="26" t="str">
        <f>IF($A1181="Ordenes de Compra",VLOOKUP($C1181,Autogestión!$B$2:$J$5090,9,0),IF($A1181="Financiamiento Internacional",VLOOKUP($C1181,FinInt!$B$2:$G$1555,6,0),"Legitimo Abono"))</f>
        <v>Legitimo Abono</v>
      </c>
      <c r="J1181" s="1" t="str">
        <f>IF($A1181="Ordenes de Compra",VLOOKUP($C1181,Autogestión!$B$2:$R$5090,17,0),IF($A1181="Financiamiento Internacional",VLOOKUP($C1181,FinInt!$B$2:$O$1508,14,0),VLOOKUP($C1181,NoAmpOC!$B$2:$R$988,17,0)))</f>
        <v>ASCENSORES TESTA S. A.</v>
      </c>
      <c r="K1181" s="7" t="str">
        <f>DetalleExp!AP1181</f>
        <v>RUYVALDOVINOS</v>
      </c>
      <c r="L1181" s="7" t="str">
        <f>DetalleExp!AQ1181</f>
        <v>DESPACHO_DGA - Despacho - dirección general de administración</v>
      </c>
      <c r="M1181" s="7" t="str">
        <f>DetalleExp!AR1181</f>
        <v>DGA#MS - Dirección general de administración</v>
      </c>
      <c r="N1181" s="7">
        <f>DetalleExp!AS1181</f>
        <v>44347</v>
      </c>
      <c r="O1181" s="27">
        <f ca="1">ROUNDUP(TODAY()-N1181,0)</f>
        <v>8</v>
      </c>
      <c r="P1181" s="27">
        <f ca="1">ROUNDUP(TODAY()-B1181,0)</f>
        <v>35</v>
      </c>
      <c r="Q1181" s="1" t="str">
        <f>IFERROR(IF(A1181="Ordenes de Compra",VLOOKUP($E1181,'Ordenes de Compra'!$A$2:$E$1712,5,0),"Sin OC"),"Sin dato")</f>
        <v>Sin OC</v>
      </c>
      <c r="R1181" s="28" t="str">
        <f>IFERROR(IF(A1181="Ordenes de Compra",VLOOKUP($I1181,'Ordenes de Compra'!$B$2:$E$1712,3,0),"Sin OC"),"Sin dato")</f>
        <v>Sin OC</v>
      </c>
      <c r="S1181" s="1" t="str">
        <f>VLOOKUP($U1181,'Tablas intermedias'!$C$1:$H$222,5,0)</f>
        <v>DGA</v>
      </c>
      <c r="T1181" s="29" t="str">
        <f t="shared" si="55"/>
        <v>OK</v>
      </c>
      <c r="U1181" s="30" t="str">
        <f t="shared" si="56"/>
        <v>RUYVALDOVINOSDESPACHO_DGA - Despacho - dirección general de administraciónDGA#MS - Dirección general de administración</v>
      </c>
      <c r="V1181" s="1" t="str">
        <f>VLOOKUP(U1181,'Tablas intermedias'!$C$1:$H$222,6,0)</f>
        <v>Si</v>
      </c>
      <c r="W1181" s="1" t="str">
        <f ca="1">IF(O1181&lt;30,"menos de 30 días","más de 30 días")</f>
        <v>menos de 30 días</v>
      </c>
    </row>
    <row r="1182" spans="1:23" ht="14.25" hidden="1" thickTop="1" thickBot="1" x14ac:dyDescent="0.25">
      <c r="A1182" s="17" t="str">
        <f>IF(DetalleExp!H1182='Tablas intermedias'!$A$2,"Ordenes de Compra",IF(DetalleExp!H1182='Tablas intermedias'!$A$3,"Financiamiento Internacional","Legítimo Abono"))</f>
        <v>Legítimo Abono</v>
      </c>
      <c r="B1182" s="7">
        <f>DetalleExp!E1182</f>
        <v>44320</v>
      </c>
      <c r="C1182" s="1" t="str">
        <f>DetalleExp!A1182</f>
        <v>EX-2021-38876236-APN-DD#MS</v>
      </c>
      <c r="D1182" s="1" t="str">
        <f>IF(A1182="Ordenes de Compra",VLOOKUP(C1182,Autogestión!$B$2:$D$5090,3,0),IF(A1182="Legítimo Abono",VLOOKUP(C1182,NoAmpOC!$B$2:$H$988,7,0),"Factura"))</f>
        <v>Factura B</v>
      </c>
      <c r="E1182" s="26" t="str">
        <f>IF(A1182="Ordenes de Compra",VLOOKUP($C1182,Autogestión!$B$2:$G$5090,6,0),IF(A1182="Financiamiento Internacional",VLOOKUP($C1182,FinInt!$B$2:$G$508,6,0),"Legítimo Abono"))</f>
        <v>Legítimo Abono</v>
      </c>
      <c r="F1182" s="26" t="str">
        <f>IF($A1182="Ordenes de Compra","ARS",IF($A1182="Financiamiento Internacional",VLOOKUP($C1182,FinInt!$B$2:$Q$508,15,0),VLOOKUP($C1182,NoAmpOC!$B$2:$T$988,18,0)))</f>
        <v>ARS</v>
      </c>
      <c r="G1182" s="5">
        <f>IF($A1182="Ordenes de Compra",VLOOKUP($C1182,Autogestión!$B$2:$H$5090,7,0),IF($A1182="Financiamiento Internacional",VLOOKUP($C1182,FinInt!$B$2:$Q$1308,16,0),VLOOKUP($C1182,NoAmpOC!$B$2:$T$988,19,0)))</f>
        <v>23000</v>
      </c>
      <c r="H1182" s="5">
        <f t="shared" si="54"/>
        <v>23000</v>
      </c>
      <c r="I1182" s="26" t="str">
        <f>IF($A1182="Ordenes de Compra",VLOOKUP($C1182,Autogestión!$B$2:$J$5090,9,0),IF($A1182="Financiamiento Internacional",VLOOKUP($C1182,FinInt!$B$2:$G$1555,6,0),"Legitimo Abono"))</f>
        <v>Legitimo Abono</v>
      </c>
      <c r="J1182" s="1" t="str">
        <f>IF($A1182="Ordenes de Compra",VLOOKUP($C1182,Autogestión!$B$2:$R$5090,17,0),IF($A1182="Financiamiento Internacional",VLOOKUP($C1182,FinInt!$B$2:$O$1508,14,0),VLOOKUP($C1182,NoAmpOC!$B$2:$R$988,17,0)))</f>
        <v>ASCENSORES TESTA S. A.</v>
      </c>
      <c r="K1182" s="7" t="str">
        <f>DetalleExp!AP1182</f>
        <v>DGA#MS-DESPACHO_DGA</v>
      </c>
      <c r="L1182" s="7" t="str">
        <f>DetalleExp!AQ1182</f>
        <v>DESPACHO_DGA - Despacho - dirección general de administración</v>
      </c>
      <c r="M1182" s="7" t="str">
        <f>DetalleExp!AR1182</f>
        <v>DGA#MS - Dirección general de administración</v>
      </c>
      <c r="N1182" s="7">
        <f>DetalleExp!AS1182</f>
        <v>44349</v>
      </c>
      <c r="O1182" s="27">
        <f ca="1">ROUNDUP(TODAY()-N1182,0)</f>
        <v>6</v>
      </c>
      <c r="P1182" s="27">
        <f ca="1">ROUNDUP(TODAY()-B1182,0)</f>
        <v>35</v>
      </c>
      <c r="Q1182" s="1" t="str">
        <f>IFERROR(IF(A1182="Ordenes de Compra",VLOOKUP($E1182,'Ordenes de Compra'!$A$2:$E$1712,5,0),"Sin OC"),"Sin dato")</f>
        <v>Sin OC</v>
      </c>
      <c r="R1182" s="28" t="str">
        <f>IFERROR(IF(A1182="Ordenes de Compra",VLOOKUP($I1182,'Ordenes de Compra'!$B$2:$E$1712,3,0),"Sin OC"),"Sin dato")</f>
        <v>Sin OC</v>
      </c>
      <c r="S1182" s="1" t="str">
        <f>VLOOKUP($U1182,'Tablas intermedias'!$C$1:$H$222,5,0)</f>
        <v>DGA</v>
      </c>
      <c r="T1182" s="29" t="str">
        <f t="shared" si="55"/>
        <v>OK</v>
      </c>
      <c r="U1182" s="30" t="str">
        <f t="shared" si="56"/>
        <v>DGA#MS-DESPACHO_DGADESPACHO_DGA - Despacho - dirección general de administraciónDGA#MS - Dirección general de administración</v>
      </c>
      <c r="V1182" s="1" t="str">
        <f>VLOOKUP(U1182,'Tablas intermedias'!$C$1:$H$222,6,0)</f>
        <v>Si</v>
      </c>
      <c r="W1182" s="1" t="str">
        <f ca="1">IF(O1182&lt;30,"menos de 30 días","más de 30 días")</f>
        <v>menos de 30 días</v>
      </c>
    </row>
    <row r="1183" spans="1:23" ht="14.25" hidden="1" thickTop="1" thickBot="1" x14ac:dyDescent="0.25">
      <c r="A1183" s="17" t="str">
        <f>IF(DetalleExp!H1183='Tablas intermedias'!$A$2,"Ordenes de Compra",IF(DetalleExp!H1183='Tablas intermedias'!$A$3,"Financiamiento Internacional","Legítimo Abono"))</f>
        <v>Ordenes de Compra</v>
      </c>
      <c r="B1183" s="7">
        <f>DetalleExp!E1183</f>
        <v>44320</v>
      </c>
      <c r="C1183" s="1" t="str">
        <f>DetalleExp!A1183</f>
        <v>EX-2021-38880940-APN-DCYT#MS</v>
      </c>
      <c r="D1183" s="1" t="str">
        <f>IF(A1183="Ordenes de Compra",VLOOKUP(C1183,Autogestión!$B$2:$D$5090,3,0),IF(A1183="Legítimo Abono",VLOOKUP(C1183,NoAmpOC!$B$2:$H$988,7,0),"Factura"))</f>
        <v>Factura</v>
      </c>
      <c r="E1183" s="26">
        <f>IF(A1183="Ordenes de Compra",VLOOKUP($C1183,Autogestión!$B$2:$G$5090,6,0),IF(A1183="Financiamiento Internacional",VLOOKUP($C1183,FinInt!$B$2:$G$508,6,0),"Legítimo Abono"))</f>
        <v>1</v>
      </c>
      <c r="F1183" s="26" t="str">
        <f>IF($A1183="Ordenes de Compra","ARS",IF($A1183="Financiamiento Internacional",VLOOKUP($C1183,FinInt!$B$2:$Q$508,15,0),VLOOKUP($C1183,NoAmpOC!$B$2:$T$988,18,0)))</f>
        <v>ARS</v>
      </c>
      <c r="G1183" s="5">
        <f>IF($A1183="Ordenes de Compra",VLOOKUP($C1183,Autogestión!$B$2:$H$5090,7,0),IF($A1183="Financiamiento Internacional",VLOOKUP($C1183,FinInt!$B$2:$Q$1308,16,0),VLOOKUP($C1183,NoAmpOC!$B$2:$T$988,19,0)))</f>
        <v>3543376.97</v>
      </c>
      <c r="H1183" s="5">
        <f t="shared" si="54"/>
        <v>3543376.97</v>
      </c>
      <c r="I1183" s="26">
        <f>IF($A1183="Ordenes de Compra",VLOOKUP($C1183,Autogestión!$B$2:$J$5090,9,0),IF($A1183="Financiamiento Internacional",VLOOKUP($C1183,FinInt!$B$2:$G$1555,6,0),"Legitimo Abono"))</f>
        <v>1</v>
      </c>
      <c r="J1183" s="1" t="str">
        <f>IF($A1183="Ordenes de Compra",VLOOKUP($C1183,Autogestión!$B$2:$R$5090,17,0),IF($A1183="Financiamiento Internacional",VLOOKUP($C1183,FinInt!$B$2:$O$1508,14,0),VLOOKUP($C1183,NoAmpOC!$B$2:$R$988,17,0)))</f>
        <v>SUIZO ARGENTINA S.A.</v>
      </c>
      <c r="K1183" s="7" t="str">
        <f>DetalleExp!AP1183</f>
        <v>DCYT#MS-PVD</v>
      </c>
      <c r="L1183" s="7" t="str">
        <f>DetalleExp!AQ1183</f>
        <v>PVD - Privada</v>
      </c>
      <c r="M1183" s="7" t="str">
        <f>DetalleExp!AR1183</f>
        <v>DCYT#MS - Dirección de contabilidad y tesorería</v>
      </c>
      <c r="N1183" s="7">
        <f>DetalleExp!AS1183</f>
        <v>44322</v>
      </c>
      <c r="O1183" s="27">
        <f ca="1">ROUNDUP(TODAY()-N1183,0)</f>
        <v>33</v>
      </c>
      <c r="P1183" s="27">
        <f ca="1">ROUNDUP(TODAY()-B1183,0)</f>
        <v>35</v>
      </c>
      <c r="Q1183" s="1" t="str">
        <f>IFERROR(IF(A1183="Ordenes de Compra",VLOOKUP($E1183,'Ordenes de Compra'!$A$2:$E$1712,5,0),"Sin OC"),"Sin dato")</f>
        <v>Sin dato</v>
      </c>
      <c r="R1183" s="28" t="str">
        <f>IFERROR(IF(A1183="Ordenes de Compra",VLOOKUP($I1183,'Ordenes de Compra'!$B$2:$E$1712,3,0),"Sin OC"),"Sin dato")</f>
        <v>Sin dato</v>
      </c>
      <c r="S1183" s="1" t="str">
        <f>VLOOKUP($U1183,'Tablas intermedias'!$C$1:$H$222,5,0)</f>
        <v>Contabilidad</v>
      </c>
      <c r="T1183" s="29" t="str">
        <f t="shared" si="55"/>
        <v>OK</v>
      </c>
      <c r="U1183" s="30" t="str">
        <f t="shared" si="56"/>
        <v>DCYT#MS-PVDPVD - PrivadaDCYT#MS - Dirección de contabilidad y tesorería</v>
      </c>
      <c r="V1183" s="1" t="str">
        <f>VLOOKUP(U1183,'Tablas intermedias'!$C$1:$H$222,6,0)</f>
        <v>Si</v>
      </c>
      <c r="W1183" s="1" t="str">
        <f ca="1">IF(O1183&lt;30,"menos de 30 días","más de 30 días")</f>
        <v>más de 30 días</v>
      </c>
    </row>
    <row r="1184" spans="1:23" ht="14.25" hidden="1" thickTop="1" thickBot="1" x14ac:dyDescent="0.25">
      <c r="A1184" s="17" t="str">
        <f>IF(DetalleExp!H1184='Tablas intermedias'!$A$2,"Ordenes de Compra",IF(DetalleExp!H1184='Tablas intermedias'!$A$3,"Financiamiento Internacional","Legítimo Abono"))</f>
        <v>Legítimo Abono</v>
      </c>
      <c r="B1184" s="7">
        <f>DetalleExp!E1184</f>
        <v>44320</v>
      </c>
      <c r="C1184" s="1" t="str">
        <f>DetalleExp!A1184</f>
        <v>EX-2021-38882788-APN-DD#MS</v>
      </c>
      <c r="D1184" s="1" t="str">
        <f>IF(A1184="Ordenes de Compra",VLOOKUP(C1184,Autogestión!$B$2:$D$5090,3,0),IF(A1184="Legítimo Abono",VLOOKUP(C1184,NoAmpOC!$B$2:$H$988,7,0),"Factura"))</f>
        <v>Factura B</v>
      </c>
      <c r="E1184" s="26" t="str">
        <f>IF(A1184="Ordenes de Compra",VLOOKUP($C1184,Autogestión!$B$2:$G$5090,6,0),IF(A1184="Financiamiento Internacional",VLOOKUP($C1184,FinInt!$B$2:$G$508,6,0),"Legítimo Abono"))</f>
        <v>Legítimo Abono</v>
      </c>
      <c r="F1184" s="26" t="str">
        <f>IF($A1184="Ordenes de Compra","ARS",IF($A1184="Financiamiento Internacional",VLOOKUP($C1184,FinInt!$B$2:$Q$508,15,0),VLOOKUP($C1184,NoAmpOC!$B$2:$T$988,18,0)))</f>
        <v>ARS</v>
      </c>
      <c r="G1184" s="5">
        <f>IF($A1184="Ordenes de Compra",VLOOKUP($C1184,Autogestión!$B$2:$H$5090,7,0),IF($A1184="Financiamiento Internacional",VLOOKUP($C1184,FinInt!$B$2:$Q$1308,16,0),VLOOKUP($C1184,NoAmpOC!$B$2:$T$988,19,0)))</f>
        <v>257972</v>
      </c>
      <c r="H1184" s="5">
        <f t="shared" si="54"/>
        <v>257972</v>
      </c>
      <c r="I1184" s="26" t="str">
        <f>IF($A1184="Ordenes de Compra",VLOOKUP($C1184,Autogestión!$B$2:$J$5090,9,0),IF($A1184="Financiamiento Internacional",VLOOKUP($C1184,FinInt!$B$2:$G$1555,6,0),"Legitimo Abono"))</f>
        <v>Legitimo Abono</v>
      </c>
      <c r="J1184" s="1" t="str">
        <f>IF($A1184="Ordenes de Compra",VLOOKUP($C1184,Autogestión!$B$2:$R$5090,17,0),IF($A1184="Financiamiento Internacional",VLOOKUP($C1184,FinInt!$B$2:$O$1508,14,0),VLOOKUP($C1184,NoAmpOC!$B$2:$R$988,17,0)))</f>
        <v>Full Green SA</v>
      </c>
      <c r="K1184" s="7" t="str">
        <f>DetalleExp!AP1184</f>
        <v>SESANCHO</v>
      </c>
      <c r="L1184" s="7" t="str">
        <f>DetalleExp!AQ1184</f>
        <v>FACTURAS - Facturas</v>
      </c>
      <c r="M1184" s="7" t="str">
        <f>DetalleExp!AR1184</f>
        <v>DCYC#MS - Dirección de compras y contrataciones</v>
      </c>
      <c r="N1184" s="7">
        <f>DetalleExp!AS1184</f>
        <v>44350</v>
      </c>
      <c r="O1184" s="27">
        <f ca="1">ROUNDUP(TODAY()-N1184,0)</f>
        <v>5</v>
      </c>
      <c r="P1184" s="27">
        <f ca="1">ROUNDUP(TODAY()-B1184,0)</f>
        <v>35</v>
      </c>
      <c r="Q1184" s="1" t="str">
        <f>IFERROR(IF(A1184="Ordenes de Compra",VLOOKUP($E1184,'Ordenes de Compra'!$A$2:$E$1712,5,0),"Sin OC"),"Sin dato")</f>
        <v>Sin OC</v>
      </c>
      <c r="R1184" s="28" t="str">
        <f>IFERROR(IF(A1184="Ordenes de Compra",VLOOKUP($I1184,'Ordenes de Compra'!$B$2:$E$1712,3,0),"Sin OC"),"Sin dato")</f>
        <v>Sin OC</v>
      </c>
      <c r="S1184" s="1" t="str">
        <f>VLOOKUP($U1184,'Tablas intermedias'!$C$1:$H$222,5,0)</f>
        <v>Compras</v>
      </c>
      <c r="T1184" s="29" t="str">
        <f t="shared" si="55"/>
        <v>OK</v>
      </c>
      <c r="U1184" s="30" t="str">
        <f t="shared" si="56"/>
        <v>SESANCHOFACTURAS - FacturasDCYC#MS - Dirección de compras y contrataciones</v>
      </c>
      <c r="V1184" s="1" t="str">
        <f>VLOOKUP(U1184,'Tablas intermedias'!$C$1:$H$222,6,0)</f>
        <v>Si</v>
      </c>
      <c r="W1184" s="1" t="str">
        <f ca="1">IF(O1184&lt;30,"menos de 30 días","más de 30 días")</f>
        <v>menos de 30 días</v>
      </c>
    </row>
    <row r="1185" spans="1:23" ht="14.25" hidden="1" thickTop="1" thickBot="1" x14ac:dyDescent="0.25">
      <c r="A1185" s="17" t="str">
        <f>IF(DetalleExp!H1185='Tablas intermedias'!$A$2,"Ordenes de Compra",IF(DetalleExp!H1185='Tablas intermedias'!$A$3,"Financiamiento Internacional","Legítimo Abono"))</f>
        <v>Legítimo Abono</v>
      </c>
      <c r="B1185" s="7">
        <f>DetalleExp!E1185</f>
        <v>44320</v>
      </c>
      <c r="C1185" s="1" t="str">
        <f>DetalleExp!A1185</f>
        <v>EX-2021-38884137-APN-DD#MS</v>
      </c>
      <c r="D1185" s="1" t="str">
        <f>IF(A1185="Ordenes de Compra",VLOOKUP(C1185,Autogestión!$B$2:$D$5090,3,0),IF(A1185="Legítimo Abono",VLOOKUP(C1185,NoAmpOC!$B$2:$H$988,7,0),"Factura"))</f>
        <v>Factura B</v>
      </c>
      <c r="E1185" s="26" t="str">
        <f>IF(A1185="Ordenes de Compra",VLOOKUP($C1185,Autogestión!$B$2:$G$5090,6,0),IF(A1185="Financiamiento Internacional",VLOOKUP($C1185,FinInt!$B$2:$G$508,6,0),"Legítimo Abono"))</f>
        <v>Legítimo Abono</v>
      </c>
      <c r="F1185" s="26" t="str">
        <f>IF($A1185="Ordenes de Compra","ARS",IF($A1185="Financiamiento Internacional",VLOOKUP($C1185,FinInt!$B$2:$Q$508,15,0),VLOOKUP($C1185,NoAmpOC!$B$2:$T$988,18,0)))</f>
        <v>ARS</v>
      </c>
      <c r="G1185" s="5">
        <f>IF($A1185="Ordenes de Compra",VLOOKUP($C1185,Autogestión!$B$2:$H$5090,7,0),IF($A1185="Financiamiento Internacional",VLOOKUP($C1185,FinInt!$B$2:$Q$1308,16,0),VLOOKUP($C1185,NoAmpOC!$B$2:$T$988,19,0)))</f>
        <v>73000</v>
      </c>
      <c r="H1185" s="5">
        <f t="shared" si="54"/>
        <v>73000</v>
      </c>
      <c r="I1185" s="26" t="str">
        <f>IF($A1185="Ordenes de Compra",VLOOKUP($C1185,Autogestión!$B$2:$J$5090,9,0),IF($A1185="Financiamiento Internacional",VLOOKUP($C1185,FinInt!$B$2:$G$1555,6,0),"Legitimo Abono"))</f>
        <v>Legitimo Abono</v>
      </c>
      <c r="J1185" s="1" t="str">
        <f>IF($A1185="Ordenes de Compra",VLOOKUP($C1185,Autogestión!$B$2:$R$5090,17,0),IF($A1185="Financiamiento Internacional",VLOOKUP($C1185,FinInt!$B$2:$O$1508,14,0),VLOOKUP($C1185,NoAmpOC!$B$2:$R$988,17,0)))</f>
        <v>ASCENSORES TESTA S. A.</v>
      </c>
      <c r="K1185" s="7" t="str">
        <f>DetalleExp!AP1185</f>
        <v>RUYVALDOVINOS</v>
      </c>
      <c r="L1185" s="7" t="str">
        <f>DetalleExp!AQ1185</f>
        <v>DESPACHO_DGA - Despacho - dirección general de administración</v>
      </c>
      <c r="M1185" s="7" t="str">
        <f>DetalleExp!AR1185</f>
        <v>DGA#MS - Dirección general de administración</v>
      </c>
      <c r="N1185" s="7">
        <f>DetalleExp!AS1185</f>
        <v>44347</v>
      </c>
      <c r="O1185" s="27">
        <f ca="1">ROUNDUP(TODAY()-N1185,0)</f>
        <v>8</v>
      </c>
      <c r="P1185" s="27">
        <f ca="1">ROUNDUP(TODAY()-B1185,0)</f>
        <v>35</v>
      </c>
      <c r="Q1185" s="1" t="str">
        <f>IFERROR(IF(A1185="Ordenes de Compra",VLOOKUP($E1185,'Ordenes de Compra'!$A$2:$E$1712,5,0),"Sin OC"),"Sin dato")</f>
        <v>Sin OC</v>
      </c>
      <c r="R1185" s="28" t="str">
        <f>IFERROR(IF(A1185="Ordenes de Compra",VLOOKUP($I1185,'Ordenes de Compra'!$B$2:$E$1712,3,0),"Sin OC"),"Sin dato")</f>
        <v>Sin OC</v>
      </c>
      <c r="S1185" s="1" t="str">
        <f>VLOOKUP($U1185,'Tablas intermedias'!$C$1:$H$222,5,0)</f>
        <v>DGA</v>
      </c>
      <c r="T1185" s="29" t="str">
        <f t="shared" si="55"/>
        <v>OK</v>
      </c>
      <c r="U1185" s="30" t="str">
        <f t="shared" si="56"/>
        <v>RUYVALDOVINOSDESPACHO_DGA - Despacho - dirección general de administraciónDGA#MS - Dirección general de administración</v>
      </c>
      <c r="V1185" s="1" t="str">
        <f>VLOOKUP(U1185,'Tablas intermedias'!$C$1:$H$222,6,0)</f>
        <v>Si</v>
      </c>
      <c r="W1185" s="1" t="str">
        <f ca="1">IF(O1185&lt;30,"menos de 30 días","más de 30 días")</f>
        <v>menos de 30 días</v>
      </c>
    </row>
    <row r="1186" spans="1:23" ht="14.25" hidden="1" thickTop="1" thickBot="1" x14ac:dyDescent="0.25">
      <c r="A1186" s="17" t="str">
        <f>IF(DetalleExp!H1186='Tablas intermedias'!$A$2,"Ordenes de Compra",IF(DetalleExp!H1186='Tablas intermedias'!$A$3,"Financiamiento Internacional","Legítimo Abono"))</f>
        <v>Financiamiento Internacional</v>
      </c>
      <c r="B1186" s="7">
        <f>DetalleExp!E1186</f>
        <v>44320</v>
      </c>
      <c r="C1186" s="1" t="str">
        <f>DetalleExp!A1186</f>
        <v>EX-2021-38914569-APN-DAFYP#MS</v>
      </c>
      <c r="D1186" s="1" t="str">
        <f>IF(A1186="Ordenes de Compra",VLOOKUP(C1186,Autogestión!$B$2:$D$5090,3,0),IF(A1186="Legítimo Abono",VLOOKUP(C1186,NoAmpOC!$B$2:$H$988,7,0),"Factura"))</f>
        <v>Factura</v>
      </c>
      <c r="E1186" s="26" t="str">
        <f>IF(A1186="Ordenes de Compra",VLOOKUP($C1186,Autogestión!$B$2:$G$5090,6,0),IF(A1186="Financiamiento Internacional",VLOOKUP($C1186,FinInt!$B$2:$G$508,6,0),"Legítimo Abono"))</f>
        <v>Programa Multifase de Atención Primaria a la Salud para el Manejo de Enfermedades Crónicas No Transmisibles. Segunda Operación - 3772/0C-AR - BID</v>
      </c>
      <c r="F1186" s="26" t="str">
        <f>IF($A1186="Ordenes de Compra","ARS",IF($A1186="Financiamiento Internacional",VLOOKUP($C1186,FinInt!$B$2:$Q$508,15,0),VLOOKUP($C1186,NoAmpOC!$B$2:$T$988,18,0)))</f>
        <v>USD</v>
      </c>
      <c r="G1186" s="5">
        <f>IF($A1186="Ordenes de Compra",VLOOKUP($C1186,Autogestión!$B$2:$H$5090,7,0),IF($A1186="Financiamiento Internacional",VLOOKUP($C1186,FinInt!$B$2:$Q$1308,16,0),VLOOKUP($C1186,NoAmpOC!$B$2:$T$988,19,0)))</f>
        <v>11892.41</v>
      </c>
      <c r="H1186" s="5">
        <f t="shared" si="54"/>
        <v>1189241</v>
      </c>
      <c r="I1186" s="26" t="str">
        <f>IF($A1186="Ordenes de Compra",VLOOKUP($C1186,Autogestión!$B$2:$J$5090,9,0),IF($A1186="Financiamiento Internacional",VLOOKUP($C1186,FinInt!$B$2:$G$1555,6,0),"Legitimo Abono"))</f>
        <v>Programa Multifase de Atención Primaria a la Salud para el Manejo de Enfermedades Crónicas No Transmisibles. Segunda Operación - 3772/0C-AR - BID</v>
      </c>
      <c r="J1186" s="1" t="str">
        <f>IF($A1186="Ordenes de Compra",VLOOKUP($C1186,Autogestión!$B$2:$R$5090,17,0),IF($A1186="Financiamiento Internacional",VLOOKUP($C1186,FinInt!$B$2:$O$1508,14,0),VLOOKUP($C1186,NoAmpOC!$B$2:$R$988,17,0)))</f>
        <v>Matrice Consulting S.R.L</v>
      </c>
      <c r="K1186" s="7" t="str">
        <f>DetalleExp!AP1186</f>
        <v>DAFYP#MS-ARCHIVO</v>
      </c>
      <c r="L1186" s="7" t="str">
        <f>DetalleExp!AQ1186</f>
        <v>ARCHIVO - Archivo</v>
      </c>
      <c r="M1186" s="7" t="str">
        <f>DetalleExp!AR1186</f>
        <v>DAFYP#MS - Dirección de administración financiera y presupuestaria</v>
      </c>
      <c r="N1186" s="7">
        <f>DetalleExp!AS1186</f>
        <v>44343</v>
      </c>
      <c r="O1186" s="27">
        <f ca="1">ROUNDUP(TODAY()-N1186,0)</f>
        <v>12</v>
      </c>
      <c r="P1186" s="27">
        <f ca="1">ROUNDUP(TODAY()-B1186,0)</f>
        <v>35</v>
      </c>
      <c r="Q1186" s="1" t="str">
        <f>IFERROR(IF(A1186="Ordenes de Compra",VLOOKUP($E1186,'Ordenes de Compra'!$A$2:$E$1712,5,0),"Sin OC"),"Sin dato")</f>
        <v>Sin OC</v>
      </c>
      <c r="R1186" s="28" t="str">
        <f>IFERROR(IF(A1186="Ordenes de Compra",VLOOKUP($I1186,'Ordenes de Compra'!$B$2:$E$1712,3,0),"Sin OC"),"Sin dato")</f>
        <v>Sin OC</v>
      </c>
      <c r="S1186" s="1" t="str">
        <f>VLOOKUP($U1186,'Tablas intermedias'!$C$1:$H$222,5,0)</f>
        <v>DGPFE</v>
      </c>
      <c r="T1186" s="29" t="str">
        <f t="shared" si="55"/>
        <v>OK</v>
      </c>
      <c r="U1186" s="30" t="str">
        <f t="shared" si="56"/>
        <v>DAFYP#MS-ARCHIVOARCHIVO - ArchivoDAFYP#MS - Dirección de administración financiera y presupuestaria</v>
      </c>
      <c r="V1186" s="1" t="str">
        <f>VLOOKUP(U1186,'Tablas intermedias'!$C$1:$H$222,6,0)</f>
        <v>No</v>
      </c>
      <c r="W1186" s="1" t="str">
        <f ca="1">IF(O1186&lt;30,"menos de 30 días","más de 30 días")</f>
        <v>menos de 30 días</v>
      </c>
    </row>
    <row r="1187" spans="1:23" ht="14.25" hidden="1" thickTop="1" thickBot="1" x14ac:dyDescent="0.25">
      <c r="A1187" s="17" t="str">
        <f>IF(DetalleExp!H1187='Tablas intermedias'!$A$2,"Ordenes de Compra",IF(DetalleExp!H1187='Tablas intermedias'!$A$3,"Financiamiento Internacional","Legítimo Abono"))</f>
        <v>Financiamiento Internacional</v>
      </c>
      <c r="B1187" s="7">
        <f>DetalleExp!E1187</f>
        <v>44320</v>
      </c>
      <c r="C1187" s="1" t="str">
        <f>DetalleExp!A1187</f>
        <v>EX-2021-38986458-APN-DAFYP#MS</v>
      </c>
      <c r="D1187" s="1" t="str">
        <f>IF(A1187="Ordenes de Compra",VLOOKUP(C1187,Autogestión!$B$2:$D$5090,3,0),IF(A1187="Legítimo Abono",VLOOKUP(C1187,NoAmpOC!$B$2:$H$988,7,0),"Factura"))</f>
        <v>Factura</v>
      </c>
      <c r="E1187" s="26" t="str">
        <f>IF(A1187="Ordenes de Compra",VLOOKUP($C1187,Autogestión!$B$2:$G$5090,6,0),IF(A1187="Financiamiento Internacional",VLOOKUP($C1187,FinInt!$B$2:$G$508,6,0),"Legítimo Abono"))</f>
        <v>Apoyo al Plan Nacional de Prevención y Reducción del Embarazo No Intencional en la Adolescencia - ARG/17/001 - PNUD</v>
      </c>
      <c r="F1187" s="26" t="str">
        <f>IF($A1187="Ordenes de Compra","ARS",IF($A1187="Financiamiento Internacional",VLOOKUP($C1187,FinInt!$B$2:$Q$508,15,0),VLOOKUP($C1187,NoAmpOC!$B$2:$T$988,18,0)))</f>
        <v>ARS</v>
      </c>
      <c r="G1187" s="5">
        <f>IF($A1187="Ordenes de Compra",VLOOKUP($C1187,Autogestión!$B$2:$H$5090,7,0),IF($A1187="Financiamiento Internacional",VLOOKUP($C1187,FinInt!$B$2:$Q$1308,16,0),VLOOKUP($C1187,NoAmpOC!$B$2:$T$988,19,0)))</f>
        <v>300000</v>
      </c>
      <c r="H1187" s="5">
        <f t="shared" si="54"/>
        <v>300000</v>
      </c>
      <c r="I1187" s="26" t="str">
        <f>IF($A1187="Ordenes de Compra",VLOOKUP($C1187,Autogestión!$B$2:$J$5090,9,0),IF($A1187="Financiamiento Internacional",VLOOKUP($C1187,FinInt!$B$2:$G$1555,6,0),"Legitimo Abono"))</f>
        <v>Apoyo al Plan Nacional de Prevención y Reducción del Embarazo No Intencional en la Adolescencia - ARG/17/001 - PNUD</v>
      </c>
      <c r="J1187" s="1" t="str">
        <f>IF($A1187="Ordenes de Compra",VLOOKUP($C1187,Autogestión!$B$2:$R$5090,17,0),IF($A1187="Financiamiento Internacional",VLOOKUP($C1187,FinInt!$B$2:$O$1508,14,0),VLOOKUP($C1187,NoAmpOC!$B$2:$R$988,17,0)))</f>
        <v>BRIGIDO OLIVERA MARIA DE LOS ANGELES</v>
      </c>
      <c r="K1187" s="7" t="str">
        <f>DetalleExp!AP1187</f>
        <v>DAFYP#MS-ARCHIVO</v>
      </c>
      <c r="L1187" s="7" t="str">
        <f>DetalleExp!AQ1187</f>
        <v>ARCHIVO - Archivo</v>
      </c>
      <c r="M1187" s="7" t="str">
        <f>DetalleExp!AR1187</f>
        <v>DAFYP#MS - Dirección de administración financiera y presupuestaria</v>
      </c>
      <c r="N1187" s="7">
        <f>DetalleExp!AS1187</f>
        <v>44343</v>
      </c>
      <c r="O1187" s="27">
        <f ca="1">ROUNDUP(TODAY()-N1187,0)</f>
        <v>12</v>
      </c>
      <c r="P1187" s="27">
        <f ca="1">ROUNDUP(TODAY()-B1187,0)</f>
        <v>35</v>
      </c>
      <c r="Q1187" s="1" t="str">
        <f>IFERROR(IF(A1187="Ordenes de Compra",VLOOKUP($E1187,'Ordenes de Compra'!$A$2:$E$1712,5,0),"Sin OC"),"Sin dato")</f>
        <v>Sin OC</v>
      </c>
      <c r="R1187" s="28" t="str">
        <f>IFERROR(IF(A1187="Ordenes de Compra",VLOOKUP($I1187,'Ordenes de Compra'!$B$2:$E$1712,3,0),"Sin OC"),"Sin dato")</f>
        <v>Sin OC</v>
      </c>
      <c r="S1187" s="1" t="str">
        <f>VLOOKUP($U1187,'Tablas intermedias'!$C$1:$H$222,5,0)</f>
        <v>DGPFE</v>
      </c>
      <c r="T1187" s="29" t="str">
        <f t="shared" si="55"/>
        <v>OK</v>
      </c>
      <c r="U1187" s="30" t="str">
        <f t="shared" si="56"/>
        <v>DAFYP#MS-ARCHIVOARCHIVO - ArchivoDAFYP#MS - Dirección de administración financiera y presupuestaria</v>
      </c>
      <c r="V1187" s="1" t="str">
        <f>VLOOKUP(U1187,'Tablas intermedias'!$C$1:$H$222,6,0)</f>
        <v>No</v>
      </c>
      <c r="W1187" s="1" t="str">
        <f ca="1">IF(O1187&lt;30,"menos de 30 días","más de 30 días")</f>
        <v>menos de 30 días</v>
      </c>
    </row>
    <row r="1188" spans="1:23" ht="14.25" hidden="1" thickTop="1" thickBot="1" x14ac:dyDescent="0.25">
      <c r="A1188" s="17" t="str">
        <f>IF(DetalleExp!H1188='Tablas intermedias'!$A$2,"Ordenes de Compra",IF(DetalleExp!H1188='Tablas intermedias'!$A$3,"Financiamiento Internacional","Legítimo Abono"))</f>
        <v>Legítimo Abono</v>
      </c>
      <c r="B1188" s="7">
        <f>DetalleExp!E1188</f>
        <v>44320</v>
      </c>
      <c r="C1188" s="1" t="str">
        <f>DetalleExp!A1188</f>
        <v>EX-2021-39103181-APN-DD#MS</v>
      </c>
      <c r="D1188" s="1" t="str">
        <f>IF(A1188="Ordenes de Compra",VLOOKUP(C1188,Autogestión!$B$2:$D$5090,3,0),IF(A1188="Legítimo Abono",VLOOKUP(C1188,NoAmpOC!$B$2:$H$988,7,0),"Factura"))</f>
        <v>Factura B</v>
      </c>
      <c r="E1188" s="26" t="str">
        <f>IF(A1188="Ordenes de Compra",VLOOKUP($C1188,Autogestión!$B$2:$G$5090,6,0),IF(A1188="Financiamiento Internacional",VLOOKUP($C1188,FinInt!$B$2:$G$508,6,0),"Legítimo Abono"))</f>
        <v>Legítimo Abono</v>
      </c>
      <c r="F1188" s="26" t="str">
        <f>IF($A1188="Ordenes de Compra","ARS",IF($A1188="Financiamiento Internacional",VLOOKUP($C1188,FinInt!$B$2:$Q$508,15,0),VLOOKUP($C1188,NoAmpOC!$B$2:$T$988,18,0)))</f>
        <v>ARS</v>
      </c>
      <c r="G1188" s="5">
        <f>IF($A1188="Ordenes de Compra",VLOOKUP($C1188,Autogestión!$B$2:$H$5090,7,0),IF($A1188="Financiamiento Internacional",VLOOKUP($C1188,FinInt!$B$2:$Q$1308,16,0),VLOOKUP($C1188,NoAmpOC!$B$2:$T$988,19,0)))</f>
        <v>2780.58</v>
      </c>
      <c r="H1188" s="5">
        <f t="shared" si="54"/>
        <v>2780.58</v>
      </c>
      <c r="I1188" s="26" t="str">
        <f>IF($A1188="Ordenes de Compra",VLOOKUP($C1188,Autogestión!$B$2:$J$5090,9,0),IF($A1188="Financiamiento Internacional",VLOOKUP($C1188,FinInt!$B$2:$G$1555,6,0),"Legitimo Abono"))</f>
        <v>Legitimo Abono</v>
      </c>
      <c r="J1188" s="1" t="str">
        <f>IF($A1188="Ordenes de Compra",VLOOKUP($C1188,Autogestión!$B$2:$R$5090,17,0),IF($A1188="Financiamiento Internacional",VLOOKUP($C1188,FinInt!$B$2:$O$1508,14,0),VLOOKUP($C1188,NoAmpOC!$B$2:$R$988,17,0)))</f>
        <v>PROINTEC SOLUCIONES DIGITALES SRL</v>
      </c>
      <c r="K1188" s="7" t="str">
        <f>DetalleExp!AP1188</f>
        <v>EWOITES</v>
      </c>
      <c r="L1188" s="7" t="str">
        <f>DetalleExp!AQ1188</f>
        <v>ADMINISTRACION - Administración</v>
      </c>
      <c r="M1188" s="7" t="str">
        <f>DetalleExp!AR1188</f>
        <v>DNAIENT#MS - Dirección nacional de abordaje integral de enfermedades no transmisibles</v>
      </c>
      <c r="N1188" s="7">
        <f>DetalleExp!AS1188</f>
        <v>44323</v>
      </c>
      <c r="O1188" s="27">
        <f ca="1">ROUNDUP(TODAY()-N1188,0)</f>
        <v>32</v>
      </c>
      <c r="P1188" s="27">
        <f ca="1">ROUNDUP(TODAY()-B1188,0)</f>
        <v>35</v>
      </c>
      <c r="Q1188" s="1" t="str">
        <f>IFERROR(IF(A1188="Ordenes de Compra",VLOOKUP($E1188,'Ordenes de Compra'!$A$2:$E$1712,5,0),"Sin OC"),"Sin dato")</f>
        <v>Sin OC</v>
      </c>
      <c r="R1188" s="28" t="str">
        <f>IFERROR(IF(A1188="Ordenes de Compra",VLOOKUP($I1188,'Ordenes de Compra'!$B$2:$E$1712,3,0),"Sin OC"),"Sin dato")</f>
        <v>Sin OC</v>
      </c>
      <c r="S1188" s="1" t="str">
        <f>VLOOKUP($U1188,'Tablas intermedias'!$C$1:$H$222,5,0)</f>
        <v>Programa</v>
      </c>
      <c r="T1188" s="29" t="str">
        <f t="shared" si="55"/>
        <v>OK</v>
      </c>
      <c r="U1188" s="30" t="str">
        <f t="shared" si="56"/>
        <v>EWOITESADMINISTRACION - AdministraciónDNAIENT#MS - Dirección nacional de abordaje integral de enfermedades no transmisibles</v>
      </c>
      <c r="V1188" s="1" t="str">
        <f>VLOOKUP(U1188,'Tablas intermedias'!$C$1:$H$222,6,0)</f>
        <v>Si</v>
      </c>
      <c r="W1188" s="1" t="str">
        <f ca="1">IF(O1188&lt;30,"menos de 30 días","más de 30 días")</f>
        <v>más de 30 días</v>
      </c>
    </row>
    <row r="1189" spans="1:23" ht="14.25" hidden="1" thickTop="1" thickBot="1" x14ac:dyDescent="0.25">
      <c r="A1189" s="17" t="str">
        <f>IF(DetalleExp!H1189='Tablas intermedias'!$A$2,"Ordenes de Compra",IF(DetalleExp!H1189='Tablas intermedias'!$A$3,"Financiamiento Internacional","Legítimo Abono"))</f>
        <v>Legítimo Abono</v>
      </c>
      <c r="B1189" s="7">
        <f>DetalleExp!E1189</f>
        <v>44320</v>
      </c>
      <c r="C1189" s="1" t="str">
        <f>DetalleExp!A1189</f>
        <v>EX-2021-39230376-APN-DD#MS</v>
      </c>
      <c r="D1189" s="1" t="str">
        <f>IF(A1189="Ordenes de Compra",VLOOKUP(C1189,Autogestión!$B$2:$D$5090,3,0),IF(A1189="Legítimo Abono",VLOOKUP(C1189,NoAmpOC!$B$2:$H$988,7,0),"Factura"))</f>
        <v>Factura C</v>
      </c>
      <c r="E1189" s="26" t="str">
        <f>IF(A1189="Ordenes de Compra",VLOOKUP($C1189,Autogestión!$B$2:$G$5090,6,0),IF(A1189="Financiamiento Internacional",VLOOKUP($C1189,FinInt!$B$2:$G$508,6,0),"Legítimo Abono"))</f>
        <v>Legítimo Abono</v>
      </c>
      <c r="F1189" s="26" t="str">
        <f>IF($A1189="Ordenes de Compra","ARS",IF($A1189="Financiamiento Internacional",VLOOKUP($C1189,FinInt!$B$2:$Q$508,15,0),VLOOKUP($C1189,NoAmpOC!$B$2:$T$988,18,0)))</f>
        <v>ARS</v>
      </c>
      <c r="G1189" s="5">
        <f>IF($A1189="Ordenes de Compra",VLOOKUP($C1189,Autogestión!$B$2:$H$5090,7,0),IF($A1189="Financiamiento Internacional",VLOOKUP($C1189,FinInt!$B$2:$Q$1308,16,0),VLOOKUP($C1189,NoAmpOC!$B$2:$T$988,19,0)))</f>
        <v>52412.6</v>
      </c>
      <c r="H1189" s="5">
        <f t="shared" si="54"/>
        <v>52412.6</v>
      </c>
      <c r="I1189" s="26" t="str">
        <f>IF($A1189="Ordenes de Compra",VLOOKUP($C1189,Autogestión!$B$2:$J$5090,9,0),IF($A1189="Financiamiento Internacional",VLOOKUP($C1189,FinInt!$B$2:$G$1555,6,0),"Legitimo Abono"))</f>
        <v>Legitimo Abono</v>
      </c>
      <c r="J1189" s="1" t="str">
        <f>IF($A1189="Ordenes de Compra",VLOOKUP($C1189,Autogestión!$B$2:$R$5090,17,0),IF($A1189="Financiamiento Internacional",VLOOKUP($C1189,FinInt!$B$2:$O$1508,14,0),VLOOKUP($C1189,NoAmpOC!$B$2:$R$988,17,0)))</f>
        <v>Parada de diarios y Revistas "Mauro"</v>
      </c>
      <c r="K1189" s="7" t="str">
        <f>DetalleExp!AP1189</f>
        <v>BCODA</v>
      </c>
      <c r="L1189" s="7" t="str">
        <f>DetalleExp!AQ1189</f>
        <v>PROFESIONALES_LEGALES - Profesionales asuntos legales</v>
      </c>
      <c r="M1189" s="7" t="str">
        <f>DetalleExp!AR1189</f>
        <v>DAL#MS - Dirección de asuntos legales</v>
      </c>
      <c r="N1189" s="7">
        <f>DetalleExp!AS1189</f>
        <v>44337</v>
      </c>
      <c r="O1189" s="27">
        <f ca="1">ROUNDUP(TODAY()-N1189,0)</f>
        <v>18</v>
      </c>
      <c r="P1189" s="27">
        <f ca="1">ROUNDUP(TODAY()-B1189,0)</f>
        <v>35</v>
      </c>
      <c r="Q1189" s="1" t="str">
        <f>IFERROR(IF(A1189="Ordenes de Compra",VLOOKUP($E1189,'Ordenes de Compra'!$A$2:$E$1712,5,0),"Sin OC"),"Sin dato")</f>
        <v>Sin OC</v>
      </c>
      <c r="R1189" s="28" t="str">
        <f>IFERROR(IF(A1189="Ordenes de Compra",VLOOKUP($I1189,'Ordenes de Compra'!$B$2:$E$1712,3,0),"Sin OC"),"Sin dato")</f>
        <v>Sin OC</v>
      </c>
      <c r="S1189" s="1" t="str">
        <f>VLOOKUP($U1189,'Tablas intermedias'!$C$1:$H$222,5,0)</f>
        <v>DAL</v>
      </c>
      <c r="T1189" s="29" t="str">
        <f t="shared" si="55"/>
        <v>OK</v>
      </c>
      <c r="U1189" s="30" t="str">
        <f t="shared" si="56"/>
        <v>BCODAPROFESIONALES_LEGALES - Profesionales asuntos legalesDAL#MS - Dirección de asuntos legales</v>
      </c>
      <c r="V1189" s="1" t="str">
        <f>VLOOKUP(U1189,'Tablas intermedias'!$C$1:$H$222,6,0)</f>
        <v>Si</v>
      </c>
      <c r="W1189" s="1" t="str">
        <f ca="1">IF(O1189&lt;30,"menos de 30 días","más de 30 días")</f>
        <v>menos de 30 días</v>
      </c>
    </row>
    <row r="1190" spans="1:23" ht="14.25" hidden="1" thickTop="1" thickBot="1" x14ac:dyDescent="0.25">
      <c r="A1190" s="17" t="str">
        <f>IF(DetalleExp!H1190='Tablas intermedias'!$A$2,"Ordenes de Compra",IF(DetalleExp!H1190='Tablas intermedias'!$A$3,"Financiamiento Internacional","Legítimo Abono"))</f>
        <v>Ordenes de Compra</v>
      </c>
      <c r="B1190" s="7">
        <f>DetalleExp!E1190</f>
        <v>44321</v>
      </c>
      <c r="C1190" s="1" t="str">
        <f>DetalleExp!A1190</f>
        <v>EX-2021-39424238-APN-DCYT#MS</v>
      </c>
      <c r="D1190" s="1" t="str">
        <f>IF(A1190="Ordenes de Compra",VLOOKUP(C1190,Autogestión!$B$2:$D$5090,3,0),IF(A1190="Legítimo Abono",VLOOKUP(C1190,NoAmpOC!$B$2:$H$988,7,0),"Factura"))</f>
        <v>Factura</v>
      </c>
      <c r="E1190" s="26">
        <f>IF(A1190="Ordenes de Compra",VLOOKUP($C1190,Autogestión!$B$2:$G$5090,6,0),IF(A1190="Financiamiento Internacional",VLOOKUP($C1190,FinInt!$B$2:$G$508,6,0),"Legítimo Abono"))</f>
        <v>1</v>
      </c>
      <c r="F1190" s="26" t="str">
        <f>IF($A1190="Ordenes de Compra","ARS",IF($A1190="Financiamiento Internacional",VLOOKUP($C1190,FinInt!$B$2:$Q$508,15,0),VLOOKUP($C1190,NoAmpOC!$B$2:$T$988,18,0)))</f>
        <v>ARS</v>
      </c>
      <c r="G1190" s="5">
        <f>IF($A1190="Ordenes de Compra",VLOOKUP($C1190,Autogestión!$B$2:$H$5090,7,0),IF($A1190="Financiamiento Internacional",VLOOKUP($C1190,FinInt!$B$2:$Q$1308,16,0),VLOOKUP($C1190,NoAmpOC!$B$2:$T$988,19,0)))</f>
        <v>224207.35</v>
      </c>
      <c r="H1190" s="5">
        <f t="shared" si="54"/>
        <v>224207.35</v>
      </c>
      <c r="I1190" s="26">
        <f>IF($A1190="Ordenes de Compra",VLOOKUP($C1190,Autogestión!$B$2:$J$5090,9,0),IF($A1190="Financiamiento Internacional",VLOOKUP($C1190,FinInt!$B$2:$G$1555,6,0),"Legitimo Abono"))</f>
        <v>1</v>
      </c>
      <c r="J1190" s="1" t="str">
        <f>IF($A1190="Ordenes de Compra",VLOOKUP($C1190,Autogestión!$B$2:$R$5090,17,0),IF($A1190="Financiamiento Internacional",VLOOKUP($C1190,FinInt!$B$2:$O$1508,14,0),VLOOKUP($C1190,NoAmpOC!$B$2:$R$988,17,0)))</f>
        <v>SUIZO ARGENTINA S.A.</v>
      </c>
      <c r="K1190" s="7" t="str">
        <f>DetalleExp!AP1190</f>
        <v>MMORANDO</v>
      </c>
      <c r="L1190" s="7" t="str">
        <f>DetalleExp!AQ1190</f>
        <v>ADMINISTRACION - Administracion</v>
      </c>
      <c r="M1190" s="7" t="str">
        <f>DetalleExp!AR1190</f>
        <v>DCEI#MS - Dirección de control de enfermedades inmunoprevenibles</v>
      </c>
      <c r="N1190" s="7">
        <f>DetalleExp!AS1190</f>
        <v>44334</v>
      </c>
      <c r="O1190" s="27">
        <f ca="1">ROUNDUP(TODAY()-N1190,0)</f>
        <v>21</v>
      </c>
      <c r="P1190" s="27">
        <f ca="1">ROUNDUP(TODAY()-B1190,0)</f>
        <v>34</v>
      </c>
      <c r="Q1190" s="1" t="str">
        <f>IFERROR(IF(A1190="Ordenes de Compra",VLOOKUP($E1190,'Ordenes de Compra'!$A$2:$E$1712,5,0),"Sin OC"),"Sin dato")</f>
        <v>Sin dato</v>
      </c>
      <c r="R1190" s="28" t="str">
        <f>IFERROR(IF(A1190="Ordenes de Compra",VLOOKUP($I1190,'Ordenes de Compra'!$B$2:$E$1712,3,0),"Sin OC"),"Sin dato")</f>
        <v>Sin dato</v>
      </c>
      <c r="S1190" s="1" t="str">
        <f>VLOOKUP($U1190,'Tablas intermedias'!$C$1:$H$222,5,0)</f>
        <v>Programa</v>
      </c>
      <c r="T1190" s="29" t="str">
        <f t="shared" si="55"/>
        <v>OK</v>
      </c>
      <c r="U1190" s="30" t="str">
        <f t="shared" si="56"/>
        <v>MMORANDOADMINISTRACION - AdministracionDCEI#MS - Dirección de control de enfermedades inmunoprevenibles</v>
      </c>
      <c r="V1190" s="1" t="str">
        <f>VLOOKUP(U1190,'Tablas intermedias'!$C$1:$H$222,6,0)</f>
        <v>Si</v>
      </c>
      <c r="W1190" s="1" t="str">
        <f ca="1">IF(O1190&lt;30,"menos de 30 días","más de 30 días")</f>
        <v>menos de 30 días</v>
      </c>
    </row>
    <row r="1191" spans="1:23" ht="14.25" hidden="1" thickTop="1" thickBot="1" x14ac:dyDescent="0.25">
      <c r="A1191" s="17" t="str">
        <f>IF(DetalleExp!H1191='Tablas intermedias'!$A$2,"Ordenes de Compra",IF(DetalleExp!H1191='Tablas intermedias'!$A$3,"Financiamiento Internacional","Legítimo Abono"))</f>
        <v>Ordenes de Compra</v>
      </c>
      <c r="B1191" s="7">
        <f>DetalleExp!E1191</f>
        <v>44321</v>
      </c>
      <c r="C1191" s="1" t="str">
        <f>DetalleExp!A1191</f>
        <v>EX-2021-39432858-APN-DCYT#MS</v>
      </c>
      <c r="D1191" s="1" t="str">
        <f>IF(A1191="Ordenes de Compra",VLOOKUP(C1191,Autogestión!$B$2:$D$5090,3,0),IF(A1191="Legítimo Abono",VLOOKUP(C1191,NoAmpOC!$B$2:$H$988,7,0),"Factura"))</f>
        <v>Factura</v>
      </c>
      <c r="E1191" s="26" t="str">
        <f>IF(A1191="Ordenes de Compra",VLOOKUP($C1191,Autogestión!$B$2:$G$5090,6,0),IF(A1191="Financiamiento Internacional",VLOOKUP($C1191,FinInt!$B$2:$G$508,6,0),"Legítimo Abono"))</f>
        <v>80-0017-LPU20</v>
      </c>
      <c r="F1191" s="26" t="str">
        <f>IF($A1191="Ordenes de Compra","ARS",IF($A1191="Financiamiento Internacional",VLOOKUP($C1191,FinInt!$B$2:$Q$508,15,0),VLOOKUP($C1191,NoAmpOC!$B$2:$T$988,18,0)))</f>
        <v>ARS</v>
      </c>
      <c r="G1191" s="5">
        <f>IF($A1191="Ordenes de Compra",VLOOKUP($C1191,Autogestión!$B$2:$H$5090,7,0),IF($A1191="Financiamiento Internacional",VLOOKUP($C1191,FinInt!$B$2:$Q$1308,16,0),VLOOKUP($C1191,NoAmpOC!$B$2:$T$988,19,0)))</f>
        <v>15787800</v>
      </c>
      <c r="H1191" s="5">
        <f t="shared" si="54"/>
        <v>15787800</v>
      </c>
      <c r="I1191" s="26" t="str">
        <f>IF($A1191="Ordenes de Compra",VLOOKUP($C1191,Autogestión!$B$2:$J$5090,9,0),IF($A1191="Financiamiento Internacional",VLOOKUP($C1191,FinInt!$B$2:$G$1555,6,0),"Legitimo Abono"))</f>
        <v>80-1007-OC21</v>
      </c>
      <c r="J1191" s="1" t="str">
        <f>IF($A1191="Ordenes de Compra",VLOOKUP($C1191,Autogestión!$B$2:$R$5090,17,0),IF($A1191="Financiamiento Internacional",VLOOKUP($C1191,FinInt!$B$2:$O$1508,14,0),VLOOKUP($C1191,NoAmpOC!$B$2:$R$988,17,0)))</f>
        <v>MEDI SISTEM SRL</v>
      </c>
      <c r="K1191" s="7" t="str">
        <f>DetalleExp!AP1191</f>
        <v>MWEIMAN</v>
      </c>
      <c r="L1191" s="7" t="str">
        <f>DetalleExp!AQ1191</f>
        <v>TESORERIA - Tesorería</v>
      </c>
      <c r="M1191" s="7" t="str">
        <f>DetalleExp!AR1191</f>
        <v>DCYT#MS - Dirección de contabilidad y tesorería</v>
      </c>
      <c r="N1191" s="7">
        <f>DetalleExp!AS1191</f>
        <v>44347</v>
      </c>
      <c r="O1191" s="27">
        <f ca="1">ROUNDUP(TODAY()-N1191,0)</f>
        <v>8</v>
      </c>
      <c r="P1191" s="27">
        <f ca="1">ROUNDUP(TODAY()-B1191,0)</f>
        <v>34</v>
      </c>
      <c r="Q1191" s="1" t="str">
        <f>IFERROR(IF(A1191="Ordenes de Compra",VLOOKUP($E1191,'Ordenes de Compra'!$A$2:$E$1712,5,0),"Sin OC"),"Sin dato")</f>
        <v>25.0.0.41.0</v>
      </c>
      <c r="R1191" s="28">
        <f>IFERROR(IF(A1191="Ordenes de Compra",VLOOKUP($I1191,'Ordenes de Compra'!$B$2:$E$1712,3,0),"Sin OC"),"Sin dato")</f>
        <v>49618800</v>
      </c>
      <c r="S1191" s="1" t="str">
        <f>VLOOKUP($U1191,'Tablas intermedias'!$C$1:$H$222,5,0)</f>
        <v>Tesorería</v>
      </c>
      <c r="T1191" s="29" t="str">
        <f t="shared" si="55"/>
        <v>OK</v>
      </c>
      <c r="U1191" s="30" t="str">
        <f t="shared" si="56"/>
        <v>MWEIMANTESORERIA - TesoreríaDCYT#MS - Dirección de contabilidad y tesorería</v>
      </c>
      <c r="V1191" s="1" t="str">
        <f>VLOOKUP(U1191,'Tablas intermedias'!$C$1:$H$222,6,0)</f>
        <v>No</v>
      </c>
      <c r="W1191" s="1" t="str">
        <f ca="1">IF(O1191&lt;30,"menos de 30 días","más de 30 días")</f>
        <v>menos de 30 días</v>
      </c>
    </row>
    <row r="1192" spans="1:23" ht="14.25" hidden="1" thickTop="1" thickBot="1" x14ac:dyDescent="0.25">
      <c r="A1192" s="17" t="str">
        <f>IF(DetalleExp!H1192='Tablas intermedias'!$A$2,"Ordenes de Compra",IF(DetalleExp!H1192='Tablas intermedias'!$A$3,"Financiamiento Internacional","Legítimo Abono"))</f>
        <v>Ordenes de Compra</v>
      </c>
      <c r="B1192" s="7">
        <f>DetalleExp!E1192</f>
        <v>44321</v>
      </c>
      <c r="C1192" s="1" t="str">
        <f>DetalleExp!A1192</f>
        <v>EX-2021-39594300-APN-DCYT#MS</v>
      </c>
      <c r="D1192" s="1" t="str">
        <f>IF(A1192="Ordenes de Compra",VLOOKUP(C1192,Autogestión!$B$2:$D$5090,3,0),IF(A1192="Legítimo Abono",VLOOKUP(C1192,NoAmpOC!$B$2:$H$988,7,0),"Factura"))</f>
        <v>Factura</v>
      </c>
      <c r="E1192" s="26" t="str">
        <f>IF(A1192="Ordenes de Compra",VLOOKUP($C1192,Autogestión!$B$2:$G$5090,6,0),IF(A1192="Financiamiento Internacional",VLOOKUP($C1192,FinInt!$B$2:$G$508,6,0),"Legítimo Abono"))</f>
        <v>80-0011-LPU20</v>
      </c>
      <c r="F1192" s="26" t="str">
        <f>IF($A1192="Ordenes de Compra","ARS",IF($A1192="Financiamiento Internacional",VLOOKUP($C1192,FinInt!$B$2:$Q$508,15,0),VLOOKUP($C1192,NoAmpOC!$B$2:$T$988,18,0)))</f>
        <v>ARS</v>
      </c>
      <c r="G1192" s="5">
        <f>IF($A1192="Ordenes de Compra",VLOOKUP($C1192,Autogestión!$B$2:$H$5090,7,0),IF($A1192="Financiamiento Internacional",VLOOKUP($C1192,FinInt!$B$2:$Q$1308,16,0),VLOOKUP($C1192,NoAmpOC!$B$2:$T$988,19,0)))</f>
        <v>22989042</v>
      </c>
      <c r="H1192" s="5">
        <f t="shared" si="54"/>
        <v>22989042</v>
      </c>
      <c r="I1192" s="26" t="str">
        <f>IF($A1192="Ordenes de Compra",VLOOKUP($C1192,Autogestión!$B$2:$J$5090,9,0),IF($A1192="Financiamiento Internacional",VLOOKUP($C1192,FinInt!$B$2:$G$1555,6,0),"Legitimo Abono"))</f>
        <v>80-1077-OC21</v>
      </c>
      <c r="J1192" s="1" t="str">
        <f>IF($A1192="Ordenes de Compra",VLOOKUP($C1192,Autogestión!$B$2:$R$5090,17,0),IF($A1192="Financiamiento Internacional",VLOOKUP($C1192,FinInt!$B$2:$O$1508,14,0),VLOOKUP($C1192,NoAmpOC!$B$2:$R$988,17,0)))</f>
        <v>LABORATORIO SANT GALL FRIBURG QCI SRL</v>
      </c>
      <c r="K1192" s="7" t="str">
        <f>DetalleExp!AP1192</f>
        <v>MWEIMAN</v>
      </c>
      <c r="L1192" s="7" t="str">
        <f>DetalleExp!AQ1192</f>
        <v>TESORERIA - Tesorería</v>
      </c>
      <c r="M1192" s="7" t="str">
        <f>DetalleExp!AR1192</f>
        <v>DCYT#MS - Dirección de contabilidad y tesorería</v>
      </c>
      <c r="N1192" s="7">
        <f>DetalleExp!AS1192</f>
        <v>44347</v>
      </c>
      <c r="O1192" s="27">
        <f ca="1">ROUNDUP(TODAY()-N1192,0)</f>
        <v>8</v>
      </c>
      <c r="P1192" s="27">
        <f ca="1">ROUNDUP(TODAY()-B1192,0)</f>
        <v>34</v>
      </c>
      <c r="Q1192" s="1" t="str">
        <f>IFERROR(IF(A1192="Ordenes de Compra",VLOOKUP($E1192,'Ordenes de Compra'!$A$2:$E$1712,5,0),"Sin OC"),"Sin dato")</f>
        <v>29.0.0.45.0</v>
      </c>
      <c r="R1192" s="28">
        <f>IFERROR(IF(A1192="Ordenes de Compra",VLOOKUP($I1192,'Ordenes de Compra'!$B$2:$E$1712,3,0),"Sin OC"),"Sin dato")</f>
        <v>158252850</v>
      </c>
      <c r="S1192" s="1" t="str">
        <f>VLOOKUP($U1192,'Tablas intermedias'!$C$1:$H$222,5,0)</f>
        <v>Tesorería</v>
      </c>
      <c r="T1192" s="29" t="str">
        <f t="shared" si="55"/>
        <v>OK</v>
      </c>
      <c r="U1192" s="30" t="str">
        <f t="shared" si="56"/>
        <v>MWEIMANTESORERIA - TesoreríaDCYT#MS - Dirección de contabilidad y tesorería</v>
      </c>
      <c r="V1192" s="1" t="str">
        <f>VLOOKUP(U1192,'Tablas intermedias'!$C$1:$H$222,6,0)</f>
        <v>No</v>
      </c>
      <c r="W1192" s="1" t="str">
        <f ca="1">IF(O1192&lt;30,"menos de 30 días","más de 30 días")</f>
        <v>menos de 30 días</v>
      </c>
    </row>
    <row r="1193" spans="1:23" ht="14.25" hidden="1" thickTop="1" thickBot="1" x14ac:dyDescent="0.25">
      <c r="A1193" s="17" t="str">
        <f>IF(DetalleExp!H1193='Tablas intermedias'!$A$2,"Ordenes de Compra",IF(DetalleExp!H1193='Tablas intermedias'!$A$3,"Financiamiento Internacional","Legítimo Abono"))</f>
        <v>Ordenes de Compra</v>
      </c>
      <c r="B1193" s="7">
        <f>DetalleExp!E1193</f>
        <v>44321</v>
      </c>
      <c r="C1193" s="1" t="str">
        <f>DetalleExp!A1193</f>
        <v>EX-2021-39610759-APN-DCYT#MS</v>
      </c>
      <c r="D1193" s="1" t="str">
        <f>IF(A1193="Ordenes de Compra",VLOOKUP(C1193,Autogestión!$B$2:$D$5090,3,0),IF(A1193="Legítimo Abono",VLOOKUP(C1193,NoAmpOC!$B$2:$H$988,7,0),"Factura"))</f>
        <v>Factura</v>
      </c>
      <c r="E1193" s="26" t="str">
        <f>IF(A1193="Ordenes de Compra",VLOOKUP($C1193,Autogestión!$B$2:$G$5090,6,0),IF(A1193="Financiamiento Internacional",VLOOKUP($C1193,FinInt!$B$2:$G$508,6,0),"Legítimo Abono"))</f>
        <v>80-0010-LPU20</v>
      </c>
      <c r="F1193" s="26" t="str">
        <f>IF($A1193="Ordenes de Compra","ARS",IF($A1193="Financiamiento Internacional",VLOOKUP($C1193,FinInt!$B$2:$Q$508,15,0),VLOOKUP($C1193,NoAmpOC!$B$2:$T$988,18,0)))</f>
        <v>ARS</v>
      </c>
      <c r="G1193" s="5">
        <f>IF($A1193="Ordenes de Compra",VLOOKUP($C1193,Autogestión!$B$2:$H$5090,7,0),IF($A1193="Financiamiento Internacional",VLOOKUP($C1193,FinInt!$B$2:$Q$1308,16,0),VLOOKUP($C1193,NoAmpOC!$B$2:$T$988,19,0)))</f>
        <v>1849446.02</v>
      </c>
      <c r="H1193" s="5">
        <f t="shared" si="54"/>
        <v>1849446.02</v>
      </c>
      <c r="I1193" s="26" t="str">
        <f>IF($A1193="Ordenes de Compra",VLOOKUP($C1193,Autogestión!$B$2:$J$5090,9,0),IF($A1193="Financiamiento Internacional",VLOOKUP($C1193,FinInt!$B$2:$G$1555,6,0),"Legitimo Abono"))</f>
        <v>80-1018-OC21</v>
      </c>
      <c r="J1193" s="1" t="str">
        <f>IF($A1193="Ordenes de Compra",VLOOKUP($C1193,Autogestión!$B$2:$R$5090,17,0),IF($A1193="Financiamiento Internacional",VLOOKUP($C1193,FinInt!$B$2:$O$1508,14,0),VLOOKUP($C1193,NoAmpOC!$B$2:$R$988,17,0)))</f>
        <v>FARMED S.A.</v>
      </c>
      <c r="K1193" s="7" t="str">
        <f>DetalleExp!AP1193</f>
        <v>DCYT#MS-TESORERIA</v>
      </c>
      <c r="L1193" s="7" t="str">
        <f>DetalleExp!AQ1193</f>
        <v>TESORERIA - Tesorería</v>
      </c>
      <c r="M1193" s="7" t="str">
        <f>DetalleExp!AR1193</f>
        <v>DCYT#MS - Dirección de contabilidad y tesorería</v>
      </c>
      <c r="N1193" s="7">
        <f>DetalleExp!AS1193</f>
        <v>44349</v>
      </c>
      <c r="O1193" s="27">
        <f ca="1">ROUNDUP(TODAY()-N1193,0)</f>
        <v>6</v>
      </c>
      <c r="P1193" s="27">
        <f ca="1">ROUNDUP(TODAY()-B1193,0)</f>
        <v>34</v>
      </c>
      <c r="Q1193" s="1" t="str">
        <f>IFERROR(IF(A1193="Ordenes de Compra",VLOOKUP($E1193,'Ordenes de Compra'!$A$2:$E$1712,5,0),"Sin OC"),"Sin dato")</f>
        <v>29.0.0.46.0</v>
      </c>
      <c r="R1193" s="28">
        <f>IFERROR(IF(A1193="Ordenes de Compra",VLOOKUP($I1193,'Ordenes de Compra'!$B$2:$E$1712,3,0),"Sin OC"),"Sin dato")</f>
        <v>4623627.12</v>
      </c>
      <c r="S1193" s="1" t="str">
        <f>VLOOKUP($U1193,'Tablas intermedias'!$C$1:$H$222,5,0)</f>
        <v>Tesorería</v>
      </c>
      <c r="T1193" s="29" t="str">
        <f t="shared" si="55"/>
        <v>OK</v>
      </c>
      <c r="U1193" s="30" t="str">
        <f t="shared" si="56"/>
        <v>DCYT#MS-TESORERIATESORERIA - TesoreríaDCYT#MS - Dirección de contabilidad y tesorería</v>
      </c>
      <c r="V1193" s="1" t="str">
        <f>VLOOKUP(U1193,'Tablas intermedias'!$C$1:$H$222,6,0)</f>
        <v>No</v>
      </c>
      <c r="W1193" s="1" t="str">
        <f ca="1">IF(O1193&lt;30,"menos de 30 días","más de 30 días")</f>
        <v>menos de 30 días</v>
      </c>
    </row>
    <row r="1194" spans="1:23" ht="14.25" hidden="1" thickTop="1" thickBot="1" x14ac:dyDescent="0.25">
      <c r="A1194" s="17" t="str">
        <f>IF(DetalleExp!H1194='Tablas intermedias'!$A$2,"Ordenes de Compra",IF(DetalleExp!H1194='Tablas intermedias'!$A$3,"Financiamiento Internacional","Legítimo Abono"))</f>
        <v>Ordenes de Compra</v>
      </c>
      <c r="B1194" s="7">
        <f>DetalleExp!E1194</f>
        <v>44321</v>
      </c>
      <c r="C1194" s="1" t="str">
        <f>DetalleExp!A1194</f>
        <v>EX-2021-39652060-APN-DCYT#MS</v>
      </c>
      <c r="D1194" s="1" t="str">
        <f>IF(A1194="Ordenes de Compra",VLOOKUP(C1194,Autogestión!$B$2:$D$5090,3,0),IF(A1194="Legítimo Abono",VLOOKUP(C1194,NoAmpOC!$B$2:$H$988,7,0),"Factura"))</f>
        <v>Factura</v>
      </c>
      <c r="E1194" s="26" t="str">
        <f>IF(A1194="Ordenes de Compra",VLOOKUP($C1194,Autogestión!$B$2:$G$5090,6,0),IF(A1194="Financiamiento Internacional",VLOOKUP($C1194,FinInt!$B$2:$G$508,6,0),"Legítimo Abono"))</f>
        <v>80-0011-LPU20</v>
      </c>
      <c r="F1194" s="26" t="str">
        <f>IF($A1194="Ordenes de Compra","ARS",IF($A1194="Financiamiento Internacional",VLOOKUP($C1194,FinInt!$B$2:$Q$508,15,0),VLOOKUP($C1194,NoAmpOC!$B$2:$T$988,18,0)))</f>
        <v>ARS</v>
      </c>
      <c r="G1194" s="5">
        <f>IF($A1194="Ordenes de Compra",VLOOKUP($C1194,Autogestión!$B$2:$H$5090,7,0),IF($A1194="Financiamiento Internacional",VLOOKUP($C1194,FinInt!$B$2:$Q$1308,16,0),VLOOKUP($C1194,NoAmpOC!$B$2:$T$988,19,0)))</f>
        <v>16856568</v>
      </c>
      <c r="H1194" s="5">
        <f t="shared" si="54"/>
        <v>16856568</v>
      </c>
      <c r="I1194" s="26" t="str">
        <f>IF($A1194="Ordenes de Compra",VLOOKUP($C1194,Autogestión!$B$2:$J$5090,9,0),IF($A1194="Financiamiento Internacional",VLOOKUP($C1194,FinInt!$B$2:$G$1555,6,0),"Legitimo Abono"))</f>
        <v>80-1066-OC21</v>
      </c>
      <c r="J1194" s="1" t="str">
        <f>IF($A1194="Ordenes de Compra",VLOOKUP($C1194,Autogestión!$B$2:$R$5090,17,0),IF($A1194="Financiamiento Internacional",VLOOKUP($C1194,FinInt!$B$2:$O$1508,14,0),VLOOKUP($C1194,NoAmpOC!$B$2:$R$988,17,0)))</f>
        <v xml:space="preserve">LAFEDAR S.A. </v>
      </c>
      <c r="K1194" s="7" t="str">
        <f>DetalleExp!AP1194</f>
        <v>MWEIMAN</v>
      </c>
      <c r="L1194" s="7" t="str">
        <f>DetalleExp!AQ1194</f>
        <v>TESORERIA - Tesorería</v>
      </c>
      <c r="M1194" s="7" t="str">
        <f>DetalleExp!AR1194</f>
        <v>DCYT#MS - Dirección de contabilidad y tesorería</v>
      </c>
      <c r="N1194" s="7">
        <f>DetalleExp!AS1194</f>
        <v>44347</v>
      </c>
      <c r="O1194" s="27">
        <f ca="1">ROUNDUP(TODAY()-N1194,0)</f>
        <v>8</v>
      </c>
      <c r="P1194" s="27">
        <f ca="1">ROUNDUP(TODAY()-B1194,0)</f>
        <v>34</v>
      </c>
      <c r="Q1194" s="1" t="str">
        <f>IFERROR(IF(A1194="Ordenes de Compra",VLOOKUP($E1194,'Ordenes de Compra'!$A$2:$E$1712,5,0),"Sin OC"),"Sin dato")</f>
        <v>29.0.0.45.0</v>
      </c>
      <c r="R1194" s="28">
        <f>IFERROR(IF(A1194="Ordenes de Compra",VLOOKUP($I1194,'Ordenes de Compra'!$B$2:$E$1712,3,0),"Sin OC"),"Sin dato")</f>
        <v>718933993.19000006</v>
      </c>
      <c r="S1194" s="1" t="str">
        <f>VLOOKUP($U1194,'Tablas intermedias'!$C$1:$H$222,5,0)</f>
        <v>Tesorería</v>
      </c>
      <c r="T1194" s="29" t="str">
        <f t="shared" si="55"/>
        <v>OK</v>
      </c>
      <c r="U1194" s="30" t="str">
        <f t="shared" si="56"/>
        <v>MWEIMANTESORERIA - TesoreríaDCYT#MS - Dirección de contabilidad y tesorería</v>
      </c>
      <c r="V1194" s="1" t="str">
        <f>VLOOKUP(U1194,'Tablas intermedias'!$C$1:$H$222,6,0)</f>
        <v>No</v>
      </c>
      <c r="W1194" s="1" t="str">
        <f ca="1">IF(O1194&lt;30,"menos de 30 días","más de 30 días")</f>
        <v>menos de 30 días</v>
      </c>
    </row>
    <row r="1195" spans="1:23" ht="14.25" hidden="1" thickTop="1" thickBot="1" x14ac:dyDescent="0.25">
      <c r="A1195" s="17" t="str">
        <f>IF(DetalleExp!H1195='Tablas intermedias'!$A$2,"Ordenes de Compra",IF(DetalleExp!H1195='Tablas intermedias'!$A$3,"Financiamiento Internacional","Legítimo Abono"))</f>
        <v>Ordenes de Compra</v>
      </c>
      <c r="B1195" s="7">
        <f>DetalleExp!E1195</f>
        <v>44321</v>
      </c>
      <c r="C1195" s="1" t="str">
        <f>DetalleExp!A1195</f>
        <v>EX-2021-39657099-APN-DCYT#MS</v>
      </c>
      <c r="D1195" s="1" t="str">
        <f>IF(A1195="Ordenes de Compra",VLOOKUP(C1195,Autogestión!$B$2:$D$5090,3,0),IF(A1195="Legítimo Abono",VLOOKUP(C1195,NoAmpOC!$B$2:$H$988,7,0),"Factura"))</f>
        <v>Factura</v>
      </c>
      <c r="E1195" s="26" t="str">
        <f>IF(A1195="Ordenes de Compra",VLOOKUP($C1195,Autogestión!$B$2:$G$5090,6,0),IF(A1195="Financiamiento Internacional",VLOOKUP($C1195,FinInt!$B$2:$G$508,6,0),"Legítimo Abono"))</f>
        <v>80-0011-LPU20</v>
      </c>
      <c r="F1195" s="26" t="str">
        <f>IF($A1195="Ordenes de Compra","ARS",IF($A1195="Financiamiento Internacional",VLOOKUP($C1195,FinInt!$B$2:$Q$508,15,0),VLOOKUP($C1195,NoAmpOC!$B$2:$T$988,18,0)))</f>
        <v>ARS</v>
      </c>
      <c r="G1195" s="5">
        <f>IF($A1195="Ordenes de Compra",VLOOKUP($C1195,Autogestión!$B$2:$H$5090,7,0),IF($A1195="Financiamiento Internacional",VLOOKUP($C1195,FinInt!$B$2:$Q$1308,16,0),VLOOKUP($C1195,NoAmpOC!$B$2:$T$988,19,0)))</f>
        <v>2885182.8</v>
      </c>
      <c r="H1195" s="5">
        <f t="shared" si="54"/>
        <v>2885182.8</v>
      </c>
      <c r="I1195" s="26" t="str">
        <f>IF($A1195="Ordenes de Compra",VLOOKUP($C1195,Autogestión!$B$2:$J$5090,9,0),IF($A1195="Financiamiento Internacional",VLOOKUP($C1195,FinInt!$B$2:$G$1555,6,0),"Legitimo Abono"))</f>
        <v>80-1066-OC21</v>
      </c>
      <c r="J1195" s="1" t="str">
        <f>IF($A1195="Ordenes de Compra",VLOOKUP($C1195,Autogestión!$B$2:$R$5090,17,0),IF($A1195="Financiamiento Internacional",VLOOKUP($C1195,FinInt!$B$2:$O$1508,14,0),VLOOKUP($C1195,NoAmpOC!$B$2:$R$988,17,0)))</f>
        <v xml:space="preserve">LAFEDAR S.A. </v>
      </c>
      <c r="K1195" s="7" t="str">
        <f>DetalleExp!AP1195</f>
        <v>MWEIMAN</v>
      </c>
      <c r="L1195" s="7" t="str">
        <f>DetalleExp!AQ1195</f>
        <v>TESORERIA - Tesorería</v>
      </c>
      <c r="M1195" s="7" t="str">
        <f>DetalleExp!AR1195</f>
        <v>DCYT#MS - Dirección de contabilidad y tesorería</v>
      </c>
      <c r="N1195" s="7">
        <f>DetalleExp!AS1195</f>
        <v>44347</v>
      </c>
      <c r="O1195" s="27">
        <f ca="1">ROUNDUP(TODAY()-N1195,0)</f>
        <v>8</v>
      </c>
      <c r="P1195" s="27">
        <f ca="1">ROUNDUP(TODAY()-B1195,0)</f>
        <v>34</v>
      </c>
      <c r="Q1195" s="1" t="str">
        <f>IFERROR(IF(A1195="Ordenes de Compra",VLOOKUP($E1195,'Ordenes de Compra'!$A$2:$E$1712,5,0),"Sin OC"),"Sin dato")</f>
        <v>29.0.0.45.0</v>
      </c>
      <c r="R1195" s="28">
        <f>IFERROR(IF(A1195="Ordenes de Compra",VLOOKUP($I1195,'Ordenes de Compra'!$B$2:$E$1712,3,0),"Sin OC"),"Sin dato")</f>
        <v>718933993.19000006</v>
      </c>
      <c r="S1195" s="1" t="str">
        <f>VLOOKUP($U1195,'Tablas intermedias'!$C$1:$H$222,5,0)</f>
        <v>Tesorería</v>
      </c>
      <c r="T1195" s="29" t="str">
        <f t="shared" si="55"/>
        <v>OK</v>
      </c>
      <c r="U1195" s="30" t="str">
        <f t="shared" si="56"/>
        <v>MWEIMANTESORERIA - TesoreríaDCYT#MS - Dirección de contabilidad y tesorería</v>
      </c>
      <c r="V1195" s="1" t="str">
        <f>VLOOKUP(U1195,'Tablas intermedias'!$C$1:$H$222,6,0)</f>
        <v>No</v>
      </c>
      <c r="W1195" s="1" t="str">
        <f ca="1">IF(O1195&lt;30,"menos de 30 días","más de 30 días")</f>
        <v>menos de 30 días</v>
      </c>
    </row>
    <row r="1196" spans="1:23" ht="14.25" hidden="1" thickTop="1" thickBot="1" x14ac:dyDescent="0.25">
      <c r="A1196" s="17" t="str">
        <f>IF(DetalleExp!H1196='Tablas intermedias'!$A$2,"Ordenes de Compra",IF(DetalleExp!H1196='Tablas intermedias'!$A$3,"Financiamiento Internacional","Legítimo Abono"))</f>
        <v>Legítimo Abono</v>
      </c>
      <c r="B1196" s="7">
        <f>DetalleExp!E1196</f>
        <v>44322</v>
      </c>
      <c r="C1196" s="1" t="str">
        <f>DetalleExp!A1196</f>
        <v>EX-2021-39810971-APN-DD#MS</v>
      </c>
      <c r="D1196" s="1" t="str">
        <f>IF(A1196="Ordenes de Compra",VLOOKUP(C1196,Autogestión!$B$2:$D$5090,3,0),IF(A1196="Legítimo Abono",VLOOKUP(C1196,NoAmpOC!$B$2:$H$988,7,0),"Factura"))</f>
        <v>Factura B</v>
      </c>
      <c r="E1196" s="26" t="str">
        <f>IF(A1196="Ordenes de Compra",VLOOKUP($C1196,Autogestión!$B$2:$G$5090,6,0),IF(A1196="Financiamiento Internacional",VLOOKUP($C1196,FinInt!$B$2:$G$508,6,0),"Legítimo Abono"))</f>
        <v>Legítimo Abono</v>
      </c>
      <c r="F1196" s="26" t="str">
        <f>IF($A1196="Ordenes de Compra","ARS",IF($A1196="Financiamiento Internacional",VLOOKUP($C1196,FinInt!$B$2:$Q$508,15,0),VLOOKUP($C1196,NoAmpOC!$B$2:$T$988,18,0)))</f>
        <v>USD</v>
      </c>
      <c r="G1196" s="5">
        <f>IF($A1196="Ordenes de Compra",VLOOKUP($C1196,Autogestión!$B$2:$H$5090,7,0),IF($A1196="Financiamiento Internacional",VLOOKUP($C1196,FinInt!$B$2:$Q$1308,16,0),VLOOKUP($C1196,NoAmpOC!$B$2:$T$988,19,0)))</f>
        <v>88436.12</v>
      </c>
      <c r="H1196" s="5">
        <f t="shared" si="54"/>
        <v>8843612</v>
      </c>
      <c r="I1196" s="26" t="str">
        <f>IF($A1196="Ordenes de Compra",VLOOKUP($C1196,Autogestión!$B$2:$J$5090,9,0),IF($A1196="Financiamiento Internacional",VLOOKUP($C1196,FinInt!$B$2:$G$1555,6,0),"Legitimo Abono"))</f>
        <v>Legitimo Abono</v>
      </c>
      <c r="J1196" s="1" t="str">
        <f>IF($A1196="Ordenes de Compra",VLOOKUP($C1196,Autogestión!$B$2:$R$5090,17,0),IF($A1196="Financiamiento Internacional",VLOOKUP($C1196,FinInt!$B$2:$O$1508,14,0),VLOOKUP($C1196,NoAmpOC!$B$2:$R$988,17,0)))</f>
        <v>Hellmann Worldwide Logistics SA</v>
      </c>
      <c r="K1196" s="7" t="str">
        <f>DetalleExp!AP1196</f>
        <v>DCYT#MS-TESORERIA</v>
      </c>
      <c r="L1196" s="7" t="str">
        <f>DetalleExp!AQ1196</f>
        <v>TESORERIA - Tesorería</v>
      </c>
      <c r="M1196" s="7" t="str">
        <f>DetalleExp!AR1196</f>
        <v>DCYT#MS - Dirección de contabilidad y tesorería</v>
      </c>
      <c r="N1196" s="7">
        <f>DetalleExp!AS1196</f>
        <v>44344</v>
      </c>
      <c r="O1196" s="27">
        <f ca="1">ROUNDUP(TODAY()-N1196,0)</f>
        <v>11</v>
      </c>
      <c r="P1196" s="27">
        <f ca="1">ROUNDUP(TODAY()-B1196,0)</f>
        <v>33</v>
      </c>
      <c r="Q1196" s="1" t="str">
        <f>IFERROR(IF(A1196="Ordenes de Compra",VLOOKUP($E1196,'Ordenes de Compra'!$A$2:$E$1712,5,0),"Sin OC"),"Sin dato")</f>
        <v>Sin OC</v>
      </c>
      <c r="R1196" s="28" t="str">
        <f>IFERROR(IF(A1196="Ordenes de Compra",VLOOKUP($I1196,'Ordenes de Compra'!$B$2:$E$1712,3,0),"Sin OC"),"Sin dato")</f>
        <v>Sin OC</v>
      </c>
      <c r="S1196" s="1" t="str">
        <f>VLOOKUP($U1196,'Tablas intermedias'!$C$1:$H$222,5,0)</f>
        <v>Tesorería</v>
      </c>
      <c r="T1196" s="29" t="str">
        <f t="shared" si="55"/>
        <v>OK</v>
      </c>
      <c r="U1196" s="30" t="str">
        <f t="shared" si="56"/>
        <v>DCYT#MS-TESORERIATESORERIA - TesoreríaDCYT#MS - Dirección de contabilidad y tesorería</v>
      </c>
      <c r="V1196" s="1" t="str">
        <f>VLOOKUP(U1196,'Tablas intermedias'!$C$1:$H$222,6,0)</f>
        <v>No</v>
      </c>
      <c r="W1196" s="1" t="str">
        <f ca="1">IF(O1196&lt;30,"menos de 30 días","más de 30 días")</f>
        <v>menos de 30 días</v>
      </c>
    </row>
    <row r="1197" spans="1:23" ht="14.25" hidden="1" thickTop="1" thickBot="1" x14ac:dyDescent="0.25">
      <c r="A1197" s="17" t="str">
        <f>IF(DetalleExp!H1197='Tablas intermedias'!$A$2,"Ordenes de Compra",IF(DetalleExp!H1197='Tablas intermedias'!$A$3,"Financiamiento Internacional","Legítimo Abono"))</f>
        <v>Legítimo Abono</v>
      </c>
      <c r="B1197" s="7">
        <f>DetalleExp!E1197</f>
        <v>44322</v>
      </c>
      <c r="C1197" s="1" t="str">
        <f>DetalleExp!A1197</f>
        <v>EX-2021-39898912-APN-DD#MS</v>
      </c>
      <c r="D1197" s="1" t="str">
        <f>IF(A1197="Ordenes de Compra",VLOOKUP(C1197,Autogestión!$B$2:$D$5090,3,0),IF(A1197="Legítimo Abono",VLOOKUP(C1197,NoAmpOC!$B$2:$H$988,7,0),"Factura"))</f>
        <v>Factura B</v>
      </c>
      <c r="E1197" s="26" t="str">
        <f>IF(A1197="Ordenes de Compra",VLOOKUP($C1197,Autogestión!$B$2:$G$5090,6,0),IF(A1197="Financiamiento Internacional",VLOOKUP($C1197,FinInt!$B$2:$G$508,6,0),"Legítimo Abono"))</f>
        <v>Legítimo Abono</v>
      </c>
      <c r="F1197" s="26" t="str">
        <f>IF($A1197="Ordenes de Compra","ARS",IF($A1197="Financiamiento Internacional",VLOOKUP($C1197,FinInt!$B$2:$Q$508,15,0),VLOOKUP($C1197,NoAmpOC!$B$2:$T$988,18,0)))</f>
        <v>ARS</v>
      </c>
      <c r="G1197" s="5">
        <f>IF($A1197="Ordenes de Compra",VLOOKUP($C1197,Autogestión!$B$2:$H$5090,7,0),IF($A1197="Financiamiento Internacional",VLOOKUP($C1197,FinInt!$B$2:$Q$1308,16,0),VLOOKUP($C1197,NoAmpOC!$B$2:$T$988,19,0)))</f>
        <v>27650</v>
      </c>
      <c r="H1197" s="5">
        <f t="shared" si="54"/>
        <v>27650</v>
      </c>
      <c r="I1197" s="26" t="str">
        <f>IF($A1197="Ordenes de Compra",VLOOKUP($C1197,Autogestión!$B$2:$J$5090,9,0),IF($A1197="Financiamiento Internacional",VLOOKUP($C1197,FinInt!$B$2:$G$1555,6,0),"Legitimo Abono"))</f>
        <v>Legitimo Abono</v>
      </c>
      <c r="J1197" s="1" t="str">
        <f>IF($A1197="Ordenes de Compra",VLOOKUP($C1197,Autogestión!$B$2:$R$5090,17,0),IF($A1197="Financiamiento Internacional",VLOOKUP($C1197,FinInt!$B$2:$O$1508,14,0),VLOOKUP($C1197,NoAmpOC!$B$2:$R$988,17,0)))</f>
        <v>BRONCEL S.A.</v>
      </c>
      <c r="K1197" s="7" t="str">
        <f>DetalleExp!AP1197</f>
        <v>DCYT#MS-PVD</v>
      </c>
      <c r="L1197" s="7" t="str">
        <f>DetalleExp!AQ1197</f>
        <v>PVD - Privada</v>
      </c>
      <c r="M1197" s="7" t="str">
        <f>DetalleExp!AR1197</f>
        <v>DCYT#MS - Dirección de contabilidad y tesorería</v>
      </c>
      <c r="N1197" s="7">
        <f>DetalleExp!AS1197</f>
        <v>44322</v>
      </c>
      <c r="O1197" s="27">
        <f ca="1">ROUNDUP(TODAY()-N1197,0)</f>
        <v>33</v>
      </c>
      <c r="P1197" s="27">
        <f ca="1">ROUNDUP(TODAY()-B1197,0)</f>
        <v>33</v>
      </c>
      <c r="Q1197" s="1" t="str">
        <f>IFERROR(IF(A1197="Ordenes de Compra",VLOOKUP($E1197,'Ordenes de Compra'!$A$2:$E$1712,5,0),"Sin OC"),"Sin dato")</f>
        <v>Sin OC</v>
      </c>
      <c r="R1197" s="28" t="str">
        <f>IFERROR(IF(A1197="Ordenes de Compra",VLOOKUP($I1197,'Ordenes de Compra'!$B$2:$E$1712,3,0),"Sin OC"),"Sin dato")</f>
        <v>Sin OC</v>
      </c>
      <c r="S1197" s="1" t="str">
        <f>VLOOKUP($U1197,'Tablas intermedias'!$C$1:$H$222,5,0)</f>
        <v>Contabilidad</v>
      </c>
      <c r="T1197" s="29" t="str">
        <f t="shared" si="55"/>
        <v>OK</v>
      </c>
      <c r="U1197" s="30" t="str">
        <f t="shared" si="56"/>
        <v>DCYT#MS-PVDPVD - PrivadaDCYT#MS - Dirección de contabilidad y tesorería</v>
      </c>
      <c r="V1197" s="1" t="str">
        <f>VLOOKUP(U1197,'Tablas intermedias'!$C$1:$H$222,6,0)</f>
        <v>Si</v>
      </c>
      <c r="W1197" s="1" t="str">
        <f ca="1">IF(O1197&lt;30,"menos de 30 días","más de 30 días")</f>
        <v>más de 30 días</v>
      </c>
    </row>
    <row r="1198" spans="1:23" ht="14.25" hidden="1" thickTop="1" thickBot="1" x14ac:dyDescent="0.25">
      <c r="A1198" s="17" t="str">
        <f>IF(DetalleExp!H1198='Tablas intermedias'!$A$2,"Ordenes de Compra",IF(DetalleExp!H1198='Tablas intermedias'!$A$3,"Financiamiento Internacional","Legítimo Abono"))</f>
        <v>Legítimo Abono</v>
      </c>
      <c r="B1198" s="7">
        <f>DetalleExp!E1198</f>
        <v>44322</v>
      </c>
      <c r="C1198" s="1" t="str">
        <f>DetalleExp!A1198</f>
        <v>EX-2021-39928145-APN-DD#MS</v>
      </c>
      <c r="D1198" s="1" t="str">
        <f>IF(A1198="Ordenes de Compra",VLOOKUP(C1198,Autogestión!$B$2:$D$5090,3,0),IF(A1198="Legítimo Abono",VLOOKUP(C1198,NoAmpOC!$B$2:$H$988,7,0),"Factura"))</f>
        <v>Factura B</v>
      </c>
      <c r="E1198" s="26" t="str">
        <f>IF(A1198="Ordenes de Compra",VLOOKUP($C1198,Autogestión!$B$2:$G$5090,6,0),IF(A1198="Financiamiento Internacional",VLOOKUP($C1198,FinInt!$B$2:$G$508,6,0),"Legítimo Abono"))</f>
        <v>Legítimo Abono</v>
      </c>
      <c r="F1198" s="26" t="str">
        <f>IF($A1198="Ordenes de Compra","ARS",IF($A1198="Financiamiento Internacional",VLOOKUP($C1198,FinInt!$B$2:$Q$508,15,0),VLOOKUP($C1198,NoAmpOC!$B$2:$T$988,18,0)))</f>
        <v>ARS</v>
      </c>
      <c r="G1198" s="5">
        <f>IF($A1198="Ordenes de Compra",VLOOKUP($C1198,Autogestión!$B$2:$H$5090,7,0),IF($A1198="Financiamiento Internacional",VLOOKUP($C1198,FinInt!$B$2:$Q$1308,16,0),VLOOKUP($C1198,NoAmpOC!$B$2:$T$988,19,0)))</f>
        <v>46144800</v>
      </c>
      <c r="H1198" s="5">
        <f t="shared" si="54"/>
        <v>46144800</v>
      </c>
      <c r="I1198" s="26" t="str">
        <f>IF($A1198="Ordenes de Compra",VLOOKUP($C1198,Autogestión!$B$2:$J$5090,9,0),IF($A1198="Financiamiento Internacional",VLOOKUP($C1198,FinInt!$B$2:$G$1555,6,0),"Legitimo Abono"))</f>
        <v>Legitimo Abono</v>
      </c>
      <c r="J1198" s="1" t="str">
        <f>IF($A1198="Ordenes de Compra",VLOOKUP($C1198,Autogestión!$B$2:$R$5090,17,0),IF($A1198="Financiamiento Internacional",VLOOKUP($C1198,FinInt!$B$2:$O$1508,14,0),VLOOKUP($C1198,NoAmpOC!$B$2:$R$988,17,0)))</f>
        <v>LEISTUNG INGENIERÍA S.R.L</v>
      </c>
      <c r="K1198" s="7" t="str">
        <f>DetalleExp!AP1198</f>
        <v>DCYT#MS-TESORERIA</v>
      </c>
      <c r="L1198" s="7" t="str">
        <f>DetalleExp!AQ1198</f>
        <v>TESORERIA - Tesorería</v>
      </c>
      <c r="M1198" s="7" t="str">
        <f>DetalleExp!AR1198</f>
        <v>DCYT#MS - Dirección de contabilidad y tesorería</v>
      </c>
      <c r="N1198" s="7">
        <f>DetalleExp!AS1198</f>
        <v>44348</v>
      </c>
      <c r="O1198" s="27">
        <f ca="1">ROUNDUP(TODAY()-N1198,0)</f>
        <v>7</v>
      </c>
      <c r="P1198" s="27">
        <f ca="1">ROUNDUP(TODAY()-B1198,0)</f>
        <v>33</v>
      </c>
      <c r="Q1198" s="1" t="str">
        <f>IFERROR(IF(A1198="Ordenes de Compra",VLOOKUP($E1198,'Ordenes de Compra'!$A$2:$E$1712,5,0),"Sin OC"),"Sin dato")</f>
        <v>Sin OC</v>
      </c>
      <c r="R1198" s="28" t="str">
        <f>IFERROR(IF(A1198="Ordenes de Compra",VLOOKUP($I1198,'Ordenes de Compra'!$B$2:$E$1712,3,0),"Sin OC"),"Sin dato")</f>
        <v>Sin OC</v>
      </c>
      <c r="S1198" s="1" t="str">
        <f>VLOOKUP($U1198,'Tablas intermedias'!$C$1:$H$222,5,0)</f>
        <v>Tesorería</v>
      </c>
      <c r="T1198" s="29" t="str">
        <f t="shared" si="55"/>
        <v>OK</v>
      </c>
      <c r="U1198" s="30" t="str">
        <f t="shared" si="56"/>
        <v>DCYT#MS-TESORERIATESORERIA - TesoreríaDCYT#MS - Dirección de contabilidad y tesorería</v>
      </c>
      <c r="V1198" s="1" t="str">
        <f>VLOOKUP(U1198,'Tablas intermedias'!$C$1:$H$222,6,0)</f>
        <v>No</v>
      </c>
      <c r="W1198" s="1" t="str">
        <f ca="1">IF(O1198&lt;30,"menos de 30 días","más de 30 días")</f>
        <v>menos de 30 días</v>
      </c>
    </row>
    <row r="1199" spans="1:23" ht="14.25" hidden="1" thickTop="1" thickBot="1" x14ac:dyDescent="0.25">
      <c r="A1199" s="17" t="str">
        <f>IF(DetalleExp!H1199='Tablas intermedias'!$A$2,"Ordenes de Compra",IF(DetalleExp!H1199='Tablas intermedias'!$A$3,"Financiamiento Internacional","Legítimo Abono"))</f>
        <v>Ordenes de Compra</v>
      </c>
      <c r="B1199" s="7">
        <f>DetalleExp!E1199</f>
        <v>44322</v>
      </c>
      <c r="C1199" s="1" t="str">
        <f>DetalleExp!A1199</f>
        <v>EX-2021-39957189-APN-DCYT#MS</v>
      </c>
      <c r="D1199" s="1" t="str">
        <f>IF(A1199="Ordenes de Compra",VLOOKUP(C1199,Autogestión!$B$2:$D$5090,3,0),IF(A1199="Legítimo Abono",VLOOKUP(C1199,NoAmpOC!$B$2:$H$988,7,0),"Factura"))</f>
        <v>Factura</v>
      </c>
      <c r="E1199" s="26" t="str">
        <f>IF(A1199="Ordenes de Compra",VLOOKUP($C1199,Autogestión!$B$2:$G$5090,6,0),IF(A1199="Financiamiento Internacional",VLOOKUP($C1199,FinInt!$B$2:$G$508,6,0),"Legítimo Abono"))</f>
        <v>80-0017-LPU20</v>
      </c>
      <c r="F1199" s="26" t="str">
        <f>IF($A1199="Ordenes de Compra","ARS",IF($A1199="Financiamiento Internacional",VLOOKUP($C1199,FinInt!$B$2:$Q$508,15,0),VLOOKUP($C1199,NoAmpOC!$B$2:$T$988,18,0)))</f>
        <v>ARS</v>
      </c>
      <c r="G1199" s="5">
        <f>IF($A1199="Ordenes de Compra",VLOOKUP($C1199,Autogestión!$B$2:$H$5090,7,0),IF($A1199="Financiamiento Internacional",VLOOKUP($C1199,FinInt!$B$2:$Q$1308,16,0),VLOOKUP($C1199,NoAmpOC!$B$2:$T$988,19,0)))</f>
        <v>7893900</v>
      </c>
      <c r="H1199" s="5">
        <f t="shared" si="54"/>
        <v>7893900</v>
      </c>
      <c r="I1199" s="26" t="str">
        <f>IF($A1199="Ordenes de Compra",VLOOKUP($C1199,Autogestión!$B$2:$J$5090,9,0),IF($A1199="Financiamiento Internacional",VLOOKUP($C1199,FinInt!$B$2:$G$1555,6,0),"Legitimo Abono"))</f>
        <v>80-1007-OC21</v>
      </c>
      <c r="J1199" s="1" t="str">
        <f>IF($A1199="Ordenes de Compra",VLOOKUP($C1199,Autogestión!$B$2:$R$5090,17,0),IF($A1199="Financiamiento Internacional",VLOOKUP($C1199,FinInt!$B$2:$O$1508,14,0),VLOOKUP($C1199,NoAmpOC!$B$2:$R$988,17,0)))</f>
        <v>MEDI SISTEM SRL</v>
      </c>
      <c r="K1199" s="7" t="str">
        <f>DetalleExp!AP1199</f>
        <v>MARAALVAREZ</v>
      </c>
      <c r="L1199" s="7" t="str">
        <f>DetalleExp!AQ1199</f>
        <v>TESORERIA - Tesorería</v>
      </c>
      <c r="M1199" s="7" t="str">
        <f>DetalleExp!AR1199</f>
        <v>DCYT#MS - Dirección de contabilidad y tesorería</v>
      </c>
      <c r="N1199" s="7">
        <f>DetalleExp!AS1199</f>
        <v>44336</v>
      </c>
      <c r="O1199" s="27">
        <f ca="1">ROUNDUP(TODAY()-N1199,0)</f>
        <v>19</v>
      </c>
      <c r="P1199" s="27">
        <f ca="1">ROUNDUP(TODAY()-B1199,0)</f>
        <v>33</v>
      </c>
      <c r="Q1199" s="1" t="str">
        <f>IFERROR(IF(A1199="Ordenes de Compra",VLOOKUP($E1199,'Ordenes de Compra'!$A$2:$E$1712,5,0),"Sin OC"),"Sin dato")</f>
        <v>25.0.0.41.0</v>
      </c>
      <c r="R1199" s="28">
        <f>IFERROR(IF(A1199="Ordenes de Compra",VLOOKUP($I1199,'Ordenes de Compra'!$B$2:$E$1712,3,0),"Sin OC"),"Sin dato")</f>
        <v>49618800</v>
      </c>
      <c r="S1199" s="1" t="str">
        <f>VLOOKUP($U1199,'Tablas intermedias'!$C$1:$H$222,5,0)</f>
        <v>Tesorería</v>
      </c>
      <c r="T1199" s="29" t="str">
        <f t="shared" si="55"/>
        <v>OK</v>
      </c>
      <c r="U1199" s="30" t="str">
        <f t="shared" si="56"/>
        <v>MARAALVAREZTESORERIA - TesoreríaDCYT#MS - Dirección de contabilidad y tesorería</v>
      </c>
      <c r="V1199" s="1" t="str">
        <f>VLOOKUP(U1199,'Tablas intermedias'!$C$1:$H$222,6,0)</f>
        <v>No</v>
      </c>
      <c r="W1199" s="1" t="str">
        <f ca="1">IF(O1199&lt;30,"menos de 30 días","más de 30 días")</f>
        <v>menos de 30 días</v>
      </c>
    </row>
    <row r="1200" spans="1:23" ht="14.25" hidden="1" thickTop="1" thickBot="1" x14ac:dyDescent="0.25">
      <c r="A1200" s="17" t="str">
        <f>IF(DetalleExp!H1200='Tablas intermedias'!$A$2,"Ordenes de Compra",IF(DetalleExp!H1200='Tablas intermedias'!$A$3,"Financiamiento Internacional","Legítimo Abono"))</f>
        <v>Ordenes de Compra</v>
      </c>
      <c r="B1200" s="7">
        <f>DetalleExp!E1200</f>
        <v>44322</v>
      </c>
      <c r="C1200" s="1" t="str">
        <f>DetalleExp!A1200</f>
        <v>EX-2021-39960506-APN-DCYT#MS</v>
      </c>
      <c r="D1200" s="1" t="str">
        <f>IF(A1200="Ordenes de Compra",VLOOKUP(C1200,Autogestión!$B$2:$D$5090,3,0),IF(A1200="Legítimo Abono",VLOOKUP(C1200,NoAmpOC!$B$2:$H$988,7,0),"Factura"))</f>
        <v>Factura</v>
      </c>
      <c r="E1200" s="26" t="str">
        <f>IF(A1200="Ordenes de Compra",VLOOKUP($C1200,Autogestión!$B$2:$G$5090,6,0),IF(A1200="Financiamiento Internacional",VLOOKUP($C1200,FinInt!$B$2:$G$508,6,0),"Legítimo Abono"))</f>
        <v>80-0002-LPU19</v>
      </c>
      <c r="F1200" s="26" t="str">
        <f>IF($A1200="Ordenes de Compra","ARS",IF($A1200="Financiamiento Internacional",VLOOKUP($C1200,FinInt!$B$2:$Q$508,15,0),VLOOKUP($C1200,NoAmpOC!$B$2:$T$988,18,0)))</f>
        <v>ARS</v>
      </c>
      <c r="G1200" s="5">
        <f>IF($A1200="Ordenes de Compra",VLOOKUP($C1200,Autogestión!$B$2:$H$5090,7,0),IF($A1200="Financiamiento Internacional",VLOOKUP($C1200,FinInt!$B$2:$Q$1308,16,0),VLOOKUP($C1200,NoAmpOC!$B$2:$T$988,19,0)))</f>
        <v>11634336</v>
      </c>
      <c r="H1200" s="5">
        <f t="shared" si="54"/>
        <v>11634336</v>
      </c>
      <c r="I1200" s="26" t="str">
        <f>IF($A1200="Ordenes de Compra",VLOOKUP($C1200,Autogestión!$B$2:$J$5090,9,0),IF($A1200="Financiamiento Internacional",VLOOKUP($C1200,FinInt!$B$2:$G$1555,6,0),"Legitimo Abono"))</f>
        <v>80-1122-OC20</v>
      </c>
      <c r="J1200" s="1" t="str">
        <f>IF($A1200="Ordenes de Compra",VLOOKUP($C1200,Autogestión!$B$2:$R$5090,17,0),IF($A1200="Financiamiento Internacional",VLOOKUP($C1200,FinInt!$B$2:$O$1508,14,0),VLOOKUP($C1200,NoAmpOC!$B$2:$R$988,17,0)))</f>
        <v>MEDI SISTEM SRL</v>
      </c>
      <c r="K1200" s="7" t="str">
        <f>DetalleExp!AP1200</f>
        <v>KAGARCIA</v>
      </c>
      <c r="L1200" s="7" t="str">
        <f>DetalleExp!AQ1200</f>
        <v>LIQUIDACION_GASTOS - Liquidación de gastos</v>
      </c>
      <c r="M1200" s="7" t="str">
        <f>DetalleExp!AR1200</f>
        <v>DCYT#MS - Dirección de contabilidad y tesorería</v>
      </c>
      <c r="N1200" s="7">
        <f>DetalleExp!AS1200</f>
        <v>44350</v>
      </c>
      <c r="O1200" s="27">
        <f ca="1">ROUNDUP(TODAY()-N1200,0)</f>
        <v>5</v>
      </c>
      <c r="P1200" s="27">
        <f ca="1">ROUNDUP(TODAY()-B1200,0)</f>
        <v>33</v>
      </c>
      <c r="Q1200" s="1" t="str">
        <f>IFERROR(IF(A1200="Ordenes de Compra",VLOOKUP($E1200,'Ordenes de Compra'!$A$2:$E$1712,5,0),"Sin OC"),"Sin dato")</f>
        <v>22.0.0.41.0</v>
      </c>
      <c r="R1200" s="28">
        <f>IFERROR(IF(A1200="Ordenes de Compra",VLOOKUP($I1200,'Ordenes de Compra'!$B$2:$E$1712,3,0),"Sin OC"),"Sin dato")</f>
        <v>33197976</v>
      </c>
      <c r="S1200" s="1" t="str">
        <f>VLOOKUP($U1200,'Tablas intermedias'!$C$1:$H$222,5,0)</f>
        <v>Contabilidad</v>
      </c>
      <c r="T1200" s="29" t="str">
        <f t="shared" si="55"/>
        <v>OK</v>
      </c>
      <c r="U1200" s="30" t="str">
        <f t="shared" si="56"/>
        <v>KAGARCIALIQUIDACION_GASTOS - Liquidación de gastosDCYT#MS - Dirección de contabilidad y tesorería</v>
      </c>
      <c r="V1200" s="1" t="str">
        <f>VLOOKUP(U1200,'Tablas intermedias'!$C$1:$H$222,6,0)</f>
        <v>Si</v>
      </c>
      <c r="W1200" s="1" t="str">
        <f ca="1">IF(O1200&lt;30,"menos de 30 días","más de 30 días")</f>
        <v>menos de 30 días</v>
      </c>
    </row>
    <row r="1201" spans="1:23" ht="14.25" hidden="1" thickTop="1" thickBot="1" x14ac:dyDescent="0.25">
      <c r="A1201" s="17" t="str">
        <f>IF(DetalleExp!H1201='Tablas intermedias'!$A$2,"Ordenes de Compra",IF(DetalleExp!H1201='Tablas intermedias'!$A$3,"Financiamiento Internacional","Legítimo Abono"))</f>
        <v>Ordenes de Compra</v>
      </c>
      <c r="B1201" s="7">
        <f>DetalleExp!E1201</f>
        <v>44322</v>
      </c>
      <c r="C1201" s="1" t="str">
        <f>DetalleExp!A1201</f>
        <v>EX-2021-39984544-APN-DCYT#MS</v>
      </c>
      <c r="D1201" s="1" t="str">
        <f>IF(A1201="Ordenes de Compra",VLOOKUP(C1201,Autogestión!$B$2:$D$5090,3,0),IF(A1201="Legítimo Abono",VLOOKUP(C1201,NoAmpOC!$B$2:$H$988,7,0),"Factura"))</f>
        <v>Factura</v>
      </c>
      <c r="E1201" s="26" t="str">
        <f>IF(A1201="Ordenes de Compra",VLOOKUP($C1201,Autogestión!$B$2:$G$5090,6,0),IF(A1201="Financiamiento Internacional",VLOOKUP($C1201,FinInt!$B$2:$G$508,6,0),"Legítimo Abono"))</f>
        <v>80-0016-LPU20</v>
      </c>
      <c r="F1201" s="26" t="str">
        <f>IF($A1201="Ordenes de Compra","ARS",IF($A1201="Financiamiento Internacional",VLOOKUP($C1201,FinInt!$B$2:$Q$508,15,0),VLOOKUP($C1201,NoAmpOC!$B$2:$T$988,18,0)))</f>
        <v>ARS</v>
      </c>
      <c r="G1201" s="5">
        <f>IF($A1201="Ordenes de Compra",VLOOKUP($C1201,Autogestión!$B$2:$H$5090,7,0),IF($A1201="Financiamiento Internacional",VLOOKUP($C1201,FinInt!$B$2:$Q$1308,16,0),VLOOKUP($C1201,NoAmpOC!$B$2:$T$988,19,0)))</f>
        <v>21275100</v>
      </c>
      <c r="H1201" s="5">
        <f t="shared" si="54"/>
        <v>21275100</v>
      </c>
      <c r="I1201" s="26" t="str">
        <f>IF($A1201="Ordenes de Compra",VLOOKUP($C1201,Autogestión!$B$2:$J$5090,9,0),IF($A1201="Financiamiento Internacional",VLOOKUP($C1201,FinInt!$B$2:$G$1555,6,0),"Legitimo Abono"))</f>
        <v>80-1061-OC21</v>
      </c>
      <c r="J1201" s="1" t="str">
        <f>IF($A1201="Ordenes de Compra",VLOOKUP($C1201,Autogestión!$B$2:$R$5090,17,0),IF($A1201="Financiamiento Internacional",VLOOKUP($C1201,FinInt!$B$2:$O$1508,14,0),VLOOKUP($C1201,NoAmpOC!$B$2:$R$988,17,0)))</f>
        <v>SA LA SIBILA .</v>
      </c>
      <c r="K1201" s="7" t="str">
        <f>DetalleExp!AP1201</f>
        <v>MARAALVAREZ</v>
      </c>
      <c r="L1201" s="7" t="str">
        <f>DetalleExp!AQ1201</f>
        <v>TESORERIA - Tesorería</v>
      </c>
      <c r="M1201" s="7" t="str">
        <f>DetalleExp!AR1201</f>
        <v>DCYT#MS - Dirección de contabilidad y tesorería</v>
      </c>
      <c r="N1201" s="7">
        <f>DetalleExp!AS1201</f>
        <v>44336</v>
      </c>
      <c r="O1201" s="27">
        <f ca="1">ROUNDUP(TODAY()-N1201,0)</f>
        <v>19</v>
      </c>
      <c r="P1201" s="27">
        <f ca="1">ROUNDUP(TODAY()-B1201,0)</f>
        <v>33</v>
      </c>
      <c r="Q1201" s="1" t="str">
        <f>IFERROR(IF(A1201="Ordenes de Compra",VLOOKUP($E1201,'Ordenes de Compra'!$A$2:$E$1712,5,0),"Sin OC"),"Sin dato")</f>
        <v>17.0.0.42.0</v>
      </c>
      <c r="R1201" s="28">
        <f>IFERROR(IF(A1201="Ordenes de Compra",VLOOKUP($I1201,'Ordenes de Compra'!$B$2:$E$1712,3,0),"Sin OC"),"Sin dato")</f>
        <v>61850590</v>
      </c>
      <c r="S1201" s="1" t="str">
        <f>VLOOKUP($U1201,'Tablas intermedias'!$C$1:$H$222,5,0)</f>
        <v>Tesorería</v>
      </c>
      <c r="T1201" s="29" t="str">
        <f t="shared" si="55"/>
        <v>OK</v>
      </c>
      <c r="U1201" s="30" t="str">
        <f t="shared" si="56"/>
        <v>MARAALVAREZTESORERIA - TesoreríaDCYT#MS - Dirección de contabilidad y tesorería</v>
      </c>
      <c r="V1201" s="1" t="str">
        <f>VLOOKUP(U1201,'Tablas intermedias'!$C$1:$H$222,6,0)</f>
        <v>No</v>
      </c>
      <c r="W1201" s="1" t="str">
        <f ca="1">IF(O1201&lt;30,"menos de 30 días","más de 30 días")</f>
        <v>menos de 30 días</v>
      </c>
    </row>
    <row r="1202" spans="1:23" ht="14.25" hidden="1" thickTop="1" thickBot="1" x14ac:dyDescent="0.25">
      <c r="A1202" s="17" t="str">
        <f>IF(DetalleExp!H1202='Tablas intermedias'!$A$2,"Ordenes de Compra",IF(DetalleExp!H1202='Tablas intermedias'!$A$3,"Financiamiento Internacional","Legítimo Abono"))</f>
        <v>Ordenes de Compra</v>
      </c>
      <c r="B1202" s="7">
        <f>DetalleExp!E1202</f>
        <v>44322</v>
      </c>
      <c r="C1202" s="1" t="str">
        <f>DetalleExp!A1202</f>
        <v>EX-2021-39991723-APN-DCYT#MS</v>
      </c>
      <c r="D1202" s="1" t="str">
        <f>IF(A1202="Ordenes de Compra",VLOOKUP(C1202,Autogestión!$B$2:$D$5090,3,0),IF(A1202="Legítimo Abono",VLOOKUP(C1202,NoAmpOC!$B$2:$H$988,7,0),"Factura"))</f>
        <v>Factura</v>
      </c>
      <c r="E1202" s="26" t="str">
        <f>IF(A1202="Ordenes de Compra",VLOOKUP($C1202,Autogestión!$B$2:$G$5090,6,0),IF(A1202="Financiamiento Internacional",VLOOKUP($C1202,FinInt!$B$2:$G$508,6,0),"Legítimo Abono"))</f>
        <v>80-0016-LPU20</v>
      </c>
      <c r="F1202" s="26" t="str">
        <f>IF($A1202="Ordenes de Compra","ARS",IF($A1202="Financiamiento Internacional",VLOOKUP($C1202,FinInt!$B$2:$Q$508,15,0),VLOOKUP($C1202,NoAmpOC!$B$2:$T$988,18,0)))</f>
        <v>ARS</v>
      </c>
      <c r="G1202" s="5">
        <f>IF($A1202="Ordenes de Compra",VLOOKUP($C1202,Autogestión!$B$2:$H$5090,7,0),IF($A1202="Financiamiento Internacional",VLOOKUP($C1202,FinInt!$B$2:$Q$1308,16,0),VLOOKUP($C1202,NoAmpOC!$B$2:$T$988,19,0)))</f>
        <v>3452680</v>
      </c>
      <c r="H1202" s="5">
        <f t="shared" si="54"/>
        <v>3452680</v>
      </c>
      <c r="I1202" s="26" t="str">
        <f>IF($A1202="Ordenes de Compra",VLOOKUP($C1202,Autogestión!$B$2:$J$5090,9,0),IF($A1202="Financiamiento Internacional",VLOOKUP($C1202,FinInt!$B$2:$G$1555,6,0),"Legitimo Abono"))</f>
        <v>80-1061-OC21</v>
      </c>
      <c r="J1202" s="1" t="str">
        <f>IF($A1202="Ordenes de Compra",VLOOKUP($C1202,Autogestión!$B$2:$R$5090,17,0),IF($A1202="Financiamiento Internacional",VLOOKUP($C1202,FinInt!$B$2:$O$1508,14,0),VLOOKUP($C1202,NoAmpOC!$B$2:$R$988,17,0)))</f>
        <v>SA LA SIBILA .</v>
      </c>
      <c r="K1202" s="7" t="str">
        <f>DetalleExp!AP1202</f>
        <v>MWEIMAN</v>
      </c>
      <c r="L1202" s="7" t="str">
        <f>DetalleExp!AQ1202</f>
        <v>TESORERIA - Tesorería</v>
      </c>
      <c r="M1202" s="7" t="str">
        <f>DetalleExp!AR1202</f>
        <v>DCYT#MS - Dirección de contabilidad y tesorería</v>
      </c>
      <c r="N1202" s="7">
        <f>DetalleExp!AS1202</f>
        <v>44347</v>
      </c>
      <c r="O1202" s="27">
        <f ca="1">ROUNDUP(TODAY()-N1202,0)</f>
        <v>8</v>
      </c>
      <c r="P1202" s="27">
        <f ca="1">ROUNDUP(TODAY()-B1202,0)</f>
        <v>33</v>
      </c>
      <c r="Q1202" s="1" t="str">
        <f>IFERROR(IF(A1202="Ordenes de Compra",VLOOKUP($E1202,'Ordenes de Compra'!$A$2:$E$1712,5,0),"Sin OC"),"Sin dato")</f>
        <v>17.0.0.42.0</v>
      </c>
      <c r="R1202" s="28">
        <f>IFERROR(IF(A1202="Ordenes de Compra",VLOOKUP($I1202,'Ordenes de Compra'!$B$2:$E$1712,3,0),"Sin OC"),"Sin dato")</f>
        <v>61850590</v>
      </c>
      <c r="S1202" s="1" t="str">
        <f>VLOOKUP($U1202,'Tablas intermedias'!$C$1:$H$222,5,0)</f>
        <v>Tesorería</v>
      </c>
      <c r="T1202" s="29" t="str">
        <f t="shared" si="55"/>
        <v>OK</v>
      </c>
      <c r="U1202" s="30" t="str">
        <f t="shared" si="56"/>
        <v>MWEIMANTESORERIA - TesoreríaDCYT#MS - Dirección de contabilidad y tesorería</v>
      </c>
      <c r="V1202" s="1" t="str">
        <f>VLOOKUP(U1202,'Tablas intermedias'!$C$1:$H$222,6,0)</f>
        <v>No</v>
      </c>
      <c r="W1202" s="1" t="str">
        <f ca="1">IF(O1202&lt;30,"menos de 30 días","más de 30 días")</f>
        <v>menos de 30 días</v>
      </c>
    </row>
    <row r="1203" spans="1:23" ht="14.25" hidden="1" thickTop="1" thickBot="1" x14ac:dyDescent="0.25">
      <c r="A1203" s="17" t="str">
        <f>IF(DetalleExp!H1203='Tablas intermedias'!$A$2,"Ordenes de Compra",IF(DetalleExp!H1203='Tablas intermedias'!$A$3,"Financiamiento Internacional","Legítimo Abono"))</f>
        <v>Ordenes de Compra</v>
      </c>
      <c r="B1203" s="7">
        <f>DetalleExp!E1203</f>
        <v>44322</v>
      </c>
      <c r="C1203" s="1" t="str">
        <f>DetalleExp!A1203</f>
        <v>EX-2021-39996186-APN-DCYT#MS</v>
      </c>
      <c r="D1203" s="1" t="str">
        <f>IF(A1203="Ordenes de Compra",VLOOKUP(C1203,Autogestión!$B$2:$D$5090,3,0),IF(A1203="Legítimo Abono",VLOOKUP(C1203,NoAmpOC!$B$2:$H$988,7,0),"Factura"))</f>
        <v>Factura</v>
      </c>
      <c r="E1203" s="26" t="str">
        <f>IF(A1203="Ordenes de Compra",VLOOKUP($C1203,Autogestión!$B$2:$G$5090,6,0),IF(A1203="Financiamiento Internacional",VLOOKUP($C1203,FinInt!$B$2:$G$508,6,0),"Legítimo Abono"))</f>
        <v>80-0016-LPU20</v>
      </c>
      <c r="F1203" s="26" t="str">
        <f>IF($A1203="Ordenes de Compra","ARS",IF($A1203="Financiamiento Internacional",VLOOKUP($C1203,FinInt!$B$2:$Q$508,15,0),VLOOKUP($C1203,NoAmpOC!$B$2:$T$988,18,0)))</f>
        <v>ARS</v>
      </c>
      <c r="G1203" s="5">
        <f>IF($A1203="Ordenes de Compra",VLOOKUP($C1203,Autogestión!$B$2:$H$5090,7,0),IF($A1203="Financiamiento Internacional",VLOOKUP($C1203,FinInt!$B$2:$Q$1308,16,0),VLOOKUP($C1203,NoAmpOC!$B$2:$T$988,19,0)))</f>
        <v>3782625</v>
      </c>
      <c r="H1203" s="5">
        <f t="shared" si="54"/>
        <v>3782625</v>
      </c>
      <c r="I1203" s="26" t="str">
        <f>IF($A1203="Ordenes de Compra",VLOOKUP($C1203,Autogestión!$B$2:$J$5090,9,0),IF($A1203="Financiamiento Internacional",VLOOKUP($C1203,FinInt!$B$2:$G$1555,6,0),"Legitimo Abono"))</f>
        <v>80-1061-OC21</v>
      </c>
      <c r="J1203" s="1" t="str">
        <f>IF($A1203="Ordenes de Compra",VLOOKUP($C1203,Autogestión!$B$2:$R$5090,17,0),IF($A1203="Financiamiento Internacional",VLOOKUP($C1203,FinInt!$B$2:$O$1508,14,0),VLOOKUP($C1203,NoAmpOC!$B$2:$R$988,17,0)))</f>
        <v>SA LA SIBILA .</v>
      </c>
      <c r="K1203" s="7" t="str">
        <f>DetalleExp!AP1203</f>
        <v>MWEIMAN</v>
      </c>
      <c r="L1203" s="7" t="str">
        <f>DetalleExp!AQ1203</f>
        <v>TESORERIA - Tesorería</v>
      </c>
      <c r="M1203" s="7" t="str">
        <f>DetalleExp!AR1203</f>
        <v>DCYT#MS - Dirección de contabilidad y tesorería</v>
      </c>
      <c r="N1203" s="7">
        <f>DetalleExp!AS1203</f>
        <v>44347</v>
      </c>
      <c r="O1203" s="27">
        <f ca="1">ROUNDUP(TODAY()-N1203,0)</f>
        <v>8</v>
      </c>
      <c r="P1203" s="27">
        <f ca="1">ROUNDUP(TODAY()-B1203,0)</f>
        <v>33</v>
      </c>
      <c r="Q1203" s="1" t="str">
        <f>IFERROR(IF(A1203="Ordenes de Compra",VLOOKUP($E1203,'Ordenes de Compra'!$A$2:$E$1712,5,0),"Sin OC"),"Sin dato")</f>
        <v>17.0.0.42.0</v>
      </c>
      <c r="R1203" s="28">
        <f>IFERROR(IF(A1203="Ordenes de Compra",VLOOKUP($I1203,'Ordenes de Compra'!$B$2:$E$1712,3,0),"Sin OC"),"Sin dato")</f>
        <v>61850590</v>
      </c>
      <c r="S1203" s="1" t="str">
        <f>VLOOKUP($U1203,'Tablas intermedias'!$C$1:$H$222,5,0)</f>
        <v>Tesorería</v>
      </c>
      <c r="T1203" s="29" t="str">
        <f t="shared" si="55"/>
        <v>OK</v>
      </c>
      <c r="U1203" s="30" t="str">
        <f t="shared" si="56"/>
        <v>MWEIMANTESORERIA - TesoreríaDCYT#MS - Dirección de contabilidad y tesorería</v>
      </c>
      <c r="V1203" s="1" t="str">
        <f>VLOOKUP(U1203,'Tablas intermedias'!$C$1:$H$222,6,0)</f>
        <v>No</v>
      </c>
      <c r="W1203" s="1" t="str">
        <f ca="1">IF(O1203&lt;30,"menos de 30 días","más de 30 días")</f>
        <v>menos de 30 días</v>
      </c>
    </row>
    <row r="1204" spans="1:23" ht="14.25" hidden="1" thickTop="1" thickBot="1" x14ac:dyDescent="0.25">
      <c r="A1204" s="17" t="str">
        <f>IF(DetalleExp!H1204='Tablas intermedias'!$A$2,"Ordenes de Compra",IF(DetalleExp!H1204='Tablas intermedias'!$A$3,"Financiamiento Internacional","Legítimo Abono"))</f>
        <v>Ordenes de Compra</v>
      </c>
      <c r="B1204" s="7">
        <f>DetalleExp!E1204</f>
        <v>44322</v>
      </c>
      <c r="C1204" s="1" t="str">
        <f>DetalleExp!A1204</f>
        <v>EX-2021-40001460-APN-DCYT#MS</v>
      </c>
      <c r="D1204" s="1" t="str">
        <f>IF(A1204="Ordenes de Compra",VLOOKUP(C1204,Autogestión!$B$2:$D$5090,3,0),IF(A1204="Legítimo Abono",VLOOKUP(C1204,NoAmpOC!$B$2:$H$988,7,0),"Factura"))</f>
        <v>Factura</v>
      </c>
      <c r="E1204" s="26" t="str">
        <f>IF(A1204="Ordenes de Compra",VLOOKUP($C1204,Autogestión!$B$2:$G$5090,6,0),IF(A1204="Financiamiento Internacional",VLOOKUP($C1204,FinInt!$B$2:$G$508,6,0),"Legítimo Abono"))</f>
        <v>80-0016-LPU20</v>
      </c>
      <c r="F1204" s="26" t="str">
        <f>IF($A1204="Ordenes de Compra","ARS",IF($A1204="Financiamiento Internacional",VLOOKUP($C1204,FinInt!$B$2:$Q$508,15,0),VLOOKUP($C1204,NoAmpOC!$B$2:$T$988,18,0)))</f>
        <v>ARS</v>
      </c>
      <c r="G1204" s="5">
        <f>IF($A1204="Ordenes de Compra",VLOOKUP($C1204,Autogestión!$B$2:$H$5090,7,0),IF($A1204="Financiamiento Internacional",VLOOKUP($C1204,FinInt!$B$2:$Q$1308,16,0),VLOOKUP($C1204,NoAmpOC!$B$2:$T$988,19,0)))</f>
        <v>8498490</v>
      </c>
      <c r="H1204" s="5">
        <f t="shared" si="54"/>
        <v>8498490</v>
      </c>
      <c r="I1204" s="26" t="str">
        <f>IF($A1204="Ordenes de Compra",VLOOKUP($C1204,Autogestión!$B$2:$J$5090,9,0),IF($A1204="Financiamiento Internacional",VLOOKUP($C1204,FinInt!$B$2:$G$1555,6,0),"Legitimo Abono"))</f>
        <v>80-1061-OC21</v>
      </c>
      <c r="J1204" s="1" t="str">
        <f>IF($A1204="Ordenes de Compra",VLOOKUP($C1204,Autogestión!$B$2:$R$5090,17,0),IF($A1204="Financiamiento Internacional",VLOOKUP($C1204,FinInt!$B$2:$O$1508,14,0),VLOOKUP($C1204,NoAmpOC!$B$2:$R$988,17,0)))</f>
        <v>SA LA SIBILA .</v>
      </c>
      <c r="K1204" s="7" t="str">
        <f>DetalleExp!AP1204</f>
        <v>MARAALVAREZ</v>
      </c>
      <c r="L1204" s="7" t="str">
        <f>DetalleExp!AQ1204</f>
        <v>TESORERIA - Tesorería</v>
      </c>
      <c r="M1204" s="7" t="str">
        <f>DetalleExp!AR1204</f>
        <v>DCYT#MS - Dirección de contabilidad y tesorería</v>
      </c>
      <c r="N1204" s="7">
        <f>DetalleExp!AS1204</f>
        <v>44336</v>
      </c>
      <c r="O1204" s="27">
        <f ca="1">ROUNDUP(TODAY()-N1204,0)</f>
        <v>19</v>
      </c>
      <c r="P1204" s="27">
        <f ca="1">ROUNDUP(TODAY()-B1204,0)</f>
        <v>33</v>
      </c>
      <c r="Q1204" s="1" t="str">
        <f>IFERROR(IF(A1204="Ordenes de Compra",VLOOKUP($E1204,'Ordenes de Compra'!$A$2:$E$1712,5,0),"Sin OC"),"Sin dato")</f>
        <v>17.0.0.42.0</v>
      </c>
      <c r="R1204" s="28">
        <f>IFERROR(IF(A1204="Ordenes de Compra",VLOOKUP($I1204,'Ordenes de Compra'!$B$2:$E$1712,3,0),"Sin OC"),"Sin dato")</f>
        <v>61850590</v>
      </c>
      <c r="S1204" s="1" t="str">
        <f>VLOOKUP($U1204,'Tablas intermedias'!$C$1:$H$222,5,0)</f>
        <v>Tesorería</v>
      </c>
      <c r="T1204" s="29" t="str">
        <f t="shared" si="55"/>
        <v>OK</v>
      </c>
      <c r="U1204" s="30" t="str">
        <f t="shared" si="56"/>
        <v>MARAALVAREZTESORERIA - TesoreríaDCYT#MS - Dirección de contabilidad y tesorería</v>
      </c>
      <c r="V1204" s="1" t="str">
        <f>VLOOKUP(U1204,'Tablas intermedias'!$C$1:$H$222,6,0)</f>
        <v>No</v>
      </c>
      <c r="W1204" s="1" t="str">
        <f ca="1">IF(O1204&lt;30,"menos de 30 días","más de 30 días")</f>
        <v>menos de 30 días</v>
      </c>
    </row>
    <row r="1205" spans="1:23" ht="14.25" hidden="1" thickTop="1" thickBot="1" x14ac:dyDescent="0.25">
      <c r="A1205" s="17" t="str">
        <f>IF(DetalleExp!H1205='Tablas intermedias'!$A$2,"Ordenes de Compra",IF(DetalleExp!H1205='Tablas intermedias'!$A$3,"Financiamiento Internacional","Legítimo Abono"))</f>
        <v>Ordenes de Compra</v>
      </c>
      <c r="B1205" s="7">
        <f>DetalleExp!E1205</f>
        <v>44322</v>
      </c>
      <c r="C1205" s="1" t="str">
        <f>DetalleExp!A1205</f>
        <v>EX-2021-40007956-APN-DCYT#MS</v>
      </c>
      <c r="D1205" s="1" t="str">
        <f>IF(A1205="Ordenes de Compra",VLOOKUP(C1205,Autogestión!$B$2:$D$5090,3,0),IF(A1205="Legítimo Abono",VLOOKUP(C1205,NoAmpOC!$B$2:$H$988,7,0),"Factura"))</f>
        <v>Factura</v>
      </c>
      <c r="E1205" s="26" t="str">
        <f>IF(A1205="Ordenes de Compra",VLOOKUP($C1205,Autogestión!$B$2:$G$5090,6,0),IF(A1205="Financiamiento Internacional",VLOOKUP($C1205,FinInt!$B$2:$G$508,6,0),"Legítimo Abono"))</f>
        <v>80-0016-LPU20</v>
      </c>
      <c r="F1205" s="26" t="str">
        <f>IF($A1205="Ordenes de Compra","ARS",IF($A1205="Financiamiento Internacional",VLOOKUP($C1205,FinInt!$B$2:$Q$508,15,0),VLOOKUP($C1205,NoAmpOC!$B$2:$T$988,18,0)))</f>
        <v>ARS</v>
      </c>
      <c r="G1205" s="5">
        <f>IF($A1205="Ordenes de Compra",VLOOKUP($C1205,Autogestión!$B$2:$H$5090,7,0),IF($A1205="Financiamiento Internacional",VLOOKUP($C1205,FinInt!$B$2:$Q$1308,16,0),VLOOKUP($C1205,NoAmpOC!$B$2:$T$988,19,0)))</f>
        <v>1973125</v>
      </c>
      <c r="H1205" s="5">
        <f t="shared" si="54"/>
        <v>1973125</v>
      </c>
      <c r="I1205" s="26" t="str">
        <f>IF($A1205="Ordenes de Compra",VLOOKUP($C1205,Autogestión!$B$2:$J$5090,9,0),IF($A1205="Financiamiento Internacional",VLOOKUP($C1205,FinInt!$B$2:$G$1555,6,0),"Legitimo Abono"))</f>
        <v>80-1061-OC21</v>
      </c>
      <c r="J1205" s="1" t="str">
        <f>IF($A1205="Ordenes de Compra",VLOOKUP($C1205,Autogestión!$B$2:$R$5090,17,0),IF($A1205="Financiamiento Internacional",VLOOKUP($C1205,FinInt!$B$2:$O$1508,14,0),VLOOKUP($C1205,NoAmpOC!$B$2:$R$988,17,0)))</f>
        <v>SA LA SIBILA .</v>
      </c>
      <c r="K1205" s="7" t="str">
        <f>DetalleExp!AP1205</f>
        <v>MARAALVAREZ</v>
      </c>
      <c r="L1205" s="7" t="str">
        <f>DetalleExp!AQ1205</f>
        <v>TESORERIA - Tesorería</v>
      </c>
      <c r="M1205" s="7" t="str">
        <f>DetalleExp!AR1205</f>
        <v>DCYT#MS - Dirección de contabilidad y tesorería</v>
      </c>
      <c r="N1205" s="7">
        <f>DetalleExp!AS1205</f>
        <v>44336</v>
      </c>
      <c r="O1205" s="27">
        <f ca="1">ROUNDUP(TODAY()-N1205,0)</f>
        <v>19</v>
      </c>
      <c r="P1205" s="27">
        <f ca="1">ROUNDUP(TODAY()-B1205,0)</f>
        <v>33</v>
      </c>
      <c r="Q1205" s="1" t="str">
        <f>IFERROR(IF(A1205="Ordenes de Compra",VLOOKUP($E1205,'Ordenes de Compra'!$A$2:$E$1712,5,0),"Sin OC"),"Sin dato")</f>
        <v>17.0.0.42.0</v>
      </c>
      <c r="R1205" s="28">
        <f>IFERROR(IF(A1205="Ordenes de Compra",VLOOKUP($I1205,'Ordenes de Compra'!$B$2:$E$1712,3,0),"Sin OC"),"Sin dato")</f>
        <v>61850590</v>
      </c>
      <c r="S1205" s="1" t="str">
        <f>VLOOKUP($U1205,'Tablas intermedias'!$C$1:$H$222,5,0)</f>
        <v>Tesorería</v>
      </c>
      <c r="T1205" s="29" t="str">
        <f t="shared" si="55"/>
        <v>OK</v>
      </c>
      <c r="U1205" s="30" t="str">
        <f t="shared" si="56"/>
        <v>MARAALVAREZTESORERIA - TesoreríaDCYT#MS - Dirección de contabilidad y tesorería</v>
      </c>
      <c r="V1205" s="1" t="str">
        <f>VLOOKUP(U1205,'Tablas intermedias'!$C$1:$H$222,6,0)</f>
        <v>No</v>
      </c>
      <c r="W1205" s="1" t="str">
        <f ca="1">IF(O1205&lt;30,"menos de 30 días","más de 30 días")</f>
        <v>menos de 30 días</v>
      </c>
    </row>
    <row r="1206" spans="1:23" ht="14.25" hidden="1" thickTop="1" thickBot="1" x14ac:dyDescent="0.25">
      <c r="A1206" s="17" t="str">
        <f>IF(DetalleExp!H1206='Tablas intermedias'!$A$2,"Ordenes de Compra",IF(DetalleExp!H1206='Tablas intermedias'!$A$3,"Financiamiento Internacional","Legítimo Abono"))</f>
        <v>Ordenes de Compra</v>
      </c>
      <c r="B1206" s="7">
        <f>DetalleExp!E1206</f>
        <v>44322</v>
      </c>
      <c r="C1206" s="1" t="str">
        <f>DetalleExp!A1206</f>
        <v>EX-2021-40013082-APN-DCYT#MS</v>
      </c>
      <c r="D1206" s="1" t="str">
        <f>IF(A1206="Ordenes de Compra",VLOOKUP(C1206,Autogestión!$B$2:$D$5090,3,0),IF(A1206="Legítimo Abono",VLOOKUP(C1206,NoAmpOC!$B$2:$H$988,7,0),"Factura"))</f>
        <v>Factura</v>
      </c>
      <c r="E1206" s="26" t="str">
        <f>IF(A1206="Ordenes de Compra",VLOOKUP($C1206,Autogestión!$B$2:$G$5090,6,0),IF(A1206="Financiamiento Internacional",VLOOKUP($C1206,FinInt!$B$2:$G$508,6,0),"Legítimo Abono"))</f>
        <v>80-0016-LPU20</v>
      </c>
      <c r="F1206" s="26" t="str">
        <f>IF($A1206="Ordenes de Compra","ARS",IF($A1206="Financiamiento Internacional",VLOOKUP($C1206,FinInt!$B$2:$Q$508,15,0),VLOOKUP($C1206,NoAmpOC!$B$2:$T$988,18,0)))</f>
        <v>ARS</v>
      </c>
      <c r="G1206" s="5">
        <f>IF($A1206="Ordenes de Compra",VLOOKUP($C1206,Autogestión!$B$2:$H$5090,7,0),IF($A1206="Financiamiento Internacional",VLOOKUP($C1206,FinInt!$B$2:$Q$1308,16,0),VLOOKUP($C1206,NoAmpOC!$B$2:$T$988,19,0)))</f>
        <v>8489250</v>
      </c>
      <c r="H1206" s="5">
        <f t="shared" si="54"/>
        <v>8489250</v>
      </c>
      <c r="I1206" s="26" t="str">
        <f>IF($A1206="Ordenes de Compra",VLOOKUP($C1206,Autogestión!$B$2:$J$5090,9,0),IF($A1206="Financiamiento Internacional",VLOOKUP($C1206,FinInt!$B$2:$G$1555,6,0),"Legitimo Abono"))</f>
        <v>80-1061-OC21</v>
      </c>
      <c r="J1206" s="1" t="str">
        <f>IF($A1206="Ordenes de Compra",VLOOKUP($C1206,Autogestión!$B$2:$R$5090,17,0),IF($A1206="Financiamiento Internacional",VLOOKUP($C1206,FinInt!$B$2:$O$1508,14,0),VLOOKUP($C1206,NoAmpOC!$B$2:$R$988,17,0)))</f>
        <v>SA LA SIBILA .</v>
      </c>
      <c r="K1206" s="7" t="str">
        <f>DetalleExp!AP1206</f>
        <v>MWEIMAN</v>
      </c>
      <c r="L1206" s="7" t="str">
        <f>DetalleExp!AQ1206</f>
        <v>TESORERIA - Tesorería</v>
      </c>
      <c r="M1206" s="7" t="str">
        <f>DetalleExp!AR1206</f>
        <v>DCYT#MS - Dirección de contabilidad y tesorería</v>
      </c>
      <c r="N1206" s="7">
        <f>DetalleExp!AS1206</f>
        <v>44347</v>
      </c>
      <c r="O1206" s="27">
        <f ca="1">ROUNDUP(TODAY()-N1206,0)</f>
        <v>8</v>
      </c>
      <c r="P1206" s="27">
        <f ca="1">ROUNDUP(TODAY()-B1206,0)</f>
        <v>33</v>
      </c>
      <c r="Q1206" s="1" t="str">
        <f>IFERROR(IF(A1206="Ordenes de Compra",VLOOKUP($E1206,'Ordenes de Compra'!$A$2:$E$1712,5,0),"Sin OC"),"Sin dato")</f>
        <v>17.0.0.42.0</v>
      </c>
      <c r="R1206" s="28">
        <f>IFERROR(IF(A1206="Ordenes de Compra",VLOOKUP($I1206,'Ordenes de Compra'!$B$2:$E$1712,3,0),"Sin OC"),"Sin dato")</f>
        <v>61850590</v>
      </c>
      <c r="S1206" s="1" t="str">
        <f>VLOOKUP($U1206,'Tablas intermedias'!$C$1:$H$222,5,0)</f>
        <v>Tesorería</v>
      </c>
      <c r="T1206" s="29" t="str">
        <f t="shared" si="55"/>
        <v>OK</v>
      </c>
      <c r="U1206" s="30" t="str">
        <f t="shared" si="56"/>
        <v>MWEIMANTESORERIA - TesoreríaDCYT#MS - Dirección de contabilidad y tesorería</v>
      </c>
      <c r="V1206" s="1" t="str">
        <f>VLOOKUP(U1206,'Tablas intermedias'!$C$1:$H$222,6,0)</f>
        <v>No</v>
      </c>
      <c r="W1206" s="1" t="str">
        <f ca="1">IF(O1206&lt;30,"menos de 30 días","más de 30 días")</f>
        <v>menos de 30 días</v>
      </c>
    </row>
    <row r="1207" spans="1:23" ht="14.25" hidden="1" thickTop="1" thickBot="1" x14ac:dyDescent="0.25">
      <c r="A1207" s="17" t="str">
        <f>IF(DetalleExp!H1207='Tablas intermedias'!$A$2,"Ordenes de Compra",IF(DetalleExp!H1207='Tablas intermedias'!$A$3,"Financiamiento Internacional","Legítimo Abono"))</f>
        <v>Ordenes de Compra</v>
      </c>
      <c r="B1207" s="7">
        <f>DetalleExp!E1207</f>
        <v>44322</v>
      </c>
      <c r="C1207" s="1" t="str">
        <f>DetalleExp!A1207</f>
        <v>EX-2021-40018049-APN-DCYT#MS</v>
      </c>
      <c r="D1207" s="1" t="str">
        <f>IF(A1207="Ordenes de Compra",VLOOKUP(C1207,Autogestión!$B$2:$D$5090,3,0),IF(A1207="Legítimo Abono",VLOOKUP(C1207,NoAmpOC!$B$2:$H$988,7,0),"Factura"))</f>
        <v>Factura</v>
      </c>
      <c r="E1207" s="26" t="str">
        <f>IF(A1207="Ordenes de Compra",VLOOKUP($C1207,Autogestión!$B$2:$G$5090,6,0),IF(A1207="Financiamiento Internacional",VLOOKUP($C1207,FinInt!$B$2:$G$508,6,0),"Legítimo Abono"))</f>
        <v>80-0016-LPU20</v>
      </c>
      <c r="F1207" s="26" t="str">
        <f>IF($A1207="Ordenes de Compra","ARS",IF($A1207="Financiamiento Internacional",VLOOKUP($C1207,FinInt!$B$2:$Q$508,15,0),VLOOKUP($C1207,NoAmpOC!$B$2:$T$988,18,0)))</f>
        <v>ARS</v>
      </c>
      <c r="G1207" s="5">
        <f>IF($A1207="Ordenes de Compra",VLOOKUP($C1207,Autogestión!$B$2:$H$5090,7,0),IF($A1207="Financiamiento Internacional",VLOOKUP($C1207,FinInt!$B$2:$Q$1308,16,0),VLOOKUP($C1207,NoAmpOC!$B$2:$T$988,19,0)))</f>
        <v>5403860</v>
      </c>
      <c r="H1207" s="5">
        <f t="shared" si="54"/>
        <v>5403860</v>
      </c>
      <c r="I1207" s="26" t="str">
        <f>IF($A1207="Ordenes de Compra",VLOOKUP($C1207,Autogestión!$B$2:$J$5090,9,0),IF($A1207="Financiamiento Internacional",VLOOKUP($C1207,FinInt!$B$2:$G$1555,6,0),"Legitimo Abono"))</f>
        <v>80-1061-OC21</v>
      </c>
      <c r="J1207" s="1" t="str">
        <f>IF($A1207="Ordenes de Compra",VLOOKUP($C1207,Autogestión!$B$2:$R$5090,17,0),IF($A1207="Financiamiento Internacional",VLOOKUP($C1207,FinInt!$B$2:$O$1508,14,0),VLOOKUP($C1207,NoAmpOC!$B$2:$R$988,17,0)))</f>
        <v>SA LA SIBILA .</v>
      </c>
      <c r="K1207" s="7" t="str">
        <f>DetalleExp!AP1207</f>
        <v>MWEIMAN</v>
      </c>
      <c r="L1207" s="7" t="str">
        <f>DetalleExp!AQ1207</f>
        <v>TESORERIA - Tesorería</v>
      </c>
      <c r="M1207" s="7" t="str">
        <f>DetalleExp!AR1207</f>
        <v>DCYT#MS - Dirección de contabilidad y tesorería</v>
      </c>
      <c r="N1207" s="7">
        <f>DetalleExp!AS1207</f>
        <v>44347</v>
      </c>
      <c r="O1207" s="27">
        <f ca="1">ROUNDUP(TODAY()-N1207,0)</f>
        <v>8</v>
      </c>
      <c r="P1207" s="27">
        <f ca="1">ROUNDUP(TODAY()-B1207,0)</f>
        <v>33</v>
      </c>
      <c r="Q1207" s="1" t="str">
        <f>IFERROR(IF(A1207="Ordenes de Compra",VLOOKUP($E1207,'Ordenes de Compra'!$A$2:$E$1712,5,0),"Sin OC"),"Sin dato")</f>
        <v>17.0.0.42.0</v>
      </c>
      <c r="R1207" s="28">
        <f>IFERROR(IF(A1207="Ordenes de Compra",VLOOKUP($I1207,'Ordenes de Compra'!$B$2:$E$1712,3,0),"Sin OC"),"Sin dato")</f>
        <v>61850590</v>
      </c>
      <c r="S1207" s="1" t="str">
        <f>VLOOKUP($U1207,'Tablas intermedias'!$C$1:$H$222,5,0)</f>
        <v>Tesorería</v>
      </c>
      <c r="T1207" s="29" t="str">
        <f t="shared" si="55"/>
        <v>OK</v>
      </c>
      <c r="U1207" s="30" t="str">
        <f t="shared" si="56"/>
        <v>MWEIMANTESORERIA - TesoreríaDCYT#MS - Dirección de contabilidad y tesorería</v>
      </c>
      <c r="V1207" s="1" t="str">
        <f>VLOOKUP(U1207,'Tablas intermedias'!$C$1:$H$222,6,0)</f>
        <v>No</v>
      </c>
      <c r="W1207" s="1" t="str">
        <f ca="1">IF(O1207&lt;30,"menos de 30 días","más de 30 días")</f>
        <v>menos de 30 días</v>
      </c>
    </row>
    <row r="1208" spans="1:23" ht="14.25" hidden="1" thickTop="1" thickBot="1" x14ac:dyDescent="0.25">
      <c r="A1208" s="17" t="str">
        <f>IF(DetalleExp!H1208='Tablas intermedias'!$A$2,"Ordenes de Compra",IF(DetalleExp!H1208='Tablas intermedias'!$A$3,"Financiamiento Internacional","Legítimo Abono"))</f>
        <v>Legítimo Abono</v>
      </c>
      <c r="B1208" s="7">
        <f>DetalleExp!E1208</f>
        <v>44322</v>
      </c>
      <c r="C1208" s="1" t="str">
        <f>DetalleExp!A1208</f>
        <v>EX-2021-40018289-APN-DD#MS</v>
      </c>
      <c r="D1208" s="1" t="str">
        <f>IF(A1208="Ordenes de Compra",VLOOKUP(C1208,Autogestión!$B$2:$D$5090,3,0),IF(A1208="Legítimo Abono",VLOOKUP(C1208,NoAmpOC!$B$2:$H$988,7,0),"Factura"))</f>
        <v>Factura B</v>
      </c>
      <c r="E1208" s="26" t="str">
        <f>IF(A1208="Ordenes de Compra",VLOOKUP($C1208,Autogestión!$B$2:$G$5090,6,0),IF(A1208="Financiamiento Internacional",VLOOKUP($C1208,FinInt!$B$2:$G$508,6,0),"Legítimo Abono"))</f>
        <v>Legítimo Abono</v>
      </c>
      <c r="F1208" s="26" t="str">
        <f>IF($A1208="Ordenes de Compra","ARS",IF($A1208="Financiamiento Internacional",VLOOKUP($C1208,FinInt!$B$2:$Q$508,15,0),VLOOKUP($C1208,NoAmpOC!$B$2:$T$988,18,0)))</f>
        <v>ARS</v>
      </c>
      <c r="G1208" s="5">
        <f>IF($A1208="Ordenes de Compra",VLOOKUP($C1208,Autogestión!$B$2:$H$5090,7,0),IF($A1208="Financiamiento Internacional",VLOOKUP($C1208,FinInt!$B$2:$Q$1308,16,0),VLOOKUP($C1208,NoAmpOC!$B$2:$T$988,19,0)))</f>
        <v>20000</v>
      </c>
      <c r="H1208" s="5">
        <f t="shared" si="54"/>
        <v>20000</v>
      </c>
      <c r="I1208" s="26" t="str">
        <f>IF($A1208="Ordenes de Compra",VLOOKUP($C1208,Autogestión!$B$2:$J$5090,9,0),IF($A1208="Financiamiento Internacional",VLOOKUP($C1208,FinInt!$B$2:$G$1555,6,0),"Legitimo Abono"))</f>
        <v>Legitimo Abono</v>
      </c>
      <c r="J1208" s="1" t="str">
        <f>IF($A1208="Ordenes de Compra",VLOOKUP($C1208,Autogestión!$B$2:$R$5090,17,0),IF($A1208="Financiamiento Internacional",VLOOKUP($C1208,FinInt!$B$2:$O$1508,14,0),VLOOKUP($C1208,NoAmpOC!$B$2:$R$988,17,0)))</f>
        <v>FRIGORIFICO ONETO Y CIA SAIC.</v>
      </c>
      <c r="K1208" s="7" t="str">
        <f>DetalleExp!AP1208</f>
        <v>MDISANTI</v>
      </c>
      <c r="L1208" s="7" t="str">
        <f>DetalleExp!AQ1208</f>
        <v>DESPACHO_DGA - Despacho - dirección general de administración</v>
      </c>
      <c r="M1208" s="7" t="str">
        <f>DetalleExp!AR1208</f>
        <v>DGA#MS - Dirección general de administración</v>
      </c>
      <c r="N1208" s="7">
        <f>DetalleExp!AS1208</f>
        <v>44350</v>
      </c>
      <c r="O1208" s="27">
        <f ca="1">ROUNDUP(TODAY()-N1208,0)</f>
        <v>5</v>
      </c>
      <c r="P1208" s="27">
        <f ca="1">ROUNDUP(TODAY()-B1208,0)</f>
        <v>33</v>
      </c>
      <c r="Q1208" s="1" t="str">
        <f>IFERROR(IF(A1208="Ordenes de Compra",VLOOKUP($E1208,'Ordenes de Compra'!$A$2:$E$1712,5,0),"Sin OC"),"Sin dato")</f>
        <v>Sin OC</v>
      </c>
      <c r="R1208" s="28" t="str">
        <f>IFERROR(IF(A1208="Ordenes de Compra",VLOOKUP($I1208,'Ordenes de Compra'!$B$2:$E$1712,3,0),"Sin OC"),"Sin dato")</f>
        <v>Sin OC</v>
      </c>
      <c r="S1208" s="1" t="str">
        <f>VLOOKUP($U1208,'Tablas intermedias'!$C$1:$H$222,5,0)</f>
        <v>DGA</v>
      </c>
      <c r="T1208" s="29" t="str">
        <f t="shared" si="55"/>
        <v>OK</v>
      </c>
      <c r="U1208" s="30" t="str">
        <f t="shared" si="56"/>
        <v>MDISANTIDESPACHO_DGA - Despacho - dirección general de administraciónDGA#MS - Dirección general de administración</v>
      </c>
      <c r="V1208" s="1" t="str">
        <f>VLOOKUP(U1208,'Tablas intermedias'!$C$1:$H$222,6,0)</f>
        <v>Si</v>
      </c>
      <c r="W1208" s="1" t="str">
        <f ca="1">IF(O1208&lt;30,"menos de 30 días","más de 30 días")</f>
        <v>menos de 30 días</v>
      </c>
    </row>
    <row r="1209" spans="1:23" ht="14.25" hidden="1" thickTop="1" thickBot="1" x14ac:dyDescent="0.25">
      <c r="A1209" s="17" t="str">
        <f>IF(DetalleExp!H1209='Tablas intermedias'!$A$2,"Ordenes de Compra",IF(DetalleExp!H1209='Tablas intermedias'!$A$3,"Financiamiento Internacional","Legítimo Abono"))</f>
        <v>Ordenes de Compra</v>
      </c>
      <c r="B1209" s="7">
        <f>DetalleExp!E1209</f>
        <v>44322</v>
      </c>
      <c r="C1209" s="1" t="str">
        <f>DetalleExp!A1209</f>
        <v>EX-2021-40022473-APN-DCYT#MS</v>
      </c>
      <c r="D1209" s="1" t="str">
        <f>IF(A1209="Ordenes de Compra",VLOOKUP(C1209,Autogestión!$B$2:$D$5090,3,0),IF(A1209="Legítimo Abono",VLOOKUP(C1209,NoAmpOC!$B$2:$H$988,7,0),"Factura"))</f>
        <v>Factura</v>
      </c>
      <c r="E1209" s="26" t="str">
        <f>IF(A1209="Ordenes de Compra",VLOOKUP($C1209,Autogestión!$B$2:$G$5090,6,0),IF(A1209="Financiamiento Internacional",VLOOKUP($C1209,FinInt!$B$2:$G$508,6,0),"Legítimo Abono"))</f>
        <v>80-0016-LPU20</v>
      </c>
      <c r="F1209" s="26" t="str">
        <f>IF($A1209="Ordenes de Compra","ARS",IF($A1209="Financiamiento Internacional",VLOOKUP($C1209,FinInt!$B$2:$Q$508,15,0),VLOOKUP($C1209,NoAmpOC!$B$2:$T$988,18,0)))</f>
        <v>ARS</v>
      </c>
      <c r="G1209" s="5">
        <f>IF($A1209="Ordenes de Compra",VLOOKUP($C1209,Autogestión!$B$2:$H$5090,7,0),IF($A1209="Financiamiento Internacional",VLOOKUP($C1209,FinInt!$B$2:$Q$1308,16,0),VLOOKUP($C1209,NoAmpOC!$B$2:$T$988,19,0)))</f>
        <v>4637880</v>
      </c>
      <c r="H1209" s="5">
        <f t="shared" si="54"/>
        <v>4637880</v>
      </c>
      <c r="I1209" s="26" t="str">
        <f>IF($A1209="Ordenes de Compra",VLOOKUP($C1209,Autogestión!$B$2:$J$5090,9,0),IF($A1209="Financiamiento Internacional",VLOOKUP($C1209,FinInt!$B$2:$G$1555,6,0),"Legitimo Abono"))</f>
        <v>80-1061-OC21</v>
      </c>
      <c r="J1209" s="1" t="str">
        <f>IF($A1209="Ordenes de Compra",VLOOKUP($C1209,Autogestión!$B$2:$R$5090,17,0),IF($A1209="Financiamiento Internacional",VLOOKUP($C1209,FinInt!$B$2:$O$1508,14,0),VLOOKUP($C1209,NoAmpOC!$B$2:$R$988,17,0)))</f>
        <v>SA LA SIBILA .</v>
      </c>
      <c r="K1209" s="7" t="str">
        <f>DetalleExp!AP1209</f>
        <v>MARAALVAREZ</v>
      </c>
      <c r="L1209" s="7" t="str">
        <f>DetalleExp!AQ1209</f>
        <v>TESORERIA - Tesorería</v>
      </c>
      <c r="M1209" s="7" t="str">
        <f>DetalleExp!AR1209</f>
        <v>DCYT#MS - Dirección de contabilidad y tesorería</v>
      </c>
      <c r="N1209" s="7">
        <f>DetalleExp!AS1209</f>
        <v>44336</v>
      </c>
      <c r="O1209" s="27">
        <f ca="1">ROUNDUP(TODAY()-N1209,0)</f>
        <v>19</v>
      </c>
      <c r="P1209" s="27">
        <f ca="1">ROUNDUP(TODAY()-B1209,0)</f>
        <v>33</v>
      </c>
      <c r="Q1209" s="1" t="str">
        <f>IFERROR(IF(A1209="Ordenes de Compra",VLOOKUP($E1209,'Ordenes de Compra'!$A$2:$E$1712,5,0),"Sin OC"),"Sin dato")</f>
        <v>17.0.0.42.0</v>
      </c>
      <c r="R1209" s="28">
        <f>IFERROR(IF(A1209="Ordenes de Compra",VLOOKUP($I1209,'Ordenes de Compra'!$B$2:$E$1712,3,0),"Sin OC"),"Sin dato")</f>
        <v>61850590</v>
      </c>
      <c r="S1209" s="1" t="str">
        <f>VLOOKUP($U1209,'Tablas intermedias'!$C$1:$H$222,5,0)</f>
        <v>Tesorería</v>
      </c>
      <c r="T1209" s="29" t="str">
        <f t="shared" si="55"/>
        <v>OK</v>
      </c>
      <c r="U1209" s="30" t="str">
        <f t="shared" si="56"/>
        <v>MARAALVAREZTESORERIA - TesoreríaDCYT#MS - Dirección de contabilidad y tesorería</v>
      </c>
      <c r="V1209" s="1" t="str">
        <f>VLOOKUP(U1209,'Tablas intermedias'!$C$1:$H$222,6,0)</f>
        <v>No</v>
      </c>
      <c r="W1209" s="1" t="str">
        <f ca="1">IF(O1209&lt;30,"menos de 30 días","más de 30 días")</f>
        <v>menos de 30 días</v>
      </c>
    </row>
    <row r="1210" spans="1:23" ht="14.25" hidden="1" thickTop="1" thickBot="1" x14ac:dyDescent="0.25">
      <c r="A1210" s="17" t="str">
        <f>IF(DetalleExp!H1210='Tablas intermedias'!$A$2,"Ordenes de Compra",IF(DetalleExp!H1210='Tablas intermedias'!$A$3,"Financiamiento Internacional","Legítimo Abono"))</f>
        <v>Legítimo Abono</v>
      </c>
      <c r="B1210" s="7">
        <f>DetalleExp!E1210</f>
        <v>44322</v>
      </c>
      <c r="C1210" s="1" t="str">
        <f>DetalleExp!A1210</f>
        <v>EX-2021-40026423-APN-DD#MS</v>
      </c>
      <c r="D1210" s="1" t="str">
        <f>IF(A1210="Ordenes de Compra",VLOOKUP(C1210,Autogestión!$B$2:$D$5090,3,0),IF(A1210="Legítimo Abono",VLOOKUP(C1210,NoAmpOC!$B$2:$H$988,7,0),"Factura"))</f>
        <v>Factura B</v>
      </c>
      <c r="E1210" s="26" t="str">
        <f>IF(A1210="Ordenes de Compra",VLOOKUP($C1210,Autogestión!$B$2:$G$5090,6,0),IF(A1210="Financiamiento Internacional",VLOOKUP($C1210,FinInt!$B$2:$G$508,6,0),"Legítimo Abono"))</f>
        <v>Legítimo Abono</v>
      </c>
      <c r="F1210" s="26" t="str">
        <f>IF($A1210="Ordenes de Compra","ARS",IF($A1210="Financiamiento Internacional",VLOOKUP($C1210,FinInt!$B$2:$Q$508,15,0),VLOOKUP($C1210,NoAmpOC!$B$2:$T$988,18,0)))</f>
        <v>ARS</v>
      </c>
      <c r="G1210" s="5">
        <f>IF($A1210="Ordenes de Compra",VLOOKUP($C1210,Autogestión!$B$2:$H$5090,7,0),IF($A1210="Financiamiento Internacional",VLOOKUP($C1210,FinInt!$B$2:$Q$1308,16,0),VLOOKUP($C1210,NoAmpOC!$B$2:$T$988,19,0)))</f>
        <v>3000</v>
      </c>
      <c r="H1210" s="5">
        <f t="shared" si="54"/>
        <v>3000</v>
      </c>
      <c r="I1210" s="26" t="str">
        <f>IF($A1210="Ordenes de Compra",VLOOKUP($C1210,Autogestión!$B$2:$J$5090,9,0),IF($A1210="Financiamiento Internacional",VLOOKUP($C1210,FinInt!$B$2:$G$1555,6,0),"Legitimo Abono"))</f>
        <v>Legitimo Abono</v>
      </c>
      <c r="J1210" s="1" t="str">
        <f>IF($A1210="Ordenes de Compra",VLOOKUP($C1210,Autogestión!$B$2:$R$5090,17,0),IF($A1210="Financiamiento Internacional",VLOOKUP($C1210,FinInt!$B$2:$O$1508,14,0),VLOOKUP($C1210,NoAmpOC!$B$2:$R$988,17,0)))</f>
        <v>FRIGORIFICO ONETO Y CIA SAIC.</v>
      </c>
      <c r="K1210" s="7" t="str">
        <f>DetalleExp!AP1210</f>
        <v>LPLAGER</v>
      </c>
      <c r="L1210" s="7" t="str">
        <f>DetalleExp!AQ1210</f>
        <v>DESPACHO - Despacho</v>
      </c>
      <c r="M1210" s="7" t="str">
        <f>DetalleExp!AR1210</f>
        <v>SAS#MS - Secretaría de acceso a la salud</v>
      </c>
      <c r="N1210" s="7">
        <f>DetalleExp!AS1210</f>
        <v>44348</v>
      </c>
      <c r="O1210" s="27">
        <f ca="1">ROUNDUP(TODAY()-N1210,0)</f>
        <v>7</v>
      </c>
      <c r="P1210" s="27">
        <f ca="1">ROUNDUP(TODAY()-B1210,0)</f>
        <v>33</v>
      </c>
      <c r="Q1210" s="1" t="str">
        <f>IFERROR(IF(A1210="Ordenes de Compra",VLOOKUP($E1210,'Ordenes de Compra'!$A$2:$E$1712,5,0),"Sin OC"),"Sin dato")</f>
        <v>Sin OC</v>
      </c>
      <c r="R1210" s="28" t="str">
        <f>IFERROR(IF(A1210="Ordenes de Compra",VLOOKUP($I1210,'Ordenes de Compra'!$B$2:$E$1712,3,0),"Sin OC"),"Sin dato")</f>
        <v>Sin OC</v>
      </c>
      <c r="S1210" s="1" t="str">
        <f>VLOOKUP($U1210,'Tablas intermedias'!$C$1:$H$222,5,0)</f>
        <v>Programa</v>
      </c>
      <c r="T1210" s="29" t="str">
        <f t="shared" si="55"/>
        <v>OK</v>
      </c>
      <c r="U1210" s="30" t="str">
        <f t="shared" si="56"/>
        <v>LPLAGERDESPACHO - DespachoSAS#MS - Secretaría de acceso a la salud</v>
      </c>
      <c r="V1210" s="1" t="str">
        <f>VLOOKUP(U1210,'Tablas intermedias'!$C$1:$H$222,6,0)</f>
        <v>Si</v>
      </c>
      <c r="W1210" s="1" t="str">
        <f ca="1">IF(O1210&lt;30,"menos de 30 días","más de 30 días")</f>
        <v>menos de 30 días</v>
      </c>
    </row>
    <row r="1211" spans="1:23" ht="14.25" hidden="1" thickTop="1" thickBot="1" x14ac:dyDescent="0.25">
      <c r="A1211" s="17" t="str">
        <f>IF(DetalleExp!H1211='Tablas intermedias'!$A$2,"Ordenes de Compra",IF(DetalleExp!H1211='Tablas intermedias'!$A$3,"Financiamiento Internacional","Legítimo Abono"))</f>
        <v>Ordenes de Compra</v>
      </c>
      <c r="B1211" s="7">
        <f>DetalleExp!E1211</f>
        <v>44322</v>
      </c>
      <c r="C1211" s="1" t="str">
        <f>DetalleExp!A1211</f>
        <v>EX-2021-40026863-APN-DCYT#MS</v>
      </c>
      <c r="D1211" s="1" t="str">
        <f>IF(A1211="Ordenes de Compra",VLOOKUP(C1211,Autogestión!$B$2:$D$5090,3,0),IF(A1211="Legítimo Abono",VLOOKUP(C1211,NoAmpOC!$B$2:$H$988,7,0),"Factura"))</f>
        <v>Factura</v>
      </c>
      <c r="E1211" s="26" t="str">
        <f>IF(A1211="Ordenes de Compra",VLOOKUP($C1211,Autogestión!$B$2:$G$5090,6,0),IF(A1211="Financiamiento Internacional",VLOOKUP($C1211,FinInt!$B$2:$G$508,6,0),"Legítimo Abono"))</f>
        <v>80-0016-LPU20</v>
      </c>
      <c r="F1211" s="26" t="str">
        <f>IF($A1211="Ordenes de Compra","ARS",IF($A1211="Financiamiento Internacional",VLOOKUP($C1211,FinInt!$B$2:$Q$508,15,0),VLOOKUP($C1211,NoAmpOC!$B$2:$T$988,18,0)))</f>
        <v>ARS</v>
      </c>
      <c r="G1211" s="5">
        <f>IF($A1211="Ordenes de Compra",VLOOKUP($C1211,Autogestión!$B$2:$H$5090,7,0),IF($A1211="Financiamiento Internacional",VLOOKUP($C1211,FinInt!$B$2:$Q$1308,16,0),VLOOKUP($C1211,NoAmpOC!$B$2:$T$988,19,0)))</f>
        <v>2221050</v>
      </c>
      <c r="H1211" s="5">
        <f t="shared" si="54"/>
        <v>2221050</v>
      </c>
      <c r="I1211" s="26" t="str">
        <f>IF($A1211="Ordenes de Compra",VLOOKUP($C1211,Autogestión!$B$2:$J$5090,9,0),IF($A1211="Financiamiento Internacional",VLOOKUP($C1211,FinInt!$B$2:$G$1555,6,0),"Legitimo Abono"))</f>
        <v>80-1061-OC21</v>
      </c>
      <c r="J1211" s="1" t="str">
        <f>IF($A1211="Ordenes de Compra",VLOOKUP($C1211,Autogestión!$B$2:$R$5090,17,0),IF($A1211="Financiamiento Internacional",VLOOKUP($C1211,FinInt!$B$2:$O$1508,14,0),VLOOKUP($C1211,NoAmpOC!$B$2:$R$988,17,0)))</f>
        <v>SA LA SIBILA .</v>
      </c>
      <c r="K1211" s="7" t="str">
        <f>DetalleExp!AP1211</f>
        <v>MARAALVAREZ</v>
      </c>
      <c r="L1211" s="7" t="str">
        <f>DetalleExp!AQ1211</f>
        <v>TESORERIA - Tesorería</v>
      </c>
      <c r="M1211" s="7" t="str">
        <f>DetalleExp!AR1211</f>
        <v>DCYT#MS - Dirección de contabilidad y tesorería</v>
      </c>
      <c r="N1211" s="7">
        <f>DetalleExp!AS1211</f>
        <v>44336</v>
      </c>
      <c r="O1211" s="27">
        <f ca="1">ROUNDUP(TODAY()-N1211,0)</f>
        <v>19</v>
      </c>
      <c r="P1211" s="27">
        <f ca="1">ROUNDUP(TODAY()-B1211,0)</f>
        <v>33</v>
      </c>
      <c r="Q1211" s="1" t="str">
        <f>IFERROR(IF(A1211="Ordenes de Compra",VLOOKUP($E1211,'Ordenes de Compra'!$A$2:$E$1712,5,0),"Sin OC"),"Sin dato")</f>
        <v>17.0.0.42.0</v>
      </c>
      <c r="R1211" s="28">
        <f>IFERROR(IF(A1211="Ordenes de Compra",VLOOKUP($I1211,'Ordenes de Compra'!$B$2:$E$1712,3,0),"Sin OC"),"Sin dato")</f>
        <v>61850590</v>
      </c>
      <c r="S1211" s="1" t="str">
        <f>VLOOKUP($U1211,'Tablas intermedias'!$C$1:$H$222,5,0)</f>
        <v>Tesorería</v>
      </c>
      <c r="T1211" s="29" t="str">
        <f t="shared" si="55"/>
        <v>OK</v>
      </c>
      <c r="U1211" s="30" t="str">
        <f t="shared" si="56"/>
        <v>MARAALVAREZTESORERIA - TesoreríaDCYT#MS - Dirección de contabilidad y tesorería</v>
      </c>
      <c r="V1211" s="1" t="str">
        <f>VLOOKUP(U1211,'Tablas intermedias'!$C$1:$H$222,6,0)</f>
        <v>No</v>
      </c>
      <c r="W1211" s="1" t="str">
        <f ca="1">IF(O1211&lt;30,"menos de 30 días","más de 30 días")</f>
        <v>menos de 30 días</v>
      </c>
    </row>
    <row r="1212" spans="1:23" ht="14.25" hidden="1" thickTop="1" thickBot="1" x14ac:dyDescent="0.25">
      <c r="A1212" s="17" t="str">
        <f>IF(DetalleExp!H1212='Tablas intermedias'!$A$2,"Ordenes de Compra",IF(DetalleExp!H1212='Tablas intermedias'!$A$3,"Financiamiento Internacional","Legítimo Abono"))</f>
        <v>Legítimo Abono</v>
      </c>
      <c r="B1212" s="7">
        <f>DetalleExp!E1212</f>
        <v>44322</v>
      </c>
      <c r="C1212" s="1" t="str">
        <f>DetalleExp!A1212</f>
        <v>EX-2021-40028538-APN-DD#MS</v>
      </c>
      <c r="D1212" s="1" t="str">
        <f>IF(A1212="Ordenes de Compra",VLOOKUP(C1212,Autogestión!$B$2:$D$5090,3,0),IF(A1212="Legítimo Abono",VLOOKUP(C1212,NoAmpOC!$B$2:$H$988,7,0),"Factura"))</f>
        <v>Factura B</v>
      </c>
      <c r="E1212" s="26" t="str">
        <f>IF(A1212="Ordenes de Compra",VLOOKUP($C1212,Autogestión!$B$2:$G$5090,6,0),IF(A1212="Financiamiento Internacional",VLOOKUP($C1212,FinInt!$B$2:$G$508,6,0),"Legítimo Abono"))</f>
        <v>Legítimo Abono</v>
      </c>
      <c r="F1212" s="26" t="str">
        <f>IF($A1212="Ordenes de Compra","ARS",IF($A1212="Financiamiento Internacional",VLOOKUP($C1212,FinInt!$B$2:$Q$508,15,0),VLOOKUP($C1212,NoAmpOC!$B$2:$T$988,18,0)))</f>
        <v>ARS</v>
      </c>
      <c r="G1212" s="5">
        <f>IF($A1212="Ordenes de Compra",VLOOKUP($C1212,Autogestión!$B$2:$H$5090,7,0),IF($A1212="Financiamiento Internacional",VLOOKUP($C1212,FinInt!$B$2:$Q$1308,16,0),VLOOKUP($C1212,NoAmpOC!$B$2:$T$988,19,0)))</f>
        <v>22500</v>
      </c>
      <c r="H1212" s="5">
        <f t="shared" si="54"/>
        <v>22500</v>
      </c>
      <c r="I1212" s="26" t="str">
        <f>IF($A1212="Ordenes de Compra",VLOOKUP($C1212,Autogestión!$B$2:$J$5090,9,0),IF($A1212="Financiamiento Internacional",VLOOKUP($C1212,FinInt!$B$2:$G$1555,6,0),"Legitimo Abono"))</f>
        <v>Legitimo Abono</v>
      </c>
      <c r="J1212" s="1" t="str">
        <f>IF($A1212="Ordenes de Compra",VLOOKUP($C1212,Autogestión!$B$2:$R$5090,17,0),IF($A1212="Financiamiento Internacional",VLOOKUP($C1212,FinInt!$B$2:$O$1508,14,0),VLOOKUP($C1212,NoAmpOC!$B$2:$R$988,17,0)))</f>
        <v>FRIGORIFICO ONETO Y CIA SAIC.</v>
      </c>
      <c r="K1212" s="7" t="str">
        <f>DetalleExp!AP1212</f>
        <v>MDISANTI</v>
      </c>
      <c r="L1212" s="7" t="str">
        <f>DetalleExp!AQ1212</f>
        <v>DESPACHO_DGA - Despacho - dirección general de administración</v>
      </c>
      <c r="M1212" s="7" t="str">
        <f>DetalleExp!AR1212</f>
        <v>DGA#MS - Dirección general de administración</v>
      </c>
      <c r="N1212" s="7">
        <f>DetalleExp!AS1212</f>
        <v>44350</v>
      </c>
      <c r="O1212" s="27">
        <f ca="1">ROUNDUP(TODAY()-N1212,0)</f>
        <v>5</v>
      </c>
      <c r="P1212" s="27">
        <f ca="1">ROUNDUP(TODAY()-B1212,0)</f>
        <v>33</v>
      </c>
      <c r="Q1212" s="1" t="str">
        <f>IFERROR(IF(A1212="Ordenes de Compra",VLOOKUP($E1212,'Ordenes de Compra'!$A$2:$E$1712,5,0),"Sin OC"),"Sin dato")</f>
        <v>Sin OC</v>
      </c>
      <c r="R1212" s="28" t="str">
        <f>IFERROR(IF(A1212="Ordenes de Compra",VLOOKUP($I1212,'Ordenes de Compra'!$B$2:$E$1712,3,0),"Sin OC"),"Sin dato")</f>
        <v>Sin OC</v>
      </c>
      <c r="S1212" s="1" t="str">
        <f>VLOOKUP($U1212,'Tablas intermedias'!$C$1:$H$222,5,0)</f>
        <v>DGA</v>
      </c>
      <c r="T1212" s="29" t="str">
        <f t="shared" si="55"/>
        <v>OK</v>
      </c>
      <c r="U1212" s="30" t="str">
        <f t="shared" si="56"/>
        <v>MDISANTIDESPACHO_DGA - Despacho - dirección general de administraciónDGA#MS - Dirección general de administración</v>
      </c>
      <c r="V1212" s="1" t="str">
        <f>VLOOKUP(U1212,'Tablas intermedias'!$C$1:$H$222,6,0)</f>
        <v>Si</v>
      </c>
      <c r="W1212" s="1" t="str">
        <f ca="1">IF(O1212&lt;30,"menos de 30 días","más de 30 días")</f>
        <v>menos de 30 días</v>
      </c>
    </row>
    <row r="1213" spans="1:23" ht="14.25" hidden="1" thickTop="1" thickBot="1" x14ac:dyDescent="0.25">
      <c r="A1213" s="17" t="str">
        <f>IF(DetalleExp!H1213='Tablas intermedias'!$A$2,"Ordenes de Compra",IF(DetalleExp!H1213='Tablas intermedias'!$A$3,"Financiamiento Internacional","Legítimo Abono"))</f>
        <v>Ordenes de Compra</v>
      </c>
      <c r="B1213" s="7">
        <f>DetalleExp!E1213</f>
        <v>44322</v>
      </c>
      <c r="C1213" s="1" t="str">
        <f>DetalleExp!A1213</f>
        <v>EX-2021-40030415-APN-DCYT#MS</v>
      </c>
      <c r="D1213" s="1" t="str">
        <f>IF(A1213="Ordenes de Compra",VLOOKUP(C1213,Autogestión!$B$2:$D$5090,3,0),IF(A1213="Legítimo Abono",VLOOKUP(C1213,NoAmpOC!$B$2:$H$988,7,0),"Factura"))</f>
        <v>Factura</v>
      </c>
      <c r="E1213" s="26" t="str">
        <f>IF(A1213="Ordenes de Compra",VLOOKUP($C1213,Autogestión!$B$2:$G$5090,6,0),IF(A1213="Financiamiento Internacional",VLOOKUP($C1213,FinInt!$B$2:$G$508,6,0),"Legítimo Abono"))</f>
        <v>80-0016-LPU20</v>
      </c>
      <c r="F1213" s="26" t="str">
        <f>IF($A1213="Ordenes de Compra","ARS",IF($A1213="Financiamiento Internacional",VLOOKUP($C1213,FinInt!$B$2:$Q$508,15,0),VLOOKUP($C1213,NoAmpOC!$B$2:$T$988,18,0)))</f>
        <v>ARS</v>
      </c>
      <c r="G1213" s="5">
        <f>IF($A1213="Ordenes de Compra",VLOOKUP($C1213,Autogestión!$B$2:$H$5090,7,0),IF($A1213="Financiamiento Internacional",VLOOKUP($C1213,FinInt!$B$2:$Q$1308,16,0),VLOOKUP($C1213,NoAmpOC!$B$2:$T$988,19,0)))</f>
        <v>1158300</v>
      </c>
      <c r="H1213" s="5">
        <f t="shared" si="54"/>
        <v>1158300</v>
      </c>
      <c r="I1213" s="26" t="str">
        <f>IF($A1213="Ordenes de Compra",VLOOKUP($C1213,Autogestión!$B$2:$J$5090,9,0),IF($A1213="Financiamiento Internacional",VLOOKUP($C1213,FinInt!$B$2:$G$1555,6,0),"Legitimo Abono"))</f>
        <v>80-1061-OC21</v>
      </c>
      <c r="J1213" s="1" t="str">
        <f>IF($A1213="Ordenes de Compra",VLOOKUP($C1213,Autogestión!$B$2:$R$5090,17,0),IF($A1213="Financiamiento Internacional",VLOOKUP($C1213,FinInt!$B$2:$O$1508,14,0),VLOOKUP($C1213,NoAmpOC!$B$2:$R$988,17,0)))</f>
        <v>SA LA SIBILA .</v>
      </c>
      <c r="K1213" s="7" t="str">
        <f>DetalleExp!AP1213</f>
        <v>MARAALVAREZ</v>
      </c>
      <c r="L1213" s="7" t="str">
        <f>DetalleExp!AQ1213</f>
        <v>TESORERIA - Tesorería</v>
      </c>
      <c r="M1213" s="7" t="str">
        <f>DetalleExp!AR1213</f>
        <v>DCYT#MS - Dirección de contabilidad y tesorería</v>
      </c>
      <c r="N1213" s="7">
        <f>DetalleExp!AS1213</f>
        <v>44336</v>
      </c>
      <c r="O1213" s="27">
        <f ca="1">ROUNDUP(TODAY()-N1213,0)</f>
        <v>19</v>
      </c>
      <c r="P1213" s="27">
        <f ca="1">ROUNDUP(TODAY()-B1213,0)</f>
        <v>33</v>
      </c>
      <c r="Q1213" s="1" t="str">
        <f>IFERROR(IF(A1213="Ordenes de Compra",VLOOKUP($E1213,'Ordenes de Compra'!$A$2:$E$1712,5,0),"Sin OC"),"Sin dato")</f>
        <v>17.0.0.42.0</v>
      </c>
      <c r="R1213" s="28">
        <f>IFERROR(IF(A1213="Ordenes de Compra",VLOOKUP($I1213,'Ordenes de Compra'!$B$2:$E$1712,3,0),"Sin OC"),"Sin dato")</f>
        <v>61850590</v>
      </c>
      <c r="S1213" s="1" t="str">
        <f>VLOOKUP($U1213,'Tablas intermedias'!$C$1:$H$222,5,0)</f>
        <v>Tesorería</v>
      </c>
      <c r="T1213" s="29" t="str">
        <f t="shared" si="55"/>
        <v>OK</v>
      </c>
      <c r="U1213" s="30" t="str">
        <f t="shared" si="56"/>
        <v>MARAALVAREZTESORERIA - TesoreríaDCYT#MS - Dirección de contabilidad y tesorería</v>
      </c>
      <c r="V1213" s="1" t="str">
        <f>VLOOKUP(U1213,'Tablas intermedias'!$C$1:$H$222,6,0)</f>
        <v>No</v>
      </c>
      <c r="W1213" s="1" t="str">
        <f ca="1">IF(O1213&lt;30,"menos de 30 días","más de 30 días")</f>
        <v>menos de 30 días</v>
      </c>
    </row>
    <row r="1214" spans="1:23" ht="14.25" hidden="1" thickTop="1" thickBot="1" x14ac:dyDescent="0.25">
      <c r="A1214" s="17" t="str">
        <f>IF(DetalleExp!H1214='Tablas intermedias'!$A$2,"Ordenes de Compra",IF(DetalleExp!H1214='Tablas intermedias'!$A$3,"Financiamiento Internacional","Legítimo Abono"))</f>
        <v>Ordenes de Compra</v>
      </c>
      <c r="B1214" s="7">
        <f>DetalleExp!E1214</f>
        <v>44322</v>
      </c>
      <c r="C1214" s="1" t="str">
        <f>DetalleExp!A1214</f>
        <v>EX-2021-40030695-APN-DCYT#MS</v>
      </c>
      <c r="D1214" s="1" t="str">
        <f>IF(A1214="Ordenes de Compra",VLOOKUP(C1214,Autogestión!$B$2:$D$5090,3,0),IF(A1214="Legítimo Abono",VLOOKUP(C1214,NoAmpOC!$B$2:$H$988,7,0),"Factura"))</f>
        <v>Factura</v>
      </c>
      <c r="E1214" s="26" t="str">
        <f>IF(A1214="Ordenes de Compra",VLOOKUP($C1214,Autogestión!$B$2:$G$5090,6,0),IF(A1214="Financiamiento Internacional",VLOOKUP($C1214,FinInt!$B$2:$G$508,6,0),"Legítimo Abono"))</f>
        <v>80-0025-LPU18</v>
      </c>
      <c r="F1214" s="26" t="str">
        <f>IF($A1214="Ordenes de Compra","ARS",IF($A1214="Financiamiento Internacional",VLOOKUP($C1214,FinInt!$B$2:$Q$508,15,0),VLOOKUP($C1214,NoAmpOC!$B$2:$T$988,18,0)))</f>
        <v>ARS</v>
      </c>
      <c r="G1214" s="5">
        <f>IF($A1214="Ordenes de Compra",VLOOKUP($C1214,Autogestión!$B$2:$H$5090,7,0),IF($A1214="Financiamiento Internacional",VLOOKUP($C1214,FinInt!$B$2:$Q$1308,16,0),VLOOKUP($C1214,NoAmpOC!$B$2:$T$988,19,0)))</f>
        <v>804480</v>
      </c>
      <c r="H1214" s="5">
        <f t="shared" si="54"/>
        <v>804480</v>
      </c>
      <c r="I1214" s="26" t="str">
        <f>IF($A1214="Ordenes de Compra",VLOOKUP($C1214,Autogestión!$B$2:$J$5090,9,0),IF($A1214="Financiamiento Internacional",VLOOKUP($C1214,FinInt!$B$2:$G$1555,6,0),"Legitimo Abono"))</f>
        <v>80-1046-OC20</v>
      </c>
      <c r="J1214" s="1" t="str">
        <f>IF($A1214="Ordenes de Compra",VLOOKUP($C1214,Autogestión!$B$2:$R$5090,17,0),IF($A1214="Financiamiento Internacional",VLOOKUP($C1214,FinInt!$B$2:$O$1508,14,0),VLOOKUP($C1214,NoAmpOC!$B$2:$R$988,17,0)))</f>
        <v>SAVANT PHARM S.A.</v>
      </c>
      <c r="K1214" s="7" t="str">
        <f>DetalleExp!AP1214</f>
        <v>DAFYP#MS-ARCHIVO</v>
      </c>
      <c r="L1214" s="7" t="str">
        <f>DetalleExp!AQ1214</f>
        <v>ARCHIVO - Archivo</v>
      </c>
      <c r="M1214" s="7" t="str">
        <f>DetalleExp!AR1214</f>
        <v>DAFYP#MS - Dirección de administración financiera y presupuestaria</v>
      </c>
      <c r="N1214" s="7">
        <f>DetalleExp!AS1214</f>
        <v>44329</v>
      </c>
      <c r="O1214" s="27">
        <f ca="1">ROUNDUP(TODAY()-N1214,0)</f>
        <v>26</v>
      </c>
      <c r="P1214" s="27">
        <f ca="1">ROUNDUP(TODAY()-B1214,0)</f>
        <v>33</v>
      </c>
      <c r="Q1214" s="1" t="str">
        <f>IFERROR(IF(A1214="Ordenes de Compra",VLOOKUP($E1214,'Ordenes de Compra'!$A$2:$E$1712,5,0),"Sin OC"),"Sin dato")</f>
        <v>29.0.0.45.0</v>
      </c>
      <c r="R1214" s="28">
        <f>IFERROR(IF(A1214="Ordenes de Compra",VLOOKUP($I1214,'Ordenes de Compra'!$B$2:$E$1712,3,0),"Sin OC"),"Sin dato")</f>
        <v>29491312.84</v>
      </c>
      <c r="S1214" s="1" t="str">
        <f>VLOOKUP($U1214,'Tablas intermedias'!$C$1:$H$222,5,0)</f>
        <v>DGPFE</v>
      </c>
      <c r="T1214" s="29" t="str">
        <f t="shared" si="55"/>
        <v>OK</v>
      </c>
      <c r="U1214" s="30" t="str">
        <f t="shared" si="56"/>
        <v>DAFYP#MS-ARCHIVOARCHIVO - ArchivoDAFYP#MS - Dirección de administración financiera y presupuestaria</v>
      </c>
      <c r="V1214" s="1" t="str">
        <f>VLOOKUP(U1214,'Tablas intermedias'!$C$1:$H$222,6,0)</f>
        <v>No</v>
      </c>
      <c r="W1214" s="1" t="str">
        <f ca="1">IF(O1214&lt;30,"menos de 30 días","más de 30 días")</f>
        <v>menos de 30 días</v>
      </c>
    </row>
    <row r="1215" spans="1:23" ht="14.25" hidden="1" thickTop="1" thickBot="1" x14ac:dyDescent="0.25">
      <c r="A1215" s="17" t="str">
        <f>IF(DetalleExp!H1215='Tablas intermedias'!$A$2,"Ordenes de Compra",IF(DetalleExp!H1215='Tablas intermedias'!$A$3,"Financiamiento Internacional","Legítimo Abono"))</f>
        <v>Legítimo Abono</v>
      </c>
      <c r="B1215" s="7">
        <f>DetalleExp!E1215</f>
        <v>44322</v>
      </c>
      <c r="C1215" s="1" t="str">
        <f>DetalleExp!A1215</f>
        <v>EX-2021-40031467-APN-DD#MS</v>
      </c>
      <c r="D1215" s="1" t="str">
        <f>IF(A1215="Ordenes de Compra",VLOOKUP(C1215,Autogestión!$B$2:$D$5090,3,0),IF(A1215="Legítimo Abono",VLOOKUP(C1215,NoAmpOC!$B$2:$H$988,7,0),"Factura"))</f>
        <v>Factura B</v>
      </c>
      <c r="E1215" s="26" t="str">
        <f>IF(A1215="Ordenes de Compra",VLOOKUP($C1215,Autogestión!$B$2:$G$5090,6,0),IF(A1215="Financiamiento Internacional",VLOOKUP($C1215,FinInt!$B$2:$G$508,6,0),"Legítimo Abono"))</f>
        <v>Legítimo Abono</v>
      </c>
      <c r="F1215" s="26" t="str">
        <f>IF($A1215="Ordenes de Compra","ARS",IF($A1215="Financiamiento Internacional",VLOOKUP($C1215,FinInt!$B$2:$Q$508,15,0),VLOOKUP($C1215,NoAmpOC!$B$2:$T$988,18,0)))</f>
        <v>ARS</v>
      </c>
      <c r="G1215" s="5">
        <f>IF($A1215="Ordenes de Compra",VLOOKUP($C1215,Autogestión!$B$2:$H$5090,7,0),IF($A1215="Financiamiento Internacional",VLOOKUP($C1215,FinInt!$B$2:$Q$1308,16,0),VLOOKUP($C1215,NoAmpOC!$B$2:$T$988,19,0)))</f>
        <v>70000</v>
      </c>
      <c r="H1215" s="5">
        <f t="shared" si="54"/>
        <v>70000</v>
      </c>
      <c r="I1215" s="26" t="str">
        <f>IF($A1215="Ordenes de Compra",VLOOKUP($C1215,Autogestión!$B$2:$J$5090,9,0),IF($A1215="Financiamiento Internacional",VLOOKUP($C1215,FinInt!$B$2:$G$1555,6,0),"Legitimo Abono"))</f>
        <v>Legitimo Abono</v>
      </c>
      <c r="J1215" s="1" t="str">
        <f>IF($A1215="Ordenes de Compra",VLOOKUP($C1215,Autogestión!$B$2:$R$5090,17,0),IF($A1215="Financiamiento Internacional",VLOOKUP($C1215,FinInt!$B$2:$O$1508,14,0),VLOOKUP($C1215,NoAmpOC!$B$2:$R$988,17,0)))</f>
        <v>FRIGORIFICO ONETO Y CIA SAIC.</v>
      </c>
      <c r="K1215" s="7" t="str">
        <f>DetalleExp!AP1215</f>
        <v>DGA#MS-DESPACHO_DGA</v>
      </c>
      <c r="L1215" s="7" t="str">
        <f>DetalleExp!AQ1215</f>
        <v>DESPACHO_DGA - Despacho - dirección general de administración</v>
      </c>
      <c r="M1215" s="7" t="str">
        <f>DetalleExp!AR1215</f>
        <v>DGA#MS - Dirección general de administración</v>
      </c>
      <c r="N1215" s="7">
        <f>DetalleExp!AS1215</f>
        <v>44350</v>
      </c>
      <c r="O1215" s="27">
        <f ca="1">ROUNDUP(TODAY()-N1215,0)</f>
        <v>5</v>
      </c>
      <c r="P1215" s="27">
        <f ca="1">ROUNDUP(TODAY()-B1215,0)</f>
        <v>33</v>
      </c>
      <c r="Q1215" s="1" t="str">
        <f>IFERROR(IF(A1215="Ordenes de Compra",VLOOKUP($E1215,'Ordenes de Compra'!$A$2:$E$1712,5,0),"Sin OC"),"Sin dato")</f>
        <v>Sin OC</v>
      </c>
      <c r="R1215" s="28" t="str">
        <f>IFERROR(IF(A1215="Ordenes de Compra",VLOOKUP($I1215,'Ordenes de Compra'!$B$2:$E$1712,3,0),"Sin OC"),"Sin dato")</f>
        <v>Sin OC</v>
      </c>
      <c r="S1215" s="1" t="str">
        <f>VLOOKUP($U1215,'Tablas intermedias'!$C$1:$H$222,5,0)</f>
        <v>DGA</v>
      </c>
      <c r="T1215" s="29" t="str">
        <f t="shared" si="55"/>
        <v>OK</v>
      </c>
      <c r="U1215" s="30" t="str">
        <f t="shared" si="56"/>
        <v>DGA#MS-DESPACHO_DGADESPACHO_DGA - Despacho - dirección general de administraciónDGA#MS - Dirección general de administración</v>
      </c>
      <c r="V1215" s="1" t="str">
        <f>VLOOKUP(U1215,'Tablas intermedias'!$C$1:$H$222,6,0)</f>
        <v>Si</v>
      </c>
      <c r="W1215" s="1" t="str">
        <f ca="1">IF(O1215&lt;30,"menos de 30 días","más de 30 días")</f>
        <v>menos de 30 días</v>
      </c>
    </row>
    <row r="1216" spans="1:23" ht="14.25" hidden="1" thickTop="1" thickBot="1" x14ac:dyDescent="0.25">
      <c r="A1216" s="17" t="str">
        <f>IF(DetalleExp!H1216='Tablas intermedias'!$A$2,"Ordenes de Compra",IF(DetalleExp!H1216='Tablas intermedias'!$A$3,"Financiamiento Internacional","Legítimo Abono"))</f>
        <v>Legítimo Abono</v>
      </c>
      <c r="B1216" s="7">
        <f>DetalleExp!E1216</f>
        <v>44322</v>
      </c>
      <c r="C1216" s="1" t="str">
        <f>DetalleExp!A1216</f>
        <v>EX-2021-40033486-APN-DD#MS</v>
      </c>
      <c r="D1216" s="1" t="str">
        <f>IF(A1216="Ordenes de Compra",VLOOKUP(C1216,Autogestión!$B$2:$D$5090,3,0),IF(A1216="Legítimo Abono",VLOOKUP(C1216,NoAmpOC!$B$2:$H$988,7,0),"Factura"))</f>
        <v>Factura B</v>
      </c>
      <c r="E1216" s="26" t="str">
        <f>IF(A1216="Ordenes de Compra",VLOOKUP($C1216,Autogestión!$B$2:$G$5090,6,0),IF(A1216="Financiamiento Internacional",VLOOKUP($C1216,FinInt!$B$2:$G$508,6,0),"Legítimo Abono"))</f>
        <v>Legítimo Abono</v>
      </c>
      <c r="F1216" s="26" t="str">
        <f>IF($A1216="Ordenes de Compra","ARS",IF($A1216="Financiamiento Internacional",VLOOKUP($C1216,FinInt!$B$2:$Q$508,15,0),VLOOKUP($C1216,NoAmpOC!$B$2:$T$988,18,0)))</f>
        <v>ARS</v>
      </c>
      <c r="G1216" s="5">
        <f>IF($A1216="Ordenes de Compra",VLOOKUP($C1216,Autogestión!$B$2:$H$5090,7,0),IF($A1216="Financiamiento Internacional",VLOOKUP($C1216,FinInt!$B$2:$Q$1308,16,0),VLOOKUP($C1216,NoAmpOC!$B$2:$T$988,19,0)))</f>
        <v>35000</v>
      </c>
      <c r="H1216" s="5">
        <f t="shared" si="54"/>
        <v>35000</v>
      </c>
      <c r="I1216" s="26" t="str">
        <f>IF($A1216="Ordenes de Compra",VLOOKUP($C1216,Autogestión!$B$2:$J$5090,9,0),IF($A1216="Financiamiento Internacional",VLOOKUP($C1216,FinInt!$B$2:$G$1555,6,0),"Legitimo Abono"))</f>
        <v>Legitimo Abono</v>
      </c>
      <c r="J1216" s="1" t="str">
        <f>IF($A1216="Ordenes de Compra",VLOOKUP($C1216,Autogestión!$B$2:$R$5090,17,0),IF($A1216="Financiamiento Internacional",VLOOKUP($C1216,FinInt!$B$2:$O$1508,14,0),VLOOKUP($C1216,NoAmpOC!$B$2:$R$988,17,0)))</f>
        <v>FRIGORIFICO ONETO Y CIA SAIC.</v>
      </c>
      <c r="K1216" s="7" t="str">
        <f>DetalleExp!AP1216</f>
        <v>LSENDRAS</v>
      </c>
      <c r="L1216" s="7" t="str">
        <f>DetalleExp!AQ1216</f>
        <v>APYC - Área presupuesto y contabilidad</v>
      </c>
      <c r="M1216" s="7" t="str">
        <f>DetalleExp!AR1216</f>
        <v>DRVIHVYT#MS - Dirección de respuesta al vih, its, hepatitis virales y tuberculosis</v>
      </c>
      <c r="N1216" s="7">
        <f>DetalleExp!AS1216</f>
        <v>44323</v>
      </c>
      <c r="O1216" s="27">
        <f ca="1">ROUNDUP(TODAY()-N1216,0)</f>
        <v>32</v>
      </c>
      <c r="P1216" s="27">
        <f ca="1">ROUNDUP(TODAY()-B1216,0)</f>
        <v>33</v>
      </c>
      <c r="Q1216" s="1" t="str">
        <f>IFERROR(IF(A1216="Ordenes de Compra",VLOOKUP($E1216,'Ordenes de Compra'!$A$2:$E$1712,5,0),"Sin OC"),"Sin dato")</f>
        <v>Sin OC</v>
      </c>
      <c r="R1216" s="28" t="str">
        <f>IFERROR(IF(A1216="Ordenes de Compra",VLOOKUP($I1216,'Ordenes de Compra'!$B$2:$E$1712,3,0),"Sin OC"),"Sin dato")</f>
        <v>Sin OC</v>
      </c>
      <c r="S1216" s="1" t="str">
        <f>VLOOKUP($U1216,'Tablas intermedias'!$C$1:$H$222,5,0)</f>
        <v>Programa</v>
      </c>
      <c r="T1216" s="29" t="str">
        <f t="shared" si="55"/>
        <v>OK</v>
      </c>
      <c r="U1216" s="30" t="str">
        <f t="shared" si="56"/>
        <v>LSENDRASAPYC - Área presupuesto y contabilidadDRVIHVYT#MS - Dirección de respuesta al vih, its, hepatitis virales y tuberculosis</v>
      </c>
      <c r="V1216" s="1" t="str">
        <f>VLOOKUP(U1216,'Tablas intermedias'!$C$1:$H$222,6,0)</f>
        <v>Si</v>
      </c>
      <c r="W1216" s="1" t="str">
        <f ca="1">IF(O1216&lt;30,"menos de 30 días","más de 30 días")</f>
        <v>más de 30 días</v>
      </c>
    </row>
    <row r="1217" spans="1:23" ht="14.25" hidden="1" thickTop="1" thickBot="1" x14ac:dyDescent="0.25">
      <c r="A1217" s="17" t="str">
        <f>IF(DetalleExp!H1217='Tablas intermedias'!$A$2,"Ordenes de Compra",IF(DetalleExp!H1217='Tablas intermedias'!$A$3,"Financiamiento Internacional","Legítimo Abono"))</f>
        <v>Ordenes de Compra</v>
      </c>
      <c r="B1217" s="7">
        <f>DetalleExp!E1217</f>
        <v>44322</v>
      </c>
      <c r="C1217" s="1" t="str">
        <f>DetalleExp!A1217</f>
        <v>EX-2021-40052130-APN-DCYT#MS</v>
      </c>
      <c r="D1217" s="1" t="str">
        <f>IF(A1217="Ordenes de Compra",VLOOKUP(C1217,Autogestión!$B$2:$D$5090,3,0),IF(A1217="Legítimo Abono",VLOOKUP(C1217,NoAmpOC!$B$2:$H$988,7,0),"Factura"))</f>
        <v>Factura</v>
      </c>
      <c r="E1217" s="26" t="str">
        <f>IF(A1217="Ordenes de Compra",VLOOKUP($C1217,Autogestión!$B$2:$G$5090,6,0),IF(A1217="Financiamiento Internacional",VLOOKUP($C1217,FinInt!$B$2:$G$508,6,0),"Legítimo Abono"))</f>
        <v>80-0016-LPU20</v>
      </c>
      <c r="F1217" s="26" t="str">
        <f>IF($A1217="Ordenes de Compra","ARS",IF($A1217="Financiamiento Internacional",VLOOKUP($C1217,FinInt!$B$2:$Q$508,15,0),VLOOKUP($C1217,NoAmpOC!$B$2:$T$988,18,0)))</f>
        <v>ARS</v>
      </c>
      <c r="G1217" s="5">
        <f>IF($A1217="Ordenes de Compra",VLOOKUP($C1217,Autogestión!$B$2:$H$5090,7,0),IF($A1217="Financiamiento Internacional",VLOOKUP($C1217,FinInt!$B$2:$Q$1308,16,0),VLOOKUP($C1217,NoAmpOC!$B$2:$T$988,19,0)))</f>
        <v>958230</v>
      </c>
      <c r="H1217" s="5">
        <f t="shared" si="54"/>
        <v>958230</v>
      </c>
      <c r="I1217" s="26" t="str">
        <f>IF($A1217="Ordenes de Compra",VLOOKUP($C1217,Autogestión!$B$2:$J$5090,9,0),IF($A1217="Financiamiento Internacional",VLOOKUP($C1217,FinInt!$B$2:$G$1555,6,0),"Legitimo Abono"))</f>
        <v>80-1061-OC21</v>
      </c>
      <c r="J1217" s="1" t="str">
        <f>IF($A1217="Ordenes de Compra",VLOOKUP($C1217,Autogestión!$B$2:$R$5090,17,0),IF($A1217="Financiamiento Internacional",VLOOKUP($C1217,FinInt!$B$2:$O$1508,14,0),VLOOKUP($C1217,NoAmpOC!$B$2:$R$988,17,0)))</f>
        <v>SA LA SIBILA .</v>
      </c>
      <c r="K1217" s="7" t="str">
        <f>DetalleExp!AP1217</f>
        <v>MARAALVAREZ</v>
      </c>
      <c r="L1217" s="7" t="str">
        <f>DetalleExp!AQ1217</f>
        <v>TESORERIA - Tesorería</v>
      </c>
      <c r="M1217" s="7" t="str">
        <f>DetalleExp!AR1217</f>
        <v>DCYT#MS - Dirección de contabilidad y tesorería</v>
      </c>
      <c r="N1217" s="7">
        <f>DetalleExp!AS1217</f>
        <v>44336</v>
      </c>
      <c r="O1217" s="27">
        <f ca="1">ROUNDUP(TODAY()-N1217,0)</f>
        <v>19</v>
      </c>
      <c r="P1217" s="27">
        <f ca="1">ROUNDUP(TODAY()-B1217,0)</f>
        <v>33</v>
      </c>
      <c r="Q1217" s="1" t="str">
        <f>IFERROR(IF(A1217="Ordenes de Compra",VLOOKUP($E1217,'Ordenes de Compra'!$A$2:$E$1712,5,0),"Sin OC"),"Sin dato")</f>
        <v>17.0.0.42.0</v>
      </c>
      <c r="R1217" s="28">
        <f>IFERROR(IF(A1217="Ordenes de Compra",VLOOKUP($I1217,'Ordenes de Compra'!$B$2:$E$1712,3,0),"Sin OC"),"Sin dato")</f>
        <v>61850590</v>
      </c>
      <c r="S1217" s="1" t="str">
        <f>VLOOKUP($U1217,'Tablas intermedias'!$C$1:$H$222,5,0)</f>
        <v>Tesorería</v>
      </c>
      <c r="T1217" s="29" t="str">
        <f t="shared" si="55"/>
        <v>OK</v>
      </c>
      <c r="U1217" s="30" t="str">
        <f t="shared" si="56"/>
        <v>MARAALVAREZTESORERIA - TesoreríaDCYT#MS - Dirección de contabilidad y tesorería</v>
      </c>
      <c r="V1217" s="1" t="str">
        <f>VLOOKUP(U1217,'Tablas intermedias'!$C$1:$H$222,6,0)</f>
        <v>No</v>
      </c>
      <c r="W1217" s="1" t="str">
        <f ca="1">IF(O1217&lt;30,"menos de 30 días","más de 30 días")</f>
        <v>menos de 30 días</v>
      </c>
    </row>
    <row r="1218" spans="1:23" ht="14.25" hidden="1" thickTop="1" thickBot="1" x14ac:dyDescent="0.25">
      <c r="A1218" s="17" t="str">
        <f>IF(DetalleExp!H1218='Tablas intermedias'!$A$2,"Ordenes de Compra",IF(DetalleExp!H1218='Tablas intermedias'!$A$3,"Financiamiento Internacional","Legítimo Abono"))</f>
        <v>Financiamiento Internacional</v>
      </c>
      <c r="B1218" s="7">
        <f>DetalleExp!E1218</f>
        <v>44322</v>
      </c>
      <c r="C1218" s="1" t="str">
        <f>DetalleExp!A1218</f>
        <v>EX-2021-40116851-APN-DAFYP#MS</v>
      </c>
      <c r="D1218" s="1" t="str">
        <f>IF(A1218="Ordenes de Compra",VLOOKUP(C1218,Autogestión!$B$2:$D$5090,3,0),IF(A1218="Legítimo Abono",VLOOKUP(C1218,NoAmpOC!$B$2:$H$988,7,0),"Factura"))</f>
        <v>Factura</v>
      </c>
      <c r="E1218" s="26" t="str">
        <f>IF(A1218="Ordenes de Compra",VLOOKUP($C1218,Autogestión!$B$2:$G$5090,6,0),IF(A1218="Financiamiento Internacional",VLOOKUP($C1218,FinInt!$B$2:$G$508,6,0),"Legítimo Abono"))</f>
        <v>Programa de Apoyo al Fortalecimiento de la cobertura pública efectiva de salud y un sistema integrado de provisión de salud de calidad. Proyectos BIRF - ARG/19/014 - PNUD</v>
      </c>
      <c r="F1218" s="26" t="str">
        <f>IF($A1218="Ordenes de Compra","ARS",IF($A1218="Financiamiento Internacional",VLOOKUP($C1218,FinInt!$B$2:$Q$508,15,0),VLOOKUP($C1218,NoAmpOC!$B$2:$T$988,18,0)))</f>
        <v>ARS</v>
      </c>
      <c r="G1218" s="5">
        <f>IF($A1218="Ordenes de Compra",VLOOKUP($C1218,Autogestión!$B$2:$H$5090,7,0),IF($A1218="Financiamiento Internacional",VLOOKUP($C1218,FinInt!$B$2:$Q$1308,16,0),VLOOKUP($C1218,NoAmpOC!$B$2:$T$988,19,0)))</f>
        <v>44510.55</v>
      </c>
      <c r="H1218" s="5">
        <f t="shared" si="54"/>
        <v>44510.55</v>
      </c>
      <c r="I1218" s="26" t="str">
        <f>IF($A1218="Ordenes de Compra",VLOOKUP($C1218,Autogestión!$B$2:$J$5090,9,0),IF($A1218="Financiamiento Internacional",VLOOKUP($C1218,FinInt!$B$2:$G$1555,6,0),"Legitimo Abono"))</f>
        <v>Programa de Apoyo al Fortalecimiento de la cobertura pública efectiva de salud y un sistema integrado de provisión de salud de calidad. Proyectos BIRF - ARG/19/014 - PNUD</v>
      </c>
      <c r="J1218" s="1" t="str">
        <f>IF($A1218="Ordenes de Compra",VLOOKUP($C1218,Autogestión!$B$2:$R$5090,17,0),IF($A1218="Financiamiento Internacional",VLOOKUP($C1218,FinInt!$B$2:$O$1508,14,0),VLOOKUP($C1218,NoAmpOC!$B$2:$R$988,17,0)))</f>
        <v>QSC Soluciones S.R.L.</v>
      </c>
      <c r="K1218" s="7" t="str">
        <f>DetalleExp!AP1218</f>
        <v>DAFYP#MS-ARCHIVO</v>
      </c>
      <c r="L1218" s="7" t="str">
        <f>DetalleExp!AQ1218</f>
        <v>ARCHIVO - Archivo</v>
      </c>
      <c r="M1218" s="7" t="str">
        <f>DetalleExp!AR1218</f>
        <v>DAFYP#MS - Dirección de administración financiera y presupuestaria</v>
      </c>
      <c r="N1218" s="7">
        <f>DetalleExp!AS1218</f>
        <v>44333</v>
      </c>
      <c r="O1218" s="27">
        <f ca="1">ROUNDUP(TODAY()-N1218,0)</f>
        <v>22</v>
      </c>
      <c r="P1218" s="27">
        <f ca="1">ROUNDUP(TODAY()-B1218,0)</f>
        <v>33</v>
      </c>
      <c r="Q1218" s="1" t="str">
        <f>IFERROR(IF(A1218="Ordenes de Compra",VLOOKUP($E1218,'Ordenes de Compra'!$A$2:$E$1712,5,0),"Sin OC"),"Sin dato")</f>
        <v>Sin OC</v>
      </c>
      <c r="R1218" s="28" t="str">
        <f>IFERROR(IF(A1218="Ordenes de Compra",VLOOKUP($I1218,'Ordenes de Compra'!$B$2:$E$1712,3,0),"Sin OC"),"Sin dato")</f>
        <v>Sin OC</v>
      </c>
      <c r="S1218" s="1" t="str">
        <f>VLOOKUP($U1218,'Tablas intermedias'!$C$1:$H$222,5,0)</f>
        <v>DGPFE</v>
      </c>
      <c r="T1218" s="29" t="str">
        <f t="shared" si="55"/>
        <v>OK</v>
      </c>
      <c r="U1218" s="30" t="str">
        <f t="shared" si="56"/>
        <v>DAFYP#MS-ARCHIVOARCHIVO - ArchivoDAFYP#MS - Dirección de administración financiera y presupuestaria</v>
      </c>
      <c r="V1218" s="1" t="str">
        <f>VLOOKUP(U1218,'Tablas intermedias'!$C$1:$H$222,6,0)</f>
        <v>No</v>
      </c>
      <c r="W1218" s="1" t="str">
        <f ca="1">IF(O1218&lt;30,"menos de 30 días","más de 30 días")</f>
        <v>menos de 30 días</v>
      </c>
    </row>
    <row r="1219" spans="1:23" ht="14.25" hidden="1" thickTop="1" thickBot="1" x14ac:dyDescent="0.25">
      <c r="A1219" s="17" t="str">
        <f>IF(DetalleExp!H1219='Tablas intermedias'!$A$2,"Ordenes de Compra",IF(DetalleExp!H1219='Tablas intermedias'!$A$3,"Financiamiento Internacional","Legítimo Abono"))</f>
        <v>Ordenes de Compra</v>
      </c>
      <c r="B1219" s="7">
        <f>DetalleExp!E1219</f>
        <v>44322</v>
      </c>
      <c r="C1219" s="1" t="str">
        <f>DetalleExp!A1219</f>
        <v>EX-2021-40124585-APN-DCYT#MS</v>
      </c>
      <c r="D1219" s="1" t="str">
        <f>IF(A1219="Ordenes de Compra",VLOOKUP(C1219,Autogestión!$B$2:$D$5090,3,0),IF(A1219="Legítimo Abono",VLOOKUP(C1219,NoAmpOC!$B$2:$H$988,7,0),"Factura"))</f>
        <v>Factura</v>
      </c>
      <c r="E1219" s="26" t="str">
        <f>IF(A1219="Ordenes de Compra",VLOOKUP($C1219,Autogestión!$B$2:$G$5090,6,0),IF(A1219="Financiamiento Internacional",VLOOKUP($C1219,FinInt!$B$2:$G$508,6,0),"Legítimo Abono"))</f>
        <v>80-0005-CDI20</v>
      </c>
      <c r="F1219" s="26" t="str">
        <f>IF($A1219="Ordenes de Compra","ARS",IF($A1219="Financiamiento Internacional",VLOOKUP($C1219,FinInt!$B$2:$Q$508,15,0),VLOOKUP($C1219,NoAmpOC!$B$2:$T$988,18,0)))</f>
        <v>ARS</v>
      </c>
      <c r="G1219" s="5">
        <f>IF($A1219="Ordenes de Compra",VLOOKUP($C1219,Autogestión!$B$2:$H$5090,7,0),IF($A1219="Financiamiento Internacional",VLOOKUP($C1219,FinInt!$B$2:$Q$1308,16,0),VLOOKUP($C1219,NoAmpOC!$B$2:$T$988,19,0)))</f>
        <v>39602890.799999997</v>
      </c>
      <c r="H1219" s="5">
        <f t="shared" ref="H1219:H1282" si="57">IF(F1219="USD",G1219*$Z$1,IF(F1219="EUR",G1219*$AD$1,G1219))</f>
        <v>39602890.799999997</v>
      </c>
      <c r="I1219" s="26" t="str">
        <f>IF($A1219="Ordenes de Compra",VLOOKUP($C1219,Autogestión!$B$2:$J$5090,9,0),IF($A1219="Financiamiento Internacional",VLOOKUP($C1219,FinInt!$B$2:$G$1555,6,0),"Legitimo Abono"))</f>
        <v>80-1034-OC21</v>
      </c>
      <c r="J1219" s="1" t="str">
        <f>IF($A1219="Ordenes de Compra",VLOOKUP($C1219,Autogestión!$B$2:$R$5090,17,0),IF($A1219="Financiamiento Internacional",VLOOKUP($C1219,FinInt!$B$2:$O$1508,14,0),VLOOKUP($C1219,NoAmpOC!$B$2:$R$988,17,0)))</f>
        <v>LABORATORIOS RICHMOND SACIF</v>
      </c>
      <c r="K1219" s="7" t="str">
        <f>DetalleExp!AP1219</f>
        <v>DCYT#MS-TESORERIA</v>
      </c>
      <c r="L1219" s="7" t="str">
        <f>DetalleExp!AQ1219</f>
        <v>TESORERIA - Tesorería</v>
      </c>
      <c r="M1219" s="7" t="str">
        <f>DetalleExp!AR1219</f>
        <v>DCYT#MS - Dirección de contabilidad y tesorería</v>
      </c>
      <c r="N1219" s="7">
        <f>DetalleExp!AS1219</f>
        <v>44349</v>
      </c>
      <c r="O1219" s="27">
        <f ca="1">ROUNDUP(TODAY()-N1219,0)</f>
        <v>6</v>
      </c>
      <c r="P1219" s="27">
        <f ca="1">ROUNDUP(TODAY()-B1219,0)</f>
        <v>33</v>
      </c>
      <c r="Q1219" s="1" t="str">
        <f>IFERROR(IF(A1219="Ordenes de Compra",VLOOKUP($E1219,'Ordenes de Compra'!$A$2:$E$1712,5,0),"Sin OC"),"Sin dato")</f>
        <v>22.0.0.41.0</v>
      </c>
      <c r="R1219" s="28" t="str">
        <f>IFERROR(IF(A1219="Ordenes de Compra",VLOOKUP($I1219,'Ordenes de Compra'!$B$2:$E$1712,3,0),"Sin OC"),"Sin dato")</f>
        <v>Sin dato</v>
      </c>
      <c r="S1219" s="1" t="str">
        <f>VLOOKUP($U1219,'Tablas intermedias'!$C$1:$H$222,5,0)</f>
        <v>Tesorería</v>
      </c>
      <c r="T1219" s="29" t="str">
        <f t="shared" ref="T1219:T1282" si="58">IF(AND(D1219="Factura",OR(G1219&gt;100000000,R1219=G1219)),"Ver","OK")</f>
        <v>OK</v>
      </c>
      <c r="U1219" s="30" t="str">
        <f t="shared" ref="U1219:U1282" si="59">K1219&amp;L1219&amp;M1219</f>
        <v>DCYT#MS-TESORERIATESORERIA - TesoreríaDCYT#MS - Dirección de contabilidad y tesorería</v>
      </c>
      <c r="V1219" s="1" t="str">
        <f>VLOOKUP(U1219,'Tablas intermedias'!$C$1:$H$222,6,0)</f>
        <v>No</v>
      </c>
      <c r="W1219" s="1" t="str">
        <f ca="1">IF(O1219&lt;30,"menos de 30 días","más de 30 días")</f>
        <v>menos de 30 días</v>
      </c>
    </row>
    <row r="1220" spans="1:23" ht="14.25" hidden="1" thickTop="1" thickBot="1" x14ac:dyDescent="0.25">
      <c r="A1220" s="17" t="str">
        <f>IF(DetalleExp!H1220='Tablas intermedias'!$A$2,"Ordenes de Compra",IF(DetalleExp!H1220='Tablas intermedias'!$A$3,"Financiamiento Internacional","Legítimo Abono"))</f>
        <v>Ordenes de Compra</v>
      </c>
      <c r="B1220" s="7">
        <f>DetalleExp!E1220</f>
        <v>44322</v>
      </c>
      <c r="C1220" s="1" t="str">
        <f>DetalleExp!A1220</f>
        <v>EX-2021-40128208-APN-DCYT#MS</v>
      </c>
      <c r="D1220" s="1" t="str">
        <f>IF(A1220="Ordenes de Compra",VLOOKUP(C1220,Autogestión!$B$2:$D$5090,3,0),IF(A1220="Legítimo Abono",VLOOKUP(C1220,NoAmpOC!$B$2:$H$988,7,0),"Factura"))</f>
        <v>Factura</v>
      </c>
      <c r="E1220" s="26" t="str">
        <f>IF(A1220="Ordenes de Compra",VLOOKUP($C1220,Autogestión!$B$2:$G$5090,6,0),IF(A1220="Financiamiento Internacional",VLOOKUP($C1220,FinInt!$B$2:$G$508,6,0),"Legítimo Abono"))</f>
        <v>80-0005-CDI20</v>
      </c>
      <c r="F1220" s="26" t="str">
        <f>IF($A1220="Ordenes de Compra","ARS",IF($A1220="Financiamiento Internacional",VLOOKUP($C1220,FinInt!$B$2:$Q$508,15,0),VLOOKUP($C1220,NoAmpOC!$B$2:$T$988,18,0)))</f>
        <v>ARS</v>
      </c>
      <c r="G1220" s="5">
        <f>IF($A1220="Ordenes de Compra",VLOOKUP($C1220,Autogestión!$B$2:$H$5090,7,0),IF($A1220="Financiamiento Internacional",VLOOKUP($C1220,FinInt!$B$2:$Q$1308,16,0),VLOOKUP($C1220,NoAmpOC!$B$2:$T$988,19,0)))</f>
        <v>31095007.199999999</v>
      </c>
      <c r="H1220" s="5">
        <f t="shared" si="57"/>
        <v>31095007.199999999</v>
      </c>
      <c r="I1220" s="26" t="str">
        <f>IF($A1220="Ordenes de Compra",VLOOKUP($C1220,Autogestión!$B$2:$J$5090,9,0),IF($A1220="Financiamiento Internacional",VLOOKUP($C1220,FinInt!$B$2:$G$1555,6,0),"Legitimo Abono"))</f>
        <v>80-1034-OC21</v>
      </c>
      <c r="J1220" s="1" t="str">
        <f>IF($A1220="Ordenes de Compra",VLOOKUP($C1220,Autogestión!$B$2:$R$5090,17,0),IF($A1220="Financiamiento Internacional",VLOOKUP($C1220,FinInt!$B$2:$O$1508,14,0),VLOOKUP($C1220,NoAmpOC!$B$2:$R$988,17,0)))</f>
        <v>LABORATORIOS RICHMOND SACIF</v>
      </c>
      <c r="K1220" s="7" t="str">
        <f>DetalleExp!AP1220</f>
        <v>DCYT#MS-TESORERIA</v>
      </c>
      <c r="L1220" s="7" t="str">
        <f>DetalleExp!AQ1220</f>
        <v>TESORERIA - Tesorería</v>
      </c>
      <c r="M1220" s="7" t="str">
        <f>DetalleExp!AR1220</f>
        <v>DCYT#MS - Dirección de contabilidad y tesorería</v>
      </c>
      <c r="N1220" s="7">
        <f>DetalleExp!AS1220</f>
        <v>44349</v>
      </c>
      <c r="O1220" s="27">
        <f ca="1">ROUNDUP(TODAY()-N1220,0)</f>
        <v>6</v>
      </c>
      <c r="P1220" s="27">
        <f ca="1">ROUNDUP(TODAY()-B1220,0)</f>
        <v>33</v>
      </c>
      <c r="Q1220" s="1" t="str">
        <f>IFERROR(IF(A1220="Ordenes de Compra",VLOOKUP($E1220,'Ordenes de Compra'!$A$2:$E$1712,5,0),"Sin OC"),"Sin dato")</f>
        <v>22.0.0.41.0</v>
      </c>
      <c r="R1220" s="28" t="str">
        <f>IFERROR(IF(A1220="Ordenes de Compra",VLOOKUP($I1220,'Ordenes de Compra'!$B$2:$E$1712,3,0),"Sin OC"),"Sin dato")</f>
        <v>Sin dato</v>
      </c>
      <c r="S1220" s="1" t="str">
        <f>VLOOKUP($U1220,'Tablas intermedias'!$C$1:$H$222,5,0)</f>
        <v>Tesorería</v>
      </c>
      <c r="T1220" s="29" t="str">
        <f t="shared" si="58"/>
        <v>OK</v>
      </c>
      <c r="U1220" s="30" t="str">
        <f t="shared" si="59"/>
        <v>DCYT#MS-TESORERIATESORERIA - TesoreríaDCYT#MS - Dirección de contabilidad y tesorería</v>
      </c>
      <c r="V1220" s="1" t="str">
        <f>VLOOKUP(U1220,'Tablas intermedias'!$C$1:$H$222,6,0)</f>
        <v>No</v>
      </c>
      <c r="W1220" s="1" t="str">
        <f ca="1">IF(O1220&lt;30,"menos de 30 días","más de 30 días")</f>
        <v>menos de 30 días</v>
      </c>
    </row>
    <row r="1221" spans="1:23" ht="14.25" hidden="1" thickTop="1" thickBot="1" x14ac:dyDescent="0.25">
      <c r="A1221" s="17" t="str">
        <f>IF(DetalleExp!H1221='Tablas intermedias'!$A$2,"Ordenes de Compra",IF(DetalleExp!H1221='Tablas intermedias'!$A$3,"Financiamiento Internacional","Legítimo Abono"))</f>
        <v>Ordenes de Compra</v>
      </c>
      <c r="B1221" s="7">
        <f>DetalleExp!E1221</f>
        <v>44322</v>
      </c>
      <c r="C1221" s="1" t="str">
        <f>DetalleExp!A1221</f>
        <v>EX-2021-40131587-APN-DCYT#MS</v>
      </c>
      <c r="D1221" s="1" t="str">
        <f>IF(A1221="Ordenes de Compra",VLOOKUP(C1221,Autogestión!$B$2:$D$5090,3,0),IF(A1221="Legítimo Abono",VLOOKUP(C1221,NoAmpOC!$B$2:$H$988,7,0),"Factura"))</f>
        <v>Factura</v>
      </c>
      <c r="E1221" s="26" t="str">
        <f>IF(A1221="Ordenes de Compra",VLOOKUP($C1221,Autogestión!$B$2:$G$5090,6,0),IF(A1221="Financiamiento Internacional",VLOOKUP($C1221,FinInt!$B$2:$G$508,6,0),"Legítimo Abono"))</f>
        <v>80-0005-CDI20</v>
      </c>
      <c r="F1221" s="26" t="str">
        <f>IF($A1221="Ordenes de Compra","ARS",IF($A1221="Financiamiento Internacional",VLOOKUP($C1221,FinInt!$B$2:$Q$508,15,0),VLOOKUP($C1221,NoAmpOC!$B$2:$T$988,18,0)))</f>
        <v>ARS</v>
      </c>
      <c r="G1221" s="5">
        <f>IF($A1221="Ordenes de Compra",VLOOKUP($C1221,Autogestión!$B$2:$H$5090,7,0),IF($A1221="Financiamiento Internacional",VLOOKUP($C1221,FinInt!$B$2:$Q$1308,16,0),VLOOKUP($C1221,NoAmpOC!$B$2:$T$988,19,0)))</f>
        <v>31343070</v>
      </c>
      <c r="H1221" s="5">
        <f t="shared" si="57"/>
        <v>31343070</v>
      </c>
      <c r="I1221" s="26" t="str">
        <f>IF($A1221="Ordenes de Compra",VLOOKUP($C1221,Autogestión!$B$2:$J$5090,9,0),IF($A1221="Financiamiento Internacional",VLOOKUP($C1221,FinInt!$B$2:$G$1555,6,0),"Legitimo Abono"))</f>
        <v>80-1034-OC21</v>
      </c>
      <c r="J1221" s="1" t="str">
        <f>IF($A1221="Ordenes de Compra",VLOOKUP($C1221,Autogestión!$B$2:$R$5090,17,0),IF($A1221="Financiamiento Internacional",VLOOKUP($C1221,FinInt!$B$2:$O$1508,14,0),VLOOKUP($C1221,NoAmpOC!$B$2:$R$988,17,0)))</f>
        <v>LABORATORIOS RICHMOND SACIF</v>
      </c>
      <c r="K1221" s="7" t="str">
        <f>DetalleExp!AP1221</f>
        <v>MCAMPETELLI</v>
      </c>
      <c r="L1221" s="7" t="str">
        <f>DetalleExp!AQ1221</f>
        <v>ACYC - Administración contable y compras</v>
      </c>
      <c r="M1221" s="7" t="str">
        <f>DetalleExp!AR1221</f>
        <v>DRVIHVYT#MS - Dirección de respuesta al vih, its, hepatitis virales y tuberculosis</v>
      </c>
      <c r="N1221" s="7">
        <f>DetalleExp!AS1221</f>
        <v>44342</v>
      </c>
      <c r="O1221" s="27">
        <f ca="1">ROUNDUP(TODAY()-N1221,0)</f>
        <v>13</v>
      </c>
      <c r="P1221" s="27">
        <f ca="1">ROUNDUP(TODAY()-B1221,0)</f>
        <v>33</v>
      </c>
      <c r="Q1221" s="1" t="str">
        <f>IFERROR(IF(A1221="Ordenes de Compra",VLOOKUP($E1221,'Ordenes de Compra'!$A$2:$E$1712,5,0),"Sin OC"),"Sin dato")</f>
        <v>22.0.0.41.0</v>
      </c>
      <c r="R1221" s="28" t="str">
        <f>IFERROR(IF(A1221="Ordenes de Compra",VLOOKUP($I1221,'Ordenes de Compra'!$B$2:$E$1712,3,0),"Sin OC"),"Sin dato")</f>
        <v>Sin dato</v>
      </c>
      <c r="S1221" s="1" t="str">
        <f>VLOOKUP($U1221,'Tablas intermedias'!$C$1:$H$222,5,0)</f>
        <v>Programa</v>
      </c>
      <c r="T1221" s="29" t="str">
        <f t="shared" si="58"/>
        <v>OK</v>
      </c>
      <c r="U1221" s="30" t="str">
        <f t="shared" si="59"/>
        <v>MCAMPETELLIACYC - Administración contable y comprasDRVIHVYT#MS - Dirección de respuesta al vih, its, hepatitis virales y tuberculosis</v>
      </c>
      <c r="V1221" s="1" t="str">
        <f>VLOOKUP(U1221,'Tablas intermedias'!$C$1:$H$222,6,0)</f>
        <v>Si</v>
      </c>
      <c r="W1221" s="1" t="str">
        <f ca="1">IF(O1221&lt;30,"menos de 30 días","más de 30 días")</f>
        <v>menos de 30 días</v>
      </c>
    </row>
    <row r="1222" spans="1:23" ht="14.25" hidden="1" thickTop="1" thickBot="1" x14ac:dyDescent="0.25">
      <c r="A1222" s="17" t="str">
        <f>IF(DetalleExp!H1222='Tablas intermedias'!$A$2,"Ordenes de Compra",IF(DetalleExp!H1222='Tablas intermedias'!$A$3,"Financiamiento Internacional","Legítimo Abono"))</f>
        <v>Ordenes de Compra</v>
      </c>
      <c r="B1222" s="7">
        <f>DetalleExp!E1222</f>
        <v>44322</v>
      </c>
      <c r="C1222" s="1" t="str">
        <f>DetalleExp!A1222</f>
        <v>EX-2021-40133527-APN-DCYT#MS</v>
      </c>
      <c r="D1222" s="1" t="str">
        <f>IF(A1222="Ordenes de Compra",VLOOKUP(C1222,Autogestión!$B$2:$D$5090,3,0),IF(A1222="Legítimo Abono",VLOOKUP(C1222,NoAmpOC!$B$2:$H$988,7,0),"Factura"))</f>
        <v>Factura</v>
      </c>
      <c r="E1222" s="26" t="str">
        <f>IF(A1222="Ordenes de Compra",VLOOKUP($C1222,Autogestión!$B$2:$G$5090,6,0),IF(A1222="Financiamiento Internacional",VLOOKUP($C1222,FinInt!$B$2:$G$508,6,0),"Legítimo Abono"))</f>
        <v>80-0005-CDI20</v>
      </c>
      <c r="F1222" s="26" t="str">
        <f>IF($A1222="Ordenes de Compra","ARS",IF($A1222="Financiamiento Internacional",VLOOKUP($C1222,FinInt!$B$2:$Q$508,15,0),VLOOKUP($C1222,NoAmpOC!$B$2:$T$988,18,0)))</f>
        <v>ARS</v>
      </c>
      <c r="G1222" s="5">
        <f>IF($A1222="Ordenes de Compra",VLOOKUP($C1222,Autogestión!$B$2:$H$5090,7,0),IF($A1222="Financiamiento Internacional",VLOOKUP($C1222,FinInt!$B$2:$Q$1308,16,0),VLOOKUP($C1222,NoAmpOC!$B$2:$T$988,19,0)))</f>
        <v>48184522.799999997</v>
      </c>
      <c r="H1222" s="5">
        <f t="shared" si="57"/>
        <v>48184522.799999997</v>
      </c>
      <c r="I1222" s="26" t="str">
        <f>IF($A1222="Ordenes de Compra",VLOOKUP($C1222,Autogestión!$B$2:$J$5090,9,0),IF($A1222="Financiamiento Internacional",VLOOKUP($C1222,FinInt!$B$2:$G$1555,6,0),"Legitimo Abono"))</f>
        <v>80-1034-OC21</v>
      </c>
      <c r="J1222" s="1" t="str">
        <f>IF($A1222="Ordenes de Compra",VLOOKUP($C1222,Autogestión!$B$2:$R$5090,17,0),IF($A1222="Financiamiento Internacional",VLOOKUP($C1222,FinInt!$B$2:$O$1508,14,0),VLOOKUP($C1222,NoAmpOC!$B$2:$R$988,17,0)))</f>
        <v>LABORATORIOS RICHMOND SACIF</v>
      </c>
      <c r="K1222" s="7" t="str">
        <f>DetalleExp!AP1222</f>
        <v>DCYT#MS-TESORERIA</v>
      </c>
      <c r="L1222" s="7" t="str">
        <f>DetalleExp!AQ1222</f>
        <v>TESORERIA - Tesorería</v>
      </c>
      <c r="M1222" s="7" t="str">
        <f>DetalleExp!AR1222</f>
        <v>DCYT#MS - Dirección de contabilidad y tesorería</v>
      </c>
      <c r="N1222" s="7">
        <f>DetalleExp!AS1222</f>
        <v>44349</v>
      </c>
      <c r="O1222" s="27">
        <f ca="1">ROUNDUP(TODAY()-N1222,0)</f>
        <v>6</v>
      </c>
      <c r="P1222" s="27">
        <f ca="1">ROUNDUP(TODAY()-B1222,0)</f>
        <v>33</v>
      </c>
      <c r="Q1222" s="1" t="str">
        <f>IFERROR(IF(A1222="Ordenes de Compra",VLOOKUP($E1222,'Ordenes de Compra'!$A$2:$E$1712,5,0),"Sin OC"),"Sin dato")</f>
        <v>22.0.0.41.0</v>
      </c>
      <c r="R1222" s="28" t="str">
        <f>IFERROR(IF(A1222="Ordenes de Compra",VLOOKUP($I1222,'Ordenes de Compra'!$B$2:$E$1712,3,0),"Sin OC"),"Sin dato")</f>
        <v>Sin dato</v>
      </c>
      <c r="S1222" s="1" t="str">
        <f>VLOOKUP($U1222,'Tablas intermedias'!$C$1:$H$222,5,0)</f>
        <v>Tesorería</v>
      </c>
      <c r="T1222" s="29" t="str">
        <f t="shared" si="58"/>
        <v>OK</v>
      </c>
      <c r="U1222" s="30" t="str">
        <f t="shared" si="59"/>
        <v>DCYT#MS-TESORERIATESORERIA - TesoreríaDCYT#MS - Dirección de contabilidad y tesorería</v>
      </c>
      <c r="V1222" s="1" t="str">
        <f>VLOOKUP(U1222,'Tablas intermedias'!$C$1:$H$222,6,0)</f>
        <v>No</v>
      </c>
      <c r="W1222" s="1" t="str">
        <f ca="1">IF(O1222&lt;30,"menos de 30 días","más de 30 días")</f>
        <v>menos de 30 días</v>
      </c>
    </row>
    <row r="1223" spans="1:23" ht="14.25" hidden="1" thickTop="1" thickBot="1" x14ac:dyDescent="0.25">
      <c r="A1223" s="17" t="str">
        <f>IF(DetalleExp!H1223='Tablas intermedias'!$A$2,"Ordenes de Compra",IF(DetalleExp!H1223='Tablas intermedias'!$A$3,"Financiamiento Internacional","Legítimo Abono"))</f>
        <v>Ordenes de Compra</v>
      </c>
      <c r="B1223" s="7">
        <f>DetalleExp!E1223</f>
        <v>44323</v>
      </c>
      <c r="C1223" s="1" t="str">
        <f>DetalleExp!A1223</f>
        <v>EX-2021-40315308-APN-DCYT#MS</v>
      </c>
      <c r="D1223" s="1" t="str">
        <f>IF(A1223="Ordenes de Compra",VLOOKUP(C1223,Autogestión!$B$2:$D$5090,3,0),IF(A1223="Legítimo Abono",VLOOKUP(C1223,NoAmpOC!$B$2:$H$988,7,0),"Factura"))</f>
        <v>Factura</v>
      </c>
      <c r="E1223" s="26" t="str">
        <f>IF(A1223="Ordenes de Compra",VLOOKUP($C1223,Autogestión!$B$2:$G$5090,6,0),IF(A1223="Financiamiento Internacional",VLOOKUP($C1223,FinInt!$B$2:$G$508,6,0),"Legítimo Abono"))</f>
        <v>LPU-028-2009</v>
      </c>
      <c r="F1223" s="26" t="str">
        <f>IF($A1223="Ordenes de Compra","ARS",IF($A1223="Financiamiento Internacional",VLOOKUP($C1223,FinInt!$B$2:$Q$508,15,0),VLOOKUP($C1223,NoAmpOC!$B$2:$T$988,18,0)))</f>
        <v>ARS</v>
      </c>
      <c r="G1223" s="5">
        <f>IF($A1223="Ordenes de Compra",VLOOKUP($C1223,Autogestión!$B$2:$H$5090,7,0),IF($A1223="Financiamiento Internacional",VLOOKUP($C1223,FinInt!$B$2:$Q$1308,16,0),VLOOKUP($C1223,NoAmpOC!$B$2:$T$988,19,0)))</f>
        <v>175421</v>
      </c>
      <c r="H1223" s="5">
        <f t="shared" si="57"/>
        <v>175421</v>
      </c>
      <c r="I1223" s="26" t="str">
        <f>IF($A1223="Ordenes de Compra",VLOOKUP($C1223,Autogestión!$B$2:$J$5090,9,0),IF($A1223="Financiamiento Internacional",VLOOKUP($C1223,FinInt!$B$2:$G$1555,6,0),"Legitimo Abono"))</f>
        <v>DOCFI-2021-27052635-APN-DCYC#MS</v>
      </c>
      <c r="J1223" s="1" t="str">
        <f>IF($A1223="Ordenes de Compra",VLOOKUP($C1223,Autogestión!$B$2:$R$5090,17,0),IF($A1223="Financiamiento Internacional",VLOOKUP($C1223,FinInt!$B$2:$O$1508,14,0),VLOOKUP($C1223,NoAmpOC!$B$2:$R$988,17,0)))</f>
        <v>Sinergium</v>
      </c>
      <c r="K1223" s="7" t="str">
        <f>DetalleExp!AP1223</f>
        <v>MARAALVAREZ</v>
      </c>
      <c r="L1223" s="7" t="str">
        <f>DetalleExp!AQ1223</f>
        <v>TESORERIA - Tesorería</v>
      </c>
      <c r="M1223" s="7" t="str">
        <f>DetalleExp!AR1223</f>
        <v>DCYT#MS - Dirección de contabilidad y tesorería</v>
      </c>
      <c r="N1223" s="7">
        <f>DetalleExp!AS1223</f>
        <v>44336</v>
      </c>
      <c r="O1223" s="27">
        <f ca="1">ROUNDUP(TODAY()-N1223,0)</f>
        <v>19</v>
      </c>
      <c r="P1223" s="27">
        <f ca="1">ROUNDUP(TODAY()-B1223,0)</f>
        <v>32</v>
      </c>
      <c r="Q1223" s="1" t="str">
        <f>IFERROR(IF(A1223="Ordenes de Compra",VLOOKUP($E1223,'Ordenes de Compra'!$A$2:$E$1712,5,0),"Sin OC"),"Sin dato")</f>
        <v>Sin dato</v>
      </c>
      <c r="R1223" s="28" t="str">
        <f>IFERROR(IF(A1223="Ordenes de Compra",VLOOKUP($I1223,'Ordenes de Compra'!$B$2:$E$1712,3,0),"Sin OC"),"Sin dato")</f>
        <v>Sin dato</v>
      </c>
      <c r="S1223" s="1" t="str">
        <f>VLOOKUP($U1223,'Tablas intermedias'!$C$1:$H$222,5,0)</f>
        <v>Tesorería</v>
      </c>
      <c r="T1223" s="29" t="str">
        <f t="shared" si="58"/>
        <v>OK</v>
      </c>
      <c r="U1223" s="30" t="str">
        <f t="shared" si="59"/>
        <v>MARAALVAREZTESORERIA - TesoreríaDCYT#MS - Dirección de contabilidad y tesorería</v>
      </c>
      <c r="V1223" s="1" t="str">
        <f>VLOOKUP(U1223,'Tablas intermedias'!$C$1:$H$222,6,0)</f>
        <v>No</v>
      </c>
      <c r="W1223" s="1" t="str">
        <f ca="1">IF(O1223&lt;30,"menos de 30 días","más de 30 días")</f>
        <v>menos de 30 días</v>
      </c>
    </row>
    <row r="1224" spans="1:23" ht="14.25" hidden="1" thickTop="1" thickBot="1" x14ac:dyDescent="0.25">
      <c r="A1224" s="17" t="str">
        <f>IF(DetalleExp!H1224='Tablas intermedias'!$A$2,"Ordenes de Compra",IF(DetalleExp!H1224='Tablas intermedias'!$A$3,"Financiamiento Internacional","Legítimo Abono"))</f>
        <v>Ordenes de Compra</v>
      </c>
      <c r="B1224" s="7">
        <f>DetalleExp!E1224</f>
        <v>44323</v>
      </c>
      <c r="C1224" s="1" t="str">
        <f>DetalleExp!A1224</f>
        <v>EX-2021-40317356-APN-DCYT#MS</v>
      </c>
      <c r="D1224" s="1" t="str">
        <f>IF(A1224="Ordenes de Compra",VLOOKUP(C1224,Autogestión!$B$2:$D$5090,3,0),IF(A1224="Legítimo Abono",VLOOKUP(C1224,NoAmpOC!$B$2:$H$988,7,0),"Factura"))</f>
        <v>Factura</v>
      </c>
      <c r="E1224" s="26" t="str">
        <f>IF(A1224="Ordenes de Compra",VLOOKUP($C1224,Autogestión!$B$2:$G$5090,6,0),IF(A1224="Financiamiento Internacional",VLOOKUP($C1224,FinInt!$B$2:$G$508,6,0),"Legítimo Abono"))</f>
        <v>LPU-028-2009</v>
      </c>
      <c r="F1224" s="26" t="str">
        <f>IF($A1224="Ordenes de Compra","ARS",IF($A1224="Financiamiento Internacional",VLOOKUP($C1224,FinInt!$B$2:$Q$508,15,0),VLOOKUP($C1224,NoAmpOC!$B$2:$T$988,18,0)))</f>
        <v>ARS</v>
      </c>
      <c r="G1224" s="5">
        <f>IF($A1224="Ordenes de Compra",VLOOKUP($C1224,Autogestión!$B$2:$H$5090,7,0),IF($A1224="Financiamiento Internacional",VLOOKUP($C1224,FinInt!$B$2:$Q$1308,16,0),VLOOKUP($C1224,NoAmpOC!$B$2:$T$988,19,0)))</f>
        <v>80638441.5</v>
      </c>
      <c r="H1224" s="5">
        <f t="shared" si="57"/>
        <v>80638441.5</v>
      </c>
      <c r="I1224" s="26" t="str">
        <f>IF($A1224="Ordenes de Compra",VLOOKUP($C1224,Autogestión!$B$2:$J$5090,9,0),IF($A1224="Financiamiento Internacional",VLOOKUP($C1224,FinInt!$B$2:$G$1555,6,0),"Legitimo Abono"))</f>
        <v>DOCFI-2021-27052635-APN-DCYC#MS</v>
      </c>
      <c r="J1224" s="1" t="str">
        <f>IF($A1224="Ordenes de Compra",VLOOKUP($C1224,Autogestión!$B$2:$R$5090,17,0),IF($A1224="Financiamiento Internacional",VLOOKUP($C1224,FinInt!$B$2:$O$1508,14,0),VLOOKUP($C1224,NoAmpOC!$B$2:$R$988,17,0)))</f>
        <v>Sinergium</v>
      </c>
      <c r="K1224" s="7" t="str">
        <f>DetalleExp!AP1224</f>
        <v>MARAALVAREZ</v>
      </c>
      <c r="L1224" s="7" t="str">
        <f>DetalleExp!AQ1224</f>
        <v>TESORERIA - Tesorería</v>
      </c>
      <c r="M1224" s="7" t="str">
        <f>DetalleExp!AR1224</f>
        <v>DCYT#MS - Dirección de contabilidad y tesorería</v>
      </c>
      <c r="N1224" s="7">
        <f>DetalleExp!AS1224</f>
        <v>44336</v>
      </c>
      <c r="O1224" s="27">
        <f ca="1">ROUNDUP(TODAY()-N1224,0)</f>
        <v>19</v>
      </c>
      <c r="P1224" s="27">
        <f ca="1">ROUNDUP(TODAY()-B1224,0)</f>
        <v>32</v>
      </c>
      <c r="Q1224" s="1" t="str">
        <f>IFERROR(IF(A1224="Ordenes de Compra",VLOOKUP($E1224,'Ordenes de Compra'!$A$2:$E$1712,5,0),"Sin OC"),"Sin dato")</f>
        <v>Sin dato</v>
      </c>
      <c r="R1224" s="28" t="str">
        <f>IFERROR(IF(A1224="Ordenes de Compra",VLOOKUP($I1224,'Ordenes de Compra'!$B$2:$E$1712,3,0),"Sin OC"),"Sin dato")</f>
        <v>Sin dato</v>
      </c>
      <c r="S1224" s="1" t="str">
        <f>VLOOKUP($U1224,'Tablas intermedias'!$C$1:$H$222,5,0)</f>
        <v>Tesorería</v>
      </c>
      <c r="T1224" s="29" t="str">
        <f t="shared" si="58"/>
        <v>OK</v>
      </c>
      <c r="U1224" s="30" t="str">
        <f t="shared" si="59"/>
        <v>MARAALVAREZTESORERIA - TesoreríaDCYT#MS - Dirección de contabilidad y tesorería</v>
      </c>
      <c r="V1224" s="1" t="str">
        <f>VLOOKUP(U1224,'Tablas intermedias'!$C$1:$H$222,6,0)</f>
        <v>No</v>
      </c>
      <c r="W1224" s="1" t="str">
        <f ca="1">IF(O1224&lt;30,"menos de 30 días","más de 30 días")</f>
        <v>menos de 30 días</v>
      </c>
    </row>
    <row r="1225" spans="1:23" ht="14.25" hidden="1" thickTop="1" thickBot="1" x14ac:dyDescent="0.25">
      <c r="A1225" s="17" t="str">
        <f>IF(DetalleExp!H1225='Tablas intermedias'!$A$2,"Ordenes de Compra",IF(DetalleExp!H1225='Tablas intermedias'!$A$3,"Financiamiento Internacional","Legítimo Abono"))</f>
        <v>Legítimo Abono</v>
      </c>
      <c r="B1225" s="7">
        <f>DetalleExp!E1225</f>
        <v>44323</v>
      </c>
      <c r="C1225" s="1" t="str">
        <f>DetalleExp!A1225</f>
        <v>EX-2021-40320525-APN-DD#MS</v>
      </c>
      <c r="D1225" s="1" t="str">
        <f>IF(A1225="Ordenes de Compra",VLOOKUP(C1225,Autogestión!$B$2:$D$5090,3,0),IF(A1225="Legítimo Abono",VLOOKUP(C1225,NoAmpOC!$B$2:$H$988,7,0),"Factura"))</f>
        <v>Factura B</v>
      </c>
      <c r="E1225" s="26" t="str">
        <f>IF(A1225="Ordenes de Compra",VLOOKUP($C1225,Autogestión!$B$2:$G$5090,6,0),IF(A1225="Financiamiento Internacional",VLOOKUP($C1225,FinInt!$B$2:$G$508,6,0),"Legítimo Abono"))</f>
        <v>Legítimo Abono</v>
      </c>
      <c r="F1225" s="26" t="str">
        <f>IF($A1225="Ordenes de Compra","ARS",IF($A1225="Financiamiento Internacional",VLOOKUP($C1225,FinInt!$B$2:$Q$508,15,0),VLOOKUP($C1225,NoAmpOC!$B$2:$T$988,18,0)))</f>
        <v>EUR</v>
      </c>
      <c r="G1225" s="5">
        <f>IF($A1225="Ordenes de Compra",VLOOKUP($C1225,Autogestión!$B$2:$H$5090,7,0),IF($A1225="Financiamiento Internacional",VLOOKUP($C1225,FinInt!$B$2:$Q$1308,16,0),VLOOKUP($C1225,NoAmpOC!$B$2:$T$988,19,0)))</f>
        <v>289572.01</v>
      </c>
      <c r="H1225" s="5">
        <f t="shared" si="57"/>
        <v>33735139.164999999</v>
      </c>
      <c r="I1225" s="26" t="str">
        <f>IF($A1225="Ordenes de Compra",VLOOKUP($C1225,Autogestión!$B$2:$J$5090,9,0),IF($A1225="Financiamiento Internacional",VLOOKUP($C1225,FinInt!$B$2:$G$1555,6,0),"Legitimo Abono"))</f>
        <v>Legitimo Abono</v>
      </c>
      <c r="J1225" s="1" t="str">
        <f>IF($A1225="Ordenes de Compra",VLOOKUP($C1225,Autogestión!$B$2:$R$5090,17,0),IF($A1225="Financiamiento Internacional",VLOOKUP($C1225,FinInt!$B$2:$O$1508,14,0),VLOOKUP($C1225,NoAmpOC!$B$2:$R$988,17,0)))</f>
        <v>DHL Global Forwarding</v>
      </c>
      <c r="K1225" s="7" t="str">
        <f>DetalleExp!AP1225</f>
        <v>DCYT#MS-TESORERIA</v>
      </c>
      <c r="L1225" s="7" t="str">
        <f>DetalleExp!AQ1225</f>
        <v>TESORERIA - Tesorería</v>
      </c>
      <c r="M1225" s="7" t="str">
        <f>DetalleExp!AR1225</f>
        <v>DCYT#MS - Dirección de contabilidad y tesorería</v>
      </c>
      <c r="N1225" s="7">
        <f>DetalleExp!AS1225</f>
        <v>44344</v>
      </c>
      <c r="O1225" s="27">
        <f ca="1">ROUNDUP(TODAY()-N1225,0)</f>
        <v>11</v>
      </c>
      <c r="P1225" s="27">
        <f ca="1">ROUNDUP(TODAY()-B1225,0)</f>
        <v>32</v>
      </c>
      <c r="Q1225" s="1" t="str">
        <f>IFERROR(IF(A1225="Ordenes de Compra",VLOOKUP($E1225,'Ordenes de Compra'!$A$2:$E$1712,5,0),"Sin OC"),"Sin dato")</f>
        <v>Sin OC</v>
      </c>
      <c r="R1225" s="28" t="str">
        <f>IFERROR(IF(A1225="Ordenes de Compra",VLOOKUP($I1225,'Ordenes de Compra'!$B$2:$E$1712,3,0),"Sin OC"),"Sin dato")</f>
        <v>Sin OC</v>
      </c>
      <c r="S1225" s="1" t="str">
        <f>VLOOKUP($U1225,'Tablas intermedias'!$C$1:$H$222,5,0)</f>
        <v>Tesorería</v>
      </c>
      <c r="T1225" s="29" t="str">
        <f t="shared" si="58"/>
        <v>OK</v>
      </c>
      <c r="U1225" s="30" t="str">
        <f t="shared" si="59"/>
        <v>DCYT#MS-TESORERIATESORERIA - TesoreríaDCYT#MS - Dirección de contabilidad y tesorería</v>
      </c>
      <c r="V1225" s="1" t="str">
        <f>VLOOKUP(U1225,'Tablas intermedias'!$C$1:$H$222,6,0)</f>
        <v>No</v>
      </c>
      <c r="W1225" s="1" t="str">
        <f ca="1">IF(O1225&lt;30,"menos de 30 días","más de 30 días")</f>
        <v>menos de 30 días</v>
      </c>
    </row>
    <row r="1226" spans="1:23" ht="14.25" hidden="1" thickTop="1" thickBot="1" x14ac:dyDescent="0.25">
      <c r="A1226" s="17" t="str">
        <f>IF(DetalleExp!H1226='Tablas intermedias'!$A$2,"Ordenes de Compra",IF(DetalleExp!H1226='Tablas intermedias'!$A$3,"Financiamiento Internacional","Legítimo Abono"))</f>
        <v>Ordenes de Compra</v>
      </c>
      <c r="B1226" s="7">
        <f>DetalleExp!E1226</f>
        <v>44323</v>
      </c>
      <c r="C1226" s="1" t="str">
        <f>DetalleExp!A1226</f>
        <v>EX-2021-40343627-APN-DCYT#MS</v>
      </c>
      <c r="D1226" s="1" t="str">
        <f>IF(A1226="Ordenes de Compra",VLOOKUP(C1226,Autogestión!$B$2:$D$5090,3,0),IF(A1226="Legítimo Abono",VLOOKUP(C1226,NoAmpOC!$B$2:$H$988,7,0),"Factura"))</f>
        <v>Factura</v>
      </c>
      <c r="E1226" s="26" t="str">
        <f>IF(A1226="Ordenes de Compra",VLOOKUP($C1226,Autogestión!$B$2:$G$5090,6,0),IF(A1226="Financiamiento Internacional",VLOOKUP($C1226,FinInt!$B$2:$G$508,6,0),"Legítimo Abono"))</f>
        <v>80-0010-LPU20</v>
      </c>
      <c r="F1226" s="26" t="str">
        <f>IF($A1226="Ordenes de Compra","ARS",IF($A1226="Financiamiento Internacional",VLOOKUP($C1226,FinInt!$B$2:$Q$508,15,0),VLOOKUP($C1226,NoAmpOC!$B$2:$T$988,18,0)))</f>
        <v>ARS</v>
      </c>
      <c r="G1226" s="5">
        <f>IF($A1226="Ordenes de Compra",VLOOKUP($C1226,Autogestión!$B$2:$H$5090,7,0),IF($A1226="Financiamiento Internacional",VLOOKUP($C1226,FinInt!$B$2:$Q$1308,16,0),VLOOKUP($C1226,NoAmpOC!$B$2:$T$988,19,0)))</f>
        <v>2071873.34</v>
      </c>
      <c r="H1226" s="5">
        <f t="shared" si="57"/>
        <v>2071873.34</v>
      </c>
      <c r="I1226" s="26" t="str">
        <f>IF($A1226="Ordenes de Compra",VLOOKUP($C1226,Autogestión!$B$2:$J$5090,9,0),IF($A1226="Financiamiento Internacional",VLOOKUP($C1226,FinInt!$B$2:$G$1555,6,0),"Legitimo Abono"))</f>
        <v>80-1026-OC21</v>
      </c>
      <c r="J1226" s="1" t="str">
        <f>IF($A1226="Ordenes de Compra",VLOOKUP($C1226,Autogestión!$B$2:$R$5090,17,0),IF($A1226="Financiamiento Internacional",VLOOKUP($C1226,FinInt!$B$2:$O$1508,14,0),VLOOKUP($C1226,NoAmpOC!$B$2:$R$988,17,0)))</f>
        <v xml:space="preserve">GEMABIOTECH SAU </v>
      </c>
      <c r="K1226" s="7" t="str">
        <f>DetalleExp!AP1226</f>
        <v>JMEZA</v>
      </c>
      <c r="L1226" s="7" t="str">
        <f>DetalleExp!AQ1226</f>
        <v>PVD - Privada</v>
      </c>
      <c r="M1226" s="7" t="str">
        <f>DetalleExp!AR1226</f>
        <v>DCYT#MS - Dirección de contabilidad y tesorería</v>
      </c>
      <c r="N1226" s="7">
        <f>DetalleExp!AS1226</f>
        <v>44335</v>
      </c>
      <c r="O1226" s="27">
        <f ca="1">ROUNDUP(TODAY()-N1226,0)</f>
        <v>20</v>
      </c>
      <c r="P1226" s="27">
        <f ca="1">ROUNDUP(TODAY()-B1226,0)</f>
        <v>32</v>
      </c>
      <c r="Q1226" s="1" t="str">
        <f>IFERROR(IF(A1226="Ordenes de Compra",VLOOKUP($E1226,'Ordenes de Compra'!$A$2:$E$1712,5,0),"Sin OC"),"Sin dato")</f>
        <v>29.0.0.46.0</v>
      </c>
      <c r="R1226" s="28">
        <f>IFERROR(IF(A1226="Ordenes de Compra",VLOOKUP($I1226,'Ordenes de Compra'!$B$2:$E$1712,3,0),"Sin OC"),"Sin dato")</f>
        <v>3552516</v>
      </c>
      <c r="S1226" s="1" t="str">
        <f>VLOOKUP($U1226,'Tablas intermedias'!$C$1:$H$222,5,0)</f>
        <v>Contabilidad</v>
      </c>
      <c r="T1226" s="29" t="str">
        <f t="shared" si="58"/>
        <v>OK</v>
      </c>
      <c r="U1226" s="30" t="str">
        <f t="shared" si="59"/>
        <v>JMEZAPVD - PrivadaDCYT#MS - Dirección de contabilidad y tesorería</v>
      </c>
      <c r="V1226" s="1" t="str">
        <f>VLOOKUP(U1226,'Tablas intermedias'!$C$1:$H$222,6,0)</f>
        <v>Si</v>
      </c>
      <c r="W1226" s="1" t="str">
        <f ca="1">IF(O1226&lt;30,"menos de 30 días","más de 30 días")</f>
        <v>menos de 30 días</v>
      </c>
    </row>
    <row r="1227" spans="1:23" ht="14.25" hidden="1" thickTop="1" thickBot="1" x14ac:dyDescent="0.25">
      <c r="A1227" s="17" t="str">
        <f>IF(DetalleExp!H1227='Tablas intermedias'!$A$2,"Ordenes de Compra",IF(DetalleExp!H1227='Tablas intermedias'!$A$3,"Financiamiento Internacional","Legítimo Abono"))</f>
        <v>Ordenes de Compra</v>
      </c>
      <c r="B1227" s="7">
        <f>DetalleExp!E1227</f>
        <v>44323</v>
      </c>
      <c r="C1227" s="1" t="str">
        <f>DetalleExp!A1227</f>
        <v>EX-2021-40349914-APN-DCYT#MS</v>
      </c>
      <c r="D1227" s="1" t="str">
        <f>IF(A1227="Ordenes de Compra",VLOOKUP(C1227,Autogestión!$B$2:$D$5090,3,0),IF(A1227="Legítimo Abono",VLOOKUP(C1227,NoAmpOC!$B$2:$H$988,7,0),"Factura"))</f>
        <v>Factura</v>
      </c>
      <c r="E1227" s="26" t="str">
        <f>IF(A1227="Ordenes de Compra",VLOOKUP($C1227,Autogestión!$B$2:$G$5090,6,0),IF(A1227="Financiamiento Internacional",VLOOKUP($C1227,FinInt!$B$2:$G$508,6,0),"Legítimo Abono"))</f>
        <v>80-0010-LPU20</v>
      </c>
      <c r="F1227" s="26" t="str">
        <f>IF($A1227="Ordenes de Compra","ARS",IF($A1227="Financiamiento Internacional",VLOOKUP($C1227,FinInt!$B$2:$Q$508,15,0),VLOOKUP($C1227,NoAmpOC!$B$2:$T$988,18,0)))</f>
        <v>ARS</v>
      </c>
      <c r="G1227" s="5">
        <f>IF($A1227="Ordenes de Compra",VLOOKUP($C1227,Autogestión!$B$2:$H$5090,7,0),IF($A1227="Financiamiento Internacional",VLOOKUP($C1227,FinInt!$B$2:$Q$1308,16,0),VLOOKUP($C1227,NoAmpOC!$B$2:$T$988,19,0)))</f>
        <v>61357.66</v>
      </c>
      <c r="H1227" s="5">
        <f t="shared" si="57"/>
        <v>61357.66</v>
      </c>
      <c r="I1227" s="26" t="str">
        <f>IF($A1227="Ordenes de Compra",VLOOKUP($C1227,Autogestión!$B$2:$J$5090,9,0),IF($A1227="Financiamiento Internacional",VLOOKUP($C1227,FinInt!$B$2:$G$1555,6,0),"Legitimo Abono"))</f>
        <v>80-1026-OC21</v>
      </c>
      <c r="J1227" s="1" t="str">
        <f>IF($A1227="Ordenes de Compra",VLOOKUP($C1227,Autogestión!$B$2:$R$5090,17,0),IF($A1227="Financiamiento Internacional",VLOOKUP($C1227,FinInt!$B$2:$O$1508,14,0),VLOOKUP($C1227,NoAmpOC!$B$2:$R$988,17,0)))</f>
        <v xml:space="preserve">GEMABIOTECH SAU </v>
      </c>
      <c r="K1227" s="7" t="str">
        <f>DetalleExp!AP1227</f>
        <v>JMEZA</v>
      </c>
      <c r="L1227" s="7" t="str">
        <f>DetalleExp!AQ1227</f>
        <v>PVD - Privada</v>
      </c>
      <c r="M1227" s="7" t="str">
        <f>DetalleExp!AR1227</f>
        <v>DCYT#MS - Dirección de contabilidad y tesorería</v>
      </c>
      <c r="N1227" s="7">
        <f>DetalleExp!AS1227</f>
        <v>44335</v>
      </c>
      <c r="O1227" s="27">
        <f ca="1">ROUNDUP(TODAY()-N1227,0)</f>
        <v>20</v>
      </c>
      <c r="P1227" s="27">
        <f ca="1">ROUNDUP(TODAY()-B1227,0)</f>
        <v>32</v>
      </c>
      <c r="Q1227" s="1" t="str">
        <f>IFERROR(IF(A1227="Ordenes de Compra",VLOOKUP($E1227,'Ordenes de Compra'!$A$2:$E$1712,5,0),"Sin OC"),"Sin dato")</f>
        <v>29.0.0.46.0</v>
      </c>
      <c r="R1227" s="28">
        <f>IFERROR(IF(A1227="Ordenes de Compra",VLOOKUP($I1227,'Ordenes de Compra'!$B$2:$E$1712,3,0),"Sin OC"),"Sin dato")</f>
        <v>3552516</v>
      </c>
      <c r="S1227" s="1" t="str">
        <f>VLOOKUP($U1227,'Tablas intermedias'!$C$1:$H$222,5,0)</f>
        <v>Contabilidad</v>
      </c>
      <c r="T1227" s="29" t="str">
        <f t="shared" si="58"/>
        <v>OK</v>
      </c>
      <c r="U1227" s="30" t="str">
        <f t="shared" si="59"/>
        <v>JMEZAPVD - PrivadaDCYT#MS - Dirección de contabilidad y tesorería</v>
      </c>
      <c r="V1227" s="1" t="str">
        <f>VLOOKUP(U1227,'Tablas intermedias'!$C$1:$H$222,6,0)</f>
        <v>Si</v>
      </c>
      <c r="W1227" s="1" t="str">
        <f ca="1">IF(O1227&lt;30,"menos de 30 días","más de 30 días")</f>
        <v>menos de 30 días</v>
      </c>
    </row>
    <row r="1228" spans="1:23" ht="14.25" hidden="1" thickTop="1" thickBot="1" x14ac:dyDescent="0.25">
      <c r="A1228" s="17" t="str">
        <f>IF(DetalleExp!H1228='Tablas intermedias'!$A$2,"Ordenes de Compra",IF(DetalleExp!H1228='Tablas intermedias'!$A$3,"Financiamiento Internacional","Legítimo Abono"))</f>
        <v>Financiamiento Internacional</v>
      </c>
      <c r="B1228" s="7">
        <f>DetalleExp!E1228</f>
        <v>44323</v>
      </c>
      <c r="C1228" s="1" t="str">
        <f>DetalleExp!A1228</f>
        <v>EX-2021-40483307-APN-DAFYP#MS</v>
      </c>
      <c r="D1228" s="1" t="str">
        <f>IF(A1228="Ordenes de Compra",VLOOKUP(C1228,Autogestión!$B$2:$D$5090,3,0),IF(A1228="Legítimo Abono",VLOOKUP(C1228,NoAmpOC!$B$2:$H$988,7,0),"Factura"))</f>
        <v>Factura</v>
      </c>
      <c r="E1228" s="26" t="str">
        <f>IF(A1228="Ordenes de Compra",VLOOKUP($C1228,Autogestión!$B$2:$G$5090,6,0),IF(A1228="Financiamiento Internacional",VLOOKUP($C1228,FinInt!$B$2:$G$508,6,0),"Legítimo Abono"))</f>
        <v>Apoyo al Plan Nacional de Prevención y Reducción del Embarazo No Intencional en la Adolescencia - ARG/17/001 - PNUD</v>
      </c>
      <c r="F1228" s="26" t="str">
        <f>IF($A1228="Ordenes de Compra","ARS",IF($A1228="Financiamiento Internacional",VLOOKUP($C1228,FinInt!$B$2:$Q$508,15,0),VLOOKUP($C1228,NoAmpOC!$B$2:$T$988,18,0)))</f>
        <v>USD</v>
      </c>
      <c r="G1228" s="5">
        <f>IF($A1228="Ordenes de Compra",VLOOKUP($C1228,Autogestión!$B$2:$H$5090,7,0),IF($A1228="Financiamiento Internacional",VLOOKUP($C1228,FinInt!$B$2:$Q$1308,16,0),VLOOKUP($C1228,NoAmpOC!$B$2:$T$988,19,0)))</f>
        <v>650</v>
      </c>
      <c r="H1228" s="5">
        <f t="shared" si="57"/>
        <v>65000</v>
      </c>
      <c r="I1228" s="26" t="str">
        <f>IF($A1228="Ordenes de Compra",VLOOKUP($C1228,Autogestión!$B$2:$J$5090,9,0),IF($A1228="Financiamiento Internacional",VLOOKUP($C1228,FinInt!$B$2:$G$1555,6,0),"Legitimo Abono"))</f>
        <v>Apoyo al Plan Nacional de Prevención y Reducción del Embarazo No Intencional en la Adolescencia - ARG/17/001 - PNUD</v>
      </c>
      <c r="J1228" s="1" t="str">
        <f>IF($A1228="Ordenes de Compra",VLOOKUP($C1228,Autogestión!$B$2:$R$5090,17,0),IF($A1228="Financiamiento Internacional",VLOOKUP($C1228,FinInt!$B$2:$O$1508,14,0),VLOOKUP($C1228,NoAmpOC!$B$2:$R$988,17,0)))</f>
        <v>Agregar</v>
      </c>
      <c r="K1228" s="7" t="str">
        <f>DetalleExp!AP1228</f>
        <v>DAFYP#MS</v>
      </c>
      <c r="L1228" s="7" t="str">
        <f>DetalleExp!AQ1228</f>
        <v>PVD - Privada</v>
      </c>
      <c r="M1228" s="7" t="str">
        <f>DetalleExp!AR1228</f>
        <v>DAFYP#MS - Dirección de administración financiera y presupuestaria</v>
      </c>
      <c r="N1228" s="7">
        <f>DetalleExp!AS1228</f>
        <v>44350</v>
      </c>
      <c r="O1228" s="27">
        <f ca="1">ROUNDUP(TODAY()-N1228,0)</f>
        <v>5</v>
      </c>
      <c r="P1228" s="27">
        <f ca="1">ROUNDUP(TODAY()-B1228,0)</f>
        <v>32</v>
      </c>
      <c r="Q1228" s="1" t="str">
        <f>IFERROR(IF(A1228="Ordenes de Compra",VLOOKUP($E1228,'Ordenes de Compra'!$A$2:$E$1712,5,0),"Sin OC"),"Sin dato")</f>
        <v>Sin OC</v>
      </c>
      <c r="R1228" s="28" t="str">
        <f>IFERROR(IF(A1228="Ordenes de Compra",VLOOKUP($I1228,'Ordenes de Compra'!$B$2:$E$1712,3,0),"Sin OC"),"Sin dato")</f>
        <v>Sin OC</v>
      </c>
      <c r="S1228" s="1" t="str">
        <f>VLOOKUP($U1228,'Tablas intermedias'!$C$1:$H$222,5,0)</f>
        <v>DGPFE</v>
      </c>
      <c r="T1228" s="29" t="str">
        <f t="shared" si="58"/>
        <v>OK</v>
      </c>
      <c r="U1228" s="30" t="str">
        <f t="shared" si="59"/>
        <v>DAFYP#MSPVD - PrivadaDAFYP#MS - Dirección de administración financiera y presupuestaria</v>
      </c>
      <c r="V1228" s="1" t="str">
        <f>VLOOKUP(U1228,'Tablas intermedias'!$C$1:$H$222,6,0)</f>
        <v>No</v>
      </c>
      <c r="W1228" s="1" t="str">
        <f ca="1">IF(O1228&lt;30,"menos de 30 días","más de 30 días")</f>
        <v>menos de 30 días</v>
      </c>
    </row>
    <row r="1229" spans="1:23" ht="14.25" hidden="1" thickTop="1" thickBot="1" x14ac:dyDescent="0.25">
      <c r="A1229" s="17" t="str">
        <f>IF(DetalleExp!H1229='Tablas intermedias'!$A$2,"Ordenes de Compra",IF(DetalleExp!H1229='Tablas intermedias'!$A$3,"Financiamiento Internacional","Legítimo Abono"))</f>
        <v>Ordenes de Compra</v>
      </c>
      <c r="B1229" s="7">
        <f>DetalleExp!E1229</f>
        <v>44324</v>
      </c>
      <c r="C1229" s="1" t="str">
        <f>DetalleExp!A1229</f>
        <v>EX-2021-40770363-APN-DCYT#MS</v>
      </c>
      <c r="D1229" s="1" t="str">
        <f>IF(A1229="Ordenes de Compra",VLOOKUP(C1229,Autogestión!$B$2:$D$5090,3,0),IF(A1229="Legítimo Abono",VLOOKUP(C1229,NoAmpOC!$B$2:$H$988,7,0),"Factura"))</f>
        <v>Factura</v>
      </c>
      <c r="E1229" s="26" t="str">
        <f>IF(A1229="Ordenes de Compra",VLOOKUP($C1229,Autogestión!$B$2:$G$5090,6,0),IF(A1229="Financiamiento Internacional",VLOOKUP($C1229,FinInt!$B$2:$G$508,6,0),"Legítimo Abono"))</f>
        <v>80-0028-CDI17</v>
      </c>
      <c r="F1229" s="26" t="str">
        <f>IF($A1229="Ordenes de Compra","ARS",IF($A1229="Financiamiento Internacional",VLOOKUP($C1229,FinInt!$B$2:$Q$508,15,0),VLOOKUP($C1229,NoAmpOC!$B$2:$T$988,18,0)))</f>
        <v>ARS</v>
      </c>
      <c r="G1229" s="5">
        <f>IF($A1229="Ordenes de Compra",VLOOKUP($C1229,Autogestión!$B$2:$H$5090,7,0),IF($A1229="Financiamiento Internacional",VLOOKUP($C1229,FinInt!$B$2:$Q$1308,16,0),VLOOKUP($C1229,NoAmpOC!$B$2:$T$988,19,0)))</f>
        <v>72438.69</v>
      </c>
      <c r="H1229" s="5">
        <f t="shared" si="57"/>
        <v>72438.69</v>
      </c>
      <c r="I1229" s="26" t="str">
        <f>IF($A1229="Ordenes de Compra",VLOOKUP($C1229,Autogestión!$B$2:$J$5090,9,0),IF($A1229="Financiamiento Internacional",VLOOKUP($C1229,FinInt!$B$2:$G$1555,6,0),"Legitimo Abono"))</f>
        <v>80-1000-CON18</v>
      </c>
      <c r="J1229" s="1" t="str">
        <f>IF($A1229="Ordenes de Compra",VLOOKUP($C1229,Autogestión!$B$2:$R$5090,17,0),IF($A1229="Financiamiento Internacional",VLOOKUP($C1229,FinInt!$B$2:$O$1508,14,0),VLOOKUP($C1229,NoAmpOC!$B$2:$R$988,17,0)))</f>
        <v>CORREO OFICIAL DE LA REPÚBLICA ARGENTINA S.A..</v>
      </c>
      <c r="K1229" s="7" t="str">
        <f>DetalleExp!AP1229</f>
        <v>DNMYTS#MS-REMEDIAR-ADMIN</v>
      </c>
      <c r="L1229" s="7" t="str">
        <f>DetalleExp!AQ1229</f>
        <v>REMEDIAR-ADMIN - Programa remediar - administración</v>
      </c>
      <c r="M1229" s="7" t="str">
        <f>DetalleExp!AR1229</f>
        <v>DNMYTS#MS - Dirección nacional de medicamentos y tecnología sanitaria</v>
      </c>
      <c r="N1229" s="7">
        <f>DetalleExp!AS1229</f>
        <v>44327</v>
      </c>
      <c r="O1229" s="27">
        <f ca="1">ROUNDUP(TODAY()-N1229,0)</f>
        <v>28</v>
      </c>
      <c r="P1229" s="27">
        <f ca="1">ROUNDUP(TODAY()-B1229,0)</f>
        <v>31</v>
      </c>
      <c r="Q1229" s="1" t="str">
        <f>IFERROR(IF(A1229="Ordenes de Compra",VLOOKUP($E1229,'Ordenes de Compra'!$A$2:$E$1712,5,0),"Sin OC"),"Sin dato")</f>
        <v>29.0.0.5.0</v>
      </c>
      <c r="R1229" s="28">
        <f>IFERROR(IF(A1229="Ordenes de Compra",VLOOKUP($I1229,'Ordenes de Compra'!$B$2:$E$1712,3,0),"Sin OC"),"Sin dato")</f>
        <v>473612041.07999998</v>
      </c>
      <c r="S1229" s="1" t="str">
        <f>VLOOKUP($U1229,'Tablas intermedias'!$C$1:$H$222,5,0)</f>
        <v>Programa</v>
      </c>
      <c r="T1229" s="29" t="str">
        <f t="shared" si="58"/>
        <v>OK</v>
      </c>
      <c r="U1229" s="30" t="str">
        <f t="shared" si="59"/>
        <v>DNMYTS#MS-REMEDIAR-ADMINREMEDIAR-ADMIN - Programa remediar - administraciónDNMYTS#MS - Dirección nacional de medicamentos y tecnología sanitaria</v>
      </c>
      <c r="V1229" s="1" t="str">
        <f>VLOOKUP(U1229,'Tablas intermedias'!$C$1:$H$222,6,0)</f>
        <v>Si</v>
      </c>
      <c r="W1229" s="1" t="str">
        <f ca="1">IF(O1229&lt;30,"menos de 30 días","más de 30 días")</f>
        <v>menos de 30 días</v>
      </c>
    </row>
    <row r="1230" spans="1:23" ht="14.25" hidden="1" thickTop="1" thickBot="1" x14ac:dyDescent="0.25">
      <c r="A1230" s="17" t="str">
        <f>IF(DetalleExp!H1230='Tablas intermedias'!$A$2,"Ordenes de Compra",IF(DetalleExp!H1230='Tablas intermedias'!$A$3,"Financiamiento Internacional","Legítimo Abono"))</f>
        <v>Ordenes de Compra</v>
      </c>
      <c r="B1230" s="7">
        <f>DetalleExp!E1230</f>
        <v>44324</v>
      </c>
      <c r="C1230" s="1" t="str">
        <f>DetalleExp!A1230</f>
        <v>EX-2021-40771361-APN-DCYT#MS</v>
      </c>
      <c r="D1230" s="1" t="str">
        <f>IF(A1230="Ordenes de Compra",VLOOKUP(C1230,Autogestión!$B$2:$D$5090,3,0),IF(A1230="Legítimo Abono",VLOOKUP(C1230,NoAmpOC!$B$2:$H$988,7,0),"Factura"))</f>
        <v>Factura</v>
      </c>
      <c r="E1230" s="26" t="str">
        <f>IF(A1230="Ordenes de Compra",VLOOKUP($C1230,Autogestión!$B$2:$G$5090,6,0),IF(A1230="Financiamiento Internacional",VLOOKUP($C1230,FinInt!$B$2:$G$508,6,0),"Legítimo Abono"))</f>
        <v>80-0028-CDI17</v>
      </c>
      <c r="F1230" s="26" t="str">
        <f>IF($A1230="Ordenes de Compra","ARS",IF($A1230="Financiamiento Internacional",VLOOKUP($C1230,FinInt!$B$2:$Q$508,15,0),VLOOKUP($C1230,NoAmpOC!$B$2:$T$988,18,0)))</f>
        <v>ARS</v>
      </c>
      <c r="G1230" s="5">
        <f>IF($A1230="Ordenes de Compra",VLOOKUP($C1230,Autogestión!$B$2:$H$5090,7,0),IF($A1230="Financiamiento Internacional",VLOOKUP($C1230,FinInt!$B$2:$Q$1308,16,0),VLOOKUP($C1230,NoAmpOC!$B$2:$T$988,19,0)))</f>
        <v>2166489.12</v>
      </c>
      <c r="H1230" s="5">
        <f t="shared" si="57"/>
        <v>2166489.12</v>
      </c>
      <c r="I1230" s="26" t="str">
        <f>IF($A1230="Ordenes de Compra",VLOOKUP($C1230,Autogestión!$B$2:$J$5090,9,0),IF($A1230="Financiamiento Internacional",VLOOKUP($C1230,FinInt!$B$2:$G$1555,6,0),"Legitimo Abono"))</f>
        <v>80-1000-CON18</v>
      </c>
      <c r="J1230" s="1" t="str">
        <f>IF($A1230="Ordenes de Compra",VLOOKUP($C1230,Autogestión!$B$2:$R$5090,17,0),IF($A1230="Financiamiento Internacional",VLOOKUP($C1230,FinInt!$B$2:$O$1508,14,0),VLOOKUP($C1230,NoAmpOC!$B$2:$R$988,17,0)))</f>
        <v>CORREO OFICIAL DE LA REPÚBLICA ARGENTINA S.A..</v>
      </c>
      <c r="K1230" s="7" t="str">
        <f>DetalleExp!AP1230</f>
        <v>DNMYTS#MS-REMEDIAR-ADMIN</v>
      </c>
      <c r="L1230" s="7" t="str">
        <f>DetalleExp!AQ1230</f>
        <v>REMEDIAR-ADMIN - Programa remediar - administración</v>
      </c>
      <c r="M1230" s="7" t="str">
        <f>DetalleExp!AR1230</f>
        <v>DNMYTS#MS - Dirección nacional de medicamentos y tecnología sanitaria</v>
      </c>
      <c r="N1230" s="7">
        <f>DetalleExp!AS1230</f>
        <v>44326</v>
      </c>
      <c r="O1230" s="27">
        <f ca="1">ROUNDUP(TODAY()-N1230,0)</f>
        <v>29</v>
      </c>
      <c r="P1230" s="27">
        <f ca="1">ROUNDUP(TODAY()-B1230,0)</f>
        <v>31</v>
      </c>
      <c r="Q1230" s="1" t="str">
        <f>IFERROR(IF(A1230="Ordenes de Compra",VLOOKUP($E1230,'Ordenes de Compra'!$A$2:$E$1712,5,0),"Sin OC"),"Sin dato")</f>
        <v>29.0.0.5.0</v>
      </c>
      <c r="R1230" s="28">
        <f>IFERROR(IF(A1230="Ordenes de Compra",VLOOKUP($I1230,'Ordenes de Compra'!$B$2:$E$1712,3,0),"Sin OC"),"Sin dato")</f>
        <v>473612041.07999998</v>
      </c>
      <c r="S1230" s="1" t="str">
        <f>VLOOKUP($U1230,'Tablas intermedias'!$C$1:$H$222,5,0)</f>
        <v>Programa</v>
      </c>
      <c r="T1230" s="29" t="str">
        <f t="shared" si="58"/>
        <v>OK</v>
      </c>
      <c r="U1230" s="30" t="str">
        <f t="shared" si="59"/>
        <v>DNMYTS#MS-REMEDIAR-ADMINREMEDIAR-ADMIN - Programa remediar - administraciónDNMYTS#MS - Dirección nacional de medicamentos y tecnología sanitaria</v>
      </c>
      <c r="V1230" s="1" t="str">
        <f>VLOOKUP(U1230,'Tablas intermedias'!$C$1:$H$222,6,0)</f>
        <v>Si</v>
      </c>
      <c r="W1230" s="1" t="str">
        <f ca="1">IF(O1230&lt;30,"menos de 30 días","más de 30 días")</f>
        <v>menos de 30 días</v>
      </c>
    </row>
    <row r="1231" spans="1:23" ht="14.25" hidden="1" thickTop="1" thickBot="1" x14ac:dyDescent="0.25">
      <c r="A1231" s="17" t="str">
        <f>IF(DetalleExp!H1231='Tablas intermedias'!$A$2,"Ordenes de Compra",IF(DetalleExp!H1231='Tablas intermedias'!$A$3,"Financiamiento Internacional","Legítimo Abono"))</f>
        <v>Ordenes de Compra</v>
      </c>
      <c r="B1231" s="7">
        <f>DetalleExp!E1231</f>
        <v>44324</v>
      </c>
      <c r="C1231" s="1" t="str">
        <f>DetalleExp!A1231</f>
        <v>EX-2021-40773258-APN-DCYT#MS</v>
      </c>
      <c r="D1231" s="1" t="str">
        <f>IF(A1231="Ordenes de Compra",VLOOKUP(C1231,Autogestión!$B$2:$D$5090,3,0),IF(A1231="Legítimo Abono",VLOOKUP(C1231,NoAmpOC!$B$2:$H$988,7,0),"Factura"))</f>
        <v>Factura</v>
      </c>
      <c r="E1231" s="26" t="str">
        <f>IF(A1231="Ordenes de Compra",VLOOKUP($C1231,Autogestión!$B$2:$G$5090,6,0),IF(A1231="Financiamiento Internacional",VLOOKUP($C1231,FinInt!$B$2:$G$508,6,0),"Legítimo Abono"))</f>
        <v>80-0028-CDI17</v>
      </c>
      <c r="F1231" s="26" t="str">
        <f>IF($A1231="Ordenes de Compra","ARS",IF($A1231="Financiamiento Internacional",VLOOKUP($C1231,FinInt!$B$2:$Q$508,15,0),VLOOKUP($C1231,NoAmpOC!$B$2:$T$988,18,0)))</f>
        <v>ARS</v>
      </c>
      <c r="G1231" s="5">
        <f>IF($A1231="Ordenes de Compra",VLOOKUP($C1231,Autogestión!$B$2:$H$5090,7,0),IF($A1231="Financiamiento Internacional",VLOOKUP($C1231,FinInt!$B$2:$Q$1308,16,0),VLOOKUP($C1231,NoAmpOC!$B$2:$T$988,19,0)))</f>
        <v>9122245.1199999992</v>
      </c>
      <c r="H1231" s="5">
        <f t="shared" si="57"/>
        <v>9122245.1199999992</v>
      </c>
      <c r="I1231" s="26" t="str">
        <f>IF($A1231="Ordenes de Compra",VLOOKUP($C1231,Autogestión!$B$2:$J$5090,9,0),IF($A1231="Financiamiento Internacional",VLOOKUP($C1231,FinInt!$B$2:$G$1555,6,0),"Legitimo Abono"))</f>
        <v>80-1198-CON20</v>
      </c>
      <c r="J1231" s="1" t="str">
        <f>IF($A1231="Ordenes de Compra",VLOOKUP($C1231,Autogestión!$B$2:$R$5090,17,0),IF($A1231="Financiamiento Internacional",VLOOKUP($C1231,FinInt!$B$2:$O$1508,14,0),VLOOKUP($C1231,NoAmpOC!$B$2:$R$988,17,0)))</f>
        <v>CORREO OFICIAL DE LA REPÚBLICA ARGENTINA S.A..</v>
      </c>
      <c r="K1231" s="7" t="str">
        <f>DetalleExp!AP1231</f>
        <v>APIROLA</v>
      </c>
      <c r="L1231" s="7" t="str">
        <f>DetalleExp!AQ1231</f>
        <v>MESADEENTRADAS - Mesa de entradas</v>
      </c>
      <c r="M1231" s="7" t="str">
        <f>DetalleExp!AR1231</f>
        <v>SSMEIE#MS - Subsecretaría de medicamentos e información estratégica</v>
      </c>
      <c r="N1231" s="7">
        <f>DetalleExp!AS1231</f>
        <v>44347</v>
      </c>
      <c r="O1231" s="27">
        <f ca="1">ROUNDUP(TODAY()-N1231,0)</f>
        <v>8</v>
      </c>
      <c r="P1231" s="27">
        <f ca="1">ROUNDUP(TODAY()-B1231,0)</f>
        <v>31</v>
      </c>
      <c r="Q1231" s="1" t="str">
        <f>IFERROR(IF(A1231="Ordenes de Compra",VLOOKUP($E1231,'Ordenes de Compra'!$A$2:$E$1712,5,0),"Sin OC"),"Sin dato")</f>
        <v>29.0.0.5.0</v>
      </c>
      <c r="R1231" s="28">
        <f>IFERROR(IF(A1231="Ordenes de Compra",VLOOKUP($I1231,'Ordenes de Compra'!$B$2:$E$1712,3,0),"Sin OC"),"Sin dato")</f>
        <v>689171613</v>
      </c>
      <c r="S1231" s="1" t="str">
        <f>VLOOKUP($U1231,'Tablas intermedias'!$C$1:$H$222,5,0)</f>
        <v>Programa</v>
      </c>
      <c r="T1231" s="29" t="str">
        <f t="shared" si="58"/>
        <v>OK</v>
      </c>
      <c r="U1231" s="30" t="str">
        <f t="shared" si="59"/>
        <v>APIROLAMESADEENTRADAS - Mesa de entradasSSMEIE#MS - Subsecretaría de medicamentos e información estratégica</v>
      </c>
      <c r="V1231" s="1" t="str">
        <f>VLOOKUP(U1231,'Tablas intermedias'!$C$1:$H$222,6,0)</f>
        <v>Si</v>
      </c>
      <c r="W1231" s="1" t="str">
        <f ca="1">IF(O1231&lt;30,"menos de 30 días","más de 30 días")</f>
        <v>menos de 30 días</v>
      </c>
    </row>
    <row r="1232" spans="1:23" ht="14.25" hidden="1" thickTop="1" thickBot="1" x14ac:dyDescent="0.25">
      <c r="A1232" s="17" t="str">
        <f>IF(DetalleExp!H1232='Tablas intermedias'!$A$2,"Ordenes de Compra",IF(DetalleExp!H1232='Tablas intermedias'!$A$3,"Financiamiento Internacional","Legítimo Abono"))</f>
        <v>Ordenes de Compra</v>
      </c>
      <c r="B1232" s="7">
        <f>DetalleExp!E1232</f>
        <v>44324</v>
      </c>
      <c r="C1232" s="1" t="str">
        <f>DetalleExp!A1232</f>
        <v>EX-2021-40774981-APN-DCYT#MS</v>
      </c>
      <c r="D1232" s="1" t="str">
        <f>IF(A1232="Ordenes de Compra",VLOOKUP(C1232,Autogestión!$B$2:$D$5090,3,0),IF(A1232="Legítimo Abono",VLOOKUP(C1232,NoAmpOC!$B$2:$H$988,7,0),"Factura"))</f>
        <v>Factura</v>
      </c>
      <c r="E1232" s="26" t="str">
        <f>IF(A1232="Ordenes de Compra",VLOOKUP($C1232,Autogestión!$B$2:$G$5090,6,0),IF(A1232="Financiamiento Internacional",VLOOKUP($C1232,FinInt!$B$2:$G$508,6,0),"Legítimo Abono"))</f>
        <v>80-0028-CDI17</v>
      </c>
      <c r="F1232" s="26" t="str">
        <f>IF($A1232="Ordenes de Compra","ARS",IF($A1232="Financiamiento Internacional",VLOOKUP($C1232,FinInt!$B$2:$Q$508,15,0),VLOOKUP($C1232,NoAmpOC!$B$2:$T$988,18,0)))</f>
        <v>ARS</v>
      </c>
      <c r="G1232" s="5">
        <f>IF($A1232="Ordenes de Compra",VLOOKUP($C1232,Autogestión!$B$2:$H$5090,7,0),IF($A1232="Financiamiento Internacional",VLOOKUP($C1232,FinInt!$B$2:$Q$1308,16,0),VLOOKUP($C1232,NoAmpOC!$B$2:$T$988,19,0)))</f>
        <v>7003517.6100000003</v>
      </c>
      <c r="H1232" s="5">
        <f t="shared" si="57"/>
        <v>7003517.6100000003</v>
      </c>
      <c r="I1232" s="26" t="str">
        <f>IF($A1232="Ordenes de Compra",VLOOKUP($C1232,Autogestión!$B$2:$J$5090,9,0),IF($A1232="Financiamiento Internacional",VLOOKUP($C1232,FinInt!$B$2:$G$1555,6,0),"Legitimo Abono"))</f>
        <v>80-1198-CON20</v>
      </c>
      <c r="J1232" s="1" t="str">
        <f>IF($A1232="Ordenes de Compra",VLOOKUP($C1232,Autogestión!$B$2:$R$5090,17,0),IF($A1232="Financiamiento Internacional",VLOOKUP($C1232,FinInt!$B$2:$O$1508,14,0),VLOOKUP($C1232,NoAmpOC!$B$2:$R$988,17,0)))</f>
        <v>CORREO OFICIAL DE LA REPÚBLICA ARGENTINA S.A..</v>
      </c>
      <c r="K1232" s="7" t="str">
        <f>DetalleExp!AP1232</f>
        <v>AMHERRERA</v>
      </c>
      <c r="L1232" s="7" t="str">
        <f>DetalleExp!AQ1232</f>
        <v>LIQUIDACION_GASTOS - Liquidación de gastos</v>
      </c>
      <c r="M1232" s="7" t="str">
        <f>DetalleExp!AR1232</f>
        <v>DCYT#MS - Dirección de contabilidad y tesorería</v>
      </c>
      <c r="N1232" s="7">
        <f>DetalleExp!AS1232</f>
        <v>44350</v>
      </c>
      <c r="O1232" s="27">
        <f ca="1">ROUNDUP(TODAY()-N1232,0)</f>
        <v>5</v>
      </c>
      <c r="P1232" s="27">
        <f ca="1">ROUNDUP(TODAY()-B1232,0)</f>
        <v>31</v>
      </c>
      <c r="Q1232" s="1" t="str">
        <f>IFERROR(IF(A1232="Ordenes de Compra",VLOOKUP($E1232,'Ordenes de Compra'!$A$2:$E$1712,5,0),"Sin OC"),"Sin dato")</f>
        <v>29.0.0.5.0</v>
      </c>
      <c r="R1232" s="28">
        <f>IFERROR(IF(A1232="Ordenes de Compra",VLOOKUP($I1232,'Ordenes de Compra'!$B$2:$E$1712,3,0),"Sin OC"),"Sin dato")</f>
        <v>689171613</v>
      </c>
      <c r="S1232" s="1" t="str">
        <f>VLOOKUP($U1232,'Tablas intermedias'!$C$1:$H$222,5,0)</f>
        <v>Contabilidad</v>
      </c>
      <c r="T1232" s="29" t="str">
        <f t="shared" si="58"/>
        <v>OK</v>
      </c>
      <c r="U1232" s="30" t="str">
        <f t="shared" si="59"/>
        <v>AMHERRERALIQUIDACION_GASTOS - Liquidación de gastosDCYT#MS - Dirección de contabilidad y tesorería</v>
      </c>
      <c r="V1232" s="1" t="str">
        <f>VLOOKUP(U1232,'Tablas intermedias'!$C$1:$H$222,6,0)</f>
        <v>Si</v>
      </c>
      <c r="W1232" s="1" t="str">
        <f ca="1">IF(O1232&lt;30,"menos de 30 días","más de 30 días")</f>
        <v>menos de 30 días</v>
      </c>
    </row>
    <row r="1233" spans="1:23" ht="14.25" hidden="1" thickTop="1" thickBot="1" x14ac:dyDescent="0.25">
      <c r="A1233" s="17" t="str">
        <f>IF(DetalleExp!H1233='Tablas intermedias'!$A$2,"Ordenes de Compra",IF(DetalleExp!H1233='Tablas intermedias'!$A$3,"Financiamiento Internacional","Legítimo Abono"))</f>
        <v>Ordenes de Compra</v>
      </c>
      <c r="B1233" s="7">
        <f>DetalleExp!E1233</f>
        <v>44324</v>
      </c>
      <c r="C1233" s="1" t="str">
        <f>DetalleExp!A1233</f>
        <v>EX-2021-40775873-APN-DCYT#MS</v>
      </c>
      <c r="D1233" s="1" t="str">
        <f>IF(A1233="Ordenes de Compra",VLOOKUP(C1233,Autogestión!$B$2:$D$5090,3,0),IF(A1233="Legítimo Abono",VLOOKUP(C1233,NoAmpOC!$B$2:$H$988,7,0),"Factura"))</f>
        <v>Factura</v>
      </c>
      <c r="E1233" s="26" t="str">
        <f>IF(A1233="Ordenes de Compra",VLOOKUP($C1233,Autogestión!$B$2:$G$5090,6,0),IF(A1233="Financiamiento Internacional",VLOOKUP($C1233,FinInt!$B$2:$G$508,6,0),"Legítimo Abono"))</f>
        <v>80-0028-CDI17</v>
      </c>
      <c r="F1233" s="26" t="str">
        <f>IF($A1233="Ordenes de Compra","ARS",IF($A1233="Financiamiento Internacional",VLOOKUP($C1233,FinInt!$B$2:$Q$508,15,0),VLOOKUP($C1233,NoAmpOC!$B$2:$T$988,18,0)))</f>
        <v>ARS</v>
      </c>
      <c r="G1233" s="5">
        <f>IF($A1233="Ordenes de Compra",VLOOKUP($C1233,Autogestión!$B$2:$H$5090,7,0),IF($A1233="Financiamiento Internacional",VLOOKUP($C1233,FinInt!$B$2:$Q$1308,16,0),VLOOKUP($C1233,NoAmpOC!$B$2:$T$988,19,0)))</f>
        <v>8691842.2200000007</v>
      </c>
      <c r="H1233" s="5">
        <f t="shared" si="57"/>
        <v>8691842.2200000007</v>
      </c>
      <c r="I1233" s="26" t="str">
        <f>IF($A1233="Ordenes de Compra",VLOOKUP($C1233,Autogestión!$B$2:$J$5090,9,0),IF($A1233="Financiamiento Internacional",VLOOKUP($C1233,FinInt!$B$2:$G$1555,6,0),"Legitimo Abono"))</f>
        <v>80-1198-CON20</v>
      </c>
      <c r="J1233" s="1" t="str">
        <f>IF($A1233="Ordenes de Compra",VLOOKUP($C1233,Autogestión!$B$2:$R$5090,17,0),IF($A1233="Financiamiento Internacional",VLOOKUP($C1233,FinInt!$B$2:$O$1508,14,0),VLOOKUP($C1233,NoAmpOC!$B$2:$R$988,17,0)))</f>
        <v>CORREO OFICIAL DE LA REPÚBLICA ARGENTINA S.A..</v>
      </c>
      <c r="K1233" s="7" t="str">
        <f>DetalleExp!AP1233</f>
        <v>RUYVALDOVINOS</v>
      </c>
      <c r="L1233" s="7" t="str">
        <f>DetalleExp!AQ1233</f>
        <v>DESPACHO_DGA - Despacho - dirección general de administración</v>
      </c>
      <c r="M1233" s="7" t="str">
        <f>DetalleExp!AR1233</f>
        <v>DGA#MS - Dirección general de administración</v>
      </c>
      <c r="N1233" s="7">
        <f>DetalleExp!AS1233</f>
        <v>44347</v>
      </c>
      <c r="O1233" s="27">
        <f ca="1">ROUNDUP(TODAY()-N1233,0)</f>
        <v>8</v>
      </c>
      <c r="P1233" s="27">
        <f ca="1">ROUNDUP(TODAY()-B1233,0)</f>
        <v>31</v>
      </c>
      <c r="Q1233" s="1" t="str">
        <f>IFERROR(IF(A1233="Ordenes de Compra",VLOOKUP($E1233,'Ordenes de Compra'!$A$2:$E$1712,5,0),"Sin OC"),"Sin dato")</f>
        <v>29.0.0.5.0</v>
      </c>
      <c r="R1233" s="28">
        <f>IFERROR(IF(A1233="Ordenes de Compra",VLOOKUP($I1233,'Ordenes de Compra'!$B$2:$E$1712,3,0),"Sin OC"),"Sin dato")</f>
        <v>689171613</v>
      </c>
      <c r="S1233" s="1" t="str">
        <f>VLOOKUP($U1233,'Tablas intermedias'!$C$1:$H$222,5,0)</f>
        <v>DGA</v>
      </c>
      <c r="T1233" s="29" t="str">
        <f t="shared" si="58"/>
        <v>OK</v>
      </c>
      <c r="U1233" s="30" t="str">
        <f t="shared" si="59"/>
        <v>RUYVALDOVINOSDESPACHO_DGA - Despacho - dirección general de administraciónDGA#MS - Dirección general de administración</v>
      </c>
      <c r="V1233" s="1" t="str">
        <f>VLOOKUP(U1233,'Tablas intermedias'!$C$1:$H$222,6,0)</f>
        <v>Si</v>
      </c>
      <c r="W1233" s="1" t="str">
        <f ca="1">IF(O1233&lt;30,"menos de 30 días","más de 30 días")</f>
        <v>menos de 30 días</v>
      </c>
    </row>
    <row r="1234" spans="1:23" ht="14.25" hidden="1" thickTop="1" thickBot="1" x14ac:dyDescent="0.25">
      <c r="A1234" s="17" t="str">
        <f>IF(DetalleExp!H1234='Tablas intermedias'!$A$2,"Ordenes de Compra",IF(DetalleExp!H1234='Tablas intermedias'!$A$3,"Financiamiento Internacional","Legítimo Abono"))</f>
        <v>Ordenes de Compra</v>
      </c>
      <c r="B1234" s="7">
        <f>DetalleExp!E1234</f>
        <v>44324</v>
      </c>
      <c r="C1234" s="1" t="str">
        <f>DetalleExp!A1234</f>
        <v>EX-2021-40777473-APN-DCYT#MS</v>
      </c>
      <c r="D1234" s="1" t="str">
        <f>IF(A1234="Ordenes de Compra",VLOOKUP(C1234,Autogestión!$B$2:$D$5090,3,0),IF(A1234="Legítimo Abono",VLOOKUP(C1234,NoAmpOC!$B$2:$H$988,7,0),"Factura"))</f>
        <v>Factura</v>
      </c>
      <c r="E1234" s="26" t="str">
        <f>IF(A1234="Ordenes de Compra",VLOOKUP($C1234,Autogestión!$B$2:$G$5090,6,0),IF(A1234="Financiamiento Internacional",VLOOKUP($C1234,FinInt!$B$2:$G$508,6,0),"Legítimo Abono"))</f>
        <v>80-0028-CDI17</v>
      </c>
      <c r="F1234" s="26" t="str">
        <f>IF($A1234="Ordenes de Compra","ARS",IF($A1234="Financiamiento Internacional",VLOOKUP($C1234,FinInt!$B$2:$Q$508,15,0),VLOOKUP($C1234,NoAmpOC!$B$2:$T$988,18,0)))</f>
        <v>ARS</v>
      </c>
      <c r="G1234" s="5">
        <f>IF($A1234="Ordenes de Compra",VLOOKUP($C1234,Autogestión!$B$2:$H$5090,7,0),IF($A1234="Financiamiento Internacional",VLOOKUP($C1234,FinInt!$B$2:$Q$1308,16,0),VLOOKUP($C1234,NoAmpOC!$B$2:$T$988,19,0)))</f>
        <v>168717.97</v>
      </c>
      <c r="H1234" s="5">
        <f t="shared" si="57"/>
        <v>168717.97</v>
      </c>
      <c r="I1234" s="26" t="str">
        <f>IF($A1234="Ordenes de Compra",VLOOKUP($C1234,Autogestión!$B$2:$J$5090,9,0),IF($A1234="Financiamiento Internacional",VLOOKUP($C1234,FinInt!$B$2:$G$1555,6,0),"Legitimo Abono"))</f>
        <v>80-1198-CON20</v>
      </c>
      <c r="J1234" s="1" t="str">
        <f>IF($A1234="Ordenes de Compra",VLOOKUP($C1234,Autogestión!$B$2:$R$5090,17,0),IF($A1234="Financiamiento Internacional",VLOOKUP($C1234,FinInt!$B$2:$O$1508,14,0),VLOOKUP($C1234,NoAmpOC!$B$2:$R$988,17,0)))</f>
        <v>CORREO OFICIAL DE LA REPÚBLICA ARGENTINA S.A..</v>
      </c>
      <c r="K1234" s="7" t="str">
        <f>DetalleExp!AP1234</f>
        <v>HMANSILLA</v>
      </c>
      <c r="L1234" s="7" t="str">
        <f>DetalleExp!AQ1234</f>
        <v>REMEDIAR - Programa remediar</v>
      </c>
      <c r="M1234" s="7" t="str">
        <f>DetalleExp!AR1234</f>
        <v>DNMYTS#MS - Dirección nacional de medicamentos y tecnología sanitaria</v>
      </c>
      <c r="N1234" s="7">
        <f>DetalleExp!AS1234</f>
        <v>44347</v>
      </c>
      <c r="O1234" s="27">
        <f ca="1">ROUNDUP(TODAY()-N1234,0)</f>
        <v>8</v>
      </c>
      <c r="P1234" s="27">
        <f ca="1">ROUNDUP(TODAY()-B1234,0)</f>
        <v>31</v>
      </c>
      <c r="Q1234" s="1" t="str">
        <f>IFERROR(IF(A1234="Ordenes de Compra",VLOOKUP($E1234,'Ordenes de Compra'!$A$2:$E$1712,5,0),"Sin OC"),"Sin dato")</f>
        <v>29.0.0.5.0</v>
      </c>
      <c r="R1234" s="28">
        <f>IFERROR(IF(A1234="Ordenes de Compra",VLOOKUP($I1234,'Ordenes de Compra'!$B$2:$E$1712,3,0),"Sin OC"),"Sin dato")</f>
        <v>689171613</v>
      </c>
      <c r="S1234" s="1" t="str">
        <f>VLOOKUP($U1234,'Tablas intermedias'!$C$1:$H$222,5,0)</f>
        <v>Programa</v>
      </c>
      <c r="T1234" s="29" t="str">
        <f t="shared" si="58"/>
        <v>OK</v>
      </c>
      <c r="U1234" s="30" t="str">
        <f t="shared" si="59"/>
        <v>HMANSILLAREMEDIAR - Programa remediarDNMYTS#MS - Dirección nacional de medicamentos y tecnología sanitaria</v>
      </c>
      <c r="V1234" s="1" t="str">
        <f>VLOOKUP(U1234,'Tablas intermedias'!$C$1:$H$222,6,0)</f>
        <v>Si</v>
      </c>
      <c r="W1234" s="1" t="str">
        <f ca="1">IF(O1234&lt;30,"menos de 30 días","más de 30 días")</f>
        <v>menos de 30 días</v>
      </c>
    </row>
    <row r="1235" spans="1:23" ht="14.25" hidden="1" thickTop="1" thickBot="1" x14ac:dyDescent="0.25">
      <c r="A1235" s="17" t="str">
        <f>IF(DetalleExp!H1235='Tablas intermedias'!$A$2,"Ordenes de Compra",IF(DetalleExp!H1235='Tablas intermedias'!$A$3,"Financiamiento Internacional","Legítimo Abono"))</f>
        <v>Ordenes de Compra</v>
      </c>
      <c r="B1235" s="7">
        <f>DetalleExp!E1235</f>
        <v>44324</v>
      </c>
      <c r="C1235" s="1" t="str">
        <f>DetalleExp!A1235</f>
        <v>EX-2021-40787315-APN-DCYT#MS</v>
      </c>
      <c r="D1235" s="1" t="str">
        <f>IF(A1235="Ordenes de Compra",VLOOKUP(C1235,Autogestión!$B$2:$D$5090,3,0),IF(A1235="Legítimo Abono",VLOOKUP(C1235,NoAmpOC!$B$2:$H$988,7,0),"Factura"))</f>
        <v>Factura</v>
      </c>
      <c r="E1235" s="26" t="str">
        <f>IF(A1235="Ordenes de Compra",VLOOKUP($C1235,Autogestión!$B$2:$G$5090,6,0),IF(A1235="Financiamiento Internacional",VLOOKUP($C1235,FinInt!$B$2:$G$508,6,0),"Legítimo Abono"))</f>
        <v>80-0028-CDI17</v>
      </c>
      <c r="F1235" s="26" t="str">
        <f>IF($A1235="Ordenes de Compra","ARS",IF($A1235="Financiamiento Internacional",VLOOKUP($C1235,FinInt!$B$2:$Q$508,15,0),VLOOKUP($C1235,NoAmpOC!$B$2:$T$988,18,0)))</f>
        <v>ARS</v>
      </c>
      <c r="G1235" s="5">
        <f>IF($A1235="Ordenes de Compra",VLOOKUP($C1235,Autogestión!$B$2:$H$5090,7,0),IF($A1235="Financiamiento Internacional",VLOOKUP($C1235,FinInt!$B$2:$Q$1308,16,0),VLOOKUP($C1235,NoAmpOC!$B$2:$T$988,19,0)))</f>
        <v>1000797.52</v>
      </c>
      <c r="H1235" s="5">
        <f t="shared" si="57"/>
        <v>1000797.52</v>
      </c>
      <c r="I1235" s="26" t="str">
        <f>IF($A1235="Ordenes de Compra",VLOOKUP($C1235,Autogestión!$B$2:$J$5090,9,0),IF($A1235="Financiamiento Internacional",VLOOKUP($C1235,FinInt!$B$2:$G$1555,6,0),"Legitimo Abono"))</f>
        <v>80-1000-CON18</v>
      </c>
      <c r="J1235" s="1" t="str">
        <f>IF($A1235="Ordenes de Compra",VLOOKUP($C1235,Autogestión!$B$2:$R$5090,17,0),IF($A1235="Financiamiento Internacional",VLOOKUP($C1235,FinInt!$B$2:$O$1508,14,0),VLOOKUP($C1235,NoAmpOC!$B$2:$R$988,17,0)))</f>
        <v>CORREO OFICIAL DE LA REPÚBLICA ARGENTINA S.A..</v>
      </c>
      <c r="K1235" s="7" t="str">
        <f>DetalleExp!AP1235</f>
        <v>DNMYTS#MS-REMEDIAR-ADMIN</v>
      </c>
      <c r="L1235" s="7" t="str">
        <f>DetalleExp!AQ1235</f>
        <v>REMEDIAR-ADMIN - Programa remediar - administración</v>
      </c>
      <c r="M1235" s="7" t="str">
        <f>DetalleExp!AR1235</f>
        <v>DNMYTS#MS - Dirección nacional de medicamentos y tecnología sanitaria</v>
      </c>
      <c r="N1235" s="7">
        <f>DetalleExp!AS1235</f>
        <v>44326</v>
      </c>
      <c r="O1235" s="27">
        <f ca="1">ROUNDUP(TODAY()-N1235,0)</f>
        <v>29</v>
      </c>
      <c r="P1235" s="27">
        <f ca="1">ROUNDUP(TODAY()-B1235,0)</f>
        <v>31</v>
      </c>
      <c r="Q1235" s="1" t="str">
        <f>IFERROR(IF(A1235="Ordenes de Compra",VLOOKUP($E1235,'Ordenes de Compra'!$A$2:$E$1712,5,0),"Sin OC"),"Sin dato")</f>
        <v>29.0.0.5.0</v>
      </c>
      <c r="R1235" s="28">
        <f>IFERROR(IF(A1235="Ordenes de Compra",VLOOKUP($I1235,'Ordenes de Compra'!$B$2:$E$1712,3,0),"Sin OC"),"Sin dato")</f>
        <v>473612041.07999998</v>
      </c>
      <c r="S1235" s="1" t="str">
        <f>VLOOKUP($U1235,'Tablas intermedias'!$C$1:$H$222,5,0)</f>
        <v>Programa</v>
      </c>
      <c r="T1235" s="29" t="str">
        <f t="shared" si="58"/>
        <v>OK</v>
      </c>
      <c r="U1235" s="30" t="str">
        <f t="shared" si="59"/>
        <v>DNMYTS#MS-REMEDIAR-ADMINREMEDIAR-ADMIN - Programa remediar - administraciónDNMYTS#MS - Dirección nacional de medicamentos y tecnología sanitaria</v>
      </c>
      <c r="V1235" s="1" t="str">
        <f>VLOOKUP(U1235,'Tablas intermedias'!$C$1:$H$222,6,0)</f>
        <v>Si</v>
      </c>
      <c r="W1235" s="1" t="str">
        <f ca="1">IF(O1235&lt;30,"menos de 30 días","más de 30 días")</f>
        <v>menos de 30 días</v>
      </c>
    </row>
    <row r="1236" spans="1:23" ht="14.25" hidden="1" thickTop="1" thickBot="1" x14ac:dyDescent="0.25">
      <c r="A1236" s="17" t="str">
        <f>IF(DetalleExp!H1236='Tablas intermedias'!$A$2,"Ordenes de Compra",IF(DetalleExp!H1236='Tablas intermedias'!$A$3,"Financiamiento Internacional","Legítimo Abono"))</f>
        <v>Legítimo Abono</v>
      </c>
      <c r="B1236" s="7">
        <f>DetalleExp!E1236</f>
        <v>44324</v>
      </c>
      <c r="C1236" s="1" t="str">
        <f>DetalleExp!A1236</f>
        <v>EX-2021-40848322-APN-DD#MS</v>
      </c>
      <c r="D1236" s="1" t="str">
        <f>IF(A1236="Ordenes de Compra",VLOOKUP(C1236,Autogestión!$B$2:$D$5090,3,0),IF(A1236="Legítimo Abono",VLOOKUP(C1236,NoAmpOC!$B$2:$H$988,7,0),"Factura"))</f>
        <v>Factura B</v>
      </c>
      <c r="E1236" s="26" t="str">
        <f>IF(A1236="Ordenes de Compra",VLOOKUP($C1236,Autogestión!$B$2:$G$5090,6,0),IF(A1236="Financiamiento Internacional",VLOOKUP($C1236,FinInt!$B$2:$G$508,6,0),"Legítimo Abono"))</f>
        <v>Legítimo Abono</v>
      </c>
      <c r="F1236" s="26" t="str">
        <f>IF($A1236="Ordenes de Compra","ARS",IF($A1236="Financiamiento Internacional",VLOOKUP($C1236,FinInt!$B$2:$Q$508,15,0),VLOOKUP($C1236,NoAmpOC!$B$2:$T$988,18,0)))</f>
        <v>ARS</v>
      </c>
      <c r="G1236" s="5">
        <f>IF($A1236="Ordenes de Compra",VLOOKUP($C1236,Autogestión!$B$2:$H$5090,7,0),IF($A1236="Financiamiento Internacional",VLOOKUP($C1236,FinInt!$B$2:$Q$1308,16,0),VLOOKUP($C1236,NoAmpOC!$B$2:$T$988,19,0)))</f>
        <v>58537.08</v>
      </c>
      <c r="H1236" s="5">
        <f t="shared" si="57"/>
        <v>58537.08</v>
      </c>
      <c r="I1236" s="26" t="str">
        <f>IF($A1236="Ordenes de Compra",VLOOKUP($C1236,Autogestión!$B$2:$J$5090,9,0),IF($A1236="Financiamiento Internacional",VLOOKUP($C1236,FinInt!$B$2:$G$1555,6,0),"Legitimo Abono"))</f>
        <v>Legitimo Abono</v>
      </c>
      <c r="J1236" s="1" t="str">
        <f>IF($A1236="Ordenes de Compra",VLOOKUP($C1236,Autogestión!$B$2:$R$5090,17,0),IF($A1236="Financiamiento Internacional",VLOOKUP($C1236,FinInt!$B$2:$O$1508,14,0),VLOOKUP($C1236,NoAmpOC!$B$2:$R$988,17,0)))</f>
        <v>Larvik SA</v>
      </c>
      <c r="K1236" s="7" t="str">
        <f>DetalleExp!AP1236</f>
        <v>LPLAGER</v>
      </c>
      <c r="L1236" s="7" t="str">
        <f>DetalleExp!AQ1236</f>
        <v>DESPACHO - Despacho</v>
      </c>
      <c r="M1236" s="7" t="str">
        <f>DetalleExp!AR1236</f>
        <v>SAS#MS - Secretaría de acceso a la salud</v>
      </c>
      <c r="N1236" s="7">
        <f>DetalleExp!AS1236</f>
        <v>44348</v>
      </c>
      <c r="O1236" s="27">
        <f ca="1">ROUNDUP(TODAY()-N1236,0)</f>
        <v>7</v>
      </c>
      <c r="P1236" s="27">
        <f ca="1">ROUNDUP(TODAY()-B1236,0)</f>
        <v>31</v>
      </c>
      <c r="Q1236" s="1" t="str">
        <f>IFERROR(IF(A1236="Ordenes de Compra",VLOOKUP($E1236,'Ordenes de Compra'!$A$2:$E$1712,5,0),"Sin OC"),"Sin dato")</f>
        <v>Sin OC</v>
      </c>
      <c r="R1236" s="28" t="str">
        <f>IFERROR(IF(A1236="Ordenes de Compra",VLOOKUP($I1236,'Ordenes de Compra'!$B$2:$E$1712,3,0),"Sin OC"),"Sin dato")</f>
        <v>Sin OC</v>
      </c>
      <c r="S1236" s="1" t="str">
        <f>VLOOKUP($U1236,'Tablas intermedias'!$C$1:$H$222,5,0)</f>
        <v>Programa</v>
      </c>
      <c r="T1236" s="29" t="str">
        <f t="shared" si="58"/>
        <v>OK</v>
      </c>
      <c r="U1236" s="30" t="str">
        <f t="shared" si="59"/>
        <v>LPLAGERDESPACHO - DespachoSAS#MS - Secretaría de acceso a la salud</v>
      </c>
      <c r="V1236" s="1" t="str">
        <f>VLOOKUP(U1236,'Tablas intermedias'!$C$1:$H$222,6,0)</f>
        <v>Si</v>
      </c>
      <c r="W1236" s="1" t="str">
        <f ca="1">IF(O1236&lt;30,"menos de 30 días","más de 30 días")</f>
        <v>menos de 30 días</v>
      </c>
    </row>
    <row r="1237" spans="1:23" ht="14.25" hidden="1" thickTop="1" thickBot="1" x14ac:dyDescent="0.25">
      <c r="A1237" s="17" t="str">
        <f>IF(DetalleExp!H1237='Tablas intermedias'!$A$2,"Ordenes de Compra",IF(DetalleExp!H1237='Tablas intermedias'!$A$3,"Financiamiento Internacional","Legítimo Abono"))</f>
        <v>Legítimo Abono</v>
      </c>
      <c r="B1237" s="7">
        <f>DetalleExp!E1237</f>
        <v>44324</v>
      </c>
      <c r="C1237" s="1" t="str">
        <f>DetalleExp!A1237</f>
        <v>EX-2021-40850211-APN-DD#MS</v>
      </c>
      <c r="D1237" s="1" t="str">
        <f>IF(A1237="Ordenes de Compra",VLOOKUP(C1237,Autogestión!$B$2:$D$5090,3,0),IF(A1237="Legítimo Abono",VLOOKUP(C1237,NoAmpOC!$B$2:$H$988,7,0),"Factura"))</f>
        <v>Factura B</v>
      </c>
      <c r="E1237" s="26" t="str">
        <f>IF(A1237="Ordenes de Compra",VLOOKUP($C1237,Autogestión!$B$2:$G$5090,6,0),IF(A1237="Financiamiento Internacional",VLOOKUP($C1237,FinInt!$B$2:$G$508,6,0),"Legítimo Abono"))</f>
        <v>Legítimo Abono</v>
      </c>
      <c r="F1237" s="26" t="str">
        <f>IF($A1237="Ordenes de Compra","ARS",IF($A1237="Financiamiento Internacional",VLOOKUP($C1237,FinInt!$B$2:$Q$508,15,0),VLOOKUP($C1237,NoAmpOC!$B$2:$T$988,18,0)))</f>
        <v>ARS</v>
      </c>
      <c r="G1237" s="5">
        <f>IF($A1237="Ordenes de Compra",VLOOKUP($C1237,Autogestión!$B$2:$H$5090,7,0),IF($A1237="Financiamiento Internacional",VLOOKUP($C1237,FinInt!$B$2:$Q$1308,16,0),VLOOKUP($C1237,NoAmpOC!$B$2:$T$988,19,0)))</f>
        <v>60135.26</v>
      </c>
      <c r="H1237" s="5">
        <f t="shared" si="57"/>
        <v>60135.26</v>
      </c>
      <c r="I1237" s="26" t="str">
        <f>IF($A1237="Ordenes de Compra",VLOOKUP($C1237,Autogestión!$B$2:$J$5090,9,0),IF($A1237="Financiamiento Internacional",VLOOKUP($C1237,FinInt!$B$2:$G$1555,6,0),"Legitimo Abono"))</f>
        <v>Legitimo Abono</v>
      </c>
      <c r="J1237" s="1" t="str">
        <f>IF($A1237="Ordenes de Compra",VLOOKUP($C1237,Autogestión!$B$2:$R$5090,17,0),IF($A1237="Financiamiento Internacional",VLOOKUP($C1237,FinInt!$B$2:$O$1508,14,0),VLOOKUP($C1237,NoAmpOC!$B$2:$R$988,17,0)))</f>
        <v>Larvik SA</v>
      </c>
      <c r="K1237" s="7" t="str">
        <f>DetalleExp!AP1237</f>
        <v>LPLAGER</v>
      </c>
      <c r="L1237" s="7" t="str">
        <f>DetalleExp!AQ1237</f>
        <v>DESPACHO - Despacho</v>
      </c>
      <c r="M1237" s="7" t="str">
        <f>DetalleExp!AR1237</f>
        <v>SAS#MS - Secretaría de acceso a la salud</v>
      </c>
      <c r="N1237" s="7">
        <f>DetalleExp!AS1237</f>
        <v>44348</v>
      </c>
      <c r="O1237" s="27">
        <f ca="1">ROUNDUP(TODAY()-N1237,0)</f>
        <v>7</v>
      </c>
      <c r="P1237" s="27">
        <f ca="1">ROUNDUP(TODAY()-B1237,0)</f>
        <v>31</v>
      </c>
      <c r="Q1237" s="1" t="str">
        <f>IFERROR(IF(A1237="Ordenes de Compra",VLOOKUP($E1237,'Ordenes de Compra'!$A$2:$E$1712,5,0),"Sin OC"),"Sin dato")</f>
        <v>Sin OC</v>
      </c>
      <c r="R1237" s="28" t="str">
        <f>IFERROR(IF(A1237="Ordenes de Compra",VLOOKUP($I1237,'Ordenes de Compra'!$B$2:$E$1712,3,0),"Sin OC"),"Sin dato")</f>
        <v>Sin OC</v>
      </c>
      <c r="S1237" s="1" t="str">
        <f>VLOOKUP($U1237,'Tablas intermedias'!$C$1:$H$222,5,0)</f>
        <v>Programa</v>
      </c>
      <c r="T1237" s="29" t="str">
        <f t="shared" si="58"/>
        <v>OK</v>
      </c>
      <c r="U1237" s="30" t="str">
        <f t="shared" si="59"/>
        <v>LPLAGERDESPACHO - DespachoSAS#MS - Secretaría de acceso a la salud</v>
      </c>
      <c r="V1237" s="1" t="str">
        <f>VLOOKUP(U1237,'Tablas intermedias'!$C$1:$H$222,6,0)</f>
        <v>Si</v>
      </c>
      <c r="W1237" s="1" t="str">
        <f ca="1">IF(O1237&lt;30,"menos de 30 días","más de 30 días")</f>
        <v>menos de 30 días</v>
      </c>
    </row>
    <row r="1238" spans="1:23" ht="14.25" hidden="1" thickTop="1" thickBot="1" x14ac:dyDescent="0.25">
      <c r="A1238" s="17" t="str">
        <f>IF(DetalleExp!H1238='Tablas intermedias'!$A$2,"Ordenes de Compra",IF(DetalleExp!H1238='Tablas intermedias'!$A$3,"Financiamiento Internacional","Legítimo Abono"))</f>
        <v>Legítimo Abono</v>
      </c>
      <c r="B1238" s="7">
        <f>DetalleExp!E1238</f>
        <v>44324</v>
      </c>
      <c r="C1238" s="1" t="str">
        <f>DetalleExp!A1238</f>
        <v>EX-2021-40850643-APN-DD#MS</v>
      </c>
      <c r="D1238" s="1" t="str">
        <f>IF(A1238="Ordenes de Compra",VLOOKUP(C1238,Autogestión!$B$2:$D$5090,3,0),IF(A1238="Legítimo Abono",VLOOKUP(C1238,NoAmpOC!$B$2:$H$988,7,0),"Factura"))</f>
        <v>Factura B</v>
      </c>
      <c r="E1238" s="26" t="str">
        <f>IF(A1238="Ordenes de Compra",VLOOKUP($C1238,Autogestión!$B$2:$G$5090,6,0),IF(A1238="Financiamiento Internacional",VLOOKUP($C1238,FinInt!$B$2:$G$508,6,0),"Legítimo Abono"))</f>
        <v>Legítimo Abono</v>
      </c>
      <c r="F1238" s="26" t="str">
        <f>IF($A1238="Ordenes de Compra","ARS",IF($A1238="Financiamiento Internacional",VLOOKUP($C1238,FinInt!$B$2:$Q$508,15,0),VLOOKUP($C1238,NoAmpOC!$B$2:$T$988,18,0)))</f>
        <v>ARS</v>
      </c>
      <c r="G1238" s="5">
        <f>IF($A1238="Ordenes de Compra",VLOOKUP($C1238,Autogestión!$B$2:$H$5090,7,0),IF($A1238="Financiamiento Internacional",VLOOKUP($C1238,FinInt!$B$2:$Q$1308,16,0),VLOOKUP($C1238,NoAmpOC!$B$2:$T$988,19,0)))</f>
        <v>62984.5</v>
      </c>
      <c r="H1238" s="5">
        <f t="shared" si="57"/>
        <v>62984.5</v>
      </c>
      <c r="I1238" s="26" t="str">
        <f>IF($A1238="Ordenes de Compra",VLOOKUP($C1238,Autogestión!$B$2:$J$5090,9,0),IF($A1238="Financiamiento Internacional",VLOOKUP($C1238,FinInt!$B$2:$G$1555,6,0),"Legitimo Abono"))</f>
        <v>Legitimo Abono</v>
      </c>
      <c r="J1238" s="1" t="str">
        <f>IF($A1238="Ordenes de Compra",VLOOKUP($C1238,Autogestión!$B$2:$R$5090,17,0),IF($A1238="Financiamiento Internacional",VLOOKUP($C1238,FinInt!$B$2:$O$1508,14,0),VLOOKUP($C1238,NoAmpOC!$B$2:$R$988,17,0)))</f>
        <v>Larvik SA</v>
      </c>
      <c r="K1238" s="7" t="str">
        <f>DetalleExp!AP1238</f>
        <v>LPLAGER</v>
      </c>
      <c r="L1238" s="7" t="str">
        <f>DetalleExp!AQ1238</f>
        <v>DESPACHO - Despacho</v>
      </c>
      <c r="M1238" s="7" t="str">
        <f>DetalleExp!AR1238</f>
        <v>SAS#MS - Secretaría de acceso a la salud</v>
      </c>
      <c r="N1238" s="7">
        <f>DetalleExp!AS1238</f>
        <v>44348</v>
      </c>
      <c r="O1238" s="27">
        <f ca="1">ROUNDUP(TODAY()-N1238,0)</f>
        <v>7</v>
      </c>
      <c r="P1238" s="27">
        <f ca="1">ROUNDUP(TODAY()-B1238,0)</f>
        <v>31</v>
      </c>
      <c r="Q1238" s="1" t="str">
        <f>IFERROR(IF(A1238="Ordenes de Compra",VLOOKUP($E1238,'Ordenes de Compra'!$A$2:$E$1712,5,0),"Sin OC"),"Sin dato")</f>
        <v>Sin OC</v>
      </c>
      <c r="R1238" s="28" t="str">
        <f>IFERROR(IF(A1238="Ordenes de Compra",VLOOKUP($I1238,'Ordenes de Compra'!$B$2:$E$1712,3,0),"Sin OC"),"Sin dato")</f>
        <v>Sin OC</v>
      </c>
      <c r="S1238" s="1" t="str">
        <f>VLOOKUP($U1238,'Tablas intermedias'!$C$1:$H$222,5,0)</f>
        <v>Programa</v>
      </c>
      <c r="T1238" s="29" t="str">
        <f t="shared" si="58"/>
        <v>OK</v>
      </c>
      <c r="U1238" s="30" t="str">
        <f t="shared" si="59"/>
        <v>LPLAGERDESPACHO - DespachoSAS#MS - Secretaría de acceso a la salud</v>
      </c>
      <c r="V1238" s="1" t="str">
        <f>VLOOKUP(U1238,'Tablas intermedias'!$C$1:$H$222,6,0)</f>
        <v>Si</v>
      </c>
      <c r="W1238" s="1" t="str">
        <f ca="1">IF(O1238&lt;30,"menos de 30 días","más de 30 días")</f>
        <v>menos de 30 días</v>
      </c>
    </row>
    <row r="1239" spans="1:23" ht="14.25" hidden="1" thickTop="1" thickBot="1" x14ac:dyDescent="0.25">
      <c r="A1239" s="17" t="str">
        <f>IF(DetalleExp!H1239='Tablas intermedias'!$A$2,"Ordenes de Compra",IF(DetalleExp!H1239='Tablas intermedias'!$A$3,"Financiamiento Internacional","Legítimo Abono"))</f>
        <v>Legítimo Abono</v>
      </c>
      <c r="B1239" s="7">
        <f>DetalleExp!E1239</f>
        <v>44325</v>
      </c>
      <c r="C1239" s="1" t="str">
        <f>DetalleExp!A1239</f>
        <v>EX-2021-40909484-APN-DD#MS</v>
      </c>
      <c r="D1239" s="1" t="str">
        <f>IF(A1239="Ordenes de Compra",VLOOKUP(C1239,Autogestión!$B$2:$D$5090,3,0),IF(A1239="Legítimo Abono",VLOOKUP(C1239,NoAmpOC!$B$2:$H$988,7,0),"Factura"))</f>
        <v>Factura C</v>
      </c>
      <c r="E1239" s="26" t="str">
        <f>IF(A1239="Ordenes de Compra",VLOOKUP($C1239,Autogestión!$B$2:$G$5090,6,0),IF(A1239="Financiamiento Internacional",VLOOKUP($C1239,FinInt!$B$2:$G$508,6,0),"Legítimo Abono"))</f>
        <v>Legítimo Abono</v>
      </c>
      <c r="F1239" s="26" t="str">
        <f>IF($A1239="Ordenes de Compra","ARS",IF($A1239="Financiamiento Internacional",VLOOKUP($C1239,FinInt!$B$2:$Q$508,15,0),VLOOKUP($C1239,NoAmpOC!$B$2:$T$988,18,0)))</f>
        <v>ARS</v>
      </c>
      <c r="G1239" s="5">
        <f>IF($A1239="Ordenes de Compra",VLOOKUP($C1239,Autogestión!$B$2:$H$5090,7,0),IF($A1239="Financiamiento Internacional",VLOOKUP($C1239,FinInt!$B$2:$Q$1308,16,0),VLOOKUP($C1239,NoAmpOC!$B$2:$T$988,19,0)))</f>
        <v>125478.27</v>
      </c>
      <c r="H1239" s="5">
        <f t="shared" si="57"/>
        <v>125478.27</v>
      </c>
      <c r="I1239" s="26" t="str">
        <f>IF($A1239="Ordenes de Compra",VLOOKUP($C1239,Autogestión!$B$2:$J$5090,9,0),IF($A1239="Financiamiento Internacional",VLOOKUP($C1239,FinInt!$B$2:$G$1555,6,0),"Legitimo Abono"))</f>
        <v>Legitimo Abono</v>
      </c>
      <c r="J1239" s="1" t="str">
        <f>IF($A1239="Ordenes de Compra",VLOOKUP($C1239,Autogestión!$B$2:$R$5090,17,0),IF($A1239="Financiamiento Internacional",VLOOKUP($C1239,FinInt!$B$2:$O$1508,14,0),VLOOKUP($C1239,NoAmpOC!$B$2:$R$988,17,0)))</f>
        <v>Sara Zulema FRAGUGLIA</v>
      </c>
      <c r="K1239" s="7" t="str">
        <f>DetalleExp!AP1239</f>
        <v>CINJIMENEZ</v>
      </c>
      <c r="L1239" s="7" t="str">
        <f>DetalleExp!AQ1239</f>
        <v>ADMINISTRACION - Administración</v>
      </c>
      <c r="M1239" s="7" t="str">
        <f>DetalleExp!AR1239</f>
        <v>DNAIENT#MS - Dirección nacional de abordaje integral de enfermedades no transmisibles</v>
      </c>
      <c r="N1239" s="7">
        <f>DetalleExp!AS1239</f>
        <v>44350</v>
      </c>
      <c r="O1239" s="27">
        <f ca="1">ROUNDUP(TODAY()-N1239,0)</f>
        <v>5</v>
      </c>
      <c r="P1239" s="27">
        <f ca="1">ROUNDUP(TODAY()-B1239,0)</f>
        <v>30</v>
      </c>
      <c r="Q1239" s="1" t="str">
        <f>IFERROR(IF(A1239="Ordenes de Compra",VLOOKUP($E1239,'Ordenes de Compra'!$A$2:$E$1712,5,0),"Sin OC"),"Sin dato")</f>
        <v>Sin OC</v>
      </c>
      <c r="R1239" s="28" t="str">
        <f>IFERROR(IF(A1239="Ordenes de Compra",VLOOKUP($I1239,'Ordenes de Compra'!$B$2:$E$1712,3,0),"Sin OC"),"Sin dato")</f>
        <v>Sin OC</v>
      </c>
      <c r="S1239" s="1" t="str">
        <f>VLOOKUP($U1239,'Tablas intermedias'!$C$1:$H$222,5,0)</f>
        <v>Programa</v>
      </c>
      <c r="T1239" s="29" t="str">
        <f t="shared" si="58"/>
        <v>OK</v>
      </c>
      <c r="U1239" s="30" t="str">
        <f t="shared" si="59"/>
        <v>CINJIMENEZADMINISTRACION - AdministraciónDNAIENT#MS - Dirección nacional de abordaje integral de enfermedades no transmisibles</v>
      </c>
      <c r="V1239" s="1" t="str">
        <f>VLOOKUP(U1239,'Tablas intermedias'!$C$1:$H$222,6,0)</f>
        <v>Si</v>
      </c>
      <c r="W1239" s="1" t="str">
        <f ca="1">IF(O1239&lt;30,"menos de 30 días","más de 30 días")</f>
        <v>menos de 30 días</v>
      </c>
    </row>
    <row r="1240" spans="1:23" ht="14.25" hidden="1" thickTop="1" thickBot="1" x14ac:dyDescent="0.25">
      <c r="A1240" s="17" t="str">
        <f>IF(DetalleExp!H1240='Tablas intermedias'!$A$2,"Ordenes de Compra",IF(DetalleExp!H1240='Tablas intermedias'!$A$3,"Financiamiento Internacional","Legítimo Abono"))</f>
        <v>Ordenes de Compra</v>
      </c>
      <c r="B1240" s="7">
        <f>DetalleExp!E1240</f>
        <v>44325</v>
      </c>
      <c r="C1240" s="1" t="str">
        <f>DetalleExp!A1240</f>
        <v>EX-2021-40940334-APN-DCYT#MS</v>
      </c>
      <c r="D1240" s="1" t="str">
        <f>IF(A1240="Ordenes de Compra",VLOOKUP(C1240,Autogestión!$B$2:$D$5090,3,0),IF(A1240="Legítimo Abono",VLOOKUP(C1240,NoAmpOC!$B$2:$H$988,7,0),"Factura"))</f>
        <v>Factura</v>
      </c>
      <c r="E1240" s="26" t="str">
        <f>IF(A1240="Ordenes de Compra",VLOOKUP($C1240,Autogestión!$B$2:$G$5090,6,0),IF(A1240="Financiamiento Internacional",VLOOKUP($C1240,FinInt!$B$2:$G$508,6,0),"Legítimo Abono"))</f>
        <v>80-0028-CDI17</v>
      </c>
      <c r="F1240" s="26" t="str">
        <f>IF($A1240="Ordenes de Compra","ARS",IF($A1240="Financiamiento Internacional",VLOOKUP($C1240,FinInt!$B$2:$Q$508,15,0),VLOOKUP($C1240,NoAmpOC!$B$2:$T$988,18,0)))</f>
        <v>ARS</v>
      </c>
      <c r="G1240" s="5">
        <f>IF($A1240="Ordenes de Compra",VLOOKUP($C1240,Autogestión!$B$2:$H$5090,7,0),IF($A1240="Financiamiento Internacional",VLOOKUP($C1240,FinInt!$B$2:$Q$1308,16,0),VLOOKUP($C1240,NoAmpOC!$B$2:$T$988,19,0)))</f>
        <v>491343.67</v>
      </c>
      <c r="H1240" s="5">
        <f t="shared" si="57"/>
        <v>491343.67</v>
      </c>
      <c r="I1240" s="26" t="str">
        <f>IF($A1240="Ordenes de Compra",VLOOKUP($C1240,Autogestión!$B$2:$J$5090,9,0),IF($A1240="Financiamiento Internacional",VLOOKUP($C1240,FinInt!$B$2:$G$1555,6,0),"Legitimo Abono"))</f>
        <v>80-1000-CON18</v>
      </c>
      <c r="J1240" s="1" t="str">
        <f>IF($A1240="Ordenes de Compra",VLOOKUP($C1240,Autogestión!$B$2:$R$5090,17,0),IF($A1240="Financiamiento Internacional",VLOOKUP($C1240,FinInt!$B$2:$O$1508,14,0),VLOOKUP($C1240,NoAmpOC!$B$2:$R$988,17,0)))</f>
        <v>CORREO OFICIAL DE LA REPÚBLICA ARGENTINA S.A..</v>
      </c>
      <c r="K1240" s="7" t="str">
        <f>DetalleExp!AP1240</f>
        <v>DNMYTS#MS-REMEDIAR-ADMIN</v>
      </c>
      <c r="L1240" s="7" t="str">
        <f>DetalleExp!AQ1240</f>
        <v>REMEDIAR-ADMIN - Programa remediar - administración</v>
      </c>
      <c r="M1240" s="7" t="str">
        <f>DetalleExp!AR1240</f>
        <v>DNMYTS#MS - Dirección nacional de medicamentos y tecnología sanitaria</v>
      </c>
      <c r="N1240" s="7">
        <f>DetalleExp!AS1240</f>
        <v>44326</v>
      </c>
      <c r="O1240" s="27">
        <f ca="1">ROUNDUP(TODAY()-N1240,0)</f>
        <v>29</v>
      </c>
      <c r="P1240" s="27">
        <f ca="1">ROUNDUP(TODAY()-B1240,0)</f>
        <v>30</v>
      </c>
      <c r="Q1240" s="1" t="str">
        <f>IFERROR(IF(A1240="Ordenes de Compra",VLOOKUP($E1240,'Ordenes de Compra'!$A$2:$E$1712,5,0),"Sin OC"),"Sin dato")</f>
        <v>29.0.0.5.0</v>
      </c>
      <c r="R1240" s="28">
        <f>IFERROR(IF(A1240="Ordenes de Compra",VLOOKUP($I1240,'Ordenes de Compra'!$B$2:$E$1712,3,0),"Sin OC"),"Sin dato")</f>
        <v>473612041.07999998</v>
      </c>
      <c r="S1240" s="1" t="str">
        <f>VLOOKUP($U1240,'Tablas intermedias'!$C$1:$H$222,5,0)</f>
        <v>Programa</v>
      </c>
      <c r="T1240" s="29" t="str">
        <f t="shared" si="58"/>
        <v>OK</v>
      </c>
      <c r="U1240" s="30" t="str">
        <f t="shared" si="59"/>
        <v>DNMYTS#MS-REMEDIAR-ADMINREMEDIAR-ADMIN - Programa remediar - administraciónDNMYTS#MS - Dirección nacional de medicamentos y tecnología sanitaria</v>
      </c>
      <c r="V1240" s="1" t="str">
        <f>VLOOKUP(U1240,'Tablas intermedias'!$C$1:$H$222,6,0)</f>
        <v>Si</v>
      </c>
      <c r="W1240" s="1" t="str">
        <f ca="1">IF(O1240&lt;30,"menos de 30 días","más de 30 días")</f>
        <v>menos de 30 días</v>
      </c>
    </row>
    <row r="1241" spans="1:23" ht="14.25" hidden="1" thickTop="1" thickBot="1" x14ac:dyDescent="0.25">
      <c r="A1241" s="17" t="str">
        <f>IF(DetalleExp!H1241='Tablas intermedias'!$A$2,"Ordenes de Compra",IF(DetalleExp!H1241='Tablas intermedias'!$A$3,"Financiamiento Internacional","Legítimo Abono"))</f>
        <v>Ordenes de Compra</v>
      </c>
      <c r="B1241" s="7">
        <f>DetalleExp!E1241</f>
        <v>44325</v>
      </c>
      <c r="C1241" s="1" t="str">
        <f>DetalleExp!A1241</f>
        <v>EX-2021-40946880-APN-DCYT#MS</v>
      </c>
      <c r="D1241" s="1" t="str">
        <f>IF(A1241="Ordenes de Compra",VLOOKUP(C1241,Autogestión!$B$2:$D$5090,3,0),IF(A1241="Legítimo Abono",VLOOKUP(C1241,NoAmpOC!$B$2:$H$988,7,0),"Factura"))</f>
        <v>Factura</v>
      </c>
      <c r="E1241" s="26" t="str">
        <f>IF(A1241="Ordenes de Compra",VLOOKUP($C1241,Autogestión!$B$2:$G$5090,6,0),IF(A1241="Financiamiento Internacional",VLOOKUP($C1241,FinInt!$B$2:$G$508,6,0),"Legítimo Abono"))</f>
        <v>80-0028-CDI17</v>
      </c>
      <c r="F1241" s="26" t="str">
        <f>IF($A1241="Ordenes de Compra","ARS",IF($A1241="Financiamiento Internacional",VLOOKUP($C1241,FinInt!$B$2:$Q$508,15,0),VLOOKUP($C1241,NoAmpOC!$B$2:$T$988,18,0)))</f>
        <v>ARS</v>
      </c>
      <c r="G1241" s="5">
        <f>IF($A1241="Ordenes de Compra",VLOOKUP($C1241,Autogestión!$B$2:$H$5090,7,0),IF($A1241="Financiamiento Internacional",VLOOKUP($C1241,FinInt!$B$2:$Q$1308,16,0),VLOOKUP($C1241,NoAmpOC!$B$2:$T$988,19,0)))</f>
        <v>544243.48</v>
      </c>
      <c r="H1241" s="5">
        <f t="shared" si="57"/>
        <v>544243.48</v>
      </c>
      <c r="I1241" s="26" t="str">
        <f>IF($A1241="Ordenes de Compra",VLOOKUP($C1241,Autogestión!$B$2:$J$5090,9,0),IF($A1241="Financiamiento Internacional",VLOOKUP($C1241,FinInt!$B$2:$G$1555,6,0),"Legitimo Abono"))</f>
        <v>80-1000-CON18</v>
      </c>
      <c r="J1241" s="1" t="str">
        <f>IF($A1241="Ordenes de Compra",VLOOKUP($C1241,Autogestión!$B$2:$R$5090,17,0),IF($A1241="Financiamiento Internacional",VLOOKUP($C1241,FinInt!$B$2:$O$1508,14,0),VLOOKUP($C1241,NoAmpOC!$B$2:$R$988,17,0)))</f>
        <v>CORREO OFICIAL DE LA REPÚBLICA ARGENTINA S.A..</v>
      </c>
      <c r="K1241" s="7" t="str">
        <f>DetalleExp!AP1241</f>
        <v>DNMYTS#MS-REMEDIAR-ADMIN</v>
      </c>
      <c r="L1241" s="7" t="str">
        <f>DetalleExp!AQ1241</f>
        <v>REMEDIAR-ADMIN - Programa remediar - administración</v>
      </c>
      <c r="M1241" s="7" t="str">
        <f>DetalleExp!AR1241</f>
        <v>DNMYTS#MS - Dirección nacional de medicamentos y tecnología sanitaria</v>
      </c>
      <c r="N1241" s="7">
        <f>DetalleExp!AS1241</f>
        <v>44326</v>
      </c>
      <c r="O1241" s="27">
        <f ca="1">ROUNDUP(TODAY()-N1241,0)</f>
        <v>29</v>
      </c>
      <c r="P1241" s="27">
        <f ca="1">ROUNDUP(TODAY()-B1241,0)</f>
        <v>30</v>
      </c>
      <c r="Q1241" s="1" t="str">
        <f>IFERROR(IF(A1241="Ordenes de Compra",VLOOKUP($E1241,'Ordenes de Compra'!$A$2:$E$1712,5,0),"Sin OC"),"Sin dato")</f>
        <v>29.0.0.5.0</v>
      </c>
      <c r="R1241" s="28">
        <f>IFERROR(IF(A1241="Ordenes de Compra",VLOOKUP($I1241,'Ordenes de Compra'!$B$2:$E$1712,3,0),"Sin OC"),"Sin dato")</f>
        <v>473612041.07999998</v>
      </c>
      <c r="S1241" s="1" t="str">
        <f>VLOOKUP($U1241,'Tablas intermedias'!$C$1:$H$222,5,0)</f>
        <v>Programa</v>
      </c>
      <c r="T1241" s="29" t="str">
        <f t="shared" si="58"/>
        <v>OK</v>
      </c>
      <c r="U1241" s="30" t="str">
        <f t="shared" si="59"/>
        <v>DNMYTS#MS-REMEDIAR-ADMINREMEDIAR-ADMIN - Programa remediar - administraciónDNMYTS#MS - Dirección nacional de medicamentos y tecnología sanitaria</v>
      </c>
      <c r="V1241" s="1" t="str">
        <f>VLOOKUP(U1241,'Tablas intermedias'!$C$1:$H$222,6,0)</f>
        <v>Si</v>
      </c>
      <c r="W1241" s="1" t="str">
        <f ca="1">IF(O1241&lt;30,"menos de 30 días","más de 30 días")</f>
        <v>menos de 30 días</v>
      </c>
    </row>
    <row r="1242" spans="1:23" ht="14.25" hidden="1" thickTop="1" thickBot="1" x14ac:dyDescent="0.25">
      <c r="A1242" s="17" t="str">
        <f>IF(DetalleExp!H1242='Tablas intermedias'!$A$2,"Ordenes de Compra",IF(DetalleExp!H1242='Tablas intermedias'!$A$3,"Financiamiento Internacional","Legítimo Abono"))</f>
        <v>Ordenes de Compra</v>
      </c>
      <c r="B1242" s="7">
        <f>DetalleExp!E1242</f>
        <v>44325</v>
      </c>
      <c r="C1242" s="1" t="str">
        <f>DetalleExp!A1242</f>
        <v>EX-2021-40949884-APN-DCYT#MS</v>
      </c>
      <c r="D1242" s="1" t="str">
        <f>IF(A1242="Ordenes de Compra",VLOOKUP(C1242,Autogestión!$B$2:$D$5090,3,0),IF(A1242="Legítimo Abono",VLOOKUP(C1242,NoAmpOC!$B$2:$H$988,7,0),"Factura"))</f>
        <v>Factura</v>
      </c>
      <c r="E1242" s="26" t="str">
        <f>IF(A1242="Ordenes de Compra",VLOOKUP($C1242,Autogestión!$B$2:$G$5090,6,0),IF(A1242="Financiamiento Internacional",VLOOKUP($C1242,FinInt!$B$2:$G$508,6,0),"Legítimo Abono"))</f>
        <v>80-0028-CDI17</v>
      </c>
      <c r="F1242" s="26" t="str">
        <f>IF($A1242="Ordenes de Compra","ARS",IF($A1242="Financiamiento Internacional",VLOOKUP($C1242,FinInt!$B$2:$Q$508,15,0),VLOOKUP($C1242,NoAmpOC!$B$2:$T$988,18,0)))</f>
        <v>ARS</v>
      </c>
      <c r="G1242" s="5">
        <f>IF($A1242="Ordenes de Compra",VLOOKUP($C1242,Autogestión!$B$2:$H$5090,7,0),IF($A1242="Financiamiento Internacional",VLOOKUP($C1242,FinInt!$B$2:$Q$1308,16,0),VLOOKUP($C1242,NoAmpOC!$B$2:$T$988,19,0)))</f>
        <v>729152.59</v>
      </c>
      <c r="H1242" s="5">
        <f t="shared" si="57"/>
        <v>729152.59</v>
      </c>
      <c r="I1242" s="26" t="str">
        <f>IF($A1242="Ordenes de Compra",VLOOKUP($C1242,Autogestión!$B$2:$J$5090,9,0),IF($A1242="Financiamiento Internacional",VLOOKUP($C1242,FinInt!$B$2:$G$1555,6,0),"Legitimo Abono"))</f>
        <v>80-1000-CON18</v>
      </c>
      <c r="J1242" s="1" t="str">
        <f>IF($A1242="Ordenes de Compra",VLOOKUP($C1242,Autogestión!$B$2:$R$5090,17,0),IF($A1242="Financiamiento Internacional",VLOOKUP($C1242,FinInt!$B$2:$O$1508,14,0),VLOOKUP($C1242,NoAmpOC!$B$2:$R$988,17,0)))</f>
        <v>CORREO OFICIAL DE LA REPÚBLICA ARGENTINA S.A..</v>
      </c>
      <c r="K1242" s="7" t="str">
        <f>DetalleExp!AP1242</f>
        <v>DNMYTS#MS-REMEDIAR-ADMIN</v>
      </c>
      <c r="L1242" s="7" t="str">
        <f>DetalleExp!AQ1242</f>
        <v>REMEDIAR-ADMIN - Programa remediar - administración</v>
      </c>
      <c r="M1242" s="7" t="str">
        <f>DetalleExp!AR1242</f>
        <v>DNMYTS#MS - Dirección nacional de medicamentos y tecnología sanitaria</v>
      </c>
      <c r="N1242" s="7">
        <f>DetalleExp!AS1242</f>
        <v>44326</v>
      </c>
      <c r="O1242" s="27">
        <f ca="1">ROUNDUP(TODAY()-N1242,0)</f>
        <v>29</v>
      </c>
      <c r="P1242" s="27">
        <f ca="1">ROUNDUP(TODAY()-B1242,0)</f>
        <v>30</v>
      </c>
      <c r="Q1242" s="1" t="str">
        <f>IFERROR(IF(A1242="Ordenes de Compra",VLOOKUP($E1242,'Ordenes de Compra'!$A$2:$E$1712,5,0),"Sin OC"),"Sin dato")</f>
        <v>29.0.0.5.0</v>
      </c>
      <c r="R1242" s="28">
        <f>IFERROR(IF(A1242="Ordenes de Compra",VLOOKUP($I1242,'Ordenes de Compra'!$B$2:$E$1712,3,0),"Sin OC"),"Sin dato")</f>
        <v>473612041.07999998</v>
      </c>
      <c r="S1242" s="1" t="str">
        <f>VLOOKUP($U1242,'Tablas intermedias'!$C$1:$H$222,5,0)</f>
        <v>Programa</v>
      </c>
      <c r="T1242" s="29" t="str">
        <f t="shared" si="58"/>
        <v>OK</v>
      </c>
      <c r="U1242" s="30" t="str">
        <f t="shared" si="59"/>
        <v>DNMYTS#MS-REMEDIAR-ADMINREMEDIAR-ADMIN - Programa remediar - administraciónDNMYTS#MS - Dirección nacional de medicamentos y tecnología sanitaria</v>
      </c>
      <c r="V1242" s="1" t="str">
        <f>VLOOKUP(U1242,'Tablas intermedias'!$C$1:$H$222,6,0)</f>
        <v>Si</v>
      </c>
      <c r="W1242" s="1" t="str">
        <f ca="1">IF(O1242&lt;30,"menos de 30 días","más de 30 días")</f>
        <v>menos de 30 días</v>
      </c>
    </row>
    <row r="1243" spans="1:23" ht="14.25" hidden="1" thickTop="1" thickBot="1" x14ac:dyDescent="0.25">
      <c r="A1243" s="17" t="str">
        <f>IF(DetalleExp!H1243='Tablas intermedias'!$A$2,"Ordenes de Compra",IF(DetalleExp!H1243='Tablas intermedias'!$A$3,"Financiamiento Internacional","Legítimo Abono"))</f>
        <v>Financiamiento Internacional</v>
      </c>
      <c r="B1243" s="7">
        <f>DetalleExp!E1243</f>
        <v>44326</v>
      </c>
      <c r="C1243" s="48" t="str">
        <f>DetalleExp!A1243</f>
        <v>EX-2021-41027899-APN-DAFYP#MS</v>
      </c>
      <c r="D1243" s="1" t="str">
        <f>IF(A1243="Ordenes de Compra",VLOOKUP(C1243,Autogestión!$B$2:$D$5090,3,0),IF(A1243="Legítimo Abono",VLOOKUP(C1243,NoAmpOC!$B$2:$H$988,7,0),"Factura"))</f>
        <v>Factura</v>
      </c>
      <c r="E1243" s="26" t="str">
        <f>IF(A1243="Ordenes de Compra",VLOOKUP($C1243,Autogestión!$B$2:$G$5090,6,0),IF(A1243="Financiamiento Internacional",VLOOKUP($C1243,FinInt!$B$2:$G$508,6,0),"Legítimo Abono"))</f>
        <v>Consolidación del modelo de Atención Primaria de la Salud a través de la Provisión y Dispensa de Medicamentos Esenciales ¿ Proyectos financiados Organismos Multilaterales Regionales - ARG/15/001 - PNUD</v>
      </c>
      <c r="F1243" s="26" t="str">
        <f>IF($A1243="Ordenes de Compra","ARS",IF($A1243="Financiamiento Internacional",VLOOKUP($C1243,FinInt!$B$2:$Q$508,15,0),VLOOKUP($C1243,NoAmpOC!$B$2:$T$988,18,0)))</f>
        <v>ARS</v>
      </c>
      <c r="G1243" s="5">
        <f>IF($A1243="Ordenes de Compra",VLOOKUP($C1243,Autogestión!$B$2:$H$5090,7,0),IF($A1243="Financiamiento Internacional",VLOOKUP($C1243,FinInt!$B$2:$Q$1308,16,0),VLOOKUP($C1243,NoAmpOC!$B$2:$T$988,19,0)))</f>
        <v>1219589.6599999999</v>
      </c>
      <c r="H1243" s="5">
        <f t="shared" si="57"/>
        <v>1219589.6599999999</v>
      </c>
      <c r="I1243" s="26" t="str">
        <f>IF($A1243="Ordenes de Compra",VLOOKUP($C1243,Autogestión!$B$2:$J$5090,9,0),IF($A1243="Financiamiento Internacional",VLOOKUP($C1243,FinInt!$B$2:$G$1555,6,0),"Legitimo Abono"))</f>
        <v>Consolidación del modelo de Atención Primaria de la Salud a través de la Provisión y Dispensa de Medicamentos Esenciales ¿ Proyectos financiados Organismos Multilaterales Regionales - ARG/15/001 - PNUD</v>
      </c>
      <c r="J1243" s="1" t="str">
        <f>IF($A1243="Ordenes de Compra",VLOOKUP($C1243,Autogestión!$B$2:$R$5090,17,0),IF($A1243="Financiamiento Internacional",VLOOKUP($C1243,FinInt!$B$2:$O$1508,14,0),VLOOKUP($C1243,NoAmpOC!$B$2:$R$988,17,0)))</f>
        <v>ADEA ADMINISTRADORA DE ARCHIVOS SA</v>
      </c>
      <c r="K1243" s="7" t="str">
        <f>DetalleExp!AP1243</f>
        <v>LMOCAMPO</v>
      </c>
      <c r="L1243" s="7" t="str">
        <f>DetalleExp!AQ1243</f>
        <v>REMEDIAR-ADMIN - Programa remediar - administración</v>
      </c>
      <c r="M1243" s="7" t="str">
        <f>DetalleExp!AR1243</f>
        <v>DNMYTS#MS - Dirección nacional de medicamentos y tecnología sanitaria</v>
      </c>
      <c r="N1243" s="7">
        <f>DetalleExp!AS1243</f>
        <v>44337</v>
      </c>
      <c r="O1243" s="27">
        <f ca="1">ROUNDUP(TODAY()-N1243,0)</f>
        <v>18</v>
      </c>
      <c r="P1243" s="27">
        <f ca="1">ROUNDUP(TODAY()-B1243,0)</f>
        <v>29</v>
      </c>
      <c r="Q1243" s="1" t="str">
        <f>IFERROR(IF(A1243="Ordenes de Compra",VLOOKUP($E1243,'Ordenes de Compra'!$A$2:$E$1712,5,0),"Sin OC"),"Sin dato")</f>
        <v>Sin OC</v>
      </c>
      <c r="R1243" s="28" t="str">
        <f>IFERROR(IF(A1243="Ordenes de Compra",VLOOKUP($I1243,'Ordenes de Compra'!$B$2:$E$1712,3,0),"Sin OC"),"Sin dato")</f>
        <v>Sin OC</v>
      </c>
      <c r="S1243" s="1" t="str">
        <f>VLOOKUP($U1243,'Tablas intermedias'!$C$1:$H$222,5,0)</f>
        <v>Programa</v>
      </c>
      <c r="T1243" s="29" t="str">
        <f t="shared" si="58"/>
        <v>OK</v>
      </c>
      <c r="U1243" s="30" t="str">
        <f t="shared" si="59"/>
        <v>LMOCAMPOREMEDIAR-ADMIN - Programa remediar - administraciónDNMYTS#MS - Dirección nacional de medicamentos y tecnología sanitaria</v>
      </c>
      <c r="V1243" s="1" t="str">
        <f>VLOOKUP(U1243,'Tablas intermedias'!$C$1:$H$222,6,0)</f>
        <v>Si</v>
      </c>
      <c r="W1243" s="1" t="str">
        <f ca="1">IF(O1243&lt;30,"menos de 30 días","más de 30 días")</f>
        <v>menos de 30 días</v>
      </c>
    </row>
    <row r="1244" spans="1:23" ht="14.25" hidden="1" thickTop="1" thickBot="1" x14ac:dyDescent="0.25">
      <c r="A1244" s="17" t="str">
        <f>IF(DetalleExp!H1244='Tablas intermedias'!$A$2,"Ordenes de Compra",IF(DetalleExp!H1244='Tablas intermedias'!$A$3,"Financiamiento Internacional","Legítimo Abono"))</f>
        <v>Ordenes de Compra</v>
      </c>
      <c r="B1244" s="7">
        <f>DetalleExp!E1244</f>
        <v>44326</v>
      </c>
      <c r="C1244" s="1" t="str">
        <f>DetalleExp!A1244</f>
        <v>EX-2021-41029205-APN-DCYT#MS</v>
      </c>
      <c r="D1244" s="1" t="str">
        <f>IF(A1244="Ordenes de Compra",VLOOKUP(C1244,Autogestión!$B$2:$D$5090,3,0),IF(A1244="Legítimo Abono",VLOOKUP(C1244,NoAmpOC!$B$2:$H$988,7,0),"Factura"))</f>
        <v>Factura</v>
      </c>
      <c r="E1244" s="26" t="str">
        <f>IF(A1244="Ordenes de Compra",VLOOKUP($C1244,Autogestión!$B$2:$G$5090,6,0),IF(A1244="Financiamiento Internacional",VLOOKUP($C1244,FinInt!$B$2:$G$508,6,0),"Legítimo Abono"))</f>
        <v>80-0020-LPU18</v>
      </c>
      <c r="F1244" s="26" t="str">
        <f>IF($A1244="Ordenes de Compra","ARS",IF($A1244="Financiamiento Internacional",VLOOKUP($C1244,FinInt!$B$2:$Q$508,15,0),VLOOKUP($C1244,NoAmpOC!$B$2:$T$988,18,0)))</f>
        <v>ARS</v>
      </c>
      <c r="G1244" s="5">
        <f>IF($A1244="Ordenes de Compra",VLOOKUP($C1244,Autogestión!$B$2:$H$5090,7,0),IF($A1244="Financiamiento Internacional",VLOOKUP($C1244,FinInt!$B$2:$Q$1308,16,0),VLOOKUP($C1244,NoAmpOC!$B$2:$T$988,19,0)))</f>
        <v>1894323.15</v>
      </c>
      <c r="H1244" s="5">
        <f t="shared" si="57"/>
        <v>1894323.15</v>
      </c>
      <c r="I1244" s="26" t="str">
        <f>IF($A1244="Ordenes de Compra",VLOOKUP($C1244,Autogestión!$B$2:$J$5090,9,0),IF($A1244="Financiamiento Internacional",VLOOKUP($C1244,FinInt!$B$2:$G$1555,6,0),"Legitimo Abono"))</f>
        <v>80-1038-OC20</v>
      </c>
      <c r="J1244" s="1" t="str">
        <f>IF($A1244="Ordenes de Compra",VLOOKUP($C1244,Autogestión!$B$2:$R$5090,17,0),IF($A1244="Financiamiento Internacional",VLOOKUP($C1244,FinInt!$B$2:$O$1508,14,0),VLOOKUP($C1244,NoAmpOC!$B$2:$R$988,17,0)))</f>
        <v>Dr. LAZAR &amp; Cía. S.A.Q.e.I.</v>
      </c>
      <c r="K1244" s="7" t="str">
        <f>DetalleExp!AP1244</f>
        <v>MWEIMAN</v>
      </c>
      <c r="L1244" s="7" t="str">
        <f>DetalleExp!AQ1244</f>
        <v>TESORERIA - Tesorería</v>
      </c>
      <c r="M1244" s="7" t="str">
        <f>DetalleExp!AR1244</f>
        <v>DCYT#MS - Dirección de contabilidad y tesorería</v>
      </c>
      <c r="N1244" s="7">
        <f>DetalleExp!AS1244</f>
        <v>44347</v>
      </c>
      <c r="O1244" s="27">
        <f ca="1">ROUNDUP(TODAY()-N1244,0)</f>
        <v>8</v>
      </c>
      <c r="P1244" s="27">
        <f ca="1">ROUNDUP(TODAY()-B1244,0)</f>
        <v>29</v>
      </c>
      <c r="Q1244" s="1" t="str">
        <f>IFERROR(IF(A1244="Ordenes de Compra",VLOOKUP($E1244,'Ordenes de Compra'!$A$2:$E$1712,5,0),"Sin OC"),"Sin dato")</f>
        <v>25.0.0.41.0</v>
      </c>
      <c r="R1244" s="28">
        <f>IFERROR(IF(A1244="Ordenes de Compra",VLOOKUP($I1244,'Ordenes de Compra'!$B$2:$E$1712,3,0),"Sin OC"),"Sin dato")</f>
        <v>18256385</v>
      </c>
      <c r="S1244" s="1" t="str">
        <f>VLOOKUP($U1244,'Tablas intermedias'!$C$1:$H$222,5,0)</f>
        <v>Tesorería</v>
      </c>
      <c r="T1244" s="29" t="str">
        <f t="shared" si="58"/>
        <v>OK</v>
      </c>
      <c r="U1244" s="30" t="str">
        <f t="shared" si="59"/>
        <v>MWEIMANTESORERIA - TesoreríaDCYT#MS - Dirección de contabilidad y tesorería</v>
      </c>
      <c r="V1244" s="1" t="str">
        <f>VLOOKUP(U1244,'Tablas intermedias'!$C$1:$H$222,6,0)</f>
        <v>No</v>
      </c>
      <c r="W1244" s="1" t="str">
        <f ca="1">IF(O1244&lt;30,"menos de 30 días","más de 30 días")</f>
        <v>menos de 30 días</v>
      </c>
    </row>
    <row r="1245" spans="1:23" ht="14.25" hidden="1" thickTop="1" thickBot="1" x14ac:dyDescent="0.25">
      <c r="A1245" s="17" t="str">
        <f>IF(DetalleExp!H1245='Tablas intermedias'!$A$2,"Ordenes de Compra",IF(DetalleExp!H1245='Tablas intermedias'!$A$3,"Financiamiento Internacional","Legítimo Abono"))</f>
        <v>Financiamiento Internacional</v>
      </c>
      <c r="B1245" s="7">
        <f>DetalleExp!E1245</f>
        <v>44326</v>
      </c>
      <c r="C1245" s="1" t="str">
        <f>DetalleExp!A1245</f>
        <v>EX-2021-41030239-APN-DAFYP#MS</v>
      </c>
      <c r="D1245" s="1" t="str">
        <f>IF(A1245="Ordenes de Compra",VLOOKUP(C1245,Autogestión!$B$2:$D$5090,3,0),IF(A1245="Legítimo Abono",VLOOKUP(C1245,NoAmpOC!$B$2:$H$988,7,0),"Factura"))</f>
        <v>Factura</v>
      </c>
      <c r="E1245" s="26" t="str">
        <f>IF(A1245="Ordenes de Compra",VLOOKUP($C1245,Autogestión!$B$2:$G$5090,6,0),IF(A1245="Financiamiento Internacional",VLOOKUP($C1245,FinInt!$B$2:$G$508,6,0),"Legítimo Abono"))</f>
        <v>Programa de Apoyo al Fortalecimiento de la cobertura pública efectiva de salud y un sistema integrado de provisión de salud de calidad. Proyectos BIRF - ARG/19/014 - PNUD</v>
      </c>
      <c r="F1245" s="26" t="str">
        <f>IF($A1245="Ordenes de Compra","ARS",IF($A1245="Financiamiento Internacional",VLOOKUP($C1245,FinInt!$B$2:$Q$508,15,0),VLOOKUP($C1245,NoAmpOC!$B$2:$T$988,18,0)))</f>
        <v>ARS</v>
      </c>
      <c r="G1245" s="5">
        <f>IF($A1245="Ordenes de Compra",VLOOKUP($C1245,Autogestión!$B$2:$H$5090,7,0),IF($A1245="Financiamiento Internacional",VLOOKUP($C1245,FinInt!$B$2:$Q$1308,16,0),VLOOKUP($C1245,NoAmpOC!$B$2:$T$988,19,0)))</f>
        <v>74091.27</v>
      </c>
      <c r="H1245" s="5">
        <f t="shared" si="57"/>
        <v>74091.27</v>
      </c>
      <c r="I1245" s="26" t="str">
        <f>IF($A1245="Ordenes de Compra",VLOOKUP($C1245,Autogestión!$B$2:$J$5090,9,0),IF($A1245="Financiamiento Internacional",VLOOKUP($C1245,FinInt!$B$2:$G$1555,6,0),"Legitimo Abono"))</f>
        <v>Programa de Apoyo al Fortalecimiento de la cobertura pública efectiva de salud y un sistema integrado de provisión de salud de calidad. Proyectos BIRF - ARG/19/014 - PNUD</v>
      </c>
      <c r="J1245" s="1" t="str">
        <f>IF($A1245="Ordenes de Compra",VLOOKUP($C1245,Autogestión!$B$2:$R$5090,17,0),IF($A1245="Financiamiento Internacional",VLOOKUP($C1245,FinInt!$B$2:$O$1508,14,0),VLOOKUP($C1245,NoAmpOC!$B$2:$R$988,17,0)))</f>
        <v>ADEA ADMINISTRADORA DE ARCHIVOS SA</v>
      </c>
      <c r="K1245" s="7" t="str">
        <f>DetalleExp!AP1245</f>
        <v>DAFYP#MS-ARCHIVO</v>
      </c>
      <c r="L1245" s="7" t="str">
        <f>DetalleExp!AQ1245</f>
        <v>ARCHIVO - Archivo</v>
      </c>
      <c r="M1245" s="7" t="str">
        <f>DetalleExp!AR1245</f>
        <v>DAFYP#MS - Dirección de administración financiera y presupuestaria</v>
      </c>
      <c r="N1245" s="7">
        <f>DetalleExp!AS1245</f>
        <v>44333</v>
      </c>
      <c r="O1245" s="27">
        <f ca="1">ROUNDUP(TODAY()-N1245,0)</f>
        <v>22</v>
      </c>
      <c r="P1245" s="27">
        <f ca="1">ROUNDUP(TODAY()-B1245,0)</f>
        <v>29</v>
      </c>
      <c r="Q1245" s="1" t="str">
        <f>IFERROR(IF(A1245="Ordenes de Compra",VLOOKUP($E1245,'Ordenes de Compra'!$A$2:$E$1712,5,0),"Sin OC"),"Sin dato")</f>
        <v>Sin OC</v>
      </c>
      <c r="R1245" s="28" t="str">
        <f>IFERROR(IF(A1245="Ordenes de Compra",VLOOKUP($I1245,'Ordenes de Compra'!$B$2:$E$1712,3,0),"Sin OC"),"Sin dato")</f>
        <v>Sin OC</v>
      </c>
      <c r="S1245" s="1" t="str">
        <f>VLOOKUP($U1245,'Tablas intermedias'!$C$1:$H$222,5,0)</f>
        <v>DGPFE</v>
      </c>
      <c r="T1245" s="29" t="str">
        <f t="shared" si="58"/>
        <v>OK</v>
      </c>
      <c r="U1245" s="30" t="str">
        <f t="shared" si="59"/>
        <v>DAFYP#MS-ARCHIVOARCHIVO - ArchivoDAFYP#MS - Dirección de administración financiera y presupuestaria</v>
      </c>
      <c r="V1245" s="1" t="str">
        <f>VLOOKUP(U1245,'Tablas intermedias'!$C$1:$H$222,6,0)</f>
        <v>No</v>
      </c>
      <c r="W1245" s="1" t="str">
        <f ca="1">IF(O1245&lt;30,"menos de 30 días","más de 30 días")</f>
        <v>menos de 30 días</v>
      </c>
    </row>
    <row r="1246" spans="1:23" ht="14.25" hidden="1" thickTop="1" thickBot="1" x14ac:dyDescent="0.25">
      <c r="A1246" s="17" t="str">
        <f>IF(DetalleExp!H1246='Tablas intermedias'!$A$2,"Ordenes de Compra",IF(DetalleExp!H1246='Tablas intermedias'!$A$3,"Financiamiento Internacional","Legítimo Abono"))</f>
        <v>Financiamiento Internacional</v>
      </c>
      <c r="B1246" s="7">
        <f>DetalleExp!E1246</f>
        <v>44326</v>
      </c>
      <c r="C1246" s="1" t="str">
        <f>DetalleExp!A1246</f>
        <v>EX-2021-41075723-APN-DAFYP#MS</v>
      </c>
      <c r="D1246" s="1" t="str">
        <f>IF(A1246="Ordenes de Compra",VLOOKUP(C1246,Autogestión!$B$2:$D$5090,3,0),IF(A1246="Legítimo Abono",VLOOKUP(C1246,NoAmpOC!$B$2:$H$988,7,0),"Factura"))</f>
        <v>Factura</v>
      </c>
      <c r="E1246" s="26" t="str">
        <f>IF(A1246="Ordenes de Compra",VLOOKUP($C1246,Autogestión!$B$2:$G$5090,6,0),IF(A1246="Financiamiento Internacional",VLOOKUP($C1246,FinInt!$B$2:$G$508,6,0),"Legítimo Abono"))</f>
        <v>Programa de Apoyo al Fortalecimiento de la cobertura pública efectiva de salud y un sistema integrado de provisión de salud de calidad. Proyectos BIRF - ARG/19/014 - PNUD</v>
      </c>
      <c r="F1246" s="26" t="str">
        <f>IF($A1246="Ordenes de Compra","ARS",IF($A1246="Financiamiento Internacional",VLOOKUP($C1246,FinInt!$B$2:$Q$508,15,0),VLOOKUP($C1246,NoAmpOC!$B$2:$T$988,18,0)))</f>
        <v>ARS</v>
      </c>
      <c r="G1246" s="5">
        <f>IF($A1246="Ordenes de Compra",VLOOKUP($C1246,Autogestión!$B$2:$H$5090,7,0),IF($A1246="Financiamiento Internacional",VLOOKUP($C1246,FinInt!$B$2:$Q$1308,16,0),VLOOKUP($C1246,NoAmpOC!$B$2:$T$988,19,0)))</f>
        <v>186672.75</v>
      </c>
      <c r="H1246" s="5">
        <f t="shared" si="57"/>
        <v>186672.75</v>
      </c>
      <c r="I1246" s="26" t="str">
        <f>IF($A1246="Ordenes de Compra",VLOOKUP($C1246,Autogestión!$B$2:$J$5090,9,0),IF($A1246="Financiamiento Internacional",VLOOKUP($C1246,FinInt!$B$2:$G$1555,6,0),"Legitimo Abono"))</f>
        <v>Programa de Apoyo al Fortalecimiento de la cobertura pública efectiva de salud y un sistema integrado de provisión de salud de calidad. Proyectos BIRF - ARG/19/014 - PNUD</v>
      </c>
      <c r="J1246" s="1" t="str">
        <f>IF($A1246="Ordenes de Compra",VLOOKUP($C1246,Autogestión!$B$2:$R$5090,17,0),IF($A1246="Financiamiento Internacional",VLOOKUP($C1246,FinInt!$B$2:$O$1508,14,0),VLOOKUP($C1246,NoAmpOC!$B$2:$R$988,17,0)))</f>
        <v>Condominio de Lopez y Otros</v>
      </c>
      <c r="K1246" s="7" t="str">
        <f>DetalleExp!AP1246</f>
        <v>DAFYP#MS-ARCHIVO</v>
      </c>
      <c r="L1246" s="7" t="str">
        <f>DetalleExp!AQ1246</f>
        <v>ARCHIVO - Archivo</v>
      </c>
      <c r="M1246" s="7" t="str">
        <f>DetalleExp!AR1246</f>
        <v>DAFYP#MS - Dirección de administración financiera y presupuestaria</v>
      </c>
      <c r="N1246" s="7">
        <f>DetalleExp!AS1246</f>
        <v>44334</v>
      </c>
      <c r="O1246" s="27">
        <f ca="1">ROUNDUP(TODAY()-N1246,0)</f>
        <v>21</v>
      </c>
      <c r="P1246" s="27">
        <f ca="1">ROUNDUP(TODAY()-B1246,0)</f>
        <v>29</v>
      </c>
      <c r="Q1246" s="1" t="str">
        <f>IFERROR(IF(A1246="Ordenes de Compra",VLOOKUP($E1246,'Ordenes de Compra'!$A$2:$E$1712,5,0),"Sin OC"),"Sin dato")</f>
        <v>Sin OC</v>
      </c>
      <c r="R1246" s="28" t="str">
        <f>IFERROR(IF(A1246="Ordenes de Compra",VLOOKUP($I1246,'Ordenes de Compra'!$B$2:$E$1712,3,0),"Sin OC"),"Sin dato")</f>
        <v>Sin OC</v>
      </c>
      <c r="S1246" s="1" t="str">
        <f>VLOOKUP($U1246,'Tablas intermedias'!$C$1:$H$222,5,0)</f>
        <v>DGPFE</v>
      </c>
      <c r="T1246" s="29" t="str">
        <f t="shared" si="58"/>
        <v>OK</v>
      </c>
      <c r="U1246" s="30" t="str">
        <f t="shared" si="59"/>
        <v>DAFYP#MS-ARCHIVOARCHIVO - ArchivoDAFYP#MS - Dirección de administración financiera y presupuestaria</v>
      </c>
      <c r="V1246" s="1" t="str">
        <f>VLOOKUP(U1246,'Tablas intermedias'!$C$1:$H$222,6,0)</f>
        <v>No</v>
      </c>
      <c r="W1246" s="1" t="str">
        <f ca="1">IF(O1246&lt;30,"menos de 30 días","más de 30 días")</f>
        <v>menos de 30 días</v>
      </c>
    </row>
    <row r="1247" spans="1:23" ht="14.25" hidden="1" thickTop="1" thickBot="1" x14ac:dyDescent="0.25">
      <c r="A1247" s="17" t="str">
        <f>IF(DetalleExp!H1247='Tablas intermedias'!$A$2,"Ordenes de Compra",IF(DetalleExp!H1247='Tablas intermedias'!$A$3,"Financiamiento Internacional","Legítimo Abono"))</f>
        <v>Ordenes de Compra</v>
      </c>
      <c r="B1247" s="7">
        <f>DetalleExp!E1247</f>
        <v>44326</v>
      </c>
      <c r="C1247" s="1" t="str">
        <f>DetalleExp!A1247</f>
        <v>EX-2021-41099027-APN-DCYT#MS</v>
      </c>
      <c r="D1247" s="1" t="str">
        <f>IF(A1247="Ordenes de Compra",VLOOKUP(C1247,Autogestión!$B$2:$D$5090,3,0),IF(A1247="Legítimo Abono",VLOOKUP(C1247,NoAmpOC!$B$2:$H$988,7,0),"Factura"))</f>
        <v>Factura</v>
      </c>
      <c r="E1247" s="26" t="str">
        <f>IF(A1247="Ordenes de Compra",VLOOKUP($C1247,Autogestión!$B$2:$G$5090,6,0),IF(A1247="Financiamiento Internacional",VLOOKUP($C1247,FinInt!$B$2:$G$508,6,0),"Legítimo Abono"))</f>
        <v>80-0011-LPU20</v>
      </c>
      <c r="F1247" s="26" t="str">
        <f>IF($A1247="Ordenes de Compra","ARS",IF($A1247="Financiamiento Internacional",VLOOKUP($C1247,FinInt!$B$2:$Q$508,15,0),VLOOKUP($C1247,NoAmpOC!$B$2:$T$988,18,0)))</f>
        <v>ARS</v>
      </c>
      <c r="G1247" s="5">
        <f>IF($A1247="Ordenes de Compra",VLOOKUP($C1247,Autogestión!$B$2:$H$5090,7,0),IF($A1247="Financiamiento Internacional",VLOOKUP($C1247,FinInt!$B$2:$Q$1308,16,0),VLOOKUP($C1247,NoAmpOC!$B$2:$T$988,19,0)))</f>
        <v>2897163</v>
      </c>
      <c r="H1247" s="5">
        <f t="shared" si="57"/>
        <v>2897163</v>
      </c>
      <c r="I1247" s="26" t="str">
        <f>IF($A1247="Ordenes de Compra",VLOOKUP($C1247,Autogestión!$B$2:$J$5090,9,0),IF($A1247="Financiamiento Internacional",VLOOKUP($C1247,FinInt!$B$2:$G$1555,6,0),"Legitimo Abono"))</f>
        <v>80-1066-OC21</v>
      </c>
      <c r="J1247" s="1" t="str">
        <f>IF($A1247="Ordenes de Compra",VLOOKUP($C1247,Autogestión!$B$2:$R$5090,17,0),IF($A1247="Financiamiento Internacional",VLOOKUP($C1247,FinInt!$B$2:$O$1508,14,0),VLOOKUP($C1247,NoAmpOC!$B$2:$R$988,17,0)))</f>
        <v xml:space="preserve">LAFEDAR S.A. </v>
      </c>
      <c r="K1247" s="7" t="str">
        <f>DetalleExp!AP1247</f>
        <v>MWEIMAN</v>
      </c>
      <c r="L1247" s="7" t="str">
        <f>DetalleExp!AQ1247</f>
        <v>TESORERIA - Tesorería</v>
      </c>
      <c r="M1247" s="7" t="str">
        <f>DetalleExp!AR1247</f>
        <v>DCYT#MS - Dirección de contabilidad y tesorería</v>
      </c>
      <c r="N1247" s="7">
        <f>DetalleExp!AS1247</f>
        <v>44347</v>
      </c>
      <c r="O1247" s="27">
        <f ca="1">ROUNDUP(TODAY()-N1247,0)</f>
        <v>8</v>
      </c>
      <c r="P1247" s="27">
        <f ca="1">ROUNDUP(TODAY()-B1247,0)</f>
        <v>29</v>
      </c>
      <c r="Q1247" s="1" t="str">
        <f>IFERROR(IF(A1247="Ordenes de Compra",VLOOKUP($E1247,'Ordenes de Compra'!$A$2:$E$1712,5,0),"Sin OC"),"Sin dato")</f>
        <v>29.0.0.45.0</v>
      </c>
      <c r="R1247" s="28">
        <f>IFERROR(IF(A1247="Ordenes de Compra",VLOOKUP($I1247,'Ordenes de Compra'!$B$2:$E$1712,3,0),"Sin OC"),"Sin dato")</f>
        <v>718933993.19000006</v>
      </c>
      <c r="S1247" s="1" t="str">
        <f>VLOOKUP($U1247,'Tablas intermedias'!$C$1:$H$222,5,0)</f>
        <v>Tesorería</v>
      </c>
      <c r="T1247" s="29" t="str">
        <f t="shared" si="58"/>
        <v>OK</v>
      </c>
      <c r="U1247" s="30" t="str">
        <f t="shared" si="59"/>
        <v>MWEIMANTESORERIA - TesoreríaDCYT#MS - Dirección de contabilidad y tesorería</v>
      </c>
      <c r="V1247" s="1" t="str">
        <f>VLOOKUP(U1247,'Tablas intermedias'!$C$1:$H$222,6,0)</f>
        <v>No</v>
      </c>
      <c r="W1247" s="1" t="str">
        <f ca="1">IF(O1247&lt;30,"menos de 30 días","más de 30 días")</f>
        <v>menos de 30 días</v>
      </c>
    </row>
    <row r="1248" spans="1:23" ht="14.25" hidden="1" thickTop="1" thickBot="1" x14ac:dyDescent="0.25">
      <c r="A1248" s="17" t="str">
        <f>IF(DetalleExp!H1248='Tablas intermedias'!$A$2,"Ordenes de Compra",IF(DetalleExp!H1248='Tablas intermedias'!$A$3,"Financiamiento Internacional","Legítimo Abono"))</f>
        <v>Ordenes de Compra</v>
      </c>
      <c r="B1248" s="7">
        <f>DetalleExp!E1248</f>
        <v>44326</v>
      </c>
      <c r="C1248" s="1" t="str">
        <f>DetalleExp!A1248</f>
        <v>EX-2021-41113293-APN-DCYT#MS</v>
      </c>
      <c r="D1248" s="1" t="str">
        <f>IF(A1248="Ordenes de Compra",VLOOKUP(C1248,Autogestión!$B$2:$D$5090,3,0),IF(A1248="Legítimo Abono",VLOOKUP(C1248,NoAmpOC!$B$2:$H$988,7,0),"Factura"))</f>
        <v>Factura</v>
      </c>
      <c r="E1248" s="26" t="str">
        <f>IF(A1248="Ordenes de Compra",VLOOKUP($C1248,Autogestión!$B$2:$G$5090,6,0),IF(A1248="Financiamiento Internacional",VLOOKUP($C1248,FinInt!$B$2:$G$508,6,0),"Legítimo Abono"))</f>
        <v>80-0028-CDI17</v>
      </c>
      <c r="F1248" s="26" t="str">
        <f>IF($A1248="Ordenes de Compra","ARS",IF($A1248="Financiamiento Internacional",VLOOKUP($C1248,FinInt!$B$2:$Q$508,15,0),VLOOKUP($C1248,NoAmpOC!$B$2:$T$988,18,0)))</f>
        <v>ARS</v>
      </c>
      <c r="G1248" s="5">
        <f>IF($A1248="Ordenes de Compra",VLOOKUP($C1248,Autogestión!$B$2:$H$5090,7,0),IF($A1248="Financiamiento Internacional",VLOOKUP($C1248,FinInt!$B$2:$Q$1308,16,0),VLOOKUP($C1248,NoAmpOC!$B$2:$T$988,19,0)))</f>
        <v>3762296.25</v>
      </c>
      <c r="H1248" s="5">
        <f t="shared" si="57"/>
        <v>3762296.25</v>
      </c>
      <c r="I1248" s="26" t="str">
        <f>IF($A1248="Ordenes de Compra",VLOOKUP($C1248,Autogestión!$B$2:$J$5090,9,0),IF($A1248="Financiamiento Internacional",VLOOKUP($C1248,FinInt!$B$2:$G$1555,6,0),"Legitimo Abono"))</f>
        <v>80-1198-CON20</v>
      </c>
      <c r="J1248" s="1" t="str">
        <f>IF($A1248="Ordenes de Compra",VLOOKUP($C1248,Autogestión!$B$2:$R$5090,17,0),IF($A1248="Financiamiento Internacional",VLOOKUP($C1248,FinInt!$B$2:$O$1508,14,0),VLOOKUP($C1248,NoAmpOC!$B$2:$R$988,17,0)))</f>
        <v>CORREO OFICIAL DE LA REPÚBLICA ARGENTINA S.A..</v>
      </c>
      <c r="K1248" s="7" t="str">
        <f>DetalleExp!AP1248</f>
        <v>APIROLA</v>
      </c>
      <c r="L1248" s="7" t="str">
        <f>DetalleExp!AQ1248</f>
        <v>MESADEENTRADAS - Mesa de entradas</v>
      </c>
      <c r="M1248" s="7" t="str">
        <f>DetalleExp!AR1248</f>
        <v>SSMEIE#MS - Subsecretaría de medicamentos e información estratégica</v>
      </c>
      <c r="N1248" s="7">
        <f>DetalleExp!AS1248</f>
        <v>44347</v>
      </c>
      <c r="O1248" s="27">
        <f ca="1">ROUNDUP(TODAY()-N1248,0)</f>
        <v>8</v>
      </c>
      <c r="P1248" s="27">
        <f ca="1">ROUNDUP(TODAY()-B1248,0)</f>
        <v>29</v>
      </c>
      <c r="Q1248" s="1" t="str">
        <f>IFERROR(IF(A1248="Ordenes de Compra",VLOOKUP($E1248,'Ordenes de Compra'!$A$2:$E$1712,5,0),"Sin OC"),"Sin dato")</f>
        <v>29.0.0.5.0</v>
      </c>
      <c r="R1248" s="28">
        <f>IFERROR(IF(A1248="Ordenes de Compra",VLOOKUP($I1248,'Ordenes de Compra'!$B$2:$E$1712,3,0),"Sin OC"),"Sin dato")</f>
        <v>689171613</v>
      </c>
      <c r="S1248" s="1" t="str">
        <f>VLOOKUP($U1248,'Tablas intermedias'!$C$1:$H$222,5,0)</f>
        <v>Programa</v>
      </c>
      <c r="T1248" s="29" t="str">
        <f t="shared" si="58"/>
        <v>OK</v>
      </c>
      <c r="U1248" s="30" t="str">
        <f t="shared" si="59"/>
        <v>APIROLAMESADEENTRADAS - Mesa de entradasSSMEIE#MS - Subsecretaría de medicamentos e información estratégica</v>
      </c>
      <c r="V1248" s="1" t="str">
        <f>VLOOKUP(U1248,'Tablas intermedias'!$C$1:$H$222,6,0)</f>
        <v>Si</v>
      </c>
      <c r="W1248" s="1" t="str">
        <f ca="1">IF(O1248&lt;30,"menos de 30 días","más de 30 días")</f>
        <v>menos de 30 días</v>
      </c>
    </row>
    <row r="1249" spans="1:23" ht="14.25" hidden="1" thickTop="1" thickBot="1" x14ac:dyDescent="0.25">
      <c r="A1249" s="17" t="str">
        <f>IF(DetalleExp!H1249='Tablas intermedias'!$A$2,"Ordenes de Compra",IF(DetalleExp!H1249='Tablas intermedias'!$A$3,"Financiamiento Internacional","Legítimo Abono"))</f>
        <v>Legítimo Abono</v>
      </c>
      <c r="B1249" s="7">
        <f>DetalleExp!E1249</f>
        <v>44326</v>
      </c>
      <c r="C1249" s="1" t="str">
        <f>DetalleExp!A1249</f>
        <v>EX-2021-41118055-APN-DD#MS</v>
      </c>
      <c r="D1249" s="1" t="str">
        <f>IF(A1249="Ordenes de Compra",VLOOKUP(C1249,Autogestión!$B$2:$D$5090,3,0),IF(A1249="Legítimo Abono",VLOOKUP(C1249,NoAmpOC!$B$2:$H$988,7,0),"Factura"))</f>
        <v>Factura B</v>
      </c>
      <c r="E1249" s="26" t="str">
        <f>IF(A1249="Ordenes de Compra",VLOOKUP($C1249,Autogestión!$B$2:$G$5090,6,0),IF(A1249="Financiamiento Internacional",VLOOKUP($C1249,FinInt!$B$2:$G$508,6,0),"Legítimo Abono"))</f>
        <v>Legítimo Abono</v>
      </c>
      <c r="F1249" s="26" t="str">
        <f>IF($A1249="Ordenes de Compra","ARS",IF($A1249="Financiamiento Internacional",VLOOKUP($C1249,FinInt!$B$2:$Q$508,15,0),VLOOKUP($C1249,NoAmpOC!$B$2:$T$988,18,0)))</f>
        <v>ARS</v>
      </c>
      <c r="G1249" s="5">
        <f>IF($A1249="Ordenes de Compra",VLOOKUP($C1249,Autogestión!$B$2:$H$5090,7,0),IF($A1249="Financiamiento Internacional",VLOOKUP($C1249,FinInt!$B$2:$Q$1308,16,0),VLOOKUP($C1249,NoAmpOC!$B$2:$T$988,19,0)))</f>
        <v>3678512.02</v>
      </c>
      <c r="H1249" s="5">
        <f t="shared" si="57"/>
        <v>3678512.02</v>
      </c>
      <c r="I1249" s="26" t="str">
        <f>IF($A1249="Ordenes de Compra",VLOOKUP($C1249,Autogestión!$B$2:$J$5090,9,0),IF($A1249="Financiamiento Internacional",VLOOKUP($C1249,FinInt!$B$2:$G$1555,6,0),"Legitimo Abono"))</f>
        <v>Legitimo Abono</v>
      </c>
      <c r="J1249" s="1" t="str">
        <f>IF($A1249="Ordenes de Compra",VLOOKUP($C1249,Autogestión!$B$2:$R$5090,17,0),IF($A1249="Financiamiento Internacional",VLOOKUP($C1249,FinInt!$B$2:$O$1508,14,0),VLOOKUP($C1249,NoAmpOC!$B$2:$R$988,17,0)))</f>
        <v>CORREO OFICIAL DE LA REPÚBLICA ARGENTINA S.A..</v>
      </c>
      <c r="K1249" s="7" t="str">
        <f>DetalleExp!AP1249</f>
        <v>DNMYTS#MS-REMEDIAR-ADMIN</v>
      </c>
      <c r="L1249" s="7" t="str">
        <f>DetalleExp!AQ1249</f>
        <v>REMEDIAR-ADMIN - Programa remediar - administración</v>
      </c>
      <c r="M1249" s="7" t="str">
        <f>DetalleExp!AR1249</f>
        <v>DNMYTS#MS - Dirección nacional de medicamentos y tecnología sanitaria</v>
      </c>
      <c r="N1249" s="7">
        <f>DetalleExp!AS1249</f>
        <v>44326</v>
      </c>
      <c r="O1249" s="27">
        <f ca="1">ROUNDUP(TODAY()-N1249,0)</f>
        <v>29</v>
      </c>
      <c r="P1249" s="27">
        <f ca="1">ROUNDUP(TODAY()-B1249,0)</f>
        <v>29</v>
      </c>
      <c r="Q1249" s="1" t="str">
        <f>IFERROR(IF(A1249="Ordenes de Compra",VLOOKUP($E1249,'Ordenes de Compra'!$A$2:$E$1712,5,0),"Sin OC"),"Sin dato")</f>
        <v>Sin OC</v>
      </c>
      <c r="R1249" s="28" t="str">
        <f>IFERROR(IF(A1249="Ordenes de Compra",VLOOKUP($I1249,'Ordenes de Compra'!$B$2:$E$1712,3,0),"Sin OC"),"Sin dato")</f>
        <v>Sin OC</v>
      </c>
      <c r="S1249" s="1" t="str">
        <f>VLOOKUP($U1249,'Tablas intermedias'!$C$1:$H$222,5,0)</f>
        <v>Programa</v>
      </c>
      <c r="T1249" s="29" t="str">
        <f t="shared" si="58"/>
        <v>OK</v>
      </c>
      <c r="U1249" s="30" t="str">
        <f t="shared" si="59"/>
        <v>DNMYTS#MS-REMEDIAR-ADMINREMEDIAR-ADMIN - Programa remediar - administraciónDNMYTS#MS - Dirección nacional de medicamentos y tecnología sanitaria</v>
      </c>
      <c r="V1249" s="1" t="str">
        <f>VLOOKUP(U1249,'Tablas intermedias'!$C$1:$H$222,6,0)</f>
        <v>Si</v>
      </c>
      <c r="W1249" s="1" t="str">
        <f ca="1">IF(O1249&lt;30,"menos de 30 días","más de 30 días")</f>
        <v>menos de 30 días</v>
      </c>
    </row>
    <row r="1250" spans="1:23" ht="14.25" hidden="1" thickTop="1" thickBot="1" x14ac:dyDescent="0.25">
      <c r="A1250" s="17" t="str">
        <f>IF(DetalleExp!H1250='Tablas intermedias'!$A$2,"Ordenes de Compra",IF(DetalleExp!H1250='Tablas intermedias'!$A$3,"Financiamiento Internacional","Legítimo Abono"))</f>
        <v>Legítimo Abono</v>
      </c>
      <c r="B1250" s="7">
        <f>DetalleExp!E1250</f>
        <v>44326</v>
      </c>
      <c r="C1250" s="1" t="str">
        <f>DetalleExp!A1250</f>
        <v>EX-2021-41141633-APN-DD#MS</v>
      </c>
      <c r="D1250" s="1" t="str">
        <f>IF(A1250="Ordenes de Compra",VLOOKUP(C1250,Autogestión!$B$2:$D$5090,3,0),IF(A1250="Legítimo Abono",VLOOKUP(C1250,NoAmpOC!$B$2:$H$988,7,0),"Factura"))</f>
        <v>Factura B</v>
      </c>
      <c r="E1250" s="26" t="str">
        <f>IF(A1250="Ordenes de Compra",VLOOKUP($C1250,Autogestión!$B$2:$G$5090,6,0),IF(A1250="Financiamiento Internacional",VLOOKUP($C1250,FinInt!$B$2:$G$508,6,0),"Legítimo Abono"))</f>
        <v>Legítimo Abono</v>
      </c>
      <c r="F1250" s="26" t="str">
        <f>IF($A1250="Ordenes de Compra","ARS",IF($A1250="Financiamiento Internacional",VLOOKUP($C1250,FinInt!$B$2:$Q$508,15,0),VLOOKUP($C1250,NoAmpOC!$B$2:$T$988,18,0)))</f>
        <v>ARS</v>
      </c>
      <c r="G1250" s="5">
        <f>IF($A1250="Ordenes de Compra",VLOOKUP($C1250,Autogestión!$B$2:$H$5090,7,0),IF($A1250="Financiamiento Internacional",VLOOKUP($C1250,FinInt!$B$2:$Q$1308,16,0),VLOOKUP($C1250,NoAmpOC!$B$2:$T$988,19,0)))</f>
        <v>46144800</v>
      </c>
      <c r="H1250" s="5">
        <f t="shared" si="57"/>
        <v>46144800</v>
      </c>
      <c r="I1250" s="26" t="str">
        <f>IF($A1250="Ordenes de Compra",VLOOKUP($C1250,Autogestión!$B$2:$J$5090,9,0),IF($A1250="Financiamiento Internacional",VLOOKUP($C1250,FinInt!$B$2:$G$1555,6,0),"Legitimo Abono"))</f>
        <v>Legitimo Abono</v>
      </c>
      <c r="J1250" s="1" t="str">
        <f>IF($A1250="Ordenes de Compra",VLOOKUP($C1250,Autogestión!$B$2:$R$5090,17,0),IF($A1250="Financiamiento Internacional",VLOOKUP($C1250,FinInt!$B$2:$O$1508,14,0),VLOOKUP($C1250,NoAmpOC!$B$2:$R$988,17,0)))</f>
        <v>LEISTUNG INGENIERÍA S.R.L</v>
      </c>
      <c r="K1250" s="7" t="str">
        <f>DetalleExp!AP1250</f>
        <v>ASCROFANI</v>
      </c>
      <c r="L1250" s="7" t="str">
        <f>DetalleExp!AQ1250</f>
        <v>PVD - Pvd dirección de despacho</v>
      </c>
      <c r="M1250" s="7" t="str">
        <f>DetalleExp!AR1250</f>
        <v>DD#MS - Dirección de despacho</v>
      </c>
      <c r="N1250" s="7">
        <f>DetalleExp!AS1250</f>
        <v>44350</v>
      </c>
      <c r="O1250" s="27">
        <f ca="1">ROUNDUP(TODAY()-N1250,0)</f>
        <v>5</v>
      </c>
      <c r="P1250" s="27">
        <f ca="1">ROUNDUP(TODAY()-B1250,0)</f>
        <v>29</v>
      </c>
      <c r="Q1250" s="1" t="str">
        <f>IFERROR(IF(A1250="Ordenes de Compra",VLOOKUP($E1250,'Ordenes de Compra'!$A$2:$E$1712,5,0),"Sin OC"),"Sin dato")</f>
        <v>Sin OC</v>
      </c>
      <c r="R1250" s="28" t="str">
        <f>IFERROR(IF(A1250="Ordenes de Compra",VLOOKUP($I1250,'Ordenes de Compra'!$B$2:$E$1712,3,0),"Sin OC"),"Sin dato")</f>
        <v>Sin OC</v>
      </c>
      <c r="S1250" s="1" t="str">
        <f>VLOOKUP($U1250,'Tablas intermedias'!$C$1:$H$222,5,0)</f>
        <v>Mesa de entradas</v>
      </c>
      <c r="T1250" s="29" t="str">
        <f t="shared" si="58"/>
        <v>OK</v>
      </c>
      <c r="U1250" s="30" t="str">
        <f t="shared" si="59"/>
        <v>ASCROFANIPVD - Pvd dirección de despachoDD#MS - Dirección de despacho</v>
      </c>
      <c r="V1250" s="1" t="str">
        <f>VLOOKUP(U1250,'Tablas intermedias'!$C$1:$H$222,6,0)</f>
        <v>Si</v>
      </c>
      <c r="W1250" s="1" t="str">
        <f ca="1">IF(O1250&lt;30,"menos de 30 días","más de 30 días")</f>
        <v>menos de 30 días</v>
      </c>
    </row>
    <row r="1251" spans="1:23" ht="14.25" hidden="1" thickTop="1" thickBot="1" x14ac:dyDescent="0.25">
      <c r="A1251" s="17" t="str">
        <f>IF(DetalleExp!H1251='Tablas intermedias'!$A$2,"Ordenes de Compra",IF(DetalleExp!H1251='Tablas intermedias'!$A$3,"Financiamiento Internacional","Legítimo Abono"))</f>
        <v>Legítimo Abono</v>
      </c>
      <c r="B1251" s="7">
        <f>DetalleExp!E1251</f>
        <v>44326</v>
      </c>
      <c r="C1251" s="1" t="str">
        <f>DetalleExp!A1251</f>
        <v>EX-2021-41184121-APN-DD#MS</v>
      </c>
      <c r="D1251" s="1" t="str">
        <f>IF(A1251="Ordenes de Compra",VLOOKUP(C1251,Autogestión!$B$2:$D$5090,3,0),IF(A1251="Legítimo Abono",VLOOKUP(C1251,NoAmpOC!$B$2:$H$988,7,0),"Factura"))</f>
        <v>Factura B</v>
      </c>
      <c r="E1251" s="26" t="str">
        <f>IF(A1251="Ordenes de Compra",VLOOKUP($C1251,Autogestión!$B$2:$G$5090,6,0),IF(A1251="Financiamiento Internacional",VLOOKUP($C1251,FinInt!$B$2:$G$508,6,0),"Legítimo Abono"))</f>
        <v>Legítimo Abono</v>
      </c>
      <c r="F1251" s="26" t="str">
        <f>IF($A1251="Ordenes de Compra","ARS",IF($A1251="Financiamiento Internacional",VLOOKUP($C1251,FinInt!$B$2:$Q$508,15,0),VLOOKUP($C1251,NoAmpOC!$B$2:$T$988,18,0)))</f>
        <v>ARS</v>
      </c>
      <c r="G1251" s="5">
        <f>IF($A1251="Ordenes de Compra",VLOOKUP($C1251,Autogestión!$B$2:$H$5090,7,0),IF($A1251="Financiamiento Internacional",VLOOKUP($C1251,FinInt!$B$2:$Q$1308,16,0),VLOOKUP($C1251,NoAmpOC!$B$2:$T$988,19,0)))</f>
        <v>925618.04</v>
      </c>
      <c r="H1251" s="5">
        <f t="shared" si="57"/>
        <v>925618.04</v>
      </c>
      <c r="I1251" s="26" t="str">
        <f>IF($A1251="Ordenes de Compra",VLOOKUP($C1251,Autogestión!$B$2:$J$5090,9,0),IF($A1251="Financiamiento Internacional",VLOOKUP($C1251,FinInt!$B$2:$G$1555,6,0),"Legitimo Abono"))</f>
        <v>Legitimo Abono</v>
      </c>
      <c r="J1251" s="1" t="str">
        <f>IF($A1251="Ordenes de Compra",VLOOKUP($C1251,Autogestión!$B$2:$R$5090,17,0),IF($A1251="Financiamiento Internacional",VLOOKUP($C1251,FinInt!$B$2:$O$1508,14,0),VLOOKUP($C1251,NoAmpOC!$B$2:$R$988,17,0)))</f>
        <v>CORREO OFICIAL DE LA REPÚBLICA ARGENTINA S.A..</v>
      </c>
      <c r="K1251" s="7" t="str">
        <f>DetalleExp!AP1251</f>
        <v>DNMYTS#MS-REMEDIAR-ADMIN</v>
      </c>
      <c r="L1251" s="7" t="str">
        <f>DetalleExp!AQ1251</f>
        <v>REMEDIAR-ADMIN - Programa remediar - administración</v>
      </c>
      <c r="M1251" s="7" t="str">
        <f>DetalleExp!AR1251</f>
        <v>DNMYTS#MS - Dirección nacional de medicamentos y tecnología sanitaria</v>
      </c>
      <c r="N1251" s="7">
        <f>DetalleExp!AS1251</f>
        <v>44326</v>
      </c>
      <c r="O1251" s="27">
        <f ca="1">ROUNDUP(TODAY()-N1251,0)</f>
        <v>29</v>
      </c>
      <c r="P1251" s="27">
        <f ca="1">ROUNDUP(TODAY()-B1251,0)</f>
        <v>29</v>
      </c>
      <c r="Q1251" s="1" t="str">
        <f>IFERROR(IF(A1251="Ordenes de Compra",VLOOKUP($E1251,'Ordenes de Compra'!$A$2:$E$1712,5,0),"Sin OC"),"Sin dato")</f>
        <v>Sin OC</v>
      </c>
      <c r="R1251" s="28" t="str">
        <f>IFERROR(IF(A1251="Ordenes de Compra",VLOOKUP($I1251,'Ordenes de Compra'!$B$2:$E$1712,3,0),"Sin OC"),"Sin dato")</f>
        <v>Sin OC</v>
      </c>
      <c r="S1251" s="1" t="str">
        <f>VLOOKUP($U1251,'Tablas intermedias'!$C$1:$H$222,5,0)</f>
        <v>Programa</v>
      </c>
      <c r="T1251" s="29" t="str">
        <f t="shared" si="58"/>
        <v>OK</v>
      </c>
      <c r="U1251" s="30" t="str">
        <f t="shared" si="59"/>
        <v>DNMYTS#MS-REMEDIAR-ADMINREMEDIAR-ADMIN - Programa remediar - administraciónDNMYTS#MS - Dirección nacional de medicamentos y tecnología sanitaria</v>
      </c>
      <c r="V1251" s="1" t="str">
        <f>VLOOKUP(U1251,'Tablas intermedias'!$C$1:$H$222,6,0)</f>
        <v>Si</v>
      </c>
      <c r="W1251" s="1" t="str">
        <f ca="1">IF(O1251&lt;30,"menos de 30 días","más de 30 días")</f>
        <v>menos de 30 días</v>
      </c>
    </row>
    <row r="1252" spans="1:23" ht="14.25" hidden="1" thickTop="1" thickBot="1" x14ac:dyDescent="0.25">
      <c r="A1252" s="17" t="str">
        <f>IF(DetalleExp!H1252='Tablas intermedias'!$A$2,"Ordenes de Compra",IF(DetalleExp!H1252='Tablas intermedias'!$A$3,"Financiamiento Internacional","Legítimo Abono"))</f>
        <v>Ordenes de Compra</v>
      </c>
      <c r="B1252" s="7">
        <f>DetalleExp!E1252</f>
        <v>44326</v>
      </c>
      <c r="C1252" s="1" t="str">
        <f>DetalleExp!A1252</f>
        <v>EX-2021-41198368-APN-DCYT#MS</v>
      </c>
      <c r="D1252" s="1" t="str">
        <f>IF(A1252="Ordenes de Compra",VLOOKUP(C1252,Autogestión!$B$2:$D$5090,3,0),IF(A1252="Legítimo Abono",VLOOKUP(C1252,NoAmpOC!$B$2:$H$988,7,0),"Factura"))</f>
        <v>Factura</v>
      </c>
      <c r="E1252" s="26" t="str">
        <f>IF(A1252="Ordenes de Compra",VLOOKUP($C1252,Autogestión!$B$2:$G$5090,6,0),IF(A1252="Financiamiento Internacional",VLOOKUP($C1252,FinInt!$B$2:$G$508,6,0),"Legítimo Abono"))</f>
        <v>80-0016-LPU18</v>
      </c>
      <c r="F1252" s="26" t="str">
        <f>IF($A1252="Ordenes de Compra","ARS",IF($A1252="Financiamiento Internacional",VLOOKUP($C1252,FinInt!$B$2:$Q$508,15,0),VLOOKUP($C1252,NoAmpOC!$B$2:$T$988,18,0)))</f>
        <v>ARS</v>
      </c>
      <c r="G1252" s="5">
        <f>IF($A1252="Ordenes de Compra",VLOOKUP($C1252,Autogestión!$B$2:$H$5090,7,0),IF($A1252="Financiamiento Internacional",VLOOKUP($C1252,FinInt!$B$2:$Q$1308,16,0),VLOOKUP($C1252,NoAmpOC!$B$2:$T$988,19,0)))</f>
        <v>1082400</v>
      </c>
      <c r="H1252" s="5">
        <f t="shared" si="57"/>
        <v>1082400</v>
      </c>
      <c r="I1252" s="26" t="str">
        <f>IF($A1252="Ordenes de Compra",VLOOKUP($C1252,Autogestión!$B$2:$J$5090,9,0),IF($A1252="Financiamiento Internacional",VLOOKUP($C1252,FinInt!$B$2:$G$1555,6,0),"Legitimo Abono"))</f>
        <v>80-1119-OC19</v>
      </c>
      <c r="J1252" s="1" t="str">
        <f>IF($A1252="Ordenes de Compra",VLOOKUP($C1252,Autogestión!$B$2:$R$5090,17,0),IF($A1252="Financiamiento Internacional",VLOOKUP($C1252,FinInt!$B$2:$O$1508,14,0),VLOOKUP($C1252,NoAmpOC!$B$2:$R$988,17,0)))</f>
        <v>LECTUS S.A.</v>
      </c>
      <c r="K1252" s="7" t="str">
        <f>DetalleExp!AP1252</f>
        <v>DCYT#MS-TESORERIA</v>
      </c>
      <c r="L1252" s="7" t="str">
        <f>DetalleExp!AQ1252</f>
        <v>TESORERIA - Tesorería</v>
      </c>
      <c r="M1252" s="7" t="str">
        <f>DetalleExp!AR1252</f>
        <v>DCYT#MS - Dirección de contabilidad y tesorería</v>
      </c>
      <c r="N1252" s="7">
        <f>DetalleExp!AS1252</f>
        <v>44347</v>
      </c>
      <c r="O1252" s="27">
        <f ca="1">ROUNDUP(TODAY()-N1252,0)</f>
        <v>8</v>
      </c>
      <c r="P1252" s="27">
        <f ca="1">ROUNDUP(TODAY()-B1252,0)</f>
        <v>29</v>
      </c>
      <c r="Q1252" s="1" t="str">
        <f>IFERROR(IF(A1252="Ordenes de Compra",VLOOKUP($E1252,'Ordenes de Compra'!$A$2:$E$1712,5,0),"Sin OC"),"Sin dato")</f>
        <v>22.0.0.41.0</v>
      </c>
      <c r="R1252" s="28">
        <f>IFERROR(IF(A1252="Ordenes de Compra",VLOOKUP($I1252,'Ordenes de Compra'!$B$2:$E$1712,3,0),"Sin OC"),"Sin dato")</f>
        <v>65600000</v>
      </c>
      <c r="S1252" s="1" t="str">
        <f>VLOOKUP($U1252,'Tablas intermedias'!$C$1:$H$222,5,0)</f>
        <v>Tesorería</v>
      </c>
      <c r="T1252" s="29" t="str">
        <f t="shared" si="58"/>
        <v>OK</v>
      </c>
      <c r="U1252" s="30" t="str">
        <f t="shared" si="59"/>
        <v>DCYT#MS-TESORERIATESORERIA - TesoreríaDCYT#MS - Dirección de contabilidad y tesorería</v>
      </c>
      <c r="V1252" s="1" t="str">
        <f>VLOOKUP(U1252,'Tablas intermedias'!$C$1:$H$222,6,0)</f>
        <v>No</v>
      </c>
      <c r="W1252" s="1" t="str">
        <f ca="1">IF(O1252&lt;30,"menos de 30 días","más de 30 días")</f>
        <v>menos de 30 días</v>
      </c>
    </row>
    <row r="1253" spans="1:23" ht="14.25" hidden="1" thickTop="1" thickBot="1" x14ac:dyDescent="0.25">
      <c r="A1253" s="17" t="str">
        <f>IF(DetalleExp!H1253='Tablas intermedias'!$A$2,"Ordenes de Compra",IF(DetalleExp!H1253='Tablas intermedias'!$A$3,"Financiamiento Internacional","Legítimo Abono"))</f>
        <v>Legítimo Abono</v>
      </c>
      <c r="B1253" s="7">
        <f>DetalleExp!E1253</f>
        <v>44326</v>
      </c>
      <c r="C1253" s="1" t="str">
        <f>DetalleExp!A1253</f>
        <v>EX-2021-41247038-APN-DD#MS</v>
      </c>
      <c r="D1253" s="1" t="str">
        <f>IF(A1253="Ordenes de Compra",VLOOKUP(C1253,Autogestión!$B$2:$D$5090,3,0),IF(A1253="Legítimo Abono",VLOOKUP(C1253,NoAmpOC!$B$2:$H$988,7,0),"Factura"))</f>
        <v>Factura B</v>
      </c>
      <c r="E1253" s="26" t="str">
        <f>IF(A1253="Ordenes de Compra",VLOOKUP($C1253,Autogestión!$B$2:$G$5090,6,0),IF(A1253="Financiamiento Internacional",VLOOKUP($C1253,FinInt!$B$2:$G$508,6,0),"Legítimo Abono"))</f>
        <v>Legítimo Abono</v>
      </c>
      <c r="F1253" s="26" t="str">
        <f>IF($A1253="Ordenes de Compra","ARS",IF($A1253="Financiamiento Internacional",VLOOKUP($C1253,FinInt!$B$2:$Q$508,15,0),VLOOKUP($C1253,NoAmpOC!$B$2:$T$988,18,0)))</f>
        <v>ARS</v>
      </c>
      <c r="G1253" s="5">
        <f>IF($A1253="Ordenes de Compra",VLOOKUP($C1253,Autogestión!$B$2:$H$5090,7,0),IF($A1253="Financiamiento Internacional",VLOOKUP($C1253,FinInt!$B$2:$Q$1308,16,0),VLOOKUP($C1253,NoAmpOC!$B$2:$T$988,19,0)))</f>
        <v>2332858.5</v>
      </c>
      <c r="H1253" s="5">
        <f t="shared" si="57"/>
        <v>2332858.5</v>
      </c>
      <c r="I1253" s="26" t="str">
        <f>IF($A1253="Ordenes de Compra",VLOOKUP($C1253,Autogestión!$B$2:$J$5090,9,0),IF($A1253="Financiamiento Internacional",VLOOKUP($C1253,FinInt!$B$2:$G$1555,6,0),"Legitimo Abono"))</f>
        <v>Legitimo Abono</v>
      </c>
      <c r="J1253" s="1" t="str">
        <f>IF($A1253="Ordenes de Compra",VLOOKUP($C1253,Autogestión!$B$2:$R$5090,17,0),IF($A1253="Financiamiento Internacional",VLOOKUP($C1253,FinInt!$B$2:$O$1508,14,0),VLOOKUP($C1253,NoAmpOC!$B$2:$R$988,17,0)))</f>
        <v>CORREO OFICIAL DE LA REPÚBLICA ARGENTINA S.A..</v>
      </c>
      <c r="K1253" s="7" t="str">
        <f>DetalleExp!AP1253</f>
        <v>DNMYTS#MS-REMEDIAR-ADMIN</v>
      </c>
      <c r="L1253" s="7" t="str">
        <f>DetalleExp!AQ1253</f>
        <v>REMEDIAR-ADMIN - Programa remediar - administración</v>
      </c>
      <c r="M1253" s="7" t="str">
        <f>DetalleExp!AR1253</f>
        <v>DNMYTS#MS - Dirección nacional de medicamentos y tecnología sanitaria</v>
      </c>
      <c r="N1253" s="7">
        <f>DetalleExp!AS1253</f>
        <v>44327</v>
      </c>
      <c r="O1253" s="27">
        <f ca="1">ROUNDUP(TODAY()-N1253,0)</f>
        <v>28</v>
      </c>
      <c r="P1253" s="27">
        <f ca="1">ROUNDUP(TODAY()-B1253,0)</f>
        <v>29</v>
      </c>
      <c r="Q1253" s="1" t="str">
        <f>IFERROR(IF(A1253="Ordenes de Compra",VLOOKUP($E1253,'Ordenes de Compra'!$A$2:$E$1712,5,0),"Sin OC"),"Sin dato")</f>
        <v>Sin OC</v>
      </c>
      <c r="R1253" s="28" t="str">
        <f>IFERROR(IF(A1253="Ordenes de Compra",VLOOKUP($I1253,'Ordenes de Compra'!$B$2:$E$1712,3,0),"Sin OC"),"Sin dato")</f>
        <v>Sin OC</v>
      </c>
      <c r="S1253" s="1" t="str">
        <f>VLOOKUP($U1253,'Tablas intermedias'!$C$1:$H$222,5,0)</f>
        <v>Programa</v>
      </c>
      <c r="T1253" s="29" t="str">
        <f t="shared" si="58"/>
        <v>OK</v>
      </c>
      <c r="U1253" s="30" t="str">
        <f t="shared" si="59"/>
        <v>DNMYTS#MS-REMEDIAR-ADMINREMEDIAR-ADMIN - Programa remediar - administraciónDNMYTS#MS - Dirección nacional de medicamentos y tecnología sanitaria</v>
      </c>
      <c r="V1253" s="1" t="str">
        <f>VLOOKUP(U1253,'Tablas intermedias'!$C$1:$H$222,6,0)</f>
        <v>Si</v>
      </c>
      <c r="W1253" s="1" t="str">
        <f ca="1">IF(O1253&lt;30,"menos de 30 días","más de 30 días")</f>
        <v>menos de 30 días</v>
      </c>
    </row>
    <row r="1254" spans="1:23" ht="14.25" hidden="1" thickTop="1" thickBot="1" x14ac:dyDescent="0.25">
      <c r="A1254" s="17" t="str">
        <f>IF(DetalleExp!H1254='Tablas intermedias'!$A$2,"Ordenes de Compra",IF(DetalleExp!H1254='Tablas intermedias'!$A$3,"Financiamiento Internacional","Legítimo Abono"))</f>
        <v>Legítimo Abono</v>
      </c>
      <c r="B1254" s="7">
        <f>DetalleExp!E1254</f>
        <v>44326</v>
      </c>
      <c r="C1254" s="1" t="str">
        <f>DetalleExp!A1254</f>
        <v>EX-2021-41295101-APN-DD#MS</v>
      </c>
      <c r="D1254" s="1" t="str">
        <f>IF(A1254="Ordenes de Compra",VLOOKUP(C1254,Autogestión!$B$2:$D$5090,3,0),IF(A1254="Legítimo Abono",VLOOKUP(C1254,NoAmpOC!$B$2:$H$988,7,0),"Factura"))</f>
        <v>Factura B</v>
      </c>
      <c r="E1254" s="26" t="str">
        <f>IF(A1254="Ordenes de Compra",VLOOKUP($C1254,Autogestión!$B$2:$G$5090,6,0),IF(A1254="Financiamiento Internacional",VLOOKUP($C1254,FinInt!$B$2:$G$508,6,0),"Legítimo Abono"))</f>
        <v>Legítimo Abono</v>
      </c>
      <c r="F1254" s="26" t="str">
        <f>IF($A1254="Ordenes de Compra","ARS",IF($A1254="Financiamiento Internacional",VLOOKUP($C1254,FinInt!$B$2:$Q$508,15,0),VLOOKUP($C1254,NoAmpOC!$B$2:$T$988,18,0)))</f>
        <v>ARS</v>
      </c>
      <c r="G1254" s="5">
        <f>IF($A1254="Ordenes de Compra",VLOOKUP($C1254,Autogestión!$B$2:$H$5090,7,0),IF($A1254="Financiamiento Internacional",VLOOKUP($C1254,FinInt!$B$2:$Q$1308,16,0),VLOOKUP($C1254,NoAmpOC!$B$2:$T$988,19,0)))</f>
        <v>3981879.33</v>
      </c>
      <c r="H1254" s="5">
        <f t="shared" si="57"/>
        <v>3981879.33</v>
      </c>
      <c r="I1254" s="26" t="str">
        <f>IF($A1254="Ordenes de Compra",VLOOKUP($C1254,Autogestión!$B$2:$J$5090,9,0),IF($A1254="Financiamiento Internacional",VLOOKUP($C1254,FinInt!$B$2:$G$1555,6,0),"Legitimo Abono"))</f>
        <v>Legitimo Abono</v>
      </c>
      <c r="J1254" s="1" t="str">
        <f>IF($A1254="Ordenes de Compra",VLOOKUP($C1254,Autogestión!$B$2:$R$5090,17,0),IF($A1254="Financiamiento Internacional",VLOOKUP($C1254,FinInt!$B$2:$O$1508,14,0),VLOOKUP($C1254,NoAmpOC!$B$2:$R$988,17,0)))</f>
        <v>CORREO OFICIAL DE LA REPÚBLICA ARGENTINA S.A..</v>
      </c>
      <c r="K1254" s="7" t="str">
        <f>DetalleExp!AP1254</f>
        <v>DNMYTS#MS-REMEDIAR-ADMIN</v>
      </c>
      <c r="L1254" s="7" t="str">
        <f>DetalleExp!AQ1254</f>
        <v>REMEDIAR-ADMIN - Programa remediar - administración</v>
      </c>
      <c r="M1254" s="7" t="str">
        <f>DetalleExp!AR1254</f>
        <v>DNMYTS#MS - Dirección nacional de medicamentos y tecnología sanitaria</v>
      </c>
      <c r="N1254" s="7">
        <f>DetalleExp!AS1254</f>
        <v>44327</v>
      </c>
      <c r="O1254" s="27">
        <f ca="1">ROUNDUP(TODAY()-N1254,0)</f>
        <v>28</v>
      </c>
      <c r="P1254" s="27">
        <f ca="1">ROUNDUP(TODAY()-B1254,0)</f>
        <v>29</v>
      </c>
      <c r="Q1254" s="1" t="str">
        <f>IFERROR(IF(A1254="Ordenes de Compra",VLOOKUP($E1254,'Ordenes de Compra'!$A$2:$E$1712,5,0),"Sin OC"),"Sin dato")</f>
        <v>Sin OC</v>
      </c>
      <c r="R1254" s="28" t="str">
        <f>IFERROR(IF(A1254="Ordenes de Compra",VLOOKUP($I1254,'Ordenes de Compra'!$B$2:$E$1712,3,0),"Sin OC"),"Sin dato")</f>
        <v>Sin OC</v>
      </c>
      <c r="S1254" s="1" t="str">
        <f>VLOOKUP($U1254,'Tablas intermedias'!$C$1:$H$222,5,0)</f>
        <v>Programa</v>
      </c>
      <c r="T1254" s="29" t="str">
        <f t="shared" si="58"/>
        <v>OK</v>
      </c>
      <c r="U1254" s="30" t="str">
        <f t="shared" si="59"/>
        <v>DNMYTS#MS-REMEDIAR-ADMINREMEDIAR-ADMIN - Programa remediar - administraciónDNMYTS#MS - Dirección nacional de medicamentos y tecnología sanitaria</v>
      </c>
      <c r="V1254" s="1" t="str">
        <f>VLOOKUP(U1254,'Tablas intermedias'!$C$1:$H$222,6,0)</f>
        <v>Si</v>
      </c>
      <c r="W1254" s="1" t="str">
        <f ca="1">IF(O1254&lt;30,"menos de 30 días","más de 30 días")</f>
        <v>menos de 30 días</v>
      </c>
    </row>
    <row r="1255" spans="1:23" ht="14.25" hidden="1" thickTop="1" thickBot="1" x14ac:dyDescent="0.25">
      <c r="A1255" s="17" t="str">
        <f>IF(DetalleExp!H1255='Tablas intermedias'!$A$2,"Ordenes de Compra",IF(DetalleExp!H1255='Tablas intermedias'!$A$3,"Financiamiento Internacional","Legítimo Abono"))</f>
        <v>Legítimo Abono</v>
      </c>
      <c r="B1255" s="7">
        <f>DetalleExp!E1255</f>
        <v>44326</v>
      </c>
      <c r="C1255" s="1" t="str">
        <f>DetalleExp!A1255</f>
        <v>EX-2021-41295844-APN-DD#MS</v>
      </c>
      <c r="D1255" s="1" t="str">
        <f>IF(A1255="Ordenes de Compra",VLOOKUP(C1255,Autogestión!$B$2:$D$5090,3,0),IF(A1255="Legítimo Abono",VLOOKUP(C1255,NoAmpOC!$B$2:$H$988,7,0),"Factura"))</f>
        <v>Factura B</v>
      </c>
      <c r="E1255" s="26" t="str">
        <f>IF(A1255="Ordenes de Compra",VLOOKUP($C1255,Autogestión!$B$2:$G$5090,6,0),IF(A1255="Financiamiento Internacional",VLOOKUP($C1255,FinInt!$B$2:$G$508,6,0),"Legítimo Abono"))</f>
        <v>Legítimo Abono</v>
      </c>
      <c r="F1255" s="26" t="str">
        <f>IF($A1255="Ordenes de Compra","ARS",IF($A1255="Financiamiento Internacional",VLOOKUP($C1255,FinInt!$B$2:$Q$508,15,0),VLOOKUP($C1255,NoAmpOC!$B$2:$T$988,18,0)))</f>
        <v>ARS</v>
      </c>
      <c r="G1255" s="5">
        <f>IF($A1255="Ordenes de Compra",VLOOKUP($C1255,Autogestión!$B$2:$H$5090,7,0),IF($A1255="Financiamiento Internacional",VLOOKUP($C1255,FinInt!$B$2:$Q$1308,16,0),VLOOKUP($C1255,NoAmpOC!$B$2:$T$988,19,0)))</f>
        <v>89161.41</v>
      </c>
      <c r="H1255" s="5">
        <f t="shared" si="57"/>
        <v>89161.41</v>
      </c>
      <c r="I1255" s="26" t="str">
        <f>IF($A1255="Ordenes de Compra",VLOOKUP($C1255,Autogestión!$B$2:$J$5090,9,0),IF($A1255="Financiamiento Internacional",VLOOKUP($C1255,FinInt!$B$2:$G$1555,6,0),"Legitimo Abono"))</f>
        <v>Legitimo Abono</v>
      </c>
      <c r="J1255" s="1" t="str">
        <f>IF($A1255="Ordenes de Compra",VLOOKUP($C1255,Autogestión!$B$2:$R$5090,17,0),IF($A1255="Financiamiento Internacional",VLOOKUP($C1255,FinInt!$B$2:$O$1508,14,0),VLOOKUP($C1255,NoAmpOC!$B$2:$R$988,17,0)))</f>
        <v>CORREO OFICIAL DE LA REPÚBLICA ARGENTINA S.A..</v>
      </c>
      <c r="K1255" s="7" t="str">
        <f>DetalleExp!AP1255</f>
        <v>RUYVALDOVINOS</v>
      </c>
      <c r="L1255" s="7" t="str">
        <f>DetalleExp!AQ1255</f>
        <v>DESPACHO_DGA - Despacho - dirección general de administración</v>
      </c>
      <c r="M1255" s="7" t="str">
        <f>DetalleExp!AR1255</f>
        <v>DGA#MS - Dirección general de administración</v>
      </c>
      <c r="N1255" s="7">
        <f>DetalleExp!AS1255</f>
        <v>44344</v>
      </c>
      <c r="O1255" s="27">
        <f ca="1">ROUNDUP(TODAY()-N1255,0)</f>
        <v>11</v>
      </c>
      <c r="P1255" s="27">
        <f ca="1">ROUNDUP(TODAY()-B1255,0)</f>
        <v>29</v>
      </c>
      <c r="Q1255" s="1" t="str">
        <f>IFERROR(IF(A1255="Ordenes de Compra",VLOOKUP($E1255,'Ordenes de Compra'!$A$2:$E$1712,5,0),"Sin OC"),"Sin dato")</f>
        <v>Sin OC</v>
      </c>
      <c r="R1255" s="28" t="str">
        <f>IFERROR(IF(A1255="Ordenes de Compra",VLOOKUP($I1255,'Ordenes de Compra'!$B$2:$E$1712,3,0),"Sin OC"),"Sin dato")</f>
        <v>Sin OC</v>
      </c>
      <c r="S1255" s="1" t="str">
        <f>VLOOKUP($U1255,'Tablas intermedias'!$C$1:$H$222,5,0)</f>
        <v>DGA</v>
      </c>
      <c r="T1255" s="29" t="str">
        <f t="shared" si="58"/>
        <v>OK</v>
      </c>
      <c r="U1255" s="30" t="str">
        <f t="shared" si="59"/>
        <v>RUYVALDOVINOSDESPACHO_DGA - Despacho - dirección general de administraciónDGA#MS - Dirección general de administración</v>
      </c>
      <c r="V1255" s="1" t="str">
        <f>VLOOKUP(U1255,'Tablas intermedias'!$C$1:$H$222,6,0)</f>
        <v>Si</v>
      </c>
      <c r="W1255" s="1" t="str">
        <f ca="1">IF(O1255&lt;30,"menos de 30 días","más de 30 días")</f>
        <v>menos de 30 días</v>
      </c>
    </row>
    <row r="1256" spans="1:23" ht="14.25" hidden="1" thickTop="1" thickBot="1" x14ac:dyDescent="0.25">
      <c r="A1256" s="17" t="str">
        <f>IF(DetalleExp!H1256='Tablas intermedias'!$A$2,"Ordenes de Compra",IF(DetalleExp!H1256='Tablas intermedias'!$A$3,"Financiamiento Internacional","Legítimo Abono"))</f>
        <v>Legítimo Abono</v>
      </c>
      <c r="B1256" s="7">
        <f>DetalleExp!E1256</f>
        <v>44326</v>
      </c>
      <c r="C1256" s="1" t="str">
        <f>DetalleExp!A1256</f>
        <v>EX-2021-41298980-APN-DD#MS</v>
      </c>
      <c r="D1256" s="1" t="str">
        <f>IF(A1256="Ordenes de Compra",VLOOKUP(C1256,Autogestión!$B$2:$D$5090,3,0),IF(A1256="Legítimo Abono",VLOOKUP(C1256,NoAmpOC!$B$2:$H$988,7,0),"Factura"))</f>
        <v>Factura B</v>
      </c>
      <c r="E1256" s="26" t="str">
        <f>IF(A1256="Ordenes de Compra",VLOOKUP($C1256,Autogestión!$B$2:$G$5090,6,0),IF(A1256="Financiamiento Internacional",VLOOKUP($C1256,FinInt!$B$2:$G$508,6,0),"Legítimo Abono"))</f>
        <v>Legítimo Abono</v>
      </c>
      <c r="F1256" s="26" t="str">
        <f>IF($A1256="Ordenes de Compra","ARS",IF($A1256="Financiamiento Internacional",VLOOKUP($C1256,FinInt!$B$2:$Q$508,15,0),VLOOKUP($C1256,NoAmpOC!$B$2:$T$988,18,0)))</f>
        <v>ARS</v>
      </c>
      <c r="G1256" s="5">
        <f>IF($A1256="Ordenes de Compra",VLOOKUP($C1256,Autogestión!$B$2:$H$5090,7,0),IF($A1256="Financiamiento Internacional",VLOOKUP($C1256,FinInt!$B$2:$Q$1308,16,0),VLOOKUP($C1256,NoAmpOC!$B$2:$T$988,19,0)))</f>
        <v>35610.230000000003</v>
      </c>
      <c r="H1256" s="5">
        <f t="shared" si="57"/>
        <v>35610.230000000003</v>
      </c>
      <c r="I1256" s="26" t="str">
        <f>IF($A1256="Ordenes de Compra",VLOOKUP($C1256,Autogestión!$B$2:$J$5090,9,0),IF($A1256="Financiamiento Internacional",VLOOKUP($C1256,FinInt!$B$2:$G$1555,6,0),"Legitimo Abono"))</f>
        <v>Legitimo Abono</v>
      </c>
      <c r="J1256" s="1" t="str">
        <f>IF($A1256="Ordenes de Compra",VLOOKUP($C1256,Autogestión!$B$2:$R$5090,17,0),IF($A1256="Financiamiento Internacional",VLOOKUP($C1256,FinInt!$B$2:$O$1508,14,0),VLOOKUP($C1256,NoAmpOC!$B$2:$R$988,17,0)))</f>
        <v>CORREO OFICIAL DE LA REPÚBLICA ARGENTINA S.A..</v>
      </c>
      <c r="K1256" s="7" t="str">
        <f>DetalleExp!AP1256</f>
        <v>CINJIMENEZ</v>
      </c>
      <c r="L1256" s="7" t="str">
        <f>DetalleExp!AQ1256</f>
        <v>ADMINISTRACION - Administración</v>
      </c>
      <c r="M1256" s="7" t="str">
        <f>DetalleExp!AR1256</f>
        <v>DNAIENT#MS - Dirección nacional de abordaje integral de enfermedades no transmisibles</v>
      </c>
      <c r="N1256" s="7">
        <f>DetalleExp!AS1256</f>
        <v>44327</v>
      </c>
      <c r="O1256" s="27">
        <f ca="1">ROUNDUP(TODAY()-N1256,0)</f>
        <v>28</v>
      </c>
      <c r="P1256" s="27">
        <f ca="1">ROUNDUP(TODAY()-B1256,0)</f>
        <v>29</v>
      </c>
      <c r="Q1256" s="1" t="str">
        <f>IFERROR(IF(A1256="Ordenes de Compra",VLOOKUP($E1256,'Ordenes de Compra'!$A$2:$E$1712,5,0),"Sin OC"),"Sin dato")</f>
        <v>Sin OC</v>
      </c>
      <c r="R1256" s="28" t="str">
        <f>IFERROR(IF(A1256="Ordenes de Compra",VLOOKUP($I1256,'Ordenes de Compra'!$B$2:$E$1712,3,0),"Sin OC"),"Sin dato")</f>
        <v>Sin OC</v>
      </c>
      <c r="S1256" s="1" t="str">
        <f>VLOOKUP($U1256,'Tablas intermedias'!$C$1:$H$222,5,0)</f>
        <v>Programa</v>
      </c>
      <c r="T1256" s="29" t="str">
        <f t="shared" si="58"/>
        <v>OK</v>
      </c>
      <c r="U1256" s="30" t="str">
        <f t="shared" si="59"/>
        <v>CINJIMENEZADMINISTRACION - AdministraciónDNAIENT#MS - Dirección nacional de abordaje integral de enfermedades no transmisibles</v>
      </c>
      <c r="V1256" s="1" t="str">
        <f>VLOOKUP(U1256,'Tablas intermedias'!$C$1:$H$222,6,0)</f>
        <v>Si</v>
      </c>
      <c r="W1256" s="1" t="str">
        <f ca="1">IF(O1256&lt;30,"menos de 30 días","más de 30 días")</f>
        <v>menos de 30 días</v>
      </c>
    </row>
    <row r="1257" spans="1:23" ht="14.25" hidden="1" thickTop="1" thickBot="1" x14ac:dyDescent="0.25">
      <c r="A1257" s="17" t="str">
        <f>IF(DetalleExp!H1257='Tablas intermedias'!$A$2,"Ordenes de Compra",IF(DetalleExp!H1257='Tablas intermedias'!$A$3,"Financiamiento Internacional","Legítimo Abono"))</f>
        <v>Legítimo Abono</v>
      </c>
      <c r="B1257" s="7">
        <f>DetalleExp!E1257</f>
        <v>44326</v>
      </c>
      <c r="C1257" s="1" t="str">
        <f>DetalleExp!A1257</f>
        <v>EX-2021-41304631-APN-DD#MS</v>
      </c>
      <c r="D1257" s="1" t="str">
        <f>IF(A1257="Ordenes de Compra",VLOOKUP(C1257,Autogestión!$B$2:$D$5090,3,0),IF(A1257="Legítimo Abono",VLOOKUP(C1257,NoAmpOC!$B$2:$H$988,7,0),"Factura"))</f>
        <v>Factura B</v>
      </c>
      <c r="E1257" s="26" t="str">
        <f>IF(A1257="Ordenes de Compra",VLOOKUP($C1257,Autogestión!$B$2:$G$5090,6,0),IF(A1257="Financiamiento Internacional",VLOOKUP($C1257,FinInt!$B$2:$G$508,6,0),"Legítimo Abono"))</f>
        <v>Legítimo Abono</v>
      </c>
      <c r="F1257" s="26" t="str">
        <f>IF($A1257="Ordenes de Compra","ARS",IF($A1257="Financiamiento Internacional",VLOOKUP($C1257,FinInt!$B$2:$Q$508,15,0),VLOOKUP($C1257,NoAmpOC!$B$2:$T$988,18,0)))</f>
        <v>ARS</v>
      </c>
      <c r="G1257" s="5">
        <f>IF($A1257="Ordenes de Compra",VLOOKUP($C1257,Autogestión!$B$2:$H$5090,7,0),IF($A1257="Financiamiento Internacional",VLOOKUP($C1257,FinInt!$B$2:$Q$1308,16,0),VLOOKUP($C1257,NoAmpOC!$B$2:$T$988,19,0)))</f>
        <v>18982.61</v>
      </c>
      <c r="H1257" s="5">
        <f t="shared" si="57"/>
        <v>18982.61</v>
      </c>
      <c r="I1257" s="26" t="str">
        <f>IF($A1257="Ordenes de Compra",VLOOKUP($C1257,Autogestión!$B$2:$J$5090,9,0),IF($A1257="Financiamiento Internacional",VLOOKUP($C1257,FinInt!$B$2:$G$1555,6,0),"Legitimo Abono"))</f>
        <v>Legitimo Abono</v>
      </c>
      <c r="J1257" s="1" t="str">
        <f>IF($A1257="Ordenes de Compra",VLOOKUP($C1257,Autogestión!$B$2:$R$5090,17,0),IF($A1257="Financiamiento Internacional",VLOOKUP($C1257,FinInt!$B$2:$O$1508,14,0),VLOOKUP($C1257,NoAmpOC!$B$2:$R$988,17,0)))</f>
        <v>CORREO OFICIAL DE LA REPÚBLICA ARGENTINA S.A..</v>
      </c>
      <c r="K1257" s="7" t="str">
        <f>DetalleExp!AP1257</f>
        <v>RUYVALDOVINOS</v>
      </c>
      <c r="L1257" s="7" t="str">
        <f>DetalleExp!AQ1257</f>
        <v>DESPACHO_DGA - Despacho - dirección general de administración</v>
      </c>
      <c r="M1257" s="7" t="str">
        <f>DetalleExp!AR1257</f>
        <v>DGA#MS - Dirección general de administración</v>
      </c>
      <c r="N1257" s="7">
        <f>DetalleExp!AS1257</f>
        <v>44344</v>
      </c>
      <c r="O1257" s="27">
        <f ca="1">ROUNDUP(TODAY()-N1257,0)</f>
        <v>11</v>
      </c>
      <c r="P1257" s="27">
        <f ca="1">ROUNDUP(TODAY()-B1257,0)</f>
        <v>29</v>
      </c>
      <c r="Q1257" s="1" t="str">
        <f>IFERROR(IF(A1257="Ordenes de Compra",VLOOKUP($E1257,'Ordenes de Compra'!$A$2:$E$1712,5,0),"Sin OC"),"Sin dato")</f>
        <v>Sin OC</v>
      </c>
      <c r="R1257" s="28" t="str">
        <f>IFERROR(IF(A1257="Ordenes de Compra",VLOOKUP($I1257,'Ordenes de Compra'!$B$2:$E$1712,3,0),"Sin OC"),"Sin dato")</f>
        <v>Sin OC</v>
      </c>
      <c r="S1257" s="1" t="str">
        <f>VLOOKUP($U1257,'Tablas intermedias'!$C$1:$H$222,5,0)</f>
        <v>DGA</v>
      </c>
      <c r="T1257" s="29" t="str">
        <f t="shared" si="58"/>
        <v>OK</v>
      </c>
      <c r="U1257" s="30" t="str">
        <f t="shared" si="59"/>
        <v>RUYVALDOVINOSDESPACHO_DGA - Despacho - dirección general de administraciónDGA#MS - Dirección general de administración</v>
      </c>
      <c r="V1257" s="1" t="str">
        <f>VLOOKUP(U1257,'Tablas intermedias'!$C$1:$H$222,6,0)</f>
        <v>Si</v>
      </c>
      <c r="W1257" s="1" t="str">
        <f ca="1">IF(O1257&lt;30,"menos de 30 días","más de 30 días")</f>
        <v>menos de 30 días</v>
      </c>
    </row>
    <row r="1258" spans="1:23" ht="14.25" hidden="1" thickTop="1" thickBot="1" x14ac:dyDescent="0.25">
      <c r="A1258" s="17" t="str">
        <f>IF(DetalleExp!H1258='Tablas intermedias'!$A$2,"Ordenes de Compra",IF(DetalleExp!H1258='Tablas intermedias'!$A$3,"Financiamiento Internacional","Legítimo Abono"))</f>
        <v>Legítimo Abono</v>
      </c>
      <c r="B1258" s="7">
        <f>DetalleExp!E1258</f>
        <v>44326</v>
      </c>
      <c r="C1258" s="1" t="str">
        <f>DetalleExp!A1258</f>
        <v>EX-2021-41306136-APN-DD#MS</v>
      </c>
      <c r="D1258" s="1" t="str">
        <f>IF(A1258="Ordenes de Compra",VLOOKUP(C1258,Autogestión!$B$2:$D$5090,3,0),IF(A1258="Legítimo Abono",VLOOKUP(C1258,NoAmpOC!$B$2:$H$988,7,0),"Factura"))</f>
        <v>Factura B</v>
      </c>
      <c r="E1258" s="26" t="str">
        <f>IF(A1258="Ordenes de Compra",VLOOKUP($C1258,Autogestión!$B$2:$G$5090,6,0),IF(A1258="Financiamiento Internacional",VLOOKUP($C1258,FinInt!$B$2:$G$508,6,0),"Legítimo Abono"))</f>
        <v>Legítimo Abono</v>
      </c>
      <c r="F1258" s="26" t="str">
        <f>IF($A1258="Ordenes de Compra","ARS",IF($A1258="Financiamiento Internacional",VLOOKUP($C1258,FinInt!$B$2:$Q$508,15,0),VLOOKUP($C1258,NoAmpOC!$B$2:$T$988,18,0)))</f>
        <v>ARS</v>
      </c>
      <c r="G1258" s="5">
        <f>IF($A1258="Ordenes de Compra",VLOOKUP($C1258,Autogestión!$B$2:$H$5090,7,0),IF($A1258="Financiamiento Internacional",VLOOKUP($C1258,FinInt!$B$2:$Q$1308,16,0),VLOOKUP($C1258,NoAmpOC!$B$2:$T$988,19,0)))</f>
        <v>2893318.71</v>
      </c>
      <c r="H1258" s="5">
        <f t="shared" si="57"/>
        <v>2893318.71</v>
      </c>
      <c r="I1258" s="26" t="str">
        <f>IF($A1258="Ordenes de Compra",VLOOKUP($C1258,Autogestión!$B$2:$J$5090,9,0),IF($A1258="Financiamiento Internacional",VLOOKUP($C1258,FinInt!$B$2:$G$1555,6,0),"Legitimo Abono"))</f>
        <v>Legitimo Abono</v>
      </c>
      <c r="J1258" s="1" t="str">
        <f>IF($A1258="Ordenes de Compra",VLOOKUP($C1258,Autogestión!$B$2:$R$5090,17,0),IF($A1258="Financiamiento Internacional",VLOOKUP($C1258,FinInt!$B$2:$O$1508,14,0),VLOOKUP($C1258,NoAmpOC!$B$2:$R$988,17,0)))</f>
        <v>CORREO OFICIAL DE LA REPÚBLICA ARGENTINA S.A..</v>
      </c>
      <c r="K1258" s="7" t="str">
        <f>DetalleExp!AP1258</f>
        <v>DNMYTS#MS-REMEDIAR-ADMIN</v>
      </c>
      <c r="L1258" s="7" t="str">
        <f>DetalleExp!AQ1258</f>
        <v>REMEDIAR-ADMIN - Programa remediar - administración</v>
      </c>
      <c r="M1258" s="7" t="str">
        <f>DetalleExp!AR1258</f>
        <v>DNMYTS#MS - Dirección nacional de medicamentos y tecnología sanitaria</v>
      </c>
      <c r="N1258" s="7">
        <f>DetalleExp!AS1258</f>
        <v>44327</v>
      </c>
      <c r="O1258" s="27">
        <f ca="1">ROUNDUP(TODAY()-N1258,0)</f>
        <v>28</v>
      </c>
      <c r="P1258" s="27">
        <f ca="1">ROUNDUP(TODAY()-B1258,0)</f>
        <v>29</v>
      </c>
      <c r="Q1258" s="1" t="str">
        <f>IFERROR(IF(A1258="Ordenes de Compra",VLOOKUP($E1258,'Ordenes de Compra'!$A$2:$E$1712,5,0),"Sin OC"),"Sin dato")</f>
        <v>Sin OC</v>
      </c>
      <c r="R1258" s="28" t="str">
        <f>IFERROR(IF(A1258="Ordenes de Compra",VLOOKUP($I1258,'Ordenes de Compra'!$B$2:$E$1712,3,0),"Sin OC"),"Sin dato")</f>
        <v>Sin OC</v>
      </c>
      <c r="S1258" s="1" t="str">
        <f>VLOOKUP($U1258,'Tablas intermedias'!$C$1:$H$222,5,0)</f>
        <v>Programa</v>
      </c>
      <c r="T1258" s="29" t="str">
        <f t="shared" si="58"/>
        <v>OK</v>
      </c>
      <c r="U1258" s="30" t="str">
        <f t="shared" si="59"/>
        <v>DNMYTS#MS-REMEDIAR-ADMINREMEDIAR-ADMIN - Programa remediar - administraciónDNMYTS#MS - Dirección nacional de medicamentos y tecnología sanitaria</v>
      </c>
      <c r="V1258" s="1" t="str">
        <f>VLOOKUP(U1258,'Tablas intermedias'!$C$1:$H$222,6,0)</f>
        <v>Si</v>
      </c>
      <c r="W1258" s="1" t="str">
        <f ca="1">IF(O1258&lt;30,"menos de 30 días","más de 30 días")</f>
        <v>menos de 30 días</v>
      </c>
    </row>
    <row r="1259" spans="1:23" ht="14.25" hidden="1" thickTop="1" thickBot="1" x14ac:dyDescent="0.25">
      <c r="A1259" s="17" t="str">
        <f>IF(DetalleExp!H1259='Tablas intermedias'!$A$2,"Ordenes de Compra",IF(DetalleExp!H1259='Tablas intermedias'!$A$3,"Financiamiento Internacional","Legítimo Abono"))</f>
        <v>Legítimo Abono</v>
      </c>
      <c r="B1259" s="7">
        <f>DetalleExp!E1259</f>
        <v>44326</v>
      </c>
      <c r="C1259" s="1" t="str">
        <f>DetalleExp!A1259</f>
        <v>EX-2021-41307939-APN-DD#MS</v>
      </c>
      <c r="D1259" s="1" t="str">
        <f>IF(A1259="Ordenes de Compra",VLOOKUP(C1259,Autogestión!$B$2:$D$5090,3,0),IF(A1259="Legítimo Abono",VLOOKUP(C1259,NoAmpOC!$B$2:$H$988,7,0),"Factura"))</f>
        <v>Factura B</v>
      </c>
      <c r="E1259" s="26" t="str">
        <f>IF(A1259="Ordenes de Compra",VLOOKUP($C1259,Autogestión!$B$2:$G$5090,6,0),IF(A1259="Financiamiento Internacional",VLOOKUP($C1259,FinInt!$B$2:$G$508,6,0),"Legítimo Abono"))</f>
        <v>Legítimo Abono</v>
      </c>
      <c r="F1259" s="26" t="str">
        <f>IF($A1259="Ordenes de Compra","ARS",IF($A1259="Financiamiento Internacional",VLOOKUP($C1259,FinInt!$B$2:$Q$508,15,0),VLOOKUP($C1259,NoAmpOC!$B$2:$T$988,18,0)))</f>
        <v>ARS</v>
      </c>
      <c r="G1259" s="5">
        <f>IF($A1259="Ordenes de Compra",VLOOKUP($C1259,Autogestión!$B$2:$H$5090,7,0),IF($A1259="Financiamiento Internacional",VLOOKUP($C1259,FinInt!$B$2:$Q$1308,16,0),VLOOKUP($C1259,NoAmpOC!$B$2:$T$988,19,0)))</f>
        <v>194316.62</v>
      </c>
      <c r="H1259" s="5">
        <f t="shared" si="57"/>
        <v>194316.62</v>
      </c>
      <c r="I1259" s="26" t="str">
        <f>IF($A1259="Ordenes de Compra",VLOOKUP($C1259,Autogestión!$B$2:$J$5090,9,0),IF($A1259="Financiamiento Internacional",VLOOKUP($C1259,FinInt!$B$2:$G$1555,6,0),"Legitimo Abono"))</f>
        <v>Legitimo Abono</v>
      </c>
      <c r="J1259" s="1" t="str">
        <f>IF($A1259="Ordenes de Compra",VLOOKUP($C1259,Autogestión!$B$2:$R$5090,17,0),IF($A1259="Financiamiento Internacional",VLOOKUP($C1259,FinInt!$B$2:$O$1508,14,0),VLOOKUP($C1259,NoAmpOC!$B$2:$R$988,17,0)))</f>
        <v>CORREO OFICIAL DE LA REPÚBLICA ARGENTINA S.A..</v>
      </c>
      <c r="K1259" s="7" t="str">
        <f>DetalleExp!AP1259</f>
        <v>RUYVALDOVINOS</v>
      </c>
      <c r="L1259" s="7" t="str">
        <f>DetalleExp!AQ1259</f>
        <v>DESPACHO_DGA - Despacho - dirección general de administración</v>
      </c>
      <c r="M1259" s="7" t="str">
        <f>DetalleExp!AR1259</f>
        <v>DGA#MS - Dirección general de administración</v>
      </c>
      <c r="N1259" s="7">
        <f>DetalleExp!AS1259</f>
        <v>44344</v>
      </c>
      <c r="O1259" s="27">
        <f ca="1">ROUNDUP(TODAY()-N1259,0)</f>
        <v>11</v>
      </c>
      <c r="P1259" s="27">
        <f ca="1">ROUNDUP(TODAY()-B1259,0)</f>
        <v>29</v>
      </c>
      <c r="Q1259" s="1" t="str">
        <f>IFERROR(IF(A1259="Ordenes de Compra",VLOOKUP($E1259,'Ordenes de Compra'!$A$2:$E$1712,5,0),"Sin OC"),"Sin dato")</f>
        <v>Sin OC</v>
      </c>
      <c r="R1259" s="28" t="str">
        <f>IFERROR(IF(A1259="Ordenes de Compra",VLOOKUP($I1259,'Ordenes de Compra'!$B$2:$E$1712,3,0),"Sin OC"),"Sin dato")</f>
        <v>Sin OC</v>
      </c>
      <c r="S1259" s="1" t="str">
        <f>VLOOKUP($U1259,'Tablas intermedias'!$C$1:$H$222,5,0)</f>
        <v>DGA</v>
      </c>
      <c r="T1259" s="29" t="str">
        <f t="shared" si="58"/>
        <v>OK</v>
      </c>
      <c r="U1259" s="30" t="str">
        <f t="shared" si="59"/>
        <v>RUYVALDOVINOSDESPACHO_DGA - Despacho - dirección general de administraciónDGA#MS - Dirección general de administración</v>
      </c>
      <c r="V1259" s="1" t="str">
        <f>VLOOKUP(U1259,'Tablas intermedias'!$C$1:$H$222,6,0)</f>
        <v>Si</v>
      </c>
      <c r="W1259" s="1" t="str">
        <f ca="1">IF(O1259&lt;30,"menos de 30 días","más de 30 días")</f>
        <v>menos de 30 días</v>
      </c>
    </row>
    <row r="1260" spans="1:23" ht="14.25" hidden="1" thickTop="1" thickBot="1" x14ac:dyDescent="0.25">
      <c r="A1260" s="17" t="str">
        <f>IF(DetalleExp!H1260='Tablas intermedias'!$A$2,"Ordenes de Compra",IF(DetalleExp!H1260='Tablas intermedias'!$A$3,"Financiamiento Internacional","Legítimo Abono"))</f>
        <v>Financiamiento Internacional</v>
      </c>
      <c r="B1260" s="7">
        <f>DetalleExp!E1260</f>
        <v>44326</v>
      </c>
      <c r="C1260" s="1" t="str">
        <f>DetalleExp!A1260</f>
        <v>EX-2021-41321353-APN-DAFYP#MS</v>
      </c>
      <c r="D1260" s="1" t="str">
        <f>IF(A1260="Ordenes de Compra",VLOOKUP(C1260,Autogestión!$B$2:$D$5090,3,0),IF(A1260="Legítimo Abono",VLOOKUP(C1260,NoAmpOC!$B$2:$H$988,7,0),"Factura"))</f>
        <v>Factura</v>
      </c>
      <c r="E1260" s="26" t="str">
        <f>IF(A1260="Ordenes de Compra",VLOOKUP($C1260,Autogestión!$B$2:$G$5090,6,0),IF(A1260="Financiamiento Internacional",VLOOKUP($C1260,FinInt!$B$2:$G$508,6,0),"Legítimo Abono"))</f>
        <v>Programa de Apoyo al Fortalecimiento de la cobertura pública efectiva de salud y un sistema integrado de provisión de salud de calidad. Proyectos BIRF - ARG/19/014 - PNUD</v>
      </c>
      <c r="F1260" s="26" t="str">
        <f>IF($A1260="Ordenes de Compra","ARS",IF($A1260="Financiamiento Internacional",VLOOKUP($C1260,FinInt!$B$2:$Q$508,15,0),VLOOKUP($C1260,NoAmpOC!$B$2:$T$988,18,0)))</f>
        <v>ARS</v>
      </c>
      <c r="G1260" s="5">
        <f>IF($A1260="Ordenes de Compra",VLOOKUP($C1260,Autogestión!$B$2:$H$5090,7,0),IF($A1260="Financiamiento Internacional",VLOOKUP($C1260,FinInt!$B$2:$Q$1308,16,0),VLOOKUP($C1260,NoAmpOC!$B$2:$T$988,19,0)))</f>
        <v>74666.67</v>
      </c>
      <c r="H1260" s="5">
        <f t="shared" si="57"/>
        <v>74666.67</v>
      </c>
      <c r="I1260" s="26" t="str">
        <f>IF($A1260="Ordenes de Compra",VLOOKUP($C1260,Autogestión!$B$2:$J$5090,9,0),IF($A1260="Financiamiento Internacional",VLOOKUP($C1260,FinInt!$B$2:$G$1555,6,0),"Legitimo Abono"))</f>
        <v>Programa de Apoyo al Fortalecimiento de la cobertura pública efectiva de salud y un sistema integrado de provisión de salud de calidad. Proyectos BIRF - ARG/19/014 - PNUD</v>
      </c>
      <c r="J1260" s="1" t="str">
        <f>IF($A1260="Ordenes de Compra",VLOOKUP($C1260,Autogestión!$B$2:$R$5090,17,0),IF($A1260="Financiamiento Internacional",VLOOKUP($C1260,FinInt!$B$2:$O$1508,14,0),VLOOKUP($C1260,NoAmpOC!$B$2:$R$988,17,0)))</f>
        <v>Uadel SRL</v>
      </c>
      <c r="K1260" s="7" t="str">
        <f>DetalleExp!AP1260</f>
        <v>DAFYP#MS-ARCHIVO</v>
      </c>
      <c r="L1260" s="7" t="str">
        <f>DetalleExp!AQ1260</f>
        <v>ARCHIVO - Archivo</v>
      </c>
      <c r="M1260" s="7" t="str">
        <f>DetalleExp!AR1260</f>
        <v>DAFYP#MS - Dirección de administración financiera y presupuestaria</v>
      </c>
      <c r="N1260" s="7">
        <f>DetalleExp!AS1260</f>
        <v>44333</v>
      </c>
      <c r="O1260" s="27">
        <f ca="1">ROUNDUP(TODAY()-N1260,0)</f>
        <v>22</v>
      </c>
      <c r="P1260" s="27">
        <f ca="1">ROUNDUP(TODAY()-B1260,0)</f>
        <v>29</v>
      </c>
      <c r="Q1260" s="1" t="str">
        <f>IFERROR(IF(A1260="Ordenes de Compra",VLOOKUP($E1260,'Ordenes de Compra'!$A$2:$E$1712,5,0),"Sin OC"),"Sin dato")</f>
        <v>Sin OC</v>
      </c>
      <c r="R1260" s="28" t="str">
        <f>IFERROR(IF(A1260="Ordenes de Compra",VLOOKUP($I1260,'Ordenes de Compra'!$B$2:$E$1712,3,0),"Sin OC"),"Sin dato")</f>
        <v>Sin OC</v>
      </c>
      <c r="S1260" s="1" t="str">
        <f>VLOOKUP($U1260,'Tablas intermedias'!$C$1:$H$222,5,0)</f>
        <v>DGPFE</v>
      </c>
      <c r="T1260" s="29" t="str">
        <f t="shared" si="58"/>
        <v>OK</v>
      </c>
      <c r="U1260" s="30" t="str">
        <f t="shared" si="59"/>
        <v>DAFYP#MS-ARCHIVOARCHIVO - ArchivoDAFYP#MS - Dirección de administración financiera y presupuestaria</v>
      </c>
      <c r="V1260" s="1" t="str">
        <f>VLOOKUP(U1260,'Tablas intermedias'!$C$1:$H$222,6,0)</f>
        <v>No</v>
      </c>
      <c r="W1260" s="1" t="str">
        <f ca="1">IF(O1260&lt;30,"menos de 30 días","más de 30 días")</f>
        <v>menos de 30 días</v>
      </c>
    </row>
    <row r="1261" spans="1:23" ht="14.25" hidden="1" thickTop="1" thickBot="1" x14ac:dyDescent="0.25">
      <c r="A1261" s="17" t="str">
        <f>IF(DetalleExp!H1261='Tablas intermedias'!$A$2,"Ordenes de Compra",IF(DetalleExp!H1261='Tablas intermedias'!$A$3,"Financiamiento Internacional","Legítimo Abono"))</f>
        <v>Legítimo Abono</v>
      </c>
      <c r="B1261" s="7">
        <f>DetalleExp!E1261</f>
        <v>44326</v>
      </c>
      <c r="C1261" s="1" t="str">
        <f>DetalleExp!A1261</f>
        <v>EX-2021-41347593-APN-DD#MS</v>
      </c>
      <c r="D1261" s="1" t="str">
        <f>IF(A1261="Ordenes de Compra",VLOOKUP(C1261,Autogestión!$B$2:$D$5090,3,0),IF(A1261="Legítimo Abono",VLOOKUP(C1261,NoAmpOC!$B$2:$H$988,7,0),"Factura"))</f>
        <v>Factura B</v>
      </c>
      <c r="E1261" s="26" t="str">
        <f>IF(A1261="Ordenes de Compra",VLOOKUP($C1261,Autogestión!$B$2:$G$5090,6,0),IF(A1261="Financiamiento Internacional",VLOOKUP($C1261,FinInt!$B$2:$G$508,6,0),"Legítimo Abono"))</f>
        <v>Legítimo Abono</v>
      </c>
      <c r="F1261" s="26" t="str">
        <f>IF($A1261="Ordenes de Compra","ARS",IF($A1261="Financiamiento Internacional",VLOOKUP($C1261,FinInt!$B$2:$Q$508,15,0),VLOOKUP($C1261,NoAmpOC!$B$2:$T$988,18,0)))</f>
        <v>ARS</v>
      </c>
      <c r="G1261" s="5">
        <f>IF($A1261="Ordenes de Compra",VLOOKUP($C1261,Autogestión!$B$2:$H$5090,7,0),IF($A1261="Financiamiento Internacional",VLOOKUP($C1261,FinInt!$B$2:$Q$1308,16,0),VLOOKUP($C1261,NoAmpOC!$B$2:$T$988,19,0)))</f>
        <v>3832096.33</v>
      </c>
      <c r="H1261" s="5">
        <f t="shared" si="57"/>
        <v>3832096.33</v>
      </c>
      <c r="I1261" s="26" t="str">
        <f>IF($A1261="Ordenes de Compra",VLOOKUP($C1261,Autogestión!$B$2:$J$5090,9,0),IF($A1261="Financiamiento Internacional",VLOOKUP($C1261,FinInt!$B$2:$G$1555,6,0),"Legitimo Abono"))</f>
        <v>Legitimo Abono</v>
      </c>
      <c r="J1261" s="1" t="str">
        <f>IF($A1261="Ordenes de Compra",VLOOKUP($C1261,Autogestión!$B$2:$R$5090,17,0),IF($A1261="Financiamiento Internacional",VLOOKUP($C1261,FinInt!$B$2:$O$1508,14,0),VLOOKUP($C1261,NoAmpOC!$B$2:$R$988,17,0)))</f>
        <v>CORREO OFICIAL DE LA REPÚBLICA ARGENTINA S.A..</v>
      </c>
      <c r="K1261" s="7" t="str">
        <f>DetalleExp!AP1261</f>
        <v>DNMYTS#MS-REMEDIAR-ADMIN</v>
      </c>
      <c r="L1261" s="7" t="str">
        <f>DetalleExp!AQ1261</f>
        <v>REMEDIAR-ADMIN - Programa remediar - administración</v>
      </c>
      <c r="M1261" s="7" t="str">
        <f>DetalleExp!AR1261</f>
        <v>DNMYTS#MS - Dirección nacional de medicamentos y tecnología sanitaria</v>
      </c>
      <c r="N1261" s="7">
        <f>DetalleExp!AS1261</f>
        <v>44327</v>
      </c>
      <c r="O1261" s="27">
        <f ca="1">ROUNDUP(TODAY()-N1261,0)</f>
        <v>28</v>
      </c>
      <c r="P1261" s="27">
        <f ca="1">ROUNDUP(TODAY()-B1261,0)</f>
        <v>29</v>
      </c>
      <c r="Q1261" s="1" t="str">
        <f>IFERROR(IF(A1261="Ordenes de Compra",VLOOKUP($E1261,'Ordenes de Compra'!$A$2:$E$1712,5,0),"Sin OC"),"Sin dato")</f>
        <v>Sin OC</v>
      </c>
      <c r="R1261" s="28" t="str">
        <f>IFERROR(IF(A1261="Ordenes de Compra",VLOOKUP($I1261,'Ordenes de Compra'!$B$2:$E$1712,3,0),"Sin OC"),"Sin dato")</f>
        <v>Sin OC</v>
      </c>
      <c r="S1261" s="1" t="str">
        <f>VLOOKUP($U1261,'Tablas intermedias'!$C$1:$H$222,5,0)</f>
        <v>Programa</v>
      </c>
      <c r="T1261" s="29" t="str">
        <f t="shared" si="58"/>
        <v>OK</v>
      </c>
      <c r="U1261" s="30" t="str">
        <f t="shared" si="59"/>
        <v>DNMYTS#MS-REMEDIAR-ADMINREMEDIAR-ADMIN - Programa remediar - administraciónDNMYTS#MS - Dirección nacional de medicamentos y tecnología sanitaria</v>
      </c>
      <c r="V1261" s="1" t="str">
        <f>VLOOKUP(U1261,'Tablas intermedias'!$C$1:$H$222,6,0)</f>
        <v>Si</v>
      </c>
      <c r="W1261" s="1" t="str">
        <f ca="1">IF(O1261&lt;30,"menos de 30 días","más de 30 días")</f>
        <v>menos de 30 días</v>
      </c>
    </row>
    <row r="1262" spans="1:23" ht="14.25" hidden="1" thickTop="1" thickBot="1" x14ac:dyDescent="0.25">
      <c r="A1262" s="17" t="str">
        <f>IF(DetalleExp!H1262='Tablas intermedias'!$A$2,"Ordenes de Compra",IF(DetalleExp!H1262='Tablas intermedias'!$A$3,"Financiamiento Internacional","Legítimo Abono"))</f>
        <v>Legítimo Abono</v>
      </c>
      <c r="B1262" s="7">
        <f>DetalleExp!E1262</f>
        <v>44326</v>
      </c>
      <c r="C1262" s="1" t="str">
        <f>DetalleExp!A1262</f>
        <v>EX-2021-41350272-APN-DD#MS</v>
      </c>
      <c r="D1262" s="1" t="str">
        <f>IF(A1262="Ordenes de Compra",VLOOKUP(C1262,Autogestión!$B$2:$D$5090,3,0),IF(A1262="Legítimo Abono",VLOOKUP(C1262,NoAmpOC!$B$2:$H$988,7,0),"Factura"))</f>
        <v>Factura B</v>
      </c>
      <c r="E1262" s="26" t="str">
        <f>IF(A1262="Ordenes de Compra",VLOOKUP($C1262,Autogestión!$B$2:$G$5090,6,0),IF(A1262="Financiamiento Internacional",VLOOKUP($C1262,FinInt!$B$2:$G$508,6,0),"Legítimo Abono"))</f>
        <v>Legítimo Abono</v>
      </c>
      <c r="F1262" s="26" t="str">
        <f>IF($A1262="Ordenes de Compra","ARS",IF($A1262="Financiamiento Internacional",VLOOKUP($C1262,FinInt!$B$2:$Q$508,15,0),VLOOKUP($C1262,NoAmpOC!$B$2:$T$988,18,0)))</f>
        <v>ARS</v>
      </c>
      <c r="G1262" s="5">
        <f>IF($A1262="Ordenes de Compra",VLOOKUP($C1262,Autogestión!$B$2:$H$5090,7,0),IF($A1262="Financiamiento Internacional",VLOOKUP($C1262,FinInt!$B$2:$Q$1308,16,0),VLOOKUP($C1262,NoAmpOC!$B$2:$T$988,19,0)))</f>
        <v>4025649.71</v>
      </c>
      <c r="H1262" s="5">
        <f t="shared" si="57"/>
        <v>4025649.71</v>
      </c>
      <c r="I1262" s="26" t="str">
        <f>IF($A1262="Ordenes de Compra",VLOOKUP($C1262,Autogestión!$B$2:$J$5090,9,0),IF($A1262="Financiamiento Internacional",VLOOKUP($C1262,FinInt!$B$2:$G$1555,6,0),"Legitimo Abono"))</f>
        <v>Legitimo Abono</v>
      </c>
      <c r="J1262" s="1" t="str">
        <f>IF($A1262="Ordenes de Compra",VLOOKUP($C1262,Autogestión!$B$2:$R$5090,17,0),IF($A1262="Financiamiento Internacional",VLOOKUP($C1262,FinInt!$B$2:$O$1508,14,0),VLOOKUP($C1262,NoAmpOC!$B$2:$R$988,17,0)))</f>
        <v>CORREO OFICIAL DE LA REPÚBLICA ARGENTINA S.A..</v>
      </c>
      <c r="K1262" s="7" t="str">
        <f>DetalleExp!AP1262</f>
        <v>DNMYTS#MS-REMEDIAR-ADMIN</v>
      </c>
      <c r="L1262" s="7" t="str">
        <f>DetalleExp!AQ1262</f>
        <v>REMEDIAR-ADMIN - Programa remediar - administración</v>
      </c>
      <c r="M1262" s="7" t="str">
        <f>DetalleExp!AR1262</f>
        <v>DNMYTS#MS - Dirección nacional de medicamentos y tecnología sanitaria</v>
      </c>
      <c r="N1262" s="7">
        <f>DetalleExp!AS1262</f>
        <v>44327</v>
      </c>
      <c r="O1262" s="27">
        <f ca="1">ROUNDUP(TODAY()-N1262,0)</f>
        <v>28</v>
      </c>
      <c r="P1262" s="27">
        <f ca="1">ROUNDUP(TODAY()-B1262,0)</f>
        <v>29</v>
      </c>
      <c r="Q1262" s="1" t="str">
        <f>IFERROR(IF(A1262="Ordenes de Compra",VLOOKUP($E1262,'Ordenes de Compra'!$A$2:$E$1712,5,0),"Sin OC"),"Sin dato")</f>
        <v>Sin OC</v>
      </c>
      <c r="R1262" s="28" t="str">
        <f>IFERROR(IF(A1262="Ordenes de Compra",VLOOKUP($I1262,'Ordenes de Compra'!$B$2:$E$1712,3,0),"Sin OC"),"Sin dato")</f>
        <v>Sin OC</v>
      </c>
      <c r="S1262" s="1" t="str">
        <f>VLOOKUP($U1262,'Tablas intermedias'!$C$1:$H$222,5,0)</f>
        <v>Programa</v>
      </c>
      <c r="T1262" s="29" t="str">
        <f t="shared" si="58"/>
        <v>OK</v>
      </c>
      <c r="U1262" s="30" t="str">
        <f t="shared" si="59"/>
        <v>DNMYTS#MS-REMEDIAR-ADMINREMEDIAR-ADMIN - Programa remediar - administraciónDNMYTS#MS - Dirección nacional de medicamentos y tecnología sanitaria</v>
      </c>
      <c r="V1262" s="1" t="str">
        <f>VLOOKUP(U1262,'Tablas intermedias'!$C$1:$H$222,6,0)</f>
        <v>Si</v>
      </c>
      <c r="W1262" s="1" t="str">
        <f ca="1">IF(O1262&lt;30,"menos de 30 días","más de 30 días")</f>
        <v>menos de 30 días</v>
      </c>
    </row>
    <row r="1263" spans="1:23" ht="14.25" hidden="1" thickTop="1" thickBot="1" x14ac:dyDescent="0.25">
      <c r="A1263" s="17" t="str">
        <f>IF(DetalleExp!H1263='Tablas intermedias'!$A$2,"Ordenes de Compra",IF(DetalleExp!H1263='Tablas intermedias'!$A$3,"Financiamiento Internacional","Legítimo Abono"))</f>
        <v>Ordenes de Compra</v>
      </c>
      <c r="B1263" s="7">
        <f>DetalleExp!E1263</f>
        <v>44326</v>
      </c>
      <c r="C1263" s="1" t="str">
        <f>DetalleExp!A1263</f>
        <v>EX-2021-41397756-APN-DCYT#MS</v>
      </c>
      <c r="D1263" s="1" t="str">
        <f>IF(A1263="Ordenes de Compra",VLOOKUP(C1263,Autogestión!$B$2:$D$5090,3,0),IF(A1263="Legítimo Abono",VLOOKUP(C1263,NoAmpOC!$B$2:$H$988,7,0),"Factura"))</f>
        <v>Factura</v>
      </c>
      <c r="E1263" s="26" t="str">
        <f>IF(A1263="Ordenes de Compra",VLOOKUP($C1263,Autogestión!$B$2:$G$5090,6,0),IF(A1263="Financiamiento Internacional",VLOOKUP($C1263,FinInt!$B$2:$G$508,6,0),"Legítimo Abono"))</f>
        <v>80-0011-LPU20</v>
      </c>
      <c r="F1263" s="26" t="str">
        <f>IF($A1263="Ordenes de Compra","ARS",IF($A1263="Financiamiento Internacional",VLOOKUP($C1263,FinInt!$B$2:$Q$508,15,0),VLOOKUP($C1263,NoAmpOC!$B$2:$T$988,18,0)))</f>
        <v>ARS</v>
      </c>
      <c r="G1263" s="5">
        <f>IF($A1263="Ordenes de Compra",VLOOKUP($C1263,Autogestión!$B$2:$H$5090,7,0),IF($A1263="Financiamiento Internacional",VLOOKUP($C1263,FinInt!$B$2:$Q$1308,16,0),VLOOKUP($C1263,NoAmpOC!$B$2:$T$988,19,0)))</f>
        <v>277.95999999999998</v>
      </c>
      <c r="H1263" s="5">
        <f t="shared" si="57"/>
        <v>277.95999999999998</v>
      </c>
      <c r="I1263" s="26" t="str">
        <f>IF($A1263="Ordenes de Compra",VLOOKUP($C1263,Autogestión!$B$2:$J$5090,9,0),IF($A1263="Financiamiento Internacional",VLOOKUP($C1263,FinInt!$B$2:$G$1555,6,0),"Legitimo Abono"))</f>
        <v>80-1066-OC21</v>
      </c>
      <c r="J1263" s="1" t="str">
        <f>IF($A1263="Ordenes de Compra",VLOOKUP($C1263,Autogestión!$B$2:$R$5090,17,0),IF($A1263="Financiamiento Internacional",VLOOKUP($C1263,FinInt!$B$2:$O$1508,14,0),VLOOKUP($C1263,NoAmpOC!$B$2:$R$988,17,0)))</f>
        <v xml:space="preserve">LAFEDAR S.A. </v>
      </c>
      <c r="K1263" s="7" t="str">
        <f>DetalleExp!AP1263</f>
        <v>DAFYP#MS-ARCHIVO</v>
      </c>
      <c r="L1263" s="7" t="str">
        <f>DetalleExp!AQ1263</f>
        <v>ARCHIVO - Archivo</v>
      </c>
      <c r="M1263" s="7" t="str">
        <f>DetalleExp!AR1263</f>
        <v>DAFYP#MS - Dirección de administración financiera y presupuestaria</v>
      </c>
      <c r="N1263" s="7">
        <f>DetalleExp!AS1263</f>
        <v>44347</v>
      </c>
      <c r="O1263" s="27">
        <f ca="1">ROUNDUP(TODAY()-N1263,0)</f>
        <v>8</v>
      </c>
      <c r="P1263" s="27">
        <f ca="1">ROUNDUP(TODAY()-B1263,0)</f>
        <v>29</v>
      </c>
      <c r="Q1263" s="1" t="str">
        <f>IFERROR(IF(A1263="Ordenes de Compra",VLOOKUP($E1263,'Ordenes de Compra'!$A$2:$E$1712,5,0),"Sin OC"),"Sin dato")</f>
        <v>29.0.0.45.0</v>
      </c>
      <c r="R1263" s="28">
        <f>IFERROR(IF(A1263="Ordenes de Compra",VLOOKUP($I1263,'Ordenes de Compra'!$B$2:$E$1712,3,0),"Sin OC"),"Sin dato")</f>
        <v>718933993.19000006</v>
      </c>
      <c r="S1263" s="1" t="str">
        <f>VLOOKUP($U1263,'Tablas intermedias'!$C$1:$H$222,5,0)</f>
        <v>DGPFE</v>
      </c>
      <c r="T1263" s="29" t="str">
        <f t="shared" si="58"/>
        <v>OK</v>
      </c>
      <c r="U1263" s="30" t="str">
        <f t="shared" si="59"/>
        <v>DAFYP#MS-ARCHIVOARCHIVO - ArchivoDAFYP#MS - Dirección de administración financiera y presupuestaria</v>
      </c>
      <c r="V1263" s="1" t="str">
        <f>VLOOKUP(U1263,'Tablas intermedias'!$C$1:$H$222,6,0)</f>
        <v>No</v>
      </c>
      <c r="W1263" s="1" t="str">
        <f ca="1">IF(O1263&lt;30,"menos de 30 días","más de 30 días")</f>
        <v>menos de 30 días</v>
      </c>
    </row>
    <row r="1264" spans="1:23" ht="14.25" hidden="1" thickTop="1" thickBot="1" x14ac:dyDescent="0.25">
      <c r="A1264" s="17" t="str">
        <f>IF(DetalleExp!H1264='Tablas intermedias'!$A$2,"Ordenes de Compra",IF(DetalleExp!H1264='Tablas intermedias'!$A$3,"Financiamiento Internacional","Legítimo Abono"))</f>
        <v>Ordenes de Compra</v>
      </c>
      <c r="B1264" s="7">
        <f>DetalleExp!E1264</f>
        <v>44326</v>
      </c>
      <c r="C1264" s="1" t="str">
        <f>DetalleExp!A1264</f>
        <v>EX-2021-41400336-APN-DCYT#MS</v>
      </c>
      <c r="D1264" s="1" t="str">
        <f>IF(A1264="Ordenes de Compra",VLOOKUP(C1264,Autogestión!$B$2:$D$5090,3,0),IF(A1264="Legítimo Abono",VLOOKUP(C1264,NoAmpOC!$B$2:$H$988,7,0),"Factura"))</f>
        <v>Factura</v>
      </c>
      <c r="E1264" s="26" t="str">
        <f>IF(A1264="Ordenes de Compra",VLOOKUP($C1264,Autogestión!$B$2:$G$5090,6,0),IF(A1264="Financiamiento Internacional",VLOOKUP($C1264,FinInt!$B$2:$G$508,6,0),"Legítimo Abono"))</f>
        <v>80-0011-LPU20</v>
      </c>
      <c r="F1264" s="26" t="str">
        <f>IF($A1264="Ordenes de Compra","ARS",IF($A1264="Financiamiento Internacional",VLOOKUP($C1264,FinInt!$B$2:$Q$508,15,0),VLOOKUP($C1264,NoAmpOC!$B$2:$T$988,18,0)))</f>
        <v>ARS</v>
      </c>
      <c r="G1264" s="5">
        <f>IF($A1264="Ordenes de Compra",VLOOKUP($C1264,Autogestión!$B$2:$H$5090,7,0),IF($A1264="Financiamiento Internacional",VLOOKUP($C1264,FinInt!$B$2:$Q$1308,16,0),VLOOKUP($C1264,NoAmpOC!$B$2:$T$988,19,0)))</f>
        <v>8494286.4000000004</v>
      </c>
      <c r="H1264" s="5">
        <f t="shared" si="57"/>
        <v>8494286.4000000004</v>
      </c>
      <c r="I1264" s="26" t="str">
        <f>IF($A1264="Ordenes de Compra",VLOOKUP($C1264,Autogestión!$B$2:$J$5090,9,0),IF($A1264="Financiamiento Internacional",VLOOKUP($C1264,FinInt!$B$2:$G$1555,6,0),"Legitimo Abono"))</f>
        <v>80-1066-OC21</v>
      </c>
      <c r="J1264" s="1" t="str">
        <f>IF($A1264="Ordenes de Compra",VLOOKUP($C1264,Autogestión!$B$2:$R$5090,17,0),IF($A1264="Financiamiento Internacional",VLOOKUP($C1264,FinInt!$B$2:$O$1508,14,0),VLOOKUP($C1264,NoAmpOC!$B$2:$R$988,17,0)))</f>
        <v xml:space="preserve">LAFEDAR S.A. </v>
      </c>
      <c r="K1264" s="7" t="str">
        <f>DetalleExp!AP1264</f>
        <v>MWEIMAN</v>
      </c>
      <c r="L1264" s="7" t="str">
        <f>DetalleExp!AQ1264</f>
        <v>TESORERIA - Tesorería</v>
      </c>
      <c r="M1264" s="7" t="str">
        <f>DetalleExp!AR1264</f>
        <v>DCYT#MS - Dirección de contabilidad y tesorería</v>
      </c>
      <c r="N1264" s="7">
        <f>DetalleExp!AS1264</f>
        <v>44347</v>
      </c>
      <c r="O1264" s="27">
        <f ca="1">ROUNDUP(TODAY()-N1264,0)</f>
        <v>8</v>
      </c>
      <c r="P1264" s="27">
        <f ca="1">ROUNDUP(TODAY()-B1264,0)</f>
        <v>29</v>
      </c>
      <c r="Q1264" s="1" t="str">
        <f>IFERROR(IF(A1264="Ordenes de Compra",VLOOKUP($E1264,'Ordenes de Compra'!$A$2:$E$1712,5,0),"Sin OC"),"Sin dato")</f>
        <v>29.0.0.45.0</v>
      </c>
      <c r="R1264" s="28">
        <f>IFERROR(IF(A1264="Ordenes de Compra",VLOOKUP($I1264,'Ordenes de Compra'!$B$2:$E$1712,3,0),"Sin OC"),"Sin dato")</f>
        <v>718933993.19000006</v>
      </c>
      <c r="S1264" s="1" t="str">
        <f>VLOOKUP($U1264,'Tablas intermedias'!$C$1:$H$222,5,0)</f>
        <v>Tesorería</v>
      </c>
      <c r="T1264" s="29" t="str">
        <f t="shared" si="58"/>
        <v>OK</v>
      </c>
      <c r="U1264" s="30" t="str">
        <f t="shared" si="59"/>
        <v>MWEIMANTESORERIA - TesoreríaDCYT#MS - Dirección de contabilidad y tesorería</v>
      </c>
      <c r="V1264" s="1" t="str">
        <f>VLOOKUP(U1264,'Tablas intermedias'!$C$1:$H$222,6,0)</f>
        <v>No</v>
      </c>
      <c r="W1264" s="1" t="str">
        <f ca="1">IF(O1264&lt;30,"menos de 30 días","más de 30 días")</f>
        <v>menos de 30 días</v>
      </c>
    </row>
    <row r="1265" spans="1:23" ht="14.25" hidden="1" thickTop="1" thickBot="1" x14ac:dyDescent="0.25">
      <c r="A1265" s="17" t="str">
        <f>IF(DetalleExp!H1265='Tablas intermedias'!$A$2,"Ordenes de Compra",IF(DetalleExp!H1265='Tablas intermedias'!$A$3,"Financiamiento Internacional","Legítimo Abono"))</f>
        <v>Financiamiento Internacional</v>
      </c>
      <c r="B1265" s="7">
        <f>DetalleExp!E1265</f>
        <v>44326</v>
      </c>
      <c r="C1265" s="1" t="str">
        <f>DetalleExp!A1265</f>
        <v>EX-2021-41401250-APN-DAFYP#MS</v>
      </c>
      <c r="D1265" s="1" t="str">
        <f>IF(A1265="Ordenes de Compra",VLOOKUP(C1265,Autogestión!$B$2:$D$5090,3,0),IF(A1265="Legítimo Abono",VLOOKUP(C1265,NoAmpOC!$B$2:$H$988,7,0),"Factura"))</f>
        <v>Factura</v>
      </c>
      <c r="E1265" s="26" t="str">
        <f>IF(A1265="Ordenes de Compra",VLOOKUP($C1265,Autogestión!$B$2:$G$5090,6,0),IF(A1265="Financiamiento Internacional",VLOOKUP($C1265,FinInt!$B$2:$G$508,6,0),"Legítimo Abono"))</f>
        <v>Consolidación del modelo de Atención Primaria de la Salud a través de la Provisión y Dispensa de Medicamentos Esenciales ¿ Proyectos financiados Organismos Multilaterales Regionales - ARG/15/001 - PNUD</v>
      </c>
      <c r="F1265" s="26" t="str">
        <f>IF($A1265="Ordenes de Compra","ARS",IF($A1265="Financiamiento Internacional",VLOOKUP($C1265,FinInt!$B$2:$Q$508,15,0),VLOOKUP($C1265,NoAmpOC!$B$2:$T$988,18,0)))</f>
        <v>ARS</v>
      </c>
      <c r="G1265" s="5">
        <f>IF($A1265="Ordenes de Compra",VLOOKUP($C1265,Autogestión!$B$2:$H$5090,7,0),IF($A1265="Financiamiento Internacional",VLOOKUP($C1265,FinInt!$B$2:$Q$1308,16,0),VLOOKUP($C1265,NoAmpOC!$B$2:$T$988,19,0)))</f>
        <v>49635</v>
      </c>
      <c r="H1265" s="5">
        <f t="shared" si="57"/>
        <v>49635</v>
      </c>
      <c r="I1265" s="26" t="str">
        <f>IF($A1265="Ordenes de Compra",VLOOKUP($C1265,Autogestión!$B$2:$J$5090,9,0),IF($A1265="Financiamiento Internacional",VLOOKUP($C1265,FinInt!$B$2:$G$1555,6,0),"Legitimo Abono"))</f>
        <v>Consolidación del modelo de Atención Primaria de la Salud a través de la Provisión y Dispensa de Medicamentos Esenciales ¿ Proyectos financiados Organismos Multilaterales Regionales - ARG/15/001 - PNUD</v>
      </c>
      <c r="J1265" s="1" t="str">
        <f>IF($A1265="Ordenes de Compra",VLOOKUP($C1265,Autogestión!$B$2:$R$5090,17,0),IF($A1265="Financiamiento Internacional",VLOOKUP($C1265,FinInt!$B$2:$O$1508,14,0),VLOOKUP($C1265,NoAmpOC!$B$2:$R$988,17,0)))</f>
        <v>GELIO INMOBILIARIA SA</v>
      </c>
      <c r="K1265" s="7" t="str">
        <f>DetalleExp!AP1265</f>
        <v>JORAVILA</v>
      </c>
      <c r="L1265" s="7" t="str">
        <f>DetalleExp!AQ1265</f>
        <v>CUENTASAPAGAR - Cuentas a pagar</v>
      </c>
      <c r="M1265" s="7" t="str">
        <f>DetalleExp!AR1265</f>
        <v>DAFYP#MS - Dirección de administración financiera y presupuestaria</v>
      </c>
      <c r="N1265" s="7">
        <f>DetalleExp!AS1265</f>
        <v>44350</v>
      </c>
      <c r="O1265" s="27">
        <f ca="1">ROUNDUP(TODAY()-N1265,0)</f>
        <v>5</v>
      </c>
      <c r="P1265" s="27">
        <f ca="1">ROUNDUP(TODAY()-B1265,0)</f>
        <v>29</v>
      </c>
      <c r="Q1265" s="1" t="str">
        <f>IFERROR(IF(A1265="Ordenes de Compra",VLOOKUP($E1265,'Ordenes de Compra'!$A$2:$E$1712,5,0),"Sin OC"),"Sin dato")</f>
        <v>Sin OC</v>
      </c>
      <c r="R1265" s="28" t="str">
        <f>IFERROR(IF(A1265="Ordenes de Compra",VLOOKUP($I1265,'Ordenes de Compra'!$B$2:$E$1712,3,0),"Sin OC"),"Sin dato")</f>
        <v>Sin OC</v>
      </c>
      <c r="S1265" s="1" t="str">
        <f>VLOOKUP($U1265,'Tablas intermedias'!$C$1:$H$222,5,0)</f>
        <v>DGPFE</v>
      </c>
      <c r="T1265" s="29" t="str">
        <f t="shared" si="58"/>
        <v>OK</v>
      </c>
      <c r="U1265" s="30" t="str">
        <f t="shared" si="59"/>
        <v>JORAVILACUENTASAPAGAR - Cuentas a pagarDAFYP#MS - Dirección de administración financiera y presupuestaria</v>
      </c>
      <c r="V1265" s="1" t="str">
        <f>VLOOKUP(U1265,'Tablas intermedias'!$C$1:$H$222,6,0)</f>
        <v>Si</v>
      </c>
      <c r="W1265" s="1" t="str">
        <f ca="1">IF(O1265&lt;30,"menos de 30 días","más de 30 días")</f>
        <v>menos de 30 días</v>
      </c>
    </row>
    <row r="1266" spans="1:23" ht="14.25" hidden="1" thickTop="1" thickBot="1" x14ac:dyDescent="0.25">
      <c r="A1266" s="17" t="str">
        <f>IF(DetalleExp!H1266='Tablas intermedias'!$A$2,"Ordenes de Compra",IF(DetalleExp!H1266='Tablas intermedias'!$A$3,"Financiamiento Internacional","Legítimo Abono"))</f>
        <v>Financiamiento Internacional</v>
      </c>
      <c r="B1266" s="7">
        <f>DetalleExp!E1266</f>
        <v>44326</v>
      </c>
      <c r="C1266" s="1" t="str">
        <f>DetalleExp!A1266</f>
        <v>EX-2021-41402461-APN-DAFYP#MS</v>
      </c>
      <c r="D1266" s="1" t="str">
        <f>IF(A1266="Ordenes de Compra",VLOOKUP(C1266,Autogestión!$B$2:$D$5090,3,0),IF(A1266="Legítimo Abono",VLOOKUP(C1266,NoAmpOC!$B$2:$H$988,7,0),"Factura"))</f>
        <v>Factura</v>
      </c>
      <c r="E1266" s="26" t="str">
        <f>IF(A1266="Ordenes de Compra",VLOOKUP($C1266,Autogestión!$B$2:$G$5090,6,0),IF(A1266="Financiamiento Internacional",VLOOKUP($C1266,FinInt!$B$2:$G$508,6,0),"Legítimo Abono"))</f>
        <v>Consolidación del modelo de Atención Primaria de la Salud a través de la Provisión y Dispensa de Medicamentos Esenciales ¿ Proyectos financiados Organismos Multilaterales Regionales - ARG/15/001 - PNUD</v>
      </c>
      <c r="F1266" s="26" t="str">
        <f>IF($A1266="Ordenes de Compra","ARS",IF($A1266="Financiamiento Internacional",VLOOKUP($C1266,FinInt!$B$2:$Q$508,15,0),VLOOKUP($C1266,NoAmpOC!$B$2:$T$988,18,0)))</f>
        <v>ARS</v>
      </c>
      <c r="G1266" s="5">
        <f>IF($A1266="Ordenes de Compra",VLOOKUP($C1266,Autogestión!$B$2:$H$5090,7,0),IF($A1266="Financiamiento Internacional",VLOOKUP($C1266,FinInt!$B$2:$Q$1308,16,0),VLOOKUP($C1266,NoAmpOC!$B$2:$T$988,19,0)))</f>
        <v>49635</v>
      </c>
      <c r="H1266" s="5">
        <f t="shared" si="57"/>
        <v>49635</v>
      </c>
      <c r="I1266" s="26" t="str">
        <f>IF($A1266="Ordenes de Compra",VLOOKUP($C1266,Autogestión!$B$2:$J$5090,9,0),IF($A1266="Financiamiento Internacional",VLOOKUP($C1266,FinInt!$B$2:$G$1555,6,0),"Legitimo Abono"))</f>
        <v>Consolidación del modelo de Atención Primaria de la Salud a través de la Provisión y Dispensa de Medicamentos Esenciales ¿ Proyectos financiados Organismos Multilaterales Regionales - ARG/15/001 - PNUD</v>
      </c>
      <c r="J1266" s="1" t="str">
        <f>IF($A1266="Ordenes de Compra",VLOOKUP($C1266,Autogestión!$B$2:$R$5090,17,0),IF($A1266="Financiamiento Internacional",VLOOKUP($C1266,FinInt!$B$2:$O$1508,14,0),VLOOKUP($C1266,NoAmpOC!$B$2:$R$988,17,0)))</f>
        <v>GELIO INMOBILIARIA SA</v>
      </c>
      <c r="K1266" s="7" t="str">
        <f>DetalleExp!AP1266</f>
        <v>JORAVILA</v>
      </c>
      <c r="L1266" s="7" t="str">
        <f>DetalleExp!AQ1266</f>
        <v>CUENTASAPAGAR - Cuentas a pagar</v>
      </c>
      <c r="M1266" s="7" t="str">
        <f>DetalleExp!AR1266</f>
        <v>DAFYP#MS - Dirección de administración financiera y presupuestaria</v>
      </c>
      <c r="N1266" s="7">
        <f>DetalleExp!AS1266</f>
        <v>44350</v>
      </c>
      <c r="O1266" s="27">
        <f ca="1">ROUNDUP(TODAY()-N1266,0)</f>
        <v>5</v>
      </c>
      <c r="P1266" s="27">
        <f ca="1">ROUNDUP(TODAY()-B1266,0)</f>
        <v>29</v>
      </c>
      <c r="Q1266" s="1" t="str">
        <f>IFERROR(IF(A1266="Ordenes de Compra",VLOOKUP($E1266,'Ordenes de Compra'!$A$2:$E$1712,5,0),"Sin OC"),"Sin dato")</f>
        <v>Sin OC</v>
      </c>
      <c r="R1266" s="28" t="str">
        <f>IFERROR(IF(A1266="Ordenes de Compra",VLOOKUP($I1266,'Ordenes de Compra'!$B$2:$E$1712,3,0),"Sin OC"),"Sin dato")</f>
        <v>Sin OC</v>
      </c>
      <c r="S1266" s="1" t="str">
        <f>VLOOKUP($U1266,'Tablas intermedias'!$C$1:$H$222,5,0)</f>
        <v>DGPFE</v>
      </c>
      <c r="T1266" s="29" t="str">
        <f t="shared" si="58"/>
        <v>OK</v>
      </c>
      <c r="U1266" s="30" t="str">
        <f t="shared" si="59"/>
        <v>JORAVILACUENTASAPAGAR - Cuentas a pagarDAFYP#MS - Dirección de administración financiera y presupuestaria</v>
      </c>
      <c r="V1266" s="1" t="str">
        <f>VLOOKUP(U1266,'Tablas intermedias'!$C$1:$H$222,6,0)</f>
        <v>Si</v>
      </c>
      <c r="W1266" s="1" t="str">
        <f ca="1">IF(O1266&lt;30,"menos de 30 días","más de 30 días")</f>
        <v>menos de 30 días</v>
      </c>
    </row>
    <row r="1267" spans="1:23" ht="14.25" hidden="1" thickTop="1" thickBot="1" x14ac:dyDescent="0.25">
      <c r="A1267" s="17" t="str">
        <f>IF(DetalleExp!H1267='Tablas intermedias'!$A$2,"Ordenes de Compra",IF(DetalleExp!H1267='Tablas intermedias'!$A$3,"Financiamiento Internacional","Legítimo Abono"))</f>
        <v>Ordenes de Compra</v>
      </c>
      <c r="B1267" s="7">
        <f>DetalleExp!E1267</f>
        <v>44326</v>
      </c>
      <c r="C1267" s="1" t="str">
        <f>DetalleExp!A1267</f>
        <v>EX-2021-41402742-APN-DCYT#MS</v>
      </c>
      <c r="D1267" s="1" t="str">
        <f>IF(A1267="Ordenes de Compra",VLOOKUP(C1267,Autogestión!$B$2:$D$5090,3,0),IF(A1267="Legítimo Abono",VLOOKUP(C1267,NoAmpOC!$B$2:$H$988,7,0),"Factura"))</f>
        <v>Factura</v>
      </c>
      <c r="E1267" s="26" t="str">
        <f>IF(A1267="Ordenes de Compra",VLOOKUP($C1267,Autogestión!$B$2:$G$5090,6,0),IF(A1267="Financiamiento Internacional",VLOOKUP($C1267,FinInt!$B$2:$G$508,6,0),"Legítimo Abono"))</f>
        <v>80-0011-LPU20</v>
      </c>
      <c r="F1267" s="26" t="str">
        <f>IF($A1267="Ordenes de Compra","ARS",IF($A1267="Financiamiento Internacional",VLOOKUP($C1267,FinInt!$B$2:$Q$508,15,0),VLOOKUP($C1267,NoAmpOC!$B$2:$T$988,18,0)))</f>
        <v>ARS</v>
      </c>
      <c r="G1267" s="5">
        <f>IF($A1267="Ordenes de Compra",VLOOKUP($C1267,Autogestión!$B$2:$H$5090,7,0),IF($A1267="Financiamiento Internacional",VLOOKUP($C1267,FinInt!$B$2:$Q$1308,16,0),VLOOKUP($C1267,NoAmpOC!$B$2:$T$988,19,0)))</f>
        <v>13590588</v>
      </c>
      <c r="H1267" s="5">
        <f t="shared" si="57"/>
        <v>13590588</v>
      </c>
      <c r="I1267" s="26" t="str">
        <f>IF($A1267="Ordenes de Compra",VLOOKUP($C1267,Autogestión!$B$2:$J$5090,9,0),IF($A1267="Financiamiento Internacional",VLOOKUP($C1267,FinInt!$B$2:$G$1555,6,0),"Legitimo Abono"))</f>
        <v>80-1066-OC21</v>
      </c>
      <c r="J1267" s="1" t="str">
        <f>IF($A1267="Ordenes de Compra",VLOOKUP($C1267,Autogestión!$B$2:$R$5090,17,0),IF($A1267="Financiamiento Internacional",VLOOKUP($C1267,FinInt!$B$2:$O$1508,14,0),VLOOKUP($C1267,NoAmpOC!$B$2:$R$988,17,0)))</f>
        <v xml:space="preserve">LAFEDAR S.A. </v>
      </c>
      <c r="K1267" s="7" t="str">
        <f>DetalleExp!AP1267</f>
        <v>MWEIMAN</v>
      </c>
      <c r="L1267" s="7" t="str">
        <f>DetalleExp!AQ1267</f>
        <v>TESORERIA - Tesorería</v>
      </c>
      <c r="M1267" s="7" t="str">
        <f>DetalleExp!AR1267</f>
        <v>DCYT#MS - Dirección de contabilidad y tesorería</v>
      </c>
      <c r="N1267" s="7">
        <f>DetalleExp!AS1267</f>
        <v>44347</v>
      </c>
      <c r="O1267" s="27">
        <f ca="1">ROUNDUP(TODAY()-N1267,0)</f>
        <v>8</v>
      </c>
      <c r="P1267" s="27">
        <f ca="1">ROUNDUP(TODAY()-B1267,0)</f>
        <v>29</v>
      </c>
      <c r="Q1267" s="1" t="str">
        <f>IFERROR(IF(A1267="Ordenes de Compra",VLOOKUP($E1267,'Ordenes de Compra'!$A$2:$E$1712,5,0),"Sin OC"),"Sin dato")</f>
        <v>29.0.0.45.0</v>
      </c>
      <c r="R1267" s="28">
        <f>IFERROR(IF(A1267="Ordenes de Compra",VLOOKUP($I1267,'Ordenes de Compra'!$B$2:$E$1712,3,0),"Sin OC"),"Sin dato")</f>
        <v>718933993.19000006</v>
      </c>
      <c r="S1267" s="1" t="str">
        <f>VLOOKUP($U1267,'Tablas intermedias'!$C$1:$H$222,5,0)</f>
        <v>Tesorería</v>
      </c>
      <c r="T1267" s="29" t="str">
        <f t="shared" si="58"/>
        <v>OK</v>
      </c>
      <c r="U1267" s="30" t="str">
        <f t="shared" si="59"/>
        <v>MWEIMANTESORERIA - TesoreríaDCYT#MS - Dirección de contabilidad y tesorería</v>
      </c>
      <c r="V1267" s="1" t="str">
        <f>VLOOKUP(U1267,'Tablas intermedias'!$C$1:$H$222,6,0)</f>
        <v>No</v>
      </c>
      <c r="W1267" s="1" t="str">
        <f ca="1">IF(O1267&lt;30,"menos de 30 días","más de 30 días")</f>
        <v>menos de 30 días</v>
      </c>
    </row>
    <row r="1268" spans="1:23" ht="14.25" hidden="1" thickTop="1" thickBot="1" x14ac:dyDescent="0.25">
      <c r="A1268" s="17" t="str">
        <f>IF(DetalleExp!H1268='Tablas intermedias'!$A$2,"Ordenes de Compra",IF(DetalleExp!H1268='Tablas intermedias'!$A$3,"Financiamiento Internacional","Legítimo Abono"))</f>
        <v>Financiamiento Internacional</v>
      </c>
      <c r="B1268" s="7">
        <f>DetalleExp!E1268</f>
        <v>44326</v>
      </c>
      <c r="C1268" s="1" t="str">
        <f>DetalleExp!A1268</f>
        <v>EX-2021-41403152-APN-DAFYP#MS</v>
      </c>
      <c r="D1268" s="1" t="str">
        <f>IF(A1268="Ordenes de Compra",VLOOKUP(C1268,Autogestión!$B$2:$D$5090,3,0),IF(A1268="Legítimo Abono",VLOOKUP(C1268,NoAmpOC!$B$2:$H$988,7,0),"Factura"))</f>
        <v>Factura</v>
      </c>
      <c r="E1268" s="26" t="str">
        <f>IF(A1268="Ordenes de Compra",VLOOKUP($C1268,Autogestión!$B$2:$G$5090,6,0),IF(A1268="Financiamiento Internacional",VLOOKUP($C1268,FinInt!$B$2:$G$508,6,0),"Legítimo Abono"))</f>
        <v>Consolidación del modelo de Atención Primaria de la Salud a través de la Provisión y Dispensa de Medicamentos Esenciales ¿ Proyectos financiados Organismos Multilaterales Regionales - ARG/15/001 - PNUD</v>
      </c>
      <c r="F1268" s="26" t="str">
        <f>IF($A1268="Ordenes de Compra","ARS",IF($A1268="Financiamiento Internacional",VLOOKUP($C1268,FinInt!$B$2:$Q$508,15,0),VLOOKUP($C1268,NoAmpOC!$B$2:$T$988,18,0)))</f>
        <v>ARS</v>
      </c>
      <c r="G1268" s="5">
        <f>IF($A1268="Ordenes de Compra",VLOOKUP($C1268,Autogestión!$B$2:$H$5090,7,0),IF($A1268="Financiamiento Internacional",VLOOKUP($C1268,FinInt!$B$2:$Q$1308,16,0),VLOOKUP($C1268,NoAmpOC!$B$2:$T$988,19,0)))</f>
        <v>49635</v>
      </c>
      <c r="H1268" s="5">
        <f t="shared" si="57"/>
        <v>49635</v>
      </c>
      <c r="I1268" s="26" t="str">
        <f>IF($A1268="Ordenes de Compra",VLOOKUP($C1268,Autogestión!$B$2:$J$5090,9,0),IF($A1268="Financiamiento Internacional",VLOOKUP($C1268,FinInt!$B$2:$G$1555,6,0),"Legitimo Abono"))</f>
        <v>Consolidación del modelo de Atención Primaria de la Salud a través de la Provisión y Dispensa de Medicamentos Esenciales ¿ Proyectos financiados Organismos Multilaterales Regionales - ARG/15/001 - PNUD</v>
      </c>
      <c r="J1268" s="1" t="str">
        <f>IF($A1268="Ordenes de Compra",VLOOKUP($C1268,Autogestión!$B$2:$R$5090,17,0),IF($A1268="Financiamiento Internacional",VLOOKUP($C1268,FinInt!$B$2:$O$1508,14,0),VLOOKUP($C1268,NoAmpOC!$B$2:$R$988,17,0)))</f>
        <v>GELIO INMOBILIARIA SA</v>
      </c>
      <c r="K1268" s="7" t="str">
        <f>DetalleExp!AP1268</f>
        <v>JORAVILA</v>
      </c>
      <c r="L1268" s="7" t="str">
        <f>DetalleExp!AQ1268</f>
        <v>CUENTASAPAGAR - Cuentas a pagar</v>
      </c>
      <c r="M1268" s="7" t="str">
        <f>DetalleExp!AR1268</f>
        <v>DAFYP#MS - Dirección de administración financiera y presupuestaria</v>
      </c>
      <c r="N1268" s="7">
        <f>DetalleExp!AS1268</f>
        <v>44350</v>
      </c>
      <c r="O1268" s="27">
        <f ca="1">ROUNDUP(TODAY()-N1268,0)</f>
        <v>5</v>
      </c>
      <c r="P1268" s="27">
        <f ca="1">ROUNDUP(TODAY()-B1268,0)</f>
        <v>29</v>
      </c>
      <c r="Q1268" s="1" t="str">
        <f>IFERROR(IF(A1268="Ordenes de Compra",VLOOKUP($E1268,'Ordenes de Compra'!$A$2:$E$1712,5,0),"Sin OC"),"Sin dato")</f>
        <v>Sin OC</v>
      </c>
      <c r="R1268" s="28" t="str">
        <f>IFERROR(IF(A1268="Ordenes de Compra",VLOOKUP($I1268,'Ordenes de Compra'!$B$2:$E$1712,3,0),"Sin OC"),"Sin dato")</f>
        <v>Sin OC</v>
      </c>
      <c r="S1268" s="1" t="str">
        <f>VLOOKUP($U1268,'Tablas intermedias'!$C$1:$H$222,5,0)</f>
        <v>DGPFE</v>
      </c>
      <c r="T1268" s="29" t="str">
        <f t="shared" si="58"/>
        <v>OK</v>
      </c>
      <c r="U1268" s="30" t="str">
        <f t="shared" si="59"/>
        <v>JORAVILACUENTASAPAGAR - Cuentas a pagarDAFYP#MS - Dirección de administración financiera y presupuestaria</v>
      </c>
      <c r="V1268" s="1" t="str">
        <f>VLOOKUP(U1268,'Tablas intermedias'!$C$1:$H$222,6,0)</f>
        <v>Si</v>
      </c>
      <c r="W1268" s="1" t="str">
        <f ca="1">IF(O1268&lt;30,"menos de 30 días","más de 30 días")</f>
        <v>menos de 30 días</v>
      </c>
    </row>
    <row r="1269" spans="1:23" ht="14.25" hidden="1" thickTop="1" thickBot="1" x14ac:dyDescent="0.25">
      <c r="A1269" s="17" t="str">
        <f>IF(DetalleExp!H1269='Tablas intermedias'!$A$2,"Ordenes de Compra",IF(DetalleExp!H1269='Tablas intermedias'!$A$3,"Financiamiento Internacional","Legítimo Abono"))</f>
        <v>Financiamiento Internacional</v>
      </c>
      <c r="B1269" s="7">
        <f>DetalleExp!E1269</f>
        <v>44326</v>
      </c>
      <c r="C1269" s="1" t="str">
        <f>DetalleExp!A1269</f>
        <v>EX-2021-41404323-APN-DAFYP#MS</v>
      </c>
      <c r="D1269" s="1" t="str">
        <f>IF(A1269="Ordenes de Compra",VLOOKUP(C1269,Autogestión!$B$2:$D$5090,3,0),IF(A1269="Legítimo Abono",VLOOKUP(C1269,NoAmpOC!$B$2:$H$988,7,0),"Factura"))</f>
        <v>Factura</v>
      </c>
      <c r="E1269" s="26" t="str">
        <f>IF(A1269="Ordenes de Compra",VLOOKUP($C1269,Autogestión!$B$2:$G$5090,6,0),IF(A1269="Financiamiento Internacional",VLOOKUP($C1269,FinInt!$B$2:$G$508,6,0),"Legítimo Abono"))</f>
        <v>Consolidación del modelo de Atención Primaria de la Salud a través de la Provisión y Dispensa de Medicamentos Esenciales ¿ Proyectos financiados Organismos Multilaterales Regionales - ARG/15/001 - PNUD</v>
      </c>
      <c r="F1269" s="26" t="str">
        <f>IF($A1269="Ordenes de Compra","ARS",IF($A1269="Financiamiento Internacional",VLOOKUP($C1269,FinInt!$B$2:$Q$508,15,0),VLOOKUP($C1269,NoAmpOC!$B$2:$T$988,18,0)))</f>
        <v>ARS</v>
      </c>
      <c r="G1269" s="5">
        <f>IF($A1269="Ordenes de Compra",VLOOKUP($C1269,Autogestión!$B$2:$H$5090,7,0),IF($A1269="Financiamiento Internacional",VLOOKUP($C1269,FinInt!$B$2:$Q$1308,16,0),VLOOKUP($C1269,NoAmpOC!$B$2:$T$988,19,0)))</f>
        <v>49635</v>
      </c>
      <c r="H1269" s="5">
        <f t="shared" si="57"/>
        <v>49635</v>
      </c>
      <c r="I1269" s="26" t="str">
        <f>IF($A1269="Ordenes de Compra",VLOOKUP($C1269,Autogestión!$B$2:$J$5090,9,0),IF($A1269="Financiamiento Internacional",VLOOKUP($C1269,FinInt!$B$2:$G$1555,6,0),"Legitimo Abono"))</f>
        <v>Consolidación del modelo de Atención Primaria de la Salud a través de la Provisión y Dispensa de Medicamentos Esenciales ¿ Proyectos financiados Organismos Multilaterales Regionales - ARG/15/001 - PNUD</v>
      </c>
      <c r="J1269" s="1" t="str">
        <f>IF($A1269="Ordenes de Compra",VLOOKUP($C1269,Autogestión!$B$2:$R$5090,17,0),IF($A1269="Financiamiento Internacional",VLOOKUP($C1269,FinInt!$B$2:$O$1508,14,0),VLOOKUP($C1269,NoAmpOC!$B$2:$R$988,17,0)))</f>
        <v>GELIO INMOBILIARIA SA</v>
      </c>
      <c r="K1269" s="7" t="str">
        <f>DetalleExp!AP1269</f>
        <v>JORAVILA</v>
      </c>
      <c r="L1269" s="7" t="str">
        <f>DetalleExp!AQ1269</f>
        <v>CUENTASAPAGAR - Cuentas a pagar</v>
      </c>
      <c r="M1269" s="7" t="str">
        <f>DetalleExp!AR1269</f>
        <v>DAFYP#MS - Dirección de administración financiera y presupuestaria</v>
      </c>
      <c r="N1269" s="7">
        <f>DetalleExp!AS1269</f>
        <v>44350</v>
      </c>
      <c r="O1269" s="27">
        <f ca="1">ROUNDUP(TODAY()-N1269,0)</f>
        <v>5</v>
      </c>
      <c r="P1269" s="27">
        <f ca="1">ROUNDUP(TODAY()-B1269,0)</f>
        <v>29</v>
      </c>
      <c r="Q1269" s="1" t="str">
        <f>IFERROR(IF(A1269="Ordenes de Compra",VLOOKUP($E1269,'Ordenes de Compra'!$A$2:$E$1712,5,0),"Sin OC"),"Sin dato")</f>
        <v>Sin OC</v>
      </c>
      <c r="R1269" s="28" t="str">
        <f>IFERROR(IF(A1269="Ordenes de Compra",VLOOKUP($I1269,'Ordenes de Compra'!$B$2:$E$1712,3,0),"Sin OC"),"Sin dato")</f>
        <v>Sin OC</v>
      </c>
      <c r="S1269" s="1" t="str">
        <f>VLOOKUP($U1269,'Tablas intermedias'!$C$1:$H$222,5,0)</f>
        <v>DGPFE</v>
      </c>
      <c r="T1269" s="29" t="str">
        <f t="shared" si="58"/>
        <v>OK</v>
      </c>
      <c r="U1269" s="30" t="str">
        <f t="shared" si="59"/>
        <v>JORAVILACUENTASAPAGAR - Cuentas a pagarDAFYP#MS - Dirección de administración financiera y presupuestaria</v>
      </c>
      <c r="V1269" s="1" t="str">
        <f>VLOOKUP(U1269,'Tablas intermedias'!$C$1:$H$222,6,0)</f>
        <v>Si</v>
      </c>
      <c r="W1269" s="1" t="str">
        <f ca="1">IF(O1269&lt;30,"menos de 30 días","más de 30 días")</f>
        <v>menos de 30 días</v>
      </c>
    </row>
    <row r="1270" spans="1:23" ht="14.25" hidden="1" thickTop="1" thickBot="1" x14ac:dyDescent="0.25">
      <c r="A1270" s="17" t="str">
        <f>IF(DetalleExp!H1270='Tablas intermedias'!$A$2,"Ordenes de Compra",IF(DetalleExp!H1270='Tablas intermedias'!$A$3,"Financiamiento Internacional","Legítimo Abono"))</f>
        <v>Ordenes de Compra</v>
      </c>
      <c r="B1270" s="7">
        <f>DetalleExp!E1270</f>
        <v>44326</v>
      </c>
      <c r="C1270" s="1" t="str">
        <f>DetalleExp!A1270</f>
        <v>EX-2021-41404761-APN-DCYT#MS</v>
      </c>
      <c r="D1270" s="1" t="str">
        <f>IF(A1270="Ordenes de Compra",VLOOKUP(C1270,Autogestión!$B$2:$D$5090,3,0),IF(A1270="Legítimo Abono",VLOOKUP(C1270,NoAmpOC!$B$2:$H$988,7,0),"Factura"))</f>
        <v>Factura</v>
      </c>
      <c r="E1270" s="26" t="str">
        <f>IF(A1270="Ordenes de Compra",VLOOKUP($C1270,Autogestión!$B$2:$G$5090,6,0),IF(A1270="Financiamiento Internacional",VLOOKUP($C1270,FinInt!$B$2:$G$508,6,0),"Legítimo Abono"))</f>
        <v>80-0011-LPU20</v>
      </c>
      <c r="F1270" s="26" t="str">
        <f>IF($A1270="Ordenes de Compra","ARS",IF($A1270="Financiamiento Internacional",VLOOKUP($C1270,FinInt!$B$2:$Q$508,15,0),VLOOKUP($C1270,NoAmpOC!$B$2:$T$988,18,0)))</f>
        <v>ARS</v>
      </c>
      <c r="G1270" s="5">
        <f>IF($A1270="Ordenes de Compra",VLOOKUP($C1270,Autogestión!$B$2:$H$5090,7,0),IF($A1270="Financiamiento Internacional",VLOOKUP($C1270,FinInt!$B$2:$Q$1308,16,0),VLOOKUP($C1270,NoAmpOC!$B$2:$T$988,19,0)))</f>
        <v>4610158.5599999996</v>
      </c>
      <c r="H1270" s="5">
        <f t="shared" si="57"/>
        <v>4610158.5599999996</v>
      </c>
      <c r="I1270" s="26" t="str">
        <f>IF($A1270="Ordenes de Compra",VLOOKUP($C1270,Autogestión!$B$2:$J$5090,9,0),IF($A1270="Financiamiento Internacional",VLOOKUP($C1270,FinInt!$B$2:$G$1555,6,0),"Legitimo Abono"))</f>
        <v>80-1066-OC21</v>
      </c>
      <c r="J1270" s="1" t="str">
        <f>IF($A1270="Ordenes de Compra",VLOOKUP($C1270,Autogestión!$B$2:$R$5090,17,0),IF($A1270="Financiamiento Internacional",VLOOKUP($C1270,FinInt!$B$2:$O$1508,14,0),VLOOKUP($C1270,NoAmpOC!$B$2:$R$988,17,0)))</f>
        <v xml:space="preserve">LAFEDAR S.A. </v>
      </c>
      <c r="K1270" s="7" t="str">
        <f>DetalleExp!AP1270</f>
        <v>MWEIMAN</v>
      </c>
      <c r="L1270" s="7" t="str">
        <f>DetalleExp!AQ1270</f>
        <v>TESORERIA - Tesorería</v>
      </c>
      <c r="M1270" s="7" t="str">
        <f>DetalleExp!AR1270</f>
        <v>DCYT#MS - Dirección de contabilidad y tesorería</v>
      </c>
      <c r="N1270" s="7">
        <f>DetalleExp!AS1270</f>
        <v>44347</v>
      </c>
      <c r="O1270" s="27">
        <f ca="1">ROUNDUP(TODAY()-N1270,0)</f>
        <v>8</v>
      </c>
      <c r="P1270" s="27">
        <f ca="1">ROUNDUP(TODAY()-B1270,0)</f>
        <v>29</v>
      </c>
      <c r="Q1270" s="1" t="str">
        <f>IFERROR(IF(A1270="Ordenes de Compra",VLOOKUP($E1270,'Ordenes de Compra'!$A$2:$E$1712,5,0),"Sin OC"),"Sin dato")</f>
        <v>29.0.0.45.0</v>
      </c>
      <c r="R1270" s="28">
        <f>IFERROR(IF(A1270="Ordenes de Compra",VLOOKUP($I1270,'Ordenes de Compra'!$B$2:$E$1712,3,0),"Sin OC"),"Sin dato")</f>
        <v>718933993.19000006</v>
      </c>
      <c r="S1270" s="1" t="str">
        <f>VLOOKUP($U1270,'Tablas intermedias'!$C$1:$H$222,5,0)</f>
        <v>Tesorería</v>
      </c>
      <c r="T1270" s="29" t="str">
        <f t="shared" si="58"/>
        <v>OK</v>
      </c>
      <c r="U1270" s="30" t="str">
        <f t="shared" si="59"/>
        <v>MWEIMANTESORERIA - TesoreríaDCYT#MS - Dirección de contabilidad y tesorería</v>
      </c>
      <c r="V1270" s="1" t="str">
        <f>VLOOKUP(U1270,'Tablas intermedias'!$C$1:$H$222,6,0)</f>
        <v>No</v>
      </c>
      <c r="W1270" s="1" t="str">
        <f ca="1">IF(O1270&lt;30,"menos de 30 días","más de 30 días")</f>
        <v>menos de 30 días</v>
      </c>
    </row>
    <row r="1271" spans="1:23" ht="14.25" hidden="1" thickTop="1" thickBot="1" x14ac:dyDescent="0.25">
      <c r="A1271" s="17" t="str">
        <f>IF(DetalleExp!H1271='Tablas intermedias'!$A$2,"Ordenes de Compra",IF(DetalleExp!H1271='Tablas intermedias'!$A$3,"Financiamiento Internacional","Legítimo Abono"))</f>
        <v>Financiamiento Internacional</v>
      </c>
      <c r="B1271" s="7">
        <f>DetalleExp!E1271</f>
        <v>44326</v>
      </c>
      <c r="C1271" s="1" t="str">
        <f>DetalleExp!A1271</f>
        <v>EX-2021-41405750-APN-DAFYP#MS</v>
      </c>
      <c r="D1271" s="1" t="str">
        <f>IF(A1271="Ordenes de Compra",VLOOKUP(C1271,Autogestión!$B$2:$D$5090,3,0),IF(A1271="Legítimo Abono",VLOOKUP(C1271,NoAmpOC!$B$2:$H$988,7,0),"Factura"))</f>
        <v>Factura</v>
      </c>
      <c r="E1271" s="26" t="str">
        <f>IF(A1271="Ordenes de Compra",VLOOKUP($C1271,Autogestión!$B$2:$G$5090,6,0),IF(A1271="Financiamiento Internacional",VLOOKUP($C1271,FinInt!$B$2:$G$508,6,0),"Legítimo Abono"))</f>
        <v>Programa de Apoyo al Fortalecimiento de la cobertura pública efectiva de salud y un sistema integrado de provisión de salud de calidad. Proyectos BIRF - ARG/19/014 - PNUD</v>
      </c>
      <c r="F1271" s="26" t="str">
        <f>IF($A1271="Ordenes de Compra","ARS",IF($A1271="Financiamiento Internacional",VLOOKUP($C1271,FinInt!$B$2:$Q$508,15,0),VLOOKUP($C1271,NoAmpOC!$B$2:$T$988,18,0)))</f>
        <v>ARS</v>
      </c>
      <c r="G1271" s="5">
        <f>IF($A1271="Ordenes de Compra",VLOOKUP($C1271,Autogestión!$B$2:$H$5090,7,0),IF($A1271="Financiamiento Internacional",VLOOKUP($C1271,FinInt!$B$2:$Q$1308,16,0),VLOOKUP($C1271,NoAmpOC!$B$2:$T$988,19,0)))</f>
        <v>46575</v>
      </c>
      <c r="H1271" s="5">
        <f t="shared" si="57"/>
        <v>46575</v>
      </c>
      <c r="I1271" s="26" t="str">
        <f>IF($A1271="Ordenes de Compra",VLOOKUP($C1271,Autogestión!$B$2:$J$5090,9,0),IF($A1271="Financiamiento Internacional",VLOOKUP($C1271,FinInt!$B$2:$G$1555,6,0),"Legitimo Abono"))</f>
        <v>Programa de Apoyo al Fortalecimiento de la cobertura pública efectiva de salud y un sistema integrado de provisión de salud de calidad. Proyectos BIRF - ARG/19/014 - PNUD</v>
      </c>
      <c r="J1271" s="1" t="str">
        <f>IF($A1271="Ordenes de Compra",VLOOKUP($C1271,Autogestión!$B$2:$R$5090,17,0),IF($A1271="Financiamiento Internacional",VLOOKUP($C1271,FinInt!$B$2:$O$1508,14,0),VLOOKUP($C1271,NoAmpOC!$B$2:$R$988,17,0)))</f>
        <v>GELIO INMOBILIARIA SA</v>
      </c>
      <c r="K1271" s="7" t="str">
        <f>DetalleExp!AP1271</f>
        <v>JORAVILA</v>
      </c>
      <c r="L1271" s="7" t="str">
        <f>DetalleExp!AQ1271</f>
        <v>CUENTASAPAGAR - Cuentas a pagar</v>
      </c>
      <c r="M1271" s="7" t="str">
        <f>DetalleExp!AR1271</f>
        <v>DAFYP#MS - Dirección de administración financiera y presupuestaria</v>
      </c>
      <c r="N1271" s="7">
        <f>DetalleExp!AS1271</f>
        <v>44350</v>
      </c>
      <c r="O1271" s="27">
        <f ca="1">ROUNDUP(TODAY()-N1271,0)</f>
        <v>5</v>
      </c>
      <c r="P1271" s="27">
        <f ca="1">ROUNDUP(TODAY()-B1271,0)</f>
        <v>29</v>
      </c>
      <c r="Q1271" s="1" t="str">
        <f>IFERROR(IF(A1271="Ordenes de Compra",VLOOKUP($E1271,'Ordenes de Compra'!$A$2:$E$1712,5,0),"Sin OC"),"Sin dato")</f>
        <v>Sin OC</v>
      </c>
      <c r="R1271" s="28" t="str">
        <f>IFERROR(IF(A1271="Ordenes de Compra",VLOOKUP($I1271,'Ordenes de Compra'!$B$2:$E$1712,3,0),"Sin OC"),"Sin dato")</f>
        <v>Sin OC</v>
      </c>
      <c r="S1271" s="1" t="str">
        <f>VLOOKUP($U1271,'Tablas intermedias'!$C$1:$H$222,5,0)</f>
        <v>DGPFE</v>
      </c>
      <c r="T1271" s="29" t="str">
        <f t="shared" si="58"/>
        <v>OK</v>
      </c>
      <c r="U1271" s="30" t="str">
        <f t="shared" si="59"/>
        <v>JORAVILACUENTASAPAGAR - Cuentas a pagarDAFYP#MS - Dirección de administración financiera y presupuestaria</v>
      </c>
      <c r="V1271" s="1" t="str">
        <f>VLOOKUP(U1271,'Tablas intermedias'!$C$1:$H$222,6,0)</f>
        <v>Si</v>
      </c>
      <c r="W1271" s="1" t="str">
        <f ca="1">IF(O1271&lt;30,"menos de 30 días","más de 30 días")</f>
        <v>menos de 30 días</v>
      </c>
    </row>
    <row r="1272" spans="1:23" ht="14.25" hidden="1" thickTop="1" thickBot="1" x14ac:dyDescent="0.25">
      <c r="A1272" s="17" t="str">
        <f>IF(DetalleExp!H1272='Tablas intermedias'!$A$2,"Ordenes de Compra",IF(DetalleExp!H1272='Tablas intermedias'!$A$3,"Financiamiento Internacional","Legítimo Abono"))</f>
        <v>Financiamiento Internacional</v>
      </c>
      <c r="B1272" s="7">
        <f>DetalleExp!E1272</f>
        <v>44326</v>
      </c>
      <c r="C1272" s="1" t="str">
        <f>DetalleExp!A1272</f>
        <v>EX-2021-41406509-APN-DAFYP#MS</v>
      </c>
      <c r="D1272" s="1" t="str">
        <f>IF(A1272="Ordenes de Compra",VLOOKUP(C1272,Autogestión!$B$2:$D$5090,3,0),IF(A1272="Legítimo Abono",VLOOKUP(C1272,NoAmpOC!$B$2:$H$988,7,0),"Factura"))</f>
        <v>Factura</v>
      </c>
      <c r="E1272" s="26" t="str">
        <f>IF(A1272="Ordenes de Compra",VLOOKUP($C1272,Autogestión!$B$2:$G$5090,6,0),IF(A1272="Financiamiento Internacional",VLOOKUP($C1272,FinInt!$B$2:$G$508,6,0),"Legítimo Abono"))</f>
        <v>Programa de Apoyo al Fortalecimiento de la cobertura pública efectiva de salud y un sistema integrado de provisión de salud de calidad. Proyectos BIRF - ARG/19/014 - PNUD</v>
      </c>
      <c r="F1272" s="26" t="str">
        <f>IF($A1272="Ordenes de Compra","ARS",IF($A1272="Financiamiento Internacional",VLOOKUP($C1272,FinInt!$B$2:$Q$508,15,0),VLOOKUP($C1272,NoAmpOC!$B$2:$T$988,18,0)))</f>
        <v>ARS</v>
      </c>
      <c r="G1272" s="5">
        <f>IF($A1272="Ordenes de Compra",VLOOKUP($C1272,Autogestión!$B$2:$H$5090,7,0),IF($A1272="Financiamiento Internacional",VLOOKUP($C1272,FinInt!$B$2:$Q$1308,16,0),VLOOKUP($C1272,NoAmpOC!$B$2:$T$988,19,0)))</f>
        <v>48105</v>
      </c>
      <c r="H1272" s="5">
        <f t="shared" si="57"/>
        <v>48105</v>
      </c>
      <c r="I1272" s="26" t="str">
        <f>IF($A1272="Ordenes de Compra",VLOOKUP($C1272,Autogestión!$B$2:$J$5090,9,0),IF($A1272="Financiamiento Internacional",VLOOKUP($C1272,FinInt!$B$2:$G$1555,6,0),"Legitimo Abono"))</f>
        <v>Programa de Apoyo al Fortalecimiento de la cobertura pública efectiva de salud y un sistema integrado de provisión de salud de calidad. Proyectos BIRF - ARG/19/014 - PNUD</v>
      </c>
      <c r="J1272" s="1" t="str">
        <f>IF($A1272="Ordenes de Compra",VLOOKUP($C1272,Autogestión!$B$2:$R$5090,17,0),IF($A1272="Financiamiento Internacional",VLOOKUP($C1272,FinInt!$B$2:$O$1508,14,0),VLOOKUP($C1272,NoAmpOC!$B$2:$R$988,17,0)))</f>
        <v>GELIO INMOBILIARIA SA</v>
      </c>
      <c r="K1272" s="7" t="str">
        <f>DetalleExp!AP1272</f>
        <v>JORAVILA</v>
      </c>
      <c r="L1272" s="7" t="str">
        <f>DetalleExp!AQ1272</f>
        <v>CUENTASAPAGAR - Cuentas a pagar</v>
      </c>
      <c r="M1272" s="7" t="str">
        <f>DetalleExp!AR1272</f>
        <v>DAFYP#MS - Dirección de administración financiera y presupuestaria</v>
      </c>
      <c r="N1272" s="7">
        <f>DetalleExp!AS1272</f>
        <v>44350</v>
      </c>
      <c r="O1272" s="27">
        <f ca="1">ROUNDUP(TODAY()-N1272,0)</f>
        <v>5</v>
      </c>
      <c r="P1272" s="27">
        <f ca="1">ROUNDUP(TODAY()-B1272,0)</f>
        <v>29</v>
      </c>
      <c r="Q1272" s="1" t="str">
        <f>IFERROR(IF(A1272="Ordenes de Compra",VLOOKUP($E1272,'Ordenes de Compra'!$A$2:$E$1712,5,0),"Sin OC"),"Sin dato")</f>
        <v>Sin OC</v>
      </c>
      <c r="R1272" s="28" t="str">
        <f>IFERROR(IF(A1272="Ordenes de Compra",VLOOKUP($I1272,'Ordenes de Compra'!$B$2:$E$1712,3,0),"Sin OC"),"Sin dato")</f>
        <v>Sin OC</v>
      </c>
      <c r="S1272" s="1" t="str">
        <f>VLOOKUP($U1272,'Tablas intermedias'!$C$1:$H$222,5,0)</f>
        <v>DGPFE</v>
      </c>
      <c r="T1272" s="29" t="str">
        <f t="shared" si="58"/>
        <v>OK</v>
      </c>
      <c r="U1272" s="30" t="str">
        <f t="shared" si="59"/>
        <v>JORAVILACUENTASAPAGAR - Cuentas a pagarDAFYP#MS - Dirección de administración financiera y presupuestaria</v>
      </c>
      <c r="V1272" s="1" t="str">
        <f>VLOOKUP(U1272,'Tablas intermedias'!$C$1:$H$222,6,0)</f>
        <v>Si</v>
      </c>
      <c r="W1272" s="1" t="str">
        <f ca="1">IF(O1272&lt;30,"menos de 30 días","más de 30 días")</f>
        <v>menos de 30 días</v>
      </c>
    </row>
    <row r="1273" spans="1:23" ht="14.25" hidden="1" thickTop="1" thickBot="1" x14ac:dyDescent="0.25">
      <c r="A1273" s="17" t="str">
        <f>IF(DetalleExp!H1273='Tablas intermedias'!$A$2,"Ordenes de Compra",IF(DetalleExp!H1273='Tablas intermedias'!$A$3,"Financiamiento Internacional","Legítimo Abono"))</f>
        <v>Ordenes de Compra</v>
      </c>
      <c r="B1273" s="7">
        <f>DetalleExp!E1273</f>
        <v>44326</v>
      </c>
      <c r="C1273" s="1" t="str">
        <f>DetalleExp!A1273</f>
        <v>EX-2021-41408843-APN-DCYT#MS</v>
      </c>
      <c r="D1273" s="1" t="str">
        <f>IF(A1273="Ordenes de Compra",VLOOKUP(C1273,Autogestión!$B$2:$D$5090,3,0),IF(A1273="Legítimo Abono",VLOOKUP(C1273,NoAmpOC!$B$2:$H$988,7,0),"Factura"))</f>
        <v>Factura</v>
      </c>
      <c r="E1273" s="26" t="str">
        <f>IF(A1273="Ordenes de Compra",VLOOKUP($C1273,Autogestión!$B$2:$G$5090,6,0),IF(A1273="Financiamiento Internacional",VLOOKUP($C1273,FinInt!$B$2:$G$508,6,0),"Legítimo Abono"))</f>
        <v>80-0017-LPU19</v>
      </c>
      <c r="F1273" s="26" t="str">
        <f>IF($A1273="Ordenes de Compra","ARS",IF($A1273="Financiamiento Internacional",VLOOKUP($C1273,FinInt!$B$2:$Q$508,15,0),VLOOKUP($C1273,NoAmpOC!$B$2:$T$988,18,0)))</f>
        <v>ARS</v>
      </c>
      <c r="G1273" s="5">
        <f>IF($A1273="Ordenes de Compra",VLOOKUP($C1273,Autogestión!$B$2:$H$5090,7,0),IF($A1273="Financiamiento Internacional",VLOOKUP($C1273,FinInt!$B$2:$Q$1308,16,0),VLOOKUP($C1273,NoAmpOC!$B$2:$T$988,19,0)))</f>
        <v>1750680.42</v>
      </c>
      <c r="H1273" s="5">
        <f t="shared" si="57"/>
        <v>1750680.42</v>
      </c>
      <c r="I1273" s="26" t="str">
        <f>IF($A1273="Ordenes de Compra",VLOOKUP($C1273,Autogestión!$B$2:$J$5090,9,0),IF($A1273="Financiamiento Internacional",VLOOKUP($C1273,FinInt!$B$2:$G$1555,6,0),"Legitimo Abono"))</f>
        <v>80-1139-OC19</v>
      </c>
      <c r="J1273" s="1" t="str">
        <f>IF($A1273="Ordenes de Compra",VLOOKUP($C1273,Autogestión!$B$2:$R$5090,17,0),IF($A1273="Financiamiento Internacional",VLOOKUP($C1273,FinInt!$B$2:$O$1508,14,0),VLOOKUP($C1273,NoAmpOC!$B$2:$R$988,17,0)))</f>
        <v>ORIEN S.A.</v>
      </c>
      <c r="K1273" s="7" t="str">
        <f>DetalleExp!AP1273</f>
        <v>DE#AND-DESPACHO</v>
      </c>
      <c r="L1273" s="7" t="str">
        <f>DetalleExp!AQ1273</f>
        <v>DESPACHO - Despacho</v>
      </c>
      <c r="M1273" s="7" t="str">
        <f>DetalleExp!AR1273</f>
        <v>DE#AND - Dirección ejecutiva</v>
      </c>
      <c r="N1273" s="7">
        <f>DetalleExp!AS1273</f>
        <v>44343</v>
      </c>
      <c r="O1273" s="27">
        <f ca="1">ROUNDUP(TODAY()-N1273,0)</f>
        <v>12</v>
      </c>
      <c r="P1273" s="27">
        <f ca="1">ROUNDUP(TODAY()-B1273,0)</f>
        <v>29</v>
      </c>
      <c r="Q1273" s="1" t="str">
        <f>IFERROR(IF(A1273="Ordenes de Compra",VLOOKUP($E1273,'Ordenes de Compra'!$A$2:$E$1712,5,0),"Sin OC"),"Sin dato")</f>
        <v>Varios</v>
      </c>
      <c r="R1273" s="28">
        <f>IFERROR(IF(A1273="Ordenes de Compra",VLOOKUP($I1273,'Ordenes de Compra'!$B$2:$E$1712,3,0),"Sin OC"),"Sin dato")</f>
        <v>539212229</v>
      </c>
      <c r="S1273" s="1" t="str">
        <f>VLOOKUP($U1273,'Tablas intermedias'!$C$1:$H$222,5,0)</f>
        <v>Programa</v>
      </c>
      <c r="T1273" s="29" t="str">
        <f t="shared" si="58"/>
        <v>OK</v>
      </c>
      <c r="U1273" s="30" t="str">
        <f t="shared" si="59"/>
        <v>DE#AND-DESPACHODESPACHO - DespachoDE#AND - Dirección ejecutiva</v>
      </c>
      <c r="V1273" s="1" t="str">
        <f>VLOOKUP(U1273,'Tablas intermedias'!$C$1:$H$222,6,0)</f>
        <v>Si</v>
      </c>
      <c r="W1273" s="1" t="str">
        <f ca="1">IF(O1273&lt;30,"menos de 30 días","más de 30 días")</f>
        <v>menos de 30 días</v>
      </c>
    </row>
    <row r="1274" spans="1:23" ht="14.25" hidden="1" thickTop="1" thickBot="1" x14ac:dyDescent="0.25">
      <c r="A1274" s="17" t="str">
        <f>IF(DetalleExp!H1274='Tablas intermedias'!$A$2,"Ordenes de Compra",IF(DetalleExp!H1274='Tablas intermedias'!$A$3,"Financiamiento Internacional","Legítimo Abono"))</f>
        <v>Ordenes de Compra</v>
      </c>
      <c r="B1274" s="7">
        <f>DetalleExp!E1274</f>
        <v>44327</v>
      </c>
      <c r="C1274" s="1" t="str">
        <f>DetalleExp!A1274</f>
        <v>EX-2021-41437972-APN-DCYT#MS</v>
      </c>
      <c r="D1274" s="1">
        <f>IF(A1274="Ordenes de Compra",VLOOKUP(C1274,Autogestión!$B$2:$D$5090,3,0),IF(A1274="Legítimo Abono",VLOOKUP(C1274,NoAmpOC!$B$2:$H$988,7,0),"Factura"))</f>
        <v>0</v>
      </c>
      <c r="E1274" s="26">
        <f>IF(A1274="Ordenes de Compra",VLOOKUP($C1274,Autogestión!$B$2:$G$5090,6,0),IF(A1274="Financiamiento Internacional",VLOOKUP($C1274,FinInt!$B$2:$G$508,6,0),"Legítimo Abono"))</f>
        <v>0</v>
      </c>
      <c r="F1274" s="26" t="str">
        <f>IF($A1274="Ordenes de Compra","ARS",IF($A1274="Financiamiento Internacional",VLOOKUP($C1274,FinInt!$B$2:$Q$508,15,0),VLOOKUP($C1274,NoAmpOC!$B$2:$T$988,18,0)))</f>
        <v>ARS</v>
      </c>
      <c r="G1274" s="5">
        <f>IF($A1274="Ordenes de Compra",VLOOKUP($C1274,Autogestión!$B$2:$H$5090,7,0),IF($A1274="Financiamiento Internacional",VLOOKUP($C1274,FinInt!$B$2:$Q$1308,16,0),VLOOKUP($C1274,NoAmpOC!$B$2:$T$988,19,0)))</f>
        <v>0</v>
      </c>
      <c r="H1274" s="5">
        <f t="shared" si="57"/>
        <v>0</v>
      </c>
      <c r="I1274" s="26">
        <f>IF($A1274="Ordenes de Compra",VLOOKUP($C1274,Autogestión!$B$2:$J$5090,9,0),IF($A1274="Financiamiento Internacional",VLOOKUP($C1274,FinInt!$B$2:$G$1555,6,0),"Legitimo Abono"))</f>
        <v>0</v>
      </c>
      <c r="J1274" s="1" t="str">
        <f>IF($A1274="Ordenes de Compra",VLOOKUP($C1274,Autogestión!$B$2:$R$5090,17,0),IF($A1274="Financiamiento Internacional",VLOOKUP($C1274,FinInt!$B$2:$O$1508,14,0),VLOOKUP($C1274,NoAmpOC!$B$2:$R$988,17,0)))</f>
        <v>Agregar</v>
      </c>
      <c r="K1274" s="7" t="str">
        <f>DetalleExp!AP1274</f>
        <v>MWEIMAN</v>
      </c>
      <c r="L1274" s="7" t="str">
        <f>DetalleExp!AQ1274</f>
        <v>TESORERIA - Tesorería</v>
      </c>
      <c r="M1274" s="7" t="str">
        <f>DetalleExp!AR1274</f>
        <v>DCYT#MS - Dirección de contabilidad y tesorería</v>
      </c>
      <c r="N1274" s="7">
        <f>DetalleExp!AS1274</f>
        <v>44347</v>
      </c>
      <c r="O1274" s="27">
        <f ca="1">ROUNDUP(TODAY()-N1274,0)</f>
        <v>8</v>
      </c>
      <c r="P1274" s="27">
        <f ca="1">ROUNDUP(TODAY()-B1274,0)</f>
        <v>28</v>
      </c>
      <c r="Q1274" s="1" t="str">
        <f>IFERROR(IF(A1274="Ordenes de Compra",VLOOKUP($E1274,'Ordenes de Compra'!$A$2:$E$1712,5,0),"Sin OC"),"Sin dato")</f>
        <v>Sin dato</v>
      </c>
      <c r="R1274" s="28" t="str">
        <f>IFERROR(IF(A1274="Ordenes de Compra",VLOOKUP($I1274,'Ordenes de Compra'!$B$2:$E$1712,3,0),"Sin OC"),"Sin dato")</f>
        <v>Sin dato</v>
      </c>
      <c r="S1274" s="1" t="str">
        <f>VLOOKUP($U1274,'Tablas intermedias'!$C$1:$H$222,5,0)</f>
        <v>Tesorería</v>
      </c>
      <c r="T1274" s="29" t="str">
        <f t="shared" si="58"/>
        <v>OK</v>
      </c>
      <c r="U1274" s="30" t="str">
        <f t="shared" si="59"/>
        <v>MWEIMANTESORERIA - TesoreríaDCYT#MS - Dirección de contabilidad y tesorería</v>
      </c>
      <c r="V1274" s="1" t="str">
        <f>VLOOKUP(U1274,'Tablas intermedias'!$C$1:$H$222,6,0)</f>
        <v>No</v>
      </c>
      <c r="W1274" s="1" t="str">
        <f ca="1">IF(O1274&lt;30,"menos de 30 días","más de 30 días")</f>
        <v>menos de 30 días</v>
      </c>
    </row>
    <row r="1275" spans="1:23" ht="14.25" hidden="1" thickTop="1" thickBot="1" x14ac:dyDescent="0.25">
      <c r="A1275" s="17" t="str">
        <f>IF(DetalleExp!H1275='Tablas intermedias'!$A$2,"Ordenes de Compra",IF(DetalleExp!H1275='Tablas intermedias'!$A$3,"Financiamiento Internacional","Legítimo Abono"))</f>
        <v>Ordenes de Compra</v>
      </c>
      <c r="B1275" s="7">
        <f>DetalleExp!E1275</f>
        <v>44327</v>
      </c>
      <c r="C1275" s="1" t="str">
        <f>DetalleExp!A1275</f>
        <v>EX-2021-41487589-APN-DCYT#MS</v>
      </c>
      <c r="D1275" s="1" t="str">
        <f>IF(A1275="Ordenes de Compra",VLOOKUP(C1275,Autogestión!$B$2:$D$5090,3,0),IF(A1275="Legítimo Abono",VLOOKUP(C1275,NoAmpOC!$B$2:$H$988,7,0),"Factura"))</f>
        <v>Factura</v>
      </c>
      <c r="E1275" s="26" t="str">
        <f>IF(A1275="Ordenes de Compra",VLOOKUP($C1275,Autogestión!$B$2:$G$5090,6,0),IF(A1275="Financiamiento Internacional",VLOOKUP($C1275,FinInt!$B$2:$G$508,6,0),"Legítimo Abono"))</f>
        <v>80-0025-LPU18</v>
      </c>
      <c r="F1275" s="26" t="str">
        <f>IF($A1275="Ordenes de Compra","ARS",IF($A1275="Financiamiento Internacional",VLOOKUP($C1275,FinInt!$B$2:$Q$508,15,0),VLOOKUP($C1275,NoAmpOC!$B$2:$T$988,18,0)))</f>
        <v>ARS</v>
      </c>
      <c r="G1275" s="5">
        <f>IF($A1275="Ordenes de Compra",VLOOKUP($C1275,Autogestión!$B$2:$H$5090,7,0),IF($A1275="Financiamiento Internacional",VLOOKUP($C1275,FinInt!$B$2:$Q$1308,16,0),VLOOKUP($C1275,NoAmpOC!$B$2:$T$988,19,0)))</f>
        <v>629443.19999999995</v>
      </c>
      <c r="H1275" s="5">
        <f t="shared" si="57"/>
        <v>629443.19999999995</v>
      </c>
      <c r="I1275" s="26" t="str">
        <f>IF($A1275="Ordenes de Compra",VLOOKUP($C1275,Autogestión!$B$2:$J$5090,9,0),IF($A1275="Financiamiento Internacional",VLOOKUP($C1275,FinInt!$B$2:$G$1555,6,0),"Legitimo Abono"))</f>
        <v>80-1131-OC19</v>
      </c>
      <c r="J1275" s="1" t="str">
        <f>IF($A1275="Ordenes de Compra",VLOOKUP($C1275,Autogestión!$B$2:$R$5090,17,0),IF($A1275="Financiamiento Internacional",VLOOKUP($C1275,FinInt!$B$2:$O$1508,14,0),VLOOKUP($C1275,NoAmpOC!$B$2:$R$988,17,0)))</f>
        <v xml:space="preserve">LAFEDAR S.A. </v>
      </c>
      <c r="K1275" s="7" t="str">
        <f>DetalleExp!AP1275</f>
        <v>DNMYTS#MS-REMEDIAR-ADMIN</v>
      </c>
      <c r="L1275" s="7" t="str">
        <f>DetalleExp!AQ1275</f>
        <v>REMEDIAR-ADMIN - Programa remediar - administración</v>
      </c>
      <c r="M1275" s="7" t="str">
        <f>DetalleExp!AR1275</f>
        <v>DNMYTS#MS - Dirección nacional de medicamentos y tecnología sanitaria</v>
      </c>
      <c r="N1275" s="7">
        <f>DetalleExp!AS1275</f>
        <v>44328</v>
      </c>
      <c r="O1275" s="27">
        <f ca="1">ROUNDUP(TODAY()-N1275,0)</f>
        <v>27</v>
      </c>
      <c r="P1275" s="27">
        <f ca="1">ROUNDUP(TODAY()-B1275,0)</f>
        <v>28</v>
      </c>
      <c r="Q1275" s="1" t="str">
        <f>IFERROR(IF(A1275="Ordenes de Compra",VLOOKUP($E1275,'Ordenes de Compra'!$A$2:$E$1712,5,0),"Sin OC"),"Sin dato")</f>
        <v>29.0.0.45.0</v>
      </c>
      <c r="R1275" s="28">
        <f>IFERROR(IF(A1275="Ordenes de Compra",VLOOKUP($I1275,'Ordenes de Compra'!$B$2:$E$1712,3,0),"Sin OC"),"Sin dato")</f>
        <v>278273634.87</v>
      </c>
      <c r="S1275" s="1" t="str">
        <f>VLOOKUP($U1275,'Tablas intermedias'!$C$1:$H$222,5,0)</f>
        <v>Programa</v>
      </c>
      <c r="T1275" s="29" t="str">
        <f t="shared" si="58"/>
        <v>OK</v>
      </c>
      <c r="U1275" s="30" t="str">
        <f t="shared" si="59"/>
        <v>DNMYTS#MS-REMEDIAR-ADMINREMEDIAR-ADMIN - Programa remediar - administraciónDNMYTS#MS - Dirección nacional de medicamentos y tecnología sanitaria</v>
      </c>
      <c r="V1275" s="1" t="str">
        <f>VLOOKUP(U1275,'Tablas intermedias'!$C$1:$H$222,6,0)</f>
        <v>Si</v>
      </c>
      <c r="W1275" s="1" t="str">
        <f ca="1">IF(O1275&lt;30,"menos de 30 días","más de 30 días")</f>
        <v>menos de 30 días</v>
      </c>
    </row>
    <row r="1276" spans="1:23" ht="14.25" hidden="1" thickTop="1" thickBot="1" x14ac:dyDescent="0.25">
      <c r="A1276" s="17" t="str">
        <f>IF(DetalleExp!H1276='Tablas intermedias'!$A$2,"Ordenes de Compra",IF(DetalleExp!H1276='Tablas intermedias'!$A$3,"Financiamiento Internacional","Legítimo Abono"))</f>
        <v>Ordenes de Compra</v>
      </c>
      <c r="B1276" s="7">
        <f>DetalleExp!E1276</f>
        <v>44327</v>
      </c>
      <c r="C1276" s="1" t="str">
        <f>DetalleExp!A1276</f>
        <v>EX-2021-41502949-APN-DCYT#MS</v>
      </c>
      <c r="D1276" s="1" t="str">
        <f>IF(A1276="Ordenes de Compra",VLOOKUP(C1276,Autogestión!$B$2:$D$5090,3,0),IF(A1276="Legítimo Abono",VLOOKUP(C1276,NoAmpOC!$B$2:$H$988,7,0),"Factura"))</f>
        <v>Factura</v>
      </c>
      <c r="E1276" s="26" t="str">
        <f>IF(A1276="Ordenes de Compra",VLOOKUP($C1276,Autogestión!$B$2:$G$5090,6,0),IF(A1276="Financiamiento Internacional",VLOOKUP($C1276,FinInt!$B$2:$G$508,6,0),"Legítimo Abono"))</f>
        <v>80-0025-LPU18</v>
      </c>
      <c r="F1276" s="26" t="str">
        <f>IF($A1276="Ordenes de Compra","ARS",IF($A1276="Financiamiento Internacional",VLOOKUP($C1276,FinInt!$B$2:$Q$508,15,0),VLOOKUP($C1276,NoAmpOC!$B$2:$T$988,18,0)))</f>
        <v>ARS</v>
      </c>
      <c r="G1276" s="5">
        <f>IF($A1276="Ordenes de Compra",VLOOKUP($C1276,Autogestión!$B$2:$H$5090,7,0),IF($A1276="Financiamiento Internacional",VLOOKUP($C1276,FinInt!$B$2:$Q$1308,16,0),VLOOKUP($C1276,NoAmpOC!$B$2:$T$988,19,0)))</f>
        <v>5191.2</v>
      </c>
      <c r="H1276" s="5">
        <f t="shared" si="57"/>
        <v>5191.2</v>
      </c>
      <c r="I1276" s="26" t="str">
        <f>IF($A1276="Ordenes de Compra",VLOOKUP($C1276,Autogestión!$B$2:$J$5090,9,0),IF($A1276="Financiamiento Internacional",VLOOKUP($C1276,FinInt!$B$2:$G$1555,6,0),"Legitimo Abono"))</f>
        <v>80-1131-OC19</v>
      </c>
      <c r="J1276" s="1" t="str">
        <f>IF($A1276="Ordenes de Compra",VLOOKUP($C1276,Autogestión!$B$2:$R$5090,17,0),IF($A1276="Financiamiento Internacional",VLOOKUP($C1276,FinInt!$B$2:$O$1508,14,0),VLOOKUP($C1276,NoAmpOC!$B$2:$R$988,17,0)))</f>
        <v xml:space="preserve">LAFEDAR S.A. </v>
      </c>
      <c r="K1276" s="7" t="str">
        <f>DetalleExp!AP1276</f>
        <v>KAGARCIA</v>
      </c>
      <c r="L1276" s="7" t="str">
        <f>DetalleExp!AQ1276</f>
        <v>LIQUIDACION_GASTOS - Liquidación de gastos</v>
      </c>
      <c r="M1276" s="7" t="str">
        <f>DetalleExp!AR1276</f>
        <v>DCYT#MS - Dirección de contabilidad y tesorería</v>
      </c>
      <c r="N1276" s="7">
        <f>DetalleExp!AS1276</f>
        <v>44342</v>
      </c>
      <c r="O1276" s="27">
        <f ca="1">ROUNDUP(TODAY()-N1276,0)</f>
        <v>13</v>
      </c>
      <c r="P1276" s="27">
        <f ca="1">ROUNDUP(TODAY()-B1276,0)</f>
        <v>28</v>
      </c>
      <c r="Q1276" s="1" t="str">
        <f>IFERROR(IF(A1276="Ordenes de Compra",VLOOKUP($E1276,'Ordenes de Compra'!$A$2:$E$1712,5,0),"Sin OC"),"Sin dato")</f>
        <v>29.0.0.45.0</v>
      </c>
      <c r="R1276" s="28">
        <f>IFERROR(IF(A1276="Ordenes de Compra",VLOOKUP($I1276,'Ordenes de Compra'!$B$2:$E$1712,3,0),"Sin OC"),"Sin dato")</f>
        <v>278273634.87</v>
      </c>
      <c r="S1276" s="1" t="str">
        <f>VLOOKUP($U1276,'Tablas intermedias'!$C$1:$H$222,5,0)</f>
        <v>Contabilidad</v>
      </c>
      <c r="T1276" s="29" t="str">
        <f t="shared" si="58"/>
        <v>OK</v>
      </c>
      <c r="U1276" s="30" t="str">
        <f t="shared" si="59"/>
        <v>KAGARCIALIQUIDACION_GASTOS - Liquidación de gastosDCYT#MS - Dirección de contabilidad y tesorería</v>
      </c>
      <c r="V1276" s="1" t="str">
        <f>VLOOKUP(U1276,'Tablas intermedias'!$C$1:$H$222,6,0)</f>
        <v>Si</v>
      </c>
      <c r="W1276" s="1" t="str">
        <f ca="1">IF(O1276&lt;30,"menos de 30 días","más de 30 días")</f>
        <v>menos de 30 días</v>
      </c>
    </row>
    <row r="1277" spans="1:23" ht="14.25" hidden="1" thickTop="1" thickBot="1" x14ac:dyDescent="0.25">
      <c r="A1277" s="17" t="str">
        <f>IF(DetalleExp!H1277='Tablas intermedias'!$A$2,"Ordenes de Compra",IF(DetalleExp!H1277='Tablas intermedias'!$A$3,"Financiamiento Internacional","Legítimo Abono"))</f>
        <v>Legítimo Abono</v>
      </c>
      <c r="B1277" s="7">
        <f>DetalleExp!E1277</f>
        <v>44327</v>
      </c>
      <c r="C1277" s="1" t="str">
        <f>DetalleExp!A1277</f>
        <v>EX-2021-41516330-APN-DD#MS</v>
      </c>
      <c r="D1277" s="1" t="str">
        <f>IF(A1277="Ordenes de Compra",VLOOKUP(C1277,Autogestión!$B$2:$D$5090,3,0),IF(A1277="Legítimo Abono",VLOOKUP(C1277,NoAmpOC!$B$2:$H$988,7,0),"Factura"))</f>
        <v>Factura B</v>
      </c>
      <c r="E1277" s="26" t="str">
        <f>IF(A1277="Ordenes de Compra",VLOOKUP($C1277,Autogestión!$B$2:$G$5090,6,0),IF(A1277="Financiamiento Internacional",VLOOKUP($C1277,FinInt!$B$2:$G$508,6,0),"Legítimo Abono"))</f>
        <v>Legítimo Abono</v>
      </c>
      <c r="F1277" s="26" t="str">
        <f>IF($A1277="Ordenes de Compra","ARS",IF($A1277="Financiamiento Internacional",VLOOKUP($C1277,FinInt!$B$2:$Q$508,15,0),VLOOKUP($C1277,NoAmpOC!$B$2:$T$988,18,0)))</f>
        <v>ARS</v>
      </c>
      <c r="G1277" s="5">
        <f>IF($A1277="Ordenes de Compra",VLOOKUP($C1277,Autogestión!$B$2:$H$5090,7,0),IF($A1277="Financiamiento Internacional",VLOOKUP($C1277,FinInt!$B$2:$Q$1308,16,0),VLOOKUP($C1277,NoAmpOC!$B$2:$T$988,19,0)))</f>
        <v>2780.58</v>
      </c>
      <c r="H1277" s="5">
        <f t="shared" si="57"/>
        <v>2780.58</v>
      </c>
      <c r="I1277" s="26" t="str">
        <f>IF($A1277="Ordenes de Compra",VLOOKUP($C1277,Autogestión!$B$2:$J$5090,9,0),IF($A1277="Financiamiento Internacional",VLOOKUP($C1277,FinInt!$B$2:$G$1555,6,0),"Legitimo Abono"))</f>
        <v>Legitimo Abono</v>
      </c>
      <c r="J1277" s="1" t="str">
        <f>IF($A1277="Ordenes de Compra",VLOOKUP($C1277,Autogestión!$B$2:$R$5090,17,0),IF($A1277="Financiamiento Internacional",VLOOKUP($C1277,FinInt!$B$2:$O$1508,14,0),VLOOKUP($C1277,NoAmpOC!$B$2:$R$988,17,0)))</f>
        <v>PROINTEC SOLUCIONES DIGITALES SRL</v>
      </c>
      <c r="K1277" s="7" t="str">
        <f>DetalleExp!AP1277</f>
        <v>EWOITES</v>
      </c>
      <c r="L1277" s="7" t="str">
        <f>DetalleExp!AQ1277</f>
        <v>ADMINISTRACION - Administración</v>
      </c>
      <c r="M1277" s="7" t="str">
        <f>DetalleExp!AR1277</f>
        <v>DNAIENT#MS - Dirección nacional de abordaje integral de enfermedades no transmisibles</v>
      </c>
      <c r="N1277" s="7">
        <f>DetalleExp!AS1277</f>
        <v>44327</v>
      </c>
      <c r="O1277" s="27">
        <f ca="1">ROUNDUP(TODAY()-N1277,0)</f>
        <v>28</v>
      </c>
      <c r="P1277" s="27">
        <f ca="1">ROUNDUP(TODAY()-B1277,0)</f>
        <v>28</v>
      </c>
      <c r="Q1277" s="1" t="str">
        <f>IFERROR(IF(A1277="Ordenes de Compra",VLOOKUP($E1277,'Ordenes de Compra'!$A$2:$E$1712,5,0),"Sin OC"),"Sin dato")</f>
        <v>Sin OC</v>
      </c>
      <c r="R1277" s="28" t="str">
        <f>IFERROR(IF(A1277="Ordenes de Compra",VLOOKUP($I1277,'Ordenes de Compra'!$B$2:$E$1712,3,0),"Sin OC"),"Sin dato")</f>
        <v>Sin OC</v>
      </c>
      <c r="S1277" s="1" t="str">
        <f>VLOOKUP($U1277,'Tablas intermedias'!$C$1:$H$222,5,0)</f>
        <v>Programa</v>
      </c>
      <c r="T1277" s="29" t="str">
        <f t="shared" si="58"/>
        <v>OK</v>
      </c>
      <c r="U1277" s="30" t="str">
        <f t="shared" si="59"/>
        <v>EWOITESADMINISTRACION - AdministraciónDNAIENT#MS - Dirección nacional de abordaje integral de enfermedades no transmisibles</v>
      </c>
      <c r="V1277" s="1" t="str">
        <f>VLOOKUP(U1277,'Tablas intermedias'!$C$1:$H$222,6,0)</f>
        <v>Si</v>
      </c>
      <c r="W1277" s="1" t="str">
        <f ca="1">IF(O1277&lt;30,"menos de 30 días","más de 30 días")</f>
        <v>menos de 30 días</v>
      </c>
    </row>
    <row r="1278" spans="1:23" ht="14.25" hidden="1" thickTop="1" thickBot="1" x14ac:dyDescent="0.25">
      <c r="A1278" s="17" t="str">
        <f>IF(DetalleExp!H1278='Tablas intermedias'!$A$2,"Ordenes de Compra",IF(DetalleExp!H1278='Tablas intermedias'!$A$3,"Financiamiento Internacional","Legítimo Abono"))</f>
        <v>Ordenes de Compra</v>
      </c>
      <c r="B1278" s="7">
        <f>DetalleExp!E1278</f>
        <v>44327</v>
      </c>
      <c r="C1278" s="1" t="str">
        <f>DetalleExp!A1278</f>
        <v>EX-2021-41620018-APN-DCYT#MS</v>
      </c>
      <c r="D1278" s="1" t="str">
        <f>IF(A1278="Ordenes de Compra",VLOOKUP(C1278,Autogestión!$B$2:$D$5090,3,0),IF(A1278="Legítimo Abono",VLOOKUP(C1278,NoAmpOC!$B$2:$H$988,7,0),"Factura"))</f>
        <v>Factura</v>
      </c>
      <c r="E1278" s="26" t="str">
        <f>IF(A1278="Ordenes de Compra",VLOOKUP($C1278,Autogestión!$B$2:$G$5090,6,0),IF(A1278="Financiamiento Internacional",VLOOKUP($C1278,FinInt!$B$2:$G$508,6,0),"Legítimo Abono"))</f>
        <v>80-0017-LPU19</v>
      </c>
      <c r="F1278" s="26" t="str">
        <f>IF($A1278="Ordenes de Compra","ARS",IF($A1278="Financiamiento Internacional",VLOOKUP($C1278,FinInt!$B$2:$Q$508,15,0),VLOOKUP($C1278,NoAmpOC!$B$2:$T$988,18,0)))</f>
        <v>ARS</v>
      </c>
      <c r="G1278" s="5">
        <f>IF($A1278="Ordenes de Compra",VLOOKUP($C1278,Autogestión!$B$2:$H$5090,7,0),IF($A1278="Financiamiento Internacional",VLOOKUP($C1278,FinInt!$B$2:$Q$1308,16,0),VLOOKUP($C1278,NoAmpOC!$B$2:$T$988,19,0)))</f>
        <v>1512421.59</v>
      </c>
      <c r="H1278" s="5">
        <f t="shared" si="57"/>
        <v>1512421.59</v>
      </c>
      <c r="I1278" s="26" t="str">
        <f>IF($A1278="Ordenes de Compra",VLOOKUP($C1278,Autogestión!$B$2:$J$5090,9,0),IF($A1278="Financiamiento Internacional",VLOOKUP($C1278,FinInt!$B$2:$G$1555,6,0),"Legitimo Abono"))</f>
        <v>80-1139-OC19</v>
      </c>
      <c r="J1278" s="1" t="str">
        <f>IF($A1278="Ordenes de Compra",VLOOKUP($C1278,Autogestión!$B$2:$R$5090,17,0),IF($A1278="Financiamiento Internacional",VLOOKUP($C1278,FinInt!$B$2:$O$1508,14,0),VLOOKUP($C1278,NoAmpOC!$B$2:$R$988,17,0)))</f>
        <v>ORIEN S.A.</v>
      </c>
      <c r="K1278" s="7" t="str">
        <f>DetalleExp!AP1278</f>
        <v>GENDILE</v>
      </c>
      <c r="L1278" s="7" t="str">
        <f>DetalleExp!AQ1278</f>
        <v>FACTURAS - Facturas</v>
      </c>
      <c r="M1278" s="7" t="str">
        <f>DetalleExp!AR1278</f>
        <v>DCYC#MS - Dirección de compras y contrataciones</v>
      </c>
      <c r="N1278" s="7">
        <f>DetalleExp!AS1278</f>
        <v>44335</v>
      </c>
      <c r="O1278" s="27">
        <f ca="1">ROUNDUP(TODAY()-N1278,0)</f>
        <v>20</v>
      </c>
      <c r="P1278" s="27">
        <f ca="1">ROUNDUP(TODAY()-B1278,0)</f>
        <v>28</v>
      </c>
      <c r="Q1278" s="1" t="str">
        <f>IFERROR(IF(A1278="Ordenes de Compra",VLOOKUP($E1278,'Ordenes de Compra'!$A$2:$E$1712,5,0),"Sin OC"),"Sin dato")</f>
        <v>Varios</v>
      </c>
      <c r="R1278" s="28">
        <f>IFERROR(IF(A1278="Ordenes de Compra",VLOOKUP($I1278,'Ordenes de Compra'!$B$2:$E$1712,3,0),"Sin OC"),"Sin dato")</f>
        <v>539212229</v>
      </c>
      <c r="S1278" s="1" t="str">
        <f>VLOOKUP($U1278,'Tablas intermedias'!$C$1:$H$222,5,0)</f>
        <v>Compras</v>
      </c>
      <c r="T1278" s="29" t="str">
        <f t="shared" si="58"/>
        <v>OK</v>
      </c>
      <c r="U1278" s="30" t="str">
        <f t="shared" si="59"/>
        <v>GENDILEFACTURAS - FacturasDCYC#MS - Dirección de compras y contrataciones</v>
      </c>
      <c r="V1278" s="1" t="str">
        <f>VLOOKUP(U1278,'Tablas intermedias'!$C$1:$H$222,6,0)</f>
        <v>Si</v>
      </c>
      <c r="W1278" s="1" t="str">
        <f ca="1">IF(O1278&lt;30,"menos de 30 días","más de 30 días")</f>
        <v>menos de 30 días</v>
      </c>
    </row>
    <row r="1279" spans="1:23" ht="14.25" hidden="1" thickTop="1" thickBot="1" x14ac:dyDescent="0.25">
      <c r="A1279" s="17" t="str">
        <f>IF(DetalleExp!H1279='Tablas intermedias'!$A$2,"Ordenes de Compra",IF(DetalleExp!H1279='Tablas intermedias'!$A$3,"Financiamiento Internacional","Legítimo Abono"))</f>
        <v>Legítimo Abono</v>
      </c>
      <c r="B1279" s="7">
        <f>DetalleExp!E1279</f>
        <v>44327</v>
      </c>
      <c r="C1279" s="1" t="str">
        <f>DetalleExp!A1279</f>
        <v>EX-2021-41630700-APN-DD#MS</v>
      </c>
      <c r="D1279" s="1" t="str">
        <f>IF(A1279="Ordenes de Compra",VLOOKUP(C1279,Autogestión!$B$2:$D$5090,3,0),IF(A1279="Legítimo Abono",VLOOKUP(C1279,NoAmpOC!$B$2:$H$988,7,0),"Factura"))</f>
        <v>Factura B</v>
      </c>
      <c r="E1279" s="26" t="str">
        <f>IF(A1279="Ordenes de Compra",VLOOKUP($C1279,Autogestión!$B$2:$G$5090,6,0),IF(A1279="Financiamiento Internacional",VLOOKUP($C1279,FinInt!$B$2:$G$508,6,0),"Legítimo Abono"))</f>
        <v>Legítimo Abono</v>
      </c>
      <c r="F1279" s="26" t="str">
        <f>IF($A1279="Ordenes de Compra","ARS",IF($A1279="Financiamiento Internacional",VLOOKUP($C1279,FinInt!$B$2:$Q$508,15,0),VLOOKUP($C1279,NoAmpOC!$B$2:$T$988,18,0)))</f>
        <v>ARS</v>
      </c>
      <c r="G1279" s="5">
        <f>IF($A1279="Ordenes de Compra",VLOOKUP($C1279,Autogestión!$B$2:$H$5090,7,0),IF($A1279="Financiamiento Internacional",VLOOKUP($C1279,FinInt!$B$2:$Q$1308,16,0),VLOOKUP($C1279,NoAmpOC!$B$2:$T$988,19,0)))</f>
        <v>193214</v>
      </c>
      <c r="H1279" s="5">
        <f t="shared" si="57"/>
        <v>193214</v>
      </c>
      <c r="I1279" s="26" t="str">
        <f>IF($A1279="Ordenes de Compra",VLOOKUP($C1279,Autogestión!$B$2:$J$5090,9,0),IF($A1279="Financiamiento Internacional",VLOOKUP($C1279,FinInt!$B$2:$G$1555,6,0),"Legitimo Abono"))</f>
        <v>Legitimo Abono</v>
      </c>
      <c r="J1279" s="1" t="str">
        <f>IF($A1279="Ordenes de Compra",VLOOKUP($C1279,Autogestión!$B$2:$R$5090,17,0),IF($A1279="Financiamiento Internacional",VLOOKUP($C1279,FinInt!$B$2:$O$1508,14,0),VLOOKUP($C1279,NoAmpOC!$B$2:$R$988,17,0)))</f>
        <v>BRONCEL S.A.</v>
      </c>
      <c r="K1279" s="7" t="str">
        <f>DetalleExp!AP1279</f>
        <v>DCYT#MS-PVD</v>
      </c>
      <c r="L1279" s="7" t="str">
        <f>DetalleExp!AQ1279</f>
        <v>PVD - Privada</v>
      </c>
      <c r="M1279" s="7" t="str">
        <f>DetalleExp!AR1279</f>
        <v>DCYT#MS - Dirección de contabilidad y tesorería</v>
      </c>
      <c r="N1279" s="7">
        <f>DetalleExp!AS1279</f>
        <v>44327</v>
      </c>
      <c r="O1279" s="27">
        <f ca="1">ROUNDUP(TODAY()-N1279,0)</f>
        <v>28</v>
      </c>
      <c r="P1279" s="27">
        <f ca="1">ROUNDUP(TODAY()-B1279,0)</f>
        <v>28</v>
      </c>
      <c r="Q1279" s="1" t="str">
        <f>IFERROR(IF(A1279="Ordenes de Compra",VLOOKUP($E1279,'Ordenes de Compra'!$A$2:$E$1712,5,0),"Sin OC"),"Sin dato")</f>
        <v>Sin OC</v>
      </c>
      <c r="R1279" s="28" t="str">
        <f>IFERROR(IF(A1279="Ordenes de Compra",VLOOKUP($I1279,'Ordenes de Compra'!$B$2:$E$1712,3,0),"Sin OC"),"Sin dato")</f>
        <v>Sin OC</v>
      </c>
      <c r="S1279" s="1" t="str">
        <f>VLOOKUP($U1279,'Tablas intermedias'!$C$1:$H$222,5,0)</f>
        <v>Contabilidad</v>
      </c>
      <c r="T1279" s="29" t="str">
        <f t="shared" si="58"/>
        <v>OK</v>
      </c>
      <c r="U1279" s="30" t="str">
        <f t="shared" si="59"/>
        <v>DCYT#MS-PVDPVD - PrivadaDCYT#MS - Dirección de contabilidad y tesorería</v>
      </c>
      <c r="V1279" s="1" t="str">
        <f>VLOOKUP(U1279,'Tablas intermedias'!$C$1:$H$222,6,0)</f>
        <v>Si</v>
      </c>
      <c r="W1279" s="1" t="str">
        <f ca="1">IF(O1279&lt;30,"menos de 30 días","más de 30 días")</f>
        <v>menos de 30 días</v>
      </c>
    </row>
    <row r="1280" spans="1:23" ht="14.25" hidden="1" thickTop="1" thickBot="1" x14ac:dyDescent="0.25">
      <c r="A1280" s="17" t="str">
        <f>IF(DetalleExp!H1280='Tablas intermedias'!$A$2,"Ordenes de Compra",IF(DetalleExp!H1280='Tablas intermedias'!$A$3,"Financiamiento Internacional","Legítimo Abono"))</f>
        <v>Ordenes de Compra</v>
      </c>
      <c r="B1280" s="7">
        <f>DetalleExp!E1280</f>
        <v>44327</v>
      </c>
      <c r="C1280" s="1" t="str">
        <f>DetalleExp!A1280</f>
        <v>EX-2021-41643022-APN-DCYT#MS</v>
      </c>
      <c r="D1280" s="1" t="str">
        <f>IF(A1280="Ordenes de Compra",VLOOKUP(C1280,Autogestión!$B$2:$D$5090,3,0),IF(A1280="Legítimo Abono",VLOOKUP(C1280,NoAmpOC!$B$2:$H$988,7,0),"Factura"))</f>
        <v>Factura</v>
      </c>
      <c r="E1280" s="26" t="str">
        <f>IF(A1280="Ordenes de Compra",VLOOKUP($C1280,Autogestión!$B$2:$G$5090,6,0),IF(A1280="Financiamiento Internacional",VLOOKUP($C1280,FinInt!$B$2:$G$508,6,0),"Legítimo Abono"))</f>
        <v>80-0017-LPU19</v>
      </c>
      <c r="F1280" s="26" t="str">
        <f>IF($A1280="Ordenes de Compra","ARS",IF($A1280="Financiamiento Internacional",VLOOKUP($C1280,FinInt!$B$2:$Q$508,15,0),VLOOKUP($C1280,NoAmpOC!$B$2:$T$988,18,0)))</f>
        <v>ARS</v>
      </c>
      <c r="G1280" s="5">
        <f>IF($A1280="Ordenes de Compra",VLOOKUP($C1280,Autogestión!$B$2:$H$5090,7,0),IF($A1280="Financiamiento Internacional",VLOOKUP($C1280,FinInt!$B$2:$Q$1308,16,0),VLOOKUP($C1280,NoAmpOC!$B$2:$T$988,19,0)))</f>
        <v>5199562.63</v>
      </c>
      <c r="H1280" s="5">
        <f t="shared" si="57"/>
        <v>5199562.63</v>
      </c>
      <c r="I1280" s="26" t="str">
        <f>IF($A1280="Ordenes de Compra",VLOOKUP($C1280,Autogestión!$B$2:$J$5090,9,0),IF($A1280="Financiamiento Internacional",VLOOKUP($C1280,FinInt!$B$2:$G$1555,6,0),"Legitimo Abono"))</f>
        <v>80-1139-OC19</v>
      </c>
      <c r="J1280" s="1" t="str">
        <f>IF($A1280="Ordenes de Compra",VLOOKUP($C1280,Autogestión!$B$2:$R$5090,17,0),IF($A1280="Financiamiento Internacional",VLOOKUP($C1280,FinInt!$B$2:$O$1508,14,0),VLOOKUP($C1280,NoAmpOC!$B$2:$R$988,17,0)))</f>
        <v>ORIEN S.A.</v>
      </c>
      <c r="K1280" s="7" t="str">
        <f>DetalleExp!AP1280</f>
        <v>SGA#INSSJP-PVD</v>
      </c>
      <c r="L1280" s="7" t="str">
        <f>DetalleExp!AQ1280</f>
        <v>PVD - Privada</v>
      </c>
      <c r="M1280" s="7" t="str">
        <f>DetalleExp!AR1280</f>
        <v>SGA#INSSJP - Secretaría general de administración</v>
      </c>
      <c r="N1280" s="7">
        <f>DetalleExp!AS1280</f>
        <v>44343</v>
      </c>
      <c r="O1280" s="27">
        <f ca="1">ROUNDUP(TODAY()-N1280,0)</f>
        <v>12</v>
      </c>
      <c r="P1280" s="27">
        <f ca="1">ROUNDUP(TODAY()-B1280,0)</f>
        <v>28</v>
      </c>
      <c r="Q1280" s="1" t="str">
        <f>IFERROR(IF(A1280="Ordenes de Compra",VLOOKUP($E1280,'Ordenes de Compra'!$A$2:$E$1712,5,0),"Sin OC"),"Sin dato")</f>
        <v>Varios</v>
      </c>
      <c r="R1280" s="28">
        <f>IFERROR(IF(A1280="Ordenes de Compra",VLOOKUP($I1280,'Ordenes de Compra'!$B$2:$E$1712,3,0),"Sin OC"),"Sin dato")</f>
        <v>539212229</v>
      </c>
      <c r="S1280" s="1" t="str">
        <f>VLOOKUP($U1280,'Tablas intermedias'!$C$1:$H$222,5,0)</f>
        <v>Programa</v>
      </c>
      <c r="T1280" s="29" t="str">
        <f t="shared" si="58"/>
        <v>OK</v>
      </c>
      <c r="U1280" s="30" t="str">
        <f t="shared" si="59"/>
        <v>SGA#INSSJP-PVDPVD - PrivadaSGA#INSSJP - Secretaría general de administración</v>
      </c>
      <c r="V1280" s="1" t="str">
        <f>VLOOKUP(U1280,'Tablas intermedias'!$C$1:$H$222,6,0)</f>
        <v>Si</v>
      </c>
      <c r="W1280" s="1" t="str">
        <f ca="1">IF(O1280&lt;30,"menos de 30 días","más de 30 días")</f>
        <v>menos de 30 días</v>
      </c>
    </row>
    <row r="1281" spans="1:23" ht="14.25" hidden="1" thickTop="1" thickBot="1" x14ac:dyDescent="0.25">
      <c r="A1281" s="17" t="str">
        <f>IF(DetalleExp!H1281='Tablas intermedias'!$A$2,"Ordenes de Compra",IF(DetalleExp!H1281='Tablas intermedias'!$A$3,"Financiamiento Internacional","Legítimo Abono"))</f>
        <v>Ordenes de Compra</v>
      </c>
      <c r="B1281" s="7">
        <f>DetalleExp!E1281</f>
        <v>44327</v>
      </c>
      <c r="C1281" s="1" t="str">
        <f>DetalleExp!A1281</f>
        <v>EX-2021-41645546-APN-DCYT#MS</v>
      </c>
      <c r="D1281" s="1" t="str">
        <f>IF(A1281="Ordenes de Compra",VLOOKUP(C1281,Autogestión!$B$2:$D$5090,3,0),IF(A1281="Legítimo Abono",VLOOKUP(C1281,NoAmpOC!$B$2:$H$988,7,0),"Factura"))</f>
        <v>Factura</v>
      </c>
      <c r="E1281" s="26" t="str">
        <f>IF(A1281="Ordenes de Compra",VLOOKUP($C1281,Autogestión!$B$2:$G$5090,6,0),IF(A1281="Financiamiento Internacional",VLOOKUP($C1281,FinInt!$B$2:$G$508,6,0),"Legítimo Abono"))</f>
        <v>80-0017-LPU19</v>
      </c>
      <c r="F1281" s="26" t="str">
        <f>IF($A1281="Ordenes de Compra","ARS",IF($A1281="Financiamiento Internacional",VLOOKUP($C1281,FinInt!$B$2:$Q$508,15,0),VLOOKUP($C1281,NoAmpOC!$B$2:$T$988,18,0)))</f>
        <v>ARS</v>
      </c>
      <c r="G1281" s="5">
        <f>IF($A1281="Ordenes de Compra",VLOOKUP($C1281,Autogestión!$B$2:$H$5090,7,0),IF($A1281="Financiamiento Internacional",VLOOKUP($C1281,FinInt!$B$2:$Q$1308,16,0),VLOOKUP($C1281,NoAmpOC!$B$2:$T$988,19,0)))</f>
        <v>2105837.54</v>
      </c>
      <c r="H1281" s="5">
        <f t="shared" si="57"/>
        <v>2105837.54</v>
      </c>
      <c r="I1281" s="26" t="str">
        <f>IF($A1281="Ordenes de Compra",VLOOKUP($C1281,Autogestión!$B$2:$J$5090,9,0),IF($A1281="Financiamiento Internacional",VLOOKUP($C1281,FinInt!$B$2:$G$1555,6,0),"Legitimo Abono"))</f>
        <v>80-1139-OC19</v>
      </c>
      <c r="J1281" s="1" t="str">
        <f>IF($A1281="Ordenes de Compra",VLOOKUP($C1281,Autogestión!$B$2:$R$5090,17,0),IF($A1281="Financiamiento Internacional",VLOOKUP($C1281,FinInt!$B$2:$O$1508,14,0),VLOOKUP($C1281,NoAmpOC!$B$2:$R$988,17,0)))</f>
        <v>ORIEN S.A.</v>
      </c>
      <c r="K1281" s="7" t="str">
        <f>DetalleExp!AP1281</f>
        <v>GENDILE</v>
      </c>
      <c r="L1281" s="7" t="str">
        <f>DetalleExp!AQ1281</f>
        <v>FACTURAS - Facturas</v>
      </c>
      <c r="M1281" s="7" t="str">
        <f>DetalleExp!AR1281</f>
        <v>DCYC#MS - Dirección de compras y contrataciones</v>
      </c>
      <c r="N1281" s="7">
        <f>DetalleExp!AS1281</f>
        <v>44334</v>
      </c>
      <c r="O1281" s="27">
        <f ca="1">ROUNDUP(TODAY()-N1281,0)</f>
        <v>21</v>
      </c>
      <c r="P1281" s="27">
        <f ca="1">ROUNDUP(TODAY()-B1281,0)</f>
        <v>28</v>
      </c>
      <c r="Q1281" s="1" t="str">
        <f>IFERROR(IF(A1281="Ordenes de Compra",VLOOKUP($E1281,'Ordenes de Compra'!$A$2:$E$1712,5,0),"Sin OC"),"Sin dato")</f>
        <v>Varios</v>
      </c>
      <c r="R1281" s="28">
        <f>IFERROR(IF(A1281="Ordenes de Compra",VLOOKUP($I1281,'Ordenes de Compra'!$B$2:$E$1712,3,0),"Sin OC"),"Sin dato")</f>
        <v>539212229</v>
      </c>
      <c r="S1281" s="1" t="str">
        <f>VLOOKUP($U1281,'Tablas intermedias'!$C$1:$H$222,5,0)</f>
        <v>Compras</v>
      </c>
      <c r="T1281" s="29" t="str">
        <f t="shared" si="58"/>
        <v>OK</v>
      </c>
      <c r="U1281" s="30" t="str">
        <f t="shared" si="59"/>
        <v>GENDILEFACTURAS - FacturasDCYC#MS - Dirección de compras y contrataciones</v>
      </c>
      <c r="V1281" s="1" t="str">
        <f>VLOOKUP(U1281,'Tablas intermedias'!$C$1:$H$222,6,0)</f>
        <v>Si</v>
      </c>
      <c r="W1281" s="1" t="str">
        <f ca="1">IF(O1281&lt;30,"menos de 30 días","más de 30 días")</f>
        <v>menos de 30 días</v>
      </c>
    </row>
    <row r="1282" spans="1:23" ht="14.25" hidden="1" thickTop="1" thickBot="1" x14ac:dyDescent="0.25">
      <c r="A1282" s="17" t="str">
        <f>IF(DetalleExp!H1282='Tablas intermedias'!$A$2,"Ordenes de Compra",IF(DetalleExp!H1282='Tablas intermedias'!$A$3,"Financiamiento Internacional","Legítimo Abono"))</f>
        <v>Ordenes de Compra</v>
      </c>
      <c r="B1282" s="7">
        <f>DetalleExp!E1282</f>
        <v>44327</v>
      </c>
      <c r="C1282" s="1" t="str">
        <f>DetalleExp!A1282</f>
        <v>EX-2021-41649473-APN-DCYT#MS</v>
      </c>
      <c r="D1282" s="1" t="str">
        <f>IF(A1282="Ordenes de Compra",VLOOKUP(C1282,Autogestión!$B$2:$D$5090,3,0),IF(A1282="Legítimo Abono",VLOOKUP(C1282,NoAmpOC!$B$2:$H$988,7,0),"Factura"))</f>
        <v>Factura</v>
      </c>
      <c r="E1282" s="26" t="str">
        <f>IF(A1282="Ordenes de Compra",VLOOKUP($C1282,Autogestión!$B$2:$G$5090,6,0),IF(A1282="Financiamiento Internacional",VLOOKUP($C1282,FinInt!$B$2:$G$508,6,0),"Legítimo Abono"))</f>
        <v>80-0017-LPU19</v>
      </c>
      <c r="F1282" s="26" t="str">
        <f>IF($A1282="Ordenes de Compra","ARS",IF($A1282="Financiamiento Internacional",VLOOKUP($C1282,FinInt!$B$2:$Q$508,15,0),VLOOKUP($C1282,NoAmpOC!$B$2:$T$988,18,0)))</f>
        <v>ARS</v>
      </c>
      <c r="G1282" s="5">
        <f>IF($A1282="Ordenes de Compra",VLOOKUP($C1282,Autogestión!$B$2:$H$5090,7,0),IF($A1282="Financiamiento Internacional",VLOOKUP($C1282,FinInt!$B$2:$Q$1308,16,0),VLOOKUP($C1282,NoAmpOC!$B$2:$T$988,19,0)))</f>
        <v>5378764.8399999999</v>
      </c>
      <c r="H1282" s="5">
        <f t="shared" si="57"/>
        <v>5378764.8399999999</v>
      </c>
      <c r="I1282" s="26" t="str">
        <f>IF($A1282="Ordenes de Compra",VLOOKUP($C1282,Autogestión!$B$2:$J$5090,9,0),IF($A1282="Financiamiento Internacional",VLOOKUP($C1282,FinInt!$B$2:$G$1555,6,0),"Legitimo Abono"))</f>
        <v>80-1139-OC19</v>
      </c>
      <c r="J1282" s="1" t="str">
        <f>IF($A1282="Ordenes de Compra",VLOOKUP($C1282,Autogestión!$B$2:$R$5090,17,0),IF($A1282="Financiamiento Internacional",VLOOKUP($C1282,FinInt!$B$2:$O$1508,14,0),VLOOKUP($C1282,NoAmpOC!$B$2:$R$988,17,0)))</f>
        <v>ORIEN S.A.</v>
      </c>
      <c r="K1282" s="7" t="str">
        <f>DetalleExp!AP1282</f>
        <v>SANTIAGOTORRES</v>
      </c>
      <c r="L1282" s="7" t="str">
        <f>DetalleExp!AQ1282</f>
        <v>SEC - Secretaría</v>
      </c>
      <c r="M1282" s="7" t="str">
        <f>DetalleExp!AR1282</f>
        <v>SPYC#SSS - Subgerencia de presupuesto y contabilidad</v>
      </c>
      <c r="N1282" s="7">
        <f>DetalleExp!AS1282</f>
        <v>44350</v>
      </c>
      <c r="O1282" s="27">
        <f ca="1">ROUNDUP(TODAY()-N1282,0)</f>
        <v>5</v>
      </c>
      <c r="P1282" s="27">
        <f ca="1">ROUNDUP(TODAY()-B1282,0)</f>
        <v>28</v>
      </c>
      <c r="Q1282" s="1" t="str">
        <f>IFERROR(IF(A1282="Ordenes de Compra",VLOOKUP($E1282,'Ordenes de Compra'!$A$2:$E$1712,5,0),"Sin OC"),"Sin dato")</f>
        <v>Varios</v>
      </c>
      <c r="R1282" s="28">
        <f>IFERROR(IF(A1282="Ordenes de Compra",VLOOKUP($I1282,'Ordenes de Compra'!$B$2:$E$1712,3,0),"Sin OC"),"Sin dato")</f>
        <v>539212229</v>
      </c>
      <c r="S1282" s="1" t="str">
        <f>VLOOKUP($U1282,'Tablas intermedias'!$C$1:$H$222,5,0)</f>
        <v>Programa</v>
      </c>
      <c r="T1282" s="29" t="str">
        <f t="shared" si="58"/>
        <v>OK</v>
      </c>
      <c r="U1282" s="30" t="str">
        <f t="shared" si="59"/>
        <v>SANTIAGOTORRESSEC - SecretaríaSPYC#SSS - Subgerencia de presupuesto y contabilidad</v>
      </c>
      <c r="V1282" s="1" t="str">
        <f>VLOOKUP(U1282,'Tablas intermedias'!$C$1:$H$222,6,0)</f>
        <v>Si</v>
      </c>
      <c r="W1282" s="1" t="str">
        <f ca="1">IF(O1282&lt;30,"menos de 30 días","más de 30 días")</f>
        <v>menos de 30 días</v>
      </c>
    </row>
    <row r="1283" spans="1:23" ht="14.25" hidden="1" thickTop="1" thickBot="1" x14ac:dyDescent="0.25">
      <c r="A1283" s="17" t="str">
        <f>IF(DetalleExp!H1283='Tablas intermedias'!$A$2,"Ordenes de Compra",IF(DetalleExp!H1283='Tablas intermedias'!$A$3,"Financiamiento Internacional","Legítimo Abono"))</f>
        <v>Ordenes de Compra</v>
      </c>
      <c r="B1283" s="7">
        <f>DetalleExp!E1283</f>
        <v>44327</v>
      </c>
      <c r="C1283" s="1" t="str">
        <f>DetalleExp!A1283</f>
        <v>EX-2021-41653326-APN-DCYT#MS</v>
      </c>
      <c r="D1283" s="1" t="str">
        <f>IF(A1283="Ordenes de Compra",VLOOKUP(C1283,Autogestión!$B$2:$D$5090,3,0),IF(A1283="Legítimo Abono",VLOOKUP(C1283,NoAmpOC!$B$2:$H$988,7,0),"Factura"))</f>
        <v>Factura</v>
      </c>
      <c r="E1283" s="26" t="str">
        <f>IF(A1283="Ordenes de Compra",VLOOKUP($C1283,Autogestión!$B$2:$G$5090,6,0),IF(A1283="Financiamiento Internacional",VLOOKUP($C1283,FinInt!$B$2:$G$508,6,0),"Legítimo Abono"))</f>
        <v>80-0017-LPU19</v>
      </c>
      <c r="F1283" s="26" t="str">
        <f>IF($A1283="Ordenes de Compra","ARS",IF($A1283="Financiamiento Internacional",VLOOKUP($C1283,FinInt!$B$2:$Q$508,15,0),VLOOKUP($C1283,NoAmpOC!$B$2:$T$988,18,0)))</f>
        <v>ARS</v>
      </c>
      <c r="G1283" s="5">
        <f>IF($A1283="Ordenes de Compra",VLOOKUP($C1283,Autogestión!$B$2:$H$5090,7,0),IF($A1283="Financiamiento Internacional",VLOOKUP($C1283,FinInt!$B$2:$Q$1308,16,0),VLOOKUP($C1283,NoAmpOC!$B$2:$T$988,19,0)))</f>
        <v>829451.49</v>
      </c>
      <c r="H1283" s="5">
        <f t="shared" ref="H1283:H1346" si="60">IF(F1283="USD",G1283*$Z$1,IF(F1283="EUR",G1283*$AD$1,G1283))</f>
        <v>829451.49</v>
      </c>
      <c r="I1283" s="26" t="str">
        <f>IF($A1283="Ordenes de Compra",VLOOKUP($C1283,Autogestión!$B$2:$J$5090,9,0),IF($A1283="Financiamiento Internacional",VLOOKUP($C1283,FinInt!$B$2:$G$1555,6,0),"Legitimo Abono"))</f>
        <v>80-1139-OC19</v>
      </c>
      <c r="J1283" s="1" t="str">
        <f>IF($A1283="Ordenes de Compra",VLOOKUP($C1283,Autogestión!$B$2:$R$5090,17,0),IF($A1283="Financiamiento Internacional",VLOOKUP($C1283,FinInt!$B$2:$O$1508,14,0),VLOOKUP($C1283,NoAmpOC!$B$2:$R$988,17,0)))</f>
        <v>ORIEN S.A.</v>
      </c>
      <c r="K1283" s="7" t="str">
        <f>DetalleExp!AP1283</f>
        <v>GENDILE</v>
      </c>
      <c r="L1283" s="7" t="str">
        <f>DetalleExp!AQ1283</f>
        <v>FACTURAS - Facturas</v>
      </c>
      <c r="M1283" s="7" t="str">
        <f>DetalleExp!AR1283</f>
        <v>DCYC#MS - Dirección de compras y contrataciones</v>
      </c>
      <c r="N1283" s="7">
        <f>DetalleExp!AS1283</f>
        <v>44335</v>
      </c>
      <c r="O1283" s="27">
        <f ca="1">ROUNDUP(TODAY()-N1283,0)</f>
        <v>20</v>
      </c>
      <c r="P1283" s="27">
        <f ca="1">ROUNDUP(TODAY()-B1283,0)</f>
        <v>28</v>
      </c>
      <c r="Q1283" s="1" t="str">
        <f>IFERROR(IF(A1283="Ordenes de Compra",VLOOKUP($E1283,'Ordenes de Compra'!$A$2:$E$1712,5,0),"Sin OC"),"Sin dato")</f>
        <v>Varios</v>
      </c>
      <c r="R1283" s="28">
        <f>IFERROR(IF(A1283="Ordenes de Compra",VLOOKUP($I1283,'Ordenes de Compra'!$B$2:$E$1712,3,0),"Sin OC"),"Sin dato")</f>
        <v>539212229</v>
      </c>
      <c r="S1283" s="1" t="str">
        <f>VLOOKUP($U1283,'Tablas intermedias'!$C$1:$H$222,5,0)</f>
        <v>Compras</v>
      </c>
      <c r="T1283" s="29" t="str">
        <f t="shared" ref="T1283:T1346" si="61">IF(AND(D1283="Factura",OR(G1283&gt;100000000,R1283=G1283)),"Ver","OK")</f>
        <v>OK</v>
      </c>
      <c r="U1283" s="30" t="str">
        <f t="shared" ref="U1283:U1346" si="62">K1283&amp;L1283&amp;M1283</f>
        <v>GENDILEFACTURAS - FacturasDCYC#MS - Dirección de compras y contrataciones</v>
      </c>
      <c r="V1283" s="1" t="str">
        <f>VLOOKUP(U1283,'Tablas intermedias'!$C$1:$H$222,6,0)</f>
        <v>Si</v>
      </c>
      <c r="W1283" s="1" t="str">
        <f ca="1">IF(O1283&lt;30,"menos de 30 días","más de 30 días")</f>
        <v>menos de 30 días</v>
      </c>
    </row>
    <row r="1284" spans="1:23" ht="14.25" hidden="1" thickTop="1" thickBot="1" x14ac:dyDescent="0.25">
      <c r="A1284" s="17" t="str">
        <f>IF(DetalleExp!H1284='Tablas intermedias'!$A$2,"Ordenes de Compra",IF(DetalleExp!H1284='Tablas intermedias'!$A$3,"Financiamiento Internacional","Legítimo Abono"))</f>
        <v>Ordenes de Compra</v>
      </c>
      <c r="B1284" s="7">
        <f>DetalleExp!E1284</f>
        <v>44327</v>
      </c>
      <c r="C1284" s="1" t="str">
        <f>DetalleExp!A1284</f>
        <v>EX-2021-41676389-APN-DCYT#MS</v>
      </c>
      <c r="D1284" s="1" t="str">
        <f>IF(A1284="Ordenes de Compra",VLOOKUP(C1284,Autogestión!$B$2:$D$5090,3,0),IF(A1284="Legítimo Abono",VLOOKUP(C1284,NoAmpOC!$B$2:$H$988,7,0),"Factura"))</f>
        <v>Factura</v>
      </c>
      <c r="E1284" s="26" t="str">
        <f>IF(A1284="Ordenes de Compra",VLOOKUP($C1284,Autogestión!$B$2:$G$5090,6,0),IF(A1284="Financiamiento Internacional",VLOOKUP($C1284,FinInt!$B$2:$G$508,6,0),"Legítimo Abono"))</f>
        <v>80-0017-LPU19</v>
      </c>
      <c r="F1284" s="26" t="str">
        <f>IF($A1284="Ordenes de Compra","ARS",IF($A1284="Financiamiento Internacional",VLOOKUP($C1284,FinInt!$B$2:$Q$508,15,0),VLOOKUP($C1284,NoAmpOC!$B$2:$T$988,18,0)))</f>
        <v>ARS</v>
      </c>
      <c r="G1284" s="5">
        <f>IF($A1284="Ordenes de Compra",VLOOKUP($C1284,Autogestión!$B$2:$H$5090,7,0),IF($A1284="Financiamiento Internacional",VLOOKUP($C1284,FinInt!$B$2:$Q$1308,16,0),VLOOKUP($C1284,NoAmpOC!$B$2:$T$988,19,0)))</f>
        <v>156602.56</v>
      </c>
      <c r="H1284" s="5">
        <f t="shared" si="60"/>
        <v>156602.56</v>
      </c>
      <c r="I1284" s="26" t="str">
        <f>IF($A1284="Ordenes de Compra",VLOOKUP($C1284,Autogestión!$B$2:$J$5090,9,0),IF($A1284="Financiamiento Internacional",VLOOKUP($C1284,FinInt!$B$2:$G$1555,6,0),"Legitimo Abono"))</f>
        <v>80-1139-OC19</v>
      </c>
      <c r="J1284" s="1" t="str">
        <f>IF($A1284="Ordenes de Compra",VLOOKUP($C1284,Autogestión!$B$2:$R$5090,17,0),IF($A1284="Financiamiento Internacional",VLOOKUP($C1284,FinInt!$B$2:$O$1508,14,0),VLOOKUP($C1284,NoAmpOC!$B$2:$R$988,17,0)))</f>
        <v>ORIEN S.A.</v>
      </c>
      <c r="K1284" s="7" t="str">
        <f>DetalleExp!AP1284</f>
        <v>DCYT#MS-PVD</v>
      </c>
      <c r="L1284" s="7" t="str">
        <f>DetalleExp!AQ1284</f>
        <v>PVD - Privada</v>
      </c>
      <c r="M1284" s="7" t="str">
        <f>DetalleExp!AR1284</f>
        <v>DCYT#MS - Dirección de contabilidad y tesorería</v>
      </c>
      <c r="N1284" s="7">
        <f>DetalleExp!AS1284</f>
        <v>44335</v>
      </c>
      <c r="O1284" s="27">
        <f ca="1">ROUNDUP(TODAY()-N1284,0)</f>
        <v>20</v>
      </c>
      <c r="P1284" s="27">
        <f ca="1">ROUNDUP(TODAY()-B1284,0)</f>
        <v>28</v>
      </c>
      <c r="Q1284" s="1" t="str">
        <f>IFERROR(IF(A1284="Ordenes de Compra",VLOOKUP($E1284,'Ordenes de Compra'!$A$2:$E$1712,5,0),"Sin OC"),"Sin dato")</f>
        <v>Varios</v>
      </c>
      <c r="R1284" s="28">
        <f>IFERROR(IF(A1284="Ordenes de Compra",VLOOKUP($I1284,'Ordenes de Compra'!$B$2:$E$1712,3,0),"Sin OC"),"Sin dato")</f>
        <v>539212229</v>
      </c>
      <c r="S1284" s="1" t="str">
        <f>VLOOKUP($U1284,'Tablas intermedias'!$C$1:$H$222,5,0)</f>
        <v>Contabilidad</v>
      </c>
      <c r="T1284" s="29" t="str">
        <f t="shared" si="61"/>
        <v>OK</v>
      </c>
      <c r="U1284" s="30" t="str">
        <f t="shared" si="62"/>
        <v>DCYT#MS-PVDPVD - PrivadaDCYT#MS - Dirección de contabilidad y tesorería</v>
      </c>
      <c r="V1284" s="1" t="str">
        <f>VLOOKUP(U1284,'Tablas intermedias'!$C$1:$H$222,6,0)</f>
        <v>Si</v>
      </c>
      <c r="W1284" s="1" t="str">
        <f ca="1">IF(O1284&lt;30,"menos de 30 días","más de 30 días")</f>
        <v>menos de 30 días</v>
      </c>
    </row>
    <row r="1285" spans="1:23" ht="14.25" hidden="1" thickTop="1" thickBot="1" x14ac:dyDescent="0.25">
      <c r="A1285" s="17" t="str">
        <f>IF(DetalleExp!H1285='Tablas intermedias'!$A$2,"Ordenes de Compra",IF(DetalleExp!H1285='Tablas intermedias'!$A$3,"Financiamiento Internacional","Legítimo Abono"))</f>
        <v>Ordenes de Compra</v>
      </c>
      <c r="B1285" s="7">
        <f>DetalleExp!E1285</f>
        <v>44327</v>
      </c>
      <c r="C1285" s="1" t="str">
        <f>DetalleExp!A1285</f>
        <v>EX-2021-41681053-APN-DCYT#MS</v>
      </c>
      <c r="D1285" s="1" t="str">
        <f>IF(A1285="Ordenes de Compra",VLOOKUP(C1285,Autogestión!$B$2:$D$5090,3,0),IF(A1285="Legítimo Abono",VLOOKUP(C1285,NoAmpOC!$B$2:$H$988,7,0),"Factura"))</f>
        <v>Factura</v>
      </c>
      <c r="E1285" s="26" t="str">
        <f>IF(A1285="Ordenes de Compra",VLOOKUP($C1285,Autogestión!$B$2:$G$5090,6,0),IF(A1285="Financiamiento Internacional",VLOOKUP($C1285,FinInt!$B$2:$G$508,6,0),"Legítimo Abono"))</f>
        <v>80-0017-LPU19</v>
      </c>
      <c r="F1285" s="26" t="str">
        <f>IF($A1285="Ordenes de Compra","ARS",IF($A1285="Financiamiento Internacional",VLOOKUP($C1285,FinInt!$B$2:$Q$508,15,0),VLOOKUP($C1285,NoAmpOC!$B$2:$T$988,18,0)))</f>
        <v>ARS</v>
      </c>
      <c r="G1285" s="5">
        <f>IF($A1285="Ordenes de Compra",VLOOKUP($C1285,Autogestión!$B$2:$H$5090,7,0),IF($A1285="Financiamiento Internacional",VLOOKUP($C1285,FinInt!$B$2:$Q$1308,16,0),VLOOKUP($C1285,NoAmpOC!$B$2:$T$988,19,0)))</f>
        <v>391506.39</v>
      </c>
      <c r="H1285" s="5">
        <f t="shared" si="60"/>
        <v>391506.39</v>
      </c>
      <c r="I1285" s="26" t="str">
        <f>IF($A1285="Ordenes de Compra",VLOOKUP($C1285,Autogestión!$B$2:$J$5090,9,0),IF($A1285="Financiamiento Internacional",VLOOKUP($C1285,FinInt!$B$2:$G$1555,6,0),"Legitimo Abono"))</f>
        <v>80-1139-OC19</v>
      </c>
      <c r="J1285" s="1" t="str">
        <f>IF($A1285="Ordenes de Compra",VLOOKUP($C1285,Autogestión!$B$2:$R$5090,17,0),IF($A1285="Financiamiento Internacional",VLOOKUP($C1285,FinInt!$B$2:$O$1508,14,0),VLOOKUP($C1285,NoAmpOC!$B$2:$R$988,17,0)))</f>
        <v>ORIEN S.A.</v>
      </c>
      <c r="K1285" s="7" t="str">
        <f>DetalleExp!AP1285</f>
        <v>GENDILE</v>
      </c>
      <c r="L1285" s="7" t="str">
        <f>DetalleExp!AQ1285</f>
        <v>FACTURAS - Facturas</v>
      </c>
      <c r="M1285" s="7" t="str">
        <f>DetalleExp!AR1285</f>
        <v>DCYC#MS - Dirección de compras y contrataciones</v>
      </c>
      <c r="N1285" s="7">
        <f>DetalleExp!AS1285</f>
        <v>44335</v>
      </c>
      <c r="O1285" s="27">
        <f ca="1">ROUNDUP(TODAY()-N1285,0)</f>
        <v>20</v>
      </c>
      <c r="P1285" s="27">
        <f ca="1">ROUNDUP(TODAY()-B1285,0)</f>
        <v>28</v>
      </c>
      <c r="Q1285" s="1" t="str">
        <f>IFERROR(IF(A1285="Ordenes de Compra",VLOOKUP($E1285,'Ordenes de Compra'!$A$2:$E$1712,5,0),"Sin OC"),"Sin dato")</f>
        <v>Varios</v>
      </c>
      <c r="R1285" s="28">
        <f>IFERROR(IF(A1285="Ordenes de Compra",VLOOKUP($I1285,'Ordenes de Compra'!$B$2:$E$1712,3,0),"Sin OC"),"Sin dato")</f>
        <v>539212229</v>
      </c>
      <c r="S1285" s="1" t="str">
        <f>VLOOKUP($U1285,'Tablas intermedias'!$C$1:$H$222,5,0)</f>
        <v>Compras</v>
      </c>
      <c r="T1285" s="29" t="str">
        <f t="shared" si="61"/>
        <v>OK</v>
      </c>
      <c r="U1285" s="30" t="str">
        <f t="shared" si="62"/>
        <v>GENDILEFACTURAS - FacturasDCYC#MS - Dirección de compras y contrataciones</v>
      </c>
      <c r="V1285" s="1" t="str">
        <f>VLOOKUP(U1285,'Tablas intermedias'!$C$1:$H$222,6,0)</f>
        <v>Si</v>
      </c>
      <c r="W1285" s="1" t="str">
        <f ca="1">IF(O1285&lt;30,"menos de 30 días","más de 30 días")</f>
        <v>menos de 30 días</v>
      </c>
    </row>
    <row r="1286" spans="1:23" ht="14.25" hidden="1" thickTop="1" thickBot="1" x14ac:dyDescent="0.25">
      <c r="A1286" s="17" t="str">
        <f>IF(DetalleExp!H1286='Tablas intermedias'!$A$2,"Ordenes de Compra",IF(DetalleExp!H1286='Tablas intermedias'!$A$3,"Financiamiento Internacional","Legítimo Abono"))</f>
        <v>Legítimo Abono</v>
      </c>
      <c r="B1286" s="7">
        <f>DetalleExp!E1286</f>
        <v>44327</v>
      </c>
      <c r="C1286" s="1" t="str">
        <f>DetalleExp!A1286</f>
        <v>EX-2021-41683760-APN-DD#MS</v>
      </c>
      <c r="D1286" s="1" t="str">
        <f>IF(A1286="Ordenes de Compra",VLOOKUP(C1286,Autogestión!$B$2:$D$5090,3,0),IF(A1286="Legítimo Abono",VLOOKUP(C1286,NoAmpOC!$B$2:$H$988,7,0),"Factura"))</f>
        <v>Factura B</v>
      </c>
      <c r="E1286" s="26" t="str">
        <f>IF(A1286="Ordenes de Compra",VLOOKUP($C1286,Autogestión!$B$2:$G$5090,6,0),IF(A1286="Financiamiento Internacional",VLOOKUP($C1286,FinInt!$B$2:$G$508,6,0),"Legítimo Abono"))</f>
        <v>Legítimo Abono</v>
      </c>
      <c r="F1286" s="26" t="str">
        <f>IF($A1286="Ordenes de Compra","ARS",IF($A1286="Financiamiento Internacional",VLOOKUP($C1286,FinInt!$B$2:$Q$508,15,0),VLOOKUP($C1286,NoAmpOC!$B$2:$T$988,18,0)))</f>
        <v>ARS</v>
      </c>
      <c r="G1286" s="5">
        <f>IF($A1286="Ordenes de Compra",VLOOKUP($C1286,Autogestión!$B$2:$H$5090,7,0),IF($A1286="Financiamiento Internacional",VLOOKUP($C1286,FinInt!$B$2:$Q$1308,16,0),VLOOKUP($C1286,NoAmpOC!$B$2:$T$988,19,0)))</f>
        <v>42738</v>
      </c>
      <c r="H1286" s="5">
        <f t="shared" si="60"/>
        <v>42738</v>
      </c>
      <c r="I1286" s="26" t="str">
        <f>IF($A1286="Ordenes de Compra",VLOOKUP($C1286,Autogestión!$B$2:$J$5090,9,0),IF($A1286="Financiamiento Internacional",VLOOKUP($C1286,FinInt!$B$2:$G$1555,6,0),"Legitimo Abono"))</f>
        <v>Legitimo Abono</v>
      </c>
      <c r="J1286" s="1" t="str">
        <f>IF($A1286="Ordenes de Compra",VLOOKUP($C1286,Autogestión!$B$2:$R$5090,17,0),IF($A1286="Financiamiento Internacional",VLOOKUP($C1286,FinInt!$B$2:$O$1508,14,0),VLOOKUP($C1286,NoAmpOC!$B$2:$R$988,17,0)))</f>
        <v>TELAM SOCIEDAD DEL ESTADO</v>
      </c>
      <c r="K1286" s="7" t="str">
        <f>DetalleExp!AP1286</f>
        <v>BCODA</v>
      </c>
      <c r="L1286" s="7" t="str">
        <f>DetalleExp!AQ1286</f>
        <v>PROFESIONALES_LEGALES - Profesionales asuntos legales</v>
      </c>
      <c r="M1286" s="7" t="str">
        <f>DetalleExp!AR1286</f>
        <v>DAL#MS - Dirección de asuntos legales</v>
      </c>
      <c r="N1286" s="7">
        <f>DetalleExp!AS1286</f>
        <v>44343</v>
      </c>
      <c r="O1286" s="27">
        <f ca="1">ROUNDUP(TODAY()-N1286,0)</f>
        <v>12</v>
      </c>
      <c r="P1286" s="27">
        <f ca="1">ROUNDUP(TODAY()-B1286,0)</f>
        <v>28</v>
      </c>
      <c r="Q1286" s="1" t="str">
        <f>IFERROR(IF(A1286="Ordenes de Compra",VLOOKUP($E1286,'Ordenes de Compra'!$A$2:$E$1712,5,0),"Sin OC"),"Sin dato")</f>
        <v>Sin OC</v>
      </c>
      <c r="R1286" s="28" t="str">
        <f>IFERROR(IF(A1286="Ordenes de Compra",VLOOKUP($I1286,'Ordenes de Compra'!$B$2:$E$1712,3,0),"Sin OC"),"Sin dato")</f>
        <v>Sin OC</v>
      </c>
      <c r="S1286" s="1" t="str">
        <f>VLOOKUP($U1286,'Tablas intermedias'!$C$1:$H$222,5,0)</f>
        <v>DAL</v>
      </c>
      <c r="T1286" s="29" t="str">
        <f t="shared" si="61"/>
        <v>OK</v>
      </c>
      <c r="U1286" s="30" t="str">
        <f t="shared" si="62"/>
        <v>BCODAPROFESIONALES_LEGALES - Profesionales asuntos legalesDAL#MS - Dirección de asuntos legales</v>
      </c>
      <c r="V1286" s="1" t="str">
        <f>VLOOKUP(U1286,'Tablas intermedias'!$C$1:$H$222,6,0)</f>
        <v>Si</v>
      </c>
      <c r="W1286" s="1" t="str">
        <f ca="1">IF(O1286&lt;30,"menos de 30 días","más de 30 días")</f>
        <v>menos de 30 días</v>
      </c>
    </row>
    <row r="1287" spans="1:23" ht="14.25" hidden="1" thickTop="1" thickBot="1" x14ac:dyDescent="0.25">
      <c r="A1287" s="17" t="str">
        <f>IF(DetalleExp!H1287='Tablas intermedias'!$A$2,"Ordenes de Compra",IF(DetalleExp!H1287='Tablas intermedias'!$A$3,"Financiamiento Internacional","Legítimo Abono"))</f>
        <v>Ordenes de Compra</v>
      </c>
      <c r="B1287" s="7">
        <f>DetalleExp!E1287</f>
        <v>44327</v>
      </c>
      <c r="C1287" s="1" t="str">
        <f>DetalleExp!A1287</f>
        <v>EX-2021-41706954-APN-DCYT#MS</v>
      </c>
      <c r="D1287" s="1" t="str">
        <f>IF(A1287="Ordenes de Compra",VLOOKUP(C1287,Autogestión!$B$2:$D$5090,3,0),IF(A1287="Legítimo Abono",VLOOKUP(C1287,NoAmpOC!$B$2:$H$988,7,0),"Factura"))</f>
        <v>Factura</v>
      </c>
      <c r="E1287" s="26" t="str">
        <f>IF(A1287="Ordenes de Compra",VLOOKUP($C1287,Autogestión!$B$2:$G$5090,6,0),IF(A1287="Financiamiento Internacional",VLOOKUP($C1287,FinInt!$B$2:$G$508,6,0),"Legítimo Abono"))</f>
        <v>80-0025-LPU18</v>
      </c>
      <c r="F1287" s="26" t="str">
        <f>IF($A1287="Ordenes de Compra","ARS",IF($A1287="Financiamiento Internacional",VLOOKUP($C1287,FinInt!$B$2:$Q$508,15,0),VLOOKUP($C1287,NoAmpOC!$B$2:$T$988,18,0)))</f>
        <v>ARS</v>
      </c>
      <c r="G1287" s="5">
        <f>IF($A1287="Ordenes de Compra",VLOOKUP($C1287,Autogestión!$B$2:$H$5090,7,0),IF($A1287="Financiamiento Internacional",VLOOKUP($C1287,FinInt!$B$2:$Q$1308,16,0),VLOOKUP($C1287,NoAmpOC!$B$2:$T$988,19,0)))</f>
        <v>86.38</v>
      </c>
      <c r="H1287" s="5">
        <f t="shared" si="60"/>
        <v>86.38</v>
      </c>
      <c r="I1287" s="26" t="str">
        <f>IF($A1287="Ordenes de Compra",VLOOKUP($C1287,Autogestión!$B$2:$J$5090,9,0),IF($A1287="Financiamiento Internacional",VLOOKUP($C1287,FinInt!$B$2:$G$1555,6,0),"Legitimo Abono"))</f>
        <v>80-1131-OC19</v>
      </c>
      <c r="J1287" s="1" t="str">
        <f>IF($A1287="Ordenes de Compra",VLOOKUP($C1287,Autogestión!$B$2:$R$5090,17,0),IF($A1287="Financiamiento Internacional",VLOOKUP($C1287,FinInt!$B$2:$O$1508,14,0),VLOOKUP($C1287,NoAmpOC!$B$2:$R$988,17,0)))</f>
        <v xml:space="preserve">LAFEDAR S.A. </v>
      </c>
      <c r="K1287" s="7" t="str">
        <f>DetalleExp!AP1287</f>
        <v>DAFYP#MS-ARCHIVO</v>
      </c>
      <c r="L1287" s="7" t="str">
        <f>DetalleExp!AQ1287</f>
        <v>ARCHIVO - Archivo</v>
      </c>
      <c r="M1287" s="7" t="str">
        <f>DetalleExp!AR1287</f>
        <v>DAFYP#MS - Dirección de administración financiera y presupuestaria</v>
      </c>
      <c r="N1287" s="7">
        <f>DetalleExp!AS1287</f>
        <v>44347</v>
      </c>
      <c r="O1287" s="27">
        <f ca="1">ROUNDUP(TODAY()-N1287,0)</f>
        <v>8</v>
      </c>
      <c r="P1287" s="27">
        <f ca="1">ROUNDUP(TODAY()-B1287,0)</f>
        <v>28</v>
      </c>
      <c r="Q1287" s="1" t="str">
        <f>IFERROR(IF(A1287="Ordenes de Compra",VLOOKUP($E1287,'Ordenes de Compra'!$A$2:$E$1712,5,0),"Sin OC"),"Sin dato")</f>
        <v>29.0.0.45.0</v>
      </c>
      <c r="R1287" s="28">
        <f>IFERROR(IF(A1287="Ordenes de Compra",VLOOKUP($I1287,'Ordenes de Compra'!$B$2:$E$1712,3,0),"Sin OC"),"Sin dato")</f>
        <v>278273634.87</v>
      </c>
      <c r="S1287" s="1" t="str">
        <f>VLOOKUP($U1287,'Tablas intermedias'!$C$1:$H$222,5,0)</f>
        <v>DGPFE</v>
      </c>
      <c r="T1287" s="29" t="str">
        <f t="shared" si="61"/>
        <v>OK</v>
      </c>
      <c r="U1287" s="30" t="str">
        <f t="shared" si="62"/>
        <v>DAFYP#MS-ARCHIVOARCHIVO - ArchivoDAFYP#MS - Dirección de administración financiera y presupuestaria</v>
      </c>
      <c r="V1287" s="1" t="str">
        <f>VLOOKUP(U1287,'Tablas intermedias'!$C$1:$H$222,6,0)</f>
        <v>No</v>
      </c>
      <c r="W1287" s="1" t="str">
        <f ca="1">IF(O1287&lt;30,"menos de 30 días","más de 30 días")</f>
        <v>menos de 30 días</v>
      </c>
    </row>
    <row r="1288" spans="1:23" ht="14.25" hidden="1" thickTop="1" thickBot="1" x14ac:dyDescent="0.25">
      <c r="A1288" s="17" t="str">
        <f>IF(DetalleExp!H1288='Tablas intermedias'!$A$2,"Ordenes de Compra",IF(DetalleExp!H1288='Tablas intermedias'!$A$3,"Financiamiento Internacional","Legítimo Abono"))</f>
        <v>Ordenes de Compra</v>
      </c>
      <c r="B1288" s="7">
        <f>DetalleExp!E1288</f>
        <v>44327</v>
      </c>
      <c r="C1288" s="1" t="str">
        <f>DetalleExp!A1288</f>
        <v>EX-2021-41738086-APN-DCYT#MS</v>
      </c>
      <c r="D1288" s="1" t="str">
        <f>IF(A1288="Ordenes de Compra",VLOOKUP(C1288,Autogestión!$B$2:$D$5090,3,0),IF(A1288="Legítimo Abono",VLOOKUP(C1288,NoAmpOC!$B$2:$H$988,7,0),"Factura"))</f>
        <v>Factura</v>
      </c>
      <c r="E1288" s="26" t="str">
        <f>IF(A1288="Ordenes de Compra",VLOOKUP($C1288,Autogestión!$B$2:$G$5090,6,0),IF(A1288="Financiamiento Internacional",VLOOKUP($C1288,FinInt!$B$2:$G$508,6,0),"Legítimo Abono"))</f>
        <v>80-0011-LPU20</v>
      </c>
      <c r="F1288" s="26" t="str">
        <f>IF($A1288="Ordenes de Compra","ARS",IF($A1288="Financiamiento Internacional",VLOOKUP($C1288,FinInt!$B$2:$Q$508,15,0),VLOOKUP($C1288,NoAmpOC!$B$2:$T$988,18,0)))</f>
        <v>ARS</v>
      </c>
      <c r="G1288" s="5">
        <f>IF($A1288="Ordenes de Compra",VLOOKUP($C1288,Autogestión!$B$2:$H$5090,7,0),IF($A1288="Financiamiento Internacional",VLOOKUP($C1288,FinInt!$B$2:$Q$1308,16,0),VLOOKUP($C1288,NoAmpOC!$B$2:$T$988,19,0)))</f>
        <v>18899929.5</v>
      </c>
      <c r="H1288" s="5">
        <f t="shared" si="60"/>
        <v>18899929.5</v>
      </c>
      <c r="I1288" s="26" t="str">
        <f>IF($A1288="Ordenes de Compra",VLOOKUP($C1288,Autogestión!$B$2:$J$5090,9,0),IF($A1288="Financiamiento Internacional",VLOOKUP($C1288,FinInt!$B$2:$G$1555,6,0),"Legitimo Abono"))</f>
        <v>80-1074-OC21</v>
      </c>
      <c r="J1288" s="1" t="str">
        <f>IF($A1288="Ordenes de Compra",VLOOKUP($C1288,Autogestión!$B$2:$R$5090,17,0),IF($A1288="Financiamiento Internacional",VLOOKUP($C1288,FinInt!$B$2:$O$1508,14,0),VLOOKUP($C1288,NoAmpOC!$B$2:$R$988,17,0)))</f>
        <v>Biotenk S.A.</v>
      </c>
      <c r="K1288" s="7" t="str">
        <f>DetalleExp!AP1288</f>
        <v>MWEIMAN</v>
      </c>
      <c r="L1288" s="7" t="str">
        <f>DetalleExp!AQ1288</f>
        <v>TESORERIA - Tesorería</v>
      </c>
      <c r="M1288" s="7" t="str">
        <f>DetalleExp!AR1288</f>
        <v>DCYT#MS - Dirección de contabilidad y tesorería</v>
      </c>
      <c r="N1288" s="7">
        <f>DetalleExp!AS1288</f>
        <v>44347</v>
      </c>
      <c r="O1288" s="27">
        <f ca="1">ROUNDUP(TODAY()-N1288,0)</f>
        <v>8</v>
      </c>
      <c r="P1288" s="27">
        <f ca="1">ROUNDUP(TODAY()-B1288,0)</f>
        <v>28</v>
      </c>
      <c r="Q1288" s="1" t="str">
        <f>IFERROR(IF(A1288="Ordenes de Compra",VLOOKUP($E1288,'Ordenes de Compra'!$A$2:$E$1712,5,0),"Sin OC"),"Sin dato")</f>
        <v>29.0.0.45.0</v>
      </c>
      <c r="R1288" s="28">
        <f>IFERROR(IF(A1288="Ordenes de Compra",VLOOKUP($I1288,'Ordenes de Compra'!$B$2:$E$1712,3,0),"Sin OC"),"Sin dato")</f>
        <v>79606508.5</v>
      </c>
      <c r="S1288" s="1" t="str">
        <f>VLOOKUP($U1288,'Tablas intermedias'!$C$1:$H$222,5,0)</f>
        <v>Tesorería</v>
      </c>
      <c r="T1288" s="29" t="str">
        <f t="shared" si="61"/>
        <v>OK</v>
      </c>
      <c r="U1288" s="30" t="str">
        <f t="shared" si="62"/>
        <v>MWEIMANTESORERIA - TesoreríaDCYT#MS - Dirección de contabilidad y tesorería</v>
      </c>
      <c r="V1288" s="1" t="str">
        <f>VLOOKUP(U1288,'Tablas intermedias'!$C$1:$H$222,6,0)</f>
        <v>No</v>
      </c>
      <c r="W1288" s="1" t="str">
        <f ca="1">IF(O1288&lt;30,"menos de 30 días","más de 30 días")</f>
        <v>menos de 30 días</v>
      </c>
    </row>
    <row r="1289" spans="1:23" ht="14.25" hidden="1" thickTop="1" thickBot="1" x14ac:dyDescent="0.25">
      <c r="A1289" s="17" t="str">
        <f>IF(DetalleExp!H1289='Tablas intermedias'!$A$2,"Ordenes de Compra",IF(DetalleExp!H1289='Tablas intermedias'!$A$3,"Financiamiento Internacional","Legítimo Abono"))</f>
        <v>Ordenes de Compra</v>
      </c>
      <c r="B1289" s="7">
        <f>DetalleExp!E1289</f>
        <v>44327</v>
      </c>
      <c r="C1289" s="1" t="str">
        <f>DetalleExp!A1289</f>
        <v>EX-2021-41761465-APN-DCYT#MS</v>
      </c>
      <c r="D1289" s="1" t="str">
        <f>IF(A1289="Ordenes de Compra",VLOOKUP(C1289,Autogestión!$B$2:$D$5090,3,0),IF(A1289="Legítimo Abono",VLOOKUP(C1289,NoAmpOC!$B$2:$H$988,7,0),"Factura"))</f>
        <v>Factura</v>
      </c>
      <c r="E1289" s="26" t="str">
        <f>IF(A1289="Ordenes de Compra",VLOOKUP($C1289,Autogestión!$B$2:$G$5090,6,0),IF(A1289="Financiamiento Internacional",VLOOKUP($C1289,FinInt!$B$2:$G$508,6,0),"Legítimo Abono"))</f>
        <v>80-0025-LPU19</v>
      </c>
      <c r="F1289" s="26" t="str">
        <f>IF($A1289="Ordenes de Compra","ARS",IF($A1289="Financiamiento Internacional",VLOOKUP($C1289,FinInt!$B$2:$Q$508,15,0),VLOOKUP($C1289,NoAmpOC!$B$2:$T$988,18,0)))</f>
        <v>ARS</v>
      </c>
      <c r="G1289" s="5">
        <f>IF($A1289="Ordenes de Compra",VLOOKUP($C1289,Autogestión!$B$2:$H$5090,7,0),IF($A1289="Financiamiento Internacional",VLOOKUP($C1289,FinInt!$B$2:$Q$1308,16,0),VLOOKUP($C1289,NoAmpOC!$B$2:$T$988,19,0)))</f>
        <v>71253</v>
      </c>
      <c r="H1289" s="5">
        <f t="shared" si="60"/>
        <v>71253</v>
      </c>
      <c r="I1289" s="26" t="str">
        <f>IF($A1289="Ordenes de Compra",VLOOKUP($C1289,Autogestión!$B$2:$J$5090,9,0),IF($A1289="Financiamiento Internacional",VLOOKUP($C1289,FinInt!$B$2:$G$1555,6,0),"Legitimo Abono"))</f>
        <v>80-1080-OC20</v>
      </c>
      <c r="J1289" s="1" t="str">
        <f>IF($A1289="Ordenes de Compra",VLOOKUP($C1289,Autogestión!$B$2:$R$5090,17,0),IF($A1289="Financiamiento Internacional",VLOOKUP($C1289,FinInt!$B$2:$O$1508,14,0),VLOOKUP($C1289,NoAmpOC!$B$2:$R$988,17,0)))</f>
        <v xml:space="preserve">LAFEDAR S.A. </v>
      </c>
      <c r="K1289" s="7" t="str">
        <f>DetalleExp!AP1289</f>
        <v>GENDILE</v>
      </c>
      <c r="L1289" s="7" t="str">
        <f>DetalleExp!AQ1289</f>
        <v>FACTURAS - Facturas</v>
      </c>
      <c r="M1289" s="7" t="str">
        <f>DetalleExp!AR1289</f>
        <v>DCYC#MS - Dirección de compras y contrataciones</v>
      </c>
      <c r="N1289" s="7">
        <f>DetalleExp!AS1289</f>
        <v>44347</v>
      </c>
      <c r="O1289" s="27">
        <f ca="1">ROUNDUP(TODAY()-N1289,0)</f>
        <v>8</v>
      </c>
      <c r="P1289" s="27">
        <f ca="1">ROUNDUP(TODAY()-B1289,0)</f>
        <v>28</v>
      </c>
      <c r="Q1289" s="1" t="str">
        <f>IFERROR(IF(A1289="Ordenes de Compra",VLOOKUP($E1289,'Ordenes de Compra'!$A$2:$E$1712,5,0),"Sin OC"),"Sin dato")</f>
        <v>17.0.0.43.0</v>
      </c>
      <c r="R1289" s="28">
        <f>IFERROR(IF(A1289="Ordenes de Compra",VLOOKUP($I1289,'Ordenes de Compra'!$B$2:$E$1712,3,0),"Sin OC"),"Sin dato")</f>
        <v>2262000</v>
      </c>
      <c r="S1289" s="1" t="str">
        <f>VLOOKUP($U1289,'Tablas intermedias'!$C$1:$H$222,5,0)</f>
        <v>Compras</v>
      </c>
      <c r="T1289" s="29" t="str">
        <f t="shared" si="61"/>
        <v>OK</v>
      </c>
      <c r="U1289" s="30" t="str">
        <f t="shared" si="62"/>
        <v>GENDILEFACTURAS - FacturasDCYC#MS - Dirección de compras y contrataciones</v>
      </c>
      <c r="V1289" s="1" t="str">
        <f>VLOOKUP(U1289,'Tablas intermedias'!$C$1:$H$222,6,0)</f>
        <v>Si</v>
      </c>
      <c r="W1289" s="1" t="str">
        <f ca="1">IF(O1289&lt;30,"menos de 30 días","más de 30 días")</f>
        <v>menos de 30 días</v>
      </c>
    </row>
    <row r="1290" spans="1:23" ht="14.25" hidden="1" thickTop="1" thickBot="1" x14ac:dyDescent="0.25">
      <c r="A1290" s="17" t="str">
        <f>IF(DetalleExp!H1290='Tablas intermedias'!$A$2,"Ordenes de Compra",IF(DetalleExp!H1290='Tablas intermedias'!$A$3,"Financiamiento Internacional","Legítimo Abono"))</f>
        <v>Ordenes de Compra</v>
      </c>
      <c r="B1290" s="7">
        <f>DetalleExp!E1290</f>
        <v>44327</v>
      </c>
      <c r="C1290" s="1" t="str">
        <f>DetalleExp!A1290</f>
        <v>EX-2021-41770738-APN-DCYT#MS</v>
      </c>
      <c r="D1290" s="1" t="str">
        <f>IF(A1290="Ordenes de Compra",VLOOKUP(C1290,Autogestión!$B$2:$D$5090,3,0),IF(A1290="Legítimo Abono",VLOOKUP(C1290,NoAmpOC!$B$2:$H$988,7,0),"Factura"))</f>
        <v>Factura</v>
      </c>
      <c r="E1290" s="26" t="str">
        <f>IF(A1290="Ordenes de Compra",VLOOKUP($C1290,Autogestión!$B$2:$G$5090,6,0),IF(A1290="Financiamiento Internacional",VLOOKUP($C1290,FinInt!$B$2:$G$508,6,0),"Legítimo Abono"))</f>
        <v>80-0025-LPU19</v>
      </c>
      <c r="F1290" s="26" t="str">
        <f>IF($A1290="Ordenes de Compra","ARS",IF($A1290="Financiamiento Internacional",VLOOKUP($C1290,FinInt!$B$2:$Q$508,15,0),VLOOKUP($C1290,NoAmpOC!$B$2:$T$988,18,0)))</f>
        <v>ARS</v>
      </c>
      <c r="G1290" s="5">
        <f>IF($A1290="Ordenes de Compra",VLOOKUP($C1290,Autogestión!$B$2:$H$5090,7,0),IF($A1290="Financiamiento Internacional",VLOOKUP($C1290,FinInt!$B$2:$Q$1308,16,0),VLOOKUP($C1290,NoAmpOC!$B$2:$T$988,19,0)))</f>
        <v>15834</v>
      </c>
      <c r="H1290" s="5">
        <f t="shared" si="60"/>
        <v>15834</v>
      </c>
      <c r="I1290" s="26" t="str">
        <f>IF($A1290="Ordenes de Compra",VLOOKUP($C1290,Autogestión!$B$2:$J$5090,9,0),IF($A1290="Financiamiento Internacional",VLOOKUP($C1290,FinInt!$B$2:$G$1555,6,0),"Legitimo Abono"))</f>
        <v>80-1080-OC20</v>
      </c>
      <c r="J1290" s="1" t="str">
        <f>IF($A1290="Ordenes de Compra",VLOOKUP($C1290,Autogestión!$B$2:$R$5090,17,0),IF($A1290="Financiamiento Internacional",VLOOKUP($C1290,FinInt!$B$2:$O$1508,14,0),VLOOKUP($C1290,NoAmpOC!$B$2:$R$988,17,0)))</f>
        <v xml:space="preserve">LAFEDAR S.A. </v>
      </c>
      <c r="K1290" s="7" t="str">
        <f>DetalleExp!AP1290</f>
        <v>GENDILE</v>
      </c>
      <c r="L1290" s="7" t="str">
        <f>DetalleExp!AQ1290</f>
        <v>FACTURAS - Facturas</v>
      </c>
      <c r="M1290" s="7" t="str">
        <f>DetalleExp!AR1290</f>
        <v>DCYC#MS - Dirección de compras y contrataciones</v>
      </c>
      <c r="N1290" s="7">
        <f>DetalleExp!AS1290</f>
        <v>44348</v>
      </c>
      <c r="O1290" s="27">
        <f ca="1">ROUNDUP(TODAY()-N1290,0)</f>
        <v>7</v>
      </c>
      <c r="P1290" s="27">
        <f ca="1">ROUNDUP(TODAY()-B1290,0)</f>
        <v>28</v>
      </c>
      <c r="Q1290" s="1" t="str">
        <f>IFERROR(IF(A1290="Ordenes de Compra",VLOOKUP($E1290,'Ordenes de Compra'!$A$2:$E$1712,5,0),"Sin OC"),"Sin dato")</f>
        <v>17.0.0.43.0</v>
      </c>
      <c r="R1290" s="28">
        <f>IFERROR(IF(A1290="Ordenes de Compra",VLOOKUP($I1290,'Ordenes de Compra'!$B$2:$E$1712,3,0),"Sin OC"),"Sin dato")</f>
        <v>2262000</v>
      </c>
      <c r="S1290" s="1" t="str">
        <f>VLOOKUP($U1290,'Tablas intermedias'!$C$1:$H$222,5,0)</f>
        <v>Compras</v>
      </c>
      <c r="T1290" s="29" t="str">
        <f t="shared" si="61"/>
        <v>OK</v>
      </c>
      <c r="U1290" s="30" t="str">
        <f t="shared" si="62"/>
        <v>GENDILEFACTURAS - FacturasDCYC#MS - Dirección de compras y contrataciones</v>
      </c>
      <c r="V1290" s="1" t="str">
        <f>VLOOKUP(U1290,'Tablas intermedias'!$C$1:$H$222,6,0)</f>
        <v>Si</v>
      </c>
      <c r="W1290" s="1" t="str">
        <f ca="1">IF(O1290&lt;30,"menos de 30 días","más de 30 días")</f>
        <v>menos de 30 días</v>
      </c>
    </row>
    <row r="1291" spans="1:23" ht="14.25" hidden="1" thickTop="1" thickBot="1" x14ac:dyDescent="0.25">
      <c r="A1291" s="17" t="str">
        <f>IF(DetalleExp!H1291='Tablas intermedias'!$A$2,"Ordenes de Compra",IF(DetalleExp!H1291='Tablas intermedias'!$A$3,"Financiamiento Internacional","Legítimo Abono"))</f>
        <v>Ordenes de Compra</v>
      </c>
      <c r="B1291" s="7">
        <f>DetalleExp!E1291</f>
        <v>44327</v>
      </c>
      <c r="C1291" s="1" t="str">
        <f>DetalleExp!A1291</f>
        <v>EX-2021-41791313-APN-DCYT#MS</v>
      </c>
      <c r="D1291" s="1" t="str">
        <f>IF(A1291="Ordenes de Compra",VLOOKUP(C1291,Autogestión!$B$2:$D$5090,3,0),IF(A1291="Legítimo Abono",VLOOKUP(C1291,NoAmpOC!$B$2:$H$988,7,0),"Factura"))</f>
        <v>Factura</v>
      </c>
      <c r="E1291" s="26" t="str">
        <f>IF(A1291="Ordenes de Compra",VLOOKUP($C1291,Autogestión!$B$2:$G$5090,6,0),IF(A1291="Financiamiento Internacional",VLOOKUP($C1291,FinInt!$B$2:$G$508,6,0),"Legítimo Abono"))</f>
        <v>80-0025-LPU19</v>
      </c>
      <c r="F1291" s="26" t="str">
        <f>IF($A1291="Ordenes de Compra","ARS",IF($A1291="Financiamiento Internacional",VLOOKUP($C1291,FinInt!$B$2:$Q$508,15,0),VLOOKUP($C1291,NoAmpOC!$B$2:$T$988,18,0)))</f>
        <v>ARS</v>
      </c>
      <c r="G1291" s="5">
        <f>IF($A1291="Ordenes de Compra",VLOOKUP($C1291,Autogestión!$B$2:$H$5090,7,0),IF($A1291="Financiamiento Internacional",VLOOKUP($C1291,FinInt!$B$2:$Q$1308,16,0),VLOOKUP($C1291,NoAmpOC!$B$2:$T$988,19,0)))</f>
        <v>917241</v>
      </c>
      <c r="H1291" s="5">
        <f t="shared" si="60"/>
        <v>917241</v>
      </c>
      <c r="I1291" s="26" t="str">
        <f>IF($A1291="Ordenes de Compra",VLOOKUP($C1291,Autogestión!$B$2:$J$5090,9,0),IF($A1291="Financiamiento Internacional",VLOOKUP($C1291,FinInt!$B$2:$G$1555,6,0),"Legitimo Abono"))</f>
        <v>80-1080-OC20</v>
      </c>
      <c r="J1291" s="1" t="str">
        <f>IF($A1291="Ordenes de Compra",VLOOKUP($C1291,Autogestión!$B$2:$R$5090,17,0),IF($A1291="Financiamiento Internacional",VLOOKUP($C1291,FinInt!$B$2:$O$1508,14,0),VLOOKUP($C1291,NoAmpOC!$B$2:$R$988,17,0)))</f>
        <v xml:space="preserve">LAFEDAR S.A. </v>
      </c>
      <c r="K1291" s="7" t="str">
        <f>DetalleExp!AP1291</f>
        <v>GENDILE</v>
      </c>
      <c r="L1291" s="7" t="str">
        <f>DetalleExp!AQ1291</f>
        <v>FACTURAS - Facturas</v>
      </c>
      <c r="M1291" s="7" t="str">
        <f>DetalleExp!AR1291</f>
        <v>DCYC#MS - Dirección de compras y contrataciones</v>
      </c>
      <c r="N1291" s="7">
        <f>DetalleExp!AS1291</f>
        <v>44348</v>
      </c>
      <c r="O1291" s="27">
        <f ca="1">ROUNDUP(TODAY()-N1291,0)</f>
        <v>7</v>
      </c>
      <c r="P1291" s="27">
        <f ca="1">ROUNDUP(TODAY()-B1291,0)</f>
        <v>28</v>
      </c>
      <c r="Q1291" s="1" t="str">
        <f>IFERROR(IF(A1291="Ordenes de Compra",VLOOKUP($E1291,'Ordenes de Compra'!$A$2:$E$1712,5,0),"Sin OC"),"Sin dato")</f>
        <v>17.0.0.43.0</v>
      </c>
      <c r="R1291" s="28">
        <f>IFERROR(IF(A1291="Ordenes de Compra",VLOOKUP($I1291,'Ordenes de Compra'!$B$2:$E$1712,3,0),"Sin OC"),"Sin dato")</f>
        <v>2262000</v>
      </c>
      <c r="S1291" s="1" t="str">
        <f>VLOOKUP($U1291,'Tablas intermedias'!$C$1:$H$222,5,0)</f>
        <v>Compras</v>
      </c>
      <c r="T1291" s="29" t="str">
        <f t="shared" si="61"/>
        <v>OK</v>
      </c>
      <c r="U1291" s="30" t="str">
        <f t="shared" si="62"/>
        <v>GENDILEFACTURAS - FacturasDCYC#MS - Dirección de compras y contrataciones</v>
      </c>
      <c r="V1291" s="1" t="str">
        <f>VLOOKUP(U1291,'Tablas intermedias'!$C$1:$H$222,6,0)</f>
        <v>Si</v>
      </c>
      <c r="W1291" s="1" t="str">
        <f ca="1">IF(O1291&lt;30,"menos de 30 días","más de 30 días")</f>
        <v>menos de 30 días</v>
      </c>
    </row>
    <row r="1292" spans="1:23" ht="14.25" hidden="1" thickTop="1" thickBot="1" x14ac:dyDescent="0.25">
      <c r="A1292" s="17" t="str">
        <f>IF(DetalleExp!H1292='Tablas intermedias'!$A$2,"Ordenes de Compra",IF(DetalleExp!H1292='Tablas intermedias'!$A$3,"Financiamiento Internacional","Legítimo Abono"))</f>
        <v>Ordenes de Compra</v>
      </c>
      <c r="B1292" s="7">
        <f>DetalleExp!E1292</f>
        <v>44327</v>
      </c>
      <c r="C1292" s="1" t="str">
        <f>DetalleExp!A1292</f>
        <v>EX-2021-41796329-APN-DCYT#MS</v>
      </c>
      <c r="D1292" s="1" t="str">
        <f>IF(A1292="Ordenes de Compra",VLOOKUP(C1292,Autogestión!$B$2:$D$5090,3,0),IF(A1292="Legítimo Abono",VLOOKUP(C1292,NoAmpOC!$B$2:$H$988,7,0),"Factura"))</f>
        <v>Factura</v>
      </c>
      <c r="E1292" s="26" t="str">
        <f>IF(A1292="Ordenes de Compra",VLOOKUP($C1292,Autogestión!$B$2:$G$5090,6,0),IF(A1292="Financiamiento Internacional",VLOOKUP($C1292,FinInt!$B$2:$G$508,6,0),"Legítimo Abono"))</f>
        <v>80-0025-LPU19</v>
      </c>
      <c r="F1292" s="26" t="str">
        <f>IF($A1292="Ordenes de Compra","ARS",IF($A1292="Financiamiento Internacional",VLOOKUP($C1292,FinInt!$B$2:$Q$508,15,0),VLOOKUP($C1292,NoAmpOC!$B$2:$T$988,18,0)))</f>
        <v>ARS</v>
      </c>
      <c r="G1292" s="5">
        <f>IF($A1292="Ordenes de Compra",VLOOKUP($C1292,Autogestión!$B$2:$H$5090,7,0),IF($A1292="Financiamiento Internacional",VLOOKUP($C1292,FinInt!$B$2:$Q$1308,16,0),VLOOKUP($C1292,NoAmpOC!$B$2:$T$988,19,0)))</f>
        <v>26013</v>
      </c>
      <c r="H1292" s="5">
        <f t="shared" si="60"/>
        <v>26013</v>
      </c>
      <c r="I1292" s="26" t="str">
        <f>IF($A1292="Ordenes de Compra",VLOOKUP($C1292,Autogestión!$B$2:$J$5090,9,0),IF($A1292="Financiamiento Internacional",VLOOKUP($C1292,FinInt!$B$2:$G$1555,6,0),"Legitimo Abono"))</f>
        <v>80-1080-OC20</v>
      </c>
      <c r="J1292" s="1" t="str">
        <f>IF($A1292="Ordenes de Compra",VLOOKUP($C1292,Autogestión!$B$2:$R$5090,17,0),IF($A1292="Financiamiento Internacional",VLOOKUP($C1292,FinInt!$B$2:$O$1508,14,0),VLOOKUP($C1292,NoAmpOC!$B$2:$R$988,17,0)))</f>
        <v xml:space="preserve">LAFEDAR S.A. </v>
      </c>
      <c r="K1292" s="7" t="str">
        <f>DetalleExp!AP1292</f>
        <v>GENDILE</v>
      </c>
      <c r="L1292" s="7" t="str">
        <f>DetalleExp!AQ1292</f>
        <v>FACTURAS - Facturas</v>
      </c>
      <c r="M1292" s="7" t="str">
        <f>DetalleExp!AR1292</f>
        <v>DCYC#MS - Dirección de compras y contrataciones</v>
      </c>
      <c r="N1292" s="7">
        <f>DetalleExp!AS1292</f>
        <v>44348</v>
      </c>
      <c r="O1292" s="27">
        <f ca="1">ROUNDUP(TODAY()-N1292,0)</f>
        <v>7</v>
      </c>
      <c r="P1292" s="27">
        <f ca="1">ROUNDUP(TODAY()-B1292,0)</f>
        <v>28</v>
      </c>
      <c r="Q1292" s="1" t="str">
        <f>IFERROR(IF(A1292="Ordenes de Compra",VLOOKUP($E1292,'Ordenes de Compra'!$A$2:$E$1712,5,0),"Sin OC"),"Sin dato")</f>
        <v>17.0.0.43.0</v>
      </c>
      <c r="R1292" s="28">
        <f>IFERROR(IF(A1292="Ordenes de Compra",VLOOKUP($I1292,'Ordenes de Compra'!$B$2:$E$1712,3,0),"Sin OC"),"Sin dato")</f>
        <v>2262000</v>
      </c>
      <c r="S1292" s="1" t="str">
        <f>VLOOKUP($U1292,'Tablas intermedias'!$C$1:$H$222,5,0)</f>
        <v>Compras</v>
      </c>
      <c r="T1292" s="29" t="str">
        <f t="shared" si="61"/>
        <v>OK</v>
      </c>
      <c r="U1292" s="30" t="str">
        <f t="shared" si="62"/>
        <v>GENDILEFACTURAS - FacturasDCYC#MS - Dirección de compras y contrataciones</v>
      </c>
      <c r="V1292" s="1" t="str">
        <f>VLOOKUP(U1292,'Tablas intermedias'!$C$1:$H$222,6,0)</f>
        <v>Si</v>
      </c>
      <c r="W1292" s="1" t="str">
        <f ca="1">IF(O1292&lt;30,"menos de 30 días","más de 30 días")</f>
        <v>menos de 30 días</v>
      </c>
    </row>
    <row r="1293" spans="1:23" ht="14.25" hidden="1" thickTop="1" thickBot="1" x14ac:dyDescent="0.25">
      <c r="A1293" s="17" t="str">
        <f>IF(DetalleExp!H1293='Tablas intermedias'!$A$2,"Ordenes de Compra",IF(DetalleExp!H1293='Tablas intermedias'!$A$3,"Financiamiento Internacional","Legítimo Abono"))</f>
        <v>Ordenes de Compra</v>
      </c>
      <c r="B1293" s="7">
        <f>DetalleExp!E1293</f>
        <v>44327</v>
      </c>
      <c r="C1293" s="1" t="str">
        <f>DetalleExp!A1293</f>
        <v>EX-2021-41799023-APN-DCYT#MS</v>
      </c>
      <c r="D1293" s="1" t="str">
        <f>IF(A1293="Ordenes de Compra",VLOOKUP(C1293,Autogestión!$B$2:$D$5090,3,0),IF(A1293="Legítimo Abono",VLOOKUP(C1293,NoAmpOC!$B$2:$H$988,7,0),"Factura"))</f>
        <v>Factura</v>
      </c>
      <c r="E1293" s="26" t="str">
        <f>IF(A1293="Ordenes de Compra",VLOOKUP($C1293,Autogestión!$B$2:$G$5090,6,0),IF(A1293="Financiamiento Internacional",VLOOKUP($C1293,FinInt!$B$2:$G$508,6,0),"Legítimo Abono"))</f>
        <v>Contratación por emergencia COVID-19 Nº 6/2020</v>
      </c>
      <c r="F1293" s="26" t="str">
        <f>IF($A1293="Ordenes de Compra","ARS",IF($A1293="Financiamiento Internacional",VLOOKUP($C1293,FinInt!$B$2:$Q$508,15,0),VLOOKUP($C1293,NoAmpOC!$B$2:$T$988,18,0)))</f>
        <v>ARS</v>
      </c>
      <c r="G1293" s="5">
        <f>IF($A1293="Ordenes de Compra",VLOOKUP($C1293,Autogestión!$B$2:$H$5090,7,0),IF($A1293="Financiamiento Internacional",VLOOKUP($C1293,FinInt!$B$2:$Q$1308,16,0),VLOOKUP($C1293,NoAmpOC!$B$2:$T$988,19,0)))</f>
        <v>1333466.3999999999</v>
      </c>
      <c r="H1293" s="5">
        <f t="shared" si="60"/>
        <v>1333466.3999999999</v>
      </c>
      <c r="I1293" s="26" t="str">
        <f>IF($A1293="Ordenes de Compra",VLOOKUP($C1293,Autogestión!$B$2:$J$5090,9,0),IF($A1293="Financiamiento Internacional",VLOOKUP($C1293,FinInt!$B$2:$G$1555,6,0),"Legitimo Abono"))</f>
        <v>OC 5/2021</v>
      </c>
      <c r="J1293" s="1" t="str">
        <f>IF($A1293="Ordenes de Compra",VLOOKUP($C1293,Autogestión!$B$2:$R$5090,17,0),IF($A1293="Financiamiento Internacional",VLOOKUP($C1293,FinInt!$B$2:$O$1508,14,0),VLOOKUP($C1293,NoAmpOC!$B$2:$R$988,17,0)))</f>
        <v>PROPATO HNOS S.A.I.C.</v>
      </c>
      <c r="K1293" s="7" t="str">
        <f>DetalleExp!AP1293</f>
        <v>DCYT#MS-TESORERIA</v>
      </c>
      <c r="L1293" s="7" t="str">
        <f>DetalleExp!AQ1293</f>
        <v>TESORERIA - Tesorería</v>
      </c>
      <c r="M1293" s="7" t="str">
        <f>DetalleExp!AR1293</f>
        <v>DCYT#MS - Dirección de contabilidad y tesorería</v>
      </c>
      <c r="N1293" s="7">
        <f>DetalleExp!AS1293</f>
        <v>44343</v>
      </c>
      <c r="O1293" s="27">
        <f ca="1">ROUNDUP(TODAY()-N1293,0)</f>
        <v>12</v>
      </c>
      <c r="P1293" s="27">
        <f ca="1">ROUNDUP(TODAY()-B1293,0)</f>
        <v>28</v>
      </c>
      <c r="Q1293" s="1">
        <f>IFERROR(IF(A1293="Ordenes de Compra",VLOOKUP($E1293,'Ordenes de Compra'!$A$2:$E$1712,5,0),"Sin OC"),"Sin dato")</f>
        <v>20</v>
      </c>
      <c r="R1293" s="28">
        <f>IFERROR(IF(A1293="Ordenes de Compra",VLOOKUP($I1293,'Ordenes de Compra'!$B$2:$E$1712,3,0),"Sin OC"),"Sin dato")</f>
        <v>49924000</v>
      </c>
      <c r="S1293" s="1" t="str">
        <f>VLOOKUP($U1293,'Tablas intermedias'!$C$1:$H$222,5,0)</f>
        <v>Tesorería</v>
      </c>
      <c r="T1293" s="29" t="str">
        <f t="shared" si="61"/>
        <v>OK</v>
      </c>
      <c r="U1293" s="30" t="str">
        <f t="shared" si="62"/>
        <v>DCYT#MS-TESORERIATESORERIA - TesoreríaDCYT#MS - Dirección de contabilidad y tesorería</v>
      </c>
      <c r="V1293" s="1" t="str">
        <f>VLOOKUP(U1293,'Tablas intermedias'!$C$1:$H$222,6,0)</f>
        <v>No</v>
      </c>
      <c r="W1293" s="1" t="str">
        <f ca="1">IF(O1293&lt;30,"menos de 30 días","más de 30 días")</f>
        <v>menos de 30 días</v>
      </c>
    </row>
    <row r="1294" spans="1:23" ht="14.25" hidden="1" thickTop="1" thickBot="1" x14ac:dyDescent="0.25">
      <c r="A1294" s="17" t="str">
        <f>IF(DetalleExp!H1294='Tablas intermedias'!$A$2,"Ordenes de Compra",IF(DetalleExp!H1294='Tablas intermedias'!$A$3,"Financiamiento Internacional","Legítimo Abono"))</f>
        <v>Ordenes de Compra</v>
      </c>
      <c r="B1294" s="7">
        <f>DetalleExp!E1294</f>
        <v>44327</v>
      </c>
      <c r="C1294" s="1" t="str">
        <f>DetalleExp!A1294</f>
        <v>EX-2021-41807349-APN-DCYT#MS</v>
      </c>
      <c r="D1294" s="1" t="str">
        <f>IF(A1294="Ordenes de Compra",VLOOKUP(C1294,Autogestión!$B$2:$D$5090,3,0),IF(A1294="Legítimo Abono",VLOOKUP(C1294,NoAmpOC!$B$2:$H$988,7,0),"Factura"))</f>
        <v>Factura</v>
      </c>
      <c r="E1294" s="26" t="str">
        <f>IF(A1294="Ordenes de Compra",VLOOKUP($C1294,Autogestión!$B$2:$G$5090,6,0),IF(A1294="Financiamiento Internacional",VLOOKUP($C1294,FinInt!$B$2:$G$508,6,0),"Legítimo Abono"))</f>
        <v>80-0025-LPU19</v>
      </c>
      <c r="F1294" s="26" t="str">
        <f>IF($A1294="Ordenes de Compra","ARS",IF($A1294="Financiamiento Internacional",VLOOKUP($C1294,FinInt!$B$2:$Q$508,15,0),VLOOKUP($C1294,NoAmpOC!$B$2:$T$988,18,0)))</f>
        <v>ARS</v>
      </c>
      <c r="G1294" s="5">
        <f>IF($A1294="Ordenes de Compra",VLOOKUP($C1294,Autogestión!$B$2:$H$5090,7,0),IF($A1294="Financiamiento Internacional",VLOOKUP($C1294,FinInt!$B$2:$Q$1308,16,0),VLOOKUP($C1294,NoAmpOC!$B$2:$T$988,19,0)))</f>
        <v>105183</v>
      </c>
      <c r="H1294" s="5">
        <f t="shared" si="60"/>
        <v>105183</v>
      </c>
      <c r="I1294" s="26" t="str">
        <f>IF($A1294="Ordenes de Compra",VLOOKUP($C1294,Autogestión!$B$2:$J$5090,9,0),IF($A1294="Financiamiento Internacional",VLOOKUP($C1294,FinInt!$B$2:$G$1555,6,0),"Legitimo Abono"))</f>
        <v>80-1080-OC20</v>
      </c>
      <c r="J1294" s="1" t="str">
        <f>IF($A1294="Ordenes de Compra",VLOOKUP($C1294,Autogestión!$B$2:$R$5090,17,0),IF($A1294="Financiamiento Internacional",VLOOKUP($C1294,FinInt!$B$2:$O$1508,14,0),VLOOKUP($C1294,NoAmpOC!$B$2:$R$988,17,0)))</f>
        <v xml:space="preserve">LAFEDAR S.A. </v>
      </c>
      <c r="K1294" s="7" t="str">
        <f>DetalleExp!AP1294</f>
        <v>GENDILE</v>
      </c>
      <c r="L1294" s="7" t="str">
        <f>DetalleExp!AQ1294</f>
        <v>FACTURAS - Facturas</v>
      </c>
      <c r="M1294" s="7" t="str">
        <f>DetalleExp!AR1294</f>
        <v>DCYC#MS - Dirección de compras y contrataciones</v>
      </c>
      <c r="N1294" s="7">
        <f>DetalleExp!AS1294</f>
        <v>44347</v>
      </c>
      <c r="O1294" s="27">
        <f ca="1">ROUNDUP(TODAY()-N1294,0)</f>
        <v>8</v>
      </c>
      <c r="P1294" s="27">
        <f ca="1">ROUNDUP(TODAY()-B1294,0)</f>
        <v>28</v>
      </c>
      <c r="Q1294" s="1" t="str">
        <f>IFERROR(IF(A1294="Ordenes de Compra",VLOOKUP($E1294,'Ordenes de Compra'!$A$2:$E$1712,5,0),"Sin OC"),"Sin dato")</f>
        <v>17.0.0.43.0</v>
      </c>
      <c r="R1294" s="28">
        <f>IFERROR(IF(A1294="Ordenes de Compra",VLOOKUP($I1294,'Ordenes de Compra'!$B$2:$E$1712,3,0),"Sin OC"),"Sin dato")</f>
        <v>2262000</v>
      </c>
      <c r="S1294" s="1" t="str">
        <f>VLOOKUP($U1294,'Tablas intermedias'!$C$1:$H$222,5,0)</f>
        <v>Compras</v>
      </c>
      <c r="T1294" s="29" t="str">
        <f t="shared" si="61"/>
        <v>OK</v>
      </c>
      <c r="U1294" s="30" t="str">
        <f t="shared" si="62"/>
        <v>GENDILEFACTURAS - FacturasDCYC#MS - Dirección de compras y contrataciones</v>
      </c>
      <c r="V1294" s="1" t="str">
        <f>VLOOKUP(U1294,'Tablas intermedias'!$C$1:$H$222,6,0)</f>
        <v>Si</v>
      </c>
      <c r="W1294" s="1" t="str">
        <f ca="1">IF(O1294&lt;30,"menos de 30 días","más de 30 días")</f>
        <v>menos de 30 días</v>
      </c>
    </row>
    <row r="1295" spans="1:23" ht="14.25" hidden="1" thickTop="1" thickBot="1" x14ac:dyDescent="0.25">
      <c r="A1295" s="17" t="str">
        <f>IF(DetalleExp!H1295='Tablas intermedias'!$A$2,"Ordenes de Compra",IF(DetalleExp!H1295='Tablas intermedias'!$A$3,"Financiamiento Internacional","Legítimo Abono"))</f>
        <v>Ordenes de Compra</v>
      </c>
      <c r="B1295" s="7">
        <f>DetalleExp!E1295</f>
        <v>44327</v>
      </c>
      <c r="C1295" s="1" t="str">
        <f>DetalleExp!A1295</f>
        <v>EX-2021-41829250-APN-DCYT#MS</v>
      </c>
      <c r="D1295" s="1" t="str">
        <f>IF(A1295="Ordenes de Compra",VLOOKUP(C1295,Autogestión!$B$2:$D$5090,3,0),IF(A1295="Legítimo Abono",VLOOKUP(C1295,NoAmpOC!$B$2:$H$988,7,0),"Factura"))</f>
        <v>Factura</v>
      </c>
      <c r="E1295" s="26" t="str">
        <f>IF(A1295="Ordenes de Compra",VLOOKUP($C1295,Autogestión!$B$2:$G$5090,6,0),IF(A1295="Financiamiento Internacional",VLOOKUP($C1295,FinInt!$B$2:$G$508,6,0),"Legítimo Abono"))</f>
        <v>2021-35158335</v>
      </c>
      <c r="F1295" s="26" t="str">
        <f>IF($A1295="Ordenes de Compra","ARS",IF($A1295="Financiamiento Internacional",VLOOKUP($C1295,FinInt!$B$2:$Q$508,15,0),VLOOKUP($C1295,NoAmpOC!$B$2:$T$988,18,0)))</f>
        <v>ARS</v>
      </c>
      <c r="G1295" s="5">
        <f>IF($A1295="Ordenes de Compra",VLOOKUP($C1295,Autogestión!$B$2:$H$5090,7,0),IF($A1295="Financiamiento Internacional",VLOOKUP($C1295,FinInt!$B$2:$Q$1308,16,0),VLOOKUP($C1295,NoAmpOC!$B$2:$T$988,19,0)))</f>
        <v>242658000</v>
      </c>
      <c r="H1295" s="5">
        <f t="shared" si="60"/>
        <v>242658000</v>
      </c>
      <c r="I1295" s="26">
        <f>IF($A1295="Ordenes de Compra",VLOOKUP($C1295,Autogestión!$B$2:$J$5090,9,0),IF($A1295="Financiamiento Internacional",VLOOKUP($C1295,FinInt!$B$2:$G$1555,6,0),"Legitimo Abono"))</f>
        <v>35158335</v>
      </c>
      <c r="J1295" s="1" t="str">
        <f>IF($A1295="Ordenes de Compra",VLOOKUP($C1295,Autogestión!$B$2:$R$5090,17,0),IF($A1295="Financiamiento Internacional",VLOOKUP($C1295,FinInt!$B$2:$O$1508,14,0),VLOOKUP($C1295,NoAmpOC!$B$2:$R$988,17,0)))</f>
        <v>TECME SA</v>
      </c>
      <c r="K1295" s="7" t="str">
        <f>DetalleExp!AP1295</f>
        <v>GZOTTA</v>
      </c>
      <c r="L1295" s="7" t="str">
        <f>DetalleExp!AQ1295</f>
        <v>MESADEENTRADAS - Despacho de ministra</v>
      </c>
      <c r="M1295" s="7" t="str">
        <f>DetalleExp!AR1295</f>
        <v>UGA#MS - Unidad gabinete de asesores</v>
      </c>
      <c r="N1295" s="7">
        <f>DetalleExp!AS1295</f>
        <v>44350</v>
      </c>
      <c r="O1295" s="27">
        <f ca="1">ROUNDUP(TODAY()-N1295,0)</f>
        <v>5</v>
      </c>
      <c r="P1295" s="27">
        <f ca="1">ROUNDUP(TODAY()-B1295,0)</f>
        <v>28</v>
      </c>
      <c r="Q1295" s="1" t="str">
        <f>IFERROR(IF(A1295="Ordenes de Compra",VLOOKUP($E1295,'Ordenes de Compra'!$A$2:$E$1712,5,0),"Sin OC"),"Sin dato")</f>
        <v>Sin dato</v>
      </c>
      <c r="R1295" s="28" t="str">
        <f>IFERROR(IF(A1295="Ordenes de Compra",VLOOKUP($I1295,'Ordenes de Compra'!$B$2:$E$1712,3,0),"Sin OC"),"Sin dato")</f>
        <v>Sin dato</v>
      </c>
      <c r="S1295" s="1" t="str">
        <f>VLOOKUP($U1295,'Tablas intermedias'!$C$1:$H$222,5,0)</f>
        <v>Programa</v>
      </c>
      <c r="T1295" s="29" t="str">
        <f t="shared" si="61"/>
        <v>Ver</v>
      </c>
      <c r="U1295" s="30" t="str">
        <f t="shared" si="62"/>
        <v>GZOTTAMESADEENTRADAS - Despacho de ministraUGA#MS - Unidad gabinete de asesores</v>
      </c>
      <c r="V1295" s="1" t="str">
        <f>VLOOKUP(U1295,'Tablas intermedias'!$C$1:$H$222,6,0)</f>
        <v>Si</v>
      </c>
      <c r="W1295" s="1" t="str">
        <f ca="1">IF(O1295&lt;30,"menos de 30 días","más de 30 días")</f>
        <v>menos de 30 días</v>
      </c>
    </row>
    <row r="1296" spans="1:23" ht="14.25" hidden="1" thickTop="1" thickBot="1" x14ac:dyDescent="0.25">
      <c r="A1296" s="17" t="str">
        <f>IF(DetalleExp!H1296='Tablas intermedias'!$A$2,"Ordenes de Compra",IF(DetalleExp!H1296='Tablas intermedias'!$A$3,"Financiamiento Internacional","Legítimo Abono"))</f>
        <v>Legítimo Abono</v>
      </c>
      <c r="B1296" s="7">
        <f>DetalleExp!E1296</f>
        <v>44327</v>
      </c>
      <c r="C1296" s="1" t="str">
        <f>DetalleExp!A1296</f>
        <v>EX-2021-41876522-APN-DD#MS</v>
      </c>
      <c r="D1296" s="1" t="str">
        <f>IF(A1296="Ordenes de Compra",VLOOKUP(C1296,Autogestión!$B$2:$D$5090,3,0),IF(A1296="Legítimo Abono",VLOOKUP(C1296,NoAmpOC!$B$2:$H$988,7,0),"Factura"))</f>
        <v>Factura E</v>
      </c>
      <c r="E1296" s="26" t="str">
        <f>IF(A1296="Ordenes de Compra",VLOOKUP($C1296,Autogestión!$B$2:$G$5090,6,0),IF(A1296="Financiamiento Internacional",VLOOKUP($C1296,FinInt!$B$2:$G$508,6,0),"Legítimo Abono"))</f>
        <v>Legítimo Abono</v>
      </c>
      <c r="F1296" s="26" t="str">
        <f>IF($A1296="Ordenes de Compra","ARS",IF($A1296="Financiamiento Internacional",VLOOKUP($C1296,FinInt!$B$2:$Q$508,15,0),VLOOKUP($C1296,NoAmpOC!$B$2:$T$988,18,0)))</f>
        <v>USD</v>
      </c>
      <c r="G1296" s="5">
        <f>IF($A1296="Ordenes de Compra",VLOOKUP($C1296,Autogestión!$B$2:$H$5090,7,0),IF($A1296="Financiamiento Internacional",VLOOKUP($C1296,FinInt!$B$2:$Q$1308,16,0),VLOOKUP($C1296,NoAmpOC!$B$2:$T$988,19,0)))</f>
        <v>303950</v>
      </c>
      <c r="H1296" s="5">
        <f t="shared" si="60"/>
        <v>30395000</v>
      </c>
      <c r="I1296" s="26" t="str">
        <f>IF($A1296="Ordenes de Compra",VLOOKUP($C1296,Autogestión!$B$2:$J$5090,9,0),IF($A1296="Financiamiento Internacional",VLOOKUP($C1296,FinInt!$B$2:$G$1555,6,0),"Legitimo Abono"))</f>
        <v>Legitimo Abono</v>
      </c>
      <c r="J1296" s="1" t="str">
        <f>IF($A1296="Ordenes de Compra",VLOOKUP($C1296,Autogestión!$B$2:$R$5090,17,0),IF($A1296="Financiamiento Internacional",VLOOKUP($C1296,FinInt!$B$2:$O$1508,14,0),VLOOKUP($C1296,NoAmpOC!$B$2:$R$988,17,0)))</f>
        <v>Aerolineas Argentinas</v>
      </c>
      <c r="K1296" s="7" t="str">
        <f>DetalleExp!AP1296</f>
        <v>DCYT#MS-TESORERIA</v>
      </c>
      <c r="L1296" s="7" t="str">
        <f>DetalleExp!AQ1296</f>
        <v>TESORERIA - Tesorería</v>
      </c>
      <c r="M1296" s="7" t="str">
        <f>DetalleExp!AR1296</f>
        <v>DCYT#MS - Dirección de contabilidad y tesorería</v>
      </c>
      <c r="N1296" s="7">
        <f>DetalleExp!AS1296</f>
        <v>44344</v>
      </c>
      <c r="O1296" s="27">
        <f ca="1">ROUNDUP(TODAY()-N1296,0)</f>
        <v>11</v>
      </c>
      <c r="P1296" s="27">
        <f ca="1">ROUNDUP(TODAY()-B1296,0)</f>
        <v>28</v>
      </c>
      <c r="Q1296" s="1" t="str">
        <f>IFERROR(IF(A1296="Ordenes de Compra",VLOOKUP($E1296,'Ordenes de Compra'!$A$2:$E$1712,5,0),"Sin OC"),"Sin dato")</f>
        <v>Sin OC</v>
      </c>
      <c r="R1296" s="28" t="str">
        <f>IFERROR(IF(A1296="Ordenes de Compra",VLOOKUP($I1296,'Ordenes de Compra'!$B$2:$E$1712,3,0),"Sin OC"),"Sin dato")</f>
        <v>Sin OC</v>
      </c>
      <c r="S1296" s="1" t="str">
        <f>VLOOKUP($U1296,'Tablas intermedias'!$C$1:$H$222,5,0)</f>
        <v>Tesorería</v>
      </c>
      <c r="T1296" s="29" t="str">
        <f t="shared" si="61"/>
        <v>OK</v>
      </c>
      <c r="U1296" s="30" t="str">
        <f t="shared" si="62"/>
        <v>DCYT#MS-TESORERIATESORERIA - TesoreríaDCYT#MS - Dirección de contabilidad y tesorería</v>
      </c>
      <c r="V1296" s="1" t="str">
        <f>VLOOKUP(U1296,'Tablas intermedias'!$C$1:$H$222,6,0)</f>
        <v>No</v>
      </c>
      <c r="W1296" s="1" t="str">
        <f ca="1">IF(O1296&lt;30,"menos de 30 días","más de 30 días")</f>
        <v>menos de 30 días</v>
      </c>
    </row>
    <row r="1297" spans="1:23" ht="14.25" hidden="1" thickTop="1" thickBot="1" x14ac:dyDescent="0.25">
      <c r="A1297" s="17" t="str">
        <f>IF(DetalleExp!H1297='Tablas intermedias'!$A$2,"Ordenes de Compra",IF(DetalleExp!H1297='Tablas intermedias'!$A$3,"Financiamiento Internacional","Legítimo Abono"))</f>
        <v>Ordenes de Compra</v>
      </c>
      <c r="B1297" s="7">
        <f>DetalleExp!E1297</f>
        <v>44328</v>
      </c>
      <c r="C1297" s="1" t="str">
        <f>DetalleExp!A1297</f>
        <v>EX-2021-41972378-APN-DCYT#MS</v>
      </c>
      <c r="D1297" s="1" t="str">
        <f>IF(A1297="Ordenes de Compra",VLOOKUP(C1297,Autogestión!$B$2:$D$5090,3,0),IF(A1297="Legítimo Abono",VLOOKUP(C1297,NoAmpOC!$B$2:$H$988,7,0),"Factura"))</f>
        <v>Factura</v>
      </c>
      <c r="E1297" s="26" t="str">
        <f>IF(A1297="Ordenes de Compra",VLOOKUP($C1297,Autogestión!$B$2:$G$5090,6,0),IF(A1297="Financiamiento Internacional",VLOOKUP($C1297,FinInt!$B$2:$G$508,6,0),"Legítimo Abono"))</f>
        <v>2021-35158335</v>
      </c>
      <c r="F1297" s="26" t="str">
        <f>IF($A1297="Ordenes de Compra","ARS",IF($A1297="Financiamiento Internacional",VLOOKUP($C1297,FinInt!$B$2:$Q$508,15,0),VLOOKUP($C1297,NoAmpOC!$B$2:$T$988,18,0)))</f>
        <v>ARS</v>
      </c>
      <c r="G1297" s="5">
        <f>IF($A1297="Ordenes de Compra",VLOOKUP($C1297,Autogestión!$B$2:$H$5090,7,0),IF($A1297="Financiamiento Internacional",VLOOKUP($C1297,FinInt!$B$2:$Q$1308,16,0),VLOOKUP($C1297,NoAmpOC!$B$2:$T$988,19,0)))</f>
        <v>303322500</v>
      </c>
      <c r="H1297" s="5">
        <f t="shared" si="60"/>
        <v>303322500</v>
      </c>
      <c r="I1297" s="26">
        <f>IF($A1297="Ordenes de Compra",VLOOKUP($C1297,Autogestión!$B$2:$J$5090,9,0),IF($A1297="Financiamiento Internacional",VLOOKUP($C1297,FinInt!$B$2:$G$1555,6,0),"Legitimo Abono"))</f>
        <v>35158335</v>
      </c>
      <c r="J1297" s="1" t="str">
        <f>IF($A1297="Ordenes de Compra",VLOOKUP($C1297,Autogestión!$B$2:$R$5090,17,0),IF($A1297="Financiamiento Internacional",VLOOKUP($C1297,FinInt!$B$2:$O$1508,14,0),VLOOKUP($C1297,NoAmpOC!$B$2:$R$988,17,0)))</f>
        <v>TECME SA</v>
      </c>
      <c r="K1297" s="7" t="str">
        <f>DetalleExp!AP1297</f>
        <v>MAURIMONSALVO</v>
      </c>
      <c r="L1297" s="7" t="str">
        <f>DetalleExp!AQ1297</f>
        <v>PVD - Privada</v>
      </c>
      <c r="M1297" s="7" t="str">
        <f>DetalleExp!AR1297</f>
        <v>SGA#MS - Secretaría de gestión administrativa</v>
      </c>
      <c r="N1297" s="7">
        <f>DetalleExp!AS1297</f>
        <v>44348</v>
      </c>
      <c r="O1297" s="27">
        <f ca="1">ROUNDUP(TODAY()-N1297,0)</f>
        <v>7</v>
      </c>
      <c r="P1297" s="27">
        <f ca="1">ROUNDUP(TODAY()-B1297,0)</f>
        <v>27</v>
      </c>
      <c r="Q1297" s="1" t="str">
        <f>IFERROR(IF(A1297="Ordenes de Compra",VLOOKUP($E1297,'Ordenes de Compra'!$A$2:$E$1712,5,0),"Sin OC"),"Sin dato")</f>
        <v>Sin dato</v>
      </c>
      <c r="R1297" s="28" t="str">
        <f>IFERROR(IF(A1297="Ordenes de Compra",VLOOKUP($I1297,'Ordenes de Compra'!$B$2:$E$1712,3,0),"Sin OC"),"Sin dato")</f>
        <v>Sin dato</v>
      </c>
      <c r="S1297" s="1" t="str">
        <f>VLOOKUP($U1297,'Tablas intermedias'!$C$1:$H$222,5,0)</f>
        <v>SGA</v>
      </c>
      <c r="T1297" s="29" t="str">
        <f t="shared" si="61"/>
        <v>Ver</v>
      </c>
      <c r="U1297" s="30" t="str">
        <f t="shared" si="62"/>
        <v>MAURIMONSALVOPVD - PrivadaSGA#MS - Secretaría de gestión administrativa</v>
      </c>
      <c r="V1297" s="1" t="str">
        <f>VLOOKUP(U1297,'Tablas intermedias'!$C$1:$H$222,6,0)</f>
        <v>Si</v>
      </c>
      <c r="W1297" s="1" t="str">
        <f ca="1">IF(O1297&lt;30,"menos de 30 días","más de 30 días")</f>
        <v>menos de 30 días</v>
      </c>
    </row>
    <row r="1298" spans="1:23" ht="14.25" hidden="1" thickTop="1" thickBot="1" x14ac:dyDescent="0.25">
      <c r="A1298" s="17" t="str">
        <f>IF(DetalleExp!H1298='Tablas intermedias'!$A$2,"Ordenes de Compra",IF(DetalleExp!H1298='Tablas intermedias'!$A$3,"Financiamiento Internacional","Legítimo Abono"))</f>
        <v>Ordenes de Compra</v>
      </c>
      <c r="B1298" s="7">
        <f>DetalleExp!E1298</f>
        <v>44328</v>
      </c>
      <c r="C1298" s="1" t="str">
        <f>DetalleExp!A1298</f>
        <v>EX-2021-41979519-APN-DCYT#MS</v>
      </c>
      <c r="D1298" s="1" t="str">
        <f>IF(A1298="Ordenes de Compra",VLOOKUP(C1298,Autogestión!$B$2:$D$5090,3,0),IF(A1298="Legítimo Abono",VLOOKUP(C1298,NoAmpOC!$B$2:$H$988,7,0),"Factura"))</f>
        <v>Factura</v>
      </c>
      <c r="E1298" s="26" t="str">
        <f>IF(A1298="Ordenes de Compra",VLOOKUP($C1298,Autogestión!$B$2:$G$5090,6,0),IF(A1298="Financiamiento Internacional",VLOOKUP($C1298,FinInt!$B$2:$G$508,6,0),"Legítimo Abono"))</f>
        <v>80-0025-LPU19</v>
      </c>
      <c r="F1298" s="26" t="str">
        <f>IF($A1298="Ordenes de Compra","ARS",IF($A1298="Financiamiento Internacional",VLOOKUP($C1298,FinInt!$B$2:$Q$508,15,0),VLOOKUP($C1298,NoAmpOC!$B$2:$T$988,18,0)))</f>
        <v>ARS</v>
      </c>
      <c r="G1298" s="5">
        <f>IF($A1298="Ordenes de Compra",VLOOKUP($C1298,Autogestión!$B$2:$H$5090,7,0),IF($A1298="Financiamiento Internacional",VLOOKUP($C1298,FinInt!$B$2:$Q$1308,16,0),VLOOKUP($C1298,NoAmpOC!$B$2:$T$988,19,0)))</f>
        <v>71253</v>
      </c>
      <c r="H1298" s="5">
        <f t="shared" si="60"/>
        <v>71253</v>
      </c>
      <c r="I1298" s="26" t="str">
        <f>IF($A1298="Ordenes de Compra",VLOOKUP($C1298,Autogestión!$B$2:$J$5090,9,0),IF($A1298="Financiamiento Internacional",VLOOKUP($C1298,FinInt!$B$2:$G$1555,6,0),"Legitimo Abono"))</f>
        <v>80-1080-OC20</v>
      </c>
      <c r="J1298" s="1" t="str">
        <f>IF($A1298="Ordenes de Compra",VLOOKUP($C1298,Autogestión!$B$2:$R$5090,17,0),IF($A1298="Financiamiento Internacional",VLOOKUP($C1298,FinInt!$B$2:$O$1508,14,0),VLOOKUP($C1298,NoAmpOC!$B$2:$R$988,17,0)))</f>
        <v xml:space="preserve">LAFEDAR S.A. </v>
      </c>
      <c r="K1298" s="7" t="str">
        <f>DetalleExp!AP1298</f>
        <v>GENDILE</v>
      </c>
      <c r="L1298" s="7" t="str">
        <f>DetalleExp!AQ1298</f>
        <v>FACTURAS - Facturas</v>
      </c>
      <c r="M1298" s="7" t="str">
        <f>DetalleExp!AR1298</f>
        <v>DCYC#MS - Dirección de compras y contrataciones</v>
      </c>
      <c r="N1298" s="7">
        <f>DetalleExp!AS1298</f>
        <v>44349</v>
      </c>
      <c r="O1298" s="27">
        <f ca="1">ROUNDUP(TODAY()-N1298,0)</f>
        <v>6</v>
      </c>
      <c r="P1298" s="27">
        <f ca="1">ROUNDUP(TODAY()-B1298,0)</f>
        <v>27</v>
      </c>
      <c r="Q1298" s="1" t="str">
        <f>IFERROR(IF(A1298="Ordenes de Compra",VLOOKUP($E1298,'Ordenes de Compra'!$A$2:$E$1712,5,0),"Sin OC"),"Sin dato")</f>
        <v>17.0.0.43.0</v>
      </c>
      <c r="R1298" s="28">
        <f>IFERROR(IF(A1298="Ordenes de Compra",VLOOKUP($I1298,'Ordenes de Compra'!$B$2:$E$1712,3,0),"Sin OC"),"Sin dato")</f>
        <v>2262000</v>
      </c>
      <c r="S1298" s="1" t="str">
        <f>VLOOKUP($U1298,'Tablas intermedias'!$C$1:$H$222,5,0)</f>
        <v>Compras</v>
      </c>
      <c r="T1298" s="29" t="str">
        <f t="shared" si="61"/>
        <v>OK</v>
      </c>
      <c r="U1298" s="30" t="str">
        <f t="shared" si="62"/>
        <v>GENDILEFACTURAS - FacturasDCYC#MS - Dirección de compras y contrataciones</v>
      </c>
      <c r="V1298" s="1" t="str">
        <f>VLOOKUP(U1298,'Tablas intermedias'!$C$1:$H$222,6,0)</f>
        <v>Si</v>
      </c>
      <c r="W1298" s="1" t="str">
        <f ca="1">IF(O1298&lt;30,"menos de 30 días","más de 30 días")</f>
        <v>menos de 30 días</v>
      </c>
    </row>
    <row r="1299" spans="1:23" ht="14.25" hidden="1" thickTop="1" thickBot="1" x14ac:dyDescent="0.25">
      <c r="A1299" s="17" t="str">
        <f>IF(DetalleExp!H1299='Tablas intermedias'!$A$2,"Ordenes de Compra",IF(DetalleExp!H1299='Tablas intermedias'!$A$3,"Financiamiento Internacional","Legítimo Abono"))</f>
        <v>Ordenes de Compra</v>
      </c>
      <c r="B1299" s="7">
        <f>DetalleExp!E1299</f>
        <v>44328</v>
      </c>
      <c r="C1299" s="1" t="str">
        <f>DetalleExp!A1299</f>
        <v>EX-2021-41985579-APN-DCYT#MS</v>
      </c>
      <c r="D1299" s="1" t="str">
        <f>IF(A1299="Ordenes de Compra",VLOOKUP(C1299,Autogestión!$B$2:$D$5090,3,0),IF(A1299="Legítimo Abono",VLOOKUP(C1299,NoAmpOC!$B$2:$H$988,7,0),"Factura"))</f>
        <v>Factura</v>
      </c>
      <c r="E1299" s="26" t="str">
        <f>IF(A1299="Ordenes de Compra",VLOOKUP($C1299,Autogestión!$B$2:$G$5090,6,0),IF(A1299="Financiamiento Internacional",VLOOKUP($C1299,FinInt!$B$2:$G$508,6,0),"Legítimo Abono"))</f>
        <v>80-0025-LPU19</v>
      </c>
      <c r="F1299" s="26" t="str">
        <f>IF($A1299="Ordenes de Compra","ARS",IF($A1299="Financiamiento Internacional",VLOOKUP($C1299,FinInt!$B$2:$Q$508,15,0),VLOOKUP($C1299,NoAmpOC!$B$2:$T$988,18,0)))</f>
        <v>ARS</v>
      </c>
      <c r="G1299" s="5">
        <f>IF($A1299="Ordenes de Compra",VLOOKUP($C1299,Autogestión!$B$2:$H$5090,7,0),IF($A1299="Financiamiento Internacional",VLOOKUP($C1299,FinInt!$B$2:$Q$1308,16,0),VLOOKUP($C1299,NoAmpOC!$B$2:$T$988,19,0)))</f>
        <v>151554</v>
      </c>
      <c r="H1299" s="5">
        <f t="shared" si="60"/>
        <v>151554</v>
      </c>
      <c r="I1299" s="26" t="str">
        <f>IF($A1299="Ordenes de Compra",VLOOKUP($C1299,Autogestión!$B$2:$J$5090,9,0),IF($A1299="Financiamiento Internacional",VLOOKUP($C1299,FinInt!$B$2:$G$1555,6,0),"Legitimo Abono"))</f>
        <v>80-1080-OC20</v>
      </c>
      <c r="J1299" s="1" t="str">
        <f>IF($A1299="Ordenes de Compra",VLOOKUP($C1299,Autogestión!$B$2:$R$5090,17,0),IF($A1299="Financiamiento Internacional",VLOOKUP($C1299,FinInt!$B$2:$O$1508,14,0),VLOOKUP($C1299,NoAmpOC!$B$2:$R$988,17,0)))</f>
        <v xml:space="preserve">LAFEDAR S.A. </v>
      </c>
      <c r="K1299" s="7" t="str">
        <f>DetalleExp!AP1299</f>
        <v>GENDILE</v>
      </c>
      <c r="L1299" s="7" t="str">
        <f>DetalleExp!AQ1299</f>
        <v>FACTURAS - Facturas</v>
      </c>
      <c r="M1299" s="7" t="str">
        <f>DetalleExp!AR1299</f>
        <v>DCYC#MS - Dirección de compras y contrataciones</v>
      </c>
      <c r="N1299" s="7">
        <f>DetalleExp!AS1299</f>
        <v>44347</v>
      </c>
      <c r="O1299" s="27">
        <f ca="1">ROUNDUP(TODAY()-N1299,0)</f>
        <v>8</v>
      </c>
      <c r="P1299" s="27">
        <f ca="1">ROUNDUP(TODAY()-B1299,0)</f>
        <v>27</v>
      </c>
      <c r="Q1299" s="1" t="str">
        <f>IFERROR(IF(A1299="Ordenes de Compra",VLOOKUP($E1299,'Ordenes de Compra'!$A$2:$E$1712,5,0),"Sin OC"),"Sin dato")</f>
        <v>17.0.0.43.0</v>
      </c>
      <c r="R1299" s="28">
        <f>IFERROR(IF(A1299="Ordenes de Compra",VLOOKUP($I1299,'Ordenes de Compra'!$B$2:$E$1712,3,0),"Sin OC"),"Sin dato")</f>
        <v>2262000</v>
      </c>
      <c r="S1299" s="1" t="str">
        <f>VLOOKUP($U1299,'Tablas intermedias'!$C$1:$H$222,5,0)</f>
        <v>Compras</v>
      </c>
      <c r="T1299" s="29" t="str">
        <f t="shared" si="61"/>
        <v>OK</v>
      </c>
      <c r="U1299" s="30" t="str">
        <f t="shared" si="62"/>
        <v>GENDILEFACTURAS - FacturasDCYC#MS - Dirección de compras y contrataciones</v>
      </c>
      <c r="V1299" s="1" t="str">
        <f>VLOOKUP(U1299,'Tablas intermedias'!$C$1:$H$222,6,0)</f>
        <v>Si</v>
      </c>
      <c r="W1299" s="1" t="str">
        <f ca="1">IF(O1299&lt;30,"menos de 30 días","más de 30 días")</f>
        <v>menos de 30 días</v>
      </c>
    </row>
    <row r="1300" spans="1:23" ht="14.25" hidden="1" thickTop="1" thickBot="1" x14ac:dyDescent="0.25">
      <c r="A1300" s="17" t="str">
        <f>IF(DetalleExp!H1300='Tablas intermedias'!$A$2,"Ordenes de Compra",IF(DetalleExp!H1300='Tablas intermedias'!$A$3,"Financiamiento Internacional","Legítimo Abono"))</f>
        <v>Ordenes de Compra</v>
      </c>
      <c r="B1300" s="7">
        <f>DetalleExp!E1300</f>
        <v>44328</v>
      </c>
      <c r="C1300" s="1" t="str">
        <f>DetalleExp!A1300</f>
        <v>EX-2021-41992011-APN-DCYT#MS</v>
      </c>
      <c r="D1300" s="1" t="str">
        <f>IF(A1300="Ordenes de Compra",VLOOKUP(C1300,Autogestión!$B$2:$D$5090,3,0),IF(A1300="Legítimo Abono",VLOOKUP(C1300,NoAmpOC!$B$2:$H$988,7,0),"Factura"))</f>
        <v>Factura</v>
      </c>
      <c r="E1300" s="26" t="str">
        <f>IF(A1300="Ordenes de Compra",VLOOKUP($C1300,Autogestión!$B$2:$G$5090,6,0),IF(A1300="Financiamiento Internacional",VLOOKUP($C1300,FinInt!$B$2:$G$508,6,0),"Legítimo Abono"))</f>
        <v>80-0025-LPU19</v>
      </c>
      <c r="F1300" s="26" t="str">
        <f>IF($A1300="Ordenes de Compra","ARS",IF($A1300="Financiamiento Internacional",VLOOKUP($C1300,FinInt!$B$2:$Q$508,15,0),VLOOKUP($C1300,NoAmpOC!$B$2:$T$988,18,0)))</f>
        <v>ARS</v>
      </c>
      <c r="G1300" s="5">
        <f>IF($A1300="Ordenes de Compra",VLOOKUP($C1300,Autogestión!$B$2:$H$5090,7,0),IF($A1300="Financiamiento Internacional",VLOOKUP($C1300,FinInt!$B$2:$Q$1308,16,0),VLOOKUP($C1300,NoAmpOC!$B$2:$T$988,19,0)))</f>
        <v>71253</v>
      </c>
      <c r="H1300" s="5">
        <f t="shared" si="60"/>
        <v>71253</v>
      </c>
      <c r="I1300" s="26" t="str">
        <f>IF($A1300="Ordenes de Compra",VLOOKUP($C1300,Autogestión!$B$2:$J$5090,9,0),IF($A1300="Financiamiento Internacional",VLOOKUP($C1300,FinInt!$B$2:$G$1555,6,0),"Legitimo Abono"))</f>
        <v>80-1080-OC20</v>
      </c>
      <c r="J1300" s="1" t="str">
        <f>IF($A1300="Ordenes de Compra",VLOOKUP($C1300,Autogestión!$B$2:$R$5090,17,0),IF($A1300="Financiamiento Internacional",VLOOKUP($C1300,FinInt!$B$2:$O$1508,14,0),VLOOKUP($C1300,NoAmpOC!$B$2:$R$988,17,0)))</f>
        <v xml:space="preserve">LAFEDAR S.A. </v>
      </c>
      <c r="K1300" s="7" t="str">
        <f>DetalleExp!AP1300</f>
        <v>GENDILE</v>
      </c>
      <c r="L1300" s="7" t="str">
        <f>DetalleExp!AQ1300</f>
        <v>FACTURAS - Facturas</v>
      </c>
      <c r="M1300" s="7" t="str">
        <f>DetalleExp!AR1300</f>
        <v>DCYC#MS - Dirección de compras y contrataciones</v>
      </c>
      <c r="N1300" s="7">
        <f>DetalleExp!AS1300</f>
        <v>44348</v>
      </c>
      <c r="O1300" s="27">
        <f ca="1">ROUNDUP(TODAY()-N1300,0)</f>
        <v>7</v>
      </c>
      <c r="P1300" s="27">
        <f ca="1">ROUNDUP(TODAY()-B1300,0)</f>
        <v>27</v>
      </c>
      <c r="Q1300" s="1" t="str">
        <f>IFERROR(IF(A1300="Ordenes de Compra",VLOOKUP($E1300,'Ordenes de Compra'!$A$2:$E$1712,5,0),"Sin OC"),"Sin dato")</f>
        <v>17.0.0.43.0</v>
      </c>
      <c r="R1300" s="28">
        <f>IFERROR(IF(A1300="Ordenes de Compra",VLOOKUP($I1300,'Ordenes de Compra'!$B$2:$E$1712,3,0),"Sin OC"),"Sin dato")</f>
        <v>2262000</v>
      </c>
      <c r="S1300" s="1" t="str">
        <f>VLOOKUP($U1300,'Tablas intermedias'!$C$1:$H$222,5,0)</f>
        <v>Compras</v>
      </c>
      <c r="T1300" s="29" t="str">
        <f t="shared" si="61"/>
        <v>OK</v>
      </c>
      <c r="U1300" s="30" t="str">
        <f t="shared" si="62"/>
        <v>GENDILEFACTURAS - FacturasDCYC#MS - Dirección de compras y contrataciones</v>
      </c>
      <c r="V1300" s="1" t="str">
        <f>VLOOKUP(U1300,'Tablas intermedias'!$C$1:$H$222,6,0)</f>
        <v>Si</v>
      </c>
      <c r="W1300" s="1" t="str">
        <f ca="1">IF(O1300&lt;30,"menos de 30 días","más de 30 días")</f>
        <v>menos de 30 días</v>
      </c>
    </row>
    <row r="1301" spans="1:23" ht="14.25" hidden="1" thickTop="1" thickBot="1" x14ac:dyDescent="0.25">
      <c r="A1301" s="17" t="str">
        <f>IF(DetalleExp!H1301='Tablas intermedias'!$A$2,"Ordenes de Compra",IF(DetalleExp!H1301='Tablas intermedias'!$A$3,"Financiamiento Internacional","Legítimo Abono"))</f>
        <v>Ordenes de Compra</v>
      </c>
      <c r="B1301" s="7">
        <f>DetalleExp!E1301</f>
        <v>44328</v>
      </c>
      <c r="C1301" s="1" t="str">
        <f>DetalleExp!A1301</f>
        <v>EX-2021-41999265-APN-DCYT#MS</v>
      </c>
      <c r="D1301" s="1" t="str">
        <f>IF(A1301="Ordenes de Compra",VLOOKUP(C1301,Autogestión!$B$2:$D$5090,3,0),IF(A1301="Legítimo Abono",VLOOKUP(C1301,NoAmpOC!$B$2:$H$988,7,0),"Factura"))</f>
        <v>Factura</v>
      </c>
      <c r="E1301" s="26" t="str">
        <f>IF(A1301="Ordenes de Compra",VLOOKUP($C1301,Autogestión!$B$2:$G$5090,6,0),IF(A1301="Financiamiento Internacional",VLOOKUP($C1301,FinInt!$B$2:$G$508,6,0),"Legítimo Abono"))</f>
        <v>80-0025-LPU19</v>
      </c>
      <c r="F1301" s="26" t="str">
        <f>IF($A1301="Ordenes de Compra","ARS",IF($A1301="Financiamiento Internacional",VLOOKUP($C1301,FinInt!$B$2:$Q$508,15,0),VLOOKUP($C1301,NoAmpOC!$B$2:$T$988,18,0)))</f>
        <v>ARS</v>
      </c>
      <c r="G1301" s="5">
        <f>IF($A1301="Ordenes de Compra",VLOOKUP($C1301,Autogestión!$B$2:$H$5090,7,0),IF($A1301="Financiamiento Internacional",VLOOKUP($C1301,FinInt!$B$2:$Q$1308,16,0),VLOOKUP($C1301,NoAmpOC!$B$2:$T$988,19,0)))</f>
        <v>18096</v>
      </c>
      <c r="H1301" s="5">
        <f t="shared" si="60"/>
        <v>18096</v>
      </c>
      <c r="I1301" s="26" t="str">
        <f>IF($A1301="Ordenes de Compra",VLOOKUP($C1301,Autogestión!$B$2:$J$5090,9,0),IF($A1301="Financiamiento Internacional",VLOOKUP($C1301,FinInt!$B$2:$G$1555,6,0),"Legitimo Abono"))</f>
        <v>80-1080-OC20</v>
      </c>
      <c r="J1301" s="1" t="str">
        <f>IF($A1301="Ordenes de Compra",VLOOKUP($C1301,Autogestión!$B$2:$R$5090,17,0),IF($A1301="Financiamiento Internacional",VLOOKUP($C1301,FinInt!$B$2:$O$1508,14,0),VLOOKUP($C1301,NoAmpOC!$B$2:$R$988,17,0)))</f>
        <v xml:space="preserve">LAFEDAR S.A. </v>
      </c>
      <c r="K1301" s="7" t="str">
        <f>DetalleExp!AP1301</f>
        <v>GENDILE</v>
      </c>
      <c r="L1301" s="7" t="str">
        <f>DetalleExp!AQ1301</f>
        <v>FACTURAS - Facturas</v>
      </c>
      <c r="M1301" s="7" t="str">
        <f>DetalleExp!AR1301</f>
        <v>DCYC#MS - Dirección de compras y contrataciones</v>
      </c>
      <c r="N1301" s="7">
        <f>DetalleExp!AS1301</f>
        <v>44348</v>
      </c>
      <c r="O1301" s="27">
        <f ca="1">ROUNDUP(TODAY()-N1301,0)</f>
        <v>7</v>
      </c>
      <c r="P1301" s="27">
        <f ca="1">ROUNDUP(TODAY()-B1301,0)</f>
        <v>27</v>
      </c>
      <c r="Q1301" s="1" t="str">
        <f>IFERROR(IF(A1301="Ordenes de Compra",VLOOKUP($E1301,'Ordenes de Compra'!$A$2:$E$1712,5,0),"Sin OC"),"Sin dato")</f>
        <v>17.0.0.43.0</v>
      </c>
      <c r="R1301" s="28">
        <f>IFERROR(IF(A1301="Ordenes de Compra",VLOOKUP($I1301,'Ordenes de Compra'!$B$2:$E$1712,3,0),"Sin OC"),"Sin dato")</f>
        <v>2262000</v>
      </c>
      <c r="S1301" s="1" t="str">
        <f>VLOOKUP($U1301,'Tablas intermedias'!$C$1:$H$222,5,0)</f>
        <v>Compras</v>
      </c>
      <c r="T1301" s="29" t="str">
        <f t="shared" si="61"/>
        <v>OK</v>
      </c>
      <c r="U1301" s="30" t="str">
        <f t="shared" si="62"/>
        <v>GENDILEFACTURAS - FacturasDCYC#MS - Dirección de compras y contrataciones</v>
      </c>
      <c r="V1301" s="1" t="str">
        <f>VLOOKUP(U1301,'Tablas intermedias'!$C$1:$H$222,6,0)</f>
        <v>Si</v>
      </c>
      <c r="W1301" s="1" t="str">
        <f ca="1">IF(O1301&lt;30,"menos de 30 días","más de 30 días")</f>
        <v>menos de 30 días</v>
      </c>
    </row>
    <row r="1302" spans="1:23" ht="14.25" hidden="1" thickTop="1" thickBot="1" x14ac:dyDescent="0.25">
      <c r="A1302" s="17" t="str">
        <f>IF(DetalleExp!H1302='Tablas intermedias'!$A$2,"Ordenes de Compra",IF(DetalleExp!H1302='Tablas intermedias'!$A$3,"Financiamiento Internacional","Legítimo Abono"))</f>
        <v>Ordenes de Compra</v>
      </c>
      <c r="B1302" s="7">
        <f>DetalleExp!E1302</f>
        <v>44328</v>
      </c>
      <c r="C1302" s="1" t="str">
        <f>DetalleExp!A1302</f>
        <v>EX-2021-42004467-APN-DCYT#MS</v>
      </c>
      <c r="D1302" s="1" t="str">
        <f>IF(A1302="Ordenes de Compra",VLOOKUP(C1302,Autogestión!$B$2:$D$5090,3,0),IF(A1302="Legítimo Abono",VLOOKUP(C1302,NoAmpOC!$B$2:$H$988,7,0),"Factura"))</f>
        <v>Factura</v>
      </c>
      <c r="E1302" s="26" t="str">
        <f>IF(A1302="Ordenes de Compra",VLOOKUP($C1302,Autogestión!$B$2:$G$5090,6,0),IF(A1302="Financiamiento Internacional",VLOOKUP($C1302,FinInt!$B$2:$G$508,6,0),"Legítimo Abono"))</f>
        <v>80-0025-LPU19</v>
      </c>
      <c r="F1302" s="26" t="str">
        <f>IF($A1302="Ordenes de Compra","ARS",IF($A1302="Financiamiento Internacional",VLOOKUP($C1302,FinInt!$B$2:$Q$508,15,0),VLOOKUP($C1302,NoAmpOC!$B$2:$T$988,18,0)))</f>
        <v>ARS</v>
      </c>
      <c r="G1302" s="5">
        <f>IF($A1302="Ordenes de Compra",VLOOKUP($C1302,Autogestión!$B$2:$H$5090,7,0),IF($A1302="Financiamiento Internacional",VLOOKUP($C1302,FinInt!$B$2:$Q$1308,16,0),VLOOKUP($C1302,NoAmpOC!$B$2:$T$988,19,0)))</f>
        <v>26013</v>
      </c>
      <c r="H1302" s="5">
        <f t="shared" si="60"/>
        <v>26013</v>
      </c>
      <c r="I1302" s="26" t="str">
        <f>IF($A1302="Ordenes de Compra",VLOOKUP($C1302,Autogestión!$B$2:$J$5090,9,0),IF($A1302="Financiamiento Internacional",VLOOKUP($C1302,FinInt!$B$2:$G$1555,6,0),"Legitimo Abono"))</f>
        <v>80-1080-OC20</v>
      </c>
      <c r="J1302" s="1" t="str">
        <f>IF($A1302="Ordenes de Compra",VLOOKUP($C1302,Autogestión!$B$2:$R$5090,17,0),IF($A1302="Financiamiento Internacional",VLOOKUP($C1302,FinInt!$B$2:$O$1508,14,0),VLOOKUP($C1302,NoAmpOC!$B$2:$R$988,17,0)))</f>
        <v xml:space="preserve">LAFEDAR S.A. </v>
      </c>
      <c r="K1302" s="7" t="str">
        <f>DetalleExp!AP1302</f>
        <v>GENDILE</v>
      </c>
      <c r="L1302" s="7" t="str">
        <f>DetalleExp!AQ1302</f>
        <v>FACTURAS - Facturas</v>
      </c>
      <c r="M1302" s="7" t="str">
        <f>DetalleExp!AR1302</f>
        <v>DCYC#MS - Dirección de compras y contrataciones</v>
      </c>
      <c r="N1302" s="7">
        <f>DetalleExp!AS1302</f>
        <v>44348</v>
      </c>
      <c r="O1302" s="27">
        <f ca="1">ROUNDUP(TODAY()-N1302,0)</f>
        <v>7</v>
      </c>
      <c r="P1302" s="27">
        <f ca="1">ROUNDUP(TODAY()-B1302,0)</f>
        <v>27</v>
      </c>
      <c r="Q1302" s="1" t="str">
        <f>IFERROR(IF(A1302="Ordenes de Compra",VLOOKUP($E1302,'Ordenes de Compra'!$A$2:$E$1712,5,0),"Sin OC"),"Sin dato")</f>
        <v>17.0.0.43.0</v>
      </c>
      <c r="R1302" s="28">
        <f>IFERROR(IF(A1302="Ordenes de Compra",VLOOKUP($I1302,'Ordenes de Compra'!$B$2:$E$1712,3,0),"Sin OC"),"Sin dato")</f>
        <v>2262000</v>
      </c>
      <c r="S1302" s="1" t="str">
        <f>VLOOKUP($U1302,'Tablas intermedias'!$C$1:$H$222,5,0)</f>
        <v>Compras</v>
      </c>
      <c r="T1302" s="29" t="str">
        <f t="shared" si="61"/>
        <v>OK</v>
      </c>
      <c r="U1302" s="30" t="str">
        <f t="shared" si="62"/>
        <v>GENDILEFACTURAS - FacturasDCYC#MS - Dirección de compras y contrataciones</v>
      </c>
      <c r="V1302" s="1" t="str">
        <f>VLOOKUP(U1302,'Tablas intermedias'!$C$1:$H$222,6,0)</f>
        <v>Si</v>
      </c>
      <c r="W1302" s="1" t="str">
        <f ca="1">IF(O1302&lt;30,"menos de 30 días","más de 30 días")</f>
        <v>menos de 30 días</v>
      </c>
    </row>
    <row r="1303" spans="1:23" ht="14.25" hidden="1" thickTop="1" thickBot="1" x14ac:dyDescent="0.25">
      <c r="A1303" s="17" t="str">
        <f>IF(DetalleExp!H1303='Tablas intermedias'!$A$2,"Ordenes de Compra",IF(DetalleExp!H1303='Tablas intermedias'!$A$3,"Financiamiento Internacional","Legítimo Abono"))</f>
        <v>Ordenes de Compra</v>
      </c>
      <c r="B1303" s="7">
        <f>DetalleExp!E1303</f>
        <v>44328</v>
      </c>
      <c r="C1303" s="1" t="str">
        <f>DetalleExp!A1303</f>
        <v>EX-2021-42022483-APN-DCYT#MS</v>
      </c>
      <c r="D1303" s="1" t="str">
        <f>IF(A1303="Ordenes de Compra",VLOOKUP(C1303,Autogestión!$B$2:$D$5090,3,0),IF(A1303="Legítimo Abono",VLOOKUP(C1303,NoAmpOC!$B$2:$H$988,7,0),"Factura"))</f>
        <v>Factura</v>
      </c>
      <c r="E1303" s="26" t="str">
        <f>IF(A1303="Ordenes de Compra",VLOOKUP($C1303,Autogestión!$B$2:$G$5090,6,0),IF(A1303="Financiamiento Internacional",VLOOKUP($C1303,FinInt!$B$2:$G$508,6,0),"Legítimo Abono"))</f>
        <v>80-0025-LPU19</v>
      </c>
      <c r="F1303" s="26" t="str">
        <f>IF($A1303="Ordenes de Compra","ARS",IF($A1303="Financiamiento Internacional",VLOOKUP($C1303,FinInt!$B$2:$Q$508,15,0),VLOOKUP($C1303,NoAmpOC!$B$2:$T$988,18,0)))</f>
        <v>ARS</v>
      </c>
      <c r="G1303" s="5">
        <f>IF($A1303="Ordenes de Compra",VLOOKUP($C1303,Autogestión!$B$2:$H$5090,7,0),IF($A1303="Financiamiento Internacional",VLOOKUP($C1303,FinInt!$B$2:$Q$1308,16,0),VLOOKUP($C1303,NoAmpOC!$B$2:$T$988,19,0)))</f>
        <v>150423</v>
      </c>
      <c r="H1303" s="5">
        <f t="shared" si="60"/>
        <v>150423</v>
      </c>
      <c r="I1303" s="26" t="str">
        <f>IF($A1303="Ordenes de Compra",VLOOKUP($C1303,Autogestión!$B$2:$J$5090,9,0),IF($A1303="Financiamiento Internacional",VLOOKUP($C1303,FinInt!$B$2:$G$1555,6,0),"Legitimo Abono"))</f>
        <v>80-1080-OC20</v>
      </c>
      <c r="J1303" s="1" t="str">
        <f>IF($A1303="Ordenes de Compra",VLOOKUP($C1303,Autogestión!$B$2:$R$5090,17,0),IF($A1303="Financiamiento Internacional",VLOOKUP($C1303,FinInt!$B$2:$O$1508,14,0),VLOOKUP($C1303,NoAmpOC!$B$2:$R$988,17,0)))</f>
        <v xml:space="preserve">LAFEDAR S.A. </v>
      </c>
      <c r="K1303" s="7" t="str">
        <f>DetalleExp!AP1303</f>
        <v>GENDILE</v>
      </c>
      <c r="L1303" s="7" t="str">
        <f>DetalleExp!AQ1303</f>
        <v>FACTURAS - Facturas</v>
      </c>
      <c r="M1303" s="7" t="str">
        <f>DetalleExp!AR1303</f>
        <v>DCYC#MS - Dirección de compras y contrataciones</v>
      </c>
      <c r="N1303" s="7">
        <f>DetalleExp!AS1303</f>
        <v>44347</v>
      </c>
      <c r="O1303" s="27">
        <f ca="1">ROUNDUP(TODAY()-N1303,0)</f>
        <v>8</v>
      </c>
      <c r="P1303" s="27">
        <f ca="1">ROUNDUP(TODAY()-B1303,0)</f>
        <v>27</v>
      </c>
      <c r="Q1303" s="1" t="str">
        <f>IFERROR(IF(A1303="Ordenes de Compra",VLOOKUP($E1303,'Ordenes de Compra'!$A$2:$E$1712,5,0),"Sin OC"),"Sin dato")</f>
        <v>17.0.0.43.0</v>
      </c>
      <c r="R1303" s="28">
        <f>IFERROR(IF(A1303="Ordenes de Compra",VLOOKUP($I1303,'Ordenes de Compra'!$B$2:$E$1712,3,0),"Sin OC"),"Sin dato")</f>
        <v>2262000</v>
      </c>
      <c r="S1303" s="1" t="str">
        <f>VLOOKUP($U1303,'Tablas intermedias'!$C$1:$H$222,5,0)</f>
        <v>Compras</v>
      </c>
      <c r="T1303" s="29" t="str">
        <f t="shared" si="61"/>
        <v>OK</v>
      </c>
      <c r="U1303" s="30" t="str">
        <f t="shared" si="62"/>
        <v>GENDILEFACTURAS - FacturasDCYC#MS - Dirección de compras y contrataciones</v>
      </c>
      <c r="V1303" s="1" t="str">
        <f>VLOOKUP(U1303,'Tablas intermedias'!$C$1:$H$222,6,0)</f>
        <v>Si</v>
      </c>
      <c r="W1303" s="1" t="str">
        <f ca="1">IF(O1303&lt;30,"menos de 30 días","más de 30 días")</f>
        <v>menos de 30 días</v>
      </c>
    </row>
    <row r="1304" spans="1:23" ht="14.25" hidden="1" thickTop="1" thickBot="1" x14ac:dyDescent="0.25">
      <c r="A1304" s="17" t="str">
        <f>IF(DetalleExp!H1304='Tablas intermedias'!$A$2,"Ordenes de Compra",IF(DetalleExp!H1304='Tablas intermedias'!$A$3,"Financiamiento Internacional","Legítimo Abono"))</f>
        <v>Ordenes de Compra</v>
      </c>
      <c r="B1304" s="7">
        <f>DetalleExp!E1304</f>
        <v>44328</v>
      </c>
      <c r="C1304" s="1" t="str">
        <f>DetalleExp!A1304</f>
        <v>EX-2021-42028755-APN-DCYT#MS</v>
      </c>
      <c r="D1304" s="1" t="str">
        <f>IF(A1304="Ordenes de Compra",VLOOKUP(C1304,Autogestión!$B$2:$D$5090,3,0),IF(A1304="Legítimo Abono",VLOOKUP(C1304,NoAmpOC!$B$2:$H$988,7,0),"Factura"))</f>
        <v>Factura</v>
      </c>
      <c r="E1304" s="26" t="str">
        <f>IF(A1304="Ordenes de Compra",VLOOKUP($C1304,Autogestión!$B$2:$G$5090,6,0),IF(A1304="Financiamiento Internacional",VLOOKUP($C1304,FinInt!$B$2:$G$508,6,0),"Legítimo Abono"))</f>
        <v>80-0025-LPU19</v>
      </c>
      <c r="F1304" s="26" t="str">
        <f>IF($A1304="Ordenes de Compra","ARS",IF($A1304="Financiamiento Internacional",VLOOKUP($C1304,FinInt!$B$2:$Q$508,15,0),VLOOKUP($C1304,NoAmpOC!$B$2:$T$988,18,0)))</f>
        <v>ARS</v>
      </c>
      <c r="G1304" s="5">
        <f>IF($A1304="Ordenes de Compra",VLOOKUP($C1304,Autogestión!$B$2:$H$5090,7,0),IF($A1304="Financiamiento Internacional",VLOOKUP($C1304,FinInt!$B$2:$Q$1308,16,0),VLOOKUP($C1304,NoAmpOC!$B$2:$T$988,19,0)))</f>
        <v>71253</v>
      </c>
      <c r="H1304" s="5">
        <f t="shared" si="60"/>
        <v>71253</v>
      </c>
      <c r="I1304" s="26" t="str">
        <f>IF($A1304="Ordenes de Compra",VLOOKUP($C1304,Autogestión!$B$2:$J$5090,9,0),IF($A1304="Financiamiento Internacional",VLOOKUP($C1304,FinInt!$B$2:$G$1555,6,0),"Legitimo Abono"))</f>
        <v>80-1080-OC20</v>
      </c>
      <c r="J1304" s="1" t="str">
        <f>IF($A1304="Ordenes de Compra",VLOOKUP($C1304,Autogestión!$B$2:$R$5090,17,0),IF($A1304="Financiamiento Internacional",VLOOKUP($C1304,FinInt!$B$2:$O$1508,14,0),VLOOKUP($C1304,NoAmpOC!$B$2:$R$988,17,0)))</f>
        <v xml:space="preserve">LAFEDAR S.A. </v>
      </c>
      <c r="K1304" s="7" t="str">
        <f>DetalleExp!AP1304</f>
        <v>GENDILE</v>
      </c>
      <c r="L1304" s="7" t="str">
        <f>DetalleExp!AQ1304</f>
        <v>FACTURAS - Facturas</v>
      </c>
      <c r="M1304" s="7" t="str">
        <f>DetalleExp!AR1304</f>
        <v>DCYC#MS - Dirección de compras y contrataciones</v>
      </c>
      <c r="N1304" s="7">
        <f>DetalleExp!AS1304</f>
        <v>44349</v>
      </c>
      <c r="O1304" s="27">
        <f ca="1">ROUNDUP(TODAY()-N1304,0)</f>
        <v>6</v>
      </c>
      <c r="P1304" s="27">
        <f ca="1">ROUNDUP(TODAY()-B1304,0)</f>
        <v>27</v>
      </c>
      <c r="Q1304" s="1" t="str">
        <f>IFERROR(IF(A1304="Ordenes de Compra",VLOOKUP($E1304,'Ordenes de Compra'!$A$2:$E$1712,5,0),"Sin OC"),"Sin dato")</f>
        <v>17.0.0.43.0</v>
      </c>
      <c r="R1304" s="28">
        <f>IFERROR(IF(A1304="Ordenes de Compra",VLOOKUP($I1304,'Ordenes de Compra'!$B$2:$E$1712,3,0),"Sin OC"),"Sin dato")</f>
        <v>2262000</v>
      </c>
      <c r="S1304" s="1" t="str">
        <f>VLOOKUP($U1304,'Tablas intermedias'!$C$1:$H$222,5,0)</f>
        <v>Compras</v>
      </c>
      <c r="T1304" s="29" t="str">
        <f t="shared" si="61"/>
        <v>OK</v>
      </c>
      <c r="U1304" s="30" t="str">
        <f t="shared" si="62"/>
        <v>GENDILEFACTURAS - FacturasDCYC#MS - Dirección de compras y contrataciones</v>
      </c>
      <c r="V1304" s="1" t="str">
        <f>VLOOKUP(U1304,'Tablas intermedias'!$C$1:$H$222,6,0)</f>
        <v>Si</v>
      </c>
      <c r="W1304" s="1" t="str">
        <f ca="1">IF(O1304&lt;30,"menos de 30 días","más de 30 días")</f>
        <v>menos de 30 días</v>
      </c>
    </row>
    <row r="1305" spans="1:23" ht="14.25" hidden="1" thickTop="1" thickBot="1" x14ac:dyDescent="0.25">
      <c r="A1305" s="17" t="str">
        <f>IF(DetalleExp!H1305='Tablas intermedias'!$A$2,"Ordenes de Compra",IF(DetalleExp!H1305='Tablas intermedias'!$A$3,"Financiamiento Internacional","Legítimo Abono"))</f>
        <v>Ordenes de Compra</v>
      </c>
      <c r="B1305" s="7">
        <f>DetalleExp!E1305</f>
        <v>44328</v>
      </c>
      <c r="C1305" s="1" t="str">
        <f>DetalleExp!A1305</f>
        <v>EX-2021-42048527-APN-DCYT#MS</v>
      </c>
      <c r="D1305" s="1" t="str">
        <f>IF(A1305="Ordenes de Compra",VLOOKUP(C1305,Autogestión!$B$2:$D$5090,3,0),IF(A1305="Legítimo Abono",VLOOKUP(C1305,NoAmpOC!$B$2:$H$988,7,0),"Factura"))</f>
        <v>Factura</v>
      </c>
      <c r="E1305" s="26" t="str">
        <f>IF(A1305="Ordenes de Compra",VLOOKUP($C1305,Autogestión!$B$2:$G$5090,6,0),IF(A1305="Financiamiento Internacional",VLOOKUP($C1305,FinInt!$B$2:$G$508,6,0),"Legítimo Abono"))</f>
        <v>80-0025-LPU19</v>
      </c>
      <c r="F1305" s="26" t="str">
        <f>IF($A1305="Ordenes de Compra","ARS",IF($A1305="Financiamiento Internacional",VLOOKUP($C1305,FinInt!$B$2:$Q$508,15,0),VLOOKUP($C1305,NoAmpOC!$B$2:$T$988,18,0)))</f>
        <v>ARS</v>
      </c>
      <c r="G1305" s="5">
        <f>IF($A1305="Ordenes de Compra",VLOOKUP($C1305,Autogestión!$B$2:$H$5090,7,0),IF($A1305="Financiamiento Internacional",VLOOKUP($C1305,FinInt!$B$2:$Q$1308,16,0),VLOOKUP($C1305,NoAmpOC!$B$2:$T$988,19,0)))</f>
        <v>26013</v>
      </c>
      <c r="H1305" s="5">
        <f t="shared" si="60"/>
        <v>26013</v>
      </c>
      <c r="I1305" s="26" t="str">
        <f>IF($A1305="Ordenes de Compra",VLOOKUP($C1305,Autogestión!$B$2:$J$5090,9,0),IF($A1305="Financiamiento Internacional",VLOOKUP($C1305,FinInt!$B$2:$G$1555,6,0),"Legitimo Abono"))</f>
        <v>80-1080-OC20</v>
      </c>
      <c r="J1305" s="1" t="str">
        <f>IF($A1305="Ordenes de Compra",VLOOKUP($C1305,Autogestión!$B$2:$R$5090,17,0),IF($A1305="Financiamiento Internacional",VLOOKUP($C1305,FinInt!$B$2:$O$1508,14,0),VLOOKUP($C1305,NoAmpOC!$B$2:$R$988,17,0)))</f>
        <v xml:space="preserve">LAFEDAR S.A. </v>
      </c>
      <c r="K1305" s="7" t="str">
        <f>DetalleExp!AP1305</f>
        <v>DCYC#MS-FACTURAS</v>
      </c>
      <c r="L1305" s="7" t="str">
        <f>DetalleExp!AQ1305</f>
        <v>FACTURAS - Facturas</v>
      </c>
      <c r="M1305" s="7" t="str">
        <f>DetalleExp!AR1305</f>
        <v>DCYC#MS - Dirección de compras y contrataciones</v>
      </c>
      <c r="N1305" s="7">
        <f>DetalleExp!AS1305</f>
        <v>44350</v>
      </c>
      <c r="O1305" s="27">
        <f ca="1">ROUNDUP(TODAY()-N1305,0)</f>
        <v>5</v>
      </c>
      <c r="P1305" s="27">
        <f ca="1">ROUNDUP(TODAY()-B1305,0)</f>
        <v>27</v>
      </c>
      <c r="Q1305" s="1" t="str">
        <f>IFERROR(IF(A1305="Ordenes de Compra",VLOOKUP($E1305,'Ordenes de Compra'!$A$2:$E$1712,5,0),"Sin OC"),"Sin dato")</f>
        <v>17.0.0.43.0</v>
      </c>
      <c r="R1305" s="28">
        <f>IFERROR(IF(A1305="Ordenes de Compra",VLOOKUP($I1305,'Ordenes de Compra'!$B$2:$E$1712,3,0),"Sin OC"),"Sin dato")</f>
        <v>2262000</v>
      </c>
      <c r="S1305" s="1" t="str">
        <f>VLOOKUP($U1305,'Tablas intermedias'!$C$1:$H$222,5,0)</f>
        <v>Compras</v>
      </c>
      <c r="T1305" s="29" t="str">
        <f t="shared" si="61"/>
        <v>OK</v>
      </c>
      <c r="U1305" s="30" t="str">
        <f t="shared" si="62"/>
        <v>DCYC#MS-FACTURASFACTURAS - FacturasDCYC#MS - Dirección de compras y contrataciones</v>
      </c>
      <c r="V1305" s="1" t="str">
        <f>VLOOKUP(U1305,'Tablas intermedias'!$C$1:$H$222,6,0)</f>
        <v>Si</v>
      </c>
      <c r="W1305" s="1" t="str">
        <f ca="1">IF(O1305&lt;30,"menos de 30 días","más de 30 días")</f>
        <v>menos de 30 días</v>
      </c>
    </row>
    <row r="1306" spans="1:23" ht="14.25" hidden="1" thickTop="1" thickBot="1" x14ac:dyDescent="0.25">
      <c r="A1306" s="17" t="str">
        <f>IF(DetalleExp!H1306='Tablas intermedias'!$A$2,"Ordenes de Compra",IF(DetalleExp!H1306='Tablas intermedias'!$A$3,"Financiamiento Internacional","Legítimo Abono"))</f>
        <v>Ordenes de Compra</v>
      </c>
      <c r="B1306" s="7">
        <f>DetalleExp!E1306</f>
        <v>44328</v>
      </c>
      <c r="C1306" s="1" t="str">
        <f>DetalleExp!A1306</f>
        <v>EX-2021-42054371-APN-DCYT#MS</v>
      </c>
      <c r="D1306" s="1" t="str">
        <f>IF(A1306="Ordenes de Compra",VLOOKUP(C1306,Autogestión!$B$2:$D$5090,3,0),IF(A1306="Legítimo Abono",VLOOKUP(C1306,NoAmpOC!$B$2:$H$988,7,0),"Factura"))</f>
        <v>Factura</v>
      </c>
      <c r="E1306" s="26" t="str">
        <f>IF(A1306="Ordenes de Compra",VLOOKUP($C1306,Autogestión!$B$2:$G$5090,6,0),IF(A1306="Financiamiento Internacional",VLOOKUP($C1306,FinInt!$B$2:$G$508,6,0),"Legítimo Abono"))</f>
        <v>80-0025-LPU19</v>
      </c>
      <c r="F1306" s="26" t="str">
        <f>IF($A1306="Ordenes de Compra","ARS",IF($A1306="Financiamiento Internacional",VLOOKUP($C1306,FinInt!$B$2:$Q$508,15,0),VLOOKUP($C1306,NoAmpOC!$B$2:$T$988,18,0)))</f>
        <v>ARS</v>
      </c>
      <c r="G1306" s="5">
        <f>IF($A1306="Ordenes de Compra",VLOOKUP($C1306,Autogestión!$B$2:$H$5090,7,0),IF($A1306="Financiamiento Internacional",VLOOKUP($C1306,FinInt!$B$2:$Q$1308,16,0),VLOOKUP($C1306,NoAmpOC!$B$2:$T$988,19,0)))</f>
        <v>16965</v>
      </c>
      <c r="H1306" s="5">
        <f t="shared" si="60"/>
        <v>16965</v>
      </c>
      <c r="I1306" s="26" t="str">
        <f>IF($A1306="Ordenes de Compra",VLOOKUP($C1306,Autogestión!$B$2:$J$5090,9,0),IF($A1306="Financiamiento Internacional",VLOOKUP($C1306,FinInt!$B$2:$G$1555,6,0),"Legitimo Abono"))</f>
        <v>80-1080-OC20</v>
      </c>
      <c r="J1306" s="1" t="str">
        <f>IF($A1306="Ordenes de Compra",VLOOKUP($C1306,Autogestión!$B$2:$R$5090,17,0),IF($A1306="Financiamiento Internacional",VLOOKUP($C1306,FinInt!$B$2:$O$1508,14,0),VLOOKUP($C1306,NoAmpOC!$B$2:$R$988,17,0)))</f>
        <v xml:space="preserve">LAFEDAR S.A. </v>
      </c>
      <c r="K1306" s="7" t="str">
        <f>DetalleExp!AP1306</f>
        <v>GENDILE</v>
      </c>
      <c r="L1306" s="7" t="str">
        <f>DetalleExp!AQ1306</f>
        <v>FACTURAS - Facturas</v>
      </c>
      <c r="M1306" s="7" t="str">
        <f>DetalleExp!AR1306</f>
        <v>DCYC#MS - Dirección de compras y contrataciones</v>
      </c>
      <c r="N1306" s="7">
        <f>DetalleExp!AS1306</f>
        <v>44347</v>
      </c>
      <c r="O1306" s="27">
        <f ca="1">ROUNDUP(TODAY()-N1306,0)</f>
        <v>8</v>
      </c>
      <c r="P1306" s="27">
        <f ca="1">ROUNDUP(TODAY()-B1306,0)</f>
        <v>27</v>
      </c>
      <c r="Q1306" s="1" t="str">
        <f>IFERROR(IF(A1306="Ordenes de Compra",VLOOKUP($E1306,'Ordenes de Compra'!$A$2:$E$1712,5,0),"Sin OC"),"Sin dato")</f>
        <v>17.0.0.43.0</v>
      </c>
      <c r="R1306" s="28">
        <f>IFERROR(IF(A1306="Ordenes de Compra",VLOOKUP($I1306,'Ordenes de Compra'!$B$2:$E$1712,3,0),"Sin OC"),"Sin dato")</f>
        <v>2262000</v>
      </c>
      <c r="S1306" s="1" t="str">
        <f>VLOOKUP($U1306,'Tablas intermedias'!$C$1:$H$222,5,0)</f>
        <v>Compras</v>
      </c>
      <c r="T1306" s="29" t="str">
        <f t="shared" si="61"/>
        <v>OK</v>
      </c>
      <c r="U1306" s="30" t="str">
        <f t="shared" si="62"/>
        <v>GENDILEFACTURAS - FacturasDCYC#MS - Dirección de compras y contrataciones</v>
      </c>
      <c r="V1306" s="1" t="str">
        <f>VLOOKUP(U1306,'Tablas intermedias'!$C$1:$H$222,6,0)</f>
        <v>Si</v>
      </c>
      <c r="W1306" s="1" t="str">
        <f ca="1">IF(O1306&lt;30,"menos de 30 días","más de 30 días")</f>
        <v>menos de 30 días</v>
      </c>
    </row>
    <row r="1307" spans="1:23" ht="14.25" hidden="1" thickTop="1" thickBot="1" x14ac:dyDescent="0.25">
      <c r="A1307" s="17" t="str">
        <f>IF(DetalleExp!H1307='Tablas intermedias'!$A$2,"Ordenes de Compra",IF(DetalleExp!H1307='Tablas intermedias'!$A$3,"Financiamiento Internacional","Legítimo Abono"))</f>
        <v>Ordenes de Compra</v>
      </c>
      <c r="B1307" s="7">
        <f>DetalleExp!E1307</f>
        <v>44328</v>
      </c>
      <c r="C1307" s="1" t="str">
        <f>DetalleExp!A1307</f>
        <v>EX-2021-42059472-APN-DCYT#MS</v>
      </c>
      <c r="D1307" s="1" t="str">
        <f>IF(A1307="Ordenes de Compra",VLOOKUP(C1307,Autogestión!$B$2:$D$5090,3,0),IF(A1307="Legítimo Abono",VLOOKUP(C1307,NoAmpOC!$B$2:$H$988,7,0),"Factura"))</f>
        <v>Factura</v>
      </c>
      <c r="E1307" s="26" t="str">
        <f>IF(A1307="Ordenes de Compra",VLOOKUP($C1307,Autogestión!$B$2:$G$5090,6,0),IF(A1307="Financiamiento Internacional",VLOOKUP($C1307,FinInt!$B$2:$G$508,6,0),"Legítimo Abono"))</f>
        <v>80-0025-LPU19</v>
      </c>
      <c r="F1307" s="26" t="str">
        <f>IF($A1307="Ordenes de Compra","ARS",IF($A1307="Financiamiento Internacional",VLOOKUP($C1307,FinInt!$B$2:$Q$508,15,0),VLOOKUP($C1307,NoAmpOC!$B$2:$T$988,18,0)))</f>
        <v>ARS</v>
      </c>
      <c r="G1307" s="5">
        <f>IF($A1307="Ordenes de Compra",VLOOKUP($C1307,Autogestión!$B$2:$H$5090,7,0),IF($A1307="Financiamiento Internacional",VLOOKUP($C1307,FinInt!$B$2:$Q$1308,16,0),VLOOKUP($C1307,NoAmpOC!$B$2:$T$988,19,0)))</f>
        <v>48633</v>
      </c>
      <c r="H1307" s="5">
        <f t="shared" si="60"/>
        <v>48633</v>
      </c>
      <c r="I1307" s="26" t="str">
        <f>IF($A1307="Ordenes de Compra",VLOOKUP($C1307,Autogestión!$B$2:$J$5090,9,0),IF($A1307="Financiamiento Internacional",VLOOKUP($C1307,FinInt!$B$2:$G$1555,6,0),"Legitimo Abono"))</f>
        <v>80-1080-OC20</v>
      </c>
      <c r="J1307" s="1" t="str">
        <f>IF($A1307="Ordenes de Compra",VLOOKUP($C1307,Autogestión!$B$2:$R$5090,17,0),IF($A1307="Financiamiento Internacional",VLOOKUP($C1307,FinInt!$B$2:$O$1508,14,0),VLOOKUP($C1307,NoAmpOC!$B$2:$R$988,17,0)))</f>
        <v xml:space="preserve">LAFEDAR S.A. </v>
      </c>
      <c r="K1307" s="7" t="str">
        <f>DetalleExp!AP1307</f>
        <v>GENDILE</v>
      </c>
      <c r="L1307" s="7" t="str">
        <f>DetalleExp!AQ1307</f>
        <v>FACTURAS - Facturas</v>
      </c>
      <c r="M1307" s="7" t="str">
        <f>DetalleExp!AR1307</f>
        <v>DCYC#MS - Dirección de compras y contrataciones</v>
      </c>
      <c r="N1307" s="7">
        <f>DetalleExp!AS1307</f>
        <v>44347</v>
      </c>
      <c r="O1307" s="27">
        <f ca="1">ROUNDUP(TODAY()-N1307,0)</f>
        <v>8</v>
      </c>
      <c r="P1307" s="27">
        <f ca="1">ROUNDUP(TODAY()-B1307,0)</f>
        <v>27</v>
      </c>
      <c r="Q1307" s="1" t="str">
        <f>IFERROR(IF(A1307="Ordenes de Compra",VLOOKUP($E1307,'Ordenes de Compra'!$A$2:$E$1712,5,0),"Sin OC"),"Sin dato")</f>
        <v>17.0.0.43.0</v>
      </c>
      <c r="R1307" s="28">
        <f>IFERROR(IF(A1307="Ordenes de Compra",VLOOKUP($I1307,'Ordenes de Compra'!$B$2:$E$1712,3,0),"Sin OC"),"Sin dato")</f>
        <v>2262000</v>
      </c>
      <c r="S1307" s="1" t="str">
        <f>VLOOKUP($U1307,'Tablas intermedias'!$C$1:$H$222,5,0)</f>
        <v>Compras</v>
      </c>
      <c r="T1307" s="29" t="str">
        <f t="shared" si="61"/>
        <v>OK</v>
      </c>
      <c r="U1307" s="30" t="str">
        <f t="shared" si="62"/>
        <v>GENDILEFACTURAS - FacturasDCYC#MS - Dirección de compras y contrataciones</v>
      </c>
      <c r="V1307" s="1" t="str">
        <f>VLOOKUP(U1307,'Tablas intermedias'!$C$1:$H$222,6,0)</f>
        <v>Si</v>
      </c>
      <c r="W1307" s="1" t="str">
        <f ca="1">IF(O1307&lt;30,"menos de 30 días","más de 30 días")</f>
        <v>menos de 30 días</v>
      </c>
    </row>
    <row r="1308" spans="1:23" ht="14.25" hidden="1" thickTop="1" thickBot="1" x14ac:dyDescent="0.25">
      <c r="A1308" s="17" t="str">
        <f>IF(DetalleExp!H1308='Tablas intermedias'!$A$2,"Ordenes de Compra",IF(DetalleExp!H1308='Tablas intermedias'!$A$3,"Financiamiento Internacional","Legítimo Abono"))</f>
        <v>Ordenes de Compra</v>
      </c>
      <c r="B1308" s="7">
        <f>DetalleExp!E1308</f>
        <v>44328</v>
      </c>
      <c r="C1308" s="1" t="str">
        <f>DetalleExp!A1308</f>
        <v>EX-2021-42063351-APN-DCYT#MS</v>
      </c>
      <c r="D1308" s="1" t="str">
        <f>IF(A1308="Ordenes de Compra",VLOOKUP(C1308,Autogestión!$B$2:$D$5090,3,0),IF(A1308="Legítimo Abono",VLOOKUP(C1308,NoAmpOC!$B$2:$H$988,7,0),"Factura"))</f>
        <v>Factura</v>
      </c>
      <c r="E1308" s="26" t="str">
        <f>IF(A1308="Ordenes de Compra",VLOOKUP($C1308,Autogestión!$B$2:$G$5090,6,0),IF(A1308="Financiamiento Internacional",VLOOKUP($C1308,FinInt!$B$2:$G$508,6,0),"Legítimo Abono"))</f>
        <v>80-0025-LPU19</v>
      </c>
      <c r="F1308" s="26" t="str">
        <f>IF($A1308="Ordenes de Compra","ARS",IF($A1308="Financiamiento Internacional",VLOOKUP($C1308,FinInt!$B$2:$Q$508,15,0),VLOOKUP($C1308,NoAmpOC!$B$2:$T$988,18,0)))</f>
        <v>ARS</v>
      </c>
      <c r="G1308" s="5">
        <f>IF($A1308="Ordenes de Compra",VLOOKUP($C1308,Autogestión!$B$2:$H$5090,7,0),IF($A1308="Financiamiento Internacional",VLOOKUP($C1308,FinInt!$B$2:$Q$1308,16,0),VLOOKUP($C1308,NoAmpOC!$B$2:$T$988,19,0)))</f>
        <v>27144</v>
      </c>
      <c r="H1308" s="5">
        <f t="shared" si="60"/>
        <v>27144</v>
      </c>
      <c r="I1308" s="26" t="str">
        <f>IF($A1308="Ordenes de Compra",VLOOKUP($C1308,Autogestión!$B$2:$J$5090,9,0),IF($A1308="Financiamiento Internacional",VLOOKUP($C1308,FinInt!$B$2:$G$1555,6,0),"Legitimo Abono"))</f>
        <v>80-1080-OC20</v>
      </c>
      <c r="J1308" s="1" t="str">
        <f>IF($A1308="Ordenes de Compra",VLOOKUP($C1308,Autogestión!$B$2:$R$5090,17,0),IF($A1308="Financiamiento Internacional",VLOOKUP($C1308,FinInt!$B$2:$O$1508,14,0),VLOOKUP($C1308,NoAmpOC!$B$2:$R$988,17,0)))</f>
        <v xml:space="preserve">LAFEDAR S.A. </v>
      </c>
      <c r="K1308" s="7" t="str">
        <f>DetalleExp!AP1308</f>
        <v>DKASJAN</v>
      </c>
      <c r="L1308" s="7" t="str">
        <f>DetalleExp!AQ1308</f>
        <v>CRD - Comisión de recepción definitiva</v>
      </c>
      <c r="M1308" s="7" t="str">
        <f>DetalleExp!AR1308</f>
        <v>SGA#MS - Secretaría de gestión administrativa</v>
      </c>
      <c r="N1308" s="7">
        <f>DetalleExp!AS1308</f>
        <v>44347</v>
      </c>
      <c r="O1308" s="27">
        <f ca="1">ROUNDUP(TODAY()-N1308,0)</f>
        <v>8</v>
      </c>
      <c r="P1308" s="27">
        <f ca="1">ROUNDUP(TODAY()-B1308,0)</f>
        <v>27</v>
      </c>
      <c r="Q1308" s="1" t="str">
        <f>IFERROR(IF(A1308="Ordenes de Compra",VLOOKUP($E1308,'Ordenes de Compra'!$A$2:$E$1712,5,0),"Sin OC"),"Sin dato")</f>
        <v>17.0.0.43.0</v>
      </c>
      <c r="R1308" s="28">
        <f>IFERROR(IF(A1308="Ordenes de Compra",VLOOKUP($I1308,'Ordenes de Compra'!$B$2:$E$1712,3,0),"Sin OC"),"Sin dato")</f>
        <v>2262000</v>
      </c>
      <c r="S1308" s="1" t="str">
        <f>VLOOKUP($U1308,'Tablas intermedias'!$C$1:$H$222,5,0)</f>
        <v>CRD</v>
      </c>
      <c r="T1308" s="29" t="str">
        <f t="shared" si="61"/>
        <v>OK</v>
      </c>
      <c r="U1308" s="30" t="str">
        <f t="shared" si="62"/>
        <v>DKASJANCRD - Comisión de recepción definitivaSGA#MS - Secretaría de gestión administrativa</v>
      </c>
      <c r="V1308" s="1" t="str">
        <f>VLOOKUP(U1308,'Tablas intermedias'!$C$1:$H$222,6,0)</f>
        <v>Si</v>
      </c>
      <c r="W1308" s="1" t="str">
        <f ca="1">IF(O1308&lt;30,"menos de 30 días","más de 30 días")</f>
        <v>menos de 30 días</v>
      </c>
    </row>
    <row r="1309" spans="1:23" ht="14.25" hidden="1" thickTop="1" thickBot="1" x14ac:dyDescent="0.25">
      <c r="A1309" s="17" t="str">
        <f>IF(DetalleExp!H1309='Tablas intermedias'!$A$2,"Ordenes de Compra",IF(DetalleExp!H1309='Tablas intermedias'!$A$3,"Financiamiento Internacional","Legítimo Abono"))</f>
        <v>Ordenes de Compra</v>
      </c>
      <c r="B1309" s="7">
        <f>DetalleExp!E1309</f>
        <v>44328</v>
      </c>
      <c r="C1309" s="1" t="str">
        <f>DetalleExp!A1309</f>
        <v>EX-2021-42066792-APN-DCYT#MS</v>
      </c>
      <c r="D1309" s="1" t="str">
        <f>IF(A1309="Ordenes de Compra",VLOOKUP(C1309,Autogestión!$B$2:$D$5090,3,0),IF(A1309="Legítimo Abono",VLOOKUP(C1309,NoAmpOC!$B$2:$H$988,7,0),"Factura"))</f>
        <v>Factura</v>
      </c>
      <c r="E1309" s="26" t="str">
        <f>IF(A1309="Ordenes de Compra",VLOOKUP($C1309,Autogestión!$B$2:$G$5090,6,0),IF(A1309="Financiamiento Internacional",VLOOKUP($C1309,FinInt!$B$2:$G$508,6,0),"Legítimo Abono"))</f>
        <v>80-0025-LPU19</v>
      </c>
      <c r="F1309" s="26" t="str">
        <f>IF($A1309="Ordenes de Compra","ARS",IF($A1309="Financiamiento Internacional",VLOOKUP($C1309,FinInt!$B$2:$Q$508,15,0),VLOOKUP($C1309,NoAmpOC!$B$2:$T$988,18,0)))</f>
        <v>ARS</v>
      </c>
      <c r="G1309" s="5">
        <f>IF($A1309="Ordenes de Compra",VLOOKUP($C1309,Autogestión!$B$2:$H$5090,7,0),IF($A1309="Financiamiento Internacional",VLOOKUP($C1309,FinInt!$B$2:$Q$1308,16,0),VLOOKUP($C1309,NoAmpOC!$B$2:$T$988,19,0)))</f>
        <v>14703</v>
      </c>
      <c r="H1309" s="5">
        <f t="shared" si="60"/>
        <v>14703</v>
      </c>
      <c r="I1309" s="26" t="str">
        <f>IF($A1309="Ordenes de Compra",VLOOKUP($C1309,Autogestión!$B$2:$J$5090,9,0),IF($A1309="Financiamiento Internacional",VLOOKUP($C1309,FinInt!$B$2:$G$1555,6,0),"Legitimo Abono"))</f>
        <v>80-1080-OC20</v>
      </c>
      <c r="J1309" s="1" t="str">
        <f>IF($A1309="Ordenes de Compra",VLOOKUP($C1309,Autogestión!$B$2:$R$5090,17,0),IF($A1309="Financiamiento Internacional",VLOOKUP($C1309,FinInt!$B$2:$O$1508,14,0),VLOOKUP($C1309,NoAmpOC!$B$2:$R$988,17,0)))</f>
        <v xml:space="preserve">LAFEDAR S.A. </v>
      </c>
      <c r="K1309" s="7" t="str">
        <f>DetalleExp!AP1309</f>
        <v>GENDILE</v>
      </c>
      <c r="L1309" s="7" t="str">
        <f>DetalleExp!AQ1309</f>
        <v>FACTURAS - Facturas</v>
      </c>
      <c r="M1309" s="7" t="str">
        <f>DetalleExp!AR1309</f>
        <v>DCYC#MS - Dirección de compras y contrataciones</v>
      </c>
      <c r="N1309" s="7">
        <f>DetalleExp!AS1309</f>
        <v>44347</v>
      </c>
      <c r="O1309" s="27">
        <f ca="1">ROUNDUP(TODAY()-N1309,0)</f>
        <v>8</v>
      </c>
      <c r="P1309" s="27">
        <f ca="1">ROUNDUP(TODAY()-B1309,0)</f>
        <v>27</v>
      </c>
      <c r="Q1309" s="1" t="str">
        <f>IFERROR(IF(A1309="Ordenes de Compra",VLOOKUP($E1309,'Ordenes de Compra'!$A$2:$E$1712,5,0),"Sin OC"),"Sin dato")</f>
        <v>17.0.0.43.0</v>
      </c>
      <c r="R1309" s="28">
        <f>IFERROR(IF(A1309="Ordenes de Compra",VLOOKUP($I1309,'Ordenes de Compra'!$B$2:$E$1712,3,0),"Sin OC"),"Sin dato")</f>
        <v>2262000</v>
      </c>
      <c r="S1309" s="1" t="str">
        <f>VLOOKUP($U1309,'Tablas intermedias'!$C$1:$H$222,5,0)</f>
        <v>Compras</v>
      </c>
      <c r="T1309" s="29" t="str">
        <f t="shared" si="61"/>
        <v>OK</v>
      </c>
      <c r="U1309" s="30" t="str">
        <f t="shared" si="62"/>
        <v>GENDILEFACTURAS - FacturasDCYC#MS - Dirección de compras y contrataciones</v>
      </c>
      <c r="V1309" s="1" t="str">
        <f>VLOOKUP(U1309,'Tablas intermedias'!$C$1:$H$222,6,0)</f>
        <v>Si</v>
      </c>
      <c r="W1309" s="1" t="str">
        <f ca="1">IF(O1309&lt;30,"menos de 30 días","más de 30 días")</f>
        <v>menos de 30 días</v>
      </c>
    </row>
    <row r="1310" spans="1:23" ht="14.25" hidden="1" thickTop="1" thickBot="1" x14ac:dyDescent="0.25">
      <c r="A1310" s="17" t="str">
        <f>IF(DetalleExp!H1310='Tablas intermedias'!$A$2,"Ordenes de Compra",IF(DetalleExp!H1310='Tablas intermedias'!$A$3,"Financiamiento Internacional","Legítimo Abono"))</f>
        <v>Ordenes de Compra</v>
      </c>
      <c r="B1310" s="7">
        <f>DetalleExp!E1310</f>
        <v>44328</v>
      </c>
      <c r="C1310" s="1" t="str">
        <f>DetalleExp!A1310</f>
        <v>EX-2021-42071141-APN-DCYT#MS</v>
      </c>
      <c r="D1310" s="1" t="str">
        <f>IF(A1310="Ordenes de Compra",VLOOKUP(C1310,Autogestión!$B$2:$D$5090,3,0),IF(A1310="Legítimo Abono",VLOOKUP(C1310,NoAmpOC!$B$2:$H$988,7,0),"Factura"))</f>
        <v>Factura</v>
      </c>
      <c r="E1310" s="26" t="str">
        <f>IF(A1310="Ordenes de Compra",VLOOKUP($C1310,Autogestión!$B$2:$G$5090,6,0),IF(A1310="Financiamiento Internacional",VLOOKUP($C1310,FinInt!$B$2:$G$508,6,0),"Legítimo Abono"))</f>
        <v>80-0025-LPU19</v>
      </c>
      <c r="F1310" s="26" t="str">
        <f>IF($A1310="Ordenes de Compra","ARS",IF($A1310="Financiamiento Internacional",VLOOKUP($C1310,FinInt!$B$2:$Q$508,15,0),VLOOKUP($C1310,NoAmpOC!$B$2:$T$988,18,0)))</f>
        <v>ARS</v>
      </c>
      <c r="G1310" s="5">
        <f>IF($A1310="Ordenes de Compra",VLOOKUP($C1310,Autogestión!$B$2:$H$5090,7,0),IF($A1310="Financiamiento Internacional",VLOOKUP($C1310,FinInt!$B$2:$Q$1308,16,0),VLOOKUP($C1310,NoAmpOC!$B$2:$T$988,19,0)))</f>
        <v>196794</v>
      </c>
      <c r="H1310" s="5">
        <f t="shared" si="60"/>
        <v>196794</v>
      </c>
      <c r="I1310" s="26" t="str">
        <f>IF($A1310="Ordenes de Compra",VLOOKUP($C1310,Autogestión!$B$2:$J$5090,9,0),IF($A1310="Financiamiento Internacional",VLOOKUP($C1310,FinInt!$B$2:$G$1555,6,0),"Legitimo Abono"))</f>
        <v>80-1080-OC20</v>
      </c>
      <c r="J1310" s="1" t="str">
        <f>IF($A1310="Ordenes de Compra",VLOOKUP($C1310,Autogestión!$B$2:$R$5090,17,0),IF($A1310="Financiamiento Internacional",VLOOKUP($C1310,FinInt!$B$2:$O$1508,14,0),VLOOKUP($C1310,NoAmpOC!$B$2:$R$988,17,0)))</f>
        <v xml:space="preserve">LAFEDAR S.A. </v>
      </c>
      <c r="K1310" s="7" t="str">
        <f>DetalleExp!AP1310</f>
        <v>GENDILE</v>
      </c>
      <c r="L1310" s="7" t="str">
        <f>DetalleExp!AQ1310</f>
        <v>FACTURAS - Facturas</v>
      </c>
      <c r="M1310" s="7" t="str">
        <f>DetalleExp!AR1310</f>
        <v>DCYC#MS - Dirección de compras y contrataciones</v>
      </c>
      <c r="N1310" s="7">
        <f>DetalleExp!AS1310</f>
        <v>44347</v>
      </c>
      <c r="O1310" s="27">
        <f ca="1">ROUNDUP(TODAY()-N1310,0)</f>
        <v>8</v>
      </c>
      <c r="P1310" s="27">
        <f ca="1">ROUNDUP(TODAY()-B1310,0)</f>
        <v>27</v>
      </c>
      <c r="Q1310" s="1" t="str">
        <f>IFERROR(IF(A1310="Ordenes de Compra",VLOOKUP($E1310,'Ordenes de Compra'!$A$2:$E$1712,5,0),"Sin OC"),"Sin dato")</f>
        <v>17.0.0.43.0</v>
      </c>
      <c r="R1310" s="28">
        <f>IFERROR(IF(A1310="Ordenes de Compra",VLOOKUP($I1310,'Ordenes de Compra'!$B$2:$E$1712,3,0),"Sin OC"),"Sin dato")</f>
        <v>2262000</v>
      </c>
      <c r="S1310" s="1" t="str">
        <f>VLOOKUP($U1310,'Tablas intermedias'!$C$1:$H$222,5,0)</f>
        <v>Compras</v>
      </c>
      <c r="T1310" s="29" t="str">
        <f t="shared" si="61"/>
        <v>OK</v>
      </c>
      <c r="U1310" s="30" t="str">
        <f t="shared" si="62"/>
        <v>GENDILEFACTURAS - FacturasDCYC#MS - Dirección de compras y contrataciones</v>
      </c>
      <c r="V1310" s="1" t="str">
        <f>VLOOKUP(U1310,'Tablas intermedias'!$C$1:$H$222,6,0)</f>
        <v>Si</v>
      </c>
      <c r="W1310" s="1" t="str">
        <f ca="1">IF(O1310&lt;30,"menos de 30 días","más de 30 días")</f>
        <v>menos de 30 días</v>
      </c>
    </row>
    <row r="1311" spans="1:23" ht="14.25" hidden="1" thickTop="1" thickBot="1" x14ac:dyDescent="0.25">
      <c r="A1311" s="17" t="str">
        <f>IF(DetalleExp!H1311='Tablas intermedias'!$A$2,"Ordenes de Compra",IF(DetalleExp!H1311='Tablas intermedias'!$A$3,"Financiamiento Internacional","Legítimo Abono"))</f>
        <v>Ordenes de Compra</v>
      </c>
      <c r="B1311" s="7">
        <f>DetalleExp!E1311</f>
        <v>44328</v>
      </c>
      <c r="C1311" s="1" t="str">
        <f>DetalleExp!A1311</f>
        <v>EX-2021-42176171-APN-DCYT#MS</v>
      </c>
      <c r="D1311" s="1" t="str">
        <f>IF(A1311="Ordenes de Compra",VLOOKUP(C1311,Autogestión!$B$2:$D$5090,3,0),IF(A1311="Legítimo Abono",VLOOKUP(C1311,NoAmpOC!$B$2:$H$988,7,0),"Factura"))</f>
        <v>Factura</v>
      </c>
      <c r="E1311" s="26" t="str">
        <f>IF(A1311="Ordenes de Compra",VLOOKUP($C1311,Autogestión!$B$2:$G$5090,6,0),IF(A1311="Financiamiento Internacional",VLOOKUP($C1311,FinInt!$B$2:$G$508,6,0),"Legítimo Abono"))</f>
        <v>80-0010-LPU20</v>
      </c>
      <c r="F1311" s="26" t="str">
        <f>IF($A1311="Ordenes de Compra","ARS",IF($A1311="Financiamiento Internacional",VLOOKUP($C1311,FinInt!$B$2:$Q$508,15,0),VLOOKUP($C1311,NoAmpOC!$B$2:$T$988,18,0)))</f>
        <v>ARS</v>
      </c>
      <c r="G1311" s="5">
        <f>IF($A1311="Ordenes de Compra",VLOOKUP($C1311,Autogestión!$B$2:$H$5090,7,0),IF($A1311="Financiamiento Internacional",VLOOKUP($C1311,FinInt!$B$2:$Q$1308,16,0),VLOOKUP($C1311,NoAmpOC!$B$2:$T$988,19,0)))</f>
        <v>2774181.1</v>
      </c>
      <c r="H1311" s="5">
        <f t="shared" si="60"/>
        <v>2774181.1</v>
      </c>
      <c r="I1311" s="26" t="str">
        <f>IF($A1311="Ordenes de Compra",VLOOKUP($C1311,Autogestión!$B$2:$J$5090,9,0),IF($A1311="Financiamiento Internacional",VLOOKUP($C1311,FinInt!$B$2:$G$1555,6,0),"Legitimo Abono"))</f>
        <v>80-1018-OC21</v>
      </c>
      <c r="J1311" s="1" t="str">
        <f>IF($A1311="Ordenes de Compra",VLOOKUP($C1311,Autogestión!$B$2:$R$5090,17,0),IF($A1311="Financiamiento Internacional",VLOOKUP($C1311,FinInt!$B$2:$O$1508,14,0),VLOOKUP($C1311,NoAmpOC!$B$2:$R$988,17,0)))</f>
        <v>FARMED S.A.</v>
      </c>
      <c r="K1311" s="7" t="str">
        <f>DetalleExp!AP1311</f>
        <v>MWEIMAN</v>
      </c>
      <c r="L1311" s="7" t="str">
        <f>DetalleExp!AQ1311</f>
        <v>TESORERIA - Tesorería</v>
      </c>
      <c r="M1311" s="7" t="str">
        <f>DetalleExp!AR1311</f>
        <v>DCYT#MS - Dirección de contabilidad y tesorería</v>
      </c>
      <c r="N1311" s="7">
        <f>DetalleExp!AS1311</f>
        <v>44347</v>
      </c>
      <c r="O1311" s="27">
        <f ca="1">ROUNDUP(TODAY()-N1311,0)</f>
        <v>8</v>
      </c>
      <c r="P1311" s="27">
        <f ca="1">ROUNDUP(TODAY()-B1311,0)</f>
        <v>27</v>
      </c>
      <c r="Q1311" s="1" t="str">
        <f>IFERROR(IF(A1311="Ordenes de Compra",VLOOKUP($E1311,'Ordenes de Compra'!$A$2:$E$1712,5,0),"Sin OC"),"Sin dato")</f>
        <v>29.0.0.46.0</v>
      </c>
      <c r="R1311" s="28">
        <f>IFERROR(IF(A1311="Ordenes de Compra",VLOOKUP($I1311,'Ordenes de Compra'!$B$2:$E$1712,3,0),"Sin OC"),"Sin dato")</f>
        <v>4623627.12</v>
      </c>
      <c r="S1311" s="1" t="str">
        <f>VLOOKUP($U1311,'Tablas intermedias'!$C$1:$H$222,5,0)</f>
        <v>Tesorería</v>
      </c>
      <c r="T1311" s="29" t="str">
        <f t="shared" si="61"/>
        <v>OK</v>
      </c>
      <c r="U1311" s="30" t="str">
        <f t="shared" si="62"/>
        <v>MWEIMANTESORERIA - TesoreríaDCYT#MS - Dirección de contabilidad y tesorería</v>
      </c>
      <c r="V1311" s="1" t="str">
        <f>VLOOKUP(U1311,'Tablas intermedias'!$C$1:$H$222,6,0)</f>
        <v>No</v>
      </c>
      <c r="W1311" s="1" t="str">
        <f ca="1">IF(O1311&lt;30,"menos de 30 días","más de 30 días")</f>
        <v>menos de 30 días</v>
      </c>
    </row>
    <row r="1312" spans="1:23" ht="14.25" hidden="1" thickTop="1" thickBot="1" x14ac:dyDescent="0.25">
      <c r="A1312" s="17" t="str">
        <f>IF(DetalleExp!H1312='Tablas intermedias'!$A$2,"Ordenes de Compra",IF(DetalleExp!H1312='Tablas intermedias'!$A$3,"Financiamiento Internacional","Legítimo Abono"))</f>
        <v>Ordenes de Compra</v>
      </c>
      <c r="B1312" s="7">
        <f>DetalleExp!E1312</f>
        <v>44328</v>
      </c>
      <c r="C1312" s="1" t="str">
        <f>DetalleExp!A1312</f>
        <v>EX-2021-42249055-APN-DCYT#MS</v>
      </c>
      <c r="D1312" s="1" t="str">
        <f>IF(A1312="Ordenes de Compra",VLOOKUP(C1312,Autogestión!$B$2:$D$5090,3,0),IF(A1312="Legítimo Abono",VLOOKUP(C1312,NoAmpOC!$B$2:$H$988,7,0),"Factura"))</f>
        <v>Factura</v>
      </c>
      <c r="E1312" s="26" t="str">
        <f>IF(A1312="Ordenes de Compra",VLOOKUP($C1312,Autogestión!$B$2:$G$5090,6,0),IF(A1312="Financiamiento Internacional",VLOOKUP($C1312,FinInt!$B$2:$G$508,6,0),"Legítimo Abono"))</f>
        <v>Contratación por emergencia COVID-19 Nº 6/2020</v>
      </c>
      <c r="F1312" s="26" t="str">
        <f>IF($A1312="Ordenes de Compra","ARS",IF($A1312="Financiamiento Internacional",VLOOKUP($C1312,FinInt!$B$2:$Q$508,15,0),VLOOKUP($C1312,NoAmpOC!$B$2:$T$988,18,0)))</f>
        <v>ARS</v>
      </c>
      <c r="G1312" s="5">
        <f>IF($A1312="Ordenes de Compra",VLOOKUP($C1312,Autogestión!$B$2:$H$5090,7,0),IF($A1312="Financiamiento Internacional",VLOOKUP($C1312,FinInt!$B$2:$Q$1308,16,0),VLOOKUP($C1312,NoAmpOC!$B$2:$T$988,19,0)))</f>
        <v>5390000</v>
      </c>
      <c r="H1312" s="5">
        <f t="shared" si="60"/>
        <v>5390000</v>
      </c>
      <c r="I1312" s="26" t="str">
        <f>IF($A1312="Ordenes de Compra",VLOOKUP($C1312,Autogestión!$B$2:$J$5090,9,0),IF($A1312="Financiamiento Internacional",VLOOKUP($C1312,FinInt!$B$2:$G$1555,6,0),"Legitimo Abono"))</f>
        <v>OC 4/2021</v>
      </c>
      <c r="J1312" s="1" t="str">
        <f>IF($A1312="Ordenes de Compra",VLOOKUP($C1312,Autogestión!$B$2:$R$5090,17,0),IF($A1312="Financiamiento Internacional",VLOOKUP($C1312,FinInt!$B$2:$O$1508,14,0),VLOOKUP($C1312,NoAmpOC!$B$2:$R$988,17,0)))</f>
        <v>GRUPO ARIES SALUD SA</v>
      </c>
      <c r="K1312" s="7" t="str">
        <f>DetalleExp!AP1312</f>
        <v>DCYT#MS-TESORERIA</v>
      </c>
      <c r="L1312" s="7" t="str">
        <f>DetalleExp!AQ1312</f>
        <v>TESORERIA - Tesorería</v>
      </c>
      <c r="M1312" s="7" t="str">
        <f>DetalleExp!AR1312</f>
        <v>DCYT#MS - Dirección de contabilidad y tesorería</v>
      </c>
      <c r="N1312" s="7">
        <f>DetalleExp!AS1312</f>
        <v>44344</v>
      </c>
      <c r="O1312" s="27">
        <f ca="1">ROUNDUP(TODAY()-N1312,0)</f>
        <v>11</v>
      </c>
      <c r="P1312" s="27">
        <f ca="1">ROUNDUP(TODAY()-B1312,0)</f>
        <v>27</v>
      </c>
      <c r="Q1312" s="1">
        <f>IFERROR(IF(A1312="Ordenes de Compra",VLOOKUP($E1312,'Ordenes de Compra'!$A$2:$E$1712,5,0),"Sin OC"),"Sin dato")</f>
        <v>20</v>
      </c>
      <c r="R1312" s="28">
        <f>IFERROR(IF(A1312="Ordenes de Compra",VLOOKUP($I1312,'Ordenes de Compra'!$B$2:$E$1712,3,0),"Sin OC"),"Sin dato")</f>
        <v>9450000</v>
      </c>
      <c r="S1312" s="1" t="str">
        <f>VLOOKUP($U1312,'Tablas intermedias'!$C$1:$H$222,5,0)</f>
        <v>Tesorería</v>
      </c>
      <c r="T1312" s="29" t="str">
        <f t="shared" si="61"/>
        <v>OK</v>
      </c>
      <c r="U1312" s="30" t="str">
        <f t="shared" si="62"/>
        <v>DCYT#MS-TESORERIATESORERIA - TesoreríaDCYT#MS - Dirección de contabilidad y tesorería</v>
      </c>
      <c r="V1312" s="1" t="str">
        <f>VLOOKUP(U1312,'Tablas intermedias'!$C$1:$H$222,6,0)</f>
        <v>No</v>
      </c>
      <c r="W1312" s="1" t="str">
        <f ca="1">IF(O1312&lt;30,"menos de 30 días","más de 30 días")</f>
        <v>menos de 30 días</v>
      </c>
    </row>
    <row r="1313" spans="1:23" ht="14.25" hidden="1" thickTop="1" thickBot="1" x14ac:dyDescent="0.25">
      <c r="A1313" s="17" t="str">
        <f>IF(DetalleExp!H1313='Tablas intermedias'!$A$2,"Ordenes de Compra",IF(DetalleExp!H1313='Tablas intermedias'!$A$3,"Financiamiento Internacional","Legítimo Abono"))</f>
        <v>Financiamiento Internacional</v>
      </c>
      <c r="B1313" s="7">
        <f>DetalleExp!E1313</f>
        <v>44328</v>
      </c>
      <c r="C1313" s="1" t="str">
        <f>DetalleExp!A1313</f>
        <v>EX-2021-42272973-APN-DAFYP#MS</v>
      </c>
      <c r="D1313" s="1" t="str">
        <f>IF(A1313="Ordenes de Compra",VLOOKUP(C1313,Autogestión!$B$2:$D$5090,3,0),IF(A1313="Legítimo Abono",VLOOKUP(C1313,NoAmpOC!$B$2:$H$988,7,0),"Factura"))</f>
        <v>Factura</v>
      </c>
      <c r="E1313" s="26" t="str">
        <f>IF(A1313="Ordenes de Compra",VLOOKUP($C1313,Autogestión!$B$2:$G$5090,6,0),IF(A1313="Financiamiento Internacional",VLOOKUP($C1313,FinInt!$B$2:$G$508,6,0),"Legítimo Abono"))</f>
        <v>Proyecto Apoyo a la Cobertura Universal de Salud Efectiva en Argentina (SUMAR) - 8853-AR - BIRF</v>
      </c>
      <c r="F1313" s="26" t="str">
        <f>IF($A1313="Ordenes de Compra","ARS",IF($A1313="Financiamiento Internacional",VLOOKUP($C1313,FinInt!$B$2:$Q$508,15,0),VLOOKUP($C1313,NoAmpOC!$B$2:$T$988,18,0)))</f>
        <v>ARS</v>
      </c>
      <c r="G1313" s="5">
        <f>IF($A1313="Ordenes de Compra",VLOOKUP($C1313,Autogestión!$B$2:$H$5090,7,0),IF($A1313="Financiamiento Internacional",VLOOKUP($C1313,FinInt!$B$2:$Q$1308,16,0),VLOOKUP($C1313,NoAmpOC!$B$2:$T$988,19,0)))</f>
        <v>69900</v>
      </c>
      <c r="H1313" s="5">
        <f t="shared" si="60"/>
        <v>69900</v>
      </c>
      <c r="I1313" s="26" t="str">
        <f>IF($A1313="Ordenes de Compra",VLOOKUP($C1313,Autogestión!$B$2:$J$5090,9,0),IF($A1313="Financiamiento Internacional",VLOOKUP($C1313,FinInt!$B$2:$G$1555,6,0),"Legitimo Abono"))</f>
        <v>Proyecto Apoyo a la Cobertura Universal de Salud Efectiva en Argentina (SUMAR) - 8853-AR - BIRF</v>
      </c>
      <c r="J1313" s="1" t="str">
        <f>IF($A1313="Ordenes de Compra",VLOOKUP($C1313,Autogestión!$B$2:$R$5090,17,0),IF($A1313="Financiamiento Internacional",VLOOKUP($C1313,FinInt!$B$2:$O$1508,14,0),VLOOKUP($C1313,NoAmpOC!$B$2:$R$988,17,0)))</f>
        <v>AMERICAN VART SRL</v>
      </c>
      <c r="K1313" s="7" t="str">
        <f>DetalleExp!AP1313</f>
        <v>MKONSZTADT</v>
      </c>
      <c r="L1313" s="7" t="str">
        <f>DetalleExp!AQ1313</f>
        <v>TESORERIA - Tesorería</v>
      </c>
      <c r="M1313" s="7" t="str">
        <f>DetalleExp!AR1313</f>
        <v>DAFYP#MS - Dirección de administración financiera y presupuestaria</v>
      </c>
      <c r="N1313" s="7">
        <f>DetalleExp!AS1313</f>
        <v>44348</v>
      </c>
      <c r="O1313" s="27">
        <f ca="1">ROUNDUP(TODAY()-N1313,0)</f>
        <v>7</v>
      </c>
      <c r="P1313" s="27">
        <f ca="1">ROUNDUP(TODAY()-B1313,0)</f>
        <v>27</v>
      </c>
      <c r="Q1313" s="1" t="str">
        <f>IFERROR(IF(A1313="Ordenes de Compra",VLOOKUP($E1313,'Ordenes de Compra'!$A$2:$E$1712,5,0),"Sin OC"),"Sin dato")</f>
        <v>Sin OC</v>
      </c>
      <c r="R1313" s="28" t="str">
        <f>IFERROR(IF(A1313="Ordenes de Compra",VLOOKUP($I1313,'Ordenes de Compra'!$B$2:$E$1712,3,0),"Sin OC"),"Sin dato")</f>
        <v>Sin OC</v>
      </c>
      <c r="S1313" s="1" t="str">
        <f>VLOOKUP($U1313,'Tablas intermedias'!$C$1:$H$222,5,0)</f>
        <v>DGPFE</v>
      </c>
      <c r="T1313" s="29" t="str">
        <f t="shared" si="61"/>
        <v>OK</v>
      </c>
      <c r="U1313" s="30" t="str">
        <f t="shared" si="62"/>
        <v>MKONSZTADTTESORERIA - TesoreríaDAFYP#MS - Dirección de administración financiera y presupuestaria</v>
      </c>
      <c r="V1313" s="1" t="str">
        <f>VLOOKUP(U1313,'Tablas intermedias'!$C$1:$H$222,6,0)</f>
        <v>No</v>
      </c>
      <c r="W1313" s="1" t="str">
        <f ca="1">IF(O1313&lt;30,"menos de 30 días","más de 30 días")</f>
        <v>menos de 30 días</v>
      </c>
    </row>
    <row r="1314" spans="1:23" ht="14.25" hidden="1" thickTop="1" thickBot="1" x14ac:dyDescent="0.25">
      <c r="A1314" s="17" t="str">
        <f>IF(DetalleExp!H1314='Tablas intermedias'!$A$2,"Ordenes de Compra",IF(DetalleExp!H1314='Tablas intermedias'!$A$3,"Financiamiento Internacional","Legítimo Abono"))</f>
        <v>Financiamiento Internacional</v>
      </c>
      <c r="B1314" s="7">
        <f>DetalleExp!E1314</f>
        <v>44328</v>
      </c>
      <c r="C1314" s="1" t="str">
        <f>DetalleExp!A1314</f>
        <v>EX-2021-42273454-APN-DAFYP#MS</v>
      </c>
      <c r="D1314" s="1" t="str">
        <f>IF(A1314="Ordenes de Compra",VLOOKUP(C1314,Autogestión!$B$2:$D$5090,3,0),IF(A1314="Legítimo Abono",VLOOKUP(C1314,NoAmpOC!$B$2:$H$988,7,0),"Factura"))</f>
        <v>Factura</v>
      </c>
      <c r="E1314" s="26" t="str">
        <f>IF(A1314="Ordenes de Compra",VLOOKUP($C1314,Autogestión!$B$2:$G$5090,6,0),IF(A1314="Financiamiento Internacional",VLOOKUP($C1314,FinInt!$B$2:$G$508,6,0),"Legítimo Abono"))</f>
        <v>Proyecto Protección de la Población Vulnerable contra las Enfermedades Crónicas no Transmisibles (PROTEGER) - 8508-AR - BIRF</v>
      </c>
      <c r="F1314" s="26" t="str">
        <f>IF($A1314="Ordenes de Compra","ARS",IF($A1314="Financiamiento Internacional",VLOOKUP($C1314,FinInt!$B$2:$Q$508,15,0),VLOOKUP($C1314,NoAmpOC!$B$2:$T$988,18,0)))</f>
        <v>ARS</v>
      </c>
      <c r="G1314" s="5">
        <f>IF($A1314="Ordenes de Compra",VLOOKUP($C1314,Autogestión!$B$2:$H$5090,7,0),IF($A1314="Financiamiento Internacional",VLOOKUP($C1314,FinInt!$B$2:$Q$1308,16,0),VLOOKUP($C1314,NoAmpOC!$B$2:$T$988,19,0)))</f>
        <v>21000</v>
      </c>
      <c r="H1314" s="5">
        <f t="shared" si="60"/>
        <v>21000</v>
      </c>
      <c r="I1314" s="26" t="str">
        <f>IF($A1314="Ordenes de Compra",VLOOKUP($C1314,Autogestión!$B$2:$J$5090,9,0),IF($A1314="Financiamiento Internacional",VLOOKUP($C1314,FinInt!$B$2:$G$1555,6,0),"Legitimo Abono"))</f>
        <v>Proyecto Protección de la Población Vulnerable contra las Enfermedades Crónicas no Transmisibles (PROTEGER) - 8508-AR - BIRF</v>
      </c>
      <c r="J1314" s="1" t="str">
        <f>IF($A1314="Ordenes de Compra",VLOOKUP($C1314,Autogestión!$B$2:$R$5090,17,0),IF($A1314="Financiamiento Internacional",VLOOKUP($C1314,FinInt!$B$2:$O$1508,14,0),VLOOKUP($C1314,NoAmpOC!$B$2:$R$988,17,0)))</f>
        <v>AMERICAN VART SRL</v>
      </c>
      <c r="K1314" s="7" t="str">
        <f>DetalleExp!AP1314</f>
        <v>MKONSZTADT</v>
      </c>
      <c r="L1314" s="7" t="str">
        <f>DetalleExp!AQ1314</f>
        <v>TESORERIA - Tesorería</v>
      </c>
      <c r="M1314" s="7" t="str">
        <f>DetalleExp!AR1314</f>
        <v>DAFYP#MS - Dirección de administración financiera y presupuestaria</v>
      </c>
      <c r="N1314" s="7">
        <f>DetalleExp!AS1314</f>
        <v>44349</v>
      </c>
      <c r="O1314" s="27">
        <f ca="1">ROUNDUP(TODAY()-N1314,0)</f>
        <v>6</v>
      </c>
      <c r="P1314" s="27">
        <f ca="1">ROUNDUP(TODAY()-B1314,0)</f>
        <v>27</v>
      </c>
      <c r="Q1314" s="1" t="str">
        <f>IFERROR(IF(A1314="Ordenes de Compra",VLOOKUP($E1314,'Ordenes de Compra'!$A$2:$E$1712,5,0),"Sin OC"),"Sin dato")</f>
        <v>Sin OC</v>
      </c>
      <c r="R1314" s="28" t="str">
        <f>IFERROR(IF(A1314="Ordenes de Compra",VLOOKUP($I1314,'Ordenes de Compra'!$B$2:$E$1712,3,0),"Sin OC"),"Sin dato")</f>
        <v>Sin OC</v>
      </c>
      <c r="S1314" s="1" t="str">
        <f>VLOOKUP($U1314,'Tablas intermedias'!$C$1:$H$222,5,0)</f>
        <v>DGPFE</v>
      </c>
      <c r="T1314" s="29" t="str">
        <f t="shared" si="61"/>
        <v>OK</v>
      </c>
      <c r="U1314" s="30" t="str">
        <f t="shared" si="62"/>
        <v>MKONSZTADTTESORERIA - TesoreríaDAFYP#MS - Dirección de administración financiera y presupuestaria</v>
      </c>
      <c r="V1314" s="1" t="str">
        <f>VLOOKUP(U1314,'Tablas intermedias'!$C$1:$H$222,6,0)</f>
        <v>No</v>
      </c>
      <c r="W1314" s="1" t="str">
        <f ca="1">IF(O1314&lt;30,"menos de 30 días","más de 30 días")</f>
        <v>menos de 30 días</v>
      </c>
    </row>
    <row r="1315" spans="1:23" ht="14.25" hidden="1" thickTop="1" thickBot="1" x14ac:dyDescent="0.25">
      <c r="A1315" s="17" t="str">
        <f>IF(DetalleExp!H1315='Tablas intermedias'!$A$2,"Ordenes de Compra",IF(DetalleExp!H1315='Tablas intermedias'!$A$3,"Financiamiento Internacional","Legítimo Abono"))</f>
        <v>Financiamiento Internacional</v>
      </c>
      <c r="B1315" s="7">
        <f>DetalleExp!E1315</f>
        <v>44328</v>
      </c>
      <c r="C1315" s="1" t="str">
        <f>DetalleExp!A1315</f>
        <v>EX-2021-42273785-APN-DAFYP#MS</v>
      </c>
      <c r="D1315" s="1" t="str">
        <f>IF(A1315="Ordenes de Compra",VLOOKUP(C1315,Autogestión!$B$2:$D$5090,3,0),IF(A1315="Legítimo Abono",VLOOKUP(C1315,NoAmpOC!$B$2:$H$988,7,0),"Factura"))</f>
        <v>Factura</v>
      </c>
      <c r="E1315" s="26" t="str">
        <f>IF(A1315="Ordenes de Compra",VLOOKUP($C1315,Autogestión!$B$2:$G$5090,6,0),IF(A1315="Financiamiento Internacional",VLOOKUP($C1315,FinInt!$B$2:$G$508,6,0),"Legítimo Abono"))</f>
        <v>Programa Multifase de Atención Primaria a la Salud para el Manejo de Enfermedades Crónicas No Transmisibles. Segunda Operación - 3772/0C-AR - BID</v>
      </c>
      <c r="F1315" s="26" t="str">
        <f>IF($A1315="Ordenes de Compra","ARS",IF($A1315="Financiamiento Internacional",VLOOKUP($C1315,FinInt!$B$2:$Q$508,15,0),VLOOKUP($C1315,NoAmpOC!$B$2:$T$988,18,0)))</f>
        <v>ARS</v>
      </c>
      <c r="G1315" s="5">
        <f>IF($A1315="Ordenes de Compra",VLOOKUP($C1315,Autogestión!$B$2:$H$5090,7,0),IF($A1315="Financiamiento Internacional",VLOOKUP($C1315,FinInt!$B$2:$Q$1308,16,0),VLOOKUP($C1315,NoAmpOC!$B$2:$T$988,19,0)))</f>
        <v>21000</v>
      </c>
      <c r="H1315" s="5">
        <f t="shared" si="60"/>
        <v>21000</v>
      </c>
      <c r="I1315" s="26" t="str">
        <f>IF($A1315="Ordenes de Compra",VLOOKUP($C1315,Autogestión!$B$2:$J$5090,9,0),IF($A1315="Financiamiento Internacional",VLOOKUP($C1315,FinInt!$B$2:$G$1555,6,0),"Legitimo Abono"))</f>
        <v>Programa Multifase de Atención Primaria a la Salud para el Manejo de Enfermedades Crónicas No Transmisibles. Segunda Operación - 3772/0C-AR - BID</v>
      </c>
      <c r="J1315" s="1" t="str">
        <f>IF($A1315="Ordenes de Compra",VLOOKUP($C1315,Autogestión!$B$2:$R$5090,17,0),IF($A1315="Financiamiento Internacional",VLOOKUP($C1315,FinInt!$B$2:$O$1508,14,0),VLOOKUP($C1315,NoAmpOC!$B$2:$R$988,17,0)))</f>
        <v>AMERICAN VART SRL</v>
      </c>
      <c r="K1315" s="7" t="str">
        <f>DetalleExp!AP1315</f>
        <v>DAFYP#MS-ARCHIVO</v>
      </c>
      <c r="L1315" s="7" t="str">
        <f>DetalleExp!AQ1315</f>
        <v>ARCHIVO - Archivo</v>
      </c>
      <c r="M1315" s="7" t="str">
        <f>DetalleExp!AR1315</f>
        <v>DAFYP#MS - Dirección de administración financiera y presupuestaria</v>
      </c>
      <c r="N1315" s="7">
        <f>DetalleExp!AS1315</f>
        <v>44344</v>
      </c>
      <c r="O1315" s="27">
        <f ca="1">ROUNDUP(TODAY()-N1315,0)</f>
        <v>11</v>
      </c>
      <c r="P1315" s="27">
        <f ca="1">ROUNDUP(TODAY()-B1315,0)</f>
        <v>27</v>
      </c>
      <c r="Q1315" s="1" t="str">
        <f>IFERROR(IF(A1315="Ordenes de Compra",VLOOKUP($E1315,'Ordenes de Compra'!$A$2:$E$1712,5,0),"Sin OC"),"Sin dato")</f>
        <v>Sin OC</v>
      </c>
      <c r="R1315" s="28" t="str">
        <f>IFERROR(IF(A1315="Ordenes de Compra",VLOOKUP($I1315,'Ordenes de Compra'!$B$2:$E$1712,3,0),"Sin OC"),"Sin dato")</f>
        <v>Sin OC</v>
      </c>
      <c r="S1315" s="1" t="str">
        <f>VLOOKUP($U1315,'Tablas intermedias'!$C$1:$H$222,5,0)</f>
        <v>DGPFE</v>
      </c>
      <c r="T1315" s="29" t="str">
        <f t="shared" si="61"/>
        <v>OK</v>
      </c>
      <c r="U1315" s="30" t="str">
        <f t="shared" si="62"/>
        <v>DAFYP#MS-ARCHIVOARCHIVO - ArchivoDAFYP#MS - Dirección de administración financiera y presupuestaria</v>
      </c>
      <c r="V1315" s="1" t="str">
        <f>VLOOKUP(U1315,'Tablas intermedias'!$C$1:$H$222,6,0)</f>
        <v>No</v>
      </c>
      <c r="W1315" s="1" t="str">
        <f ca="1">IF(O1315&lt;30,"menos de 30 días","más de 30 días")</f>
        <v>menos de 30 días</v>
      </c>
    </row>
    <row r="1316" spans="1:23" ht="14.25" hidden="1" thickTop="1" thickBot="1" x14ac:dyDescent="0.25">
      <c r="A1316" s="17" t="str">
        <f>IF(DetalleExp!H1316='Tablas intermedias'!$A$2,"Ordenes de Compra",IF(DetalleExp!H1316='Tablas intermedias'!$A$3,"Financiamiento Internacional","Legítimo Abono"))</f>
        <v>Legítimo Abono</v>
      </c>
      <c r="B1316" s="7">
        <f>DetalleExp!E1316</f>
        <v>44329</v>
      </c>
      <c r="C1316" s="1" t="str">
        <f>DetalleExp!A1316</f>
        <v>EX-2021-42406434-APN-DD#MS</v>
      </c>
      <c r="D1316" s="1" t="str">
        <f>IF(A1316="Ordenes de Compra",VLOOKUP(C1316,Autogestión!$B$2:$D$5090,3,0),IF(A1316="Legítimo Abono",VLOOKUP(C1316,NoAmpOC!$B$2:$H$988,7,0),"Factura"))</f>
        <v>Factura B</v>
      </c>
      <c r="E1316" s="26" t="str">
        <f>IF(A1316="Ordenes de Compra",VLOOKUP($C1316,Autogestión!$B$2:$G$5090,6,0),IF(A1316="Financiamiento Internacional",VLOOKUP($C1316,FinInt!$B$2:$G$508,6,0),"Legítimo Abono"))</f>
        <v>Legítimo Abono</v>
      </c>
      <c r="F1316" s="26" t="str">
        <f>IF($A1316="Ordenes de Compra","ARS",IF($A1316="Financiamiento Internacional",VLOOKUP($C1316,FinInt!$B$2:$Q$508,15,0),VLOOKUP($C1316,NoAmpOC!$B$2:$T$988,18,0)))</f>
        <v>ARS</v>
      </c>
      <c r="G1316" s="5">
        <f>IF($A1316="Ordenes de Compra",VLOOKUP($C1316,Autogestión!$B$2:$H$5090,7,0),IF($A1316="Financiamiento Internacional",VLOOKUP($C1316,FinInt!$B$2:$Q$1308,16,0),VLOOKUP($C1316,NoAmpOC!$B$2:$T$988,19,0)))</f>
        <v>4778.6099999999997</v>
      </c>
      <c r="H1316" s="5">
        <f t="shared" si="60"/>
        <v>4778.6099999999997</v>
      </c>
      <c r="I1316" s="26" t="str">
        <f>IF($A1316="Ordenes de Compra",VLOOKUP($C1316,Autogestión!$B$2:$J$5090,9,0),IF($A1316="Financiamiento Internacional",VLOOKUP($C1316,FinInt!$B$2:$G$1555,6,0),"Legitimo Abono"))</f>
        <v>Legitimo Abono</v>
      </c>
      <c r="J1316" s="1" t="str">
        <f>IF($A1316="Ordenes de Compra",VLOOKUP($C1316,Autogestión!$B$2:$R$5090,17,0),IF($A1316="Financiamiento Internacional",VLOOKUP($C1316,FinInt!$B$2:$O$1508,14,0),VLOOKUP($C1316,NoAmpOC!$B$2:$R$988,17,0)))</f>
        <v>TELEFONICA DE ARGENTINA</v>
      </c>
      <c r="K1316" s="7" t="str">
        <f>DetalleExp!AP1316</f>
        <v>DCYT#MS-TESORERIA</v>
      </c>
      <c r="L1316" s="7" t="str">
        <f>DetalleExp!AQ1316</f>
        <v>TESORERIA - Tesorería</v>
      </c>
      <c r="M1316" s="7" t="str">
        <f>DetalleExp!AR1316</f>
        <v>DCYT#MS - Dirección de contabilidad y tesorería</v>
      </c>
      <c r="N1316" s="7">
        <f>DetalleExp!AS1316</f>
        <v>44350</v>
      </c>
      <c r="O1316" s="27">
        <f ca="1">ROUNDUP(TODAY()-N1316,0)</f>
        <v>5</v>
      </c>
      <c r="P1316" s="27">
        <f ca="1">ROUNDUP(TODAY()-B1316,0)</f>
        <v>26</v>
      </c>
      <c r="Q1316" s="1" t="str">
        <f>IFERROR(IF(A1316="Ordenes de Compra",VLOOKUP($E1316,'Ordenes de Compra'!$A$2:$E$1712,5,0),"Sin OC"),"Sin dato")</f>
        <v>Sin OC</v>
      </c>
      <c r="R1316" s="28" t="str">
        <f>IFERROR(IF(A1316="Ordenes de Compra",VLOOKUP($I1316,'Ordenes de Compra'!$B$2:$E$1712,3,0),"Sin OC"),"Sin dato")</f>
        <v>Sin OC</v>
      </c>
      <c r="S1316" s="1" t="str">
        <f>VLOOKUP($U1316,'Tablas intermedias'!$C$1:$H$222,5,0)</f>
        <v>Tesorería</v>
      </c>
      <c r="T1316" s="29" t="str">
        <f t="shared" si="61"/>
        <v>OK</v>
      </c>
      <c r="U1316" s="30" t="str">
        <f t="shared" si="62"/>
        <v>DCYT#MS-TESORERIATESORERIA - TesoreríaDCYT#MS - Dirección de contabilidad y tesorería</v>
      </c>
      <c r="V1316" s="1" t="str">
        <f>VLOOKUP(U1316,'Tablas intermedias'!$C$1:$H$222,6,0)</f>
        <v>No</v>
      </c>
      <c r="W1316" s="1" t="str">
        <f ca="1">IF(O1316&lt;30,"menos de 30 días","más de 30 días")</f>
        <v>menos de 30 días</v>
      </c>
    </row>
    <row r="1317" spans="1:23" ht="14.25" hidden="1" thickTop="1" thickBot="1" x14ac:dyDescent="0.25">
      <c r="A1317" s="17" t="str">
        <f>IF(DetalleExp!H1317='Tablas intermedias'!$A$2,"Ordenes de Compra",IF(DetalleExp!H1317='Tablas intermedias'!$A$3,"Financiamiento Internacional","Legítimo Abono"))</f>
        <v>Legítimo Abono</v>
      </c>
      <c r="B1317" s="7">
        <f>DetalleExp!E1317</f>
        <v>44329</v>
      </c>
      <c r="C1317" s="1" t="str">
        <f>DetalleExp!A1317</f>
        <v>EX-2021-42410334-APN-DD#MS</v>
      </c>
      <c r="D1317" s="1" t="str">
        <f>IF(A1317="Ordenes de Compra",VLOOKUP(C1317,Autogestión!$B$2:$D$5090,3,0),IF(A1317="Legítimo Abono",VLOOKUP(C1317,NoAmpOC!$B$2:$H$988,7,0),"Factura"))</f>
        <v>Factura B</v>
      </c>
      <c r="E1317" s="26" t="str">
        <f>IF(A1317="Ordenes de Compra",VLOOKUP($C1317,Autogestión!$B$2:$G$5090,6,0),IF(A1317="Financiamiento Internacional",VLOOKUP($C1317,FinInt!$B$2:$G$508,6,0),"Legítimo Abono"))</f>
        <v>Legítimo Abono</v>
      </c>
      <c r="F1317" s="26" t="str">
        <f>IF($A1317="Ordenes de Compra","ARS",IF($A1317="Financiamiento Internacional",VLOOKUP($C1317,FinInt!$B$2:$Q$508,15,0),VLOOKUP($C1317,NoAmpOC!$B$2:$T$988,18,0)))</f>
        <v>ARS</v>
      </c>
      <c r="G1317" s="5">
        <f>IF($A1317="Ordenes de Compra",VLOOKUP($C1317,Autogestión!$B$2:$H$5090,7,0),IF($A1317="Financiamiento Internacional",VLOOKUP($C1317,FinInt!$B$2:$Q$1308,16,0),VLOOKUP($C1317,NoAmpOC!$B$2:$T$988,19,0)))</f>
        <v>768.66</v>
      </c>
      <c r="H1317" s="5">
        <f t="shared" si="60"/>
        <v>768.66</v>
      </c>
      <c r="I1317" s="26" t="str">
        <f>IF($A1317="Ordenes de Compra",VLOOKUP($C1317,Autogestión!$B$2:$J$5090,9,0),IF($A1317="Financiamiento Internacional",VLOOKUP($C1317,FinInt!$B$2:$G$1555,6,0),"Legitimo Abono"))</f>
        <v>Legitimo Abono</v>
      </c>
      <c r="J1317" s="1" t="str">
        <f>IF($A1317="Ordenes de Compra",VLOOKUP($C1317,Autogestión!$B$2:$R$5090,17,0),IF($A1317="Financiamiento Internacional",VLOOKUP($C1317,FinInt!$B$2:$O$1508,14,0),VLOOKUP($C1317,NoAmpOC!$B$2:$R$988,17,0)))</f>
        <v>TELEFONICA DE ARGENTINA</v>
      </c>
      <c r="K1317" s="7" t="str">
        <f>DetalleExp!AP1317</f>
        <v>DNASS#AND-ADMINISTRACION</v>
      </c>
      <c r="L1317" s="7" t="str">
        <f>DetalleExp!AQ1317</f>
        <v>ADMINISTRACION - Administracion</v>
      </c>
      <c r="M1317" s="7" t="str">
        <f>DetalleExp!AR1317</f>
        <v>DNASS#AND - Dirección nacional de acceso a los servicios de salud</v>
      </c>
      <c r="N1317" s="7">
        <f>DetalleExp!AS1317</f>
        <v>44330</v>
      </c>
      <c r="O1317" s="27">
        <f ca="1">ROUNDUP(TODAY()-N1317,0)</f>
        <v>25</v>
      </c>
      <c r="P1317" s="27">
        <f ca="1">ROUNDUP(TODAY()-B1317,0)</f>
        <v>26</v>
      </c>
      <c r="Q1317" s="1" t="str">
        <f>IFERROR(IF(A1317="Ordenes de Compra",VLOOKUP($E1317,'Ordenes de Compra'!$A$2:$E$1712,5,0),"Sin OC"),"Sin dato")</f>
        <v>Sin OC</v>
      </c>
      <c r="R1317" s="28" t="str">
        <f>IFERROR(IF(A1317="Ordenes de Compra",VLOOKUP($I1317,'Ordenes de Compra'!$B$2:$E$1712,3,0),"Sin OC"),"Sin dato")</f>
        <v>Sin OC</v>
      </c>
      <c r="S1317" s="1" t="str">
        <f>VLOOKUP($U1317,'Tablas intermedias'!$C$1:$H$222,5,0)</f>
        <v>Programa</v>
      </c>
      <c r="T1317" s="29" t="str">
        <f t="shared" si="61"/>
        <v>OK</v>
      </c>
      <c r="U1317" s="30" t="str">
        <f t="shared" si="62"/>
        <v>DNASS#AND-ADMINISTRACIONADMINISTRACION - AdministracionDNASS#AND - Dirección nacional de acceso a los servicios de salud</v>
      </c>
      <c r="V1317" s="1" t="str">
        <f>VLOOKUP(U1317,'Tablas intermedias'!$C$1:$H$222,6,0)</f>
        <v>Si</v>
      </c>
      <c r="W1317" s="1" t="str">
        <f ca="1">IF(O1317&lt;30,"menos de 30 días","más de 30 días")</f>
        <v>menos de 30 días</v>
      </c>
    </row>
    <row r="1318" spans="1:23" ht="14.25" hidden="1" thickTop="1" thickBot="1" x14ac:dyDescent="0.25">
      <c r="A1318" s="17" t="str">
        <f>IF(DetalleExp!H1318='Tablas intermedias'!$A$2,"Ordenes de Compra",IF(DetalleExp!H1318='Tablas intermedias'!$A$3,"Financiamiento Internacional","Legítimo Abono"))</f>
        <v>Ordenes de Compra</v>
      </c>
      <c r="B1318" s="7">
        <f>DetalleExp!E1318</f>
        <v>44329</v>
      </c>
      <c r="C1318" s="1" t="str">
        <f>DetalleExp!A1318</f>
        <v>EX-2021-42494353-APN-DCYT#MS</v>
      </c>
      <c r="D1318" s="1" t="str">
        <f>IF(A1318="Ordenes de Compra",VLOOKUP(C1318,Autogestión!$B$2:$D$5090,3,0),IF(A1318="Legítimo Abono",VLOOKUP(C1318,NoAmpOC!$B$2:$H$988,7,0),"Factura"))</f>
        <v>Factura</v>
      </c>
      <c r="E1318" s="26" t="str">
        <f>IF(A1318="Ordenes de Compra",VLOOKUP($C1318,Autogestión!$B$2:$G$5090,6,0),IF(A1318="Financiamiento Internacional",VLOOKUP($C1318,FinInt!$B$2:$G$508,6,0),"Legítimo Abono"))</f>
        <v>80-0010-LPU20</v>
      </c>
      <c r="F1318" s="26" t="str">
        <f>IF($A1318="Ordenes de Compra","ARS",IF($A1318="Financiamiento Internacional",VLOOKUP($C1318,FinInt!$B$2:$Q$508,15,0),VLOOKUP($C1318,NoAmpOC!$B$2:$T$988,18,0)))</f>
        <v>ARS</v>
      </c>
      <c r="G1318" s="5">
        <f>IF($A1318="Ordenes de Compra",VLOOKUP($C1318,Autogestión!$B$2:$H$5090,7,0),IF($A1318="Financiamiento Internacional",VLOOKUP($C1318,FinInt!$B$2:$Q$1308,16,0),VLOOKUP($C1318,NoAmpOC!$B$2:$T$988,19,0)))</f>
        <v>1116000</v>
      </c>
      <c r="H1318" s="5">
        <f t="shared" si="60"/>
        <v>1116000</v>
      </c>
      <c r="I1318" s="26" t="str">
        <f>IF($A1318="Ordenes de Compra",VLOOKUP($C1318,Autogestión!$B$2:$J$5090,9,0),IF($A1318="Financiamiento Internacional",VLOOKUP($C1318,FinInt!$B$2:$G$1555,6,0),"Legitimo Abono"))</f>
        <v>80-1024-OC21</v>
      </c>
      <c r="J1318" s="1" t="str">
        <f>IF($A1318="Ordenes de Compra",VLOOKUP($C1318,Autogestión!$B$2:$R$5090,17,0),IF($A1318="Financiamiento Internacional",VLOOKUP($C1318,FinInt!$B$2:$O$1508,14,0),VLOOKUP($C1318,NoAmpOC!$B$2:$R$988,17,0)))</f>
        <v>LABORATORIO LKM S.A.</v>
      </c>
      <c r="K1318" s="7" t="str">
        <f>DetalleExp!AP1318</f>
        <v>MWEIMAN</v>
      </c>
      <c r="L1318" s="7" t="str">
        <f>DetalleExp!AQ1318</f>
        <v>TESORERIA - Tesorería</v>
      </c>
      <c r="M1318" s="7" t="str">
        <f>DetalleExp!AR1318</f>
        <v>DCYT#MS - Dirección de contabilidad y tesorería</v>
      </c>
      <c r="N1318" s="7">
        <f>DetalleExp!AS1318</f>
        <v>44347</v>
      </c>
      <c r="O1318" s="27">
        <f ca="1">ROUNDUP(TODAY()-N1318,0)</f>
        <v>8</v>
      </c>
      <c r="P1318" s="27">
        <f ca="1">ROUNDUP(TODAY()-B1318,0)</f>
        <v>26</v>
      </c>
      <c r="Q1318" s="1" t="str">
        <f>IFERROR(IF(A1318="Ordenes de Compra",VLOOKUP($E1318,'Ordenes de Compra'!$A$2:$E$1712,5,0),"Sin OC"),"Sin dato")</f>
        <v>29.0.0.46.0</v>
      </c>
      <c r="R1318" s="28">
        <f>IFERROR(IF(A1318="Ordenes de Compra",VLOOKUP($I1318,'Ordenes de Compra'!$B$2:$E$1712,3,0),"Sin OC"),"Sin dato")</f>
        <v>4879500</v>
      </c>
      <c r="S1318" s="1" t="str">
        <f>VLOOKUP($U1318,'Tablas intermedias'!$C$1:$H$222,5,0)</f>
        <v>Tesorería</v>
      </c>
      <c r="T1318" s="29" t="str">
        <f t="shared" si="61"/>
        <v>OK</v>
      </c>
      <c r="U1318" s="30" t="str">
        <f t="shared" si="62"/>
        <v>MWEIMANTESORERIA - TesoreríaDCYT#MS - Dirección de contabilidad y tesorería</v>
      </c>
      <c r="V1318" s="1" t="str">
        <f>VLOOKUP(U1318,'Tablas intermedias'!$C$1:$H$222,6,0)</f>
        <v>No</v>
      </c>
      <c r="W1318" s="1" t="str">
        <f ca="1">IF(O1318&lt;30,"menos de 30 días","más de 30 días")</f>
        <v>menos de 30 días</v>
      </c>
    </row>
    <row r="1319" spans="1:23" ht="14.25" hidden="1" thickTop="1" thickBot="1" x14ac:dyDescent="0.25">
      <c r="A1319" s="17" t="str">
        <f>IF(DetalleExp!H1319='Tablas intermedias'!$A$2,"Ordenes de Compra",IF(DetalleExp!H1319='Tablas intermedias'!$A$3,"Financiamiento Internacional","Legítimo Abono"))</f>
        <v>Financiamiento Internacional</v>
      </c>
      <c r="B1319" s="7">
        <f>DetalleExp!E1319</f>
        <v>44329</v>
      </c>
      <c r="C1319" s="1" t="str">
        <f>DetalleExp!A1319</f>
        <v>EX-2021-42495374-APN-DAFYP#MS</v>
      </c>
      <c r="D1319" s="1" t="str">
        <f>IF(A1319="Ordenes de Compra",VLOOKUP(C1319,Autogestión!$B$2:$D$5090,3,0),IF(A1319="Legítimo Abono",VLOOKUP(C1319,NoAmpOC!$B$2:$H$988,7,0),"Factura"))</f>
        <v>Factura</v>
      </c>
      <c r="E1319" s="26" t="str">
        <f>IF(A1319="Ordenes de Compra",VLOOKUP($C1319,Autogestión!$B$2:$G$5090,6,0),IF(A1319="Financiamiento Internacional",VLOOKUP($C1319,FinInt!$B$2:$G$508,6,0),"Legítimo Abono"))</f>
        <v>Proyecto de Respuesta Inmediata de Salud Pública en el Marco de la Pandemia COVID-19 para Contener, Controlar y Mitigar su Efecto en la Prestación de Servicios de Salud en Argentina - 5032/OC-AR - BID</v>
      </c>
      <c r="F1319" s="26" t="str">
        <f>IF($A1319="Ordenes de Compra","ARS",IF($A1319="Financiamiento Internacional",VLOOKUP($C1319,FinInt!$B$2:$Q$508,15,0),VLOOKUP($C1319,NoAmpOC!$B$2:$T$988,18,0)))</f>
        <v>ARS</v>
      </c>
      <c r="G1319" s="5">
        <f>IF($A1319="Ordenes de Compra",VLOOKUP($C1319,Autogestión!$B$2:$H$5090,7,0),IF($A1319="Financiamiento Internacional",VLOOKUP($C1319,FinInt!$B$2:$Q$1308,16,0),VLOOKUP($C1319,NoAmpOC!$B$2:$T$988,19,0)))</f>
        <v>4887148.0599999996</v>
      </c>
      <c r="H1319" s="5">
        <f t="shared" si="60"/>
        <v>4887148.0599999996</v>
      </c>
      <c r="I1319" s="26" t="str">
        <f>IF($A1319="Ordenes de Compra",VLOOKUP($C1319,Autogestión!$B$2:$J$5090,9,0),IF($A1319="Financiamiento Internacional",VLOOKUP($C1319,FinInt!$B$2:$G$1555,6,0),"Legitimo Abono"))</f>
        <v>Proyecto de Respuesta Inmediata de Salud Pública en el Marco de la Pandemia COVID-19 para Contener, Controlar y Mitigar su Efecto en la Prestación de Servicios de Salud en Argentina - 5032/OC-AR - BID</v>
      </c>
      <c r="J1319" s="1" t="str">
        <f>IF($A1319="Ordenes de Compra",VLOOKUP($C1319,Autogestión!$B$2:$R$5090,17,0),IF($A1319="Financiamiento Internacional",VLOOKUP($C1319,FinInt!$B$2:$O$1508,14,0),VLOOKUP($C1319,NoAmpOC!$B$2:$R$988,17,0)))</f>
        <v>CORREO OFICIAL DE LA REPÚBLICA ARGENTINA S.A..</v>
      </c>
      <c r="K1319" s="7" t="str">
        <f>DetalleExp!AP1319</f>
        <v>LONUNEZ</v>
      </c>
      <c r="L1319" s="7" t="str">
        <f>DetalleExp!AQ1319</f>
        <v>ADMINISTRACION - Administracion</v>
      </c>
      <c r="M1319" s="7" t="str">
        <f>DetalleExp!AR1319</f>
        <v>DCEI#MS - Dirección de control de enfermedades inmunoprevenibles</v>
      </c>
      <c r="N1319" s="7">
        <f>DetalleExp!AS1319</f>
        <v>44349</v>
      </c>
      <c r="O1319" s="27">
        <f ca="1">ROUNDUP(TODAY()-N1319,0)</f>
        <v>6</v>
      </c>
      <c r="P1319" s="27">
        <f ca="1">ROUNDUP(TODAY()-B1319,0)</f>
        <v>26</v>
      </c>
      <c r="Q1319" s="1" t="str">
        <f>IFERROR(IF(A1319="Ordenes de Compra",VLOOKUP($E1319,'Ordenes de Compra'!$A$2:$E$1712,5,0),"Sin OC"),"Sin dato")</f>
        <v>Sin OC</v>
      </c>
      <c r="R1319" s="28" t="str">
        <f>IFERROR(IF(A1319="Ordenes de Compra",VLOOKUP($I1319,'Ordenes de Compra'!$B$2:$E$1712,3,0),"Sin OC"),"Sin dato")</f>
        <v>Sin OC</v>
      </c>
      <c r="S1319" s="1" t="str">
        <f>VLOOKUP($U1319,'Tablas intermedias'!$C$1:$H$222,5,0)</f>
        <v>Programa</v>
      </c>
      <c r="T1319" s="29" t="str">
        <f t="shared" si="61"/>
        <v>OK</v>
      </c>
      <c r="U1319" s="30" t="str">
        <f t="shared" si="62"/>
        <v>LONUNEZADMINISTRACION - AdministracionDCEI#MS - Dirección de control de enfermedades inmunoprevenibles</v>
      </c>
      <c r="V1319" s="1" t="str">
        <f>VLOOKUP(U1319,'Tablas intermedias'!$C$1:$H$222,6,0)</f>
        <v>Si</v>
      </c>
      <c r="W1319" s="1" t="str">
        <f ca="1">IF(O1319&lt;30,"menos de 30 días","más de 30 días")</f>
        <v>menos de 30 días</v>
      </c>
    </row>
    <row r="1320" spans="1:23" ht="14.25" hidden="1" thickTop="1" thickBot="1" x14ac:dyDescent="0.25">
      <c r="A1320" s="17" t="str">
        <f>IF(DetalleExp!H1320='Tablas intermedias'!$A$2,"Ordenes de Compra",IF(DetalleExp!H1320='Tablas intermedias'!$A$3,"Financiamiento Internacional","Legítimo Abono"))</f>
        <v>Legítimo Abono</v>
      </c>
      <c r="B1320" s="7">
        <f>DetalleExp!E1320</f>
        <v>44329</v>
      </c>
      <c r="C1320" s="1" t="str">
        <f>DetalleExp!A1320</f>
        <v>EX-2021-42497964-APN-DD#MS</v>
      </c>
      <c r="D1320" s="1" t="str">
        <f>IF(A1320="Ordenes de Compra",VLOOKUP(C1320,Autogestión!$B$2:$D$5090,3,0),IF(A1320="Legítimo Abono",VLOOKUP(C1320,NoAmpOC!$B$2:$H$988,7,0),"Factura"))</f>
        <v>Factura B</v>
      </c>
      <c r="E1320" s="26" t="str">
        <f>IF(A1320="Ordenes de Compra",VLOOKUP($C1320,Autogestión!$B$2:$G$5090,6,0),IF(A1320="Financiamiento Internacional",VLOOKUP($C1320,FinInt!$B$2:$G$508,6,0),"Legítimo Abono"))</f>
        <v>Legítimo Abono</v>
      </c>
      <c r="F1320" s="26" t="str">
        <f>IF($A1320="Ordenes de Compra","ARS",IF($A1320="Financiamiento Internacional",VLOOKUP($C1320,FinInt!$B$2:$Q$508,15,0),VLOOKUP($C1320,NoAmpOC!$B$2:$T$988,18,0)))</f>
        <v>ARS</v>
      </c>
      <c r="G1320" s="5">
        <f>IF($A1320="Ordenes de Compra",VLOOKUP($C1320,Autogestión!$B$2:$H$5090,7,0),IF($A1320="Financiamiento Internacional",VLOOKUP($C1320,FinInt!$B$2:$Q$1308,16,0),VLOOKUP($C1320,NoAmpOC!$B$2:$T$988,19,0)))</f>
        <v>271748.23</v>
      </c>
      <c r="H1320" s="5">
        <f t="shared" si="60"/>
        <v>271748.23</v>
      </c>
      <c r="I1320" s="26" t="str">
        <f>IF($A1320="Ordenes de Compra",VLOOKUP($C1320,Autogestión!$B$2:$J$5090,9,0),IF($A1320="Financiamiento Internacional",VLOOKUP($C1320,FinInt!$B$2:$G$1555,6,0),"Legitimo Abono"))</f>
        <v>Legitimo Abono</v>
      </c>
      <c r="J1320" s="1" t="str">
        <f>IF($A1320="Ordenes de Compra",VLOOKUP($C1320,Autogestión!$B$2:$R$5090,17,0),IF($A1320="Financiamiento Internacional",VLOOKUP($C1320,FinInt!$B$2:$O$1508,14,0),VLOOKUP($C1320,NoAmpOC!$B$2:$R$988,17,0)))</f>
        <v>TELEFONICA DE ARGENTINA</v>
      </c>
      <c r="K1320" s="7" t="str">
        <f>DetalleExp!AP1320</f>
        <v>MURRUTI</v>
      </c>
      <c r="L1320" s="7" t="str">
        <f>DetalleExp!AQ1320</f>
        <v>DESPACHO - Despacho</v>
      </c>
      <c r="M1320" s="7" t="str">
        <f>DetalleExp!AR1320</f>
        <v>DCEI#MS - Dirección de control de enfermedades inmunoprevenibles</v>
      </c>
      <c r="N1320" s="7">
        <f>DetalleExp!AS1320</f>
        <v>44346</v>
      </c>
      <c r="O1320" s="27">
        <f ca="1">ROUNDUP(TODAY()-N1320,0)</f>
        <v>9</v>
      </c>
      <c r="P1320" s="27">
        <f ca="1">ROUNDUP(TODAY()-B1320,0)</f>
        <v>26</v>
      </c>
      <c r="Q1320" s="1" t="str">
        <f>IFERROR(IF(A1320="Ordenes de Compra",VLOOKUP($E1320,'Ordenes de Compra'!$A$2:$E$1712,5,0),"Sin OC"),"Sin dato")</f>
        <v>Sin OC</v>
      </c>
      <c r="R1320" s="28" t="str">
        <f>IFERROR(IF(A1320="Ordenes de Compra",VLOOKUP($I1320,'Ordenes de Compra'!$B$2:$E$1712,3,0),"Sin OC"),"Sin dato")</f>
        <v>Sin OC</v>
      </c>
      <c r="S1320" s="1" t="str">
        <f>VLOOKUP($U1320,'Tablas intermedias'!$C$1:$H$222,5,0)</f>
        <v>Programa</v>
      </c>
      <c r="T1320" s="29" t="str">
        <f t="shared" si="61"/>
        <v>OK</v>
      </c>
      <c r="U1320" s="30" t="str">
        <f t="shared" si="62"/>
        <v>MURRUTIDESPACHO - DespachoDCEI#MS - Dirección de control de enfermedades inmunoprevenibles</v>
      </c>
      <c r="V1320" s="1" t="str">
        <f>VLOOKUP(U1320,'Tablas intermedias'!$C$1:$H$222,6,0)</f>
        <v>Si</v>
      </c>
      <c r="W1320" s="1" t="str">
        <f ca="1">IF(O1320&lt;30,"menos de 30 días","más de 30 días")</f>
        <v>menos de 30 días</v>
      </c>
    </row>
    <row r="1321" spans="1:23" ht="14.25" hidden="1" thickTop="1" thickBot="1" x14ac:dyDescent="0.25">
      <c r="A1321" s="17" t="str">
        <f>IF(DetalleExp!H1321='Tablas intermedias'!$A$2,"Ordenes de Compra",IF(DetalleExp!H1321='Tablas intermedias'!$A$3,"Financiamiento Internacional","Legítimo Abono"))</f>
        <v>Legítimo Abono</v>
      </c>
      <c r="B1321" s="7">
        <f>DetalleExp!E1321</f>
        <v>44329</v>
      </c>
      <c r="C1321" s="1" t="str">
        <f>DetalleExp!A1321</f>
        <v>EX-2021-42503719-APN-DD#MS</v>
      </c>
      <c r="D1321" s="1" t="str">
        <f>IF(A1321="Ordenes de Compra",VLOOKUP(C1321,Autogestión!$B$2:$D$5090,3,0),IF(A1321="Legítimo Abono",VLOOKUP(C1321,NoAmpOC!$B$2:$H$988,7,0),"Factura"))</f>
        <v>Factura B</v>
      </c>
      <c r="E1321" s="26" t="str">
        <f>IF(A1321="Ordenes de Compra",VLOOKUP($C1321,Autogestión!$B$2:$G$5090,6,0),IF(A1321="Financiamiento Internacional",VLOOKUP($C1321,FinInt!$B$2:$G$508,6,0),"Legítimo Abono"))</f>
        <v>Legítimo Abono</v>
      </c>
      <c r="F1321" s="26" t="str">
        <f>IF($A1321="Ordenes de Compra","ARS",IF($A1321="Financiamiento Internacional",VLOOKUP($C1321,FinInt!$B$2:$Q$508,15,0),VLOOKUP($C1321,NoAmpOC!$B$2:$T$988,18,0)))</f>
        <v>ARS</v>
      </c>
      <c r="G1321" s="5">
        <f>IF($A1321="Ordenes de Compra",VLOOKUP($C1321,Autogestión!$B$2:$H$5090,7,0),IF($A1321="Financiamiento Internacional",VLOOKUP($C1321,FinInt!$B$2:$Q$1308,16,0),VLOOKUP($C1321,NoAmpOC!$B$2:$T$988,19,0)))</f>
        <v>4858.46</v>
      </c>
      <c r="H1321" s="5">
        <f t="shared" si="60"/>
        <v>4858.46</v>
      </c>
      <c r="I1321" s="26" t="str">
        <f>IF($A1321="Ordenes de Compra",VLOOKUP($C1321,Autogestión!$B$2:$J$5090,9,0),IF($A1321="Financiamiento Internacional",VLOOKUP($C1321,FinInt!$B$2:$G$1555,6,0),"Legitimo Abono"))</f>
        <v>Legitimo Abono</v>
      </c>
      <c r="J1321" s="1" t="str">
        <f>IF($A1321="Ordenes de Compra",VLOOKUP($C1321,Autogestión!$B$2:$R$5090,17,0),IF($A1321="Financiamiento Internacional",VLOOKUP($C1321,FinInt!$B$2:$O$1508,14,0),VLOOKUP($C1321,NoAmpOC!$B$2:$R$988,17,0)))</f>
        <v>TELEFONICA DE ARGENTINA</v>
      </c>
      <c r="K1321" s="7" t="str">
        <f>DetalleExp!AP1321</f>
        <v>DTIYC#MS-PVD</v>
      </c>
      <c r="L1321" s="7" t="str">
        <f>DetalleExp!AQ1321</f>
        <v>PVD - Privada</v>
      </c>
      <c r="M1321" s="7" t="str">
        <f>DetalleExp!AR1321</f>
        <v>DTIYC#MS - Dirección de tecnologías de la información y de las comunicaciones</v>
      </c>
      <c r="N1321" s="7">
        <f>DetalleExp!AS1321</f>
        <v>44330</v>
      </c>
      <c r="O1321" s="27">
        <f ca="1">ROUNDUP(TODAY()-N1321,0)</f>
        <v>25</v>
      </c>
      <c r="P1321" s="27">
        <f ca="1">ROUNDUP(TODAY()-B1321,0)</f>
        <v>26</v>
      </c>
      <c r="Q1321" s="1" t="str">
        <f>IFERROR(IF(A1321="Ordenes de Compra",VLOOKUP($E1321,'Ordenes de Compra'!$A$2:$E$1712,5,0),"Sin OC"),"Sin dato")</f>
        <v>Sin OC</v>
      </c>
      <c r="R1321" s="28" t="str">
        <f>IFERROR(IF(A1321="Ordenes de Compra",VLOOKUP($I1321,'Ordenes de Compra'!$B$2:$E$1712,3,0),"Sin OC"),"Sin dato")</f>
        <v>Sin OC</v>
      </c>
      <c r="S1321" s="1" t="str">
        <f>VLOOKUP($U1321,'Tablas intermedias'!$C$1:$H$222,5,0)</f>
        <v>Programa</v>
      </c>
      <c r="T1321" s="29" t="str">
        <f t="shared" si="61"/>
        <v>OK</v>
      </c>
      <c r="U1321" s="30" t="str">
        <f t="shared" si="62"/>
        <v>DTIYC#MS-PVDPVD - PrivadaDTIYC#MS - Dirección de tecnologías de la información y de las comunicaciones</v>
      </c>
      <c r="V1321" s="1" t="str">
        <f>VLOOKUP(U1321,'Tablas intermedias'!$C$1:$H$222,6,0)</f>
        <v>Si</v>
      </c>
      <c r="W1321" s="1" t="str">
        <f ca="1">IF(O1321&lt;30,"menos de 30 días","más de 30 días")</f>
        <v>menos de 30 días</v>
      </c>
    </row>
    <row r="1322" spans="1:23" ht="14.25" hidden="1" thickTop="1" thickBot="1" x14ac:dyDescent="0.25">
      <c r="A1322" s="17" t="str">
        <f>IF(DetalleExp!H1322='Tablas intermedias'!$A$2,"Ordenes de Compra",IF(DetalleExp!H1322='Tablas intermedias'!$A$3,"Financiamiento Internacional","Legítimo Abono"))</f>
        <v>Legítimo Abono</v>
      </c>
      <c r="B1322" s="7">
        <f>DetalleExp!E1322</f>
        <v>44329</v>
      </c>
      <c r="C1322" s="1" t="str">
        <f>DetalleExp!A1322</f>
        <v>EX-2021-42510799-APN-DD#MS</v>
      </c>
      <c r="D1322" s="1" t="str">
        <f>IF(A1322="Ordenes de Compra",VLOOKUP(C1322,Autogestión!$B$2:$D$5090,3,0),IF(A1322="Legítimo Abono",VLOOKUP(C1322,NoAmpOC!$B$2:$H$988,7,0),"Factura"))</f>
        <v>Factura B</v>
      </c>
      <c r="E1322" s="26" t="str">
        <f>IF(A1322="Ordenes de Compra",VLOOKUP($C1322,Autogestión!$B$2:$G$5090,6,0),IF(A1322="Financiamiento Internacional",VLOOKUP($C1322,FinInt!$B$2:$G$508,6,0),"Legítimo Abono"))</f>
        <v>Legítimo Abono</v>
      </c>
      <c r="F1322" s="26" t="str">
        <f>IF($A1322="Ordenes de Compra","ARS",IF($A1322="Financiamiento Internacional",VLOOKUP($C1322,FinInt!$B$2:$Q$508,15,0),VLOOKUP($C1322,NoAmpOC!$B$2:$T$988,18,0)))</f>
        <v>ARS</v>
      </c>
      <c r="G1322" s="5">
        <f>IF($A1322="Ordenes de Compra",VLOOKUP($C1322,Autogestión!$B$2:$H$5090,7,0),IF($A1322="Financiamiento Internacional",VLOOKUP($C1322,FinInt!$B$2:$Q$1308,16,0),VLOOKUP($C1322,NoAmpOC!$B$2:$T$988,19,0)))</f>
        <v>2642.14</v>
      </c>
      <c r="H1322" s="5">
        <f t="shared" si="60"/>
        <v>2642.14</v>
      </c>
      <c r="I1322" s="26" t="str">
        <f>IF($A1322="Ordenes de Compra",VLOOKUP($C1322,Autogestión!$B$2:$J$5090,9,0),IF($A1322="Financiamiento Internacional",VLOOKUP($C1322,FinInt!$B$2:$G$1555,6,0),"Legitimo Abono"))</f>
        <v>Legitimo Abono</v>
      </c>
      <c r="J1322" s="1" t="str">
        <f>IF($A1322="Ordenes de Compra",VLOOKUP($C1322,Autogestión!$B$2:$R$5090,17,0),IF($A1322="Financiamiento Internacional",VLOOKUP($C1322,FinInt!$B$2:$O$1508,14,0),VLOOKUP($C1322,NoAmpOC!$B$2:$R$988,17,0)))</f>
        <v>TELEFONICA DE ARGENTINA</v>
      </c>
      <c r="K1322" s="7" t="str">
        <f>DetalleExp!AP1322</f>
        <v>DCYT#MS-TESORERIA</v>
      </c>
      <c r="L1322" s="7" t="str">
        <f>DetalleExp!AQ1322</f>
        <v>TESORERIA - Tesorería</v>
      </c>
      <c r="M1322" s="7" t="str">
        <f>DetalleExp!AR1322</f>
        <v>DCYT#MS - Dirección de contabilidad y tesorería</v>
      </c>
      <c r="N1322" s="7">
        <f>DetalleExp!AS1322</f>
        <v>44347</v>
      </c>
      <c r="O1322" s="27">
        <f ca="1">ROUNDUP(TODAY()-N1322,0)</f>
        <v>8</v>
      </c>
      <c r="P1322" s="27">
        <f ca="1">ROUNDUP(TODAY()-B1322,0)</f>
        <v>26</v>
      </c>
      <c r="Q1322" s="1" t="str">
        <f>IFERROR(IF(A1322="Ordenes de Compra",VLOOKUP($E1322,'Ordenes de Compra'!$A$2:$E$1712,5,0),"Sin OC"),"Sin dato")</f>
        <v>Sin OC</v>
      </c>
      <c r="R1322" s="28" t="str">
        <f>IFERROR(IF(A1322="Ordenes de Compra",VLOOKUP($I1322,'Ordenes de Compra'!$B$2:$E$1712,3,0),"Sin OC"),"Sin dato")</f>
        <v>Sin OC</v>
      </c>
      <c r="S1322" s="1" t="str">
        <f>VLOOKUP($U1322,'Tablas intermedias'!$C$1:$H$222,5,0)</f>
        <v>Tesorería</v>
      </c>
      <c r="T1322" s="29" t="str">
        <f t="shared" si="61"/>
        <v>OK</v>
      </c>
      <c r="U1322" s="30" t="str">
        <f t="shared" si="62"/>
        <v>DCYT#MS-TESORERIATESORERIA - TesoreríaDCYT#MS - Dirección de contabilidad y tesorería</v>
      </c>
      <c r="V1322" s="1" t="str">
        <f>VLOOKUP(U1322,'Tablas intermedias'!$C$1:$H$222,6,0)</f>
        <v>No</v>
      </c>
      <c r="W1322" s="1" t="str">
        <f ca="1">IF(O1322&lt;30,"menos de 30 días","más de 30 días")</f>
        <v>menos de 30 días</v>
      </c>
    </row>
    <row r="1323" spans="1:23" ht="14.25" hidden="1" thickTop="1" thickBot="1" x14ac:dyDescent="0.25">
      <c r="A1323" s="17" t="str">
        <f>IF(DetalleExp!H1323='Tablas intermedias'!$A$2,"Ordenes de Compra",IF(DetalleExp!H1323='Tablas intermedias'!$A$3,"Financiamiento Internacional","Legítimo Abono"))</f>
        <v>Legítimo Abono</v>
      </c>
      <c r="B1323" s="7">
        <f>DetalleExp!E1323</f>
        <v>44329</v>
      </c>
      <c r="C1323" s="1" t="str">
        <f>DetalleExp!A1323</f>
        <v>EX-2021-42514917-APN-DD#MS</v>
      </c>
      <c r="D1323" s="1" t="str">
        <f>IF(A1323="Ordenes de Compra",VLOOKUP(C1323,Autogestión!$B$2:$D$5090,3,0),IF(A1323="Legítimo Abono",VLOOKUP(C1323,NoAmpOC!$B$2:$H$988,7,0),"Factura"))</f>
        <v>Factura B</v>
      </c>
      <c r="E1323" s="26" t="str">
        <f>IF(A1323="Ordenes de Compra",VLOOKUP($C1323,Autogestión!$B$2:$G$5090,6,0),IF(A1323="Financiamiento Internacional",VLOOKUP($C1323,FinInt!$B$2:$G$508,6,0),"Legítimo Abono"))</f>
        <v>Legítimo Abono</v>
      </c>
      <c r="F1323" s="26" t="str">
        <f>IF($A1323="Ordenes de Compra","ARS",IF($A1323="Financiamiento Internacional",VLOOKUP($C1323,FinInt!$B$2:$Q$508,15,0),VLOOKUP($C1323,NoAmpOC!$B$2:$T$988,18,0)))</f>
        <v>ARS</v>
      </c>
      <c r="G1323" s="5">
        <f>IF($A1323="Ordenes de Compra",VLOOKUP($C1323,Autogestión!$B$2:$H$5090,7,0),IF($A1323="Financiamiento Internacional",VLOOKUP($C1323,FinInt!$B$2:$Q$1308,16,0),VLOOKUP($C1323,NoAmpOC!$B$2:$T$988,19,0)))</f>
        <v>1580.39</v>
      </c>
      <c r="H1323" s="5">
        <f t="shared" si="60"/>
        <v>1580.39</v>
      </c>
      <c r="I1323" s="26" t="str">
        <f>IF($A1323="Ordenes de Compra",VLOOKUP($C1323,Autogestión!$B$2:$J$5090,9,0),IF($A1323="Financiamiento Internacional",VLOOKUP($C1323,FinInt!$B$2:$G$1555,6,0),"Legitimo Abono"))</f>
        <v>Legitimo Abono</v>
      </c>
      <c r="J1323" s="1" t="str">
        <f>IF($A1323="Ordenes de Compra",VLOOKUP($C1323,Autogestión!$B$2:$R$5090,17,0),IF($A1323="Financiamiento Internacional",VLOOKUP($C1323,FinInt!$B$2:$O$1508,14,0),VLOOKUP($C1323,NoAmpOC!$B$2:$R$988,17,0)))</f>
        <v>TELEFONICA DE ARGENTINA</v>
      </c>
      <c r="K1323" s="7" t="str">
        <f>DetalleExp!AP1323</f>
        <v>DCYT#MS-TESORERIA</v>
      </c>
      <c r="L1323" s="7" t="str">
        <f>DetalleExp!AQ1323</f>
        <v>TESORERIA - Tesorería</v>
      </c>
      <c r="M1323" s="7" t="str">
        <f>DetalleExp!AR1323</f>
        <v>DCYT#MS - Dirección de contabilidad y tesorería</v>
      </c>
      <c r="N1323" s="7">
        <f>DetalleExp!AS1323</f>
        <v>44350</v>
      </c>
      <c r="O1323" s="27">
        <f ca="1">ROUNDUP(TODAY()-N1323,0)</f>
        <v>5</v>
      </c>
      <c r="P1323" s="27">
        <f ca="1">ROUNDUP(TODAY()-B1323,0)</f>
        <v>26</v>
      </c>
      <c r="Q1323" s="1" t="str">
        <f>IFERROR(IF(A1323="Ordenes de Compra",VLOOKUP($E1323,'Ordenes de Compra'!$A$2:$E$1712,5,0),"Sin OC"),"Sin dato")</f>
        <v>Sin OC</v>
      </c>
      <c r="R1323" s="28" t="str">
        <f>IFERROR(IF(A1323="Ordenes de Compra",VLOOKUP($I1323,'Ordenes de Compra'!$B$2:$E$1712,3,0),"Sin OC"),"Sin dato")</f>
        <v>Sin OC</v>
      </c>
      <c r="S1323" s="1" t="str">
        <f>VLOOKUP($U1323,'Tablas intermedias'!$C$1:$H$222,5,0)</f>
        <v>Tesorería</v>
      </c>
      <c r="T1323" s="29" t="str">
        <f t="shared" si="61"/>
        <v>OK</v>
      </c>
      <c r="U1323" s="30" t="str">
        <f t="shared" si="62"/>
        <v>DCYT#MS-TESORERIATESORERIA - TesoreríaDCYT#MS - Dirección de contabilidad y tesorería</v>
      </c>
      <c r="V1323" s="1" t="str">
        <f>VLOOKUP(U1323,'Tablas intermedias'!$C$1:$H$222,6,0)</f>
        <v>No</v>
      </c>
      <c r="W1323" s="1" t="str">
        <f ca="1">IF(O1323&lt;30,"menos de 30 días","más de 30 días")</f>
        <v>menos de 30 días</v>
      </c>
    </row>
    <row r="1324" spans="1:23" ht="14.25" hidden="1" thickTop="1" thickBot="1" x14ac:dyDescent="0.25">
      <c r="A1324" s="17" t="str">
        <f>IF(DetalleExp!H1324='Tablas intermedias'!$A$2,"Ordenes de Compra",IF(DetalleExp!H1324='Tablas intermedias'!$A$3,"Financiamiento Internacional","Legítimo Abono"))</f>
        <v>Legítimo Abono</v>
      </c>
      <c r="B1324" s="7">
        <f>DetalleExp!E1324</f>
        <v>44329</v>
      </c>
      <c r="C1324" s="1" t="str">
        <f>DetalleExp!A1324</f>
        <v>EX-2021-42516813-APN-DD#MS</v>
      </c>
      <c r="D1324" s="1" t="str">
        <f>IF(A1324="Ordenes de Compra",VLOOKUP(C1324,Autogestión!$B$2:$D$5090,3,0),IF(A1324="Legítimo Abono",VLOOKUP(C1324,NoAmpOC!$B$2:$H$988,7,0),"Factura"))</f>
        <v>Factura B</v>
      </c>
      <c r="E1324" s="26" t="str">
        <f>IF(A1324="Ordenes de Compra",VLOOKUP($C1324,Autogestión!$B$2:$G$5090,6,0),IF(A1324="Financiamiento Internacional",VLOOKUP($C1324,FinInt!$B$2:$G$508,6,0),"Legítimo Abono"))</f>
        <v>Legítimo Abono</v>
      </c>
      <c r="F1324" s="26" t="str">
        <f>IF($A1324="Ordenes de Compra","ARS",IF($A1324="Financiamiento Internacional",VLOOKUP($C1324,FinInt!$B$2:$Q$508,15,0),VLOOKUP($C1324,NoAmpOC!$B$2:$T$988,18,0)))</f>
        <v>ARS</v>
      </c>
      <c r="G1324" s="5">
        <f>IF($A1324="Ordenes de Compra",VLOOKUP($C1324,Autogestión!$B$2:$H$5090,7,0),IF($A1324="Financiamiento Internacional",VLOOKUP($C1324,FinInt!$B$2:$Q$1308,16,0),VLOOKUP($C1324,NoAmpOC!$B$2:$T$988,19,0)))</f>
        <v>8130.26</v>
      </c>
      <c r="H1324" s="5">
        <f t="shared" si="60"/>
        <v>8130.26</v>
      </c>
      <c r="I1324" s="26" t="str">
        <f>IF($A1324="Ordenes de Compra",VLOOKUP($C1324,Autogestión!$B$2:$J$5090,9,0),IF($A1324="Financiamiento Internacional",VLOOKUP($C1324,FinInt!$B$2:$G$1555,6,0),"Legitimo Abono"))</f>
        <v>Legitimo Abono</v>
      </c>
      <c r="J1324" s="1" t="str">
        <f>IF($A1324="Ordenes de Compra",VLOOKUP($C1324,Autogestión!$B$2:$R$5090,17,0),IF($A1324="Financiamiento Internacional",VLOOKUP($C1324,FinInt!$B$2:$O$1508,14,0),VLOOKUP($C1324,NoAmpOC!$B$2:$R$988,17,0)))</f>
        <v>TELEFONICA DE ARGENTINA</v>
      </c>
      <c r="K1324" s="7" t="str">
        <f>DetalleExp!AP1324</f>
        <v>DCYT#MS-TESORERIA</v>
      </c>
      <c r="L1324" s="7" t="str">
        <f>DetalleExp!AQ1324</f>
        <v>TESORERIA - Tesorería</v>
      </c>
      <c r="M1324" s="7" t="str">
        <f>DetalleExp!AR1324</f>
        <v>DCYT#MS - Dirección de contabilidad y tesorería</v>
      </c>
      <c r="N1324" s="7">
        <f>DetalleExp!AS1324</f>
        <v>44350</v>
      </c>
      <c r="O1324" s="27">
        <f ca="1">ROUNDUP(TODAY()-N1324,0)</f>
        <v>5</v>
      </c>
      <c r="P1324" s="27">
        <f ca="1">ROUNDUP(TODAY()-B1324,0)</f>
        <v>26</v>
      </c>
      <c r="Q1324" s="1" t="str">
        <f>IFERROR(IF(A1324="Ordenes de Compra",VLOOKUP($E1324,'Ordenes de Compra'!$A$2:$E$1712,5,0),"Sin OC"),"Sin dato")</f>
        <v>Sin OC</v>
      </c>
      <c r="R1324" s="28" t="str">
        <f>IFERROR(IF(A1324="Ordenes de Compra",VLOOKUP($I1324,'Ordenes de Compra'!$B$2:$E$1712,3,0),"Sin OC"),"Sin dato")</f>
        <v>Sin OC</v>
      </c>
      <c r="S1324" s="1" t="str">
        <f>VLOOKUP($U1324,'Tablas intermedias'!$C$1:$H$222,5,0)</f>
        <v>Tesorería</v>
      </c>
      <c r="T1324" s="29" t="str">
        <f t="shared" si="61"/>
        <v>OK</v>
      </c>
      <c r="U1324" s="30" t="str">
        <f t="shared" si="62"/>
        <v>DCYT#MS-TESORERIATESORERIA - TesoreríaDCYT#MS - Dirección de contabilidad y tesorería</v>
      </c>
      <c r="V1324" s="1" t="str">
        <f>VLOOKUP(U1324,'Tablas intermedias'!$C$1:$H$222,6,0)</f>
        <v>No</v>
      </c>
      <c r="W1324" s="1" t="str">
        <f ca="1">IF(O1324&lt;30,"menos de 30 días","más de 30 días")</f>
        <v>menos de 30 días</v>
      </c>
    </row>
    <row r="1325" spans="1:23" ht="14.25" hidden="1" thickTop="1" thickBot="1" x14ac:dyDescent="0.25">
      <c r="A1325" s="17" t="str">
        <f>IF(DetalleExp!H1325='Tablas intermedias'!$A$2,"Ordenes de Compra",IF(DetalleExp!H1325='Tablas intermedias'!$A$3,"Financiamiento Internacional","Legítimo Abono"))</f>
        <v>Legítimo Abono</v>
      </c>
      <c r="B1325" s="7">
        <f>DetalleExp!E1325</f>
        <v>44329</v>
      </c>
      <c r="C1325" s="1" t="str">
        <f>DetalleExp!A1325</f>
        <v>EX-2021-42518578-APN-DD#MS</v>
      </c>
      <c r="D1325" s="1" t="str">
        <f>IF(A1325="Ordenes de Compra",VLOOKUP(C1325,Autogestión!$B$2:$D$5090,3,0),IF(A1325="Legítimo Abono",VLOOKUP(C1325,NoAmpOC!$B$2:$H$988,7,0),"Factura"))</f>
        <v>Factura B</v>
      </c>
      <c r="E1325" s="26" t="str">
        <f>IF(A1325="Ordenes de Compra",VLOOKUP($C1325,Autogestión!$B$2:$G$5090,6,0),IF(A1325="Financiamiento Internacional",VLOOKUP($C1325,FinInt!$B$2:$G$508,6,0),"Legítimo Abono"))</f>
        <v>Legítimo Abono</v>
      </c>
      <c r="F1325" s="26" t="str">
        <f>IF($A1325="Ordenes de Compra","ARS",IF($A1325="Financiamiento Internacional",VLOOKUP($C1325,FinInt!$B$2:$Q$508,15,0),VLOOKUP($C1325,NoAmpOC!$B$2:$T$988,18,0)))</f>
        <v>ARS</v>
      </c>
      <c r="G1325" s="5">
        <f>IF($A1325="Ordenes de Compra",VLOOKUP($C1325,Autogestión!$B$2:$H$5090,7,0),IF($A1325="Financiamiento Internacional",VLOOKUP($C1325,FinInt!$B$2:$Q$1308,16,0),VLOOKUP($C1325,NoAmpOC!$B$2:$T$988,19,0)))</f>
        <v>20326.96</v>
      </c>
      <c r="H1325" s="5">
        <f t="shared" si="60"/>
        <v>20326.96</v>
      </c>
      <c r="I1325" s="26" t="str">
        <f>IF($A1325="Ordenes de Compra",VLOOKUP($C1325,Autogestión!$B$2:$J$5090,9,0),IF($A1325="Financiamiento Internacional",VLOOKUP($C1325,FinInt!$B$2:$G$1555,6,0),"Legitimo Abono"))</f>
        <v>Legitimo Abono</v>
      </c>
      <c r="J1325" s="1" t="str">
        <f>IF($A1325="Ordenes de Compra",VLOOKUP($C1325,Autogestión!$B$2:$R$5090,17,0),IF($A1325="Financiamiento Internacional",VLOOKUP($C1325,FinInt!$B$2:$O$1508,14,0),VLOOKUP($C1325,NoAmpOC!$B$2:$R$988,17,0)))</f>
        <v>TELEFONICA DE ARGENTINA</v>
      </c>
      <c r="K1325" s="7" t="str">
        <f>DetalleExp!AP1325</f>
        <v>DTIYC#MS-EE_GESTION_ADMINISTRATIVA</v>
      </c>
      <c r="L1325" s="7" t="str">
        <f>DetalleExp!AQ1325</f>
        <v>EE_GESTION_ADMINISTRATIVA - Administración dtiyc</v>
      </c>
      <c r="M1325" s="7" t="str">
        <f>DetalleExp!AR1325</f>
        <v>DTIYC#MS - Dirección de tecnologías de la información y de las comunicaciones</v>
      </c>
      <c r="N1325" s="7">
        <f>DetalleExp!AS1325</f>
        <v>44330</v>
      </c>
      <c r="O1325" s="27">
        <f ca="1">ROUNDUP(TODAY()-N1325,0)</f>
        <v>25</v>
      </c>
      <c r="P1325" s="27">
        <f ca="1">ROUNDUP(TODAY()-B1325,0)</f>
        <v>26</v>
      </c>
      <c r="Q1325" s="1" t="str">
        <f>IFERROR(IF(A1325="Ordenes de Compra",VLOOKUP($E1325,'Ordenes de Compra'!$A$2:$E$1712,5,0),"Sin OC"),"Sin dato")</f>
        <v>Sin OC</v>
      </c>
      <c r="R1325" s="28" t="str">
        <f>IFERROR(IF(A1325="Ordenes de Compra",VLOOKUP($I1325,'Ordenes de Compra'!$B$2:$E$1712,3,0),"Sin OC"),"Sin dato")</f>
        <v>Sin OC</v>
      </c>
      <c r="S1325" s="1" t="str">
        <f>VLOOKUP($U1325,'Tablas intermedias'!$C$1:$H$222,5,0)</f>
        <v>Programa</v>
      </c>
      <c r="T1325" s="29" t="str">
        <f t="shared" si="61"/>
        <v>OK</v>
      </c>
      <c r="U1325" s="30" t="str">
        <f t="shared" si="62"/>
        <v>DTIYC#MS-EE_GESTION_ADMINISTRATIVAEE_GESTION_ADMINISTRATIVA - Administración dtiycDTIYC#MS - Dirección de tecnologías de la información y de las comunicaciones</v>
      </c>
      <c r="V1325" s="1" t="str">
        <f>VLOOKUP(U1325,'Tablas intermedias'!$C$1:$H$222,6,0)</f>
        <v>Si</v>
      </c>
      <c r="W1325" s="1" t="str">
        <f ca="1">IF(O1325&lt;30,"menos de 30 días","más de 30 días")</f>
        <v>menos de 30 días</v>
      </c>
    </row>
    <row r="1326" spans="1:23" ht="14.25" hidden="1" thickTop="1" thickBot="1" x14ac:dyDescent="0.25">
      <c r="A1326" s="17" t="str">
        <f>IF(DetalleExp!H1326='Tablas intermedias'!$A$2,"Ordenes de Compra",IF(DetalleExp!H1326='Tablas intermedias'!$A$3,"Financiamiento Internacional","Legítimo Abono"))</f>
        <v>Legítimo Abono</v>
      </c>
      <c r="B1326" s="7">
        <f>DetalleExp!E1326</f>
        <v>44329</v>
      </c>
      <c r="C1326" s="1" t="str">
        <f>DetalleExp!A1326</f>
        <v>EX-2021-42520369-APN-DD#MS</v>
      </c>
      <c r="D1326" s="1" t="str">
        <f>IF(A1326="Ordenes de Compra",VLOOKUP(C1326,Autogestión!$B$2:$D$5090,3,0),IF(A1326="Legítimo Abono",VLOOKUP(C1326,NoAmpOC!$B$2:$H$988,7,0),"Factura"))</f>
        <v>Factura B</v>
      </c>
      <c r="E1326" s="26" t="str">
        <f>IF(A1326="Ordenes de Compra",VLOOKUP($C1326,Autogestión!$B$2:$G$5090,6,0),IF(A1326="Financiamiento Internacional",VLOOKUP($C1326,FinInt!$B$2:$G$508,6,0),"Legítimo Abono"))</f>
        <v>Legítimo Abono</v>
      </c>
      <c r="F1326" s="26" t="str">
        <f>IF($A1326="Ordenes de Compra","ARS",IF($A1326="Financiamiento Internacional",VLOOKUP($C1326,FinInt!$B$2:$Q$508,15,0),VLOOKUP($C1326,NoAmpOC!$B$2:$T$988,18,0)))</f>
        <v>ARS</v>
      </c>
      <c r="G1326" s="5">
        <f>IF($A1326="Ordenes de Compra",VLOOKUP($C1326,Autogestión!$B$2:$H$5090,7,0),IF($A1326="Financiamiento Internacional",VLOOKUP($C1326,FinInt!$B$2:$Q$1308,16,0),VLOOKUP($C1326,NoAmpOC!$B$2:$T$988,19,0)))</f>
        <v>1095.3599999999999</v>
      </c>
      <c r="H1326" s="5">
        <f t="shared" si="60"/>
        <v>1095.3599999999999</v>
      </c>
      <c r="I1326" s="26" t="str">
        <f>IF($A1326="Ordenes de Compra",VLOOKUP($C1326,Autogestión!$B$2:$J$5090,9,0),IF($A1326="Financiamiento Internacional",VLOOKUP($C1326,FinInt!$B$2:$G$1555,6,0),"Legitimo Abono"))</f>
        <v>Legitimo Abono</v>
      </c>
      <c r="J1326" s="1" t="str">
        <f>IF($A1326="Ordenes de Compra",VLOOKUP($C1326,Autogestión!$B$2:$R$5090,17,0),IF($A1326="Financiamiento Internacional",VLOOKUP($C1326,FinInt!$B$2:$O$1508,14,0),VLOOKUP($C1326,NoAmpOC!$B$2:$R$988,17,0)))</f>
        <v>TELEFONICA DE ARGENTINA</v>
      </c>
      <c r="K1326" s="7" t="str">
        <f>DetalleExp!AP1326</f>
        <v>GLMOLINA</v>
      </c>
      <c r="L1326" s="7" t="str">
        <f>DetalleExp!AQ1326</f>
        <v>ADMINP - Administración instituto nacional de parasitologia</v>
      </c>
      <c r="M1326" s="7" t="str">
        <f>DetalleExp!AR1326</f>
        <v>INP#ANLIS - Instituto nacional de parasitología</v>
      </c>
      <c r="N1326" s="7">
        <f>DetalleExp!AS1326</f>
        <v>44348</v>
      </c>
      <c r="O1326" s="27">
        <f ca="1">ROUNDUP(TODAY()-N1326,0)</f>
        <v>7</v>
      </c>
      <c r="P1326" s="27">
        <f ca="1">ROUNDUP(TODAY()-B1326,0)</f>
        <v>26</v>
      </c>
      <c r="Q1326" s="1" t="str">
        <f>IFERROR(IF(A1326="Ordenes de Compra",VLOOKUP($E1326,'Ordenes de Compra'!$A$2:$E$1712,5,0),"Sin OC"),"Sin dato")</f>
        <v>Sin OC</v>
      </c>
      <c r="R1326" s="28" t="str">
        <f>IFERROR(IF(A1326="Ordenes de Compra",VLOOKUP($I1326,'Ordenes de Compra'!$B$2:$E$1712,3,0),"Sin OC"),"Sin dato")</f>
        <v>Sin OC</v>
      </c>
      <c r="S1326" s="1" t="str">
        <f>VLOOKUP($U1326,'Tablas intermedias'!$C$1:$H$222,5,0)</f>
        <v>Programa</v>
      </c>
      <c r="T1326" s="29" t="str">
        <f t="shared" si="61"/>
        <v>OK</v>
      </c>
      <c r="U1326" s="30" t="str">
        <f t="shared" si="62"/>
        <v>GLMOLINAADMINP - Administración instituto nacional de parasitologiaINP#ANLIS - Instituto nacional de parasitología</v>
      </c>
      <c r="V1326" s="1" t="str">
        <f>VLOOKUP(U1326,'Tablas intermedias'!$C$1:$H$222,6,0)</f>
        <v>Si</v>
      </c>
      <c r="W1326" s="1" t="str">
        <f ca="1">IF(O1326&lt;30,"menos de 30 días","más de 30 días")</f>
        <v>menos de 30 días</v>
      </c>
    </row>
    <row r="1327" spans="1:23" ht="14.25" hidden="1" thickTop="1" thickBot="1" x14ac:dyDescent="0.25">
      <c r="A1327" s="17" t="str">
        <f>IF(DetalleExp!H1327='Tablas intermedias'!$A$2,"Ordenes de Compra",IF(DetalleExp!H1327='Tablas intermedias'!$A$3,"Financiamiento Internacional","Legítimo Abono"))</f>
        <v>Legítimo Abono</v>
      </c>
      <c r="B1327" s="7">
        <f>DetalleExp!E1327</f>
        <v>44329</v>
      </c>
      <c r="C1327" s="1" t="str">
        <f>DetalleExp!A1327</f>
        <v>EX-2021-42528969-APN-DD#MS</v>
      </c>
      <c r="D1327" s="1" t="str">
        <f>IF(A1327="Ordenes de Compra",VLOOKUP(C1327,Autogestión!$B$2:$D$5090,3,0),IF(A1327="Legítimo Abono",VLOOKUP(C1327,NoAmpOC!$B$2:$H$988,7,0),"Factura"))</f>
        <v>Factura B</v>
      </c>
      <c r="E1327" s="26" t="str">
        <f>IF(A1327="Ordenes de Compra",VLOOKUP($C1327,Autogestión!$B$2:$G$5090,6,0),IF(A1327="Financiamiento Internacional",VLOOKUP($C1327,FinInt!$B$2:$G$508,6,0),"Legítimo Abono"))</f>
        <v>Legítimo Abono</v>
      </c>
      <c r="F1327" s="26" t="str">
        <f>IF($A1327="Ordenes de Compra","ARS",IF($A1327="Financiamiento Internacional",VLOOKUP($C1327,FinInt!$B$2:$Q$508,15,0),VLOOKUP($C1327,NoAmpOC!$B$2:$T$988,18,0)))</f>
        <v>ARS</v>
      </c>
      <c r="G1327" s="5">
        <f>IF($A1327="Ordenes de Compra",VLOOKUP($C1327,Autogestión!$B$2:$H$5090,7,0),IF($A1327="Financiamiento Internacional",VLOOKUP($C1327,FinInt!$B$2:$Q$1308,16,0),VLOOKUP($C1327,NoAmpOC!$B$2:$T$988,19,0)))</f>
        <v>4722.3599999999997</v>
      </c>
      <c r="H1327" s="5">
        <f t="shared" si="60"/>
        <v>4722.3599999999997</v>
      </c>
      <c r="I1327" s="26" t="str">
        <f>IF($A1327="Ordenes de Compra",VLOOKUP($C1327,Autogestión!$B$2:$J$5090,9,0),IF($A1327="Financiamiento Internacional",VLOOKUP($C1327,FinInt!$B$2:$G$1555,6,0),"Legitimo Abono"))</f>
        <v>Legitimo Abono</v>
      </c>
      <c r="J1327" s="1" t="str">
        <f>IF($A1327="Ordenes de Compra",VLOOKUP($C1327,Autogestión!$B$2:$R$5090,17,0),IF($A1327="Financiamiento Internacional",VLOOKUP($C1327,FinInt!$B$2:$O$1508,14,0),VLOOKUP($C1327,NoAmpOC!$B$2:$R$988,17,0)))</f>
        <v>TELEFONICA DE ARGENTINA</v>
      </c>
      <c r="K1327" s="7" t="str">
        <f>DetalleExp!AP1327</f>
        <v>DA#INC-ADMINISTRACION</v>
      </c>
      <c r="L1327" s="7" t="str">
        <f>DetalleExp!AQ1327</f>
        <v>ADMINISTRACION - Administración</v>
      </c>
      <c r="M1327" s="7" t="str">
        <f>DetalleExp!AR1327</f>
        <v>DA#INC - Dirección de administración</v>
      </c>
      <c r="N1327" s="7">
        <f>DetalleExp!AS1327</f>
        <v>44333</v>
      </c>
      <c r="O1327" s="27">
        <f ca="1">ROUNDUP(TODAY()-N1327,0)</f>
        <v>22</v>
      </c>
      <c r="P1327" s="27">
        <f ca="1">ROUNDUP(TODAY()-B1327,0)</f>
        <v>26</v>
      </c>
      <c r="Q1327" s="1" t="str">
        <f>IFERROR(IF(A1327="Ordenes de Compra",VLOOKUP($E1327,'Ordenes de Compra'!$A$2:$E$1712,5,0),"Sin OC"),"Sin dato")</f>
        <v>Sin OC</v>
      </c>
      <c r="R1327" s="28" t="str">
        <f>IFERROR(IF(A1327="Ordenes de Compra",VLOOKUP($I1327,'Ordenes de Compra'!$B$2:$E$1712,3,0),"Sin OC"),"Sin dato")</f>
        <v>Sin OC</v>
      </c>
      <c r="S1327" s="1" t="str">
        <f>VLOOKUP($U1327,'Tablas intermedias'!$C$1:$H$222,5,0)</f>
        <v>Programa</v>
      </c>
      <c r="T1327" s="29" t="str">
        <f t="shared" si="61"/>
        <v>OK</v>
      </c>
      <c r="U1327" s="30" t="str">
        <f t="shared" si="62"/>
        <v>DA#INC-ADMINISTRACIONADMINISTRACION - AdministraciónDA#INC - Dirección de administración</v>
      </c>
      <c r="V1327" s="1" t="str">
        <f>VLOOKUP(U1327,'Tablas intermedias'!$C$1:$H$222,6,0)</f>
        <v>Si</v>
      </c>
      <c r="W1327" s="1" t="str">
        <f ca="1">IF(O1327&lt;30,"menos de 30 días","más de 30 días")</f>
        <v>menos de 30 días</v>
      </c>
    </row>
    <row r="1328" spans="1:23" ht="14.25" hidden="1" thickTop="1" thickBot="1" x14ac:dyDescent="0.25">
      <c r="A1328" s="17" t="str">
        <f>IF(DetalleExp!H1328='Tablas intermedias'!$A$2,"Ordenes de Compra",IF(DetalleExp!H1328='Tablas intermedias'!$A$3,"Financiamiento Internacional","Legítimo Abono"))</f>
        <v>Legítimo Abono</v>
      </c>
      <c r="B1328" s="7">
        <f>DetalleExp!E1328</f>
        <v>44329</v>
      </c>
      <c r="C1328" s="1" t="str">
        <f>DetalleExp!A1328</f>
        <v>EX-2021-42530795-APN-DD#MS</v>
      </c>
      <c r="D1328" s="1" t="str">
        <f>IF(A1328="Ordenes de Compra",VLOOKUP(C1328,Autogestión!$B$2:$D$5090,3,0),IF(A1328="Legítimo Abono",VLOOKUP(C1328,NoAmpOC!$B$2:$H$988,7,0),"Factura"))</f>
        <v>Factura B</v>
      </c>
      <c r="E1328" s="26" t="str">
        <f>IF(A1328="Ordenes de Compra",VLOOKUP($C1328,Autogestión!$B$2:$G$5090,6,0),IF(A1328="Financiamiento Internacional",VLOOKUP($C1328,FinInt!$B$2:$G$508,6,0),"Legítimo Abono"))</f>
        <v>Legítimo Abono</v>
      </c>
      <c r="F1328" s="26" t="str">
        <f>IF($A1328="Ordenes de Compra","ARS",IF($A1328="Financiamiento Internacional",VLOOKUP($C1328,FinInt!$B$2:$Q$508,15,0),VLOOKUP($C1328,NoAmpOC!$B$2:$T$988,18,0)))</f>
        <v>ARS</v>
      </c>
      <c r="G1328" s="5">
        <f>IF($A1328="Ordenes de Compra",VLOOKUP($C1328,Autogestión!$B$2:$H$5090,7,0),IF($A1328="Financiamiento Internacional",VLOOKUP($C1328,FinInt!$B$2:$Q$1308,16,0),VLOOKUP($C1328,NoAmpOC!$B$2:$T$988,19,0)))</f>
        <v>4611.96</v>
      </c>
      <c r="H1328" s="5">
        <f t="shared" si="60"/>
        <v>4611.96</v>
      </c>
      <c r="I1328" s="26" t="str">
        <f>IF($A1328="Ordenes de Compra",VLOOKUP($C1328,Autogestión!$B$2:$J$5090,9,0),IF($A1328="Financiamiento Internacional",VLOOKUP($C1328,FinInt!$B$2:$G$1555,6,0),"Legitimo Abono"))</f>
        <v>Legitimo Abono</v>
      </c>
      <c r="J1328" s="1" t="str">
        <f>IF($A1328="Ordenes de Compra",VLOOKUP($C1328,Autogestión!$B$2:$R$5090,17,0),IF($A1328="Financiamiento Internacional",VLOOKUP($C1328,FinInt!$B$2:$O$1508,14,0),VLOOKUP($C1328,NoAmpOC!$B$2:$R$988,17,0)))</f>
        <v>TELEFONICA DE ARGENTINA</v>
      </c>
      <c r="K1328" s="7" t="str">
        <f>DetalleExp!AP1328</f>
        <v>DCYT#MS-TESORERIA</v>
      </c>
      <c r="L1328" s="7" t="str">
        <f>DetalleExp!AQ1328</f>
        <v>TESORERIA - Tesorería</v>
      </c>
      <c r="M1328" s="7" t="str">
        <f>DetalleExp!AR1328</f>
        <v>DCYT#MS - Dirección de contabilidad y tesorería</v>
      </c>
      <c r="N1328" s="7">
        <f>DetalleExp!AS1328</f>
        <v>44343</v>
      </c>
      <c r="O1328" s="27">
        <f ca="1">ROUNDUP(TODAY()-N1328,0)</f>
        <v>12</v>
      </c>
      <c r="P1328" s="27">
        <f ca="1">ROUNDUP(TODAY()-B1328,0)</f>
        <v>26</v>
      </c>
      <c r="Q1328" s="1" t="str">
        <f>IFERROR(IF(A1328="Ordenes de Compra",VLOOKUP($E1328,'Ordenes de Compra'!$A$2:$E$1712,5,0),"Sin OC"),"Sin dato")</f>
        <v>Sin OC</v>
      </c>
      <c r="R1328" s="28" t="str">
        <f>IFERROR(IF(A1328="Ordenes de Compra",VLOOKUP($I1328,'Ordenes de Compra'!$B$2:$E$1712,3,0),"Sin OC"),"Sin dato")</f>
        <v>Sin OC</v>
      </c>
      <c r="S1328" s="1" t="str">
        <f>VLOOKUP($U1328,'Tablas intermedias'!$C$1:$H$222,5,0)</f>
        <v>Tesorería</v>
      </c>
      <c r="T1328" s="29" t="str">
        <f t="shared" si="61"/>
        <v>OK</v>
      </c>
      <c r="U1328" s="30" t="str">
        <f t="shared" si="62"/>
        <v>DCYT#MS-TESORERIATESORERIA - TesoreríaDCYT#MS - Dirección de contabilidad y tesorería</v>
      </c>
      <c r="V1328" s="1" t="str">
        <f>VLOOKUP(U1328,'Tablas intermedias'!$C$1:$H$222,6,0)</f>
        <v>No</v>
      </c>
      <c r="W1328" s="1" t="str">
        <f ca="1">IF(O1328&lt;30,"menos de 30 días","más de 30 días")</f>
        <v>menos de 30 días</v>
      </c>
    </row>
    <row r="1329" spans="1:23" ht="14.25" hidden="1" thickTop="1" thickBot="1" x14ac:dyDescent="0.25">
      <c r="A1329" s="17" t="str">
        <f>IF(DetalleExp!H1329='Tablas intermedias'!$A$2,"Ordenes de Compra",IF(DetalleExp!H1329='Tablas intermedias'!$A$3,"Financiamiento Internacional","Legítimo Abono"))</f>
        <v>Legítimo Abono</v>
      </c>
      <c r="B1329" s="7">
        <f>DetalleExp!E1329</f>
        <v>44329</v>
      </c>
      <c r="C1329" s="1" t="str">
        <f>DetalleExp!A1329</f>
        <v>EX-2021-42534506-APN-DD#MS</v>
      </c>
      <c r="D1329" s="1" t="str">
        <f>IF(A1329="Ordenes de Compra",VLOOKUP(C1329,Autogestión!$B$2:$D$5090,3,0),IF(A1329="Legítimo Abono",VLOOKUP(C1329,NoAmpOC!$B$2:$H$988,7,0),"Factura"))</f>
        <v>Factura B</v>
      </c>
      <c r="E1329" s="26" t="str">
        <f>IF(A1329="Ordenes de Compra",VLOOKUP($C1329,Autogestión!$B$2:$G$5090,6,0),IF(A1329="Financiamiento Internacional",VLOOKUP($C1329,FinInt!$B$2:$G$508,6,0),"Legítimo Abono"))</f>
        <v>Legítimo Abono</v>
      </c>
      <c r="F1329" s="26" t="str">
        <f>IF($A1329="Ordenes de Compra","ARS",IF($A1329="Financiamiento Internacional",VLOOKUP($C1329,FinInt!$B$2:$Q$508,15,0),VLOOKUP($C1329,NoAmpOC!$B$2:$T$988,18,0)))</f>
        <v>ARS</v>
      </c>
      <c r="G1329" s="5">
        <f>IF($A1329="Ordenes de Compra",VLOOKUP($C1329,Autogestión!$B$2:$H$5090,7,0),IF($A1329="Financiamiento Internacional",VLOOKUP($C1329,FinInt!$B$2:$Q$1308,16,0),VLOOKUP($C1329,NoAmpOC!$B$2:$T$988,19,0)))</f>
        <v>847.52</v>
      </c>
      <c r="H1329" s="5">
        <f t="shared" si="60"/>
        <v>847.52</v>
      </c>
      <c r="I1329" s="26" t="str">
        <f>IF($A1329="Ordenes de Compra",VLOOKUP($C1329,Autogestión!$B$2:$J$5090,9,0),IF($A1329="Financiamiento Internacional",VLOOKUP($C1329,FinInt!$B$2:$G$1555,6,0),"Legitimo Abono"))</f>
        <v>Legitimo Abono</v>
      </c>
      <c r="J1329" s="1" t="str">
        <f>IF($A1329="Ordenes de Compra",VLOOKUP($C1329,Autogestión!$B$2:$R$5090,17,0),IF($A1329="Financiamiento Internacional",VLOOKUP($C1329,FinInt!$B$2:$O$1508,14,0),VLOOKUP($C1329,NoAmpOC!$B$2:$R$988,17,0)))</f>
        <v>TELEFONICA DE ARGENTINA</v>
      </c>
      <c r="K1329" s="7" t="str">
        <f>DetalleExp!AP1329</f>
        <v>DNIC#MS-PVD</v>
      </c>
      <c r="L1329" s="7" t="str">
        <f>DetalleExp!AQ1329</f>
        <v>PVD - Privada</v>
      </c>
      <c r="M1329" s="7" t="str">
        <f>DetalleExp!AR1329</f>
        <v>DNIC#MS - Dirección nacional de integración de coberturas</v>
      </c>
      <c r="N1329" s="7">
        <f>DetalleExp!AS1329</f>
        <v>44330</v>
      </c>
      <c r="O1329" s="27">
        <f ca="1">ROUNDUP(TODAY()-N1329,0)</f>
        <v>25</v>
      </c>
      <c r="P1329" s="27">
        <f ca="1">ROUNDUP(TODAY()-B1329,0)</f>
        <v>26</v>
      </c>
      <c r="Q1329" s="1" t="str">
        <f>IFERROR(IF(A1329="Ordenes de Compra",VLOOKUP($E1329,'Ordenes de Compra'!$A$2:$E$1712,5,0),"Sin OC"),"Sin dato")</f>
        <v>Sin OC</v>
      </c>
      <c r="R1329" s="28" t="str">
        <f>IFERROR(IF(A1329="Ordenes de Compra",VLOOKUP($I1329,'Ordenes de Compra'!$B$2:$E$1712,3,0),"Sin OC"),"Sin dato")</f>
        <v>Sin OC</v>
      </c>
      <c r="S1329" s="1" t="str">
        <f>VLOOKUP($U1329,'Tablas intermedias'!$C$1:$H$222,5,0)</f>
        <v>Programa</v>
      </c>
      <c r="T1329" s="29" t="str">
        <f t="shared" si="61"/>
        <v>OK</v>
      </c>
      <c r="U1329" s="30" t="str">
        <f t="shared" si="62"/>
        <v>DNIC#MS-PVDPVD - PrivadaDNIC#MS - Dirección nacional de integración de coberturas</v>
      </c>
      <c r="V1329" s="1" t="str">
        <f>VLOOKUP(U1329,'Tablas intermedias'!$C$1:$H$222,6,0)</f>
        <v>Si</v>
      </c>
      <c r="W1329" s="1" t="str">
        <f ca="1">IF(O1329&lt;30,"menos de 30 días","más de 30 días")</f>
        <v>menos de 30 días</v>
      </c>
    </row>
    <row r="1330" spans="1:23" ht="14.25" hidden="1" thickTop="1" thickBot="1" x14ac:dyDescent="0.25">
      <c r="A1330" s="17" t="str">
        <f>IF(DetalleExp!H1330='Tablas intermedias'!$A$2,"Ordenes de Compra",IF(DetalleExp!H1330='Tablas intermedias'!$A$3,"Financiamiento Internacional","Legítimo Abono"))</f>
        <v>Legítimo Abono</v>
      </c>
      <c r="B1330" s="7">
        <f>DetalleExp!E1330</f>
        <v>44329</v>
      </c>
      <c r="C1330" s="1" t="str">
        <f>DetalleExp!A1330</f>
        <v>EX-2021-42536753-APN-DD#MS</v>
      </c>
      <c r="D1330" s="1" t="str">
        <f>IF(A1330="Ordenes de Compra",VLOOKUP(C1330,Autogestión!$B$2:$D$5090,3,0),IF(A1330="Legítimo Abono",VLOOKUP(C1330,NoAmpOC!$B$2:$H$988,7,0),"Factura"))</f>
        <v>Factura B</v>
      </c>
      <c r="E1330" s="26" t="str">
        <f>IF(A1330="Ordenes de Compra",VLOOKUP($C1330,Autogestión!$B$2:$G$5090,6,0),IF(A1330="Financiamiento Internacional",VLOOKUP($C1330,FinInt!$B$2:$G$508,6,0),"Legítimo Abono"))</f>
        <v>Legítimo Abono</v>
      </c>
      <c r="F1330" s="26" t="str">
        <f>IF($A1330="Ordenes de Compra","ARS",IF($A1330="Financiamiento Internacional",VLOOKUP($C1330,FinInt!$B$2:$Q$508,15,0),VLOOKUP($C1330,NoAmpOC!$B$2:$T$988,18,0)))</f>
        <v>ARS</v>
      </c>
      <c r="G1330" s="5">
        <f>IF($A1330="Ordenes de Compra",VLOOKUP($C1330,Autogestión!$B$2:$H$5090,7,0),IF($A1330="Financiamiento Internacional",VLOOKUP($C1330,FinInt!$B$2:$Q$1308,16,0),VLOOKUP($C1330,NoAmpOC!$B$2:$T$988,19,0)))</f>
        <v>5156.2299999999996</v>
      </c>
      <c r="H1330" s="5">
        <f t="shared" si="60"/>
        <v>5156.2299999999996</v>
      </c>
      <c r="I1330" s="26" t="str">
        <f>IF($A1330="Ordenes de Compra",VLOOKUP($C1330,Autogestión!$B$2:$J$5090,9,0),IF($A1330="Financiamiento Internacional",VLOOKUP($C1330,FinInt!$B$2:$G$1555,6,0),"Legitimo Abono"))</f>
        <v>Legitimo Abono</v>
      </c>
      <c r="J1330" s="1" t="str">
        <f>IF($A1330="Ordenes de Compra",VLOOKUP($C1330,Autogestión!$B$2:$R$5090,17,0),IF($A1330="Financiamiento Internacional",VLOOKUP($C1330,FinInt!$B$2:$O$1508,14,0),VLOOKUP($C1330,NoAmpOC!$B$2:$R$988,17,0)))</f>
        <v>TELEFONICA DE ARGENTINA</v>
      </c>
      <c r="K1330" s="7" t="str">
        <f>DetalleExp!AP1330</f>
        <v>DNFSP#MS-FINANZAS</v>
      </c>
      <c r="L1330" s="7" t="str">
        <f>DetalleExp!AQ1330</f>
        <v>FINANZAS - Área administración y finanzas - finanzas</v>
      </c>
      <c r="M1330" s="7" t="str">
        <f>DetalleExp!AR1330</f>
        <v>DNFSP#MS - Dirección nacional de fortalecimiento de los sistemas provinciales</v>
      </c>
      <c r="N1330" s="7">
        <f>DetalleExp!AS1330</f>
        <v>44342</v>
      </c>
      <c r="O1330" s="27">
        <f ca="1">ROUNDUP(TODAY()-N1330,0)</f>
        <v>13</v>
      </c>
      <c r="P1330" s="27">
        <f ca="1">ROUNDUP(TODAY()-B1330,0)</f>
        <v>26</v>
      </c>
      <c r="Q1330" s="1" t="str">
        <f>IFERROR(IF(A1330="Ordenes de Compra",VLOOKUP($E1330,'Ordenes de Compra'!$A$2:$E$1712,5,0),"Sin OC"),"Sin dato")</f>
        <v>Sin OC</v>
      </c>
      <c r="R1330" s="28" t="str">
        <f>IFERROR(IF(A1330="Ordenes de Compra",VLOOKUP($I1330,'Ordenes de Compra'!$B$2:$E$1712,3,0),"Sin OC"),"Sin dato")</f>
        <v>Sin OC</v>
      </c>
      <c r="S1330" s="1" t="str">
        <f>VLOOKUP($U1330,'Tablas intermedias'!$C$1:$H$222,5,0)</f>
        <v>Programa</v>
      </c>
      <c r="T1330" s="29" t="str">
        <f t="shared" si="61"/>
        <v>OK</v>
      </c>
      <c r="U1330" s="30" t="str">
        <f t="shared" si="62"/>
        <v>DNFSP#MS-FINANZASFINANZAS - Área administración y finanzas - finanzasDNFSP#MS - Dirección nacional de fortalecimiento de los sistemas provinciales</v>
      </c>
      <c r="V1330" s="1" t="str">
        <f>VLOOKUP(U1330,'Tablas intermedias'!$C$1:$H$222,6,0)</f>
        <v>Si</v>
      </c>
      <c r="W1330" s="1" t="str">
        <f ca="1">IF(O1330&lt;30,"menos de 30 días","más de 30 días")</f>
        <v>menos de 30 días</v>
      </c>
    </row>
    <row r="1331" spans="1:23" ht="14.25" hidden="1" thickTop="1" thickBot="1" x14ac:dyDescent="0.25">
      <c r="A1331" s="17" t="str">
        <f>IF(DetalleExp!H1331='Tablas intermedias'!$A$2,"Ordenes de Compra",IF(DetalleExp!H1331='Tablas intermedias'!$A$3,"Financiamiento Internacional","Legítimo Abono"))</f>
        <v>Legítimo Abono</v>
      </c>
      <c r="B1331" s="7">
        <f>DetalleExp!E1331</f>
        <v>44329</v>
      </c>
      <c r="C1331" s="1" t="str">
        <f>DetalleExp!A1331</f>
        <v>EX-2021-42538749-APN-DD#MS</v>
      </c>
      <c r="D1331" s="1" t="str">
        <f>IF(A1331="Ordenes de Compra",VLOOKUP(C1331,Autogestión!$B$2:$D$5090,3,0),IF(A1331="Legítimo Abono",VLOOKUP(C1331,NoAmpOC!$B$2:$H$988,7,0),"Factura"))</f>
        <v>Factura B</v>
      </c>
      <c r="E1331" s="26" t="str">
        <f>IF(A1331="Ordenes de Compra",VLOOKUP($C1331,Autogestión!$B$2:$G$5090,6,0),IF(A1331="Financiamiento Internacional",VLOOKUP($C1331,FinInt!$B$2:$G$508,6,0),"Legítimo Abono"))</f>
        <v>Legítimo Abono</v>
      </c>
      <c r="F1331" s="26" t="str">
        <f>IF($A1331="Ordenes de Compra","ARS",IF($A1331="Financiamiento Internacional",VLOOKUP($C1331,FinInt!$B$2:$Q$508,15,0),VLOOKUP($C1331,NoAmpOC!$B$2:$T$988,18,0)))</f>
        <v>ARS</v>
      </c>
      <c r="G1331" s="5">
        <f>IF($A1331="Ordenes de Compra",VLOOKUP($C1331,Autogestión!$B$2:$H$5090,7,0),IF($A1331="Financiamiento Internacional",VLOOKUP($C1331,FinInt!$B$2:$Q$1308,16,0),VLOOKUP($C1331,NoAmpOC!$B$2:$T$988,19,0)))</f>
        <v>4089.8</v>
      </c>
      <c r="H1331" s="5">
        <f t="shared" si="60"/>
        <v>4089.8</v>
      </c>
      <c r="I1331" s="26" t="str">
        <f>IF($A1331="Ordenes de Compra",VLOOKUP($C1331,Autogestión!$B$2:$J$5090,9,0),IF($A1331="Financiamiento Internacional",VLOOKUP($C1331,FinInt!$B$2:$G$1555,6,0),"Legitimo Abono"))</f>
        <v>Legitimo Abono</v>
      </c>
      <c r="J1331" s="1" t="str">
        <f>IF($A1331="Ordenes de Compra",VLOOKUP($C1331,Autogestión!$B$2:$R$5090,17,0),IF($A1331="Financiamiento Internacional",VLOOKUP($C1331,FinInt!$B$2:$O$1508,14,0),VLOOKUP($C1331,NoAmpOC!$B$2:$R$988,17,0)))</f>
        <v>TELEFONICA DE ARGENTINA</v>
      </c>
      <c r="K1331" s="7" t="str">
        <f>DetalleExp!AP1331</f>
        <v>PRICCIO</v>
      </c>
      <c r="L1331" s="7" t="str">
        <f>DetalleExp!AQ1331</f>
        <v>DESPACHO_DGA - Despacho - dirección general de administración</v>
      </c>
      <c r="M1331" s="7" t="str">
        <f>DetalleExp!AR1331</f>
        <v>DGA#MS - Dirección general de administración</v>
      </c>
      <c r="N1331" s="7">
        <f>DetalleExp!AS1331</f>
        <v>44336</v>
      </c>
      <c r="O1331" s="27">
        <f ca="1">ROUNDUP(TODAY()-N1331,0)</f>
        <v>19</v>
      </c>
      <c r="P1331" s="27">
        <f ca="1">ROUNDUP(TODAY()-B1331,0)</f>
        <v>26</v>
      </c>
      <c r="Q1331" s="1" t="str">
        <f>IFERROR(IF(A1331="Ordenes de Compra",VLOOKUP($E1331,'Ordenes de Compra'!$A$2:$E$1712,5,0),"Sin OC"),"Sin dato")</f>
        <v>Sin OC</v>
      </c>
      <c r="R1331" s="28" t="str">
        <f>IFERROR(IF(A1331="Ordenes de Compra",VLOOKUP($I1331,'Ordenes de Compra'!$B$2:$E$1712,3,0),"Sin OC"),"Sin dato")</f>
        <v>Sin OC</v>
      </c>
      <c r="S1331" s="1" t="str">
        <f>VLOOKUP($U1331,'Tablas intermedias'!$C$1:$H$222,5,0)</f>
        <v>DGA</v>
      </c>
      <c r="T1331" s="29" t="str">
        <f t="shared" si="61"/>
        <v>OK</v>
      </c>
      <c r="U1331" s="30" t="str">
        <f t="shared" si="62"/>
        <v>PRICCIODESPACHO_DGA - Despacho - dirección general de administraciónDGA#MS - Dirección general de administración</v>
      </c>
      <c r="V1331" s="1" t="str">
        <f>VLOOKUP(U1331,'Tablas intermedias'!$C$1:$H$222,6,0)</f>
        <v>Si</v>
      </c>
      <c r="W1331" s="1" t="str">
        <f ca="1">IF(O1331&lt;30,"menos de 30 días","más de 30 días")</f>
        <v>menos de 30 días</v>
      </c>
    </row>
    <row r="1332" spans="1:23" ht="14.25" hidden="1" thickTop="1" thickBot="1" x14ac:dyDescent="0.25">
      <c r="A1332" s="17" t="str">
        <f>IF(DetalleExp!H1332='Tablas intermedias'!$A$2,"Ordenes de Compra",IF(DetalleExp!H1332='Tablas intermedias'!$A$3,"Financiamiento Internacional","Legítimo Abono"))</f>
        <v>Legítimo Abono</v>
      </c>
      <c r="B1332" s="7">
        <f>DetalleExp!E1332</f>
        <v>44329</v>
      </c>
      <c r="C1332" s="1" t="str">
        <f>DetalleExp!A1332</f>
        <v>EX-2021-42541228-APN-DD#MS</v>
      </c>
      <c r="D1332" s="1" t="str">
        <f>IF(A1332="Ordenes de Compra",VLOOKUP(C1332,Autogestión!$B$2:$D$5090,3,0),IF(A1332="Legítimo Abono",VLOOKUP(C1332,NoAmpOC!$B$2:$H$988,7,0),"Factura"))</f>
        <v>Factura B</v>
      </c>
      <c r="E1332" s="26" t="str">
        <f>IF(A1332="Ordenes de Compra",VLOOKUP($C1332,Autogestión!$B$2:$G$5090,6,0),IF(A1332="Financiamiento Internacional",VLOOKUP($C1332,FinInt!$B$2:$G$508,6,0),"Legítimo Abono"))</f>
        <v>Legítimo Abono</v>
      </c>
      <c r="F1332" s="26" t="str">
        <f>IF($A1332="Ordenes de Compra","ARS",IF($A1332="Financiamiento Internacional",VLOOKUP($C1332,FinInt!$B$2:$Q$508,15,0),VLOOKUP($C1332,NoAmpOC!$B$2:$T$988,18,0)))</f>
        <v>ARS</v>
      </c>
      <c r="G1332" s="5">
        <f>IF($A1332="Ordenes de Compra",VLOOKUP($C1332,Autogestión!$B$2:$H$5090,7,0),IF($A1332="Financiamiento Internacional",VLOOKUP($C1332,FinInt!$B$2:$Q$1308,16,0),VLOOKUP($C1332,NoAmpOC!$B$2:$T$988,19,0)))</f>
        <v>1569.68</v>
      </c>
      <c r="H1332" s="5">
        <f t="shared" si="60"/>
        <v>1569.68</v>
      </c>
      <c r="I1332" s="26" t="str">
        <f>IF($A1332="Ordenes de Compra",VLOOKUP($C1332,Autogestión!$B$2:$J$5090,9,0),IF($A1332="Financiamiento Internacional",VLOOKUP($C1332,FinInt!$B$2:$G$1555,6,0),"Legitimo Abono"))</f>
        <v>Legitimo Abono</v>
      </c>
      <c r="J1332" s="1" t="str">
        <f>IF($A1332="Ordenes de Compra",VLOOKUP($C1332,Autogestión!$B$2:$R$5090,17,0),IF($A1332="Financiamiento Internacional",VLOOKUP($C1332,FinInt!$B$2:$O$1508,14,0),VLOOKUP($C1332,NoAmpOC!$B$2:$R$988,17,0)))</f>
        <v>TELEFONICA DE ARGENTINA</v>
      </c>
      <c r="K1332" s="7" t="str">
        <f>DetalleExp!AP1332</f>
        <v>DNIC#MS-PVD</v>
      </c>
      <c r="L1332" s="7" t="str">
        <f>DetalleExp!AQ1332</f>
        <v>PVD - Privada</v>
      </c>
      <c r="M1332" s="7" t="str">
        <f>DetalleExp!AR1332</f>
        <v>DNIC#MS - Dirección nacional de integración de coberturas</v>
      </c>
      <c r="N1332" s="7">
        <f>DetalleExp!AS1332</f>
        <v>44330</v>
      </c>
      <c r="O1332" s="27">
        <f ca="1">ROUNDUP(TODAY()-N1332,0)</f>
        <v>25</v>
      </c>
      <c r="P1332" s="27">
        <f ca="1">ROUNDUP(TODAY()-B1332,0)</f>
        <v>26</v>
      </c>
      <c r="Q1332" s="1" t="str">
        <f>IFERROR(IF(A1332="Ordenes de Compra",VLOOKUP($E1332,'Ordenes de Compra'!$A$2:$E$1712,5,0),"Sin OC"),"Sin dato")</f>
        <v>Sin OC</v>
      </c>
      <c r="R1332" s="28" t="str">
        <f>IFERROR(IF(A1332="Ordenes de Compra",VLOOKUP($I1332,'Ordenes de Compra'!$B$2:$E$1712,3,0),"Sin OC"),"Sin dato")</f>
        <v>Sin OC</v>
      </c>
      <c r="S1332" s="1" t="str">
        <f>VLOOKUP($U1332,'Tablas intermedias'!$C$1:$H$222,5,0)</f>
        <v>Programa</v>
      </c>
      <c r="T1332" s="29" t="str">
        <f t="shared" si="61"/>
        <v>OK</v>
      </c>
      <c r="U1332" s="30" t="str">
        <f t="shared" si="62"/>
        <v>DNIC#MS-PVDPVD - PrivadaDNIC#MS - Dirección nacional de integración de coberturas</v>
      </c>
      <c r="V1332" s="1" t="str">
        <f>VLOOKUP(U1332,'Tablas intermedias'!$C$1:$H$222,6,0)</f>
        <v>Si</v>
      </c>
      <c r="W1332" s="1" t="str">
        <f ca="1">IF(O1332&lt;30,"menos de 30 días","más de 30 días")</f>
        <v>menos de 30 días</v>
      </c>
    </row>
    <row r="1333" spans="1:23" ht="14.25" hidden="1" thickTop="1" thickBot="1" x14ac:dyDescent="0.25">
      <c r="A1333" s="17" t="str">
        <f>IF(DetalleExp!H1333='Tablas intermedias'!$A$2,"Ordenes de Compra",IF(DetalleExp!H1333='Tablas intermedias'!$A$3,"Financiamiento Internacional","Legítimo Abono"))</f>
        <v>Legítimo Abono</v>
      </c>
      <c r="B1333" s="7">
        <f>DetalleExp!E1333</f>
        <v>44329</v>
      </c>
      <c r="C1333" s="1" t="str">
        <f>DetalleExp!A1333</f>
        <v>EX-2021-42543511-APN-DD#MS</v>
      </c>
      <c r="D1333" s="1" t="str">
        <f>IF(A1333="Ordenes de Compra",VLOOKUP(C1333,Autogestión!$B$2:$D$5090,3,0),IF(A1333="Legítimo Abono",VLOOKUP(C1333,NoAmpOC!$B$2:$H$988,7,0),"Factura"))</f>
        <v>Factura B</v>
      </c>
      <c r="E1333" s="26" t="str">
        <f>IF(A1333="Ordenes de Compra",VLOOKUP($C1333,Autogestión!$B$2:$G$5090,6,0),IF(A1333="Financiamiento Internacional",VLOOKUP($C1333,FinInt!$B$2:$G$508,6,0),"Legítimo Abono"))</f>
        <v>Legítimo Abono</v>
      </c>
      <c r="F1333" s="26" t="str">
        <f>IF($A1333="Ordenes de Compra","ARS",IF($A1333="Financiamiento Internacional",VLOOKUP($C1333,FinInt!$B$2:$Q$508,15,0),VLOOKUP($C1333,NoAmpOC!$B$2:$T$988,18,0)))</f>
        <v>ARS</v>
      </c>
      <c r="G1333" s="5">
        <f>IF($A1333="Ordenes de Compra",VLOOKUP($C1333,Autogestión!$B$2:$H$5090,7,0),IF($A1333="Financiamiento Internacional",VLOOKUP($C1333,FinInt!$B$2:$Q$1308,16,0),VLOOKUP($C1333,NoAmpOC!$B$2:$T$988,19,0)))</f>
        <v>10991.82</v>
      </c>
      <c r="H1333" s="5">
        <f t="shared" si="60"/>
        <v>10991.82</v>
      </c>
      <c r="I1333" s="26" t="str">
        <f>IF($A1333="Ordenes de Compra",VLOOKUP($C1333,Autogestión!$B$2:$J$5090,9,0),IF($A1333="Financiamiento Internacional",VLOOKUP($C1333,FinInt!$B$2:$G$1555,6,0),"Legitimo Abono"))</f>
        <v>Legitimo Abono</v>
      </c>
      <c r="J1333" s="1" t="str">
        <f>IF($A1333="Ordenes de Compra",VLOOKUP($C1333,Autogestión!$B$2:$R$5090,17,0),IF($A1333="Financiamiento Internacional",VLOOKUP($C1333,FinInt!$B$2:$O$1508,14,0),VLOOKUP($C1333,NoAmpOC!$B$2:$R$988,17,0)))</f>
        <v>TELEFONICA DE ARGENTINA</v>
      </c>
      <c r="K1333" s="7" t="str">
        <f>DetalleExp!AP1333</f>
        <v>DNIC#MS-PVD</v>
      </c>
      <c r="L1333" s="7" t="str">
        <f>DetalleExp!AQ1333</f>
        <v>PVD - Privada</v>
      </c>
      <c r="M1333" s="7" t="str">
        <f>DetalleExp!AR1333</f>
        <v>DNIC#MS - Dirección nacional de integración de coberturas</v>
      </c>
      <c r="N1333" s="7">
        <f>DetalleExp!AS1333</f>
        <v>44330</v>
      </c>
      <c r="O1333" s="27">
        <f ca="1">ROUNDUP(TODAY()-N1333,0)</f>
        <v>25</v>
      </c>
      <c r="P1333" s="27">
        <f ca="1">ROUNDUP(TODAY()-B1333,0)</f>
        <v>26</v>
      </c>
      <c r="Q1333" s="1" t="str">
        <f>IFERROR(IF(A1333="Ordenes de Compra",VLOOKUP($E1333,'Ordenes de Compra'!$A$2:$E$1712,5,0),"Sin OC"),"Sin dato")</f>
        <v>Sin OC</v>
      </c>
      <c r="R1333" s="28" t="str">
        <f>IFERROR(IF(A1333="Ordenes de Compra",VLOOKUP($I1333,'Ordenes de Compra'!$B$2:$E$1712,3,0),"Sin OC"),"Sin dato")</f>
        <v>Sin OC</v>
      </c>
      <c r="S1333" s="1" t="str">
        <f>VLOOKUP($U1333,'Tablas intermedias'!$C$1:$H$222,5,0)</f>
        <v>Programa</v>
      </c>
      <c r="T1333" s="29" t="str">
        <f t="shared" si="61"/>
        <v>OK</v>
      </c>
      <c r="U1333" s="30" t="str">
        <f t="shared" si="62"/>
        <v>DNIC#MS-PVDPVD - PrivadaDNIC#MS - Dirección nacional de integración de coberturas</v>
      </c>
      <c r="V1333" s="1" t="str">
        <f>VLOOKUP(U1333,'Tablas intermedias'!$C$1:$H$222,6,0)</f>
        <v>Si</v>
      </c>
      <c r="W1333" s="1" t="str">
        <f ca="1">IF(O1333&lt;30,"menos de 30 días","más de 30 días")</f>
        <v>menos de 30 días</v>
      </c>
    </row>
    <row r="1334" spans="1:23" ht="14.25" hidden="1" thickTop="1" thickBot="1" x14ac:dyDescent="0.25">
      <c r="A1334" s="17" t="str">
        <f>IF(DetalleExp!H1334='Tablas intermedias'!$A$2,"Ordenes de Compra",IF(DetalleExp!H1334='Tablas intermedias'!$A$3,"Financiamiento Internacional","Legítimo Abono"))</f>
        <v>Legítimo Abono</v>
      </c>
      <c r="B1334" s="7">
        <f>DetalleExp!E1334</f>
        <v>44329</v>
      </c>
      <c r="C1334" s="1" t="str">
        <f>DetalleExp!A1334</f>
        <v>EX-2021-42547165-APN-DD#MS</v>
      </c>
      <c r="D1334" s="1" t="str">
        <f>IF(A1334="Ordenes de Compra",VLOOKUP(C1334,Autogestión!$B$2:$D$5090,3,0),IF(A1334="Legítimo Abono",VLOOKUP(C1334,NoAmpOC!$B$2:$H$988,7,0),"Factura"))</f>
        <v>Factura B</v>
      </c>
      <c r="E1334" s="26" t="str">
        <f>IF(A1334="Ordenes de Compra",VLOOKUP($C1334,Autogestión!$B$2:$G$5090,6,0),IF(A1334="Financiamiento Internacional",VLOOKUP($C1334,FinInt!$B$2:$G$508,6,0),"Legítimo Abono"))</f>
        <v>Legítimo Abono</v>
      </c>
      <c r="F1334" s="26" t="str">
        <f>IF($A1334="Ordenes de Compra","ARS",IF($A1334="Financiamiento Internacional",VLOOKUP($C1334,FinInt!$B$2:$Q$508,15,0),VLOOKUP($C1334,NoAmpOC!$B$2:$T$988,18,0)))</f>
        <v>ARS</v>
      </c>
      <c r="G1334" s="5">
        <f>IF($A1334="Ordenes de Compra",VLOOKUP($C1334,Autogestión!$B$2:$H$5090,7,0),IF($A1334="Financiamiento Internacional",VLOOKUP($C1334,FinInt!$B$2:$Q$1308,16,0),VLOOKUP($C1334,NoAmpOC!$B$2:$T$988,19,0)))</f>
        <v>1095.3599999999999</v>
      </c>
      <c r="H1334" s="5">
        <f t="shared" si="60"/>
        <v>1095.3599999999999</v>
      </c>
      <c r="I1334" s="26" t="str">
        <f>IF($A1334="Ordenes de Compra",VLOOKUP($C1334,Autogestión!$B$2:$J$5090,9,0),IF($A1334="Financiamiento Internacional",VLOOKUP($C1334,FinInt!$B$2:$G$1555,6,0),"Legitimo Abono"))</f>
        <v>Legitimo Abono</v>
      </c>
      <c r="J1334" s="1" t="str">
        <f>IF($A1334="Ordenes de Compra",VLOOKUP($C1334,Autogestión!$B$2:$R$5090,17,0),IF($A1334="Financiamiento Internacional",VLOOKUP($C1334,FinInt!$B$2:$O$1508,14,0),VLOOKUP($C1334,NoAmpOC!$B$2:$R$988,17,0)))</f>
        <v>TELEFONICA DE ARGENTINA</v>
      </c>
      <c r="K1334" s="7" t="str">
        <f>DetalleExp!AP1334</f>
        <v>DCYT#MS-MOVIMIENTO_FONDOS</v>
      </c>
      <c r="L1334" s="7" t="str">
        <f>DetalleExp!AQ1334</f>
        <v>MOVIMIENTO_FONDOS - Movimiento de fondos</v>
      </c>
      <c r="M1334" s="7" t="str">
        <f>DetalleExp!AR1334</f>
        <v>DCYT#MS - Dirección de contabilidad y tesorería</v>
      </c>
      <c r="N1334" s="7">
        <f>DetalleExp!AS1334</f>
        <v>44350</v>
      </c>
      <c r="O1334" s="27">
        <f ca="1">ROUNDUP(TODAY()-N1334,0)</f>
        <v>5</v>
      </c>
      <c r="P1334" s="27">
        <f ca="1">ROUNDUP(TODAY()-B1334,0)</f>
        <v>26</v>
      </c>
      <c r="Q1334" s="1" t="str">
        <f>IFERROR(IF(A1334="Ordenes de Compra",VLOOKUP($E1334,'Ordenes de Compra'!$A$2:$E$1712,5,0),"Sin OC"),"Sin dato")</f>
        <v>Sin OC</v>
      </c>
      <c r="R1334" s="28" t="str">
        <f>IFERROR(IF(A1334="Ordenes de Compra",VLOOKUP($I1334,'Ordenes de Compra'!$B$2:$E$1712,3,0),"Sin OC"),"Sin dato")</f>
        <v>Sin OC</v>
      </c>
      <c r="S1334" s="1" t="str">
        <f>VLOOKUP($U1334,'Tablas intermedias'!$C$1:$H$222,5,0)</f>
        <v>Contabilidad</v>
      </c>
      <c r="T1334" s="29" t="str">
        <f t="shared" si="61"/>
        <v>OK</v>
      </c>
      <c r="U1334" s="30" t="str">
        <f t="shared" si="62"/>
        <v>DCYT#MS-MOVIMIENTO_FONDOSMOVIMIENTO_FONDOS - Movimiento de fondosDCYT#MS - Dirección de contabilidad y tesorería</v>
      </c>
      <c r="V1334" s="1" t="str">
        <f>VLOOKUP(U1334,'Tablas intermedias'!$C$1:$H$222,6,0)</f>
        <v>Si</v>
      </c>
      <c r="W1334" s="1" t="str">
        <f ca="1">IF(O1334&lt;30,"menos de 30 días","más de 30 días")</f>
        <v>menos de 30 días</v>
      </c>
    </row>
    <row r="1335" spans="1:23" ht="14.25" hidden="1" thickTop="1" thickBot="1" x14ac:dyDescent="0.25">
      <c r="A1335" s="17" t="str">
        <f>IF(DetalleExp!H1335='Tablas intermedias'!$A$2,"Ordenes de Compra",IF(DetalleExp!H1335='Tablas intermedias'!$A$3,"Financiamiento Internacional","Legítimo Abono"))</f>
        <v>Legítimo Abono</v>
      </c>
      <c r="B1335" s="7">
        <f>DetalleExp!E1335</f>
        <v>44329</v>
      </c>
      <c r="C1335" s="1" t="str">
        <f>DetalleExp!A1335</f>
        <v>EX-2021-42551433-APN-DD#MS</v>
      </c>
      <c r="D1335" s="1" t="str">
        <f>IF(A1335="Ordenes de Compra",VLOOKUP(C1335,Autogestión!$B$2:$D$5090,3,0),IF(A1335="Legítimo Abono",VLOOKUP(C1335,NoAmpOC!$B$2:$H$988,7,0),"Factura"))</f>
        <v>Factura B</v>
      </c>
      <c r="E1335" s="26" t="str">
        <f>IF(A1335="Ordenes de Compra",VLOOKUP($C1335,Autogestión!$B$2:$G$5090,6,0),IF(A1335="Financiamiento Internacional",VLOOKUP($C1335,FinInt!$B$2:$G$508,6,0),"Legítimo Abono"))</f>
        <v>Legítimo Abono</v>
      </c>
      <c r="F1335" s="26" t="str">
        <f>IF($A1335="Ordenes de Compra","ARS",IF($A1335="Financiamiento Internacional",VLOOKUP($C1335,FinInt!$B$2:$Q$508,15,0),VLOOKUP($C1335,NoAmpOC!$B$2:$T$988,18,0)))</f>
        <v>ARS</v>
      </c>
      <c r="G1335" s="5">
        <f>IF($A1335="Ordenes de Compra",VLOOKUP($C1335,Autogestión!$B$2:$H$5090,7,0),IF($A1335="Financiamiento Internacional",VLOOKUP($C1335,FinInt!$B$2:$Q$1308,16,0),VLOOKUP($C1335,NoAmpOC!$B$2:$T$988,19,0)))</f>
        <v>33880</v>
      </c>
      <c r="H1335" s="5">
        <f t="shared" si="60"/>
        <v>33880</v>
      </c>
      <c r="I1335" s="26" t="str">
        <f>IF($A1335="Ordenes de Compra",VLOOKUP($C1335,Autogestión!$B$2:$J$5090,9,0),IF($A1335="Financiamiento Internacional",VLOOKUP($C1335,FinInt!$B$2:$G$1555,6,0),"Legitimo Abono"))</f>
        <v>Legitimo Abono</v>
      </c>
      <c r="J1335" s="1" t="str">
        <f>IF($A1335="Ordenes de Compra",VLOOKUP($C1335,Autogestión!$B$2:$R$5090,17,0),IF($A1335="Financiamiento Internacional",VLOOKUP($C1335,FinInt!$B$2:$O$1508,14,0),VLOOKUP($C1335,NoAmpOC!$B$2:$R$988,17,0)))</f>
        <v>GONZALO HERNANDEZ</v>
      </c>
      <c r="K1335" s="7" t="str">
        <f>DetalleExp!AP1335</f>
        <v>GGALLARDO</v>
      </c>
      <c r="L1335" s="7" t="str">
        <f>DetalleExp!AQ1335</f>
        <v>IMPORTACIONES - Importaciones</v>
      </c>
      <c r="M1335" s="7" t="str">
        <f>DetalleExp!AR1335</f>
        <v>DGA#MS - Dirección general de administración</v>
      </c>
      <c r="N1335" s="7">
        <f>DetalleExp!AS1335</f>
        <v>44333</v>
      </c>
      <c r="O1335" s="27">
        <f ca="1">ROUNDUP(TODAY()-N1335,0)</f>
        <v>22</v>
      </c>
      <c r="P1335" s="27">
        <f ca="1">ROUNDUP(TODAY()-B1335,0)</f>
        <v>26</v>
      </c>
      <c r="Q1335" s="1" t="str">
        <f>IFERROR(IF(A1335="Ordenes de Compra",VLOOKUP($E1335,'Ordenes de Compra'!$A$2:$E$1712,5,0),"Sin OC"),"Sin dato")</f>
        <v>Sin OC</v>
      </c>
      <c r="R1335" s="28" t="str">
        <f>IFERROR(IF(A1335="Ordenes de Compra",VLOOKUP($I1335,'Ordenes de Compra'!$B$2:$E$1712,3,0),"Sin OC"),"Sin dato")</f>
        <v>Sin OC</v>
      </c>
      <c r="S1335" s="1" t="str">
        <f>VLOOKUP($U1335,'Tablas intermedias'!$C$1:$H$222,5,0)</f>
        <v>DGA</v>
      </c>
      <c r="T1335" s="29" t="str">
        <f t="shared" si="61"/>
        <v>OK</v>
      </c>
      <c r="U1335" s="30" t="str">
        <f t="shared" si="62"/>
        <v>GGALLARDOIMPORTACIONES - ImportacionesDGA#MS - Dirección general de administración</v>
      </c>
      <c r="V1335" s="1" t="str">
        <f>VLOOKUP(U1335,'Tablas intermedias'!$C$1:$H$222,6,0)</f>
        <v>Si</v>
      </c>
      <c r="W1335" s="1" t="str">
        <f ca="1">IF(O1335&lt;30,"menos de 30 días","más de 30 días")</f>
        <v>menos de 30 días</v>
      </c>
    </row>
    <row r="1336" spans="1:23" ht="14.25" hidden="1" thickTop="1" thickBot="1" x14ac:dyDescent="0.25">
      <c r="A1336" s="17" t="str">
        <f>IF(DetalleExp!H1336='Tablas intermedias'!$A$2,"Ordenes de Compra",IF(DetalleExp!H1336='Tablas intermedias'!$A$3,"Financiamiento Internacional","Legítimo Abono"))</f>
        <v>Legítimo Abono</v>
      </c>
      <c r="B1336" s="7">
        <f>DetalleExp!E1336</f>
        <v>44329</v>
      </c>
      <c r="C1336" s="1" t="str">
        <f>DetalleExp!A1336</f>
        <v>EX-2021-42552511-APN-DD#MS</v>
      </c>
      <c r="D1336" s="1" t="str">
        <f>IF(A1336="Ordenes de Compra",VLOOKUP(C1336,Autogestión!$B$2:$D$5090,3,0),IF(A1336="Legítimo Abono",VLOOKUP(C1336,NoAmpOC!$B$2:$H$988,7,0),"Factura"))</f>
        <v>Factura B</v>
      </c>
      <c r="E1336" s="26" t="str">
        <f>IF(A1336="Ordenes de Compra",VLOOKUP($C1336,Autogestión!$B$2:$G$5090,6,0),IF(A1336="Financiamiento Internacional",VLOOKUP($C1336,FinInt!$B$2:$G$508,6,0),"Legítimo Abono"))</f>
        <v>Legítimo Abono</v>
      </c>
      <c r="F1336" s="26" t="str">
        <f>IF($A1336="Ordenes de Compra","ARS",IF($A1336="Financiamiento Internacional",VLOOKUP($C1336,FinInt!$B$2:$Q$508,15,0),VLOOKUP($C1336,NoAmpOC!$B$2:$T$988,18,0)))</f>
        <v>ARS</v>
      </c>
      <c r="G1336" s="5">
        <f>IF($A1336="Ordenes de Compra",VLOOKUP($C1336,Autogestión!$B$2:$H$5090,7,0),IF($A1336="Financiamiento Internacional",VLOOKUP($C1336,FinInt!$B$2:$Q$1308,16,0),VLOOKUP($C1336,NoAmpOC!$B$2:$T$988,19,0)))</f>
        <v>718.93</v>
      </c>
      <c r="H1336" s="5">
        <f t="shared" si="60"/>
        <v>718.93</v>
      </c>
      <c r="I1336" s="26" t="str">
        <f>IF($A1336="Ordenes de Compra",VLOOKUP($C1336,Autogestión!$B$2:$J$5090,9,0),IF($A1336="Financiamiento Internacional",VLOOKUP($C1336,FinInt!$B$2:$G$1555,6,0),"Legitimo Abono"))</f>
        <v>Legitimo Abono</v>
      </c>
      <c r="J1336" s="1" t="str">
        <f>IF($A1336="Ordenes de Compra",VLOOKUP($C1336,Autogestión!$B$2:$R$5090,17,0),IF($A1336="Financiamiento Internacional",VLOOKUP($C1336,FinInt!$B$2:$O$1508,14,0),VLOOKUP($C1336,NoAmpOC!$B$2:$R$988,17,0)))</f>
        <v>TELEFONICA DE ARGENTINA</v>
      </c>
      <c r="K1336" s="7" t="str">
        <f>DetalleExp!AP1336</f>
        <v>CARALVAREZ</v>
      </c>
      <c r="L1336" s="7" t="str">
        <f>DetalleExp!AQ1336</f>
        <v>MOVIMIENTO_FONDOS - Movimiento de fondos</v>
      </c>
      <c r="M1336" s="7" t="str">
        <f>DetalleExp!AR1336</f>
        <v>DCYT#MS - Dirección de contabilidad y tesorería</v>
      </c>
      <c r="N1336" s="7">
        <f>DetalleExp!AS1336</f>
        <v>44350</v>
      </c>
      <c r="O1336" s="27">
        <f ca="1">ROUNDUP(TODAY()-N1336,0)</f>
        <v>5</v>
      </c>
      <c r="P1336" s="27">
        <f ca="1">ROUNDUP(TODAY()-B1336,0)</f>
        <v>26</v>
      </c>
      <c r="Q1336" s="1" t="str">
        <f>IFERROR(IF(A1336="Ordenes de Compra",VLOOKUP($E1336,'Ordenes de Compra'!$A$2:$E$1712,5,0),"Sin OC"),"Sin dato")</f>
        <v>Sin OC</v>
      </c>
      <c r="R1336" s="28" t="str">
        <f>IFERROR(IF(A1336="Ordenes de Compra",VLOOKUP($I1336,'Ordenes de Compra'!$B$2:$E$1712,3,0),"Sin OC"),"Sin dato")</f>
        <v>Sin OC</v>
      </c>
      <c r="S1336" s="1" t="str">
        <f>VLOOKUP($U1336,'Tablas intermedias'!$C$1:$H$222,5,0)</f>
        <v>Contabilidad</v>
      </c>
      <c r="T1336" s="29" t="str">
        <f t="shared" si="61"/>
        <v>OK</v>
      </c>
      <c r="U1336" s="30" t="str">
        <f t="shared" si="62"/>
        <v>CARALVAREZMOVIMIENTO_FONDOS - Movimiento de fondosDCYT#MS - Dirección de contabilidad y tesorería</v>
      </c>
      <c r="V1336" s="1" t="str">
        <f>VLOOKUP(U1336,'Tablas intermedias'!$C$1:$H$222,6,0)</f>
        <v>Si</v>
      </c>
      <c r="W1336" s="1" t="str">
        <f ca="1">IF(O1336&lt;30,"menos de 30 días","más de 30 días")</f>
        <v>menos de 30 días</v>
      </c>
    </row>
    <row r="1337" spans="1:23" ht="14.25" hidden="1" thickTop="1" thickBot="1" x14ac:dyDescent="0.25">
      <c r="A1337" s="17" t="str">
        <f>IF(DetalleExp!H1337='Tablas intermedias'!$A$2,"Ordenes de Compra",IF(DetalleExp!H1337='Tablas intermedias'!$A$3,"Financiamiento Internacional","Legítimo Abono"))</f>
        <v>Legítimo Abono</v>
      </c>
      <c r="B1337" s="7">
        <f>DetalleExp!E1337</f>
        <v>44329</v>
      </c>
      <c r="C1337" s="1" t="str">
        <f>DetalleExp!A1337</f>
        <v>EX-2021-42554082-APN-DD#MS</v>
      </c>
      <c r="D1337" s="1" t="str">
        <f>IF(A1337="Ordenes de Compra",VLOOKUP(C1337,Autogestión!$B$2:$D$5090,3,0),IF(A1337="Legítimo Abono",VLOOKUP(C1337,NoAmpOC!$B$2:$H$988,7,0),"Factura"))</f>
        <v>Factura B</v>
      </c>
      <c r="E1337" s="26" t="str">
        <f>IF(A1337="Ordenes de Compra",VLOOKUP($C1337,Autogestión!$B$2:$G$5090,6,0),IF(A1337="Financiamiento Internacional",VLOOKUP($C1337,FinInt!$B$2:$G$508,6,0),"Legítimo Abono"))</f>
        <v>Legítimo Abono</v>
      </c>
      <c r="F1337" s="26" t="str">
        <f>IF($A1337="Ordenes de Compra","ARS",IF($A1337="Financiamiento Internacional",VLOOKUP($C1337,FinInt!$B$2:$Q$508,15,0),VLOOKUP($C1337,NoAmpOC!$B$2:$T$988,18,0)))</f>
        <v>ARS</v>
      </c>
      <c r="G1337" s="5">
        <f>IF($A1337="Ordenes de Compra",VLOOKUP($C1337,Autogestión!$B$2:$H$5090,7,0),IF($A1337="Financiamiento Internacional",VLOOKUP($C1337,FinInt!$B$2:$Q$1308,16,0),VLOOKUP($C1337,NoAmpOC!$B$2:$T$988,19,0)))</f>
        <v>33880</v>
      </c>
      <c r="H1337" s="5">
        <f t="shared" si="60"/>
        <v>33880</v>
      </c>
      <c r="I1337" s="26" t="str">
        <f>IF($A1337="Ordenes de Compra",VLOOKUP($C1337,Autogestión!$B$2:$J$5090,9,0),IF($A1337="Financiamiento Internacional",VLOOKUP($C1337,FinInt!$B$2:$G$1555,6,0),"Legitimo Abono"))</f>
        <v>Legitimo Abono</v>
      </c>
      <c r="J1337" s="1" t="str">
        <f>IF($A1337="Ordenes de Compra",VLOOKUP($C1337,Autogestión!$B$2:$R$5090,17,0),IF($A1337="Financiamiento Internacional",VLOOKUP($C1337,FinInt!$B$2:$O$1508,14,0),VLOOKUP($C1337,NoAmpOC!$B$2:$R$988,17,0)))</f>
        <v>GONZALO HERNANDEZ</v>
      </c>
      <c r="K1337" s="7" t="str">
        <f>DetalleExp!AP1337</f>
        <v>GABRPEREYRA</v>
      </c>
      <c r="L1337" s="7" t="str">
        <f>DetalleExp!AQ1337</f>
        <v>PVD - Privada</v>
      </c>
      <c r="M1337" s="7" t="str">
        <f>DetalleExp!AR1337</f>
        <v>DNCET#MS - Dirección nacional de control de enfermedades transmisibles</v>
      </c>
      <c r="N1337" s="7">
        <f>DetalleExp!AS1337</f>
        <v>44350</v>
      </c>
      <c r="O1337" s="27">
        <f ca="1">ROUNDUP(TODAY()-N1337,0)</f>
        <v>5</v>
      </c>
      <c r="P1337" s="27">
        <f ca="1">ROUNDUP(TODAY()-B1337,0)</f>
        <v>26</v>
      </c>
      <c r="Q1337" s="1" t="str">
        <f>IFERROR(IF(A1337="Ordenes de Compra",VLOOKUP($E1337,'Ordenes de Compra'!$A$2:$E$1712,5,0),"Sin OC"),"Sin dato")</f>
        <v>Sin OC</v>
      </c>
      <c r="R1337" s="28" t="str">
        <f>IFERROR(IF(A1337="Ordenes de Compra",VLOOKUP($I1337,'Ordenes de Compra'!$B$2:$E$1712,3,0),"Sin OC"),"Sin dato")</f>
        <v>Sin OC</v>
      </c>
      <c r="S1337" s="1" t="str">
        <f>VLOOKUP($U1337,'Tablas intermedias'!$C$1:$H$222,5,0)</f>
        <v>Programa</v>
      </c>
      <c r="T1337" s="29" t="str">
        <f t="shared" si="61"/>
        <v>OK</v>
      </c>
      <c r="U1337" s="30" t="str">
        <f t="shared" si="62"/>
        <v>GABRPEREYRAPVD - PrivadaDNCET#MS - Dirección nacional de control de enfermedades transmisibles</v>
      </c>
      <c r="V1337" s="1" t="str">
        <f>VLOOKUP(U1337,'Tablas intermedias'!$C$1:$H$222,6,0)</f>
        <v>Si</v>
      </c>
      <c r="W1337" s="1" t="str">
        <f ca="1">IF(O1337&lt;30,"menos de 30 días","más de 30 días")</f>
        <v>menos de 30 días</v>
      </c>
    </row>
    <row r="1338" spans="1:23" ht="14.25" hidden="1" thickTop="1" thickBot="1" x14ac:dyDescent="0.25">
      <c r="A1338" s="17" t="str">
        <f>IF(DetalleExp!H1338='Tablas intermedias'!$A$2,"Ordenes de Compra",IF(DetalleExp!H1338='Tablas intermedias'!$A$3,"Financiamiento Internacional","Legítimo Abono"))</f>
        <v>Legítimo Abono</v>
      </c>
      <c r="B1338" s="7">
        <f>DetalleExp!E1338</f>
        <v>44329</v>
      </c>
      <c r="C1338" s="1" t="str">
        <f>DetalleExp!A1338</f>
        <v>EX-2021-42556323-APN-DD#MS</v>
      </c>
      <c r="D1338" s="1" t="str">
        <f>IF(A1338="Ordenes de Compra",VLOOKUP(C1338,Autogestión!$B$2:$D$5090,3,0),IF(A1338="Legítimo Abono",VLOOKUP(C1338,NoAmpOC!$B$2:$H$988,7,0),"Factura"))</f>
        <v>Factura B</v>
      </c>
      <c r="E1338" s="26" t="str">
        <f>IF(A1338="Ordenes de Compra",VLOOKUP($C1338,Autogestión!$B$2:$G$5090,6,0),IF(A1338="Financiamiento Internacional",VLOOKUP($C1338,FinInt!$B$2:$G$508,6,0),"Legítimo Abono"))</f>
        <v>Legítimo Abono</v>
      </c>
      <c r="F1338" s="26" t="str">
        <f>IF($A1338="Ordenes de Compra","ARS",IF($A1338="Financiamiento Internacional",VLOOKUP($C1338,FinInt!$B$2:$Q$508,15,0),VLOOKUP($C1338,NoAmpOC!$B$2:$T$988,18,0)))</f>
        <v>ARS</v>
      </c>
      <c r="G1338" s="5">
        <f>IF($A1338="Ordenes de Compra",VLOOKUP($C1338,Autogestión!$B$2:$H$5090,7,0),IF($A1338="Financiamiento Internacional",VLOOKUP($C1338,FinInt!$B$2:$Q$1308,16,0),VLOOKUP($C1338,NoAmpOC!$B$2:$T$988,19,0)))</f>
        <v>33880</v>
      </c>
      <c r="H1338" s="5">
        <f t="shared" si="60"/>
        <v>33880</v>
      </c>
      <c r="I1338" s="26" t="str">
        <f>IF($A1338="Ordenes de Compra",VLOOKUP($C1338,Autogestión!$B$2:$J$5090,9,0),IF($A1338="Financiamiento Internacional",VLOOKUP($C1338,FinInt!$B$2:$G$1555,6,0),"Legitimo Abono"))</f>
        <v>Legitimo Abono</v>
      </c>
      <c r="J1338" s="1" t="str">
        <f>IF($A1338="Ordenes de Compra",VLOOKUP($C1338,Autogestión!$B$2:$R$5090,17,0),IF($A1338="Financiamiento Internacional",VLOOKUP($C1338,FinInt!$B$2:$O$1508,14,0),VLOOKUP($C1338,NoAmpOC!$B$2:$R$988,17,0)))</f>
        <v>GONZALO HERNANDEZ</v>
      </c>
      <c r="K1338" s="7" t="str">
        <f>DetalleExp!AP1338</f>
        <v>FCARRIZO</v>
      </c>
      <c r="L1338" s="7" t="str">
        <f>DetalleExp!AQ1338</f>
        <v>CONTAB_PPTO - Contabilidad de presupuesto</v>
      </c>
      <c r="M1338" s="7" t="str">
        <f>DetalleExp!AR1338</f>
        <v>DCYT#MS - Dirección de contabilidad y tesorería</v>
      </c>
      <c r="N1338" s="7">
        <f>DetalleExp!AS1338</f>
        <v>44350</v>
      </c>
      <c r="O1338" s="27">
        <f ca="1">ROUNDUP(TODAY()-N1338,0)</f>
        <v>5</v>
      </c>
      <c r="P1338" s="27">
        <f ca="1">ROUNDUP(TODAY()-B1338,0)</f>
        <v>26</v>
      </c>
      <c r="Q1338" s="1" t="str">
        <f>IFERROR(IF(A1338="Ordenes de Compra",VLOOKUP($E1338,'Ordenes de Compra'!$A$2:$E$1712,5,0),"Sin OC"),"Sin dato")</f>
        <v>Sin OC</v>
      </c>
      <c r="R1338" s="28" t="str">
        <f>IFERROR(IF(A1338="Ordenes de Compra",VLOOKUP($I1338,'Ordenes de Compra'!$B$2:$E$1712,3,0),"Sin OC"),"Sin dato")</f>
        <v>Sin OC</v>
      </c>
      <c r="S1338" s="1" t="str">
        <f>VLOOKUP($U1338,'Tablas intermedias'!$C$1:$H$222,5,0)</f>
        <v>Contabilidad</v>
      </c>
      <c r="T1338" s="29" t="str">
        <f t="shared" si="61"/>
        <v>OK</v>
      </c>
      <c r="U1338" s="30" t="str">
        <f t="shared" si="62"/>
        <v>FCARRIZOCONTAB_PPTO - Contabilidad de presupuestoDCYT#MS - Dirección de contabilidad y tesorería</v>
      </c>
      <c r="V1338" s="1" t="str">
        <f>VLOOKUP(U1338,'Tablas intermedias'!$C$1:$H$222,6,0)</f>
        <v>Si</v>
      </c>
      <c r="W1338" s="1" t="str">
        <f ca="1">IF(O1338&lt;30,"menos de 30 días","más de 30 días")</f>
        <v>menos de 30 días</v>
      </c>
    </row>
    <row r="1339" spans="1:23" ht="14.25" hidden="1" thickTop="1" thickBot="1" x14ac:dyDescent="0.25">
      <c r="A1339" s="17" t="str">
        <f>IF(DetalleExp!H1339='Tablas intermedias'!$A$2,"Ordenes de Compra",IF(DetalleExp!H1339='Tablas intermedias'!$A$3,"Financiamiento Internacional","Legítimo Abono"))</f>
        <v>Legítimo Abono</v>
      </c>
      <c r="B1339" s="7">
        <f>DetalleExp!E1339</f>
        <v>44329</v>
      </c>
      <c r="C1339" s="1" t="str">
        <f>DetalleExp!A1339</f>
        <v>EX-2021-42558306-APN-DD#MS</v>
      </c>
      <c r="D1339" s="1" t="str">
        <f>IF(A1339="Ordenes de Compra",VLOOKUP(C1339,Autogestión!$B$2:$D$5090,3,0),IF(A1339="Legítimo Abono",VLOOKUP(C1339,NoAmpOC!$B$2:$H$988,7,0),"Factura"))</f>
        <v>Factura B</v>
      </c>
      <c r="E1339" s="26" t="str">
        <f>IF(A1339="Ordenes de Compra",VLOOKUP($C1339,Autogestión!$B$2:$G$5090,6,0),IF(A1339="Financiamiento Internacional",VLOOKUP($C1339,FinInt!$B$2:$G$508,6,0),"Legítimo Abono"))</f>
        <v>Legítimo Abono</v>
      </c>
      <c r="F1339" s="26" t="str">
        <f>IF($A1339="Ordenes de Compra","ARS",IF($A1339="Financiamiento Internacional",VLOOKUP($C1339,FinInt!$B$2:$Q$508,15,0),VLOOKUP($C1339,NoAmpOC!$B$2:$T$988,18,0)))</f>
        <v>ARS</v>
      </c>
      <c r="G1339" s="5">
        <f>IF($A1339="Ordenes de Compra",VLOOKUP($C1339,Autogestión!$B$2:$H$5090,7,0),IF($A1339="Financiamiento Internacional",VLOOKUP($C1339,FinInt!$B$2:$Q$1308,16,0),VLOOKUP($C1339,NoAmpOC!$B$2:$T$988,19,0)))</f>
        <v>33880</v>
      </c>
      <c r="H1339" s="5">
        <f t="shared" si="60"/>
        <v>33880</v>
      </c>
      <c r="I1339" s="26" t="str">
        <f>IF($A1339="Ordenes de Compra",VLOOKUP($C1339,Autogestión!$B$2:$J$5090,9,0),IF($A1339="Financiamiento Internacional",VLOOKUP($C1339,FinInt!$B$2:$G$1555,6,0),"Legitimo Abono"))</f>
        <v>Legitimo Abono</v>
      </c>
      <c r="J1339" s="1" t="str">
        <f>IF($A1339="Ordenes de Compra",VLOOKUP($C1339,Autogestión!$B$2:$R$5090,17,0),IF($A1339="Financiamiento Internacional",VLOOKUP($C1339,FinInt!$B$2:$O$1508,14,0),VLOOKUP($C1339,NoAmpOC!$B$2:$R$988,17,0)))</f>
        <v>GONZALO HERNANDEZ</v>
      </c>
      <c r="K1339" s="7" t="str">
        <f>DetalleExp!AP1339</f>
        <v>GGALLARDO</v>
      </c>
      <c r="L1339" s="7" t="str">
        <f>DetalleExp!AQ1339</f>
        <v>IMPORTACIONES - Importaciones</v>
      </c>
      <c r="M1339" s="7" t="str">
        <f>DetalleExp!AR1339</f>
        <v>DGA#MS - Dirección general de administración</v>
      </c>
      <c r="N1339" s="7">
        <f>DetalleExp!AS1339</f>
        <v>44333</v>
      </c>
      <c r="O1339" s="27">
        <f ca="1">ROUNDUP(TODAY()-N1339,0)</f>
        <v>22</v>
      </c>
      <c r="P1339" s="27">
        <f ca="1">ROUNDUP(TODAY()-B1339,0)</f>
        <v>26</v>
      </c>
      <c r="Q1339" s="1" t="str">
        <f>IFERROR(IF(A1339="Ordenes de Compra",VLOOKUP($E1339,'Ordenes de Compra'!$A$2:$E$1712,5,0),"Sin OC"),"Sin dato")</f>
        <v>Sin OC</v>
      </c>
      <c r="R1339" s="28" t="str">
        <f>IFERROR(IF(A1339="Ordenes de Compra",VLOOKUP($I1339,'Ordenes de Compra'!$B$2:$E$1712,3,0),"Sin OC"),"Sin dato")</f>
        <v>Sin OC</v>
      </c>
      <c r="S1339" s="1" t="str">
        <f>VLOOKUP($U1339,'Tablas intermedias'!$C$1:$H$222,5,0)</f>
        <v>DGA</v>
      </c>
      <c r="T1339" s="29" t="str">
        <f t="shared" si="61"/>
        <v>OK</v>
      </c>
      <c r="U1339" s="30" t="str">
        <f t="shared" si="62"/>
        <v>GGALLARDOIMPORTACIONES - ImportacionesDGA#MS - Dirección general de administración</v>
      </c>
      <c r="V1339" s="1" t="str">
        <f>VLOOKUP(U1339,'Tablas intermedias'!$C$1:$H$222,6,0)</f>
        <v>Si</v>
      </c>
      <c r="W1339" s="1" t="str">
        <f ca="1">IF(O1339&lt;30,"menos de 30 días","más de 30 días")</f>
        <v>menos de 30 días</v>
      </c>
    </row>
    <row r="1340" spans="1:23" ht="14.25" hidden="1" thickTop="1" thickBot="1" x14ac:dyDescent="0.25">
      <c r="A1340" s="17" t="str">
        <f>IF(DetalleExp!H1340='Tablas intermedias'!$A$2,"Ordenes de Compra",IF(DetalleExp!H1340='Tablas intermedias'!$A$3,"Financiamiento Internacional","Legítimo Abono"))</f>
        <v>Legítimo Abono</v>
      </c>
      <c r="B1340" s="7">
        <f>DetalleExp!E1340</f>
        <v>44329</v>
      </c>
      <c r="C1340" s="1" t="str">
        <f>DetalleExp!A1340</f>
        <v>EX-2021-42563046-APN-DD#MS</v>
      </c>
      <c r="D1340" s="1" t="str">
        <f>IF(A1340="Ordenes de Compra",VLOOKUP(C1340,Autogestión!$B$2:$D$5090,3,0),IF(A1340="Legítimo Abono",VLOOKUP(C1340,NoAmpOC!$B$2:$H$988,7,0),"Factura"))</f>
        <v>Factura B</v>
      </c>
      <c r="E1340" s="26" t="str">
        <f>IF(A1340="Ordenes de Compra",VLOOKUP($C1340,Autogestión!$B$2:$G$5090,6,0),IF(A1340="Financiamiento Internacional",VLOOKUP($C1340,FinInt!$B$2:$G$508,6,0),"Legítimo Abono"))</f>
        <v>Legítimo Abono</v>
      </c>
      <c r="F1340" s="26" t="str">
        <f>IF($A1340="Ordenes de Compra","ARS",IF($A1340="Financiamiento Internacional",VLOOKUP($C1340,FinInt!$B$2:$Q$508,15,0),VLOOKUP($C1340,NoAmpOC!$B$2:$T$988,18,0)))</f>
        <v>ARS</v>
      </c>
      <c r="G1340" s="5">
        <f>IF($A1340="Ordenes de Compra",VLOOKUP($C1340,Autogestión!$B$2:$H$5090,7,0),IF($A1340="Financiamiento Internacional",VLOOKUP($C1340,FinInt!$B$2:$Q$1308,16,0),VLOOKUP($C1340,NoAmpOC!$B$2:$T$988,19,0)))</f>
        <v>33880</v>
      </c>
      <c r="H1340" s="5">
        <f t="shared" si="60"/>
        <v>33880</v>
      </c>
      <c r="I1340" s="26" t="str">
        <f>IF($A1340="Ordenes de Compra",VLOOKUP($C1340,Autogestión!$B$2:$J$5090,9,0),IF($A1340="Financiamiento Internacional",VLOOKUP($C1340,FinInt!$B$2:$G$1555,6,0),"Legitimo Abono"))</f>
        <v>Legitimo Abono</v>
      </c>
      <c r="J1340" s="1" t="str">
        <f>IF($A1340="Ordenes de Compra",VLOOKUP($C1340,Autogestión!$B$2:$R$5090,17,0),IF($A1340="Financiamiento Internacional",VLOOKUP($C1340,FinInt!$B$2:$O$1508,14,0),VLOOKUP($C1340,NoAmpOC!$B$2:$R$988,17,0)))</f>
        <v>GONZALO HERNANDEZ</v>
      </c>
      <c r="K1340" s="7" t="str">
        <f>DetalleExp!AP1340</f>
        <v>GGALLARDO</v>
      </c>
      <c r="L1340" s="7" t="str">
        <f>DetalleExp!AQ1340</f>
        <v>IMPORTACIONES - Importaciones</v>
      </c>
      <c r="M1340" s="7" t="str">
        <f>DetalleExp!AR1340</f>
        <v>DGA#MS - Dirección general de administración</v>
      </c>
      <c r="N1340" s="7">
        <f>DetalleExp!AS1340</f>
        <v>44333</v>
      </c>
      <c r="O1340" s="27">
        <f ca="1">ROUNDUP(TODAY()-N1340,0)</f>
        <v>22</v>
      </c>
      <c r="P1340" s="27">
        <f ca="1">ROUNDUP(TODAY()-B1340,0)</f>
        <v>26</v>
      </c>
      <c r="Q1340" s="1" t="str">
        <f>IFERROR(IF(A1340="Ordenes de Compra",VLOOKUP($E1340,'Ordenes de Compra'!$A$2:$E$1712,5,0),"Sin OC"),"Sin dato")</f>
        <v>Sin OC</v>
      </c>
      <c r="R1340" s="28" t="str">
        <f>IFERROR(IF(A1340="Ordenes de Compra",VLOOKUP($I1340,'Ordenes de Compra'!$B$2:$E$1712,3,0),"Sin OC"),"Sin dato")</f>
        <v>Sin OC</v>
      </c>
      <c r="S1340" s="1" t="str">
        <f>VLOOKUP($U1340,'Tablas intermedias'!$C$1:$H$222,5,0)</f>
        <v>DGA</v>
      </c>
      <c r="T1340" s="29" t="str">
        <f t="shared" si="61"/>
        <v>OK</v>
      </c>
      <c r="U1340" s="30" t="str">
        <f t="shared" si="62"/>
        <v>GGALLARDOIMPORTACIONES - ImportacionesDGA#MS - Dirección general de administración</v>
      </c>
      <c r="V1340" s="1" t="str">
        <f>VLOOKUP(U1340,'Tablas intermedias'!$C$1:$H$222,6,0)</f>
        <v>Si</v>
      </c>
      <c r="W1340" s="1" t="str">
        <f ca="1">IF(O1340&lt;30,"menos de 30 días","más de 30 días")</f>
        <v>menos de 30 días</v>
      </c>
    </row>
    <row r="1341" spans="1:23" ht="14.25" hidden="1" thickTop="1" thickBot="1" x14ac:dyDescent="0.25">
      <c r="A1341" s="17" t="str">
        <f>IF(DetalleExp!H1341='Tablas intermedias'!$A$2,"Ordenes de Compra",IF(DetalleExp!H1341='Tablas intermedias'!$A$3,"Financiamiento Internacional","Legítimo Abono"))</f>
        <v>Legítimo Abono</v>
      </c>
      <c r="B1341" s="7">
        <f>DetalleExp!E1341</f>
        <v>44329</v>
      </c>
      <c r="C1341" s="1" t="str">
        <f>DetalleExp!A1341</f>
        <v>EX-2021-42564956-APN-DD#MS</v>
      </c>
      <c r="D1341" s="1" t="str">
        <f>IF(A1341="Ordenes de Compra",VLOOKUP(C1341,Autogestión!$B$2:$D$5090,3,0),IF(A1341="Legítimo Abono",VLOOKUP(C1341,NoAmpOC!$B$2:$H$988,7,0),"Factura"))</f>
        <v>Factura B</v>
      </c>
      <c r="E1341" s="26" t="str">
        <f>IF(A1341="Ordenes de Compra",VLOOKUP($C1341,Autogestión!$B$2:$G$5090,6,0),IF(A1341="Financiamiento Internacional",VLOOKUP($C1341,FinInt!$B$2:$G$508,6,0),"Legítimo Abono"))</f>
        <v>Legítimo Abono</v>
      </c>
      <c r="F1341" s="26" t="str">
        <f>IF($A1341="Ordenes de Compra","ARS",IF($A1341="Financiamiento Internacional",VLOOKUP($C1341,FinInt!$B$2:$Q$508,15,0),VLOOKUP($C1341,NoAmpOC!$B$2:$T$988,18,0)))</f>
        <v>ARS</v>
      </c>
      <c r="G1341" s="5">
        <f>IF($A1341="Ordenes de Compra",VLOOKUP($C1341,Autogestión!$B$2:$H$5090,7,0),IF($A1341="Financiamiento Internacional",VLOOKUP($C1341,FinInt!$B$2:$Q$1308,16,0),VLOOKUP($C1341,NoAmpOC!$B$2:$T$988,19,0)))</f>
        <v>33880</v>
      </c>
      <c r="H1341" s="5">
        <f t="shared" si="60"/>
        <v>33880</v>
      </c>
      <c r="I1341" s="26" t="str">
        <f>IF($A1341="Ordenes de Compra",VLOOKUP($C1341,Autogestión!$B$2:$J$5090,9,0),IF($A1341="Financiamiento Internacional",VLOOKUP($C1341,FinInt!$B$2:$G$1555,6,0),"Legitimo Abono"))</f>
        <v>Legitimo Abono</v>
      </c>
      <c r="J1341" s="1" t="str">
        <f>IF($A1341="Ordenes de Compra",VLOOKUP($C1341,Autogestión!$B$2:$R$5090,17,0),IF($A1341="Financiamiento Internacional",VLOOKUP($C1341,FinInt!$B$2:$O$1508,14,0),VLOOKUP($C1341,NoAmpOC!$B$2:$R$988,17,0)))</f>
        <v>GONZALO HERNANDEZ</v>
      </c>
      <c r="K1341" s="7" t="str">
        <f>DetalleExp!AP1341</f>
        <v>LPLAGER</v>
      </c>
      <c r="L1341" s="7" t="str">
        <f>DetalleExp!AQ1341</f>
        <v>DESPACHO - Despacho</v>
      </c>
      <c r="M1341" s="7" t="str">
        <f>DetalleExp!AR1341</f>
        <v>SAS#MS - Secretaría de acceso a la salud</v>
      </c>
      <c r="N1341" s="7">
        <f>DetalleExp!AS1341</f>
        <v>44350</v>
      </c>
      <c r="O1341" s="27">
        <f ca="1">ROUNDUP(TODAY()-N1341,0)</f>
        <v>5</v>
      </c>
      <c r="P1341" s="27">
        <f ca="1">ROUNDUP(TODAY()-B1341,0)</f>
        <v>26</v>
      </c>
      <c r="Q1341" s="1" t="str">
        <f>IFERROR(IF(A1341="Ordenes de Compra",VLOOKUP($E1341,'Ordenes de Compra'!$A$2:$E$1712,5,0),"Sin OC"),"Sin dato")</f>
        <v>Sin OC</v>
      </c>
      <c r="R1341" s="28" t="str">
        <f>IFERROR(IF(A1341="Ordenes de Compra",VLOOKUP($I1341,'Ordenes de Compra'!$B$2:$E$1712,3,0),"Sin OC"),"Sin dato")</f>
        <v>Sin OC</v>
      </c>
      <c r="S1341" s="1" t="str">
        <f>VLOOKUP($U1341,'Tablas intermedias'!$C$1:$H$222,5,0)</f>
        <v>Programa</v>
      </c>
      <c r="T1341" s="29" t="str">
        <f t="shared" si="61"/>
        <v>OK</v>
      </c>
      <c r="U1341" s="30" t="str">
        <f t="shared" si="62"/>
        <v>LPLAGERDESPACHO - DespachoSAS#MS - Secretaría de acceso a la salud</v>
      </c>
      <c r="V1341" s="1" t="str">
        <f>VLOOKUP(U1341,'Tablas intermedias'!$C$1:$H$222,6,0)</f>
        <v>Si</v>
      </c>
      <c r="W1341" s="1" t="str">
        <f ca="1">IF(O1341&lt;30,"menos de 30 días","más de 30 días")</f>
        <v>menos de 30 días</v>
      </c>
    </row>
    <row r="1342" spans="1:23" ht="14.25" hidden="1" thickTop="1" thickBot="1" x14ac:dyDescent="0.25">
      <c r="A1342" s="17" t="str">
        <f>IF(DetalleExp!H1342='Tablas intermedias'!$A$2,"Ordenes de Compra",IF(DetalleExp!H1342='Tablas intermedias'!$A$3,"Financiamiento Internacional","Legítimo Abono"))</f>
        <v>Ordenes de Compra</v>
      </c>
      <c r="B1342" s="7">
        <f>DetalleExp!E1342</f>
        <v>44329</v>
      </c>
      <c r="C1342" s="1" t="str">
        <f>DetalleExp!A1342</f>
        <v>EX-2021-42566570-APN-DCYT#MS</v>
      </c>
      <c r="D1342" s="1" t="str">
        <f>IF(A1342="Ordenes de Compra",VLOOKUP(C1342,Autogestión!$B$2:$D$5090,3,0),IF(A1342="Legítimo Abono",VLOOKUP(C1342,NoAmpOC!$B$2:$H$988,7,0),"Factura"))</f>
        <v>Factura</v>
      </c>
      <c r="E1342" s="26" t="str">
        <f>IF(A1342="Ordenes de Compra",VLOOKUP($C1342,Autogestión!$B$2:$G$5090,6,0),IF(A1342="Financiamiento Internacional",VLOOKUP($C1342,FinInt!$B$2:$G$508,6,0),"Legítimo Abono"))</f>
        <v>80-0056-CDI19</v>
      </c>
      <c r="F1342" s="26" t="str">
        <f>IF($A1342="Ordenes de Compra","ARS",IF($A1342="Financiamiento Internacional",VLOOKUP($C1342,FinInt!$B$2:$Q$508,15,0),VLOOKUP($C1342,NoAmpOC!$B$2:$T$988,18,0)))</f>
        <v>ARS</v>
      </c>
      <c r="G1342" s="5">
        <f>IF($A1342="Ordenes de Compra",VLOOKUP($C1342,Autogestión!$B$2:$H$5090,7,0),IF($A1342="Financiamiento Internacional",VLOOKUP($C1342,FinInt!$B$2:$Q$1308,16,0),VLOOKUP($C1342,NoAmpOC!$B$2:$T$988,19,0)))</f>
        <v>206076.48</v>
      </c>
      <c r="H1342" s="5">
        <f t="shared" si="60"/>
        <v>206076.48</v>
      </c>
      <c r="I1342" s="26" t="str">
        <f>IF($A1342="Ordenes de Compra",VLOOKUP($C1342,Autogestión!$B$2:$J$5090,9,0),IF($A1342="Financiamiento Internacional",VLOOKUP($C1342,FinInt!$B$2:$G$1555,6,0),"Legitimo Abono"))</f>
        <v>80-1019-OC20</v>
      </c>
      <c r="J1342" s="1" t="str">
        <f>IF($A1342="Ordenes de Compra",VLOOKUP($C1342,Autogestión!$B$2:$R$5090,17,0),IF($A1342="Financiamiento Internacional",VLOOKUP($C1342,FinInt!$B$2:$O$1508,14,0),VLOOKUP($C1342,NoAmpOC!$B$2:$R$988,17,0)))</f>
        <v>Pfizer S.R.L.</v>
      </c>
      <c r="K1342" s="7" t="str">
        <f>DetalleExp!AP1342</f>
        <v>KAGARCIA</v>
      </c>
      <c r="L1342" s="7" t="str">
        <f>DetalleExp!AQ1342</f>
        <v>LIQUIDACION_GASTOS - Liquidación de gastos</v>
      </c>
      <c r="M1342" s="7" t="str">
        <f>DetalleExp!AR1342</f>
        <v>DCYT#MS - Dirección de contabilidad y tesorería</v>
      </c>
      <c r="N1342" s="7">
        <f>DetalleExp!AS1342</f>
        <v>44350</v>
      </c>
      <c r="O1342" s="27">
        <f ca="1">ROUNDUP(TODAY()-N1342,0)</f>
        <v>5</v>
      </c>
      <c r="P1342" s="27">
        <f ca="1">ROUNDUP(TODAY()-B1342,0)</f>
        <v>26</v>
      </c>
      <c r="Q1342" s="1" t="str">
        <f>IFERROR(IF(A1342="Ordenes de Compra",VLOOKUP($E1342,'Ordenes de Compra'!$A$2:$E$1712,5,0),"Sin OC"),"Sin dato")</f>
        <v>17.0.0.48.0</v>
      </c>
      <c r="R1342" s="28">
        <f>IFERROR(IF(A1342="Ordenes de Compra",VLOOKUP($I1342,'Ordenes de Compra'!$B$2:$E$1712,3,0),"Sin OC"),"Sin dato")</f>
        <v>10509900.48</v>
      </c>
      <c r="S1342" s="1" t="str">
        <f>VLOOKUP($U1342,'Tablas intermedias'!$C$1:$H$222,5,0)</f>
        <v>Contabilidad</v>
      </c>
      <c r="T1342" s="29" t="str">
        <f t="shared" si="61"/>
        <v>OK</v>
      </c>
      <c r="U1342" s="30" t="str">
        <f t="shared" si="62"/>
        <v>KAGARCIALIQUIDACION_GASTOS - Liquidación de gastosDCYT#MS - Dirección de contabilidad y tesorería</v>
      </c>
      <c r="V1342" s="1" t="str">
        <f>VLOOKUP(U1342,'Tablas intermedias'!$C$1:$H$222,6,0)</f>
        <v>Si</v>
      </c>
      <c r="W1342" s="1" t="str">
        <f ca="1">IF(O1342&lt;30,"menos de 30 días","más de 30 días")</f>
        <v>menos de 30 días</v>
      </c>
    </row>
    <row r="1343" spans="1:23" ht="14.25" hidden="1" thickTop="1" thickBot="1" x14ac:dyDescent="0.25">
      <c r="A1343" s="17" t="str">
        <f>IF(DetalleExp!H1343='Tablas intermedias'!$A$2,"Ordenes de Compra",IF(DetalleExp!H1343='Tablas intermedias'!$A$3,"Financiamiento Internacional","Legítimo Abono"))</f>
        <v>Legítimo Abono</v>
      </c>
      <c r="B1343" s="7">
        <f>DetalleExp!E1343</f>
        <v>44329</v>
      </c>
      <c r="C1343" s="1" t="str">
        <f>DetalleExp!A1343</f>
        <v>EX-2021-42566902-APN-DD#MS</v>
      </c>
      <c r="D1343" s="1" t="str">
        <f>IF(A1343="Ordenes de Compra",VLOOKUP(C1343,Autogestión!$B$2:$D$5090,3,0),IF(A1343="Legítimo Abono",VLOOKUP(C1343,NoAmpOC!$B$2:$H$988,7,0),"Factura"))</f>
        <v>Factura B</v>
      </c>
      <c r="E1343" s="26" t="str">
        <f>IF(A1343="Ordenes de Compra",VLOOKUP($C1343,Autogestión!$B$2:$G$5090,6,0),IF(A1343="Financiamiento Internacional",VLOOKUP($C1343,FinInt!$B$2:$G$508,6,0),"Legítimo Abono"))</f>
        <v>Legítimo Abono</v>
      </c>
      <c r="F1343" s="26" t="str">
        <f>IF($A1343="Ordenes de Compra","ARS",IF($A1343="Financiamiento Internacional",VLOOKUP($C1343,FinInt!$B$2:$Q$508,15,0),VLOOKUP($C1343,NoAmpOC!$B$2:$T$988,18,0)))</f>
        <v>ARS</v>
      </c>
      <c r="G1343" s="5">
        <f>IF($A1343="Ordenes de Compra",VLOOKUP($C1343,Autogestión!$B$2:$H$5090,7,0),IF($A1343="Financiamiento Internacional",VLOOKUP($C1343,FinInt!$B$2:$Q$1308,16,0),VLOOKUP($C1343,NoAmpOC!$B$2:$T$988,19,0)))</f>
        <v>33880</v>
      </c>
      <c r="H1343" s="5">
        <f t="shared" si="60"/>
        <v>33880</v>
      </c>
      <c r="I1343" s="26" t="str">
        <f>IF($A1343="Ordenes de Compra",VLOOKUP($C1343,Autogestión!$B$2:$J$5090,9,0),IF($A1343="Financiamiento Internacional",VLOOKUP($C1343,FinInt!$B$2:$G$1555,6,0),"Legitimo Abono"))</f>
        <v>Legitimo Abono</v>
      </c>
      <c r="J1343" s="1" t="str">
        <f>IF($A1343="Ordenes de Compra",VLOOKUP($C1343,Autogestión!$B$2:$R$5090,17,0),IF($A1343="Financiamiento Internacional",VLOOKUP($C1343,FinInt!$B$2:$O$1508,14,0),VLOOKUP($C1343,NoAmpOC!$B$2:$R$988,17,0)))</f>
        <v>GONZALO HERNANDEZ</v>
      </c>
      <c r="K1343" s="7" t="str">
        <f>DetalleExp!AP1343</f>
        <v>GGALLARDO</v>
      </c>
      <c r="L1343" s="7" t="str">
        <f>DetalleExp!AQ1343</f>
        <v>IMPORTACIONES - Importaciones</v>
      </c>
      <c r="M1343" s="7" t="str">
        <f>DetalleExp!AR1343</f>
        <v>DGA#MS - Dirección general de administración</v>
      </c>
      <c r="N1343" s="7">
        <f>DetalleExp!AS1343</f>
        <v>44333</v>
      </c>
      <c r="O1343" s="27">
        <f ca="1">ROUNDUP(TODAY()-N1343,0)</f>
        <v>22</v>
      </c>
      <c r="P1343" s="27">
        <f ca="1">ROUNDUP(TODAY()-B1343,0)</f>
        <v>26</v>
      </c>
      <c r="Q1343" s="1" t="str">
        <f>IFERROR(IF(A1343="Ordenes de Compra",VLOOKUP($E1343,'Ordenes de Compra'!$A$2:$E$1712,5,0),"Sin OC"),"Sin dato")</f>
        <v>Sin OC</v>
      </c>
      <c r="R1343" s="28" t="str">
        <f>IFERROR(IF(A1343="Ordenes de Compra",VLOOKUP($I1343,'Ordenes de Compra'!$B$2:$E$1712,3,0),"Sin OC"),"Sin dato")</f>
        <v>Sin OC</v>
      </c>
      <c r="S1343" s="1" t="str">
        <f>VLOOKUP($U1343,'Tablas intermedias'!$C$1:$H$222,5,0)</f>
        <v>DGA</v>
      </c>
      <c r="T1343" s="29" t="str">
        <f t="shared" si="61"/>
        <v>OK</v>
      </c>
      <c r="U1343" s="30" t="str">
        <f t="shared" si="62"/>
        <v>GGALLARDOIMPORTACIONES - ImportacionesDGA#MS - Dirección general de administración</v>
      </c>
      <c r="V1343" s="1" t="str">
        <f>VLOOKUP(U1343,'Tablas intermedias'!$C$1:$H$222,6,0)</f>
        <v>Si</v>
      </c>
      <c r="W1343" s="1" t="str">
        <f ca="1">IF(O1343&lt;30,"menos de 30 días","más de 30 días")</f>
        <v>menos de 30 días</v>
      </c>
    </row>
    <row r="1344" spans="1:23" ht="14.25" hidden="1" thickTop="1" thickBot="1" x14ac:dyDescent="0.25">
      <c r="A1344" s="17" t="str">
        <f>IF(DetalleExp!H1344='Tablas intermedias'!$A$2,"Ordenes de Compra",IF(DetalleExp!H1344='Tablas intermedias'!$A$3,"Financiamiento Internacional","Legítimo Abono"))</f>
        <v>Legítimo Abono</v>
      </c>
      <c r="B1344" s="7">
        <f>DetalleExp!E1344</f>
        <v>44329</v>
      </c>
      <c r="C1344" s="1" t="str">
        <f>DetalleExp!A1344</f>
        <v>EX-2021-42569647-APN-DD#MS</v>
      </c>
      <c r="D1344" s="1" t="str">
        <f>IF(A1344="Ordenes de Compra",VLOOKUP(C1344,Autogestión!$B$2:$D$5090,3,0),IF(A1344="Legítimo Abono",VLOOKUP(C1344,NoAmpOC!$B$2:$H$988,7,0),"Factura"))</f>
        <v>Factura B</v>
      </c>
      <c r="E1344" s="26" t="str">
        <f>IF(A1344="Ordenes de Compra",VLOOKUP($C1344,Autogestión!$B$2:$G$5090,6,0),IF(A1344="Financiamiento Internacional",VLOOKUP($C1344,FinInt!$B$2:$G$508,6,0),"Legítimo Abono"))</f>
        <v>Legítimo Abono</v>
      </c>
      <c r="F1344" s="26" t="str">
        <f>IF($A1344="Ordenes de Compra","ARS",IF($A1344="Financiamiento Internacional",VLOOKUP($C1344,FinInt!$B$2:$Q$508,15,0),VLOOKUP($C1344,NoAmpOC!$B$2:$T$988,18,0)))</f>
        <v>ARS</v>
      </c>
      <c r="G1344" s="5">
        <f>IF($A1344="Ordenes de Compra",VLOOKUP($C1344,Autogestión!$B$2:$H$5090,7,0),IF($A1344="Financiamiento Internacional",VLOOKUP($C1344,FinInt!$B$2:$Q$1308,16,0),VLOOKUP($C1344,NoAmpOC!$B$2:$T$988,19,0)))</f>
        <v>33880</v>
      </c>
      <c r="H1344" s="5">
        <f t="shared" si="60"/>
        <v>33880</v>
      </c>
      <c r="I1344" s="26" t="str">
        <f>IF($A1344="Ordenes de Compra",VLOOKUP($C1344,Autogestión!$B$2:$J$5090,9,0),IF($A1344="Financiamiento Internacional",VLOOKUP($C1344,FinInt!$B$2:$G$1555,6,0),"Legitimo Abono"))</f>
        <v>Legitimo Abono</v>
      </c>
      <c r="J1344" s="1" t="str">
        <f>IF($A1344="Ordenes de Compra",VLOOKUP($C1344,Autogestión!$B$2:$R$5090,17,0),IF($A1344="Financiamiento Internacional",VLOOKUP($C1344,FinInt!$B$2:$O$1508,14,0),VLOOKUP($C1344,NoAmpOC!$B$2:$R$988,17,0)))</f>
        <v>GONZALO HERNANDEZ</v>
      </c>
      <c r="K1344" s="7" t="str">
        <f>DetalleExp!AP1344</f>
        <v>DGA#MS-IMPORTACIONES</v>
      </c>
      <c r="L1344" s="7" t="str">
        <f>DetalleExp!AQ1344</f>
        <v>IMPORTACIONES - Importaciones</v>
      </c>
      <c r="M1344" s="7" t="str">
        <f>DetalleExp!AR1344</f>
        <v>DGA#MS - Dirección general de administración</v>
      </c>
      <c r="N1344" s="7">
        <f>DetalleExp!AS1344</f>
        <v>44347</v>
      </c>
      <c r="O1344" s="27">
        <f ca="1">ROUNDUP(TODAY()-N1344,0)</f>
        <v>8</v>
      </c>
      <c r="P1344" s="27">
        <f ca="1">ROUNDUP(TODAY()-B1344,0)</f>
        <v>26</v>
      </c>
      <c r="Q1344" s="1" t="str">
        <f>IFERROR(IF(A1344="Ordenes de Compra",VLOOKUP($E1344,'Ordenes de Compra'!$A$2:$E$1712,5,0),"Sin OC"),"Sin dato")</f>
        <v>Sin OC</v>
      </c>
      <c r="R1344" s="28" t="str">
        <f>IFERROR(IF(A1344="Ordenes de Compra",VLOOKUP($I1344,'Ordenes de Compra'!$B$2:$E$1712,3,0),"Sin OC"),"Sin dato")</f>
        <v>Sin OC</v>
      </c>
      <c r="S1344" s="1" t="str">
        <f>VLOOKUP($U1344,'Tablas intermedias'!$C$1:$H$222,5,0)</f>
        <v>DGA</v>
      </c>
      <c r="T1344" s="29" t="str">
        <f t="shared" si="61"/>
        <v>OK</v>
      </c>
      <c r="U1344" s="30" t="str">
        <f t="shared" si="62"/>
        <v>DGA#MS-IMPORTACIONESIMPORTACIONES - ImportacionesDGA#MS - Dirección general de administración</v>
      </c>
      <c r="V1344" s="1" t="str">
        <f>VLOOKUP(U1344,'Tablas intermedias'!$C$1:$H$222,6,0)</f>
        <v>Si</v>
      </c>
      <c r="W1344" s="1" t="str">
        <f ca="1">IF(O1344&lt;30,"menos de 30 días","más de 30 días")</f>
        <v>menos de 30 días</v>
      </c>
    </row>
    <row r="1345" spans="1:23" ht="14.25" hidden="1" thickTop="1" thickBot="1" x14ac:dyDescent="0.25">
      <c r="A1345" s="17" t="str">
        <f>IF(DetalleExp!H1345='Tablas intermedias'!$A$2,"Ordenes de Compra",IF(DetalleExp!H1345='Tablas intermedias'!$A$3,"Financiamiento Internacional","Legítimo Abono"))</f>
        <v>Legítimo Abono</v>
      </c>
      <c r="B1345" s="7">
        <f>DetalleExp!E1345</f>
        <v>44329</v>
      </c>
      <c r="C1345" s="1" t="str">
        <f>DetalleExp!A1345</f>
        <v>EX-2021-42571411-APN-DD#MS</v>
      </c>
      <c r="D1345" s="1" t="str">
        <f>IF(A1345="Ordenes de Compra",VLOOKUP(C1345,Autogestión!$B$2:$D$5090,3,0),IF(A1345="Legítimo Abono",VLOOKUP(C1345,NoAmpOC!$B$2:$H$988,7,0),"Factura"))</f>
        <v>Factura B</v>
      </c>
      <c r="E1345" s="26" t="str">
        <f>IF(A1345="Ordenes de Compra",VLOOKUP($C1345,Autogestión!$B$2:$G$5090,6,0),IF(A1345="Financiamiento Internacional",VLOOKUP($C1345,FinInt!$B$2:$G$508,6,0),"Legítimo Abono"))</f>
        <v>Legítimo Abono</v>
      </c>
      <c r="F1345" s="26" t="str">
        <f>IF($A1345="Ordenes de Compra","ARS",IF($A1345="Financiamiento Internacional",VLOOKUP($C1345,FinInt!$B$2:$Q$508,15,0),VLOOKUP($C1345,NoAmpOC!$B$2:$T$988,18,0)))</f>
        <v>ARS</v>
      </c>
      <c r="G1345" s="5">
        <f>IF($A1345="Ordenes de Compra",VLOOKUP($C1345,Autogestión!$B$2:$H$5090,7,0),IF($A1345="Financiamiento Internacional",VLOOKUP($C1345,FinInt!$B$2:$Q$1308,16,0),VLOOKUP($C1345,NoAmpOC!$B$2:$T$988,19,0)))</f>
        <v>33880</v>
      </c>
      <c r="H1345" s="5">
        <f t="shared" si="60"/>
        <v>33880</v>
      </c>
      <c r="I1345" s="26" t="str">
        <f>IF($A1345="Ordenes de Compra",VLOOKUP($C1345,Autogestión!$B$2:$J$5090,9,0),IF($A1345="Financiamiento Internacional",VLOOKUP($C1345,FinInt!$B$2:$G$1555,6,0),"Legitimo Abono"))</f>
        <v>Legitimo Abono</v>
      </c>
      <c r="J1345" s="1" t="str">
        <f>IF($A1345="Ordenes de Compra",VLOOKUP($C1345,Autogestión!$B$2:$R$5090,17,0),IF($A1345="Financiamiento Internacional",VLOOKUP($C1345,FinInt!$B$2:$O$1508,14,0),VLOOKUP($C1345,NoAmpOC!$B$2:$R$988,17,0)))</f>
        <v>GONZALO HERNANDEZ</v>
      </c>
      <c r="K1345" s="7" t="str">
        <f>DetalleExp!AP1345</f>
        <v>GGALLARDO</v>
      </c>
      <c r="L1345" s="7" t="str">
        <f>DetalleExp!AQ1345</f>
        <v>IMPORTACIONES - Importaciones</v>
      </c>
      <c r="M1345" s="7" t="str">
        <f>DetalleExp!AR1345</f>
        <v>DGA#MS - Dirección general de administración</v>
      </c>
      <c r="N1345" s="7">
        <f>DetalleExp!AS1345</f>
        <v>44333</v>
      </c>
      <c r="O1345" s="27">
        <f ca="1">ROUNDUP(TODAY()-N1345,0)</f>
        <v>22</v>
      </c>
      <c r="P1345" s="27">
        <f ca="1">ROUNDUP(TODAY()-B1345,0)</f>
        <v>26</v>
      </c>
      <c r="Q1345" s="1" t="str">
        <f>IFERROR(IF(A1345="Ordenes de Compra",VLOOKUP($E1345,'Ordenes de Compra'!$A$2:$E$1712,5,0),"Sin OC"),"Sin dato")</f>
        <v>Sin OC</v>
      </c>
      <c r="R1345" s="28" t="str">
        <f>IFERROR(IF(A1345="Ordenes de Compra",VLOOKUP($I1345,'Ordenes de Compra'!$B$2:$E$1712,3,0),"Sin OC"),"Sin dato")</f>
        <v>Sin OC</v>
      </c>
      <c r="S1345" s="1" t="str">
        <f>VLOOKUP($U1345,'Tablas intermedias'!$C$1:$H$222,5,0)</f>
        <v>DGA</v>
      </c>
      <c r="T1345" s="29" t="str">
        <f t="shared" si="61"/>
        <v>OK</v>
      </c>
      <c r="U1345" s="30" t="str">
        <f t="shared" si="62"/>
        <v>GGALLARDOIMPORTACIONES - ImportacionesDGA#MS - Dirección general de administración</v>
      </c>
      <c r="V1345" s="1" t="str">
        <f>VLOOKUP(U1345,'Tablas intermedias'!$C$1:$H$222,6,0)</f>
        <v>Si</v>
      </c>
      <c r="W1345" s="1" t="str">
        <f ca="1">IF(O1345&lt;30,"menos de 30 días","más de 30 días")</f>
        <v>menos de 30 días</v>
      </c>
    </row>
    <row r="1346" spans="1:23" ht="14.25" hidden="1" thickTop="1" thickBot="1" x14ac:dyDescent="0.25">
      <c r="A1346" s="17" t="str">
        <f>IF(DetalleExp!H1346='Tablas intermedias'!$A$2,"Ordenes de Compra",IF(DetalleExp!H1346='Tablas intermedias'!$A$3,"Financiamiento Internacional","Legítimo Abono"))</f>
        <v>Legítimo Abono</v>
      </c>
      <c r="B1346" s="7">
        <f>DetalleExp!E1346</f>
        <v>44329</v>
      </c>
      <c r="C1346" s="1" t="str">
        <f>DetalleExp!A1346</f>
        <v>EX-2021-42574269-APN-DD#MS</v>
      </c>
      <c r="D1346" s="1" t="str">
        <f>IF(A1346="Ordenes de Compra",VLOOKUP(C1346,Autogestión!$B$2:$D$5090,3,0),IF(A1346="Legítimo Abono",VLOOKUP(C1346,NoAmpOC!$B$2:$H$988,7,0),"Factura"))</f>
        <v>Factura B</v>
      </c>
      <c r="E1346" s="26" t="str">
        <f>IF(A1346="Ordenes de Compra",VLOOKUP($C1346,Autogestión!$B$2:$G$5090,6,0),IF(A1346="Financiamiento Internacional",VLOOKUP($C1346,FinInt!$B$2:$G$508,6,0),"Legítimo Abono"))</f>
        <v>Legítimo Abono</v>
      </c>
      <c r="F1346" s="26" t="str">
        <f>IF($A1346="Ordenes de Compra","ARS",IF($A1346="Financiamiento Internacional",VLOOKUP($C1346,FinInt!$B$2:$Q$508,15,0),VLOOKUP($C1346,NoAmpOC!$B$2:$T$988,18,0)))</f>
        <v>ARS</v>
      </c>
      <c r="G1346" s="5">
        <f>IF($A1346="Ordenes de Compra",VLOOKUP($C1346,Autogestión!$B$2:$H$5090,7,0),IF($A1346="Financiamiento Internacional",VLOOKUP($C1346,FinInt!$B$2:$Q$1308,16,0),VLOOKUP($C1346,NoAmpOC!$B$2:$T$988,19,0)))</f>
        <v>33880</v>
      </c>
      <c r="H1346" s="5">
        <f t="shared" si="60"/>
        <v>33880</v>
      </c>
      <c r="I1346" s="26" t="str">
        <f>IF($A1346="Ordenes de Compra",VLOOKUP($C1346,Autogestión!$B$2:$J$5090,9,0),IF($A1346="Financiamiento Internacional",VLOOKUP($C1346,FinInt!$B$2:$G$1555,6,0),"Legitimo Abono"))</f>
        <v>Legitimo Abono</v>
      </c>
      <c r="J1346" s="1" t="str">
        <f>IF($A1346="Ordenes de Compra",VLOOKUP($C1346,Autogestión!$B$2:$R$5090,17,0),IF($A1346="Financiamiento Internacional",VLOOKUP($C1346,FinInt!$B$2:$O$1508,14,0),VLOOKUP($C1346,NoAmpOC!$B$2:$R$988,17,0)))</f>
        <v>GONZALO HERNANDEZ</v>
      </c>
      <c r="K1346" s="7" t="str">
        <f>DetalleExp!AP1346</f>
        <v>GGALLARDO</v>
      </c>
      <c r="L1346" s="7" t="str">
        <f>DetalleExp!AQ1346</f>
        <v>IMPORTACIONES - Importaciones</v>
      </c>
      <c r="M1346" s="7" t="str">
        <f>DetalleExp!AR1346</f>
        <v>DGA#MS - Dirección general de administración</v>
      </c>
      <c r="N1346" s="7">
        <f>DetalleExp!AS1346</f>
        <v>44333</v>
      </c>
      <c r="O1346" s="27">
        <f ca="1">ROUNDUP(TODAY()-N1346,0)</f>
        <v>22</v>
      </c>
      <c r="P1346" s="27">
        <f ca="1">ROUNDUP(TODAY()-B1346,0)</f>
        <v>26</v>
      </c>
      <c r="Q1346" s="1" t="str">
        <f>IFERROR(IF(A1346="Ordenes de Compra",VLOOKUP($E1346,'Ordenes de Compra'!$A$2:$E$1712,5,0),"Sin OC"),"Sin dato")</f>
        <v>Sin OC</v>
      </c>
      <c r="R1346" s="28" t="str">
        <f>IFERROR(IF(A1346="Ordenes de Compra",VLOOKUP($I1346,'Ordenes de Compra'!$B$2:$E$1712,3,0),"Sin OC"),"Sin dato")</f>
        <v>Sin OC</v>
      </c>
      <c r="S1346" s="1" t="str">
        <f>VLOOKUP($U1346,'Tablas intermedias'!$C$1:$H$222,5,0)</f>
        <v>DGA</v>
      </c>
      <c r="T1346" s="29" t="str">
        <f t="shared" si="61"/>
        <v>OK</v>
      </c>
      <c r="U1346" s="30" t="str">
        <f t="shared" si="62"/>
        <v>GGALLARDOIMPORTACIONES - ImportacionesDGA#MS - Dirección general de administración</v>
      </c>
      <c r="V1346" s="1" t="str">
        <f>VLOOKUP(U1346,'Tablas intermedias'!$C$1:$H$222,6,0)</f>
        <v>Si</v>
      </c>
      <c r="W1346" s="1" t="str">
        <f ca="1">IF(O1346&lt;30,"menos de 30 días","más de 30 días")</f>
        <v>menos de 30 días</v>
      </c>
    </row>
    <row r="1347" spans="1:23" ht="14.25" hidden="1" thickTop="1" thickBot="1" x14ac:dyDescent="0.25">
      <c r="A1347" s="17" t="str">
        <f>IF(DetalleExp!H1347='Tablas intermedias'!$A$2,"Ordenes de Compra",IF(DetalleExp!H1347='Tablas intermedias'!$A$3,"Financiamiento Internacional","Legítimo Abono"))</f>
        <v>Ordenes de Compra</v>
      </c>
      <c r="B1347" s="7">
        <f>DetalleExp!E1347</f>
        <v>44329</v>
      </c>
      <c r="C1347" s="1" t="str">
        <f>DetalleExp!A1347</f>
        <v>EX-2021-42581874-APN-DCYT#MS</v>
      </c>
      <c r="D1347" s="1" t="str">
        <f>IF(A1347="Ordenes de Compra",VLOOKUP(C1347,Autogestión!$B$2:$D$5090,3,0),IF(A1347="Legítimo Abono",VLOOKUP(C1347,NoAmpOC!$B$2:$H$988,7,0),"Factura"))</f>
        <v>Factura</v>
      </c>
      <c r="E1347" s="26" t="str">
        <f>IF(A1347="Ordenes de Compra",VLOOKUP($C1347,Autogestión!$B$2:$G$5090,6,0),IF(A1347="Financiamiento Internacional",VLOOKUP($C1347,FinInt!$B$2:$G$508,6,0),"Legítimo Abono"))</f>
        <v>80-0056-CDI19</v>
      </c>
      <c r="F1347" s="26" t="str">
        <f>IF($A1347="Ordenes de Compra","ARS",IF($A1347="Financiamiento Internacional",VLOOKUP($C1347,FinInt!$B$2:$Q$508,15,0),VLOOKUP($C1347,NoAmpOC!$B$2:$T$988,18,0)))</f>
        <v>ARS</v>
      </c>
      <c r="G1347" s="5">
        <f>IF($A1347="Ordenes de Compra",VLOOKUP($C1347,Autogestión!$B$2:$H$5090,7,0),IF($A1347="Financiamiento Internacional",VLOOKUP($C1347,FinInt!$B$2:$Q$1308,16,0),VLOOKUP($C1347,NoAmpOC!$B$2:$T$988,19,0)))</f>
        <v>85866.55</v>
      </c>
      <c r="H1347" s="5">
        <f t="shared" ref="H1347:H1410" si="63">IF(F1347="USD",G1347*$Z$1,IF(F1347="EUR",G1347*$AD$1,G1347))</f>
        <v>85866.55</v>
      </c>
      <c r="I1347" s="26" t="str">
        <f>IF($A1347="Ordenes de Compra",VLOOKUP($C1347,Autogestión!$B$2:$J$5090,9,0),IF($A1347="Financiamiento Internacional",VLOOKUP($C1347,FinInt!$B$2:$G$1555,6,0),"Legitimo Abono"))</f>
        <v>80-1019-OC20</v>
      </c>
      <c r="J1347" s="1" t="str">
        <f>IF($A1347="Ordenes de Compra",VLOOKUP($C1347,Autogestión!$B$2:$R$5090,17,0),IF($A1347="Financiamiento Internacional",VLOOKUP($C1347,FinInt!$B$2:$O$1508,14,0),VLOOKUP($C1347,NoAmpOC!$B$2:$R$988,17,0)))</f>
        <v>Pfizer S.R.L.</v>
      </c>
      <c r="K1347" s="7" t="str">
        <f>DetalleExp!AP1347</f>
        <v>MWEIMAN</v>
      </c>
      <c r="L1347" s="7" t="str">
        <f>DetalleExp!AQ1347</f>
        <v>TESORERIA - Tesorería</v>
      </c>
      <c r="M1347" s="7" t="str">
        <f>DetalleExp!AR1347</f>
        <v>DCYT#MS - Dirección de contabilidad y tesorería</v>
      </c>
      <c r="N1347" s="7">
        <f>DetalleExp!AS1347</f>
        <v>44347</v>
      </c>
      <c r="O1347" s="27">
        <f ca="1">ROUNDUP(TODAY()-N1347,0)</f>
        <v>8</v>
      </c>
      <c r="P1347" s="27">
        <f ca="1">ROUNDUP(TODAY()-B1347,0)</f>
        <v>26</v>
      </c>
      <c r="Q1347" s="1" t="str">
        <f>IFERROR(IF(A1347="Ordenes de Compra",VLOOKUP($E1347,'Ordenes de Compra'!$A$2:$E$1712,5,0),"Sin OC"),"Sin dato")</f>
        <v>17.0.0.48.0</v>
      </c>
      <c r="R1347" s="28">
        <f>IFERROR(IF(A1347="Ordenes de Compra",VLOOKUP($I1347,'Ordenes de Compra'!$B$2:$E$1712,3,0),"Sin OC"),"Sin dato")</f>
        <v>10509900.48</v>
      </c>
      <c r="S1347" s="1" t="str">
        <f>VLOOKUP($U1347,'Tablas intermedias'!$C$1:$H$222,5,0)</f>
        <v>Tesorería</v>
      </c>
      <c r="T1347" s="29" t="str">
        <f t="shared" ref="T1347:T1410" si="64">IF(AND(D1347="Factura",OR(G1347&gt;100000000,R1347=G1347)),"Ver","OK")</f>
        <v>OK</v>
      </c>
      <c r="U1347" s="30" t="str">
        <f t="shared" ref="U1347:U1410" si="65">K1347&amp;L1347&amp;M1347</f>
        <v>MWEIMANTESORERIA - TesoreríaDCYT#MS - Dirección de contabilidad y tesorería</v>
      </c>
      <c r="V1347" s="1" t="str">
        <f>VLOOKUP(U1347,'Tablas intermedias'!$C$1:$H$222,6,0)</f>
        <v>No</v>
      </c>
      <c r="W1347" s="1" t="str">
        <f ca="1">IF(O1347&lt;30,"menos de 30 días","más de 30 días")</f>
        <v>menos de 30 días</v>
      </c>
    </row>
    <row r="1348" spans="1:23" ht="14.25" hidden="1" thickTop="1" thickBot="1" x14ac:dyDescent="0.25">
      <c r="A1348" s="17" t="str">
        <f>IF(DetalleExp!H1348='Tablas intermedias'!$A$2,"Ordenes de Compra",IF(DetalleExp!H1348='Tablas intermedias'!$A$3,"Financiamiento Internacional","Legítimo Abono"))</f>
        <v>Legítimo Abono</v>
      </c>
      <c r="B1348" s="7">
        <f>DetalleExp!E1348</f>
        <v>44329</v>
      </c>
      <c r="C1348" s="1" t="str">
        <f>DetalleExp!A1348</f>
        <v>EX-2021-42586141-APN-DD#MS</v>
      </c>
      <c r="D1348" s="1" t="str">
        <f>IF(A1348="Ordenes de Compra",VLOOKUP(C1348,Autogestión!$B$2:$D$5090,3,0),IF(A1348="Legítimo Abono",VLOOKUP(C1348,NoAmpOC!$B$2:$H$988,7,0),"Factura"))</f>
        <v>Factura B</v>
      </c>
      <c r="E1348" s="26" t="str">
        <f>IF(A1348="Ordenes de Compra",VLOOKUP($C1348,Autogestión!$B$2:$G$5090,6,0),IF(A1348="Financiamiento Internacional",VLOOKUP($C1348,FinInt!$B$2:$G$508,6,0),"Legítimo Abono"))</f>
        <v>Legítimo Abono</v>
      </c>
      <c r="F1348" s="26" t="str">
        <f>IF($A1348="Ordenes de Compra","ARS",IF($A1348="Financiamiento Internacional",VLOOKUP($C1348,FinInt!$B$2:$Q$508,15,0),VLOOKUP($C1348,NoAmpOC!$B$2:$T$988,18,0)))</f>
        <v>ARS</v>
      </c>
      <c r="G1348" s="5">
        <f>IF($A1348="Ordenes de Compra",VLOOKUP($C1348,Autogestión!$B$2:$H$5090,7,0),IF($A1348="Financiamiento Internacional",VLOOKUP($C1348,FinInt!$B$2:$Q$1308,16,0),VLOOKUP($C1348,NoAmpOC!$B$2:$T$988,19,0)))</f>
        <v>33880</v>
      </c>
      <c r="H1348" s="5">
        <f t="shared" si="63"/>
        <v>33880</v>
      </c>
      <c r="I1348" s="26" t="str">
        <f>IF($A1348="Ordenes de Compra",VLOOKUP($C1348,Autogestión!$B$2:$J$5090,9,0),IF($A1348="Financiamiento Internacional",VLOOKUP($C1348,FinInt!$B$2:$G$1555,6,0),"Legitimo Abono"))</f>
        <v>Legitimo Abono</v>
      </c>
      <c r="J1348" s="1" t="str">
        <f>IF($A1348="Ordenes de Compra",VLOOKUP($C1348,Autogestión!$B$2:$R$5090,17,0),IF($A1348="Financiamiento Internacional",VLOOKUP($C1348,FinInt!$B$2:$O$1508,14,0),VLOOKUP($C1348,NoAmpOC!$B$2:$R$988,17,0)))</f>
        <v>GONZALO HERNANDEZ</v>
      </c>
      <c r="K1348" s="7" t="str">
        <f>DetalleExp!AP1348</f>
        <v>GGALLARDO</v>
      </c>
      <c r="L1348" s="7" t="str">
        <f>DetalleExp!AQ1348</f>
        <v>IMPORTACIONES - Importaciones</v>
      </c>
      <c r="M1348" s="7" t="str">
        <f>DetalleExp!AR1348</f>
        <v>DGA#MS - Dirección general de administración</v>
      </c>
      <c r="N1348" s="7">
        <f>DetalleExp!AS1348</f>
        <v>44333</v>
      </c>
      <c r="O1348" s="27">
        <f ca="1">ROUNDUP(TODAY()-N1348,0)</f>
        <v>22</v>
      </c>
      <c r="P1348" s="27">
        <f ca="1">ROUNDUP(TODAY()-B1348,0)</f>
        <v>26</v>
      </c>
      <c r="Q1348" s="1" t="str">
        <f>IFERROR(IF(A1348="Ordenes de Compra",VLOOKUP($E1348,'Ordenes de Compra'!$A$2:$E$1712,5,0),"Sin OC"),"Sin dato")</f>
        <v>Sin OC</v>
      </c>
      <c r="R1348" s="28" t="str">
        <f>IFERROR(IF(A1348="Ordenes de Compra",VLOOKUP($I1348,'Ordenes de Compra'!$B$2:$E$1712,3,0),"Sin OC"),"Sin dato")</f>
        <v>Sin OC</v>
      </c>
      <c r="S1348" s="1" t="str">
        <f>VLOOKUP($U1348,'Tablas intermedias'!$C$1:$H$222,5,0)</f>
        <v>DGA</v>
      </c>
      <c r="T1348" s="29" t="str">
        <f t="shared" si="64"/>
        <v>OK</v>
      </c>
      <c r="U1348" s="30" t="str">
        <f t="shared" si="65"/>
        <v>GGALLARDOIMPORTACIONES - ImportacionesDGA#MS - Dirección general de administración</v>
      </c>
      <c r="V1348" s="1" t="str">
        <f>VLOOKUP(U1348,'Tablas intermedias'!$C$1:$H$222,6,0)</f>
        <v>Si</v>
      </c>
      <c r="W1348" s="1" t="str">
        <f ca="1">IF(O1348&lt;30,"menos de 30 días","más de 30 días")</f>
        <v>menos de 30 días</v>
      </c>
    </row>
    <row r="1349" spans="1:23" ht="14.25" hidden="1" thickTop="1" thickBot="1" x14ac:dyDescent="0.25">
      <c r="A1349" s="17" t="str">
        <f>IF(DetalleExp!H1349='Tablas intermedias'!$A$2,"Ordenes de Compra",IF(DetalleExp!H1349='Tablas intermedias'!$A$3,"Financiamiento Internacional","Legítimo Abono"))</f>
        <v>Legítimo Abono</v>
      </c>
      <c r="B1349" s="7">
        <f>DetalleExp!E1349</f>
        <v>44329</v>
      </c>
      <c r="C1349" s="1" t="str">
        <f>DetalleExp!A1349</f>
        <v>EX-2021-42588673-APN-DD#MS</v>
      </c>
      <c r="D1349" s="1" t="str">
        <f>IF(A1349="Ordenes de Compra",VLOOKUP(C1349,Autogestión!$B$2:$D$5090,3,0),IF(A1349="Legítimo Abono",VLOOKUP(C1349,NoAmpOC!$B$2:$H$988,7,0),"Factura"))</f>
        <v>Factura B</v>
      </c>
      <c r="E1349" s="26" t="str">
        <f>IF(A1349="Ordenes de Compra",VLOOKUP($C1349,Autogestión!$B$2:$G$5090,6,0),IF(A1349="Financiamiento Internacional",VLOOKUP($C1349,FinInt!$B$2:$G$508,6,0),"Legítimo Abono"))</f>
        <v>Legítimo Abono</v>
      </c>
      <c r="F1349" s="26" t="str">
        <f>IF($A1349="Ordenes de Compra","ARS",IF($A1349="Financiamiento Internacional",VLOOKUP($C1349,FinInt!$B$2:$Q$508,15,0),VLOOKUP($C1349,NoAmpOC!$B$2:$T$988,18,0)))</f>
        <v>ARS</v>
      </c>
      <c r="G1349" s="5">
        <f>IF($A1349="Ordenes de Compra",VLOOKUP($C1349,Autogestión!$B$2:$H$5090,7,0),IF($A1349="Financiamiento Internacional",VLOOKUP($C1349,FinInt!$B$2:$Q$1308,16,0),VLOOKUP($C1349,NoAmpOC!$B$2:$T$988,19,0)))</f>
        <v>33880</v>
      </c>
      <c r="H1349" s="5">
        <f t="shared" si="63"/>
        <v>33880</v>
      </c>
      <c r="I1349" s="26" t="str">
        <f>IF($A1349="Ordenes de Compra",VLOOKUP($C1349,Autogestión!$B$2:$J$5090,9,0),IF($A1349="Financiamiento Internacional",VLOOKUP($C1349,FinInt!$B$2:$G$1555,6,0),"Legitimo Abono"))</f>
        <v>Legitimo Abono</v>
      </c>
      <c r="J1349" s="1" t="str">
        <f>IF($A1349="Ordenes de Compra",VLOOKUP($C1349,Autogestión!$B$2:$R$5090,17,0),IF($A1349="Financiamiento Internacional",VLOOKUP($C1349,FinInt!$B$2:$O$1508,14,0),VLOOKUP($C1349,NoAmpOC!$B$2:$R$988,17,0)))</f>
        <v>GONZALO HERNANDEZ</v>
      </c>
      <c r="K1349" s="7" t="str">
        <f>DetalleExp!AP1349</f>
        <v>GGALLARDO</v>
      </c>
      <c r="L1349" s="7" t="str">
        <f>DetalleExp!AQ1349</f>
        <v>IMPORTACIONES - Importaciones</v>
      </c>
      <c r="M1349" s="7" t="str">
        <f>DetalleExp!AR1349</f>
        <v>DGA#MS - Dirección general de administración</v>
      </c>
      <c r="N1349" s="7">
        <f>DetalleExp!AS1349</f>
        <v>44333</v>
      </c>
      <c r="O1349" s="27">
        <f ca="1">ROUNDUP(TODAY()-N1349,0)</f>
        <v>22</v>
      </c>
      <c r="P1349" s="27">
        <f ca="1">ROUNDUP(TODAY()-B1349,0)</f>
        <v>26</v>
      </c>
      <c r="Q1349" s="1" t="str">
        <f>IFERROR(IF(A1349="Ordenes de Compra",VLOOKUP($E1349,'Ordenes de Compra'!$A$2:$E$1712,5,0),"Sin OC"),"Sin dato")</f>
        <v>Sin OC</v>
      </c>
      <c r="R1349" s="28" t="str">
        <f>IFERROR(IF(A1349="Ordenes de Compra",VLOOKUP($I1349,'Ordenes de Compra'!$B$2:$E$1712,3,0),"Sin OC"),"Sin dato")</f>
        <v>Sin OC</v>
      </c>
      <c r="S1349" s="1" t="str">
        <f>VLOOKUP($U1349,'Tablas intermedias'!$C$1:$H$222,5,0)</f>
        <v>DGA</v>
      </c>
      <c r="T1349" s="29" t="str">
        <f t="shared" si="64"/>
        <v>OK</v>
      </c>
      <c r="U1349" s="30" t="str">
        <f t="shared" si="65"/>
        <v>GGALLARDOIMPORTACIONES - ImportacionesDGA#MS - Dirección general de administración</v>
      </c>
      <c r="V1349" s="1" t="str">
        <f>VLOOKUP(U1349,'Tablas intermedias'!$C$1:$H$222,6,0)</f>
        <v>Si</v>
      </c>
      <c r="W1349" s="1" t="str">
        <f ca="1">IF(O1349&lt;30,"menos de 30 días","más de 30 días")</f>
        <v>menos de 30 días</v>
      </c>
    </row>
    <row r="1350" spans="1:23" ht="14.25" hidden="1" thickTop="1" thickBot="1" x14ac:dyDescent="0.25">
      <c r="A1350" s="17" t="str">
        <f>IF(DetalleExp!H1350='Tablas intermedias'!$A$2,"Ordenes de Compra",IF(DetalleExp!H1350='Tablas intermedias'!$A$3,"Financiamiento Internacional","Legítimo Abono"))</f>
        <v>Legítimo Abono</v>
      </c>
      <c r="B1350" s="7">
        <f>DetalleExp!E1350</f>
        <v>44329</v>
      </c>
      <c r="C1350" s="1" t="str">
        <f>DetalleExp!A1350</f>
        <v>EX-2021-42590471-APN-DD#MS</v>
      </c>
      <c r="D1350" s="1" t="str">
        <f>IF(A1350="Ordenes de Compra",VLOOKUP(C1350,Autogestión!$B$2:$D$5090,3,0),IF(A1350="Legítimo Abono",VLOOKUP(C1350,NoAmpOC!$B$2:$H$988,7,0),"Factura"))</f>
        <v>Factura B</v>
      </c>
      <c r="E1350" s="26" t="str">
        <f>IF(A1350="Ordenes de Compra",VLOOKUP($C1350,Autogestión!$B$2:$G$5090,6,0),IF(A1350="Financiamiento Internacional",VLOOKUP($C1350,FinInt!$B$2:$G$508,6,0),"Legítimo Abono"))</f>
        <v>Legítimo Abono</v>
      </c>
      <c r="F1350" s="26" t="str">
        <f>IF($A1350="Ordenes de Compra","ARS",IF($A1350="Financiamiento Internacional",VLOOKUP($C1350,FinInt!$B$2:$Q$508,15,0),VLOOKUP($C1350,NoAmpOC!$B$2:$T$988,18,0)))</f>
        <v>ARS</v>
      </c>
      <c r="G1350" s="5">
        <f>IF($A1350="Ordenes de Compra",VLOOKUP($C1350,Autogestión!$B$2:$H$5090,7,0),IF($A1350="Financiamiento Internacional",VLOOKUP($C1350,FinInt!$B$2:$Q$1308,16,0),VLOOKUP($C1350,NoAmpOC!$B$2:$T$988,19,0)))</f>
        <v>33880</v>
      </c>
      <c r="H1350" s="5">
        <f t="shared" si="63"/>
        <v>33880</v>
      </c>
      <c r="I1350" s="26" t="str">
        <f>IF($A1350="Ordenes de Compra",VLOOKUP($C1350,Autogestión!$B$2:$J$5090,9,0),IF($A1350="Financiamiento Internacional",VLOOKUP($C1350,FinInt!$B$2:$G$1555,6,0),"Legitimo Abono"))</f>
        <v>Legitimo Abono</v>
      </c>
      <c r="J1350" s="1" t="str">
        <f>IF($A1350="Ordenes de Compra",VLOOKUP($C1350,Autogestión!$B$2:$R$5090,17,0),IF($A1350="Financiamiento Internacional",VLOOKUP($C1350,FinInt!$B$2:$O$1508,14,0),VLOOKUP($C1350,NoAmpOC!$B$2:$R$988,17,0)))</f>
        <v>GONZALO HERNANDEZ</v>
      </c>
      <c r="K1350" s="7" t="str">
        <f>DetalleExp!AP1350</f>
        <v>GGALLARDO</v>
      </c>
      <c r="L1350" s="7" t="str">
        <f>DetalleExp!AQ1350</f>
        <v>IMPORTACIONES - Importaciones</v>
      </c>
      <c r="M1350" s="7" t="str">
        <f>DetalleExp!AR1350</f>
        <v>DGA#MS - Dirección general de administración</v>
      </c>
      <c r="N1350" s="7">
        <f>DetalleExp!AS1350</f>
        <v>44333</v>
      </c>
      <c r="O1350" s="27">
        <f ca="1">ROUNDUP(TODAY()-N1350,0)</f>
        <v>22</v>
      </c>
      <c r="P1350" s="27">
        <f ca="1">ROUNDUP(TODAY()-B1350,0)</f>
        <v>26</v>
      </c>
      <c r="Q1350" s="1" t="str">
        <f>IFERROR(IF(A1350="Ordenes de Compra",VLOOKUP($E1350,'Ordenes de Compra'!$A$2:$E$1712,5,0),"Sin OC"),"Sin dato")</f>
        <v>Sin OC</v>
      </c>
      <c r="R1350" s="28" t="str">
        <f>IFERROR(IF(A1350="Ordenes de Compra",VLOOKUP($I1350,'Ordenes de Compra'!$B$2:$E$1712,3,0),"Sin OC"),"Sin dato")</f>
        <v>Sin OC</v>
      </c>
      <c r="S1350" s="1" t="str">
        <f>VLOOKUP($U1350,'Tablas intermedias'!$C$1:$H$222,5,0)</f>
        <v>DGA</v>
      </c>
      <c r="T1350" s="29" t="str">
        <f t="shared" si="64"/>
        <v>OK</v>
      </c>
      <c r="U1350" s="30" t="str">
        <f t="shared" si="65"/>
        <v>GGALLARDOIMPORTACIONES - ImportacionesDGA#MS - Dirección general de administración</v>
      </c>
      <c r="V1350" s="1" t="str">
        <f>VLOOKUP(U1350,'Tablas intermedias'!$C$1:$H$222,6,0)</f>
        <v>Si</v>
      </c>
      <c r="W1350" s="1" t="str">
        <f ca="1">IF(O1350&lt;30,"menos de 30 días","más de 30 días")</f>
        <v>menos de 30 días</v>
      </c>
    </row>
    <row r="1351" spans="1:23" ht="14.25" hidden="1" thickTop="1" thickBot="1" x14ac:dyDescent="0.25">
      <c r="A1351" s="17" t="str">
        <f>IF(DetalleExp!H1351='Tablas intermedias'!$A$2,"Ordenes de Compra",IF(DetalleExp!H1351='Tablas intermedias'!$A$3,"Financiamiento Internacional","Legítimo Abono"))</f>
        <v>Ordenes de Compra</v>
      </c>
      <c r="B1351" s="7">
        <f>DetalleExp!E1351</f>
        <v>44329</v>
      </c>
      <c r="C1351" s="1" t="str">
        <f>DetalleExp!A1351</f>
        <v>EX-2021-42591770-APN-DCYT#MS</v>
      </c>
      <c r="D1351" s="1" t="str">
        <f>IF(A1351="Ordenes de Compra",VLOOKUP(C1351,Autogestión!$B$2:$D$5090,3,0),IF(A1351="Legítimo Abono",VLOOKUP(C1351,NoAmpOC!$B$2:$H$988,7,0),"Factura"))</f>
        <v>Factura</v>
      </c>
      <c r="E1351" s="26" t="str">
        <f>IF(A1351="Ordenes de Compra",VLOOKUP($C1351,Autogestión!$B$2:$G$5090,6,0),IF(A1351="Financiamiento Internacional",VLOOKUP($C1351,FinInt!$B$2:$G$508,6,0),"Legítimo Abono"))</f>
        <v>80-0056-CDI19</v>
      </c>
      <c r="F1351" s="26" t="str">
        <f>IF($A1351="Ordenes de Compra","ARS",IF($A1351="Financiamiento Internacional",VLOOKUP($C1351,FinInt!$B$2:$Q$508,15,0),VLOOKUP($C1351,NoAmpOC!$B$2:$T$988,18,0)))</f>
        <v>ARS</v>
      </c>
      <c r="G1351" s="5">
        <f>IF($A1351="Ordenes de Compra",VLOOKUP($C1351,Autogestión!$B$2:$H$5090,7,0),IF($A1351="Financiamiento Internacional",VLOOKUP($C1351,FinInt!$B$2:$Q$1308,16,0),VLOOKUP($C1351,NoAmpOC!$B$2:$T$988,19,0)))</f>
        <v>85866.55</v>
      </c>
      <c r="H1351" s="5">
        <f t="shared" si="63"/>
        <v>85866.55</v>
      </c>
      <c r="I1351" s="26" t="str">
        <f>IF($A1351="Ordenes de Compra",VLOOKUP($C1351,Autogestión!$B$2:$J$5090,9,0),IF($A1351="Financiamiento Internacional",VLOOKUP($C1351,FinInt!$B$2:$G$1555,6,0),"Legitimo Abono"))</f>
        <v>80-1019-OC20</v>
      </c>
      <c r="J1351" s="1" t="str">
        <f>IF($A1351="Ordenes de Compra",VLOOKUP($C1351,Autogestión!$B$2:$R$5090,17,0),IF($A1351="Financiamiento Internacional",VLOOKUP($C1351,FinInt!$B$2:$O$1508,14,0),VLOOKUP($C1351,NoAmpOC!$B$2:$R$988,17,0)))</f>
        <v>Pfizer S.R.L.</v>
      </c>
      <c r="K1351" s="7" t="str">
        <f>DetalleExp!AP1351</f>
        <v>MWEIMAN</v>
      </c>
      <c r="L1351" s="7" t="str">
        <f>DetalleExp!AQ1351</f>
        <v>TESORERIA - Tesorería</v>
      </c>
      <c r="M1351" s="7" t="str">
        <f>DetalleExp!AR1351</f>
        <v>DCYT#MS - Dirección de contabilidad y tesorería</v>
      </c>
      <c r="N1351" s="7">
        <f>DetalleExp!AS1351</f>
        <v>44347</v>
      </c>
      <c r="O1351" s="27">
        <f ca="1">ROUNDUP(TODAY()-N1351,0)</f>
        <v>8</v>
      </c>
      <c r="P1351" s="27">
        <f ca="1">ROUNDUP(TODAY()-B1351,0)</f>
        <v>26</v>
      </c>
      <c r="Q1351" s="1" t="str">
        <f>IFERROR(IF(A1351="Ordenes de Compra",VLOOKUP($E1351,'Ordenes de Compra'!$A$2:$E$1712,5,0),"Sin OC"),"Sin dato")</f>
        <v>17.0.0.48.0</v>
      </c>
      <c r="R1351" s="28">
        <f>IFERROR(IF(A1351="Ordenes de Compra",VLOOKUP($I1351,'Ordenes de Compra'!$B$2:$E$1712,3,0),"Sin OC"),"Sin dato")</f>
        <v>10509900.48</v>
      </c>
      <c r="S1351" s="1" t="str">
        <f>VLOOKUP($U1351,'Tablas intermedias'!$C$1:$H$222,5,0)</f>
        <v>Tesorería</v>
      </c>
      <c r="T1351" s="29" t="str">
        <f t="shared" si="64"/>
        <v>OK</v>
      </c>
      <c r="U1351" s="30" t="str">
        <f t="shared" si="65"/>
        <v>MWEIMANTESORERIA - TesoreríaDCYT#MS - Dirección de contabilidad y tesorería</v>
      </c>
      <c r="V1351" s="1" t="str">
        <f>VLOOKUP(U1351,'Tablas intermedias'!$C$1:$H$222,6,0)</f>
        <v>No</v>
      </c>
      <c r="W1351" s="1" t="str">
        <f ca="1">IF(O1351&lt;30,"menos de 30 días","más de 30 días")</f>
        <v>menos de 30 días</v>
      </c>
    </row>
    <row r="1352" spans="1:23" ht="14.25" hidden="1" thickTop="1" thickBot="1" x14ac:dyDescent="0.25">
      <c r="A1352" s="17" t="str">
        <f>IF(DetalleExp!H1352='Tablas intermedias'!$A$2,"Ordenes de Compra",IF(DetalleExp!H1352='Tablas intermedias'!$A$3,"Financiamiento Internacional","Legítimo Abono"))</f>
        <v>Ordenes de Compra</v>
      </c>
      <c r="B1352" s="7">
        <f>DetalleExp!E1352</f>
        <v>44329</v>
      </c>
      <c r="C1352" s="1" t="str">
        <f>DetalleExp!A1352</f>
        <v>EX-2021-42594825-APN-DCYT#MS</v>
      </c>
      <c r="D1352" s="1" t="str">
        <f>IF(A1352="Ordenes de Compra",VLOOKUP(C1352,Autogestión!$B$2:$D$5090,3,0),IF(A1352="Legítimo Abono",VLOOKUP(C1352,NoAmpOC!$B$2:$H$988,7,0),"Factura"))</f>
        <v>Factura</v>
      </c>
      <c r="E1352" s="26" t="str">
        <f>IF(A1352="Ordenes de Compra",VLOOKUP($C1352,Autogestión!$B$2:$G$5090,6,0),IF(A1352="Financiamiento Internacional",VLOOKUP($C1352,FinInt!$B$2:$G$508,6,0),"Legítimo Abono"))</f>
        <v>80-0056-CDI19</v>
      </c>
      <c r="F1352" s="26" t="str">
        <f>IF($A1352="Ordenes de Compra","ARS",IF($A1352="Financiamiento Internacional",VLOOKUP($C1352,FinInt!$B$2:$Q$508,15,0),VLOOKUP($C1352,NoAmpOC!$B$2:$T$988,18,0)))</f>
        <v>ARS</v>
      </c>
      <c r="G1352" s="5">
        <f>IF($A1352="Ordenes de Compra",VLOOKUP($C1352,Autogestión!$B$2:$H$5090,7,0),IF($A1352="Financiamiento Internacional",VLOOKUP($C1352,FinInt!$B$2:$Q$1308,16,0),VLOOKUP($C1352,NoAmpOC!$B$2:$T$988,19,0)))</f>
        <v>60106.58</v>
      </c>
      <c r="H1352" s="5">
        <f t="shared" si="63"/>
        <v>60106.58</v>
      </c>
      <c r="I1352" s="26" t="str">
        <f>IF($A1352="Ordenes de Compra",VLOOKUP($C1352,Autogestión!$B$2:$J$5090,9,0),IF($A1352="Financiamiento Internacional",VLOOKUP($C1352,FinInt!$B$2:$G$1555,6,0),"Legitimo Abono"))</f>
        <v>80-1019-OC20</v>
      </c>
      <c r="J1352" s="1" t="str">
        <f>IF($A1352="Ordenes de Compra",VLOOKUP($C1352,Autogestión!$B$2:$R$5090,17,0),IF($A1352="Financiamiento Internacional",VLOOKUP($C1352,FinInt!$B$2:$O$1508,14,0),VLOOKUP($C1352,NoAmpOC!$B$2:$R$988,17,0)))</f>
        <v>Pfizer S.R.L.</v>
      </c>
      <c r="K1352" s="7" t="str">
        <f>DetalleExp!AP1352</f>
        <v>MWEIMAN</v>
      </c>
      <c r="L1352" s="7" t="str">
        <f>DetalleExp!AQ1352</f>
        <v>TESORERIA - Tesorería</v>
      </c>
      <c r="M1352" s="7" t="str">
        <f>DetalleExp!AR1352</f>
        <v>DCYT#MS - Dirección de contabilidad y tesorería</v>
      </c>
      <c r="N1352" s="7">
        <f>DetalleExp!AS1352</f>
        <v>44347</v>
      </c>
      <c r="O1352" s="27">
        <f ca="1">ROUNDUP(TODAY()-N1352,0)</f>
        <v>8</v>
      </c>
      <c r="P1352" s="27">
        <f ca="1">ROUNDUP(TODAY()-B1352,0)</f>
        <v>26</v>
      </c>
      <c r="Q1352" s="1" t="str">
        <f>IFERROR(IF(A1352="Ordenes de Compra",VLOOKUP($E1352,'Ordenes de Compra'!$A$2:$E$1712,5,0),"Sin OC"),"Sin dato")</f>
        <v>17.0.0.48.0</v>
      </c>
      <c r="R1352" s="28">
        <f>IFERROR(IF(A1352="Ordenes de Compra",VLOOKUP($I1352,'Ordenes de Compra'!$B$2:$E$1712,3,0),"Sin OC"),"Sin dato")</f>
        <v>10509900.48</v>
      </c>
      <c r="S1352" s="1" t="str">
        <f>VLOOKUP($U1352,'Tablas intermedias'!$C$1:$H$222,5,0)</f>
        <v>Tesorería</v>
      </c>
      <c r="T1352" s="29" t="str">
        <f t="shared" si="64"/>
        <v>OK</v>
      </c>
      <c r="U1352" s="30" t="str">
        <f t="shared" si="65"/>
        <v>MWEIMANTESORERIA - TesoreríaDCYT#MS - Dirección de contabilidad y tesorería</v>
      </c>
      <c r="V1352" s="1" t="str">
        <f>VLOOKUP(U1352,'Tablas intermedias'!$C$1:$H$222,6,0)</f>
        <v>No</v>
      </c>
      <c r="W1352" s="1" t="str">
        <f ca="1">IF(O1352&lt;30,"menos de 30 días","más de 30 días")</f>
        <v>menos de 30 días</v>
      </c>
    </row>
    <row r="1353" spans="1:23" ht="14.25" hidden="1" thickTop="1" thickBot="1" x14ac:dyDescent="0.25">
      <c r="A1353" s="17" t="str">
        <f>IF(DetalleExp!H1353='Tablas intermedias'!$A$2,"Ordenes de Compra",IF(DetalleExp!H1353='Tablas intermedias'!$A$3,"Financiamiento Internacional","Legítimo Abono"))</f>
        <v>Legítimo Abono</v>
      </c>
      <c r="B1353" s="7">
        <f>DetalleExp!E1353</f>
        <v>44329</v>
      </c>
      <c r="C1353" s="1" t="str">
        <f>DetalleExp!A1353</f>
        <v>EX-2021-42600436-APN-DD#MS</v>
      </c>
      <c r="D1353" s="1" t="str">
        <f>IF(A1353="Ordenes de Compra",VLOOKUP(C1353,Autogestión!$B$2:$D$5090,3,0),IF(A1353="Legítimo Abono",VLOOKUP(C1353,NoAmpOC!$B$2:$H$988,7,0),"Factura"))</f>
        <v>Factura B</v>
      </c>
      <c r="E1353" s="26" t="str">
        <f>IF(A1353="Ordenes de Compra",VLOOKUP($C1353,Autogestión!$B$2:$G$5090,6,0),IF(A1353="Financiamiento Internacional",VLOOKUP($C1353,FinInt!$B$2:$G$508,6,0),"Legítimo Abono"))</f>
        <v>Legítimo Abono</v>
      </c>
      <c r="F1353" s="26" t="str">
        <f>IF($A1353="Ordenes de Compra","ARS",IF($A1353="Financiamiento Internacional",VLOOKUP($C1353,FinInt!$B$2:$Q$508,15,0),VLOOKUP($C1353,NoAmpOC!$B$2:$T$988,18,0)))</f>
        <v>ARS</v>
      </c>
      <c r="G1353" s="5">
        <f>IF($A1353="Ordenes de Compra",VLOOKUP($C1353,Autogestión!$B$2:$H$5090,7,0),IF($A1353="Financiamiento Internacional",VLOOKUP($C1353,FinInt!$B$2:$Q$1308,16,0),VLOOKUP($C1353,NoAmpOC!$B$2:$T$988,19,0)))</f>
        <v>33880</v>
      </c>
      <c r="H1353" s="5">
        <f t="shared" si="63"/>
        <v>33880</v>
      </c>
      <c r="I1353" s="26" t="str">
        <f>IF($A1353="Ordenes de Compra",VLOOKUP($C1353,Autogestión!$B$2:$J$5090,9,0),IF($A1353="Financiamiento Internacional",VLOOKUP($C1353,FinInt!$B$2:$G$1555,6,0),"Legitimo Abono"))</f>
        <v>Legitimo Abono</v>
      </c>
      <c r="J1353" s="1" t="str">
        <f>IF($A1353="Ordenes de Compra",VLOOKUP($C1353,Autogestión!$B$2:$R$5090,17,0),IF($A1353="Financiamiento Internacional",VLOOKUP($C1353,FinInt!$B$2:$O$1508,14,0),VLOOKUP($C1353,NoAmpOC!$B$2:$R$988,17,0)))</f>
        <v>GONZALO HERNANDEZ</v>
      </c>
      <c r="K1353" s="7" t="str">
        <f>DetalleExp!AP1353</f>
        <v>GGALLARDO</v>
      </c>
      <c r="L1353" s="7" t="str">
        <f>DetalleExp!AQ1353</f>
        <v>IMPORTACIONES - Importaciones</v>
      </c>
      <c r="M1353" s="7" t="str">
        <f>DetalleExp!AR1353</f>
        <v>DGA#MS - Dirección general de administración</v>
      </c>
      <c r="N1353" s="7">
        <f>DetalleExp!AS1353</f>
        <v>44333</v>
      </c>
      <c r="O1353" s="27">
        <f ca="1">ROUNDUP(TODAY()-N1353,0)</f>
        <v>22</v>
      </c>
      <c r="P1353" s="27">
        <f ca="1">ROUNDUP(TODAY()-B1353,0)</f>
        <v>26</v>
      </c>
      <c r="Q1353" s="1" t="str">
        <f>IFERROR(IF(A1353="Ordenes de Compra",VLOOKUP($E1353,'Ordenes de Compra'!$A$2:$E$1712,5,0),"Sin OC"),"Sin dato")</f>
        <v>Sin OC</v>
      </c>
      <c r="R1353" s="28" t="str">
        <f>IFERROR(IF(A1353="Ordenes de Compra",VLOOKUP($I1353,'Ordenes de Compra'!$B$2:$E$1712,3,0),"Sin OC"),"Sin dato")</f>
        <v>Sin OC</v>
      </c>
      <c r="S1353" s="1" t="str">
        <f>VLOOKUP($U1353,'Tablas intermedias'!$C$1:$H$222,5,0)</f>
        <v>DGA</v>
      </c>
      <c r="T1353" s="29" t="str">
        <f t="shared" si="64"/>
        <v>OK</v>
      </c>
      <c r="U1353" s="30" t="str">
        <f t="shared" si="65"/>
        <v>GGALLARDOIMPORTACIONES - ImportacionesDGA#MS - Dirección general de administración</v>
      </c>
      <c r="V1353" s="1" t="str">
        <f>VLOOKUP(U1353,'Tablas intermedias'!$C$1:$H$222,6,0)</f>
        <v>Si</v>
      </c>
      <c r="W1353" s="1" t="str">
        <f ca="1">IF(O1353&lt;30,"menos de 30 días","más de 30 días")</f>
        <v>menos de 30 días</v>
      </c>
    </row>
    <row r="1354" spans="1:23" ht="14.25" hidden="1" thickTop="1" thickBot="1" x14ac:dyDescent="0.25">
      <c r="A1354" s="17" t="str">
        <f>IF(DetalleExp!H1354='Tablas intermedias'!$A$2,"Ordenes de Compra",IF(DetalleExp!H1354='Tablas intermedias'!$A$3,"Financiamiento Internacional","Legítimo Abono"))</f>
        <v>Ordenes de Compra</v>
      </c>
      <c r="B1354" s="7">
        <f>DetalleExp!E1354</f>
        <v>44329</v>
      </c>
      <c r="C1354" s="1" t="str">
        <f>DetalleExp!A1354</f>
        <v>EX-2021-42600653-APN-DCYT#MS</v>
      </c>
      <c r="D1354" s="1" t="str">
        <f>IF(A1354="Ordenes de Compra",VLOOKUP(C1354,Autogestión!$B$2:$D$5090,3,0),IF(A1354="Legítimo Abono",VLOOKUP(C1354,NoAmpOC!$B$2:$H$988,7,0),"Factura"))</f>
        <v>Factura</v>
      </c>
      <c r="E1354" s="26" t="str">
        <f>IF(A1354="Ordenes de Compra",VLOOKUP($C1354,Autogestión!$B$2:$G$5090,6,0),IF(A1354="Financiamiento Internacional",VLOOKUP($C1354,FinInt!$B$2:$G$508,6,0),"Legítimo Abono"))</f>
        <v>80-0025-LPU19</v>
      </c>
      <c r="F1354" s="26" t="str">
        <f>IF($A1354="Ordenes de Compra","ARS",IF($A1354="Financiamiento Internacional",VLOOKUP($C1354,FinInt!$B$2:$Q$508,15,0),VLOOKUP($C1354,NoAmpOC!$B$2:$T$988,18,0)))</f>
        <v>ARS</v>
      </c>
      <c r="G1354" s="5">
        <f>IF($A1354="Ordenes de Compra",VLOOKUP($C1354,Autogestión!$B$2:$H$5090,7,0),IF($A1354="Financiamiento Internacional",VLOOKUP($C1354,FinInt!$B$2:$Q$1308,16,0),VLOOKUP($C1354,NoAmpOC!$B$2:$T$988,19,0)))</f>
        <v>37323</v>
      </c>
      <c r="H1354" s="5">
        <f t="shared" si="63"/>
        <v>37323</v>
      </c>
      <c r="I1354" s="26" t="str">
        <f>IF($A1354="Ordenes de Compra",VLOOKUP($C1354,Autogestión!$B$2:$J$5090,9,0),IF($A1354="Financiamiento Internacional",VLOOKUP($C1354,FinInt!$B$2:$G$1555,6,0),"Legitimo Abono"))</f>
        <v>80-1080-OC20</v>
      </c>
      <c r="J1354" s="1" t="str">
        <f>IF($A1354="Ordenes de Compra",VLOOKUP($C1354,Autogestión!$B$2:$R$5090,17,0),IF($A1354="Financiamiento Internacional",VLOOKUP($C1354,FinInt!$B$2:$O$1508,14,0),VLOOKUP($C1354,NoAmpOC!$B$2:$R$988,17,0)))</f>
        <v xml:space="preserve">LAFEDAR S.A. </v>
      </c>
      <c r="K1354" s="7" t="str">
        <f>DetalleExp!AP1354</f>
        <v>DCYC#MS-FACTURAS</v>
      </c>
      <c r="L1354" s="7" t="str">
        <f>DetalleExp!AQ1354</f>
        <v>FACTURAS - Facturas</v>
      </c>
      <c r="M1354" s="7" t="str">
        <f>DetalleExp!AR1354</f>
        <v>DCYC#MS - Dirección de compras y contrataciones</v>
      </c>
      <c r="N1354" s="7">
        <f>DetalleExp!AS1354</f>
        <v>44350</v>
      </c>
      <c r="O1354" s="27">
        <f ca="1">ROUNDUP(TODAY()-N1354,0)</f>
        <v>5</v>
      </c>
      <c r="P1354" s="27">
        <f ca="1">ROUNDUP(TODAY()-B1354,0)</f>
        <v>26</v>
      </c>
      <c r="Q1354" s="1" t="str">
        <f>IFERROR(IF(A1354="Ordenes de Compra",VLOOKUP($E1354,'Ordenes de Compra'!$A$2:$E$1712,5,0),"Sin OC"),"Sin dato")</f>
        <v>17.0.0.43.0</v>
      </c>
      <c r="R1354" s="28">
        <f>IFERROR(IF(A1354="Ordenes de Compra",VLOOKUP($I1354,'Ordenes de Compra'!$B$2:$E$1712,3,0),"Sin OC"),"Sin dato")</f>
        <v>2262000</v>
      </c>
      <c r="S1354" s="1" t="str">
        <f>VLOOKUP($U1354,'Tablas intermedias'!$C$1:$H$222,5,0)</f>
        <v>Compras</v>
      </c>
      <c r="T1354" s="29" t="str">
        <f t="shared" si="64"/>
        <v>OK</v>
      </c>
      <c r="U1354" s="30" t="str">
        <f t="shared" si="65"/>
        <v>DCYC#MS-FACTURASFACTURAS - FacturasDCYC#MS - Dirección de compras y contrataciones</v>
      </c>
      <c r="V1354" s="1" t="str">
        <f>VLOOKUP(U1354,'Tablas intermedias'!$C$1:$H$222,6,0)</f>
        <v>Si</v>
      </c>
      <c r="W1354" s="1" t="str">
        <f ca="1">IF(O1354&lt;30,"menos de 30 días","más de 30 días")</f>
        <v>menos de 30 días</v>
      </c>
    </row>
    <row r="1355" spans="1:23" ht="14.25" hidden="1" thickTop="1" thickBot="1" x14ac:dyDescent="0.25">
      <c r="A1355" s="17" t="str">
        <f>IF(DetalleExp!H1355='Tablas intermedias'!$A$2,"Ordenes de Compra",IF(DetalleExp!H1355='Tablas intermedias'!$A$3,"Financiamiento Internacional","Legítimo Abono"))</f>
        <v>Legítimo Abono</v>
      </c>
      <c r="B1355" s="7">
        <f>DetalleExp!E1355</f>
        <v>44329</v>
      </c>
      <c r="C1355" s="1" t="str">
        <f>DetalleExp!A1355</f>
        <v>EX-2021-42603681-APN-DD#MS</v>
      </c>
      <c r="D1355" s="1" t="str">
        <f>IF(A1355="Ordenes de Compra",VLOOKUP(C1355,Autogestión!$B$2:$D$5090,3,0),IF(A1355="Legítimo Abono",VLOOKUP(C1355,NoAmpOC!$B$2:$H$988,7,0),"Factura"))</f>
        <v>Factura B</v>
      </c>
      <c r="E1355" s="26" t="str">
        <f>IF(A1355="Ordenes de Compra",VLOOKUP($C1355,Autogestión!$B$2:$G$5090,6,0),IF(A1355="Financiamiento Internacional",VLOOKUP($C1355,FinInt!$B$2:$G$508,6,0),"Legítimo Abono"))</f>
        <v>Legítimo Abono</v>
      </c>
      <c r="F1355" s="26" t="str">
        <f>IF($A1355="Ordenes de Compra","ARS",IF($A1355="Financiamiento Internacional",VLOOKUP($C1355,FinInt!$B$2:$Q$508,15,0),VLOOKUP($C1355,NoAmpOC!$B$2:$T$988,18,0)))</f>
        <v>ARS</v>
      </c>
      <c r="G1355" s="5">
        <f>IF($A1355="Ordenes de Compra",VLOOKUP($C1355,Autogestión!$B$2:$H$5090,7,0),IF($A1355="Financiamiento Internacional",VLOOKUP($C1355,FinInt!$B$2:$Q$1308,16,0),VLOOKUP($C1355,NoAmpOC!$B$2:$T$988,19,0)))</f>
        <v>33880</v>
      </c>
      <c r="H1355" s="5">
        <f t="shared" si="63"/>
        <v>33880</v>
      </c>
      <c r="I1355" s="26" t="str">
        <f>IF($A1355="Ordenes de Compra",VLOOKUP($C1355,Autogestión!$B$2:$J$5090,9,0),IF($A1355="Financiamiento Internacional",VLOOKUP($C1355,FinInt!$B$2:$G$1555,6,0),"Legitimo Abono"))</f>
        <v>Legitimo Abono</v>
      </c>
      <c r="J1355" s="1" t="str">
        <f>IF($A1355="Ordenes de Compra",VLOOKUP($C1355,Autogestión!$B$2:$R$5090,17,0),IF($A1355="Financiamiento Internacional",VLOOKUP($C1355,FinInt!$B$2:$O$1508,14,0),VLOOKUP($C1355,NoAmpOC!$B$2:$R$988,17,0)))</f>
        <v>GONZALO HERNANDEZ</v>
      </c>
      <c r="K1355" s="7" t="str">
        <f>DetalleExp!AP1355</f>
        <v>GGALLARDO</v>
      </c>
      <c r="L1355" s="7" t="str">
        <f>DetalleExp!AQ1355</f>
        <v>IMPORTACIONES - Importaciones</v>
      </c>
      <c r="M1355" s="7" t="str">
        <f>DetalleExp!AR1355</f>
        <v>DGA#MS - Dirección general de administración</v>
      </c>
      <c r="N1355" s="7">
        <f>DetalleExp!AS1355</f>
        <v>44333</v>
      </c>
      <c r="O1355" s="27">
        <f ca="1">ROUNDUP(TODAY()-N1355,0)</f>
        <v>22</v>
      </c>
      <c r="P1355" s="27">
        <f ca="1">ROUNDUP(TODAY()-B1355,0)</f>
        <v>26</v>
      </c>
      <c r="Q1355" s="1" t="str">
        <f>IFERROR(IF(A1355="Ordenes de Compra",VLOOKUP($E1355,'Ordenes de Compra'!$A$2:$E$1712,5,0),"Sin OC"),"Sin dato")</f>
        <v>Sin OC</v>
      </c>
      <c r="R1355" s="28" t="str">
        <f>IFERROR(IF(A1355="Ordenes de Compra",VLOOKUP($I1355,'Ordenes de Compra'!$B$2:$E$1712,3,0),"Sin OC"),"Sin dato")</f>
        <v>Sin OC</v>
      </c>
      <c r="S1355" s="1" t="str">
        <f>VLOOKUP($U1355,'Tablas intermedias'!$C$1:$H$222,5,0)</f>
        <v>DGA</v>
      </c>
      <c r="T1355" s="29" t="str">
        <f t="shared" si="64"/>
        <v>OK</v>
      </c>
      <c r="U1355" s="30" t="str">
        <f t="shared" si="65"/>
        <v>GGALLARDOIMPORTACIONES - ImportacionesDGA#MS - Dirección general de administración</v>
      </c>
      <c r="V1355" s="1" t="str">
        <f>VLOOKUP(U1355,'Tablas intermedias'!$C$1:$H$222,6,0)</f>
        <v>Si</v>
      </c>
      <c r="W1355" s="1" t="str">
        <f ca="1">IF(O1355&lt;30,"menos de 30 días","más de 30 días")</f>
        <v>menos de 30 días</v>
      </c>
    </row>
    <row r="1356" spans="1:23" ht="14.25" hidden="1" thickTop="1" thickBot="1" x14ac:dyDescent="0.25">
      <c r="A1356" s="17" t="str">
        <f>IF(DetalleExp!H1356='Tablas intermedias'!$A$2,"Ordenes de Compra",IF(DetalleExp!H1356='Tablas intermedias'!$A$3,"Financiamiento Internacional","Legítimo Abono"))</f>
        <v>Ordenes de Compra</v>
      </c>
      <c r="B1356" s="7">
        <f>DetalleExp!E1356</f>
        <v>44329</v>
      </c>
      <c r="C1356" s="1" t="str">
        <f>DetalleExp!A1356</f>
        <v>EX-2021-42605256-APN-DCYT#MS</v>
      </c>
      <c r="D1356" s="1" t="str">
        <f>IF(A1356="Ordenes de Compra",VLOOKUP(C1356,Autogestión!$B$2:$D$5090,3,0),IF(A1356="Legítimo Abono",VLOOKUP(C1356,NoAmpOC!$B$2:$H$988,7,0),"Factura"))</f>
        <v>Factura</v>
      </c>
      <c r="E1356" s="26" t="str">
        <f>IF(A1356="Ordenes de Compra",VLOOKUP($C1356,Autogestión!$B$2:$G$5090,6,0),IF(A1356="Financiamiento Internacional",VLOOKUP($C1356,FinInt!$B$2:$G$508,6,0),"Legítimo Abono"))</f>
        <v>80-0025-LPU19</v>
      </c>
      <c r="F1356" s="26" t="str">
        <f>IF($A1356="Ordenes de Compra","ARS",IF($A1356="Financiamiento Internacional",VLOOKUP($C1356,FinInt!$B$2:$Q$508,15,0),VLOOKUP($C1356,NoAmpOC!$B$2:$T$988,18,0)))</f>
        <v>ARS</v>
      </c>
      <c r="G1356" s="5">
        <f>IF($A1356="Ordenes de Compra",VLOOKUP($C1356,Autogestión!$B$2:$H$5090,7,0),IF($A1356="Financiamiento Internacional",VLOOKUP($C1356,FinInt!$B$2:$Q$1308,16,0),VLOOKUP($C1356,NoAmpOC!$B$2:$T$988,19,0)))</f>
        <v>37323</v>
      </c>
      <c r="H1356" s="5">
        <f t="shared" si="63"/>
        <v>37323</v>
      </c>
      <c r="I1356" s="26" t="str">
        <f>IF($A1356="Ordenes de Compra",VLOOKUP($C1356,Autogestión!$B$2:$J$5090,9,0),IF($A1356="Financiamiento Internacional",VLOOKUP($C1356,FinInt!$B$2:$G$1555,6,0),"Legitimo Abono"))</f>
        <v>80-1080-OC20</v>
      </c>
      <c r="J1356" s="1" t="str">
        <f>IF($A1356="Ordenes de Compra",VLOOKUP($C1356,Autogestión!$B$2:$R$5090,17,0),IF($A1356="Financiamiento Internacional",VLOOKUP($C1356,FinInt!$B$2:$O$1508,14,0),VLOOKUP($C1356,NoAmpOC!$B$2:$R$988,17,0)))</f>
        <v xml:space="preserve">LAFEDAR S.A. </v>
      </c>
      <c r="K1356" s="7" t="str">
        <f>DetalleExp!AP1356</f>
        <v>DCYC#MS-FACTURAS</v>
      </c>
      <c r="L1356" s="7" t="str">
        <f>DetalleExp!AQ1356</f>
        <v>FACTURAS - Facturas</v>
      </c>
      <c r="M1356" s="7" t="str">
        <f>DetalleExp!AR1356</f>
        <v>DCYC#MS - Dirección de compras y contrataciones</v>
      </c>
      <c r="N1356" s="7">
        <f>DetalleExp!AS1356</f>
        <v>44350</v>
      </c>
      <c r="O1356" s="27">
        <f ca="1">ROUNDUP(TODAY()-N1356,0)</f>
        <v>5</v>
      </c>
      <c r="P1356" s="27">
        <f ca="1">ROUNDUP(TODAY()-B1356,0)</f>
        <v>26</v>
      </c>
      <c r="Q1356" s="1" t="str">
        <f>IFERROR(IF(A1356="Ordenes de Compra",VLOOKUP($E1356,'Ordenes de Compra'!$A$2:$E$1712,5,0),"Sin OC"),"Sin dato")</f>
        <v>17.0.0.43.0</v>
      </c>
      <c r="R1356" s="28">
        <f>IFERROR(IF(A1356="Ordenes de Compra",VLOOKUP($I1356,'Ordenes de Compra'!$B$2:$E$1712,3,0),"Sin OC"),"Sin dato")</f>
        <v>2262000</v>
      </c>
      <c r="S1356" s="1" t="str">
        <f>VLOOKUP($U1356,'Tablas intermedias'!$C$1:$H$222,5,0)</f>
        <v>Compras</v>
      </c>
      <c r="T1356" s="29" t="str">
        <f t="shared" si="64"/>
        <v>OK</v>
      </c>
      <c r="U1356" s="30" t="str">
        <f t="shared" si="65"/>
        <v>DCYC#MS-FACTURASFACTURAS - FacturasDCYC#MS - Dirección de compras y contrataciones</v>
      </c>
      <c r="V1356" s="1" t="str">
        <f>VLOOKUP(U1356,'Tablas intermedias'!$C$1:$H$222,6,0)</f>
        <v>Si</v>
      </c>
      <c r="W1356" s="1" t="str">
        <f ca="1">IF(O1356&lt;30,"menos de 30 días","más de 30 días")</f>
        <v>menos de 30 días</v>
      </c>
    </row>
    <row r="1357" spans="1:23" ht="14.25" hidden="1" thickTop="1" thickBot="1" x14ac:dyDescent="0.25">
      <c r="A1357" s="17" t="str">
        <f>IF(DetalleExp!H1357='Tablas intermedias'!$A$2,"Ordenes de Compra",IF(DetalleExp!H1357='Tablas intermedias'!$A$3,"Financiamiento Internacional","Legítimo Abono"))</f>
        <v>Ordenes de Compra</v>
      </c>
      <c r="B1357" s="7">
        <f>DetalleExp!E1357</f>
        <v>44329</v>
      </c>
      <c r="C1357" s="1" t="str">
        <f>DetalleExp!A1357</f>
        <v>EX-2021-42609956-APN-DCYT#MS</v>
      </c>
      <c r="D1357" s="1" t="str">
        <f>IF(A1357="Ordenes de Compra",VLOOKUP(C1357,Autogestión!$B$2:$D$5090,3,0),IF(A1357="Legítimo Abono",VLOOKUP(C1357,NoAmpOC!$B$2:$H$988,7,0),"Factura"))</f>
        <v>Factura</v>
      </c>
      <c r="E1357" s="26" t="str">
        <f>IF(A1357="Ordenes de Compra",VLOOKUP($C1357,Autogestión!$B$2:$G$5090,6,0),IF(A1357="Financiamiento Internacional",VLOOKUP($C1357,FinInt!$B$2:$G$508,6,0),"Legítimo Abono"))</f>
        <v>80-0025-LPU19</v>
      </c>
      <c r="F1357" s="26" t="str">
        <f>IF($A1357="Ordenes de Compra","ARS",IF($A1357="Financiamiento Internacional",VLOOKUP($C1357,FinInt!$B$2:$Q$508,15,0),VLOOKUP($C1357,NoAmpOC!$B$2:$T$988,18,0)))</f>
        <v>ARS</v>
      </c>
      <c r="G1357" s="5">
        <f>IF($A1357="Ordenes de Compra",VLOOKUP($C1357,Autogestión!$B$2:$H$5090,7,0),IF($A1357="Financiamiento Internacional",VLOOKUP($C1357,FinInt!$B$2:$Q$1308,16,0),VLOOKUP($C1357,NoAmpOC!$B$2:$T$988,19,0)))</f>
        <v>26013</v>
      </c>
      <c r="H1357" s="5">
        <f t="shared" si="63"/>
        <v>26013</v>
      </c>
      <c r="I1357" s="26" t="str">
        <f>IF($A1357="Ordenes de Compra",VLOOKUP($C1357,Autogestión!$B$2:$J$5090,9,0),IF($A1357="Financiamiento Internacional",VLOOKUP($C1357,FinInt!$B$2:$G$1555,6,0),"Legitimo Abono"))</f>
        <v>80-1080-OC20</v>
      </c>
      <c r="J1357" s="1" t="str">
        <f>IF($A1357="Ordenes de Compra",VLOOKUP($C1357,Autogestión!$B$2:$R$5090,17,0),IF($A1357="Financiamiento Internacional",VLOOKUP($C1357,FinInt!$B$2:$O$1508,14,0),VLOOKUP($C1357,NoAmpOC!$B$2:$R$988,17,0)))</f>
        <v xml:space="preserve">LAFEDAR S.A. </v>
      </c>
      <c r="K1357" s="7" t="str">
        <f>DetalleExp!AP1357</f>
        <v>GENDILE</v>
      </c>
      <c r="L1357" s="7" t="str">
        <f>DetalleExp!AQ1357</f>
        <v>FACTURAS - Facturas</v>
      </c>
      <c r="M1357" s="7" t="str">
        <f>DetalleExp!AR1357</f>
        <v>DCYC#MS - Dirección de compras y contrataciones</v>
      </c>
      <c r="N1357" s="7">
        <f>DetalleExp!AS1357</f>
        <v>44347</v>
      </c>
      <c r="O1357" s="27">
        <f ca="1">ROUNDUP(TODAY()-N1357,0)</f>
        <v>8</v>
      </c>
      <c r="P1357" s="27">
        <f ca="1">ROUNDUP(TODAY()-B1357,0)</f>
        <v>26</v>
      </c>
      <c r="Q1357" s="1" t="str">
        <f>IFERROR(IF(A1357="Ordenes de Compra",VLOOKUP($E1357,'Ordenes de Compra'!$A$2:$E$1712,5,0),"Sin OC"),"Sin dato")</f>
        <v>17.0.0.43.0</v>
      </c>
      <c r="R1357" s="28">
        <f>IFERROR(IF(A1357="Ordenes de Compra",VLOOKUP($I1357,'Ordenes de Compra'!$B$2:$E$1712,3,0),"Sin OC"),"Sin dato")</f>
        <v>2262000</v>
      </c>
      <c r="S1357" s="1" t="str">
        <f>VLOOKUP($U1357,'Tablas intermedias'!$C$1:$H$222,5,0)</f>
        <v>Compras</v>
      </c>
      <c r="T1357" s="29" t="str">
        <f t="shared" si="64"/>
        <v>OK</v>
      </c>
      <c r="U1357" s="30" t="str">
        <f t="shared" si="65"/>
        <v>GENDILEFACTURAS - FacturasDCYC#MS - Dirección de compras y contrataciones</v>
      </c>
      <c r="V1357" s="1" t="str">
        <f>VLOOKUP(U1357,'Tablas intermedias'!$C$1:$H$222,6,0)</f>
        <v>Si</v>
      </c>
      <c r="W1357" s="1" t="str">
        <f ca="1">IF(O1357&lt;30,"menos de 30 días","más de 30 días")</f>
        <v>menos de 30 días</v>
      </c>
    </row>
    <row r="1358" spans="1:23" ht="14.25" hidden="1" thickTop="1" thickBot="1" x14ac:dyDescent="0.25">
      <c r="A1358" s="17" t="str">
        <f>IF(DetalleExp!H1358='Tablas intermedias'!$A$2,"Ordenes de Compra",IF(DetalleExp!H1358='Tablas intermedias'!$A$3,"Financiamiento Internacional","Legítimo Abono"))</f>
        <v>Legítimo Abono</v>
      </c>
      <c r="B1358" s="7">
        <f>DetalleExp!E1358</f>
        <v>44329</v>
      </c>
      <c r="C1358" s="1" t="str">
        <f>DetalleExp!A1358</f>
        <v>EX-2021-42611329-APN-DD#MS</v>
      </c>
      <c r="D1358" s="1" t="str">
        <f>IF(A1358="Ordenes de Compra",VLOOKUP(C1358,Autogestión!$B$2:$D$5090,3,0),IF(A1358="Legítimo Abono",VLOOKUP(C1358,NoAmpOC!$B$2:$H$988,7,0),"Factura"))</f>
        <v>Factura B</v>
      </c>
      <c r="E1358" s="26" t="str">
        <f>IF(A1358="Ordenes de Compra",VLOOKUP($C1358,Autogestión!$B$2:$G$5090,6,0),IF(A1358="Financiamiento Internacional",VLOOKUP($C1358,FinInt!$B$2:$G$508,6,0),"Legítimo Abono"))</f>
        <v>Legítimo Abono</v>
      </c>
      <c r="F1358" s="26" t="str">
        <f>IF($A1358="Ordenes de Compra","ARS",IF($A1358="Financiamiento Internacional",VLOOKUP($C1358,FinInt!$B$2:$Q$508,15,0),VLOOKUP($C1358,NoAmpOC!$B$2:$T$988,18,0)))</f>
        <v>ARS</v>
      </c>
      <c r="G1358" s="5">
        <f>IF($A1358="Ordenes de Compra",VLOOKUP($C1358,Autogestión!$B$2:$H$5090,7,0),IF($A1358="Financiamiento Internacional",VLOOKUP($C1358,FinInt!$B$2:$Q$1308,16,0),VLOOKUP($C1358,NoAmpOC!$B$2:$T$988,19,0)))</f>
        <v>33880</v>
      </c>
      <c r="H1358" s="5">
        <f t="shared" si="63"/>
        <v>33880</v>
      </c>
      <c r="I1358" s="26" t="str">
        <f>IF($A1358="Ordenes de Compra",VLOOKUP($C1358,Autogestión!$B$2:$J$5090,9,0),IF($A1358="Financiamiento Internacional",VLOOKUP($C1358,FinInt!$B$2:$G$1555,6,0),"Legitimo Abono"))</f>
        <v>Legitimo Abono</v>
      </c>
      <c r="J1358" s="1" t="str">
        <f>IF($A1358="Ordenes de Compra",VLOOKUP($C1358,Autogestión!$B$2:$R$5090,17,0),IF($A1358="Financiamiento Internacional",VLOOKUP($C1358,FinInt!$B$2:$O$1508,14,0),VLOOKUP($C1358,NoAmpOC!$B$2:$R$988,17,0)))</f>
        <v>GONZALO HERNANDEZ</v>
      </c>
      <c r="K1358" s="7" t="str">
        <f>DetalleExp!AP1358</f>
        <v>FCARRIZO</v>
      </c>
      <c r="L1358" s="7" t="str">
        <f>DetalleExp!AQ1358</f>
        <v>CONTAB_PPTO - Contabilidad de presupuesto</v>
      </c>
      <c r="M1358" s="7" t="str">
        <f>DetalleExp!AR1358</f>
        <v>DCYT#MS - Dirección de contabilidad y tesorería</v>
      </c>
      <c r="N1358" s="7">
        <f>DetalleExp!AS1358</f>
        <v>44350</v>
      </c>
      <c r="O1358" s="27">
        <f ca="1">ROUNDUP(TODAY()-N1358,0)</f>
        <v>5</v>
      </c>
      <c r="P1358" s="27">
        <f ca="1">ROUNDUP(TODAY()-B1358,0)</f>
        <v>26</v>
      </c>
      <c r="Q1358" s="1" t="str">
        <f>IFERROR(IF(A1358="Ordenes de Compra",VLOOKUP($E1358,'Ordenes de Compra'!$A$2:$E$1712,5,0),"Sin OC"),"Sin dato")</f>
        <v>Sin OC</v>
      </c>
      <c r="R1358" s="28" t="str">
        <f>IFERROR(IF(A1358="Ordenes de Compra",VLOOKUP($I1358,'Ordenes de Compra'!$B$2:$E$1712,3,0),"Sin OC"),"Sin dato")</f>
        <v>Sin OC</v>
      </c>
      <c r="S1358" s="1" t="str">
        <f>VLOOKUP($U1358,'Tablas intermedias'!$C$1:$H$222,5,0)</f>
        <v>Contabilidad</v>
      </c>
      <c r="T1358" s="29" t="str">
        <f t="shared" si="64"/>
        <v>OK</v>
      </c>
      <c r="U1358" s="30" t="str">
        <f t="shared" si="65"/>
        <v>FCARRIZOCONTAB_PPTO - Contabilidad de presupuestoDCYT#MS - Dirección de contabilidad y tesorería</v>
      </c>
      <c r="V1358" s="1" t="str">
        <f>VLOOKUP(U1358,'Tablas intermedias'!$C$1:$H$222,6,0)</f>
        <v>Si</v>
      </c>
      <c r="W1358" s="1" t="str">
        <f ca="1">IF(O1358&lt;30,"menos de 30 días","más de 30 días")</f>
        <v>menos de 30 días</v>
      </c>
    </row>
    <row r="1359" spans="1:23" ht="14.25" hidden="1" thickTop="1" thickBot="1" x14ac:dyDescent="0.25">
      <c r="A1359" s="17" t="str">
        <f>IF(DetalleExp!H1359='Tablas intermedias'!$A$2,"Ordenes de Compra",IF(DetalleExp!H1359='Tablas intermedias'!$A$3,"Financiamiento Internacional","Legítimo Abono"))</f>
        <v>Ordenes de Compra</v>
      </c>
      <c r="B1359" s="7">
        <f>DetalleExp!E1359</f>
        <v>44329</v>
      </c>
      <c r="C1359" s="1" t="str">
        <f>DetalleExp!A1359</f>
        <v>EX-2021-42611444-APN-DCYT#MS</v>
      </c>
      <c r="D1359" s="1" t="str">
        <f>IF(A1359="Ordenes de Compra",VLOOKUP(C1359,Autogestión!$B$2:$D$5090,3,0),IF(A1359="Legítimo Abono",VLOOKUP(C1359,NoAmpOC!$B$2:$H$988,7,0),"Factura"))</f>
        <v>Factura</v>
      </c>
      <c r="E1359" s="26" t="str">
        <f>IF(A1359="Ordenes de Compra",VLOOKUP($C1359,Autogestión!$B$2:$G$5090,6,0),IF(A1359="Financiamiento Internacional",VLOOKUP($C1359,FinInt!$B$2:$G$508,6,0),"Legítimo Abono"))</f>
        <v>80-0056-CDI19</v>
      </c>
      <c r="F1359" s="26" t="str">
        <f>IF($A1359="Ordenes de Compra","ARS",IF($A1359="Financiamiento Internacional",VLOOKUP($C1359,FinInt!$B$2:$Q$508,15,0),VLOOKUP($C1359,NoAmpOC!$B$2:$T$988,18,0)))</f>
        <v>ARS</v>
      </c>
      <c r="G1359" s="5">
        <f>IF($A1359="Ordenes de Compra",VLOOKUP($C1359,Autogestión!$B$2:$H$5090,7,0),IF($A1359="Financiamiento Internacional",VLOOKUP($C1359,FinInt!$B$2:$Q$1308,16,0),VLOOKUP($C1359,NoAmpOC!$B$2:$T$988,19,0)))</f>
        <v>68693.240000000005</v>
      </c>
      <c r="H1359" s="5">
        <f t="shared" si="63"/>
        <v>68693.240000000005</v>
      </c>
      <c r="I1359" s="26" t="str">
        <f>IF($A1359="Ordenes de Compra",VLOOKUP($C1359,Autogestión!$B$2:$J$5090,9,0),IF($A1359="Financiamiento Internacional",VLOOKUP($C1359,FinInt!$B$2:$G$1555,6,0),"Legitimo Abono"))</f>
        <v>80-1019-OC20</v>
      </c>
      <c r="J1359" s="1" t="str">
        <f>IF($A1359="Ordenes de Compra",VLOOKUP($C1359,Autogestión!$B$2:$R$5090,17,0),IF($A1359="Financiamiento Internacional",VLOOKUP($C1359,FinInt!$B$2:$O$1508,14,0),VLOOKUP($C1359,NoAmpOC!$B$2:$R$988,17,0)))</f>
        <v>Pfizer S.R.L.</v>
      </c>
      <c r="K1359" s="7" t="str">
        <f>DetalleExp!AP1359</f>
        <v>MWEIMAN</v>
      </c>
      <c r="L1359" s="7" t="str">
        <f>DetalleExp!AQ1359</f>
        <v>TESORERIA - Tesorería</v>
      </c>
      <c r="M1359" s="7" t="str">
        <f>DetalleExp!AR1359</f>
        <v>DCYT#MS - Dirección de contabilidad y tesorería</v>
      </c>
      <c r="N1359" s="7">
        <f>DetalleExp!AS1359</f>
        <v>44347</v>
      </c>
      <c r="O1359" s="27">
        <f ca="1">ROUNDUP(TODAY()-N1359,0)</f>
        <v>8</v>
      </c>
      <c r="P1359" s="27">
        <f ca="1">ROUNDUP(TODAY()-B1359,0)</f>
        <v>26</v>
      </c>
      <c r="Q1359" s="1" t="str">
        <f>IFERROR(IF(A1359="Ordenes de Compra",VLOOKUP($E1359,'Ordenes de Compra'!$A$2:$E$1712,5,0),"Sin OC"),"Sin dato")</f>
        <v>17.0.0.48.0</v>
      </c>
      <c r="R1359" s="28">
        <f>IFERROR(IF(A1359="Ordenes de Compra",VLOOKUP($I1359,'Ordenes de Compra'!$B$2:$E$1712,3,0),"Sin OC"),"Sin dato")</f>
        <v>10509900.48</v>
      </c>
      <c r="S1359" s="1" t="str">
        <f>VLOOKUP($U1359,'Tablas intermedias'!$C$1:$H$222,5,0)</f>
        <v>Tesorería</v>
      </c>
      <c r="T1359" s="29" t="str">
        <f t="shared" si="64"/>
        <v>OK</v>
      </c>
      <c r="U1359" s="30" t="str">
        <f t="shared" si="65"/>
        <v>MWEIMANTESORERIA - TesoreríaDCYT#MS - Dirección de contabilidad y tesorería</v>
      </c>
      <c r="V1359" s="1" t="str">
        <f>VLOOKUP(U1359,'Tablas intermedias'!$C$1:$H$222,6,0)</f>
        <v>No</v>
      </c>
      <c r="W1359" s="1" t="str">
        <f ca="1">IF(O1359&lt;30,"menos de 30 días","más de 30 días")</f>
        <v>menos de 30 días</v>
      </c>
    </row>
    <row r="1360" spans="1:23" ht="14.25" hidden="1" thickTop="1" thickBot="1" x14ac:dyDescent="0.25">
      <c r="A1360" s="17" t="str">
        <f>IF(DetalleExp!H1360='Tablas intermedias'!$A$2,"Ordenes de Compra",IF(DetalleExp!H1360='Tablas intermedias'!$A$3,"Financiamiento Internacional","Legítimo Abono"))</f>
        <v>Legítimo Abono</v>
      </c>
      <c r="B1360" s="7">
        <f>DetalleExp!E1360</f>
        <v>44329</v>
      </c>
      <c r="C1360" s="1" t="str">
        <f>DetalleExp!A1360</f>
        <v>EX-2021-42611518-APN-DD#MS</v>
      </c>
      <c r="D1360" s="1" t="str">
        <f>IF(A1360="Ordenes de Compra",VLOOKUP(C1360,Autogestión!$B$2:$D$5090,3,0),IF(A1360="Legítimo Abono",VLOOKUP(C1360,NoAmpOC!$B$2:$H$988,7,0),"Factura"))</f>
        <v>Factura B</v>
      </c>
      <c r="E1360" s="26" t="str">
        <f>IF(A1360="Ordenes de Compra",VLOOKUP($C1360,Autogestión!$B$2:$G$5090,6,0),IF(A1360="Financiamiento Internacional",VLOOKUP($C1360,FinInt!$B$2:$G$508,6,0),"Legítimo Abono"))</f>
        <v>Legítimo Abono</v>
      </c>
      <c r="F1360" s="26" t="str">
        <f>IF($A1360="Ordenes de Compra","ARS",IF($A1360="Financiamiento Internacional",VLOOKUP($C1360,FinInt!$B$2:$Q$508,15,0),VLOOKUP($C1360,NoAmpOC!$B$2:$T$988,18,0)))</f>
        <v>ARS</v>
      </c>
      <c r="G1360" s="5">
        <f>IF($A1360="Ordenes de Compra",VLOOKUP($C1360,Autogestión!$B$2:$H$5090,7,0),IF($A1360="Financiamiento Internacional",VLOOKUP($C1360,FinInt!$B$2:$Q$1308,16,0),VLOOKUP($C1360,NoAmpOC!$B$2:$T$988,19,0)))</f>
        <v>33880</v>
      </c>
      <c r="H1360" s="5">
        <f t="shared" si="63"/>
        <v>33880</v>
      </c>
      <c r="I1360" s="26" t="str">
        <f>IF($A1360="Ordenes de Compra",VLOOKUP($C1360,Autogestión!$B$2:$J$5090,9,0),IF($A1360="Financiamiento Internacional",VLOOKUP($C1360,FinInt!$B$2:$G$1555,6,0),"Legitimo Abono"))</f>
        <v>Legitimo Abono</v>
      </c>
      <c r="J1360" s="1" t="str">
        <f>IF($A1360="Ordenes de Compra",VLOOKUP($C1360,Autogestión!$B$2:$R$5090,17,0),IF($A1360="Financiamiento Internacional",VLOOKUP($C1360,FinInt!$B$2:$O$1508,14,0),VLOOKUP($C1360,NoAmpOC!$B$2:$R$988,17,0)))</f>
        <v>GONZALO HERNANDEZ</v>
      </c>
      <c r="K1360" s="7" t="str">
        <f>DetalleExp!AP1360</f>
        <v>LPLAGER</v>
      </c>
      <c r="L1360" s="7" t="str">
        <f>DetalleExp!AQ1360</f>
        <v>DESPACHO - Despacho</v>
      </c>
      <c r="M1360" s="7" t="str">
        <f>DetalleExp!AR1360</f>
        <v>SAS#MS - Secretaría de acceso a la salud</v>
      </c>
      <c r="N1360" s="7">
        <f>DetalleExp!AS1360</f>
        <v>44350</v>
      </c>
      <c r="O1360" s="27">
        <f ca="1">ROUNDUP(TODAY()-N1360,0)</f>
        <v>5</v>
      </c>
      <c r="P1360" s="27">
        <f ca="1">ROUNDUP(TODAY()-B1360,0)</f>
        <v>26</v>
      </c>
      <c r="Q1360" s="1" t="str">
        <f>IFERROR(IF(A1360="Ordenes de Compra",VLOOKUP($E1360,'Ordenes de Compra'!$A$2:$E$1712,5,0),"Sin OC"),"Sin dato")</f>
        <v>Sin OC</v>
      </c>
      <c r="R1360" s="28" t="str">
        <f>IFERROR(IF(A1360="Ordenes de Compra",VLOOKUP($I1360,'Ordenes de Compra'!$B$2:$E$1712,3,0),"Sin OC"),"Sin dato")</f>
        <v>Sin OC</v>
      </c>
      <c r="S1360" s="1" t="str">
        <f>VLOOKUP($U1360,'Tablas intermedias'!$C$1:$H$222,5,0)</f>
        <v>Programa</v>
      </c>
      <c r="T1360" s="29" t="str">
        <f t="shared" si="64"/>
        <v>OK</v>
      </c>
      <c r="U1360" s="30" t="str">
        <f t="shared" si="65"/>
        <v>LPLAGERDESPACHO - DespachoSAS#MS - Secretaría de acceso a la salud</v>
      </c>
      <c r="V1360" s="1" t="str">
        <f>VLOOKUP(U1360,'Tablas intermedias'!$C$1:$H$222,6,0)</f>
        <v>Si</v>
      </c>
      <c r="W1360" s="1" t="str">
        <f ca="1">IF(O1360&lt;30,"menos de 30 días","más de 30 días")</f>
        <v>menos de 30 días</v>
      </c>
    </row>
    <row r="1361" spans="1:23" ht="14.25" hidden="1" thickTop="1" thickBot="1" x14ac:dyDescent="0.25">
      <c r="A1361" s="17" t="str">
        <f>IF(DetalleExp!H1361='Tablas intermedias'!$A$2,"Ordenes de Compra",IF(DetalleExp!H1361='Tablas intermedias'!$A$3,"Financiamiento Internacional","Legítimo Abono"))</f>
        <v>Legítimo Abono</v>
      </c>
      <c r="B1361" s="7">
        <f>DetalleExp!E1361</f>
        <v>44329</v>
      </c>
      <c r="C1361" s="1" t="str">
        <f>DetalleExp!A1361</f>
        <v>EX-2021-42615199-APN-DD#MS</v>
      </c>
      <c r="D1361" s="1" t="str">
        <f>IF(A1361="Ordenes de Compra",VLOOKUP(C1361,Autogestión!$B$2:$D$5090,3,0),IF(A1361="Legítimo Abono",VLOOKUP(C1361,NoAmpOC!$B$2:$H$988,7,0),"Factura"))</f>
        <v>Factura B</v>
      </c>
      <c r="E1361" s="26" t="str">
        <f>IF(A1361="Ordenes de Compra",VLOOKUP($C1361,Autogestión!$B$2:$G$5090,6,0),IF(A1361="Financiamiento Internacional",VLOOKUP($C1361,FinInt!$B$2:$G$508,6,0),"Legítimo Abono"))</f>
        <v>Legítimo Abono</v>
      </c>
      <c r="F1361" s="26" t="str">
        <f>IF($A1361="Ordenes de Compra","ARS",IF($A1361="Financiamiento Internacional",VLOOKUP($C1361,FinInt!$B$2:$Q$508,15,0),VLOOKUP($C1361,NoAmpOC!$B$2:$T$988,18,0)))</f>
        <v>ARS</v>
      </c>
      <c r="G1361" s="5">
        <f>IF($A1361="Ordenes de Compra",VLOOKUP($C1361,Autogestión!$B$2:$H$5090,7,0),IF($A1361="Financiamiento Internacional",VLOOKUP($C1361,FinInt!$B$2:$Q$1308,16,0),VLOOKUP($C1361,NoAmpOC!$B$2:$T$988,19,0)))</f>
        <v>33880</v>
      </c>
      <c r="H1361" s="5">
        <f t="shared" si="63"/>
        <v>33880</v>
      </c>
      <c r="I1361" s="26" t="str">
        <f>IF($A1361="Ordenes de Compra",VLOOKUP($C1361,Autogestión!$B$2:$J$5090,9,0),IF($A1361="Financiamiento Internacional",VLOOKUP($C1361,FinInt!$B$2:$G$1555,6,0),"Legitimo Abono"))</f>
        <v>Legitimo Abono</v>
      </c>
      <c r="J1361" s="1" t="str">
        <f>IF($A1361="Ordenes de Compra",VLOOKUP($C1361,Autogestión!$B$2:$R$5090,17,0),IF($A1361="Financiamiento Internacional",VLOOKUP($C1361,FinInt!$B$2:$O$1508,14,0),VLOOKUP($C1361,NoAmpOC!$B$2:$R$988,17,0)))</f>
        <v>GONZALO HERNANDEZ</v>
      </c>
      <c r="K1361" s="7" t="str">
        <f>DetalleExp!AP1361</f>
        <v>GABRPEREYRA</v>
      </c>
      <c r="L1361" s="7" t="str">
        <f>DetalleExp!AQ1361</f>
        <v>PVD - Privada</v>
      </c>
      <c r="M1361" s="7" t="str">
        <f>DetalleExp!AR1361</f>
        <v>DNCET#MS - Dirección nacional de control de enfermedades transmisibles</v>
      </c>
      <c r="N1361" s="7">
        <f>DetalleExp!AS1361</f>
        <v>44350</v>
      </c>
      <c r="O1361" s="27">
        <f ca="1">ROUNDUP(TODAY()-N1361,0)</f>
        <v>5</v>
      </c>
      <c r="P1361" s="27">
        <f ca="1">ROUNDUP(TODAY()-B1361,0)</f>
        <v>26</v>
      </c>
      <c r="Q1361" s="1" t="str">
        <f>IFERROR(IF(A1361="Ordenes de Compra",VLOOKUP($E1361,'Ordenes de Compra'!$A$2:$E$1712,5,0),"Sin OC"),"Sin dato")</f>
        <v>Sin OC</v>
      </c>
      <c r="R1361" s="28" t="str">
        <f>IFERROR(IF(A1361="Ordenes de Compra",VLOOKUP($I1361,'Ordenes de Compra'!$B$2:$E$1712,3,0),"Sin OC"),"Sin dato")</f>
        <v>Sin OC</v>
      </c>
      <c r="S1361" s="1" t="str">
        <f>VLOOKUP($U1361,'Tablas intermedias'!$C$1:$H$222,5,0)</f>
        <v>Programa</v>
      </c>
      <c r="T1361" s="29" t="str">
        <f t="shared" si="64"/>
        <v>OK</v>
      </c>
      <c r="U1361" s="30" t="str">
        <f t="shared" si="65"/>
        <v>GABRPEREYRAPVD - PrivadaDNCET#MS - Dirección nacional de control de enfermedades transmisibles</v>
      </c>
      <c r="V1361" s="1" t="str">
        <f>VLOOKUP(U1361,'Tablas intermedias'!$C$1:$H$222,6,0)</f>
        <v>Si</v>
      </c>
      <c r="W1361" s="1" t="str">
        <f ca="1">IF(O1361&lt;30,"menos de 30 días","más de 30 días")</f>
        <v>menos de 30 días</v>
      </c>
    </row>
    <row r="1362" spans="1:23" ht="14.25" hidden="1" thickTop="1" thickBot="1" x14ac:dyDescent="0.25">
      <c r="A1362" s="17" t="str">
        <f>IF(DetalleExp!H1362='Tablas intermedias'!$A$2,"Ordenes de Compra",IF(DetalleExp!H1362='Tablas intermedias'!$A$3,"Financiamiento Internacional","Legítimo Abono"))</f>
        <v>Legítimo Abono</v>
      </c>
      <c r="B1362" s="7">
        <f>DetalleExp!E1362</f>
        <v>44329</v>
      </c>
      <c r="C1362" s="1" t="str">
        <f>DetalleExp!A1362</f>
        <v>EX-2021-42617605-APN-DD#MS</v>
      </c>
      <c r="D1362" s="1" t="str">
        <f>IF(A1362="Ordenes de Compra",VLOOKUP(C1362,Autogestión!$B$2:$D$5090,3,0),IF(A1362="Legítimo Abono",VLOOKUP(C1362,NoAmpOC!$B$2:$H$988,7,0),"Factura"))</f>
        <v>Factura B</v>
      </c>
      <c r="E1362" s="26" t="str">
        <f>IF(A1362="Ordenes de Compra",VLOOKUP($C1362,Autogestión!$B$2:$G$5090,6,0),IF(A1362="Financiamiento Internacional",VLOOKUP($C1362,FinInt!$B$2:$G$508,6,0),"Legítimo Abono"))</f>
        <v>Legítimo Abono</v>
      </c>
      <c r="F1362" s="26" t="str">
        <f>IF($A1362="Ordenes de Compra","ARS",IF($A1362="Financiamiento Internacional",VLOOKUP($C1362,FinInt!$B$2:$Q$508,15,0),VLOOKUP($C1362,NoAmpOC!$B$2:$T$988,18,0)))</f>
        <v>ARS</v>
      </c>
      <c r="G1362" s="5">
        <f>IF($A1362="Ordenes de Compra",VLOOKUP($C1362,Autogestión!$B$2:$H$5090,7,0),IF($A1362="Financiamiento Internacional",VLOOKUP($C1362,FinInt!$B$2:$Q$1308,16,0),VLOOKUP($C1362,NoAmpOC!$B$2:$T$988,19,0)))</f>
        <v>33880</v>
      </c>
      <c r="H1362" s="5">
        <f t="shared" si="63"/>
        <v>33880</v>
      </c>
      <c r="I1362" s="26" t="str">
        <f>IF($A1362="Ordenes de Compra",VLOOKUP($C1362,Autogestión!$B$2:$J$5090,9,0),IF($A1362="Financiamiento Internacional",VLOOKUP($C1362,FinInt!$B$2:$G$1555,6,0),"Legitimo Abono"))</f>
        <v>Legitimo Abono</v>
      </c>
      <c r="J1362" s="1" t="str">
        <f>IF($A1362="Ordenes de Compra",VLOOKUP($C1362,Autogestión!$B$2:$R$5090,17,0),IF($A1362="Financiamiento Internacional",VLOOKUP($C1362,FinInt!$B$2:$O$1508,14,0),VLOOKUP($C1362,NoAmpOC!$B$2:$R$988,17,0)))</f>
        <v>GONZALO HERNANDEZ</v>
      </c>
      <c r="K1362" s="7" t="str">
        <f>DetalleExp!AP1362</f>
        <v>GABRPEREYRA</v>
      </c>
      <c r="L1362" s="7" t="str">
        <f>DetalleExp!AQ1362</f>
        <v>PVD - Privada</v>
      </c>
      <c r="M1362" s="7" t="str">
        <f>DetalleExp!AR1362</f>
        <v>DNCET#MS - Dirección nacional de control de enfermedades transmisibles</v>
      </c>
      <c r="N1362" s="7">
        <f>DetalleExp!AS1362</f>
        <v>44350</v>
      </c>
      <c r="O1362" s="27">
        <f ca="1">ROUNDUP(TODAY()-N1362,0)</f>
        <v>5</v>
      </c>
      <c r="P1362" s="27">
        <f ca="1">ROUNDUP(TODAY()-B1362,0)</f>
        <v>26</v>
      </c>
      <c r="Q1362" s="1" t="str">
        <f>IFERROR(IF(A1362="Ordenes de Compra",VLOOKUP($E1362,'Ordenes de Compra'!$A$2:$E$1712,5,0),"Sin OC"),"Sin dato")</f>
        <v>Sin OC</v>
      </c>
      <c r="R1362" s="28" t="str">
        <f>IFERROR(IF(A1362="Ordenes de Compra",VLOOKUP($I1362,'Ordenes de Compra'!$B$2:$E$1712,3,0),"Sin OC"),"Sin dato")</f>
        <v>Sin OC</v>
      </c>
      <c r="S1362" s="1" t="str">
        <f>VLOOKUP($U1362,'Tablas intermedias'!$C$1:$H$222,5,0)</f>
        <v>Programa</v>
      </c>
      <c r="T1362" s="29" t="str">
        <f t="shared" si="64"/>
        <v>OK</v>
      </c>
      <c r="U1362" s="30" t="str">
        <f t="shared" si="65"/>
        <v>GABRPEREYRAPVD - PrivadaDNCET#MS - Dirección nacional de control de enfermedades transmisibles</v>
      </c>
      <c r="V1362" s="1" t="str">
        <f>VLOOKUP(U1362,'Tablas intermedias'!$C$1:$H$222,6,0)</f>
        <v>Si</v>
      </c>
      <c r="W1362" s="1" t="str">
        <f ca="1">IF(O1362&lt;30,"menos de 30 días","más de 30 días")</f>
        <v>menos de 30 días</v>
      </c>
    </row>
    <row r="1363" spans="1:23" ht="14.25" hidden="1" thickTop="1" thickBot="1" x14ac:dyDescent="0.25">
      <c r="A1363" s="17" t="str">
        <f>IF(DetalleExp!H1363='Tablas intermedias'!$A$2,"Ordenes de Compra",IF(DetalleExp!H1363='Tablas intermedias'!$A$3,"Financiamiento Internacional","Legítimo Abono"))</f>
        <v>Ordenes de Compra</v>
      </c>
      <c r="B1363" s="7">
        <f>DetalleExp!E1363</f>
        <v>44329</v>
      </c>
      <c r="C1363" s="1" t="str">
        <f>DetalleExp!A1363</f>
        <v>EX-2021-42617710-APN-DCYT#MS</v>
      </c>
      <c r="D1363" s="1" t="str">
        <f>IF(A1363="Ordenes de Compra",VLOOKUP(C1363,Autogestión!$B$2:$D$5090,3,0),IF(A1363="Legítimo Abono",VLOOKUP(C1363,NoAmpOC!$B$2:$H$988,7,0),"Factura"))</f>
        <v>Factura</v>
      </c>
      <c r="E1363" s="26" t="str">
        <f>IF(A1363="Ordenes de Compra",VLOOKUP($C1363,Autogestión!$B$2:$G$5090,6,0),IF(A1363="Financiamiento Internacional",VLOOKUP($C1363,FinInt!$B$2:$G$508,6,0),"Legítimo Abono"))</f>
        <v>80-0025-LPU19</v>
      </c>
      <c r="F1363" s="26" t="str">
        <f>IF($A1363="Ordenes de Compra","ARS",IF($A1363="Financiamiento Internacional",VLOOKUP($C1363,FinInt!$B$2:$Q$508,15,0),VLOOKUP($C1363,NoAmpOC!$B$2:$T$988,18,0)))</f>
        <v>ARS</v>
      </c>
      <c r="G1363" s="5">
        <f>IF($A1363="Ordenes de Compra",VLOOKUP($C1363,Autogestión!$B$2:$H$5090,7,0),IF($A1363="Financiamiento Internacional",VLOOKUP($C1363,FinInt!$B$2:$Q$1308,16,0),VLOOKUP($C1363,NoAmpOC!$B$2:$T$988,19,0)))</f>
        <v>95004</v>
      </c>
      <c r="H1363" s="5">
        <f t="shared" si="63"/>
        <v>95004</v>
      </c>
      <c r="I1363" s="26" t="str">
        <f>IF($A1363="Ordenes de Compra",VLOOKUP($C1363,Autogestión!$B$2:$J$5090,9,0),IF($A1363="Financiamiento Internacional",VLOOKUP($C1363,FinInt!$B$2:$G$1555,6,0),"Legitimo Abono"))</f>
        <v>80-1080-OC20</v>
      </c>
      <c r="J1363" s="1" t="str">
        <f>IF($A1363="Ordenes de Compra",VLOOKUP($C1363,Autogestión!$B$2:$R$5090,17,0),IF($A1363="Financiamiento Internacional",VLOOKUP($C1363,FinInt!$B$2:$O$1508,14,0),VLOOKUP($C1363,NoAmpOC!$B$2:$R$988,17,0)))</f>
        <v xml:space="preserve">LAFEDAR S.A. </v>
      </c>
      <c r="K1363" s="7" t="str">
        <f>DetalleExp!AP1363</f>
        <v>LDABATE</v>
      </c>
      <c r="L1363" s="7" t="str">
        <f>DetalleExp!AQ1363</f>
        <v>ADMINISTRACION - Administración</v>
      </c>
      <c r="M1363" s="7" t="str">
        <f>DetalleExp!AR1363</f>
        <v>DNACV#MS - Dirección nacional de abordaje por curso de vida</v>
      </c>
      <c r="N1363" s="7">
        <f>DetalleExp!AS1363</f>
        <v>44349</v>
      </c>
      <c r="O1363" s="27">
        <f ca="1">ROUNDUP(TODAY()-N1363,0)</f>
        <v>6</v>
      </c>
      <c r="P1363" s="27">
        <f ca="1">ROUNDUP(TODAY()-B1363,0)</f>
        <v>26</v>
      </c>
      <c r="Q1363" s="1" t="str">
        <f>IFERROR(IF(A1363="Ordenes de Compra",VLOOKUP($E1363,'Ordenes de Compra'!$A$2:$E$1712,5,0),"Sin OC"),"Sin dato")</f>
        <v>17.0.0.43.0</v>
      </c>
      <c r="R1363" s="28">
        <f>IFERROR(IF(A1363="Ordenes de Compra",VLOOKUP($I1363,'Ordenes de Compra'!$B$2:$E$1712,3,0),"Sin OC"),"Sin dato")</f>
        <v>2262000</v>
      </c>
      <c r="S1363" s="1" t="str">
        <f>VLOOKUP($U1363,'Tablas intermedias'!$C$1:$H$222,5,0)</f>
        <v>Programa</v>
      </c>
      <c r="T1363" s="29" t="str">
        <f t="shared" si="64"/>
        <v>OK</v>
      </c>
      <c r="U1363" s="30" t="str">
        <f t="shared" si="65"/>
        <v>LDABATEADMINISTRACION - AdministraciónDNACV#MS - Dirección nacional de abordaje por curso de vida</v>
      </c>
      <c r="V1363" s="1" t="str">
        <f>VLOOKUP(U1363,'Tablas intermedias'!$C$1:$H$222,6,0)</f>
        <v>Si</v>
      </c>
      <c r="W1363" s="1" t="str">
        <f ca="1">IF(O1363&lt;30,"menos de 30 días","más de 30 días")</f>
        <v>menos de 30 días</v>
      </c>
    </row>
    <row r="1364" spans="1:23" ht="14.25" hidden="1" thickTop="1" thickBot="1" x14ac:dyDescent="0.25">
      <c r="A1364" s="17" t="str">
        <f>IF(DetalleExp!H1364='Tablas intermedias'!$A$2,"Ordenes de Compra",IF(DetalleExp!H1364='Tablas intermedias'!$A$3,"Financiamiento Internacional","Legítimo Abono"))</f>
        <v>Legítimo Abono</v>
      </c>
      <c r="B1364" s="7">
        <f>DetalleExp!E1364</f>
        <v>44329</v>
      </c>
      <c r="C1364" s="1" t="str">
        <f>DetalleExp!A1364</f>
        <v>EX-2021-42619545-APN-DD#MS</v>
      </c>
      <c r="D1364" s="1" t="str">
        <f>IF(A1364="Ordenes de Compra",VLOOKUP(C1364,Autogestión!$B$2:$D$5090,3,0),IF(A1364="Legítimo Abono",VLOOKUP(C1364,NoAmpOC!$B$2:$H$988,7,0),"Factura"))</f>
        <v>Factura B</v>
      </c>
      <c r="E1364" s="26" t="str">
        <f>IF(A1364="Ordenes de Compra",VLOOKUP($C1364,Autogestión!$B$2:$G$5090,6,0),IF(A1364="Financiamiento Internacional",VLOOKUP($C1364,FinInt!$B$2:$G$508,6,0),"Legítimo Abono"))</f>
        <v>Legítimo Abono</v>
      </c>
      <c r="F1364" s="26" t="str">
        <f>IF($A1364="Ordenes de Compra","ARS",IF($A1364="Financiamiento Internacional",VLOOKUP($C1364,FinInt!$B$2:$Q$508,15,0),VLOOKUP($C1364,NoAmpOC!$B$2:$T$988,18,0)))</f>
        <v>ARS</v>
      </c>
      <c r="G1364" s="5">
        <f>IF($A1364="Ordenes de Compra",VLOOKUP($C1364,Autogestión!$B$2:$H$5090,7,0),IF($A1364="Financiamiento Internacional",VLOOKUP($C1364,FinInt!$B$2:$Q$1308,16,0),VLOOKUP($C1364,NoAmpOC!$B$2:$T$988,19,0)))</f>
        <v>33880</v>
      </c>
      <c r="H1364" s="5">
        <f t="shared" si="63"/>
        <v>33880</v>
      </c>
      <c r="I1364" s="26" t="str">
        <f>IF($A1364="Ordenes de Compra",VLOOKUP($C1364,Autogestión!$B$2:$J$5090,9,0),IF($A1364="Financiamiento Internacional",VLOOKUP($C1364,FinInt!$B$2:$G$1555,6,0),"Legitimo Abono"))</f>
        <v>Legitimo Abono</v>
      </c>
      <c r="J1364" s="1" t="str">
        <f>IF($A1364="Ordenes de Compra",VLOOKUP($C1364,Autogestión!$B$2:$R$5090,17,0),IF($A1364="Financiamiento Internacional",VLOOKUP($C1364,FinInt!$B$2:$O$1508,14,0),VLOOKUP($C1364,NoAmpOC!$B$2:$R$988,17,0)))</f>
        <v>GONZALO HERNANDEZ</v>
      </c>
      <c r="K1364" s="7" t="str">
        <f>DetalleExp!AP1364</f>
        <v>GGALLARDO</v>
      </c>
      <c r="L1364" s="7" t="str">
        <f>DetalleExp!AQ1364</f>
        <v>IMPORTACIONES - Importaciones</v>
      </c>
      <c r="M1364" s="7" t="str">
        <f>DetalleExp!AR1364</f>
        <v>DGA#MS - Dirección general de administración</v>
      </c>
      <c r="N1364" s="7">
        <f>DetalleExp!AS1364</f>
        <v>44333</v>
      </c>
      <c r="O1364" s="27">
        <f ca="1">ROUNDUP(TODAY()-N1364,0)</f>
        <v>22</v>
      </c>
      <c r="P1364" s="27">
        <f ca="1">ROUNDUP(TODAY()-B1364,0)</f>
        <v>26</v>
      </c>
      <c r="Q1364" s="1" t="str">
        <f>IFERROR(IF(A1364="Ordenes de Compra",VLOOKUP($E1364,'Ordenes de Compra'!$A$2:$E$1712,5,0),"Sin OC"),"Sin dato")</f>
        <v>Sin OC</v>
      </c>
      <c r="R1364" s="28" t="str">
        <f>IFERROR(IF(A1364="Ordenes de Compra",VLOOKUP($I1364,'Ordenes de Compra'!$B$2:$E$1712,3,0),"Sin OC"),"Sin dato")</f>
        <v>Sin OC</v>
      </c>
      <c r="S1364" s="1" t="str">
        <f>VLOOKUP($U1364,'Tablas intermedias'!$C$1:$H$222,5,0)</f>
        <v>DGA</v>
      </c>
      <c r="T1364" s="29" t="str">
        <f t="shared" si="64"/>
        <v>OK</v>
      </c>
      <c r="U1364" s="30" t="str">
        <f t="shared" si="65"/>
        <v>GGALLARDOIMPORTACIONES - ImportacionesDGA#MS - Dirección general de administración</v>
      </c>
      <c r="V1364" s="1" t="str">
        <f>VLOOKUP(U1364,'Tablas intermedias'!$C$1:$H$222,6,0)</f>
        <v>Si</v>
      </c>
      <c r="W1364" s="1" t="str">
        <f ca="1">IF(O1364&lt;30,"menos de 30 días","más de 30 días")</f>
        <v>menos de 30 días</v>
      </c>
    </row>
    <row r="1365" spans="1:23" ht="14.25" hidden="1" thickTop="1" thickBot="1" x14ac:dyDescent="0.25">
      <c r="A1365" s="17" t="str">
        <f>IF(DetalleExp!H1365='Tablas intermedias'!$A$2,"Ordenes de Compra",IF(DetalleExp!H1365='Tablas intermedias'!$A$3,"Financiamiento Internacional","Legítimo Abono"))</f>
        <v>Financiamiento Internacional</v>
      </c>
      <c r="B1365" s="7">
        <f>DetalleExp!E1365</f>
        <v>44329</v>
      </c>
      <c r="C1365" s="1" t="str">
        <f>DetalleExp!A1365</f>
        <v>EX-2021-42632249-APN-DAFYP#MS</v>
      </c>
      <c r="D1365" s="1" t="str">
        <f>IF(A1365="Ordenes de Compra",VLOOKUP(C1365,Autogestión!$B$2:$D$5090,3,0),IF(A1365="Legítimo Abono",VLOOKUP(C1365,NoAmpOC!$B$2:$H$988,7,0),"Factura"))</f>
        <v>Factura</v>
      </c>
      <c r="E1365" s="26" t="str">
        <f>IF(A1365="Ordenes de Compra",VLOOKUP($C1365,Autogestión!$B$2:$G$5090,6,0),IF(A1365="Financiamiento Internacional",VLOOKUP($C1365,FinInt!$B$2:$G$508,6,0),"Legítimo Abono"))</f>
        <v>Proyecto de Respuesta Inmediata de Salud Pública en el Marco de la Pandemia COVID-19 para Contener, Controlar y Mitigar su Efecto en la Prestación de Servicios de Salud en Argentina - 5032/OC-AR - BID</v>
      </c>
      <c r="F1365" s="26" t="str">
        <f>IF($A1365="Ordenes de Compra","ARS",IF($A1365="Financiamiento Internacional",VLOOKUP($C1365,FinInt!$B$2:$Q$508,15,0),VLOOKUP($C1365,NoAmpOC!$B$2:$T$988,18,0)))</f>
        <v>ARS</v>
      </c>
      <c r="G1365" s="5">
        <f>IF($A1365="Ordenes de Compra",VLOOKUP($C1365,Autogestión!$B$2:$H$5090,7,0),IF($A1365="Financiamiento Internacional",VLOOKUP($C1365,FinInt!$B$2:$Q$1308,16,0),VLOOKUP($C1365,NoAmpOC!$B$2:$T$988,19,0)))</f>
        <v>287716.01</v>
      </c>
      <c r="H1365" s="5">
        <f t="shared" si="63"/>
        <v>287716.01</v>
      </c>
      <c r="I1365" s="26" t="str">
        <f>IF($A1365="Ordenes de Compra",VLOOKUP($C1365,Autogestión!$B$2:$J$5090,9,0),IF($A1365="Financiamiento Internacional",VLOOKUP($C1365,FinInt!$B$2:$G$1555,6,0),"Legitimo Abono"))</f>
        <v>Proyecto de Respuesta Inmediata de Salud Pública en el Marco de la Pandemia COVID-19 para Contener, Controlar y Mitigar su Efecto en la Prestación de Servicios de Salud en Argentina - 5032/OC-AR - BID</v>
      </c>
      <c r="J1365" s="1" t="str">
        <f>IF($A1365="Ordenes de Compra",VLOOKUP($C1365,Autogestión!$B$2:$R$5090,17,0),IF($A1365="Financiamiento Internacional",VLOOKUP($C1365,FinInt!$B$2:$O$1508,14,0),VLOOKUP($C1365,NoAmpOC!$B$2:$R$988,17,0)))</f>
        <v>CORREO OFICIAL DE LA REPÚBLICA ARGENTINA S.A..</v>
      </c>
      <c r="K1365" s="7" t="str">
        <f>DetalleExp!AP1365</f>
        <v>LONUNEZ</v>
      </c>
      <c r="L1365" s="7" t="str">
        <f>DetalleExp!AQ1365</f>
        <v>ADMINISTRACION - Administracion</v>
      </c>
      <c r="M1365" s="7" t="str">
        <f>DetalleExp!AR1365</f>
        <v>DCEI#MS - Dirección de control de enfermedades inmunoprevenibles</v>
      </c>
      <c r="N1365" s="7">
        <f>DetalleExp!AS1365</f>
        <v>44349</v>
      </c>
      <c r="O1365" s="27">
        <f ca="1">ROUNDUP(TODAY()-N1365,0)</f>
        <v>6</v>
      </c>
      <c r="P1365" s="27">
        <f ca="1">ROUNDUP(TODAY()-B1365,0)</f>
        <v>26</v>
      </c>
      <c r="Q1365" s="1" t="str">
        <f>IFERROR(IF(A1365="Ordenes de Compra",VLOOKUP($E1365,'Ordenes de Compra'!$A$2:$E$1712,5,0),"Sin OC"),"Sin dato")</f>
        <v>Sin OC</v>
      </c>
      <c r="R1365" s="28" t="str">
        <f>IFERROR(IF(A1365="Ordenes de Compra",VLOOKUP($I1365,'Ordenes de Compra'!$B$2:$E$1712,3,0),"Sin OC"),"Sin dato")</f>
        <v>Sin OC</v>
      </c>
      <c r="S1365" s="1" t="str">
        <f>VLOOKUP($U1365,'Tablas intermedias'!$C$1:$H$222,5,0)</f>
        <v>Programa</v>
      </c>
      <c r="T1365" s="29" t="str">
        <f t="shared" si="64"/>
        <v>OK</v>
      </c>
      <c r="U1365" s="30" t="str">
        <f t="shared" si="65"/>
        <v>LONUNEZADMINISTRACION - AdministracionDCEI#MS - Dirección de control de enfermedades inmunoprevenibles</v>
      </c>
      <c r="V1365" s="1" t="str">
        <f>VLOOKUP(U1365,'Tablas intermedias'!$C$1:$H$222,6,0)</f>
        <v>Si</v>
      </c>
      <c r="W1365" s="1" t="str">
        <f ca="1">IF(O1365&lt;30,"menos de 30 días","más de 30 días")</f>
        <v>menos de 30 días</v>
      </c>
    </row>
    <row r="1366" spans="1:23" ht="14.25" hidden="1" thickTop="1" thickBot="1" x14ac:dyDescent="0.25">
      <c r="A1366" s="17" t="str">
        <f>IF(DetalleExp!H1366='Tablas intermedias'!$A$2,"Ordenes de Compra",IF(DetalleExp!H1366='Tablas intermedias'!$A$3,"Financiamiento Internacional","Legítimo Abono"))</f>
        <v>Ordenes de Compra</v>
      </c>
      <c r="B1366" s="7">
        <f>DetalleExp!E1366</f>
        <v>44329</v>
      </c>
      <c r="C1366" s="1" t="str">
        <f>DetalleExp!A1366</f>
        <v>EX-2021-42642562-APN-DCYT#MS</v>
      </c>
      <c r="D1366" s="1" t="str">
        <f>IF(A1366="Ordenes de Compra",VLOOKUP(C1366,Autogestión!$B$2:$D$5090,3,0),IF(A1366="Legítimo Abono",VLOOKUP(C1366,NoAmpOC!$B$2:$H$988,7,0),"Factura"))</f>
        <v>Factura</v>
      </c>
      <c r="E1366" s="26" t="str">
        <f>IF(A1366="Ordenes de Compra",VLOOKUP($C1366,Autogestión!$B$2:$G$5090,6,0),IF(A1366="Financiamiento Internacional",VLOOKUP($C1366,FinInt!$B$2:$G$508,6,0),"Legítimo Abono"))</f>
        <v>80-0056-CDI19</v>
      </c>
      <c r="F1366" s="26" t="str">
        <f>IF($A1366="Ordenes de Compra","ARS",IF($A1366="Financiamiento Internacional",VLOOKUP($C1366,FinInt!$B$2:$Q$508,15,0),VLOOKUP($C1366,NoAmpOC!$B$2:$T$988,18,0)))</f>
        <v>ARS</v>
      </c>
      <c r="G1366" s="5">
        <f>IF($A1366="Ordenes de Compra",VLOOKUP($C1366,Autogestión!$B$2:$H$5090,7,0),IF($A1366="Financiamiento Internacional",VLOOKUP($C1366,FinInt!$B$2:$Q$1308,16,0),VLOOKUP($C1366,NoAmpOC!$B$2:$T$988,19,0)))</f>
        <v>60106.58</v>
      </c>
      <c r="H1366" s="5">
        <f t="shared" si="63"/>
        <v>60106.58</v>
      </c>
      <c r="I1366" s="26" t="str">
        <f>IF($A1366="Ordenes de Compra",VLOOKUP($C1366,Autogestión!$B$2:$J$5090,9,0),IF($A1366="Financiamiento Internacional",VLOOKUP($C1366,FinInt!$B$2:$G$1555,6,0),"Legitimo Abono"))</f>
        <v>80-1019-OC20</v>
      </c>
      <c r="J1366" s="1" t="str">
        <f>IF($A1366="Ordenes de Compra",VLOOKUP($C1366,Autogestión!$B$2:$R$5090,17,0),IF($A1366="Financiamiento Internacional",VLOOKUP($C1366,FinInt!$B$2:$O$1508,14,0),VLOOKUP($C1366,NoAmpOC!$B$2:$R$988,17,0)))</f>
        <v>Pfizer S.R.L.</v>
      </c>
      <c r="K1366" s="7" t="str">
        <f>DetalleExp!AP1366</f>
        <v>MWEIMAN</v>
      </c>
      <c r="L1366" s="7" t="str">
        <f>DetalleExp!AQ1366</f>
        <v>TESORERIA - Tesorería</v>
      </c>
      <c r="M1366" s="7" t="str">
        <f>DetalleExp!AR1366</f>
        <v>DCYT#MS - Dirección de contabilidad y tesorería</v>
      </c>
      <c r="N1366" s="7">
        <f>DetalleExp!AS1366</f>
        <v>44334</v>
      </c>
      <c r="O1366" s="27">
        <f ca="1">ROUNDUP(TODAY()-N1366,0)</f>
        <v>21</v>
      </c>
      <c r="P1366" s="27">
        <f ca="1">ROUNDUP(TODAY()-B1366,0)</f>
        <v>26</v>
      </c>
      <c r="Q1366" s="1" t="str">
        <f>IFERROR(IF(A1366="Ordenes de Compra",VLOOKUP($E1366,'Ordenes de Compra'!$A$2:$E$1712,5,0),"Sin OC"),"Sin dato")</f>
        <v>17.0.0.48.0</v>
      </c>
      <c r="R1366" s="28">
        <f>IFERROR(IF(A1366="Ordenes de Compra",VLOOKUP($I1366,'Ordenes de Compra'!$B$2:$E$1712,3,0),"Sin OC"),"Sin dato")</f>
        <v>10509900.48</v>
      </c>
      <c r="S1366" s="1" t="str">
        <f>VLOOKUP($U1366,'Tablas intermedias'!$C$1:$H$222,5,0)</f>
        <v>Tesorería</v>
      </c>
      <c r="T1366" s="29" t="str">
        <f t="shared" si="64"/>
        <v>OK</v>
      </c>
      <c r="U1366" s="30" t="str">
        <f t="shared" si="65"/>
        <v>MWEIMANTESORERIA - TesoreríaDCYT#MS - Dirección de contabilidad y tesorería</v>
      </c>
      <c r="V1366" s="1" t="str">
        <f>VLOOKUP(U1366,'Tablas intermedias'!$C$1:$H$222,6,0)</f>
        <v>No</v>
      </c>
      <c r="W1366" s="1" t="str">
        <f ca="1">IF(O1366&lt;30,"menos de 30 días","más de 30 días")</f>
        <v>menos de 30 días</v>
      </c>
    </row>
    <row r="1367" spans="1:23" ht="14.25" hidden="1" thickTop="1" thickBot="1" x14ac:dyDescent="0.25">
      <c r="A1367" s="17" t="str">
        <f>IF(DetalleExp!H1367='Tablas intermedias'!$A$2,"Ordenes de Compra",IF(DetalleExp!H1367='Tablas intermedias'!$A$3,"Financiamiento Internacional","Legítimo Abono"))</f>
        <v>Ordenes de Compra</v>
      </c>
      <c r="B1367" s="7">
        <f>DetalleExp!E1367</f>
        <v>44329</v>
      </c>
      <c r="C1367" s="1" t="str">
        <f>DetalleExp!A1367</f>
        <v>EX-2021-42645294-APN-DCYT#MS</v>
      </c>
      <c r="D1367" s="1" t="str">
        <f>IF(A1367="Ordenes de Compra",VLOOKUP(C1367,Autogestión!$B$2:$D$5090,3,0),IF(A1367="Legítimo Abono",VLOOKUP(C1367,NoAmpOC!$B$2:$H$988,7,0),"Factura"))</f>
        <v>Factura</v>
      </c>
      <c r="E1367" s="26" t="str">
        <f>IF(A1367="Ordenes de Compra",VLOOKUP($C1367,Autogestión!$B$2:$G$5090,6,0),IF(A1367="Financiamiento Internacional",VLOOKUP($C1367,FinInt!$B$2:$G$508,6,0),"Legítimo Abono"))</f>
        <v>80-0056-CDI19</v>
      </c>
      <c r="F1367" s="26" t="str">
        <f>IF($A1367="Ordenes de Compra","ARS",IF($A1367="Financiamiento Internacional",VLOOKUP($C1367,FinInt!$B$2:$Q$508,15,0),VLOOKUP($C1367,NoAmpOC!$B$2:$T$988,18,0)))</f>
        <v>ARS</v>
      </c>
      <c r="G1367" s="5">
        <f>IF($A1367="Ordenes de Compra",VLOOKUP($C1367,Autogestión!$B$2:$H$5090,7,0),IF($A1367="Financiamiento Internacional",VLOOKUP($C1367,FinInt!$B$2:$Q$1308,16,0),VLOOKUP($C1367,NoAmpOC!$B$2:$T$988,19,0)))</f>
        <v>128799.83</v>
      </c>
      <c r="H1367" s="5">
        <f t="shared" si="63"/>
        <v>128799.83</v>
      </c>
      <c r="I1367" s="26" t="str">
        <f>IF($A1367="Ordenes de Compra",VLOOKUP($C1367,Autogestión!$B$2:$J$5090,9,0),IF($A1367="Financiamiento Internacional",VLOOKUP($C1367,FinInt!$B$2:$G$1555,6,0),"Legitimo Abono"))</f>
        <v>80-1019-OC20</v>
      </c>
      <c r="J1367" s="1" t="str">
        <f>IF($A1367="Ordenes de Compra",VLOOKUP($C1367,Autogestión!$B$2:$R$5090,17,0),IF($A1367="Financiamiento Internacional",VLOOKUP($C1367,FinInt!$B$2:$O$1508,14,0),VLOOKUP($C1367,NoAmpOC!$B$2:$R$988,17,0)))</f>
        <v>Pfizer S.R.L.</v>
      </c>
      <c r="K1367" s="7" t="str">
        <f>DetalleExp!AP1367</f>
        <v>KAGARCIA</v>
      </c>
      <c r="L1367" s="7" t="str">
        <f>DetalleExp!AQ1367</f>
        <v>LIQUIDACION_GASTOS - Liquidación de gastos</v>
      </c>
      <c r="M1367" s="7" t="str">
        <f>DetalleExp!AR1367</f>
        <v>DCYT#MS - Dirección de contabilidad y tesorería</v>
      </c>
      <c r="N1367" s="7">
        <f>DetalleExp!AS1367</f>
        <v>44350</v>
      </c>
      <c r="O1367" s="27">
        <f ca="1">ROUNDUP(TODAY()-N1367,0)</f>
        <v>5</v>
      </c>
      <c r="P1367" s="27">
        <f ca="1">ROUNDUP(TODAY()-B1367,0)</f>
        <v>26</v>
      </c>
      <c r="Q1367" s="1" t="str">
        <f>IFERROR(IF(A1367="Ordenes de Compra",VLOOKUP($E1367,'Ordenes de Compra'!$A$2:$E$1712,5,0),"Sin OC"),"Sin dato")</f>
        <v>17.0.0.48.0</v>
      </c>
      <c r="R1367" s="28">
        <f>IFERROR(IF(A1367="Ordenes de Compra",VLOOKUP($I1367,'Ordenes de Compra'!$B$2:$E$1712,3,0),"Sin OC"),"Sin dato")</f>
        <v>10509900.48</v>
      </c>
      <c r="S1367" s="1" t="str">
        <f>VLOOKUP($U1367,'Tablas intermedias'!$C$1:$H$222,5,0)</f>
        <v>Contabilidad</v>
      </c>
      <c r="T1367" s="29" t="str">
        <f t="shared" si="64"/>
        <v>OK</v>
      </c>
      <c r="U1367" s="30" t="str">
        <f t="shared" si="65"/>
        <v>KAGARCIALIQUIDACION_GASTOS - Liquidación de gastosDCYT#MS - Dirección de contabilidad y tesorería</v>
      </c>
      <c r="V1367" s="1" t="str">
        <f>VLOOKUP(U1367,'Tablas intermedias'!$C$1:$H$222,6,0)</f>
        <v>Si</v>
      </c>
      <c r="W1367" s="1" t="str">
        <f ca="1">IF(O1367&lt;30,"menos de 30 días","más de 30 días")</f>
        <v>menos de 30 días</v>
      </c>
    </row>
    <row r="1368" spans="1:23" ht="14.25" hidden="1" thickTop="1" thickBot="1" x14ac:dyDescent="0.25">
      <c r="A1368" s="17" t="str">
        <f>IF(DetalleExp!H1368='Tablas intermedias'!$A$2,"Ordenes de Compra",IF(DetalleExp!H1368='Tablas intermedias'!$A$3,"Financiamiento Internacional","Legítimo Abono"))</f>
        <v>Ordenes de Compra</v>
      </c>
      <c r="B1368" s="7">
        <f>DetalleExp!E1368</f>
        <v>44329</v>
      </c>
      <c r="C1368" s="1" t="str">
        <f>DetalleExp!A1368</f>
        <v>EX-2021-42647986-APN-DCYT#MS</v>
      </c>
      <c r="D1368" s="1" t="str">
        <f>IF(A1368="Ordenes de Compra",VLOOKUP(C1368,Autogestión!$B$2:$D$5090,3,0),IF(A1368="Legítimo Abono",VLOOKUP(C1368,NoAmpOC!$B$2:$H$988,7,0),"Factura"))</f>
        <v>Factura</v>
      </c>
      <c r="E1368" s="26" t="str">
        <f>IF(A1368="Ordenes de Compra",VLOOKUP($C1368,Autogestión!$B$2:$G$5090,6,0),IF(A1368="Financiamiento Internacional",VLOOKUP($C1368,FinInt!$B$2:$G$508,6,0),"Legítimo Abono"))</f>
        <v>80-0056-CDI19</v>
      </c>
      <c r="F1368" s="26" t="str">
        <f>IF($A1368="Ordenes de Compra","ARS",IF($A1368="Financiamiento Internacional",VLOOKUP($C1368,FinInt!$B$2:$Q$508,15,0),VLOOKUP($C1368,NoAmpOC!$B$2:$T$988,18,0)))</f>
        <v>ARS</v>
      </c>
      <c r="G1368" s="5">
        <f>IF($A1368="Ordenes de Compra",VLOOKUP($C1368,Autogestión!$B$2:$H$5090,7,0),IF($A1368="Financiamiento Internacional",VLOOKUP($C1368,FinInt!$B$2:$Q$1308,16,0),VLOOKUP($C1368,NoAmpOC!$B$2:$T$988,19,0)))</f>
        <v>163146.45000000001</v>
      </c>
      <c r="H1368" s="5">
        <f t="shared" si="63"/>
        <v>163146.45000000001</v>
      </c>
      <c r="I1368" s="26" t="str">
        <f>IF($A1368="Ordenes de Compra",VLOOKUP($C1368,Autogestión!$B$2:$J$5090,9,0),IF($A1368="Financiamiento Internacional",VLOOKUP($C1368,FinInt!$B$2:$G$1555,6,0),"Legitimo Abono"))</f>
        <v>80-1019-OC20</v>
      </c>
      <c r="J1368" s="1" t="str">
        <f>IF($A1368="Ordenes de Compra",VLOOKUP($C1368,Autogestión!$B$2:$R$5090,17,0),IF($A1368="Financiamiento Internacional",VLOOKUP($C1368,FinInt!$B$2:$O$1508,14,0),VLOOKUP($C1368,NoAmpOC!$B$2:$R$988,17,0)))</f>
        <v>Pfizer S.R.L.</v>
      </c>
      <c r="K1368" s="7" t="str">
        <f>DetalleExp!AP1368</f>
        <v>MWEIMAN</v>
      </c>
      <c r="L1368" s="7" t="str">
        <f>DetalleExp!AQ1368</f>
        <v>TESORERIA - Tesorería</v>
      </c>
      <c r="M1368" s="7" t="str">
        <f>DetalleExp!AR1368</f>
        <v>DCYT#MS - Dirección de contabilidad y tesorería</v>
      </c>
      <c r="N1368" s="7">
        <f>DetalleExp!AS1368</f>
        <v>44334</v>
      </c>
      <c r="O1368" s="27">
        <f ca="1">ROUNDUP(TODAY()-N1368,0)</f>
        <v>21</v>
      </c>
      <c r="P1368" s="27">
        <f ca="1">ROUNDUP(TODAY()-B1368,0)</f>
        <v>26</v>
      </c>
      <c r="Q1368" s="1" t="str">
        <f>IFERROR(IF(A1368="Ordenes de Compra",VLOOKUP($E1368,'Ordenes de Compra'!$A$2:$E$1712,5,0),"Sin OC"),"Sin dato")</f>
        <v>17.0.0.48.0</v>
      </c>
      <c r="R1368" s="28">
        <f>IFERROR(IF(A1368="Ordenes de Compra",VLOOKUP($I1368,'Ordenes de Compra'!$B$2:$E$1712,3,0),"Sin OC"),"Sin dato")</f>
        <v>10509900.48</v>
      </c>
      <c r="S1368" s="1" t="str">
        <f>VLOOKUP($U1368,'Tablas intermedias'!$C$1:$H$222,5,0)</f>
        <v>Tesorería</v>
      </c>
      <c r="T1368" s="29" t="str">
        <f t="shared" si="64"/>
        <v>OK</v>
      </c>
      <c r="U1368" s="30" t="str">
        <f t="shared" si="65"/>
        <v>MWEIMANTESORERIA - TesoreríaDCYT#MS - Dirección de contabilidad y tesorería</v>
      </c>
      <c r="V1368" s="1" t="str">
        <f>VLOOKUP(U1368,'Tablas intermedias'!$C$1:$H$222,6,0)</f>
        <v>No</v>
      </c>
      <c r="W1368" s="1" t="str">
        <f ca="1">IF(O1368&lt;30,"menos de 30 días","más de 30 días")</f>
        <v>menos de 30 días</v>
      </c>
    </row>
    <row r="1369" spans="1:23" ht="14.25" hidden="1" thickTop="1" thickBot="1" x14ac:dyDescent="0.25">
      <c r="A1369" s="17" t="str">
        <f>IF(DetalleExp!H1369='Tablas intermedias'!$A$2,"Ordenes de Compra",IF(DetalleExp!H1369='Tablas intermedias'!$A$3,"Financiamiento Internacional","Legítimo Abono"))</f>
        <v>Ordenes de Compra</v>
      </c>
      <c r="B1369" s="7">
        <f>DetalleExp!E1369</f>
        <v>44329</v>
      </c>
      <c r="C1369" s="1" t="str">
        <f>DetalleExp!A1369</f>
        <v>EX-2021-42650310-APN-DCYT#MS</v>
      </c>
      <c r="D1369" s="1" t="str">
        <f>IF(A1369="Ordenes de Compra",VLOOKUP(C1369,Autogestión!$B$2:$D$5090,3,0),IF(A1369="Legítimo Abono",VLOOKUP(C1369,NoAmpOC!$B$2:$H$988,7,0),"Factura"))</f>
        <v>Factura</v>
      </c>
      <c r="E1369" s="26" t="str">
        <f>IF(A1369="Ordenes de Compra",VLOOKUP($C1369,Autogestión!$B$2:$G$5090,6,0),IF(A1369="Financiamiento Internacional",VLOOKUP($C1369,FinInt!$B$2:$G$508,6,0),"Legítimo Abono"))</f>
        <v>80-0056-CDI19</v>
      </c>
      <c r="F1369" s="26" t="str">
        <f>IF($A1369="Ordenes de Compra","ARS",IF($A1369="Financiamiento Internacional",VLOOKUP($C1369,FinInt!$B$2:$Q$508,15,0),VLOOKUP($C1369,NoAmpOC!$B$2:$T$988,18,0)))</f>
        <v>ARS</v>
      </c>
      <c r="G1369" s="5">
        <f>IF($A1369="Ordenes de Compra",VLOOKUP($C1369,Autogestión!$B$2:$H$5090,7,0),IF($A1369="Financiamiento Internacional",VLOOKUP($C1369,FinInt!$B$2:$Q$1308,16,0),VLOOKUP($C1369,NoAmpOC!$B$2:$T$988,19,0)))</f>
        <v>171733.1</v>
      </c>
      <c r="H1369" s="5">
        <f t="shared" si="63"/>
        <v>171733.1</v>
      </c>
      <c r="I1369" s="26" t="str">
        <f>IF($A1369="Ordenes de Compra",VLOOKUP($C1369,Autogestión!$B$2:$J$5090,9,0),IF($A1369="Financiamiento Internacional",VLOOKUP($C1369,FinInt!$B$2:$G$1555,6,0),"Legitimo Abono"))</f>
        <v>80-1019-OC20</v>
      </c>
      <c r="J1369" s="1" t="str">
        <f>IF($A1369="Ordenes de Compra",VLOOKUP($C1369,Autogestión!$B$2:$R$5090,17,0),IF($A1369="Financiamiento Internacional",VLOOKUP($C1369,FinInt!$B$2:$O$1508,14,0),VLOOKUP($C1369,NoAmpOC!$B$2:$R$988,17,0)))</f>
        <v>Pfizer S.R.L.</v>
      </c>
      <c r="K1369" s="7" t="str">
        <f>DetalleExp!AP1369</f>
        <v>MWEIMAN</v>
      </c>
      <c r="L1369" s="7" t="str">
        <f>DetalleExp!AQ1369</f>
        <v>TESORERIA - Tesorería</v>
      </c>
      <c r="M1369" s="7" t="str">
        <f>DetalleExp!AR1369</f>
        <v>DCYT#MS - Dirección de contabilidad y tesorería</v>
      </c>
      <c r="N1369" s="7">
        <f>DetalleExp!AS1369</f>
        <v>44334</v>
      </c>
      <c r="O1369" s="27">
        <f ca="1">ROUNDUP(TODAY()-N1369,0)</f>
        <v>21</v>
      </c>
      <c r="P1369" s="27">
        <f ca="1">ROUNDUP(TODAY()-B1369,0)</f>
        <v>26</v>
      </c>
      <c r="Q1369" s="1" t="str">
        <f>IFERROR(IF(A1369="Ordenes de Compra",VLOOKUP($E1369,'Ordenes de Compra'!$A$2:$E$1712,5,0),"Sin OC"),"Sin dato")</f>
        <v>17.0.0.48.0</v>
      </c>
      <c r="R1369" s="28">
        <f>IFERROR(IF(A1369="Ordenes de Compra",VLOOKUP($I1369,'Ordenes de Compra'!$B$2:$E$1712,3,0),"Sin OC"),"Sin dato")</f>
        <v>10509900.48</v>
      </c>
      <c r="S1369" s="1" t="str">
        <f>VLOOKUP($U1369,'Tablas intermedias'!$C$1:$H$222,5,0)</f>
        <v>Tesorería</v>
      </c>
      <c r="T1369" s="29" t="str">
        <f t="shared" si="64"/>
        <v>OK</v>
      </c>
      <c r="U1369" s="30" t="str">
        <f t="shared" si="65"/>
        <v>MWEIMANTESORERIA - TesoreríaDCYT#MS - Dirección de contabilidad y tesorería</v>
      </c>
      <c r="V1369" s="1" t="str">
        <f>VLOOKUP(U1369,'Tablas intermedias'!$C$1:$H$222,6,0)</f>
        <v>No</v>
      </c>
      <c r="W1369" s="1" t="str">
        <f ca="1">IF(O1369&lt;30,"menos de 30 días","más de 30 días")</f>
        <v>menos de 30 días</v>
      </c>
    </row>
    <row r="1370" spans="1:23" ht="14.25" hidden="1" thickTop="1" thickBot="1" x14ac:dyDescent="0.25">
      <c r="A1370" s="17" t="str">
        <f>IF(DetalleExp!H1370='Tablas intermedias'!$A$2,"Ordenes de Compra",IF(DetalleExp!H1370='Tablas intermedias'!$A$3,"Financiamiento Internacional","Legítimo Abono"))</f>
        <v>Ordenes de Compra</v>
      </c>
      <c r="B1370" s="7">
        <f>DetalleExp!E1370</f>
        <v>44329</v>
      </c>
      <c r="C1370" s="1" t="str">
        <f>DetalleExp!A1370</f>
        <v>EX-2021-42652484-APN-DCYT#MS</v>
      </c>
      <c r="D1370" s="1" t="str">
        <f>IF(A1370="Ordenes de Compra",VLOOKUP(C1370,Autogestión!$B$2:$D$5090,3,0),IF(A1370="Legítimo Abono",VLOOKUP(C1370,NoAmpOC!$B$2:$H$988,7,0),"Factura"))</f>
        <v>Factura</v>
      </c>
      <c r="E1370" s="26" t="str">
        <f>IF(A1370="Ordenes de Compra",VLOOKUP($C1370,Autogestión!$B$2:$G$5090,6,0),IF(A1370="Financiamiento Internacional",VLOOKUP($C1370,FinInt!$B$2:$G$508,6,0),"Legítimo Abono"))</f>
        <v>80-0056-CDI19</v>
      </c>
      <c r="F1370" s="26" t="str">
        <f>IF($A1370="Ordenes de Compra","ARS",IF($A1370="Financiamiento Internacional",VLOOKUP($C1370,FinInt!$B$2:$Q$508,15,0),VLOOKUP($C1370,NoAmpOC!$B$2:$T$988,18,0)))</f>
        <v>ARS</v>
      </c>
      <c r="G1370" s="5">
        <f>IF($A1370="Ordenes de Compra",VLOOKUP($C1370,Autogestión!$B$2:$H$5090,7,0),IF($A1370="Financiamiento Internacional",VLOOKUP($C1370,FinInt!$B$2:$Q$1308,16,0),VLOOKUP($C1370,NoAmpOC!$B$2:$T$988,19,0)))</f>
        <v>77279.89</v>
      </c>
      <c r="H1370" s="5">
        <f t="shared" si="63"/>
        <v>77279.89</v>
      </c>
      <c r="I1370" s="26" t="str">
        <f>IF($A1370="Ordenes de Compra",VLOOKUP($C1370,Autogestión!$B$2:$J$5090,9,0),IF($A1370="Financiamiento Internacional",VLOOKUP($C1370,FinInt!$B$2:$G$1555,6,0),"Legitimo Abono"))</f>
        <v>80-1019-OC20</v>
      </c>
      <c r="J1370" s="1" t="str">
        <f>IF($A1370="Ordenes de Compra",VLOOKUP($C1370,Autogestión!$B$2:$R$5090,17,0),IF($A1370="Financiamiento Internacional",VLOOKUP($C1370,FinInt!$B$2:$O$1508,14,0),VLOOKUP($C1370,NoAmpOC!$B$2:$R$988,17,0)))</f>
        <v>Pfizer S.R.L.</v>
      </c>
      <c r="K1370" s="7" t="str">
        <f>DetalleExp!AP1370</f>
        <v>MWEIMAN</v>
      </c>
      <c r="L1370" s="7" t="str">
        <f>DetalleExp!AQ1370</f>
        <v>TESORERIA - Tesorería</v>
      </c>
      <c r="M1370" s="7" t="str">
        <f>DetalleExp!AR1370</f>
        <v>DCYT#MS - Dirección de contabilidad y tesorería</v>
      </c>
      <c r="N1370" s="7">
        <f>DetalleExp!AS1370</f>
        <v>44334</v>
      </c>
      <c r="O1370" s="27">
        <f ca="1">ROUNDUP(TODAY()-N1370,0)</f>
        <v>21</v>
      </c>
      <c r="P1370" s="27">
        <f ca="1">ROUNDUP(TODAY()-B1370,0)</f>
        <v>26</v>
      </c>
      <c r="Q1370" s="1" t="str">
        <f>IFERROR(IF(A1370="Ordenes de Compra",VLOOKUP($E1370,'Ordenes de Compra'!$A$2:$E$1712,5,0),"Sin OC"),"Sin dato")</f>
        <v>17.0.0.48.0</v>
      </c>
      <c r="R1370" s="28">
        <f>IFERROR(IF(A1370="Ordenes de Compra",VLOOKUP($I1370,'Ordenes de Compra'!$B$2:$E$1712,3,0),"Sin OC"),"Sin dato")</f>
        <v>10509900.48</v>
      </c>
      <c r="S1370" s="1" t="str">
        <f>VLOOKUP($U1370,'Tablas intermedias'!$C$1:$H$222,5,0)</f>
        <v>Tesorería</v>
      </c>
      <c r="T1370" s="29" t="str">
        <f t="shared" si="64"/>
        <v>OK</v>
      </c>
      <c r="U1370" s="30" t="str">
        <f t="shared" si="65"/>
        <v>MWEIMANTESORERIA - TesoreríaDCYT#MS - Dirección de contabilidad y tesorería</v>
      </c>
      <c r="V1370" s="1" t="str">
        <f>VLOOKUP(U1370,'Tablas intermedias'!$C$1:$H$222,6,0)</f>
        <v>No</v>
      </c>
      <c r="W1370" s="1" t="str">
        <f ca="1">IF(O1370&lt;30,"menos de 30 días","más de 30 días")</f>
        <v>menos de 30 días</v>
      </c>
    </row>
    <row r="1371" spans="1:23" ht="14.25" hidden="1" thickTop="1" thickBot="1" x14ac:dyDescent="0.25">
      <c r="A1371" s="17" t="str">
        <f>IF(DetalleExp!H1371='Tablas intermedias'!$A$2,"Ordenes de Compra",IF(DetalleExp!H1371='Tablas intermedias'!$A$3,"Financiamiento Internacional","Legítimo Abono"))</f>
        <v>Ordenes de Compra</v>
      </c>
      <c r="B1371" s="7">
        <f>DetalleExp!E1371</f>
        <v>44329</v>
      </c>
      <c r="C1371" s="1" t="str">
        <f>DetalleExp!A1371</f>
        <v>EX-2021-42656023-APN-DCYT#MS</v>
      </c>
      <c r="D1371" s="1" t="str">
        <f>IF(A1371="Ordenes de Compra",VLOOKUP(C1371,Autogestión!$B$2:$D$5090,3,0),IF(A1371="Legítimo Abono",VLOOKUP(C1371,NoAmpOC!$B$2:$H$988,7,0),"Factura"))</f>
        <v>Factura</v>
      </c>
      <c r="E1371" s="26" t="str">
        <f>IF(A1371="Ordenes de Compra",VLOOKUP($C1371,Autogestión!$B$2:$G$5090,6,0),IF(A1371="Financiamiento Internacional",VLOOKUP($C1371,FinInt!$B$2:$G$508,6,0),"Legítimo Abono"))</f>
        <v>80-0056-CDI19</v>
      </c>
      <c r="F1371" s="26" t="str">
        <f>IF($A1371="Ordenes de Compra","ARS",IF($A1371="Financiamiento Internacional",VLOOKUP($C1371,FinInt!$B$2:$Q$508,15,0),VLOOKUP($C1371,NoAmpOC!$B$2:$T$988,18,0)))</f>
        <v>ARS</v>
      </c>
      <c r="G1371" s="5">
        <f>IF($A1371="Ordenes de Compra",VLOOKUP($C1371,Autogestión!$B$2:$H$5090,7,0),IF($A1371="Financiamiento Internacional",VLOOKUP($C1371,FinInt!$B$2:$Q$1308,16,0),VLOOKUP($C1371,NoAmpOC!$B$2:$T$988,19,0)))</f>
        <v>309119.58</v>
      </c>
      <c r="H1371" s="5">
        <f t="shared" si="63"/>
        <v>309119.58</v>
      </c>
      <c r="I1371" s="26" t="str">
        <f>IF($A1371="Ordenes de Compra",VLOOKUP($C1371,Autogestión!$B$2:$J$5090,9,0),IF($A1371="Financiamiento Internacional",VLOOKUP($C1371,FinInt!$B$2:$G$1555,6,0),"Legitimo Abono"))</f>
        <v>80-1019-OC20</v>
      </c>
      <c r="J1371" s="1" t="str">
        <f>IF($A1371="Ordenes de Compra",VLOOKUP($C1371,Autogestión!$B$2:$R$5090,17,0),IF($A1371="Financiamiento Internacional",VLOOKUP($C1371,FinInt!$B$2:$O$1508,14,0),VLOOKUP($C1371,NoAmpOC!$B$2:$R$988,17,0)))</f>
        <v>Pfizer S.R.L.</v>
      </c>
      <c r="K1371" s="7" t="str">
        <f>DetalleExp!AP1371</f>
        <v>MWEIMAN</v>
      </c>
      <c r="L1371" s="7" t="str">
        <f>DetalleExp!AQ1371</f>
        <v>TESORERIA - Tesorería</v>
      </c>
      <c r="M1371" s="7" t="str">
        <f>DetalleExp!AR1371</f>
        <v>DCYT#MS - Dirección de contabilidad y tesorería</v>
      </c>
      <c r="N1371" s="7">
        <f>DetalleExp!AS1371</f>
        <v>44334</v>
      </c>
      <c r="O1371" s="27">
        <f ca="1">ROUNDUP(TODAY()-N1371,0)</f>
        <v>21</v>
      </c>
      <c r="P1371" s="27">
        <f ca="1">ROUNDUP(TODAY()-B1371,0)</f>
        <v>26</v>
      </c>
      <c r="Q1371" s="1" t="str">
        <f>IFERROR(IF(A1371="Ordenes de Compra",VLOOKUP($E1371,'Ordenes de Compra'!$A$2:$E$1712,5,0),"Sin OC"),"Sin dato")</f>
        <v>17.0.0.48.0</v>
      </c>
      <c r="R1371" s="28">
        <f>IFERROR(IF(A1371="Ordenes de Compra",VLOOKUP($I1371,'Ordenes de Compra'!$B$2:$E$1712,3,0),"Sin OC"),"Sin dato")</f>
        <v>10509900.48</v>
      </c>
      <c r="S1371" s="1" t="str">
        <f>VLOOKUP($U1371,'Tablas intermedias'!$C$1:$H$222,5,0)</f>
        <v>Tesorería</v>
      </c>
      <c r="T1371" s="29" t="str">
        <f t="shared" si="64"/>
        <v>OK</v>
      </c>
      <c r="U1371" s="30" t="str">
        <f t="shared" si="65"/>
        <v>MWEIMANTESORERIA - TesoreríaDCYT#MS - Dirección de contabilidad y tesorería</v>
      </c>
      <c r="V1371" s="1" t="str">
        <f>VLOOKUP(U1371,'Tablas intermedias'!$C$1:$H$222,6,0)</f>
        <v>No</v>
      </c>
      <c r="W1371" s="1" t="str">
        <f ca="1">IF(O1371&lt;30,"menos de 30 días","más de 30 días")</f>
        <v>menos de 30 días</v>
      </c>
    </row>
    <row r="1372" spans="1:23" ht="14.25" hidden="1" thickTop="1" thickBot="1" x14ac:dyDescent="0.25">
      <c r="A1372" s="17" t="str">
        <f>IF(DetalleExp!H1372='Tablas intermedias'!$A$2,"Ordenes de Compra",IF(DetalleExp!H1372='Tablas intermedias'!$A$3,"Financiamiento Internacional","Legítimo Abono"))</f>
        <v>Legítimo Abono</v>
      </c>
      <c r="B1372" s="7">
        <f>DetalleExp!E1372</f>
        <v>44330</v>
      </c>
      <c r="C1372" s="1" t="str">
        <f>DetalleExp!A1372</f>
        <v>EX-2021-42787194-APN-DD#MS</v>
      </c>
      <c r="D1372" s="1" t="str">
        <f>IF(A1372="Ordenes de Compra",VLOOKUP(C1372,Autogestión!$B$2:$D$5090,3,0),IF(A1372="Legítimo Abono",VLOOKUP(C1372,NoAmpOC!$B$2:$H$988,7,0),"Factura"))</f>
        <v>Factura B</v>
      </c>
      <c r="E1372" s="26" t="str">
        <f>IF(A1372="Ordenes de Compra",VLOOKUP($C1372,Autogestión!$B$2:$G$5090,6,0),IF(A1372="Financiamiento Internacional",VLOOKUP($C1372,FinInt!$B$2:$G$508,6,0),"Legítimo Abono"))</f>
        <v>Legítimo Abono</v>
      </c>
      <c r="F1372" s="26" t="str">
        <f>IF($A1372="Ordenes de Compra","ARS",IF($A1372="Financiamiento Internacional",VLOOKUP($C1372,FinInt!$B$2:$Q$508,15,0),VLOOKUP($C1372,NoAmpOC!$B$2:$T$988,18,0)))</f>
        <v>EUR</v>
      </c>
      <c r="G1372" s="5">
        <f>IF($A1372="Ordenes de Compra",VLOOKUP($C1372,Autogestión!$B$2:$H$5090,7,0),IF($A1372="Financiamiento Internacional",VLOOKUP($C1372,FinInt!$B$2:$Q$1308,16,0),VLOOKUP($C1372,NoAmpOC!$B$2:$T$988,19,0)))</f>
        <v>159625.85999999999</v>
      </c>
      <c r="H1372" s="5">
        <f t="shared" si="63"/>
        <v>18596412.689999998</v>
      </c>
      <c r="I1372" s="26" t="str">
        <f>IF($A1372="Ordenes de Compra",VLOOKUP($C1372,Autogestión!$B$2:$J$5090,9,0),IF($A1372="Financiamiento Internacional",VLOOKUP($C1372,FinInt!$B$2:$G$1555,6,0),"Legitimo Abono"))</f>
        <v>Legitimo Abono</v>
      </c>
      <c r="J1372" s="1" t="str">
        <f>IF($A1372="Ordenes de Compra",VLOOKUP($C1372,Autogestión!$B$2:$R$5090,17,0),IF($A1372="Financiamiento Internacional",VLOOKUP($C1372,FinInt!$B$2:$O$1508,14,0),VLOOKUP($C1372,NoAmpOC!$B$2:$R$988,17,0)))</f>
        <v>DHL Global Forwarding</v>
      </c>
      <c r="K1372" s="7" t="str">
        <f>DetalleExp!AP1372</f>
        <v>DCYT#MS-TESORERIA</v>
      </c>
      <c r="L1372" s="7" t="str">
        <f>DetalleExp!AQ1372</f>
        <v>TESORERIA - Tesorería</v>
      </c>
      <c r="M1372" s="7" t="str">
        <f>DetalleExp!AR1372</f>
        <v>DCYT#MS - Dirección de contabilidad y tesorería</v>
      </c>
      <c r="N1372" s="7">
        <f>DetalleExp!AS1372</f>
        <v>44344</v>
      </c>
      <c r="O1372" s="27">
        <f ca="1">ROUNDUP(TODAY()-N1372,0)</f>
        <v>11</v>
      </c>
      <c r="P1372" s="27">
        <f ca="1">ROUNDUP(TODAY()-B1372,0)</f>
        <v>25</v>
      </c>
      <c r="Q1372" s="1" t="str">
        <f>IFERROR(IF(A1372="Ordenes de Compra",VLOOKUP($E1372,'Ordenes de Compra'!$A$2:$E$1712,5,0),"Sin OC"),"Sin dato")</f>
        <v>Sin OC</v>
      </c>
      <c r="R1372" s="28" t="str">
        <f>IFERROR(IF(A1372="Ordenes de Compra",VLOOKUP($I1372,'Ordenes de Compra'!$B$2:$E$1712,3,0),"Sin OC"),"Sin dato")</f>
        <v>Sin OC</v>
      </c>
      <c r="S1372" s="1" t="str">
        <f>VLOOKUP($U1372,'Tablas intermedias'!$C$1:$H$222,5,0)</f>
        <v>Tesorería</v>
      </c>
      <c r="T1372" s="29" t="str">
        <f t="shared" si="64"/>
        <v>OK</v>
      </c>
      <c r="U1372" s="30" t="str">
        <f t="shared" si="65"/>
        <v>DCYT#MS-TESORERIATESORERIA - TesoreríaDCYT#MS - Dirección de contabilidad y tesorería</v>
      </c>
      <c r="V1372" s="1" t="str">
        <f>VLOOKUP(U1372,'Tablas intermedias'!$C$1:$H$222,6,0)</f>
        <v>No</v>
      </c>
      <c r="W1372" s="1" t="str">
        <f ca="1">IF(O1372&lt;30,"menos de 30 días","más de 30 días")</f>
        <v>menos de 30 días</v>
      </c>
    </row>
    <row r="1373" spans="1:23" ht="14.25" hidden="1" thickTop="1" thickBot="1" x14ac:dyDescent="0.25">
      <c r="A1373" s="17" t="str">
        <f>IF(DetalleExp!H1373='Tablas intermedias'!$A$2,"Ordenes de Compra",IF(DetalleExp!H1373='Tablas intermedias'!$A$3,"Financiamiento Internacional","Legítimo Abono"))</f>
        <v>Legítimo Abono</v>
      </c>
      <c r="B1373" s="7">
        <f>DetalleExp!E1373</f>
        <v>44330</v>
      </c>
      <c r="C1373" s="1" t="str">
        <f>DetalleExp!A1373</f>
        <v>EX-2021-42789936-APN-DD#MS</v>
      </c>
      <c r="D1373" s="1" t="str">
        <f>IF(A1373="Ordenes de Compra",VLOOKUP(C1373,Autogestión!$B$2:$D$5090,3,0),IF(A1373="Legítimo Abono",VLOOKUP(C1373,NoAmpOC!$B$2:$H$988,7,0),"Factura"))</f>
        <v>Factura B</v>
      </c>
      <c r="E1373" s="26" t="str">
        <f>IF(A1373="Ordenes de Compra",VLOOKUP($C1373,Autogestión!$B$2:$G$5090,6,0),IF(A1373="Financiamiento Internacional",VLOOKUP($C1373,FinInt!$B$2:$G$508,6,0),"Legítimo Abono"))</f>
        <v>Legítimo Abono</v>
      </c>
      <c r="F1373" s="26" t="str">
        <f>IF($A1373="Ordenes de Compra","ARS",IF($A1373="Financiamiento Internacional",VLOOKUP($C1373,FinInt!$B$2:$Q$508,15,0),VLOOKUP($C1373,NoAmpOC!$B$2:$T$988,18,0)))</f>
        <v>EUR</v>
      </c>
      <c r="G1373" s="5">
        <f>IF($A1373="Ordenes de Compra",VLOOKUP($C1373,Autogestión!$B$2:$H$5090,7,0),IF($A1373="Financiamiento Internacional",VLOOKUP($C1373,FinInt!$B$2:$Q$1308,16,0),VLOOKUP($C1373,NoAmpOC!$B$2:$T$988,19,0)))</f>
        <v>120943.65</v>
      </c>
      <c r="H1373" s="5">
        <f t="shared" si="63"/>
        <v>14089935.225</v>
      </c>
      <c r="I1373" s="26" t="str">
        <f>IF($A1373="Ordenes de Compra",VLOOKUP($C1373,Autogestión!$B$2:$J$5090,9,0),IF($A1373="Financiamiento Internacional",VLOOKUP($C1373,FinInt!$B$2:$G$1555,6,0),"Legitimo Abono"))</f>
        <v>Legitimo Abono</v>
      </c>
      <c r="J1373" s="1" t="str">
        <f>IF($A1373="Ordenes de Compra",VLOOKUP($C1373,Autogestión!$B$2:$R$5090,17,0),IF($A1373="Financiamiento Internacional",VLOOKUP($C1373,FinInt!$B$2:$O$1508,14,0),VLOOKUP($C1373,NoAmpOC!$B$2:$R$988,17,0)))</f>
        <v>DHL Global Forwarding</v>
      </c>
      <c r="K1373" s="7" t="str">
        <f>DetalleExp!AP1373</f>
        <v>DCYT#MS-TESORERIA</v>
      </c>
      <c r="L1373" s="7" t="str">
        <f>DetalleExp!AQ1373</f>
        <v>TESORERIA - Tesorería</v>
      </c>
      <c r="M1373" s="7" t="str">
        <f>DetalleExp!AR1373</f>
        <v>DCYT#MS - Dirección de contabilidad y tesorería</v>
      </c>
      <c r="N1373" s="7">
        <f>DetalleExp!AS1373</f>
        <v>44344</v>
      </c>
      <c r="O1373" s="27">
        <f ca="1">ROUNDUP(TODAY()-N1373,0)</f>
        <v>11</v>
      </c>
      <c r="P1373" s="27">
        <f ca="1">ROUNDUP(TODAY()-B1373,0)</f>
        <v>25</v>
      </c>
      <c r="Q1373" s="1" t="str">
        <f>IFERROR(IF(A1373="Ordenes de Compra",VLOOKUP($E1373,'Ordenes de Compra'!$A$2:$E$1712,5,0),"Sin OC"),"Sin dato")</f>
        <v>Sin OC</v>
      </c>
      <c r="R1373" s="28" t="str">
        <f>IFERROR(IF(A1373="Ordenes de Compra",VLOOKUP($I1373,'Ordenes de Compra'!$B$2:$E$1712,3,0),"Sin OC"),"Sin dato")</f>
        <v>Sin OC</v>
      </c>
      <c r="S1373" s="1" t="str">
        <f>VLOOKUP($U1373,'Tablas intermedias'!$C$1:$H$222,5,0)</f>
        <v>Tesorería</v>
      </c>
      <c r="T1373" s="29" t="str">
        <f t="shared" si="64"/>
        <v>OK</v>
      </c>
      <c r="U1373" s="30" t="str">
        <f t="shared" si="65"/>
        <v>DCYT#MS-TESORERIATESORERIA - TesoreríaDCYT#MS - Dirección de contabilidad y tesorería</v>
      </c>
      <c r="V1373" s="1" t="str">
        <f>VLOOKUP(U1373,'Tablas intermedias'!$C$1:$H$222,6,0)</f>
        <v>No</v>
      </c>
      <c r="W1373" s="1" t="str">
        <f ca="1">IF(O1373&lt;30,"menos de 30 días","más de 30 días")</f>
        <v>menos de 30 días</v>
      </c>
    </row>
    <row r="1374" spans="1:23" ht="14.25" hidden="1" thickTop="1" thickBot="1" x14ac:dyDescent="0.25">
      <c r="A1374" s="17" t="str">
        <f>IF(DetalleExp!H1374='Tablas intermedias'!$A$2,"Ordenes de Compra",IF(DetalleExp!H1374='Tablas intermedias'!$A$3,"Financiamiento Internacional","Legítimo Abono"))</f>
        <v>Ordenes de Compra</v>
      </c>
      <c r="B1374" s="7">
        <f>DetalleExp!E1374</f>
        <v>44330</v>
      </c>
      <c r="C1374" s="1" t="str">
        <f>DetalleExp!A1374</f>
        <v>EX-2021-42826899-APN-DCYT#MS</v>
      </c>
      <c r="D1374" s="1" t="str">
        <f>IF(A1374="Ordenes de Compra",VLOOKUP(C1374,Autogestión!$B$2:$D$5090,3,0),IF(A1374="Legítimo Abono",VLOOKUP(C1374,NoAmpOC!$B$2:$H$988,7,0),"Factura"))</f>
        <v>Factura</v>
      </c>
      <c r="E1374" s="26" t="str">
        <f>IF(A1374="Ordenes de Compra",VLOOKUP($C1374,Autogestión!$B$2:$G$5090,6,0),IF(A1374="Financiamiento Internacional",VLOOKUP($C1374,FinInt!$B$2:$G$508,6,0),"Legítimo Abono"))</f>
        <v>Contratación por emergencia COVID-19 Nº 9/2020</v>
      </c>
      <c r="F1374" s="26" t="str">
        <f>IF($A1374="Ordenes de Compra","ARS",IF($A1374="Financiamiento Internacional",VLOOKUP($C1374,FinInt!$B$2:$Q$508,15,0),VLOOKUP($C1374,NoAmpOC!$B$2:$T$988,18,0)))</f>
        <v>ARS</v>
      </c>
      <c r="G1374" s="5">
        <f>IF($A1374="Ordenes de Compra",VLOOKUP($C1374,Autogestión!$B$2:$H$5090,7,0),IF($A1374="Financiamiento Internacional",VLOOKUP($C1374,FinInt!$B$2:$Q$1308,16,0),VLOOKUP($C1374,NoAmpOC!$B$2:$T$988,19,0)))</f>
        <v>37550000</v>
      </c>
      <c r="H1374" s="5">
        <f t="shared" si="63"/>
        <v>37550000</v>
      </c>
      <c r="I1374" s="26" t="str">
        <f>IF($A1374="Ordenes de Compra",VLOOKUP($C1374,Autogestión!$B$2:$J$5090,9,0),IF($A1374="Financiamiento Internacional",VLOOKUP($C1374,FinInt!$B$2:$G$1555,6,0),"Legitimo Abono"))</f>
        <v>OC 9/2021</v>
      </c>
      <c r="J1374" s="1" t="str">
        <f>IF($A1374="Ordenes de Compra",VLOOKUP($C1374,Autogestión!$B$2:$R$5090,17,0),IF($A1374="Financiamiento Internacional",VLOOKUP($C1374,FinInt!$B$2:$O$1508,14,0),VLOOKUP($C1374,NoAmpOC!$B$2:$R$988,17,0)))</f>
        <v>LABORATORIOS RICHMOND SACIF</v>
      </c>
      <c r="K1374" s="7" t="str">
        <f>DetalleExp!AP1374</f>
        <v>DCYT#MS-TESORERIA</v>
      </c>
      <c r="L1374" s="7" t="str">
        <f>DetalleExp!AQ1374</f>
        <v>TESORERIA - Tesorería</v>
      </c>
      <c r="M1374" s="7" t="str">
        <f>DetalleExp!AR1374</f>
        <v>DCYT#MS - Dirección de contabilidad y tesorería</v>
      </c>
      <c r="N1374" s="7">
        <f>DetalleExp!AS1374</f>
        <v>44348</v>
      </c>
      <c r="O1374" s="27">
        <f ca="1">ROUNDUP(TODAY()-N1374,0)</f>
        <v>7</v>
      </c>
      <c r="P1374" s="27">
        <f ca="1">ROUNDUP(TODAY()-B1374,0)</f>
        <v>25</v>
      </c>
      <c r="Q1374" s="1">
        <f>IFERROR(IF(A1374="Ordenes de Compra",VLOOKUP($E1374,'Ordenes de Compra'!$A$2:$E$1712,5,0),"Sin OC"),"Sin dato")</f>
        <v>20</v>
      </c>
      <c r="R1374" s="28">
        <f>IFERROR(IF(A1374="Ordenes de Compra",VLOOKUP($I1374,'Ordenes de Compra'!$B$2:$E$1712,3,0),"Sin OC"),"Sin dato")</f>
        <v>37550000</v>
      </c>
      <c r="S1374" s="1" t="str">
        <f>VLOOKUP($U1374,'Tablas intermedias'!$C$1:$H$222,5,0)</f>
        <v>Tesorería</v>
      </c>
      <c r="T1374" s="29" t="str">
        <f t="shared" si="64"/>
        <v>Ver</v>
      </c>
      <c r="U1374" s="30" t="str">
        <f t="shared" si="65"/>
        <v>DCYT#MS-TESORERIATESORERIA - TesoreríaDCYT#MS - Dirección de contabilidad y tesorería</v>
      </c>
      <c r="V1374" s="1" t="str">
        <f>VLOOKUP(U1374,'Tablas intermedias'!$C$1:$H$222,6,0)</f>
        <v>No</v>
      </c>
      <c r="W1374" s="1" t="str">
        <f ca="1">IF(O1374&lt;30,"menos de 30 días","más de 30 días")</f>
        <v>menos de 30 días</v>
      </c>
    </row>
    <row r="1375" spans="1:23" ht="14.25" hidden="1" thickTop="1" thickBot="1" x14ac:dyDescent="0.25">
      <c r="A1375" s="17" t="str">
        <f>IF(DetalleExp!H1375='Tablas intermedias'!$A$2,"Ordenes de Compra",IF(DetalleExp!H1375='Tablas intermedias'!$A$3,"Financiamiento Internacional","Legítimo Abono"))</f>
        <v>Ordenes de Compra</v>
      </c>
      <c r="B1375" s="7">
        <f>DetalleExp!E1375</f>
        <v>44330</v>
      </c>
      <c r="C1375" s="1" t="str">
        <f>DetalleExp!A1375</f>
        <v>EX-2021-42831084-APN-DCYT#MS</v>
      </c>
      <c r="D1375" s="1" t="str">
        <f>IF(A1375="Ordenes de Compra",VLOOKUP(C1375,Autogestión!$B$2:$D$5090,3,0),IF(A1375="Legítimo Abono",VLOOKUP(C1375,NoAmpOC!$B$2:$H$988,7,0),"Factura"))</f>
        <v>Factura</v>
      </c>
      <c r="E1375" s="26">
        <f>IF(A1375="Ordenes de Compra",VLOOKUP($C1375,Autogestión!$B$2:$G$5090,6,0),IF(A1375="Financiamiento Internacional",VLOOKUP($C1375,FinInt!$B$2:$G$508,6,0),"Legítimo Abono"))</f>
        <v>1</v>
      </c>
      <c r="F1375" s="26" t="str">
        <f>IF($A1375="Ordenes de Compra","ARS",IF($A1375="Financiamiento Internacional",VLOOKUP($C1375,FinInt!$B$2:$Q$508,15,0),VLOOKUP($C1375,NoAmpOC!$B$2:$T$988,18,0)))</f>
        <v>ARS</v>
      </c>
      <c r="G1375" s="5">
        <f>IF($A1375="Ordenes de Compra",VLOOKUP($C1375,Autogestión!$B$2:$H$5090,7,0),IF($A1375="Financiamiento Internacional",VLOOKUP($C1375,FinInt!$B$2:$Q$1308,16,0),VLOOKUP($C1375,NoAmpOC!$B$2:$T$988,19,0)))</f>
        <v>14042225.9</v>
      </c>
      <c r="H1375" s="5">
        <f t="shared" si="63"/>
        <v>14042225.9</v>
      </c>
      <c r="I1375" s="26">
        <f>IF($A1375="Ordenes de Compra",VLOOKUP($C1375,Autogestión!$B$2:$J$5090,9,0),IF($A1375="Financiamiento Internacional",VLOOKUP($C1375,FinInt!$B$2:$G$1555,6,0),"Legitimo Abono"))</f>
        <v>1</v>
      </c>
      <c r="J1375" s="1" t="str">
        <f>IF($A1375="Ordenes de Compra",VLOOKUP($C1375,Autogestión!$B$2:$R$5090,17,0),IF($A1375="Financiamiento Internacional",VLOOKUP($C1375,FinInt!$B$2:$O$1508,14,0),VLOOKUP($C1375,NoAmpOC!$B$2:$R$988,17,0)))</f>
        <v>SUIZO ARGENTINA S.A.</v>
      </c>
      <c r="K1375" s="7" t="str">
        <f>DetalleExp!AP1375</f>
        <v>MMORANDO</v>
      </c>
      <c r="L1375" s="7" t="str">
        <f>DetalleExp!AQ1375</f>
        <v>ADMINISTRACION - Administracion</v>
      </c>
      <c r="M1375" s="7" t="str">
        <f>DetalleExp!AR1375</f>
        <v>DCEI#MS - Dirección de control de enfermedades inmunoprevenibles</v>
      </c>
      <c r="N1375" s="7">
        <f>DetalleExp!AS1375</f>
        <v>44342</v>
      </c>
      <c r="O1375" s="27">
        <f ca="1">ROUNDUP(TODAY()-N1375,0)</f>
        <v>13</v>
      </c>
      <c r="P1375" s="27">
        <f ca="1">ROUNDUP(TODAY()-B1375,0)</f>
        <v>25</v>
      </c>
      <c r="Q1375" s="1" t="str">
        <f>IFERROR(IF(A1375="Ordenes de Compra",VLOOKUP($E1375,'Ordenes de Compra'!$A$2:$E$1712,5,0),"Sin OC"),"Sin dato")</f>
        <v>Sin dato</v>
      </c>
      <c r="R1375" s="28" t="str">
        <f>IFERROR(IF(A1375="Ordenes de Compra",VLOOKUP($I1375,'Ordenes de Compra'!$B$2:$E$1712,3,0),"Sin OC"),"Sin dato")</f>
        <v>Sin dato</v>
      </c>
      <c r="S1375" s="1" t="str">
        <f>VLOOKUP($U1375,'Tablas intermedias'!$C$1:$H$222,5,0)</f>
        <v>Programa</v>
      </c>
      <c r="T1375" s="29" t="str">
        <f t="shared" si="64"/>
        <v>OK</v>
      </c>
      <c r="U1375" s="30" t="str">
        <f t="shared" si="65"/>
        <v>MMORANDOADMINISTRACION - AdministracionDCEI#MS - Dirección de control de enfermedades inmunoprevenibles</v>
      </c>
      <c r="V1375" s="1" t="str">
        <f>VLOOKUP(U1375,'Tablas intermedias'!$C$1:$H$222,6,0)</f>
        <v>Si</v>
      </c>
      <c r="W1375" s="1" t="str">
        <f ca="1">IF(O1375&lt;30,"menos de 30 días","más de 30 días")</f>
        <v>menos de 30 días</v>
      </c>
    </row>
    <row r="1376" spans="1:23" ht="14.25" hidden="1" thickTop="1" thickBot="1" x14ac:dyDescent="0.25">
      <c r="A1376" s="17" t="str">
        <f>IF(DetalleExp!H1376='Tablas intermedias'!$A$2,"Ordenes de Compra",IF(DetalleExp!H1376='Tablas intermedias'!$A$3,"Financiamiento Internacional","Legítimo Abono"))</f>
        <v>Ordenes de Compra</v>
      </c>
      <c r="B1376" s="7">
        <f>DetalleExp!E1376</f>
        <v>44330</v>
      </c>
      <c r="C1376" s="1" t="str">
        <f>DetalleExp!A1376</f>
        <v>EX-2021-42846026-APN-DCYT#MS</v>
      </c>
      <c r="D1376" s="1" t="str">
        <f>IF(A1376="Ordenes de Compra",VLOOKUP(C1376,Autogestión!$B$2:$D$5090,3,0),IF(A1376="Legítimo Abono",VLOOKUP(C1376,NoAmpOC!$B$2:$H$988,7,0),"Factura"))</f>
        <v>Factura</v>
      </c>
      <c r="E1376" s="26" t="str">
        <f>IF(A1376="Ordenes de Compra",VLOOKUP($C1376,Autogestión!$B$2:$G$5090,6,0),IF(A1376="Financiamiento Internacional",VLOOKUP($C1376,FinInt!$B$2:$G$508,6,0),"Legítimo Abono"))</f>
        <v>80-0005-CDI20</v>
      </c>
      <c r="F1376" s="26" t="str">
        <f>IF($A1376="Ordenes de Compra","ARS",IF($A1376="Financiamiento Internacional",VLOOKUP($C1376,FinInt!$B$2:$Q$508,15,0),VLOOKUP($C1376,NoAmpOC!$B$2:$T$988,18,0)))</f>
        <v>ARS</v>
      </c>
      <c r="G1376" s="5">
        <f>IF($A1376="Ordenes de Compra",VLOOKUP($C1376,Autogestión!$B$2:$H$5090,7,0),IF($A1376="Financiamiento Internacional",VLOOKUP($C1376,FinInt!$B$2:$Q$1308,16,0),VLOOKUP($C1376,NoAmpOC!$B$2:$T$988,19,0)))</f>
        <v>32047032</v>
      </c>
      <c r="H1376" s="5">
        <f t="shared" si="63"/>
        <v>32047032</v>
      </c>
      <c r="I1376" s="26" t="str">
        <f>IF($A1376="Ordenes de Compra",VLOOKUP($C1376,Autogestión!$B$2:$J$5090,9,0),IF($A1376="Financiamiento Internacional",VLOOKUP($C1376,FinInt!$B$2:$G$1555,6,0),"Legitimo Abono"))</f>
        <v>80-1034-OC21</v>
      </c>
      <c r="J1376" s="1" t="str">
        <f>IF($A1376="Ordenes de Compra",VLOOKUP($C1376,Autogestión!$B$2:$R$5090,17,0),IF($A1376="Financiamiento Internacional",VLOOKUP($C1376,FinInt!$B$2:$O$1508,14,0),VLOOKUP($C1376,NoAmpOC!$B$2:$R$988,17,0)))</f>
        <v>LABORATORIOS RICHMOND SACIF</v>
      </c>
      <c r="K1376" s="7" t="str">
        <f>DetalleExp!AP1376</f>
        <v>DCYT#MS-TESORERIA</v>
      </c>
      <c r="L1376" s="7" t="str">
        <f>DetalleExp!AQ1376</f>
        <v>TESORERIA - Tesorería</v>
      </c>
      <c r="M1376" s="7" t="str">
        <f>DetalleExp!AR1376</f>
        <v>DCYT#MS - Dirección de contabilidad y tesorería</v>
      </c>
      <c r="N1376" s="7">
        <f>DetalleExp!AS1376</f>
        <v>44349</v>
      </c>
      <c r="O1376" s="27">
        <f ca="1">ROUNDUP(TODAY()-N1376,0)</f>
        <v>6</v>
      </c>
      <c r="P1376" s="27">
        <f ca="1">ROUNDUP(TODAY()-B1376,0)</f>
        <v>25</v>
      </c>
      <c r="Q1376" s="1" t="str">
        <f>IFERROR(IF(A1376="Ordenes de Compra",VLOOKUP($E1376,'Ordenes de Compra'!$A$2:$E$1712,5,0),"Sin OC"),"Sin dato")</f>
        <v>22.0.0.41.0</v>
      </c>
      <c r="R1376" s="28" t="str">
        <f>IFERROR(IF(A1376="Ordenes de Compra",VLOOKUP($I1376,'Ordenes de Compra'!$B$2:$E$1712,3,0),"Sin OC"),"Sin dato")</f>
        <v>Sin dato</v>
      </c>
      <c r="S1376" s="1" t="str">
        <f>VLOOKUP($U1376,'Tablas intermedias'!$C$1:$H$222,5,0)</f>
        <v>Tesorería</v>
      </c>
      <c r="T1376" s="29" t="str">
        <f t="shared" si="64"/>
        <v>OK</v>
      </c>
      <c r="U1376" s="30" t="str">
        <f t="shared" si="65"/>
        <v>DCYT#MS-TESORERIATESORERIA - TesoreríaDCYT#MS - Dirección de contabilidad y tesorería</v>
      </c>
      <c r="V1376" s="1" t="str">
        <f>VLOOKUP(U1376,'Tablas intermedias'!$C$1:$H$222,6,0)</f>
        <v>No</v>
      </c>
      <c r="W1376" s="1" t="str">
        <f ca="1">IF(O1376&lt;30,"menos de 30 días","más de 30 días")</f>
        <v>menos de 30 días</v>
      </c>
    </row>
    <row r="1377" spans="1:23" ht="14.25" hidden="1" thickTop="1" thickBot="1" x14ac:dyDescent="0.25">
      <c r="A1377" s="17" t="str">
        <f>IF(DetalleExp!H1377='Tablas intermedias'!$A$2,"Ordenes de Compra",IF(DetalleExp!H1377='Tablas intermedias'!$A$3,"Financiamiento Internacional","Legítimo Abono"))</f>
        <v>Ordenes de Compra</v>
      </c>
      <c r="B1377" s="7">
        <f>DetalleExp!E1377</f>
        <v>44330</v>
      </c>
      <c r="C1377" s="1" t="str">
        <f>DetalleExp!A1377</f>
        <v>EX-2021-42850222-APN-DCYT#MS</v>
      </c>
      <c r="D1377" s="1" t="str">
        <f>IF(A1377="Ordenes de Compra",VLOOKUP(C1377,Autogestión!$B$2:$D$5090,3,0),IF(A1377="Legítimo Abono",VLOOKUP(C1377,NoAmpOC!$B$2:$H$988,7,0),"Factura"))</f>
        <v>Factura</v>
      </c>
      <c r="E1377" s="26" t="str">
        <f>IF(A1377="Ordenes de Compra",VLOOKUP($C1377,Autogestión!$B$2:$G$5090,6,0),IF(A1377="Financiamiento Internacional",VLOOKUP($C1377,FinInt!$B$2:$G$508,6,0),"Legítimo Abono"))</f>
        <v>80-0005-CDI20</v>
      </c>
      <c r="F1377" s="26" t="str">
        <f>IF($A1377="Ordenes de Compra","ARS",IF($A1377="Financiamiento Internacional",VLOOKUP($C1377,FinInt!$B$2:$Q$508,15,0),VLOOKUP($C1377,NoAmpOC!$B$2:$T$988,18,0)))</f>
        <v>ARS</v>
      </c>
      <c r="G1377" s="5">
        <f>IF($A1377="Ordenes de Compra",VLOOKUP($C1377,Autogestión!$B$2:$H$5090,7,0),IF($A1377="Financiamiento Internacional",VLOOKUP($C1377,FinInt!$B$2:$Q$1308,16,0),VLOOKUP($C1377,NoAmpOC!$B$2:$T$988,19,0)))</f>
        <v>47668284</v>
      </c>
      <c r="H1377" s="5">
        <f t="shared" si="63"/>
        <v>47668284</v>
      </c>
      <c r="I1377" s="26" t="str">
        <f>IF($A1377="Ordenes de Compra",VLOOKUP($C1377,Autogestión!$B$2:$J$5090,9,0),IF($A1377="Financiamiento Internacional",VLOOKUP($C1377,FinInt!$B$2:$G$1555,6,0),"Legitimo Abono"))</f>
        <v>80-1034-OC21</v>
      </c>
      <c r="J1377" s="1" t="str">
        <f>IF($A1377="Ordenes de Compra",VLOOKUP($C1377,Autogestión!$B$2:$R$5090,17,0),IF($A1377="Financiamiento Internacional",VLOOKUP($C1377,FinInt!$B$2:$O$1508,14,0),VLOOKUP($C1377,NoAmpOC!$B$2:$R$988,17,0)))</f>
        <v>LABORATORIOS RICHMOND SACIF</v>
      </c>
      <c r="K1377" s="7" t="str">
        <f>DetalleExp!AP1377</f>
        <v>DCYT#MS-TESORERIA</v>
      </c>
      <c r="L1377" s="7" t="str">
        <f>DetalleExp!AQ1377</f>
        <v>TESORERIA - Tesorería</v>
      </c>
      <c r="M1377" s="7" t="str">
        <f>DetalleExp!AR1377</f>
        <v>DCYT#MS - Dirección de contabilidad y tesorería</v>
      </c>
      <c r="N1377" s="7">
        <f>DetalleExp!AS1377</f>
        <v>44349</v>
      </c>
      <c r="O1377" s="27">
        <f ca="1">ROUNDUP(TODAY()-N1377,0)</f>
        <v>6</v>
      </c>
      <c r="P1377" s="27">
        <f ca="1">ROUNDUP(TODAY()-B1377,0)</f>
        <v>25</v>
      </c>
      <c r="Q1377" s="1" t="str">
        <f>IFERROR(IF(A1377="Ordenes de Compra",VLOOKUP($E1377,'Ordenes de Compra'!$A$2:$E$1712,5,0),"Sin OC"),"Sin dato")</f>
        <v>22.0.0.41.0</v>
      </c>
      <c r="R1377" s="28" t="str">
        <f>IFERROR(IF(A1377="Ordenes de Compra",VLOOKUP($I1377,'Ordenes de Compra'!$B$2:$E$1712,3,0),"Sin OC"),"Sin dato")</f>
        <v>Sin dato</v>
      </c>
      <c r="S1377" s="1" t="str">
        <f>VLOOKUP($U1377,'Tablas intermedias'!$C$1:$H$222,5,0)</f>
        <v>Tesorería</v>
      </c>
      <c r="T1377" s="29" t="str">
        <f t="shared" si="64"/>
        <v>OK</v>
      </c>
      <c r="U1377" s="30" t="str">
        <f t="shared" si="65"/>
        <v>DCYT#MS-TESORERIATESORERIA - TesoreríaDCYT#MS - Dirección de contabilidad y tesorería</v>
      </c>
      <c r="V1377" s="1" t="str">
        <f>VLOOKUP(U1377,'Tablas intermedias'!$C$1:$H$222,6,0)</f>
        <v>No</v>
      </c>
      <c r="W1377" s="1" t="str">
        <f ca="1">IF(O1377&lt;30,"menos de 30 días","más de 30 días")</f>
        <v>menos de 30 días</v>
      </c>
    </row>
    <row r="1378" spans="1:23" ht="14.25" hidden="1" thickTop="1" thickBot="1" x14ac:dyDescent="0.25">
      <c r="A1378" s="17" t="str">
        <f>IF(DetalleExp!H1378='Tablas intermedias'!$A$2,"Ordenes de Compra",IF(DetalleExp!H1378='Tablas intermedias'!$A$3,"Financiamiento Internacional","Legítimo Abono"))</f>
        <v>Legítimo Abono</v>
      </c>
      <c r="B1378" s="7">
        <f>DetalleExp!E1378</f>
        <v>44330</v>
      </c>
      <c r="C1378" s="1" t="str">
        <f>DetalleExp!A1378</f>
        <v>EX-2021-42900839-APN-DD#MS</v>
      </c>
      <c r="D1378" s="1" t="str">
        <f>IF(A1378="Ordenes de Compra",VLOOKUP(C1378,Autogestión!$B$2:$D$5090,3,0),IF(A1378="Legítimo Abono",VLOOKUP(C1378,NoAmpOC!$B$2:$H$988,7,0),"Factura"))</f>
        <v>Factura B</v>
      </c>
      <c r="E1378" s="26" t="str">
        <f>IF(A1378="Ordenes de Compra",VLOOKUP($C1378,Autogestión!$B$2:$G$5090,6,0),IF(A1378="Financiamiento Internacional",VLOOKUP($C1378,FinInt!$B$2:$G$508,6,0),"Legítimo Abono"))</f>
        <v>Legítimo Abono</v>
      </c>
      <c r="F1378" s="26" t="str">
        <f>IF($A1378="Ordenes de Compra","ARS",IF($A1378="Financiamiento Internacional",VLOOKUP($C1378,FinInt!$B$2:$Q$508,15,0),VLOOKUP($C1378,NoAmpOC!$B$2:$T$988,18,0)))</f>
        <v>ARS</v>
      </c>
      <c r="G1378" s="5">
        <f>IF($A1378="Ordenes de Compra",VLOOKUP($C1378,Autogestión!$B$2:$H$5090,7,0),IF($A1378="Financiamiento Internacional",VLOOKUP($C1378,FinInt!$B$2:$Q$1308,16,0),VLOOKUP($C1378,NoAmpOC!$B$2:$T$988,19,0)))</f>
        <v>76000</v>
      </c>
      <c r="H1378" s="5">
        <f t="shared" si="63"/>
        <v>76000</v>
      </c>
      <c r="I1378" s="26" t="str">
        <f>IF($A1378="Ordenes de Compra",VLOOKUP($C1378,Autogestión!$B$2:$J$5090,9,0),IF($A1378="Financiamiento Internacional",VLOOKUP($C1378,FinInt!$B$2:$G$1555,6,0),"Legitimo Abono"))</f>
        <v>Legitimo Abono</v>
      </c>
      <c r="J1378" s="1" t="str">
        <f>IF($A1378="Ordenes de Compra",VLOOKUP($C1378,Autogestión!$B$2:$R$5090,17,0),IF($A1378="Financiamiento Internacional",VLOOKUP($C1378,FinInt!$B$2:$O$1508,14,0),VLOOKUP($C1378,NoAmpOC!$B$2:$R$988,17,0)))</f>
        <v>Ejes S.A.</v>
      </c>
      <c r="K1378" s="7" t="str">
        <f>DetalleExp!AP1378</f>
        <v>GERALOPEZ</v>
      </c>
      <c r="L1378" s="7" t="str">
        <f>DetalleExp!AQ1378</f>
        <v>PVD - Privada</v>
      </c>
      <c r="M1378" s="7" t="str">
        <f>DetalleExp!AR1378</f>
        <v>DCIYP#MS - Dirección de comunicación institucional y prensa</v>
      </c>
      <c r="N1378" s="7">
        <f>DetalleExp!AS1378</f>
        <v>44344</v>
      </c>
      <c r="O1378" s="27">
        <f ca="1">ROUNDUP(TODAY()-N1378,0)</f>
        <v>11</v>
      </c>
      <c r="P1378" s="27">
        <f ca="1">ROUNDUP(TODAY()-B1378,0)</f>
        <v>25</v>
      </c>
      <c r="Q1378" s="1" t="str">
        <f>IFERROR(IF(A1378="Ordenes de Compra",VLOOKUP($E1378,'Ordenes de Compra'!$A$2:$E$1712,5,0),"Sin OC"),"Sin dato")</f>
        <v>Sin OC</v>
      </c>
      <c r="R1378" s="28" t="str">
        <f>IFERROR(IF(A1378="Ordenes de Compra",VLOOKUP($I1378,'Ordenes de Compra'!$B$2:$E$1712,3,0),"Sin OC"),"Sin dato")</f>
        <v>Sin OC</v>
      </c>
      <c r="S1378" s="1" t="str">
        <f>VLOOKUP($U1378,'Tablas intermedias'!$C$1:$H$222,5,0)</f>
        <v>Programa</v>
      </c>
      <c r="T1378" s="29" t="str">
        <f t="shared" si="64"/>
        <v>OK</v>
      </c>
      <c r="U1378" s="30" t="str">
        <f t="shared" si="65"/>
        <v>GERALOPEZPVD - PrivadaDCIYP#MS - Dirección de comunicación institucional y prensa</v>
      </c>
      <c r="V1378" s="1" t="str">
        <f>VLOOKUP(U1378,'Tablas intermedias'!$C$1:$H$222,6,0)</f>
        <v>Si</v>
      </c>
      <c r="W1378" s="1" t="str">
        <f ca="1">IF(O1378&lt;30,"menos de 30 días","más de 30 días")</f>
        <v>menos de 30 días</v>
      </c>
    </row>
    <row r="1379" spans="1:23" ht="14.25" hidden="1" thickTop="1" thickBot="1" x14ac:dyDescent="0.25">
      <c r="A1379" s="17" t="str">
        <f>IF(DetalleExp!H1379='Tablas intermedias'!$A$2,"Ordenes de Compra",IF(DetalleExp!H1379='Tablas intermedias'!$A$3,"Financiamiento Internacional","Legítimo Abono"))</f>
        <v>Financiamiento Internacional</v>
      </c>
      <c r="B1379" s="7">
        <f>DetalleExp!E1379</f>
        <v>44330</v>
      </c>
      <c r="C1379" s="1" t="str">
        <f>DetalleExp!A1379</f>
        <v>EX-2021-42910462-APN-DAFYP#MS</v>
      </c>
      <c r="D1379" s="1" t="str">
        <f>IF(A1379="Ordenes de Compra",VLOOKUP(C1379,Autogestión!$B$2:$D$5090,3,0),IF(A1379="Legítimo Abono",VLOOKUP(C1379,NoAmpOC!$B$2:$H$988,7,0),"Factura"))</f>
        <v>Factura</v>
      </c>
      <c r="E1379" s="26" t="str">
        <f>IF(A1379="Ordenes de Compra",VLOOKUP($C1379,Autogestión!$B$2:$G$5090,6,0),IF(A1379="Financiamiento Internacional",VLOOKUP($C1379,FinInt!$B$2:$G$508,6,0),"Legítimo Abono"))</f>
        <v>Proyecto de Respuesta Inmediata de Salud Pública en el Marco de la Pandemia COVID-19 para Contener, Controlar y Mitigar su Efecto en la Prestación de Servicios de Salud en Argentina - 5032/OC-AR - BID</v>
      </c>
      <c r="F1379" s="26" t="str">
        <f>IF($A1379="Ordenes de Compra","ARS",IF($A1379="Financiamiento Internacional",VLOOKUP($C1379,FinInt!$B$2:$Q$508,15,0),VLOOKUP($C1379,NoAmpOC!$B$2:$T$988,18,0)))</f>
        <v>ARS</v>
      </c>
      <c r="G1379" s="5">
        <f>IF($A1379="Ordenes de Compra",VLOOKUP($C1379,Autogestión!$B$2:$H$5090,7,0),IF($A1379="Financiamiento Internacional",VLOOKUP($C1379,FinInt!$B$2:$Q$1308,16,0),VLOOKUP($C1379,NoAmpOC!$B$2:$T$988,19,0)))</f>
        <v>49149362.460000001</v>
      </c>
      <c r="H1379" s="5">
        <f t="shared" si="63"/>
        <v>49149362.460000001</v>
      </c>
      <c r="I1379" s="26" t="str">
        <f>IF($A1379="Ordenes de Compra",VLOOKUP($C1379,Autogestión!$B$2:$J$5090,9,0),IF($A1379="Financiamiento Internacional",VLOOKUP($C1379,FinInt!$B$2:$G$1555,6,0),"Legitimo Abono"))</f>
        <v>Proyecto de Respuesta Inmediata de Salud Pública en el Marco de la Pandemia COVID-19 para Contener, Controlar y Mitigar su Efecto en la Prestación de Servicios de Salud en Argentina - 5032/OC-AR - BID</v>
      </c>
      <c r="J1379" s="1" t="str">
        <f>IF($A1379="Ordenes de Compra",VLOOKUP($C1379,Autogestión!$B$2:$R$5090,17,0),IF($A1379="Financiamiento Internacional",VLOOKUP($C1379,FinInt!$B$2:$O$1508,14,0),VLOOKUP($C1379,NoAmpOC!$B$2:$R$988,17,0)))</f>
        <v>LABORATORIOS JAYOR S.R.L</v>
      </c>
      <c r="K1379" s="7" t="str">
        <f>DetalleExp!AP1379</f>
        <v>SAMERCADO</v>
      </c>
      <c r="L1379" s="7" t="str">
        <f>DetalleExp!AQ1379</f>
        <v>DESPACHO - Despacho</v>
      </c>
      <c r="M1379" s="7" t="str">
        <f>DetalleExp!AR1379</f>
        <v>SES#MS - Secretaría de equidad en salud</v>
      </c>
      <c r="N1379" s="7">
        <f>DetalleExp!AS1379</f>
        <v>44349</v>
      </c>
      <c r="O1379" s="27">
        <f ca="1">ROUNDUP(TODAY()-N1379,0)</f>
        <v>6</v>
      </c>
      <c r="P1379" s="27">
        <f ca="1">ROUNDUP(TODAY()-B1379,0)</f>
        <v>25</v>
      </c>
      <c r="Q1379" s="1" t="str">
        <f>IFERROR(IF(A1379="Ordenes de Compra",VLOOKUP($E1379,'Ordenes de Compra'!$A$2:$E$1712,5,0),"Sin OC"),"Sin dato")</f>
        <v>Sin OC</v>
      </c>
      <c r="R1379" s="28" t="str">
        <f>IFERROR(IF(A1379="Ordenes de Compra",VLOOKUP($I1379,'Ordenes de Compra'!$B$2:$E$1712,3,0),"Sin OC"),"Sin dato")</f>
        <v>Sin OC</v>
      </c>
      <c r="S1379" s="1" t="str">
        <f>VLOOKUP($U1379,'Tablas intermedias'!$C$1:$H$222,5,0)</f>
        <v>Programa</v>
      </c>
      <c r="T1379" s="29" t="str">
        <f t="shared" si="64"/>
        <v>OK</v>
      </c>
      <c r="U1379" s="30" t="str">
        <f t="shared" si="65"/>
        <v>SAMERCADODESPACHO - DespachoSES#MS - Secretaría de equidad en salud</v>
      </c>
      <c r="V1379" s="1" t="str">
        <f>VLOOKUP(U1379,'Tablas intermedias'!$C$1:$H$222,6,0)</f>
        <v>Si</v>
      </c>
      <c r="W1379" s="1" t="str">
        <f ca="1">IF(O1379&lt;30,"menos de 30 días","más de 30 días")</f>
        <v>menos de 30 días</v>
      </c>
    </row>
    <row r="1380" spans="1:23" ht="14.25" hidden="1" thickTop="1" thickBot="1" x14ac:dyDescent="0.25">
      <c r="A1380" s="17" t="str">
        <f>IF(DetalleExp!H1380='Tablas intermedias'!$A$2,"Ordenes de Compra",IF(DetalleExp!H1380='Tablas intermedias'!$A$3,"Financiamiento Internacional","Legítimo Abono"))</f>
        <v>Financiamiento Internacional</v>
      </c>
      <c r="B1380" s="7">
        <f>DetalleExp!E1380</f>
        <v>44330</v>
      </c>
      <c r="C1380" s="48" t="str">
        <f>DetalleExp!A1380</f>
        <v>EX-2021-42913627-APN-DAFYP#MS</v>
      </c>
      <c r="D1380" s="1" t="str">
        <f>IF(A1380="Ordenes de Compra",VLOOKUP(C1380,Autogestión!$B$2:$D$5090,3,0),IF(A1380="Legítimo Abono",VLOOKUP(C1380,NoAmpOC!$B$2:$H$988,7,0),"Factura"))</f>
        <v>Factura</v>
      </c>
      <c r="E1380" s="26" t="str">
        <f>IF(A1380="Ordenes de Compra",VLOOKUP($C1380,Autogestión!$B$2:$G$5090,6,0),IF(A1380="Financiamiento Internacional",VLOOKUP($C1380,FinInt!$B$2:$G$508,6,0),"Legítimo Abono"))</f>
        <v>Proyecto de Respuesta Inmediata de Salud Pública en el Marco de la Pandemia COVID-19 para Contener, Controlar y Mitigar su Efecto en la Prestación de Servicios de Salud en Argentina - 5032/OC-AR - BID</v>
      </c>
      <c r="F1380" s="26" t="str">
        <f>IF($A1380="Ordenes de Compra","ARS",IF($A1380="Financiamiento Internacional",VLOOKUP($C1380,FinInt!$B$2:$Q$508,15,0),VLOOKUP($C1380,NoAmpOC!$B$2:$T$988,18,0)))</f>
        <v>ARS</v>
      </c>
      <c r="G1380" s="5">
        <f>IF($A1380="Ordenes de Compra",VLOOKUP($C1380,Autogestión!$B$2:$H$5090,7,0),IF($A1380="Financiamiento Internacional",VLOOKUP($C1380,FinInt!$B$2:$Q$1308,16,0),VLOOKUP($C1380,NoAmpOC!$B$2:$T$988,19,0)))</f>
        <v>10032741</v>
      </c>
      <c r="H1380" s="5">
        <f t="shared" si="63"/>
        <v>10032741</v>
      </c>
      <c r="I1380" s="26" t="str">
        <f>IF($A1380="Ordenes de Compra",VLOOKUP($C1380,Autogestión!$B$2:$J$5090,9,0),IF($A1380="Financiamiento Internacional",VLOOKUP($C1380,FinInt!$B$2:$G$1555,6,0),"Legitimo Abono"))</f>
        <v>Proyecto de Respuesta Inmediata de Salud Pública en el Marco de la Pandemia COVID-19 para Contener, Controlar y Mitigar su Efecto en la Prestación de Servicios de Salud en Argentina - 5032/OC-AR - BID</v>
      </c>
      <c r="J1380" s="1" t="str">
        <f>IF($A1380="Ordenes de Compra",VLOOKUP($C1380,Autogestión!$B$2:$R$5090,17,0),IF($A1380="Financiamiento Internacional",VLOOKUP($C1380,FinInt!$B$2:$O$1508,14,0),VLOOKUP($C1380,NoAmpOC!$B$2:$R$988,17,0)))</f>
        <v>CORREO OFICIAL DE LA REPÚBLICA ARGENTINA S.A..</v>
      </c>
      <c r="K1380" s="7" t="str">
        <f>DetalleExp!AP1380</f>
        <v>MARIOS</v>
      </c>
      <c r="L1380" s="7" t="str">
        <f>DetalleExp!AQ1380</f>
        <v>REMEDIAR-ADMIN - Programa remediar - administración</v>
      </c>
      <c r="M1380" s="7" t="str">
        <f>DetalleExp!AR1380</f>
        <v>DNMYTS#MS - Dirección nacional de medicamentos y tecnología sanitaria</v>
      </c>
      <c r="N1380" s="7">
        <f>DetalleExp!AS1380</f>
        <v>44350</v>
      </c>
      <c r="O1380" s="27">
        <f ca="1">ROUNDUP(TODAY()-N1380,0)</f>
        <v>5</v>
      </c>
      <c r="P1380" s="27">
        <f ca="1">ROUNDUP(TODAY()-B1380,0)</f>
        <v>25</v>
      </c>
      <c r="Q1380" s="1" t="str">
        <f>IFERROR(IF(A1380="Ordenes de Compra",VLOOKUP($E1380,'Ordenes de Compra'!$A$2:$E$1712,5,0),"Sin OC"),"Sin dato")</f>
        <v>Sin OC</v>
      </c>
      <c r="R1380" s="28" t="str">
        <f>IFERROR(IF(A1380="Ordenes de Compra",VLOOKUP($I1380,'Ordenes de Compra'!$B$2:$E$1712,3,0),"Sin OC"),"Sin dato")</f>
        <v>Sin OC</v>
      </c>
      <c r="S1380" s="1" t="str">
        <f>VLOOKUP($U1380,'Tablas intermedias'!$C$1:$H$222,5,0)</f>
        <v>Programa</v>
      </c>
      <c r="T1380" s="29" t="str">
        <f t="shared" si="64"/>
        <v>OK</v>
      </c>
      <c r="U1380" s="30" t="str">
        <f t="shared" si="65"/>
        <v>MARIOSREMEDIAR-ADMIN - Programa remediar - administraciónDNMYTS#MS - Dirección nacional de medicamentos y tecnología sanitaria</v>
      </c>
      <c r="V1380" s="1" t="str">
        <f>VLOOKUP(U1380,'Tablas intermedias'!$C$1:$H$222,6,0)</f>
        <v>Si</v>
      </c>
      <c r="W1380" s="1" t="str">
        <f ca="1">IF(O1380&lt;30,"menos de 30 días","más de 30 días")</f>
        <v>menos de 30 días</v>
      </c>
    </row>
    <row r="1381" spans="1:23" ht="14.25" hidden="1" thickTop="1" thickBot="1" x14ac:dyDescent="0.25">
      <c r="A1381" s="17" t="str">
        <f>IF(DetalleExp!H1381='Tablas intermedias'!$A$2,"Ordenes de Compra",IF(DetalleExp!H1381='Tablas intermedias'!$A$3,"Financiamiento Internacional","Legítimo Abono"))</f>
        <v>Ordenes de Compra</v>
      </c>
      <c r="B1381" s="7">
        <f>DetalleExp!E1381</f>
        <v>44330</v>
      </c>
      <c r="C1381" s="1" t="str">
        <f>DetalleExp!A1381</f>
        <v>EX-2021-42944482-APN-DCYT#MS</v>
      </c>
      <c r="D1381" s="1" t="str">
        <f>IF(A1381="Ordenes de Compra",VLOOKUP(C1381,Autogestión!$B$2:$D$5090,3,0),IF(A1381="Legítimo Abono",VLOOKUP(C1381,NoAmpOC!$B$2:$H$988,7,0),"Factura"))</f>
        <v>Factura</v>
      </c>
      <c r="E1381" s="26" t="str">
        <f>IF(A1381="Ordenes de Compra",VLOOKUP($C1381,Autogestión!$B$2:$G$5090,6,0),IF(A1381="Financiamiento Internacional",VLOOKUP($C1381,FinInt!$B$2:$G$508,6,0),"Legítimo Abono"))</f>
        <v>80-0011-LPU20</v>
      </c>
      <c r="F1381" s="26" t="str">
        <f>IF($A1381="Ordenes de Compra","ARS",IF($A1381="Financiamiento Internacional",VLOOKUP($C1381,FinInt!$B$2:$Q$508,15,0),VLOOKUP($C1381,NoAmpOC!$B$2:$T$988,18,0)))</f>
        <v>ARS</v>
      </c>
      <c r="G1381" s="5">
        <f>IF($A1381="Ordenes de Compra",VLOOKUP($C1381,Autogestión!$B$2:$H$5090,7,0),IF($A1381="Financiamiento Internacional",VLOOKUP($C1381,FinInt!$B$2:$Q$1308,16,0),VLOOKUP($C1381,NoAmpOC!$B$2:$T$988,19,0)))</f>
        <v>2147627.2999999998</v>
      </c>
      <c r="H1381" s="5">
        <f t="shared" si="63"/>
        <v>2147627.2999999998</v>
      </c>
      <c r="I1381" s="26" t="str">
        <f>IF($A1381="Ordenes de Compra",VLOOKUP($C1381,Autogestión!$B$2:$J$5090,9,0),IF($A1381="Financiamiento Internacional",VLOOKUP($C1381,FinInt!$B$2:$G$1555,6,0),"Legitimo Abono"))</f>
        <v>80-1066-OC21</v>
      </c>
      <c r="J1381" s="1" t="str">
        <f>IF($A1381="Ordenes de Compra",VLOOKUP($C1381,Autogestión!$B$2:$R$5090,17,0),IF($A1381="Financiamiento Internacional",VLOOKUP($C1381,FinInt!$B$2:$O$1508,14,0),VLOOKUP($C1381,NoAmpOC!$B$2:$R$988,17,0)))</f>
        <v xml:space="preserve">LAFEDAR S.A. </v>
      </c>
      <c r="K1381" s="7" t="str">
        <f>DetalleExp!AP1381</f>
        <v>DCYT#MS-TESORERIA</v>
      </c>
      <c r="L1381" s="7" t="str">
        <f>DetalleExp!AQ1381</f>
        <v>TESORERIA - Tesorería</v>
      </c>
      <c r="M1381" s="7" t="str">
        <f>DetalleExp!AR1381</f>
        <v>DCYT#MS - Dirección de contabilidad y tesorería</v>
      </c>
      <c r="N1381" s="7">
        <f>DetalleExp!AS1381</f>
        <v>44348</v>
      </c>
      <c r="O1381" s="27">
        <f ca="1">ROUNDUP(TODAY()-N1381,0)</f>
        <v>7</v>
      </c>
      <c r="P1381" s="27">
        <f ca="1">ROUNDUP(TODAY()-B1381,0)</f>
        <v>25</v>
      </c>
      <c r="Q1381" s="1" t="str">
        <f>IFERROR(IF(A1381="Ordenes de Compra",VLOOKUP($E1381,'Ordenes de Compra'!$A$2:$E$1712,5,0),"Sin OC"),"Sin dato")</f>
        <v>29.0.0.45.0</v>
      </c>
      <c r="R1381" s="28">
        <f>IFERROR(IF(A1381="Ordenes de Compra",VLOOKUP($I1381,'Ordenes de Compra'!$B$2:$E$1712,3,0),"Sin OC"),"Sin dato")</f>
        <v>718933993.19000006</v>
      </c>
      <c r="S1381" s="1" t="str">
        <f>VLOOKUP($U1381,'Tablas intermedias'!$C$1:$H$222,5,0)</f>
        <v>Tesorería</v>
      </c>
      <c r="T1381" s="29" t="str">
        <f t="shared" si="64"/>
        <v>OK</v>
      </c>
      <c r="U1381" s="30" t="str">
        <f t="shared" si="65"/>
        <v>DCYT#MS-TESORERIATESORERIA - TesoreríaDCYT#MS - Dirección de contabilidad y tesorería</v>
      </c>
      <c r="V1381" s="1" t="str">
        <f>VLOOKUP(U1381,'Tablas intermedias'!$C$1:$H$222,6,0)</f>
        <v>No</v>
      </c>
      <c r="W1381" s="1" t="str">
        <f ca="1">IF(O1381&lt;30,"menos de 30 días","más de 30 días")</f>
        <v>menos de 30 días</v>
      </c>
    </row>
    <row r="1382" spans="1:23" ht="14.25" hidden="1" thickTop="1" thickBot="1" x14ac:dyDescent="0.25">
      <c r="A1382" s="17" t="str">
        <f>IF(DetalleExp!H1382='Tablas intermedias'!$A$2,"Ordenes de Compra",IF(DetalleExp!H1382='Tablas intermedias'!$A$3,"Financiamiento Internacional","Legítimo Abono"))</f>
        <v>Ordenes de Compra</v>
      </c>
      <c r="B1382" s="7">
        <f>DetalleExp!E1382</f>
        <v>44330</v>
      </c>
      <c r="C1382" s="1" t="str">
        <f>DetalleExp!A1382</f>
        <v>EX-2021-42953629-APN-DCYT#MS</v>
      </c>
      <c r="D1382" s="1" t="str">
        <f>IF(A1382="Ordenes de Compra",VLOOKUP(C1382,Autogestión!$B$2:$D$5090,3,0),IF(A1382="Legítimo Abono",VLOOKUP(C1382,NoAmpOC!$B$2:$H$988,7,0),"Factura"))</f>
        <v>Factura</v>
      </c>
      <c r="E1382" s="26" t="str">
        <f>IF(A1382="Ordenes de Compra",VLOOKUP($C1382,Autogestión!$B$2:$G$5090,6,0),IF(A1382="Financiamiento Internacional",VLOOKUP($C1382,FinInt!$B$2:$G$508,6,0),"Legítimo Abono"))</f>
        <v>80-0011-LPU20</v>
      </c>
      <c r="F1382" s="26" t="str">
        <f>IF($A1382="Ordenes de Compra","ARS",IF($A1382="Financiamiento Internacional",VLOOKUP($C1382,FinInt!$B$2:$Q$508,15,0),VLOOKUP($C1382,NoAmpOC!$B$2:$T$988,18,0)))</f>
        <v>ARS</v>
      </c>
      <c r="G1382" s="5">
        <f>IF($A1382="Ordenes de Compra",VLOOKUP($C1382,Autogestión!$B$2:$H$5090,7,0),IF($A1382="Financiamiento Internacional",VLOOKUP($C1382,FinInt!$B$2:$Q$1308,16,0),VLOOKUP($C1382,NoAmpOC!$B$2:$T$988,19,0)))</f>
        <v>2899500.6</v>
      </c>
      <c r="H1382" s="5">
        <f t="shared" si="63"/>
        <v>2899500.6</v>
      </c>
      <c r="I1382" s="26" t="str">
        <f>IF($A1382="Ordenes de Compra",VLOOKUP($C1382,Autogestión!$B$2:$J$5090,9,0),IF($A1382="Financiamiento Internacional",VLOOKUP($C1382,FinInt!$B$2:$G$1555,6,0),"Legitimo Abono"))</f>
        <v>80-1066-OC21</v>
      </c>
      <c r="J1382" s="1" t="str">
        <f>IF($A1382="Ordenes de Compra",VLOOKUP($C1382,Autogestión!$B$2:$R$5090,17,0),IF($A1382="Financiamiento Internacional",VLOOKUP($C1382,FinInt!$B$2:$O$1508,14,0),VLOOKUP($C1382,NoAmpOC!$B$2:$R$988,17,0)))</f>
        <v xml:space="preserve">LAFEDAR S.A. </v>
      </c>
      <c r="K1382" s="7" t="str">
        <f>DetalleExp!AP1382</f>
        <v>DCYT#MS-TESORERIA</v>
      </c>
      <c r="L1382" s="7" t="str">
        <f>DetalleExp!AQ1382</f>
        <v>TESORERIA - Tesorería</v>
      </c>
      <c r="M1382" s="7" t="str">
        <f>DetalleExp!AR1382</f>
        <v>DCYT#MS - Dirección de contabilidad y tesorería</v>
      </c>
      <c r="N1382" s="7">
        <f>DetalleExp!AS1382</f>
        <v>44347</v>
      </c>
      <c r="O1382" s="27">
        <f ca="1">ROUNDUP(TODAY()-N1382,0)</f>
        <v>8</v>
      </c>
      <c r="P1382" s="27">
        <f ca="1">ROUNDUP(TODAY()-B1382,0)</f>
        <v>25</v>
      </c>
      <c r="Q1382" s="1" t="str">
        <f>IFERROR(IF(A1382="Ordenes de Compra",VLOOKUP($E1382,'Ordenes de Compra'!$A$2:$E$1712,5,0),"Sin OC"),"Sin dato")</f>
        <v>29.0.0.45.0</v>
      </c>
      <c r="R1382" s="28">
        <f>IFERROR(IF(A1382="Ordenes de Compra",VLOOKUP($I1382,'Ordenes de Compra'!$B$2:$E$1712,3,0),"Sin OC"),"Sin dato")</f>
        <v>718933993.19000006</v>
      </c>
      <c r="S1382" s="1" t="str">
        <f>VLOOKUP($U1382,'Tablas intermedias'!$C$1:$H$222,5,0)</f>
        <v>Tesorería</v>
      </c>
      <c r="T1382" s="29" t="str">
        <f t="shared" si="64"/>
        <v>OK</v>
      </c>
      <c r="U1382" s="30" t="str">
        <f t="shared" si="65"/>
        <v>DCYT#MS-TESORERIATESORERIA - TesoreríaDCYT#MS - Dirección de contabilidad y tesorería</v>
      </c>
      <c r="V1382" s="1" t="str">
        <f>VLOOKUP(U1382,'Tablas intermedias'!$C$1:$H$222,6,0)</f>
        <v>No</v>
      </c>
      <c r="W1382" s="1" t="str">
        <f ca="1">IF(O1382&lt;30,"menos de 30 días","más de 30 días")</f>
        <v>menos de 30 días</v>
      </c>
    </row>
    <row r="1383" spans="1:23" ht="14.25" hidden="1" thickTop="1" thickBot="1" x14ac:dyDescent="0.25">
      <c r="A1383" s="17" t="str">
        <f>IF(DetalleExp!H1383='Tablas intermedias'!$A$2,"Ordenes de Compra",IF(DetalleExp!H1383='Tablas intermedias'!$A$3,"Financiamiento Internacional","Legítimo Abono"))</f>
        <v>Ordenes de Compra</v>
      </c>
      <c r="B1383" s="7">
        <f>DetalleExp!E1383</f>
        <v>44330</v>
      </c>
      <c r="C1383" s="1" t="str">
        <f>DetalleExp!A1383</f>
        <v>EX-2021-42960880-APN-DCYT#MS</v>
      </c>
      <c r="D1383" s="1" t="str">
        <f>IF(A1383="Ordenes de Compra",VLOOKUP(C1383,Autogestión!$B$2:$D$5090,3,0),IF(A1383="Legítimo Abono",VLOOKUP(C1383,NoAmpOC!$B$2:$H$988,7,0),"Factura"))</f>
        <v>Factura</v>
      </c>
      <c r="E1383" s="26" t="str">
        <f>IF(A1383="Ordenes de Compra",VLOOKUP($C1383,Autogestión!$B$2:$G$5090,6,0),IF(A1383="Financiamiento Internacional",VLOOKUP($C1383,FinInt!$B$2:$G$508,6,0),"Legítimo Abono"))</f>
        <v>80-0011-LPU20</v>
      </c>
      <c r="F1383" s="26" t="str">
        <f>IF($A1383="Ordenes de Compra","ARS",IF($A1383="Financiamiento Internacional",VLOOKUP($C1383,FinInt!$B$2:$Q$508,15,0),VLOOKUP($C1383,NoAmpOC!$B$2:$T$988,18,0)))</f>
        <v>ARS</v>
      </c>
      <c r="G1383" s="5">
        <f>IF($A1383="Ordenes de Compra",VLOOKUP($C1383,Autogestión!$B$2:$H$5090,7,0),IF($A1383="Financiamiento Internacional",VLOOKUP($C1383,FinInt!$B$2:$Q$1308,16,0),VLOOKUP($C1383,NoAmpOC!$B$2:$T$988,19,0)))</f>
        <v>3006870.3</v>
      </c>
      <c r="H1383" s="5">
        <f t="shared" si="63"/>
        <v>3006870.3</v>
      </c>
      <c r="I1383" s="26" t="str">
        <f>IF($A1383="Ordenes de Compra",VLOOKUP($C1383,Autogestión!$B$2:$J$5090,9,0),IF($A1383="Financiamiento Internacional",VLOOKUP($C1383,FinInt!$B$2:$G$1555,6,0),"Legitimo Abono"))</f>
        <v>80-1066-OC21</v>
      </c>
      <c r="J1383" s="1" t="str">
        <f>IF($A1383="Ordenes de Compra",VLOOKUP($C1383,Autogestión!$B$2:$R$5090,17,0),IF($A1383="Financiamiento Internacional",VLOOKUP($C1383,FinInt!$B$2:$O$1508,14,0),VLOOKUP($C1383,NoAmpOC!$B$2:$R$988,17,0)))</f>
        <v xml:space="preserve">LAFEDAR S.A. </v>
      </c>
      <c r="K1383" s="7" t="str">
        <f>DetalleExp!AP1383</f>
        <v>DCYT#MS-TESORERIA</v>
      </c>
      <c r="L1383" s="7" t="str">
        <f>DetalleExp!AQ1383</f>
        <v>TESORERIA - Tesorería</v>
      </c>
      <c r="M1383" s="7" t="str">
        <f>DetalleExp!AR1383</f>
        <v>DCYT#MS - Dirección de contabilidad y tesorería</v>
      </c>
      <c r="N1383" s="7">
        <f>DetalleExp!AS1383</f>
        <v>44347</v>
      </c>
      <c r="O1383" s="27">
        <f ca="1">ROUNDUP(TODAY()-N1383,0)</f>
        <v>8</v>
      </c>
      <c r="P1383" s="27">
        <f ca="1">ROUNDUP(TODAY()-B1383,0)</f>
        <v>25</v>
      </c>
      <c r="Q1383" s="1" t="str">
        <f>IFERROR(IF(A1383="Ordenes de Compra",VLOOKUP($E1383,'Ordenes de Compra'!$A$2:$E$1712,5,0),"Sin OC"),"Sin dato")</f>
        <v>29.0.0.45.0</v>
      </c>
      <c r="R1383" s="28">
        <f>IFERROR(IF(A1383="Ordenes de Compra",VLOOKUP($I1383,'Ordenes de Compra'!$B$2:$E$1712,3,0),"Sin OC"),"Sin dato")</f>
        <v>718933993.19000006</v>
      </c>
      <c r="S1383" s="1" t="str">
        <f>VLOOKUP($U1383,'Tablas intermedias'!$C$1:$H$222,5,0)</f>
        <v>Tesorería</v>
      </c>
      <c r="T1383" s="29" t="str">
        <f t="shared" si="64"/>
        <v>OK</v>
      </c>
      <c r="U1383" s="30" t="str">
        <f t="shared" si="65"/>
        <v>DCYT#MS-TESORERIATESORERIA - TesoreríaDCYT#MS - Dirección de contabilidad y tesorería</v>
      </c>
      <c r="V1383" s="1" t="str">
        <f>VLOOKUP(U1383,'Tablas intermedias'!$C$1:$H$222,6,0)</f>
        <v>No</v>
      </c>
      <c r="W1383" s="1" t="str">
        <f ca="1">IF(O1383&lt;30,"menos de 30 días","más de 30 días")</f>
        <v>menos de 30 días</v>
      </c>
    </row>
    <row r="1384" spans="1:23" ht="14.25" hidden="1" thickTop="1" thickBot="1" x14ac:dyDescent="0.25">
      <c r="A1384" s="17" t="str">
        <f>IF(DetalleExp!H1384='Tablas intermedias'!$A$2,"Ordenes de Compra",IF(DetalleExp!H1384='Tablas intermedias'!$A$3,"Financiamiento Internacional","Legítimo Abono"))</f>
        <v>Ordenes de Compra</v>
      </c>
      <c r="B1384" s="7">
        <f>DetalleExp!E1384</f>
        <v>44330</v>
      </c>
      <c r="C1384" s="1" t="str">
        <f>DetalleExp!A1384</f>
        <v>EX-2021-42965537-APN-DCYT#MS</v>
      </c>
      <c r="D1384" s="1" t="str">
        <f>IF(A1384="Ordenes de Compra",VLOOKUP(C1384,Autogestión!$B$2:$D$5090,3,0),IF(A1384="Legítimo Abono",VLOOKUP(C1384,NoAmpOC!$B$2:$H$988,7,0),"Factura"))</f>
        <v>Factura</v>
      </c>
      <c r="E1384" s="26" t="str">
        <f>IF(A1384="Ordenes de Compra",VLOOKUP($C1384,Autogestión!$B$2:$G$5090,6,0),IF(A1384="Financiamiento Internacional",VLOOKUP($C1384,FinInt!$B$2:$G$508,6,0),"Legítimo Abono"))</f>
        <v>80-0011-LPU20</v>
      </c>
      <c r="F1384" s="26" t="str">
        <f>IF($A1384="Ordenes de Compra","ARS",IF($A1384="Financiamiento Internacional",VLOOKUP($C1384,FinInt!$B$2:$Q$508,15,0),VLOOKUP($C1384,NoAmpOC!$B$2:$T$988,18,0)))</f>
        <v>ARS</v>
      </c>
      <c r="G1384" s="5">
        <f>IF($A1384="Ordenes de Compra",VLOOKUP($C1384,Autogestión!$B$2:$H$5090,7,0),IF($A1384="Financiamiento Internacional",VLOOKUP($C1384,FinInt!$B$2:$Q$1308,16,0),VLOOKUP($C1384,NoAmpOC!$B$2:$T$988,19,0)))</f>
        <v>26628928.800000001</v>
      </c>
      <c r="H1384" s="5">
        <f t="shared" si="63"/>
        <v>26628928.800000001</v>
      </c>
      <c r="I1384" s="26" t="str">
        <f>IF($A1384="Ordenes de Compra",VLOOKUP($C1384,Autogestión!$B$2:$J$5090,9,0),IF($A1384="Financiamiento Internacional",VLOOKUP($C1384,FinInt!$B$2:$G$1555,6,0),"Legitimo Abono"))</f>
        <v>80-1066-OC21</v>
      </c>
      <c r="J1384" s="1" t="str">
        <f>IF($A1384="Ordenes de Compra",VLOOKUP($C1384,Autogestión!$B$2:$R$5090,17,0),IF($A1384="Financiamiento Internacional",VLOOKUP($C1384,FinInt!$B$2:$O$1508,14,0),VLOOKUP($C1384,NoAmpOC!$B$2:$R$988,17,0)))</f>
        <v xml:space="preserve">LAFEDAR S.A. </v>
      </c>
      <c r="K1384" s="7" t="str">
        <f>DetalleExp!AP1384</f>
        <v>DCYT#MS-TESORERIA</v>
      </c>
      <c r="L1384" s="7" t="str">
        <f>DetalleExp!AQ1384</f>
        <v>TESORERIA - Tesorería</v>
      </c>
      <c r="M1384" s="7" t="str">
        <f>DetalleExp!AR1384</f>
        <v>DCYT#MS - Dirección de contabilidad y tesorería</v>
      </c>
      <c r="N1384" s="7">
        <f>DetalleExp!AS1384</f>
        <v>44348</v>
      </c>
      <c r="O1384" s="27">
        <f ca="1">ROUNDUP(TODAY()-N1384,0)</f>
        <v>7</v>
      </c>
      <c r="P1384" s="27">
        <f ca="1">ROUNDUP(TODAY()-B1384,0)</f>
        <v>25</v>
      </c>
      <c r="Q1384" s="1" t="str">
        <f>IFERROR(IF(A1384="Ordenes de Compra",VLOOKUP($E1384,'Ordenes de Compra'!$A$2:$E$1712,5,0),"Sin OC"),"Sin dato")</f>
        <v>29.0.0.45.0</v>
      </c>
      <c r="R1384" s="28">
        <f>IFERROR(IF(A1384="Ordenes de Compra",VLOOKUP($I1384,'Ordenes de Compra'!$B$2:$E$1712,3,0),"Sin OC"),"Sin dato")</f>
        <v>718933993.19000006</v>
      </c>
      <c r="S1384" s="1" t="str">
        <f>VLOOKUP($U1384,'Tablas intermedias'!$C$1:$H$222,5,0)</f>
        <v>Tesorería</v>
      </c>
      <c r="T1384" s="29" t="str">
        <f t="shared" si="64"/>
        <v>OK</v>
      </c>
      <c r="U1384" s="30" t="str">
        <f t="shared" si="65"/>
        <v>DCYT#MS-TESORERIATESORERIA - TesoreríaDCYT#MS - Dirección de contabilidad y tesorería</v>
      </c>
      <c r="V1384" s="1" t="str">
        <f>VLOOKUP(U1384,'Tablas intermedias'!$C$1:$H$222,6,0)</f>
        <v>No</v>
      </c>
      <c r="W1384" s="1" t="str">
        <f ca="1">IF(O1384&lt;30,"menos de 30 días","más de 30 días")</f>
        <v>menos de 30 días</v>
      </c>
    </row>
    <row r="1385" spans="1:23" ht="14.25" hidden="1" thickTop="1" thickBot="1" x14ac:dyDescent="0.25">
      <c r="A1385" s="17" t="str">
        <f>IF(DetalleExp!H1385='Tablas intermedias'!$A$2,"Ordenes de Compra",IF(DetalleExp!H1385='Tablas intermedias'!$A$3,"Financiamiento Internacional","Legítimo Abono"))</f>
        <v>Financiamiento Internacional</v>
      </c>
      <c r="B1385" s="7">
        <f>DetalleExp!E1385</f>
        <v>44330</v>
      </c>
      <c r="C1385" s="1" t="str">
        <f>DetalleExp!A1385</f>
        <v>EX-2021-43049022-APN-DAFYP#MS</v>
      </c>
      <c r="D1385" s="1" t="str">
        <f>IF(A1385="Ordenes de Compra",VLOOKUP(C1385,Autogestión!$B$2:$D$5090,3,0),IF(A1385="Legítimo Abono",VLOOKUP(C1385,NoAmpOC!$B$2:$H$988,7,0),"Factura"))</f>
        <v>Factura</v>
      </c>
      <c r="E1385" s="26" t="str">
        <f>IF(A1385="Ordenes de Compra",VLOOKUP($C1385,Autogestión!$B$2:$G$5090,6,0),IF(A1385="Financiamiento Internacional",VLOOKUP($C1385,FinInt!$B$2:$G$508,6,0),"Legítimo Abono"))</f>
        <v>Apoyo al Plan Nacional de Prevención y Reducción del Embarazo No Intencional en la Adolescencia - ARG/17/001 - PNUD</v>
      </c>
      <c r="F1385" s="26" t="str">
        <f>IF($A1385="Ordenes de Compra","ARS",IF($A1385="Financiamiento Internacional",VLOOKUP($C1385,FinInt!$B$2:$Q$508,15,0),VLOOKUP($C1385,NoAmpOC!$B$2:$T$988,18,0)))</f>
        <v>ARS</v>
      </c>
      <c r="G1385" s="5">
        <f>IF($A1385="Ordenes de Compra",VLOOKUP($C1385,Autogestión!$B$2:$H$5090,7,0),IF($A1385="Financiamiento Internacional",VLOOKUP($C1385,FinInt!$B$2:$Q$1308,16,0),VLOOKUP($C1385,NoAmpOC!$B$2:$T$988,19,0)))</f>
        <v>23905.97</v>
      </c>
      <c r="H1385" s="5">
        <f t="shared" si="63"/>
        <v>23905.97</v>
      </c>
      <c r="I1385" s="26" t="str">
        <f>IF($A1385="Ordenes de Compra",VLOOKUP($C1385,Autogestión!$B$2:$J$5090,9,0),IF($A1385="Financiamiento Internacional",VLOOKUP($C1385,FinInt!$B$2:$G$1555,6,0),"Legitimo Abono"))</f>
        <v>Apoyo al Plan Nacional de Prevención y Reducción del Embarazo No Intencional en la Adolescencia - ARG/17/001 - PNUD</v>
      </c>
      <c r="J1385" s="1" t="str">
        <f>IF($A1385="Ordenes de Compra",VLOOKUP($C1385,Autogestión!$B$2:$R$5090,17,0),IF($A1385="Financiamiento Internacional",VLOOKUP($C1385,FinInt!$B$2:$O$1508,14,0),VLOOKUP($C1385,NoAmpOC!$B$2:$R$988,17,0)))</f>
        <v>DIGNA SEGUROS S.A.</v>
      </c>
      <c r="K1385" s="7" t="str">
        <f>DetalleExp!AP1385</f>
        <v>LEOMARQUEZ</v>
      </c>
      <c r="L1385" s="7" t="str">
        <f>DetalleExp!AQ1385</f>
        <v>CONTROL_CONTRATOS - Control de administración de contratos</v>
      </c>
      <c r="M1385" s="7" t="str">
        <f>DetalleExp!AR1385</f>
        <v>DGPFE#MS - Dirección general de proyectos con financiamiento externo</v>
      </c>
      <c r="N1385" s="7">
        <f>DetalleExp!AS1385</f>
        <v>44333</v>
      </c>
      <c r="O1385" s="27">
        <f ca="1">ROUNDUP(TODAY()-N1385,0)</f>
        <v>22</v>
      </c>
      <c r="P1385" s="27">
        <f ca="1">ROUNDUP(TODAY()-B1385,0)</f>
        <v>25</v>
      </c>
      <c r="Q1385" s="1" t="str">
        <f>IFERROR(IF(A1385="Ordenes de Compra",VLOOKUP($E1385,'Ordenes de Compra'!$A$2:$E$1712,5,0),"Sin OC"),"Sin dato")</f>
        <v>Sin OC</v>
      </c>
      <c r="R1385" s="28" t="str">
        <f>IFERROR(IF(A1385="Ordenes de Compra",VLOOKUP($I1385,'Ordenes de Compra'!$B$2:$E$1712,3,0),"Sin OC"),"Sin dato")</f>
        <v>Sin OC</v>
      </c>
      <c r="S1385" s="1" t="str">
        <f>VLOOKUP($U1385,'Tablas intermedias'!$C$1:$H$222,5,0)</f>
        <v>DGPFE</v>
      </c>
      <c r="T1385" s="29" t="str">
        <f t="shared" si="64"/>
        <v>OK</v>
      </c>
      <c r="U1385" s="30" t="str">
        <f t="shared" si="65"/>
        <v>LEOMARQUEZCONTROL_CONTRATOS - Control de administración de contratosDGPFE#MS - Dirección general de proyectos con financiamiento externo</v>
      </c>
      <c r="V1385" s="1" t="str">
        <f>VLOOKUP(U1385,'Tablas intermedias'!$C$1:$H$222,6,0)</f>
        <v>Si</v>
      </c>
      <c r="W1385" s="1" t="str">
        <f ca="1">IF(O1385&lt;30,"menos de 30 días","más de 30 días")</f>
        <v>menos de 30 días</v>
      </c>
    </row>
    <row r="1386" spans="1:23" ht="14.25" hidden="1" thickTop="1" thickBot="1" x14ac:dyDescent="0.25">
      <c r="A1386" s="17" t="str">
        <f>IF(DetalleExp!H1386='Tablas intermedias'!$A$2,"Ordenes de Compra",IF(DetalleExp!H1386='Tablas intermedias'!$A$3,"Financiamiento Internacional","Legítimo Abono"))</f>
        <v>Financiamiento Internacional</v>
      </c>
      <c r="B1386" s="7">
        <f>DetalleExp!E1386</f>
        <v>44330</v>
      </c>
      <c r="C1386" s="1" t="str">
        <f>DetalleExp!A1386</f>
        <v>EX-2021-43112737-APN-DAFYP#MS</v>
      </c>
      <c r="D1386" s="1" t="str">
        <f>IF(A1386="Ordenes de Compra",VLOOKUP(C1386,Autogestión!$B$2:$D$5090,3,0),IF(A1386="Legítimo Abono",VLOOKUP(C1386,NoAmpOC!$B$2:$H$988,7,0),"Factura"))</f>
        <v>Factura</v>
      </c>
      <c r="E1386" s="26" t="str">
        <f>IF(A1386="Ordenes de Compra",VLOOKUP($C1386,Autogestión!$B$2:$G$5090,6,0),IF(A1386="Financiamiento Internacional",VLOOKUP($C1386,FinInt!$B$2:$G$508,6,0),"Legítimo Abono"))</f>
        <v>Proyecto de Interrupción de la Transmisión del T.Cruzi y Control de la Enfermedad de Chagas en la República Argentina ¿ Etapa II - ARG-41/2019 - FONPLATA</v>
      </c>
      <c r="F1386" s="26" t="str">
        <f>IF($A1386="Ordenes de Compra","ARS",IF($A1386="Financiamiento Internacional",VLOOKUP($C1386,FinInt!$B$2:$Q$508,15,0),VLOOKUP($C1386,NoAmpOC!$B$2:$T$988,18,0)))</f>
        <v>ARS</v>
      </c>
      <c r="G1386" s="5">
        <f>IF($A1386="Ordenes de Compra",VLOOKUP($C1386,Autogestión!$B$2:$H$5090,7,0),IF($A1386="Financiamiento Internacional",VLOOKUP($C1386,FinInt!$B$2:$Q$1308,16,0),VLOOKUP($C1386,NoAmpOC!$B$2:$T$988,19,0)))</f>
        <v>12648081.6</v>
      </c>
      <c r="H1386" s="5">
        <f t="shared" si="63"/>
        <v>12648081.6</v>
      </c>
      <c r="I1386" s="26" t="str">
        <f>IF($A1386="Ordenes de Compra",VLOOKUP($C1386,Autogestión!$B$2:$J$5090,9,0),IF($A1386="Financiamiento Internacional",VLOOKUP($C1386,FinInt!$B$2:$G$1555,6,0),"Legitimo Abono"))</f>
        <v>Proyecto de Interrupción de la Transmisión del T.Cruzi y Control de la Enfermedad de Chagas en la República Argentina ¿ Etapa II - ARG-41/2019 - FONPLATA</v>
      </c>
      <c r="J1386" s="1" t="str">
        <f>IF($A1386="Ordenes de Compra",VLOOKUP($C1386,Autogestión!$B$2:$R$5090,17,0),IF($A1386="Financiamiento Internacional",VLOOKUP($C1386,FinInt!$B$2:$O$1508,14,0),VLOOKUP($C1386,NoAmpOC!$B$2:$R$988,17,0)))</f>
        <v>LABORATORIO ELEA PHOENIX S.A.</v>
      </c>
      <c r="K1386" s="7" t="str">
        <f>DetalleExp!AP1386</f>
        <v>JORAVILA</v>
      </c>
      <c r="L1386" s="7" t="str">
        <f>DetalleExp!AQ1386</f>
        <v>CUENTASAPAGAR - Cuentas a pagar</v>
      </c>
      <c r="M1386" s="7" t="str">
        <f>DetalleExp!AR1386</f>
        <v>DAFYP#MS - Dirección de administración financiera y presupuestaria</v>
      </c>
      <c r="N1386" s="7">
        <f>DetalleExp!AS1386</f>
        <v>44350</v>
      </c>
      <c r="O1386" s="27">
        <f ca="1">ROUNDUP(TODAY()-N1386,0)</f>
        <v>5</v>
      </c>
      <c r="P1386" s="27">
        <f ca="1">ROUNDUP(TODAY()-B1386,0)</f>
        <v>25</v>
      </c>
      <c r="Q1386" s="1" t="str">
        <f>IFERROR(IF(A1386="Ordenes de Compra",VLOOKUP($E1386,'Ordenes de Compra'!$A$2:$E$1712,5,0),"Sin OC"),"Sin dato")</f>
        <v>Sin OC</v>
      </c>
      <c r="R1386" s="28" t="str">
        <f>IFERROR(IF(A1386="Ordenes de Compra",VLOOKUP($I1386,'Ordenes de Compra'!$B$2:$E$1712,3,0),"Sin OC"),"Sin dato")</f>
        <v>Sin OC</v>
      </c>
      <c r="S1386" s="1" t="str">
        <f>VLOOKUP($U1386,'Tablas intermedias'!$C$1:$H$222,5,0)</f>
        <v>DGPFE</v>
      </c>
      <c r="T1386" s="29" t="str">
        <f t="shared" si="64"/>
        <v>OK</v>
      </c>
      <c r="U1386" s="30" t="str">
        <f t="shared" si="65"/>
        <v>JORAVILACUENTASAPAGAR - Cuentas a pagarDAFYP#MS - Dirección de administración financiera y presupuestaria</v>
      </c>
      <c r="V1386" s="1" t="str">
        <f>VLOOKUP(U1386,'Tablas intermedias'!$C$1:$H$222,6,0)</f>
        <v>Si</v>
      </c>
      <c r="W1386" s="1" t="str">
        <f ca="1">IF(O1386&lt;30,"menos de 30 días","más de 30 días")</f>
        <v>menos de 30 días</v>
      </c>
    </row>
    <row r="1387" spans="1:23" ht="14.25" hidden="1" thickTop="1" thickBot="1" x14ac:dyDescent="0.25">
      <c r="A1387" s="17" t="str">
        <f>IF(DetalleExp!H1387='Tablas intermedias'!$A$2,"Ordenes de Compra",IF(DetalleExp!H1387='Tablas intermedias'!$A$3,"Financiamiento Internacional","Legítimo Abono"))</f>
        <v>Financiamiento Internacional</v>
      </c>
      <c r="B1387" s="7">
        <f>DetalleExp!E1387</f>
        <v>44330</v>
      </c>
      <c r="C1387" s="1" t="str">
        <f>DetalleExp!A1387</f>
        <v>EX-2021-43114932-APN-DAFYP#MS</v>
      </c>
      <c r="D1387" s="1" t="str">
        <f>IF(A1387="Ordenes de Compra",VLOOKUP(C1387,Autogestión!$B$2:$D$5090,3,0),IF(A1387="Legítimo Abono",VLOOKUP(C1387,NoAmpOC!$B$2:$H$988,7,0),"Factura"))</f>
        <v>Factura</v>
      </c>
      <c r="E1387" s="26" t="str">
        <f>IF(A1387="Ordenes de Compra",VLOOKUP($C1387,Autogestión!$B$2:$G$5090,6,0),IF(A1387="Financiamiento Internacional",VLOOKUP($C1387,FinInt!$B$2:$G$508,6,0),"Legítimo Abono"))</f>
        <v>Proyecto de Interrupción de la Transmisión del T.Cruzi y Control de la Enfermedad de Chagas en la República Argentina ¿ Etapa II - ARG-41/2019 - FONPLATA</v>
      </c>
      <c r="F1387" s="26" t="str">
        <f>IF($A1387="Ordenes de Compra","ARS",IF($A1387="Financiamiento Internacional",VLOOKUP($C1387,FinInt!$B$2:$Q$508,15,0),VLOOKUP($C1387,NoAmpOC!$B$2:$T$988,18,0)))</f>
        <v>ARS</v>
      </c>
      <c r="G1387" s="5">
        <f>IF($A1387="Ordenes de Compra",VLOOKUP($C1387,Autogestión!$B$2:$H$5090,7,0),IF($A1387="Financiamiento Internacional",VLOOKUP($C1387,FinInt!$B$2:$Q$1308,16,0),VLOOKUP($C1387,NoAmpOC!$B$2:$T$988,19,0)))</f>
        <v>9640977.5</v>
      </c>
      <c r="H1387" s="5">
        <f t="shared" si="63"/>
        <v>9640977.5</v>
      </c>
      <c r="I1387" s="26" t="str">
        <f>IF($A1387="Ordenes de Compra",VLOOKUP($C1387,Autogestión!$B$2:$J$5090,9,0),IF($A1387="Financiamiento Internacional",VLOOKUP($C1387,FinInt!$B$2:$G$1555,6,0),"Legitimo Abono"))</f>
        <v>Proyecto de Interrupción de la Transmisión del T.Cruzi y Control de la Enfermedad de Chagas en la República Argentina ¿ Etapa II - ARG-41/2019 - FONPLATA</v>
      </c>
      <c r="J1387" s="1" t="str">
        <f>IF($A1387="Ordenes de Compra",VLOOKUP($C1387,Autogestión!$B$2:$R$5090,17,0),IF($A1387="Financiamiento Internacional",VLOOKUP($C1387,FinInt!$B$2:$O$1508,14,0),VLOOKUP($C1387,NoAmpOC!$B$2:$R$988,17,0)))</f>
        <v>LABORATORIO ELEA PHOENIX S.A.</v>
      </c>
      <c r="K1387" s="7" t="str">
        <f>DetalleExp!AP1387</f>
        <v>AFGALO</v>
      </c>
      <c r="L1387" s="7" t="str">
        <f>DetalleExp!AQ1387</f>
        <v>PVD - Privada</v>
      </c>
      <c r="M1387" s="7" t="str">
        <f>DetalleExp!AR1387</f>
        <v>DCETV#MS - Dirección de control de enfermedades transmitidas por vectores</v>
      </c>
      <c r="N1387" s="7">
        <f>DetalleExp!AS1387</f>
        <v>44350</v>
      </c>
      <c r="O1387" s="27">
        <f ca="1">ROUNDUP(TODAY()-N1387,0)</f>
        <v>5</v>
      </c>
      <c r="P1387" s="27">
        <f ca="1">ROUNDUP(TODAY()-B1387,0)</f>
        <v>25</v>
      </c>
      <c r="Q1387" s="1" t="str">
        <f>IFERROR(IF(A1387="Ordenes de Compra",VLOOKUP($E1387,'Ordenes de Compra'!$A$2:$E$1712,5,0),"Sin OC"),"Sin dato")</f>
        <v>Sin OC</v>
      </c>
      <c r="R1387" s="28" t="str">
        <f>IFERROR(IF(A1387="Ordenes de Compra",VLOOKUP($I1387,'Ordenes de Compra'!$B$2:$E$1712,3,0),"Sin OC"),"Sin dato")</f>
        <v>Sin OC</v>
      </c>
      <c r="S1387" s="1" t="str">
        <f>VLOOKUP($U1387,'Tablas intermedias'!$C$1:$H$222,5,0)</f>
        <v>Programa</v>
      </c>
      <c r="T1387" s="29" t="str">
        <f t="shared" si="64"/>
        <v>OK</v>
      </c>
      <c r="U1387" s="30" t="str">
        <f t="shared" si="65"/>
        <v>AFGALOPVD - PrivadaDCETV#MS - Dirección de control de enfermedades transmitidas por vectores</v>
      </c>
      <c r="V1387" s="1" t="str">
        <f>VLOOKUP(U1387,'Tablas intermedias'!$C$1:$H$222,6,0)</f>
        <v>Si</v>
      </c>
      <c r="W1387" s="1" t="str">
        <f ca="1">IF(O1387&lt;30,"menos de 30 días","más de 30 días")</f>
        <v>menos de 30 días</v>
      </c>
    </row>
    <row r="1388" spans="1:23" ht="14.25" hidden="1" thickTop="1" thickBot="1" x14ac:dyDescent="0.25">
      <c r="A1388" s="17" t="str">
        <f>IF(DetalleExp!H1388='Tablas intermedias'!$A$2,"Ordenes de Compra",IF(DetalleExp!H1388='Tablas intermedias'!$A$3,"Financiamiento Internacional","Legítimo Abono"))</f>
        <v>Financiamiento Internacional</v>
      </c>
      <c r="B1388" s="7">
        <f>DetalleExp!E1388</f>
        <v>44330</v>
      </c>
      <c r="C1388" s="1" t="str">
        <f>DetalleExp!A1388</f>
        <v>EX-2021-43116750-APN-DAFYP#MS</v>
      </c>
      <c r="D1388" s="1" t="str">
        <f>IF(A1388="Ordenes de Compra",VLOOKUP(C1388,Autogestión!$B$2:$D$5090,3,0),IF(A1388="Legítimo Abono",VLOOKUP(C1388,NoAmpOC!$B$2:$H$988,7,0),"Factura"))</f>
        <v>Factura</v>
      </c>
      <c r="E1388" s="26" t="str">
        <f>IF(A1388="Ordenes de Compra",VLOOKUP($C1388,Autogestión!$B$2:$G$5090,6,0),IF(A1388="Financiamiento Internacional",VLOOKUP($C1388,FinInt!$B$2:$G$508,6,0),"Legítimo Abono"))</f>
        <v>Proyecto de Interrupción de la Transmisión del T.Cruzi y Control de la Enfermedad de Chagas en la República Argentina ¿ Etapa II - ARG-41/2019 - FONPLATA</v>
      </c>
      <c r="F1388" s="26" t="str">
        <f>IF($A1388="Ordenes de Compra","ARS",IF($A1388="Financiamiento Internacional",VLOOKUP($C1388,FinInt!$B$2:$Q$508,15,0),VLOOKUP($C1388,NoAmpOC!$B$2:$T$988,18,0)))</f>
        <v>ARS</v>
      </c>
      <c r="G1388" s="5">
        <f>IF($A1388="Ordenes de Compra",VLOOKUP($C1388,Autogestión!$B$2:$H$5090,7,0),IF($A1388="Financiamiento Internacional",VLOOKUP($C1388,FinInt!$B$2:$Q$1308,16,0),VLOOKUP($C1388,NoAmpOC!$B$2:$T$988,19,0)))</f>
        <v>80526.83</v>
      </c>
      <c r="H1388" s="5">
        <f t="shared" si="63"/>
        <v>80526.83</v>
      </c>
      <c r="I1388" s="26" t="str">
        <f>IF($A1388="Ordenes de Compra",VLOOKUP($C1388,Autogestión!$B$2:$J$5090,9,0),IF($A1388="Financiamiento Internacional",VLOOKUP($C1388,FinInt!$B$2:$G$1555,6,0),"Legitimo Abono"))</f>
        <v>Proyecto de Interrupción de la Transmisión del T.Cruzi y Control de la Enfermedad de Chagas en la República Argentina ¿ Etapa II - ARG-41/2019 - FONPLATA</v>
      </c>
      <c r="J1388" s="1" t="str">
        <f>IF($A1388="Ordenes de Compra",VLOOKUP($C1388,Autogestión!$B$2:$R$5090,17,0),IF($A1388="Financiamiento Internacional",VLOOKUP($C1388,FinInt!$B$2:$O$1508,14,0),VLOOKUP($C1388,NoAmpOC!$B$2:$R$988,17,0)))</f>
        <v>LABORATORIO ELEA PHOENIX S.A.</v>
      </c>
      <c r="K1388" s="7" t="str">
        <f>DetalleExp!AP1388</f>
        <v>JORAVILA</v>
      </c>
      <c r="L1388" s="7" t="str">
        <f>DetalleExp!AQ1388</f>
        <v>CUENTASAPAGAR - Cuentas a pagar</v>
      </c>
      <c r="M1388" s="7" t="str">
        <f>DetalleExp!AR1388</f>
        <v>DAFYP#MS - Dirección de administración financiera y presupuestaria</v>
      </c>
      <c r="N1388" s="7">
        <f>DetalleExp!AS1388</f>
        <v>44350</v>
      </c>
      <c r="O1388" s="27">
        <f ca="1">ROUNDUP(TODAY()-N1388,0)</f>
        <v>5</v>
      </c>
      <c r="P1388" s="27">
        <f ca="1">ROUNDUP(TODAY()-B1388,0)</f>
        <v>25</v>
      </c>
      <c r="Q1388" s="1" t="str">
        <f>IFERROR(IF(A1388="Ordenes de Compra",VLOOKUP($E1388,'Ordenes de Compra'!$A$2:$E$1712,5,0),"Sin OC"),"Sin dato")</f>
        <v>Sin OC</v>
      </c>
      <c r="R1388" s="28" t="str">
        <f>IFERROR(IF(A1388="Ordenes de Compra",VLOOKUP($I1388,'Ordenes de Compra'!$B$2:$E$1712,3,0),"Sin OC"),"Sin dato")</f>
        <v>Sin OC</v>
      </c>
      <c r="S1388" s="1" t="str">
        <f>VLOOKUP($U1388,'Tablas intermedias'!$C$1:$H$222,5,0)</f>
        <v>DGPFE</v>
      </c>
      <c r="T1388" s="29" t="str">
        <f t="shared" si="64"/>
        <v>OK</v>
      </c>
      <c r="U1388" s="30" t="str">
        <f t="shared" si="65"/>
        <v>JORAVILACUENTASAPAGAR - Cuentas a pagarDAFYP#MS - Dirección de administración financiera y presupuestaria</v>
      </c>
      <c r="V1388" s="1" t="str">
        <f>VLOOKUP(U1388,'Tablas intermedias'!$C$1:$H$222,6,0)</f>
        <v>Si</v>
      </c>
      <c r="W1388" s="1" t="str">
        <f ca="1">IF(O1388&lt;30,"menos de 30 días","más de 30 días")</f>
        <v>menos de 30 días</v>
      </c>
    </row>
    <row r="1389" spans="1:23" ht="14.25" hidden="1" thickTop="1" thickBot="1" x14ac:dyDescent="0.25">
      <c r="A1389" s="17" t="str">
        <f>IF(DetalleExp!H1389='Tablas intermedias'!$A$2,"Ordenes de Compra",IF(DetalleExp!H1389='Tablas intermedias'!$A$3,"Financiamiento Internacional","Legítimo Abono"))</f>
        <v>Financiamiento Internacional</v>
      </c>
      <c r="B1389" s="7">
        <f>DetalleExp!E1389</f>
        <v>44330</v>
      </c>
      <c r="C1389" s="1" t="str">
        <f>DetalleExp!A1389</f>
        <v>EX-2021-43119074-APN-DAFYP#MS</v>
      </c>
      <c r="D1389" s="1" t="str">
        <f>IF(A1389="Ordenes de Compra",VLOOKUP(C1389,Autogestión!$B$2:$D$5090,3,0),IF(A1389="Legítimo Abono",VLOOKUP(C1389,NoAmpOC!$B$2:$H$988,7,0),"Factura"))</f>
        <v>Factura</v>
      </c>
      <c r="E1389" s="26" t="str">
        <f>IF(A1389="Ordenes de Compra",VLOOKUP($C1389,Autogestión!$B$2:$G$5090,6,0),IF(A1389="Financiamiento Internacional",VLOOKUP($C1389,FinInt!$B$2:$G$508,6,0),"Legítimo Abono"))</f>
        <v>Proyecto de Interrupción de la Transmisión del T.Cruzi y Control de la Enfermedad de Chagas en la República Argentina ¿ Etapa II - ARG-41/2019 - FONPLATA</v>
      </c>
      <c r="F1389" s="26" t="str">
        <f>IF($A1389="Ordenes de Compra","ARS",IF($A1389="Financiamiento Internacional",VLOOKUP($C1389,FinInt!$B$2:$Q$508,15,0),VLOOKUP($C1389,NoAmpOC!$B$2:$T$988,18,0)))</f>
        <v>ARS</v>
      </c>
      <c r="G1389" s="5">
        <f>IF($A1389="Ordenes de Compra",VLOOKUP($C1389,Autogestión!$B$2:$H$5090,7,0),IF($A1389="Financiamiento Internacional",VLOOKUP($C1389,FinInt!$B$2:$Q$1308,16,0),VLOOKUP($C1389,NoAmpOC!$B$2:$T$988,19,0)))</f>
        <v>1749628.42</v>
      </c>
      <c r="H1389" s="5">
        <f t="shared" si="63"/>
        <v>1749628.42</v>
      </c>
      <c r="I1389" s="26" t="str">
        <f>IF($A1389="Ordenes de Compra",VLOOKUP($C1389,Autogestión!$B$2:$J$5090,9,0),IF($A1389="Financiamiento Internacional",VLOOKUP($C1389,FinInt!$B$2:$G$1555,6,0),"Legitimo Abono"))</f>
        <v>Proyecto de Interrupción de la Transmisión del T.Cruzi y Control de la Enfermedad de Chagas en la República Argentina ¿ Etapa II - ARG-41/2019 - FONPLATA</v>
      </c>
      <c r="J1389" s="1" t="str">
        <f>IF($A1389="Ordenes de Compra",VLOOKUP($C1389,Autogestión!$B$2:$R$5090,17,0),IF($A1389="Financiamiento Internacional",VLOOKUP($C1389,FinInt!$B$2:$O$1508,14,0),VLOOKUP($C1389,NoAmpOC!$B$2:$R$988,17,0)))</f>
        <v>LABORATORIO ELEA PHOENIX S.A.</v>
      </c>
      <c r="K1389" s="7" t="str">
        <f>DetalleExp!AP1389</f>
        <v>JORAVILA</v>
      </c>
      <c r="L1389" s="7" t="str">
        <f>DetalleExp!AQ1389</f>
        <v>CUENTASAPAGAR - Cuentas a pagar</v>
      </c>
      <c r="M1389" s="7" t="str">
        <f>DetalleExp!AR1389</f>
        <v>DAFYP#MS - Dirección de administración financiera y presupuestaria</v>
      </c>
      <c r="N1389" s="7">
        <f>DetalleExp!AS1389</f>
        <v>44350</v>
      </c>
      <c r="O1389" s="27">
        <f ca="1">ROUNDUP(TODAY()-N1389,0)</f>
        <v>5</v>
      </c>
      <c r="P1389" s="27">
        <f ca="1">ROUNDUP(TODAY()-B1389,0)</f>
        <v>25</v>
      </c>
      <c r="Q1389" s="1" t="str">
        <f>IFERROR(IF(A1389="Ordenes de Compra",VLOOKUP($E1389,'Ordenes de Compra'!$A$2:$E$1712,5,0),"Sin OC"),"Sin dato")</f>
        <v>Sin OC</v>
      </c>
      <c r="R1389" s="28" t="str">
        <f>IFERROR(IF(A1389="Ordenes de Compra",VLOOKUP($I1389,'Ordenes de Compra'!$B$2:$E$1712,3,0),"Sin OC"),"Sin dato")</f>
        <v>Sin OC</v>
      </c>
      <c r="S1389" s="1" t="str">
        <f>VLOOKUP($U1389,'Tablas intermedias'!$C$1:$H$222,5,0)</f>
        <v>DGPFE</v>
      </c>
      <c r="T1389" s="29" t="str">
        <f t="shared" si="64"/>
        <v>OK</v>
      </c>
      <c r="U1389" s="30" t="str">
        <f t="shared" si="65"/>
        <v>JORAVILACUENTASAPAGAR - Cuentas a pagarDAFYP#MS - Dirección de administración financiera y presupuestaria</v>
      </c>
      <c r="V1389" s="1" t="str">
        <f>VLOOKUP(U1389,'Tablas intermedias'!$C$1:$H$222,6,0)</f>
        <v>Si</v>
      </c>
      <c r="W1389" s="1" t="str">
        <f ca="1">IF(O1389&lt;30,"menos de 30 días","más de 30 días")</f>
        <v>menos de 30 días</v>
      </c>
    </row>
    <row r="1390" spans="1:23" ht="14.25" hidden="1" thickTop="1" thickBot="1" x14ac:dyDescent="0.25">
      <c r="A1390" s="17" t="str">
        <f>IF(DetalleExp!H1390='Tablas intermedias'!$A$2,"Ordenes de Compra",IF(DetalleExp!H1390='Tablas intermedias'!$A$3,"Financiamiento Internacional","Legítimo Abono"))</f>
        <v>Financiamiento Internacional</v>
      </c>
      <c r="B1390" s="7">
        <f>DetalleExp!E1390</f>
        <v>44330</v>
      </c>
      <c r="C1390" s="1" t="str">
        <f>DetalleExp!A1390</f>
        <v>EX-2021-43120248-APN-DAFYP#MS</v>
      </c>
      <c r="D1390" s="1" t="str">
        <f>IF(A1390="Ordenes de Compra",VLOOKUP(C1390,Autogestión!$B$2:$D$5090,3,0),IF(A1390="Legítimo Abono",VLOOKUP(C1390,NoAmpOC!$B$2:$H$988,7,0),"Factura"))</f>
        <v>Factura</v>
      </c>
      <c r="E1390" s="26" t="str">
        <f>IF(A1390="Ordenes de Compra",VLOOKUP($C1390,Autogestión!$B$2:$G$5090,6,0),IF(A1390="Financiamiento Internacional",VLOOKUP($C1390,FinInt!$B$2:$G$508,6,0),"Legítimo Abono"))</f>
        <v>Proyecto de Interrupción de la Transmisión del T.Cruzi y Control de la Enfermedad de Chagas en la República Argentina ¿ Etapa II - ARG-41/2019 - FONPLATA</v>
      </c>
      <c r="F1390" s="26" t="str">
        <f>IF($A1390="Ordenes de Compra","ARS",IF($A1390="Financiamiento Internacional",VLOOKUP($C1390,FinInt!$B$2:$Q$508,15,0),VLOOKUP($C1390,NoAmpOC!$B$2:$T$988,18,0)))</f>
        <v>ARS</v>
      </c>
      <c r="G1390" s="5">
        <f>IF($A1390="Ordenes de Compra",VLOOKUP($C1390,Autogestión!$B$2:$H$5090,7,0),IF($A1390="Financiamiento Internacional",VLOOKUP($C1390,FinInt!$B$2:$Q$1308,16,0),VLOOKUP($C1390,NoAmpOC!$B$2:$T$988,19,0)))</f>
        <v>2415804.9</v>
      </c>
      <c r="H1390" s="5">
        <f t="shared" si="63"/>
        <v>2415804.9</v>
      </c>
      <c r="I1390" s="26" t="str">
        <f>IF($A1390="Ordenes de Compra",VLOOKUP($C1390,Autogestión!$B$2:$J$5090,9,0),IF($A1390="Financiamiento Internacional",VLOOKUP($C1390,FinInt!$B$2:$G$1555,6,0),"Legitimo Abono"))</f>
        <v>Proyecto de Interrupción de la Transmisión del T.Cruzi y Control de la Enfermedad de Chagas en la República Argentina ¿ Etapa II - ARG-41/2019 - FONPLATA</v>
      </c>
      <c r="J1390" s="1" t="str">
        <f>IF($A1390="Ordenes de Compra",VLOOKUP($C1390,Autogestión!$B$2:$R$5090,17,0),IF($A1390="Financiamiento Internacional",VLOOKUP($C1390,FinInt!$B$2:$O$1508,14,0),VLOOKUP($C1390,NoAmpOC!$B$2:$R$988,17,0)))</f>
        <v>LABORATORIO ELEA PHOENIX S.A.</v>
      </c>
      <c r="K1390" s="7" t="str">
        <f>DetalleExp!AP1390</f>
        <v>JORAVILA</v>
      </c>
      <c r="L1390" s="7" t="str">
        <f>DetalleExp!AQ1390</f>
        <v>CUENTASAPAGAR - Cuentas a pagar</v>
      </c>
      <c r="M1390" s="7" t="str">
        <f>DetalleExp!AR1390</f>
        <v>DAFYP#MS - Dirección de administración financiera y presupuestaria</v>
      </c>
      <c r="N1390" s="7">
        <f>DetalleExp!AS1390</f>
        <v>44350</v>
      </c>
      <c r="O1390" s="27">
        <f ca="1">ROUNDUP(TODAY()-N1390,0)</f>
        <v>5</v>
      </c>
      <c r="P1390" s="27">
        <f ca="1">ROUNDUP(TODAY()-B1390,0)</f>
        <v>25</v>
      </c>
      <c r="Q1390" s="1" t="str">
        <f>IFERROR(IF(A1390="Ordenes de Compra",VLOOKUP($E1390,'Ordenes de Compra'!$A$2:$E$1712,5,0),"Sin OC"),"Sin dato")</f>
        <v>Sin OC</v>
      </c>
      <c r="R1390" s="28" t="str">
        <f>IFERROR(IF(A1390="Ordenes de Compra",VLOOKUP($I1390,'Ordenes de Compra'!$B$2:$E$1712,3,0),"Sin OC"),"Sin dato")</f>
        <v>Sin OC</v>
      </c>
      <c r="S1390" s="1" t="str">
        <f>VLOOKUP($U1390,'Tablas intermedias'!$C$1:$H$222,5,0)</f>
        <v>DGPFE</v>
      </c>
      <c r="T1390" s="29" t="str">
        <f t="shared" si="64"/>
        <v>OK</v>
      </c>
      <c r="U1390" s="30" t="str">
        <f t="shared" si="65"/>
        <v>JORAVILACUENTASAPAGAR - Cuentas a pagarDAFYP#MS - Dirección de administración financiera y presupuestaria</v>
      </c>
      <c r="V1390" s="1" t="str">
        <f>VLOOKUP(U1390,'Tablas intermedias'!$C$1:$H$222,6,0)</f>
        <v>Si</v>
      </c>
      <c r="W1390" s="1" t="str">
        <f ca="1">IF(O1390&lt;30,"menos de 30 días","más de 30 días")</f>
        <v>menos de 30 días</v>
      </c>
    </row>
    <row r="1391" spans="1:23" ht="14.25" hidden="1" thickTop="1" thickBot="1" x14ac:dyDescent="0.25">
      <c r="A1391" s="17" t="str">
        <f>IF(DetalleExp!H1391='Tablas intermedias'!$A$2,"Ordenes de Compra",IF(DetalleExp!H1391='Tablas intermedias'!$A$3,"Financiamiento Internacional","Legítimo Abono"))</f>
        <v>Financiamiento Internacional</v>
      </c>
      <c r="B1391" s="7">
        <f>DetalleExp!E1391</f>
        <v>44330</v>
      </c>
      <c r="C1391" s="1" t="str">
        <f>DetalleExp!A1391</f>
        <v>EX-2021-43121853-APN-DAFYP#MS</v>
      </c>
      <c r="D1391" s="1" t="str">
        <f>IF(A1391="Ordenes de Compra",VLOOKUP(C1391,Autogestión!$B$2:$D$5090,3,0),IF(A1391="Legítimo Abono",VLOOKUP(C1391,NoAmpOC!$B$2:$H$988,7,0),"Factura"))</f>
        <v>Factura</v>
      </c>
      <c r="E1391" s="26" t="str">
        <f>IF(A1391="Ordenes de Compra",VLOOKUP($C1391,Autogestión!$B$2:$G$5090,6,0),IF(A1391="Financiamiento Internacional",VLOOKUP($C1391,FinInt!$B$2:$G$508,6,0),"Legítimo Abono"))</f>
        <v>Proyecto de Interrupción de la Transmisión del T.Cruzi y Control de la Enfermedad de Chagas en la República Argentina ¿ Etapa II - ARG-41/2019 - FONPLATA</v>
      </c>
      <c r="F1391" s="26" t="str">
        <f>IF($A1391="Ordenes de Compra","ARS",IF($A1391="Financiamiento Internacional",VLOOKUP($C1391,FinInt!$B$2:$Q$508,15,0),VLOOKUP($C1391,NoAmpOC!$B$2:$T$988,18,0)))</f>
        <v>ARS</v>
      </c>
      <c r="G1391" s="5">
        <f>IF($A1391="Ordenes de Compra",VLOOKUP($C1391,Autogestión!$B$2:$H$5090,7,0),IF($A1391="Financiamiento Internacional",VLOOKUP($C1391,FinInt!$B$2:$Q$1308,16,0),VLOOKUP($C1391,NoAmpOC!$B$2:$T$988,19,0)))</f>
        <v>309527.67999999999</v>
      </c>
      <c r="H1391" s="5">
        <f t="shared" si="63"/>
        <v>309527.67999999999</v>
      </c>
      <c r="I1391" s="26" t="str">
        <f>IF($A1391="Ordenes de Compra",VLOOKUP($C1391,Autogestión!$B$2:$J$5090,9,0),IF($A1391="Financiamiento Internacional",VLOOKUP($C1391,FinInt!$B$2:$G$1555,6,0),"Legitimo Abono"))</f>
        <v>Proyecto de Interrupción de la Transmisión del T.Cruzi y Control de la Enfermedad de Chagas en la República Argentina ¿ Etapa II - ARG-41/2019 - FONPLATA</v>
      </c>
      <c r="J1391" s="1" t="str">
        <f>IF($A1391="Ordenes de Compra",VLOOKUP($C1391,Autogestión!$B$2:$R$5090,17,0),IF($A1391="Financiamiento Internacional",VLOOKUP($C1391,FinInt!$B$2:$O$1508,14,0),VLOOKUP($C1391,NoAmpOC!$B$2:$R$988,17,0)))</f>
        <v>LABORATORIO ELEA PHOENIX S.A.</v>
      </c>
      <c r="K1391" s="7" t="str">
        <f>DetalleExp!AP1391</f>
        <v>JORAVILA</v>
      </c>
      <c r="L1391" s="7" t="str">
        <f>DetalleExp!AQ1391</f>
        <v>CUENTASAPAGAR - Cuentas a pagar</v>
      </c>
      <c r="M1391" s="7" t="str">
        <f>DetalleExp!AR1391</f>
        <v>DAFYP#MS - Dirección de administración financiera y presupuestaria</v>
      </c>
      <c r="N1391" s="7">
        <f>DetalleExp!AS1391</f>
        <v>44350</v>
      </c>
      <c r="O1391" s="27">
        <f ca="1">ROUNDUP(TODAY()-N1391,0)</f>
        <v>5</v>
      </c>
      <c r="P1391" s="27">
        <f ca="1">ROUNDUP(TODAY()-B1391,0)</f>
        <v>25</v>
      </c>
      <c r="Q1391" s="1" t="str">
        <f>IFERROR(IF(A1391="Ordenes de Compra",VLOOKUP($E1391,'Ordenes de Compra'!$A$2:$E$1712,5,0),"Sin OC"),"Sin dato")</f>
        <v>Sin OC</v>
      </c>
      <c r="R1391" s="28" t="str">
        <f>IFERROR(IF(A1391="Ordenes de Compra",VLOOKUP($I1391,'Ordenes de Compra'!$B$2:$E$1712,3,0),"Sin OC"),"Sin dato")</f>
        <v>Sin OC</v>
      </c>
      <c r="S1391" s="1" t="str">
        <f>VLOOKUP($U1391,'Tablas intermedias'!$C$1:$H$222,5,0)</f>
        <v>DGPFE</v>
      </c>
      <c r="T1391" s="29" t="str">
        <f t="shared" si="64"/>
        <v>OK</v>
      </c>
      <c r="U1391" s="30" t="str">
        <f t="shared" si="65"/>
        <v>JORAVILACUENTASAPAGAR - Cuentas a pagarDAFYP#MS - Dirección de administración financiera y presupuestaria</v>
      </c>
      <c r="V1391" s="1" t="str">
        <f>VLOOKUP(U1391,'Tablas intermedias'!$C$1:$H$222,6,0)</f>
        <v>Si</v>
      </c>
      <c r="W1391" s="1" t="str">
        <f ca="1">IF(O1391&lt;30,"menos de 30 días","más de 30 días")</f>
        <v>menos de 30 días</v>
      </c>
    </row>
    <row r="1392" spans="1:23" ht="14.25" hidden="1" thickTop="1" thickBot="1" x14ac:dyDescent="0.25">
      <c r="A1392" s="17" t="str">
        <f>IF(DetalleExp!H1392='Tablas intermedias'!$A$2,"Ordenes de Compra",IF(DetalleExp!H1392='Tablas intermedias'!$A$3,"Financiamiento Internacional","Legítimo Abono"))</f>
        <v>Ordenes de Compra</v>
      </c>
      <c r="B1392" s="7">
        <f>DetalleExp!E1392</f>
        <v>44330</v>
      </c>
      <c r="C1392" s="1" t="str">
        <f>DetalleExp!A1392</f>
        <v>EX-2021-43141703-APN-DCYT#MS</v>
      </c>
      <c r="D1392" s="1" t="str">
        <f>IF(A1392="Ordenes de Compra",VLOOKUP(C1392,Autogestión!$B$2:$D$5090,3,0),IF(A1392="Legítimo Abono",VLOOKUP(C1392,NoAmpOC!$B$2:$H$988,7,0),"Factura"))</f>
        <v>Factura</v>
      </c>
      <c r="E1392" s="26" t="str">
        <f>IF(A1392="Ordenes de Compra",VLOOKUP($C1392,Autogestión!$B$2:$G$5090,6,0),IF(A1392="Financiamiento Internacional",VLOOKUP($C1392,FinInt!$B$2:$G$508,6,0),"Legítimo Abono"))</f>
        <v>80-0015-LPU19</v>
      </c>
      <c r="F1392" s="26" t="str">
        <f>IF($A1392="Ordenes de Compra","ARS",IF($A1392="Financiamiento Internacional",VLOOKUP($C1392,FinInt!$B$2:$Q$508,15,0),VLOOKUP($C1392,NoAmpOC!$B$2:$T$988,18,0)))</f>
        <v>ARS</v>
      </c>
      <c r="G1392" s="5">
        <f>IF($A1392="Ordenes de Compra",VLOOKUP($C1392,Autogestión!$B$2:$H$5090,7,0),IF($A1392="Financiamiento Internacional",VLOOKUP($C1392,FinInt!$B$2:$Q$1308,16,0),VLOOKUP($C1392,NoAmpOC!$B$2:$T$988,19,0)))</f>
        <v>60844488</v>
      </c>
      <c r="H1392" s="5">
        <f t="shared" si="63"/>
        <v>60844488</v>
      </c>
      <c r="I1392" s="26" t="str">
        <f>IF($A1392="Ordenes de Compra",VLOOKUP($C1392,Autogestión!$B$2:$J$5090,9,0),IF($A1392="Financiamiento Internacional",VLOOKUP($C1392,FinInt!$B$2:$G$1555,6,0),"Legitimo Abono"))</f>
        <v>80-1121-OC21</v>
      </c>
      <c r="J1392" s="1" t="str">
        <f>IF($A1392="Ordenes de Compra",VLOOKUP($C1392,Autogestión!$B$2:$R$5090,17,0),IF($A1392="Financiamiento Internacional",VLOOKUP($C1392,FinInt!$B$2:$O$1508,14,0),VLOOKUP($C1392,NoAmpOC!$B$2:$R$988,17,0)))</f>
        <v>REX ARGENTINA SA</v>
      </c>
      <c r="K1392" s="7" t="str">
        <f>DetalleExp!AP1392</f>
        <v>MCHERRERA</v>
      </c>
      <c r="L1392" s="7" t="str">
        <f>DetalleExp!AQ1392</f>
        <v>LIQUIDACION_GASTOS - Liquidación de gastos</v>
      </c>
      <c r="M1392" s="7" t="str">
        <f>DetalleExp!AR1392</f>
        <v>DCYT#MS - Dirección de contabilidad y tesorería</v>
      </c>
      <c r="N1392" s="7">
        <f>DetalleExp!AS1392</f>
        <v>44350</v>
      </c>
      <c r="O1392" s="27">
        <f ca="1">ROUNDUP(TODAY()-N1392,0)</f>
        <v>5</v>
      </c>
      <c r="P1392" s="27">
        <f ca="1">ROUNDUP(TODAY()-B1392,0)</f>
        <v>25</v>
      </c>
      <c r="Q1392" s="1" t="str">
        <f>IFERROR(IF(A1392="Ordenes de Compra",VLOOKUP($E1392,'Ordenes de Compra'!$A$2:$E$1712,5,0),"Sin OC"),"Sin dato")</f>
        <v>1.0.0.3.0</v>
      </c>
      <c r="R1392" s="28" t="str">
        <f>IFERROR(IF(A1392="Ordenes de Compra",VLOOKUP($I1392,'Ordenes de Compra'!$B$2:$E$1712,3,0),"Sin OC"),"Sin dato")</f>
        <v>Sin dato</v>
      </c>
      <c r="S1392" s="1" t="str">
        <f>VLOOKUP($U1392,'Tablas intermedias'!$C$1:$H$222,5,0)</f>
        <v>Contabilidad</v>
      </c>
      <c r="T1392" s="29" t="str">
        <f t="shared" si="64"/>
        <v>OK</v>
      </c>
      <c r="U1392" s="30" t="str">
        <f t="shared" si="65"/>
        <v>MCHERRERALIQUIDACION_GASTOS - Liquidación de gastosDCYT#MS - Dirección de contabilidad y tesorería</v>
      </c>
      <c r="V1392" s="1" t="str">
        <f>VLOOKUP(U1392,'Tablas intermedias'!$C$1:$H$222,6,0)</f>
        <v>Si</v>
      </c>
      <c r="W1392" s="1" t="str">
        <f ca="1">IF(O1392&lt;30,"menos de 30 días","más de 30 días")</f>
        <v>menos de 30 días</v>
      </c>
    </row>
    <row r="1393" spans="1:23" ht="14.25" hidden="1" thickTop="1" thickBot="1" x14ac:dyDescent="0.25">
      <c r="A1393" s="17" t="str">
        <f>IF(DetalleExp!H1393='Tablas intermedias'!$A$2,"Ordenes de Compra",IF(DetalleExp!H1393='Tablas intermedias'!$A$3,"Financiamiento Internacional","Legítimo Abono"))</f>
        <v>Ordenes de Compra</v>
      </c>
      <c r="B1393" s="7">
        <f>DetalleExp!E1393</f>
        <v>44330</v>
      </c>
      <c r="C1393" s="1" t="str">
        <f>DetalleExp!A1393</f>
        <v>EX-2021-43149989-APN-DCYT#MS</v>
      </c>
      <c r="D1393" s="1" t="str">
        <f>IF(A1393="Ordenes de Compra",VLOOKUP(C1393,Autogestión!$B$2:$D$5090,3,0),IF(A1393="Legítimo Abono",VLOOKUP(C1393,NoAmpOC!$B$2:$H$988,7,0),"Factura"))</f>
        <v>Factura</v>
      </c>
      <c r="E1393" s="26" t="str">
        <f>IF(A1393="Ordenes de Compra",VLOOKUP($C1393,Autogestión!$B$2:$G$5090,6,0),IF(A1393="Financiamiento Internacional",VLOOKUP($C1393,FinInt!$B$2:$G$508,6,0),"Legítimo Abono"))</f>
        <v>80-0015-LPU19</v>
      </c>
      <c r="F1393" s="26" t="str">
        <f>IF($A1393="Ordenes de Compra","ARS",IF($A1393="Financiamiento Internacional",VLOOKUP($C1393,FinInt!$B$2:$Q$508,15,0),VLOOKUP($C1393,NoAmpOC!$B$2:$T$988,18,0)))</f>
        <v>ARS</v>
      </c>
      <c r="G1393" s="5">
        <f>IF($A1393="Ordenes de Compra",VLOOKUP($C1393,Autogestión!$B$2:$H$5090,7,0),IF($A1393="Financiamiento Internacional",VLOOKUP($C1393,FinInt!$B$2:$Q$1308,16,0),VLOOKUP($C1393,NoAmpOC!$B$2:$T$988,19,0)))</f>
        <v>25747668</v>
      </c>
      <c r="H1393" s="5">
        <f t="shared" si="63"/>
        <v>25747668</v>
      </c>
      <c r="I1393" s="26" t="str">
        <f>IF($A1393="Ordenes de Compra",VLOOKUP($C1393,Autogestión!$B$2:$J$5090,9,0),IF($A1393="Financiamiento Internacional",VLOOKUP($C1393,FinInt!$B$2:$G$1555,6,0),"Legitimo Abono"))</f>
        <v>80-1121-OC20</v>
      </c>
      <c r="J1393" s="1" t="str">
        <f>IF($A1393="Ordenes de Compra",VLOOKUP($C1393,Autogestión!$B$2:$R$5090,17,0),IF($A1393="Financiamiento Internacional",VLOOKUP($C1393,FinInt!$B$2:$O$1508,14,0),VLOOKUP($C1393,NoAmpOC!$B$2:$R$988,17,0)))</f>
        <v>REX ARGENTINA SA</v>
      </c>
      <c r="K1393" s="7" t="str">
        <f>DetalleExp!AP1393</f>
        <v>MCHERRERA</v>
      </c>
      <c r="L1393" s="7" t="str">
        <f>DetalleExp!AQ1393</f>
        <v>LIQUIDACION_GASTOS - Liquidación de gastos</v>
      </c>
      <c r="M1393" s="7" t="str">
        <f>DetalleExp!AR1393</f>
        <v>DCYT#MS - Dirección de contabilidad y tesorería</v>
      </c>
      <c r="N1393" s="7">
        <f>DetalleExp!AS1393</f>
        <v>44350</v>
      </c>
      <c r="O1393" s="27">
        <f ca="1">ROUNDUP(TODAY()-N1393,0)</f>
        <v>5</v>
      </c>
      <c r="P1393" s="27">
        <f ca="1">ROUNDUP(TODAY()-B1393,0)</f>
        <v>25</v>
      </c>
      <c r="Q1393" s="1" t="str">
        <f>IFERROR(IF(A1393="Ordenes de Compra",VLOOKUP($E1393,'Ordenes de Compra'!$A$2:$E$1712,5,0),"Sin OC"),"Sin dato")</f>
        <v>1.0.0.3.0</v>
      </c>
      <c r="R1393" s="28">
        <f>IFERROR(IF(A1393="Ordenes de Compra",VLOOKUP($I1393,'Ordenes de Compra'!$B$2:$E$1712,3,0),"Sin OC"),"Sin dato")</f>
        <v>166560000</v>
      </c>
      <c r="S1393" s="1" t="str">
        <f>VLOOKUP($U1393,'Tablas intermedias'!$C$1:$H$222,5,0)</f>
        <v>Contabilidad</v>
      </c>
      <c r="T1393" s="29" t="str">
        <f t="shared" si="64"/>
        <v>OK</v>
      </c>
      <c r="U1393" s="30" t="str">
        <f t="shared" si="65"/>
        <v>MCHERRERALIQUIDACION_GASTOS - Liquidación de gastosDCYT#MS - Dirección de contabilidad y tesorería</v>
      </c>
      <c r="V1393" s="1" t="str">
        <f>VLOOKUP(U1393,'Tablas intermedias'!$C$1:$H$222,6,0)</f>
        <v>Si</v>
      </c>
      <c r="W1393" s="1" t="str">
        <f ca="1">IF(O1393&lt;30,"menos de 30 días","más de 30 días")</f>
        <v>menos de 30 días</v>
      </c>
    </row>
    <row r="1394" spans="1:23" ht="14.25" hidden="1" thickTop="1" thickBot="1" x14ac:dyDescent="0.25">
      <c r="A1394" s="17" t="str">
        <f>IF(DetalleExp!H1394='Tablas intermedias'!$A$2,"Ordenes de Compra",IF(DetalleExp!H1394='Tablas intermedias'!$A$3,"Financiamiento Internacional","Legítimo Abono"))</f>
        <v>Ordenes de Compra</v>
      </c>
      <c r="B1394" s="7">
        <f>DetalleExp!E1394</f>
        <v>44330</v>
      </c>
      <c r="C1394" s="1" t="str">
        <f>DetalleExp!A1394</f>
        <v>EX-2021-43155526-APN-DCYT#MS</v>
      </c>
      <c r="D1394" s="1" t="str">
        <f>IF(A1394="Ordenes de Compra",VLOOKUP(C1394,Autogestión!$B$2:$D$5090,3,0),IF(A1394="Legítimo Abono",VLOOKUP(C1394,NoAmpOC!$B$2:$H$988,7,0),"Factura"))</f>
        <v>Factura</v>
      </c>
      <c r="E1394" s="26" t="str">
        <f>IF(A1394="Ordenes de Compra",VLOOKUP($C1394,Autogestión!$B$2:$G$5090,6,0),IF(A1394="Financiamiento Internacional",VLOOKUP($C1394,FinInt!$B$2:$G$508,6,0),"Legítimo Abono"))</f>
        <v>80-0015-LPU19</v>
      </c>
      <c r="F1394" s="26" t="str">
        <f>IF($A1394="Ordenes de Compra","ARS",IF($A1394="Financiamiento Internacional",VLOOKUP($C1394,FinInt!$B$2:$Q$508,15,0),VLOOKUP($C1394,NoAmpOC!$B$2:$T$988,18,0)))</f>
        <v>ARS</v>
      </c>
      <c r="G1394" s="5">
        <f>IF($A1394="Ordenes de Compra",VLOOKUP($C1394,Autogestión!$B$2:$H$5090,7,0),IF($A1394="Financiamiento Internacional",VLOOKUP($C1394,FinInt!$B$2:$Q$1308,16,0),VLOOKUP($C1394,NoAmpOC!$B$2:$T$988,19,0)))</f>
        <v>2577522</v>
      </c>
      <c r="H1394" s="5">
        <f t="shared" si="63"/>
        <v>2577522</v>
      </c>
      <c r="I1394" s="26" t="str">
        <f>IF($A1394="Ordenes de Compra",VLOOKUP($C1394,Autogestión!$B$2:$J$5090,9,0),IF($A1394="Financiamiento Internacional",VLOOKUP($C1394,FinInt!$B$2:$G$1555,6,0),"Legitimo Abono"))</f>
        <v>80-1121-OC20</v>
      </c>
      <c r="J1394" s="1" t="str">
        <f>IF($A1394="Ordenes de Compra",VLOOKUP($C1394,Autogestión!$B$2:$R$5090,17,0),IF($A1394="Financiamiento Internacional",VLOOKUP($C1394,FinInt!$B$2:$O$1508,14,0),VLOOKUP($C1394,NoAmpOC!$B$2:$R$988,17,0)))</f>
        <v>REX ARGENTINA SA</v>
      </c>
      <c r="K1394" s="7" t="str">
        <f>DetalleExp!AP1394</f>
        <v>JLEWIS</v>
      </c>
      <c r="L1394" s="7" t="str">
        <f>DetalleExp!AQ1394</f>
        <v>PVD - Privada</v>
      </c>
      <c r="M1394" s="7" t="str">
        <f>DetalleExp!AR1394</f>
        <v>DGRRHH#MS - Dirección general de recursos humanos</v>
      </c>
      <c r="N1394" s="7">
        <f>DetalleExp!AS1394</f>
        <v>44336</v>
      </c>
      <c r="O1394" s="27">
        <f ca="1">ROUNDUP(TODAY()-N1394,0)</f>
        <v>19</v>
      </c>
      <c r="P1394" s="27">
        <f ca="1">ROUNDUP(TODAY()-B1394,0)</f>
        <v>25</v>
      </c>
      <c r="Q1394" s="1" t="str">
        <f>IFERROR(IF(A1394="Ordenes de Compra",VLOOKUP($E1394,'Ordenes de Compra'!$A$2:$E$1712,5,0),"Sin OC"),"Sin dato")</f>
        <v>1.0.0.3.0</v>
      </c>
      <c r="R1394" s="28">
        <f>IFERROR(IF(A1394="Ordenes de Compra",VLOOKUP($I1394,'Ordenes de Compra'!$B$2:$E$1712,3,0),"Sin OC"),"Sin dato")</f>
        <v>166560000</v>
      </c>
      <c r="S1394" s="1" t="str">
        <f>VLOOKUP($U1394,'Tablas intermedias'!$C$1:$H$222,5,0)</f>
        <v>RRHH</v>
      </c>
      <c r="T1394" s="29" t="str">
        <f t="shared" si="64"/>
        <v>OK</v>
      </c>
      <c r="U1394" s="30" t="str">
        <f t="shared" si="65"/>
        <v>JLEWISPVD - PrivadaDGRRHH#MS - Dirección general de recursos humanos</v>
      </c>
      <c r="V1394" s="1" t="str">
        <f>VLOOKUP(U1394,'Tablas intermedias'!$C$1:$H$222,6,0)</f>
        <v>Si</v>
      </c>
      <c r="W1394" s="1" t="str">
        <f ca="1">IF(O1394&lt;30,"menos de 30 días","más de 30 días")</f>
        <v>menos de 30 días</v>
      </c>
    </row>
    <row r="1395" spans="1:23" ht="14.25" hidden="1" thickTop="1" thickBot="1" x14ac:dyDescent="0.25">
      <c r="A1395" s="17" t="str">
        <f>IF(DetalleExp!H1395='Tablas intermedias'!$A$2,"Ordenes de Compra",IF(DetalleExp!H1395='Tablas intermedias'!$A$3,"Financiamiento Internacional","Legítimo Abono"))</f>
        <v>Ordenes de Compra</v>
      </c>
      <c r="B1395" s="7">
        <f>DetalleExp!E1395</f>
        <v>44330</v>
      </c>
      <c r="C1395" s="1" t="str">
        <f>DetalleExp!A1395</f>
        <v>EX-2021-43159201-APN-DCYT#MS</v>
      </c>
      <c r="D1395" s="1" t="str">
        <f>IF(A1395="Ordenes de Compra",VLOOKUP(C1395,Autogestión!$B$2:$D$5090,3,0),IF(A1395="Legítimo Abono",VLOOKUP(C1395,NoAmpOC!$B$2:$H$988,7,0),"Factura"))</f>
        <v>Factura</v>
      </c>
      <c r="E1395" s="26" t="str">
        <f>IF(A1395="Ordenes de Compra",VLOOKUP($C1395,Autogestión!$B$2:$G$5090,6,0),IF(A1395="Financiamiento Internacional",VLOOKUP($C1395,FinInt!$B$2:$G$508,6,0),"Legítimo Abono"))</f>
        <v>80-0015-LPU19</v>
      </c>
      <c r="F1395" s="26" t="str">
        <f>IF($A1395="Ordenes de Compra","ARS",IF($A1395="Financiamiento Internacional",VLOOKUP($C1395,FinInt!$B$2:$Q$508,15,0),VLOOKUP($C1395,NoAmpOC!$B$2:$T$988,18,0)))</f>
        <v>ARS</v>
      </c>
      <c r="G1395" s="5">
        <f>IF($A1395="Ordenes de Compra",VLOOKUP($C1395,Autogestión!$B$2:$H$5090,7,0),IF($A1395="Financiamiento Internacional",VLOOKUP($C1395,FinInt!$B$2:$Q$1308,16,0),VLOOKUP($C1395,NoAmpOC!$B$2:$T$988,19,0)))</f>
        <v>4086465</v>
      </c>
      <c r="H1395" s="5">
        <f t="shared" si="63"/>
        <v>4086465</v>
      </c>
      <c r="I1395" s="26" t="str">
        <f>IF($A1395="Ordenes de Compra",VLOOKUP($C1395,Autogestión!$B$2:$J$5090,9,0),IF($A1395="Financiamiento Internacional",VLOOKUP($C1395,FinInt!$B$2:$G$1555,6,0),"Legitimo Abono"))</f>
        <v>80-1121-OC20</v>
      </c>
      <c r="J1395" s="1" t="str">
        <f>IF($A1395="Ordenes de Compra",VLOOKUP($C1395,Autogestión!$B$2:$R$5090,17,0),IF($A1395="Financiamiento Internacional",VLOOKUP($C1395,FinInt!$B$2:$O$1508,14,0),VLOOKUP($C1395,NoAmpOC!$B$2:$R$988,17,0)))</f>
        <v>REX ARGENTINA SA</v>
      </c>
      <c r="K1395" s="7" t="str">
        <f>DetalleExp!AP1395</f>
        <v>JLEWIS</v>
      </c>
      <c r="L1395" s="7" t="str">
        <f>DetalleExp!AQ1395</f>
        <v>PVD - Privada</v>
      </c>
      <c r="M1395" s="7" t="str">
        <f>DetalleExp!AR1395</f>
        <v>DGRRHH#MS - Dirección general de recursos humanos</v>
      </c>
      <c r="N1395" s="7">
        <f>DetalleExp!AS1395</f>
        <v>44336</v>
      </c>
      <c r="O1395" s="27">
        <f ca="1">ROUNDUP(TODAY()-N1395,0)</f>
        <v>19</v>
      </c>
      <c r="P1395" s="27">
        <f ca="1">ROUNDUP(TODAY()-B1395,0)</f>
        <v>25</v>
      </c>
      <c r="Q1395" s="1" t="str">
        <f>IFERROR(IF(A1395="Ordenes de Compra",VLOOKUP($E1395,'Ordenes de Compra'!$A$2:$E$1712,5,0),"Sin OC"),"Sin dato")</f>
        <v>1.0.0.3.0</v>
      </c>
      <c r="R1395" s="28">
        <f>IFERROR(IF(A1395="Ordenes de Compra",VLOOKUP($I1395,'Ordenes de Compra'!$B$2:$E$1712,3,0),"Sin OC"),"Sin dato")</f>
        <v>166560000</v>
      </c>
      <c r="S1395" s="1" t="str">
        <f>VLOOKUP($U1395,'Tablas intermedias'!$C$1:$H$222,5,0)</f>
        <v>RRHH</v>
      </c>
      <c r="T1395" s="29" t="str">
        <f t="shared" si="64"/>
        <v>OK</v>
      </c>
      <c r="U1395" s="30" t="str">
        <f t="shared" si="65"/>
        <v>JLEWISPVD - PrivadaDGRRHH#MS - Dirección general de recursos humanos</v>
      </c>
      <c r="V1395" s="1" t="str">
        <f>VLOOKUP(U1395,'Tablas intermedias'!$C$1:$H$222,6,0)</f>
        <v>Si</v>
      </c>
      <c r="W1395" s="1" t="str">
        <f ca="1">IF(O1395&lt;30,"menos de 30 días","más de 30 días")</f>
        <v>menos de 30 días</v>
      </c>
    </row>
    <row r="1396" spans="1:23" ht="14.25" hidden="1" thickTop="1" thickBot="1" x14ac:dyDescent="0.25">
      <c r="A1396" s="17" t="str">
        <f>IF(DetalleExp!H1396='Tablas intermedias'!$A$2,"Ordenes de Compra",IF(DetalleExp!H1396='Tablas intermedias'!$A$3,"Financiamiento Internacional","Legítimo Abono"))</f>
        <v>Legítimo Abono</v>
      </c>
      <c r="B1396" s="7">
        <f>DetalleExp!E1396</f>
        <v>44330</v>
      </c>
      <c r="C1396" s="1" t="str">
        <f>DetalleExp!A1396</f>
        <v>EX-2021-43160688-APN-DD#MS</v>
      </c>
      <c r="D1396" s="1" t="str">
        <f>IF(A1396="Ordenes de Compra",VLOOKUP(C1396,Autogestión!$B$2:$D$5090,3,0),IF(A1396="Legítimo Abono",VLOOKUP(C1396,NoAmpOC!$B$2:$H$988,7,0),"Factura"))</f>
        <v>Factura E</v>
      </c>
      <c r="E1396" s="26" t="str">
        <f>IF(A1396="Ordenes de Compra",VLOOKUP($C1396,Autogestión!$B$2:$G$5090,6,0),IF(A1396="Financiamiento Internacional",VLOOKUP($C1396,FinInt!$B$2:$G$508,6,0),"Legítimo Abono"))</f>
        <v>Legítimo Abono</v>
      </c>
      <c r="F1396" s="26" t="str">
        <f>IF($A1396="Ordenes de Compra","ARS",IF($A1396="Financiamiento Internacional",VLOOKUP($C1396,FinInt!$B$2:$Q$508,15,0),VLOOKUP($C1396,NoAmpOC!$B$2:$T$988,18,0)))</f>
        <v>USD</v>
      </c>
      <c r="G1396" s="5">
        <f>IF($A1396="Ordenes de Compra",VLOOKUP($C1396,Autogestión!$B$2:$H$5090,7,0),IF($A1396="Financiamiento Internacional",VLOOKUP($C1396,FinInt!$B$2:$Q$1308,16,0),VLOOKUP($C1396,NoAmpOC!$B$2:$T$988,19,0)))</f>
        <v>301900</v>
      </c>
      <c r="H1396" s="5">
        <f t="shared" si="63"/>
        <v>30190000</v>
      </c>
      <c r="I1396" s="26" t="str">
        <f>IF($A1396="Ordenes de Compra",VLOOKUP($C1396,Autogestión!$B$2:$J$5090,9,0),IF($A1396="Financiamiento Internacional",VLOOKUP($C1396,FinInt!$B$2:$G$1555,6,0),"Legitimo Abono"))</f>
        <v>Legitimo Abono</v>
      </c>
      <c r="J1396" s="1" t="str">
        <f>IF($A1396="Ordenes de Compra",VLOOKUP($C1396,Autogestión!$B$2:$R$5090,17,0),IF($A1396="Financiamiento Internacional",VLOOKUP($C1396,FinInt!$B$2:$O$1508,14,0),VLOOKUP($C1396,NoAmpOC!$B$2:$R$988,17,0)))</f>
        <v>Aerolineas Argentinas</v>
      </c>
      <c r="K1396" s="7" t="str">
        <f>DetalleExp!AP1396</f>
        <v>DCYT#MS-TESORERIA</v>
      </c>
      <c r="L1396" s="7" t="str">
        <f>DetalleExp!AQ1396</f>
        <v>TESORERIA - Tesorería</v>
      </c>
      <c r="M1396" s="7" t="str">
        <f>DetalleExp!AR1396</f>
        <v>DCYT#MS - Dirección de contabilidad y tesorería</v>
      </c>
      <c r="N1396" s="7">
        <f>DetalleExp!AS1396</f>
        <v>44348</v>
      </c>
      <c r="O1396" s="27">
        <f ca="1">ROUNDUP(TODAY()-N1396,0)</f>
        <v>7</v>
      </c>
      <c r="P1396" s="27">
        <f ca="1">ROUNDUP(TODAY()-B1396,0)</f>
        <v>25</v>
      </c>
      <c r="Q1396" s="1" t="str">
        <f>IFERROR(IF(A1396="Ordenes de Compra",VLOOKUP($E1396,'Ordenes de Compra'!$A$2:$E$1712,5,0),"Sin OC"),"Sin dato")</f>
        <v>Sin OC</v>
      </c>
      <c r="R1396" s="28" t="str">
        <f>IFERROR(IF(A1396="Ordenes de Compra",VLOOKUP($I1396,'Ordenes de Compra'!$B$2:$E$1712,3,0),"Sin OC"),"Sin dato")</f>
        <v>Sin OC</v>
      </c>
      <c r="S1396" s="1" t="str">
        <f>VLOOKUP($U1396,'Tablas intermedias'!$C$1:$H$222,5,0)</f>
        <v>Tesorería</v>
      </c>
      <c r="T1396" s="29" t="str">
        <f t="shared" si="64"/>
        <v>OK</v>
      </c>
      <c r="U1396" s="30" t="str">
        <f t="shared" si="65"/>
        <v>DCYT#MS-TESORERIATESORERIA - TesoreríaDCYT#MS - Dirección de contabilidad y tesorería</v>
      </c>
      <c r="V1396" s="1" t="str">
        <f>VLOOKUP(U1396,'Tablas intermedias'!$C$1:$H$222,6,0)</f>
        <v>No</v>
      </c>
      <c r="W1396" s="1" t="str">
        <f ca="1">IF(O1396&lt;30,"menos de 30 días","más de 30 días")</f>
        <v>menos de 30 días</v>
      </c>
    </row>
    <row r="1397" spans="1:23" ht="14.25" hidden="1" thickTop="1" thickBot="1" x14ac:dyDescent="0.25">
      <c r="A1397" s="17" t="str">
        <f>IF(DetalleExp!H1397='Tablas intermedias'!$A$2,"Ordenes de Compra",IF(DetalleExp!H1397='Tablas intermedias'!$A$3,"Financiamiento Internacional","Legítimo Abono"))</f>
        <v>Ordenes de Compra</v>
      </c>
      <c r="B1397" s="7">
        <f>DetalleExp!E1397</f>
        <v>44330</v>
      </c>
      <c r="C1397" s="1" t="str">
        <f>DetalleExp!A1397</f>
        <v>EX-2021-43214934-APN-DCYT#MS</v>
      </c>
      <c r="D1397" s="1" t="str">
        <f>IF(A1397="Ordenes de Compra",VLOOKUP(C1397,Autogestión!$B$2:$D$5090,3,0),IF(A1397="Legítimo Abono",VLOOKUP(C1397,NoAmpOC!$B$2:$H$988,7,0),"Factura"))</f>
        <v>Factura</v>
      </c>
      <c r="E1397" s="26" t="str">
        <f>IF(A1397="Ordenes de Compra",VLOOKUP($C1397,Autogestión!$B$2:$G$5090,6,0),IF(A1397="Financiamiento Internacional",VLOOKUP($C1397,FinInt!$B$2:$G$508,6,0),"Legítimo Abono"))</f>
        <v>80-0010-LPU20</v>
      </c>
      <c r="F1397" s="26" t="str">
        <f>IF($A1397="Ordenes de Compra","ARS",IF($A1397="Financiamiento Internacional",VLOOKUP($C1397,FinInt!$B$2:$Q$508,15,0),VLOOKUP($C1397,NoAmpOC!$B$2:$T$988,18,0)))</f>
        <v>ARS</v>
      </c>
      <c r="G1397" s="5">
        <f>IF($A1397="Ordenes de Compra",VLOOKUP($C1397,Autogestión!$B$2:$H$5090,7,0),IF($A1397="Financiamiento Internacional",VLOOKUP($C1397,FinInt!$B$2:$Q$1308,16,0),VLOOKUP($C1397,NoAmpOC!$B$2:$T$988,19,0)))</f>
        <v>6163159.5999999996</v>
      </c>
      <c r="H1397" s="5">
        <f t="shared" si="63"/>
        <v>6163159.5999999996</v>
      </c>
      <c r="I1397" s="26" t="str">
        <f>IF($A1397="Ordenes de Compra",VLOOKUP($C1397,Autogestión!$B$2:$J$5090,9,0),IF($A1397="Financiamiento Internacional",VLOOKUP($C1397,FinInt!$B$2:$G$1555,6,0),"Legitimo Abono"))</f>
        <v>80-1021-OC21</v>
      </c>
      <c r="J1397" s="1" t="str">
        <f>IF($A1397="Ordenes de Compra",VLOOKUP($C1397,Autogestión!$B$2:$R$5090,17,0),IF($A1397="Financiamiento Internacional",VLOOKUP($C1397,FinInt!$B$2:$O$1508,14,0),VLOOKUP($C1397,NoAmpOC!$B$2:$R$988,17,0)))</f>
        <v>LABORATORIO VARIFARMA S.A.</v>
      </c>
      <c r="K1397" s="7" t="str">
        <f>DetalleExp!AP1397</f>
        <v>KAGARCIA</v>
      </c>
      <c r="L1397" s="7" t="str">
        <f>DetalleExp!AQ1397</f>
        <v>LIQUIDACION_GASTOS - Liquidación de gastos</v>
      </c>
      <c r="M1397" s="7" t="str">
        <f>DetalleExp!AR1397</f>
        <v>DCYT#MS - Dirección de contabilidad y tesorería</v>
      </c>
      <c r="N1397" s="7">
        <f>DetalleExp!AS1397</f>
        <v>44350</v>
      </c>
      <c r="O1397" s="27">
        <f ca="1">ROUNDUP(TODAY()-N1397,0)</f>
        <v>5</v>
      </c>
      <c r="P1397" s="27">
        <f ca="1">ROUNDUP(TODAY()-B1397,0)</f>
        <v>25</v>
      </c>
      <c r="Q1397" s="1" t="str">
        <f>IFERROR(IF(A1397="Ordenes de Compra",VLOOKUP($E1397,'Ordenes de Compra'!$A$2:$E$1712,5,0),"Sin OC"),"Sin dato")</f>
        <v>29.0.0.46.0</v>
      </c>
      <c r="R1397" s="28">
        <f>IFERROR(IF(A1397="Ordenes de Compra",VLOOKUP($I1397,'Ordenes de Compra'!$B$2:$E$1712,3,0),"Sin OC"),"Sin dato")</f>
        <v>15938237.4</v>
      </c>
      <c r="S1397" s="1" t="str">
        <f>VLOOKUP($U1397,'Tablas intermedias'!$C$1:$H$222,5,0)</f>
        <v>Contabilidad</v>
      </c>
      <c r="T1397" s="29" t="str">
        <f t="shared" si="64"/>
        <v>OK</v>
      </c>
      <c r="U1397" s="30" t="str">
        <f t="shared" si="65"/>
        <v>KAGARCIALIQUIDACION_GASTOS - Liquidación de gastosDCYT#MS - Dirección de contabilidad y tesorería</v>
      </c>
      <c r="V1397" s="1" t="str">
        <f>VLOOKUP(U1397,'Tablas intermedias'!$C$1:$H$222,6,0)</f>
        <v>Si</v>
      </c>
      <c r="W1397" s="1" t="str">
        <f ca="1">IF(O1397&lt;30,"menos de 30 días","más de 30 días")</f>
        <v>menos de 30 días</v>
      </c>
    </row>
    <row r="1398" spans="1:23" ht="14.25" hidden="1" thickTop="1" thickBot="1" x14ac:dyDescent="0.25">
      <c r="A1398" s="17" t="str">
        <f>IF(DetalleExp!H1398='Tablas intermedias'!$A$2,"Ordenes de Compra",IF(DetalleExp!H1398='Tablas intermedias'!$A$3,"Financiamiento Internacional","Legítimo Abono"))</f>
        <v>Ordenes de Compra</v>
      </c>
      <c r="B1398" s="7">
        <f>DetalleExp!E1398</f>
        <v>44331</v>
      </c>
      <c r="C1398" s="1" t="str">
        <f>DetalleExp!A1398</f>
        <v>EX-2021-43243291-APN-DCYT#MS</v>
      </c>
      <c r="D1398" s="1" t="str">
        <f>IF(A1398="Ordenes de Compra",VLOOKUP(C1398,Autogestión!$B$2:$D$5090,3,0),IF(A1398="Legítimo Abono",VLOOKUP(C1398,NoAmpOC!$B$2:$H$988,7,0),"Factura"))</f>
        <v>Factura</v>
      </c>
      <c r="E1398" s="26" t="str">
        <f>IF(A1398="Ordenes de Compra",VLOOKUP($C1398,Autogestión!$B$2:$G$5090,6,0),IF(A1398="Financiamiento Internacional",VLOOKUP($C1398,FinInt!$B$2:$G$508,6,0),"Legítimo Abono"))</f>
        <v>Contratación por emergencia COVID-19 Nº 9/2020</v>
      </c>
      <c r="F1398" s="26" t="str">
        <f>IF($A1398="Ordenes de Compra","ARS",IF($A1398="Financiamiento Internacional",VLOOKUP($C1398,FinInt!$B$2:$Q$508,15,0),VLOOKUP($C1398,NoAmpOC!$B$2:$T$988,18,0)))</f>
        <v>ARS</v>
      </c>
      <c r="G1398" s="5">
        <f>IF($A1398="Ordenes de Compra",VLOOKUP($C1398,Autogestión!$B$2:$H$5090,7,0),IF($A1398="Financiamiento Internacional",VLOOKUP($C1398,FinInt!$B$2:$Q$1308,16,0),VLOOKUP($C1398,NoAmpOC!$B$2:$T$988,19,0)))</f>
        <v>17953530</v>
      </c>
      <c r="H1398" s="5">
        <f t="shared" si="63"/>
        <v>17953530</v>
      </c>
      <c r="I1398" s="26" t="str">
        <f>IF($A1398="Ordenes de Compra",VLOOKUP($C1398,Autogestión!$B$2:$J$5090,9,0),IF($A1398="Financiamiento Internacional",VLOOKUP($C1398,FinInt!$B$2:$G$1555,6,0),"Legitimo Abono"))</f>
        <v>OC 10/2021</v>
      </c>
      <c r="J1398" s="1" t="str">
        <f>IF($A1398="Ordenes de Compra",VLOOKUP($C1398,Autogestión!$B$2:$R$5090,17,0),IF($A1398="Financiamiento Internacional",VLOOKUP($C1398,FinInt!$B$2:$O$1508,14,0),VLOOKUP($C1398,NoAmpOC!$B$2:$R$988,17,0)))</f>
        <v>LABORATORIOS FABRA S.A.</v>
      </c>
      <c r="K1398" s="7" t="str">
        <f>DetalleExp!AP1398</f>
        <v>DCYT#MS-TESORERIA</v>
      </c>
      <c r="L1398" s="7" t="str">
        <f>DetalleExp!AQ1398</f>
        <v>TESORERIA - Tesorería</v>
      </c>
      <c r="M1398" s="7" t="str">
        <f>DetalleExp!AR1398</f>
        <v>DCYT#MS - Dirección de contabilidad y tesorería</v>
      </c>
      <c r="N1398" s="7">
        <f>DetalleExp!AS1398</f>
        <v>44348</v>
      </c>
      <c r="O1398" s="27">
        <f ca="1">ROUNDUP(TODAY()-N1398,0)</f>
        <v>7</v>
      </c>
      <c r="P1398" s="27">
        <f ca="1">ROUNDUP(TODAY()-B1398,0)</f>
        <v>24</v>
      </c>
      <c r="Q1398" s="1">
        <f>IFERROR(IF(A1398="Ordenes de Compra",VLOOKUP($E1398,'Ordenes de Compra'!$A$2:$E$1712,5,0),"Sin OC"),"Sin dato")</f>
        <v>20</v>
      </c>
      <c r="R1398" s="28">
        <f>IFERROR(IF(A1398="Ordenes de Compra",VLOOKUP($I1398,'Ordenes de Compra'!$B$2:$E$1712,3,0),"Sin OC"),"Sin dato")</f>
        <v>98275448.75</v>
      </c>
      <c r="S1398" s="1" t="str">
        <f>VLOOKUP($U1398,'Tablas intermedias'!$C$1:$H$222,5,0)</f>
        <v>Tesorería</v>
      </c>
      <c r="T1398" s="29" t="str">
        <f t="shared" si="64"/>
        <v>OK</v>
      </c>
      <c r="U1398" s="30" t="str">
        <f t="shared" si="65"/>
        <v>DCYT#MS-TESORERIATESORERIA - TesoreríaDCYT#MS - Dirección de contabilidad y tesorería</v>
      </c>
      <c r="V1398" s="1" t="str">
        <f>VLOOKUP(U1398,'Tablas intermedias'!$C$1:$H$222,6,0)</f>
        <v>No</v>
      </c>
      <c r="W1398" s="1" t="str">
        <f ca="1">IF(O1398&lt;30,"menos de 30 días","más de 30 días")</f>
        <v>menos de 30 días</v>
      </c>
    </row>
    <row r="1399" spans="1:23" ht="14.25" hidden="1" thickTop="1" thickBot="1" x14ac:dyDescent="0.25">
      <c r="A1399" s="17" t="str">
        <f>IF(DetalleExp!H1399='Tablas intermedias'!$A$2,"Ordenes de Compra",IF(DetalleExp!H1399='Tablas intermedias'!$A$3,"Financiamiento Internacional","Legítimo Abono"))</f>
        <v>Ordenes de Compra</v>
      </c>
      <c r="B1399" s="7">
        <f>DetalleExp!E1399</f>
        <v>44331</v>
      </c>
      <c r="C1399" s="1" t="str">
        <f>DetalleExp!A1399</f>
        <v>EX-2021-43297678-APN-DCYT#MS</v>
      </c>
      <c r="D1399" s="1" t="str">
        <f>IF(A1399="Ordenes de Compra",VLOOKUP(C1399,Autogestión!$B$2:$D$5090,3,0),IF(A1399="Legítimo Abono",VLOOKUP(C1399,NoAmpOC!$B$2:$H$988,7,0),"Factura"))</f>
        <v>Factura</v>
      </c>
      <c r="E1399" s="26" t="str">
        <f>IF(A1399="Ordenes de Compra",VLOOKUP($C1399,Autogestión!$B$2:$G$5090,6,0),IF(A1399="Financiamiento Internacional",VLOOKUP($C1399,FinInt!$B$2:$G$508,6,0),"Legítimo Abono"))</f>
        <v>80-0010-LPU20</v>
      </c>
      <c r="F1399" s="26" t="str">
        <f>IF($A1399="Ordenes de Compra","ARS",IF($A1399="Financiamiento Internacional",VLOOKUP($C1399,FinInt!$B$2:$Q$508,15,0),VLOOKUP($C1399,NoAmpOC!$B$2:$T$988,18,0)))</f>
        <v>ARS</v>
      </c>
      <c r="G1399" s="5">
        <f>IF($A1399="Ordenes de Compra",VLOOKUP($C1399,Autogestión!$B$2:$H$5090,7,0),IF($A1399="Financiamiento Internacional",VLOOKUP($C1399,FinInt!$B$2:$Q$1308,16,0),VLOOKUP($C1399,NoAmpOC!$B$2:$T$988,19,0)))</f>
        <v>4845864.18</v>
      </c>
      <c r="H1399" s="5">
        <f t="shared" si="63"/>
        <v>4845864.18</v>
      </c>
      <c r="I1399" s="26" t="str">
        <f>IF($A1399="Ordenes de Compra",VLOOKUP($C1399,Autogestión!$B$2:$J$5090,9,0),IF($A1399="Financiamiento Internacional",VLOOKUP($C1399,FinInt!$B$2:$G$1555,6,0),"Legitimo Abono"))</f>
        <v>80-1021-OC21</v>
      </c>
      <c r="J1399" s="1" t="str">
        <f>IF($A1399="Ordenes de Compra",VLOOKUP($C1399,Autogestión!$B$2:$R$5090,17,0),IF($A1399="Financiamiento Internacional",VLOOKUP($C1399,FinInt!$B$2:$O$1508,14,0),VLOOKUP($C1399,NoAmpOC!$B$2:$R$988,17,0)))</f>
        <v>LABORATORIO VARIFARMA S.A.</v>
      </c>
      <c r="K1399" s="7" t="str">
        <f>DetalleExp!AP1399</f>
        <v>DCYT#MS-TESORERIA</v>
      </c>
      <c r="L1399" s="7" t="str">
        <f>DetalleExp!AQ1399</f>
        <v>TESORERIA - Tesorería</v>
      </c>
      <c r="M1399" s="7" t="str">
        <f>DetalleExp!AR1399</f>
        <v>DCYT#MS - Dirección de contabilidad y tesorería</v>
      </c>
      <c r="N1399" s="7">
        <f>DetalleExp!AS1399</f>
        <v>44347</v>
      </c>
      <c r="O1399" s="27">
        <f ca="1">ROUNDUP(TODAY()-N1399,0)</f>
        <v>8</v>
      </c>
      <c r="P1399" s="27">
        <f ca="1">ROUNDUP(TODAY()-B1399,0)</f>
        <v>24</v>
      </c>
      <c r="Q1399" s="1" t="str">
        <f>IFERROR(IF(A1399="Ordenes de Compra",VLOOKUP($E1399,'Ordenes de Compra'!$A$2:$E$1712,5,0),"Sin OC"),"Sin dato")</f>
        <v>29.0.0.46.0</v>
      </c>
      <c r="R1399" s="28">
        <f>IFERROR(IF(A1399="Ordenes de Compra",VLOOKUP($I1399,'Ordenes de Compra'!$B$2:$E$1712,3,0),"Sin OC"),"Sin dato")</f>
        <v>15938237.4</v>
      </c>
      <c r="S1399" s="1" t="str">
        <f>VLOOKUP($U1399,'Tablas intermedias'!$C$1:$H$222,5,0)</f>
        <v>Tesorería</v>
      </c>
      <c r="T1399" s="29" t="str">
        <f t="shared" si="64"/>
        <v>OK</v>
      </c>
      <c r="U1399" s="30" t="str">
        <f t="shared" si="65"/>
        <v>DCYT#MS-TESORERIATESORERIA - TesoreríaDCYT#MS - Dirección de contabilidad y tesorería</v>
      </c>
      <c r="V1399" s="1" t="str">
        <f>VLOOKUP(U1399,'Tablas intermedias'!$C$1:$H$222,6,0)</f>
        <v>No</v>
      </c>
      <c r="W1399" s="1" t="str">
        <f ca="1">IF(O1399&lt;30,"menos de 30 días","más de 30 días")</f>
        <v>menos de 30 días</v>
      </c>
    </row>
    <row r="1400" spans="1:23" ht="14.25" hidden="1" thickTop="1" thickBot="1" x14ac:dyDescent="0.25">
      <c r="A1400" s="17" t="str">
        <f>IF(DetalleExp!H1400='Tablas intermedias'!$A$2,"Ordenes de Compra",IF(DetalleExp!H1400='Tablas intermedias'!$A$3,"Financiamiento Internacional","Legítimo Abono"))</f>
        <v>Ordenes de Compra</v>
      </c>
      <c r="B1400" s="7">
        <f>DetalleExp!E1400</f>
        <v>44331</v>
      </c>
      <c r="C1400" s="1" t="str">
        <f>DetalleExp!A1400</f>
        <v>EX-2021-43299283-APN-DCYT#MS</v>
      </c>
      <c r="D1400" s="1" t="str">
        <f>IF(A1400="Ordenes de Compra",VLOOKUP(C1400,Autogestión!$B$2:$D$5090,3,0),IF(A1400="Legítimo Abono",VLOOKUP(C1400,NoAmpOC!$B$2:$H$988,7,0),"Factura"))</f>
        <v>Factura</v>
      </c>
      <c r="E1400" s="26" t="str">
        <f>IF(A1400="Ordenes de Compra",VLOOKUP($C1400,Autogestión!$B$2:$G$5090,6,0),IF(A1400="Financiamiento Internacional",VLOOKUP($C1400,FinInt!$B$2:$G$508,6,0),"Legítimo Abono"))</f>
        <v>80-0010-LPU20</v>
      </c>
      <c r="F1400" s="26" t="str">
        <f>IF($A1400="Ordenes de Compra","ARS",IF($A1400="Financiamiento Internacional",VLOOKUP($C1400,FinInt!$B$2:$Q$508,15,0),VLOOKUP($C1400,NoAmpOC!$B$2:$T$988,18,0)))</f>
        <v>ARS</v>
      </c>
      <c r="G1400" s="5">
        <f>IF($A1400="Ordenes de Compra",VLOOKUP($C1400,Autogestión!$B$2:$H$5090,7,0),IF($A1400="Financiamiento Internacional",VLOOKUP($C1400,FinInt!$B$2:$Q$1308,16,0),VLOOKUP($C1400,NoAmpOC!$B$2:$T$988,19,0)))</f>
        <v>4353750</v>
      </c>
      <c r="H1400" s="5">
        <f t="shared" si="63"/>
        <v>4353750</v>
      </c>
      <c r="I1400" s="26" t="str">
        <f>IF($A1400="Ordenes de Compra",VLOOKUP($C1400,Autogestión!$B$2:$J$5090,9,0),IF($A1400="Financiamiento Internacional",VLOOKUP($C1400,FinInt!$B$2:$G$1555,6,0),"Legitimo Abono"))</f>
        <v>80-1021-OC21</v>
      </c>
      <c r="J1400" s="1" t="str">
        <f>IF($A1400="Ordenes de Compra",VLOOKUP($C1400,Autogestión!$B$2:$R$5090,17,0),IF($A1400="Financiamiento Internacional",VLOOKUP($C1400,FinInt!$B$2:$O$1508,14,0),VLOOKUP($C1400,NoAmpOC!$B$2:$R$988,17,0)))</f>
        <v>LABORATORIO VARIFARMA S.A.</v>
      </c>
      <c r="K1400" s="7" t="str">
        <f>DetalleExp!AP1400</f>
        <v>MWEIMAN</v>
      </c>
      <c r="L1400" s="7" t="str">
        <f>DetalleExp!AQ1400</f>
        <v>TESORERIA - Tesorería</v>
      </c>
      <c r="M1400" s="7" t="str">
        <f>DetalleExp!AR1400</f>
        <v>DCYT#MS - Dirección de contabilidad y tesorería</v>
      </c>
      <c r="N1400" s="7">
        <f>DetalleExp!AS1400</f>
        <v>44347</v>
      </c>
      <c r="O1400" s="27">
        <f ca="1">ROUNDUP(TODAY()-N1400,0)</f>
        <v>8</v>
      </c>
      <c r="P1400" s="27">
        <f ca="1">ROUNDUP(TODAY()-B1400,0)</f>
        <v>24</v>
      </c>
      <c r="Q1400" s="1" t="str">
        <f>IFERROR(IF(A1400="Ordenes de Compra",VLOOKUP($E1400,'Ordenes de Compra'!$A$2:$E$1712,5,0),"Sin OC"),"Sin dato")</f>
        <v>29.0.0.46.0</v>
      </c>
      <c r="R1400" s="28">
        <f>IFERROR(IF(A1400="Ordenes de Compra",VLOOKUP($I1400,'Ordenes de Compra'!$B$2:$E$1712,3,0),"Sin OC"),"Sin dato")</f>
        <v>15938237.4</v>
      </c>
      <c r="S1400" s="1" t="str">
        <f>VLOOKUP($U1400,'Tablas intermedias'!$C$1:$H$222,5,0)</f>
        <v>Tesorería</v>
      </c>
      <c r="T1400" s="29" t="str">
        <f t="shared" si="64"/>
        <v>OK</v>
      </c>
      <c r="U1400" s="30" t="str">
        <f t="shared" si="65"/>
        <v>MWEIMANTESORERIA - TesoreríaDCYT#MS - Dirección de contabilidad y tesorería</v>
      </c>
      <c r="V1400" s="1" t="str">
        <f>VLOOKUP(U1400,'Tablas intermedias'!$C$1:$H$222,6,0)</f>
        <v>No</v>
      </c>
      <c r="W1400" s="1" t="str">
        <f ca="1">IF(O1400&lt;30,"menos de 30 días","más de 30 días")</f>
        <v>menos de 30 días</v>
      </c>
    </row>
    <row r="1401" spans="1:23" ht="14.25" hidden="1" thickTop="1" thickBot="1" x14ac:dyDescent="0.25">
      <c r="A1401" s="17" t="str">
        <f>IF(DetalleExp!H1401='Tablas intermedias'!$A$2,"Ordenes de Compra",IF(DetalleExp!H1401='Tablas intermedias'!$A$3,"Financiamiento Internacional","Legítimo Abono"))</f>
        <v>Financiamiento Internacional</v>
      </c>
      <c r="B1401" s="7">
        <f>DetalleExp!E1401</f>
        <v>44332</v>
      </c>
      <c r="C1401" s="1" t="str">
        <f>DetalleExp!A1401</f>
        <v>EX-2021-43398672-APN-DAFYP#MS</v>
      </c>
      <c r="D1401" s="1" t="str">
        <f>IF(A1401="Ordenes de Compra",VLOOKUP(C1401,Autogestión!$B$2:$D$5090,3,0),IF(A1401="Legítimo Abono",VLOOKUP(C1401,NoAmpOC!$B$2:$H$988,7,0),"Factura"))</f>
        <v>Factura</v>
      </c>
      <c r="E1401" s="26">
        <f>IF(A1401="Ordenes de Compra",VLOOKUP($C1401,Autogestión!$B$2:$G$5090,6,0),IF(A1401="Financiamiento Internacional",VLOOKUP($C1401,FinInt!$B$2:$G$508,6,0),"Legítimo Abono"))</f>
        <v>0</v>
      </c>
      <c r="F1401" s="26" t="str">
        <f>IF($A1401="Ordenes de Compra","ARS",IF($A1401="Financiamiento Internacional",VLOOKUP($C1401,FinInt!$B$2:$Q$508,15,0),VLOOKUP($C1401,NoAmpOC!$B$2:$T$988,18,0)))</f>
        <v>ARS</v>
      </c>
      <c r="G1401" s="5">
        <f>IF($A1401="Ordenes de Compra",VLOOKUP($C1401,Autogestión!$B$2:$H$5090,7,0),IF($A1401="Financiamiento Internacional",VLOOKUP($C1401,FinInt!$B$2:$Q$1308,16,0),VLOOKUP($C1401,NoAmpOC!$B$2:$T$988,19,0)))</f>
        <v>3153260</v>
      </c>
      <c r="H1401" s="5">
        <f t="shared" si="63"/>
        <v>3153260</v>
      </c>
      <c r="I1401" s="26">
        <f>IF($A1401="Ordenes de Compra",VLOOKUP($C1401,Autogestión!$B$2:$J$5090,9,0),IF($A1401="Financiamiento Internacional",VLOOKUP($C1401,FinInt!$B$2:$G$1555,6,0),"Legitimo Abono"))</f>
        <v>0</v>
      </c>
      <c r="J1401" s="1" t="str">
        <f>IF($A1401="Ordenes de Compra",VLOOKUP($C1401,Autogestión!$B$2:$R$5090,17,0),IF($A1401="Financiamiento Internacional",VLOOKUP($C1401,FinInt!$B$2:$O$1508,14,0),VLOOKUP($C1401,NoAmpOC!$B$2:$R$988,17,0)))</f>
        <v>Deloitte &amp; Co. S.A.</v>
      </c>
      <c r="K1401" s="7" t="str">
        <f>DetalleExp!AP1401</f>
        <v>DAFYP#MS-ARCHIVO</v>
      </c>
      <c r="L1401" s="7" t="str">
        <f>DetalleExp!AQ1401</f>
        <v>ARCHIVO - Archivo</v>
      </c>
      <c r="M1401" s="7" t="str">
        <f>DetalleExp!AR1401</f>
        <v>DAFYP#MS - Dirección de administración financiera y presupuestaria</v>
      </c>
      <c r="N1401" s="7">
        <f>DetalleExp!AS1401</f>
        <v>44348</v>
      </c>
      <c r="O1401" s="27">
        <f ca="1">ROUNDUP(TODAY()-N1401,0)</f>
        <v>7</v>
      </c>
      <c r="P1401" s="27">
        <f ca="1">ROUNDUP(TODAY()-B1401,0)</f>
        <v>23</v>
      </c>
      <c r="Q1401" s="1" t="str">
        <f>IFERROR(IF(A1401="Ordenes de Compra",VLOOKUP($E1401,'Ordenes de Compra'!$A$2:$E$1712,5,0),"Sin OC"),"Sin dato")</f>
        <v>Sin OC</v>
      </c>
      <c r="R1401" s="28" t="str">
        <f>IFERROR(IF(A1401="Ordenes de Compra",VLOOKUP($I1401,'Ordenes de Compra'!$B$2:$E$1712,3,0),"Sin OC"),"Sin dato")</f>
        <v>Sin OC</v>
      </c>
      <c r="S1401" s="1" t="str">
        <f>VLOOKUP($U1401,'Tablas intermedias'!$C$1:$H$222,5,0)</f>
        <v>DGPFE</v>
      </c>
      <c r="T1401" s="29" t="str">
        <f t="shared" si="64"/>
        <v>OK</v>
      </c>
      <c r="U1401" s="30" t="str">
        <f t="shared" si="65"/>
        <v>DAFYP#MS-ARCHIVOARCHIVO - ArchivoDAFYP#MS - Dirección de administración financiera y presupuestaria</v>
      </c>
      <c r="V1401" s="1" t="str">
        <f>VLOOKUP(U1401,'Tablas intermedias'!$C$1:$H$222,6,0)</f>
        <v>No</v>
      </c>
      <c r="W1401" s="1" t="str">
        <f ca="1">IF(O1401&lt;30,"menos de 30 días","más de 30 días")</f>
        <v>menos de 30 días</v>
      </c>
    </row>
    <row r="1402" spans="1:23" ht="14.25" hidden="1" thickTop="1" thickBot="1" x14ac:dyDescent="0.25">
      <c r="A1402" s="17" t="str">
        <f>IF(DetalleExp!H1402='Tablas intermedias'!$A$2,"Ordenes de Compra",IF(DetalleExp!H1402='Tablas intermedias'!$A$3,"Financiamiento Internacional","Legítimo Abono"))</f>
        <v>Legítimo Abono</v>
      </c>
      <c r="B1402" s="7">
        <f>DetalleExp!E1402</f>
        <v>44333</v>
      </c>
      <c r="C1402" s="1" t="str">
        <f>DetalleExp!A1402</f>
        <v>EX-2021-43501644-APN-DD#MS</v>
      </c>
      <c r="D1402" s="1" t="str">
        <f>IF(A1402="Ordenes de Compra",VLOOKUP(C1402,Autogestión!$B$2:$D$5090,3,0),IF(A1402="Legítimo Abono",VLOOKUP(C1402,NoAmpOC!$B$2:$H$988,7,0),"Factura"))</f>
        <v>Factura B</v>
      </c>
      <c r="E1402" s="26" t="str">
        <f>IF(A1402="Ordenes de Compra",VLOOKUP($C1402,Autogestión!$B$2:$G$5090,6,0),IF(A1402="Financiamiento Internacional",VLOOKUP($C1402,FinInt!$B$2:$G$508,6,0),"Legítimo Abono"))</f>
        <v>Legítimo Abono</v>
      </c>
      <c r="F1402" s="26" t="str">
        <f>IF($A1402="Ordenes de Compra","ARS",IF($A1402="Financiamiento Internacional",VLOOKUP($C1402,FinInt!$B$2:$Q$508,15,0),VLOOKUP($C1402,NoAmpOC!$B$2:$T$988,18,0)))</f>
        <v>ARS</v>
      </c>
      <c r="G1402" s="5">
        <f>IF($A1402="Ordenes de Compra",VLOOKUP($C1402,Autogestión!$B$2:$H$5090,7,0),IF($A1402="Financiamiento Internacional",VLOOKUP($C1402,FinInt!$B$2:$Q$1308,16,0),VLOOKUP($C1402,NoAmpOC!$B$2:$T$988,19,0)))</f>
        <v>2175580</v>
      </c>
      <c r="H1402" s="5">
        <f t="shared" si="63"/>
        <v>2175580</v>
      </c>
      <c r="I1402" s="26" t="str">
        <f>IF($A1402="Ordenes de Compra",VLOOKUP($C1402,Autogestión!$B$2:$J$5090,9,0),IF($A1402="Financiamiento Internacional",VLOOKUP($C1402,FinInt!$B$2:$G$1555,6,0),"Legitimo Abono"))</f>
        <v>Legitimo Abono</v>
      </c>
      <c r="J1402" s="1" t="str">
        <f>IF($A1402="Ordenes de Compra",VLOOKUP($C1402,Autogestión!$B$2:$R$5090,17,0),IF($A1402="Financiamiento Internacional",VLOOKUP($C1402,FinInt!$B$2:$O$1508,14,0),VLOOKUP($C1402,NoAmpOC!$B$2:$R$988,17,0)))</f>
        <v>GLAXOSMITHKLINE ARGENTINA S.A.</v>
      </c>
      <c r="K1402" s="7" t="str">
        <f>DetalleExp!AP1402</f>
        <v>FARODRIGUEZ</v>
      </c>
      <c r="L1402" s="7" t="str">
        <f>DetalleExp!AQ1402</f>
        <v>DESPACHO - Despacho</v>
      </c>
      <c r="M1402" s="7" t="str">
        <f>DetalleExp!AR1402</f>
        <v>SSES#MS - Subsecretaría de estrategias sanitarias</v>
      </c>
      <c r="N1402" s="7">
        <f>DetalleExp!AS1402</f>
        <v>44333</v>
      </c>
      <c r="O1402" s="27">
        <f ca="1">ROUNDUP(TODAY()-N1402,0)</f>
        <v>22</v>
      </c>
      <c r="P1402" s="27">
        <f ca="1">ROUNDUP(TODAY()-B1402,0)</f>
        <v>22</v>
      </c>
      <c r="Q1402" s="1" t="str">
        <f>IFERROR(IF(A1402="Ordenes de Compra",VLOOKUP($E1402,'Ordenes de Compra'!$A$2:$E$1712,5,0),"Sin OC"),"Sin dato")</f>
        <v>Sin OC</v>
      </c>
      <c r="R1402" s="28" t="str">
        <f>IFERROR(IF(A1402="Ordenes de Compra",VLOOKUP($I1402,'Ordenes de Compra'!$B$2:$E$1712,3,0),"Sin OC"),"Sin dato")</f>
        <v>Sin OC</v>
      </c>
      <c r="S1402" s="1" t="str">
        <f>VLOOKUP($U1402,'Tablas intermedias'!$C$1:$H$222,5,0)</f>
        <v>Programa</v>
      </c>
      <c r="T1402" s="29" t="str">
        <f t="shared" si="64"/>
        <v>OK</v>
      </c>
      <c r="U1402" s="30" t="str">
        <f t="shared" si="65"/>
        <v>FARODRIGUEZDESPACHO - DespachoSSES#MS - Subsecretaría de estrategias sanitarias</v>
      </c>
      <c r="V1402" s="1" t="str">
        <f>VLOOKUP(U1402,'Tablas intermedias'!$C$1:$H$222,6,0)</f>
        <v>Si</v>
      </c>
      <c r="W1402" s="1" t="str">
        <f ca="1">IF(O1402&lt;30,"menos de 30 días","más de 30 días")</f>
        <v>menos de 30 días</v>
      </c>
    </row>
    <row r="1403" spans="1:23" ht="14.25" hidden="1" thickTop="1" thickBot="1" x14ac:dyDescent="0.25">
      <c r="A1403" s="17" t="str">
        <f>IF(DetalleExp!H1403='Tablas intermedias'!$A$2,"Ordenes de Compra",IF(DetalleExp!H1403='Tablas intermedias'!$A$3,"Financiamiento Internacional","Legítimo Abono"))</f>
        <v>Legítimo Abono</v>
      </c>
      <c r="B1403" s="7">
        <f>DetalleExp!E1403</f>
        <v>44333</v>
      </c>
      <c r="C1403" s="1" t="str">
        <f>DetalleExp!A1403</f>
        <v>EX-2021-43505821-APN-DD#MS</v>
      </c>
      <c r="D1403" s="1" t="str">
        <f>IF(A1403="Ordenes de Compra",VLOOKUP(C1403,Autogestión!$B$2:$D$5090,3,0),IF(A1403="Legítimo Abono",VLOOKUP(C1403,NoAmpOC!$B$2:$H$988,7,0),"Factura"))</f>
        <v>Factura B</v>
      </c>
      <c r="E1403" s="26" t="str">
        <f>IF(A1403="Ordenes de Compra",VLOOKUP($C1403,Autogestión!$B$2:$G$5090,6,0),IF(A1403="Financiamiento Internacional",VLOOKUP($C1403,FinInt!$B$2:$G$508,6,0),"Legítimo Abono"))</f>
        <v>Legítimo Abono</v>
      </c>
      <c r="F1403" s="26" t="str">
        <f>IF($A1403="Ordenes de Compra","ARS",IF($A1403="Financiamiento Internacional",VLOOKUP($C1403,FinInt!$B$2:$Q$508,15,0),VLOOKUP($C1403,NoAmpOC!$B$2:$T$988,18,0)))</f>
        <v>ARS</v>
      </c>
      <c r="G1403" s="5">
        <f>IF($A1403="Ordenes de Compra",VLOOKUP($C1403,Autogestión!$B$2:$H$5090,7,0),IF($A1403="Financiamiento Internacional",VLOOKUP($C1403,FinInt!$B$2:$Q$1308,16,0),VLOOKUP($C1403,NoAmpOC!$B$2:$T$988,19,0)))</f>
        <v>1575420</v>
      </c>
      <c r="H1403" s="5">
        <f t="shared" si="63"/>
        <v>1575420</v>
      </c>
      <c r="I1403" s="26" t="str">
        <f>IF($A1403="Ordenes de Compra",VLOOKUP($C1403,Autogestión!$B$2:$J$5090,9,0),IF($A1403="Financiamiento Internacional",VLOOKUP($C1403,FinInt!$B$2:$G$1555,6,0),"Legitimo Abono"))</f>
        <v>Legitimo Abono</v>
      </c>
      <c r="J1403" s="1" t="str">
        <f>IF($A1403="Ordenes de Compra",VLOOKUP($C1403,Autogestión!$B$2:$R$5090,17,0),IF($A1403="Financiamiento Internacional",VLOOKUP($C1403,FinInt!$B$2:$O$1508,14,0),VLOOKUP($C1403,NoAmpOC!$B$2:$R$988,17,0)))</f>
        <v>GLAXOSMITHKLINE ARGENTINA S.A.</v>
      </c>
      <c r="K1403" s="7" t="str">
        <f>DetalleExp!AP1403</f>
        <v>FARODRIGUEZ</v>
      </c>
      <c r="L1403" s="7" t="str">
        <f>DetalleExp!AQ1403</f>
        <v>DESPACHO - Despacho</v>
      </c>
      <c r="M1403" s="7" t="str">
        <f>DetalleExp!AR1403</f>
        <v>SSES#MS - Subsecretaría de estrategias sanitarias</v>
      </c>
      <c r="N1403" s="7">
        <f>DetalleExp!AS1403</f>
        <v>44333</v>
      </c>
      <c r="O1403" s="27">
        <f ca="1">ROUNDUP(TODAY()-N1403,0)</f>
        <v>22</v>
      </c>
      <c r="P1403" s="27">
        <f ca="1">ROUNDUP(TODAY()-B1403,0)</f>
        <v>22</v>
      </c>
      <c r="Q1403" s="1" t="str">
        <f>IFERROR(IF(A1403="Ordenes de Compra",VLOOKUP($E1403,'Ordenes de Compra'!$A$2:$E$1712,5,0),"Sin OC"),"Sin dato")</f>
        <v>Sin OC</v>
      </c>
      <c r="R1403" s="28" t="str">
        <f>IFERROR(IF(A1403="Ordenes de Compra",VLOOKUP($I1403,'Ordenes de Compra'!$B$2:$E$1712,3,0),"Sin OC"),"Sin dato")</f>
        <v>Sin OC</v>
      </c>
      <c r="S1403" s="1" t="str">
        <f>VLOOKUP($U1403,'Tablas intermedias'!$C$1:$H$222,5,0)</f>
        <v>Programa</v>
      </c>
      <c r="T1403" s="29" t="str">
        <f t="shared" si="64"/>
        <v>OK</v>
      </c>
      <c r="U1403" s="30" t="str">
        <f t="shared" si="65"/>
        <v>FARODRIGUEZDESPACHO - DespachoSSES#MS - Subsecretaría de estrategias sanitarias</v>
      </c>
      <c r="V1403" s="1" t="str">
        <f>VLOOKUP(U1403,'Tablas intermedias'!$C$1:$H$222,6,0)</f>
        <v>Si</v>
      </c>
      <c r="W1403" s="1" t="str">
        <f ca="1">IF(O1403&lt;30,"menos de 30 días","más de 30 días")</f>
        <v>menos de 30 días</v>
      </c>
    </row>
    <row r="1404" spans="1:23" ht="14.25" hidden="1" thickTop="1" thickBot="1" x14ac:dyDescent="0.25">
      <c r="A1404" s="17" t="str">
        <f>IF(DetalleExp!H1404='Tablas intermedias'!$A$2,"Ordenes de Compra",IF(DetalleExp!H1404='Tablas intermedias'!$A$3,"Financiamiento Internacional","Legítimo Abono"))</f>
        <v>Legítimo Abono</v>
      </c>
      <c r="B1404" s="7">
        <f>DetalleExp!E1404</f>
        <v>44333</v>
      </c>
      <c r="C1404" s="1" t="str">
        <f>DetalleExp!A1404</f>
        <v>EX-2021-43510075-APN-DD#MS</v>
      </c>
      <c r="D1404" s="1" t="str">
        <f>IF(A1404="Ordenes de Compra",VLOOKUP(C1404,Autogestión!$B$2:$D$5090,3,0),IF(A1404="Legítimo Abono",VLOOKUP(C1404,NoAmpOC!$B$2:$H$988,7,0),"Factura"))</f>
        <v>Factura B</v>
      </c>
      <c r="E1404" s="26" t="str">
        <f>IF(A1404="Ordenes de Compra",VLOOKUP($C1404,Autogestión!$B$2:$G$5090,6,0),IF(A1404="Financiamiento Internacional",VLOOKUP($C1404,FinInt!$B$2:$G$508,6,0),"Legítimo Abono"))</f>
        <v>Legítimo Abono</v>
      </c>
      <c r="F1404" s="26" t="str">
        <f>IF($A1404="Ordenes de Compra","ARS",IF($A1404="Financiamiento Internacional",VLOOKUP($C1404,FinInt!$B$2:$Q$508,15,0),VLOOKUP($C1404,NoAmpOC!$B$2:$T$988,18,0)))</f>
        <v>ARS</v>
      </c>
      <c r="G1404" s="5">
        <f>IF($A1404="Ordenes de Compra",VLOOKUP($C1404,Autogestión!$B$2:$H$5090,7,0),IF($A1404="Financiamiento Internacional",VLOOKUP($C1404,FinInt!$B$2:$Q$1308,16,0),VLOOKUP($C1404,NoAmpOC!$B$2:$T$988,19,0)))</f>
        <v>2175580</v>
      </c>
      <c r="H1404" s="5">
        <f t="shared" si="63"/>
        <v>2175580</v>
      </c>
      <c r="I1404" s="26" t="str">
        <f>IF($A1404="Ordenes de Compra",VLOOKUP($C1404,Autogestión!$B$2:$J$5090,9,0),IF($A1404="Financiamiento Internacional",VLOOKUP($C1404,FinInt!$B$2:$G$1555,6,0),"Legitimo Abono"))</f>
        <v>Legitimo Abono</v>
      </c>
      <c r="J1404" s="1" t="str">
        <f>IF($A1404="Ordenes de Compra",VLOOKUP($C1404,Autogestión!$B$2:$R$5090,17,0),IF($A1404="Financiamiento Internacional",VLOOKUP($C1404,FinInt!$B$2:$O$1508,14,0),VLOOKUP($C1404,NoAmpOC!$B$2:$R$988,17,0)))</f>
        <v>GLAXOSMITHKLINE ARGENTINA S.A.</v>
      </c>
      <c r="K1404" s="7" t="str">
        <f>DetalleExp!AP1404</f>
        <v>FARODRIGUEZ</v>
      </c>
      <c r="L1404" s="7" t="str">
        <f>DetalleExp!AQ1404</f>
        <v>DESPACHO - Despacho</v>
      </c>
      <c r="M1404" s="7" t="str">
        <f>DetalleExp!AR1404</f>
        <v>SSES#MS - Subsecretaría de estrategias sanitarias</v>
      </c>
      <c r="N1404" s="7">
        <f>DetalleExp!AS1404</f>
        <v>44333</v>
      </c>
      <c r="O1404" s="27">
        <f ca="1">ROUNDUP(TODAY()-N1404,0)</f>
        <v>22</v>
      </c>
      <c r="P1404" s="27">
        <f ca="1">ROUNDUP(TODAY()-B1404,0)</f>
        <v>22</v>
      </c>
      <c r="Q1404" s="1" t="str">
        <f>IFERROR(IF(A1404="Ordenes de Compra",VLOOKUP($E1404,'Ordenes de Compra'!$A$2:$E$1712,5,0),"Sin OC"),"Sin dato")</f>
        <v>Sin OC</v>
      </c>
      <c r="R1404" s="28" t="str">
        <f>IFERROR(IF(A1404="Ordenes de Compra",VLOOKUP($I1404,'Ordenes de Compra'!$B$2:$E$1712,3,0),"Sin OC"),"Sin dato")</f>
        <v>Sin OC</v>
      </c>
      <c r="S1404" s="1" t="str">
        <f>VLOOKUP($U1404,'Tablas intermedias'!$C$1:$H$222,5,0)</f>
        <v>Programa</v>
      </c>
      <c r="T1404" s="29" t="str">
        <f t="shared" si="64"/>
        <v>OK</v>
      </c>
      <c r="U1404" s="30" t="str">
        <f t="shared" si="65"/>
        <v>FARODRIGUEZDESPACHO - DespachoSSES#MS - Subsecretaría de estrategias sanitarias</v>
      </c>
      <c r="V1404" s="1" t="str">
        <f>VLOOKUP(U1404,'Tablas intermedias'!$C$1:$H$222,6,0)</f>
        <v>Si</v>
      </c>
      <c r="W1404" s="1" t="str">
        <f ca="1">IF(O1404&lt;30,"menos de 30 días","más de 30 días")</f>
        <v>menos de 30 días</v>
      </c>
    </row>
    <row r="1405" spans="1:23" ht="14.25" hidden="1" thickTop="1" thickBot="1" x14ac:dyDescent="0.25">
      <c r="A1405" s="17" t="str">
        <f>IF(DetalleExp!H1405='Tablas intermedias'!$A$2,"Ordenes de Compra",IF(DetalleExp!H1405='Tablas intermedias'!$A$3,"Financiamiento Internacional","Legítimo Abono"))</f>
        <v>Legítimo Abono</v>
      </c>
      <c r="B1405" s="7">
        <f>DetalleExp!E1405</f>
        <v>44333</v>
      </c>
      <c r="C1405" s="1" t="str">
        <f>DetalleExp!A1405</f>
        <v>EX-2021-43520889-APN-DD#MS</v>
      </c>
      <c r="D1405" s="1" t="str">
        <f>IF(A1405="Ordenes de Compra",VLOOKUP(C1405,Autogestión!$B$2:$D$5090,3,0),IF(A1405="Legítimo Abono",VLOOKUP(C1405,NoAmpOC!$B$2:$H$988,7,0),"Factura"))</f>
        <v>Factura B</v>
      </c>
      <c r="E1405" s="26" t="str">
        <f>IF(A1405="Ordenes de Compra",VLOOKUP($C1405,Autogestión!$B$2:$G$5090,6,0),IF(A1405="Financiamiento Internacional",VLOOKUP($C1405,FinInt!$B$2:$G$508,6,0),"Legítimo Abono"))</f>
        <v>Legítimo Abono</v>
      </c>
      <c r="F1405" s="26" t="str">
        <f>IF($A1405="Ordenes de Compra","ARS",IF($A1405="Financiamiento Internacional",VLOOKUP($C1405,FinInt!$B$2:$Q$508,15,0),VLOOKUP($C1405,NoAmpOC!$B$2:$T$988,18,0)))</f>
        <v>ARS</v>
      </c>
      <c r="G1405" s="5">
        <f>IF($A1405="Ordenes de Compra",VLOOKUP($C1405,Autogestión!$B$2:$H$5090,7,0),IF($A1405="Financiamiento Internacional",VLOOKUP($C1405,FinInt!$B$2:$Q$1308,16,0),VLOOKUP($C1405,NoAmpOC!$B$2:$T$988,19,0)))</f>
        <v>22999.99</v>
      </c>
      <c r="H1405" s="5">
        <f t="shared" si="63"/>
        <v>22999.99</v>
      </c>
      <c r="I1405" s="26" t="str">
        <f>IF($A1405="Ordenes de Compra",VLOOKUP($C1405,Autogestión!$B$2:$J$5090,9,0),IF($A1405="Financiamiento Internacional",VLOOKUP($C1405,FinInt!$B$2:$G$1555,6,0),"Legitimo Abono"))</f>
        <v>Legitimo Abono</v>
      </c>
      <c r="J1405" s="1" t="str">
        <f>IF($A1405="Ordenes de Compra",VLOOKUP($C1405,Autogestión!$B$2:$R$5090,17,0),IF($A1405="Financiamiento Internacional",VLOOKUP($C1405,FinInt!$B$2:$O$1508,14,0),VLOOKUP($C1405,NoAmpOC!$B$2:$R$988,17,0)))</f>
        <v>EXTERNAL MARKET SRL</v>
      </c>
      <c r="K1405" s="7" t="str">
        <f>DetalleExp!AP1405</f>
        <v>RUYVALDOVINOS</v>
      </c>
      <c r="L1405" s="7" t="str">
        <f>DetalleExp!AQ1405</f>
        <v>DESPACHO_DGA - Despacho - dirección general de administración</v>
      </c>
      <c r="M1405" s="7" t="str">
        <f>DetalleExp!AR1405</f>
        <v>DGA#MS - Dirección general de administración</v>
      </c>
      <c r="N1405" s="7">
        <f>DetalleExp!AS1405</f>
        <v>44337</v>
      </c>
      <c r="O1405" s="27">
        <f ca="1">ROUNDUP(TODAY()-N1405,0)</f>
        <v>18</v>
      </c>
      <c r="P1405" s="27">
        <f ca="1">ROUNDUP(TODAY()-B1405,0)</f>
        <v>22</v>
      </c>
      <c r="Q1405" s="1" t="str">
        <f>IFERROR(IF(A1405="Ordenes de Compra",VLOOKUP($E1405,'Ordenes de Compra'!$A$2:$E$1712,5,0),"Sin OC"),"Sin dato")</f>
        <v>Sin OC</v>
      </c>
      <c r="R1405" s="28" t="str">
        <f>IFERROR(IF(A1405="Ordenes de Compra",VLOOKUP($I1405,'Ordenes de Compra'!$B$2:$E$1712,3,0),"Sin OC"),"Sin dato")</f>
        <v>Sin OC</v>
      </c>
      <c r="S1405" s="1" t="str">
        <f>VLOOKUP($U1405,'Tablas intermedias'!$C$1:$H$222,5,0)</f>
        <v>DGA</v>
      </c>
      <c r="T1405" s="29" t="str">
        <f t="shared" si="64"/>
        <v>OK</v>
      </c>
      <c r="U1405" s="30" t="str">
        <f t="shared" si="65"/>
        <v>RUYVALDOVINOSDESPACHO_DGA - Despacho - dirección general de administraciónDGA#MS - Dirección general de administración</v>
      </c>
      <c r="V1405" s="1" t="str">
        <f>VLOOKUP(U1405,'Tablas intermedias'!$C$1:$H$222,6,0)</f>
        <v>Si</v>
      </c>
      <c r="W1405" s="1" t="str">
        <f ca="1">IF(O1405&lt;30,"menos de 30 días","más de 30 días")</f>
        <v>menos de 30 días</v>
      </c>
    </row>
    <row r="1406" spans="1:23" ht="14.25" hidden="1" thickTop="1" thickBot="1" x14ac:dyDescent="0.25">
      <c r="A1406" s="17" t="str">
        <f>IF(DetalleExp!H1406='Tablas intermedias'!$A$2,"Ordenes de Compra",IF(DetalleExp!H1406='Tablas intermedias'!$A$3,"Financiamiento Internacional","Legítimo Abono"))</f>
        <v>Legítimo Abono</v>
      </c>
      <c r="B1406" s="7">
        <f>DetalleExp!E1406</f>
        <v>44333</v>
      </c>
      <c r="C1406" s="1" t="str">
        <f>DetalleExp!A1406</f>
        <v>EX-2021-43584196-APN-DD#MS</v>
      </c>
      <c r="D1406" s="1" t="str">
        <f>IF(A1406="Ordenes de Compra",VLOOKUP(C1406,Autogestión!$B$2:$D$5090,3,0),IF(A1406="Legítimo Abono",VLOOKUP(C1406,NoAmpOC!$B$2:$H$988,7,0),"Factura"))</f>
        <v>Factura B</v>
      </c>
      <c r="E1406" s="26" t="str">
        <f>IF(A1406="Ordenes de Compra",VLOOKUP($C1406,Autogestión!$B$2:$G$5090,6,0),IF(A1406="Financiamiento Internacional",VLOOKUP($C1406,FinInt!$B$2:$G$508,6,0),"Legítimo Abono"))</f>
        <v>Legítimo Abono</v>
      </c>
      <c r="F1406" s="26" t="str">
        <f>IF($A1406="Ordenes de Compra","ARS",IF($A1406="Financiamiento Internacional",VLOOKUP($C1406,FinInt!$B$2:$Q$508,15,0),VLOOKUP($C1406,NoAmpOC!$B$2:$T$988,18,0)))</f>
        <v>ARS</v>
      </c>
      <c r="G1406" s="5">
        <f>IF($A1406="Ordenes de Compra",VLOOKUP($C1406,Autogestión!$B$2:$H$5090,7,0),IF($A1406="Financiamiento Internacional",VLOOKUP($C1406,FinInt!$B$2:$Q$1308,16,0),VLOOKUP($C1406,NoAmpOC!$B$2:$T$988,19,0)))</f>
        <v>6655</v>
      </c>
      <c r="H1406" s="5">
        <f t="shared" si="63"/>
        <v>6655</v>
      </c>
      <c r="I1406" s="26" t="str">
        <f>IF($A1406="Ordenes de Compra",VLOOKUP($C1406,Autogestión!$B$2:$J$5090,9,0),IF($A1406="Financiamiento Internacional",VLOOKUP($C1406,FinInt!$B$2:$G$1555,6,0),"Legitimo Abono"))</f>
        <v>Legitimo Abono</v>
      </c>
      <c r="J1406" s="1" t="str">
        <f>IF($A1406="Ordenes de Compra",VLOOKUP($C1406,Autogestión!$B$2:$R$5090,17,0),IF($A1406="Financiamiento Internacional",VLOOKUP($C1406,FinInt!$B$2:$O$1508,14,0),VLOOKUP($C1406,NoAmpOC!$B$2:$R$988,17,0)))</f>
        <v>EXTERNAL MARKET SRL</v>
      </c>
      <c r="K1406" s="7" t="str">
        <f>DetalleExp!AP1406</f>
        <v>RUYVALDOVINOS</v>
      </c>
      <c r="L1406" s="7" t="str">
        <f>DetalleExp!AQ1406</f>
        <v>DESPACHO_DGA - Despacho - dirección general de administración</v>
      </c>
      <c r="M1406" s="7" t="str">
        <f>DetalleExp!AR1406</f>
        <v>DGA#MS - Dirección general de administración</v>
      </c>
      <c r="N1406" s="7">
        <f>DetalleExp!AS1406</f>
        <v>44337</v>
      </c>
      <c r="O1406" s="27">
        <f ca="1">ROUNDUP(TODAY()-N1406,0)</f>
        <v>18</v>
      </c>
      <c r="P1406" s="27">
        <f ca="1">ROUNDUP(TODAY()-B1406,0)</f>
        <v>22</v>
      </c>
      <c r="Q1406" s="1" t="str">
        <f>IFERROR(IF(A1406="Ordenes de Compra",VLOOKUP($E1406,'Ordenes de Compra'!$A$2:$E$1712,5,0),"Sin OC"),"Sin dato")</f>
        <v>Sin OC</v>
      </c>
      <c r="R1406" s="28" t="str">
        <f>IFERROR(IF(A1406="Ordenes de Compra",VLOOKUP($I1406,'Ordenes de Compra'!$B$2:$E$1712,3,0),"Sin OC"),"Sin dato")</f>
        <v>Sin OC</v>
      </c>
      <c r="S1406" s="1" t="str">
        <f>VLOOKUP($U1406,'Tablas intermedias'!$C$1:$H$222,5,0)</f>
        <v>DGA</v>
      </c>
      <c r="T1406" s="29" t="str">
        <f t="shared" si="64"/>
        <v>OK</v>
      </c>
      <c r="U1406" s="30" t="str">
        <f t="shared" si="65"/>
        <v>RUYVALDOVINOSDESPACHO_DGA - Despacho - dirección general de administraciónDGA#MS - Dirección general de administración</v>
      </c>
      <c r="V1406" s="1" t="str">
        <f>VLOOKUP(U1406,'Tablas intermedias'!$C$1:$H$222,6,0)</f>
        <v>Si</v>
      </c>
      <c r="W1406" s="1" t="str">
        <f ca="1">IF(O1406&lt;30,"menos de 30 días","más de 30 días")</f>
        <v>menos de 30 días</v>
      </c>
    </row>
    <row r="1407" spans="1:23" ht="14.25" hidden="1" thickTop="1" thickBot="1" x14ac:dyDescent="0.25">
      <c r="A1407" s="17" t="str">
        <f>IF(DetalleExp!H1407='Tablas intermedias'!$A$2,"Ordenes de Compra",IF(DetalleExp!H1407='Tablas intermedias'!$A$3,"Financiamiento Internacional","Legítimo Abono"))</f>
        <v>Legítimo Abono</v>
      </c>
      <c r="B1407" s="7">
        <f>DetalleExp!E1407</f>
        <v>44333</v>
      </c>
      <c r="C1407" s="1" t="str">
        <f>DetalleExp!A1407</f>
        <v>EX-2021-43675659-APN-DD#MS</v>
      </c>
      <c r="D1407" s="1" t="str">
        <f>IF(A1407="Ordenes de Compra",VLOOKUP(C1407,Autogestión!$B$2:$D$5090,3,0),IF(A1407="Legítimo Abono",VLOOKUP(C1407,NoAmpOC!$B$2:$H$988,7,0),"Factura"))</f>
        <v>Factura B</v>
      </c>
      <c r="E1407" s="26" t="str">
        <f>IF(A1407="Ordenes de Compra",VLOOKUP($C1407,Autogestión!$B$2:$G$5090,6,0),IF(A1407="Financiamiento Internacional",VLOOKUP($C1407,FinInt!$B$2:$G$508,6,0),"Legítimo Abono"))</f>
        <v>Legítimo Abono</v>
      </c>
      <c r="F1407" s="26" t="str">
        <f>IF($A1407="Ordenes de Compra","ARS",IF($A1407="Financiamiento Internacional",VLOOKUP($C1407,FinInt!$B$2:$Q$508,15,0),VLOOKUP($C1407,NoAmpOC!$B$2:$T$988,18,0)))</f>
        <v>ARS</v>
      </c>
      <c r="G1407" s="5">
        <f>IF($A1407="Ordenes de Compra",VLOOKUP($C1407,Autogestión!$B$2:$H$5090,7,0),IF($A1407="Financiamiento Internacional",VLOOKUP($C1407,FinInt!$B$2:$Q$1308,16,0),VLOOKUP($C1407,NoAmpOC!$B$2:$T$988,19,0)))</f>
        <v>22463.89</v>
      </c>
      <c r="H1407" s="5">
        <f t="shared" si="63"/>
        <v>22463.89</v>
      </c>
      <c r="I1407" s="26" t="str">
        <f>IF($A1407="Ordenes de Compra",VLOOKUP($C1407,Autogestión!$B$2:$J$5090,9,0),IF($A1407="Financiamiento Internacional",VLOOKUP($C1407,FinInt!$B$2:$G$1555,6,0),"Legitimo Abono"))</f>
        <v>Legitimo Abono</v>
      </c>
      <c r="J1407" s="1" t="str">
        <f>IF($A1407="Ordenes de Compra",VLOOKUP($C1407,Autogestión!$B$2:$R$5090,17,0),IF($A1407="Financiamiento Internacional",VLOOKUP($C1407,FinInt!$B$2:$O$1508,14,0),VLOOKUP($C1407,NoAmpOC!$B$2:$R$988,17,0)))</f>
        <v>TELEFONICA DE ARGENTINA</v>
      </c>
      <c r="K1407" s="7" t="str">
        <f>DetalleExp!AP1407</f>
        <v>DTIYC#MS-PVD</v>
      </c>
      <c r="L1407" s="7" t="str">
        <f>DetalleExp!AQ1407</f>
        <v>PVD - Privada</v>
      </c>
      <c r="M1407" s="7" t="str">
        <f>DetalleExp!AR1407</f>
        <v>DTIYC#MS - Dirección de tecnologías de la información y de las comunicaciones</v>
      </c>
      <c r="N1407" s="7">
        <f>DetalleExp!AS1407</f>
        <v>44333</v>
      </c>
      <c r="O1407" s="27">
        <f ca="1">ROUNDUP(TODAY()-N1407,0)</f>
        <v>22</v>
      </c>
      <c r="P1407" s="27">
        <f ca="1">ROUNDUP(TODAY()-B1407,0)</f>
        <v>22</v>
      </c>
      <c r="Q1407" s="1" t="str">
        <f>IFERROR(IF(A1407="Ordenes de Compra",VLOOKUP($E1407,'Ordenes de Compra'!$A$2:$E$1712,5,0),"Sin OC"),"Sin dato")</f>
        <v>Sin OC</v>
      </c>
      <c r="R1407" s="28" t="str">
        <f>IFERROR(IF(A1407="Ordenes de Compra",VLOOKUP($I1407,'Ordenes de Compra'!$B$2:$E$1712,3,0),"Sin OC"),"Sin dato")</f>
        <v>Sin OC</v>
      </c>
      <c r="S1407" s="1" t="str">
        <f>VLOOKUP($U1407,'Tablas intermedias'!$C$1:$H$222,5,0)</f>
        <v>Programa</v>
      </c>
      <c r="T1407" s="29" t="str">
        <f t="shared" si="64"/>
        <v>OK</v>
      </c>
      <c r="U1407" s="30" t="str">
        <f t="shared" si="65"/>
        <v>DTIYC#MS-PVDPVD - PrivadaDTIYC#MS - Dirección de tecnologías de la información y de las comunicaciones</v>
      </c>
      <c r="V1407" s="1" t="str">
        <f>VLOOKUP(U1407,'Tablas intermedias'!$C$1:$H$222,6,0)</f>
        <v>Si</v>
      </c>
      <c r="W1407" s="1" t="str">
        <f ca="1">IF(O1407&lt;30,"menos de 30 días","más de 30 días")</f>
        <v>menos de 30 días</v>
      </c>
    </row>
    <row r="1408" spans="1:23" ht="14.25" hidden="1" thickTop="1" thickBot="1" x14ac:dyDescent="0.25">
      <c r="A1408" s="17" t="str">
        <f>IF(DetalleExp!H1408='Tablas intermedias'!$A$2,"Ordenes de Compra",IF(DetalleExp!H1408='Tablas intermedias'!$A$3,"Financiamiento Internacional","Legítimo Abono"))</f>
        <v>Legítimo Abono</v>
      </c>
      <c r="B1408" s="7">
        <f>DetalleExp!E1408</f>
        <v>44333</v>
      </c>
      <c r="C1408" s="1" t="str">
        <f>DetalleExp!A1408</f>
        <v>EX-2021-43677463-APN-DD#MS</v>
      </c>
      <c r="D1408" s="1" t="str">
        <f>IF(A1408="Ordenes de Compra",VLOOKUP(C1408,Autogestión!$B$2:$D$5090,3,0),IF(A1408="Legítimo Abono",VLOOKUP(C1408,NoAmpOC!$B$2:$H$988,7,0),"Factura"))</f>
        <v>Factura B</v>
      </c>
      <c r="E1408" s="26" t="str">
        <f>IF(A1408="Ordenes de Compra",VLOOKUP($C1408,Autogestión!$B$2:$G$5090,6,0),IF(A1408="Financiamiento Internacional",VLOOKUP($C1408,FinInt!$B$2:$G$508,6,0),"Legítimo Abono"))</f>
        <v>Legítimo Abono</v>
      </c>
      <c r="F1408" s="26" t="str">
        <f>IF($A1408="Ordenes de Compra","ARS",IF($A1408="Financiamiento Internacional",VLOOKUP($C1408,FinInt!$B$2:$Q$508,15,0),VLOOKUP($C1408,NoAmpOC!$B$2:$T$988,18,0)))</f>
        <v>ARS</v>
      </c>
      <c r="G1408" s="5">
        <f>IF($A1408="Ordenes de Compra",VLOOKUP($C1408,Autogestión!$B$2:$H$5090,7,0),IF($A1408="Financiamiento Internacional",VLOOKUP($C1408,FinInt!$B$2:$Q$1308,16,0),VLOOKUP($C1408,NoAmpOC!$B$2:$T$988,19,0)))</f>
        <v>50189.59</v>
      </c>
      <c r="H1408" s="5">
        <f t="shared" si="63"/>
        <v>50189.59</v>
      </c>
      <c r="I1408" s="26" t="str">
        <f>IF($A1408="Ordenes de Compra",VLOOKUP($C1408,Autogestión!$B$2:$J$5090,9,0),IF($A1408="Financiamiento Internacional",VLOOKUP($C1408,FinInt!$B$2:$G$1555,6,0),"Legitimo Abono"))</f>
        <v>Legitimo Abono</v>
      </c>
      <c r="J1408" s="1" t="str">
        <f>IF($A1408="Ordenes de Compra",VLOOKUP($C1408,Autogestión!$B$2:$R$5090,17,0),IF($A1408="Financiamiento Internacional",VLOOKUP($C1408,FinInt!$B$2:$O$1508,14,0),VLOOKUP($C1408,NoAmpOC!$B$2:$R$988,17,0)))</f>
        <v>TELEFONICA DE ARGENTINA</v>
      </c>
      <c r="K1408" s="7" t="str">
        <f>DetalleExp!AP1408</f>
        <v>DTIYC#MS-PVD</v>
      </c>
      <c r="L1408" s="7" t="str">
        <f>DetalleExp!AQ1408</f>
        <v>PVD - Privada</v>
      </c>
      <c r="M1408" s="7" t="str">
        <f>DetalleExp!AR1408</f>
        <v>DTIYC#MS - Dirección de tecnologías de la información y de las comunicaciones</v>
      </c>
      <c r="N1408" s="7">
        <f>DetalleExp!AS1408</f>
        <v>44333</v>
      </c>
      <c r="O1408" s="27">
        <f ca="1">ROUNDUP(TODAY()-N1408,0)</f>
        <v>22</v>
      </c>
      <c r="P1408" s="27">
        <f ca="1">ROUNDUP(TODAY()-B1408,0)</f>
        <v>22</v>
      </c>
      <c r="Q1408" s="1" t="str">
        <f>IFERROR(IF(A1408="Ordenes de Compra",VLOOKUP($E1408,'Ordenes de Compra'!$A$2:$E$1712,5,0),"Sin OC"),"Sin dato")</f>
        <v>Sin OC</v>
      </c>
      <c r="R1408" s="28" t="str">
        <f>IFERROR(IF(A1408="Ordenes de Compra",VLOOKUP($I1408,'Ordenes de Compra'!$B$2:$E$1712,3,0),"Sin OC"),"Sin dato")</f>
        <v>Sin OC</v>
      </c>
      <c r="S1408" s="1" t="str">
        <f>VLOOKUP($U1408,'Tablas intermedias'!$C$1:$H$222,5,0)</f>
        <v>Programa</v>
      </c>
      <c r="T1408" s="29" t="str">
        <f t="shared" si="64"/>
        <v>OK</v>
      </c>
      <c r="U1408" s="30" t="str">
        <f t="shared" si="65"/>
        <v>DTIYC#MS-PVDPVD - PrivadaDTIYC#MS - Dirección de tecnologías de la información y de las comunicaciones</v>
      </c>
      <c r="V1408" s="1" t="str">
        <f>VLOOKUP(U1408,'Tablas intermedias'!$C$1:$H$222,6,0)</f>
        <v>Si</v>
      </c>
      <c r="W1408" s="1" t="str">
        <f ca="1">IF(O1408&lt;30,"menos de 30 días","más de 30 días")</f>
        <v>menos de 30 días</v>
      </c>
    </row>
    <row r="1409" spans="1:23" ht="14.25" hidden="1" thickTop="1" thickBot="1" x14ac:dyDescent="0.25">
      <c r="A1409" s="17" t="str">
        <f>IF(DetalleExp!H1409='Tablas intermedias'!$A$2,"Ordenes de Compra",IF(DetalleExp!H1409='Tablas intermedias'!$A$3,"Financiamiento Internacional","Legítimo Abono"))</f>
        <v>Legítimo Abono</v>
      </c>
      <c r="B1409" s="7">
        <f>DetalleExp!E1409</f>
        <v>44333</v>
      </c>
      <c r="C1409" s="1" t="str">
        <f>DetalleExp!A1409</f>
        <v>EX-2021-43680538-APN-DD#MS</v>
      </c>
      <c r="D1409" s="1" t="str">
        <f>IF(A1409="Ordenes de Compra",VLOOKUP(C1409,Autogestión!$B$2:$D$5090,3,0),IF(A1409="Legítimo Abono",VLOOKUP(C1409,NoAmpOC!$B$2:$H$988,7,0),"Factura"))</f>
        <v>Factura B</v>
      </c>
      <c r="E1409" s="26" t="str">
        <f>IF(A1409="Ordenes de Compra",VLOOKUP($C1409,Autogestión!$B$2:$G$5090,6,0),IF(A1409="Financiamiento Internacional",VLOOKUP($C1409,FinInt!$B$2:$G$508,6,0),"Legítimo Abono"))</f>
        <v>Legítimo Abono</v>
      </c>
      <c r="F1409" s="26" t="str">
        <f>IF($A1409="Ordenes de Compra","ARS",IF($A1409="Financiamiento Internacional",VLOOKUP($C1409,FinInt!$B$2:$Q$508,15,0),VLOOKUP($C1409,NoAmpOC!$B$2:$T$988,18,0)))</f>
        <v>ARS</v>
      </c>
      <c r="G1409" s="5">
        <f>IF($A1409="Ordenes de Compra",VLOOKUP($C1409,Autogestión!$B$2:$H$5090,7,0),IF($A1409="Financiamiento Internacional",VLOOKUP($C1409,FinInt!$B$2:$Q$1308,16,0),VLOOKUP($C1409,NoAmpOC!$B$2:$T$988,19,0)))</f>
        <v>605</v>
      </c>
      <c r="H1409" s="5">
        <f t="shared" si="63"/>
        <v>605</v>
      </c>
      <c r="I1409" s="26" t="str">
        <f>IF($A1409="Ordenes de Compra",VLOOKUP($C1409,Autogestión!$B$2:$J$5090,9,0),IF($A1409="Financiamiento Internacional",VLOOKUP($C1409,FinInt!$B$2:$G$1555,6,0),"Legitimo Abono"))</f>
        <v>Legitimo Abono</v>
      </c>
      <c r="J1409" s="1" t="str">
        <f>IF($A1409="Ordenes de Compra",VLOOKUP($C1409,Autogestión!$B$2:$R$5090,17,0),IF($A1409="Financiamiento Internacional",VLOOKUP($C1409,FinInt!$B$2:$O$1508,14,0),VLOOKUP($C1409,NoAmpOC!$B$2:$R$988,17,0)))</f>
        <v>TELEFONICA DE ARGENTINA</v>
      </c>
      <c r="K1409" s="7" t="str">
        <f>DetalleExp!AP1409</f>
        <v>PRICCIO</v>
      </c>
      <c r="L1409" s="7" t="str">
        <f>DetalleExp!AQ1409</f>
        <v>DESPACHO_DGA - Despacho - dirección general de administración</v>
      </c>
      <c r="M1409" s="7" t="str">
        <f>DetalleExp!AR1409</f>
        <v>DGA#MS - Dirección general de administración</v>
      </c>
      <c r="N1409" s="7">
        <f>DetalleExp!AS1409</f>
        <v>44337</v>
      </c>
      <c r="O1409" s="27">
        <f ca="1">ROUNDUP(TODAY()-N1409,0)</f>
        <v>18</v>
      </c>
      <c r="P1409" s="27">
        <f ca="1">ROUNDUP(TODAY()-B1409,0)</f>
        <v>22</v>
      </c>
      <c r="Q1409" s="1" t="str">
        <f>IFERROR(IF(A1409="Ordenes de Compra",VLOOKUP($E1409,'Ordenes de Compra'!$A$2:$E$1712,5,0),"Sin OC"),"Sin dato")</f>
        <v>Sin OC</v>
      </c>
      <c r="R1409" s="28" t="str">
        <f>IFERROR(IF(A1409="Ordenes de Compra",VLOOKUP($I1409,'Ordenes de Compra'!$B$2:$E$1712,3,0),"Sin OC"),"Sin dato")</f>
        <v>Sin OC</v>
      </c>
      <c r="S1409" s="1" t="str">
        <f>VLOOKUP($U1409,'Tablas intermedias'!$C$1:$H$222,5,0)</f>
        <v>DGA</v>
      </c>
      <c r="T1409" s="29" t="str">
        <f t="shared" si="64"/>
        <v>OK</v>
      </c>
      <c r="U1409" s="30" t="str">
        <f t="shared" si="65"/>
        <v>PRICCIODESPACHO_DGA - Despacho - dirección general de administraciónDGA#MS - Dirección general de administración</v>
      </c>
      <c r="V1409" s="1" t="str">
        <f>VLOOKUP(U1409,'Tablas intermedias'!$C$1:$H$222,6,0)</f>
        <v>Si</v>
      </c>
      <c r="W1409" s="1" t="str">
        <f ca="1">IF(O1409&lt;30,"menos de 30 días","más de 30 días")</f>
        <v>menos de 30 días</v>
      </c>
    </row>
    <row r="1410" spans="1:23" ht="14.25" hidden="1" thickTop="1" thickBot="1" x14ac:dyDescent="0.25">
      <c r="A1410" s="17" t="str">
        <f>IF(DetalleExp!H1410='Tablas intermedias'!$A$2,"Ordenes de Compra",IF(DetalleExp!H1410='Tablas intermedias'!$A$3,"Financiamiento Internacional","Legítimo Abono"))</f>
        <v>Legítimo Abono</v>
      </c>
      <c r="B1410" s="7">
        <f>DetalleExp!E1410</f>
        <v>44333</v>
      </c>
      <c r="C1410" s="1" t="str">
        <f>DetalleExp!A1410</f>
        <v>EX-2021-43683449-APN-DD#MS</v>
      </c>
      <c r="D1410" s="1" t="str">
        <f>IF(A1410="Ordenes de Compra",VLOOKUP(C1410,Autogestión!$B$2:$D$5090,3,0),IF(A1410="Legítimo Abono",VLOOKUP(C1410,NoAmpOC!$B$2:$H$988,7,0),"Factura"))</f>
        <v>Factura B</v>
      </c>
      <c r="E1410" s="26" t="str">
        <f>IF(A1410="Ordenes de Compra",VLOOKUP($C1410,Autogestión!$B$2:$G$5090,6,0),IF(A1410="Financiamiento Internacional",VLOOKUP($C1410,FinInt!$B$2:$G$508,6,0),"Legítimo Abono"))</f>
        <v>Legítimo Abono</v>
      </c>
      <c r="F1410" s="26" t="str">
        <f>IF($A1410="Ordenes de Compra","ARS",IF($A1410="Financiamiento Internacional",VLOOKUP($C1410,FinInt!$B$2:$Q$508,15,0),VLOOKUP($C1410,NoAmpOC!$B$2:$T$988,18,0)))</f>
        <v>ARS</v>
      </c>
      <c r="G1410" s="5">
        <f>IF($A1410="Ordenes de Compra",VLOOKUP($C1410,Autogestión!$B$2:$H$5090,7,0),IF($A1410="Financiamiento Internacional",VLOOKUP($C1410,FinInt!$B$2:$Q$1308,16,0),VLOOKUP($C1410,NoAmpOC!$B$2:$T$988,19,0)))</f>
        <v>103114.69</v>
      </c>
      <c r="H1410" s="5">
        <f t="shared" si="63"/>
        <v>103114.69</v>
      </c>
      <c r="I1410" s="26" t="str">
        <f>IF($A1410="Ordenes de Compra",VLOOKUP($C1410,Autogestión!$B$2:$J$5090,9,0),IF($A1410="Financiamiento Internacional",VLOOKUP($C1410,FinInt!$B$2:$G$1555,6,0),"Legitimo Abono"))</f>
        <v>Legitimo Abono</v>
      </c>
      <c r="J1410" s="1" t="str">
        <f>IF($A1410="Ordenes de Compra",VLOOKUP($C1410,Autogestión!$B$2:$R$5090,17,0),IF($A1410="Financiamiento Internacional",VLOOKUP($C1410,FinInt!$B$2:$O$1508,14,0),VLOOKUP($C1410,NoAmpOC!$B$2:$R$988,17,0)))</f>
        <v>TELEFONICA DE ARGENTINA</v>
      </c>
      <c r="K1410" s="7" t="str">
        <f>DetalleExp!AP1410</f>
        <v>VIGALLO</v>
      </c>
      <c r="L1410" s="7" t="str">
        <f>DetalleExp!AQ1410</f>
        <v>CONTAB_PPTO - Contabilidad de presupuesto</v>
      </c>
      <c r="M1410" s="7" t="str">
        <f>DetalleExp!AR1410</f>
        <v>DCYT#MS - Dirección de contabilidad y tesorería</v>
      </c>
      <c r="N1410" s="7">
        <f>DetalleExp!AS1410</f>
        <v>44350</v>
      </c>
      <c r="O1410" s="27">
        <f ca="1">ROUNDUP(TODAY()-N1410,0)</f>
        <v>5</v>
      </c>
      <c r="P1410" s="27">
        <f ca="1">ROUNDUP(TODAY()-B1410,0)</f>
        <v>22</v>
      </c>
      <c r="Q1410" s="1" t="str">
        <f>IFERROR(IF(A1410="Ordenes de Compra",VLOOKUP($E1410,'Ordenes de Compra'!$A$2:$E$1712,5,0),"Sin OC"),"Sin dato")</f>
        <v>Sin OC</v>
      </c>
      <c r="R1410" s="28" t="str">
        <f>IFERROR(IF(A1410="Ordenes de Compra",VLOOKUP($I1410,'Ordenes de Compra'!$B$2:$E$1712,3,0),"Sin OC"),"Sin dato")</f>
        <v>Sin OC</v>
      </c>
      <c r="S1410" s="1" t="str">
        <f>VLOOKUP($U1410,'Tablas intermedias'!$C$1:$H$222,5,0)</f>
        <v>Contabilidad</v>
      </c>
      <c r="T1410" s="29" t="str">
        <f t="shared" si="64"/>
        <v>OK</v>
      </c>
      <c r="U1410" s="30" t="str">
        <f t="shared" si="65"/>
        <v>VIGALLOCONTAB_PPTO - Contabilidad de presupuestoDCYT#MS - Dirección de contabilidad y tesorería</v>
      </c>
      <c r="V1410" s="1" t="str">
        <f>VLOOKUP(U1410,'Tablas intermedias'!$C$1:$H$222,6,0)</f>
        <v>Si</v>
      </c>
      <c r="W1410" s="1" t="str">
        <f ca="1">IF(O1410&lt;30,"menos de 30 días","más de 30 días")</f>
        <v>menos de 30 días</v>
      </c>
    </row>
    <row r="1411" spans="1:23" ht="14.25" hidden="1" thickTop="1" thickBot="1" x14ac:dyDescent="0.25">
      <c r="A1411" s="17" t="str">
        <f>IF(DetalleExp!H1411='Tablas intermedias'!$A$2,"Ordenes de Compra",IF(DetalleExp!H1411='Tablas intermedias'!$A$3,"Financiamiento Internacional","Legítimo Abono"))</f>
        <v>Legítimo Abono</v>
      </c>
      <c r="B1411" s="7">
        <f>DetalleExp!E1411</f>
        <v>44333</v>
      </c>
      <c r="C1411" s="1" t="str">
        <f>DetalleExp!A1411</f>
        <v>EX-2021-43685576-APN-DD#MS</v>
      </c>
      <c r="D1411" s="1" t="str">
        <f>IF(A1411="Ordenes de Compra",VLOOKUP(C1411,Autogestión!$B$2:$D$5090,3,0),IF(A1411="Legítimo Abono",VLOOKUP(C1411,NoAmpOC!$B$2:$H$988,7,0),"Factura"))</f>
        <v>Factura B</v>
      </c>
      <c r="E1411" s="26" t="str">
        <f>IF(A1411="Ordenes de Compra",VLOOKUP($C1411,Autogestión!$B$2:$G$5090,6,0),IF(A1411="Financiamiento Internacional",VLOOKUP($C1411,FinInt!$B$2:$G$508,6,0),"Legítimo Abono"))</f>
        <v>Legítimo Abono</v>
      </c>
      <c r="F1411" s="26" t="str">
        <f>IF($A1411="Ordenes de Compra","ARS",IF($A1411="Financiamiento Internacional",VLOOKUP($C1411,FinInt!$B$2:$Q$508,15,0),VLOOKUP($C1411,NoAmpOC!$B$2:$T$988,18,0)))</f>
        <v>ARS</v>
      </c>
      <c r="G1411" s="5">
        <f>IF($A1411="Ordenes de Compra",VLOOKUP($C1411,Autogestión!$B$2:$H$5090,7,0),IF($A1411="Financiamiento Internacional",VLOOKUP($C1411,FinInt!$B$2:$Q$1308,16,0),VLOOKUP($C1411,NoAmpOC!$B$2:$T$988,19,0)))</f>
        <v>3738.9</v>
      </c>
      <c r="H1411" s="5">
        <f t="shared" ref="H1411:H1474" si="66">IF(F1411="USD",G1411*$Z$1,IF(F1411="EUR",G1411*$AD$1,G1411))</f>
        <v>3738.9</v>
      </c>
      <c r="I1411" s="26" t="str">
        <f>IF($A1411="Ordenes de Compra",VLOOKUP($C1411,Autogestión!$B$2:$J$5090,9,0),IF($A1411="Financiamiento Internacional",VLOOKUP($C1411,FinInt!$B$2:$G$1555,6,0),"Legitimo Abono"))</f>
        <v>Legitimo Abono</v>
      </c>
      <c r="J1411" s="1" t="str">
        <f>IF($A1411="Ordenes de Compra",VLOOKUP($C1411,Autogestión!$B$2:$R$5090,17,0),IF($A1411="Financiamiento Internacional",VLOOKUP($C1411,FinInt!$B$2:$O$1508,14,0),VLOOKUP($C1411,NoAmpOC!$B$2:$R$988,17,0)))</f>
        <v>TELEFONICA DE ARGENTINA</v>
      </c>
      <c r="K1411" s="7" t="str">
        <f>DetalleExp!AP1411</f>
        <v>DTIYC#MS-PVD</v>
      </c>
      <c r="L1411" s="7" t="str">
        <f>DetalleExp!AQ1411</f>
        <v>PVD - Privada</v>
      </c>
      <c r="M1411" s="7" t="str">
        <f>DetalleExp!AR1411</f>
        <v>DTIYC#MS - Dirección de tecnologías de la información y de las comunicaciones</v>
      </c>
      <c r="N1411" s="7">
        <f>DetalleExp!AS1411</f>
        <v>44333</v>
      </c>
      <c r="O1411" s="27">
        <f ca="1">ROUNDUP(TODAY()-N1411,0)</f>
        <v>22</v>
      </c>
      <c r="P1411" s="27">
        <f ca="1">ROUNDUP(TODAY()-B1411,0)</f>
        <v>22</v>
      </c>
      <c r="Q1411" s="1" t="str">
        <f>IFERROR(IF(A1411="Ordenes de Compra",VLOOKUP($E1411,'Ordenes de Compra'!$A$2:$E$1712,5,0),"Sin OC"),"Sin dato")</f>
        <v>Sin OC</v>
      </c>
      <c r="R1411" s="28" t="str">
        <f>IFERROR(IF(A1411="Ordenes de Compra",VLOOKUP($I1411,'Ordenes de Compra'!$B$2:$E$1712,3,0),"Sin OC"),"Sin dato")</f>
        <v>Sin OC</v>
      </c>
      <c r="S1411" s="1" t="str">
        <f>VLOOKUP($U1411,'Tablas intermedias'!$C$1:$H$222,5,0)</f>
        <v>Programa</v>
      </c>
      <c r="T1411" s="29" t="str">
        <f t="shared" ref="T1411:T1474" si="67">IF(AND(D1411="Factura",OR(G1411&gt;100000000,R1411=G1411)),"Ver","OK")</f>
        <v>OK</v>
      </c>
      <c r="U1411" s="30" t="str">
        <f t="shared" ref="U1411:U1474" si="68">K1411&amp;L1411&amp;M1411</f>
        <v>DTIYC#MS-PVDPVD - PrivadaDTIYC#MS - Dirección de tecnologías de la información y de las comunicaciones</v>
      </c>
      <c r="V1411" s="1" t="str">
        <f>VLOOKUP(U1411,'Tablas intermedias'!$C$1:$H$222,6,0)</f>
        <v>Si</v>
      </c>
      <c r="W1411" s="1" t="str">
        <f ca="1">IF(O1411&lt;30,"menos de 30 días","más de 30 días")</f>
        <v>menos de 30 días</v>
      </c>
    </row>
    <row r="1412" spans="1:23" ht="14.25" hidden="1" thickTop="1" thickBot="1" x14ac:dyDescent="0.25">
      <c r="A1412" s="17" t="str">
        <f>IF(DetalleExp!H1412='Tablas intermedias'!$A$2,"Ordenes de Compra",IF(DetalleExp!H1412='Tablas intermedias'!$A$3,"Financiamiento Internacional","Legítimo Abono"))</f>
        <v>Legítimo Abono</v>
      </c>
      <c r="B1412" s="7">
        <f>DetalleExp!E1412</f>
        <v>44333</v>
      </c>
      <c r="C1412" s="1" t="str">
        <f>DetalleExp!A1412</f>
        <v>EX-2021-43687524-APN-DD#MS</v>
      </c>
      <c r="D1412" s="1" t="str">
        <f>IF(A1412="Ordenes de Compra",VLOOKUP(C1412,Autogestión!$B$2:$D$5090,3,0),IF(A1412="Legítimo Abono",VLOOKUP(C1412,NoAmpOC!$B$2:$H$988,7,0),"Factura"))</f>
        <v>Factura B</v>
      </c>
      <c r="E1412" s="26" t="str">
        <f>IF(A1412="Ordenes de Compra",VLOOKUP($C1412,Autogestión!$B$2:$G$5090,6,0),IF(A1412="Financiamiento Internacional",VLOOKUP($C1412,FinInt!$B$2:$G$508,6,0),"Legítimo Abono"))</f>
        <v>Legítimo Abono</v>
      </c>
      <c r="F1412" s="26" t="str">
        <f>IF($A1412="Ordenes de Compra","ARS",IF($A1412="Financiamiento Internacional",VLOOKUP($C1412,FinInt!$B$2:$Q$508,15,0),VLOOKUP($C1412,NoAmpOC!$B$2:$T$988,18,0)))</f>
        <v>ARS</v>
      </c>
      <c r="G1412" s="5">
        <f>IF($A1412="Ordenes de Compra",VLOOKUP($C1412,Autogestión!$B$2:$H$5090,7,0),IF($A1412="Financiamiento Internacional",VLOOKUP($C1412,FinInt!$B$2:$Q$1308,16,0),VLOOKUP($C1412,NoAmpOC!$B$2:$T$988,19,0)))</f>
        <v>91342.15</v>
      </c>
      <c r="H1412" s="5">
        <f t="shared" si="66"/>
        <v>91342.15</v>
      </c>
      <c r="I1412" s="26" t="str">
        <f>IF($A1412="Ordenes de Compra",VLOOKUP($C1412,Autogestión!$B$2:$J$5090,9,0),IF($A1412="Financiamiento Internacional",VLOOKUP($C1412,FinInt!$B$2:$G$1555,6,0),"Legitimo Abono"))</f>
        <v>Legitimo Abono</v>
      </c>
      <c r="J1412" s="1" t="str">
        <f>IF($A1412="Ordenes de Compra",VLOOKUP($C1412,Autogestión!$B$2:$R$5090,17,0),IF($A1412="Financiamiento Internacional",VLOOKUP($C1412,FinInt!$B$2:$O$1508,14,0),VLOOKUP($C1412,NoAmpOC!$B$2:$R$988,17,0)))</f>
        <v>TELEFONICA DE ARGENTINA</v>
      </c>
      <c r="K1412" s="7" t="str">
        <f>DetalleExp!AP1412</f>
        <v>VIGALLO</v>
      </c>
      <c r="L1412" s="7" t="str">
        <f>DetalleExp!AQ1412</f>
        <v>CONTAB_PPTO - Contabilidad de presupuesto</v>
      </c>
      <c r="M1412" s="7" t="str">
        <f>DetalleExp!AR1412</f>
        <v>DCYT#MS - Dirección de contabilidad y tesorería</v>
      </c>
      <c r="N1412" s="7">
        <f>DetalleExp!AS1412</f>
        <v>44350</v>
      </c>
      <c r="O1412" s="27">
        <f ca="1">ROUNDUP(TODAY()-N1412,0)</f>
        <v>5</v>
      </c>
      <c r="P1412" s="27">
        <f ca="1">ROUNDUP(TODAY()-B1412,0)</f>
        <v>22</v>
      </c>
      <c r="Q1412" s="1" t="str">
        <f>IFERROR(IF(A1412="Ordenes de Compra",VLOOKUP($E1412,'Ordenes de Compra'!$A$2:$E$1712,5,0),"Sin OC"),"Sin dato")</f>
        <v>Sin OC</v>
      </c>
      <c r="R1412" s="28" t="str">
        <f>IFERROR(IF(A1412="Ordenes de Compra",VLOOKUP($I1412,'Ordenes de Compra'!$B$2:$E$1712,3,0),"Sin OC"),"Sin dato")</f>
        <v>Sin OC</v>
      </c>
      <c r="S1412" s="1" t="str">
        <f>VLOOKUP($U1412,'Tablas intermedias'!$C$1:$H$222,5,0)</f>
        <v>Contabilidad</v>
      </c>
      <c r="T1412" s="29" t="str">
        <f t="shared" si="67"/>
        <v>OK</v>
      </c>
      <c r="U1412" s="30" t="str">
        <f t="shared" si="68"/>
        <v>VIGALLOCONTAB_PPTO - Contabilidad de presupuestoDCYT#MS - Dirección de contabilidad y tesorería</v>
      </c>
      <c r="V1412" s="1" t="str">
        <f>VLOOKUP(U1412,'Tablas intermedias'!$C$1:$H$222,6,0)</f>
        <v>Si</v>
      </c>
      <c r="W1412" s="1" t="str">
        <f ca="1">IF(O1412&lt;30,"menos de 30 días","más de 30 días")</f>
        <v>menos de 30 días</v>
      </c>
    </row>
    <row r="1413" spans="1:23" ht="14.25" hidden="1" thickTop="1" thickBot="1" x14ac:dyDescent="0.25">
      <c r="A1413" s="17" t="str">
        <f>IF(DetalleExp!H1413='Tablas intermedias'!$A$2,"Ordenes de Compra",IF(DetalleExp!H1413='Tablas intermedias'!$A$3,"Financiamiento Internacional","Legítimo Abono"))</f>
        <v>Legítimo Abono</v>
      </c>
      <c r="B1413" s="7">
        <f>DetalleExp!E1413</f>
        <v>44333</v>
      </c>
      <c r="C1413" s="1" t="str">
        <f>DetalleExp!A1413</f>
        <v>EX-2021-43689387-APN-DD#MS</v>
      </c>
      <c r="D1413" s="1" t="str">
        <f>IF(A1413="Ordenes de Compra",VLOOKUP(C1413,Autogestión!$B$2:$D$5090,3,0),IF(A1413="Legítimo Abono",VLOOKUP(C1413,NoAmpOC!$B$2:$H$988,7,0),"Factura"))</f>
        <v>Factura B</v>
      </c>
      <c r="E1413" s="26" t="str">
        <f>IF(A1413="Ordenes de Compra",VLOOKUP($C1413,Autogestión!$B$2:$G$5090,6,0),IF(A1413="Financiamiento Internacional",VLOOKUP($C1413,FinInt!$B$2:$G$508,6,0),"Legítimo Abono"))</f>
        <v>Legítimo Abono</v>
      </c>
      <c r="F1413" s="26" t="str">
        <f>IF($A1413="Ordenes de Compra","ARS",IF($A1413="Financiamiento Internacional",VLOOKUP($C1413,FinInt!$B$2:$Q$508,15,0),VLOOKUP($C1413,NoAmpOC!$B$2:$T$988,18,0)))</f>
        <v>ARS</v>
      </c>
      <c r="G1413" s="5">
        <f>IF($A1413="Ordenes de Compra",VLOOKUP($C1413,Autogestión!$B$2:$H$5090,7,0),IF($A1413="Financiamiento Internacional",VLOOKUP($C1413,FinInt!$B$2:$Q$1308,16,0),VLOOKUP($C1413,NoAmpOC!$B$2:$T$988,19,0)))</f>
        <v>5894.61</v>
      </c>
      <c r="H1413" s="5">
        <f t="shared" si="66"/>
        <v>5894.61</v>
      </c>
      <c r="I1413" s="26" t="str">
        <f>IF($A1413="Ordenes de Compra",VLOOKUP($C1413,Autogestión!$B$2:$J$5090,9,0),IF($A1413="Financiamiento Internacional",VLOOKUP($C1413,FinInt!$B$2:$G$1555,6,0),"Legitimo Abono"))</f>
        <v>Legitimo Abono</v>
      </c>
      <c r="J1413" s="1" t="str">
        <f>IF($A1413="Ordenes de Compra",VLOOKUP($C1413,Autogestión!$B$2:$R$5090,17,0),IF($A1413="Financiamiento Internacional",VLOOKUP($C1413,FinInt!$B$2:$O$1508,14,0),VLOOKUP($C1413,NoAmpOC!$B$2:$R$988,17,0)))</f>
        <v>TELEFONICA DE ARGENTINA</v>
      </c>
      <c r="K1413" s="7" t="str">
        <f>DetalleExp!AP1413</f>
        <v>VIGALLO</v>
      </c>
      <c r="L1413" s="7" t="str">
        <f>DetalleExp!AQ1413</f>
        <v>CONTAB_PPTO - Contabilidad de presupuesto</v>
      </c>
      <c r="M1413" s="7" t="str">
        <f>DetalleExp!AR1413</f>
        <v>DCYT#MS - Dirección de contabilidad y tesorería</v>
      </c>
      <c r="N1413" s="7">
        <f>DetalleExp!AS1413</f>
        <v>44350</v>
      </c>
      <c r="O1413" s="27">
        <f ca="1">ROUNDUP(TODAY()-N1413,0)</f>
        <v>5</v>
      </c>
      <c r="P1413" s="27">
        <f ca="1">ROUNDUP(TODAY()-B1413,0)</f>
        <v>22</v>
      </c>
      <c r="Q1413" s="1" t="str">
        <f>IFERROR(IF(A1413="Ordenes de Compra",VLOOKUP($E1413,'Ordenes de Compra'!$A$2:$E$1712,5,0),"Sin OC"),"Sin dato")</f>
        <v>Sin OC</v>
      </c>
      <c r="R1413" s="28" t="str">
        <f>IFERROR(IF(A1413="Ordenes de Compra",VLOOKUP($I1413,'Ordenes de Compra'!$B$2:$E$1712,3,0),"Sin OC"),"Sin dato")</f>
        <v>Sin OC</v>
      </c>
      <c r="S1413" s="1" t="str">
        <f>VLOOKUP($U1413,'Tablas intermedias'!$C$1:$H$222,5,0)</f>
        <v>Contabilidad</v>
      </c>
      <c r="T1413" s="29" t="str">
        <f t="shared" si="67"/>
        <v>OK</v>
      </c>
      <c r="U1413" s="30" t="str">
        <f t="shared" si="68"/>
        <v>VIGALLOCONTAB_PPTO - Contabilidad de presupuestoDCYT#MS - Dirección de contabilidad y tesorería</v>
      </c>
      <c r="V1413" s="1" t="str">
        <f>VLOOKUP(U1413,'Tablas intermedias'!$C$1:$H$222,6,0)</f>
        <v>Si</v>
      </c>
      <c r="W1413" s="1" t="str">
        <f ca="1">IF(O1413&lt;30,"menos de 30 días","más de 30 días")</f>
        <v>menos de 30 días</v>
      </c>
    </row>
    <row r="1414" spans="1:23" ht="14.25" hidden="1" thickTop="1" thickBot="1" x14ac:dyDescent="0.25">
      <c r="A1414" s="17" t="str">
        <f>IF(DetalleExp!H1414='Tablas intermedias'!$A$2,"Ordenes de Compra",IF(DetalleExp!H1414='Tablas intermedias'!$A$3,"Financiamiento Internacional","Legítimo Abono"))</f>
        <v>Legítimo Abono</v>
      </c>
      <c r="B1414" s="7">
        <f>DetalleExp!E1414</f>
        <v>44333</v>
      </c>
      <c r="C1414" s="1" t="str">
        <f>DetalleExp!A1414</f>
        <v>EX-2021-43693912-APN-DD#MS</v>
      </c>
      <c r="D1414" s="1" t="str">
        <f>IF(A1414="Ordenes de Compra",VLOOKUP(C1414,Autogestión!$B$2:$D$5090,3,0),IF(A1414="Legítimo Abono",VLOOKUP(C1414,NoAmpOC!$B$2:$H$988,7,0),"Factura"))</f>
        <v>Factura B</v>
      </c>
      <c r="E1414" s="26" t="str">
        <f>IF(A1414="Ordenes de Compra",VLOOKUP($C1414,Autogestión!$B$2:$G$5090,6,0),IF(A1414="Financiamiento Internacional",VLOOKUP($C1414,FinInt!$B$2:$G$508,6,0),"Legítimo Abono"))</f>
        <v>Legítimo Abono</v>
      </c>
      <c r="F1414" s="26" t="str">
        <f>IF($A1414="Ordenes de Compra","ARS",IF($A1414="Financiamiento Internacional",VLOOKUP($C1414,FinInt!$B$2:$Q$508,15,0),VLOOKUP($C1414,NoAmpOC!$B$2:$T$988,18,0)))</f>
        <v>ARS</v>
      </c>
      <c r="G1414" s="5">
        <f>IF($A1414="Ordenes de Compra",VLOOKUP($C1414,Autogestión!$B$2:$H$5090,7,0),IF($A1414="Financiamiento Internacional",VLOOKUP($C1414,FinInt!$B$2:$Q$1308,16,0),VLOOKUP($C1414,NoAmpOC!$B$2:$T$988,19,0)))</f>
        <v>5411.53</v>
      </c>
      <c r="H1414" s="5">
        <f t="shared" si="66"/>
        <v>5411.53</v>
      </c>
      <c r="I1414" s="26" t="str">
        <f>IF($A1414="Ordenes de Compra",VLOOKUP($C1414,Autogestión!$B$2:$J$5090,9,0),IF($A1414="Financiamiento Internacional",VLOOKUP($C1414,FinInt!$B$2:$G$1555,6,0),"Legitimo Abono"))</f>
        <v>Legitimo Abono</v>
      </c>
      <c r="J1414" s="1" t="str">
        <f>IF($A1414="Ordenes de Compra",VLOOKUP($C1414,Autogestión!$B$2:$R$5090,17,0),IF($A1414="Financiamiento Internacional",VLOOKUP($C1414,FinInt!$B$2:$O$1508,14,0),VLOOKUP($C1414,NoAmpOC!$B$2:$R$988,17,0)))</f>
        <v>TELEFONICA DE ARGENTINA</v>
      </c>
      <c r="K1414" s="7" t="str">
        <f>DetalleExp!AP1414</f>
        <v>MURRUTI</v>
      </c>
      <c r="L1414" s="7" t="str">
        <f>DetalleExp!AQ1414</f>
        <v>DESPACHO - Despacho</v>
      </c>
      <c r="M1414" s="7" t="str">
        <f>DetalleExp!AR1414</f>
        <v>DCEI#MS - Dirección de control de enfermedades inmunoprevenibles</v>
      </c>
      <c r="N1414" s="7">
        <f>DetalleExp!AS1414</f>
        <v>44346</v>
      </c>
      <c r="O1414" s="27">
        <f ca="1">ROUNDUP(TODAY()-N1414,0)</f>
        <v>9</v>
      </c>
      <c r="P1414" s="27">
        <f ca="1">ROUNDUP(TODAY()-B1414,0)</f>
        <v>22</v>
      </c>
      <c r="Q1414" s="1" t="str">
        <f>IFERROR(IF(A1414="Ordenes de Compra",VLOOKUP($E1414,'Ordenes de Compra'!$A$2:$E$1712,5,0),"Sin OC"),"Sin dato")</f>
        <v>Sin OC</v>
      </c>
      <c r="R1414" s="28" t="str">
        <f>IFERROR(IF(A1414="Ordenes de Compra",VLOOKUP($I1414,'Ordenes de Compra'!$B$2:$E$1712,3,0),"Sin OC"),"Sin dato")</f>
        <v>Sin OC</v>
      </c>
      <c r="S1414" s="1" t="str">
        <f>VLOOKUP($U1414,'Tablas intermedias'!$C$1:$H$222,5,0)</f>
        <v>Programa</v>
      </c>
      <c r="T1414" s="29" t="str">
        <f t="shared" si="67"/>
        <v>OK</v>
      </c>
      <c r="U1414" s="30" t="str">
        <f t="shared" si="68"/>
        <v>MURRUTIDESPACHO - DespachoDCEI#MS - Dirección de control de enfermedades inmunoprevenibles</v>
      </c>
      <c r="V1414" s="1" t="str">
        <f>VLOOKUP(U1414,'Tablas intermedias'!$C$1:$H$222,6,0)</f>
        <v>Si</v>
      </c>
      <c r="W1414" s="1" t="str">
        <f ca="1">IF(O1414&lt;30,"menos de 30 días","más de 30 días")</f>
        <v>menos de 30 días</v>
      </c>
    </row>
    <row r="1415" spans="1:23" ht="14.25" hidden="1" thickTop="1" thickBot="1" x14ac:dyDescent="0.25">
      <c r="A1415" s="17" t="str">
        <f>IF(DetalleExp!H1415='Tablas intermedias'!$A$2,"Ordenes de Compra",IF(DetalleExp!H1415='Tablas intermedias'!$A$3,"Financiamiento Internacional","Legítimo Abono"))</f>
        <v>Legítimo Abono</v>
      </c>
      <c r="B1415" s="7">
        <f>DetalleExp!E1415</f>
        <v>44333</v>
      </c>
      <c r="C1415" s="1" t="str">
        <f>DetalleExp!A1415</f>
        <v>EX-2021-43696074-APN-DD#MS</v>
      </c>
      <c r="D1415" s="1" t="str">
        <f>IF(A1415="Ordenes de Compra",VLOOKUP(C1415,Autogestión!$B$2:$D$5090,3,0),IF(A1415="Legítimo Abono",VLOOKUP(C1415,NoAmpOC!$B$2:$H$988,7,0),"Factura"))</f>
        <v>Factura B</v>
      </c>
      <c r="E1415" s="26" t="str">
        <f>IF(A1415="Ordenes de Compra",VLOOKUP($C1415,Autogestión!$B$2:$G$5090,6,0),IF(A1415="Financiamiento Internacional",VLOOKUP($C1415,FinInt!$B$2:$G$508,6,0),"Legítimo Abono"))</f>
        <v>Legítimo Abono</v>
      </c>
      <c r="F1415" s="26" t="str">
        <f>IF($A1415="Ordenes de Compra","ARS",IF($A1415="Financiamiento Internacional",VLOOKUP($C1415,FinInt!$B$2:$Q$508,15,0),VLOOKUP($C1415,NoAmpOC!$B$2:$T$988,18,0)))</f>
        <v>ARS</v>
      </c>
      <c r="G1415" s="5">
        <f>IF($A1415="Ordenes de Compra",VLOOKUP($C1415,Autogestión!$B$2:$H$5090,7,0),IF($A1415="Financiamiento Internacional",VLOOKUP($C1415,FinInt!$B$2:$Q$1308,16,0),VLOOKUP($C1415,NoAmpOC!$B$2:$T$988,19,0)))</f>
        <v>7521.76</v>
      </c>
      <c r="H1415" s="5">
        <f t="shared" si="66"/>
        <v>7521.76</v>
      </c>
      <c r="I1415" s="26" t="str">
        <f>IF($A1415="Ordenes de Compra",VLOOKUP($C1415,Autogestión!$B$2:$J$5090,9,0),IF($A1415="Financiamiento Internacional",VLOOKUP($C1415,FinInt!$B$2:$G$1555,6,0),"Legitimo Abono"))</f>
        <v>Legitimo Abono</v>
      </c>
      <c r="J1415" s="1" t="str">
        <f>IF($A1415="Ordenes de Compra",VLOOKUP($C1415,Autogestión!$B$2:$R$5090,17,0),IF($A1415="Financiamiento Internacional",VLOOKUP($C1415,FinInt!$B$2:$O$1508,14,0),VLOOKUP($C1415,NoAmpOC!$B$2:$R$988,17,0)))</f>
        <v>TELEFONICA DE ARGENTINA</v>
      </c>
      <c r="K1415" s="7" t="str">
        <f>DetalleExp!AP1415</f>
        <v>VIGALLO</v>
      </c>
      <c r="L1415" s="7" t="str">
        <f>DetalleExp!AQ1415</f>
        <v>CONTAB_PPTO - Contabilidad de presupuesto</v>
      </c>
      <c r="M1415" s="7" t="str">
        <f>DetalleExp!AR1415</f>
        <v>DCYT#MS - Dirección de contabilidad y tesorería</v>
      </c>
      <c r="N1415" s="7">
        <f>DetalleExp!AS1415</f>
        <v>44350</v>
      </c>
      <c r="O1415" s="27">
        <f ca="1">ROUNDUP(TODAY()-N1415,0)</f>
        <v>5</v>
      </c>
      <c r="P1415" s="27">
        <f ca="1">ROUNDUP(TODAY()-B1415,0)</f>
        <v>22</v>
      </c>
      <c r="Q1415" s="1" t="str">
        <f>IFERROR(IF(A1415="Ordenes de Compra",VLOOKUP($E1415,'Ordenes de Compra'!$A$2:$E$1712,5,0),"Sin OC"),"Sin dato")</f>
        <v>Sin OC</v>
      </c>
      <c r="R1415" s="28" t="str">
        <f>IFERROR(IF(A1415="Ordenes de Compra",VLOOKUP($I1415,'Ordenes de Compra'!$B$2:$E$1712,3,0),"Sin OC"),"Sin dato")</f>
        <v>Sin OC</v>
      </c>
      <c r="S1415" s="1" t="str">
        <f>VLOOKUP($U1415,'Tablas intermedias'!$C$1:$H$222,5,0)</f>
        <v>Contabilidad</v>
      </c>
      <c r="T1415" s="29" t="str">
        <f t="shared" si="67"/>
        <v>OK</v>
      </c>
      <c r="U1415" s="30" t="str">
        <f t="shared" si="68"/>
        <v>VIGALLOCONTAB_PPTO - Contabilidad de presupuestoDCYT#MS - Dirección de contabilidad y tesorería</v>
      </c>
      <c r="V1415" s="1" t="str">
        <f>VLOOKUP(U1415,'Tablas intermedias'!$C$1:$H$222,6,0)</f>
        <v>Si</v>
      </c>
      <c r="W1415" s="1" t="str">
        <f ca="1">IF(O1415&lt;30,"menos de 30 días","más de 30 días")</f>
        <v>menos de 30 días</v>
      </c>
    </row>
    <row r="1416" spans="1:23" ht="14.25" hidden="1" thickTop="1" thickBot="1" x14ac:dyDescent="0.25">
      <c r="A1416" s="17" t="str">
        <f>IF(DetalleExp!H1416='Tablas intermedias'!$A$2,"Ordenes de Compra",IF(DetalleExp!H1416='Tablas intermedias'!$A$3,"Financiamiento Internacional","Legítimo Abono"))</f>
        <v>Ordenes de Compra</v>
      </c>
      <c r="B1416" s="7">
        <f>DetalleExp!E1416</f>
        <v>44334</v>
      </c>
      <c r="C1416" s="1" t="str">
        <f>DetalleExp!A1416</f>
        <v>EX-2021-44083138-APN-DCYT#MS</v>
      </c>
      <c r="D1416" s="1" t="str">
        <f>IF(A1416="Ordenes de Compra",VLOOKUP(C1416,Autogestión!$B$2:$D$5090,3,0),IF(A1416="Legítimo Abono",VLOOKUP(C1416,NoAmpOC!$B$2:$H$988,7,0),"Factura"))</f>
        <v>Factura</v>
      </c>
      <c r="E1416" s="26" t="str">
        <f>IF(A1416="Ordenes de Compra",VLOOKUP($C1416,Autogestión!$B$2:$G$5090,6,0),IF(A1416="Financiamiento Internacional",VLOOKUP($C1416,FinInt!$B$2:$G$508,6,0),"Legítimo Abono"))</f>
        <v>80-0010-LPU20</v>
      </c>
      <c r="F1416" s="26" t="str">
        <f>IF($A1416="Ordenes de Compra","ARS",IF($A1416="Financiamiento Internacional",VLOOKUP($C1416,FinInt!$B$2:$Q$508,15,0),VLOOKUP($C1416,NoAmpOC!$B$2:$T$988,18,0)))</f>
        <v>ARS</v>
      </c>
      <c r="G1416" s="5">
        <f>IF($A1416="Ordenes de Compra",VLOOKUP($C1416,Autogestión!$B$2:$H$5090,7,0),IF($A1416="Financiamiento Internacional",VLOOKUP($C1416,FinInt!$B$2:$Q$1308,16,0),VLOOKUP($C1416,NoAmpOC!$B$2:$T$988,19,0)))</f>
        <v>14739336.9</v>
      </c>
      <c r="H1416" s="5">
        <f t="shared" si="66"/>
        <v>14739336.9</v>
      </c>
      <c r="I1416" s="26" t="str">
        <f>IF($A1416="Ordenes de Compra",VLOOKUP($C1416,Autogestión!$B$2:$J$5090,9,0),IF($A1416="Financiamiento Internacional",VLOOKUP($C1416,FinInt!$B$2:$G$1555,6,0),"Legitimo Abono"))</f>
        <v>80-1019-OC21</v>
      </c>
      <c r="J1416" s="1" t="str">
        <f>IF($A1416="Ordenes de Compra",VLOOKUP($C1416,Autogestión!$B$2:$R$5090,17,0),IF($A1416="Financiamiento Internacional",VLOOKUP($C1416,FinInt!$B$2:$O$1508,14,0),VLOOKUP($C1416,NoAmpOC!$B$2:$R$988,17,0)))</f>
        <v>LABORATORIOS RICHMOND SACIF</v>
      </c>
      <c r="K1416" s="7" t="str">
        <f>DetalleExp!AP1416</f>
        <v>DCYT#MS-TESORERIA</v>
      </c>
      <c r="L1416" s="7" t="str">
        <f>DetalleExp!AQ1416</f>
        <v>TESORERIA - Tesorería</v>
      </c>
      <c r="M1416" s="7" t="str">
        <f>DetalleExp!AR1416</f>
        <v>DCYT#MS - Dirección de contabilidad y tesorería</v>
      </c>
      <c r="N1416" s="7">
        <f>DetalleExp!AS1416</f>
        <v>44347</v>
      </c>
      <c r="O1416" s="27">
        <f ca="1">ROUNDUP(TODAY()-N1416,0)</f>
        <v>8</v>
      </c>
      <c r="P1416" s="27">
        <f ca="1">ROUNDUP(TODAY()-B1416,0)</f>
        <v>21</v>
      </c>
      <c r="Q1416" s="1" t="str">
        <f>IFERROR(IF(A1416="Ordenes de Compra",VLOOKUP($E1416,'Ordenes de Compra'!$A$2:$E$1712,5,0),"Sin OC"),"Sin dato")</f>
        <v>29.0.0.46.0</v>
      </c>
      <c r="R1416" s="28">
        <f>IFERROR(IF(A1416="Ordenes de Compra",VLOOKUP($I1416,'Ordenes de Compra'!$B$2:$E$1712,3,0),"Sin OC"),"Sin dato")</f>
        <v>24580217.399999999</v>
      </c>
      <c r="S1416" s="1" t="str">
        <f>VLOOKUP($U1416,'Tablas intermedias'!$C$1:$H$222,5,0)</f>
        <v>Tesorería</v>
      </c>
      <c r="T1416" s="29" t="str">
        <f t="shared" si="67"/>
        <v>OK</v>
      </c>
      <c r="U1416" s="30" t="str">
        <f t="shared" si="68"/>
        <v>DCYT#MS-TESORERIATESORERIA - TesoreríaDCYT#MS - Dirección de contabilidad y tesorería</v>
      </c>
      <c r="V1416" s="1" t="str">
        <f>VLOOKUP(U1416,'Tablas intermedias'!$C$1:$H$222,6,0)</f>
        <v>No</v>
      </c>
      <c r="W1416" s="1" t="str">
        <f ca="1">IF(O1416&lt;30,"menos de 30 días","más de 30 días")</f>
        <v>menos de 30 días</v>
      </c>
    </row>
    <row r="1417" spans="1:23" ht="14.25" hidden="1" thickTop="1" thickBot="1" x14ac:dyDescent="0.25">
      <c r="A1417" s="17" t="str">
        <f>IF(DetalleExp!H1417='Tablas intermedias'!$A$2,"Ordenes de Compra",IF(DetalleExp!H1417='Tablas intermedias'!$A$3,"Financiamiento Internacional","Legítimo Abono"))</f>
        <v>Ordenes de Compra</v>
      </c>
      <c r="B1417" s="7">
        <f>DetalleExp!E1417</f>
        <v>44334</v>
      </c>
      <c r="C1417" s="1" t="str">
        <f>DetalleExp!A1417</f>
        <v>EX-2021-44152230-APN-DCYT#MS</v>
      </c>
      <c r="D1417" s="1" t="str">
        <f>IF(A1417="Ordenes de Compra",VLOOKUP(C1417,Autogestión!$B$2:$D$5090,3,0),IF(A1417="Legítimo Abono",VLOOKUP(C1417,NoAmpOC!$B$2:$H$988,7,0),"Factura"))</f>
        <v>Factura</v>
      </c>
      <c r="E1417" s="26" t="str">
        <f>IF(A1417="Ordenes de Compra",VLOOKUP($C1417,Autogestión!$B$2:$G$5090,6,0),IF(A1417="Financiamiento Internacional",VLOOKUP($C1417,FinInt!$B$2:$G$508,6,0),"Legítimo Abono"))</f>
        <v>80-0004-LPR20</v>
      </c>
      <c r="F1417" s="26" t="str">
        <f>IF($A1417="Ordenes de Compra","ARS",IF($A1417="Financiamiento Internacional",VLOOKUP($C1417,FinInt!$B$2:$Q$508,15,0),VLOOKUP($C1417,NoAmpOC!$B$2:$T$988,18,0)))</f>
        <v>ARS</v>
      </c>
      <c r="G1417" s="5">
        <f>IF($A1417="Ordenes de Compra",VLOOKUP($C1417,Autogestión!$B$2:$H$5090,7,0),IF($A1417="Financiamiento Internacional",VLOOKUP($C1417,FinInt!$B$2:$Q$1308,16,0),VLOOKUP($C1417,NoAmpOC!$B$2:$T$988,19,0)))</f>
        <v>6643531.8700000001</v>
      </c>
      <c r="H1417" s="5">
        <f t="shared" si="66"/>
        <v>6643531.8700000001</v>
      </c>
      <c r="I1417" s="26" t="str">
        <f>IF($A1417="Ordenes de Compra",VLOOKUP($C1417,Autogestión!$B$2:$J$5090,9,0),IF($A1417="Financiamiento Internacional",VLOOKUP($C1417,FinInt!$B$2:$G$1555,6,0),"Legitimo Abono"))</f>
        <v>OC 1/2021</v>
      </c>
      <c r="J1417" s="1" t="str">
        <f>IF($A1417="Ordenes de Compra",VLOOKUP($C1417,Autogestión!$B$2:$R$5090,17,0),IF($A1417="Financiamiento Internacional",VLOOKUP($C1417,FinInt!$B$2:$O$1508,14,0),VLOOKUP($C1417,NoAmpOC!$B$2:$R$988,17,0)))</f>
        <v>ANDREANI LOGÍSTICA S.A.</v>
      </c>
      <c r="K1417" s="7" t="str">
        <f>DetalleExp!AP1417</f>
        <v>YLAMAS</v>
      </c>
      <c r="L1417" s="7" t="str">
        <f>DetalleExp!AQ1417</f>
        <v>MOVIMIENTO_FONDOS - Movimiento de fondos</v>
      </c>
      <c r="M1417" s="7" t="str">
        <f>DetalleExp!AR1417</f>
        <v>DCYT#MS - Dirección de contabilidad y tesorería</v>
      </c>
      <c r="N1417" s="7">
        <f>DetalleExp!AS1417</f>
        <v>44350</v>
      </c>
      <c r="O1417" s="27">
        <f ca="1">ROUNDUP(TODAY()-N1417,0)</f>
        <v>5</v>
      </c>
      <c r="P1417" s="27">
        <f ca="1">ROUNDUP(TODAY()-B1417,0)</f>
        <v>21</v>
      </c>
      <c r="Q1417" s="1" t="str">
        <f>IFERROR(IF(A1417="Ordenes de Compra",VLOOKUP($E1417,'Ordenes de Compra'!$A$2:$E$1712,5,0),"Sin OC"),"Sin dato")</f>
        <v>Sin dato</v>
      </c>
      <c r="R1417" s="28">
        <f>IFERROR(IF(A1417="Ordenes de Compra",VLOOKUP($I1417,'Ordenes de Compra'!$B$2:$E$1712,3,0),"Sin OC"),"Sin dato")</f>
        <v>437559365.67000002</v>
      </c>
      <c r="S1417" s="1" t="str">
        <f>VLOOKUP($U1417,'Tablas intermedias'!$C$1:$H$222,5,0)</f>
        <v>Contabilidad</v>
      </c>
      <c r="T1417" s="29" t="str">
        <f t="shared" si="67"/>
        <v>OK</v>
      </c>
      <c r="U1417" s="30" t="str">
        <f t="shared" si="68"/>
        <v>YLAMASMOVIMIENTO_FONDOS - Movimiento de fondosDCYT#MS - Dirección de contabilidad y tesorería</v>
      </c>
      <c r="V1417" s="1" t="str">
        <f>VLOOKUP(U1417,'Tablas intermedias'!$C$1:$H$222,6,0)</f>
        <v>Si</v>
      </c>
      <c r="W1417" s="1" t="str">
        <f ca="1">IF(O1417&lt;30,"menos de 30 días","más de 30 días")</f>
        <v>menos de 30 días</v>
      </c>
    </row>
    <row r="1418" spans="1:23" ht="14.25" hidden="1" thickTop="1" thickBot="1" x14ac:dyDescent="0.25">
      <c r="A1418" s="17" t="str">
        <f>IF(DetalleExp!H1418='Tablas intermedias'!$A$2,"Ordenes de Compra",IF(DetalleExp!H1418='Tablas intermedias'!$A$3,"Financiamiento Internacional","Legítimo Abono"))</f>
        <v>Ordenes de Compra</v>
      </c>
      <c r="B1418" s="7">
        <f>DetalleExp!E1418</f>
        <v>44334</v>
      </c>
      <c r="C1418" s="1" t="str">
        <f>DetalleExp!A1418</f>
        <v>EX-2021-44268114-APN-DCYT#MS</v>
      </c>
      <c r="D1418" s="1" t="str">
        <f>IF(A1418="Ordenes de Compra",VLOOKUP(C1418,Autogestión!$B$2:$D$5090,3,0),IF(A1418="Legítimo Abono",VLOOKUP(C1418,NoAmpOC!$B$2:$H$988,7,0),"Factura"))</f>
        <v>Factura</v>
      </c>
      <c r="E1418" s="26" t="str">
        <f>IF(A1418="Ordenes de Compra",VLOOKUP($C1418,Autogestión!$B$2:$G$5090,6,0),IF(A1418="Financiamiento Internacional",VLOOKUP($C1418,FinInt!$B$2:$G$508,6,0),"Legítimo Abono"))</f>
        <v>80-0004-LPR20</v>
      </c>
      <c r="F1418" s="26" t="str">
        <f>IF($A1418="Ordenes de Compra","ARS",IF($A1418="Financiamiento Internacional",VLOOKUP($C1418,FinInt!$B$2:$Q$508,15,0),VLOOKUP($C1418,NoAmpOC!$B$2:$T$988,18,0)))</f>
        <v>ARS</v>
      </c>
      <c r="G1418" s="5">
        <f>IF($A1418="Ordenes de Compra",VLOOKUP($C1418,Autogestión!$B$2:$H$5090,7,0),IF($A1418="Financiamiento Internacional",VLOOKUP($C1418,FinInt!$B$2:$Q$1308,16,0),VLOOKUP($C1418,NoAmpOC!$B$2:$T$988,19,0)))</f>
        <v>19938610.809999999</v>
      </c>
      <c r="H1418" s="5">
        <f t="shared" si="66"/>
        <v>19938610.809999999</v>
      </c>
      <c r="I1418" s="26" t="str">
        <f>IF($A1418="Ordenes de Compra",VLOOKUP($C1418,Autogestión!$B$2:$J$5090,9,0),IF($A1418="Financiamiento Internacional",VLOOKUP($C1418,FinInt!$B$2:$G$1555,6,0),"Legitimo Abono"))</f>
        <v>OC 1/2021</v>
      </c>
      <c r="J1418" s="1" t="str">
        <f>IF($A1418="Ordenes de Compra",VLOOKUP($C1418,Autogestión!$B$2:$R$5090,17,0),IF($A1418="Financiamiento Internacional",VLOOKUP($C1418,FinInt!$B$2:$O$1508,14,0),VLOOKUP($C1418,NoAmpOC!$B$2:$R$988,17,0)))</f>
        <v>ANDREANI LOGÍSTICA S.A.</v>
      </c>
      <c r="K1418" s="7" t="str">
        <f>DetalleExp!AP1418</f>
        <v>YLAMAS</v>
      </c>
      <c r="L1418" s="7" t="str">
        <f>DetalleExp!AQ1418</f>
        <v>MOVIMIENTO_FONDOS - Movimiento de fondos</v>
      </c>
      <c r="M1418" s="7" t="str">
        <f>DetalleExp!AR1418</f>
        <v>DCYT#MS - Dirección de contabilidad y tesorería</v>
      </c>
      <c r="N1418" s="7">
        <f>DetalleExp!AS1418</f>
        <v>44350</v>
      </c>
      <c r="O1418" s="27">
        <f ca="1">ROUNDUP(TODAY()-N1418,0)</f>
        <v>5</v>
      </c>
      <c r="P1418" s="27">
        <f ca="1">ROUNDUP(TODAY()-B1418,0)</f>
        <v>21</v>
      </c>
      <c r="Q1418" s="1" t="str">
        <f>IFERROR(IF(A1418="Ordenes de Compra",VLOOKUP($E1418,'Ordenes de Compra'!$A$2:$E$1712,5,0),"Sin OC"),"Sin dato")</f>
        <v>Sin dato</v>
      </c>
      <c r="R1418" s="28">
        <f>IFERROR(IF(A1418="Ordenes de Compra",VLOOKUP($I1418,'Ordenes de Compra'!$B$2:$E$1712,3,0),"Sin OC"),"Sin dato")</f>
        <v>437559365.67000002</v>
      </c>
      <c r="S1418" s="1" t="str">
        <f>VLOOKUP($U1418,'Tablas intermedias'!$C$1:$H$222,5,0)</f>
        <v>Contabilidad</v>
      </c>
      <c r="T1418" s="29" t="str">
        <f t="shared" si="67"/>
        <v>OK</v>
      </c>
      <c r="U1418" s="30" t="str">
        <f t="shared" si="68"/>
        <v>YLAMASMOVIMIENTO_FONDOS - Movimiento de fondosDCYT#MS - Dirección de contabilidad y tesorería</v>
      </c>
      <c r="V1418" s="1" t="str">
        <f>VLOOKUP(U1418,'Tablas intermedias'!$C$1:$H$222,6,0)</f>
        <v>Si</v>
      </c>
      <c r="W1418" s="1" t="str">
        <f ca="1">IF(O1418&lt;30,"menos de 30 días","más de 30 días")</f>
        <v>menos de 30 días</v>
      </c>
    </row>
    <row r="1419" spans="1:23" ht="14.25" hidden="1" thickTop="1" thickBot="1" x14ac:dyDescent="0.25">
      <c r="A1419" s="17" t="str">
        <f>IF(DetalleExp!H1419='Tablas intermedias'!$A$2,"Ordenes de Compra",IF(DetalleExp!H1419='Tablas intermedias'!$A$3,"Financiamiento Internacional","Legítimo Abono"))</f>
        <v>Financiamiento Internacional</v>
      </c>
      <c r="B1419" s="7">
        <f>DetalleExp!E1419</f>
        <v>44334</v>
      </c>
      <c r="C1419" s="1" t="str">
        <f>DetalleExp!A1419</f>
        <v>EX-2021-44377447-APN-DAFYP#MS</v>
      </c>
      <c r="D1419" s="1" t="str">
        <f>IF(A1419="Ordenes de Compra",VLOOKUP(C1419,Autogestión!$B$2:$D$5090,3,0),IF(A1419="Legítimo Abono",VLOOKUP(C1419,NoAmpOC!$B$2:$H$988,7,0),"Factura"))</f>
        <v>Factura</v>
      </c>
      <c r="E1419" s="26" t="str">
        <f>IF(A1419="Ordenes de Compra",VLOOKUP($C1419,Autogestión!$B$2:$G$5090,6,0),IF(A1419="Financiamiento Internacional",VLOOKUP($C1419,FinInt!$B$2:$G$508,6,0),"Legítimo Abono"))</f>
        <v>Programa de Apoyo al Fortalecimiento de la cobertura pública efectiva de salud y un sistema integrado de provisión de salud de calidad. Proyectos BIRF - ARG/19/014 - PNUD</v>
      </c>
      <c r="F1419" s="26" t="str">
        <f>IF($A1419="Ordenes de Compra","ARS",IF($A1419="Financiamiento Internacional",VLOOKUP($C1419,FinInt!$B$2:$Q$508,15,0),VLOOKUP($C1419,NoAmpOC!$B$2:$T$988,18,0)))</f>
        <v>ARS</v>
      </c>
      <c r="G1419" s="5">
        <f>IF($A1419="Ordenes de Compra",VLOOKUP($C1419,Autogestión!$B$2:$H$5090,7,0),IF($A1419="Financiamiento Internacional",VLOOKUP($C1419,FinInt!$B$2:$Q$1308,16,0),VLOOKUP($C1419,NoAmpOC!$B$2:$T$988,19,0)))</f>
        <v>72652.679999999993</v>
      </c>
      <c r="H1419" s="5">
        <f t="shared" si="66"/>
        <v>72652.679999999993</v>
      </c>
      <c r="I1419" s="26" t="str">
        <f>IF($A1419="Ordenes de Compra",VLOOKUP($C1419,Autogestión!$B$2:$J$5090,9,0),IF($A1419="Financiamiento Internacional",VLOOKUP($C1419,FinInt!$B$2:$G$1555,6,0),"Legitimo Abono"))</f>
        <v>Programa de Apoyo al Fortalecimiento de la cobertura pública efectiva de salud y un sistema integrado de provisión de salud de calidad. Proyectos BIRF - ARG/19/014 - PNUD</v>
      </c>
      <c r="J1419" s="1" t="str">
        <f>IF($A1419="Ordenes de Compra",VLOOKUP($C1419,Autogestión!$B$2:$R$5090,17,0),IF($A1419="Financiamiento Internacional",VLOOKUP($C1419,FinInt!$B$2:$O$1508,14,0),VLOOKUP($C1419,NoAmpOC!$B$2:$R$988,17,0)))</f>
        <v>Larvik SA</v>
      </c>
      <c r="K1419" s="7" t="str">
        <f>DetalleExp!AP1419</f>
        <v>OSMARGONZALEZ</v>
      </c>
      <c r="L1419" s="7" t="str">
        <f>DetalleExp!AQ1419</f>
        <v>CUENTASAPAGAR - Cuentas a pagar</v>
      </c>
      <c r="M1419" s="7" t="str">
        <f>DetalleExp!AR1419</f>
        <v>DAFYP#MS - Dirección de administración financiera y presupuestaria</v>
      </c>
      <c r="N1419" s="7">
        <f>DetalleExp!AS1419</f>
        <v>44350</v>
      </c>
      <c r="O1419" s="27">
        <f ca="1">ROUNDUP(TODAY()-N1419,0)</f>
        <v>5</v>
      </c>
      <c r="P1419" s="27">
        <f ca="1">ROUNDUP(TODAY()-B1419,0)</f>
        <v>21</v>
      </c>
      <c r="Q1419" s="1" t="str">
        <f>IFERROR(IF(A1419="Ordenes de Compra",VLOOKUP($E1419,'Ordenes de Compra'!$A$2:$E$1712,5,0),"Sin OC"),"Sin dato")</f>
        <v>Sin OC</v>
      </c>
      <c r="R1419" s="28" t="str">
        <f>IFERROR(IF(A1419="Ordenes de Compra",VLOOKUP($I1419,'Ordenes de Compra'!$B$2:$E$1712,3,0),"Sin OC"),"Sin dato")</f>
        <v>Sin OC</v>
      </c>
      <c r="S1419" s="1" t="str">
        <f>VLOOKUP($U1419,'Tablas intermedias'!$C$1:$H$222,5,0)</f>
        <v>DGPFE</v>
      </c>
      <c r="T1419" s="29" t="str">
        <f t="shared" si="67"/>
        <v>OK</v>
      </c>
      <c r="U1419" s="30" t="str">
        <f t="shared" si="68"/>
        <v>OSMARGONZALEZCUENTASAPAGAR - Cuentas a pagarDAFYP#MS - Dirección de administración financiera y presupuestaria</v>
      </c>
      <c r="V1419" s="1" t="str">
        <f>VLOOKUP(U1419,'Tablas intermedias'!$C$1:$H$222,6,0)</f>
        <v>Si</v>
      </c>
      <c r="W1419" s="1" t="str">
        <f ca="1">IF(O1419&lt;30,"menos de 30 días","más de 30 días")</f>
        <v>menos de 30 días</v>
      </c>
    </row>
    <row r="1420" spans="1:23" ht="14.25" hidden="1" thickTop="1" thickBot="1" x14ac:dyDescent="0.25">
      <c r="A1420" s="17" t="str">
        <f>IF(DetalleExp!H1420='Tablas intermedias'!$A$2,"Ordenes de Compra",IF(DetalleExp!H1420='Tablas intermedias'!$A$3,"Financiamiento Internacional","Legítimo Abono"))</f>
        <v>Financiamiento Internacional</v>
      </c>
      <c r="B1420" s="7">
        <f>DetalleExp!E1420</f>
        <v>44334</v>
      </c>
      <c r="C1420" s="1" t="str">
        <f>DetalleExp!A1420</f>
        <v>EX-2021-44381938-APN-DAFYP#MS</v>
      </c>
      <c r="D1420" s="1" t="str">
        <f>IF(A1420="Ordenes de Compra",VLOOKUP(C1420,Autogestión!$B$2:$D$5090,3,0),IF(A1420="Legítimo Abono",VLOOKUP(C1420,NoAmpOC!$B$2:$H$988,7,0),"Factura"))</f>
        <v>Factura</v>
      </c>
      <c r="E1420" s="26" t="str">
        <f>IF(A1420="Ordenes de Compra",VLOOKUP($C1420,Autogestión!$B$2:$G$5090,6,0),IF(A1420="Financiamiento Internacional",VLOOKUP($C1420,FinInt!$B$2:$G$508,6,0),"Legítimo Abono"))</f>
        <v>Programa de Apoyo al Fortalecimiento de la cobertura pública efectiva de salud y un sistema integrado de provisión de salud de calidad. Proyectos BIRF - ARG/19/014 - PNUD</v>
      </c>
      <c r="F1420" s="26" t="str">
        <f>IF($A1420="Ordenes de Compra","ARS",IF($A1420="Financiamiento Internacional",VLOOKUP($C1420,FinInt!$B$2:$Q$508,15,0),VLOOKUP($C1420,NoAmpOC!$B$2:$T$988,18,0)))</f>
        <v>ARS</v>
      </c>
      <c r="G1420" s="5">
        <f>IF($A1420="Ordenes de Compra",VLOOKUP($C1420,Autogestión!$B$2:$H$5090,7,0),IF($A1420="Financiamiento Internacional",VLOOKUP($C1420,FinInt!$B$2:$Q$1308,16,0),VLOOKUP($C1420,NoAmpOC!$B$2:$T$988,19,0)))</f>
        <v>72652.69</v>
      </c>
      <c r="H1420" s="5">
        <f t="shared" si="66"/>
        <v>72652.69</v>
      </c>
      <c r="I1420" s="26" t="str">
        <f>IF($A1420="Ordenes de Compra",VLOOKUP($C1420,Autogestión!$B$2:$J$5090,9,0),IF($A1420="Financiamiento Internacional",VLOOKUP($C1420,FinInt!$B$2:$G$1555,6,0),"Legitimo Abono"))</f>
        <v>Programa de Apoyo al Fortalecimiento de la cobertura pública efectiva de salud y un sistema integrado de provisión de salud de calidad. Proyectos BIRF - ARG/19/014 - PNUD</v>
      </c>
      <c r="J1420" s="1" t="str">
        <f>IF($A1420="Ordenes de Compra",VLOOKUP($C1420,Autogestión!$B$2:$R$5090,17,0),IF($A1420="Financiamiento Internacional",VLOOKUP($C1420,FinInt!$B$2:$O$1508,14,0),VLOOKUP($C1420,NoAmpOC!$B$2:$R$988,17,0)))</f>
        <v>Larvik SA</v>
      </c>
      <c r="K1420" s="7" t="str">
        <f>DetalleExp!AP1420</f>
        <v>OSMARGONZALEZ</v>
      </c>
      <c r="L1420" s="7" t="str">
        <f>DetalleExp!AQ1420</f>
        <v>CUENTASAPAGAR - Cuentas a pagar</v>
      </c>
      <c r="M1420" s="7" t="str">
        <f>DetalleExp!AR1420</f>
        <v>DAFYP#MS - Dirección de administración financiera y presupuestaria</v>
      </c>
      <c r="N1420" s="7">
        <f>DetalleExp!AS1420</f>
        <v>44350</v>
      </c>
      <c r="O1420" s="27">
        <f ca="1">ROUNDUP(TODAY()-N1420,0)</f>
        <v>5</v>
      </c>
      <c r="P1420" s="27">
        <f ca="1">ROUNDUP(TODAY()-B1420,0)</f>
        <v>21</v>
      </c>
      <c r="Q1420" s="1" t="str">
        <f>IFERROR(IF(A1420="Ordenes de Compra",VLOOKUP($E1420,'Ordenes de Compra'!$A$2:$E$1712,5,0),"Sin OC"),"Sin dato")</f>
        <v>Sin OC</v>
      </c>
      <c r="R1420" s="28" t="str">
        <f>IFERROR(IF(A1420="Ordenes de Compra",VLOOKUP($I1420,'Ordenes de Compra'!$B$2:$E$1712,3,0),"Sin OC"),"Sin dato")</f>
        <v>Sin OC</v>
      </c>
      <c r="S1420" s="1" t="str">
        <f>VLOOKUP($U1420,'Tablas intermedias'!$C$1:$H$222,5,0)</f>
        <v>DGPFE</v>
      </c>
      <c r="T1420" s="29" t="str">
        <f t="shared" si="67"/>
        <v>OK</v>
      </c>
      <c r="U1420" s="30" t="str">
        <f t="shared" si="68"/>
        <v>OSMARGONZALEZCUENTASAPAGAR - Cuentas a pagarDAFYP#MS - Dirección de administración financiera y presupuestaria</v>
      </c>
      <c r="V1420" s="1" t="str">
        <f>VLOOKUP(U1420,'Tablas intermedias'!$C$1:$H$222,6,0)</f>
        <v>Si</v>
      </c>
      <c r="W1420" s="1" t="str">
        <f ca="1">IF(O1420&lt;30,"menos de 30 días","más de 30 días")</f>
        <v>menos de 30 días</v>
      </c>
    </row>
    <row r="1421" spans="1:23" ht="14.25" hidden="1" thickTop="1" thickBot="1" x14ac:dyDescent="0.25">
      <c r="A1421" s="17" t="str">
        <f>IF(DetalleExp!H1421='Tablas intermedias'!$A$2,"Ordenes de Compra",IF(DetalleExp!H1421='Tablas intermedias'!$A$3,"Financiamiento Internacional","Legítimo Abono"))</f>
        <v>Financiamiento Internacional</v>
      </c>
      <c r="B1421" s="7">
        <f>DetalleExp!E1421</f>
        <v>44334</v>
      </c>
      <c r="C1421" s="1" t="str">
        <f>DetalleExp!A1421</f>
        <v>EX-2021-44384610-APN-DAFYP#MS</v>
      </c>
      <c r="D1421" s="1" t="str">
        <f>IF(A1421="Ordenes de Compra",VLOOKUP(C1421,Autogestión!$B$2:$D$5090,3,0),IF(A1421="Legítimo Abono",VLOOKUP(C1421,NoAmpOC!$B$2:$H$988,7,0),"Factura"))</f>
        <v>Factura</v>
      </c>
      <c r="E1421" s="26" t="str">
        <f>IF(A1421="Ordenes de Compra",VLOOKUP($C1421,Autogestión!$B$2:$G$5090,6,0),IF(A1421="Financiamiento Internacional",VLOOKUP($C1421,FinInt!$B$2:$G$508,6,0),"Legítimo Abono"))</f>
        <v>Programa de Apoyo al Fortalecimiento de la cobertura pública efectiva de salud y un sistema integrado de provisión de salud de calidad. Proyectos BIRF - ARG/19/014 - PNUD</v>
      </c>
      <c r="F1421" s="26" t="str">
        <f>IF($A1421="Ordenes de Compra","ARS",IF($A1421="Financiamiento Internacional",VLOOKUP($C1421,FinInt!$B$2:$Q$508,15,0),VLOOKUP($C1421,NoAmpOC!$B$2:$T$988,18,0)))</f>
        <v>ARS</v>
      </c>
      <c r="G1421" s="5">
        <f>IF($A1421="Ordenes de Compra",VLOOKUP($C1421,Autogestión!$B$2:$H$5090,7,0),IF($A1421="Financiamiento Internacional",VLOOKUP($C1421,FinInt!$B$2:$Q$1308,16,0),VLOOKUP($C1421,NoAmpOC!$B$2:$T$988,19,0)))</f>
        <v>70457.100000000006</v>
      </c>
      <c r="H1421" s="5">
        <f t="shared" si="66"/>
        <v>70457.100000000006</v>
      </c>
      <c r="I1421" s="26" t="str">
        <f>IF($A1421="Ordenes de Compra",VLOOKUP($C1421,Autogestión!$B$2:$J$5090,9,0),IF($A1421="Financiamiento Internacional",VLOOKUP($C1421,FinInt!$B$2:$G$1555,6,0),"Legitimo Abono"))</f>
        <v>Programa de Apoyo al Fortalecimiento de la cobertura pública efectiva de salud y un sistema integrado de provisión de salud de calidad. Proyectos BIRF - ARG/19/014 - PNUD</v>
      </c>
      <c r="J1421" s="1" t="str">
        <f>IF($A1421="Ordenes de Compra",VLOOKUP($C1421,Autogestión!$B$2:$R$5090,17,0),IF($A1421="Financiamiento Internacional",VLOOKUP($C1421,FinInt!$B$2:$O$1508,14,0),VLOOKUP($C1421,NoAmpOC!$B$2:$R$988,17,0)))</f>
        <v>Larvik SA</v>
      </c>
      <c r="K1421" s="7" t="str">
        <f>DetalleExp!AP1421</f>
        <v>DAFYP#MS-ARCHIVO</v>
      </c>
      <c r="L1421" s="7" t="str">
        <f>DetalleExp!AQ1421</f>
        <v>ARCHIVO - Archivo</v>
      </c>
      <c r="M1421" s="7" t="str">
        <f>DetalleExp!AR1421</f>
        <v>DAFYP#MS - Dirección de administración financiera y presupuestaria</v>
      </c>
      <c r="N1421" s="7">
        <f>DetalleExp!AS1421</f>
        <v>44350</v>
      </c>
      <c r="O1421" s="27">
        <f ca="1">ROUNDUP(TODAY()-N1421,0)</f>
        <v>5</v>
      </c>
      <c r="P1421" s="27">
        <f ca="1">ROUNDUP(TODAY()-B1421,0)</f>
        <v>21</v>
      </c>
      <c r="Q1421" s="1" t="str">
        <f>IFERROR(IF(A1421="Ordenes de Compra",VLOOKUP($E1421,'Ordenes de Compra'!$A$2:$E$1712,5,0),"Sin OC"),"Sin dato")</f>
        <v>Sin OC</v>
      </c>
      <c r="R1421" s="28" t="str">
        <f>IFERROR(IF(A1421="Ordenes de Compra",VLOOKUP($I1421,'Ordenes de Compra'!$B$2:$E$1712,3,0),"Sin OC"),"Sin dato")</f>
        <v>Sin OC</v>
      </c>
      <c r="S1421" s="1" t="str">
        <f>VLOOKUP($U1421,'Tablas intermedias'!$C$1:$H$222,5,0)</f>
        <v>DGPFE</v>
      </c>
      <c r="T1421" s="29" t="str">
        <f t="shared" si="67"/>
        <v>OK</v>
      </c>
      <c r="U1421" s="30" t="str">
        <f t="shared" si="68"/>
        <v>DAFYP#MS-ARCHIVOARCHIVO - ArchivoDAFYP#MS - Dirección de administración financiera y presupuestaria</v>
      </c>
      <c r="V1421" s="1" t="str">
        <f>VLOOKUP(U1421,'Tablas intermedias'!$C$1:$H$222,6,0)</f>
        <v>No</v>
      </c>
      <c r="W1421" s="1" t="str">
        <f ca="1">IF(O1421&lt;30,"menos de 30 días","más de 30 días")</f>
        <v>menos de 30 días</v>
      </c>
    </row>
    <row r="1422" spans="1:23" ht="14.25" hidden="1" thickTop="1" thickBot="1" x14ac:dyDescent="0.25">
      <c r="A1422" s="17" t="str">
        <f>IF(DetalleExp!H1422='Tablas intermedias'!$A$2,"Ordenes de Compra",IF(DetalleExp!H1422='Tablas intermedias'!$A$3,"Financiamiento Internacional","Legítimo Abono"))</f>
        <v>Financiamiento Internacional</v>
      </c>
      <c r="B1422" s="7">
        <f>DetalleExp!E1422</f>
        <v>44334</v>
      </c>
      <c r="C1422" s="1" t="str">
        <f>DetalleExp!A1422</f>
        <v>EX-2021-44386918-APN-DAFYP#MS</v>
      </c>
      <c r="D1422" s="1" t="str">
        <f>IF(A1422="Ordenes de Compra",VLOOKUP(C1422,Autogestión!$B$2:$D$5090,3,0),IF(A1422="Legítimo Abono",VLOOKUP(C1422,NoAmpOC!$B$2:$H$988,7,0),"Factura"))</f>
        <v>Factura</v>
      </c>
      <c r="E1422" s="26" t="str">
        <f>IF(A1422="Ordenes de Compra",VLOOKUP($C1422,Autogestión!$B$2:$G$5090,6,0),IF(A1422="Financiamiento Internacional",VLOOKUP($C1422,FinInt!$B$2:$G$508,6,0),"Legítimo Abono"))</f>
        <v>Programa de Apoyo al Fortalecimiento de la cobertura pública efectiva de salud y un sistema integrado de provisión de salud de calidad. Proyectos BIRF - ARG/19/014 - PNUD</v>
      </c>
      <c r="F1422" s="26" t="str">
        <f>IF($A1422="Ordenes de Compra","ARS",IF($A1422="Financiamiento Internacional",VLOOKUP($C1422,FinInt!$B$2:$Q$508,15,0),VLOOKUP($C1422,NoAmpOC!$B$2:$T$988,18,0)))</f>
        <v>ARS</v>
      </c>
      <c r="G1422" s="5">
        <f>IF($A1422="Ordenes de Compra",VLOOKUP($C1422,Autogestión!$B$2:$H$5090,7,0),IF($A1422="Financiamiento Internacional",VLOOKUP($C1422,FinInt!$B$2:$Q$1308,16,0),VLOOKUP($C1422,NoAmpOC!$B$2:$T$988,19,0)))</f>
        <v>70457.100000000006</v>
      </c>
      <c r="H1422" s="5">
        <f t="shared" si="66"/>
        <v>70457.100000000006</v>
      </c>
      <c r="I1422" s="26" t="str">
        <f>IF($A1422="Ordenes de Compra",VLOOKUP($C1422,Autogestión!$B$2:$J$5090,9,0),IF($A1422="Financiamiento Internacional",VLOOKUP($C1422,FinInt!$B$2:$G$1555,6,0),"Legitimo Abono"))</f>
        <v>Programa de Apoyo al Fortalecimiento de la cobertura pública efectiva de salud y un sistema integrado de provisión de salud de calidad. Proyectos BIRF - ARG/19/014 - PNUD</v>
      </c>
      <c r="J1422" s="1" t="str">
        <f>IF($A1422="Ordenes de Compra",VLOOKUP($C1422,Autogestión!$B$2:$R$5090,17,0),IF($A1422="Financiamiento Internacional",VLOOKUP($C1422,FinInt!$B$2:$O$1508,14,0),VLOOKUP($C1422,NoAmpOC!$B$2:$R$988,17,0)))</f>
        <v>Larvik SA</v>
      </c>
      <c r="K1422" s="7" t="str">
        <f>DetalleExp!AP1422</f>
        <v>OSMARGONZALEZ</v>
      </c>
      <c r="L1422" s="7" t="str">
        <f>DetalleExp!AQ1422</f>
        <v>CUENTASAPAGAR - Cuentas a pagar</v>
      </c>
      <c r="M1422" s="7" t="str">
        <f>DetalleExp!AR1422</f>
        <v>DAFYP#MS - Dirección de administración financiera y presupuestaria</v>
      </c>
      <c r="N1422" s="7">
        <f>DetalleExp!AS1422</f>
        <v>44350</v>
      </c>
      <c r="O1422" s="27">
        <f ca="1">ROUNDUP(TODAY()-N1422,0)</f>
        <v>5</v>
      </c>
      <c r="P1422" s="27">
        <f ca="1">ROUNDUP(TODAY()-B1422,0)</f>
        <v>21</v>
      </c>
      <c r="Q1422" s="1" t="str">
        <f>IFERROR(IF(A1422="Ordenes de Compra",VLOOKUP($E1422,'Ordenes de Compra'!$A$2:$E$1712,5,0),"Sin OC"),"Sin dato")</f>
        <v>Sin OC</v>
      </c>
      <c r="R1422" s="28" t="str">
        <f>IFERROR(IF(A1422="Ordenes de Compra",VLOOKUP($I1422,'Ordenes de Compra'!$B$2:$E$1712,3,0),"Sin OC"),"Sin dato")</f>
        <v>Sin OC</v>
      </c>
      <c r="S1422" s="1" t="str">
        <f>VLOOKUP($U1422,'Tablas intermedias'!$C$1:$H$222,5,0)</f>
        <v>DGPFE</v>
      </c>
      <c r="T1422" s="29" t="str">
        <f t="shared" si="67"/>
        <v>OK</v>
      </c>
      <c r="U1422" s="30" t="str">
        <f t="shared" si="68"/>
        <v>OSMARGONZALEZCUENTASAPAGAR - Cuentas a pagarDAFYP#MS - Dirección de administración financiera y presupuestaria</v>
      </c>
      <c r="V1422" s="1" t="str">
        <f>VLOOKUP(U1422,'Tablas intermedias'!$C$1:$H$222,6,0)</f>
        <v>Si</v>
      </c>
      <c r="W1422" s="1" t="str">
        <f ca="1">IF(O1422&lt;30,"menos de 30 días","más de 30 días")</f>
        <v>menos de 30 días</v>
      </c>
    </row>
    <row r="1423" spans="1:23" ht="14.25" hidden="1" thickTop="1" thickBot="1" x14ac:dyDescent="0.25">
      <c r="A1423" s="17" t="str">
        <f>IF(DetalleExp!H1423='Tablas intermedias'!$A$2,"Ordenes de Compra",IF(DetalleExp!H1423='Tablas intermedias'!$A$3,"Financiamiento Internacional","Legítimo Abono"))</f>
        <v>Financiamiento Internacional</v>
      </c>
      <c r="B1423" s="7">
        <f>DetalleExp!E1423</f>
        <v>44334</v>
      </c>
      <c r="C1423" s="1" t="str">
        <f>DetalleExp!A1423</f>
        <v>EX-2021-44389998-APN-DAFYP#MS</v>
      </c>
      <c r="D1423" s="1" t="str">
        <f>IF(A1423="Ordenes de Compra",VLOOKUP(C1423,Autogestión!$B$2:$D$5090,3,0),IF(A1423="Legítimo Abono",VLOOKUP(C1423,NoAmpOC!$B$2:$H$988,7,0),"Factura"))</f>
        <v>Factura</v>
      </c>
      <c r="E1423" s="26" t="str">
        <f>IF(A1423="Ordenes de Compra",VLOOKUP($C1423,Autogestión!$B$2:$G$5090,6,0),IF(A1423="Financiamiento Internacional",VLOOKUP($C1423,FinInt!$B$2:$G$508,6,0),"Legítimo Abono"))</f>
        <v>Programa de Apoyo al Fortalecimiento de la cobertura pública efectiva de salud y un sistema integrado de provisión de salud de calidad. Proyectos BIRF - ARG/19/014 - PNUD</v>
      </c>
      <c r="F1423" s="26" t="str">
        <f>IF($A1423="Ordenes de Compra","ARS",IF($A1423="Financiamiento Internacional",VLOOKUP($C1423,FinInt!$B$2:$Q$508,15,0),VLOOKUP($C1423,NoAmpOC!$B$2:$T$988,18,0)))</f>
        <v>ARS</v>
      </c>
      <c r="G1423" s="5">
        <f>IF($A1423="Ordenes de Compra",VLOOKUP($C1423,Autogestión!$B$2:$H$5090,7,0),IF($A1423="Financiamiento Internacional",VLOOKUP($C1423,FinInt!$B$2:$Q$1308,16,0),VLOOKUP($C1423,NoAmpOC!$B$2:$T$988,19,0)))</f>
        <v>70238.13</v>
      </c>
      <c r="H1423" s="5">
        <f t="shared" si="66"/>
        <v>70238.13</v>
      </c>
      <c r="I1423" s="26" t="str">
        <f>IF($A1423="Ordenes de Compra",VLOOKUP($C1423,Autogestión!$B$2:$J$5090,9,0),IF($A1423="Financiamiento Internacional",VLOOKUP($C1423,FinInt!$B$2:$G$1555,6,0),"Legitimo Abono"))</f>
        <v>Programa de Apoyo al Fortalecimiento de la cobertura pública efectiva de salud y un sistema integrado de provisión de salud de calidad. Proyectos BIRF - ARG/19/014 - PNUD</v>
      </c>
      <c r="J1423" s="1" t="str">
        <f>IF($A1423="Ordenes de Compra",VLOOKUP($C1423,Autogestión!$B$2:$R$5090,17,0),IF($A1423="Financiamiento Internacional",VLOOKUP($C1423,FinInt!$B$2:$O$1508,14,0),VLOOKUP($C1423,NoAmpOC!$B$2:$R$988,17,0)))</f>
        <v>Larvik SA</v>
      </c>
      <c r="K1423" s="7" t="str">
        <f>DetalleExp!AP1423</f>
        <v>DAFYP#MS-ARCHIVO</v>
      </c>
      <c r="L1423" s="7" t="str">
        <f>DetalleExp!AQ1423</f>
        <v>ARCHIVO - Archivo</v>
      </c>
      <c r="M1423" s="7" t="str">
        <f>DetalleExp!AR1423</f>
        <v>DAFYP#MS - Dirección de administración financiera y presupuestaria</v>
      </c>
      <c r="N1423" s="7">
        <f>DetalleExp!AS1423</f>
        <v>44350</v>
      </c>
      <c r="O1423" s="27">
        <f ca="1">ROUNDUP(TODAY()-N1423,0)</f>
        <v>5</v>
      </c>
      <c r="P1423" s="27">
        <f ca="1">ROUNDUP(TODAY()-B1423,0)</f>
        <v>21</v>
      </c>
      <c r="Q1423" s="1" t="str">
        <f>IFERROR(IF(A1423="Ordenes de Compra",VLOOKUP($E1423,'Ordenes de Compra'!$A$2:$E$1712,5,0),"Sin OC"),"Sin dato")</f>
        <v>Sin OC</v>
      </c>
      <c r="R1423" s="28" t="str">
        <f>IFERROR(IF(A1423="Ordenes de Compra",VLOOKUP($I1423,'Ordenes de Compra'!$B$2:$E$1712,3,0),"Sin OC"),"Sin dato")</f>
        <v>Sin OC</v>
      </c>
      <c r="S1423" s="1" t="str">
        <f>VLOOKUP($U1423,'Tablas intermedias'!$C$1:$H$222,5,0)</f>
        <v>DGPFE</v>
      </c>
      <c r="T1423" s="29" t="str">
        <f t="shared" si="67"/>
        <v>OK</v>
      </c>
      <c r="U1423" s="30" t="str">
        <f t="shared" si="68"/>
        <v>DAFYP#MS-ARCHIVOARCHIVO - ArchivoDAFYP#MS - Dirección de administración financiera y presupuestaria</v>
      </c>
      <c r="V1423" s="1" t="str">
        <f>VLOOKUP(U1423,'Tablas intermedias'!$C$1:$H$222,6,0)</f>
        <v>No</v>
      </c>
      <c r="W1423" s="1" t="str">
        <f ca="1">IF(O1423&lt;30,"menos de 30 días","más de 30 días")</f>
        <v>menos de 30 días</v>
      </c>
    </row>
    <row r="1424" spans="1:23" ht="14.25" hidden="1" thickTop="1" thickBot="1" x14ac:dyDescent="0.25">
      <c r="A1424" s="17" t="str">
        <f>IF(DetalleExp!H1424='Tablas intermedias'!$A$2,"Ordenes de Compra",IF(DetalleExp!H1424='Tablas intermedias'!$A$3,"Financiamiento Internacional","Legítimo Abono"))</f>
        <v>Financiamiento Internacional</v>
      </c>
      <c r="B1424" s="7">
        <f>DetalleExp!E1424</f>
        <v>44334</v>
      </c>
      <c r="C1424" s="1" t="str">
        <f>DetalleExp!A1424</f>
        <v>EX-2021-44391707-APN-DAFYP#MS</v>
      </c>
      <c r="D1424" s="1" t="str">
        <f>IF(A1424="Ordenes de Compra",VLOOKUP(C1424,Autogestión!$B$2:$D$5090,3,0),IF(A1424="Legítimo Abono",VLOOKUP(C1424,NoAmpOC!$B$2:$H$988,7,0),"Factura"))</f>
        <v>Factura</v>
      </c>
      <c r="E1424" s="26" t="str">
        <f>IF(A1424="Ordenes de Compra",VLOOKUP($C1424,Autogestión!$B$2:$G$5090,6,0),IF(A1424="Financiamiento Internacional",VLOOKUP($C1424,FinInt!$B$2:$G$508,6,0),"Legítimo Abono"))</f>
        <v>Programa de Apoyo al Fortalecimiento de la cobertura pública efectiva de salud y un sistema integrado de provisión de salud de calidad. Proyectos BIRF - ARG/19/014 - PNUD</v>
      </c>
      <c r="F1424" s="26" t="str">
        <f>IF($A1424="Ordenes de Compra","ARS",IF($A1424="Financiamiento Internacional",VLOOKUP($C1424,FinInt!$B$2:$Q$508,15,0),VLOOKUP($C1424,NoAmpOC!$B$2:$T$988,18,0)))</f>
        <v>ARS</v>
      </c>
      <c r="G1424" s="5">
        <f>IF($A1424="Ordenes de Compra",VLOOKUP($C1424,Autogestión!$B$2:$H$5090,7,0),IF($A1424="Financiamiento Internacional",VLOOKUP($C1424,FinInt!$B$2:$Q$1308,16,0),VLOOKUP($C1424,NoAmpOC!$B$2:$T$988,19,0)))</f>
        <v>70238.13</v>
      </c>
      <c r="H1424" s="5">
        <f t="shared" si="66"/>
        <v>70238.13</v>
      </c>
      <c r="I1424" s="26" t="str">
        <f>IF($A1424="Ordenes de Compra",VLOOKUP($C1424,Autogestión!$B$2:$J$5090,9,0),IF($A1424="Financiamiento Internacional",VLOOKUP($C1424,FinInt!$B$2:$G$1555,6,0),"Legitimo Abono"))</f>
        <v>Programa de Apoyo al Fortalecimiento de la cobertura pública efectiva de salud y un sistema integrado de provisión de salud de calidad. Proyectos BIRF - ARG/19/014 - PNUD</v>
      </c>
      <c r="J1424" s="1" t="str">
        <f>IF($A1424="Ordenes de Compra",VLOOKUP($C1424,Autogestión!$B$2:$R$5090,17,0),IF($A1424="Financiamiento Internacional",VLOOKUP($C1424,FinInt!$B$2:$O$1508,14,0),VLOOKUP($C1424,NoAmpOC!$B$2:$R$988,17,0)))</f>
        <v>Larvik SA</v>
      </c>
      <c r="K1424" s="7" t="str">
        <f>DetalleExp!AP1424</f>
        <v>OSMARGONZALEZ</v>
      </c>
      <c r="L1424" s="7" t="str">
        <f>DetalleExp!AQ1424</f>
        <v>CUENTASAPAGAR - Cuentas a pagar</v>
      </c>
      <c r="M1424" s="7" t="str">
        <f>DetalleExp!AR1424</f>
        <v>DAFYP#MS - Dirección de administración financiera y presupuestaria</v>
      </c>
      <c r="N1424" s="7">
        <f>DetalleExp!AS1424</f>
        <v>44350</v>
      </c>
      <c r="O1424" s="27">
        <f ca="1">ROUNDUP(TODAY()-N1424,0)</f>
        <v>5</v>
      </c>
      <c r="P1424" s="27">
        <f ca="1">ROUNDUP(TODAY()-B1424,0)</f>
        <v>21</v>
      </c>
      <c r="Q1424" s="1" t="str">
        <f>IFERROR(IF(A1424="Ordenes de Compra",VLOOKUP($E1424,'Ordenes de Compra'!$A$2:$E$1712,5,0),"Sin OC"),"Sin dato")</f>
        <v>Sin OC</v>
      </c>
      <c r="R1424" s="28" t="str">
        <f>IFERROR(IF(A1424="Ordenes de Compra",VLOOKUP($I1424,'Ordenes de Compra'!$B$2:$E$1712,3,0),"Sin OC"),"Sin dato")</f>
        <v>Sin OC</v>
      </c>
      <c r="S1424" s="1" t="str">
        <f>VLOOKUP($U1424,'Tablas intermedias'!$C$1:$H$222,5,0)</f>
        <v>DGPFE</v>
      </c>
      <c r="T1424" s="29" t="str">
        <f t="shared" si="67"/>
        <v>OK</v>
      </c>
      <c r="U1424" s="30" t="str">
        <f t="shared" si="68"/>
        <v>OSMARGONZALEZCUENTASAPAGAR - Cuentas a pagarDAFYP#MS - Dirección de administración financiera y presupuestaria</v>
      </c>
      <c r="V1424" s="1" t="str">
        <f>VLOOKUP(U1424,'Tablas intermedias'!$C$1:$H$222,6,0)</f>
        <v>Si</v>
      </c>
      <c r="W1424" s="1" t="str">
        <f ca="1">IF(O1424&lt;30,"menos de 30 días","más de 30 días")</f>
        <v>menos de 30 días</v>
      </c>
    </row>
    <row r="1425" spans="1:23" ht="14.25" hidden="1" thickTop="1" thickBot="1" x14ac:dyDescent="0.25">
      <c r="A1425" s="17" t="str">
        <f>IF(DetalleExp!H1425='Tablas intermedias'!$A$2,"Ordenes de Compra",IF(DetalleExp!H1425='Tablas intermedias'!$A$3,"Financiamiento Internacional","Legítimo Abono"))</f>
        <v>Financiamiento Internacional</v>
      </c>
      <c r="B1425" s="7">
        <f>DetalleExp!E1425</f>
        <v>44334</v>
      </c>
      <c r="C1425" s="1" t="str">
        <f>DetalleExp!A1425</f>
        <v>EX-2021-44393385-APN-DAFYP#MS</v>
      </c>
      <c r="D1425" s="1" t="str">
        <f>IF(A1425="Ordenes de Compra",VLOOKUP(C1425,Autogestión!$B$2:$D$5090,3,0),IF(A1425="Legítimo Abono",VLOOKUP(C1425,NoAmpOC!$B$2:$H$988,7,0),"Factura"))</f>
        <v>Factura</v>
      </c>
      <c r="E1425" s="26" t="str">
        <f>IF(A1425="Ordenes de Compra",VLOOKUP($C1425,Autogestión!$B$2:$G$5090,6,0),IF(A1425="Financiamiento Internacional",VLOOKUP($C1425,FinInt!$B$2:$G$508,6,0),"Legítimo Abono"))</f>
        <v>Programa de Apoyo al Fortalecimiento de la cobertura pública efectiva de salud y un sistema integrado de provisión de salud de calidad. Proyectos BIRF - ARG/19/014 - PNUD</v>
      </c>
      <c r="F1425" s="26" t="str">
        <f>IF($A1425="Ordenes de Compra","ARS",IF($A1425="Financiamiento Internacional",VLOOKUP($C1425,FinInt!$B$2:$Q$508,15,0),VLOOKUP($C1425,NoAmpOC!$B$2:$T$988,18,0)))</f>
        <v>ARS</v>
      </c>
      <c r="G1425" s="5">
        <f>IF($A1425="Ordenes de Compra",VLOOKUP($C1425,Autogestión!$B$2:$H$5090,7,0),IF($A1425="Financiamiento Internacional",VLOOKUP($C1425,FinInt!$B$2:$Q$1308,16,0),VLOOKUP($C1425,NoAmpOC!$B$2:$T$988,19,0)))</f>
        <v>72147.59</v>
      </c>
      <c r="H1425" s="5">
        <f t="shared" si="66"/>
        <v>72147.59</v>
      </c>
      <c r="I1425" s="26" t="str">
        <f>IF($A1425="Ordenes de Compra",VLOOKUP($C1425,Autogestión!$B$2:$J$5090,9,0),IF($A1425="Financiamiento Internacional",VLOOKUP($C1425,FinInt!$B$2:$G$1555,6,0),"Legitimo Abono"))</f>
        <v>Programa de Apoyo al Fortalecimiento de la cobertura pública efectiva de salud y un sistema integrado de provisión de salud de calidad. Proyectos BIRF - ARG/19/014 - PNUD</v>
      </c>
      <c r="J1425" s="1" t="str">
        <f>IF($A1425="Ordenes de Compra",VLOOKUP($C1425,Autogestión!$B$2:$R$5090,17,0),IF($A1425="Financiamiento Internacional",VLOOKUP($C1425,FinInt!$B$2:$O$1508,14,0),VLOOKUP($C1425,NoAmpOC!$B$2:$R$988,17,0)))</f>
        <v>Larvik SA</v>
      </c>
      <c r="K1425" s="7" t="str">
        <f>DetalleExp!AP1425</f>
        <v>DAFYP#MS-ARCHIVO</v>
      </c>
      <c r="L1425" s="7" t="str">
        <f>DetalleExp!AQ1425</f>
        <v>ARCHIVO - Archivo</v>
      </c>
      <c r="M1425" s="7" t="str">
        <f>DetalleExp!AR1425</f>
        <v>DAFYP#MS - Dirección de administración financiera y presupuestaria</v>
      </c>
      <c r="N1425" s="7">
        <f>DetalleExp!AS1425</f>
        <v>44350</v>
      </c>
      <c r="O1425" s="27">
        <f ca="1">ROUNDUP(TODAY()-N1425,0)</f>
        <v>5</v>
      </c>
      <c r="P1425" s="27">
        <f ca="1">ROUNDUP(TODAY()-B1425,0)</f>
        <v>21</v>
      </c>
      <c r="Q1425" s="1" t="str">
        <f>IFERROR(IF(A1425="Ordenes de Compra",VLOOKUP($E1425,'Ordenes de Compra'!$A$2:$E$1712,5,0),"Sin OC"),"Sin dato")</f>
        <v>Sin OC</v>
      </c>
      <c r="R1425" s="28" t="str">
        <f>IFERROR(IF(A1425="Ordenes de Compra",VLOOKUP($I1425,'Ordenes de Compra'!$B$2:$E$1712,3,0),"Sin OC"),"Sin dato")</f>
        <v>Sin OC</v>
      </c>
      <c r="S1425" s="1" t="str">
        <f>VLOOKUP($U1425,'Tablas intermedias'!$C$1:$H$222,5,0)</f>
        <v>DGPFE</v>
      </c>
      <c r="T1425" s="29" t="str">
        <f t="shared" si="67"/>
        <v>OK</v>
      </c>
      <c r="U1425" s="30" t="str">
        <f t="shared" si="68"/>
        <v>DAFYP#MS-ARCHIVOARCHIVO - ArchivoDAFYP#MS - Dirección de administración financiera y presupuestaria</v>
      </c>
      <c r="V1425" s="1" t="str">
        <f>VLOOKUP(U1425,'Tablas intermedias'!$C$1:$H$222,6,0)</f>
        <v>No</v>
      </c>
      <c r="W1425" s="1" t="str">
        <f ca="1">IF(O1425&lt;30,"menos de 30 días","más de 30 días")</f>
        <v>menos de 30 días</v>
      </c>
    </row>
    <row r="1426" spans="1:23" ht="14.25" hidden="1" thickTop="1" thickBot="1" x14ac:dyDescent="0.25">
      <c r="A1426" s="17" t="str">
        <f>IF(DetalleExp!H1426='Tablas intermedias'!$A$2,"Ordenes de Compra",IF(DetalleExp!H1426='Tablas intermedias'!$A$3,"Financiamiento Internacional","Legítimo Abono"))</f>
        <v>Financiamiento Internacional</v>
      </c>
      <c r="B1426" s="7">
        <f>DetalleExp!E1426</f>
        <v>44334</v>
      </c>
      <c r="C1426" s="1" t="str">
        <f>DetalleExp!A1426</f>
        <v>EX-2021-44394987-APN-DAFYP#MS</v>
      </c>
      <c r="D1426" s="1" t="str">
        <f>IF(A1426="Ordenes de Compra",VLOOKUP(C1426,Autogestión!$B$2:$D$5090,3,0),IF(A1426="Legítimo Abono",VLOOKUP(C1426,NoAmpOC!$B$2:$H$988,7,0),"Factura"))</f>
        <v>Factura</v>
      </c>
      <c r="E1426" s="26" t="str">
        <f>IF(A1426="Ordenes de Compra",VLOOKUP($C1426,Autogestión!$B$2:$G$5090,6,0),IF(A1426="Financiamiento Internacional",VLOOKUP($C1426,FinInt!$B$2:$G$508,6,0),"Legítimo Abono"))</f>
        <v>Programa de Apoyo al Fortalecimiento de la cobertura pública efectiva de salud y un sistema integrado de provisión de salud de calidad. Proyectos BIRF - ARG/19/014 - PNUD</v>
      </c>
      <c r="F1426" s="26" t="str">
        <f>IF($A1426="Ordenes de Compra","ARS",IF($A1426="Financiamiento Internacional",VLOOKUP($C1426,FinInt!$B$2:$Q$508,15,0),VLOOKUP($C1426,NoAmpOC!$B$2:$T$988,18,0)))</f>
        <v>ARS</v>
      </c>
      <c r="G1426" s="5">
        <f>IF($A1426="Ordenes de Compra",VLOOKUP($C1426,Autogestión!$B$2:$H$5090,7,0),IF($A1426="Financiamiento Internacional",VLOOKUP($C1426,FinInt!$B$2:$Q$1308,16,0),VLOOKUP($C1426,NoAmpOC!$B$2:$T$988,19,0)))</f>
        <v>72147.59</v>
      </c>
      <c r="H1426" s="5">
        <f t="shared" si="66"/>
        <v>72147.59</v>
      </c>
      <c r="I1426" s="26" t="str">
        <f>IF($A1426="Ordenes de Compra",VLOOKUP($C1426,Autogestión!$B$2:$J$5090,9,0),IF($A1426="Financiamiento Internacional",VLOOKUP($C1426,FinInt!$B$2:$G$1555,6,0),"Legitimo Abono"))</f>
        <v>Programa de Apoyo al Fortalecimiento de la cobertura pública efectiva de salud y un sistema integrado de provisión de salud de calidad. Proyectos BIRF - ARG/19/014 - PNUD</v>
      </c>
      <c r="J1426" s="1" t="str">
        <f>IF($A1426="Ordenes de Compra",VLOOKUP($C1426,Autogestión!$B$2:$R$5090,17,0),IF($A1426="Financiamiento Internacional",VLOOKUP($C1426,FinInt!$B$2:$O$1508,14,0),VLOOKUP($C1426,NoAmpOC!$B$2:$R$988,17,0)))</f>
        <v>Larvik SA</v>
      </c>
      <c r="K1426" s="7" t="str">
        <f>DetalleExp!AP1426</f>
        <v>OSMARGONZALEZ</v>
      </c>
      <c r="L1426" s="7" t="str">
        <f>DetalleExp!AQ1426</f>
        <v>CUENTASAPAGAR - Cuentas a pagar</v>
      </c>
      <c r="M1426" s="7" t="str">
        <f>DetalleExp!AR1426</f>
        <v>DAFYP#MS - Dirección de administración financiera y presupuestaria</v>
      </c>
      <c r="N1426" s="7">
        <f>DetalleExp!AS1426</f>
        <v>44350</v>
      </c>
      <c r="O1426" s="27">
        <f ca="1">ROUNDUP(TODAY()-N1426,0)</f>
        <v>5</v>
      </c>
      <c r="P1426" s="27">
        <f ca="1">ROUNDUP(TODAY()-B1426,0)</f>
        <v>21</v>
      </c>
      <c r="Q1426" s="1" t="str">
        <f>IFERROR(IF(A1426="Ordenes de Compra",VLOOKUP($E1426,'Ordenes de Compra'!$A$2:$E$1712,5,0),"Sin OC"),"Sin dato")</f>
        <v>Sin OC</v>
      </c>
      <c r="R1426" s="28" t="str">
        <f>IFERROR(IF(A1426="Ordenes de Compra",VLOOKUP($I1426,'Ordenes de Compra'!$B$2:$E$1712,3,0),"Sin OC"),"Sin dato")</f>
        <v>Sin OC</v>
      </c>
      <c r="S1426" s="1" t="str">
        <f>VLOOKUP($U1426,'Tablas intermedias'!$C$1:$H$222,5,0)</f>
        <v>DGPFE</v>
      </c>
      <c r="T1426" s="29" t="str">
        <f t="shared" si="67"/>
        <v>OK</v>
      </c>
      <c r="U1426" s="30" t="str">
        <f t="shared" si="68"/>
        <v>OSMARGONZALEZCUENTASAPAGAR - Cuentas a pagarDAFYP#MS - Dirección de administración financiera y presupuestaria</v>
      </c>
      <c r="V1426" s="1" t="str">
        <f>VLOOKUP(U1426,'Tablas intermedias'!$C$1:$H$222,6,0)</f>
        <v>Si</v>
      </c>
      <c r="W1426" s="1" t="str">
        <f ca="1">IF(O1426&lt;30,"menos de 30 días","más de 30 días")</f>
        <v>menos de 30 días</v>
      </c>
    </row>
    <row r="1427" spans="1:23" ht="14.25" hidden="1" thickTop="1" thickBot="1" x14ac:dyDescent="0.25">
      <c r="A1427" s="17" t="str">
        <f>IF(DetalleExp!H1427='Tablas intermedias'!$A$2,"Ordenes de Compra",IF(DetalleExp!H1427='Tablas intermedias'!$A$3,"Financiamiento Internacional","Legítimo Abono"))</f>
        <v>Financiamiento Internacional</v>
      </c>
      <c r="B1427" s="7">
        <f>DetalleExp!E1427</f>
        <v>44334</v>
      </c>
      <c r="C1427" s="1" t="str">
        <f>DetalleExp!A1427</f>
        <v>EX-2021-44396785-APN-DAFYP#MS</v>
      </c>
      <c r="D1427" s="1" t="str">
        <f>IF(A1427="Ordenes de Compra",VLOOKUP(C1427,Autogestión!$B$2:$D$5090,3,0),IF(A1427="Legítimo Abono",VLOOKUP(C1427,NoAmpOC!$B$2:$H$988,7,0),"Factura"))</f>
        <v>Factura</v>
      </c>
      <c r="E1427" s="26" t="str">
        <f>IF(A1427="Ordenes de Compra",VLOOKUP($C1427,Autogestión!$B$2:$G$5090,6,0),IF(A1427="Financiamiento Internacional",VLOOKUP($C1427,FinInt!$B$2:$G$508,6,0),"Legítimo Abono"))</f>
        <v>Programa de Apoyo al Fortalecimiento de la cobertura pública efectiva de salud y un sistema integrado de provisión de salud de calidad. Proyectos BIRF - ARG/19/014 - PNUD</v>
      </c>
      <c r="F1427" s="26" t="str">
        <f>IF($A1427="Ordenes de Compra","ARS",IF($A1427="Financiamiento Internacional",VLOOKUP($C1427,FinInt!$B$2:$Q$508,15,0),VLOOKUP($C1427,NoAmpOC!$B$2:$T$988,18,0)))</f>
        <v>ARS</v>
      </c>
      <c r="G1427" s="5">
        <f>IF($A1427="Ordenes de Compra",VLOOKUP($C1427,Autogestión!$B$2:$H$5090,7,0),IF($A1427="Financiamiento Internacional",VLOOKUP($C1427,FinInt!$B$2:$Q$1308,16,0),VLOOKUP($C1427,NoAmpOC!$B$2:$T$988,19,0)))</f>
        <v>75560.87</v>
      </c>
      <c r="H1427" s="5">
        <f t="shared" si="66"/>
        <v>75560.87</v>
      </c>
      <c r="I1427" s="26" t="str">
        <f>IF($A1427="Ordenes de Compra",VLOOKUP($C1427,Autogestión!$B$2:$J$5090,9,0),IF($A1427="Financiamiento Internacional",VLOOKUP($C1427,FinInt!$B$2:$G$1555,6,0),"Legitimo Abono"))</f>
        <v>Programa de Apoyo al Fortalecimiento de la cobertura pública efectiva de salud y un sistema integrado de provisión de salud de calidad. Proyectos BIRF - ARG/19/014 - PNUD</v>
      </c>
      <c r="J1427" s="1" t="str">
        <f>IF($A1427="Ordenes de Compra",VLOOKUP($C1427,Autogestión!$B$2:$R$5090,17,0),IF($A1427="Financiamiento Internacional",VLOOKUP($C1427,FinInt!$B$2:$O$1508,14,0),VLOOKUP($C1427,NoAmpOC!$B$2:$R$988,17,0)))</f>
        <v>Larvik SA</v>
      </c>
      <c r="K1427" s="7" t="str">
        <f>DetalleExp!AP1427</f>
        <v>OSMARGONZALEZ</v>
      </c>
      <c r="L1427" s="7" t="str">
        <f>DetalleExp!AQ1427</f>
        <v>CUENTASAPAGAR - Cuentas a pagar</v>
      </c>
      <c r="M1427" s="7" t="str">
        <f>DetalleExp!AR1427</f>
        <v>DAFYP#MS - Dirección de administración financiera y presupuestaria</v>
      </c>
      <c r="N1427" s="7">
        <f>DetalleExp!AS1427</f>
        <v>44350</v>
      </c>
      <c r="O1427" s="27">
        <f ca="1">ROUNDUP(TODAY()-N1427,0)</f>
        <v>5</v>
      </c>
      <c r="P1427" s="27">
        <f ca="1">ROUNDUP(TODAY()-B1427,0)</f>
        <v>21</v>
      </c>
      <c r="Q1427" s="1" t="str">
        <f>IFERROR(IF(A1427="Ordenes de Compra",VLOOKUP($E1427,'Ordenes de Compra'!$A$2:$E$1712,5,0),"Sin OC"),"Sin dato")</f>
        <v>Sin OC</v>
      </c>
      <c r="R1427" s="28" t="str">
        <f>IFERROR(IF(A1427="Ordenes de Compra",VLOOKUP($I1427,'Ordenes de Compra'!$B$2:$E$1712,3,0),"Sin OC"),"Sin dato")</f>
        <v>Sin OC</v>
      </c>
      <c r="S1427" s="1" t="str">
        <f>VLOOKUP($U1427,'Tablas intermedias'!$C$1:$H$222,5,0)</f>
        <v>DGPFE</v>
      </c>
      <c r="T1427" s="29" t="str">
        <f t="shared" si="67"/>
        <v>OK</v>
      </c>
      <c r="U1427" s="30" t="str">
        <f t="shared" si="68"/>
        <v>OSMARGONZALEZCUENTASAPAGAR - Cuentas a pagarDAFYP#MS - Dirección de administración financiera y presupuestaria</v>
      </c>
      <c r="V1427" s="1" t="str">
        <f>VLOOKUP(U1427,'Tablas intermedias'!$C$1:$H$222,6,0)</f>
        <v>Si</v>
      </c>
      <c r="W1427" s="1" t="str">
        <f ca="1">IF(O1427&lt;30,"menos de 30 días","más de 30 días")</f>
        <v>menos de 30 días</v>
      </c>
    </row>
    <row r="1428" spans="1:23" ht="14.25" hidden="1" thickTop="1" thickBot="1" x14ac:dyDescent="0.25">
      <c r="A1428" s="17" t="str">
        <f>IF(DetalleExp!H1428='Tablas intermedias'!$A$2,"Ordenes de Compra",IF(DetalleExp!H1428='Tablas intermedias'!$A$3,"Financiamiento Internacional","Legítimo Abono"))</f>
        <v>Financiamiento Internacional</v>
      </c>
      <c r="B1428" s="7">
        <f>DetalleExp!E1428</f>
        <v>44334</v>
      </c>
      <c r="C1428" s="1" t="str">
        <f>DetalleExp!A1428</f>
        <v>EX-2021-44399231-APN-DAFYP#MS</v>
      </c>
      <c r="D1428" s="1" t="str">
        <f>IF(A1428="Ordenes de Compra",VLOOKUP(C1428,Autogestión!$B$2:$D$5090,3,0),IF(A1428="Legítimo Abono",VLOOKUP(C1428,NoAmpOC!$B$2:$H$988,7,0),"Factura"))</f>
        <v>Factura</v>
      </c>
      <c r="E1428" s="26" t="str">
        <f>IF(A1428="Ordenes de Compra",VLOOKUP($C1428,Autogestión!$B$2:$G$5090,6,0),IF(A1428="Financiamiento Internacional",VLOOKUP($C1428,FinInt!$B$2:$G$508,6,0),"Legítimo Abono"))</f>
        <v>Programa de Apoyo al Fortalecimiento de la cobertura pública efectiva de salud y un sistema integrado de provisión de salud de calidad. Proyectos BIRF - ARG/19/014 - PNUD</v>
      </c>
      <c r="F1428" s="26" t="str">
        <f>IF($A1428="Ordenes de Compra","ARS",IF($A1428="Financiamiento Internacional",VLOOKUP($C1428,FinInt!$B$2:$Q$508,15,0),VLOOKUP($C1428,NoAmpOC!$B$2:$T$988,18,0)))</f>
        <v>ARS</v>
      </c>
      <c r="G1428" s="5">
        <f>IF($A1428="Ordenes de Compra",VLOOKUP($C1428,Autogestión!$B$2:$H$5090,7,0),IF($A1428="Financiamiento Internacional",VLOOKUP($C1428,FinInt!$B$2:$Q$1308,16,0),VLOOKUP($C1428,NoAmpOC!$B$2:$T$988,19,0)))</f>
        <v>75560.87</v>
      </c>
      <c r="H1428" s="5">
        <f t="shared" si="66"/>
        <v>75560.87</v>
      </c>
      <c r="I1428" s="26" t="str">
        <f>IF($A1428="Ordenes de Compra",VLOOKUP($C1428,Autogestión!$B$2:$J$5090,9,0),IF($A1428="Financiamiento Internacional",VLOOKUP($C1428,FinInt!$B$2:$G$1555,6,0),"Legitimo Abono"))</f>
        <v>Programa de Apoyo al Fortalecimiento de la cobertura pública efectiva de salud y un sistema integrado de provisión de salud de calidad. Proyectos BIRF - ARG/19/014 - PNUD</v>
      </c>
      <c r="J1428" s="1" t="str">
        <f>IF($A1428="Ordenes de Compra",VLOOKUP($C1428,Autogestión!$B$2:$R$5090,17,0),IF($A1428="Financiamiento Internacional",VLOOKUP($C1428,FinInt!$B$2:$O$1508,14,0),VLOOKUP($C1428,NoAmpOC!$B$2:$R$988,17,0)))</f>
        <v>Larvik SA</v>
      </c>
      <c r="K1428" s="7" t="str">
        <f>DetalleExp!AP1428</f>
        <v>OSMARGONZALEZ</v>
      </c>
      <c r="L1428" s="7" t="str">
        <f>DetalleExp!AQ1428</f>
        <v>CUENTASAPAGAR - Cuentas a pagar</v>
      </c>
      <c r="M1428" s="7" t="str">
        <f>DetalleExp!AR1428</f>
        <v>DAFYP#MS - Dirección de administración financiera y presupuestaria</v>
      </c>
      <c r="N1428" s="7">
        <f>DetalleExp!AS1428</f>
        <v>44350</v>
      </c>
      <c r="O1428" s="27">
        <f ca="1">ROUNDUP(TODAY()-N1428,0)</f>
        <v>5</v>
      </c>
      <c r="P1428" s="27">
        <f ca="1">ROUNDUP(TODAY()-B1428,0)</f>
        <v>21</v>
      </c>
      <c r="Q1428" s="1" t="str">
        <f>IFERROR(IF(A1428="Ordenes de Compra",VLOOKUP($E1428,'Ordenes de Compra'!$A$2:$E$1712,5,0),"Sin OC"),"Sin dato")</f>
        <v>Sin OC</v>
      </c>
      <c r="R1428" s="28" t="str">
        <f>IFERROR(IF(A1428="Ordenes de Compra",VLOOKUP($I1428,'Ordenes de Compra'!$B$2:$E$1712,3,0),"Sin OC"),"Sin dato")</f>
        <v>Sin OC</v>
      </c>
      <c r="S1428" s="1" t="str">
        <f>VLOOKUP($U1428,'Tablas intermedias'!$C$1:$H$222,5,0)</f>
        <v>DGPFE</v>
      </c>
      <c r="T1428" s="29" t="str">
        <f t="shared" si="67"/>
        <v>OK</v>
      </c>
      <c r="U1428" s="30" t="str">
        <f t="shared" si="68"/>
        <v>OSMARGONZALEZCUENTASAPAGAR - Cuentas a pagarDAFYP#MS - Dirección de administración financiera y presupuestaria</v>
      </c>
      <c r="V1428" s="1" t="str">
        <f>VLOOKUP(U1428,'Tablas intermedias'!$C$1:$H$222,6,0)</f>
        <v>Si</v>
      </c>
      <c r="W1428" s="1" t="str">
        <f ca="1">IF(O1428&lt;30,"menos de 30 días","más de 30 días")</f>
        <v>menos de 30 días</v>
      </c>
    </row>
    <row r="1429" spans="1:23" ht="14.25" hidden="1" thickTop="1" thickBot="1" x14ac:dyDescent="0.25">
      <c r="A1429" s="17" t="str">
        <f>IF(DetalleExp!H1429='Tablas intermedias'!$A$2,"Ordenes de Compra",IF(DetalleExp!H1429='Tablas intermedias'!$A$3,"Financiamiento Internacional","Legítimo Abono"))</f>
        <v>Ordenes de Compra</v>
      </c>
      <c r="B1429" s="7">
        <f>DetalleExp!E1429</f>
        <v>44335</v>
      </c>
      <c r="C1429" s="1" t="str">
        <f>DetalleExp!A1429</f>
        <v>EX-2021-44610704-APN-DCYT#MS</v>
      </c>
      <c r="D1429" s="1" t="str">
        <f>IF(A1429="Ordenes de Compra",VLOOKUP(C1429,Autogestión!$B$2:$D$5090,3,0),IF(A1429="Legítimo Abono",VLOOKUP(C1429,NoAmpOC!$B$2:$H$988,7,0),"Factura"))</f>
        <v>Factura</v>
      </c>
      <c r="E1429" s="26" t="str">
        <f>IF(A1429="Ordenes de Compra",VLOOKUP($C1429,Autogestión!$B$2:$G$5090,6,0),IF(A1429="Financiamiento Internacional",VLOOKUP($C1429,FinInt!$B$2:$G$508,6,0),"Legítimo Abono"))</f>
        <v>80-0011-LPU20</v>
      </c>
      <c r="F1429" s="26" t="str">
        <f>IF($A1429="Ordenes de Compra","ARS",IF($A1429="Financiamiento Internacional",VLOOKUP($C1429,FinInt!$B$2:$Q$508,15,0),VLOOKUP($C1429,NoAmpOC!$B$2:$T$988,18,0)))</f>
        <v>ARS</v>
      </c>
      <c r="G1429" s="5">
        <f>IF($A1429="Ordenes de Compra",VLOOKUP($C1429,Autogestión!$B$2:$H$5090,7,0),IF($A1429="Financiamiento Internacional",VLOOKUP($C1429,FinInt!$B$2:$Q$1308,16,0),VLOOKUP($C1429,NoAmpOC!$B$2:$T$988,19,0)))</f>
        <v>9066216.9600000009</v>
      </c>
      <c r="H1429" s="5">
        <f t="shared" si="66"/>
        <v>9066216.9600000009</v>
      </c>
      <c r="I1429" s="26" t="str">
        <f>IF($A1429="Ordenes de Compra",VLOOKUP($C1429,Autogestión!$B$2:$J$5090,9,0),IF($A1429="Financiamiento Internacional",VLOOKUP($C1429,FinInt!$B$2:$G$1555,6,0),"Legitimo Abono"))</f>
        <v>80-1071-OC21</v>
      </c>
      <c r="J1429" s="1" t="str">
        <f>IF($A1429="Ordenes de Compra",VLOOKUP($C1429,Autogestión!$B$2:$R$5090,17,0),IF($A1429="Financiamiento Internacional",VLOOKUP($C1429,FinInt!$B$2:$O$1508,14,0),VLOOKUP($C1429,NoAmpOC!$B$2:$R$988,17,0)))</f>
        <v>LAB.ESPECIALIDADES MEDICINALES SOC.DEL ESTADO</v>
      </c>
      <c r="K1429" s="7" t="str">
        <f>DetalleExp!AP1429</f>
        <v>MHMAURO</v>
      </c>
      <c r="L1429" s="7" t="str">
        <f>DetalleExp!AQ1429</f>
        <v>REMEDIAR-ADMIN - Programa remediar - administración</v>
      </c>
      <c r="M1429" s="7" t="str">
        <f>DetalleExp!AR1429</f>
        <v>DNMYTS#MS - Dirección nacional de medicamentos y tecnología sanitaria</v>
      </c>
      <c r="N1429" s="7">
        <f>DetalleExp!AS1429</f>
        <v>44349</v>
      </c>
      <c r="O1429" s="27">
        <f ca="1">ROUNDUP(TODAY()-N1429,0)</f>
        <v>6</v>
      </c>
      <c r="P1429" s="27">
        <f ca="1">ROUNDUP(TODAY()-B1429,0)</f>
        <v>20</v>
      </c>
      <c r="Q1429" s="1" t="str">
        <f>IFERROR(IF(A1429="Ordenes de Compra",VLOOKUP($E1429,'Ordenes de Compra'!$A$2:$E$1712,5,0),"Sin OC"),"Sin dato")</f>
        <v>29.0.0.45.0</v>
      </c>
      <c r="R1429" s="28">
        <f>IFERROR(IF(A1429="Ordenes de Compra",VLOOKUP($I1429,'Ordenes de Compra'!$B$2:$E$1712,3,0),"Sin OC"),"Sin dato")</f>
        <v>97769361.450000003</v>
      </c>
      <c r="S1429" s="1" t="str">
        <f>VLOOKUP($U1429,'Tablas intermedias'!$C$1:$H$222,5,0)</f>
        <v>Programa</v>
      </c>
      <c r="T1429" s="29" t="str">
        <f t="shared" si="67"/>
        <v>OK</v>
      </c>
      <c r="U1429" s="30" t="str">
        <f t="shared" si="68"/>
        <v>MHMAUROREMEDIAR-ADMIN - Programa remediar - administraciónDNMYTS#MS - Dirección nacional de medicamentos y tecnología sanitaria</v>
      </c>
      <c r="V1429" s="1" t="str">
        <f>VLOOKUP(U1429,'Tablas intermedias'!$C$1:$H$222,6,0)</f>
        <v>Si</v>
      </c>
      <c r="W1429" s="1" t="str">
        <f ca="1">IF(O1429&lt;30,"menos de 30 días","más de 30 días")</f>
        <v>menos de 30 días</v>
      </c>
    </row>
    <row r="1430" spans="1:23" ht="14.25" hidden="1" thickTop="1" thickBot="1" x14ac:dyDescent="0.25">
      <c r="A1430" s="17" t="str">
        <f>IF(DetalleExp!H1430='Tablas intermedias'!$A$2,"Ordenes de Compra",IF(DetalleExp!H1430='Tablas intermedias'!$A$3,"Financiamiento Internacional","Legítimo Abono"))</f>
        <v>Ordenes de Compra</v>
      </c>
      <c r="B1430" s="7">
        <f>DetalleExp!E1430</f>
        <v>44335</v>
      </c>
      <c r="C1430" s="1" t="str">
        <f>DetalleExp!A1430</f>
        <v>EX-2021-44619726-APN-DCYT#MS</v>
      </c>
      <c r="D1430" s="1" t="str">
        <f>IF(A1430="Ordenes de Compra",VLOOKUP(C1430,Autogestión!$B$2:$D$5090,3,0),IF(A1430="Legítimo Abono",VLOOKUP(C1430,NoAmpOC!$B$2:$H$988,7,0),"Factura"))</f>
        <v>Factura</v>
      </c>
      <c r="E1430" s="26" t="str">
        <f>IF(A1430="Ordenes de Compra",VLOOKUP($C1430,Autogestión!$B$2:$G$5090,6,0),IF(A1430="Financiamiento Internacional",VLOOKUP($C1430,FinInt!$B$2:$G$508,6,0),"Legítimo Abono"))</f>
        <v>80-0010-LPU20</v>
      </c>
      <c r="F1430" s="26" t="str">
        <f>IF($A1430="Ordenes de Compra","ARS",IF($A1430="Financiamiento Internacional",VLOOKUP($C1430,FinInt!$B$2:$Q$508,15,0),VLOOKUP($C1430,NoAmpOC!$B$2:$T$988,18,0)))</f>
        <v>ARS</v>
      </c>
      <c r="G1430" s="5">
        <f>IF($A1430="Ordenes de Compra",VLOOKUP($C1430,Autogestión!$B$2:$H$5090,7,0),IF($A1430="Financiamiento Internacional",VLOOKUP($C1430,FinInt!$B$2:$Q$1308,16,0),VLOOKUP($C1430,NoAmpOC!$B$2:$T$988,19,0)))</f>
        <v>3186000</v>
      </c>
      <c r="H1430" s="5">
        <f t="shared" si="66"/>
        <v>3186000</v>
      </c>
      <c r="I1430" s="26" t="str">
        <f>IF($A1430="Ordenes de Compra",VLOOKUP($C1430,Autogestión!$B$2:$J$5090,9,0),IF($A1430="Financiamiento Internacional",VLOOKUP($C1430,FinInt!$B$2:$G$1555,6,0),"Legitimo Abono"))</f>
        <v xml:space="preserve">80-1027-OC21   </v>
      </c>
      <c r="J1430" s="1" t="str">
        <f>IF($A1430="Ordenes de Compra",VLOOKUP($C1430,Autogestión!$B$2:$R$5090,17,0),IF($A1430="Financiamiento Internacional",VLOOKUP($C1430,FinInt!$B$2:$O$1508,14,0),VLOOKUP($C1430,NoAmpOC!$B$2:$R$988,17,0)))</f>
        <v>GOBBI NOVAG SA</v>
      </c>
      <c r="K1430" s="7" t="str">
        <f>DetalleExp!AP1430</f>
        <v>MWEIMAN</v>
      </c>
      <c r="L1430" s="7" t="str">
        <f>DetalleExp!AQ1430</f>
        <v>TESORERIA - Tesorería</v>
      </c>
      <c r="M1430" s="7" t="str">
        <f>DetalleExp!AR1430</f>
        <v>DCYT#MS - Dirección de contabilidad y tesorería</v>
      </c>
      <c r="N1430" s="7">
        <f>DetalleExp!AS1430</f>
        <v>44347</v>
      </c>
      <c r="O1430" s="27">
        <f ca="1">ROUNDUP(TODAY()-N1430,0)</f>
        <v>8</v>
      </c>
      <c r="P1430" s="27">
        <f ca="1">ROUNDUP(TODAY()-B1430,0)</f>
        <v>20</v>
      </c>
      <c r="Q1430" s="1" t="str">
        <f>IFERROR(IF(A1430="Ordenes de Compra",VLOOKUP($E1430,'Ordenes de Compra'!$A$2:$E$1712,5,0),"Sin OC"),"Sin dato")</f>
        <v>29.0.0.46.0</v>
      </c>
      <c r="R1430" s="28" t="str">
        <f>IFERROR(IF(A1430="Ordenes de Compra",VLOOKUP($I1430,'Ordenes de Compra'!$B$2:$E$1712,3,0),"Sin OC"),"Sin dato")</f>
        <v>Sin dato</v>
      </c>
      <c r="S1430" s="1" t="str">
        <f>VLOOKUP($U1430,'Tablas intermedias'!$C$1:$H$222,5,0)</f>
        <v>Tesorería</v>
      </c>
      <c r="T1430" s="29" t="str">
        <f t="shared" si="67"/>
        <v>OK</v>
      </c>
      <c r="U1430" s="30" t="str">
        <f t="shared" si="68"/>
        <v>MWEIMANTESORERIA - TesoreríaDCYT#MS - Dirección de contabilidad y tesorería</v>
      </c>
      <c r="V1430" s="1" t="str">
        <f>VLOOKUP(U1430,'Tablas intermedias'!$C$1:$H$222,6,0)</f>
        <v>No</v>
      </c>
      <c r="W1430" s="1" t="str">
        <f ca="1">IF(O1430&lt;30,"menos de 30 días","más de 30 días")</f>
        <v>menos de 30 días</v>
      </c>
    </row>
    <row r="1431" spans="1:23" ht="14.25" hidden="1" thickTop="1" thickBot="1" x14ac:dyDescent="0.25">
      <c r="A1431" s="17" t="str">
        <f>IF(DetalleExp!H1431='Tablas intermedias'!$A$2,"Ordenes de Compra",IF(DetalleExp!H1431='Tablas intermedias'!$A$3,"Financiamiento Internacional","Legítimo Abono"))</f>
        <v>Legítimo Abono</v>
      </c>
      <c r="B1431" s="7">
        <f>DetalleExp!E1431</f>
        <v>44335</v>
      </c>
      <c r="C1431" s="1" t="str">
        <f>DetalleExp!A1431</f>
        <v>EX-2021-44737557-APN-DD#MS</v>
      </c>
      <c r="D1431" s="1" t="str">
        <f>IF(A1431="Ordenes de Compra",VLOOKUP(C1431,Autogestión!$B$2:$D$5090,3,0),IF(A1431="Legítimo Abono",VLOOKUP(C1431,NoAmpOC!$B$2:$H$988,7,0),"Factura"))</f>
        <v>Factura B</v>
      </c>
      <c r="E1431" s="26" t="str">
        <f>IF(A1431="Ordenes de Compra",VLOOKUP($C1431,Autogestión!$B$2:$G$5090,6,0),IF(A1431="Financiamiento Internacional",VLOOKUP($C1431,FinInt!$B$2:$G$508,6,0),"Legítimo Abono"))</f>
        <v>Legítimo Abono</v>
      </c>
      <c r="F1431" s="26" t="str">
        <f>IF($A1431="Ordenes de Compra","ARS",IF($A1431="Financiamiento Internacional",VLOOKUP($C1431,FinInt!$B$2:$Q$508,15,0),VLOOKUP($C1431,NoAmpOC!$B$2:$T$988,18,0)))</f>
        <v>ARS</v>
      </c>
      <c r="G1431" s="5">
        <f>IF($A1431="Ordenes de Compra",VLOOKUP($C1431,Autogestión!$B$2:$H$5090,7,0),IF($A1431="Financiamiento Internacional",VLOOKUP($C1431,FinInt!$B$2:$Q$1308,16,0),VLOOKUP($C1431,NoAmpOC!$B$2:$T$988,19,0)))</f>
        <v>6941633.8700000001</v>
      </c>
      <c r="H1431" s="5">
        <f t="shared" si="66"/>
        <v>6941633.8700000001</v>
      </c>
      <c r="I1431" s="26" t="str">
        <f>IF($A1431="Ordenes de Compra",VLOOKUP($C1431,Autogestión!$B$2:$J$5090,9,0),IF($A1431="Financiamiento Internacional",VLOOKUP($C1431,FinInt!$B$2:$G$1555,6,0),"Legitimo Abono"))</f>
        <v>Legitimo Abono</v>
      </c>
      <c r="J1431" s="1" t="str">
        <f>IF($A1431="Ordenes de Compra",VLOOKUP($C1431,Autogestión!$B$2:$R$5090,17,0),IF($A1431="Financiamiento Internacional",VLOOKUP($C1431,FinInt!$B$2:$O$1508,14,0),VLOOKUP($C1431,NoAmpOC!$B$2:$R$988,17,0)))</f>
        <v>ANDREANI LOGÍSTICA S.A.</v>
      </c>
      <c r="K1431" s="7" t="str">
        <f>DetalleExp!AP1431</f>
        <v>LONUNEZ</v>
      </c>
      <c r="L1431" s="7" t="str">
        <f>DetalleExp!AQ1431</f>
        <v>ADMINISTRACION - Administracion</v>
      </c>
      <c r="M1431" s="7" t="str">
        <f>DetalleExp!AR1431</f>
        <v>DCEI#MS - Dirección de control de enfermedades inmunoprevenibles</v>
      </c>
      <c r="N1431" s="7">
        <f>DetalleExp!AS1431</f>
        <v>44335</v>
      </c>
      <c r="O1431" s="27">
        <f ca="1">ROUNDUP(TODAY()-N1431,0)</f>
        <v>20</v>
      </c>
      <c r="P1431" s="27">
        <f ca="1">ROUNDUP(TODAY()-B1431,0)</f>
        <v>20</v>
      </c>
      <c r="Q1431" s="1" t="str">
        <f>IFERROR(IF(A1431="Ordenes de Compra",VLOOKUP($E1431,'Ordenes de Compra'!$A$2:$E$1712,5,0),"Sin OC"),"Sin dato")</f>
        <v>Sin OC</v>
      </c>
      <c r="R1431" s="28" t="str">
        <f>IFERROR(IF(A1431="Ordenes de Compra",VLOOKUP($I1431,'Ordenes de Compra'!$B$2:$E$1712,3,0),"Sin OC"),"Sin dato")</f>
        <v>Sin OC</v>
      </c>
      <c r="S1431" s="1" t="str">
        <f>VLOOKUP($U1431,'Tablas intermedias'!$C$1:$H$222,5,0)</f>
        <v>Programa</v>
      </c>
      <c r="T1431" s="29" t="str">
        <f t="shared" si="67"/>
        <v>OK</v>
      </c>
      <c r="U1431" s="30" t="str">
        <f t="shared" si="68"/>
        <v>LONUNEZADMINISTRACION - AdministracionDCEI#MS - Dirección de control de enfermedades inmunoprevenibles</v>
      </c>
      <c r="V1431" s="1" t="str">
        <f>VLOOKUP(U1431,'Tablas intermedias'!$C$1:$H$222,6,0)</f>
        <v>Si</v>
      </c>
      <c r="W1431" s="1" t="str">
        <f ca="1">IF(O1431&lt;30,"menos de 30 días","más de 30 días")</f>
        <v>menos de 30 días</v>
      </c>
    </row>
    <row r="1432" spans="1:23" ht="14.25" hidden="1" thickTop="1" thickBot="1" x14ac:dyDescent="0.25">
      <c r="A1432" s="17" t="str">
        <f>IF(DetalleExp!H1432='Tablas intermedias'!$A$2,"Ordenes de Compra",IF(DetalleExp!H1432='Tablas intermedias'!$A$3,"Financiamiento Internacional","Legítimo Abono"))</f>
        <v>Ordenes de Compra</v>
      </c>
      <c r="B1432" s="7">
        <f>DetalleExp!E1432</f>
        <v>44335</v>
      </c>
      <c r="C1432" s="1" t="str">
        <f>DetalleExp!A1432</f>
        <v>EX-2021-44890765-APN-DCYT#MS</v>
      </c>
      <c r="D1432" s="1" t="str">
        <f>IF(A1432="Ordenes de Compra",VLOOKUP(C1432,Autogestión!$B$2:$D$5090,3,0),IF(A1432="Legítimo Abono",VLOOKUP(C1432,NoAmpOC!$B$2:$H$988,7,0),"Factura"))</f>
        <v>Factura</v>
      </c>
      <c r="E1432" s="26" t="str">
        <f>IF(A1432="Ordenes de Compra",VLOOKUP($C1432,Autogestión!$B$2:$G$5090,6,0),IF(A1432="Financiamiento Internacional",VLOOKUP($C1432,FinInt!$B$2:$G$508,6,0),"Legítimo Abono"))</f>
        <v>80-0004-LPR20</v>
      </c>
      <c r="F1432" s="26" t="str">
        <f>IF($A1432="Ordenes de Compra","ARS",IF($A1432="Financiamiento Internacional",VLOOKUP($C1432,FinInt!$B$2:$Q$508,15,0),VLOOKUP($C1432,NoAmpOC!$B$2:$T$988,18,0)))</f>
        <v>ARS</v>
      </c>
      <c r="G1432" s="5">
        <f>IF($A1432="Ordenes de Compra",VLOOKUP($C1432,Autogestión!$B$2:$H$5090,7,0),IF($A1432="Financiamiento Internacional",VLOOKUP($C1432,FinInt!$B$2:$Q$1308,16,0),VLOOKUP($C1432,NoAmpOC!$B$2:$T$988,19,0)))</f>
        <v>76528190.230000004</v>
      </c>
      <c r="H1432" s="5">
        <f t="shared" si="66"/>
        <v>76528190.230000004</v>
      </c>
      <c r="I1432" s="26" t="str">
        <f>IF($A1432="Ordenes de Compra",VLOOKUP($C1432,Autogestión!$B$2:$J$5090,9,0),IF($A1432="Financiamiento Internacional",VLOOKUP($C1432,FinInt!$B$2:$G$1555,6,0),"Legitimo Abono"))</f>
        <v>OC 1/2021</v>
      </c>
      <c r="J1432" s="1" t="str">
        <f>IF($A1432="Ordenes de Compra",VLOOKUP($C1432,Autogestión!$B$2:$R$5090,17,0),IF($A1432="Financiamiento Internacional",VLOOKUP($C1432,FinInt!$B$2:$O$1508,14,0),VLOOKUP($C1432,NoAmpOC!$B$2:$R$988,17,0)))</f>
        <v>ANDREANI LOGÍSTICA S.A.</v>
      </c>
      <c r="K1432" s="7" t="str">
        <f>DetalleExp!AP1432</f>
        <v>SGA#MS-CRD</v>
      </c>
      <c r="L1432" s="7" t="str">
        <f>DetalleExp!AQ1432</f>
        <v>CRD - Comisión de recepción definitiva</v>
      </c>
      <c r="M1432" s="7" t="str">
        <f>DetalleExp!AR1432</f>
        <v>SGA#MS - Secretaría de gestión administrativa</v>
      </c>
      <c r="N1432" s="7">
        <f>DetalleExp!AS1432</f>
        <v>44350</v>
      </c>
      <c r="O1432" s="27">
        <f ca="1">ROUNDUP(TODAY()-N1432,0)</f>
        <v>5</v>
      </c>
      <c r="P1432" s="27">
        <f ca="1">ROUNDUP(TODAY()-B1432,0)</f>
        <v>20</v>
      </c>
      <c r="Q1432" s="1" t="str">
        <f>IFERROR(IF(A1432="Ordenes de Compra",VLOOKUP($E1432,'Ordenes de Compra'!$A$2:$E$1712,5,0),"Sin OC"),"Sin dato")</f>
        <v>Sin dato</v>
      </c>
      <c r="R1432" s="28">
        <f>IFERROR(IF(A1432="Ordenes de Compra",VLOOKUP($I1432,'Ordenes de Compra'!$B$2:$E$1712,3,0),"Sin OC"),"Sin dato")</f>
        <v>437559365.67000002</v>
      </c>
      <c r="S1432" s="1" t="str">
        <f>VLOOKUP($U1432,'Tablas intermedias'!$C$1:$H$222,5,0)</f>
        <v>CRD</v>
      </c>
      <c r="T1432" s="29" t="str">
        <f t="shared" si="67"/>
        <v>OK</v>
      </c>
      <c r="U1432" s="30" t="str">
        <f t="shared" si="68"/>
        <v>SGA#MS-CRDCRD - Comisión de recepción definitivaSGA#MS - Secretaría de gestión administrativa</v>
      </c>
      <c r="V1432" s="1" t="str">
        <f>VLOOKUP(U1432,'Tablas intermedias'!$C$1:$H$222,6,0)</f>
        <v>Si</v>
      </c>
      <c r="W1432" s="1" t="str">
        <f ca="1">IF(O1432&lt;30,"menos de 30 días","más de 30 días")</f>
        <v>menos de 30 días</v>
      </c>
    </row>
    <row r="1433" spans="1:23" ht="14.25" hidden="1" thickTop="1" thickBot="1" x14ac:dyDescent="0.25">
      <c r="A1433" s="17" t="str">
        <f>IF(DetalleExp!H1433='Tablas intermedias'!$A$2,"Ordenes de Compra",IF(DetalleExp!H1433='Tablas intermedias'!$A$3,"Financiamiento Internacional","Legítimo Abono"))</f>
        <v>Legítimo Abono</v>
      </c>
      <c r="B1433" s="7">
        <f>DetalleExp!E1433</f>
        <v>44335</v>
      </c>
      <c r="C1433" s="1" t="str">
        <f>DetalleExp!A1433</f>
        <v>EX-2021-44900467-APN-DD#MS</v>
      </c>
      <c r="D1433" s="1" t="str">
        <f>IF(A1433="Ordenes de Compra",VLOOKUP(C1433,Autogestión!$B$2:$D$5090,3,0),IF(A1433="Legítimo Abono",VLOOKUP(C1433,NoAmpOC!$B$2:$H$988,7,0),"Factura"))</f>
        <v>Factura B</v>
      </c>
      <c r="E1433" s="26" t="str">
        <f>IF(A1433="Ordenes de Compra",VLOOKUP($C1433,Autogestión!$B$2:$G$5090,6,0),IF(A1433="Financiamiento Internacional",VLOOKUP($C1433,FinInt!$B$2:$G$508,6,0),"Legítimo Abono"))</f>
        <v>Legítimo Abono</v>
      </c>
      <c r="F1433" s="26" t="str">
        <f>IF($A1433="Ordenes de Compra","ARS",IF($A1433="Financiamiento Internacional",VLOOKUP($C1433,FinInt!$B$2:$Q$508,15,0),VLOOKUP($C1433,NoAmpOC!$B$2:$T$988,18,0)))</f>
        <v>ARS</v>
      </c>
      <c r="G1433" s="5">
        <f>IF($A1433="Ordenes de Compra",VLOOKUP($C1433,Autogestión!$B$2:$H$5090,7,0),IF($A1433="Financiamiento Internacional",VLOOKUP($C1433,FinInt!$B$2:$Q$1308,16,0),VLOOKUP($C1433,NoAmpOC!$B$2:$T$988,19,0)))</f>
        <v>4225000</v>
      </c>
      <c r="H1433" s="5">
        <f t="shared" si="66"/>
        <v>4225000</v>
      </c>
      <c r="I1433" s="26" t="str">
        <f>IF($A1433="Ordenes de Compra",VLOOKUP($C1433,Autogestión!$B$2:$J$5090,9,0),IF($A1433="Financiamiento Internacional",VLOOKUP($C1433,FinInt!$B$2:$G$1555,6,0),"Legitimo Abono"))</f>
        <v>Legitimo Abono</v>
      </c>
      <c r="J1433" s="1" t="str">
        <f>IF($A1433="Ordenes de Compra",VLOOKUP($C1433,Autogestión!$B$2:$R$5090,17,0),IF($A1433="Financiamiento Internacional",VLOOKUP($C1433,FinInt!$B$2:$O$1508,14,0),VLOOKUP($C1433,NoAmpOC!$B$2:$R$988,17,0)))</f>
        <v>Tecnosalud SA</v>
      </c>
      <c r="K1433" s="7" t="str">
        <f>DetalleExp!AP1433</f>
        <v>RUYVALDOVINOS</v>
      </c>
      <c r="L1433" s="7" t="str">
        <f>DetalleExp!AQ1433</f>
        <v>DESPACHO_DGA - Despacho - dirección general de administración</v>
      </c>
      <c r="M1433" s="7" t="str">
        <f>DetalleExp!AR1433</f>
        <v>DGA#MS - Dirección general de administración</v>
      </c>
      <c r="N1433" s="7">
        <f>DetalleExp!AS1433</f>
        <v>44343</v>
      </c>
      <c r="O1433" s="27">
        <f ca="1">ROUNDUP(TODAY()-N1433,0)</f>
        <v>12</v>
      </c>
      <c r="P1433" s="27">
        <f ca="1">ROUNDUP(TODAY()-B1433,0)</f>
        <v>20</v>
      </c>
      <c r="Q1433" s="1" t="str">
        <f>IFERROR(IF(A1433="Ordenes de Compra",VLOOKUP($E1433,'Ordenes de Compra'!$A$2:$E$1712,5,0),"Sin OC"),"Sin dato")</f>
        <v>Sin OC</v>
      </c>
      <c r="R1433" s="28" t="str">
        <f>IFERROR(IF(A1433="Ordenes de Compra",VLOOKUP($I1433,'Ordenes de Compra'!$B$2:$E$1712,3,0),"Sin OC"),"Sin dato")</f>
        <v>Sin OC</v>
      </c>
      <c r="S1433" s="1" t="str">
        <f>VLOOKUP($U1433,'Tablas intermedias'!$C$1:$H$222,5,0)</f>
        <v>DGA</v>
      </c>
      <c r="T1433" s="29" t="str">
        <f t="shared" si="67"/>
        <v>OK</v>
      </c>
      <c r="U1433" s="30" t="str">
        <f t="shared" si="68"/>
        <v>RUYVALDOVINOSDESPACHO_DGA - Despacho - dirección general de administraciónDGA#MS - Dirección general de administración</v>
      </c>
      <c r="V1433" s="1" t="str">
        <f>VLOOKUP(U1433,'Tablas intermedias'!$C$1:$H$222,6,0)</f>
        <v>Si</v>
      </c>
      <c r="W1433" s="1" t="str">
        <f ca="1">IF(O1433&lt;30,"menos de 30 días","más de 30 días")</f>
        <v>menos de 30 días</v>
      </c>
    </row>
    <row r="1434" spans="1:23" ht="14.25" hidden="1" thickTop="1" thickBot="1" x14ac:dyDescent="0.25">
      <c r="A1434" s="17" t="str">
        <f>IF(DetalleExp!H1434='Tablas intermedias'!$A$2,"Ordenes de Compra",IF(DetalleExp!H1434='Tablas intermedias'!$A$3,"Financiamiento Internacional","Legítimo Abono"))</f>
        <v>Legítimo Abono</v>
      </c>
      <c r="B1434" s="7">
        <f>DetalleExp!E1434</f>
        <v>44335</v>
      </c>
      <c r="C1434" s="1" t="str">
        <f>DetalleExp!A1434</f>
        <v>EX-2021-44907261-APN-DD#MS</v>
      </c>
      <c r="D1434" s="1" t="str">
        <f>IF(A1434="Ordenes de Compra",VLOOKUP(C1434,Autogestión!$B$2:$D$5090,3,0),IF(A1434="Legítimo Abono",VLOOKUP(C1434,NoAmpOC!$B$2:$H$988,7,0),"Factura"))</f>
        <v>Factura B</v>
      </c>
      <c r="E1434" s="26" t="str">
        <f>IF(A1434="Ordenes de Compra",VLOOKUP($C1434,Autogestión!$B$2:$G$5090,6,0),IF(A1434="Financiamiento Internacional",VLOOKUP($C1434,FinInt!$B$2:$G$508,6,0),"Legítimo Abono"))</f>
        <v>Legítimo Abono</v>
      </c>
      <c r="F1434" s="26" t="str">
        <f>IF($A1434="Ordenes de Compra","ARS",IF($A1434="Financiamiento Internacional",VLOOKUP($C1434,FinInt!$B$2:$Q$508,15,0),VLOOKUP($C1434,NoAmpOC!$B$2:$T$988,18,0)))</f>
        <v>ARS</v>
      </c>
      <c r="G1434" s="5">
        <f>IF($A1434="Ordenes de Compra",VLOOKUP($C1434,Autogestión!$B$2:$H$5090,7,0),IF($A1434="Financiamiento Internacional",VLOOKUP($C1434,FinInt!$B$2:$Q$1308,16,0),VLOOKUP($C1434,NoAmpOC!$B$2:$T$988,19,0)))</f>
        <v>1901250</v>
      </c>
      <c r="H1434" s="5">
        <f t="shared" si="66"/>
        <v>1901250</v>
      </c>
      <c r="I1434" s="26" t="str">
        <f>IF($A1434="Ordenes de Compra",VLOOKUP($C1434,Autogestión!$B$2:$J$5090,9,0),IF($A1434="Financiamiento Internacional",VLOOKUP($C1434,FinInt!$B$2:$G$1555,6,0),"Legitimo Abono"))</f>
        <v>Legitimo Abono</v>
      </c>
      <c r="J1434" s="1" t="str">
        <f>IF($A1434="Ordenes de Compra",VLOOKUP($C1434,Autogestión!$B$2:$R$5090,17,0),IF($A1434="Financiamiento Internacional",VLOOKUP($C1434,FinInt!$B$2:$O$1508,14,0),VLOOKUP($C1434,NoAmpOC!$B$2:$R$988,17,0)))</f>
        <v>Tecnosalud SA</v>
      </c>
      <c r="K1434" s="7" t="str">
        <f>DetalleExp!AP1434</f>
        <v>RUYVALDOVINOS</v>
      </c>
      <c r="L1434" s="7" t="str">
        <f>DetalleExp!AQ1434</f>
        <v>DESPACHO_DGA - Despacho - dirección general de administración</v>
      </c>
      <c r="M1434" s="7" t="str">
        <f>DetalleExp!AR1434</f>
        <v>DGA#MS - Dirección general de administración</v>
      </c>
      <c r="N1434" s="7">
        <f>DetalleExp!AS1434</f>
        <v>44343</v>
      </c>
      <c r="O1434" s="27">
        <f ca="1">ROUNDUP(TODAY()-N1434,0)</f>
        <v>12</v>
      </c>
      <c r="P1434" s="27">
        <f ca="1">ROUNDUP(TODAY()-B1434,0)</f>
        <v>20</v>
      </c>
      <c r="Q1434" s="1" t="str">
        <f>IFERROR(IF(A1434="Ordenes de Compra",VLOOKUP($E1434,'Ordenes de Compra'!$A$2:$E$1712,5,0),"Sin OC"),"Sin dato")</f>
        <v>Sin OC</v>
      </c>
      <c r="R1434" s="28" t="str">
        <f>IFERROR(IF(A1434="Ordenes de Compra",VLOOKUP($I1434,'Ordenes de Compra'!$B$2:$E$1712,3,0),"Sin OC"),"Sin dato")</f>
        <v>Sin OC</v>
      </c>
      <c r="S1434" s="1" t="str">
        <f>VLOOKUP($U1434,'Tablas intermedias'!$C$1:$H$222,5,0)</f>
        <v>DGA</v>
      </c>
      <c r="T1434" s="29" t="str">
        <f t="shared" si="67"/>
        <v>OK</v>
      </c>
      <c r="U1434" s="30" t="str">
        <f t="shared" si="68"/>
        <v>RUYVALDOVINOSDESPACHO_DGA - Despacho - dirección general de administraciónDGA#MS - Dirección general de administración</v>
      </c>
      <c r="V1434" s="1" t="str">
        <f>VLOOKUP(U1434,'Tablas intermedias'!$C$1:$H$222,6,0)</f>
        <v>Si</v>
      </c>
      <c r="W1434" s="1" t="str">
        <f ca="1">IF(O1434&lt;30,"menos de 30 días","más de 30 días")</f>
        <v>menos de 30 días</v>
      </c>
    </row>
    <row r="1435" spans="1:23" ht="14.25" hidden="1" thickTop="1" thickBot="1" x14ac:dyDescent="0.25">
      <c r="A1435" s="17" t="str">
        <f>IF(DetalleExp!H1435='Tablas intermedias'!$A$2,"Ordenes de Compra",IF(DetalleExp!H1435='Tablas intermedias'!$A$3,"Financiamiento Internacional","Legítimo Abono"))</f>
        <v>Legítimo Abono</v>
      </c>
      <c r="B1435" s="7">
        <f>DetalleExp!E1435</f>
        <v>44335</v>
      </c>
      <c r="C1435" s="1" t="str">
        <f>DetalleExp!A1435</f>
        <v>EX-2021-44911804-APN-DD#MS</v>
      </c>
      <c r="D1435" s="1" t="str">
        <f>IF(A1435="Ordenes de Compra",VLOOKUP(C1435,Autogestión!$B$2:$D$5090,3,0),IF(A1435="Legítimo Abono",VLOOKUP(C1435,NoAmpOC!$B$2:$H$988,7,0),"Factura"))</f>
        <v>Factura B</v>
      </c>
      <c r="E1435" s="26" t="str">
        <f>IF(A1435="Ordenes de Compra",VLOOKUP($C1435,Autogestión!$B$2:$G$5090,6,0),IF(A1435="Financiamiento Internacional",VLOOKUP($C1435,FinInt!$B$2:$G$508,6,0),"Legítimo Abono"))</f>
        <v>Legítimo Abono</v>
      </c>
      <c r="F1435" s="26" t="str">
        <f>IF($A1435="Ordenes de Compra","ARS",IF($A1435="Financiamiento Internacional",VLOOKUP($C1435,FinInt!$B$2:$Q$508,15,0),VLOOKUP($C1435,NoAmpOC!$B$2:$T$988,18,0)))</f>
        <v>ARS</v>
      </c>
      <c r="G1435" s="5">
        <f>IF($A1435="Ordenes de Compra",VLOOKUP($C1435,Autogestión!$B$2:$H$5090,7,0),IF($A1435="Financiamiento Internacional",VLOOKUP($C1435,FinInt!$B$2:$Q$1308,16,0),VLOOKUP($C1435,NoAmpOC!$B$2:$T$988,19,0)))</f>
        <v>3115000</v>
      </c>
      <c r="H1435" s="5">
        <f t="shared" si="66"/>
        <v>3115000</v>
      </c>
      <c r="I1435" s="26" t="str">
        <f>IF($A1435="Ordenes de Compra",VLOOKUP($C1435,Autogestión!$B$2:$J$5090,9,0),IF($A1435="Financiamiento Internacional",VLOOKUP($C1435,FinInt!$B$2:$G$1555,6,0),"Legitimo Abono"))</f>
        <v>Legitimo Abono</v>
      </c>
      <c r="J1435" s="1" t="str">
        <f>IF($A1435="Ordenes de Compra",VLOOKUP($C1435,Autogestión!$B$2:$R$5090,17,0),IF($A1435="Financiamiento Internacional",VLOOKUP($C1435,FinInt!$B$2:$O$1508,14,0),VLOOKUP($C1435,NoAmpOC!$B$2:$R$988,17,0)))</f>
        <v>Tecnosalud SA</v>
      </c>
      <c r="K1435" s="7" t="str">
        <f>DetalleExp!AP1435</f>
        <v>RUYVALDOVINOS</v>
      </c>
      <c r="L1435" s="7" t="str">
        <f>DetalleExp!AQ1435</f>
        <v>DESPACHO_DGA - Despacho - dirección general de administración</v>
      </c>
      <c r="M1435" s="7" t="str">
        <f>DetalleExp!AR1435</f>
        <v>DGA#MS - Dirección general de administración</v>
      </c>
      <c r="N1435" s="7">
        <f>DetalleExp!AS1435</f>
        <v>44343</v>
      </c>
      <c r="O1435" s="27">
        <f ca="1">ROUNDUP(TODAY()-N1435,0)</f>
        <v>12</v>
      </c>
      <c r="P1435" s="27">
        <f ca="1">ROUNDUP(TODAY()-B1435,0)</f>
        <v>20</v>
      </c>
      <c r="Q1435" s="1" t="str">
        <f>IFERROR(IF(A1435="Ordenes de Compra",VLOOKUP($E1435,'Ordenes de Compra'!$A$2:$E$1712,5,0),"Sin OC"),"Sin dato")</f>
        <v>Sin OC</v>
      </c>
      <c r="R1435" s="28" t="str">
        <f>IFERROR(IF(A1435="Ordenes de Compra",VLOOKUP($I1435,'Ordenes de Compra'!$B$2:$E$1712,3,0),"Sin OC"),"Sin dato")</f>
        <v>Sin OC</v>
      </c>
      <c r="S1435" s="1" t="str">
        <f>VLOOKUP($U1435,'Tablas intermedias'!$C$1:$H$222,5,0)</f>
        <v>DGA</v>
      </c>
      <c r="T1435" s="29" t="str">
        <f t="shared" si="67"/>
        <v>OK</v>
      </c>
      <c r="U1435" s="30" t="str">
        <f t="shared" si="68"/>
        <v>RUYVALDOVINOSDESPACHO_DGA - Despacho - dirección general de administraciónDGA#MS - Dirección general de administración</v>
      </c>
      <c r="V1435" s="1" t="str">
        <f>VLOOKUP(U1435,'Tablas intermedias'!$C$1:$H$222,6,0)</f>
        <v>Si</v>
      </c>
      <c r="W1435" s="1" t="str">
        <f ca="1">IF(O1435&lt;30,"menos de 30 días","más de 30 días")</f>
        <v>menos de 30 días</v>
      </c>
    </row>
    <row r="1436" spans="1:23" ht="14.25" hidden="1" thickTop="1" thickBot="1" x14ac:dyDescent="0.25">
      <c r="A1436" s="17" t="str">
        <f>IF(DetalleExp!H1436='Tablas intermedias'!$A$2,"Ordenes de Compra",IF(DetalleExp!H1436='Tablas intermedias'!$A$3,"Financiamiento Internacional","Legítimo Abono"))</f>
        <v>Ordenes de Compra</v>
      </c>
      <c r="B1436" s="7">
        <f>DetalleExp!E1436</f>
        <v>44336</v>
      </c>
      <c r="C1436" s="1" t="str">
        <f>DetalleExp!A1436</f>
        <v>EX-2021-45098152-APN-DCYT#MS</v>
      </c>
      <c r="D1436" s="1" t="str">
        <f>IF(A1436="Ordenes de Compra",VLOOKUP(C1436,Autogestión!$B$2:$D$5090,3,0),IF(A1436="Legítimo Abono",VLOOKUP(C1436,NoAmpOC!$B$2:$H$988,7,0),"Factura"))</f>
        <v>Factura</v>
      </c>
      <c r="E1436" s="26" t="str">
        <f>IF(A1436="Ordenes de Compra",VLOOKUP($C1436,Autogestión!$B$2:$G$5090,6,0),IF(A1436="Financiamiento Internacional",VLOOKUP($C1436,FinInt!$B$2:$G$508,6,0),"Legítimo Abono"))</f>
        <v>80-0003-LPR19</v>
      </c>
      <c r="F1436" s="26" t="str">
        <f>IF($A1436="Ordenes de Compra","ARS",IF($A1436="Financiamiento Internacional",VLOOKUP($C1436,FinInt!$B$2:$Q$508,15,0),VLOOKUP($C1436,NoAmpOC!$B$2:$T$988,18,0)))</f>
        <v>ARS</v>
      </c>
      <c r="G1436" s="5">
        <f>IF($A1436="Ordenes de Compra",VLOOKUP($C1436,Autogestión!$B$2:$H$5090,7,0),IF($A1436="Financiamiento Internacional",VLOOKUP($C1436,FinInt!$B$2:$Q$1308,16,0),VLOOKUP($C1436,NoAmpOC!$B$2:$T$988,19,0)))</f>
        <v>264060</v>
      </c>
      <c r="H1436" s="5">
        <f t="shared" si="66"/>
        <v>264060</v>
      </c>
      <c r="I1436" s="26" t="str">
        <f>IF($A1436="Ordenes de Compra",VLOOKUP($C1436,Autogestión!$B$2:$J$5090,9,0),IF($A1436="Financiamiento Internacional",VLOOKUP($C1436,FinInt!$B$2:$G$1555,6,0),"Legitimo Abono"))</f>
        <v>OC-1165-OC19</v>
      </c>
      <c r="J1436" s="1" t="str">
        <f>IF($A1436="Ordenes de Compra",VLOOKUP($C1436,Autogestión!$B$2:$R$5090,17,0),IF($A1436="Financiamiento Internacional",VLOOKUP($C1436,FinInt!$B$2:$O$1508,14,0),VLOOKUP($C1436,NoAmpOC!$B$2:$R$988,17,0)))</f>
        <v>VSA ALTA COMPLEJIDAD S.A.</v>
      </c>
      <c r="K1436" s="7" t="str">
        <f>DetalleExp!AP1436</f>
        <v>DNAIENT#MS-PROG_NAC_SALUD_OCULAR</v>
      </c>
      <c r="L1436" s="7" t="str">
        <f>DetalleExp!AQ1436</f>
        <v>PROG_NAC_SALUD_OCULAR - Programa nacional de salud ocular y prevención de la ceguera</v>
      </c>
      <c r="M1436" s="7" t="str">
        <f>DetalleExp!AR1436</f>
        <v>DNAIENT#MS - Dirección nacional de abordaje integral de enfermedades no transmisibles</v>
      </c>
      <c r="N1436" s="7">
        <f>DetalleExp!AS1436</f>
        <v>44350</v>
      </c>
      <c r="O1436" s="27">
        <f ca="1">ROUNDUP(TODAY()-N1436,0)</f>
        <v>5</v>
      </c>
      <c r="P1436" s="27">
        <f ca="1">ROUNDUP(TODAY()-B1436,0)</f>
        <v>19</v>
      </c>
      <c r="Q1436" s="1" t="str">
        <f>IFERROR(IF(A1436="Ordenes de Compra",VLOOKUP($E1436,'Ordenes de Compra'!$A$2:$E$1712,5,0),"Sin OC"),"Sin dato")</f>
        <v>42.0.0.10.0</v>
      </c>
      <c r="R1436" s="28" t="str">
        <f>IFERROR(IF(A1436="Ordenes de Compra",VLOOKUP($I1436,'Ordenes de Compra'!$B$2:$E$1712,3,0),"Sin OC"),"Sin dato")</f>
        <v>Sin dato</v>
      </c>
      <c r="S1436" s="1" t="str">
        <f>VLOOKUP($U1436,'Tablas intermedias'!$C$1:$H$222,5,0)</f>
        <v>Programa</v>
      </c>
      <c r="T1436" s="29" t="str">
        <f t="shared" si="67"/>
        <v>OK</v>
      </c>
      <c r="U1436" s="30" t="str">
        <f t="shared" si="68"/>
        <v>DNAIENT#MS-PROG_NAC_SALUD_OCULARPROG_NAC_SALUD_OCULAR - Programa nacional de salud ocular y prevención de la cegueraDNAIENT#MS - Dirección nacional de abordaje integral de enfermedades no transmisibles</v>
      </c>
      <c r="V1436" s="1" t="str">
        <f>VLOOKUP(U1436,'Tablas intermedias'!$C$1:$H$222,6,0)</f>
        <v>Si</v>
      </c>
      <c r="W1436" s="1" t="str">
        <f ca="1">IF(O1436&lt;30,"menos de 30 días","más de 30 días")</f>
        <v>menos de 30 días</v>
      </c>
    </row>
    <row r="1437" spans="1:23" ht="14.25" hidden="1" thickTop="1" thickBot="1" x14ac:dyDescent="0.25">
      <c r="A1437" s="17" t="str">
        <f>IF(DetalleExp!H1437='Tablas intermedias'!$A$2,"Ordenes de Compra",IF(DetalleExp!H1437='Tablas intermedias'!$A$3,"Financiamiento Internacional","Legítimo Abono"))</f>
        <v>Ordenes de Compra</v>
      </c>
      <c r="B1437" s="7">
        <f>DetalleExp!E1437</f>
        <v>44336</v>
      </c>
      <c r="C1437" s="1" t="str">
        <f>DetalleExp!A1437</f>
        <v>EX-2021-45137187-APN-DCYT#MS</v>
      </c>
      <c r="D1437" s="1" t="str">
        <f>IF(A1437="Ordenes de Compra",VLOOKUP(C1437,Autogestión!$B$2:$D$5090,3,0),IF(A1437="Legítimo Abono",VLOOKUP(C1437,NoAmpOC!$B$2:$H$988,7,0),"Factura"))</f>
        <v>Factura</v>
      </c>
      <c r="E1437" s="26" t="str">
        <f>IF(A1437="Ordenes de Compra",VLOOKUP($C1437,Autogestión!$B$2:$G$5090,6,0),IF(A1437="Financiamiento Internacional",VLOOKUP($C1437,FinInt!$B$2:$G$508,6,0),"Legítimo Abono"))</f>
        <v>80-0057-CDI20</v>
      </c>
      <c r="F1437" s="26" t="str">
        <f>IF($A1437="Ordenes de Compra","ARS",IF($A1437="Financiamiento Internacional",VLOOKUP($C1437,FinInt!$B$2:$Q$508,15,0),VLOOKUP($C1437,NoAmpOC!$B$2:$T$988,18,0)))</f>
        <v>ARS</v>
      </c>
      <c r="G1437" s="5">
        <f>IF($A1437="Ordenes de Compra",VLOOKUP($C1437,Autogestión!$B$2:$H$5090,7,0),IF($A1437="Financiamiento Internacional",VLOOKUP($C1437,FinInt!$B$2:$Q$1308,16,0),VLOOKUP($C1437,NoAmpOC!$B$2:$T$988,19,0)))</f>
        <v>16049700</v>
      </c>
      <c r="H1437" s="5">
        <f t="shared" si="66"/>
        <v>16049700</v>
      </c>
      <c r="I1437" s="26" t="str">
        <f>IF($A1437="Ordenes de Compra",VLOOKUP($C1437,Autogestión!$B$2:$J$5090,9,0),IF($A1437="Financiamiento Internacional",VLOOKUP($C1437,FinInt!$B$2:$G$1555,6,0),"Legitimo Abono"))</f>
        <v>80-1033-OC21</v>
      </c>
      <c r="J1437" s="1" t="str">
        <f>IF($A1437="Ordenes de Compra",VLOOKUP($C1437,Autogestión!$B$2:$R$5090,17,0),IF($A1437="Financiamiento Internacional",VLOOKUP($C1437,FinInt!$B$2:$O$1508,14,0),VLOOKUP($C1437,NoAmpOC!$B$2:$R$988,17,0)))</f>
        <v>LABORATORIOS RICHMOND SACIF</v>
      </c>
      <c r="K1437" s="7" t="str">
        <f>DetalleExp!AP1437</f>
        <v>DCYT#MS-TESORERIA</v>
      </c>
      <c r="L1437" s="7" t="str">
        <f>DetalleExp!AQ1437</f>
        <v>TESORERIA - Tesorería</v>
      </c>
      <c r="M1437" s="7" t="str">
        <f>DetalleExp!AR1437</f>
        <v>DCYT#MS - Dirección de contabilidad y tesorería</v>
      </c>
      <c r="N1437" s="7">
        <f>DetalleExp!AS1437</f>
        <v>44348</v>
      </c>
      <c r="O1437" s="27">
        <f ca="1">ROUNDUP(TODAY()-N1437,0)</f>
        <v>7</v>
      </c>
      <c r="P1437" s="27">
        <f ca="1">ROUNDUP(TODAY()-B1437,0)</f>
        <v>19</v>
      </c>
      <c r="Q1437" s="1" t="str">
        <f>IFERROR(IF(A1437="Ordenes de Compra",VLOOKUP($E1437,'Ordenes de Compra'!$A$2:$E$1712,5,0),"Sin OC"),"Sin dato")</f>
        <v>22.0.0.41.0</v>
      </c>
      <c r="R1437" s="28">
        <f>IFERROR(IF(A1437="Ordenes de Compra",VLOOKUP($I1437,'Ordenes de Compra'!$B$2:$E$1712,3,0),"Sin OC"),"Sin dato")</f>
        <v>32099400</v>
      </c>
      <c r="S1437" s="1" t="str">
        <f>VLOOKUP($U1437,'Tablas intermedias'!$C$1:$H$222,5,0)</f>
        <v>Tesorería</v>
      </c>
      <c r="T1437" s="29" t="str">
        <f t="shared" si="67"/>
        <v>OK</v>
      </c>
      <c r="U1437" s="30" t="str">
        <f t="shared" si="68"/>
        <v>DCYT#MS-TESORERIATESORERIA - TesoreríaDCYT#MS - Dirección de contabilidad y tesorería</v>
      </c>
      <c r="V1437" s="1" t="str">
        <f>VLOOKUP(U1437,'Tablas intermedias'!$C$1:$H$222,6,0)</f>
        <v>No</v>
      </c>
      <c r="W1437" s="1" t="str">
        <f ca="1">IF(O1437&lt;30,"menos de 30 días","más de 30 días")</f>
        <v>menos de 30 días</v>
      </c>
    </row>
    <row r="1438" spans="1:23" ht="14.25" hidden="1" thickTop="1" thickBot="1" x14ac:dyDescent="0.25">
      <c r="A1438" s="17" t="str">
        <f>IF(DetalleExp!H1438='Tablas intermedias'!$A$2,"Ordenes de Compra",IF(DetalleExp!H1438='Tablas intermedias'!$A$3,"Financiamiento Internacional","Legítimo Abono"))</f>
        <v>Legítimo Abono</v>
      </c>
      <c r="B1438" s="7">
        <f>DetalleExp!E1438</f>
        <v>44336</v>
      </c>
      <c r="C1438" s="1" t="str">
        <f>DetalleExp!A1438</f>
        <v>EX-2021-45179455-APN-DD#MS</v>
      </c>
      <c r="D1438" s="1" t="str">
        <f>IF(A1438="Ordenes de Compra",VLOOKUP(C1438,Autogestión!$B$2:$D$5090,3,0),IF(A1438="Legítimo Abono",VLOOKUP(C1438,NoAmpOC!$B$2:$H$988,7,0),"Factura"))</f>
        <v>Factura B</v>
      </c>
      <c r="E1438" s="26" t="str">
        <f>IF(A1438="Ordenes de Compra",VLOOKUP($C1438,Autogestión!$B$2:$G$5090,6,0),IF(A1438="Financiamiento Internacional",VLOOKUP($C1438,FinInt!$B$2:$G$508,6,0),"Legítimo Abono"))</f>
        <v>Legítimo Abono</v>
      </c>
      <c r="F1438" s="26" t="str">
        <f>IF($A1438="Ordenes de Compra","ARS",IF($A1438="Financiamiento Internacional",VLOOKUP($C1438,FinInt!$B$2:$Q$508,15,0),VLOOKUP($C1438,NoAmpOC!$B$2:$T$988,18,0)))</f>
        <v>ARS</v>
      </c>
      <c r="G1438" s="5">
        <f>IF($A1438="Ordenes de Compra",VLOOKUP($C1438,Autogestión!$B$2:$H$5090,7,0),IF($A1438="Financiamiento Internacional",VLOOKUP($C1438,FinInt!$B$2:$Q$1308,16,0),VLOOKUP($C1438,NoAmpOC!$B$2:$T$988,19,0)))</f>
        <v>1145210</v>
      </c>
      <c r="H1438" s="5">
        <f t="shared" si="66"/>
        <v>1145210</v>
      </c>
      <c r="I1438" s="26" t="str">
        <f>IF($A1438="Ordenes de Compra",VLOOKUP($C1438,Autogestión!$B$2:$J$5090,9,0),IF($A1438="Financiamiento Internacional",VLOOKUP($C1438,FinInt!$B$2:$G$1555,6,0),"Legitimo Abono"))</f>
        <v>Legitimo Abono</v>
      </c>
      <c r="J1438" s="1" t="str">
        <f>IF($A1438="Ordenes de Compra",VLOOKUP($C1438,Autogestión!$B$2:$R$5090,17,0),IF($A1438="Financiamiento Internacional",VLOOKUP($C1438,FinInt!$B$2:$O$1508,14,0),VLOOKUP($C1438,NoAmpOC!$B$2:$R$988,17,0)))</f>
        <v>CIRUGIA ALEMANA INSUMOS MEDICOS SA</v>
      </c>
      <c r="K1438" s="7" t="str">
        <f>DetalleExp!AP1438</f>
        <v>DCYT#MS-TESORERIA</v>
      </c>
      <c r="L1438" s="7" t="str">
        <f>DetalleExp!AQ1438</f>
        <v>TESORERIA - Tesorería</v>
      </c>
      <c r="M1438" s="7" t="str">
        <f>DetalleExp!AR1438</f>
        <v>DCYT#MS - Dirección de contabilidad y tesorería</v>
      </c>
      <c r="N1438" s="7">
        <f>DetalleExp!AS1438</f>
        <v>44349</v>
      </c>
      <c r="O1438" s="27">
        <f ca="1">ROUNDUP(TODAY()-N1438,0)</f>
        <v>6</v>
      </c>
      <c r="P1438" s="27">
        <f ca="1">ROUNDUP(TODAY()-B1438,0)</f>
        <v>19</v>
      </c>
      <c r="Q1438" s="1" t="str">
        <f>IFERROR(IF(A1438="Ordenes de Compra",VLOOKUP($E1438,'Ordenes de Compra'!$A$2:$E$1712,5,0),"Sin OC"),"Sin dato")</f>
        <v>Sin OC</v>
      </c>
      <c r="R1438" s="28" t="str">
        <f>IFERROR(IF(A1438="Ordenes de Compra",VLOOKUP($I1438,'Ordenes de Compra'!$B$2:$E$1712,3,0),"Sin OC"),"Sin dato")</f>
        <v>Sin OC</v>
      </c>
      <c r="S1438" s="1" t="str">
        <f>VLOOKUP($U1438,'Tablas intermedias'!$C$1:$H$222,5,0)</f>
        <v>Tesorería</v>
      </c>
      <c r="T1438" s="29" t="str">
        <f t="shared" si="67"/>
        <v>OK</v>
      </c>
      <c r="U1438" s="30" t="str">
        <f t="shared" si="68"/>
        <v>DCYT#MS-TESORERIATESORERIA - TesoreríaDCYT#MS - Dirección de contabilidad y tesorería</v>
      </c>
      <c r="V1438" s="1" t="str">
        <f>VLOOKUP(U1438,'Tablas intermedias'!$C$1:$H$222,6,0)</f>
        <v>No</v>
      </c>
      <c r="W1438" s="1" t="str">
        <f ca="1">IF(O1438&lt;30,"menos de 30 días","más de 30 días")</f>
        <v>menos de 30 días</v>
      </c>
    </row>
    <row r="1439" spans="1:23" ht="14.25" hidden="1" thickTop="1" thickBot="1" x14ac:dyDescent="0.25">
      <c r="A1439" s="17" t="str">
        <f>IF(DetalleExp!H1439='Tablas intermedias'!$A$2,"Ordenes de Compra",IF(DetalleExp!H1439='Tablas intermedias'!$A$3,"Financiamiento Internacional","Legítimo Abono"))</f>
        <v>Ordenes de Compra</v>
      </c>
      <c r="B1439" s="7">
        <f>DetalleExp!E1439</f>
        <v>44336</v>
      </c>
      <c r="C1439" s="1" t="str">
        <f>DetalleExp!A1439</f>
        <v>EX-2021-45247931-APN-DCYT#MS</v>
      </c>
      <c r="D1439" s="1" t="str">
        <f>IF(A1439="Ordenes de Compra",VLOOKUP(C1439,Autogestión!$B$2:$D$5090,3,0),IF(A1439="Legítimo Abono",VLOOKUP(C1439,NoAmpOC!$B$2:$H$988,7,0),"Factura"))</f>
        <v>Factura</v>
      </c>
      <c r="E1439" s="26" t="str">
        <f>IF(A1439="Ordenes de Compra",VLOOKUP($C1439,Autogestión!$B$2:$G$5090,6,0),IF(A1439="Financiamiento Internacional",VLOOKUP($C1439,FinInt!$B$2:$G$508,6,0),"Legítimo Abono"))</f>
        <v>80-0004-LPU20</v>
      </c>
      <c r="F1439" s="26" t="str">
        <f>IF($A1439="Ordenes de Compra","ARS",IF($A1439="Financiamiento Internacional",VLOOKUP($C1439,FinInt!$B$2:$Q$508,15,0),VLOOKUP($C1439,NoAmpOC!$B$2:$T$988,18,0)))</f>
        <v>ARS</v>
      </c>
      <c r="G1439" s="5">
        <f>IF($A1439="Ordenes de Compra",VLOOKUP($C1439,Autogestión!$B$2:$H$5090,7,0),IF($A1439="Financiamiento Internacional",VLOOKUP($C1439,FinInt!$B$2:$Q$1308,16,0),VLOOKUP($C1439,NoAmpOC!$B$2:$T$988,19,0)))</f>
        <v>9399888.1899999995</v>
      </c>
      <c r="H1439" s="5">
        <f t="shared" si="66"/>
        <v>9399888.1899999995</v>
      </c>
      <c r="I1439" s="26" t="str">
        <f>IF($A1439="Ordenes de Compra",VLOOKUP($C1439,Autogestión!$B$2:$J$5090,9,0),IF($A1439="Financiamiento Internacional",VLOOKUP($C1439,FinInt!$B$2:$G$1555,6,0),"Legitimo Abono"))</f>
        <v>80-1012-OC21</v>
      </c>
      <c r="J1439" s="1" t="str">
        <f>IF($A1439="Ordenes de Compra",VLOOKUP($C1439,Autogestión!$B$2:$R$5090,17,0),IF($A1439="Financiamiento Internacional",VLOOKUP($C1439,FinInt!$B$2:$O$1508,14,0),VLOOKUP($C1439,NoAmpOC!$B$2:$R$988,17,0)))</f>
        <v>Pfizer S.R.L.</v>
      </c>
      <c r="K1439" s="7" t="str">
        <f>DetalleExp!AP1439</f>
        <v>KAGARCIA</v>
      </c>
      <c r="L1439" s="7" t="str">
        <f>DetalleExp!AQ1439</f>
        <v>LIQUIDACION_GASTOS - Liquidación de gastos</v>
      </c>
      <c r="M1439" s="7" t="str">
        <f>DetalleExp!AR1439</f>
        <v>DCYT#MS - Dirección de contabilidad y tesorería</v>
      </c>
      <c r="N1439" s="7">
        <f>DetalleExp!AS1439</f>
        <v>44350</v>
      </c>
      <c r="O1439" s="27">
        <f ca="1">ROUNDUP(TODAY()-N1439,0)</f>
        <v>5</v>
      </c>
      <c r="P1439" s="27">
        <f ca="1">ROUNDUP(TODAY()-B1439,0)</f>
        <v>19</v>
      </c>
      <c r="Q1439" s="1" t="str">
        <f>IFERROR(IF(A1439="Ordenes de Compra",VLOOKUP($E1439,'Ordenes de Compra'!$A$2:$E$1712,5,0),"Sin OC"),"Sin dato")</f>
        <v>16.0.0.47.0</v>
      </c>
      <c r="R1439" s="28">
        <f>IFERROR(IF(A1439="Ordenes de Compra",VLOOKUP($I1439,'Ordenes de Compra'!$B$2:$E$1712,3,0),"Sin OC"),"Sin dato")</f>
        <v>151763605.59999999</v>
      </c>
      <c r="S1439" s="1" t="str">
        <f>VLOOKUP($U1439,'Tablas intermedias'!$C$1:$H$222,5,0)</f>
        <v>Contabilidad</v>
      </c>
      <c r="T1439" s="29" t="str">
        <f t="shared" si="67"/>
        <v>OK</v>
      </c>
      <c r="U1439" s="30" t="str">
        <f t="shared" si="68"/>
        <v>KAGARCIALIQUIDACION_GASTOS - Liquidación de gastosDCYT#MS - Dirección de contabilidad y tesorería</v>
      </c>
      <c r="V1439" s="1" t="str">
        <f>VLOOKUP(U1439,'Tablas intermedias'!$C$1:$H$222,6,0)</f>
        <v>Si</v>
      </c>
      <c r="W1439" s="1" t="str">
        <f ca="1">IF(O1439&lt;30,"menos de 30 días","más de 30 días")</f>
        <v>menos de 30 días</v>
      </c>
    </row>
    <row r="1440" spans="1:23" ht="14.25" hidden="1" thickTop="1" thickBot="1" x14ac:dyDescent="0.25">
      <c r="A1440" s="17" t="str">
        <f>IF(DetalleExp!H1440='Tablas intermedias'!$A$2,"Ordenes de Compra",IF(DetalleExp!H1440='Tablas intermedias'!$A$3,"Financiamiento Internacional","Legítimo Abono"))</f>
        <v>Legítimo Abono</v>
      </c>
      <c r="B1440" s="7">
        <f>DetalleExp!E1440</f>
        <v>44336</v>
      </c>
      <c r="C1440" s="1" t="str">
        <f>DetalleExp!A1440</f>
        <v>EX-2021-45254924-APN-DD#MS</v>
      </c>
      <c r="D1440" s="1" t="str">
        <f>IF(A1440="Ordenes de Compra",VLOOKUP(C1440,Autogestión!$B$2:$D$5090,3,0),IF(A1440="Legítimo Abono",VLOOKUP(C1440,NoAmpOC!$B$2:$H$988,7,0),"Factura"))</f>
        <v>Factura B</v>
      </c>
      <c r="E1440" s="26" t="str">
        <f>IF(A1440="Ordenes de Compra",VLOOKUP($C1440,Autogestión!$B$2:$G$5090,6,0),IF(A1440="Financiamiento Internacional",VLOOKUP($C1440,FinInt!$B$2:$G$508,6,0),"Legítimo Abono"))</f>
        <v>Legítimo Abono</v>
      </c>
      <c r="F1440" s="26" t="str">
        <f>IF($A1440="Ordenes de Compra","ARS",IF($A1440="Financiamiento Internacional",VLOOKUP($C1440,FinInt!$B$2:$Q$508,15,0),VLOOKUP($C1440,NoAmpOC!$B$2:$T$988,18,0)))</f>
        <v>ARS</v>
      </c>
      <c r="G1440" s="5">
        <f>IF($A1440="Ordenes de Compra",VLOOKUP($C1440,Autogestión!$B$2:$H$5090,7,0),IF($A1440="Financiamiento Internacional",VLOOKUP($C1440,FinInt!$B$2:$Q$1308,16,0),VLOOKUP($C1440,NoAmpOC!$B$2:$T$988,19,0)))</f>
        <v>40662.449999999997</v>
      </c>
      <c r="H1440" s="5">
        <f t="shared" si="66"/>
        <v>40662.449999999997</v>
      </c>
      <c r="I1440" s="26" t="str">
        <f>IF($A1440="Ordenes de Compra",VLOOKUP($C1440,Autogestión!$B$2:$J$5090,9,0),IF($A1440="Financiamiento Internacional",VLOOKUP($C1440,FinInt!$B$2:$G$1555,6,0),"Legitimo Abono"))</f>
        <v>Legitimo Abono</v>
      </c>
      <c r="J1440" s="1" t="str">
        <f>IF($A1440="Ordenes de Compra",VLOOKUP($C1440,Autogestión!$B$2:$R$5090,17,0),IF($A1440="Financiamiento Internacional",VLOOKUP($C1440,FinInt!$B$2:$O$1508,14,0),VLOOKUP($C1440,NoAmpOC!$B$2:$R$988,17,0)))</f>
        <v>TELEFONICA DE ARGENTINA</v>
      </c>
      <c r="K1440" s="7" t="str">
        <f>DetalleExp!AP1440</f>
        <v>MURRUTI</v>
      </c>
      <c r="L1440" s="7" t="str">
        <f>DetalleExp!AQ1440</f>
        <v>DESPACHO - Despacho</v>
      </c>
      <c r="M1440" s="7" t="str">
        <f>DetalleExp!AR1440</f>
        <v>DCEI#MS - Dirección de control de enfermedades inmunoprevenibles</v>
      </c>
      <c r="N1440" s="7">
        <f>DetalleExp!AS1440</f>
        <v>44346</v>
      </c>
      <c r="O1440" s="27">
        <f ca="1">ROUNDUP(TODAY()-N1440,0)</f>
        <v>9</v>
      </c>
      <c r="P1440" s="27">
        <f ca="1">ROUNDUP(TODAY()-B1440,0)</f>
        <v>19</v>
      </c>
      <c r="Q1440" s="1" t="str">
        <f>IFERROR(IF(A1440="Ordenes de Compra",VLOOKUP($E1440,'Ordenes de Compra'!$A$2:$E$1712,5,0),"Sin OC"),"Sin dato")</f>
        <v>Sin OC</v>
      </c>
      <c r="R1440" s="28" t="str">
        <f>IFERROR(IF(A1440="Ordenes de Compra",VLOOKUP($I1440,'Ordenes de Compra'!$B$2:$E$1712,3,0),"Sin OC"),"Sin dato")</f>
        <v>Sin OC</v>
      </c>
      <c r="S1440" s="1" t="str">
        <f>VLOOKUP($U1440,'Tablas intermedias'!$C$1:$H$222,5,0)</f>
        <v>Programa</v>
      </c>
      <c r="T1440" s="29" t="str">
        <f t="shared" si="67"/>
        <v>OK</v>
      </c>
      <c r="U1440" s="30" t="str">
        <f t="shared" si="68"/>
        <v>MURRUTIDESPACHO - DespachoDCEI#MS - Dirección de control de enfermedades inmunoprevenibles</v>
      </c>
      <c r="V1440" s="1" t="str">
        <f>VLOOKUP(U1440,'Tablas intermedias'!$C$1:$H$222,6,0)</f>
        <v>Si</v>
      </c>
      <c r="W1440" s="1" t="str">
        <f ca="1">IF(O1440&lt;30,"menos de 30 días","más de 30 días")</f>
        <v>menos de 30 días</v>
      </c>
    </row>
    <row r="1441" spans="1:23" ht="14.25" hidden="1" thickTop="1" thickBot="1" x14ac:dyDescent="0.25">
      <c r="A1441" s="17" t="str">
        <f>IF(DetalleExp!H1441='Tablas intermedias'!$A$2,"Ordenes de Compra",IF(DetalleExp!H1441='Tablas intermedias'!$A$3,"Financiamiento Internacional","Legítimo Abono"))</f>
        <v>Legítimo Abono</v>
      </c>
      <c r="B1441" s="7">
        <f>DetalleExp!E1441</f>
        <v>44336</v>
      </c>
      <c r="C1441" s="1" t="str">
        <f>DetalleExp!A1441</f>
        <v>EX-2021-45260634-APN-DD#MS</v>
      </c>
      <c r="D1441" s="1" t="str">
        <f>IF(A1441="Ordenes de Compra",VLOOKUP(C1441,Autogestión!$B$2:$D$5090,3,0),IF(A1441="Legítimo Abono",VLOOKUP(C1441,NoAmpOC!$B$2:$H$988,7,0),"Factura"))</f>
        <v>Factura B</v>
      </c>
      <c r="E1441" s="26" t="str">
        <f>IF(A1441="Ordenes de Compra",VLOOKUP($C1441,Autogestión!$B$2:$G$5090,6,0),IF(A1441="Financiamiento Internacional",VLOOKUP($C1441,FinInt!$B$2:$G$508,6,0),"Legítimo Abono"))</f>
        <v>Legítimo Abono</v>
      </c>
      <c r="F1441" s="26" t="str">
        <f>IF($A1441="Ordenes de Compra","ARS",IF($A1441="Financiamiento Internacional",VLOOKUP($C1441,FinInt!$B$2:$Q$508,15,0),VLOOKUP($C1441,NoAmpOC!$B$2:$T$988,18,0)))</f>
        <v>ARS</v>
      </c>
      <c r="G1441" s="5">
        <f>IF($A1441="Ordenes de Compra",VLOOKUP($C1441,Autogestión!$B$2:$H$5090,7,0),IF($A1441="Financiamiento Internacional",VLOOKUP($C1441,FinInt!$B$2:$Q$1308,16,0),VLOOKUP($C1441,NoAmpOC!$B$2:$T$988,19,0)))</f>
        <v>24348.17</v>
      </c>
      <c r="H1441" s="5">
        <f t="shared" si="66"/>
        <v>24348.17</v>
      </c>
      <c r="I1441" s="26" t="str">
        <f>IF($A1441="Ordenes de Compra",VLOOKUP($C1441,Autogestión!$B$2:$J$5090,9,0),IF($A1441="Financiamiento Internacional",VLOOKUP($C1441,FinInt!$B$2:$G$1555,6,0),"Legitimo Abono"))</f>
        <v>Legitimo Abono</v>
      </c>
      <c r="J1441" s="1" t="str">
        <f>IF($A1441="Ordenes de Compra",VLOOKUP($C1441,Autogestión!$B$2:$R$5090,17,0),IF($A1441="Financiamiento Internacional",VLOOKUP($C1441,FinInt!$B$2:$O$1508,14,0),VLOOKUP($C1441,NoAmpOC!$B$2:$R$988,17,0)))</f>
        <v>TELEFONICA DE ARGENTINA</v>
      </c>
      <c r="K1441" s="7" t="str">
        <f>DetalleExp!AP1441</f>
        <v>DTIYC#MS-EE_GESTION_ADMINISTRATIVA</v>
      </c>
      <c r="L1441" s="7" t="str">
        <f>DetalleExp!AQ1441</f>
        <v>EE_GESTION_ADMINISTRATIVA - Administración dtiyc</v>
      </c>
      <c r="M1441" s="7" t="str">
        <f>DetalleExp!AR1441</f>
        <v>DTIYC#MS - Dirección de tecnologías de la información y de las comunicaciones</v>
      </c>
      <c r="N1441" s="7">
        <f>DetalleExp!AS1441</f>
        <v>44337</v>
      </c>
      <c r="O1441" s="27">
        <f ca="1">ROUNDUP(TODAY()-N1441,0)</f>
        <v>18</v>
      </c>
      <c r="P1441" s="27">
        <f ca="1">ROUNDUP(TODAY()-B1441,0)</f>
        <v>19</v>
      </c>
      <c r="Q1441" s="1" t="str">
        <f>IFERROR(IF(A1441="Ordenes de Compra",VLOOKUP($E1441,'Ordenes de Compra'!$A$2:$E$1712,5,0),"Sin OC"),"Sin dato")</f>
        <v>Sin OC</v>
      </c>
      <c r="R1441" s="28" t="str">
        <f>IFERROR(IF(A1441="Ordenes de Compra",VLOOKUP($I1441,'Ordenes de Compra'!$B$2:$E$1712,3,0),"Sin OC"),"Sin dato")</f>
        <v>Sin OC</v>
      </c>
      <c r="S1441" s="1" t="str">
        <f>VLOOKUP($U1441,'Tablas intermedias'!$C$1:$H$222,5,0)</f>
        <v>Programa</v>
      </c>
      <c r="T1441" s="29" t="str">
        <f t="shared" si="67"/>
        <v>OK</v>
      </c>
      <c r="U1441" s="30" t="str">
        <f t="shared" si="68"/>
        <v>DTIYC#MS-EE_GESTION_ADMINISTRATIVAEE_GESTION_ADMINISTRATIVA - Administración dtiycDTIYC#MS - Dirección de tecnologías de la información y de las comunicaciones</v>
      </c>
      <c r="V1441" s="1" t="str">
        <f>VLOOKUP(U1441,'Tablas intermedias'!$C$1:$H$222,6,0)</f>
        <v>Si</v>
      </c>
      <c r="W1441" s="1" t="str">
        <f ca="1">IF(O1441&lt;30,"menos de 30 días","más de 30 días")</f>
        <v>menos de 30 días</v>
      </c>
    </row>
    <row r="1442" spans="1:23" ht="14.25" hidden="1" thickTop="1" thickBot="1" x14ac:dyDescent="0.25">
      <c r="A1442" s="17" t="str">
        <f>IF(DetalleExp!H1442='Tablas intermedias'!$A$2,"Ordenes de Compra",IF(DetalleExp!H1442='Tablas intermedias'!$A$3,"Financiamiento Internacional","Legítimo Abono"))</f>
        <v>Legítimo Abono</v>
      </c>
      <c r="B1442" s="7">
        <f>DetalleExp!E1442</f>
        <v>44336</v>
      </c>
      <c r="C1442" s="1" t="str">
        <f>DetalleExp!A1442</f>
        <v>EX-2021-45284285-APN-DD#MS</v>
      </c>
      <c r="D1442" s="1" t="str">
        <f>IF(A1442="Ordenes de Compra",VLOOKUP(C1442,Autogestión!$B$2:$D$5090,3,0),IF(A1442="Legítimo Abono",VLOOKUP(C1442,NoAmpOC!$B$2:$H$988,7,0),"Factura"))</f>
        <v>Factura B</v>
      </c>
      <c r="E1442" s="26" t="str">
        <f>IF(A1442="Ordenes de Compra",VLOOKUP($C1442,Autogestión!$B$2:$G$5090,6,0),IF(A1442="Financiamiento Internacional",VLOOKUP($C1442,FinInt!$B$2:$G$508,6,0),"Legítimo Abono"))</f>
        <v>Legítimo Abono</v>
      </c>
      <c r="F1442" s="26" t="str">
        <f>IF($A1442="Ordenes de Compra","ARS",IF($A1442="Financiamiento Internacional",VLOOKUP($C1442,FinInt!$B$2:$Q$508,15,0),VLOOKUP($C1442,NoAmpOC!$B$2:$T$988,18,0)))</f>
        <v>ARS</v>
      </c>
      <c r="G1442" s="5">
        <f>IF($A1442="Ordenes de Compra",VLOOKUP($C1442,Autogestión!$B$2:$H$5090,7,0),IF($A1442="Financiamiento Internacional",VLOOKUP($C1442,FinInt!$B$2:$Q$1308,16,0),VLOOKUP($C1442,NoAmpOC!$B$2:$T$988,19,0)))</f>
        <v>31.17</v>
      </c>
      <c r="H1442" s="5">
        <f t="shared" si="66"/>
        <v>31.17</v>
      </c>
      <c r="I1442" s="26" t="str">
        <f>IF($A1442="Ordenes de Compra",VLOOKUP($C1442,Autogestión!$B$2:$J$5090,9,0),IF($A1442="Financiamiento Internacional",VLOOKUP($C1442,FinInt!$B$2:$G$1555,6,0),"Legitimo Abono"))</f>
        <v>Legitimo Abono</v>
      </c>
      <c r="J1442" s="1" t="str">
        <f>IF($A1442="Ordenes de Compra",VLOOKUP($C1442,Autogestión!$B$2:$R$5090,17,0),IF($A1442="Financiamiento Internacional",VLOOKUP($C1442,FinInt!$B$2:$O$1508,14,0),VLOOKUP($C1442,NoAmpOC!$B$2:$R$988,17,0)))</f>
        <v>TELEFONICA DE ARGENTINA</v>
      </c>
      <c r="K1442" s="7" t="str">
        <f>DetalleExp!AP1442</f>
        <v>DCETV#MS-CV</v>
      </c>
      <c r="L1442" s="7" t="str">
        <f>DetalleExp!AQ1442</f>
        <v>CV - Control vectores</v>
      </c>
      <c r="M1442" s="7" t="str">
        <f>DetalleExp!AR1442</f>
        <v>DCETV#MS - Dirección de control de enfermedades transmitidas por vectores</v>
      </c>
      <c r="N1442" s="7">
        <f>DetalleExp!AS1442</f>
        <v>44350</v>
      </c>
      <c r="O1442" s="27">
        <f ca="1">ROUNDUP(TODAY()-N1442,0)</f>
        <v>5</v>
      </c>
      <c r="P1442" s="27">
        <f ca="1">ROUNDUP(TODAY()-B1442,0)</f>
        <v>19</v>
      </c>
      <c r="Q1442" s="1" t="str">
        <f>IFERROR(IF(A1442="Ordenes de Compra",VLOOKUP($E1442,'Ordenes de Compra'!$A$2:$E$1712,5,0),"Sin OC"),"Sin dato")</f>
        <v>Sin OC</v>
      </c>
      <c r="R1442" s="28" t="str">
        <f>IFERROR(IF(A1442="Ordenes de Compra",VLOOKUP($I1442,'Ordenes de Compra'!$B$2:$E$1712,3,0),"Sin OC"),"Sin dato")</f>
        <v>Sin OC</v>
      </c>
      <c r="S1442" s="1" t="str">
        <f>VLOOKUP($U1442,'Tablas intermedias'!$C$1:$H$222,5,0)</f>
        <v>Programa</v>
      </c>
      <c r="T1442" s="29" t="str">
        <f t="shared" si="67"/>
        <v>OK</v>
      </c>
      <c r="U1442" s="30" t="str">
        <f t="shared" si="68"/>
        <v>DCETV#MS-CVCV - Control vectoresDCETV#MS - Dirección de control de enfermedades transmitidas por vectores</v>
      </c>
      <c r="V1442" s="1" t="str">
        <f>VLOOKUP(U1442,'Tablas intermedias'!$C$1:$H$222,6,0)</f>
        <v>Si</v>
      </c>
      <c r="W1442" s="1" t="str">
        <f ca="1">IF(O1442&lt;30,"menos de 30 días","más de 30 días")</f>
        <v>menos de 30 días</v>
      </c>
    </row>
    <row r="1443" spans="1:23" ht="14.25" hidden="1" thickTop="1" thickBot="1" x14ac:dyDescent="0.25">
      <c r="A1443" s="17" t="str">
        <f>IF(DetalleExp!H1443='Tablas intermedias'!$A$2,"Ordenes de Compra",IF(DetalleExp!H1443='Tablas intermedias'!$A$3,"Financiamiento Internacional","Legítimo Abono"))</f>
        <v>Ordenes de Compra</v>
      </c>
      <c r="B1443" s="7">
        <f>DetalleExp!E1443</f>
        <v>44336</v>
      </c>
      <c r="C1443" s="1" t="str">
        <f>DetalleExp!A1443</f>
        <v>EX-2021-45286090-APN-DCYT#MS</v>
      </c>
      <c r="D1443" s="1" t="str">
        <f>IF(A1443="Ordenes de Compra",VLOOKUP(C1443,Autogestión!$B$2:$D$5090,3,0),IF(A1443="Legítimo Abono",VLOOKUP(C1443,NoAmpOC!$B$2:$H$988,7,0),"Factura"))</f>
        <v>Factura</v>
      </c>
      <c r="E1443" s="26" t="str">
        <f>IF(A1443="Ordenes de Compra",VLOOKUP($C1443,Autogestión!$B$2:$G$5090,6,0),IF(A1443="Financiamiento Internacional",VLOOKUP($C1443,FinInt!$B$2:$G$508,6,0),"Legítimo Abono"))</f>
        <v>80-0011-LPU20</v>
      </c>
      <c r="F1443" s="26" t="str">
        <f>IF($A1443="Ordenes de Compra","ARS",IF($A1443="Financiamiento Internacional",VLOOKUP($C1443,FinInt!$B$2:$Q$508,15,0),VLOOKUP($C1443,NoAmpOC!$B$2:$T$988,18,0)))</f>
        <v>ARS</v>
      </c>
      <c r="G1443" s="5">
        <f>IF($A1443="Ordenes de Compra",VLOOKUP($C1443,Autogestión!$B$2:$H$5090,7,0),IF($A1443="Financiamiento Internacional",VLOOKUP($C1443,FinInt!$B$2:$Q$1308,16,0),VLOOKUP($C1443,NoAmpOC!$B$2:$T$988,19,0)))</f>
        <v>7093860.2000000002</v>
      </c>
      <c r="H1443" s="5">
        <f t="shared" si="66"/>
        <v>7093860.2000000002</v>
      </c>
      <c r="I1443" s="26" t="str">
        <f>IF($A1443="Ordenes de Compra",VLOOKUP($C1443,Autogestión!$B$2:$J$5090,9,0),IF($A1443="Financiamiento Internacional",VLOOKUP($C1443,FinInt!$B$2:$G$1555,6,0),"Legitimo Abono"))</f>
        <v>80-1068-OC21</v>
      </c>
      <c r="J1443" s="1" t="str">
        <f>IF($A1443="Ordenes de Compra",VLOOKUP($C1443,Autogestión!$B$2:$R$5090,17,0),IF($A1443="Financiamiento Internacional",VLOOKUP($C1443,FinInt!$B$2:$O$1508,14,0),VLOOKUP($C1443,NoAmpOC!$B$2:$R$988,17,0)))</f>
        <v xml:space="preserve">KLONAL SRL </v>
      </c>
      <c r="K1443" s="7" t="str">
        <f>DetalleExp!AP1443</f>
        <v>DNMYTS#MS-REMEDIAR-ADMIN</v>
      </c>
      <c r="L1443" s="7" t="str">
        <f>DetalleExp!AQ1443</f>
        <v>REMEDIAR-ADMIN - Programa remediar - administración</v>
      </c>
      <c r="M1443" s="7" t="str">
        <f>DetalleExp!AR1443</f>
        <v>DNMYTS#MS - Dirección nacional de medicamentos y tecnología sanitaria</v>
      </c>
      <c r="N1443" s="7">
        <f>DetalleExp!AS1443</f>
        <v>44347</v>
      </c>
      <c r="O1443" s="27">
        <f ca="1">ROUNDUP(TODAY()-N1443,0)</f>
        <v>8</v>
      </c>
      <c r="P1443" s="27">
        <f ca="1">ROUNDUP(TODAY()-B1443,0)</f>
        <v>19</v>
      </c>
      <c r="Q1443" s="1" t="str">
        <f>IFERROR(IF(A1443="Ordenes de Compra",VLOOKUP($E1443,'Ordenes de Compra'!$A$2:$E$1712,5,0),"Sin OC"),"Sin dato")</f>
        <v>29.0.0.45.0</v>
      </c>
      <c r="R1443" s="28">
        <f>IFERROR(IF(A1443="Ordenes de Compra",VLOOKUP($I1443,'Ordenes de Compra'!$B$2:$E$1712,3,0),"Sin OC"),"Sin dato")</f>
        <v>478908614.01999998</v>
      </c>
      <c r="S1443" s="1" t="str">
        <f>VLOOKUP($U1443,'Tablas intermedias'!$C$1:$H$222,5,0)</f>
        <v>Programa</v>
      </c>
      <c r="T1443" s="29" t="str">
        <f t="shared" si="67"/>
        <v>OK</v>
      </c>
      <c r="U1443" s="30" t="str">
        <f t="shared" si="68"/>
        <v>DNMYTS#MS-REMEDIAR-ADMINREMEDIAR-ADMIN - Programa remediar - administraciónDNMYTS#MS - Dirección nacional de medicamentos y tecnología sanitaria</v>
      </c>
      <c r="V1443" s="1" t="str">
        <f>VLOOKUP(U1443,'Tablas intermedias'!$C$1:$H$222,6,0)</f>
        <v>Si</v>
      </c>
      <c r="W1443" s="1" t="str">
        <f ca="1">IF(O1443&lt;30,"menos de 30 días","más de 30 días")</f>
        <v>menos de 30 días</v>
      </c>
    </row>
    <row r="1444" spans="1:23" ht="14.25" hidden="1" thickTop="1" thickBot="1" x14ac:dyDescent="0.25">
      <c r="A1444" s="17" t="str">
        <f>IF(DetalleExp!H1444='Tablas intermedias'!$A$2,"Ordenes de Compra",IF(DetalleExp!H1444='Tablas intermedias'!$A$3,"Financiamiento Internacional","Legítimo Abono"))</f>
        <v>Ordenes de Compra</v>
      </c>
      <c r="B1444" s="7">
        <f>DetalleExp!E1444</f>
        <v>44336</v>
      </c>
      <c r="C1444" s="1" t="str">
        <f>DetalleExp!A1444</f>
        <v>EX-2021-45287561-APN-DCYT#MS</v>
      </c>
      <c r="D1444" s="1" t="str">
        <f>IF(A1444="Ordenes de Compra",VLOOKUP(C1444,Autogestión!$B$2:$D$5090,3,0),IF(A1444="Legítimo Abono",VLOOKUP(C1444,NoAmpOC!$B$2:$H$988,7,0),"Factura"))</f>
        <v>Factura</v>
      </c>
      <c r="E1444" s="26" t="str">
        <f>IF(A1444="Ordenes de Compra",VLOOKUP($C1444,Autogestión!$B$2:$G$5090,6,0),IF(A1444="Financiamiento Internacional",VLOOKUP($C1444,FinInt!$B$2:$G$508,6,0),"Legítimo Abono"))</f>
        <v>LPU-028-2009</v>
      </c>
      <c r="F1444" s="26" t="str">
        <f>IF($A1444="Ordenes de Compra","ARS",IF($A1444="Financiamiento Internacional",VLOOKUP($C1444,FinInt!$B$2:$Q$508,15,0),VLOOKUP($C1444,NoAmpOC!$B$2:$T$988,18,0)))</f>
        <v>ARS</v>
      </c>
      <c r="G1444" s="5">
        <f>IF($A1444="Ordenes de Compra",VLOOKUP($C1444,Autogestión!$B$2:$H$5090,7,0),IF($A1444="Financiamiento Internacional",VLOOKUP($C1444,FinInt!$B$2:$Q$1308,16,0),VLOOKUP($C1444,NoAmpOC!$B$2:$T$988,19,0)))</f>
        <v>92652000</v>
      </c>
      <c r="H1444" s="5">
        <f t="shared" si="66"/>
        <v>92652000</v>
      </c>
      <c r="I1444" s="26" t="str">
        <f>IF($A1444="Ordenes de Compra",VLOOKUP($C1444,Autogestión!$B$2:$J$5090,9,0),IF($A1444="Financiamiento Internacional",VLOOKUP($C1444,FinInt!$B$2:$G$1555,6,0),"Legitimo Abono"))</f>
        <v>DOCFI-2021-27052635-APN-DCYC#MS</v>
      </c>
      <c r="J1444" s="1" t="str">
        <f>IF($A1444="Ordenes de Compra",VLOOKUP($C1444,Autogestión!$B$2:$R$5090,17,0),IF($A1444="Financiamiento Internacional",VLOOKUP($C1444,FinInt!$B$2:$O$1508,14,0),VLOOKUP($C1444,NoAmpOC!$B$2:$R$988,17,0)))</f>
        <v>Sinergium</v>
      </c>
      <c r="K1444" s="7" t="str">
        <f>DetalleExp!AP1444</f>
        <v>DCYT#MS-TESORERIA</v>
      </c>
      <c r="L1444" s="7" t="str">
        <f>DetalleExp!AQ1444</f>
        <v>TESORERIA - Tesorería</v>
      </c>
      <c r="M1444" s="7" t="str">
        <f>DetalleExp!AR1444</f>
        <v>DCYT#MS - Dirección de contabilidad y tesorería</v>
      </c>
      <c r="N1444" s="7">
        <f>DetalleExp!AS1444</f>
        <v>44347</v>
      </c>
      <c r="O1444" s="27">
        <f ca="1">ROUNDUP(TODAY()-N1444,0)</f>
        <v>8</v>
      </c>
      <c r="P1444" s="27">
        <f ca="1">ROUNDUP(TODAY()-B1444,0)</f>
        <v>19</v>
      </c>
      <c r="Q1444" s="1" t="str">
        <f>IFERROR(IF(A1444="Ordenes de Compra",VLOOKUP($E1444,'Ordenes de Compra'!$A$2:$E$1712,5,0),"Sin OC"),"Sin dato")</f>
        <v>Sin dato</v>
      </c>
      <c r="R1444" s="28" t="str">
        <f>IFERROR(IF(A1444="Ordenes de Compra",VLOOKUP($I1444,'Ordenes de Compra'!$B$2:$E$1712,3,0),"Sin OC"),"Sin dato")</f>
        <v>Sin dato</v>
      </c>
      <c r="S1444" s="1" t="str">
        <f>VLOOKUP($U1444,'Tablas intermedias'!$C$1:$H$222,5,0)</f>
        <v>Tesorería</v>
      </c>
      <c r="T1444" s="29" t="str">
        <f t="shared" si="67"/>
        <v>OK</v>
      </c>
      <c r="U1444" s="30" t="str">
        <f t="shared" si="68"/>
        <v>DCYT#MS-TESORERIATESORERIA - TesoreríaDCYT#MS - Dirección de contabilidad y tesorería</v>
      </c>
      <c r="V1444" s="1" t="str">
        <f>VLOOKUP(U1444,'Tablas intermedias'!$C$1:$H$222,6,0)</f>
        <v>No</v>
      </c>
      <c r="W1444" s="1" t="str">
        <f ca="1">IF(O1444&lt;30,"menos de 30 días","más de 30 días")</f>
        <v>menos de 30 días</v>
      </c>
    </row>
    <row r="1445" spans="1:23" ht="14.25" hidden="1" thickTop="1" thickBot="1" x14ac:dyDescent="0.25">
      <c r="A1445" s="17" t="str">
        <f>IF(DetalleExp!H1445='Tablas intermedias'!$A$2,"Ordenes de Compra",IF(DetalleExp!H1445='Tablas intermedias'!$A$3,"Financiamiento Internacional","Legítimo Abono"))</f>
        <v>Ordenes de Compra</v>
      </c>
      <c r="B1445" s="7">
        <f>DetalleExp!E1445</f>
        <v>44336</v>
      </c>
      <c r="C1445" s="1" t="str">
        <f>DetalleExp!A1445</f>
        <v>EX-2021-45290785-APN-DCYT#MS</v>
      </c>
      <c r="D1445" s="1" t="str">
        <f>IF(A1445="Ordenes de Compra",VLOOKUP(C1445,Autogestión!$B$2:$D$5090,3,0),IF(A1445="Legítimo Abono",VLOOKUP(C1445,NoAmpOC!$B$2:$H$988,7,0),"Factura"))</f>
        <v>Factura</v>
      </c>
      <c r="E1445" s="26" t="str">
        <f>IF(A1445="Ordenes de Compra",VLOOKUP($C1445,Autogestión!$B$2:$G$5090,6,0),IF(A1445="Financiamiento Internacional",VLOOKUP($C1445,FinInt!$B$2:$G$508,6,0),"Legítimo Abono"))</f>
        <v>LPU-028-2009</v>
      </c>
      <c r="F1445" s="26" t="str">
        <f>IF($A1445="Ordenes de Compra","ARS",IF($A1445="Financiamiento Internacional",VLOOKUP($C1445,FinInt!$B$2:$Q$508,15,0),VLOOKUP($C1445,NoAmpOC!$B$2:$T$988,18,0)))</f>
        <v>ARS</v>
      </c>
      <c r="G1445" s="5">
        <f>IF($A1445="Ordenes de Compra",VLOOKUP($C1445,Autogestión!$B$2:$H$5090,7,0),IF($A1445="Financiamiento Internacional",VLOOKUP($C1445,FinInt!$B$2:$Q$1308,16,0),VLOOKUP($C1445,NoAmpOC!$B$2:$T$988,19,0)))</f>
        <v>157451788</v>
      </c>
      <c r="H1445" s="5">
        <f t="shared" si="66"/>
        <v>157451788</v>
      </c>
      <c r="I1445" s="26" t="str">
        <f>IF($A1445="Ordenes de Compra",VLOOKUP($C1445,Autogestión!$B$2:$J$5090,9,0),IF($A1445="Financiamiento Internacional",VLOOKUP($C1445,FinInt!$B$2:$G$1555,6,0),"Legitimo Abono"))</f>
        <v>DOCFI-2021-27052635-APN-DCYC#MS</v>
      </c>
      <c r="J1445" s="1" t="str">
        <f>IF($A1445="Ordenes de Compra",VLOOKUP($C1445,Autogestión!$B$2:$R$5090,17,0),IF($A1445="Financiamiento Internacional",VLOOKUP($C1445,FinInt!$B$2:$O$1508,14,0),VLOOKUP($C1445,NoAmpOC!$B$2:$R$988,17,0)))</f>
        <v>Sinergium</v>
      </c>
      <c r="K1445" s="7" t="str">
        <f>DetalleExp!AP1445</f>
        <v>DCYT#MS-TESORERIA</v>
      </c>
      <c r="L1445" s="7" t="str">
        <f>DetalleExp!AQ1445</f>
        <v>TESORERIA - Tesorería</v>
      </c>
      <c r="M1445" s="7" t="str">
        <f>DetalleExp!AR1445</f>
        <v>DCYT#MS - Dirección de contabilidad y tesorería</v>
      </c>
      <c r="N1445" s="7">
        <f>DetalleExp!AS1445</f>
        <v>44343</v>
      </c>
      <c r="O1445" s="27">
        <f ca="1">ROUNDUP(TODAY()-N1445,0)</f>
        <v>12</v>
      </c>
      <c r="P1445" s="27">
        <f ca="1">ROUNDUP(TODAY()-B1445,0)</f>
        <v>19</v>
      </c>
      <c r="Q1445" s="1" t="str">
        <f>IFERROR(IF(A1445="Ordenes de Compra",VLOOKUP($E1445,'Ordenes de Compra'!$A$2:$E$1712,5,0),"Sin OC"),"Sin dato")</f>
        <v>Sin dato</v>
      </c>
      <c r="R1445" s="28" t="str">
        <f>IFERROR(IF(A1445="Ordenes de Compra",VLOOKUP($I1445,'Ordenes de Compra'!$B$2:$E$1712,3,0),"Sin OC"),"Sin dato")</f>
        <v>Sin dato</v>
      </c>
      <c r="S1445" s="1" t="str">
        <f>VLOOKUP($U1445,'Tablas intermedias'!$C$1:$H$222,5,0)</f>
        <v>Tesorería</v>
      </c>
      <c r="T1445" s="29" t="str">
        <f t="shared" si="67"/>
        <v>Ver</v>
      </c>
      <c r="U1445" s="30" t="str">
        <f t="shared" si="68"/>
        <v>DCYT#MS-TESORERIATESORERIA - TesoreríaDCYT#MS - Dirección de contabilidad y tesorería</v>
      </c>
      <c r="V1445" s="1" t="str">
        <f>VLOOKUP(U1445,'Tablas intermedias'!$C$1:$H$222,6,0)</f>
        <v>No</v>
      </c>
      <c r="W1445" s="1" t="str">
        <f ca="1">IF(O1445&lt;30,"menos de 30 días","más de 30 días")</f>
        <v>menos de 30 días</v>
      </c>
    </row>
    <row r="1446" spans="1:23" ht="14.25" hidden="1" thickTop="1" thickBot="1" x14ac:dyDescent="0.25">
      <c r="A1446" s="17" t="str">
        <f>IF(DetalleExp!H1446='Tablas intermedias'!$A$2,"Ordenes de Compra",IF(DetalleExp!H1446='Tablas intermedias'!$A$3,"Financiamiento Internacional","Legítimo Abono"))</f>
        <v>Ordenes de Compra</v>
      </c>
      <c r="B1446" s="7">
        <f>DetalleExp!E1446</f>
        <v>44336</v>
      </c>
      <c r="C1446" s="1" t="str">
        <f>DetalleExp!A1446</f>
        <v>EX-2021-45291258-APN-DCYT#MS</v>
      </c>
      <c r="D1446" s="1" t="str">
        <f>IF(A1446="Ordenes de Compra",VLOOKUP(C1446,Autogestión!$B$2:$D$5090,3,0),IF(A1446="Legítimo Abono",VLOOKUP(C1446,NoAmpOC!$B$2:$H$988,7,0),"Factura"))</f>
        <v>Factura</v>
      </c>
      <c r="E1446" s="26" t="str">
        <f>IF(A1446="Ordenes de Compra",VLOOKUP($C1446,Autogestión!$B$2:$G$5090,6,0),IF(A1446="Financiamiento Internacional",VLOOKUP($C1446,FinInt!$B$2:$G$508,6,0),"Legítimo Abono"))</f>
        <v>80-0011-LPU20</v>
      </c>
      <c r="F1446" s="26" t="str">
        <f>IF($A1446="Ordenes de Compra","ARS",IF($A1446="Financiamiento Internacional",VLOOKUP($C1446,FinInt!$B$2:$Q$508,15,0),VLOOKUP($C1446,NoAmpOC!$B$2:$T$988,18,0)))</f>
        <v>ARS</v>
      </c>
      <c r="G1446" s="5">
        <f>IF($A1446="Ordenes de Compra",VLOOKUP($C1446,Autogestión!$B$2:$H$5090,7,0),IF($A1446="Financiamiento Internacional",VLOOKUP($C1446,FinInt!$B$2:$Q$1308,16,0),VLOOKUP($C1446,NoAmpOC!$B$2:$T$988,19,0)))</f>
        <v>2388169</v>
      </c>
      <c r="H1446" s="5">
        <f t="shared" si="66"/>
        <v>2388169</v>
      </c>
      <c r="I1446" s="26" t="str">
        <f>IF($A1446="Ordenes de Compra",VLOOKUP($C1446,Autogestión!$B$2:$J$5090,9,0),IF($A1446="Financiamiento Internacional",VLOOKUP($C1446,FinInt!$B$2:$G$1555,6,0),"Legitimo Abono"))</f>
        <v>80-1068-OC21</v>
      </c>
      <c r="J1446" s="1" t="str">
        <f>IF($A1446="Ordenes de Compra",VLOOKUP($C1446,Autogestión!$B$2:$R$5090,17,0),IF($A1446="Financiamiento Internacional",VLOOKUP($C1446,FinInt!$B$2:$O$1508,14,0),VLOOKUP($C1446,NoAmpOC!$B$2:$R$988,17,0)))</f>
        <v xml:space="preserve">KLONAL SRL </v>
      </c>
      <c r="K1446" s="7" t="str">
        <f>DetalleExp!AP1446</f>
        <v>DNMYTS#MS-REMEDIAR-ADMIN</v>
      </c>
      <c r="L1446" s="7" t="str">
        <f>DetalleExp!AQ1446</f>
        <v>REMEDIAR-ADMIN - Programa remediar - administración</v>
      </c>
      <c r="M1446" s="7" t="str">
        <f>DetalleExp!AR1446</f>
        <v>DNMYTS#MS - Dirección nacional de medicamentos y tecnología sanitaria</v>
      </c>
      <c r="N1446" s="7">
        <f>DetalleExp!AS1446</f>
        <v>44347</v>
      </c>
      <c r="O1446" s="27">
        <f ca="1">ROUNDUP(TODAY()-N1446,0)</f>
        <v>8</v>
      </c>
      <c r="P1446" s="27">
        <f ca="1">ROUNDUP(TODAY()-B1446,0)</f>
        <v>19</v>
      </c>
      <c r="Q1446" s="1" t="str">
        <f>IFERROR(IF(A1446="Ordenes de Compra",VLOOKUP($E1446,'Ordenes de Compra'!$A$2:$E$1712,5,0),"Sin OC"),"Sin dato")</f>
        <v>29.0.0.45.0</v>
      </c>
      <c r="R1446" s="28">
        <f>IFERROR(IF(A1446="Ordenes de Compra",VLOOKUP($I1446,'Ordenes de Compra'!$B$2:$E$1712,3,0),"Sin OC"),"Sin dato")</f>
        <v>478908614.01999998</v>
      </c>
      <c r="S1446" s="1" t="str">
        <f>VLOOKUP($U1446,'Tablas intermedias'!$C$1:$H$222,5,0)</f>
        <v>Programa</v>
      </c>
      <c r="T1446" s="29" t="str">
        <f t="shared" si="67"/>
        <v>OK</v>
      </c>
      <c r="U1446" s="30" t="str">
        <f t="shared" si="68"/>
        <v>DNMYTS#MS-REMEDIAR-ADMINREMEDIAR-ADMIN - Programa remediar - administraciónDNMYTS#MS - Dirección nacional de medicamentos y tecnología sanitaria</v>
      </c>
      <c r="V1446" s="1" t="str">
        <f>VLOOKUP(U1446,'Tablas intermedias'!$C$1:$H$222,6,0)</f>
        <v>Si</v>
      </c>
      <c r="W1446" s="1" t="str">
        <f ca="1">IF(O1446&lt;30,"menos de 30 días","más de 30 días")</f>
        <v>menos de 30 días</v>
      </c>
    </row>
    <row r="1447" spans="1:23" ht="14.25" hidden="1" thickTop="1" thickBot="1" x14ac:dyDescent="0.25">
      <c r="A1447" s="17" t="str">
        <f>IF(DetalleExp!H1447='Tablas intermedias'!$A$2,"Ordenes de Compra",IF(DetalleExp!H1447='Tablas intermedias'!$A$3,"Financiamiento Internacional","Legítimo Abono"))</f>
        <v>Ordenes de Compra</v>
      </c>
      <c r="B1447" s="7">
        <f>DetalleExp!E1447</f>
        <v>44336</v>
      </c>
      <c r="C1447" s="1" t="str">
        <f>DetalleExp!A1447</f>
        <v>EX-2021-45296199-APN-DCYT#MS</v>
      </c>
      <c r="D1447" s="1" t="str">
        <f>IF(A1447="Ordenes de Compra",VLOOKUP(C1447,Autogestión!$B$2:$D$5090,3,0),IF(A1447="Legítimo Abono",VLOOKUP(C1447,NoAmpOC!$B$2:$H$988,7,0),"Factura"))</f>
        <v>Factura</v>
      </c>
      <c r="E1447" s="26" t="str">
        <f>IF(A1447="Ordenes de Compra",VLOOKUP($C1447,Autogestión!$B$2:$G$5090,6,0),IF(A1447="Financiamiento Internacional",VLOOKUP($C1447,FinInt!$B$2:$G$508,6,0),"Legítimo Abono"))</f>
        <v>80-0061-CDI19</v>
      </c>
      <c r="F1447" s="26" t="str">
        <f>IF($A1447="Ordenes de Compra","ARS",IF($A1447="Financiamiento Internacional",VLOOKUP($C1447,FinInt!$B$2:$Q$508,15,0),VLOOKUP($C1447,NoAmpOC!$B$2:$T$988,18,0)))</f>
        <v>ARS</v>
      </c>
      <c r="G1447" s="5">
        <f>IF($A1447="Ordenes de Compra",VLOOKUP($C1447,Autogestión!$B$2:$H$5090,7,0),IF($A1447="Financiamiento Internacional",VLOOKUP($C1447,FinInt!$B$2:$Q$1308,16,0),VLOOKUP($C1447,NoAmpOC!$B$2:$T$988,19,0)))</f>
        <v>90606.6</v>
      </c>
      <c r="H1447" s="5">
        <f t="shared" si="66"/>
        <v>90606.6</v>
      </c>
      <c r="I1447" s="26" t="str">
        <f>IF($A1447="Ordenes de Compra",VLOOKUP($C1447,Autogestión!$B$2:$J$5090,9,0),IF($A1447="Financiamiento Internacional",VLOOKUP($C1447,FinInt!$B$2:$G$1555,6,0),"Legitimo Abono"))</f>
        <v>80-1126-OC20</v>
      </c>
      <c r="J1447" s="1" t="str">
        <f>IF($A1447="Ordenes de Compra",VLOOKUP($C1447,Autogestión!$B$2:$R$5090,17,0),IF($A1447="Financiamiento Internacional",VLOOKUP($C1447,FinInt!$B$2:$O$1508,14,0),VLOOKUP($C1447,NoAmpOC!$B$2:$R$988,17,0)))</f>
        <v xml:space="preserve">KLONAL SRL </v>
      </c>
      <c r="K1447" s="7" t="str">
        <f>DetalleExp!AP1447</f>
        <v>AMHERRERA</v>
      </c>
      <c r="L1447" s="7" t="str">
        <f>DetalleExp!AQ1447</f>
        <v>LIQUIDACION_GASTOS - Liquidación de gastos</v>
      </c>
      <c r="M1447" s="7" t="str">
        <f>DetalleExp!AR1447</f>
        <v>DCYT#MS - Dirección de contabilidad y tesorería</v>
      </c>
      <c r="N1447" s="7">
        <f>DetalleExp!AS1447</f>
        <v>44350</v>
      </c>
      <c r="O1447" s="27">
        <f ca="1">ROUNDUP(TODAY()-N1447,0)</f>
        <v>5</v>
      </c>
      <c r="P1447" s="27">
        <f ca="1">ROUNDUP(TODAY()-B1447,0)</f>
        <v>19</v>
      </c>
      <c r="Q1447" s="1" t="str">
        <f>IFERROR(IF(A1447="Ordenes de Compra",VLOOKUP($E1447,'Ordenes de Compra'!$A$2:$E$1712,5,0),"Sin OC"),"Sin dato")</f>
        <v>29.0.0.45.0</v>
      </c>
      <c r="R1447" s="28">
        <f>IFERROR(IF(A1447="Ordenes de Compra",VLOOKUP($I1447,'Ordenes de Compra'!$B$2:$E$1712,3,0),"Sin OC"),"Sin dato")</f>
        <v>89916483.900000006</v>
      </c>
      <c r="S1447" s="1" t="str">
        <f>VLOOKUP($U1447,'Tablas intermedias'!$C$1:$H$222,5,0)</f>
        <v>Contabilidad</v>
      </c>
      <c r="T1447" s="29" t="str">
        <f t="shared" si="67"/>
        <v>OK</v>
      </c>
      <c r="U1447" s="30" t="str">
        <f t="shared" si="68"/>
        <v>AMHERRERALIQUIDACION_GASTOS - Liquidación de gastosDCYT#MS - Dirección de contabilidad y tesorería</v>
      </c>
      <c r="V1447" s="1" t="str">
        <f>VLOOKUP(U1447,'Tablas intermedias'!$C$1:$H$222,6,0)</f>
        <v>Si</v>
      </c>
      <c r="W1447" s="1" t="str">
        <f ca="1">IF(O1447&lt;30,"menos de 30 días","más de 30 días")</f>
        <v>menos de 30 días</v>
      </c>
    </row>
    <row r="1448" spans="1:23" ht="14.25" hidden="1" thickTop="1" thickBot="1" x14ac:dyDescent="0.25">
      <c r="A1448" s="17" t="str">
        <f>IF(DetalleExp!H1448='Tablas intermedias'!$A$2,"Ordenes de Compra",IF(DetalleExp!H1448='Tablas intermedias'!$A$3,"Financiamiento Internacional","Legítimo Abono"))</f>
        <v>Ordenes de Compra</v>
      </c>
      <c r="B1448" s="7">
        <f>DetalleExp!E1448</f>
        <v>44336</v>
      </c>
      <c r="C1448" s="1" t="str">
        <f>DetalleExp!A1448</f>
        <v>EX-2021-45298408-APN-DCYT#MS</v>
      </c>
      <c r="D1448" s="1" t="str">
        <f>IF(A1448="Ordenes de Compra",VLOOKUP(C1448,Autogestión!$B$2:$D$5090,3,0),IF(A1448="Legítimo Abono",VLOOKUP(C1448,NoAmpOC!$B$2:$H$988,7,0),"Factura"))</f>
        <v>Factura</v>
      </c>
      <c r="E1448" s="26" t="str">
        <f>IF(A1448="Ordenes de Compra",VLOOKUP($C1448,Autogestión!$B$2:$G$5090,6,0),IF(A1448="Financiamiento Internacional",VLOOKUP($C1448,FinInt!$B$2:$G$508,6,0),"Legítimo Abono"))</f>
        <v>LPU-028-2009</v>
      </c>
      <c r="F1448" s="26" t="str">
        <f>IF($A1448="Ordenes de Compra","ARS",IF($A1448="Financiamiento Internacional",VLOOKUP($C1448,FinInt!$B$2:$Q$508,15,0),VLOOKUP($C1448,NoAmpOC!$B$2:$T$988,18,0)))</f>
        <v>ARS</v>
      </c>
      <c r="G1448" s="5">
        <f>IF($A1448="Ordenes de Compra",VLOOKUP($C1448,Autogestión!$B$2:$H$5090,7,0),IF($A1448="Financiamiento Internacional",VLOOKUP($C1448,FinInt!$B$2:$Q$1308,16,0),VLOOKUP($C1448,NoAmpOC!$B$2:$T$988,19,0)))</f>
        <v>69859608</v>
      </c>
      <c r="H1448" s="5">
        <f t="shared" si="66"/>
        <v>69859608</v>
      </c>
      <c r="I1448" s="26" t="str">
        <f>IF($A1448="Ordenes de Compra",VLOOKUP($C1448,Autogestión!$B$2:$J$5090,9,0),IF($A1448="Financiamiento Internacional",VLOOKUP($C1448,FinInt!$B$2:$G$1555,6,0),"Legitimo Abono"))</f>
        <v>DOCFI-2021-27052635-APN-DCYC#MS</v>
      </c>
      <c r="J1448" s="1" t="str">
        <f>IF($A1448="Ordenes de Compra",VLOOKUP($C1448,Autogestión!$B$2:$R$5090,17,0),IF($A1448="Financiamiento Internacional",VLOOKUP($C1448,FinInt!$B$2:$O$1508,14,0),VLOOKUP($C1448,NoAmpOC!$B$2:$R$988,17,0)))</f>
        <v>Sinergium</v>
      </c>
      <c r="K1448" s="7" t="str">
        <f>DetalleExp!AP1448</f>
        <v>DCYT#MS-TESORERIA</v>
      </c>
      <c r="L1448" s="7" t="str">
        <f>DetalleExp!AQ1448</f>
        <v>TESORERIA - Tesorería</v>
      </c>
      <c r="M1448" s="7" t="str">
        <f>DetalleExp!AR1448</f>
        <v>DCYT#MS - Dirección de contabilidad y tesorería</v>
      </c>
      <c r="N1448" s="7">
        <f>DetalleExp!AS1448</f>
        <v>44343</v>
      </c>
      <c r="O1448" s="27">
        <f ca="1">ROUNDUP(TODAY()-N1448,0)</f>
        <v>12</v>
      </c>
      <c r="P1448" s="27">
        <f ca="1">ROUNDUP(TODAY()-B1448,0)</f>
        <v>19</v>
      </c>
      <c r="Q1448" s="1" t="str">
        <f>IFERROR(IF(A1448="Ordenes de Compra",VLOOKUP($E1448,'Ordenes de Compra'!$A$2:$E$1712,5,0),"Sin OC"),"Sin dato")</f>
        <v>Sin dato</v>
      </c>
      <c r="R1448" s="28" t="str">
        <f>IFERROR(IF(A1448="Ordenes de Compra",VLOOKUP($I1448,'Ordenes de Compra'!$B$2:$E$1712,3,0),"Sin OC"),"Sin dato")</f>
        <v>Sin dato</v>
      </c>
      <c r="S1448" s="1" t="str">
        <f>VLOOKUP($U1448,'Tablas intermedias'!$C$1:$H$222,5,0)</f>
        <v>Tesorería</v>
      </c>
      <c r="T1448" s="29" t="str">
        <f t="shared" si="67"/>
        <v>OK</v>
      </c>
      <c r="U1448" s="30" t="str">
        <f t="shared" si="68"/>
        <v>DCYT#MS-TESORERIATESORERIA - TesoreríaDCYT#MS - Dirección de contabilidad y tesorería</v>
      </c>
      <c r="V1448" s="1" t="str">
        <f>VLOOKUP(U1448,'Tablas intermedias'!$C$1:$H$222,6,0)</f>
        <v>No</v>
      </c>
      <c r="W1448" s="1" t="str">
        <f ca="1">IF(O1448&lt;30,"menos de 30 días","más de 30 días")</f>
        <v>menos de 30 días</v>
      </c>
    </row>
    <row r="1449" spans="1:23" ht="14.25" hidden="1" thickTop="1" thickBot="1" x14ac:dyDescent="0.25">
      <c r="A1449" s="17" t="str">
        <f>IF(DetalleExp!H1449='Tablas intermedias'!$A$2,"Ordenes de Compra",IF(DetalleExp!H1449='Tablas intermedias'!$A$3,"Financiamiento Internacional","Legítimo Abono"))</f>
        <v>Legítimo Abono</v>
      </c>
      <c r="B1449" s="7">
        <f>DetalleExp!E1449</f>
        <v>44336</v>
      </c>
      <c r="C1449" s="1" t="str">
        <f>DetalleExp!A1449</f>
        <v>EX-2021-45299790-APN-DD#MS</v>
      </c>
      <c r="D1449" s="1" t="str">
        <f>IF(A1449="Ordenes de Compra",VLOOKUP(C1449,Autogestión!$B$2:$D$5090,3,0),IF(A1449="Legítimo Abono",VLOOKUP(C1449,NoAmpOC!$B$2:$H$988,7,0),"Factura"))</f>
        <v>Factura B</v>
      </c>
      <c r="E1449" s="26" t="str">
        <f>IF(A1449="Ordenes de Compra",VLOOKUP($C1449,Autogestión!$B$2:$G$5090,6,0),IF(A1449="Financiamiento Internacional",VLOOKUP($C1449,FinInt!$B$2:$G$508,6,0),"Legítimo Abono"))</f>
        <v>Legítimo Abono</v>
      </c>
      <c r="F1449" s="26" t="str">
        <f>IF($A1449="Ordenes de Compra","ARS",IF($A1449="Financiamiento Internacional",VLOOKUP($C1449,FinInt!$B$2:$Q$508,15,0),VLOOKUP($C1449,NoAmpOC!$B$2:$T$988,18,0)))</f>
        <v>ARS</v>
      </c>
      <c r="G1449" s="5">
        <f>IF($A1449="Ordenes de Compra",VLOOKUP($C1449,Autogestión!$B$2:$H$5090,7,0),IF($A1449="Financiamiento Internacional",VLOOKUP($C1449,FinInt!$B$2:$Q$1308,16,0),VLOOKUP($C1449,NoAmpOC!$B$2:$T$988,19,0)))</f>
        <v>27753.77</v>
      </c>
      <c r="H1449" s="5">
        <f t="shared" si="66"/>
        <v>27753.77</v>
      </c>
      <c r="I1449" s="26" t="str">
        <f>IF($A1449="Ordenes de Compra",VLOOKUP($C1449,Autogestión!$B$2:$J$5090,9,0),IF($A1449="Financiamiento Internacional",VLOOKUP($C1449,FinInt!$B$2:$G$1555,6,0),"Legitimo Abono"))</f>
        <v>Legitimo Abono</v>
      </c>
      <c r="J1449" s="1" t="str">
        <f>IF($A1449="Ordenes de Compra",VLOOKUP($C1449,Autogestión!$B$2:$R$5090,17,0),IF($A1449="Financiamiento Internacional",VLOOKUP($C1449,FinInt!$B$2:$O$1508,14,0),VLOOKUP($C1449,NoAmpOC!$B$2:$R$988,17,0)))</f>
        <v>EXTERNAL MARKET SRL</v>
      </c>
      <c r="K1449" s="7" t="str">
        <f>DetalleExp!AP1449</f>
        <v>RUYVALDOVINOS</v>
      </c>
      <c r="L1449" s="7" t="str">
        <f>DetalleExp!AQ1449</f>
        <v>DESPACHO_DGA - Despacho - dirección general de administración</v>
      </c>
      <c r="M1449" s="7" t="str">
        <f>DetalleExp!AR1449</f>
        <v>DGA#MS - Dirección general de administración</v>
      </c>
      <c r="N1449" s="7">
        <f>DetalleExp!AS1449</f>
        <v>44344</v>
      </c>
      <c r="O1449" s="27">
        <f ca="1">ROUNDUP(TODAY()-N1449,0)</f>
        <v>11</v>
      </c>
      <c r="P1449" s="27">
        <f ca="1">ROUNDUP(TODAY()-B1449,0)</f>
        <v>19</v>
      </c>
      <c r="Q1449" s="1" t="str">
        <f>IFERROR(IF(A1449="Ordenes de Compra",VLOOKUP($E1449,'Ordenes de Compra'!$A$2:$E$1712,5,0),"Sin OC"),"Sin dato")</f>
        <v>Sin OC</v>
      </c>
      <c r="R1449" s="28" t="str">
        <f>IFERROR(IF(A1449="Ordenes de Compra",VLOOKUP($I1449,'Ordenes de Compra'!$B$2:$E$1712,3,0),"Sin OC"),"Sin dato")</f>
        <v>Sin OC</v>
      </c>
      <c r="S1449" s="1" t="str">
        <f>VLOOKUP($U1449,'Tablas intermedias'!$C$1:$H$222,5,0)</f>
        <v>DGA</v>
      </c>
      <c r="T1449" s="29" t="str">
        <f t="shared" si="67"/>
        <v>OK</v>
      </c>
      <c r="U1449" s="30" t="str">
        <f t="shared" si="68"/>
        <v>RUYVALDOVINOSDESPACHO_DGA - Despacho - dirección general de administraciónDGA#MS - Dirección general de administración</v>
      </c>
      <c r="V1449" s="1" t="str">
        <f>VLOOKUP(U1449,'Tablas intermedias'!$C$1:$H$222,6,0)</f>
        <v>Si</v>
      </c>
      <c r="W1449" s="1" t="str">
        <f ca="1">IF(O1449&lt;30,"menos de 30 días","más de 30 días")</f>
        <v>menos de 30 días</v>
      </c>
    </row>
    <row r="1450" spans="1:23" ht="14.25" hidden="1" thickTop="1" thickBot="1" x14ac:dyDescent="0.25">
      <c r="A1450" s="17" t="str">
        <f>IF(DetalleExp!H1450='Tablas intermedias'!$A$2,"Ordenes de Compra",IF(DetalleExp!H1450='Tablas intermedias'!$A$3,"Financiamiento Internacional","Legítimo Abono"))</f>
        <v>Legítimo Abono</v>
      </c>
      <c r="B1450" s="7">
        <f>DetalleExp!E1450</f>
        <v>44336</v>
      </c>
      <c r="C1450" s="1" t="str">
        <f>DetalleExp!A1450</f>
        <v>EX-2021-45303423-APN-DD#MS</v>
      </c>
      <c r="D1450" s="1" t="str">
        <f>IF(A1450="Ordenes de Compra",VLOOKUP(C1450,Autogestión!$B$2:$D$5090,3,0),IF(A1450="Legítimo Abono",VLOOKUP(C1450,NoAmpOC!$B$2:$H$988,7,0),"Factura"))</f>
        <v>Factura B</v>
      </c>
      <c r="E1450" s="26" t="str">
        <f>IF(A1450="Ordenes de Compra",VLOOKUP($C1450,Autogestión!$B$2:$G$5090,6,0),IF(A1450="Financiamiento Internacional",VLOOKUP($C1450,FinInt!$B$2:$G$508,6,0),"Legítimo Abono"))</f>
        <v>Legítimo Abono</v>
      </c>
      <c r="F1450" s="26" t="str">
        <f>IF($A1450="Ordenes de Compra","ARS",IF($A1450="Financiamiento Internacional",VLOOKUP($C1450,FinInt!$B$2:$Q$508,15,0),VLOOKUP($C1450,NoAmpOC!$B$2:$T$988,18,0)))</f>
        <v>ARS</v>
      </c>
      <c r="G1450" s="5">
        <f>IF($A1450="Ordenes de Compra",VLOOKUP($C1450,Autogestión!$B$2:$H$5090,7,0),IF($A1450="Financiamiento Internacional",VLOOKUP($C1450,FinInt!$B$2:$Q$1308,16,0),VLOOKUP($C1450,NoAmpOC!$B$2:$T$988,19,0)))</f>
        <v>2532.1999999999998</v>
      </c>
      <c r="H1450" s="5">
        <f t="shared" si="66"/>
        <v>2532.1999999999998</v>
      </c>
      <c r="I1450" s="26" t="str">
        <f>IF($A1450="Ordenes de Compra",VLOOKUP($C1450,Autogestión!$B$2:$J$5090,9,0),IF($A1450="Financiamiento Internacional",VLOOKUP($C1450,FinInt!$B$2:$G$1555,6,0),"Legitimo Abono"))</f>
        <v>Legitimo Abono</v>
      </c>
      <c r="J1450" s="1" t="str">
        <f>IF($A1450="Ordenes de Compra",VLOOKUP($C1450,Autogestión!$B$2:$R$5090,17,0),IF($A1450="Financiamiento Internacional",VLOOKUP($C1450,FinInt!$B$2:$O$1508,14,0),VLOOKUP($C1450,NoAmpOC!$B$2:$R$988,17,0)))</f>
        <v>EXTERNAL MARKET SRL</v>
      </c>
      <c r="K1450" s="7" t="str">
        <f>DetalleExp!AP1450</f>
        <v>RUYVALDOVINOS</v>
      </c>
      <c r="L1450" s="7" t="str">
        <f>DetalleExp!AQ1450</f>
        <v>DESPACHO_DGA - Despacho - dirección general de administración</v>
      </c>
      <c r="M1450" s="7" t="str">
        <f>DetalleExp!AR1450</f>
        <v>DGA#MS - Dirección general de administración</v>
      </c>
      <c r="N1450" s="7">
        <f>DetalleExp!AS1450</f>
        <v>44344</v>
      </c>
      <c r="O1450" s="27">
        <f ca="1">ROUNDUP(TODAY()-N1450,0)</f>
        <v>11</v>
      </c>
      <c r="P1450" s="27">
        <f ca="1">ROUNDUP(TODAY()-B1450,0)</f>
        <v>19</v>
      </c>
      <c r="Q1450" s="1" t="str">
        <f>IFERROR(IF(A1450="Ordenes de Compra",VLOOKUP($E1450,'Ordenes de Compra'!$A$2:$E$1712,5,0),"Sin OC"),"Sin dato")</f>
        <v>Sin OC</v>
      </c>
      <c r="R1450" s="28" t="str">
        <f>IFERROR(IF(A1450="Ordenes de Compra",VLOOKUP($I1450,'Ordenes de Compra'!$B$2:$E$1712,3,0),"Sin OC"),"Sin dato")</f>
        <v>Sin OC</v>
      </c>
      <c r="S1450" s="1" t="str">
        <f>VLOOKUP($U1450,'Tablas intermedias'!$C$1:$H$222,5,0)</f>
        <v>DGA</v>
      </c>
      <c r="T1450" s="29" t="str">
        <f t="shared" si="67"/>
        <v>OK</v>
      </c>
      <c r="U1450" s="30" t="str">
        <f t="shared" si="68"/>
        <v>RUYVALDOVINOSDESPACHO_DGA - Despacho - dirección general de administraciónDGA#MS - Dirección general de administración</v>
      </c>
      <c r="V1450" s="1" t="str">
        <f>VLOOKUP(U1450,'Tablas intermedias'!$C$1:$H$222,6,0)</f>
        <v>Si</v>
      </c>
      <c r="W1450" s="1" t="str">
        <f ca="1">IF(O1450&lt;30,"menos de 30 días","más de 30 días")</f>
        <v>menos de 30 días</v>
      </c>
    </row>
    <row r="1451" spans="1:23" ht="14.25" hidden="1" thickTop="1" thickBot="1" x14ac:dyDescent="0.25">
      <c r="A1451" s="17" t="str">
        <f>IF(DetalleExp!H1451='Tablas intermedias'!$A$2,"Ordenes de Compra",IF(DetalleExp!H1451='Tablas intermedias'!$A$3,"Financiamiento Internacional","Legítimo Abono"))</f>
        <v>Ordenes de Compra</v>
      </c>
      <c r="B1451" s="7">
        <f>DetalleExp!E1451</f>
        <v>44336</v>
      </c>
      <c r="C1451" s="1" t="str">
        <f>DetalleExp!A1451</f>
        <v>EX-2021-45305254-APN-DCYT#MS</v>
      </c>
      <c r="D1451" s="1" t="str">
        <f>IF(A1451="Ordenes de Compra",VLOOKUP(C1451,Autogestión!$B$2:$D$5090,3,0),IF(A1451="Legítimo Abono",VLOOKUP(C1451,NoAmpOC!$B$2:$H$988,7,0),"Factura"))</f>
        <v>Factura</v>
      </c>
      <c r="E1451" s="26" t="str">
        <f>IF(A1451="Ordenes de Compra",VLOOKUP($C1451,Autogestión!$B$2:$G$5090,6,0),IF(A1451="Financiamiento Internacional",VLOOKUP($C1451,FinInt!$B$2:$G$508,6,0),"Legítimo Abono"))</f>
        <v>LPU-028-2009</v>
      </c>
      <c r="F1451" s="26" t="str">
        <f>IF($A1451="Ordenes de Compra","ARS",IF($A1451="Financiamiento Internacional",VLOOKUP($C1451,FinInt!$B$2:$Q$508,15,0),VLOOKUP($C1451,NoAmpOC!$B$2:$T$988,18,0)))</f>
        <v>ARS</v>
      </c>
      <c r="G1451" s="5">
        <f>IF($A1451="Ordenes de Compra",VLOOKUP($C1451,Autogestión!$B$2:$H$5090,7,0),IF($A1451="Financiamiento Internacional",VLOOKUP($C1451,FinInt!$B$2:$Q$1308,16,0),VLOOKUP($C1451,NoAmpOC!$B$2:$T$988,19,0)))</f>
        <v>200035668</v>
      </c>
      <c r="H1451" s="5">
        <f t="shared" si="66"/>
        <v>200035668</v>
      </c>
      <c r="I1451" s="26" t="str">
        <f>IF($A1451="Ordenes de Compra",VLOOKUP($C1451,Autogestión!$B$2:$J$5090,9,0),IF($A1451="Financiamiento Internacional",VLOOKUP($C1451,FinInt!$B$2:$G$1555,6,0),"Legitimo Abono"))</f>
        <v>DOCFI-2021-27052635-APN-DCYC#MS</v>
      </c>
      <c r="J1451" s="1" t="str">
        <f>IF($A1451="Ordenes de Compra",VLOOKUP($C1451,Autogestión!$B$2:$R$5090,17,0),IF($A1451="Financiamiento Internacional",VLOOKUP($C1451,FinInt!$B$2:$O$1508,14,0),VLOOKUP($C1451,NoAmpOC!$B$2:$R$988,17,0)))</f>
        <v>Sinergium</v>
      </c>
      <c r="K1451" s="7" t="str">
        <f>DetalleExp!AP1451</f>
        <v>DCYT#MS-TESORERIA</v>
      </c>
      <c r="L1451" s="7" t="str">
        <f>DetalleExp!AQ1451</f>
        <v>TESORERIA - Tesorería</v>
      </c>
      <c r="M1451" s="7" t="str">
        <f>DetalleExp!AR1451</f>
        <v>DCYT#MS - Dirección de contabilidad y tesorería</v>
      </c>
      <c r="N1451" s="7">
        <f>DetalleExp!AS1451</f>
        <v>44343</v>
      </c>
      <c r="O1451" s="27">
        <f ca="1">ROUNDUP(TODAY()-N1451,0)</f>
        <v>12</v>
      </c>
      <c r="P1451" s="27">
        <f ca="1">ROUNDUP(TODAY()-B1451,0)</f>
        <v>19</v>
      </c>
      <c r="Q1451" s="1" t="str">
        <f>IFERROR(IF(A1451="Ordenes de Compra",VLOOKUP($E1451,'Ordenes de Compra'!$A$2:$E$1712,5,0),"Sin OC"),"Sin dato")</f>
        <v>Sin dato</v>
      </c>
      <c r="R1451" s="28" t="str">
        <f>IFERROR(IF(A1451="Ordenes de Compra",VLOOKUP($I1451,'Ordenes de Compra'!$B$2:$E$1712,3,0),"Sin OC"),"Sin dato")</f>
        <v>Sin dato</v>
      </c>
      <c r="S1451" s="1" t="str">
        <f>VLOOKUP($U1451,'Tablas intermedias'!$C$1:$H$222,5,0)</f>
        <v>Tesorería</v>
      </c>
      <c r="T1451" s="29" t="str">
        <f t="shared" si="67"/>
        <v>Ver</v>
      </c>
      <c r="U1451" s="30" t="str">
        <f t="shared" si="68"/>
        <v>DCYT#MS-TESORERIATESORERIA - TesoreríaDCYT#MS - Dirección de contabilidad y tesorería</v>
      </c>
      <c r="V1451" s="1" t="str">
        <f>VLOOKUP(U1451,'Tablas intermedias'!$C$1:$H$222,6,0)</f>
        <v>No</v>
      </c>
      <c r="W1451" s="1" t="str">
        <f ca="1">IF(O1451&lt;30,"menos de 30 días","más de 30 días")</f>
        <v>menos de 30 días</v>
      </c>
    </row>
    <row r="1452" spans="1:23" ht="14.25" hidden="1" thickTop="1" thickBot="1" x14ac:dyDescent="0.25">
      <c r="A1452" s="17" t="str">
        <f>IF(DetalleExp!H1452='Tablas intermedias'!$A$2,"Ordenes de Compra",IF(DetalleExp!H1452='Tablas intermedias'!$A$3,"Financiamiento Internacional","Legítimo Abono"))</f>
        <v>Ordenes de Compra</v>
      </c>
      <c r="B1452" s="7">
        <f>DetalleExp!E1452</f>
        <v>44336</v>
      </c>
      <c r="C1452" s="1" t="str">
        <f>DetalleExp!A1452</f>
        <v>EX-2021-45315079-APN-DCYT#MS</v>
      </c>
      <c r="D1452" s="1" t="str">
        <f>IF(A1452="Ordenes de Compra",VLOOKUP(C1452,Autogestión!$B$2:$D$5090,3,0),IF(A1452="Legítimo Abono",VLOOKUP(C1452,NoAmpOC!$B$2:$H$988,7,0),"Factura"))</f>
        <v>Factura</v>
      </c>
      <c r="E1452" s="26" t="str">
        <f>IF(A1452="Ordenes de Compra",VLOOKUP($C1452,Autogestión!$B$2:$G$5090,6,0),IF(A1452="Financiamiento Internacional",VLOOKUP($C1452,FinInt!$B$2:$G$508,6,0),"Legítimo Abono"))</f>
        <v>LPU-028-2009</v>
      </c>
      <c r="F1452" s="26" t="str">
        <f>IF($A1452="Ordenes de Compra","ARS",IF($A1452="Financiamiento Internacional",VLOOKUP($C1452,FinInt!$B$2:$Q$508,15,0),VLOOKUP($C1452,NoAmpOC!$B$2:$T$988,18,0)))</f>
        <v>ARS</v>
      </c>
      <c r="G1452" s="5">
        <f>IF($A1452="Ordenes de Compra",VLOOKUP($C1452,Autogestión!$B$2:$H$5090,7,0),IF($A1452="Financiamiento Internacional",VLOOKUP($C1452,FinInt!$B$2:$Q$1308,16,0),VLOOKUP($C1452,NoAmpOC!$B$2:$T$988,19,0)))</f>
        <v>193364724</v>
      </c>
      <c r="H1452" s="5">
        <f t="shared" si="66"/>
        <v>193364724</v>
      </c>
      <c r="I1452" s="26" t="str">
        <f>IF($A1452="Ordenes de Compra",VLOOKUP($C1452,Autogestión!$B$2:$J$5090,9,0),IF($A1452="Financiamiento Internacional",VLOOKUP($C1452,FinInt!$B$2:$G$1555,6,0),"Legitimo Abono"))</f>
        <v>DOCFI-2021-27052635-APN-DCYC#MS</v>
      </c>
      <c r="J1452" s="1" t="str">
        <f>IF($A1452="Ordenes de Compra",VLOOKUP($C1452,Autogestión!$B$2:$R$5090,17,0),IF($A1452="Financiamiento Internacional",VLOOKUP($C1452,FinInt!$B$2:$O$1508,14,0),VLOOKUP($C1452,NoAmpOC!$B$2:$R$988,17,0)))</f>
        <v>Sinergium</v>
      </c>
      <c r="K1452" s="7" t="str">
        <f>DetalleExp!AP1452</f>
        <v>DCYT#MS-TESORERIA</v>
      </c>
      <c r="L1452" s="7" t="str">
        <f>DetalleExp!AQ1452</f>
        <v>TESORERIA - Tesorería</v>
      </c>
      <c r="M1452" s="7" t="str">
        <f>DetalleExp!AR1452</f>
        <v>DCYT#MS - Dirección de contabilidad y tesorería</v>
      </c>
      <c r="N1452" s="7">
        <f>DetalleExp!AS1452</f>
        <v>44343</v>
      </c>
      <c r="O1452" s="27">
        <f ca="1">ROUNDUP(TODAY()-N1452,0)</f>
        <v>12</v>
      </c>
      <c r="P1452" s="27">
        <f ca="1">ROUNDUP(TODAY()-B1452,0)</f>
        <v>19</v>
      </c>
      <c r="Q1452" s="1" t="str">
        <f>IFERROR(IF(A1452="Ordenes de Compra",VLOOKUP($E1452,'Ordenes de Compra'!$A$2:$E$1712,5,0),"Sin OC"),"Sin dato")</f>
        <v>Sin dato</v>
      </c>
      <c r="R1452" s="28" t="str">
        <f>IFERROR(IF(A1452="Ordenes de Compra",VLOOKUP($I1452,'Ordenes de Compra'!$B$2:$E$1712,3,0),"Sin OC"),"Sin dato")</f>
        <v>Sin dato</v>
      </c>
      <c r="S1452" s="1" t="str">
        <f>VLOOKUP($U1452,'Tablas intermedias'!$C$1:$H$222,5,0)</f>
        <v>Tesorería</v>
      </c>
      <c r="T1452" s="29" t="str">
        <f t="shared" si="67"/>
        <v>Ver</v>
      </c>
      <c r="U1452" s="30" t="str">
        <f t="shared" si="68"/>
        <v>DCYT#MS-TESORERIATESORERIA - TesoreríaDCYT#MS - Dirección de contabilidad y tesorería</v>
      </c>
      <c r="V1452" s="1" t="str">
        <f>VLOOKUP(U1452,'Tablas intermedias'!$C$1:$H$222,6,0)</f>
        <v>No</v>
      </c>
      <c r="W1452" s="1" t="str">
        <f ca="1">IF(O1452&lt;30,"menos de 30 días","más de 30 días")</f>
        <v>menos de 30 días</v>
      </c>
    </row>
    <row r="1453" spans="1:23" ht="14.25" hidden="1" thickTop="1" thickBot="1" x14ac:dyDescent="0.25">
      <c r="A1453" s="17" t="str">
        <f>IF(DetalleExp!H1453='Tablas intermedias'!$A$2,"Ordenes de Compra",IF(DetalleExp!H1453='Tablas intermedias'!$A$3,"Financiamiento Internacional","Legítimo Abono"))</f>
        <v>Ordenes de Compra</v>
      </c>
      <c r="B1453" s="7">
        <f>DetalleExp!E1453</f>
        <v>44336</v>
      </c>
      <c r="C1453" s="1" t="str">
        <f>DetalleExp!A1453</f>
        <v>EX-2021-45345077-APN-DCYT#MS</v>
      </c>
      <c r="D1453" s="1" t="str">
        <f>IF(A1453="Ordenes de Compra",VLOOKUP(C1453,Autogestión!$B$2:$D$5090,3,0),IF(A1453="Legítimo Abono",VLOOKUP(C1453,NoAmpOC!$B$2:$H$988,7,0),"Factura"))</f>
        <v>Factura</v>
      </c>
      <c r="E1453" s="26" t="str">
        <f>IF(A1453="Ordenes de Compra",VLOOKUP($C1453,Autogestión!$B$2:$G$5090,6,0),IF(A1453="Financiamiento Internacional",VLOOKUP($C1453,FinInt!$B$2:$G$508,6,0),"Legítimo Abono"))</f>
        <v>Contratación por emergencia COVID-19 Nº 8/2020</v>
      </c>
      <c r="F1453" s="26" t="str">
        <f>IF($A1453="Ordenes de Compra","ARS",IF($A1453="Financiamiento Internacional",VLOOKUP($C1453,FinInt!$B$2:$Q$508,15,0),VLOOKUP($C1453,NoAmpOC!$B$2:$T$988,18,0)))</f>
        <v>ARS</v>
      </c>
      <c r="G1453" s="5">
        <f>IF($A1453="Ordenes de Compra",VLOOKUP($C1453,Autogestión!$B$2:$H$5090,7,0),IF($A1453="Financiamiento Internacional",VLOOKUP($C1453,FinInt!$B$2:$Q$1308,16,0),VLOOKUP($C1453,NoAmpOC!$B$2:$T$988,19,0)))</f>
        <v>52750745.350000001</v>
      </c>
      <c r="H1453" s="5">
        <f t="shared" si="66"/>
        <v>52750745.350000001</v>
      </c>
      <c r="I1453" s="26" t="str">
        <f>IF($A1453="Ordenes de Compra",VLOOKUP($C1453,Autogestión!$B$2:$J$5090,9,0),IF($A1453="Financiamiento Internacional",VLOOKUP($C1453,FinInt!$B$2:$G$1555,6,0),"Legitimo Abono"))</f>
        <v>OC 1/2021</v>
      </c>
      <c r="J1453" s="1" t="str">
        <f>IF($A1453="Ordenes de Compra",VLOOKUP($C1453,Autogestión!$B$2:$R$5090,17,0),IF($A1453="Financiamiento Internacional",VLOOKUP($C1453,FinInt!$B$2:$O$1508,14,0),VLOOKUP($C1453,NoAmpOC!$B$2:$R$988,17,0)))</f>
        <v>ANDREANI LOGÍSTICA S.A.</v>
      </c>
      <c r="K1453" s="7" t="str">
        <f>DetalleExp!AP1453</f>
        <v>SGA#MS-CRD</v>
      </c>
      <c r="L1453" s="7" t="str">
        <f>DetalleExp!AQ1453</f>
        <v>CRD - Comisión de recepción definitiva</v>
      </c>
      <c r="M1453" s="7" t="str">
        <f>DetalleExp!AR1453</f>
        <v>SGA#MS - Secretaría de gestión administrativa</v>
      </c>
      <c r="N1453" s="7">
        <f>DetalleExp!AS1453</f>
        <v>44350</v>
      </c>
      <c r="O1453" s="27">
        <f ca="1">ROUNDUP(TODAY()-N1453,0)</f>
        <v>5</v>
      </c>
      <c r="P1453" s="27">
        <f ca="1">ROUNDUP(TODAY()-B1453,0)</f>
        <v>19</v>
      </c>
      <c r="Q1453" s="1">
        <f>IFERROR(IF(A1453="Ordenes de Compra",VLOOKUP($E1453,'Ordenes de Compra'!$A$2:$E$1712,5,0),"Sin OC"),"Sin dato")</f>
        <v>20</v>
      </c>
      <c r="R1453" s="28">
        <f>IFERROR(IF(A1453="Ordenes de Compra",VLOOKUP($I1453,'Ordenes de Compra'!$B$2:$E$1712,3,0),"Sin OC"),"Sin dato")</f>
        <v>437559365.67000002</v>
      </c>
      <c r="S1453" s="1" t="str">
        <f>VLOOKUP($U1453,'Tablas intermedias'!$C$1:$H$222,5,0)</f>
        <v>CRD</v>
      </c>
      <c r="T1453" s="29" t="str">
        <f t="shared" si="67"/>
        <v>OK</v>
      </c>
      <c r="U1453" s="30" t="str">
        <f t="shared" si="68"/>
        <v>SGA#MS-CRDCRD - Comisión de recepción definitivaSGA#MS - Secretaría de gestión administrativa</v>
      </c>
      <c r="V1453" s="1" t="str">
        <f>VLOOKUP(U1453,'Tablas intermedias'!$C$1:$H$222,6,0)</f>
        <v>Si</v>
      </c>
      <c r="W1453" s="1" t="str">
        <f ca="1">IF(O1453&lt;30,"menos de 30 días","más de 30 días")</f>
        <v>menos de 30 días</v>
      </c>
    </row>
    <row r="1454" spans="1:23" ht="14.25" hidden="1" thickTop="1" thickBot="1" x14ac:dyDescent="0.25">
      <c r="A1454" s="17" t="str">
        <f>IF(DetalleExp!H1454='Tablas intermedias'!$A$2,"Ordenes de Compra",IF(DetalleExp!H1454='Tablas intermedias'!$A$3,"Financiamiento Internacional","Legítimo Abono"))</f>
        <v>Legítimo Abono</v>
      </c>
      <c r="B1454" s="7">
        <f>DetalleExp!E1454</f>
        <v>44336</v>
      </c>
      <c r="C1454" s="1" t="str">
        <f>DetalleExp!A1454</f>
        <v>EX-2021-45351992-APN-DD#MS</v>
      </c>
      <c r="D1454" s="1" t="str">
        <f>IF(A1454="Ordenes de Compra",VLOOKUP(C1454,Autogestión!$B$2:$D$5090,3,0),IF(A1454="Legítimo Abono",VLOOKUP(C1454,NoAmpOC!$B$2:$H$988,7,0),"Factura"))</f>
        <v>Factura B</v>
      </c>
      <c r="E1454" s="26" t="str">
        <f>IF(A1454="Ordenes de Compra",VLOOKUP($C1454,Autogestión!$B$2:$G$5090,6,0),IF(A1454="Financiamiento Internacional",VLOOKUP($C1454,FinInt!$B$2:$G$508,6,0),"Legítimo Abono"))</f>
        <v>Legítimo Abono</v>
      </c>
      <c r="F1454" s="26" t="str">
        <f>IF($A1454="Ordenes de Compra","ARS",IF($A1454="Financiamiento Internacional",VLOOKUP($C1454,FinInt!$B$2:$Q$508,15,0),VLOOKUP($C1454,NoAmpOC!$B$2:$T$988,18,0)))</f>
        <v>ARS</v>
      </c>
      <c r="G1454" s="5">
        <f>IF($A1454="Ordenes de Compra",VLOOKUP($C1454,Autogestión!$B$2:$H$5090,7,0),IF($A1454="Financiamiento Internacional",VLOOKUP($C1454,FinInt!$B$2:$Q$1308,16,0),VLOOKUP($C1454,NoAmpOC!$B$2:$T$988,19,0)))</f>
        <v>6050</v>
      </c>
      <c r="H1454" s="5">
        <f t="shared" si="66"/>
        <v>6050</v>
      </c>
      <c r="I1454" s="26" t="str">
        <f>IF($A1454="Ordenes de Compra",VLOOKUP($C1454,Autogestión!$B$2:$J$5090,9,0),IF($A1454="Financiamiento Internacional",VLOOKUP($C1454,FinInt!$B$2:$G$1555,6,0),"Legitimo Abono"))</f>
        <v>Legitimo Abono</v>
      </c>
      <c r="J1454" s="1" t="str">
        <f>IF($A1454="Ordenes de Compra",VLOOKUP($C1454,Autogestión!$B$2:$R$5090,17,0),IF($A1454="Financiamiento Internacional",VLOOKUP($C1454,FinInt!$B$2:$O$1508,14,0),VLOOKUP($C1454,NoAmpOC!$B$2:$R$988,17,0)))</f>
        <v>ESUMI SRL</v>
      </c>
      <c r="K1454" s="7" t="str">
        <f>DetalleExp!AP1454</f>
        <v>CMEGUIRA</v>
      </c>
      <c r="L1454" s="7" t="str">
        <f>DetalleExp!AQ1454</f>
        <v>ASESORES - Asesores</v>
      </c>
      <c r="M1454" s="7" t="str">
        <f>DetalleExp!AR1454</f>
        <v>SSCRYF#MS - Subsecretaría de calidad, regulación y fiscalización</v>
      </c>
      <c r="N1454" s="7">
        <f>DetalleExp!AS1454</f>
        <v>44336</v>
      </c>
      <c r="O1454" s="27">
        <f ca="1">ROUNDUP(TODAY()-N1454,0)</f>
        <v>19</v>
      </c>
      <c r="P1454" s="27">
        <f ca="1">ROUNDUP(TODAY()-B1454,0)</f>
        <v>19</v>
      </c>
      <c r="Q1454" s="1" t="str">
        <f>IFERROR(IF(A1454="Ordenes de Compra",VLOOKUP($E1454,'Ordenes de Compra'!$A$2:$E$1712,5,0),"Sin OC"),"Sin dato")</f>
        <v>Sin OC</v>
      </c>
      <c r="R1454" s="28" t="str">
        <f>IFERROR(IF(A1454="Ordenes de Compra",VLOOKUP($I1454,'Ordenes de Compra'!$B$2:$E$1712,3,0),"Sin OC"),"Sin dato")</f>
        <v>Sin OC</v>
      </c>
      <c r="S1454" s="1" t="str">
        <f>VLOOKUP($U1454,'Tablas intermedias'!$C$1:$H$222,5,0)</f>
        <v>Programa</v>
      </c>
      <c r="T1454" s="29" t="str">
        <f t="shared" si="67"/>
        <v>OK</v>
      </c>
      <c r="U1454" s="30" t="str">
        <f t="shared" si="68"/>
        <v>CMEGUIRAASESORES - AsesoresSSCRYF#MS - Subsecretaría de calidad, regulación y fiscalización</v>
      </c>
      <c r="V1454" s="1" t="str">
        <f>VLOOKUP(U1454,'Tablas intermedias'!$C$1:$H$222,6,0)</f>
        <v>Si</v>
      </c>
      <c r="W1454" s="1" t="str">
        <f ca="1">IF(O1454&lt;30,"menos de 30 días","más de 30 días")</f>
        <v>menos de 30 días</v>
      </c>
    </row>
    <row r="1455" spans="1:23" ht="14.25" hidden="1" thickTop="1" thickBot="1" x14ac:dyDescent="0.25">
      <c r="A1455" s="17" t="str">
        <f>IF(DetalleExp!H1455='Tablas intermedias'!$A$2,"Ordenes de Compra",IF(DetalleExp!H1455='Tablas intermedias'!$A$3,"Financiamiento Internacional","Legítimo Abono"))</f>
        <v>Ordenes de Compra</v>
      </c>
      <c r="B1455" s="7">
        <f>DetalleExp!E1455</f>
        <v>44337</v>
      </c>
      <c r="C1455" s="1" t="str">
        <f>DetalleExp!A1455</f>
        <v>EX-2021-45642575-APN-DCYT#MS</v>
      </c>
      <c r="D1455" s="1" t="str">
        <f>IF(A1455="Ordenes de Compra",VLOOKUP(C1455,Autogestión!$B$2:$D$5090,3,0),IF(A1455="Legítimo Abono",VLOOKUP(C1455,NoAmpOC!$B$2:$H$988,7,0),"Factura"))</f>
        <v>Factura</v>
      </c>
      <c r="E1455" s="26" t="str">
        <f>IF(A1455="Ordenes de Compra",VLOOKUP($C1455,Autogestión!$B$2:$G$5090,6,0),IF(A1455="Financiamiento Internacional",VLOOKUP($C1455,FinInt!$B$2:$G$508,6,0),"Legítimo Abono"))</f>
        <v>80-0016-LPU18</v>
      </c>
      <c r="F1455" s="26" t="str">
        <f>IF($A1455="Ordenes de Compra","ARS",IF($A1455="Financiamiento Internacional",VLOOKUP($C1455,FinInt!$B$2:$Q$508,15,0),VLOOKUP($C1455,NoAmpOC!$B$2:$T$988,18,0)))</f>
        <v>ARS</v>
      </c>
      <c r="G1455" s="5">
        <f>IF($A1455="Ordenes de Compra",VLOOKUP($C1455,Autogestión!$B$2:$H$5090,7,0),IF($A1455="Financiamiento Internacional",VLOOKUP($C1455,FinInt!$B$2:$Q$1308,16,0),VLOOKUP($C1455,NoAmpOC!$B$2:$T$988,19,0)))</f>
        <v>1697400</v>
      </c>
      <c r="H1455" s="5">
        <f t="shared" si="66"/>
        <v>1697400</v>
      </c>
      <c r="I1455" s="26" t="str">
        <f>IF($A1455="Ordenes de Compra",VLOOKUP($C1455,Autogestión!$B$2:$J$5090,9,0),IF($A1455="Financiamiento Internacional",VLOOKUP($C1455,FinInt!$B$2:$G$1555,6,0),"Legitimo Abono"))</f>
        <v>80-1119-OC19</v>
      </c>
      <c r="J1455" s="1" t="str">
        <f>IF($A1455="Ordenes de Compra",VLOOKUP($C1455,Autogestión!$B$2:$R$5090,17,0),IF($A1455="Financiamiento Internacional",VLOOKUP($C1455,FinInt!$B$2:$O$1508,14,0),VLOOKUP($C1455,NoAmpOC!$B$2:$R$988,17,0)))</f>
        <v>LECTUS S.A.</v>
      </c>
      <c r="K1455" s="7" t="str">
        <f>DetalleExp!AP1455</f>
        <v>AMHERRERA</v>
      </c>
      <c r="L1455" s="7" t="str">
        <f>DetalleExp!AQ1455</f>
        <v>LIQUIDACION_GASTOS - Liquidación de gastos</v>
      </c>
      <c r="M1455" s="7" t="str">
        <f>DetalleExp!AR1455</f>
        <v>DCYT#MS - Dirección de contabilidad y tesorería</v>
      </c>
      <c r="N1455" s="7">
        <f>DetalleExp!AS1455</f>
        <v>44350</v>
      </c>
      <c r="O1455" s="27">
        <f ca="1">ROUNDUP(TODAY()-N1455,0)</f>
        <v>5</v>
      </c>
      <c r="P1455" s="27">
        <f ca="1">ROUNDUP(TODAY()-B1455,0)</f>
        <v>18</v>
      </c>
      <c r="Q1455" s="1" t="str">
        <f>IFERROR(IF(A1455="Ordenes de Compra",VLOOKUP($E1455,'Ordenes de Compra'!$A$2:$E$1712,5,0),"Sin OC"),"Sin dato")</f>
        <v>22.0.0.41.0</v>
      </c>
      <c r="R1455" s="28">
        <f>IFERROR(IF(A1455="Ordenes de Compra",VLOOKUP($I1455,'Ordenes de Compra'!$B$2:$E$1712,3,0),"Sin OC"),"Sin dato")</f>
        <v>65600000</v>
      </c>
      <c r="S1455" s="1" t="str">
        <f>VLOOKUP($U1455,'Tablas intermedias'!$C$1:$H$222,5,0)</f>
        <v>Contabilidad</v>
      </c>
      <c r="T1455" s="29" t="str">
        <f t="shared" si="67"/>
        <v>OK</v>
      </c>
      <c r="U1455" s="30" t="str">
        <f t="shared" si="68"/>
        <v>AMHERRERALIQUIDACION_GASTOS - Liquidación de gastosDCYT#MS - Dirección de contabilidad y tesorería</v>
      </c>
      <c r="V1455" s="1" t="str">
        <f>VLOOKUP(U1455,'Tablas intermedias'!$C$1:$H$222,6,0)</f>
        <v>Si</v>
      </c>
      <c r="W1455" s="1" t="str">
        <f ca="1">IF(O1455&lt;30,"menos de 30 días","más de 30 días")</f>
        <v>menos de 30 días</v>
      </c>
    </row>
    <row r="1456" spans="1:23" ht="14.25" hidden="1" thickTop="1" thickBot="1" x14ac:dyDescent="0.25">
      <c r="A1456" s="17" t="str">
        <f>IF(DetalleExp!H1456='Tablas intermedias'!$A$2,"Ordenes de Compra",IF(DetalleExp!H1456='Tablas intermedias'!$A$3,"Financiamiento Internacional","Legítimo Abono"))</f>
        <v>Ordenes de Compra</v>
      </c>
      <c r="B1456" s="7">
        <f>DetalleExp!E1456</f>
        <v>44337</v>
      </c>
      <c r="C1456" s="1" t="str">
        <f>DetalleExp!A1456</f>
        <v>EX-2021-45871393-APN-DCYT#MS</v>
      </c>
      <c r="D1456" s="1" t="str">
        <f>IF(A1456="Ordenes de Compra",VLOOKUP(C1456,Autogestión!$B$2:$D$5090,3,0),IF(A1456="Legítimo Abono",VLOOKUP(C1456,NoAmpOC!$B$2:$H$988,7,0),"Factura"))</f>
        <v>Factura</v>
      </c>
      <c r="E1456" s="26" t="str">
        <f>IF(A1456="Ordenes de Compra",VLOOKUP($C1456,Autogestión!$B$2:$G$5090,6,0),IF(A1456="Financiamiento Internacional",VLOOKUP($C1456,FinInt!$B$2:$G$508,6,0),"Legítimo Abono"))</f>
        <v>80-0010-LPU20</v>
      </c>
      <c r="F1456" s="26" t="str">
        <f>IF($A1456="Ordenes de Compra","ARS",IF($A1456="Financiamiento Internacional",VLOOKUP($C1456,FinInt!$B$2:$Q$508,15,0),VLOOKUP($C1456,NoAmpOC!$B$2:$T$988,18,0)))</f>
        <v>ARS</v>
      </c>
      <c r="G1456" s="5">
        <f>IF($A1456="Ordenes de Compra",VLOOKUP($C1456,Autogestión!$B$2:$H$5090,7,0),IF($A1456="Financiamiento Internacional",VLOOKUP($C1456,FinInt!$B$2:$Q$1308,16,0),VLOOKUP($C1456,NoAmpOC!$B$2:$T$988,19,0)))</f>
        <v>2640780</v>
      </c>
      <c r="H1456" s="5">
        <f t="shared" si="66"/>
        <v>2640780</v>
      </c>
      <c r="I1456" s="26" t="str">
        <f>IF($A1456="Ordenes de Compra",VLOOKUP($C1456,Autogestión!$B$2:$J$5090,9,0),IF($A1456="Financiamiento Internacional",VLOOKUP($C1456,FinInt!$B$2:$G$1555,6,0),"Legitimo Abono"))</f>
        <v>80-1025-OC21</v>
      </c>
      <c r="J1456" s="1" t="str">
        <f>IF($A1456="Ordenes de Compra",VLOOKUP($C1456,Autogestión!$B$2:$R$5090,17,0),IF($A1456="Financiamiento Internacional",VLOOKUP($C1456,FinInt!$B$2:$O$1508,14,0),VLOOKUP($C1456,NoAmpOC!$B$2:$R$988,17,0)))</f>
        <v>LABORATORIOS IMA S.A.I.C.</v>
      </c>
      <c r="K1456" s="7" t="str">
        <f>DetalleExp!AP1456</f>
        <v>DCYT#MS-TESORERIA</v>
      </c>
      <c r="L1456" s="7" t="str">
        <f>DetalleExp!AQ1456</f>
        <v>TESORERIA - Tesorería</v>
      </c>
      <c r="M1456" s="7" t="str">
        <f>DetalleExp!AR1456</f>
        <v>DCYT#MS - Dirección de contabilidad y tesorería</v>
      </c>
      <c r="N1456" s="7">
        <f>DetalleExp!AS1456</f>
        <v>44343</v>
      </c>
      <c r="O1456" s="27">
        <f ca="1">ROUNDUP(TODAY()-N1456,0)</f>
        <v>12</v>
      </c>
      <c r="P1456" s="27">
        <f ca="1">ROUNDUP(TODAY()-B1456,0)</f>
        <v>18</v>
      </c>
      <c r="Q1456" s="1" t="str">
        <f>IFERROR(IF(A1456="Ordenes de Compra",VLOOKUP($E1456,'Ordenes de Compra'!$A$2:$E$1712,5,0),"Sin OC"),"Sin dato")</f>
        <v>29.0.0.46.0</v>
      </c>
      <c r="R1456" s="28">
        <f>IFERROR(IF(A1456="Ordenes de Compra",VLOOKUP($I1456,'Ordenes de Compra'!$B$2:$E$1712,3,0),"Sin OC"),"Sin dato")</f>
        <v>4801613.28</v>
      </c>
      <c r="S1456" s="1" t="str">
        <f>VLOOKUP($U1456,'Tablas intermedias'!$C$1:$H$222,5,0)</f>
        <v>Tesorería</v>
      </c>
      <c r="T1456" s="29" t="str">
        <f t="shared" si="67"/>
        <v>OK</v>
      </c>
      <c r="U1456" s="30" t="str">
        <f t="shared" si="68"/>
        <v>DCYT#MS-TESORERIATESORERIA - TesoreríaDCYT#MS - Dirección de contabilidad y tesorería</v>
      </c>
      <c r="V1456" s="1" t="str">
        <f>VLOOKUP(U1456,'Tablas intermedias'!$C$1:$H$222,6,0)</f>
        <v>No</v>
      </c>
      <c r="W1456" s="1" t="str">
        <f ca="1">IF(O1456&lt;30,"menos de 30 días","más de 30 días")</f>
        <v>menos de 30 días</v>
      </c>
    </row>
    <row r="1457" spans="1:23" ht="14.25" hidden="1" thickTop="1" thickBot="1" x14ac:dyDescent="0.25">
      <c r="A1457" s="17" t="str">
        <f>IF(DetalleExp!H1457='Tablas intermedias'!$A$2,"Ordenes de Compra",IF(DetalleExp!H1457='Tablas intermedias'!$A$3,"Financiamiento Internacional","Legítimo Abono"))</f>
        <v>Ordenes de Compra</v>
      </c>
      <c r="B1457" s="7">
        <f>DetalleExp!E1457</f>
        <v>44339</v>
      </c>
      <c r="C1457" s="1" t="str">
        <f>DetalleExp!A1457</f>
        <v>EX-2021-46372025-APN-DCYT#MS</v>
      </c>
      <c r="D1457" s="1" t="str">
        <f>IF(A1457="Ordenes de Compra",VLOOKUP(C1457,Autogestión!$B$2:$D$5090,3,0),IF(A1457="Legítimo Abono",VLOOKUP(C1457,NoAmpOC!$B$2:$H$988,7,0),"Factura"))</f>
        <v>Factura</v>
      </c>
      <c r="E1457" s="26" t="str">
        <f>IF(A1457="Ordenes de Compra",VLOOKUP($C1457,Autogestión!$B$2:$G$5090,6,0),IF(A1457="Financiamiento Internacional",VLOOKUP($C1457,FinInt!$B$2:$G$508,6,0),"Legítimo Abono"))</f>
        <v>LPU-028-2009</v>
      </c>
      <c r="F1457" s="26" t="str">
        <f>IF($A1457="Ordenes de Compra","ARS",IF($A1457="Financiamiento Internacional",VLOOKUP($C1457,FinInt!$B$2:$Q$508,15,0),VLOOKUP($C1457,NoAmpOC!$B$2:$T$988,18,0)))</f>
        <v>ARS</v>
      </c>
      <c r="G1457" s="5">
        <f>IF($A1457="Ordenes de Compra",VLOOKUP($C1457,Autogestión!$B$2:$H$5090,7,0),IF($A1457="Financiamiento Internacional",VLOOKUP($C1457,FinInt!$B$2:$Q$1308,16,0),VLOOKUP($C1457,NoAmpOC!$B$2:$T$988,19,0)))</f>
        <v>217324531.19999999</v>
      </c>
      <c r="H1457" s="5">
        <f t="shared" si="66"/>
        <v>217324531.19999999</v>
      </c>
      <c r="I1457" s="26" t="str">
        <f>IF($A1457="Ordenes de Compra",VLOOKUP($C1457,Autogestión!$B$2:$J$5090,9,0),IF($A1457="Financiamiento Internacional",VLOOKUP($C1457,FinInt!$B$2:$G$1555,6,0),"Legitimo Abono"))</f>
        <v>DOCFI-2021-27052635-APN-DCYC#MS</v>
      </c>
      <c r="J1457" s="1" t="str">
        <f>IF($A1457="Ordenes de Compra",VLOOKUP($C1457,Autogestión!$B$2:$R$5090,17,0),IF($A1457="Financiamiento Internacional",VLOOKUP($C1457,FinInt!$B$2:$O$1508,14,0),VLOOKUP($C1457,NoAmpOC!$B$2:$R$988,17,0)))</f>
        <v>Sinergium</v>
      </c>
      <c r="K1457" s="7" t="str">
        <f>DetalleExp!AP1457</f>
        <v>DCYT#MS-TESORERIA</v>
      </c>
      <c r="L1457" s="7" t="str">
        <f>DetalleExp!AQ1457</f>
        <v>TESORERIA - Tesorería</v>
      </c>
      <c r="M1457" s="7" t="str">
        <f>DetalleExp!AR1457</f>
        <v>DCYT#MS - Dirección de contabilidad y tesorería</v>
      </c>
      <c r="N1457" s="7">
        <f>DetalleExp!AS1457</f>
        <v>44343</v>
      </c>
      <c r="O1457" s="27">
        <f ca="1">ROUNDUP(TODAY()-N1457,0)</f>
        <v>12</v>
      </c>
      <c r="P1457" s="27">
        <f ca="1">ROUNDUP(TODAY()-B1457,0)</f>
        <v>16</v>
      </c>
      <c r="Q1457" s="1" t="str">
        <f>IFERROR(IF(A1457="Ordenes de Compra",VLOOKUP($E1457,'Ordenes de Compra'!$A$2:$E$1712,5,0),"Sin OC"),"Sin dato")</f>
        <v>Sin dato</v>
      </c>
      <c r="R1457" s="28" t="str">
        <f>IFERROR(IF(A1457="Ordenes de Compra",VLOOKUP($I1457,'Ordenes de Compra'!$B$2:$E$1712,3,0),"Sin OC"),"Sin dato")</f>
        <v>Sin dato</v>
      </c>
      <c r="S1457" s="1" t="str">
        <f>VLOOKUP($U1457,'Tablas intermedias'!$C$1:$H$222,5,0)</f>
        <v>Tesorería</v>
      </c>
      <c r="T1457" s="29" t="str">
        <f t="shared" si="67"/>
        <v>Ver</v>
      </c>
      <c r="U1457" s="30" t="str">
        <f t="shared" si="68"/>
        <v>DCYT#MS-TESORERIATESORERIA - TesoreríaDCYT#MS - Dirección de contabilidad y tesorería</v>
      </c>
      <c r="V1457" s="1" t="str">
        <f>VLOOKUP(U1457,'Tablas intermedias'!$C$1:$H$222,6,0)</f>
        <v>No</v>
      </c>
      <c r="W1457" s="1" t="str">
        <f ca="1">IF(O1457&lt;30,"menos de 30 días","más de 30 días")</f>
        <v>menos de 30 días</v>
      </c>
    </row>
    <row r="1458" spans="1:23" ht="14.25" hidden="1" thickTop="1" thickBot="1" x14ac:dyDescent="0.25">
      <c r="A1458" s="17" t="str">
        <f>IF(DetalleExp!H1458='Tablas intermedias'!$A$2,"Ordenes de Compra",IF(DetalleExp!H1458='Tablas intermedias'!$A$3,"Financiamiento Internacional","Legítimo Abono"))</f>
        <v>Ordenes de Compra</v>
      </c>
      <c r="B1458" s="7">
        <f>DetalleExp!E1458</f>
        <v>44340</v>
      </c>
      <c r="C1458" s="1" t="str">
        <f>DetalleExp!A1458</f>
        <v>EX-2021-46484568-APN-DCYT#MS</v>
      </c>
      <c r="D1458" s="1" t="str">
        <f>IF(A1458="Ordenes de Compra",VLOOKUP(C1458,Autogestión!$B$2:$D$5090,3,0),IF(A1458="Legítimo Abono",VLOOKUP(C1458,NoAmpOC!$B$2:$H$988,7,0),"Factura"))</f>
        <v>Factura</v>
      </c>
      <c r="E1458" s="26" t="str">
        <f>IF(A1458="Ordenes de Compra",VLOOKUP($C1458,Autogestión!$B$2:$G$5090,6,0),IF(A1458="Financiamiento Internacional",VLOOKUP($C1458,FinInt!$B$2:$G$508,6,0),"Legítimo Abono"))</f>
        <v>80-0004-LPU20</v>
      </c>
      <c r="F1458" s="26" t="str">
        <f>IF($A1458="Ordenes de Compra","ARS",IF($A1458="Financiamiento Internacional",VLOOKUP($C1458,FinInt!$B$2:$Q$508,15,0),VLOOKUP($C1458,NoAmpOC!$B$2:$T$988,18,0)))</f>
        <v>ARS</v>
      </c>
      <c r="G1458" s="5">
        <f>IF($A1458="Ordenes de Compra",VLOOKUP($C1458,Autogestión!$B$2:$H$5090,7,0),IF($A1458="Financiamiento Internacional",VLOOKUP($C1458,FinInt!$B$2:$Q$1308,16,0),VLOOKUP($C1458,NoAmpOC!$B$2:$T$988,19,0)))</f>
        <v>9370866.0299999993</v>
      </c>
      <c r="H1458" s="5">
        <f t="shared" si="66"/>
        <v>9370866.0299999993</v>
      </c>
      <c r="I1458" s="26" t="str">
        <f>IF($A1458="Ordenes de Compra",VLOOKUP($C1458,Autogestión!$B$2:$J$5090,9,0),IF($A1458="Financiamiento Internacional",VLOOKUP($C1458,FinInt!$B$2:$G$1555,6,0),"Legitimo Abono"))</f>
        <v>80-1012-OC21</v>
      </c>
      <c r="J1458" s="1" t="str">
        <f>IF($A1458="Ordenes de Compra",VLOOKUP($C1458,Autogestión!$B$2:$R$5090,17,0),IF($A1458="Financiamiento Internacional",VLOOKUP($C1458,FinInt!$B$2:$O$1508,14,0),VLOOKUP($C1458,NoAmpOC!$B$2:$R$988,17,0)))</f>
        <v>Pfizer S.R.L.</v>
      </c>
      <c r="K1458" s="7" t="str">
        <f>DetalleExp!AP1458</f>
        <v>GENDILE</v>
      </c>
      <c r="L1458" s="7" t="str">
        <f>DetalleExp!AQ1458</f>
        <v>FACTURAS - Facturas</v>
      </c>
      <c r="M1458" s="7" t="str">
        <f>DetalleExp!AR1458</f>
        <v>DCYC#MS - Dirección de compras y contrataciones</v>
      </c>
      <c r="N1458" s="7">
        <f>DetalleExp!AS1458</f>
        <v>44344</v>
      </c>
      <c r="O1458" s="27">
        <f ca="1">ROUNDUP(TODAY()-N1458,0)</f>
        <v>11</v>
      </c>
      <c r="P1458" s="27">
        <f ca="1">ROUNDUP(TODAY()-B1458,0)</f>
        <v>15</v>
      </c>
      <c r="Q1458" s="1" t="str">
        <f>IFERROR(IF(A1458="Ordenes de Compra",VLOOKUP($E1458,'Ordenes de Compra'!$A$2:$E$1712,5,0),"Sin OC"),"Sin dato")</f>
        <v>16.0.0.47.0</v>
      </c>
      <c r="R1458" s="28">
        <f>IFERROR(IF(A1458="Ordenes de Compra",VLOOKUP($I1458,'Ordenes de Compra'!$B$2:$E$1712,3,0),"Sin OC"),"Sin dato")</f>
        <v>151763605.59999999</v>
      </c>
      <c r="S1458" s="1" t="str">
        <f>VLOOKUP($U1458,'Tablas intermedias'!$C$1:$H$222,5,0)</f>
        <v>Compras</v>
      </c>
      <c r="T1458" s="29" t="str">
        <f t="shared" si="67"/>
        <v>OK</v>
      </c>
      <c r="U1458" s="30" t="str">
        <f t="shared" si="68"/>
        <v>GENDILEFACTURAS - FacturasDCYC#MS - Dirección de compras y contrataciones</v>
      </c>
      <c r="V1458" s="1" t="str">
        <f>VLOOKUP(U1458,'Tablas intermedias'!$C$1:$H$222,6,0)</f>
        <v>Si</v>
      </c>
      <c r="W1458" s="1" t="str">
        <f ca="1">IF(O1458&lt;30,"menos de 30 días","más de 30 días")</f>
        <v>menos de 30 días</v>
      </c>
    </row>
    <row r="1459" spans="1:23" ht="14.25" hidden="1" thickTop="1" thickBot="1" x14ac:dyDescent="0.25">
      <c r="A1459" s="17" t="str">
        <f>IF(DetalleExp!H1459='Tablas intermedias'!$A$2,"Ordenes de Compra",IF(DetalleExp!H1459='Tablas intermedias'!$A$3,"Financiamiento Internacional","Legítimo Abono"))</f>
        <v>Ordenes de Compra</v>
      </c>
      <c r="B1459" s="7">
        <f>DetalleExp!E1459</f>
        <v>44340</v>
      </c>
      <c r="C1459" s="1" t="str">
        <f>DetalleExp!A1459</f>
        <v>EX-2021-46486635-APN-DCYT#MS</v>
      </c>
      <c r="D1459" s="1" t="str">
        <f>IF(A1459="Ordenes de Compra",VLOOKUP(C1459,Autogestión!$B$2:$D$5090,3,0),IF(A1459="Legítimo Abono",VLOOKUP(C1459,NoAmpOC!$B$2:$H$988,7,0),"Factura"))</f>
        <v>Factura</v>
      </c>
      <c r="E1459" s="26" t="str">
        <f>IF(A1459="Ordenes de Compra",VLOOKUP($C1459,Autogestión!$B$2:$G$5090,6,0),IF(A1459="Financiamiento Internacional",VLOOKUP($C1459,FinInt!$B$2:$G$508,6,0),"Legítimo Abono"))</f>
        <v>80-0004-LPU20</v>
      </c>
      <c r="F1459" s="26" t="str">
        <f>IF($A1459="Ordenes de Compra","ARS",IF($A1459="Financiamiento Internacional",VLOOKUP($C1459,FinInt!$B$2:$Q$508,15,0),VLOOKUP($C1459,NoAmpOC!$B$2:$T$988,18,0)))</f>
        <v>ARS</v>
      </c>
      <c r="G1459" s="5">
        <f>IF($A1459="Ordenes de Compra",VLOOKUP($C1459,Autogestión!$B$2:$H$5090,7,0),IF($A1459="Financiamiento Internacional",VLOOKUP($C1459,FinInt!$B$2:$Q$1308,16,0),VLOOKUP($C1459,NoAmpOC!$B$2:$T$988,19,0)))</f>
        <v>41167984.200000003</v>
      </c>
      <c r="H1459" s="5">
        <f t="shared" si="66"/>
        <v>41167984.200000003</v>
      </c>
      <c r="I1459" s="26" t="str">
        <f>IF($A1459="Ordenes de Compra",VLOOKUP($C1459,Autogestión!$B$2:$J$5090,9,0),IF($A1459="Financiamiento Internacional",VLOOKUP($C1459,FinInt!$B$2:$G$1555,6,0),"Legitimo Abono"))</f>
        <v>80-1012-OC21</v>
      </c>
      <c r="J1459" s="1" t="str">
        <f>IF($A1459="Ordenes de Compra",VLOOKUP($C1459,Autogestión!$B$2:$R$5090,17,0),IF($A1459="Financiamiento Internacional",VLOOKUP($C1459,FinInt!$B$2:$O$1508,14,0),VLOOKUP($C1459,NoAmpOC!$B$2:$R$988,17,0)))</f>
        <v>Pfizer S.R.L.</v>
      </c>
      <c r="K1459" s="7" t="str">
        <f>DetalleExp!AP1459</f>
        <v>AMHERRERA</v>
      </c>
      <c r="L1459" s="7" t="str">
        <f>DetalleExp!AQ1459</f>
        <v>LIQUIDACION_GASTOS - Liquidación de gastos</v>
      </c>
      <c r="M1459" s="7" t="str">
        <f>DetalleExp!AR1459</f>
        <v>DCYT#MS - Dirección de contabilidad y tesorería</v>
      </c>
      <c r="N1459" s="7">
        <f>DetalleExp!AS1459</f>
        <v>44342</v>
      </c>
      <c r="O1459" s="27">
        <f ca="1">ROUNDUP(TODAY()-N1459,0)</f>
        <v>13</v>
      </c>
      <c r="P1459" s="27">
        <f ca="1">ROUNDUP(TODAY()-B1459,0)</f>
        <v>15</v>
      </c>
      <c r="Q1459" s="1" t="str">
        <f>IFERROR(IF(A1459="Ordenes de Compra",VLOOKUP($E1459,'Ordenes de Compra'!$A$2:$E$1712,5,0),"Sin OC"),"Sin dato")</f>
        <v>16.0.0.47.0</v>
      </c>
      <c r="R1459" s="28">
        <f>IFERROR(IF(A1459="Ordenes de Compra",VLOOKUP($I1459,'Ordenes de Compra'!$B$2:$E$1712,3,0),"Sin OC"),"Sin dato")</f>
        <v>151763605.59999999</v>
      </c>
      <c r="S1459" s="1" t="str">
        <f>VLOOKUP($U1459,'Tablas intermedias'!$C$1:$H$222,5,0)</f>
        <v>Contabilidad</v>
      </c>
      <c r="T1459" s="29" t="str">
        <f t="shared" si="67"/>
        <v>OK</v>
      </c>
      <c r="U1459" s="30" t="str">
        <f t="shared" si="68"/>
        <v>AMHERRERALIQUIDACION_GASTOS - Liquidación de gastosDCYT#MS - Dirección de contabilidad y tesorería</v>
      </c>
      <c r="V1459" s="1" t="str">
        <f>VLOOKUP(U1459,'Tablas intermedias'!$C$1:$H$222,6,0)</f>
        <v>Si</v>
      </c>
      <c r="W1459" s="1" t="str">
        <f ca="1">IF(O1459&lt;30,"menos de 30 días","más de 30 días")</f>
        <v>menos de 30 días</v>
      </c>
    </row>
    <row r="1460" spans="1:23" ht="14.25" hidden="1" thickTop="1" thickBot="1" x14ac:dyDescent="0.25">
      <c r="A1460" s="17" t="str">
        <f>IF(DetalleExp!H1460='Tablas intermedias'!$A$2,"Ordenes de Compra",IF(DetalleExp!H1460='Tablas intermedias'!$A$3,"Financiamiento Internacional","Legítimo Abono"))</f>
        <v>Legítimo Abono</v>
      </c>
      <c r="B1460" s="7">
        <f>DetalleExp!E1460</f>
        <v>44342</v>
      </c>
      <c r="C1460" s="1" t="str">
        <f>DetalleExp!A1460</f>
        <v>EX-2021-46705162-APN-DD#MS</v>
      </c>
      <c r="D1460" s="1" t="str">
        <f>IF(A1460="Ordenes de Compra",VLOOKUP(C1460,Autogestión!$B$2:$D$5090,3,0),IF(A1460="Legítimo Abono",VLOOKUP(C1460,NoAmpOC!$B$2:$H$988,7,0),"Factura"))</f>
        <v>Factura B</v>
      </c>
      <c r="E1460" s="26" t="str">
        <f>IF(A1460="Ordenes de Compra",VLOOKUP($C1460,Autogestión!$B$2:$G$5090,6,0),IF(A1460="Financiamiento Internacional",VLOOKUP($C1460,FinInt!$B$2:$G$508,6,0),"Legítimo Abono"))</f>
        <v>Legítimo Abono</v>
      </c>
      <c r="F1460" s="26" t="str">
        <f>IF($A1460="Ordenes de Compra","ARS",IF($A1460="Financiamiento Internacional",VLOOKUP($C1460,FinInt!$B$2:$Q$508,15,0),VLOOKUP($C1460,NoAmpOC!$B$2:$T$988,18,0)))</f>
        <v>USD</v>
      </c>
      <c r="G1460" s="5">
        <f>IF($A1460="Ordenes de Compra",VLOOKUP($C1460,Autogestión!$B$2:$H$5090,7,0),IF($A1460="Financiamiento Internacional",VLOOKUP($C1460,FinInt!$B$2:$Q$1308,16,0),VLOOKUP($C1460,NoAmpOC!$B$2:$T$988,19,0)))</f>
        <v>124122</v>
      </c>
      <c r="H1460" s="5">
        <f t="shared" si="66"/>
        <v>12412200</v>
      </c>
      <c r="I1460" s="26" t="str">
        <f>IF($A1460="Ordenes de Compra",VLOOKUP($C1460,Autogestión!$B$2:$J$5090,9,0),IF($A1460="Financiamiento Internacional",VLOOKUP($C1460,FinInt!$B$2:$G$1555,6,0),"Legitimo Abono"))</f>
        <v>Legitimo Abono</v>
      </c>
      <c r="J1460" s="1" t="str">
        <f>IF($A1460="Ordenes de Compra",VLOOKUP($C1460,Autogestión!$B$2:$R$5090,17,0),IF($A1460="Financiamiento Internacional",VLOOKUP($C1460,FinInt!$B$2:$O$1508,14,0),VLOOKUP($C1460,NoAmpOC!$B$2:$R$988,17,0)))</f>
        <v>Hellmann Worldwide Logistics SA</v>
      </c>
      <c r="K1460" s="7" t="str">
        <f>DetalleExp!AP1460</f>
        <v>DGA#MS-DESPACHO_DGA</v>
      </c>
      <c r="L1460" s="7" t="str">
        <f>DetalleExp!AQ1460</f>
        <v>DESPACHO_DGA - Despacho - dirección general de administración</v>
      </c>
      <c r="M1460" s="7" t="str">
        <f>DetalleExp!AR1460</f>
        <v>DGA#MS - Dirección general de administración</v>
      </c>
      <c r="N1460" s="7">
        <f>DetalleExp!AS1460</f>
        <v>44348</v>
      </c>
      <c r="O1460" s="27">
        <f ca="1">ROUNDUP(TODAY()-N1460,0)</f>
        <v>7</v>
      </c>
      <c r="P1460" s="27">
        <f ca="1">ROUNDUP(TODAY()-B1460,0)</f>
        <v>13</v>
      </c>
      <c r="Q1460" s="1" t="str">
        <f>IFERROR(IF(A1460="Ordenes de Compra",VLOOKUP($E1460,'Ordenes de Compra'!$A$2:$E$1712,5,0),"Sin OC"),"Sin dato")</f>
        <v>Sin OC</v>
      </c>
      <c r="R1460" s="28" t="str">
        <f>IFERROR(IF(A1460="Ordenes de Compra",VLOOKUP($I1460,'Ordenes de Compra'!$B$2:$E$1712,3,0),"Sin OC"),"Sin dato")</f>
        <v>Sin OC</v>
      </c>
      <c r="S1460" s="1" t="str">
        <f>VLOOKUP($U1460,'Tablas intermedias'!$C$1:$H$222,5,0)</f>
        <v>DGA</v>
      </c>
      <c r="T1460" s="29" t="str">
        <f t="shared" si="67"/>
        <v>OK</v>
      </c>
      <c r="U1460" s="30" t="str">
        <f t="shared" si="68"/>
        <v>DGA#MS-DESPACHO_DGADESPACHO_DGA - Despacho - dirección general de administraciónDGA#MS - Dirección general de administración</v>
      </c>
      <c r="V1460" s="1" t="str">
        <f>VLOOKUP(U1460,'Tablas intermedias'!$C$1:$H$222,6,0)</f>
        <v>Si</v>
      </c>
      <c r="W1460" s="1" t="str">
        <f ca="1">IF(O1460&lt;30,"menos de 30 días","más de 30 días")</f>
        <v>menos de 30 días</v>
      </c>
    </row>
    <row r="1461" spans="1:23" ht="14.25" hidden="1" thickTop="1" thickBot="1" x14ac:dyDescent="0.25">
      <c r="A1461" s="17" t="str">
        <f>IF(DetalleExp!H1461='Tablas intermedias'!$A$2,"Ordenes de Compra",IF(DetalleExp!H1461='Tablas intermedias'!$A$3,"Financiamiento Internacional","Legítimo Abono"))</f>
        <v>Legítimo Abono</v>
      </c>
      <c r="B1461" s="7">
        <f>DetalleExp!E1461</f>
        <v>44342</v>
      </c>
      <c r="C1461" s="1" t="str">
        <f>DetalleExp!A1461</f>
        <v>EX-2021-46710872-APN-DD#MS</v>
      </c>
      <c r="D1461" s="1" t="str">
        <f>IF(A1461="Ordenes de Compra",VLOOKUP(C1461,Autogestión!$B$2:$D$5090,3,0),IF(A1461="Legítimo Abono",VLOOKUP(C1461,NoAmpOC!$B$2:$H$988,7,0),"Factura"))</f>
        <v>Factura B</v>
      </c>
      <c r="E1461" s="26" t="str">
        <f>IF(A1461="Ordenes de Compra",VLOOKUP($C1461,Autogestión!$B$2:$G$5090,6,0),IF(A1461="Financiamiento Internacional",VLOOKUP($C1461,FinInt!$B$2:$G$508,6,0),"Legítimo Abono"))</f>
        <v>Legítimo Abono</v>
      </c>
      <c r="F1461" s="26" t="str">
        <f>IF($A1461="Ordenes de Compra","ARS",IF($A1461="Financiamiento Internacional",VLOOKUP($C1461,FinInt!$B$2:$Q$508,15,0),VLOOKUP($C1461,NoAmpOC!$B$2:$T$988,18,0)))</f>
        <v>USD</v>
      </c>
      <c r="G1461" s="5">
        <f>IF($A1461="Ordenes de Compra",VLOOKUP($C1461,Autogestión!$B$2:$H$5090,7,0),IF($A1461="Financiamiento Internacional",VLOOKUP($C1461,FinInt!$B$2:$Q$1308,16,0),VLOOKUP($C1461,NoAmpOC!$B$2:$T$988,19,0)))</f>
        <v>131143</v>
      </c>
      <c r="H1461" s="5">
        <f t="shared" si="66"/>
        <v>13114300</v>
      </c>
      <c r="I1461" s="26" t="str">
        <f>IF($A1461="Ordenes de Compra",VLOOKUP($C1461,Autogestión!$B$2:$J$5090,9,0),IF($A1461="Financiamiento Internacional",VLOOKUP($C1461,FinInt!$B$2:$G$1555,6,0),"Legitimo Abono"))</f>
        <v>Legitimo Abono</v>
      </c>
      <c r="J1461" s="1" t="str">
        <f>IF($A1461="Ordenes de Compra",VLOOKUP($C1461,Autogestión!$B$2:$R$5090,17,0),IF($A1461="Financiamiento Internacional",VLOOKUP($C1461,FinInt!$B$2:$O$1508,14,0),VLOOKUP($C1461,NoAmpOC!$B$2:$R$988,17,0)))</f>
        <v>Hellmann Worldwide Logistics SA</v>
      </c>
      <c r="K1461" s="7" t="str">
        <f>DetalleExp!AP1461</f>
        <v>DGA#MS-DESPACHO_DGA</v>
      </c>
      <c r="L1461" s="7" t="str">
        <f>DetalleExp!AQ1461</f>
        <v>DESPACHO_DGA - Despacho - dirección general de administración</v>
      </c>
      <c r="M1461" s="7" t="str">
        <f>DetalleExp!AR1461</f>
        <v>DGA#MS - Dirección general de administración</v>
      </c>
      <c r="N1461" s="7">
        <f>DetalleExp!AS1461</f>
        <v>44349</v>
      </c>
      <c r="O1461" s="27">
        <f ca="1">ROUNDUP(TODAY()-N1461,0)</f>
        <v>6</v>
      </c>
      <c r="P1461" s="27">
        <f ca="1">ROUNDUP(TODAY()-B1461,0)</f>
        <v>13</v>
      </c>
      <c r="Q1461" s="1" t="str">
        <f>IFERROR(IF(A1461="Ordenes de Compra",VLOOKUP($E1461,'Ordenes de Compra'!$A$2:$E$1712,5,0),"Sin OC"),"Sin dato")</f>
        <v>Sin OC</v>
      </c>
      <c r="R1461" s="28" t="str">
        <f>IFERROR(IF(A1461="Ordenes de Compra",VLOOKUP($I1461,'Ordenes de Compra'!$B$2:$E$1712,3,0),"Sin OC"),"Sin dato")</f>
        <v>Sin OC</v>
      </c>
      <c r="S1461" s="1" t="str">
        <f>VLOOKUP($U1461,'Tablas intermedias'!$C$1:$H$222,5,0)</f>
        <v>DGA</v>
      </c>
      <c r="T1461" s="29" t="str">
        <f t="shared" si="67"/>
        <v>OK</v>
      </c>
      <c r="U1461" s="30" t="str">
        <f t="shared" si="68"/>
        <v>DGA#MS-DESPACHO_DGADESPACHO_DGA - Despacho - dirección general de administraciónDGA#MS - Dirección general de administración</v>
      </c>
      <c r="V1461" s="1" t="str">
        <f>VLOOKUP(U1461,'Tablas intermedias'!$C$1:$H$222,6,0)</f>
        <v>Si</v>
      </c>
      <c r="W1461" s="1" t="str">
        <f ca="1">IF(O1461&lt;30,"menos de 30 días","más de 30 días")</f>
        <v>menos de 30 días</v>
      </c>
    </row>
    <row r="1462" spans="1:23" ht="14.25" hidden="1" thickTop="1" thickBot="1" x14ac:dyDescent="0.25">
      <c r="A1462" s="17" t="str">
        <f>IF(DetalleExp!H1462='Tablas intermedias'!$A$2,"Ordenes de Compra",IF(DetalleExp!H1462='Tablas intermedias'!$A$3,"Financiamiento Internacional","Legítimo Abono"))</f>
        <v>Legítimo Abono</v>
      </c>
      <c r="B1462" s="7">
        <f>DetalleExp!E1462</f>
        <v>44342</v>
      </c>
      <c r="C1462" s="1" t="str">
        <f>DetalleExp!A1462</f>
        <v>EX-2021-46714802-APN-DD#MS</v>
      </c>
      <c r="D1462" s="1" t="str">
        <f>IF(A1462="Ordenes de Compra",VLOOKUP(C1462,Autogestión!$B$2:$D$5090,3,0),IF(A1462="Legítimo Abono",VLOOKUP(C1462,NoAmpOC!$B$2:$H$988,7,0),"Factura"))</f>
        <v>Factura B</v>
      </c>
      <c r="E1462" s="26" t="str">
        <f>IF(A1462="Ordenes de Compra",VLOOKUP($C1462,Autogestión!$B$2:$G$5090,6,0),IF(A1462="Financiamiento Internacional",VLOOKUP($C1462,FinInt!$B$2:$G$508,6,0),"Legítimo Abono"))</f>
        <v>Legítimo Abono</v>
      </c>
      <c r="F1462" s="26" t="str">
        <f>IF($A1462="Ordenes de Compra","ARS",IF($A1462="Financiamiento Internacional",VLOOKUP($C1462,FinInt!$B$2:$Q$508,15,0),VLOOKUP($C1462,NoAmpOC!$B$2:$T$988,18,0)))</f>
        <v>ARS</v>
      </c>
      <c r="G1462" s="5">
        <f>IF($A1462="Ordenes de Compra",VLOOKUP($C1462,Autogestión!$B$2:$H$5090,7,0),IF($A1462="Financiamiento Internacional",VLOOKUP($C1462,FinInt!$B$2:$Q$1308,16,0),VLOOKUP($C1462,NoAmpOC!$B$2:$T$988,19,0)))</f>
        <v>8228</v>
      </c>
      <c r="H1462" s="5">
        <f t="shared" si="66"/>
        <v>8228</v>
      </c>
      <c r="I1462" s="26" t="str">
        <f>IF($A1462="Ordenes de Compra",VLOOKUP($C1462,Autogestión!$B$2:$J$5090,9,0),IF($A1462="Financiamiento Internacional",VLOOKUP($C1462,FinInt!$B$2:$G$1555,6,0),"Legitimo Abono"))</f>
        <v>Legitimo Abono</v>
      </c>
      <c r="J1462" s="1" t="str">
        <f>IF($A1462="Ordenes de Compra",VLOOKUP($C1462,Autogestión!$B$2:$R$5090,17,0),IF($A1462="Financiamiento Internacional",VLOOKUP($C1462,FinInt!$B$2:$O$1508,14,0),VLOOKUP($C1462,NoAmpOC!$B$2:$R$988,17,0)))</f>
        <v>ESUMI SRL</v>
      </c>
      <c r="K1462" s="7" t="str">
        <f>DetalleExp!AP1462</f>
        <v>CMEGUIRA</v>
      </c>
      <c r="L1462" s="7" t="str">
        <f>DetalleExp!AQ1462</f>
        <v>ASESORES - Asesores</v>
      </c>
      <c r="M1462" s="7" t="str">
        <f>DetalleExp!AR1462</f>
        <v>SSCRYF#MS - Subsecretaría de calidad, regulación y fiscalización</v>
      </c>
      <c r="N1462" s="7">
        <f>DetalleExp!AS1462</f>
        <v>44342</v>
      </c>
      <c r="O1462" s="27">
        <f ca="1">ROUNDUP(TODAY()-N1462,0)</f>
        <v>13</v>
      </c>
      <c r="P1462" s="27">
        <f ca="1">ROUNDUP(TODAY()-B1462,0)</f>
        <v>13</v>
      </c>
      <c r="Q1462" s="1" t="str">
        <f>IFERROR(IF(A1462="Ordenes de Compra",VLOOKUP($E1462,'Ordenes de Compra'!$A$2:$E$1712,5,0),"Sin OC"),"Sin dato")</f>
        <v>Sin OC</v>
      </c>
      <c r="R1462" s="28" t="str">
        <f>IFERROR(IF(A1462="Ordenes de Compra",VLOOKUP($I1462,'Ordenes de Compra'!$B$2:$E$1712,3,0),"Sin OC"),"Sin dato")</f>
        <v>Sin OC</v>
      </c>
      <c r="S1462" s="1" t="str">
        <f>VLOOKUP($U1462,'Tablas intermedias'!$C$1:$H$222,5,0)</f>
        <v>Programa</v>
      </c>
      <c r="T1462" s="29" t="str">
        <f t="shared" si="67"/>
        <v>OK</v>
      </c>
      <c r="U1462" s="30" t="str">
        <f t="shared" si="68"/>
        <v>CMEGUIRAASESORES - AsesoresSSCRYF#MS - Subsecretaría de calidad, regulación y fiscalización</v>
      </c>
      <c r="V1462" s="1" t="str">
        <f>VLOOKUP(U1462,'Tablas intermedias'!$C$1:$H$222,6,0)</f>
        <v>Si</v>
      </c>
      <c r="W1462" s="1" t="str">
        <f ca="1">IF(O1462&lt;30,"menos de 30 días","más de 30 días")</f>
        <v>menos de 30 días</v>
      </c>
    </row>
    <row r="1463" spans="1:23" ht="14.25" hidden="1" thickTop="1" thickBot="1" x14ac:dyDescent="0.25">
      <c r="A1463" s="17" t="str">
        <f>IF(DetalleExp!H1463='Tablas intermedias'!$A$2,"Ordenes de Compra",IF(DetalleExp!H1463='Tablas intermedias'!$A$3,"Financiamiento Internacional","Legítimo Abono"))</f>
        <v>Legítimo Abono</v>
      </c>
      <c r="B1463" s="7">
        <f>DetalleExp!E1463</f>
        <v>44342</v>
      </c>
      <c r="C1463" s="1" t="str">
        <f>DetalleExp!A1463</f>
        <v>EX-2021-46718071-APN-DD#MS</v>
      </c>
      <c r="D1463" s="1" t="str">
        <f>IF(A1463="Ordenes de Compra",VLOOKUP(C1463,Autogestión!$B$2:$D$5090,3,0),IF(A1463="Legítimo Abono",VLOOKUP(C1463,NoAmpOC!$B$2:$H$988,7,0),"Factura"))</f>
        <v>Factura B</v>
      </c>
      <c r="E1463" s="26" t="str">
        <f>IF(A1463="Ordenes de Compra",VLOOKUP($C1463,Autogestión!$B$2:$G$5090,6,0),IF(A1463="Financiamiento Internacional",VLOOKUP($C1463,FinInt!$B$2:$G$508,6,0),"Legítimo Abono"))</f>
        <v>Legítimo Abono</v>
      </c>
      <c r="F1463" s="26" t="str">
        <f>IF($A1463="Ordenes de Compra","ARS",IF($A1463="Financiamiento Internacional",VLOOKUP($C1463,FinInt!$B$2:$Q$508,15,0),VLOOKUP($C1463,NoAmpOC!$B$2:$T$988,18,0)))</f>
        <v>ARS</v>
      </c>
      <c r="G1463" s="5">
        <f>IF($A1463="Ordenes de Compra",VLOOKUP($C1463,Autogestión!$B$2:$H$5090,7,0),IF($A1463="Financiamiento Internacional",VLOOKUP($C1463,FinInt!$B$2:$Q$1308,16,0),VLOOKUP($C1463,NoAmpOC!$B$2:$T$988,19,0)))</f>
        <v>8228</v>
      </c>
      <c r="H1463" s="5">
        <f t="shared" si="66"/>
        <v>8228</v>
      </c>
      <c r="I1463" s="26" t="str">
        <f>IF($A1463="Ordenes de Compra",VLOOKUP($C1463,Autogestión!$B$2:$J$5090,9,0),IF($A1463="Financiamiento Internacional",VLOOKUP($C1463,FinInt!$B$2:$G$1555,6,0),"Legitimo Abono"))</f>
        <v>Legitimo Abono</v>
      </c>
      <c r="J1463" s="1" t="str">
        <f>IF($A1463="Ordenes de Compra",VLOOKUP($C1463,Autogestión!$B$2:$R$5090,17,0),IF($A1463="Financiamiento Internacional",VLOOKUP($C1463,FinInt!$B$2:$O$1508,14,0),VLOOKUP($C1463,NoAmpOC!$B$2:$R$988,17,0)))</f>
        <v>ESUMI SRL</v>
      </c>
      <c r="K1463" s="7" t="str">
        <f>DetalleExp!AP1463</f>
        <v>CMEGUIRA</v>
      </c>
      <c r="L1463" s="7" t="str">
        <f>DetalleExp!AQ1463</f>
        <v>ASESORES - Asesores</v>
      </c>
      <c r="M1463" s="7" t="str">
        <f>DetalleExp!AR1463</f>
        <v>SSCRYF#MS - Subsecretaría de calidad, regulación y fiscalización</v>
      </c>
      <c r="N1463" s="7">
        <f>DetalleExp!AS1463</f>
        <v>44342</v>
      </c>
      <c r="O1463" s="27">
        <f ca="1">ROUNDUP(TODAY()-N1463,0)</f>
        <v>13</v>
      </c>
      <c r="P1463" s="27">
        <f ca="1">ROUNDUP(TODAY()-B1463,0)</f>
        <v>13</v>
      </c>
      <c r="Q1463" s="1" t="str">
        <f>IFERROR(IF(A1463="Ordenes de Compra",VLOOKUP($E1463,'Ordenes de Compra'!$A$2:$E$1712,5,0),"Sin OC"),"Sin dato")</f>
        <v>Sin OC</v>
      </c>
      <c r="R1463" s="28" t="str">
        <f>IFERROR(IF(A1463="Ordenes de Compra",VLOOKUP($I1463,'Ordenes de Compra'!$B$2:$E$1712,3,0),"Sin OC"),"Sin dato")</f>
        <v>Sin OC</v>
      </c>
      <c r="S1463" s="1" t="str">
        <f>VLOOKUP($U1463,'Tablas intermedias'!$C$1:$H$222,5,0)</f>
        <v>Programa</v>
      </c>
      <c r="T1463" s="29" t="str">
        <f t="shared" si="67"/>
        <v>OK</v>
      </c>
      <c r="U1463" s="30" t="str">
        <f t="shared" si="68"/>
        <v>CMEGUIRAASESORES - AsesoresSSCRYF#MS - Subsecretaría de calidad, regulación y fiscalización</v>
      </c>
      <c r="V1463" s="1" t="str">
        <f>VLOOKUP(U1463,'Tablas intermedias'!$C$1:$H$222,6,0)</f>
        <v>Si</v>
      </c>
      <c r="W1463" s="1" t="str">
        <f ca="1">IF(O1463&lt;30,"menos de 30 días","más de 30 días")</f>
        <v>menos de 30 días</v>
      </c>
    </row>
    <row r="1464" spans="1:23" ht="14.25" hidden="1" thickTop="1" thickBot="1" x14ac:dyDescent="0.25">
      <c r="A1464" s="17" t="str">
        <f>IF(DetalleExp!H1464='Tablas intermedias'!$A$2,"Ordenes de Compra",IF(DetalleExp!H1464='Tablas intermedias'!$A$3,"Financiamiento Internacional","Legítimo Abono"))</f>
        <v>Legítimo Abono</v>
      </c>
      <c r="B1464" s="7">
        <f>DetalleExp!E1464</f>
        <v>44342</v>
      </c>
      <c r="C1464" s="1" t="str">
        <f>DetalleExp!A1464</f>
        <v>EX-2021-46719130-APN-DD#MS</v>
      </c>
      <c r="D1464" s="1" t="str">
        <f>IF(A1464="Ordenes de Compra",VLOOKUP(C1464,Autogestión!$B$2:$D$5090,3,0),IF(A1464="Legítimo Abono",VLOOKUP(C1464,NoAmpOC!$B$2:$H$988,7,0),"Factura"))</f>
        <v>Factura B</v>
      </c>
      <c r="E1464" s="26" t="str">
        <f>IF(A1464="Ordenes de Compra",VLOOKUP($C1464,Autogestión!$B$2:$G$5090,6,0),IF(A1464="Financiamiento Internacional",VLOOKUP($C1464,FinInt!$B$2:$G$508,6,0),"Legítimo Abono"))</f>
        <v>Legítimo Abono</v>
      </c>
      <c r="F1464" s="26" t="str">
        <f>IF($A1464="Ordenes de Compra","ARS",IF($A1464="Financiamiento Internacional",VLOOKUP($C1464,FinInt!$B$2:$Q$508,15,0),VLOOKUP($C1464,NoAmpOC!$B$2:$T$988,18,0)))</f>
        <v>USD</v>
      </c>
      <c r="G1464" s="5">
        <f>IF($A1464="Ordenes de Compra",VLOOKUP($C1464,Autogestión!$B$2:$H$5090,7,0),IF($A1464="Financiamiento Internacional",VLOOKUP($C1464,FinInt!$B$2:$Q$1308,16,0),VLOOKUP($C1464,NoAmpOC!$B$2:$T$988,19,0)))</f>
        <v>131143</v>
      </c>
      <c r="H1464" s="5">
        <f t="shared" si="66"/>
        <v>13114300</v>
      </c>
      <c r="I1464" s="26" t="str">
        <f>IF($A1464="Ordenes de Compra",VLOOKUP($C1464,Autogestión!$B$2:$J$5090,9,0),IF($A1464="Financiamiento Internacional",VLOOKUP($C1464,FinInt!$B$2:$G$1555,6,0),"Legitimo Abono"))</f>
        <v>Legitimo Abono</v>
      </c>
      <c r="J1464" s="1" t="str">
        <f>IF($A1464="Ordenes de Compra",VLOOKUP($C1464,Autogestión!$B$2:$R$5090,17,0),IF($A1464="Financiamiento Internacional",VLOOKUP($C1464,FinInt!$B$2:$O$1508,14,0),VLOOKUP($C1464,NoAmpOC!$B$2:$R$988,17,0)))</f>
        <v>Hellmann Worldwide Logistics SA</v>
      </c>
      <c r="K1464" s="7" t="str">
        <f>DetalleExp!AP1464</f>
        <v>DGA#MS-DESPACHO_DGA</v>
      </c>
      <c r="L1464" s="7" t="str">
        <f>DetalleExp!AQ1464</f>
        <v>DESPACHO_DGA - Despacho - dirección general de administración</v>
      </c>
      <c r="M1464" s="7" t="str">
        <f>DetalleExp!AR1464</f>
        <v>DGA#MS - Dirección general de administración</v>
      </c>
      <c r="N1464" s="7">
        <f>DetalleExp!AS1464</f>
        <v>44349</v>
      </c>
      <c r="O1464" s="27">
        <f ca="1">ROUNDUP(TODAY()-N1464,0)</f>
        <v>6</v>
      </c>
      <c r="P1464" s="27">
        <f ca="1">ROUNDUP(TODAY()-B1464,0)</f>
        <v>13</v>
      </c>
      <c r="Q1464" s="1" t="str">
        <f>IFERROR(IF(A1464="Ordenes de Compra",VLOOKUP($E1464,'Ordenes de Compra'!$A$2:$E$1712,5,0),"Sin OC"),"Sin dato")</f>
        <v>Sin OC</v>
      </c>
      <c r="R1464" s="28" t="str">
        <f>IFERROR(IF(A1464="Ordenes de Compra",VLOOKUP($I1464,'Ordenes de Compra'!$B$2:$E$1712,3,0),"Sin OC"),"Sin dato")</f>
        <v>Sin OC</v>
      </c>
      <c r="S1464" s="1" t="str">
        <f>VLOOKUP($U1464,'Tablas intermedias'!$C$1:$H$222,5,0)</f>
        <v>DGA</v>
      </c>
      <c r="T1464" s="29" t="str">
        <f t="shared" si="67"/>
        <v>OK</v>
      </c>
      <c r="U1464" s="30" t="str">
        <f t="shared" si="68"/>
        <v>DGA#MS-DESPACHO_DGADESPACHO_DGA - Despacho - dirección general de administraciónDGA#MS - Dirección general de administración</v>
      </c>
      <c r="V1464" s="1" t="str">
        <f>VLOOKUP(U1464,'Tablas intermedias'!$C$1:$H$222,6,0)</f>
        <v>Si</v>
      </c>
      <c r="W1464" s="1" t="str">
        <f ca="1">IF(O1464&lt;30,"menos de 30 días","más de 30 días")</f>
        <v>menos de 30 días</v>
      </c>
    </row>
    <row r="1465" spans="1:23" ht="14.25" hidden="1" thickTop="1" thickBot="1" x14ac:dyDescent="0.25">
      <c r="A1465" s="17" t="str">
        <f>IF(DetalleExp!H1465='Tablas intermedias'!$A$2,"Ordenes de Compra",IF(DetalleExp!H1465='Tablas intermedias'!$A$3,"Financiamiento Internacional","Legítimo Abono"))</f>
        <v>Ordenes de Compra</v>
      </c>
      <c r="B1465" s="7">
        <f>DetalleExp!E1465</f>
        <v>44342</v>
      </c>
      <c r="C1465" s="1" t="str">
        <f>DetalleExp!A1465</f>
        <v>EX-2021-46984970-APN-DCYT#MS</v>
      </c>
      <c r="D1465" s="1" t="str">
        <f>IF(A1465="Ordenes de Compra",VLOOKUP(C1465,Autogestión!$B$2:$D$5090,3,0),IF(A1465="Legítimo Abono",VLOOKUP(C1465,NoAmpOC!$B$2:$H$988,7,0),"Factura"))</f>
        <v>Factura</v>
      </c>
      <c r="E1465" s="26" t="str">
        <f>IF(A1465="Ordenes de Compra",VLOOKUP($C1465,Autogestión!$B$2:$G$5090,6,0),IF(A1465="Financiamiento Internacional",VLOOKUP($C1465,FinInt!$B$2:$G$508,6,0),"Legítimo Abono"))</f>
        <v>80-0060-CDI19</v>
      </c>
      <c r="F1465" s="26" t="str">
        <f>IF($A1465="Ordenes de Compra","ARS",IF($A1465="Financiamiento Internacional",VLOOKUP($C1465,FinInt!$B$2:$Q$508,15,0),VLOOKUP($C1465,NoAmpOC!$B$2:$T$988,18,0)))</f>
        <v>ARS</v>
      </c>
      <c r="G1465" s="5">
        <f>IF($A1465="Ordenes de Compra",VLOOKUP($C1465,Autogestión!$B$2:$H$5090,7,0),IF($A1465="Financiamiento Internacional",VLOOKUP($C1465,FinInt!$B$2:$Q$1308,16,0),VLOOKUP($C1465,NoAmpOC!$B$2:$T$988,19,0)))</f>
        <v>1562708.69</v>
      </c>
      <c r="H1465" s="5">
        <f t="shared" si="66"/>
        <v>1562708.69</v>
      </c>
      <c r="I1465" s="26" t="str">
        <f>IF($A1465="Ordenes de Compra",VLOOKUP($C1465,Autogestión!$B$2:$J$5090,9,0),IF($A1465="Financiamiento Internacional",VLOOKUP($C1465,FinInt!$B$2:$G$1555,6,0),"Legitimo Abono"))</f>
        <v>80-1086-OC20</v>
      </c>
      <c r="J1465" s="1" t="str">
        <f>IF($A1465="Ordenes de Compra",VLOOKUP($C1465,Autogestión!$B$2:$R$5090,17,0),IF($A1465="Financiamiento Internacional",VLOOKUP($C1465,FinInt!$B$2:$O$1508,14,0),VLOOKUP($C1465,NoAmpOC!$B$2:$R$988,17,0)))</f>
        <v>INFRAESTRUCTURA BÁSICA APLICADA SA</v>
      </c>
      <c r="K1465" s="7" t="str">
        <f>DetalleExp!AP1465</f>
        <v>HCORTINAZ</v>
      </c>
      <c r="L1465" s="7" t="str">
        <f>DetalleExp!AQ1465</f>
        <v>DI - Departamento de infraestructura</v>
      </c>
      <c r="M1465" s="7" t="str">
        <f>DetalleExp!AR1465</f>
        <v>DGA#MS - Dirección general de administración</v>
      </c>
      <c r="N1465" s="7">
        <f>DetalleExp!AS1465</f>
        <v>44350</v>
      </c>
      <c r="O1465" s="27">
        <f ca="1">ROUNDUP(TODAY()-N1465,0)</f>
        <v>5</v>
      </c>
      <c r="P1465" s="27">
        <f ca="1">ROUNDUP(TODAY()-B1465,0)</f>
        <v>13</v>
      </c>
      <c r="Q1465" s="1" t="str">
        <f>IFERROR(IF(A1465="Ordenes de Compra",VLOOKUP($E1465,'Ordenes de Compra'!$A$2:$E$1712,5,0),"Sin OC"),"Sin dato")</f>
        <v>1.0.0.3.0</v>
      </c>
      <c r="R1465" s="28">
        <f>IFERROR(IF(A1465="Ordenes de Compra",VLOOKUP($I1465,'Ordenes de Compra'!$B$2:$E$1712,3,0),"Sin OC"),"Sin dato")</f>
        <v>2933392</v>
      </c>
      <c r="S1465" s="1" t="str">
        <f>VLOOKUP($U1465,'Tablas intermedias'!$C$1:$H$222,5,0)</f>
        <v>DGA</v>
      </c>
      <c r="T1465" s="29" t="str">
        <f t="shared" si="67"/>
        <v>OK</v>
      </c>
      <c r="U1465" s="30" t="str">
        <f t="shared" si="68"/>
        <v>HCORTINAZDI - Departamento de infraestructuraDGA#MS - Dirección general de administración</v>
      </c>
      <c r="V1465" s="1" t="str">
        <f>VLOOKUP(U1465,'Tablas intermedias'!$C$1:$H$222,6,0)</f>
        <v>Si</v>
      </c>
      <c r="W1465" s="1" t="str">
        <f ca="1">IF(O1465&lt;30,"menos de 30 días","más de 30 días")</f>
        <v>menos de 30 días</v>
      </c>
    </row>
    <row r="1466" spans="1:23" ht="14.25" hidden="1" thickTop="1" thickBot="1" x14ac:dyDescent="0.25">
      <c r="A1466" s="17" t="str">
        <f>IF(DetalleExp!H1466='Tablas intermedias'!$A$2,"Ordenes de Compra",IF(DetalleExp!H1466='Tablas intermedias'!$A$3,"Financiamiento Internacional","Legítimo Abono"))</f>
        <v>Legítimo Abono</v>
      </c>
      <c r="B1466" s="7">
        <f>DetalleExp!E1466</f>
        <v>44342</v>
      </c>
      <c r="C1466" s="1" t="str">
        <f>DetalleExp!A1466</f>
        <v>EX-2021-47028853-APN-DD#MS</v>
      </c>
      <c r="D1466" s="1" t="str">
        <f>IF(A1466="Ordenes de Compra",VLOOKUP(C1466,Autogestión!$B$2:$D$5090,3,0),IF(A1466="Legítimo Abono",VLOOKUP(C1466,NoAmpOC!$B$2:$H$988,7,0),"Factura"))</f>
        <v>Factura E</v>
      </c>
      <c r="E1466" s="26" t="str">
        <f>IF(A1466="Ordenes de Compra",VLOOKUP($C1466,Autogestión!$B$2:$G$5090,6,0),IF(A1466="Financiamiento Internacional",VLOOKUP($C1466,FinInt!$B$2:$G$508,6,0),"Legítimo Abono"))</f>
        <v>Legítimo Abono</v>
      </c>
      <c r="F1466" s="26" t="str">
        <f>IF($A1466="Ordenes de Compra","ARS",IF($A1466="Financiamiento Internacional",VLOOKUP($C1466,FinInt!$B$2:$Q$508,15,0),VLOOKUP($C1466,NoAmpOC!$B$2:$T$988,18,0)))</f>
        <v>USD</v>
      </c>
      <c r="G1466" s="5">
        <f>IF($A1466="Ordenes de Compra",VLOOKUP($C1466,Autogestión!$B$2:$H$5090,7,0),IF($A1466="Financiamiento Internacional",VLOOKUP($C1466,FinInt!$B$2:$Q$1308,16,0),VLOOKUP($C1466,NoAmpOC!$B$2:$T$988,19,0)))</f>
        <v>304400</v>
      </c>
      <c r="H1466" s="5">
        <f t="shared" si="66"/>
        <v>30440000</v>
      </c>
      <c r="I1466" s="26" t="str">
        <f>IF($A1466="Ordenes de Compra",VLOOKUP($C1466,Autogestión!$B$2:$J$5090,9,0),IF($A1466="Financiamiento Internacional",VLOOKUP($C1466,FinInt!$B$2:$G$1555,6,0),"Legitimo Abono"))</f>
        <v>Legitimo Abono</v>
      </c>
      <c r="J1466" s="1" t="str">
        <f>IF($A1466="Ordenes de Compra",VLOOKUP($C1466,Autogestión!$B$2:$R$5090,17,0),IF($A1466="Financiamiento Internacional",VLOOKUP($C1466,FinInt!$B$2:$O$1508,14,0),VLOOKUP($C1466,NoAmpOC!$B$2:$R$988,17,0)))</f>
        <v>Aerolineas Argentinas</v>
      </c>
      <c r="K1466" s="7" t="str">
        <f>DetalleExp!AP1466</f>
        <v>JPSAULLE</v>
      </c>
      <c r="L1466" s="7" t="str">
        <f>DetalleExp!AQ1466</f>
        <v>CL - Coordinación de logística</v>
      </c>
      <c r="M1466" s="7" t="str">
        <f>DetalleExp!AR1466</f>
        <v>SAS#MS - Secretaría de acceso a la salud</v>
      </c>
      <c r="N1466" s="7">
        <f>DetalleExp!AS1466</f>
        <v>44344</v>
      </c>
      <c r="O1466" s="27">
        <f ca="1">ROUNDUP(TODAY()-N1466,0)</f>
        <v>11</v>
      </c>
      <c r="P1466" s="27">
        <f ca="1">ROUNDUP(TODAY()-B1466,0)</f>
        <v>13</v>
      </c>
      <c r="Q1466" s="1" t="str">
        <f>IFERROR(IF(A1466="Ordenes de Compra",VLOOKUP($E1466,'Ordenes de Compra'!$A$2:$E$1712,5,0),"Sin OC"),"Sin dato")</f>
        <v>Sin OC</v>
      </c>
      <c r="R1466" s="28" t="str">
        <f>IFERROR(IF(A1466="Ordenes de Compra",VLOOKUP($I1466,'Ordenes de Compra'!$B$2:$E$1712,3,0),"Sin OC"),"Sin dato")</f>
        <v>Sin OC</v>
      </c>
      <c r="S1466" s="1" t="str">
        <f>VLOOKUP($U1466,'Tablas intermedias'!$C$1:$H$222,5,0)</f>
        <v>Programa</v>
      </c>
      <c r="T1466" s="29" t="str">
        <f t="shared" si="67"/>
        <v>OK</v>
      </c>
      <c r="U1466" s="30" t="str">
        <f t="shared" si="68"/>
        <v>JPSAULLECL - Coordinación de logísticaSAS#MS - Secretaría de acceso a la salud</v>
      </c>
      <c r="V1466" s="1" t="str">
        <f>VLOOKUP(U1466,'Tablas intermedias'!$C$1:$H$222,6,0)</f>
        <v>Si</v>
      </c>
      <c r="W1466" s="1" t="str">
        <f ca="1">IF(O1466&lt;30,"menos de 30 días","más de 30 días")</f>
        <v>menos de 30 días</v>
      </c>
    </row>
    <row r="1467" spans="1:23" ht="14.25" hidden="1" thickTop="1" thickBot="1" x14ac:dyDescent="0.25">
      <c r="A1467" s="17" t="str">
        <f>IF(DetalleExp!H1467='Tablas intermedias'!$A$2,"Ordenes de Compra",IF(DetalleExp!H1467='Tablas intermedias'!$A$3,"Financiamiento Internacional","Legítimo Abono"))</f>
        <v>Legítimo Abono</v>
      </c>
      <c r="B1467" s="7">
        <f>DetalleExp!E1467</f>
        <v>44342</v>
      </c>
      <c r="C1467" s="1" t="str">
        <f>DetalleExp!A1467</f>
        <v>EX-2021-47036737-APN-DD#MS</v>
      </c>
      <c r="D1467" s="1" t="str">
        <f>IF(A1467="Ordenes de Compra",VLOOKUP(C1467,Autogestión!$B$2:$D$5090,3,0),IF(A1467="Legítimo Abono",VLOOKUP(C1467,NoAmpOC!$B$2:$H$988,7,0),"Factura"))</f>
        <v>Factura B</v>
      </c>
      <c r="E1467" s="26" t="str">
        <f>IF(A1467="Ordenes de Compra",VLOOKUP($C1467,Autogestión!$B$2:$G$5090,6,0),IF(A1467="Financiamiento Internacional",VLOOKUP($C1467,FinInt!$B$2:$G$508,6,0),"Legítimo Abono"))</f>
        <v>Legítimo Abono</v>
      </c>
      <c r="F1467" s="26" t="str">
        <f>IF($A1467="Ordenes de Compra","ARS",IF($A1467="Financiamiento Internacional",VLOOKUP($C1467,FinInt!$B$2:$Q$508,15,0),VLOOKUP($C1467,NoAmpOC!$B$2:$T$988,18,0)))</f>
        <v>ARS</v>
      </c>
      <c r="G1467" s="5">
        <f>IF($A1467="Ordenes de Compra",VLOOKUP($C1467,Autogestión!$B$2:$H$5090,7,0),IF($A1467="Financiamiento Internacional",VLOOKUP($C1467,FinInt!$B$2:$Q$1308,16,0),VLOOKUP($C1467,NoAmpOC!$B$2:$T$988,19,0)))</f>
        <v>20290</v>
      </c>
      <c r="H1467" s="5">
        <f t="shared" si="66"/>
        <v>20290</v>
      </c>
      <c r="I1467" s="26" t="str">
        <f>IF($A1467="Ordenes de Compra",VLOOKUP($C1467,Autogestión!$B$2:$J$5090,9,0),IF($A1467="Financiamiento Internacional",VLOOKUP($C1467,FinInt!$B$2:$G$1555,6,0),"Legitimo Abono"))</f>
        <v>Legitimo Abono</v>
      </c>
      <c r="J1467" s="1" t="str">
        <f>IF($A1467="Ordenes de Compra",VLOOKUP($C1467,Autogestión!$B$2:$R$5090,17,0),IF($A1467="Financiamiento Internacional",VLOOKUP($C1467,FinInt!$B$2:$O$1508,14,0),VLOOKUP($C1467,NoAmpOC!$B$2:$R$988,17,0)))</f>
        <v>Casal Fabián Horacio</v>
      </c>
      <c r="K1467" s="7" t="str">
        <f>DetalleExp!AP1467</f>
        <v>YMORICHETTI</v>
      </c>
      <c r="L1467" s="7" t="str">
        <f>DetalleExp!AQ1467</f>
        <v>VIATICOS - Trámites de viáticos</v>
      </c>
      <c r="M1467" s="7" t="str">
        <f>DetalleExp!AR1467</f>
        <v>SSGSEI#MS - Subsecretaria de gestión de servicios e institutos</v>
      </c>
      <c r="N1467" s="7">
        <f>DetalleExp!AS1467</f>
        <v>44350</v>
      </c>
      <c r="O1467" s="27">
        <f ca="1">ROUNDUP(TODAY()-N1467,0)</f>
        <v>5</v>
      </c>
      <c r="P1467" s="27">
        <f ca="1">ROUNDUP(TODAY()-B1467,0)</f>
        <v>13</v>
      </c>
      <c r="Q1467" s="1" t="str">
        <f>IFERROR(IF(A1467="Ordenes de Compra",VLOOKUP($E1467,'Ordenes de Compra'!$A$2:$E$1712,5,0),"Sin OC"),"Sin dato")</f>
        <v>Sin OC</v>
      </c>
      <c r="R1467" s="28" t="str">
        <f>IFERROR(IF(A1467="Ordenes de Compra",VLOOKUP($I1467,'Ordenes de Compra'!$B$2:$E$1712,3,0),"Sin OC"),"Sin dato")</f>
        <v>Sin OC</v>
      </c>
      <c r="S1467" s="1" t="str">
        <f>VLOOKUP($U1467,'Tablas intermedias'!$C$1:$H$222,5,0)</f>
        <v>Programa</v>
      </c>
      <c r="T1467" s="29" t="str">
        <f t="shared" si="67"/>
        <v>OK</v>
      </c>
      <c r="U1467" s="30" t="str">
        <f t="shared" si="68"/>
        <v>YMORICHETTIVIATICOS - Trámites de viáticosSSGSEI#MS - Subsecretaria de gestión de servicios e institutos</v>
      </c>
      <c r="V1467" s="1" t="str">
        <f>VLOOKUP(U1467,'Tablas intermedias'!$C$1:$H$222,6,0)</f>
        <v>Si</v>
      </c>
      <c r="W1467" s="1" t="str">
        <f ca="1">IF(O1467&lt;30,"menos de 30 días","más de 30 días")</f>
        <v>menos de 30 días</v>
      </c>
    </row>
    <row r="1468" spans="1:23" ht="14.25" hidden="1" thickTop="1" thickBot="1" x14ac:dyDescent="0.25">
      <c r="A1468" s="17" t="str">
        <f>IF(DetalleExp!H1468='Tablas intermedias'!$A$2,"Ordenes de Compra",IF(DetalleExp!H1468='Tablas intermedias'!$A$3,"Financiamiento Internacional","Legítimo Abono"))</f>
        <v>Legítimo Abono</v>
      </c>
      <c r="B1468" s="7">
        <f>DetalleExp!E1468</f>
        <v>44342</v>
      </c>
      <c r="C1468" s="1" t="str">
        <f>DetalleExp!A1468</f>
        <v>EX-2021-47040503-APN-DD#MS</v>
      </c>
      <c r="D1468" s="1" t="str">
        <f>IF(A1468="Ordenes de Compra",VLOOKUP(C1468,Autogestión!$B$2:$D$5090,3,0),IF(A1468="Legítimo Abono",VLOOKUP(C1468,NoAmpOC!$B$2:$H$988,7,0),"Factura"))</f>
        <v>Factura B</v>
      </c>
      <c r="E1468" s="26" t="str">
        <f>IF(A1468="Ordenes de Compra",VLOOKUP($C1468,Autogestión!$B$2:$G$5090,6,0),IF(A1468="Financiamiento Internacional",VLOOKUP($C1468,FinInt!$B$2:$G$508,6,0),"Legítimo Abono"))</f>
        <v>Legítimo Abono</v>
      </c>
      <c r="F1468" s="26" t="str">
        <f>IF($A1468="Ordenes de Compra","ARS",IF($A1468="Financiamiento Internacional",VLOOKUP($C1468,FinInt!$B$2:$Q$508,15,0),VLOOKUP($C1468,NoAmpOC!$B$2:$T$988,18,0)))</f>
        <v>ARS</v>
      </c>
      <c r="G1468" s="5">
        <f>IF($A1468="Ordenes de Compra",VLOOKUP($C1468,Autogestión!$B$2:$H$5090,7,0),IF($A1468="Financiamiento Internacional",VLOOKUP($C1468,FinInt!$B$2:$Q$1308,16,0),VLOOKUP($C1468,NoAmpOC!$B$2:$T$988,19,0)))</f>
        <v>20290</v>
      </c>
      <c r="H1468" s="5">
        <f t="shared" si="66"/>
        <v>20290</v>
      </c>
      <c r="I1468" s="26" t="str">
        <f>IF($A1468="Ordenes de Compra",VLOOKUP($C1468,Autogestión!$B$2:$J$5090,9,0),IF($A1468="Financiamiento Internacional",VLOOKUP($C1468,FinInt!$B$2:$G$1555,6,0),"Legitimo Abono"))</f>
        <v>Legitimo Abono</v>
      </c>
      <c r="J1468" s="1" t="str">
        <f>IF($A1468="Ordenes de Compra",VLOOKUP($C1468,Autogestión!$B$2:$R$5090,17,0),IF($A1468="Financiamiento Internacional",VLOOKUP($C1468,FinInt!$B$2:$O$1508,14,0),VLOOKUP($C1468,NoAmpOC!$B$2:$R$988,17,0)))</f>
        <v>Casal Fabián Horacio</v>
      </c>
      <c r="K1468" s="7" t="str">
        <f>DetalleExp!AP1468</f>
        <v>YMORICHETTI</v>
      </c>
      <c r="L1468" s="7" t="str">
        <f>DetalleExp!AQ1468</f>
        <v>VIATICOS - Trámites de viáticos</v>
      </c>
      <c r="M1468" s="7" t="str">
        <f>DetalleExp!AR1468</f>
        <v>SSGSEI#MS - Subsecretaria de gestión de servicios e institutos</v>
      </c>
      <c r="N1468" s="7">
        <f>DetalleExp!AS1468</f>
        <v>44350</v>
      </c>
      <c r="O1468" s="27">
        <f ca="1">ROUNDUP(TODAY()-N1468,0)</f>
        <v>5</v>
      </c>
      <c r="P1468" s="27">
        <f ca="1">ROUNDUP(TODAY()-B1468,0)</f>
        <v>13</v>
      </c>
      <c r="Q1468" s="1" t="str">
        <f>IFERROR(IF(A1468="Ordenes de Compra",VLOOKUP($E1468,'Ordenes de Compra'!$A$2:$E$1712,5,0),"Sin OC"),"Sin dato")</f>
        <v>Sin OC</v>
      </c>
      <c r="R1468" s="28" t="str">
        <f>IFERROR(IF(A1468="Ordenes de Compra",VLOOKUP($I1468,'Ordenes de Compra'!$B$2:$E$1712,3,0),"Sin OC"),"Sin dato")</f>
        <v>Sin OC</v>
      </c>
      <c r="S1468" s="1" t="str">
        <f>VLOOKUP($U1468,'Tablas intermedias'!$C$1:$H$222,5,0)</f>
        <v>Programa</v>
      </c>
      <c r="T1468" s="29" t="str">
        <f t="shared" si="67"/>
        <v>OK</v>
      </c>
      <c r="U1468" s="30" t="str">
        <f t="shared" si="68"/>
        <v>YMORICHETTIVIATICOS - Trámites de viáticosSSGSEI#MS - Subsecretaria de gestión de servicios e institutos</v>
      </c>
      <c r="V1468" s="1" t="str">
        <f>VLOOKUP(U1468,'Tablas intermedias'!$C$1:$H$222,6,0)</f>
        <v>Si</v>
      </c>
      <c r="W1468" s="1" t="str">
        <f ca="1">IF(O1468&lt;30,"menos de 30 días","más de 30 días")</f>
        <v>menos de 30 días</v>
      </c>
    </row>
    <row r="1469" spans="1:23" ht="14.25" hidden="1" thickTop="1" thickBot="1" x14ac:dyDescent="0.25">
      <c r="A1469" s="17" t="str">
        <f>IF(DetalleExp!H1469='Tablas intermedias'!$A$2,"Ordenes de Compra",IF(DetalleExp!H1469='Tablas intermedias'!$A$3,"Financiamiento Internacional","Legítimo Abono"))</f>
        <v>Legítimo Abono</v>
      </c>
      <c r="B1469" s="7">
        <f>DetalleExp!E1469</f>
        <v>44342</v>
      </c>
      <c r="C1469" s="1" t="str">
        <f>DetalleExp!A1469</f>
        <v>EX-2021-47043929-APN-DD#MS</v>
      </c>
      <c r="D1469" s="1" t="str">
        <f>IF(A1469="Ordenes de Compra",VLOOKUP(C1469,Autogestión!$B$2:$D$5090,3,0),IF(A1469="Legítimo Abono",VLOOKUP(C1469,NoAmpOC!$B$2:$H$988,7,0),"Factura"))</f>
        <v>Factura B</v>
      </c>
      <c r="E1469" s="26" t="str">
        <f>IF(A1469="Ordenes de Compra",VLOOKUP($C1469,Autogestión!$B$2:$G$5090,6,0),IF(A1469="Financiamiento Internacional",VLOOKUP($C1469,FinInt!$B$2:$G$508,6,0),"Legítimo Abono"))</f>
        <v>Legítimo Abono</v>
      </c>
      <c r="F1469" s="26" t="str">
        <f>IF($A1469="Ordenes de Compra","ARS",IF($A1469="Financiamiento Internacional",VLOOKUP($C1469,FinInt!$B$2:$Q$508,15,0),VLOOKUP($C1469,NoAmpOC!$B$2:$T$988,18,0)))</f>
        <v>ARS</v>
      </c>
      <c r="G1469" s="5">
        <f>IF($A1469="Ordenes de Compra",VLOOKUP($C1469,Autogestión!$B$2:$H$5090,7,0),IF($A1469="Financiamiento Internacional",VLOOKUP($C1469,FinInt!$B$2:$Q$1308,16,0),VLOOKUP($C1469,NoAmpOC!$B$2:$T$988,19,0)))</f>
        <v>20290</v>
      </c>
      <c r="H1469" s="5">
        <f t="shared" si="66"/>
        <v>20290</v>
      </c>
      <c r="I1469" s="26" t="str">
        <f>IF($A1469="Ordenes de Compra",VLOOKUP($C1469,Autogestión!$B$2:$J$5090,9,0),IF($A1469="Financiamiento Internacional",VLOOKUP($C1469,FinInt!$B$2:$G$1555,6,0),"Legitimo Abono"))</f>
        <v>Legitimo Abono</v>
      </c>
      <c r="J1469" s="1" t="str">
        <f>IF($A1469="Ordenes de Compra",VLOOKUP($C1469,Autogestión!$B$2:$R$5090,17,0),IF($A1469="Financiamiento Internacional",VLOOKUP($C1469,FinInt!$B$2:$O$1508,14,0),VLOOKUP($C1469,NoAmpOC!$B$2:$R$988,17,0)))</f>
        <v>Casal Fabián Horacio</v>
      </c>
      <c r="K1469" s="7" t="str">
        <f>DetalleExp!AP1469</f>
        <v>YMORICHETTI</v>
      </c>
      <c r="L1469" s="7" t="str">
        <f>DetalleExp!AQ1469</f>
        <v>VIATICOS - Trámites de viáticos</v>
      </c>
      <c r="M1469" s="7" t="str">
        <f>DetalleExp!AR1469</f>
        <v>SSGSEI#MS - Subsecretaria de gestión de servicios e institutos</v>
      </c>
      <c r="N1469" s="7">
        <f>DetalleExp!AS1469</f>
        <v>44350</v>
      </c>
      <c r="O1469" s="27">
        <f ca="1">ROUNDUP(TODAY()-N1469,0)</f>
        <v>5</v>
      </c>
      <c r="P1469" s="27">
        <f ca="1">ROUNDUP(TODAY()-B1469,0)</f>
        <v>13</v>
      </c>
      <c r="Q1469" s="1" t="str">
        <f>IFERROR(IF(A1469="Ordenes de Compra",VLOOKUP($E1469,'Ordenes de Compra'!$A$2:$E$1712,5,0),"Sin OC"),"Sin dato")</f>
        <v>Sin OC</v>
      </c>
      <c r="R1469" s="28" t="str">
        <f>IFERROR(IF(A1469="Ordenes de Compra",VLOOKUP($I1469,'Ordenes de Compra'!$B$2:$E$1712,3,0),"Sin OC"),"Sin dato")</f>
        <v>Sin OC</v>
      </c>
      <c r="S1469" s="1" t="str">
        <f>VLOOKUP($U1469,'Tablas intermedias'!$C$1:$H$222,5,0)</f>
        <v>Programa</v>
      </c>
      <c r="T1469" s="29" t="str">
        <f t="shared" si="67"/>
        <v>OK</v>
      </c>
      <c r="U1469" s="30" t="str">
        <f t="shared" si="68"/>
        <v>YMORICHETTIVIATICOS - Trámites de viáticosSSGSEI#MS - Subsecretaria de gestión de servicios e institutos</v>
      </c>
      <c r="V1469" s="1" t="str">
        <f>VLOOKUP(U1469,'Tablas intermedias'!$C$1:$H$222,6,0)</f>
        <v>Si</v>
      </c>
      <c r="W1469" s="1" t="str">
        <f ca="1">IF(O1469&lt;30,"menos de 30 días","más de 30 días")</f>
        <v>menos de 30 días</v>
      </c>
    </row>
    <row r="1470" spans="1:23" ht="14.25" hidden="1" thickTop="1" thickBot="1" x14ac:dyDescent="0.25">
      <c r="A1470" s="17" t="str">
        <f>IF(DetalleExp!H1470='Tablas intermedias'!$A$2,"Ordenes de Compra",IF(DetalleExp!H1470='Tablas intermedias'!$A$3,"Financiamiento Internacional","Legítimo Abono"))</f>
        <v>Legítimo Abono</v>
      </c>
      <c r="B1470" s="7">
        <f>DetalleExp!E1470</f>
        <v>44342</v>
      </c>
      <c r="C1470" s="1" t="str">
        <f>DetalleExp!A1470</f>
        <v>EX-2021-47047126-APN-DD#MS</v>
      </c>
      <c r="D1470" s="1" t="str">
        <f>IF(A1470="Ordenes de Compra",VLOOKUP(C1470,Autogestión!$B$2:$D$5090,3,0),IF(A1470="Legítimo Abono",VLOOKUP(C1470,NoAmpOC!$B$2:$H$988,7,0),"Factura"))</f>
        <v>Factura B</v>
      </c>
      <c r="E1470" s="26" t="str">
        <f>IF(A1470="Ordenes de Compra",VLOOKUP($C1470,Autogestión!$B$2:$G$5090,6,0),IF(A1470="Financiamiento Internacional",VLOOKUP($C1470,FinInt!$B$2:$G$508,6,0),"Legítimo Abono"))</f>
        <v>Legítimo Abono</v>
      </c>
      <c r="F1470" s="26" t="str">
        <f>IF($A1470="Ordenes de Compra","ARS",IF($A1470="Financiamiento Internacional",VLOOKUP($C1470,FinInt!$B$2:$Q$508,15,0),VLOOKUP($C1470,NoAmpOC!$B$2:$T$988,18,0)))</f>
        <v>ARS</v>
      </c>
      <c r="G1470" s="5">
        <f>IF($A1470="Ordenes de Compra",VLOOKUP($C1470,Autogestión!$B$2:$H$5090,7,0),IF($A1470="Financiamiento Internacional",VLOOKUP($C1470,FinInt!$B$2:$Q$1308,16,0),VLOOKUP($C1470,NoAmpOC!$B$2:$T$988,19,0)))</f>
        <v>20290</v>
      </c>
      <c r="H1470" s="5">
        <f t="shared" si="66"/>
        <v>20290</v>
      </c>
      <c r="I1470" s="26" t="str">
        <f>IF($A1470="Ordenes de Compra",VLOOKUP($C1470,Autogestión!$B$2:$J$5090,9,0),IF($A1470="Financiamiento Internacional",VLOOKUP($C1470,FinInt!$B$2:$G$1555,6,0),"Legitimo Abono"))</f>
        <v>Legitimo Abono</v>
      </c>
      <c r="J1470" s="1" t="str">
        <f>IF($A1470="Ordenes de Compra",VLOOKUP($C1470,Autogestión!$B$2:$R$5090,17,0),IF($A1470="Financiamiento Internacional",VLOOKUP($C1470,FinInt!$B$2:$O$1508,14,0),VLOOKUP($C1470,NoAmpOC!$B$2:$R$988,17,0)))</f>
        <v>Casal Fabián Horacio</v>
      </c>
      <c r="K1470" s="7" t="str">
        <f>DetalleExp!AP1470</f>
        <v>YMORICHETTI</v>
      </c>
      <c r="L1470" s="7" t="str">
        <f>DetalleExp!AQ1470</f>
        <v>VIATICOS - Trámites de viáticos</v>
      </c>
      <c r="M1470" s="7" t="str">
        <f>DetalleExp!AR1470</f>
        <v>SSGSEI#MS - Subsecretaria de gestión de servicios e institutos</v>
      </c>
      <c r="N1470" s="7">
        <f>DetalleExp!AS1470</f>
        <v>44350</v>
      </c>
      <c r="O1470" s="27">
        <f ca="1">ROUNDUP(TODAY()-N1470,0)</f>
        <v>5</v>
      </c>
      <c r="P1470" s="27">
        <f ca="1">ROUNDUP(TODAY()-B1470,0)</f>
        <v>13</v>
      </c>
      <c r="Q1470" s="1" t="str">
        <f>IFERROR(IF(A1470="Ordenes de Compra",VLOOKUP($E1470,'Ordenes de Compra'!$A$2:$E$1712,5,0),"Sin OC"),"Sin dato")</f>
        <v>Sin OC</v>
      </c>
      <c r="R1470" s="28" t="str">
        <f>IFERROR(IF(A1470="Ordenes de Compra",VLOOKUP($I1470,'Ordenes de Compra'!$B$2:$E$1712,3,0),"Sin OC"),"Sin dato")</f>
        <v>Sin OC</v>
      </c>
      <c r="S1470" s="1" t="str">
        <f>VLOOKUP($U1470,'Tablas intermedias'!$C$1:$H$222,5,0)</f>
        <v>Programa</v>
      </c>
      <c r="T1470" s="29" t="str">
        <f t="shared" si="67"/>
        <v>OK</v>
      </c>
      <c r="U1470" s="30" t="str">
        <f t="shared" si="68"/>
        <v>YMORICHETTIVIATICOS - Trámites de viáticosSSGSEI#MS - Subsecretaria de gestión de servicios e institutos</v>
      </c>
      <c r="V1470" s="1" t="str">
        <f>VLOOKUP(U1470,'Tablas intermedias'!$C$1:$H$222,6,0)</f>
        <v>Si</v>
      </c>
      <c r="W1470" s="1" t="str">
        <f ca="1">IF(O1470&lt;30,"menos de 30 días","más de 30 días")</f>
        <v>menos de 30 días</v>
      </c>
    </row>
    <row r="1471" spans="1:23" ht="14.25" hidden="1" thickTop="1" thickBot="1" x14ac:dyDescent="0.25">
      <c r="A1471" s="17" t="str">
        <f>IF(DetalleExp!H1471='Tablas intermedias'!$A$2,"Ordenes de Compra",IF(DetalleExp!H1471='Tablas intermedias'!$A$3,"Financiamiento Internacional","Legítimo Abono"))</f>
        <v>Legítimo Abono</v>
      </c>
      <c r="B1471" s="7">
        <f>DetalleExp!E1471</f>
        <v>44342</v>
      </c>
      <c r="C1471" s="1" t="str">
        <f>DetalleExp!A1471</f>
        <v>EX-2021-47048881-APN-DD#MS</v>
      </c>
      <c r="D1471" s="1" t="str">
        <f>IF(A1471="Ordenes de Compra",VLOOKUP(C1471,Autogestión!$B$2:$D$5090,3,0),IF(A1471="Legítimo Abono",VLOOKUP(C1471,NoAmpOC!$B$2:$H$988,7,0),"Factura"))</f>
        <v>Factura B</v>
      </c>
      <c r="E1471" s="26" t="str">
        <f>IF(A1471="Ordenes de Compra",VLOOKUP($C1471,Autogestión!$B$2:$G$5090,6,0),IF(A1471="Financiamiento Internacional",VLOOKUP($C1471,FinInt!$B$2:$G$508,6,0),"Legítimo Abono"))</f>
        <v>Legítimo Abono</v>
      </c>
      <c r="F1471" s="26" t="str">
        <f>IF($A1471="Ordenes de Compra","ARS",IF($A1471="Financiamiento Internacional",VLOOKUP($C1471,FinInt!$B$2:$Q$508,15,0),VLOOKUP($C1471,NoAmpOC!$B$2:$T$988,18,0)))</f>
        <v>ARS</v>
      </c>
      <c r="G1471" s="5">
        <f>IF($A1471="Ordenes de Compra",VLOOKUP($C1471,Autogestión!$B$2:$H$5090,7,0),IF($A1471="Financiamiento Internacional",VLOOKUP($C1471,FinInt!$B$2:$Q$1308,16,0),VLOOKUP($C1471,NoAmpOC!$B$2:$T$988,19,0)))</f>
        <v>20290</v>
      </c>
      <c r="H1471" s="5">
        <f t="shared" si="66"/>
        <v>20290</v>
      </c>
      <c r="I1471" s="26" t="str">
        <f>IF($A1471="Ordenes de Compra",VLOOKUP($C1471,Autogestión!$B$2:$J$5090,9,0),IF($A1471="Financiamiento Internacional",VLOOKUP($C1471,FinInt!$B$2:$G$1555,6,0),"Legitimo Abono"))</f>
        <v>Legitimo Abono</v>
      </c>
      <c r="J1471" s="1" t="str">
        <f>IF($A1471="Ordenes de Compra",VLOOKUP($C1471,Autogestión!$B$2:$R$5090,17,0),IF($A1471="Financiamiento Internacional",VLOOKUP($C1471,FinInt!$B$2:$O$1508,14,0),VLOOKUP($C1471,NoAmpOC!$B$2:$R$988,17,0)))</f>
        <v>Casal Fabián Horacio</v>
      </c>
      <c r="K1471" s="7" t="str">
        <f>DetalleExp!AP1471</f>
        <v>YMORICHETTI</v>
      </c>
      <c r="L1471" s="7" t="str">
        <f>DetalleExp!AQ1471</f>
        <v>DESPACHO - Despacho</v>
      </c>
      <c r="M1471" s="7" t="str">
        <f>DetalleExp!AR1471</f>
        <v>SSGSEI#MS - Subsecretaria de gestión de servicios e institutos</v>
      </c>
      <c r="N1471" s="7">
        <f>DetalleExp!AS1471</f>
        <v>44350</v>
      </c>
      <c r="O1471" s="27">
        <f ca="1">ROUNDUP(TODAY()-N1471,0)</f>
        <v>5</v>
      </c>
      <c r="P1471" s="27">
        <f ca="1">ROUNDUP(TODAY()-B1471,0)</f>
        <v>13</v>
      </c>
      <c r="Q1471" s="1" t="str">
        <f>IFERROR(IF(A1471="Ordenes de Compra",VLOOKUP($E1471,'Ordenes de Compra'!$A$2:$E$1712,5,0),"Sin OC"),"Sin dato")</f>
        <v>Sin OC</v>
      </c>
      <c r="R1471" s="28" t="str">
        <f>IFERROR(IF(A1471="Ordenes de Compra",VLOOKUP($I1471,'Ordenes de Compra'!$B$2:$E$1712,3,0),"Sin OC"),"Sin dato")</f>
        <v>Sin OC</v>
      </c>
      <c r="S1471" s="1" t="str">
        <f>VLOOKUP($U1471,'Tablas intermedias'!$C$1:$H$222,5,0)</f>
        <v>Programa</v>
      </c>
      <c r="T1471" s="29" t="str">
        <f t="shared" si="67"/>
        <v>OK</v>
      </c>
      <c r="U1471" s="30" t="str">
        <f t="shared" si="68"/>
        <v>YMORICHETTIDESPACHO - DespachoSSGSEI#MS - Subsecretaria de gestión de servicios e institutos</v>
      </c>
      <c r="V1471" s="1" t="str">
        <f>VLOOKUP(U1471,'Tablas intermedias'!$C$1:$H$222,6,0)</f>
        <v>Si</v>
      </c>
      <c r="W1471" s="1" t="str">
        <f ca="1">IF(O1471&lt;30,"menos de 30 días","más de 30 días")</f>
        <v>menos de 30 días</v>
      </c>
    </row>
    <row r="1472" spans="1:23" ht="14.25" hidden="1" thickTop="1" thickBot="1" x14ac:dyDescent="0.25">
      <c r="A1472" s="17" t="str">
        <f>IF(DetalleExp!H1472='Tablas intermedias'!$A$2,"Ordenes de Compra",IF(DetalleExp!H1472='Tablas intermedias'!$A$3,"Financiamiento Internacional","Legítimo Abono"))</f>
        <v>Legítimo Abono</v>
      </c>
      <c r="B1472" s="7">
        <f>DetalleExp!E1472</f>
        <v>44342</v>
      </c>
      <c r="C1472" s="1" t="str">
        <f>DetalleExp!A1472</f>
        <v>EX-2021-47098732-APN-DD#MS</v>
      </c>
      <c r="D1472" s="1" t="str">
        <f>IF(A1472="Ordenes de Compra",VLOOKUP(C1472,Autogestión!$B$2:$D$5090,3,0),IF(A1472="Legítimo Abono",VLOOKUP(C1472,NoAmpOC!$B$2:$H$988,7,0),"Factura"))</f>
        <v>Factura B</v>
      </c>
      <c r="E1472" s="26" t="str">
        <f>IF(A1472="Ordenes de Compra",VLOOKUP($C1472,Autogestión!$B$2:$G$5090,6,0),IF(A1472="Financiamiento Internacional",VLOOKUP($C1472,FinInt!$B$2:$G$508,6,0),"Legítimo Abono"))</f>
        <v>Legítimo Abono</v>
      </c>
      <c r="F1472" s="26" t="str">
        <f>IF($A1472="Ordenes de Compra","ARS",IF($A1472="Financiamiento Internacional",VLOOKUP($C1472,FinInt!$B$2:$Q$508,15,0),VLOOKUP($C1472,NoAmpOC!$B$2:$T$988,18,0)))</f>
        <v>ARS</v>
      </c>
      <c r="G1472" s="5">
        <f>IF($A1472="Ordenes de Compra",VLOOKUP($C1472,Autogestión!$B$2:$H$5090,7,0),IF($A1472="Financiamiento Internacional",VLOOKUP($C1472,FinInt!$B$2:$Q$1308,16,0),VLOOKUP($C1472,NoAmpOC!$B$2:$T$988,19,0)))</f>
        <v>12090</v>
      </c>
      <c r="H1472" s="5">
        <f t="shared" si="66"/>
        <v>12090</v>
      </c>
      <c r="I1472" s="26" t="str">
        <f>IF($A1472="Ordenes de Compra",VLOOKUP($C1472,Autogestión!$B$2:$J$5090,9,0),IF($A1472="Financiamiento Internacional",VLOOKUP($C1472,FinInt!$B$2:$G$1555,6,0),"Legitimo Abono"))</f>
        <v>Legitimo Abono</v>
      </c>
      <c r="J1472" s="1" t="str">
        <f>IF($A1472="Ordenes de Compra",VLOOKUP($C1472,Autogestión!$B$2:$R$5090,17,0),IF($A1472="Financiamiento Internacional",VLOOKUP($C1472,FinInt!$B$2:$O$1508,14,0),VLOOKUP($C1472,NoAmpOC!$B$2:$R$988,17,0)))</f>
        <v>Casal Fabián Horacio</v>
      </c>
      <c r="K1472" s="7" t="str">
        <f>DetalleExp!AP1472</f>
        <v>YMORICHETTI</v>
      </c>
      <c r="L1472" s="7" t="str">
        <f>DetalleExp!AQ1472</f>
        <v>DESPACHO - Despacho</v>
      </c>
      <c r="M1472" s="7" t="str">
        <f>DetalleExp!AR1472</f>
        <v>SSGSEI#MS - Subsecretaria de gestión de servicios e institutos</v>
      </c>
      <c r="N1472" s="7">
        <f>DetalleExp!AS1472</f>
        <v>44350</v>
      </c>
      <c r="O1472" s="27">
        <f ca="1">ROUNDUP(TODAY()-N1472,0)</f>
        <v>5</v>
      </c>
      <c r="P1472" s="27">
        <f ca="1">ROUNDUP(TODAY()-B1472,0)</f>
        <v>13</v>
      </c>
      <c r="Q1472" s="1" t="str">
        <f>IFERROR(IF(A1472="Ordenes de Compra",VLOOKUP($E1472,'Ordenes de Compra'!$A$2:$E$1712,5,0),"Sin OC"),"Sin dato")</f>
        <v>Sin OC</v>
      </c>
      <c r="R1472" s="28" t="str">
        <f>IFERROR(IF(A1472="Ordenes de Compra",VLOOKUP($I1472,'Ordenes de Compra'!$B$2:$E$1712,3,0),"Sin OC"),"Sin dato")</f>
        <v>Sin OC</v>
      </c>
      <c r="S1472" s="1" t="str">
        <f>VLOOKUP($U1472,'Tablas intermedias'!$C$1:$H$222,5,0)</f>
        <v>Programa</v>
      </c>
      <c r="T1472" s="29" t="str">
        <f t="shared" si="67"/>
        <v>OK</v>
      </c>
      <c r="U1472" s="30" t="str">
        <f t="shared" si="68"/>
        <v>YMORICHETTIDESPACHO - DespachoSSGSEI#MS - Subsecretaria de gestión de servicios e institutos</v>
      </c>
      <c r="V1472" s="1" t="str">
        <f>VLOOKUP(U1472,'Tablas intermedias'!$C$1:$H$222,6,0)</f>
        <v>Si</v>
      </c>
      <c r="W1472" s="1" t="str">
        <f ca="1">IF(O1472&lt;30,"menos de 30 días","más de 30 días")</f>
        <v>menos de 30 días</v>
      </c>
    </row>
    <row r="1473" spans="1:23" ht="14.25" hidden="1" thickTop="1" thickBot="1" x14ac:dyDescent="0.25">
      <c r="A1473" s="17" t="str">
        <f>IF(DetalleExp!H1473='Tablas intermedias'!$A$2,"Ordenes de Compra",IF(DetalleExp!H1473='Tablas intermedias'!$A$3,"Financiamiento Internacional","Legítimo Abono"))</f>
        <v>Legítimo Abono</v>
      </c>
      <c r="B1473" s="7">
        <f>DetalleExp!E1473</f>
        <v>44342</v>
      </c>
      <c r="C1473" s="1" t="str">
        <f>DetalleExp!A1473</f>
        <v>EX-2021-47101513-APN-DD#MS</v>
      </c>
      <c r="D1473" s="1" t="str">
        <f>IF(A1473="Ordenes de Compra",VLOOKUP(C1473,Autogestión!$B$2:$D$5090,3,0),IF(A1473="Legítimo Abono",VLOOKUP(C1473,NoAmpOC!$B$2:$H$988,7,0),"Factura"))</f>
        <v>Factura B</v>
      </c>
      <c r="E1473" s="26" t="str">
        <f>IF(A1473="Ordenes de Compra",VLOOKUP($C1473,Autogestión!$B$2:$G$5090,6,0),IF(A1473="Financiamiento Internacional",VLOOKUP($C1473,FinInt!$B$2:$G$508,6,0),"Legítimo Abono"))</f>
        <v>Legítimo Abono</v>
      </c>
      <c r="F1473" s="26" t="str">
        <f>IF($A1473="Ordenes de Compra","ARS",IF($A1473="Financiamiento Internacional",VLOOKUP($C1473,FinInt!$B$2:$Q$508,15,0),VLOOKUP($C1473,NoAmpOC!$B$2:$T$988,18,0)))</f>
        <v>ARS</v>
      </c>
      <c r="G1473" s="5">
        <f>IF($A1473="Ordenes de Compra",VLOOKUP($C1473,Autogestión!$B$2:$H$5090,7,0),IF($A1473="Financiamiento Internacional",VLOOKUP($C1473,FinInt!$B$2:$Q$1308,16,0),VLOOKUP($C1473,NoAmpOC!$B$2:$T$988,19,0)))</f>
        <v>12090</v>
      </c>
      <c r="H1473" s="5">
        <f t="shared" si="66"/>
        <v>12090</v>
      </c>
      <c r="I1473" s="26" t="str">
        <f>IF($A1473="Ordenes de Compra",VLOOKUP($C1473,Autogestión!$B$2:$J$5090,9,0),IF($A1473="Financiamiento Internacional",VLOOKUP($C1473,FinInt!$B$2:$G$1555,6,0),"Legitimo Abono"))</f>
        <v>Legitimo Abono</v>
      </c>
      <c r="J1473" s="1" t="str">
        <f>IF($A1473="Ordenes de Compra",VLOOKUP($C1473,Autogestión!$B$2:$R$5090,17,0),IF($A1473="Financiamiento Internacional",VLOOKUP($C1473,FinInt!$B$2:$O$1508,14,0),VLOOKUP($C1473,NoAmpOC!$B$2:$R$988,17,0)))</f>
        <v>Casal Fabián Horacio</v>
      </c>
      <c r="K1473" s="7" t="str">
        <f>DetalleExp!AP1473</f>
        <v>YMORICHETTI</v>
      </c>
      <c r="L1473" s="7" t="str">
        <f>DetalleExp!AQ1473</f>
        <v>DESPACHO - Despacho</v>
      </c>
      <c r="M1473" s="7" t="str">
        <f>DetalleExp!AR1473</f>
        <v>SSGSEI#MS - Subsecretaria de gestión de servicios e institutos</v>
      </c>
      <c r="N1473" s="7">
        <f>DetalleExp!AS1473</f>
        <v>44350</v>
      </c>
      <c r="O1473" s="27">
        <f ca="1">ROUNDUP(TODAY()-N1473,0)</f>
        <v>5</v>
      </c>
      <c r="P1473" s="27">
        <f ca="1">ROUNDUP(TODAY()-B1473,0)</f>
        <v>13</v>
      </c>
      <c r="Q1473" s="1" t="str">
        <f>IFERROR(IF(A1473="Ordenes de Compra",VLOOKUP($E1473,'Ordenes de Compra'!$A$2:$E$1712,5,0),"Sin OC"),"Sin dato")</f>
        <v>Sin OC</v>
      </c>
      <c r="R1473" s="28" t="str">
        <f>IFERROR(IF(A1473="Ordenes de Compra",VLOOKUP($I1473,'Ordenes de Compra'!$B$2:$E$1712,3,0),"Sin OC"),"Sin dato")</f>
        <v>Sin OC</v>
      </c>
      <c r="S1473" s="1" t="str">
        <f>VLOOKUP($U1473,'Tablas intermedias'!$C$1:$H$222,5,0)</f>
        <v>Programa</v>
      </c>
      <c r="T1473" s="29" t="str">
        <f t="shared" si="67"/>
        <v>OK</v>
      </c>
      <c r="U1473" s="30" t="str">
        <f t="shared" si="68"/>
        <v>YMORICHETTIDESPACHO - DespachoSSGSEI#MS - Subsecretaria de gestión de servicios e institutos</v>
      </c>
      <c r="V1473" s="1" t="str">
        <f>VLOOKUP(U1473,'Tablas intermedias'!$C$1:$H$222,6,0)</f>
        <v>Si</v>
      </c>
      <c r="W1473" s="1" t="str">
        <f ca="1">IF(O1473&lt;30,"menos de 30 días","más de 30 días")</f>
        <v>menos de 30 días</v>
      </c>
    </row>
    <row r="1474" spans="1:23" ht="14.25" hidden="1" thickTop="1" thickBot="1" x14ac:dyDescent="0.25">
      <c r="A1474" s="17" t="str">
        <f>IF(DetalleExp!H1474='Tablas intermedias'!$A$2,"Ordenes de Compra",IF(DetalleExp!H1474='Tablas intermedias'!$A$3,"Financiamiento Internacional","Legítimo Abono"))</f>
        <v>Legítimo Abono</v>
      </c>
      <c r="B1474" s="7">
        <f>DetalleExp!E1474</f>
        <v>44342</v>
      </c>
      <c r="C1474" s="1" t="str">
        <f>DetalleExp!A1474</f>
        <v>EX-2021-47103886-APN-DD#MS</v>
      </c>
      <c r="D1474" s="1" t="str">
        <f>IF(A1474="Ordenes de Compra",VLOOKUP(C1474,Autogestión!$B$2:$D$5090,3,0),IF(A1474="Legítimo Abono",VLOOKUP(C1474,NoAmpOC!$B$2:$H$988,7,0),"Factura"))</f>
        <v>Factura B</v>
      </c>
      <c r="E1474" s="26" t="str">
        <f>IF(A1474="Ordenes de Compra",VLOOKUP($C1474,Autogestión!$B$2:$G$5090,6,0),IF(A1474="Financiamiento Internacional",VLOOKUP($C1474,FinInt!$B$2:$G$508,6,0),"Legítimo Abono"))</f>
        <v>Legítimo Abono</v>
      </c>
      <c r="F1474" s="26" t="str">
        <f>IF($A1474="Ordenes de Compra","ARS",IF($A1474="Financiamiento Internacional",VLOOKUP($C1474,FinInt!$B$2:$Q$508,15,0),VLOOKUP($C1474,NoAmpOC!$B$2:$T$988,18,0)))</f>
        <v>ARS</v>
      </c>
      <c r="G1474" s="5">
        <f>IF($A1474="Ordenes de Compra",VLOOKUP($C1474,Autogestión!$B$2:$H$5090,7,0),IF($A1474="Financiamiento Internacional",VLOOKUP($C1474,FinInt!$B$2:$Q$1308,16,0),VLOOKUP($C1474,NoAmpOC!$B$2:$T$988,19,0)))</f>
        <v>12090</v>
      </c>
      <c r="H1474" s="5">
        <f t="shared" si="66"/>
        <v>12090</v>
      </c>
      <c r="I1474" s="26" t="str">
        <f>IF($A1474="Ordenes de Compra",VLOOKUP($C1474,Autogestión!$B$2:$J$5090,9,0),IF($A1474="Financiamiento Internacional",VLOOKUP($C1474,FinInt!$B$2:$G$1555,6,0),"Legitimo Abono"))</f>
        <v>Legitimo Abono</v>
      </c>
      <c r="J1474" s="1" t="str">
        <f>IF($A1474="Ordenes de Compra",VLOOKUP($C1474,Autogestión!$B$2:$R$5090,17,0),IF($A1474="Financiamiento Internacional",VLOOKUP($C1474,FinInt!$B$2:$O$1508,14,0),VLOOKUP($C1474,NoAmpOC!$B$2:$R$988,17,0)))</f>
        <v>Casal Fabián Horacio</v>
      </c>
      <c r="K1474" s="7" t="str">
        <f>DetalleExp!AP1474</f>
        <v>YMORICHETTI</v>
      </c>
      <c r="L1474" s="7" t="str">
        <f>DetalleExp!AQ1474</f>
        <v>DESPACHO - Despacho</v>
      </c>
      <c r="M1474" s="7" t="str">
        <f>DetalleExp!AR1474</f>
        <v>SSGSEI#MS - Subsecretaria de gestión de servicios e institutos</v>
      </c>
      <c r="N1474" s="7">
        <f>DetalleExp!AS1474</f>
        <v>44350</v>
      </c>
      <c r="O1474" s="27">
        <f ca="1">ROUNDUP(TODAY()-N1474,0)</f>
        <v>5</v>
      </c>
      <c r="P1474" s="27">
        <f ca="1">ROUNDUP(TODAY()-B1474,0)</f>
        <v>13</v>
      </c>
      <c r="Q1474" s="1" t="str">
        <f>IFERROR(IF(A1474="Ordenes de Compra",VLOOKUP($E1474,'Ordenes de Compra'!$A$2:$E$1712,5,0),"Sin OC"),"Sin dato")</f>
        <v>Sin OC</v>
      </c>
      <c r="R1474" s="28" t="str">
        <f>IFERROR(IF(A1474="Ordenes de Compra",VLOOKUP($I1474,'Ordenes de Compra'!$B$2:$E$1712,3,0),"Sin OC"),"Sin dato")</f>
        <v>Sin OC</v>
      </c>
      <c r="S1474" s="1" t="str">
        <f>VLOOKUP($U1474,'Tablas intermedias'!$C$1:$H$222,5,0)</f>
        <v>Programa</v>
      </c>
      <c r="T1474" s="29" t="str">
        <f t="shared" si="67"/>
        <v>OK</v>
      </c>
      <c r="U1474" s="30" t="str">
        <f t="shared" si="68"/>
        <v>YMORICHETTIDESPACHO - DespachoSSGSEI#MS - Subsecretaria de gestión de servicios e institutos</v>
      </c>
      <c r="V1474" s="1" t="str">
        <f>VLOOKUP(U1474,'Tablas intermedias'!$C$1:$H$222,6,0)</f>
        <v>Si</v>
      </c>
      <c r="W1474" s="1" t="str">
        <f ca="1">IF(O1474&lt;30,"menos de 30 días","más de 30 días")</f>
        <v>menos de 30 días</v>
      </c>
    </row>
    <row r="1475" spans="1:23" ht="14.25" hidden="1" thickTop="1" thickBot="1" x14ac:dyDescent="0.25">
      <c r="A1475" s="17" t="str">
        <f>IF(DetalleExp!H1475='Tablas intermedias'!$A$2,"Ordenes de Compra",IF(DetalleExp!H1475='Tablas intermedias'!$A$3,"Financiamiento Internacional","Legítimo Abono"))</f>
        <v>Legítimo Abono</v>
      </c>
      <c r="B1475" s="7">
        <f>DetalleExp!E1475</f>
        <v>44342</v>
      </c>
      <c r="C1475" s="1" t="str">
        <f>DetalleExp!A1475</f>
        <v>EX-2021-47106059-APN-DD#MS</v>
      </c>
      <c r="D1475" s="1" t="str">
        <f>IF(A1475="Ordenes de Compra",VLOOKUP(C1475,Autogestión!$B$2:$D$5090,3,0),IF(A1475="Legítimo Abono",VLOOKUP(C1475,NoAmpOC!$B$2:$H$988,7,0),"Factura"))</f>
        <v>Factura B</v>
      </c>
      <c r="E1475" s="26" t="str">
        <f>IF(A1475="Ordenes de Compra",VLOOKUP($C1475,Autogestión!$B$2:$G$5090,6,0),IF(A1475="Financiamiento Internacional",VLOOKUP($C1475,FinInt!$B$2:$G$508,6,0),"Legítimo Abono"))</f>
        <v>Legítimo Abono</v>
      </c>
      <c r="F1475" s="26" t="str">
        <f>IF($A1475="Ordenes de Compra","ARS",IF($A1475="Financiamiento Internacional",VLOOKUP($C1475,FinInt!$B$2:$Q$508,15,0),VLOOKUP($C1475,NoAmpOC!$B$2:$T$988,18,0)))</f>
        <v>ARS</v>
      </c>
      <c r="G1475" s="5">
        <f>IF($A1475="Ordenes de Compra",VLOOKUP($C1475,Autogestión!$B$2:$H$5090,7,0),IF($A1475="Financiamiento Internacional",VLOOKUP($C1475,FinInt!$B$2:$Q$1308,16,0),VLOOKUP($C1475,NoAmpOC!$B$2:$T$988,19,0)))</f>
        <v>12090</v>
      </c>
      <c r="H1475" s="5">
        <f t="shared" ref="H1475:H1538" si="69">IF(F1475="USD",G1475*$Z$1,IF(F1475="EUR",G1475*$AD$1,G1475))</f>
        <v>12090</v>
      </c>
      <c r="I1475" s="26" t="str">
        <f>IF($A1475="Ordenes de Compra",VLOOKUP($C1475,Autogestión!$B$2:$J$5090,9,0),IF($A1475="Financiamiento Internacional",VLOOKUP($C1475,FinInt!$B$2:$G$1555,6,0),"Legitimo Abono"))</f>
        <v>Legitimo Abono</v>
      </c>
      <c r="J1475" s="1" t="str">
        <f>IF($A1475="Ordenes de Compra",VLOOKUP($C1475,Autogestión!$B$2:$R$5090,17,0),IF($A1475="Financiamiento Internacional",VLOOKUP($C1475,FinInt!$B$2:$O$1508,14,0),VLOOKUP($C1475,NoAmpOC!$B$2:$R$988,17,0)))</f>
        <v>Casal Fabián Horacio</v>
      </c>
      <c r="K1475" s="7" t="str">
        <f>DetalleExp!AP1475</f>
        <v>YMORICHETTI</v>
      </c>
      <c r="L1475" s="7" t="str">
        <f>DetalleExp!AQ1475</f>
        <v>DESPACHO - Despacho</v>
      </c>
      <c r="M1475" s="7" t="str">
        <f>DetalleExp!AR1475</f>
        <v>SSGSEI#MS - Subsecretaria de gestión de servicios e institutos</v>
      </c>
      <c r="N1475" s="7">
        <f>DetalleExp!AS1475</f>
        <v>44350</v>
      </c>
      <c r="O1475" s="27">
        <f ca="1">ROUNDUP(TODAY()-N1475,0)</f>
        <v>5</v>
      </c>
      <c r="P1475" s="27">
        <f ca="1">ROUNDUP(TODAY()-B1475,0)</f>
        <v>13</v>
      </c>
      <c r="Q1475" s="1" t="str">
        <f>IFERROR(IF(A1475="Ordenes de Compra",VLOOKUP($E1475,'Ordenes de Compra'!$A$2:$E$1712,5,0),"Sin OC"),"Sin dato")</f>
        <v>Sin OC</v>
      </c>
      <c r="R1475" s="28" t="str">
        <f>IFERROR(IF(A1475="Ordenes de Compra",VLOOKUP($I1475,'Ordenes de Compra'!$B$2:$E$1712,3,0),"Sin OC"),"Sin dato")</f>
        <v>Sin OC</v>
      </c>
      <c r="S1475" s="1" t="str">
        <f>VLOOKUP($U1475,'Tablas intermedias'!$C$1:$H$222,5,0)</f>
        <v>Programa</v>
      </c>
      <c r="T1475" s="29" t="str">
        <f t="shared" ref="T1475:T1538" si="70">IF(AND(D1475="Factura",OR(G1475&gt;100000000,R1475=G1475)),"Ver","OK")</f>
        <v>OK</v>
      </c>
      <c r="U1475" s="30" t="str">
        <f t="shared" ref="U1475:U1538" si="71">K1475&amp;L1475&amp;M1475</f>
        <v>YMORICHETTIDESPACHO - DespachoSSGSEI#MS - Subsecretaria de gestión de servicios e institutos</v>
      </c>
      <c r="V1475" s="1" t="str">
        <f>VLOOKUP(U1475,'Tablas intermedias'!$C$1:$H$222,6,0)</f>
        <v>Si</v>
      </c>
      <c r="W1475" s="1" t="str">
        <f ca="1">IF(O1475&lt;30,"menos de 30 días","más de 30 días")</f>
        <v>menos de 30 días</v>
      </c>
    </row>
    <row r="1476" spans="1:23" ht="14.25" hidden="1" thickTop="1" thickBot="1" x14ac:dyDescent="0.25">
      <c r="A1476" s="17" t="str">
        <f>IF(DetalleExp!H1476='Tablas intermedias'!$A$2,"Ordenes de Compra",IF(DetalleExp!H1476='Tablas intermedias'!$A$3,"Financiamiento Internacional","Legítimo Abono"))</f>
        <v>Legítimo Abono</v>
      </c>
      <c r="B1476" s="7">
        <f>DetalleExp!E1476</f>
        <v>44342</v>
      </c>
      <c r="C1476" s="1" t="str">
        <f>DetalleExp!A1476</f>
        <v>EX-2021-47108082-APN-DD#MS</v>
      </c>
      <c r="D1476" s="1" t="str">
        <f>IF(A1476="Ordenes de Compra",VLOOKUP(C1476,Autogestión!$B$2:$D$5090,3,0),IF(A1476="Legítimo Abono",VLOOKUP(C1476,NoAmpOC!$B$2:$H$988,7,0),"Factura"))</f>
        <v>Factura B</v>
      </c>
      <c r="E1476" s="26" t="str">
        <f>IF(A1476="Ordenes de Compra",VLOOKUP($C1476,Autogestión!$B$2:$G$5090,6,0),IF(A1476="Financiamiento Internacional",VLOOKUP($C1476,FinInt!$B$2:$G$508,6,0),"Legítimo Abono"))</f>
        <v>Legítimo Abono</v>
      </c>
      <c r="F1476" s="26" t="str">
        <f>IF($A1476="Ordenes de Compra","ARS",IF($A1476="Financiamiento Internacional",VLOOKUP($C1476,FinInt!$B$2:$Q$508,15,0),VLOOKUP($C1476,NoAmpOC!$B$2:$T$988,18,0)))</f>
        <v>ARS</v>
      </c>
      <c r="G1476" s="5">
        <f>IF($A1476="Ordenes de Compra",VLOOKUP($C1476,Autogestión!$B$2:$H$5090,7,0),IF($A1476="Financiamiento Internacional",VLOOKUP($C1476,FinInt!$B$2:$Q$1308,16,0),VLOOKUP($C1476,NoAmpOC!$B$2:$T$988,19,0)))</f>
        <v>12090</v>
      </c>
      <c r="H1476" s="5">
        <f t="shared" si="69"/>
        <v>12090</v>
      </c>
      <c r="I1476" s="26" t="str">
        <f>IF($A1476="Ordenes de Compra",VLOOKUP($C1476,Autogestión!$B$2:$J$5090,9,0),IF($A1476="Financiamiento Internacional",VLOOKUP($C1476,FinInt!$B$2:$G$1555,6,0),"Legitimo Abono"))</f>
        <v>Legitimo Abono</v>
      </c>
      <c r="J1476" s="1" t="str">
        <f>IF($A1476="Ordenes de Compra",VLOOKUP($C1476,Autogestión!$B$2:$R$5090,17,0),IF($A1476="Financiamiento Internacional",VLOOKUP($C1476,FinInt!$B$2:$O$1508,14,0),VLOOKUP($C1476,NoAmpOC!$B$2:$R$988,17,0)))</f>
        <v>Casal Fabián Horacio</v>
      </c>
      <c r="K1476" s="7" t="str">
        <f>DetalleExp!AP1476</f>
        <v>YMORICHETTI</v>
      </c>
      <c r="L1476" s="7" t="str">
        <f>DetalleExp!AQ1476</f>
        <v>DESPACHO - Despacho</v>
      </c>
      <c r="M1476" s="7" t="str">
        <f>DetalleExp!AR1476</f>
        <v>SSGSEI#MS - Subsecretaria de gestión de servicios e institutos</v>
      </c>
      <c r="N1476" s="7">
        <f>DetalleExp!AS1476</f>
        <v>44350</v>
      </c>
      <c r="O1476" s="27">
        <f ca="1">ROUNDUP(TODAY()-N1476,0)</f>
        <v>5</v>
      </c>
      <c r="P1476" s="27">
        <f ca="1">ROUNDUP(TODAY()-B1476,0)</f>
        <v>13</v>
      </c>
      <c r="Q1476" s="1" t="str">
        <f>IFERROR(IF(A1476="Ordenes de Compra",VLOOKUP($E1476,'Ordenes de Compra'!$A$2:$E$1712,5,0),"Sin OC"),"Sin dato")</f>
        <v>Sin OC</v>
      </c>
      <c r="R1476" s="28" t="str">
        <f>IFERROR(IF(A1476="Ordenes de Compra",VLOOKUP($I1476,'Ordenes de Compra'!$B$2:$E$1712,3,0),"Sin OC"),"Sin dato")</f>
        <v>Sin OC</v>
      </c>
      <c r="S1476" s="1" t="str">
        <f>VLOOKUP($U1476,'Tablas intermedias'!$C$1:$H$222,5,0)</f>
        <v>Programa</v>
      </c>
      <c r="T1476" s="29" t="str">
        <f t="shared" si="70"/>
        <v>OK</v>
      </c>
      <c r="U1476" s="30" t="str">
        <f t="shared" si="71"/>
        <v>YMORICHETTIDESPACHO - DespachoSSGSEI#MS - Subsecretaria de gestión de servicios e institutos</v>
      </c>
      <c r="V1476" s="1" t="str">
        <f>VLOOKUP(U1476,'Tablas intermedias'!$C$1:$H$222,6,0)</f>
        <v>Si</v>
      </c>
      <c r="W1476" s="1" t="str">
        <f ca="1">IF(O1476&lt;30,"menos de 30 días","más de 30 días")</f>
        <v>menos de 30 días</v>
      </c>
    </row>
    <row r="1477" spans="1:23" ht="14.25" hidden="1" thickTop="1" thickBot="1" x14ac:dyDescent="0.25">
      <c r="A1477" s="17" t="str">
        <f>IF(DetalleExp!H1477='Tablas intermedias'!$A$2,"Ordenes de Compra",IF(DetalleExp!H1477='Tablas intermedias'!$A$3,"Financiamiento Internacional","Legítimo Abono"))</f>
        <v>Legítimo Abono</v>
      </c>
      <c r="B1477" s="7">
        <f>DetalleExp!E1477</f>
        <v>44342</v>
      </c>
      <c r="C1477" s="1" t="str">
        <f>DetalleExp!A1477</f>
        <v>EX-2021-47146847-APN-DD#MS</v>
      </c>
      <c r="D1477" s="1" t="str">
        <f>IF(A1477="Ordenes de Compra",VLOOKUP(C1477,Autogestión!$B$2:$D$5090,3,0),IF(A1477="Legítimo Abono",VLOOKUP(C1477,NoAmpOC!$B$2:$H$988,7,0),"Factura"))</f>
        <v>Factura B</v>
      </c>
      <c r="E1477" s="26" t="str">
        <f>IF(A1477="Ordenes de Compra",VLOOKUP($C1477,Autogestión!$B$2:$G$5090,6,0),IF(A1477="Financiamiento Internacional",VLOOKUP($C1477,FinInt!$B$2:$G$508,6,0),"Legítimo Abono"))</f>
        <v>Legítimo Abono</v>
      </c>
      <c r="F1477" s="26" t="str">
        <f>IF($A1477="Ordenes de Compra","ARS",IF($A1477="Financiamiento Internacional",VLOOKUP($C1477,FinInt!$B$2:$Q$508,15,0),VLOOKUP($C1477,NoAmpOC!$B$2:$T$988,18,0)))</f>
        <v>ARS</v>
      </c>
      <c r="G1477" s="5">
        <f>IF($A1477="Ordenes de Compra",VLOOKUP($C1477,Autogestión!$B$2:$H$5090,7,0),IF($A1477="Financiamiento Internacional",VLOOKUP($C1477,FinInt!$B$2:$Q$1308,16,0),VLOOKUP($C1477,NoAmpOC!$B$2:$T$988,19,0)))</f>
        <v>17877554.510000002</v>
      </c>
      <c r="H1477" s="5">
        <f t="shared" si="69"/>
        <v>17877554.510000002</v>
      </c>
      <c r="I1477" s="26" t="str">
        <f>IF($A1477="Ordenes de Compra",VLOOKUP($C1477,Autogestión!$B$2:$J$5090,9,0),IF($A1477="Financiamiento Internacional",VLOOKUP($C1477,FinInt!$B$2:$G$1555,6,0),"Legitimo Abono"))</f>
        <v>Legitimo Abono</v>
      </c>
      <c r="J1477" s="1" t="str">
        <f>IF($A1477="Ordenes de Compra",VLOOKUP($C1477,Autogestión!$B$2:$R$5090,17,0),IF($A1477="Financiamiento Internacional",VLOOKUP($C1477,FinInt!$B$2:$O$1508,14,0),VLOOKUP($C1477,NoAmpOC!$B$2:$R$988,17,0)))</f>
        <v>Takeda Argentina</v>
      </c>
      <c r="K1477" s="7" t="str">
        <f>DetalleExp!AP1477</f>
        <v>RUYVALDOVINOS</v>
      </c>
      <c r="L1477" s="7" t="str">
        <f>DetalleExp!AQ1477</f>
        <v>DESPACHO_DGA - Despacho - dirección general de administración</v>
      </c>
      <c r="M1477" s="7" t="str">
        <f>DetalleExp!AR1477</f>
        <v>DGA#MS - Dirección general de administración</v>
      </c>
      <c r="N1477" s="7">
        <f>DetalleExp!AS1477</f>
        <v>44348</v>
      </c>
      <c r="O1477" s="27">
        <f ca="1">ROUNDUP(TODAY()-N1477,0)</f>
        <v>7</v>
      </c>
      <c r="P1477" s="27">
        <f ca="1">ROUNDUP(TODAY()-B1477,0)</f>
        <v>13</v>
      </c>
      <c r="Q1477" s="1" t="str">
        <f>IFERROR(IF(A1477="Ordenes de Compra",VLOOKUP($E1477,'Ordenes de Compra'!$A$2:$E$1712,5,0),"Sin OC"),"Sin dato")</f>
        <v>Sin OC</v>
      </c>
      <c r="R1477" s="28" t="str">
        <f>IFERROR(IF(A1477="Ordenes de Compra",VLOOKUP($I1477,'Ordenes de Compra'!$B$2:$E$1712,3,0),"Sin OC"),"Sin dato")</f>
        <v>Sin OC</v>
      </c>
      <c r="S1477" s="1" t="str">
        <f>VLOOKUP($U1477,'Tablas intermedias'!$C$1:$H$222,5,0)</f>
        <v>DGA</v>
      </c>
      <c r="T1477" s="29" t="str">
        <f t="shared" si="70"/>
        <v>OK</v>
      </c>
      <c r="U1477" s="30" t="str">
        <f t="shared" si="71"/>
        <v>RUYVALDOVINOSDESPACHO_DGA - Despacho - dirección general de administraciónDGA#MS - Dirección general de administración</v>
      </c>
      <c r="V1477" s="1" t="str">
        <f>VLOOKUP(U1477,'Tablas intermedias'!$C$1:$H$222,6,0)</f>
        <v>Si</v>
      </c>
      <c r="W1477" s="1" t="str">
        <f ca="1">IF(O1477&lt;30,"menos de 30 días","más de 30 días")</f>
        <v>menos de 30 días</v>
      </c>
    </row>
    <row r="1478" spans="1:23" ht="14.25" hidden="1" thickTop="1" thickBot="1" x14ac:dyDescent="0.25">
      <c r="A1478" s="17" t="str">
        <f>IF(DetalleExp!H1478='Tablas intermedias'!$A$2,"Ordenes de Compra",IF(DetalleExp!H1478='Tablas intermedias'!$A$3,"Financiamiento Internacional","Legítimo Abono"))</f>
        <v>Legítimo Abono</v>
      </c>
      <c r="B1478" s="7">
        <f>DetalleExp!E1478</f>
        <v>44343</v>
      </c>
      <c r="C1478" s="1" t="str">
        <f>DetalleExp!A1478</f>
        <v>EX-2021-47197287-APN-DD#MS</v>
      </c>
      <c r="D1478" s="1" t="str">
        <f>IF(A1478="Ordenes de Compra",VLOOKUP(C1478,Autogestión!$B$2:$D$5090,3,0),IF(A1478="Legítimo Abono",VLOOKUP(C1478,NoAmpOC!$B$2:$H$988,7,0),"Factura"))</f>
        <v>Factura B</v>
      </c>
      <c r="E1478" s="26" t="str">
        <f>IF(A1478="Ordenes de Compra",VLOOKUP($C1478,Autogestión!$B$2:$G$5090,6,0),IF(A1478="Financiamiento Internacional",VLOOKUP($C1478,FinInt!$B$2:$G$508,6,0),"Legítimo Abono"))</f>
        <v>Legítimo Abono</v>
      </c>
      <c r="F1478" s="26" t="str">
        <f>IF($A1478="Ordenes de Compra","ARS",IF($A1478="Financiamiento Internacional",VLOOKUP($C1478,FinInt!$B$2:$Q$508,15,0),VLOOKUP($C1478,NoAmpOC!$B$2:$T$988,18,0)))</f>
        <v>ARS</v>
      </c>
      <c r="G1478" s="5">
        <f>IF($A1478="Ordenes de Compra",VLOOKUP($C1478,Autogestión!$B$2:$H$5090,7,0),IF($A1478="Financiamiento Internacional",VLOOKUP($C1478,FinInt!$B$2:$Q$1308,16,0),VLOOKUP($C1478,NoAmpOC!$B$2:$T$988,19,0)))</f>
        <v>15004</v>
      </c>
      <c r="H1478" s="5">
        <f t="shared" si="69"/>
        <v>15004</v>
      </c>
      <c r="I1478" s="26" t="str">
        <f>IF($A1478="Ordenes de Compra",VLOOKUP($C1478,Autogestión!$B$2:$J$5090,9,0),IF($A1478="Financiamiento Internacional",VLOOKUP($C1478,FinInt!$B$2:$G$1555,6,0),"Legitimo Abono"))</f>
        <v>Legitimo Abono</v>
      </c>
      <c r="J1478" s="1" t="str">
        <f>IF($A1478="Ordenes de Compra",VLOOKUP($C1478,Autogestión!$B$2:$R$5090,17,0),IF($A1478="Financiamiento Internacional",VLOOKUP($C1478,FinInt!$B$2:$O$1508,14,0),VLOOKUP($C1478,NoAmpOC!$B$2:$R$988,17,0)))</f>
        <v>ESUMI SRL</v>
      </c>
      <c r="K1478" s="7" t="str">
        <f>DetalleExp!AP1478</f>
        <v>DNHFYSF#MS-DESPACHO</v>
      </c>
      <c r="L1478" s="7" t="str">
        <f>DetalleExp!AQ1478</f>
        <v>DESPACHO - Despacho</v>
      </c>
      <c r="M1478" s="7" t="str">
        <f>DetalleExp!AR1478</f>
        <v>DNHFYSF#MS - Dirección nacional de habilitación, fiscalización y sanidad de fronteras</v>
      </c>
      <c r="N1478" s="7">
        <f>DetalleExp!AS1478</f>
        <v>44348</v>
      </c>
      <c r="O1478" s="27">
        <f ca="1">ROUNDUP(TODAY()-N1478,0)</f>
        <v>7</v>
      </c>
      <c r="P1478" s="27">
        <f ca="1">ROUNDUP(TODAY()-B1478,0)</f>
        <v>12</v>
      </c>
      <c r="Q1478" s="1" t="str">
        <f>IFERROR(IF(A1478="Ordenes de Compra",VLOOKUP($E1478,'Ordenes de Compra'!$A$2:$E$1712,5,0),"Sin OC"),"Sin dato")</f>
        <v>Sin OC</v>
      </c>
      <c r="R1478" s="28" t="str">
        <f>IFERROR(IF(A1478="Ordenes de Compra",VLOOKUP($I1478,'Ordenes de Compra'!$B$2:$E$1712,3,0),"Sin OC"),"Sin dato")</f>
        <v>Sin OC</v>
      </c>
      <c r="S1478" s="1" t="str">
        <f>VLOOKUP($U1478,'Tablas intermedias'!$C$1:$H$222,5,0)</f>
        <v>Programa</v>
      </c>
      <c r="T1478" s="29" t="str">
        <f t="shared" si="70"/>
        <v>OK</v>
      </c>
      <c r="U1478" s="30" t="str">
        <f t="shared" si="71"/>
        <v>DNHFYSF#MS-DESPACHODESPACHO - DespachoDNHFYSF#MS - Dirección nacional de habilitación, fiscalización y sanidad de fronteras</v>
      </c>
      <c r="V1478" s="1" t="str">
        <f>VLOOKUP(U1478,'Tablas intermedias'!$C$1:$H$222,6,0)</f>
        <v>Si</v>
      </c>
      <c r="W1478" s="1" t="str">
        <f ca="1">IF(O1478&lt;30,"menos de 30 días","más de 30 días")</f>
        <v>menos de 30 días</v>
      </c>
    </row>
    <row r="1479" spans="1:23" ht="14.25" hidden="1" thickTop="1" thickBot="1" x14ac:dyDescent="0.25">
      <c r="A1479" s="17" t="str">
        <f>IF(DetalleExp!H1479='Tablas intermedias'!$A$2,"Ordenes de Compra",IF(DetalleExp!H1479='Tablas intermedias'!$A$3,"Financiamiento Internacional","Legítimo Abono"))</f>
        <v>Legítimo Abono</v>
      </c>
      <c r="B1479" s="7">
        <f>DetalleExp!E1479</f>
        <v>44343</v>
      </c>
      <c r="C1479" s="1" t="str">
        <f>DetalleExp!A1479</f>
        <v>EX-2021-47200772-APN-DD#MS</v>
      </c>
      <c r="D1479" s="1" t="str">
        <f>IF(A1479="Ordenes de Compra",VLOOKUP(C1479,Autogestión!$B$2:$D$5090,3,0),IF(A1479="Legítimo Abono",VLOOKUP(C1479,NoAmpOC!$B$2:$H$988,7,0),"Factura"))</f>
        <v>Factura B</v>
      </c>
      <c r="E1479" s="26" t="str">
        <f>IF(A1479="Ordenes de Compra",VLOOKUP($C1479,Autogestión!$B$2:$G$5090,6,0),IF(A1479="Financiamiento Internacional",VLOOKUP($C1479,FinInt!$B$2:$G$508,6,0),"Legítimo Abono"))</f>
        <v>Legítimo Abono</v>
      </c>
      <c r="F1479" s="26" t="str">
        <f>IF($A1479="Ordenes de Compra","ARS",IF($A1479="Financiamiento Internacional",VLOOKUP($C1479,FinInt!$B$2:$Q$508,15,0),VLOOKUP($C1479,NoAmpOC!$B$2:$T$988,18,0)))</f>
        <v>ARS</v>
      </c>
      <c r="G1479" s="5">
        <f>IF($A1479="Ordenes de Compra",VLOOKUP($C1479,Autogestión!$B$2:$H$5090,7,0),IF($A1479="Financiamiento Internacional",VLOOKUP($C1479,FinInt!$B$2:$Q$1308,16,0),VLOOKUP($C1479,NoAmpOC!$B$2:$T$988,19,0)))</f>
        <v>20328</v>
      </c>
      <c r="H1479" s="5">
        <f t="shared" si="69"/>
        <v>20328</v>
      </c>
      <c r="I1479" s="26" t="str">
        <f>IF($A1479="Ordenes de Compra",VLOOKUP($C1479,Autogestión!$B$2:$J$5090,9,0),IF($A1479="Financiamiento Internacional",VLOOKUP($C1479,FinInt!$B$2:$G$1555,6,0),"Legitimo Abono"))</f>
        <v>Legitimo Abono</v>
      </c>
      <c r="J1479" s="1" t="str">
        <f>IF($A1479="Ordenes de Compra",VLOOKUP($C1479,Autogestión!$B$2:$R$5090,17,0),IF($A1479="Financiamiento Internacional",VLOOKUP($C1479,FinInt!$B$2:$O$1508,14,0),VLOOKUP($C1479,NoAmpOC!$B$2:$R$988,17,0)))</f>
        <v>ESUMI SRL</v>
      </c>
      <c r="K1479" s="7" t="str">
        <f>DetalleExp!AP1479</f>
        <v>DNHFYSF#MS-DESPACHO</v>
      </c>
      <c r="L1479" s="7" t="str">
        <f>DetalleExp!AQ1479</f>
        <v>DESPACHO - Despacho</v>
      </c>
      <c r="M1479" s="7" t="str">
        <f>DetalleExp!AR1479</f>
        <v>DNHFYSF#MS - Dirección nacional de habilitación, fiscalización y sanidad de fronteras</v>
      </c>
      <c r="N1479" s="7">
        <f>DetalleExp!AS1479</f>
        <v>44348</v>
      </c>
      <c r="O1479" s="27">
        <f ca="1">ROUNDUP(TODAY()-N1479,0)</f>
        <v>7</v>
      </c>
      <c r="P1479" s="27">
        <f ca="1">ROUNDUP(TODAY()-B1479,0)</f>
        <v>12</v>
      </c>
      <c r="Q1479" s="1" t="str">
        <f>IFERROR(IF(A1479="Ordenes de Compra",VLOOKUP($E1479,'Ordenes de Compra'!$A$2:$E$1712,5,0),"Sin OC"),"Sin dato")</f>
        <v>Sin OC</v>
      </c>
      <c r="R1479" s="28" t="str">
        <f>IFERROR(IF(A1479="Ordenes de Compra",VLOOKUP($I1479,'Ordenes de Compra'!$B$2:$E$1712,3,0),"Sin OC"),"Sin dato")</f>
        <v>Sin OC</v>
      </c>
      <c r="S1479" s="1" t="str">
        <f>VLOOKUP($U1479,'Tablas intermedias'!$C$1:$H$222,5,0)</f>
        <v>Programa</v>
      </c>
      <c r="T1479" s="29" t="str">
        <f t="shared" si="70"/>
        <v>OK</v>
      </c>
      <c r="U1479" s="30" t="str">
        <f t="shared" si="71"/>
        <v>DNHFYSF#MS-DESPACHODESPACHO - DespachoDNHFYSF#MS - Dirección nacional de habilitación, fiscalización y sanidad de fronteras</v>
      </c>
      <c r="V1479" s="1" t="str">
        <f>VLOOKUP(U1479,'Tablas intermedias'!$C$1:$H$222,6,0)</f>
        <v>Si</v>
      </c>
      <c r="W1479" s="1" t="str">
        <f ca="1">IF(O1479&lt;30,"menos de 30 días","más de 30 días")</f>
        <v>menos de 30 días</v>
      </c>
    </row>
    <row r="1480" spans="1:23" ht="14.25" hidden="1" thickTop="1" thickBot="1" x14ac:dyDescent="0.25">
      <c r="A1480" s="17" t="str">
        <f>IF(DetalleExp!H1480='Tablas intermedias'!$A$2,"Ordenes de Compra",IF(DetalleExp!H1480='Tablas intermedias'!$A$3,"Financiamiento Internacional","Legítimo Abono"))</f>
        <v>Legítimo Abono</v>
      </c>
      <c r="B1480" s="7">
        <f>DetalleExp!E1480</f>
        <v>44343</v>
      </c>
      <c r="C1480" s="1" t="str">
        <f>DetalleExp!A1480</f>
        <v>EX-2021-47202206-APN-DD#MS</v>
      </c>
      <c r="D1480" s="1" t="str">
        <f>IF(A1480="Ordenes de Compra",VLOOKUP(C1480,Autogestión!$B$2:$D$5090,3,0),IF(A1480="Legítimo Abono",VLOOKUP(C1480,NoAmpOC!$B$2:$H$988,7,0),"Factura"))</f>
        <v>Factura B</v>
      </c>
      <c r="E1480" s="26" t="str">
        <f>IF(A1480="Ordenes de Compra",VLOOKUP($C1480,Autogestión!$B$2:$G$5090,6,0),IF(A1480="Financiamiento Internacional",VLOOKUP($C1480,FinInt!$B$2:$G$508,6,0),"Legítimo Abono"))</f>
        <v>Legítimo Abono</v>
      </c>
      <c r="F1480" s="26" t="str">
        <f>IF($A1480="Ordenes de Compra","ARS",IF($A1480="Financiamiento Internacional",VLOOKUP($C1480,FinInt!$B$2:$Q$508,15,0),VLOOKUP($C1480,NoAmpOC!$B$2:$T$988,18,0)))</f>
        <v>ARS</v>
      </c>
      <c r="G1480" s="5">
        <f>IF($A1480="Ordenes de Compra",VLOOKUP($C1480,Autogestión!$B$2:$H$5090,7,0),IF($A1480="Financiamiento Internacional",VLOOKUP($C1480,FinInt!$B$2:$Q$1308,16,0),VLOOKUP($C1480,NoAmpOC!$B$2:$T$988,19,0)))</f>
        <v>20328</v>
      </c>
      <c r="H1480" s="5">
        <f t="shared" si="69"/>
        <v>20328</v>
      </c>
      <c r="I1480" s="26" t="str">
        <f>IF($A1480="Ordenes de Compra",VLOOKUP($C1480,Autogestión!$B$2:$J$5090,9,0),IF($A1480="Financiamiento Internacional",VLOOKUP($C1480,FinInt!$B$2:$G$1555,6,0),"Legitimo Abono"))</f>
        <v>Legitimo Abono</v>
      </c>
      <c r="J1480" s="1" t="str">
        <f>IF($A1480="Ordenes de Compra",VLOOKUP($C1480,Autogestión!$B$2:$R$5090,17,0),IF($A1480="Financiamiento Internacional",VLOOKUP($C1480,FinInt!$B$2:$O$1508,14,0),VLOOKUP($C1480,NoAmpOC!$B$2:$R$988,17,0)))</f>
        <v>ESUMI SRL</v>
      </c>
      <c r="K1480" s="7" t="str">
        <f>DetalleExp!AP1480</f>
        <v>DNHFYSF#MS-DESPACHO</v>
      </c>
      <c r="L1480" s="7" t="str">
        <f>DetalleExp!AQ1480</f>
        <v>DESPACHO - Despacho</v>
      </c>
      <c r="M1480" s="7" t="str">
        <f>DetalleExp!AR1480</f>
        <v>DNHFYSF#MS - Dirección nacional de habilitación, fiscalización y sanidad de fronteras</v>
      </c>
      <c r="N1480" s="7">
        <f>DetalleExp!AS1480</f>
        <v>44348</v>
      </c>
      <c r="O1480" s="27">
        <f ca="1">ROUNDUP(TODAY()-N1480,0)</f>
        <v>7</v>
      </c>
      <c r="P1480" s="27">
        <f ca="1">ROUNDUP(TODAY()-B1480,0)</f>
        <v>12</v>
      </c>
      <c r="Q1480" s="1" t="str">
        <f>IFERROR(IF(A1480="Ordenes de Compra",VLOOKUP($E1480,'Ordenes de Compra'!$A$2:$E$1712,5,0),"Sin OC"),"Sin dato")</f>
        <v>Sin OC</v>
      </c>
      <c r="R1480" s="28" t="str">
        <f>IFERROR(IF(A1480="Ordenes de Compra",VLOOKUP($I1480,'Ordenes de Compra'!$B$2:$E$1712,3,0),"Sin OC"),"Sin dato")</f>
        <v>Sin OC</v>
      </c>
      <c r="S1480" s="1" t="str">
        <f>VLOOKUP($U1480,'Tablas intermedias'!$C$1:$H$222,5,0)</f>
        <v>Programa</v>
      </c>
      <c r="T1480" s="29" t="str">
        <f t="shared" si="70"/>
        <v>OK</v>
      </c>
      <c r="U1480" s="30" t="str">
        <f t="shared" si="71"/>
        <v>DNHFYSF#MS-DESPACHODESPACHO - DespachoDNHFYSF#MS - Dirección nacional de habilitación, fiscalización y sanidad de fronteras</v>
      </c>
      <c r="V1480" s="1" t="str">
        <f>VLOOKUP(U1480,'Tablas intermedias'!$C$1:$H$222,6,0)</f>
        <v>Si</v>
      </c>
      <c r="W1480" s="1" t="str">
        <f ca="1">IF(O1480&lt;30,"menos de 30 días","más de 30 días")</f>
        <v>menos de 30 días</v>
      </c>
    </row>
    <row r="1481" spans="1:23" ht="14.25" hidden="1" thickTop="1" thickBot="1" x14ac:dyDescent="0.25">
      <c r="A1481" s="17" t="str">
        <f>IF(DetalleExp!H1481='Tablas intermedias'!$A$2,"Ordenes de Compra",IF(DetalleExp!H1481='Tablas intermedias'!$A$3,"Financiamiento Internacional","Legítimo Abono"))</f>
        <v>Ordenes de Compra</v>
      </c>
      <c r="B1481" s="7">
        <f>DetalleExp!E1481</f>
        <v>44343</v>
      </c>
      <c r="C1481" s="1" t="str">
        <f>DetalleExp!A1481</f>
        <v>EX-2021-47202440-APN-DCYT#MS</v>
      </c>
      <c r="D1481" s="1" t="str">
        <f>IF(A1481="Ordenes de Compra",VLOOKUP(C1481,Autogestión!$B$2:$D$5090,3,0),IF(A1481="Legítimo Abono",VLOOKUP(C1481,NoAmpOC!$B$2:$H$988,7,0),"Factura"))</f>
        <v>Factura</v>
      </c>
      <c r="E1481" s="26" t="str">
        <f>IF(A1481="Ordenes de Compra",VLOOKUP($C1481,Autogestión!$B$2:$G$5090,6,0),IF(A1481="Financiamiento Internacional",VLOOKUP($C1481,FinInt!$B$2:$G$508,6,0),"Legítimo Abono"))</f>
        <v>80-0016-LPU18</v>
      </c>
      <c r="F1481" s="26" t="str">
        <f>IF($A1481="Ordenes de Compra","ARS",IF($A1481="Financiamiento Internacional",VLOOKUP($C1481,FinInt!$B$2:$Q$508,15,0),VLOOKUP($C1481,NoAmpOC!$B$2:$T$988,18,0)))</f>
        <v>ARS</v>
      </c>
      <c r="G1481" s="5">
        <f>IF($A1481="Ordenes de Compra",VLOOKUP($C1481,Autogestión!$B$2:$H$5090,7,0),IF($A1481="Financiamiento Internacional",VLOOKUP($C1481,FinInt!$B$2:$Q$1308,16,0),VLOOKUP($C1481,NoAmpOC!$B$2:$T$988,19,0)))</f>
        <v>990176</v>
      </c>
      <c r="H1481" s="5">
        <f t="shared" si="69"/>
        <v>990176</v>
      </c>
      <c r="I1481" s="26" t="str">
        <f>IF($A1481="Ordenes de Compra",VLOOKUP($C1481,Autogestión!$B$2:$J$5090,9,0),IF($A1481="Financiamiento Internacional",VLOOKUP($C1481,FinInt!$B$2:$G$1555,6,0),"Legitimo Abono"))</f>
        <v>DOCFI202065684613</v>
      </c>
      <c r="J1481" s="1" t="str">
        <f>IF($A1481="Ordenes de Compra",VLOOKUP($C1481,Autogestión!$B$2:$R$5090,17,0),IF($A1481="Financiamiento Internacional",VLOOKUP($C1481,FinInt!$B$2:$O$1508,14,0),VLOOKUP($C1481,NoAmpOC!$B$2:$R$988,17,0)))</f>
        <v>KOPELCO S.A.</v>
      </c>
      <c r="K1481" s="7" t="str">
        <f>DetalleExp!AP1481</f>
        <v>GENDILE</v>
      </c>
      <c r="L1481" s="7" t="str">
        <f>DetalleExp!AQ1481</f>
        <v>FACTURAS - Facturas</v>
      </c>
      <c r="M1481" s="7" t="str">
        <f>DetalleExp!AR1481</f>
        <v>DCYC#MS - Dirección de compras y contrataciones</v>
      </c>
      <c r="N1481" s="7">
        <f>DetalleExp!AS1481</f>
        <v>44344</v>
      </c>
      <c r="O1481" s="27">
        <f ca="1">ROUNDUP(TODAY()-N1481,0)</f>
        <v>11</v>
      </c>
      <c r="P1481" s="27">
        <f ca="1">ROUNDUP(TODAY()-B1481,0)</f>
        <v>12</v>
      </c>
      <c r="Q1481" s="1" t="str">
        <f>IFERROR(IF(A1481="Ordenes de Compra",VLOOKUP($E1481,'Ordenes de Compra'!$A$2:$E$1712,5,0),"Sin OC"),"Sin dato")</f>
        <v>22.0.0.41.0</v>
      </c>
      <c r="R1481" s="28" t="str">
        <f>IFERROR(IF(A1481="Ordenes de Compra",VLOOKUP($I1481,'Ordenes de Compra'!$B$2:$E$1712,3,0),"Sin OC"),"Sin dato")</f>
        <v>Sin dato</v>
      </c>
      <c r="S1481" s="1" t="str">
        <f>VLOOKUP($U1481,'Tablas intermedias'!$C$1:$H$222,5,0)</f>
        <v>Compras</v>
      </c>
      <c r="T1481" s="29" t="str">
        <f t="shared" si="70"/>
        <v>OK</v>
      </c>
      <c r="U1481" s="30" t="str">
        <f t="shared" si="71"/>
        <v>GENDILEFACTURAS - FacturasDCYC#MS - Dirección de compras y contrataciones</v>
      </c>
      <c r="V1481" s="1" t="str">
        <f>VLOOKUP(U1481,'Tablas intermedias'!$C$1:$H$222,6,0)</f>
        <v>Si</v>
      </c>
      <c r="W1481" s="1" t="str">
        <f ca="1">IF(O1481&lt;30,"menos de 30 días","más de 30 días")</f>
        <v>menos de 30 días</v>
      </c>
    </row>
    <row r="1482" spans="1:23" ht="14.25" hidden="1" thickTop="1" thickBot="1" x14ac:dyDescent="0.25">
      <c r="A1482" s="17" t="str">
        <f>IF(DetalleExp!H1482='Tablas intermedias'!$A$2,"Ordenes de Compra",IF(DetalleExp!H1482='Tablas intermedias'!$A$3,"Financiamiento Internacional","Legítimo Abono"))</f>
        <v>Legítimo Abono</v>
      </c>
      <c r="B1482" s="7">
        <f>DetalleExp!E1482</f>
        <v>44343</v>
      </c>
      <c r="C1482" s="1" t="str">
        <f>DetalleExp!A1482</f>
        <v>EX-2021-47232142-APN-DD#MS</v>
      </c>
      <c r="D1482" s="1" t="str">
        <f>IF(A1482="Ordenes de Compra",VLOOKUP(C1482,Autogestión!$B$2:$D$5090,3,0),IF(A1482="Legítimo Abono",VLOOKUP(C1482,NoAmpOC!$B$2:$H$988,7,0),"Factura"))</f>
        <v>Factura B</v>
      </c>
      <c r="E1482" s="26" t="str">
        <f>IF(A1482="Ordenes de Compra",VLOOKUP($C1482,Autogestión!$B$2:$G$5090,6,0),IF(A1482="Financiamiento Internacional",VLOOKUP($C1482,FinInt!$B$2:$G$508,6,0),"Legítimo Abono"))</f>
        <v>Legítimo Abono</v>
      </c>
      <c r="F1482" s="26" t="str">
        <f>IF($A1482="Ordenes de Compra","ARS",IF($A1482="Financiamiento Internacional",VLOOKUP($C1482,FinInt!$B$2:$Q$508,15,0),VLOOKUP($C1482,NoAmpOC!$B$2:$T$988,18,0)))</f>
        <v>ARS</v>
      </c>
      <c r="G1482" s="5">
        <f>IF($A1482="Ordenes de Compra",VLOOKUP($C1482,Autogestión!$B$2:$H$5090,7,0),IF($A1482="Financiamiento Internacional",VLOOKUP($C1482,FinInt!$B$2:$Q$1308,16,0),VLOOKUP($C1482,NoAmpOC!$B$2:$T$988,19,0)))</f>
        <v>6050</v>
      </c>
      <c r="H1482" s="5">
        <f t="shared" si="69"/>
        <v>6050</v>
      </c>
      <c r="I1482" s="26" t="str">
        <f>IF($A1482="Ordenes de Compra",VLOOKUP($C1482,Autogestión!$B$2:$J$5090,9,0),IF($A1482="Financiamiento Internacional",VLOOKUP($C1482,FinInt!$B$2:$G$1555,6,0),"Legitimo Abono"))</f>
        <v>Legitimo Abono</v>
      </c>
      <c r="J1482" s="1" t="str">
        <f>IF($A1482="Ordenes de Compra",VLOOKUP($C1482,Autogestión!$B$2:$R$5090,17,0),IF($A1482="Financiamiento Internacional",VLOOKUP($C1482,FinInt!$B$2:$O$1508,14,0),VLOOKUP($C1482,NoAmpOC!$B$2:$R$988,17,0)))</f>
        <v>ESUMI SRL</v>
      </c>
      <c r="K1482" s="7" t="str">
        <f>DetalleExp!AP1482</f>
        <v>CMEGUIRA</v>
      </c>
      <c r="L1482" s="7" t="str">
        <f>DetalleExp!AQ1482</f>
        <v>ASESORES - Asesores</v>
      </c>
      <c r="M1482" s="7" t="str">
        <f>DetalleExp!AR1482</f>
        <v>SSCRYF#MS - Subsecretaría de calidad, regulación y fiscalización</v>
      </c>
      <c r="N1482" s="7">
        <f>DetalleExp!AS1482</f>
        <v>44348</v>
      </c>
      <c r="O1482" s="27">
        <f ca="1">ROUNDUP(TODAY()-N1482,0)</f>
        <v>7</v>
      </c>
      <c r="P1482" s="27">
        <f ca="1">ROUNDUP(TODAY()-B1482,0)</f>
        <v>12</v>
      </c>
      <c r="Q1482" s="1" t="str">
        <f>IFERROR(IF(A1482="Ordenes de Compra",VLOOKUP($E1482,'Ordenes de Compra'!$A$2:$E$1712,5,0),"Sin OC"),"Sin dato")</f>
        <v>Sin OC</v>
      </c>
      <c r="R1482" s="28" t="str">
        <f>IFERROR(IF(A1482="Ordenes de Compra",VLOOKUP($I1482,'Ordenes de Compra'!$B$2:$E$1712,3,0),"Sin OC"),"Sin dato")</f>
        <v>Sin OC</v>
      </c>
      <c r="S1482" s="1" t="str">
        <f>VLOOKUP($U1482,'Tablas intermedias'!$C$1:$H$222,5,0)</f>
        <v>Programa</v>
      </c>
      <c r="T1482" s="29" t="str">
        <f t="shared" si="70"/>
        <v>OK</v>
      </c>
      <c r="U1482" s="30" t="str">
        <f t="shared" si="71"/>
        <v>CMEGUIRAASESORES - AsesoresSSCRYF#MS - Subsecretaría de calidad, regulación y fiscalización</v>
      </c>
      <c r="V1482" s="1" t="str">
        <f>VLOOKUP(U1482,'Tablas intermedias'!$C$1:$H$222,6,0)</f>
        <v>Si</v>
      </c>
      <c r="W1482" s="1" t="str">
        <f ca="1">IF(O1482&lt;30,"menos de 30 días","más de 30 días")</f>
        <v>menos de 30 días</v>
      </c>
    </row>
    <row r="1483" spans="1:23" ht="14.25" hidden="1" thickTop="1" thickBot="1" x14ac:dyDescent="0.25">
      <c r="A1483" s="17" t="str">
        <f>IF(DetalleExp!H1483='Tablas intermedias'!$A$2,"Ordenes de Compra",IF(DetalleExp!H1483='Tablas intermedias'!$A$3,"Financiamiento Internacional","Legítimo Abono"))</f>
        <v>Legítimo Abono</v>
      </c>
      <c r="B1483" s="7">
        <f>DetalleExp!E1483</f>
        <v>44343</v>
      </c>
      <c r="C1483" s="1" t="str">
        <f>DetalleExp!A1483</f>
        <v>EX-2021-47234031-APN-DD#MS</v>
      </c>
      <c r="D1483" s="1" t="str">
        <f>IF(A1483="Ordenes de Compra",VLOOKUP(C1483,Autogestión!$B$2:$D$5090,3,0),IF(A1483="Legítimo Abono",VLOOKUP(C1483,NoAmpOC!$B$2:$H$988,7,0),"Factura"))</f>
        <v>Factura B</v>
      </c>
      <c r="E1483" s="26" t="str">
        <f>IF(A1483="Ordenes de Compra",VLOOKUP($C1483,Autogestión!$B$2:$G$5090,6,0),IF(A1483="Financiamiento Internacional",VLOOKUP($C1483,FinInt!$B$2:$G$508,6,0),"Legítimo Abono"))</f>
        <v>Legítimo Abono</v>
      </c>
      <c r="F1483" s="26" t="str">
        <f>IF($A1483="Ordenes de Compra","ARS",IF($A1483="Financiamiento Internacional",VLOOKUP($C1483,FinInt!$B$2:$Q$508,15,0),VLOOKUP($C1483,NoAmpOC!$B$2:$T$988,18,0)))</f>
        <v>ARS</v>
      </c>
      <c r="G1483" s="5">
        <f>IF($A1483="Ordenes de Compra",VLOOKUP($C1483,Autogestión!$B$2:$H$5090,7,0),IF($A1483="Financiamiento Internacional",VLOOKUP($C1483,FinInt!$B$2:$Q$1308,16,0),VLOOKUP($C1483,NoAmpOC!$B$2:$T$988,19,0)))</f>
        <v>8228</v>
      </c>
      <c r="H1483" s="5">
        <f t="shared" si="69"/>
        <v>8228</v>
      </c>
      <c r="I1483" s="26" t="str">
        <f>IF($A1483="Ordenes de Compra",VLOOKUP($C1483,Autogestión!$B$2:$J$5090,9,0),IF($A1483="Financiamiento Internacional",VLOOKUP($C1483,FinInt!$B$2:$G$1555,6,0),"Legitimo Abono"))</f>
        <v>Legitimo Abono</v>
      </c>
      <c r="J1483" s="1" t="str">
        <f>IF($A1483="Ordenes de Compra",VLOOKUP($C1483,Autogestión!$B$2:$R$5090,17,0),IF($A1483="Financiamiento Internacional",VLOOKUP($C1483,FinInt!$B$2:$O$1508,14,0),VLOOKUP($C1483,NoAmpOC!$B$2:$R$988,17,0)))</f>
        <v>ESUMI SRL</v>
      </c>
      <c r="K1483" s="7" t="str">
        <f>DetalleExp!AP1483</f>
        <v>CMEGUIRA</v>
      </c>
      <c r="L1483" s="7" t="str">
        <f>DetalleExp!AQ1483</f>
        <v>ASESORES - Asesores</v>
      </c>
      <c r="M1483" s="7" t="str">
        <f>DetalleExp!AR1483</f>
        <v>SSCRYF#MS - Subsecretaría de calidad, regulación y fiscalización</v>
      </c>
      <c r="N1483" s="7">
        <f>DetalleExp!AS1483</f>
        <v>44348</v>
      </c>
      <c r="O1483" s="27">
        <f ca="1">ROUNDUP(TODAY()-N1483,0)</f>
        <v>7</v>
      </c>
      <c r="P1483" s="27">
        <f ca="1">ROUNDUP(TODAY()-B1483,0)</f>
        <v>12</v>
      </c>
      <c r="Q1483" s="1" t="str">
        <f>IFERROR(IF(A1483="Ordenes de Compra",VLOOKUP($E1483,'Ordenes de Compra'!$A$2:$E$1712,5,0),"Sin OC"),"Sin dato")</f>
        <v>Sin OC</v>
      </c>
      <c r="R1483" s="28" t="str">
        <f>IFERROR(IF(A1483="Ordenes de Compra",VLOOKUP($I1483,'Ordenes de Compra'!$B$2:$E$1712,3,0),"Sin OC"),"Sin dato")</f>
        <v>Sin OC</v>
      </c>
      <c r="S1483" s="1" t="str">
        <f>VLOOKUP($U1483,'Tablas intermedias'!$C$1:$H$222,5,0)</f>
        <v>Programa</v>
      </c>
      <c r="T1483" s="29" t="str">
        <f t="shared" si="70"/>
        <v>OK</v>
      </c>
      <c r="U1483" s="30" t="str">
        <f t="shared" si="71"/>
        <v>CMEGUIRAASESORES - AsesoresSSCRYF#MS - Subsecretaría de calidad, regulación y fiscalización</v>
      </c>
      <c r="V1483" s="1" t="str">
        <f>VLOOKUP(U1483,'Tablas intermedias'!$C$1:$H$222,6,0)</f>
        <v>Si</v>
      </c>
      <c r="W1483" s="1" t="str">
        <f ca="1">IF(O1483&lt;30,"menos de 30 días","más de 30 días")</f>
        <v>menos de 30 días</v>
      </c>
    </row>
    <row r="1484" spans="1:23" ht="14.25" hidden="1" thickTop="1" thickBot="1" x14ac:dyDescent="0.25">
      <c r="A1484" s="17" t="str">
        <f>IF(DetalleExp!H1484='Tablas intermedias'!$A$2,"Ordenes de Compra",IF(DetalleExp!H1484='Tablas intermedias'!$A$3,"Financiamiento Internacional","Legítimo Abono"))</f>
        <v>Legítimo Abono</v>
      </c>
      <c r="B1484" s="7">
        <f>DetalleExp!E1484</f>
        <v>44343</v>
      </c>
      <c r="C1484" s="1" t="str">
        <f>DetalleExp!A1484</f>
        <v>EX-2021-47235449-APN-DD#MS</v>
      </c>
      <c r="D1484" s="1" t="str">
        <f>IF(A1484="Ordenes de Compra",VLOOKUP(C1484,Autogestión!$B$2:$D$5090,3,0),IF(A1484="Legítimo Abono",VLOOKUP(C1484,NoAmpOC!$B$2:$H$988,7,0),"Factura"))</f>
        <v>Factura B</v>
      </c>
      <c r="E1484" s="26" t="str">
        <f>IF(A1484="Ordenes de Compra",VLOOKUP($C1484,Autogestión!$B$2:$G$5090,6,0),IF(A1484="Financiamiento Internacional",VLOOKUP($C1484,FinInt!$B$2:$G$508,6,0),"Legítimo Abono"))</f>
        <v>Legítimo Abono</v>
      </c>
      <c r="F1484" s="26" t="str">
        <f>IF($A1484="Ordenes de Compra","ARS",IF($A1484="Financiamiento Internacional",VLOOKUP($C1484,FinInt!$B$2:$Q$508,15,0),VLOOKUP($C1484,NoAmpOC!$B$2:$T$988,18,0)))</f>
        <v>ARS</v>
      </c>
      <c r="G1484" s="5">
        <f>IF($A1484="Ordenes de Compra",VLOOKUP($C1484,Autogestión!$B$2:$H$5090,7,0),IF($A1484="Financiamiento Internacional",VLOOKUP($C1484,FinInt!$B$2:$Q$1308,16,0),VLOOKUP($C1484,NoAmpOC!$B$2:$T$988,19,0)))</f>
        <v>8228</v>
      </c>
      <c r="H1484" s="5">
        <f t="shared" si="69"/>
        <v>8228</v>
      </c>
      <c r="I1484" s="26" t="str">
        <f>IF($A1484="Ordenes de Compra",VLOOKUP($C1484,Autogestión!$B$2:$J$5090,9,0),IF($A1484="Financiamiento Internacional",VLOOKUP($C1484,FinInt!$B$2:$G$1555,6,0),"Legitimo Abono"))</f>
        <v>Legitimo Abono</v>
      </c>
      <c r="J1484" s="1" t="str">
        <f>IF($A1484="Ordenes de Compra",VLOOKUP($C1484,Autogestión!$B$2:$R$5090,17,0),IF($A1484="Financiamiento Internacional",VLOOKUP($C1484,FinInt!$B$2:$O$1508,14,0),VLOOKUP($C1484,NoAmpOC!$B$2:$R$988,17,0)))</f>
        <v>ESUMI SRL</v>
      </c>
      <c r="K1484" s="7" t="str">
        <f>DetalleExp!AP1484</f>
        <v>CMEGUIRA</v>
      </c>
      <c r="L1484" s="7" t="str">
        <f>DetalleExp!AQ1484</f>
        <v>ASESORES - Asesores</v>
      </c>
      <c r="M1484" s="7" t="str">
        <f>DetalleExp!AR1484</f>
        <v>SSCRYF#MS - Subsecretaría de calidad, regulación y fiscalización</v>
      </c>
      <c r="N1484" s="7">
        <f>DetalleExp!AS1484</f>
        <v>44348</v>
      </c>
      <c r="O1484" s="27">
        <f ca="1">ROUNDUP(TODAY()-N1484,0)</f>
        <v>7</v>
      </c>
      <c r="P1484" s="27">
        <f ca="1">ROUNDUP(TODAY()-B1484,0)</f>
        <v>12</v>
      </c>
      <c r="Q1484" s="1" t="str">
        <f>IFERROR(IF(A1484="Ordenes de Compra",VLOOKUP($E1484,'Ordenes de Compra'!$A$2:$E$1712,5,0),"Sin OC"),"Sin dato")</f>
        <v>Sin OC</v>
      </c>
      <c r="R1484" s="28" t="str">
        <f>IFERROR(IF(A1484="Ordenes de Compra",VLOOKUP($I1484,'Ordenes de Compra'!$B$2:$E$1712,3,0),"Sin OC"),"Sin dato")</f>
        <v>Sin OC</v>
      </c>
      <c r="S1484" s="1" t="str">
        <f>VLOOKUP($U1484,'Tablas intermedias'!$C$1:$H$222,5,0)</f>
        <v>Programa</v>
      </c>
      <c r="T1484" s="29" t="str">
        <f t="shared" si="70"/>
        <v>OK</v>
      </c>
      <c r="U1484" s="30" t="str">
        <f t="shared" si="71"/>
        <v>CMEGUIRAASESORES - AsesoresSSCRYF#MS - Subsecretaría de calidad, regulación y fiscalización</v>
      </c>
      <c r="V1484" s="1" t="str">
        <f>VLOOKUP(U1484,'Tablas intermedias'!$C$1:$H$222,6,0)</f>
        <v>Si</v>
      </c>
      <c r="W1484" s="1" t="str">
        <f ca="1">IF(O1484&lt;30,"menos de 30 días","más de 30 días")</f>
        <v>menos de 30 días</v>
      </c>
    </row>
    <row r="1485" spans="1:23" ht="14.25" hidden="1" thickTop="1" thickBot="1" x14ac:dyDescent="0.25">
      <c r="A1485" s="17" t="str">
        <f>IF(DetalleExp!H1485='Tablas intermedias'!$A$2,"Ordenes de Compra",IF(DetalleExp!H1485='Tablas intermedias'!$A$3,"Financiamiento Internacional","Legítimo Abono"))</f>
        <v>Ordenes de Compra</v>
      </c>
      <c r="B1485" s="7">
        <f>DetalleExp!E1485</f>
        <v>44343</v>
      </c>
      <c r="C1485" s="1" t="str">
        <f>DetalleExp!A1485</f>
        <v>EX-2021-47318763-APN-DCYT#MS</v>
      </c>
      <c r="D1485" s="1" t="str">
        <f>IF(A1485="Ordenes de Compra",VLOOKUP(C1485,Autogestión!$B$2:$D$5090,3,0),IF(A1485="Legítimo Abono",VLOOKUP(C1485,NoAmpOC!$B$2:$H$988,7,0),"Factura"))</f>
        <v>Factura</v>
      </c>
      <c r="E1485" s="26" t="str">
        <f>IF(A1485="Ordenes de Compra",VLOOKUP($C1485,Autogestión!$B$2:$G$5090,6,0),IF(A1485="Financiamiento Internacional",VLOOKUP($C1485,FinInt!$B$2:$G$508,6,0),"Legítimo Abono"))</f>
        <v>80-0011-LPU20</v>
      </c>
      <c r="F1485" s="26" t="str">
        <f>IF($A1485="Ordenes de Compra","ARS",IF($A1485="Financiamiento Internacional",VLOOKUP($C1485,FinInt!$B$2:$Q$508,15,0),VLOOKUP($C1485,NoAmpOC!$B$2:$T$988,18,0)))</f>
        <v>ARS</v>
      </c>
      <c r="G1485" s="5">
        <f>IF($A1485="Ordenes de Compra",VLOOKUP($C1485,Autogestión!$B$2:$H$5090,7,0),IF($A1485="Financiamiento Internacional",VLOOKUP($C1485,FinInt!$B$2:$Q$1308,16,0),VLOOKUP($C1485,NoAmpOC!$B$2:$T$988,19,0)))</f>
        <v>3109549.3</v>
      </c>
      <c r="H1485" s="5">
        <f t="shared" si="69"/>
        <v>3109549.3</v>
      </c>
      <c r="I1485" s="26" t="str">
        <f>IF($A1485="Ordenes de Compra",VLOOKUP($C1485,Autogestión!$B$2:$J$5090,9,0),IF($A1485="Financiamiento Internacional",VLOOKUP($C1485,FinInt!$B$2:$G$1555,6,0),"Legitimo Abono"))</f>
        <v>80-1071-OC21</v>
      </c>
      <c r="J1485" s="1" t="str">
        <f>IF($A1485="Ordenes de Compra",VLOOKUP($C1485,Autogestión!$B$2:$R$5090,17,0),IF($A1485="Financiamiento Internacional",VLOOKUP($C1485,FinInt!$B$2:$O$1508,14,0),VLOOKUP($C1485,NoAmpOC!$B$2:$R$988,17,0)))</f>
        <v>LAB.ESPECIALIDADES MEDICINALES SOC.DEL ESTADO</v>
      </c>
      <c r="K1485" s="7" t="str">
        <f>DetalleExp!AP1485</f>
        <v>LMOCAMPO</v>
      </c>
      <c r="L1485" s="7" t="str">
        <f>DetalleExp!AQ1485</f>
        <v>REMEDIAR-ADMIN - Programa remediar - administración</v>
      </c>
      <c r="M1485" s="7" t="str">
        <f>DetalleExp!AR1485</f>
        <v>DNMYTS#MS - Dirección nacional de medicamentos y tecnología sanitaria</v>
      </c>
      <c r="N1485" s="7">
        <f>DetalleExp!AS1485</f>
        <v>44350</v>
      </c>
      <c r="O1485" s="27">
        <f ca="1">ROUNDUP(TODAY()-N1485,0)</f>
        <v>5</v>
      </c>
      <c r="P1485" s="27">
        <f ca="1">ROUNDUP(TODAY()-B1485,0)</f>
        <v>12</v>
      </c>
      <c r="Q1485" s="1" t="str">
        <f>IFERROR(IF(A1485="Ordenes de Compra",VLOOKUP($E1485,'Ordenes de Compra'!$A$2:$E$1712,5,0),"Sin OC"),"Sin dato")</f>
        <v>29.0.0.45.0</v>
      </c>
      <c r="R1485" s="28">
        <f>IFERROR(IF(A1485="Ordenes de Compra",VLOOKUP($I1485,'Ordenes de Compra'!$B$2:$E$1712,3,0),"Sin OC"),"Sin dato")</f>
        <v>97769361.450000003</v>
      </c>
      <c r="S1485" s="1" t="str">
        <f>VLOOKUP($U1485,'Tablas intermedias'!$C$1:$H$222,5,0)</f>
        <v>Programa</v>
      </c>
      <c r="T1485" s="29" t="str">
        <f t="shared" si="70"/>
        <v>OK</v>
      </c>
      <c r="U1485" s="30" t="str">
        <f t="shared" si="71"/>
        <v>LMOCAMPOREMEDIAR-ADMIN - Programa remediar - administraciónDNMYTS#MS - Dirección nacional de medicamentos y tecnología sanitaria</v>
      </c>
      <c r="V1485" s="1" t="str">
        <f>VLOOKUP(U1485,'Tablas intermedias'!$C$1:$H$222,6,0)</f>
        <v>Si</v>
      </c>
      <c r="W1485" s="1" t="str">
        <f ca="1">IF(O1485&lt;30,"menos de 30 días","más de 30 días")</f>
        <v>menos de 30 días</v>
      </c>
    </row>
    <row r="1486" spans="1:23" ht="14.25" hidden="1" thickTop="1" thickBot="1" x14ac:dyDescent="0.25">
      <c r="A1486" s="17" t="str">
        <f>IF(DetalleExp!H1486='Tablas intermedias'!$A$2,"Ordenes de Compra",IF(DetalleExp!H1486='Tablas intermedias'!$A$3,"Financiamiento Internacional","Legítimo Abono"))</f>
        <v>Financiamiento Internacional</v>
      </c>
      <c r="B1486" s="7">
        <f>DetalleExp!E1486</f>
        <v>44343</v>
      </c>
      <c r="C1486" s="1" t="str">
        <f>DetalleExp!A1486</f>
        <v>EX-2021-47438818-APN-DAFYP#MS</v>
      </c>
      <c r="D1486" s="1" t="str">
        <f>IF(A1486="Ordenes de Compra",VLOOKUP(C1486,Autogestión!$B$2:$D$5090,3,0),IF(A1486="Legítimo Abono",VLOOKUP(C1486,NoAmpOC!$B$2:$H$988,7,0),"Factura"))</f>
        <v>Factura</v>
      </c>
      <c r="E1486" s="26" t="str">
        <f>IF(A1486="Ordenes de Compra",VLOOKUP($C1486,Autogestión!$B$2:$G$5090,6,0),IF(A1486="Financiamiento Internacional",VLOOKUP($C1486,FinInt!$B$2:$G$508,6,0),"Legítimo Abono"))</f>
        <v>Programa de Apoyo al Fortalecimiento de la cobertura pública efectiva de salud y un sistema integrado de provisión de salud de calidad. Proyectos BIRF - ARG/19/014 - PNUD</v>
      </c>
      <c r="F1486" s="26" t="str">
        <f>IF($A1486="Ordenes de Compra","ARS",IF($A1486="Financiamiento Internacional",VLOOKUP($C1486,FinInt!$B$2:$Q$508,15,0),VLOOKUP($C1486,NoAmpOC!$B$2:$T$988,18,0)))</f>
        <v>ARS</v>
      </c>
      <c r="G1486" s="5">
        <f>IF($A1486="Ordenes de Compra",VLOOKUP($C1486,Autogestión!$B$2:$H$5090,7,0),IF($A1486="Financiamiento Internacional",VLOOKUP($C1486,FinInt!$B$2:$Q$1308,16,0),VLOOKUP($C1486,NoAmpOC!$B$2:$T$988,19,0)))</f>
        <v>3058.13</v>
      </c>
      <c r="H1486" s="5">
        <f t="shared" si="69"/>
        <v>3058.13</v>
      </c>
      <c r="I1486" s="26" t="str">
        <f>IF($A1486="Ordenes de Compra",VLOOKUP($C1486,Autogestión!$B$2:$J$5090,9,0),IF($A1486="Financiamiento Internacional",VLOOKUP($C1486,FinInt!$B$2:$G$1555,6,0),"Legitimo Abono"))</f>
        <v>Programa de Apoyo al Fortalecimiento de la cobertura pública efectiva de salud y un sistema integrado de provisión de salud de calidad. Proyectos BIRF - ARG/19/014 - PNUD</v>
      </c>
      <c r="J1486" s="1" t="str">
        <f>IF($A1486="Ordenes de Compra",VLOOKUP($C1486,Autogestión!$B$2:$R$5090,17,0),IF($A1486="Financiamiento Internacional",VLOOKUP($C1486,FinInt!$B$2:$O$1508,14,0),VLOOKUP($C1486,NoAmpOC!$B$2:$R$988,17,0)))</f>
        <v>AQUALINE SA</v>
      </c>
      <c r="K1486" s="7" t="str">
        <f>DetalleExp!AP1486</f>
        <v>JORAVILA</v>
      </c>
      <c r="L1486" s="7" t="str">
        <f>DetalleExp!AQ1486</f>
        <v>CUENTASAPAGAR - Cuentas a pagar</v>
      </c>
      <c r="M1486" s="7" t="str">
        <f>DetalleExp!AR1486</f>
        <v>DAFYP#MS - Dirección de administración financiera y presupuestaria</v>
      </c>
      <c r="N1486" s="7">
        <f>DetalleExp!AS1486</f>
        <v>44349</v>
      </c>
      <c r="O1486" s="27">
        <f ca="1">ROUNDUP(TODAY()-N1486,0)</f>
        <v>6</v>
      </c>
      <c r="P1486" s="27">
        <f ca="1">ROUNDUP(TODAY()-B1486,0)</f>
        <v>12</v>
      </c>
      <c r="Q1486" s="1" t="str">
        <f>IFERROR(IF(A1486="Ordenes de Compra",VLOOKUP($E1486,'Ordenes de Compra'!$A$2:$E$1712,5,0),"Sin OC"),"Sin dato")</f>
        <v>Sin OC</v>
      </c>
      <c r="R1486" s="28" t="str">
        <f>IFERROR(IF(A1486="Ordenes de Compra",VLOOKUP($I1486,'Ordenes de Compra'!$B$2:$E$1712,3,0),"Sin OC"),"Sin dato")</f>
        <v>Sin OC</v>
      </c>
      <c r="S1486" s="1" t="str">
        <f>VLOOKUP($U1486,'Tablas intermedias'!$C$1:$H$222,5,0)</f>
        <v>DGPFE</v>
      </c>
      <c r="T1486" s="29" t="str">
        <f t="shared" si="70"/>
        <v>OK</v>
      </c>
      <c r="U1486" s="30" t="str">
        <f t="shared" si="71"/>
        <v>JORAVILACUENTASAPAGAR - Cuentas a pagarDAFYP#MS - Dirección de administración financiera y presupuestaria</v>
      </c>
      <c r="V1486" s="1" t="str">
        <f>VLOOKUP(U1486,'Tablas intermedias'!$C$1:$H$222,6,0)</f>
        <v>Si</v>
      </c>
      <c r="W1486" s="1" t="str">
        <f ca="1">IF(O1486&lt;30,"menos de 30 días","más de 30 días")</f>
        <v>menos de 30 días</v>
      </c>
    </row>
    <row r="1487" spans="1:23" ht="14.25" hidden="1" thickTop="1" thickBot="1" x14ac:dyDescent="0.25">
      <c r="A1487" s="17" t="str">
        <f>IF(DetalleExp!H1487='Tablas intermedias'!$A$2,"Ordenes de Compra",IF(DetalleExp!H1487='Tablas intermedias'!$A$3,"Financiamiento Internacional","Legítimo Abono"))</f>
        <v>Ordenes de Compra</v>
      </c>
      <c r="B1487" s="7">
        <f>DetalleExp!E1487</f>
        <v>44343</v>
      </c>
      <c r="C1487" s="1" t="str">
        <f>DetalleExp!A1487</f>
        <v>EX-2021-47474245-APN-DCYT#MS</v>
      </c>
      <c r="D1487" s="1" t="str">
        <f>IF(A1487="Ordenes de Compra",VLOOKUP(C1487,Autogestión!$B$2:$D$5090,3,0),IF(A1487="Legítimo Abono",VLOOKUP(C1487,NoAmpOC!$B$2:$H$988,7,0),"Factura"))</f>
        <v>Nota de crédito</v>
      </c>
      <c r="E1487" s="26" t="str">
        <f>IF(A1487="Ordenes de Compra",VLOOKUP($C1487,Autogestión!$B$2:$G$5090,6,0),IF(A1487="Financiamiento Internacional",VLOOKUP($C1487,FinInt!$B$2:$G$508,6,0),"Legítimo Abono"))</f>
        <v>80-0004-LPU20</v>
      </c>
      <c r="F1487" s="26" t="str">
        <f>IF($A1487="Ordenes de Compra","ARS",IF($A1487="Financiamiento Internacional",VLOOKUP($C1487,FinInt!$B$2:$Q$508,15,0),VLOOKUP($C1487,NoAmpOC!$B$2:$T$988,18,0)))</f>
        <v>ARS</v>
      </c>
      <c r="G1487" s="5">
        <f>IF($A1487="Ordenes de Compra",VLOOKUP($C1487,Autogestión!$B$2:$H$5090,7,0),IF($A1487="Financiamiento Internacional",VLOOKUP($C1487,FinInt!$B$2:$Q$1308,16,0),VLOOKUP($C1487,NoAmpOC!$B$2:$T$988,19,0)))</f>
        <v>4.2699999999999996</v>
      </c>
      <c r="H1487" s="5">
        <f t="shared" si="69"/>
        <v>4.2699999999999996</v>
      </c>
      <c r="I1487" s="26" t="str">
        <f>IF($A1487="Ordenes de Compra",VLOOKUP($C1487,Autogestión!$B$2:$J$5090,9,0),IF($A1487="Financiamiento Internacional",VLOOKUP($C1487,FinInt!$B$2:$G$1555,6,0),"Legitimo Abono"))</f>
        <v>80-1011-OC21</v>
      </c>
      <c r="J1487" s="1" t="str">
        <f>IF($A1487="Ordenes de Compra",VLOOKUP($C1487,Autogestión!$B$2:$R$5090,17,0),IF($A1487="Financiamiento Internacional",VLOOKUP($C1487,FinInt!$B$2:$O$1508,14,0),VLOOKUP($C1487,NoAmpOC!$B$2:$R$988,17,0)))</f>
        <v>NOVARTIS ARGENTINA SA</v>
      </c>
      <c r="K1487" s="7" t="str">
        <f>DetalleExp!AP1487</f>
        <v>DCYT#MS-TESORERIA</v>
      </c>
      <c r="L1487" s="7" t="str">
        <f>DetalleExp!AQ1487</f>
        <v>TESORERIA - Tesorería</v>
      </c>
      <c r="M1487" s="7" t="str">
        <f>DetalleExp!AR1487</f>
        <v>DCYT#MS - Dirección de contabilidad y tesorería</v>
      </c>
      <c r="N1487" s="7">
        <f>DetalleExp!AS1487</f>
        <v>44348</v>
      </c>
      <c r="O1487" s="27">
        <f ca="1">ROUNDUP(TODAY()-N1487,0)</f>
        <v>7</v>
      </c>
      <c r="P1487" s="27">
        <f ca="1">ROUNDUP(TODAY()-B1487,0)</f>
        <v>12</v>
      </c>
      <c r="Q1487" s="1" t="str">
        <f>IFERROR(IF(A1487="Ordenes de Compra",VLOOKUP($E1487,'Ordenes de Compra'!$A$2:$E$1712,5,0),"Sin OC"),"Sin dato")</f>
        <v>16.0.0.47.0</v>
      </c>
      <c r="R1487" s="28">
        <f>IFERROR(IF(A1487="Ordenes de Compra",VLOOKUP($I1487,'Ordenes de Compra'!$B$2:$E$1712,3,0),"Sin OC"),"Sin dato")</f>
        <v>595498522.20000005</v>
      </c>
      <c r="S1487" s="1" t="str">
        <f>VLOOKUP($U1487,'Tablas intermedias'!$C$1:$H$222,5,0)</f>
        <v>Tesorería</v>
      </c>
      <c r="T1487" s="29" t="str">
        <f t="shared" si="70"/>
        <v>OK</v>
      </c>
      <c r="U1487" s="30" t="str">
        <f t="shared" si="71"/>
        <v>DCYT#MS-TESORERIATESORERIA - TesoreríaDCYT#MS - Dirección de contabilidad y tesorería</v>
      </c>
      <c r="V1487" s="1" t="str">
        <f>VLOOKUP(U1487,'Tablas intermedias'!$C$1:$H$222,6,0)</f>
        <v>No</v>
      </c>
      <c r="W1487" s="1" t="str">
        <f ca="1">IF(O1487&lt;30,"menos de 30 días","más de 30 días")</f>
        <v>menos de 30 días</v>
      </c>
    </row>
    <row r="1488" spans="1:23" ht="14.25" hidden="1" thickTop="1" thickBot="1" x14ac:dyDescent="0.25">
      <c r="A1488" s="17" t="str">
        <f>IF(DetalleExp!H1488='Tablas intermedias'!$A$2,"Ordenes de Compra",IF(DetalleExp!H1488='Tablas intermedias'!$A$3,"Financiamiento Internacional","Legítimo Abono"))</f>
        <v>Ordenes de Compra</v>
      </c>
      <c r="B1488" s="7">
        <f>DetalleExp!E1488</f>
        <v>44343</v>
      </c>
      <c r="C1488" s="1" t="str">
        <f>DetalleExp!A1488</f>
        <v>EX-2021-47498986-APN-DCYT#MS</v>
      </c>
      <c r="D1488" s="1" t="str">
        <f>IF(A1488="Ordenes de Compra",VLOOKUP(C1488,Autogestión!$B$2:$D$5090,3,0),IF(A1488="Legítimo Abono",VLOOKUP(C1488,NoAmpOC!$B$2:$H$988,7,0),"Factura"))</f>
        <v>Nota de débito</v>
      </c>
      <c r="E1488" s="26" t="str">
        <f>IF(A1488="Ordenes de Compra",VLOOKUP($C1488,Autogestión!$B$2:$G$5090,6,0),IF(A1488="Financiamiento Internacional",VLOOKUP($C1488,FinInt!$B$2:$G$508,6,0),"Legítimo Abono"))</f>
        <v>80-0004-LPU20</v>
      </c>
      <c r="F1488" s="26" t="str">
        <f>IF($A1488="Ordenes de Compra","ARS",IF($A1488="Financiamiento Internacional",VLOOKUP($C1488,FinInt!$B$2:$Q$508,15,0),VLOOKUP($C1488,NoAmpOC!$B$2:$T$988,18,0)))</f>
        <v>ARS</v>
      </c>
      <c r="G1488" s="5">
        <f>IF($A1488="Ordenes de Compra",VLOOKUP($C1488,Autogestión!$B$2:$H$5090,7,0),IF($A1488="Financiamiento Internacional",VLOOKUP($C1488,FinInt!$B$2:$Q$1308,16,0),VLOOKUP($C1488,NoAmpOC!$B$2:$T$988,19,0)))</f>
        <v>0.68</v>
      </c>
      <c r="H1488" s="5">
        <f t="shared" si="69"/>
        <v>0.68</v>
      </c>
      <c r="I1488" s="26" t="str">
        <f>IF($A1488="Ordenes de Compra",VLOOKUP($C1488,Autogestión!$B$2:$J$5090,9,0),IF($A1488="Financiamiento Internacional",VLOOKUP($C1488,FinInt!$B$2:$G$1555,6,0),"Legitimo Abono"))</f>
        <v>80-1011-OC21</v>
      </c>
      <c r="J1488" s="1" t="str">
        <f>IF($A1488="Ordenes de Compra",VLOOKUP($C1488,Autogestión!$B$2:$R$5090,17,0),IF($A1488="Financiamiento Internacional",VLOOKUP($C1488,FinInt!$B$2:$O$1508,14,0),VLOOKUP($C1488,NoAmpOC!$B$2:$R$988,17,0)))</f>
        <v>NOVARTIS ARGENTINA SA</v>
      </c>
      <c r="K1488" s="7" t="str">
        <f>DetalleExp!AP1488</f>
        <v>DCYT#MS-TESORERIA</v>
      </c>
      <c r="L1488" s="7" t="str">
        <f>DetalleExp!AQ1488</f>
        <v>TESORERIA - Tesorería</v>
      </c>
      <c r="M1488" s="7" t="str">
        <f>DetalleExp!AR1488</f>
        <v>DCYT#MS - Dirección de contabilidad y tesorería</v>
      </c>
      <c r="N1488" s="7">
        <f>DetalleExp!AS1488</f>
        <v>44348</v>
      </c>
      <c r="O1488" s="27">
        <f ca="1">ROUNDUP(TODAY()-N1488,0)</f>
        <v>7</v>
      </c>
      <c r="P1488" s="27">
        <f ca="1">ROUNDUP(TODAY()-B1488,0)</f>
        <v>12</v>
      </c>
      <c r="Q1488" s="1" t="str">
        <f>IFERROR(IF(A1488="Ordenes de Compra",VLOOKUP($E1488,'Ordenes de Compra'!$A$2:$E$1712,5,0),"Sin OC"),"Sin dato")</f>
        <v>16.0.0.47.0</v>
      </c>
      <c r="R1488" s="28">
        <f>IFERROR(IF(A1488="Ordenes de Compra",VLOOKUP($I1488,'Ordenes de Compra'!$B$2:$E$1712,3,0),"Sin OC"),"Sin dato")</f>
        <v>595498522.20000005</v>
      </c>
      <c r="S1488" s="1" t="str">
        <f>VLOOKUP($U1488,'Tablas intermedias'!$C$1:$H$222,5,0)</f>
        <v>Tesorería</v>
      </c>
      <c r="T1488" s="29" t="str">
        <f t="shared" si="70"/>
        <v>OK</v>
      </c>
      <c r="U1488" s="30" t="str">
        <f t="shared" si="71"/>
        <v>DCYT#MS-TESORERIATESORERIA - TesoreríaDCYT#MS - Dirección de contabilidad y tesorería</v>
      </c>
      <c r="V1488" s="1" t="str">
        <f>VLOOKUP(U1488,'Tablas intermedias'!$C$1:$H$222,6,0)</f>
        <v>No</v>
      </c>
      <c r="W1488" s="1" t="str">
        <f ca="1">IF(O1488&lt;30,"menos de 30 días","más de 30 días")</f>
        <v>menos de 30 días</v>
      </c>
    </row>
    <row r="1489" spans="1:23" ht="14.25" hidden="1" thickTop="1" thickBot="1" x14ac:dyDescent="0.25">
      <c r="A1489" s="17" t="str">
        <f>IF(DetalleExp!H1489='Tablas intermedias'!$A$2,"Ordenes de Compra",IF(DetalleExp!H1489='Tablas intermedias'!$A$3,"Financiamiento Internacional","Legítimo Abono"))</f>
        <v>Ordenes de Compra</v>
      </c>
      <c r="B1489" s="7">
        <f>DetalleExp!E1489</f>
        <v>44343</v>
      </c>
      <c r="C1489" s="1" t="str">
        <f>DetalleExp!A1489</f>
        <v>EX-2021-47506769-APN-DCYT#MS</v>
      </c>
      <c r="D1489" s="1" t="str">
        <f>IF(A1489="Ordenes de Compra",VLOOKUP(C1489,Autogestión!$B$2:$D$5090,3,0),IF(A1489="Legítimo Abono",VLOOKUP(C1489,NoAmpOC!$B$2:$H$988,7,0),"Factura"))</f>
        <v>Nota de débito</v>
      </c>
      <c r="E1489" s="26" t="str">
        <f>IF(A1489="Ordenes de Compra",VLOOKUP($C1489,Autogestión!$B$2:$G$5090,6,0),IF(A1489="Financiamiento Internacional",VLOOKUP($C1489,FinInt!$B$2:$G$508,6,0),"Legítimo Abono"))</f>
        <v>80-0004-LPU20</v>
      </c>
      <c r="F1489" s="26" t="str">
        <f>IF($A1489="Ordenes de Compra","ARS",IF($A1489="Financiamiento Internacional",VLOOKUP($C1489,FinInt!$B$2:$Q$508,15,0),VLOOKUP($C1489,NoAmpOC!$B$2:$T$988,18,0)))</f>
        <v>ARS</v>
      </c>
      <c r="G1489" s="5">
        <f>IF($A1489="Ordenes de Compra",VLOOKUP($C1489,Autogestión!$B$2:$H$5090,7,0),IF($A1489="Financiamiento Internacional",VLOOKUP($C1489,FinInt!$B$2:$Q$1308,16,0),VLOOKUP($C1489,NoAmpOC!$B$2:$T$988,19,0)))</f>
        <v>0.45</v>
      </c>
      <c r="H1489" s="5">
        <f t="shared" si="69"/>
        <v>0.45</v>
      </c>
      <c r="I1489" s="26" t="str">
        <f>IF($A1489="Ordenes de Compra",VLOOKUP($C1489,Autogestión!$B$2:$J$5090,9,0),IF($A1489="Financiamiento Internacional",VLOOKUP($C1489,FinInt!$B$2:$G$1555,6,0),"Legitimo Abono"))</f>
        <v>80-1011-OC21</v>
      </c>
      <c r="J1489" s="1" t="str">
        <f>IF($A1489="Ordenes de Compra",VLOOKUP($C1489,Autogestión!$B$2:$R$5090,17,0),IF($A1489="Financiamiento Internacional",VLOOKUP($C1489,FinInt!$B$2:$O$1508,14,0),VLOOKUP($C1489,NoAmpOC!$B$2:$R$988,17,0)))</f>
        <v>NOVARTIS ARGENTINA SA</v>
      </c>
      <c r="K1489" s="7" t="str">
        <f>DetalleExp!AP1489</f>
        <v>DCYT#MS-TESORERIA</v>
      </c>
      <c r="L1489" s="7" t="str">
        <f>DetalleExp!AQ1489</f>
        <v>TESORERIA - Tesorería</v>
      </c>
      <c r="M1489" s="7" t="str">
        <f>DetalleExp!AR1489</f>
        <v>DCYT#MS - Dirección de contabilidad y tesorería</v>
      </c>
      <c r="N1489" s="7">
        <f>DetalleExp!AS1489</f>
        <v>44348</v>
      </c>
      <c r="O1489" s="27">
        <f ca="1">ROUNDUP(TODAY()-N1489,0)</f>
        <v>7</v>
      </c>
      <c r="P1489" s="27">
        <f ca="1">ROUNDUP(TODAY()-B1489,0)</f>
        <v>12</v>
      </c>
      <c r="Q1489" s="1" t="str">
        <f>IFERROR(IF(A1489="Ordenes de Compra",VLOOKUP($E1489,'Ordenes de Compra'!$A$2:$E$1712,5,0),"Sin OC"),"Sin dato")</f>
        <v>16.0.0.47.0</v>
      </c>
      <c r="R1489" s="28">
        <f>IFERROR(IF(A1489="Ordenes de Compra",VLOOKUP($I1489,'Ordenes de Compra'!$B$2:$E$1712,3,0),"Sin OC"),"Sin dato")</f>
        <v>595498522.20000005</v>
      </c>
      <c r="S1489" s="1" t="str">
        <f>VLOOKUP($U1489,'Tablas intermedias'!$C$1:$H$222,5,0)</f>
        <v>Tesorería</v>
      </c>
      <c r="T1489" s="29" t="str">
        <f t="shared" si="70"/>
        <v>OK</v>
      </c>
      <c r="U1489" s="30" t="str">
        <f t="shared" si="71"/>
        <v>DCYT#MS-TESORERIATESORERIA - TesoreríaDCYT#MS - Dirección de contabilidad y tesorería</v>
      </c>
      <c r="V1489" s="1" t="str">
        <f>VLOOKUP(U1489,'Tablas intermedias'!$C$1:$H$222,6,0)</f>
        <v>No</v>
      </c>
      <c r="W1489" s="1" t="str">
        <f ca="1">IF(O1489&lt;30,"menos de 30 días","más de 30 días")</f>
        <v>menos de 30 días</v>
      </c>
    </row>
    <row r="1490" spans="1:23" ht="14.25" hidden="1" thickTop="1" thickBot="1" x14ac:dyDescent="0.25">
      <c r="A1490" s="17" t="str">
        <f>IF(DetalleExp!H1490='Tablas intermedias'!$A$2,"Ordenes de Compra",IF(DetalleExp!H1490='Tablas intermedias'!$A$3,"Financiamiento Internacional","Legítimo Abono"))</f>
        <v>Ordenes de Compra</v>
      </c>
      <c r="B1490" s="7">
        <f>DetalleExp!E1490</f>
        <v>44343</v>
      </c>
      <c r="C1490" s="1" t="str">
        <f>DetalleExp!A1490</f>
        <v>EX-2021-47512974-APN-DCYT#MS</v>
      </c>
      <c r="D1490" s="1" t="str">
        <f>IF(A1490="Ordenes de Compra",VLOOKUP(C1490,Autogestión!$B$2:$D$5090,3,0),IF(A1490="Legítimo Abono",VLOOKUP(C1490,NoAmpOC!$B$2:$H$988,7,0),"Factura"))</f>
        <v>Nota de débito</v>
      </c>
      <c r="E1490" s="26" t="str">
        <f>IF(A1490="Ordenes de Compra",VLOOKUP($C1490,Autogestión!$B$2:$G$5090,6,0),IF(A1490="Financiamiento Internacional",VLOOKUP($C1490,FinInt!$B$2:$G$508,6,0),"Legítimo Abono"))</f>
        <v>80-0004-LPU20</v>
      </c>
      <c r="F1490" s="26" t="str">
        <f>IF($A1490="Ordenes de Compra","ARS",IF($A1490="Financiamiento Internacional",VLOOKUP($C1490,FinInt!$B$2:$Q$508,15,0),VLOOKUP($C1490,NoAmpOC!$B$2:$T$988,18,0)))</f>
        <v>ARS</v>
      </c>
      <c r="G1490" s="5">
        <f>IF($A1490="Ordenes de Compra",VLOOKUP($C1490,Autogestión!$B$2:$H$5090,7,0),IF($A1490="Financiamiento Internacional",VLOOKUP($C1490,FinInt!$B$2:$Q$1308,16,0),VLOOKUP($C1490,NoAmpOC!$B$2:$T$988,19,0)))</f>
        <v>0.38</v>
      </c>
      <c r="H1490" s="5">
        <f t="shared" si="69"/>
        <v>0.38</v>
      </c>
      <c r="I1490" s="26" t="str">
        <f>IF($A1490="Ordenes de Compra",VLOOKUP($C1490,Autogestión!$B$2:$J$5090,9,0),IF($A1490="Financiamiento Internacional",VLOOKUP($C1490,FinInt!$B$2:$G$1555,6,0),"Legitimo Abono"))</f>
        <v>80-1011-OC21</v>
      </c>
      <c r="J1490" s="1" t="str">
        <f>IF($A1490="Ordenes de Compra",VLOOKUP($C1490,Autogestión!$B$2:$R$5090,17,0),IF($A1490="Financiamiento Internacional",VLOOKUP($C1490,FinInt!$B$2:$O$1508,14,0),VLOOKUP($C1490,NoAmpOC!$B$2:$R$988,17,0)))</f>
        <v>NOVARTIS ARGENTINA SA</v>
      </c>
      <c r="K1490" s="7" t="str">
        <f>DetalleExp!AP1490</f>
        <v>DCYT#MS-TESORERIA</v>
      </c>
      <c r="L1490" s="7" t="str">
        <f>DetalleExp!AQ1490</f>
        <v>TESORERIA - Tesorería</v>
      </c>
      <c r="M1490" s="7" t="str">
        <f>DetalleExp!AR1490</f>
        <v>DCYT#MS - Dirección de contabilidad y tesorería</v>
      </c>
      <c r="N1490" s="7">
        <f>DetalleExp!AS1490</f>
        <v>44349</v>
      </c>
      <c r="O1490" s="27">
        <f ca="1">ROUNDUP(TODAY()-N1490,0)</f>
        <v>6</v>
      </c>
      <c r="P1490" s="27">
        <f ca="1">ROUNDUP(TODAY()-B1490,0)</f>
        <v>12</v>
      </c>
      <c r="Q1490" s="1" t="str">
        <f>IFERROR(IF(A1490="Ordenes de Compra",VLOOKUP($E1490,'Ordenes de Compra'!$A$2:$E$1712,5,0),"Sin OC"),"Sin dato")</f>
        <v>16.0.0.47.0</v>
      </c>
      <c r="R1490" s="28">
        <f>IFERROR(IF(A1490="Ordenes de Compra",VLOOKUP($I1490,'Ordenes de Compra'!$B$2:$E$1712,3,0),"Sin OC"),"Sin dato")</f>
        <v>595498522.20000005</v>
      </c>
      <c r="S1490" s="1" t="str">
        <f>VLOOKUP($U1490,'Tablas intermedias'!$C$1:$H$222,5,0)</f>
        <v>Tesorería</v>
      </c>
      <c r="T1490" s="29" t="str">
        <f t="shared" si="70"/>
        <v>OK</v>
      </c>
      <c r="U1490" s="30" t="str">
        <f t="shared" si="71"/>
        <v>DCYT#MS-TESORERIATESORERIA - TesoreríaDCYT#MS - Dirección de contabilidad y tesorería</v>
      </c>
      <c r="V1490" s="1" t="str">
        <f>VLOOKUP(U1490,'Tablas intermedias'!$C$1:$H$222,6,0)</f>
        <v>No</v>
      </c>
      <c r="W1490" s="1" t="str">
        <f ca="1">IF(O1490&lt;30,"menos de 30 días","más de 30 días")</f>
        <v>menos de 30 días</v>
      </c>
    </row>
    <row r="1491" spans="1:23" ht="14.25" hidden="1" thickTop="1" thickBot="1" x14ac:dyDescent="0.25">
      <c r="A1491" s="17" t="str">
        <f>IF(DetalleExp!H1491='Tablas intermedias'!$A$2,"Ordenes de Compra",IF(DetalleExp!H1491='Tablas intermedias'!$A$3,"Financiamiento Internacional","Legítimo Abono"))</f>
        <v>Ordenes de Compra</v>
      </c>
      <c r="B1491" s="7">
        <f>DetalleExp!E1491</f>
        <v>44343</v>
      </c>
      <c r="C1491" s="1" t="str">
        <f>DetalleExp!A1491</f>
        <v>EX-2021-47520058-APN-DCYT#MS</v>
      </c>
      <c r="D1491" s="1" t="str">
        <f>IF(A1491="Ordenes de Compra",VLOOKUP(C1491,Autogestión!$B$2:$D$5090,3,0),IF(A1491="Legítimo Abono",VLOOKUP(C1491,NoAmpOC!$B$2:$H$988,7,0),"Factura"))</f>
        <v>Nota de crédito</v>
      </c>
      <c r="E1491" s="26" t="str">
        <f>IF(A1491="Ordenes de Compra",VLOOKUP($C1491,Autogestión!$B$2:$G$5090,6,0),IF(A1491="Financiamiento Internacional",VLOOKUP($C1491,FinInt!$B$2:$G$508,6,0),"Legítimo Abono"))</f>
        <v>80-0004-LPU20</v>
      </c>
      <c r="F1491" s="26" t="str">
        <f>IF($A1491="Ordenes de Compra","ARS",IF($A1491="Financiamiento Internacional",VLOOKUP($C1491,FinInt!$B$2:$Q$508,15,0),VLOOKUP($C1491,NoAmpOC!$B$2:$T$988,18,0)))</f>
        <v>ARS</v>
      </c>
      <c r="G1491" s="5">
        <f>IF($A1491="Ordenes de Compra",VLOOKUP($C1491,Autogestión!$B$2:$H$5090,7,0),IF($A1491="Financiamiento Internacional",VLOOKUP($C1491,FinInt!$B$2:$Q$1308,16,0),VLOOKUP($C1491,NoAmpOC!$B$2:$T$988,19,0)))</f>
        <v>2.0099999999999998</v>
      </c>
      <c r="H1491" s="5">
        <f t="shared" si="69"/>
        <v>2.0099999999999998</v>
      </c>
      <c r="I1491" s="26" t="str">
        <f>IF($A1491="Ordenes de Compra",VLOOKUP($C1491,Autogestión!$B$2:$J$5090,9,0),IF($A1491="Financiamiento Internacional",VLOOKUP($C1491,FinInt!$B$2:$G$1555,6,0),"Legitimo Abono"))</f>
        <v>80-1011-OC21</v>
      </c>
      <c r="J1491" s="1" t="str">
        <f>IF($A1491="Ordenes de Compra",VLOOKUP($C1491,Autogestión!$B$2:$R$5090,17,0),IF($A1491="Financiamiento Internacional",VLOOKUP($C1491,FinInt!$B$2:$O$1508,14,0),VLOOKUP($C1491,NoAmpOC!$B$2:$R$988,17,0)))</f>
        <v>NOVARTIS ARGENTINA SA</v>
      </c>
      <c r="K1491" s="7" t="str">
        <f>DetalleExp!AP1491</f>
        <v>DCYT#MS-TESORERIA</v>
      </c>
      <c r="L1491" s="7" t="str">
        <f>DetalleExp!AQ1491</f>
        <v>TESORERIA - Tesorería</v>
      </c>
      <c r="M1491" s="7" t="str">
        <f>DetalleExp!AR1491</f>
        <v>DCYT#MS - Dirección de contabilidad y tesorería</v>
      </c>
      <c r="N1491" s="7">
        <f>DetalleExp!AS1491</f>
        <v>44349</v>
      </c>
      <c r="O1491" s="27">
        <f ca="1">ROUNDUP(TODAY()-N1491,0)</f>
        <v>6</v>
      </c>
      <c r="P1491" s="27">
        <f ca="1">ROUNDUP(TODAY()-B1491,0)</f>
        <v>12</v>
      </c>
      <c r="Q1491" s="1" t="str">
        <f>IFERROR(IF(A1491="Ordenes de Compra",VLOOKUP($E1491,'Ordenes de Compra'!$A$2:$E$1712,5,0),"Sin OC"),"Sin dato")</f>
        <v>16.0.0.47.0</v>
      </c>
      <c r="R1491" s="28">
        <f>IFERROR(IF(A1491="Ordenes de Compra",VLOOKUP($I1491,'Ordenes de Compra'!$B$2:$E$1712,3,0),"Sin OC"),"Sin dato")</f>
        <v>595498522.20000005</v>
      </c>
      <c r="S1491" s="1" t="str">
        <f>VLOOKUP($U1491,'Tablas intermedias'!$C$1:$H$222,5,0)</f>
        <v>Tesorería</v>
      </c>
      <c r="T1491" s="29" t="str">
        <f t="shared" si="70"/>
        <v>OK</v>
      </c>
      <c r="U1491" s="30" t="str">
        <f t="shared" si="71"/>
        <v>DCYT#MS-TESORERIATESORERIA - TesoreríaDCYT#MS - Dirección de contabilidad y tesorería</v>
      </c>
      <c r="V1491" s="1" t="str">
        <f>VLOOKUP(U1491,'Tablas intermedias'!$C$1:$H$222,6,0)</f>
        <v>No</v>
      </c>
      <c r="W1491" s="1" t="str">
        <f ca="1">IF(O1491&lt;30,"menos de 30 días","más de 30 días")</f>
        <v>menos de 30 días</v>
      </c>
    </row>
    <row r="1492" spans="1:23" ht="14.25" hidden="1" thickTop="1" thickBot="1" x14ac:dyDescent="0.25">
      <c r="A1492" s="17" t="str">
        <f>IF(DetalleExp!H1492='Tablas intermedias'!$A$2,"Ordenes de Compra",IF(DetalleExp!H1492='Tablas intermedias'!$A$3,"Financiamiento Internacional","Legítimo Abono"))</f>
        <v>Ordenes de Compra</v>
      </c>
      <c r="B1492" s="7">
        <f>DetalleExp!E1492</f>
        <v>44343</v>
      </c>
      <c r="C1492" s="1" t="str">
        <f>DetalleExp!A1492</f>
        <v>EX-2021-47522661-APN-DCYT#MS</v>
      </c>
      <c r="D1492" s="1" t="str">
        <f>IF(A1492="Ordenes de Compra",VLOOKUP(C1492,Autogestión!$B$2:$D$5090,3,0),IF(A1492="Legítimo Abono",VLOOKUP(C1492,NoAmpOC!$B$2:$H$988,7,0),"Factura"))</f>
        <v>Nota de débito</v>
      </c>
      <c r="E1492" s="26" t="str">
        <f>IF(A1492="Ordenes de Compra",VLOOKUP($C1492,Autogestión!$B$2:$G$5090,6,0),IF(A1492="Financiamiento Internacional",VLOOKUP($C1492,FinInt!$B$2:$G$508,6,0),"Legítimo Abono"))</f>
        <v>80-0004-LPU20</v>
      </c>
      <c r="F1492" s="26" t="str">
        <f>IF($A1492="Ordenes de Compra","ARS",IF($A1492="Financiamiento Internacional",VLOOKUP($C1492,FinInt!$B$2:$Q$508,15,0),VLOOKUP($C1492,NoAmpOC!$B$2:$T$988,18,0)))</f>
        <v>ARS</v>
      </c>
      <c r="G1492" s="5">
        <f>IF($A1492="Ordenes de Compra",VLOOKUP($C1492,Autogestión!$B$2:$H$5090,7,0),IF($A1492="Financiamiento Internacional",VLOOKUP($C1492,FinInt!$B$2:$Q$1308,16,0),VLOOKUP($C1492,NoAmpOC!$B$2:$T$988,19,0)))</f>
        <v>0.17</v>
      </c>
      <c r="H1492" s="5">
        <f t="shared" si="69"/>
        <v>0.17</v>
      </c>
      <c r="I1492" s="26" t="str">
        <f>IF($A1492="Ordenes de Compra",VLOOKUP($C1492,Autogestión!$B$2:$J$5090,9,0),IF($A1492="Financiamiento Internacional",VLOOKUP($C1492,FinInt!$B$2:$G$1555,6,0),"Legitimo Abono"))</f>
        <v>80-1011-OC21</v>
      </c>
      <c r="J1492" s="1" t="str">
        <f>IF($A1492="Ordenes de Compra",VLOOKUP($C1492,Autogestión!$B$2:$R$5090,17,0),IF($A1492="Financiamiento Internacional",VLOOKUP($C1492,FinInt!$B$2:$O$1508,14,0),VLOOKUP($C1492,NoAmpOC!$B$2:$R$988,17,0)))</f>
        <v>NOVARTIS ARGENTINA SA</v>
      </c>
      <c r="K1492" s="7" t="str">
        <f>DetalleExp!AP1492</f>
        <v>DCYT#MS-TESORERIA</v>
      </c>
      <c r="L1492" s="7" t="str">
        <f>DetalleExp!AQ1492</f>
        <v>TESORERIA - Tesorería</v>
      </c>
      <c r="M1492" s="7" t="str">
        <f>DetalleExp!AR1492</f>
        <v>DCYT#MS - Dirección de contabilidad y tesorería</v>
      </c>
      <c r="N1492" s="7">
        <f>DetalleExp!AS1492</f>
        <v>44349</v>
      </c>
      <c r="O1492" s="27">
        <f ca="1">ROUNDUP(TODAY()-N1492,0)</f>
        <v>6</v>
      </c>
      <c r="P1492" s="27">
        <f ca="1">ROUNDUP(TODAY()-B1492,0)</f>
        <v>12</v>
      </c>
      <c r="Q1492" s="1" t="str">
        <f>IFERROR(IF(A1492="Ordenes de Compra",VLOOKUP($E1492,'Ordenes de Compra'!$A$2:$E$1712,5,0),"Sin OC"),"Sin dato")</f>
        <v>16.0.0.47.0</v>
      </c>
      <c r="R1492" s="28">
        <f>IFERROR(IF(A1492="Ordenes de Compra",VLOOKUP($I1492,'Ordenes de Compra'!$B$2:$E$1712,3,0),"Sin OC"),"Sin dato")</f>
        <v>595498522.20000005</v>
      </c>
      <c r="S1492" s="1" t="str">
        <f>VLOOKUP($U1492,'Tablas intermedias'!$C$1:$H$222,5,0)</f>
        <v>Tesorería</v>
      </c>
      <c r="T1492" s="29" t="str">
        <f t="shared" si="70"/>
        <v>OK</v>
      </c>
      <c r="U1492" s="30" t="str">
        <f t="shared" si="71"/>
        <v>DCYT#MS-TESORERIATESORERIA - TesoreríaDCYT#MS - Dirección de contabilidad y tesorería</v>
      </c>
      <c r="V1492" s="1" t="str">
        <f>VLOOKUP(U1492,'Tablas intermedias'!$C$1:$H$222,6,0)</f>
        <v>No</v>
      </c>
      <c r="W1492" s="1" t="str">
        <f ca="1">IF(O1492&lt;30,"menos de 30 días","más de 30 días")</f>
        <v>menos de 30 días</v>
      </c>
    </row>
    <row r="1493" spans="1:23" ht="14.25" hidden="1" thickTop="1" thickBot="1" x14ac:dyDescent="0.25">
      <c r="A1493" s="17" t="str">
        <f>IF(DetalleExp!H1493='Tablas intermedias'!$A$2,"Ordenes de Compra",IF(DetalleExp!H1493='Tablas intermedias'!$A$3,"Financiamiento Internacional","Legítimo Abono"))</f>
        <v>Ordenes de Compra</v>
      </c>
      <c r="B1493" s="7">
        <f>DetalleExp!E1493</f>
        <v>44343</v>
      </c>
      <c r="C1493" s="1" t="str">
        <f>DetalleExp!A1493</f>
        <v>EX-2021-47526089-APN-DCYT#MS</v>
      </c>
      <c r="D1493" s="1" t="str">
        <f>IF(A1493="Ordenes de Compra",VLOOKUP(C1493,Autogestión!$B$2:$D$5090,3,0),IF(A1493="Legítimo Abono",VLOOKUP(C1493,NoAmpOC!$B$2:$H$988,7,0),"Factura"))</f>
        <v>Nota de débito</v>
      </c>
      <c r="E1493" s="26" t="str">
        <f>IF(A1493="Ordenes de Compra",VLOOKUP($C1493,Autogestión!$B$2:$G$5090,6,0),IF(A1493="Financiamiento Internacional",VLOOKUP($C1493,FinInt!$B$2:$G$508,6,0),"Legítimo Abono"))</f>
        <v>80-0004-LPU20</v>
      </c>
      <c r="F1493" s="26" t="str">
        <f>IF($A1493="Ordenes de Compra","ARS",IF($A1493="Financiamiento Internacional",VLOOKUP($C1493,FinInt!$B$2:$Q$508,15,0),VLOOKUP($C1493,NoAmpOC!$B$2:$T$988,18,0)))</f>
        <v>ARS</v>
      </c>
      <c r="G1493" s="5">
        <f>IF($A1493="Ordenes de Compra",VLOOKUP($C1493,Autogestión!$B$2:$H$5090,7,0),IF($A1493="Financiamiento Internacional",VLOOKUP($C1493,FinInt!$B$2:$Q$1308,16,0),VLOOKUP($C1493,NoAmpOC!$B$2:$T$988,19,0)))</f>
        <v>3.73</v>
      </c>
      <c r="H1493" s="5">
        <f t="shared" si="69"/>
        <v>3.73</v>
      </c>
      <c r="I1493" s="26" t="str">
        <f>IF($A1493="Ordenes de Compra",VLOOKUP($C1493,Autogestión!$B$2:$J$5090,9,0),IF($A1493="Financiamiento Internacional",VLOOKUP($C1493,FinInt!$B$2:$G$1555,6,0),"Legitimo Abono"))</f>
        <v>80-1011-OC21</v>
      </c>
      <c r="J1493" s="1" t="str">
        <f>IF($A1493="Ordenes de Compra",VLOOKUP($C1493,Autogestión!$B$2:$R$5090,17,0),IF($A1493="Financiamiento Internacional",VLOOKUP($C1493,FinInt!$B$2:$O$1508,14,0),VLOOKUP($C1493,NoAmpOC!$B$2:$R$988,17,0)))</f>
        <v>NOVARTIS ARGENTINA SA</v>
      </c>
      <c r="K1493" s="7" t="str">
        <f>DetalleExp!AP1493</f>
        <v>DCYT#MS-TESORERIA</v>
      </c>
      <c r="L1493" s="7" t="str">
        <f>DetalleExp!AQ1493</f>
        <v>TESORERIA - Tesorería</v>
      </c>
      <c r="M1493" s="7" t="str">
        <f>DetalleExp!AR1493</f>
        <v>DCYT#MS - Dirección de contabilidad y tesorería</v>
      </c>
      <c r="N1493" s="7">
        <f>DetalleExp!AS1493</f>
        <v>44349</v>
      </c>
      <c r="O1493" s="27">
        <f ca="1">ROUNDUP(TODAY()-N1493,0)</f>
        <v>6</v>
      </c>
      <c r="P1493" s="27">
        <f ca="1">ROUNDUP(TODAY()-B1493,0)</f>
        <v>12</v>
      </c>
      <c r="Q1493" s="1" t="str">
        <f>IFERROR(IF(A1493="Ordenes de Compra",VLOOKUP($E1493,'Ordenes de Compra'!$A$2:$E$1712,5,0),"Sin OC"),"Sin dato")</f>
        <v>16.0.0.47.0</v>
      </c>
      <c r="R1493" s="28">
        <f>IFERROR(IF(A1493="Ordenes de Compra",VLOOKUP($I1493,'Ordenes de Compra'!$B$2:$E$1712,3,0),"Sin OC"),"Sin dato")</f>
        <v>595498522.20000005</v>
      </c>
      <c r="S1493" s="1" t="str">
        <f>VLOOKUP($U1493,'Tablas intermedias'!$C$1:$H$222,5,0)</f>
        <v>Tesorería</v>
      </c>
      <c r="T1493" s="29" t="str">
        <f t="shared" si="70"/>
        <v>OK</v>
      </c>
      <c r="U1493" s="30" t="str">
        <f t="shared" si="71"/>
        <v>DCYT#MS-TESORERIATESORERIA - TesoreríaDCYT#MS - Dirección de contabilidad y tesorería</v>
      </c>
      <c r="V1493" s="1" t="str">
        <f>VLOOKUP(U1493,'Tablas intermedias'!$C$1:$H$222,6,0)</f>
        <v>No</v>
      </c>
      <c r="W1493" s="1" t="str">
        <f ca="1">IF(O1493&lt;30,"menos de 30 días","más de 30 días")</f>
        <v>menos de 30 días</v>
      </c>
    </row>
    <row r="1494" spans="1:23" ht="14.25" hidden="1" thickTop="1" thickBot="1" x14ac:dyDescent="0.25">
      <c r="A1494" s="17" t="str">
        <f>IF(DetalleExp!H1494='Tablas intermedias'!$A$2,"Ordenes de Compra",IF(DetalleExp!H1494='Tablas intermedias'!$A$3,"Financiamiento Internacional","Legítimo Abono"))</f>
        <v>Ordenes de Compra</v>
      </c>
      <c r="B1494" s="7">
        <f>DetalleExp!E1494</f>
        <v>44343</v>
      </c>
      <c r="C1494" s="1" t="str">
        <f>DetalleExp!A1494</f>
        <v>EX-2021-47530195-APN-DCYT#MS</v>
      </c>
      <c r="D1494" s="1" t="str">
        <f>IF(A1494="Ordenes de Compra",VLOOKUP(C1494,Autogestión!$B$2:$D$5090,3,0),IF(A1494="Legítimo Abono",VLOOKUP(C1494,NoAmpOC!$B$2:$H$988,7,0),"Factura"))</f>
        <v>Nota de crédito</v>
      </c>
      <c r="E1494" s="26" t="str">
        <f>IF(A1494="Ordenes de Compra",VLOOKUP($C1494,Autogestión!$B$2:$G$5090,6,0),IF(A1494="Financiamiento Internacional",VLOOKUP($C1494,FinInt!$B$2:$G$508,6,0),"Legítimo Abono"))</f>
        <v>80-0004-LPU20</v>
      </c>
      <c r="F1494" s="26" t="str">
        <f>IF($A1494="Ordenes de Compra","ARS",IF($A1494="Financiamiento Internacional",VLOOKUP($C1494,FinInt!$B$2:$Q$508,15,0),VLOOKUP($C1494,NoAmpOC!$B$2:$T$988,18,0)))</f>
        <v>ARS</v>
      </c>
      <c r="G1494" s="5">
        <f>IF($A1494="Ordenes de Compra",VLOOKUP($C1494,Autogestión!$B$2:$H$5090,7,0),IF($A1494="Financiamiento Internacional",VLOOKUP($C1494,FinInt!$B$2:$Q$1308,16,0),VLOOKUP($C1494,NoAmpOC!$B$2:$T$988,19,0)))</f>
        <v>4.07</v>
      </c>
      <c r="H1494" s="5">
        <f t="shared" si="69"/>
        <v>4.07</v>
      </c>
      <c r="I1494" s="26" t="str">
        <f>IF($A1494="Ordenes de Compra",VLOOKUP($C1494,Autogestión!$B$2:$J$5090,9,0),IF($A1494="Financiamiento Internacional",VLOOKUP($C1494,FinInt!$B$2:$G$1555,6,0),"Legitimo Abono"))</f>
        <v>80-1011-OC21</v>
      </c>
      <c r="J1494" s="1" t="str">
        <f>IF($A1494="Ordenes de Compra",VLOOKUP($C1494,Autogestión!$B$2:$R$5090,17,0),IF($A1494="Financiamiento Internacional",VLOOKUP($C1494,FinInt!$B$2:$O$1508,14,0),VLOOKUP($C1494,NoAmpOC!$B$2:$R$988,17,0)))</f>
        <v>NOVARTIS ARGENTINA SA</v>
      </c>
      <c r="K1494" s="7" t="str">
        <f>DetalleExp!AP1494</f>
        <v>DCYT#MS-TESORERIA</v>
      </c>
      <c r="L1494" s="7" t="str">
        <f>DetalleExp!AQ1494</f>
        <v>TESORERIA - Tesorería</v>
      </c>
      <c r="M1494" s="7" t="str">
        <f>DetalleExp!AR1494</f>
        <v>DCYT#MS - Dirección de contabilidad y tesorería</v>
      </c>
      <c r="N1494" s="7">
        <f>DetalleExp!AS1494</f>
        <v>44349</v>
      </c>
      <c r="O1494" s="27">
        <f ca="1">ROUNDUP(TODAY()-N1494,0)</f>
        <v>6</v>
      </c>
      <c r="P1494" s="27">
        <f ca="1">ROUNDUP(TODAY()-B1494,0)</f>
        <v>12</v>
      </c>
      <c r="Q1494" s="1" t="str">
        <f>IFERROR(IF(A1494="Ordenes de Compra",VLOOKUP($E1494,'Ordenes de Compra'!$A$2:$E$1712,5,0),"Sin OC"),"Sin dato")</f>
        <v>16.0.0.47.0</v>
      </c>
      <c r="R1494" s="28">
        <f>IFERROR(IF(A1494="Ordenes de Compra",VLOOKUP($I1494,'Ordenes de Compra'!$B$2:$E$1712,3,0),"Sin OC"),"Sin dato")</f>
        <v>595498522.20000005</v>
      </c>
      <c r="S1494" s="1" t="str">
        <f>VLOOKUP($U1494,'Tablas intermedias'!$C$1:$H$222,5,0)</f>
        <v>Tesorería</v>
      </c>
      <c r="T1494" s="29" t="str">
        <f t="shared" si="70"/>
        <v>OK</v>
      </c>
      <c r="U1494" s="30" t="str">
        <f t="shared" si="71"/>
        <v>DCYT#MS-TESORERIATESORERIA - TesoreríaDCYT#MS - Dirección de contabilidad y tesorería</v>
      </c>
      <c r="V1494" s="1" t="str">
        <f>VLOOKUP(U1494,'Tablas intermedias'!$C$1:$H$222,6,0)</f>
        <v>No</v>
      </c>
      <c r="W1494" s="1" t="str">
        <f ca="1">IF(O1494&lt;30,"menos de 30 días","más de 30 días")</f>
        <v>menos de 30 días</v>
      </c>
    </row>
    <row r="1495" spans="1:23" ht="14.25" hidden="1" thickTop="1" thickBot="1" x14ac:dyDescent="0.25">
      <c r="A1495" s="17" t="str">
        <f>IF(DetalleExp!H1495='Tablas intermedias'!$A$2,"Ordenes de Compra",IF(DetalleExp!H1495='Tablas intermedias'!$A$3,"Financiamiento Internacional","Legítimo Abono"))</f>
        <v>Ordenes de Compra</v>
      </c>
      <c r="B1495" s="7">
        <f>DetalleExp!E1495</f>
        <v>44343</v>
      </c>
      <c r="C1495" s="1" t="str">
        <f>DetalleExp!A1495</f>
        <v>EX-2021-47544771-APN-DCYT#MS</v>
      </c>
      <c r="D1495" s="1" t="str">
        <f>IF(A1495="Ordenes de Compra",VLOOKUP(C1495,Autogestión!$B$2:$D$5090,3,0),IF(A1495="Legítimo Abono",VLOOKUP(C1495,NoAmpOC!$B$2:$H$988,7,0),"Factura"))</f>
        <v>Nota de crédito</v>
      </c>
      <c r="E1495" s="26" t="str">
        <f>IF(A1495="Ordenes de Compra",VLOOKUP($C1495,Autogestión!$B$2:$G$5090,6,0),IF(A1495="Financiamiento Internacional",VLOOKUP($C1495,FinInt!$B$2:$G$508,6,0),"Legítimo Abono"))</f>
        <v>80-0004-LPU20</v>
      </c>
      <c r="F1495" s="26" t="str">
        <f>IF($A1495="Ordenes de Compra","ARS",IF($A1495="Financiamiento Internacional",VLOOKUP($C1495,FinInt!$B$2:$Q$508,15,0),VLOOKUP($C1495,NoAmpOC!$B$2:$T$988,18,0)))</f>
        <v>ARS</v>
      </c>
      <c r="G1495" s="5">
        <f>IF($A1495="Ordenes de Compra",VLOOKUP($C1495,Autogestión!$B$2:$H$5090,7,0),IF($A1495="Financiamiento Internacional",VLOOKUP($C1495,FinInt!$B$2:$Q$1308,16,0),VLOOKUP($C1495,NoAmpOC!$B$2:$T$988,19,0)))</f>
        <v>4.3099999999999996</v>
      </c>
      <c r="H1495" s="5">
        <f t="shared" si="69"/>
        <v>4.3099999999999996</v>
      </c>
      <c r="I1495" s="26" t="str">
        <f>IF($A1495="Ordenes de Compra",VLOOKUP($C1495,Autogestión!$B$2:$J$5090,9,0),IF($A1495="Financiamiento Internacional",VLOOKUP($C1495,FinInt!$B$2:$G$1555,6,0),"Legitimo Abono"))</f>
        <v>80-1011-OC21</v>
      </c>
      <c r="J1495" s="1" t="str">
        <f>IF($A1495="Ordenes de Compra",VLOOKUP($C1495,Autogestión!$B$2:$R$5090,17,0),IF($A1495="Financiamiento Internacional",VLOOKUP($C1495,FinInt!$B$2:$O$1508,14,0),VLOOKUP($C1495,NoAmpOC!$B$2:$R$988,17,0)))</f>
        <v>NOVARTIS ARGENTINA SA</v>
      </c>
      <c r="K1495" s="7" t="str">
        <f>DetalleExp!AP1495</f>
        <v>DCYT#MS-TESORERIA</v>
      </c>
      <c r="L1495" s="7" t="str">
        <f>DetalleExp!AQ1495</f>
        <v>TESORERIA - Tesorería</v>
      </c>
      <c r="M1495" s="7" t="str">
        <f>DetalleExp!AR1495</f>
        <v>DCYT#MS - Dirección de contabilidad y tesorería</v>
      </c>
      <c r="N1495" s="7">
        <f>DetalleExp!AS1495</f>
        <v>44348</v>
      </c>
      <c r="O1495" s="27">
        <f ca="1">ROUNDUP(TODAY()-N1495,0)</f>
        <v>7</v>
      </c>
      <c r="P1495" s="27">
        <f ca="1">ROUNDUP(TODAY()-B1495,0)</f>
        <v>12</v>
      </c>
      <c r="Q1495" s="1" t="str">
        <f>IFERROR(IF(A1495="Ordenes de Compra",VLOOKUP($E1495,'Ordenes de Compra'!$A$2:$E$1712,5,0),"Sin OC"),"Sin dato")</f>
        <v>16.0.0.47.0</v>
      </c>
      <c r="R1495" s="28">
        <f>IFERROR(IF(A1495="Ordenes de Compra",VLOOKUP($I1495,'Ordenes de Compra'!$B$2:$E$1712,3,0),"Sin OC"),"Sin dato")</f>
        <v>595498522.20000005</v>
      </c>
      <c r="S1495" s="1" t="str">
        <f>VLOOKUP($U1495,'Tablas intermedias'!$C$1:$H$222,5,0)</f>
        <v>Tesorería</v>
      </c>
      <c r="T1495" s="29" t="str">
        <f t="shared" si="70"/>
        <v>OK</v>
      </c>
      <c r="U1495" s="30" t="str">
        <f t="shared" si="71"/>
        <v>DCYT#MS-TESORERIATESORERIA - TesoreríaDCYT#MS - Dirección de contabilidad y tesorería</v>
      </c>
      <c r="V1495" s="1" t="str">
        <f>VLOOKUP(U1495,'Tablas intermedias'!$C$1:$H$222,6,0)</f>
        <v>No</v>
      </c>
      <c r="W1495" s="1" t="str">
        <f ca="1">IF(O1495&lt;30,"menos de 30 días","más de 30 días")</f>
        <v>menos de 30 días</v>
      </c>
    </row>
    <row r="1496" spans="1:23" ht="14.25" hidden="1" thickTop="1" thickBot="1" x14ac:dyDescent="0.25">
      <c r="A1496" s="17" t="str">
        <f>IF(DetalleExp!H1496='Tablas intermedias'!$A$2,"Ordenes de Compra",IF(DetalleExp!H1496='Tablas intermedias'!$A$3,"Financiamiento Internacional","Legítimo Abono"))</f>
        <v>Legítimo Abono</v>
      </c>
      <c r="B1496" s="7">
        <f>DetalleExp!E1496</f>
        <v>44343</v>
      </c>
      <c r="C1496" s="1" t="str">
        <f>DetalleExp!A1496</f>
        <v>EX-2021-47578930-APN-DD#MS</v>
      </c>
      <c r="D1496" s="1" t="str">
        <f>IF(A1496="Ordenes de Compra",VLOOKUP(C1496,Autogestión!$B$2:$D$5090,3,0),IF(A1496="Legítimo Abono",VLOOKUP(C1496,NoAmpOC!$B$2:$H$988,7,0),"Factura"))</f>
        <v>Factura E</v>
      </c>
      <c r="E1496" s="26" t="str">
        <f>IF(A1496="Ordenes de Compra",VLOOKUP($C1496,Autogestión!$B$2:$G$5090,6,0),IF(A1496="Financiamiento Internacional",VLOOKUP($C1496,FinInt!$B$2:$G$508,6,0),"Legítimo Abono"))</f>
        <v>Legítimo Abono</v>
      </c>
      <c r="F1496" s="26" t="str">
        <f>IF($A1496="Ordenes de Compra","ARS",IF($A1496="Financiamiento Internacional",VLOOKUP($C1496,FinInt!$B$2:$Q$508,15,0),VLOOKUP($C1496,NoAmpOC!$B$2:$T$988,18,0)))</f>
        <v>USD</v>
      </c>
      <c r="G1496" s="5">
        <f>IF($A1496="Ordenes de Compra",VLOOKUP($C1496,Autogestión!$B$2:$H$5090,7,0),IF($A1496="Financiamiento Internacional",VLOOKUP($C1496,FinInt!$B$2:$Q$1308,16,0),VLOOKUP($C1496,NoAmpOC!$B$2:$T$988,19,0)))</f>
        <v>304650</v>
      </c>
      <c r="H1496" s="5">
        <f t="shared" si="69"/>
        <v>30465000</v>
      </c>
      <c r="I1496" s="26" t="str">
        <f>IF($A1496="Ordenes de Compra",VLOOKUP($C1496,Autogestión!$B$2:$J$5090,9,0),IF($A1496="Financiamiento Internacional",VLOOKUP($C1496,FinInt!$B$2:$G$1555,6,0),"Legitimo Abono"))</f>
        <v>Legitimo Abono</v>
      </c>
      <c r="J1496" s="1" t="str">
        <f>IF($A1496="Ordenes de Compra",VLOOKUP($C1496,Autogestión!$B$2:$R$5090,17,0),IF($A1496="Financiamiento Internacional",VLOOKUP($C1496,FinInt!$B$2:$O$1508,14,0),VLOOKUP($C1496,NoAmpOC!$B$2:$R$988,17,0)))</f>
        <v>Aerolineas Argentinas</v>
      </c>
      <c r="K1496" s="7" t="str">
        <f>DetalleExp!AP1496</f>
        <v>JPSAULLE</v>
      </c>
      <c r="L1496" s="7" t="str">
        <f>DetalleExp!AQ1496</f>
        <v>CL - Coordinación de logística</v>
      </c>
      <c r="M1496" s="7" t="str">
        <f>DetalleExp!AR1496</f>
        <v>SAS#MS - Secretaría de acceso a la salud</v>
      </c>
      <c r="N1496" s="7">
        <f>DetalleExp!AS1496</f>
        <v>44344</v>
      </c>
      <c r="O1496" s="27">
        <f ca="1">ROUNDUP(TODAY()-N1496,0)</f>
        <v>11</v>
      </c>
      <c r="P1496" s="27">
        <f ca="1">ROUNDUP(TODAY()-B1496,0)</f>
        <v>12</v>
      </c>
      <c r="Q1496" s="1" t="str">
        <f>IFERROR(IF(A1496="Ordenes de Compra",VLOOKUP($E1496,'Ordenes de Compra'!$A$2:$E$1712,5,0),"Sin OC"),"Sin dato")</f>
        <v>Sin OC</v>
      </c>
      <c r="R1496" s="28" t="str">
        <f>IFERROR(IF(A1496="Ordenes de Compra",VLOOKUP($I1496,'Ordenes de Compra'!$B$2:$E$1712,3,0),"Sin OC"),"Sin dato")</f>
        <v>Sin OC</v>
      </c>
      <c r="S1496" s="1" t="str">
        <f>VLOOKUP($U1496,'Tablas intermedias'!$C$1:$H$222,5,0)</f>
        <v>Programa</v>
      </c>
      <c r="T1496" s="29" t="str">
        <f t="shared" si="70"/>
        <v>OK</v>
      </c>
      <c r="U1496" s="30" t="str">
        <f t="shared" si="71"/>
        <v>JPSAULLECL - Coordinación de logísticaSAS#MS - Secretaría de acceso a la salud</v>
      </c>
      <c r="V1496" s="1" t="str">
        <f>VLOOKUP(U1496,'Tablas intermedias'!$C$1:$H$222,6,0)</f>
        <v>Si</v>
      </c>
      <c r="W1496" s="1" t="str">
        <f ca="1">IF(O1496&lt;30,"menos de 30 días","más de 30 días")</f>
        <v>menos de 30 días</v>
      </c>
    </row>
    <row r="1497" spans="1:23" ht="14.25" hidden="1" thickTop="1" thickBot="1" x14ac:dyDescent="0.25">
      <c r="A1497" s="17" t="str">
        <f>IF(DetalleExp!H1497='Tablas intermedias'!$A$2,"Ordenes de Compra",IF(DetalleExp!H1497='Tablas intermedias'!$A$3,"Financiamiento Internacional","Legítimo Abono"))</f>
        <v>Ordenes de Compra</v>
      </c>
      <c r="B1497" s="7">
        <f>DetalleExp!E1497</f>
        <v>44344</v>
      </c>
      <c r="C1497" s="1" t="str">
        <f>DetalleExp!A1497</f>
        <v>EX-2021-47696485-APN-DCYT#MS</v>
      </c>
      <c r="D1497" s="1" t="str">
        <f>IF(A1497="Ordenes de Compra",VLOOKUP(C1497,Autogestión!$B$2:$D$5090,3,0),IF(A1497="Legítimo Abono",VLOOKUP(C1497,NoAmpOC!$B$2:$H$988,7,0),"Factura"))</f>
        <v>Factura</v>
      </c>
      <c r="E1497" s="26" t="str">
        <f>IF(A1497="Ordenes de Compra",VLOOKUP($C1497,Autogestión!$B$2:$G$5090,6,0),IF(A1497="Financiamiento Internacional",VLOOKUP($C1497,FinInt!$B$2:$G$508,6,0),"Legítimo Abono"))</f>
        <v>80-0057-CDI20</v>
      </c>
      <c r="F1497" s="26" t="str">
        <f>IF($A1497="Ordenes de Compra","ARS",IF($A1497="Financiamiento Internacional",VLOOKUP($C1497,FinInt!$B$2:$Q$508,15,0),VLOOKUP($C1497,NoAmpOC!$B$2:$T$988,18,0)))</f>
        <v>ARS</v>
      </c>
      <c r="G1497" s="5">
        <f>IF($A1497="Ordenes de Compra",VLOOKUP($C1497,Autogestión!$B$2:$H$5090,7,0),IF($A1497="Financiamiento Internacional",VLOOKUP($C1497,FinInt!$B$2:$Q$1308,16,0),VLOOKUP($C1497,NoAmpOC!$B$2:$T$988,19,0)))</f>
        <v>5392548</v>
      </c>
      <c r="H1497" s="5">
        <f t="shared" si="69"/>
        <v>5392548</v>
      </c>
      <c r="I1497" s="26" t="str">
        <f>IF($A1497="Ordenes de Compra",VLOOKUP($C1497,Autogestión!$B$2:$J$5090,9,0),IF($A1497="Financiamiento Internacional",VLOOKUP($C1497,FinInt!$B$2:$G$1555,6,0),"Legitimo Abono"))</f>
        <v>80-1032-OC21</v>
      </c>
      <c r="J1497" s="1" t="str">
        <f>IF($A1497="Ordenes de Compra",VLOOKUP($C1497,Autogestión!$B$2:$R$5090,17,0),IF($A1497="Financiamiento Internacional",VLOOKUP($C1497,FinInt!$B$2:$O$1508,14,0),VLOOKUP($C1497,NoAmpOC!$B$2:$R$988,17,0)))</f>
        <v>MICROSULES ARGENTINA SA de SCIIA</v>
      </c>
      <c r="K1497" s="7" t="str">
        <f>DetalleExp!AP1497</f>
        <v>DCYT#MS-TESORERIA</v>
      </c>
      <c r="L1497" s="7" t="str">
        <f>DetalleExp!AQ1497</f>
        <v>TESORERIA - Tesorería</v>
      </c>
      <c r="M1497" s="7" t="str">
        <f>DetalleExp!AR1497</f>
        <v>DCYT#MS - Dirección de contabilidad y tesorería</v>
      </c>
      <c r="N1497" s="7">
        <f>DetalleExp!AS1497</f>
        <v>44348</v>
      </c>
      <c r="O1497" s="27">
        <f ca="1">ROUNDUP(TODAY()-N1497,0)</f>
        <v>7</v>
      </c>
      <c r="P1497" s="27">
        <f ca="1">ROUNDUP(TODAY()-B1497,0)</f>
        <v>11</v>
      </c>
      <c r="Q1497" s="1" t="str">
        <f>IFERROR(IF(A1497="Ordenes de Compra",VLOOKUP($E1497,'Ordenes de Compra'!$A$2:$E$1712,5,0),"Sin OC"),"Sin dato")</f>
        <v>22.0.0.41.0</v>
      </c>
      <c r="R1497" s="28">
        <f>IFERROR(IF(A1497="Ordenes de Compra",VLOOKUP($I1497,'Ordenes de Compra'!$B$2:$E$1712,3,0),"Sin OC"),"Sin dato")</f>
        <v>5392548</v>
      </c>
      <c r="S1497" s="1" t="str">
        <f>VLOOKUP($U1497,'Tablas intermedias'!$C$1:$H$222,5,0)</f>
        <v>Tesorería</v>
      </c>
      <c r="T1497" s="29" t="str">
        <f t="shared" si="70"/>
        <v>Ver</v>
      </c>
      <c r="U1497" s="30" t="str">
        <f t="shared" si="71"/>
        <v>DCYT#MS-TESORERIATESORERIA - TesoreríaDCYT#MS - Dirección de contabilidad y tesorería</v>
      </c>
      <c r="V1497" s="1" t="str">
        <f>VLOOKUP(U1497,'Tablas intermedias'!$C$1:$H$222,6,0)</f>
        <v>No</v>
      </c>
      <c r="W1497" s="1" t="str">
        <f ca="1">IF(O1497&lt;30,"menos de 30 días","más de 30 días")</f>
        <v>menos de 30 días</v>
      </c>
    </row>
    <row r="1498" spans="1:23" ht="14.25" hidden="1" thickTop="1" thickBot="1" x14ac:dyDescent="0.25">
      <c r="A1498" s="17" t="str">
        <f>IF(DetalleExp!H1498='Tablas intermedias'!$A$2,"Ordenes de Compra",IF(DetalleExp!H1498='Tablas intermedias'!$A$3,"Financiamiento Internacional","Legítimo Abono"))</f>
        <v>Ordenes de Compra</v>
      </c>
      <c r="B1498" s="7">
        <f>DetalleExp!E1498</f>
        <v>44344</v>
      </c>
      <c r="C1498" s="1" t="str">
        <f>DetalleExp!A1498</f>
        <v>EX-2021-47700442-APN-DCYT#MS</v>
      </c>
      <c r="D1498" s="1" t="str">
        <f>IF(A1498="Ordenes de Compra",VLOOKUP(C1498,Autogestión!$B$2:$D$5090,3,0),IF(A1498="Legítimo Abono",VLOOKUP(C1498,NoAmpOC!$B$2:$H$988,7,0),"Factura"))</f>
        <v>Nota de débito</v>
      </c>
      <c r="E1498" s="26" t="str">
        <f>IF(A1498="Ordenes de Compra",VLOOKUP($C1498,Autogestión!$B$2:$G$5090,6,0),IF(A1498="Financiamiento Internacional",VLOOKUP($C1498,FinInt!$B$2:$G$508,6,0),"Legítimo Abono"))</f>
        <v>80-0004-LPU20</v>
      </c>
      <c r="F1498" s="26" t="str">
        <f>IF($A1498="Ordenes de Compra","ARS",IF($A1498="Financiamiento Internacional",VLOOKUP($C1498,FinInt!$B$2:$Q$508,15,0),VLOOKUP($C1498,NoAmpOC!$B$2:$T$988,18,0)))</f>
        <v>ARS</v>
      </c>
      <c r="G1498" s="5">
        <f>IF($A1498="Ordenes de Compra",VLOOKUP($C1498,Autogestión!$B$2:$H$5090,7,0),IF($A1498="Financiamiento Internacional",VLOOKUP($C1498,FinInt!$B$2:$Q$1308,16,0),VLOOKUP($C1498,NoAmpOC!$B$2:$T$988,19,0)))</f>
        <v>0.74</v>
      </c>
      <c r="H1498" s="5">
        <f t="shared" si="69"/>
        <v>0.74</v>
      </c>
      <c r="I1498" s="26" t="str">
        <f>IF($A1498="Ordenes de Compra",VLOOKUP($C1498,Autogestión!$B$2:$J$5090,9,0),IF($A1498="Financiamiento Internacional",VLOOKUP($C1498,FinInt!$B$2:$G$1555,6,0),"Legitimo Abono"))</f>
        <v>80-1011-OC21</v>
      </c>
      <c r="J1498" s="1" t="str">
        <f>IF($A1498="Ordenes de Compra",VLOOKUP($C1498,Autogestión!$B$2:$R$5090,17,0),IF($A1498="Financiamiento Internacional",VLOOKUP($C1498,FinInt!$B$2:$O$1508,14,0),VLOOKUP($C1498,NoAmpOC!$B$2:$R$988,17,0)))</f>
        <v>NOVARTIS ARGENTINA SA</v>
      </c>
      <c r="K1498" s="7" t="str">
        <f>DetalleExp!AP1498</f>
        <v>DCYT#MS-TESORERIA</v>
      </c>
      <c r="L1498" s="7" t="str">
        <f>DetalleExp!AQ1498</f>
        <v>TESORERIA - Tesorería</v>
      </c>
      <c r="M1498" s="7" t="str">
        <f>DetalleExp!AR1498</f>
        <v>DCYT#MS - Dirección de contabilidad y tesorería</v>
      </c>
      <c r="N1498" s="7">
        <f>DetalleExp!AS1498</f>
        <v>44349</v>
      </c>
      <c r="O1498" s="27">
        <f ca="1">ROUNDUP(TODAY()-N1498,0)</f>
        <v>6</v>
      </c>
      <c r="P1498" s="27">
        <f ca="1">ROUNDUP(TODAY()-B1498,0)</f>
        <v>11</v>
      </c>
      <c r="Q1498" s="1" t="str">
        <f>IFERROR(IF(A1498="Ordenes de Compra",VLOOKUP($E1498,'Ordenes de Compra'!$A$2:$E$1712,5,0),"Sin OC"),"Sin dato")</f>
        <v>16.0.0.47.0</v>
      </c>
      <c r="R1498" s="28">
        <f>IFERROR(IF(A1498="Ordenes de Compra",VLOOKUP($I1498,'Ordenes de Compra'!$B$2:$E$1712,3,0),"Sin OC"),"Sin dato")</f>
        <v>595498522.20000005</v>
      </c>
      <c r="S1498" s="1" t="str">
        <f>VLOOKUP($U1498,'Tablas intermedias'!$C$1:$H$222,5,0)</f>
        <v>Tesorería</v>
      </c>
      <c r="T1498" s="29" t="str">
        <f t="shared" si="70"/>
        <v>OK</v>
      </c>
      <c r="U1498" s="30" t="str">
        <f t="shared" si="71"/>
        <v>DCYT#MS-TESORERIATESORERIA - TesoreríaDCYT#MS - Dirección de contabilidad y tesorería</v>
      </c>
      <c r="V1498" s="1" t="str">
        <f>VLOOKUP(U1498,'Tablas intermedias'!$C$1:$H$222,6,0)</f>
        <v>No</v>
      </c>
      <c r="W1498" s="1" t="str">
        <f ca="1">IF(O1498&lt;30,"menos de 30 días","más de 30 días")</f>
        <v>menos de 30 días</v>
      </c>
    </row>
    <row r="1499" spans="1:23" ht="14.25" hidden="1" thickTop="1" thickBot="1" x14ac:dyDescent="0.25">
      <c r="A1499" s="17" t="str">
        <f>IF(DetalleExp!H1499='Tablas intermedias'!$A$2,"Ordenes de Compra",IF(DetalleExp!H1499='Tablas intermedias'!$A$3,"Financiamiento Internacional","Legítimo Abono"))</f>
        <v>Ordenes de Compra</v>
      </c>
      <c r="B1499" s="7">
        <f>DetalleExp!E1499</f>
        <v>44344</v>
      </c>
      <c r="C1499" s="1" t="str">
        <f>DetalleExp!A1499</f>
        <v>EX-2021-47717768-APN-DCYT#MS</v>
      </c>
      <c r="D1499" s="1" t="str">
        <f>IF(A1499="Ordenes de Compra",VLOOKUP(C1499,Autogestión!$B$2:$D$5090,3,0),IF(A1499="Legítimo Abono",VLOOKUP(C1499,NoAmpOC!$B$2:$H$988,7,0),"Factura"))</f>
        <v>Nota de crédito</v>
      </c>
      <c r="E1499" s="26" t="str">
        <f>IF(A1499="Ordenes de Compra",VLOOKUP($C1499,Autogestión!$B$2:$G$5090,6,0),IF(A1499="Financiamiento Internacional",VLOOKUP($C1499,FinInt!$B$2:$G$508,6,0),"Legítimo Abono"))</f>
        <v>80-0004-LPU20</v>
      </c>
      <c r="F1499" s="26" t="str">
        <f>IF($A1499="Ordenes de Compra","ARS",IF($A1499="Financiamiento Internacional",VLOOKUP($C1499,FinInt!$B$2:$Q$508,15,0),VLOOKUP($C1499,NoAmpOC!$B$2:$T$988,18,0)))</f>
        <v>ARS</v>
      </c>
      <c r="G1499" s="5">
        <f>IF($A1499="Ordenes de Compra",VLOOKUP($C1499,Autogestión!$B$2:$H$5090,7,0),IF($A1499="Financiamiento Internacional",VLOOKUP($C1499,FinInt!$B$2:$Q$1308,16,0),VLOOKUP($C1499,NoAmpOC!$B$2:$T$988,19,0)))</f>
        <v>0.43</v>
      </c>
      <c r="H1499" s="5">
        <f t="shared" si="69"/>
        <v>0.43</v>
      </c>
      <c r="I1499" s="26" t="str">
        <f>IF($A1499="Ordenes de Compra",VLOOKUP($C1499,Autogestión!$B$2:$J$5090,9,0),IF($A1499="Financiamiento Internacional",VLOOKUP($C1499,FinInt!$B$2:$G$1555,6,0),"Legitimo Abono"))</f>
        <v>80-1011-OC21</v>
      </c>
      <c r="J1499" s="1" t="str">
        <f>IF($A1499="Ordenes de Compra",VLOOKUP($C1499,Autogestión!$B$2:$R$5090,17,0),IF($A1499="Financiamiento Internacional",VLOOKUP($C1499,FinInt!$B$2:$O$1508,14,0),VLOOKUP($C1499,NoAmpOC!$B$2:$R$988,17,0)))</f>
        <v>NOVARTIS ARGENTINA SA</v>
      </c>
      <c r="K1499" s="7" t="str">
        <f>DetalleExp!AP1499</f>
        <v>DCYT#MS-TESORERIA</v>
      </c>
      <c r="L1499" s="7" t="str">
        <f>DetalleExp!AQ1499</f>
        <v>TESORERIA - Tesorería</v>
      </c>
      <c r="M1499" s="7" t="str">
        <f>DetalleExp!AR1499</f>
        <v>DCYT#MS - Dirección de contabilidad y tesorería</v>
      </c>
      <c r="N1499" s="7">
        <f>DetalleExp!AS1499</f>
        <v>44349</v>
      </c>
      <c r="O1499" s="27">
        <f ca="1">ROUNDUP(TODAY()-N1499,0)</f>
        <v>6</v>
      </c>
      <c r="P1499" s="27">
        <f ca="1">ROUNDUP(TODAY()-B1499,0)</f>
        <v>11</v>
      </c>
      <c r="Q1499" s="1" t="str">
        <f>IFERROR(IF(A1499="Ordenes de Compra",VLOOKUP($E1499,'Ordenes de Compra'!$A$2:$E$1712,5,0),"Sin OC"),"Sin dato")</f>
        <v>16.0.0.47.0</v>
      </c>
      <c r="R1499" s="28">
        <f>IFERROR(IF(A1499="Ordenes de Compra",VLOOKUP($I1499,'Ordenes de Compra'!$B$2:$E$1712,3,0),"Sin OC"),"Sin dato")</f>
        <v>595498522.20000005</v>
      </c>
      <c r="S1499" s="1" t="str">
        <f>VLOOKUP($U1499,'Tablas intermedias'!$C$1:$H$222,5,0)</f>
        <v>Tesorería</v>
      </c>
      <c r="T1499" s="29" t="str">
        <f t="shared" si="70"/>
        <v>OK</v>
      </c>
      <c r="U1499" s="30" t="str">
        <f t="shared" si="71"/>
        <v>DCYT#MS-TESORERIATESORERIA - TesoreríaDCYT#MS - Dirección de contabilidad y tesorería</v>
      </c>
      <c r="V1499" s="1" t="str">
        <f>VLOOKUP(U1499,'Tablas intermedias'!$C$1:$H$222,6,0)</f>
        <v>No</v>
      </c>
      <c r="W1499" s="1" t="str">
        <f ca="1">IF(O1499&lt;30,"menos de 30 días","más de 30 días")</f>
        <v>menos de 30 días</v>
      </c>
    </row>
    <row r="1500" spans="1:23" ht="14.25" hidden="1" thickTop="1" thickBot="1" x14ac:dyDescent="0.25">
      <c r="A1500" s="17" t="str">
        <f>IF(DetalleExp!H1500='Tablas intermedias'!$A$2,"Ordenes de Compra",IF(DetalleExp!H1500='Tablas intermedias'!$A$3,"Financiamiento Internacional","Legítimo Abono"))</f>
        <v>Ordenes de Compra</v>
      </c>
      <c r="B1500" s="7">
        <f>DetalleExp!E1500</f>
        <v>44344</v>
      </c>
      <c r="C1500" s="1" t="str">
        <f>DetalleExp!A1500</f>
        <v>EX-2021-47727818-APN-DCYT#MS</v>
      </c>
      <c r="D1500" s="1" t="str">
        <f>IF(A1500="Ordenes de Compra",VLOOKUP(C1500,Autogestión!$B$2:$D$5090,3,0),IF(A1500="Legítimo Abono",VLOOKUP(C1500,NoAmpOC!$B$2:$H$988,7,0),"Factura"))</f>
        <v>Nota de débito</v>
      </c>
      <c r="E1500" s="26" t="str">
        <f>IF(A1500="Ordenes de Compra",VLOOKUP($C1500,Autogestión!$B$2:$G$5090,6,0),IF(A1500="Financiamiento Internacional",VLOOKUP($C1500,FinInt!$B$2:$G$508,6,0),"Legítimo Abono"))</f>
        <v>80-0004-LPU20</v>
      </c>
      <c r="F1500" s="26" t="str">
        <f>IF($A1500="Ordenes de Compra","ARS",IF($A1500="Financiamiento Internacional",VLOOKUP($C1500,FinInt!$B$2:$Q$508,15,0),VLOOKUP($C1500,NoAmpOC!$B$2:$T$988,18,0)))</f>
        <v>ARS</v>
      </c>
      <c r="G1500" s="5">
        <f>IF($A1500="Ordenes de Compra",VLOOKUP($C1500,Autogestión!$B$2:$H$5090,7,0),IF($A1500="Financiamiento Internacional",VLOOKUP($C1500,FinInt!$B$2:$Q$1308,16,0),VLOOKUP($C1500,NoAmpOC!$B$2:$T$988,19,0)))</f>
        <v>7.98</v>
      </c>
      <c r="H1500" s="5">
        <f t="shared" si="69"/>
        <v>7.98</v>
      </c>
      <c r="I1500" s="26" t="str">
        <f>IF($A1500="Ordenes de Compra",VLOOKUP($C1500,Autogestión!$B$2:$J$5090,9,0),IF($A1500="Financiamiento Internacional",VLOOKUP($C1500,FinInt!$B$2:$G$1555,6,0),"Legitimo Abono"))</f>
        <v>80-1011-OC21</v>
      </c>
      <c r="J1500" s="1" t="str">
        <f>IF($A1500="Ordenes de Compra",VLOOKUP($C1500,Autogestión!$B$2:$R$5090,17,0),IF($A1500="Financiamiento Internacional",VLOOKUP($C1500,FinInt!$B$2:$O$1508,14,0),VLOOKUP($C1500,NoAmpOC!$B$2:$R$988,17,0)))</f>
        <v>NOVARTIS ARGENTINA SA</v>
      </c>
      <c r="K1500" s="7" t="str">
        <f>DetalleExp!AP1500</f>
        <v>DCYT#MS-TESORERIA</v>
      </c>
      <c r="L1500" s="7" t="str">
        <f>DetalleExp!AQ1500</f>
        <v>TESORERIA - Tesorería</v>
      </c>
      <c r="M1500" s="7" t="str">
        <f>DetalleExp!AR1500</f>
        <v>DCYT#MS - Dirección de contabilidad y tesorería</v>
      </c>
      <c r="N1500" s="7">
        <f>DetalleExp!AS1500</f>
        <v>44349</v>
      </c>
      <c r="O1500" s="27">
        <f ca="1">ROUNDUP(TODAY()-N1500,0)</f>
        <v>6</v>
      </c>
      <c r="P1500" s="27">
        <f ca="1">ROUNDUP(TODAY()-B1500,0)</f>
        <v>11</v>
      </c>
      <c r="Q1500" s="1" t="str">
        <f>IFERROR(IF(A1500="Ordenes de Compra",VLOOKUP($E1500,'Ordenes de Compra'!$A$2:$E$1712,5,0),"Sin OC"),"Sin dato")</f>
        <v>16.0.0.47.0</v>
      </c>
      <c r="R1500" s="28">
        <f>IFERROR(IF(A1500="Ordenes de Compra",VLOOKUP($I1500,'Ordenes de Compra'!$B$2:$E$1712,3,0),"Sin OC"),"Sin dato")</f>
        <v>595498522.20000005</v>
      </c>
      <c r="S1500" s="1" t="str">
        <f>VLOOKUP($U1500,'Tablas intermedias'!$C$1:$H$222,5,0)</f>
        <v>Tesorería</v>
      </c>
      <c r="T1500" s="29" t="str">
        <f t="shared" si="70"/>
        <v>OK</v>
      </c>
      <c r="U1500" s="30" t="str">
        <f t="shared" si="71"/>
        <v>DCYT#MS-TESORERIATESORERIA - TesoreríaDCYT#MS - Dirección de contabilidad y tesorería</v>
      </c>
      <c r="V1500" s="1" t="str">
        <f>VLOOKUP(U1500,'Tablas intermedias'!$C$1:$H$222,6,0)</f>
        <v>No</v>
      </c>
      <c r="W1500" s="1" t="str">
        <f ca="1">IF(O1500&lt;30,"menos de 30 días","más de 30 días")</f>
        <v>menos de 30 días</v>
      </c>
    </row>
    <row r="1501" spans="1:23" ht="14.25" hidden="1" thickTop="1" thickBot="1" x14ac:dyDescent="0.25">
      <c r="A1501" s="17" t="str">
        <f>IF(DetalleExp!H1501='Tablas intermedias'!$A$2,"Ordenes de Compra",IF(DetalleExp!H1501='Tablas intermedias'!$A$3,"Financiamiento Internacional","Legítimo Abono"))</f>
        <v>Ordenes de Compra</v>
      </c>
      <c r="B1501" s="7">
        <f>DetalleExp!E1501</f>
        <v>44344</v>
      </c>
      <c r="C1501" s="1" t="str">
        <f>DetalleExp!A1501</f>
        <v>EX-2021-47743243-APN-DCYT#MS</v>
      </c>
      <c r="D1501" s="1" t="str">
        <f>IF(A1501="Ordenes de Compra",VLOOKUP(C1501,Autogestión!$B$2:$D$5090,3,0),IF(A1501="Legítimo Abono",VLOOKUP(C1501,NoAmpOC!$B$2:$H$988,7,0),"Factura"))</f>
        <v>Factura</v>
      </c>
      <c r="E1501" s="26" t="str">
        <f>IF(A1501="Ordenes de Compra",VLOOKUP($C1501,Autogestión!$B$2:$G$5090,6,0),IF(A1501="Financiamiento Internacional",VLOOKUP($C1501,FinInt!$B$2:$G$508,6,0),"Legítimo Abono"))</f>
        <v>80-0003-LPR19</v>
      </c>
      <c r="F1501" s="26" t="str">
        <f>IF($A1501="Ordenes de Compra","ARS",IF($A1501="Financiamiento Internacional",VLOOKUP($C1501,FinInt!$B$2:$Q$508,15,0),VLOOKUP($C1501,NoAmpOC!$B$2:$T$988,18,0)))</f>
        <v>ARS</v>
      </c>
      <c r="G1501" s="5">
        <f>IF($A1501="Ordenes de Compra",VLOOKUP($C1501,Autogestión!$B$2:$H$5090,7,0),IF($A1501="Financiamiento Internacional",VLOOKUP($C1501,FinInt!$B$2:$Q$1308,16,0),VLOOKUP($C1501,NoAmpOC!$B$2:$T$988,19,0)))</f>
        <v>74980</v>
      </c>
      <c r="H1501" s="5">
        <f t="shared" si="69"/>
        <v>74980</v>
      </c>
      <c r="I1501" s="26" t="str">
        <f>IF($A1501="Ordenes de Compra",VLOOKUP($C1501,Autogestión!$B$2:$J$5090,9,0),IF($A1501="Financiamiento Internacional",VLOOKUP($C1501,FinInt!$B$2:$G$1555,6,0),"Legitimo Abono"))</f>
        <v>80-1165-OC19</v>
      </c>
      <c r="J1501" s="1" t="str">
        <f>IF($A1501="Ordenes de Compra",VLOOKUP($C1501,Autogestión!$B$2:$R$5090,17,0),IF($A1501="Financiamiento Internacional",VLOOKUP($C1501,FinInt!$B$2:$O$1508,14,0),VLOOKUP($C1501,NoAmpOC!$B$2:$R$988,17,0)))</f>
        <v>VSA ALTA COMPLEJIDAD S.A.</v>
      </c>
      <c r="K1501" s="7" t="str">
        <f>DetalleExp!AP1501</f>
        <v>GENDILE</v>
      </c>
      <c r="L1501" s="7" t="str">
        <f>DetalleExp!AQ1501</f>
        <v>FACTURAS - Facturas</v>
      </c>
      <c r="M1501" s="7" t="str">
        <f>DetalleExp!AR1501</f>
        <v>DCYC#MS - Dirección de compras y contrataciones</v>
      </c>
      <c r="N1501" s="7">
        <f>DetalleExp!AS1501</f>
        <v>44348</v>
      </c>
      <c r="O1501" s="27">
        <f ca="1">ROUNDUP(TODAY()-N1501,0)</f>
        <v>7</v>
      </c>
      <c r="P1501" s="27">
        <f ca="1">ROUNDUP(TODAY()-B1501,0)</f>
        <v>11</v>
      </c>
      <c r="Q1501" s="1" t="str">
        <f>IFERROR(IF(A1501="Ordenes de Compra",VLOOKUP($E1501,'Ordenes de Compra'!$A$2:$E$1712,5,0),"Sin OC"),"Sin dato")</f>
        <v>42.0.0.10.0</v>
      </c>
      <c r="R1501" s="28">
        <f>IFERROR(IF(A1501="Ordenes de Compra",VLOOKUP($I1501,'Ordenes de Compra'!$B$2:$E$1712,3,0),"Sin OC"),"Sin dato")</f>
        <v>3260000</v>
      </c>
      <c r="S1501" s="1" t="str">
        <f>VLOOKUP($U1501,'Tablas intermedias'!$C$1:$H$222,5,0)</f>
        <v>Compras</v>
      </c>
      <c r="T1501" s="29" t="str">
        <f t="shared" si="70"/>
        <v>OK</v>
      </c>
      <c r="U1501" s="30" t="str">
        <f t="shared" si="71"/>
        <v>GENDILEFACTURAS - FacturasDCYC#MS - Dirección de compras y contrataciones</v>
      </c>
      <c r="V1501" s="1" t="str">
        <f>VLOOKUP(U1501,'Tablas intermedias'!$C$1:$H$222,6,0)</f>
        <v>Si</v>
      </c>
      <c r="W1501" s="1" t="str">
        <f ca="1">IF(O1501&lt;30,"menos de 30 días","más de 30 días")</f>
        <v>menos de 30 días</v>
      </c>
    </row>
    <row r="1502" spans="1:23" ht="14.25" hidden="1" thickTop="1" thickBot="1" x14ac:dyDescent="0.25">
      <c r="A1502" s="17" t="str">
        <f>IF(DetalleExp!H1502='Tablas intermedias'!$A$2,"Ordenes de Compra",IF(DetalleExp!H1502='Tablas intermedias'!$A$3,"Financiamiento Internacional","Legítimo Abono"))</f>
        <v>Ordenes de Compra</v>
      </c>
      <c r="B1502" s="7">
        <f>DetalleExp!E1502</f>
        <v>44344</v>
      </c>
      <c r="C1502" s="1" t="str">
        <f>DetalleExp!A1502</f>
        <v>EX-2021-47753257-APN-DCYT#MS</v>
      </c>
      <c r="D1502" s="1" t="str">
        <f>IF(A1502="Ordenes de Compra",VLOOKUP(C1502,Autogestión!$B$2:$D$5090,3,0),IF(A1502="Legítimo Abono",VLOOKUP(C1502,NoAmpOC!$B$2:$H$988,7,0),"Factura"))</f>
        <v>Nota de crédito</v>
      </c>
      <c r="E1502" s="26" t="str">
        <f>IF(A1502="Ordenes de Compra",VLOOKUP($C1502,Autogestión!$B$2:$G$5090,6,0),IF(A1502="Financiamiento Internacional",VLOOKUP($C1502,FinInt!$B$2:$G$508,6,0),"Legítimo Abono"))</f>
        <v>80-0004-LPU20</v>
      </c>
      <c r="F1502" s="26" t="str">
        <f>IF($A1502="Ordenes de Compra","ARS",IF($A1502="Financiamiento Internacional",VLOOKUP($C1502,FinInt!$B$2:$Q$508,15,0),VLOOKUP($C1502,NoAmpOC!$B$2:$T$988,18,0)))</f>
        <v>ARS</v>
      </c>
      <c r="G1502" s="5">
        <f>IF($A1502="Ordenes de Compra",VLOOKUP($C1502,Autogestión!$B$2:$H$5090,7,0),IF($A1502="Financiamiento Internacional",VLOOKUP($C1502,FinInt!$B$2:$Q$1308,16,0),VLOOKUP($C1502,NoAmpOC!$B$2:$T$988,19,0)))</f>
        <v>0.43</v>
      </c>
      <c r="H1502" s="5">
        <f t="shared" si="69"/>
        <v>0.43</v>
      </c>
      <c r="I1502" s="26" t="str">
        <f>IF($A1502="Ordenes de Compra",VLOOKUP($C1502,Autogestión!$B$2:$J$5090,9,0),IF($A1502="Financiamiento Internacional",VLOOKUP($C1502,FinInt!$B$2:$G$1555,6,0),"Legitimo Abono"))</f>
        <v>80-1011-OC21</v>
      </c>
      <c r="J1502" s="1" t="str">
        <f>IF($A1502="Ordenes de Compra",VLOOKUP($C1502,Autogestión!$B$2:$R$5090,17,0),IF($A1502="Financiamiento Internacional",VLOOKUP($C1502,FinInt!$B$2:$O$1508,14,0),VLOOKUP($C1502,NoAmpOC!$B$2:$R$988,17,0)))</f>
        <v>NOVARTIS ARGENTINA SA</v>
      </c>
      <c r="K1502" s="7" t="str">
        <f>DetalleExp!AP1502</f>
        <v>DCYT#MS-TESORERIA</v>
      </c>
      <c r="L1502" s="7" t="str">
        <f>DetalleExp!AQ1502</f>
        <v>TESORERIA - Tesorería</v>
      </c>
      <c r="M1502" s="7" t="str">
        <f>DetalleExp!AR1502</f>
        <v>DCYT#MS - Dirección de contabilidad y tesorería</v>
      </c>
      <c r="N1502" s="7">
        <f>DetalleExp!AS1502</f>
        <v>44349</v>
      </c>
      <c r="O1502" s="27">
        <f ca="1">ROUNDUP(TODAY()-N1502,0)</f>
        <v>6</v>
      </c>
      <c r="P1502" s="27">
        <f ca="1">ROUNDUP(TODAY()-B1502,0)</f>
        <v>11</v>
      </c>
      <c r="Q1502" s="1" t="str">
        <f>IFERROR(IF(A1502="Ordenes de Compra",VLOOKUP($E1502,'Ordenes de Compra'!$A$2:$E$1712,5,0),"Sin OC"),"Sin dato")</f>
        <v>16.0.0.47.0</v>
      </c>
      <c r="R1502" s="28">
        <f>IFERROR(IF(A1502="Ordenes de Compra",VLOOKUP($I1502,'Ordenes de Compra'!$B$2:$E$1712,3,0),"Sin OC"),"Sin dato")</f>
        <v>595498522.20000005</v>
      </c>
      <c r="S1502" s="1" t="str">
        <f>VLOOKUP($U1502,'Tablas intermedias'!$C$1:$H$222,5,0)</f>
        <v>Tesorería</v>
      </c>
      <c r="T1502" s="29" t="str">
        <f t="shared" si="70"/>
        <v>OK</v>
      </c>
      <c r="U1502" s="30" t="str">
        <f t="shared" si="71"/>
        <v>DCYT#MS-TESORERIATESORERIA - TesoreríaDCYT#MS - Dirección de contabilidad y tesorería</v>
      </c>
      <c r="V1502" s="1" t="str">
        <f>VLOOKUP(U1502,'Tablas intermedias'!$C$1:$H$222,6,0)</f>
        <v>No</v>
      </c>
      <c r="W1502" s="1" t="str">
        <f ca="1">IF(O1502&lt;30,"menos de 30 días","más de 30 días")</f>
        <v>menos de 30 días</v>
      </c>
    </row>
    <row r="1503" spans="1:23" ht="14.25" hidden="1" thickTop="1" thickBot="1" x14ac:dyDescent="0.25">
      <c r="A1503" s="17" t="str">
        <f>IF(DetalleExp!H1503='Tablas intermedias'!$A$2,"Ordenes de Compra",IF(DetalleExp!H1503='Tablas intermedias'!$A$3,"Financiamiento Internacional","Legítimo Abono"))</f>
        <v>Ordenes de Compra</v>
      </c>
      <c r="B1503" s="7">
        <f>DetalleExp!E1503</f>
        <v>44344</v>
      </c>
      <c r="C1503" s="1" t="str">
        <f>DetalleExp!A1503</f>
        <v>EX-2021-47762445-APN-DCYT#MS</v>
      </c>
      <c r="D1503" s="1" t="str">
        <f>IF(A1503="Ordenes de Compra",VLOOKUP(C1503,Autogestión!$B$2:$D$5090,3,0),IF(A1503="Legítimo Abono",VLOOKUP(C1503,NoAmpOC!$B$2:$H$988,7,0),"Factura"))</f>
        <v>Nota de crédito</v>
      </c>
      <c r="E1503" s="26" t="str">
        <f>IF(A1503="Ordenes de Compra",VLOOKUP($C1503,Autogestión!$B$2:$G$5090,6,0),IF(A1503="Financiamiento Internacional",VLOOKUP($C1503,FinInt!$B$2:$G$508,6,0),"Legítimo Abono"))</f>
        <v>80-0004-LPU20</v>
      </c>
      <c r="F1503" s="26" t="str">
        <f>IF($A1503="Ordenes de Compra","ARS",IF($A1503="Financiamiento Internacional",VLOOKUP($C1503,FinInt!$B$2:$Q$508,15,0),VLOOKUP($C1503,NoAmpOC!$B$2:$T$988,18,0)))</f>
        <v>ARS</v>
      </c>
      <c r="G1503" s="5">
        <f>IF($A1503="Ordenes de Compra",VLOOKUP($C1503,Autogestión!$B$2:$H$5090,7,0),IF($A1503="Financiamiento Internacional",VLOOKUP($C1503,FinInt!$B$2:$Q$1308,16,0),VLOOKUP($C1503,NoAmpOC!$B$2:$T$988,19,0)))</f>
        <v>4.2699999999999996</v>
      </c>
      <c r="H1503" s="5">
        <f t="shared" si="69"/>
        <v>4.2699999999999996</v>
      </c>
      <c r="I1503" s="26" t="str">
        <f>IF($A1503="Ordenes de Compra",VLOOKUP($C1503,Autogestión!$B$2:$J$5090,9,0),IF($A1503="Financiamiento Internacional",VLOOKUP($C1503,FinInt!$B$2:$G$1555,6,0),"Legitimo Abono"))</f>
        <v>80-1011-OC21</v>
      </c>
      <c r="J1503" s="1" t="str">
        <f>IF($A1503="Ordenes de Compra",VLOOKUP($C1503,Autogestión!$B$2:$R$5090,17,0),IF($A1503="Financiamiento Internacional",VLOOKUP($C1503,FinInt!$B$2:$O$1508,14,0),VLOOKUP($C1503,NoAmpOC!$B$2:$R$988,17,0)))</f>
        <v>NOVARTIS ARGENTINA SA</v>
      </c>
      <c r="K1503" s="7" t="str">
        <f>DetalleExp!AP1503</f>
        <v>DCYT#MS-TESORERIA</v>
      </c>
      <c r="L1503" s="7" t="str">
        <f>DetalleExp!AQ1503</f>
        <v>TESORERIA - Tesorería</v>
      </c>
      <c r="M1503" s="7" t="str">
        <f>DetalleExp!AR1503</f>
        <v>DCYT#MS - Dirección de contabilidad y tesorería</v>
      </c>
      <c r="N1503" s="7">
        <f>DetalleExp!AS1503</f>
        <v>44349</v>
      </c>
      <c r="O1503" s="27">
        <f ca="1">ROUNDUP(TODAY()-N1503,0)</f>
        <v>6</v>
      </c>
      <c r="P1503" s="27">
        <f ca="1">ROUNDUP(TODAY()-B1503,0)</f>
        <v>11</v>
      </c>
      <c r="Q1503" s="1" t="str">
        <f>IFERROR(IF(A1503="Ordenes de Compra",VLOOKUP($E1503,'Ordenes de Compra'!$A$2:$E$1712,5,0),"Sin OC"),"Sin dato")</f>
        <v>16.0.0.47.0</v>
      </c>
      <c r="R1503" s="28">
        <f>IFERROR(IF(A1503="Ordenes de Compra",VLOOKUP($I1503,'Ordenes de Compra'!$B$2:$E$1712,3,0),"Sin OC"),"Sin dato")</f>
        <v>595498522.20000005</v>
      </c>
      <c r="S1503" s="1" t="str">
        <f>VLOOKUP($U1503,'Tablas intermedias'!$C$1:$H$222,5,0)</f>
        <v>Tesorería</v>
      </c>
      <c r="T1503" s="29" t="str">
        <f t="shared" si="70"/>
        <v>OK</v>
      </c>
      <c r="U1503" s="30" t="str">
        <f t="shared" si="71"/>
        <v>DCYT#MS-TESORERIATESORERIA - TesoreríaDCYT#MS - Dirección de contabilidad y tesorería</v>
      </c>
      <c r="V1503" s="1" t="str">
        <f>VLOOKUP(U1503,'Tablas intermedias'!$C$1:$H$222,6,0)</f>
        <v>No</v>
      </c>
      <c r="W1503" s="1" t="str">
        <f ca="1">IF(O1503&lt;30,"menos de 30 días","más de 30 días")</f>
        <v>menos de 30 días</v>
      </c>
    </row>
    <row r="1504" spans="1:23" ht="14.25" hidden="1" thickTop="1" thickBot="1" x14ac:dyDescent="0.25">
      <c r="A1504" s="17" t="str">
        <f>IF(DetalleExp!H1504='Tablas intermedias'!$A$2,"Ordenes de Compra",IF(DetalleExp!H1504='Tablas intermedias'!$A$3,"Financiamiento Internacional","Legítimo Abono"))</f>
        <v>Ordenes de Compra</v>
      </c>
      <c r="B1504" s="7">
        <f>DetalleExp!E1504</f>
        <v>44344</v>
      </c>
      <c r="C1504" s="1" t="str">
        <f>DetalleExp!A1504</f>
        <v>EX-2021-47774849-APN-DCYT#MS</v>
      </c>
      <c r="D1504" s="1" t="str">
        <f>IF(A1504="Ordenes de Compra",VLOOKUP(C1504,Autogestión!$B$2:$D$5090,3,0),IF(A1504="Legítimo Abono",VLOOKUP(C1504,NoAmpOC!$B$2:$H$988,7,0),"Factura"))</f>
        <v>Nota de crédito</v>
      </c>
      <c r="E1504" s="26" t="str">
        <f>IF(A1504="Ordenes de Compra",VLOOKUP($C1504,Autogestión!$B$2:$G$5090,6,0),IF(A1504="Financiamiento Internacional",VLOOKUP($C1504,FinInt!$B$2:$G$508,6,0),"Legítimo Abono"))</f>
        <v>80-0004-LPU20</v>
      </c>
      <c r="F1504" s="26" t="str">
        <f>IF($A1504="Ordenes de Compra","ARS",IF($A1504="Financiamiento Internacional",VLOOKUP($C1504,FinInt!$B$2:$Q$508,15,0),VLOOKUP($C1504,NoAmpOC!$B$2:$T$988,18,0)))</f>
        <v>ARS</v>
      </c>
      <c r="G1504" s="5">
        <f>IF($A1504="Ordenes de Compra",VLOOKUP($C1504,Autogestión!$B$2:$H$5090,7,0),IF($A1504="Financiamiento Internacional",VLOOKUP($C1504,FinInt!$B$2:$Q$1308,16,0),VLOOKUP($C1504,NoAmpOC!$B$2:$T$988,19,0)))</f>
        <v>2.0099999999999998</v>
      </c>
      <c r="H1504" s="5">
        <f t="shared" si="69"/>
        <v>2.0099999999999998</v>
      </c>
      <c r="I1504" s="26" t="str">
        <f>IF($A1504="Ordenes de Compra",VLOOKUP($C1504,Autogestión!$B$2:$J$5090,9,0),IF($A1504="Financiamiento Internacional",VLOOKUP($C1504,FinInt!$B$2:$G$1555,6,0),"Legitimo Abono"))</f>
        <v>80-1011-OC21</v>
      </c>
      <c r="J1504" s="1" t="str">
        <f>IF($A1504="Ordenes de Compra",VLOOKUP($C1504,Autogestión!$B$2:$R$5090,17,0),IF($A1504="Financiamiento Internacional",VLOOKUP($C1504,FinInt!$B$2:$O$1508,14,0),VLOOKUP($C1504,NoAmpOC!$B$2:$R$988,17,0)))</f>
        <v>NOVARTIS ARGENTINA SA</v>
      </c>
      <c r="K1504" s="7" t="str">
        <f>DetalleExp!AP1504</f>
        <v>DCYT#MS-TESORERIA</v>
      </c>
      <c r="L1504" s="7" t="str">
        <f>DetalleExp!AQ1504</f>
        <v>TESORERIA - Tesorería</v>
      </c>
      <c r="M1504" s="7" t="str">
        <f>DetalleExp!AR1504</f>
        <v>DCYT#MS - Dirección de contabilidad y tesorería</v>
      </c>
      <c r="N1504" s="7">
        <f>DetalleExp!AS1504</f>
        <v>44349</v>
      </c>
      <c r="O1504" s="27">
        <f ca="1">ROUNDUP(TODAY()-N1504,0)</f>
        <v>6</v>
      </c>
      <c r="P1504" s="27">
        <f ca="1">ROUNDUP(TODAY()-B1504,0)</f>
        <v>11</v>
      </c>
      <c r="Q1504" s="1" t="str">
        <f>IFERROR(IF(A1504="Ordenes de Compra",VLOOKUP($E1504,'Ordenes de Compra'!$A$2:$E$1712,5,0),"Sin OC"),"Sin dato")</f>
        <v>16.0.0.47.0</v>
      </c>
      <c r="R1504" s="28">
        <f>IFERROR(IF(A1504="Ordenes de Compra",VLOOKUP($I1504,'Ordenes de Compra'!$B$2:$E$1712,3,0),"Sin OC"),"Sin dato")</f>
        <v>595498522.20000005</v>
      </c>
      <c r="S1504" s="1" t="str">
        <f>VLOOKUP($U1504,'Tablas intermedias'!$C$1:$H$222,5,0)</f>
        <v>Tesorería</v>
      </c>
      <c r="T1504" s="29" t="str">
        <f t="shared" si="70"/>
        <v>OK</v>
      </c>
      <c r="U1504" s="30" t="str">
        <f t="shared" si="71"/>
        <v>DCYT#MS-TESORERIATESORERIA - TesoreríaDCYT#MS - Dirección de contabilidad y tesorería</v>
      </c>
      <c r="V1504" s="1" t="str">
        <f>VLOOKUP(U1504,'Tablas intermedias'!$C$1:$H$222,6,0)</f>
        <v>No</v>
      </c>
      <c r="W1504" s="1" t="str">
        <f ca="1">IF(O1504&lt;30,"menos de 30 días","más de 30 días")</f>
        <v>menos de 30 días</v>
      </c>
    </row>
    <row r="1505" spans="1:23" ht="14.25" hidden="1" thickTop="1" thickBot="1" x14ac:dyDescent="0.25">
      <c r="A1505" s="17" t="str">
        <f>IF(DetalleExp!H1505='Tablas intermedias'!$A$2,"Ordenes de Compra",IF(DetalleExp!H1505='Tablas intermedias'!$A$3,"Financiamiento Internacional","Legítimo Abono"))</f>
        <v>Ordenes de Compra</v>
      </c>
      <c r="B1505" s="7">
        <f>DetalleExp!E1505</f>
        <v>44344</v>
      </c>
      <c r="C1505" s="1" t="str">
        <f>DetalleExp!A1505</f>
        <v>EX-2021-47788000-APN-DCYT#MS</v>
      </c>
      <c r="D1505" s="1" t="str">
        <f>IF(A1505="Ordenes de Compra",VLOOKUP(C1505,Autogestión!$B$2:$D$5090,3,0),IF(A1505="Legítimo Abono",VLOOKUP(C1505,NoAmpOC!$B$2:$H$988,7,0),"Factura"))</f>
        <v>Factura</v>
      </c>
      <c r="E1505" s="26" t="str">
        <f>IF(A1505="Ordenes de Compra",VLOOKUP($C1505,Autogestión!$B$2:$G$5090,6,0),IF(A1505="Financiamiento Internacional",VLOOKUP($C1505,FinInt!$B$2:$G$508,6,0),"Legítimo Abono"))</f>
        <v>80-0011-LPU20</v>
      </c>
      <c r="F1505" s="26" t="str">
        <f>IF($A1505="Ordenes de Compra","ARS",IF($A1505="Financiamiento Internacional",VLOOKUP($C1505,FinInt!$B$2:$Q$508,15,0),VLOOKUP($C1505,NoAmpOC!$B$2:$T$988,18,0)))</f>
        <v>ARS</v>
      </c>
      <c r="G1505" s="5">
        <f>IF($A1505="Ordenes de Compra",VLOOKUP($C1505,Autogestión!$B$2:$H$5090,7,0),IF($A1505="Financiamiento Internacional",VLOOKUP($C1505,FinInt!$B$2:$Q$1308,16,0),VLOOKUP($C1505,NoAmpOC!$B$2:$T$988,19,0)))</f>
        <v>2036690.2</v>
      </c>
      <c r="H1505" s="5">
        <f t="shared" si="69"/>
        <v>2036690.2</v>
      </c>
      <c r="I1505" s="26" t="str">
        <f>IF($A1505="Ordenes de Compra",VLOOKUP($C1505,Autogestión!$B$2:$J$5090,9,0),IF($A1505="Financiamiento Internacional",VLOOKUP($C1505,FinInt!$B$2:$G$1555,6,0),"Legitimo Abono"))</f>
        <v>80-1068-OC21</v>
      </c>
      <c r="J1505" s="1" t="str">
        <f>IF($A1505="Ordenes de Compra",VLOOKUP($C1505,Autogestión!$B$2:$R$5090,17,0),IF($A1505="Financiamiento Internacional",VLOOKUP($C1505,FinInt!$B$2:$O$1508,14,0),VLOOKUP($C1505,NoAmpOC!$B$2:$R$988,17,0)))</f>
        <v xml:space="preserve">KLONAL SRL </v>
      </c>
      <c r="K1505" s="7" t="str">
        <f>DetalleExp!AP1505</f>
        <v>DNMYTS#MS-REMEDIAR-ADMIN</v>
      </c>
      <c r="L1505" s="7" t="str">
        <f>DetalleExp!AQ1505</f>
        <v>REMEDIAR-ADMIN - Programa remediar - administración</v>
      </c>
      <c r="M1505" s="7" t="str">
        <f>DetalleExp!AR1505</f>
        <v>DNMYTS#MS - Dirección nacional de medicamentos y tecnología sanitaria</v>
      </c>
      <c r="N1505" s="7">
        <f>DetalleExp!AS1505</f>
        <v>44347</v>
      </c>
      <c r="O1505" s="27">
        <f ca="1">ROUNDUP(TODAY()-N1505,0)</f>
        <v>8</v>
      </c>
      <c r="P1505" s="27">
        <f ca="1">ROUNDUP(TODAY()-B1505,0)</f>
        <v>11</v>
      </c>
      <c r="Q1505" s="1" t="str">
        <f>IFERROR(IF(A1505="Ordenes de Compra",VLOOKUP($E1505,'Ordenes de Compra'!$A$2:$E$1712,5,0),"Sin OC"),"Sin dato")</f>
        <v>29.0.0.45.0</v>
      </c>
      <c r="R1505" s="28">
        <f>IFERROR(IF(A1505="Ordenes de Compra",VLOOKUP($I1505,'Ordenes de Compra'!$B$2:$E$1712,3,0),"Sin OC"),"Sin dato")</f>
        <v>478908614.01999998</v>
      </c>
      <c r="S1505" s="1" t="str">
        <f>VLOOKUP($U1505,'Tablas intermedias'!$C$1:$H$222,5,0)</f>
        <v>Programa</v>
      </c>
      <c r="T1505" s="29" t="str">
        <f t="shared" si="70"/>
        <v>OK</v>
      </c>
      <c r="U1505" s="30" t="str">
        <f t="shared" si="71"/>
        <v>DNMYTS#MS-REMEDIAR-ADMINREMEDIAR-ADMIN - Programa remediar - administraciónDNMYTS#MS - Dirección nacional de medicamentos y tecnología sanitaria</v>
      </c>
      <c r="V1505" s="1" t="str">
        <f>VLOOKUP(U1505,'Tablas intermedias'!$C$1:$H$222,6,0)</f>
        <v>Si</v>
      </c>
      <c r="W1505" s="1" t="str">
        <f ca="1">IF(O1505&lt;30,"menos de 30 días","más de 30 días")</f>
        <v>menos de 30 días</v>
      </c>
    </row>
    <row r="1506" spans="1:23" ht="14.25" hidden="1" thickTop="1" thickBot="1" x14ac:dyDescent="0.25">
      <c r="A1506" s="17" t="str">
        <f>IF(DetalleExp!H1506='Tablas intermedias'!$A$2,"Ordenes de Compra",IF(DetalleExp!H1506='Tablas intermedias'!$A$3,"Financiamiento Internacional","Legítimo Abono"))</f>
        <v>Ordenes de Compra</v>
      </c>
      <c r="B1506" s="7">
        <f>DetalleExp!E1506</f>
        <v>44344</v>
      </c>
      <c r="C1506" s="1" t="str">
        <f>DetalleExp!A1506</f>
        <v>EX-2021-47794007-APN-DCYT#MS</v>
      </c>
      <c r="D1506" s="1" t="str">
        <f>IF(A1506="Ordenes de Compra",VLOOKUP(C1506,Autogestión!$B$2:$D$5090,3,0),IF(A1506="Legítimo Abono",VLOOKUP(C1506,NoAmpOC!$B$2:$H$988,7,0),"Factura"))</f>
        <v>Factura</v>
      </c>
      <c r="E1506" s="26" t="str">
        <f>IF(A1506="Ordenes de Compra",VLOOKUP($C1506,Autogestión!$B$2:$G$5090,6,0),IF(A1506="Financiamiento Internacional",VLOOKUP($C1506,FinInt!$B$2:$G$508,6,0),"Legítimo Abono"))</f>
        <v>80-0011-LPU20</v>
      </c>
      <c r="F1506" s="26" t="str">
        <f>IF($A1506="Ordenes de Compra","ARS",IF($A1506="Financiamiento Internacional",VLOOKUP($C1506,FinInt!$B$2:$Q$508,15,0),VLOOKUP($C1506,NoAmpOC!$B$2:$T$988,18,0)))</f>
        <v>ARS</v>
      </c>
      <c r="G1506" s="5">
        <f>IF($A1506="Ordenes de Compra",VLOOKUP($C1506,Autogestión!$B$2:$H$5090,7,0),IF($A1506="Financiamiento Internacional",VLOOKUP($C1506,FinInt!$B$2:$Q$1308,16,0),VLOOKUP($C1506,NoAmpOC!$B$2:$T$988,19,0)))</f>
        <v>2739647.8</v>
      </c>
      <c r="H1506" s="5">
        <f t="shared" si="69"/>
        <v>2739647.8</v>
      </c>
      <c r="I1506" s="26" t="str">
        <f>IF($A1506="Ordenes de Compra",VLOOKUP($C1506,Autogestión!$B$2:$J$5090,9,0),IF($A1506="Financiamiento Internacional",VLOOKUP($C1506,FinInt!$B$2:$G$1555,6,0),"Legitimo Abono"))</f>
        <v>80-1068-OC21</v>
      </c>
      <c r="J1506" s="1" t="str">
        <f>IF($A1506="Ordenes de Compra",VLOOKUP($C1506,Autogestión!$B$2:$R$5090,17,0),IF($A1506="Financiamiento Internacional",VLOOKUP($C1506,FinInt!$B$2:$O$1508,14,0),VLOOKUP($C1506,NoAmpOC!$B$2:$R$988,17,0)))</f>
        <v xml:space="preserve">KLONAL SRL </v>
      </c>
      <c r="K1506" s="7" t="str">
        <f>DetalleExp!AP1506</f>
        <v>DNMYTS#MS-REMEDIAR-ADMIN</v>
      </c>
      <c r="L1506" s="7" t="str">
        <f>DetalleExp!AQ1506</f>
        <v>REMEDIAR-ADMIN - Programa remediar - administración</v>
      </c>
      <c r="M1506" s="7" t="str">
        <f>DetalleExp!AR1506</f>
        <v>DNMYTS#MS - Dirección nacional de medicamentos y tecnología sanitaria</v>
      </c>
      <c r="N1506" s="7">
        <f>DetalleExp!AS1506</f>
        <v>44347</v>
      </c>
      <c r="O1506" s="27">
        <f ca="1">ROUNDUP(TODAY()-N1506,0)</f>
        <v>8</v>
      </c>
      <c r="P1506" s="27">
        <f ca="1">ROUNDUP(TODAY()-B1506,0)</f>
        <v>11</v>
      </c>
      <c r="Q1506" s="1" t="str">
        <f>IFERROR(IF(A1506="Ordenes de Compra",VLOOKUP($E1506,'Ordenes de Compra'!$A$2:$E$1712,5,0),"Sin OC"),"Sin dato")</f>
        <v>29.0.0.45.0</v>
      </c>
      <c r="R1506" s="28">
        <f>IFERROR(IF(A1506="Ordenes de Compra",VLOOKUP($I1506,'Ordenes de Compra'!$B$2:$E$1712,3,0),"Sin OC"),"Sin dato")</f>
        <v>478908614.01999998</v>
      </c>
      <c r="S1506" s="1" t="str">
        <f>VLOOKUP($U1506,'Tablas intermedias'!$C$1:$H$222,5,0)</f>
        <v>Programa</v>
      </c>
      <c r="T1506" s="29" t="str">
        <f t="shared" si="70"/>
        <v>OK</v>
      </c>
      <c r="U1506" s="30" t="str">
        <f t="shared" si="71"/>
        <v>DNMYTS#MS-REMEDIAR-ADMINREMEDIAR-ADMIN - Programa remediar - administraciónDNMYTS#MS - Dirección nacional de medicamentos y tecnología sanitaria</v>
      </c>
      <c r="V1506" s="1" t="str">
        <f>VLOOKUP(U1506,'Tablas intermedias'!$C$1:$H$222,6,0)</f>
        <v>Si</v>
      </c>
      <c r="W1506" s="1" t="str">
        <f ca="1">IF(O1506&lt;30,"menos de 30 días","más de 30 días")</f>
        <v>menos de 30 días</v>
      </c>
    </row>
    <row r="1507" spans="1:23" ht="14.25" hidden="1" thickTop="1" thickBot="1" x14ac:dyDescent="0.25">
      <c r="A1507" s="17" t="str">
        <f>IF(DetalleExp!H1507='Tablas intermedias'!$A$2,"Ordenes de Compra",IF(DetalleExp!H1507='Tablas intermedias'!$A$3,"Financiamiento Internacional","Legítimo Abono"))</f>
        <v>Legítimo Abono</v>
      </c>
      <c r="B1507" s="7">
        <f>DetalleExp!E1507</f>
        <v>44344</v>
      </c>
      <c r="C1507" s="1" t="str">
        <f>DetalleExp!A1507</f>
        <v>EX-2021-47797667-APN-DD#MS</v>
      </c>
      <c r="D1507" s="1" t="str">
        <f>IF(A1507="Ordenes de Compra",VLOOKUP(C1507,Autogestión!$B$2:$D$5090,3,0),IF(A1507="Legítimo Abono",VLOOKUP(C1507,NoAmpOC!$B$2:$H$988,7,0),"Factura"))</f>
        <v>Factura B</v>
      </c>
      <c r="E1507" s="26" t="str">
        <f>IF(A1507="Ordenes de Compra",VLOOKUP($C1507,Autogestión!$B$2:$G$5090,6,0),IF(A1507="Financiamiento Internacional",VLOOKUP($C1507,FinInt!$B$2:$G$508,6,0),"Legítimo Abono"))</f>
        <v>Legítimo Abono</v>
      </c>
      <c r="F1507" s="26" t="str">
        <f>IF($A1507="Ordenes de Compra","ARS",IF($A1507="Financiamiento Internacional",VLOOKUP($C1507,FinInt!$B$2:$Q$508,15,0),VLOOKUP($C1507,NoAmpOC!$B$2:$T$988,18,0)))</f>
        <v>USD</v>
      </c>
      <c r="G1507" s="5">
        <f>IF($A1507="Ordenes de Compra",VLOOKUP($C1507,Autogestión!$B$2:$H$5090,7,0),IF($A1507="Financiamiento Internacional",VLOOKUP($C1507,FinInt!$B$2:$Q$1308,16,0),VLOOKUP($C1507,NoAmpOC!$B$2:$T$988,19,0)))</f>
        <v>303820</v>
      </c>
      <c r="H1507" s="5">
        <f t="shared" si="69"/>
        <v>30382000</v>
      </c>
      <c r="I1507" s="26" t="str">
        <f>IF($A1507="Ordenes de Compra",VLOOKUP($C1507,Autogestión!$B$2:$J$5090,9,0),IF($A1507="Financiamiento Internacional",VLOOKUP($C1507,FinInt!$B$2:$G$1555,6,0),"Legitimo Abono"))</f>
        <v>Legitimo Abono</v>
      </c>
      <c r="J1507" s="1" t="str">
        <f>IF($A1507="Ordenes de Compra",VLOOKUP($C1507,Autogestión!$B$2:$R$5090,17,0),IF($A1507="Financiamiento Internacional",VLOOKUP($C1507,FinInt!$B$2:$O$1508,14,0),VLOOKUP($C1507,NoAmpOC!$B$2:$R$988,17,0)))</f>
        <v>Hellmann Worldwide Logistics SA</v>
      </c>
      <c r="K1507" s="7" t="str">
        <f>DetalleExp!AP1507</f>
        <v>AMJEREZ</v>
      </c>
      <c r="L1507" s="7" t="str">
        <f>DetalleExp!AQ1507</f>
        <v>GESTION_ADMINISTRATIVA - Gestión administrativa</v>
      </c>
      <c r="M1507" s="7" t="str">
        <f>DetalleExp!AR1507</f>
        <v>DD#MS - Dirección de despacho</v>
      </c>
      <c r="N1507" s="7">
        <f>DetalleExp!AS1507</f>
        <v>44349</v>
      </c>
      <c r="O1507" s="27">
        <f ca="1">ROUNDUP(TODAY()-N1507,0)</f>
        <v>6</v>
      </c>
      <c r="P1507" s="27">
        <f ca="1">ROUNDUP(TODAY()-B1507,0)</f>
        <v>11</v>
      </c>
      <c r="Q1507" s="1" t="str">
        <f>IFERROR(IF(A1507="Ordenes de Compra",VLOOKUP($E1507,'Ordenes de Compra'!$A$2:$E$1712,5,0),"Sin OC"),"Sin dato")</f>
        <v>Sin OC</v>
      </c>
      <c r="R1507" s="28" t="str">
        <f>IFERROR(IF(A1507="Ordenes de Compra",VLOOKUP($I1507,'Ordenes de Compra'!$B$2:$E$1712,3,0),"Sin OC"),"Sin dato")</f>
        <v>Sin OC</v>
      </c>
      <c r="S1507" s="1" t="str">
        <f>VLOOKUP($U1507,'Tablas intermedias'!$C$1:$H$222,5,0)</f>
        <v>Mesa de entradas</v>
      </c>
      <c r="T1507" s="29" t="str">
        <f t="shared" si="70"/>
        <v>OK</v>
      </c>
      <c r="U1507" s="30" t="str">
        <f t="shared" si="71"/>
        <v>AMJEREZGESTION_ADMINISTRATIVA - Gestión administrativaDD#MS - Dirección de despacho</v>
      </c>
      <c r="V1507" s="1" t="str">
        <f>VLOOKUP(U1507,'Tablas intermedias'!$C$1:$H$222,6,0)</f>
        <v>Si</v>
      </c>
      <c r="W1507" s="1" t="str">
        <f ca="1">IF(O1507&lt;30,"menos de 30 días","más de 30 días")</f>
        <v>menos de 30 días</v>
      </c>
    </row>
    <row r="1508" spans="1:23" ht="14.25" hidden="1" thickTop="1" thickBot="1" x14ac:dyDescent="0.25">
      <c r="A1508" s="17" t="str">
        <f>IF(DetalleExp!H1508='Tablas intermedias'!$A$2,"Ordenes de Compra",IF(DetalleExp!H1508='Tablas intermedias'!$A$3,"Financiamiento Internacional","Legítimo Abono"))</f>
        <v>Ordenes de Compra</v>
      </c>
      <c r="B1508" s="7">
        <f>DetalleExp!E1508</f>
        <v>44344</v>
      </c>
      <c r="C1508" s="1" t="str">
        <f>DetalleExp!A1508</f>
        <v>EX-2021-47798862-APN-DCYT#MS</v>
      </c>
      <c r="D1508" s="1" t="str">
        <f>IF(A1508="Ordenes de Compra",VLOOKUP(C1508,Autogestión!$B$2:$D$5090,3,0),IF(A1508="Legítimo Abono",VLOOKUP(C1508,NoAmpOC!$B$2:$H$988,7,0),"Factura"))</f>
        <v>Factura</v>
      </c>
      <c r="E1508" s="26" t="str">
        <f>IF(A1508="Ordenes de Compra",VLOOKUP($C1508,Autogestión!$B$2:$G$5090,6,0),IF(A1508="Financiamiento Internacional",VLOOKUP($C1508,FinInt!$B$2:$G$508,6,0),"Legítimo Abono"))</f>
        <v>80-0011-LPU20</v>
      </c>
      <c r="F1508" s="26" t="str">
        <f>IF($A1508="Ordenes de Compra","ARS",IF($A1508="Financiamiento Internacional",VLOOKUP($C1508,FinInt!$B$2:$Q$508,15,0),VLOOKUP($C1508,NoAmpOC!$B$2:$T$988,18,0)))</f>
        <v>ARS</v>
      </c>
      <c r="G1508" s="5">
        <f>IF($A1508="Ordenes de Compra",VLOOKUP($C1508,Autogestión!$B$2:$H$5090,7,0),IF($A1508="Financiamiento Internacional",VLOOKUP($C1508,FinInt!$B$2:$Q$1308,16,0),VLOOKUP($C1508,NoAmpOC!$B$2:$T$988,19,0)))</f>
        <v>3985401</v>
      </c>
      <c r="H1508" s="5">
        <f t="shared" si="69"/>
        <v>3985401</v>
      </c>
      <c r="I1508" s="26" t="str">
        <f>IF($A1508="Ordenes de Compra",VLOOKUP($C1508,Autogestión!$B$2:$J$5090,9,0),IF($A1508="Financiamiento Internacional",VLOOKUP($C1508,FinInt!$B$2:$G$1555,6,0),"Legitimo Abono"))</f>
        <v>80-1068-OC21</v>
      </c>
      <c r="J1508" s="1" t="str">
        <f>IF($A1508="Ordenes de Compra",VLOOKUP($C1508,Autogestión!$B$2:$R$5090,17,0),IF($A1508="Financiamiento Internacional",VLOOKUP($C1508,FinInt!$B$2:$O$1508,14,0),VLOOKUP($C1508,NoAmpOC!$B$2:$R$988,17,0)))</f>
        <v xml:space="preserve">KLONAL SRL </v>
      </c>
      <c r="K1508" s="7" t="str">
        <f>DetalleExp!AP1508</f>
        <v>DNMYTS#MS-REMEDIAR-ADMIN</v>
      </c>
      <c r="L1508" s="7" t="str">
        <f>DetalleExp!AQ1508</f>
        <v>REMEDIAR-ADMIN - Programa remediar - administración</v>
      </c>
      <c r="M1508" s="7" t="str">
        <f>DetalleExp!AR1508</f>
        <v>DNMYTS#MS - Dirección nacional de medicamentos y tecnología sanitaria</v>
      </c>
      <c r="N1508" s="7">
        <f>DetalleExp!AS1508</f>
        <v>44347</v>
      </c>
      <c r="O1508" s="27">
        <f ca="1">ROUNDUP(TODAY()-N1508,0)</f>
        <v>8</v>
      </c>
      <c r="P1508" s="27">
        <f ca="1">ROUNDUP(TODAY()-B1508,0)</f>
        <v>11</v>
      </c>
      <c r="Q1508" s="1" t="str">
        <f>IFERROR(IF(A1508="Ordenes de Compra",VLOOKUP($E1508,'Ordenes de Compra'!$A$2:$E$1712,5,0),"Sin OC"),"Sin dato")</f>
        <v>29.0.0.45.0</v>
      </c>
      <c r="R1508" s="28">
        <f>IFERROR(IF(A1508="Ordenes de Compra",VLOOKUP($I1508,'Ordenes de Compra'!$B$2:$E$1712,3,0),"Sin OC"),"Sin dato")</f>
        <v>478908614.01999998</v>
      </c>
      <c r="S1508" s="1" t="str">
        <f>VLOOKUP($U1508,'Tablas intermedias'!$C$1:$H$222,5,0)</f>
        <v>Programa</v>
      </c>
      <c r="T1508" s="29" t="str">
        <f t="shared" si="70"/>
        <v>OK</v>
      </c>
      <c r="U1508" s="30" t="str">
        <f t="shared" si="71"/>
        <v>DNMYTS#MS-REMEDIAR-ADMINREMEDIAR-ADMIN - Programa remediar - administraciónDNMYTS#MS - Dirección nacional de medicamentos y tecnología sanitaria</v>
      </c>
      <c r="V1508" s="1" t="str">
        <f>VLOOKUP(U1508,'Tablas intermedias'!$C$1:$H$222,6,0)</f>
        <v>Si</v>
      </c>
      <c r="W1508" s="1" t="str">
        <f ca="1">IF(O1508&lt;30,"menos de 30 días","más de 30 días")</f>
        <v>menos de 30 días</v>
      </c>
    </row>
    <row r="1509" spans="1:23" ht="14.25" hidden="1" thickTop="1" thickBot="1" x14ac:dyDescent="0.25">
      <c r="A1509" s="17" t="str">
        <f>IF(DetalleExp!H1509='Tablas intermedias'!$A$2,"Ordenes de Compra",IF(DetalleExp!H1509='Tablas intermedias'!$A$3,"Financiamiento Internacional","Legítimo Abono"))</f>
        <v>Ordenes de Compra</v>
      </c>
      <c r="B1509" s="7">
        <f>DetalleExp!E1509</f>
        <v>44344</v>
      </c>
      <c r="C1509" s="1" t="str">
        <f>DetalleExp!A1509</f>
        <v>EX-2021-47860455-APN-DCYT#MS</v>
      </c>
      <c r="D1509" s="1" t="str">
        <f>IF(A1509="Ordenes de Compra",VLOOKUP(C1509,Autogestión!$B$2:$D$5090,3,0),IF(A1509="Legítimo Abono",VLOOKUP(C1509,NoAmpOC!$B$2:$H$988,7,0),"Factura"))</f>
        <v>Factura</v>
      </c>
      <c r="E1509" s="26" t="str">
        <f>IF(A1509="Ordenes de Compra",VLOOKUP($C1509,Autogestión!$B$2:$G$5090,6,0),IF(A1509="Financiamiento Internacional",VLOOKUP($C1509,FinInt!$B$2:$G$508,6,0),"Legítimo Abono"))</f>
        <v>80-0025-LPU19</v>
      </c>
      <c r="F1509" s="26" t="str">
        <f>IF($A1509="Ordenes de Compra","ARS",IF($A1509="Financiamiento Internacional",VLOOKUP($C1509,FinInt!$B$2:$Q$508,15,0),VLOOKUP($C1509,NoAmpOC!$B$2:$T$988,18,0)))</f>
        <v>ARS</v>
      </c>
      <c r="G1509" s="5">
        <f>IF($A1509="Ordenes de Compra",VLOOKUP($C1509,Autogestión!$B$2:$H$5090,7,0),IF($A1509="Financiamiento Internacional",VLOOKUP($C1509,FinInt!$B$2:$Q$1308,16,0),VLOOKUP($C1509,NoAmpOC!$B$2:$T$988,19,0)))</f>
        <v>13572</v>
      </c>
      <c r="H1509" s="5">
        <f t="shared" si="69"/>
        <v>13572</v>
      </c>
      <c r="I1509" s="26" t="str">
        <f>IF($A1509="Ordenes de Compra",VLOOKUP($C1509,Autogestión!$B$2:$J$5090,9,0),IF($A1509="Financiamiento Internacional",VLOOKUP($C1509,FinInt!$B$2:$G$1555,6,0),"Legitimo Abono"))</f>
        <v>80-1080-OC20</v>
      </c>
      <c r="J1509" s="1" t="str">
        <f>IF($A1509="Ordenes de Compra",VLOOKUP($C1509,Autogestión!$B$2:$R$5090,17,0),IF($A1509="Financiamiento Internacional",VLOOKUP($C1509,FinInt!$B$2:$O$1508,14,0),VLOOKUP($C1509,NoAmpOC!$B$2:$R$988,17,0)))</f>
        <v xml:space="preserve">LAFEDAR S.A. </v>
      </c>
      <c r="K1509" s="7" t="str">
        <f>DetalleExp!AP1509</f>
        <v>LDABATE</v>
      </c>
      <c r="L1509" s="7" t="str">
        <f>DetalleExp!AQ1509</f>
        <v>ADMINISTRACION - Administración</v>
      </c>
      <c r="M1509" s="7" t="str">
        <f>DetalleExp!AR1509</f>
        <v>DNACV#MS - Dirección nacional de abordaje por curso de vida</v>
      </c>
      <c r="N1509" s="7">
        <f>DetalleExp!AS1509</f>
        <v>44349</v>
      </c>
      <c r="O1509" s="27">
        <f ca="1">ROUNDUP(TODAY()-N1509,0)</f>
        <v>6</v>
      </c>
      <c r="P1509" s="27">
        <f ca="1">ROUNDUP(TODAY()-B1509,0)</f>
        <v>11</v>
      </c>
      <c r="Q1509" s="1" t="str">
        <f>IFERROR(IF(A1509="Ordenes de Compra",VLOOKUP($E1509,'Ordenes de Compra'!$A$2:$E$1712,5,0),"Sin OC"),"Sin dato")</f>
        <v>17.0.0.43.0</v>
      </c>
      <c r="R1509" s="28">
        <f>IFERROR(IF(A1509="Ordenes de Compra",VLOOKUP($I1509,'Ordenes de Compra'!$B$2:$E$1712,3,0),"Sin OC"),"Sin dato")</f>
        <v>2262000</v>
      </c>
      <c r="S1509" s="1" t="str">
        <f>VLOOKUP($U1509,'Tablas intermedias'!$C$1:$H$222,5,0)</f>
        <v>Programa</v>
      </c>
      <c r="T1509" s="29" t="str">
        <f t="shared" si="70"/>
        <v>OK</v>
      </c>
      <c r="U1509" s="30" t="str">
        <f t="shared" si="71"/>
        <v>LDABATEADMINISTRACION - AdministraciónDNACV#MS - Dirección nacional de abordaje por curso de vida</v>
      </c>
      <c r="V1509" s="1" t="str">
        <f>VLOOKUP(U1509,'Tablas intermedias'!$C$1:$H$222,6,0)</f>
        <v>Si</v>
      </c>
      <c r="W1509" s="1" t="str">
        <f ca="1">IF(O1509&lt;30,"menos de 30 días","más de 30 días")</f>
        <v>menos de 30 días</v>
      </c>
    </row>
    <row r="1510" spans="1:23" ht="14.25" hidden="1" thickTop="1" thickBot="1" x14ac:dyDescent="0.25">
      <c r="A1510" s="17" t="str">
        <f>IF(DetalleExp!H1510='Tablas intermedias'!$A$2,"Ordenes de Compra",IF(DetalleExp!H1510='Tablas intermedias'!$A$3,"Financiamiento Internacional","Legítimo Abono"))</f>
        <v>Ordenes de Compra</v>
      </c>
      <c r="B1510" s="7">
        <f>DetalleExp!E1510</f>
        <v>44344</v>
      </c>
      <c r="C1510" s="1" t="str">
        <f>DetalleExp!A1510</f>
        <v>EX-2021-47950875-APN-DCYT#MS</v>
      </c>
      <c r="D1510" s="1" t="str">
        <f>IF(A1510="Ordenes de Compra",VLOOKUP(C1510,Autogestión!$B$2:$D$5090,3,0),IF(A1510="Legítimo Abono",VLOOKUP(C1510,NoAmpOC!$B$2:$H$988,7,0),"Factura"))</f>
        <v>Factura</v>
      </c>
      <c r="E1510" s="26">
        <f>IF(A1510="Ordenes de Compra",VLOOKUP($C1510,Autogestión!$B$2:$G$5090,6,0),IF(A1510="Financiamiento Internacional",VLOOKUP($C1510,FinInt!$B$2:$G$508,6,0),"Legítimo Abono"))</f>
        <v>1</v>
      </c>
      <c r="F1510" s="26" t="str">
        <f>IF($A1510="Ordenes de Compra","ARS",IF($A1510="Financiamiento Internacional",VLOOKUP($C1510,FinInt!$B$2:$Q$508,15,0),VLOOKUP($C1510,NoAmpOC!$B$2:$T$988,18,0)))</f>
        <v>ARS</v>
      </c>
      <c r="G1510" s="5">
        <f>IF($A1510="Ordenes de Compra",VLOOKUP($C1510,Autogestión!$B$2:$H$5090,7,0),IF($A1510="Financiamiento Internacional",VLOOKUP($C1510,FinInt!$B$2:$Q$1308,16,0),VLOOKUP($C1510,NoAmpOC!$B$2:$T$988,19,0)))</f>
        <v>39979128.729999997</v>
      </c>
      <c r="H1510" s="5">
        <f t="shared" si="69"/>
        <v>39979128.729999997</v>
      </c>
      <c r="I1510" s="26">
        <f>IF($A1510="Ordenes de Compra",VLOOKUP($C1510,Autogestión!$B$2:$J$5090,9,0),IF($A1510="Financiamiento Internacional",VLOOKUP($C1510,FinInt!$B$2:$G$1555,6,0),"Legitimo Abono"))</f>
        <v>1</v>
      </c>
      <c r="J1510" s="1" t="str">
        <f>IF($A1510="Ordenes de Compra",VLOOKUP($C1510,Autogestión!$B$2:$R$5090,17,0),IF($A1510="Financiamiento Internacional",VLOOKUP($C1510,FinInt!$B$2:$O$1508,14,0),VLOOKUP($C1510,NoAmpOC!$B$2:$R$988,17,0)))</f>
        <v>SUIZO ARGENTINA S.A.</v>
      </c>
      <c r="K1510" s="7" t="str">
        <f>DetalleExp!AP1510</f>
        <v>MMORANDO</v>
      </c>
      <c r="L1510" s="7" t="str">
        <f>DetalleExp!AQ1510</f>
        <v>ADMINISTRACION - Administracion</v>
      </c>
      <c r="M1510" s="7" t="str">
        <f>DetalleExp!AR1510</f>
        <v>DCEI#MS - Dirección de control de enfermedades inmunoprevenibles</v>
      </c>
      <c r="N1510" s="7">
        <f>DetalleExp!AS1510</f>
        <v>44348</v>
      </c>
      <c r="O1510" s="27">
        <f ca="1">ROUNDUP(TODAY()-N1510,0)</f>
        <v>7</v>
      </c>
      <c r="P1510" s="27">
        <f ca="1">ROUNDUP(TODAY()-B1510,0)</f>
        <v>11</v>
      </c>
      <c r="Q1510" s="1" t="str">
        <f>IFERROR(IF(A1510="Ordenes de Compra",VLOOKUP($E1510,'Ordenes de Compra'!$A$2:$E$1712,5,0),"Sin OC"),"Sin dato")</f>
        <v>Sin dato</v>
      </c>
      <c r="R1510" s="28" t="str">
        <f>IFERROR(IF(A1510="Ordenes de Compra",VLOOKUP($I1510,'Ordenes de Compra'!$B$2:$E$1712,3,0),"Sin OC"),"Sin dato")</f>
        <v>Sin dato</v>
      </c>
      <c r="S1510" s="1" t="str">
        <f>VLOOKUP($U1510,'Tablas intermedias'!$C$1:$H$222,5,0)</f>
        <v>Programa</v>
      </c>
      <c r="T1510" s="29" t="str">
        <f t="shared" si="70"/>
        <v>OK</v>
      </c>
      <c r="U1510" s="30" t="str">
        <f t="shared" si="71"/>
        <v>MMORANDOADMINISTRACION - AdministracionDCEI#MS - Dirección de control de enfermedades inmunoprevenibles</v>
      </c>
      <c r="V1510" s="1" t="str">
        <f>VLOOKUP(U1510,'Tablas intermedias'!$C$1:$H$222,6,0)</f>
        <v>Si</v>
      </c>
      <c r="W1510" s="1" t="str">
        <f ca="1">IF(O1510&lt;30,"menos de 30 días","más de 30 días")</f>
        <v>menos de 30 días</v>
      </c>
    </row>
    <row r="1511" spans="1:23" ht="14.25" hidden="1" thickTop="1" thickBot="1" x14ac:dyDescent="0.25">
      <c r="A1511" s="17" t="str">
        <f>IF(DetalleExp!H1511='Tablas intermedias'!$A$2,"Ordenes de Compra",IF(DetalleExp!H1511='Tablas intermedias'!$A$3,"Financiamiento Internacional","Legítimo Abono"))</f>
        <v>Ordenes de Compra</v>
      </c>
      <c r="B1511" s="7">
        <f>DetalleExp!E1511</f>
        <v>44344</v>
      </c>
      <c r="C1511" s="1" t="str">
        <f>DetalleExp!A1511</f>
        <v>EX-2021-47972901-APN-DCYT#MS</v>
      </c>
      <c r="D1511" s="1" t="str">
        <f>IF(A1511="Ordenes de Compra",VLOOKUP(C1511,Autogestión!$B$2:$D$5090,3,0),IF(A1511="Legítimo Abono",VLOOKUP(C1511,NoAmpOC!$B$2:$H$988,7,0),"Factura"))</f>
        <v>Factura</v>
      </c>
      <c r="E1511" s="26" t="str">
        <f>IF(A1511="Ordenes de Compra",VLOOKUP($C1511,Autogestión!$B$2:$G$5090,6,0),IF(A1511="Financiamiento Internacional",VLOOKUP($C1511,FinInt!$B$2:$G$508,6,0),"Legítimo Abono"))</f>
        <v>80-0004-LPU20</v>
      </c>
      <c r="F1511" s="26" t="str">
        <f>IF($A1511="Ordenes de Compra","ARS",IF($A1511="Financiamiento Internacional",VLOOKUP($C1511,FinInt!$B$2:$Q$508,15,0),VLOOKUP($C1511,NoAmpOC!$B$2:$T$988,18,0)))</f>
        <v>ARS</v>
      </c>
      <c r="G1511" s="5">
        <f>IF($A1511="Ordenes de Compra",VLOOKUP($C1511,Autogestión!$B$2:$H$5090,7,0),IF($A1511="Financiamiento Internacional",VLOOKUP($C1511,FinInt!$B$2:$Q$1308,16,0),VLOOKUP($C1511,NoAmpOC!$B$2:$T$988,19,0)))</f>
        <v>102684</v>
      </c>
      <c r="H1511" s="5">
        <f t="shared" si="69"/>
        <v>102684</v>
      </c>
      <c r="I1511" s="26" t="str">
        <f>IF($A1511="Ordenes de Compra",VLOOKUP($C1511,Autogestión!$B$2:$J$5090,9,0),IF($A1511="Financiamiento Internacional",VLOOKUP($C1511,FinInt!$B$2:$G$1555,6,0),"Legitimo Abono"))</f>
        <v>80-1015-OC21</v>
      </c>
      <c r="J1511" s="1" t="str">
        <f>IF($A1511="Ordenes de Compra",VLOOKUP($C1511,Autogestión!$B$2:$R$5090,17,0),IF($A1511="Financiamiento Internacional",VLOOKUP($C1511,FinInt!$B$2:$O$1508,14,0),VLOOKUP($C1511,NoAmpOC!$B$2:$R$988,17,0)))</f>
        <v>LABORATORIOS RICHET SA</v>
      </c>
      <c r="K1511" s="7" t="str">
        <f>DetalleExp!AP1511</f>
        <v>SGA#MS-CRD</v>
      </c>
      <c r="L1511" s="7" t="str">
        <f>DetalleExp!AQ1511</f>
        <v>CRD - Comisión de recepción definitiva</v>
      </c>
      <c r="M1511" s="7" t="str">
        <f>DetalleExp!AR1511</f>
        <v>SGA#MS - Secretaría de gestión administrativa</v>
      </c>
      <c r="N1511" s="7">
        <f>DetalleExp!AS1511</f>
        <v>44350</v>
      </c>
      <c r="O1511" s="27">
        <f ca="1">ROUNDUP(TODAY()-N1511,0)</f>
        <v>5</v>
      </c>
      <c r="P1511" s="27">
        <f ca="1">ROUNDUP(TODAY()-B1511,0)</f>
        <v>11</v>
      </c>
      <c r="Q1511" s="1" t="str">
        <f>IFERROR(IF(A1511="Ordenes de Compra",VLOOKUP($E1511,'Ordenes de Compra'!$A$2:$E$1712,5,0),"Sin OC"),"Sin dato")</f>
        <v>16.0.0.47.0</v>
      </c>
      <c r="R1511" s="28">
        <f>IFERROR(IF(A1511="Ordenes de Compra",VLOOKUP($I1511,'Ordenes de Compra'!$B$2:$E$1712,3,0),"Sin OC"),"Sin dato")</f>
        <v>205368</v>
      </c>
      <c r="S1511" s="1" t="str">
        <f>VLOOKUP($U1511,'Tablas intermedias'!$C$1:$H$222,5,0)</f>
        <v>CRD</v>
      </c>
      <c r="T1511" s="29" t="str">
        <f t="shared" si="70"/>
        <v>OK</v>
      </c>
      <c r="U1511" s="30" t="str">
        <f t="shared" si="71"/>
        <v>SGA#MS-CRDCRD - Comisión de recepción definitivaSGA#MS - Secretaría de gestión administrativa</v>
      </c>
      <c r="V1511" s="1" t="str">
        <f>VLOOKUP(U1511,'Tablas intermedias'!$C$1:$H$222,6,0)</f>
        <v>Si</v>
      </c>
      <c r="W1511" s="1" t="str">
        <f ca="1">IF(O1511&lt;30,"menos de 30 días","más de 30 días")</f>
        <v>menos de 30 días</v>
      </c>
    </row>
    <row r="1512" spans="1:23" ht="14.25" hidden="1" thickTop="1" thickBot="1" x14ac:dyDescent="0.25">
      <c r="A1512" s="17" t="str">
        <f>IF(DetalleExp!H1512='Tablas intermedias'!$A$2,"Ordenes de Compra",IF(DetalleExp!H1512='Tablas intermedias'!$A$3,"Financiamiento Internacional","Legítimo Abono"))</f>
        <v>Ordenes de Compra</v>
      </c>
      <c r="B1512" s="7">
        <f>DetalleExp!E1512</f>
        <v>44344</v>
      </c>
      <c r="C1512" s="1" t="str">
        <f>DetalleExp!A1512</f>
        <v>EX-2021-47986776-APN-DCYT#MS</v>
      </c>
      <c r="D1512" s="1" t="str">
        <f>IF(A1512="Ordenes de Compra",VLOOKUP(C1512,Autogestión!$B$2:$D$5090,3,0),IF(A1512="Legítimo Abono",VLOOKUP(C1512,NoAmpOC!$B$2:$H$988,7,0),"Factura"))</f>
        <v>Factura</v>
      </c>
      <c r="E1512" s="26" t="str">
        <f>IF(A1512="Ordenes de Compra",VLOOKUP($C1512,Autogestión!$B$2:$G$5090,6,0),IF(A1512="Financiamiento Internacional",VLOOKUP($C1512,FinInt!$B$2:$G$508,6,0),"Legítimo Abono"))</f>
        <v>80-0005-CDI20</v>
      </c>
      <c r="F1512" s="26" t="str">
        <f>IF($A1512="Ordenes de Compra","ARS",IF($A1512="Financiamiento Internacional",VLOOKUP($C1512,FinInt!$B$2:$Q$508,15,0),VLOOKUP($C1512,NoAmpOC!$B$2:$T$988,18,0)))</f>
        <v>ARS</v>
      </c>
      <c r="G1512" s="5">
        <f>IF($A1512="Ordenes de Compra",VLOOKUP($C1512,Autogestión!$B$2:$H$5090,7,0),IF($A1512="Financiamiento Internacional",VLOOKUP($C1512,FinInt!$B$2:$Q$1308,16,0),VLOOKUP($C1512,NoAmpOC!$B$2:$T$988,19,0)))</f>
        <v>9513543.5999999996</v>
      </c>
      <c r="H1512" s="5">
        <f t="shared" si="69"/>
        <v>9513543.5999999996</v>
      </c>
      <c r="I1512" s="26" t="str">
        <f>IF($A1512="Ordenes de Compra",VLOOKUP($C1512,Autogestión!$B$2:$J$5090,9,0),IF($A1512="Financiamiento Internacional",VLOOKUP($C1512,FinInt!$B$2:$G$1555,6,0),"Legitimo Abono"))</f>
        <v>80-1034-OC21</v>
      </c>
      <c r="J1512" s="1" t="str">
        <f>IF($A1512="Ordenes de Compra",VLOOKUP($C1512,Autogestión!$B$2:$R$5090,17,0),IF($A1512="Financiamiento Internacional",VLOOKUP($C1512,FinInt!$B$2:$O$1508,14,0),VLOOKUP($C1512,NoAmpOC!$B$2:$R$988,17,0)))</f>
        <v>LABORATORIOS RICHMOND SACIF</v>
      </c>
      <c r="K1512" s="7" t="str">
        <f>DetalleExp!AP1512</f>
        <v>AMHERRERA</v>
      </c>
      <c r="L1512" s="7" t="str">
        <f>DetalleExp!AQ1512</f>
        <v>LIQUIDACION_GASTOS - Liquidación de gastos</v>
      </c>
      <c r="M1512" s="7" t="str">
        <f>DetalleExp!AR1512</f>
        <v>DCYT#MS - Dirección de contabilidad y tesorería</v>
      </c>
      <c r="N1512" s="7">
        <f>DetalleExp!AS1512</f>
        <v>44350</v>
      </c>
      <c r="O1512" s="27">
        <f ca="1">ROUNDUP(TODAY()-N1512,0)</f>
        <v>5</v>
      </c>
      <c r="P1512" s="27">
        <f ca="1">ROUNDUP(TODAY()-B1512,0)</f>
        <v>11</v>
      </c>
      <c r="Q1512" s="1" t="str">
        <f>IFERROR(IF(A1512="Ordenes de Compra",VLOOKUP($E1512,'Ordenes de Compra'!$A$2:$E$1712,5,0),"Sin OC"),"Sin dato")</f>
        <v>22.0.0.41.0</v>
      </c>
      <c r="R1512" s="28" t="str">
        <f>IFERROR(IF(A1512="Ordenes de Compra",VLOOKUP($I1512,'Ordenes de Compra'!$B$2:$E$1712,3,0),"Sin OC"),"Sin dato")</f>
        <v>Sin dato</v>
      </c>
      <c r="S1512" s="1" t="str">
        <f>VLOOKUP($U1512,'Tablas intermedias'!$C$1:$H$222,5,0)</f>
        <v>Contabilidad</v>
      </c>
      <c r="T1512" s="29" t="str">
        <f t="shared" si="70"/>
        <v>OK</v>
      </c>
      <c r="U1512" s="30" t="str">
        <f t="shared" si="71"/>
        <v>AMHERRERALIQUIDACION_GASTOS - Liquidación de gastosDCYT#MS - Dirección de contabilidad y tesorería</v>
      </c>
      <c r="V1512" s="1" t="str">
        <f>VLOOKUP(U1512,'Tablas intermedias'!$C$1:$H$222,6,0)</f>
        <v>Si</v>
      </c>
      <c r="W1512" s="1" t="str">
        <f ca="1">IF(O1512&lt;30,"menos de 30 días","más de 30 días")</f>
        <v>menos de 30 días</v>
      </c>
    </row>
    <row r="1513" spans="1:23" ht="14.25" hidden="1" thickTop="1" thickBot="1" x14ac:dyDescent="0.25">
      <c r="A1513" s="17" t="str">
        <f>IF(DetalleExp!H1513='Tablas intermedias'!$A$2,"Ordenes de Compra",IF(DetalleExp!H1513='Tablas intermedias'!$A$3,"Financiamiento Internacional","Legítimo Abono"))</f>
        <v>Financiamiento Internacional</v>
      </c>
      <c r="B1513" s="7">
        <f>DetalleExp!E1513</f>
        <v>44344</v>
      </c>
      <c r="C1513" s="1" t="str">
        <f>DetalleExp!A1513</f>
        <v>EX-2021-48015280-APN-DAFYP#MS</v>
      </c>
      <c r="D1513" s="1" t="str">
        <f>IF(A1513="Ordenes de Compra",VLOOKUP(C1513,Autogestión!$B$2:$D$5090,3,0),IF(A1513="Legítimo Abono",VLOOKUP(C1513,NoAmpOC!$B$2:$H$988,7,0),"Factura"))</f>
        <v>Factura</v>
      </c>
      <c r="E1513" s="26" t="str">
        <f>IF(A1513="Ordenes de Compra",VLOOKUP($C1513,Autogestión!$B$2:$G$5090,6,0),IF(A1513="Financiamiento Internacional",VLOOKUP($C1513,FinInt!$B$2:$G$508,6,0),"Legítimo Abono"))</f>
        <v>Proyecto de Respuesta Inmediata de Salud Pública en el Marco de la Pandemia COVID-19 para Contener, Controlar y Mitigar su Efecto en la Prestación de Servicios de Salud en Argentina - 5032/OC-AR - BID</v>
      </c>
      <c r="F1513" s="26" t="str">
        <f>IF($A1513="Ordenes de Compra","ARS",IF($A1513="Financiamiento Internacional",VLOOKUP($C1513,FinInt!$B$2:$Q$508,15,0),VLOOKUP($C1513,NoAmpOC!$B$2:$T$988,18,0)))</f>
        <v>ARS</v>
      </c>
      <c r="G1513" s="5">
        <f>IF($A1513="Ordenes de Compra",VLOOKUP($C1513,Autogestión!$B$2:$H$5090,7,0),IF($A1513="Financiamiento Internacional",VLOOKUP($C1513,FinInt!$B$2:$Q$1308,16,0),VLOOKUP($C1513,NoAmpOC!$B$2:$T$988,19,0)))</f>
        <v>10032741.029999999</v>
      </c>
      <c r="H1513" s="5">
        <f t="shared" si="69"/>
        <v>10032741.029999999</v>
      </c>
      <c r="I1513" s="26" t="str">
        <f>IF($A1513="Ordenes de Compra",VLOOKUP($C1513,Autogestión!$B$2:$J$5090,9,0),IF($A1513="Financiamiento Internacional",VLOOKUP($C1513,FinInt!$B$2:$G$1555,6,0),"Legitimo Abono"))</f>
        <v>Proyecto de Respuesta Inmediata de Salud Pública en el Marco de la Pandemia COVID-19 para Contener, Controlar y Mitigar su Efecto en la Prestación de Servicios de Salud en Argentina - 5032/OC-AR - BID</v>
      </c>
      <c r="J1513" s="1" t="str">
        <f>IF($A1513="Ordenes de Compra",VLOOKUP($C1513,Autogestión!$B$2:$R$5090,17,0),IF($A1513="Financiamiento Internacional",VLOOKUP($C1513,FinInt!$B$2:$O$1508,14,0),VLOOKUP($C1513,NoAmpOC!$B$2:$R$988,17,0)))</f>
        <v>CORREO OFICIAL DE LA REPÚBLICA ARGENTINA S.A..</v>
      </c>
      <c r="K1513" s="7" t="str">
        <f>DetalleExp!AP1513</f>
        <v>DNMYTS#MS-REMEDIAR-ADMIN</v>
      </c>
      <c r="L1513" s="7" t="str">
        <f>DetalleExp!AQ1513</f>
        <v>REMEDIAR-ADMIN - Programa remediar - administración</v>
      </c>
      <c r="M1513" s="7" t="str">
        <f>DetalleExp!AR1513</f>
        <v>DNMYTS#MS - Dirección nacional de medicamentos y tecnología sanitaria</v>
      </c>
      <c r="N1513" s="7">
        <f>DetalleExp!AS1513</f>
        <v>44347</v>
      </c>
      <c r="O1513" s="27">
        <f ca="1">ROUNDUP(TODAY()-N1513,0)</f>
        <v>8</v>
      </c>
      <c r="P1513" s="27">
        <f ca="1">ROUNDUP(TODAY()-B1513,0)</f>
        <v>11</v>
      </c>
      <c r="Q1513" s="1" t="str">
        <f>IFERROR(IF(A1513="Ordenes de Compra",VLOOKUP($E1513,'Ordenes de Compra'!$A$2:$E$1712,5,0),"Sin OC"),"Sin dato")</f>
        <v>Sin OC</v>
      </c>
      <c r="R1513" s="28" t="str">
        <f>IFERROR(IF(A1513="Ordenes de Compra",VLOOKUP($I1513,'Ordenes de Compra'!$B$2:$E$1712,3,0),"Sin OC"),"Sin dato")</f>
        <v>Sin OC</v>
      </c>
      <c r="S1513" s="1" t="str">
        <f>VLOOKUP($U1513,'Tablas intermedias'!$C$1:$H$222,5,0)</f>
        <v>Programa</v>
      </c>
      <c r="T1513" s="29" t="str">
        <f t="shared" si="70"/>
        <v>OK</v>
      </c>
      <c r="U1513" s="30" t="str">
        <f t="shared" si="71"/>
        <v>DNMYTS#MS-REMEDIAR-ADMINREMEDIAR-ADMIN - Programa remediar - administraciónDNMYTS#MS - Dirección nacional de medicamentos y tecnología sanitaria</v>
      </c>
      <c r="V1513" s="1" t="str">
        <f>VLOOKUP(U1513,'Tablas intermedias'!$C$1:$H$222,6,0)</f>
        <v>Si</v>
      </c>
      <c r="W1513" s="1" t="str">
        <f ca="1">IF(O1513&lt;30,"menos de 30 días","más de 30 días")</f>
        <v>menos de 30 días</v>
      </c>
    </row>
    <row r="1514" spans="1:23" ht="14.25" hidden="1" thickTop="1" thickBot="1" x14ac:dyDescent="0.25">
      <c r="A1514" s="17" t="str">
        <f>IF(DetalleExp!H1514='Tablas intermedias'!$A$2,"Ordenes de Compra",IF(DetalleExp!H1514='Tablas intermedias'!$A$3,"Financiamiento Internacional","Legítimo Abono"))</f>
        <v>Ordenes de Compra</v>
      </c>
      <c r="B1514" s="7">
        <f>DetalleExp!E1514</f>
        <v>44344</v>
      </c>
      <c r="C1514" s="1" t="str">
        <f>DetalleExp!A1514</f>
        <v>EX-2021-48033446-APN-DCYT#MS</v>
      </c>
      <c r="D1514" s="1" t="str">
        <f>IF(A1514="Ordenes de Compra",VLOOKUP(C1514,Autogestión!$B$2:$D$5090,3,0),IF(A1514="Legítimo Abono",VLOOKUP(C1514,NoAmpOC!$B$2:$H$988,7,0),"Factura"))</f>
        <v>Factura</v>
      </c>
      <c r="E1514" s="26" t="str">
        <f>IF(A1514="Ordenes de Compra",VLOOKUP($C1514,Autogestión!$B$2:$G$5090,6,0),IF(A1514="Financiamiento Internacional",VLOOKUP($C1514,FinInt!$B$2:$G$508,6,0),"Legítimo Abono"))</f>
        <v>80-0020-CDI20</v>
      </c>
      <c r="F1514" s="26" t="str">
        <f>IF($A1514="Ordenes de Compra","ARS",IF($A1514="Financiamiento Internacional",VLOOKUP($C1514,FinInt!$B$2:$Q$508,15,0),VLOOKUP($C1514,NoAmpOC!$B$2:$T$988,18,0)))</f>
        <v>ARS</v>
      </c>
      <c r="G1514" s="5">
        <f>IF($A1514="Ordenes de Compra",VLOOKUP($C1514,Autogestión!$B$2:$H$5090,7,0),IF($A1514="Financiamiento Internacional",VLOOKUP($C1514,FinInt!$B$2:$Q$1308,16,0),VLOOKUP($C1514,NoAmpOC!$B$2:$T$988,19,0)))</f>
        <v>646346.76</v>
      </c>
      <c r="H1514" s="5">
        <f t="shared" si="69"/>
        <v>646346.76</v>
      </c>
      <c r="I1514" s="26" t="str">
        <f>IF($A1514="Ordenes de Compra",VLOOKUP($C1514,Autogestión!$B$2:$J$5090,9,0),IF($A1514="Financiamiento Internacional",VLOOKUP($C1514,FinInt!$B$2:$G$1555,6,0),"Legitimo Abono"))</f>
        <v>80-146-CON20</v>
      </c>
      <c r="J1514" s="1" t="str">
        <f>IF($A1514="Ordenes de Compra",VLOOKUP($C1514,Autogestión!$B$2:$R$5090,17,0),IF($A1514="Financiamiento Internacional",VLOOKUP($C1514,FinInt!$B$2:$O$1508,14,0),VLOOKUP($C1514,NoAmpOC!$B$2:$R$988,17,0)))</f>
        <v>YPF S.A.</v>
      </c>
      <c r="K1514" s="7" t="str">
        <f>DetalleExp!AP1514</f>
        <v>DCYT#MS-LIQUIDACION_GASTOS</v>
      </c>
      <c r="L1514" s="7" t="str">
        <f>DetalleExp!AQ1514</f>
        <v>LIQUIDACION_GASTOS - Liquidación de gastos</v>
      </c>
      <c r="M1514" s="7" t="str">
        <f>DetalleExp!AR1514</f>
        <v>DCYT#MS - Dirección de contabilidad y tesorería</v>
      </c>
      <c r="N1514" s="7">
        <f>DetalleExp!AS1514</f>
        <v>44350</v>
      </c>
      <c r="O1514" s="27">
        <f ca="1">ROUNDUP(TODAY()-N1514,0)</f>
        <v>5</v>
      </c>
      <c r="P1514" s="27">
        <f ca="1">ROUNDUP(TODAY()-B1514,0)</f>
        <v>11</v>
      </c>
      <c r="Q1514" s="1" t="str">
        <f>IFERROR(IF(A1514="Ordenes de Compra",VLOOKUP($E1514,'Ordenes de Compra'!$A$2:$E$1712,5,0),"Sin OC"),"Sin dato")</f>
        <v>1.0.0.3.0</v>
      </c>
      <c r="R1514" s="28" t="str">
        <f>IFERROR(IF(A1514="Ordenes de Compra",VLOOKUP($I1514,'Ordenes de Compra'!$B$2:$E$1712,3,0),"Sin OC"),"Sin dato")</f>
        <v>Sin dato</v>
      </c>
      <c r="S1514" s="1" t="str">
        <f>VLOOKUP($U1514,'Tablas intermedias'!$C$1:$H$222,5,0)</f>
        <v>Contabilidad</v>
      </c>
      <c r="T1514" s="29" t="str">
        <f t="shared" si="70"/>
        <v>OK</v>
      </c>
      <c r="U1514" s="30" t="str">
        <f t="shared" si="71"/>
        <v>DCYT#MS-LIQUIDACION_GASTOSLIQUIDACION_GASTOS - Liquidación de gastosDCYT#MS - Dirección de contabilidad y tesorería</v>
      </c>
      <c r="V1514" s="1" t="str">
        <f>VLOOKUP(U1514,'Tablas intermedias'!$C$1:$H$222,6,0)</f>
        <v>Si</v>
      </c>
      <c r="W1514" s="1" t="str">
        <f ca="1">IF(O1514&lt;30,"menos de 30 días","más de 30 días")</f>
        <v>menos de 30 días</v>
      </c>
    </row>
    <row r="1515" spans="1:23" ht="14.25" hidden="1" thickTop="1" thickBot="1" x14ac:dyDescent="0.25">
      <c r="A1515" s="17" t="str">
        <f>IF(DetalleExp!H1515='Tablas intermedias'!$A$2,"Ordenes de Compra",IF(DetalleExp!H1515='Tablas intermedias'!$A$3,"Financiamiento Internacional","Legítimo Abono"))</f>
        <v>Financiamiento Internacional</v>
      </c>
      <c r="B1515" s="7">
        <f>DetalleExp!E1515</f>
        <v>44346</v>
      </c>
      <c r="C1515" s="1" t="str">
        <f>DetalleExp!A1515</f>
        <v>EX-2021-48214539-APN-DAFYP#MS</v>
      </c>
      <c r="D1515" s="1" t="str">
        <f>IF(A1515="Ordenes de Compra",VLOOKUP(C1515,Autogestión!$B$2:$D$5090,3,0),IF(A1515="Legítimo Abono",VLOOKUP(C1515,NoAmpOC!$B$2:$H$988,7,0),"Factura"))</f>
        <v>Factura</v>
      </c>
      <c r="E1515" s="26" t="str">
        <f>IF(A1515="Ordenes de Compra",VLOOKUP($C1515,Autogestión!$B$2:$G$5090,6,0),IF(A1515="Financiamiento Internacional",VLOOKUP($C1515,FinInt!$B$2:$G$508,6,0),"Legítimo Abono"))</f>
        <v>Proyecto de Respuesta Inmediata de Salud Pública en el Marco de la Pandemia COVID-19 para Contener, Controlar y Mitigar su Efecto en la Prestación de Servicios de Salud en Argentina - 5032/OC-AR - BID</v>
      </c>
      <c r="F1515" s="26" t="str">
        <f>IF($A1515="Ordenes de Compra","ARS",IF($A1515="Financiamiento Internacional",VLOOKUP($C1515,FinInt!$B$2:$Q$508,15,0),VLOOKUP($C1515,NoAmpOC!$B$2:$T$988,18,0)))</f>
        <v>ARS</v>
      </c>
      <c r="G1515" s="5">
        <f>IF($A1515="Ordenes de Compra",VLOOKUP($C1515,Autogestión!$B$2:$H$5090,7,0),IF($A1515="Financiamiento Internacional",VLOOKUP($C1515,FinInt!$B$2:$Q$1308,16,0),VLOOKUP($C1515,NoAmpOC!$B$2:$T$988,19,0)))</f>
        <v>6778012.5</v>
      </c>
      <c r="H1515" s="5">
        <f t="shared" si="69"/>
        <v>6778012.5</v>
      </c>
      <c r="I1515" s="26" t="str">
        <f>IF($A1515="Ordenes de Compra",VLOOKUP($C1515,Autogestión!$B$2:$J$5090,9,0),IF($A1515="Financiamiento Internacional",VLOOKUP($C1515,FinInt!$B$2:$G$1555,6,0),"Legitimo Abono"))</f>
        <v>Proyecto de Respuesta Inmediata de Salud Pública en el Marco de la Pandemia COVID-19 para Contener, Controlar y Mitigar su Efecto en la Prestación de Servicios de Salud en Argentina - 5032/OC-AR - BID</v>
      </c>
      <c r="J1515" s="1" t="str">
        <f>IF($A1515="Ordenes de Compra",VLOOKUP($C1515,Autogestión!$B$2:$R$5090,17,0),IF($A1515="Financiamiento Internacional",VLOOKUP($C1515,FinInt!$B$2:$O$1508,14,0),VLOOKUP($C1515,NoAmpOC!$B$2:$R$988,17,0)))</f>
        <v>UNICEN</v>
      </c>
      <c r="K1515" s="7" t="str">
        <f>DetalleExp!AP1515</f>
        <v>DNFSP#MS-ADQUISICIONES</v>
      </c>
      <c r="L1515" s="7" t="str">
        <f>DetalleExp!AQ1515</f>
        <v>ADQUISICIONES - Área administración y finanzas - adquisiciones</v>
      </c>
      <c r="M1515" s="7" t="str">
        <f>DetalleExp!AR1515</f>
        <v>DNFSP#MS - Dirección nacional de fortalecimiento de los sistemas provinciales</v>
      </c>
      <c r="N1515" s="7">
        <f>DetalleExp!AS1515</f>
        <v>44348</v>
      </c>
      <c r="O1515" s="27">
        <f ca="1">ROUNDUP(TODAY()-N1515,0)</f>
        <v>7</v>
      </c>
      <c r="P1515" s="27">
        <f ca="1">ROUNDUP(TODAY()-B1515,0)</f>
        <v>9</v>
      </c>
      <c r="Q1515" s="1" t="str">
        <f>IFERROR(IF(A1515="Ordenes de Compra",VLOOKUP($E1515,'Ordenes de Compra'!$A$2:$E$1712,5,0),"Sin OC"),"Sin dato")</f>
        <v>Sin OC</v>
      </c>
      <c r="R1515" s="28" t="str">
        <f>IFERROR(IF(A1515="Ordenes de Compra",VLOOKUP($I1515,'Ordenes de Compra'!$B$2:$E$1712,3,0),"Sin OC"),"Sin dato")</f>
        <v>Sin OC</v>
      </c>
      <c r="S1515" s="1" t="str">
        <f>VLOOKUP($U1515,'Tablas intermedias'!$C$1:$H$222,5,0)</f>
        <v>Programa</v>
      </c>
      <c r="T1515" s="29" t="str">
        <f t="shared" si="70"/>
        <v>OK</v>
      </c>
      <c r="U1515" s="30" t="str">
        <f t="shared" si="71"/>
        <v>DNFSP#MS-ADQUISICIONESADQUISICIONES - Área administración y finanzas - adquisicionesDNFSP#MS - Dirección nacional de fortalecimiento de los sistemas provinciales</v>
      </c>
      <c r="V1515" s="1" t="str">
        <f>VLOOKUP(U1515,'Tablas intermedias'!$C$1:$H$222,6,0)</f>
        <v>Si</v>
      </c>
      <c r="W1515" s="1" t="str">
        <f ca="1">IF(O1515&lt;30,"menos de 30 días","más de 30 días")</f>
        <v>menos de 30 días</v>
      </c>
    </row>
    <row r="1516" spans="1:23" ht="14.25" hidden="1" thickTop="1" thickBot="1" x14ac:dyDescent="0.25">
      <c r="A1516" s="17" t="str">
        <f>IF(DetalleExp!H1516='Tablas intermedias'!$A$2,"Ordenes de Compra",IF(DetalleExp!H1516='Tablas intermedias'!$A$3,"Financiamiento Internacional","Legítimo Abono"))</f>
        <v>Ordenes de Compra</v>
      </c>
      <c r="B1516" s="7">
        <f>DetalleExp!E1516</f>
        <v>44347</v>
      </c>
      <c r="C1516" s="1" t="str">
        <f>DetalleExp!A1516</f>
        <v>EX-2021-48298001-APN-DCYT#MS</v>
      </c>
      <c r="D1516" s="1" t="str">
        <f>IF(A1516="Ordenes de Compra",VLOOKUP(C1516,Autogestión!$B$2:$D$5090,3,0),IF(A1516="Legítimo Abono",VLOOKUP(C1516,NoAmpOC!$B$2:$H$988,7,0),"Factura"))</f>
        <v>Factura</v>
      </c>
      <c r="E1516" s="26" t="str">
        <f>IF(A1516="Ordenes de Compra",VLOOKUP($C1516,Autogestión!$B$2:$G$5090,6,0),IF(A1516="Financiamiento Internacional",VLOOKUP($C1516,FinInt!$B$2:$G$508,6,0),"Legítimo Abono"))</f>
        <v>80-0004-LPU20</v>
      </c>
      <c r="F1516" s="26" t="str">
        <f>IF($A1516="Ordenes de Compra","ARS",IF($A1516="Financiamiento Internacional",VLOOKUP($C1516,FinInt!$B$2:$Q$508,15,0),VLOOKUP($C1516,NoAmpOC!$B$2:$T$988,18,0)))</f>
        <v>ARS</v>
      </c>
      <c r="G1516" s="5">
        <f>IF($A1516="Ordenes de Compra",VLOOKUP($C1516,Autogestión!$B$2:$H$5090,7,0),IF($A1516="Financiamiento Internacional",VLOOKUP($C1516,FinInt!$B$2:$Q$1308,16,0),VLOOKUP($C1516,NoAmpOC!$B$2:$T$988,19,0)))</f>
        <v>18341782.399999999</v>
      </c>
      <c r="H1516" s="5">
        <f t="shared" si="69"/>
        <v>18341782.399999999</v>
      </c>
      <c r="I1516" s="26" t="str">
        <f>IF($A1516="Ordenes de Compra",VLOOKUP($C1516,Autogestión!$B$2:$J$5090,9,0),IF($A1516="Financiamiento Internacional",VLOOKUP($C1516,FinInt!$B$2:$G$1555,6,0),"Legitimo Abono"))</f>
        <v>80-1010-OC21</v>
      </c>
      <c r="J1516" s="1" t="str">
        <f>IF($A1516="Ordenes de Compra",VLOOKUP($C1516,Autogestión!$B$2:$R$5090,17,0),IF($A1516="Financiamiento Internacional",VLOOKUP($C1516,FinInt!$B$2:$O$1508,14,0),VLOOKUP($C1516,NoAmpOC!$B$2:$R$988,17,0)))</f>
        <v xml:space="preserve">GEMABIOTECH SAU </v>
      </c>
      <c r="K1516" s="7" t="str">
        <f>DetalleExp!AP1516</f>
        <v>DCYT#MS-PVD</v>
      </c>
      <c r="L1516" s="7" t="str">
        <f>DetalleExp!AQ1516</f>
        <v>PVD - Privada</v>
      </c>
      <c r="M1516" s="7" t="str">
        <f>DetalleExp!AR1516</f>
        <v>DCYT#MS - Dirección de contabilidad y tesorería</v>
      </c>
      <c r="N1516" s="7">
        <f>DetalleExp!AS1516</f>
        <v>44350</v>
      </c>
      <c r="O1516" s="27">
        <f ca="1">ROUNDUP(TODAY()-N1516,0)</f>
        <v>5</v>
      </c>
      <c r="P1516" s="27">
        <f ca="1">ROUNDUP(TODAY()-B1516,0)</f>
        <v>8</v>
      </c>
      <c r="Q1516" s="1" t="str">
        <f>IFERROR(IF(A1516="Ordenes de Compra",VLOOKUP($E1516,'Ordenes de Compra'!$A$2:$E$1712,5,0),"Sin OC"),"Sin dato")</f>
        <v>16.0.0.47.0</v>
      </c>
      <c r="R1516" s="28">
        <f>IFERROR(IF(A1516="Ordenes de Compra",VLOOKUP($I1516,'Ordenes de Compra'!$B$2:$E$1712,3,0),"Sin OC"),"Sin dato")</f>
        <v>38625930</v>
      </c>
      <c r="S1516" s="1" t="str">
        <f>VLOOKUP($U1516,'Tablas intermedias'!$C$1:$H$222,5,0)</f>
        <v>Contabilidad</v>
      </c>
      <c r="T1516" s="29" t="str">
        <f t="shared" si="70"/>
        <v>OK</v>
      </c>
      <c r="U1516" s="30" t="str">
        <f t="shared" si="71"/>
        <v>DCYT#MS-PVDPVD - PrivadaDCYT#MS - Dirección de contabilidad y tesorería</v>
      </c>
      <c r="V1516" s="1" t="str">
        <f>VLOOKUP(U1516,'Tablas intermedias'!$C$1:$H$222,6,0)</f>
        <v>Si</v>
      </c>
      <c r="W1516" s="1" t="str">
        <f ca="1">IF(O1516&lt;30,"menos de 30 días","más de 30 días")</f>
        <v>menos de 30 días</v>
      </c>
    </row>
    <row r="1517" spans="1:23" ht="14.25" hidden="1" thickTop="1" thickBot="1" x14ac:dyDescent="0.25">
      <c r="A1517" s="17" t="str">
        <f>IF(DetalleExp!H1517='Tablas intermedias'!$A$2,"Ordenes de Compra",IF(DetalleExp!H1517='Tablas intermedias'!$A$3,"Financiamiento Internacional","Legítimo Abono"))</f>
        <v>Ordenes de Compra</v>
      </c>
      <c r="B1517" s="7">
        <f>DetalleExp!E1517</f>
        <v>44347</v>
      </c>
      <c r="C1517" s="1" t="str">
        <f>DetalleExp!A1517</f>
        <v>EX-2021-48302001-APN-DCYT#MS</v>
      </c>
      <c r="D1517" s="1" t="str">
        <f>IF(A1517="Ordenes de Compra",VLOOKUP(C1517,Autogestión!$B$2:$D$5090,3,0),IF(A1517="Legítimo Abono",VLOOKUP(C1517,NoAmpOC!$B$2:$H$988,7,0),"Factura"))</f>
        <v>Factura</v>
      </c>
      <c r="E1517" s="26" t="str">
        <f>IF(A1517="Ordenes de Compra",VLOOKUP($C1517,Autogestión!$B$2:$G$5090,6,0),IF(A1517="Financiamiento Internacional",VLOOKUP($C1517,FinInt!$B$2:$G$508,6,0),"Legítimo Abono"))</f>
        <v>80-0004-LPU20</v>
      </c>
      <c r="F1517" s="26" t="str">
        <f>IF($A1517="Ordenes de Compra","ARS",IF($A1517="Financiamiento Internacional",VLOOKUP($C1517,FinInt!$B$2:$Q$508,15,0),VLOOKUP($C1517,NoAmpOC!$B$2:$T$988,18,0)))</f>
        <v>ARS</v>
      </c>
      <c r="G1517" s="5">
        <f>IF($A1517="Ordenes de Compra",VLOOKUP($C1517,Autogestión!$B$2:$H$5090,7,0),IF($A1517="Financiamiento Internacional",VLOOKUP($C1517,FinInt!$B$2:$Q$1308,16,0),VLOOKUP($C1517,NoAmpOC!$B$2:$T$988,19,0)))</f>
        <v>959590.68</v>
      </c>
      <c r="H1517" s="5">
        <f t="shared" si="69"/>
        <v>959590.68</v>
      </c>
      <c r="I1517" s="26" t="str">
        <f>IF($A1517="Ordenes de Compra",VLOOKUP($C1517,Autogestión!$B$2:$J$5090,9,0),IF($A1517="Financiamiento Internacional",VLOOKUP($C1517,FinInt!$B$2:$G$1555,6,0),"Legitimo Abono"))</f>
        <v>80-1010-OC21</v>
      </c>
      <c r="J1517" s="1" t="str">
        <f>IF($A1517="Ordenes de Compra",VLOOKUP($C1517,Autogestión!$B$2:$R$5090,17,0),IF($A1517="Financiamiento Internacional",VLOOKUP($C1517,FinInt!$B$2:$O$1508,14,0),VLOOKUP($C1517,NoAmpOC!$B$2:$R$988,17,0)))</f>
        <v xml:space="preserve">GEMABIOTECH SAU </v>
      </c>
      <c r="K1517" s="7" t="str">
        <f>DetalleExp!AP1517</f>
        <v>DCYT#MS-PVD</v>
      </c>
      <c r="L1517" s="7" t="str">
        <f>DetalleExp!AQ1517</f>
        <v>PVD - Privada</v>
      </c>
      <c r="M1517" s="7" t="str">
        <f>DetalleExp!AR1517</f>
        <v>DCYT#MS - Dirección de contabilidad y tesorería</v>
      </c>
      <c r="N1517" s="7">
        <f>DetalleExp!AS1517</f>
        <v>44350</v>
      </c>
      <c r="O1517" s="27">
        <f ca="1">ROUNDUP(TODAY()-N1517,0)</f>
        <v>5</v>
      </c>
      <c r="P1517" s="27">
        <f ca="1">ROUNDUP(TODAY()-B1517,0)</f>
        <v>8</v>
      </c>
      <c r="Q1517" s="1" t="str">
        <f>IFERROR(IF(A1517="Ordenes de Compra",VLOOKUP($E1517,'Ordenes de Compra'!$A$2:$E$1712,5,0),"Sin OC"),"Sin dato")</f>
        <v>16.0.0.47.0</v>
      </c>
      <c r="R1517" s="28">
        <f>IFERROR(IF(A1517="Ordenes de Compra",VLOOKUP($I1517,'Ordenes de Compra'!$B$2:$E$1712,3,0),"Sin OC"),"Sin dato")</f>
        <v>38625930</v>
      </c>
      <c r="S1517" s="1" t="str">
        <f>VLOOKUP($U1517,'Tablas intermedias'!$C$1:$H$222,5,0)</f>
        <v>Contabilidad</v>
      </c>
      <c r="T1517" s="29" t="str">
        <f t="shared" si="70"/>
        <v>OK</v>
      </c>
      <c r="U1517" s="30" t="str">
        <f t="shared" si="71"/>
        <v>DCYT#MS-PVDPVD - PrivadaDCYT#MS - Dirección de contabilidad y tesorería</v>
      </c>
      <c r="V1517" s="1" t="str">
        <f>VLOOKUP(U1517,'Tablas intermedias'!$C$1:$H$222,6,0)</f>
        <v>Si</v>
      </c>
      <c r="W1517" s="1" t="str">
        <f ca="1">IF(O1517&lt;30,"menos de 30 días","más de 30 días")</f>
        <v>menos de 30 días</v>
      </c>
    </row>
    <row r="1518" spans="1:23" ht="14.25" hidden="1" thickTop="1" thickBot="1" x14ac:dyDescent="0.25">
      <c r="A1518" s="17" t="str">
        <f>IF(DetalleExp!H1518='Tablas intermedias'!$A$2,"Ordenes de Compra",IF(DetalleExp!H1518='Tablas intermedias'!$A$3,"Financiamiento Internacional","Legítimo Abono"))</f>
        <v>Legítimo Abono</v>
      </c>
      <c r="B1518" s="7">
        <f>DetalleExp!E1518</f>
        <v>44347</v>
      </c>
      <c r="C1518" s="1" t="str">
        <f>DetalleExp!A1518</f>
        <v>EX-2021-48319692-APN-DD#MS</v>
      </c>
      <c r="D1518" s="1" t="str">
        <f>IF(A1518="Ordenes de Compra",VLOOKUP(C1518,Autogestión!$B$2:$D$5090,3,0),IF(A1518="Legítimo Abono",VLOOKUP(C1518,NoAmpOC!$B$2:$H$988,7,0),"Factura"))</f>
        <v>Factura B</v>
      </c>
      <c r="E1518" s="26" t="str">
        <f>IF(A1518="Ordenes de Compra",VLOOKUP($C1518,Autogestión!$B$2:$G$5090,6,0),IF(A1518="Financiamiento Internacional",VLOOKUP($C1518,FinInt!$B$2:$G$508,6,0),"Legítimo Abono"))</f>
        <v>Legítimo Abono</v>
      </c>
      <c r="F1518" s="26" t="str">
        <f>IF($A1518="Ordenes de Compra","ARS",IF($A1518="Financiamiento Internacional",VLOOKUP($C1518,FinInt!$B$2:$Q$508,15,0),VLOOKUP($C1518,NoAmpOC!$B$2:$T$988,18,0)))</f>
        <v>ARS</v>
      </c>
      <c r="G1518" s="5">
        <f>IF($A1518="Ordenes de Compra",VLOOKUP($C1518,Autogestión!$B$2:$H$5090,7,0),IF($A1518="Financiamiento Internacional",VLOOKUP($C1518,FinInt!$B$2:$Q$1308,16,0),VLOOKUP($C1518,NoAmpOC!$B$2:$T$988,19,0)))</f>
        <v>17445078</v>
      </c>
      <c r="H1518" s="5">
        <f t="shared" si="69"/>
        <v>17445078</v>
      </c>
      <c r="I1518" s="26" t="str">
        <f>IF($A1518="Ordenes de Compra",VLOOKUP($C1518,Autogestión!$B$2:$J$5090,9,0),IF($A1518="Financiamiento Internacional",VLOOKUP($C1518,FinInt!$B$2:$G$1555,6,0),"Legitimo Abono"))</f>
        <v>Legitimo Abono</v>
      </c>
      <c r="J1518" s="1" t="str">
        <f>IF($A1518="Ordenes de Compra",VLOOKUP($C1518,Autogestión!$B$2:$R$5090,17,0),IF($A1518="Financiamiento Internacional",VLOOKUP($C1518,FinInt!$B$2:$O$1508,14,0),VLOOKUP($C1518,NoAmpOC!$B$2:$R$988,17,0)))</f>
        <v>DROGUERIA DISVAL SRL</v>
      </c>
      <c r="K1518" s="7" t="str">
        <f>DetalleExp!AP1518</f>
        <v>DCYT#MS-MOVIMIENTO_FONDOS</v>
      </c>
      <c r="L1518" s="7" t="str">
        <f>DetalleExp!AQ1518</f>
        <v>MOVIMIENTO_FONDOS - Movimiento de fondos</v>
      </c>
      <c r="M1518" s="7" t="str">
        <f>DetalleExp!AR1518</f>
        <v>DCYT#MS - Dirección de contabilidad y tesorería</v>
      </c>
      <c r="N1518" s="7">
        <f>DetalleExp!AS1518</f>
        <v>44350</v>
      </c>
      <c r="O1518" s="27">
        <f ca="1">ROUNDUP(TODAY()-N1518,0)</f>
        <v>5</v>
      </c>
      <c r="P1518" s="27">
        <f ca="1">ROUNDUP(TODAY()-B1518,0)</f>
        <v>8</v>
      </c>
      <c r="Q1518" s="1" t="str">
        <f>IFERROR(IF(A1518="Ordenes de Compra",VLOOKUP($E1518,'Ordenes de Compra'!$A$2:$E$1712,5,0),"Sin OC"),"Sin dato")</f>
        <v>Sin OC</v>
      </c>
      <c r="R1518" s="28" t="str">
        <f>IFERROR(IF(A1518="Ordenes de Compra",VLOOKUP($I1518,'Ordenes de Compra'!$B$2:$E$1712,3,0),"Sin OC"),"Sin dato")</f>
        <v>Sin OC</v>
      </c>
      <c r="S1518" s="1" t="str">
        <f>VLOOKUP($U1518,'Tablas intermedias'!$C$1:$H$222,5,0)</f>
        <v>Contabilidad</v>
      </c>
      <c r="T1518" s="29" t="str">
        <f t="shared" si="70"/>
        <v>OK</v>
      </c>
      <c r="U1518" s="30" t="str">
        <f t="shared" si="71"/>
        <v>DCYT#MS-MOVIMIENTO_FONDOSMOVIMIENTO_FONDOS - Movimiento de fondosDCYT#MS - Dirección de contabilidad y tesorería</v>
      </c>
      <c r="V1518" s="1" t="str">
        <f>VLOOKUP(U1518,'Tablas intermedias'!$C$1:$H$222,6,0)</f>
        <v>Si</v>
      </c>
      <c r="W1518" s="1" t="str">
        <f ca="1">IF(O1518&lt;30,"menos de 30 días","más de 30 días")</f>
        <v>menos de 30 días</v>
      </c>
    </row>
    <row r="1519" spans="1:23" ht="14.25" hidden="1" thickTop="1" thickBot="1" x14ac:dyDescent="0.25">
      <c r="A1519" s="17" t="str">
        <f>IF(DetalleExp!H1519='Tablas intermedias'!$A$2,"Ordenes de Compra",IF(DetalleExp!H1519='Tablas intermedias'!$A$3,"Financiamiento Internacional","Legítimo Abono"))</f>
        <v>Financiamiento Internacional</v>
      </c>
      <c r="B1519" s="7">
        <f>DetalleExp!E1519</f>
        <v>44347</v>
      </c>
      <c r="C1519" s="48" t="str">
        <f>DetalleExp!A1519</f>
        <v>EX-2021-48429083-APN-DAFYP#MS</v>
      </c>
      <c r="D1519" s="1" t="str">
        <f>IF(A1519="Ordenes de Compra",VLOOKUP(C1519,Autogestión!$B$2:$D$5090,3,0),IF(A1519="Legítimo Abono",VLOOKUP(C1519,NoAmpOC!$B$2:$H$988,7,0),"Factura"))</f>
        <v>Factura</v>
      </c>
      <c r="E1519" s="26" t="str">
        <f>IF(A1519="Ordenes de Compra",VLOOKUP($C1519,Autogestión!$B$2:$G$5090,6,0),IF(A1519="Financiamiento Internacional",VLOOKUP($C1519,FinInt!$B$2:$G$508,6,0),"Legítimo Abono"))</f>
        <v>Programa de Apoyo al Fortalecimiento de la cobertura pública efectiva de salud y un sistema integrado de provisión de salud de calidad. Proyectos BIRF - ARG/19/014 - PNUD</v>
      </c>
      <c r="F1519" s="26" t="str">
        <f>IF($A1519="Ordenes de Compra","ARS",IF($A1519="Financiamiento Internacional",VLOOKUP($C1519,FinInt!$B$2:$Q$508,15,0),VLOOKUP($C1519,NoAmpOC!$B$2:$T$988,18,0)))</f>
        <v>ARS</v>
      </c>
      <c r="G1519" s="5">
        <f>IF($A1519="Ordenes de Compra",VLOOKUP($C1519,Autogestión!$B$2:$H$5090,7,0),IF($A1519="Financiamiento Internacional",VLOOKUP($C1519,FinInt!$B$2:$Q$1308,16,0),VLOOKUP($C1519,NoAmpOC!$B$2:$T$988,19,0)))</f>
        <v>427049.98</v>
      </c>
      <c r="H1519" s="5">
        <f t="shared" si="69"/>
        <v>427049.98</v>
      </c>
      <c r="I1519" s="26" t="str">
        <f>IF($A1519="Ordenes de Compra",VLOOKUP($C1519,Autogestión!$B$2:$J$5090,9,0),IF($A1519="Financiamiento Internacional",VLOOKUP($C1519,FinInt!$B$2:$G$1555,6,0),"Legitimo Abono"))</f>
        <v>Programa de Apoyo al Fortalecimiento de la cobertura pública efectiva de salud y un sistema integrado de provisión de salud de calidad. Proyectos BIRF - ARG/19/014 - PNUD</v>
      </c>
      <c r="J1519" s="1" t="str">
        <f>IF($A1519="Ordenes de Compra",VLOOKUP($C1519,Autogestión!$B$2:$R$5090,17,0),IF($A1519="Financiamiento Internacional",VLOOKUP($C1519,FinInt!$B$2:$O$1508,14,0),VLOOKUP($C1519,NoAmpOC!$B$2:$R$988,17,0)))</f>
        <v>PLAZA DE MAYO ONE SA</v>
      </c>
      <c r="K1519" s="7" t="str">
        <f>DetalleExp!AP1519</f>
        <v>DNFSP#MS-FINANZAS</v>
      </c>
      <c r="L1519" s="7" t="str">
        <f>DetalleExp!AQ1519</f>
        <v>FINANZAS - Área administración y finanzas - finanzas</v>
      </c>
      <c r="M1519" s="7" t="str">
        <f>DetalleExp!AR1519</f>
        <v>DNFSP#MS - Dirección nacional de fortalecimiento de los sistemas provinciales</v>
      </c>
      <c r="N1519" s="7">
        <f>DetalleExp!AS1519</f>
        <v>44348</v>
      </c>
      <c r="O1519" s="27">
        <f ca="1">ROUNDUP(TODAY()-N1519,0)</f>
        <v>7</v>
      </c>
      <c r="P1519" s="27">
        <f ca="1">ROUNDUP(TODAY()-B1519,0)</f>
        <v>8</v>
      </c>
      <c r="Q1519" s="1" t="str">
        <f>IFERROR(IF(A1519="Ordenes de Compra",VLOOKUP($E1519,'Ordenes de Compra'!$A$2:$E$1712,5,0),"Sin OC"),"Sin dato")</f>
        <v>Sin OC</v>
      </c>
      <c r="R1519" s="28" t="str">
        <f>IFERROR(IF(A1519="Ordenes de Compra",VLOOKUP($I1519,'Ordenes de Compra'!$B$2:$E$1712,3,0),"Sin OC"),"Sin dato")</f>
        <v>Sin OC</v>
      </c>
      <c r="S1519" s="1" t="str">
        <f>VLOOKUP($U1519,'Tablas intermedias'!$C$1:$H$222,5,0)</f>
        <v>Programa</v>
      </c>
      <c r="T1519" s="29" t="str">
        <f t="shared" si="70"/>
        <v>OK</v>
      </c>
      <c r="U1519" s="30" t="str">
        <f t="shared" si="71"/>
        <v>DNFSP#MS-FINANZASFINANZAS - Área administración y finanzas - finanzasDNFSP#MS - Dirección nacional de fortalecimiento de los sistemas provinciales</v>
      </c>
      <c r="V1519" s="1" t="str">
        <f>VLOOKUP(U1519,'Tablas intermedias'!$C$1:$H$222,6,0)</f>
        <v>Si</v>
      </c>
      <c r="W1519" s="1" t="str">
        <f ca="1">IF(O1519&lt;30,"menos de 30 días","más de 30 días")</f>
        <v>menos de 30 días</v>
      </c>
    </row>
    <row r="1520" spans="1:23" ht="14.25" hidden="1" thickTop="1" thickBot="1" x14ac:dyDescent="0.25">
      <c r="A1520" s="17" t="str">
        <f>IF(DetalleExp!H1520='Tablas intermedias'!$A$2,"Ordenes de Compra",IF(DetalleExp!H1520='Tablas intermedias'!$A$3,"Financiamiento Internacional","Legítimo Abono"))</f>
        <v>Financiamiento Internacional</v>
      </c>
      <c r="B1520" s="7">
        <f>DetalleExp!E1520</f>
        <v>44347</v>
      </c>
      <c r="C1520" s="48" t="str">
        <f>DetalleExp!A1520</f>
        <v>EX-2021-48434011-APN-DAFYP#MS</v>
      </c>
      <c r="D1520" s="1" t="str">
        <f>IF(A1520="Ordenes de Compra",VLOOKUP(C1520,Autogestión!$B$2:$D$5090,3,0),IF(A1520="Legítimo Abono",VLOOKUP(C1520,NoAmpOC!$B$2:$H$988,7,0),"Factura"))</f>
        <v>Factura</v>
      </c>
      <c r="E1520" s="26" t="str">
        <f>IF(A1520="Ordenes de Compra",VLOOKUP($C1520,Autogestión!$B$2:$G$5090,6,0),IF(A1520="Financiamiento Internacional",VLOOKUP($C1520,FinInt!$B$2:$G$508,6,0),"Legítimo Abono"))</f>
        <v>Programa de Apoyo al Fortalecimiento de la cobertura pública efectiva de salud y un sistema integrado de provisión de salud de calidad. Proyectos BIRF - ARG/19/014 - PNUD</v>
      </c>
      <c r="F1520" s="26" t="str">
        <f>IF($A1520="Ordenes de Compra","ARS",IF($A1520="Financiamiento Internacional",VLOOKUP($C1520,FinInt!$B$2:$Q$508,15,0),VLOOKUP($C1520,NoAmpOC!$B$2:$T$988,18,0)))</f>
        <v>ARS</v>
      </c>
      <c r="G1520" s="5">
        <f>IF($A1520="Ordenes de Compra",VLOOKUP($C1520,Autogestión!$B$2:$H$5090,7,0),IF($A1520="Financiamiento Internacional",VLOOKUP($C1520,FinInt!$B$2:$Q$1308,16,0),VLOOKUP($C1520,NoAmpOC!$B$2:$T$988,19,0)))</f>
        <v>168163.18</v>
      </c>
      <c r="H1520" s="5">
        <f t="shared" si="69"/>
        <v>168163.18</v>
      </c>
      <c r="I1520" s="26" t="str">
        <f>IF($A1520="Ordenes de Compra",VLOOKUP($C1520,Autogestión!$B$2:$J$5090,9,0),IF($A1520="Financiamiento Internacional",VLOOKUP($C1520,FinInt!$B$2:$G$1555,6,0),"Legitimo Abono"))</f>
        <v>Programa de Apoyo al Fortalecimiento de la cobertura pública efectiva de salud y un sistema integrado de provisión de salud de calidad. Proyectos BIRF - ARG/19/014 - PNUD</v>
      </c>
      <c r="J1520" s="1" t="str">
        <f>IF($A1520="Ordenes de Compra",VLOOKUP($C1520,Autogestión!$B$2:$R$5090,17,0),IF($A1520="Financiamiento Internacional",VLOOKUP($C1520,FinInt!$B$2:$O$1508,14,0),VLOOKUP($C1520,NoAmpOC!$B$2:$R$988,17,0)))</f>
        <v>PLAZA DE MAYO ONE SA</v>
      </c>
      <c r="K1520" s="7" t="str">
        <f>DetalleExp!AP1520</f>
        <v>DNSI#MS-PVD</v>
      </c>
      <c r="L1520" s="7" t="str">
        <f>DetalleExp!AQ1520</f>
        <v>PVD - Privada</v>
      </c>
      <c r="M1520" s="7" t="str">
        <f>DetalleExp!AR1520</f>
        <v>DNSI#MS - Dirección nacional de sistemas de información</v>
      </c>
      <c r="N1520" s="7">
        <f>DetalleExp!AS1520</f>
        <v>44348</v>
      </c>
      <c r="O1520" s="27">
        <f ca="1">ROUNDUP(TODAY()-N1520,0)</f>
        <v>7</v>
      </c>
      <c r="P1520" s="27">
        <f ca="1">ROUNDUP(TODAY()-B1520,0)</f>
        <v>8</v>
      </c>
      <c r="Q1520" s="1" t="str">
        <f>IFERROR(IF(A1520="Ordenes de Compra",VLOOKUP($E1520,'Ordenes de Compra'!$A$2:$E$1712,5,0),"Sin OC"),"Sin dato")</f>
        <v>Sin OC</v>
      </c>
      <c r="R1520" s="28" t="str">
        <f>IFERROR(IF(A1520="Ordenes de Compra",VLOOKUP($I1520,'Ordenes de Compra'!$B$2:$E$1712,3,0),"Sin OC"),"Sin dato")</f>
        <v>Sin OC</v>
      </c>
      <c r="S1520" s="1" t="str">
        <f>VLOOKUP($U1520,'Tablas intermedias'!$C$1:$H$222,5,0)</f>
        <v>Programa</v>
      </c>
      <c r="T1520" s="29" t="str">
        <f t="shared" si="70"/>
        <v>OK</v>
      </c>
      <c r="U1520" s="30" t="str">
        <f t="shared" si="71"/>
        <v>DNSI#MS-PVDPVD - PrivadaDNSI#MS - Dirección nacional de sistemas de información</v>
      </c>
      <c r="V1520" s="1" t="str">
        <f>VLOOKUP(U1520,'Tablas intermedias'!$C$1:$H$222,6,0)</f>
        <v>Si</v>
      </c>
      <c r="W1520" s="1" t="str">
        <f ca="1">IF(O1520&lt;30,"menos de 30 días","más de 30 días")</f>
        <v>menos de 30 días</v>
      </c>
    </row>
    <row r="1521" spans="1:23" ht="14.25" hidden="1" thickTop="1" thickBot="1" x14ac:dyDescent="0.25">
      <c r="A1521" s="17" t="str">
        <f>IF(DetalleExp!H1521='Tablas intermedias'!$A$2,"Ordenes de Compra",IF(DetalleExp!H1521='Tablas intermedias'!$A$3,"Financiamiento Internacional","Legítimo Abono"))</f>
        <v>Financiamiento Internacional</v>
      </c>
      <c r="B1521" s="7">
        <f>DetalleExp!E1521</f>
        <v>44347</v>
      </c>
      <c r="C1521" s="1" t="str">
        <f>DetalleExp!A1521</f>
        <v>EX-2021-48440784-APN-DAFYP#MS</v>
      </c>
      <c r="D1521" s="1" t="str">
        <f>IF(A1521="Ordenes de Compra",VLOOKUP(C1521,Autogestión!$B$2:$D$5090,3,0),IF(A1521="Legítimo Abono",VLOOKUP(C1521,NoAmpOC!$B$2:$H$988,7,0),"Factura"))</f>
        <v>Factura</v>
      </c>
      <c r="E1521" s="26" t="str">
        <f>IF(A1521="Ordenes de Compra",VLOOKUP($C1521,Autogestión!$B$2:$G$5090,6,0),IF(A1521="Financiamiento Internacional",VLOOKUP($C1521,FinInt!$B$2:$G$508,6,0),"Legítimo Abono"))</f>
        <v>Programa de Apoyo al Fortalecimiento de la cobertura pública efectiva de salud y un sistema integrado de provisión de salud de calidad. Proyectos BIRF - ARG/19/014 - PNUD</v>
      </c>
      <c r="F1521" s="26" t="str">
        <f>IF($A1521="Ordenes de Compra","ARS",IF($A1521="Financiamiento Internacional",VLOOKUP($C1521,FinInt!$B$2:$Q$508,15,0),VLOOKUP($C1521,NoAmpOC!$B$2:$T$988,18,0)))</f>
        <v>ARS</v>
      </c>
      <c r="G1521" s="5">
        <f>IF($A1521="Ordenes de Compra",VLOOKUP($C1521,Autogestión!$B$2:$H$5090,7,0),IF($A1521="Financiamiento Internacional",VLOOKUP($C1521,FinInt!$B$2:$Q$1308,16,0),VLOOKUP($C1521,NoAmpOC!$B$2:$T$988,19,0)))</f>
        <v>74091.27</v>
      </c>
      <c r="H1521" s="5">
        <f t="shared" si="69"/>
        <v>74091.27</v>
      </c>
      <c r="I1521" s="26" t="str">
        <f>IF($A1521="Ordenes de Compra",VLOOKUP($C1521,Autogestión!$B$2:$J$5090,9,0),IF($A1521="Financiamiento Internacional",VLOOKUP($C1521,FinInt!$B$2:$G$1555,6,0),"Legitimo Abono"))</f>
        <v>Programa de Apoyo al Fortalecimiento de la cobertura pública efectiva de salud y un sistema integrado de provisión de salud de calidad. Proyectos BIRF - ARG/19/014 - PNUD</v>
      </c>
      <c r="J1521" s="1" t="str">
        <f>IF($A1521="Ordenes de Compra",VLOOKUP($C1521,Autogestión!$B$2:$R$5090,17,0),IF($A1521="Financiamiento Internacional",VLOOKUP($C1521,FinInt!$B$2:$O$1508,14,0),VLOOKUP($C1521,NoAmpOC!$B$2:$R$988,17,0)))</f>
        <v>ADEA ADMINISTRADORA DE ARCHIVOS SA</v>
      </c>
      <c r="K1521" s="7" t="str">
        <f>DetalleExp!AP1521</f>
        <v>MKONSZTADT</v>
      </c>
      <c r="L1521" s="7" t="str">
        <f>DetalleExp!AQ1521</f>
        <v>TESORERIA - Tesorería</v>
      </c>
      <c r="M1521" s="7" t="str">
        <f>DetalleExp!AR1521</f>
        <v>DAFYP#MS - Dirección de administración financiera y presupuestaria</v>
      </c>
      <c r="N1521" s="7">
        <f>DetalleExp!AS1521</f>
        <v>44350</v>
      </c>
      <c r="O1521" s="27">
        <f ca="1">ROUNDUP(TODAY()-N1521,0)</f>
        <v>5</v>
      </c>
      <c r="P1521" s="27">
        <f ca="1">ROUNDUP(TODAY()-B1521,0)</f>
        <v>8</v>
      </c>
      <c r="Q1521" s="1" t="str">
        <f>IFERROR(IF(A1521="Ordenes de Compra",VLOOKUP($E1521,'Ordenes de Compra'!$A$2:$E$1712,5,0),"Sin OC"),"Sin dato")</f>
        <v>Sin OC</v>
      </c>
      <c r="R1521" s="28" t="str">
        <f>IFERROR(IF(A1521="Ordenes de Compra",VLOOKUP($I1521,'Ordenes de Compra'!$B$2:$E$1712,3,0),"Sin OC"),"Sin dato")</f>
        <v>Sin OC</v>
      </c>
      <c r="S1521" s="1" t="str">
        <f>VLOOKUP($U1521,'Tablas intermedias'!$C$1:$H$222,5,0)</f>
        <v>DGPFE</v>
      </c>
      <c r="T1521" s="29" t="str">
        <f t="shared" si="70"/>
        <v>OK</v>
      </c>
      <c r="U1521" s="30" t="str">
        <f t="shared" si="71"/>
        <v>MKONSZTADTTESORERIA - TesoreríaDAFYP#MS - Dirección de administración financiera y presupuestaria</v>
      </c>
      <c r="V1521" s="1" t="str">
        <f>VLOOKUP(U1521,'Tablas intermedias'!$C$1:$H$222,6,0)</f>
        <v>No</v>
      </c>
      <c r="W1521" s="1" t="str">
        <f ca="1">IF(O1521&lt;30,"menos de 30 días","más de 30 días")</f>
        <v>menos de 30 días</v>
      </c>
    </row>
    <row r="1522" spans="1:23" ht="14.25" hidden="1" thickTop="1" thickBot="1" x14ac:dyDescent="0.25">
      <c r="A1522" s="17" t="str">
        <f>IF(DetalleExp!H1522='Tablas intermedias'!$A$2,"Ordenes de Compra",IF(DetalleExp!H1522='Tablas intermedias'!$A$3,"Financiamiento Internacional","Legítimo Abono"))</f>
        <v>Ordenes de Compra</v>
      </c>
      <c r="B1522" s="7">
        <f>DetalleExp!E1522</f>
        <v>44347</v>
      </c>
      <c r="C1522" s="1" t="str">
        <f>DetalleExp!A1522</f>
        <v>EX-2021-48538130-APN-DCYT#MS</v>
      </c>
      <c r="D1522" s="1" t="str">
        <f>IF(A1522="Ordenes de Compra",VLOOKUP(C1522,Autogestión!$B$2:$D$5090,3,0),IF(A1522="Legítimo Abono",VLOOKUP(C1522,NoAmpOC!$B$2:$H$988,7,0),"Factura"))</f>
        <v>Factura</v>
      </c>
      <c r="E1522" s="26" t="str">
        <f>IF(A1522="Ordenes de Compra",VLOOKUP($C1522,Autogestión!$B$2:$G$5090,6,0),IF(A1522="Financiamiento Internacional",VLOOKUP($C1522,FinInt!$B$2:$G$508,6,0),"Legítimo Abono"))</f>
        <v>80-0002-LPU19</v>
      </c>
      <c r="F1522" s="26" t="str">
        <f>IF($A1522="Ordenes de Compra","ARS",IF($A1522="Financiamiento Internacional",VLOOKUP($C1522,FinInt!$B$2:$Q$508,15,0),VLOOKUP($C1522,NoAmpOC!$B$2:$T$988,18,0)))</f>
        <v>ARS</v>
      </c>
      <c r="G1522" s="5">
        <f>IF($A1522="Ordenes de Compra",VLOOKUP($C1522,Autogestión!$B$2:$H$5090,7,0),IF($A1522="Financiamiento Internacional",VLOOKUP($C1522,FinInt!$B$2:$Q$1308,16,0),VLOOKUP($C1522,NoAmpOC!$B$2:$T$988,19,0)))</f>
        <v>1799166.4</v>
      </c>
      <c r="H1522" s="5">
        <f t="shared" si="69"/>
        <v>1799166.4</v>
      </c>
      <c r="I1522" s="26" t="str">
        <f>IF($A1522="Ordenes de Compra",VLOOKUP($C1522,Autogestión!$B$2:$J$5090,9,0),IF($A1522="Financiamiento Internacional",VLOOKUP($C1522,FinInt!$B$2:$G$1555,6,0),"Legitimo Abono"))</f>
        <v>80-1070-OC20</v>
      </c>
      <c r="J1522" s="1" t="str">
        <f>IF($A1522="Ordenes de Compra",VLOOKUP($C1522,Autogestión!$B$2:$R$5090,17,0),IF($A1522="Financiamiento Internacional",VLOOKUP($C1522,FinInt!$B$2:$O$1508,14,0),VLOOKUP($C1522,NoAmpOC!$B$2:$R$988,17,0)))</f>
        <v>ABBOTT RAPID DIAGNOSTICS ARGENTINA S.A.</v>
      </c>
      <c r="K1522" s="7" t="str">
        <f>DetalleExp!AP1522</f>
        <v>DRVIHVYT#MS-ACYC</v>
      </c>
      <c r="L1522" s="7" t="str">
        <f>DetalleExp!AQ1522</f>
        <v>ACYC - Administración contable y compras</v>
      </c>
      <c r="M1522" s="7" t="str">
        <f>DetalleExp!AR1522</f>
        <v>DRVIHVYT#MS - Dirección de respuesta al vih, its, hepatitis virales y tuberculosis</v>
      </c>
      <c r="N1522" s="7">
        <f>DetalleExp!AS1522</f>
        <v>44349</v>
      </c>
      <c r="O1522" s="27">
        <f ca="1">ROUNDUP(TODAY()-N1522,0)</f>
        <v>6</v>
      </c>
      <c r="P1522" s="27">
        <f ca="1">ROUNDUP(TODAY()-B1522,0)</f>
        <v>8</v>
      </c>
      <c r="Q1522" s="1" t="str">
        <f>IFERROR(IF(A1522="Ordenes de Compra",VLOOKUP($E1522,'Ordenes de Compra'!$A$2:$E$1712,5,0),"Sin OC"),"Sin dato")</f>
        <v>22.0.0.41.0</v>
      </c>
      <c r="R1522" s="28">
        <f>IFERROR(IF(A1522="Ordenes de Compra",VLOOKUP($I1522,'Ordenes de Compra'!$B$2:$E$1712,3,0),"Sin OC"),"Sin dato")</f>
        <v>64807560</v>
      </c>
      <c r="S1522" s="1" t="str">
        <f>VLOOKUP($U1522,'Tablas intermedias'!$C$1:$H$222,5,0)</f>
        <v>Programa</v>
      </c>
      <c r="T1522" s="29" t="str">
        <f t="shared" si="70"/>
        <v>OK</v>
      </c>
      <c r="U1522" s="30" t="str">
        <f t="shared" si="71"/>
        <v>DRVIHVYT#MS-ACYCACYC - Administración contable y comprasDRVIHVYT#MS - Dirección de respuesta al vih, its, hepatitis virales y tuberculosis</v>
      </c>
      <c r="V1522" s="1" t="str">
        <f>VLOOKUP(U1522,'Tablas intermedias'!$C$1:$H$222,6,0)</f>
        <v>Si</v>
      </c>
      <c r="W1522" s="1" t="str">
        <f ca="1">IF(O1522&lt;30,"menos de 30 días","más de 30 días")</f>
        <v>menos de 30 días</v>
      </c>
    </row>
    <row r="1523" spans="1:23" ht="14.25" hidden="1" thickTop="1" thickBot="1" x14ac:dyDescent="0.25">
      <c r="A1523" s="17" t="str">
        <f>IF(DetalleExp!H1523='Tablas intermedias'!$A$2,"Ordenes de Compra",IF(DetalleExp!H1523='Tablas intermedias'!$A$3,"Financiamiento Internacional","Legítimo Abono"))</f>
        <v>Ordenes de Compra</v>
      </c>
      <c r="B1523" s="7">
        <f>DetalleExp!E1523</f>
        <v>44347</v>
      </c>
      <c r="C1523" s="1" t="str">
        <f>DetalleExp!A1523</f>
        <v>EX-2021-48546448-APN-DCYT#MS</v>
      </c>
      <c r="D1523" s="1" t="str">
        <f>IF(A1523="Ordenes de Compra",VLOOKUP(C1523,Autogestión!$B$2:$D$5090,3,0),IF(A1523="Legítimo Abono",VLOOKUP(C1523,NoAmpOC!$B$2:$H$988,7,0),"Factura"))</f>
        <v>Factura</v>
      </c>
      <c r="E1523" s="26" t="str">
        <f>IF(A1523="Ordenes de Compra",VLOOKUP($C1523,Autogestión!$B$2:$G$5090,6,0),IF(A1523="Financiamiento Internacional",VLOOKUP($C1523,FinInt!$B$2:$G$508,6,0),"Legítimo Abono"))</f>
        <v>80-0011-LPU20</v>
      </c>
      <c r="F1523" s="26" t="str">
        <f>IF($A1523="Ordenes de Compra","ARS",IF($A1523="Financiamiento Internacional",VLOOKUP($C1523,FinInt!$B$2:$Q$508,15,0),VLOOKUP($C1523,NoAmpOC!$B$2:$T$988,18,0)))</f>
        <v>ARS</v>
      </c>
      <c r="G1523" s="5">
        <f>IF($A1523="Ordenes de Compra",VLOOKUP($C1523,Autogestión!$B$2:$H$5090,7,0),IF($A1523="Financiamiento Internacional",VLOOKUP($C1523,FinInt!$B$2:$Q$1308,16,0),VLOOKUP($C1523,NoAmpOC!$B$2:$T$988,19,0)))</f>
        <v>7635600</v>
      </c>
      <c r="H1523" s="5">
        <f t="shared" si="69"/>
        <v>7635600</v>
      </c>
      <c r="I1523" s="26" t="str">
        <f>IF($A1523="Ordenes de Compra",VLOOKUP($C1523,Autogestión!$B$2:$J$5090,9,0),IF($A1523="Financiamiento Internacional",VLOOKUP($C1523,FinInt!$B$2:$G$1555,6,0),"Legitimo Abono"))</f>
        <v>80-1074-OC21</v>
      </c>
      <c r="J1523" s="1" t="str">
        <f>IF($A1523="Ordenes de Compra",VLOOKUP($C1523,Autogestión!$B$2:$R$5090,17,0),IF($A1523="Financiamiento Internacional",VLOOKUP($C1523,FinInt!$B$2:$O$1508,14,0),VLOOKUP($C1523,NoAmpOC!$B$2:$R$988,17,0)))</f>
        <v>Biotenk S.A.</v>
      </c>
      <c r="K1523" s="7" t="str">
        <f>DetalleExp!AP1523</f>
        <v>DNMYTS#MS-REMEDIAR-ADMIN</v>
      </c>
      <c r="L1523" s="7" t="str">
        <f>DetalleExp!AQ1523</f>
        <v>REMEDIAR-ADMIN - Programa remediar - administración</v>
      </c>
      <c r="M1523" s="7" t="str">
        <f>DetalleExp!AR1523</f>
        <v>DNMYTS#MS - Dirección nacional de medicamentos y tecnología sanitaria</v>
      </c>
      <c r="N1523" s="7">
        <f>DetalleExp!AS1523</f>
        <v>44349</v>
      </c>
      <c r="O1523" s="27">
        <f ca="1">ROUNDUP(TODAY()-N1523,0)</f>
        <v>6</v>
      </c>
      <c r="P1523" s="27">
        <f ca="1">ROUNDUP(TODAY()-B1523,0)</f>
        <v>8</v>
      </c>
      <c r="Q1523" s="1" t="str">
        <f>IFERROR(IF(A1523="Ordenes de Compra",VLOOKUP($E1523,'Ordenes de Compra'!$A$2:$E$1712,5,0),"Sin OC"),"Sin dato")</f>
        <v>29.0.0.45.0</v>
      </c>
      <c r="R1523" s="28">
        <f>IFERROR(IF(A1523="Ordenes de Compra",VLOOKUP($I1523,'Ordenes de Compra'!$B$2:$E$1712,3,0),"Sin OC"),"Sin dato")</f>
        <v>79606508.5</v>
      </c>
      <c r="S1523" s="1" t="str">
        <f>VLOOKUP($U1523,'Tablas intermedias'!$C$1:$H$222,5,0)</f>
        <v>Programa</v>
      </c>
      <c r="T1523" s="29" t="str">
        <f t="shared" si="70"/>
        <v>OK</v>
      </c>
      <c r="U1523" s="30" t="str">
        <f t="shared" si="71"/>
        <v>DNMYTS#MS-REMEDIAR-ADMINREMEDIAR-ADMIN - Programa remediar - administraciónDNMYTS#MS - Dirección nacional de medicamentos y tecnología sanitaria</v>
      </c>
      <c r="V1523" s="1" t="str">
        <f>VLOOKUP(U1523,'Tablas intermedias'!$C$1:$H$222,6,0)</f>
        <v>Si</v>
      </c>
      <c r="W1523" s="1" t="str">
        <f ca="1">IF(O1523&lt;30,"menos de 30 días","más de 30 días")</f>
        <v>menos de 30 días</v>
      </c>
    </row>
    <row r="1524" spans="1:23" ht="14.25" hidden="1" thickTop="1" thickBot="1" x14ac:dyDescent="0.25">
      <c r="A1524" s="17" t="str">
        <f>IF(DetalleExp!H1524='Tablas intermedias'!$A$2,"Ordenes de Compra",IF(DetalleExp!H1524='Tablas intermedias'!$A$3,"Financiamiento Internacional","Legítimo Abono"))</f>
        <v>Ordenes de Compra</v>
      </c>
      <c r="B1524" s="7">
        <f>DetalleExp!E1524</f>
        <v>44347</v>
      </c>
      <c r="C1524" s="1" t="str">
        <f>DetalleExp!A1524</f>
        <v>EX-2021-48551915-APN-DCYT#MS</v>
      </c>
      <c r="D1524" s="1" t="str">
        <f>IF(A1524="Ordenes de Compra",VLOOKUP(C1524,Autogestión!$B$2:$D$5090,3,0),IF(A1524="Legítimo Abono",VLOOKUP(C1524,NoAmpOC!$B$2:$H$988,7,0),"Factura"))</f>
        <v>Factura</v>
      </c>
      <c r="E1524" s="26" t="str">
        <f>IF(A1524="Ordenes de Compra",VLOOKUP($C1524,Autogestión!$B$2:$G$5090,6,0),IF(A1524="Financiamiento Internacional",VLOOKUP($C1524,FinInt!$B$2:$G$508,6,0),"Legítimo Abono"))</f>
        <v>80-0011-LPU20</v>
      </c>
      <c r="F1524" s="26" t="str">
        <f>IF($A1524="Ordenes de Compra","ARS",IF($A1524="Financiamiento Internacional",VLOOKUP($C1524,FinInt!$B$2:$Q$508,15,0),VLOOKUP($C1524,NoAmpOC!$B$2:$T$988,18,0)))</f>
        <v>ARS</v>
      </c>
      <c r="G1524" s="5">
        <f>IF($A1524="Ordenes de Compra",VLOOKUP($C1524,Autogestión!$B$2:$H$5090,7,0),IF($A1524="Financiamiento Internacional",VLOOKUP($C1524,FinInt!$B$2:$Q$1308,16,0),VLOOKUP($C1524,NoAmpOC!$B$2:$T$988,19,0)))</f>
        <v>2410920</v>
      </c>
      <c r="H1524" s="5">
        <f t="shared" si="69"/>
        <v>2410920</v>
      </c>
      <c r="I1524" s="26" t="str">
        <f>IF($A1524="Ordenes de Compra",VLOOKUP($C1524,Autogestión!$B$2:$J$5090,9,0),IF($A1524="Financiamiento Internacional",VLOOKUP($C1524,FinInt!$B$2:$G$1555,6,0),"Legitimo Abono"))</f>
        <v>80-1074-OC21</v>
      </c>
      <c r="J1524" s="1" t="str">
        <f>IF($A1524="Ordenes de Compra",VLOOKUP($C1524,Autogestión!$B$2:$R$5090,17,0),IF($A1524="Financiamiento Internacional",VLOOKUP($C1524,FinInt!$B$2:$O$1508,14,0),VLOOKUP($C1524,NoAmpOC!$B$2:$R$988,17,0)))</f>
        <v>Biotenk S.A.</v>
      </c>
      <c r="K1524" s="7" t="str">
        <f>DetalleExp!AP1524</f>
        <v>DNMYTS#MS-REMEDIAR-ADMIN</v>
      </c>
      <c r="L1524" s="7" t="str">
        <f>DetalleExp!AQ1524</f>
        <v>REMEDIAR-ADMIN - Programa remediar - administración</v>
      </c>
      <c r="M1524" s="7" t="str">
        <f>DetalleExp!AR1524</f>
        <v>DNMYTS#MS - Dirección nacional de medicamentos y tecnología sanitaria</v>
      </c>
      <c r="N1524" s="7">
        <f>DetalleExp!AS1524</f>
        <v>44349</v>
      </c>
      <c r="O1524" s="27">
        <f ca="1">ROUNDUP(TODAY()-N1524,0)</f>
        <v>6</v>
      </c>
      <c r="P1524" s="27">
        <f ca="1">ROUNDUP(TODAY()-B1524,0)</f>
        <v>8</v>
      </c>
      <c r="Q1524" s="1" t="str">
        <f>IFERROR(IF(A1524="Ordenes de Compra",VLOOKUP($E1524,'Ordenes de Compra'!$A$2:$E$1712,5,0),"Sin OC"),"Sin dato")</f>
        <v>29.0.0.45.0</v>
      </c>
      <c r="R1524" s="28">
        <f>IFERROR(IF(A1524="Ordenes de Compra",VLOOKUP($I1524,'Ordenes de Compra'!$B$2:$E$1712,3,0),"Sin OC"),"Sin dato")</f>
        <v>79606508.5</v>
      </c>
      <c r="S1524" s="1" t="str">
        <f>VLOOKUP($U1524,'Tablas intermedias'!$C$1:$H$222,5,0)</f>
        <v>Programa</v>
      </c>
      <c r="T1524" s="29" t="str">
        <f t="shared" si="70"/>
        <v>OK</v>
      </c>
      <c r="U1524" s="30" t="str">
        <f t="shared" si="71"/>
        <v>DNMYTS#MS-REMEDIAR-ADMINREMEDIAR-ADMIN - Programa remediar - administraciónDNMYTS#MS - Dirección nacional de medicamentos y tecnología sanitaria</v>
      </c>
      <c r="V1524" s="1" t="str">
        <f>VLOOKUP(U1524,'Tablas intermedias'!$C$1:$H$222,6,0)</f>
        <v>Si</v>
      </c>
      <c r="W1524" s="1" t="str">
        <f ca="1">IF(O1524&lt;30,"menos de 30 días","más de 30 días")</f>
        <v>menos de 30 días</v>
      </c>
    </row>
    <row r="1525" spans="1:23" ht="14.25" hidden="1" thickTop="1" thickBot="1" x14ac:dyDescent="0.25">
      <c r="A1525" s="17" t="str">
        <f>IF(DetalleExp!H1525='Tablas intermedias'!$A$2,"Ordenes de Compra",IF(DetalleExp!H1525='Tablas intermedias'!$A$3,"Financiamiento Internacional","Legítimo Abono"))</f>
        <v>Legítimo Abono</v>
      </c>
      <c r="B1525" s="7">
        <f>DetalleExp!E1525</f>
        <v>44347</v>
      </c>
      <c r="C1525" s="1" t="str">
        <f>DetalleExp!A1525</f>
        <v>EX-2021-48583241-APN-DD#MS</v>
      </c>
      <c r="D1525" s="1" t="str">
        <f>IF(A1525="Ordenes de Compra",VLOOKUP(C1525,Autogestión!$B$2:$D$5090,3,0),IF(A1525="Legítimo Abono",VLOOKUP(C1525,NoAmpOC!$B$2:$H$988,7,0),"Factura"))</f>
        <v>Factura B</v>
      </c>
      <c r="E1525" s="26" t="str">
        <f>IF(A1525="Ordenes de Compra",VLOOKUP($C1525,Autogestión!$B$2:$G$5090,6,0),IF(A1525="Financiamiento Internacional",VLOOKUP($C1525,FinInt!$B$2:$G$508,6,0),"Legítimo Abono"))</f>
        <v>Legítimo Abono</v>
      </c>
      <c r="F1525" s="26" t="str">
        <f>IF($A1525="Ordenes de Compra","ARS",IF($A1525="Financiamiento Internacional",VLOOKUP($C1525,FinInt!$B$2:$Q$508,15,0),VLOOKUP($C1525,NoAmpOC!$B$2:$T$988,18,0)))</f>
        <v>USD</v>
      </c>
      <c r="G1525" s="5">
        <f>IF($A1525="Ordenes de Compra",VLOOKUP($C1525,Autogestión!$B$2:$H$5090,7,0),IF($A1525="Financiamiento Internacional",VLOOKUP($C1525,FinInt!$B$2:$Q$1308,16,0),VLOOKUP($C1525,NoAmpOC!$B$2:$T$988,19,0)))</f>
        <v>303820</v>
      </c>
      <c r="H1525" s="5">
        <f t="shared" si="69"/>
        <v>30382000</v>
      </c>
      <c r="I1525" s="26" t="str">
        <f>IF($A1525="Ordenes de Compra",VLOOKUP($C1525,Autogestión!$B$2:$J$5090,9,0),IF($A1525="Financiamiento Internacional",VLOOKUP($C1525,FinInt!$B$2:$G$1555,6,0),"Legitimo Abono"))</f>
        <v>Legitimo Abono</v>
      </c>
      <c r="J1525" s="1" t="str">
        <f>IF($A1525="Ordenes de Compra",VLOOKUP($C1525,Autogestión!$B$2:$R$5090,17,0),IF($A1525="Financiamiento Internacional",VLOOKUP($C1525,FinInt!$B$2:$O$1508,14,0),VLOOKUP($C1525,NoAmpOC!$B$2:$R$988,17,0)))</f>
        <v>Hellmann Worldwide Logistics SA</v>
      </c>
      <c r="K1525" s="7" t="str">
        <f>DetalleExp!AP1525</f>
        <v>JPSAULLE</v>
      </c>
      <c r="L1525" s="7" t="str">
        <f>DetalleExp!AQ1525</f>
        <v>CL - Coordinación de logística</v>
      </c>
      <c r="M1525" s="7" t="str">
        <f>DetalleExp!AR1525</f>
        <v>SAS#MS - Secretaría de acceso a la salud</v>
      </c>
      <c r="N1525" s="7">
        <f>DetalleExp!AS1525</f>
        <v>44348</v>
      </c>
      <c r="O1525" s="27">
        <f ca="1">ROUNDUP(TODAY()-N1525,0)</f>
        <v>7</v>
      </c>
      <c r="P1525" s="27">
        <f ca="1">ROUNDUP(TODAY()-B1525,0)</f>
        <v>8</v>
      </c>
      <c r="Q1525" s="1" t="str">
        <f>IFERROR(IF(A1525="Ordenes de Compra",VLOOKUP($E1525,'Ordenes de Compra'!$A$2:$E$1712,5,0),"Sin OC"),"Sin dato")</f>
        <v>Sin OC</v>
      </c>
      <c r="R1525" s="28" t="str">
        <f>IFERROR(IF(A1525="Ordenes de Compra",VLOOKUP($I1525,'Ordenes de Compra'!$B$2:$E$1712,3,0),"Sin OC"),"Sin dato")</f>
        <v>Sin OC</v>
      </c>
      <c r="S1525" s="1" t="str">
        <f>VLOOKUP($U1525,'Tablas intermedias'!$C$1:$H$222,5,0)</f>
        <v>Programa</v>
      </c>
      <c r="T1525" s="29" t="str">
        <f t="shared" si="70"/>
        <v>OK</v>
      </c>
      <c r="U1525" s="30" t="str">
        <f t="shared" si="71"/>
        <v>JPSAULLECL - Coordinación de logísticaSAS#MS - Secretaría de acceso a la salud</v>
      </c>
      <c r="V1525" s="1" t="str">
        <f>VLOOKUP(U1525,'Tablas intermedias'!$C$1:$H$222,6,0)</f>
        <v>Si</v>
      </c>
      <c r="W1525" s="1" t="str">
        <f ca="1">IF(O1525&lt;30,"menos de 30 días","más de 30 días")</f>
        <v>menos de 30 días</v>
      </c>
    </row>
    <row r="1526" spans="1:23" ht="14.25" hidden="1" thickTop="1" thickBot="1" x14ac:dyDescent="0.25">
      <c r="A1526" s="17" t="str">
        <f>IF(DetalleExp!H1526='Tablas intermedias'!$A$2,"Ordenes de Compra",IF(DetalleExp!H1526='Tablas intermedias'!$A$3,"Financiamiento Internacional","Legítimo Abono"))</f>
        <v>Legítimo Abono</v>
      </c>
      <c r="B1526" s="7">
        <f>DetalleExp!E1526</f>
        <v>44348</v>
      </c>
      <c r="C1526" s="1" t="str">
        <f>DetalleExp!A1526</f>
        <v>EX-2021-48745516-APN-DD#MS</v>
      </c>
      <c r="D1526" s="1" t="str">
        <f>IF(A1526="Ordenes de Compra",VLOOKUP(C1526,Autogestión!$B$2:$D$5090,3,0),IF(A1526="Legítimo Abono",VLOOKUP(C1526,NoAmpOC!$B$2:$H$988,7,0),"Factura"))</f>
        <v>Factura B</v>
      </c>
      <c r="E1526" s="26" t="str">
        <f>IF(A1526="Ordenes de Compra",VLOOKUP($C1526,Autogestión!$B$2:$G$5090,6,0),IF(A1526="Financiamiento Internacional",VLOOKUP($C1526,FinInt!$B$2:$G$508,6,0),"Legítimo Abono"))</f>
        <v>Legítimo Abono</v>
      </c>
      <c r="F1526" s="26" t="str">
        <f>IF($A1526="Ordenes de Compra","ARS",IF($A1526="Financiamiento Internacional",VLOOKUP($C1526,FinInt!$B$2:$Q$508,15,0),VLOOKUP($C1526,NoAmpOC!$B$2:$T$988,18,0)))</f>
        <v>ARS</v>
      </c>
      <c r="G1526" s="5">
        <f>IF($A1526="Ordenes de Compra",VLOOKUP($C1526,Autogestión!$B$2:$H$5090,7,0),IF($A1526="Financiamiento Internacional",VLOOKUP($C1526,FinInt!$B$2:$Q$1308,16,0),VLOOKUP($C1526,NoAmpOC!$B$2:$T$988,19,0)))</f>
        <v>52780</v>
      </c>
      <c r="H1526" s="5">
        <f t="shared" si="69"/>
        <v>52780</v>
      </c>
      <c r="I1526" s="26" t="str">
        <f>IF($A1526="Ordenes de Compra",VLOOKUP($C1526,Autogestión!$B$2:$J$5090,9,0),IF($A1526="Financiamiento Internacional",VLOOKUP($C1526,FinInt!$B$2:$G$1555,6,0),"Legitimo Abono"))</f>
        <v>Legitimo Abono</v>
      </c>
      <c r="J1526" s="1" t="str">
        <f>IF($A1526="Ordenes de Compra",VLOOKUP($C1526,Autogestión!$B$2:$R$5090,17,0),IF($A1526="Financiamiento Internacional",VLOOKUP($C1526,FinInt!$B$2:$O$1508,14,0),VLOOKUP($C1526,NoAmpOC!$B$2:$R$988,17,0)))</f>
        <v>Daxa Argentina</v>
      </c>
      <c r="K1526" s="7" t="str">
        <f>DetalleExp!AP1526</f>
        <v>DTIYC#MS-EE_GESTION_ADMINISTRATIVA</v>
      </c>
      <c r="L1526" s="7" t="str">
        <f>DetalleExp!AQ1526</f>
        <v>EE_GESTION_ADMINISTRATIVA - Administración dtiyc</v>
      </c>
      <c r="M1526" s="7" t="str">
        <f>DetalleExp!AR1526</f>
        <v>DTIYC#MS - Dirección de tecnologías de la información y de las comunicaciones</v>
      </c>
      <c r="N1526" s="7">
        <f>DetalleExp!AS1526</f>
        <v>44348</v>
      </c>
      <c r="O1526" s="27">
        <f ca="1">ROUNDUP(TODAY()-N1526,0)</f>
        <v>7</v>
      </c>
      <c r="P1526" s="27">
        <f ca="1">ROUNDUP(TODAY()-B1526,0)</f>
        <v>7</v>
      </c>
      <c r="Q1526" s="1" t="str">
        <f>IFERROR(IF(A1526="Ordenes de Compra",VLOOKUP($E1526,'Ordenes de Compra'!$A$2:$E$1712,5,0),"Sin OC"),"Sin dato")</f>
        <v>Sin OC</v>
      </c>
      <c r="R1526" s="28" t="str">
        <f>IFERROR(IF(A1526="Ordenes de Compra",VLOOKUP($I1526,'Ordenes de Compra'!$B$2:$E$1712,3,0),"Sin OC"),"Sin dato")</f>
        <v>Sin OC</v>
      </c>
      <c r="S1526" s="1" t="str">
        <f>VLOOKUP($U1526,'Tablas intermedias'!$C$1:$H$222,5,0)</f>
        <v>Programa</v>
      </c>
      <c r="T1526" s="29" t="str">
        <f t="shared" si="70"/>
        <v>OK</v>
      </c>
      <c r="U1526" s="30" t="str">
        <f t="shared" si="71"/>
        <v>DTIYC#MS-EE_GESTION_ADMINISTRATIVAEE_GESTION_ADMINISTRATIVA - Administración dtiycDTIYC#MS - Dirección de tecnologías de la información y de las comunicaciones</v>
      </c>
      <c r="V1526" s="1" t="str">
        <f>VLOOKUP(U1526,'Tablas intermedias'!$C$1:$H$222,6,0)</f>
        <v>Si</v>
      </c>
      <c r="W1526" s="1" t="str">
        <f ca="1">IF(O1526&lt;30,"menos de 30 días","más de 30 días")</f>
        <v>menos de 30 días</v>
      </c>
    </row>
    <row r="1527" spans="1:23" ht="14.25" hidden="1" thickTop="1" thickBot="1" x14ac:dyDescent="0.25">
      <c r="A1527" s="17" t="str">
        <f>IF(DetalleExp!H1527='Tablas intermedias'!$A$2,"Ordenes de Compra",IF(DetalleExp!H1527='Tablas intermedias'!$A$3,"Financiamiento Internacional","Legítimo Abono"))</f>
        <v>Ordenes de Compra</v>
      </c>
      <c r="B1527" s="7">
        <f>DetalleExp!E1527</f>
        <v>44348</v>
      </c>
      <c r="C1527" s="1" t="str">
        <f>DetalleExp!A1527</f>
        <v>EX-2021-48832306-APN-DCYT#MS</v>
      </c>
      <c r="D1527" s="1" t="str">
        <f>IF(A1527="Ordenes de Compra",VLOOKUP(C1527,Autogestión!$B$2:$D$5090,3,0),IF(A1527="Legítimo Abono",VLOOKUP(C1527,NoAmpOC!$B$2:$H$988,7,0),"Factura"))</f>
        <v>Factura</v>
      </c>
      <c r="E1527" s="26" t="str">
        <f>IF(A1527="Ordenes de Compra",VLOOKUP($C1527,Autogestión!$B$2:$G$5090,6,0),IF(A1527="Financiamiento Internacional",VLOOKUP($C1527,FinInt!$B$2:$G$508,6,0),"Legítimo Abono"))</f>
        <v>80-0065-CDI20</v>
      </c>
      <c r="F1527" s="26" t="str">
        <f>IF($A1527="Ordenes de Compra","ARS",IF($A1527="Financiamiento Internacional",VLOOKUP($C1527,FinInt!$B$2:$Q$508,15,0),VLOOKUP($C1527,NoAmpOC!$B$2:$T$988,18,0)))</f>
        <v>ARS</v>
      </c>
      <c r="G1527" s="5">
        <f>IF($A1527="Ordenes de Compra",VLOOKUP($C1527,Autogestión!$B$2:$H$5090,7,0),IF($A1527="Financiamiento Internacional",VLOOKUP($C1527,FinInt!$B$2:$Q$1308,16,0),VLOOKUP($C1527,NoAmpOC!$B$2:$T$988,19,0)))</f>
        <v>4635000</v>
      </c>
      <c r="H1527" s="5">
        <f t="shared" si="69"/>
        <v>4635000</v>
      </c>
      <c r="I1527" s="26" t="str">
        <f>IF($A1527="Ordenes de Compra",VLOOKUP($C1527,Autogestión!$B$2:$J$5090,9,0),IF($A1527="Financiamiento Internacional",VLOOKUP($C1527,FinInt!$B$2:$G$1555,6,0),"Legitimo Abono"))</f>
        <v>80-1093-OC21</v>
      </c>
      <c r="J1527" s="1" t="str">
        <f>IF($A1527="Ordenes de Compra",VLOOKUP($C1527,Autogestión!$B$2:$R$5090,17,0),IF($A1527="Financiamiento Internacional",VLOOKUP($C1527,FinInt!$B$2:$O$1508,14,0),VLOOKUP($C1527,NoAmpOC!$B$2:$R$988,17,0)))</f>
        <v>alimentos vida s.a.</v>
      </c>
      <c r="K1527" s="7" t="str">
        <f>DetalleExp!AP1527</f>
        <v>DKASJAN</v>
      </c>
      <c r="L1527" s="7" t="str">
        <f>DetalleExp!AQ1527</f>
        <v>CRD - Comisión de recepción definitiva</v>
      </c>
      <c r="M1527" s="7" t="str">
        <f>DetalleExp!AR1527</f>
        <v>SGA#MS - Secretaría de gestión administrativa</v>
      </c>
      <c r="N1527" s="7">
        <f>DetalleExp!AS1527</f>
        <v>44348</v>
      </c>
      <c r="O1527" s="27">
        <f ca="1">ROUNDUP(TODAY()-N1527,0)</f>
        <v>7</v>
      </c>
      <c r="P1527" s="27">
        <f ca="1">ROUNDUP(TODAY()-B1527,0)</f>
        <v>7</v>
      </c>
      <c r="Q1527" s="1" t="str">
        <f>IFERROR(IF(A1527="Ordenes de Compra",VLOOKUP($E1527,'Ordenes de Compra'!$A$2:$E$1712,5,0),"Sin OC"),"Sin dato")</f>
        <v>17.0.0.42.0</v>
      </c>
      <c r="R1527" s="28">
        <f>IFERROR(IF(A1527="Ordenes de Compra",VLOOKUP($I1527,'Ordenes de Compra'!$B$2:$E$1712,3,0),"Sin OC"),"Sin dato")</f>
        <v>235078600</v>
      </c>
      <c r="S1527" s="1" t="str">
        <f>VLOOKUP($U1527,'Tablas intermedias'!$C$1:$H$222,5,0)</f>
        <v>CRD</v>
      </c>
      <c r="T1527" s="29" t="str">
        <f t="shared" si="70"/>
        <v>OK</v>
      </c>
      <c r="U1527" s="30" t="str">
        <f t="shared" si="71"/>
        <v>DKASJANCRD - Comisión de recepción definitivaSGA#MS - Secretaría de gestión administrativa</v>
      </c>
      <c r="V1527" s="1" t="str">
        <f>VLOOKUP(U1527,'Tablas intermedias'!$C$1:$H$222,6,0)</f>
        <v>Si</v>
      </c>
      <c r="W1527" s="1" t="str">
        <f ca="1">IF(O1527&lt;30,"menos de 30 días","más de 30 días")</f>
        <v>menos de 30 días</v>
      </c>
    </row>
    <row r="1528" spans="1:23" ht="14.25" hidden="1" thickTop="1" thickBot="1" x14ac:dyDescent="0.25">
      <c r="A1528" s="17" t="str">
        <f>IF(DetalleExp!H1528='Tablas intermedias'!$A$2,"Ordenes de Compra",IF(DetalleExp!H1528='Tablas intermedias'!$A$3,"Financiamiento Internacional","Legítimo Abono"))</f>
        <v>Ordenes de Compra</v>
      </c>
      <c r="B1528" s="7">
        <f>DetalleExp!E1528</f>
        <v>44348</v>
      </c>
      <c r="C1528" s="1" t="str">
        <f>DetalleExp!A1528</f>
        <v>EX-2021-48849740-APN-DCYT#MS</v>
      </c>
      <c r="D1528" s="1" t="str">
        <f>IF(A1528="Ordenes de Compra",VLOOKUP(C1528,Autogestión!$B$2:$D$5090,3,0),IF(A1528="Legítimo Abono",VLOOKUP(C1528,NoAmpOC!$B$2:$H$988,7,0),"Factura"))</f>
        <v>Factura</v>
      </c>
      <c r="E1528" s="26" t="str">
        <f>IF(A1528="Ordenes de Compra",VLOOKUP($C1528,Autogestión!$B$2:$G$5090,6,0),IF(A1528="Financiamiento Internacional",VLOOKUP($C1528,FinInt!$B$2:$G$508,6,0),"Legítimo Abono"))</f>
        <v>80-0065-CDI20</v>
      </c>
      <c r="F1528" s="26" t="str">
        <f>IF($A1528="Ordenes de Compra","ARS",IF($A1528="Financiamiento Internacional",VLOOKUP($C1528,FinInt!$B$2:$Q$508,15,0),VLOOKUP($C1528,NoAmpOC!$B$2:$T$988,18,0)))</f>
        <v>ARS</v>
      </c>
      <c r="G1528" s="5">
        <f>IF($A1528="Ordenes de Compra",VLOOKUP($C1528,Autogestión!$B$2:$H$5090,7,0),IF($A1528="Financiamiento Internacional",VLOOKUP($C1528,FinInt!$B$2:$Q$1308,16,0),VLOOKUP($C1528,NoAmpOC!$B$2:$T$988,19,0)))</f>
        <v>5556850</v>
      </c>
      <c r="H1528" s="5">
        <f t="shared" si="69"/>
        <v>5556850</v>
      </c>
      <c r="I1528" s="26" t="str">
        <f>IF($A1528="Ordenes de Compra",VLOOKUP($C1528,Autogestión!$B$2:$J$5090,9,0),IF($A1528="Financiamiento Internacional",VLOOKUP($C1528,FinInt!$B$2:$G$1555,6,0),"Legitimo Abono"))</f>
        <v>80-1093-OC21</v>
      </c>
      <c r="J1528" s="1" t="str">
        <f>IF($A1528="Ordenes de Compra",VLOOKUP($C1528,Autogestión!$B$2:$R$5090,17,0),IF($A1528="Financiamiento Internacional",VLOOKUP($C1528,FinInt!$B$2:$O$1508,14,0),VLOOKUP($C1528,NoAmpOC!$B$2:$R$988,17,0)))</f>
        <v>alimentos vida s.a.</v>
      </c>
      <c r="K1528" s="7" t="str">
        <f>DetalleExp!AP1528</f>
        <v>DKASJAN</v>
      </c>
      <c r="L1528" s="7" t="str">
        <f>DetalleExp!AQ1528</f>
        <v>CRD - Comisión de recepción definitiva</v>
      </c>
      <c r="M1528" s="7" t="str">
        <f>DetalleExp!AR1528</f>
        <v>SGA#MS - Secretaría de gestión administrativa</v>
      </c>
      <c r="N1528" s="7">
        <f>DetalleExp!AS1528</f>
        <v>44348</v>
      </c>
      <c r="O1528" s="27">
        <f ca="1">ROUNDUP(TODAY()-N1528,0)</f>
        <v>7</v>
      </c>
      <c r="P1528" s="27">
        <f ca="1">ROUNDUP(TODAY()-B1528,0)</f>
        <v>7</v>
      </c>
      <c r="Q1528" s="1" t="str">
        <f>IFERROR(IF(A1528="Ordenes de Compra",VLOOKUP($E1528,'Ordenes de Compra'!$A$2:$E$1712,5,0),"Sin OC"),"Sin dato")</f>
        <v>17.0.0.42.0</v>
      </c>
      <c r="R1528" s="28">
        <f>IFERROR(IF(A1528="Ordenes de Compra",VLOOKUP($I1528,'Ordenes de Compra'!$B$2:$E$1712,3,0),"Sin OC"),"Sin dato")</f>
        <v>235078600</v>
      </c>
      <c r="S1528" s="1" t="str">
        <f>VLOOKUP($U1528,'Tablas intermedias'!$C$1:$H$222,5,0)</f>
        <v>CRD</v>
      </c>
      <c r="T1528" s="29" t="str">
        <f t="shared" si="70"/>
        <v>OK</v>
      </c>
      <c r="U1528" s="30" t="str">
        <f t="shared" si="71"/>
        <v>DKASJANCRD - Comisión de recepción definitivaSGA#MS - Secretaría de gestión administrativa</v>
      </c>
      <c r="V1528" s="1" t="str">
        <f>VLOOKUP(U1528,'Tablas intermedias'!$C$1:$H$222,6,0)</f>
        <v>Si</v>
      </c>
      <c r="W1528" s="1" t="str">
        <f ca="1">IF(O1528&lt;30,"menos de 30 días","más de 30 días")</f>
        <v>menos de 30 días</v>
      </c>
    </row>
    <row r="1529" spans="1:23" ht="14.25" hidden="1" thickTop="1" thickBot="1" x14ac:dyDescent="0.25">
      <c r="A1529" s="17" t="str">
        <f>IF(DetalleExp!H1529='Tablas intermedias'!$A$2,"Ordenes de Compra",IF(DetalleExp!H1529='Tablas intermedias'!$A$3,"Financiamiento Internacional","Legítimo Abono"))</f>
        <v>Ordenes de Compra</v>
      </c>
      <c r="B1529" s="7">
        <f>DetalleExp!E1529</f>
        <v>44348</v>
      </c>
      <c r="C1529" s="1" t="str">
        <f>DetalleExp!A1529</f>
        <v>EX-2021-48867326-APN-DCYT#MS</v>
      </c>
      <c r="D1529" s="1" t="str">
        <f>IF(A1529="Ordenes de Compra",VLOOKUP(C1529,Autogestión!$B$2:$D$5090,3,0),IF(A1529="Legítimo Abono",VLOOKUP(C1529,NoAmpOC!$B$2:$H$988,7,0),"Factura"))</f>
        <v>Factura</v>
      </c>
      <c r="E1529" s="26" t="str">
        <f>IF(A1529="Ordenes de Compra",VLOOKUP($C1529,Autogestión!$B$2:$G$5090,6,0),IF(A1529="Financiamiento Internacional",VLOOKUP($C1529,FinInt!$B$2:$G$508,6,0),"Legítimo Abono"))</f>
        <v>80-0024-LPU20</v>
      </c>
      <c r="F1529" s="26" t="str">
        <f>IF($A1529="Ordenes de Compra","ARS",IF($A1529="Financiamiento Internacional",VLOOKUP($C1529,FinInt!$B$2:$Q$508,15,0),VLOOKUP($C1529,NoAmpOC!$B$2:$T$988,18,0)))</f>
        <v>ARS</v>
      </c>
      <c r="G1529" s="5">
        <f>IF($A1529="Ordenes de Compra",VLOOKUP($C1529,Autogestión!$B$2:$H$5090,7,0),IF($A1529="Financiamiento Internacional",VLOOKUP($C1529,FinInt!$B$2:$Q$1308,16,0),VLOOKUP($C1529,NoAmpOC!$B$2:$T$988,19,0)))</f>
        <v>11034031.09</v>
      </c>
      <c r="H1529" s="5">
        <f t="shared" si="69"/>
        <v>11034031.09</v>
      </c>
      <c r="I1529" s="26" t="str">
        <f>IF($A1529="Ordenes de Compra",VLOOKUP($C1529,Autogestión!$B$2:$J$5090,9,0),IF($A1529="Financiamiento Internacional",VLOOKUP($C1529,FinInt!$B$2:$G$1555,6,0),"Legitimo Abono"))</f>
        <v>80-1059-OC21</v>
      </c>
      <c r="J1529" s="1" t="str">
        <f>IF($A1529="Ordenes de Compra",VLOOKUP($C1529,Autogestión!$B$2:$R$5090,17,0),IF($A1529="Financiamiento Internacional",VLOOKUP($C1529,FinInt!$B$2:$O$1508,14,0),VLOOKUP($C1529,NoAmpOC!$B$2:$R$988,17,0)))</f>
        <v>La Segunda Cooperativa de Seguros Generales</v>
      </c>
      <c r="K1529" s="7" t="str">
        <f>DetalleExp!AP1529</f>
        <v>IMEDINA</v>
      </c>
      <c r="L1529" s="7" t="str">
        <f>DetalleExp!AQ1529</f>
        <v>CRD - Comisión de recepción definitiva</v>
      </c>
      <c r="M1529" s="7" t="str">
        <f>DetalleExp!AR1529</f>
        <v>SGA#MS - Secretaría de gestión administrativa</v>
      </c>
      <c r="N1529" s="7">
        <f>DetalleExp!AS1529</f>
        <v>44350</v>
      </c>
      <c r="O1529" s="27">
        <f ca="1">ROUNDUP(TODAY()-N1529,0)</f>
        <v>5</v>
      </c>
      <c r="P1529" s="27">
        <f ca="1">ROUNDUP(TODAY()-B1529,0)</f>
        <v>7</v>
      </c>
      <c r="Q1529" s="1" t="str">
        <f>IFERROR(IF(A1529="Ordenes de Compra",VLOOKUP($E1529,'Ordenes de Compra'!$A$2:$E$1712,5,0),"Sin OC"),"Sin dato")</f>
        <v>1.0.0.3.0</v>
      </c>
      <c r="R1529" s="28">
        <f>IFERROR(IF(A1529="Ordenes de Compra",VLOOKUP($I1529,'Ordenes de Compra'!$B$2:$E$1712,3,0),"Sin OC"),"Sin dato")</f>
        <v>11034031.09</v>
      </c>
      <c r="S1529" s="1" t="str">
        <f>VLOOKUP($U1529,'Tablas intermedias'!$C$1:$H$222,5,0)</f>
        <v>CRD</v>
      </c>
      <c r="T1529" s="29" t="str">
        <f t="shared" si="70"/>
        <v>Ver</v>
      </c>
      <c r="U1529" s="30" t="str">
        <f t="shared" si="71"/>
        <v>IMEDINACRD - Comisión de recepción definitivaSGA#MS - Secretaría de gestión administrativa</v>
      </c>
      <c r="V1529" s="1" t="str">
        <f>VLOOKUP(U1529,'Tablas intermedias'!$C$1:$H$222,6,0)</f>
        <v>Si</v>
      </c>
      <c r="W1529" s="1" t="str">
        <f ca="1">IF(O1529&lt;30,"menos de 30 días","más de 30 días")</f>
        <v>menos de 30 días</v>
      </c>
    </row>
    <row r="1530" spans="1:23" ht="14.25" hidden="1" thickTop="1" thickBot="1" x14ac:dyDescent="0.25">
      <c r="A1530" s="17" t="str">
        <f>IF(DetalleExp!H1530='Tablas intermedias'!$A$2,"Ordenes de Compra",IF(DetalleExp!H1530='Tablas intermedias'!$A$3,"Financiamiento Internacional","Legítimo Abono"))</f>
        <v>Ordenes de Compra</v>
      </c>
      <c r="B1530" s="7">
        <f>DetalleExp!E1530</f>
        <v>44348</v>
      </c>
      <c r="C1530" s="1" t="str">
        <f>DetalleExp!A1530</f>
        <v>EX-2021-48910475-APN-DCYT#MS</v>
      </c>
      <c r="D1530" s="1" t="str">
        <f>IF(A1530="Ordenes de Compra",VLOOKUP(C1530,Autogestión!$B$2:$D$5090,3,0),IF(A1530="Legítimo Abono",VLOOKUP(C1530,NoAmpOC!$B$2:$H$988,7,0),"Factura"))</f>
        <v>Factura</v>
      </c>
      <c r="E1530" s="26">
        <f>IF(A1530="Ordenes de Compra",VLOOKUP($C1530,Autogestión!$B$2:$G$5090,6,0),IF(A1530="Financiamiento Internacional",VLOOKUP($C1530,FinInt!$B$2:$G$508,6,0),"Legítimo Abono"))</f>
        <v>1</v>
      </c>
      <c r="F1530" s="26" t="str">
        <f>IF($A1530="Ordenes de Compra","ARS",IF($A1530="Financiamiento Internacional",VLOOKUP($C1530,FinInt!$B$2:$Q$508,15,0),VLOOKUP($C1530,NoAmpOC!$B$2:$T$988,18,0)))</f>
        <v>ARS</v>
      </c>
      <c r="G1530" s="5">
        <f>IF($A1530="Ordenes de Compra",VLOOKUP($C1530,Autogestión!$B$2:$H$5090,7,0),IF($A1530="Financiamiento Internacional",VLOOKUP($C1530,FinInt!$B$2:$Q$1308,16,0),VLOOKUP($C1530,NoAmpOC!$B$2:$T$988,19,0)))</f>
        <v>9690692.6199999992</v>
      </c>
      <c r="H1530" s="5">
        <f t="shared" si="69"/>
        <v>9690692.6199999992</v>
      </c>
      <c r="I1530" s="26">
        <f>IF($A1530="Ordenes de Compra",VLOOKUP($C1530,Autogestión!$B$2:$J$5090,9,0),IF($A1530="Financiamiento Internacional",VLOOKUP($C1530,FinInt!$B$2:$G$1555,6,0),"Legitimo Abono"))</f>
        <v>1</v>
      </c>
      <c r="J1530" s="1" t="str">
        <f>IF($A1530="Ordenes de Compra",VLOOKUP($C1530,Autogestión!$B$2:$R$5090,17,0),IF($A1530="Financiamiento Internacional",VLOOKUP($C1530,FinInt!$B$2:$O$1508,14,0),VLOOKUP($C1530,NoAmpOC!$B$2:$R$988,17,0)))</f>
        <v>SUIZO ARGENTINA S.A.</v>
      </c>
      <c r="K1530" s="7" t="str">
        <f>DetalleExp!AP1530</f>
        <v>DGA#MS-PVD</v>
      </c>
      <c r="L1530" s="7" t="str">
        <f>DetalleExp!AQ1530</f>
        <v>PVD - Privada - dirección general de administración</v>
      </c>
      <c r="M1530" s="7" t="str">
        <f>DetalleExp!AR1530</f>
        <v>DGA#MS - Dirección general de administración</v>
      </c>
      <c r="N1530" s="7">
        <f>DetalleExp!AS1530</f>
        <v>44348</v>
      </c>
      <c r="O1530" s="27">
        <f ca="1">ROUNDUP(TODAY()-N1530,0)</f>
        <v>7</v>
      </c>
      <c r="P1530" s="27">
        <f ca="1">ROUNDUP(TODAY()-B1530,0)</f>
        <v>7</v>
      </c>
      <c r="Q1530" s="1" t="str">
        <f>IFERROR(IF(A1530="Ordenes de Compra",VLOOKUP($E1530,'Ordenes de Compra'!$A$2:$E$1712,5,0),"Sin OC"),"Sin dato")</f>
        <v>Sin dato</v>
      </c>
      <c r="R1530" s="28" t="str">
        <f>IFERROR(IF(A1530="Ordenes de Compra",VLOOKUP($I1530,'Ordenes de Compra'!$B$2:$E$1712,3,0),"Sin OC"),"Sin dato")</f>
        <v>Sin dato</v>
      </c>
      <c r="S1530" s="1" t="str">
        <f>VLOOKUP($U1530,'Tablas intermedias'!$C$1:$H$222,5,0)</f>
        <v>DGA</v>
      </c>
      <c r="T1530" s="29" t="str">
        <f t="shared" si="70"/>
        <v>OK</v>
      </c>
      <c r="U1530" s="30" t="str">
        <f t="shared" si="71"/>
        <v>DGA#MS-PVDPVD - Privada - dirección general de administraciónDGA#MS - Dirección general de administración</v>
      </c>
      <c r="V1530" s="1" t="str">
        <f>VLOOKUP(U1530,'Tablas intermedias'!$C$1:$H$222,6,0)</f>
        <v>Si</v>
      </c>
      <c r="W1530" s="1" t="str">
        <f ca="1">IF(O1530&lt;30,"menos de 30 días","más de 30 días")</f>
        <v>menos de 30 días</v>
      </c>
    </row>
    <row r="1531" spans="1:23" ht="14.25" hidden="1" thickTop="1" thickBot="1" x14ac:dyDescent="0.25">
      <c r="A1531" s="17" t="str">
        <f>IF(DetalleExp!H1531='Tablas intermedias'!$A$2,"Ordenes de Compra",IF(DetalleExp!H1531='Tablas intermedias'!$A$3,"Financiamiento Internacional","Legítimo Abono"))</f>
        <v>Ordenes de Compra</v>
      </c>
      <c r="B1531" s="7">
        <f>DetalleExp!E1531</f>
        <v>44348</v>
      </c>
      <c r="C1531" s="1" t="str">
        <f>DetalleExp!A1531</f>
        <v>EX-2021-48915182-APN-DCYT#MS</v>
      </c>
      <c r="D1531" s="1" t="str">
        <f>IF(A1531="Ordenes de Compra",VLOOKUP(C1531,Autogestión!$B$2:$D$5090,3,0),IF(A1531="Legítimo Abono",VLOOKUP(C1531,NoAmpOC!$B$2:$H$988,7,0),"Factura"))</f>
        <v>Factura</v>
      </c>
      <c r="E1531" s="26" t="str">
        <f>IF(A1531="Ordenes de Compra",VLOOKUP($C1531,Autogestión!$B$2:$G$5090,6,0),IF(A1531="Financiamiento Internacional",VLOOKUP($C1531,FinInt!$B$2:$G$508,6,0),"Legítimo Abono"))</f>
        <v>80-0029-LPU19</v>
      </c>
      <c r="F1531" s="26" t="str">
        <f>IF($A1531="Ordenes de Compra","ARS",IF($A1531="Financiamiento Internacional",VLOOKUP($C1531,FinInt!$B$2:$Q$508,15,0),VLOOKUP($C1531,NoAmpOC!$B$2:$T$988,18,0)))</f>
        <v>ARS</v>
      </c>
      <c r="G1531" s="5">
        <f>IF($A1531="Ordenes de Compra",VLOOKUP($C1531,Autogestión!$B$2:$H$5090,7,0),IF($A1531="Financiamiento Internacional",VLOOKUP($C1531,FinInt!$B$2:$Q$1308,16,0),VLOOKUP($C1531,NoAmpOC!$B$2:$T$988,19,0)))</f>
        <v>904033</v>
      </c>
      <c r="H1531" s="5">
        <f t="shared" si="69"/>
        <v>904033</v>
      </c>
      <c r="I1531" s="26" t="str">
        <f>IF($A1531="Ordenes de Compra",VLOOKUP($C1531,Autogestión!$B$2:$J$5090,9,0),IF($A1531="Financiamiento Internacional",VLOOKUP($C1531,FinInt!$B$2:$G$1555,6,0),"Legitimo Abono"))</f>
        <v>80-1036-OC20</v>
      </c>
      <c r="J1531" s="1" t="str">
        <f>IF($A1531="Ordenes de Compra",VLOOKUP($C1531,Autogestión!$B$2:$R$5090,17,0),IF($A1531="Financiamiento Internacional",VLOOKUP($C1531,FinInt!$B$2:$O$1508,14,0),VLOOKUP($C1531,NoAmpOC!$B$2:$R$988,17,0)))</f>
        <v>SUIZO ARGENTINA S.A.</v>
      </c>
      <c r="K1531" s="7" t="str">
        <f>DetalleExp!AP1531</f>
        <v>LFUNHOFF</v>
      </c>
      <c r="L1531" s="7" t="str">
        <f>DetalleExp!AQ1531</f>
        <v>CBDE - Coordinación banco de drogas especiales</v>
      </c>
      <c r="M1531" s="7" t="str">
        <f>DetalleExp!AR1531</f>
        <v>DNMYTS#MS - Dirección nacional de medicamentos y tecnología sanitaria</v>
      </c>
      <c r="N1531" s="7">
        <f>DetalleExp!AS1531</f>
        <v>44350</v>
      </c>
      <c r="O1531" s="27">
        <f ca="1">ROUNDUP(TODAY()-N1531,0)</f>
        <v>5</v>
      </c>
      <c r="P1531" s="27">
        <f ca="1">ROUNDUP(TODAY()-B1531,0)</f>
        <v>7</v>
      </c>
      <c r="Q1531" s="1" t="str">
        <f>IFERROR(IF(A1531="Ordenes de Compra",VLOOKUP($E1531,'Ordenes de Compra'!$A$2:$E$1712,5,0),"Sin OC"),"Sin dato")</f>
        <v>29.0.0.46.0</v>
      </c>
      <c r="R1531" s="28">
        <f>IFERROR(IF(A1531="Ordenes de Compra",VLOOKUP($I1531,'Ordenes de Compra'!$B$2:$E$1712,3,0),"Sin OC"),"Sin dato")</f>
        <v>10848036</v>
      </c>
      <c r="S1531" s="1" t="str">
        <f>VLOOKUP($U1531,'Tablas intermedias'!$C$1:$H$222,5,0)</f>
        <v>Programa</v>
      </c>
      <c r="T1531" s="29" t="str">
        <f t="shared" si="70"/>
        <v>OK</v>
      </c>
      <c r="U1531" s="30" t="str">
        <f t="shared" si="71"/>
        <v>LFUNHOFFCBDE - Coordinación banco de drogas especialesDNMYTS#MS - Dirección nacional de medicamentos y tecnología sanitaria</v>
      </c>
      <c r="V1531" s="1" t="str">
        <f>VLOOKUP(U1531,'Tablas intermedias'!$C$1:$H$222,6,0)</f>
        <v>Si</v>
      </c>
      <c r="W1531" s="1" t="str">
        <f ca="1">IF(O1531&lt;30,"menos de 30 días","más de 30 días")</f>
        <v>menos de 30 días</v>
      </c>
    </row>
    <row r="1532" spans="1:23" ht="14.25" hidden="1" thickTop="1" thickBot="1" x14ac:dyDescent="0.25">
      <c r="A1532" s="17" t="str">
        <f>IF(DetalleExp!H1532='Tablas intermedias'!$A$2,"Ordenes de Compra",IF(DetalleExp!H1532='Tablas intermedias'!$A$3,"Financiamiento Internacional","Legítimo Abono"))</f>
        <v>Ordenes de Compra</v>
      </c>
      <c r="B1532" s="7">
        <f>DetalleExp!E1532</f>
        <v>44348</v>
      </c>
      <c r="C1532" s="1" t="str">
        <f>DetalleExp!A1532</f>
        <v>EX-2021-48949393-APN-DCYT#MS</v>
      </c>
      <c r="D1532" s="1" t="str">
        <f>IF(A1532="Ordenes de Compra",VLOOKUP(C1532,Autogestión!$B$2:$D$5090,3,0),IF(A1532="Legítimo Abono",VLOOKUP(C1532,NoAmpOC!$B$2:$H$988,7,0),"Factura"))</f>
        <v>Factura</v>
      </c>
      <c r="E1532" s="26" t="str">
        <f>IF(A1532="Ordenes de Compra",VLOOKUP($C1532,Autogestión!$B$2:$G$5090,6,0),IF(A1532="Financiamiento Internacional",VLOOKUP($C1532,FinInt!$B$2:$G$508,6,0),"Legítimo Abono"))</f>
        <v>80-0016-LPU18</v>
      </c>
      <c r="F1532" s="26" t="str">
        <f>IF($A1532="Ordenes de Compra","ARS",IF($A1532="Financiamiento Internacional",VLOOKUP($C1532,FinInt!$B$2:$Q$508,15,0),VLOOKUP($C1532,NoAmpOC!$B$2:$T$988,18,0)))</f>
        <v>ARS</v>
      </c>
      <c r="G1532" s="5">
        <f>IF($A1532="Ordenes de Compra",VLOOKUP($C1532,Autogestión!$B$2:$H$5090,7,0),IF($A1532="Financiamiento Internacional",VLOOKUP($C1532,FinInt!$B$2:$Q$1308,16,0),VLOOKUP($C1532,NoAmpOC!$B$2:$T$988,19,0)))</f>
        <v>1262800</v>
      </c>
      <c r="H1532" s="5">
        <f t="shared" si="69"/>
        <v>1262800</v>
      </c>
      <c r="I1532" s="26" t="str">
        <f>IF($A1532="Ordenes de Compra",VLOOKUP($C1532,Autogestión!$B$2:$J$5090,9,0),IF($A1532="Financiamiento Internacional",VLOOKUP($C1532,FinInt!$B$2:$G$1555,6,0),"Legitimo Abono"))</f>
        <v>80-1119-OC19</v>
      </c>
      <c r="J1532" s="1" t="str">
        <f>IF($A1532="Ordenes de Compra",VLOOKUP($C1532,Autogestión!$B$2:$R$5090,17,0),IF($A1532="Financiamiento Internacional",VLOOKUP($C1532,FinInt!$B$2:$O$1508,14,0),VLOOKUP($C1532,NoAmpOC!$B$2:$R$988,17,0)))</f>
        <v>LECTUS S.A.</v>
      </c>
      <c r="K1532" s="7" t="str">
        <f>DetalleExp!AP1532</f>
        <v>MALIBERTINO</v>
      </c>
      <c r="L1532" s="7" t="str">
        <f>DetalleExp!AQ1532</f>
        <v>CRD - Comisión de recepción definitiva</v>
      </c>
      <c r="M1532" s="7" t="str">
        <f>DetalleExp!AR1532</f>
        <v>SGA#MS - Secretaría de gestión administrativa</v>
      </c>
      <c r="N1532" s="7">
        <f>DetalleExp!AS1532</f>
        <v>44348</v>
      </c>
      <c r="O1532" s="27">
        <f ca="1">ROUNDUP(TODAY()-N1532,0)</f>
        <v>7</v>
      </c>
      <c r="P1532" s="27">
        <f ca="1">ROUNDUP(TODAY()-B1532,0)</f>
        <v>7</v>
      </c>
      <c r="Q1532" s="1" t="str">
        <f>IFERROR(IF(A1532="Ordenes de Compra",VLOOKUP($E1532,'Ordenes de Compra'!$A$2:$E$1712,5,0),"Sin OC"),"Sin dato")</f>
        <v>22.0.0.41.0</v>
      </c>
      <c r="R1532" s="28">
        <f>IFERROR(IF(A1532="Ordenes de Compra",VLOOKUP($I1532,'Ordenes de Compra'!$B$2:$E$1712,3,0),"Sin OC"),"Sin dato")</f>
        <v>65600000</v>
      </c>
      <c r="S1532" s="1" t="str">
        <f>VLOOKUP($U1532,'Tablas intermedias'!$C$1:$H$222,5,0)</f>
        <v>CRD</v>
      </c>
      <c r="T1532" s="29" t="str">
        <f t="shared" si="70"/>
        <v>OK</v>
      </c>
      <c r="U1532" s="30" t="str">
        <f t="shared" si="71"/>
        <v>MALIBERTINOCRD - Comisión de recepción definitivaSGA#MS - Secretaría de gestión administrativa</v>
      </c>
      <c r="V1532" s="1" t="str">
        <f>VLOOKUP(U1532,'Tablas intermedias'!$C$1:$H$222,6,0)</f>
        <v>Si</v>
      </c>
      <c r="W1532" s="1" t="str">
        <f ca="1">IF(O1532&lt;30,"menos de 30 días","más de 30 días")</f>
        <v>menos de 30 días</v>
      </c>
    </row>
    <row r="1533" spans="1:23" ht="14.25" hidden="1" thickTop="1" thickBot="1" x14ac:dyDescent="0.25">
      <c r="A1533" s="17" t="str">
        <f>IF(DetalleExp!H1533='Tablas intermedias'!$A$2,"Ordenes de Compra",IF(DetalleExp!H1533='Tablas intermedias'!$A$3,"Financiamiento Internacional","Legítimo Abono"))</f>
        <v>Ordenes de Compra</v>
      </c>
      <c r="B1533" s="7">
        <f>DetalleExp!E1533</f>
        <v>44348</v>
      </c>
      <c r="C1533" s="1" t="str">
        <f>DetalleExp!A1533</f>
        <v>EX-2021-48974862-APN-DCYT#MS</v>
      </c>
      <c r="D1533" s="1" t="str">
        <f>IF(A1533="Ordenes de Compra",VLOOKUP(C1533,Autogestión!$B$2:$D$5090,3,0),IF(A1533="Legítimo Abono",VLOOKUP(C1533,NoAmpOC!$B$2:$H$988,7,0),"Factura"))</f>
        <v>Factura</v>
      </c>
      <c r="E1533" s="26" t="str">
        <f>IF(A1533="Ordenes de Compra",VLOOKUP($C1533,Autogestión!$B$2:$G$5090,6,0),IF(A1533="Financiamiento Internacional",VLOOKUP($C1533,FinInt!$B$2:$G$508,6,0),"Legítimo Abono"))</f>
        <v>80-0004-LPU20</v>
      </c>
      <c r="F1533" s="26" t="str">
        <f>IF($A1533="Ordenes de Compra","ARS",IF($A1533="Financiamiento Internacional",VLOOKUP($C1533,FinInt!$B$2:$Q$508,15,0),VLOOKUP($C1533,NoAmpOC!$B$2:$T$988,18,0)))</f>
        <v>ARS</v>
      </c>
      <c r="G1533" s="5">
        <f>IF($A1533="Ordenes de Compra",VLOOKUP($C1533,Autogestión!$B$2:$H$5090,7,0),IF($A1533="Financiamiento Internacional",VLOOKUP($C1533,FinInt!$B$2:$Q$1308,16,0),VLOOKUP($C1533,NoAmpOC!$B$2:$T$988,19,0)))</f>
        <v>3342010.32</v>
      </c>
      <c r="H1533" s="5">
        <f t="shared" si="69"/>
        <v>3342010.32</v>
      </c>
      <c r="I1533" s="26" t="str">
        <f>IF($A1533="Ordenes de Compra",VLOOKUP($C1533,Autogestión!$B$2:$J$5090,9,0),IF($A1533="Financiamiento Internacional",VLOOKUP($C1533,FinInt!$B$2:$G$1555,6,0),"Legitimo Abono"))</f>
        <v>80-1013-OC21</v>
      </c>
      <c r="J1533" s="1" t="str">
        <f>IF($A1533="Ordenes de Compra",VLOOKUP($C1533,Autogestión!$B$2:$R$5090,17,0),IF($A1533="Financiamiento Internacional",VLOOKUP($C1533,FinInt!$B$2:$O$1508,14,0),VLOOKUP($C1533,NoAmpOC!$B$2:$R$988,17,0)))</f>
        <v>SANOFI - AVENTIS ARGENTINA S.A.</v>
      </c>
      <c r="K1533" s="7" t="str">
        <f>DetalleExp!AP1533</f>
        <v>DCYT#MS-TESORERIA</v>
      </c>
      <c r="L1533" s="7" t="str">
        <f>DetalleExp!AQ1533</f>
        <v>TESORERIA - Tesorería</v>
      </c>
      <c r="M1533" s="7" t="str">
        <f>DetalleExp!AR1533</f>
        <v>DCYT#MS - Dirección de contabilidad y tesorería</v>
      </c>
      <c r="N1533" s="7">
        <f>DetalleExp!AS1533</f>
        <v>44350</v>
      </c>
      <c r="O1533" s="27">
        <f ca="1">ROUNDUP(TODAY()-N1533,0)</f>
        <v>5</v>
      </c>
      <c r="P1533" s="27">
        <f ca="1">ROUNDUP(TODAY()-B1533,0)</f>
        <v>7</v>
      </c>
      <c r="Q1533" s="1" t="str">
        <f>IFERROR(IF(A1533="Ordenes de Compra",VLOOKUP($E1533,'Ordenes de Compra'!$A$2:$E$1712,5,0),"Sin OC"),"Sin dato")</f>
        <v>16.0.0.47.0</v>
      </c>
      <c r="R1533" s="28">
        <f>IFERROR(IF(A1533="Ordenes de Compra",VLOOKUP($I1533,'Ordenes de Compra'!$B$2:$E$1712,3,0),"Sin OC"),"Sin dato")</f>
        <v>6684021</v>
      </c>
      <c r="S1533" s="1" t="str">
        <f>VLOOKUP($U1533,'Tablas intermedias'!$C$1:$H$222,5,0)</f>
        <v>Tesorería</v>
      </c>
      <c r="T1533" s="29" t="str">
        <f t="shared" si="70"/>
        <v>OK</v>
      </c>
      <c r="U1533" s="30" t="str">
        <f t="shared" si="71"/>
        <v>DCYT#MS-TESORERIATESORERIA - TesoreríaDCYT#MS - Dirección de contabilidad y tesorería</v>
      </c>
      <c r="V1533" s="1" t="str">
        <f>VLOOKUP(U1533,'Tablas intermedias'!$C$1:$H$222,6,0)</f>
        <v>No</v>
      </c>
      <c r="W1533" s="1" t="str">
        <f ca="1">IF(O1533&lt;30,"menos de 30 días","más de 30 días")</f>
        <v>menos de 30 días</v>
      </c>
    </row>
    <row r="1534" spans="1:23" ht="14.25" hidden="1" thickTop="1" thickBot="1" x14ac:dyDescent="0.25">
      <c r="A1534" s="17" t="str">
        <f>IF(DetalleExp!H1534='Tablas intermedias'!$A$2,"Ordenes de Compra",IF(DetalleExp!H1534='Tablas intermedias'!$A$3,"Financiamiento Internacional","Legítimo Abono"))</f>
        <v>Legítimo Abono</v>
      </c>
      <c r="B1534" s="7">
        <f>DetalleExp!E1534</f>
        <v>44348</v>
      </c>
      <c r="C1534" s="1" t="str">
        <f>DetalleExp!A1534</f>
        <v>EX-2021-48983562-APN-DD#MS</v>
      </c>
      <c r="D1534" s="1" t="str">
        <f>IF(A1534="Ordenes de Compra",VLOOKUP(C1534,Autogestión!$B$2:$D$5090,3,0),IF(A1534="Legítimo Abono",VLOOKUP(C1534,NoAmpOC!$B$2:$H$988,7,0),"Factura"))</f>
        <v>Factura B</v>
      </c>
      <c r="E1534" s="26" t="str">
        <f>IF(A1534="Ordenes de Compra",VLOOKUP($C1534,Autogestión!$B$2:$G$5090,6,0),IF(A1534="Financiamiento Internacional",VLOOKUP($C1534,FinInt!$B$2:$G$508,6,0),"Legítimo Abono"))</f>
        <v>Legítimo Abono</v>
      </c>
      <c r="F1534" s="26" t="str">
        <f>IF($A1534="Ordenes de Compra","ARS",IF($A1534="Financiamiento Internacional",VLOOKUP($C1534,FinInt!$B$2:$Q$508,15,0),VLOOKUP($C1534,NoAmpOC!$B$2:$T$988,18,0)))</f>
        <v>ARS</v>
      </c>
      <c r="G1534" s="5">
        <f>IF($A1534="Ordenes de Compra",VLOOKUP($C1534,Autogestión!$B$2:$H$5090,7,0),IF($A1534="Financiamiento Internacional",VLOOKUP($C1534,FinInt!$B$2:$Q$1308,16,0),VLOOKUP($C1534,NoAmpOC!$B$2:$T$988,19,0)))</f>
        <v>5243045.5199999996</v>
      </c>
      <c r="H1534" s="5">
        <f t="shared" si="69"/>
        <v>5243045.5199999996</v>
      </c>
      <c r="I1534" s="26" t="str">
        <f>IF($A1534="Ordenes de Compra",VLOOKUP($C1534,Autogestión!$B$2:$J$5090,9,0),IF($A1534="Financiamiento Internacional",VLOOKUP($C1534,FinInt!$B$2:$G$1555,6,0),"Legitimo Abono"))</f>
        <v>Legitimo Abono</v>
      </c>
      <c r="J1534" s="1" t="str">
        <f>IF($A1534="Ordenes de Compra",VLOOKUP($C1534,Autogestión!$B$2:$R$5090,17,0),IF($A1534="Financiamiento Internacional",VLOOKUP($C1534,FinInt!$B$2:$O$1508,14,0),VLOOKUP($C1534,NoAmpOC!$B$2:$R$988,17,0)))</f>
        <v>CORREO OFICIAL DE LA REPÚBLICA ARGENTINA S.A..</v>
      </c>
      <c r="K1534" s="7" t="str">
        <f>DetalleExp!AP1534</f>
        <v>DNMYTS#MS-REMEDIAR-ADMIN</v>
      </c>
      <c r="L1534" s="7" t="str">
        <f>DetalleExp!AQ1534</f>
        <v>REMEDIAR-ADMIN - Programa remediar - administración</v>
      </c>
      <c r="M1534" s="7" t="str">
        <f>DetalleExp!AR1534</f>
        <v>DNMYTS#MS - Dirección nacional de medicamentos y tecnología sanitaria</v>
      </c>
      <c r="N1534" s="7">
        <f>DetalleExp!AS1534</f>
        <v>44349</v>
      </c>
      <c r="O1534" s="27">
        <f ca="1">ROUNDUP(TODAY()-N1534,0)</f>
        <v>6</v>
      </c>
      <c r="P1534" s="27">
        <f ca="1">ROUNDUP(TODAY()-B1534,0)</f>
        <v>7</v>
      </c>
      <c r="Q1534" s="1" t="str">
        <f>IFERROR(IF(A1534="Ordenes de Compra",VLOOKUP($E1534,'Ordenes de Compra'!$A$2:$E$1712,5,0),"Sin OC"),"Sin dato")</f>
        <v>Sin OC</v>
      </c>
      <c r="R1534" s="28" t="str">
        <f>IFERROR(IF(A1534="Ordenes de Compra",VLOOKUP($I1534,'Ordenes de Compra'!$B$2:$E$1712,3,0),"Sin OC"),"Sin dato")</f>
        <v>Sin OC</v>
      </c>
      <c r="S1534" s="1" t="str">
        <f>VLOOKUP($U1534,'Tablas intermedias'!$C$1:$H$222,5,0)</f>
        <v>Programa</v>
      </c>
      <c r="T1534" s="29" t="str">
        <f t="shared" si="70"/>
        <v>OK</v>
      </c>
      <c r="U1534" s="30" t="str">
        <f t="shared" si="71"/>
        <v>DNMYTS#MS-REMEDIAR-ADMINREMEDIAR-ADMIN - Programa remediar - administraciónDNMYTS#MS - Dirección nacional de medicamentos y tecnología sanitaria</v>
      </c>
      <c r="V1534" s="1" t="str">
        <f>VLOOKUP(U1534,'Tablas intermedias'!$C$1:$H$222,6,0)</f>
        <v>Si</v>
      </c>
      <c r="W1534" s="1" t="str">
        <f ca="1">IF(O1534&lt;30,"menos de 30 días","más de 30 días")</f>
        <v>menos de 30 días</v>
      </c>
    </row>
    <row r="1535" spans="1:23" ht="14.25" hidden="1" thickTop="1" thickBot="1" x14ac:dyDescent="0.25">
      <c r="A1535" s="17" t="str">
        <f>IF(DetalleExp!H1535='Tablas intermedias'!$A$2,"Ordenes de Compra",IF(DetalleExp!H1535='Tablas intermedias'!$A$3,"Financiamiento Internacional","Legítimo Abono"))</f>
        <v>Legítimo Abono</v>
      </c>
      <c r="B1535" s="7">
        <f>DetalleExp!E1535</f>
        <v>44348</v>
      </c>
      <c r="C1535" s="1" t="str">
        <f>DetalleExp!A1535</f>
        <v>EX-2021-48988042-APN-DD#MS</v>
      </c>
      <c r="D1535" s="1" t="str">
        <f>IF(A1535="Ordenes de Compra",VLOOKUP(C1535,Autogestión!$B$2:$D$5090,3,0),IF(A1535="Legítimo Abono",VLOOKUP(C1535,NoAmpOC!$B$2:$H$988,7,0),"Factura"))</f>
        <v>Factura B</v>
      </c>
      <c r="E1535" s="26" t="str">
        <f>IF(A1535="Ordenes de Compra",VLOOKUP($C1535,Autogestión!$B$2:$G$5090,6,0),IF(A1535="Financiamiento Internacional",VLOOKUP($C1535,FinInt!$B$2:$G$508,6,0),"Legítimo Abono"))</f>
        <v>Legítimo Abono</v>
      </c>
      <c r="F1535" s="26" t="str">
        <f>IF($A1535="Ordenes de Compra","ARS",IF($A1535="Financiamiento Internacional",VLOOKUP($C1535,FinInt!$B$2:$Q$508,15,0),VLOOKUP($C1535,NoAmpOC!$B$2:$T$988,18,0)))</f>
        <v>ARS</v>
      </c>
      <c r="G1535" s="5">
        <f>IF($A1535="Ordenes de Compra",VLOOKUP($C1535,Autogestión!$B$2:$H$5090,7,0),IF($A1535="Financiamiento Internacional",VLOOKUP($C1535,FinInt!$B$2:$Q$1308,16,0),VLOOKUP($C1535,NoAmpOC!$B$2:$T$988,19,0)))</f>
        <v>5049751.2699999996</v>
      </c>
      <c r="H1535" s="5">
        <f t="shared" si="69"/>
        <v>5049751.2699999996</v>
      </c>
      <c r="I1535" s="26" t="str">
        <f>IF($A1535="Ordenes de Compra",VLOOKUP($C1535,Autogestión!$B$2:$J$5090,9,0),IF($A1535="Financiamiento Internacional",VLOOKUP($C1535,FinInt!$B$2:$G$1555,6,0),"Legitimo Abono"))</f>
        <v>Legitimo Abono</v>
      </c>
      <c r="J1535" s="1" t="str">
        <f>IF($A1535="Ordenes de Compra",VLOOKUP($C1535,Autogestión!$B$2:$R$5090,17,0),IF($A1535="Financiamiento Internacional",VLOOKUP($C1535,FinInt!$B$2:$O$1508,14,0),VLOOKUP($C1535,NoAmpOC!$B$2:$R$988,17,0)))</f>
        <v>CORREO OFICIAL DE LA REPÚBLICA ARGENTINA S.A..</v>
      </c>
      <c r="K1535" s="7" t="str">
        <f>DetalleExp!AP1535</f>
        <v>DNMYTS#MS-REMEDIAR-ADMIN</v>
      </c>
      <c r="L1535" s="7" t="str">
        <f>DetalleExp!AQ1535</f>
        <v>REMEDIAR-ADMIN - Programa remediar - administración</v>
      </c>
      <c r="M1535" s="7" t="str">
        <f>DetalleExp!AR1535</f>
        <v>DNMYTS#MS - Dirección nacional de medicamentos y tecnología sanitaria</v>
      </c>
      <c r="N1535" s="7">
        <f>DetalleExp!AS1535</f>
        <v>44349</v>
      </c>
      <c r="O1535" s="27">
        <f ca="1">ROUNDUP(TODAY()-N1535,0)</f>
        <v>6</v>
      </c>
      <c r="P1535" s="27">
        <f ca="1">ROUNDUP(TODAY()-B1535,0)</f>
        <v>7</v>
      </c>
      <c r="Q1535" s="1" t="str">
        <f>IFERROR(IF(A1535="Ordenes de Compra",VLOOKUP($E1535,'Ordenes de Compra'!$A$2:$E$1712,5,0),"Sin OC"),"Sin dato")</f>
        <v>Sin OC</v>
      </c>
      <c r="R1535" s="28" t="str">
        <f>IFERROR(IF(A1535="Ordenes de Compra",VLOOKUP($I1535,'Ordenes de Compra'!$B$2:$E$1712,3,0),"Sin OC"),"Sin dato")</f>
        <v>Sin OC</v>
      </c>
      <c r="S1535" s="1" t="str">
        <f>VLOOKUP($U1535,'Tablas intermedias'!$C$1:$H$222,5,0)</f>
        <v>Programa</v>
      </c>
      <c r="T1535" s="29" t="str">
        <f t="shared" si="70"/>
        <v>OK</v>
      </c>
      <c r="U1535" s="30" t="str">
        <f t="shared" si="71"/>
        <v>DNMYTS#MS-REMEDIAR-ADMINREMEDIAR-ADMIN - Programa remediar - administraciónDNMYTS#MS - Dirección nacional de medicamentos y tecnología sanitaria</v>
      </c>
      <c r="V1535" s="1" t="str">
        <f>VLOOKUP(U1535,'Tablas intermedias'!$C$1:$H$222,6,0)</f>
        <v>Si</v>
      </c>
      <c r="W1535" s="1" t="str">
        <f ca="1">IF(O1535&lt;30,"menos de 30 días","más de 30 días")</f>
        <v>menos de 30 días</v>
      </c>
    </row>
    <row r="1536" spans="1:23" ht="14.25" hidden="1" thickTop="1" thickBot="1" x14ac:dyDescent="0.25">
      <c r="A1536" s="17" t="str">
        <f>IF(DetalleExp!H1536='Tablas intermedias'!$A$2,"Ordenes de Compra",IF(DetalleExp!H1536='Tablas intermedias'!$A$3,"Financiamiento Internacional","Legítimo Abono"))</f>
        <v>Legítimo Abono</v>
      </c>
      <c r="B1536" s="7">
        <f>DetalleExp!E1536</f>
        <v>44348</v>
      </c>
      <c r="C1536" s="1" t="str">
        <f>DetalleExp!A1536</f>
        <v>EX-2021-48994109-APN-DD#MS</v>
      </c>
      <c r="D1536" s="1" t="str">
        <f>IF(A1536="Ordenes de Compra",VLOOKUP(C1536,Autogestión!$B$2:$D$5090,3,0),IF(A1536="Legítimo Abono",VLOOKUP(C1536,NoAmpOC!$B$2:$H$988,7,0),"Factura"))</f>
        <v>Factura B</v>
      </c>
      <c r="E1536" s="26" t="str">
        <f>IF(A1536="Ordenes de Compra",VLOOKUP($C1536,Autogestión!$B$2:$G$5090,6,0),IF(A1536="Financiamiento Internacional",VLOOKUP($C1536,FinInt!$B$2:$G$508,6,0),"Legítimo Abono"))</f>
        <v>Legítimo Abono</v>
      </c>
      <c r="F1536" s="26" t="str">
        <f>IF($A1536="Ordenes de Compra","ARS",IF($A1536="Financiamiento Internacional",VLOOKUP($C1536,FinInt!$B$2:$Q$508,15,0),VLOOKUP($C1536,NoAmpOC!$B$2:$T$988,18,0)))</f>
        <v>ARS</v>
      </c>
      <c r="G1536" s="5">
        <f>IF($A1536="Ordenes de Compra",VLOOKUP($C1536,Autogestión!$B$2:$H$5090,7,0),IF($A1536="Financiamiento Internacional",VLOOKUP($C1536,FinInt!$B$2:$Q$1308,16,0),VLOOKUP($C1536,NoAmpOC!$B$2:$T$988,19,0)))</f>
        <v>257972</v>
      </c>
      <c r="H1536" s="5">
        <f t="shared" si="69"/>
        <v>257972</v>
      </c>
      <c r="I1536" s="26" t="str">
        <f>IF($A1536="Ordenes de Compra",VLOOKUP($C1536,Autogestión!$B$2:$J$5090,9,0),IF($A1536="Financiamiento Internacional",VLOOKUP($C1536,FinInt!$B$2:$G$1555,6,0),"Legitimo Abono"))</f>
        <v>Legitimo Abono</v>
      </c>
      <c r="J1536" s="1" t="str">
        <f>IF($A1536="Ordenes de Compra",VLOOKUP($C1536,Autogestión!$B$2:$R$5090,17,0),IF($A1536="Financiamiento Internacional",VLOOKUP($C1536,FinInt!$B$2:$O$1508,14,0),VLOOKUP($C1536,NoAmpOC!$B$2:$R$988,17,0)))</f>
        <v>Full Green SA</v>
      </c>
      <c r="K1536" s="7" t="str">
        <f>DetalleExp!AP1536</f>
        <v>DNSMA#MS-DESPACHO</v>
      </c>
      <c r="L1536" s="7" t="str">
        <f>DetalleExp!AQ1536</f>
        <v>DESPACHO - Despacho</v>
      </c>
      <c r="M1536" s="7" t="str">
        <f>DetalleExp!AR1536</f>
        <v>DNSMA#MS - Dirección nacional de salud mental y adicciones</v>
      </c>
      <c r="N1536" s="7">
        <f>DetalleExp!AS1536</f>
        <v>44348</v>
      </c>
      <c r="O1536" s="27">
        <f ca="1">ROUNDUP(TODAY()-N1536,0)</f>
        <v>7</v>
      </c>
      <c r="P1536" s="27">
        <f ca="1">ROUNDUP(TODAY()-B1536,0)</f>
        <v>7</v>
      </c>
      <c r="Q1536" s="1" t="str">
        <f>IFERROR(IF(A1536="Ordenes de Compra",VLOOKUP($E1536,'Ordenes de Compra'!$A$2:$E$1712,5,0),"Sin OC"),"Sin dato")</f>
        <v>Sin OC</v>
      </c>
      <c r="R1536" s="28" t="str">
        <f>IFERROR(IF(A1536="Ordenes de Compra",VLOOKUP($I1536,'Ordenes de Compra'!$B$2:$E$1712,3,0),"Sin OC"),"Sin dato")</f>
        <v>Sin OC</v>
      </c>
      <c r="S1536" s="1" t="str">
        <f>VLOOKUP($U1536,'Tablas intermedias'!$C$1:$H$222,5,0)</f>
        <v>Programa</v>
      </c>
      <c r="T1536" s="29" t="str">
        <f t="shared" si="70"/>
        <v>OK</v>
      </c>
      <c r="U1536" s="30" t="str">
        <f t="shared" si="71"/>
        <v>DNSMA#MS-DESPACHODESPACHO - DespachoDNSMA#MS - Dirección nacional de salud mental y adicciones</v>
      </c>
      <c r="V1536" s="1" t="str">
        <f>VLOOKUP(U1536,'Tablas intermedias'!$C$1:$H$222,6,0)</f>
        <v>Si</v>
      </c>
      <c r="W1536" s="1" t="str">
        <f ca="1">IF(O1536&lt;30,"menos de 30 días","más de 30 días")</f>
        <v>menos de 30 días</v>
      </c>
    </row>
    <row r="1537" spans="1:23" ht="14.25" hidden="1" thickTop="1" thickBot="1" x14ac:dyDescent="0.25">
      <c r="A1537" s="17" t="str">
        <f>IF(DetalleExp!H1537='Tablas intermedias'!$A$2,"Ordenes de Compra",IF(DetalleExp!H1537='Tablas intermedias'!$A$3,"Financiamiento Internacional","Legítimo Abono"))</f>
        <v>Ordenes de Compra</v>
      </c>
      <c r="B1537" s="7">
        <f>DetalleExp!E1537</f>
        <v>44348</v>
      </c>
      <c r="C1537" s="1" t="str">
        <f>DetalleExp!A1537</f>
        <v>EX-2021-48994241-APN-DCYT#MS</v>
      </c>
      <c r="D1537" s="1" t="str">
        <f>IF(A1537="Ordenes de Compra",VLOOKUP(C1537,Autogestión!$B$2:$D$5090,3,0),IF(A1537="Legítimo Abono",VLOOKUP(C1537,NoAmpOC!$B$2:$H$988,7,0),"Factura"))</f>
        <v>Factura</v>
      </c>
      <c r="E1537" s="26" t="str">
        <f>IF(A1537="Ordenes de Compra",VLOOKUP($C1537,Autogestión!$B$2:$G$5090,6,0),IF(A1537="Financiamiento Internacional",VLOOKUP($C1537,FinInt!$B$2:$G$508,6,0),"Legítimo Abono"))</f>
        <v>80-0078-CDI19</v>
      </c>
      <c r="F1537" s="26" t="str">
        <f>IF($A1537="Ordenes de Compra","ARS",IF($A1537="Financiamiento Internacional",VLOOKUP($C1537,FinInt!$B$2:$Q$508,15,0),VLOOKUP($C1537,NoAmpOC!$B$2:$T$988,18,0)))</f>
        <v>ARS</v>
      </c>
      <c r="G1537" s="5">
        <f>IF($A1537="Ordenes de Compra",VLOOKUP($C1537,Autogestión!$B$2:$H$5090,7,0),IF($A1537="Financiamiento Internacional",VLOOKUP($C1537,FinInt!$B$2:$Q$1308,16,0),VLOOKUP($C1537,NoAmpOC!$B$2:$T$988,19,0)))</f>
        <v>1534978.05</v>
      </c>
      <c r="H1537" s="5">
        <f t="shared" si="69"/>
        <v>1534978.05</v>
      </c>
      <c r="I1537" s="26" t="str">
        <f>IF($A1537="Ordenes de Compra",VLOOKUP($C1537,Autogestión!$B$2:$J$5090,9,0),IF($A1537="Financiamiento Internacional",VLOOKUP($C1537,FinInt!$B$2:$G$1555,6,0),"Legitimo Abono"))</f>
        <v>80-1085-OC21</v>
      </c>
      <c r="J1537" s="1" t="str">
        <f>IF($A1537="Ordenes de Compra",VLOOKUP($C1537,Autogestión!$B$2:$R$5090,17,0),IF($A1537="Financiamiento Internacional",VLOOKUP($C1537,FinInt!$B$2:$O$1508,14,0),VLOOKUP($C1537,NoAmpOC!$B$2:$R$988,17,0)))</f>
        <v>SANOFI - AVENTIS ARGENTINA S.A.</v>
      </c>
      <c r="K1537" s="7" t="str">
        <f>DetalleExp!AP1537</f>
        <v>DCYT#MS-TESORERIA</v>
      </c>
      <c r="L1537" s="7" t="str">
        <f>DetalleExp!AQ1537</f>
        <v>TESORERIA - Tesorería</v>
      </c>
      <c r="M1537" s="7" t="str">
        <f>DetalleExp!AR1537</f>
        <v>DCYT#MS - Dirección de contabilidad y tesorería</v>
      </c>
      <c r="N1537" s="7">
        <f>DetalleExp!AS1537</f>
        <v>44350</v>
      </c>
      <c r="O1537" s="27">
        <f ca="1">ROUNDUP(TODAY()-N1537,0)</f>
        <v>5</v>
      </c>
      <c r="P1537" s="27">
        <f ca="1">ROUNDUP(TODAY()-B1537,0)</f>
        <v>7</v>
      </c>
      <c r="Q1537" s="1" t="str">
        <f>IFERROR(IF(A1537="Ordenes de Compra",VLOOKUP($E1537,'Ordenes de Compra'!$A$2:$E$1712,5,0),"Sin OC"),"Sin dato")</f>
        <v>16.0.0.47.0</v>
      </c>
      <c r="R1537" s="28">
        <f>IFERROR(IF(A1537="Ordenes de Compra",VLOOKUP($I1537,'Ordenes de Compra'!$B$2:$E$1712,3,0),"Sin OC"),"Sin dato")</f>
        <v>3069955.36</v>
      </c>
      <c r="S1537" s="1" t="str">
        <f>VLOOKUP($U1537,'Tablas intermedias'!$C$1:$H$222,5,0)</f>
        <v>Tesorería</v>
      </c>
      <c r="T1537" s="29" t="str">
        <f t="shared" si="70"/>
        <v>OK</v>
      </c>
      <c r="U1537" s="30" t="str">
        <f t="shared" si="71"/>
        <v>DCYT#MS-TESORERIATESORERIA - TesoreríaDCYT#MS - Dirección de contabilidad y tesorería</v>
      </c>
      <c r="V1537" s="1" t="str">
        <f>VLOOKUP(U1537,'Tablas intermedias'!$C$1:$H$222,6,0)</f>
        <v>No</v>
      </c>
      <c r="W1537" s="1" t="str">
        <f ca="1">IF(O1537&lt;30,"menos de 30 días","más de 30 días")</f>
        <v>menos de 30 días</v>
      </c>
    </row>
    <row r="1538" spans="1:23" ht="14.25" hidden="1" thickTop="1" thickBot="1" x14ac:dyDescent="0.25">
      <c r="A1538" s="17" t="str">
        <f>IF(DetalleExp!H1538='Tablas intermedias'!$A$2,"Ordenes de Compra",IF(DetalleExp!H1538='Tablas intermedias'!$A$3,"Financiamiento Internacional","Legítimo Abono"))</f>
        <v>Legítimo Abono</v>
      </c>
      <c r="B1538" s="7">
        <f>DetalleExp!E1538</f>
        <v>44348</v>
      </c>
      <c r="C1538" s="1" t="str">
        <f>DetalleExp!A1538</f>
        <v>EX-2021-48996860-APN-DD#MS</v>
      </c>
      <c r="D1538" s="1" t="str">
        <f>IF(A1538="Ordenes de Compra",VLOOKUP(C1538,Autogestión!$B$2:$D$5090,3,0),IF(A1538="Legítimo Abono",VLOOKUP(C1538,NoAmpOC!$B$2:$H$988,7,0),"Factura"))</f>
        <v>Factura B</v>
      </c>
      <c r="E1538" s="26" t="str">
        <f>IF(A1538="Ordenes de Compra",VLOOKUP($C1538,Autogestión!$B$2:$G$5090,6,0),IF(A1538="Financiamiento Internacional",VLOOKUP($C1538,FinInt!$B$2:$G$508,6,0),"Legítimo Abono"))</f>
        <v>Legítimo Abono</v>
      </c>
      <c r="F1538" s="26" t="str">
        <f>IF($A1538="Ordenes de Compra","ARS",IF($A1538="Financiamiento Internacional",VLOOKUP($C1538,FinInt!$B$2:$Q$508,15,0),VLOOKUP($C1538,NoAmpOC!$B$2:$T$988,18,0)))</f>
        <v>ARS</v>
      </c>
      <c r="G1538" s="5">
        <f>IF($A1538="Ordenes de Compra",VLOOKUP($C1538,Autogestión!$B$2:$H$5090,7,0),IF($A1538="Financiamiento Internacional",VLOOKUP($C1538,FinInt!$B$2:$Q$1308,16,0),VLOOKUP($C1538,NoAmpOC!$B$2:$T$988,19,0)))</f>
        <v>4679341.66</v>
      </c>
      <c r="H1538" s="5">
        <f t="shared" si="69"/>
        <v>4679341.66</v>
      </c>
      <c r="I1538" s="26" t="str">
        <f>IF($A1538="Ordenes de Compra",VLOOKUP($C1538,Autogestión!$B$2:$J$5090,9,0),IF($A1538="Financiamiento Internacional",VLOOKUP($C1538,FinInt!$B$2:$G$1555,6,0),"Legitimo Abono"))</f>
        <v>Legitimo Abono</v>
      </c>
      <c r="J1538" s="1" t="str">
        <f>IF($A1538="Ordenes de Compra",VLOOKUP($C1538,Autogestión!$B$2:$R$5090,17,0),IF($A1538="Financiamiento Internacional",VLOOKUP($C1538,FinInt!$B$2:$O$1508,14,0),VLOOKUP($C1538,NoAmpOC!$B$2:$R$988,17,0)))</f>
        <v>CORREO OFICIAL DE LA REPÚBLICA ARGENTINA S.A..</v>
      </c>
      <c r="K1538" s="7" t="str">
        <f>DetalleExp!AP1538</f>
        <v>DNMYTS#MS-REMEDIAR-ADMIN</v>
      </c>
      <c r="L1538" s="7" t="str">
        <f>DetalleExp!AQ1538</f>
        <v>REMEDIAR-ADMIN - Programa remediar - administración</v>
      </c>
      <c r="M1538" s="7" t="str">
        <f>DetalleExp!AR1538</f>
        <v>DNMYTS#MS - Dirección nacional de medicamentos y tecnología sanitaria</v>
      </c>
      <c r="N1538" s="7">
        <f>DetalleExp!AS1538</f>
        <v>44349</v>
      </c>
      <c r="O1538" s="27">
        <f ca="1">ROUNDUP(TODAY()-N1538,0)</f>
        <v>6</v>
      </c>
      <c r="P1538" s="27">
        <f ca="1">ROUNDUP(TODAY()-B1538,0)</f>
        <v>7</v>
      </c>
      <c r="Q1538" s="1" t="str">
        <f>IFERROR(IF(A1538="Ordenes de Compra",VLOOKUP($E1538,'Ordenes de Compra'!$A$2:$E$1712,5,0),"Sin OC"),"Sin dato")</f>
        <v>Sin OC</v>
      </c>
      <c r="R1538" s="28" t="str">
        <f>IFERROR(IF(A1538="Ordenes de Compra",VLOOKUP($I1538,'Ordenes de Compra'!$B$2:$E$1712,3,0),"Sin OC"),"Sin dato")</f>
        <v>Sin OC</v>
      </c>
      <c r="S1538" s="1" t="str">
        <f>VLOOKUP($U1538,'Tablas intermedias'!$C$1:$H$222,5,0)</f>
        <v>Programa</v>
      </c>
      <c r="T1538" s="29" t="str">
        <f t="shared" si="70"/>
        <v>OK</v>
      </c>
      <c r="U1538" s="30" t="str">
        <f t="shared" si="71"/>
        <v>DNMYTS#MS-REMEDIAR-ADMINREMEDIAR-ADMIN - Programa remediar - administraciónDNMYTS#MS - Dirección nacional de medicamentos y tecnología sanitaria</v>
      </c>
      <c r="V1538" s="1" t="str">
        <f>VLOOKUP(U1538,'Tablas intermedias'!$C$1:$H$222,6,0)</f>
        <v>Si</v>
      </c>
      <c r="W1538" s="1" t="str">
        <f ca="1">IF(O1538&lt;30,"menos de 30 días","más de 30 días")</f>
        <v>menos de 30 días</v>
      </c>
    </row>
    <row r="1539" spans="1:23" ht="14.25" hidden="1" thickTop="1" thickBot="1" x14ac:dyDescent="0.25">
      <c r="A1539" s="17" t="str">
        <f>IF(DetalleExp!H1539='Tablas intermedias'!$A$2,"Ordenes de Compra",IF(DetalleExp!H1539='Tablas intermedias'!$A$3,"Financiamiento Internacional","Legítimo Abono"))</f>
        <v>Legítimo Abono</v>
      </c>
      <c r="B1539" s="7">
        <f>DetalleExp!E1539</f>
        <v>44348</v>
      </c>
      <c r="C1539" s="1" t="str">
        <f>DetalleExp!A1539</f>
        <v>EX-2021-49000152-APN-DD#MS</v>
      </c>
      <c r="D1539" s="1" t="str">
        <f>IF(A1539="Ordenes de Compra",VLOOKUP(C1539,Autogestión!$B$2:$D$5090,3,0),IF(A1539="Legítimo Abono",VLOOKUP(C1539,NoAmpOC!$B$2:$H$988,7,0),"Factura"))</f>
        <v>Factura B</v>
      </c>
      <c r="E1539" s="26" t="str">
        <f>IF(A1539="Ordenes de Compra",VLOOKUP($C1539,Autogestión!$B$2:$G$5090,6,0),IF(A1539="Financiamiento Internacional",VLOOKUP($C1539,FinInt!$B$2:$G$508,6,0),"Legítimo Abono"))</f>
        <v>Legítimo Abono</v>
      </c>
      <c r="F1539" s="26" t="str">
        <f>IF($A1539="Ordenes de Compra","ARS",IF($A1539="Financiamiento Internacional",VLOOKUP($C1539,FinInt!$B$2:$Q$508,15,0),VLOOKUP($C1539,NoAmpOC!$B$2:$T$988,18,0)))</f>
        <v>ARS</v>
      </c>
      <c r="G1539" s="5">
        <f>IF($A1539="Ordenes de Compra",VLOOKUP($C1539,Autogestión!$B$2:$H$5090,7,0),IF($A1539="Financiamiento Internacional",VLOOKUP($C1539,FinInt!$B$2:$Q$1308,16,0),VLOOKUP($C1539,NoAmpOC!$B$2:$T$988,19,0)))</f>
        <v>5988911.2400000002</v>
      </c>
      <c r="H1539" s="5">
        <f t="shared" ref="H1539:H1574" si="72">IF(F1539="USD",G1539*$Z$1,IF(F1539="EUR",G1539*$AD$1,G1539))</f>
        <v>5988911.2400000002</v>
      </c>
      <c r="I1539" s="26" t="str">
        <f>IF($A1539="Ordenes de Compra",VLOOKUP($C1539,Autogestión!$B$2:$J$5090,9,0),IF($A1539="Financiamiento Internacional",VLOOKUP($C1539,FinInt!$B$2:$G$1555,6,0),"Legitimo Abono"))</f>
        <v>Legitimo Abono</v>
      </c>
      <c r="J1539" s="1" t="str">
        <f>IF($A1539="Ordenes de Compra",VLOOKUP($C1539,Autogestión!$B$2:$R$5090,17,0),IF($A1539="Financiamiento Internacional",VLOOKUP($C1539,FinInt!$B$2:$O$1508,14,0),VLOOKUP($C1539,NoAmpOC!$B$2:$R$988,17,0)))</f>
        <v>CORREO OFICIAL DE LA REPÚBLICA ARGENTINA S.A..</v>
      </c>
      <c r="K1539" s="7" t="str">
        <f>DetalleExp!AP1539</f>
        <v>DNMYTS#MS-REMEDIAR-ADMIN</v>
      </c>
      <c r="L1539" s="7" t="str">
        <f>DetalleExp!AQ1539</f>
        <v>REMEDIAR-ADMIN - Programa remediar - administración</v>
      </c>
      <c r="M1539" s="7" t="str">
        <f>DetalleExp!AR1539</f>
        <v>DNMYTS#MS - Dirección nacional de medicamentos y tecnología sanitaria</v>
      </c>
      <c r="N1539" s="7">
        <f>DetalleExp!AS1539</f>
        <v>44349</v>
      </c>
      <c r="O1539" s="27">
        <f ca="1">ROUNDUP(TODAY()-N1539,0)</f>
        <v>6</v>
      </c>
      <c r="P1539" s="27">
        <f ca="1">ROUNDUP(TODAY()-B1539,0)</f>
        <v>7</v>
      </c>
      <c r="Q1539" s="1" t="str">
        <f>IFERROR(IF(A1539="Ordenes de Compra",VLOOKUP($E1539,'Ordenes de Compra'!$A$2:$E$1712,5,0),"Sin OC"),"Sin dato")</f>
        <v>Sin OC</v>
      </c>
      <c r="R1539" s="28" t="str">
        <f>IFERROR(IF(A1539="Ordenes de Compra",VLOOKUP($I1539,'Ordenes de Compra'!$B$2:$E$1712,3,0),"Sin OC"),"Sin dato")</f>
        <v>Sin OC</v>
      </c>
      <c r="S1539" s="1" t="str">
        <f>VLOOKUP($U1539,'Tablas intermedias'!$C$1:$H$222,5,0)</f>
        <v>Programa</v>
      </c>
      <c r="T1539" s="29" t="str">
        <f t="shared" ref="T1539:T1574" si="73">IF(AND(D1539="Factura",OR(G1539&gt;100000000,R1539=G1539)),"Ver","OK")</f>
        <v>OK</v>
      </c>
      <c r="U1539" s="30" t="str">
        <f t="shared" ref="U1539:U1574" si="74">K1539&amp;L1539&amp;M1539</f>
        <v>DNMYTS#MS-REMEDIAR-ADMINREMEDIAR-ADMIN - Programa remediar - administraciónDNMYTS#MS - Dirección nacional de medicamentos y tecnología sanitaria</v>
      </c>
      <c r="V1539" s="1" t="str">
        <f>VLOOKUP(U1539,'Tablas intermedias'!$C$1:$H$222,6,0)</f>
        <v>Si</v>
      </c>
      <c r="W1539" s="1" t="str">
        <f ca="1">IF(O1539&lt;30,"menos de 30 días","más de 30 días")</f>
        <v>menos de 30 días</v>
      </c>
    </row>
    <row r="1540" spans="1:23" ht="14.25" hidden="1" thickTop="1" thickBot="1" x14ac:dyDescent="0.25">
      <c r="A1540" s="17" t="str">
        <f>IF(DetalleExp!H1540='Tablas intermedias'!$A$2,"Ordenes de Compra",IF(DetalleExp!H1540='Tablas intermedias'!$A$3,"Financiamiento Internacional","Legítimo Abono"))</f>
        <v>Ordenes de Compra</v>
      </c>
      <c r="B1540" s="7">
        <f>DetalleExp!E1540</f>
        <v>44348</v>
      </c>
      <c r="C1540" s="1" t="str">
        <f>DetalleExp!A1540</f>
        <v>EX-2021-49005020-APN-DCYT#MS</v>
      </c>
      <c r="D1540" s="1" t="str">
        <f>IF(A1540="Ordenes de Compra",VLOOKUP(C1540,Autogestión!$B$2:$D$5090,3,0),IF(A1540="Legítimo Abono",VLOOKUP(C1540,NoAmpOC!$B$2:$H$988,7,0),"Factura"))</f>
        <v>Factura</v>
      </c>
      <c r="E1540" s="26" t="str">
        <f>IF(A1540="Ordenes de Compra",VLOOKUP($C1540,Autogestión!$B$2:$G$5090,6,0),IF(A1540="Financiamiento Internacional",VLOOKUP($C1540,FinInt!$B$2:$G$508,6,0),"Legítimo Abono"))</f>
        <v>80-0028-CDI17</v>
      </c>
      <c r="F1540" s="26" t="str">
        <f>IF($A1540="Ordenes de Compra","ARS",IF($A1540="Financiamiento Internacional",VLOOKUP($C1540,FinInt!$B$2:$Q$508,15,0),VLOOKUP($C1540,NoAmpOC!$B$2:$T$988,18,0)))</f>
        <v>ARS</v>
      </c>
      <c r="G1540" s="5">
        <f>IF($A1540="Ordenes de Compra",VLOOKUP($C1540,Autogestión!$B$2:$H$5090,7,0),IF($A1540="Financiamiento Internacional",VLOOKUP($C1540,FinInt!$B$2:$Q$1308,16,0),VLOOKUP($C1540,NoAmpOC!$B$2:$T$988,19,0)))</f>
        <v>6405543.1299999999</v>
      </c>
      <c r="H1540" s="5">
        <f t="shared" si="72"/>
        <v>6405543.1299999999</v>
      </c>
      <c r="I1540" s="26" t="str">
        <f>IF($A1540="Ordenes de Compra",VLOOKUP($C1540,Autogestión!$B$2:$J$5090,9,0),IF($A1540="Financiamiento Internacional",VLOOKUP($C1540,FinInt!$B$2:$G$1555,6,0),"Legitimo Abono"))</f>
        <v>80-1198-CON20</v>
      </c>
      <c r="J1540" s="1" t="str">
        <f>IF($A1540="Ordenes de Compra",VLOOKUP($C1540,Autogestión!$B$2:$R$5090,17,0),IF($A1540="Financiamiento Internacional",VLOOKUP($C1540,FinInt!$B$2:$O$1508,14,0),VLOOKUP($C1540,NoAmpOC!$B$2:$R$988,17,0)))</f>
        <v>CORREO OFICIAL DE LA REPÚBLICA ARGENTINA S.A..</v>
      </c>
      <c r="K1540" s="7" t="str">
        <f>DetalleExp!AP1540</f>
        <v>DNMYTS#MS-REMEDIAR-ADMIN</v>
      </c>
      <c r="L1540" s="7" t="str">
        <f>DetalleExp!AQ1540</f>
        <v>REMEDIAR-ADMIN - Programa remediar - administración</v>
      </c>
      <c r="M1540" s="7" t="str">
        <f>DetalleExp!AR1540</f>
        <v>DNMYTS#MS - Dirección nacional de medicamentos y tecnología sanitaria</v>
      </c>
      <c r="N1540" s="7">
        <f>DetalleExp!AS1540</f>
        <v>44349</v>
      </c>
      <c r="O1540" s="27">
        <f ca="1">ROUNDUP(TODAY()-N1540,0)</f>
        <v>6</v>
      </c>
      <c r="P1540" s="27">
        <f ca="1">ROUNDUP(TODAY()-B1540,0)</f>
        <v>7</v>
      </c>
      <c r="Q1540" s="1" t="str">
        <f>IFERROR(IF(A1540="Ordenes de Compra",VLOOKUP($E1540,'Ordenes de Compra'!$A$2:$E$1712,5,0),"Sin OC"),"Sin dato")</f>
        <v>29.0.0.5.0</v>
      </c>
      <c r="R1540" s="28">
        <f>IFERROR(IF(A1540="Ordenes de Compra",VLOOKUP($I1540,'Ordenes de Compra'!$B$2:$E$1712,3,0),"Sin OC"),"Sin dato")</f>
        <v>689171613</v>
      </c>
      <c r="S1540" s="1" t="str">
        <f>VLOOKUP($U1540,'Tablas intermedias'!$C$1:$H$222,5,0)</f>
        <v>Programa</v>
      </c>
      <c r="T1540" s="29" t="str">
        <f t="shared" si="73"/>
        <v>OK</v>
      </c>
      <c r="U1540" s="30" t="str">
        <f t="shared" si="74"/>
        <v>DNMYTS#MS-REMEDIAR-ADMINREMEDIAR-ADMIN - Programa remediar - administraciónDNMYTS#MS - Dirección nacional de medicamentos y tecnología sanitaria</v>
      </c>
      <c r="V1540" s="1" t="str">
        <f>VLOOKUP(U1540,'Tablas intermedias'!$C$1:$H$222,6,0)</f>
        <v>Si</v>
      </c>
      <c r="W1540" s="1" t="str">
        <f ca="1">IF(O1540&lt;30,"menos de 30 días","más de 30 días")</f>
        <v>menos de 30 días</v>
      </c>
    </row>
    <row r="1541" spans="1:23" ht="14.25" hidden="1" thickTop="1" thickBot="1" x14ac:dyDescent="0.25">
      <c r="A1541" s="17" t="str">
        <f>IF(DetalleExp!H1541='Tablas intermedias'!$A$2,"Ordenes de Compra",IF(DetalleExp!H1541='Tablas intermedias'!$A$3,"Financiamiento Internacional","Legítimo Abono"))</f>
        <v>Financiamiento Internacional</v>
      </c>
      <c r="B1541" s="7">
        <f>DetalleExp!E1541</f>
        <v>44348</v>
      </c>
      <c r="C1541" s="1" t="str">
        <f>DetalleExp!A1541</f>
        <v>EX-2021-49009646-APN-DAFYP#MS</v>
      </c>
      <c r="D1541" s="1" t="str">
        <f>IF(A1541="Ordenes de Compra",VLOOKUP(C1541,Autogestión!$B$2:$D$5090,3,0),IF(A1541="Legítimo Abono",VLOOKUP(C1541,NoAmpOC!$B$2:$H$988,7,0),"Factura"))</f>
        <v>Factura</v>
      </c>
      <c r="E1541" s="26" t="str">
        <f>IF(A1541="Ordenes de Compra",VLOOKUP($C1541,Autogestión!$B$2:$G$5090,6,0),IF(A1541="Financiamiento Internacional",VLOOKUP($C1541,FinInt!$B$2:$G$508,6,0),"Legítimo Abono"))</f>
        <v>Consolidación del modelo de Atención Primaria de la Salud a través de la Provisión y Dispensa de Medicamentos Esenciales ¿ Proyectos financiados Organismos Multilaterales Regionales - ARG/15/001 - PNUD</v>
      </c>
      <c r="F1541" s="26" t="str">
        <f>IF($A1541="Ordenes de Compra","ARS",IF($A1541="Financiamiento Internacional",VLOOKUP($C1541,FinInt!$B$2:$Q$508,15,0),VLOOKUP($C1541,NoAmpOC!$B$2:$T$988,18,0)))</f>
        <v>ARS</v>
      </c>
      <c r="G1541" s="5">
        <f>IF($A1541="Ordenes de Compra",VLOOKUP($C1541,Autogestión!$B$2:$H$5090,7,0),IF($A1541="Financiamiento Internacional",VLOOKUP($C1541,FinInt!$B$2:$Q$1308,16,0),VLOOKUP($C1541,NoAmpOC!$B$2:$T$988,19,0)))</f>
        <v>889727.49</v>
      </c>
      <c r="H1541" s="5">
        <f t="shared" si="72"/>
        <v>889727.49</v>
      </c>
      <c r="I1541" s="26" t="str">
        <f>IF($A1541="Ordenes de Compra",VLOOKUP($C1541,Autogestión!$B$2:$J$5090,9,0),IF($A1541="Financiamiento Internacional",VLOOKUP($C1541,FinInt!$B$2:$G$1555,6,0),"Legitimo Abono"))</f>
        <v>Consolidación del modelo de Atención Primaria de la Salud a través de la Provisión y Dispensa de Medicamentos Esenciales ¿ Proyectos financiados Organismos Multilaterales Regionales - ARG/15/001 - PNUD</v>
      </c>
      <c r="J1541" s="1" t="str">
        <f>IF($A1541="Ordenes de Compra",VLOOKUP($C1541,Autogestión!$B$2:$R$5090,17,0),IF($A1541="Financiamiento Internacional",VLOOKUP($C1541,FinInt!$B$2:$O$1508,14,0),VLOOKUP($C1541,NoAmpOC!$B$2:$R$988,17,0)))</f>
        <v>ADEA ADMINISTRADORA DE ARCHIVOS SA</v>
      </c>
      <c r="K1541" s="7" t="str">
        <f>DetalleExp!AP1541</f>
        <v>DNMYTS#MS-REMEDIAR-ADMIN</v>
      </c>
      <c r="L1541" s="7" t="str">
        <f>DetalleExp!AQ1541</f>
        <v>REMEDIAR-ADMIN - Programa remediar - administración</v>
      </c>
      <c r="M1541" s="7" t="str">
        <f>DetalleExp!AR1541</f>
        <v>DNMYTS#MS - Dirección nacional de medicamentos y tecnología sanitaria</v>
      </c>
      <c r="N1541" s="7">
        <f>DetalleExp!AS1541</f>
        <v>44350</v>
      </c>
      <c r="O1541" s="27">
        <f ca="1">ROUNDUP(TODAY()-N1541,0)</f>
        <v>5</v>
      </c>
      <c r="P1541" s="27">
        <f ca="1">ROUNDUP(TODAY()-B1541,0)</f>
        <v>7</v>
      </c>
      <c r="Q1541" s="1" t="str">
        <f>IFERROR(IF(A1541="Ordenes de Compra",VLOOKUP($E1541,'Ordenes de Compra'!$A$2:$E$1712,5,0),"Sin OC"),"Sin dato")</f>
        <v>Sin OC</v>
      </c>
      <c r="R1541" s="28" t="str">
        <f>IFERROR(IF(A1541="Ordenes de Compra",VLOOKUP($I1541,'Ordenes de Compra'!$B$2:$E$1712,3,0),"Sin OC"),"Sin dato")</f>
        <v>Sin OC</v>
      </c>
      <c r="S1541" s="1" t="str">
        <f>VLOOKUP($U1541,'Tablas intermedias'!$C$1:$H$222,5,0)</f>
        <v>Programa</v>
      </c>
      <c r="T1541" s="29" t="str">
        <f t="shared" si="73"/>
        <v>OK</v>
      </c>
      <c r="U1541" s="30" t="str">
        <f t="shared" si="74"/>
        <v>DNMYTS#MS-REMEDIAR-ADMINREMEDIAR-ADMIN - Programa remediar - administraciónDNMYTS#MS - Dirección nacional de medicamentos y tecnología sanitaria</v>
      </c>
      <c r="V1541" s="1" t="str">
        <f>VLOOKUP(U1541,'Tablas intermedias'!$C$1:$H$222,6,0)</f>
        <v>Si</v>
      </c>
      <c r="W1541" s="1" t="str">
        <f ca="1">IF(O1541&lt;30,"menos de 30 días","más de 30 días")</f>
        <v>menos de 30 días</v>
      </c>
    </row>
    <row r="1542" spans="1:23" ht="14.25" hidden="1" thickTop="1" thickBot="1" x14ac:dyDescent="0.25">
      <c r="A1542" s="17" t="str">
        <f>IF(DetalleExp!H1542='Tablas intermedias'!$A$2,"Ordenes de Compra",IF(DetalleExp!H1542='Tablas intermedias'!$A$3,"Financiamiento Internacional","Legítimo Abono"))</f>
        <v>Financiamiento Internacional</v>
      </c>
      <c r="B1542" s="7">
        <f>DetalleExp!E1542</f>
        <v>44348</v>
      </c>
      <c r="C1542" s="48" t="str">
        <f>DetalleExp!A1542</f>
        <v>EX-2021-49042925-APN-DAFYP#MS</v>
      </c>
      <c r="D1542" s="1" t="str">
        <f>IF(A1542="Ordenes de Compra",VLOOKUP(C1542,Autogestión!$B$2:$D$5090,3,0),IF(A1542="Legítimo Abono",VLOOKUP(C1542,NoAmpOC!$B$2:$H$988,7,0),"Factura"))</f>
        <v>Factura</v>
      </c>
      <c r="E1542" s="26" t="str">
        <f>IF(A1542="Ordenes de Compra",VLOOKUP($C1542,Autogestión!$B$2:$G$5090,6,0),IF(A1542="Financiamiento Internacional",VLOOKUP($C1542,FinInt!$B$2:$G$508,6,0),"Legítimo Abono"))</f>
        <v>Programa Multifase de Atención Primaria a la Salud para el Manejo de Enfermedades Crónicas No Transmisibles. Segunda Operación - 3772/0C-AR - BID</v>
      </c>
      <c r="F1542" s="26" t="str">
        <f>IF($A1542="Ordenes de Compra","ARS",IF($A1542="Financiamiento Internacional",VLOOKUP($C1542,FinInt!$B$2:$Q$508,15,0),VLOOKUP($C1542,NoAmpOC!$B$2:$T$988,18,0)))</f>
        <v>USD</v>
      </c>
      <c r="G1542" s="5">
        <f>IF($A1542="Ordenes de Compra",VLOOKUP($C1542,Autogestión!$B$2:$H$5090,7,0),IF($A1542="Financiamiento Internacional",VLOOKUP($C1542,FinInt!$B$2:$Q$1308,16,0),VLOOKUP($C1542,NoAmpOC!$B$2:$T$988,19,0)))</f>
        <v>5170.1000000000004</v>
      </c>
      <c r="H1542" s="5">
        <f t="shared" si="72"/>
        <v>517010.00000000006</v>
      </c>
      <c r="I1542" s="26" t="str">
        <f>IF($A1542="Ordenes de Compra",VLOOKUP($C1542,Autogestión!$B$2:$J$5090,9,0),IF($A1542="Financiamiento Internacional",VLOOKUP($C1542,FinInt!$B$2:$G$1555,6,0),"Legitimo Abono"))</f>
        <v>Programa Multifase de Atención Primaria a la Salud para el Manejo de Enfermedades Crónicas No Transmisibles. Segunda Operación - 3772/0C-AR - BID</v>
      </c>
      <c r="J1542" s="1" t="str">
        <f>IF($A1542="Ordenes de Compra",VLOOKUP($C1542,Autogestión!$B$2:$R$5090,17,0),IF($A1542="Financiamiento Internacional",VLOOKUP($C1542,FinInt!$B$2:$O$1508,14,0),VLOOKUP($C1542,NoAmpOC!$B$2:$R$988,17,0)))</f>
        <v>Matrice Consulting S.R.L</v>
      </c>
      <c r="K1542" s="7" t="str">
        <f>DetalleExp!AP1542</f>
        <v>DNFSP#MS-FINANZAS</v>
      </c>
      <c r="L1542" s="7" t="str">
        <f>DetalleExp!AQ1542</f>
        <v>FINANZAS - Área administración y finanzas - finanzas</v>
      </c>
      <c r="M1542" s="7" t="str">
        <f>DetalleExp!AR1542</f>
        <v>DNFSP#MS - Dirección nacional de fortalecimiento de los sistemas provinciales</v>
      </c>
      <c r="N1542" s="7">
        <f>DetalleExp!AS1542</f>
        <v>44350</v>
      </c>
      <c r="O1542" s="27">
        <f ca="1">ROUNDUP(TODAY()-N1542,0)</f>
        <v>5</v>
      </c>
      <c r="P1542" s="27">
        <f ca="1">ROUNDUP(TODAY()-B1542,0)</f>
        <v>7</v>
      </c>
      <c r="Q1542" s="1" t="str">
        <f>IFERROR(IF(A1542="Ordenes de Compra",VLOOKUP($E1542,'Ordenes de Compra'!$A$2:$E$1712,5,0),"Sin OC"),"Sin dato")</f>
        <v>Sin OC</v>
      </c>
      <c r="R1542" s="28" t="str">
        <f>IFERROR(IF(A1542="Ordenes de Compra",VLOOKUP($I1542,'Ordenes de Compra'!$B$2:$E$1712,3,0),"Sin OC"),"Sin dato")</f>
        <v>Sin OC</v>
      </c>
      <c r="S1542" s="1" t="str">
        <f>VLOOKUP($U1542,'Tablas intermedias'!$C$1:$H$222,5,0)</f>
        <v>Programa</v>
      </c>
      <c r="T1542" s="29" t="str">
        <f t="shared" si="73"/>
        <v>OK</v>
      </c>
      <c r="U1542" s="30" t="str">
        <f t="shared" si="74"/>
        <v>DNFSP#MS-FINANZASFINANZAS - Área administración y finanzas - finanzasDNFSP#MS - Dirección nacional de fortalecimiento de los sistemas provinciales</v>
      </c>
      <c r="V1542" s="1" t="str">
        <f>VLOOKUP(U1542,'Tablas intermedias'!$C$1:$H$222,6,0)</f>
        <v>Si</v>
      </c>
      <c r="W1542" s="1" t="str">
        <f ca="1">IF(O1542&lt;30,"menos de 30 días","más de 30 días")</f>
        <v>menos de 30 días</v>
      </c>
    </row>
    <row r="1543" spans="1:23" ht="14.25" hidden="1" thickTop="1" thickBot="1" x14ac:dyDescent="0.25">
      <c r="A1543" s="17" t="str">
        <f>IF(DetalleExp!H1543='Tablas intermedias'!$A$2,"Ordenes de Compra",IF(DetalleExp!H1543='Tablas intermedias'!$A$3,"Financiamiento Internacional","Legítimo Abono"))</f>
        <v>Financiamiento Internacional</v>
      </c>
      <c r="B1543" s="7">
        <f>DetalleExp!E1543</f>
        <v>44348</v>
      </c>
      <c r="C1543" s="48" t="str">
        <f>DetalleExp!A1543</f>
        <v>EX-2021-49047353-APN-DAFYP#MS</v>
      </c>
      <c r="D1543" s="1" t="str">
        <f>IF(A1543="Ordenes de Compra",VLOOKUP(C1543,Autogestión!$B$2:$D$5090,3,0),IF(A1543="Legítimo Abono",VLOOKUP(C1543,NoAmpOC!$B$2:$H$988,7,0),"Factura"))</f>
        <v>Factura</v>
      </c>
      <c r="E1543" s="26" t="str">
        <f>IF(A1543="Ordenes de Compra",VLOOKUP($C1543,Autogestión!$B$2:$G$5090,6,0),IF(A1543="Financiamiento Internacional",VLOOKUP($C1543,FinInt!$B$2:$G$508,6,0),"Legítimo Abono"))</f>
        <v>Programa Multifase de Atención Primaria a la Salud para el Manejo de Enfermedades Crónicas No Transmisibles. Segunda Operación - 3772/0C-AR - BID</v>
      </c>
      <c r="F1543" s="26" t="str">
        <f>IF($A1543="Ordenes de Compra","ARS",IF($A1543="Financiamiento Internacional",VLOOKUP($C1543,FinInt!$B$2:$Q$508,15,0),VLOOKUP($C1543,NoAmpOC!$B$2:$T$988,18,0)))</f>
        <v>USD</v>
      </c>
      <c r="G1543" s="5">
        <f>IF($A1543="Ordenes de Compra",VLOOKUP($C1543,Autogestión!$B$2:$H$5090,7,0),IF($A1543="Financiamiento Internacional",VLOOKUP($C1543,FinInt!$B$2:$Q$1308,16,0),VLOOKUP($C1543,NoAmpOC!$B$2:$T$988,19,0)))</f>
        <v>3504.13</v>
      </c>
      <c r="H1543" s="5">
        <f t="shared" si="72"/>
        <v>350413</v>
      </c>
      <c r="I1543" s="26" t="str">
        <f>IF($A1543="Ordenes de Compra",VLOOKUP($C1543,Autogestión!$B$2:$J$5090,9,0),IF($A1543="Financiamiento Internacional",VLOOKUP($C1543,FinInt!$B$2:$G$1555,6,0),"Legitimo Abono"))</f>
        <v>Programa Multifase de Atención Primaria a la Salud para el Manejo de Enfermedades Crónicas No Transmisibles. Segunda Operación - 3772/0C-AR - BID</v>
      </c>
      <c r="J1543" s="1" t="str">
        <f>IF($A1543="Ordenes de Compra",VLOOKUP($C1543,Autogestión!$B$2:$R$5090,17,0),IF($A1543="Financiamiento Internacional",VLOOKUP($C1543,FinInt!$B$2:$O$1508,14,0),VLOOKUP($C1543,NoAmpOC!$B$2:$R$988,17,0)))</f>
        <v>Matrice Consulting S.R.L</v>
      </c>
      <c r="K1543" s="7" t="str">
        <f>DetalleExp!AP1543</f>
        <v>DNFSP#MS-FINANZAS</v>
      </c>
      <c r="L1543" s="7" t="str">
        <f>DetalleExp!AQ1543</f>
        <v>FINANZAS - Área administración y finanzas - finanzas</v>
      </c>
      <c r="M1543" s="7" t="str">
        <f>DetalleExp!AR1543</f>
        <v>DNFSP#MS - Dirección nacional de fortalecimiento de los sistemas provinciales</v>
      </c>
      <c r="N1543" s="7">
        <f>DetalleExp!AS1543</f>
        <v>44350</v>
      </c>
      <c r="O1543" s="27">
        <f ca="1">ROUNDUP(TODAY()-N1543,0)</f>
        <v>5</v>
      </c>
      <c r="P1543" s="27">
        <f ca="1">ROUNDUP(TODAY()-B1543,0)</f>
        <v>7</v>
      </c>
      <c r="Q1543" s="1" t="str">
        <f>IFERROR(IF(A1543="Ordenes de Compra",VLOOKUP($E1543,'Ordenes de Compra'!$A$2:$E$1712,5,0),"Sin OC"),"Sin dato")</f>
        <v>Sin OC</v>
      </c>
      <c r="R1543" s="28" t="str">
        <f>IFERROR(IF(A1543="Ordenes de Compra",VLOOKUP($I1543,'Ordenes de Compra'!$B$2:$E$1712,3,0),"Sin OC"),"Sin dato")</f>
        <v>Sin OC</v>
      </c>
      <c r="S1543" s="1" t="str">
        <f>VLOOKUP($U1543,'Tablas intermedias'!$C$1:$H$222,5,0)</f>
        <v>Programa</v>
      </c>
      <c r="T1543" s="29" t="str">
        <f t="shared" si="73"/>
        <v>OK</v>
      </c>
      <c r="U1543" s="30" t="str">
        <f t="shared" si="74"/>
        <v>DNFSP#MS-FINANZASFINANZAS - Área administración y finanzas - finanzasDNFSP#MS - Dirección nacional de fortalecimiento de los sistemas provinciales</v>
      </c>
      <c r="V1543" s="1" t="str">
        <f>VLOOKUP(U1543,'Tablas intermedias'!$C$1:$H$222,6,0)</f>
        <v>Si</v>
      </c>
      <c r="W1543" s="1" t="str">
        <f ca="1">IF(O1543&lt;30,"menos de 30 días","más de 30 días")</f>
        <v>menos de 30 días</v>
      </c>
    </row>
    <row r="1544" spans="1:23" ht="14.25" hidden="1" thickTop="1" thickBot="1" x14ac:dyDescent="0.25">
      <c r="A1544" s="17" t="str">
        <f>IF(DetalleExp!H1544='Tablas intermedias'!$A$2,"Ordenes de Compra",IF(DetalleExp!H1544='Tablas intermedias'!$A$3,"Financiamiento Internacional","Legítimo Abono"))</f>
        <v>Ordenes de Compra</v>
      </c>
      <c r="B1544" s="7">
        <f>DetalleExp!E1544</f>
        <v>44348</v>
      </c>
      <c r="C1544" s="1" t="str">
        <f>DetalleExp!A1544</f>
        <v>EX-2021-49066364-APN-DCYT#MS</v>
      </c>
      <c r="D1544" s="1" t="str">
        <f>IF(A1544="Ordenes de Compra",VLOOKUP(C1544,Autogestión!$B$2:$D$5090,3,0),IF(A1544="Legítimo Abono",VLOOKUP(C1544,NoAmpOC!$B$2:$H$988,7,0),"Factura"))</f>
        <v>Factura</v>
      </c>
      <c r="E1544" s="26" t="str">
        <f>IF(A1544="Ordenes de Compra",VLOOKUP($C1544,Autogestión!$B$2:$G$5090,6,0),IF(A1544="Financiamiento Internacional",VLOOKUP($C1544,FinInt!$B$2:$G$508,6,0),"Legítimo Abono"))</f>
        <v>80-0015-LPU19</v>
      </c>
      <c r="F1544" s="26" t="str">
        <f>IF($A1544="Ordenes de Compra","ARS",IF($A1544="Financiamiento Internacional",VLOOKUP($C1544,FinInt!$B$2:$Q$508,15,0),VLOOKUP($C1544,NoAmpOC!$B$2:$T$988,18,0)))</f>
        <v>ARS</v>
      </c>
      <c r="G1544" s="5">
        <f>IF($A1544="Ordenes de Compra",VLOOKUP($C1544,Autogestión!$B$2:$H$5090,7,0),IF($A1544="Financiamiento Internacional",VLOOKUP($C1544,FinInt!$B$2:$Q$1308,16,0),VLOOKUP($C1544,NoAmpOC!$B$2:$T$988,19,0)))</f>
        <v>5070374</v>
      </c>
      <c r="H1544" s="5">
        <f t="shared" si="72"/>
        <v>5070374</v>
      </c>
      <c r="I1544" s="26" t="str">
        <f>IF($A1544="Ordenes de Compra",VLOOKUP($C1544,Autogestión!$B$2:$J$5090,9,0),IF($A1544="Financiamiento Internacional",VLOOKUP($C1544,FinInt!$B$2:$G$1555,6,0),"Legitimo Abono"))</f>
        <v>80-1121-OC20</v>
      </c>
      <c r="J1544" s="1" t="str">
        <f>IF($A1544="Ordenes de Compra",VLOOKUP($C1544,Autogestión!$B$2:$R$5090,17,0),IF($A1544="Financiamiento Internacional",VLOOKUP($C1544,FinInt!$B$2:$O$1508,14,0),VLOOKUP($C1544,NoAmpOC!$B$2:$R$988,17,0)))</f>
        <v>REX ARGENTINA SA</v>
      </c>
      <c r="K1544" s="7" t="str">
        <f>DetalleExp!AP1544</f>
        <v>NISUAREZ</v>
      </c>
      <c r="L1544" s="7" t="str">
        <f>DetalleExp!AQ1544</f>
        <v>PVD - Privada</v>
      </c>
      <c r="M1544" s="7" t="str">
        <f>DetalleExp!AR1544</f>
        <v>DGRRHH#MS - Dirección general de recursos humanos</v>
      </c>
      <c r="N1544" s="7">
        <f>DetalleExp!AS1544</f>
        <v>44350</v>
      </c>
      <c r="O1544" s="27">
        <f ca="1">ROUNDUP(TODAY()-N1544,0)</f>
        <v>5</v>
      </c>
      <c r="P1544" s="27">
        <f ca="1">ROUNDUP(TODAY()-B1544,0)</f>
        <v>7</v>
      </c>
      <c r="Q1544" s="1" t="str">
        <f>IFERROR(IF(A1544="Ordenes de Compra",VLOOKUP($E1544,'Ordenes de Compra'!$A$2:$E$1712,5,0),"Sin OC"),"Sin dato")</f>
        <v>1.0.0.3.0</v>
      </c>
      <c r="R1544" s="28">
        <f>IFERROR(IF(A1544="Ordenes de Compra",VLOOKUP($I1544,'Ordenes de Compra'!$B$2:$E$1712,3,0),"Sin OC"),"Sin dato")</f>
        <v>166560000</v>
      </c>
      <c r="S1544" s="1" t="str">
        <f>VLOOKUP($U1544,'Tablas intermedias'!$C$1:$H$222,5,0)</f>
        <v>RRHH</v>
      </c>
      <c r="T1544" s="29" t="str">
        <f t="shared" si="73"/>
        <v>OK</v>
      </c>
      <c r="U1544" s="30" t="str">
        <f t="shared" si="74"/>
        <v>NISUAREZPVD - PrivadaDGRRHH#MS - Dirección general de recursos humanos</v>
      </c>
      <c r="V1544" s="1" t="str">
        <f>VLOOKUP(U1544,'Tablas intermedias'!$C$1:$H$222,6,0)</f>
        <v>Si</v>
      </c>
      <c r="W1544" s="1" t="str">
        <f ca="1">IF(O1544&lt;30,"menos de 30 días","más de 30 días")</f>
        <v>menos de 30 días</v>
      </c>
    </row>
    <row r="1545" spans="1:23" ht="14.25" hidden="1" thickTop="1" thickBot="1" x14ac:dyDescent="0.25">
      <c r="A1545" s="17" t="str">
        <f>IF(DetalleExp!H1545='Tablas intermedias'!$A$2,"Ordenes de Compra",IF(DetalleExp!H1545='Tablas intermedias'!$A$3,"Financiamiento Internacional","Legítimo Abono"))</f>
        <v>Ordenes de Compra</v>
      </c>
      <c r="B1545" s="7">
        <f>DetalleExp!E1545</f>
        <v>44348</v>
      </c>
      <c r="C1545" s="1" t="str">
        <f>DetalleExp!A1545</f>
        <v>EX-2021-49070677-APN-DCYT#MS</v>
      </c>
      <c r="D1545" s="1" t="str">
        <f>IF(A1545="Ordenes de Compra",VLOOKUP(C1545,Autogestión!$B$2:$D$5090,3,0),IF(A1545="Legítimo Abono",VLOOKUP(C1545,NoAmpOC!$B$2:$H$988,7,0),"Factura"))</f>
        <v>Factura</v>
      </c>
      <c r="E1545" s="26" t="str">
        <f>IF(A1545="Ordenes de Compra",VLOOKUP($C1545,Autogestión!$B$2:$G$5090,6,0),IF(A1545="Financiamiento Internacional",VLOOKUP($C1545,FinInt!$B$2:$G$508,6,0),"Legítimo Abono"))</f>
        <v>80-0015-LPU19</v>
      </c>
      <c r="F1545" s="26" t="str">
        <f>IF($A1545="Ordenes de Compra","ARS",IF($A1545="Financiamiento Internacional",VLOOKUP($C1545,FinInt!$B$2:$Q$508,15,0),VLOOKUP($C1545,NoAmpOC!$B$2:$T$988,18,0)))</f>
        <v>ARS</v>
      </c>
      <c r="G1545" s="5">
        <f>IF($A1545="Ordenes de Compra",VLOOKUP($C1545,Autogestión!$B$2:$H$5090,7,0),IF($A1545="Financiamiento Internacional",VLOOKUP($C1545,FinInt!$B$2:$Q$1308,16,0),VLOOKUP($C1545,NoAmpOC!$B$2:$T$988,19,0)))</f>
        <v>2145639</v>
      </c>
      <c r="H1545" s="5">
        <f t="shared" si="72"/>
        <v>2145639</v>
      </c>
      <c r="I1545" s="26" t="str">
        <f>IF($A1545="Ordenes de Compra",VLOOKUP($C1545,Autogestión!$B$2:$J$5090,9,0),IF($A1545="Financiamiento Internacional",VLOOKUP($C1545,FinInt!$B$2:$G$1555,6,0),"Legitimo Abono"))</f>
        <v>80-1121-OC20</v>
      </c>
      <c r="J1545" s="1" t="str">
        <f>IF($A1545="Ordenes de Compra",VLOOKUP($C1545,Autogestión!$B$2:$R$5090,17,0),IF($A1545="Financiamiento Internacional",VLOOKUP($C1545,FinInt!$B$2:$O$1508,14,0),VLOOKUP($C1545,NoAmpOC!$B$2:$R$988,17,0)))</f>
        <v>REX ARGENTINA SA</v>
      </c>
      <c r="K1545" s="7" t="str">
        <f>DetalleExp!AP1545</f>
        <v>NISUAREZ</v>
      </c>
      <c r="L1545" s="7" t="str">
        <f>DetalleExp!AQ1545</f>
        <v>PVD - Privada</v>
      </c>
      <c r="M1545" s="7" t="str">
        <f>DetalleExp!AR1545</f>
        <v>DGRRHH#MS - Dirección general de recursos humanos</v>
      </c>
      <c r="N1545" s="7">
        <f>DetalleExp!AS1545</f>
        <v>44350</v>
      </c>
      <c r="O1545" s="27">
        <f ca="1">ROUNDUP(TODAY()-N1545,0)</f>
        <v>5</v>
      </c>
      <c r="P1545" s="27">
        <f ca="1">ROUNDUP(TODAY()-B1545,0)</f>
        <v>7</v>
      </c>
      <c r="Q1545" s="1" t="str">
        <f>IFERROR(IF(A1545="Ordenes de Compra",VLOOKUP($E1545,'Ordenes de Compra'!$A$2:$E$1712,5,0),"Sin OC"),"Sin dato")</f>
        <v>1.0.0.3.0</v>
      </c>
      <c r="R1545" s="28">
        <f>IFERROR(IF(A1545="Ordenes de Compra",VLOOKUP($I1545,'Ordenes de Compra'!$B$2:$E$1712,3,0),"Sin OC"),"Sin dato")</f>
        <v>166560000</v>
      </c>
      <c r="S1545" s="1" t="str">
        <f>VLOOKUP($U1545,'Tablas intermedias'!$C$1:$H$222,5,0)</f>
        <v>RRHH</v>
      </c>
      <c r="T1545" s="29" t="str">
        <f t="shared" si="73"/>
        <v>OK</v>
      </c>
      <c r="U1545" s="30" t="str">
        <f t="shared" si="74"/>
        <v>NISUAREZPVD - PrivadaDGRRHH#MS - Dirección general de recursos humanos</v>
      </c>
      <c r="V1545" s="1" t="str">
        <f>VLOOKUP(U1545,'Tablas intermedias'!$C$1:$H$222,6,0)</f>
        <v>Si</v>
      </c>
      <c r="W1545" s="1" t="str">
        <f ca="1">IF(O1545&lt;30,"menos de 30 días","más de 30 días")</f>
        <v>menos de 30 días</v>
      </c>
    </row>
    <row r="1546" spans="1:23" ht="14.25" hidden="1" thickTop="1" thickBot="1" x14ac:dyDescent="0.25">
      <c r="A1546" s="17" t="str">
        <f>IF(DetalleExp!H1546='Tablas intermedias'!$A$2,"Ordenes de Compra",IF(DetalleExp!H1546='Tablas intermedias'!$A$3,"Financiamiento Internacional","Legítimo Abono"))</f>
        <v>Ordenes de Compra</v>
      </c>
      <c r="B1546" s="7">
        <f>DetalleExp!E1546</f>
        <v>44348</v>
      </c>
      <c r="C1546" s="1" t="str">
        <f>DetalleExp!A1546</f>
        <v>EX-2021-49073992-APN-DCYT#MS</v>
      </c>
      <c r="D1546" s="1" t="str">
        <f>IF(A1546="Ordenes de Compra",VLOOKUP(C1546,Autogestión!$B$2:$D$5090,3,0),IF(A1546="Legítimo Abono",VLOOKUP(C1546,NoAmpOC!$B$2:$H$988,7,0),"Factura"))</f>
        <v>Factura</v>
      </c>
      <c r="E1546" s="26" t="str">
        <f>IF(A1546="Ordenes de Compra",VLOOKUP($C1546,Autogestión!$B$2:$G$5090,6,0),IF(A1546="Financiamiento Internacional",VLOOKUP($C1546,FinInt!$B$2:$G$508,6,0),"Legítimo Abono"))</f>
        <v>80-0028-CDI17</v>
      </c>
      <c r="F1546" s="26" t="str">
        <f>IF($A1546="Ordenes de Compra","ARS",IF($A1546="Financiamiento Internacional",VLOOKUP($C1546,FinInt!$B$2:$Q$508,15,0),VLOOKUP($C1546,NoAmpOC!$B$2:$T$988,18,0)))</f>
        <v>ARS</v>
      </c>
      <c r="G1546" s="5">
        <f>IF($A1546="Ordenes de Compra",VLOOKUP($C1546,Autogestión!$B$2:$H$5090,7,0),IF($A1546="Financiamiento Internacional",VLOOKUP($C1546,FinInt!$B$2:$Q$1308,16,0),VLOOKUP($C1546,NoAmpOC!$B$2:$T$988,19,0)))</f>
        <v>5402419.5099999998</v>
      </c>
      <c r="H1546" s="5">
        <f t="shared" si="72"/>
        <v>5402419.5099999998</v>
      </c>
      <c r="I1546" s="26" t="str">
        <f>IF($A1546="Ordenes de Compra",VLOOKUP($C1546,Autogestión!$B$2:$J$5090,9,0),IF($A1546="Financiamiento Internacional",VLOOKUP($C1546,FinInt!$B$2:$G$1555,6,0),"Legitimo Abono"))</f>
        <v>80-1198-CON20</v>
      </c>
      <c r="J1546" s="1" t="str">
        <f>IF($A1546="Ordenes de Compra",VLOOKUP($C1546,Autogestión!$B$2:$R$5090,17,0),IF($A1546="Financiamiento Internacional",VLOOKUP($C1546,FinInt!$B$2:$O$1508,14,0),VLOOKUP($C1546,NoAmpOC!$B$2:$R$988,17,0)))</f>
        <v>CORREO OFICIAL DE LA REPÚBLICA ARGENTINA S.A..</v>
      </c>
      <c r="K1546" s="7" t="str">
        <f>DetalleExp!AP1546</f>
        <v>DNMYTS#MS-REMEDIAR-ADMIN</v>
      </c>
      <c r="L1546" s="7" t="str">
        <f>DetalleExp!AQ1546</f>
        <v>REMEDIAR-ADMIN - Programa remediar - administración</v>
      </c>
      <c r="M1546" s="7" t="str">
        <f>DetalleExp!AR1546</f>
        <v>DNMYTS#MS - Dirección nacional de medicamentos y tecnología sanitaria</v>
      </c>
      <c r="N1546" s="7">
        <f>DetalleExp!AS1546</f>
        <v>44349</v>
      </c>
      <c r="O1546" s="27">
        <f ca="1">ROUNDUP(TODAY()-N1546,0)</f>
        <v>6</v>
      </c>
      <c r="P1546" s="27">
        <f ca="1">ROUNDUP(TODAY()-B1546,0)</f>
        <v>7</v>
      </c>
      <c r="Q1546" s="1" t="str">
        <f>IFERROR(IF(A1546="Ordenes de Compra",VLOOKUP($E1546,'Ordenes de Compra'!$A$2:$E$1712,5,0),"Sin OC"),"Sin dato")</f>
        <v>29.0.0.5.0</v>
      </c>
      <c r="R1546" s="28">
        <f>IFERROR(IF(A1546="Ordenes de Compra",VLOOKUP($I1546,'Ordenes de Compra'!$B$2:$E$1712,3,0),"Sin OC"),"Sin dato")</f>
        <v>689171613</v>
      </c>
      <c r="S1546" s="1" t="str">
        <f>VLOOKUP($U1546,'Tablas intermedias'!$C$1:$H$222,5,0)</f>
        <v>Programa</v>
      </c>
      <c r="T1546" s="29" t="str">
        <f t="shared" si="73"/>
        <v>OK</v>
      </c>
      <c r="U1546" s="30" t="str">
        <f t="shared" si="74"/>
        <v>DNMYTS#MS-REMEDIAR-ADMINREMEDIAR-ADMIN - Programa remediar - administraciónDNMYTS#MS - Dirección nacional de medicamentos y tecnología sanitaria</v>
      </c>
      <c r="V1546" s="1" t="str">
        <f>VLOOKUP(U1546,'Tablas intermedias'!$C$1:$H$222,6,0)</f>
        <v>Si</v>
      </c>
      <c r="W1546" s="1" t="str">
        <f ca="1">IF(O1546&lt;30,"menos de 30 días","más de 30 días")</f>
        <v>menos de 30 días</v>
      </c>
    </row>
    <row r="1547" spans="1:23" ht="14.25" hidden="1" thickTop="1" thickBot="1" x14ac:dyDescent="0.25">
      <c r="A1547" s="17" t="str">
        <f>IF(DetalleExp!H1547='Tablas intermedias'!$A$2,"Ordenes de Compra",IF(DetalleExp!H1547='Tablas intermedias'!$A$3,"Financiamiento Internacional","Legítimo Abono"))</f>
        <v>Ordenes de Compra</v>
      </c>
      <c r="B1547" s="7">
        <f>DetalleExp!E1547</f>
        <v>44348</v>
      </c>
      <c r="C1547" s="1" t="str">
        <f>DetalleExp!A1547</f>
        <v>EX-2021-49075929-APN-DCYT#MS</v>
      </c>
      <c r="D1547" s="1" t="str">
        <f>IF(A1547="Ordenes de Compra",VLOOKUP(C1547,Autogestión!$B$2:$D$5090,3,0),IF(A1547="Legítimo Abono",VLOOKUP(C1547,NoAmpOC!$B$2:$H$988,7,0),"Factura"))</f>
        <v>Factura</v>
      </c>
      <c r="E1547" s="26" t="str">
        <f>IF(A1547="Ordenes de Compra",VLOOKUP($C1547,Autogestión!$B$2:$G$5090,6,0),IF(A1547="Financiamiento Internacional",VLOOKUP($C1547,FinInt!$B$2:$G$508,6,0),"Legítimo Abono"))</f>
        <v>80-0028-CDI17</v>
      </c>
      <c r="F1547" s="26" t="str">
        <f>IF($A1547="Ordenes de Compra","ARS",IF($A1547="Financiamiento Internacional",VLOOKUP($C1547,FinInt!$B$2:$Q$508,15,0),VLOOKUP($C1547,NoAmpOC!$B$2:$T$988,18,0)))</f>
        <v>ARS</v>
      </c>
      <c r="G1547" s="5">
        <f>IF($A1547="Ordenes de Compra",VLOOKUP($C1547,Autogestión!$B$2:$H$5090,7,0),IF($A1547="Financiamiento Internacional",VLOOKUP($C1547,FinInt!$B$2:$Q$1308,16,0),VLOOKUP($C1547,NoAmpOC!$B$2:$T$988,19,0)))</f>
        <v>688644.86</v>
      </c>
      <c r="H1547" s="5">
        <f t="shared" si="72"/>
        <v>688644.86</v>
      </c>
      <c r="I1547" s="26" t="str">
        <f>IF($A1547="Ordenes de Compra",VLOOKUP($C1547,Autogestión!$B$2:$J$5090,9,0),IF($A1547="Financiamiento Internacional",VLOOKUP($C1547,FinInt!$B$2:$G$1555,6,0),"Legitimo Abono"))</f>
        <v>80-1198-CON20</v>
      </c>
      <c r="J1547" s="1" t="str">
        <f>IF($A1547="Ordenes de Compra",VLOOKUP($C1547,Autogestión!$B$2:$R$5090,17,0),IF($A1547="Financiamiento Internacional",VLOOKUP($C1547,FinInt!$B$2:$O$1508,14,0),VLOOKUP($C1547,NoAmpOC!$B$2:$R$988,17,0)))</f>
        <v>CORREO OFICIAL DE LA REPÚBLICA ARGENTINA S.A..</v>
      </c>
      <c r="K1547" s="7" t="str">
        <f>DetalleExp!AP1547</f>
        <v>DNMYTS#MS-REMEDIAR-ADMIN</v>
      </c>
      <c r="L1547" s="7" t="str">
        <f>DetalleExp!AQ1547</f>
        <v>REMEDIAR-ADMIN - Programa remediar - administración</v>
      </c>
      <c r="M1547" s="7" t="str">
        <f>DetalleExp!AR1547</f>
        <v>DNMYTS#MS - Dirección nacional de medicamentos y tecnología sanitaria</v>
      </c>
      <c r="N1547" s="7">
        <f>DetalleExp!AS1547</f>
        <v>44349</v>
      </c>
      <c r="O1547" s="27">
        <f ca="1">ROUNDUP(TODAY()-N1547,0)</f>
        <v>6</v>
      </c>
      <c r="P1547" s="27">
        <f ca="1">ROUNDUP(TODAY()-B1547,0)</f>
        <v>7</v>
      </c>
      <c r="Q1547" s="1" t="str">
        <f>IFERROR(IF(A1547="Ordenes de Compra",VLOOKUP($E1547,'Ordenes de Compra'!$A$2:$E$1712,5,0),"Sin OC"),"Sin dato")</f>
        <v>29.0.0.5.0</v>
      </c>
      <c r="R1547" s="28">
        <f>IFERROR(IF(A1547="Ordenes de Compra",VLOOKUP($I1547,'Ordenes de Compra'!$B$2:$E$1712,3,0),"Sin OC"),"Sin dato")</f>
        <v>689171613</v>
      </c>
      <c r="S1547" s="1" t="str">
        <f>VLOOKUP($U1547,'Tablas intermedias'!$C$1:$H$222,5,0)</f>
        <v>Programa</v>
      </c>
      <c r="T1547" s="29" t="str">
        <f t="shared" si="73"/>
        <v>OK</v>
      </c>
      <c r="U1547" s="30" t="str">
        <f t="shared" si="74"/>
        <v>DNMYTS#MS-REMEDIAR-ADMINREMEDIAR-ADMIN - Programa remediar - administraciónDNMYTS#MS - Dirección nacional de medicamentos y tecnología sanitaria</v>
      </c>
      <c r="V1547" s="1" t="str">
        <f>VLOOKUP(U1547,'Tablas intermedias'!$C$1:$H$222,6,0)</f>
        <v>Si</v>
      </c>
      <c r="W1547" s="1" t="str">
        <f ca="1">IF(O1547&lt;30,"menos de 30 días","más de 30 días")</f>
        <v>menos de 30 días</v>
      </c>
    </row>
    <row r="1548" spans="1:23" ht="14.25" hidden="1" thickTop="1" thickBot="1" x14ac:dyDescent="0.25">
      <c r="A1548" s="17" t="str">
        <f>IF(DetalleExp!H1548='Tablas intermedias'!$A$2,"Ordenes de Compra",IF(DetalleExp!H1548='Tablas intermedias'!$A$3,"Financiamiento Internacional","Legítimo Abono"))</f>
        <v>Legítimo Abono</v>
      </c>
      <c r="B1548" s="7">
        <f>DetalleExp!E1548</f>
        <v>44348</v>
      </c>
      <c r="C1548" s="1" t="str">
        <f>DetalleExp!A1548</f>
        <v>EX-2021-49077802-APN-DD#MS</v>
      </c>
      <c r="D1548" s="1" t="str">
        <f>IF(A1548="Ordenes de Compra",VLOOKUP(C1548,Autogestión!$B$2:$D$5090,3,0),IF(A1548="Legítimo Abono",VLOOKUP(C1548,NoAmpOC!$B$2:$H$988,7,0),"Factura"))</f>
        <v>Factura B</v>
      </c>
      <c r="E1548" s="26" t="str">
        <f>IF(A1548="Ordenes de Compra",VLOOKUP($C1548,Autogestión!$B$2:$G$5090,6,0),IF(A1548="Financiamiento Internacional",VLOOKUP($C1548,FinInt!$B$2:$G$508,6,0),"Legítimo Abono"))</f>
        <v>Legítimo Abono</v>
      </c>
      <c r="F1548" s="26" t="str">
        <f>IF($A1548="Ordenes de Compra","ARS",IF($A1548="Financiamiento Internacional",VLOOKUP($C1548,FinInt!$B$2:$Q$508,15,0),VLOOKUP($C1548,NoAmpOC!$B$2:$T$988,18,0)))</f>
        <v>ARS</v>
      </c>
      <c r="G1548" s="5">
        <f>IF($A1548="Ordenes de Compra",VLOOKUP($C1548,Autogestión!$B$2:$H$5090,7,0),IF($A1548="Financiamiento Internacional",VLOOKUP($C1548,FinInt!$B$2:$Q$1308,16,0),VLOOKUP($C1548,NoAmpOC!$B$2:$T$988,19,0)))</f>
        <v>5547034.9400000004</v>
      </c>
      <c r="H1548" s="5">
        <f t="shared" si="72"/>
        <v>5547034.9400000004</v>
      </c>
      <c r="I1548" s="26" t="str">
        <f>IF($A1548="Ordenes de Compra",VLOOKUP($C1548,Autogestión!$B$2:$J$5090,9,0),IF($A1548="Financiamiento Internacional",VLOOKUP($C1548,FinInt!$B$2:$G$1555,6,0),"Legitimo Abono"))</f>
        <v>Legitimo Abono</v>
      </c>
      <c r="J1548" s="1" t="str">
        <f>IF($A1548="Ordenes de Compra",VLOOKUP($C1548,Autogestión!$B$2:$R$5090,17,0),IF($A1548="Financiamiento Internacional",VLOOKUP($C1548,FinInt!$B$2:$O$1508,14,0),VLOOKUP($C1548,NoAmpOC!$B$2:$R$988,17,0)))</f>
        <v>CORREO OFICIAL DE LA REPÚBLICA ARGENTINA S.A..</v>
      </c>
      <c r="K1548" s="7" t="str">
        <f>DetalleExp!AP1548</f>
        <v>DNMYTS#MS-REMEDIAR-ADMIN</v>
      </c>
      <c r="L1548" s="7" t="str">
        <f>DetalleExp!AQ1548</f>
        <v>REMEDIAR-ADMIN - Programa remediar - administración</v>
      </c>
      <c r="M1548" s="7" t="str">
        <f>DetalleExp!AR1548</f>
        <v>DNMYTS#MS - Dirección nacional de medicamentos y tecnología sanitaria</v>
      </c>
      <c r="N1548" s="7">
        <f>DetalleExp!AS1548</f>
        <v>44349</v>
      </c>
      <c r="O1548" s="27">
        <f ca="1">ROUNDUP(TODAY()-N1548,0)</f>
        <v>6</v>
      </c>
      <c r="P1548" s="27">
        <f ca="1">ROUNDUP(TODAY()-B1548,0)</f>
        <v>7</v>
      </c>
      <c r="Q1548" s="1" t="str">
        <f>IFERROR(IF(A1548="Ordenes de Compra",VLOOKUP($E1548,'Ordenes de Compra'!$A$2:$E$1712,5,0),"Sin OC"),"Sin dato")</f>
        <v>Sin OC</v>
      </c>
      <c r="R1548" s="28" t="str">
        <f>IFERROR(IF(A1548="Ordenes de Compra",VLOOKUP($I1548,'Ordenes de Compra'!$B$2:$E$1712,3,0),"Sin OC"),"Sin dato")</f>
        <v>Sin OC</v>
      </c>
      <c r="S1548" s="1" t="str">
        <f>VLOOKUP($U1548,'Tablas intermedias'!$C$1:$H$222,5,0)</f>
        <v>Programa</v>
      </c>
      <c r="T1548" s="29" t="str">
        <f t="shared" si="73"/>
        <v>OK</v>
      </c>
      <c r="U1548" s="30" t="str">
        <f t="shared" si="74"/>
        <v>DNMYTS#MS-REMEDIAR-ADMINREMEDIAR-ADMIN - Programa remediar - administraciónDNMYTS#MS - Dirección nacional de medicamentos y tecnología sanitaria</v>
      </c>
      <c r="V1548" s="1" t="str">
        <f>VLOOKUP(U1548,'Tablas intermedias'!$C$1:$H$222,6,0)</f>
        <v>Si</v>
      </c>
      <c r="W1548" s="1" t="str">
        <f ca="1">IF(O1548&lt;30,"menos de 30 días","más de 30 días")</f>
        <v>menos de 30 días</v>
      </c>
    </row>
    <row r="1549" spans="1:23" ht="14.25" hidden="1" thickTop="1" thickBot="1" x14ac:dyDescent="0.25">
      <c r="A1549" s="17" t="str">
        <f>IF(DetalleExp!H1549='Tablas intermedias'!$A$2,"Ordenes de Compra",IF(DetalleExp!H1549='Tablas intermedias'!$A$3,"Financiamiento Internacional","Legítimo Abono"))</f>
        <v>Legítimo Abono</v>
      </c>
      <c r="B1549" s="7">
        <f>DetalleExp!E1549</f>
        <v>44348</v>
      </c>
      <c r="C1549" s="1" t="str">
        <f>DetalleExp!A1549</f>
        <v>EX-2021-49079287-APN-DD#MS</v>
      </c>
      <c r="D1549" s="1" t="str">
        <f>IF(A1549="Ordenes de Compra",VLOOKUP(C1549,Autogestión!$B$2:$D$5090,3,0),IF(A1549="Legítimo Abono",VLOOKUP(C1549,NoAmpOC!$B$2:$H$988,7,0),"Factura"))</f>
        <v>Factura B</v>
      </c>
      <c r="E1549" s="26" t="str">
        <f>IF(A1549="Ordenes de Compra",VLOOKUP($C1549,Autogestión!$B$2:$G$5090,6,0),IF(A1549="Financiamiento Internacional",VLOOKUP($C1549,FinInt!$B$2:$G$508,6,0),"Legítimo Abono"))</f>
        <v>Legítimo Abono</v>
      </c>
      <c r="F1549" s="26" t="str">
        <f>IF($A1549="Ordenes de Compra","ARS",IF($A1549="Financiamiento Internacional",VLOOKUP($C1549,FinInt!$B$2:$Q$508,15,0),VLOOKUP($C1549,NoAmpOC!$B$2:$T$988,18,0)))</f>
        <v>ARS</v>
      </c>
      <c r="G1549" s="5">
        <f>IF($A1549="Ordenes de Compra",VLOOKUP($C1549,Autogestión!$B$2:$H$5090,7,0),IF($A1549="Financiamiento Internacional",VLOOKUP($C1549,FinInt!$B$2:$Q$1308,16,0),VLOOKUP($C1549,NoAmpOC!$B$2:$T$988,19,0)))</f>
        <v>6125495.8799999999</v>
      </c>
      <c r="H1549" s="5">
        <f t="shared" si="72"/>
        <v>6125495.8799999999</v>
      </c>
      <c r="I1549" s="26" t="str">
        <f>IF($A1549="Ordenes de Compra",VLOOKUP($C1549,Autogestión!$B$2:$J$5090,9,0),IF($A1549="Financiamiento Internacional",VLOOKUP($C1549,FinInt!$B$2:$G$1555,6,0),"Legitimo Abono"))</f>
        <v>Legitimo Abono</v>
      </c>
      <c r="J1549" s="1" t="str">
        <f>IF($A1549="Ordenes de Compra",VLOOKUP($C1549,Autogestión!$B$2:$R$5090,17,0),IF($A1549="Financiamiento Internacional",VLOOKUP($C1549,FinInt!$B$2:$O$1508,14,0),VLOOKUP($C1549,NoAmpOC!$B$2:$R$988,17,0)))</f>
        <v>CORREO OFICIAL DE LA REPÚBLICA ARGENTINA S.A..</v>
      </c>
      <c r="K1549" s="7" t="str">
        <f>DetalleExp!AP1549</f>
        <v>DNMYTS#MS-REMEDIAR-ADMIN</v>
      </c>
      <c r="L1549" s="7" t="str">
        <f>DetalleExp!AQ1549</f>
        <v>REMEDIAR-ADMIN - Programa remediar - administración</v>
      </c>
      <c r="M1549" s="7" t="str">
        <f>DetalleExp!AR1549</f>
        <v>DNMYTS#MS - Dirección nacional de medicamentos y tecnología sanitaria</v>
      </c>
      <c r="N1549" s="7">
        <f>DetalleExp!AS1549</f>
        <v>44349</v>
      </c>
      <c r="O1549" s="27">
        <f ca="1">ROUNDUP(TODAY()-N1549,0)</f>
        <v>6</v>
      </c>
      <c r="P1549" s="27">
        <f ca="1">ROUNDUP(TODAY()-B1549,0)</f>
        <v>7</v>
      </c>
      <c r="Q1549" s="1" t="str">
        <f>IFERROR(IF(A1549="Ordenes de Compra",VLOOKUP($E1549,'Ordenes de Compra'!$A$2:$E$1712,5,0),"Sin OC"),"Sin dato")</f>
        <v>Sin OC</v>
      </c>
      <c r="R1549" s="28" t="str">
        <f>IFERROR(IF(A1549="Ordenes de Compra",VLOOKUP($I1549,'Ordenes de Compra'!$B$2:$E$1712,3,0),"Sin OC"),"Sin dato")</f>
        <v>Sin OC</v>
      </c>
      <c r="S1549" s="1" t="str">
        <f>VLOOKUP($U1549,'Tablas intermedias'!$C$1:$H$222,5,0)</f>
        <v>Programa</v>
      </c>
      <c r="T1549" s="29" t="str">
        <f t="shared" si="73"/>
        <v>OK</v>
      </c>
      <c r="U1549" s="30" t="str">
        <f t="shared" si="74"/>
        <v>DNMYTS#MS-REMEDIAR-ADMINREMEDIAR-ADMIN - Programa remediar - administraciónDNMYTS#MS - Dirección nacional de medicamentos y tecnología sanitaria</v>
      </c>
      <c r="V1549" s="1" t="str">
        <f>VLOOKUP(U1549,'Tablas intermedias'!$C$1:$H$222,6,0)</f>
        <v>Si</v>
      </c>
      <c r="W1549" s="1" t="str">
        <f ca="1">IF(O1549&lt;30,"menos de 30 días","más de 30 días")</f>
        <v>menos de 30 días</v>
      </c>
    </row>
    <row r="1550" spans="1:23" ht="14.25" hidden="1" thickTop="1" thickBot="1" x14ac:dyDescent="0.25">
      <c r="A1550" s="17" t="str">
        <f>IF(DetalleExp!H1550='Tablas intermedias'!$A$2,"Ordenes de Compra",IF(DetalleExp!H1550='Tablas intermedias'!$A$3,"Financiamiento Internacional","Legítimo Abono"))</f>
        <v>Financiamiento Internacional</v>
      </c>
      <c r="B1550" s="7">
        <f>DetalleExp!E1550</f>
        <v>44348</v>
      </c>
      <c r="C1550" s="1" t="str">
        <f>DetalleExp!A1550</f>
        <v>EX-2021-49098981-APN-DAFYP#MS</v>
      </c>
      <c r="D1550" s="1" t="str">
        <f>IF(A1550="Ordenes de Compra",VLOOKUP(C1550,Autogestión!$B$2:$D$5090,3,0),IF(A1550="Legítimo Abono",VLOOKUP(C1550,NoAmpOC!$B$2:$H$988,7,0),"Factura"))</f>
        <v>Factura</v>
      </c>
      <c r="E1550" s="26" t="str">
        <f>IF(A1550="Ordenes de Compra",VLOOKUP($C1550,Autogestión!$B$2:$G$5090,6,0),IF(A1550="Financiamiento Internacional",VLOOKUP($C1550,FinInt!$B$2:$G$508,6,0),"Legítimo Abono"))</f>
        <v>Proyecto Protección de la Población Vulnerable contra las Enfermedades Crónicas no Transmisibles (PROTEGER) - 8508-AR - BIRF</v>
      </c>
      <c r="F1550" s="26" t="str">
        <f>IF($A1550="Ordenes de Compra","ARS",IF($A1550="Financiamiento Internacional",VLOOKUP($C1550,FinInt!$B$2:$Q$508,15,0),VLOOKUP($C1550,NoAmpOC!$B$2:$T$988,18,0)))</f>
        <v>ARS</v>
      </c>
      <c r="G1550" s="5">
        <f>IF($A1550="Ordenes de Compra",VLOOKUP($C1550,Autogestión!$B$2:$H$5090,7,0),IF($A1550="Financiamiento Internacional",VLOOKUP($C1550,FinInt!$B$2:$Q$1308,16,0),VLOOKUP($C1550,NoAmpOC!$B$2:$T$988,19,0)))</f>
        <v>21000</v>
      </c>
      <c r="H1550" s="5">
        <f t="shared" si="72"/>
        <v>21000</v>
      </c>
      <c r="I1550" s="26" t="str">
        <f>IF($A1550="Ordenes de Compra",VLOOKUP($C1550,Autogestión!$B$2:$J$5090,9,0),IF($A1550="Financiamiento Internacional",VLOOKUP($C1550,FinInt!$B$2:$G$1555,6,0),"Legitimo Abono"))</f>
        <v>Proyecto Protección de la Población Vulnerable contra las Enfermedades Crónicas no Transmisibles (PROTEGER) - 8508-AR - BIRF</v>
      </c>
      <c r="J1550" s="1" t="str">
        <f>IF($A1550="Ordenes de Compra",VLOOKUP($C1550,Autogestión!$B$2:$R$5090,17,0),IF($A1550="Financiamiento Internacional",VLOOKUP($C1550,FinInt!$B$2:$O$1508,14,0),VLOOKUP($C1550,NoAmpOC!$B$2:$R$988,17,0)))</f>
        <v>AMERICAN VART SRL</v>
      </c>
      <c r="K1550" s="7" t="str">
        <f>DetalleExp!AP1550</f>
        <v>AEURO</v>
      </c>
      <c r="L1550" s="7" t="str">
        <f>DetalleExp!AQ1550</f>
        <v>ADQUISICIONES - Área administración y finanzas - adquisiciones</v>
      </c>
      <c r="M1550" s="7" t="str">
        <f>DetalleExp!AR1550</f>
        <v>DNFSP#MS - Dirección nacional de fortalecimiento de los sistemas provinciales</v>
      </c>
      <c r="N1550" s="7">
        <f>DetalleExp!AS1550</f>
        <v>44350</v>
      </c>
      <c r="O1550" s="27">
        <f ca="1">ROUNDUP(TODAY()-N1550,0)</f>
        <v>5</v>
      </c>
      <c r="P1550" s="27">
        <f ca="1">ROUNDUP(TODAY()-B1550,0)</f>
        <v>7</v>
      </c>
      <c r="Q1550" s="1" t="str">
        <f>IFERROR(IF(A1550="Ordenes de Compra",VLOOKUP($E1550,'Ordenes de Compra'!$A$2:$E$1712,5,0),"Sin OC"),"Sin dato")</f>
        <v>Sin OC</v>
      </c>
      <c r="R1550" s="28" t="str">
        <f>IFERROR(IF(A1550="Ordenes de Compra",VLOOKUP($I1550,'Ordenes de Compra'!$B$2:$E$1712,3,0),"Sin OC"),"Sin dato")</f>
        <v>Sin OC</v>
      </c>
      <c r="S1550" s="1" t="str">
        <f>VLOOKUP($U1550,'Tablas intermedias'!$C$1:$H$222,5,0)</f>
        <v>Programa</v>
      </c>
      <c r="T1550" s="29" t="str">
        <f t="shared" si="73"/>
        <v>OK</v>
      </c>
      <c r="U1550" s="30" t="str">
        <f t="shared" si="74"/>
        <v>AEUROADQUISICIONES - Área administración y finanzas - adquisicionesDNFSP#MS - Dirección nacional de fortalecimiento de los sistemas provinciales</v>
      </c>
      <c r="V1550" s="1" t="str">
        <f>VLOOKUP(U1550,'Tablas intermedias'!$C$1:$H$222,6,0)</f>
        <v>Si</v>
      </c>
      <c r="W1550" s="1" t="str">
        <f ca="1">IF(O1550&lt;30,"menos de 30 días","más de 30 días")</f>
        <v>menos de 30 días</v>
      </c>
    </row>
    <row r="1551" spans="1:23" ht="14.25" hidden="1" thickTop="1" thickBot="1" x14ac:dyDescent="0.25">
      <c r="A1551" s="17" t="str">
        <f>IF(DetalleExp!H1551='Tablas intermedias'!$A$2,"Ordenes de Compra",IF(DetalleExp!H1551='Tablas intermedias'!$A$3,"Financiamiento Internacional","Legítimo Abono"))</f>
        <v>Financiamiento Internacional</v>
      </c>
      <c r="B1551" s="7">
        <f>DetalleExp!E1551</f>
        <v>44348</v>
      </c>
      <c r="C1551" s="1" t="str">
        <f>DetalleExp!A1551</f>
        <v>EX-2021-49099420-APN-DAFYP#MS</v>
      </c>
      <c r="D1551" s="1" t="str">
        <f>IF(A1551="Ordenes de Compra",VLOOKUP(C1551,Autogestión!$B$2:$D$5090,3,0),IF(A1551="Legítimo Abono",VLOOKUP(C1551,NoAmpOC!$B$2:$H$988,7,0),"Factura"))</f>
        <v>Factura</v>
      </c>
      <c r="E1551" s="26" t="str">
        <f>IF(A1551="Ordenes de Compra",VLOOKUP($C1551,Autogestión!$B$2:$G$5090,6,0),IF(A1551="Financiamiento Internacional",VLOOKUP($C1551,FinInt!$B$2:$G$508,6,0),"Legítimo Abono"))</f>
        <v>Programa Multifase de Atención Primaria a la Salud para el Manejo de Enfermedades Crónicas No Transmisibles. Segunda Operación - 3772/0C-AR - BID</v>
      </c>
      <c r="F1551" s="26" t="str">
        <f>IF($A1551="Ordenes de Compra","ARS",IF($A1551="Financiamiento Internacional",VLOOKUP($C1551,FinInt!$B$2:$Q$508,15,0),VLOOKUP($C1551,NoAmpOC!$B$2:$T$988,18,0)))</f>
        <v>ARS</v>
      </c>
      <c r="G1551" s="5">
        <f>IF($A1551="Ordenes de Compra",VLOOKUP($C1551,Autogestión!$B$2:$H$5090,7,0),IF($A1551="Financiamiento Internacional",VLOOKUP($C1551,FinInt!$B$2:$Q$1308,16,0),VLOOKUP($C1551,NoAmpOC!$B$2:$T$988,19,0)))</f>
        <v>21000</v>
      </c>
      <c r="H1551" s="5">
        <f t="shared" si="72"/>
        <v>21000</v>
      </c>
      <c r="I1551" s="26" t="str">
        <f>IF($A1551="Ordenes de Compra",VLOOKUP($C1551,Autogestión!$B$2:$J$5090,9,0),IF($A1551="Financiamiento Internacional",VLOOKUP($C1551,FinInt!$B$2:$G$1555,6,0),"Legitimo Abono"))</f>
        <v>Programa Multifase de Atención Primaria a la Salud para el Manejo de Enfermedades Crónicas No Transmisibles. Segunda Operación - 3772/0C-AR - BID</v>
      </c>
      <c r="J1551" s="1" t="str">
        <f>IF($A1551="Ordenes de Compra",VLOOKUP($C1551,Autogestión!$B$2:$R$5090,17,0),IF($A1551="Financiamiento Internacional",VLOOKUP($C1551,FinInt!$B$2:$O$1508,14,0),VLOOKUP($C1551,NoAmpOC!$B$2:$R$988,17,0)))</f>
        <v>AMERICAN VART SRL</v>
      </c>
      <c r="K1551" s="7" t="str">
        <f>DetalleExp!AP1551</f>
        <v>AEURO</v>
      </c>
      <c r="L1551" s="7" t="str">
        <f>DetalleExp!AQ1551</f>
        <v>ADQUISICIONES - Área administración y finanzas - adquisiciones</v>
      </c>
      <c r="M1551" s="7" t="str">
        <f>DetalleExp!AR1551</f>
        <v>DNFSP#MS - Dirección nacional de fortalecimiento de los sistemas provinciales</v>
      </c>
      <c r="N1551" s="7">
        <f>DetalleExp!AS1551</f>
        <v>44350</v>
      </c>
      <c r="O1551" s="27">
        <f ca="1">ROUNDUP(TODAY()-N1551,0)</f>
        <v>5</v>
      </c>
      <c r="P1551" s="27">
        <f ca="1">ROUNDUP(TODAY()-B1551,0)</f>
        <v>7</v>
      </c>
      <c r="Q1551" s="1" t="str">
        <f>IFERROR(IF(A1551="Ordenes de Compra",VLOOKUP($E1551,'Ordenes de Compra'!$A$2:$E$1712,5,0),"Sin OC"),"Sin dato")</f>
        <v>Sin OC</v>
      </c>
      <c r="R1551" s="28" t="str">
        <f>IFERROR(IF(A1551="Ordenes de Compra",VLOOKUP($I1551,'Ordenes de Compra'!$B$2:$E$1712,3,0),"Sin OC"),"Sin dato")</f>
        <v>Sin OC</v>
      </c>
      <c r="S1551" s="1" t="str">
        <f>VLOOKUP($U1551,'Tablas intermedias'!$C$1:$H$222,5,0)</f>
        <v>Programa</v>
      </c>
      <c r="T1551" s="29" t="str">
        <f t="shared" si="73"/>
        <v>OK</v>
      </c>
      <c r="U1551" s="30" t="str">
        <f t="shared" si="74"/>
        <v>AEUROADQUISICIONES - Área administración y finanzas - adquisicionesDNFSP#MS - Dirección nacional de fortalecimiento de los sistemas provinciales</v>
      </c>
      <c r="V1551" s="1" t="str">
        <f>VLOOKUP(U1551,'Tablas intermedias'!$C$1:$H$222,6,0)</f>
        <v>Si</v>
      </c>
      <c r="W1551" s="1" t="str">
        <f ca="1">IF(O1551&lt;30,"menos de 30 días","más de 30 días")</f>
        <v>menos de 30 días</v>
      </c>
    </row>
    <row r="1552" spans="1:23" ht="14.25" hidden="1" thickTop="1" thickBot="1" x14ac:dyDescent="0.25">
      <c r="A1552" s="17" t="str">
        <f>IF(DetalleExp!H1552='Tablas intermedias'!$A$2,"Ordenes de Compra",IF(DetalleExp!H1552='Tablas intermedias'!$A$3,"Financiamiento Internacional","Legítimo Abono"))</f>
        <v>Financiamiento Internacional</v>
      </c>
      <c r="B1552" s="7">
        <f>DetalleExp!E1552</f>
        <v>44348</v>
      </c>
      <c r="C1552" s="1" t="str">
        <f>DetalleExp!A1552</f>
        <v>EX-2021-49099716-APN-DAFYP#MS</v>
      </c>
      <c r="D1552" s="1" t="str">
        <f>IF(A1552="Ordenes de Compra",VLOOKUP(C1552,Autogestión!$B$2:$D$5090,3,0),IF(A1552="Legítimo Abono",VLOOKUP(C1552,NoAmpOC!$B$2:$H$988,7,0),"Factura"))</f>
        <v>Factura</v>
      </c>
      <c r="E1552" s="26" t="str">
        <f>IF(A1552="Ordenes de Compra",VLOOKUP($C1552,Autogestión!$B$2:$G$5090,6,0),IF(A1552="Financiamiento Internacional",VLOOKUP($C1552,FinInt!$B$2:$G$508,6,0),"Legítimo Abono"))</f>
        <v>Proyecto Apoyo a la Cobertura Universal de Salud Efectiva en Argentina (SUMAR) - 8853-AR - BIRF</v>
      </c>
      <c r="F1552" s="26" t="str">
        <f>IF($A1552="Ordenes de Compra","ARS",IF($A1552="Financiamiento Internacional",VLOOKUP($C1552,FinInt!$B$2:$Q$508,15,0),VLOOKUP($C1552,NoAmpOC!$B$2:$T$988,18,0)))</f>
        <v>ARS</v>
      </c>
      <c r="G1552" s="5">
        <f>IF($A1552="Ordenes de Compra",VLOOKUP($C1552,Autogestión!$B$2:$H$5090,7,0),IF($A1552="Financiamiento Internacional",VLOOKUP($C1552,FinInt!$B$2:$Q$1308,16,0),VLOOKUP($C1552,NoAmpOC!$B$2:$T$988,19,0)))</f>
        <v>69900</v>
      </c>
      <c r="H1552" s="5">
        <f t="shared" si="72"/>
        <v>69900</v>
      </c>
      <c r="I1552" s="26" t="str">
        <f>IF($A1552="Ordenes de Compra",VLOOKUP($C1552,Autogestión!$B$2:$J$5090,9,0),IF($A1552="Financiamiento Internacional",VLOOKUP($C1552,FinInt!$B$2:$G$1555,6,0),"Legitimo Abono"))</f>
        <v>Proyecto Apoyo a la Cobertura Universal de Salud Efectiva en Argentina (SUMAR) - 8853-AR - BIRF</v>
      </c>
      <c r="J1552" s="1" t="str">
        <f>IF($A1552="Ordenes de Compra",VLOOKUP($C1552,Autogestión!$B$2:$R$5090,17,0),IF($A1552="Financiamiento Internacional",VLOOKUP($C1552,FinInt!$B$2:$O$1508,14,0),VLOOKUP($C1552,NoAmpOC!$B$2:$R$988,17,0)))</f>
        <v>AMERICAN VART SRL</v>
      </c>
      <c r="K1552" s="7" t="str">
        <f>DetalleExp!AP1552</f>
        <v>AEURO</v>
      </c>
      <c r="L1552" s="7" t="str">
        <f>DetalleExp!AQ1552</f>
        <v>ADQUISICIONES - Área administración y finanzas - adquisiciones</v>
      </c>
      <c r="M1552" s="7" t="str">
        <f>DetalleExp!AR1552</f>
        <v>DNFSP#MS - Dirección nacional de fortalecimiento de los sistemas provinciales</v>
      </c>
      <c r="N1552" s="7">
        <f>DetalleExp!AS1552</f>
        <v>44350</v>
      </c>
      <c r="O1552" s="27">
        <f ca="1">ROUNDUP(TODAY()-N1552,0)</f>
        <v>5</v>
      </c>
      <c r="P1552" s="27">
        <f ca="1">ROUNDUP(TODAY()-B1552,0)</f>
        <v>7</v>
      </c>
      <c r="Q1552" s="1" t="str">
        <f>IFERROR(IF(A1552="Ordenes de Compra",VLOOKUP($E1552,'Ordenes de Compra'!$A$2:$E$1712,5,0),"Sin OC"),"Sin dato")</f>
        <v>Sin OC</v>
      </c>
      <c r="R1552" s="28" t="str">
        <f>IFERROR(IF(A1552="Ordenes de Compra",VLOOKUP($I1552,'Ordenes de Compra'!$B$2:$E$1712,3,0),"Sin OC"),"Sin dato")</f>
        <v>Sin OC</v>
      </c>
      <c r="S1552" s="1" t="str">
        <f>VLOOKUP($U1552,'Tablas intermedias'!$C$1:$H$222,5,0)</f>
        <v>Programa</v>
      </c>
      <c r="T1552" s="29" t="str">
        <f t="shared" si="73"/>
        <v>OK</v>
      </c>
      <c r="U1552" s="30" t="str">
        <f t="shared" si="74"/>
        <v>AEUROADQUISICIONES - Área administración y finanzas - adquisicionesDNFSP#MS - Dirección nacional de fortalecimiento de los sistemas provinciales</v>
      </c>
      <c r="V1552" s="1" t="str">
        <f>VLOOKUP(U1552,'Tablas intermedias'!$C$1:$H$222,6,0)</f>
        <v>Si</v>
      </c>
      <c r="W1552" s="1" t="str">
        <f ca="1">IF(O1552&lt;30,"menos de 30 días","más de 30 días")</f>
        <v>menos de 30 días</v>
      </c>
    </row>
    <row r="1553" spans="1:23" ht="14.25" hidden="1" thickTop="1" thickBot="1" x14ac:dyDescent="0.25">
      <c r="A1553" s="17" t="str">
        <f>IF(DetalleExp!H1553='Tablas intermedias'!$A$2,"Ordenes de Compra",IF(DetalleExp!H1553='Tablas intermedias'!$A$3,"Financiamiento Internacional","Legítimo Abono"))</f>
        <v>Financiamiento Internacional</v>
      </c>
      <c r="B1553" s="7">
        <f>DetalleExp!E1553</f>
        <v>44348</v>
      </c>
      <c r="C1553" s="1" t="str">
        <f>DetalleExp!A1553</f>
        <v>EX-2021-49100045-APN-DAFYP#MS</v>
      </c>
      <c r="D1553" s="1" t="str">
        <f>IF(A1553="Ordenes de Compra",VLOOKUP(C1553,Autogestión!$B$2:$D$5090,3,0),IF(A1553="Legítimo Abono",VLOOKUP(C1553,NoAmpOC!$B$2:$H$988,7,0),"Factura"))</f>
        <v>Factura</v>
      </c>
      <c r="E1553" s="26" t="str">
        <f>IF(A1553="Ordenes de Compra",VLOOKUP($C1553,Autogestión!$B$2:$G$5090,6,0),IF(A1553="Financiamiento Internacional",VLOOKUP($C1553,FinInt!$B$2:$G$508,6,0),"Legítimo Abono"))</f>
        <v>Programa Multifase de Atención Primaria a la Salud para el Manejo de Enfermedades Crónicas No Transmisibles. Segunda Operación - 3772/0C-AR - BID</v>
      </c>
      <c r="F1553" s="26" t="str">
        <f>IF($A1553="Ordenes de Compra","ARS",IF($A1553="Financiamiento Internacional",VLOOKUP($C1553,FinInt!$B$2:$Q$508,15,0),VLOOKUP($C1553,NoAmpOC!$B$2:$T$988,18,0)))</f>
        <v>ARS</v>
      </c>
      <c r="G1553" s="5">
        <f>IF($A1553="Ordenes de Compra",VLOOKUP($C1553,Autogestión!$B$2:$H$5090,7,0),IF($A1553="Financiamiento Internacional",VLOOKUP($C1553,FinInt!$B$2:$Q$1308,16,0),VLOOKUP($C1553,NoAmpOC!$B$2:$T$988,19,0)))</f>
        <v>21000</v>
      </c>
      <c r="H1553" s="5">
        <f t="shared" si="72"/>
        <v>21000</v>
      </c>
      <c r="I1553" s="26" t="str">
        <f>IF($A1553="Ordenes de Compra",VLOOKUP($C1553,Autogestión!$B$2:$J$5090,9,0),IF($A1553="Financiamiento Internacional",VLOOKUP($C1553,FinInt!$B$2:$G$1555,6,0),"Legitimo Abono"))</f>
        <v>Programa Multifase de Atención Primaria a la Salud para el Manejo de Enfermedades Crónicas No Transmisibles. Segunda Operación - 3772/0C-AR - BID</v>
      </c>
      <c r="J1553" s="1" t="str">
        <f>IF($A1553="Ordenes de Compra",VLOOKUP($C1553,Autogestión!$B$2:$R$5090,17,0),IF($A1553="Financiamiento Internacional",VLOOKUP($C1553,FinInt!$B$2:$O$1508,14,0),VLOOKUP($C1553,NoAmpOC!$B$2:$R$988,17,0)))</f>
        <v>AMERICAN VART SRL</v>
      </c>
      <c r="K1553" s="7" t="str">
        <f>DetalleExp!AP1553</f>
        <v>AEURO</v>
      </c>
      <c r="L1553" s="7" t="str">
        <f>DetalleExp!AQ1553</f>
        <v>ADQUISICIONES - Área administración y finanzas - adquisiciones</v>
      </c>
      <c r="M1553" s="7" t="str">
        <f>DetalleExp!AR1553</f>
        <v>DNFSP#MS - Dirección nacional de fortalecimiento de los sistemas provinciales</v>
      </c>
      <c r="N1553" s="7">
        <f>DetalleExp!AS1553</f>
        <v>44350</v>
      </c>
      <c r="O1553" s="27">
        <f ca="1">ROUNDUP(TODAY()-N1553,0)</f>
        <v>5</v>
      </c>
      <c r="P1553" s="27">
        <f ca="1">ROUNDUP(TODAY()-B1553,0)</f>
        <v>7</v>
      </c>
      <c r="Q1553" s="1" t="str">
        <f>IFERROR(IF(A1553="Ordenes de Compra",VLOOKUP($E1553,'Ordenes de Compra'!$A$2:$E$1712,5,0),"Sin OC"),"Sin dato")</f>
        <v>Sin OC</v>
      </c>
      <c r="R1553" s="28" t="str">
        <f>IFERROR(IF(A1553="Ordenes de Compra",VLOOKUP($I1553,'Ordenes de Compra'!$B$2:$E$1712,3,0),"Sin OC"),"Sin dato")</f>
        <v>Sin OC</v>
      </c>
      <c r="S1553" s="1" t="str">
        <f>VLOOKUP($U1553,'Tablas intermedias'!$C$1:$H$222,5,0)</f>
        <v>Programa</v>
      </c>
      <c r="T1553" s="29" t="str">
        <f t="shared" si="73"/>
        <v>OK</v>
      </c>
      <c r="U1553" s="30" t="str">
        <f t="shared" si="74"/>
        <v>AEUROADQUISICIONES - Área administración y finanzas - adquisicionesDNFSP#MS - Dirección nacional de fortalecimiento de los sistemas provinciales</v>
      </c>
      <c r="V1553" s="1" t="str">
        <f>VLOOKUP(U1553,'Tablas intermedias'!$C$1:$H$222,6,0)</f>
        <v>Si</v>
      </c>
      <c r="W1553" s="1" t="str">
        <f ca="1">IF(O1553&lt;30,"menos de 30 días","más de 30 días")</f>
        <v>menos de 30 días</v>
      </c>
    </row>
    <row r="1554" spans="1:23" ht="14.25" hidden="1" thickTop="1" thickBot="1" x14ac:dyDescent="0.25">
      <c r="A1554" s="17" t="str">
        <f>IF(DetalleExp!H1554='Tablas intermedias'!$A$2,"Ordenes de Compra",IF(DetalleExp!H1554='Tablas intermedias'!$A$3,"Financiamiento Internacional","Legítimo Abono"))</f>
        <v>Financiamiento Internacional</v>
      </c>
      <c r="B1554" s="7">
        <f>DetalleExp!E1554</f>
        <v>44348</v>
      </c>
      <c r="C1554" s="48" t="str">
        <f>DetalleExp!A1554</f>
        <v>EX-2021-49100321-APN-DAFYP#MS</v>
      </c>
      <c r="D1554" s="1" t="str">
        <f>IF(A1554="Ordenes de Compra",VLOOKUP(C1554,Autogestión!$B$2:$D$5090,3,0),IF(A1554="Legítimo Abono",VLOOKUP(C1554,NoAmpOC!$B$2:$H$988,7,0),"Factura"))</f>
        <v>Factura</v>
      </c>
      <c r="E1554" s="26" t="str">
        <f>IF(A1554="Ordenes de Compra",VLOOKUP($C1554,Autogestión!$B$2:$G$5090,6,0),IF(A1554="Financiamiento Internacional",VLOOKUP($C1554,FinInt!$B$2:$G$508,6,0),"Legítimo Abono"))</f>
        <v>Proyecto Protección de la Población Vulnerable contra las Enfermedades Crónicas no Transmisibles (PROTEGER) - 8508-AR - BIRF</v>
      </c>
      <c r="F1554" s="26" t="str">
        <f>IF($A1554="Ordenes de Compra","ARS",IF($A1554="Financiamiento Internacional",VLOOKUP($C1554,FinInt!$B$2:$Q$508,15,0),VLOOKUP($C1554,NoAmpOC!$B$2:$T$988,18,0)))</f>
        <v>ARS</v>
      </c>
      <c r="G1554" s="5">
        <f>IF($A1554="Ordenes de Compra",VLOOKUP($C1554,Autogestión!$B$2:$H$5090,7,0),IF($A1554="Financiamiento Internacional",VLOOKUP($C1554,FinInt!$B$2:$Q$1308,16,0),VLOOKUP($C1554,NoAmpOC!$B$2:$T$988,19,0)))</f>
        <v>21000</v>
      </c>
      <c r="H1554" s="5">
        <f t="shared" si="72"/>
        <v>21000</v>
      </c>
      <c r="I1554" s="26" t="str">
        <f>IF($A1554="Ordenes de Compra",VLOOKUP($C1554,Autogestión!$B$2:$J$5090,9,0),IF($A1554="Financiamiento Internacional",VLOOKUP($C1554,FinInt!$B$2:$G$1555,6,0),"Legitimo Abono"))</f>
        <v>Proyecto Protección de la Población Vulnerable contra las Enfermedades Crónicas no Transmisibles (PROTEGER) - 8508-AR - BIRF</v>
      </c>
      <c r="J1554" s="1" t="str">
        <f>IF($A1554="Ordenes de Compra",VLOOKUP($C1554,Autogestión!$B$2:$R$5090,17,0),IF($A1554="Financiamiento Internacional",VLOOKUP($C1554,FinInt!$B$2:$O$1508,14,0),VLOOKUP($C1554,NoAmpOC!$B$2:$R$988,17,0)))</f>
        <v>AMERICAN VART SRL</v>
      </c>
      <c r="K1554" s="7" t="str">
        <f>DetalleExp!AP1554</f>
        <v>DNFSP#MS-FINANZAS</v>
      </c>
      <c r="L1554" s="7" t="str">
        <f>DetalleExp!AQ1554</f>
        <v>FINANZAS - Área administración y finanzas - finanzas</v>
      </c>
      <c r="M1554" s="7" t="str">
        <f>DetalleExp!AR1554</f>
        <v>DNFSP#MS - Dirección nacional de fortalecimiento de los sistemas provinciales</v>
      </c>
      <c r="N1554" s="7">
        <f>DetalleExp!AS1554</f>
        <v>44350</v>
      </c>
      <c r="O1554" s="27">
        <f ca="1">ROUNDUP(TODAY()-N1554,0)</f>
        <v>5</v>
      </c>
      <c r="P1554" s="27">
        <f ca="1">ROUNDUP(TODAY()-B1554,0)</f>
        <v>7</v>
      </c>
      <c r="Q1554" s="1" t="str">
        <f>IFERROR(IF(A1554="Ordenes de Compra",VLOOKUP($E1554,'Ordenes de Compra'!$A$2:$E$1712,5,0),"Sin OC"),"Sin dato")</f>
        <v>Sin OC</v>
      </c>
      <c r="R1554" s="28" t="str">
        <f>IFERROR(IF(A1554="Ordenes de Compra",VLOOKUP($I1554,'Ordenes de Compra'!$B$2:$E$1712,3,0),"Sin OC"),"Sin dato")</f>
        <v>Sin OC</v>
      </c>
      <c r="S1554" s="1" t="str">
        <f>VLOOKUP($U1554,'Tablas intermedias'!$C$1:$H$222,5,0)</f>
        <v>Programa</v>
      </c>
      <c r="T1554" s="29" t="str">
        <f t="shared" si="73"/>
        <v>OK</v>
      </c>
      <c r="U1554" s="30" t="str">
        <f t="shared" si="74"/>
        <v>DNFSP#MS-FINANZASFINANZAS - Área administración y finanzas - finanzasDNFSP#MS - Dirección nacional de fortalecimiento de los sistemas provinciales</v>
      </c>
      <c r="V1554" s="1" t="str">
        <f>VLOOKUP(U1554,'Tablas intermedias'!$C$1:$H$222,6,0)</f>
        <v>Si</v>
      </c>
      <c r="W1554" s="1" t="str">
        <f ca="1">IF(O1554&lt;30,"menos de 30 días","más de 30 días")</f>
        <v>menos de 30 días</v>
      </c>
    </row>
    <row r="1555" spans="1:23" ht="14.25" hidden="1" thickTop="1" thickBot="1" x14ac:dyDescent="0.25">
      <c r="A1555" s="17" t="str">
        <f>IF(DetalleExp!H1555='Tablas intermedias'!$A$2,"Ordenes de Compra",IF(DetalleExp!H1555='Tablas intermedias'!$A$3,"Financiamiento Internacional","Legítimo Abono"))</f>
        <v>Financiamiento Internacional</v>
      </c>
      <c r="B1555" s="7">
        <f>DetalleExp!E1555</f>
        <v>44348</v>
      </c>
      <c r="C1555" s="1" t="str">
        <f>DetalleExp!A1555</f>
        <v>EX-2021-49100590-APN-DAFYP#MS</v>
      </c>
      <c r="D1555" s="1" t="str">
        <f>IF(A1555="Ordenes de Compra",VLOOKUP(C1555,Autogestión!$B$2:$D$5090,3,0),IF(A1555="Legítimo Abono",VLOOKUP(C1555,NoAmpOC!$B$2:$H$988,7,0),"Factura"))</f>
        <v>Factura</v>
      </c>
      <c r="E1555" s="26" t="str">
        <f>IF(A1555="Ordenes de Compra",VLOOKUP($C1555,Autogestión!$B$2:$G$5090,6,0),IF(A1555="Financiamiento Internacional",VLOOKUP($C1555,FinInt!$B$2:$G$508,6,0),"Legítimo Abono"))</f>
        <v>Proyecto Apoyo a la Cobertura Universal de Salud Efectiva en Argentina (SUMAR) - 8853-AR - BIRF</v>
      </c>
      <c r="F1555" s="26" t="str">
        <f>IF($A1555="Ordenes de Compra","ARS",IF($A1555="Financiamiento Internacional",VLOOKUP($C1555,FinInt!$B$2:$Q$508,15,0),VLOOKUP($C1555,NoAmpOC!$B$2:$T$988,18,0)))</f>
        <v>ARS</v>
      </c>
      <c r="G1555" s="5">
        <f>IF($A1555="Ordenes de Compra",VLOOKUP($C1555,Autogestión!$B$2:$H$5090,7,0),IF($A1555="Financiamiento Internacional",VLOOKUP($C1555,FinInt!$B$2:$Q$1308,16,0),VLOOKUP($C1555,NoAmpOC!$B$2:$T$988,19,0)))</f>
        <v>69900</v>
      </c>
      <c r="H1555" s="5">
        <f t="shared" si="72"/>
        <v>69900</v>
      </c>
      <c r="I1555" s="26" t="str">
        <f>IF($A1555="Ordenes de Compra",VLOOKUP($C1555,Autogestión!$B$2:$J$5090,9,0),IF($A1555="Financiamiento Internacional",VLOOKUP($C1555,FinInt!$B$2:$G$1555,6,0),"Legitimo Abono"))</f>
        <v>Proyecto Apoyo a la Cobertura Universal de Salud Efectiva en Argentina (SUMAR) - 8853-AR - BIRF</v>
      </c>
      <c r="J1555" s="1" t="str">
        <f>IF($A1555="Ordenes de Compra",VLOOKUP($C1555,Autogestión!$B$2:$R$5090,17,0),IF($A1555="Financiamiento Internacional",VLOOKUP($C1555,FinInt!$B$2:$O$1508,14,0),VLOOKUP($C1555,NoAmpOC!$B$2:$R$988,17,0)))</f>
        <v>AMERICAN VART SRL</v>
      </c>
      <c r="K1555" s="7" t="str">
        <f>DetalleExp!AP1555</f>
        <v>AEURO</v>
      </c>
      <c r="L1555" s="7" t="str">
        <f>DetalleExp!AQ1555</f>
        <v>ADQUISICIONES - Área administración y finanzas - adquisiciones</v>
      </c>
      <c r="M1555" s="7" t="str">
        <f>DetalleExp!AR1555</f>
        <v>DNFSP#MS - Dirección nacional de fortalecimiento de los sistemas provinciales</v>
      </c>
      <c r="N1555" s="7">
        <f>DetalleExp!AS1555</f>
        <v>44350</v>
      </c>
      <c r="O1555" s="27">
        <f ca="1">ROUNDUP(TODAY()-N1555,0)</f>
        <v>5</v>
      </c>
      <c r="P1555" s="27">
        <f ca="1">ROUNDUP(TODAY()-B1555,0)</f>
        <v>7</v>
      </c>
      <c r="Q1555" s="1" t="str">
        <f>IFERROR(IF(A1555="Ordenes de Compra",VLOOKUP($E1555,'Ordenes de Compra'!$A$2:$E$1712,5,0),"Sin OC"),"Sin dato")</f>
        <v>Sin OC</v>
      </c>
      <c r="R1555" s="28" t="str">
        <f>IFERROR(IF(A1555="Ordenes de Compra",VLOOKUP($I1555,'Ordenes de Compra'!$B$2:$E$1712,3,0),"Sin OC"),"Sin dato")</f>
        <v>Sin OC</v>
      </c>
      <c r="S1555" s="1" t="str">
        <f>VLOOKUP($U1555,'Tablas intermedias'!$C$1:$H$222,5,0)</f>
        <v>Programa</v>
      </c>
      <c r="T1555" s="29" t="str">
        <f t="shared" si="73"/>
        <v>OK</v>
      </c>
      <c r="U1555" s="30" t="str">
        <f t="shared" si="74"/>
        <v>AEUROADQUISICIONES - Área administración y finanzas - adquisicionesDNFSP#MS - Dirección nacional de fortalecimiento de los sistemas provinciales</v>
      </c>
      <c r="V1555" s="1" t="str">
        <f>VLOOKUP(U1555,'Tablas intermedias'!$C$1:$H$222,6,0)</f>
        <v>Si</v>
      </c>
      <c r="W1555" s="1" t="str">
        <f ca="1">IF(O1555&lt;30,"menos de 30 días","más de 30 días")</f>
        <v>menos de 30 días</v>
      </c>
    </row>
    <row r="1556" spans="1:23" ht="14.25" hidden="1" thickTop="1" thickBot="1" x14ac:dyDescent="0.25">
      <c r="A1556" s="17" t="str">
        <f>IF(DetalleExp!H1556='Tablas intermedias'!$A$2,"Ordenes de Compra",IF(DetalleExp!H1556='Tablas intermedias'!$A$3,"Financiamiento Internacional","Legítimo Abono"))</f>
        <v>Financiamiento Internacional</v>
      </c>
      <c r="B1556" s="7">
        <f>DetalleExp!E1556</f>
        <v>44348</v>
      </c>
      <c r="C1556" s="1" t="str">
        <f>DetalleExp!A1556</f>
        <v>EX-2021-49120717-APN-DAFYP#MS</v>
      </c>
      <c r="D1556" s="1" t="str">
        <f>IF(A1556="Ordenes de Compra",VLOOKUP(C1556,Autogestión!$B$2:$D$5090,3,0),IF(A1556="Legítimo Abono",VLOOKUP(C1556,NoAmpOC!$B$2:$H$988,7,0),"Factura"))</f>
        <v>Factura</v>
      </c>
      <c r="E1556" s="26" t="str">
        <f>IF(A1556="Ordenes de Compra",VLOOKUP($C1556,Autogestión!$B$2:$G$5090,6,0),IF(A1556="Financiamiento Internacional",VLOOKUP($C1556,FinInt!$B$2:$G$508,6,0),"Legítimo Abono"))</f>
        <v>Programa de Apoyo al Fortalecimiento de la cobertura pública efectiva de salud y un sistema integrado de provisión de salud de calidad. Proyectos BIRF - ARG/19/014 - PNUD</v>
      </c>
      <c r="F1556" s="26" t="str">
        <f>IF($A1556="Ordenes de Compra","ARS",IF($A1556="Financiamiento Internacional",VLOOKUP($C1556,FinInt!$B$2:$Q$508,15,0),VLOOKUP($C1556,NoAmpOC!$B$2:$T$988,18,0)))</f>
        <v>ARS</v>
      </c>
      <c r="G1556" s="5">
        <f>IF($A1556="Ordenes de Compra",VLOOKUP($C1556,Autogestión!$B$2:$H$5090,7,0),IF($A1556="Financiamiento Internacional",VLOOKUP($C1556,FinInt!$B$2:$Q$1308,16,0),VLOOKUP($C1556,NoAmpOC!$B$2:$T$988,19,0)))</f>
        <v>1828729</v>
      </c>
      <c r="H1556" s="5">
        <f t="shared" si="72"/>
        <v>1828729</v>
      </c>
      <c r="I1556" s="26" t="str">
        <f>IF($A1556="Ordenes de Compra",VLOOKUP($C1556,Autogestión!$B$2:$J$5090,9,0),IF($A1556="Financiamiento Internacional",VLOOKUP($C1556,FinInt!$B$2:$G$1555,6,0),"Legitimo Abono"))</f>
        <v>Programa de Apoyo al Fortalecimiento de la cobertura pública efectiva de salud y un sistema integrado de provisión de salud de calidad. Proyectos BIRF - ARG/19/014 - PNUD</v>
      </c>
      <c r="J1556" s="1" t="str">
        <f>IF($A1556="Ordenes de Compra",VLOOKUP($C1556,Autogestión!$B$2:$R$5090,17,0),IF($A1556="Financiamiento Internacional",VLOOKUP($C1556,FinInt!$B$2:$O$1508,14,0),VLOOKUP($C1556,NoAmpOC!$B$2:$R$988,17,0)))</f>
        <v>Ricardo Roitman</v>
      </c>
      <c r="K1556" s="7" t="str">
        <f>DetalleExp!AP1556</f>
        <v>DAFYP#MS</v>
      </c>
      <c r="L1556" s="7" t="str">
        <f>DetalleExp!AQ1556</f>
        <v>PVD - Privada</v>
      </c>
      <c r="M1556" s="7" t="str">
        <f>DetalleExp!AR1556</f>
        <v>DAFYP#MS - Dirección de administración financiera y presupuestaria</v>
      </c>
      <c r="N1556" s="7">
        <f>DetalleExp!AS1556</f>
        <v>44350</v>
      </c>
      <c r="O1556" s="27">
        <f ca="1">ROUNDUP(TODAY()-N1556,0)</f>
        <v>5</v>
      </c>
      <c r="P1556" s="27">
        <f ca="1">ROUNDUP(TODAY()-B1556,0)</f>
        <v>7</v>
      </c>
      <c r="Q1556" s="1" t="str">
        <f>IFERROR(IF(A1556="Ordenes de Compra",VLOOKUP($E1556,'Ordenes de Compra'!$A$2:$E$1712,5,0),"Sin OC"),"Sin dato")</f>
        <v>Sin OC</v>
      </c>
      <c r="R1556" s="28" t="str">
        <f>IFERROR(IF(A1556="Ordenes de Compra",VLOOKUP($I1556,'Ordenes de Compra'!$B$2:$E$1712,3,0),"Sin OC"),"Sin dato")</f>
        <v>Sin OC</v>
      </c>
      <c r="S1556" s="1" t="str">
        <f>VLOOKUP($U1556,'Tablas intermedias'!$C$1:$H$222,5,0)</f>
        <v>DGPFE</v>
      </c>
      <c r="T1556" s="29" t="str">
        <f t="shared" si="73"/>
        <v>OK</v>
      </c>
      <c r="U1556" s="30" t="str">
        <f t="shared" si="74"/>
        <v>DAFYP#MSPVD - PrivadaDAFYP#MS - Dirección de administración financiera y presupuestaria</v>
      </c>
      <c r="V1556" s="1" t="str">
        <f>VLOOKUP(U1556,'Tablas intermedias'!$C$1:$H$222,6,0)</f>
        <v>No</v>
      </c>
      <c r="W1556" s="1" t="str">
        <f ca="1">IF(O1556&lt;30,"menos de 30 días","más de 30 días")</f>
        <v>menos de 30 días</v>
      </c>
    </row>
    <row r="1557" spans="1:23" ht="14.25" hidden="1" thickTop="1" thickBot="1" x14ac:dyDescent="0.25">
      <c r="A1557" s="17" t="str">
        <f>IF(DetalleExp!H1557='Tablas intermedias'!$A$2,"Ordenes de Compra",IF(DetalleExp!H1557='Tablas intermedias'!$A$3,"Financiamiento Internacional","Legítimo Abono"))</f>
        <v>Ordenes de Compra</v>
      </c>
      <c r="B1557" s="7">
        <f>DetalleExp!E1557</f>
        <v>44349</v>
      </c>
      <c r="C1557" s="1" t="str">
        <f>DetalleExp!A1557</f>
        <v>EX-2021-49177753-APN-DCYT#MS</v>
      </c>
      <c r="D1557" s="1" t="str">
        <f>IF(A1557="Ordenes de Compra",VLOOKUP(C1557,Autogestión!$B$2:$D$5090,3,0),IF(A1557="Legítimo Abono",VLOOKUP(C1557,NoAmpOC!$B$2:$H$988,7,0),"Factura"))</f>
        <v>Factura</v>
      </c>
      <c r="E1557" s="26" t="str">
        <f>IF(A1557="Ordenes de Compra",VLOOKUP($C1557,Autogestión!$B$2:$G$5090,6,0),IF(A1557="Financiamiento Internacional",VLOOKUP($C1557,FinInt!$B$2:$G$508,6,0),"Legítimo Abono"))</f>
        <v>LPU-028-2009</v>
      </c>
      <c r="F1557" s="26" t="str">
        <f>IF($A1557="Ordenes de Compra","ARS",IF($A1557="Financiamiento Internacional",VLOOKUP($C1557,FinInt!$B$2:$Q$508,15,0),VLOOKUP($C1557,NoAmpOC!$B$2:$T$988,18,0)))</f>
        <v>ARS</v>
      </c>
      <c r="G1557" s="5">
        <f>IF($A1557="Ordenes de Compra",VLOOKUP($C1557,Autogestión!$B$2:$H$5090,7,0),IF($A1557="Financiamiento Internacional",VLOOKUP($C1557,FinInt!$B$2:$Q$1308,16,0),VLOOKUP($C1557,NoAmpOC!$B$2:$T$988,19,0)))</f>
        <v>152395087</v>
      </c>
      <c r="H1557" s="5">
        <f t="shared" si="72"/>
        <v>152395087</v>
      </c>
      <c r="I1557" s="26" t="str">
        <f>IF($A1557="Ordenes de Compra",VLOOKUP($C1557,Autogestión!$B$2:$J$5090,9,0),IF($A1557="Financiamiento Internacional",VLOOKUP($C1557,FinInt!$B$2:$G$1555,6,0),"Legitimo Abono"))</f>
        <v>DOCFI-2021-27052635-APN-DCYC#MS</v>
      </c>
      <c r="J1557" s="1" t="str">
        <f>IF($A1557="Ordenes de Compra",VLOOKUP($C1557,Autogestión!$B$2:$R$5090,17,0),IF($A1557="Financiamiento Internacional",VLOOKUP($C1557,FinInt!$B$2:$O$1508,14,0),VLOOKUP($C1557,NoAmpOC!$B$2:$R$988,17,0)))</f>
        <v>Sinergium</v>
      </c>
      <c r="K1557" s="7" t="str">
        <f>DetalleExp!AP1557</f>
        <v>KAGARCIA</v>
      </c>
      <c r="L1557" s="7" t="str">
        <f>DetalleExp!AQ1557</f>
        <v>LIQUIDACION_GASTOS - Liquidación de gastos</v>
      </c>
      <c r="M1557" s="7" t="str">
        <f>DetalleExp!AR1557</f>
        <v>DCYT#MS - Dirección de contabilidad y tesorería</v>
      </c>
      <c r="N1557" s="7">
        <f>DetalleExp!AS1557</f>
        <v>44350</v>
      </c>
      <c r="O1557" s="27">
        <f ca="1">ROUNDUP(TODAY()-N1557,0)</f>
        <v>5</v>
      </c>
      <c r="P1557" s="27">
        <f ca="1">ROUNDUP(TODAY()-B1557,0)</f>
        <v>6</v>
      </c>
      <c r="Q1557" s="1" t="str">
        <f>IFERROR(IF(A1557="Ordenes de Compra",VLOOKUP($E1557,'Ordenes de Compra'!$A$2:$E$1712,5,0),"Sin OC"),"Sin dato")</f>
        <v>Sin dato</v>
      </c>
      <c r="R1557" s="28" t="str">
        <f>IFERROR(IF(A1557="Ordenes de Compra",VLOOKUP($I1557,'Ordenes de Compra'!$B$2:$E$1712,3,0),"Sin OC"),"Sin dato")</f>
        <v>Sin dato</v>
      </c>
      <c r="S1557" s="1" t="str">
        <f>VLOOKUP($U1557,'Tablas intermedias'!$C$1:$H$222,5,0)</f>
        <v>Contabilidad</v>
      </c>
      <c r="T1557" s="29" t="str">
        <f t="shared" si="73"/>
        <v>Ver</v>
      </c>
      <c r="U1557" s="30" t="str">
        <f t="shared" si="74"/>
        <v>KAGARCIALIQUIDACION_GASTOS - Liquidación de gastosDCYT#MS - Dirección de contabilidad y tesorería</v>
      </c>
      <c r="V1557" s="1" t="str">
        <f>VLOOKUP(U1557,'Tablas intermedias'!$C$1:$H$222,6,0)</f>
        <v>Si</v>
      </c>
      <c r="W1557" s="1" t="str">
        <f ca="1">IF(O1557&lt;30,"menos de 30 días","más de 30 días")</f>
        <v>menos de 30 días</v>
      </c>
    </row>
    <row r="1558" spans="1:23" ht="14.25" hidden="1" thickTop="1" thickBot="1" x14ac:dyDescent="0.25">
      <c r="A1558" s="17" t="str">
        <f>IF(DetalleExp!H1558='Tablas intermedias'!$A$2,"Ordenes de Compra",IF(DetalleExp!H1558='Tablas intermedias'!$A$3,"Financiamiento Internacional","Legítimo Abono"))</f>
        <v>Ordenes de Compra</v>
      </c>
      <c r="B1558" s="7">
        <f>DetalleExp!E1558</f>
        <v>44349</v>
      </c>
      <c r="C1558" s="1" t="str">
        <f>DetalleExp!A1558</f>
        <v>EX-2021-49181846-APN-DCYT#MS</v>
      </c>
      <c r="D1558" s="1" t="str">
        <f>IF(A1558="Ordenes de Compra",VLOOKUP(C1558,Autogestión!$B$2:$D$5090,3,0),IF(A1558="Legítimo Abono",VLOOKUP(C1558,NoAmpOC!$B$2:$H$988,7,0),"Factura"))</f>
        <v>Factura</v>
      </c>
      <c r="E1558" s="26" t="str">
        <f>IF(A1558="Ordenes de Compra",VLOOKUP($C1558,Autogestión!$B$2:$G$5090,6,0),IF(A1558="Financiamiento Internacional",VLOOKUP($C1558,FinInt!$B$2:$G$508,6,0),"Legítimo Abono"))</f>
        <v>LPU-028-2009</v>
      </c>
      <c r="F1558" s="26" t="str">
        <f>IF($A1558="Ordenes de Compra","ARS",IF($A1558="Financiamiento Internacional",VLOOKUP($C1558,FinInt!$B$2:$Q$508,15,0),VLOOKUP($C1558,NoAmpOC!$B$2:$T$988,18,0)))</f>
        <v>ARS</v>
      </c>
      <c r="G1558" s="5">
        <f>IF($A1558="Ordenes de Compra",VLOOKUP($C1558,Autogestión!$B$2:$H$5090,7,0),IF($A1558="Financiamiento Internacional",VLOOKUP($C1558,FinInt!$B$2:$Q$1308,16,0),VLOOKUP($C1558,NoAmpOC!$B$2:$T$988,19,0)))</f>
        <v>190937241.59999999</v>
      </c>
      <c r="H1558" s="5">
        <f t="shared" si="72"/>
        <v>190937241.59999999</v>
      </c>
      <c r="I1558" s="26" t="str">
        <f>IF($A1558="Ordenes de Compra",VLOOKUP($C1558,Autogestión!$B$2:$J$5090,9,0),IF($A1558="Financiamiento Internacional",VLOOKUP($C1558,FinInt!$B$2:$G$1555,6,0),"Legitimo Abono"))</f>
        <v>DOCFI-2021-27052635-APN-DCYC#MS</v>
      </c>
      <c r="J1558" s="1" t="str">
        <f>IF($A1558="Ordenes de Compra",VLOOKUP($C1558,Autogestión!$B$2:$R$5090,17,0),IF($A1558="Financiamiento Internacional",VLOOKUP($C1558,FinInt!$B$2:$O$1508,14,0),VLOOKUP($C1558,NoAmpOC!$B$2:$R$988,17,0)))</f>
        <v>Sinergium</v>
      </c>
      <c r="K1558" s="7" t="str">
        <f>DetalleExp!AP1558</f>
        <v>KAGARCIA</v>
      </c>
      <c r="L1558" s="7" t="str">
        <f>DetalleExp!AQ1558</f>
        <v>LIQUIDACION_GASTOS - Liquidación de gastos</v>
      </c>
      <c r="M1558" s="7" t="str">
        <f>DetalleExp!AR1558</f>
        <v>DCYT#MS - Dirección de contabilidad y tesorería</v>
      </c>
      <c r="N1558" s="7">
        <f>DetalleExp!AS1558</f>
        <v>44350</v>
      </c>
      <c r="O1558" s="27">
        <f ca="1">ROUNDUP(TODAY()-N1558,0)</f>
        <v>5</v>
      </c>
      <c r="P1558" s="27">
        <f ca="1">ROUNDUP(TODAY()-B1558,0)</f>
        <v>6</v>
      </c>
      <c r="Q1558" s="1" t="str">
        <f>IFERROR(IF(A1558="Ordenes de Compra",VLOOKUP($E1558,'Ordenes de Compra'!$A$2:$E$1712,5,0),"Sin OC"),"Sin dato")</f>
        <v>Sin dato</v>
      </c>
      <c r="R1558" s="28" t="str">
        <f>IFERROR(IF(A1558="Ordenes de Compra",VLOOKUP($I1558,'Ordenes de Compra'!$B$2:$E$1712,3,0),"Sin OC"),"Sin dato")</f>
        <v>Sin dato</v>
      </c>
      <c r="S1558" s="1" t="str">
        <f>VLOOKUP($U1558,'Tablas intermedias'!$C$1:$H$222,5,0)</f>
        <v>Contabilidad</v>
      </c>
      <c r="T1558" s="29" t="str">
        <f t="shared" si="73"/>
        <v>Ver</v>
      </c>
      <c r="U1558" s="30" t="str">
        <f t="shared" si="74"/>
        <v>KAGARCIALIQUIDACION_GASTOS - Liquidación de gastosDCYT#MS - Dirección de contabilidad y tesorería</v>
      </c>
      <c r="V1558" s="1" t="str">
        <f>VLOOKUP(U1558,'Tablas intermedias'!$C$1:$H$222,6,0)</f>
        <v>Si</v>
      </c>
      <c r="W1558" s="1" t="str">
        <f ca="1">IF(O1558&lt;30,"menos de 30 días","más de 30 días")</f>
        <v>menos de 30 días</v>
      </c>
    </row>
    <row r="1559" spans="1:23" ht="14.25" hidden="1" thickTop="1" thickBot="1" x14ac:dyDescent="0.25">
      <c r="A1559" s="17" t="str">
        <f>IF(DetalleExp!H1559='Tablas intermedias'!$A$2,"Ordenes de Compra",IF(DetalleExp!H1559='Tablas intermedias'!$A$3,"Financiamiento Internacional","Legítimo Abono"))</f>
        <v>Ordenes de Compra</v>
      </c>
      <c r="B1559" s="7">
        <f>DetalleExp!E1559</f>
        <v>44349</v>
      </c>
      <c r="C1559" s="1" t="str">
        <f>DetalleExp!A1559</f>
        <v>EX-2021-49186713-APN-DCYT#MS</v>
      </c>
      <c r="D1559" s="1" t="str">
        <f>IF(A1559="Ordenes de Compra",VLOOKUP(C1559,Autogestión!$B$2:$D$5090,3,0),IF(A1559="Legítimo Abono",VLOOKUP(C1559,NoAmpOC!$B$2:$H$988,7,0),"Factura"))</f>
        <v>Factura</v>
      </c>
      <c r="E1559" s="26" t="str">
        <f>IF(A1559="Ordenes de Compra",VLOOKUP($C1559,Autogestión!$B$2:$G$5090,6,0),IF(A1559="Financiamiento Internacional",VLOOKUP($C1559,FinInt!$B$2:$G$508,6,0),"Legítimo Abono"))</f>
        <v>LPU-028-2009</v>
      </c>
      <c r="F1559" s="26" t="str">
        <f>IF($A1559="Ordenes de Compra","ARS",IF($A1559="Financiamiento Internacional",VLOOKUP($C1559,FinInt!$B$2:$Q$508,15,0),VLOOKUP($C1559,NoAmpOC!$B$2:$T$988,18,0)))</f>
        <v>ARS</v>
      </c>
      <c r="G1559" s="5">
        <f>IF($A1559="Ordenes de Compra",VLOOKUP($C1559,Autogestión!$B$2:$H$5090,7,0),IF($A1559="Financiamiento Internacional",VLOOKUP($C1559,FinInt!$B$2:$Q$1308,16,0),VLOOKUP($C1559,NoAmpOC!$B$2:$T$988,19,0)))</f>
        <v>137064736.19999999</v>
      </c>
      <c r="H1559" s="5">
        <f t="shared" si="72"/>
        <v>137064736.19999999</v>
      </c>
      <c r="I1559" s="26" t="str">
        <f>IF($A1559="Ordenes de Compra",VLOOKUP($C1559,Autogestión!$B$2:$J$5090,9,0),IF($A1559="Financiamiento Internacional",VLOOKUP($C1559,FinInt!$B$2:$G$1555,6,0),"Legitimo Abono"))</f>
        <v>DOCFI-2021-27052635-APN-DCYC#MS</v>
      </c>
      <c r="J1559" s="1" t="str">
        <f>IF($A1559="Ordenes de Compra",VLOOKUP($C1559,Autogestión!$B$2:$R$5090,17,0),IF($A1559="Financiamiento Internacional",VLOOKUP($C1559,FinInt!$B$2:$O$1508,14,0),VLOOKUP($C1559,NoAmpOC!$B$2:$R$988,17,0)))</f>
        <v>Sinergium</v>
      </c>
      <c r="K1559" s="7" t="str">
        <f>DetalleExp!AP1559</f>
        <v>KAGARCIA</v>
      </c>
      <c r="L1559" s="7" t="str">
        <f>DetalleExp!AQ1559</f>
        <v>LIQUIDACION_GASTOS - Liquidación de gastos</v>
      </c>
      <c r="M1559" s="7" t="str">
        <f>DetalleExp!AR1559</f>
        <v>DCYT#MS - Dirección de contabilidad y tesorería</v>
      </c>
      <c r="N1559" s="7">
        <f>DetalleExp!AS1559</f>
        <v>44350</v>
      </c>
      <c r="O1559" s="27">
        <f ca="1">ROUNDUP(TODAY()-N1559,0)</f>
        <v>5</v>
      </c>
      <c r="P1559" s="27">
        <f ca="1">ROUNDUP(TODAY()-B1559,0)</f>
        <v>6</v>
      </c>
      <c r="Q1559" s="1" t="str">
        <f>IFERROR(IF(A1559="Ordenes de Compra",VLOOKUP($E1559,'Ordenes de Compra'!$A$2:$E$1712,5,0),"Sin OC"),"Sin dato")</f>
        <v>Sin dato</v>
      </c>
      <c r="R1559" s="28" t="str">
        <f>IFERROR(IF(A1559="Ordenes de Compra",VLOOKUP($I1559,'Ordenes de Compra'!$B$2:$E$1712,3,0),"Sin OC"),"Sin dato")</f>
        <v>Sin dato</v>
      </c>
      <c r="S1559" s="1" t="str">
        <f>VLOOKUP($U1559,'Tablas intermedias'!$C$1:$H$222,5,0)</f>
        <v>Contabilidad</v>
      </c>
      <c r="T1559" s="29" t="str">
        <f t="shared" si="73"/>
        <v>Ver</v>
      </c>
      <c r="U1559" s="30" t="str">
        <f t="shared" si="74"/>
        <v>KAGARCIALIQUIDACION_GASTOS - Liquidación de gastosDCYT#MS - Dirección de contabilidad y tesorería</v>
      </c>
      <c r="V1559" s="1" t="str">
        <f>VLOOKUP(U1559,'Tablas intermedias'!$C$1:$H$222,6,0)</f>
        <v>Si</v>
      </c>
      <c r="W1559" s="1" t="str">
        <f ca="1">IF(O1559&lt;30,"menos de 30 días","más de 30 días")</f>
        <v>menos de 30 días</v>
      </c>
    </row>
    <row r="1560" spans="1:23" ht="14.25" hidden="1" thickTop="1" thickBot="1" x14ac:dyDescent="0.25">
      <c r="A1560" s="17" t="str">
        <f>IF(DetalleExp!H1560='Tablas intermedias'!$A$2,"Ordenes de Compra",IF(DetalleExp!H1560='Tablas intermedias'!$A$3,"Financiamiento Internacional","Legítimo Abono"))</f>
        <v>Ordenes de Compra</v>
      </c>
      <c r="B1560" s="7">
        <f>DetalleExp!E1560</f>
        <v>44349</v>
      </c>
      <c r="C1560" s="1" t="str">
        <f>DetalleExp!A1560</f>
        <v>EX-2021-49297866-APN-DCYT#MS</v>
      </c>
      <c r="D1560" s="1" t="str">
        <f>IF(A1560="Ordenes de Compra",VLOOKUP(C1560,Autogestión!$B$2:$D$5090,3,0),IF(A1560="Legítimo Abono",VLOOKUP(C1560,NoAmpOC!$B$2:$H$988,7,0),"Factura"))</f>
        <v>Factura</v>
      </c>
      <c r="E1560" s="26" t="str">
        <f>IF(A1560="Ordenes de Compra",VLOOKUP($C1560,Autogestión!$B$2:$G$5090,6,0),IF(A1560="Financiamiento Internacional",VLOOKUP($C1560,FinInt!$B$2:$G$508,6,0),"Legítimo Abono"))</f>
        <v>80-0059-CDI18</v>
      </c>
      <c r="F1560" s="26" t="str">
        <f>IF($A1560="Ordenes de Compra","ARS",IF($A1560="Financiamiento Internacional",VLOOKUP($C1560,FinInt!$B$2:$Q$508,15,0),VLOOKUP($C1560,NoAmpOC!$B$2:$T$988,18,0)))</f>
        <v>ARS</v>
      </c>
      <c r="G1560" s="5">
        <f>IF($A1560="Ordenes de Compra",VLOOKUP($C1560,Autogestión!$B$2:$H$5090,7,0),IF($A1560="Financiamiento Internacional",VLOOKUP($C1560,FinInt!$B$2:$Q$1308,16,0),VLOOKUP($C1560,NoAmpOC!$B$2:$T$988,19,0)))</f>
        <v>52000</v>
      </c>
      <c r="H1560" s="5">
        <f t="shared" si="72"/>
        <v>52000</v>
      </c>
      <c r="I1560" s="26" t="str">
        <f>IF($A1560="Ordenes de Compra",VLOOKUP($C1560,Autogestión!$B$2:$J$5090,9,0),IF($A1560="Financiamiento Internacional",VLOOKUP($C1560,FinInt!$B$2:$G$1555,6,0),"Legitimo Abono"))</f>
        <v>LEGITIMO ABONO</v>
      </c>
      <c r="J1560" s="1" t="str">
        <f>IF($A1560="Ordenes de Compra",VLOOKUP($C1560,Autogestión!$B$2:$R$5090,17,0),IF($A1560="Financiamiento Internacional",VLOOKUP($C1560,FinInt!$B$2:$O$1508,14,0),VLOOKUP($C1560,NoAmpOC!$B$2:$R$988,17,0)))</f>
        <v>Angeleri y Asociados S.A.</v>
      </c>
      <c r="K1560" s="7" t="str">
        <f>DetalleExp!AP1560</f>
        <v>DGA#MS-DESPACHO_DGA</v>
      </c>
      <c r="L1560" s="7" t="str">
        <f>DetalleExp!AQ1560</f>
        <v>DESPACHO_DGA - Despacho - dirección general de administración</v>
      </c>
      <c r="M1560" s="7" t="str">
        <f>DetalleExp!AR1560</f>
        <v>DGA#MS - Dirección general de administración</v>
      </c>
      <c r="N1560" s="7">
        <f>DetalleExp!AS1560</f>
        <v>44349</v>
      </c>
      <c r="O1560" s="27">
        <f ca="1">ROUNDUP(TODAY()-N1560,0)</f>
        <v>6</v>
      </c>
      <c r="P1560" s="27">
        <f ca="1">ROUNDUP(TODAY()-B1560,0)</f>
        <v>6</v>
      </c>
      <c r="Q1560" s="1" t="str">
        <f>IFERROR(IF(A1560="Ordenes de Compra",VLOOKUP($E1560,'Ordenes de Compra'!$A$2:$E$1712,5,0),"Sin OC"),"Sin dato")</f>
        <v>1.0.0.3.0</v>
      </c>
      <c r="R1560" s="28" t="str">
        <f>IFERROR(IF(A1560="Ordenes de Compra",VLOOKUP($I1560,'Ordenes de Compra'!$B$2:$E$1712,3,0),"Sin OC"),"Sin dato")</f>
        <v>Sin dato</v>
      </c>
      <c r="S1560" s="1" t="str">
        <f>VLOOKUP($U1560,'Tablas intermedias'!$C$1:$H$222,5,0)</f>
        <v>DGA</v>
      </c>
      <c r="T1560" s="29" t="str">
        <f t="shared" si="73"/>
        <v>OK</v>
      </c>
      <c r="U1560" s="30" t="str">
        <f t="shared" si="74"/>
        <v>DGA#MS-DESPACHO_DGADESPACHO_DGA - Despacho - dirección general de administraciónDGA#MS - Dirección general de administración</v>
      </c>
      <c r="V1560" s="1" t="str">
        <f>VLOOKUP(U1560,'Tablas intermedias'!$C$1:$H$222,6,0)</f>
        <v>Si</v>
      </c>
      <c r="W1560" s="1" t="str">
        <f ca="1">IF(O1560&lt;30,"menos de 30 días","más de 30 días")</f>
        <v>menos de 30 días</v>
      </c>
    </row>
    <row r="1561" spans="1:23" ht="14.25" hidden="1" thickTop="1" thickBot="1" x14ac:dyDescent="0.25">
      <c r="A1561" s="17" t="str">
        <f>IF(DetalleExp!H1561='Tablas intermedias'!$A$2,"Ordenes de Compra",IF(DetalleExp!H1561='Tablas intermedias'!$A$3,"Financiamiento Internacional","Legítimo Abono"))</f>
        <v>Financiamiento Internacional</v>
      </c>
      <c r="B1561" s="7">
        <f>DetalleExp!E1561</f>
        <v>44349</v>
      </c>
      <c r="C1561" s="1" t="str">
        <f>DetalleExp!A1561</f>
        <v>EX-2021-49348352-APN-DAFYP#MS</v>
      </c>
      <c r="D1561" s="1" t="str">
        <f>IF(A1561="Ordenes de Compra",VLOOKUP(C1561,Autogestión!$B$2:$D$5090,3,0),IF(A1561="Legítimo Abono",VLOOKUP(C1561,NoAmpOC!$B$2:$H$988,7,0),"Factura"))</f>
        <v>Factura</v>
      </c>
      <c r="E1561" s="26" t="str">
        <f>IF(A1561="Ordenes de Compra",VLOOKUP($C1561,Autogestión!$B$2:$G$5090,6,0),IF(A1561="Financiamiento Internacional",VLOOKUP($C1561,FinInt!$B$2:$G$508,6,0),"Legítimo Abono"))</f>
        <v>Programa de Apoyo al Fortalecimiento de la cobertura pública efectiva de salud y un sistema integrado de provisión de salud de calidad. Proyectos BIRF - ARG/19/014 - PNUD</v>
      </c>
      <c r="F1561" s="26" t="str">
        <f>IF($A1561="Ordenes de Compra","ARS",IF($A1561="Financiamiento Internacional",VLOOKUP($C1561,FinInt!$B$2:$Q$508,15,0),VLOOKUP($C1561,NoAmpOC!$B$2:$T$988,18,0)))</f>
        <v>ARS</v>
      </c>
      <c r="G1561" s="5">
        <f>IF($A1561="Ordenes de Compra",VLOOKUP($C1561,Autogestión!$B$2:$H$5090,7,0),IF($A1561="Financiamiento Internacional",VLOOKUP($C1561,FinInt!$B$2:$Q$1308,16,0),VLOOKUP($C1561,NoAmpOC!$B$2:$T$988,19,0)))</f>
        <v>20797.900000000001</v>
      </c>
      <c r="H1561" s="5">
        <f t="shared" si="72"/>
        <v>20797.900000000001</v>
      </c>
      <c r="I1561" s="26" t="str">
        <f>IF($A1561="Ordenes de Compra",VLOOKUP($C1561,Autogestión!$B$2:$J$5090,9,0),IF($A1561="Financiamiento Internacional",VLOOKUP($C1561,FinInt!$B$2:$G$1555,6,0),"Legitimo Abono"))</f>
        <v>Programa de Apoyo al Fortalecimiento de la cobertura pública efectiva de salud y un sistema integrado de provisión de salud de calidad. Proyectos BIRF - ARG/19/014 - PNUD</v>
      </c>
      <c r="J1561" s="1" t="str">
        <f>IF($A1561="Ordenes de Compra",VLOOKUP($C1561,Autogestión!$B$2:$R$5090,17,0),IF($A1561="Financiamiento Internacional",VLOOKUP($C1561,FinInt!$B$2:$O$1508,14,0),VLOOKUP($C1561,NoAmpOC!$B$2:$R$988,17,0)))</f>
        <v>Ricardo Roitman</v>
      </c>
      <c r="K1561" s="7" t="str">
        <f>DetalleExp!AP1561</f>
        <v>DAFYP#MS</v>
      </c>
      <c r="L1561" s="7" t="str">
        <f>DetalleExp!AQ1561</f>
        <v>PVD - Privada</v>
      </c>
      <c r="M1561" s="7" t="str">
        <f>DetalleExp!AR1561</f>
        <v>DAFYP#MS - Dirección de administración financiera y presupuestaria</v>
      </c>
      <c r="N1561" s="7">
        <f>DetalleExp!AS1561</f>
        <v>44350</v>
      </c>
      <c r="O1561" s="27">
        <f ca="1">ROUNDUP(TODAY()-N1561,0)</f>
        <v>5</v>
      </c>
      <c r="P1561" s="27">
        <f ca="1">ROUNDUP(TODAY()-B1561,0)</f>
        <v>6</v>
      </c>
      <c r="Q1561" s="1" t="str">
        <f>IFERROR(IF(A1561="Ordenes de Compra",VLOOKUP($E1561,'Ordenes de Compra'!$A$2:$E$1712,5,0),"Sin OC"),"Sin dato")</f>
        <v>Sin OC</v>
      </c>
      <c r="R1561" s="28" t="str">
        <f>IFERROR(IF(A1561="Ordenes de Compra",VLOOKUP($I1561,'Ordenes de Compra'!$B$2:$E$1712,3,0),"Sin OC"),"Sin dato")</f>
        <v>Sin OC</v>
      </c>
      <c r="S1561" s="1" t="str">
        <f>VLOOKUP($U1561,'Tablas intermedias'!$C$1:$H$222,5,0)</f>
        <v>DGPFE</v>
      </c>
      <c r="T1561" s="29" t="str">
        <f t="shared" si="73"/>
        <v>OK</v>
      </c>
      <c r="U1561" s="30" t="str">
        <f t="shared" si="74"/>
        <v>DAFYP#MSPVD - PrivadaDAFYP#MS - Dirección de administración financiera y presupuestaria</v>
      </c>
      <c r="V1561" s="1" t="str">
        <f>VLOOKUP(U1561,'Tablas intermedias'!$C$1:$H$222,6,0)</f>
        <v>No</v>
      </c>
      <c r="W1561" s="1" t="str">
        <f ca="1">IF(O1561&lt;30,"menos de 30 días","más de 30 días")</f>
        <v>menos de 30 días</v>
      </c>
    </row>
    <row r="1562" spans="1:23" ht="14.25" hidden="1" thickTop="1" thickBot="1" x14ac:dyDescent="0.25">
      <c r="A1562" s="17" t="str">
        <f>IF(DetalleExp!H1562='Tablas intermedias'!$A$2,"Ordenes de Compra",IF(DetalleExp!H1562='Tablas intermedias'!$A$3,"Financiamiento Internacional","Legítimo Abono"))</f>
        <v>Financiamiento Internacional</v>
      </c>
      <c r="B1562" s="7">
        <f>DetalleExp!E1562</f>
        <v>44349</v>
      </c>
      <c r="C1562" s="1" t="str">
        <f>DetalleExp!A1562</f>
        <v>EX-2021-49351151-APN-DAFYP#MS</v>
      </c>
      <c r="D1562" s="1" t="str">
        <f>IF(A1562="Ordenes de Compra",VLOOKUP(C1562,Autogestión!$B$2:$D$5090,3,0),IF(A1562="Legítimo Abono",VLOOKUP(C1562,NoAmpOC!$B$2:$H$988,7,0),"Factura"))</f>
        <v>Factura</v>
      </c>
      <c r="E1562" s="26" t="str">
        <f>IF(A1562="Ordenes de Compra",VLOOKUP($C1562,Autogestión!$B$2:$G$5090,6,0),IF(A1562="Financiamiento Internacional",VLOOKUP($C1562,FinInt!$B$2:$G$508,6,0),"Legítimo Abono"))</f>
        <v>Programa de Apoyo al Fortalecimiento de la cobertura pública efectiva de salud y un sistema integrado de provisión de salud de calidad. Proyectos BIRF - ARG/19/014 - PNUD</v>
      </c>
      <c r="F1562" s="26" t="str">
        <f>IF($A1562="Ordenes de Compra","ARS",IF($A1562="Financiamiento Internacional",VLOOKUP($C1562,FinInt!$B$2:$Q$508,15,0),VLOOKUP($C1562,NoAmpOC!$B$2:$T$988,18,0)))</f>
        <v>ARS</v>
      </c>
      <c r="G1562" s="5">
        <f>IF($A1562="Ordenes de Compra",VLOOKUP($C1562,Autogestión!$B$2:$H$5090,7,0),IF($A1562="Financiamiento Internacional",VLOOKUP($C1562,FinInt!$B$2:$Q$1308,16,0),VLOOKUP($C1562,NoAmpOC!$B$2:$T$988,19,0)))</f>
        <v>18271.5</v>
      </c>
      <c r="H1562" s="5">
        <f t="shared" si="72"/>
        <v>18271.5</v>
      </c>
      <c r="I1562" s="26" t="str">
        <f>IF($A1562="Ordenes de Compra",VLOOKUP($C1562,Autogestión!$B$2:$J$5090,9,0),IF($A1562="Financiamiento Internacional",VLOOKUP($C1562,FinInt!$B$2:$G$1555,6,0),"Legitimo Abono"))</f>
        <v>Programa de Apoyo al Fortalecimiento de la cobertura pública efectiva de salud y un sistema integrado de provisión de salud de calidad. Proyectos BIRF - ARG/19/014 - PNUD</v>
      </c>
      <c r="J1562" s="1" t="str">
        <f>IF($A1562="Ordenes de Compra",VLOOKUP($C1562,Autogestión!$B$2:$R$5090,17,0),IF($A1562="Financiamiento Internacional",VLOOKUP($C1562,FinInt!$B$2:$O$1508,14,0),VLOOKUP($C1562,NoAmpOC!$B$2:$R$988,17,0)))</f>
        <v>Ricardo Roitman</v>
      </c>
      <c r="K1562" s="7" t="str">
        <f>DetalleExp!AP1562</f>
        <v>DAFYP#MS</v>
      </c>
      <c r="L1562" s="7" t="str">
        <f>DetalleExp!AQ1562</f>
        <v>PVD - Privada</v>
      </c>
      <c r="M1562" s="7" t="str">
        <f>DetalleExp!AR1562</f>
        <v>DAFYP#MS - Dirección de administración financiera y presupuestaria</v>
      </c>
      <c r="N1562" s="7">
        <f>DetalleExp!AS1562</f>
        <v>44350</v>
      </c>
      <c r="O1562" s="27">
        <f ca="1">ROUNDUP(TODAY()-N1562,0)</f>
        <v>5</v>
      </c>
      <c r="P1562" s="27">
        <f ca="1">ROUNDUP(TODAY()-B1562,0)</f>
        <v>6</v>
      </c>
      <c r="Q1562" s="1" t="str">
        <f>IFERROR(IF(A1562="Ordenes de Compra",VLOOKUP($E1562,'Ordenes de Compra'!$A$2:$E$1712,5,0),"Sin OC"),"Sin dato")</f>
        <v>Sin OC</v>
      </c>
      <c r="R1562" s="28" t="str">
        <f>IFERROR(IF(A1562="Ordenes de Compra",VLOOKUP($I1562,'Ordenes de Compra'!$B$2:$E$1712,3,0),"Sin OC"),"Sin dato")</f>
        <v>Sin OC</v>
      </c>
      <c r="S1562" s="1" t="str">
        <f>VLOOKUP($U1562,'Tablas intermedias'!$C$1:$H$222,5,0)</f>
        <v>DGPFE</v>
      </c>
      <c r="T1562" s="29" t="str">
        <f t="shared" si="73"/>
        <v>OK</v>
      </c>
      <c r="U1562" s="30" t="str">
        <f t="shared" si="74"/>
        <v>DAFYP#MSPVD - PrivadaDAFYP#MS - Dirección de administración financiera y presupuestaria</v>
      </c>
      <c r="V1562" s="1" t="str">
        <f>VLOOKUP(U1562,'Tablas intermedias'!$C$1:$H$222,6,0)</f>
        <v>No</v>
      </c>
      <c r="W1562" s="1" t="str">
        <f ca="1">IF(O1562&lt;30,"menos de 30 días","más de 30 días")</f>
        <v>menos de 30 días</v>
      </c>
    </row>
    <row r="1563" spans="1:23" ht="14.25" hidden="1" thickTop="1" thickBot="1" x14ac:dyDescent="0.25">
      <c r="A1563" s="17" t="str">
        <f>IF(DetalleExp!H1563='Tablas intermedias'!$A$2,"Ordenes de Compra",IF(DetalleExp!H1563='Tablas intermedias'!$A$3,"Financiamiento Internacional","Legítimo Abono"))</f>
        <v>Legítimo Abono</v>
      </c>
      <c r="B1563" s="7">
        <f>DetalleExp!E1563</f>
        <v>44349</v>
      </c>
      <c r="C1563" s="1" t="str">
        <f>DetalleExp!A1563</f>
        <v>EX-2021-49357232-APN-DD#MS</v>
      </c>
      <c r="D1563" s="1" t="str">
        <f>IF(A1563="Ordenes de Compra",VLOOKUP(C1563,Autogestión!$B$2:$D$5090,3,0),IF(A1563="Legítimo Abono",VLOOKUP(C1563,NoAmpOC!$B$2:$H$988,7,0),"Factura"))</f>
        <v>Factura B</v>
      </c>
      <c r="E1563" s="26" t="str">
        <f>IF(A1563="Ordenes de Compra",VLOOKUP($C1563,Autogestión!$B$2:$G$5090,6,0),IF(A1563="Financiamiento Internacional",VLOOKUP($C1563,FinInt!$B$2:$G$508,6,0),"Legítimo Abono"))</f>
        <v>Legítimo Abono</v>
      </c>
      <c r="F1563" s="26" t="str">
        <f>IF($A1563="Ordenes de Compra","ARS",IF($A1563="Financiamiento Internacional",VLOOKUP($C1563,FinInt!$B$2:$Q$508,15,0),VLOOKUP($C1563,NoAmpOC!$B$2:$T$988,18,0)))</f>
        <v>ARS</v>
      </c>
      <c r="G1563" s="5">
        <f>IF($A1563="Ordenes de Compra",VLOOKUP($C1563,Autogestión!$B$2:$H$5090,7,0),IF($A1563="Financiamiento Internacional",VLOOKUP($C1563,FinInt!$B$2:$Q$1308,16,0),VLOOKUP($C1563,NoAmpOC!$B$2:$T$988,19,0)))</f>
        <v>500000</v>
      </c>
      <c r="H1563" s="5">
        <f t="shared" si="72"/>
        <v>500000</v>
      </c>
      <c r="I1563" s="26" t="str">
        <f>IF($A1563="Ordenes de Compra",VLOOKUP($C1563,Autogestión!$B$2:$J$5090,9,0),IF($A1563="Financiamiento Internacional",VLOOKUP($C1563,FinInt!$B$2:$G$1555,6,0),"Legitimo Abono"))</f>
        <v>Legitimo Abono</v>
      </c>
      <c r="J1563" s="1" t="str">
        <f>IF($A1563="Ordenes de Compra",VLOOKUP($C1563,Autogestión!$B$2:$R$5090,17,0),IF($A1563="Financiamiento Internacional",VLOOKUP($C1563,FinInt!$B$2:$O$1508,14,0),VLOOKUP($C1563,NoAmpOC!$B$2:$R$988,17,0)))</f>
        <v>ASCENSORES TESTA S. A.</v>
      </c>
      <c r="K1563" s="7" t="str">
        <f>DetalleExp!AP1563</f>
        <v>ABOROWICZ</v>
      </c>
      <c r="L1563" s="7" t="str">
        <f>DetalleExp!AQ1563</f>
        <v>DPTO_SERVICIOS_AUXILIARES - Departamento de servicios auxiliares</v>
      </c>
      <c r="M1563" s="7" t="str">
        <f>DetalleExp!AR1563</f>
        <v>DGA#MS - Dirección general de administración</v>
      </c>
      <c r="N1563" s="7">
        <f>DetalleExp!AS1563</f>
        <v>44349</v>
      </c>
      <c r="O1563" s="27">
        <f ca="1">ROUNDUP(TODAY()-N1563,0)</f>
        <v>6</v>
      </c>
      <c r="P1563" s="27">
        <f ca="1">ROUNDUP(TODAY()-B1563,0)</f>
        <v>6</v>
      </c>
      <c r="Q1563" s="1" t="str">
        <f>IFERROR(IF(A1563="Ordenes de Compra",VLOOKUP($E1563,'Ordenes de Compra'!$A$2:$E$1712,5,0),"Sin OC"),"Sin dato")</f>
        <v>Sin OC</v>
      </c>
      <c r="R1563" s="28" t="str">
        <f>IFERROR(IF(A1563="Ordenes de Compra",VLOOKUP($I1563,'Ordenes de Compra'!$B$2:$E$1712,3,0),"Sin OC"),"Sin dato")</f>
        <v>Sin OC</v>
      </c>
      <c r="S1563" s="1" t="str">
        <f>VLOOKUP($U1563,'Tablas intermedias'!$C$1:$H$222,5,0)</f>
        <v>DGA</v>
      </c>
      <c r="T1563" s="29" t="str">
        <f t="shared" si="73"/>
        <v>OK</v>
      </c>
      <c r="U1563" s="30" t="str">
        <f t="shared" si="74"/>
        <v>ABOROWICZDPTO_SERVICIOS_AUXILIARES - Departamento de servicios auxiliaresDGA#MS - Dirección general de administración</v>
      </c>
      <c r="V1563" s="1" t="str">
        <f>VLOOKUP(U1563,'Tablas intermedias'!$C$1:$H$222,6,0)</f>
        <v>Si</v>
      </c>
      <c r="W1563" s="1" t="str">
        <f ca="1">IF(O1563&lt;30,"menos de 30 días","más de 30 días")</f>
        <v>menos de 30 días</v>
      </c>
    </row>
    <row r="1564" spans="1:23" ht="14.25" hidden="1" thickTop="1" thickBot="1" x14ac:dyDescent="0.25">
      <c r="A1564" s="17" t="str">
        <f>IF(DetalleExp!H1564='Tablas intermedias'!$A$2,"Ordenes de Compra",IF(DetalleExp!H1564='Tablas intermedias'!$A$3,"Financiamiento Internacional","Legítimo Abono"))</f>
        <v>Legítimo Abono</v>
      </c>
      <c r="B1564" s="7">
        <f>DetalleExp!E1564</f>
        <v>44349</v>
      </c>
      <c r="C1564" s="1" t="str">
        <f>DetalleExp!A1564</f>
        <v>EX-2021-49362735-APN-DD#MS</v>
      </c>
      <c r="D1564" s="1" t="str">
        <f>IF(A1564="Ordenes de Compra",VLOOKUP(C1564,Autogestión!$B$2:$D$5090,3,0),IF(A1564="Legítimo Abono",VLOOKUP(C1564,NoAmpOC!$B$2:$H$988,7,0),"Factura"))</f>
        <v>Factura B</v>
      </c>
      <c r="E1564" s="26" t="str">
        <f>IF(A1564="Ordenes de Compra",VLOOKUP($C1564,Autogestión!$B$2:$G$5090,6,0),IF(A1564="Financiamiento Internacional",VLOOKUP($C1564,FinInt!$B$2:$G$508,6,0),"Legítimo Abono"))</f>
        <v>Legítimo Abono</v>
      </c>
      <c r="F1564" s="26" t="str">
        <f>IF($A1564="Ordenes de Compra","ARS",IF($A1564="Financiamiento Internacional",VLOOKUP($C1564,FinInt!$B$2:$Q$508,15,0),VLOOKUP($C1564,NoAmpOC!$B$2:$T$988,18,0)))</f>
        <v>ARS</v>
      </c>
      <c r="G1564" s="5">
        <f>IF($A1564="Ordenes de Compra",VLOOKUP($C1564,Autogestión!$B$2:$H$5090,7,0),IF($A1564="Financiamiento Internacional",VLOOKUP($C1564,FinInt!$B$2:$Q$1308,16,0),VLOOKUP($C1564,NoAmpOC!$B$2:$T$988,19,0)))</f>
        <v>73000</v>
      </c>
      <c r="H1564" s="5">
        <f t="shared" si="72"/>
        <v>73000</v>
      </c>
      <c r="I1564" s="26" t="str">
        <f>IF($A1564="Ordenes de Compra",VLOOKUP($C1564,Autogestión!$B$2:$J$5090,9,0),IF($A1564="Financiamiento Internacional",VLOOKUP($C1564,FinInt!$B$2:$G$1555,6,0),"Legitimo Abono"))</f>
        <v>Legitimo Abono</v>
      </c>
      <c r="J1564" s="1" t="str">
        <f>IF($A1564="Ordenes de Compra",VLOOKUP($C1564,Autogestión!$B$2:$R$5090,17,0),IF($A1564="Financiamiento Internacional",VLOOKUP($C1564,FinInt!$B$2:$O$1508,14,0),VLOOKUP($C1564,NoAmpOC!$B$2:$R$988,17,0)))</f>
        <v>ASCENSORES TESTA S. A.</v>
      </c>
      <c r="K1564" s="7" t="str">
        <f>DetalleExp!AP1564</f>
        <v>LFCOSTA</v>
      </c>
      <c r="L1564" s="7" t="str">
        <f>DetalleExp!AQ1564</f>
        <v>PVD - Privada</v>
      </c>
      <c r="M1564" s="7" t="str">
        <f>DetalleExp!AR1564</f>
        <v>DNMYTS#MS - Dirección nacional de medicamentos y tecnología sanitaria</v>
      </c>
      <c r="N1564" s="7">
        <f>DetalleExp!AS1564</f>
        <v>44350</v>
      </c>
      <c r="O1564" s="27">
        <f ca="1">ROUNDUP(TODAY()-N1564,0)</f>
        <v>5</v>
      </c>
      <c r="P1564" s="27">
        <f ca="1">ROUNDUP(TODAY()-B1564,0)</f>
        <v>6</v>
      </c>
      <c r="Q1564" s="1" t="str">
        <f>IFERROR(IF(A1564="Ordenes de Compra",VLOOKUP($E1564,'Ordenes de Compra'!$A$2:$E$1712,5,0),"Sin OC"),"Sin dato")</f>
        <v>Sin OC</v>
      </c>
      <c r="R1564" s="28" t="str">
        <f>IFERROR(IF(A1564="Ordenes de Compra",VLOOKUP($I1564,'Ordenes de Compra'!$B$2:$E$1712,3,0),"Sin OC"),"Sin dato")</f>
        <v>Sin OC</v>
      </c>
      <c r="S1564" s="1" t="str">
        <f>VLOOKUP($U1564,'Tablas intermedias'!$C$1:$H$222,5,0)</f>
        <v>Programa</v>
      </c>
      <c r="T1564" s="29" t="str">
        <f t="shared" si="73"/>
        <v>OK</v>
      </c>
      <c r="U1564" s="30" t="str">
        <f t="shared" si="74"/>
        <v>LFCOSTAPVD - PrivadaDNMYTS#MS - Dirección nacional de medicamentos y tecnología sanitaria</v>
      </c>
      <c r="V1564" s="1" t="str">
        <f>VLOOKUP(U1564,'Tablas intermedias'!$C$1:$H$222,6,0)</f>
        <v>Si</v>
      </c>
      <c r="W1564" s="1" t="str">
        <f ca="1">IF(O1564&lt;30,"menos de 30 días","más de 30 días")</f>
        <v>menos de 30 días</v>
      </c>
    </row>
    <row r="1565" spans="1:23" ht="14.25" hidden="1" thickTop="1" thickBot="1" x14ac:dyDescent="0.25">
      <c r="A1565" s="17" t="str">
        <f>IF(DetalleExp!H1565='Tablas intermedias'!$A$2,"Ordenes de Compra",IF(DetalleExp!H1565='Tablas intermedias'!$A$3,"Financiamiento Internacional","Legítimo Abono"))</f>
        <v>Legítimo Abono</v>
      </c>
      <c r="B1565" s="7">
        <f>DetalleExp!E1565</f>
        <v>44349</v>
      </c>
      <c r="C1565" s="1" t="str">
        <f>DetalleExp!A1565</f>
        <v>EX-2021-49366874-APN-DD#MS</v>
      </c>
      <c r="D1565" s="1" t="str">
        <f>IF(A1565="Ordenes de Compra",VLOOKUP(C1565,Autogestión!$B$2:$D$5090,3,0),IF(A1565="Legítimo Abono",VLOOKUP(C1565,NoAmpOC!$B$2:$H$988,7,0),"Factura"))</f>
        <v>Factura B</v>
      </c>
      <c r="E1565" s="26" t="str">
        <f>IF(A1565="Ordenes de Compra",VLOOKUP($C1565,Autogestión!$B$2:$G$5090,6,0),IF(A1565="Financiamiento Internacional",VLOOKUP($C1565,FinInt!$B$2:$G$508,6,0),"Legítimo Abono"))</f>
        <v>Legítimo Abono</v>
      </c>
      <c r="F1565" s="26" t="str">
        <f>IF($A1565="Ordenes de Compra","ARS",IF($A1565="Financiamiento Internacional",VLOOKUP($C1565,FinInt!$B$2:$Q$508,15,0),VLOOKUP($C1565,NoAmpOC!$B$2:$T$988,18,0)))</f>
        <v>ARS</v>
      </c>
      <c r="G1565" s="5">
        <f>IF($A1565="Ordenes de Compra",VLOOKUP($C1565,Autogestión!$B$2:$H$5090,7,0),IF($A1565="Financiamiento Internacional",VLOOKUP($C1565,FinInt!$B$2:$Q$1308,16,0),VLOOKUP($C1565,NoAmpOC!$B$2:$T$988,19,0)))</f>
        <v>23000</v>
      </c>
      <c r="H1565" s="5">
        <f t="shared" si="72"/>
        <v>23000</v>
      </c>
      <c r="I1565" s="26" t="str">
        <f>IF($A1565="Ordenes de Compra",VLOOKUP($C1565,Autogestión!$B$2:$J$5090,9,0),IF($A1565="Financiamiento Internacional",VLOOKUP($C1565,FinInt!$B$2:$G$1555,6,0),"Legitimo Abono"))</f>
        <v>Legitimo Abono</v>
      </c>
      <c r="J1565" s="1" t="str">
        <f>IF($A1565="Ordenes de Compra",VLOOKUP($C1565,Autogestión!$B$2:$R$5090,17,0),IF($A1565="Financiamiento Internacional",VLOOKUP($C1565,FinInt!$B$2:$O$1508,14,0),VLOOKUP($C1565,NoAmpOC!$B$2:$R$988,17,0)))</f>
        <v>ASCENSORES TESTA S. A.</v>
      </c>
      <c r="K1565" s="7" t="str">
        <f>DetalleExp!AP1565</f>
        <v>DAL#MS-PROFESIONALES_LEGALES</v>
      </c>
      <c r="L1565" s="7" t="str">
        <f>DetalleExp!AQ1565</f>
        <v>PROFESIONALES_LEGALES - Profesionales asuntos legales</v>
      </c>
      <c r="M1565" s="7" t="str">
        <f>DetalleExp!AR1565</f>
        <v>DAL#MS - Dirección de asuntos legales</v>
      </c>
      <c r="N1565" s="7">
        <f>DetalleExp!AS1565</f>
        <v>44350</v>
      </c>
      <c r="O1565" s="27">
        <f ca="1">ROUNDUP(TODAY()-N1565,0)</f>
        <v>5</v>
      </c>
      <c r="P1565" s="27">
        <f ca="1">ROUNDUP(TODAY()-B1565,0)</f>
        <v>6</v>
      </c>
      <c r="Q1565" s="1" t="str">
        <f>IFERROR(IF(A1565="Ordenes de Compra",VLOOKUP($E1565,'Ordenes de Compra'!$A$2:$E$1712,5,0),"Sin OC"),"Sin dato")</f>
        <v>Sin OC</v>
      </c>
      <c r="R1565" s="28" t="str">
        <f>IFERROR(IF(A1565="Ordenes de Compra",VLOOKUP($I1565,'Ordenes de Compra'!$B$2:$E$1712,3,0),"Sin OC"),"Sin dato")</f>
        <v>Sin OC</v>
      </c>
      <c r="S1565" s="1" t="str">
        <f>VLOOKUP($U1565,'Tablas intermedias'!$C$1:$H$222,5,0)</f>
        <v>DAL</v>
      </c>
      <c r="T1565" s="29" t="str">
        <f t="shared" si="73"/>
        <v>OK</v>
      </c>
      <c r="U1565" s="30" t="str">
        <f t="shared" si="74"/>
        <v>DAL#MS-PROFESIONALES_LEGALESPROFESIONALES_LEGALES - Profesionales asuntos legalesDAL#MS - Dirección de asuntos legales</v>
      </c>
      <c r="V1565" s="1" t="str">
        <f>VLOOKUP(U1565,'Tablas intermedias'!$C$1:$H$222,6,0)</f>
        <v>Si</v>
      </c>
      <c r="W1565" s="1" t="str">
        <f ca="1">IF(O1565&lt;30,"menos de 30 días","más de 30 días")</f>
        <v>menos de 30 días</v>
      </c>
    </row>
    <row r="1566" spans="1:23" ht="14.25" hidden="1" thickTop="1" thickBot="1" x14ac:dyDescent="0.25">
      <c r="A1566" s="17" t="str">
        <f>IF(DetalleExp!H1566='Tablas intermedias'!$A$2,"Ordenes de Compra",IF(DetalleExp!H1566='Tablas intermedias'!$A$3,"Financiamiento Internacional","Legítimo Abono"))</f>
        <v>Ordenes de Compra</v>
      </c>
      <c r="B1566" s="7">
        <f>DetalleExp!E1566</f>
        <v>44349</v>
      </c>
      <c r="C1566" s="1" t="str">
        <f>DetalleExp!A1566</f>
        <v>EX-2021-49384593-APN-DCYT#MS</v>
      </c>
      <c r="D1566" s="1" t="str">
        <f>IF(A1566="Ordenes de Compra",VLOOKUP(C1566,Autogestión!$B$2:$D$5090,3,0),IF(A1566="Legítimo Abono",VLOOKUP(C1566,NoAmpOC!$B$2:$H$988,7,0),"Factura"))</f>
        <v>Factura</v>
      </c>
      <c r="E1566" s="26" t="str">
        <f>IF(A1566="Ordenes de Compra",VLOOKUP($C1566,Autogestión!$B$2:$G$5090,6,0),IF(A1566="Financiamiento Internacional",VLOOKUP($C1566,FinInt!$B$2:$G$508,6,0),"Legítimo Abono"))</f>
        <v>80-0065-CDI20</v>
      </c>
      <c r="F1566" s="26" t="str">
        <f>IF($A1566="Ordenes de Compra","ARS",IF($A1566="Financiamiento Internacional",VLOOKUP($C1566,FinInt!$B$2:$Q$508,15,0),VLOOKUP($C1566,NoAmpOC!$B$2:$T$988,18,0)))</f>
        <v>ARS</v>
      </c>
      <c r="G1566" s="5">
        <f>IF($A1566="Ordenes de Compra",VLOOKUP($C1566,Autogestión!$B$2:$H$5090,7,0),IF($A1566="Financiamiento Internacional",VLOOKUP($C1566,FinInt!$B$2:$Q$1308,16,0),VLOOKUP($C1566,NoAmpOC!$B$2:$T$988,19,0)))</f>
        <v>9270000</v>
      </c>
      <c r="H1566" s="5">
        <f t="shared" si="72"/>
        <v>9270000</v>
      </c>
      <c r="I1566" s="26" t="str">
        <f>IF($A1566="Ordenes de Compra",VLOOKUP($C1566,Autogestión!$B$2:$J$5090,9,0),IF($A1566="Financiamiento Internacional",VLOOKUP($C1566,FinInt!$B$2:$G$1555,6,0),"Legitimo Abono"))</f>
        <v>80-1093-OC21</v>
      </c>
      <c r="J1566" s="1" t="str">
        <f>IF($A1566="Ordenes de Compra",VLOOKUP($C1566,Autogestión!$B$2:$R$5090,17,0),IF($A1566="Financiamiento Internacional",VLOOKUP($C1566,FinInt!$B$2:$O$1508,14,0),VLOOKUP($C1566,NoAmpOC!$B$2:$R$988,17,0)))</f>
        <v>alimentos vida s.a.</v>
      </c>
      <c r="K1566" s="7" t="str">
        <f>DetalleExp!AP1566</f>
        <v>DKASJAN</v>
      </c>
      <c r="L1566" s="7" t="str">
        <f>DetalleExp!AQ1566</f>
        <v>CRD - Comisión de recepción definitiva</v>
      </c>
      <c r="M1566" s="7" t="str">
        <f>DetalleExp!AR1566</f>
        <v>SGA#MS - Secretaría de gestión administrativa</v>
      </c>
      <c r="N1566" s="7">
        <f>DetalleExp!AS1566</f>
        <v>44349</v>
      </c>
      <c r="O1566" s="27">
        <f ca="1">ROUNDUP(TODAY()-N1566,0)</f>
        <v>6</v>
      </c>
      <c r="P1566" s="27">
        <f ca="1">ROUNDUP(TODAY()-B1566,0)</f>
        <v>6</v>
      </c>
      <c r="Q1566" s="1" t="str">
        <f>IFERROR(IF(A1566="Ordenes de Compra",VLOOKUP($E1566,'Ordenes de Compra'!$A$2:$E$1712,5,0),"Sin OC"),"Sin dato")</f>
        <v>17.0.0.42.0</v>
      </c>
      <c r="R1566" s="28">
        <f>IFERROR(IF(A1566="Ordenes de Compra",VLOOKUP($I1566,'Ordenes de Compra'!$B$2:$E$1712,3,0),"Sin OC"),"Sin dato")</f>
        <v>235078600</v>
      </c>
      <c r="S1566" s="1" t="str">
        <f>VLOOKUP($U1566,'Tablas intermedias'!$C$1:$H$222,5,0)</f>
        <v>CRD</v>
      </c>
      <c r="T1566" s="29" t="str">
        <f t="shared" si="73"/>
        <v>OK</v>
      </c>
      <c r="U1566" s="30" t="str">
        <f t="shared" si="74"/>
        <v>DKASJANCRD - Comisión de recepción definitivaSGA#MS - Secretaría de gestión administrativa</v>
      </c>
      <c r="V1566" s="1" t="str">
        <f>VLOOKUP(U1566,'Tablas intermedias'!$C$1:$H$222,6,0)</f>
        <v>Si</v>
      </c>
      <c r="W1566" s="1" t="str">
        <f ca="1">IF(O1566&lt;30,"menos de 30 días","más de 30 días")</f>
        <v>menos de 30 días</v>
      </c>
    </row>
    <row r="1567" spans="1:23" ht="14.25" hidden="1" thickTop="1" thickBot="1" x14ac:dyDescent="0.25">
      <c r="A1567" s="17" t="str">
        <f>IF(DetalleExp!H1567='Tablas intermedias'!$A$2,"Ordenes de Compra",IF(DetalleExp!H1567='Tablas intermedias'!$A$3,"Financiamiento Internacional","Legítimo Abono"))</f>
        <v>Financiamiento Internacional</v>
      </c>
      <c r="B1567" s="7">
        <f>DetalleExp!E1567</f>
        <v>44349</v>
      </c>
      <c r="C1567" s="1" t="str">
        <f>DetalleExp!A1567</f>
        <v>EX-2021-49435963-APN-DAFYP#MS</v>
      </c>
      <c r="D1567" s="1" t="str">
        <f>IF(A1567="Ordenes de Compra",VLOOKUP(C1567,Autogestión!$B$2:$D$5090,3,0),IF(A1567="Legítimo Abono",VLOOKUP(C1567,NoAmpOC!$B$2:$H$988,7,0),"Factura"))</f>
        <v>Factura</v>
      </c>
      <c r="E1567" s="26" t="str">
        <f>IF(A1567="Ordenes de Compra",VLOOKUP($C1567,Autogestión!$B$2:$G$5090,6,0),IF(A1567="Financiamiento Internacional",VLOOKUP($C1567,FinInt!$B$2:$G$508,6,0),"Legítimo Abono"))</f>
        <v>Proyecto de Respuesta Inmediata de Salud Pública en el Marco de la Pandemia COVID-19 para Contener, Controlar y Mitigar su Efecto en la Prestación de Servicios de Salud en Argentina - 5032/OC-AR - BID</v>
      </c>
      <c r="F1567" s="26" t="str">
        <f>IF($A1567="Ordenes de Compra","ARS",IF($A1567="Financiamiento Internacional",VLOOKUP($C1567,FinInt!$B$2:$Q$508,15,0),VLOOKUP($C1567,NoAmpOC!$B$2:$T$988,18,0)))</f>
        <v>USD</v>
      </c>
      <c r="G1567" s="5">
        <f>IF($A1567="Ordenes de Compra",VLOOKUP($C1567,Autogestión!$B$2:$H$5090,7,0),IF($A1567="Financiamiento Internacional",VLOOKUP($C1567,FinInt!$B$2:$Q$1308,16,0),VLOOKUP($C1567,NoAmpOC!$B$2:$T$988,19,0)))</f>
        <v>4008</v>
      </c>
      <c r="H1567" s="5">
        <f t="shared" si="72"/>
        <v>400800</v>
      </c>
      <c r="I1567" s="26" t="str">
        <f>IF($A1567="Ordenes de Compra",VLOOKUP($C1567,Autogestión!$B$2:$J$5090,9,0),IF($A1567="Financiamiento Internacional",VLOOKUP($C1567,FinInt!$B$2:$G$1555,6,0),"Legitimo Abono"))</f>
        <v>Proyecto de Respuesta Inmediata de Salud Pública en el Marco de la Pandemia COVID-19 para Contener, Controlar y Mitigar su Efecto en la Prestación de Servicios de Salud en Argentina - 5032/OC-AR - BID</v>
      </c>
      <c r="J1567" s="1" t="str">
        <f>IF($A1567="Ordenes de Compra",VLOOKUP($C1567,Autogestión!$B$2:$R$5090,17,0),IF($A1567="Financiamiento Internacional",VLOOKUP($C1567,FinInt!$B$2:$O$1508,14,0),VLOOKUP($C1567,NoAmpOC!$B$2:$R$988,17,0)))</f>
        <v>Fundación Ciencias Exactas y Naturales</v>
      </c>
      <c r="K1567" s="7" t="str">
        <f>DetalleExp!AP1567</f>
        <v>DNFSP#MS-ADQUISICIONES</v>
      </c>
      <c r="L1567" s="7" t="str">
        <f>DetalleExp!AQ1567</f>
        <v>ADQUISICIONES - Área administración y finanzas - adquisiciones</v>
      </c>
      <c r="M1567" s="7" t="str">
        <f>DetalleExp!AR1567</f>
        <v>DNFSP#MS - Dirección nacional de fortalecimiento de los sistemas provinciales</v>
      </c>
      <c r="N1567" s="7">
        <f>DetalleExp!AS1567</f>
        <v>44350</v>
      </c>
      <c r="O1567" s="27">
        <f ca="1">ROUNDUP(TODAY()-N1567,0)</f>
        <v>5</v>
      </c>
      <c r="P1567" s="27">
        <f ca="1">ROUNDUP(TODAY()-B1567,0)</f>
        <v>6</v>
      </c>
      <c r="Q1567" s="1" t="str">
        <f>IFERROR(IF(A1567="Ordenes de Compra",VLOOKUP($E1567,'Ordenes de Compra'!$A$2:$E$1712,5,0),"Sin OC"),"Sin dato")</f>
        <v>Sin OC</v>
      </c>
      <c r="R1567" s="28" t="str">
        <f>IFERROR(IF(A1567="Ordenes de Compra",VLOOKUP($I1567,'Ordenes de Compra'!$B$2:$E$1712,3,0),"Sin OC"),"Sin dato")</f>
        <v>Sin OC</v>
      </c>
      <c r="S1567" s="1" t="str">
        <f>VLOOKUP($U1567,'Tablas intermedias'!$C$1:$H$222,5,0)</f>
        <v>Programa</v>
      </c>
      <c r="T1567" s="29" t="str">
        <f t="shared" si="73"/>
        <v>OK</v>
      </c>
      <c r="U1567" s="30" t="str">
        <f t="shared" si="74"/>
        <v>DNFSP#MS-ADQUISICIONESADQUISICIONES - Área administración y finanzas - adquisicionesDNFSP#MS - Dirección nacional de fortalecimiento de los sistemas provinciales</v>
      </c>
      <c r="V1567" s="1" t="str">
        <f>VLOOKUP(U1567,'Tablas intermedias'!$C$1:$H$222,6,0)</f>
        <v>Si</v>
      </c>
      <c r="W1567" s="1" t="str">
        <f ca="1">IF(O1567&lt;30,"menos de 30 días","más de 30 días")</f>
        <v>menos de 30 días</v>
      </c>
    </row>
    <row r="1568" spans="1:23" ht="14.25" hidden="1" thickTop="1" thickBot="1" x14ac:dyDescent="0.25">
      <c r="A1568" s="17" t="str">
        <f>IF(DetalleExp!H1568='Tablas intermedias'!$A$2,"Ordenes de Compra",IF(DetalleExp!H1568='Tablas intermedias'!$A$3,"Financiamiento Internacional","Legítimo Abono"))</f>
        <v>Ordenes de Compra</v>
      </c>
      <c r="B1568" s="7">
        <f>DetalleExp!E1568</f>
        <v>44349</v>
      </c>
      <c r="C1568" s="1" t="str">
        <f>DetalleExp!A1568</f>
        <v>EX-2021-49459983-APN-DCYT#MS</v>
      </c>
      <c r="D1568" s="1" t="str">
        <f>IF(A1568="Ordenes de Compra",VLOOKUP(C1568,Autogestión!$B$2:$D$5090,3,0),IF(A1568="Legítimo Abono",VLOOKUP(C1568,NoAmpOC!$B$2:$H$988,7,0),"Factura"))</f>
        <v>Factura</v>
      </c>
      <c r="E1568" s="26" t="str">
        <f>IF(A1568="Ordenes de Compra",VLOOKUP($C1568,Autogestión!$B$2:$G$5090,6,0),IF(A1568="Financiamiento Internacional",VLOOKUP($C1568,FinInt!$B$2:$G$508,6,0),"Legítimo Abono"))</f>
        <v>80-0026-CDI20</v>
      </c>
      <c r="F1568" s="26" t="str">
        <f>IF($A1568="Ordenes de Compra","ARS",IF($A1568="Financiamiento Internacional",VLOOKUP($C1568,FinInt!$B$2:$Q$508,15,0),VLOOKUP($C1568,NoAmpOC!$B$2:$T$988,18,0)))</f>
        <v>ARS</v>
      </c>
      <c r="G1568" s="5">
        <f>IF($A1568="Ordenes de Compra",VLOOKUP($C1568,Autogestión!$B$2:$H$5090,7,0),IF($A1568="Financiamiento Internacional",VLOOKUP($C1568,FinInt!$B$2:$Q$1308,16,0),VLOOKUP($C1568,NoAmpOC!$B$2:$T$988,19,0)))</f>
        <v>7793739</v>
      </c>
      <c r="H1568" s="5">
        <f t="shared" si="72"/>
        <v>7793739</v>
      </c>
      <c r="I1568" s="26" t="str">
        <f>IF($A1568="Ordenes de Compra",VLOOKUP($C1568,Autogestión!$B$2:$J$5090,9,0),IF($A1568="Financiamiento Internacional",VLOOKUP($C1568,FinInt!$B$2:$G$1555,6,0),"Legitimo Abono"))</f>
        <v>80-1103-OC20</v>
      </c>
      <c r="J1568" s="1" t="str">
        <f>IF($A1568="Ordenes de Compra",VLOOKUP($C1568,Autogestión!$B$2:$R$5090,17,0),IF($A1568="Financiamiento Internacional",VLOOKUP($C1568,FinInt!$B$2:$O$1508,14,0),VLOOKUP($C1568,NoAmpOC!$B$2:$R$988,17,0)))</f>
        <v>Global Farm SA</v>
      </c>
      <c r="K1568" s="7" t="str">
        <f>DetalleExp!AP1568</f>
        <v>MALIBERTINO</v>
      </c>
      <c r="L1568" s="7" t="str">
        <f>DetalleExp!AQ1568</f>
        <v>CRD - Comisión de recepción definitiva</v>
      </c>
      <c r="M1568" s="7" t="str">
        <f>DetalleExp!AR1568</f>
        <v>SGA#MS - Secretaría de gestión administrativa</v>
      </c>
      <c r="N1568" s="7">
        <f>DetalleExp!AS1568</f>
        <v>44350</v>
      </c>
      <c r="O1568" s="27">
        <f ca="1">ROUNDUP(TODAY()-N1568,0)</f>
        <v>5</v>
      </c>
      <c r="P1568" s="27">
        <f ca="1">ROUNDUP(TODAY()-B1568,0)</f>
        <v>6</v>
      </c>
      <c r="Q1568" s="1" t="str">
        <f>IFERROR(IF(A1568="Ordenes de Compra",VLOOKUP($E1568,'Ordenes de Compra'!$A$2:$E$1712,5,0),"Sin OC"),"Sin dato")</f>
        <v>16.0.0.47.0</v>
      </c>
      <c r="R1568" s="28">
        <f>IFERROR(IF(A1568="Ordenes de Compra",VLOOKUP($I1568,'Ordenes de Compra'!$B$2:$E$1712,3,0),"Sin OC"),"Sin dato")</f>
        <v>7793739</v>
      </c>
      <c r="S1568" s="1" t="str">
        <f>VLOOKUP($U1568,'Tablas intermedias'!$C$1:$H$222,5,0)</f>
        <v>CRD</v>
      </c>
      <c r="T1568" s="29" t="str">
        <f t="shared" si="73"/>
        <v>Ver</v>
      </c>
      <c r="U1568" s="30" t="str">
        <f t="shared" si="74"/>
        <v>MALIBERTINOCRD - Comisión de recepción definitivaSGA#MS - Secretaría de gestión administrativa</v>
      </c>
      <c r="V1568" s="1" t="str">
        <f>VLOOKUP(U1568,'Tablas intermedias'!$C$1:$H$222,6,0)</f>
        <v>Si</v>
      </c>
      <c r="W1568" s="1" t="str">
        <f ca="1">IF(O1568&lt;30,"menos de 30 días","más de 30 días")</f>
        <v>menos de 30 días</v>
      </c>
    </row>
    <row r="1569" spans="1:23" ht="14.25" hidden="1" thickTop="1" thickBot="1" x14ac:dyDescent="0.25">
      <c r="A1569" s="17" t="str">
        <f>IF(DetalleExp!H1569='Tablas intermedias'!$A$2,"Ordenes de Compra",IF(DetalleExp!H1569='Tablas intermedias'!$A$3,"Financiamiento Internacional","Legítimo Abono"))</f>
        <v>Financiamiento Internacional</v>
      </c>
      <c r="B1569" s="7">
        <f>DetalleExp!E1569</f>
        <v>44349</v>
      </c>
      <c r="C1569" s="1" t="str">
        <f>DetalleExp!A1569</f>
        <v>EX-2021-49487633-APN-DAFYP#MS</v>
      </c>
      <c r="D1569" s="1" t="str">
        <f>IF(A1569="Ordenes de Compra",VLOOKUP(C1569,Autogestión!$B$2:$D$5090,3,0),IF(A1569="Legítimo Abono",VLOOKUP(C1569,NoAmpOC!$B$2:$H$988,7,0),"Factura"))</f>
        <v>Factura</v>
      </c>
      <c r="E1569" s="26" t="str">
        <f>IF(A1569="Ordenes de Compra",VLOOKUP($C1569,Autogestión!$B$2:$G$5090,6,0),IF(A1569="Financiamiento Internacional",VLOOKUP($C1569,FinInt!$B$2:$G$508,6,0),"Legítimo Abono"))</f>
        <v>Programa Multifase de Atención Primaria a la Salud para el Manejo de Enfermedades Crónicas No Transmisibles. Segunda Operación - 3772/0C-AR - BID</v>
      </c>
      <c r="F1569" s="26" t="str">
        <f>IF($A1569="Ordenes de Compra","ARS",IF($A1569="Financiamiento Internacional",VLOOKUP($C1569,FinInt!$B$2:$Q$508,15,0),VLOOKUP($C1569,NoAmpOC!$B$2:$T$988,18,0)))</f>
        <v>ARS</v>
      </c>
      <c r="G1569" s="5">
        <f>IF($A1569="Ordenes de Compra",VLOOKUP($C1569,Autogestión!$B$2:$H$5090,7,0),IF($A1569="Financiamiento Internacional",VLOOKUP($C1569,FinInt!$B$2:$Q$1308,16,0),VLOOKUP($C1569,NoAmpOC!$B$2:$T$988,19,0)))</f>
        <v>17738647.039999999</v>
      </c>
      <c r="H1569" s="5">
        <f t="shared" si="72"/>
        <v>17738647.039999999</v>
      </c>
      <c r="I1569" s="26" t="str">
        <f>IF($A1569="Ordenes de Compra",VLOOKUP($C1569,Autogestión!$B$2:$J$5090,9,0),IF($A1569="Financiamiento Internacional",VLOOKUP($C1569,FinInt!$B$2:$G$1555,6,0),"Legitimo Abono"))</f>
        <v>Programa Multifase de Atención Primaria a la Salud para el Manejo de Enfermedades Crónicas No Transmisibles. Segunda Operación - 3772/0C-AR - BID</v>
      </c>
      <c r="J1569" s="1" t="str">
        <f>IF($A1569="Ordenes de Compra",VLOOKUP($C1569,Autogestión!$B$2:$R$5090,17,0),IF($A1569="Financiamiento Internacional",VLOOKUP($C1569,FinInt!$B$2:$O$1508,14,0),VLOOKUP($C1569,NoAmpOC!$B$2:$R$988,17,0)))</f>
        <v>Becher y Asociados SRL</v>
      </c>
      <c r="K1569" s="7" t="str">
        <f>DetalleExp!AP1569</f>
        <v>DNFSP#MS-ADQUISICIONES</v>
      </c>
      <c r="L1569" s="7" t="str">
        <f>DetalleExp!AQ1569</f>
        <v>ADQUISICIONES - Área administración y finanzas - adquisiciones</v>
      </c>
      <c r="M1569" s="7" t="str">
        <f>DetalleExp!AR1569</f>
        <v>DNFSP#MS - Dirección nacional de fortalecimiento de los sistemas provinciales</v>
      </c>
      <c r="N1569" s="7">
        <f>DetalleExp!AS1569</f>
        <v>44350</v>
      </c>
      <c r="O1569" s="27">
        <f ca="1">ROUNDUP(TODAY()-N1569,0)</f>
        <v>5</v>
      </c>
      <c r="P1569" s="27">
        <f ca="1">ROUNDUP(TODAY()-B1569,0)</f>
        <v>6</v>
      </c>
      <c r="Q1569" s="1" t="str">
        <f>IFERROR(IF(A1569="Ordenes de Compra",VLOOKUP($E1569,'Ordenes de Compra'!$A$2:$E$1712,5,0),"Sin OC"),"Sin dato")</f>
        <v>Sin OC</v>
      </c>
      <c r="R1569" s="28" t="str">
        <f>IFERROR(IF(A1569="Ordenes de Compra",VLOOKUP($I1569,'Ordenes de Compra'!$B$2:$E$1712,3,0),"Sin OC"),"Sin dato")</f>
        <v>Sin OC</v>
      </c>
      <c r="S1569" s="1" t="str">
        <f>VLOOKUP($U1569,'Tablas intermedias'!$C$1:$H$222,5,0)</f>
        <v>Programa</v>
      </c>
      <c r="T1569" s="29" t="str">
        <f t="shared" si="73"/>
        <v>OK</v>
      </c>
      <c r="U1569" s="30" t="str">
        <f t="shared" si="74"/>
        <v>DNFSP#MS-ADQUISICIONESADQUISICIONES - Área administración y finanzas - adquisicionesDNFSP#MS - Dirección nacional de fortalecimiento de los sistemas provinciales</v>
      </c>
      <c r="V1569" s="1" t="str">
        <f>VLOOKUP(U1569,'Tablas intermedias'!$C$1:$H$222,6,0)</f>
        <v>Si</v>
      </c>
      <c r="W1569" s="1" t="str">
        <f ca="1">IF(O1569&lt;30,"menos de 30 días","más de 30 días")</f>
        <v>menos de 30 días</v>
      </c>
    </row>
    <row r="1570" spans="1:23" ht="14.25" hidden="1" thickTop="1" thickBot="1" x14ac:dyDescent="0.25">
      <c r="A1570" s="17" t="str">
        <f>IF(DetalleExp!H1570='Tablas intermedias'!$A$2,"Ordenes de Compra",IF(DetalleExp!H1570='Tablas intermedias'!$A$3,"Financiamiento Internacional","Legítimo Abono"))</f>
        <v>Financiamiento Internacional</v>
      </c>
      <c r="B1570" s="7">
        <f>DetalleExp!E1570</f>
        <v>44349</v>
      </c>
      <c r="C1570" s="1" t="str">
        <f>DetalleExp!A1570</f>
        <v>EX-2021-49490489-APN-DAFYP#MS</v>
      </c>
      <c r="D1570" s="1" t="str">
        <f>IF(A1570="Ordenes de Compra",VLOOKUP(C1570,Autogestión!$B$2:$D$5090,3,0),IF(A1570="Legítimo Abono",VLOOKUP(C1570,NoAmpOC!$B$2:$H$988,7,0),"Factura"))</f>
        <v>Factura</v>
      </c>
      <c r="E1570" s="26" t="str">
        <f>IF(A1570="Ordenes de Compra",VLOOKUP($C1570,Autogestión!$B$2:$G$5090,6,0),IF(A1570="Financiamiento Internacional",VLOOKUP($C1570,FinInt!$B$2:$G$508,6,0),"Legítimo Abono"))</f>
        <v>Programa Multifase de Atención Primaria a la Salud para el Manejo de Enfermedades Crónicas No Transmisibles. Segunda Operación - 3772/0C-AR - BID</v>
      </c>
      <c r="F1570" s="26" t="str">
        <f>IF($A1570="Ordenes de Compra","ARS",IF($A1570="Financiamiento Internacional",VLOOKUP($C1570,FinInt!$B$2:$Q$508,15,0),VLOOKUP($C1570,NoAmpOC!$B$2:$T$988,18,0)))</f>
        <v>ARS</v>
      </c>
      <c r="G1570" s="5">
        <f>IF($A1570="Ordenes de Compra",VLOOKUP($C1570,Autogestión!$B$2:$H$5090,7,0),IF($A1570="Financiamiento Internacional",VLOOKUP($C1570,FinInt!$B$2:$Q$1308,16,0),VLOOKUP($C1570,NoAmpOC!$B$2:$T$988,19,0)))</f>
        <v>9952255.4800000004</v>
      </c>
      <c r="H1570" s="5">
        <f t="shared" si="72"/>
        <v>9952255.4800000004</v>
      </c>
      <c r="I1570" s="26" t="str">
        <f>IF($A1570="Ordenes de Compra",VLOOKUP($C1570,Autogestión!$B$2:$J$5090,9,0),IF($A1570="Financiamiento Internacional",VLOOKUP($C1570,FinInt!$B$2:$G$1555,6,0),"Legitimo Abono"))</f>
        <v>Programa Multifase de Atención Primaria a la Salud para el Manejo de Enfermedades Crónicas No Transmisibles. Segunda Operación - 3772/0C-AR - BID</v>
      </c>
      <c r="J1570" s="1" t="str">
        <f>IF($A1570="Ordenes de Compra",VLOOKUP($C1570,Autogestión!$B$2:$R$5090,17,0),IF($A1570="Financiamiento Internacional",VLOOKUP($C1570,FinInt!$B$2:$O$1508,14,0),VLOOKUP($C1570,NoAmpOC!$B$2:$R$988,17,0)))</f>
        <v>Becher y Asociados SRL</v>
      </c>
      <c r="K1570" s="7" t="str">
        <f>DetalleExp!AP1570</f>
        <v>DNFSP#MS-ADQUISICIONES</v>
      </c>
      <c r="L1570" s="7" t="str">
        <f>DetalleExp!AQ1570</f>
        <v>ADQUISICIONES - Área administración y finanzas - adquisiciones</v>
      </c>
      <c r="M1570" s="7" t="str">
        <f>DetalleExp!AR1570</f>
        <v>DNFSP#MS - Dirección nacional de fortalecimiento de los sistemas provinciales</v>
      </c>
      <c r="N1570" s="7">
        <f>DetalleExp!AS1570</f>
        <v>44350</v>
      </c>
      <c r="O1570" s="27">
        <f ca="1">ROUNDUP(TODAY()-N1570,0)</f>
        <v>5</v>
      </c>
      <c r="P1570" s="27">
        <f ca="1">ROUNDUP(TODAY()-B1570,0)</f>
        <v>6</v>
      </c>
      <c r="Q1570" s="1" t="str">
        <f>IFERROR(IF(A1570="Ordenes de Compra",VLOOKUP($E1570,'Ordenes de Compra'!$A$2:$E$1712,5,0),"Sin OC"),"Sin dato")</f>
        <v>Sin OC</v>
      </c>
      <c r="R1570" s="28" t="str">
        <f>IFERROR(IF(A1570="Ordenes de Compra",VLOOKUP($I1570,'Ordenes de Compra'!$B$2:$E$1712,3,0),"Sin OC"),"Sin dato")</f>
        <v>Sin OC</v>
      </c>
      <c r="S1570" s="1" t="str">
        <f>VLOOKUP($U1570,'Tablas intermedias'!$C$1:$H$222,5,0)</f>
        <v>Programa</v>
      </c>
      <c r="T1570" s="29" t="str">
        <f t="shared" si="73"/>
        <v>OK</v>
      </c>
      <c r="U1570" s="30" t="str">
        <f t="shared" si="74"/>
        <v>DNFSP#MS-ADQUISICIONESADQUISICIONES - Área administración y finanzas - adquisicionesDNFSP#MS - Dirección nacional de fortalecimiento de los sistemas provinciales</v>
      </c>
      <c r="V1570" s="1" t="str">
        <f>VLOOKUP(U1570,'Tablas intermedias'!$C$1:$H$222,6,0)</f>
        <v>Si</v>
      </c>
      <c r="W1570" s="1" t="str">
        <f ca="1">IF(O1570&lt;30,"menos de 30 días","más de 30 días")</f>
        <v>menos de 30 días</v>
      </c>
    </row>
    <row r="1571" spans="1:23" ht="14.25" hidden="1" thickTop="1" thickBot="1" x14ac:dyDescent="0.25">
      <c r="A1571" s="17" t="str">
        <f>IF(DetalleExp!H1571='Tablas intermedias'!$A$2,"Ordenes de Compra",IF(DetalleExp!H1571='Tablas intermedias'!$A$3,"Financiamiento Internacional","Legítimo Abono"))</f>
        <v>Financiamiento Internacional</v>
      </c>
      <c r="B1571" s="7">
        <f>DetalleExp!E1571</f>
        <v>44349</v>
      </c>
      <c r="C1571" s="1" t="str">
        <f>DetalleExp!A1571</f>
        <v>EX-2021-49496670-APN-DAFYP#MS</v>
      </c>
      <c r="D1571" s="1" t="str">
        <f>IF(A1571="Ordenes de Compra",VLOOKUP(C1571,Autogestión!$B$2:$D$5090,3,0),IF(A1571="Legítimo Abono",VLOOKUP(C1571,NoAmpOC!$B$2:$H$988,7,0),"Factura"))</f>
        <v>Factura</v>
      </c>
      <c r="E1571" s="26" t="str">
        <f>IF(A1571="Ordenes de Compra",VLOOKUP($C1571,Autogestión!$B$2:$G$5090,6,0),IF(A1571="Financiamiento Internacional",VLOOKUP($C1571,FinInt!$B$2:$G$508,6,0),"Legítimo Abono"))</f>
        <v>Programa Multifase de Atención Primaria a la Salud para el Manejo de Enfermedades Crónicas No Transmisibles. Segunda Operación - 3772/0C-AR - BID</v>
      </c>
      <c r="F1571" s="26" t="str">
        <f>IF($A1571="Ordenes de Compra","ARS",IF($A1571="Financiamiento Internacional",VLOOKUP($C1571,FinInt!$B$2:$Q$508,15,0),VLOOKUP($C1571,NoAmpOC!$B$2:$T$988,18,0)))</f>
        <v>ARS</v>
      </c>
      <c r="G1571" s="5">
        <f>IF($A1571="Ordenes de Compra",VLOOKUP($C1571,Autogestión!$B$2:$H$5090,7,0),IF($A1571="Financiamiento Internacional",VLOOKUP($C1571,FinInt!$B$2:$Q$1308,16,0),VLOOKUP($C1571,NoAmpOC!$B$2:$T$988,19,0)))</f>
        <v>7945435.6500000004</v>
      </c>
      <c r="H1571" s="5">
        <f t="shared" si="72"/>
        <v>7945435.6500000004</v>
      </c>
      <c r="I1571" s="26" t="str">
        <f>IF($A1571="Ordenes de Compra",VLOOKUP($C1571,Autogestión!$B$2:$J$5090,9,0),IF($A1571="Financiamiento Internacional",VLOOKUP($C1571,FinInt!$B$2:$G$1555,6,0),"Legitimo Abono"))</f>
        <v>Programa Multifase de Atención Primaria a la Salud para el Manejo de Enfermedades Crónicas No Transmisibles. Segunda Operación - 3772/0C-AR - BID</v>
      </c>
      <c r="J1571" s="1" t="str">
        <f>IF($A1571="Ordenes de Compra",VLOOKUP($C1571,Autogestión!$B$2:$R$5090,17,0),IF($A1571="Financiamiento Internacional",VLOOKUP($C1571,FinInt!$B$2:$O$1508,14,0),VLOOKUP($C1571,NoAmpOC!$B$2:$R$988,17,0)))</f>
        <v>Becher y Asociados SRL</v>
      </c>
      <c r="K1571" s="7" t="str">
        <f>DetalleExp!AP1571</f>
        <v>DNFSP#MS-ADQUISICIONES</v>
      </c>
      <c r="L1571" s="7" t="str">
        <f>DetalleExp!AQ1571</f>
        <v>PVD - Privada</v>
      </c>
      <c r="M1571" s="7" t="str">
        <f>DetalleExp!AR1571</f>
        <v>DNFSP#MS - Dirección nacional de fortalecimiento de los sistemas provinciales</v>
      </c>
      <c r="N1571" s="7">
        <f>DetalleExp!AS1571</f>
        <v>44350</v>
      </c>
      <c r="O1571" s="27">
        <f ca="1">ROUNDUP(TODAY()-N1571,0)</f>
        <v>5</v>
      </c>
      <c r="P1571" s="27">
        <f ca="1">ROUNDUP(TODAY()-B1571,0)</f>
        <v>6</v>
      </c>
      <c r="Q1571" s="1" t="str">
        <f>IFERROR(IF(A1571="Ordenes de Compra",VLOOKUP($E1571,'Ordenes de Compra'!$A$2:$E$1712,5,0),"Sin OC"),"Sin dato")</f>
        <v>Sin OC</v>
      </c>
      <c r="R1571" s="28" t="str">
        <f>IFERROR(IF(A1571="Ordenes de Compra",VLOOKUP($I1571,'Ordenes de Compra'!$B$2:$E$1712,3,0),"Sin OC"),"Sin dato")</f>
        <v>Sin OC</v>
      </c>
      <c r="S1571" s="1" t="str">
        <f>VLOOKUP($U1571,'Tablas intermedias'!$C$1:$H$222,5,0)</f>
        <v>Programa</v>
      </c>
      <c r="T1571" s="29" t="str">
        <f t="shared" si="73"/>
        <v>OK</v>
      </c>
      <c r="U1571" s="30" t="str">
        <f t="shared" si="74"/>
        <v>DNFSP#MS-ADQUISICIONESPVD - PrivadaDNFSP#MS - Dirección nacional de fortalecimiento de los sistemas provinciales</v>
      </c>
      <c r="V1571" s="1" t="str">
        <f>VLOOKUP(U1571,'Tablas intermedias'!$C$1:$H$222,6,0)</f>
        <v>Si</v>
      </c>
      <c r="W1571" s="1" t="str">
        <f ca="1">IF(O1571&lt;30,"menos de 30 días","más de 30 días")</f>
        <v>menos de 30 días</v>
      </c>
    </row>
    <row r="1572" spans="1:23" ht="14.25" hidden="1" thickTop="1" thickBot="1" x14ac:dyDescent="0.25">
      <c r="A1572" s="17" t="str">
        <f>IF(DetalleExp!H1572='Tablas intermedias'!$A$2,"Ordenes de Compra",IF(DetalleExp!H1572='Tablas intermedias'!$A$3,"Financiamiento Internacional","Legítimo Abono"))</f>
        <v>Financiamiento Internacional</v>
      </c>
      <c r="B1572" s="7">
        <f>DetalleExp!E1572</f>
        <v>44349</v>
      </c>
      <c r="C1572" s="1" t="str">
        <f>DetalleExp!A1572</f>
        <v>EX-2021-49500241-APN-DAFYP#MS</v>
      </c>
      <c r="D1572" s="1" t="str">
        <f>IF(A1572="Ordenes de Compra",VLOOKUP(C1572,Autogestión!$B$2:$D$5090,3,0),IF(A1572="Legítimo Abono",VLOOKUP(C1572,NoAmpOC!$B$2:$H$988,7,0),"Factura"))</f>
        <v>Factura</v>
      </c>
      <c r="E1572" s="26" t="str">
        <f>IF(A1572="Ordenes de Compra",VLOOKUP($C1572,Autogestión!$B$2:$G$5090,6,0),IF(A1572="Financiamiento Internacional",VLOOKUP($C1572,FinInt!$B$2:$G$508,6,0),"Legítimo Abono"))</f>
        <v>Programa Multifase de Atención Primaria a la Salud para el Manejo de Enfermedades Crónicas No Transmisibles. Segunda Operación - 3772/0C-AR - BID</v>
      </c>
      <c r="F1572" s="26" t="str">
        <f>IF($A1572="Ordenes de Compra","ARS",IF($A1572="Financiamiento Internacional",VLOOKUP($C1572,FinInt!$B$2:$Q$508,15,0),VLOOKUP($C1572,NoAmpOC!$B$2:$T$988,18,0)))</f>
        <v>ARS</v>
      </c>
      <c r="G1572" s="5">
        <f>IF($A1572="Ordenes de Compra",VLOOKUP($C1572,Autogestión!$B$2:$H$5090,7,0),IF($A1572="Financiamiento Internacional",VLOOKUP($C1572,FinInt!$B$2:$Q$1308,16,0),VLOOKUP($C1572,NoAmpOC!$B$2:$T$988,19,0)))</f>
        <v>4457781.0999999996</v>
      </c>
      <c r="H1572" s="5">
        <f t="shared" si="72"/>
        <v>4457781.0999999996</v>
      </c>
      <c r="I1572" s="26" t="str">
        <f>IF($A1572="Ordenes de Compra",VLOOKUP($C1572,Autogestión!$B$2:$J$5090,9,0),IF($A1572="Financiamiento Internacional",VLOOKUP($C1572,FinInt!$B$2:$G$1555,6,0),"Legitimo Abono"))</f>
        <v>Programa Multifase de Atención Primaria a la Salud para el Manejo de Enfermedades Crónicas No Transmisibles. Segunda Operación - 3772/0C-AR - BID</v>
      </c>
      <c r="J1572" s="1" t="str">
        <f>IF($A1572="Ordenes de Compra",VLOOKUP($C1572,Autogestión!$B$2:$R$5090,17,0),IF($A1572="Financiamiento Internacional",VLOOKUP($C1572,FinInt!$B$2:$O$1508,14,0),VLOOKUP($C1572,NoAmpOC!$B$2:$R$988,17,0)))</f>
        <v>Becher y Asociados SRL</v>
      </c>
      <c r="K1572" s="7" t="str">
        <f>DetalleExp!AP1572</f>
        <v>DNFSP#MS-ADQUISICIONES</v>
      </c>
      <c r="L1572" s="7" t="str">
        <f>DetalleExp!AQ1572</f>
        <v>PVD - Privada</v>
      </c>
      <c r="M1572" s="7" t="str">
        <f>DetalleExp!AR1572</f>
        <v>DNFSP#MS - Dirección nacional de fortalecimiento de los sistemas provinciales</v>
      </c>
      <c r="N1572" s="7">
        <f>DetalleExp!AS1572</f>
        <v>44350</v>
      </c>
      <c r="O1572" s="27">
        <f ca="1">ROUNDUP(TODAY()-N1572,0)</f>
        <v>5</v>
      </c>
      <c r="P1572" s="27">
        <f ca="1">ROUNDUP(TODAY()-B1572,0)</f>
        <v>6</v>
      </c>
      <c r="Q1572" s="1" t="str">
        <f>IFERROR(IF(A1572="Ordenes de Compra",VLOOKUP($E1572,'Ordenes de Compra'!$A$2:$E$1712,5,0),"Sin OC"),"Sin dato")</f>
        <v>Sin OC</v>
      </c>
      <c r="R1572" s="28" t="str">
        <f>IFERROR(IF(A1572="Ordenes de Compra",VLOOKUP($I1572,'Ordenes de Compra'!$B$2:$E$1712,3,0),"Sin OC"),"Sin dato")</f>
        <v>Sin OC</v>
      </c>
      <c r="S1572" s="1" t="str">
        <f>VLOOKUP($U1572,'Tablas intermedias'!$C$1:$H$222,5,0)</f>
        <v>Programa</v>
      </c>
      <c r="T1572" s="29" t="str">
        <f t="shared" si="73"/>
        <v>OK</v>
      </c>
      <c r="U1572" s="30" t="str">
        <f t="shared" si="74"/>
        <v>DNFSP#MS-ADQUISICIONESPVD - PrivadaDNFSP#MS - Dirección nacional de fortalecimiento de los sistemas provinciales</v>
      </c>
      <c r="V1572" s="1" t="str">
        <f>VLOOKUP(U1572,'Tablas intermedias'!$C$1:$H$222,6,0)</f>
        <v>Si</v>
      </c>
      <c r="W1572" s="1" t="str">
        <f ca="1">IF(O1572&lt;30,"menos de 30 días","más de 30 días")</f>
        <v>menos de 30 días</v>
      </c>
    </row>
    <row r="1573" spans="1:23" ht="14.25" hidden="1" thickTop="1" thickBot="1" x14ac:dyDescent="0.25">
      <c r="A1573" s="17" t="str">
        <f>IF(DetalleExp!H1573='Tablas intermedias'!$A$2,"Ordenes de Compra",IF(DetalleExp!H1573='Tablas intermedias'!$A$3,"Financiamiento Internacional","Legítimo Abono"))</f>
        <v>Ordenes de Compra</v>
      </c>
      <c r="B1573" s="7">
        <f>DetalleExp!E1573</f>
        <v>44350</v>
      </c>
      <c r="C1573" s="1" t="str">
        <f>DetalleExp!A1573</f>
        <v>EX-2021-49631770-APN-DCYT#MS</v>
      </c>
      <c r="D1573" s="1" t="str">
        <f>IF(A1573="Ordenes de Compra",VLOOKUP(C1573,Autogestión!$B$2:$D$5090,3,0),IF(A1573="Legítimo Abono",VLOOKUP(C1573,NoAmpOC!$B$2:$H$988,7,0),"Factura"))</f>
        <v>Factura</v>
      </c>
      <c r="E1573" s="26" t="str">
        <f>IF(A1573="Ordenes de Compra",VLOOKUP($C1573,Autogestión!$B$2:$G$5090,6,0),IF(A1573="Financiamiento Internacional",VLOOKUP($C1573,FinInt!$B$2:$G$508,6,0),"Legítimo Abono"))</f>
        <v>80-0025-LPU19</v>
      </c>
      <c r="F1573" s="26" t="str">
        <f>IF($A1573="Ordenes de Compra","ARS",IF($A1573="Financiamiento Internacional",VLOOKUP($C1573,FinInt!$B$2:$Q$508,15,0),VLOOKUP($C1573,NoAmpOC!$B$2:$T$988,18,0)))</f>
        <v>ARS</v>
      </c>
      <c r="G1573" s="5">
        <f>IF($A1573="Ordenes de Compra",VLOOKUP($C1573,Autogestión!$B$2:$H$5090,7,0),IF($A1573="Financiamiento Internacional",VLOOKUP($C1573,FinInt!$B$2:$Q$1308,16,0),VLOOKUP($C1573,NoAmpOC!$B$2:$T$988,19,0)))</f>
        <v>27144</v>
      </c>
      <c r="H1573" s="5">
        <f t="shared" si="72"/>
        <v>27144</v>
      </c>
      <c r="I1573" s="26" t="str">
        <f>IF($A1573="Ordenes de Compra",VLOOKUP($C1573,Autogestión!$B$2:$J$5090,9,0),IF($A1573="Financiamiento Internacional",VLOOKUP($C1573,FinInt!$B$2:$G$1555,6,0),"Legitimo Abono"))</f>
        <v>80-1080-OC20</v>
      </c>
      <c r="J1573" s="1" t="str">
        <f>IF($A1573="Ordenes de Compra",VLOOKUP($C1573,Autogestión!$B$2:$R$5090,17,0),IF($A1573="Financiamiento Internacional",VLOOKUP($C1573,FinInt!$B$2:$O$1508,14,0),VLOOKUP($C1573,NoAmpOC!$B$2:$R$988,17,0)))</f>
        <v xml:space="preserve">LAFEDAR S.A. </v>
      </c>
      <c r="K1573" s="7" t="str">
        <f>DetalleExp!AP1573</f>
        <v>SGA#MS-CRD</v>
      </c>
      <c r="L1573" s="7" t="str">
        <f>DetalleExp!AQ1573</f>
        <v>CRD - Comisión de recepción definitiva</v>
      </c>
      <c r="M1573" s="7" t="str">
        <f>DetalleExp!AR1573</f>
        <v>SGA#MS - Secretaría de gestión administrativa</v>
      </c>
      <c r="N1573" s="7">
        <f>DetalleExp!AS1573</f>
        <v>44350</v>
      </c>
      <c r="O1573" s="27">
        <f ca="1">ROUNDUP(TODAY()-N1573,0)</f>
        <v>5</v>
      </c>
      <c r="P1573" s="27">
        <f ca="1">ROUNDUP(TODAY()-B1573,0)</f>
        <v>5</v>
      </c>
      <c r="Q1573" s="1" t="str">
        <f>IFERROR(IF(A1573="Ordenes de Compra",VLOOKUP($E1573,'Ordenes de Compra'!$A$2:$E$1712,5,0),"Sin OC"),"Sin dato")</f>
        <v>17.0.0.43.0</v>
      </c>
      <c r="R1573" s="28">
        <f>IFERROR(IF(A1573="Ordenes de Compra",VLOOKUP($I1573,'Ordenes de Compra'!$B$2:$E$1712,3,0),"Sin OC"),"Sin dato")</f>
        <v>2262000</v>
      </c>
      <c r="S1573" s="1" t="str">
        <f>VLOOKUP($U1573,'Tablas intermedias'!$C$1:$H$222,5,0)</f>
        <v>CRD</v>
      </c>
      <c r="T1573" s="29" t="str">
        <f t="shared" si="73"/>
        <v>OK</v>
      </c>
      <c r="U1573" s="30" t="str">
        <f t="shared" si="74"/>
        <v>SGA#MS-CRDCRD - Comisión de recepción definitivaSGA#MS - Secretaría de gestión administrativa</v>
      </c>
      <c r="V1573" s="1" t="str">
        <f>VLOOKUP(U1573,'Tablas intermedias'!$C$1:$H$222,6,0)</f>
        <v>Si</v>
      </c>
      <c r="W1573" s="1" t="str">
        <f ca="1">IF(O1573&lt;30,"menos de 30 días","más de 30 días")</f>
        <v>menos de 30 días</v>
      </c>
    </row>
    <row r="1574" spans="1:23" ht="14.25" hidden="1" thickTop="1" thickBot="1" x14ac:dyDescent="0.25">
      <c r="A1574" s="17" t="str">
        <f>IF(DetalleExp!H1574='Tablas intermedias'!$A$2,"Ordenes de Compra",IF(DetalleExp!H1574='Tablas intermedias'!$A$3,"Financiamiento Internacional","Legítimo Abono"))</f>
        <v>Legítimo Abono</v>
      </c>
      <c r="B1574" s="7">
        <f>DetalleExp!E1574</f>
        <v>44350</v>
      </c>
      <c r="C1574" s="1" t="str">
        <f>DetalleExp!A1574</f>
        <v>EX-2021-49727669-APN-DD#MS</v>
      </c>
      <c r="D1574" s="1" t="str">
        <f>IF(A1574="Ordenes de Compra",VLOOKUP(C1574,Autogestión!$B$2:$D$5090,3,0),IF(A1574="Legítimo Abono",VLOOKUP(C1574,NoAmpOC!$B$2:$H$988,7,0),"Factura"))</f>
        <v>Factura B</v>
      </c>
      <c r="E1574" s="26" t="str">
        <f>IF(A1574="Ordenes de Compra",VLOOKUP($C1574,Autogestión!$B$2:$G$5090,6,0),IF(A1574="Financiamiento Internacional",VLOOKUP($C1574,FinInt!$B$2:$G$508,6,0),"Legítimo Abono"))</f>
        <v>Legítimo Abono</v>
      </c>
      <c r="F1574" s="26" t="str">
        <f>IF($A1574="Ordenes de Compra","ARS",IF($A1574="Financiamiento Internacional",VLOOKUP($C1574,FinInt!$B$2:$Q$508,15,0),VLOOKUP($C1574,NoAmpOC!$B$2:$T$988,18,0)))</f>
        <v>ARS</v>
      </c>
      <c r="G1574" s="5">
        <f>IF($A1574="Ordenes de Compra",VLOOKUP($C1574,Autogestión!$B$2:$H$5090,7,0),IF($A1574="Financiamiento Internacional",VLOOKUP($C1574,FinInt!$B$2:$Q$1308,16,0),VLOOKUP($C1574,NoAmpOC!$B$2:$T$988,19,0)))</f>
        <v>8853600</v>
      </c>
      <c r="H1574" s="5">
        <f t="shared" si="72"/>
        <v>8853600</v>
      </c>
      <c r="I1574" s="26" t="str">
        <f>IF($A1574="Ordenes de Compra",VLOOKUP($C1574,Autogestión!$B$2:$J$5090,9,0),IF($A1574="Financiamiento Internacional",VLOOKUP($C1574,FinInt!$B$2:$G$1555,6,0),"Legitimo Abono"))</f>
        <v>Legitimo Abono</v>
      </c>
      <c r="J1574" s="1" t="str">
        <f>IF($A1574="Ordenes de Compra",VLOOKUP($C1574,Autogestión!$B$2:$R$5090,17,0),IF($A1574="Financiamiento Internacional",VLOOKUP($C1574,FinInt!$B$2:$O$1508,14,0),VLOOKUP($C1574,NoAmpOC!$B$2:$R$988,17,0)))</f>
        <v>DROGUERIA DISVAL SRL</v>
      </c>
      <c r="K1574" s="7" t="str">
        <f>DetalleExp!AP1574</f>
        <v>DCYT#MS-CONTAB_PPTO</v>
      </c>
      <c r="L1574" s="7" t="str">
        <f>DetalleExp!AQ1574</f>
        <v>CONTAB_PPTO - Contabilidad de presupuesto</v>
      </c>
      <c r="M1574" s="7" t="str">
        <f>DetalleExp!AR1574</f>
        <v>DCYT#MS - Dirección de contabilidad y tesorería</v>
      </c>
      <c r="N1574" s="7">
        <f>DetalleExp!AS1574</f>
        <v>44350</v>
      </c>
      <c r="O1574" s="27">
        <f ca="1">ROUNDUP(TODAY()-N1574,0)</f>
        <v>5</v>
      </c>
      <c r="P1574" s="27">
        <f ca="1">ROUNDUP(TODAY()-B1574,0)</f>
        <v>5</v>
      </c>
      <c r="Q1574" s="1" t="str">
        <f>IFERROR(IF(A1574="Ordenes de Compra",VLOOKUP($E1574,'Ordenes de Compra'!$A$2:$E$1712,5,0),"Sin OC"),"Sin dato")</f>
        <v>Sin OC</v>
      </c>
      <c r="R1574" s="28" t="str">
        <f>IFERROR(IF(A1574="Ordenes de Compra",VLOOKUP($I1574,'Ordenes de Compra'!$B$2:$E$1712,3,0),"Sin OC"),"Sin dato")</f>
        <v>Sin OC</v>
      </c>
      <c r="S1574" s="1" t="str">
        <f>VLOOKUP($U1574,'Tablas intermedias'!$C$1:$H$222,5,0)</f>
        <v>Contabilidad</v>
      </c>
      <c r="T1574" s="29" t="str">
        <f t="shared" si="73"/>
        <v>OK</v>
      </c>
      <c r="U1574" s="30" t="str">
        <f t="shared" si="74"/>
        <v>DCYT#MS-CONTAB_PPTOCONTAB_PPTO - Contabilidad de presupuestoDCYT#MS - Dirección de contabilidad y tesorería</v>
      </c>
      <c r="V1574" s="1" t="str">
        <f>VLOOKUP(U1574,'Tablas intermedias'!$C$1:$H$222,6,0)</f>
        <v>Si</v>
      </c>
      <c r="W1574" s="1" t="str">
        <f ca="1">IF(O1574&lt;30,"menos de 30 días","más de 30 días")</f>
        <v>menos de 30 días</v>
      </c>
    </row>
    <row r="1575" spans="1:23" ht="14.25" hidden="1" thickTop="1" thickBot="1" x14ac:dyDescent="0.25">
      <c r="A1575" s="17" t="str">
        <f>IF(DetalleExp!H1575='Tablas intermedias'!$A$2,"Ordenes de Compra",IF(DetalleExp!H1575='Tablas intermedias'!$A$3,"Financiamiento Internacional","Legítimo Abono"))</f>
        <v>Ordenes de Compra</v>
      </c>
      <c r="B1575" s="7">
        <f>DetalleExp!E1575</f>
        <v>44350</v>
      </c>
      <c r="C1575" s="1" t="str">
        <f>DetalleExp!A1575</f>
        <v>EX-2021-49791964-APN-DCYT#MS</v>
      </c>
      <c r="D1575" s="1" t="str">
        <f>IF(A1575="Ordenes de Compra",VLOOKUP(C1575,Autogestión!$B$2:$D$5090,3,0),IF(A1575="Legítimo Abono",VLOOKUP(C1575,NoAmpOC!$B$2:$H$988,7,0),"Factura"))</f>
        <v>Factura</v>
      </c>
      <c r="E1575" s="26" t="str">
        <f>IF(A1575="Ordenes de Compra",VLOOKUP($C1575,Autogestión!$B$2:$G$5090,6,0),IF(A1575="Financiamiento Internacional",VLOOKUP($C1575,FinInt!$B$2:$G$508,6,0),"Legítimo Abono"))</f>
        <v>80-0011-LPU20</v>
      </c>
      <c r="F1575" s="26" t="str">
        <f>IF($A1575="Ordenes de Compra","ARS",IF($A1575="Financiamiento Internacional",VLOOKUP($C1575,FinInt!$B$2:$Q$508,15,0),VLOOKUP($C1575,NoAmpOC!$B$2:$T$988,18,0)))</f>
        <v>ARS</v>
      </c>
      <c r="G1575" s="5">
        <f>IF($A1575="Ordenes de Compra",VLOOKUP($C1575,Autogestión!$B$2:$H$5090,7,0),IF($A1575="Financiamiento Internacional",VLOOKUP($C1575,FinInt!$B$2:$Q$1308,16,0),VLOOKUP($C1575,NoAmpOC!$B$2:$T$988,19,0)))</f>
        <v>5567919</v>
      </c>
      <c r="H1575" s="5">
        <f t="shared" ref="H1575:H1590" si="75">IF(F1575="USD",G1575*$Z$1,IF(F1575="EUR",G1575*$AD$1,G1575))</f>
        <v>5567919</v>
      </c>
      <c r="I1575" s="26" t="str">
        <f>IF($A1575="Ordenes de Compra",VLOOKUP($C1575,Autogestión!$B$2:$J$5090,9,0),IF($A1575="Financiamiento Internacional",VLOOKUP($C1575,FinInt!$B$2:$G$1555,6,0),"Legitimo Abono"))</f>
        <v>80-1068-oc21</v>
      </c>
      <c r="J1575" s="1" t="str">
        <f>IF($A1575="Ordenes de Compra",VLOOKUP($C1575,Autogestión!$B$2:$R$5090,17,0),IF($A1575="Financiamiento Internacional",VLOOKUP($C1575,FinInt!$B$2:$O$1508,14,0),VLOOKUP($C1575,NoAmpOC!$B$2:$R$988,17,0)))</f>
        <v xml:space="preserve">KLONAL SRL </v>
      </c>
      <c r="K1575" s="7" t="str">
        <f>DetalleExp!AP1575</f>
        <v>MARIEROMERO</v>
      </c>
      <c r="L1575" s="7" t="str">
        <f>DetalleExp!AQ1575</f>
        <v>MESADEENTRADA - Mesa de entrada</v>
      </c>
      <c r="M1575" s="7" t="str">
        <f>DetalleExp!AR1575</f>
        <v>DAFYP#MS - Dirección de administración financiera y presupuestaria</v>
      </c>
      <c r="N1575" s="7">
        <f>DetalleExp!AS1575</f>
        <v>44350</v>
      </c>
      <c r="O1575" s="27">
        <f ca="1">ROUNDUP(TODAY()-N1575,0)</f>
        <v>5</v>
      </c>
      <c r="P1575" s="27">
        <f ca="1">ROUNDUP(TODAY()-B1575,0)</f>
        <v>5</v>
      </c>
      <c r="Q1575" s="1" t="str">
        <f>IFERROR(IF(A1575="Ordenes de Compra",VLOOKUP($E1575,'Ordenes de Compra'!$A$2:$E$1712,5,0),"Sin OC"),"Sin dato")</f>
        <v>29.0.0.45.0</v>
      </c>
      <c r="R1575" s="28">
        <f>IFERROR(IF(A1575="Ordenes de Compra",VLOOKUP($I1575,'Ordenes de Compra'!$B$2:$E$1712,3,0),"Sin OC"),"Sin dato")</f>
        <v>478908614.01999998</v>
      </c>
      <c r="S1575" s="1" t="str">
        <f>VLOOKUP($U1575,'Tablas intermedias'!$C$1:$H$222,5,0)</f>
        <v>DGPFE</v>
      </c>
      <c r="T1575" s="29" t="str">
        <f t="shared" ref="T1575:T1590" si="76">IF(AND(D1575="Factura",OR(G1575&gt;100000000,R1575=G1575)),"Ver","OK")</f>
        <v>OK</v>
      </c>
      <c r="U1575" s="30" t="str">
        <f t="shared" ref="U1575:U1590" si="77">K1575&amp;L1575&amp;M1575</f>
        <v>MARIEROMEROMESADEENTRADA - Mesa de entradaDAFYP#MS - Dirección de administración financiera y presupuestaria</v>
      </c>
      <c r="V1575" s="1" t="str">
        <f>VLOOKUP(U1575,'Tablas intermedias'!$C$1:$H$222,6,0)</f>
        <v>Si</v>
      </c>
      <c r="W1575" s="1" t="str">
        <f ca="1">IF(O1575&lt;30,"menos de 30 días","más de 30 días")</f>
        <v>menos de 30 días</v>
      </c>
    </row>
    <row r="1576" spans="1:23" ht="14.25" hidden="1" thickTop="1" thickBot="1" x14ac:dyDescent="0.25">
      <c r="A1576" s="17" t="str">
        <f>IF(DetalleExp!H1576='Tablas intermedias'!$A$2,"Ordenes de Compra",IF(DetalleExp!H1576='Tablas intermedias'!$A$3,"Financiamiento Internacional","Legítimo Abono"))</f>
        <v>Ordenes de Compra</v>
      </c>
      <c r="B1576" s="7">
        <f>DetalleExp!E1576</f>
        <v>44350</v>
      </c>
      <c r="C1576" s="1" t="str">
        <f>DetalleExp!A1576</f>
        <v>EX-2021-49816903-APN-DCYT#MS</v>
      </c>
      <c r="D1576" s="1" t="str">
        <f>IF(A1576="Ordenes de Compra",VLOOKUP(C1576,Autogestión!$B$2:$D$5090,3,0),IF(A1576="Legítimo Abono",VLOOKUP(C1576,NoAmpOC!$B$2:$H$988,7,0),"Factura"))</f>
        <v>Factura</v>
      </c>
      <c r="E1576" s="26" t="str">
        <f>IF(A1576="Ordenes de Compra",VLOOKUP($C1576,Autogestión!$B$2:$G$5090,6,0),IF(A1576="Financiamiento Internacional",VLOOKUP($C1576,FinInt!$B$2:$G$508,6,0),"Legítimo Abono"))</f>
        <v>80-0015-LPU19</v>
      </c>
      <c r="F1576" s="26" t="str">
        <f>IF($A1576="Ordenes de Compra","ARS",IF($A1576="Financiamiento Internacional",VLOOKUP($C1576,FinInt!$B$2:$Q$508,15,0),VLOOKUP($C1576,NoAmpOC!$B$2:$T$988,18,0)))</f>
        <v>ARS</v>
      </c>
      <c r="G1576" s="5">
        <f>IF($A1576="Ordenes de Compra",VLOOKUP($C1576,Autogestión!$B$2:$H$5090,7,0),IF($A1576="Financiamiento Internacional",VLOOKUP($C1576,FinInt!$B$2:$Q$1308,16,0),VLOOKUP($C1576,NoAmpOC!$B$2:$T$988,19,0)))</f>
        <v>2577522</v>
      </c>
      <c r="H1576" s="5">
        <f t="shared" si="75"/>
        <v>2577522</v>
      </c>
      <c r="I1576" s="26" t="str">
        <f>IF($A1576="Ordenes de Compra",VLOOKUP($C1576,Autogestión!$B$2:$J$5090,9,0),IF($A1576="Financiamiento Internacional",VLOOKUP($C1576,FinInt!$B$2:$G$1555,6,0),"Legitimo Abono"))</f>
        <v>80-1121-OC20</v>
      </c>
      <c r="J1576" s="1" t="str">
        <f>IF($A1576="Ordenes de Compra",VLOOKUP($C1576,Autogestión!$B$2:$R$5090,17,0),IF($A1576="Financiamiento Internacional",VLOOKUP($C1576,FinInt!$B$2:$O$1508,14,0),VLOOKUP($C1576,NoAmpOC!$B$2:$R$988,17,0)))</f>
        <v>REX ARGENTINA SA</v>
      </c>
      <c r="K1576" s="7" t="str">
        <f>DetalleExp!AP1576</f>
        <v>IMEDINA</v>
      </c>
      <c r="L1576" s="7" t="str">
        <f>DetalleExp!AQ1576</f>
        <v>CRD - Comisión de recepción definitiva</v>
      </c>
      <c r="M1576" s="7" t="str">
        <f>DetalleExp!AR1576</f>
        <v>SGA#MS - Secretaría de gestión administrativa</v>
      </c>
      <c r="N1576" s="7">
        <f>DetalleExp!AS1576</f>
        <v>44350</v>
      </c>
      <c r="O1576" s="27">
        <f ca="1">ROUNDUP(TODAY()-N1576,0)</f>
        <v>5</v>
      </c>
      <c r="P1576" s="27">
        <f ca="1">ROUNDUP(TODAY()-B1576,0)</f>
        <v>5</v>
      </c>
      <c r="Q1576" s="1" t="str">
        <f>IFERROR(IF(A1576="Ordenes de Compra",VLOOKUP($E1576,'Ordenes de Compra'!$A$2:$E$1712,5,0),"Sin OC"),"Sin dato")</f>
        <v>1.0.0.3.0</v>
      </c>
      <c r="R1576" s="28">
        <f>IFERROR(IF(A1576="Ordenes de Compra",VLOOKUP($I1576,'Ordenes de Compra'!$B$2:$E$1712,3,0),"Sin OC"),"Sin dato")</f>
        <v>166560000</v>
      </c>
      <c r="S1576" s="1" t="str">
        <f>VLOOKUP($U1576,'Tablas intermedias'!$C$1:$H$222,5,0)</f>
        <v>CRD</v>
      </c>
      <c r="T1576" s="29" t="str">
        <f t="shared" si="76"/>
        <v>OK</v>
      </c>
      <c r="U1576" s="30" t="str">
        <f t="shared" si="77"/>
        <v>IMEDINACRD - Comisión de recepción definitivaSGA#MS - Secretaría de gestión administrativa</v>
      </c>
      <c r="V1576" s="1" t="str">
        <f>VLOOKUP(U1576,'Tablas intermedias'!$C$1:$H$222,6,0)</f>
        <v>Si</v>
      </c>
      <c r="W1576" s="1" t="str">
        <f ca="1">IF(O1576&lt;30,"menos de 30 días","más de 30 días")</f>
        <v>menos de 30 días</v>
      </c>
    </row>
    <row r="1577" spans="1:23" ht="14.25" hidden="1" thickTop="1" thickBot="1" x14ac:dyDescent="0.25">
      <c r="A1577" s="17" t="str">
        <f>IF(DetalleExp!H1577='Tablas intermedias'!$A$2,"Ordenes de Compra",IF(DetalleExp!H1577='Tablas intermedias'!$A$3,"Financiamiento Internacional","Legítimo Abono"))</f>
        <v>Ordenes de Compra</v>
      </c>
      <c r="B1577" s="7">
        <f>DetalleExp!E1577</f>
        <v>44350</v>
      </c>
      <c r="C1577" s="1" t="str">
        <f>DetalleExp!A1577</f>
        <v>EX-2021-49822137-APN-DCYT#MS</v>
      </c>
      <c r="D1577" s="1" t="str">
        <f>IF(A1577="Ordenes de Compra",VLOOKUP(C1577,Autogestión!$B$2:$D$5090,3,0),IF(A1577="Legítimo Abono",VLOOKUP(C1577,NoAmpOC!$B$2:$H$988,7,0),"Factura"))</f>
        <v>Factura</v>
      </c>
      <c r="E1577" s="26" t="str">
        <f>IF(A1577="Ordenes de Compra",VLOOKUP($C1577,Autogestión!$B$2:$G$5090,6,0),IF(A1577="Financiamiento Internacional",VLOOKUP($C1577,FinInt!$B$2:$G$508,6,0),"Legítimo Abono"))</f>
        <v>80-0015-LPU19</v>
      </c>
      <c r="F1577" s="26" t="str">
        <f>IF($A1577="Ordenes de Compra","ARS",IF($A1577="Financiamiento Internacional",VLOOKUP($C1577,FinInt!$B$2:$Q$508,15,0),VLOOKUP($C1577,NoAmpOC!$B$2:$T$988,18,0)))</f>
        <v>ARS</v>
      </c>
      <c r="G1577" s="5">
        <f>IF($A1577="Ordenes de Compra",VLOOKUP($C1577,Autogestión!$B$2:$H$5090,7,0),IF($A1577="Financiamiento Internacional",VLOOKUP($C1577,FinInt!$B$2:$Q$1308,16,0),VLOOKUP($C1577,NoAmpOC!$B$2:$T$988,19,0)))</f>
        <v>4086465</v>
      </c>
      <c r="H1577" s="5">
        <f t="shared" si="75"/>
        <v>4086465</v>
      </c>
      <c r="I1577" s="26" t="str">
        <f>IF($A1577="Ordenes de Compra",VLOOKUP($C1577,Autogestión!$B$2:$J$5090,9,0),IF($A1577="Financiamiento Internacional",VLOOKUP($C1577,FinInt!$B$2:$G$1555,6,0),"Legitimo Abono"))</f>
        <v>80-1121-OC20</v>
      </c>
      <c r="J1577" s="1" t="str">
        <f>IF($A1577="Ordenes de Compra",VLOOKUP($C1577,Autogestión!$B$2:$R$5090,17,0),IF($A1577="Financiamiento Internacional",VLOOKUP($C1577,FinInt!$B$2:$O$1508,14,0),VLOOKUP($C1577,NoAmpOC!$B$2:$R$988,17,0)))</f>
        <v>REX ARGENTINA SA</v>
      </c>
      <c r="K1577" s="7" t="str">
        <f>DetalleExp!AP1577</f>
        <v>IMEDINA</v>
      </c>
      <c r="L1577" s="7" t="str">
        <f>DetalleExp!AQ1577</f>
        <v>CRD - Comisión de recepción definitiva</v>
      </c>
      <c r="M1577" s="7" t="str">
        <f>DetalleExp!AR1577</f>
        <v>SGA#MS - Secretaría de gestión administrativa</v>
      </c>
      <c r="N1577" s="7">
        <f>DetalleExp!AS1577</f>
        <v>44350</v>
      </c>
      <c r="O1577" s="27">
        <f ca="1">ROUNDUP(TODAY()-N1577,0)</f>
        <v>5</v>
      </c>
      <c r="P1577" s="27">
        <f ca="1">ROUNDUP(TODAY()-B1577,0)</f>
        <v>5</v>
      </c>
      <c r="Q1577" s="1" t="str">
        <f>IFERROR(IF(A1577="Ordenes de Compra",VLOOKUP($E1577,'Ordenes de Compra'!$A$2:$E$1712,5,0),"Sin OC"),"Sin dato")</f>
        <v>1.0.0.3.0</v>
      </c>
      <c r="R1577" s="28">
        <f>IFERROR(IF(A1577="Ordenes de Compra",VLOOKUP($I1577,'Ordenes de Compra'!$B$2:$E$1712,3,0),"Sin OC"),"Sin dato")</f>
        <v>166560000</v>
      </c>
      <c r="S1577" s="1" t="str">
        <f>VLOOKUP($U1577,'Tablas intermedias'!$C$1:$H$222,5,0)</f>
        <v>CRD</v>
      </c>
      <c r="T1577" s="29" t="str">
        <f t="shared" si="76"/>
        <v>OK</v>
      </c>
      <c r="U1577" s="30" t="str">
        <f t="shared" si="77"/>
        <v>IMEDINACRD - Comisión de recepción definitivaSGA#MS - Secretaría de gestión administrativa</v>
      </c>
      <c r="V1577" s="1" t="str">
        <f>VLOOKUP(U1577,'Tablas intermedias'!$C$1:$H$222,6,0)</f>
        <v>Si</v>
      </c>
      <c r="W1577" s="1" t="str">
        <f ca="1">IF(O1577&lt;30,"menos de 30 días","más de 30 días")</f>
        <v>menos de 30 días</v>
      </c>
    </row>
    <row r="1578" spans="1:23" ht="14.25" hidden="1" thickTop="1" thickBot="1" x14ac:dyDescent="0.25">
      <c r="A1578" s="17" t="str">
        <f>IF(DetalleExp!H1578='Tablas intermedias'!$A$2,"Ordenes de Compra",IF(DetalleExp!H1578='Tablas intermedias'!$A$3,"Financiamiento Internacional","Legítimo Abono"))</f>
        <v>Ordenes de Compra</v>
      </c>
      <c r="B1578" s="7">
        <f>DetalleExp!E1578</f>
        <v>44350</v>
      </c>
      <c r="C1578" s="1" t="str">
        <f>DetalleExp!A1578</f>
        <v>EX-2021-49823710-APN-DCYT#MS</v>
      </c>
      <c r="D1578" s="1" t="str">
        <f>IF(A1578="Ordenes de Compra",VLOOKUP(C1578,Autogestión!$B$2:$D$5090,3,0),IF(A1578="Legítimo Abono",VLOOKUP(C1578,NoAmpOC!$B$2:$H$988,7,0),"Factura"))</f>
        <v>Factura</v>
      </c>
      <c r="E1578" s="26">
        <f>IF(A1578="Ordenes de Compra",VLOOKUP($C1578,Autogestión!$B$2:$G$5090,6,0),IF(A1578="Financiamiento Internacional",VLOOKUP($C1578,FinInt!$B$2:$G$508,6,0),"Legítimo Abono"))</f>
        <v>1</v>
      </c>
      <c r="F1578" s="26" t="str">
        <f>IF($A1578="Ordenes de Compra","ARS",IF($A1578="Financiamiento Internacional",VLOOKUP($C1578,FinInt!$B$2:$Q$508,15,0),VLOOKUP($C1578,NoAmpOC!$B$2:$T$988,18,0)))</f>
        <v>ARS</v>
      </c>
      <c r="G1578" s="5">
        <f>IF($A1578="Ordenes de Compra",VLOOKUP($C1578,Autogestión!$B$2:$H$5090,7,0),IF($A1578="Financiamiento Internacional",VLOOKUP($C1578,FinInt!$B$2:$Q$1308,16,0),VLOOKUP($C1578,NoAmpOC!$B$2:$T$988,19,0)))</f>
        <v>467098.68</v>
      </c>
      <c r="H1578" s="5">
        <f t="shared" si="75"/>
        <v>467098.68</v>
      </c>
      <c r="I1578" s="26">
        <f>IF($A1578="Ordenes de Compra",VLOOKUP($C1578,Autogestión!$B$2:$J$5090,9,0),IF($A1578="Financiamiento Internacional",VLOOKUP($C1578,FinInt!$B$2:$G$1555,6,0),"Legitimo Abono"))</f>
        <v>1</v>
      </c>
      <c r="J1578" s="1" t="str">
        <f>IF($A1578="Ordenes de Compra",VLOOKUP($C1578,Autogestión!$B$2:$R$5090,17,0),IF($A1578="Financiamiento Internacional",VLOOKUP($C1578,FinInt!$B$2:$O$1508,14,0),VLOOKUP($C1578,NoAmpOC!$B$2:$R$988,17,0)))</f>
        <v>SUIZO ARGENTINA S.A.</v>
      </c>
      <c r="K1578" s="7" t="str">
        <f>DetalleExp!AP1578</f>
        <v>DGA#MS-DESPACHO_DGA</v>
      </c>
      <c r="L1578" s="7" t="str">
        <f>DetalleExp!AQ1578</f>
        <v>DESPACHO_DGA - Despacho - dirección general de administración</v>
      </c>
      <c r="M1578" s="7" t="str">
        <f>DetalleExp!AR1578</f>
        <v>DGA#MS - Dirección general de administración</v>
      </c>
      <c r="N1578" s="7">
        <f>DetalleExp!AS1578</f>
        <v>44350</v>
      </c>
      <c r="O1578" s="27">
        <f ca="1">ROUNDUP(TODAY()-N1578,0)</f>
        <v>5</v>
      </c>
      <c r="P1578" s="27">
        <f ca="1">ROUNDUP(TODAY()-B1578,0)</f>
        <v>5</v>
      </c>
      <c r="Q1578" s="1" t="str">
        <f>IFERROR(IF(A1578="Ordenes de Compra",VLOOKUP($E1578,'Ordenes de Compra'!$A$2:$E$1712,5,0),"Sin OC"),"Sin dato")</f>
        <v>Sin dato</v>
      </c>
      <c r="R1578" s="28" t="str">
        <f>IFERROR(IF(A1578="Ordenes de Compra",VLOOKUP($I1578,'Ordenes de Compra'!$B$2:$E$1712,3,0),"Sin OC"),"Sin dato")</f>
        <v>Sin dato</v>
      </c>
      <c r="S1578" s="1" t="str">
        <f>VLOOKUP($U1578,'Tablas intermedias'!$C$1:$H$222,5,0)</f>
        <v>DGA</v>
      </c>
      <c r="T1578" s="29" t="str">
        <f t="shared" si="76"/>
        <v>OK</v>
      </c>
      <c r="U1578" s="30" t="str">
        <f t="shared" si="77"/>
        <v>DGA#MS-DESPACHO_DGADESPACHO_DGA - Despacho - dirección general de administraciónDGA#MS - Dirección general de administración</v>
      </c>
      <c r="V1578" s="1" t="str">
        <f>VLOOKUP(U1578,'Tablas intermedias'!$C$1:$H$222,6,0)</f>
        <v>Si</v>
      </c>
      <c r="W1578" s="1" t="str">
        <f ca="1">IF(O1578&lt;30,"menos de 30 días","más de 30 días")</f>
        <v>menos de 30 días</v>
      </c>
    </row>
    <row r="1579" spans="1:23" ht="14.25" hidden="1" thickTop="1" thickBot="1" x14ac:dyDescent="0.25">
      <c r="A1579" s="17" t="str">
        <f>IF(DetalleExp!H1579='Tablas intermedias'!$A$2,"Ordenes de Compra",IF(DetalleExp!H1579='Tablas intermedias'!$A$3,"Financiamiento Internacional","Legítimo Abono"))</f>
        <v>Ordenes de Compra</v>
      </c>
      <c r="B1579" s="7">
        <f>DetalleExp!E1579</f>
        <v>44350</v>
      </c>
      <c r="C1579" s="1" t="str">
        <f>DetalleExp!A1579</f>
        <v>EX-2021-49843061-APN-DCYT#MS</v>
      </c>
      <c r="D1579" s="1" t="str">
        <f>IF(A1579="Ordenes de Compra",VLOOKUP(C1579,Autogestión!$B$2:$D$5090,3,0),IF(A1579="Legítimo Abono",VLOOKUP(C1579,NoAmpOC!$B$2:$H$988,7,0),"Factura"))</f>
        <v>Factura</v>
      </c>
      <c r="E1579" s="26" t="str">
        <f>IF(A1579="Ordenes de Compra",VLOOKUP($C1579,Autogestión!$B$2:$G$5090,6,0),IF(A1579="Financiamiento Internacional",VLOOKUP($C1579,FinInt!$B$2:$G$508,6,0),"Legítimo Abono"))</f>
        <v>80-0065-CDI20</v>
      </c>
      <c r="F1579" s="26" t="str">
        <f>IF($A1579="Ordenes de Compra","ARS",IF($A1579="Financiamiento Internacional",VLOOKUP($C1579,FinInt!$B$2:$Q$508,15,0),VLOOKUP($C1579,NoAmpOC!$B$2:$T$988,18,0)))</f>
        <v>ARS</v>
      </c>
      <c r="G1579" s="5">
        <f>IF($A1579="Ordenes de Compra",VLOOKUP($C1579,Autogestión!$B$2:$H$5090,7,0),IF($A1579="Financiamiento Internacional",VLOOKUP($C1579,FinInt!$B$2:$Q$1308,16,0),VLOOKUP($C1579,NoAmpOC!$B$2:$T$988,19,0)))</f>
        <v>2649160</v>
      </c>
      <c r="H1579" s="5">
        <f t="shared" si="75"/>
        <v>2649160</v>
      </c>
      <c r="I1579" s="26" t="str">
        <f>IF($A1579="Ordenes de Compra",VLOOKUP($C1579,Autogestión!$B$2:$J$5090,9,0),IF($A1579="Financiamiento Internacional",VLOOKUP($C1579,FinInt!$B$2:$G$1555,6,0),"Legitimo Abono"))</f>
        <v>80-1093-OC21</v>
      </c>
      <c r="J1579" s="1" t="str">
        <f>IF($A1579="Ordenes de Compra",VLOOKUP($C1579,Autogestión!$B$2:$R$5090,17,0),IF($A1579="Financiamiento Internacional",VLOOKUP($C1579,FinInt!$B$2:$O$1508,14,0),VLOOKUP($C1579,NoAmpOC!$B$2:$R$988,17,0)))</f>
        <v>alimentos vida s.a.</v>
      </c>
      <c r="K1579" s="7" t="str">
        <f>DetalleExp!AP1579</f>
        <v>SGA#MS-CRD</v>
      </c>
      <c r="L1579" s="7" t="str">
        <f>DetalleExp!AQ1579</f>
        <v>CRD - Comisión de recepción definitiva</v>
      </c>
      <c r="M1579" s="7" t="str">
        <f>DetalleExp!AR1579</f>
        <v>SGA#MS - Secretaría de gestión administrativa</v>
      </c>
      <c r="N1579" s="7">
        <f>DetalleExp!AS1579</f>
        <v>44350</v>
      </c>
      <c r="O1579" s="27">
        <f ca="1">ROUNDUP(TODAY()-N1579,0)</f>
        <v>5</v>
      </c>
      <c r="P1579" s="27">
        <f ca="1">ROUNDUP(TODAY()-B1579,0)</f>
        <v>5</v>
      </c>
      <c r="Q1579" s="1" t="str">
        <f>IFERROR(IF(A1579="Ordenes de Compra",VLOOKUP($E1579,'Ordenes de Compra'!$A$2:$E$1712,5,0),"Sin OC"),"Sin dato")</f>
        <v>17.0.0.42.0</v>
      </c>
      <c r="R1579" s="28">
        <f>IFERROR(IF(A1579="Ordenes de Compra",VLOOKUP($I1579,'Ordenes de Compra'!$B$2:$E$1712,3,0),"Sin OC"),"Sin dato")</f>
        <v>235078600</v>
      </c>
      <c r="S1579" s="1" t="str">
        <f>VLOOKUP($U1579,'Tablas intermedias'!$C$1:$H$222,5,0)</f>
        <v>CRD</v>
      </c>
      <c r="T1579" s="29" t="str">
        <f t="shared" si="76"/>
        <v>OK</v>
      </c>
      <c r="U1579" s="30" t="str">
        <f t="shared" si="77"/>
        <v>SGA#MS-CRDCRD - Comisión de recepción definitivaSGA#MS - Secretaría de gestión administrativa</v>
      </c>
      <c r="V1579" s="1" t="str">
        <f>VLOOKUP(U1579,'Tablas intermedias'!$C$1:$H$222,6,0)</f>
        <v>Si</v>
      </c>
      <c r="W1579" s="1" t="str">
        <f ca="1">IF(O1579&lt;30,"menos de 30 días","más de 30 días")</f>
        <v>menos de 30 días</v>
      </c>
    </row>
    <row r="1580" spans="1:23" ht="14.25" hidden="1" thickTop="1" thickBot="1" x14ac:dyDescent="0.25">
      <c r="A1580" s="17" t="str">
        <f>IF(DetalleExp!H1580='Tablas intermedias'!$A$2,"Ordenes de Compra",IF(DetalleExp!H1580='Tablas intermedias'!$A$3,"Financiamiento Internacional","Legítimo Abono"))</f>
        <v>Ordenes de Compra</v>
      </c>
      <c r="B1580" s="7">
        <f>DetalleExp!E1580</f>
        <v>44350</v>
      </c>
      <c r="C1580" s="1" t="str">
        <f>DetalleExp!A1580</f>
        <v>EX-2021-49853550-APN-DCYT#MS</v>
      </c>
      <c r="D1580" s="1" t="str">
        <f>IF(A1580="Ordenes de Compra",VLOOKUP(C1580,Autogestión!$B$2:$D$5090,3,0),IF(A1580="Legítimo Abono",VLOOKUP(C1580,NoAmpOC!$B$2:$H$988,7,0),"Factura"))</f>
        <v>Factura</v>
      </c>
      <c r="E1580" s="26" t="str">
        <f>IF(A1580="Ordenes de Compra",VLOOKUP($C1580,Autogestión!$B$2:$G$5090,6,0),IF(A1580="Financiamiento Internacional",VLOOKUP($C1580,FinInt!$B$2:$G$508,6,0),"Legítimo Abono"))</f>
        <v>80-0065-CDI20</v>
      </c>
      <c r="F1580" s="26" t="str">
        <f>IF($A1580="Ordenes de Compra","ARS",IF($A1580="Financiamiento Internacional",VLOOKUP($C1580,FinInt!$B$2:$Q$508,15,0),VLOOKUP($C1580,NoAmpOC!$B$2:$T$988,18,0)))</f>
        <v>ARS</v>
      </c>
      <c r="G1580" s="5">
        <f>IF($A1580="Ordenes de Compra",VLOOKUP($C1580,Autogestión!$B$2:$H$5090,7,0),IF($A1580="Financiamiento Internacional",VLOOKUP($C1580,FinInt!$B$2:$Q$1308,16,0),VLOOKUP($C1580,NoAmpOC!$B$2:$T$988,19,0)))</f>
        <v>7685000</v>
      </c>
      <c r="H1580" s="5">
        <f t="shared" si="75"/>
        <v>7685000</v>
      </c>
      <c r="I1580" s="26" t="str">
        <f>IF($A1580="Ordenes de Compra",VLOOKUP($C1580,Autogestión!$B$2:$J$5090,9,0),IF($A1580="Financiamiento Internacional",VLOOKUP($C1580,FinInt!$B$2:$G$1555,6,0),"Legitimo Abono"))</f>
        <v>80-1093-OC21</v>
      </c>
      <c r="J1580" s="1" t="str">
        <f>IF($A1580="Ordenes de Compra",VLOOKUP($C1580,Autogestión!$B$2:$R$5090,17,0),IF($A1580="Financiamiento Internacional",VLOOKUP($C1580,FinInt!$B$2:$O$1508,14,0),VLOOKUP($C1580,NoAmpOC!$B$2:$R$988,17,0)))</f>
        <v>alimentos vida s.a.</v>
      </c>
      <c r="K1580" s="7" t="str">
        <f>DetalleExp!AP1580</f>
        <v>SGA#MS-CRD</v>
      </c>
      <c r="L1580" s="7" t="str">
        <f>DetalleExp!AQ1580</f>
        <v>CRD - Comisión de recepción definitiva</v>
      </c>
      <c r="M1580" s="7" t="str">
        <f>DetalleExp!AR1580</f>
        <v>SGA#MS - Secretaría de gestión administrativa</v>
      </c>
      <c r="N1580" s="7">
        <f>DetalleExp!AS1580</f>
        <v>44350</v>
      </c>
      <c r="O1580" s="27">
        <f ca="1">ROUNDUP(TODAY()-N1580,0)</f>
        <v>5</v>
      </c>
      <c r="P1580" s="27">
        <f ca="1">ROUNDUP(TODAY()-B1580,0)</f>
        <v>5</v>
      </c>
      <c r="Q1580" s="1" t="str">
        <f>IFERROR(IF(A1580="Ordenes de Compra",VLOOKUP($E1580,'Ordenes de Compra'!$A$2:$E$1712,5,0),"Sin OC"),"Sin dato")</f>
        <v>17.0.0.42.0</v>
      </c>
      <c r="R1580" s="28">
        <f>IFERROR(IF(A1580="Ordenes de Compra",VLOOKUP($I1580,'Ordenes de Compra'!$B$2:$E$1712,3,0),"Sin OC"),"Sin dato")</f>
        <v>235078600</v>
      </c>
      <c r="S1580" s="1" t="str">
        <f>VLOOKUP($U1580,'Tablas intermedias'!$C$1:$H$222,5,0)</f>
        <v>CRD</v>
      </c>
      <c r="T1580" s="29" t="str">
        <f t="shared" si="76"/>
        <v>OK</v>
      </c>
      <c r="U1580" s="30" t="str">
        <f t="shared" si="77"/>
        <v>SGA#MS-CRDCRD - Comisión de recepción definitivaSGA#MS - Secretaría de gestión administrativa</v>
      </c>
      <c r="V1580" s="1" t="str">
        <f>VLOOKUP(U1580,'Tablas intermedias'!$C$1:$H$222,6,0)</f>
        <v>Si</v>
      </c>
      <c r="W1580" s="1" t="str">
        <f ca="1">IF(O1580&lt;30,"menos de 30 días","más de 30 días")</f>
        <v>menos de 30 días</v>
      </c>
    </row>
    <row r="1581" spans="1:23" ht="14.25" hidden="1" thickTop="1" thickBot="1" x14ac:dyDescent="0.25">
      <c r="A1581" s="17" t="str">
        <f>IF(DetalleExp!H1581='Tablas intermedias'!$A$2,"Ordenes de Compra",IF(DetalleExp!H1581='Tablas intermedias'!$A$3,"Financiamiento Internacional","Legítimo Abono"))</f>
        <v>Legítimo Abono</v>
      </c>
      <c r="B1581" s="7">
        <f>DetalleExp!E1581</f>
        <v>44350</v>
      </c>
      <c r="C1581" s="1" t="str">
        <f>DetalleExp!A1581</f>
        <v>EX-2021-49895067-APN-DD#MS</v>
      </c>
      <c r="D1581" s="1" t="str">
        <f>IF(A1581="Ordenes de Compra",VLOOKUP(C1581,Autogestión!$B$2:$D$5090,3,0),IF(A1581="Legítimo Abono",VLOOKUP(C1581,NoAmpOC!$B$2:$H$988,7,0),"Factura"))</f>
        <v>Factura B</v>
      </c>
      <c r="E1581" s="26" t="str">
        <f>IF(A1581="Ordenes de Compra",VLOOKUP($C1581,Autogestión!$B$2:$G$5090,6,0),IF(A1581="Financiamiento Internacional",VLOOKUP($C1581,FinInt!$B$2:$G$508,6,0),"Legítimo Abono"))</f>
        <v>Legítimo Abono</v>
      </c>
      <c r="F1581" s="26" t="str">
        <f>IF($A1581="Ordenes de Compra","ARS",IF($A1581="Financiamiento Internacional",VLOOKUP($C1581,FinInt!$B$2:$Q$508,15,0),VLOOKUP($C1581,NoAmpOC!$B$2:$T$988,18,0)))</f>
        <v>EUR</v>
      </c>
      <c r="G1581" s="5">
        <f>IF($A1581="Ordenes de Compra",VLOOKUP($C1581,Autogestión!$B$2:$H$5090,7,0),IF($A1581="Financiamiento Internacional",VLOOKUP($C1581,FinInt!$B$2:$Q$1308,16,0),VLOOKUP($C1581,NoAmpOC!$B$2:$T$988,19,0)))</f>
        <v>334515.76</v>
      </c>
      <c r="H1581" s="5">
        <f t="shared" si="75"/>
        <v>38971086.039999999</v>
      </c>
      <c r="I1581" s="26" t="str">
        <f>IF($A1581="Ordenes de Compra",VLOOKUP($C1581,Autogestión!$B$2:$J$5090,9,0),IF($A1581="Financiamiento Internacional",VLOOKUP($C1581,FinInt!$B$2:$G$1555,6,0),"Legitimo Abono"))</f>
        <v>Legitimo Abono</v>
      </c>
      <c r="J1581" s="1" t="str">
        <f>IF($A1581="Ordenes de Compra",VLOOKUP($C1581,Autogestión!$B$2:$R$5090,17,0),IF($A1581="Financiamiento Internacional",VLOOKUP($C1581,FinInt!$B$2:$O$1508,14,0),VLOOKUP($C1581,NoAmpOC!$B$2:$R$988,17,0)))</f>
        <v>DHL Global Forwarding</v>
      </c>
      <c r="K1581" s="7" t="str">
        <f>DetalleExp!AP1581</f>
        <v>JECONCEPCION</v>
      </c>
      <c r="L1581" s="7" t="str">
        <f>DetalleExp!AQ1581</f>
        <v>DESPACHO - Despacho</v>
      </c>
      <c r="M1581" s="7" t="str">
        <f>DetalleExp!AR1581</f>
        <v>SAS#MS - Secretaría de acceso a la salud</v>
      </c>
      <c r="N1581" s="7">
        <f>DetalleExp!AS1581</f>
        <v>44350</v>
      </c>
      <c r="O1581" s="27">
        <f ca="1">ROUNDUP(TODAY()-N1581,0)</f>
        <v>5</v>
      </c>
      <c r="P1581" s="27">
        <f ca="1">ROUNDUP(TODAY()-B1581,0)</f>
        <v>5</v>
      </c>
      <c r="Q1581" s="1" t="str">
        <f>IFERROR(IF(A1581="Ordenes de Compra",VLOOKUP($E1581,'Ordenes de Compra'!$A$2:$E$1712,5,0),"Sin OC"),"Sin dato")</f>
        <v>Sin OC</v>
      </c>
      <c r="R1581" s="28" t="str">
        <f>IFERROR(IF(A1581="Ordenes de Compra",VLOOKUP($I1581,'Ordenes de Compra'!$B$2:$E$1712,3,0),"Sin OC"),"Sin dato")</f>
        <v>Sin OC</v>
      </c>
      <c r="S1581" s="1" t="str">
        <f>VLOOKUP($U1581,'Tablas intermedias'!$C$1:$H$222,5,0)</f>
        <v>Programa</v>
      </c>
      <c r="T1581" s="29" t="str">
        <f t="shared" si="76"/>
        <v>OK</v>
      </c>
      <c r="U1581" s="30" t="str">
        <f t="shared" si="77"/>
        <v>JECONCEPCIONDESPACHO - DespachoSAS#MS - Secretaría de acceso a la salud</v>
      </c>
      <c r="V1581" s="1" t="str">
        <f>VLOOKUP(U1581,'Tablas intermedias'!$C$1:$H$222,6,0)</f>
        <v>Si</v>
      </c>
      <c r="W1581" s="1" t="str">
        <f ca="1">IF(O1581&lt;30,"menos de 30 días","más de 30 días")</f>
        <v>menos de 30 días</v>
      </c>
    </row>
    <row r="1582" spans="1:23" ht="14.25" hidden="1" thickTop="1" thickBot="1" x14ac:dyDescent="0.25">
      <c r="A1582" s="17" t="str">
        <f>IF(DetalleExp!H1582='Tablas intermedias'!$A$2,"Ordenes de Compra",IF(DetalleExp!H1582='Tablas intermedias'!$A$3,"Financiamiento Internacional","Legítimo Abono"))</f>
        <v>Legítimo Abono</v>
      </c>
      <c r="B1582" s="7">
        <f>DetalleExp!E1582</f>
        <v>44350</v>
      </c>
      <c r="C1582" s="1" t="str">
        <f>DetalleExp!A1582</f>
        <v>EX-2021-49898385-APN-DD#MS</v>
      </c>
      <c r="D1582" s="1" t="str">
        <f>IF(A1582="Ordenes de Compra",VLOOKUP(C1582,Autogestión!$B$2:$D$5090,3,0),IF(A1582="Legítimo Abono",VLOOKUP(C1582,NoAmpOC!$B$2:$H$988,7,0),"Factura"))</f>
        <v>Factura B</v>
      </c>
      <c r="E1582" s="26" t="str">
        <f>IF(A1582="Ordenes de Compra",VLOOKUP($C1582,Autogestión!$B$2:$G$5090,6,0),IF(A1582="Financiamiento Internacional",VLOOKUP($C1582,FinInt!$B$2:$G$508,6,0),"Legítimo Abono"))</f>
        <v>Legítimo Abono</v>
      </c>
      <c r="F1582" s="26" t="str">
        <f>IF($A1582="Ordenes de Compra","ARS",IF($A1582="Financiamiento Internacional",VLOOKUP($C1582,FinInt!$B$2:$Q$508,15,0),VLOOKUP($C1582,NoAmpOC!$B$2:$T$988,18,0)))</f>
        <v>EUR</v>
      </c>
      <c r="G1582" s="5">
        <f>IF($A1582="Ordenes de Compra",VLOOKUP($C1582,Autogestión!$B$2:$H$5090,7,0),IF($A1582="Financiamiento Internacional",VLOOKUP($C1582,FinInt!$B$2:$Q$1308,16,0),VLOOKUP($C1582,NoAmpOC!$B$2:$T$988,19,0)))</f>
        <v>90404.78</v>
      </c>
      <c r="H1582" s="5">
        <f t="shared" si="75"/>
        <v>10532156.869999999</v>
      </c>
      <c r="I1582" s="26" t="str">
        <f>IF($A1582="Ordenes de Compra",VLOOKUP($C1582,Autogestión!$B$2:$J$5090,9,0),IF($A1582="Financiamiento Internacional",VLOOKUP($C1582,FinInt!$B$2:$G$1555,6,0),"Legitimo Abono"))</f>
        <v>Legitimo Abono</v>
      </c>
      <c r="J1582" s="1" t="str">
        <f>IF($A1582="Ordenes de Compra",VLOOKUP($C1582,Autogestión!$B$2:$R$5090,17,0),IF($A1582="Financiamiento Internacional",VLOOKUP($C1582,FinInt!$B$2:$O$1508,14,0),VLOOKUP($C1582,NoAmpOC!$B$2:$R$988,17,0)))</f>
        <v>DHL Global Forwarding</v>
      </c>
      <c r="K1582" s="7" t="str">
        <f>DetalleExp!AP1582</f>
        <v>JECONCEPCION</v>
      </c>
      <c r="L1582" s="7" t="str">
        <f>DetalleExp!AQ1582</f>
        <v>DESPACHO - Despacho</v>
      </c>
      <c r="M1582" s="7" t="str">
        <f>DetalleExp!AR1582</f>
        <v>SAS#MS - Secretaría de acceso a la salud</v>
      </c>
      <c r="N1582" s="7">
        <f>DetalleExp!AS1582</f>
        <v>44350</v>
      </c>
      <c r="O1582" s="27">
        <f ca="1">ROUNDUP(TODAY()-N1582,0)</f>
        <v>5</v>
      </c>
      <c r="P1582" s="27">
        <f ca="1">ROUNDUP(TODAY()-B1582,0)</f>
        <v>5</v>
      </c>
      <c r="Q1582" s="1" t="str">
        <f>IFERROR(IF(A1582="Ordenes de Compra",VLOOKUP($E1582,'Ordenes de Compra'!$A$2:$E$1712,5,0),"Sin OC"),"Sin dato")</f>
        <v>Sin OC</v>
      </c>
      <c r="R1582" s="28" t="str">
        <f>IFERROR(IF(A1582="Ordenes de Compra",VLOOKUP($I1582,'Ordenes de Compra'!$B$2:$E$1712,3,0),"Sin OC"),"Sin dato")</f>
        <v>Sin OC</v>
      </c>
      <c r="S1582" s="1" t="str">
        <f>VLOOKUP($U1582,'Tablas intermedias'!$C$1:$H$222,5,0)</f>
        <v>Programa</v>
      </c>
      <c r="T1582" s="29" t="str">
        <f t="shared" si="76"/>
        <v>OK</v>
      </c>
      <c r="U1582" s="30" t="str">
        <f t="shared" si="77"/>
        <v>JECONCEPCIONDESPACHO - DespachoSAS#MS - Secretaría de acceso a la salud</v>
      </c>
      <c r="V1582" s="1" t="str">
        <f>VLOOKUP(U1582,'Tablas intermedias'!$C$1:$H$222,6,0)</f>
        <v>Si</v>
      </c>
      <c r="W1582" s="1" t="str">
        <f ca="1">IF(O1582&lt;30,"menos de 30 días","más de 30 días")</f>
        <v>menos de 30 días</v>
      </c>
    </row>
    <row r="1583" spans="1:23" ht="14.25" hidden="1" thickTop="1" thickBot="1" x14ac:dyDescent="0.25">
      <c r="A1583" s="17" t="str">
        <f>IF(DetalleExp!H1583='Tablas intermedias'!$A$2,"Ordenes de Compra",IF(DetalleExp!H1583='Tablas intermedias'!$A$3,"Financiamiento Internacional","Legítimo Abono"))</f>
        <v>Legítimo Abono</v>
      </c>
      <c r="B1583" s="7">
        <f>DetalleExp!E1583</f>
        <v>44350</v>
      </c>
      <c r="C1583" s="1" t="str">
        <f>DetalleExp!A1583</f>
        <v>EX-2021-49903233-APN-DD#MS</v>
      </c>
      <c r="D1583" s="1" t="str">
        <f>IF(A1583="Ordenes de Compra",VLOOKUP(C1583,Autogestión!$B$2:$D$5090,3,0),IF(A1583="Legítimo Abono",VLOOKUP(C1583,NoAmpOC!$B$2:$H$988,7,0),"Factura"))</f>
        <v>Factura B</v>
      </c>
      <c r="E1583" s="26" t="str">
        <f>IF(A1583="Ordenes de Compra",VLOOKUP($C1583,Autogestión!$B$2:$G$5090,6,0),IF(A1583="Financiamiento Internacional",VLOOKUP($C1583,FinInt!$B$2:$G$508,6,0),"Legítimo Abono"))</f>
        <v>Legítimo Abono</v>
      </c>
      <c r="F1583" s="26" t="str">
        <f>IF($A1583="Ordenes de Compra","ARS",IF($A1583="Financiamiento Internacional",VLOOKUP($C1583,FinInt!$B$2:$Q$508,15,0),VLOOKUP($C1583,NoAmpOC!$B$2:$T$988,18,0)))</f>
        <v>EUR</v>
      </c>
      <c r="G1583" s="5">
        <f>IF($A1583="Ordenes de Compra",VLOOKUP($C1583,Autogestión!$B$2:$H$5090,7,0),IF($A1583="Financiamiento Internacional",VLOOKUP($C1583,FinInt!$B$2:$Q$1308,16,0),VLOOKUP($C1583,NoAmpOC!$B$2:$T$988,19,0)))</f>
        <v>39000.800000000003</v>
      </c>
      <c r="H1583" s="5">
        <f t="shared" si="75"/>
        <v>4543593.2</v>
      </c>
      <c r="I1583" s="26" t="str">
        <f>IF($A1583="Ordenes de Compra",VLOOKUP($C1583,Autogestión!$B$2:$J$5090,9,0),IF($A1583="Financiamiento Internacional",VLOOKUP($C1583,FinInt!$B$2:$G$1555,6,0),"Legitimo Abono"))</f>
        <v>Legitimo Abono</v>
      </c>
      <c r="J1583" s="1" t="str">
        <f>IF($A1583="Ordenes de Compra",VLOOKUP($C1583,Autogestión!$B$2:$R$5090,17,0),IF($A1583="Financiamiento Internacional",VLOOKUP($C1583,FinInt!$B$2:$O$1508,14,0),VLOOKUP($C1583,NoAmpOC!$B$2:$R$988,17,0)))</f>
        <v>DHL Global Forwarding</v>
      </c>
      <c r="K1583" s="7" t="str">
        <f>DetalleExp!AP1583</f>
        <v>JECONCEPCION</v>
      </c>
      <c r="L1583" s="7" t="str">
        <f>DetalleExp!AQ1583</f>
        <v>DESPACHO - Despacho</v>
      </c>
      <c r="M1583" s="7" t="str">
        <f>DetalleExp!AR1583</f>
        <v>SAS#MS - Secretaría de acceso a la salud</v>
      </c>
      <c r="N1583" s="7">
        <f>DetalleExp!AS1583</f>
        <v>44350</v>
      </c>
      <c r="O1583" s="27">
        <f ca="1">ROUNDUP(TODAY()-N1583,0)</f>
        <v>5</v>
      </c>
      <c r="P1583" s="27">
        <f ca="1">ROUNDUP(TODAY()-B1583,0)</f>
        <v>5</v>
      </c>
      <c r="Q1583" s="1" t="str">
        <f>IFERROR(IF(A1583="Ordenes de Compra",VLOOKUP($E1583,'Ordenes de Compra'!$A$2:$E$1712,5,0),"Sin OC"),"Sin dato")</f>
        <v>Sin OC</v>
      </c>
      <c r="R1583" s="28" t="str">
        <f>IFERROR(IF(A1583="Ordenes de Compra",VLOOKUP($I1583,'Ordenes de Compra'!$B$2:$E$1712,3,0),"Sin OC"),"Sin dato")</f>
        <v>Sin OC</v>
      </c>
      <c r="S1583" s="1" t="str">
        <f>VLOOKUP($U1583,'Tablas intermedias'!$C$1:$H$222,5,0)</f>
        <v>Programa</v>
      </c>
      <c r="T1583" s="29" t="str">
        <f t="shared" si="76"/>
        <v>OK</v>
      </c>
      <c r="U1583" s="30" t="str">
        <f t="shared" si="77"/>
        <v>JECONCEPCIONDESPACHO - DespachoSAS#MS - Secretaría de acceso a la salud</v>
      </c>
      <c r="V1583" s="1" t="str">
        <f>VLOOKUP(U1583,'Tablas intermedias'!$C$1:$H$222,6,0)</f>
        <v>Si</v>
      </c>
      <c r="W1583" s="1" t="str">
        <f ca="1">IF(O1583&lt;30,"menos de 30 días","más de 30 días")</f>
        <v>menos de 30 días</v>
      </c>
    </row>
    <row r="1584" spans="1:23" ht="14.25" hidden="1" thickTop="1" thickBot="1" x14ac:dyDescent="0.25">
      <c r="A1584" s="17" t="str">
        <f>IF(DetalleExp!H1584='Tablas intermedias'!$A$2,"Ordenes de Compra",IF(DetalleExp!H1584='Tablas intermedias'!$A$3,"Financiamiento Internacional","Legítimo Abono"))</f>
        <v>Ordenes de Compra</v>
      </c>
      <c r="B1584" s="7">
        <f>DetalleExp!E1584</f>
        <v>44350</v>
      </c>
      <c r="C1584" s="1" t="str">
        <f>DetalleExp!A1584</f>
        <v>EX-2021-49925179-APN-DCYT#MS</v>
      </c>
      <c r="D1584" s="1" t="str">
        <f>IF(A1584="Ordenes de Compra",VLOOKUP(C1584,Autogestión!$B$2:$D$5090,3,0),IF(A1584="Legítimo Abono",VLOOKUP(C1584,NoAmpOC!$B$2:$H$988,7,0),"Factura"))</f>
        <v>Factura</v>
      </c>
      <c r="E1584" s="26" t="str">
        <f>IF(A1584="Ordenes de Compra",VLOOKUP($C1584,Autogestión!$B$2:$G$5090,6,0),IF(A1584="Financiamiento Internacional",VLOOKUP($C1584,FinInt!$B$2:$G$508,6,0),"Legítimo Abono"))</f>
        <v>80-0015-LPU19</v>
      </c>
      <c r="F1584" s="26" t="str">
        <f>IF($A1584="Ordenes de Compra","ARS",IF($A1584="Financiamiento Internacional",VLOOKUP($C1584,FinInt!$B$2:$Q$508,15,0),VLOOKUP($C1584,NoAmpOC!$B$2:$T$988,18,0)))</f>
        <v>ARS</v>
      </c>
      <c r="G1584" s="5">
        <f>IF($A1584="Ordenes de Compra",VLOOKUP($C1584,Autogestión!$B$2:$H$5090,7,0),IF($A1584="Financiamiento Internacional",VLOOKUP($C1584,FinInt!$B$2:$Q$1308,16,0),VLOOKUP($C1584,NoAmpOC!$B$2:$T$988,19,0)))</f>
        <v>5070374</v>
      </c>
      <c r="H1584" s="5">
        <f t="shared" si="75"/>
        <v>5070374</v>
      </c>
      <c r="I1584" s="26" t="str">
        <f>IF($A1584="Ordenes de Compra",VLOOKUP($C1584,Autogestión!$B$2:$J$5090,9,0),IF($A1584="Financiamiento Internacional",VLOOKUP($C1584,FinInt!$B$2:$G$1555,6,0),"Legitimo Abono"))</f>
        <v>80-1121-OC20</v>
      </c>
      <c r="J1584" s="1" t="str">
        <f>IF($A1584="Ordenes de Compra",VLOOKUP($C1584,Autogestión!$B$2:$R$5090,17,0),IF($A1584="Financiamiento Internacional",VLOOKUP($C1584,FinInt!$B$2:$O$1508,14,0),VLOOKUP($C1584,NoAmpOC!$B$2:$R$988,17,0)))</f>
        <v>REX ARGENTINA SA</v>
      </c>
      <c r="K1584" s="7" t="str">
        <f>DetalleExp!AP1584</f>
        <v>STRINIDAD</v>
      </c>
      <c r="L1584" s="7" t="str">
        <f>DetalleExp!AQ1584</f>
        <v>LIQUIDACION_GASTOS - Liquidación de gastos</v>
      </c>
      <c r="M1584" s="7" t="str">
        <f>DetalleExp!AR1584</f>
        <v>DCYT#MS - Dirección de contabilidad y tesorería</v>
      </c>
      <c r="N1584" s="7">
        <f>DetalleExp!AS1584</f>
        <v>44350</v>
      </c>
      <c r="O1584" s="27">
        <f ca="1">ROUNDUP(TODAY()-N1584,0)</f>
        <v>5</v>
      </c>
      <c r="P1584" s="27">
        <f ca="1">ROUNDUP(TODAY()-B1584,0)</f>
        <v>5</v>
      </c>
      <c r="Q1584" s="1" t="str">
        <f>IFERROR(IF(A1584="Ordenes de Compra",VLOOKUP($E1584,'Ordenes de Compra'!$A$2:$E$1712,5,0),"Sin OC"),"Sin dato")</f>
        <v>1.0.0.3.0</v>
      </c>
      <c r="R1584" s="28">
        <f>IFERROR(IF(A1584="Ordenes de Compra",VLOOKUP($I1584,'Ordenes de Compra'!$B$2:$E$1712,3,0),"Sin OC"),"Sin dato")</f>
        <v>166560000</v>
      </c>
      <c r="S1584" s="1" t="str">
        <f>VLOOKUP($U1584,'Tablas intermedias'!$C$1:$H$222,5,0)</f>
        <v>Contabilidad</v>
      </c>
      <c r="T1584" s="29" t="str">
        <f t="shared" si="76"/>
        <v>OK</v>
      </c>
      <c r="U1584" s="30" t="str">
        <f t="shared" si="77"/>
        <v>STRINIDADLIQUIDACION_GASTOS - Liquidación de gastosDCYT#MS - Dirección de contabilidad y tesorería</v>
      </c>
      <c r="V1584" s="1" t="str">
        <f>VLOOKUP(U1584,'Tablas intermedias'!$C$1:$H$222,6,0)</f>
        <v>Si</v>
      </c>
      <c r="W1584" s="1" t="str">
        <f ca="1">IF(O1584&lt;30,"menos de 30 días","más de 30 días")</f>
        <v>menos de 30 días</v>
      </c>
    </row>
    <row r="1585" spans="1:23" ht="14.25" hidden="1" thickTop="1" thickBot="1" x14ac:dyDescent="0.25">
      <c r="A1585" s="17" t="str">
        <f>IF(DetalleExp!H1585='Tablas intermedias'!$A$2,"Ordenes de Compra",IF(DetalleExp!H1585='Tablas intermedias'!$A$3,"Financiamiento Internacional","Legítimo Abono"))</f>
        <v>Ordenes de Compra</v>
      </c>
      <c r="B1585" s="7">
        <f>DetalleExp!E1585</f>
        <v>44350</v>
      </c>
      <c r="C1585" s="1" t="str">
        <f>DetalleExp!A1585</f>
        <v>EX-2021-49927467-APN-DCYT#MS</v>
      </c>
      <c r="D1585" s="1" t="str">
        <f>IF(A1585="Ordenes de Compra",VLOOKUP(C1585,Autogestión!$B$2:$D$5090,3,0),IF(A1585="Legítimo Abono",VLOOKUP(C1585,NoAmpOC!$B$2:$H$988,7,0),"Factura"))</f>
        <v>Factura</v>
      </c>
      <c r="E1585" s="26" t="str">
        <f>IF(A1585="Ordenes de Compra",VLOOKUP($C1585,Autogestión!$B$2:$G$5090,6,0),IF(A1585="Financiamiento Internacional",VLOOKUP($C1585,FinInt!$B$2:$G$508,6,0),"Legítimo Abono"))</f>
        <v>80-0015-LPU19</v>
      </c>
      <c r="F1585" s="26" t="str">
        <f>IF($A1585="Ordenes de Compra","ARS",IF($A1585="Financiamiento Internacional",VLOOKUP($C1585,FinInt!$B$2:$Q$508,15,0),VLOOKUP($C1585,NoAmpOC!$B$2:$T$988,18,0)))</f>
        <v>ARS</v>
      </c>
      <c r="G1585" s="5">
        <f>IF($A1585="Ordenes de Compra",VLOOKUP($C1585,Autogestión!$B$2:$H$5090,7,0),IF($A1585="Financiamiento Internacional",VLOOKUP($C1585,FinInt!$B$2:$Q$1308,16,0),VLOOKUP($C1585,NoAmpOC!$B$2:$T$988,19,0)))</f>
        <v>2145639</v>
      </c>
      <c r="H1585" s="5">
        <f t="shared" si="75"/>
        <v>2145639</v>
      </c>
      <c r="I1585" s="26" t="str">
        <f>IF($A1585="Ordenes de Compra",VLOOKUP($C1585,Autogestión!$B$2:$J$5090,9,0),IF($A1585="Financiamiento Internacional",VLOOKUP($C1585,FinInt!$B$2:$G$1555,6,0),"Legitimo Abono"))</f>
        <v>80-1121-OC20</v>
      </c>
      <c r="J1585" s="1" t="str">
        <f>IF($A1585="Ordenes de Compra",VLOOKUP($C1585,Autogestión!$B$2:$R$5090,17,0),IF($A1585="Financiamiento Internacional",VLOOKUP($C1585,FinInt!$B$2:$O$1508,14,0),VLOOKUP($C1585,NoAmpOC!$B$2:$R$988,17,0)))</f>
        <v>REX ARGENTINA SA</v>
      </c>
      <c r="K1585" s="7" t="str">
        <f>DetalleExp!AP1585</f>
        <v>STRINIDAD</v>
      </c>
      <c r="L1585" s="7" t="str">
        <f>DetalleExp!AQ1585</f>
        <v>LIQUIDACION_GASTOS - Liquidación de gastos</v>
      </c>
      <c r="M1585" s="7" t="str">
        <f>DetalleExp!AR1585</f>
        <v>DCYT#MS - Dirección de contabilidad y tesorería</v>
      </c>
      <c r="N1585" s="7">
        <f>DetalleExp!AS1585</f>
        <v>44350</v>
      </c>
      <c r="O1585" s="27">
        <f ca="1">ROUNDUP(TODAY()-N1585,0)</f>
        <v>5</v>
      </c>
      <c r="P1585" s="27">
        <f ca="1">ROUNDUP(TODAY()-B1585,0)</f>
        <v>5</v>
      </c>
      <c r="Q1585" s="1" t="str">
        <f>IFERROR(IF(A1585="Ordenes de Compra",VLOOKUP($E1585,'Ordenes de Compra'!$A$2:$E$1712,5,0),"Sin OC"),"Sin dato")</f>
        <v>1.0.0.3.0</v>
      </c>
      <c r="R1585" s="28">
        <f>IFERROR(IF(A1585="Ordenes de Compra",VLOOKUP($I1585,'Ordenes de Compra'!$B$2:$E$1712,3,0),"Sin OC"),"Sin dato")</f>
        <v>166560000</v>
      </c>
      <c r="S1585" s="1" t="str">
        <f>VLOOKUP($U1585,'Tablas intermedias'!$C$1:$H$222,5,0)</f>
        <v>Contabilidad</v>
      </c>
      <c r="T1585" s="29" t="str">
        <f t="shared" si="76"/>
        <v>OK</v>
      </c>
      <c r="U1585" s="30" t="str">
        <f t="shared" si="77"/>
        <v>STRINIDADLIQUIDACION_GASTOS - Liquidación de gastosDCYT#MS - Dirección de contabilidad y tesorería</v>
      </c>
      <c r="V1585" s="1" t="str">
        <f>VLOOKUP(U1585,'Tablas intermedias'!$C$1:$H$222,6,0)</f>
        <v>Si</v>
      </c>
      <c r="W1585" s="1" t="str">
        <f ca="1">IF(O1585&lt;30,"menos de 30 días","más de 30 días")</f>
        <v>menos de 30 días</v>
      </c>
    </row>
    <row r="1586" spans="1:23" ht="14.25" hidden="1" thickTop="1" thickBot="1" x14ac:dyDescent="0.25">
      <c r="A1586" s="17" t="str">
        <f>IF(DetalleExp!H1586='Tablas intermedias'!$A$2,"Ordenes de Compra",IF(DetalleExp!H1586='Tablas intermedias'!$A$3,"Financiamiento Internacional","Legítimo Abono"))</f>
        <v>Ordenes de Compra</v>
      </c>
      <c r="B1586" s="7">
        <f>DetalleExp!E1586</f>
        <v>44350</v>
      </c>
      <c r="C1586" s="1" t="str">
        <f>DetalleExp!A1586</f>
        <v>EX-2021-49930741-APN-DCYT#MS</v>
      </c>
      <c r="D1586" s="1" t="str">
        <f>IF(A1586="Ordenes de Compra",VLOOKUP(C1586,Autogestión!$B$2:$D$5090,3,0),IF(A1586="Legítimo Abono",VLOOKUP(C1586,NoAmpOC!$B$2:$H$988,7,0),"Factura"))</f>
        <v>Factura</v>
      </c>
      <c r="E1586" s="26" t="str">
        <f>IF(A1586="Ordenes de Compra",VLOOKUP($C1586,Autogestión!$B$2:$G$5090,6,0),IF(A1586="Financiamiento Internacional",VLOOKUP($C1586,FinInt!$B$2:$G$508,6,0),"Legítimo Abono"))</f>
        <v>80-0015-LPU19</v>
      </c>
      <c r="F1586" s="26" t="str">
        <f>IF($A1586="Ordenes de Compra","ARS",IF($A1586="Financiamiento Internacional",VLOOKUP($C1586,FinInt!$B$2:$Q$508,15,0),VLOOKUP($C1586,NoAmpOC!$B$2:$T$988,18,0)))</f>
        <v>ARS</v>
      </c>
      <c r="G1586" s="5">
        <f>IF($A1586="Ordenes de Compra",VLOOKUP($C1586,Autogestión!$B$2:$H$5090,7,0),IF($A1586="Financiamiento Internacional",VLOOKUP($C1586,FinInt!$B$2:$Q$1308,16,0),VLOOKUP($C1586,NoAmpOC!$B$2:$T$988,19,0)))</f>
        <v>2577522</v>
      </c>
      <c r="H1586" s="5">
        <f t="shared" si="75"/>
        <v>2577522</v>
      </c>
      <c r="I1586" s="26" t="str">
        <f>IF($A1586="Ordenes de Compra",VLOOKUP($C1586,Autogestión!$B$2:$J$5090,9,0),IF($A1586="Financiamiento Internacional",VLOOKUP($C1586,FinInt!$B$2:$G$1555,6,0),"Legitimo Abono"))</f>
        <v>80-1121-OC20</v>
      </c>
      <c r="J1586" s="1" t="str">
        <f>IF($A1586="Ordenes de Compra",VLOOKUP($C1586,Autogestión!$B$2:$R$5090,17,0),IF($A1586="Financiamiento Internacional",VLOOKUP($C1586,FinInt!$B$2:$O$1508,14,0),VLOOKUP($C1586,NoAmpOC!$B$2:$R$988,17,0)))</f>
        <v>REX ARGENTINA SA</v>
      </c>
      <c r="K1586" s="7" t="str">
        <f>DetalleExp!AP1586</f>
        <v>DCYT#MS-LIQUIDACION_GASTOS</v>
      </c>
      <c r="L1586" s="7" t="str">
        <f>DetalleExp!AQ1586</f>
        <v>LIQUIDACION_GASTOS - Liquidación de gastos</v>
      </c>
      <c r="M1586" s="7" t="str">
        <f>DetalleExp!AR1586</f>
        <v>DCYT#MS - Dirección de contabilidad y tesorería</v>
      </c>
      <c r="N1586" s="7">
        <f>DetalleExp!AS1586</f>
        <v>44350</v>
      </c>
      <c r="O1586" s="27">
        <f ca="1">ROUNDUP(TODAY()-N1586,0)</f>
        <v>5</v>
      </c>
      <c r="P1586" s="27">
        <f ca="1">ROUNDUP(TODAY()-B1586,0)</f>
        <v>5</v>
      </c>
      <c r="Q1586" s="1" t="str">
        <f>IFERROR(IF(A1586="Ordenes de Compra",VLOOKUP($E1586,'Ordenes de Compra'!$A$2:$E$1712,5,0),"Sin OC"),"Sin dato")</f>
        <v>1.0.0.3.0</v>
      </c>
      <c r="R1586" s="28">
        <f>IFERROR(IF(A1586="Ordenes de Compra",VLOOKUP($I1586,'Ordenes de Compra'!$B$2:$E$1712,3,0),"Sin OC"),"Sin dato")</f>
        <v>166560000</v>
      </c>
      <c r="S1586" s="1" t="str">
        <f>VLOOKUP($U1586,'Tablas intermedias'!$C$1:$H$222,5,0)</f>
        <v>Contabilidad</v>
      </c>
      <c r="T1586" s="29" t="str">
        <f t="shared" si="76"/>
        <v>OK</v>
      </c>
      <c r="U1586" s="30" t="str">
        <f t="shared" si="77"/>
        <v>DCYT#MS-LIQUIDACION_GASTOSLIQUIDACION_GASTOS - Liquidación de gastosDCYT#MS - Dirección de contabilidad y tesorería</v>
      </c>
      <c r="V1586" s="1" t="str">
        <f>VLOOKUP(U1586,'Tablas intermedias'!$C$1:$H$222,6,0)</f>
        <v>Si</v>
      </c>
      <c r="W1586" s="1" t="str">
        <f ca="1">IF(O1586&lt;30,"menos de 30 días","más de 30 días")</f>
        <v>menos de 30 días</v>
      </c>
    </row>
    <row r="1587" spans="1:23" ht="14.25" hidden="1" thickTop="1" thickBot="1" x14ac:dyDescent="0.25">
      <c r="A1587" s="17" t="str">
        <f>IF(DetalleExp!H1587='Tablas intermedias'!$A$2,"Ordenes de Compra",IF(DetalleExp!H1587='Tablas intermedias'!$A$3,"Financiamiento Internacional","Legítimo Abono"))</f>
        <v>Ordenes de Compra</v>
      </c>
      <c r="B1587" s="7">
        <f>DetalleExp!E1587</f>
        <v>44350</v>
      </c>
      <c r="C1587" s="1" t="str">
        <f>DetalleExp!A1587</f>
        <v>EX-2021-49933644-APN-DCYT#MS</v>
      </c>
      <c r="D1587" s="1" t="str">
        <f>IF(A1587="Ordenes de Compra",VLOOKUP(C1587,Autogestión!$B$2:$D$5090,3,0),IF(A1587="Legítimo Abono",VLOOKUP(C1587,NoAmpOC!$B$2:$H$988,7,0),"Factura"))</f>
        <v>Factura</v>
      </c>
      <c r="E1587" s="26" t="str">
        <f>IF(A1587="Ordenes de Compra",VLOOKUP($C1587,Autogestión!$B$2:$G$5090,6,0),IF(A1587="Financiamiento Internacional",VLOOKUP($C1587,FinInt!$B$2:$G$508,6,0),"Legítimo Abono"))</f>
        <v>80-0015-LPU19</v>
      </c>
      <c r="F1587" s="26" t="str">
        <f>IF($A1587="Ordenes de Compra","ARS",IF($A1587="Financiamiento Internacional",VLOOKUP($C1587,FinInt!$B$2:$Q$508,15,0),VLOOKUP($C1587,NoAmpOC!$B$2:$T$988,18,0)))</f>
        <v>ARS</v>
      </c>
      <c r="G1587" s="5">
        <f>IF($A1587="Ordenes de Compra",VLOOKUP($C1587,Autogestión!$B$2:$H$5090,7,0),IF($A1587="Financiamiento Internacional",VLOOKUP($C1587,FinInt!$B$2:$Q$1308,16,0),VLOOKUP($C1587,NoAmpOC!$B$2:$T$988,19,0)))</f>
        <v>4086465</v>
      </c>
      <c r="H1587" s="5">
        <f t="shared" si="75"/>
        <v>4086465</v>
      </c>
      <c r="I1587" s="26" t="str">
        <f>IF($A1587="Ordenes de Compra",VLOOKUP($C1587,Autogestión!$B$2:$J$5090,9,0),IF($A1587="Financiamiento Internacional",VLOOKUP($C1587,FinInt!$B$2:$G$1555,6,0),"Legitimo Abono"))</f>
        <v>80-1121-OC20</v>
      </c>
      <c r="J1587" s="1" t="str">
        <f>IF($A1587="Ordenes de Compra",VLOOKUP($C1587,Autogestión!$B$2:$R$5090,17,0),IF($A1587="Financiamiento Internacional",VLOOKUP($C1587,FinInt!$B$2:$O$1508,14,0),VLOOKUP($C1587,NoAmpOC!$B$2:$R$988,17,0)))</f>
        <v>REX ARGENTINA SA</v>
      </c>
      <c r="K1587" s="7" t="str">
        <f>DetalleExp!AP1587</f>
        <v>DCYT#MS-LIQUIDACION_GASTOS</v>
      </c>
      <c r="L1587" s="7" t="str">
        <f>DetalleExp!AQ1587</f>
        <v>LIQUIDACION_GASTOS - Liquidación de gastos</v>
      </c>
      <c r="M1587" s="7" t="str">
        <f>DetalleExp!AR1587</f>
        <v>DCYT#MS - Dirección de contabilidad y tesorería</v>
      </c>
      <c r="N1587" s="7">
        <f>DetalleExp!AS1587</f>
        <v>44350</v>
      </c>
      <c r="O1587" s="27">
        <f ca="1">ROUNDUP(TODAY()-N1587,0)</f>
        <v>5</v>
      </c>
      <c r="P1587" s="27">
        <f ca="1">ROUNDUP(TODAY()-B1587,0)</f>
        <v>5</v>
      </c>
      <c r="Q1587" s="1" t="str">
        <f>IFERROR(IF(A1587="Ordenes de Compra",VLOOKUP($E1587,'Ordenes de Compra'!$A$2:$E$1712,5,0),"Sin OC"),"Sin dato")</f>
        <v>1.0.0.3.0</v>
      </c>
      <c r="R1587" s="28">
        <f>IFERROR(IF(A1587="Ordenes de Compra",VLOOKUP($I1587,'Ordenes de Compra'!$B$2:$E$1712,3,0),"Sin OC"),"Sin dato")</f>
        <v>166560000</v>
      </c>
      <c r="S1587" s="1" t="str">
        <f>VLOOKUP($U1587,'Tablas intermedias'!$C$1:$H$222,5,0)</f>
        <v>Contabilidad</v>
      </c>
      <c r="T1587" s="29" t="str">
        <f t="shared" si="76"/>
        <v>OK</v>
      </c>
      <c r="U1587" s="30" t="str">
        <f t="shared" si="77"/>
        <v>DCYT#MS-LIQUIDACION_GASTOSLIQUIDACION_GASTOS - Liquidación de gastosDCYT#MS - Dirección de contabilidad y tesorería</v>
      </c>
      <c r="V1587" s="1" t="str">
        <f>VLOOKUP(U1587,'Tablas intermedias'!$C$1:$H$222,6,0)</f>
        <v>Si</v>
      </c>
      <c r="W1587" s="1" t="str">
        <f ca="1">IF(O1587&lt;30,"menos de 30 días","más de 30 días")</f>
        <v>menos de 30 días</v>
      </c>
    </row>
    <row r="1588" spans="1:23" ht="14.25" hidden="1" thickTop="1" thickBot="1" x14ac:dyDescent="0.25">
      <c r="A1588" s="17" t="str">
        <f>IF(DetalleExp!H1588='Tablas intermedias'!$A$2,"Ordenes de Compra",IF(DetalleExp!H1588='Tablas intermedias'!$A$3,"Financiamiento Internacional","Legítimo Abono"))</f>
        <v>Ordenes de Compra</v>
      </c>
      <c r="B1588" s="7">
        <f>DetalleExp!E1588</f>
        <v>44350</v>
      </c>
      <c r="C1588" s="1" t="str">
        <f>DetalleExp!A1588</f>
        <v>EX-2021-49937983-APN-DCYT#MS</v>
      </c>
      <c r="D1588" s="1" t="str">
        <f>IF(A1588="Ordenes de Compra",VLOOKUP(C1588,Autogestión!$B$2:$D$5090,3,0),IF(A1588="Legítimo Abono",VLOOKUP(C1588,NoAmpOC!$B$2:$H$988,7,0),"Factura"))</f>
        <v>Factura</v>
      </c>
      <c r="E1588" s="26" t="str">
        <f>IF(A1588="Ordenes de Compra",VLOOKUP($C1588,Autogestión!$B$2:$G$5090,6,0),IF(A1588="Financiamiento Internacional",VLOOKUP($C1588,FinInt!$B$2:$G$508,6,0),"Legítimo Abono"))</f>
        <v>80-0017-LPU19</v>
      </c>
      <c r="F1588" s="26" t="str">
        <f>IF($A1588="Ordenes de Compra","ARS",IF($A1588="Financiamiento Internacional",VLOOKUP($C1588,FinInt!$B$2:$Q$508,15,0),VLOOKUP($C1588,NoAmpOC!$B$2:$T$988,18,0)))</f>
        <v>ARS</v>
      </c>
      <c r="G1588" s="5">
        <f>IF($A1588="Ordenes de Compra",VLOOKUP($C1588,Autogestión!$B$2:$H$5090,7,0),IF($A1588="Financiamiento Internacional",VLOOKUP($C1588,FinInt!$B$2:$Q$1308,16,0),VLOOKUP($C1588,NoAmpOC!$B$2:$T$988,19,0)))</f>
        <v>1737827.89</v>
      </c>
      <c r="H1588" s="5">
        <f t="shared" si="75"/>
        <v>1737827.89</v>
      </c>
      <c r="I1588" s="26" t="str">
        <f>IF($A1588="Ordenes de Compra",VLOOKUP($C1588,Autogestión!$B$2:$J$5090,9,0),IF($A1588="Financiamiento Internacional",VLOOKUP($C1588,FinInt!$B$2:$G$1555,6,0),"Legitimo Abono"))</f>
        <v>80-1139-OC19</v>
      </c>
      <c r="J1588" s="1" t="str">
        <f>IF($A1588="Ordenes de Compra",VLOOKUP($C1588,Autogestión!$B$2:$R$5090,17,0),IF($A1588="Financiamiento Internacional",VLOOKUP($C1588,FinInt!$B$2:$O$1508,14,0),VLOOKUP($C1588,NoAmpOC!$B$2:$R$988,17,0)))</f>
        <v>ORIEN S.A.</v>
      </c>
      <c r="K1588" s="7" t="str">
        <f>DetalleExp!AP1588</f>
        <v>DCYT#MS-LIQUIDACION_GASTOS</v>
      </c>
      <c r="L1588" s="7" t="str">
        <f>DetalleExp!AQ1588</f>
        <v>LIQUIDACION_GASTOS - Liquidación de gastos</v>
      </c>
      <c r="M1588" s="7" t="str">
        <f>DetalleExp!AR1588</f>
        <v>DCYT#MS - Dirección de contabilidad y tesorería</v>
      </c>
      <c r="N1588" s="7">
        <f>DetalleExp!AS1588</f>
        <v>44350</v>
      </c>
      <c r="O1588" s="27">
        <f ca="1">ROUNDUP(TODAY()-N1588,0)</f>
        <v>5</v>
      </c>
      <c r="P1588" s="27">
        <f ca="1">ROUNDUP(TODAY()-B1588,0)</f>
        <v>5</v>
      </c>
      <c r="Q1588" s="1" t="str">
        <f>IFERROR(IF(A1588="Ordenes de Compra",VLOOKUP($E1588,'Ordenes de Compra'!$A$2:$E$1712,5,0),"Sin OC"),"Sin dato")</f>
        <v>Varios</v>
      </c>
      <c r="R1588" s="28">
        <f>IFERROR(IF(A1588="Ordenes de Compra",VLOOKUP($I1588,'Ordenes de Compra'!$B$2:$E$1712,3,0),"Sin OC"),"Sin dato")</f>
        <v>539212229</v>
      </c>
      <c r="S1588" s="1" t="str">
        <f>VLOOKUP($U1588,'Tablas intermedias'!$C$1:$H$222,5,0)</f>
        <v>Contabilidad</v>
      </c>
      <c r="T1588" s="29" t="str">
        <f t="shared" si="76"/>
        <v>OK</v>
      </c>
      <c r="U1588" s="30" t="str">
        <f t="shared" si="77"/>
        <v>DCYT#MS-LIQUIDACION_GASTOSLIQUIDACION_GASTOS - Liquidación de gastosDCYT#MS - Dirección de contabilidad y tesorería</v>
      </c>
      <c r="V1588" s="1" t="str">
        <f>VLOOKUP(U1588,'Tablas intermedias'!$C$1:$H$222,6,0)</f>
        <v>Si</v>
      </c>
      <c r="W1588" s="1" t="str">
        <f ca="1">IF(O1588&lt;30,"menos de 30 días","más de 30 días")</f>
        <v>menos de 30 días</v>
      </c>
    </row>
    <row r="1589" spans="1:23" ht="14.25" hidden="1" thickTop="1" thickBot="1" x14ac:dyDescent="0.25">
      <c r="A1589" s="17" t="str">
        <f>IF(DetalleExp!H1589='Tablas intermedias'!$A$2,"Ordenes de Compra",IF(DetalleExp!H1589='Tablas intermedias'!$A$3,"Financiamiento Internacional","Legítimo Abono"))</f>
        <v>Ordenes de Compra</v>
      </c>
      <c r="B1589" s="7">
        <f>DetalleExp!E1589</f>
        <v>44350</v>
      </c>
      <c r="C1589" s="1" t="str">
        <f>DetalleExp!A1589</f>
        <v>EX-2021-49940514-APN-DCYT#MS</v>
      </c>
      <c r="D1589" s="1" t="str">
        <f>IF(A1589="Ordenes de Compra",VLOOKUP(C1589,Autogestión!$B$2:$D$5090,3,0),IF(A1589="Legítimo Abono",VLOOKUP(C1589,NoAmpOC!$B$2:$H$988,7,0),"Factura"))</f>
        <v>Factura</v>
      </c>
      <c r="E1589" s="26" t="str">
        <f>IF(A1589="Ordenes de Compra",VLOOKUP($C1589,Autogestión!$B$2:$G$5090,6,0),IF(A1589="Financiamiento Internacional",VLOOKUP($C1589,FinInt!$B$2:$G$508,6,0),"Legítimo Abono"))</f>
        <v>80-0017-LPU19</v>
      </c>
      <c r="F1589" s="26" t="str">
        <f>IF($A1589="Ordenes de Compra","ARS",IF($A1589="Financiamiento Internacional",VLOOKUP($C1589,FinInt!$B$2:$Q$508,15,0),VLOOKUP($C1589,NoAmpOC!$B$2:$T$988,18,0)))</f>
        <v>ARS</v>
      </c>
      <c r="G1589" s="5">
        <f>IF($A1589="Ordenes de Compra",VLOOKUP($C1589,Autogestión!$B$2:$H$5090,7,0),IF($A1589="Financiamiento Internacional",VLOOKUP($C1589,FinInt!$B$2:$Q$1308,16,0),VLOOKUP($C1589,NoAmpOC!$B$2:$T$988,19,0)))</f>
        <v>946901.23</v>
      </c>
      <c r="H1589" s="5">
        <f t="shared" si="75"/>
        <v>946901.23</v>
      </c>
      <c r="I1589" s="26" t="str">
        <f>IF($A1589="Ordenes de Compra",VLOOKUP($C1589,Autogestión!$B$2:$J$5090,9,0),IF($A1589="Financiamiento Internacional",VLOOKUP($C1589,FinInt!$B$2:$G$1555,6,0),"Legitimo Abono"))</f>
        <v>80-1139-OC19</v>
      </c>
      <c r="J1589" s="1" t="str">
        <f>IF($A1589="Ordenes de Compra",VLOOKUP($C1589,Autogestión!$B$2:$R$5090,17,0),IF($A1589="Financiamiento Internacional",VLOOKUP($C1589,FinInt!$B$2:$O$1508,14,0),VLOOKUP($C1589,NoAmpOC!$B$2:$R$988,17,0)))</f>
        <v>ORIEN S.A.</v>
      </c>
      <c r="K1589" s="7" t="str">
        <f>DetalleExp!AP1589</f>
        <v>DCYT#MS-LIQUIDACION_GASTOS</v>
      </c>
      <c r="L1589" s="7" t="str">
        <f>DetalleExp!AQ1589</f>
        <v>LIQUIDACION_GASTOS - Liquidación de gastos</v>
      </c>
      <c r="M1589" s="7" t="str">
        <f>DetalleExp!AR1589</f>
        <v>DCYT#MS - Dirección de contabilidad y tesorería</v>
      </c>
      <c r="N1589" s="7">
        <f>DetalleExp!AS1589</f>
        <v>44350</v>
      </c>
      <c r="O1589" s="27">
        <f ca="1">ROUNDUP(TODAY()-N1589,0)</f>
        <v>5</v>
      </c>
      <c r="P1589" s="27">
        <f ca="1">ROUNDUP(TODAY()-B1589,0)</f>
        <v>5</v>
      </c>
      <c r="Q1589" s="1" t="str">
        <f>IFERROR(IF(A1589="Ordenes de Compra",VLOOKUP($E1589,'Ordenes de Compra'!$A$2:$E$1712,5,0),"Sin OC"),"Sin dato")</f>
        <v>Varios</v>
      </c>
      <c r="R1589" s="28">
        <f>IFERROR(IF(A1589="Ordenes de Compra",VLOOKUP($I1589,'Ordenes de Compra'!$B$2:$E$1712,3,0),"Sin OC"),"Sin dato")</f>
        <v>539212229</v>
      </c>
      <c r="S1589" s="1" t="str">
        <f>VLOOKUP($U1589,'Tablas intermedias'!$C$1:$H$222,5,0)</f>
        <v>Contabilidad</v>
      </c>
      <c r="T1589" s="29" t="str">
        <f t="shared" si="76"/>
        <v>OK</v>
      </c>
      <c r="U1589" s="30" t="str">
        <f t="shared" si="77"/>
        <v>DCYT#MS-LIQUIDACION_GASTOSLIQUIDACION_GASTOS - Liquidación de gastosDCYT#MS - Dirección de contabilidad y tesorería</v>
      </c>
      <c r="V1589" s="1" t="str">
        <f>VLOOKUP(U1589,'Tablas intermedias'!$C$1:$H$222,6,0)</f>
        <v>Si</v>
      </c>
      <c r="W1589" s="1" t="str">
        <f ca="1">IF(O1589&lt;30,"menos de 30 días","más de 30 días")</f>
        <v>menos de 30 días</v>
      </c>
    </row>
    <row r="1590" spans="1:23" ht="14.25" hidden="1" thickTop="1" thickBot="1" x14ac:dyDescent="0.25">
      <c r="A1590" s="17" t="str">
        <f>IF(DetalleExp!H1590='Tablas intermedias'!$A$2,"Ordenes de Compra",IF(DetalleExp!H1590='Tablas intermedias'!$A$3,"Financiamiento Internacional","Legítimo Abono"))</f>
        <v>Ordenes de Compra</v>
      </c>
      <c r="B1590" s="7">
        <f>DetalleExp!E1590</f>
        <v>44350</v>
      </c>
      <c r="C1590" s="1" t="str">
        <f>DetalleExp!A1590</f>
        <v>EX-2021-49943096-APN-DCYT#MS</v>
      </c>
      <c r="D1590" s="1" t="str">
        <f>IF(A1590="Ordenes de Compra",VLOOKUP(C1590,Autogestión!$B$2:$D$5090,3,0),IF(A1590="Legítimo Abono",VLOOKUP(C1590,NoAmpOC!$B$2:$H$988,7,0),"Factura"))</f>
        <v>Factura</v>
      </c>
      <c r="E1590" s="26" t="str">
        <f>IF(A1590="Ordenes de Compra",VLOOKUP($C1590,Autogestión!$B$2:$G$5090,6,0),IF(A1590="Financiamiento Internacional",VLOOKUP($C1590,FinInt!$B$2:$G$508,6,0),"Legítimo Abono"))</f>
        <v>80-0017-LPU19</v>
      </c>
      <c r="F1590" s="26" t="str">
        <f>IF($A1590="Ordenes de Compra","ARS",IF($A1590="Financiamiento Internacional",VLOOKUP($C1590,FinInt!$B$2:$Q$508,15,0),VLOOKUP($C1590,NoAmpOC!$B$2:$T$988,18,0)))</f>
        <v>ARS</v>
      </c>
      <c r="G1590" s="5">
        <f>IF($A1590="Ordenes de Compra",VLOOKUP($C1590,Autogestión!$B$2:$H$5090,7,0),IF($A1590="Financiamiento Internacional",VLOOKUP($C1590,FinInt!$B$2:$Q$1308,16,0),VLOOKUP($C1590,NoAmpOC!$B$2:$T$988,19,0)))</f>
        <v>833285.38</v>
      </c>
      <c r="H1590" s="5">
        <f t="shared" si="75"/>
        <v>833285.38</v>
      </c>
      <c r="I1590" s="26" t="str">
        <f>IF($A1590="Ordenes de Compra",VLOOKUP($C1590,Autogestión!$B$2:$J$5090,9,0),IF($A1590="Financiamiento Internacional",VLOOKUP($C1590,FinInt!$B$2:$G$1555,6,0),"Legitimo Abono"))</f>
        <v>80-1139-OC19</v>
      </c>
      <c r="J1590" s="1" t="str">
        <f>IF($A1590="Ordenes de Compra",VLOOKUP($C1590,Autogestión!$B$2:$R$5090,17,0),IF($A1590="Financiamiento Internacional",VLOOKUP($C1590,FinInt!$B$2:$O$1508,14,0),VLOOKUP($C1590,NoAmpOC!$B$2:$R$988,17,0)))</f>
        <v>ORIEN S.A.</v>
      </c>
      <c r="K1590" s="7" t="str">
        <f>DetalleExp!AP1590</f>
        <v>DCYT#MS-LIQUIDACION_GASTOS</v>
      </c>
      <c r="L1590" s="7" t="str">
        <f>DetalleExp!AQ1590</f>
        <v>LIQUIDACION_GASTOS - Liquidación de gastos</v>
      </c>
      <c r="M1590" s="7" t="str">
        <f>DetalleExp!AR1590</f>
        <v>DCYT#MS - Dirección de contabilidad y tesorería</v>
      </c>
      <c r="N1590" s="7">
        <f>DetalleExp!AS1590</f>
        <v>44350</v>
      </c>
      <c r="O1590" s="27">
        <f ca="1">ROUNDUP(TODAY()-N1590,0)</f>
        <v>5</v>
      </c>
      <c r="P1590" s="27">
        <f ca="1">ROUNDUP(TODAY()-B1590,0)</f>
        <v>5</v>
      </c>
      <c r="Q1590" s="1" t="str">
        <f>IFERROR(IF(A1590="Ordenes de Compra",VLOOKUP($E1590,'Ordenes de Compra'!$A$2:$E$1712,5,0),"Sin OC"),"Sin dato")</f>
        <v>Varios</v>
      </c>
      <c r="R1590" s="28">
        <f>IFERROR(IF(A1590="Ordenes de Compra",VLOOKUP($I1590,'Ordenes de Compra'!$B$2:$E$1712,3,0),"Sin OC"),"Sin dato")</f>
        <v>539212229</v>
      </c>
      <c r="S1590" s="1" t="str">
        <f>VLOOKUP($U1590,'Tablas intermedias'!$C$1:$H$222,5,0)</f>
        <v>Contabilidad</v>
      </c>
      <c r="T1590" s="29" t="str">
        <f t="shared" si="76"/>
        <v>OK</v>
      </c>
      <c r="U1590" s="30" t="str">
        <f t="shared" si="77"/>
        <v>DCYT#MS-LIQUIDACION_GASTOSLIQUIDACION_GASTOS - Liquidación de gastosDCYT#MS - Dirección de contabilidad y tesorería</v>
      </c>
      <c r="V1590" s="1" t="str">
        <f>VLOOKUP(U1590,'Tablas intermedias'!$C$1:$H$222,6,0)</f>
        <v>Si</v>
      </c>
      <c r="W1590" s="1" t="str">
        <f ca="1">IF(O1590&lt;30,"menos de 30 días","más de 30 días")</f>
        <v>menos de 30 días</v>
      </c>
    </row>
    <row r="1591" spans="1:23" ht="13.5" thickTop="1" x14ac:dyDescent="0.2"/>
  </sheetData>
  <autoFilter ref="A1:W1590">
    <filterColumn colId="10">
      <filters>
        <filter val="JVIOLAINC"/>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Q378"/>
  <sheetViews>
    <sheetView tabSelected="1" workbookViewId="0"/>
  </sheetViews>
  <sheetFormatPr baseColWidth="10" defaultRowHeight="12.75" x14ac:dyDescent="0.2"/>
  <cols>
    <col min="1" max="1" width="11.5703125" style="7" bestFit="1" customWidth="1"/>
    <col min="2" max="4" width="11.42578125" style="1"/>
    <col min="5" max="5" width="12" style="1" bestFit="1" customWidth="1"/>
    <col min="6" max="6" width="11.5703125" style="1" bestFit="1" customWidth="1"/>
    <col min="7" max="7" width="11.42578125" style="1"/>
    <col min="8" max="9" width="11.5703125" style="1" bestFit="1" customWidth="1"/>
    <col min="10" max="10" width="11.42578125" style="1"/>
    <col min="11" max="11" width="11.7109375" style="1" bestFit="1" customWidth="1"/>
    <col min="12" max="13" width="11.5703125" style="1" bestFit="1" customWidth="1"/>
    <col min="14" max="16" width="11.42578125" style="1"/>
    <col min="17" max="17" width="15.85546875" style="5" bestFit="1" customWidth="1"/>
    <col min="18" max="16384" width="11.42578125" style="1"/>
  </cols>
  <sheetData>
    <row r="1" spans="1:17" x14ac:dyDescent="0.2">
      <c r="A1" s="6" t="s">
        <v>1602</v>
      </c>
      <c r="B1" s="3" t="s">
        <v>16616</v>
      </c>
      <c r="C1" s="3" t="s">
        <v>16617</v>
      </c>
      <c r="D1" s="3" t="s">
        <v>16618</v>
      </c>
      <c r="E1" s="3" t="s">
        <v>16619</v>
      </c>
      <c r="F1" s="3" t="s">
        <v>16620</v>
      </c>
      <c r="G1" s="3" t="s">
        <v>16621</v>
      </c>
      <c r="H1" s="3" t="s">
        <v>16622</v>
      </c>
      <c r="I1" s="3" t="s">
        <v>16623</v>
      </c>
      <c r="J1" s="3" t="s">
        <v>16624</v>
      </c>
      <c r="K1" s="3" t="s">
        <v>1613</v>
      </c>
      <c r="L1" s="3" t="s">
        <v>16625</v>
      </c>
      <c r="M1" s="3" t="s">
        <v>16626</v>
      </c>
      <c r="N1" s="3" t="s">
        <v>2</v>
      </c>
      <c r="O1" s="8" t="s">
        <v>16519</v>
      </c>
      <c r="P1" s="9" t="s">
        <v>2</v>
      </c>
      <c r="Q1" s="10" t="s">
        <v>17525</v>
      </c>
    </row>
    <row r="2" spans="1:17" x14ac:dyDescent="0.2">
      <c r="A2" s="7">
        <v>44074.856122685182</v>
      </c>
      <c r="B2" s="1" t="s">
        <v>16627</v>
      </c>
      <c r="C2" s="1" t="s">
        <v>16628</v>
      </c>
      <c r="D2" s="1" t="s">
        <v>16629</v>
      </c>
      <c r="E2" s="1">
        <v>23397113264</v>
      </c>
      <c r="F2" s="1">
        <v>1</v>
      </c>
      <c r="G2" s="1" t="s">
        <v>16630</v>
      </c>
      <c r="H2" s="1">
        <v>1</v>
      </c>
      <c r="I2" s="1">
        <v>1</v>
      </c>
      <c r="J2" s="1" t="s">
        <v>16631</v>
      </c>
      <c r="K2" s="1">
        <v>1</v>
      </c>
      <c r="L2" s="1">
        <v>1</v>
      </c>
      <c r="O2" s="1" t="str">
        <f>IFERROR(VLOOKUP(F2,Proveedores!$A$2:$B$500,2,0),"Agregar")</f>
        <v>Agregar</v>
      </c>
    </row>
    <row r="3" spans="1:17" x14ac:dyDescent="0.2">
      <c r="A3" s="7">
        <v>44084.454016203701</v>
      </c>
      <c r="B3" s="1" t="s">
        <v>16632</v>
      </c>
      <c r="C3" s="1" t="s">
        <v>16628</v>
      </c>
      <c r="D3" s="1" t="s">
        <v>16633</v>
      </c>
      <c r="E3" s="1">
        <v>30681071381</v>
      </c>
      <c r="F3" s="1" t="s">
        <v>1847</v>
      </c>
      <c r="G3" s="1" t="s">
        <v>16634</v>
      </c>
      <c r="H3" s="1">
        <v>16</v>
      </c>
      <c r="I3" s="1" t="s">
        <v>16635</v>
      </c>
      <c r="J3" s="1" t="s">
        <v>16631</v>
      </c>
      <c r="K3" s="1">
        <v>4</v>
      </c>
      <c r="L3" s="1" t="s">
        <v>16636</v>
      </c>
      <c r="O3" s="1" t="str">
        <f>IFERROR(VLOOKUP(F3,Proveedores!$A$2:$B$500,2,0),"Agregar")</f>
        <v xml:space="preserve">LAFEDAR S.A. </v>
      </c>
      <c r="P3" s="1" t="s">
        <v>1599</v>
      </c>
      <c r="Q3" s="5">
        <v>13890.24</v>
      </c>
    </row>
    <row r="4" spans="1:17" x14ac:dyDescent="0.2">
      <c r="A4" s="7">
        <v>44084.459756944445</v>
      </c>
      <c r="B4" s="1" t="s">
        <v>16637</v>
      </c>
      <c r="C4" s="1" t="s">
        <v>16628</v>
      </c>
      <c r="D4" s="1" t="s">
        <v>16638</v>
      </c>
      <c r="E4" s="1">
        <v>30681071381</v>
      </c>
      <c r="F4" s="1" t="s">
        <v>1847</v>
      </c>
      <c r="G4" s="1" t="s">
        <v>16634</v>
      </c>
      <c r="H4" s="1">
        <v>16</v>
      </c>
      <c r="I4" s="1" t="s">
        <v>16635</v>
      </c>
      <c r="J4" s="1" t="s">
        <v>16631</v>
      </c>
      <c r="K4" s="1">
        <v>5</v>
      </c>
      <c r="L4" s="1" t="s">
        <v>16639</v>
      </c>
      <c r="O4" s="1" t="str">
        <f>IFERROR(VLOOKUP(F4,Proveedores!$A$2:$B$500,2,0),"Agregar")</f>
        <v xml:space="preserve">LAFEDAR S.A. </v>
      </c>
      <c r="P4" s="1" t="s">
        <v>1599</v>
      </c>
      <c r="Q4" s="5">
        <v>42799.4</v>
      </c>
    </row>
    <row r="5" spans="1:17" x14ac:dyDescent="0.2">
      <c r="A5" s="7">
        <v>44084.463182870371</v>
      </c>
      <c r="B5" s="1" t="s">
        <v>16640</v>
      </c>
      <c r="C5" s="1" t="s">
        <v>16628</v>
      </c>
      <c r="D5" s="1" t="s">
        <v>16641</v>
      </c>
      <c r="E5" s="1">
        <v>30681071381</v>
      </c>
      <c r="F5" s="1" t="s">
        <v>1847</v>
      </c>
      <c r="G5" s="1" t="s">
        <v>16634</v>
      </c>
      <c r="H5" s="1">
        <v>16</v>
      </c>
      <c r="I5" s="1" t="s">
        <v>16635</v>
      </c>
      <c r="J5" s="1" t="s">
        <v>16631</v>
      </c>
      <c r="K5" s="1">
        <v>4</v>
      </c>
      <c r="L5" s="1" t="s">
        <v>16636</v>
      </c>
      <c r="O5" s="1" t="str">
        <f>IFERROR(VLOOKUP(F5,Proveedores!$A$2:$B$500,2,0),"Agregar")</f>
        <v xml:space="preserve">LAFEDAR S.A. </v>
      </c>
      <c r="P5" s="1" t="s">
        <v>1599</v>
      </c>
      <c r="Q5" s="5">
        <v>13921.44</v>
      </c>
    </row>
    <row r="6" spans="1:17" x14ac:dyDescent="0.2">
      <c r="A6" s="7">
        <v>44084.468402777777</v>
      </c>
      <c r="B6" s="1" t="s">
        <v>16642</v>
      </c>
      <c r="C6" s="1" t="s">
        <v>16628</v>
      </c>
      <c r="D6" s="1" t="s">
        <v>16643</v>
      </c>
      <c r="E6" s="1">
        <v>30681071381</v>
      </c>
      <c r="F6" s="1" t="s">
        <v>1847</v>
      </c>
      <c r="G6" s="1" t="s">
        <v>16634</v>
      </c>
      <c r="H6" s="1">
        <v>16</v>
      </c>
      <c r="I6" s="1" t="s">
        <v>16635</v>
      </c>
      <c r="J6" s="1" t="s">
        <v>16631</v>
      </c>
      <c r="K6" s="1">
        <v>5</v>
      </c>
      <c r="L6" s="1" t="s">
        <v>16639</v>
      </c>
      <c r="O6" s="1" t="str">
        <f>IFERROR(VLOOKUP(F6,Proveedores!$A$2:$B$500,2,0),"Agregar")</f>
        <v xml:space="preserve">LAFEDAR S.A. </v>
      </c>
      <c r="P6" s="1" t="s">
        <v>1599</v>
      </c>
      <c r="Q6" s="5">
        <v>42750.63</v>
      </c>
    </row>
    <row r="7" spans="1:17" x14ac:dyDescent="0.2">
      <c r="A7" s="7">
        <v>44084.472094907411</v>
      </c>
      <c r="B7" s="1" t="s">
        <v>16644</v>
      </c>
      <c r="C7" s="1" t="s">
        <v>16628</v>
      </c>
      <c r="D7" s="1" t="s">
        <v>16645</v>
      </c>
      <c r="E7" s="1">
        <v>30681071381</v>
      </c>
      <c r="F7" s="1" t="s">
        <v>1847</v>
      </c>
      <c r="G7" s="1" t="s">
        <v>16634</v>
      </c>
      <c r="H7" s="1">
        <v>16</v>
      </c>
      <c r="I7" s="1" t="s">
        <v>16635</v>
      </c>
      <c r="J7" s="1" t="s">
        <v>16631</v>
      </c>
      <c r="K7" s="1">
        <v>3</v>
      </c>
      <c r="L7" s="1" t="s">
        <v>16646</v>
      </c>
      <c r="O7" s="1" t="str">
        <f>IFERROR(VLOOKUP(F7,Proveedores!$A$2:$B$500,2,0),"Agregar")</f>
        <v xml:space="preserve">LAFEDAR S.A. </v>
      </c>
      <c r="P7" s="1" t="s">
        <v>1599</v>
      </c>
      <c r="Q7" s="5">
        <v>37824</v>
      </c>
    </row>
    <row r="8" spans="1:17" x14ac:dyDescent="0.2">
      <c r="A8" s="7">
        <v>44084.474687499998</v>
      </c>
      <c r="B8" s="1" t="s">
        <v>16647</v>
      </c>
      <c r="C8" s="1" t="s">
        <v>16628</v>
      </c>
      <c r="D8" s="1" t="s">
        <v>16648</v>
      </c>
      <c r="E8" s="1">
        <v>30681071381</v>
      </c>
      <c r="F8" s="1" t="s">
        <v>1847</v>
      </c>
      <c r="G8" s="1" t="s">
        <v>16634</v>
      </c>
      <c r="H8" s="1">
        <v>16</v>
      </c>
      <c r="I8" s="1" t="s">
        <v>16635</v>
      </c>
      <c r="J8" s="1" t="s">
        <v>16631</v>
      </c>
      <c r="K8" s="1">
        <v>5</v>
      </c>
      <c r="L8" s="1" t="s">
        <v>16639</v>
      </c>
      <c r="O8" s="1" t="str">
        <f>IFERROR(VLOOKUP(F8,Proveedores!$A$2:$B$500,2,0),"Agregar")</f>
        <v xml:space="preserve">LAFEDAR S.A. </v>
      </c>
      <c r="P8" s="1" t="s">
        <v>1599</v>
      </c>
      <c r="Q8" s="5">
        <v>42624.42</v>
      </c>
    </row>
    <row r="9" spans="1:17" x14ac:dyDescent="0.2">
      <c r="A9" s="7">
        <v>44084.53465277778</v>
      </c>
      <c r="B9" s="1" t="s">
        <v>16649</v>
      </c>
      <c r="C9" s="1" t="s">
        <v>16628</v>
      </c>
      <c r="D9" s="1" t="s">
        <v>16650</v>
      </c>
      <c r="E9" s="1">
        <v>30681071381</v>
      </c>
      <c r="F9" s="1" t="s">
        <v>1847</v>
      </c>
      <c r="G9" s="1" t="s">
        <v>16634</v>
      </c>
      <c r="H9" s="1">
        <v>16</v>
      </c>
      <c r="I9" s="1" t="s">
        <v>16635</v>
      </c>
      <c r="J9" s="1" t="s">
        <v>16631</v>
      </c>
      <c r="K9" s="1">
        <v>5</v>
      </c>
      <c r="L9" s="1" t="s">
        <v>16639</v>
      </c>
      <c r="O9" s="1" t="str">
        <f>IFERROR(VLOOKUP(F9,Proveedores!$A$2:$B$500,2,0),"Agregar")</f>
        <v xml:space="preserve">LAFEDAR S.A. </v>
      </c>
      <c r="P9" s="1" t="s">
        <v>1599</v>
      </c>
      <c r="Q9" s="5">
        <v>21452.76</v>
      </c>
    </row>
    <row r="10" spans="1:17" x14ac:dyDescent="0.2">
      <c r="A10" s="7">
        <v>44084.540092592593</v>
      </c>
      <c r="B10" s="1" t="s">
        <v>16651</v>
      </c>
      <c r="C10" s="1" t="s">
        <v>16628</v>
      </c>
      <c r="D10" s="1" t="s">
        <v>16652</v>
      </c>
      <c r="E10" s="1">
        <v>30681071381</v>
      </c>
      <c r="F10" s="1" t="s">
        <v>1847</v>
      </c>
      <c r="G10" s="1" t="s">
        <v>16634</v>
      </c>
      <c r="H10" s="1">
        <v>16</v>
      </c>
      <c r="I10" s="1" t="s">
        <v>16635</v>
      </c>
      <c r="J10" s="1" t="s">
        <v>16631</v>
      </c>
      <c r="K10" s="1">
        <v>5</v>
      </c>
      <c r="L10" s="1" t="s">
        <v>16639</v>
      </c>
      <c r="O10" s="1" t="str">
        <f>IFERROR(VLOOKUP(F10,Proveedores!$A$2:$B$500,2,0),"Agregar")</f>
        <v xml:space="preserve">LAFEDAR S.A. </v>
      </c>
      <c r="P10" s="1" t="s">
        <v>1599</v>
      </c>
      <c r="Q10" s="5">
        <v>21452.76</v>
      </c>
    </row>
    <row r="11" spans="1:17" x14ac:dyDescent="0.2">
      <c r="A11" s="7">
        <v>44084.542731481481</v>
      </c>
      <c r="B11" s="1" t="s">
        <v>16653</v>
      </c>
      <c r="C11" s="1" t="s">
        <v>16628</v>
      </c>
      <c r="D11" s="1" t="s">
        <v>16654</v>
      </c>
      <c r="E11" s="1">
        <v>30681071381</v>
      </c>
      <c r="F11" s="1" t="s">
        <v>1847</v>
      </c>
      <c r="G11" s="1" t="s">
        <v>16634</v>
      </c>
      <c r="H11" s="1">
        <v>16</v>
      </c>
      <c r="I11" s="1" t="s">
        <v>16635</v>
      </c>
      <c r="J11" s="1" t="s">
        <v>16631</v>
      </c>
      <c r="K11" s="1">
        <v>1050</v>
      </c>
      <c r="L11" s="1" t="s">
        <v>16636</v>
      </c>
      <c r="O11" s="1" t="str">
        <f>IFERROR(VLOOKUP(F11,Proveedores!$A$2:$B$500,2,0),"Agregar")</f>
        <v xml:space="preserve">LAFEDAR S.A. </v>
      </c>
      <c r="P11" s="1" t="s">
        <v>1599</v>
      </c>
      <c r="Q11" s="5">
        <v>133263</v>
      </c>
    </row>
    <row r="12" spans="1:17" x14ac:dyDescent="0.2">
      <c r="A12" s="7">
        <v>44088.70040509259</v>
      </c>
      <c r="B12" s="1" t="s">
        <v>16655</v>
      </c>
      <c r="C12" s="1" t="s">
        <v>16628</v>
      </c>
      <c r="D12" s="1" t="s">
        <v>16656</v>
      </c>
      <c r="E12" s="1">
        <v>30707702199</v>
      </c>
      <c r="F12" s="1" t="s">
        <v>16566</v>
      </c>
      <c r="G12" s="1" t="s">
        <v>16657</v>
      </c>
      <c r="H12" s="1" t="s">
        <v>16658</v>
      </c>
      <c r="I12" s="1" t="s">
        <v>16658</v>
      </c>
      <c r="J12" s="1" t="s">
        <v>16659</v>
      </c>
      <c r="K12" s="1">
        <v>2</v>
      </c>
      <c r="L12" s="1" t="s">
        <v>16660</v>
      </c>
      <c r="O12" s="1" t="str">
        <f>IFERROR(VLOOKUP(F12,Proveedores!$A$2:$B$500,2,0),"Agregar")</f>
        <v>FEAS ELECTRONICA SA</v>
      </c>
      <c r="P12" s="1" t="s">
        <v>1599</v>
      </c>
      <c r="Q12" s="5">
        <v>40812</v>
      </c>
    </row>
    <row r="13" spans="1:17" x14ac:dyDescent="0.2">
      <c r="A13" s="7">
        <v>44089.856724537036</v>
      </c>
      <c r="B13" s="1" t="s">
        <v>16661</v>
      </c>
      <c r="C13" s="1" t="s">
        <v>16628</v>
      </c>
      <c r="D13" s="1" t="s">
        <v>16662</v>
      </c>
      <c r="E13" s="1">
        <v>30534475795</v>
      </c>
      <c r="F13" s="1" t="s">
        <v>2737</v>
      </c>
      <c r="G13" s="1" t="s">
        <v>16634</v>
      </c>
      <c r="H13" s="1">
        <v>26</v>
      </c>
      <c r="I13" s="1" t="s">
        <v>16663</v>
      </c>
      <c r="J13" s="1" t="s">
        <v>16631</v>
      </c>
      <c r="K13" s="1">
        <v>2</v>
      </c>
      <c r="L13" s="1" t="s">
        <v>16664</v>
      </c>
      <c r="O13" s="1" t="str">
        <f>IFERROR(VLOOKUP(F13,Proveedores!$A$2:$B$500,2,0),"Agregar")</f>
        <v>LABORATORIOS FABRA S.A.</v>
      </c>
      <c r="P13" s="1" t="s">
        <v>1599</v>
      </c>
      <c r="Q13" s="5">
        <v>58867.88</v>
      </c>
    </row>
    <row r="14" spans="1:17" x14ac:dyDescent="0.2">
      <c r="A14" s="7">
        <v>44089.862141203703</v>
      </c>
      <c r="B14" s="1" t="s">
        <v>16665</v>
      </c>
      <c r="C14" s="1" t="s">
        <v>16628</v>
      </c>
      <c r="D14" s="1" t="s">
        <v>16666</v>
      </c>
      <c r="E14" s="1">
        <v>30534475795</v>
      </c>
      <c r="F14" s="1" t="s">
        <v>2737</v>
      </c>
      <c r="G14" s="1" t="s">
        <v>16634</v>
      </c>
      <c r="H14" s="1">
        <v>23</v>
      </c>
      <c r="I14" s="1" t="s">
        <v>16667</v>
      </c>
      <c r="J14" s="1" t="s">
        <v>16631</v>
      </c>
      <c r="K14" s="1">
        <v>3</v>
      </c>
      <c r="L14" s="1" t="s">
        <v>3532</v>
      </c>
      <c r="O14" s="1" t="str">
        <f>IFERROR(VLOOKUP(F14,Proveedores!$A$2:$B$500,2,0),"Agregar")</f>
        <v>LABORATORIOS FABRA S.A.</v>
      </c>
      <c r="P14" s="1" t="s">
        <v>1599</v>
      </c>
      <c r="Q14" s="5">
        <v>76439.98</v>
      </c>
    </row>
    <row r="15" spans="1:17" x14ac:dyDescent="0.2">
      <c r="A15" s="7">
        <v>44089.865613425929</v>
      </c>
      <c r="B15" s="1" t="s">
        <v>16668</v>
      </c>
      <c r="C15" s="1" t="s">
        <v>16628</v>
      </c>
      <c r="D15" s="1" t="s">
        <v>16669</v>
      </c>
      <c r="E15" s="1">
        <v>30534475795</v>
      </c>
      <c r="F15" s="1" t="s">
        <v>2737</v>
      </c>
      <c r="G15" s="1" t="s">
        <v>16634</v>
      </c>
      <c r="H15" s="1">
        <v>27</v>
      </c>
      <c r="I15" s="1" t="s">
        <v>16670</v>
      </c>
      <c r="J15" s="1" t="s">
        <v>16631</v>
      </c>
      <c r="K15" s="1">
        <v>7</v>
      </c>
      <c r="L15" s="1" t="s">
        <v>16671</v>
      </c>
      <c r="O15" s="1" t="str">
        <f>IFERROR(VLOOKUP(F15,Proveedores!$A$2:$B$500,2,0),"Agregar")</f>
        <v>LABORATORIOS FABRA S.A.</v>
      </c>
      <c r="P15" s="1" t="s">
        <v>1599</v>
      </c>
      <c r="Q15" s="5">
        <v>63710.95</v>
      </c>
    </row>
    <row r="16" spans="1:17" x14ac:dyDescent="0.2">
      <c r="A16" s="7">
        <v>44089.867997685185</v>
      </c>
      <c r="B16" s="1" t="s">
        <v>16672</v>
      </c>
      <c r="C16" s="1" t="s">
        <v>16628</v>
      </c>
      <c r="D16" s="1" t="s">
        <v>16673</v>
      </c>
      <c r="E16" s="1">
        <v>30534475795</v>
      </c>
      <c r="F16" s="1" t="s">
        <v>2737</v>
      </c>
      <c r="G16" s="1" t="s">
        <v>16634</v>
      </c>
      <c r="H16" s="1">
        <v>23</v>
      </c>
      <c r="I16" s="1" t="s">
        <v>16667</v>
      </c>
      <c r="J16" s="1" t="s">
        <v>16631</v>
      </c>
      <c r="K16" s="1">
        <v>3</v>
      </c>
      <c r="L16" s="1" t="s">
        <v>3532</v>
      </c>
      <c r="O16" s="1" t="str">
        <f>IFERROR(VLOOKUP(F16,Proveedores!$A$2:$B$500,2,0),"Agregar")</f>
        <v>LABORATORIOS FABRA S.A.</v>
      </c>
    </row>
    <row r="17" spans="1:17" x14ac:dyDescent="0.2">
      <c r="A17" s="7">
        <v>44090.572708333333</v>
      </c>
      <c r="B17" s="1" t="s">
        <v>16674</v>
      </c>
      <c r="C17" s="1" t="s">
        <v>16628</v>
      </c>
      <c r="D17" s="1" t="s">
        <v>16675</v>
      </c>
      <c r="E17" s="1">
        <v>33707044239</v>
      </c>
      <c r="F17" s="1" t="s">
        <v>16604</v>
      </c>
      <c r="G17" s="1" t="s">
        <v>16657</v>
      </c>
      <c r="H17" s="1" t="s">
        <v>16676</v>
      </c>
      <c r="I17" s="1" t="s">
        <v>16677</v>
      </c>
      <c r="J17" s="1" t="s">
        <v>16631</v>
      </c>
      <c r="K17" s="1">
        <v>1</v>
      </c>
      <c r="L17" s="1" t="s">
        <v>16678</v>
      </c>
      <c r="O17" s="1" t="str">
        <f>IFERROR(VLOOKUP(F17,Proveedores!$A$2:$B$500,2,0),"Agregar")</f>
        <v>TECNOIMAGEN S.A.</v>
      </c>
      <c r="P17" s="1" t="s">
        <v>1599</v>
      </c>
      <c r="Q17" s="5">
        <v>13330.8</v>
      </c>
    </row>
    <row r="18" spans="1:17" x14ac:dyDescent="0.2">
      <c r="A18" s="7">
        <v>44090.809733796297</v>
      </c>
      <c r="B18" s="1" t="s">
        <v>16679</v>
      </c>
      <c r="C18" s="1" t="s">
        <v>16628</v>
      </c>
      <c r="D18" s="1" t="s">
        <v>16680</v>
      </c>
      <c r="E18" s="1">
        <v>30534475795</v>
      </c>
      <c r="F18" s="1" t="s">
        <v>2737</v>
      </c>
      <c r="G18" s="1" t="s">
        <v>16634</v>
      </c>
      <c r="H18" s="1">
        <v>27</v>
      </c>
      <c r="I18" s="1" t="s">
        <v>16670</v>
      </c>
      <c r="J18" s="1" t="s">
        <v>16631</v>
      </c>
      <c r="K18" s="1">
        <v>1</v>
      </c>
      <c r="L18" s="1" t="s">
        <v>16681</v>
      </c>
      <c r="O18" s="1" t="str">
        <f>IFERROR(VLOOKUP(F18,Proveedores!$A$2:$B$500,2,0),"Agregar")</f>
        <v>LABORATORIOS FABRA S.A.</v>
      </c>
      <c r="P18" s="1" t="s">
        <v>1599</v>
      </c>
      <c r="Q18" s="5">
        <v>134401.96</v>
      </c>
    </row>
    <row r="19" spans="1:17" x14ac:dyDescent="0.2">
      <c r="A19" s="7">
        <v>44091.559282407405</v>
      </c>
      <c r="B19" s="1" t="s">
        <v>16682</v>
      </c>
      <c r="C19" s="1" t="s">
        <v>16628</v>
      </c>
      <c r="D19" s="1" t="s">
        <v>16683</v>
      </c>
      <c r="E19" s="1">
        <v>30534475795</v>
      </c>
      <c r="F19" s="1" t="s">
        <v>2737</v>
      </c>
      <c r="G19" s="1" t="s">
        <v>16634</v>
      </c>
      <c r="H19" s="1">
        <v>23</v>
      </c>
      <c r="I19" s="1" t="s">
        <v>16667</v>
      </c>
      <c r="J19" s="1" t="s">
        <v>16631</v>
      </c>
      <c r="K19" s="1">
        <v>3447</v>
      </c>
      <c r="L19" s="1" t="s">
        <v>7595</v>
      </c>
      <c r="O19" s="1" t="str">
        <f>IFERROR(VLOOKUP(F19,Proveedores!$A$2:$B$500,2,0),"Agregar")</f>
        <v>LABORATORIOS FABRA S.A.</v>
      </c>
      <c r="P19" s="1" t="s">
        <v>1599</v>
      </c>
      <c r="Q19" s="5">
        <v>113976.3</v>
      </c>
    </row>
    <row r="20" spans="1:17" x14ac:dyDescent="0.2">
      <c r="A20" s="7">
        <v>44091.561921296299</v>
      </c>
      <c r="B20" s="1" t="s">
        <v>16684</v>
      </c>
      <c r="C20" s="1" t="s">
        <v>16628</v>
      </c>
      <c r="D20" s="1" t="s">
        <v>16685</v>
      </c>
      <c r="E20" s="1">
        <v>30534475795</v>
      </c>
      <c r="F20" s="1" t="s">
        <v>2737</v>
      </c>
      <c r="G20" s="1" t="s">
        <v>16634</v>
      </c>
      <c r="H20" s="1">
        <v>23</v>
      </c>
      <c r="I20" s="1" t="s">
        <v>16667</v>
      </c>
      <c r="J20" s="1" t="s">
        <v>16631</v>
      </c>
      <c r="K20" s="1">
        <v>3</v>
      </c>
      <c r="L20" s="1" t="s">
        <v>3532</v>
      </c>
      <c r="O20" s="1" t="str">
        <f>IFERROR(VLOOKUP(F20,Proveedores!$A$2:$B$500,2,0),"Agregar")</f>
        <v>LABORATORIOS FABRA S.A.</v>
      </c>
      <c r="P20" s="1" t="s">
        <v>1599</v>
      </c>
      <c r="Q20" s="5">
        <v>38438.660000000003</v>
      </c>
    </row>
    <row r="21" spans="1:17" x14ac:dyDescent="0.2">
      <c r="A21" s="7">
        <v>44095.86136574074</v>
      </c>
      <c r="B21" s="1" t="s">
        <v>16686</v>
      </c>
      <c r="C21" s="1" t="s">
        <v>16628</v>
      </c>
      <c r="D21" s="1" t="s">
        <v>16687</v>
      </c>
      <c r="E21" s="1">
        <v>30692861910</v>
      </c>
      <c r="F21" s="1" t="s">
        <v>16527</v>
      </c>
      <c r="G21" s="1" t="s">
        <v>16688</v>
      </c>
      <c r="H21" s="1">
        <v>3</v>
      </c>
      <c r="I21" s="1" t="s">
        <v>16689</v>
      </c>
      <c r="J21" s="1" t="s">
        <v>16631</v>
      </c>
      <c r="K21" s="1">
        <v>1</v>
      </c>
      <c r="L21" s="1" t="s">
        <v>16690</v>
      </c>
      <c r="O21" s="1" t="str">
        <f>IFERROR(VLOOKUP(F21,Proveedores!$A$2:$B$500,2,0),"Agregar")</f>
        <v>AMERICAN VART SRL</v>
      </c>
      <c r="P21" s="1" t="s">
        <v>129</v>
      </c>
      <c r="Q21" s="5">
        <v>21000.01</v>
      </c>
    </row>
    <row r="22" spans="1:17" x14ac:dyDescent="0.2">
      <c r="A22" s="7">
        <v>44095.864965277775</v>
      </c>
      <c r="B22" s="1" t="s">
        <v>16691</v>
      </c>
      <c r="C22" s="1" t="s">
        <v>16628</v>
      </c>
      <c r="D22" s="1" t="s">
        <v>16692</v>
      </c>
      <c r="E22" s="1">
        <v>30692861910</v>
      </c>
      <c r="F22" s="1" t="s">
        <v>16527</v>
      </c>
      <c r="G22" s="1" t="s">
        <v>16693</v>
      </c>
      <c r="H22" s="1">
        <v>3</v>
      </c>
      <c r="I22" s="1" t="s">
        <v>16689</v>
      </c>
      <c r="J22" s="1" t="s">
        <v>16631</v>
      </c>
      <c r="K22" s="1">
        <v>2</v>
      </c>
      <c r="L22" s="1" t="s">
        <v>16690</v>
      </c>
      <c r="O22" s="1" t="str">
        <f>IFERROR(VLOOKUP(F22,Proveedores!$A$2:$B$500,2,0),"Agregar")</f>
        <v>AMERICAN VART SRL</v>
      </c>
    </row>
    <row r="23" spans="1:17" x14ac:dyDescent="0.2">
      <c r="A23" s="7">
        <v>44095.868761574071</v>
      </c>
      <c r="B23" s="1" t="s">
        <v>16694</v>
      </c>
      <c r="C23" s="1" t="s">
        <v>16628</v>
      </c>
      <c r="D23" s="1" t="s">
        <v>16695</v>
      </c>
      <c r="E23" s="1">
        <v>30692861910</v>
      </c>
      <c r="F23" s="1" t="s">
        <v>16527</v>
      </c>
      <c r="G23" s="1" t="s">
        <v>16634</v>
      </c>
      <c r="H23" s="1">
        <v>31</v>
      </c>
      <c r="I23" s="1" t="s">
        <v>16689</v>
      </c>
      <c r="J23" s="1" t="s">
        <v>16631</v>
      </c>
      <c r="K23" s="1">
        <v>1</v>
      </c>
      <c r="L23" s="1" t="s">
        <v>16690</v>
      </c>
      <c r="O23" s="1" t="str">
        <f>IFERROR(VLOOKUP(F23,Proveedores!$A$2:$B$500,2,0),"Agregar")</f>
        <v>AMERICAN VART SRL</v>
      </c>
    </row>
    <row r="24" spans="1:17" x14ac:dyDescent="0.2">
      <c r="A24" s="7">
        <v>44097.542812500003</v>
      </c>
      <c r="B24" s="1" t="s">
        <v>16696</v>
      </c>
      <c r="C24" s="1" t="s">
        <v>16628</v>
      </c>
      <c r="D24" s="1" t="s">
        <v>16697</v>
      </c>
      <c r="E24" s="1">
        <v>30661988114</v>
      </c>
      <c r="F24" s="1" t="s">
        <v>16571</v>
      </c>
      <c r="G24" s="1" t="s">
        <v>16698</v>
      </c>
      <c r="H24" s="1" t="s">
        <v>16699</v>
      </c>
      <c r="I24" s="1" t="s">
        <v>16699</v>
      </c>
      <c r="J24" s="1" t="s">
        <v>16631</v>
      </c>
      <c r="K24" s="1">
        <v>0</v>
      </c>
      <c r="L24" s="1">
        <v>0</v>
      </c>
      <c r="O24" s="1" t="str">
        <f>IFERROR(VLOOKUP(F24,Proveedores!$A$2:$B$500,2,0),"Agregar")</f>
        <v>GELIO INMOBILIARIA SA</v>
      </c>
      <c r="P24" s="1" t="s">
        <v>129</v>
      </c>
      <c r="Q24" s="5">
        <v>1693032</v>
      </c>
    </row>
    <row r="25" spans="1:17" x14ac:dyDescent="0.2">
      <c r="A25" s="7">
        <v>44097.55096064815</v>
      </c>
      <c r="B25" s="1" t="s">
        <v>16700</v>
      </c>
      <c r="C25" s="1" t="s">
        <v>16628</v>
      </c>
      <c r="D25" s="1" t="s">
        <v>16701</v>
      </c>
      <c r="E25" s="1">
        <v>30661988114</v>
      </c>
      <c r="F25" s="1" t="s">
        <v>16571</v>
      </c>
      <c r="G25" s="1" t="s">
        <v>16698</v>
      </c>
      <c r="H25" s="1" t="s">
        <v>16699</v>
      </c>
      <c r="I25" s="1" t="s">
        <v>16699</v>
      </c>
      <c r="J25" s="1" t="s">
        <v>16631</v>
      </c>
      <c r="K25" s="1">
        <v>0</v>
      </c>
      <c r="L25" s="1">
        <v>0</v>
      </c>
      <c r="O25" s="1" t="str">
        <f>IFERROR(VLOOKUP(F25,Proveedores!$A$2:$B$500,2,0),"Agregar")</f>
        <v>GELIO INMOBILIARIA SA</v>
      </c>
      <c r="P25" s="1" t="s">
        <v>129</v>
      </c>
      <c r="Q25" s="5">
        <v>1693032</v>
      </c>
    </row>
    <row r="26" spans="1:17" x14ac:dyDescent="0.2">
      <c r="A26" s="7">
        <v>44097.552789351852</v>
      </c>
      <c r="B26" s="1" t="s">
        <v>16702</v>
      </c>
      <c r="C26" s="1" t="s">
        <v>16628</v>
      </c>
      <c r="D26" s="1" t="s">
        <v>16703</v>
      </c>
      <c r="E26" s="1">
        <v>30661988114</v>
      </c>
      <c r="F26" s="1" t="s">
        <v>16571</v>
      </c>
      <c r="G26" s="1" t="s">
        <v>16698</v>
      </c>
      <c r="H26" s="1" t="s">
        <v>16699</v>
      </c>
      <c r="I26" s="1" t="s">
        <v>16699</v>
      </c>
      <c r="J26" s="1" t="s">
        <v>16631</v>
      </c>
      <c r="K26" s="1">
        <v>0</v>
      </c>
      <c r="L26" s="1">
        <v>0</v>
      </c>
      <c r="O26" s="1" t="str">
        <f>IFERROR(VLOOKUP(F26,Proveedores!$A$2:$B$500,2,0),"Agregar")</f>
        <v>GELIO INMOBILIARIA SA</v>
      </c>
      <c r="P26" s="1" t="s">
        <v>129</v>
      </c>
      <c r="Q26" s="5">
        <v>1693032</v>
      </c>
    </row>
    <row r="27" spans="1:17" x14ac:dyDescent="0.2">
      <c r="A27" s="7">
        <v>44097.555208333331</v>
      </c>
      <c r="B27" s="1" t="s">
        <v>16704</v>
      </c>
      <c r="C27" s="1" t="s">
        <v>16628</v>
      </c>
      <c r="D27" s="1" t="s">
        <v>16705</v>
      </c>
      <c r="E27" s="1">
        <v>30661988114</v>
      </c>
      <c r="F27" s="1" t="s">
        <v>16571</v>
      </c>
      <c r="G27" s="1" t="s">
        <v>16698</v>
      </c>
      <c r="H27" s="1" t="s">
        <v>16699</v>
      </c>
      <c r="I27" s="1" t="s">
        <v>16699</v>
      </c>
      <c r="J27" s="1" t="s">
        <v>16631</v>
      </c>
      <c r="K27" s="1">
        <v>0</v>
      </c>
      <c r="L27" s="1">
        <v>0</v>
      </c>
      <c r="O27" s="1" t="str">
        <f>IFERROR(VLOOKUP(F27,Proveedores!$A$2:$B$500,2,0),"Agregar")</f>
        <v>GELIO INMOBILIARIA SA</v>
      </c>
      <c r="P27" s="1" t="s">
        <v>129</v>
      </c>
      <c r="Q27" s="5">
        <v>36326</v>
      </c>
    </row>
    <row r="28" spans="1:17" x14ac:dyDescent="0.2">
      <c r="A28" s="7">
        <v>44097.558067129627</v>
      </c>
      <c r="B28" s="1" t="s">
        <v>16706</v>
      </c>
      <c r="C28" s="1" t="s">
        <v>16628</v>
      </c>
      <c r="D28" s="1" t="s">
        <v>16707</v>
      </c>
      <c r="E28" s="1">
        <v>30661988114</v>
      </c>
      <c r="F28" s="1" t="s">
        <v>16571</v>
      </c>
      <c r="G28" s="1" t="s">
        <v>16698</v>
      </c>
      <c r="H28" s="1" t="s">
        <v>16699</v>
      </c>
      <c r="I28" s="1" t="s">
        <v>16699</v>
      </c>
      <c r="J28" s="1" t="s">
        <v>16631</v>
      </c>
      <c r="K28" s="1">
        <v>0</v>
      </c>
      <c r="L28" s="1">
        <v>0</v>
      </c>
      <c r="O28" s="1" t="str">
        <f>IFERROR(VLOOKUP(F28,Proveedores!$A$2:$B$500,2,0),"Agregar")</f>
        <v>GELIO INMOBILIARIA SA</v>
      </c>
      <c r="P28" s="1" t="s">
        <v>129</v>
      </c>
      <c r="Q28" s="5">
        <v>36326</v>
      </c>
    </row>
    <row r="29" spans="1:17" x14ac:dyDescent="0.2">
      <c r="A29" s="7">
        <v>44097.559629629628</v>
      </c>
      <c r="B29" s="1" t="s">
        <v>16708</v>
      </c>
      <c r="C29" s="1" t="s">
        <v>16628</v>
      </c>
      <c r="D29" s="1" t="s">
        <v>16709</v>
      </c>
      <c r="E29" s="1">
        <v>30661988114</v>
      </c>
      <c r="F29" s="1" t="s">
        <v>16571</v>
      </c>
      <c r="G29" s="1" t="s">
        <v>16698</v>
      </c>
      <c r="H29" s="1" t="s">
        <v>16699</v>
      </c>
      <c r="I29" s="1" t="s">
        <v>16699</v>
      </c>
      <c r="J29" s="1" t="s">
        <v>16631</v>
      </c>
      <c r="K29" s="1">
        <v>0</v>
      </c>
      <c r="L29" s="1">
        <v>0</v>
      </c>
      <c r="O29" s="1" t="str">
        <f>IFERROR(VLOOKUP(F29,Proveedores!$A$2:$B$500,2,0),"Agregar")</f>
        <v>GELIO INMOBILIARIA SA</v>
      </c>
      <c r="P29" s="1" t="s">
        <v>129</v>
      </c>
      <c r="Q29" s="5">
        <v>36326</v>
      </c>
    </row>
    <row r="30" spans="1:17" x14ac:dyDescent="0.2">
      <c r="A30" s="7">
        <v>44097.561793981484</v>
      </c>
      <c r="B30" s="1" t="s">
        <v>16710</v>
      </c>
      <c r="C30" s="1" t="s">
        <v>16628</v>
      </c>
      <c r="D30" s="1" t="s">
        <v>16711</v>
      </c>
      <c r="E30" s="1">
        <v>30661988114</v>
      </c>
      <c r="F30" s="1" t="s">
        <v>16571</v>
      </c>
      <c r="G30" s="1" t="s">
        <v>16698</v>
      </c>
      <c r="H30" s="1" t="s">
        <v>16699</v>
      </c>
      <c r="I30" s="1" t="s">
        <v>16699</v>
      </c>
      <c r="J30" s="1" t="s">
        <v>16631</v>
      </c>
      <c r="K30" s="1">
        <v>0</v>
      </c>
      <c r="L30" s="1">
        <v>0</v>
      </c>
      <c r="O30" s="1" t="str">
        <f>IFERROR(VLOOKUP(F30,Proveedores!$A$2:$B$500,2,0),"Agregar")</f>
        <v>GELIO INMOBILIARIA SA</v>
      </c>
      <c r="P30" s="1" t="s">
        <v>129</v>
      </c>
      <c r="Q30" s="5">
        <v>36326</v>
      </c>
    </row>
    <row r="31" spans="1:17" x14ac:dyDescent="0.2">
      <c r="A31" s="7">
        <v>44097.563078703701</v>
      </c>
      <c r="B31" s="1" t="s">
        <v>16712</v>
      </c>
      <c r="C31" s="1" t="s">
        <v>16628</v>
      </c>
      <c r="D31" s="1" t="s">
        <v>16713</v>
      </c>
      <c r="E31" s="1">
        <v>30661988114</v>
      </c>
      <c r="F31" s="1" t="s">
        <v>16571</v>
      </c>
      <c r="G31" s="1" t="s">
        <v>16698</v>
      </c>
      <c r="H31" s="1" t="s">
        <v>16699</v>
      </c>
      <c r="I31" s="1" t="s">
        <v>16699</v>
      </c>
      <c r="J31" s="1" t="s">
        <v>16631</v>
      </c>
      <c r="K31" s="1">
        <v>0</v>
      </c>
      <c r="L31" s="1">
        <v>0</v>
      </c>
      <c r="O31" s="1" t="str">
        <f>IFERROR(VLOOKUP(F31,Proveedores!$A$2:$B$500,2,0),"Agregar")</f>
        <v>GELIO INMOBILIARIA SA</v>
      </c>
      <c r="P31" s="1" t="s">
        <v>129</v>
      </c>
      <c r="Q31" s="5">
        <v>36326</v>
      </c>
    </row>
    <row r="32" spans="1:17" x14ac:dyDescent="0.2">
      <c r="A32" s="7">
        <v>44097.679537037038</v>
      </c>
      <c r="B32" s="1" t="s">
        <v>16714</v>
      </c>
      <c r="C32" s="1" t="s">
        <v>16628</v>
      </c>
      <c r="D32" s="1" t="s">
        <v>16715</v>
      </c>
      <c r="E32" s="1">
        <v>30661988114</v>
      </c>
      <c r="F32" s="1" t="s">
        <v>16571</v>
      </c>
      <c r="G32" s="1" t="s">
        <v>16716</v>
      </c>
      <c r="H32" s="1" t="s">
        <v>16717</v>
      </c>
      <c r="I32" s="1" t="s">
        <v>16717</v>
      </c>
      <c r="J32" s="1" t="s">
        <v>16631</v>
      </c>
      <c r="K32" s="1">
        <v>0</v>
      </c>
      <c r="L32" s="1">
        <v>0</v>
      </c>
      <c r="O32" s="1" t="str">
        <f>IFERROR(VLOOKUP(F32,Proveedores!$A$2:$B$500,2,0),"Agregar")</f>
        <v>GELIO INMOBILIARIA SA</v>
      </c>
      <c r="P32" s="1" t="s">
        <v>129</v>
      </c>
      <c r="Q32" s="5">
        <v>36326</v>
      </c>
    </row>
    <row r="33" spans="1:17" x14ac:dyDescent="0.2">
      <c r="A33" s="7">
        <v>44097.681157407409</v>
      </c>
      <c r="B33" s="1" t="s">
        <v>16718</v>
      </c>
      <c r="C33" s="1" t="s">
        <v>16628</v>
      </c>
      <c r="D33" s="1" t="s">
        <v>16719</v>
      </c>
      <c r="E33" s="1">
        <v>30661988114</v>
      </c>
      <c r="F33" s="1" t="s">
        <v>16571</v>
      </c>
      <c r="G33" s="1" t="s">
        <v>16716</v>
      </c>
      <c r="H33" s="1" t="s">
        <v>16717</v>
      </c>
      <c r="I33" s="1" t="s">
        <v>16717</v>
      </c>
      <c r="J33" s="1" t="s">
        <v>16631</v>
      </c>
      <c r="K33" s="1">
        <v>0</v>
      </c>
      <c r="L33" s="1">
        <v>0</v>
      </c>
      <c r="O33" s="1" t="str">
        <f>IFERROR(VLOOKUP(F33,Proveedores!$A$2:$B$500,2,0),"Agregar")</f>
        <v>GELIO INMOBILIARIA SA</v>
      </c>
      <c r="P33" s="1" t="s">
        <v>129</v>
      </c>
      <c r="Q33" s="5">
        <v>36326</v>
      </c>
    </row>
    <row r="34" spans="1:17" x14ac:dyDescent="0.2">
      <c r="A34" s="7">
        <v>44099.544305555559</v>
      </c>
      <c r="B34" s="1" t="s">
        <v>16720</v>
      </c>
      <c r="C34" s="1" t="s">
        <v>16628</v>
      </c>
      <c r="D34" s="1" t="s">
        <v>16721</v>
      </c>
      <c r="E34" s="1">
        <v>30574564367</v>
      </c>
      <c r="F34" s="1" t="s">
        <v>737</v>
      </c>
      <c r="G34" s="1" t="s">
        <v>16634</v>
      </c>
      <c r="H34" s="1" t="s">
        <v>16722</v>
      </c>
      <c r="I34" s="1" t="s">
        <v>16723</v>
      </c>
      <c r="J34" s="1" t="s">
        <v>16631</v>
      </c>
      <c r="K34" s="1">
        <v>3</v>
      </c>
      <c r="L34" s="1" t="s">
        <v>16724</v>
      </c>
      <c r="O34" s="1" t="str">
        <f>IFERROR(VLOOKUP(F34,Proveedores!$A$2:$B$500,2,0),"Agregar")</f>
        <v xml:space="preserve">KLONAL SRL </v>
      </c>
      <c r="P34" s="1" t="s">
        <v>1599</v>
      </c>
      <c r="Q34" s="5">
        <v>19832.34</v>
      </c>
    </row>
    <row r="35" spans="1:17" x14ac:dyDescent="0.2">
      <c r="A35" s="7">
        <v>44099.548101851855</v>
      </c>
      <c r="B35" s="1" t="s">
        <v>16725</v>
      </c>
      <c r="C35" s="1" t="s">
        <v>16628</v>
      </c>
      <c r="D35" s="1" t="s">
        <v>16726</v>
      </c>
      <c r="E35" s="1">
        <v>30574564367</v>
      </c>
      <c r="F35" s="1" t="s">
        <v>737</v>
      </c>
      <c r="G35" s="1" t="s">
        <v>16634</v>
      </c>
      <c r="H35" s="1" t="s">
        <v>16722</v>
      </c>
      <c r="I35" s="1" t="s">
        <v>16723</v>
      </c>
      <c r="J35" s="1" t="s">
        <v>16631</v>
      </c>
      <c r="K35" s="1">
        <v>2</v>
      </c>
      <c r="L35" s="1" t="s">
        <v>16727</v>
      </c>
      <c r="O35" s="1" t="str">
        <f>IFERROR(VLOOKUP(F35,Proveedores!$A$2:$B$500,2,0),"Agregar")</f>
        <v xml:space="preserve">KLONAL SRL </v>
      </c>
      <c r="P35" s="1" t="s">
        <v>1599</v>
      </c>
      <c r="Q35" s="5">
        <v>43052.63</v>
      </c>
    </row>
    <row r="36" spans="1:17" x14ac:dyDescent="0.2">
      <c r="A36" s="7">
        <v>44099.643379629626</v>
      </c>
      <c r="B36" s="1" t="s">
        <v>16728</v>
      </c>
      <c r="C36" s="1" t="s">
        <v>16628</v>
      </c>
      <c r="D36" s="1" t="s">
        <v>16729</v>
      </c>
      <c r="E36" s="1">
        <v>30681071381</v>
      </c>
      <c r="F36" s="1" t="s">
        <v>1847</v>
      </c>
      <c r="G36" s="1" t="s">
        <v>16634</v>
      </c>
      <c r="H36" s="1">
        <v>16</v>
      </c>
      <c r="I36" s="1" t="s">
        <v>16635</v>
      </c>
      <c r="J36" s="1" t="s">
        <v>16631</v>
      </c>
      <c r="K36" s="1">
        <v>4</v>
      </c>
      <c r="L36" s="1" t="s">
        <v>16636</v>
      </c>
      <c r="O36" s="1" t="str">
        <f>IFERROR(VLOOKUP(F36,Proveedores!$A$2:$B$500,2,0),"Agregar")</f>
        <v xml:space="preserve">LAFEDAR S.A. </v>
      </c>
      <c r="P36" s="1" t="s">
        <v>129</v>
      </c>
      <c r="Q36" s="5">
        <v>6.24</v>
      </c>
    </row>
    <row r="37" spans="1:17" x14ac:dyDescent="0.2">
      <c r="A37" s="7">
        <v>44099.650694444441</v>
      </c>
      <c r="B37" s="1" t="s">
        <v>16730</v>
      </c>
      <c r="C37" s="1" t="s">
        <v>16628</v>
      </c>
      <c r="D37" s="1" t="s">
        <v>16731</v>
      </c>
      <c r="E37" s="1">
        <v>30681071381</v>
      </c>
      <c r="F37" s="1" t="s">
        <v>1847</v>
      </c>
      <c r="G37" s="1" t="s">
        <v>16634</v>
      </c>
      <c r="H37" s="1">
        <v>16</v>
      </c>
      <c r="I37" s="1" t="s">
        <v>16635</v>
      </c>
      <c r="J37" s="1" t="s">
        <v>16631</v>
      </c>
      <c r="K37" s="1">
        <v>4</v>
      </c>
      <c r="L37" s="1" t="s">
        <v>16636</v>
      </c>
      <c r="O37" s="1" t="str">
        <f>IFERROR(VLOOKUP(F37,Proveedores!$A$2:$B$500,2,0),"Agregar")</f>
        <v xml:space="preserve">LAFEDAR S.A. </v>
      </c>
      <c r="P37" s="1" t="s">
        <v>1599</v>
      </c>
      <c r="Q37" s="5">
        <v>19013.28</v>
      </c>
    </row>
    <row r="38" spans="1:17" x14ac:dyDescent="0.2">
      <c r="A38" s="7">
        <v>44099.660081018519</v>
      </c>
      <c r="B38" s="1" t="s">
        <v>16732</v>
      </c>
      <c r="C38" s="1" t="s">
        <v>16628</v>
      </c>
      <c r="D38" s="1" t="s">
        <v>16733</v>
      </c>
      <c r="E38" s="1">
        <v>30681071381</v>
      </c>
      <c r="F38" s="1" t="s">
        <v>1847</v>
      </c>
      <c r="G38" s="1" t="s">
        <v>16634</v>
      </c>
      <c r="H38" s="1">
        <v>16</v>
      </c>
      <c r="I38" s="1" t="s">
        <v>16635</v>
      </c>
      <c r="J38" s="1" t="s">
        <v>16631</v>
      </c>
      <c r="K38" s="1">
        <v>4</v>
      </c>
      <c r="L38" s="1" t="s">
        <v>16639</v>
      </c>
      <c r="O38" s="1" t="str">
        <f>IFERROR(VLOOKUP(F38,Proveedores!$A$2:$B$500,2,0),"Agregar")</f>
        <v xml:space="preserve">LAFEDAR S.A. </v>
      </c>
      <c r="P38" s="1" t="s">
        <v>1599</v>
      </c>
      <c r="Q38" s="5">
        <v>42773.58</v>
      </c>
    </row>
    <row r="39" spans="1:17" x14ac:dyDescent="0.2">
      <c r="A39" s="7">
        <v>44103.371168981481</v>
      </c>
      <c r="B39" s="1" t="s">
        <v>16734</v>
      </c>
      <c r="C39" s="1" t="s">
        <v>16628</v>
      </c>
      <c r="D39" s="1" t="s">
        <v>16735</v>
      </c>
      <c r="E39" s="1">
        <v>30574564367</v>
      </c>
      <c r="F39" s="1" t="s">
        <v>737</v>
      </c>
      <c r="G39" s="1" t="s">
        <v>16634</v>
      </c>
      <c r="H39" s="1" t="s">
        <v>16722</v>
      </c>
      <c r="I39" s="1" t="s">
        <v>16723</v>
      </c>
      <c r="J39" s="1" t="s">
        <v>16631</v>
      </c>
      <c r="K39" s="1">
        <v>2</v>
      </c>
      <c r="L39" s="1" t="s">
        <v>16727</v>
      </c>
      <c r="O39" s="1" t="str">
        <f>IFERROR(VLOOKUP(F39,Proveedores!$A$2:$B$500,2,0),"Agregar")</f>
        <v xml:space="preserve">KLONAL SRL </v>
      </c>
      <c r="P39" s="1" t="s">
        <v>1599</v>
      </c>
      <c r="Q39" s="5">
        <v>42892.13</v>
      </c>
    </row>
    <row r="40" spans="1:17" x14ac:dyDescent="0.2">
      <c r="A40" s="7">
        <v>44103.390844907408</v>
      </c>
      <c r="B40" s="1" t="s">
        <v>16736</v>
      </c>
      <c r="C40" s="1" t="s">
        <v>16628</v>
      </c>
      <c r="D40" s="1" t="s">
        <v>16737</v>
      </c>
      <c r="E40" s="1">
        <v>30658562246</v>
      </c>
      <c r="F40" s="1" t="s">
        <v>16528</v>
      </c>
      <c r="G40" s="1" t="s">
        <v>16716</v>
      </c>
      <c r="H40" s="1">
        <v>43922</v>
      </c>
      <c r="I40" s="1" t="s">
        <v>16738</v>
      </c>
      <c r="J40" s="1" t="s">
        <v>16631</v>
      </c>
      <c r="K40" s="1">
        <v>2</v>
      </c>
      <c r="L40" s="1">
        <v>3</v>
      </c>
      <c r="O40" s="1" t="str">
        <f>IFERROR(VLOOKUP(F40,Proveedores!$A$2:$B$500,2,0),"Agregar")</f>
        <v>AQUALINE SA</v>
      </c>
      <c r="P40" s="1" t="s">
        <v>129</v>
      </c>
      <c r="Q40" s="5">
        <v>6456.05</v>
      </c>
    </row>
    <row r="41" spans="1:17" x14ac:dyDescent="0.2">
      <c r="A41" s="7">
        <v>44103.568749999999</v>
      </c>
      <c r="B41" s="1" t="s">
        <v>16739</v>
      </c>
      <c r="C41" s="1" t="s">
        <v>16628</v>
      </c>
      <c r="D41" s="1" t="s">
        <v>16740</v>
      </c>
      <c r="E41" s="1">
        <v>30695496237</v>
      </c>
      <c r="F41" s="1" t="s">
        <v>16602</v>
      </c>
      <c r="G41" s="1" t="s">
        <v>16693</v>
      </c>
      <c r="H41" s="1">
        <v>4</v>
      </c>
      <c r="I41" s="1" t="s">
        <v>16741</v>
      </c>
      <c r="J41" s="1" t="s">
        <v>16631</v>
      </c>
      <c r="K41" s="1">
        <v>1</v>
      </c>
      <c r="L41" s="1" t="s">
        <v>16742</v>
      </c>
      <c r="O41" s="1" t="str">
        <f>IFERROR(VLOOKUP(F41,Proveedores!$A$2:$B$500,2,0),"Agregar")</f>
        <v>Sync Technologies SRL</v>
      </c>
      <c r="P41" s="1" t="s">
        <v>129</v>
      </c>
      <c r="Q41" s="5">
        <v>268922.5</v>
      </c>
    </row>
    <row r="42" spans="1:17" x14ac:dyDescent="0.2">
      <c r="A42" s="7">
        <v>44106.455972222226</v>
      </c>
      <c r="B42" s="1" t="s">
        <v>16743</v>
      </c>
      <c r="C42" s="1" t="s">
        <v>16628</v>
      </c>
      <c r="D42" s="1" t="s">
        <v>16744</v>
      </c>
      <c r="E42" s="1">
        <v>30682335706</v>
      </c>
      <c r="F42" s="1" t="s">
        <v>16523</v>
      </c>
      <c r="G42" s="1" t="s">
        <v>16716</v>
      </c>
      <c r="H42" s="1">
        <v>0</v>
      </c>
      <c r="I42" s="1">
        <v>0</v>
      </c>
      <c r="J42" s="1" t="s">
        <v>16631</v>
      </c>
      <c r="K42" s="1">
        <v>0</v>
      </c>
      <c r="L42" s="1" t="s">
        <v>16745</v>
      </c>
      <c r="O42" s="1" t="str">
        <f>IFERROR(VLOOKUP(F42,Proveedores!$A$2:$B$500,2,0),"Agregar")</f>
        <v>Administradora de Archivos SA</v>
      </c>
    </row>
    <row r="43" spans="1:17" x14ac:dyDescent="0.2">
      <c r="A43" s="7">
        <v>44106.569363425922</v>
      </c>
      <c r="B43" s="1" t="s">
        <v>16746</v>
      </c>
      <c r="C43" s="1" t="s">
        <v>16628</v>
      </c>
      <c r="D43" s="1" t="s">
        <v>16747</v>
      </c>
      <c r="E43" s="1">
        <v>30686172577</v>
      </c>
      <c r="F43" s="1" t="s">
        <v>12135</v>
      </c>
      <c r="G43" s="1" t="s">
        <v>16698</v>
      </c>
      <c r="H43" s="1" t="s">
        <v>16748</v>
      </c>
      <c r="I43" s="1" t="s">
        <v>16749</v>
      </c>
      <c r="J43" s="1" t="s">
        <v>16631</v>
      </c>
      <c r="K43" s="1">
        <v>5</v>
      </c>
      <c r="L43" s="1" t="s">
        <v>16750</v>
      </c>
      <c r="O43" s="1" t="str">
        <f>IFERROR(VLOOKUP(F43,Proveedores!$A$2:$B$500,2,0),"Agregar")</f>
        <v xml:space="preserve">WM ARGENTINA SA </v>
      </c>
      <c r="P43" s="1" t="s">
        <v>129</v>
      </c>
      <c r="Q43" s="5">
        <v>4579488</v>
      </c>
    </row>
    <row r="44" spans="1:17" x14ac:dyDescent="0.2">
      <c r="A44" s="7">
        <v>44106.949166666665</v>
      </c>
      <c r="B44" s="1" t="s">
        <v>16751</v>
      </c>
      <c r="C44" s="1" t="s">
        <v>16628</v>
      </c>
      <c r="D44" s="1" t="s">
        <v>16752</v>
      </c>
      <c r="E44" s="1">
        <v>30661988114</v>
      </c>
      <c r="F44" s="1" t="s">
        <v>16571</v>
      </c>
      <c r="G44" s="1" t="s">
        <v>16716</v>
      </c>
      <c r="H44" s="1" t="s">
        <v>16717</v>
      </c>
      <c r="I44" s="1" t="s">
        <v>16717</v>
      </c>
      <c r="J44" s="1" t="s">
        <v>16631</v>
      </c>
      <c r="K44" s="1">
        <v>0</v>
      </c>
      <c r="L44" s="1">
        <v>0</v>
      </c>
      <c r="O44" s="1" t="str">
        <f>IFERROR(VLOOKUP(F44,Proveedores!$A$2:$B$500,2,0),"Agregar")</f>
        <v>GELIO INMOBILIARIA SA</v>
      </c>
      <c r="P44" s="1" t="s">
        <v>129</v>
      </c>
      <c r="Q44" s="5">
        <v>36725</v>
      </c>
    </row>
    <row r="45" spans="1:17" x14ac:dyDescent="0.2">
      <c r="A45" s="7">
        <v>44106.951111111113</v>
      </c>
      <c r="B45" s="1" t="s">
        <v>16753</v>
      </c>
      <c r="C45" s="1" t="s">
        <v>16628</v>
      </c>
      <c r="D45" s="1" t="s">
        <v>16754</v>
      </c>
      <c r="E45" s="1">
        <v>30661988114</v>
      </c>
      <c r="F45" s="1" t="s">
        <v>16571</v>
      </c>
      <c r="G45" s="1" t="s">
        <v>16716</v>
      </c>
      <c r="H45" s="1" t="s">
        <v>16717</v>
      </c>
      <c r="I45" s="1" t="s">
        <v>16717</v>
      </c>
      <c r="J45" s="1" t="s">
        <v>16631</v>
      </c>
      <c r="K45" s="1">
        <v>0</v>
      </c>
      <c r="L45" s="1">
        <v>0</v>
      </c>
      <c r="O45" s="1" t="str">
        <f>IFERROR(VLOOKUP(F45,Proveedores!$A$2:$B$500,2,0),"Agregar")</f>
        <v>GELIO INMOBILIARIA SA</v>
      </c>
      <c r="P45" s="1" t="s">
        <v>129</v>
      </c>
      <c r="Q45" s="5">
        <v>36725</v>
      </c>
    </row>
    <row r="46" spans="1:17" x14ac:dyDescent="0.2">
      <c r="A46" s="7">
        <v>44106.953125</v>
      </c>
      <c r="B46" s="1" t="s">
        <v>16755</v>
      </c>
      <c r="C46" s="1" t="s">
        <v>16628</v>
      </c>
      <c r="D46" s="1" t="s">
        <v>16756</v>
      </c>
      <c r="E46" s="1">
        <v>30661988114</v>
      </c>
      <c r="F46" s="1" t="s">
        <v>16571</v>
      </c>
      <c r="G46" s="1" t="s">
        <v>16698</v>
      </c>
      <c r="H46" s="1" t="s">
        <v>16699</v>
      </c>
      <c r="I46" s="1" t="s">
        <v>16699</v>
      </c>
      <c r="J46" s="1" t="s">
        <v>16631</v>
      </c>
      <c r="K46" s="1">
        <v>0</v>
      </c>
      <c r="L46" s="1">
        <v>0</v>
      </c>
      <c r="O46" s="1" t="str">
        <f>IFERROR(VLOOKUP(F46,Proveedores!$A$2:$B$500,2,0),"Agregar")</f>
        <v>GELIO INMOBILIARIA SA</v>
      </c>
      <c r="P46" s="1" t="s">
        <v>129</v>
      </c>
      <c r="Q46" s="5">
        <v>36725</v>
      </c>
    </row>
    <row r="47" spans="1:17" x14ac:dyDescent="0.2">
      <c r="A47" s="7">
        <v>44106.953657407408</v>
      </c>
      <c r="B47" s="1" t="s">
        <v>16757</v>
      </c>
      <c r="C47" s="1" t="s">
        <v>16628</v>
      </c>
      <c r="D47" s="1" t="s">
        <v>16758</v>
      </c>
      <c r="E47" s="1">
        <v>30661988114</v>
      </c>
      <c r="F47" s="1" t="s">
        <v>16571</v>
      </c>
      <c r="G47" s="1" t="s">
        <v>16698</v>
      </c>
      <c r="H47" s="1" t="s">
        <v>16699</v>
      </c>
      <c r="I47" s="1" t="s">
        <v>16699</v>
      </c>
      <c r="J47" s="1" t="s">
        <v>16631</v>
      </c>
      <c r="K47" s="1">
        <v>0</v>
      </c>
      <c r="L47" s="1">
        <v>0</v>
      </c>
      <c r="O47" s="1" t="str">
        <f>IFERROR(VLOOKUP(F47,Proveedores!$A$2:$B$500,2,0),"Agregar")</f>
        <v>GELIO INMOBILIARIA SA</v>
      </c>
      <c r="P47" s="1" t="s">
        <v>129</v>
      </c>
      <c r="Q47" s="5">
        <v>36725</v>
      </c>
    </row>
    <row r="48" spans="1:17" x14ac:dyDescent="0.2">
      <c r="A48" s="7">
        <v>44106.95752314815</v>
      </c>
      <c r="B48" s="1" t="s">
        <v>16759</v>
      </c>
      <c r="C48" s="1" t="s">
        <v>16628</v>
      </c>
      <c r="D48" s="1" t="s">
        <v>16760</v>
      </c>
      <c r="E48" s="1">
        <v>30661988114</v>
      </c>
      <c r="F48" s="1" t="s">
        <v>16571</v>
      </c>
      <c r="G48" s="1" t="s">
        <v>16698</v>
      </c>
      <c r="H48" s="1" t="s">
        <v>16699</v>
      </c>
      <c r="I48" s="1" t="s">
        <v>16699</v>
      </c>
      <c r="J48" s="1" t="s">
        <v>16631</v>
      </c>
      <c r="K48" s="1">
        <v>0</v>
      </c>
      <c r="L48" s="1">
        <v>0</v>
      </c>
      <c r="O48" s="1" t="str">
        <f>IFERROR(VLOOKUP(F48,Proveedores!$A$2:$B$500,2,0),"Agregar")</f>
        <v>GELIO INMOBILIARIA SA</v>
      </c>
      <c r="P48" s="1" t="s">
        <v>129</v>
      </c>
      <c r="Q48" s="5">
        <v>36725</v>
      </c>
    </row>
    <row r="49" spans="1:17" x14ac:dyDescent="0.2">
      <c r="A49" s="7">
        <v>44106.959421296298</v>
      </c>
      <c r="B49" s="1" t="s">
        <v>16761</v>
      </c>
      <c r="C49" s="1" t="s">
        <v>16628</v>
      </c>
      <c r="D49" s="1" t="s">
        <v>16762</v>
      </c>
      <c r="E49" s="1">
        <v>30661988114</v>
      </c>
      <c r="F49" s="1" t="s">
        <v>16571</v>
      </c>
      <c r="G49" s="1" t="s">
        <v>16698</v>
      </c>
      <c r="H49" s="1" t="s">
        <v>16699</v>
      </c>
      <c r="I49" s="1" t="s">
        <v>16699</v>
      </c>
      <c r="J49" s="1" t="s">
        <v>16631</v>
      </c>
      <c r="K49" s="1">
        <v>0</v>
      </c>
      <c r="L49" s="1">
        <v>0</v>
      </c>
      <c r="O49" s="1" t="str">
        <f>IFERROR(VLOOKUP(F49,Proveedores!$A$2:$B$500,2,0),"Agregar")</f>
        <v>GELIO INMOBILIARIA SA</v>
      </c>
      <c r="P49" s="1" t="s">
        <v>129</v>
      </c>
      <c r="Q49" s="5">
        <v>36725</v>
      </c>
    </row>
    <row r="50" spans="1:17" x14ac:dyDescent="0.2">
      <c r="A50" s="7">
        <v>44106.960868055554</v>
      </c>
      <c r="B50" s="1" t="s">
        <v>16763</v>
      </c>
      <c r="C50" s="1" t="s">
        <v>16628</v>
      </c>
      <c r="D50" s="1" t="s">
        <v>16764</v>
      </c>
      <c r="E50" s="1">
        <v>30661988114</v>
      </c>
      <c r="F50" s="1" t="s">
        <v>16571</v>
      </c>
      <c r="G50" s="1" t="s">
        <v>16698</v>
      </c>
      <c r="H50" s="1" t="s">
        <v>16699</v>
      </c>
      <c r="I50" s="1" t="s">
        <v>16699</v>
      </c>
      <c r="J50" s="1" t="s">
        <v>16631</v>
      </c>
      <c r="K50" s="1">
        <v>0</v>
      </c>
      <c r="L50" s="1">
        <v>0</v>
      </c>
      <c r="O50" s="1" t="str">
        <f>IFERROR(VLOOKUP(F50,Proveedores!$A$2:$B$500,2,0),"Agregar")</f>
        <v>GELIO INMOBILIARIA SA</v>
      </c>
      <c r="P50" s="1" t="s">
        <v>129</v>
      </c>
      <c r="Q50" s="5">
        <v>36725</v>
      </c>
    </row>
    <row r="51" spans="1:17" x14ac:dyDescent="0.2">
      <c r="A51" s="7">
        <v>44106.961157407408</v>
      </c>
      <c r="B51" s="1" t="s">
        <v>16765</v>
      </c>
      <c r="C51" s="1" t="s">
        <v>16628</v>
      </c>
      <c r="D51" s="1" t="s">
        <v>16766</v>
      </c>
      <c r="E51" s="1">
        <v>30661988114</v>
      </c>
      <c r="F51" s="1" t="s">
        <v>16571</v>
      </c>
      <c r="G51" s="1" t="s">
        <v>16698</v>
      </c>
      <c r="H51" s="1" t="s">
        <v>16699</v>
      </c>
      <c r="I51" s="1" t="s">
        <v>16699</v>
      </c>
      <c r="J51" s="1" t="s">
        <v>16631</v>
      </c>
      <c r="K51" s="1">
        <v>0</v>
      </c>
      <c r="L51" s="1">
        <v>0</v>
      </c>
      <c r="O51" s="1" t="str">
        <f>IFERROR(VLOOKUP(F51,Proveedores!$A$2:$B$500,2,0),"Agregar")</f>
        <v>GELIO INMOBILIARIA SA</v>
      </c>
      <c r="P51" s="1" t="s">
        <v>129</v>
      </c>
      <c r="Q51" s="5">
        <v>1693032</v>
      </c>
    </row>
    <row r="52" spans="1:17" x14ac:dyDescent="0.2">
      <c r="A52" s="7">
        <v>44109.397013888891</v>
      </c>
      <c r="B52" s="1" t="s">
        <v>16767</v>
      </c>
      <c r="C52" s="1" t="s">
        <v>16628</v>
      </c>
      <c r="D52" s="1" t="s">
        <v>16768</v>
      </c>
      <c r="E52" s="1">
        <v>30534475795</v>
      </c>
      <c r="F52" s="1" t="s">
        <v>2737</v>
      </c>
      <c r="G52" s="1" t="s">
        <v>16634</v>
      </c>
      <c r="H52" s="1">
        <v>23</v>
      </c>
      <c r="I52" s="1" t="s">
        <v>16667</v>
      </c>
      <c r="J52" s="1" t="s">
        <v>16631</v>
      </c>
      <c r="K52" s="1">
        <v>3</v>
      </c>
      <c r="L52" s="1" t="s">
        <v>3532</v>
      </c>
      <c r="O52" s="1" t="str">
        <f>IFERROR(VLOOKUP(F52,Proveedores!$A$2:$B$500,2,0),"Agregar")</f>
        <v>LABORATORIOS FABRA S.A.</v>
      </c>
      <c r="P52" s="1" t="s">
        <v>1599</v>
      </c>
      <c r="Q52" s="5">
        <v>5740</v>
      </c>
    </row>
    <row r="53" spans="1:17" x14ac:dyDescent="0.2">
      <c r="A53" s="7">
        <v>44109.478333333333</v>
      </c>
      <c r="B53" s="1" t="s">
        <v>16769</v>
      </c>
      <c r="C53" s="1" t="s">
        <v>16628</v>
      </c>
      <c r="D53" s="1" t="s">
        <v>16770</v>
      </c>
      <c r="E53" s="1">
        <v>30640420738</v>
      </c>
      <c r="F53" s="1" t="s">
        <v>16588</v>
      </c>
      <c r="G53" s="1" t="s">
        <v>16716</v>
      </c>
      <c r="H53" s="1">
        <v>0</v>
      </c>
      <c r="I53" s="1">
        <v>0</v>
      </c>
      <c r="J53" s="1" t="s">
        <v>16631</v>
      </c>
      <c r="K53" s="1">
        <v>0</v>
      </c>
      <c r="L53" s="1" t="s">
        <v>16771</v>
      </c>
      <c r="O53" s="1" t="str">
        <f>IFERROR(VLOOKUP(F53,Proveedores!$A$2:$B$500,2,0),"Agregar")</f>
        <v>PLAZA DE MAYO ONE SA</v>
      </c>
      <c r="P53" s="1" t="s">
        <v>129</v>
      </c>
      <c r="Q53" s="5">
        <v>373117.5</v>
      </c>
    </row>
    <row r="54" spans="1:17" x14ac:dyDescent="0.2">
      <c r="A54" s="7">
        <v>44110.534421296295</v>
      </c>
      <c r="B54" s="1" t="s">
        <v>16772</v>
      </c>
      <c r="C54" s="1" t="s">
        <v>16628</v>
      </c>
      <c r="D54" s="1" t="s">
        <v>16773</v>
      </c>
      <c r="E54" s="1">
        <v>30659199811</v>
      </c>
      <c r="F54" s="1" t="s">
        <v>16535</v>
      </c>
      <c r="G54" s="1" t="s">
        <v>16634</v>
      </c>
      <c r="H54" s="1" t="s">
        <v>16774</v>
      </c>
      <c r="I54" s="1" t="s">
        <v>16775</v>
      </c>
      <c r="J54" s="1" t="s">
        <v>16631</v>
      </c>
      <c r="K54" s="1">
        <v>1</v>
      </c>
      <c r="L54" s="1" t="s">
        <v>16776</v>
      </c>
      <c r="O54" s="1" t="str">
        <f>IFERROR(VLOOKUP(F54,Proveedores!$A$2:$B$500,2,0),"Agregar")</f>
        <v>Becher y Asociados SRL</v>
      </c>
      <c r="P54" s="1" t="s">
        <v>129</v>
      </c>
      <c r="Q54" s="5">
        <v>8869323.5199999996</v>
      </c>
    </row>
    <row r="55" spans="1:17" x14ac:dyDescent="0.2">
      <c r="A55" s="7">
        <v>44110.542222222219</v>
      </c>
      <c r="B55" s="1" t="s">
        <v>16777</v>
      </c>
      <c r="C55" s="1" t="s">
        <v>16628</v>
      </c>
      <c r="D55" s="1" t="s">
        <v>16778</v>
      </c>
      <c r="E55" s="1">
        <v>30659199811</v>
      </c>
      <c r="F55" s="1" t="s">
        <v>16535</v>
      </c>
      <c r="G55" s="1" t="s">
        <v>16634</v>
      </c>
      <c r="H55" s="1" t="s">
        <v>16774</v>
      </c>
      <c r="I55" s="1" t="s">
        <v>16775</v>
      </c>
      <c r="J55" s="1" t="s">
        <v>16631</v>
      </c>
      <c r="K55" s="1">
        <v>1</v>
      </c>
      <c r="L55" s="1" t="s">
        <v>16779</v>
      </c>
      <c r="O55" s="1" t="str">
        <f>IFERROR(VLOOKUP(F55,Proveedores!$A$2:$B$500,2,0),"Agregar")</f>
        <v>Becher y Asociados SRL</v>
      </c>
      <c r="P55" s="1" t="s">
        <v>129</v>
      </c>
      <c r="Q55" s="5">
        <v>1862557.94</v>
      </c>
    </row>
    <row r="56" spans="1:17" x14ac:dyDescent="0.2">
      <c r="A56" s="7">
        <v>44110.707013888888</v>
      </c>
      <c r="B56" s="1" t="s">
        <v>16780</v>
      </c>
      <c r="C56" s="1" t="s">
        <v>16628</v>
      </c>
      <c r="D56" s="1" t="s">
        <v>16781</v>
      </c>
      <c r="E56" s="1">
        <v>30681071381</v>
      </c>
      <c r="F56" s="1" t="s">
        <v>1847</v>
      </c>
      <c r="G56" s="1" t="s">
        <v>16634</v>
      </c>
      <c r="H56" s="1">
        <v>16</v>
      </c>
      <c r="I56" s="1" t="s">
        <v>16635</v>
      </c>
      <c r="J56" s="1" t="s">
        <v>16631</v>
      </c>
      <c r="K56" s="1">
        <v>5</v>
      </c>
      <c r="L56" s="1" t="s">
        <v>16639</v>
      </c>
      <c r="O56" s="1" t="str">
        <f>IFERROR(VLOOKUP(F56,Proveedores!$A$2:$B$500,2,0),"Agregar")</f>
        <v xml:space="preserve">LAFEDAR S.A. </v>
      </c>
      <c r="P56" s="1" t="s">
        <v>1599</v>
      </c>
      <c r="Q56" s="5">
        <v>42879.71</v>
      </c>
    </row>
    <row r="57" spans="1:17" x14ac:dyDescent="0.2">
      <c r="A57" s="7">
        <v>44110.71429398148</v>
      </c>
      <c r="B57" s="1" t="s">
        <v>16782</v>
      </c>
      <c r="C57" s="1" t="s">
        <v>16628</v>
      </c>
      <c r="D57" s="1" t="s">
        <v>16783</v>
      </c>
      <c r="E57" s="1">
        <v>30681071381</v>
      </c>
      <c r="F57" s="1" t="s">
        <v>1847</v>
      </c>
      <c r="G57" s="1" t="s">
        <v>16634</v>
      </c>
      <c r="H57" s="1">
        <v>16</v>
      </c>
      <c r="I57" s="1" t="s">
        <v>16635</v>
      </c>
      <c r="J57" s="1" t="s">
        <v>16631</v>
      </c>
      <c r="K57" s="1">
        <v>5</v>
      </c>
      <c r="L57" s="1" t="s">
        <v>16639</v>
      </c>
      <c r="O57" s="1" t="str">
        <f>IFERROR(VLOOKUP(F57,Proveedores!$A$2:$B$500,2,0),"Agregar")</f>
        <v xml:space="preserve">LAFEDAR S.A. </v>
      </c>
      <c r="P57" s="1" t="s">
        <v>1599</v>
      </c>
      <c r="Q57" s="5">
        <v>8993.8799999999992</v>
      </c>
    </row>
    <row r="58" spans="1:17" x14ac:dyDescent="0.2">
      <c r="A58" s="7">
        <v>44111.436145833337</v>
      </c>
      <c r="B58" s="1" t="s">
        <v>16784</v>
      </c>
      <c r="C58" s="1" t="s">
        <v>16628</v>
      </c>
      <c r="D58" s="1" t="s">
        <v>16785</v>
      </c>
      <c r="E58" s="1">
        <v>30681071381</v>
      </c>
      <c r="F58" s="1" t="s">
        <v>1847</v>
      </c>
      <c r="G58" s="1" t="s">
        <v>16634</v>
      </c>
      <c r="H58" s="1">
        <v>16</v>
      </c>
      <c r="I58" s="1" t="s">
        <v>16635</v>
      </c>
      <c r="J58" s="1" t="s">
        <v>16631</v>
      </c>
      <c r="K58" s="1">
        <v>4</v>
      </c>
      <c r="L58" s="1" t="s">
        <v>16636</v>
      </c>
      <c r="O58" s="1" t="str">
        <f>IFERROR(VLOOKUP(F58,Proveedores!$A$2:$B$500,2,0),"Agregar")</f>
        <v xml:space="preserve">LAFEDAR S.A. </v>
      </c>
      <c r="P58" s="1" t="s">
        <v>1599</v>
      </c>
      <c r="Q58" s="5">
        <v>73413.600000000006</v>
      </c>
    </row>
    <row r="59" spans="1:17" x14ac:dyDescent="0.2">
      <c r="A59" s="7">
        <v>44111.439745370371</v>
      </c>
      <c r="B59" s="1" t="s">
        <v>16786</v>
      </c>
      <c r="C59" s="1" t="s">
        <v>16628</v>
      </c>
      <c r="D59" s="1" t="s">
        <v>16787</v>
      </c>
      <c r="E59" s="1">
        <v>30681071381</v>
      </c>
      <c r="F59" s="1" t="s">
        <v>1847</v>
      </c>
      <c r="G59" s="1" t="s">
        <v>16634</v>
      </c>
      <c r="H59" s="1">
        <v>16</v>
      </c>
      <c r="I59" s="1" t="s">
        <v>16635</v>
      </c>
      <c r="J59" s="1" t="s">
        <v>16631</v>
      </c>
      <c r="K59" s="1">
        <v>5</v>
      </c>
      <c r="L59" s="1" t="s">
        <v>16639</v>
      </c>
      <c r="O59" s="1" t="str">
        <f>IFERROR(VLOOKUP(F59,Proveedores!$A$2:$B$500,2,0),"Agregar")</f>
        <v xml:space="preserve">LAFEDAR S.A. </v>
      </c>
      <c r="P59" s="1" t="s">
        <v>1599</v>
      </c>
      <c r="Q59" s="5">
        <v>21381.05</v>
      </c>
    </row>
    <row r="60" spans="1:17" x14ac:dyDescent="0.2">
      <c r="A60" s="7">
        <v>44112.53162037037</v>
      </c>
      <c r="B60" s="1" t="s">
        <v>16788</v>
      </c>
      <c r="C60" s="1" t="s">
        <v>16628</v>
      </c>
      <c r="D60" s="1" t="s">
        <v>16789</v>
      </c>
      <c r="E60" s="1">
        <v>30682335706</v>
      </c>
      <c r="F60" s="1" t="s">
        <v>16523</v>
      </c>
      <c r="G60" s="1" t="s">
        <v>16698</v>
      </c>
      <c r="H60" s="1">
        <v>0</v>
      </c>
      <c r="I60" s="1">
        <v>0</v>
      </c>
      <c r="J60" s="1" t="s">
        <v>16631</v>
      </c>
      <c r="K60" s="1">
        <v>0</v>
      </c>
      <c r="L60" s="1" t="s">
        <v>16745</v>
      </c>
      <c r="O60" s="1" t="str">
        <f>IFERROR(VLOOKUP(F60,Proveedores!$A$2:$B$500,2,0),"Agregar")</f>
        <v>Administradora de Archivos SA</v>
      </c>
      <c r="P60" s="1" t="s">
        <v>129</v>
      </c>
      <c r="Q60" s="5">
        <v>784011.84</v>
      </c>
    </row>
    <row r="61" spans="1:17" x14ac:dyDescent="0.2">
      <c r="A61" s="7">
        <v>44112.661041666666</v>
      </c>
      <c r="B61" s="1" t="s">
        <v>16790</v>
      </c>
      <c r="C61" s="1" t="s">
        <v>16628</v>
      </c>
      <c r="D61" s="1" t="s">
        <v>16791</v>
      </c>
      <c r="E61" s="1">
        <v>30657277467</v>
      </c>
      <c r="F61" s="1" t="s">
        <v>10979</v>
      </c>
      <c r="G61" s="1" t="s">
        <v>16657</v>
      </c>
      <c r="H61" s="1" t="s">
        <v>16792</v>
      </c>
      <c r="I61" s="1" t="s">
        <v>16792</v>
      </c>
      <c r="J61" s="1" t="s">
        <v>16631</v>
      </c>
      <c r="K61" s="1">
        <v>1</v>
      </c>
      <c r="L61" s="1" t="s">
        <v>16793</v>
      </c>
      <c r="O61" s="1" t="str">
        <f>IFERROR(VLOOKUP(F61,Proveedores!$A$2:$B$500,2,0),"Agregar")</f>
        <v>ABBOTT RAPID DIAGNOSTICS ARGENTINA S.A.</v>
      </c>
      <c r="P61" s="1" t="s">
        <v>129</v>
      </c>
      <c r="Q61" s="5">
        <v>158745000</v>
      </c>
    </row>
    <row r="62" spans="1:17" x14ac:dyDescent="0.2">
      <c r="A62" s="7">
        <v>44113.503032407411</v>
      </c>
      <c r="B62" s="1" t="s">
        <v>16794</v>
      </c>
      <c r="C62" s="1" t="s">
        <v>16628</v>
      </c>
      <c r="D62" s="1" t="s">
        <v>16795</v>
      </c>
      <c r="E62" s="1">
        <v>30658562246</v>
      </c>
      <c r="F62" s="1" t="s">
        <v>16528</v>
      </c>
      <c r="G62" s="1" t="s">
        <v>16716</v>
      </c>
      <c r="H62" s="1">
        <v>43922</v>
      </c>
      <c r="I62" s="1" t="s">
        <v>16738</v>
      </c>
      <c r="J62" s="1" t="s">
        <v>16631</v>
      </c>
      <c r="K62" s="1">
        <v>2</v>
      </c>
      <c r="L62" s="1">
        <v>3</v>
      </c>
      <c r="O62" s="1" t="str">
        <f>IFERROR(VLOOKUP(F62,Proveedores!$A$2:$B$500,2,0),"Agregar")</f>
        <v>AQUALINE SA</v>
      </c>
    </row>
    <row r="63" spans="1:17" x14ac:dyDescent="0.2">
      <c r="A63" s="7">
        <v>44113.529768518521</v>
      </c>
      <c r="B63" s="1" t="s">
        <v>16796</v>
      </c>
      <c r="C63" s="1" t="s">
        <v>16628</v>
      </c>
      <c r="D63" s="1" t="s">
        <v>16797</v>
      </c>
      <c r="E63" s="1">
        <v>33710594789</v>
      </c>
      <c r="F63" s="1" t="s">
        <v>16614</v>
      </c>
      <c r="G63" s="1" t="s">
        <v>16716</v>
      </c>
      <c r="H63" s="1">
        <v>43891</v>
      </c>
      <c r="I63" s="1" t="s">
        <v>16798</v>
      </c>
      <c r="J63" s="1" t="s">
        <v>16631</v>
      </c>
      <c r="K63" s="1">
        <v>1</v>
      </c>
      <c r="L63" s="1" t="s">
        <v>16799</v>
      </c>
      <c r="O63" s="1" t="str">
        <f>IFERROR(VLOOKUP(F63,Proveedores!$A$2:$B$500,2,0),"Agregar")</f>
        <v>Uadel SRL</v>
      </c>
      <c r="P63" s="1" t="s">
        <v>129</v>
      </c>
      <c r="Q63" s="5">
        <v>140000</v>
      </c>
    </row>
    <row r="64" spans="1:17" x14ac:dyDescent="0.2">
      <c r="A64" s="7">
        <v>44120.567453703705</v>
      </c>
      <c r="B64" s="1" t="s">
        <v>16800</v>
      </c>
      <c r="C64" s="1" t="s">
        <v>16628</v>
      </c>
      <c r="D64" s="1" t="s">
        <v>16801</v>
      </c>
      <c r="E64" s="1">
        <v>30698003959</v>
      </c>
      <c r="F64" s="1" t="s">
        <v>16590</v>
      </c>
      <c r="G64" s="1" t="s">
        <v>16693</v>
      </c>
      <c r="H64" s="1" t="s">
        <v>16802</v>
      </c>
      <c r="I64" s="1" t="s">
        <v>16803</v>
      </c>
      <c r="J64" s="1" t="s">
        <v>16631</v>
      </c>
      <c r="K64" s="1">
        <v>8853</v>
      </c>
      <c r="L64" s="1" t="s">
        <v>16804</v>
      </c>
      <c r="O64" s="1" t="str">
        <f>IFERROR(VLOOKUP(F64,Proveedores!$A$2:$B$500,2,0),"Agregar")</f>
        <v xml:space="preserve">Preteco S A </v>
      </c>
      <c r="P64" s="1" t="s">
        <v>1599</v>
      </c>
      <c r="Q64" s="5">
        <v>35000</v>
      </c>
    </row>
    <row r="65" spans="1:17" x14ac:dyDescent="0.2">
      <c r="A65" s="7">
        <v>44124.367962962962</v>
      </c>
      <c r="B65" s="1" t="s">
        <v>16805</v>
      </c>
      <c r="C65" s="1" t="s">
        <v>16628</v>
      </c>
      <c r="D65" s="1" t="s">
        <v>16806</v>
      </c>
      <c r="E65" s="1">
        <v>30574564367</v>
      </c>
      <c r="F65" s="1" t="s">
        <v>737</v>
      </c>
      <c r="G65" s="1" t="s">
        <v>16634</v>
      </c>
      <c r="H65" s="1" t="s">
        <v>16807</v>
      </c>
      <c r="I65" s="1" t="s">
        <v>16808</v>
      </c>
      <c r="J65" s="1" t="s">
        <v>16631</v>
      </c>
      <c r="K65" s="1">
        <v>2</v>
      </c>
      <c r="L65" s="1" t="s">
        <v>16809</v>
      </c>
      <c r="O65" s="1" t="str">
        <f>IFERROR(VLOOKUP(F65,Proveedores!$A$2:$B$500,2,0),"Agregar")</f>
        <v xml:space="preserve">KLONAL SRL </v>
      </c>
      <c r="P65" s="1" t="s">
        <v>1599</v>
      </c>
      <c r="Q65" s="5">
        <v>40816.42</v>
      </c>
    </row>
    <row r="66" spans="1:17" x14ac:dyDescent="0.2">
      <c r="A66" s="7">
        <v>44124.37259259259</v>
      </c>
      <c r="B66" s="1" t="s">
        <v>16810</v>
      </c>
      <c r="C66" s="1" t="s">
        <v>16628</v>
      </c>
      <c r="D66" s="1" t="s">
        <v>16811</v>
      </c>
      <c r="E66" s="1">
        <v>30574564367</v>
      </c>
      <c r="F66" s="1" t="s">
        <v>737</v>
      </c>
      <c r="G66" s="1" t="s">
        <v>16634</v>
      </c>
      <c r="H66" s="1" t="s">
        <v>16807</v>
      </c>
      <c r="I66" s="1" t="s">
        <v>16808</v>
      </c>
      <c r="J66" s="1" t="s">
        <v>16631</v>
      </c>
      <c r="K66" s="1">
        <v>2</v>
      </c>
      <c r="L66" s="1" t="s">
        <v>16809</v>
      </c>
      <c r="O66" s="1" t="str">
        <f>IFERROR(VLOOKUP(F66,Proveedores!$A$2:$B$500,2,0),"Agregar")</f>
        <v xml:space="preserve">KLONAL SRL </v>
      </c>
      <c r="P66" s="1" t="s">
        <v>1599</v>
      </c>
      <c r="Q66" s="5">
        <v>54783.58</v>
      </c>
    </row>
    <row r="67" spans="1:17" x14ac:dyDescent="0.2">
      <c r="A67" s="7">
        <v>44130.456620370373</v>
      </c>
      <c r="B67" s="1" t="s">
        <v>16812</v>
      </c>
      <c r="C67" s="1" t="s">
        <v>16628</v>
      </c>
      <c r="D67" s="1" t="s">
        <v>16813</v>
      </c>
      <c r="E67" s="1">
        <v>30707857478</v>
      </c>
      <c r="F67" s="1" t="s">
        <v>16522</v>
      </c>
      <c r="G67" s="1" t="s">
        <v>16693</v>
      </c>
      <c r="H67" s="1" t="s">
        <v>1816</v>
      </c>
      <c r="I67" s="1" t="s">
        <v>16814</v>
      </c>
      <c r="J67" s="1" t="s">
        <v>16631</v>
      </c>
      <c r="K67" s="1">
        <v>4</v>
      </c>
      <c r="L67" s="1" t="s">
        <v>16815</v>
      </c>
      <c r="O67" s="1" t="str">
        <f>IFERROR(VLOOKUP(F67,Proveedores!$A$2:$B$500,2,0),"Agregar")</f>
        <v>ADLER, HASENCLEVER &amp; ASOCIADOS S.R.L.</v>
      </c>
    </row>
    <row r="68" spans="1:17" x14ac:dyDescent="0.2">
      <c r="A68" s="7">
        <v>44132.540960648148</v>
      </c>
      <c r="B68" s="1" t="s">
        <v>16816</v>
      </c>
      <c r="C68" s="1" t="s">
        <v>16628</v>
      </c>
      <c r="D68" s="1" t="s">
        <v>16817</v>
      </c>
      <c r="E68" s="1">
        <v>30519887335</v>
      </c>
      <c r="F68" s="1" t="s">
        <v>4348</v>
      </c>
      <c r="G68" s="1" t="s">
        <v>16698</v>
      </c>
      <c r="H68" s="1">
        <v>43891</v>
      </c>
      <c r="I68" s="1" t="s">
        <v>16818</v>
      </c>
      <c r="J68" s="1" t="s">
        <v>16631</v>
      </c>
      <c r="K68" s="1">
        <v>1</v>
      </c>
      <c r="L68" s="1" t="s">
        <v>16819</v>
      </c>
      <c r="O68" s="1" t="str">
        <f>IFERROR(VLOOKUP(F68,Proveedores!$A$2:$B$500,2,0),"Agregar")</f>
        <v>MICROSULES ARGENTINA SA de SCIIA</v>
      </c>
      <c r="P68" s="1" t="s">
        <v>129</v>
      </c>
      <c r="Q68" s="5">
        <v>3528360</v>
      </c>
    </row>
    <row r="69" spans="1:17" x14ac:dyDescent="0.2">
      <c r="A69" s="7">
        <v>44133.447222222225</v>
      </c>
      <c r="B69" s="1" t="s">
        <v>16820</v>
      </c>
      <c r="C69" s="1" t="s">
        <v>16628</v>
      </c>
      <c r="D69" s="1" t="s">
        <v>16821</v>
      </c>
      <c r="E69" s="1">
        <v>30658562246</v>
      </c>
      <c r="F69" s="1" t="s">
        <v>16528</v>
      </c>
      <c r="G69" s="1" t="s">
        <v>16716</v>
      </c>
      <c r="H69" s="1">
        <v>43922</v>
      </c>
      <c r="I69" s="1">
        <v>43922</v>
      </c>
      <c r="J69" s="1" t="s">
        <v>16631</v>
      </c>
      <c r="K69" s="1">
        <v>2</v>
      </c>
      <c r="L69" s="1">
        <v>3</v>
      </c>
      <c r="O69" s="1" t="str">
        <f>IFERROR(VLOOKUP(F69,Proveedores!$A$2:$B$500,2,0),"Agregar")</f>
        <v>AQUALINE SA</v>
      </c>
      <c r="P69" s="1" t="s">
        <v>129</v>
      </c>
      <c r="Q69" s="5">
        <v>5606.57</v>
      </c>
    </row>
    <row r="70" spans="1:17" x14ac:dyDescent="0.2">
      <c r="A70" s="7">
        <v>44134.714236111111</v>
      </c>
      <c r="B70" s="1" t="s">
        <v>16822</v>
      </c>
      <c r="C70" s="1" t="s">
        <v>16628</v>
      </c>
      <c r="D70" s="1" t="s">
        <v>16823</v>
      </c>
      <c r="E70" s="1">
        <v>30640420738</v>
      </c>
      <c r="F70" s="1" t="s">
        <v>16588</v>
      </c>
      <c r="G70" s="1" t="s">
        <v>16716</v>
      </c>
      <c r="H70" s="1">
        <v>0</v>
      </c>
      <c r="I70" s="1">
        <v>0</v>
      </c>
      <c r="J70" s="1" t="s">
        <v>16631</v>
      </c>
      <c r="K70" s="1">
        <v>0</v>
      </c>
      <c r="L70" s="1" t="s">
        <v>16824</v>
      </c>
      <c r="O70" s="1" t="str">
        <f>IFERROR(VLOOKUP(F70,Proveedores!$A$2:$B$500,2,0),"Agregar")</f>
        <v>PLAZA DE MAYO ONE SA</v>
      </c>
      <c r="P70" s="1" t="s">
        <v>129</v>
      </c>
      <c r="Q70" s="5">
        <v>323136.61</v>
      </c>
    </row>
    <row r="71" spans="1:17" x14ac:dyDescent="0.2">
      <c r="A71" s="7">
        <v>44138.73636574074</v>
      </c>
      <c r="B71" s="1" t="s">
        <v>16825</v>
      </c>
      <c r="C71" s="1" t="s">
        <v>16628</v>
      </c>
      <c r="D71" s="1" t="s">
        <v>16826</v>
      </c>
      <c r="E71" s="1">
        <v>30661988114</v>
      </c>
      <c r="F71" s="1" t="s">
        <v>16571</v>
      </c>
      <c r="G71" s="1" t="s">
        <v>16716</v>
      </c>
      <c r="H71" s="1" t="s">
        <v>16717</v>
      </c>
      <c r="I71" s="1" t="s">
        <v>16717</v>
      </c>
      <c r="J71" s="1" t="s">
        <v>16631</v>
      </c>
      <c r="K71" s="1">
        <v>0</v>
      </c>
      <c r="L71" s="1">
        <v>0</v>
      </c>
      <c r="O71" s="1" t="str">
        <f>IFERROR(VLOOKUP(F71,Proveedores!$A$2:$B$500,2,0),"Agregar")</f>
        <v>GELIO INMOBILIARIA SA</v>
      </c>
      <c r="P71" s="1" t="s">
        <v>129</v>
      </c>
      <c r="Q71" s="5">
        <v>39948</v>
      </c>
    </row>
    <row r="72" spans="1:17" x14ac:dyDescent="0.2">
      <c r="A72" s="7">
        <v>44138.738067129627</v>
      </c>
      <c r="B72" s="1" t="s">
        <v>16827</v>
      </c>
      <c r="C72" s="1" t="s">
        <v>16628</v>
      </c>
      <c r="D72" s="1" t="s">
        <v>16828</v>
      </c>
      <c r="E72" s="1">
        <v>30661988114</v>
      </c>
      <c r="F72" s="1" t="s">
        <v>16571</v>
      </c>
      <c r="G72" s="1" t="s">
        <v>16716</v>
      </c>
      <c r="H72" s="1" t="s">
        <v>16717</v>
      </c>
      <c r="I72" s="1" t="s">
        <v>16717</v>
      </c>
      <c r="J72" s="1" t="s">
        <v>16631</v>
      </c>
      <c r="K72" s="1">
        <v>0</v>
      </c>
      <c r="L72" s="1">
        <v>0</v>
      </c>
      <c r="O72" s="1" t="str">
        <f>IFERROR(VLOOKUP(F72,Proveedores!$A$2:$B$500,2,0),"Agregar")</f>
        <v>GELIO INMOBILIARIA SA</v>
      </c>
      <c r="P72" s="1" t="s">
        <v>129</v>
      </c>
      <c r="Q72" s="5">
        <v>39984</v>
      </c>
    </row>
    <row r="73" spans="1:17" x14ac:dyDescent="0.2">
      <c r="A73" s="7">
        <v>44138.741620370369</v>
      </c>
      <c r="B73" s="1" t="s">
        <v>16829</v>
      </c>
      <c r="C73" s="1" t="s">
        <v>16628</v>
      </c>
      <c r="D73" s="1" t="s">
        <v>16830</v>
      </c>
      <c r="E73" s="1">
        <v>30661988114</v>
      </c>
      <c r="F73" s="1" t="s">
        <v>16571</v>
      </c>
      <c r="G73" s="1" t="s">
        <v>16698</v>
      </c>
      <c r="H73" s="1" t="s">
        <v>16699</v>
      </c>
      <c r="I73" s="1" t="s">
        <v>16699</v>
      </c>
      <c r="J73" s="1" t="s">
        <v>16631</v>
      </c>
      <c r="K73" s="1">
        <v>0</v>
      </c>
      <c r="L73" s="1">
        <v>0</v>
      </c>
      <c r="O73" s="1" t="str">
        <f>IFERROR(VLOOKUP(F73,Proveedores!$A$2:$B$500,2,0),"Agregar")</f>
        <v>GELIO INMOBILIARIA SA</v>
      </c>
      <c r="P73" s="1" t="s">
        <v>129</v>
      </c>
      <c r="Q73" s="5">
        <v>39984</v>
      </c>
    </row>
    <row r="74" spans="1:17" x14ac:dyDescent="0.2">
      <c r="A74" s="7">
        <v>44138.746539351851</v>
      </c>
      <c r="B74" s="1" t="s">
        <v>16831</v>
      </c>
      <c r="C74" s="1" t="s">
        <v>16628</v>
      </c>
      <c r="D74" s="1" t="s">
        <v>16832</v>
      </c>
      <c r="E74" s="1">
        <v>30661988114</v>
      </c>
      <c r="F74" s="1" t="s">
        <v>16571</v>
      </c>
      <c r="G74" s="1" t="s">
        <v>16698</v>
      </c>
      <c r="H74" s="1" t="s">
        <v>16699</v>
      </c>
      <c r="I74" s="1" t="s">
        <v>16699</v>
      </c>
      <c r="J74" s="1" t="s">
        <v>16631</v>
      </c>
      <c r="K74" s="1">
        <v>0</v>
      </c>
      <c r="L74" s="1">
        <v>0</v>
      </c>
      <c r="O74" s="1" t="str">
        <f>IFERROR(VLOOKUP(F74,Proveedores!$A$2:$B$500,2,0),"Agregar")</f>
        <v>GELIO INMOBILIARIA SA</v>
      </c>
      <c r="P74" s="1" t="s">
        <v>129</v>
      </c>
      <c r="Q74" s="5">
        <v>39984</v>
      </c>
    </row>
    <row r="75" spans="1:17" x14ac:dyDescent="0.2">
      <c r="A75" s="7">
        <v>44138.748159722221</v>
      </c>
      <c r="B75" s="1" t="s">
        <v>16833</v>
      </c>
      <c r="C75" s="1" t="s">
        <v>16628</v>
      </c>
      <c r="D75" s="1" t="s">
        <v>16834</v>
      </c>
      <c r="E75" s="1">
        <v>30661988114</v>
      </c>
      <c r="F75" s="1" t="s">
        <v>16571</v>
      </c>
      <c r="G75" s="1" t="s">
        <v>16698</v>
      </c>
      <c r="H75" s="1" t="s">
        <v>16699</v>
      </c>
      <c r="I75" s="1" t="s">
        <v>16699</v>
      </c>
      <c r="J75" s="1" t="s">
        <v>16631</v>
      </c>
      <c r="K75" s="1">
        <v>0</v>
      </c>
      <c r="L75" s="1">
        <v>0</v>
      </c>
      <c r="O75" s="1" t="str">
        <f>IFERROR(VLOOKUP(F75,Proveedores!$A$2:$B$500,2,0),"Agregar")</f>
        <v>GELIO INMOBILIARIA SA</v>
      </c>
      <c r="P75" s="1" t="s">
        <v>129</v>
      </c>
      <c r="Q75" s="5">
        <v>39984</v>
      </c>
    </row>
    <row r="76" spans="1:17" x14ac:dyDescent="0.2">
      <c r="A76" s="7">
        <v>44138.749641203707</v>
      </c>
      <c r="B76" s="1" t="s">
        <v>16835</v>
      </c>
      <c r="C76" s="1" t="s">
        <v>16628</v>
      </c>
      <c r="D76" s="1" t="s">
        <v>16836</v>
      </c>
      <c r="E76" s="1">
        <v>30661988114</v>
      </c>
      <c r="F76" s="1" t="s">
        <v>16571</v>
      </c>
      <c r="G76" s="1" t="s">
        <v>16698</v>
      </c>
      <c r="H76" s="1" t="s">
        <v>16699</v>
      </c>
      <c r="I76" s="1" t="s">
        <v>16699</v>
      </c>
      <c r="J76" s="1" t="s">
        <v>16631</v>
      </c>
      <c r="K76" s="1">
        <v>0</v>
      </c>
      <c r="L76" s="1">
        <v>0</v>
      </c>
      <c r="O76" s="1" t="str">
        <f>IFERROR(VLOOKUP(F76,Proveedores!$A$2:$B$500,2,0),"Agregar")</f>
        <v>GELIO INMOBILIARIA SA</v>
      </c>
      <c r="P76" s="1" t="s">
        <v>129</v>
      </c>
      <c r="Q76" s="5">
        <v>39984</v>
      </c>
    </row>
    <row r="77" spans="1:17" x14ac:dyDescent="0.2">
      <c r="A77" s="7">
        <v>44138.751180555555</v>
      </c>
      <c r="B77" s="1" t="s">
        <v>16837</v>
      </c>
      <c r="C77" s="1" t="s">
        <v>16628</v>
      </c>
      <c r="D77" s="1" t="s">
        <v>16838</v>
      </c>
      <c r="E77" s="1">
        <v>30661988114</v>
      </c>
      <c r="F77" s="1" t="s">
        <v>16571</v>
      </c>
      <c r="G77" s="1" t="s">
        <v>16698</v>
      </c>
      <c r="H77" s="1" t="s">
        <v>16699</v>
      </c>
      <c r="I77" s="1" t="s">
        <v>16699</v>
      </c>
      <c r="J77" s="1" t="s">
        <v>16631</v>
      </c>
      <c r="K77" s="1">
        <v>0</v>
      </c>
      <c r="L77" s="1">
        <v>0</v>
      </c>
      <c r="O77" s="1" t="str">
        <f>IFERROR(VLOOKUP(F77,Proveedores!$A$2:$B$500,2,0),"Agregar")</f>
        <v>GELIO INMOBILIARIA SA</v>
      </c>
      <c r="P77" s="1" t="s">
        <v>129</v>
      </c>
      <c r="Q77" s="5">
        <v>39984</v>
      </c>
    </row>
    <row r="78" spans="1:17" x14ac:dyDescent="0.2">
      <c r="A78" s="7">
        <v>44138.800949074073</v>
      </c>
      <c r="B78" s="1" t="s">
        <v>16839</v>
      </c>
      <c r="C78" s="1" t="s">
        <v>16628</v>
      </c>
      <c r="D78" s="1" t="s">
        <v>16840</v>
      </c>
      <c r="E78" s="1">
        <v>30692861910</v>
      </c>
      <c r="F78" s="1" t="s">
        <v>16527</v>
      </c>
      <c r="G78" s="1" t="s">
        <v>16634</v>
      </c>
      <c r="H78" s="1">
        <v>31</v>
      </c>
      <c r="I78" s="1" t="s">
        <v>16689</v>
      </c>
      <c r="J78" s="1" t="s">
        <v>16631</v>
      </c>
      <c r="K78" s="1">
        <v>2</v>
      </c>
      <c r="L78" s="1" t="s">
        <v>16690</v>
      </c>
      <c r="O78" s="1" t="str">
        <f>IFERROR(VLOOKUP(F78,Proveedores!$A$2:$B$500,2,0),"Agregar")</f>
        <v>AMERICAN VART SRL</v>
      </c>
    </row>
    <row r="79" spans="1:17" x14ac:dyDescent="0.2">
      <c r="A79" s="7">
        <v>44138.802662037036</v>
      </c>
      <c r="B79" s="1" t="s">
        <v>16841</v>
      </c>
      <c r="C79" s="1" t="s">
        <v>16628</v>
      </c>
      <c r="D79" s="1" t="s">
        <v>16842</v>
      </c>
      <c r="E79" s="1">
        <v>30692861910</v>
      </c>
      <c r="F79" s="1" t="s">
        <v>16527</v>
      </c>
      <c r="G79" s="1" t="s">
        <v>16688</v>
      </c>
      <c r="H79" s="1">
        <v>3</v>
      </c>
      <c r="I79" s="1" t="s">
        <v>16689</v>
      </c>
      <c r="J79" s="1" t="s">
        <v>16631</v>
      </c>
      <c r="K79" s="1">
        <v>2</v>
      </c>
      <c r="L79" s="1" t="s">
        <v>16690</v>
      </c>
      <c r="O79" s="1" t="str">
        <f>IFERROR(VLOOKUP(F79,Proveedores!$A$2:$B$500,2,0),"Agregar")</f>
        <v>AMERICAN VART SRL</v>
      </c>
    </row>
    <row r="80" spans="1:17" x14ac:dyDescent="0.2">
      <c r="A80" s="7">
        <v>44138.804351851853</v>
      </c>
      <c r="B80" s="1" t="s">
        <v>16843</v>
      </c>
      <c r="C80" s="1" t="s">
        <v>16628</v>
      </c>
      <c r="D80" s="1" t="s">
        <v>16844</v>
      </c>
      <c r="E80" s="1">
        <v>30692861910</v>
      </c>
      <c r="F80" s="1" t="s">
        <v>16527</v>
      </c>
      <c r="G80" s="1" t="s">
        <v>16693</v>
      </c>
      <c r="H80" s="1">
        <v>3</v>
      </c>
      <c r="I80" s="1" t="s">
        <v>16689</v>
      </c>
      <c r="J80" s="1" t="s">
        <v>16631</v>
      </c>
      <c r="K80" s="1">
        <v>4</v>
      </c>
      <c r="L80" s="1" t="s">
        <v>16690</v>
      </c>
      <c r="O80" s="1" t="str">
        <f>IFERROR(VLOOKUP(F80,Proveedores!$A$2:$B$500,2,0),"Agregar")</f>
        <v>AMERICAN VART SRL</v>
      </c>
    </row>
    <row r="81" spans="1:17" x14ac:dyDescent="0.2">
      <c r="A81" s="7">
        <v>44139.703819444447</v>
      </c>
      <c r="B81" s="1" t="s">
        <v>16845</v>
      </c>
      <c r="C81" s="1" t="s">
        <v>16628</v>
      </c>
      <c r="D81" s="1" t="s">
        <v>16846</v>
      </c>
      <c r="E81" s="1">
        <v>30638975994</v>
      </c>
      <c r="F81" s="1" t="s">
        <v>16605</v>
      </c>
      <c r="G81" s="1" t="s">
        <v>16634</v>
      </c>
      <c r="H81" s="1" t="s">
        <v>16847</v>
      </c>
      <c r="I81" s="1" t="s">
        <v>16847</v>
      </c>
      <c r="J81" s="1" t="s">
        <v>16631</v>
      </c>
      <c r="K81" s="1">
        <v>148954</v>
      </c>
      <c r="L81" s="1" t="s">
        <v>16848</v>
      </c>
      <c r="O81" s="1" t="str">
        <f>IFERROR(VLOOKUP(F81,Proveedores!$A$2:$B$500,2,0),"Agregar")</f>
        <v xml:space="preserve">TECNOLAB SA </v>
      </c>
      <c r="P81" s="1" t="s">
        <v>129</v>
      </c>
      <c r="Q81" s="5">
        <v>106746071.7</v>
      </c>
    </row>
    <row r="82" spans="1:17" x14ac:dyDescent="0.2">
      <c r="A82" s="7">
        <v>44140.57435185185</v>
      </c>
      <c r="B82" s="1" t="s">
        <v>16849</v>
      </c>
      <c r="C82" s="1" t="s">
        <v>16628</v>
      </c>
      <c r="D82" s="1" t="s">
        <v>16850</v>
      </c>
      <c r="E82" s="1">
        <v>30682335706</v>
      </c>
      <c r="F82" s="1" t="s">
        <v>16523</v>
      </c>
      <c r="G82" s="1" t="s">
        <v>16716</v>
      </c>
      <c r="H82" s="1">
        <v>0</v>
      </c>
      <c r="I82" s="1">
        <v>0</v>
      </c>
      <c r="J82" s="1" t="s">
        <v>16631</v>
      </c>
      <c r="K82" s="1">
        <v>0</v>
      </c>
      <c r="L82" s="1" t="s">
        <v>16745</v>
      </c>
      <c r="O82" s="1" t="str">
        <f>IFERROR(VLOOKUP(F82,Proveedores!$A$2:$B$500,2,0),"Agregar")</f>
        <v>Administradora de Archivos SA</v>
      </c>
      <c r="P82" s="1" t="s">
        <v>129</v>
      </c>
      <c r="Q82" s="5">
        <v>56863.46</v>
      </c>
    </row>
    <row r="83" spans="1:17" x14ac:dyDescent="0.2">
      <c r="A83" s="7">
        <v>44140.579780092594</v>
      </c>
      <c r="B83" s="1" t="s">
        <v>16851</v>
      </c>
      <c r="C83" s="1" t="s">
        <v>16628</v>
      </c>
      <c r="D83" s="1" t="s">
        <v>16852</v>
      </c>
      <c r="E83" s="1">
        <v>30682335706</v>
      </c>
      <c r="F83" s="1" t="s">
        <v>16523</v>
      </c>
      <c r="G83" s="1" t="s">
        <v>16698</v>
      </c>
      <c r="H83" s="1">
        <v>0</v>
      </c>
      <c r="I83" s="1">
        <v>0</v>
      </c>
      <c r="J83" s="1" t="s">
        <v>16631</v>
      </c>
      <c r="K83" s="1">
        <v>0</v>
      </c>
      <c r="L83" s="1" t="s">
        <v>16745</v>
      </c>
      <c r="O83" s="1" t="str">
        <f>IFERROR(VLOOKUP(F83,Proveedores!$A$2:$B$500,2,0),"Agregar")</f>
        <v>Administradora de Archivos SA</v>
      </c>
      <c r="P83" s="1" t="s">
        <v>129</v>
      </c>
      <c r="Q83" s="5">
        <v>992345.23</v>
      </c>
    </row>
    <row r="84" spans="1:17" x14ac:dyDescent="0.2">
      <c r="A84" s="7">
        <v>44140.583692129629</v>
      </c>
      <c r="B84" s="1" t="s">
        <v>16853</v>
      </c>
      <c r="C84" s="1" t="s">
        <v>16628</v>
      </c>
      <c r="D84" s="1" t="s">
        <v>16854</v>
      </c>
      <c r="E84" s="1">
        <v>30682335706</v>
      </c>
      <c r="F84" s="1" t="s">
        <v>16523</v>
      </c>
      <c r="G84" s="1" t="s">
        <v>16698</v>
      </c>
      <c r="H84" s="1">
        <v>0</v>
      </c>
      <c r="I84" s="1">
        <v>0</v>
      </c>
      <c r="J84" s="1" t="s">
        <v>16631</v>
      </c>
      <c r="K84" s="1">
        <v>0</v>
      </c>
      <c r="L84" s="1" t="s">
        <v>16745</v>
      </c>
      <c r="O84" s="1" t="str">
        <f>IFERROR(VLOOKUP(F84,Proveedores!$A$2:$B$500,2,0),"Agregar")</f>
        <v>Administradora de Archivos SA</v>
      </c>
    </row>
    <row r="85" spans="1:17" x14ac:dyDescent="0.2">
      <c r="A85" s="7">
        <v>44140.667534722219</v>
      </c>
      <c r="B85" s="1" t="s">
        <v>16855</v>
      </c>
      <c r="C85" s="1" t="s">
        <v>16628</v>
      </c>
      <c r="D85" s="1" t="s">
        <v>16856</v>
      </c>
      <c r="E85" s="1">
        <v>30702941748</v>
      </c>
      <c r="F85" s="1" t="s">
        <v>16608</v>
      </c>
      <c r="G85" s="1" t="s">
        <v>16716</v>
      </c>
      <c r="H85" s="1" t="s">
        <v>16857</v>
      </c>
      <c r="I85" s="1" t="s">
        <v>16858</v>
      </c>
      <c r="J85" s="1" t="s">
        <v>16631</v>
      </c>
      <c r="K85" s="1">
        <v>1</v>
      </c>
      <c r="L85" s="1" t="s">
        <v>16859</v>
      </c>
      <c r="O85" s="1" t="str">
        <f>IFERROR(VLOOKUP(F85,Proveedores!$A$2:$B$500,2,0),"Agregar")</f>
        <v>TELCONET S.A.</v>
      </c>
      <c r="P85" s="1" t="s">
        <v>129</v>
      </c>
      <c r="Q85" s="5">
        <v>56628</v>
      </c>
    </row>
    <row r="86" spans="1:17" x14ac:dyDescent="0.2">
      <c r="A86" s="7">
        <v>44146.499872685185</v>
      </c>
      <c r="B86" s="1" t="s">
        <v>16860</v>
      </c>
      <c r="C86" s="1" t="s">
        <v>16628</v>
      </c>
      <c r="D86" s="1" t="s">
        <v>16861</v>
      </c>
      <c r="E86" s="1">
        <v>30707857478</v>
      </c>
      <c r="F86" s="1" t="s">
        <v>16522</v>
      </c>
      <c r="G86" s="1" t="s">
        <v>16693</v>
      </c>
      <c r="H86" s="1" t="s">
        <v>1816</v>
      </c>
      <c r="I86" s="1" t="s">
        <v>16814</v>
      </c>
      <c r="J86" s="1" t="s">
        <v>16631</v>
      </c>
      <c r="K86" s="1">
        <v>4</v>
      </c>
      <c r="L86" s="1" t="s">
        <v>16815</v>
      </c>
      <c r="O86" s="1" t="str">
        <f>IFERROR(VLOOKUP(F86,Proveedores!$A$2:$B$500,2,0),"Agregar")</f>
        <v>ADLER, HASENCLEVER &amp; ASOCIADOS S.R.L.</v>
      </c>
      <c r="P86" s="1" t="s">
        <v>129</v>
      </c>
      <c r="Q86" s="5">
        <v>9515890.6899999995</v>
      </c>
    </row>
    <row r="87" spans="1:17" x14ac:dyDescent="0.2">
      <c r="A87" s="7">
        <v>44146.808969907404</v>
      </c>
      <c r="B87" s="1" t="s">
        <v>16862</v>
      </c>
      <c r="C87" s="1" t="s">
        <v>16628</v>
      </c>
      <c r="D87" s="1" t="s">
        <v>16863</v>
      </c>
      <c r="E87" s="1">
        <v>30692861910</v>
      </c>
      <c r="F87" s="1" t="s">
        <v>16527</v>
      </c>
      <c r="G87" s="1" t="s">
        <v>16693</v>
      </c>
      <c r="H87" s="1">
        <v>3</v>
      </c>
      <c r="I87" s="1" t="s">
        <v>16689</v>
      </c>
      <c r="J87" s="1" t="s">
        <v>16631</v>
      </c>
      <c r="K87" s="1">
        <v>4</v>
      </c>
      <c r="L87" s="1" t="s">
        <v>16690</v>
      </c>
      <c r="O87" s="1" t="str">
        <f>IFERROR(VLOOKUP(F87,Proveedores!$A$2:$B$500,2,0),"Agregar")</f>
        <v>AMERICAN VART SRL</v>
      </c>
    </row>
    <row r="88" spans="1:17" x14ac:dyDescent="0.2">
      <c r="A88" s="7">
        <v>44146.810983796298</v>
      </c>
      <c r="B88" s="1" t="s">
        <v>16864</v>
      </c>
      <c r="C88" s="1" t="s">
        <v>16628</v>
      </c>
      <c r="D88" s="1" t="s">
        <v>16865</v>
      </c>
      <c r="E88" s="1">
        <v>30692861910</v>
      </c>
      <c r="F88" s="1" t="s">
        <v>16527</v>
      </c>
      <c r="G88" s="1" t="s">
        <v>16688</v>
      </c>
      <c r="H88" s="1">
        <v>3</v>
      </c>
      <c r="I88" s="1" t="s">
        <v>16689</v>
      </c>
      <c r="J88" s="1" t="s">
        <v>16631</v>
      </c>
      <c r="K88" s="1">
        <v>2</v>
      </c>
      <c r="L88" s="1" t="s">
        <v>16690</v>
      </c>
      <c r="O88" s="1" t="str">
        <f>IFERROR(VLOOKUP(F88,Proveedores!$A$2:$B$500,2,0),"Agregar")</f>
        <v>AMERICAN VART SRL</v>
      </c>
    </row>
    <row r="89" spans="1:17" x14ac:dyDescent="0.2">
      <c r="A89" s="7">
        <v>44146.812465277777</v>
      </c>
      <c r="B89" s="1" t="s">
        <v>16866</v>
      </c>
      <c r="C89" s="1" t="s">
        <v>16628</v>
      </c>
      <c r="D89" s="1" t="s">
        <v>16867</v>
      </c>
      <c r="E89" s="1">
        <v>30692861910</v>
      </c>
      <c r="F89" s="1" t="s">
        <v>16527</v>
      </c>
      <c r="G89" s="1" t="s">
        <v>16634</v>
      </c>
      <c r="H89" s="1">
        <v>31</v>
      </c>
      <c r="I89" s="1" t="s">
        <v>16689</v>
      </c>
      <c r="J89" s="1" t="s">
        <v>16631</v>
      </c>
      <c r="K89" s="1">
        <v>2</v>
      </c>
      <c r="L89" s="1" t="s">
        <v>16690</v>
      </c>
      <c r="O89" s="1" t="str">
        <f>IFERROR(VLOOKUP(F89,Proveedores!$A$2:$B$500,2,0),"Agregar")</f>
        <v>AMERICAN VART SRL</v>
      </c>
    </row>
    <row r="90" spans="1:17" x14ac:dyDescent="0.2">
      <c r="A90" s="7">
        <v>44148</v>
      </c>
      <c r="B90" s="1" t="s">
        <v>16868</v>
      </c>
      <c r="C90" s="1" t="s">
        <v>16628</v>
      </c>
      <c r="D90" s="1" t="s">
        <v>16869</v>
      </c>
      <c r="E90" s="1">
        <v>33707044239</v>
      </c>
      <c r="F90" s="1" t="s">
        <v>16604</v>
      </c>
      <c r="G90" s="1" t="s">
        <v>16657</v>
      </c>
      <c r="H90" s="1" t="s">
        <v>16658</v>
      </c>
      <c r="I90" s="1" t="s">
        <v>16658</v>
      </c>
      <c r="J90" s="1" t="s">
        <v>16631</v>
      </c>
      <c r="K90" s="1">
        <v>1</v>
      </c>
      <c r="L90" s="1" t="s">
        <v>16870</v>
      </c>
      <c r="O90" s="1" t="str">
        <f>IFERROR(VLOOKUP(F90,Proveedores!$A$2:$B$500,2,0),"Agregar")</f>
        <v>TECNOIMAGEN S.A.</v>
      </c>
      <c r="P90" s="1" t="s">
        <v>1599</v>
      </c>
      <c r="Q90" s="5">
        <v>1372</v>
      </c>
    </row>
    <row r="91" spans="1:17" x14ac:dyDescent="0.2">
      <c r="A91" s="7">
        <v>44148</v>
      </c>
      <c r="B91" s="1" t="s">
        <v>16871</v>
      </c>
      <c r="C91" s="1" t="s">
        <v>16628</v>
      </c>
      <c r="D91" s="1" t="s">
        <v>16872</v>
      </c>
      <c r="E91" s="1">
        <v>33707044239</v>
      </c>
      <c r="F91" s="1" t="s">
        <v>16604</v>
      </c>
      <c r="G91" s="1" t="s">
        <v>16657</v>
      </c>
      <c r="H91" s="1" t="s">
        <v>16658</v>
      </c>
      <c r="I91" s="1" t="s">
        <v>16658</v>
      </c>
      <c r="J91" s="1" t="s">
        <v>16631</v>
      </c>
      <c r="K91" s="1">
        <v>1500</v>
      </c>
      <c r="L91" s="1" t="s">
        <v>16873</v>
      </c>
      <c r="O91" s="1" t="str">
        <f>IFERROR(VLOOKUP(F91,Proveedores!$A$2:$B$500,2,0),"Agregar")</f>
        <v>TECNOIMAGEN S.A.</v>
      </c>
      <c r="P91" s="1" t="s">
        <v>1599</v>
      </c>
      <c r="Q91" s="5">
        <v>234886.2</v>
      </c>
    </row>
    <row r="92" spans="1:17" x14ac:dyDescent="0.2">
      <c r="A92" s="7">
        <v>44148</v>
      </c>
      <c r="B92" s="1" t="s">
        <v>16874</v>
      </c>
      <c r="C92" s="1" t="s">
        <v>16628</v>
      </c>
      <c r="D92" s="1" t="s">
        <v>16875</v>
      </c>
      <c r="E92" s="1">
        <v>30516968431</v>
      </c>
      <c r="F92" s="1" t="s">
        <v>146</v>
      </c>
      <c r="G92" s="1" t="s">
        <v>16876</v>
      </c>
      <c r="H92" s="1" t="s">
        <v>143</v>
      </c>
      <c r="I92" s="1" t="s">
        <v>16877</v>
      </c>
      <c r="J92" s="1" t="s">
        <v>16631</v>
      </c>
      <c r="K92" s="1">
        <v>4</v>
      </c>
      <c r="L92" s="1" t="s">
        <v>2316</v>
      </c>
      <c r="O92" s="1" t="str">
        <f>IFERROR(VLOOKUP(F92,Proveedores!$A$2:$B$500,2,0),"Agregar")</f>
        <v>SUIZO ARGENTINA S.A.</v>
      </c>
      <c r="P92" s="1" t="s">
        <v>129</v>
      </c>
      <c r="Q92" s="5">
        <v>695982.84</v>
      </c>
    </row>
    <row r="93" spans="1:17" x14ac:dyDescent="0.2">
      <c r="A93" s="7">
        <v>44148</v>
      </c>
      <c r="B93" s="1" t="s">
        <v>16878</v>
      </c>
      <c r="C93" s="1" t="s">
        <v>16628</v>
      </c>
      <c r="D93" s="1" t="s">
        <v>16879</v>
      </c>
      <c r="E93" s="1">
        <v>30516968431</v>
      </c>
      <c r="F93" s="1" t="s">
        <v>146</v>
      </c>
      <c r="G93" s="1" t="s">
        <v>16876</v>
      </c>
      <c r="H93" s="1" t="s">
        <v>143</v>
      </c>
      <c r="I93" s="1" t="s">
        <v>16877</v>
      </c>
      <c r="J93" s="1" t="s">
        <v>16631</v>
      </c>
      <c r="K93" s="1">
        <v>4</v>
      </c>
      <c r="L93" s="1" t="s">
        <v>2316</v>
      </c>
      <c r="O93" s="1" t="str">
        <f>IFERROR(VLOOKUP(F93,Proveedores!$A$2:$B$500,2,0),"Agregar")</f>
        <v>SUIZO ARGENTINA S.A.</v>
      </c>
      <c r="P93" s="1" t="s">
        <v>129</v>
      </c>
      <c r="Q93" s="5">
        <v>1302489</v>
      </c>
    </row>
    <row r="94" spans="1:17" x14ac:dyDescent="0.2">
      <c r="A94" s="7">
        <v>44148</v>
      </c>
      <c r="B94" s="1" t="s">
        <v>16880</v>
      </c>
      <c r="C94" s="1" t="s">
        <v>16628</v>
      </c>
      <c r="D94" s="1" t="s">
        <v>16881</v>
      </c>
      <c r="E94" s="1">
        <v>30516968431</v>
      </c>
      <c r="F94" s="1" t="s">
        <v>146</v>
      </c>
      <c r="G94" s="1" t="s">
        <v>16876</v>
      </c>
      <c r="H94" s="1" t="s">
        <v>143</v>
      </c>
      <c r="I94" s="1" t="s">
        <v>16877</v>
      </c>
      <c r="J94" s="1" t="s">
        <v>16631</v>
      </c>
      <c r="K94" s="1">
        <v>4</v>
      </c>
      <c r="L94" s="1" t="s">
        <v>2316</v>
      </c>
      <c r="O94" s="1" t="str">
        <f>IFERROR(VLOOKUP(F94,Proveedores!$A$2:$B$500,2,0),"Agregar")</f>
        <v>SUIZO ARGENTINA S.A.</v>
      </c>
      <c r="P94" s="1" t="s">
        <v>129</v>
      </c>
      <c r="Q94" s="5">
        <v>940106.49</v>
      </c>
    </row>
    <row r="95" spans="1:17" x14ac:dyDescent="0.2">
      <c r="A95" s="7">
        <v>44148</v>
      </c>
      <c r="B95" s="1" t="s">
        <v>16882</v>
      </c>
      <c r="C95" s="1" t="s">
        <v>16628</v>
      </c>
      <c r="D95" s="1" t="s">
        <v>16883</v>
      </c>
      <c r="E95" s="1">
        <v>33710594789</v>
      </c>
      <c r="F95" s="1" t="s">
        <v>16614</v>
      </c>
      <c r="G95" s="1" t="s">
        <v>16716</v>
      </c>
      <c r="H95" s="1">
        <v>43891</v>
      </c>
      <c r="I95" s="1" t="s">
        <v>16798</v>
      </c>
      <c r="J95" s="1" t="s">
        <v>16631</v>
      </c>
      <c r="K95" s="1">
        <v>1</v>
      </c>
      <c r="L95" s="1" t="s">
        <v>16799</v>
      </c>
      <c r="O95" s="1" t="str">
        <f>IFERROR(VLOOKUP(F95,Proveedores!$A$2:$B$500,2,0),"Agregar")</f>
        <v>Uadel SRL</v>
      </c>
      <c r="P95" s="1" t="s">
        <v>129</v>
      </c>
      <c r="Q95" s="5">
        <v>140000</v>
      </c>
    </row>
    <row r="96" spans="1:17" x14ac:dyDescent="0.2">
      <c r="A96" s="7">
        <v>44151.707881944443</v>
      </c>
      <c r="B96" s="1" t="s">
        <v>16884</v>
      </c>
      <c r="C96" s="1" t="s">
        <v>16628</v>
      </c>
      <c r="D96" s="1" t="s">
        <v>16885</v>
      </c>
      <c r="E96" s="1">
        <v>30709107301</v>
      </c>
      <c r="F96" s="1" t="s">
        <v>16594</v>
      </c>
      <c r="G96" s="1" t="s">
        <v>16716</v>
      </c>
      <c r="H96" s="1" t="s">
        <v>16886</v>
      </c>
      <c r="I96" s="1">
        <v>0</v>
      </c>
      <c r="J96" s="1" t="s">
        <v>16631</v>
      </c>
      <c r="K96" s="1">
        <v>1</v>
      </c>
      <c r="L96" s="1" t="s">
        <v>16887</v>
      </c>
      <c r="O96" s="1" t="str">
        <f>IFERROR(VLOOKUP(F96,Proveedores!$A$2:$B$500,2,0),"Agregar")</f>
        <v>QSC Soluciones S.R.L.</v>
      </c>
      <c r="P96" s="1" t="s">
        <v>129</v>
      </c>
      <c r="Q96" s="5">
        <v>82051.5</v>
      </c>
    </row>
    <row r="97" spans="1:17" x14ac:dyDescent="0.2">
      <c r="A97" s="7">
        <v>44153</v>
      </c>
      <c r="B97" s="1" t="s">
        <v>16888</v>
      </c>
      <c r="C97" s="1" t="s">
        <v>16628</v>
      </c>
      <c r="D97" s="1" t="s">
        <v>16889</v>
      </c>
      <c r="E97" s="1">
        <v>30529654894</v>
      </c>
      <c r="F97" s="1" t="s">
        <v>16538</v>
      </c>
      <c r="G97" s="1" t="s">
        <v>16693</v>
      </c>
      <c r="H97" s="1">
        <v>0</v>
      </c>
      <c r="I97" s="1" t="s">
        <v>16890</v>
      </c>
      <c r="J97" s="1" t="s">
        <v>16631</v>
      </c>
      <c r="K97" s="1">
        <v>0</v>
      </c>
      <c r="L97" s="1" t="s">
        <v>16891</v>
      </c>
      <c r="O97" s="1" t="str">
        <f>IFERROR(VLOOKUP(F97,Proveedores!$A$2:$B$500,2,0),"Agregar")</f>
        <v>CANEPA, KOPEC Y ASOCIADOS SRL</v>
      </c>
      <c r="P97" s="1" t="s">
        <v>129</v>
      </c>
      <c r="Q97" s="5">
        <v>6960322.7999999998</v>
      </c>
    </row>
    <row r="98" spans="1:17" x14ac:dyDescent="0.2">
      <c r="A98" s="7">
        <v>44154</v>
      </c>
      <c r="B98" s="1" t="s">
        <v>16892</v>
      </c>
      <c r="C98" s="1" t="s">
        <v>16628</v>
      </c>
      <c r="D98" s="1" t="s">
        <v>16893</v>
      </c>
      <c r="E98" s="1">
        <v>30681071381</v>
      </c>
      <c r="F98" s="1" t="s">
        <v>1847</v>
      </c>
      <c r="G98" s="1" t="s">
        <v>16634</v>
      </c>
      <c r="H98" s="1">
        <v>16</v>
      </c>
      <c r="I98" s="1" t="s">
        <v>16635</v>
      </c>
      <c r="J98" s="1" t="s">
        <v>16631</v>
      </c>
      <c r="K98" s="1">
        <v>5</v>
      </c>
      <c r="L98" s="1" t="s">
        <v>16639</v>
      </c>
      <c r="O98" s="1" t="str">
        <f>IFERROR(VLOOKUP(F98,Proveedores!$A$2:$B$500,2,0),"Agregar")</f>
        <v xml:space="preserve">LAFEDAR S.A. </v>
      </c>
      <c r="P98" s="1" t="s">
        <v>1599</v>
      </c>
      <c r="Q98" s="5">
        <v>42753.5</v>
      </c>
    </row>
    <row r="99" spans="1:17" x14ac:dyDescent="0.2">
      <c r="A99" s="7">
        <v>44154</v>
      </c>
      <c r="B99" s="1" t="s">
        <v>16894</v>
      </c>
      <c r="C99" s="1" t="s">
        <v>16628</v>
      </c>
      <c r="D99" s="1" t="s">
        <v>16895</v>
      </c>
      <c r="E99" s="1">
        <v>30681071381</v>
      </c>
      <c r="F99" s="1" t="s">
        <v>1847</v>
      </c>
      <c r="G99" s="1" t="s">
        <v>16634</v>
      </c>
      <c r="H99" s="1">
        <v>16</v>
      </c>
      <c r="I99" s="1" t="s">
        <v>16635</v>
      </c>
      <c r="J99" s="1" t="s">
        <v>16631</v>
      </c>
      <c r="K99" s="1">
        <v>5</v>
      </c>
      <c r="L99" s="1" t="s">
        <v>16639</v>
      </c>
      <c r="O99" s="1" t="str">
        <f>IFERROR(VLOOKUP(F99,Proveedores!$A$2:$B$500,2,0),"Agregar")</f>
        <v xml:space="preserve">LAFEDAR S.A. </v>
      </c>
      <c r="P99" s="1" t="s">
        <v>1599</v>
      </c>
      <c r="Q99" s="5">
        <v>38536.949999999997</v>
      </c>
    </row>
    <row r="100" spans="1:17" x14ac:dyDescent="0.2">
      <c r="A100" s="7">
        <v>44154.5002662037</v>
      </c>
      <c r="B100" s="1" t="s">
        <v>16896</v>
      </c>
      <c r="C100" s="1" t="s">
        <v>16628</v>
      </c>
      <c r="D100" s="1" t="s">
        <v>16897</v>
      </c>
      <c r="E100" s="1">
        <v>30708574836</v>
      </c>
      <c r="F100" s="1" t="s">
        <v>7700</v>
      </c>
      <c r="G100" s="1" t="s">
        <v>16634</v>
      </c>
      <c r="H100" s="1">
        <v>30</v>
      </c>
      <c r="I100" s="1" t="s">
        <v>16898</v>
      </c>
      <c r="J100" s="1" t="s">
        <v>16631</v>
      </c>
      <c r="K100" s="1">
        <v>1</v>
      </c>
      <c r="L100" s="1" t="s">
        <v>16899</v>
      </c>
      <c r="O100" s="1" t="str">
        <f>IFERROR(VLOOKUP(F100,Proveedores!$A$2:$B$500,2,0),"Agregar")</f>
        <v>CORREO OFICIAL DE LA REPÚBLICA ARGENTINA S.A..</v>
      </c>
      <c r="P100" s="1" t="s">
        <v>129</v>
      </c>
      <c r="Q100" s="5">
        <v>3358200</v>
      </c>
    </row>
    <row r="101" spans="1:17" x14ac:dyDescent="0.2">
      <c r="A101" s="7">
        <v>44159</v>
      </c>
      <c r="B101" s="1" t="s">
        <v>16900</v>
      </c>
      <c r="C101" s="1" t="s">
        <v>16628</v>
      </c>
      <c r="D101" s="1" t="s">
        <v>16901</v>
      </c>
      <c r="E101" s="1">
        <v>30702941748</v>
      </c>
      <c r="F101" s="1" t="s">
        <v>16608</v>
      </c>
      <c r="G101" s="1" t="s">
        <v>16716</v>
      </c>
      <c r="H101" s="1">
        <v>43891</v>
      </c>
      <c r="I101" s="1" t="s">
        <v>16858</v>
      </c>
      <c r="J101" s="1" t="s">
        <v>16631</v>
      </c>
      <c r="K101" s="1">
        <v>1</v>
      </c>
      <c r="L101" s="1" t="s">
        <v>16859</v>
      </c>
      <c r="O101" s="1" t="str">
        <f>IFERROR(VLOOKUP(F101,Proveedores!$A$2:$B$500,2,0),"Agregar")</f>
        <v>TELCONET S.A.</v>
      </c>
      <c r="P101" s="1" t="s">
        <v>129</v>
      </c>
      <c r="Q101" s="5">
        <v>56628</v>
      </c>
    </row>
    <row r="102" spans="1:17" x14ac:dyDescent="0.2">
      <c r="A102" s="7">
        <v>44159</v>
      </c>
      <c r="B102" s="1" t="s">
        <v>16902</v>
      </c>
      <c r="C102" s="1" t="s">
        <v>16628</v>
      </c>
      <c r="D102" s="1" t="s">
        <v>16903</v>
      </c>
      <c r="E102" s="1">
        <v>30574564367</v>
      </c>
      <c r="F102" s="1" t="s">
        <v>737</v>
      </c>
      <c r="G102" s="1" t="s">
        <v>16634</v>
      </c>
      <c r="H102" s="1" t="s">
        <v>16904</v>
      </c>
      <c r="I102" s="1" t="s">
        <v>16905</v>
      </c>
      <c r="J102" s="1" t="s">
        <v>16631</v>
      </c>
      <c r="K102" s="1">
        <v>1</v>
      </c>
      <c r="L102" s="1" t="s">
        <v>16906</v>
      </c>
      <c r="O102" s="1" t="str">
        <f>IFERROR(VLOOKUP(F102,Proveedores!$A$2:$B$500,2,0),"Agregar")</f>
        <v xml:space="preserve">KLONAL SRL </v>
      </c>
      <c r="P102" s="1" t="s">
        <v>1599</v>
      </c>
      <c r="Q102" s="5">
        <v>33203.589999999997</v>
      </c>
    </row>
    <row r="103" spans="1:17" x14ac:dyDescent="0.2">
      <c r="A103" s="7">
        <v>44159</v>
      </c>
      <c r="B103" s="1" t="s">
        <v>16907</v>
      </c>
      <c r="C103" s="1" t="s">
        <v>16628</v>
      </c>
      <c r="D103" s="1" t="s">
        <v>16908</v>
      </c>
      <c r="E103" s="1">
        <v>30516968431</v>
      </c>
      <c r="F103" s="1" t="s">
        <v>146</v>
      </c>
      <c r="G103" s="1" t="s">
        <v>16876</v>
      </c>
      <c r="H103" s="1" t="s">
        <v>143</v>
      </c>
      <c r="I103" s="1" t="s">
        <v>16877</v>
      </c>
      <c r="J103" s="1" t="s">
        <v>16631</v>
      </c>
      <c r="K103" s="1">
        <v>4</v>
      </c>
      <c r="L103" s="1" t="s">
        <v>2316</v>
      </c>
      <c r="O103" s="1" t="str">
        <f>IFERROR(VLOOKUP(F103,Proveedores!$A$2:$B$500,2,0),"Agregar")</f>
        <v>SUIZO ARGENTINA S.A.</v>
      </c>
      <c r="P103" s="1" t="s">
        <v>129</v>
      </c>
      <c r="Q103" s="5">
        <v>12268714.470000001</v>
      </c>
    </row>
    <row r="104" spans="1:17" x14ac:dyDescent="0.2">
      <c r="A104" s="7">
        <v>44159.47084490741</v>
      </c>
      <c r="B104" s="1" t="s">
        <v>16909</v>
      </c>
      <c r="C104" s="1" t="s">
        <v>16628</v>
      </c>
      <c r="D104" s="1" t="s">
        <v>16910</v>
      </c>
      <c r="E104" s="1">
        <v>30702941748</v>
      </c>
      <c r="F104" s="1" t="s">
        <v>16608</v>
      </c>
      <c r="G104" s="1" t="s">
        <v>16716</v>
      </c>
      <c r="H104" s="1" t="s">
        <v>16857</v>
      </c>
      <c r="I104" s="1" t="s">
        <v>16858</v>
      </c>
      <c r="J104" s="1" t="s">
        <v>16631</v>
      </c>
      <c r="K104" s="1">
        <v>1</v>
      </c>
      <c r="L104" s="1" t="s">
        <v>16859</v>
      </c>
      <c r="O104" s="1" t="str">
        <f>IFERROR(VLOOKUP(F104,Proveedores!$A$2:$B$500,2,0),"Agregar")</f>
        <v>TELCONET S.A.</v>
      </c>
    </row>
    <row r="105" spans="1:17" x14ac:dyDescent="0.2">
      <c r="A105" s="7">
        <v>44159.612974537034</v>
      </c>
      <c r="B105" s="1" t="s">
        <v>16911</v>
      </c>
      <c r="C105" s="1" t="s">
        <v>16628</v>
      </c>
      <c r="D105" s="1" t="s">
        <v>16912</v>
      </c>
      <c r="E105" s="1">
        <v>20180202685</v>
      </c>
      <c r="F105" s="1" t="s">
        <v>16577</v>
      </c>
      <c r="G105" s="1" t="s">
        <v>16630</v>
      </c>
      <c r="H105" s="1">
        <v>61891414</v>
      </c>
      <c r="I105" s="1">
        <v>61891414</v>
      </c>
      <c r="J105" s="1" t="s">
        <v>16631</v>
      </c>
      <c r="K105" s="1">
        <v>0</v>
      </c>
      <c r="L105" s="1" t="s">
        <v>16913</v>
      </c>
      <c r="O105" s="1" t="str">
        <f>IFERROR(VLOOKUP(F105,Proveedores!$A$2:$B$500,2,0),"Agregar")</f>
        <v>HECTOR MARTIN CHIBAN</v>
      </c>
    </row>
    <row r="106" spans="1:17" x14ac:dyDescent="0.2">
      <c r="A106" s="7">
        <v>44161</v>
      </c>
      <c r="B106" s="1" t="s">
        <v>16914</v>
      </c>
      <c r="C106" s="1" t="s">
        <v>16628</v>
      </c>
      <c r="D106" s="1" t="s">
        <v>16915</v>
      </c>
      <c r="E106" s="1">
        <v>27262741260</v>
      </c>
      <c r="F106" s="1" t="s">
        <v>16593</v>
      </c>
      <c r="G106" s="1" t="s">
        <v>16630</v>
      </c>
      <c r="H106" s="1">
        <v>43831</v>
      </c>
      <c r="I106" s="1">
        <v>43831</v>
      </c>
      <c r="J106" s="1" t="s">
        <v>16631</v>
      </c>
      <c r="K106" s="1">
        <v>0</v>
      </c>
      <c r="L106" s="1">
        <v>0</v>
      </c>
      <c r="O106" s="1" t="str">
        <f>IFERROR(VLOOKUP(F106,Proveedores!$A$2:$B$500,2,0),"Agregar")</f>
        <v>Puppo Marina Elisa</v>
      </c>
      <c r="P106" s="1" t="s">
        <v>129</v>
      </c>
      <c r="Q106" s="5">
        <v>150000</v>
      </c>
    </row>
    <row r="107" spans="1:17" x14ac:dyDescent="0.2">
      <c r="A107" s="7">
        <v>44161</v>
      </c>
      <c r="B107" s="1" t="s">
        <v>16916</v>
      </c>
      <c r="C107" s="1" t="s">
        <v>16628</v>
      </c>
      <c r="D107" s="1" t="s">
        <v>16917</v>
      </c>
      <c r="E107" s="1">
        <v>30516968431</v>
      </c>
      <c r="F107" s="1" t="s">
        <v>146</v>
      </c>
      <c r="G107" s="1" t="s">
        <v>16876</v>
      </c>
      <c r="H107" s="1" t="s">
        <v>143</v>
      </c>
      <c r="I107" s="1" t="s">
        <v>16877</v>
      </c>
      <c r="J107" s="1" t="s">
        <v>16631</v>
      </c>
      <c r="K107" s="1">
        <v>4</v>
      </c>
      <c r="L107" s="1" t="s">
        <v>2316</v>
      </c>
      <c r="O107" s="1" t="str">
        <f>IFERROR(VLOOKUP(F107,Proveedores!$A$2:$B$500,2,0),"Agregar")</f>
        <v>SUIZO ARGENTINA S.A.</v>
      </c>
      <c r="P107" s="1" t="s">
        <v>129</v>
      </c>
      <c r="Q107" s="5">
        <v>2732410.4</v>
      </c>
    </row>
    <row r="108" spans="1:17" x14ac:dyDescent="0.2">
      <c r="A108" s="7">
        <v>44161.708923611113</v>
      </c>
      <c r="B108" s="1" t="s">
        <v>16918</v>
      </c>
      <c r="C108" s="1" t="s">
        <v>16628</v>
      </c>
      <c r="D108" s="1" t="s">
        <v>16919</v>
      </c>
      <c r="E108" s="1">
        <v>30692861910</v>
      </c>
      <c r="F108" s="1" t="s">
        <v>16527</v>
      </c>
      <c r="G108" s="1" t="s">
        <v>16693</v>
      </c>
      <c r="H108" s="1">
        <v>3</v>
      </c>
      <c r="I108" s="1" t="s">
        <v>16689</v>
      </c>
      <c r="J108" s="1" t="s">
        <v>16631</v>
      </c>
      <c r="K108" s="1">
        <v>4</v>
      </c>
      <c r="L108" s="1" t="s">
        <v>16690</v>
      </c>
      <c r="O108" s="1" t="str">
        <f>IFERROR(VLOOKUP(F108,Proveedores!$A$2:$B$500,2,0),"Agregar")</f>
        <v>AMERICAN VART SRL</v>
      </c>
    </row>
    <row r="109" spans="1:17" x14ac:dyDescent="0.2">
      <c r="A109" s="7">
        <v>44161.712002314816</v>
      </c>
      <c r="B109" s="1" t="s">
        <v>16920</v>
      </c>
      <c r="C109" s="1" t="s">
        <v>16628</v>
      </c>
      <c r="D109" s="1" t="s">
        <v>16921</v>
      </c>
      <c r="E109" s="1">
        <v>30692861910</v>
      </c>
      <c r="F109" s="1" t="s">
        <v>16527</v>
      </c>
      <c r="G109" s="1" t="s">
        <v>16688</v>
      </c>
      <c r="H109" s="1">
        <v>3</v>
      </c>
      <c r="I109" s="1" t="s">
        <v>16689</v>
      </c>
      <c r="J109" s="1" t="s">
        <v>16631</v>
      </c>
      <c r="K109" s="1">
        <v>2</v>
      </c>
      <c r="L109" s="1" t="s">
        <v>16690</v>
      </c>
      <c r="O109" s="1" t="str">
        <f>IFERROR(VLOOKUP(F109,Proveedores!$A$2:$B$500,2,0),"Agregar")</f>
        <v>AMERICAN VART SRL</v>
      </c>
    </row>
    <row r="110" spans="1:17" x14ac:dyDescent="0.2">
      <c r="A110" s="7">
        <v>44161.714560185188</v>
      </c>
      <c r="B110" s="1" t="s">
        <v>16922</v>
      </c>
      <c r="C110" s="1" t="s">
        <v>16628</v>
      </c>
      <c r="D110" s="1" t="s">
        <v>16923</v>
      </c>
      <c r="E110" s="1">
        <v>30692861910</v>
      </c>
      <c r="F110" s="1" t="s">
        <v>16527</v>
      </c>
      <c r="G110" s="1" t="s">
        <v>16634</v>
      </c>
      <c r="H110" s="1">
        <v>31</v>
      </c>
      <c r="I110" s="1" t="s">
        <v>16689</v>
      </c>
      <c r="J110" s="1" t="s">
        <v>16631</v>
      </c>
      <c r="K110" s="1">
        <v>2</v>
      </c>
      <c r="L110" s="1" t="s">
        <v>16690</v>
      </c>
      <c r="O110" s="1" t="str">
        <f>IFERROR(VLOOKUP(F110,Proveedores!$A$2:$B$500,2,0),"Agregar")</f>
        <v>AMERICAN VART SRL</v>
      </c>
      <c r="P110" s="1" t="s">
        <v>129</v>
      </c>
      <c r="Q110" s="5">
        <v>21000</v>
      </c>
    </row>
    <row r="111" spans="1:17" x14ac:dyDescent="0.2">
      <c r="A111" s="7">
        <v>44162</v>
      </c>
      <c r="B111" s="1" t="s">
        <v>16924</v>
      </c>
      <c r="C111" s="1" t="s">
        <v>16628</v>
      </c>
      <c r="D111" s="1" t="s">
        <v>16925</v>
      </c>
      <c r="E111" s="1">
        <v>33707044239</v>
      </c>
      <c r="F111" s="1" t="s">
        <v>16604</v>
      </c>
      <c r="G111" s="1" t="s">
        <v>16657</v>
      </c>
      <c r="H111" s="1" t="s">
        <v>16658</v>
      </c>
      <c r="I111" s="1" t="s">
        <v>16658</v>
      </c>
      <c r="J111" s="1" t="s">
        <v>16631</v>
      </c>
      <c r="K111" s="1">
        <v>1</v>
      </c>
      <c r="L111" s="1" t="s">
        <v>16873</v>
      </c>
      <c r="O111" s="1" t="str">
        <f>IFERROR(VLOOKUP(F111,Proveedores!$A$2:$B$500,2,0),"Agregar")</f>
        <v>TECNOIMAGEN S.A.</v>
      </c>
      <c r="P111" s="1" t="s">
        <v>1599</v>
      </c>
      <c r="Q111" s="5">
        <v>187.4</v>
      </c>
    </row>
    <row r="112" spans="1:17" x14ac:dyDescent="0.2">
      <c r="A112" s="7">
        <v>44162</v>
      </c>
      <c r="B112" s="1" t="s">
        <v>16926</v>
      </c>
      <c r="C112" s="1" t="s">
        <v>16628</v>
      </c>
      <c r="D112" s="1" t="s">
        <v>16927</v>
      </c>
      <c r="E112" s="1">
        <v>30658562246</v>
      </c>
      <c r="F112" s="1" t="s">
        <v>16528</v>
      </c>
      <c r="G112" s="1" t="s">
        <v>16716</v>
      </c>
      <c r="H112" s="1">
        <v>43922</v>
      </c>
      <c r="I112" s="1" t="s">
        <v>16738</v>
      </c>
      <c r="J112" s="1" t="s">
        <v>16631</v>
      </c>
      <c r="K112" s="1">
        <v>2</v>
      </c>
      <c r="L112" s="1">
        <v>3</v>
      </c>
      <c r="O112" s="1" t="str">
        <f>IFERROR(VLOOKUP(F112,Proveedores!$A$2:$B$500,2,0),"Agregar")</f>
        <v>AQUALINE SA</v>
      </c>
      <c r="P112" s="1" t="s">
        <v>129</v>
      </c>
      <c r="Q112" s="5">
        <v>6965.64</v>
      </c>
    </row>
    <row r="113" spans="1:17" x14ac:dyDescent="0.2">
      <c r="A113" s="7">
        <v>44162.652418981481</v>
      </c>
      <c r="B113" s="1" t="s">
        <v>16928</v>
      </c>
      <c r="C113" s="1" t="s">
        <v>16628</v>
      </c>
      <c r="D113" s="1" t="s">
        <v>16929</v>
      </c>
      <c r="E113" s="1">
        <v>20363455582</v>
      </c>
      <c r="F113" s="1" t="s">
        <v>16549</v>
      </c>
      <c r="G113" s="1" t="s">
        <v>16630</v>
      </c>
      <c r="H113" s="1">
        <v>61891414</v>
      </c>
      <c r="I113" s="1">
        <v>61891414</v>
      </c>
      <c r="J113" s="1" t="s">
        <v>16631</v>
      </c>
      <c r="K113" s="1">
        <v>0</v>
      </c>
      <c r="L113" s="1">
        <v>0</v>
      </c>
      <c r="O113" s="1" t="str">
        <f>IFERROR(VLOOKUP(F113,Proveedores!$A$2:$B$500,2,0),"Agregar")</f>
        <v>DAIVES JUAN IGNACIO</v>
      </c>
    </row>
    <row r="114" spans="1:17" x14ac:dyDescent="0.2">
      <c r="A114" s="7">
        <v>44166</v>
      </c>
      <c r="B114" s="1" t="s">
        <v>16930</v>
      </c>
      <c r="C114" s="1" t="s">
        <v>16628</v>
      </c>
      <c r="D114" s="1" t="s">
        <v>16931</v>
      </c>
      <c r="E114" s="1">
        <v>30640420738</v>
      </c>
      <c r="F114" s="1" t="s">
        <v>16588</v>
      </c>
      <c r="G114" s="1" t="s">
        <v>16716</v>
      </c>
      <c r="H114" s="1">
        <v>0</v>
      </c>
      <c r="I114" s="1">
        <v>0</v>
      </c>
      <c r="J114" s="1" t="s">
        <v>16631</v>
      </c>
      <c r="K114" s="1">
        <v>0</v>
      </c>
      <c r="L114" s="1" t="s">
        <v>16932</v>
      </c>
      <c r="O114" s="1" t="str">
        <f>IFERROR(VLOOKUP(F114,Proveedores!$A$2:$B$500,2,0),"Agregar")</f>
        <v>PLAZA DE MAYO ONE SA</v>
      </c>
      <c r="P114" s="1" t="s">
        <v>129</v>
      </c>
      <c r="Q114" s="5">
        <v>346157.15</v>
      </c>
    </row>
    <row r="115" spans="1:17" x14ac:dyDescent="0.2">
      <c r="A115" s="7">
        <v>44167</v>
      </c>
      <c r="B115" s="1" t="s">
        <v>16933</v>
      </c>
      <c r="C115" s="1" t="s">
        <v>16628</v>
      </c>
      <c r="D115" s="1" t="s">
        <v>16934</v>
      </c>
      <c r="E115" s="1">
        <v>30516968431</v>
      </c>
      <c r="F115" s="1" t="s">
        <v>146</v>
      </c>
      <c r="G115" s="1" t="s">
        <v>16876</v>
      </c>
      <c r="H115" s="1" t="s">
        <v>143</v>
      </c>
      <c r="I115" s="1" t="s">
        <v>16877</v>
      </c>
      <c r="J115" s="1" t="s">
        <v>16631</v>
      </c>
      <c r="K115" s="1">
        <v>4</v>
      </c>
      <c r="L115" s="1" t="s">
        <v>2316</v>
      </c>
      <c r="O115" s="1" t="str">
        <f>IFERROR(VLOOKUP(F115,Proveedores!$A$2:$B$500,2,0),"Agregar")</f>
        <v>SUIZO ARGENTINA S.A.</v>
      </c>
      <c r="P115" s="1" t="s">
        <v>129</v>
      </c>
      <c r="Q115" s="5">
        <v>8894440.5500000007</v>
      </c>
    </row>
    <row r="116" spans="1:17" x14ac:dyDescent="0.2">
      <c r="A116" s="7">
        <v>44167</v>
      </c>
      <c r="B116" s="1" t="s">
        <v>16935</v>
      </c>
      <c r="C116" s="1" t="s">
        <v>16628</v>
      </c>
      <c r="D116" s="1" t="s">
        <v>16936</v>
      </c>
      <c r="E116" s="1">
        <v>20180202685</v>
      </c>
      <c r="F116" s="1" t="s">
        <v>16577</v>
      </c>
      <c r="G116" s="1" t="s">
        <v>16630</v>
      </c>
      <c r="H116" s="1">
        <v>61891414</v>
      </c>
      <c r="I116" s="1">
        <v>61891414</v>
      </c>
      <c r="J116" s="1" t="s">
        <v>16631</v>
      </c>
      <c r="K116" s="1">
        <v>0</v>
      </c>
      <c r="L116" s="1">
        <v>0</v>
      </c>
      <c r="O116" s="1" t="str">
        <f>IFERROR(VLOOKUP(F116,Proveedores!$A$2:$B$500,2,0),"Agregar")</f>
        <v>HECTOR MARTIN CHIBAN</v>
      </c>
      <c r="P116" s="1" t="s">
        <v>129</v>
      </c>
      <c r="Q116" s="5">
        <v>453750</v>
      </c>
    </row>
    <row r="117" spans="1:17" x14ac:dyDescent="0.2">
      <c r="A117" s="7">
        <v>44167</v>
      </c>
      <c r="B117" s="1" t="s">
        <v>16937</v>
      </c>
      <c r="C117" s="1" t="s">
        <v>16628</v>
      </c>
      <c r="D117" s="1" t="s">
        <v>16938</v>
      </c>
      <c r="E117" s="1">
        <v>30698003959</v>
      </c>
      <c r="F117" s="1" t="s">
        <v>16591</v>
      </c>
      <c r="G117" s="1" t="s">
        <v>16693</v>
      </c>
      <c r="H117" s="1">
        <v>8853</v>
      </c>
      <c r="I117" s="1" t="s">
        <v>16939</v>
      </c>
      <c r="J117" s="1" t="s">
        <v>16631</v>
      </c>
      <c r="K117" s="1">
        <v>8853</v>
      </c>
      <c r="L117" s="1" t="s">
        <v>16940</v>
      </c>
      <c r="O117" s="1" t="str">
        <f>IFERROR(VLOOKUP(F117,Proveedores!$A$2:$B$500,2,0),"Agregar")</f>
        <v xml:space="preserve">Preteco S A </v>
      </c>
      <c r="P117" s="1" t="s">
        <v>129</v>
      </c>
      <c r="Q117" s="5">
        <v>35000</v>
      </c>
    </row>
    <row r="118" spans="1:17" x14ac:dyDescent="0.2">
      <c r="A118" s="7">
        <v>44167</v>
      </c>
      <c r="B118" s="1" t="s">
        <v>16941</v>
      </c>
      <c r="C118" s="1" t="s">
        <v>16628</v>
      </c>
      <c r="D118" s="1" t="s">
        <v>16942</v>
      </c>
      <c r="E118" s="1">
        <v>30682335706</v>
      </c>
      <c r="F118" s="1" t="s">
        <v>16523</v>
      </c>
      <c r="G118" s="1" t="s">
        <v>16698</v>
      </c>
      <c r="H118" s="1">
        <v>0</v>
      </c>
      <c r="I118" s="1">
        <v>0</v>
      </c>
      <c r="J118" s="1" t="s">
        <v>16631</v>
      </c>
      <c r="K118" s="1">
        <v>0</v>
      </c>
      <c r="L118" s="1" t="s">
        <v>16745</v>
      </c>
      <c r="O118" s="1" t="str">
        <f>IFERROR(VLOOKUP(F118,Proveedores!$A$2:$B$500,2,0),"Agregar")</f>
        <v>Administradora de Archivos SA</v>
      </c>
      <c r="P118" s="1" t="s">
        <v>129</v>
      </c>
      <c r="Q118" s="5">
        <v>1020067.56</v>
      </c>
    </row>
    <row r="119" spans="1:17" x14ac:dyDescent="0.2">
      <c r="A119" s="7">
        <v>44168</v>
      </c>
      <c r="B119" s="1" t="s">
        <v>16943</v>
      </c>
      <c r="C119" s="1" t="s">
        <v>16628</v>
      </c>
      <c r="D119" s="1" t="s">
        <v>16944</v>
      </c>
      <c r="E119" s="1">
        <v>30529654894</v>
      </c>
      <c r="F119" s="1" t="s">
        <v>16538</v>
      </c>
      <c r="G119" s="1" t="s">
        <v>16693</v>
      </c>
      <c r="H119" s="1" t="s">
        <v>16890</v>
      </c>
      <c r="I119" s="1" t="s">
        <v>16890</v>
      </c>
      <c r="J119" s="1" t="s">
        <v>16631</v>
      </c>
      <c r="K119" s="1">
        <v>1</v>
      </c>
      <c r="L119" s="1" t="s">
        <v>16945</v>
      </c>
      <c r="O119" s="1" t="str">
        <f>IFERROR(VLOOKUP(F119,Proveedores!$A$2:$B$500,2,0),"Agregar")</f>
        <v>CANEPA, KOPEC Y ASOCIADOS SRL</v>
      </c>
      <c r="P119" s="1" t="s">
        <v>129</v>
      </c>
      <c r="Q119" s="5">
        <v>2320107.6</v>
      </c>
    </row>
    <row r="120" spans="1:17" x14ac:dyDescent="0.2">
      <c r="A120" s="7">
        <v>44169</v>
      </c>
      <c r="B120" s="1" t="s">
        <v>16946</v>
      </c>
      <c r="C120" s="1" t="s">
        <v>16628</v>
      </c>
      <c r="D120" s="1" t="s">
        <v>16947</v>
      </c>
      <c r="E120" s="1">
        <v>30673380162</v>
      </c>
      <c r="F120" s="1" t="s">
        <v>16545</v>
      </c>
      <c r="G120" s="1" t="s">
        <v>16876</v>
      </c>
      <c r="H120" s="1">
        <v>38390179</v>
      </c>
      <c r="I120" s="1">
        <v>38390179</v>
      </c>
      <c r="J120" s="1" t="s">
        <v>16631</v>
      </c>
      <c r="K120" s="1">
        <v>0</v>
      </c>
      <c r="L120" s="1" t="s">
        <v>16948</v>
      </c>
      <c r="O120" s="1" t="str">
        <f>IFERROR(VLOOKUP(F120,Proveedores!$A$2:$B$500,2,0),"Agregar")</f>
        <v>CORADIR SA</v>
      </c>
      <c r="P120" s="1" t="s">
        <v>129</v>
      </c>
      <c r="Q120" s="5">
        <v>408054.65</v>
      </c>
    </row>
    <row r="121" spans="1:17" x14ac:dyDescent="0.2">
      <c r="A121" s="7">
        <v>44174</v>
      </c>
      <c r="B121" s="1" t="s">
        <v>16949</v>
      </c>
      <c r="C121" s="1" t="s">
        <v>16628</v>
      </c>
      <c r="D121" s="1" t="s">
        <v>16950</v>
      </c>
      <c r="E121" s="1">
        <v>30659199811</v>
      </c>
      <c r="F121" s="1" t="s">
        <v>16535</v>
      </c>
      <c r="G121" s="1" t="s">
        <v>16634</v>
      </c>
      <c r="H121" s="1" t="s">
        <v>16951</v>
      </c>
      <c r="I121" s="1" t="s">
        <v>16775</v>
      </c>
      <c r="J121" s="1" t="s">
        <v>16631</v>
      </c>
      <c r="K121" s="1">
        <v>1</v>
      </c>
      <c r="L121" s="1" t="s">
        <v>16952</v>
      </c>
      <c r="O121" s="1" t="str">
        <f>IFERROR(VLOOKUP(F121,Proveedores!$A$2:$B$500,2,0),"Agregar")</f>
        <v>Becher y Asociados SRL</v>
      </c>
      <c r="P121" s="1" t="s">
        <v>129</v>
      </c>
      <c r="Q121" s="5">
        <v>2418841.92</v>
      </c>
    </row>
    <row r="122" spans="1:17" x14ac:dyDescent="0.2">
      <c r="A122" s="7">
        <v>44174</v>
      </c>
      <c r="B122" s="1" t="s">
        <v>16953</v>
      </c>
      <c r="C122" s="1" t="s">
        <v>16628</v>
      </c>
      <c r="D122" s="1" t="s">
        <v>16954</v>
      </c>
      <c r="E122" s="1">
        <v>30659199811</v>
      </c>
      <c r="F122" s="1" t="s">
        <v>16535</v>
      </c>
      <c r="G122" s="1" t="s">
        <v>16634</v>
      </c>
      <c r="H122" s="1" t="s">
        <v>16951</v>
      </c>
      <c r="I122" s="1" t="s">
        <v>16775</v>
      </c>
      <c r="J122" s="1" t="s">
        <v>16631</v>
      </c>
      <c r="K122" s="1">
        <v>1</v>
      </c>
      <c r="L122" s="1" t="s">
        <v>16955</v>
      </c>
      <c r="O122" s="1" t="str">
        <f>IFERROR(VLOOKUP(F122,Proveedores!$A$2:$B$500,2,0),"Agregar")</f>
        <v>Becher y Asociados SRL</v>
      </c>
      <c r="P122" s="1" t="s">
        <v>129</v>
      </c>
      <c r="Q122" s="5">
        <v>51737.72</v>
      </c>
    </row>
    <row r="123" spans="1:17" x14ac:dyDescent="0.2">
      <c r="A123" s="7">
        <v>44174.51972222222</v>
      </c>
      <c r="B123" s="1" t="s">
        <v>16956</v>
      </c>
      <c r="C123" s="1" t="s">
        <v>16628</v>
      </c>
      <c r="D123" s="1" t="s">
        <v>16957</v>
      </c>
      <c r="E123" s="1">
        <v>30702941748</v>
      </c>
      <c r="F123" s="1" t="s">
        <v>16608</v>
      </c>
      <c r="G123" s="1" t="s">
        <v>16716</v>
      </c>
      <c r="H123" s="1" t="s">
        <v>16857</v>
      </c>
      <c r="I123" s="1" t="s">
        <v>16858</v>
      </c>
      <c r="J123" s="1" t="s">
        <v>16631</v>
      </c>
      <c r="K123" s="1">
        <v>1</v>
      </c>
      <c r="L123" s="1" t="s">
        <v>16859</v>
      </c>
      <c r="O123" s="1" t="str">
        <f>IFERROR(VLOOKUP(F123,Proveedores!$A$2:$B$500,2,0),"Agregar")</f>
        <v>TELCONET S.A.</v>
      </c>
      <c r="P123" s="1" t="s">
        <v>129</v>
      </c>
      <c r="Q123" s="5">
        <v>56628</v>
      </c>
    </row>
    <row r="124" spans="1:17" x14ac:dyDescent="0.2">
      <c r="A124" s="7">
        <v>44174.642546296294</v>
      </c>
      <c r="B124" s="1" t="s">
        <v>16958</v>
      </c>
      <c r="C124" s="1" t="s">
        <v>16628</v>
      </c>
      <c r="D124" s="1" t="s">
        <v>16959</v>
      </c>
      <c r="E124" s="1">
        <v>30691144816</v>
      </c>
      <c r="F124" s="1" t="s">
        <v>16579</v>
      </c>
      <c r="G124" s="1" t="s">
        <v>16716</v>
      </c>
      <c r="H124" s="1" t="s">
        <v>16960</v>
      </c>
      <c r="I124" s="1" t="s">
        <v>16961</v>
      </c>
      <c r="J124" s="1" t="s">
        <v>16631</v>
      </c>
      <c r="K124" s="1">
        <v>3</v>
      </c>
      <c r="L124" s="1" t="s">
        <v>16962</v>
      </c>
      <c r="O124" s="1" t="str">
        <f>IFERROR(VLOOKUP(F124,Proveedores!$A$2:$B$500,2,0),"Agregar")</f>
        <v>La Red Computacion SRL</v>
      </c>
      <c r="P124" s="1" t="s">
        <v>1599</v>
      </c>
      <c r="Q124" s="5">
        <v>480.94</v>
      </c>
    </row>
    <row r="125" spans="1:17" x14ac:dyDescent="0.2">
      <c r="A125" s="7">
        <v>44174.669108796297</v>
      </c>
      <c r="B125" s="1" t="s">
        <v>16963</v>
      </c>
      <c r="C125" s="1" t="s">
        <v>16628</v>
      </c>
      <c r="D125" s="1" t="s">
        <v>16964</v>
      </c>
      <c r="E125" s="1">
        <v>30659199811</v>
      </c>
      <c r="F125" s="1" t="s">
        <v>16535</v>
      </c>
      <c r="G125" s="1" t="s">
        <v>16634</v>
      </c>
      <c r="H125" s="1" t="s">
        <v>16951</v>
      </c>
      <c r="I125" s="1" t="s">
        <v>16775</v>
      </c>
      <c r="J125" s="1" t="s">
        <v>16631</v>
      </c>
      <c r="K125" s="1">
        <v>1</v>
      </c>
      <c r="L125" s="1" t="s">
        <v>16965</v>
      </c>
      <c r="O125" s="1" t="str">
        <f>IFERROR(VLOOKUP(F125,Proveedores!$A$2:$B$500,2,0),"Agregar")</f>
        <v>Becher y Asociados SRL</v>
      </c>
      <c r="P125" s="1" t="s">
        <v>129</v>
      </c>
      <c r="Q125" s="5">
        <v>184777.58</v>
      </c>
    </row>
    <row r="126" spans="1:17" x14ac:dyDescent="0.2">
      <c r="A126" s="7">
        <v>44174.768275462964</v>
      </c>
      <c r="B126" s="1" t="s">
        <v>16966</v>
      </c>
      <c r="C126" s="1" t="s">
        <v>16628</v>
      </c>
      <c r="D126" s="1" t="s">
        <v>16967</v>
      </c>
      <c r="E126" s="1">
        <v>30546671166</v>
      </c>
      <c r="F126" s="1" t="s">
        <v>16615</v>
      </c>
      <c r="G126" s="1" t="s">
        <v>16698</v>
      </c>
      <c r="H126" s="1" t="s">
        <v>16968</v>
      </c>
      <c r="I126" s="1" t="s">
        <v>16969</v>
      </c>
      <c r="J126" s="1" t="s">
        <v>16631</v>
      </c>
      <c r="K126" s="1">
        <v>1</v>
      </c>
      <c r="L126" s="1" t="s">
        <v>16970</v>
      </c>
      <c r="O126" s="1" t="str">
        <f>IFERROR(VLOOKUP(F126,Proveedores!$A$2:$B$500,2,0),"Agregar")</f>
        <v>UNIVERSIDAD TECNOLOGICA NACIONAL</v>
      </c>
    </row>
    <row r="127" spans="1:17" x14ac:dyDescent="0.2">
      <c r="A127" s="7">
        <v>44179.535486111112</v>
      </c>
      <c r="B127" s="1" t="s">
        <v>16971</v>
      </c>
      <c r="C127" s="1" t="s">
        <v>16628</v>
      </c>
      <c r="D127" s="1" t="s">
        <v>16972</v>
      </c>
      <c r="E127" s="1">
        <v>33710594789</v>
      </c>
      <c r="F127" s="1" t="s">
        <v>16614</v>
      </c>
      <c r="G127" s="1" t="s">
        <v>16716</v>
      </c>
      <c r="H127" s="1">
        <v>43891</v>
      </c>
      <c r="I127" s="1" t="s">
        <v>16798</v>
      </c>
      <c r="J127" s="1" t="s">
        <v>16631</v>
      </c>
      <c r="K127" s="1">
        <v>1</v>
      </c>
      <c r="L127" s="1" t="s">
        <v>16799</v>
      </c>
      <c r="O127" s="1" t="str">
        <f>IFERROR(VLOOKUP(F127,Proveedores!$A$2:$B$500,2,0),"Agregar")</f>
        <v>Uadel SRL</v>
      </c>
    </row>
    <row r="128" spans="1:17" x14ac:dyDescent="0.2">
      <c r="A128" s="7">
        <v>44180.492199074077</v>
      </c>
      <c r="B128" s="1" t="s">
        <v>16973</v>
      </c>
      <c r="C128" s="1" t="s">
        <v>16628</v>
      </c>
      <c r="D128" s="1" t="s">
        <v>16974</v>
      </c>
      <c r="E128" s="1">
        <v>30710516592</v>
      </c>
      <c r="F128" s="1" t="s">
        <v>16542</v>
      </c>
      <c r="G128" s="1" t="s">
        <v>16716</v>
      </c>
      <c r="H128" s="1" t="s">
        <v>16975</v>
      </c>
      <c r="I128" s="1" t="s">
        <v>16975</v>
      </c>
      <c r="J128" s="1" t="s">
        <v>16631</v>
      </c>
      <c r="K128" s="1">
        <v>1</v>
      </c>
      <c r="L128" s="1" t="s">
        <v>16976</v>
      </c>
      <c r="O128" s="1" t="str">
        <f>IFERROR(VLOOKUP(F128,Proveedores!$A$2:$B$500,2,0),"Agregar")</f>
        <v>Condominio de Lopez y Otros</v>
      </c>
    </row>
    <row r="129" spans="1:17" x14ac:dyDescent="0.2">
      <c r="A129" s="7">
        <v>44182</v>
      </c>
      <c r="B129" s="1" t="s">
        <v>16977</v>
      </c>
      <c r="C129" s="1" t="s">
        <v>16628</v>
      </c>
      <c r="D129" s="1" t="s">
        <v>16978</v>
      </c>
      <c r="E129" s="1">
        <v>30661988114</v>
      </c>
      <c r="F129" s="1" t="s">
        <v>16571</v>
      </c>
      <c r="G129" s="1" t="s">
        <v>16698</v>
      </c>
      <c r="H129" s="1" t="s">
        <v>16699</v>
      </c>
      <c r="I129" s="1" t="s">
        <v>16699</v>
      </c>
      <c r="J129" s="1" t="s">
        <v>16631</v>
      </c>
      <c r="K129" s="1">
        <v>0</v>
      </c>
      <c r="L129" s="1">
        <v>0</v>
      </c>
      <c r="O129" s="1" t="str">
        <f>IFERROR(VLOOKUP(F129,Proveedores!$A$2:$B$500,2,0),"Agregar")</f>
        <v>GELIO INMOBILIARIA SA</v>
      </c>
      <c r="P129" s="1" t="s">
        <v>129</v>
      </c>
      <c r="Q129" s="5">
        <v>859705</v>
      </c>
    </row>
    <row r="130" spans="1:17" x14ac:dyDescent="0.2">
      <c r="A130" s="7">
        <v>44182</v>
      </c>
      <c r="B130" s="1" t="s">
        <v>16979</v>
      </c>
      <c r="C130" s="1" t="s">
        <v>16628</v>
      </c>
      <c r="D130" s="1" t="s">
        <v>16980</v>
      </c>
      <c r="E130" s="1">
        <v>30661988114</v>
      </c>
      <c r="F130" s="1" t="s">
        <v>16571</v>
      </c>
      <c r="G130" s="1" t="s">
        <v>16698</v>
      </c>
      <c r="H130" s="1" t="s">
        <v>16699</v>
      </c>
      <c r="I130" s="1" t="s">
        <v>16699</v>
      </c>
      <c r="J130" s="1" t="s">
        <v>16631</v>
      </c>
      <c r="K130" s="1">
        <v>0</v>
      </c>
      <c r="L130" s="1">
        <v>0</v>
      </c>
      <c r="O130" s="1" t="str">
        <f>IFERROR(VLOOKUP(F130,Proveedores!$A$2:$B$500,2,0),"Agregar")</f>
        <v>GELIO INMOBILIARIA SA</v>
      </c>
      <c r="P130" s="1" t="s">
        <v>129</v>
      </c>
      <c r="Q130" s="5">
        <v>41035.61</v>
      </c>
    </row>
    <row r="131" spans="1:17" x14ac:dyDescent="0.2">
      <c r="A131" s="7">
        <v>44182</v>
      </c>
      <c r="B131" s="1" t="s">
        <v>16981</v>
      </c>
      <c r="C131" s="1" t="s">
        <v>16628</v>
      </c>
      <c r="D131" s="1" t="s">
        <v>16982</v>
      </c>
      <c r="E131" s="1">
        <v>30661988114</v>
      </c>
      <c r="F131" s="1" t="s">
        <v>16571</v>
      </c>
      <c r="G131" s="1" t="s">
        <v>16698</v>
      </c>
      <c r="H131" s="1" t="s">
        <v>16699</v>
      </c>
      <c r="I131" s="1" t="s">
        <v>16699</v>
      </c>
      <c r="J131" s="1" t="s">
        <v>16631</v>
      </c>
      <c r="K131" s="1">
        <v>0</v>
      </c>
      <c r="L131" s="1">
        <v>0</v>
      </c>
      <c r="O131" s="1" t="str">
        <f>IFERROR(VLOOKUP(F131,Proveedores!$A$2:$B$500,2,0),"Agregar")</f>
        <v>GELIO INMOBILIARIA SA</v>
      </c>
      <c r="P131" s="1" t="s">
        <v>129</v>
      </c>
      <c r="Q131" s="5">
        <v>41035.61</v>
      </c>
    </row>
    <row r="132" spans="1:17" x14ac:dyDescent="0.2">
      <c r="A132" s="7">
        <v>44182</v>
      </c>
      <c r="B132" s="1" t="s">
        <v>16983</v>
      </c>
      <c r="C132" s="1" t="s">
        <v>16628</v>
      </c>
      <c r="D132" s="1" t="s">
        <v>16984</v>
      </c>
      <c r="E132" s="1">
        <v>30661988114</v>
      </c>
      <c r="F132" s="1" t="s">
        <v>16571</v>
      </c>
      <c r="G132" s="1" t="s">
        <v>16698</v>
      </c>
      <c r="H132" s="1" t="s">
        <v>16699</v>
      </c>
      <c r="I132" s="1" t="s">
        <v>16699</v>
      </c>
      <c r="J132" s="1" t="s">
        <v>16631</v>
      </c>
      <c r="K132" s="1">
        <v>0</v>
      </c>
      <c r="L132" s="1">
        <v>0</v>
      </c>
      <c r="O132" s="1" t="str">
        <f>IFERROR(VLOOKUP(F132,Proveedores!$A$2:$B$500,2,0),"Agregar")</f>
        <v>GELIO INMOBILIARIA SA</v>
      </c>
      <c r="P132" s="1" t="s">
        <v>129</v>
      </c>
      <c r="Q132" s="5">
        <v>41035.61</v>
      </c>
    </row>
    <row r="133" spans="1:17" x14ac:dyDescent="0.2">
      <c r="A133" s="7">
        <v>44182</v>
      </c>
      <c r="B133" s="1" t="s">
        <v>16985</v>
      </c>
      <c r="C133" s="1" t="s">
        <v>16628</v>
      </c>
      <c r="D133" s="1" t="s">
        <v>16986</v>
      </c>
      <c r="E133" s="1">
        <v>30661988114</v>
      </c>
      <c r="F133" s="1" t="s">
        <v>16571</v>
      </c>
      <c r="G133" s="1" t="s">
        <v>16698</v>
      </c>
      <c r="H133" s="1" t="s">
        <v>16699</v>
      </c>
      <c r="I133" s="1" t="s">
        <v>16699</v>
      </c>
      <c r="J133" s="1" t="s">
        <v>16631</v>
      </c>
      <c r="K133" s="1">
        <v>0</v>
      </c>
      <c r="L133" s="1">
        <v>0</v>
      </c>
      <c r="O133" s="1" t="str">
        <f>IFERROR(VLOOKUP(F133,Proveedores!$A$2:$B$500,2,0),"Agregar")</f>
        <v>GELIO INMOBILIARIA SA</v>
      </c>
      <c r="P133" s="1" t="s">
        <v>129</v>
      </c>
      <c r="Q133" s="5">
        <v>41035.61</v>
      </c>
    </row>
    <row r="134" spans="1:17" x14ac:dyDescent="0.2">
      <c r="A134" s="7">
        <v>44182</v>
      </c>
      <c r="B134" s="1" t="s">
        <v>16987</v>
      </c>
      <c r="C134" s="1" t="s">
        <v>16628</v>
      </c>
      <c r="D134" s="1" t="s">
        <v>16988</v>
      </c>
      <c r="E134" s="1">
        <v>30661988114</v>
      </c>
      <c r="F134" s="1" t="s">
        <v>16571</v>
      </c>
      <c r="G134" s="1" t="s">
        <v>16698</v>
      </c>
      <c r="H134" s="1" t="s">
        <v>16699</v>
      </c>
      <c r="I134" s="1" t="s">
        <v>16699</v>
      </c>
      <c r="J134" s="1" t="s">
        <v>16631</v>
      </c>
      <c r="K134" s="1">
        <v>0</v>
      </c>
      <c r="L134" s="1">
        <v>0</v>
      </c>
      <c r="O134" s="1" t="str">
        <f>IFERROR(VLOOKUP(F134,Proveedores!$A$2:$B$500,2,0),"Agregar")</f>
        <v>GELIO INMOBILIARIA SA</v>
      </c>
      <c r="P134" s="1" t="s">
        <v>129</v>
      </c>
      <c r="Q134" s="5">
        <v>41035.61</v>
      </c>
    </row>
    <row r="135" spans="1:17" x14ac:dyDescent="0.2">
      <c r="A135" s="7">
        <v>44182</v>
      </c>
      <c r="B135" s="1" t="s">
        <v>16989</v>
      </c>
      <c r="C135" s="1" t="s">
        <v>16628</v>
      </c>
      <c r="D135" s="1" t="s">
        <v>16990</v>
      </c>
      <c r="E135" s="1">
        <v>30698003959</v>
      </c>
      <c r="F135" s="1" t="s">
        <v>16589</v>
      </c>
      <c r="G135" s="1" t="s">
        <v>16693</v>
      </c>
      <c r="H135" s="1" t="s">
        <v>16991</v>
      </c>
      <c r="I135" s="1">
        <v>8853</v>
      </c>
      <c r="J135" s="1" t="s">
        <v>16631</v>
      </c>
      <c r="K135" s="1">
        <v>8853</v>
      </c>
      <c r="L135" s="1" t="s">
        <v>16940</v>
      </c>
      <c r="O135" s="1" t="str">
        <f>IFERROR(VLOOKUP(F135,Proveedores!$A$2:$B$500,2,0),"Agregar")</f>
        <v xml:space="preserve">Preteco S A </v>
      </c>
      <c r="P135" s="1" t="s">
        <v>129</v>
      </c>
      <c r="Q135" s="5">
        <v>3071250</v>
      </c>
    </row>
    <row r="136" spans="1:17" x14ac:dyDescent="0.2">
      <c r="A136" s="7">
        <v>44182</v>
      </c>
      <c r="B136" s="1" t="s">
        <v>16992</v>
      </c>
      <c r="C136" s="1" t="s">
        <v>16628</v>
      </c>
      <c r="D136" s="1" t="s">
        <v>16993</v>
      </c>
      <c r="E136" s="1">
        <v>30682335706</v>
      </c>
      <c r="F136" s="1" t="s">
        <v>16523</v>
      </c>
      <c r="G136" s="1" t="s">
        <v>16716</v>
      </c>
      <c r="H136" s="1">
        <v>0</v>
      </c>
      <c r="I136" s="1">
        <v>0</v>
      </c>
      <c r="J136" s="1" t="s">
        <v>16631</v>
      </c>
      <c r="K136" s="1">
        <v>0</v>
      </c>
      <c r="L136" s="1" t="s">
        <v>16745</v>
      </c>
      <c r="O136" s="1" t="str">
        <f>IFERROR(VLOOKUP(F136,Proveedores!$A$2:$B$500,2,0),"Agregar")</f>
        <v>Administradora de Archivos SA</v>
      </c>
      <c r="P136" s="1" t="s">
        <v>129</v>
      </c>
      <c r="Q136" s="5">
        <v>77535.48</v>
      </c>
    </row>
    <row r="137" spans="1:17" x14ac:dyDescent="0.2">
      <c r="A137" s="7">
        <v>44182.533171296294</v>
      </c>
      <c r="B137" s="1" t="s">
        <v>16994</v>
      </c>
      <c r="C137" s="1" t="s">
        <v>16628</v>
      </c>
      <c r="D137" s="1" t="s">
        <v>16995</v>
      </c>
      <c r="E137" s="1">
        <v>20363455582</v>
      </c>
      <c r="F137" s="1" t="s">
        <v>16549</v>
      </c>
      <c r="G137" s="1" t="s">
        <v>16630</v>
      </c>
      <c r="H137" s="1">
        <v>61891414</v>
      </c>
      <c r="I137" s="1">
        <v>61891414</v>
      </c>
      <c r="J137" s="1" t="s">
        <v>16631</v>
      </c>
      <c r="K137" s="1">
        <v>0</v>
      </c>
      <c r="L137" s="1">
        <v>0</v>
      </c>
      <c r="O137" s="1" t="str">
        <f>IFERROR(VLOOKUP(F137,Proveedores!$A$2:$B$500,2,0),"Agregar")</f>
        <v>DAIVES JUAN IGNACIO</v>
      </c>
      <c r="P137" s="1" t="s">
        <v>129</v>
      </c>
      <c r="Q137" s="5">
        <v>30250</v>
      </c>
    </row>
    <row r="138" spans="1:17" x14ac:dyDescent="0.2">
      <c r="A138" s="7">
        <v>44182.634293981479</v>
      </c>
      <c r="B138" s="1" t="s">
        <v>16996</v>
      </c>
      <c r="C138" s="1" t="s">
        <v>16628</v>
      </c>
      <c r="D138" s="1" t="s">
        <v>16997</v>
      </c>
      <c r="E138" s="1">
        <v>30682335706</v>
      </c>
      <c r="F138" s="1" t="s">
        <v>16523</v>
      </c>
      <c r="G138" s="1" t="s">
        <v>16716</v>
      </c>
      <c r="H138" s="1">
        <v>0</v>
      </c>
      <c r="I138" s="1">
        <v>0</v>
      </c>
      <c r="J138" s="1" t="s">
        <v>16631</v>
      </c>
      <c r="K138" s="1">
        <v>0</v>
      </c>
      <c r="L138" s="1" t="s">
        <v>16745</v>
      </c>
      <c r="O138" s="1" t="str">
        <f>IFERROR(VLOOKUP(F138,Proveedores!$A$2:$B$500,2,0),"Agregar")</f>
        <v>Administradora de Archivos SA</v>
      </c>
      <c r="P138" s="1" t="s">
        <v>129</v>
      </c>
      <c r="Q138" s="5">
        <v>17460.259999999998</v>
      </c>
    </row>
    <row r="139" spans="1:17" x14ac:dyDescent="0.2">
      <c r="A139" s="7">
        <v>44182.637002314812</v>
      </c>
      <c r="B139" s="1" t="s">
        <v>16998</v>
      </c>
      <c r="C139" s="1" t="s">
        <v>16628</v>
      </c>
      <c r="D139" s="1" t="s">
        <v>16999</v>
      </c>
      <c r="E139" s="1">
        <v>30682335706</v>
      </c>
      <c r="F139" s="1" t="s">
        <v>16523</v>
      </c>
      <c r="G139" s="1" t="s">
        <v>16716</v>
      </c>
      <c r="H139" s="1">
        <v>0</v>
      </c>
      <c r="I139" s="1">
        <v>0</v>
      </c>
      <c r="J139" s="1" t="s">
        <v>16631</v>
      </c>
      <c r="K139" s="1">
        <v>0</v>
      </c>
      <c r="L139" s="1" t="s">
        <v>16745</v>
      </c>
      <c r="O139" s="1" t="str">
        <f>IFERROR(VLOOKUP(F139,Proveedores!$A$2:$B$500,2,0),"Agregar")</f>
        <v>Administradora de Archivos SA</v>
      </c>
      <c r="P139" s="1" t="s">
        <v>129</v>
      </c>
      <c r="Q139" s="5">
        <v>56863.46</v>
      </c>
    </row>
    <row r="140" spans="1:17" x14ac:dyDescent="0.2">
      <c r="A140" s="7">
        <v>44183.566724537035</v>
      </c>
      <c r="B140" s="1" t="s">
        <v>17000</v>
      </c>
      <c r="C140" s="1" t="s">
        <v>16628</v>
      </c>
      <c r="D140" s="1" t="s">
        <v>17001</v>
      </c>
      <c r="E140" s="1">
        <v>30710516592</v>
      </c>
      <c r="F140" s="1" t="s">
        <v>16542</v>
      </c>
      <c r="G140" s="1" t="s">
        <v>16716</v>
      </c>
      <c r="H140" s="1" t="s">
        <v>16975</v>
      </c>
      <c r="I140" s="1" t="s">
        <v>16975</v>
      </c>
      <c r="J140" s="1" t="s">
        <v>16631</v>
      </c>
      <c r="K140" s="1">
        <v>1</v>
      </c>
      <c r="L140" s="1" t="s">
        <v>16976</v>
      </c>
      <c r="O140" s="1" t="str">
        <f>IFERROR(VLOOKUP(F140,Proveedores!$A$2:$B$500,2,0),"Agregar")</f>
        <v>Condominio de Lopez y Otros</v>
      </c>
      <c r="P140" s="1" t="s">
        <v>129</v>
      </c>
      <c r="Q140" s="5">
        <v>96936.84</v>
      </c>
    </row>
    <row r="141" spans="1:17" x14ac:dyDescent="0.2">
      <c r="A141" s="7">
        <v>44188.545069444444</v>
      </c>
      <c r="B141" s="1" t="s">
        <v>17002</v>
      </c>
      <c r="C141" s="1" t="s">
        <v>16628</v>
      </c>
      <c r="D141" s="1" t="s">
        <v>17003</v>
      </c>
      <c r="E141" s="1">
        <v>30682335706</v>
      </c>
      <c r="F141" s="1" t="s">
        <v>16523</v>
      </c>
      <c r="G141" s="1" t="s">
        <v>16698</v>
      </c>
      <c r="H141" s="1">
        <v>0</v>
      </c>
      <c r="I141" s="1">
        <v>0</v>
      </c>
      <c r="J141" s="1" t="s">
        <v>16631</v>
      </c>
      <c r="K141" s="1">
        <v>0</v>
      </c>
      <c r="L141" s="1" t="s">
        <v>16745</v>
      </c>
      <c r="O141" s="1" t="str">
        <f>IFERROR(VLOOKUP(F141,Proveedores!$A$2:$B$500,2,0),"Agregar")</f>
        <v>Administradora de Archivos SA</v>
      </c>
      <c r="P141" s="1" t="s">
        <v>129</v>
      </c>
      <c r="Q141" s="5">
        <v>1310675.96</v>
      </c>
    </row>
    <row r="142" spans="1:17" x14ac:dyDescent="0.2">
      <c r="A142" s="7">
        <v>44188.808125000003</v>
      </c>
      <c r="B142" s="1" t="s">
        <v>17004</v>
      </c>
      <c r="C142" s="1" t="s">
        <v>16628</v>
      </c>
      <c r="D142" s="1" t="s">
        <v>17005</v>
      </c>
      <c r="E142" s="1">
        <v>30710516592</v>
      </c>
      <c r="F142" s="1" t="s">
        <v>16542</v>
      </c>
      <c r="G142" s="1" t="s">
        <v>17006</v>
      </c>
      <c r="H142" s="1" t="s">
        <v>16975</v>
      </c>
      <c r="I142" s="1" t="s">
        <v>16975</v>
      </c>
      <c r="J142" s="1" t="s">
        <v>16631</v>
      </c>
      <c r="K142" s="1">
        <v>1</v>
      </c>
      <c r="L142" s="1" t="s">
        <v>16976</v>
      </c>
      <c r="O142" s="1" t="str">
        <f>IFERROR(VLOOKUP(F142,Proveedores!$A$2:$B$500,2,0),"Agregar")</f>
        <v>Condominio de Lopez y Otros</v>
      </c>
    </row>
    <row r="143" spans="1:17" x14ac:dyDescent="0.2">
      <c r="A143" s="7">
        <v>44189.418981481482</v>
      </c>
      <c r="B143" s="1" t="s">
        <v>17007</v>
      </c>
      <c r="C143" s="1" t="s">
        <v>16628</v>
      </c>
      <c r="D143" s="1" t="s">
        <v>17008</v>
      </c>
      <c r="E143" s="1">
        <v>30682335706</v>
      </c>
      <c r="F143" s="1" t="s">
        <v>16523</v>
      </c>
      <c r="G143" s="1" t="s">
        <v>16716</v>
      </c>
      <c r="H143" s="1">
        <v>0</v>
      </c>
      <c r="I143" s="1">
        <v>0</v>
      </c>
      <c r="J143" s="1" t="s">
        <v>16631</v>
      </c>
      <c r="K143" s="1">
        <v>0</v>
      </c>
      <c r="L143" s="1" t="s">
        <v>16745</v>
      </c>
      <c r="O143" s="1" t="str">
        <f>IFERROR(VLOOKUP(F143,Proveedores!$A$2:$B$500,2,0),"Agregar")</f>
        <v>Administradora de Archivos SA</v>
      </c>
      <c r="P143" s="1" t="s">
        <v>129</v>
      </c>
      <c r="Q143" s="5">
        <v>75124.84</v>
      </c>
    </row>
    <row r="144" spans="1:17" x14ac:dyDescent="0.2">
      <c r="A144" s="7">
        <v>44193.620891203704</v>
      </c>
      <c r="B144" s="1" t="s">
        <v>17009</v>
      </c>
      <c r="C144" s="1" t="s">
        <v>16628</v>
      </c>
      <c r="D144" s="1" t="s">
        <v>17010</v>
      </c>
      <c r="E144" s="1">
        <v>30659199811</v>
      </c>
      <c r="F144" s="1" t="s">
        <v>16535</v>
      </c>
      <c r="G144" s="1" t="s">
        <v>16634</v>
      </c>
      <c r="H144" s="1" t="s">
        <v>16774</v>
      </c>
      <c r="I144" s="1" t="s">
        <v>16775</v>
      </c>
      <c r="J144" s="1" t="s">
        <v>16631</v>
      </c>
      <c r="K144" s="1">
        <v>1</v>
      </c>
      <c r="L144" s="1" t="s">
        <v>17011</v>
      </c>
      <c r="O144" s="1" t="str">
        <f>IFERROR(VLOOKUP(F144,Proveedores!$A$2:$B$500,2,0),"Agregar")</f>
        <v>Becher y Asociados SRL</v>
      </c>
      <c r="P144" s="1" t="s">
        <v>129</v>
      </c>
      <c r="Q144" s="5">
        <v>4837683.82</v>
      </c>
    </row>
    <row r="145" spans="1:17" x14ac:dyDescent="0.2">
      <c r="A145" s="7">
        <v>44194</v>
      </c>
      <c r="B145" s="1" t="s">
        <v>17012</v>
      </c>
      <c r="C145" s="1" t="s">
        <v>16628</v>
      </c>
      <c r="D145" s="1" t="s">
        <v>17013</v>
      </c>
      <c r="E145" s="1">
        <v>30707857478</v>
      </c>
      <c r="F145" s="1" t="s">
        <v>16522</v>
      </c>
      <c r="G145" s="1" t="s">
        <v>16693</v>
      </c>
      <c r="H145" s="1" t="s">
        <v>1816</v>
      </c>
      <c r="I145" s="1" t="s">
        <v>16814</v>
      </c>
      <c r="J145" s="1" t="s">
        <v>16631</v>
      </c>
      <c r="K145" s="1">
        <v>4</v>
      </c>
      <c r="L145" s="1" t="s">
        <v>16815</v>
      </c>
      <c r="O145" s="1" t="str">
        <f>IFERROR(VLOOKUP(F145,Proveedores!$A$2:$B$500,2,0),"Agregar")</f>
        <v>ADLER, HASENCLEVER &amp; ASOCIADOS S.R.L.</v>
      </c>
      <c r="P145" s="1" t="s">
        <v>129</v>
      </c>
      <c r="Q145" s="5">
        <v>4845496.05</v>
      </c>
    </row>
    <row r="146" spans="1:17" x14ac:dyDescent="0.2">
      <c r="A146" s="7">
        <v>44195</v>
      </c>
      <c r="B146" s="1" t="s">
        <v>17014</v>
      </c>
      <c r="C146" s="1" t="s">
        <v>16628</v>
      </c>
      <c r="D146" s="1" t="s">
        <v>17015</v>
      </c>
      <c r="E146" s="1">
        <v>30640420738</v>
      </c>
      <c r="F146" s="1" t="s">
        <v>16588</v>
      </c>
      <c r="G146" s="1" t="s">
        <v>16716</v>
      </c>
      <c r="H146" s="1">
        <v>0</v>
      </c>
      <c r="I146" s="1">
        <v>0</v>
      </c>
      <c r="J146" s="1" t="s">
        <v>16631</v>
      </c>
      <c r="K146" s="1">
        <v>0</v>
      </c>
      <c r="L146" s="1" t="s">
        <v>17016</v>
      </c>
      <c r="O146" s="1" t="str">
        <f>IFERROR(VLOOKUP(F146,Proveedores!$A$2:$B$500,2,0),"Agregar")</f>
        <v>PLAZA DE MAYO ONE SA</v>
      </c>
      <c r="P146" s="1" t="s">
        <v>129</v>
      </c>
      <c r="Q146" s="5">
        <v>370931.85</v>
      </c>
    </row>
    <row r="147" spans="1:17" x14ac:dyDescent="0.2">
      <c r="A147" s="7">
        <v>44195</v>
      </c>
      <c r="B147" s="1" t="s">
        <v>17017</v>
      </c>
      <c r="C147" s="1" t="s">
        <v>16628</v>
      </c>
      <c r="D147" s="1" t="s">
        <v>17018</v>
      </c>
      <c r="E147" s="1">
        <v>30682335706</v>
      </c>
      <c r="F147" s="1" t="s">
        <v>16523</v>
      </c>
      <c r="G147" s="1" t="s">
        <v>16698</v>
      </c>
      <c r="H147" s="1">
        <v>0</v>
      </c>
      <c r="I147" s="1">
        <v>0</v>
      </c>
      <c r="J147" s="1" t="s">
        <v>16631</v>
      </c>
      <c r="K147" s="1">
        <v>0</v>
      </c>
      <c r="L147" s="1" t="s">
        <v>16745</v>
      </c>
      <c r="O147" s="1" t="str">
        <f>IFERROR(VLOOKUP(F147,Proveedores!$A$2:$B$500,2,0),"Agregar")</f>
        <v>Administradora de Archivos SA</v>
      </c>
      <c r="P147" s="1" t="s">
        <v>129</v>
      </c>
      <c r="Q147" s="5">
        <v>237210.83</v>
      </c>
    </row>
    <row r="148" spans="1:17" x14ac:dyDescent="0.2">
      <c r="A148" s="7">
        <v>44195</v>
      </c>
      <c r="B148" s="1" t="s">
        <v>17019</v>
      </c>
      <c r="C148" s="1" t="s">
        <v>16628</v>
      </c>
      <c r="D148" s="1" t="s">
        <v>17020</v>
      </c>
      <c r="E148" s="1">
        <v>30682335706</v>
      </c>
      <c r="F148" s="1" t="s">
        <v>16523</v>
      </c>
      <c r="G148" s="1" t="s">
        <v>16698</v>
      </c>
      <c r="H148" s="1">
        <v>0</v>
      </c>
      <c r="I148" s="1">
        <v>0</v>
      </c>
      <c r="J148" s="1" t="s">
        <v>16631</v>
      </c>
      <c r="K148" s="1">
        <v>0</v>
      </c>
      <c r="L148" s="1" t="s">
        <v>16745</v>
      </c>
      <c r="O148" s="1" t="str">
        <f>IFERROR(VLOOKUP(F148,Proveedores!$A$2:$B$500,2,0),"Agregar")</f>
        <v>Administradora de Archivos SA</v>
      </c>
      <c r="P148" s="1" t="s">
        <v>129</v>
      </c>
      <c r="Q148" s="5">
        <v>231271.83</v>
      </c>
    </row>
    <row r="149" spans="1:17" x14ac:dyDescent="0.2">
      <c r="A149" s="7">
        <v>44200</v>
      </c>
      <c r="B149" s="1" t="s">
        <v>17021</v>
      </c>
      <c r="C149" s="1" t="s">
        <v>16628</v>
      </c>
      <c r="D149" s="1" t="s">
        <v>17022</v>
      </c>
      <c r="E149" s="1">
        <v>30658562246</v>
      </c>
      <c r="F149" s="1" t="s">
        <v>16528</v>
      </c>
      <c r="G149" s="1" t="s">
        <v>16716</v>
      </c>
      <c r="H149" s="1">
        <v>43922</v>
      </c>
      <c r="I149" s="1">
        <v>43922</v>
      </c>
      <c r="J149" s="1" t="s">
        <v>16631</v>
      </c>
      <c r="K149" s="1">
        <v>2</v>
      </c>
      <c r="L149" s="1">
        <v>3</v>
      </c>
      <c r="O149" s="1" t="str">
        <f>IFERROR(VLOOKUP(F149,Proveedores!$A$2:$B$500,2,0),"Agregar")</f>
        <v>AQUALINE SA</v>
      </c>
      <c r="P149" s="1" t="s">
        <v>129</v>
      </c>
      <c r="Q149" s="5">
        <v>9324.91</v>
      </c>
    </row>
    <row r="150" spans="1:17" x14ac:dyDescent="0.2">
      <c r="A150" s="7">
        <v>44201</v>
      </c>
      <c r="B150" s="1" t="s">
        <v>17023</v>
      </c>
      <c r="C150" s="1" t="s">
        <v>16628</v>
      </c>
      <c r="D150" s="1" t="s">
        <v>17024</v>
      </c>
      <c r="E150" s="1">
        <v>30707857478</v>
      </c>
      <c r="F150" s="1" t="s">
        <v>16522</v>
      </c>
      <c r="G150" s="1" t="s">
        <v>16693</v>
      </c>
      <c r="H150" s="1" t="s">
        <v>1816</v>
      </c>
      <c r="I150" s="1" t="s">
        <v>16814</v>
      </c>
      <c r="J150" s="1" t="s">
        <v>16631</v>
      </c>
      <c r="K150" s="1">
        <v>4</v>
      </c>
      <c r="L150" s="1" t="s">
        <v>16815</v>
      </c>
      <c r="O150" s="1" t="str">
        <f>IFERROR(VLOOKUP(F150,Proveedores!$A$2:$B$500,2,0),"Agregar")</f>
        <v>ADLER, HASENCLEVER &amp; ASOCIADOS S.R.L.</v>
      </c>
      <c r="P150" s="1" t="s">
        <v>129</v>
      </c>
      <c r="Q150" s="5">
        <v>1615165.35</v>
      </c>
    </row>
    <row r="151" spans="1:17" x14ac:dyDescent="0.2">
      <c r="A151" s="7">
        <v>44201</v>
      </c>
      <c r="B151" s="1" t="s">
        <v>17025</v>
      </c>
      <c r="C151" s="1" t="s">
        <v>16628</v>
      </c>
      <c r="D151" s="1" t="s">
        <v>17026</v>
      </c>
      <c r="E151" s="1">
        <v>30661988114</v>
      </c>
      <c r="F151" s="1" t="s">
        <v>16571</v>
      </c>
      <c r="G151" s="1" t="s">
        <v>16698</v>
      </c>
      <c r="H151" s="1" t="s">
        <v>16699</v>
      </c>
      <c r="I151" s="1" t="s">
        <v>16699</v>
      </c>
      <c r="J151" s="1" t="s">
        <v>16631</v>
      </c>
      <c r="K151" s="1">
        <v>0</v>
      </c>
      <c r="L151" s="1">
        <v>0</v>
      </c>
      <c r="O151" s="1" t="str">
        <f>IFERROR(VLOOKUP(F151,Proveedores!$A$2:$B$500,2,0),"Agregar")</f>
        <v>GELIO INMOBILIARIA SA</v>
      </c>
      <c r="P151" s="1" t="s">
        <v>129</v>
      </c>
      <c r="Q151" s="5">
        <v>43552.61</v>
      </c>
    </row>
    <row r="152" spans="1:17" x14ac:dyDescent="0.2">
      <c r="A152" s="7">
        <v>44201</v>
      </c>
      <c r="B152" s="1" t="s">
        <v>17027</v>
      </c>
      <c r="C152" s="1" t="s">
        <v>16628</v>
      </c>
      <c r="D152" s="1" t="s">
        <v>17028</v>
      </c>
      <c r="E152" s="1">
        <v>30661988114</v>
      </c>
      <c r="F152" s="1" t="s">
        <v>16571</v>
      </c>
      <c r="G152" s="1" t="s">
        <v>16698</v>
      </c>
      <c r="H152" s="1" t="s">
        <v>16699</v>
      </c>
      <c r="I152" s="1" t="s">
        <v>16699</v>
      </c>
      <c r="J152" s="1" t="s">
        <v>16631</v>
      </c>
      <c r="K152" s="1">
        <v>0</v>
      </c>
      <c r="L152" s="1">
        <v>0</v>
      </c>
      <c r="O152" s="1" t="str">
        <f>IFERROR(VLOOKUP(F152,Proveedores!$A$2:$B$500,2,0),"Agregar")</f>
        <v>GELIO INMOBILIARIA SA</v>
      </c>
      <c r="P152" s="1" t="s">
        <v>129</v>
      </c>
      <c r="Q152" s="5">
        <v>43552.61</v>
      </c>
    </row>
    <row r="153" spans="1:17" x14ac:dyDescent="0.2">
      <c r="A153" s="7">
        <v>44201</v>
      </c>
      <c r="B153" s="1" t="s">
        <v>17029</v>
      </c>
      <c r="C153" s="1" t="s">
        <v>16628</v>
      </c>
      <c r="D153" s="1" t="s">
        <v>17030</v>
      </c>
      <c r="E153" s="1">
        <v>30661988114</v>
      </c>
      <c r="F153" s="1" t="s">
        <v>16571</v>
      </c>
      <c r="G153" s="1" t="s">
        <v>16698</v>
      </c>
      <c r="H153" s="1" t="s">
        <v>16699</v>
      </c>
      <c r="I153" s="1" t="s">
        <v>16699</v>
      </c>
      <c r="J153" s="1" t="s">
        <v>16631</v>
      </c>
      <c r="K153" s="1">
        <v>0</v>
      </c>
      <c r="L153" s="1">
        <v>0</v>
      </c>
      <c r="O153" s="1" t="str">
        <f>IFERROR(VLOOKUP(F153,Proveedores!$A$2:$B$500,2,0),"Agregar")</f>
        <v>GELIO INMOBILIARIA SA</v>
      </c>
      <c r="P153" s="1" t="s">
        <v>129</v>
      </c>
      <c r="Q153" s="5">
        <v>43552.61</v>
      </c>
    </row>
    <row r="154" spans="1:17" x14ac:dyDescent="0.2">
      <c r="A154" s="7">
        <v>44201</v>
      </c>
      <c r="B154" s="1" t="s">
        <v>17031</v>
      </c>
      <c r="C154" s="1" t="s">
        <v>16628</v>
      </c>
      <c r="D154" s="1" t="s">
        <v>17032</v>
      </c>
      <c r="E154" s="1">
        <v>30661988114</v>
      </c>
      <c r="F154" s="1" t="s">
        <v>16571</v>
      </c>
      <c r="G154" s="1" t="s">
        <v>16698</v>
      </c>
      <c r="H154" s="1" t="s">
        <v>16699</v>
      </c>
      <c r="I154" s="1" t="s">
        <v>16699</v>
      </c>
      <c r="J154" s="1" t="s">
        <v>16631</v>
      </c>
      <c r="K154" s="1">
        <v>0</v>
      </c>
      <c r="L154" s="1">
        <v>0</v>
      </c>
      <c r="O154" s="1" t="str">
        <f>IFERROR(VLOOKUP(F154,Proveedores!$A$2:$B$500,2,0),"Agregar")</f>
        <v>GELIO INMOBILIARIA SA</v>
      </c>
      <c r="P154" s="1" t="s">
        <v>129</v>
      </c>
      <c r="Q154" s="5">
        <v>43552.61</v>
      </c>
    </row>
    <row r="155" spans="1:17" x14ac:dyDescent="0.2">
      <c r="A155" s="7">
        <v>44201</v>
      </c>
      <c r="B155" s="1" t="s">
        <v>17033</v>
      </c>
      <c r="C155" s="1" t="s">
        <v>16628</v>
      </c>
      <c r="D155" s="1" t="s">
        <v>17034</v>
      </c>
      <c r="E155" s="1">
        <v>30661988114</v>
      </c>
      <c r="F155" s="1" t="s">
        <v>16571</v>
      </c>
      <c r="G155" s="1" t="s">
        <v>16698</v>
      </c>
      <c r="H155" s="1" t="s">
        <v>16699</v>
      </c>
      <c r="I155" s="1" t="s">
        <v>16699</v>
      </c>
      <c r="J155" s="1" t="s">
        <v>16631</v>
      </c>
      <c r="K155" s="1">
        <v>0</v>
      </c>
      <c r="L155" s="1">
        <v>0</v>
      </c>
      <c r="O155" s="1" t="str">
        <f>IFERROR(VLOOKUP(F155,Proveedores!$A$2:$B$500,2,0),"Agregar")</f>
        <v>GELIO INMOBILIARIA SA</v>
      </c>
      <c r="P155" s="1" t="s">
        <v>129</v>
      </c>
      <c r="Q155" s="5">
        <v>43552.61</v>
      </c>
    </row>
    <row r="156" spans="1:17" x14ac:dyDescent="0.2">
      <c r="A156" s="7">
        <v>44201.683923611112</v>
      </c>
      <c r="B156" s="1" t="s">
        <v>17035</v>
      </c>
      <c r="C156" s="1" t="s">
        <v>16628</v>
      </c>
      <c r="D156" s="1" t="s">
        <v>17036</v>
      </c>
      <c r="E156" s="1">
        <v>30661988114</v>
      </c>
      <c r="F156" s="1" t="s">
        <v>16571</v>
      </c>
      <c r="G156" s="1" t="s">
        <v>16698</v>
      </c>
      <c r="H156" s="1" t="s">
        <v>16699</v>
      </c>
      <c r="I156" s="1" t="s">
        <v>16699</v>
      </c>
      <c r="J156" s="1" t="s">
        <v>16631</v>
      </c>
      <c r="K156" s="1">
        <v>0</v>
      </c>
      <c r="L156" s="1">
        <v>0</v>
      </c>
      <c r="O156" s="1" t="str">
        <f>IFERROR(VLOOKUP(F156,Proveedores!$A$2:$B$500,2,0),"Agregar")</f>
        <v>GELIO INMOBILIARIA SA</v>
      </c>
    </row>
    <row r="157" spans="1:17" x14ac:dyDescent="0.2">
      <c r="A157" s="7">
        <v>44203</v>
      </c>
      <c r="B157" s="1" t="s">
        <v>17037</v>
      </c>
      <c r="C157" s="1" t="s">
        <v>16628</v>
      </c>
      <c r="D157" s="1" t="s">
        <v>17038</v>
      </c>
      <c r="E157" s="1">
        <v>30702941748</v>
      </c>
      <c r="F157" s="1" t="s">
        <v>16608</v>
      </c>
      <c r="G157" s="1" t="s">
        <v>17006</v>
      </c>
      <c r="H157" s="1">
        <v>43891</v>
      </c>
      <c r="I157" s="1" t="s">
        <v>16858</v>
      </c>
      <c r="J157" s="1" t="s">
        <v>16631</v>
      </c>
      <c r="K157" s="1">
        <v>1</v>
      </c>
      <c r="L157" s="1" t="s">
        <v>16859</v>
      </c>
      <c r="O157" s="1" t="str">
        <f>IFERROR(VLOOKUP(F157,Proveedores!$A$2:$B$500,2,0),"Agregar")</f>
        <v>TELCONET S.A.</v>
      </c>
      <c r="P157" s="1" t="s">
        <v>129</v>
      </c>
      <c r="Q157" s="5">
        <v>56628</v>
      </c>
    </row>
    <row r="158" spans="1:17" x14ac:dyDescent="0.2">
      <c r="A158" s="7">
        <v>44207.705138888887</v>
      </c>
      <c r="B158" s="1" t="s">
        <v>17039</v>
      </c>
      <c r="C158" s="1" t="s">
        <v>16628</v>
      </c>
      <c r="D158" s="1" t="s">
        <v>17040</v>
      </c>
      <c r="E158" s="1">
        <v>33710594789</v>
      </c>
      <c r="F158" s="1" t="s">
        <v>16614</v>
      </c>
      <c r="G158" s="1" t="s">
        <v>16716</v>
      </c>
      <c r="H158" s="1">
        <v>43891</v>
      </c>
      <c r="I158" s="1" t="s">
        <v>16798</v>
      </c>
      <c r="J158" s="1" t="s">
        <v>16631</v>
      </c>
      <c r="K158" s="1">
        <v>1</v>
      </c>
      <c r="L158" s="1" t="s">
        <v>16799</v>
      </c>
      <c r="O158" s="1" t="str">
        <f>IFERROR(VLOOKUP(F158,Proveedores!$A$2:$B$500,2,0),"Agregar")</f>
        <v>Uadel SRL</v>
      </c>
      <c r="P158" s="1" t="s">
        <v>129</v>
      </c>
      <c r="Q158" s="5">
        <v>140000</v>
      </c>
    </row>
    <row r="159" spans="1:17" x14ac:dyDescent="0.2">
      <c r="A159" s="7">
        <v>44210</v>
      </c>
      <c r="B159" s="1" t="s">
        <v>17041</v>
      </c>
      <c r="C159" s="1" t="s">
        <v>16628</v>
      </c>
      <c r="D159" s="1" t="s">
        <v>17042</v>
      </c>
      <c r="E159" s="1">
        <v>23242932579</v>
      </c>
      <c r="F159" s="1" t="s">
        <v>16596</v>
      </c>
      <c r="G159" s="1" t="s">
        <v>17006</v>
      </c>
      <c r="H159" s="1" t="s">
        <v>17043</v>
      </c>
      <c r="I159" s="1" t="s">
        <v>17044</v>
      </c>
      <c r="J159" s="1" t="s">
        <v>16631</v>
      </c>
      <c r="K159" s="1">
        <v>2019</v>
      </c>
      <c r="L159" s="1" t="s">
        <v>1839</v>
      </c>
      <c r="O159" s="1" t="str">
        <f>IFERROR(VLOOKUP(F159,Proveedores!$A$2:$B$500,2,0),"Agregar")</f>
        <v>Ricardo Roitman</v>
      </c>
      <c r="P159" s="1" t="s">
        <v>129</v>
      </c>
      <c r="Q159" s="5">
        <v>12542.25</v>
      </c>
    </row>
    <row r="160" spans="1:17" x14ac:dyDescent="0.2">
      <c r="A160" s="7">
        <v>44210</v>
      </c>
      <c r="B160" s="1" t="s">
        <v>17045</v>
      </c>
      <c r="C160" s="1" t="s">
        <v>16628</v>
      </c>
      <c r="D160" s="1" t="s">
        <v>17046</v>
      </c>
      <c r="E160" s="1">
        <v>23242932579</v>
      </c>
      <c r="F160" s="1" t="s">
        <v>16596</v>
      </c>
      <c r="G160" s="1" t="s">
        <v>17006</v>
      </c>
      <c r="H160" s="1" t="s">
        <v>17043</v>
      </c>
      <c r="I160" s="1" t="s">
        <v>17044</v>
      </c>
      <c r="J160" s="1" t="s">
        <v>16631</v>
      </c>
      <c r="K160" s="1">
        <v>2019</v>
      </c>
      <c r="L160" s="1" t="s">
        <v>1839</v>
      </c>
      <c r="O160" s="1" t="str">
        <f>IFERROR(VLOOKUP(F160,Proveedores!$A$2:$B$500,2,0),"Agregar")</f>
        <v>Ricardo Roitman</v>
      </c>
      <c r="P160" s="1" t="s">
        <v>129</v>
      </c>
      <c r="Q160" s="5">
        <v>13965.75</v>
      </c>
    </row>
    <row r="161" spans="1:17" x14ac:dyDescent="0.2">
      <c r="A161" s="7">
        <v>44214.549247685187</v>
      </c>
      <c r="B161" s="1" t="s">
        <v>17047</v>
      </c>
      <c r="C161" s="1" t="s">
        <v>16628</v>
      </c>
      <c r="D161" s="1" t="s">
        <v>17048</v>
      </c>
      <c r="E161" s="1">
        <v>30673380162</v>
      </c>
      <c r="F161" s="1" t="s">
        <v>16545</v>
      </c>
      <c r="G161" s="1" t="s">
        <v>16876</v>
      </c>
      <c r="H161" s="1">
        <v>38390179</v>
      </c>
      <c r="I161" s="1">
        <v>38390179</v>
      </c>
      <c r="J161" s="1" t="s">
        <v>16631</v>
      </c>
      <c r="K161" s="1">
        <v>0</v>
      </c>
      <c r="L161" s="1" t="s">
        <v>17049</v>
      </c>
      <c r="O161" s="1" t="str">
        <f>IFERROR(VLOOKUP(F161,Proveedores!$A$2:$B$500,2,0),"Agregar")</f>
        <v>CORADIR SA</v>
      </c>
      <c r="P161" s="1" t="s">
        <v>129</v>
      </c>
      <c r="Q161" s="5">
        <v>3778327.35</v>
      </c>
    </row>
    <row r="162" spans="1:17" x14ac:dyDescent="0.2">
      <c r="A162" s="7">
        <v>44214.549247685187</v>
      </c>
      <c r="B162" s="1" t="s">
        <v>17047</v>
      </c>
      <c r="C162" s="1" t="s">
        <v>16628</v>
      </c>
      <c r="D162" s="1" t="s">
        <v>17048</v>
      </c>
      <c r="E162" s="1">
        <v>30673380162</v>
      </c>
      <c r="F162" s="1" t="s">
        <v>16545</v>
      </c>
      <c r="G162" s="1" t="s">
        <v>16876</v>
      </c>
      <c r="H162" s="1">
        <v>38390179</v>
      </c>
      <c r="I162" s="1">
        <v>38390179</v>
      </c>
      <c r="J162" s="1" t="s">
        <v>16659</v>
      </c>
      <c r="L162" s="1" t="s">
        <v>17050</v>
      </c>
      <c r="O162" s="1" t="str">
        <f>IFERROR(VLOOKUP(F162,Proveedores!$A$2:$B$500,2,0),"Agregar")</f>
        <v>CORADIR SA</v>
      </c>
      <c r="P162" s="1" t="s">
        <v>129</v>
      </c>
      <c r="Q162" s="5">
        <v>3778327.35</v>
      </c>
    </row>
    <row r="163" spans="1:17" x14ac:dyDescent="0.2">
      <c r="A163" s="7">
        <v>44214.528136574074</v>
      </c>
      <c r="B163" s="1" t="s">
        <v>17051</v>
      </c>
      <c r="C163" s="1" t="s">
        <v>16628</v>
      </c>
      <c r="D163" s="1" t="s">
        <v>17052</v>
      </c>
      <c r="E163" s="1">
        <v>30640420738</v>
      </c>
      <c r="F163" s="1" t="s">
        <v>16588</v>
      </c>
      <c r="G163" s="1" t="s">
        <v>17006</v>
      </c>
      <c r="H163" s="1">
        <v>0</v>
      </c>
      <c r="I163" s="1">
        <v>0</v>
      </c>
      <c r="J163" s="1" t="s">
        <v>16631</v>
      </c>
      <c r="K163" s="1">
        <v>0</v>
      </c>
      <c r="L163" s="1" t="s">
        <v>17053</v>
      </c>
      <c r="O163" s="1" t="str">
        <f>IFERROR(VLOOKUP(F163,Proveedores!$A$2:$B$500,2,0),"Agregar")</f>
        <v>PLAZA DE MAYO ONE SA</v>
      </c>
      <c r="P163" s="1" t="s">
        <v>129</v>
      </c>
      <c r="Q163" s="5">
        <v>18585600</v>
      </c>
    </row>
    <row r="164" spans="1:17" x14ac:dyDescent="0.2">
      <c r="A164" s="7">
        <v>44213.467002314814</v>
      </c>
      <c r="B164" s="1" t="s">
        <v>17054</v>
      </c>
      <c r="C164" s="1" t="s">
        <v>16628</v>
      </c>
      <c r="D164" s="1" t="s">
        <v>17055</v>
      </c>
      <c r="E164" s="1">
        <v>30710516592</v>
      </c>
      <c r="F164" s="1" t="s">
        <v>16542</v>
      </c>
      <c r="G164" s="1" t="s">
        <v>17006</v>
      </c>
      <c r="H164" s="1" t="s">
        <v>16975</v>
      </c>
      <c r="I164" s="1" t="s">
        <v>16975</v>
      </c>
      <c r="J164" s="1" t="s">
        <v>16631</v>
      </c>
      <c r="K164" s="1">
        <v>1</v>
      </c>
      <c r="L164" s="1" t="s">
        <v>17056</v>
      </c>
      <c r="O164" s="1" t="str">
        <f>IFERROR(VLOOKUP(F164,Proveedores!$A$2:$B$500,2,0),"Agregar")</f>
        <v>Condominio de Lopez y Otros</v>
      </c>
      <c r="P164" s="1" t="s">
        <v>129</v>
      </c>
      <c r="Q164" s="5">
        <v>116645.58</v>
      </c>
    </row>
    <row r="165" spans="1:17" x14ac:dyDescent="0.2">
      <c r="A165" s="7">
        <v>44211.850324074076</v>
      </c>
      <c r="B165" s="1" t="s">
        <v>17057</v>
      </c>
      <c r="C165" s="1" t="s">
        <v>16628</v>
      </c>
      <c r="D165" s="1" t="s">
        <v>17058</v>
      </c>
      <c r="E165" s="1">
        <v>30692861910</v>
      </c>
      <c r="F165" s="1" t="s">
        <v>16527</v>
      </c>
      <c r="G165" s="1" t="s">
        <v>16688</v>
      </c>
      <c r="H165" s="1">
        <v>3</v>
      </c>
      <c r="I165" s="1" t="s">
        <v>16689</v>
      </c>
      <c r="J165" s="1" t="s">
        <v>16631</v>
      </c>
      <c r="K165" s="1">
        <v>2</v>
      </c>
      <c r="L165" s="1" t="s">
        <v>16690</v>
      </c>
      <c r="O165" s="1" t="str">
        <f>IFERROR(VLOOKUP(F165,Proveedores!$A$2:$B$500,2,0),"Agregar")</f>
        <v>AMERICAN VART SRL</v>
      </c>
      <c r="P165" s="1" t="s">
        <v>129</v>
      </c>
      <c r="Q165" s="5">
        <v>21000.01</v>
      </c>
    </row>
    <row r="166" spans="1:17" x14ac:dyDescent="0.2">
      <c r="A166" s="7">
        <v>44211.848969907405</v>
      </c>
      <c r="B166" s="1" t="s">
        <v>17059</v>
      </c>
      <c r="C166" s="1" t="s">
        <v>16628</v>
      </c>
      <c r="D166" s="1" t="s">
        <v>17060</v>
      </c>
      <c r="E166" s="1">
        <v>30692861910</v>
      </c>
      <c r="F166" s="1" t="s">
        <v>16527</v>
      </c>
      <c r="G166" s="1" t="s">
        <v>16634</v>
      </c>
      <c r="H166" s="1">
        <v>31</v>
      </c>
      <c r="I166" s="1" t="s">
        <v>16689</v>
      </c>
      <c r="J166" s="1" t="s">
        <v>16631</v>
      </c>
      <c r="K166" s="1">
        <v>2</v>
      </c>
      <c r="L166" s="1" t="s">
        <v>16690</v>
      </c>
      <c r="O166" s="1" t="str">
        <f>IFERROR(VLOOKUP(F166,Proveedores!$A$2:$B$500,2,0),"Agregar")</f>
        <v>AMERICAN VART SRL</v>
      </c>
      <c r="P166" s="1" t="s">
        <v>129</v>
      </c>
      <c r="Q166" s="5">
        <v>21000</v>
      </c>
    </row>
    <row r="167" spans="1:17" x14ac:dyDescent="0.2">
      <c r="A167" s="7">
        <v>44211.847233796296</v>
      </c>
      <c r="B167" s="1" t="s">
        <v>17061</v>
      </c>
      <c r="C167" s="1" t="s">
        <v>16628</v>
      </c>
      <c r="D167" s="1" t="s">
        <v>17062</v>
      </c>
      <c r="E167" s="1">
        <v>30692861910</v>
      </c>
      <c r="F167" s="1" t="s">
        <v>16527</v>
      </c>
      <c r="G167" s="1" t="s">
        <v>16693</v>
      </c>
      <c r="H167" s="1">
        <v>3</v>
      </c>
      <c r="I167" s="1" t="s">
        <v>16689</v>
      </c>
      <c r="J167" s="1" t="s">
        <v>16631</v>
      </c>
      <c r="K167" s="1">
        <v>4</v>
      </c>
      <c r="L167" s="1" t="s">
        <v>16690</v>
      </c>
      <c r="O167" s="1" t="str">
        <f>IFERROR(VLOOKUP(F167,Proveedores!$A$2:$B$500,2,0),"Agregar")</f>
        <v>AMERICAN VART SRL</v>
      </c>
      <c r="P167" s="1" t="s">
        <v>129</v>
      </c>
      <c r="Q167" s="5">
        <v>69990</v>
      </c>
    </row>
    <row r="168" spans="1:17" x14ac:dyDescent="0.2">
      <c r="A168" s="7">
        <v>44211.025810185187</v>
      </c>
      <c r="B168" s="1" t="s">
        <v>17063</v>
      </c>
      <c r="C168" s="1" t="s">
        <v>16628</v>
      </c>
      <c r="D168" s="1" t="s">
        <v>17064</v>
      </c>
      <c r="E168" s="1">
        <v>23242932579</v>
      </c>
      <c r="F168" s="1" t="s">
        <v>16596</v>
      </c>
      <c r="G168" s="1" t="s">
        <v>17006</v>
      </c>
      <c r="H168" s="1" t="s">
        <v>17043</v>
      </c>
      <c r="I168" s="1" t="s">
        <v>17044</v>
      </c>
      <c r="J168" s="1" t="s">
        <v>16631</v>
      </c>
      <c r="K168" s="1">
        <v>2019</v>
      </c>
      <c r="L168" s="1" t="s">
        <v>1839</v>
      </c>
      <c r="O168" s="1" t="str">
        <f>IFERROR(VLOOKUP(F168,Proveedores!$A$2:$B$500,2,0),"Agregar")</f>
        <v>Ricardo Roitman</v>
      </c>
      <c r="P168" s="1" t="s">
        <v>129</v>
      </c>
      <c r="Q168" s="5">
        <v>19484.55</v>
      </c>
    </row>
    <row r="169" spans="1:17" x14ac:dyDescent="0.2">
      <c r="A169" s="7">
        <v>44216</v>
      </c>
      <c r="B169" s="1" t="s">
        <v>17065</v>
      </c>
      <c r="C169" s="1" t="s">
        <v>16628</v>
      </c>
      <c r="E169" s="1">
        <v>30709107301</v>
      </c>
      <c r="F169" s="1" t="s">
        <v>16595</v>
      </c>
      <c r="G169" s="1" t="s">
        <v>16716</v>
      </c>
      <c r="O169" s="1" t="str">
        <f>IFERROR(VLOOKUP(F169,Proveedores!$A$2:$B$500,2,0),"Agregar")</f>
        <v>QSC Soluciones S.R.L.</v>
      </c>
      <c r="P169" s="1" t="s">
        <v>129</v>
      </c>
      <c r="Q169" s="5">
        <v>82051.5</v>
      </c>
    </row>
    <row r="170" spans="1:17" x14ac:dyDescent="0.2">
      <c r="A170" s="7">
        <v>44216</v>
      </c>
      <c r="B170" s="1" t="s">
        <v>17066</v>
      </c>
      <c r="C170" s="1" t="s">
        <v>16628</v>
      </c>
      <c r="E170" s="1">
        <v>30709107301</v>
      </c>
      <c r="F170" s="1" t="s">
        <v>16595</v>
      </c>
      <c r="G170" s="1" t="s">
        <v>16716</v>
      </c>
      <c r="O170" s="1" t="str">
        <f>IFERROR(VLOOKUP(F170,Proveedores!$A$2:$B$500,2,0),"Agregar")</f>
        <v>QSC Soluciones S.R.L.</v>
      </c>
      <c r="P170" s="1" t="s">
        <v>129</v>
      </c>
      <c r="Q170" s="5">
        <v>82051.5</v>
      </c>
    </row>
    <row r="171" spans="1:17" x14ac:dyDescent="0.2">
      <c r="A171" s="7">
        <v>44217</v>
      </c>
      <c r="B171" s="1" t="s">
        <v>17067</v>
      </c>
      <c r="C171" s="1" t="s">
        <v>16628</v>
      </c>
      <c r="E171" s="1">
        <v>30710516592</v>
      </c>
      <c r="F171" s="1" t="s">
        <v>16542</v>
      </c>
      <c r="G171" s="1" t="s">
        <v>17068</v>
      </c>
      <c r="O171" s="1" t="str">
        <f>IFERROR(VLOOKUP(F171,Proveedores!$A$2:$B$500,2,0),"Agregar")</f>
        <v>Condominio de Lopez y Otros</v>
      </c>
      <c r="P171" s="1" t="s">
        <v>129</v>
      </c>
      <c r="Q171" s="5">
        <v>96936.84</v>
      </c>
    </row>
    <row r="172" spans="1:17" x14ac:dyDescent="0.2">
      <c r="A172" s="7">
        <v>44217</v>
      </c>
      <c r="B172" s="1" t="s">
        <v>17069</v>
      </c>
      <c r="C172" s="1" t="s">
        <v>16628</v>
      </c>
      <c r="E172" s="1">
        <v>30710516592</v>
      </c>
      <c r="F172" s="1" t="s">
        <v>16542</v>
      </c>
      <c r="G172" s="1" t="s">
        <v>17068</v>
      </c>
      <c r="O172" s="1" t="str">
        <f>IFERROR(VLOOKUP(F172,Proveedores!$A$2:$B$500,2,0),"Agregar")</f>
        <v>Condominio de Lopez y Otros</v>
      </c>
      <c r="P172" s="1" t="s">
        <v>129</v>
      </c>
      <c r="Q172" s="5">
        <v>96936.84</v>
      </c>
    </row>
    <row r="173" spans="1:17" x14ac:dyDescent="0.2">
      <c r="A173" s="7">
        <v>44217</v>
      </c>
      <c r="B173" s="1" t="s">
        <v>17070</v>
      </c>
      <c r="C173" s="1" t="s">
        <v>16628</v>
      </c>
      <c r="E173" s="1">
        <v>30710516592</v>
      </c>
      <c r="F173" s="1" t="s">
        <v>16542</v>
      </c>
      <c r="G173" s="1" t="s">
        <v>17068</v>
      </c>
      <c r="O173" s="1" t="str">
        <f>IFERROR(VLOOKUP(F173,Proveedores!$A$2:$B$500,2,0),"Agregar")</f>
        <v>Condominio de Lopez y Otros</v>
      </c>
      <c r="P173" s="1" t="s">
        <v>129</v>
      </c>
      <c r="Q173" s="5">
        <v>96936.84</v>
      </c>
    </row>
    <row r="174" spans="1:17" x14ac:dyDescent="0.2">
      <c r="A174" s="7">
        <v>44223.628136574072</v>
      </c>
      <c r="B174" s="1" t="s">
        <v>17071</v>
      </c>
      <c r="C174" s="1" t="s">
        <v>16628</v>
      </c>
      <c r="D174" s="1" t="s">
        <v>17072</v>
      </c>
      <c r="E174" s="1">
        <v>30658562246</v>
      </c>
      <c r="F174" s="1" t="s">
        <v>16528</v>
      </c>
      <c r="G174" s="1" t="s">
        <v>16716</v>
      </c>
      <c r="H174" s="1">
        <v>43922</v>
      </c>
      <c r="I174" s="1">
        <v>43922</v>
      </c>
      <c r="J174" s="1" t="s">
        <v>16631</v>
      </c>
      <c r="K174" s="1">
        <v>2</v>
      </c>
      <c r="L174" s="1">
        <v>3</v>
      </c>
      <c r="O174" s="1" t="str">
        <f>IFERROR(VLOOKUP(F174,Proveedores!$A$2:$B$500,2,0),"Agregar")</f>
        <v>AQUALINE SA</v>
      </c>
      <c r="P174" s="1" t="s">
        <v>129</v>
      </c>
      <c r="Q174" s="5">
        <v>10486.42</v>
      </c>
    </row>
    <row r="175" spans="1:17" x14ac:dyDescent="0.2">
      <c r="A175" s="7">
        <v>44224</v>
      </c>
      <c r="B175" s="1" t="s">
        <v>17073</v>
      </c>
      <c r="C175" s="1" t="s">
        <v>16628</v>
      </c>
      <c r="F175" s="1" t="s">
        <v>16599</v>
      </c>
      <c r="G175" s="1" t="s">
        <v>17074</v>
      </c>
      <c r="O175" s="1" t="str">
        <f>IFERROR(VLOOKUP(F175,Proveedores!$A$2:$B$500,2,0),"Agregar")</f>
        <v>SOLAR INSIGHTS S.A.</v>
      </c>
      <c r="P175" s="1" t="s">
        <v>1599</v>
      </c>
      <c r="Q175" s="5">
        <v>245088.33</v>
      </c>
    </row>
    <row r="176" spans="1:17" x14ac:dyDescent="0.2">
      <c r="A176" s="7">
        <v>44225.580925925926</v>
      </c>
      <c r="B176" s="1" t="s">
        <v>17075</v>
      </c>
      <c r="C176" s="1" t="s">
        <v>16628</v>
      </c>
      <c r="D176" s="1" t="s">
        <v>17076</v>
      </c>
      <c r="E176" s="1">
        <v>30640420738</v>
      </c>
      <c r="F176" s="1" t="s">
        <v>16588</v>
      </c>
      <c r="G176" s="1" t="s">
        <v>16716</v>
      </c>
      <c r="H176" s="1">
        <v>0</v>
      </c>
      <c r="I176" s="1">
        <v>0</v>
      </c>
      <c r="J176" s="1" t="s">
        <v>16631</v>
      </c>
      <c r="K176" s="1">
        <v>0</v>
      </c>
      <c r="L176" s="1" t="s">
        <v>17077</v>
      </c>
      <c r="O176" s="1" t="str">
        <f>IFERROR(VLOOKUP(F176,Proveedores!$A$2:$B$500,2,0),"Agregar")</f>
        <v>PLAZA DE MAYO ONE SA</v>
      </c>
      <c r="P176" s="1" t="s">
        <v>129</v>
      </c>
      <c r="Q176" s="5">
        <v>377719.54</v>
      </c>
    </row>
    <row r="177" spans="1:17" x14ac:dyDescent="0.2">
      <c r="A177" s="7">
        <v>44228.836041666669</v>
      </c>
      <c r="B177" s="1" t="s">
        <v>17078</v>
      </c>
      <c r="C177" s="1" t="s">
        <v>16628</v>
      </c>
      <c r="D177" s="1" t="s">
        <v>17079</v>
      </c>
      <c r="E177" s="1">
        <v>30661988114</v>
      </c>
      <c r="F177" s="1" t="s">
        <v>16571</v>
      </c>
      <c r="G177" s="1" t="s">
        <v>16716</v>
      </c>
      <c r="H177" s="1" t="s">
        <v>16717</v>
      </c>
      <c r="I177" s="1" t="s">
        <v>16717</v>
      </c>
      <c r="J177" s="1" t="s">
        <v>16631</v>
      </c>
      <c r="K177" s="1">
        <v>0</v>
      </c>
      <c r="L177" s="1">
        <v>0</v>
      </c>
      <c r="O177" s="1" t="str">
        <f>IFERROR(VLOOKUP(F177,Proveedores!$A$2:$B$500,2,0),"Agregar")</f>
        <v>GELIO INMOBILIARIA SA</v>
      </c>
      <c r="P177" s="1" t="s">
        <v>129</v>
      </c>
      <c r="Q177" s="5">
        <v>41035.61</v>
      </c>
    </row>
    <row r="178" spans="1:17" x14ac:dyDescent="0.2">
      <c r="A178" s="7">
        <v>44228.838159722225</v>
      </c>
      <c r="B178" s="1" t="s">
        <v>17080</v>
      </c>
      <c r="C178" s="1" t="s">
        <v>16628</v>
      </c>
      <c r="D178" s="1" t="s">
        <v>17081</v>
      </c>
      <c r="E178" s="1">
        <v>30661988114</v>
      </c>
      <c r="F178" s="1" t="s">
        <v>16571</v>
      </c>
      <c r="G178" s="1" t="s">
        <v>16716</v>
      </c>
      <c r="H178" s="1" t="s">
        <v>16717</v>
      </c>
      <c r="I178" s="1" t="s">
        <v>16717</v>
      </c>
      <c r="J178" s="1" t="s">
        <v>16631</v>
      </c>
      <c r="K178" s="1">
        <v>0</v>
      </c>
      <c r="L178" s="1">
        <v>0</v>
      </c>
      <c r="O178" s="1" t="str">
        <f>IFERROR(VLOOKUP(F178,Proveedores!$A$2:$B$500,2,0),"Agregar")</f>
        <v>GELIO INMOBILIARIA SA</v>
      </c>
      <c r="P178" s="1" t="s">
        <v>129</v>
      </c>
      <c r="Q178" s="5">
        <v>41035.61</v>
      </c>
    </row>
    <row r="179" spans="1:17" x14ac:dyDescent="0.2">
      <c r="A179" s="7">
        <v>44228.84</v>
      </c>
      <c r="B179" s="1" t="s">
        <v>17082</v>
      </c>
      <c r="C179" s="1" t="s">
        <v>16628</v>
      </c>
      <c r="D179" s="1" t="s">
        <v>17083</v>
      </c>
      <c r="E179" s="1">
        <v>30661988114</v>
      </c>
      <c r="F179" s="1" t="s">
        <v>16571</v>
      </c>
      <c r="G179" s="1" t="s">
        <v>16716</v>
      </c>
      <c r="H179" s="1" t="s">
        <v>16717</v>
      </c>
      <c r="I179" s="1" t="s">
        <v>16717</v>
      </c>
      <c r="J179" s="1" t="s">
        <v>16631</v>
      </c>
      <c r="K179" s="1">
        <v>0</v>
      </c>
      <c r="L179" s="1">
        <v>0</v>
      </c>
      <c r="O179" s="1" t="str">
        <f>IFERROR(VLOOKUP(F179,Proveedores!$A$2:$B$500,2,0),"Agregar")</f>
        <v>GELIO INMOBILIARIA SA</v>
      </c>
      <c r="P179" s="1" t="s">
        <v>129</v>
      </c>
      <c r="Q179" s="5">
        <v>43552.61</v>
      </c>
    </row>
    <row r="180" spans="1:17" x14ac:dyDescent="0.2">
      <c r="A180" s="7">
        <v>44228.841932870368</v>
      </c>
      <c r="B180" s="1" t="s">
        <v>17084</v>
      </c>
      <c r="C180" s="1" t="s">
        <v>16628</v>
      </c>
      <c r="D180" s="1" t="s">
        <v>17085</v>
      </c>
      <c r="E180" s="1">
        <v>30661988114</v>
      </c>
      <c r="F180" s="1" t="s">
        <v>16571</v>
      </c>
      <c r="G180" s="1" t="s">
        <v>16716</v>
      </c>
      <c r="H180" s="1" t="s">
        <v>16717</v>
      </c>
      <c r="I180" s="1" t="s">
        <v>16717</v>
      </c>
      <c r="J180" s="1" t="s">
        <v>16631</v>
      </c>
      <c r="K180" s="1">
        <v>0</v>
      </c>
      <c r="L180" s="1">
        <v>0</v>
      </c>
      <c r="O180" s="1" t="str">
        <f>IFERROR(VLOOKUP(F180,Proveedores!$A$2:$B$500,2,0),"Agregar")</f>
        <v>GELIO INMOBILIARIA SA</v>
      </c>
      <c r="P180" s="1" t="s">
        <v>129</v>
      </c>
      <c r="Q180" s="5">
        <v>43552.61</v>
      </c>
    </row>
    <row r="181" spans="1:17" x14ac:dyDescent="0.2">
      <c r="A181" s="7">
        <v>44229.640717592592</v>
      </c>
      <c r="B181" s="1" t="s">
        <v>17086</v>
      </c>
      <c r="C181" s="1" t="s">
        <v>16628</v>
      </c>
      <c r="D181" s="1" t="s">
        <v>17087</v>
      </c>
      <c r="E181" s="1">
        <v>30709107301</v>
      </c>
      <c r="F181" s="1" t="s">
        <v>16595</v>
      </c>
      <c r="G181" s="1" t="s">
        <v>16716</v>
      </c>
      <c r="H181" s="1">
        <v>43862</v>
      </c>
      <c r="I181" s="1">
        <v>43862</v>
      </c>
      <c r="J181" s="1" t="s">
        <v>16631</v>
      </c>
      <c r="K181" s="1">
        <v>1</v>
      </c>
      <c r="L181" s="1" t="s">
        <v>17088</v>
      </c>
      <c r="O181" s="1" t="str">
        <f>IFERROR(VLOOKUP(F181,Proveedores!$A$2:$B$500,2,0),"Agregar")</f>
        <v>QSC Soluciones S.R.L.</v>
      </c>
      <c r="P181" s="1" t="s">
        <v>129</v>
      </c>
      <c r="Q181" s="5">
        <v>82051.5</v>
      </c>
    </row>
    <row r="182" spans="1:17" x14ac:dyDescent="0.2">
      <c r="A182" s="7">
        <v>44229.640717592592</v>
      </c>
      <c r="B182" s="1" t="s">
        <v>17086</v>
      </c>
      <c r="C182" s="1" t="s">
        <v>16628</v>
      </c>
      <c r="D182" s="1" t="s">
        <v>17087</v>
      </c>
      <c r="E182" s="1">
        <v>30709107301</v>
      </c>
      <c r="F182" s="1" t="s">
        <v>16595</v>
      </c>
      <c r="G182" s="1" t="s">
        <v>16716</v>
      </c>
      <c r="H182" s="1">
        <v>43862</v>
      </c>
      <c r="I182" s="1">
        <v>43862</v>
      </c>
      <c r="J182" s="1" t="s">
        <v>16659</v>
      </c>
      <c r="K182" s="1">
        <v>2</v>
      </c>
      <c r="L182" s="1" t="s">
        <v>17089</v>
      </c>
      <c r="O182" s="1" t="str">
        <f>IFERROR(VLOOKUP(F182,Proveedores!$A$2:$B$500,2,0),"Agregar")</f>
        <v>QSC Soluciones S.R.L.</v>
      </c>
      <c r="P182" s="1" t="s">
        <v>129</v>
      </c>
      <c r="Q182" s="5">
        <v>82051.5</v>
      </c>
    </row>
    <row r="183" spans="1:17" x14ac:dyDescent="0.2">
      <c r="A183" s="7">
        <v>44231</v>
      </c>
      <c r="B183" s="1" t="s">
        <v>17090</v>
      </c>
      <c r="C183" s="1" t="s">
        <v>16628</v>
      </c>
      <c r="D183" s="1" t="s">
        <v>17091</v>
      </c>
      <c r="E183" s="1">
        <v>30711108099</v>
      </c>
      <c r="F183" s="1" t="s">
        <v>16543</v>
      </c>
      <c r="G183" s="1" t="s">
        <v>17092</v>
      </c>
      <c r="O183" s="1" t="str">
        <f>IFERROR(VLOOKUP(F183,Proveedores!$A$2:$B$500,2,0),"Agregar")</f>
        <v>Condominio las tres T</v>
      </c>
      <c r="P183" s="1" t="s">
        <v>129</v>
      </c>
      <c r="Q183" s="5">
        <v>389468.79</v>
      </c>
    </row>
    <row r="184" spans="1:17" x14ac:dyDescent="0.2">
      <c r="A184" s="7">
        <v>44232</v>
      </c>
      <c r="B184" s="1" t="s">
        <v>17093</v>
      </c>
      <c r="C184" s="1" t="s">
        <v>16628</v>
      </c>
      <c r="D184" s="1" t="s">
        <v>17094</v>
      </c>
      <c r="E184" s="1">
        <v>33710594789</v>
      </c>
      <c r="F184" s="1" t="s">
        <v>16614</v>
      </c>
      <c r="G184" s="1" t="s">
        <v>16716</v>
      </c>
      <c r="H184" s="1">
        <v>43891</v>
      </c>
      <c r="I184" s="1" t="s">
        <v>16798</v>
      </c>
      <c r="J184" s="1" t="s">
        <v>16631</v>
      </c>
      <c r="K184" s="1">
        <v>1</v>
      </c>
      <c r="L184" s="1" t="s">
        <v>16799</v>
      </c>
      <c r="O184" s="1" t="str">
        <f>IFERROR(VLOOKUP(F184,Proveedores!$A$2:$B$500,2,0),"Agregar")</f>
        <v>Uadel SRL</v>
      </c>
      <c r="P184" s="1" t="s">
        <v>129</v>
      </c>
      <c r="Q184" s="5">
        <v>140000</v>
      </c>
    </row>
    <row r="185" spans="1:17" x14ac:dyDescent="0.2">
      <c r="A185" s="7">
        <v>44232</v>
      </c>
      <c r="B185" s="1" t="s">
        <v>17095</v>
      </c>
      <c r="C185" s="1" t="s">
        <v>16628</v>
      </c>
      <c r="D185" s="1" t="s">
        <v>17096</v>
      </c>
      <c r="E185" s="1">
        <v>30702941748</v>
      </c>
      <c r="F185" s="1" t="s">
        <v>16608</v>
      </c>
      <c r="G185" s="1" t="s">
        <v>17006</v>
      </c>
      <c r="H185" s="1">
        <v>43891</v>
      </c>
      <c r="I185" s="1" t="s">
        <v>16858</v>
      </c>
      <c r="J185" s="1" t="s">
        <v>16631</v>
      </c>
      <c r="K185" s="1">
        <v>1</v>
      </c>
      <c r="L185" s="1" t="s">
        <v>16859</v>
      </c>
      <c r="O185" s="1" t="str">
        <f>IFERROR(VLOOKUP(F185,Proveedores!$A$2:$B$500,2,0),"Agregar")</f>
        <v>TELCONET S.A.</v>
      </c>
      <c r="P185" s="1" t="s">
        <v>129</v>
      </c>
      <c r="Q185" s="5">
        <v>56628</v>
      </c>
    </row>
    <row r="186" spans="1:17" x14ac:dyDescent="0.2">
      <c r="A186" s="7">
        <v>44232</v>
      </c>
      <c r="B186" s="1" t="s">
        <v>17097</v>
      </c>
      <c r="C186" s="1" t="s">
        <v>16628</v>
      </c>
      <c r="D186" s="1" t="s">
        <v>17098</v>
      </c>
      <c r="E186" s="1">
        <v>30661988114</v>
      </c>
      <c r="F186" s="1" t="s">
        <v>16571</v>
      </c>
      <c r="G186" s="1" t="s">
        <v>16698</v>
      </c>
      <c r="H186" s="1" t="s">
        <v>16699</v>
      </c>
      <c r="I186" s="1" t="s">
        <v>16699</v>
      </c>
      <c r="J186" s="1" t="s">
        <v>16631</v>
      </c>
      <c r="K186" s="1">
        <v>0</v>
      </c>
      <c r="L186" s="1">
        <v>0</v>
      </c>
      <c r="O186" s="1" t="str">
        <f>IFERROR(VLOOKUP(F186,Proveedores!$A$2:$B$500,2,0),"Agregar")</f>
        <v>GELIO INMOBILIARIA SA</v>
      </c>
      <c r="P186" s="1" t="s">
        <v>129</v>
      </c>
      <c r="Q186" s="5">
        <v>43551</v>
      </c>
    </row>
    <row r="187" spans="1:17" x14ac:dyDescent="0.2">
      <c r="A187" s="7">
        <v>44232</v>
      </c>
      <c r="B187" s="1" t="s">
        <v>17099</v>
      </c>
      <c r="C187" s="1" t="s">
        <v>16628</v>
      </c>
      <c r="D187" s="1" t="s">
        <v>17100</v>
      </c>
      <c r="E187" s="1">
        <v>30661988114</v>
      </c>
      <c r="F187" s="1" t="s">
        <v>16571</v>
      </c>
      <c r="G187" s="1" t="s">
        <v>16698</v>
      </c>
      <c r="H187" s="1" t="s">
        <v>16699</v>
      </c>
      <c r="I187" s="1" t="s">
        <v>16699</v>
      </c>
      <c r="J187" s="1" t="s">
        <v>16631</v>
      </c>
      <c r="K187" s="1">
        <v>0</v>
      </c>
      <c r="L187" s="1">
        <v>0</v>
      </c>
      <c r="O187" s="1" t="str">
        <f>IFERROR(VLOOKUP(F187,Proveedores!$A$2:$B$500,2,0),"Agregar")</f>
        <v>GELIO INMOBILIARIA SA</v>
      </c>
      <c r="P187" s="1" t="s">
        <v>129</v>
      </c>
      <c r="Q187" s="5">
        <v>43551</v>
      </c>
    </row>
    <row r="188" spans="1:17" x14ac:dyDescent="0.2">
      <c r="A188" s="7">
        <v>44232</v>
      </c>
      <c r="B188" s="1" t="s">
        <v>17101</v>
      </c>
      <c r="C188" s="1" t="s">
        <v>16628</v>
      </c>
      <c r="D188" s="1" t="s">
        <v>17102</v>
      </c>
      <c r="E188" s="1">
        <v>30661988114</v>
      </c>
      <c r="F188" s="1" t="s">
        <v>16571</v>
      </c>
      <c r="G188" s="1" t="s">
        <v>16698</v>
      </c>
      <c r="H188" s="1" t="s">
        <v>16699</v>
      </c>
      <c r="I188" s="1" t="s">
        <v>16699</v>
      </c>
      <c r="J188" s="1" t="s">
        <v>16631</v>
      </c>
      <c r="K188" s="1">
        <v>0</v>
      </c>
      <c r="L188" s="1">
        <v>0</v>
      </c>
      <c r="O188" s="1" t="str">
        <f>IFERROR(VLOOKUP(F188,Proveedores!$A$2:$B$500,2,0),"Agregar")</f>
        <v>GELIO INMOBILIARIA SA</v>
      </c>
      <c r="P188" s="1" t="s">
        <v>129</v>
      </c>
      <c r="Q188" s="5">
        <v>43551</v>
      </c>
    </row>
    <row r="189" spans="1:17" x14ac:dyDescent="0.2">
      <c r="A189" s="7">
        <v>44232</v>
      </c>
      <c r="B189" s="1" t="s">
        <v>17103</v>
      </c>
      <c r="C189" s="1" t="s">
        <v>16628</v>
      </c>
      <c r="D189" s="1" t="s">
        <v>17104</v>
      </c>
      <c r="E189" s="1">
        <v>30661988114</v>
      </c>
      <c r="F189" s="1" t="s">
        <v>16571</v>
      </c>
      <c r="G189" s="1" t="s">
        <v>16698</v>
      </c>
      <c r="H189" s="1" t="s">
        <v>16699</v>
      </c>
      <c r="I189" s="1" t="s">
        <v>16699</v>
      </c>
      <c r="J189" s="1" t="s">
        <v>16631</v>
      </c>
      <c r="K189" s="1">
        <v>0</v>
      </c>
      <c r="L189" s="1">
        <v>0</v>
      </c>
      <c r="O189" s="1" t="str">
        <f>IFERROR(VLOOKUP(F189,Proveedores!$A$2:$B$500,2,0),"Agregar")</f>
        <v>GELIO INMOBILIARIA SA</v>
      </c>
      <c r="P189" s="1" t="s">
        <v>129</v>
      </c>
      <c r="Q189" s="5">
        <v>43551</v>
      </c>
    </row>
    <row r="190" spans="1:17" x14ac:dyDescent="0.2">
      <c r="A190" s="7">
        <v>44232</v>
      </c>
      <c r="B190" s="1" t="s">
        <v>17105</v>
      </c>
      <c r="C190" s="1" t="s">
        <v>16628</v>
      </c>
      <c r="D190" s="1" t="s">
        <v>17106</v>
      </c>
      <c r="E190" s="1">
        <v>30661988114</v>
      </c>
      <c r="F190" s="1" t="s">
        <v>16571</v>
      </c>
      <c r="G190" s="1" t="s">
        <v>16698</v>
      </c>
      <c r="H190" s="1" t="s">
        <v>16699</v>
      </c>
      <c r="I190" s="1" t="s">
        <v>16699</v>
      </c>
      <c r="J190" s="1" t="s">
        <v>16631</v>
      </c>
      <c r="K190" s="1">
        <v>0</v>
      </c>
      <c r="L190" s="1">
        <v>0</v>
      </c>
      <c r="O190" s="1" t="str">
        <f>IFERROR(VLOOKUP(F190,Proveedores!$A$2:$B$500,2,0),"Agregar")</f>
        <v>GELIO INMOBILIARIA SA</v>
      </c>
      <c r="P190" s="1" t="s">
        <v>129</v>
      </c>
      <c r="Q190" s="5">
        <v>43551</v>
      </c>
    </row>
    <row r="191" spans="1:17" x14ac:dyDescent="0.2">
      <c r="A191" s="7">
        <v>44232</v>
      </c>
      <c r="B191" s="1" t="s">
        <v>17107</v>
      </c>
      <c r="C191" s="1" t="s">
        <v>16628</v>
      </c>
      <c r="D191" s="1" t="s">
        <v>17108</v>
      </c>
      <c r="E191" s="1">
        <v>30661988114</v>
      </c>
      <c r="F191" s="1" t="s">
        <v>16571</v>
      </c>
      <c r="G191" s="1" t="s">
        <v>17006</v>
      </c>
      <c r="H191" s="1" t="s">
        <v>17109</v>
      </c>
      <c r="I191" s="1" t="s">
        <v>17109</v>
      </c>
      <c r="J191" s="1" t="s">
        <v>16631</v>
      </c>
      <c r="K191" s="1">
        <v>0</v>
      </c>
      <c r="L191" s="1">
        <v>0</v>
      </c>
      <c r="O191" s="1" t="str">
        <f>IFERROR(VLOOKUP(F191,Proveedores!$A$2:$B$500,2,0),"Agregar")</f>
        <v>GELIO INMOBILIARIA SA</v>
      </c>
      <c r="P191" s="1" t="s">
        <v>129</v>
      </c>
      <c r="Q191" s="5">
        <v>43551</v>
      </c>
    </row>
    <row r="192" spans="1:17" x14ac:dyDescent="0.2">
      <c r="A192" s="7">
        <v>44232</v>
      </c>
      <c r="B192" s="1" t="s">
        <v>17110</v>
      </c>
      <c r="C192" s="1" t="s">
        <v>16628</v>
      </c>
      <c r="D192" s="1" t="s">
        <v>17111</v>
      </c>
      <c r="E192" s="1">
        <v>30661988114</v>
      </c>
      <c r="F192" s="1" t="s">
        <v>16571</v>
      </c>
      <c r="G192" s="1" t="s">
        <v>17006</v>
      </c>
      <c r="H192" s="1" t="s">
        <v>17109</v>
      </c>
      <c r="I192" s="1" t="s">
        <v>17109</v>
      </c>
      <c r="J192" s="1" t="s">
        <v>16631</v>
      </c>
      <c r="K192" s="1">
        <v>0</v>
      </c>
      <c r="L192" s="1">
        <v>0</v>
      </c>
      <c r="O192" s="1" t="str">
        <f>IFERROR(VLOOKUP(F192,Proveedores!$A$2:$B$500,2,0),"Agregar")</f>
        <v>GELIO INMOBILIARIA SA</v>
      </c>
      <c r="P192" s="1" t="s">
        <v>129</v>
      </c>
      <c r="Q192" s="5">
        <v>43551</v>
      </c>
    </row>
    <row r="193" spans="1:17" x14ac:dyDescent="0.2">
      <c r="A193" s="7">
        <v>44232</v>
      </c>
      <c r="B193" s="1" t="s">
        <v>17112</v>
      </c>
      <c r="C193" s="1" t="s">
        <v>16628</v>
      </c>
      <c r="D193" s="1" t="s">
        <v>17113</v>
      </c>
      <c r="E193" s="1">
        <v>30661988114</v>
      </c>
      <c r="F193" s="1" t="s">
        <v>16571</v>
      </c>
      <c r="G193" s="1" t="s">
        <v>16716</v>
      </c>
      <c r="H193" s="1" t="s">
        <v>16717</v>
      </c>
      <c r="I193" s="1" t="s">
        <v>16717</v>
      </c>
      <c r="J193" s="1" t="s">
        <v>16631</v>
      </c>
      <c r="K193" s="1">
        <v>0</v>
      </c>
      <c r="L193" s="1">
        <v>0</v>
      </c>
      <c r="O193" s="1" t="str">
        <f>IFERROR(VLOOKUP(F193,Proveedores!$A$2:$B$500,2,0),"Agregar")</f>
        <v>GELIO INMOBILIARIA SA</v>
      </c>
      <c r="P193" s="1" t="s">
        <v>129</v>
      </c>
      <c r="Q193" s="5">
        <v>154154</v>
      </c>
    </row>
    <row r="194" spans="1:17" x14ac:dyDescent="0.2">
      <c r="A194" s="7">
        <v>44232</v>
      </c>
      <c r="B194" s="1" t="s">
        <v>17114</v>
      </c>
      <c r="C194" s="1" t="s">
        <v>16628</v>
      </c>
      <c r="D194" s="1" t="s">
        <v>17115</v>
      </c>
      <c r="E194" s="1">
        <v>30661988114</v>
      </c>
      <c r="F194" s="1" t="s">
        <v>16571</v>
      </c>
      <c r="G194" s="1" t="s">
        <v>17006</v>
      </c>
      <c r="H194" s="1" t="s">
        <v>17109</v>
      </c>
      <c r="I194" s="1" t="s">
        <v>17109</v>
      </c>
      <c r="J194" s="1" t="s">
        <v>16631</v>
      </c>
      <c r="K194" s="1">
        <v>0</v>
      </c>
      <c r="L194" s="1">
        <v>0</v>
      </c>
      <c r="O194" s="1" t="str">
        <f>IFERROR(VLOOKUP(F194,Proveedores!$A$2:$B$500,2,0),"Agregar")</f>
        <v>GELIO INMOBILIARIA SA</v>
      </c>
      <c r="P194" s="1" t="s">
        <v>129</v>
      </c>
      <c r="Q194" s="5">
        <v>1849848</v>
      </c>
    </row>
    <row r="195" spans="1:17" x14ac:dyDescent="0.2">
      <c r="A195" s="7">
        <v>44232</v>
      </c>
      <c r="B195" s="1" t="s">
        <v>17116</v>
      </c>
      <c r="C195" s="1" t="s">
        <v>16628</v>
      </c>
      <c r="D195" s="1" t="s">
        <v>17117</v>
      </c>
      <c r="E195" s="1">
        <v>30661988114</v>
      </c>
      <c r="F195" s="1" t="s">
        <v>16571</v>
      </c>
      <c r="G195" s="1" t="s">
        <v>17006</v>
      </c>
      <c r="H195" s="1" t="s">
        <v>17109</v>
      </c>
      <c r="I195" s="1" t="s">
        <v>17109</v>
      </c>
      <c r="J195" s="1" t="s">
        <v>16631</v>
      </c>
      <c r="K195" s="1">
        <v>0</v>
      </c>
      <c r="L195" s="1">
        <v>0</v>
      </c>
      <c r="O195" s="1" t="str">
        <f>IFERROR(VLOOKUP(F195,Proveedores!$A$2:$B$500,2,0),"Agregar")</f>
        <v>GELIO INMOBILIARIA SA</v>
      </c>
      <c r="P195" s="1" t="s">
        <v>129</v>
      </c>
      <c r="Q195" s="5">
        <v>1695694</v>
      </c>
    </row>
    <row r="196" spans="1:17" x14ac:dyDescent="0.2">
      <c r="A196" s="7">
        <v>44235</v>
      </c>
      <c r="B196" s="1" t="s">
        <v>17118</v>
      </c>
      <c r="C196" s="1" t="s">
        <v>16628</v>
      </c>
      <c r="D196" s="1" t="s">
        <v>17119</v>
      </c>
      <c r="E196" s="1">
        <v>30696850972</v>
      </c>
      <c r="F196" s="1" t="s">
        <v>16548</v>
      </c>
      <c r="G196" s="1" t="s">
        <v>16634</v>
      </c>
      <c r="H196" s="1">
        <v>32</v>
      </c>
      <c r="I196" s="1" t="s">
        <v>17120</v>
      </c>
      <c r="J196" s="1" t="s">
        <v>16631</v>
      </c>
      <c r="K196" s="1">
        <v>1</v>
      </c>
      <c r="L196" s="1" t="s">
        <v>17121</v>
      </c>
      <c r="O196" s="1" t="str">
        <f>IFERROR(VLOOKUP(F196,Proveedores!$A$2:$B$500,2,0),"Agregar")</f>
        <v>CPS COMUNICACIONES SA</v>
      </c>
      <c r="P196" s="1" t="s">
        <v>129</v>
      </c>
      <c r="Q196" s="5">
        <v>73098.47</v>
      </c>
    </row>
    <row r="197" spans="1:17" x14ac:dyDescent="0.2">
      <c r="A197" s="7">
        <v>44235</v>
      </c>
      <c r="B197" s="1" t="s">
        <v>17122</v>
      </c>
      <c r="C197" s="1" t="s">
        <v>16628</v>
      </c>
      <c r="D197" s="1" t="s">
        <v>17123</v>
      </c>
      <c r="E197" s="1">
        <v>30696850972</v>
      </c>
      <c r="F197" s="1" t="s">
        <v>16548</v>
      </c>
      <c r="G197" s="1" t="s">
        <v>16634</v>
      </c>
      <c r="H197" s="1">
        <v>32</v>
      </c>
      <c r="I197" s="1" t="s">
        <v>17120</v>
      </c>
      <c r="J197" s="1" t="s">
        <v>16631</v>
      </c>
      <c r="K197" s="1">
        <v>2</v>
      </c>
      <c r="L197" s="1" t="s">
        <v>17124</v>
      </c>
      <c r="O197" s="1" t="str">
        <f>IFERROR(VLOOKUP(F197,Proveedores!$A$2:$B$500,2,0),"Agregar")</f>
        <v>CPS COMUNICACIONES SA</v>
      </c>
      <c r="P197" s="1" t="s">
        <v>129</v>
      </c>
      <c r="Q197" s="5">
        <v>36672.720000000001</v>
      </c>
    </row>
    <row r="198" spans="1:17" x14ac:dyDescent="0.2">
      <c r="A198" s="7">
        <v>44235</v>
      </c>
      <c r="B198" s="1" t="s">
        <v>17125</v>
      </c>
      <c r="C198" s="1" t="s">
        <v>16628</v>
      </c>
      <c r="D198" s="1" t="s">
        <v>17126</v>
      </c>
      <c r="E198" s="1">
        <v>30696850972</v>
      </c>
      <c r="F198" s="1" t="s">
        <v>16548</v>
      </c>
      <c r="G198" s="1" t="s">
        <v>16688</v>
      </c>
      <c r="H198" s="1">
        <v>4</v>
      </c>
      <c r="I198" s="1" t="s">
        <v>17120</v>
      </c>
      <c r="J198" s="1" t="s">
        <v>16631</v>
      </c>
      <c r="K198" s="1">
        <v>1</v>
      </c>
      <c r="L198" s="1" t="s">
        <v>17121</v>
      </c>
      <c r="O198" s="1" t="str">
        <f>IFERROR(VLOOKUP(F198,Proveedores!$A$2:$B$500,2,0),"Agregar")</f>
        <v>CPS COMUNICACIONES SA</v>
      </c>
      <c r="P198" s="1" t="s">
        <v>129</v>
      </c>
      <c r="Q198" s="5">
        <v>54147.02</v>
      </c>
    </row>
    <row r="199" spans="1:17" x14ac:dyDescent="0.2">
      <c r="A199" s="7">
        <v>44235</v>
      </c>
      <c r="B199" s="1" t="s">
        <v>17127</v>
      </c>
      <c r="C199" s="1" t="s">
        <v>16628</v>
      </c>
      <c r="D199" s="1" t="s">
        <v>17128</v>
      </c>
      <c r="E199" s="1">
        <v>30696850972</v>
      </c>
      <c r="F199" s="1" t="s">
        <v>16548</v>
      </c>
      <c r="G199" s="1" t="s">
        <v>16688</v>
      </c>
      <c r="H199" s="1">
        <v>4</v>
      </c>
      <c r="I199" s="1" t="s">
        <v>17120</v>
      </c>
      <c r="J199" s="1" t="s">
        <v>16631</v>
      </c>
      <c r="K199" s="1">
        <v>2</v>
      </c>
      <c r="L199" s="1" t="s">
        <v>17124</v>
      </c>
      <c r="O199" s="1" t="str">
        <f>IFERROR(VLOOKUP(F199,Proveedores!$A$2:$B$500,2,0),"Agregar")</f>
        <v>CPS COMUNICACIONES SA</v>
      </c>
      <c r="P199" s="1" t="s">
        <v>129</v>
      </c>
      <c r="Q199" s="5">
        <v>27164.97</v>
      </c>
    </row>
    <row r="200" spans="1:17" x14ac:dyDescent="0.2">
      <c r="A200" s="7">
        <v>44235</v>
      </c>
      <c r="B200" s="1" t="s">
        <v>17129</v>
      </c>
      <c r="C200" s="1" t="s">
        <v>16628</v>
      </c>
      <c r="D200" s="1" t="s">
        <v>17130</v>
      </c>
      <c r="E200" s="1">
        <v>30696850972</v>
      </c>
      <c r="F200" s="1" t="s">
        <v>16548</v>
      </c>
      <c r="G200" s="1" t="s">
        <v>16693</v>
      </c>
      <c r="H200" s="1">
        <v>5</v>
      </c>
      <c r="I200" s="1" t="s">
        <v>17120</v>
      </c>
      <c r="J200" s="1" t="s">
        <v>16631</v>
      </c>
      <c r="K200" s="1">
        <v>1</v>
      </c>
      <c r="L200" s="1" t="s">
        <v>17121</v>
      </c>
      <c r="O200" s="1" t="str">
        <f>IFERROR(VLOOKUP(F200,Proveedores!$A$2:$B$500,2,0),"Agregar")</f>
        <v>CPS COMUNICACIONES SA</v>
      </c>
      <c r="P200" s="1" t="s">
        <v>129</v>
      </c>
      <c r="Q200" s="5">
        <v>143489.59</v>
      </c>
    </row>
    <row r="201" spans="1:17" x14ac:dyDescent="0.2">
      <c r="A201" s="7">
        <v>44235</v>
      </c>
      <c r="B201" s="1" t="s">
        <v>17131</v>
      </c>
      <c r="C201" s="1" t="s">
        <v>16628</v>
      </c>
      <c r="D201" s="1" t="s">
        <v>17132</v>
      </c>
      <c r="E201" s="1">
        <v>30696850972</v>
      </c>
      <c r="F201" s="1" t="s">
        <v>16548</v>
      </c>
      <c r="G201" s="1" t="s">
        <v>16693</v>
      </c>
      <c r="H201" s="1">
        <v>5</v>
      </c>
      <c r="I201" s="1" t="s">
        <v>17120</v>
      </c>
      <c r="J201" s="1" t="s">
        <v>16631</v>
      </c>
      <c r="K201" s="1">
        <v>2</v>
      </c>
      <c r="L201" s="1" t="s">
        <v>17124</v>
      </c>
      <c r="O201" s="1" t="str">
        <f>IFERROR(VLOOKUP(F201,Proveedores!$A$2:$B$500,2,0),"Agregar")</f>
        <v>CPS COMUNICACIONES SA</v>
      </c>
      <c r="P201" s="1" t="s">
        <v>129</v>
      </c>
      <c r="Q201" s="5">
        <v>71987.23</v>
      </c>
    </row>
    <row r="202" spans="1:17" x14ac:dyDescent="0.2">
      <c r="A202" s="7">
        <v>44235</v>
      </c>
      <c r="B202" s="1" t="s">
        <v>17133</v>
      </c>
      <c r="C202" s="1" t="s">
        <v>16628</v>
      </c>
      <c r="D202" s="1" t="s">
        <v>17134</v>
      </c>
      <c r="E202" s="1">
        <v>30547851400</v>
      </c>
      <c r="F202" s="1" t="s">
        <v>16529</v>
      </c>
      <c r="G202" s="1" t="s">
        <v>16716</v>
      </c>
      <c r="H202" s="1">
        <v>44197</v>
      </c>
      <c r="I202" s="1" t="s">
        <v>17135</v>
      </c>
      <c r="J202" s="1" t="s">
        <v>16631</v>
      </c>
      <c r="K202" s="1">
        <v>1</v>
      </c>
      <c r="L202" s="1">
        <v>1</v>
      </c>
      <c r="O202" s="1" t="str">
        <f>IFERROR(VLOOKUP(F202,Proveedores!$A$2:$B$500,2,0),"Agregar")</f>
        <v>ARTES GRAFICAS PAPIROS SACI</v>
      </c>
      <c r="P202" s="1" t="s">
        <v>1599</v>
      </c>
      <c r="Q202" s="5">
        <v>36730.949999999997</v>
      </c>
    </row>
    <row r="203" spans="1:17" x14ac:dyDescent="0.2">
      <c r="A203" s="7">
        <v>44236</v>
      </c>
      <c r="B203" s="1" t="s">
        <v>17136</v>
      </c>
      <c r="C203" s="1" t="s">
        <v>16628</v>
      </c>
      <c r="D203" s="1" t="s">
        <v>17137</v>
      </c>
      <c r="E203" s="1">
        <v>30654456115</v>
      </c>
      <c r="F203" s="1" t="s">
        <v>15970</v>
      </c>
      <c r="G203" s="1" t="s">
        <v>16698</v>
      </c>
      <c r="H203" s="1">
        <v>43922</v>
      </c>
      <c r="I203" s="1" t="s">
        <v>17138</v>
      </c>
      <c r="J203" s="1" t="s">
        <v>16631</v>
      </c>
      <c r="K203" s="1">
        <v>1</v>
      </c>
      <c r="L203" s="1" t="s">
        <v>17139</v>
      </c>
      <c r="O203" s="1" t="str">
        <f>IFERROR(VLOOKUP(F203,Proveedores!$A$2:$B$500,2,0),"Agregar")</f>
        <v>FARMED S.A.</v>
      </c>
      <c r="P203" s="1" t="s">
        <v>129</v>
      </c>
      <c r="Q203" s="5">
        <v>10040000</v>
      </c>
    </row>
    <row r="204" spans="1:17" x14ac:dyDescent="0.2">
      <c r="A204" s="7">
        <v>44236</v>
      </c>
      <c r="B204" s="1" t="s">
        <v>17140</v>
      </c>
      <c r="C204" s="1" t="s">
        <v>16628</v>
      </c>
      <c r="D204" s="1" t="s">
        <v>17141</v>
      </c>
      <c r="E204" s="1">
        <v>30711260354</v>
      </c>
      <c r="F204" s="1" t="s">
        <v>16583</v>
      </c>
      <c r="G204" s="1" t="s">
        <v>16634</v>
      </c>
      <c r="H204" s="1" t="s">
        <v>17142</v>
      </c>
      <c r="I204" s="1" t="s">
        <v>17142</v>
      </c>
      <c r="J204" s="1" t="s">
        <v>16631</v>
      </c>
      <c r="K204" s="1">
        <v>1</v>
      </c>
      <c r="L204" s="1" t="s">
        <v>17143</v>
      </c>
      <c r="O204" s="1" t="str">
        <f>IFERROR(VLOOKUP(F204,Proveedores!$A$2:$B$500,2,0),"Agregar")</f>
        <v>Matrice Consulting S.R.L</v>
      </c>
      <c r="P204" s="1" t="s">
        <v>1599</v>
      </c>
      <c r="Q204" s="5">
        <v>15470.519999999999</v>
      </c>
    </row>
    <row r="205" spans="1:17" x14ac:dyDescent="0.2">
      <c r="A205" s="7">
        <v>44236</v>
      </c>
      <c r="B205" s="1" t="s">
        <v>17144</v>
      </c>
      <c r="C205" s="1" t="s">
        <v>16628</v>
      </c>
      <c r="D205" s="1" t="s">
        <v>17145</v>
      </c>
      <c r="E205" s="1">
        <v>30676589275</v>
      </c>
      <c r="F205" s="1" t="s">
        <v>16578</v>
      </c>
      <c r="G205" s="1" t="s">
        <v>16657</v>
      </c>
      <c r="H205" s="1" t="s">
        <v>17146</v>
      </c>
      <c r="I205" s="1" t="s">
        <v>17147</v>
      </c>
      <c r="J205" s="1" t="s">
        <v>16631</v>
      </c>
      <c r="K205" s="1">
        <v>700000258</v>
      </c>
      <c r="L205" s="1">
        <v>700000259</v>
      </c>
      <c r="O205" s="1" t="str">
        <f>IFERROR(VLOOKUP(F205,Proveedores!$A$2:$B$500,2,0),"Agregar")</f>
        <v>Hellmann Worldwide Logistics SA</v>
      </c>
      <c r="P205" s="1" t="s">
        <v>1599</v>
      </c>
      <c r="Q205" s="5">
        <v>93767.679999999993</v>
      </c>
    </row>
    <row r="206" spans="1:17" x14ac:dyDescent="0.2">
      <c r="A206" s="7">
        <v>44236</v>
      </c>
      <c r="B206" s="1" t="s">
        <v>17148</v>
      </c>
      <c r="C206" s="1" t="s">
        <v>16628</v>
      </c>
      <c r="D206" s="1" t="s">
        <v>17149</v>
      </c>
      <c r="E206" s="1">
        <v>30676589275</v>
      </c>
      <c r="F206" s="1" t="s">
        <v>16578</v>
      </c>
      <c r="G206" s="1" t="s">
        <v>16657</v>
      </c>
      <c r="H206" s="1" t="s">
        <v>15441</v>
      </c>
      <c r="I206" s="1" t="s">
        <v>17150</v>
      </c>
      <c r="J206" s="1" t="s">
        <v>16631</v>
      </c>
      <c r="K206" s="1">
        <v>700000261</v>
      </c>
      <c r="L206" s="1">
        <v>0</v>
      </c>
      <c r="O206" s="1" t="str">
        <f>IFERROR(VLOOKUP(F206,Proveedores!$A$2:$B$500,2,0),"Agregar")</f>
        <v>Hellmann Worldwide Logistics SA</v>
      </c>
      <c r="P206" s="1" t="s">
        <v>1599</v>
      </c>
      <c r="Q206" s="5">
        <v>5476.88</v>
      </c>
    </row>
    <row r="207" spans="1:17" x14ac:dyDescent="0.2">
      <c r="A207" s="7">
        <v>44237</v>
      </c>
      <c r="B207" s="1" t="s">
        <v>17151</v>
      </c>
      <c r="C207" s="1" t="s">
        <v>16628</v>
      </c>
      <c r="D207" s="1" t="s">
        <v>17152</v>
      </c>
      <c r="E207" s="1">
        <v>30640420738</v>
      </c>
      <c r="F207" s="1" t="s">
        <v>16588</v>
      </c>
      <c r="G207" s="1" t="s">
        <v>17006</v>
      </c>
      <c r="H207" s="1">
        <v>0</v>
      </c>
      <c r="I207" s="1">
        <v>0</v>
      </c>
      <c r="J207" s="1" t="s">
        <v>16631</v>
      </c>
      <c r="K207" s="1">
        <v>0</v>
      </c>
      <c r="L207" s="1" t="s">
        <v>17077</v>
      </c>
      <c r="O207" s="1" t="str">
        <f>IFERROR(VLOOKUP(F207,Proveedores!$A$2:$B$500,2,0),"Agregar")</f>
        <v>PLAZA DE MAYO ONE SA</v>
      </c>
      <c r="P207" s="1" t="s">
        <v>129</v>
      </c>
      <c r="Q207" s="5">
        <v>122660.01</v>
      </c>
    </row>
    <row r="208" spans="1:17" x14ac:dyDescent="0.2">
      <c r="A208" s="7">
        <v>44238</v>
      </c>
      <c r="B208" s="1" t="s">
        <v>17153</v>
      </c>
      <c r="C208" s="1" t="s">
        <v>16628</v>
      </c>
      <c r="D208" s="1" t="s">
        <v>17154</v>
      </c>
      <c r="E208" s="1">
        <v>30692861910</v>
      </c>
      <c r="F208" s="1" t="s">
        <v>16527</v>
      </c>
      <c r="G208" s="1" t="s">
        <v>16634</v>
      </c>
      <c r="H208" s="1">
        <v>31</v>
      </c>
      <c r="I208" s="1" t="s">
        <v>16689</v>
      </c>
      <c r="J208" s="1" t="s">
        <v>16631</v>
      </c>
      <c r="K208" s="1">
        <v>2</v>
      </c>
      <c r="L208" s="1" t="s">
        <v>16690</v>
      </c>
      <c r="O208" s="1" t="str">
        <f>IFERROR(VLOOKUP(F208,Proveedores!$A$2:$B$500,2,0),"Agregar")</f>
        <v>AMERICAN VART SRL</v>
      </c>
      <c r="P208" s="1" t="s">
        <v>129</v>
      </c>
      <c r="Q208" s="5">
        <v>21000</v>
      </c>
    </row>
    <row r="209" spans="1:17" x14ac:dyDescent="0.2">
      <c r="A209" s="7">
        <v>44238</v>
      </c>
      <c r="B209" s="1" t="s">
        <v>17155</v>
      </c>
      <c r="C209" s="1" t="s">
        <v>16628</v>
      </c>
      <c r="D209" s="1" t="s">
        <v>17156</v>
      </c>
      <c r="E209" s="1">
        <v>30692861910</v>
      </c>
      <c r="F209" s="1" t="s">
        <v>16527</v>
      </c>
      <c r="G209" s="1" t="s">
        <v>16688</v>
      </c>
      <c r="H209" s="1">
        <v>3</v>
      </c>
      <c r="I209" s="1" t="s">
        <v>16689</v>
      </c>
      <c r="J209" s="1" t="s">
        <v>16631</v>
      </c>
      <c r="K209" s="1">
        <v>2</v>
      </c>
      <c r="L209" s="1" t="s">
        <v>16690</v>
      </c>
      <c r="O209" s="1" t="str">
        <f>IFERROR(VLOOKUP(F209,Proveedores!$A$2:$B$500,2,0),"Agregar")</f>
        <v>AMERICAN VART SRL</v>
      </c>
      <c r="P209" s="1" t="s">
        <v>129</v>
      </c>
      <c r="Q209" s="5">
        <v>21000</v>
      </c>
    </row>
    <row r="210" spans="1:17" x14ac:dyDescent="0.2">
      <c r="A210" s="7">
        <v>44238</v>
      </c>
      <c r="B210" s="1" t="s">
        <v>17157</v>
      </c>
      <c r="C210" s="1" t="s">
        <v>16628</v>
      </c>
      <c r="D210" s="1" t="s">
        <v>17158</v>
      </c>
      <c r="E210" s="1">
        <v>30692861910</v>
      </c>
      <c r="F210" s="1" t="s">
        <v>16527</v>
      </c>
      <c r="G210" s="1" t="s">
        <v>16693</v>
      </c>
      <c r="H210" s="1">
        <v>3</v>
      </c>
      <c r="I210" s="1" t="s">
        <v>16689</v>
      </c>
      <c r="J210" s="1" t="s">
        <v>16631</v>
      </c>
      <c r="K210" s="1">
        <v>4</v>
      </c>
      <c r="L210" s="1" t="s">
        <v>16690</v>
      </c>
      <c r="O210" s="1" t="str">
        <f>IFERROR(VLOOKUP(F210,Proveedores!$A$2:$B$500,2,0),"Agregar")</f>
        <v>AMERICAN VART SRL</v>
      </c>
      <c r="P210" s="1" t="s">
        <v>129</v>
      </c>
      <c r="Q210" s="5">
        <v>69900</v>
      </c>
    </row>
    <row r="211" spans="1:17" x14ac:dyDescent="0.2">
      <c r="A211" s="7">
        <v>44243.713564814818</v>
      </c>
      <c r="B211" s="1" t="s">
        <v>17159</v>
      </c>
      <c r="C211" s="1" t="s">
        <v>16628</v>
      </c>
      <c r="D211" s="1" t="s">
        <v>17160</v>
      </c>
      <c r="E211" s="1">
        <v>30682335706</v>
      </c>
      <c r="F211" s="1" t="s">
        <v>16523</v>
      </c>
      <c r="G211" s="1" t="s">
        <v>17006</v>
      </c>
      <c r="H211" s="1">
        <v>0</v>
      </c>
      <c r="I211" s="1">
        <v>0</v>
      </c>
      <c r="J211" s="1" t="s">
        <v>16631</v>
      </c>
      <c r="K211" s="1">
        <v>0</v>
      </c>
      <c r="L211" s="1" t="s">
        <v>16745</v>
      </c>
      <c r="O211" s="1" t="str">
        <f>IFERROR(VLOOKUP(F211,Proveedores!$A$2:$B$500,2,0),"Agregar")</f>
        <v>Administradora de Archivos SA</v>
      </c>
      <c r="P211" s="1" t="s">
        <v>129</v>
      </c>
      <c r="Q211" s="5">
        <v>82905.850000000006</v>
      </c>
    </row>
    <row r="212" spans="1:17" x14ac:dyDescent="0.2">
      <c r="A212" s="7">
        <v>44243.715995370374</v>
      </c>
      <c r="B212" s="1" t="s">
        <v>17161</v>
      </c>
      <c r="C212" s="1" t="s">
        <v>16628</v>
      </c>
      <c r="D212" s="1" t="s">
        <v>17162</v>
      </c>
      <c r="E212" s="1">
        <v>30682335706</v>
      </c>
      <c r="F212" s="1" t="s">
        <v>16523</v>
      </c>
      <c r="G212" s="1" t="s">
        <v>16698</v>
      </c>
      <c r="H212" s="1">
        <v>0</v>
      </c>
      <c r="I212" s="1">
        <v>0</v>
      </c>
      <c r="J212" s="1" t="s">
        <v>16631</v>
      </c>
      <c r="K212" s="1">
        <v>0</v>
      </c>
      <c r="L212" s="1" t="s">
        <v>16745</v>
      </c>
      <c r="O212" s="1" t="str">
        <f>IFERROR(VLOOKUP(F212,Proveedores!$A$2:$B$500,2,0),"Agregar")</f>
        <v>Administradora de Archivos SA</v>
      </c>
      <c r="P212" s="1" t="s">
        <v>129</v>
      </c>
      <c r="Q212" s="5">
        <v>1320577.6499999999</v>
      </c>
    </row>
    <row r="213" spans="1:17" x14ac:dyDescent="0.2">
      <c r="A213" s="7">
        <v>44245.530995370369</v>
      </c>
      <c r="B213" s="1" t="s">
        <v>17163</v>
      </c>
      <c r="C213" s="1" t="s">
        <v>16628</v>
      </c>
      <c r="D213" s="1" t="s">
        <v>17164</v>
      </c>
      <c r="E213" s="1">
        <v>30529654894</v>
      </c>
      <c r="F213" s="1" t="s">
        <v>16537</v>
      </c>
      <c r="G213" s="1" t="s">
        <v>16693</v>
      </c>
      <c r="O213" s="1" t="str">
        <f>IFERROR(VLOOKUP(F213,Proveedores!$A$2:$B$500,2,0),"Agregar")</f>
        <v>CANEPA, KOPEC Y ASOCIADOS SRL</v>
      </c>
      <c r="P213" s="1" t="s">
        <v>129</v>
      </c>
      <c r="Q213" s="5">
        <v>13920645.619999999</v>
      </c>
    </row>
    <row r="214" spans="1:17" x14ac:dyDescent="0.2">
      <c r="A214" s="7">
        <v>44245.661793981482</v>
      </c>
      <c r="B214" s="1" t="s">
        <v>17165</v>
      </c>
      <c r="C214" s="1" t="s">
        <v>16628</v>
      </c>
      <c r="D214" s="1" t="s">
        <v>17166</v>
      </c>
      <c r="E214" s="1">
        <v>30659199811</v>
      </c>
      <c r="F214" s="1" t="s">
        <v>16535</v>
      </c>
      <c r="G214" s="1" t="s">
        <v>17167</v>
      </c>
      <c r="O214" s="1" t="str">
        <f>IFERROR(VLOOKUP(F214,Proveedores!$A$2:$B$500,2,0),"Agregar")</f>
        <v>Becher y Asociados SRL</v>
      </c>
      <c r="P214" s="1" t="s">
        <v>129</v>
      </c>
      <c r="Q214" s="5">
        <v>739110.3</v>
      </c>
    </row>
    <row r="215" spans="1:17" x14ac:dyDescent="0.2">
      <c r="A215" s="7">
        <v>44245.665798611109</v>
      </c>
      <c r="B215" s="1" t="s">
        <v>17168</v>
      </c>
      <c r="C215" s="1" t="s">
        <v>16628</v>
      </c>
      <c r="D215" s="1" t="s">
        <v>17169</v>
      </c>
      <c r="E215" s="1">
        <v>30659199811</v>
      </c>
      <c r="F215" s="1" t="s">
        <v>16535</v>
      </c>
      <c r="G215" s="1" t="s">
        <v>17167</v>
      </c>
      <c r="O215" s="1" t="str">
        <f>IFERROR(VLOOKUP(F215,Proveedores!$A$2:$B$500,2,0),"Agregar")</f>
        <v>Becher y Asociados SRL</v>
      </c>
      <c r="P215" s="1" t="s">
        <v>129</v>
      </c>
      <c r="Q215" s="5">
        <v>267080.3</v>
      </c>
    </row>
    <row r="216" spans="1:17" x14ac:dyDescent="0.2">
      <c r="A216" s="7">
        <v>44245.678564814814</v>
      </c>
      <c r="B216" s="1" t="s">
        <v>17170</v>
      </c>
      <c r="C216" s="1" t="s">
        <v>16628</v>
      </c>
      <c r="D216" s="1" t="s">
        <v>17171</v>
      </c>
      <c r="E216" s="1">
        <v>30659199811</v>
      </c>
      <c r="F216" s="1" t="s">
        <v>16535</v>
      </c>
      <c r="G216" s="1" t="s">
        <v>17167</v>
      </c>
      <c r="O216" s="1" t="str">
        <f>IFERROR(VLOOKUP(F216,Proveedores!$A$2:$B$500,2,0),"Agregar")</f>
        <v>Becher y Asociados SRL</v>
      </c>
      <c r="P216" s="1" t="s">
        <v>129</v>
      </c>
      <c r="Q216" s="5">
        <v>70284.289999999994</v>
      </c>
    </row>
    <row r="217" spans="1:17" x14ac:dyDescent="0.2">
      <c r="A217" s="7">
        <v>44249.564629629633</v>
      </c>
      <c r="B217" s="1" t="s">
        <v>17172</v>
      </c>
      <c r="C217" s="1" t="s">
        <v>16628</v>
      </c>
      <c r="D217" s="1" t="s">
        <v>17173</v>
      </c>
      <c r="E217" s="1">
        <v>30708190523</v>
      </c>
      <c r="F217" s="1" t="s">
        <v>16576</v>
      </c>
      <c r="G217" s="1" t="s">
        <v>16693</v>
      </c>
      <c r="H217" s="1">
        <v>4</v>
      </c>
      <c r="I217" s="1">
        <v>4</v>
      </c>
      <c r="J217" s="1" t="s">
        <v>16631</v>
      </c>
      <c r="K217" s="1">
        <v>1</v>
      </c>
      <c r="L217" s="1">
        <v>1</v>
      </c>
      <c r="O217" s="1" t="str">
        <f>IFERROR(VLOOKUP(F217,Proveedores!$A$2:$B$500,2,0),"Agregar")</f>
        <v>H2O S.A.</v>
      </c>
      <c r="P217" s="1" t="s">
        <v>129</v>
      </c>
      <c r="Q217" s="5">
        <v>4375</v>
      </c>
    </row>
    <row r="218" spans="1:17" x14ac:dyDescent="0.2">
      <c r="A218" s="7">
        <v>44249.566053240742</v>
      </c>
      <c r="B218" s="1" t="s">
        <v>17174</v>
      </c>
      <c r="C218" s="1" t="s">
        <v>16628</v>
      </c>
      <c r="D218" s="1" t="s">
        <v>17175</v>
      </c>
      <c r="E218" s="1">
        <v>30708190523</v>
      </c>
      <c r="F218" s="1" t="s">
        <v>16576</v>
      </c>
      <c r="G218" s="1" t="s">
        <v>16693</v>
      </c>
      <c r="H218" s="1">
        <v>4</v>
      </c>
      <c r="I218" s="1">
        <v>4</v>
      </c>
      <c r="J218" s="1" t="s">
        <v>16631</v>
      </c>
      <c r="K218" s="1">
        <v>1</v>
      </c>
      <c r="L218" s="1">
        <v>1</v>
      </c>
      <c r="O218" s="1" t="str">
        <f>IFERROR(VLOOKUP(F218,Proveedores!$A$2:$B$500,2,0),"Agregar")</f>
        <v>H2O S.A.</v>
      </c>
      <c r="P218" s="1" t="s">
        <v>129</v>
      </c>
      <c r="Q218" s="5">
        <v>10300</v>
      </c>
    </row>
    <row r="219" spans="1:17" x14ac:dyDescent="0.2">
      <c r="A219" s="7">
        <v>44249.567546296297</v>
      </c>
      <c r="B219" s="1" t="s">
        <v>17176</v>
      </c>
      <c r="C219" s="1" t="s">
        <v>16628</v>
      </c>
      <c r="D219" s="1" t="s">
        <v>17177</v>
      </c>
      <c r="E219" s="1">
        <v>30708190523</v>
      </c>
      <c r="F219" s="1" t="s">
        <v>16576</v>
      </c>
      <c r="G219" s="1" t="s">
        <v>16693</v>
      </c>
      <c r="H219" s="1">
        <v>4</v>
      </c>
      <c r="I219" s="1">
        <v>4</v>
      </c>
      <c r="J219" s="1" t="s">
        <v>16631</v>
      </c>
      <c r="K219" s="1">
        <v>1</v>
      </c>
      <c r="L219" s="1">
        <v>1</v>
      </c>
      <c r="O219" s="1" t="str">
        <f>IFERROR(VLOOKUP(F219,Proveedores!$A$2:$B$500,2,0),"Agregar")</f>
        <v>H2O S.A.</v>
      </c>
      <c r="P219" s="1" t="s">
        <v>129</v>
      </c>
      <c r="Q219" s="5">
        <v>3150</v>
      </c>
    </row>
    <row r="220" spans="1:17" x14ac:dyDescent="0.2">
      <c r="A220" s="7">
        <v>44249.568576388891</v>
      </c>
      <c r="B220" s="1" t="s">
        <v>17178</v>
      </c>
      <c r="C220" s="1" t="s">
        <v>16628</v>
      </c>
      <c r="D220" s="1" t="s">
        <v>17179</v>
      </c>
      <c r="E220" s="1">
        <v>30708190523</v>
      </c>
      <c r="F220" s="1" t="s">
        <v>16576</v>
      </c>
      <c r="G220" s="1" t="s">
        <v>16693</v>
      </c>
      <c r="H220" s="1">
        <v>4</v>
      </c>
      <c r="I220" s="1">
        <v>4</v>
      </c>
      <c r="J220" s="1" t="s">
        <v>16631</v>
      </c>
      <c r="K220" s="1">
        <v>1</v>
      </c>
      <c r="L220" s="1">
        <v>1</v>
      </c>
      <c r="O220" s="1" t="str">
        <f>IFERROR(VLOOKUP(F220,Proveedores!$A$2:$B$500,2,0),"Agregar")</f>
        <v>H2O S.A.</v>
      </c>
      <c r="P220" s="1" t="s">
        <v>129</v>
      </c>
      <c r="Q220" s="5">
        <v>1050</v>
      </c>
    </row>
    <row r="221" spans="1:17" x14ac:dyDescent="0.2">
      <c r="A221" s="7">
        <v>44249.5705787037</v>
      </c>
      <c r="B221" s="1" t="s">
        <v>17180</v>
      </c>
      <c r="C221" s="1" t="s">
        <v>16628</v>
      </c>
      <c r="D221" s="1" t="s">
        <v>17181</v>
      </c>
      <c r="E221" s="1">
        <v>30708190523</v>
      </c>
      <c r="F221" s="1" t="s">
        <v>16576</v>
      </c>
      <c r="G221" s="1" t="s">
        <v>16634</v>
      </c>
      <c r="H221" s="1">
        <v>21</v>
      </c>
      <c r="I221" s="1">
        <v>21</v>
      </c>
      <c r="J221" s="1" t="s">
        <v>16631</v>
      </c>
      <c r="K221" s="1">
        <v>1</v>
      </c>
      <c r="L221" s="1">
        <v>1</v>
      </c>
      <c r="O221" s="1" t="str">
        <f>IFERROR(VLOOKUP(F221,Proveedores!$A$2:$B$500,2,0),"Agregar")</f>
        <v>H2O S.A.</v>
      </c>
      <c r="P221" s="1" t="s">
        <v>129</v>
      </c>
      <c r="Q221" s="5">
        <v>11715</v>
      </c>
    </row>
    <row r="222" spans="1:17" x14ac:dyDescent="0.2">
      <c r="A222" s="7">
        <v>44249.579236111109</v>
      </c>
      <c r="B222" s="1" t="s">
        <v>17182</v>
      </c>
      <c r="C222" s="1" t="s">
        <v>16628</v>
      </c>
      <c r="D222" s="1" t="s">
        <v>17183</v>
      </c>
      <c r="E222" s="1">
        <v>30698003959</v>
      </c>
      <c r="F222" s="1" t="s">
        <v>17184</v>
      </c>
      <c r="G222" s="1" t="s">
        <v>16693</v>
      </c>
      <c r="H222" s="1">
        <v>8853</v>
      </c>
      <c r="I222" s="1">
        <v>8853</v>
      </c>
      <c r="J222" s="1" t="s">
        <v>16631</v>
      </c>
      <c r="K222" s="1">
        <v>8853</v>
      </c>
      <c r="L222" s="1" t="s">
        <v>17185</v>
      </c>
      <c r="O222" s="1" t="str">
        <f>IFERROR(VLOOKUP(F222,Proveedores!$A$2:$B$500,2,0),"Agregar")</f>
        <v xml:space="preserve">Preteco S A </v>
      </c>
      <c r="P222" s="1" t="s">
        <v>1599</v>
      </c>
      <c r="Q222" s="5">
        <v>35000</v>
      </c>
    </row>
    <row r="223" spans="1:17" x14ac:dyDescent="0.2">
      <c r="A223" s="7">
        <v>44249.891111111108</v>
      </c>
      <c r="B223" s="1" t="s">
        <v>17186</v>
      </c>
      <c r="C223" s="1" t="s">
        <v>16628</v>
      </c>
      <c r="D223" s="1" t="s">
        <v>17187</v>
      </c>
      <c r="E223" s="1">
        <v>30710516592</v>
      </c>
      <c r="F223" s="1" t="s">
        <v>16542</v>
      </c>
      <c r="G223" s="1" t="s">
        <v>17006</v>
      </c>
      <c r="H223" s="1" t="s">
        <v>16975</v>
      </c>
      <c r="I223" s="1" t="s">
        <v>16975</v>
      </c>
      <c r="J223" s="1" t="s">
        <v>16631</v>
      </c>
      <c r="K223" s="1">
        <v>1</v>
      </c>
      <c r="L223" s="1" t="s">
        <v>17188</v>
      </c>
      <c r="O223" s="1" t="str">
        <f>IFERROR(VLOOKUP(F223,Proveedores!$A$2:$B$500,2,0),"Agregar")</f>
        <v>Condominio de Lopez y Otros</v>
      </c>
      <c r="P223" s="1" t="s">
        <v>129</v>
      </c>
      <c r="Q223" s="5">
        <v>12500</v>
      </c>
    </row>
    <row r="224" spans="1:17" x14ac:dyDescent="0.2">
      <c r="A224" s="7">
        <v>44250.607592592591</v>
      </c>
      <c r="B224" s="1" t="s">
        <v>17189</v>
      </c>
      <c r="C224" s="1" t="s">
        <v>16628</v>
      </c>
      <c r="D224" s="1" t="s">
        <v>17190</v>
      </c>
      <c r="E224" s="1">
        <v>30698003959</v>
      </c>
      <c r="F224" s="1" t="s">
        <v>17184</v>
      </c>
      <c r="G224" s="1" t="s">
        <v>16693</v>
      </c>
      <c r="H224" s="1">
        <v>8853</v>
      </c>
      <c r="I224" s="1">
        <v>8853</v>
      </c>
      <c r="J224" s="1" t="s">
        <v>16631</v>
      </c>
      <c r="K224" s="1">
        <v>8853</v>
      </c>
      <c r="L224" s="1" t="s">
        <v>17185</v>
      </c>
      <c r="O224" s="1" t="str">
        <f>IFERROR(VLOOKUP(F224,Proveedores!$A$2:$B$500,2,0),"Agregar")</f>
        <v xml:space="preserve">Preteco S A </v>
      </c>
      <c r="P224" s="1" t="s">
        <v>1599</v>
      </c>
      <c r="Q224" s="5">
        <v>35000</v>
      </c>
    </row>
    <row r="225" spans="1:17" x14ac:dyDescent="0.2">
      <c r="A225" s="7">
        <v>44252</v>
      </c>
      <c r="B225" s="1" t="s">
        <v>17191</v>
      </c>
      <c r="C225" s="1" t="s">
        <v>16628</v>
      </c>
      <c r="D225" s="1" t="s">
        <v>17192</v>
      </c>
      <c r="E225" s="1">
        <v>30659199811</v>
      </c>
      <c r="F225" s="1" t="s">
        <v>16535</v>
      </c>
      <c r="G225" s="1" t="s">
        <v>16634</v>
      </c>
      <c r="H225" s="1" t="s">
        <v>16951</v>
      </c>
      <c r="I225" s="1" t="s">
        <v>16775</v>
      </c>
      <c r="J225" s="1" t="s">
        <v>16631</v>
      </c>
      <c r="K225" s="1">
        <v>1</v>
      </c>
      <c r="L225" s="1" t="s">
        <v>17193</v>
      </c>
      <c r="O225" s="1" t="str">
        <f>IFERROR(VLOOKUP(F225,Proveedores!$A$2:$B$500,2,0),"Agregar")</f>
        <v>Becher y Asociados SRL</v>
      </c>
      <c r="P225" s="1" t="s">
        <v>129</v>
      </c>
      <c r="Q225" s="5">
        <v>230015.18</v>
      </c>
    </row>
    <row r="226" spans="1:17" x14ac:dyDescent="0.2">
      <c r="A226" s="7">
        <v>44252</v>
      </c>
      <c r="B226" s="1" t="s">
        <v>17194</v>
      </c>
      <c r="C226" s="1" t="s">
        <v>16628</v>
      </c>
      <c r="D226" s="1" t="s">
        <v>17195</v>
      </c>
      <c r="E226" s="1">
        <v>30659199811</v>
      </c>
      <c r="F226" s="1" t="s">
        <v>16535</v>
      </c>
      <c r="G226" s="1" t="s">
        <v>16634</v>
      </c>
      <c r="H226" s="1" t="s">
        <v>16951</v>
      </c>
      <c r="I226" s="1" t="s">
        <v>16775</v>
      </c>
      <c r="J226" s="1" t="s">
        <v>16631</v>
      </c>
      <c r="K226" s="1">
        <v>1</v>
      </c>
      <c r="L226" s="1" t="s">
        <v>17196</v>
      </c>
      <c r="O226" s="1" t="str">
        <f>IFERROR(VLOOKUP(F226,Proveedores!$A$2:$B$500,2,0),"Agregar")</f>
        <v>Becher y Asociados SRL</v>
      </c>
      <c r="P226" s="1" t="s">
        <v>129</v>
      </c>
      <c r="Q226" s="5">
        <v>460030.36</v>
      </c>
    </row>
    <row r="227" spans="1:17" x14ac:dyDescent="0.2">
      <c r="A227" s="7">
        <v>44252</v>
      </c>
      <c r="B227" s="1" t="s">
        <v>17197</v>
      </c>
      <c r="C227" s="1" t="s">
        <v>16628</v>
      </c>
      <c r="D227" s="1" t="s">
        <v>17198</v>
      </c>
      <c r="E227" s="1">
        <v>30659199811</v>
      </c>
      <c r="F227" s="1" t="s">
        <v>16535</v>
      </c>
      <c r="G227" s="1" t="s">
        <v>16634</v>
      </c>
      <c r="H227" s="1" t="s">
        <v>16774</v>
      </c>
      <c r="I227" s="1" t="s">
        <v>16775</v>
      </c>
      <c r="J227" s="1" t="s">
        <v>16631</v>
      </c>
      <c r="K227" s="1">
        <v>1</v>
      </c>
      <c r="L227" s="1" t="s">
        <v>17199</v>
      </c>
      <c r="O227" s="1" t="str">
        <f>IFERROR(VLOOKUP(F227,Proveedores!$A$2:$B$500,2,0),"Agregar")</f>
        <v>Becher y Asociados SRL</v>
      </c>
      <c r="P227" s="1" t="s">
        <v>129</v>
      </c>
      <c r="Q227" s="5">
        <v>17571.080000000002</v>
      </c>
    </row>
    <row r="228" spans="1:17" x14ac:dyDescent="0.2">
      <c r="A228" s="7">
        <v>44252</v>
      </c>
      <c r="B228" s="1" t="s">
        <v>17200</v>
      </c>
      <c r="C228" s="1" t="s">
        <v>16628</v>
      </c>
      <c r="D228" s="1" t="s">
        <v>17201</v>
      </c>
      <c r="E228" s="1">
        <v>30659199811</v>
      </c>
      <c r="F228" s="1" t="s">
        <v>16535</v>
      </c>
      <c r="G228" s="1" t="s">
        <v>16634</v>
      </c>
      <c r="H228" s="1" t="s">
        <v>16951</v>
      </c>
      <c r="I228" s="1" t="s">
        <v>16775</v>
      </c>
      <c r="J228" s="1" t="s">
        <v>16631</v>
      </c>
      <c r="K228" s="1">
        <v>1</v>
      </c>
      <c r="L228" s="1" t="s">
        <v>17202</v>
      </c>
      <c r="O228" s="1" t="str">
        <f>IFERROR(VLOOKUP(F228,Proveedores!$A$2:$B$500,2,0),"Agregar")</f>
        <v>Becher y Asociados SRL</v>
      </c>
      <c r="P228" s="1" t="s">
        <v>129</v>
      </c>
      <c r="Q228" s="5">
        <v>70284.289999999994</v>
      </c>
    </row>
    <row r="229" spans="1:17" x14ac:dyDescent="0.2">
      <c r="A229" s="7">
        <v>44252</v>
      </c>
      <c r="B229" s="1" t="s">
        <v>17203</v>
      </c>
      <c r="C229" s="1" t="s">
        <v>16628</v>
      </c>
      <c r="D229" s="1" t="s">
        <v>17204</v>
      </c>
      <c r="E229" s="1">
        <v>30658562246</v>
      </c>
      <c r="F229" s="1" t="s">
        <v>16528</v>
      </c>
      <c r="G229" s="1" t="s">
        <v>16716</v>
      </c>
      <c r="H229" s="1">
        <v>43922</v>
      </c>
      <c r="I229" s="1">
        <v>43922</v>
      </c>
      <c r="J229" s="1" t="s">
        <v>16631</v>
      </c>
      <c r="K229" s="1">
        <v>2</v>
      </c>
      <c r="L229" s="1">
        <v>3</v>
      </c>
      <c r="O229" s="1" t="str">
        <f>IFERROR(VLOOKUP(F229,Proveedores!$A$2:$B$500,2,0),"Agregar")</f>
        <v>AQUALINE SA</v>
      </c>
      <c r="P229" s="1" t="s">
        <v>129</v>
      </c>
      <c r="Q229" s="5">
        <v>7475.43</v>
      </c>
    </row>
    <row r="230" spans="1:17" x14ac:dyDescent="0.2">
      <c r="A230" s="7">
        <v>44253.876805555556</v>
      </c>
      <c r="B230" s="1" t="s">
        <v>17205</v>
      </c>
      <c r="C230" s="1" t="s">
        <v>16628</v>
      </c>
      <c r="D230" s="1" t="s">
        <v>17206</v>
      </c>
      <c r="E230" s="1">
        <v>30640420738</v>
      </c>
      <c r="F230" s="1" t="s">
        <v>16588</v>
      </c>
      <c r="G230" s="1" t="s">
        <v>17006</v>
      </c>
      <c r="H230" s="1">
        <v>0</v>
      </c>
      <c r="I230" s="1">
        <v>0</v>
      </c>
      <c r="J230" s="1" t="s">
        <v>16631</v>
      </c>
      <c r="K230" s="1">
        <v>0</v>
      </c>
      <c r="L230" s="1" t="s">
        <v>17207</v>
      </c>
      <c r="O230" s="1" t="str">
        <f>IFERROR(VLOOKUP(F230,Proveedores!$A$2:$B$500,2,0),"Agregar")</f>
        <v>PLAZA DE MAYO ONE SA</v>
      </c>
      <c r="P230" s="1" t="s">
        <v>129</v>
      </c>
      <c r="Q230" s="5">
        <v>391631.71</v>
      </c>
    </row>
    <row r="231" spans="1:17" x14ac:dyDescent="0.2">
      <c r="A231" s="7">
        <v>44253.879236111112</v>
      </c>
      <c r="B231" s="1" t="s">
        <v>17208</v>
      </c>
      <c r="C231" s="1" t="s">
        <v>16628</v>
      </c>
      <c r="D231" s="1" t="s">
        <v>17209</v>
      </c>
      <c r="E231" s="1">
        <v>30640420738</v>
      </c>
      <c r="F231" s="1" t="s">
        <v>16588</v>
      </c>
      <c r="G231" s="1" t="s">
        <v>17006</v>
      </c>
      <c r="H231" s="1">
        <v>0</v>
      </c>
      <c r="I231" s="1">
        <v>0</v>
      </c>
      <c r="J231" s="1" t="s">
        <v>16631</v>
      </c>
      <c r="K231" s="1">
        <v>0</v>
      </c>
      <c r="L231" s="1" t="s">
        <v>17210</v>
      </c>
      <c r="O231" s="1" t="str">
        <f>IFERROR(VLOOKUP(F231,Proveedores!$A$2:$B$500,2,0),"Agregar")</f>
        <v>PLAZA DE MAYO ONE SA</v>
      </c>
      <c r="P231" s="1" t="s">
        <v>129</v>
      </c>
      <c r="Q231" s="5">
        <v>170359.72</v>
      </c>
    </row>
    <row r="232" spans="1:17" x14ac:dyDescent="0.2">
      <c r="A232" s="7">
        <v>44257.529328703706</v>
      </c>
      <c r="B232" s="1" t="s">
        <v>17211</v>
      </c>
      <c r="C232" s="1" t="s">
        <v>16628</v>
      </c>
      <c r="D232" s="1" t="s">
        <v>17212</v>
      </c>
      <c r="E232" s="1">
        <v>30692861910</v>
      </c>
      <c r="F232" s="1" t="s">
        <v>16527</v>
      </c>
      <c r="G232" s="1" t="s">
        <v>16634</v>
      </c>
      <c r="H232" s="1">
        <v>31</v>
      </c>
      <c r="I232" s="1" t="s">
        <v>16689</v>
      </c>
      <c r="J232" s="1" t="s">
        <v>16631</v>
      </c>
      <c r="K232" s="1">
        <v>2</v>
      </c>
      <c r="L232" s="1" t="s">
        <v>16690</v>
      </c>
      <c r="O232" s="1" t="str">
        <f>IFERROR(VLOOKUP(F232,Proveedores!$A$2:$B$500,2,0),"Agregar")</f>
        <v>AMERICAN VART SRL</v>
      </c>
      <c r="P232" s="1" t="s">
        <v>129</v>
      </c>
      <c r="Q232" s="5">
        <v>21000</v>
      </c>
    </row>
    <row r="233" spans="1:17" x14ac:dyDescent="0.2">
      <c r="A233" s="7">
        <v>44257.531701388885</v>
      </c>
      <c r="B233" s="1" t="s">
        <v>17213</v>
      </c>
      <c r="C233" s="1" t="s">
        <v>16628</v>
      </c>
      <c r="D233" s="1" t="s">
        <v>17214</v>
      </c>
      <c r="E233" s="1">
        <v>30692861910</v>
      </c>
      <c r="F233" s="1" t="s">
        <v>16527</v>
      </c>
      <c r="G233" s="1" t="s">
        <v>16688</v>
      </c>
      <c r="H233" s="1">
        <v>3</v>
      </c>
      <c r="I233" s="1" t="s">
        <v>16689</v>
      </c>
      <c r="J233" s="1" t="s">
        <v>16631</v>
      </c>
      <c r="K233" s="1">
        <v>2</v>
      </c>
      <c r="L233" s="1" t="s">
        <v>16690</v>
      </c>
      <c r="O233" s="1" t="str">
        <f>IFERROR(VLOOKUP(F233,Proveedores!$A$2:$B$500,2,0),"Agregar")</f>
        <v>AMERICAN VART SRL</v>
      </c>
      <c r="P233" s="1" t="s">
        <v>129</v>
      </c>
      <c r="Q233" s="5">
        <v>21000</v>
      </c>
    </row>
    <row r="234" spans="1:17" x14ac:dyDescent="0.2">
      <c r="A234" s="7">
        <v>44257.535428240742</v>
      </c>
      <c r="B234" s="1" t="s">
        <v>17215</v>
      </c>
      <c r="C234" s="1" t="s">
        <v>16628</v>
      </c>
      <c r="D234" s="1" t="s">
        <v>17216</v>
      </c>
      <c r="E234" s="1">
        <v>30692861910</v>
      </c>
      <c r="F234" s="1" t="s">
        <v>16527</v>
      </c>
      <c r="G234" s="1" t="s">
        <v>16693</v>
      </c>
      <c r="H234" s="1">
        <v>3</v>
      </c>
      <c r="I234" s="1" t="s">
        <v>16689</v>
      </c>
      <c r="J234" s="1" t="s">
        <v>16631</v>
      </c>
      <c r="K234" s="1">
        <v>4</v>
      </c>
      <c r="L234" s="1" t="s">
        <v>16690</v>
      </c>
      <c r="O234" s="1" t="str">
        <f>IFERROR(VLOOKUP(F234,Proveedores!$A$2:$B$500,2,0),"Agregar")</f>
        <v>AMERICAN VART SRL</v>
      </c>
      <c r="P234" s="1" t="s">
        <v>129</v>
      </c>
      <c r="Q234" s="5">
        <v>69900</v>
      </c>
    </row>
    <row r="235" spans="1:17" x14ac:dyDescent="0.2">
      <c r="A235" s="7">
        <v>44257.816041666665</v>
      </c>
      <c r="B235" s="1" t="s">
        <v>17217</v>
      </c>
      <c r="C235" s="1" t="s">
        <v>16628</v>
      </c>
      <c r="D235" s="1" t="s">
        <v>17218</v>
      </c>
      <c r="E235" s="1">
        <v>30661988114</v>
      </c>
      <c r="F235" s="1" t="s">
        <v>16571</v>
      </c>
      <c r="G235" s="1" t="s">
        <v>17006</v>
      </c>
      <c r="H235" s="1" t="s">
        <v>17109</v>
      </c>
      <c r="I235" s="1" t="s">
        <v>17109</v>
      </c>
      <c r="J235" s="1" t="s">
        <v>16631</v>
      </c>
      <c r="K235" s="1">
        <v>0</v>
      </c>
      <c r="L235" s="1">
        <v>0</v>
      </c>
      <c r="O235" s="1" t="str">
        <f>IFERROR(VLOOKUP(F235,Proveedores!$A$2:$B$500,2,0),"Agregar")</f>
        <v>GELIO INMOBILIARIA SA</v>
      </c>
      <c r="P235" s="1" t="s">
        <v>129</v>
      </c>
      <c r="Q235" s="5">
        <v>44240</v>
      </c>
    </row>
    <row r="236" spans="1:17" x14ac:dyDescent="0.2">
      <c r="A236" s="7">
        <v>44257.818379629629</v>
      </c>
      <c r="B236" s="1" t="s">
        <v>17219</v>
      </c>
      <c r="C236" s="1" t="s">
        <v>16628</v>
      </c>
      <c r="D236" s="1" t="s">
        <v>17220</v>
      </c>
      <c r="E236" s="1">
        <v>30661988114</v>
      </c>
      <c r="F236" s="1" t="s">
        <v>16571</v>
      </c>
      <c r="G236" s="1" t="s">
        <v>17006</v>
      </c>
      <c r="H236" s="1" t="s">
        <v>17109</v>
      </c>
      <c r="I236" s="1" t="s">
        <v>17109</v>
      </c>
      <c r="J236" s="1" t="s">
        <v>16631</v>
      </c>
      <c r="K236" s="1">
        <v>0</v>
      </c>
      <c r="L236" s="1">
        <v>0</v>
      </c>
      <c r="O236" s="1" t="str">
        <f>IFERROR(VLOOKUP(F236,Proveedores!$A$2:$B$500,2,0),"Agregar")</f>
        <v>GELIO INMOBILIARIA SA</v>
      </c>
      <c r="P236" s="1" t="s">
        <v>129</v>
      </c>
      <c r="Q236" s="5">
        <v>44240</v>
      </c>
    </row>
    <row r="237" spans="1:17" x14ac:dyDescent="0.2">
      <c r="A237" s="7">
        <v>44257.822928240741</v>
      </c>
      <c r="B237" s="1" t="s">
        <v>17221</v>
      </c>
      <c r="C237" s="1" t="s">
        <v>16628</v>
      </c>
      <c r="D237" s="1" t="s">
        <v>17222</v>
      </c>
      <c r="E237" s="1">
        <v>30661988114</v>
      </c>
      <c r="F237" s="1" t="s">
        <v>16571</v>
      </c>
      <c r="G237" s="1" t="s">
        <v>16698</v>
      </c>
      <c r="H237" s="1" t="s">
        <v>16699</v>
      </c>
      <c r="I237" s="1" t="s">
        <v>16699</v>
      </c>
      <c r="J237" s="1" t="s">
        <v>16631</v>
      </c>
      <c r="K237" s="1">
        <v>0</v>
      </c>
      <c r="L237" s="1">
        <v>0</v>
      </c>
      <c r="O237" s="1" t="str">
        <f>IFERROR(VLOOKUP(F237,Proveedores!$A$2:$B$500,2,0),"Agregar")</f>
        <v>GELIO INMOBILIARIA SA</v>
      </c>
      <c r="P237" s="1" t="s">
        <v>129</v>
      </c>
      <c r="Q237" s="5">
        <v>44240</v>
      </c>
    </row>
    <row r="238" spans="1:17" x14ac:dyDescent="0.2">
      <c r="A238" s="7">
        <v>44257.833761574075</v>
      </c>
      <c r="B238" s="1" t="s">
        <v>17223</v>
      </c>
      <c r="C238" s="1" t="s">
        <v>16628</v>
      </c>
      <c r="D238" s="1" t="s">
        <v>17224</v>
      </c>
      <c r="E238" s="1">
        <v>30661988114</v>
      </c>
      <c r="F238" s="1" t="s">
        <v>16571</v>
      </c>
      <c r="G238" s="1" t="s">
        <v>16698</v>
      </c>
      <c r="H238" s="1" t="s">
        <v>16699</v>
      </c>
      <c r="I238" s="1" t="s">
        <v>16699</v>
      </c>
      <c r="J238" s="1" t="s">
        <v>16631</v>
      </c>
      <c r="K238" s="1">
        <v>0</v>
      </c>
      <c r="L238" s="1">
        <v>0</v>
      </c>
      <c r="O238" s="1" t="str">
        <f>IFERROR(VLOOKUP(F238,Proveedores!$A$2:$B$500,2,0),"Agregar")</f>
        <v>GELIO INMOBILIARIA SA</v>
      </c>
      <c r="P238" s="1" t="s">
        <v>129</v>
      </c>
      <c r="Q238" s="5">
        <v>44240</v>
      </c>
    </row>
    <row r="239" spans="1:17" x14ac:dyDescent="0.2">
      <c r="A239" s="7">
        <v>44257.847199074073</v>
      </c>
      <c r="B239" s="1" t="s">
        <v>17225</v>
      </c>
      <c r="C239" s="1" t="s">
        <v>16628</v>
      </c>
      <c r="D239" s="1" t="s">
        <v>17226</v>
      </c>
      <c r="E239" s="1">
        <v>30661988114</v>
      </c>
      <c r="F239" s="1" t="s">
        <v>16571</v>
      </c>
      <c r="G239" s="1" t="s">
        <v>16698</v>
      </c>
      <c r="H239" s="1" t="s">
        <v>16699</v>
      </c>
      <c r="I239" s="1" t="s">
        <v>16699</v>
      </c>
      <c r="J239" s="1" t="s">
        <v>16631</v>
      </c>
      <c r="K239" s="1">
        <v>0</v>
      </c>
      <c r="L239" s="1">
        <v>0</v>
      </c>
      <c r="O239" s="1" t="str">
        <f>IFERROR(VLOOKUP(F239,Proveedores!$A$2:$B$500,2,0),"Agregar")</f>
        <v>GELIO INMOBILIARIA SA</v>
      </c>
      <c r="P239" s="1" t="s">
        <v>129</v>
      </c>
      <c r="Q239" s="5">
        <v>44240</v>
      </c>
    </row>
    <row r="240" spans="1:17" x14ac:dyDescent="0.2">
      <c r="A240" s="7">
        <v>44257.849351851852</v>
      </c>
      <c r="B240" s="1" t="s">
        <v>17227</v>
      </c>
      <c r="C240" s="1" t="s">
        <v>16628</v>
      </c>
      <c r="D240" s="1" t="s">
        <v>17228</v>
      </c>
      <c r="E240" s="1">
        <v>30661988114</v>
      </c>
      <c r="F240" s="1" t="s">
        <v>16571</v>
      </c>
      <c r="G240" s="1" t="s">
        <v>16698</v>
      </c>
      <c r="H240" s="1" t="s">
        <v>16699</v>
      </c>
      <c r="I240" s="1" t="s">
        <v>16699</v>
      </c>
      <c r="J240" s="1" t="s">
        <v>16631</v>
      </c>
      <c r="K240" s="1">
        <v>0</v>
      </c>
      <c r="L240" s="1">
        <v>0</v>
      </c>
      <c r="O240" s="1" t="str">
        <f>IFERROR(VLOOKUP(F240,Proveedores!$A$2:$B$500,2,0),"Agregar")</f>
        <v>GELIO INMOBILIARIA SA</v>
      </c>
      <c r="P240" s="1" t="s">
        <v>129</v>
      </c>
      <c r="Q240" s="5">
        <v>44240</v>
      </c>
    </row>
    <row r="241" spans="1:17" x14ac:dyDescent="0.2">
      <c r="A241" s="7">
        <v>44258.735069444447</v>
      </c>
      <c r="B241" s="1" t="s">
        <v>17229</v>
      </c>
      <c r="C241" s="1" t="s">
        <v>16628</v>
      </c>
      <c r="D241" s="1" t="s">
        <v>17230</v>
      </c>
      <c r="E241" s="1">
        <v>30683077050</v>
      </c>
      <c r="F241" s="1" t="s">
        <v>16573</v>
      </c>
      <c r="G241" s="1" t="s">
        <v>16630</v>
      </c>
      <c r="H241" s="1" t="s">
        <v>17231</v>
      </c>
      <c r="I241" s="1" t="s">
        <v>17232</v>
      </c>
      <c r="J241" s="1" t="s">
        <v>16631</v>
      </c>
      <c r="K241" s="1">
        <v>202108260262</v>
      </c>
      <c r="L241" s="1" t="s">
        <v>17233</v>
      </c>
      <c r="O241" s="1" t="str">
        <f>IFERROR(VLOOKUP(F241,Proveedores!$A$2:$B$500,2,0),"Agregar")</f>
        <v>Gonzalez Silvia Andrea</v>
      </c>
      <c r="P241" s="1" t="s">
        <v>129</v>
      </c>
      <c r="Q241" s="5">
        <v>311439.96000000002</v>
      </c>
    </row>
    <row r="242" spans="1:17" x14ac:dyDescent="0.2">
      <c r="A242" s="7">
        <v>44258.736168981479</v>
      </c>
      <c r="B242" s="1" t="s">
        <v>17234</v>
      </c>
      <c r="C242" s="1" t="s">
        <v>16628</v>
      </c>
      <c r="D242" s="1" t="s">
        <v>17235</v>
      </c>
      <c r="E242" s="1">
        <v>30702941748</v>
      </c>
      <c r="F242" s="1" t="s">
        <v>16608</v>
      </c>
      <c r="G242" s="1" t="s">
        <v>17006</v>
      </c>
      <c r="H242" s="1">
        <v>43891</v>
      </c>
      <c r="I242" s="1" t="s">
        <v>16858</v>
      </c>
      <c r="J242" s="1" t="s">
        <v>16631</v>
      </c>
      <c r="K242" s="1">
        <v>1</v>
      </c>
      <c r="L242" s="1" t="s">
        <v>16859</v>
      </c>
      <c r="O242" s="1" t="str">
        <f>IFERROR(VLOOKUP(F242,Proveedores!$A$2:$B$500,2,0),"Agregar")</f>
        <v>TELCONET S.A.</v>
      </c>
      <c r="P242" s="1" t="s">
        <v>129</v>
      </c>
      <c r="Q242" s="5">
        <v>56628</v>
      </c>
    </row>
    <row r="243" spans="1:17" x14ac:dyDescent="0.2">
      <c r="A243" s="7">
        <v>44263</v>
      </c>
      <c r="B243" s="1" t="s">
        <v>17236</v>
      </c>
      <c r="C243" s="1" t="s">
        <v>16628</v>
      </c>
      <c r="D243" s="1" t="s">
        <v>17237</v>
      </c>
      <c r="E243" s="1">
        <v>30711260354</v>
      </c>
      <c r="F243" s="1" t="s">
        <v>16583</v>
      </c>
      <c r="G243" s="1" t="s">
        <v>16634</v>
      </c>
      <c r="H243" s="1" t="s">
        <v>17142</v>
      </c>
      <c r="I243" s="1" t="s">
        <v>17142</v>
      </c>
      <c r="J243" s="1" t="s">
        <v>16631</v>
      </c>
      <c r="K243" s="1">
        <v>2</v>
      </c>
      <c r="L243" s="1" t="s">
        <v>17238</v>
      </c>
      <c r="O243" s="1" t="str">
        <f>IFERROR(VLOOKUP(F243,Proveedores!$A$2:$B$500,2,0),"Agregar")</f>
        <v>Matrice Consulting S.R.L</v>
      </c>
      <c r="P243" s="1" t="s">
        <v>1599</v>
      </c>
      <c r="Q243" s="5">
        <v>15470.519999999999</v>
      </c>
    </row>
    <row r="244" spans="1:17" x14ac:dyDescent="0.2">
      <c r="A244" s="7">
        <v>44263</v>
      </c>
      <c r="B244" s="1" t="s">
        <v>17239</v>
      </c>
      <c r="C244" s="1" t="s">
        <v>16628</v>
      </c>
      <c r="D244" s="1" t="s">
        <v>17240</v>
      </c>
      <c r="E244" s="1">
        <v>30638975994</v>
      </c>
      <c r="F244" s="1" t="s">
        <v>16605</v>
      </c>
      <c r="G244" s="1" t="s">
        <v>16634</v>
      </c>
      <c r="H244" s="1" t="s">
        <v>16847</v>
      </c>
      <c r="I244" s="1" t="s">
        <v>16847</v>
      </c>
      <c r="J244" s="1" t="s">
        <v>16631</v>
      </c>
      <c r="K244" s="1">
        <v>1</v>
      </c>
      <c r="L244" s="1" t="s">
        <v>16848</v>
      </c>
      <c r="O244" s="1" t="str">
        <f>IFERROR(VLOOKUP(F244,Proveedores!$A$2:$B$500,2,0),"Agregar")</f>
        <v xml:space="preserve">TECNOLAB SA </v>
      </c>
      <c r="P244" s="1" t="s">
        <v>129</v>
      </c>
      <c r="Q244" s="5">
        <v>15372347.949999999</v>
      </c>
    </row>
    <row r="245" spans="1:17" x14ac:dyDescent="0.2">
      <c r="A245" s="7">
        <v>44264</v>
      </c>
      <c r="B245" s="1" t="s">
        <v>17241</v>
      </c>
      <c r="C245" s="1" t="s">
        <v>16628</v>
      </c>
      <c r="D245" s="1" t="s">
        <v>17242</v>
      </c>
      <c r="E245" s="1">
        <v>33710594789</v>
      </c>
      <c r="F245" s="1" t="s">
        <v>16614</v>
      </c>
      <c r="G245" s="1" t="s">
        <v>16716</v>
      </c>
      <c r="H245" s="1">
        <v>43891</v>
      </c>
      <c r="I245" s="1" t="s">
        <v>16798</v>
      </c>
      <c r="J245" s="1" t="s">
        <v>16631</v>
      </c>
      <c r="K245" s="1">
        <v>1</v>
      </c>
      <c r="L245" s="1" t="s">
        <v>16799</v>
      </c>
      <c r="O245" s="1" t="str">
        <f>IFERROR(VLOOKUP(F245,Proveedores!$A$2:$B$500,2,0),"Agregar")</f>
        <v>Uadel SRL</v>
      </c>
      <c r="P245" s="1" t="s">
        <v>129</v>
      </c>
      <c r="Q245" s="5">
        <v>140000</v>
      </c>
    </row>
    <row r="246" spans="1:17" x14ac:dyDescent="0.2">
      <c r="A246" s="7">
        <v>44260</v>
      </c>
      <c r="B246" s="1" t="s">
        <v>17243</v>
      </c>
      <c r="C246" s="1" t="s">
        <v>16628</v>
      </c>
      <c r="D246" s="1" t="s">
        <v>17244</v>
      </c>
      <c r="E246" s="1">
        <v>30682335706</v>
      </c>
      <c r="F246" s="1" t="s">
        <v>16523</v>
      </c>
      <c r="G246" s="1" t="s">
        <v>16698</v>
      </c>
      <c r="H246" s="1">
        <v>0</v>
      </c>
      <c r="I246" s="1">
        <v>0</v>
      </c>
      <c r="J246" s="1" t="s">
        <v>16631</v>
      </c>
      <c r="K246" s="1">
        <v>0</v>
      </c>
      <c r="L246" s="1" t="s">
        <v>16745</v>
      </c>
      <c r="O246" s="1" t="str">
        <f>IFERROR(VLOOKUP(F246,Proveedores!$A$2:$B$500,2,0),"Agregar")</f>
        <v>Administradora de Archivos SA</v>
      </c>
      <c r="P246" s="1" t="s">
        <v>129</v>
      </c>
      <c r="Q246" s="5">
        <v>1377498.99</v>
      </c>
    </row>
    <row r="247" spans="1:17" x14ac:dyDescent="0.2">
      <c r="A247" s="7">
        <v>44260</v>
      </c>
      <c r="B247" s="1" t="s">
        <v>17245</v>
      </c>
      <c r="C247" s="1" t="s">
        <v>16628</v>
      </c>
      <c r="D247" s="1" t="s">
        <v>17246</v>
      </c>
      <c r="E247" s="1">
        <v>30682335706</v>
      </c>
      <c r="F247" s="1" t="s">
        <v>16523</v>
      </c>
      <c r="G247" s="1" t="s">
        <v>17006</v>
      </c>
      <c r="H247" s="1">
        <v>0</v>
      </c>
      <c r="I247" s="1">
        <v>0</v>
      </c>
      <c r="J247" s="1" t="s">
        <v>16631</v>
      </c>
      <c r="K247" s="1">
        <v>0</v>
      </c>
      <c r="L247" s="1" t="s">
        <v>16745</v>
      </c>
      <c r="O247" s="1" t="str">
        <f>IFERROR(VLOOKUP(F247,Proveedores!$A$2:$B$500,2,0),"Agregar")</f>
        <v>Administradora de Archivos SA</v>
      </c>
      <c r="P247" s="1" t="s">
        <v>129</v>
      </c>
      <c r="Q247" s="5">
        <v>76255.69</v>
      </c>
    </row>
    <row r="248" spans="1:17" x14ac:dyDescent="0.2">
      <c r="A248" s="7">
        <v>44260</v>
      </c>
      <c r="B248" s="1" t="s">
        <v>17247</v>
      </c>
      <c r="C248" s="1" t="s">
        <v>16628</v>
      </c>
      <c r="D248" s="1" t="s">
        <v>17248</v>
      </c>
      <c r="E248" s="1">
        <v>30682335706</v>
      </c>
      <c r="F248" s="1" t="s">
        <v>16523</v>
      </c>
      <c r="G248" s="1" t="s">
        <v>16698</v>
      </c>
      <c r="H248" s="1">
        <v>0</v>
      </c>
      <c r="I248" s="1">
        <v>0</v>
      </c>
      <c r="J248" s="1" t="s">
        <v>16631</v>
      </c>
      <c r="K248" s="1">
        <v>0</v>
      </c>
      <c r="L248" s="1" t="s">
        <v>16745</v>
      </c>
      <c r="O248" s="1" t="str">
        <f>IFERROR(VLOOKUP(F248,Proveedores!$A$2:$B$500,2,0),"Agregar")</f>
        <v>Administradora de Archivos SA</v>
      </c>
      <c r="P248" s="1" t="s">
        <v>129</v>
      </c>
      <c r="Q248" s="5">
        <v>1028783.28</v>
      </c>
    </row>
    <row r="249" spans="1:17" x14ac:dyDescent="0.2">
      <c r="A249" s="7">
        <v>44265</v>
      </c>
      <c r="B249" s="1" t="s">
        <v>17249</v>
      </c>
      <c r="C249" s="1" t="s">
        <v>16628</v>
      </c>
      <c r="D249" s="1" t="s">
        <v>17250</v>
      </c>
      <c r="E249" s="1">
        <v>30709107301</v>
      </c>
      <c r="F249" s="1" t="s">
        <v>16595</v>
      </c>
      <c r="G249" s="1" t="s">
        <v>17006</v>
      </c>
      <c r="H249" s="1">
        <v>44228</v>
      </c>
      <c r="I249" s="1">
        <v>44228</v>
      </c>
      <c r="J249" s="1" t="s">
        <v>16631</v>
      </c>
      <c r="K249" s="1">
        <v>1</v>
      </c>
      <c r="L249" s="1" t="s">
        <v>17251</v>
      </c>
      <c r="O249" s="1" t="str">
        <f>IFERROR(VLOOKUP(F249,Proveedores!$A$2:$B$500,2,0),"Agregar")</f>
        <v>QSC Soluciones S.R.L.</v>
      </c>
      <c r="P249" s="1" t="s">
        <v>129</v>
      </c>
      <c r="Q249" s="5">
        <v>44510.55</v>
      </c>
    </row>
    <row r="250" spans="1:17" x14ac:dyDescent="0.2">
      <c r="A250" s="7">
        <v>44265</v>
      </c>
      <c r="B250" s="1" t="s">
        <v>17249</v>
      </c>
      <c r="C250" s="1" t="s">
        <v>16628</v>
      </c>
      <c r="D250" s="1" t="s">
        <v>17250</v>
      </c>
      <c r="E250" s="1">
        <v>30709107301</v>
      </c>
      <c r="F250" s="1" t="s">
        <v>16595</v>
      </c>
      <c r="G250" s="1" t="s">
        <v>17006</v>
      </c>
      <c r="H250" s="1">
        <v>44228</v>
      </c>
      <c r="I250" s="1">
        <v>44228</v>
      </c>
      <c r="J250" s="1" t="s">
        <v>16659</v>
      </c>
      <c r="K250" s="1">
        <v>2</v>
      </c>
      <c r="L250" s="1" t="s">
        <v>17252</v>
      </c>
      <c r="O250" s="1" t="str">
        <f>IFERROR(VLOOKUP(F250,Proveedores!$A$2:$B$500,2,0),"Agregar")</f>
        <v>QSC Soluciones S.R.L.</v>
      </c>
      <c r="P250" s="1" t="s">
        <v>129</v>
      </c>
      <c r="Q250" s="5">
        <v>44510.55</v>
      </c>
    </row>
    <row r="251" spans="1:17" x14ac:dyDescent="0.2">
      <c r="A251" s="7">
        <v>44266</v>
      </c>
      <c r="B251" s="1" t="s">
        <v>17253</v>
      </c>
      <c r="C251" s="1" t="s">
        <v>16628</v>
      </c>
      <c r="D251" s="1" t="s">
        <v>17254</v>
      </c>
      <c r="E251" s="1">
        <v>30710516592</v>
      </c>
      <c r="F251" s="1" t="s">
        <v>16542</v>
      </c>
      <c r="G251" s="1" t="s">
        <v>17006</v>
      </c>
      <c r="H251" s="1" t="s">
        <v>16975</v>
      </c>
      <c r="I251" s="1" t="s">
        <v>16975</v>
      </c>
      <c r="J251" s="1" t="s">
        <v>16631</v>
      </c>
      <c r="K251" s="1">
        <v>1</v>
      </c>
      <c r="L251" s="1" t="s">
        <v>17255</v>
      </c>
      <c r="O251" s="1" t="str">
        <f>IFERROR(VLOOKUP(F251,Proveedores!$A$2:$B$500,2,0),"Agregar")</f>
        <v>Condominio de Lopez y Otros</v>
      </c>
      <c r="P251" s="1" t="s">
        <v>129</v>
      </c>
      <c r="Q251" s="5">
        <v>123586.51</v>
      </c>
    </row>
    <row r="252" spans="1:17" x14ac:dyDescent="0.2">
      <c r="A252" s="7">
        <v>44266</v>
      </c>
      <c r="B252" s="1" t="s">
        <v>17256</v>
      </c>
      <c r="C252" s="1" t="s">
        <v>16628</v>
      </c>
      <c r="D252" s="1" t="s">
        <v>17257</v>
      </c>
      <c r="E252" s="1">
        <v>30710516592</v>
      </c>
      <c r="F252" s="1" t="s">
        <v>16542</v>
      </c>
      <c r="G252" s="1" t="s">
        <v>17006</v>
      </c>
      <c r="H252" s="1" t="s">
        <v>16975</v>
      </c>
      <c r="I252" s="1" t="s">
        <v>16975</v>
      </c>
      <c r="J252" s="1" t="s">
        <v>16631</v>
      </c>
      <c r="K252" s="1">
        <v>1</v>
      </c>
      <c r="L252" s="1" t="s">
        <v>17258</v>
      </c>
      <c r="O252" s="1" t="str">
        <f>IFERROR(VLOOKUP(F252,Proveedores!$A$2:$B$500,2,0),"Agregar")</f>
        <v>Condominio de Lopez y Otros</v>
      </c>
      <c r="P252" s="1" t="s">
        <v>129</v>
      </c>
      <c r="Q252" s="5">
        <v>89034.62</v>
      </c>
    </row>
    <row r="253" spans="1:17" x14ac:dyDescent="0.2">
      <c r="A253" s="7">
        <v>44271.468287037038</v>
      </c>
      <c r="B253" s="1" t="s">
        <v>17259</v>
      </c>
      <c r="C253" s="1" t="s">
        <v>16628</v>
      </c>
      <c r="D253" s="1" t="s">
        <v>17260</v>
      </c>
      <c r="E253" s="1">
        <v>30707857478</v>
      </c>
      <c r="F253" s="1" t="s">
        <v>16522</v>
      </c>
      <c r="G253" s="1" t="s">
        <v>16693</v>
      </c>
      <c r="H253" s="1" t="s">
        <v>1816</v>
      </c>
      <c r="I253" s="1" t="s">
        <v>16814</v>
      </c>
      <c r="J253" s="1" t="s">
        <v>16631</v>
      </c>
      <c r="K253" s="1">
        <v>1</v>
      </c>
      <c r="L253" s="1" t="s">
        <v>17261</v>
      </c>
      <c r="O253" s="1" t="str">
        <f>IFERROR(VLOOKUP(F253,Proveedores!$A$2:$B$500,2,0),"Agregar")</f>
        <v>ADLER, HASENCLEVER &amp; ASOCIADOS S.R.L.</v>
      </c>
      <c r="P253" s="1" t="s">
        <v>129</v>
      </c>
      <c r="Q253" s="5">
        <v>11742780.57</v>
      </c>
    </row>
    <row r="254" spans="1:17" x14ac:dyDescent="0.2">
      <c r="A254" s="7">
        <v>44272</v>
      </c>
      <c r="B254" s="1" t="s">
        <v>17262</v>
      </c>
      <c r="C254" s="1" t="s">
        <v>16628</v>
      </c>
      <c r="D254" s="1" t="s">
        <v>17263</v>
      </c>
      <c r="E254" s="1">
        <v>30526124916</v>
      </c>
      <c r="F254" s="1" t="s">
        <v>16553</v>
      </c>
      <c r="G254" s="1" t="s">
        <v>16634</v>
      </c>
      <c r="H254" s="1" t="s">
        <v>17264</v>
      </c>
      <c r="I254" s="1" t="s">
        <v>17265</v>
      </c>
      <c r="J254" s="1" t="s">
        <v>16631</v>
      </c>
      <c r="K254" s="1">
        <v>1</v>
      </c>
      <c r="L254" s="1" t="s">
        <v>17266</v>
      </c>
      <c r="O254" s="1" t="str">
        <f>IFERROR(VLOOKUP(F254,Proveedores!$A$2:$B$500,2,0),"Agregar")</f>
        <v>Deloitte &amp; Co. S.A.</v>
      </c>
      <c r="P254" s="1" t="s">
        <v>129</v>
      </c>
      <c r="Q254" s="5">
        <v>15636</v>
      </c>
    </row>
    <row r="255" spans="1:17" x14ac:dyDescent="0.2">
      <c r="A255" s="7">
        <v>44274</v>
      </c>
      <c r="B255" s="1" t="s">
        <v>17267</v>
      </c>
      <c r="C255" s="1" t="s">
        <v>16628</v>
      </c>
      <c r="D255" s="1" t="s">
        <v>17268</v>
      </c>
      <c r="E255" s="1">
        <v>30708574836</v>
      </c>
      <c r="F255" s="1" t="s">
        <v>7912</v>
      </c>
      <c r="G255" s="1" t="s">
        <v>16876</v>
      </c>
      <c r="H255" s="1">
        <v>44228</v>
      </c>
      <c r="I255" s="1">
        <v>44044</v>
      </c>
      <c r="J255" s="1" t="s">
        <v>16631</v>
      </c>
      <c r="K255" s="1">
        <v>7</v>
      </c>
      <c r="L255" s="1" t="s">
        <v>17269</v>
      </c>
      <c r="O255" s="1" t="str">
        <f>IFERROR(VLOOKUP(F255,Proveedores!$A$2:$B$500,2,0),"Agregar")</f>
        <v>CORREO OFICIAL DE LA REPÚBLICA ARGENTINA S.A..</v>
      </c>
      <c r="P255" s="1" t="s">
        <v>129</v>
      </c>
      <c r="Q255" s="5">
        <v>287716.01</v>
      </c>
    </row>
    <row r="256" spans="1:17" x14ac:dyDescent="0.2">
      <c r="A256" s="7">
        <v>44277</v>
      </c>
      <c r="B256" s="1" t="s">
        <v>17270</v>
      </c>
      <c r="C256" s="1" t="s">
        <v>16628</v>
      </c>
      <c r="D256" s="1" t="s">
        <v>17271</v>
      </c>
      <c r="E256" s="1">
        <v>30683077050</v>
      </c>
      <c r="F256" s="1" t="s">
        <v>16533</v>
      </c>
      <c r="G256" s="1" t="s">
        <v>16630</v>
      </c>
      <c r="H256" s="1" t="s">
        <v>17272</v>
      </c>
      <c r="I256" s="1" t="s">
        <v>17273</v>
      </c>
      <c r="J256" s="1" t="s">
        <v>16631</v>
      </c>
      <c r="K256" s="1">
        <v>0</v>
      </c>
      <c r="L256" s="1">
        <v>0</v>
      </c>
      <c r="O256" s="1" t="str">
        <f>IFERROR(VLOOKUP(F256,Proveedores!$A$2:$B$500,2,0),"Agregar")</f>
        <v>BARON JOSE ANTONIO</v>
      </c>
      <c r="P256" s="1" t="s">
        <v>129</v>
      </c>
      <c r="Q256" s="5">
        <v>289561.92</v>
      </c>
    </row>
    <row r="257" spans="1:17" x14ac:dyDescent="0.2">
      <c r="A257" s="7">
        <v>44277</v>
      </c>
      <c r="B257" s="1" t="s">
        <v>17274</v>
      </c>
      <c r="C257" s="1" t="s">
        <v>16628</v>
      </c>
      <c r="D257" s="1" t="s">
        <v>17275</v>
      </c>
      <c r="E257" s="1">
        <v>30683077050</v>
      </c>
      <c r="F257" s="1" t="s">
        <v>16600</v>
      </c>
      <c r="G257" s="1" t="s">
        <v>16630</v>
      </c>
      <c r="H257" s="1" t="s">
        <v>17276</v>
      </c>
      <c r="I257" s="1" t="s">
        <v>17277</v>
      </c>
      <c r="J257" s="1" t="s">
        <v>16631</v>
      </c>
      <c r="K257" s="1">
        <v>0</v>
      </c>
      <c r="L257" s="1">
        <v>0</v>
      </c>
      <c r="O257" s="1" t="str">
        <f>IFERROR(VLOOKUP(F257,Proveedores!$A$2:$B$500,2,0),"Agregar")</f>
        <v>SPAZIOS</v>
      </c>
      <c r="P257" s="1" t="s">
        <v>129</v>
      </c>
      <c r="Q257" s="5">
        <v>388800</v>
      </c>
    </row>
    <row r="258" spans="1:17" x14ac:dyDescent="0.2">
      <c r="A258" s="7">
        <v>44281.572222222225</v>
      </c>
      <c r="B258" s="1" t="s">
        <v>17278</v>
      </c>
      <c r="C258" s="1" t="s">
        <v>16628</v>
      </c>
      <c r="D258" s="1" t="s">
        <v>17279</v>
      </c>
      <c r="E258" s="1">
        <v>30658562246</v>
      </c>
      <c r="F258" s="1" t="s">
        <v>16528</v>
      </c>
      <c r="G258" s="1" t="s">
        <v>17006</v>
      </c>
      <c r="H258" s="1">
        <v>44287</v>
      </c>
      <c r="I258" s="1" t="s">
        <v>17280</v>
      </c>
      <c r="J258" s="1" t="s">
        <v>16631</v>
      </c>
      <c r="K258" s="1">
        <v>2</v>
      </c>
      <c r="L258" s="1">
        <v>3</v>
      </c>
      <c r="O258" s="1" t="str">
        <f>IFERROR(VLOOKUP(F258,Proveedores!$A$2:$B$500,2,0),"Agregar")</f>
        <v>AQUALINE SA</v>
      </c>
      <c r="P258" s="1" t="s">
        <v>129</v>
      </c>
      <c r="Q258" s="5">
        <v>9174.39</v>
      </c>
    </row>
    <row r="259" spans="1:17" x14ac:dyDescent="0.2">
      <c r="A259" s="7">
        <v>44285.691759259258</v>
      </c>
      <c r="B259" s="1" t="s">
        <v>17281</v>
      </c>
      <c r="C259" s="1" t="s">
        <v>16628</v>
      </c>
      <c r="D259" s="1" t="s">
        <v>17282</v>
      </c>
      <c r="E259" s="1">
        <v>30698003959</v>
      </c>
      <c r="F259" s="1" t="s">
        <v>17184</v>
      </c>
      <c r="G259" s="1" t="s">
        <v>16693</v>
      </c>
      <c r="H259" s="1">
        <v>8853</v>
      </c>
      <c r="I259" s="1">
        <v>8853</v>
      </c>
      <c r="J259" s="1" t="s">
        <v>16631</v>
      </c>
      <c r="K259" s="1">
        <v>8853</v>
      </c>
      <c r="L259" s="1" t="s">
        <v>17185</v>
      </c>
      <c r="O259" s="1" t="str">
        <f>IFERROR(VLOOKUP(F259,Proveedores!$A$2:$B$500,2,0),"Agregar")</f>
        <v xml:space="preserve">Preteco S A </v>
      </c>
      <c r="P259" s="1" t="s">
        <v>1599</v>
      </c>
      <c r="Q259" s="5">
        <v>35000</v>
      </c>
    </row>
    <row r="260" spans="1:17" x14ac:dyDescent="0.2">
      <c r="A260" s="7">
        <v>44286.463194444441</v>
      </c>
      <c r="B260" s="1" t="s">
        <v>17283</v>
      </c>
      <c r="C260" s="1" t="s">
        <v>16628</v>
      </c>
      <c r="D260" s="1" t="s">
        <v>17284</v>
      </c>
      <c r="E260" s="1">
        <v>30696850972</v>
      </c>
      <c r="F260" s="1" t="s">
        <v>16548</v>
      </c>
      <c r="G260" s="1" t="s">
        <v>16693</v>
      </c>
      <c r="H260" s="1">
        <v>5</v>
      </c>
      <c r="I260" s="1" t="s">
        <v>17120</v>
      </c>
      <c r="J260" s="1" t="s">
        <v>16631</v>
      </c>
      <c r="K260" s="1">
        <v>2</v>
      </c>
      <c r="L260" s="1" t="s">
        <v>17121</v>
      </c>
      <c r="O260" s="1" t="str">
        <f>IFERROR(VLOOKUP(F260,Proveedores!$A$2:$B$500,2,0),"Agregar")</f>
        <v>CPS COMUNICACIONES SA</v>
      </c>
      <c r="P260" s="1" t="s">
        <v>129</v>
      </c>
      <c r="Q260" s="5">
        <v>30851.67</v>
      </c>
    </row>
    <row r="261" spans="1:17" x14ac:dyDescent="0.2">
      <c r="A261" s="7">
        <v>44286.464780092596</v>
      </c>
      <c r="B261" s="1" t="s">
        <v>17285</v>
      </c>
      <c r="C261" s="1" t="s">
        <v>16628</v>
      </c>
      <c r="D261" s="1" t="s">
        <v>17286</v>
      </c>
      <c r="E261" s="1">
        <v>30696850972</v>
      </c>
      <c r="F261" s="1" t="s">
        <v>16548</v>
      </c>
      <c r="G261" s="1" t="s">
        <v>16634</v>
      </c>
      <c r="H261" s="1">
        <v>32</v>
      </c>
      <c r="I261" s="1" t="s">
        <v>17120</v>
      </c>
      <c r="J261" s="1" t="s">
        <v>16631</v>
      </c>
      <c r="K261" s="1">
        <v>2</v>
      </c>
      <c r="L261" s="1" t="s">
        <v>17121</v>
      </c>
      <c r="O261" s="1" t="str">
        <f>IFERROR(VLOOKUP(F261,Proveedores!$A$2:$B$500,2,0),"Agregar")</f>
        <v>CPS COMUNICACIONES SA</v>
      </c>
      <c r="P261" s="1" t="s">
        <v>129</v>
      </c>
      <c r="Q261" s="5">
        <v>15716.88</v>
      </c>
    </row>
    <row r="262" spans="1:17" x14ac:dyDescent="0.2">
      <c r="A262" s="7">
        <v>44286.467094907406</v>
      </c>
      <c r="B262" s="1" t="s">
        <v>17287</v>
      </c>
      <c r="C262" s="1" t="s">
        <v>16628</v>
      </c>
      <c r="D262" s="1" t="s">
        <v>17288</v>
      </c>
      <c r="E262" s="1">
        <v>30696850972</v>
      </c>
      <c r="F262" s="1" t="s">
        <v>16548</v>
      </c>
      <c r="G262" s="1" t="s">
        <v>16688</v>
      </c>
      <c r="H262" s="1">
        <v>4</v>
      </c>
      <c r="I262" s="1" t="s">
        <v>17120</v>
      </c>
      <c r="J262" s="1" t="s">
        <v>16631</v>
      </c>
      <c r="K262" s="1">
        <v>2</v>
      </c>
      <c r="L262" s="1" t="s">
        <v>17124</v>
      </c>
      <c r="O262" s="1" t="str">
        <f>IFERROR(VLOOKUP(F262,Proveedores!$A$2:$B$500,2,0),"Agregar")</f>
        <v>CPS COMUNICACIONES SA</v>
      </c>
      <c r="P262" s="1" t="s">
        <v>129</v>
      </c>
      <c r="Q262" s="5">
        <v>11642.13</v>
      </c>
    </row>
    <row r="263" spans="1:17" x14ac:dyDescent="0.2">
      <c r="A263" s="7">
        <v>44286.471678240741</v>
      </c>
      <c r="B263" s="1" t="s">
        <v>17289</v>
      </c>
      <c r="C263" s="1" t="s">
        <v>16628</v>
      </c>
      <c r="D263" s="1" t="s">
        <v>17290</v>
      </c>
      <c r="E263" s="1">
        <v>30696850972</v>
      </c>
      <c r="F263" s="1" t="s">
        <v>16548</v>
      </c>
      <c r="G263" s="1" t="s">
        <v>16634</v>
      </c>
      <c r="H263" s="1">
        <v>32</v>
      </c>
      <c r="I263" s="1" t="s">
        <v>17120</v>
      </c>
      <c r="J263" s="1" t="s">
        <v>16631</v>
      </c>
      <c r="K263" s="1">
        <v>1</v>
      </c>
      <c r="L263" s="1" t="s">
        <v>17121</v>
      </c>
      <c r="O263" s="1" t="str">
        <f>IFERROR(VLOOKUP(F263,Proveedores!$A$2:$B$500,2,0),"Agregar")</f>
        <v>CPS COMUNICACIONES SA</v>
      </c>
      <c r="P263" s="1" t="s">
        <v>129</v>
      </c>
      <c r="Q263" s="5">
        <v>31327.919999999998</v>
      </c>
    </row>
    <row r="264" spans="1:17" x14ac:dyDescent="0.2">
      <c r="A264" s="7">
        <v>44286.474710648145</v>
      </c>
      <c r="B264" s="1" t="s">
        <v>17291</v>
      </c>
      <c r="C264" s="1" t="s">
        <v>16628</v>
      </c>
      <c r="D264" s="1" t="s">
        <v>17292</v>
      </c>
      <c r="E264" s="1">
        <v>30696850972</v>
      </c>
      <c r="F264" s="1" t="s">
        <v>16548</v>
      </c>
      <c r="G264" s="1" t="s">
        <v>16688</v>
      </c>
      <c r="H264" s="1">
        <v>4</v>
      </c>
      <c r="I264" s="1" t="s">
        <v>17120</v>
      </c>
      <c r="J264" s="1" t="s">
        <v>16631</v>
      </c>
      <c r="K264" s="1">
        <v>1</v>
      </c>
      <c r="L264" s="1" t="s">
        <v>17121</v>
      </c>
      <c r="O264" s="1" t="str">
        <f>IFERROR(VLOOKUP(F264,Proveedores!$A$2:$B$500,2,0),"Agregar")</f>
        <v>CPS COMUNICACIONES SA</v>
      </c>
      <c r="P264" s="1" t="s">
        <v>129</v>
      </c>
      <c r="Q264" s="5">
        <v>31327.919999999998</v>
      </c>
    </row>
    <row r="265" spans="1:17" x14ac:dyDescent="0.2">
      <c r="A265" s="7">
        <v>44286.476458333331</v>
      </c>
      <c r="B265" s="1" t="s">
        <v>17293</v>
      </c>
      <c r="C265" s="1" t="s">
        <v>16628</v>
      </c>
      <c r="D265" s="1" t="s">
        <v>17294</v>
      </c>
      <c r="E265" s="1">
        <v>30696850972</v>
      </c>
      <c r="F265" s="1" t="s">
        <v>16548</v>
      </c>
      <c r="G265" s="1" t="s">
        <v>16693</v>
      </c>
      <c r="H265" s="1">
        <v>5</v>
      </c>
      <c r="I265" s="1" t="s">
        <v>17120</v>
      </c>
      <c r="J265" s="1" t="s">
        <v>16631</v>
      </c>
      <c r="K265" s="1">
        <v>1</v>
      </c>
      <c r="L265" s="1" t="s">
        <v>17121</v>
      </c>
      <c r="O265" s="1" t="str">
        <f>IFERROR(VLOOKUP(F265,Proveedores!$A$2:$B$500,2,0),"Agregar")</f>
        <v>CPS COMUNICACIONES SA</v>
      </c>
      <c r="P265" s="1" t="s">
        <v>129</v>
      </c>
      <c r="Q265" s="5">
        <v>61495.54</v>
      </c>
    </row>
    <row r="266" spans="1:17" x14ac:dyDescent="0.2">
      <c r="A266" s="7">
        <v>44286.486168981479</v>
      </c>
      <c r="B266" s="1" t="s">
        <v>17295</v>
      </c>
      <c r="C266" s="1" t="s">
        <v>16628</v>
      </c>
      <c r="D266" s="1" t="s">
        <v>17296</v>
      </c>
      <c r="E266" s="1">
        <v>30529654894</v>
      </c>
      <c r="F266" s="1" t="s">
        <v>16538</v>
      </c>
      <c r="G266" s="1" t="s">
        <v>16693</v>
      </c>
      <c r="H266" s="1" t="s">
        <v>16890</v>
      </c>
      <c r="I266" s="1" t="s">
        <v>16890</v>
      </c>
      <c r="J266" s="1" t="s">
        <v>16631</v>
      </c>
      <c r="K266" s="1">
        <v>1</v>
      </c>
      <c r="L266" s="1" t="s">
        <v>17297</v>
      </c>
      <c r="O266" s="1" t="str">
        <f>IFERROR(VLOOKUP(F266,Proveedores!$A$2:$B$500,2,0),"Agregar")</f>
        <v>CANEPA, KOPEC Y ASOCIADOS SRL</v>
      </c>
      <c r="P266" s="1" t="s">
        <v>129</v>
      </c>
      <c r="Q266" s="5">
        <v>3543413.97</v>
      </c>
    </row>
    <row r="267" spans="1:17" x14ac:dyDescent="0.2">
      <c r="A267" s="7">
        <v>44286.637766203705</v>
      </c>
      <c r="B267" s="1" t="s">
        <v>17298</v>
      </c>
      <c r="C267" s="1" t="s">
        <v>16628</v>
      </c>
      <c r="D267" s="1" t="s">
        <v>17299</v>
      </c>
      <c r="E267" s="1">
        <v>30640420738</v>
      </c>
      <c r="F267" s="1" t="s">
        <v>16588</v>
      </c>
      <c r="G267" s="1" t="s">
        <v>17006</v>
      </c>
      <c r="H267" s="1">
        <v>0</v>
      </c>
      <c r="I267" s="1">
        <v>0</v>
      </c>
      <c r="J267" s="1" t="s">
        <v>16631</v>
      </c>
      <c r="K267" s="1">
        <v>0</v>
      </c>
      <c r="L267" s="1" t="s">
        <v>17300</v>
      </c>
      <c r="O267" s="1" t="str">
        <f>IFERROR(VLOOKUP(F267,Proveedores!$A$2:$B$500,2,0),"Agregar")</f>
        <v>PLAZA DE MAYO ONE SA</v>
      </c>
      <c r="P267" s="1" t="s">
        <v>129</v>
      </c>
      <c r="Q267" s="5">
        <v>380084.97</v>
      </c>
    </row>
    <row r="268" spans="1:17" x14ac:dyDescent="0.2">
      <c r="A268" s="7">
        <v>44286.640451388892</v>
      </c>
      <c r="B268" s="1" t="s">
        <v>17301</v>
      </c>
      <c r="C268" s="1" t="s">
        <v>16628</v>
      </c>
      <c r="D268" s="1" t="s">
        <v>17302</v>
      </c>
      <c r="E268" s="1">
        <v>30640420738</v>
      </c>
      <c r="F268" s="1" t="s">
        <v>16588</v>
      </c>
      <c r="G268" s="1" t="s">
        <v>17006</v>
      </c>
      <c r="H268" s="1">
        <v>0</v>
      </c>
      <c r="I268" s="1">
        <v>0</v>
      </c>
      <c r="J268" s="1" t="s">
        <v>16631</v>
      </c>
      <c r="K268" s="1">
        <v>0</v>
      </c>
      <c r="L268" s="1" t="s">
        <v>17300</v>
      </c>
      <c r="O268" s="1" t="str">
        <f>IFERROR(VLOOKUP(F268,Proveedores!$A$2:$B$500,2,0),"Agregar")</f>
        <v>PLAZA DE MAYO ONE SA</v>
      </c>
      <c r="P268" s="1" t="s">
        <v>129</v>
      </c>
      <c r="Q268" s="5">
        <v>176845.51</v>
      </c>
    </row>
    <row r="269" spans="1:17" x14ac:dyDescent="0.2">
      <c r="A269" s="7">
        <v>44287.861631944441</v>
      </c>
      <c r="B269" s="1" t="s">
        <v>17303</v>
      </c>
      <c r="C269" s="1" t="s">
        <v>16628</v>
      </c>
      <c r="D269" s="1" t="s">
        <v>17304</v>
      </c>
      <c r="E269" s="1">
        <v>30708574836</v>
      </c>
      <c r="F269" s="1" t="s">
        <v>7912</v>
      </c>
      <c r="G269" s="1" t="s">
        <v>16657</v>
      </c>
      <c r="H269" s="1">
        <v>44228</v>
      </c>
      <c r="I269" s="1">
        <v>44044</v>
      </c>
      <c r="J269" s="1" t="s">
        <v>16631</v>
      </c>
      <c r="K269" s="1">
        <v>7</v>
      </c>
      <c r="L269" s="1" t="s">
        <v>17269</v>
      </c>
      <c r="O269" s="1" t="str">
        <f>IFERROR(VLOOKUP(F269,Proveedores!$A$2:$B$500,2,0),"Agregar")</f>
        <v>CORREO OFICIAL DE LA REPÚBLICA ARGENTINA S.A..</v>
      </c>
      <c r="P269" s="1" t="s">
        <v>129</v>
      </c>
      <c r="Q269" s="5">
        <v>1973772.06</v>
      </c>
    </row>
    <row r="270" spans="1:17" x14ac:dyDescent="0.2">
      <c r="A270" s="7">
        <v>44291</v>
      </c>
      <c r="B270" s="1" t="s">
        <v>17305</v>
      </c>
      <c r="C270" s="1" t="s">
        <v>16628</v>
      </c>
      <c r="D270" s="1" t="s">
        <v>17306</v>
      </c>
      <c r="E270" s="1">
        <v>30638975994</v>
      </c>
      <c r="F270" s="1" t="s">
        <v>16605</v>
      </c>
      <c r="G270" s="1" t="s">
        <v>16634</v>
      </c>
      <c r="H270" s="1" t="s">
        <v>16847</v>
      </c>
      <c r="I270" s="1" t="s">
        <v>16847</v>
      </c>
      <c r="J270" s="1" t="s">
        <v>16631</v>
      </c>
      <c r="K270" s="1">
        <v>1</v>
      </c>
      <c r="L270" s="1" t="s">
        <v>16848</v>
      </c>
      <c r="O270" s="1" t="str">
        <f>IFERROR(VLOOKUP(F270,Proveedores!$A$2:$B$500,2,0),"Agregar")</f>
        <v xml:space="preserve">TECNOLAB SA </v>
      </c>
      <c r="P270" s="1" t="s">
        <v>129</v>
      </c>
      <c r="Q270" s="5">
        <v>83591369.280000001</v>
      </c>
    </row>
    <row r="271" spans="1:17" x14ac:dyDescent="0.2">
      <c r="A271" s="7">
        <v>44291</v>
      </c>
      <c r="B271" s="1" t="s">
        <v>17307</v>
      </c>
      <c r="C271" s="1" t="s">
        <v>16628</v>
      </c>
      <c r="D271" s="1" t="s">
        <v>17308</v>
      </c>
      <c r="E271" s="1">
        <v>23242932579</v>
      </c>
      <c r="F271" s="1" t="s">
        <v>16596</v>
      </c>
      <c r="G271" s="1" t="s">
        <v>16716</v>
      </c>
      <c r="H271" s="1" t="s">
        <v>17043</v>
      </c>
      <c r="I271" s="1" t="s">
        <v>17044</v>
      </c>
      <c r="J271" s="1" t="s">
        <v>16631</v>
      </c>
      <c r="K271" s="1">
        <v>2019</v>
      </c>
      <c r="L271" s="1" t="s">
        <v>1839</v>
      </c>
      <c r="O271" s="1" t="str">
        <f>IFERROR(VLOOKUP(F271,Proveedores!$A$2:$B$500,2,0),"Agregar")</f>
        <v>Ricardo Roitman</v>
      </c>
      <c r="P271" s="1" t="s">
        <v>129</v>
      </c>
      <c r="Q271" s="5">
        <v>21586.95</v>
      </c>
    </row>
    <row r="272" spans="1:17" x14ac:dyDescent="0.2">
      <c r="A272" s="7">
        <v>44291</v>
      </c>
      <c r="B272" s="1" t="s">
        <v>17309</v>
      </c>
      <c r="C272" s="1" t="s">
        <v>16628</v>
      </c>
      <c r="D272" s="1" t="s">
        <v>17310</v>
      </c>
      <c r="E272" s="1">
        <v>23242932579</v>
      </c>
      <c r="F272" s="1" t="s">
        <v>16596</v>
      </c>
      <c r="G272" s="1" t="s">
        <v>16716</v>
      </c>
      <c r="H272" s="1" t="s">
        <v>17043</v>
      </c>
      <c r="I272" s="1" t="s">
        <v>17044</v>
      </c>
      <c r="J272" s="1" t="s">
        <v>16631</v>
      </c>
      <c r="K272" s="1">
        <v>2019</v>
      </c>
      <c r="L272" s="1" t="s">
        <v>1839</v>
      </c>
      <c r="O272" s="1" t="str">
        <f>IFERROR(VLOOKUP(F272,Proveedores!$A$2:$B$500,2,0),"Agregar")</f>
        <v>Ricardo Roitman</v>
      </c>
      <c r="P272" s="1" t="s">
        <v>129</v>
      </c>
      <c r="Q272" s="5">
        <v>19615.95</v>
      </c>
    </row>
    <row r="273" spans="1:17" x14ac:dyDescent="0.2">
      <c r="A273" s="7">
        <v>44292</v>
      </c>
      <c r="B273" s="1" t="s">
        <v>17311</v>
      </c>
      <c r="C273" s="1" t="s">
        <v>16628</v>
      </c>
      <c r="D273" s="1" t="s">
        <v>17312</v>
      </c>
      <c r="E273" s="1">
        <v>30529654894</v>
      </c>
      <c r="F273" s="1" t="s">
        <v>16538</v>
      </c>
      <c r="G273" s="1" t="s">
        <v>16693</v>
      </c>
      <c r="H273" s="1" t="s">
        <v>16890</v>
      </c>
      <c r="I273" s="1" t="s">
        <v>16890</v>
      </c>
      <c r="J273" s="1" t="s">
        <v>16631</v>
      </c>
      <c r="K273" s="1">
        <v>1</v>
      </c>
      <c r="L273" s="1" t="s">
        <v>17313</v>
      </c>
      <c r="O273" s="1" t="str">
        <f>IFERROR(VLOOKUP(F273,Proveedores!$A$2:$B$500,2,0),"Agregar")</f>
        <v>CANEPA, KOPEC Y ASOCIADOS SRL</v>
      </c>
      <c r="P273" s="1" t="s">
        <v>129</v>
      </c>
      <c r="Q273" s="5">
        <v>9280430.4100000001</v>
      </c>
    </row>
    <row r="274" spans="1:17" x14ac:dyDescent="0.2">
      <c r="A274" s="7">
        <v>44293</v>
      </c>
      <c r="B274" s="1" t="s">
        <v>17314</v>
      </c>
      <c r="C274" s="1" t="s">
        <v>16628</v>
      </c>
      <c r="D274" s="1" t="s">
        <v>17315</v>
      </c>
      <c r="E274" s="1">
        <v>30529654894</v>
      </c>
      <c r="F274" s="1" t="s">
        <v>16538</v>
      </c>
      <c r="G274" s="1" t="s">
        <v>16693</v>
      </c>
      <c r="H274" s="1" t="s">
        <v>16890</v>
      </c>
      <c r="I274" s="1" t="s">
        <v>16890</v>
      </c>
      <c r="J274" s="1" t="s">
        <v>16631</v>
      </c>
      <c r="K274" s="1">
        <v>1</v>
      </c>
      <c r="L274" s="1" t="s">
        <v>17316</v>
      </c>
      <c r="O274" s="1" t="str">
        <f>IFERROR(VLOOKUP(F274,Proveedores!$A$2:$B$500,2,0),"Agregar")</f>
        <v>CANEPA, KOPEC Y ASOCIADOS SRL</v>
      </c>
      <c r="P274" s="1" t="s">
        <v>129</v>
      </c>
      <c r="Q274" s="5">
        <v>1904525.3</v>
      </c>
    </row>
    <row r="275" spans="1:17" x14ac:dyDescent="0.2">
      <c r="A275" s="7">
        <v>44293</v>
      </c>
      <c r="B275" s="1" t="s">
        <v>17317</v>
      </c>
      <c r="C275" s="1" t="s">
        <v>16628</v>
      </c>
      <c r="D275" s="1" t="s">
        <v>17318</v>
      </c>
      <c r="E275" s="1">
        <v>30638975994</v>
      </c>
      <c r="F275" s="1" t="s">
        <v>16605</v>
      </c>
      <c r="G275" s="1" t="s">
        <v>16634</v>
      </c>
      <c r="H275" s="1" t="s">
        <v>16847</v>
      </c>
      <c r="I275" s="1" t="s">
        <v>16847</v>
      </c>
      <c r="J275" s="1" t="s">
        <v>16631</v>
      </c>
      <c r="K275" s="1">
        <v>1</v>
      </c>
      <c r="L275" s="1" t="s">
        <v>16848</v>
      </c>
      <c r="O275" s="1" t="str">
        <f>IFERROR(VLOOKUP(F275,Proveedores!$A$2:$B$500,2,0),"Agregar")</f>
        <v xml:space="preserve">TECNOLAB SA </v>
      </c>
      <c r="P275" s="1" t="s">
        <v>129</v>
      </c>
      <c r="Q275" s="5">
        <v>10480722.220000001</v>
      </c>
    </row>
    <row r="276" spans="1:17" x14ac:dyDescent="0.2">
      <c r="A276" s="7">
        <v>44293</v>
      </c>
      <c r="B276" s="1" t="s">
        <v>17319</v>
      </c>
      <c r="C276" s="1" t="s">
        <v>16628</v>
      </c>
      <c r="D276" s="1" t="s">
        <v>17320</v>
      </c>
      <c r="E276" s="1">
        <v>30682335706</v>
      </c>
      <c r="F276" s="1" t="s">
        <v>16521</v>
      </c>
      <c r="G276" s="1" t="s">
        <v>17006</v>
      </c>
      <c r="H276" s="1">
        <v>0</v>
      </c>
      <c r="I276" s="1">
        <v>0</v>
      </c>
      <c r="J276" s="1" t="s">
        <v>16631</v>
      </c>
      <c r="K276" s="1">
        <v>0</v>
      </c>
      <c r="L276" s="1" t="s">
        <v>17321</v>
      </c>
      <c r="O276" s="1" t="str">
        <f>IFERROR(VLOOKUP(F276,Proveedores!$A$2:$B$500,2,0),"Agregar")</f>
        <v>ADEA ADMINISTRADORA DE ARCHIVOS SA</v>
      </c>
      <c r="P276" s="1" t="s">
        <v>129</v>
      </c>
      <c r="Q276" s="5">
        <v>76644.81</v>
      </c>
    </row>
    <row r="277" spans="1:17" x14ac:dyDescent="0.2">
      <c r="A277" s="7">
        <v>44294</v>
      </c>
      <c r="B277" s="1" t="s">
        <v>17322</v>
      </c>
      <c r="C277" s="1" t="s">
        <v>16628</v>
      </c>
      <c r="D277" s="1" t="s">
        <v>17323</v>
      </c>
      <c r="E277" s="1">
        <v>30501152826</v>
      </c>
      <c r="F277" s="1" t="s">
        <v>318</v>
      </c>
      <c r="G277" s="1" t="s">
        <v>16698</v>
      </c>
      <c r="H277" s="1">
        <v>44348</v>
      </c>
      <c r="I277" s="1" t="s">
        <v>15440</v>
      </c>
      <c r="J277" s="1" t="s">
        <v>16631</v>
      </c>
      <c r="K277" s="1">
        <v>1</v>
      </c>
      <c r="L277" s="1" t="s">
        <v>17324</v>
      </c>
      <c r="O277" s="1" t="str">
        <f>IFERROR(VLOOKUP(F277,Proveedores!$A$2:$B$500,2,0),"Agregar")</f>
        <v>LABORATORIOS RICHMOND SACIF</v>
      </c>
      <c r="P277" s="1" t="s">
        <v>129</v>
      </c>
      <c r="Q277" s="5">
        <v>1236000.48</v>
      </c>
    </row>
    <row r="278" spans="1:17" x14ac:dyDescent="0.2">
      <c r="A278" s="7">
        <v>44295</v>
      </c>
      <c r="B278" s="1" t="s">
        <v>17325</v>
      </c>
      <c r="C278" s="1" t="s">
        <v>16628</v>
      </c>
      <c r="D278" s="1" t="s">
        <v>17326</v>
      </c>
      <c r="E278" s="1">
        <v>30659199811</v>
      </c>
      <c r="F278" s="1" t="s">
        <v>16534</v>
      </c>
      <c r="G278" s="1" t="s">
        <v>16634</v>
      </c>
      <c r="H278" s="1" t="s">
        <v>17327</v>
      </c>
      <c r="I278" s="1" t="s">
        <v>17328</v>
      </c>
      <c r="J278" s="1" t="s">
        <v>16631</v>
      </c>
      <c r="K278" s="1">
        <v>1</v>
      </c>
      <c r="L278" s="1" t="s">
        <v>17329</v>
      </c>
      <c r="O278" s="1" t="str">
        <f>IFERROR(VLOOKUP(F278,Proveedores!$A$2:$B$500,2,0),"Agregar")</f>
        <v>Becher y Asociados SRL</v>
      </c>
      <c r="P278" s="1" t="s">
        <v>129</v>
      </c>
      <c r="Q278" s="5">
        <v>184777.58</v>
      </c>
    </row>
    <row r="279" spans="1:17" x14ac:dyDescent="0.2">
      <c r="A279" s="7">
        <v>44295</v>
      </c>
      <c r="B279" s="1" t="s">
        <v>17330</v>
      </c>
      <c r="C279" s="1" t="s">
        <v>16628</v>
      </c>
      <c r="D279" s="1" t="s">
        <v>17331</v>
      </c>
      <c r="E279" s="1">
        <v>30659199811</v>
      </c>
      <c r="F279" s="1" t="s">
        <v>16534</v>
      </c>
      <c r="G279" s="1" t="s">
        <v>16634</v>
      </c>
      <c r="H279" s="1" t="s">
        <v>17327</v>
      </c>
      <c r="I279" s="1" t="s">
        <v>17328</v>
      </c>
      <c r="J279" s="1" t="s">
        <v>16631</v>
      </c>
      <c r="K279" s="1">
        <v>1</v>
      </c>
      <c r="L279" s="1" t="s">
        <v>17332</v>
      </c>
      <c r="O279" s="1" t="str">
        <f>IFERROR(VLOOKUP(F279,Proveedores!$A$2:$B$500,2,0),"Agregar")</f>
        <v>Becher y Asociados SRL</v>
      </c>
      <c r="P279" s="1" t="s">
        <v>129</v>
      </c>
      <c r="Q279" s="5">
        <v>66770.070000000007</v>
      </c>
    </row>
    <row r="280" spans="1:17" x14ac:dyDescent="0.2">
      <c r="A280" s="7">
        <v>44295</v>
      </c>
      <c r="B280" s="1" t="s">
        <v>17333</v>
      </c>
      <c r="C280" s="1" t="s">
        <v>16628</v>
      </c>
      <c r="D280" s="1" t="s">
        <v>17334</v>
      </c>
      <c r="E280" s="1">
        <v>30659199811</v>
      </c>
      <c r="F280" s="1" t="s">
        <v>16534</v>
      </c>
      <c r="G280" s="1" t="s">
        <v>16634</v>
      </c>
      <c r="H280" s="1" t="s">
        <v>17327</v>
      </c>
      <c r="I280" s="1" t="s">
        <v>17328</v>
      </c>
      <c r="J280" s="1" t="s">
        <v>16631</v>
      </c>
      <c r="K280" s="1">
        <v>1</v>
      </c>
      <c r="L280" s="1" t="s">
        <v>17335</v>
      </c>
      <c r="O280" s="1" t="str">
        <f>IFERROR(VLOOKUP(F280,Proveedores!$A$2:$B$500,2,0),"Agregar")</f>
        <v>Becher y Asociados SRL</v>
      </c>
      <c r="P280" s="1" t="s">
        <v>129</v>
      </c>
      <c r="Q280" s="5">
        <v>1612561.28</v>
      </c>
    </row>
    <row r="281" spans="1:17" x14ac:dyDescent="0.2">
      <c r="A281" s="7">
        <v>44295</v>
      </c>
      <c r="B281" s="1" t="s">
        <v>17336</v>
      </c>
      <c r="C281" s="1" t="s">
        <v>16628</v>
      </c>
      <c r="D281" s="1" t="s">
        <v>17337</v>
      </c>
      <c r="E281" s="1">
        <v>30659199811</v>
      </c>
      <c r="F281" s="1" t="s">
        <v>16534</v>
      </c>
      <c r="G281" s="1" t="s">
        <v>16634</v>
      </c>
      <c r="H281" s="1" t="s">
        <v>17327</v>
      </c>
      <c r="I281" s="1" t="s">
        <v>17328</v>
      </c>
      <c r="J281" s="1" t="s">
        <v>16631</v>
      </c>
      <c r="K281" s="1">
        <v>1</v>
      </c>
      <c r="L281" s="1" t="s">
        <v>17338</v>
      </c>
      <c r="O281" s="1" t="str">
        <f>IFERROR(VLOOKUP(F281,Proveedores!$A$2:$B$500,2,0),"Agregar")</f>
        <v>Becher y Asociados SRL</v>
      </c>
      <c r="P281" s="1" t="s">
        <v>129</v>
      </c>
      <c r="Q281" s="5">
        <v>582705.12</v>
      </c>
    </row>
    <row r="282" spans="1:17" x14ac:dyDescent="0.2">
      <c r="A282" s="7">
        <v>44295</v>
      </c>
      <c r="B282" s="1" t="s">
        <v>17339</v>
      </c>
      <c r="C282" s="1" t="s">
        <v>16628</v>
      </c>
      <c r="D282" s="1" t="s">
        <v>17340</v>
      </c>
      <c r="E282" s="1">
        <v>33710594789</v>
      </c>
      <c r="F282" s="1" t="s">
        <v>16614</v>
      </c>
      <c r="G282" s="1" t="s">
        <v>17006</v>
      </c>
      <c r="H282" s="1">
        <v>44348</v>
      </c>
      <c r="I282" s="1" t="s">
        <v>17341</v>
      </c>
      <c r="J282" s="1" t="s">
        <v>16631</v>
      </c>
      <c r="K282" s="1">
        <v>1</v>
      </c>
      <c r="L282" s="1" t="s">
        <v>16799</v>
      </c>
      <c r="O282" s="1" t="str">
        <f>IFERROR(VLOOKUP(F282,Proveedores!$A$2:$B$500,2,0),"Agregar")</f>
        <v>Uadel SRL</v>
      </c>
      <c r="P282" s="1" t="s">
        <v>129</v>
      </c>
      <c r="Q282" s="5">
        <v>140000</v>
      </c>
    </row>
    <row r="283" spans="1:17" x14ac:dyDescent="0.2">
      <c r="A283" s="7">
        <v>44298</v>
      </c>
      <c r="B283" s="1" t="s">
        <v>17342</v>
      </c>
      <c r="C283" s="1" t="s">
        <v>16628</v>
      </c>
      <c r="D283" s="1" t="s">
        <v>17343</v>
      </c>
      <c r="E283" s="1">
        <v>30661988114</v>
      </c>
      <c r="F283" s="1" t="s">
        <v>16571</v>
      </c>
      <c r="G283" s="1" t="s">
        <v>17006</v>
      </c>
      <c r="H283" s="1" t="s">
        <v>17109</v>
      </c>
      <c r="I283" s="1" t="s">
        <v>17109</v>
      </c>
      <c r="J283" s="1" t="s">
        <v>16631</v>
      </c>
      <c r="K283" s="1">
        <v>0</v>
      </c>
      <c r="L283" s="1">
        <v>0</v>
      </c>
      <c r="O283" s="1" t="str">
        <f>IFERROR(VLOOKUP(F283,Proveedores!$A$2:$B$500,2,0),"Agregar")</f>
        <v>GELIO INMOBILIARIA SA</v>
      </c>
      <c r="P283" s="1" t="s">
        <v>129</v>
      </c>
      <c r="Q283" s="5">
        <v>49749</v>
      </c>
    </row>
    <row r="284" spans="1:17" x14ac:dyDescent="0.2">
      <c r="A284" s="7">
        <v>44298</v>
      </c>
      <c r="B284" s="1" t="s">
        <v>17344</v>
      </c>
      <c r="C284" s="1" t="s">
        <v>16628</v>
      </c>
      <c r="D284" s="1" t="s">
        <v>17345</v>
      </c>
      <c r="E284" s="1">
        <v>30661988114</v>
      </c>
      <c r="F284" s="1" t="s">
        <v>16571</v>
      </c>
      <c r="G284" s="1" t="s">
        <v>17006</v>
      </c>
      <c r="H284" s="1" t="s">
        <v>17109</v>
      </c>
      <c r="I284" s="1" t="s">
        <v>17109</v>
      </c>
      <c r="J284" s="1" t="s">
        <v>16631</v>
      </c>
      <c r="K284" s="1">
        <v>0</v>
      </c>
      <c r="L284" s="1">
        <v>0</v>
      </c>
      <c r="O284" s="1" t="str">
        <f>IFERROR(VLOOKUP(F284,Proveedores!$A$2:$B$500,2,0),"Agregar")</f>
        <v>GELIO INMOBILIARIA SA</v>
      </c>
      <c r="P284" s="1" t="s">
        <v>129</v>
      </c>
      <c r="Q284" s="5">
        <v>49749</v>
      </c>
    </row>
    <row r="285" spans="1:17" x14ac:dyDescent="0.2">
      <c r="A285" s="7">
        <v>44298</v>
      </c>
      <c r="B285" s="1" t="s">
        <v>17346</v>
      </c>
      <c r="C285" s="1" t="s">
        <v>16628</v>
      </c>
      <c r="D285" s="1" t="s">
        <v>17347</v>
      </c>
      <c r="E285" s="1">
        <v>30661988114</v>
      </c>
      <c r="F285" s="1" t="s">
        <v>16571</v>
      </c>
      <c r="G285" s="1" t="s">
        <v>16698</v>
      </c>
      <c r="H285" s="1" t="s">
        <v>16699</v>
      </c>
      <c r="I285" s="1" t="s">
        <v>16699</v>
      </c>
      <c r="J285" s="1" t="s">
        <v>16631</v>
      </c>
      <c r="K285" s="1">
        <v>0</v>
      </c>
      <c r="L285" s="1">
        <v>0</v>
      </c>
      <c r="O285" s="1" t="str">
        <f>IFERROR(VLOOKUP(F285,Proveedores!$A$2:$B$500,2,0),"Agregar")</f>
        <v>GELIO INMOBILIARIA SA</v>
      </c>
      <c r="P285" s="1" t="s">
        <v>129</v>
      </c>
      <c r="Q285" s="5">
        <v>49749</v>
      </c>
    </row>
    <row r="286" spans="1:17" x14ac:dyDescent="0.2">
      <c r="A286" s="7">
        <v>44298</v>
      </c>
      <c r="B286" s="1" t="s">
        <v>17348</v>
      </c>
      <c r="C286" s="1" t="s">
        <v>16628</v>
      </c>
      <c r="D286" s="1" t="s">
        <v>17349</v>
      </c>
      <c r="E286" s="1">
        <v>30661988114</v>
      </c>
      <c r="F286" s="1" t="s">
        <v>16571</v>
      </c>
      <c r="G286" s="1" t="s">
        <v>16698</v>
      </c>
      <c r="H286" s="1" t="s">
        <v>16699</v>
      </c>
      <c r="I286" s="1" t="s">
        <v>16699</v>
      </c>
      <c r="J286" s="1" t="s">
        <v>16631</v>
      </c>
      <c r="K286" s="1">
        <v>0</v>
      </c>
      <c r="L286" s="1">
        <v>0</v>
      </c>
      <c r="O286" s="1" t="str">
        <f>IFERROR(VLOOKUP(F286,Proveedores!$A$2:$B$500,2,0),"Agregar")</f>
        <v>GELIO INMOBILIARIA SA</v>
      </c>
      <c r="P286" s="1" t="s">
        <v>129</v>
      </c>
      <c r="Q286" s="5">
        <v>49749</v>
      </c>
    </row>
    <row r="287" spans="1:17" x14ac:dyDescent="0.2">
      <c r="A287" s="7">
        <v>44298</v>
      </c>
      <c r="B287" s="1" t="s">
        <v>17350</v>
      </c>
      <c r="C287" s="1" t="s">
        <v>16628</v>
      </c>
      <c r="D287" s="1" t="s">
        <v>17351</v>
      </c>
      <c r="E287" s="1">
        <v>30661988114</v>
      </c>
      <c r="F287" s="1" t="s">
        <v>16571</v>
      </c>
      <c r="G287" s="1" t="s">
        <v>16698</v>
      </c>
      <c r="H287" s="1" t="s">
        <v>16699</v>
      </c>
      <c r="I287" s="1" t="s">
        <v>16699</v>
      </c>
      <c r="J287" s="1" t="s">
        <v>16631</v>
      </c>
      <c r="K287" s="1">
        <v>0</v>
      </c>
      <c r="L287" s="1">
        <v>0</v>
      </c>
      <c r="O287" s="1" t="str">
        <f>IFERROR(VLOOKUP(F287,Proveedores!$A$2:$B$500,2,0),"Agregar")</f>
        <v>GELIO INMOBILIARIA SA</v>
      </c>
      <c r="P287" s="1" t="s">
        <v>129</v>
      </c>
      <c r="Q287" s="5">
        <v>49749</v>
      </c>
    </row>
    <row r="288" spans="1:17" x14ac:dyDescent="0.2">
      <c r="A288" s="7">
        <v>44298</v>
      </c>
      <c r="B288" s="1" t="s">
        <v>17352</v>
      </c>
      <c r="C288" s="1" t="s">
        <v>16628</v>
      </c>
      <c r="D288" s="1" t="s">
        <v>17353</v>
      </c>
      <c r="E288" s="1">
        <v>30661988114</v>
      </c>
      <c r="F288" s="1" t="s">
        <v>16571</v>
      </c>
      <c r="G288" s="1" t="s">
        <v>16698</v>
      </c>
      <c r="H288" s="1" t="s">
        <v>16699</v>
      </c>
      <c r="I288" s="1" t="s">
        <v>16699</v>
      </c>
      <c r="J288" s="1" t="s">
        <v>16631</v>
      </c>
      <c r="K288" s="1">
        <v>0</v>
      </c>
      <c r="L288" s="1">
        <v>0</v>
      </c>
      <c r="O288" s="1" t="str">
        <f>IFERROR(VLOOKUP(F288,Proveedores!$A$2:$B$500,2,0),"Agregar")</f>
        <v>GELIO INMOBILIARIA SA</v>
      </c>
      <c r="P288" s="1" t="s">
        <v>129</v>
      </c>
      <c r="Q288" s="5">
        <v>49749</v>
      </c>
    </row>
    <row r="289" spans="1:17" x14ac:dyDescent="0.2">
      <c r="A289" s="7">
        <v>44298</v>
      </c>
      <c r="B289" s="1" t="s">
        <v>17354</v>
      </c>
      <c r="C289" s="1" t="s">
        <v>16628</v>
      </c>
      <c r="D289" s="1" t="s">
        <v>17355</v>
      </c>
      <c r="E289" s="1">
        <v>30692861910</v>
      </c>
      <c r="F289" s="1" t="s">
        <v>16527</v>
      </c>
      <c r="G289" s="1" t="s">
        <v>16693</v>
      </c>
      <c r="H289" s="1">
        <v>3</v>
      </c>
      <c r="I289" s="1" t="s">
        <v>16689</v>
      </c>
      <c r="J289" s="1" t="s">
        <v>16631</v>
      </c>
      <c r="K289" s="1">
        <v>4</v>
      </c>
      <c r="L289" s="1" t="s">
        <v>16690</v>
      </c>
      <c r="O289" s="1" t="str">
        <f>IFERROR(VLOOKUP(F289,Proveedores!$A$2:$B$500,2,0),"Agregar")</f>
        <v>AMERICAN VART SRL</v>
      </c>
      <c r="P289" s="1" t="s">
        <v>129</v>
      </c>
      <c r="Q289" s="5">
        <v>69900</v>
      </c>
    </row>
    <row r="290" spans="1:17" x14ac:dyDescent="0.2">
      <c r="A290" s="7">
        <v>44298</v>
      </c>
      <c r="B290" s="1" t="s">
        <v>17356</v>
      </c>
      <c r="C290" s="1" t="s">
        <v>16628</v>
      </c>
      <c r="D290" s="1" t="s">
        <v>17357</v>
      </c>
      <c r="E290" s="1">
        <v>30692861910</v>
      </c>
      <c r="F290" s="1" t="s">
        <v>16527</v>
      </c>
      <c r="G290" s="1" t="s">
        <v>16688</v>
      </c>
      <c r="H290" s="1">
        <v>3</v>
      </c>
      <c r="I290" s="1" t="s">
        <v>16689</v>
      </c>
      <c r="J290" s="1" t="s">
        <v>16631</v>
      </c>
      <c r="K290" s="1">
        <v>2</v>
      </c>
      <c r="L290" s="1" t="s">
        <v>16690</v>
      </c>
      <c r="O290" s="1" t="str">
        <f>IFERROR(VLOOKUP(F290,Proveedores!$A$2:$B$500,2,0),"Agregar")</f>
        <v>AMERICAN VART SRL</v>
      </c>
      <c r="P290" s="1" t="s">
        <v>129</v>
      </c>
      <c r="Q290" s="5">
        <v>21000</v>
      </c>
    </row>
    <row r="291" spans="1:17" x14ac:dyDescent="0.2">
      <c r="A291" s="7">
        <v>44298</v>
      </c>
      <c r="B291" s="1" t="s">
        <v>17358</v>
      </c>
      <c r="C291" s="1" t="s">
        <v>16628</v>
      </c>
      <c r="D291" s="1" t="s">
        <v>17359</v>
      </c>
      <c r="E291" s="1">
        <v>30692861910</v>
      </c>
      <c r="F291" s="1" t="s">
        <v>16527</v>
      </c>
      <c r="G291" s="1" t="s">
        <v>16634</v>
      </c>
      <c r="H291" s="1">
        <v>31</v>
      </c>
      <c r="I291" s="1" t="s">
        <v>16689</v>
      </c>
      <c r="J291" s="1" t="s">
        <v>16631</v>
      </c>
      <c r="K291" s="1">
        <v>2</v>
      </c>
      <c r="L291" s="1" t="s">
        <v>16690</v>
      </c>
      <c r="O291" s="1" t="str">
        <f>IFERROR(VLOOKUP(F291,Proveedores!$A$2:$B$500,2,0),"Agregar")</f>
        <v>AMERICAN VART SRL</v>
      </c>
      <c r="P291" s="1" t="s">
        <v>129</v>
      </c>
      <c r="Q291" s="5">
        <v>21000</v>
      </c>
    </row>
    <row r="292" spans="1:17" x14ac:dyDescent="0.2">
      <c r="A292" s="7">
        <v>44299</v>
      </c>
      <c r="B292" s="1" t="s">
        <v>17360</v>
      </c>
      <c r="C292" s="1" t="s">
        <v>16628</v>
      </c>
      <c r="D292" s="1" t="s">
        <v>17361</v>
      </c>
      <c r="E292" s="1">
        <v>30711260354</v>
      </c>
      <c r="F292" s="1" t="s">
        <v>16583</v>
      </c>
      <c r="G292" s="1" t="s">
        <v>16634</v>
      </c>
      <c r="H292" s="1" t="s">
        <v>17142</v>
      </c>
      <c r="I292" s="1" t="s">
        <v>17142</v>
      </c>
      <c r="J292" s="1" t="s">
        <v>16631</v>
      </c>
      <c r="K292" s="1">
        <v>4</v>
      </c>
      <c r="L292" s="1" t="s">
        <v>17362</v>
      </c>
      <c r="O292" s="1" t="str">
        <f>IFERROR(VLOOKUP(F292,Proveedores!$A$2:$B$500,2,0),"Agregar")</f>
        <v>Matrice Consulting S.R.L</v>
      </c>
      <c r="P292" s="1" t="s">
        <v>129</v>
      </c>
      <c r="Q292" s="5">
        <v>959009.54</v>
      </c>
    </row>
    <row r="293" spans="1:17" x14ac:dyDescent="0.2">
      <c r="A293" s="7">
        <v>44300</v>
      </c>
      <c r="B293" s="1" t="s">
        <v>17363</v>
      </c>
      <c r="C293" s="1" t="s">
        <v>16628</v>
      </c>
      <c r="D293" s="1" t="s">
        <v>17364</v>
      </c>
      <c r="E293" s="1">
        <v>30707857478</v>
      </c>
      <c r="F293" s="1" t="s">
        <v>16522</v>
      </c>
      <c r="G293" s="1" t="s">
        <v>16688</v>
      </c>
      <c r="H293" s="1" t="s">
        <v>1816</v>
      </c>
      <c r="I293" s="1" t="s">
        <v>17365</v>
      </c>
      <c r="J293" s="1" t="s">
        <v>16631</v>
      </c>
      <c r="K293" s="1">
        <v>4</v>
      </c>
      <c r="L293" s="1" t="s">
        <v>17366</v>
      </c>
      <c r="O293" s="1" t="str">
        <f>IFERROR(VLOOKUP(F293,Proveedores!$A$2:$B$500,2,0),"Agregar")</f>
        <v>ADLER, HASENCLEVER &amp; ASOCIADOS S.R.L.</v>
      </c>
      <c r="P293" s="1" t="s">
        <v>129</v>
      </c>
      <c r="Q293" s="5">
        <v>2577373.48</v>
      </c>
    </row>
    <row r="294" spans="1:17" x14ac:dyDescent="0.2">
      <c r="A294" s="7">
        <v>44300</v>
      </c>
      <c r="B294" s="1" t="s">
        <v>17367</v>
      </c>
      <c r="C294" s="1" t="s">
        <v>16628</v>
      </c>
      <c r="D294" s="1" t="s">
        <v>17368</v>
      </c>
      <c r="E294" s="1">
        <v>30707857478</v>
      </c>
      <c r="F294" s="1" t="s">
        <v>16522</v>
      </c>
      <c r="G294" s="1" t="s">
        <v>16688</v>
      </c>
      <c r="H294" s="1" t="s">
        <v>1816</v>
      </c>
      <c r="I294" s="1" t="s">
        <v>17365</v>
      </c>
      <c r="J294" s="1" t="s">
        <v>16631</v>
      </c>
      <c r="K294" s="1">
        <v>4</v>
      </c>
      <c r="L294" s="1" t="s">
        <v>17369</v>
      </c>
      <c r="O294" s="1" t="str">
        <f>IFERROR(VLOOKUP(F294,Proveedores!$A$2:$B$500,2,0),"Agregar")</f>
        <v>ADLER, HASENCLEVER &amp; ASOCIADOS S.R.L.</v>
      </c>
      <c r="P294" s="1" t="s">
        <v>129</v>
      </c>
      <c r="Q294" s="5">
        <v>3221716.85</v>
      </c>
    </row>
    <row r="295" spans="1:17" x14ac:dyDescent="0.2">
      <c r="A295" s="7">
        <v>44300</v>
      </c>
      <c r="B295" s="1" t="s">
        <v>17370</v>
      </c>
      <c r="C295" s="1" t="s">
        <v>16628</v>
      </c>
      <c r="D295" s="1" t="s">
        <v>17371</v>
      </c>
      <c r="E295" s="1">
        <v>30500987185</v>
      </c>
      <c r="F295" s="1" t="s">
        <v>4315</v>
      </c>
      <c r="G295" s="1" t="s">
        <v>16698</v>
      </c>
      <c r="H295" s="1">
        <v>43770</v>
      </c>
      <c r="I295" s="1">
        <v>43466</v>
      </c>
      <c r="J295" s="1" t="s">
        <v>16631</v>
      </c>
      <c r="K295" s="1">
        <v>1</v>
      </c>
      <c r="L295" s="1" t="s">
        <v>17372</v>
      </c>
      <c r="O295" s="1" t="str">
        <f>IFERROR(VLOOKUP(F295,Proveedores!$A$2:$B$500,2,0),"Agregar")</f>
        <v>Gador S.A.</v>
      </c>
      <c r="P295" s="1" t="s">
        <v>129</v>
      </c>
      <c r="Q295" s="5">
        <v>35124.080000000002</v>
      </c>
    </row>
    <row r="296" spans="1:17" x14ac:dyDescent="0.2">
      <c r="A296" s="7">
        <v>44300</v>
      </c>
      <c r="B296" s="1" t="s">
        <v>17373</v>
      </c>
      <c r="C296" s="1" t="s">
        <v>16628</v>
      </c>
      <c r="D296" s="1" t="s">
        <v>17374</v>
      </c>
      <c r="E296" s="1">
        <v>30682335706</v>
      </c>
      <c r="F296" s="1" t="s">
        <v>16521</v>
      </c>
      <c r="G296" s="1" t="s">
        <v>17006</v>
      </c>
      <c r="H296" s="1">
        <v>0</v>
      </c>
      <c r="I296" s="1">
        <v>0</v>
      </c>
      <c r="J296" s="1" t="s">
        <v>16631</v>
      </c>
      <c r="K296" s="1">
        <v>0</v>
      </c>
      <c r="L296" s="1" t="s">
        <v>17321</v>
      </c>
      <c r="O296" s="1" t="str">
        <f>IFERROR(VLOOKUP(F296,Proveedores!$A$2:$B$500,2,0),"Agregar")</f>
        <v>ADEA ADMINISTRADORA DE ARCHIVOS SA</v>
      </c>
      <c r="P296" s="1" t="s">
        <v>129</v>
      </c>
      <c r="Q296" s="5">
        <v>902026.25</v>
      </c>
    </row>
    <row r="297" spans="1:17" x14ac:dyDescent="0.2">
      <c r="A297" s="7">
        <v>44300</v>
      </c>
      <c r="B297" s="1" t="s">
        <v>17375</v>
      </c>
      <c r="C297" s="1" t="s">
        <v>16628</v>
      </c>
      <c r="D297" s="1" t="s">
        <v>17376</v>
      </c>
      <c r="E297" s="1">
        <v>30702941748</v>
      </c>
      <c r="F297" s="1" t="s">
        <v>16608</v>
      </c>
      <c r="G297" s="1" t="s">
        <v>17006</v>
      </c>
      <c r="H297" s="1">
        <v>43891</v>
      </c>
      <c r="I297" s="1" t="s">
        <v>16858</v>
      </c>
      <c r="J297" s="1" t="s">
        <v>16631</v>
      </c>
      <c r="K297" s="1">
        <v>1</v>
      </c>
      <c r="L297" s="1" t="s">
        <v>16859</v>
      </c>
      <c r="O297" s="1" t="str">
        <f>IFERROR(VLOOKUP(F297,Proveedores!$A$2:$B$500,2,0),"Agregar")</f>
        <v>TELCONET S.A.</v>
      </c>
      <c r="P297" s="1" t="s">
        <v>129</v>
      </c>
      <c r="Q297" s="5">
        <v>56628</v>
      </c>
    </row>
    <row r="298" spans="1:17" x14ac:dyDescent="0.2">
      <c r="A298" s="7">
        <v>44301</v>
      </c>
      <c r="B298" s="1" t="s">
        <v>17377</v>
      </c>
      <c r="C298" s="1" t="s">
        <v>16628</v>
      </c>
      <c r="D298" s="1" t="s">
        <v>17378</v>
      </c>
      <c r="E298" s="1">
        <v>30709107301</v>
      </c>
      <c r="F298" s="1" t="s">
        <v>16595</v>
      </c>
      <c r="G298" s="1" t="s">
        <v>17006</v>
      </c>
      <c r="H298" s="1">
        <v>44228</v>
      </c>
      <c r="I298" s="1">
        <v>44228</v>
      </c>
      <c r="J298" s="1" t="s">
        <v>16631</v>
      </c>
      <c r="K298" s="1">
        <v>1</v>
      </c>
      <c r="L298" s="1" t="s">
        <v>17379</v>
      </c>
      <c r="O298" s="1" t="str">
        <f>IFERROR(VLOOKUP(F298,Proveedores!$A$2:$B$500,2,0),"Agregar")</f>
        <v>QSC Soluciones S.R.L.</v>
      </c>
      <c r="P298" s="1" t="s">
        <v>129</v>
      </c>
      <c r="Q298" s="5">
        <v>44510.55</v>
      </c>
    </row>
    <row r="299" spans="1:17" x14ac:dyDescent="0.2">
      <c r="A299" s="7">
        <v>44301</v>
      </c>
      <c r="B299" s="1" t="s">
        <v>17377</v>
      </c>
      <c r="C299" s="1" t="s">
        <v>16628</v>
      </c>
      <c r="D299" s="1" t="s">
        <v>17378</v>
      </c>
      <c r="E299" s="1">
        <v>30709107301</v>
      </c>
      <c r="F299" s="1" t="s">
        <v>16595</v>
      </c>
      <c r="G299" s="1" t="s">
        <v>17006</v>
      </c>
      <c r="H299" s="1">
        <v>44228</v>
      </c>
      <c r="I299" s="1">
        <v>44228</v>
      </c>
      <c r="J299" s="1" t="s">
        <v>16659</v>
      </c>
      <c r="K299" s="1">
        <v>2</v>
      </c>
      <c r="L299" s="1" t="s">
        <v>17380</v>
      </c>
      <c r="O299" s="1" t="str">
        <f>IFERROR(VLOOKUP(F299,Proveedores!$A$2:$B$500,2,0),"Agregar")</f>
        <v>QSC Soluciones S.R.L.</v>
      </c>
      <c r="P299" s="1" t="s">
        <v>129</v>
      </c>
      <c r="Q299" s="5">
        <v>44510.55</v>
      </c>
    </row>
    <row r="300" spans="1:17" x14ac:dyDescent="0.2">
      <c r="A300" s="7">
        <v>44306</v>
      </c>
      <c r="B300" s="1" t="s">
        <v>17381</v>
      </c>
      <c r="C300" s="1" t="s">
        <v>16628</v>
      </c>
      <c r="D300" s="1" t="s">
        <v>17382</v>
      </c>
      <c r="E300" s="1">
        <v>30682335706</v>
      </c>
      <c r="F300" s="1" t="s">
        <v>16521</v>
      </c>
      <c r="G300" s="1" t="s">
        <v>16698</v>
      </c>
      <c r="H300" s="1">
        <v>0</v>
      </c>
      <c r="I300" s="1">
        <v>0</v>
      </c>
      <c r="J300" s="1" t="s">
        <v>16631</v>
      </c>
      <c r="K300" s="1">
        <v>0</v>
      </c>
      <c r="L300" s="1" t="s">
        <v>17321</v>
      </c>
      <c r="O300" s="1" t="str">
        <f>IFERROR(VLOOKUP(F300,Proveedores!$A$2:$B$500,2,0),"Agregar")</f>
        <v>ADEA ADMINISTRADORA DE ARCHIVOS SA</v>
      </c>
      <c r="P300" s="1" t="s">
        <v>129</v>
      </c>
      <c r="Q300" s="5">
        <v>902026.25</v>
      </c>
    </row>
    <row r="301" spans="1:17" x14ac:dyDescent="0.2">
      <c r="A301" s="7">
        <v>44306</v>
      </c>
      <c r="B301" s="1" t="s">
        <v>17383</v>
      </c>
      <c r="C301" s="1" t="s">
        <v>16628</v>
      </c>
      <c r="D301" s="1" t="s">
        <v>17384</v>
      </c>
      <c r="E301" s="1">
        <v>30683077050</v>
      </c>
      <c r="F301" s="1" t="s">
        <v>16556</v>
      </c>
      <c r="G301" s="1" t="s">
        <v>16630</v>
      </c>
      <c r="H301" s="1">
        <v>44197</v>
      </c>
      <c r="I301" s="1" t="s">
        <v>17385</v>
      </c>
      <c r="J301" s="1" t="s">
        <v>16631</v>
      </c>
      <c r="K301" s="1">
        <v>0</v>
      </c>
      <c r="L301" s="1">
        <v>0</v>
      </c>
      <c r="O301" s="1" t="str">
        <f>IFERROR(VLOOKUP(F301,Proveedores!$A$2:$B$500,2,0),"Agregar")</f>
        <v>DIGNA SEGUROS S.A.</v>
      </c>
      <c r="P301" s="1" t="s">
        <v>129</v>
      </c>
      <c r="Q301" s="5">
        <v>23794.62</v>
      </c>
    </row>
    <row r="302" spans="1:17" x14ac:dyDescent="0.2">
      <c r="A302" s="7">
        <v>44310.582928240743</v>
      </c>
      <c r="B302" s="1" t="s">
        <v>17386</v>
      </c>
      <c r="C302" s="1" t="s">
        <v>16628</v>
      </c>
      <c r="D302" s="1" t="s">
        <v>17387</v>
      </c>
      <c r="E302" s="1">
        <v>30710516592</v>
      </c>
      <c r="F302" s="1" t="s">
        <v>17388</v>
      </c>
      <c r="G302" s="1" t="s">
        <v>17006</v>
      </c>
      <c r="H302" s="1" t="s">
        <v>16975</v>
      </c>
      <c r="I302" s="1" t="s">
        <v>17389</v>
      </c>
      <c r="J302" s="1" t="s">
        <v>16631</v>
      </c>
      <c r="K302" s="1">
        <v>1</v>
      </c>
      <c r="L302" s="1" t="s">
        <v>17390</v>
      </c>
      <c r="O302" s="1" t="str">
        <f>IFERROR(VLOOKUP(F302,Proveedores!$A$2:$B$500,2,0),"Agregar")</f>
        <v>Condominio de Lopez y Otros</v>
      </c>
      <c r="P302" s="1" t="s">
        <v>129</v>
      </c>
      <c r="Q302" s="5">
        <v>117207.3</v>
      </c>
    </row>
    <row r="303" spans="1:17" x14ac:dyDescent="0.2">
      <c r="A303" s="7">
        <v>44312.629884259259</v>
      </c>
      <c r="B303" s="1" t="s">
        <v>17391</v>
      </c>
      <c r="C303" s="1" t="s">
        <v>16628</v>
      </c>
      <c r="D303" s="1" t="s">
        <v>17392</v>
      </c>
      <c r="E303" s="1">
        <v>30712205330</v>
      </c>
      <c r="F303" s="1" t="s">
        <v>16580</v>
      </c>
      <c r="G303" s="1" t="s">
        <v>16876</v>
      </c>
      <c r="H303" s="1" t="s">
        <v>17393</v>
      </c>
      <c r="I303" s="1" t="s">
        <v>17393</v>
      </c>
      <c r="J303" s="1" t="s">
        <v>16631</v>
      </c>
      <c r="K303" s="1">
        <v>1</v>
      </c>
      <c r="L303" s="1" t="s">
        <v>17394</v>
      </c>
      <c r="O303" s="1" t="str">
        <f>IFERROR(VLOOKUP(F303,Proveedores!$A$2:$B$500,2,0),"Agregar")</f>
        <v>LABORATORIOS JAYOR S.R.L</v>
      </c>
      <c r="P303" s="1" t="s">
        <v>129</v>
      </c>
      <c r="Q303" s="5">
        <v>10273215</v>
      </c>
    </row>
    <row r="304" spans="1:17" x14ac:dyDescent="0.2">
      <c r="A304" s="7">
        <v>44313.503171296295</v>
      </c>
      <c r="B304" s="1" t="s">
        <v>17395</v>
      </c>
      <c r="C304" s="1" t="s">
        <v>16628</v>
      </c>
      <c r="D304" s="1" t="s">
        <v>17396</v>
      </c>
      <c r="E304" s="1">
        <v>30658562246</v>
      </c>
      <c r="F304" s="1" t="s">
        <v>16528</v>
      </c>
      <c r="G304" s="1" t="s">
        <v>17006</v>
      </c>
      <c r="H304" s="1">
        <v>44287</v>
      </c>
      <c r="I304" s="1">
        <v>44287</v>
      </c>
      <c r="J304" s="1" t="s">
        <v>16631</v>
      </c>
      <c r="K304" s="1">
        <v>2</v>
      </c>
      <c r="L304" s="1">
        <v>3</v>
      </c>
      <c r="O304" s="1" t="str">
        <f>IFERROR(VLOOKUP(F304,Proveedores!$A$2:$B$500,2,0),"Agregar")</f>
        <v>AQUALINE SA</v>
      </c>
      <c r="P304" s="1" t="s">
        <v>129</v>
      </c>
      <c r="Q304" s="5">
        <v>8286.57</v>
      </c>
    </row>
    <row r="305" spans="1:17" x14ac:dyDescent="0.2">
      <c r="A305" s="7">
        <v>44314</v>
      </c>
      <c r="B305" s="1" t="s">
        <v>17397</v>
      </c>
      <c r="C305" s="1" t="s">
        <v>16628</v>
      </c>
      <c r="D305" s="1" t="s">
        <v>17398</v>
      </c>
      <c r="E305" s="1">
        <v>30712205330</v>
      </c>
      <c r="F305" s="1" t="s">
        <v>16580</v>
      </c>
      <c r="G305" s="1" t="s">
        <v>16876</v>
      </c>
      <c r="H305" s="1" t="s">
        <v>17393</v>
      </c>
      <c r="I305" s="1" t="s">
        <v>17393</v>
      </c>
      <c r="J305" s="1" t="s">
        <v>16631</v>
      </c>
      <c r="K305" s="1">
        <v>1</v>
      </c>
      <c r="L305" s="1" t="s">
        <v>17394</v>
      </c>
      <c r="O305" s="1" t="str">
        <f>IFERROR(VLOOKUP(F305,Proveedores!$A$2:$B$500,2,0),"Agregar")</f>
        <v>LABORATORIOS JAYOR S.R.L</v>
      </c>
      <c r="P305" s="1" t="s">
        <v>129</v>
      </c>
      <c r="Q305" s="5">
        <v>30898067.100000001</v>
      </c>
    </row>
    <row r="306" spans="1:17" x14ac:dyDescent="0.2">
      <c r="A306" s="7">
        <v>44315</v>
      </c>
      <c r="B306" s="1" t="s">
        <v>17399</v>
      </c>
      <c r="C306" s="1" t="s">
        <v>16628</v>
      </c>
      <c r="D306" s="1" t="s">
        <v>17400</v>
      </c>
      <c r="E306" s="1">
        <v>30544640212</v>
      </c>
      <c r="F306" s="1" t="s">
        <v>3255</v>
      </c>
      <c r="G306" s="1" t="s">
        <v>17401</v>
      </c>
      <c r="H306" s="1">
        <v>1</v>
      </c>
      <c r="I306" s="1">
        <v>1</v>
      </c>
      <c r="J306" s="1" t="s">
        <v>16631</v>
      </c>
      <c r="K306" s="1">
        <v>2</v>
      </c>
      <c r="L306" s="1" t="s">
        <v>17402</v>
      </c>
      <c r="O306" s="1" t="str">
        <f>IFERROR(VLOOKUP(F306,Proveedores!$A$2:$B$500,2,0),"Agregar")</f>
        <v>LABORATORIO ELEA PHOENIX S.A.</v>
      </c>
      <c r="P306" s="1" t="s">
        <v>129</v>
      </c>
      <c r="Q306" s="5">
        <v>2415804.9300000002</v>
      </c>
    </row>
    <row r="307" spans="1:17" x14ac:dyDescent="0.2">
      <c r="A307" s="7">
        <v>44315</v>
      </c>
      <c r="B307" s="1" t="s">
        <v>17403</v>
      </c>
      <c r="C307" s="1" t="s">
        <v>16628</v>
      </c>
      <c r="D307" s="1" t="s">
        <v>17404</v>
      </c>
      <c r="E307" s="1">
        <v>30544640212</v>
      </c>
      <c r="F307" s="1" t="s">
        <v>3255</v>
      </c>
      <c r="G307" s="1" t="s">
        <v>17401</v>
      </c>
      <c r="H307" s="1">
        <v>1</v>
      </c>
      <c r="I307" s="1">
        <v>1</v>
      </c>
      <c r="J307" s="1" t="s">
        <v>16631</v>
      </c>
      <c r="K307" s="1">
        <v>2</v>
      </c>
      <c r="L307" s="1" t="s">
        <v>17402</v>
      </c>
      <c r="O307" s="1" t="str">
        <f>IFERROR(VLOOKUP(F307,Proveedores!$A$2:$B$500,2,0),"Agregar")</f>
        <v>LABORATORIO ELEA PHOENIX S.A.</v>
      </c>
      <c r="P307" s="1" t="s">
        <v>129</v>
      </c>
      <c r="Q307" s="5">
        <v>2415804.9300000002</v>
      </c>
    </row>
    <row r="308" spans="1:17" x14ac:dyDescent="0.2">
      <c r="A308" s="7">
        <v>44315</v>
      </c>
      <c r="B308" s="1" t="s">
        <v>17405</v>
      </c>
      <c r="C308" s="1" t="s">
        <v>16628</v>
      </c>
      <c r="D308" s="1" t="s">
        <v>17406</v>
      </c>
      <c r="E308" s="1">
        <v>30544640212</v>
      </c>
      <c r="F308" s="1" t="s">
        <v>3255</v>
      </c>
      <c r="G308" s="1" t="s">
        <v>17401</v>
      </c>
      <c r="H308" s="1">
        <v>1</v>
      </c>
      <c r="I308" s="1">
        <v>1</v>
      </c>
      <c r="J308" s="1" t="s">
        <v>16631</v>
      </c>
      <c r="K308" s="1">
        <v>1</v>
      </c>
      <c r="L308" s="1" t="s">
        <v>17407</v>
      </c>
      <c r="O308" s="1" t="str">
        <f>IFERROR(VLOOKUP(F308,Proveedores!$A$2:$B$500,2,0),"Agregar")</f>
        <v>LABORATORIO ELEA PHOENIX S.A.</v>
      </c>
      <c r="P308" s="1" t="s">
        <v>129</v>
      </c>
      <c r="Q308" s="5">
        <v>1749628.42</v>
      </c>
    </row>
    <row r="309" spans="1:17" x14ac:dyDescent="0.2">
      <c r="A309" s="7">
        <v>44315</v>
      </c>
      <c r="B309" s="1" t="s">
        <v>17408</v>
      </c>
      <c r="C309" s="1" t="s">
        <v>16628</v>
      </c>
      <c r="D309" s="1" t="s">
        <v>17409</v>
      </c>
      <c r="E309" s="1">
        <v>30544640212</v>
      </c>
      <c r="F309" s="1" t="s">
        <v>3255</v>
      </c>
      <c r="G309" s="1" t="s">
        <v>17401</v>
      </c>
      <c r="H309" s="1">
        <v>1</v>
      </c>
      <c r="I309" s="1">
        <v>1</v>
      </c>
      <c r="J309" s="1" t="s">
        <v>16631</v>
      </c>
      <c r="K309" s="1">
        <v>1</v>
      </c>
      <c r="L309" s="1" t="s">
        <v>17407</v>
      </c>
      <c r="O309" s="1" t="str">
        <f>IFERROR(VLOOKUP(F309,Proveedores!$A$2:$B$500,2,0),"Agregar")</f>
        <v>LABORATORIO ELEA PHOENIX S.A.</v>
      </c>
      <c r="P309" s="1" t="s">
        <v>129</v>
      </c>
      <c r="Q309" s="5">
        <v>80526.83</v>
      </c>
    </row>
    <row r="310" spans="1:17" x14ac:dyDescent="0.2">
      <c r="A310" s="7">
        <v>44315</v>
      </c>
      <c r="B310" s="1" t="s">
        <v>17410</v>
      </c>
      <c r="C310" s="1" t="s">
        <v>16628</v>
      </c>
      <c r="D310" s="1" t="s">
        <v>17411</v>
      </c>
      <c r="E310" s="1">
        <v>30544640212</v>
      </c>
      <c r="F310" s="1" t="s">
        <v>3255</v>
      </c>
      <c r="G310" s="1" t="s">
        <v>17401</v>
      </c>
      <c r="H310" s="1">
        <v>1</v>
      </c>
      <c r="I310" s="1">
        <v>1</v>
      </c>
      <c r="J310" s="1" t="s">
        <v>16631</v>
      </c>
      <c r="K310" s="1">
        <v>3</v>
      </c>
      <c r="L310" s="1" t="s">
        <v>17412</v>
      </c>
      <c r="O310" s="1" t="str">
        <f>IFERROR(VLOOKUP(F310,Proveedores!$A$2:$B$500,2,0),"Agregar")</f>
        <v>LABORATORIO ELEA PHOENIX S.A.</v>
      </c>
      <c r="P310" s="1" t="s">
        <v>129</v>
      </c>
      <c r="Q310" s="5">
        <v>309527.67999999999</v>
      </c>
    </row>
    <row r="311" spans="1:17" x14ac:dyDescent="0.2">
      <c r="A311" s="7">
        <v>44315</v>
      </c>
      <c r="B311" s="1" t="s">
        <v>17413</v>
      </c>
      <c r="C311" s="1" t="s">
        <v>16628</v>
      </c>
      <c r="D311" s="1" t="s">
        <v>17414</v>
      </c>
      <c r="E311" s="1">
        <v>30544640212</v>
      </c>
      <c r="F311" s="1" t="s">
        <v>3255</v>
      </c>
      <c r="G311" s="1" t="s">
        <v>17401</v>
      </c>
      <c r="H311" s="1">
        <v>1</v>
      </c>
      <c r="I311" s="1">
        <v>1</v>
      </c>
      <c r="J311" s="1" t="s">
        <v>16631</v>
      </c>
      <c r="K311" s="1">
        <v>1</v>
      </c>
      <c r="L311" s="1" t="s">
        <v>17407</v>
      </c>
      <c r="O311" s="1" t="str">
        <f>IFERROR(VLOOKUP(F311,Proveedores!$A$2:$B$500,2,0),"Agregar")</f>
        <v>LABORATORIO ELEA PHOENIX S.A.</v>
      </c>
      <c r="P311" s="1" t="s">
        <v>129</v>
      </c>
      <c r="Q311" s="5">
        <v>9640977.5</v>
      </c>
    </row>
    <row r="312" spans="1:17" x14ac:dyDescent="0.2">
      <c r="A312" s="7">
        <v>44316</v>
      </c>
      <c r="B312" s="1" t="s">
        <v>17415</v>
      </c>
      <c r="C312" s="1" t="s">
        <v>16628</v>
      </c>
      <c r="D312" s="1" t="s">
        <v>17416</v>
      </c>
      <c r="E312" s="1">
        <v>30707830960</v>
      </c>
      <c r="F312" s="1" t="s">
        <v>16557</v>
      </c>
      <c r="G312" s="1" t="s">
        <v>16876</v>
      </c>
      <c r="H312" s="1">
        <v>38390179</v>
      </c>
      <c r="I312" s="1">
        <v>7831601</v>
      </c>
      <c r="J312" s="1" t="s">
        <v>16631</v>
      </c>
      <c r="K312" s="1">
        <v>1</v>
      </c>
      <c r="L312" s="1" t="s">
        <v>17417</v>
      </c>
      <c r="O312" s="1" t="str">
        <f>IFERROR(VLOOKUP(F312,Proveedores!$A$2:$B$500,2,0),"Agregar")</f>
        <v>DINATECH SA</v>
      </c>
      <c r="P312" s="1" t="s">
        <v>1599</v>
      </c>
      <c r="Q312" s="5">
        <v>320869.46000000002</v>
      </c>
    </row>
    <row r="313" spans="1:17" x14ac:dyDescent="0.2">
      <c r="A313" s="7">
        <v>44318</v>
      </c>
      <c r="B313" s="1" t="s">
        <v>17418</v>
      </c>
      <c r="C313" s="1" t="s">
        <v>16628</v>
      </c>
      <c r="D313" s="1" t="s">
        <v>17419</v>
      </c>
      <c r="E313" s="1">
        <v>30640420738</v>
      </c>
      <c r="F313" s="1" t="s">
        <v>16588</v>
      </c>
      <c r="G313" s="1" t="s">
        <v>17006</v>
      </c>
      <c r="H313" s="1">
        <v>0</v>
      </c>
      <c r="I313" s="1">
        <v>0</v>
      </c>
      <c r="J313" s="1" t="s">
        <v>16631</v>
      </c>
      <c r="K313" s="1">
        <v>0</v>
      </c>
      <c r="L313" s="1" t="s">
        <v>17420</v>
      </c>
      <c r="O313" s="1" t="str">
        <f>IFERROR(VLOOKUP(F313,Proveedores!$A$2:$B$500,2,0),"Agregar")</f>
        <v>PLAZA DE MAYO ONE SA</v>
      </c>
      <c r="P313" s="1" t="s">
        <v>129</v>
      </c>
      <c r="Q313" s="5">
        <v>401436.23</v>
      </c>
    </row>
    <row r="314" spans="1:17" x14ac:dyDescent="0.2">
      <c r="A314" s="7">
        <v>44318</v>
      </c>
      <c r="B314" s="1" t="s">
        <v>17421</v>
      </c>
      <c r="C314" s="1" t="s">
        <v>16628</v>
      </c>
      <c r="D314" s="1" t="s">
        <v>17422</v>
      </c>
      <c r="E314" s="1">
        <v>30640420738</v>
      </c>
      <c r="F314" s="1" t="s">
        <v>16588</v>
      </c>
      <c r="G314" s="1" t="s">
        <v>17006</v>
      </c>
      <c r="H314" s="1">
        <v>0</v>
      </c>
      <c r="I314" s="1">
        <v>0</v>
      </c>
      <c r="J314" s="1" t="s">
        <v>16631</v>
      </c>
      <c r="K314" s="1">
        <v>0</v>
      </c>
      <c r="L314" s="1" t="s">
        <v>17423</v>
      </c>
      <c r="O314" s="1" t="str">
        <f>IFERROR(VLOOKUP(F314,Proveedores!$A$2:$B$500,2,0),"Agregar")</f>
        <v>PLAZA DE MAYO ONE SA</v>
      </c>
      <c r="P314" s="1" t="s">
        <v>129</v>
      </c>
      <c r="Q314" s="5">
        <v>164109.47</v>
      </c>
    </row>
    <row r="315" spans="1:17" x14ac:dyDescent="0.2">
      <c r="A315" s="7">
        <v>44320</v>
      </c>
      <c r="B315" s="1" t="s">
        <v>17424</v>
      </c>
      <c r="C315" s="1" t="s">
        <v>16628</v>
      </c>
      <c r="D315" s="1" t="s">
        <v>17425</v>
      </c>
      <c r="E315" s="1">
        <v>30711260354</v>
      </c>
      <c r="F315" s="1" t="s">
        <v>16583</v>
      </c>
      <c r="G315" s="1" t="s">
        <v>16634</v>
      </c>
      <c r="H315" s="1" t="s">
        <v>17142</v>
      </c>
      <c r="I315" s="1" t="s">
        <v>17142</v>
      </c>
      <c r="J315" s="1" t="s">
        <v>16631</v>
      </c>
      <c r="K315" s="1">
        <v>3</v>
      </c>
      <c r="L315" s="1" t="s">
        <v>17426</v>
      </c>
      <c r="O315" s="1" t="str">
        <f>IFERROR(VLOOKUP(F315,Proveedores!$A$2:$B$500,2,0),"Agregar")</f>
        <v>Matrice Consulting S.R.L</v>
      </c>
      <c r="P315" s="1" t="s">
        <v>1599</v>
      </c>
      <c r="Q315" s="5">
        <v>11892.41</v>
      </c>
    </row>
    <row r="316" spans="1:17" x14ac:dyDescent="0.2">
      <c r="A316" s="7">
        <v>44320</v>
      </c>
      <c r="B316" s="1" t="s">
        <v>17427</v>
      </c>
      <c r="C316" s="1" t="s">
        <v>16628</v>
      </c>
      <c r="D316" s="1" t="s">
        <v>17428</v>
      </c>
      <c r="E316" s="1">
        <v>27206132243</v>
      </c>
      <c r="F316" s="1" t="s">
        <v>16536</v>
      </c>
      <c r="G316" s="1" t="s">
        <v>16630</v>
      </c>
      <c r="H316" s="1">
        <v>500000065</v>
      </c>
      <c r="I316" s="1">
        <v>1</v>
      </c>
      <c r="J316" s="1" t="s">
        <v>16631</v>
      </c>
      <c r="K316" s="1">
        <v>1</v>
      </c>
      <c r="L316" s="1" t="s">
        <v>17429</v>
      </c>
      <c r="O316" s="1" t="str">
        <f>IFERROR(VLOOKUP(F316,Proveedores!$A$2:$B$500,2,0),"Agregar")</f>
        <v>BRIGIDO OLIVERA MARIA DE LOS ANGELES</v>
      </c>
      <c r="P316" s="1" t="s">
        <v>129</v>
      </c>
      <c r="Q316" s="5">
        <v>300000</v>
      </c>
    </row>
    <row r="317" spans="1:17" x14ac:dyDescent="0.2">
      <c r="A317" s="7">
        <v>44322</v>
      </c>
      <c r="B317" s="1" t="s">
        <v>17430</v>
      </c>
      <c r="C317" s="1" t="s">
        <v>16628</v>
      </c>
      <c r="D317" s="1" t="s">
        <v>17431</v>
      </c>
      <c r="E317" s="1">
        <v>30709107301</v>
      </c>
      <c r="F317" s="1" t="s">
        <v>17432</v>
      </c>
      <c r="G317" s="1" t="s">
        <v>17006</v>
      </c>
      <c r="H317" s="1">
        <v>44228</v>
      </c>
      <c r="I317" s="1">
        <v>44228</v>
      </c>
      <c r="J317" s="1" t="s">
        <v>16631</v>
      </c>
      <c r="K317" s="1">
        <v>1</v>
      </c>
      <c r="L317" s="1" t="s">
        <v>17433</v>
      </c>
      <c r="O317" s="1" t="str">
        <f>IFERROR(VLOOKUP(F317,Proveedores!$A$2:$B$500,2,0),"Agregar")</f>
        <v>QSC Soluciones S.R.L.</v>
      </c>
      <c r="P317" s="1" t="s">
        <v>129</v>
      </c>
      <c r="Q317" s="5">
        <v>44510.55</v>
      </c>
    </row>
    <row r="318" spans="1:17" x14ac:dyDescent="0.2">
      <c r="A318" s="7">
        <v>44322</v>
      </c>
      <c r="B318" s="1" t="s">
        <v>17430</v>
      </c>
      <c r="C318" s="1" t="s">
        <v>16628</v>
      </c>
      <c r="D318" s="1" t="s">
        <v>17431</v>
      </c>
      <c r="E318" s="1">
        <v>30709107301</v>
      </c>
      <c r="F318" s="1" t="s">
        <v>17432</v>
      </c>
      <c r="G318" s="1" t="s">
        <v>17006</v>
      </c>
      <c r="H318" s="1">
        <v>44228</v>
      </c>
      <c r="I318" s="1">
        <v>44228</v>
      </c>
      <c r="J318" s="1" t="s">
        <v>16659</v>
      </c>
      <c r="K318" s="1">
        <v>2</v>
      </c>
      <c r="L318" s="1" t="s">
        <v>17434</v>
      </c>
      <c r="O318" s="1" t="str">
        <f>IFERROR(VLOOKUP(F318,Proveedores!$A$2:$B$500,2,0),"Agregar")</f>
        <v>QSC Soluciones S.R.L.</v>
      </c>
      <c r="P318" s="1" t="s">
        <v>129</v>
      </c>
      <c r="Q318" s="5">
        <v>44510.55</v>
      </c>
    </row>
    <row r="319" spans="1:17" x14ac:dyDescent="0.2">
      <c r="A319" s="7">
        <v>44323</v>
      </c>
      <c r="B319" s="1" t="s">
        <v>17435</v>
      </c>
      <c r="C319" s="1" t="s">
        <v>16628</v>
      </c>
      <c r="D319" s="1" t="s">
        <v>17436</v>
      </c>
      <c r="E319" s="1">
        <v>30710400241</v>
      </c>
      <c r="F319" s="1" t="s">
        <v>17437</v>
      </c>
      <c r="G319" s="1" t="s">
        <v>16630</v>
      </c>
      <c r="H319" s="1">
        <v>43862</v>
      </c>
      <c r="I319" s="1" t="s">
        <v>17438</v>
      </c>
      <c r="J319" s="1" t="s">
        <v>16631</v>
      </c>
      <c r="K319" s="1">
        <v>1</v>
      </c>
      <c r="L319" s="1">
        <v>1</v>
      </c>
      <c r="O319" s="1" t="str">
        <f>IFERROR(VLOOKUP(F319,Proveedores!$A$2:$B$500,2,0),"Agregar")</f>
        <v>Agregar</v>
      </c>
      <c r="P319" s="1" t="s">
        <v>1599</v>
      </c>
      <c r="Q319" s="5">
        <v>650</v>
      </c>
    </row>
    <row r="320" spans="1:17" x14ac:dyDescent="0.2">
      <c r="A320" s="7">
        <v>44326</v>
      </c>
      <c r="B320" s="1" t="s">
        <v>17439</v>
      </c>
      <c r="C320" s="1" t="s">
        <v>16628</v>
      </c>
      <c r="D320" s="1" t="s">
        <v>17440</v>
      </c>
      <c r="E320" s="1">
        <v>30682335706</v>
      </c>
      <c r="F320" s="1" t="s">
        <v>16521</v>
      </c>
      <c r="G320" s="1" t="s">
        <v>16698</v>
      </c>
      <c r="H320" s="1">
        <v>0</v>
      </c>
      <c r="I320" s="1">
        <v>0</v>
      </c>
      <c r="J320" s="1" t="s">
        <v>16631</v>
      </c>
      <c r="K320" s="1">
        <v>0</v>
      </c>
      <c r="L320" s="1" t="s">
        <v>17321</v>
      </c>
      <c r="O320" s="1" t="str">
        <f>IFERROR(VLOOKUP(F320,Proveedores!$A$2:$B$500,2,0),"Agregar")</f>
        <v>ADEA ADMINISTRADORA DE ARCHIVOS SA</v>
      </c>
      <c r="P320" s="1" t="s">
        <v>129</v>
      </c>
      <c r="Q320" s="5">
        <v>1219589.6599999999</v>
      </c>
    </row>
    <row r="321" spans="1:17" x14ac:dyDescent="0.2">
      <c r="A321" s="7">
        <v>44326</v>
      </c>
      <c r="B321" s="1" t="s">
        <v>17441</v>
      </c>
      <c r="C321" s="1" t="s">
        <v>16628</v>
      </c>
      <c r="D321" s="1" t="s">
        <v>17442</v>
      </c>
      <c r="E321" s="1">
        <v>30682335706</v>
      </c>
      <c r="F321" s="1" t="s">
        <v>16521</v>
      </c>
      <c r="G321" s="1" t="s">
        <v>17006</v>
      </c>
      <c r="H321" s="1">
        <v>0</v>
      </c>
      <c r="I321" s="1">
        <v>0</v>
      </c>
      <c r="J321" s="1" t="s">
        <v>16631</v>
      </c>
      <c r="K321" s="1">
        <v>0</v>
      </c>
      <c r="L321" s="1" t="s">
        <v>17321</v>
      </c>
      <c r="O321" s="1" t="str">
        <f>IFERROR(VLOOKUP(F321,Proveedores!$A$2:$B$500,2,0),"Agregar")</f>
        <v>ADEA ADMINISTRADORA DE ARCHIVOS SA</v>
      </c>
      <c r="P321" s="1" t="s">
        <v>129</v>
      </c>
      <c r="Q321" s="5">
        <v>74091.27</v>
      </c>
    </row>
    <row r="322" spans="1:17" x14ac:dyDescent="0.2">
      <c r="A322" s="7">
        <v>44326</v>
      </c>
      <c r="B322" s="1" t="s">
        <v>17443</v>
      </c>
      <c r="C322" s="1" t="s">
        <v>16628</v>
      </c>
      <c r="D322" s="1" t="s">
        <v>17444</v>
      </c>
      <c r="E322" s="1">
        <v>30710516592</v>
      </c>
      <c r="F322" s="1" t="s">
        <v>16542</v>
      </c>
      <c r="G322" s="1" t="s">
        <v>17006</v>
      </c>
      <c r="H322" s="1" t="s">
        <v>16975</v>
      </c>
      <c r="I322" s="1" t="s">
        <v>16975</v>
      </c>
      <c r="J322" s="1" t="s">
        <v>16631</v>
      </c>
      <c r="K322" s="1">
        <v>1</v>
      </c>
      <c r="L322" s="1" t="s">
        <v>17445</v>
      </c>
      <c r="O322" s="1" t="str">
        <f>IFERROR(VLOOKUP(F322,Proveedores!$A$2:$B$500,2,0),"Agregar")</f>
        <v>Condominio de Lopez y Otros</v>
      </c>
      <c r="P322" s="1" t="s">
        <v>129</v>
      </c>
      <c r="Q322" s="5">
        <v>186672.75</v>
      </c>
    </row>
    <row r="323" spans="1:17" x14ac:dyDescent="0.2">
      <c r="A323" s="7">
        <v>44326</v>
      </c>
      <c r="B323" s="1" t="s">
        <v>17446</v>
      </c>
      <c r="C323" s="1" t="s">
        <v>16628</v>
      </c>
      <c r="D323" s="1" t="s">
        <v>17447</v>
      </c>
      <c r="E323" s="1">
        <v>33710594789</v>
      </c>
      <c r="F323" s="1" t="s">
        <v>16614</v>
      </c>
      <c r="G323" s="1" t="s">
        <v>17006</v>
      </c>
      <c r="H323" s="1">
        <v>44348</v>
      </c>
      <c r="I323" s="1" t="s">
        <v>17341</v>
      </c>
      <c r="J323" s="1" t="s">
        <v>16631</v>
      </c>
      <c r="K323" s="1">
        <v>1</v>
      </c>
      <c r="L323" s="1" t="s">
        <v>16799</v>
      </c>
      <c r="O323" s="1" t="str">
        <f>IFERROR(VLOOKUP(F323,Proveedores!$A$2:$B$500,2,0),"Agregar")</f>
        <v>Uadel SRL</v>
      </c>
      <c r="P323" s="1" t="s">
        <v>129</v>
      </c>
      <c r="Q323" s="5">
        <v>74666.67</v>
      </c>
    </row>
    <row r="324" spans="1:17" x14ac:dyDescent="0.2">
      <c r="A324" s="7">
        <v>44326</v>
      </c>
      <c r="B324" s="1" t="s">
        <v>17448</v>
      </c>
      <c r="C324" s="1" t="s">
        <v>16628</v>
      </c>
      <c r="D324" s="1" t="s">
        <v>17449</v>
      </c>
      <c r="E324" s="1">
        <v>30661988114</v>
      </c>
      <c r="F324" s="1" t="s">
        <v>16571</v>
      </c>
      <c r="G324" s="1" t="s">
        <v>16698</v>
      </c>
      <c r="H324" s="1" t="s">
        <v>16699</v>
      </c>
      <c r="I324" s="1" t="s">
        <v>16699</v>
      </c>
      <c r="J324" s="1" t="s">
        <v>16631</v>
      </c>
      <c r="K324" s="1">
        <v>0</v>
      </c>
      <c r="L324" s="1">
        <v>0</v>
      </c>
      <c r="O324" s="1" t="str">
        <f>IFERROR(VLOOKUP(F324,Proveedores!$A$2:$B$500,2,0),"Agregar")</f>
        <v>GELIO INMOBILIARIA SA</v>
      </c>
      <c r="P324" s="1" t="s">
        <v>129</v>
      </c>
      <c r="Q324" s="5">
        <v>49635</v>
      </c>
    </row>
    <row r="325" spans="1:17" x14ac:dyDescent="0.2">
      <c r="A325" s="7">
        <v>44326</v>
      </c>
      <c r="B325" s="1" t="s">
        <v>17450</v>
      </c>
      <c r="C325" s="1" t="s">
        <v>16628</v>
      </c>
      <c r="D325" s="1" t="s">
        <v>17451</v>
      </c>
      <c r="E325" s="1">
        <v>30661988114</v>
      </c>
      <c r="F325" s="1" t="s">
        <v>16571</v>
      </c>
      <c r="G325" s="1" t="s">
        <v>16698</v>
      </c>
      <c r="H325" s="1" t="s">
        <v>16699</v>
      </c>
      <c r="I325" s="1" t="s">
        <v>16699</v>
      </c>
      <c r="J325" s="1" t="s">
        <v>16631</v>
      </c>
      <c r="K325" s="1">
        <v>0</v>
      </c>
      <c r="L325" s="1">
        <v>0</v>
      </c>
      <c r="O325" s="1" t="str">
        <f>IFERROR(VLOOKUP(F325,Proveedores!$A$2:$B$500,2,0),"Agregar")</f>
        <v>GELIO INMOBILIARIA SA</v>
      </c>
      <c r="P325" s="1" t="s">
        <v>129</v>
      </c>
      <c r="Q325" s="5">
        <v>49635</v>
      </c>
    </row>
    <row r="326" spans="1:17" x14ac:dyDescent="0.2">
      <c r="A326" s="7">
        <v>44326</v>
      </c>
      <c r="B326" s="1" t="s">
        <v>17452</v>
      </c>
      <c r="C326" s="1" t="s">
        <v>16628</v>
      </c>
      <c r="D326" s="1" t="s">
        <v>17453</v>
      </c>
      <c r="E326" s="1">
        <v>30661988114</v>
      </c>
      <c r="F326" s="1" t="s">
        <v>16571</v>
      </c>
      <c r="G326" s="1" t="s">
        <v>16698</v>
      </c>
      <c r="H326" s="1" t="s">
        <v>16699</v>
      </c>
      <c r="I326" s="1" t="s">
        <v>16699</v>
      </c>
      <c r="J326" s="1" t="s">
        <v>16631</v>
      </c>
      <c r="K326" s="1">
        <v>0</v>
      </c>
      <c r="L326" s="1">
        <v>0</v>
      </c>
      <c r="O326" s="1" t="str">
        <f>IFERROR(VLOOKUP(F326,Proveedores!$A$2:$B$500,2,0),"Agregar")</f>
        <v>GELIO INMOBILIARIA SA</v>
      </c>
      <c r="P326" s="1" t="s">
        <v>129</v>
      </c>
      <c r="Q326" s="5">
        <v>49635</v>
      </c>
    </row>
    <row r="327" spans="1:17" x14ac:dyDescent="0.2">
      <c r="A327" s="7">
        <v>44326</v>
      </c>
      <c r="B327" s="1" t="s">
        <v>17454</v>
      </c>
      <c r="C327" s="1" t="s">
        <v>16628</v>
      </c>
      <c r="D327" s="1" t="s">
        <v>17455</v>
      </c>
      <c r="E327" s="1">
        <v>30661988114</v>
      </c>
      <c r="F327" s="1" t="s">
        <v>16571</v>
      </c>
      <c r="G327" s="1" t="s">
        <v>16698</v>
      </c>
      <c r="H327" s="1" t="s">
        <v>16699</v>
      </c>
      <c r="I327" s="1" t="s">
        <v>16699</v>
      </c>
      <c r="J327" s="1" t="s">
        <v>16631</v>
      </c>
      <c r="K327" s="1">
        <v>0</v>
      </c>
      <c r="L327" s="1">
        <v>0</v>
      </c>
      <c r="O327" s="1" t="str">
        <f>IFERROR(VLOOKUP(F327,Proveedores!$A$2:$B$500,2,0),"Agregar")</f>
        <v>GELIO INMOBILIARIA SA</v>
      </c>
      <c r="P327" s="1" t="s">
        <v>129</v>
      </c>
      <c r="Q327" s="5">
        <v>49635</v>
      </c>
    </row>
    <row r="328" spans="1:17" x14ac:dyDescent="0.2">
      <c r="A328" s="7">
        <v>44326</v>
      </c>
      <c r="B328" s="1" t="s">
        <v>17456</v>
      </c>
      <c r="C328" s="1" t="s">
        <v>16628</v>
      </c>
      <c r="D328" s="1" t="s">
        <v>17457</v>
      </c>
      <c r="E328" s="1">
        <v>30661988114</v>
      </c>
      <c r="F328" s="1" t="s">
        <v>16571</v>
      </c>
      <c r="G328" s="1" t="s">
        <v>17006</v>
      </c>
      <c r="H328" s="1" t="s">
        <v>17109</v>
      </c>
      <c r="I328" s="1" t="s">
        <v>17109</v>
      </c>
      <c r="J328" s="1" t="s">
        <v>16631</v>
      </c>
      <c r="K328" s="1">
        <v>0</v>
      </c>
      <c r="L328" s="1">
        <v>0</v>
      </c>
      <c r="O328" s="1" t="str">
        <f>IFERROR(VLOOKUP(F328,Proveedores!$A$2:$B$500,2,0),"Agregar")</f>
        <v>GELIO INMOBILIARIA SA</v>
      </c>
      <c r="P328" s="1" t="s">
        <v>129</v>
      </c>
      <c r="Q328" s="5">
        <v>46575</v>
      </c>
    </row>
    <row r="329" spans="1:17" x14ac:dyDescent="0.2">
      <c r="A329" s="7">
        <v>44326</v>
      </c>
      <c r="B329" s="1" t="s">
        <v>17458</v>
      </c>
      <c r="C329" s="1" t="s">
        <v>16628</v>
      </c>
      <c r="D329" s="1" t="s">
        <v>17459</v>
      </c>
      <c r="E329" s="1">
        <v>30661988114</v>
      </c>
      <c r="F329" s="1" t="s">
        <v>16571</v>
      </c>
      <c r="G329" s="1" t="s">
        <v>17006</v>
      </c>
      <c r="H329" s="1" t="s">
        <v>17109</v>
      </c>
      <c r="I329" s="1" t="s">
        <v>17109</v>
      </c>
      <c r="J329" s="1" t="s">
        <v>16631</v>
      </c>
      <c r="K329" s="1">
        <v>0</v>
      </c>
      <c r="L329" s="1">
        <v>0</v>
      </c>
      <c r="O329" s="1" t="str">
        <f>IFERROR(VLOOKUP(F329,Proveedores!$A$2:$B$500,2,0),"Agregar")</f>
        <v>GELIO INMOBILIARIA SA</v>
      </c>
      <c r="P329" s="1" t="s">
        <v>129</v>
      </c>
      <c r="Q329" s="5">
        <v>48105</v>
      </c>
    </row>
    <row r="330" spans="1:17" x14ac:dyDescent="0.2">
      <c r="A330" s="7">
        <v>44328</v>
      </c>
      <c r="B330" s="1" t="s">
        <v>17460</v>
      </c>
      <c r="C330" s="1" t="s">
        <v>16628</v>
      </c>
      <c r="D330" s="1" t="s">
        <v>17461</v>
      </c>
      <c r="E330" s="1">
        <v>30692861910</v>
      </c>
      <c r="F330" s="1" t="s">
        <v>16527</v>
      </c>
      <c r="G330" s="1" t="s">
        <v>16693</v>
      </c>
      <c r="H330" s="1">
        <v>3</v>
      </c>
      <c r="I330" s="1" t="s">
        <v>16689</v>
      </c>
      <c r="J330" s="1" t="s">
        <v>16631</v>
      </c>
      <c r="K330" s="1">
        <v>4</v>
      </c>
      <c r="L330" s="1" t="s">
        <v>16690</v>
      </c>
      <c r="O330" s="1" t="str">
        <f>IFERROR(VLOOKUP(F330,Proveedores!$A$2:$B$500,2,0),"Agregar")</f>
        <v>AMERICAN VART SRL</v>
      </c>
      <c r="P330" s="1" t="s">
        <v>129</v>
      </c>
      <c r="Q330" s="5">
        <v>69900</v>
      </c>
    </row>
    <row r="331" spans="1:17" x14ac:dyDescent="0.2">
      <c r="A331" s="7">
        <v>44328</v>
      </c>
      <c r="B331" s="1" t="s">
        <v>17462</v>
      </c>
      <c r="C331" s="1" t="s">
        <v>16628</v>
      </c>
      <c r="D331" s="1" t="s">
        <v>17463</v>
      </c>
      <c r="E331" s="1">
        <v>30692861910</v>
      </c>
      <c r="F331" s="1" t="s">
        <v>16527</v>
      </c>
      <c r="G331" s="1" t="s">
        <v>16688</v>
      </c>
      <c r="H331" s="1">
        <v>3</v>
      </c>
      <c r="I331" s="1" t="s">
        <v>16689</v>
      </c>
      <c r="J331" s="1" t="s">
        <v>16631</v>
      </c>
      <c r="K331" s="1">
        <v>2</v>
      </c>
      <c r="L331" s="1" t="s">
        <v>16690</v>
      </c>
      <c r="O331" s="1" t="str">
        <f>IFERROR(VLOOKUP(F331,Proveedores!$A$2:$B$500,2,0),"Agregar")</f>
        <v>AMERICAN VART SRL</v>
      </c>
      <c r="P331" s="1" t="s">
        <v>129</v>
      </c>
      <c r="Q331" s="5">
        <v>21000</v>
      </c>
    </row>
    <row r="332" spans="1:17" x14ac:dyDescent="0.2">
      <c r="A332" s="7">
        <v>44328</v>
      </c>
      <c r="B332" s="1" t="s">
        <v>17464</v>
      </c>
      <c r="C332" s="1" t="s">
        <v>16628</v>
      </c>
      <c r="D332" s="1" t="s">
        <v>17465</v>
      </c>
      <c r="E332" s="1">
        <v>30692861910</v>
      </c>
      <c r="F332" s="1" t="s">
        <v>16527</v>
      </c>
      <c r="G332" s="1" t="s">
        <v>16634</v>
      </c>
      <c r="H332" s="1">
        <v>31</v>
      </c>
      <c r="I332" s="1" t="s">
        <v>16689</v>
      </c>
      <c r="J332" s="1" t="s">
        <v>16631</v>
      </c>
      <c r="K332" s="1">
        <v>2</v>
      </c>
      <c r="L332" s="1" t="s">
        <v>16690</v>
      </c>
      <c r="O332" s="1" t="str">
        <f>IFERROR(VLOOKUP(F332,Proveedores!$A$2:$B$500,2,0),"Agregar")</f>
        <v>AMERICAN VART SRL</v>
      </c>
      <c r="P332" s="1" t="s">
        <v>129</v>
      </c>
      <c r="Q332" s="5">
        <v>21000</v>
      </c>
    </row>
    <row r="333" spans="1:17" x14ac:dyDescent="0.2">
      <c r="A333" s="7">
        <v>44329</v>
      </c>
      <c r="B333" s="1" t="s">
        <v>17466</v>
      </c>
      <c r="C333" s="1" t="s">
        <v>16628</v>
      </c>
      <c r="D333" s="1" t="s">
        <v>17467</v>
      </c>
      <c r="E333" s="1">
        <v>30708574836</v>
      </c>
      <c r="F333" s="1" t="s">
        <v>7912</v>
      </c>
      <c r="G333" s="1" t="s">
        <v>16876</v>
      </c>
      <c r="H333" s="1">
        <v>44228</v>
      </c>
      <c r="I333" s="1">
        <v>44044</v>
      </c>
      <c r="J333" s="1" t="s">
        <v>16631</v>
      </c>
      <c r="K333" s="1">
        <v>7</v>
      </c>
      <c r="L333" s="1" t="s">
        <v>17269</v>
      </c>
      <c r="O333" s="1" t="str">
        <f>IFERROR(VLOOKUP(F333,Proveedores!$A$2:$B$500,2,0),"Agregar")</f>
        <v>CORREO OFICIAL DE LA REPÚBLICA ARGENTINA S.A..</v>
      </c>
      <c r="P333" s="1" t="s">
        <v>129</v>
      </c>
      <c r="Q333" s="5">
        <v>4887148.0599999996</v>
      </c>
    </row>
    <row r="334" spans="1:17" x14ac:dyDescent="0.2">
      <c r="A334" s="7">
        <v>44329</v>
      </c>
      <c r="B334" s="1" t="s">
        <v>17468</v>
      </c>
      <c r="C334" s="1" t="s">
        <v>16628</v>
      </c>
      <c r="D334" s="1" t="s">
        <v>17469</v>
      </c>
      <c r="E334" s="1">
        <v>30708574836</v>
      </c>
      <c r="F334" s="1" t="s">
        <v>7912</v>
      </c>
      <c r="G334" s="1" t="s">
        <v>16876</v>
      </c>
      <c r="H334" s="1">
        <v>44228</v>
      </c>
      <c r="I334" s="1">
        <v>44044</v>
      </c>
      <c r="J334" s="1" t="s">
        <v>16631</v>
      </c>
      <c r="K334" s="1">
        <v>7</v>
      </c>
      <c r="L334" s="1" t="s">
        <v>17269</v>
      </c>
      <c r="O334" s="1" t="str">
        <f>IFERROR(VLOOKUP(F334,Proveedores!$A$2:$B$500,2,0),"Agregar")</f>
        <v>CORREO OFICIAL DE LA REPÚBLICA ARGENTINA S.A..</v>
      </c>
      <c r="P334" s="1" t="s">
        <v>129</v>
      </c>
      <c r="Q334" s="5">
        <v>287716.01</v>
      </c>
    </row>
    <row r="335" spans="1:17" x14ac:dyDescent="0.2">
      <c r="A335" s="7">
        <v>44330</v>
      </c>
      <c r="B335" s="1" t="s">
        <v>17470</v>
      </c>
      <c r="C335" s="1" t="s">
        <v>16628</v>
      </c>
      <c r="D335" s="1" t="s">
        <v>17471</v>
      </c>
      <c r="E335" s="1">
        <v>30712205330</v>
      </c>
      <c r="F335" s="1" t="s">
        <v>16580</v>
      </c>
      <c r="G335" s="1" t="s">
        <v>16876</v>
      </c>
      <c r="H335" s="1" t="s">
        <v>17393</v>
      </c>
      <c r="I335" s="1" t="s">
        <v>17393</v>
      </c>
      <c r="J335" s="1" t="s">
        <v>16631</v>
      </c>
      <c r="K335" s="1">
        <v>1</v>
      </c>
      <c r="L335" s="1" t="s">
        <v>17394</v>
      </c>
      <c r="M335" s="1">
        <v>49149362.460000001</v>
      </c>
      <c r="O335" s="1" t="str">
        <f>IFERROR(VLOOKUP(F335,Proveedores!$A$2:$B$500,2,0),"Agregar")</f>
        <v>LABORATORIOS JAYOR S.R.L</v>
      </c>
      <c r="P335" s="1" t="s">
        <v>129</v>
      </c>
      <c r="Q335" s="5">
        <v>49149362.460000001</v>
      </c>
    </row>
    <row r="336" spans="1:17" x14ac:dyDescent="0.2">
      <c r="A336" s="7">
        <v>44330</v>
      </c>
      <c r="B336" s="1" t="s">
        <v>17472</v>
      </c>
      <c r="C336" s="1" t="s">
        <v>16628</v>
      </c>
      <c r="D336" s="1" t="s">
        <v>17473</v>
      </c>
      <c r="E336" s="1">
        <v>30708574836</v>
      </c>
      <c r="F336" s="1" t="s">
        <v>7700</v>
      </c>
      <c r="G336" s="1" t="s">
        <v>16876</v>
      </c>
      <c r="H336" s="1">
        <v>30</v>
      </c>
      <c r="I336" s="1" t="s">
        <v>17474</v>
      </c>
      <c r="J336" s="1" t="s">
        <v>16631</v>
      </c>
      <c r="K336" s="1">
        <v>2</v>
      </c>
      <c r="L336" s="1" t="s">
        <v>17475</v>
      </c>
      <c r="M336" s="1">
        <v>10032741</v>
      </c>
      <c r="O336" s="1" t="str">
        <f>IFERROR(VLOOKUP(F336,Proveedores!$A$2:$B$500,2,0),"Agregar")</f>
        <v>CORREO OFICIAL DE LA REPÚBLICA ARGENTINA S.A..</v>
      </c>
      <c r="P336" s="1" t="s">
        <v>129</v>
      </c>
      <c r="Q336" s="5">
        <v>10032741</v>
      </c>
    </row>
    <row r="337" spans="1:17" x14ac:dyDescent="0.2">
      <c r="A337" s="7">
        <v>44330</v>
      </c>
      <c r="B337" s="1" t="s">
        <v>17476</v>
      </c>
      <c r="C337" s="1" t="s">
        <v>16628</v>
      </c>
      <c r="D337" s="1" t="s">
        <v>17477</v>
      </c>
      <c r="E337" s="1">
        <v>30683077050</v>
      </c>
      <c r="F337" s="1" t="s">
        <v>16556</v>
      </c>
      <c r="G337" s="1" t="s">
        <v>16630</v>
      </c>
      <c r="H337" s="1">
        <v>44197</v>
      </c>
      <c r="I337" s="1" t="s">
        <v>17385</v>
      </c>
      <c r="J337" s="1" t="s">
        <v>16631</v>
      </c>
      <c r="K337" s="1">
        <v>0</v>
      </c>
      <c r="L337" s="1">
        <v>0</v>
      </c>
      <c r="M337" s="1">
        <v>23905.97</v>
      </c>
      <c r="O337" s="1" t="str">
        <f>IFERROR(VLOOKUP(F337,Proveedores!$A$2:$B$500,2,0),"Agregar")</f>
        <v>DIGNA SEGUROS S.A.</v>
      </c>
      <c r="P337" s="1" t="s">
        <v>129</v>
      </c>
      <c r="Q337" s="5">
        <v>23905.97</v>
      </c>
    </row>
    <row r="338" spans="1:17" x14ac:dyDescent="0.2">
      <c r="A338" s="7">
        <v>44330</v>
      </c>
      <c r="B338" s="1" t="s">
        <v>17478</v>
      </c>
      <c r="C338" s="1" t="s">
        <v>16628</v>
      </c>
      <c r="D338" s="1" t="s">
        <v>17479</v>
      </c>
      <c r="E338" s="1">
        <v>30544640212</v>
      </c>
      <c r="F338" s="1" t="s">
        <v>3255</v>
      </c>
      <c r="G338" s="1" t="s">
        <v>17401</v>
      </c>
      <c r="H338" s="1">
        <v>1</v>
      </c>
      <c r="I338" s="1">
        <v>1</v>
      </c>
      <c r="J338" s="1" t="s">
        <v>16631</v>
      </c>
      <c r="K338" s="1">
        <v>1</v>
      </c>
      <c r="L338" s="1" t="s">
        <v>17407</v>
      </c>
      <c r="M338" s="1">
        <v>12648081.6</v>
      </c>
      <c r="O338" s="1" t="str">
        <f>IFERROR(VLOOKUP(F338,Proveedores!$A$2:$B$500,2,0),"Agregar")</f>
        <v>LABORATORIO ELEA PHOENIX S.A.</v>
      </c>
      <c r="P338" s="1" t="s">
        <v>129</v>
      </c>
      <c r="Q338" s="5">
        <v>12648081.6</v>
      </c>
    </row>
    <row r="339" spans="1:17" x14ac:dyDescent="0.2">
      <c r="A339" s="7">
        <v>44330</v>
      </c>
      <c r="B339" s="1" t="s">
        <v>17480</v>
      </c>
      <c r="C339" s="1" t="s">
        <v>16628</v>
      </c>
      <c r="D339" s="1" t="s">
        <v>17481</v>
      </c>
      <c r="E339" s="1">
        <v>30544640212</v>
      </c>
      <c r="F339" s="1" t="s">
        <v>3255</v>
      </c>
      <c r="G339" s="1" t="s">
        <v>17401</v>
      </c>
      <c r="H339" s="1">
        <v>1</v>
      </c>
      <c r="I339" s="1">
        <v>1</v>
      </c>
      <c r="J339" s="1" t="s">
        <v>16631</v>
      </c>
      <c r="K339" s="1">
        <v>1</v>
      </c>
      <c r="L339" s="1" t="s">
        <v>17407</v>
      </c>
      <c r="M339" s="1">
        <v>9640977.5</v>
      </c>
      <c r="O339" s="1" t="str">
        <f>IFERROR(VLOOKUP(F339,Proveedores!$A$2:$B$500,2,0),"Agregar")</f>
        <v>LABORATORIO ELEA PHOENIX S.A.</v>
      </c>
      <c r="P339" s="1" t="s">
        <v>129</v>
      </c>
      <c r="Q339" s="5">
        <v>9640977.5</v>
      </c>
    </row>
    <row r="340" spans="1:17" x14ac:dyDescent="0.2">
      <c r="A340" s="7">
        <v>44330</v>
      </c>
      <c r="B340" s="1" t="s">
        <v>17482</v>
      </c>
      <c r="C340" s="1" t="s">
        <v>16628</v>
      </c>
      <c r="D340" s="1" t="s">
        <v>17483</v>
      </c>
      <c r="E340" s="1">
        <v>30544640212</v>
      </c>
      <c r="F340" s="1" t="s">
        <v>3255</v>
      </c>
      <c r="G340" s="1" t="s">
        <v>17401</v>
      </c>
      <c r="H340" s="1">
        <v>1</v>
      </c>
      <c r="I340" s="1">
        <v>1</v>
      </c>
      <c r="J340" s="1" t="s">
        <v>16631</v>
      </c>
      <c r="K340" s="1">
        <v>1</v>
      </c>
      <c r="L340" s="1" t="s">
        <v>17407</v>
      </c>
      <c r="M340" s="1">
        <v>80526.83</v>
      </c>
      <c r="O340" s="1" t="str">
        <f>IFERROR(VLOOKUP(F340,Proveedores!$A$2:$B$500,2,0),"Agregar")</f>
        <v>LABORATORIO ELEA PHOENIX S.A.</v>
      </c>
      <c r="P340" s="1" t="s">
        <v>129</v>
      </c>
      <c r="Q340" s="5">
        <v>80526.83</v>
      </c>
    </row>
    <row r="341" spans="1:17" x14ac:dyDescent="0.2">
      <c r="A341" s="7">
        <v>44330</v>
      </c>
      <c r="B341" s="1" t="s">
        <v>17484</v>
      </c>
      <c r="C341" s="1" t="s">
        <v>16628</v>
      </c>
      <c r="D341" s="1" t="s">
        <v>17485</v>
      </c>
      <c r="E341" s="1">
        <v>30544640212</v>
      </c>
      <c r="F341" s="1" t="s">
        <v>3255</v>
      </c>
      <c r="G341" s="1" t="s">
        <v>17401</v>
      </c>
      <c r="H341" s="1">
        <v>1</v>
      </c>
      <c r="I341" s="1">
        <v>1</v>
      </c>
      <c r="J341" s="1" t="s">
        <v>16631</v>
      </c>
      <c r="K341" s="1">
        <v>1</v>
      </c>
      <c r="L341" s="1" t="s">
        <v>17407</v>
      </c>
      <c r="M341" s="1">
        <v>1749628.42</v>
      </c>
      <c r="O341" s="1" t="str">
        <f>IFERROR(VLOOKUP(F341,Proveedores!$A$2:$B$500,2,0),"Agregar")</f>
        <v>LABORATORIO ELEA PHOENIX S.A.</v>
      </c>
      <c r="P341" s="1" t="s">
        <v>129</v>
      </c>
      <c r="Q341" s="5">
        <v>1749628.42</v>
      </c>
    </row>
    <row r="342" spans="1:17" x14ac:dyDescent="0.2">
      <c r="A342" s="7">
        <v>44330</v>
      </c>
      <c r="B342" s="1" t="s">
        <v>17486</v>
      </c>
      <c r="C342" s="1" t="s">
        <v>16628</v>
      </c>
      <c r="D342" s="1" t="s">
        <v>17487</v>
      </c>
      <c r="E342" s="1">
        <v>30544640212</v>
      </c>
      <c r="F342" s="1" t="s">
        <v>3255</v>
      </c>
      <c r="G342" s="1" t="s">
        <v>17401</v>
      </c>
      <c r="H342" s="1">
        <v>1</v>
      </c>
      <c r="I342" s="1">
        <v>1</v>
      </c>
      <c r="J342" s="1" t="s">
        <v>16631</v>
      </c>
      <c r="K342" s="1">
        <v>2</v>
      </c>
      <c r="L342" s="1" t="s">
        <v>17402</v>
      </c>
      <c r="M342" s="1">
        <v>2415804.9</v>
      </c>
      <c r="O342" s="1" t="str">
        <f>IFERROR(VLOOKUP(F342,Proveedores!$A$2:$B$500,2,0),"Agregar")</f>
        <v>LABORATORIO ELEA PHOENIX S.A.</v>
      </c>
      <c r="P342" s="1" t="s">
        <v>129</v>
      </c>
      <c r="Q342" s="5">
        <v>2415804.9</v>
      </c>
    </row>
    <row r="343" spans="1:17" x14ac:dyDescent="0.2">
      <c r="A343" s="7">
        <v>44330</v>
      </c>
      <c r="B343" s="1" t="s">
        <v>17488</v>
      </c>
      <c r="C343" s="1" t="s">
        <v>16628</v>
      </c>
      <c r="D343" s="1" t="s">
        <v>17489</v>
      </c>
      <c r="E343" s="1">
        <v>30544640212</v>
      </c>
      <c r="F343" s="1" t="s">
        <v>3255</v>
      </c>
      <c r="G343" s="1" t="s">
        <v>17401</v>
      </c>
      <c r="H343" s="1">
        <v>1</v>
      </c>
      <c r="I343" s="1">
        <v>1</v>
      </c>
      <c r="J343" s="1" t="s">
        <v>16631</v>
      </c>
      <c r="K343" s="1">
        <v>3</v>
      </c>
      <c r="L343" s="1" t="s">
        <v>17412</v>
      </c>
      <c r="M343" s="1">
        <v>309527.67999999999</v>
      </c>
      <c r="O343" s="1" t="str">
        <f>IFERROR(VLOOKUP(F343,Proveedores!$A$2:$B$500,2,0),"Agregar")</f>
        <v>LABORATORIO ELEA PHOENIX S.A.</v>
      </c>
      <c r="P343" s="1" t="s">
        <v>129</v>
      </c>
      <c r="Q343" s="5">
        <v>309527.67999999999</v>
      </c>
    </row>
    <row r="344" spans="1:17" x14ac:dyDescent="0.2">
      <c r="A344" s="7">
        <v>44334</v>
      </c>
      <c r="B344" s="1" t="s">
        <v>17490</v>
      </c>
      <c r="C344" s="1" t="s">
        <v>16628</v>
      </c>
      <c r="D344" s="1" t="s">
        <v>17491</v>
      </c>
      <c r="E344" s="1">
        <v>30617573853</v>
      </c>
      <c r="F344" s="1" t="s">
        <v>1554</v>
      </c>
      <c r="G344" s="1" t="s">
        <v>17006</v>
      </c>
      <c r="H344" s="1">
        <v>1</v>
      </c>
      <c r="I344" s="1" t="s">
        <v>17492</v>
      </c>
      <c r="J344" s="1" t="s">
        <v>16631</v>
      </c>
      <c r="K344" s="1">
        <v>1</v>
      </c>
      <c r="L344" s="1" t="s">
        <v>17493</v>
      </c>
      <c r="M344" s="1">
        <v>72652.679999999993</v>
      </c>
      <c r="N344" s="1" t="s">
        <v>17494</v>
      </c>
      <c r="O344" s="1" t="str">
        <f>IFERROR(VLOOKUP(F344,Proveedores!$A$2:$B$500,2,0),"Agregar")</f>
        <v>Larvik SA</v>
      </c>
      <c r="P344" s="1" t="s">
        <v>129</v>
      </c>
      <c r="Q344" s="5">
        <v>72652.679999999993</v>
      </c>
    </row>
    <row r="345" spans="1:17" x14ac:dyDescent="0.2">
      <c r="A345" s="7">
        <v>44334</v>
      </c>
      <c r="B345" s="1" t="s">
        <v>17495</v>
      </c>
      <c r="C345" s="1" t="s">
        <v>16628</v>
      </c>
      <c r="D345" s="1" t="s">
        <v>17496</v>
      </c>
      <c r="E345" s="1">
        <v>30617573853</v>
      </c>
      <c r="F345" s="1" t="s">
        <v>1554</v>
      </c>
      <c r="G345" s="1" t="s">
        <v>17006</v>
      </c>
      <c r="H345" s="1">
        <v>1</v>
      </c>
      <c r="I345" s="1">
        <v>2</v>
      </c>
      <c r="J345" s="1" t="s">
        <v>16631</v>
      </c>
      <c r="K345" s="1">
        <v>1</v>
      </c>
      <c r="L345" s="1" t="s">
        <v>17497</v>
      </c>
      <c r="M345" s="1">
        <v>72652.69</v>
      </c>
      <c r="N345" s="1" t="s">
        <v>17494</v>
      </c>
      <c r="O345" s="1" t="str">
        <f>IFERROR(VLOOKUP(F345,Proveedores!$A$2:$B$500,2,0),"Agregar")</f>
        <v>Larvik SA</v>
      </c>
      <c r="P345" s="1" t="s">
        <v>129</v>
      </c>
      <c r="Q345" s="5">
        <v>72652.69</v>
      </c>
    </row>
    <row r="346" spans="1:17" x14ac:dyDescent="0.2">
      <c r="A346" s="7">
        <v>44334</v>
      </c>
      <c r="B346" s="1" t="s">
        <v>17498</v>
      </c>
      <c r="C346" s="1" t="s">
        <v>16628</v>
      </c>
      <c r="D346" s="1" t="s">
        <v>17499</v>
      </c>
      <c r="E346" s="1">
        <v>30617573853</v>
      </c>
      <c r="F346" s="1" t="s">
        <v>1554</v>
      </c>
      <c r="G346" s="1" t="s">
        <v>17006</v>
      </c>
      <c r="H346" s="1">
        <v>1</v>
      </c>
      <c r="I346" s="1">
        <v>1</v>
      </c>
      <c r="J346" s="1" t="s">
        <v>16631</v>
      </c>
      <c r="K346" s="1">
        <v>1</v>
      </c>
      <c r="L346" s="1" t="s">
        <v>17500</v>
      </c>
      <c r="M346" s="1">
        <v>70457.100000000006</v>
      </c>
      <c r="N346" s="1" t="s">
        <v>17494</v>
      </c>
      <c r="O346" s="1" t="str">
        <f>IFERROR(VLOOKUP(F346,Proveedores!$A$2:$B$500,2,0),"Agregar")</f>
        <v>Larvik SA</v>
      </c>
      <c r="P346" s="1" t="s">
        <v>129</v>
      </c>
      <c r="Q346" s="5">
        <v>70457.100000000006</v>
      </c>
    </row>
    <row r="347" spans="1:17" x14ac:dyDescent="0.2">
      <c r="A347" s="7">
        <v>44334</v>
      </c>
      <c r="B347" s="1" t="s">
        <v>17501</v>
      </c>
      <c r="C347" s="1" t="s">
        <v>16628</v>
      </c>
      <c r="D347" s="1" t="s">
        <v>17502</v>
      </c>
      <c r="E347" s="1">
        <v>30617573853</v>
      </c>
      <c r="F347" s="1" t="s">
        <v>1554</v>
      </c>
      <c r="G347" s="1" t="s">
        <v>17006</v>
      </c>
      <c r="H347" s="1">
        <v>2</v>
      </c>
      <c r="I347" s="1">
        <v>2</v>
      </c>
      <c r="J347" s="1" t="s">
        <v>16631</v>
      </c>
      <c r="K347" s="1">
        <v>2</v>
      </c>
      <c r="L347" s="1" t="s">
        <v>17503</v>
      </c>
      <c r="M347" s="1">
        <v>70457.100000000006</v>
      </c>
      <c r="N347" s="1" t="s">
        <v>17494</v>
      </c>
      <c r="O347" s="1" t="str">
        <f>IFERROR(VLOOKUP(F347,Proveedores!$A$2:$B$500,2,0),"Agregar")</f>
        <v>Larvik SA</v>
      </c>
      <c r="P347" s="1" t="s">
        <v>129</v>
      </c>
      <c r="Q347" s="5">
        <v>70457.100000000006</v>
      </c>
    </row>
    <row r="348" spans="1:17" x14ac:dyDescent="0.2">
      <c r="A348" s="7">
        <v>44334</v>
      </c>
      <c r="B348" s="1" t="s">
        <v>17504</v>
      </c>
      <c r="C348" s="1" t="s">
        <v>16628</v>
      </c>
      <c r="D348" s="1" t="s">
        <v>17505</v>
      </c>
      <c r="E348" s="1">
        <v>30617573853</v>
      </c>
      <c r="F348" s="1" t="s">
        <v>1554</v>
      </c>
      <c r="G348" s="1" t="s">
        <v>17006</v>
      </c>
      <c r="H348" s="1">
        <v>1</v>
      </c>
      <c r="I348" s="1">
        <v>1</v>
      </c>
      <c r="J348" s="1" t="s">
        <v>16631</v>
      </c>
      <c r="K348" s="1">
        <v>1</v>
      </c>
      <c r="L348" s="1" t="s">
        <v>17506</v>
      </c>
      <c r="M348" s="1">
        <v>70238.13</v>
      </c>
      <c r="N348" s="1" t="s">
        <v>17494</v>
      </c>
      <c r="O348" s="1" t="str">
        <f>IFERROR(VLOOKUP(F348,Proveedores!$A$2:$B$500,2,0),"Agregar")</f>
        <v>Larvik SA</v>
      </c>
      <c r="P348" s="1" t="s">
        <v>129</v>
      </c>
      <c r="Q348" s="5">
        <v>70238.13</v>
      </c>
    </row>
    <row r="349" spans="1:17" x14ac:dyDescent="0.2">
      <c r="A349" s="7">
        <v>44334</v>
      </c>
      <c r="B349" s="1" t="s">
        <v>17507</v>
      </c>
      <c r="C349" s="1" t="s">
        <v>16628</v>
      </c>
      <c r="D349" s="1" t="s">
        <v>17508</v>
      </c>
      <c r="E349" s="1">
        <v>30617573853</v>
      </c>
      <c r="F349" s="1" t="s">
        <v>1554</v>
      </c>
      <c r="G349" s="1" t="s">
        <v>17006</v>
      </c>
      <c r="H349" s="1">
        <v>2</v>
      </c>
      <c r="I349" s="1">
        <v>2</v>
      </c>
      <c r="J349" s="1" t="s">
        <v>16631</v>
      </c>
      <c r="K349" s="1">
        <v>2</v>
      </c>
      <c r="L349" s="1" t="s">
        <v>17509</v>
      </c>
      <c r="M349" s="1">
        <v>70238.13</v>
      </c>
      <c r="N349" s="1" t="s">
        <v>17494</v>
      </c>
      <c r="O349" s="1" t="str">
        <f>IFERROR(VLOOKUP(F349,Proveedores!$A$2:$B$500,2,0),"Agregar")</f>
        <v>Larvik SA</v>
      </c>
      <c r="P349" s="1" t="s">
        <v>129</v>
      </c>
      <c r="Q349" s="5">
        <v>70238.13</v>
      </c>
    </row>
    <row r="350" spans="1:17" x14ac:dyDescent="0.2">
      <c r="A350" s="7">
        <v>44334</v>
      </c>
      <c r="B350" s="1" t="s">
        <v>17510</v>
      </c>
      <c r="C350" s="1" t="s">
        <v>16628</v>
      </c>
      <c r="D350" s="1" t="s">
        <v>17511</v>
      </c>
      <c r="E350" s="1">
        <v>30617573853</v>
      </c>
      <c r="F350" s="1" t="s">
        <v>1554</v>
      </c>
      <c r="G350" s="1" t="s">
        <v>17006</v>
      </c>
      <c r="H350" s="1">
        <v>1</v>
      </c>
      <c r="I350" s="1">
        <v>1</v>
      </c>
      <c r="J350" s="1" t="s">
        <v>16631</v>
      </c>
      <c r="K350" s="1">
        <v>1</v>
      </c>
      <c r="L350" s="1" t="s">
        <v>17512</v>
      </c>
      <c r="M350" s="1">
        <v>72147.59</v>
      </c>
      <c r="N350" s="1" t="s">
        <v>17494</v>
      </c>
      <c r="O350" s="1" t="str">
        <f>IFERROR(VLOOKUP(F350,Proveedores!$A$2:$B$500,2,0),"Agregar")</f>
        <v>Larvik SA</v>
      </c>
      <c r="P350" s="1" t="s">
        <v>129</v>
      </c>
      <c r="Q350" s="5">
        <v>72147.59</v>
      </c>
    </row>
    <row r="351" spans="1:17" x14ac:dyDescent="0.2">
      <c r="A351" s="7">
        <v>44334</v>
      </c>
      <c r="B351" s="1" t="s">
        <v>17513</v>
      </c>
      <c r="C351" s="1" t="s">
        <v>16628</v>
      </c>
      <c r="D351" s="1" t="s">
        <v>17514</v>
      </c>
      <c r="E351" s="1">
        <v>30617573853</v>
      </c>
      <c r="F351" s="1" t="s">
        <v>1554</v>
      </c>
      <c r="G351" s="1" t="s">
        <v>17006</v>
      </c>
      <c r="H351" s="1">
        <v>2</v>
      </c>
      <c r="I351" s="1">
        <v>2</v>
      </c>
      <c r="J351" s="1" t="s">
        <v>16631</v>
      </c>
      <c r="K351" s="1">
        <v>2</v>
      </c>
      <c r="L351" s="1" t="s">
        <v>17515</v>
      </c>
      <c r="M351" s="1">
        <v>72147.59</v>
      </c>
      <c r="N351" s="1" t="s">
        <v>17494</v>
      </c>
      <c r="O351" s="1" t="str">
        <f>IFERROR(VLOOKUP(F351,Proveedores!$A$2:$B$500,2,0),"Agregar")</f>
        <v>Larvik SA</v>
      </c>
      <c r="P351" s="1" t="s">
        <v>129</v>
      </c>
      <c r="Q351" s="5">
        <v>72147.59</v>
      </c>
    </row>
    <row r="352" spans="1:17" x14ac:dyDescent="0.2">
      <c r="A352" s="7">
        <v>44334</v>
      </c>
      <c r="B352" s="1" t="s">
        <v>17516</v>
      </c>
      <c r="C352" s="1" t="s">
        <v>16628</v>
      </c>
      <c r="D352" s="1" t="s">
        <v>17517</v>
      </c>
      <c r="E352" s="1">
        <v>30617573853</v>
      </c>
      <c r="F352" s="1" t="s">
        <v>1554</v>
      </c>
      <c r="G352" s="1" t="s">
        <v>17006</v>
      </c>
      <c r="H352" s="1">
        <v>1</v>
      </c>
      <c r="I352" s="1">
        <v>1</v>
      </c>
      <c r="J352" s="1" t="s">
        <v>16631</v>
      </c>
      <c r="K352" s="1">
        <v>1</v>
      </c>
      <c r="L352" s="1" t="s">
        <v>17518</v>
      </c>
      <c r="M352" s="1">
        <v>75560.87</v>
      </c>
      <c r="N352" s="1" t="s">
        <v>17494</v>
      </c>
      <c r="O352" s="1" t="str">
        <f>IFERROR(VLOOKUP(F352,Proveedores!$A$2:$B$500,2,0),"Agregar")</f>
        <v>Larvik SA</v>
      </c>
      <c r="P352" s="1" t="s">
        <v>129</v>
      </c>
      <c r="Q352" s="5">
        <v>75560.87</v>
      </c>
    </row>
    <row r="353" spans="1:17" x14ac:dyDescent="0.2">
      <c r="A353" s="7">
        <v>44334</v>
      </c>
      <c r="B353" s="1" t="s">
        <v>17519</v>
      </c>
      <c r="C353" s="1" t="s">
        <v>16628</v>
      </c>
      <c r="D353" s="1" t="s">
        <v>17520</v>
      </c>
      <c r="E353" s="1">
        <v>30617573853</v>
      </c>
      <c r="F353" s="1" t="s">
        <v>1554</v>
      </c>
      <c r="G353" s="1" t="s">
        <v>17006</v>
      </c>
      <c r="H353" s="1">
        <v>2</v>
      </c>
      <c r="I353" s="1">
        <v>2</v>
      </c>
      <c r="J353" s="1" t="s">
        <v>16631</v>
      </c>
      <c r="K353" s="1">
        <v>2</v>
      </c>
      <c r="L353" s="1" t="s">
        <v>17521</v>
      </c>
      <c r="M353" s="1">
        <v>75560.87</v>
      </c>
      <c r="N353" s="1" t="s">
        <v>17494</v>
      </c>
      <c r="O353" s="1" t="str">
        <f>IFERROR(VLOOKUP(F353,Proveedores!$A$2:$B$500,2,0),"Agregar")</f>
        <v>Larvik SA</v>
      </c>
      <c r="P353" s="1" t="s">
        <v>129</v>
      </c>
      <c r="Q353" s="5">
        <v>75560.87</v>
      </c>
    </row>
    <row r="354" spans="1:17" x14ac:dyDescent="0.2">
      <c r="A354" s="7">
        <v>44332</v>
      </c>
      <c r="B354" s="1" t="s">
        <v>17522</v>
      </c>
      <c r="F354" s="1" t="s">
        <v>16553</v>
      </c>
      <c r="O354" s="1" t="str">
        <f>IFERROR(VLOOKUP(F354,Proveedores!$A$2:$B$500,2,0),"Agregar")</f>
        <v>Deloitte &amp; Co. S.A.</v>
      </c>
      <c r="P354" s="1" t="s">
        <v>129</v>
      </c>
      <c r="Q354" s="5">
        <v>3153260</v>
      </c>
    </row>
    <row r="355" spans="1:17" x14ac:dyDescent="0.2">
      <c r="A355" s="7">
        <v>44343</v>
      </c>
      <c r="B355" s="1" t="s">
        <v>17523</v>
      </c>
      <c r="C355" s="1" t="s">
        <v>16628</v>
      </c>
      <c r="D355" s="1" t="s">
        <v>17524</v>
      </c>
      <c r="E355" s="1">
        <v>30658562246</v>
      </c>
      <c r="F355" s="1" t="s">
        <v>16528</v>
      </c>
      <c r="G355" s="1" t="s">
        <v>17006</v>
      </c>
      <c r="H355" s="1">
        <v>44409</v>
      </c>
      <c r="I355" s="1">
        <v>44409</v>
      </c>
      <c r="J355" s="1" t="s">
        <v>16631</v>
      </c>
      <c r="K355" s="1">
        <v>2</v>
      </c>
      <c r="L355" s="1">
        <v>3</v>
      </c>
      <c r="M355" s="1">
        <v>3058.13</v>
      </c>
      <c r="N355" s="1" t="s">
        <v>17494</v>
      </c>
      <c r="O355" s="1" t="str">
        <f>IFERROR(VLOOKUP(F355,Proveedores!$A$2:$B$500,2,0),"Agregar")</f>
        <v>AQUALINE SA</v>
      </c>
      <c r="P355" s="1" t="s">
        <v>129</v>
      </c>
      <c r="Q355" s="5">
        <v>3058.13</v>
      </c>
    </row>
    <row r="356" spans="1:17" x14ac:dyDescent="0.2">
      <c r="A356" s="7">
        <v>44344</v>
      </c>
      <c r="B356" s="1" t="s">
        <v>19874</v>
      </c>
      <c r="C356" s="1" t="s">
        <v>16628</v>
      </c>
      <c r="D356" s="1" t="s">
        <v>20172</v>
      </c>
      <c r="E356" s="1">
        <v>30708574836</v>
      </c>
      <c r="F356" s="1" t="s">
        <v>7700</v>
      </c>
      <c r="G356" s="1" t="s">
        <v>16876</v>
      </c>
      <c r="H356" s="1" t="s">
        <v>17474</v>
      </c>
      <c r="I356" s="1" t="s">
        <v>17474</v>
      </c>
      <c r="J356" s="1" t="s">
        <v>16631</v>
      </c>
      <c r="K356" s="1">
        <v>1</v>
      </c>
      <c r="L356" s="1" t="s">
        <v>20173</v>
      </c>
      <c r="M356" s="1">
        <v>10032741.029999999</v>
      </c>
      <c r="N356" s="1" t="s">
        <v>17494</v>
      </c>
      <c r="O356" s="1" t="str">
        <f>IFERROR(VLOOKUP(F356,Proveedores!$A$2:$B$500,2,0),"Agregar")</f>
        <v>CORREO OFICIAL DE LA REPÚBLICA ARGENTINA S.A..</v>
      </c>
      <c r="P356" s="1" t="str">
        <f>IF(N356="$","ARS","USD")</f>
        <v>ARS</v>
      </c>
      <c r="Q356" s="5">
        <f>M356</f>
        <v>10032741.029999999</v>
      </c>
    </row>
    <row r="357" spans="1:17" x14ac:dyDescent="0.2">
      <c r="A357" s="7">
        <v>44344</v>
      </c>
      <c r="B357" s="1" t="s">
        <v>20174</v>
      </c>
      <c r="C357" s="1" t="s">
        <v>16628</v>
      </c>
      <c r="D357" s="1" t="s">
        <v>20175</v>
      </c>
      <c r="E357" s="1">
        <v>30708574836</v>
      </c>
      <c r="F357" s="1" t="s">
        <v>7700</v>
      </c>
      <c r="G357" s="1" t="s">
        <v>16657</v>
      </c>
      <c r="H357" s="1">
        <v>44228</v>
      </c>
      <c r="I357" s="1" t="s">
        <v>20176</v>
      </c>
      <c r="J357" s="1" t="s">
        <v>16631</v>
      </c>
      <c r="K357" s="1">
        <v>7</v>
      </c>
      <c r="L357" s="1" t="s">
        <v>9236</v>
      </c>
      <c r="M357" s="1">
        <v>287716.01</v>
      </c>
      <c r="N357" s="1" t="s">
        <v>17494</v>
      </c>
      <c r="O357" s="1" t="str">
        <f>IFERROR(VLOOKUP(F357,Proveedores!$A$2:$B$500,2,0),"Agregar")</f>
        <v>CORREO OFICIAL DE LA REPÚBLICA ARGENTINA S.A..</v>
      </c>
      <c r="P357" s="1" t="str">
        <f t="shared" ref="P357:P378" si="0">IF(N357="$","ARS","USD")</f>
        <v>ARS</v>
      </c>
      <c r="Q357" s="5">
        <f t="shared" ref="Q357:Q378" si="1">M357</f>
        <v>287716.01</v>
      </c>
    </row>
    <row r="358" spans="1:17" x14ac:dyDescent="0.2">
      <c r="A358" s="7">
        <v>44346</v>
      </c>
      <c r="B358" s="1" t="s">
        <v>19876</v>
      </c>
      <c r="C358" s="1" t="s">
        <v>16628</v>
      </c>
      <c r="D358" s="1" t="s">
        <v>20177</v>
      </c>
      <c r="E358" s="1">
        <v>30586761419</v>
      </c>
      <c r="F358" s="1" t="s">
        <v>20178</v>
      </c>
      <c r="G358" s="1" t="s">
        <v>16876</v>
      </c>
      <c r="H358" s="1">
        <v>5032</v>
      </c>
      <c r="I358" s="1" t="s">
        <v>20179</v>
      </c>
      <c r="J358" s="1" t="s">
        <v>16631</v>
      </c>
      <c r="K358" s="1">
        <v>1</v>
      </c>
      <c r="L358" s="1" t="s">
        <v>20180</v>
      </c>
      <c r="M358" s="1">
        <v>6778012.5</v>
      </c>
      <c r="N358" s="1" t="s">
        <v>17494</v>
      </c>
      <c r="O358" s="1" t="str">
        <f>IFERROR(VLOOKUP(F358,Proveedores!$A$2:$B$500,2,0),"Agregar")</f>
        <v>UNICEN</v>
      </c>
      <c r="P358" s="1" t="str">
        <f t="shared" si="0"/>
        <v>ARS</v>
      </c>
      <c r="Q358" s="5">
        <f t="shared" si="1"/>
        <v>6778012.5</v>
      </c>
    </row>
    <row r="359" spans="1:17" x14ac:dyDescent="0.2">
      <c r="A359" s="7">
        <v>44347</v>
      </c>
      <c r="B359" s="1" t="s">
        <v>19890</v>
      </c>
      <c r="C359" s="1" t="s">
        <v>16628</v>
      </c>
      <c r="D359" s="1" t="s">
        <v>20181</v>
      </c>
      <c r="E359" s="1">
        <v>30640420738</v>
      </c>
      <c r="F359" s="1" t="s">
        <v>16588</v>
      </c>
      <c r="G359" s="1" t="s">
        <v>17006</v>
      </c>
      <c r="H359" s="1">
        <v>0</v>
      </c>
      <c r="I359" s="1">
        <v>0</v>
      </c>
      <c r="J359" s="1" t="s">
        <v>16631</v>
      </c>
      <c r="K359" s="1">
        <v>0</v>
      </c>
      <c r="L359" s="1" t="s">
        <v>20182</v>
      </c>
      <c r="M359" s="1">
        <v>427049.98</v>
      </c>
      <c r="N359" s="1" t="s">
        <v>17494</v>
      </c>
      <c r="O359" s="1" t="str">
        <f>IFERROR(VLOOKUP(F359,Proveedores!$A$2:$B$500,2,0),"Agregar")</f>
        <v>PLAZA DE MAYO ONE SA</v>
      </c>
      <c r="P359" s="1" t="str">
        <f t="shared" si="0"/>
        <v>ARS</v>
      </c>
      <c r="Q359" s="5">
        <f t="shared" si="1"/>
        <v>427049.98</v>
      </c>
    </row>
    <row r="360" spans="1:17" x14ac:dyDescent="0.2">
      <c r="A360" s="7">
        <v>44347</v>
      </c>
      <c r="B360" s="1" t="s">
        <v>19893</v>
      </c>
      <c r="C360" s="1" t="s">
        <v>16628</v>
      </c>
      <c r="D360" s="1" t="s">
        <v>20183</v>
      </c>
      <c r="E360" s="1">
        <v>30640420738</v>
      </c>
      <c r="F360" s="1" t="s">
        <v>16588</v>
      </c>
      <c r="G360" s="1" t="s">
        <v>17006</v>
      </c>
      <c r="H360" s="1">
        <v>0</v>
      </c>
      <c r="I360" s="1">
        <v>0</v>
      </c>
      <c r="J360" s="1" t="s">
        <v>16631</v>
      </c>
      <c r="K360" s="1">
        <v>0</v>
      </c>
      <c r="L360" s="1" t="s">
        <v>20182</v>
      </c>
      <c r="M360" s="1">
        <v>168163.18</v>
      </c>
      <c r="N360" s="1" t="s">
        <v>17494</v>
      </c>
      <c r="O360" s="1" t="str">
        <f>IFERROR(VLOOKUP(F360,Proveedores!$A$2:$B$500,2,0),"Agregar")</f>
        <v>PLAZA DE MAYO ONE SA</v>
      </c>
      <c r="P360" s="1" t="str">
        <f t="shared" si="0"/>
        <v>ARS</v>
      </c>
      <c r="Q360" s="5">
        <f t="shared" si="1"/>
        <v>168163.18</v>
      </c>
    </row>
    <row r="361" spans="1:17" x14ac:dyDescent="0.2">
      <c r="A361" s="7">
        <v>44347</v>
      </c>
      <c r="B361" s="1" t="s">
        <v>19895</v>
      </c>
      <c r="C361" s="1" t="s">
        <v>16628</v>
      </c>
      <c r="D361" s="1" t="s">
        <v>20184</v>
      </c>
      <c r="E361" s="1">
        <v>30682335706</v>
      </c>
      <c r="F361" s="1" t="s">
        <v>16521</v>
      </c>
      <c r="G361" s="1" t="s">
        <v>17006</v>
      </c>
      <c r="H361" s="1">
        <v>0</v>
      </c>
      <c r="I361" s="1">
        <v>0</v>
      </c>
      <c r="J361" s="1" t="s">
        <v>16631</v>
      </c>
      <c r="K361" s="1">
        <v>0</v>
      </c>
      <c r="L361" s="1" t="s">
        <v>17321</v>
      </c>
      <c r="M361" s="1">
        <v>74091.27</v>
      </c>
      <c r="N361" s="1" t="s">
        <v>17494</v>
      </c>
      <c r="O361" s="1" t="str">
        <f>IFERROR(VLOOKUP(F361,Proveedores!$A$2:$B$500,2,0),"Agregar")</f>
        <v>ADEA ADMINISTRADORA DE ARCHIVOS SA</v>
      </c>
      <c r="P361" s="1" t="str">
        <f t="shared" si="0"/>
        <v>ARS</v>
      </c>
      <c r="Q361" s="5">
        <f t="shared" si="1"/>
        <v>74091.27</v>
      </c>
    </row>
    <row r="362" spans="1:17" x14ac:dyDescent="0.2">
      <c r="A362" s="7">
        <v>44348</v>
      </c>
      <c r="B362" s="1" t="s">
        <v>19932</v>
      </c>
      <c r="C362" s="1" t="s">
        <v>16628</v>
      </c>
      <c r="D362" s="1" t="s">
        <v>20185</v>
      </c>
      <c r="E362" s="1">
        <v>30682335706</v>
      </c>
      <c r="F362" s="1" t="s">
        <v>16521</v>
      </c>
      <c r="G362" s="1" t="s">
        <v>16698</v>
      </c>
      <c r="H362" s="1">
        <v>0</v>
      </c>
      <c r="I362" s="1">
        <v>0</v>
      </c>
      <c r="J362" s="1" t="s">
        <v>16631</v>
      </c>
      <c r="K362" s="1">
        <v>0</v>
      </c>
      <c r="L362" s="1" t="s">
        <v>17321</v>
      </c>
      <c r="M362" s="1">
        <v>889727.49</v>
      </c>
      <c r="N362" s="1" t="s">
        <v>17494</v>
      </c>
      <c r="O362" s="1" t="str">
        <f>IFERROR(VLOOKUP(F362,Proveedores!$A$2:$B$500,2,0),"Agregar")</f>
        <v>ADEA ADMINISTRADORA DE ARCHIVOS SA</v>
      </c>
      <c r="P362" s="1" t="str">
        <f t="shared" si="0"/>
        <v>ARS</v>
      </c>
      <c r="Q362" s="5">
        <f t="shared" si="1"/>
        <v>889727.49</v>
      </c>
    </row>
    <row r="363" spans="1:17" x14ac:dyDescent="0.2">
      <c r="A363" s="7">
        <v>44348</v>
      </c>
      <c r="B363" s="1" t="s">
        <v>19933</v>
      </c>
      <c r="C363" s="1" t="s">
        <v>16628</v>
      </c>
      <c r="D363" s="1" t="s">
        <v>20186</v>
      </c>
      <c r="E363" s="1">
        <v>30711260354</v>
      </c>
      <c r="F363" s="1" t="s">
        <v>16583</v>
      </c>
      <c r="G363" s="1" t="s">
        <v>16634</v>
      </c>
      <c r="H363" s="1" t="s">
        <v>17142</v>
      </c>
      <c r="I363" s="1" t="s">
        <v>17142</v>
      </c>
      <c r="J363" s="1" t="s">
        <v>16631</v>
      </c>
      <c r="K363" s="1">
        <v>5</v>
      </c>
      <c r="L363" s="1" t="s">
        <v>20187</v>
      </c>
      <c r="M363" s="1">
        <v>5170.1000000000004</v>
      </c>
      <c r="N363" s="1" t="s">
        <v>1599</v>
      </c>
      <c r="O363" s="1" t="str">
        <f>IFERROR(VLOOKUP(F363,Proveedores!$A$2:$B$500,2,0),"Agregar")</f>
        <v>Matrice Consulting S.R.L</v>
      </c>
      <c r="P363" s="1" t="str">
        <f t="shared" si="0"/>
        <v>USD</v>
      </c>
      <c r="Q363" s="5">
        <f t="shared" si="1"/>
        <v>5170.1000000000004</v>
      </c>
    </row>
    <row r="364" spans="1:17" x14ac:dyDescent="0.2">
      <c r="A364" s="7">
        <v>44348</v>
      </c>
      <c r="B364" s="1" t="s">
        <v>19934</v>
      </c>
      <c r="C364" s="1" t="s">
        <v>16628</v>
      </c>
      <c r="D364" s="1" t="s">
        <v>20188</v>
      </c>
      <c r="E364" s="1">
        <v>30711260354</v>
      </c>
      <c r="F364" s="1" t="s">
        <v>16583</v>
      </c>
      <c r="G364" s="1" t="s">
        <v>16634</v>
      </c>
      <c r="H364" s="1" t="s">
        <v>17142</v>
      </c>
      <c r="I364" s="1" t="s">
        <v>17142</v>
      </c>
      <c r="J364" s="1" t="s">
        <v>16631</v>
      </c>
      <c r="K364" s="1">
        <v>6</v>
      </c>
      <c r="L364" s="1" t="s">
        <v>20189</v>
      </c>
      <c r="M364" s="1">
        <v>3504.13</v>
      </c>
      <c r="N364" s="1" t="s">
        <v>1599</v>
      </c>
      <c r="O364" s="1" t="str">
        <f>IFERROR(VLOOKUP(F364,Proveedores!$A$2:$B$500,2,0),"Agregar")</f>
        <v>Matrice Consulting S.R.L</v>
      </c>
      <c r="P364" s="1" t="str">
        <f t="shared" si="0"/>
        <v>USD</v>
      </c>
      <c r="Q364" s="5">
        <f t="shared" si="1"/>
        <v>3504.13</v>
      </c>
    </row>
    <row r="365" spans="1:17" x14ac:dyDescent="0.2">
      <c r="A365" s="7">
        <v>44348</v>
      </c>
      <c r="B365" s="1" t="s">
        <v>19941</v>
      </c>
      <c r="C365" s="1" t="s">
        <v>16628</v>
      </c>
      <c r="D365" s="1" t="s">
        <v>20190</v>
      </c>
      <c r="E365" s="1">
        <v>30692861910</v>
      </c>
      <c r="F365" s="1" t="s">
        <v>16527</v>
      </c>
      <c r="G365" s="1" t="s">
        <v>16688</v>
      </c>
      <c r="H365" s="1">
        <v>3</v>
      </c>
      <c r="I365" s="1" t="s">
        <v>16689</v>
      </c>
      <c r="J365" s="1" t="s">
        <v>16631</v>
      </c>
      <c r="K365" s="1">
        <v>2</v>
      </c>
      <c r="L365" s="1" t="s">
        <v>16690</v>
      </c>
      <c r="M365" s="1">
        <v>21000</v>
      </c>
      <c r="N365" s="1" t="s">
        <v>17494</v>
      </c>
      <c r="O365" s="1" t="str">
        <f>IFERROR(VLOOKUP(F365,Proveedores!$A$2:$B$500,2,0),"Agregar")</f>
        <v>AMERICAN VART SRL</v>
      </c>
      <c r="P365" s="1" t="str">
        <f t="shared" si="0"/>
        <v>ARS</v>
      </c>
      <c r="Q365" s="5">
        <f t="shared" si="1"/>
        <v>21000</v>
      </c>
    </row>
    <row r="366" spans="1:17" x14ac:dyDescent="0.2">
      <c r="A366" s="7">
        <v>44348</v>
      </c>
      <c r="B366" s="1" t="s">
        <v>19942</v>
      </c>
      <c r="C366" s="1" t="s">
        <v>16628</v>
      </c>
      <c r="D366" s="1" t="s">
        <v>20191</v>
      </c>
      <c r="E366" s="1">
        <v>30692861910</v>
      </c>
      <c r="F366" s="1" t="s">
        <v>16527</v>
      </c>
      <c r="G366" s="1" t="s">
        <v>16634</v>
      </c>
      <c r="H366" s="1">
        <v>31</v>
      </c>
      <c r="I366" s="1" t="s">
        <v>16689</v>
      </c>
      <c r="J366" s="1" t="s">
        <v>16631</v>
      </c>
      <c r="K366" s="1">
        <v>2</v>
      </c>
      <c r="L366" s="1" t="s">
        <v>16690</v>
      </c>
      <c r="M366" s="1">
        <v>21000</v>
      </c>
      <c r="N366" s="1" t="s">
        <v>17494</v>
      </c>
      <c r="O366" s="1" t="str">
        <f>IFERROR(VLOOKUP(F366,Proveedores!$A$2:$B$500,2,0),"Agregar")</f>
        <v>AMERICAN VART SRL</v>
      </c>
      <c r="P366" s="1" t="str">
        <f t="shared" si="0"/>
        <v>ARS</v>
      </c>
      <c r="Q366" s="5">
        <f t="shared" si="1"/>
        <v>21000</v>
      </c>
    </row>
    <row r="367" spans="1:17" x14ac:dyDescent="0.2">
      <c r="A367" s="7">
        <v>44348</v>
      </c>
      <c r="B367" s="1" t="s">
        <v>19943</v>
      </c>
      <c r="C367" s="1" t="s">
        <v>16628</v>
      </c>
      <c r="D367" s="1" t="s">
        <v>20192</v>
      </c>
      <c r="E367" s="1">
        <v>30692861910</v>
      </c>
      <c r="F367" s="1" t="s">
        <v>16527</v>
      </c>
      <c r="G367" s="1" t="s">
        <v>16693</v>
      </c>
      <c r="H367" s="1">
        <v>3</v>
      </c>
      <c r="I367" s="1" t="s">
        <v>16689</v>
      </c>
      <c r="J367" s="1" t="s">
        <v>16631</v>
      </c>
      <c r="K367" s="1">
        <v>4</v>
      </c>
      <c r="L367" s="1" t="s">
        <v>16690</v>
      </c>
      <c r="M367" s="1">
        <v>69900</v>
      </c>
      <c r="N367" s="1" t="s">
        <v>17494</v>
      </c>
      <c r="O367" s="1" t="str">
        <f>IFERROR(VLOOKUP(F367,Proveedores!$A$2:$B$500,2,0),"Agregar")</f>
        <v>AMERICAN VART SRL</v>
      </c>
      <c r="P367" s="1" t="str">
        <f t="shared" si="0"/>
        <v>ARS</v>
      </c>
      <c r="Q367" s="5">
        <f t="shared" si="1"/>
        <v>69900</v>
      </c>
    </row>
    <row r="368" spans="1:17" x14ac:dyDescent="0.2">
      <c r="A368" s="7">
        <v>44348</v>
      </c>
      <c r="B368" s="1" t="s">
        <v>19944</v>
      </c>
      <c r="C368" s="1" t="s">
        <v>16628</v>
      </c>
      <c r="D368" s="1" t="s">
        <v>20193</v>
      </c>
      <c r="E368" s="1">
        <v>30692861910</v>
      </c>
      <c r="F368" s="1" t="s">
        <v>16527</v>
      </c>
      <c r="G368" s="1" t="s">
        <v>16634</v>
      </c>
      <c r="H368" s="1">
        <v>31</v>
      </c>
      <c r="I368" s="1" t="s">
        <v>16689</v>
      </c>
      <c r="J368" s="1" t="s">
        <v>16631</v>
      </c>
      <c r="K368" s="1">
        <v>2</v>
      </c>
      <c r="L368" s="1" t="s">
        <v>16690</v>
      </c>
      <c r="M368" s="1">
        <v>21000</v>
      </c>
      <c r="N368" s="1" t="s">
        <v>17494</v>
      </c>
      <c r="O368" s="1" t="str">
        <f>IFERROR(VLOOKUP(F368,Proveedores!$A$2:$B$500,2,0),"Agregar")</f>
        <v>AMERICAN VART SRL</v>
      </c>
      <c r="P368" s="1" t="str">
        <f t="shared" si="0"/>
        <v>ARS</v>
      </c>
      <c r="Q368" s="5">
        <f t="shared" si="1"/>
        <v>21000</v>
      </c>
    </row>
    <row r="369" spans="1:17" x14ac:dyDescent="0.2">
      <c r="A369" s="7">
        <v>44348</v>
      </c>
      <c r="B369" s="1" t="s">
        <v>19945</v>
      </c>
      <c r="C369" s="1" t="s">
        <v>16628</v>
      </c>
      <c r="D369" s="1" t="s">
        <v>20194</v>
      </c>
      <c r="E369" s="1">
        <v>30692861910</v>
      </c>
      <c r="F369" s="1" t="s">
        <v>16527</v>
      </c>
      <c r="G369" s="1" t="s">
        <v>16688</v>
      </c>
      <c r="H369" s="1">
        <v>3</v>
      </c>
      <c r="I369" s="1" t="s">
        <v>16689</v>
      </c>
      <c r="J369" s="1" t="s">
        <v>16631</v>
      </c>
      <c r="K369" s="1">
        <v>2</v>
      </c>
      <c r="L369" s="1" t="s">
        <v>16690</v>
      </c>
      <c r="M369" s="1">
        <v>21000</v>
      </c>
      <c r="N369" s="1" t="s">
        <v>17494</v>
      </c>
      <c r="O369" s="1" t="str">
        <f>IFERROR(VLOOKUP(F369,Proveedores!$A$2:$B$500,2,0),"Agregar")</f>
        <v>AMERICAN VART SRL</v>
      </c>
      <c r="P369" s="1" t="str">
        <f t="shared" si="0"/>
        <v>ARS</v>
      </c>
      <c r="Q369" s="5">
        <f t="shared" si="1"/>
        <v>21000</v>
      </c>
    </row>
    <row r="370" spans="1:17" x14ac:dyDescent="0.2">
      <c r="A370" s="7">
        <v>44348</v>
      </c>
      <c r="B370" s="1" t="s">
        <v>19946</v>
      </c>
      <c r="C370" s="1" t="s">
        <v>16628</v>
      </c>
      <c r="D370" s="1" t="s">
        <v>20195</v>
      </c>
      <c r="E370" s="1">
        <v>30692861910</v>
      </c>
      <c r="F370" s="1" t="s">
        <v>16527</v>
      </c>
      <c r="G370" s="1" t="s">
        <v>16693</v>
      </c>
      <c r="H370" s="1">
        <v>3</v>
      </c>
      <c r="I370" s="1" t="s">
        <v>16689</v>
      </c>
      <c r="J370" s="1" t="s">
        <v>16631</v>
      </c>
      <c r="K370" s="1">
        <v>4</v>
      </c>
      <c r="L370" s="1" t="s">
        <v>16690</v>
      </c>
      <c r="M370" s="1">
        <v>69900</v>
      </c>
      <c r="N370" s="1" t="s">
        <v>17494</v>
      </c>
      <c r="O370" s="1" t="str">
        <f>IFERROR(VLOOKUP(F370,Proveedores!$A$2:$B$500,2,0),"Agregar")</f>
        <v>AMERICAN VART SRL</v>
      </c>
      <c r="P370" s="1" t="str">
        <f t="shared" si="0"/>
        <v>ARS</v>
      </c>
      <c r="Q370" s="5">
        <f t="shared" si="1"/>
        <v>69900</v>
      </c>
    </row>
    <row r="371" spans="1:17" x14ac:dyDescent="0.2">
      <c r="A371" s="7">
        <v>44348</v>
      </c>
      <c r="B371" s="1" t="s">
        <v>19947</v>
      </c>
      <c r="C371" s="1" t="s">
        <v>16628</v>
      </c>
      <c r="D371" s="1" t="s">
        <v>20196</v>
      </c>
      <c r="E371" s="1">
        <v>23242932579</v>
      </c>
      <c r="F371" s="1" t="s">
        <v>16596</v>
      </c>
      <c r="G371" s="1" t="s">
        <v>17006</v>
      </c>
      <c r="H371" s="1" t="s">
        <v>20197</v>
      </c>
      <c r="I371" s="1" t="s">
        <v>20198</v>
      </c>
      <c r="J371" s="1" t="s">
        <v>16631</v>
      </c>
      <c r="K371" s="1">
        <v>2021</v>
      </c>
      <c r="L371" s="1" t="s">
        <v>1839</v>
      </c>
      <c r="M371" s="1">
        <v>1828729</v>
      </c>
      <c r="N371" s="1" t="s">
        <v>17494</v>
      </c>
      <c r="O371" s="1" t="str">
        <f>IFERROR(VLOOKUP(F371,Proveedores!$A$2:$B$500,2,0),"Agregar")</f>
        <v>Ricardo Roitman</v>
      </c>
      <c r="P371" s="1" t="str">
        <f t="shared" si="0"/>
        <v>ARS</v>
      </c>
      <c r="Q371" s="5">
        <f t="shared" si="1"/>
        <v>1828729</v>
      </c>
    </row>
    <row r="372" spans="1:17" x14ac:dyDescent="0.2">
      <c r="A372" s="7">
        <v>44349</v>
      </c>
      <c r="B372" s="1" t="s">
        <v>19953</v>
      </c>
      <c r="C372" s="1" t="s">
        <v>16628</v>
      </c>
      <c r="D372" s="1" t="s">
        <v>20199</v>
      </c>
      <c r="E372" s="1">
        <v>23242932579</v>
      </c>
      <c r="F372" s="1" t="s">
        <v>16596</v>
      </c>
      <c r="G372" s="1" t="s">
        <v>17006</v>
      </c>
      <c r="H372" s="1" t="s">
        <v>20197</v>
      </c>
      <c r="I372" s="1" t="s">
        <v>20198</v>
      </c>
      <c r="J372" s="1" t="s">
        <v>16631</v>
      </c>
      <c r="K372" s="1">
        <v>2021</v>
      </c>
      <c r="L372" s="1" t="s">
        <v>1839</v>
      </c>
      <c r="M372" s="1">
        <v>20797.900000000001</v>
      </c>
      <c r="N372" s="1" t="s">
        <v>17494</v>
      </c>
      <c r="O372" s="1" t="str">
        <f>IFERROR(VLOOKUP(F372,Proveedores!$A$2:$B$500,2,0),"Agregar")</f>
        <v>Ricardo Roitman</v>
      </c>
      <c r="P372" s="1" t="str">
        <f t="shared" si="0"/>
        <v>ARS</v>
      </c>
      <c r="Q372" s="5">
        <f t="shared" si="1"/>
        <v>20797.900000000001</v>
      </c>
    </row>
    <row r="373" spans="1:17" x14ac:dyDescent="0.2">
      <c r="A373" s="7">
        <v>44349</v>
      </c>
      <c r="B373" s="1" t="s">
        <v>19954</v>
      </c>
      <c r="C373" s="1" t="s">
        <v>16628</v>
      </c>
      <c r="D373" s="1" t="s">
        <v>20200</v>
      </c>
      <c r="E373" s="1">
        <v>23242932579</v>
      </c>
      <c r="F373" s="1" t="s">
        <v>16596</v>
      </c>
      <c r="G373" s="1" t="s">
        <v>17006</v>
      </c>
      <c r="H373" s="1" t="s">
        <v>20197</v>
      </c>
      <c r="I373" s="1" t="s">
        <v>20198</v>
      </c>
      <c r="J373" s="1" t="s">
        <v>16631</v>
      </c>
      <c r="K373" s="1">
        <v>2021</v>
      </c>
      <c r="L373" s="1" t="s">
        <v>1839</v>
      </c>
      <c r="M373" s="1">
        <v>18271.5</v>
      </c>
      <c r="N373" s="1" t="s">
        <v>17494</v>
      </c>
      <c r="O373" s="1" t="str">
        <f>IFERROR(VLOOKUP(F373,Proveedores!$A$2:$B$500,2,0),"Agregar")</f>
        <v>Ricardo Roitman</v>
      </c>
      <c r="P373" s="1" t="str">
        <f t="shared" si="0"/>
        <v>ARS</v>
      </c>
      <c r="Q373" s="5">
        <f t="shared" si="1"/>
        <v>18271.5</v>
      </c>
    </row>
    <row r="374" spans="1:17" x14ac:dyDescent="0.2">
      <c r="A374" s="7">
        <v>44349</v>
      </c>
      <c r="B374" s="1" t="s">
        <v>19962</v>
      </c>
      <c r="C374" s="1" t="s">
        <v>16628</v>
      </c>
      <c r="D374" s="1" t="s">
        <v>20201</v>
      </c>
      <c r="E374" s="1">
        <v>30653281540</v>
      </c>
      <c r="F374" s="1" t="s">
        <v>20202</v>
      </c>
      <c r="G374" s="1" t="s">
        <v>16876</v>
      </c>
      <c r="H374" s="1" t="s">
        <v>20203</v>
      </c>
      <c r="I374" s="1" t="s">
        <v>20203</v>
      </c>
      <c r="J374" s="1" t="s">
        <v>16631</v>
      </c>
      <c r="K374" s="1">
        <v>1</v>
      </c>
      <c r="L374" s="1" t="s">
        <v>20204</v>
      </c>
      <c r="M374" s="1">
        <v>4008</v>
      </c>
      <c r="N374" s="1" t="s">
        <v>1599</v>
      </c>
      <c r="O374" s="1" t="str">
        <f>IFERROR(VLOOKUP(F374,Proveedores!$A$2:$B$500,2,0),"Agregar")</f>
        <v>Fundación Ciencias Exactas y Naturales</v>
      </c>
      <c r="P374" s="1" t="str">
        <f t="shared" si="0"/>
        <v>USD</v>
      </c>
      <c r="Q374" s="5">
        <f t="shared" si="1"/>
        <v>4008</v>
      </c>
    </row>
    <row r="375" spans="1:17" x14ac:dyDescent="0.2">
      <c r="A375" s="7">
        <v>44349</v>
      </c>
      <c r="B375" s="1" t="s">
        <v>19970</v>
      </c>
      <c r="C375" s="1" t="s">
        <v>16628</v>
      </c>
      <c r="D375" s="1" t="s">
        <v>20205</v>
      </c>
      <c r="E375" s="1">
        <v>30659199811</v>
      </c>
      <c r="F375" s="1" t="s">
        <v>16534</v>
      </c>
      <c r="G375" s="1" t="s">
        <v>16634</v>
      </c>
      <c r="H375" s="1" t="s">
        <v>17327</v>
      </c>
      <c r="I375" s="1" t="s">
        <v>17328</v>
      </c>
      <c r="J375" s="1" t="s">
        <v>16631</v>
      </c>
      <c r="K375" s="1">
        <v>1</v>
      </c>
      <c r="L375" s="1" t="s">
        <v>20206</v>
      </c>
      <c r="M375" s="1">
        <v>17738647.039999999</v>
      </c>
      <c r="N375" s="1" t="s">
        <v>17494</v>
      </c>
      <c r="O375" s="1" t="str">
        <f>IFERROR(VLOOKUP(F375,Proveedores!$A$2:$B$500,2,0),"Agregar")</f>
        <v>Becher y Asociados SRL</v>
      </c>
      <c r="P375" s="1" t="str">
        <f t="shared" si="0"/>
        <v>ARS</v>
      </c>
      <c r="Q375" s="5">
        <f t="shared" si="1"/>
        <v>17738647.039999999</v>
      </c>
    </row>
    <row r="376" spans="1:17" x14ac:dyDescent="0.2">
      <c r="A376" s="7">
        <v>44349</v>
      </c>
      <c r="B376" s="1" t="s">
        <v>19971</v>
      </c>
      <c r="C376" s="1" t="s">
        <v>16628</v>
      </c>
      <c r="D376" s="1" t="s">
        <v>20207</v>
      </c>
      <c r="E376" s="1">
        <v>30659199811</v>
      </c>
      <c r="F376" s="1" t="s">
        <v>16534</v>
      </c>
      <c r="G376" s="1" t="s">
        <v>16634</v>
      </c>
      <c r="H376" s="1" t="s">
        <v>17327</v>
      </c>
      <c r="I376" s="1" t="s">
        <v>17328</v>
      </c>
      <c r="J376" s="1" t="s">
        <v>16631</v>
      </c>
      <c r="K376" s="1">
        <v>1</v>
      </c>
      <c r="L376" s="1" t="s">
        <v>20208</v>
      </c>
      <c r="M376" s="1">
        <v>9952255.4800000004</v>
      </c>
      <c r="N376" s="1" t="s">
        <v>17494</v>
      </c>
      <c r="O376" s="1" t="str">
        <f>IFERROR(VLOOKUP(F376,Proveedores!$A$2:$B$500,2,0),"Agregar")</f>
        <v>Becher y Asociados SRL</v>
      </c>
      <c r="P376" s="1" t="str">
        <f t="shared" si="0"/>
        <v>ARS</v>
      </c>
      <c r="Q376" s="5">
        <f t="shared" si="1"/>
        <v>9952255.4800000004</v>
      </c>
    </row>
    <row r="377" spans="1:17" x14ac:dyDescent="0.2">
      <c r="A377" s="7">
        <v>44349</v>
      </c>
      <c r="B377" s="1" t="s">
        <v>19972</v>
      </c>
      <c r="C377" s="1" t="s">
        <v>16628</v>
      </c>
      <c r="D377" s="1" t="s">
        <v>20209</v>
      </c>
      <c r="E377" s="1">
        <v>30659199811</v>
      </c>
      <c r="F377" s="1" t="s">
        <v>16534</v>
      </c>
      <c r="G377" s="1" t="s">
        <v>16634</v>
      </c>
      <c r="H377" s="1" t="s">
        <v>17327</v>
      </c>
      <c r="I377" s="1" t="s">
        <v>17328</v>
      </c>
      <c r="J377" s="1" t="s">
        <v>16631</v>
      </c>
      <c r="K377" s="1">
        <v>1</v>
      </c>
      <c r="L377" s="1" t="s">
        <v>20210</v>
      </c>
      <c r="M377" s="1">
        <v>7945435.6500000004</v>
      </c>
      <c r="N377" s="1" t="s">
        <v>17494</v>
      </c>
      <c r="O377" s="1" t="str">
        <f>IFERROR(VLOOKUP(F377,Proveedores!$A$2:$B$500,2,0),"Agregar")</f>
        <v>Becher y Asociados SRL</v>
      </c>
      <c r="P377" s="1" t="str">
        <f t="shared" si="0"/>
        <v>ARS</v>
      </c>
      <c r="Q377" s="5">
        <f t="shared" si="1"/>
        <v>7945435.6500000004</v>
      </c>
    </row>
    <row r="378" spans="1:17" x14ac:dyDescent="0.2">
      <c r="A378" s="7">
        <v>44349</v>
      </c>
      <c r="B378" s="1" t="s">
        <v>19973</v>
      </c>
      <c r="C378" s="1" t="s">
        <v>16628</v>
      </c>
      <c r="D378" s="1" t="s">
        <v>20211</v>
      </c>
      <c r="E378" s="1">
        <v>30659199811</v>
      </c>
      <c r="F378" s="1" t="s">
        <v>16534</v>
      </c>
      <c r="G378" s="1" t="s">
        <v>16634</v>
      </c>
      <c r="H378" s="1" t="s">
        <v>17327</v>
      </c>
      <c r="I378" s="1" t="s">
        <v>17328</v>
      </c>
      <c r="J378" s="1" t="s">
        <v>16631</v>
      </c>
      <c r="K378" s="1">
        <v>1</v>
      </c>
      <c r="L378" s="1" t="s">
        <v>20212</v>
      </c>
      <c r="M378" s="1">
        <v>4457781.0999999996</v>
      </c>
      <c r="N378" s="1" t="s">
        <v>17494</v>
      </c>
      <c r="O378" s="1" t="str">
        <f>IFERROR(VLOOKUP(F378,Proveedores!$A$2:$B$500,2,0),"Agregar")</f>
        <v>Becher y Asociados SRL</v>
      </c>
      <c r="P378" s="1" t="str">
        <f t="shared" si="0"/>
        <v>ARS</v>
      </c>
      <c r="Q378" s="5">
        <f t="shared" si="1"/>
        <v>4457781.0999999996</v>
      </c>
    </row>
  </sheetData>
  <autoFilter ref="A1:Q37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V379"/>
  <sheetViews>
    <sheetView workbookViewId="0"/>
  </sheetViews>
  <sheetFormatPr baseColWidth="10" defaultRowHeight="12.75" x14ac:dyDescent="0.2"/>
  <cols>
    <col min="1" max="1" width="11.5703125" style="7" bestFit="1" customWidth="1"/>
    <col min="2" max="3" width="11.42578125" style="1"/>
    <col min="4" max="4" width="11.5703125" style="7" bestFit="1" customWidth="1"/>
    <col min="5" max="5" width="11.42578125" style="1"/>
    <col min="6" max="6" width="12" style="1" bestFit="1" customWidth="1"/>
    <col min="7" max="8" width="11.42578125" style="1"/>
    <col min="9" max="9" width="11.5703125" style="1" bestFit="1" customWidth="1"/>
    <col min="10" max="10" width="11.5703125" style="7" bestFit="1" customWidth="1"/>
    <col min="11" max="11" width="11.42578125" style="1"/>
    <col min="12" max="12" width="14.85546875" style="5" bestFit="1" customWidth="1"/>
    <col min="13" max="14" width="11.5703125" style="7" bestFit="1" customWidth="1"/>
    <col min="15" max="15" width="11.42578125" style="1"/>
    <col min="16" max="17" width="11.5703125" style="1" bestFit="1" customWidth="1"/>
    <col min="18" max="19" width="11.42578125" style="1"/>
    <col min="20" max="20" width="14.85546875" style="1" bestFit="1" customWidth="1"/>
    <col min="21" max="16384" width="11.42578125" style="1"/>
  </cols>
  <sheetData>
    <row r="1" spans="1:22" ht="13.5" thickBot="1" x14ac:dyDescent="0.25">
      <c r="A1" s="6" t="s">
        <v>1602</v>
      </c>
      <c r="B1" s="3" t="s">
        <v>16616</v>
      </c>
      <c r="C1" s="3" t="s">
        <v>17526</v>
      </c>
      <c r="D1" s="6" t="s">
        <v>17527</v>
      </c>
      <c r="E1" s="3" t="s">
        <v>17528</v>
      </c>
      <c r="F1" s="3" t="s">
        <v>16619</v>
      </c>
      <c r="G1" s="3" t="s">
        <v>16518</v>
      </c>
      <c r="H1" s="3" t="s">
        <v>17529</v>
      </c>
      <c r="I1" s="3" t="s">
        <v>17530</v>
      </c>
      <c r="J1" s="6" t="s">
        <v>17531</v>
      </c>
      <c r="K1" s="3" t="s">
        <v>2</v>
      </c>
      <c r="L1" s="4" t="s">
        <v>1609</v>
      </c>
      <c r="M1" s="6" t="s">
        <v>17532</v>
      </c>
      <c r="N1" s="6" t="s">
        <v>17533</v>
      </c>
      <c r="O1" s="3" t="s">
        <v>17534</v>
      </c>
      <c r="P1" s="3" t="s">
        <v>1616</v>
      </c>
      <c r="Q1" s="3" t="s">
        <v>1617</v>
      </c>
      <c r="R1" s="8" t="s">
        <v>18611</v>
      </c>
      <c r="S1" s="8" t="s">
        <v>2</v>
      </c>
      <c r="T1" s="11" t="s">
        <v>17525</v>
      </c>
    </row>
    <row r="2" spans="1:22" ht="13.5" thickTop="1" x14ac:dyDescent="0.2">
      <c r="A2" s="7">
        <v>44194.848564814813</v>
      </c>
      <c r="B2" s="1" t="s">
        <v>17535</v>
      </c>
      <c r="C2" s="1" t="s">
        <v>17536</v>
      </c>
      <c r="D2" s="7">
        <v>44194.848587962966</v>
      </c>
      <c r="E2" s="1" t="s">
        <v>17537</v>
      </c>
      <c r="F2" s="1">
        <v>30604075269</v>
      </c>
      <c r="G2" s="1" t="s">
        <v>17538</v>
      </c>
      <c r="H2" s="1" t="s">
        <v>17539</v>
      </c>
      <c r="I2" s="1" t="s">
        <v>17540</v>
      </c>
      <c r="J2" s="7">
        <v>44194</v>
      </c>
      <c r="K2" s="1" t="s">
        <v>17541</v>
      </c>
      <c r="L2" s="5">
        <v>4047000</v>
      </c>
      <c r="M2" s="7">
        <v>44194</v>
      </c>
      <c r="N2" s="7">
        <v>44194</v>
      </c>
      <c r="O2" s="1" t="s">
        <v>17542</v>
      </c>
      <c r="P2" s="1">
        <v>4</v>
      </c>
      <c r="Q2" s="1" t="s">
        <v>1635</v>
      </c>
      <c r="R2" s="1" t="str">
        <f>IFERROR(VLOOKUP(G2,Proveedores!$A$2:$B$590,2,0),"Agregar")</f>
        <v>DROGUERIA DISVAL SRL</v>
      </c>
      <c r="S2" s="1" t="s">
        <v>129</v>
      </c>
      <c r="T2" s="5">
        <f>L2</f>
        <v>4047000</v>
      </c>
      <c r="V2" s="12" t="s">
        <v>17541</v>
      </c>
    </row>
    <row r="3" spans="1:22" x14ac:dyDescent="0.2">
      <c r="A3" s="7">
        <v>44200.606458333335</v>
      </c>
      <c r="B3" s="1" t="s">
        <v>17543</v>
      </c>
      <c r="C3" s="1" t="s">
        <v>17544</v>
      </c>
      <c r="D3" s="7">
        <v>44200.60665509259</v>
      </c>
      <c r="E3" s="1" t="s">
        <v>17545</v>
      </c>
      <c r="F3" s="1">
        <v>30702268385</v>
      </c>
      <c r="G3" s="1" t="s">
        <v>1856</v>
      </c>
      <c r="H3" s="1" t="s">
        <v>17539</v>
      </c>
      <c r="I3" s="1" t="s">
        <v>17546</v>
      </c>
      <c r="J3" s="7">
        <v>44197</v>
      </c>
      <c r="K3" s="1" t="s">
        <v>17541</v>
      </c>
      <c r="L3" s="5">
        <v>100936</v>
      </c>
      <c r="M3" s="7">
        <v>44166</v>
      </c>
      <c r="N3" s="7">
        <v>44225</v>
      </c>
      <c r="O3" s="1" t="s">
        <v>17547</v>
      </c>
      <c r="P3" s="1">
        <v>682</v>
      </c>
      <c r="Q3" s="1" t="s">
        <v>1859</v>
      </c>
      <c r="R3" s="1" t="str">
        <f>IFERROR(VLOOKUP(G3,Proveedores!$A$2:$B$590,2,0),"Agregar")</f>
        <v>BRONCEL S.A.</v>
      </c>
      <c r="S3" s="1" t="str">
        <f>IF(K3=$V$2,"ARS",IF(K3=$V$3,"USD","EUR"))</f>
        <v>ARS</v>
      </c>
      <c r="T3" s="5">
        <f t="shared" ref="T3:T66" si="0">L3</f>
        <v>100936</v>
      </c>
      <c r="V3" s="12" t="s">
        <v>17550</v>
      </c>
    </row>
    <row r="4" spans="1:22" x14ac:dyDescent="0.2">
      <c r="A4" s="7">
        <v>44203.774907407409</v>
      </c>
      <c r="B4" s="1" t="s">
        <v>17548</v>
      </c>
      <c r="C4" s="1" t="s">
        <v>17549</v>
      </c>
      <c r="D4" s="7">
        <v>44203.774942129632</v>
      </c>
      <c r="E4" s="1" t="s">
        <v>247</v>
      </c>
      <c r="F4" s="1">
        <v>30641405554</v>
      </c>
      <c r="G4" s="1" t="s">
        <v>16524</v>
      </c>
      <c r="H4" s="1" t="s">
        <v>17539</v>
      </c>
      <c r="I4" s="1">
        <v>6200005623</v>
      </c>
      <c r="J4" s="7">
        <v>44118</v>
      </c>
      <c r="K4" s="1" t="s">
        <v>17550</v>
      </c>
      <c r="L4" s="5">
        <v>12501.05</v>
      </c>
      <c r="M4" s="7">
        <v>44118</v>
      </c>
      <c r="N4" s="7">
        <v>44148</v>
      </c>
      <c r="O4" s="1" t="s">
        <v>17551</v>
      </c>
      <c r="P4" s="1">
        <v>1</v>
      </c>
      <c r="Q4" s="1" t="s">
        <v>17552</v>
      </c>
      <c r="R4" s="1" t="str">
        <f>IFERROR(VLOOKUP(G4,Proveedores!$A$2:$B$590,2,0),"Agregar")</f>
        <v>Aerolineas Argentinas</v>
      </c>
      <c r="S4" s="1" t="str">
        <f t="shared" ref="S4:S67" si="1">IF(K4=$V$2,"ARS",IF(K4=$V$3,"USD","EUR"))</f>
        <v>USD</v>
      </c>
      <c r="T4" s="5">
        <f t="shared" si="0"/>
        <v>12501.05</v>
      </c>
      <c r="V4" s="12" t="s">
        <v>17692</v>
      </c>
    </row>
    <row r="5" spans="1:22" x14ac:dyDescent="0.2">
      <c r="A5" s="7">
        <v>44203.77921296296</v>
      </c>
      <c r="B5" s="1" t="s">
        <v>17553</v>
      </c>
      <c r="C5" s="1" t="s">
        <v>17554</v>
      </c>
      <c r="D5" s="7">
        <v>44203.779236111113</v>
      </c>
      <c r="E5" s="1" t="s">
        <v>247</v>
      </c>
      <c r="F5" s="1">
        <v>30641405554</v>
      </c>
      <c r="G5" s="1" t="s">
        <v>16524</v>
      </c>
      <c r="H5" s="1" t="s">
        <v>17539</v>
      </c>
      <c r="I5" s="1">
        <v>6200005622</v>
      </c>
      <c r="J5" s="7">
        <v>44118</v>
      </c>
      <c r="K5" s="1" t="s">
        <v>17550</v>
      </c>
      <c r="L5" s="5">
        <v>16140.75</v>
      </c>
      <c r="M5" s="7">
        <v>44118</v>
      </c>
      <c r="N5" s="7">
        <v>44148</v>
      </c>
      <c r="O5" s="1" t="s">
        <v>17551</v>
      </c>
      <c r="P5" s="1">
        <v>1</v>
      </c>
      <c r="Q5" s="1" t="s">
        <v>17555</v>
      </c>
      <c r="R5" s="1" t="str">
        <f>IFERROR(VLOOKUP(G5,Proveedores!$A$2:$B$590,2,0),"Agregar")</f>
        <v>Aerolineas Argentinas</v>
      </c>
      <c r="S5" s="1" t="str">
        <f t="shared" si="1"/>
        <v>USD</v>
      </c>
      <c r="T5" s="5">
        <f t="shared" si="0"/>
        <v>16140.75</v>
      </c>
    </row>
    <row r="6" spans="1:22" x14ac:dyDescent="0.2">
      <c r="A6" s="7">
        <v>44214.570659722223</v>
      </c>
      <c r="B6" s="1" t="s">
        <v>17556</v>
      </c>
      <c r="C6" s="1" t="s">
        <v>17557</v>
      </c>
      <c r="D6" s="7">
        <v>44214</v>
      </c>
      <c r="E6" s="1" t="s">
        <v>247</v>
      </c>
      <c r="F6" s="1">
        <v>30641405554</v>
      </c>
      <c r="G6" s="1" t="s">
        <v>16525</v>
      </c>
      <c r="H6" s="1" t="s">
        <v>17558</v>
      </c>
      <c r="I6" s="1" t="s">
        <v>17559</v>
      </c>
      <c r="J6" s="7">
        <v>44214</v>
      </c>
      <c r="K6" s="1" t="s">
        <v>17550</v>
      </c>
      <c r="L6" s="5">
        <v>302250</v>
      </c>
      <c r="M6" s="7">
        <v>44214</v>
      </c>
      <c r="N6" s="7">
        <v>44214</v>
      </c>
      <c r="O6" s="1" t="s">
        <v>17560</v>
      </c>
      <c r="P6" s="1">
        <v>8400</v>
      </c>
      <c r="Q6" s="1" t="s">
        <v>5658</v>
      </c>
      <c r="R6" s="1" t="str">
        <f>IFERROR(VLOOKUP(G6,Proveedores!$A$2:$B$590,2,0),"Agregar")</f>
        <v>Aerolineas Argentinas</v>
      </c>
      <c r="S6" s="1" t="str">
        <f t="shared" si="1"/>
        <v>USD</v>
      </c>
      <c r="T6" s="5">
        <f t="shared" si="0"/>
        <v>302250</v>
      </c>
    </row>
    <row r="7" spans="1:22" x14ac:dyDescent="0.2">
      <c r="A7" s="7">
        <v>44217</v>
      </c>
      <c r="B7" s="1" t="s">
        <v>17561</v>
      </c>
      <c r="C7" s="1" t="s">
        <v>17562</v>
      </c>
      <c r="D7" s="7">
        <v>44217</v>
      </c>
      <c r="E7" s="1" t="s">
        <v>247</v>
      </c>
      <c r="F7" s="1">
        <v>30617573853</v>
      </c>
      <c r="G7" s="1" t="s">
        <v>16581</v>
      </c>
      <c r="H7" s="1" t="s">
        <v>17539</v>
      </c>
      <c r="I7" s="1" t="s">
        <v>17563</v>
      </c>
      <c r="J7" s="7">
        <v>44214</v>
      </c>
      <c r="K7" s="1" t="s">
        <v>17541</v>
      </c>
      <c r="L7" s="5">
        <v>3688312.32</v>
      </c>
      <c r="O7" s="1" t="s">
        <v>17564</v>
      </c>
      <c r="P7" s="1">
        <v>1</v>
      </c>
      <c r="R7" s="1" t="str">
        <f>IFERROR(VLOOKUP(G7,Proveedores!$A$2:$B$590,2,0),"Agregar")</f>
        <v>Larvik SA</v>
      </c>
      <c r="S7" s="1" t="str">
        <f t="shared" si="1"/>
        <v>ARS</v>
      </c>
      <c r="T7" s="5">
        <f t="shared" si="0"/>
        <v>3688312.32</v>
      </c>
    </row>
    <row r="8" spans="1:22" x14ac:dyDescent="0.2">
      <c r="A8" s="7">
        <v>44217</v>
      </c>
      <c r="B8" s="1" t="s">
        <v>17565</v>
      </c>
      <c r="C8" s="1" t="s">
        <v>17566</v>
      </c>
      <c r="D8" s="7">
        <v>44217</v>
      </c>
      <c r="E8" s="1" t="s">
        <v>247</v>
      </c>
      <c r="F8" s="1">
        <v>30617573853</v>
      </c>
      <c r="G8" s="1" t="s">
        <v>16581</v>
      </c>
      <c r="H8" s="1" t="s">
        <v>17539</v>
      </c>
      <c r="I8" s="1" t="s">
        <v>17567</v>
      </c>
      <c r="J8" s="7">
        <v>44214</v>
      </c>
      <c r="K8" s="1" t="s">
        <v>17541</v>
      </c>
      <c r="L8" s="5">
        <v>3688312.32</v>
      </c>
      <c r="O8" s="1" t="s">
        <v>17564</v>
      </c>
      <c r="R8" s="1" t="str">
        <f>IFERROR(VLOOKUP(G8,Proveedores!$A$2:$B$590,2,0),"Agregar")</f>
        <v>Larvik SA</v>
      </c>
      <c r="S8" s="1" t="str">
        <f t="shared" si="1"/>
        <v>ARS</v>
      </c>
      <c r="T8" s="5">
        <f t="shared" si="0"/>
        <v>3688312.32</v>
      </c>
    </row>
    <row r="9" spans="1:22" x14ac:dyDescent="0.2">
      <c r="A9" s="7">
        <v>44218.829456018517</v>
      </c>
      <c r="B9" s="1" t="s">
        <v>17568</v>
      </c>
      <c r="C9" s="1" t="s">
        <v>17569</v>
      </c>
      <c r="D9" s="7">
        <v>44218.829479166663</v>
      </c>
      <c r="E9" s="1" t="s">
        <v>247</v>
      </c>
      <c r="F9" s="1">
        <v>30641405554</v>
      </c>
      <c r="G9" s="1" t="s">
        <v>16524</v>
      </c>
      <c r="H9" s="1" t="s">
        <v>17539</v>
      </c>
      <c r="I9" s="1" t="s">
        <v>17570</v>
      </c>
      <c r="J9" s="7">
        <v>44115</v>
      </c>
      <c r="K9" s="1" t="s">
        <v>17550</v>
      </c>
      <c r="L9" s="5">
        <v>20506.759999999998</v>
      </c>
      <c r="M9" s="7">
        <v>44115</v>
      </c>
      <c r="N9" s="7">
        <v>44147</v>
      </c>
      <c r="O9" s="1" t="s">
        <v>17571</v>
      </c>
      <c r="P9" s="1">
        <v>1</v>
      </c>
      <c r="Q9" s="1" t="s">
        <v>17555</v>
      </c>
      <c r="R9" s="1" t="str">
        <f>IFERROR(VLOOKUP(G9,Proveedores!$A$2:$B$590,2,0),"Agregar")</f>
        <v>Aerolineas Argentinas</v>
      </c>
      <c r="S9" s="1" t="str">
        <f t="shared" si="1"/>
        <v>USD</v>
      </c>
      <c r="T9" s="5">
        <f t="shared" si="0"/>
        <v>20506.759999999998</v>
      </c>
    </row>
    <row r="10" spans="1:22" x14ac:dyDescent="0.2">
      <c r="A10" s="7">
        <v>44225.771909722222</v>
      </c>
      <c r="B10" s="1" t="s">
        <v>17572</v>
      </c>
      <c r="C10" s="1" t="s">
        <v>17573</v>
      </c>
      <c r="D10" s="7">
        <v>44225.771932870368</v>
      </c>
      <c r="E10" s="1" t="s">
        <v>247</v>
      </c>
      <c r="F10" s="1">
        <v>30641405554</v>
      </c>
      <c r="G10" s="1" t="s">
        <v>16525</v>
      </c>
      <c r="H10" s="1" t="s">
        <v>17558</v>
      </c>
      <c r="I10" s="1" t="s">
        <v>17574</v>
      </c>
      <c r="J10" s="7">
        <v>44225</v>
      </c>
      <c r="K10" s="1" t="s">
        <v>17550</v>
      </c>
      <c r="L10" s="5">
        <v>268655.94</v>
      </c>
      <c r="M10" s="7">
        <v>44225</v>
      </c>
      <c r="N10" s="7">
        <v>44225</v>
      </c>
      <c r="O10" s="1" t="s">
        <v>17560</v>
      </c>
      <c r="P10" s="1">
        <v>5300</v>
      </c>
      <c r="Q10" s="1" t="s">
        <v>5658</v>
      </c>
      <c r="R10" s="1" t="str">
        <f>IFERROR(VLOOKUP(G10,Proveedores!$A$2:$B$590,2,0),"Agregar")</f>
        <v>Aerolineas Argentinas</v>
      </c>
      <c r="S10" s="1" t="str">
        <f t="shared" si="1"/>
        <v>USD</v>
      </c>
      <c r="T10" s="5">
        <f t="shared" si="0"/>
        <v>268655.94</v>
      </c>
    </row>
    <row r="11" spans="1:22" x14ac:dyDescent="0.2">
      <c r="A11" s="7">
        <v>44229.397858796299</v>
      </c>
      <c r="B11" s="1" t="s">
        <v>17575</v>
      </c>
      <c r="C11" s="1" t="s">
        <v>17576</v>
      </c>
      <c r="D11" s="7">
        <v>44229.397893518515</v>
      </c>
      <c r="E11" s="1" t="s">
        <v>17537</v>
      </c>
      <c r="F11" s="1">
        <v>30710765304</v>
      </c>
      <c r="G11" s="1" t="s">
        <v>16584</v>
      </c>
      <c r="H11" s="1" t="s">
        <v>17539</v>
      </c>
      <c r="I11" s="1" t="s">
        <v>17577</v>
      </c>
      <c r="J11" s="7">
        <v>44223</v>
      </c>
      <c r="K11" s="1" t="s">
        <v>17541</v>
      </c>
      <c r="L11" s="5">
        <v>12584128</v>
      </c>
      <c r="M11" s="7">
        <v>44223</v>
      </c>
      <c r="N11" s="7">
        <v>44233</v>
      </c>
      <c r="O11" s="1" t="s">
        <v>17578</v>
      </c>
      <c r="P11" s="1">
        <v>4</v>
      </c>
      <c r="Q11" s="1" t="s">
        <v>3736</v>
      </c>
      <c r="R11" s="1" t="str">
        <f>IFERROR(VLOOKUP(G11,Proveedores!$A$2:$B$590,2,0),"Agregar")</f>
        <v>NOVUS FARMA S.A.</v>
      </c>
      <c r="S11" s="1" t="str">
        <f t="shared" si="1"/>
        <v>ARS</v>
      </c>
      <c r="T11" s="5">
        <f t="shared" si="0"/>
        <v>12584128</v>
      </c>
    </row>
    <row r="12" spans="1:22" x14ac:dyDescent="0.2">
      <c r="A12" s="7">
        <v>44229.699432870373</v>
      </c>
      <c r="B12" s="1" t="s">
        <v>17579</v>
      </c>
      <c r="C12" s="1" t="s">
        <v>17580</v>
      </c>
      <c r="D12" s="7">
        <v>44229.699456018519</v>
      </c>
      <c r="E12" s="1" t="s">
        <v>17537</v>
      </c>
      <c r="F12" s="1">
        <v>30707174702</v>
      </c>
      <c r="G12" s="1" t="s">
        <v>11967</v>
      </c>
      <c r="H12" s="1" t="s">
        <v>17539</v>
      </c>
      <c r="I12" s="1">
        <v>35659</v>
      </c>
      <c r="J12" s="7">
        <v>44229</v>
      </c>
      <c r="K12" s="1" t="s">
        <v>17541</v>
      </c>
      <c r="L12" s="5">
        <v>12685200</v>
      </c>
      <c r="M12" s="7">
        <v>44229</v>
      </c>
      <c r="N12" s="7">
        <v>44229</v>
      </c>
      <c r="O12" s="1" t="s">
        <v>17581</v>
      </c>
      <c r="P12" s="1">
        <v>4</v>
      </c>
      <c r="Q12" s="1" t="s">
        <v>15130</v>
      </c>
      <c r="R12" s="1" t="str">
        <f>IFERROR(VLOOKUP(G12,Proveedores!$A$2:$B$590,2,0),"Agregar")</f>
        <v>C&amp;C MEDICALS SA</v>
      </c>
      <c r="S12" s="1" t="str">
        <f t="shared" si="1"/>
        <v>ARS</v>
      </c>
      <c r="T12" s="5">
        <f t="shared" si="0"/>
        <v>12685200</v>
      </c>
    </row>
    <row r="13" spans="1:22" x14ac:dyDescent="0.2">
      <c r="A13" s="7">
        <v>44229.705208333333</v>
      </c>
      <c r="B13" s="1" t="s">
        <v>17582</v>
      </c>
      <c r="C13" s="1" t="s">
        <v>17583</v>
      </c>
      <c r="D13" s="7">
        <v>44229.705231481479</v>
      </c>
      <c r="E13" s="1" t="s">
        <v>17537</v>
      </c>
      <c r="F13" s="1">
        <v>30707174702</v>
      </c>
      <c r="G13" s="1" t="s">
        <v>11967</v>
      </c>
      <c r="H13" s="1" t="s">
        <v>17539</v>
      </c>
      <c r="I13" s="1">
        <v>35659</v>
      </c>
      <c r="J13" s="7">
        <v>44229</v>
      </c>
      <c r="K13" s="1" t="s">
        <v>17541</v>
      </c>
      <c r="M13" s="7">
        <v>44229</v>
      </c>
      <c r="N13" s="7">
        <v>44229</v>
      </c>
      <c r="O13" s="1" t="s">
        <v>17581</v>
      </c>
      <c r="P13" s="1">
        <v>4</v>
      </c>
      <c r="Q13" s="1" t="s">
        <v>15130</v>
      </c>
      <c r="R13" s="1" t="str">
        <f>IFERROR(VLOOKUP(G13,Proveedores!$A$2:$B$590,2,0),"Agregar")</f>
        <v>C&amp;C MEDICALS SA</v>
      </c>
      <c r="S13" s="1" t="str">
        <f t="shared" si="1"/>
        <v>ARS</v>
      </c>
      <c r="T13" s="5">
        <f t="shared" si="0"/>
        <v>0</v>
      </c>
    </row>
    <row r="14" spans="1:22" x14ac:dyDescent="0.2">
      <c r="A14" s="7">
        <v>44231</v>
      </c>
      <c r="B14" s="1" t="s">
        <v>17584</v>
      </c>
      <c r="C14" s="1" t="s">
        <v>17585</v>
      </c>
      <c r="D14" s="7">
        <v>44229.705231481479</v>
      </c>
      <c r="E14" s="1" t="s">
        <v>17537</v>
      </c>
      <c r="F14" s="1">
        <v>30707174702</v>
      </c>
      <c r="G14" s="1" t="s">
        <v>11967</v>
      </c>
      <c r="H14" s="1" t="s">
        <v>17539</v>
      </c>
      <c r="I14" s="1">
        <v>35659</v>
      </c>
      <c r="J14" s="7">
        <v>44229</v>
      </c>
      <c r="K14" s="1" t="s">
        <v>17541</v>
      </c>
      <c r="M14" s="7">
        <v>44229</v>
      </c>
      <c r="N14" s="7">
        <v>44229</v>
      </c>
      <c r="O14" s="1" t="s">
        <v>17581</v>
      </c>
      <c r="P14" s="1">
        <v>4</v>
      </c>
      <c r="Q14" s="1" t="s">
        <v>15130</v>
      </c>
      <c r="R14" s="1" t="str">
        <f>IFERROR(VLOOKUP(G14,Proveedores!$A$2:$B$590,2,0),"Agregar")</f>
        <v>C&amp;C MEDICALS SA</v>
      </c>
      <c r="S14" s="1" t="str">
        <f t="shared" si="1"/>
        <v>ARS</v>
      </c>
      <c r="T14" s="5">
        <f t="shared" si="0"/>
        <v>0</v>
      </c>
    </row>
    <row r="15" spans="1:22" x14ac:dyDescent="0.2">
      <c r="A15" s="7">
        <v>44231</v>
      </c>
      <c r="B15" s="1" t="s">
        <v>17586</v>
      </c>
      <c r="C15" s="1" t="s">
        <v>17587</v>
      </c>
      <c r="D15" s="7">
        <v>44229.705231481479</v>
      </c>
      <c r="E15" s="1" t="s">
        <v>17537</v>
      </c>
      <c r="F15" s="1">
        <v>30707174702</v>
      </c>
      <c r="G15" s="1" t="s">
        <v>11967</v>
      </c>
      <c r="H15" s="1" t="s">
        <v>17539</v>
      </c>
      <c r="I15" s="1">
        <v>35659</v>
      </c>
      <c r="J15" s="7">
        <v>44229</v>
      </c>
      <c r="K15" s="1" t="s">
        <v>17541</v>
      </c>
      <c r="M15" s="7">
        <v>44229</v>
      </c>
      <c r="N15" s="7">
        <v>44229</v>
      </c>
      <c r="O15" s="1" t="s">
        <v>17581</v>
      </c>
      <c r="P15" s="1">
        <v>4</v>
      </c>
      <c r="Q15" s="1" t="s">
        <v>15130</v>
      </c>
      <c r="R15" s="1" t="str">
        <f>IFERROR(VLOOKUP(G15,Proveedores!$A$2:$B$590,2,0),"Agregar")</f>
        <v>C&amp;C MEDICALS SA</v>
      </c>
      <c r="S15" s="1" t="str">
        <f t="shared" si="1"/>
        <v>ARS</v>
      </c>
      <c r="T15" s="5">
        <f t="shared" si="0"/>
        <v>0</v>
      </c>
    </row>
    <row r="16" spans="1:22" x14ac:dyDescent="0.2">
      <c r="A16" s="7">
        <v>44231</v>
      </c>
      <c r="B16" s="1" t="s">
        <v>17588</v>
      </c>
      <c r="C16" s="1" t="s">
        <v>17589</v>
      </c>
      <c r="D16" s="7">
        <v>44231</v>
      </c>
      <c r="E16" s="1" t="s">
        <v>17545</v>
      </c>
      <c r="F16" s="1">
        <v>30702268385</v>
      </c>
      <c r="G16" s="1" t="s">
        <v>1856</v>
      </c>
      <c r="H16" s="1" t="s">
        <v>17539</v>
      </c>
      <c r="I16" s="1" t="s">
        <v>17590</v>
      </c>
      <c r="K16" s="1" t="s">
        <v>17541</v>
      </c>
      <c r="L16" s="5">
        <v>105672</v>
      </c>
      <c r="R16" s="1" t="str">
        <f>IFERROR(VLOOKUP(G16,Proveedores!$A$2:$B$590,2,0),"Agregar")</f>
        <v>BRONCEL S.A.</v>
      </c>
      <c r="S16" s="1" t="str">
        <f t="shared" si="1"/>
        <v>ARS</v>
      </c>
      <c r="T16" s="5">
        <f t="shared" si="0"/>
        <v>105672</v>
      </c>
    </row>
    <row r="17" spans="1:20" x14ac:dyDescent="0.2">
      <c r="A17" s="7">
        <v>44236</v>
      </c>
      <c r="B17" s="1" t="s">
        <v>17591</v>
      </c>
      <c r="C17" s="1" t="s">
        <v>17592</v>
      </c>
      <c r="D17" s="7">
        <v>44236</v>
      </c>
      <c r="E17" s="1" t="s">
        <v>17537</v>
      </c>
      <c r="F17" s="1">
        <v>30710765304</v>
      </c>
      <c r="G17" s="1" t="s">
        <v>16585</v>
      </c>
      <c r="H17" s="1" t="s">
        <v>17539</v>
      </c>
      <c r="I17" s="1">
        <v>17900</v>
      </c>
      <c r="J17" s="7">
        <v>44236</v>
      </c>
      <c r="K17" s="1" t="s">
        <v>17541</v>
      </c>
      <c r="L17" s="5">
        <v>10871311.199999999</v>
      </c>
      <c r="M17" s="7">
        <v>44236</v>
      </c>
      <c r="N17" s="7">
        <v>44246</v>
      </c>
      <c r="O17" s="1" t="s">
        <v>17593</v>
      </c>
      <c r="P17" s="1">
        <v>60</v>
      </c>
      <c r="Q17" s="1" t="s">
        <v>1892</v>
      </c>
      <c r="R17" s="1" t="str">
        <f>IFERROR(VLOOKUP(G17,Proveedores!$A$2:$B$590,2,0),"Agregar")</f>
        <v>NOVUS FARMA S.A.</v>
      </c>
      <c r="S17" s="1" t="str">
        <f t="shared" si="1"/>
        <v>ARS</v>
      </c>
      <c r="T17" s="5">
        <f t="shared" si="0"/>
        <v>10871311.199999999</v>
      </c>
    </row>
    <row r="18" spans="1:20" x14ac:dyDescent="0.2">
      <c r="A18" s="7">
        <v>44242.672662037039</v>
      </c>
      <c r="B18" s="1" t="s">
        <v>17594</v>
      </c>
      <c r="C18" s="1" t="s">
        <v>17595</v>
      </c>
      <c r="D18" s="7">
        <v>44242.672708333332</v>
      </c>
      <c r="E18" s="1" t="s">
        <v>247</v>
      </c>
      <c r="F18" s="1">
        <v>30641405554</v>
      </c>
      <c r="G18" s="1" t="s">
        <v>16526</v>
      </c>
      <c r="H18" s="1" t="s">
        <v>17558</v>
      </c>
      <c r="I18" s="1" t="s">
        <v>17596</v>
      </c>
      <c r="J18" s="7">
        <v>44241</v>
      </c>
      <c r="K18" s="1" t="s">
        <v>17550</v>
      </c>
      <c r="L18" s="5">
        <v>303075</v>
      </c>
      <c r="M18" s="7">
        <v>44241</v>
      </c>
      <c r="N18" s="7">
        <v>44241</v>
      </c>
      <c r="O18" s="1" t="s">
        <v>17560</v>
      </c>
      <c r="P18" s="1">
        <v>13910</v>
      </c>
      <c r="Q18" s="1" t="s">
        <v>5658</v>
      </c>
      <c r="R18" s="1" t="str">
        <f>IFERROR(VLOOKUP(G18,Proveedores!$A$2:$B$590,2,0),"Agregar")</f>
        <v>Aerolineas Argentinas</v>
      </c>
      <c r="S18" s="1" t="str">
        <f t="shared" si="1"/>
        <v>USD</v>
      </c>
      <c r="T18" s="5">
        <f t="shared" si="0"/>
        <v>303075</v>
      </c>
    </row>
    <row r="19" spans="1:20" x14ac:dyDescent="0.2">
      <c r="A19" s="7">
        <v>44246.678310185183</v>
      </c>
      <c r="B19" s="1" t="s">
        <v>17597</v>
      </c>
      <c r="C19" s="1" t="s">
        <v>17598</v>
      </c>
      <c r="D19" s="7">
        <v>44246.678356481483</v>
      </c>
      <c r="E19" s="1" t="s">
        <v>17537</v>
      </c>
      <c r="F19" s="1">
        <v>30623456796</v>
      </c>
      <c r="G19" s="1" t="s">
        <v>16558</v>
      </c>
      <c r="H19" s="1" t="s">
        <v>17539</v>
      </c>
      <c r="I19" s="1">
        <v>600169</v>
      </c>
      <c r="J19" s="7">
        <v>44244</v>
      </c>
      <c r="K19" s="1" t="s">
        <v>17541</v>
      </c>
      <c r="L19" s="5">
        <v>26962500</v>
      </c>
      <c r="M19" s="7">
        <v>44244</v>
      </c>
      <c r="N19" s="7">
        <v>44255</v>
      </c>
      <c r="O19" s="1" t="s">
        <v>17599</v>
      </c>
      <c r="P19" s="1">
        <v>8</v>
      </c>
      <c r="Q19" s="1" t="s">
        <v>17600</v>
      </c>
      <c r="R19" s="1" t="str">
        <f>IFERROR(VLOOKUP(G19,Proveedores!$A$2:$B$590,2,0),"Agregar")</f>
        <v>DROGUERIA 20 DE JUNIO S.A.</v>
      </c>
      <c r="S19" s="1" t="str">
        <f t="shared" si="1"/>
        <v>ARS</v>
      </c>
      <c r="T19" s="5">
        <f t="shared" si="0"/>
        <v>26962500</v>
      </c>
    </row>
    <row r="20" spans="1:20" x14ac:dyDescent="0.2">
      <c r="A20" s="7">
        <v>44248.491643518515</v>
      </c>
      <c r="B20" s="1" t="s">
        <v>17601</v>
      </c>
      <c r="C20" s="1" t="s">
        <v>17602</v>
      </c>
      <c r="D20" s="7">
        <v>44248.491678240738</v>
      </c>
      <c r="E20" s="1" t="s">
        <v>17537</v>
      </c>
      <c r="F20" s="1">
        <v>30604075269</v>
      </c>
      <c r="G20" s="1" t="s">
        <v>291</v>
      </c>
      <c r="H20" s="1" t="s">
        <v>17539</v>
      </c>
      <c r="I20" s="1" t="s">
        <v>17603</v>
      </c>
      <c r="J20" s="7">
        <v>44245</v>
      </c>
      <c r="K20" s="1" t="s">
        <v>17541</v>
      </c>
      <c r="L20" s="5">
        <v>24150000</v>
      </c>
      <c r="M20" s="7">
        <v>44245</v>
      </c>
      <c r="N20" s="7">
        <v>44248</v>
      </c>
      <c r="O20" s="1" t="s">
        <v>17604</v>
      </c>
      <c r="P20" s="1">
        <v>184</v>
      </c>
      <c r="Q20" s="1" t="s">
        <v>1630</v>
      </c>
      <c r="R20" s="1" t="str">
        <f>IFERROR(VLOOKUP(G20,Proveedores!$A$2:$B$590,2,0),"Agregar")</f>
        <v>DROGUERIA DISVAL SRL</v>
      </c>
      <c r="S20" s="1" t="str">
        <f t="shared" si="1"/>
        <v>ARS</v>
      </c>
      <c r="T20" s="5">
        <f t="shared" si="0"/>
        <v>24150000</v>
      </c>
    </row>
    <row r="21" spans="1:20" x14ac:dyDescent="0.2">
      <c r="A21" s="7">
        <v>44249.51053240741</v>
      </c>
      <c r="B21" s="1" t="s">
        <v>17605</v>
      </c>
      <c r="C21" s="1" t="s">
        <v>17606</v>
      </c>
      <c r="D21" s="7">
        <v>44249.510578703703</v>
      </c>
      <c r="E21" s="1" t="s">
        <v>17545</v>
      </c>
      <c r="F21" s="1">
        <v>30555415520</v>
      </c>
      <c r="G21" s="1" t="s">
        <v>16530</v>
      </c>
      <c r="H21" s="1" t="s">
        <v>17539</v>
      </c>
      <c r="I21" s="1" t="s">
        <v>17607</v>
      </c>
      <c r="J21" s="7">
        <v>44228</v>
      </c>
      <c r="K21" s="1" t="s">
        <v>17541</v>
      </c>
      <c r="L21" s="5">
        <v>500000</v>
      </c>
      <c r="M21" s="7">
        <v>44197</v>
      </c>
      <c r="N21" s="7">
        <v>44227</v>
      </c>
      <c r="O21" s="1" t="s">
        <v>17608</v>
      </c>
      <c r="P21" s="1">
        <v>1</v>
      </c>
      <c r="Q21" s="1" t="s">
        <v>1833</v>
      </c>
      <c r="R21" s="1" t="str">
        <f>IFERROR(VLOOKUP(G21,Proveedores!$A$2:$B$590,2,0),"Agregar")</f>
        <v>ASCENSORES TESTA S. A.</v>
      </c>
      <c r="S21" s="1" t="str">
        <f t="shared" si="1"/>
        <v>ARS</v>
      </c>
      <c r="T21" s="5">
        <f t="shared" si="0"/>
        <v>500000</v>
      </c>
    </row>
    <row r="22" spans="1:20" x14ac:dyDescent="0.2">
      <c r="A22" s="7">
        <v>44249.519780092596</v>
      </c>
      <c r="B22" s="1" t="s">
        <v>17609</v>
      </c>
      <c r="C22" s="1" t="s">
        <v>17610</v>
      </c>
      <c r="D22" s="7">
        <v>44249.519849537035</v>
      </c>
      <c r="E22" s="1" t="s">
        <v>17611</v>
      </c>
      <c r="F22" s="1">
        <v>30555415520</v>
      </c>
      <c r="G22" s="1" t="s">
        <v>16530</v>
      </c>
      <c r="H22" s="1" t="s">
        <v>17539</v>
      </c>
      <c r="I22" s="1" t="s">
        <v>17612</v>
      </c>
      <c r="J22" s="7">
        <v>44228</v>
      </c>
      <c r="K22" s="1" t="s">
        <v>17541</v>
      </c>
      <c r="L22" s="5">
        <v>23000</v>
      </c>
      <c r="M22" s="7">
        <v>44197</v>
      </c>
      <c r="N22" s="7">
        <v>44227</v>
      </c>
      <c r="O22" s="1" t="s">
        <v>17613</v>
      </c>
      <c r="P22" s="1">
        <v>1</v>
      </c>
      <c r="Q22" s="1" t="s">
        <v>1833</v>
      </c>
      <c r="R22" s="1" t="str">
        <f>IFERROR(VLOOKUP(G22,Proveedores!$A$2:$B$590,2,0),"Agregar")</f>
        <v>ASCENSORES TESTA S. A.</v>
      </c>
      <c r="S22" s="1" t="str">
        <f t="shared" si="1"/>
        <v>ARS</v>
      </c>
      <c r="T22" s="5">
        <f t="shared" si="0"/>
        <v>23000</v>
      </c>
    </row>
    <row r="23" spans="1:20" x14ac:dyDescent="0.2">
      <c r="A23" s="7">
        <v>44249.526689814818</v>
      </c>
      <c r="B23" s="1" t="s">
        <v>17614</v>
      </c>
      <c r="C23" s="1" t="s">
        <v>17615</v>
      </c>
      <c r="D23" s="7">
        <v>44249.526747685188</v>
      </c>
      <c r="E23" s="1" t="s">
        <v>17611</v>
      </c>
      <c r="F23" s="1">
        <v>30555415520</v>
      </c>
      <c r="G23" s="1" t="s">
        <v>16530</v>
      </c>
      <c r="H23" s="1" t="s">
        <v>17539</v>
      </c>
      <c r="I23" s="1" t="s">
        <v>17616</v>
      </c>
      <c r="J23" s="7">
        <v>44228</v>
      </c>
      <c r="K23" s="1" t="s">
        <v>17541</v>
      </c>
      <c r="L23" s="5">
        <v>73000</v>
      </c>
      <c r="M23" s="7">
        <v>44197</v>
      </c>
      <c r="N23" s="7">
        <v>44226</v>
      </c>
      <c r="O23" s="1" t="s">
        <v>17617</v>
      </c>
      <c r="P23" s="1">
        <v>1</v>
      </c>
      <c r="Q23" s="1" t="s">
        <v>1833</v>
      </c>
      <c r="R23" s="1" t="str">
        <f>IFERROR(VLOOKUP(G23,Proveedores!$A$2:$B$590,2,0),"Agregar")</f>
        <v>ASCENSORES TESTA S. A.</v>
      </c>
      <c r="S23" s="1" t="str">
        <f t="shared" si="1"/>
        <v>ARS</v>
      </c>
      <c r="T23" s="5">
        <f t="shared" si="0"/>
        <v>73000</v>
      </c>
    </row>
    <row r="24" spans="1:20" x14ac:dyDescent="0.2">
      <c r="A24" s="7">
        <v>44249.680555555555</v>
      </c>
      <c r="B24" s="1" t="s">
        <v>17618</v>
      </c>
      <c r="C24" s="1" t="s">
        <v>17619</v>
      </c>
      <c r="D24" s="7">
        <v>44249.680601851855</v>
      </c>
      <c r="E24" s="1" t="s">
        <v>247</v>
      </c>
      <c r="F24" s="1">
        <v>30708751673</v>
      </c>
      <c r="G24" s="1" t="s">
        <v>16572</v>
      </c>
      <c r="H24" s="1" t="s">
        <v>17539</v>
      </c>
      <c r="I24" s="1" t="s">
        <v>17620</v>
      </c>
      <c r="J24" s="7">
        <v>44232</v>
      </c>
      <c r="K24" s="1" t="s">
        <v>17541</v>
      </c>
      <c r="L24" s="5">
        <v>273000</v>
      </c>
      <c r="M24" s="7">
        <v>44232</v>
      </c>
      <c r="N24" s="7">
        <v>44239</v>
      </c>
      <c r="O24" s="1" t="s">
        <v>17621</v>
      </c>
      <c r="P24" s="1">
        <v>1</v>
      </c>
      <c r="Q24" s="1" t="s">
        <v>2759</v>
      </c>
      <c r="R24" s="1" t="str">
        <f>IFERROR(VLOOKUP(G24,Proveedores!$A$2:$B$590,2,0),"Agregar")</f>
        <v>GMR CONSTRUCCIONES S.A.</v>
      </c>
      <c r="S24" s="1" t="str">
        <f t="shared" si="1"/>
        <v>ARS</v>
      </c>
      <c r="T24" s="5">
        <f t="shared" si="0"/>
        <v>273000</v>
      </c>
    </row>
    <row r="25" spans="1:20" x14ac:dyDescent="0.2">
      <c r="A25" s="7">
        <v>44252</v>
      </c>
      <c r="B25" s="1" t="s">
        <v>17622</v>
      </c>
      <c r="C25" s="1" t="s">
        <v>17623</v>
      </c>
      <c r="D25" s="7">
        <v>44252</v>
      </c>
      <c r="E25" s="1" t="s">
        <v>17624</v>
      </c>
      <c r="F25" s="1">
        <v>30500983988</v>
      </c>
      <c r="G25" s="1" t="s">
        <v>16567</v>
      </c>
      <c r="H25" s="1" t="s">
        <v>17539</v>
      </c>
      <c r="I25" s="1" t="s">
        <v>17625</v>
      </c>
      <c r="J25" s="7">
        <v>44197</v>
      </c>
      <c r="K25" s="1" t="s">
        <v>17541</v>
      </c>
      <c r="L25" s="5">
        <v>20000</v>
      </c>
      <c r="M25" s="7">
        <v>44197</v>
      </c>
      <c r="N25" s="7">
        <v>44209</v>
      </c>
      <c r="O25" s="1" t="s">
        <v>17626</v>
      </c>
      <c r="P25" s="1">
        <v>1</v>
      </c>
      <c r="Q25" s="1">
        <v>1</v>
      </c>
      <c r="R25" s="1" t="str">
        <f>IFERROR(VLOOKUP(G25,Proveedores!$A$2:$B$590,2,0),"Agregar")</f>
        <v>FRIGORIFICO ONETO Y CIA SAIC.</v>
      </c>
      <c r="S25" s="1" t="str">
        <f t="shared" si="1"/>
        <v>ARS</v>
      </c>
      <c r="T25" s="5">
        <f t="shared" si="0"/>
        <v>20000</v>
      </c>
    </row>
    <row r="26" spans="1:20" x14ac:dyDescent="0.2">
      <c r="A26" s="7">
        <v>44252</v>
      </c>
      <c r="B26" s="1" t="s">
        <v>17627</v>
      </c>
      <c r="C26" s="1" t="s">
        <v>17628</v>
      </c>
      <c r="D26" s="7">
        <v>44252</v>
      </c>
      <c r="E26" s="1" t="s">
        <v>17629</v>
      </c>
      <c r="F26" s="1">
        <v>30500983988</v>
      </c>
      <c r="G26" s="1" t="s">
        <v>16567</v>
      </c>
      <c r="H26" s="1" t="s">
        <v>17539</v>
      </c>
      <c r="I26" s="1" t="s">
        <v>17630</v>
      </c>
      <c r="J26" s="7">
        <v>44197</v>
      </c>
      <c r="K26" s="1" t="s">
        <v>17541</v>
      </c>
      <c r="L26" s="5">
        <v>3000</v>
      </c>
      <c r="M26" s="7">
        <v>44197</v>
      </c>
      <c r="N26" s="7">
        <v>44209</v>
      </c>
      <c r="O26" s="1" t="s">
        <v>17631</v>
      </c>
      <c r="P26" s="1">
        <v>1</v>
      </c>
      <c r="Q26" s="1">
        <v>1</v>
      </c>
      <c r="R26" s="1" t="str">
        <f>IFERROR(VLOOKUP(G26,Proveedores!$A$2:$B$590,2,0),"Agregar")</f>
        <v>FRIGORIFICO ONETO Y CIA SAIC.</v>
      </c>
      <c r="S26" s="1" t="str">
        <f t="shared" si="1"/>
        <v>ARS</v>
      </c>
      <c r="T26" s="5">
        <f t="shared" si="0"/>
        <v>3000</v>
      </c>
    </row>
    <row r="27" spans="1:20" x14ac:dyDescent="0.2">
      <c r="A27" s="7">
        <v>44252</v>
      </c>
      <c r="B27" s="1" t="s">
        <v>17632</v>
      </c>
      <c r="C27" s="1" t="s">
        <v>17633</v>
      </c>
      <c r="D27" s="7">
        <v>44252</v>
      </c>
      <c r="E27" s="1" t="s">
        <v>17634</v>
      </c>
      <c r="F27" s="1">
        <v>30500983988</v>
      </c>
      <c r="G27" s="1" t="s">
        <v>16567</v>
      </c>
      <c r="H27" s="1" t="s">
        <v>17539</v>
      </c>
      <c r="I27" s="1" t="s">
        <v>17635</v>
      </c>
      <c r="J27" s="7">
        <v>44197</v>
      </c>
      <c r="K27" s="1" t="s">
        <v>17541</v>
      </c>
      <c r="L27" s="5">
        <v>22500</v>
      </c>
      <c r="M27" s="7">
        <v>44197</v>
      </c>
      <c r="N27" s="7">
        <v>44209</v>
      </c>
      <c r="O27" s="1" t="s">
        <v>17636</v>
      </c>
      <c r="P27" s="1">
        <v>1</v>
      </c>
      <c r="Q27" s="1">
        <v>1</v>
      </c>
      <c r="R27" s="1" t="str">
        <f>IFERROR(VLOOKUP(G27,Proveedores!$A$2:$B$590,2,0),"Agregar")</f>
        <v>FRIGORIFICO ONETO Y CIA SAIC.</v>
      </c>
      <c r="S27" s="1" t="str">
        <f t="shared" si="1"/>
        <v>ARS</v>
      </c>
      <c r="T27" s="5">
        <f t="shared" si="0"/>
        <v>22500</v>
      </c>
    </row>
    <row r="28" spans="1:20" x14ac:dyDescent="0.2">
      <c r="A28" s="7">
        <v>44252</v>
      </c>
      <c r="B28" s="1" t="s">
        <v>17637</v>
      </c>
      <c r="C28" s="1" t="s">
        <v>17638</v>
      </c>
      <c r="D28" s="7">
        <v>44252</v>
      </c>
      <c r="E28" s="1" t="s">
        <v>17639</v>
      </c>
      <c r="F28" s="1">
        <v>30500983988</v>
      </c>
      <c r="G28" s="1" t="s">
        <v>16567</v>
      </c>
      <c r="H28" s="1" t="s">
        <v>17539</v>
      </c>
      <c r="I28" s="1" t="s">
        <v>17640</v>
      </c>
      <c r="J28" s="7">
        <v>44197</v>
      </c>
      <c r="K28" s="1" t="s">
        <v>17541</v>
      </c>
      <c r="L28" s="5">
        <v>70000</v>
      </c>
      <c r="M28" s="7">
        <v>44197</v>
      </c>
      <c r="N28" s="7">
        <v>44209</v>
      </c>
      <c r="O28" s="1" t="s">
        <v>17641</v>
      </c>
      <c r="P28" s="1">
        <v>1</v>
      </c>
      <c r="Q28" s="1">
        <v>1</v>
      </c>
      <c r="R28" s="1" t="str">
        <f>IFERROR(VLOOKUP(G28,Proveedores!$A$2:$B$590,2,0),"Agregar")</f>
        <v>FRIGORIFICO ONETO Y CIA SAIC.</v>
      </c>
      <c r="S28" s="1" t="str">
        <f t="shared" si="1"/>
        <v>ARS</v>
      </c>
      <c r="T28" s="5">
        <f t="shared" si="0"/>
        <v>70000</v>
      </c>
    </row>
    <row r="29" spans="1:20" x14ac:dyDescent="0.2">
      <c r="A29" s="7">
        <v>44252</v>
      </c>
      <c r="B29" s="1" t="s">
        <v>17642</v>
      </c>
      <c r="C29" s="1" t="s">
        <v>17643</v>
      </c>
      <c r="D29" s="7">
        <v>44252</v>
      </c>
      <c r="E29" s="1" t="s">
        <v>17644</v>
      </c>
      <c r="F29" s="1">
        <v>30676589275</v>
      </c>
      <c r="G29" s="1" t="s">
        <v>16578</v>
      </c>
      <c r="H29" s="1" t="s">
        <v>17539</v>
      </c>
      <c r="I29" s="1" t="s">
        <v>17645</v>
      </c>
      <c r="K29" s="1" t="s">
        <v>17550</v>
      </c>
      <c r="L29" s="5">
        <v>5476.88</v>
      </c>
      <c r="M29" s="7">
        <v>44188</v>
      </c>
      <c r="N29" s="7">
        <v>44188</v>
      </c>
      <c r="R29" s="1" t="str">
        <f>IFERROR(VLOOKUP(G29,Proveedores!$A$2:$B$590,2,0),"Agregar")</f>
        <v>Hellmann Worldwide Logistics SA</v>
      </c>
      <c r="S29" s="1" t="str">
        <f t="shared" si="1"/>
        <v>USD</v>
      </c>
      <c r="T29" s="5">
        <f t="shared" si="0"/>
        <v>5476.88</v>
      </c>
    </row>
    <row r="30" spans="1:20" x14ac:dyDescent="0.2">
      <c r="A30" s="7">
        <v>44252</v>
      </c>
      <c r="B30" s="1" t="s">
        <v>17642</v>
      </c>
      <c r="C30" s="1" t="s">
        <v>17643</v>
      </c>
      <c r="D30" s="7">
        <v>44252</v>
      </c>
      <c r="E30" s="1" t="s">
        <v>17644</v>
      </c>
      <c r="F30" s="1">
        <v>30676589275</v>
      </c>
      <c r="G30" s="1" t="s">
        <v>16578</v>
      </c>
      <c r="H30" s="1" t="s">
        <v>17539</v>
      </c>
      <c r="I30" s="1" t="s">
        <v>17645</v>
      </c>
      <c r="J30" s="7">
        <v>44188</v>
      </c>
      <c r="K30" s="1" t="s">
        <v>17550</v>
      </c>
      <c r="L30" s="5">
        <v>5476.88</v>
      </c>
      <c r="M30" s="7">
        <v>44188</v>
      </c>
      <c r="N30" s="7">
        <v>44188</v>
      </c>
      <c r="O30" s="1" t="s">
        <v>17646</v>
      </c>
      <c r="P30" s="1">
        <v>1</v>
      </c>
      <c r="Q30" s="1" t="s">
        <v>17647</v>
      </c>
      <c r="R30" s="1" t="str">
        <f>IFERROR(VLOOKUP(G30,Proveedores!$A$2:$B$590,2,0),"Agregar")</f>
        <v>Hellmann Worldwide Logistics SA</v>
      </c>
      <c r="S30" s="1" t="str">
        <f t="shared" si="1"/>
        <v>USD</v>
      </c>
      <c r="T30" s="5">
        <f t="shared" si="0"/>
        <v>5476.88</v>
      </c>
    </row>
    <row r="31" spans="1:20" x14ac:dyDescent="0.2">
      <c r="A31" s="7">
        <v>44252</v>
      </c>
      <c r="B31" s="1" t="s">
        <v>17648</v>
      </c>
      <c r="C31" s="1" t="s">
        <v>17649</v>
      </c>
      <c r="D31" s="7">
        <v>44252</v>
      </c>
      <c r="E31" s="1" t="s">
        <v>17644</v>
      </c>
      <c r="F31" s="1">
        <v>30676589275</v>
      </c>
      <c r="G31" s="1" t="s">
        <v>16578</v>
      </c>
      <c r="H31" s="1" t="s">
        <v>17539</v>
      </c>
      <c r="I31" s="1" t="s">
        <v>17650</v>
      </c>
      <c r="J31" s="7">
        <v>44188</v>
      </c>
      <c r="K31" s="1" t="s">
        <v>17550</v>
      </c>
      <c r="L31" s="5">
        <v>5078.0600000000004</v>
      </c>
      <c r="M31" s="7">
        <v>44188</v>
      </c>
      <c r="N31" s="7">
        <v>44188</v>
      </c>
      <c r="O31" s="1" t="s">
        <v>17646</v>
      </c>
      <c r="P31" s="1">
        <v>1</v>
      </c>
      <c r="Q31" s="1" t="s">
        <v>17647</v>
      </c>
      <c r="R31" s="1" t="str">
        <f>IFERROR(VLOOKUP(G31,Proveedores!$A$2:$B$590,2,0),"Agregar")</f>
        <v>Hellmann Worldwide Logistics SA</v>
      </c>
      <c r="S31" s="1" t="str">
        <f t="shared" si="1"/>
        <v>USD</v>
      </c>
      <c r="T31" s="5">
        <f t="shared" si="0"/>
        <v>5078.0600000000004</v>
      </c>
    </row>
    <row r="32" spans="1:20" x14ac:dyDescent="0.2">
      <c r="A32" s="7">
        <v>44253.453506944446</v>
      </c>
      <c r="B32" s="1" t="s">
        <v>17651</v>
      </c>
      <c r="C32" s="1" t="s">
        <v>17652</v>
      </c>
      <c r="D32" s="7">
        <v>44253.453553240739</v>
      </c>
      <c r="E32" s="1" t="s">
        <v>17537</v>
      </c>
      <c r="F32" s="1">
        <v>20219542683</v>
      </c>
      <c r="G32" s="1" t="s">
        <v>16550</v>
      </c>
      <c r="H32" s="1" t="s">
        <v>17539</v>
      </c>
      <c r="I32" s="1">
        <v>108</v>
      </c>
      <c r="J32" s="7">
        <v>44232</v>
      </c>
      <c r="K32" s="1" t="s">
        <v>17541</v>
      </c>
      <c r="L32" s="5">
        <v>74000</v>
      </c>
      <c r="M32" s="7">
        <v>44197</v>
      </c>
      <c r="N32" s="7">
        <v>44227</v>
      </c>
      <c r="O32" s="1" t="s">
        <v>17653</v>
      </c>
      <c r="P32" s="1">
        <v>1</v>
      </c>
      <c r="Q32" s="1" t="s">
        <v>1833</v>
      </c>
      <c r="R32" s="1" t="str">
        <f>IFERROR(VLOOKUP(G32,Proveedores!$A$2:$B$590,2,0),"Agregar")</f>
        <v>Damian Escobedo</v>
      </c>
      <c r="S32" s="1" t="str">
        <f t="shared" si="1"/>
        <v>ARS</v>
      </c>
      <c r="T32" s="5">
        <f t="shared" si="0"/>
        <v>74000</v>
      </c>
    </row>
    <row r="33" spans="1:20" x14ac:dyDescent="0.2">
      <c r="A33" s="7">
        <v>44253.490833333337</v>
      </c>
      <c r="B33" s="1" t="s">
        <v>17654</v>
      </c>
      <c r="C33" s="1" t="s">
        <v>17655</v>
      </c>
      <c r="D33" s="7">
        <v>44253.490868055553</v>
      </c>
      <c r="E33" s="1" t="s">
        <v>17624</v>
      </c>
      <c r="F33" s="1">
        <v>30500983988</v>
      </c>
      <c r="G33" s="1" t="s">
        <v>16567</v>
      </c>
      <c r="H33" s="1" t="s">
        <v>17539</v>
      </c>
      <c r="I33" s="1" t="s">
        <v>17656</v>
      </c>
      <c r="J33" s="7">
        <v>44228</v>
      </c>
      <c r="K33" s="1" t="s">
        <v>17541</v>
      </c>
      <c r="L33" s="5">
        <v>20000</v>
      </c>
      <c r="M33" s="7">
        <v>44228</v>
      </c>
      <c r="N33" s="7">
        <v>44238</v>
      </c>
      <c r="O33" s="1" t="s">
        <v>17626</v>
      </c>
      <c r="P33" s="1">
        <v>1</v>
      </c>
      <c r="Q33" s="1">
        <v>1</v>
      </c>
      <c r="R33" s="1" t="str">
        <f>IFERROR(VLOOKUP(G33,Proveedores!$A$2:$B$590,2,0),"Agregar")</f>
        <v>FRIGORIFICO ONETO Y CIA SAIC.</v>
      </c>
      <c r="S33" s="1" t="str">
        <f t="shared" si="1"/>
        <v>ARS</v>
      </c>
      <c r="T33" s="5">
        <f t="shared" si="0"/>
        <v>20000</v>
      </c>
    </row>
    <row r="34" spans="1:20" x14ac:dyDescent="0.2">
      <c r="A34" s="7">
        <v>44253.494270833333</v>
      </c>
      <c r="B34" s="1" t="s">
        <v>17657</v>
      </c>
      <c r="C34" s="1" t="s">
        <v>17658</v>
      </c>
      <c r="D34" s="7">
        <v>44253.494328703702</v>
      </c>
      <c r="E34" s="1" t="s">
        <v>17629</v>
      </c>
      <c r="F34" s="1">
        <v>30500983988</v>
      </c>
      <c r="G34" s="1" t="s">
        <v>16567</v>
      </c>
      <c r="H34" s="1" t="s">
        <v>17539</v>
      </c>
      <c r="I34" s="1" t="s">
        <v>17659</v>
      </c>
      <c r="J34" s="7">
        <v>44228</v>
      </c>
      <c r="K34" s="1" t="s">
        <v>17541</v>
      </c>
      <c r="L34" s="5">
        <v>3000</v>
      </c>
      <c r="M34" s="7">
        <v>44228</v>
      </c>
      <c r="N34" s="7">
        <v>44238</v>
      </c>
      <c r="O34" s="1" t="s">
        <v>17660</v>
      </c>
      <c r="P34" s="1">
        <v>1</v>
      </c>
      <c r="Q34" s="1">
        <v>1</v>
      </c>
      <c r="R34" s="1" t="str">
        <f>IFERROR(VLOOKUP(G34,Proveedores!$A$2:$B$590,2,0),"Agregar")</f>
        <v>FRIGORIFICO ONETO Y CIA SAIC.</v>
      </c>
      <c r="S34" s="1" t="str">
        <f t="shared" si="1"/>
        <v>ARS</v>
      </c>
      <c r="T34" s="5">
        <f t="shared" si="0"/>
        <v>3000</v>
      </c>
    </row>
    <row r="35" spans="1:20" x14ac:dyDescent="0.2">
      <c r="A35" s="7">
        <v>44253.499675925923</v>
      </c>
      <c r="B35" s="1" t="s">
        <v>17661</v>
      </c>
      <c r="C35" s="1" t="s">
        <v>17662</v>
      </c>
      <c r="D35" s="7">
        <v>44253.499722222223</v>
      </c>
      <c r="E35" s="1" t="s">
        <v>17634</v>
      </c>
      <c r="F35" s="1">
        <v>30500983988</v>
      </c>
      <c r="G35" s="1" t="s">
        <v>16567</v>
      </c>
      <c r="H35" s="1" t="s">
        <v>17539</v>
      </c>
      <c r="I35" s="1" t="s">
        <v>17663</v>
      </c>
      <c r="J35" s="7">
        <v>44228</v>
      </c>
      <c r="K35" s="1" t="s">
        <v>17541</v>
      </c>
      <c r="L35" s="5">
        <v>27475</v>
      </c>
      <c r="M35" s="7">
        <v>44228</v>
      </c>
      <c r="N35" s="7">
        <v>44238</v>
      </c>
      <c r="O35" s="1" t="s">
        <v>17636</v>
      </c>
      <c r="P35" s="1">
        <v>1</v>
      </c>
      <c r="Q35" s="1">
        <v>1</v>
      </c>
      <c r="R35" s="1" t="str">
        <f>IFERROR(VLOOKUP(G35,Proveedores!$A$2:$B$590,2,0),"Agregar")</f>
        <v>FRIGORIFICO ONETO Y CIA SAIC.</v>
      </c>
      <c r="S35" s="1" t="str">
        <f t="shared" si="1"/>
        <v>ARS</v>
      </c>
      <c r="T35" s="5">
        <f t="shared" si="0"/>
        <v>27475</v>
      </c>
    </row>
    <row r="36" spans="1:20" x14ac:dyDescent="0.2">
      <c r="A36" s="7">
        <v>44253.502847222226</v>
      </c>
      <c r="B36" s="1" t="s">
        <v>17664</v>
      </c>
      <c r="C36" s="1" t="s">
        <v>17665</v>
      </c>
      <c r="D36" s="7">
        <v>44253.502939814818</v>
      </c>
      <c r="E36" s="1" t="s">
        <v>17639</v>
      </c>
      <c r="F36" s="1">
        <v>30500983988</v>
      </c>
      <c r="G36" s="1" t="s">
        <v>16567</v>
      </c>
      <c r="H36" s="1" t="s">
        <v>17539</v>
      </c>
      <c r="I36" s="1" t="s">
        <v>17666</v>
      </c>
      <c r="J36" s="7">
        <v>44228</v>
      </c>
      <c r="K36" s="1" t="s">
        <v>17541</v>
      </c>
      <c r="L36" s="5">
        <v>70000</v>
      </c>
      <c r="M36" s="7">
        <v>44228</v>
      </c>
      <c r="N36" s="7">
        <v>44238</v>
      </c>
      <c r="O36" s="1" t="s">
        <v>17631</v>
      </c>
      <c r="P36" s="1">
        <v>1</v>
      </c>
      <c r="Q36" s="1">
        <v>1</v>
      </c>
      <c r="R36" s="1" t="str">
        <f>IFERROR(VLOOKUP(G36,Proveedores!$A$2:$B$590,2,0),"Agregar")</f>
        <v>FRIGORIFICO ONETO Y CIA SAIC.</v>
      </c>
      <c r="S36" s="1" t="str">
        <f t="shared" si="1"/>
        <v>ARS</v>
      </c>
      <c r="T36" s="5">
        <f t="shared" si="0"/>
        <v>70000</v>
      </c>
    </row>
    <row r="37" spans="1:20" x14ac:dyDescent="0.2">
      <c r="A37" s="7">
        <v>44253.574097222219</v>
      </c>
      <c r="B37" s="1" t="s">
        <v>17667</v>
      </c>
      <c r="C37" s="1" t="s">
        <v>17668</v>
      </c>
      <c r="D37" s="7">
        <v>44253.574131944442</v>
      </c>
      <c r="E37" s="1" t="s">
        <v>17644</v>
      </c>
      <c r="F37" s="1">
        <v>30676589275</v>
      </c>
      <c r="G37" s="1" t="s">
        <v>16578</v>
      </c>
      <c r="H37" s="1" t="s">
        <v>17539</v>
      </c>
      <c r="I37" s="1" t="s">
        <v>17669</v>
      </c>
      <c r="J37" s="7">
        <v>44250</v>
      </c>
      <c r="K37" s="1" t="s">
        <v>17550</v>
      </c>
      <c r="L37" s="5">
        <v>28754.34</v>
      </c>
      <c r="N37" s="7">
        <v>44250</v>
      </c>
      <c r="O37" s="1" t="s">
        <v>17646</v>
      </c>
      <c r="P37" s="1">
        <v>1</v>
      </c>
      <c r="Q37" s="1" t="s">
        <v>17647</v>
      </c>
      <c r="R37" s="1" t="str">
        <f>IFERROR(VLOOKUP(G37,Proveedores!$A$2:$B$590,2,0),"Agregar")</f>
        <v>Hellmann Worldwide Logistics SA</v>
      </c>
      <c r="S37" s="1" t="str">
        <f t="shared" si="1"/>
        <v>USD</v>
      </c>
      <c r="T37" s="5">
        <f t="shared" si="0"/>
        <v>28754.34</v>
      </c>
    </row>
    <row r="38" spans="1:20" x14ac:dyDescent="0.2">
      <c r="A38" s="7">
        <v>44253.597777777781</v>
      </c>
      <c r="B38" s="1" t="s">
        <v>17670</v>
      </c>
      <c r="C38" s="1" t="s">
        <v>17671</v>
      </c>
      <c r="D38" s="7">
        <v>44253.597870370373</v>
      </c>
      <c r="F38" s="1">
        <v>30516620397</v>
      </c>
      <c r="G38" s="1" t="s">
        <v>177</v>
      </c>
      <c r="H38" s="1" t="s">
        <v>17672</v>
      </c>
      <c r="K38" s="1" t="s">
        <v>17541</v>
      </c>
      <c r="L38" s="5">
        <v>0</v>
      </c>
      <c r="R38" s="1" t="str">
        <f>IFERROR(VLOOKUP(G38,Proveedores!$A$2:$B$590,2,0),"Agregar")</f>
        <v>NOVARTIS ARGENTINA SA</v>
      </c>
      <c r="S38" s="1" t="str">
        <f t="shared" si="1"/>
        <v>ARS</v>
      </c>
      <c r="T38" s="5">
        <f t="shared" si="0"/>
        <v>0</v>
      </c>
    </row>
    <row r="39" spans="1:20" x14ac:dyDescent="0.2">
      <c r="A39" s="7">
        <v>44253.603715277779</v>
      </c>
      <c r="B39" s="1" t="s">
        <v>17673</v>
      </c>
      <c r="C39" s="1" t="s">
        <v>17674</v>
      </c>
      <c r="D39" s="7">
        <v>44253.603750000002</v>
      </c>
      <c r="E39" s="1" t="s">
        <v>17537</v>
      </c>
      <c r="F39" s="1">
        <v>30516620397</v>
      </c>
      <c r="G39" s="1" t="s">
        <v>177</v>
      </c>
      <c r="H39" s="1" t="s">
        <v>17539</v>
      </c>
      <c r="I39" s="1" t="s">
        <v>17675</v>
      </c>
      <c r="J39" s="7">
        <v>44105</v>
      </c>
      <c r="K39" s="1" t="s">
        <v>17541</v>
      </c>
      <c r="L39" s="5">
        <v>22448.98</v>
      </c>
      <c r="M39" s="7">
        <v>44105</v>
      </c>
      <c r="N39" s="7">
        <v>44115</v>
      </c>
      <c r="O39" s="1" t="s">
        <v>17676</v>
      </c>
      <c r="P39" s="1">
        <v>4</v>
      </c>
      <c r="Q39" s="1" t="s">
        <v>1626</v>
      </c>
      <c r="R39" s="1" t="str">
        <f>IFERROR(VLOOKUP(G39,Proveedores!$A$2:$B$590,2,0),"Agregar")</f>
        <v>NOVARTIS ARGENTINA SA</v>
      </c>
      <c r="S39" s="1" t="str">
        <f t="shared" si="1"/>
        <v>ARS</v>
      </c>
      <c r="T39" s="5">
        <f t="shared" si="0"/>
        <v>22448.98</v>
      </c>
    </row>
    <row r="40" spans="1:20" x14ac:dyDescent="0.2">
      <c r="A40" s="7">
        <v>44253.860081018516</v>
      </c>
      <c r="B40" s="1" t="s">
        <v>17677</v>
      </c>
      <c r="C40" s="1" t="s">
        <v>17678</v>
      </c>
      <c r="D40" s="7">
        <v>44253.860115740739</v>
      </c>
      <c r="E40" s="1" t="s">
        <v>17537</v>
      </c>
      <c r="F40" s="1">
        <v>30604075269</v>
      </c>
      <c r="G40" s="1" t="s">
        <v>16559</v>
      </c>
      <c r="H40" s="1" t="s">
        <v>17539</v>
      </c>
      <c r="I40" s="1" t="s">
        <v>17679</v>
      </c>
      <c r="J40" s="7">
        <v>44253</v>
      </c>
      <c r="K40" s="1" t="s">
        <v>17541</v>
      </c>
      <c r="L40" s="5">
        <v>5662440</v>
      </c>
      <c r="M40" s="7">
        <v>44228</v>
      </c>
      <c r="N40" s="7">
        <v>44255</v>
      </c>
      <c r="O40" s="1" t="s">
        <v>17542</v>
      </c>
      <c r="P40" s="1">
        <v>4</v>
      </c>
      <c r="Q40" s="1" t="s">
        <v>17600</v>
      </c>
      <c r="R40" s="1" t="str">
        <f>IFERROR(VLOOKUP(G40,Proveedores!$A$2:$B$590,2,0),"Agregar")</f>
        <v>Droguería Disval</v>
      </c>
      <c r="S40" s="1" t="str">
        <f t="shared" si="1"/>
        <v>ARS</v>
      </c>
      <c r="T40" s="5">
        <f t="shared" si="0"/>
        <v>5662440</v>
      </c>
    </row>
    <row r="41" spans="1:20" x14ac:dyDescent="0.2">
      <c r="A41" s="7">
        <v>44253.993263888886</v>
      </c>
      <c r="B41" s="1" t="s">
        <v>17680</v>
      </c>
      <c r="C41" s="1" t="s">
        <v>17681</v>
      </c>
      <c r="D41" s="7">
        <v>44253.993298611109</v>
      </c>
      <c r="E41" s="1" t="s">
        <v>247</v>
      </c>
      <c r="F41" s="1">
        <v>30641405554</v>
      </c>
      <c r="G41" s="1" t="s">
        <v>16524</v>
      </c>
      <c r="H41" s="1" t="s">
        <v>17558</v>
      </c>
      <c r="I41" s="1" t="s">
        <v>17682</v>
      </c>
      <c r="J41" s="7">
        <v>44253</v>
      </c>
      <c r="K41" s="1" t="s">
        <v>17550</v>
      </c>
      <c r="L41" s="5">
        <v>428000</v>
      </c>
      <c r="M41" s="7">
        <v>44253</v>
      </c>
      <c r="N41" s="7">
        <v>44253</v>
      </c>
      <c r="O41" s="1" t="s">
        <v>17560</v>
      </c>
      <c r="P41" s="1">
        <v>17108</v>
      </c>
      <c r="Q41" s="1" t="s">
        <v>5658</v>
      </c>
      <c r="R41" s="1" t="str">
        <f>IFERROR(VLOOKUP(G41,Proveedores!$A$2:$B$590,2,0),"Agregar")</f>
        <v>Aerolineas Argentinas</v>
      </c>
      <c r="S41" s="1" t="str">
        <f t="shared" si="1"/>
        <v>USD</v>
      </c>
      <c r="T41" s="5">
        <f t="shared" si="0"/>
        <v>428000</v>
      </c>
    </row>
    <row r="42" spans="1:20" x14ac:dyDescent="0.2">
      <c r="A42" s="7">
        <v>44257.474363425928</v>
      </c>
      <c r="B42" s="1" t="s">
        <v>17683</v>
      </c>
      <c r="C42" s="1" t="s">
        <v>17684</v>
      </c>
      <c r="D42" s="7">
        <v>44257.474479166667</v>
      </c>
      <c r="E42" s="1" t="s">
        <v>247</v>
      </c>
      <c r="F42" s="1">
        <v>30641405554</v>
      </c>
      <c r="G42" s="1" t="s">
        <v>16524</v>
      </c>
      <c r="H42" s="1" t="s">
        <v>17558</v>
      </c>
      <c r="I42" s="1" t="s">
        <v>17685</v>
      </c>
      <c r="J42" s="7">
        <v>44256</v>
      </c>
      <c r="K42" s="1" t="s">
        <v>17550</v>
      </c>
      <c r="L42" s="5">
        <v>301850</v>
      </c>
      <c r="M42" s="7">
        <v>44256</v>
      </c>
      <c r="N42" s="7">
        <v>44256</v>
      </c>
      <c r="O42" s="1" t="s">
        <v>17560</v>
      </c>
      <c r="P42" s="1">
        <v>17082</v>
      </c>
      <c r="Q42" s="1" t="s">
        <v>5658</v>
      </c>
      <c r="R42" s="1" t="str">
        <f>IFERROR(VLOOKUP(G42,Proveedores!$A$2:$B$590,2,0),"Agregar")</f>
        <v>Aerolineas Argentinas</v>
      </c>
      <c r="S42" s="1" t="str">
        <f t="shared" si="1"/>
        <v>USD</v>
      </c>
      <c r="T42" s="5">
        <f t="shared" si="0"/>
        <v>301850</v>
      </c>
    </row>
    <row r="43" spans="1:20" x14ac:dyDescent="0.2">
      <c r="A43" s="7">
        <v>44257.541354166664</v>
      </c>
      <c r="B43" s="1" t="s">
        <v>17686</v>
      </c>
      <c r="C43" s="1" t="s">
        <v>17687</v>
      </c>
      <c r="D43" s="7">
        <v>44257.541412037041</v>
      </c>
      <c r="E43" s="1" t="s">
        <v>247</v>
      </c>
      <c r="F43" s="1">
        <v>30708751673</v>
      </c>
      <c r="G43" s="1" t="s">
        <v>16572</v>
      </c>
      <c r="H43" s="1" t="s">
        <v>17539</v>
      </c>
      <c r="I43" s="1" t="s">
        <v>17688</v>
      </c>
      <c r="J43" s="7">
        <v>44257</v>
      </c>
      <c r="K43" s="1" t="s">
        <v>17541</v>
      </c>
      <c r="L43" s="5">
        <v>273000</v>
      </c>
      <c r="M43" s="7">
        <v>44228</v>
      </c>
      <c r="N43" s="7">
        <v>44255</v>
      </c>
      <c r="O43" s="1" t="s">
        <v>17621</v>
      </c>
      <c r="P43" s="1">
        <v>1</v>
      </c>
      <c r="Q43" s="1" t="s">
        <v>2759</v>
      </c>
      <c r="R43" s="1" t="str">
        <f>IFERROR(VLOOKUP(G43,Proveedores!$A$2:$B$590,2,0),"Agregar")</f>
        <v>GMR CONSTRUCCIONES S.A.</v>
      </c>
      <c r="S43" s="1" t="str">
        <f t="shared" si="1"/>
        <v>ARS</v>
      </c>
      <c r="T43" s="5">
        <f t="shared" si="0"/>
        <v>273000</v>
      </c>
    </row>
    <row r="44" spans="1:20" x14ac:dyDescent="0.2">
      <c r="A44" s="7">
        <v>44257.724872685183</v>
      </c>
      <c r="B44" s="1" t="s">
        <v>17689</v>
      </c>
      <c r="C44" s="1" t="s">
        <v>17690</v>
      </c>
      <c r="D44" s="7">
        <v>44257.724918981483</v>
      </c>
      <c r="E44" s="1" t="s">
        <v>132</v>
      </c>
      <c r="F44" s="1">
        <v>30584715932</v>
      </c>
      <c r="G44" s="1" t="s">
        <v>16554</v>
      </c>
      <c r="H44" s="1" t="s">
        <v>17539</v>
      </c>
      <c r="I44" s="1" t="s">
        <v>17691</v>
      </c>
      <c r="J44" s="7">
        <v>44257</v>
      </c>
      <c r="K44" s="1" t="s">
        <v>17692</v>
      </c>
      <c r="L44" s="5">
        <v>158117.70000000001</v>
      </c>
      <c r="M44" s="7">
        <v>44257</v>
      </c>
      <c r="N44" s="7">
        <v>44257</v>
      </c>
      <c r="O44" s="1" t="s">
        <v>17693</v>
      </c>
      <c r="P44" s="1">
        <v>1</v>
      </c>
      <c r="Q44" s="1" t="s">
        <v>17694</v>
      </c>
      <c r="R44" s="1" t="str">
        <f>IFERROR(VLOOKUP(G44,Proveedores!$A$2:$B$590,2,0),"Agregar")</f>
        <v>DHL Global Forwarding</v>
      </c>
      <c r="S44" s="1" t="str">
        <f t="shared" si="1"/>
        <v>EUR</v>
      </c>
      <c r="T44" s="5">
        <f t="shared" si="0"/>
        <v>158117.70000000001</v>
      </c>
    </row>
    <row r="45" spans="1:20" x14ac:dyDescent="0.2">
      <c r="A45" s="7">
        <v>44257.729768518519</v>
      </c>
      <c r="B45" s="1" t="s">
        <v>17695</v>
      </c>
      <c r="C45" s="1" t="s">
        <v>17696</v>
      </c>
      <c r="D45" s="7">
        <v>44257.729814814818</v>
      </c>
      <c r="E45" s="1" t="s">
        <v>132</v>
      </c>
      <c r="F45" s="1">
        <v>30584715932</v>
      </c>
      <c r="G45" s="1" t="s">
        <v>16554</v>
      </c>
      <c r="H45" s="1" t="s">
        <v>17539</v>
      </c>
      <c r="I45" s="1" t="s">
        <v>17697</v>
      </c>
      <c r="J45" s="7">
        <v>44257</v>
      </c>
      <c r="K45" s="1" t="s">
        <v>17692</v>
      </c>
      <c r="L45" s="5">
        <v>237859.45</v>
      </c>
      <c r="M45" s="7">
        <v>44257</v>
      </c>
      <c r="N45" s="7">
        <v>44257</v>
      </c>
      <c r="O45" s="1" t="s">
        <v>17693</v>
      </c>
      <c r="P45" s="1">
        <v>1</v>
      </c>
      <c r="Q45" s="1" t="s">
        <v>17698</v>
      </c>
      <c r="R45" s="1" t="str">
        <f>IFERROR(VLOOKUP(G45,Proveedores!$A$2:$B$590,2,0),"Agregar")</f>
        <v>DHL Global Forwarding</v>
      </c>
      <c r="S45" s="1" t="str">
        <f t="shared" si="1"/>
        <v>EUR</v>
      </c>
      <c r="T45" s="5">
        <f t="shared" si="0"/>
        <v>237859.45</v>
      </c>
    </row>
    <row r="46" spans="1:20" x14ac:dyDescent="0.2">
      <c r="A46" s="7">
        <v>44258.504548611112</v>
      </c>
      <c r="B46" s="1" t="s">
        <v>17699</v>
      </c>
      <c r="C46" s="1" t="s">
        <v>17700</v>
      </c>
      <c r="D46" s="7">
        <v>44258.504594907405</v>
      </c>
      <c r="E46" s="1" t="s">
        <v>17701</v>
      </c>
      <c r="F46" s="1">
        <v>30707247076</v>
      </c>
      <c r="G46" s="1" t="s">
        <v>16551</v>
      </c>
      <c r="H46" s="1" t="s">
        <v>17539</v>
      </c>
      <c r="I46" s="1" t="s">
        <v>17702</v>
      </c>
      <c r="J46" s="7">
        <v>44257</v>
      </c>
      <c r="K46" s="1" t="s">
        <v>17541</v>
      </c>
      <c r="L46" s="5">
        <v>52780</v>
      </c>
      <c r="M46" s="7">
        <v>44228</v>
      </c>
      <c r="N46" s="7">
        <v>44255</v>
      </c>
      <c r="O46" s="1" t="s">
        <v>17703</v>
      </c>
      <c r="P46" s="1">
        <v>1</v>
      </c>
      <c r="Q46" s="1">
        <v>1</v>
      </c>
      <c r="R46" s="1" t="str">
        <f>IFERROR(VLOOKUP(G46,Proveedores!$A$2:$B$590,2,0),"Agregar")</f>
        <v>Daxa Argentina</v>
      </c>
      <c r="S46" s="1" t="str">
        <f t="shared" si="1"/>
        <v>ARS</v>
      </c>
      <c r="T46" s="5">
        <f t="shared" si="0"/>
        <v>52780</v>
      </c>
    </row>
    <row r="47" spans="1:20" x14ac:dyDescent="0.2">
      <c r="A47" s="7">
        <v>44259</v>
      </c>
      <c r="B47" s="1" t="s">
        <v>17704</v>
      </c>
      <c r="C47" s="1" t="s">
        <v>17705</v>
      </c>
      <c r="D47" s="7">
        <v>44259</v>
      </c>
      <c r="E47" s="1" t="s">
        <v>17611</v>
      </c>
      <c r="F47" s="1">
        <v>30555415520</v>
      </c>
      <c r="G47" s="1" t="s">
        <v>16530</v>
      </c>
      <c r="H47" s="1" t="s">
        <v>17539</v>
      </c>
      <c r="I47" s="1" t="s">
        <v>17706</v>
      </c>
      <c r="J47" s="7">
        <v>44258</v>
      </c>
      <c r="K47" s="1" t="s">
        <v>17541</v>
      </c>
      <c r="L47" s="5">
        <v>500000</v>
      </c>
      <c r="M47" s="7">
        <v>44228</v>
      </c>
      <c r="N47" s="7">
        <v>44255</v>
      </c>
      <c r="O47" s="1" t="s">
        <v>17707</v>
      </c>
      <c r="P47" s="1">
        <v>1</v>
      </c>
      <c r="Q47" s="1" t="s">
        <v>1833</v>
      </c>
      <c r="R47" s="1" t="str">
        <f>IFERROR(VLOOKUP(G47,Proveedores!$A$2:$B$590,2,0),"Agregar")</f>
        <v>ASCENSORES TESTA S. A.</v>
      </c>
      <c r="S47" s="1" t="str">
        <f t="shared" si="1"/>
        <v>ARS</v>
      </c>
      <c r="T47" s="5">
        <f t="shared" si="0"/>
        <v>500000</v>
      </c>
    </row>
    <row r="48" spans="1:20" x14ac:dyDescent="0.2">
      <c r="A48" s="7">
        <v>44259</v>
      </c>
      <c r="B48" s="1" t="s">
        <v>17708</v>
      </c>
      <c r="C48" s="1" t="s">
        <v>17709</v>
      </c>
      <c r="D48" s="7">
        <v>44259</v>
      </c>
      <c r="E48" s="1" t="s">
        <v>17611</v>
      </c>
      <c r="F48" s="1">
        <v>30555415520</v>
      </c>
      <c r="G48" s="1" t="s">
        <v>16530</v>
      </c>
      <c r="H48" s="1" t="s">
        <v>17539</v>
      </c>
      <c r="I48" s="1" t="s">
        <v>17710</v>
      </c>
      <c r="J48" s="7">
        <v>44258</v>
      </c>
      <c r="K48" s="1" t="s">
        <v>17541</v>
      </c>
      <c r="L48" s="5">
        <v>73000</v>
      </c>
      <c r="M48" s="7">
        <v>44228</v>
      </c>
      <c r="N48" s="7">
        <v>44255</v>
      </c>
      <c r="O48" s="1" t="s">
        <v>17711</v>
      </c>
      <c r="P48" s="1">
        <v>1</v>
      </c>
      <c r="Q48" s="1" t="s">
        <v>1833</v>
      </c>
      <c r="R48" s="1" t="str">
        <f>IFERROR(VLOOKUP(G48,Proveedores!$A$2:$B$590,2,0),"Agregar")</f>
        <v>ASCENSORES TESTA S. A.</v>
      </c>
      <c r="S48" s="1" t="str">
        <f t="shared" si="1"/>
        <v>ARS</v>
      </c>
      <c r="T48" s="5">
        <f t="shared" si="0"/>
        <v>73000</v>
      </c>
    </row>
    <row r="49" spans="1:20" x14ac:dyDescent="0.2">
      <c r="A49" s="7">
        <v>44259</v>
      </c>
      <c r="B49" s="1" t="s">
        <v>17712</v>
      </c>
      <c r="C49" s="1" t="s">
        <v>17713</v>
      </c>
      <c r="D49" s="7">
        <v>44259</v>
      </c>
      <c r="E49" s="1" t="s">
        <v>17611</v>
      </c>
      <c r="F49" s="1">
        <v>30555415520</v>
      </c>
      <c r="G49" s="1" t="s">
        <v>16530</v>
      </c>
      <c r="H49" s="1" t="s">
        <v>17539</v>
      </c>
      <c r="I49" s="1" t="s">
        <v>17714</v>
      </c>
      <c r="J49" s="7">
        <v>44258</v>
      </c>
      <c r="K49" s="1" t="s">
        <v>17541</v>
      </c>
      <c r="L49" s="5">
        <v>23000</v>
      </c>
      <c r="M49" s="7">
        <v>44228</v>
      </c>
      <c r="N49" s="7">
        <v>44255</v>
      </c>
      <c r="O49" s="1" t="s">
        <v>17715</v>
      </c>
      <c r="P49" s="1">
        <v>1</v>
      </c>
      <c r="Q49" s="1" t="s">
        <v>1833</v>
      </c>
      <c r="R49" s="1" t="str">
        <f>IFERROR(VLOOKUP(G49,Proveedores!$A$2:$B$590,2,0),"Agregar")</f>
        <v>ASCENSORES TESTA S. A.</v>
      </c>
      <c r="S49" s="1" t="str">
        <f t="shared" si="1"/>
        <v>ARS</v>
      </c>
      <c r="T49" s="5">
        <f t="shared" si="0"/>
        <v>23000</v>
      </c>
    </row>
    <row r="50" spans="1:20" x14ac:dyDescent="0.2">
      <c r="A50" s="7">
        <v>44259</v>
      </c>
      <c r="B50" s="1" t="s">
        <v>17716</v>
      </c>
      <c r="C50" s="1" t="s">
        <v>17717</v>
      </c>
      <c r="D50" s="7">
        <v>44259</v>
      </c>
      <c r="E50" s="1" t="s">
        <v>17718</v>
      </c>
      <c r="F50" s="1">
        <v>30702268385</v>
      </c>
      <c r="G50" s="1" t="s">
        <v>1856</v>
      </c>
      <c r="H50" s="1" t="s">
        <v>17539</v>
      </c>
      <c r="I50" s="1" t="s">
        <v>17719</v>
      </c>
      <c r="J50" s="7">
        <v>44257</v>
      </c>
      <c r="K50" s="1" t="s">
        <v>17541</v>
      </c>
      <c r="L50" s="5">
        <v>114996</v>
      </c>
      <c r="M50" s="7">
        <v>44228</v>
      </c>
      <c r="N50" s="7">
        <v>44253</v>
      </c>
      <c r="O50" s="1" t="s">
        <v>17547</v>
      </c>
      <c r="P50" s="1">
        <v>777</v>
      </c>
      <c r="Q50" s="1" t="s">
        <v>1859</v>
      </c>
      <c r="R50" s="1" t="str">
        <f>IFERROR(VLOOKUP(G50,Proveedores!$A$2:$B$590,2,0),"Agregar")</f>
        <v>BRONCEL S.A.</v>
      </c>
      <c r="S50" s="1" t="str">
        <f t="shared" si="1"/>
        <v>ARS</v>
      </c>
      <c r="T50" s="5">
        <f t="shared" si="0"/>
        <v>114996</v>
      </c>
    </row>
    <row r="51" spans="1:20" x14ac:dyDescent="0.2">
      <c r="A51" s="7">
        <v>44260</v>
      </c>
      <c r="B51" s="1" t="s">
        <v>17720</v>
      </c>
      <c r="C51" s="1" t="s">
        <v>17721</v>
      </c>
      <c r="D51" s="7">
        <v>44260</v>
      </c>
      <c r="E51" s="1" t="s">
        <v>247</v>
      </c>
      <c r="F51" s="1">
        <v>30641405554</v>
      </c>
      <c r="G51" s="1" t="s">
        <v>16525</v>
      </c>
      <c r="H51" s="1" t="s">
        <v>17558</v>
      </c>
      <c r="I51" s="1" t="s">
        <v>17722</v>
      </c>
      <c r="J51" s="7">
        <v>44258</v>
      </c>
      <c r="K51" s="1" t="s">
        <v>17550</v>
      </c>
      <c r="L51" s="5">
        <v>301025</v>
      </c>
      <c r="M51" s="7">
        <v>44258</v>
      </c>
      <c r="N51" s="7">
        <v>44258</v>
      </c>
      <c r="O51" s="1" t="s">
        <v>17560</v>
      </c>
      <c r="P51" s="1">
        <v>21990</v>
      </c>
      <c r="Q51" s="1" t="s">
        <v>5658</v>
      </c>
      <c r="R51" s="1" t="str">
        <f>IFERROR(VLOOKUP(G51,Proveedores!$A$2:$B$590,2,0),"Agregar")</f>
        <v>Aerolineas Argentinas</v>
      </c>
      <c r="S51" s="1" t="str">
        <f t="shared" si="1"/>
        <v>USD</v>
      </c>
      <c r="T51" s="5">
        <f t="shared" si="0"/>
        <v>301025</v>
      </c>
    </row>
    <row r="52" spans="1:20" x14ac:dyDescent="0.2">
      <c r="A52" s="7">
        <v>44264</v>
      </c>
      <c r="B52" s="1" t="s">
        <v>17723</v>
      </c>
      <c r="C52" s="1" t="s">
        <v>17724</v>
      </c>
      <c r="D52" s="7">
        <v>44264</v>
      </c>
      <c r="E52" s="1" t="s">
        <v>17725</v>
      </c>
      <c r="F52" s="1">
        <v>30500983988</v>
      </c>
      <c r="G52" s="1" t="s">
        <v>16567</v>
      </c>
      <c r="H52" s="1" t="s">
        <v>17539</v>
      </c>
      <c r="I52" s="1" t="s">
        <v>17726</v>
      </c>
      <c r="J52" s="7">
        <v>44197</v>
      </c>
      <c r="K52" s="1" t="s">
        <v>17541</v>
      </c>
      <c r="L52" s="5">
        <v>35000</v>
      </c>
      <c r="M52" s="7">
        <v>44197</v>
      </c>
      <c r="N52" s="7">
        <v>44209</v>
      </c>
      <c r="O52" s="1" t="s">
        <v>17727</v>
      </c>
      <c r="P52" s="1">
        <v>1</v>
      </c>
      <c r="Q52" s="1">
        <v>1</v>
      </c>
      <c r="R52" s="1" t="str">
        <f>IFERROR(VLOOKUP(G52,Proveedores!$A$2:$B$590,2,0),"Agregar")</f>
        <v>FRIGORIFICO ONETO Y CIA SAIC.</v>
      </c>
      <c r="S52" s="1" t="str">
        <f t="shared" si="1"/>
        <v>ARS</v>
      </c>
      <c r="T52" s="5">
        <f t="shared" si="0"/>
        <v>35000</v>
      </c>
    </row>
    <row r="53" spans="1:20" x14ac:dyDescent="0.2">
      <c r="A53" s="7">
        <v>44264</v>
      </c>
      <c r="B53" s="1" t="s">
        <v>17728</v>
      </c>
      <c r="C53" s="1" t="s">
        <v>17729</v>
      </c>
      <c r="D53" s="7">
        <v>44264</v>
      </c>
      <c r="E53" s="1" t="s">
        <v>17725</v>
      </c>
      <c r="F53" s="1">
        <v>30500983988</v>
      </c>
      <c r="G53" s="1" t="s">
        <v>16567</v>
      </c>
      <c r="H53" s="1" t="s">
        <v>17539</v>
      </c>
      <c r="I53" s="1" t="s">
        <v>17730</v>
      </c>
      <c r="J53" s="7">
        <v>44228</v>
      </c>
      <c r="K53" s="1" t="s">
        <v>17541</v>
      </c>
      <c r="L53" s="5">
        <v>35000</v>
      </c>
      <c r="M53" s="7">
        <v>44228</v>
      </c>
      <c r="N53" s="7">
        <v>44238</v>
      </c>
      <c r="O53" s="1" t="s">
        <v>17727</v>
      </c>
      <c r="P53" s="1">
        <v>1</v>
      </c>
      <c r="Q53" s="1">
        <v>1</v>
      </c>
      <c r="R53" s="1" t="str">
        <f>IFERROR(VLOOKUP(G53,Proveedores!$A$2:$B$590,2,0),"Agregar")</f>
        <v>FRIGORIFICO ONETO Y CIA SAIC.</v>
      </c>
      <c r="S53" s="1" t="str">
        <f t="shared" si="1"/>
        <v>ARS</v>
      </c>
      <c r="T53" s="5">
        <f t="shared" si="0"/>
        <v>35000</v>
      </c>
    </row>
    <row r="54" spans="1:20" x14ac:dyDescent="0.2">
      <c r="A54" s="7">
        <v>44271.513842592591</v>
      </c>
      <c r="B54" s="1" t="s">
        <v>17731</v>
      </c>
      <c r="C54" s="1" t="s">
        <v>17732</v>
      </c>
      <c r="D54" s="7">
        <v>44271.513877314814</v>
      </c>
      <c r="E54" s="1" t="s">
        <v>17733</v>
      </c>
      <c r="F54" s="1">
        <v>30655116512</v>
      </c>
      <c r="G54" s="1" t="s">
        <v>16560</v>
      </c>
      <c r="H54" s="1" t="s">
        <v>17539</v>
      </c>
      <c r="I54" s="1" t="s">
        <v>17734</v>
      </c>
      <c r="J54" s="7">
        <v>44256</v>
      </c>
      <c r="K54" s="1" t="s">
        <v>17541</v>
      </c>
      <c r="L54" s="5">
        <v>15032.27</v>
      </c>
      <c r="M54" s="7">
        <v>44226</v>
      </c>
      <c r="N54" s="7">
        <v>44256</v>
      </c>
      <c r="O54" s="1" t="s">
        <v>17735</v>
      </c>
      <c r="P54" s="1">
        <v>28</v>
      </c>
      <c r="Q54" s="1" t="s">
        <v>17736</v>
      </c>
      <c r="R54" s="1" t="str">
        <f>IFERROR(VLOOKUP(G54,Proveedores!$A$2:$B$590,2,0),"Agregar")</f>
        <v>Edesur</v>
      </c>
      <c r="S54" s="1" t="str">
        <f t="shared" si="1"/>
        <v>ARS</v>
      </c>
      <c r="T54" s="5">
        <f t="shared" si="0"/>
        <v>15032.27</v>
      </c>
    </row>
    <row r="55" spans="1:20" x14ac:dyDescent="0.2">
      <c r="A55" s="7">
        <v>44271.606458333335</v>
      </c>
      <c r="B55" s="1" t="s">
        <v>17737</v>
      </c>
      <c r="C55" s="1" t="s">
        <v>17738</v>
      </c>
      <c r="D55" s="7">
        <v>44271.606504629628</v>
      </c>
      <c r="E55" s="1" t="s">
        <v>17644</v>
      </c>
      <c r="F55" s="1">
        <v>30676589275</v>
      </c>
      <c r="G55" s="1" t="s">
        <v>16578</v>
      </c>
      <c r="H55" s="1" t="s">
        <v>17539</v>
      </c>
      <c r="I55" s="1" t="s">
        <v>17739</v>
      </c>
      <c r="J55" s="7">
        <v>44263</v>
      </c>
      <c r="K55" s="1" t="s">
        <v>17550</v>
      </c>
      <c r="L55" s="5">
        <v>133783</v>
      </c>
      <c r="M55" s="7">
        <v>44263</v>
      </c>
      <c r="N55" s="7">
        <v>44263</v>
      </c>
      <c r="O55" s="1" t="s">
        <v>17740</v>
      </c>
      <c r="P55" s="1">
        <v>1</v>
      </c>
      <c r="Q55" s="1" t="s">
        <v>17741</v>
      </c>
      <c r="R55" s="1" t="str">
        <f>IFERROR(VLOOKUP(G55,Proveedores!$A$2:$B$590,2,0),"Agregar")</f>
        <v>Hellmann Worldwide Logistics SA</v>
      </c>
      <c r="S55" s="1" t="str">
        <f t="shared" si="1"/>
        <v>USD</v>
      </c>
      <c r="T55" s="5">
        <f t="shared" si="0"/>
        <v>133783</v>
      </c>
    </row>
    <row r="56" spans="1:20" x14ac:dyDescent="0.2">
      <c r="A56" s="7">
        <v>44271.612754629627</v>
      </c>
      <c r="B56" s="1" t="s">
        <v>17742</v>
      </c>
      <c r="C56" s="1" t="s">
        <v>17743</v>
      </c>
      <c r="D56" s="7">
        <v>44271.612812500003</v>
      </c>
      <c r="E56" s="1" t="s">
        <v>17644</v>
      </c>
      <c r="F56" s="1">
        <v>30676589275</v>
      </c>
      <c r="G56" s="1" t="s">
        <v>16578</v>
      </c>
      <c r="H56" s="1" t="s">
        <v>17539</v>
      </c>
      <c r="I56" s="1" t="s">
        <v>17744</v>
      </c>
      <c r="J56" s="7">
        <v>44263</v>
      </c>
      <c r="K56" s="1" t="s">
        <v>17550</v>
      </c>
      <c r="L56" s="5">
        <v>105084.89</v>
      </c>
      <c r="M56" s="7">
        <v>44263</v>
      </c>
      <c r="N56" s="7">
        <v>44263</v>
      </c>
      <c r="O56" s="1" t="s">
        <v>17740</v>
      </c>
      <c r="P56" s="1">
        <v>1</v>
      </c>
      <c r="Q56" s="1" t="s">
        <v>17741</v>
      </c>
      <c r="R56" s="1" t="str">
        <f>IFERROR(VLOOKUP(G56,Proveedores!$A$2:$B$590,2,0),"Agregar")</f>
        <v>Hellmann Worldwide Logistics SA</v>
      </c>
      <c r="S56" s="1" t="str">
        <f t="shared" si="1"/>
        <v>USD</v>
      </c>
      <c r="T56" s="5">
        <f t="shared" si="0"/>
        <v>105084.89</v>
      </c>
    </row>
    <row r="57" spans="1:20" x14ac:dyDescent="0.2">
      <c r="A57" s="7">
        <v>44272</v>
      </c>
      <c r="B57" s="1" t="s">
        <v>17745</v>
      </c>
      <c r="C57" s="1" t="s">
        <v>17746</v>
      </c>
      <c r="D57" s="7">
        <v>44272</v>
      </c>
      <c r="E57" s="1" t="s">
        <v>17718</v>
      </c>
      <c r="F57" s="1">
        <v>30604075269</v>
      </c>
      <c r="G57" s="1" t="s">
        <v>16559</v>
      </c>
      <c r="H57" s="1" t="s">
        <v>17539</v>
      </c>
      <c r="I57" s="1" t="s">
        <v>17747</v>
      </c>
      <c r="J57" s="7">
        <v>44272</v>
      </c>
      <c r="K57" s="1" t="s">
        <v>17541</v>
      </c>
      <c r="L57" s="5">
        <v>1775000</v>
      </c>
      <c r="M57" s="7">
        <v>44272</v>
      </c>
      <c r="N57" s="7">
        <v>44286</v>
      </c>
      <c r="O57" s="1" t="s">
        <v>17748</v>
      </c>
      <c r="P57" s="1">
        <v>4000</v>
      </c>
      <c r="Q57" s="1" t="s">
        <v>4723</v>
      </c>
      <c r="R57" s="1" t="str">
        <f>IFERROR(VLOOKUP(G57,Proveedores!$A$2:$B$590,2,0),"Agregar")</f>
        <v>Droguería Disval</v>
      </c>
      <c r="S57" s="1" t="str">
        <f t="shared" si="1"/>
        <v>ARS</v>
      </c>
      <c r="T57" s="5">
        <f t="shared" si="0"/>
        <v>1775000</v>
      </c>
    </row>
    <row r="58" spans="1:20" x14ac:dyDescent="0.2">
      <c r="A58" s="7">
        <v>44273</v>
      </c>
      <c r="B58" s="1" t="s">
        <v>17749</v>
      </c>
      <c r="C58" s="1" t="s">
        <v>17750</v>
      </c>
      <c r="D58" s="7">
        <v>44273</v>
      </c>
      <c r="E58" s="1" t="s">
        <v>17624</v>
      </c>
      <c r="F58" s="1">
        <v>30500983988</v>
      </c>
      <c r="G58" s="1" t="s">
        <v>16567</v>
      </c>
      <c r="H58" s="1" t="s">
        <v>17539</v>
      </c>
      <c r="I58" s="1" t="s">
        <v>17751</v>
      </c>
      <c r="J58" s="7">
        <v>44262</v>
      </c>
      <c r="K58" s="1" t="s">
        <v>17541</v>
      </c>
      <c r="L58" s="5">
        <v>20000</v>
      </c>
      <c r="M58" s="7">
        <v>44262</v>
      </c>
      <c r="N58" s="7">
        <v>44274</v>
      </c>
      <c r="O58" s="1" t="s">
        <v>17626</v>
      </c>
      <c r="P58" s="1">
        <v>1</v>
      </c>
      <c r="Q58" s="1">
        <v>1</v>
      </c>
      <c r="R58" s="1" t="str">
        <f>IFERROR(VLOOKUP(G58,Proveedores!$A$2:$B$590,2,0),"Agregar")</f>
        <v>FRIGORIFICO ONETO Y CIA SAIC.</v>
      </c>
      <c r="S58" s="1" t="str">
        <f t="shared" si="1"/>
        <v>ARS</v>
      </c>
      <c r="T58" s="5">
        <f t="shared" si="0"/>
        <v>20000</v>
      </c>
    </row>
    <row r="59" spans="1:20" x14ac:dyDescent="0.2">
      <c r="A59" s="7">
        <v>44273</v>
      </c>
      <c r="B59" s="1" t="s">
        <v>17752</v>
      </c>
      <c r="C59" s="1" t="s">
        <v>17753</v>
      </c>
      <c r="D59" s="7">
        <v>44273</v>
      </c>
      <c r="E59" s="1" t="s">
        <v>17629</v>
      </c>
      <c r="F59" s="1">
        <v>30500983988</v>
      </c>
      <c r="G59" s="1" t="s">
        <v>16567</v>
      </c>
      <c r="H59" s="1" t="s">
        <v>17539</v>
      </c>
      <c r="I59" s="1" t="s">
        <v>17754</v>
      </c>
      <c r="J59" s="7">
        <v>44262</v>
      </c>
      <c r="K59" s="1" t="s">
        <v>17541</v>
      </c>
      <c r="L59" s="5">
        <v>3000</v>
      </c>
      <c r="M59" s="7">
        <v>44262</v>
      </c>
      <c r="N59" s="7">
        <v>44274</v>
      </c>
      <c r="O59" s="1" t="s">
        <v>17631</v>
      </c>
      <c r="P59" s="1">
        <v>1</v>
      </c>
      <c r="Q59" s="1">
        <v>1</v>
      </c>
      <c r="R59" s="1" t="str">
        <f>IFERROR(VLOOKUP(G59,Proveedores!$A$2:$B$590,2,0),"Agregar")</f>
        <v>FRIGORIFICO ONETO Y CIA SAIC.</v>
      </c>
      <c r="S59" s="1" t="str">
        <f t="shared" si="1"/>
        <v>ARS</v>
      </c>
      <c r="T59" s="5">
        <f t="shared" si="0"/>
        <v>3000</v>
      </c>
    </row>
    <row r="60" spans="1:20" x14ac:dyDescent="0.2">
      <c r="A60" s="7">
        <v>44273</v>
      </c>
      <c r="B60" s="1" t="s">
        <v>17755</v>
      </c>
      <c r="C60" s="1" t="s">
        <v>17756</v>
      </c>
      <c r="D60" s="7">
        <v>44273</v>
      </c>
      <c r="E60" s="1" t="s">
        <v>17634</v>
      </c>
      <c r="F60" s="1">
        <v>30500983988</v>
      </c>
      <c r="G60" s="1" t="s">
        <v>16567</v>
      </c>
      <c r="H60" s="1" t="s">
        <v>17539</v>
      </c>
      <c r="I60" s="1" t="s">
        <v>17757</v>
      </c>
      <c r="J60" s="7">
        <v>44262</v>
      </c>
      <c r="K60" s="1" t="s">
        <v>17541</v>
      </c>
      <c r="L60" s="5">
        <v>22500</v>
      </c>
      <c r="M60" s="7">
        <v>44262</v>
      </c>
      <c r="N60" s="7">
        <v>44274</v>
      </c>
      <c r="O60" s="1" t="s">
        <v>17636</v>
      </c>
      <c r="P60" s="1">
        <v>1</v>
      </c>
      <c r="Q60" s="1">
        <v>1</v>
      </c>
      <c r="R60" s="1" t="str">
        <f>IFERROR(VLOOKUP(G60,Proveedores!$A$2:$B$590,2,0),"Agregar")</f>
        <v>FRIGORIFICO ONETO Y CIA SAIC.</v>
      </c>
      <c r="S60" s="1" t="str">
        <f t="shared" si="1"/>
        <v>ARS</v>
      </c>
      <c r="T60" s="5">
        <f t="shared" si="0"/>
        <v>22500</v>
      </c>
    </row>
    <row r="61" spans="1:20" x14ac:dyDescent="0.2">
      <c r="A61" s="7">
        <v>44273</v>
      </c>
      <c r="B61" s="1" t="s">
        <v>17758</v>
      </c>
      <c r="C61" s="1" t="s">
        <v>17759</v>
      </c>
      <c r="D61" s="7">
        <v>44273</v>
      </c>
      <c r="E61" s="1" t="s">
        <v>17639</v>
      </c>
      <c r="F61" s="1">
        <v>30500983988</v>
      </c>
      <c r="G61" s="1" t="s">
        <v>16567</v>
      </c>
      <c r="H61" s="1" t="s">
        <v>17539</v>
      </c>
      <c r="I61" s="1" t="s">
        <v>17760</v>
      </c>
      <c r="J61" s="7">
        <v>44262</v>
      </c>
      <c r="K61" s="1" t="s">
        <v>17541</v>
      </c>
      <c r="L61" s="5">
        <v>70000</v>
      </c>
      <c r="M61" s="7">
        <v>44262</v>
      </c>
      <c r="N61" s="7">
        <v>44274</v>
      </c>
      <c r="O61" s="1" t="s">
        <v>17761</v>
      </c>
      <c r="P61" s="1">
        <v>1</v>
      </c>
      <c r="Q61" s="1">
        <v>1</v>
      </c>
      <c r="R61" s="1" t="str">
        <f>IFERROR(VLOOKUP(G61,Proveedores!$A$2:$B$590,2,0),"Agregar")</f>
        <v>FRIGORIFICO ONETO Y CIA SAIC.</v>
      </c>
      <c r="S61" s="1" t="str">
        <f t="shared" si="1"/>
        <v>ARS</v>
      </c>
      <c r="T61" s="5">
        <f t="shared" si="0"/>
        <v>70000</v>
      </c>
    </row>
    <row r="62" spans="1:20" x14ac:dyDescent="0.2">
      <c r="A62" s="7">
        <v>44273</v>
      </c>
      <c r="B62" s="1" t="s">
        <v>17762</v>
      </c>
      <c r="C62" s="1" t="s">
        <v>17763</v>
      </c>
      <c r="D62" s="7">
        <v>44273</v>
      </c>
      <c r="E62" s="1" t="s">
        <v>17725</v>
      </c>
      <c r="F62" s="1">
        <v>30500983988</v>
      </c>
      <c r="G62" s="1" t="s">
        <v>16567</v>
      </c>
      <c r="H62" s="1" t="s">
        <v>17539</v>
      </c>
      <c r="I62" s="1" t="s">
        <v>17764</v>
      </c>
      <c r="J62" s="7">
        <v>44262</v>
      </c>
      <c r="K62" s="1" t="s">
        <v>17541</v>
      </c>
      <c r="L62" s="5">
        <v>35000</v>
      </c>
      <c r="M62" s="7">
        <v>44262</v>
      </c>
      <c r="N62" s="7">
        <v>44274</v>
      </c>
      <c r="O62" s="1" t="s">
        <v>17765</v>
      </c>
      <c r="P62" s="1">
        <v>1</v>
      </c>
      <c r="Q62" s="1">
        <v>1</v>
      </c>
      <c r="R62" s="1" t="str">
        <f>IFERROR(VLOOKUP(G62,Proveedores!$A$2:$B$590,2,0),"Agregar")</f>
        <v>FRIGORIFICO ONETO Y CIA SAIC.</v>
      </c>
      <c r="S62" s="1" t="str">
        <f t="shared" si="1"/>
        <v>ARS</v>
      </c>
      <c r="T62" s="5">
        <f t="shared" si="0"/>
        <v>35000</v>
      </c>
    </row>
    <row r="63" spans="1:20" x14ac:dyDescent="0.2">
      <c r="A63" s="7">
        <v>44277.637395833335</v>
      </c>
      <c r="B63" s="1" t="s">
        <v>17766</v>
      </c>
      <c r="C63" s="1" t="s">
        <v>17767</v>
      </c>
      <c r="D63" s="7">
        <v>44277.637442129628</v>
      </c>
      <c r="E63" s="1" t="s">
        <v>17768</v>
      </c>
      <c r="F63" s="1">
        <v>30708544597</v>
      </c>
      <c r="G63" s="1" t="s">
        <v>16570</v>
      </c>
      <c r="H63" s="1" t="s">
        <v>17539</v>
      </c>
      <c r="I63" s="1">
        <v>211</v>
      </c>
      <c r="J63" s="7">
        <v>44229</v>
      </c>
      <c r="K63" s="1" t="s">
        <v>17541</v>
      </c>
      <c r="L63" s="5">
        <v>257972</v>
      </c>
      <c r="M63" s="7">
        <v>44197</v>
      </c>
      <c r="N63" s="7">
        <v>44286</v>
      </c>
      <c r="O63" s="1" t="s">
        <v>17769</v>
      </c>
      <c r="P63" s="1">
        <v>1</v>
      </c>
      <c r="Q63" s="1" t="s">
        <v>17770</v>
      </c>
      <c r="R63" s="1" t="str">
        <f>IFERROR(VLOOKUP(G63,Proveedores!$A$2:$B$590,2,0),"Agregar")</f>
        <v>Full Green SA</v>
      </c>
      <c r="S63" s="1" t="str">
        <f t="shared" si="1"/>
        <v>ARS</v>
      </c>
      <c r="T63" s="5">
        <f t="shared" si="0"/>
        <v>257972</v>
      </c>
    </row>
    <row r="64" spans="1:20" x14ac:dyDescent="0.2">
      <c r="A64" s="7">
        <v>44277.641446759262</v>
      </c>
      <c r="B64" s="1" t="s">
        <v>17771</v>
      </c>
      <c r="C64" s="1" t="s">
        <v>17772</v>
      </c>
      <c r="D64" s="7">
        <v>44277.641504629632</v>
      </c>
      <c r="E64" s="1" t="s">
        <v>132</v>
      </c>
      <c r="F64" s="1">
        <v>30584715932</v>
      </c>
      <c r="G64" s="1" t="s">
        <v>16555</v>
      </c>
      <c r="H64" s="1" t="s">
        <v>17539</v>
      </c>
      <c r="I64" s="1" t="s">
        <v>17773</v>
      </c>
      <c r="J64" s="7">
        <v>44277</v>
      </c>
      <c r="K64" s="1" t="s">
        <v>17692</v>
      </c>
      <c r="L64" s="5">
        <v>72134</v>
      </c>
      <c r="M64" s="7">
        <v>44277</v>
      </c>
      <c r="N64" s="7">
        <v>44277</v>
      </c>
      <c r="O64" s="1" t="s">
        <v>17693</v>
      </c>
      <c r="P64" s="1">
        <v>1</v>
      </c>
      <c r="Q64" s="1" t="s">
        <v>17774</v>
      </c>
      <c r="R64" s="1" t="str">
        <f>IFERROR(VLOOKUP(G64,Proveedores!$A$2:$B$590,2,0),"Agregar")</f>
        <v>DHL Global Forwarding</v>
      </c>
      <c r="S64" s="1" t="str">
        <f t="shared" si="1"/>
        <v>EUR</v>
      </c>
      <c r="T64" s="5">
        <f t="shared" si="0"/>
        <v>72134</v>
      </c>
    </row>
    <row r="65" spans="1:20" x14ac:dyDescent="0.2">
      <c r="A65" s="7">
        <v>44277.642789351848</v>
      </c>
      <c r="B65" s="1" t="s">
        <v>17775</v>
      </c>
      <c r="C65" s="1" t="s">
        <v>17776</v>
      </c>
      <c r="D65" s="7">
        <v>44277.642835648148</v>
      </c>
      <c r="E65" s="1" t="s">
        <v>17768</v>
      </c>
      <c r="F65" s="1">
        <v>30708544597</v>
      </c>
      <c r="G65" s="1" t="s">
        <v>16570</v>
      </c>
      <c r="H65" s="1" t="s">
        <v>17539</v>
      </c>
      <c r="I65" s="1">
        <v>213</v>
      </c>
      <c r="J65" s="7">
        <v>44257</v>
      </c>
      <c r="K65" s="1" t="s">
        <v>17541</v>
      </c>
      <c r="L65" s="5">
        <v>257972</v>
      </c>
      <c r="M65" s="7">
        <v>44228</v>
      </c>
      <c r="N65" s="7">
        <v>44255</v>
      </c>
      <c r="O65" s="1" t="s">
        <v>17777</v>
      </c>
      <c r="P65" s="1">
        <v>1</v>
      </c>
      <c r="Q65" s="1" t="s">
        <v>17770</v>
      </c>
      <c r="R65" s="1" t="str">
        <f>IFERROR(VLOOKUP(G65,Proveedores!$A$2:$B$590,2,0),"Agregar")</f>
        <v>Full Green SA</v>
      </c>
      <c r="S65" s="1" t="str">
        <f t="shared" si="1"/>
        <v>ARS</v>
      </c>
      <c r="T65" s="5">
        <f t="shared" si="0"/>
        <v>257972</v>
      </c>
    </row>
    <row r="66" spans="1:20" x14ac:dyDescent="0.2">
      <c r="A66" s="7">
        <v>44277.65011574074</v>
      </c>
      <c r="B66" s="1" t="s">
        <v>17778</v>
      </c>
      <c r="C66" s="1" t="s">
        <v>17779</v>
      </c>
      <c r="D66" s="7">
        <v>44277.65016203704</v>
      </c>
      <c r="E66" s="1" t="s">
        <v>247</v>
      </c>
      <c r="F66" s="1">
        <v>30641405554</v>
      </c>
      <c r="G66" s="1" t="s">
        <v>16525</v>
      </c>
      <c r="H66" s="1" t="s">
        <v>17558</v>
      </c>
      <c r="I66" s="1" t="s">
        <v>17780</v>
      </c>
      <c r="J66" s="7">
        <v>44277</v>
      </c>
      <c r="K66" s="1" t="s">
        <v>17550</v>
      </c>
      <c r="L66" s="5">
        <v>297800</v>
      </c>
      <c r="M66" s="7">
        <v>44277</v>
      </c>
      <c r="N66" s="7">
        <v>44277</v>
      </c>
      <c r="O66" s="1" t="s">
        <v>17560</v>
      </c>
      <c r="P66" s="1">
        <v>7380</v>
      </c>
      <c r="Q66" s="1" t="s">
        <v>5658</v>
      </c>
      <c r="R66" s="1" t="str">
        <f>IFERROR(VLOOKUP(G66,Proveedores!$A$2:$B$590,2,0),"Agregar")</f>
        <v>Aerolineas Argentinas</v>
      </c>
      <c r="S66" s="1" t="str">
        <f t="shared" si="1"/>
        <v>USD</v>
      </c>
      <c r="T66" s="5">
        <f t="shared" si="0"/>
        <v>297800</v>
      </c>
    </row>
    <row r="67" spans="1:20" x14ac:dyDescent="0.2">
      <c r="A67" s="7">
        <v>44278.484039351853</v>
      </c>
      <c r="B67" s="1" t="s">
        <v>17781</v>
      </c>
      <c r="C67" s="1" t="s">
        <v>17782</v>
      </c>
      <c r="D67" s="7">
        <v>44278.484097222223</v>
      </c>
      <c r="E67" s="1" t="s">
        <v>17783</v>
      </c>
      <c r="F67" s="1">
        <v>30616044210</v>
      </c>
      <c r="G67" s="1" t="s">
        <v>16565</v>
      </c>
      <c r="H67" s="1" t="s">
        <v>17539</v>
      </c>
      <c r="I67" s="1">
        <v>700013820</v>
      </c>
      <c r="J67" s="7">
        <v>44267</v>
      </c>
      <c r="K67" s="1" t="s">
        <v>17541</v>
      </c>
      <c r="L67" s="5">
        <v>22999.99</v>
      </c>
      <c r="M67" s="7">
        <v>44232</v>
      </c>
      <c r="N67" s="7">
        <v>44259</v>
      </c>
      <c r="O67" s="1" t="s">
        <v>17784</v>
      </c>
      <c r="P67" s="1">
        <v>1</v>
      </c>
      <c r="Q67" s="1" t="s">
        <v>17785</v>
      </c>
      <c r="R67" s="1" t="str">
        <f>IFERROR(VLOOKUP(G67,Proveedores!$A$2:$B$590,2,0),"Agregar")</f>
        <v>EXTERNAL MARKET SRL</v>
      </c>
      <c r="S67" s="1" t="str">
        <f t="shared" si="1"/>
        <v>ARS</v>
      </c>
      <c r="T67" s="5">
        <f t="shared" ref="T67:T130" si="2">L67</f>
        <v>22999.99</v>
      </c>
    </row>
    <row r="68" spans="1:20" x14ac:dyDescent="0.2">
      <c r="A68" s="7">
        <v>44278.496469907404</v>
      </c>
      <c r="B68" s="1" t="s">
        <v>17786</v>
      </c>
      <c r="C68" s="1" t="s">
        <v>17787</v>
      </c>
      <c r="D68" s="7">
        <v>44278.496527777781</v>
      </c>
      <c r="E68" s="1" t="s">
        <v>17783</v>
      </c>
      <c r="F68" s="1">
        <v>30616044210</v>
      </c>
      <c r="G68" s="1" t="s">
        <v>16565</v>
      </c>
      <c r="H68" s="1" t="s">
        <v>17539</v>
      </c>
      <c r="I68" s="1">
        <v>700013821</v>
      </c>
      <c r="J68" s="7">
        <v>44267</v>
      </c>
      <c r="K68" s="1" t="s">
        <v>17541</v>
      </c>
      <c r="L68" s="5">
        <v>3074.61</v>
      </c>
      <c r="M68" s="7">
        <v>44232</v>
      </c>
      <c r="N68" s="7">
        <v>44259</v>
      </c>
      <c r="O68" s="1" t="s">
        <v>17784</v>
      </c>
      <c r="P68" s="1">
        <v>1</v>
      </c>
      <c r="Q68" s="1" t="s">
        <v>17785</v>
      </c>
      <c r="R68" s="1" t="str">
        <f>IFERROR(VLOOKUP(G68,Proveedores!$A$2:$B$590,2,0),"Agregar")</f>
        <v>EXTERNAL MARKET SRL</v>
      </c>
      <c r="S68" s="1" t="str">
        <f t="shared" ref="S68:S131" si="3">IF(K68=$V$2,"ARS",IF(K68=$V$3,"USD","EUR"))</f>
        <v>ARS</v>
      </c>
      <c r="T68" s="5">
        <f t="shared" si="2"/>
        <v>3074.61</v>
      </c>
    </row>
    <row r="69" spans="1:20" x14ac:dyDescent="0.2">
      <c r="A69" s="7">
        <v>44278.511018518519</v>
      </c>
      <c r="B69" s="1" t="s">
        <v>17788</v>
      </c>
      <c r="C69" s="1" t="s">
        <v>17789</v>
      </c>
      <c r="D69" s="7">
        <v>44278.511076388888</v>
      </c>
      <c r="E69" s="1" t="s">
        <v>17718</v>
      </c>
      <c r="F69" s="1">
        <v>30616044210</v>
      </c>
      <c r="G69" s="1" t="s">
        <v>16565</v>
      </c>
      <c r="H69" s="1" t="s">
        <v>17539</v>
      </c>
      <c r="I69" s="1">
        <v>700013824</v>
      </c>
      <c r="J69" s="7">
        <v>44267</v>
      </c>
      <c r="K69" s="1" t="s">
        <v>17541</v>
      </c>
      <c r="L69" s="5">
        <v>27753.77</v>
      </c>
      <c r="M69" s="7">
        <v>44228</v>
      </c>
      <c r="N69" s="7">
        <v>44255</v>
      </c>
      <c r="O69" s="1" t="s">
        <v>17784</v>
      </c>
      <c r="P69" s="1">
        <v>1</v>
      </c>
      <c r="Q69" s="1" t="s">
        <v>17785</v>
      </c>
      <c r="R69" s="1" t="str">
        <f>IFERROR(VLOOKUP(G69,Proveedores!$A$2:$B$590,2,0),"Agregar")</f>
        <v>EXTERNAL MARKET SRL</v>
      </c>
      <c r="S69" s="1" t="str">
        <f t="shared" si="3"/>
        <v>ARS</v>
      </c>
      <c r="T69" s="5">
        <f t="shared" si="2"/>
        <v>27753.77</v>
      </c>
    </row>
    <row r="70" spans="1:20" x14ac:dyDescent="0.2">
      <c r="A70" s="7">
        <v>44278.516886574071</v>
      </c>
      <c r="B70" s="1" t="s">
        <v>17790</v>
      </c>
      <c r="C70" s="1" t="s">
        <v>17791</v>
      </c>
      <c r="D70" s="7">
        <v>44278.516932870371</v>
      </c>
      <c r="E70" s="1" t="s">
        <v>17718</v>
      </c>
      <c r="F70" s="1">
        <v>30616044210</v>
      </c>
      <c r="G70" s="1" t="s">
        <v>16565</v>
      </c>
      <c r="H70" s="1" t="s">
        <v>17539</v>
      </c>
      <c r="I70" s="1">
        <v>700013825</v>
      </c>
      <c r="J70" s="7">
        <v>44267</v>
      </c>
      <c r="K70" s="1" t="s">
        <v>17541</v>
      </c>
      <c r="L70" s="5">
        <v>1319.9</v>
      </c>
      <c r="M70" s="7">
        <v>44228</v>
      </c>
      <c r="N70" s="7">
        <v>44255</v>
      </c>
      <c r="O70" s="1" t="s">
        <v>17784</v>
      </c>
      <c r="P70" s="1">
        <v>1</v>
      </c>
      <c r="Q70" s="1" t="s">
        <v>17785</v>
      </c>
      <c r="R70" s="1" t="str">
        <f>IFERROR(VLOOKUP(G70,Proveedores!$A$2:$B$590,2,0),"Agregar")</f>
        <v>EXTERNAL MARKET SRL</v>
      </c>
      <c r="S70" s="1" t="str">
        <f t="shared" si="3"/>
        <v>ARS</v>
      </c>
      <c r="T70" s="5">
        <f t="shared" si="2"/>
        <v>1319.9</v>
      </c>
    </row>
    <row r="71" spans="1:20" x14ac:dyDescent="0.2">
      <c r="A71" s="7">
        <v>44278.584745370368</v>
      </c>
      <c r="B71" s="1" t="s">
        <v>17792</v>
      </c>
      <c r="C71" s="1" t="s">
        <v>17793</v>
      </c>
      <c r="D71" s="7">
        <v>44278.584791666668</v>
      </c>
      <c r="E71" s="1" t="s">
        <v>132</v>
      </c>
      <c r="F71" s="1">
        <v>30584715932</v>
      </c>
      <c r="G71" s="1" t="s">
        <v>16555</v>
      </c>
      <c r="H71" s="1" t="s">
        <v>17539</v>
      </c>
      <c r="I71" s="1" t="s">
        <v>17794</v>
      </c>
      <c r="J71" s="7">
        <v>44278</v>
      </c>
      <c r="K71" s="1" t="s">
        <v>17692</v>
      </c>
      <c r="L71" s="5">
        <v>241789</v>
      </c>
      <c r="M71" s="7">
        <v>44278</v>
      </c>
      <c r="N71" s="7">
        <v>44278</v>
      </c>
      <c r="O71" s="1" t="s">
        <v>17693</v>
      </c>
      <c r="P71" s="1">
        <v>1</v>
      </c>
      <c r="Q71" s="1" t="s">
        <v>17795</v>
      </c>
      <c r="R71" s="1" t="str">
        <f>IFERROR(VLOOKUP(G71,Proveedores!$A$2:$B$590,2,0),"Agregar")</f>
        <v>DHL Global Forwarding</v>
      </c>
      <c r="S71" s="1" t="str">
        <f t="shared" si="3"/>
        <v>EUR</v>
      </c>
      <c r="T71" s="5">
        <f t="shared" si="2"/>
        <v>241789</v>
      </c>
    </row>
    <row r="72" spans="1:20" x14ac:dyDescent="0.2">
      <c r="A72" s="7">
        <v>44278.58902777778</v>
      </c>
      <c r="B72" s="1" t="s">
        <v>17796</v>
      </c>
      <c r="C72" s="1" t="s">
        <v>17797</v>
      </c>
      <c r="D72" s="7">
        <v>44278.589120370372</v>
      </c>
      <c r="E72" s="1" t="s">
        <v>132</v>
      </c>
      <c r="F72" s="1">
        <v>30584715932</v>
      </c>
      <c r="G72" s="1" t="s">
        <v>16555</v>
      </c>
      <c r="H72" s="1" t="s">
        <v>17539</v>
      </c>
      <c r="I72" s="1" t="s">
        <v>17798</v>
      </c>
      <c r="J72" s="7">
        <v>44278</v>
      </c>
      <c r="K72" s="1" t="s">
        <v>17692</v>
      </c>
      <c r="L72" s="5">
        <v>12039.5</v>
      </c>
      <c r="M72" s="7">
        <v>44278</v>
      </c>
      <c r="N72" s="7">
        <v>44278</v>
      </c>
      <c r="O72" s="1" t="s">
        <v>17799</v>
      </c>
      <c r="P72" s="1">
        <v>1</v>
      </c>
      <c r="Q72" s="1" t="s">
        <v>17795</v>
      </c>
      <c r="R72" s="1" t="str">
        <f>IFERROR(VLOOKUP(G72,Proveedores!$A$2:$B$590,2,0),"Agregar")</f>
        <v>DHL Global Forwarding</v>
      </c>
      <c r="S72" s="1" t="str">
        <f t="shared" si="3"/>
        <v>EUR</v>
      </c>
      <c r="T72" s="5">
        <f t="shared" si="2"/>
        <v>12039.5</v>
      </c>
    </row>
    <row r="73" spans="1:20" x14ac:dyDescent="0.2">
      <c r="A73" s="7">
        <v>44278.904942129629</v>
      </c>
      <c r="B73" s="1" t="s">
        <v>17800</v>
      </c>
      <c r="C73" s="1" t="s">
        <v>17801</v>
      </c>
      <c r="D73" s="7">
        <v>44278.904988425929</v>
      </c>
      <c r="E73" s="1" t="s">
        <v>247</v>
      </c>
      <c r="F73" s="1">
        <v>30641405554</v>
      </c>
      <c r="G73" s="1" t="s">
        <v>16526</v>
      </c>
      <c r="H73" s="1" t="s">
        <v>17558</v>
      </c>
      <c r="I73" s="1" t="s">
        <v>17802</v>
      </c>
      <c r="J73" s="7">
        <v>44278</v>
      </c>
      <c r="K73" s="1" t="s">
        <v>17550</v>
      </c>
      <c r="L73" s="5">
        <v>298550</v>
      </c>
      <c r="M73" s="7">
        <v>44278</v>
      </c>
      <c r="N73" s="7">
        <v>44278</v>
      </c>
      <c r="O73" s="1" t="s">
        <v>17560</v>
      </c>
      <c r="P73" s="1">
        <v>18537</v>
      </c>
      <c r="Q73" s="1" t="s">
        <v>5658</v>
      </c>
      <c r="R73" s="1" t="str">
        <f>IFERROR(VLOOKUP(G73,Proveedores!$A$2:$B$590,2,0),"Agregar")</f>
        <v>Aerolineas Argentinas</v>
      </c>
      <c r="S73" s="1" t="str">
        <f t="shared" si="3"/>
        <v>USD</v>
      </c>
      <c r="T73" s="5">
        <f t="shared" si="2"/>
        <v>298550</v>
      </c>
    </row>
    <row r="74" spans="1:20" x14ac:dyDescent="0.2">
      <c r="A74" s="7">
        <v>44280</v>
      </c>
      <c r="B74" s="1" t="s">
        <v>17803</v>
      </c>
      <c r="G74" s="1" t="s">
        <v>16559</v>
      </c>
      <c r="H74" s="1" t="s">
        <v>17539</v>
      </c>
      <c r="K74" s="1" t="s">
        <v>17541</v>
      </c>
      <c r="L74" s="5">
        <v>5371560</v>
      </c>
      <c r="R74" s="1" t="str">
        <f>IFERROR(VLOOKUP(G74,Proveedores!$A$2:$B$590,2,0),"Agregar")</f>
        <v>Droguería Disval</v>
      </c>
      <c r="S74" s="1" t="str">
        <f t="shared" si="3"/>
        <v>ARS</v>
      </c>
      <c r="T74" s="5">
        <f t="shared" si="2"/>
        <v>5371560</v>
      </c>
    </row>
    <row r="75" spans="1:20" x14ac:dyDescent="0.2">
      <c r="A75" s="7">
        <v>44281.860902777778</v>
      </c>
      <c r="B75" s="1" t="s">
        <v>17804</v>
      </c>
      <c r="C75" s="1" t="s">
        <v>17805</v>
      </c>
      <c r="D75" s="7">
        <v>44281.860937500001</v>
      </c>
      <c r="E75" s="1" t="s">
        <v>17537</v>
      </c>
      <c r="F75" s="1">
        <v>30503518518</v>
      </c>
      <c r="G75" s="1" t="s">
        <v>6366</v>
      </c>
      <c r="H75" s="1" t="s">
        <v>17539</v>
      </c>
      <c r="I75" s="1" t="s">
        <v>17806</v>
      </c>
      <c r="J75" s="7">
        <v>44256</v>
      </c>
      <c r="K75" s="1" t="s">
        <v>17541</v>
      </c>
      <c r="L75" s="5">
        <v>12149.9</v>
      </c>
      <c r="M75" s="7">
        <v>44256</v>
      </c>
      <c r="N75" s="7">
        <v>44285</v>
      </c>
      <c r="O75" s="1" t="s">
        <v>17807</v>
      </c>
      <c r="P75" s="1">
        <v>3</v>
      </c>
      <c r="Q75" s="1" t="s">
        <v>17808</v>
      </c>
      <c r="R75" s="1" t="str">
        <f>IFERROR(VLOOKUP(G75,Proveedores!$A$2:$B$590,2,0),"Agregar")</f>
        <v>Pfizer S.R.L.</v>
      </c>
      <c r="S75" s="1" t="str">
        <f t="shared" si="3"/>
        <v>ARS</v>
      </c>
      <c r="T75" s="5">
        <f t="shared" si="2"/>
        <v>12149.9</v>
      </c>
    </row>
    <row r="76" spans="1:20" x14ac:dyDescent="0.2">
      <c r="A76" s="7">
        <v>44283.61105324074</v>
      </c>
      <c r="B76" s="1" t="s">
        <v>17809</v>
      </c>
      <c r="C76" s="1" t="s">
        <v>17810</v>
      </c>
      <c r="D76" s="7">
        <v>44283.611087962963</v>
      </c>
      <c r="E76" s="1" t="s">
        <v>17537</v>
      </c>
      <c r="F76" s="1">
        <v>30708282150</v>
      </c>
      <c r="G76" s="1" t="s">
        <v>16603</v>
      </c>
      <c r="H76" s="1" t="s">
        <v>17539</v>
      </c>
      <c r="I76" s="1">
        <v>3567</v>
      </c>
      <c r="J76" s="7">
        <v>44118</v>
      </c>
      <c r="K76" s="1" t="s">
        <v>17541</v>
      </c>
      <c r="L76" s="5">
        <v>14340283.59</v>
      </c>
      <c r="R76" s="1" t="str">
        <f>IFERROR(VLOOKUP(G76,Proveedores!$A$2:$B$590,2,0),"Agregar")</f>
        <v>Takeda Argentina</v>
      </c>
      <c r="S76" s="1" t="str">
        <f t="shared" si="3"/>
        <v>ARS</v>
      </c>
      <c r="T76" s="5">
        <f t="shared" si="2"/>
        <v>14340283.59</v>
      </c>
    </row>
    <row r="77" spans="1:20" x14ac:dyDescent="0.2">
      <c r="A77" s="7">
        <v>44285.371874999997</v>
      </c>
      <c r="B77" s="1" t="s">
        <v>17811</v>
      </c>
      <c r="C77" s="1" t="s">
        <v>17812</v>
      </c>
      <c r="D77" s="7">
        <v>44285.37190972222</v>
      </c>
      <c r="E77" s="1" t="s">
        <v>247</v>
      </c>
      <c r="F77" s="1">
        <v>30641405554</v>
      </c>
      <c r="G77" s="1" t="s">
        <v>16526</v>
      </c>
      <c r="H77" s="1" t="s">
        <v>17558</v>
      </c>
      <c r="K77" s="1" t="s">
        <v>17550</v>
      </c>
      <c r="L77" s="5">
        <v>294750</v>
      </c>
      <c r="R77" s="1" t="str">
        <f>IFERROR(VLOOKUP(G77,Proveedores!$A$2:$B$590,2,0),"Agregar")</f>
        <v>Aerolineas Argentinas</v>
      </c>
      <c r="S77" s="1" t="str">
        <f t="shared" si="3"/>
        <v>USD</v>
      </c>
      <c r="T77" s="5">
        <f t="shared" si="2"/>
        <v>294750</v>
      </c>
    </row>
    <row r="78" spans="1:20" x14ac:dyDescent="0.2">
      <c r="A78" s="7">
        <v>44285.377766203703</v>
      </c>
      <c r="B78" s="1" t="s">
        <v>17813</v>
      </c>
      <c r="C78" s="1" t="s">
        <v>17814</v>
      </c>
      <c r="D78" s="7">
        <v>44285.377800925926</v>
      </c>
      <c r="E78" s="1" t="s">
        <v>17537</v>
      </c>
      <c r="F78" s="1">
        <v>30710765304</v>
      </c>
      <c r="G78" s="1" t="s">
        <v>16586</v>
      </c>
      <c r="H78" s="1" t="s">
        <v>17539</v>
      </c>
      <c r="K78" s="1" t="s">
        <v>17541</v>
      </c>
      <c r="L78" s="5">
        <v>14081800</v>
      </c>
      <c r="R78" s="1" t="str">
        <f>IFERROR(VLOOKUP(G78,Proveedores!$A$2:$B$590,2,0),"Agregar")</f>
        <v>NOVUS FARMA S.A.</v>
      </c>
      <c r="S78" s="1" t="str">
        <f t="shared" si="3"/>
        <v>ARS</v>
      </c>
      <c r="T78" s="5">
        <f t="shared" si="2"/>
        <v>14081800</v>
      </c>
    </row>
    <row r="79" spans="1:20" x14ac:dyDescent="0.2">
      <c r="A79" s="7">
        <v>44285.399456018517</v>
      </c>
      <c r="B79" s="1" t="s">
        <v>17815</v>
      </c>
      <c r="C79" s="1" t="s">
        <v>17816</v>
      </c>
      <c r="D79" s="7">
        <v>44285.399513888886</v>
      </c>
      <c r="E79" s="1" t="s">
        <v>17537</v>
      </c>
      <c r="F79" s="1">
        <v>30710765304</v>
      </c>
      <c r="G79" s="1" t="s">
        <v>16586</v>
      </c>
      <c r="H79" s="1" t="s">
        <v>17539</v>
      </c>
      <c r="K79" s="1" t="s">
        <v>17541</v>
      </c>
      <c r="L79" s="5">
        <v>14081800</v>
      </c>
      <c r="R79" s="1" t="str">
        <f>IFERROR(VLOOKUP(G79,Proveedores!$A$2:$B$590,2,0),"Agregar")</f>
        <v>NOVUS FARMA S.A.</v>
      </c>
      <c r="S79" s="1" t="str">
        <f t="shared" si="3"/>
        <v>ARS</v>
      </c>
      <c r="T79" s="5">
        <f t="shared" si="2"/>
        <v>14081800</v>
      </c>
    </row>
    <row r="80" spans="1:20" x14ac:dyDescent="0.2">
      <c r="A80" s="7">
        <v>44285.534386574072</v>
      </c>
      <c r="B80" s="1" t="s">
        <v>17817</v>
      </c>
      <c r="C80" s="1" t="s">
        <v>17818</v>
      </c>
      <c r="D80" s="7">
        <v>44285.534432870372</v>
      </c>
      <c r="E80" s="1" t="s">
        <v>132</v>
      </c>
      <c r="F80" s="1">
        <v>30584715932</v>
      </c>
      <c r="G80" s="1" t="s">
        <v>16555</v>
      </c>
      <c r="H80" s="1" t="s">
        <v>17539</v>
      </c>
      <c r="K80" s="1" t="s">
        <v>17692</v>
      </c>
      <c r="L80" s="5">
        <v>77546.16</v>
      </c>
      <c r="R80" s="1" t="str">
        <f>IFERROR(VLOOKUP(G80,Proveedores!$A$2:$B$590,2,0),"Agregar")</f>
        <v>DHL Global Forwarding</v>
      </c>
      <c r="S80" s="1" t="str">
        <f t="shared" si="3"/>
        <v>EUR</v>
      </c>
      <c r="T80" s="5">
        <f t="shared" si="2"/>
        <v>77546.16</v>
      </c>
    </row>
    <row r="81" spans="1:20" x14ac:dyDescent="0.2">
      <c r="A81" s="7">
        <v>44285.537858796299</v>
      </c>
      <c r="B81" s="1" t="s">
        <v>17819</v>
      </c>
      <c r="C81" s="1" t="s">
        <v>17820</v>
      </c>
      <c r="D81" s="7">
        <v>44285.537905092591</v>
      </c>
      <c r="E81" s="1" t="s">
        <v>132</v>
      </c>
      <c r="F81" s="1">
        <v>30584715932</v>
      </c>
      <c r="G81" s="1" t="s">
        <v>16555</v>
      </c>
      <c r="H81" s="1" t="s">
        <v>17539</v>
      </c>
      <c r="K81" s="1" t="s">
        <v>17550</v>
      </c>
      <c r="L81" s="5">
        <v>8909.23</v>
      </c>
      <c r="R81" s="1" t="str">
        <f>IFERROR(VLOOKUP(G81,Proveedores!$A$2:$B$590,2,0),"Agregar")</f>
        <v>DHL Global Forwarding</v>
      </c>
      <c r="S81" s="1" t="str">
        <f t="shared" si="3"/>
        <v>USD</v>
      </c>
      <c r="T81" s="5">
        <f t="shared" si="2"/>
        <v>8909.23</v>
      </c>
    </row>
    <row r="82" spans="1:20" x14ac:dyDescent="0.2">
      <c r="A82" s="7">
        <v>44285.543449074074</v>
      </c>
      <c r="B82" s="1" t="s">
        <v>17821</v>
      </c>
      <c r="C82" s="1" t="s">
        <v>17822</v>
      </c>
      <c r="D82" s="7">
        <v>44285.543495370373</v>
      </c>
      <c r="E82" s="1" t="s">
        <v>132</v>
      </c>
      <c r="F82" s="1">
        <v>30584715932</v>
      </c>
      <c r="G82" s="1" t="s">
        <v>16555</v>
      </c>
      <c r="H82" s="1" t="s">
        <v>17539</v>
      </c>
      <c r="K82" s="1" t="s">
        <v>17692</v>
      </c>
      <c r="L82" s="5">
        <v>129737.55</v>
      </c>
      <c r="R82" s="1" t="str">
        <f>IFERROR(VLOOKUP(G82,Proveedores!$A$2:$B$590,2,0),"Agregar")</f>
        <v>DHL Global Forwarding</v>
      </c>
      <c r="S82" s="1" t="str">
        <f t="shared" si="3"/>
        <v>EUR</v>
      </c>
      <c r="T82" s="5">
        <f t="shared" si="2"/>
        <v>129737.55</v>
      </c>
    </row>
    <row r="83" spans="1:20" x14ac:dyDescent="0.2">
      <c r="A83" s="7">
        <v>44285.5468287037</v>
      </c>
      <c r="B83" s="1" t="s">
        <v>17823</v>
      </c>
      <c r="C83" s="1" t="s">
        <v>17824</v>
      </c>
      <c r="D83" s="7">
        <v>44285.546875</v>
      </c>
      <c r="E83" s="1" t="s">
        <v>132</v>
      </c>
      <c r="F83" s="1">
        <v>30584715932</v>
      </c>
      <c r="G83" s="1" t="s">
        <v>16555</v>
      </c>
      <c r="H83" s="1" t="s">
        <v>17539</v>
      </c>
      <c r="K83" s="1" t="s">
        <v>17550</v>
      </c>
      <c r="L83" s="5">
        <v>7273.18</v>
      </c>
      <c r="R83" s="1" t="str">
        <f>IFERROR(VLOOKUP(G83,Proveedores!$A$2:$B$590,2,0),"Agregar")</f>
        <v>DHL Global Forwarding</v>
      </c>
      <c r="S83" s="1" t="str">
        <f t="shared" si="3"/>
        <v>USD</v>
      </c>
      <c r="T83" s="5">
        <f t="shared" si="2"/>
        <v>7273.18</v>
      </c>
    </row>
    <row r="84" spans="1:20" x14ac:dyDescent="0.2">
      <c r="A84" s="7">
        <v>44286.61650462963</v>
      </c>
      <c r="B84" s="1" t="s">
        <v>17825</v>
      </c>
      <c r="C84" s="1" t="s">
        <v>17826</v>
      </c>
      <c r="D84" s="7">
        <v>44286.616539351853</v>
      </c>
      <c r="E84" s="1" t="s">
        <v>17611</v>
      </c>
      <c r="F84" s="1">
        <v>20144069987</v>
      </c>
      <c r="G84" s="1" t="s">
        <v>16574</v>
      </c>
      <c r="H84" s="1" t="s">
        <v>17539</v>
      </c>
      <c r="K84" s="1" t="s">
        <v>17541</v>
      </c>
      <c r="L84" s="5">
        <v>33880</v>
      </c>
      <c r="R84" s="1" t="str">
        <f>IFERROR(VLOOKUP(G84,Proveedores!$A$2:$B$590,2,0),"Agregar")</f>
        <v>GONZALO HERNANDEZ</v>
      </c>
      <c r="S84" s="1" t="str">
        <f t="shared" si="3"/>
        <v>ARS</v>
      </c>
      <c r="T84" s="5">
        <f t="shared" si="2"/>
        <v>33880</v>
      </c>
    </row>
    <row r="85" spans="1:20" x14ac:dyDescent="0.2">
      <c r="A85" s="7">
        <v>44286.997037037036</v>
      </c>
      <c r="B85" s="1" t="s">
        <v>17827</v>
      </c>
      <c r="C85" s="1" t="s">
        <v>17828</v>
      </c>
      <c r="D85" s="7">
        <v>44286.997106481482</v>
      </c>
      <c r="E85" s="1" t="s">
        <v>247</v>
      </c>
      <c r="F85" s="1">
        <v>30641405554</v>
      </c>
      <c r="G85" s="1" t="s">
        <v>16526</v>
      </c>
      <c r="H85" s="1" t="s">
        <v>17558</v>
      </c>
      <c r="K85" s="1" t="s">
        <v>17550</v>
      </c>
      <c r="L85" s="5">
        <v>292875</v>
      </c>
      <c r="R85" s="1" t="str">
        <f>IFERROR(VLOOKUP(G85,Proveedores!$A$2:$B$590,2,0),"Agregar")</f>
        <v>Aerolineas Argentinas</v>
      </c>
      <c r="S85" s="1" t="str">
        <f t="shared" si="3"/>
        <v>USD</v>
      </c>
      <c r="T85" s="5">
        <f t="shared" si="2"/>
        <v>292875</v>
      </c>
    </row>
    <row r="86" spans="1:20" x14ac:dyDescent="0.2">
      <c r="A86" s="7">
        <v>44287.485150462962</v>
      </c>
      <c r="B86" s="1" t="s">
        <v>17829</v>
      </c>
      <c r="E86" s="1" t="s">
        <v>17768</v>
      </c>
      <c r="F86" s="1">
        <v>30708544597</v>
      </c>
      <c r="G86" s="1" t="s">
        <v>16570</v>
      </c>
      <c r="H86" s="1" t="s">
        <v>17539</v>
      </c>
      <c r="K86" s="1" t="s">
        <v>17541</v>
      </c>
      <c r="L86" s="5">
        <v>257972</v>
      </c>
      <c r="R86" s="1" t="str">
        <f>IFERROR(VLOOKUP(G86,Proveedores!$A$2:$B$590,2,0),"Agregar")</f>
        <v>Full Green SA</v>
      </c>
      <c r="S86" s="1" t="str">
        <f t="shared" si="3"/>
        <v>ARS</v>
      </c>
      <c r="T86" s="5">
        <f t="shared" si="2"/>
        <v>257972</v>
      </c>
    </row>
    <row r="87" spans="1:20" x14ac:dyDescent="0.2">
      <c r="A87" s="7">
        <v>44289.959918981483</v>
      </c>
      <c r="B87" s="1" t="s">
        <v>17830</v>
      </c>
      <c r="E87" s="1" t="s">
        <v>247</v>
      </c>
      <c r="F87" s="1">
        <v>30641405554</v>
      </c>
      <c r="G87" s="1" t="s">
        <v>16526</v>
      </c>
      <c r="H87" s="1" t="s">
        <v>17558</v>
      </c>
      <c r="K87" s="1" t="s">
        <v>17550</v>
      </c>
      <c r="L87" s="5">
        <v>428000</v>
      </c>
      <c r="R87" s="1" t="str">
        <f>IFERROR(VLOOKUP(G87,Proveedores!$A$2:$B$590,2,0),"Agregar")</f>
        <v>Aerolineas Argentinas</v>
      </c>
      <c r="S87" s="1" t="str">
        <f t="shared" si="3"/>
        <v>USD</v>
      </c>
      <c r="T87" s="5">
        <f t="shared" si="2"/>
        <v>428000</v>
      </c>
    </row>
    <row r="88" spans="1:20" x14ac:dyDescent="0.2">
      <c r="A88" s="7">
        <v>44291</v>
      </c>
      <c r="B88" s="1" t="s">
        <v>17831</v>
      </c>
      <c r="C88" s="1" t="s">
        <v>17832</v>
      </c>
      <c r="D88" s="7">
        <v>44291</v>
      </c>
      <c r="E88" s="1" t="s">
        <v>247</v>
      </c>
      <c r="F88" s="1">
        <v>30708751673</v>
      </c>
      <c r="G88" s="1" t="s">
        <v>16572</v>
      </c>
      <c r="H88" s="1" t="s">
        <v>17539</v>
      </c>
      <c r="I88" s="1" t="s">
        <v>17833</v>
      </c>
      <c r="J88" s="7">
        <v>44291</v>
      </c>
      <c r="K88" s="1" t="s">
        <v>17541</v>
      </c>
      <c r="L88" s="5">
        <v>273000</v>
      </c>
      <c r="M88" s="7">
        <v>44256</v>
      </c>
      <c r="N88" s="7">
        <v>44286</v>
      </c>
      <c r="O88" s="1" t="s">
        <v>17621</v>
      </c>
      <c r="P88" s="1">
        <v>1</v>
      </c>
      <c r="Q88" s="1" t="s">
        <v>2759</v>
      </c>
      <c r="R88" s="1" t="str">
        <f>IFERROR(VLOOKUP(G88,Proveedores!$A$2:$B$590,2,0),"Agregar")</f>
        <v>GMR CONSTRUCCIONES S.A.</v>
      </c>
      <c r="S88" s="1" t="str">
        <f t="shared" si="3"/>
        <v>ARS</v>
      </c>
      <c r="T88" s="5">
        <f t="shared" si="2"/>
        <v>273000</v>
      </c>
    </row>
    <row r="89" spans="1:20" x14ac:dyDescent="0.2">
      <c r="A89" s="7">
        <v>44291</v>
      </c>
      <c r="B89" s="1" t="s">
        <v>17834</v>
      </c>
      <c r="C89" s="1" t="s">
        <v>17835</v>
      </c>
      <c r="D89" s="7">
        <v>44291</v>
      </c>
      <c r="E89" s="1" t="s">
        <v>17701</v>
      </c>
      <c r="F89" s="1">
        <v>30707247076</v>
      </c>
      <c r="G89" s="1" t="s">
        <v>16552</v>
      </c>
      <c r="H89" s="1" t="s">
        <v>17539</v>
      </c>
      <c r="I89" s="1" t="s">
        <v>17836</v>
      </c>
      <c r="J89" s="7">
        <v>44291</v>
      </c>
      <c r="K89" s="1" t="s">
        <v>17541</v>
      </c>
      <c r="L89" s="5">
        <v>52780</v>
      </c>
      <c r="M89" s="7">
        <v>44256</v>
      </c>
      <c r="N89" s="7">
        <v>44286</v>
      </c>
      <c r="O89" s="1" t="s">
        <v>17703</v>
      </c>
      <c r="P89" s="1">
        <v>1</v>
      </c>
      <c r="Q89" s="1">
        <v>1</v>
      </c>
      <c r="R89" s="1" t="str">
        <f>IFERROR(VLOOKUP(G89,Proveedores!$A$2:$B$590,2,0),"Agregar")</f>
        <v>Daxa Argentina</v>
      </c>
      <c r="S89" s="1" t="str">
        <f t="shared" si="3"/>
        <v>ARS</v>
      </c>
      <c r="T89" s="5">
        <f t="shared" si="2"/>
        <v>52780</v>
      </c>
    </row>
    <row r="90" spans="1:20" x14ac:dyDescent="0.2">
      <c r="A90" s="7">
        <v>44291</v>
      </c>
      <c r="B90" s="1" t="s">
        <v>17837</v>
      </c>
      <c r="C90" s="1" t="s">
        <v>17838</v>
      </c>
      <c r="D90" s="7">
        <v>44291</v>
      </c>
      <c r="E90" s="1" t="s">
        <v>17644</v>
      </c>
      <c r="F90" s="1">
        <v>30676589275</v>
      </c>
      <c r="G90" s="1" t="s">
        <v>17839</v>
      </c>
      <c r="H90" s="1" t="s">
        <v>17539</v>
      </c>
      <c r="I90" s="1" t="s">
        <v>17840</v>
      </c>
      <c r="J90" s="7">
        <v>44291</v>
      </c>
      <c r="K90" s="1" t="s">
        <v>17550</v>
      </c>
      <c r="L90" s="5">
        <v>31709</v>
      </c>
      <c r="M90" s="7">
        <v>44301</v>
      </c>
      <c r="N90" s="7">
        <v>44301</v>
      </c>
      <c r="O90" s="1" t="s">
        <v>17740</v>
      </c>
      <c r="P90" s="1">
        <v>1</v>
      </c>
      <c r="Q90" s="1" t="s">
        <v>17741</v>
      </c>
      <c r="R90" s="1" t="str">
        <f>IFERROR(VLOOKUP(G90,Proveedores!$A$2:$B$590,2,0),"Agregar")</f>
        <v>Hellmann Worldwide Logistics SA</v>
      </c>
      <c r="S90" s="1" t="str">
        <f t="shared" si="3"/>
        <v>USD</v>
      </c>
      <c r="T90" s="5">
        <f t="shared" si="2"/>
        <v>31709</v>
      </c>
    </row>
    <row r="91" spans="1:20" x14ac:dyDescent="0.2">
      <c r="A91" s="7">
        <v>44292</v>
      </c>
      <c r="B91" s="1" t="s">
        <v>17841</v>
      </c>
      <c r="C91" s="1" t="s">
        <v>17842</v>
      </c>
      <c r="D91" s="7">
        <v>44292</v>
      </c>
      <c r="E91" s="1" t="s">
        <v>17611</v>
      </c>
      <c r="F91" s="1">
        <v>20144069987</v>
      </c>
      <c r="G91" s="1" t="s">
        <v>16574</v>
      </c>
      <c r="H91" s="1" t="s">
        <v>17539</v>
      </c>
      <c r="I91" s="1">
        <v>706</v>
      </c>
      <c r="J91" s="7">
        <v>44242</v>
      </c>
      <c r="K91" s="1" t="s">
        <v>17541</v>
      </c>
      <c r="L91" s="5">
        <v>33880</v>
      </c>
      <c r="M91" s="7">
        <v>44228</v>
      </c>
      <c r="N91" s="7">
        <v>44252</v>
      </c>
      <c r="O91" s="1" t="s">
        <v>17843</v>
      </c>
      <c r="P91" s="1">
        <v>1</v>
      </c>
      <c r="Q91" s="1" t="s">
        <v>17844</v>
      </c>
      <c r="R91" s="1" t="str">
        <f>IFERROR(VLOOKUP(G91,Proveedores!$A$2:$B$590,2,0),"Agregar")</f>
        <v>GONZALO HERNANDEZ</v>
      </c>
      <c r="S91" s="1" t="str">
        <f t="shared" si="3"/>
        <v>ARS</v>
      </c>
      <c r="T91" s="5">
        <f t="shared" si="2"/>
        <v>33880</v>
      </c>
    </row>
    <row r="92" spans="1:20" x14ac:dyDescent="0.2">
      <c r="A92" s="7">
        <v>44292</v>
      </c>
      <c r="B92" s="1" t="s">
        <v>17845</v>
      </c>
      <c r="C92" s="1" t="s">
        <v>17846</v>
      </c>
      <c r="D92" s="7">
        <v>44292</v>
      </c>
      <c r="E92" s="1" t="s">
        <v>17611</v>
      </c>
      <c r="F92" s="1">
        <v>20144069987</v>
      </c>
      <c r="G92" s="1" t="s">
        <v>16574</v>
      </c>
      <c r="H92" s="1" t="s">
        <v>17539</v>
      </c>
      <c r="I92" s="1">
        <v>707</v>
      </c>
      <c r="J92" s="7">
        <v>44242</v>
      </c>
      <c r="K92" s="1" t="s">
        <v>17541</v>
      </c>
      <c r="L92" s="5">
        <v>33880</v>
      </c>
      <c r="M92" s="7">
        <v>44228</v>
      </c>
      <c r="N92" s="7">
        <v>44252</v>
      </c>
      <c r="O92" s="1" t="s">
        <v>17843</v>
      </c>
      <c r="P92" s="1">
        <v>1</v>
      </c>
      <c r="Q92" s="1" t="s">
        <v>17844</v>
      </c>
      <c r="R92" s="1" t="str">
        <f>IFERROR(VLOOKUP(G92,Proveedores!$A$2:$B$590,2,0),"Agregar")</f>
        <v>GONZALO HERNANDEZ</v>
      </c>
      <c r="S92" s="1" t="str">
        <f t="shared" si="3"/>
        <v>ARS</v>
      </c>
      <c r="T92" s="5">
        <f t="shared" si="2"/>
        <v>33880</v>
      </c>
    </row>
    <row r="93" spans="1:20" x14ac:dyDescent="0.2">
      <c r="A93" s="7">
        <v>44292</v>
      </c>
      <c r="B93" s="1" t="s">
        <v>17847</v>
      </c>
      <c r="C93" s="1" t="s">
        <v>17848</v>
      </c>
      <c r="D93" s="7">
        <v>44292</v>
      </c>
      <c r="E93" s="1" t="s">
        <v>17611</v>
      </c>
      <c r="F93" s="1">
        <v>20144069987</v>
      </c>
      <c r="G93" s="1" t="s">
        <v>16574</v>
      </c>
      <c r="H93" s="1" t="s">
        <v>17539</v>
      </c>
      <c r="I93" s="1">
        <v>708</v>
      </c>
      <c r="J93" s="7">
        <v>44242</v>
      </c>
      <c r="K93" s="1" t="s">
        <v>17541</v>
      </c>
      <c r="L93" s="5">
        <v>33880</v>
      </c>
      <c r="M93" s="7">
        <v>44228</v>
      </c>
      <c r="N93" s="7">
        <v>44252</v>
      </c>
      <c r="O93" s="1" t="s">
        <v>17843</v>
      </c>
      <c r="P93" s="1">
        <v>1</v>
      </c>
      <c r="Q93" s="1" t="s">
        <v>17844</v>
      </c>
      <c r="R93" s="1" t="str">
        <f>IFERROR(VLOOKUP(G93,Proveedores!$A$2:$B$590,2,0),"Agregar")</f>
        <v>GONZALO HERNANDEZ</v>
      </c>
      <c r="S93" s="1" t="str">
        <f t="shared" si="3"/>
        <v>ARS</v>
      </c>
      <c r="T93" s="5">
        <f t="shared" si="2"/>
        <v>33880</v>
      </c>
    </row>
    <row r="94" spans="1:20" x14ac:dyDescent="0.2">
      <c r="A94" s="7">
        <v>44292</v>
      </c>
      <c r="B94" s="1" t="s">
        <v>17849</v>
      </c>
      <c r="C94" s="1" t="s">
        <v>17850</v>
      </c>
      <c r="D94" s="7">
        <v>44292</v>
      </c>
      <c r="E94" s="1" t="s">
        <v>17611</v>
      </c>
      <c r="F94" s="1">
        <v>20144069987</v>
      </c>
      <c r="G94" s="1" t="s">
        <v>16574</v>
      </c>
      <c r="H94" s="1" t="s">
        <v>17539</v>
      </c>
      <c r="I94" s="1">
        <v>709</v>
      </c>
      <c r="J94" s="7">
        <v>44242</v>
      </c>
      <c r="K94" s="1" t="s">
        <v>17541</v>
      </c>
      <c r="L94" s="5">
        <v>33880</v>
      </c>
      <c r="M94" s="7">
        <v>44228</v>
      </c>
      <c r="N94" s="7">
        <v>44252</v>
      </c>
      <c r="O94" s="1" t="s">
        <v>17843</v>
      </c>
      <c r="P94" s="1">
        <v>1</v>
      </c>
      <c r="Q94" s="1" t="s">
        <v>17844</v>
      </c>
      <c r="R94" s="1" t="str">
        <f>IFERROR(VLOOKUP(G94,Proveedores!$A$2:$B$590,2,0),"Agregar")</f>
        <v>GONZALO HERNANDEZ</v>
      </c>
      <c r="S94" s="1" t="str">
        <f t="shared" si="3"/>
        <v>ARS</v>
      </c>
      <c r="T94" s="5">
        <f t="shared" si="2"/>
        <v>33880</v>
      </c>
    </row>
    <row r="95" spans="1:20" x14ac:dyDescent="0.2">
      <c r="A95" s="7">
        <v>44292</v>
      </c>
      <c r="B95" s="1" t="s">
        <v>17851</v>
      </c>
      <c r="C95" s="1" t="s">
        <v>17852</v>
      </c>
      <c r="D95" s="7">
        <v>44292</v>
      </c>
      <c r="E95" s="1" t="s">
        <v>17611</v>
      </c>
      <c r="F95" s="1">
        <v>20144069987</v>
      </c>
      <c r="G95" s="1" t="s">
        <v>16574</v>
      </c>
      <c r="H95" s="1" t="s">
        <v>17539</v>
      </c>
      <c r="I95" s="1">
        <v>710</v>
      </c>
      <c r="J95" s="7">
        <v>44242</v>
      </c>
      <c r="K95" s="1" t="s">
        <v>17541</v>
      </c>
      <c r="L95" s="5">
        <v>33880</v>
      </c>
      <c r="M95" s="7">
        <v>44228</v>
      </c>
      <c r="N95" s="7">
        <v>44242</v>
      </c>
      <c r="O95" s="1" t="s">
        <v>17843</v>
      </c>
      <c r="P95" s="1">
        <v>1</v>
      </c>
      <c r="Q95" s="1" t="s">
        <v>17844</v>
      </c>
      <c r="R95" s="1" t="str">
        <f>IFERROR(VLOOKUP(G95,Proveedores!$A$2:$B$590,2,0),"Agregar")</f>
        <v>GONZALO HERNANDEZ</v>
      </c>
      <c r="S95" s="1" t="str">
        <f t="shared" si="3"/>
        <v>ARS</v>
      </c>
      <c r="T95" s="5">
        <f t="shared" si="2"/>
        <v>33880</v>
      </c>
    </row>
    <row r="96" spans="1:20" x14ac:dyDescent="0.2">
      <c r="A96" s="7">
        <v>44292</v>
      </c>
      <c r="B96" s="1" t="s">
        <v>17853</v>
      </c>
      <c r="C96" s="1" t="s">
        <v>17854</v>
      </c>
      <c r="D96" s="7">
        <v>44292</v>
      </c>
      <c r="E96" s="1" t="s">
        <v>17611</v>
      </c>
      <c r="F96" s="1">
        <v>20144069987</v>
      </c>
      <c r="G96" s="1" t="s">
        <v>16574</v>
      </c>
      <c r="H96" s="1" t="s">
        <v>17539</v>
      </c>
      <c r="I96" s="1">
        <v>711</v>
      </c>
      <c r="J96" s="7">
        <v>44242</v>
      </c>
      <c r="K96" s="1" t="s">
        <v>17541</v>
      </c>
      <c r="L96" s="5">
        <v>33880</v>
      </c>
      <c r="M96" s="7">
        <v>44228</v>
      </c>
      <c r="N96" s="7">
        <v>44252</v>
      </c>
      <c r="O96" s="1" t="s">
        <v>17843</v>
      </c>
      <c r="P96" s="1">
        <v>1</v>
      </c>
      <c r="Q96" s="1" t="s">
        <v>17844</v>
      </c>
      <c r="R96" s="1" t="str">
        <f>IFERROR(VLOOKUP(G96,Proveedores!$A$2:$B$590,2,0),"Agregar")</f>
        <v>GONZALO HERNANDEZ</v>
      </c>
      <c r="S96" s="1" t="str">
        <f t="shared" si="3"/>
        <v>ARS</v>
      </c>
      <c r="T96" s="5">
        <f t="shared" si="2"/>
        <v>33880</v>
      </c>
    </row>
    <row r="97" spans="1:20" x14ac:dyDescent="0.2">
      <c r="A97" s="7">
        <v>44292</v>
      </c>
      <c r="B97" s="1" t="s">
        <v>17855</v>
      </c>
      <c r="C97" s="1" t="s">
        <v>17856</v>
      </c>
      <c r="D97" s="7">
        <v>44292</v>
      </c>
      <c r="E97" s="1" t="s">
        <v>17611</v>
      </c>
      <c r="F97" s="1">
        <v>20144069987</v>
      </c>
      <c r="G97" s="1" t="s">
        <v>16574</v>
      </c>
      <c r="H97" s="1" t="s">
        <v>17539</v>
      </c>
      <c r="I97" s="1">
        <v>712</v>
      </c>
      <c r="J97" s="7">
        <v>44242</v>
      </c>
      <c r="K97" s="1" t="s">
        <v>17541</v>
      </c>
      <c r="L97" s="5">
        <v>33880</v>
      </c>
      <c r="M97" s="7">
        <v>44228</v>
      </c>
      <c r="N97" s="7">
        <v>44252</v>
      </c>
      <c r="O97" s="1" t="s">
        <v>17843</v>
      </c>
      <c r="P97" s="1">
        <v>1</v>
      </c>
      <c r="Q97" s="1" t="s">
        <v>17844</v>
      </c>
      <c r="R97" s="1" t="str">
        <f>IFERROR(VLOOKUP(G97,Proveedores!$A$2:$B$590,2,0),"Agregar")</f>
        <v>GONZALO HERNANDEZ</v>
      </c>
      <c r="S97" s="1" t="str">
        <f t="shared" si="3"/>
        <v>ARS</v>
      </c>
      <c r="T97" s="5">
        <f t="shared" si="2"/>
        <v>33880</v>
      </c>
    </row>
    <row r="98" spans="1:20" x14ac:dyDescent="0.2">
      <c r="A98" s="7">
        <v>44292</v>
      </c>
      <c r="B98" s="1" t="s">
        <v>17857</v>
      </c>
      <c r="C98" s="1" t="s">
        <v>17858</v>
      </c>
      <c r="D98" s="7">
        <v>44292</v>
      </c>
      <c r="E98" s="1" t="s">
        <v>17611</v>
      </c>
      <c r="F98" s="1">
        <v>20144069987</v>
      </c>
      <c r="G98" s="1" t="s">
        <v>16574</v>
      </c>
      <c r="H98" s="1" t="s">
        <v>17539</v>
      </c>
      <c r="I98" s="1">
        <v>713</v>
      </c>
      <c r="J98" s="7">
        <v>44242</v>
      </c>
      <c r="K98" s="1" t="s">
        <v>17541</v>
      </c>
      <c r="L98" s="5">
        <v>33880</v>
      </c>
      <c r="M98" s="7">
        <v>44228</v>
      </c>
      <c r="N98" s="7">
        <v>44252</v>
      </c>
      <c r="O98" s="1" t="s">
        <v>17843</v>
      </c>
      <c r="P98" s="1">
        <v>1</v>
      </c>
      <c r="Q98" s="1" t="s">
        <v>17844</v>
      </c>
      <c r="R98" s="1" t="str">
        <f>IFERROR(VLOOKUP(G98,Proveedores!$A$2:$B$590,2,0),"Agregar")</f>
        <v>GONZALO HERNANDEZ</v>
      </c>
      <c r="S98" s="1" t="str">
        <f t="shared" si="3"/>
        <v>ARS</v>
      </c>
      <c r="T98" s="5">
        <f t="shared" si="2"/>
        <v>33880</v>
      </c>
    </row>
    <row r="99" spans="1:20" x14ac:dyDescent="0.2">
      <c r="A99" s="7">
        <v>44292</v>
      </c>
      <c r="B99" s="1" t="s">
        <v>17859</v>
      </c>
      <c r="C99" s="1" t="s">
        <v>17860</v>
      </c>
      <c r="D99" s="7">
        <v>44292</v>
      </c>
      <c r="E99" s="1" t="s">
        <v>17611</v>
      </c>
      <c r="F99" s="1">
        <v>20144069987</v>
      </c>
      <c r="G99" s="1" t="s">
        <v>16574</v>
      </c>
      <c r="H99" s="1" t="s">
        <v>17539</v>
      </c>
      <c r="I99" s="1">
        <v>714</v>
      </c>
      <c r="J99" s="7">
        <v>44242</v>
      </c>
      <c r="K99" s="1" t="s">
        <v>17541</v>
      </c>
      <c r="L99" s="5">
        <v>33880</v>
      </c>
      <c r="M99" s="7">
        <v>44228</v>
      </c>
      <c r="N99" s="7">
        <v>44252</v>
      </c>
      <c r="O99" s="1" t="s">
        <v>17843</v>
      </c>
      <c r="P99" s="1">
        <v>1</v>
      </c>
      <c r="Q99" s="1" t="s">
        <v>17844</v>
      </c>
      <c r="R99" s="1" t="str">
        <f>IFERROR(VLOOKUP(G99,Proveedores!$A$2:$B$590,2,0),"Agregar")</f>
        <v>GONZALO HERNANDEZ</v>
      </c>
      <c r="S99" s="1" t="str">
        <f t="shared" si="3"/>
        <v>ARS</v>
      </c>
      <c r="T99" s="5">
        <f t="shared" si="2"/>
        <v>33880</v>
      </c>
    </row>
    <row r="100" spans="1:20" x14ac:dyDescent="0.2">
      <c r="A100" s="7">
        <v>44292</v>
      </c>
      <c r="B100" s="1" t="s">
        <v>17861</v>
      </c>
      <c r="C100" s="1" t="s">
        <v>17862</v>
      </c>
      <c r="D100" s="7">
        <v>44292</v>
      </c>
      <c r="E100" s="1" t="s">
        <v>132</v>
      </c>
      <c r="F100" s="1">
        <v>30584715932</v>
      </c>
      <c r="G100" s="1" t="s">
        <v>16555</v>
      </c>
      <c r="H100" s="1" t="s">
        <v>17539</v>
      </c>
      <c r="I100" s="1" t="s">
        <v>17863</v>
      </c>
      <c r="J100" s="7">
        <v>44292</v>
      </c>
      <c r="K100" s="1" t="s">
        <v>17692</v>
      </c>
      <c r="L100" s="5">
        <v>156047.78</v>
      </c>
      <c r="M100" s="7">
        <v>44292</v>
      </c>
      <c r="N100" s="7">
        <v>44292</v>
      </c>
      <c r="O100" s="1" t="s">
        <v>17693</v>
      </c>
      <c r="P100" s="1">
        <v>1</v>
      </c>
      <c r="Q100" s="1" t="s">
        <v>17864</v>
      </c>
      <c r="R100" s="1" t="str">
        <f>IFERROR(VLOOKUP(G100,Proveedores!$A$2:$B$590,2,0),"Agregar")</f>
        <v>DHL Global Forwarding</v>
      </c>
      <c r="S100" s="1" t="str">
        <f t="shared" si="3"/>
        <v>EUR</v>
      </c>
      <c r="T100" s="5">
        <f t="shared" si="2"/>
        <v>156047.78</v>
      </c>
    </row>
    <row r="101" spans="1:20" x14ac:dyDescent="0.2">
      <c r="A101" s="7">
        <v>44292</v>
      </c>
      <c r="B101" s="1" t="s">
        <v>17865</v>
      </c>
      <c r="C101" s="1" t="s">
        <v>17866</v>
      </c>
      <c r="D101" s="7">
        <v>44292</v>
      </c>
      <c r="E101" s="1" t="s">
        <v>132</v>
      </c>
      <c r="F101" s="1">
        <v>30584715932</v>
      </c>
      <c r="G101" s="1" t="s">
        <v>16555</v>
      </c>
      <c r="H101" s="1" t="s">
        <v>17539</v>
      </c>
      <c r="I101" s="1" t="s">
        <v>17867</v>
      </c>
      <c r="J101" s="7">
        <v>44292</v>
      </c>
      <c r="K101" s="1" t="s">
        <v>17550</v>
      </c>
      <c r="L101" s="5">
        <v>11985.2</v>
      </c>
      <c r="M101" s="7">
        <v>44292</v>
      </c>
      <c r="N101" s="7">
        <v>44292</v>
      </c>
      <c r="O101" s="1" t="s">
        <v>17799</v>
      </c>
      <c r="P101" s="1">
        <v>1</v>
      </c>
      <c r="Q101" s="1" t="s">
        <v>17864</v>
      </c>
      <c r="R101" s="1" t="str">
        <f>IFERROR(VLOOKUP(G101,Proveedores!$A$2:$B$590,2,0),"Agregar")</f>
        <v>DHL Global Forwarding</v>
      </c>
      <c r="S101" s="1" t="str">
        <f t="shared" si="3"/>
        <v>USD</v>
      </c>
      <c r="T101" s="5">
        <f t="shared" si="2"/>
        <v>11985.2</v>
      </c>
    </row>
    <row r="102" spans="1:20" x14ac:dyDescent="0.2">
      <c r="A102" s="7">
        <v>44293</v>
      </c>
      <c r="B102" s="1" t="s">
        <v>17868</v>
      </c>
      <c r="C102" s="1" t="s">
        <v>17869</v>
      </c>
      <c r="D102" s="7">
        <v>44293</v>
      </c>
      <c r="E102" s="1" t="s">
        <v>17611</v>
      </c>
      <c r="F102" s="1">
        <v>30555415520</v>
      </c>
      <c r="G102" s="1" t="s">
        <v>16531</v>
      </c>
      <c r="H102" s="1" t="s">
        <v>17539</v>
      </c>
      <c r="I102" s="1">
        <v>1008</v>
      </c>
      <c r="J102" s="7">
        <v>44292</v>
      </c>
      <c r="K102" s="1" t="s">
        <v>17541</v>
      </c>
      <c r="L102" s="5">
        <v>73000</v>
      </c>
      <c r="M102" s="7">
        <v>44256</v>
      </c>
      <c r="N102" s="7">
        <v>44286</v>
      </c>
      <c r="O102" s="1" t="s">
        <v>2316</v>
      </c>
      <c r="P102" s="1">
        <v>1</v>
      </c>
      <c r="Q102" s="1" t="s">
        <v>1833</v>
      </c>
      <c r="R102" s="1" t="str">
        <f>IFERROR(VLOOKUP(G102,Proveedores!$A$2:$B$590,2,0),"Agregar")</f>
        <v>ASCENSORES TESTA S. A.</v>
      </c>
      <c r="S102" s="1" t="str">
        <f t="shared" si="3"/>
        <v>ARS</v>
      </c>
      <c r="T102" s="5">
        <f t="shared" si="2"/>
        <v>73000</v>
      </c>
    </row>
    <row r="103" spans="1:20" x14ac:dyDescent="0.2">
      <c r="A103" s="7">
        <v>44293</v>
      </c>
      <c r="B103" s="1" t="s">
        <v>17870</v>
      </c>
      <c r="C103" s="1" t="s">
        <v>17871</v>
      </c>
      <c r="D103" s="7">
        <v>44293</v>
      </c>
      <c r="E103" s="1" t="s">
        <v>17783</v>
      </c>
      <c r="F103" s="1">
        <v>33663419949</v>
      </c>
      <c r="G103" s="1" t="s">
        <v>16561</v>
      </c>
      <c r="H103" s="1" t="s">
        <v>17539</v>
      </c>
      <c r="I103" s="1" t="s">
        <v>17872</v>
      </c>
      <c r="J103" s="7">
        <v>44274</v>
      </c>
      <c r="K103" s="1" t="s">
        <v>17541</v>
      </c>
      <c r="L103" s="5">
        <v>91000</v>
      </c>
      <c r="M103" s="7">
        <v>44197</v>
      </c>
      <c r="N103" s="7">
        <v>44227</v>
      </c>
      <c r="O103" s="1" t="s">
        <v>17873</v>
      </c>
      <c r="P103" s="1">
        <v>1</v>
      </c>
      <c r="Q103" s="1">
        <v>1</v>
      </c>
      <c r="R103" s="1" t="str">
        <f>IFERROR(VLOOKUP(G103,Proveedores!$A$2:$B$590,2,0),"Agregar")</f>
        <v>Ejes S.A.</v>
      </c>
      <c r="S103" s="1" t="str">
        <f t="shared" si="3"/>
        <v>ARS</v>
      </c>
      <c r="T103" s="5">
        <f t="shared" si="2"/>
        <v>91000</v>
      </c>
    </row>
    <row r="104" spans="1:20" x14ac:dyDescent="0.2">
      <c r="A104" s="7">
        <v>44293</v>
      </c>
      <c r="B104" s="1" t="s">
        <v>17874</v>
      </c>
      <c r="C104" s="1" t="s">
        <v>17875</v>
      </c>
      <c r="D104" s="7">
        <v>44293</v>
      </c>
      <c r="E104" s="1" t="s">
        <v>17783</v>
      </c>
      <c r="F104" s="1">
        <v>33663419949</v>
      </c>
      <c r="G104" s="1" t="s">
        <v>16561</v>
      </c>
      <c r="H104" s="1" t="s">
        <v>17539</v>
      </c>
      <c r="I104" s="1" t="s">
        <v>17876</v>
      </c>
      <c r="J104" s="7">
        <v>44274</v>
      </c>
      <c r="K104" s="1" t="s">
        <v>17541</v>
      </c>
      <c r="L104" s="5">
        <v>91000</v>
      </c>
      <c r="M104" s="7">
        <v>44228</v>
      </c>
      <c r="N104" s="7">
        <v>44255</v>
      </c>
      <c r="O104" s="1" t="s">
        <v>17873</v>
      </c>
      <c r="P104" s="1">
        <v>1</v>
      </c>
      <c r="Q104" s="1">
        <v>1</v>
      </c>
      <c r="R104" s="1" t="str">
        <f>IFERROR(VLOOKUP(G104,Proveedores!$A$2:$B$590,2,0),"Agregar")</f>
        <v>Ejes S.A.</v>
      </c>
      <c r="S104" s="1" t="str">
        <f t="shared" si="3"/>
        <v>ARS</v>
      </c>
      <c r="T104" s="5">
        <f t="shared" si="2"/>
        <v>91000</v>
      </c>
    </row>
    <row r="105" spans="1:20" x14ac:dyDescent="0.2">
      <c r="A105" s="7">
        <v>44293</v>
      </c>
      <c r="B105" s="1" t="s">
        <v>17877</v>
      </c>
      <c r="C105" s="1" t="s">
        <v>17878</v>
      </c>
      <c r="D105" s="7">
        <v>44293</v>
      </c>
      <c r="E105" s="1" t="s">
        <v>17783</v>
      </c>
      <c r="F105" s="1">
        <v>33663419949</v>
      </c>
      <c r="G105" s="1" t="s">
        <v>16561</v>
      </c>
      <c r="H105" s="1" t="s">
        <v>17539</v>
      </c>
      <c r="I105" s="1" t="s">
        <v>17879</v>
      </c>
      <c r="J105" s="7">
        <v>44291</v>
      </c>
      <c r="K105" s="1" t="s">
        <v>17541</v>
      </c>
      <c r="L105" s="5">
        <v>91000</v>
      </c>
      <c r="M105" s="7">
        <v>44256</v>
      </c>
      <c r="N105" s="7">
        <v>44286</v>
      </c>
      <c r="O105" s="1" t="s">
        <v>17873</v>
      </c>
      <c r="P105" s="1">
        <v>1</v>
      </c>
      <c r="Q105" s="1">
        <v>1</v>
      </c>
      <c r="R105" s="1" t="str">
        <f>IFERROR(VLOOKUP(G105,Proveedores!$A$2:$B$590,2,0),"Agregar")</f>
        <v>Ejes S.A.</v>
      </c>
      <c r="S105" s="1" t="str">
        <f t="shared" si="3"/>
        <v>ARS</v>
      </c>
      <c r="T105" s="5">
        <f t="shared" si="2"/>
        <v>91000</v>
      </c>
    </row>
    <row r="106" spans="1:20" x14ac:dyDescent="0.2">
      <c r="A106" s="7">
        <v>44293</v>
      </c>
      <c r="B106" s="1" t="s">
        <v>17880</v>
      </c>
      <c r="C106" s="1" t="s">
        <v>17881</v>
      </c>
      <c r="D106" s="7">
        <v>44293</v>
      </c>
      <c r="E106" s="1" t="s">
        <v>17611</v>
      </c>
      <c r="F106" s="1">
        <v>30555415520</v>
      </c>
      <c r="G106" s="1" t="s">
        <v>16531</v>
      </c>
      <c r="H106" s="1" t="s">
        <v>17539</v>
      </c>
      <c r="I106" s="1">
        <v>1016</v>
      </c>
      <c r="J106" s="7">
        <v>44292</v>
      </c>
      <c r="K106" s="1" t="s">
        <v>17541</v>
      </c>
      <c r="L106" s="5">
        <v>23000</v>
      </c>
      <c r="M106" s="7">
        <v>44256</v>
      </c>
      <c r="N106" s="7">
        <v>44286</v>
      </c>
      <c r="O106" s="1" t="s">
        <v>2316</v>
      </c>
      <c r="P106" s="1">
        <v>1</v>
      </c>
      <c r="Q106" s="1" t="s">
        <v>1833</v>
      </c>
      <c r="R106" s="1" t="str">
        <f>IFERROR(VLOOKUP(G106,Proveedores!$A$2:$B$590,2,0),"Agregar")</f>
        <v>ASCENSORES TESTA S. A.</v>
      </c>
      <c r="S106" s="1" t="str">
        <f t="shared" si="3"/>
        <v>ARS</v>
      </c>
      <c r="T106" s="5">
        <f t="shared" si="2"/>
        <v>23000</v>
      </c>
    </row>
    <row r="107" spans="1:20" x14ac:dyDescent="0.2">
      <c r="A107" s="7">
        <v>44293</v>
      </c>
      <c r="B107" s="1" t="s">
        <v>17882</v>
      </c>
      <c r="C107" s="1" t="s">
        <v>17883</v>
      </c>
      <c r="D107" s="7">
        <v>44293</v>
      </c>
      <c r="E107" s="1" t="s">
        <v>247</v>
      </c>
      <c r="F107" s="1">
        <v>30641405554</v>
      </c>
      <c r="G107" s="1" t="s">
        <v>16526</v>
      </c>
      <c r="H107" s="1" t="s">
        <v>17558</v>
      </c>
      <c r="I107" s="1" t="s">
        <v>17884</v>
      </c>
      <c r="J107" s="7">
        <v>44292</v>
      </c>
      <c r="K107" s="1" t="s">
        <v>17550</v>
      </c>
      <c r="L107" s="5">
        <v>293475</v>
      </c>
      <c r="M107" s="7">
        <v>44292</v>
      </c>
      <c r="N107" s="7">
        <v>44292</v>
      </c>
      <c r="O107" s="1" t="s">
        <v>17560</v>
      </c>
      <c r="P107" s="1">
        <v>13300</v>
      </c>
      <c r="Q107" s="1" t="s">
        <v>5658</v>
      </c>
      <c r="R107" s="1" t="str">
        <f>IFERROR(VLOOKUP(G107,Proveedores!$A$2:$B$590,2,0),"Agregar")</f>
        <v>Aerolineas Argentinas</v>
      </c>
      <c r="S107" s="1" t="str">
        <f t="shared" si="3"/>
        <v>USD</v>
      </c>
      <c r="T107" s="5">
        <f t="shared" si="2"/>
        <v>293475</v>
      </c>
    </row>
    <row r="108" spans="1:20" x14ac:dyDescent="0.2">
      <c r="A108" s="7">
        <v>44293</v>
      </c>
      <c r="B108" s="1" t="s">
        <v>17885</v>
      </c>
      <c r="C108" s="1" t="s">
        <v>17886</v>
      </c>
      <c r="D108" s="7">
        <v>44293</v>
      </c>
      <c r="E108" s="1" t="s">
        <v>17611</v>
      </c>
      <c r="F108" s="1">
        <v>30709650943</v>
      </c>
      <c r="G108" s="1" t="s">
        <v>16611</v>
      </c>
      <c r="H108" s="1" t="s">
        <v>17539</v>
      </c>
      <c r="I108" s="1" t="s">
        <v>17887</v>
      </c>
      <c r="J108" s="7">
        <v>44293</v>
      </c>
      <c r="K108" s="1" t="s">
        <v>17541</v>
      </c>
      <c r="L108" s="5">
        <v>900000</v>
      </c>
      <c r="M108" s="7">
        <v>44228</v>
      </c>
      <c r="N108" s="7">
        <v>44255</v>
      </c>
      <c r="O108" s="1" t="s">
        <v>17888</v>
      </c>
      <c r="P108" s="1">
        <v>1</v>
      </c>
      <c r="Q108" s="1" t="s">
        <v>17889</v>
      </c>
      <c r="R108" s="1" t="str">
        <f>IFERROR(VLOOKUP(G108,Proveedores!$A$2:$B$590,2,0),"Agregar")</f>
        <v>Tiempo beta srl</v>
      </c>
      <c r="S108" s="1" t="str">
        <f t="shared" si="3"/>
        <v>ARS</v>
      </c>
      <c r="T108" s="5">
        <f t="shared" si="2"/>
        <v>900000</v>
      </c>
    </row>
    <row r="109" spans="1:20" x14ac:dyDescent="0.2">
      <c r="A109" s="7">
        <v>44293</v>
      </c>
      <c r="B109" s="1" t="s">
        <v>17890</v>
      </c>
      <c r="C109" s="1" t="s">
        <v>17891</v>
      </c>
      <c r="D109" s="7">
        <v>44293</v>
      </c>
      <c r="E109" s="1" t="s">
        <v>17783</v>
      </c>
      <c r="F109" s="1">
        <v>20176828979</v>
      </c>
      <c r="G109" s="1" t="s">
        <v>16587</v>
      </c>
      <c r="H109" s="1" t="s">
        <v>17892</v>
      </c>
      <c r="I109" s="1">
        <v>44</v>
      </c>
      <c r="J109" s="7">
        <v>44291</v>
      </c>
      <c r="K109" s="1" t="s">
        <v>17541</v>
      </c>
      <c r="L109" s="5">
        <v>78399</v>
      </c>
      <c r="M109" s="7">
        <v>44291</v>
      </c>
      <c r="N109" s="7">
        <v>44321</v>
      </c>
      <c r="O109" s="1" t="s">
        <v>17893</v>
      </c>
      <c r="P109" s="1">
        <v>886</v>
      </c>
      <c r="Q109" s="1" t="s">
        <v>1861</v>
      </c>
      <c r="R109" s="1" t="str">
        <f>IFERROR(VLOOKUP(G109,Proveedores!$A$2:$B$590,2,0),"Agregar")</f>
        <v>Parada de diarios y Revistas "Mauro"</v>
      </c>
      <c r="S109" s="1" t="str">
        <f t="shared" si="3"/>
        <v>ARS</v>
      </c>
      <c r="T109" s="5">
        <f t="shared" si="2"/>
        <v>78399</v>
      </c>
    </row>
    <row r="110" spans="1:20" x14ac:dyDescent="0.2">
      <c r="A110" s="7">
        <v>44294</v>
      </c>
      <c r="B110" s="1" t="s">
        <v>17894</v>
      </c>
      <c r="C110" s="1" t="s">
        <v>17895</v>
      </c>
      <c r="D110" s="7">
        <v>44294</v>
      </c>
      <c r="E110" s="1" t="s">
        <v>17624</v>
      </c>
      <c r="F110" s="1">
        <v>30500983988</v>
      </c>
      <c r="G110" s="1" t="s">
        <v>16568</v>
      </c>
      <c r="H110" s="1" t="s">
        <v>17539</v>
      </c>
      <c r="I110" s="1" t="s">
        <v>17896</v>
      </c>
      <c r="J110" s="7">
        <v>44292</v>
      </c>
      <c r="K110" s="1" t="s">
        <v>17541</v>
      </c>
      <c r="L110" s="5">
        <v>20000</v>
      </c>
      <c r="M110" s="7">
        <v>44292</v>
      </c>
      <c r="N110" s="7">
        <v>44300</v>
      </c>
      <c r="O110" s="1" t="s">
        <v>17626</v>
      </c>
      <c r="P110" s="1">
        <v>1</v>
      </c>
      <c r="Q110" s="1">
        <v>1</v>
      </c>
      <c r="R110" s="1" t="str">
        <f>IFERROR(VLOOKUP(G110,Proveedores!$A$2:$B$590,2,0),"Agregar")</f>
        <v>FRIGORIFICO ONETO Y CIA SAIC.</v>
      </c>
      <c r="S110" s="1" t="str">
        <f t="shared" si="3"/>
        <v>ARS</v>
      </c>
      <c r="T110" s="5">
        <f t="shared" si="2"/>
        <v>20000</v>
      </c>
    </row>
    <row r="111" spans="1:20" x14ac:dyDescent="0.2">
      <c r="A111" s="7">
        <v>44294</v>
      </c>
      <c r="B111" s="1" t="s">
        <v>17897</v>
      </c>
      <c r="C111" s="1" t="s">
        <v>17898</v>
      </c>
      <c r="D111" s="7">
        <v>44294</v>
      </c>
      <c r="E111" s="1" t="s">
        <v>17718</v>
      </c>
      <c r="F111" s="1">
        <v>30702268385</v>
      </c>
      <c r="G111" s="1" t="s">
        <v>1856</v>
      </c>
      <c r="H111" s="1" t="s">
        <v>17539</v>
      </c>
      <c r="I111" s="1" t="s">
        <v>17899</v>
      </c>
      <c r="J111" s="7">
        <v>44288</v>
      </c>
      <c r="K111" s="1" t="s">
        <v>17541</v>
      </c>
      <c r="L111" s="5">
        <v>105228</v>
      </c>
      <c r="M111" s="7">
        <v>44256</v>
      </c>
      <c r="N111" s="7">
        <v>44286</v>
      </c>
      <c r="O111" s="1" t="s">
        <v>17547</v>
      </c>
      <c r="P111" s="1">
        <v>666</v>
      </c>
      <c r="Q111" s="1" t="s">
        <v>1859</v>
      </c>
      <c r="R111" s="1" t="str">
        <f>IFERROR(VLOOKUP(G111,Proveedores!$A$2:$B$590,2,0),"Agregar")</f>
        <v>BRONCEL S.A.</v>
      </c>
      <c r="S111" s="1" t="str">
        <f t="shared" si="3"/>
        <v>ARS</v>
      </c>
      <c r="T111" s="5">
        <f t="shared" si="2"/>
        <v>105228</v>
      </c>
    </row>
    <row r="112" spans="1:20" x14ac:dyDescent="0.2">
      <c r="A112" s="7">
        <v>44294</v>
      </c>
      <c r="B112" s="1" t="s">
        <v>17900</v>
      </c>
      <c r="C112" s="1" t="s">
        <v>17901</v>
      </c>
      <c r="D112" s="7">
        <v>44294</v>
      </c>
      <c r="E112" s="1" t="s">
        <v>17629</v>
      </c>
      <c r="F112" s="1">
        <v>30500983988</v>
      </c>
      <c r="G112" s="1" t="s">
        <v>16568</v>
      </c>
      <c r="H112" s="1" t="s">
        <v>17539</v>
      </c>
      <c r="I112" s="1" t="s">
        <v>17902</v>
      </c>
      <c r="J112" s="7">
        <v>44292</v>
      </c>
      <c r="K112" s="1" t="s">
        <v>17541</v>
      </c>
      <c r="L112" s="5">
        <v>3000</v>
      </c>
      <c r="M112" s="7">
        <v>44292</v>
      </c>
      <c r="N112" s="7">
        <v>44300</v>
      </c>
      <c r="O112" s="1" t="s">
        <v>17631</v>
      </c>
      <c r="P112" s="1">
        <v>1</v>
      </c>
      <c r="Q112" s="1">
        <v>1</v>
      </c>
      <c r="R112" s="1" t="str">
        <f>IFERROR(VLOOKUP(G112,Proveedores!$A$2:$B$590,2,0),"Agregar")</f>
        <v>FRIGORIFICO ONETO Y CIA SAIC.</v>
      </c>
      <c r="S112" s="1" t="str">
        <f t="shared" si="3"/>
        <v>ARS</v>
      </c>
      <c r="T112" s="5">
        <f t="shared" si="2"/>
        <v>3000</v>
      </c>
    </row>
    <row r="113" spans="1:20" x14ac:dyDescent="0.2">
      <c r="A113" s="7">
        <v>44294</v>
      </c>
      <c r="B113" s="1" t="s">
        <v>17903</v>
      </c>
      <c r="C113" s="1" t="s">
        <v>17904</v>
      </c>
      <c r="D113" s="7">
        <v>44294</v>
      </c>
      <c r="E113" s="1" t="s">
        <v>17634</v>
      </c>
      <c r="F113" s="1">
        <v>30500983988</v>
      </c>
      <c r="G113" s="1" t="s">
        <v>16568</v>
      </c>
      <c r="H113" s="1" t="s">
        <v>17539</v>
      </c>
      <c r="I113" s="1" t="s">
        <v>17905</v>
      </c>
      <c r="J113" s="7">
        <v>44292</v>
      </c>
      <c r="K113" s="1" t="s">
        <v>17541</v>
      </c>
      <c r="L113" s="5">
        <v>22500</v>
      </c>
      <c r="M113" s="7">
        <v>44292</v>
      </c>
      <c r="N113" s="7">
        <v>44300</v>
      </c>
      <c r="O113" s="1" t="s">
        <v>17636</v>
      </c>
      <c r="P113" s="1">
        <v>1</v>
      </c>
      <c r="Q113" s="1">
        <v>1</v>
      </c>
      <c r="R113" s="1" t="str">
        <f>IFERROR(VLOOKUP(G113,Proveedores!$A$2:$B$590,2,0),"Agregar")</f>
        <v>FRIGORIFICO ONETO Y CIA SAIC.</v>
      </c>
      <c r="S113" s="1" t="str">
        <f t="shared" si="3"/>
        <v>ARS</v>
      </c>
      <c r="T113" s="5">
        <f t="shared" si="2"/>
        <v>22500</v>
      </c>
    </row>
    <row r="114" spans="1:20" x14ac:dyDescent="0.2">
      <c r="A114" s="7">
        <v>44294</v>
      </c>
      <c r="B114" s="1" t="s">
        <v>17906</v>
      </c>
      <c r="C114" s="1" t="s">
        <v>17907</v>
      </c>
      <c r="D114" s="7">
        <v>44294</v>
      </c>
      <c r="E114" s="1" t="s">
        <v>17639</v>
      </c>
      <c r="F114" s="1">
        <v>30500983988</v>
      </c>
      <c r="G114" s="1" t="s">
        <v>16568</v>
      </c>
      <c r="H114" s="1" t="s">
        <v>17539</v>
      </c>
      <c r="I114" s="1" t="s">
        <v>17905</v>
      </c>
      <c r="J114" s="7">
        <v>44292</v>
      </c>
      <c r="K114" s="1" t="s">
        <v>17541</v>
      </c>
      <c r="L114" s="5">
        <v>70000</v>
      </c>
      <c r="M114" s="7">
        <v>44292</v>
      </c>
      <c r="N114" s="7">
        <v>44300</v>
      </c>
      <c r="O114" s="1" t="s">
        <v>17761</v>
      </c>
      <c r="P114" s="1">
        <v>1</v>
      </c>
      <c r="Q114" s="1">
        <v>1</v>
      </c>
      <c r="R114" s="1" t="str">
        <f>IFERROR(VLOOKUP(G114,Proveedores!$A$2:$B$590,2,0),"Agregar")</f>
        <v>FRIGORIFICO ONETO Y CIA SAIC.</v>
      </c>
      <c r="S114" s="1" t="str">
        <f t="shared" si="3"/>
        <v>ARS</v>
      </c>
      <c r="T114" s="5">
        <f t="shared" si="2"/>
        <v>70000</v>
      </c>
    </row>
    <row r="115" spans="1:20" x14ac:dyDescent="0.2">
      <c r="A115" s="7">
        <v>44294</v>
      </c>
      <c r="B115" s="1" t="s">
        <v>17908</v>
      </c>
      <c r="C115" s="1" t="s">
        <v>17909</v>
      </c>
      <c r="D115" s="7">
        <v>44294</v>
      </c>
      <c r="E115" s="1" t="s">
        <v>17725</v>
      </c>
      <c r="F115" s="1">
        <v>30500983988</v>
      </c>
      <c r="G115" s="1" t="s">
        <v>16568</v>
      </c>
      <c r="H115" s="1" t="s">
        <v>17539</v>
      </c>
      <c r="I115" s="1" t="s">
        <v>17910</v>
      </c>
      <c r="J115" s="7">
        <v>44292</v>
      </c>
      <c r="K115" s="1" t="s">
        <v>17541</v>
      </c>
      <c r="L115" s="5">
        <v>35000</v>
      </c>
      <c r="M115" s="7">
        <v>44292</v>
      </c>
      <c r="N115" s="7">
        <v>44300</v>
      </c>
      <c r="O115" s="1" t="s">
        <v>17765</v>
      </c>
      <c r="P115" s="1">
        <v>1</v>
      </c>
      <c r="Q115" s="1">
        <v>1</v>
      </c>
      <c r="R115" s="1" t="str">
        <f>IFERROR(VLOOKUP(G115,Proveedores!$A$2:$B$590,2,0),"Agregar")</f>
        <v>FRIGORIFICO ONETO Y CIA SAIC.</v>
      </c>
      <c r="S115" s="1" t="str">
        <f t="shared" si="3"/>
        <v>ARS</v>
      </c>
      <c r="T115" s="5">
        <f t="shared" si="2"/>
        <v>35000</v>
      </c>
    </row>
    <row r="116" spans="1:20" x14ac:dyDescent="0.2">
      <c r="A116" s="7">
        <v>44294</v>
      </c>
      <c r="B116" s="1" t="s">
        <v>17911</v>
      </c>
      <c r="C116" s="1" t="s">
        <v>17912</v>
      </c>
      <c r="D116" s="7">
        <v>44294</v>
      </c>
      <c r="E116" s="1" t="s">
        <v>17545</v>
      </c>
      <c r="F116" s="1">
        <v>30692845605</v>
      </c>
      <c r="G116" s="1" t="s">
        <v>15003</v>
      </c>
      <c r="H116" s="1" t="s">
        <v>17539</v>
      </c>
      <c r="I116" s="1" t="s">
        <v>17913</v>
      </c>
      <c r="J116" s="7">
        <v>44255</v>
      </c>
      <c r="K116" s="1" t="s">
        <v>17541</v>
      </c>
      <c r="L116" s="5">
        <v>4507055.45</v>
      </c>
      <c r="M116" s="7">
        <v>44228</v>
      </c>
      <c r="N116" s="7">
        <v>44255</v>
      </c>
      <c r="O116" s="1" t="s">
        <v>17914</v>
      </c>
      <c r="P116" s="1">
        <v>1</v>
      </c>
      <c r="Q116" s="1" t="s">
        <v>1839</v>
      </c>
      <c r="R116" s="1" t="str">
        <f>IFERROR(VLOOKUP(G116,Proveedores!$A$2:$B$590,2,0),"Agregar")</f>
        <v>REX ARGENTINA SA</v>
      </c>
      <c r="S116" s="1" t="str">
        <f t="shared" si="3"/>
        <v>ARS</v>
      </c>
      <c r="T116" s="5">
        <f t="shared" si="2"/>
        <v>4507055.45</v>
      </c>
    </row>
    <row r="117" spans="1:20" x14ac:dyDescent="0.2">
      <c r="A117" s="7">
        <v>44294</v>
      </c>
      <c r="B117" s="1" t="s">
        <v>17915</v>
      </c>
      <c r="C117" s="1" t="s">
        <v>17916</v>
      </c>
      <c r="D117" s="7">
        <v>44294</v>
      </c>
      <c r="E117" s="1" t="s">
        <v>17545</v>
      </c>
      <c r="F117" s="1">
        <v>30692845605</v>
      </c>
      <c r="G117" s="1" t="s">
        <v>15003</v>
      </c>
      <c r="H117" s="1" t="s">
        <v>17539</v>
      </c>
      <c r="I117" s="1" t="s">
        <v>17917</v>
      </c>
      <c r="J117" s="7">
        <v>44255</v>
      </c>
      <c r="K117" s="1" t="s">
        <v>17541</v>
      </c>
      <c r="L117" s="5">
        <v>1907258.51</v>
      </c>
      <c r="M117" s="7">
        <v>44228</v>
      </c>
      <c r="N117" s="7">
        <v>44255</v>
      </c>
      <c r="O117" s="1" t="s">
        <v>17918</v>
      </c>
      <c r="P117" s="1">
        <v>1</v>
      </c>
      <c r="Q117" s="1" t="s">
        <v>1897</v>
      </c>
      <c r="R117" s="1" t="str">
        <f>IFERROR(VLOOKUP(G117,Proveedores!$A$2:$B$590,2,0),"Agregar")</f>
        <v>REX ARGENTINA SA</v>
      </c>
      <c r="S117" s="1" t="str">
        <f t="shared" si="3"/>
        <v>ARS</v>
      </c>
      <c r="T117" s="5">
        <f t="shared" si="2"/>
        <v>1907258.51</v>
      </c>
    </row>
    <row r="118" spans="1:20" x14ac:dyDescent="0.2">
      <c r="A118" s="7">
        <v>44294</v>
      </c>
      <c r="B118" s="1" t="s">
        <v>17919</v>
      </c>
      <c r="C118" s="1" t="s">
        <v>17920</v>
      </c>
      <c r="D118" s="7">
        <v>44294</v>
      </c>
      <c r="E118" s="1" t="s">
        <v>17545</v>
      </c>
      <c r="F118" s="1">
        <v>30692845605</v>
      </c>
      <c r="G118" s="1" t="s">
        <v>15003</v>
      </c>
      <c r="H118" s="1" t="s">
        <v>17539</v>
      </c>
      <c r="I118" s="1" t="s">
        <v>17921</v>
      </c>
      <c r="J118" s="7">
        <v>44255</v>
      </c>
      <c r="K118" s="1" t="s">
        <v>17541</v>
      </c>
      <c r="L118" s="5">
        <v>2291159.31</v>
      </c>
      <c r="M118" s="7">
        <v>44228</v>
      </c>
      <c r="N118" s="7">
        <v>44255</v>
      </c>
      <c r="O118" s="1" t="s">
        <v>17918</v>
      </c>
      <c r="P118" s="1">
        <v>1</v>
      </c>
      <c r="Q118" s="1" t="s">
        <v>1897</v>
      </c>
      <c r="R118" s="1" t="str">
        <f>IFERROR(VLOOKUP(G118,Proveedores!$A$2:$B$590,2,0),"Agregar")</f>
        <v>REX ARGENTINA SA</v>
      </c>
      <c r="S118" s="1" t="str">
        <f t="shared" si="3"/>
        <v>ARS</v>
      </c>
      <c r="T118" s="5">
        <f t="shared" si="2"/>
        <v>2291159.31</v>
      </c>
    </row>
    <row r="119" spans="1:20" x14ac:dyDescent="0.2">
      <c r="A119" s="7">
        <v>44294</v>
      </c>
      <c r="B119" s="1" t="s">
        <v>17922</v>
      </c>
      <c r="C119" s="1" t="s">
        <v>17923</v>
      </c>
      <c r="D119" s="7">
        <v>44294</v>
      </c>
      <c r="E119" s="1" t="s">
        <v>17545</v>
      </c>
      <c r="F119" s="1">
        <v>30692845605</v>
      </c>
      <c r="G119" s="1" t="s">
        <v>15003</v>
      </c>
      <c r="H119" s="1" t="s">
        <v>17539</v>
      </c>
      <c r="I119" s="1" t="s">
        <v>17924</v>
      </c>
      <c r="J119" s="7">
        <v>44255</v>
      </c>
      <c r="K119" s="1" t="s">
        <v>17541</v>
      </c>
      <c r="L119" s="5">
        <v>3228852.21</v>
      </c>
      <c r="M119" s="7">
        <v>44228</v>
      </c>
      <c r="N119" s="7">
        <v>44255</v>
      </c>
      <c r="O119" s="1" t="s">
        <v>17918</v>
      </c>
      <c r="P119" s="1">
        <v>1</v>
      </c>
      <c r="Q119" s="1" t="s">
        <v>1897</v>
      </c>
      <c r="R119" s="1" t="str">
        <f>IFERROR(VLOOKUP(G119,Proveedores!$A$2:$B$590,2,0),"Agregar")</f>
        <v>REX ARGENTINA SA</v>
      </c>
      <c r="S119" s="1" t="str">
        <f t="shared" si="3"/>
        <v>ARS</v>
      </c>
      <c r="T119" s="5">
        <f t="shared" si="2"/>
        <v>3228852.21</v>
      </c>
    </row>
    <row r="120" spans="1:20" x14ac:dyDescent="0.2">
      <c r="A120" s="7">
        <v>44294</v>
      </c>
      <c r="B120" s="1" t="s">
        <v>17925</v>
      </c>
      <c r="C120" s="1" t="s">
        <v>17926</v>
      </c>
      <c r="D120" s="7">
        <v>44294</v>
      </c>
      <c r="E120" s="1" t="s">
        <v>17545</v>
      </c>
      <c r="F120" s="1">
        <v>30692845605</v>
      </c>
      <c r="G120" s="1" t="s">
        <v>15003</v>
      </c>
      <c r="H120" s="1" t="s">
        <v>17539</v>
      </c>
      <c r="I120" s="1" t="s">
        <v>17927</v>
      </c>
      <c r="J120" s="7">
        <v>44286</v>
      </c>
      <c r="K120" s="1" t="s">
        <v>17541</v>
      </c>
      <c r="L120" s="5">
        <v>4507055.45</v>
      </c>
      <c r="M120" s="7">
        <v>44256</v>
      </c>
      <c r="N120" s="7">
        <v>44286</v>
      </c>
      <c r="O120" s="1" t="s">
        <v>17918</v>
      </c>
      <c r="P120" s="1">
        <v>1</v>
      </c>
      <c r="Q120" s="1" t="s">
        <v>1897</v>
      </c>
      <c r="R120" s="1" t="str">
        <f>IFERROR(VLOOKUP(G120,Proveedores!$A$2:$B$590,2,0),"Agregar")</f>
        <v>REX ARGENTINA SA</v>
      </c>
      <c r="S120" s="1" t="str">
        <f t="shared" si="3"/>
        <v>ARS</v>
      </c>
      <c r="T120" s="5">
        <f t="shared" si="2"/>
        <v>4507055.45</v>
      </c>
    </row>
    <row r="121" spans="1:20" x14ac:dyDescent="0.2">
      <c r="A121" s="7">
        <v>44294</v>
      </c>
      <c r="B121" s="1" t="s">
        <v>17928</v>
      </c>
      <c r="C121" s="1" t="s">
        <v>17929</v>
      </c>
      <c r="D121" s="7">
        <v>44294</v>
      </c>
      <c r="E121" s="1" t="s">
        <v>17545</v>
      </c>
      <c r="F121" s="1">
        <v>30692845605</v>
      </c>
      <c r="G121" s="1" t="s">
        <v>15003</v>
      </c>
      <c r="H121" s="1" t="s">
        <v>17539</v>
      </c>
      <c r="I121" s="1" t="s">
        <v>17930</v>
      </c>
      <c r="J121" s="7">
        <v>44286</v>
      </c>
      <c r="K121" s="1" t="s">
        <v>17541</v>
      </c>
      <c r="L121" s="5">
        <v>1907258.51</v>
      </c>
      <c r="M121" s="7">
        <v>44256</v>
      </c>
      <c r="N121" s="7">
        <v>44286</v>
      </c>
      <c r="O121" s="1" t="s">
        <v>17918</v>
      </c>
      <c r="P121" s="1">
        <v>1</v>
      </c>
      <c r="Q121" s="1" t="s">
        <v>1839</v>
      </c>
      <c r="R121" s="1" t="str">
        <f>IFERROR(VLOOKUP(G121,Proveedores!$A$2:$B$590,2,0),"Agregar")</f>
        <v>REX ARGENTINA SA</v>
      </c>
      <c r="S121" s="1" t="str">
        <f t="shared" si="3"/>
        <v>ARS</v>
      </c>
      <c r="T121" s="5">
        <f t="shared" si="2"/>
        <v>1907258.51</v>
      </c>
    </row>
    <row r="122" spans="1:20" x14ac:dyDescent="0.2">
      <c r="A122" s="7">
        <v>44295</v>
      </c>
      <c r="B122" s="1" t="s">
        <v>17931</v>
      </c>
      <c r="C122" s="1" t="s">
        <v>17932</v>
      </c>
      <c r="D122" s="7">
        <v>44295</v>
      </c>
      <c r="E122" s="1" t="s">
        <v>17933</v>
      </c>
      <c r="F122" s="1">
        <v>30655116512</v>
      </c>
      <c r="G122" s="1" t="s">
        <v>16562</v>
      </c>
      <c r="H122" s="1" t="s">
        <v>17539</v>
      </c>
      <c r="I122" s="1" t="s">
        <v>17934</v>
      </c>
      <c r="J122" s="7">
        <v>44286</v>
      </c>
      <c r="K122" s="1" t="s">
        <v>17541</v>
      </c>
      <c r="L122" s="5">
        <v>17911.48</v>
      </c>
      <c r="M122" s="7">
        <v>44286</v>
      </c>
      <c r="N122" s="7">
        <v>44298</v>
      </c>
      <c r="O122" s="1" t="s">
        <v>17735</v>
      </c>
      <c r="P122" s="1">
        <v>28</v>
      </c>
      <c r="Q122" s="1" t="s">
        <v>17935</v>
      </c>
      <c r="R122" s="1" t="str">
        <f>IFERROR(VLOOKUP(G122,Proveedores!$A$2:$B$590,2,0),"Agregar")</f>
        <v>Empresa Distribuidora Sur S.A</v>
      </c>
      <c r="S122" s="1" t="str">
        <f t="shared" si="3"/>
        <v>ARS</v>
      </c>
      <c r="T122" s="5">
        <f t="shared" si="2"/>
        <v>17911.48</v>
      </c>
    </row>
    <row r="123" spans="1:20" x14ac:dyDescent="0.2">
      <c r="A123" s="7">
        <v>44298</v>
      </c>
      <c r="B123" s="1" t="s">
        <v>17936</v>
      </c>
      <c r="C123" s="1" t="s">
        <v>17937</v>
      </c>
      <c r="D123" s="7">
        <v>44298</v>
      </c>
      <c r="E123" s="1" t="s">
        <v>17938</v>
      </c>
      <c r="F123" s="1">
        <v>30707174702</v>
      </c>
      <c r="G123" s="1" t="s">
        <v>17939</v>
      </c>
      <c r="H123" s="1" t="s">
        <v>17539</v>
      </c>
      <c r="I123" s="1" t="s">
        <v>17940</v>
      </c>
      <c r="J123" s="7">
        <v>44229</v>
      </c>
      <c r="K123" s="1" t="s">
        <v>17541</v>
      </c>
      <c r="L123" s="5">
        <v>12685200</v>
      </c>
      <c r="M123" s="7">
        <v>44229</v>
      </c>
      <c r="N123" s="7">
        <v>44239</v>
      </c>
      <c r="O123" s="1" t="s">
        <v>17941</v>
      </c>
      <c r="P123" s="1">
        <v>4</v>
      </c>
      <c r="Q123" s="1">
        <v>150</v>
      </c>
      <c r="R123" s="1" t="str">
        <f>IFERROR(VLOOKUP(G123,Proveedores!$A$2:$B$590,2,0),"Agregar")</f>
        <v>C&amp;C MEDICALS SA</v>
      </c>
      <c r="S123" s="1" t="str">
        <f t="shared" si="3"/>
        <v>ARS</v>
      </c>
      <c r="T123" s="5">
        <f t="shared" si="2"/>
        <v>12685200</v>
      </c>
    </row>
    <row r="124" spans="1:20" x14ac:dyDescent="0.2">
      <c r="A124" s="7">
        <v>44301</v>
      </c>
      <c r="B124" s="1" t="s">
        <v>17942</v>
      </c>
      <c r="C124" s="1" t="s">
        <v>17943</v>
      </c>
      <c r="D124" s="7">
        <v>44301</v>
      </c>
      <c r="E124" s="1" t="s">
        <v>17611</v>
      </c>
      <c r="F124" s="1">
        <v>30555415520</v>
      </c>
      <c r="G124" s="1" t="s">
        <v>16531</v>
      </c>
      <c r="H124" s="1" t="s">
        <v>17539</v>
      </c>
      <c r="I124" s="1">
        <v>1022</v>
      </c>
      <c r="J124" s="7">
        <v>44292</v>
      </c>
      <c r="K124" s="1" t="s">
        <v>17541</v>
      </c>
      <c r="L124" s="5">
        <v>500000</v>
      </c>
      <c r="M124" s="7">
        <v>44256</v>
      </c>
      <c r="N124" s="7">
        <v>44286</v>
      </c>
      <c r="O124" s="1" t="s">
        <v>2316</v>
      </c>
      <c r="P124" s="1">
        <v>1</v>
      </c>
      <c r="Q124" s="1" t="s">
        <v>1833</v>
      </c>
      <c r="R124" s="1" t="str">
        <f>IFERROR(VLOOKUP(G124,Proveedores!$A$2:$B$590,2,0),"Agregar")</f>
        <v>ASCENSORES TESTA S. A.</v>
      </c>
      <c r="S124" s="1" t="str">
        <f t="shared" si="3"/>
        <v>ARS</v>
      </c>
      <c r="T124" s="5">
        <f t="shared" si="2"/>
        <v>500000</v>
      </c>
    </row>
    <row r="125" spans="1:20" x14ac:dyDescent="0.2">
      <c r="A125" s="7">
        <v>44301</v>
      </c>
      <c r="B125" s="1" t="s">
        <v>17944</v>
      </c>
      <c r="C125" s="1" t="s">
        <v>17945</v>
      </c>
      <c r="D125" s="7">
        <v>44301</v>
      </c>
      <c r="E125" s="1" t="s">
        <v>17545</v>
      </c>
      <c r="F125" s="1">
        <v>30639453975</v>
      </c>
      <c r="G125" s="1" t="s">
        <v>16609</v>
      </c>
      <c r="H125" s="1" t="s">
        <v>17539</v>
      </c>
      <c r="I125" s="1" t="s">
        <v>17946</v>
      </c>
      <c r="J125" s="7">
        <v>44259</v>
      </c>
      <c r="K125" s="1" t="s">
        <v>17541</v>
      </c>
      <c r="L125" s="5">
        <v>22463.89</v>
      </c>
      <c r="M125" s="7">
        <v>44228</v>
      </c>
      <c r="N125" s="7">
        <v>44255</v>
      </c>
      <c r="O125" s="1" t="s">
        <v>17947</v>
      </c>
      <c r="P125" s="1">
        <v>1</v>
      </c>
      <c r="Q125" s="1">
        <v>1</v>
      </c>
      <c r="R125" s="1" t="str">
        <f>IFERROR(VLOOKUP(G125,Proveedores!$A$2:$B$590,2,0),"Agregar")</f>
        <v>TELEFONICA DE ARGENTINA</v>
      </c>
      <c r="S125" s="1" t="str">
        <f t="shared" si="3"/>
        <v>ARS</v>
      </c>
      <c r="T125" s="5">
        <f t="shared" si="2"/>
        <v>22463.89</v>
      </c>
    </row>
    <row r="126" spans="1:20" x14ac:dyDescent="0.2">
      <c r="A126" s="7">
        <v>44301</v>
      </c>
      <c r="B126" s="1" t="s">
        <v>17948</v>
      </c>
      <c r="C126" s="1" t="s">
        <v>17949</v>
      </c>
      <c r="D126" s="7">
        <v>44301</v>
      </c>
      <c r="E126" s="1" t="s">
        <v>17545</v>
      </c>
      <c r="F126" s="1">
        <v>30639453975</v>
      </c>
      <c r="G126" s="1" t="s">
        <v>16609</v>
      </c>
      <c r="H126" s="1" t="s">
        <v>17539</v>
      </c>
      <c r="I126" s="1" t="s">
        <v>17950</v>
      </c>
      <c r="J126" s="7">
        <v>44293</v>
      </c>
      <c r="K126" s="1" t="s">
        <v>17541</v>
      </c>
      <c r="L126" s="5">
        <v>50189.59</v>
      </c>
      <c r="M126" s="7">
        <v>44256</v>
      </c>
      <c r="N126" s="7">
        <v>44286</v>
      </c>
      <c r="O126" s="1" t="s">
        <v>17947</v>
      </c>
      <c r="P126" s="1">
        <v>1</v>
      </c>
      <c r="Q126" s="1">
        <v>1</v>
      </c>
      <c r="R126" s="1" t="str">
        <f>IFERROR(VLOOKUP(G126,Proveedores!$A$2:$B$590,2,0),"Agregar")</f>
        <v>TELEFONICA DE ARGENTINA</v>
      </c>
      <c r="S126" s="1" t="str">
        <f t="shared" si="3"/>
        <v>ARS</v>
      </c>
      <c r="T126" s="5">
        <f t="shared" si="2"/>
        <v>50189.59</v>
      </c>
    </row>
    <row r="127" spans="1:20" x14ac:dyDescent="0.2">
      <c r="A127" s="7">
        <v>44301</v>
      </c>
      <c r="B127" s="1" t="s">
        <v>17951</v>
      </c>
      <c r="C127" s="1" t="s">
        <v>17952</v>
      </c>
      <c r="D127" s="7">
        <v>44301</v>
      </c>
      <c r="E127" s="1" t="s">
        <v>17545</v>
      </c>
      <c r="F127" s="1">
        <v>30639453975</v>
      </c>
      <c r="G127" s="1" t="s">
        <v>16609</v>
      </c>
      <c r="H127" s="1" t="s">
        <v>17539</v>
      </c>
      <c r="I127" s="1" t="s">
        <v>17953</v>
      </c>
      <c r="J127" s="7">
        <v>44293</v>
      </c>
      <c r="K127" s="1" t="s">
        <v>17541</v>
      </c>
      <c r="L127" s="5">
        <v>605</v>
      </c>
      <c r="M127" s="7">
        <v>44256</v>
      </c>
      <c r="N127" s="7">
        <v>44286</v>
      </c>
      <c r="O127" s="1" t="s">
        <v>17947</v>
      </c>
      <c r="P127" s="1">
        <v>1</v>
      </c>
      <c r="Q127" s="1">
        <v>1</v>
      </c>
      <c r="R127" s="1" t="str">
        <f>IFERROR(VLOOKUP(G127,Proveedores!$A$2:$B$590,2,0),"Agregar")</f>
        <v>TELEFONICA DE ARGENTINA</v>
      </c>
      <c r="S127" s="1" t="str">
        <f t="shared" si="3"/>
        <v>ARS</v>
      </c>
      <c r="T127" s="5">
        <f t="shared" si="2"/>
        <v>605</v>
      </c>
    </row>
    <row r="128" spans="1:20" x14ac:dyDescent="0.2">
      <c r="A128" s="7">
        <v>44301</v>
      </c>
      <c r="B128" s="1" t="s">
        <v>17954</v>
      </c>
      <c r="C128" s="1" t="s">
        <v>17955</v>
      </c>
      <c r="D128" s="7">
        <v>44301</v>
      </c>
      <c r="E128" s="1" t="s">
        <v>17545</v>
      </c>
      <c r="F128" s="1">
        <v>30639453975</v>
      </c>
      <c r="G128" s="1" t="s">
        <v>16609</v>
      </c>
      <c r="H128" s="1" t="s">
        <v>17539</v>
      </c>
      <c r="I128" s="1" t="s">
        <v>17956</v>
      </c>
      <c r="J128" s="7">
        <v>44293</v>
      </c>
      <c r="K128" s="1" t="s">
        <v>17541</v>
      </c>
      <c r="L128" s="5">
        <v>101497.85</v>
      </c>
      <c r="M128" s="7">
        <v>44256</v>
      </c>
      <c r="N128" s="7">
        <v>44286</v>
      </c>
      <c r="O128" s="1" t="s">
        <v>17947</v>
      </c>
      <c r="P128" s="1">
        <v>1</v>
      </c>
      <c r="Q128" s="1">
        <v>1</v>
      </c>
      <c r="R128" s="1" t="str">
        <f>IFERROR(VLOOKUP(G128,Proveedores!$A$2:$B$590,2,0),"Agregar")</f>
        <v>TELEFONICA DE ARGENTINA</v>
      </c>
      <c r="S128" s="1" t="str">
        <f t="shared" si="3"/>
        <v>ARS</v>
      </c>
      <c r="T128" s="5">
        <f t="shared" si="2"/>
        <v>101497.85</v>
      </c>
    </row>
    <row r="129" spans="1:20" x14ac:dyDescent="0.2">
      <c r="A129" s="7">
        <v>44301</v>
      </c>
      <c r="B129" s="1" t="s">
        <v>17957</v>
      </c>
      <c r="C129" s="1" t="s">
        <v>17958</v>
      </c>
      <c r="D129" s="7">
        <v>44301</v>
      </c>
      <c r="E129" s="1" t="s">
        <v>17545</v>
      </c>
      <c r="F129" s="1">
        <v>30639453975</v>
      </c>
      <c r="G129" s="1" t="s">
        <v>16609</v>
      </c>
      <c r="H129" s="1" t="s">
        <v>17539</v>
      </c>
      <c r="I129" s="1" t="s">
        <v>17959</v>
      </c>
      <c r="J129" s="7">
        <v>44293</v>
      </c>
      <c r="K129" s="1" t="s">
        <v>17541</v>
      </c>
      <c r="L129" s="5">
        <v>3738.9</v>
      </c>
      <c r="M129" s="7">
        <v>44256</v>
      </c>
      <c r="N129" s="7">
        <v>44286</v>
      </c>
      <c r="O129" s="1" t="s">
        <v>17947</v>
      </c>
      <c r="P129" s="1">
        <v>1</v>
      </c>
      <c r="Q129" s="1">
        <v>1</v>
      </c>
      <c r="R129" s="1" t="str">
        <f>IFERROR(VLOOKUP(G129,Proveedores!$A$2:$B$590,2,0),"Agregar")</f>
        <v>TELEFONICA DE ARGENTINA</v>
      </c>
      <c r="S129" s="1" t="str">
        <f t="shared" si="3"/>
        <v>ARS</v>
      </c>
      <c r="T129" s="5">
        <f t="shared" si="2"/>
        <v>3738.9</v>
      </c>
    </row>
    <row r="130" spans="1:20" x14ac:dyDescent="0.2">
      <c r="A130" s="7">
        <v>44301</v>
      </c>
      <c r="B130" s="1" t="s">
        <v>17960</v>
      </c>
      <c r="C130" s="1" t="s">
        <v>17961</v>
      </c>
      <c r="D130" s="7">
        <v>44301</v>
      </c>
      <c r="E130" s="1" t="s">
        <v>17545</v>
      </c>
      <c r="F130" s="1">
        <v>30639453975</v>
      </c>
      <c r="G130" s="1" t="s">
        <v>16609</v>
      </c>
      <c r="H130" s="1" t="s">
        <v>17539</v>
      </c>
      <c r="I130" s="1" t="s">
        <v>17962</v>
      </c>
      <c r="J130" s="7">
        <v>44293</v>
      </c>
      <c r="K130" s="1" t="s">
        <v>17541</v>
      </c>
      <c r="L130" s="5">
        <v>89909.9</v>
      </c>
      <c r="M130" s="7">
        <v>44256</v>
      </c>
      <c r="N130" s="7">
        <v>44286</v>
      </c>
      <c r="O130" s="1" t="s">
        <v>17947</v>
      </c>
      <c r="P130" s="1">
        <v>1</v>
      </c>
      <c r="Q130" s="1">
        <v>1</v>
      </c>
      <c r="R130" s="1" t="str">
        <f>IFERROR(VLOOKUP(G130,Proveedores!$A$2:$B$590,2,0),"Agregar")</f>
        <v>TELEFONICA DE ARGENTINA</v>
      </c>
      <c r="S130" s="1" t="str">
        <f t="shared" si="3"/>
        <v>ARS</v>
      </c>
      <c r="T130" s="5">
        <f t="shared" si="2"/>
        <v>89909.9</v>
      </c>
    </row>
    <row r="131" spans="1:20" x14ac:dyDescent="0.2">
      <c r="A131" s="7">
        <v>44301</v>
      </c>
      <c r="B131" s="1" t="s">
        <v>17963</v>
      </c>
      <c r="C131" s="1" t="s">
        <v>17964</v>
      </c>
      <c r="D131" s="7">
        <v>44301</v>
      </c>
      <c r="E131" s="1" t="s">
        <v>17545</v>
      </c>
      <c r="F131" s="1">
        <v>30639453975</v>
      </c>
      <c r="G131" s="1" t="s">
        <v>16609</v>
      </c>
      <c r="H131" s="1" t="s">
        <v>17539</v>
      </c>
      <c r="I131" s="1" t="s">
        <v>17965</v>
      </c>
      <c r="J131" s="7">
        <v>44293</v>
      </c>
      <c r="K131" s="1" t="s">
        <v>17541</v>
      </c>
      <c r="L131" s="5">
        <v>22463.89</v>
      </c>
      <c r="M131" s="7">
        <v>44256</v>
      </c>
      <c r="N131" s="7">
        <v>44286</v>
      </c>
      <c r="O131" s="1" t="s">
        <v>17947</v>
      </c>
      <c r="P131" s="1">
        <v>1</v>
      </c>
      <c r="Q131" s="1">
        <v>1</v>
      </c>
      <c r="R131" s="1" t="str">
        <f>IFERROR(VLOOKUP(G131,Proveedores!$A$2:$B$590,2,0),"Agregar")</f>
        <v>TELEFONICA DE ARGENTINA</v>
      </c>
      <c r="S131" s="1" t="str">
        <f t="shared" si="3"/>
        <v>ARS</v>
      </c>
      <c r="T131" s="5">
        <f t="shared" ref="T131:T194" si="4">L131</f>
        <v>22463.89</v>
      </c>
    </row>
    <row r="132" spans="1:20" x14ac:dyDescent="0.2">
      <c r="A132" s="7">
        <v>44301</v>
      </c>
      <c r="B132" s="1" t="s">
        <v>17966</v>
      </c>
      <c r="C132" s="1" t="s">
        <v>17967</v>
      </c>
      <c r="D132" s="7">
        <v>44301</v>
      </c>
      <c r="E132" s="1" t="s">
        <v>17545</v>
      </c>
      <c r="F132" s="1">
        <v>30639453975</v>
      </c>
      <c r="G132" s="1" t="s">
        <v>16609</v>
      </c>
      <c r="H132" s="1" t="s">
        <v>17539</v>
      </c>
      <c r="I132" s="1" t="s">
        <v>17968</v>
      </c>
      <c r="J132" s="7">
        <v>44264</v>
      </c>
      <c r="K132" s="1" t="s">
        <v>17541</v>
      </c>
      <c r="L132" s="5">
        <v>6954.74</v>
      </c>
      <c r="M132" s="7">
        <v>44256</v>
      </c>
      <c r="N132" s="7">
        <v>44286</v>
      </c>
      <c r="O132" s="1" t="s">
        <v>17947</v>
      </c>
      <c r="P132" s="1">
        <v>1</v>
      </c>
      <c r="Q132" s="1">
        <v>1</v>
      </c>
      <c r="R132" s="1" t="str">
        <f>IFERROR(VLOOKUP(G132,Proveedores!$A$2:$B$590,2,0),"Agregar")</f>
        <v>TELEFONICA DE ARGENTINA</v>
      </c>
      <c r="S132" s="1" t="str">
        <f t="shared" ref="S132:S195" si="5">IF(K132=$V$2,"ARS",IF(K132=$V$3,"USD","EUR"))</f>
        <v>ARS</v>
      </c>
      <c r="T132" s="5">
        <f t="shared" si="4"/>
        <v>6954.74</v>
      </c>
    </row>
    <row r="133" spans="1:20" x14ac:dyDescent="0.2">
      <c r="A133" s="7">
        <v>44301</v>
      </c>
      <c r="B133" s="1" t="s">
        <v>17969</v>
      </c>
      <c r="C133" s="1" t="s">
        <v>17970</v>
      </c>
      <c r="D133" s="7">
        <v>44301</v>
      </c>
      <c r="E133" s="1" t="s">
        <v>17545</v>
      </c>
      <c r="F133" s="1">
        <v>30639453975</v>
      </c>
      <c r="G133" s="1" t="s">
        <v>16609</v>
      </c>
      <c r="H133" s="1" t="s">
        <v>17539</v>
      </c>
      <c r="I133" s="1" t="s">
        <v>17971</v>
      </c>
      <c r="J133" s="7">
        <v>44264</v>
      </c>
      <c r="K133" s="1" t="s">
        <v>17541</v>
      </c>
      <c r="L133" s="5">
        <v>5436.69</v>
      </c>
      <c r="M133" s="7">
        <v>44256</v>
      </c>
      <c r="N133" s="7">
        <v>44286</v>
      </c>
      <c r="O133" s="1" t="s">
        <v>17947</v>
      </c>
      <c r="P133" s="1">
        <v>1</v>
      </c>
      <c r="Q133" s="1">
        <v>1</v>
      </c>
      <c r="R133" s="1" t="str">
        <f>IFERROR(VLOOKUP(G133,Proveedores!$A$2:$B$590,2,0),"Agregar")</f>
        <v>TELEFONICA DE ARGENTINA</v>
      </c>
      <c r="S133" s="1" t="str">
        <f t="shared" si="5"/>
        <v>ARS</v>
      </c>
      <c r="T133" s="5">
        <f t="shared" si="4"/>
        <v>5436.69</v>
      </c>
    </row>
    <row r="134" spans="1:20" x14ac:dyDescent="0.2">
      <c r="A134" s="7">
        <v>44301</v>
      </c>
      <c r="B134" s="1" t="s">
        <v>17972</v>
      </c>
      <c r="C134" s="1" t="s">
        <v>17973</v>
      </c>
      <c r="D134" s="7">
        <v>44301</v>
      </c>
      <c r="E134" s="1" t="s">
        <v>17545</v>
      </c>
      <c r="F134" s="1">
        <v>30639453975</v>
      </c>
      <c r="G134" s="1" t="s">
        <v>16609</v>
      </c>
      <c r="H134" s="1" t="s">
        <v>17539</v>
      </c>
      <c r="I134" s="1" t="s">
        <v>17974</v>
      </c>
      <c r="J134" s="7">
        <v>44264</v>
      </c>
      <c r="K134" s="1" t="s">
        <v>17541</v>
      </c>
      <c r="L134" s="5">
        <v>9690.09</v>
      </c>
      <c r="M134" s="7">
        <v>44256</v>
      </c>
      <c r="N134" s="7">
        <v>44286</v>
      </c>
      <c r="O134" s="1" t="s">
        <v>17947</v>
      </c>
      <c r="P134" s="1">
        <v>1</v>
      </c>
      <c r="Q134" s="1">
        <v>1</v>
      </c>
      <c r="R134" s="1" t="str">
        <f>IFERROR(VLOOKUP(G134,Proveedores!$A$2:$B$590,2,0),"Agregar")</f>
        <v>TELEFONICA DE ARGENTINA</v>
      </c>
      <c r="S134" s="1" t="str">
        <f t="shared" si="5"/>
        <v>ARS</v>
      </c>
      <c r="T134" s="5">
        <f t="shared" si="4"/>
        <v>9690.09</v>
      </c>
    </row>
    <row r="135" spans="1:20" x14ac:dyDescent="0.2">
      <c r="A135" s="7">
        <v>44302</v>
      </c>
      <c r="B135" s="1" t="s">
        <v>17975</v>
      </c>
      <c r="C135" s="1" t="s">
        <v>17976</v>
      </c>
      <c r="D135" s="7">
        <v>44302</v>
      </c>
      <c r="E135" s="1" t="s">
        <v>17977</v>
      </c>
      <c r="F135" s="1">
        <v>20331007502</v>
      </c>
      <c r="G135" s="1" t="s">
        <v>7912</v>
      </c>
      <c r="H135" s="1" t="s">
        <v>17539</v>
      </c>
      <c r="I135" s="1" t="s">
        <v>17978</v>
      </c>
      <c r="J135" s="7">
        <v>44286</v>
      </c>
      <c r="K135" s="1" t="s">
        <v>17541</v>
      </c>
      <c r="L135" s="5">
        <v>12793094.99</v>
      </c>
      <c r="M135" s="7">
        <v>44286</v>
      </c>
      <c r="N135" s="7">
        <v>44341</v>
      </c>
      <c r="O135" s="1" t="s">
        <v>17979</v>
      </c>
      <c r="P135" s="1">
        <v>5100</v>
      </c>
      <c r="Q135" s="1" t="s">
        <v>17980</v>
      </c>
      <c r="R135" s="1" t="str">
        <f>IFERROR(VLOOKUP(G135,Proveedores!$A$2:$B$590,2,0),"Agregar")</f>
        <v>CORREO OFICIAL DE LA REPÚBLICA ARGENTINA S.A..</v>
      </c>
      <c r="S135" s="1" t="str">
        <f t="shared" si="5"/>
        <v>ARS</v>
      </c>
      <c r="T135" s="5">
        <f t="shared" si="4"/>
        <v>12793094.99</v>
      </c>
    </row>
    <row r="136" spans="1:20" x14ac:dyDescent="0.2">
      <c r="A136" s="7">
        <v>44302</v>
      </c>
      <c r="B136" s="1" t="s">
        <v>17981</v>
      </c>
      <c r="C136" s="1" t="s">
        <v>17982</v>
      </c>
      <c r="D136" s="7">
        <v>44302</v>
      </c>
      <c r="E136" s="1" t="s">
        <v>17545</v>
      </c>
      <c r="F136" s="1">
        <v>30639453975</v>
      </c>
      <c r="G136" s="1" t="s">
        <v>16609</v>
      </c>
      <c r="H136" s="1" t="s">
        <v>17539</v>
      </c>
      <c r="I136" s="1">
        <v>493095620210407</v>
      </c>
      <c r="J136" s="7">
        <v>44293</v>
      </c>
      <c r="K136" s="1" t="s">
        <v>17541</v>
      </c>
      <c r="L136" s="5">
        <v>793.53</v>
      </c>
      <c r="M136" s="7">
        <v>44256</v>
      </c>
      <c r="N136" s="7">
        <v>44286</v>
      </c>
      <c r="O136" s="1" t="s">
        <v>17983</v>
      </c>
      <c r="P136" s="1">
        <v>1</v>
      </c>
      <c r="Q136" s="1">
        <v>1</v>
      </c>
      <c r="R136" s="1" t="str">
        <f>IFERROR(VLOOKUP(G136,Proveedores!$A$2:$B$590,2,0),"Agregar")</f>
        <v>TELEFONICA DE ARGENTINA</v>
      </c>
      <c r="S136" s="1" t="str">
        <f t="shared" si="5"/>
        <v>ARS</v>
      </c>
      <c r="T136" s="5">
        <f t="shared" si="4"/>
        <v>793.53</v>
      </c>
    </row>
    <row r="137" spans="1:20" x14ac:dyDescent="0.2">
      <c r="A137" s="7">
        <v>44302</v>
      </c>
      <c r="B137" s="1" t="s">
        <v>17984</v>
      </c>
      <c r="C137" s="1" t="s">
        <v>17985</v>
      </c>
      <c r="D137" s="7">
        <v>44302</v>
      </c>
      <c r="E137" s="1" t="s">
        <v>17545</v>
      </c>
      <c r="F137" s="1">
        <v>30639453975</v>
      </c>
      <c r="G137" s="1" t="s">
        <v>16609</v>
      </c>
      <c r="H137" s="1" t="s">
        <v>17539</v>
      </c>
      <c r="I137" s="1">
        <v>493095320210407</v>
      </c>
      <c r="J137" s="7">
        <v>44293</v>
      </c>
      <c r="K137" s="1" t="s">
        <v>17541</v>
      </c>
      <c r="L137" s="5">
        <v>1400.2</v>
      </c>
      <c r="M137" s="7">
        <v>44256</v>
      </c>
      <c r="N137" s="7">
        <v>44286</v>
      </c>
      <c r="O137" s="1" t="s">
        <v>17983</v>
      </c>
      <c r="P137" s="1">
        <v>1</v>
      </c>
      <c r="Q137" s="1">
        <v>1</v>
      </c>
      <c r="R137" s="1" t="str">
        <f>IFERROR(VLOOKUP(G137,Proveedores!$A$2:$B$590,2,0),"Agregar")</f>
        <v>TELEFONICA DE ARGENTINA</v>
      </c>
      <c r="S137" s="1" t="str">
        <f t="shared" si="5"/>
        <v>ARS</v>
      </c>
      <c r="T137" s="5">
        <f t="shared" si="4"/>
        <v>1400.2</v>
      </c>
    </row>
    <row r="138" spans="1:20" x14ac:dyDescent="0.2">
      <c r="A138" s="7">
        <v>44302</v>
      </c>
      <c r="B138" s="1" t="s">
        <v>17986</v>
      </c>
      <c r="C138" s="1" t="s">
        <v>17987</v>
      </c>
      <c r="D138" s="7">
        <v>44302</v>
      </c>
      <c r="E138" s="1" t="s">
        <v>17701</v>
      </c>
      <c r="F138" s="1">
        <v>30639453975</v>
      </c>
      <c r="G138" s="1" t="s">
        <v>16609</v>
      </c>
      <c r="H138" s="1" t="s">
        <v>17539</v>
      </c>
      <c r="I138" s="1">
        <v>493095120210407</v>
      </c>
      <c r="J138" s="7">
        <v>44293</v>
      </c>
      <c r="K138" s="1" t="s">
        <v>17541</v>
      </c>
      <c r="L138" s="5">
        <v>770.73</v>
      </c>
      <c r="M138" s="7">
        <v>44256</v>
      </c>
      <c r="N138" s="7">
        <v>44286</v>
      </c>
      <c r="O138" s="1" t="s">
        <v>17983</v>
      </c>
      <c r="P138" s="1">
        <v>1</v>
      </c>
      <c r="Q138" s="1">
        <v>1</v>
      </c>
      <c r="R138" s="1" t="str">
        <f>IFERROR(VLOOKUP(G138,Proveedores!$A$2:$B$590,2,0),"Agregar")</f>
        <v>TELEFONICA DE ARGENTINA</v>
      </c>
      <c r="S138" s="1" t="str">
        <f t="shared" si="5"/>
        <v>ARS</v>
      </c>
      <c r="T138" s="5">
        <f t="shared" si="4"/>
        <v>770.73</v>
      </c>
    </row>
    <row r="139" spans="1:20" x14ac:dyDescent="0.2">
      <c r="A139" s="7">
        <v>44302</v>
      </c>
      <c r="B139" s="1" t="s">
        <v>17988</v>
      </c>
      <c r="C139" s="1" t="s">
        <v>17989</v>
      </c>
      <c r="D139" s="7">
        <v>44302</v>
      </c>
      <c r="E139" s="1" t="s">
        <v>17545</v>
      </c>
      <c r="F139" s="1">
        <v>30639453975</v>
      </c>
      <c r="G139" s="1" t="s">
        <v>16609</v>
      </c>
      <c r="H139" s="1" t="s">
        <v>17539</v>
      </c>
      <c r="I139" s="1">
        <v>493094720210407</v>
      </c>
      <c r="J139" s="7">
        <v>44293</v>
      </c>
      <c r="K139" s="1" t="s">
        <v>17541</v>
      </c>
      <c r="L139" s="5">
        <v>4089.8</v>
      </c>
      <c r="M139" s="7">
        <v>44256</v>
      </c>
      <c r="N139" s="7">
        <v>44286</v>
      </c>
      <c r="O139" s="1" t="s">
        <v>17983</v>
      </c>
      <c r="P139" s="1">
        <v>1</v>
      </c>
      <c r="Q139" s="1">
        <v>1</v>
      </c>
      <c r="R139" s="1" t="str">
        <f>IFERROR(VLOOKUP(G139,Proveedores!$A$2:$B$590,2,0),"Agregar")</f>
        <v>TELEFONICA DE ARGENTINA</v>
      </c>
      <c r="S139" s="1" t="str">
        <f t="shared" si="5"/>
        <v>ARS</v>
      </c>
      <c r="T139" s="5">
        <f t="shared" si="4"/>
        <v>4089.8</v>
      </c>
    </row>
    <row r="140" spans="1:20" x14ac:dyDescent="0.2">
      <c r="A140" s="7">
        <v>44302</v>
      </c>
      <c r="B140" s="1" t="s">
        <v>17990</v>
      </c>
      <c r="C140" s="1" t="s">
        <v>17991</v>
      </c>
      <c r="D140" s="7">
        <v>44302</v>
      </c>
      <c r="E140" s="1" t="s">
        <v>17992</v>
      </c>
      <c r="F140" s="1">
        <v>30639453975</v>
      </c>
      <c r="G140" s="1" t="s">
        <v>16609</v>
      </c>
      <c r="H140" s="1" t="s">
        <v>17539</v>
      </c>
      <c r="I140" s="1">
        <v>493094320210407</v>
      </c>
      <c r="J140" s="7">
        <v>44293</v>
      </c>
      <c r="K140" s="1" t="s">
        <v>17541</v>
      </c>
      <c r="L140" s="5">
        <v>5156.2299999999996</v>
      </c>
      <c r="M140" s="7">
        <v>44256</v>
      </c>
      <c r="N140" s="7">
        <v>44286</v>
      </c>
      <c r="O140" s="1" t="s">
        <v>17983</v>
      </c>
      <c r="P140" s="1">
        <v>1</v>
      </c>
      <c r="Q140" s="1">
        <v>1</v>
      </c>
      <c r="R140" s="1" t="str">
        <f>IFERROR(VLOOKUP(G140,Proveedores!$A$2:$B$590,2,0),"Agregar")</f>
        <v>TELEFONICA DE ARGENTINA</v>
      </c>
      <c r="S140" s="1" t="str">
        <f t="shared" si="5"/>
        <v>ARS</v>
      </c>
      <c r="T140" s="5">
        <f t="shared" si="4"/>
        <v>5156.2299999999996</v>
      </c>
    </row>
    <row r="141" spans="1:20" x14ac:dyDescent="0.2">
      <c r="A141" s="7">
        <v>44302</v>
      </c>
      <c r="B141" s="1" t="s">
        <v>17993</v>
      </c>
      <c r="C141" s="1" t="s">
        <v>17994</v>
      </c>
      <c r="D141" s="7">
        <v>44302</v>
      </c>
      <c r="E141" s="1" t="s">
        <v>17995</v>
      </c>
      <c r="F141" s="1">
        <v>30639453975</v>
      </c>
      <c r="G141" s="1" t="s">
        <v>16609</v>
      </c>
      <c r="H141" s="1" t="s">
        <v>17539</v>
      </c>
      <c r="I141" s="1">
        <v>493094220210407</v>
      </c>
      <c r="J141" s="7">
        <v>44293</v>
      </c>
      <c r="K141" s="1" t="s">
        <v>17541</v>
      </c>
      <c r="L141" s="5">
        <v>847.52</v>
      </c>
      <c r="M141" s="7">
        <v>44256</v>
      </c>
      <c r="N141" s="7">
        <v>44286</v>
      </c>
      <c r="O141" s="1" t="s">
        <v>17983</v>
      </c>
      <c r="P141" s="1">
        <v>1</v>
      </c>
      <c r="Q141" s="1">
        <v>1</v>
      </c>
      <c r="R141" s="1" t="str">
        <f>IFERROR(VLOOKUP(G141,Proveedores!$A$2:$B$590,2,0),"Agregar")</f>
        <v>TELEFONICA DE ARGENTINA</v>
      </c>
      <c r="S141" s="1" t="str">
        <f t="shared" si="5"/>
        <v>ARS</v>
      </c>
      <c r="T141" s="5">
        <f t="shared" si="4"/>
        <v>847.52</v>
      </c>
    </row>
    <row r="142" spans="1:20" x14ac:dyDescent="0.2">
      <c r="A142" s="7">
        <v>44302</v>
      </c>
      <c r="B142" s="1" t="s">
        <v>17996</v>
      </c>
      <c r="C142" s="1" t="s">
        <v>17997</v>
      </c>
      <c r="D142" s="7">
        <v>44302</v>
      </c>
      <c r="E142" s="1" t="s">
        <v>17545</v>
      </c>
      <c r="F142" s="1">
        <v>30639453975</v>
      </c>
      <c r="G142" s="1" t="s">
        <v>16609</v>
      </c>
      <c r="H142" s="1" t="s">
        <v>17539</v>
      </c>
      <c r="I142" s="1">
        <v>493093220210407</v>
      </c>
      <c r="J142" s="7">
        <v>44293</v>
      </c>
      <c r="K142" s="1" t="s">
        <v>17541</v>
      </c>
      <c r="L142" s="5">
        <v>1095.3599999999999</v>
      </c>
      <c r="M142" s="7">
        <v>44256</v>
      </c>
      <c r="N142" s="7">
        <v>44286</v>
      </c>
      <c r="O142" s="1" t="s">
        <v>17983</v>
      </c>
      <c r="P142" s="1">
        <v>1</v>
      </c>
      <c r="Q142" s="1">
        <v>1</v>
      </c>
      <c r="R142" s="1" t="str">
        <f>IFERROR(VLOOKUP(G142,Proveedores!$A$2:$B$590,2,0),"Agregar")</f>
        <v>TELEFONICA DE ARGENTINA</v>
      </c>
      <c r="S142" s="1" t="str">
        <f t="shared" si="5"/>
        <v>ARS</v>
      </c>
      <c r="T142" s="5">
        <f t="shared" si="4"/>
        <v>1095.3599999999999</v>
      </c>
    </row>
    <row r="143" spans="1:20" x14ac:dyDescent="0.2">
      <c r="A143" s="7">
        <v>44302</v>
      </c>
      <c r="B143" s="1" t="s">
        <v>17998</v>
      </c>
      <c r="C143" s="1" t="s">
        <v>17999</v>
      </c>
      <c r="D143" s="7">
        <v>44302</v>
      </c>
      <c r="E143" s="1" t="s">
        <v>18000</v>
      </c>
      <c r="F143" s="1">
        <v>30639453975</v>
      </c>
      <c r="G143" s="1" t="s">
        <v>16609</v>
      </c>
      <c r="H143" s="1" t="s">
        <v>17539</v>
      </c>
      <c r="I143" s="1">
        <v>493092620210407</v>
      </c>
      <c r="J143" s="7">
        <v>44293</v>
      </c>
      <c r="K143" s="1" t="s">
        <v>17541</v>
      </c>
      <c r="L143" s="5">
        <v>20494.310000000001</v>
      </c>
      <c r="M143" s="7">
        <v>44256</v>
      </c>
      <c r="N143" s="7">
        <v>44286</v>
      </c>
      <c r="O143" s="1" t="s">
        <v>17983</v>
      </c>
      <c r="P143" s="1">
        <v>1</v>
      </c>
      <c r="Q143" s="1">
        <v>1</v>
      </c>
      <c r="R143" s="1" t="str">
        <f>IFERROR(VLOOKUP(G143,Proveedores!$A$2:$B$590,2,0),"Agregar")</f>
        <v>TELEFONICA DE ARGENTINA</v>
      </c>
      <c r="S143" s="1" t="str">
        <f t="shared" si="5"/>
        <v>ARS</v>
      </c>
      <c r="T143" s="5">
        <f t="shared" si="4"/>
        <v>20494.310000000001</v>
      </c>
    </row>
    <row r="144" spans="1:20" x14ac:dyDescent="0.2">
      <c r="A144" s="7">
        <v>44302</v>
      </c>
      <c r="B144" s="1" t="s">
        <v>18001</v>
      </c>
      <c r="C144" s="1" t="s">
        <v>18002</v>
      </c>
      <c r="D144" s="7">
        <v>44302</v>
      </c>
      <c r="E144" s="1" t="s">
        <v>18003</v>
      </c>
      <c r="F144" s="1">
        <v>30639453975</v>
      </c>
      <c r="G144" s="1" t="s">
        <v>16609</v>
      </c>
      <c r="H144" s="1" t="s">
        <v>17539</v>
      </c>
      <c r="I144" s="1">
        <v>493091820210407</v>
      </c>
      <c r="J144" s="7">
        <v>44293</v>
      </c>
      <c r="K144" s="1" t="s">
        <v>17541</v>
      </c>
      <c r="L144" s="5">
        <v>1577.51</v>
      </c>
      <c r="M144" s="7">
        <v>44256</v>
      </c>
      <c r="N144" s="7">
        <v>44286</v>
      </c>
      <c r="O144" s="1" t="s">
        <v>17983</v>
      </c>
      <c r="P144" s="1">
        <v>1</v>
      </c>
      <c r="Q144" s="1">
        <v>1</v>
      </c>
      <c r="R144" s="1" t="str">
        <f>IFERROR(VLOOKUP(G144,Proveedores!$A$2:$B$590,2,0),"Agregar")</f>
        <v>TELEFONICA DE ARGENTINA</v>
      </c>
      <c r="S144" s="1" t="str">
        <f t="shared" si="5"/>
        <v>ARS</v>
      </c>
      <c r="T144" s="5">
        <f t="shared" si="4"/>
        <v>1577.51</v>
      </c>
    </row>
    <row r="145" spans="1:20" x14ac:dyDescent="0.2">
      <c r="A145" s="7">
        <v>44302</v>
      </c>
      <c r="B145" s="1" t="s">
        <v>18004</v>
      </c>
      <c r="C145" s="1" t="s">
        <v>18005</v>
      </c>
      <c r="D145" s="7">
        <v>44302</v>
      </c>
      <c r="E145" s="1" t="s">
        <v>17545</v>
      </c>
      <c r="F145" s="1">
        <v>30639453975</v>
      </c>
      <c r="G145" s="1" t="s">
        <v>16609</v>
      </c>
      <c r="H145" s="1" t="s">
        <v>17539</v>
      </c>
      <c r="I145" s="1">
        <v>493090220210407</v>
      </c>
      <c r="J145" s="7">
        <v>44293</v>
      </c>
      <c r="K145" s="1" t="s">
        <v>17541</v>
      </c>
      <c r="L145" s="5">
        <v>772.59</v>
      </c>
      <c r="M145" s="7">
        <v>44256</v>
      </c>
      <c r="N145" s="7">
        <v>44286</v>
      </c>
      <c r="O145" s="1" t="s">
        <v>17983</v>
      </c>
      <c r="P145" s="1">
        <v>1</v>
      </c>
      <c r="Q145" s="1">
        <v>1</v>
      </c>
      <c r="R145" s="1" t="str">
        <f>IFERROR(VLOOKUP(G145,Proveedores!$A$2:$B$590,2,0),"Agregar")</f>
        <v>TELEFONICA DE ARGENTINA</v>
      </c>
      <c r="S145" s="1" t="str">
        <f t="shared" si="5"/>
        <v>ARS</v>
      </c>
      <c r="T145" s="5">
        <f t="shared" si="4"/>
        <v>772.59</v>
      </c>
    </row>
    <row r="146" spans="1:20" x14ac:dyDescent="0.2">
      <c r="A146" s="7">
        <v>44302</v>
      </c>
      <c r="B146" s="1" t="s">
        <v>18006</v>
      </c>
      <c r="C146" s="1" t="s">
        <v>18007</v>
      </c>
      <c r="D146" s="7">
        <v>44302</v>
      </c>
      <c r="E146" s="1" t="s">
        <v>18008</v>
      </c>
      <c r="F146" s="1">
        <v>30639453975</v>
      </c>
      <c r="G146" s="1" t="s">
        <v>16609</v>
      </c>
      <c r="H146" s="1" t="s">
        <v>17539</v>
      </c>
      <c r="I146" s="1">
        <v>493089320210407</v>
      </c>
      <c r="J146" s="7">
        <v>44293</v>
      </c>
      <c r="K146" s="1" t="s">
        <v>17541</v>
      </c>
      <c r="L146" s="5">
        <v>2150.58</v>
      </c>
      <c r="M146" s="7">
        <v>44256</v>
      </c>
      <c r="N146" s="7">
        <v>44286</v>
      </c>
      <c r="O146" s="1" t="s">
        <v>17983</v>
      </c>
      <c r="P146" s="1">
        <v>1</v>
      </c>
      <c r="Q146" s="1">
        <v>1</v>
      </c>
      <c r="R146" s="1" t="str">
        <f>IFERROR(VLOOKUP(G146,Proveedores!$A$2:$B$590,2,0),"Agregar")</f>
        <v>TELEFONICA DE ARGENTINA</v>
      </c>
      <c r="S146" s="1" t="str">
        <f t="shared" si="5"/>
        <v>ARS</v>
      </c>
      <c r="T146" s="5">
        <f t="shared" si="4"/>
        <v>2150.58</v>
      </c>
    </row>
    <row r="147" spans="1:20" x14ac:dyDescent="0.2">
      <c r="A147" s="7">
        <v>44302</v>
      </c>
      <c r="B147" s="1" t="s">
        <v>18009</v>
      </c>
      <c r="C147" s="1" t="s">
        <v>18010</v>
      </c>
      <c r="D147" s="7">
        <v>44302</v>
      </c>
      <c r="E147" s="1" t="s">
        <v>17537</v>
      </c>
      <c r="F147" s="1">
        <v>30639453975</v>
      </c>
      <c r="G147" s="1" t="s">
        <v>16609</v>
      </c>
      <c r="H147" s="1" t="s">
        <v>17539</v>
      </c>
      <c r="I147" s="1">
        <v>493086720210407</v>
      </c>
      <c r="J147" s="7">
        <v>44293</v>
      </c>
      <c r="K147" s="1" t="s">
        <v>17541</v>
      </c>
      <c r="L147" s="5">
        <v>5699.75</v>
      </c>
      <c r="M147" s="7">
        <v>44256</v>
      </c>
      <c r="N147" s="7">
        <v>44286</v>
      </c>
      <c r="O147" s="1" t="s">
        <v>17983</v>
      </c>
      <c r="P147" s="1">
        <v>1</v>
      </c>
      <c r="Q147" s="1">
        <v>1</v>
      </c>
      <c r="R147" s="1" t="str">
        <f>IFERROR(VLOOKUP(G147,Proveedores!$A$2:$B$590,2,0),"Agregar")</f>
        <v>TELEFONICA DE ARGENTINA</v>
      </c>
      <c r="S147" s="1" t="str">
        <f t="shared" si="5"/>
        <v>ARS</v>
      </c>
      <c r="T147" s="5">
        <f t="shared" si="4"/>
        <v>5699.75</v>
      </c>
    </row>
    <row r="148" spans="1:20" x14ac:dyDescent="0.2">
      <c r="A148" s="7">
        <v>44302</v>
      </c>
      <c r="B148" s="1" t="s">
        <v>18011</v>
      </c>
      <c r="C148" s="1" t="s">
        <v>18012</v>
      </c>
      <c r="D148" s="7">
        <v>44302</v>
      </c>
      <c r="E148" s="1" t="s">
        <v>17537</v>
      </c>
      <c r="F148" s="1">
        <v>30639453975</v>
      </c>
      <c r="G148" s="1" t="s">
        <v>16609</v>
      </c>
      <c r="H148" s="1" t="s">
        <v>17539</v>
      </c>
      <c r="I148" s="1">
        <v>493081420210407</v>
      </c>
      <c r="J148" s="7">
        <v>44293</v>
      </c>
      <c r="K148" s="1" t="s">
        <v>17541</v>
      </c>
      <c r="L148" s="5">
        <v>2310.41</v>
      </c>
      <c r="M148" s="7">
        <v>44256</v>
      </c>
      <c r="N148" s="7">
        <v>44286</v>
      </c>
      <c r="O148" s="1" t="s">
        <v>17983</v>
      </c>
      <c r="P148" s="1">
        <v>1</v>
      </c>
      <c r="Q148" s="1">
        <v>1</v>
      </c>
      <c r="R148" s="1" t="str">
        <f>IFERROR(VLOOKUP(G148,Proveedores!$A$2:$B$590,2,0),"Agregar")</f>
        <v>TELEFONICA DE ARGENTINA</v>
      </c>
      <c r="S148" s="1" t="str">
        <f t="shared" si="5"/>
        <v>ARS</v>
      </c>
      <c r="T148" s="5">
        <f t="shared" si="4"/>
        <v>2310.41</v>
      </c>
    </row>
    <row r="149" spans="1:20" x14ac:dyDescent="0.2">
      <c r="A149" s="7">
        <v>44302</v>
      </c>
      <c r="B149" s="1" t="s">
        <v>18013</v>
      </c>
      <c r="C149" s="1" t="s">
        <v>18014</v>
      </c>
      <c r="D149" s="7">
        <v>44302</v>
      </c>
      <c r="E149" s="1" t="s">
        <v>17701</v>
      </c>
      <c r="F149" s="1">
        <v>30639453975</v>
      </c>
      <c r="G149" s="1" t="s">
        <v>16609</v>
      </c>
      <c r="H149" s="1" t="s">
        <v>17539</v>
      </c>
      <c r="I149" s="1">
        <v>493081020210407</v>
      </c>
      <c r="J149" s="7">
        <v>44293</v>
      </c>
      <c r="K149" s="1" t="s">
        <v>17541</v>
      </c>
      <c r="L149" s="5">
        <v>768.66</v>
      </c>
      <c r="M149" s="7">
        <v>44256</v>
      </c>
      <c r="N149" s="7">
        <v>44286</v>
      </c>
      <c r="O149" s="1" t="s">
        <v>17983</v>
      </c>
      <c r="P149" s="1">
        <v>1</v>
      </c>
      <c r="Q149" s="1">
        <v>1</v>
      </c>
      <c r="R149" s="1" t="str">
        <f>IFERROR(VLOOKUP(G149,Proveedores!$A$2:$B$590,2,0),"Agregar")</f>
        <v>TELEFONICA DE ARGENTINA</v>
      </c>
      <c r="S149" s="1" t="str">
        <f t="shared" si="5"/>
        <v>ARS</v>
      </c>
      <c r="T149" s="5">
        <f t="shared" si="4"/>
        <v>768.66</v>
      </c>
    </row>
    <row r="150" spans="1:20" x14ac:dyDescent="0.2">
      <c r="A150" s="7">
        <v>44304</v>
      </c>
      <c r="B150" s="1" t="s">
        <v>18015</v>
      </c>
      <c r="C150" s="1" t="s">
        <v>18016</v>
      </c>
      <c r="D150" s="7">
        <v>44304</v>
      </c>
      <c r="E150" s="1" t="s">
        <v>17545</v>
      </c>
      <c r="F150" s="1">
        <v>30692845605</v>
      </c>
      <c r="G150" s="1" t="s">
        <v>15003</v>
      </c>
      <c r="H150" s="1" t="s">
        <v>17539</v>
      </c>
      <c r="I150" s="1" t="s">
        <v>18017</v>
      </c>
      <c r="J150" s="7">
        <v>44302</v>
      </c>
      <c r="K150" s="1" t="s">
        <v>17541</v>
      </c>
      <c r="L150" s="5">
        <v>4507055.45</v>
      </c>
      <c r="M150" s="7">
        <v>44166</v>
      </c>
      <c r="N150" s="7">
        <v>44196</v>
      </c>
      <c r="O150" s="1" t="s">
        <v>17918</v>
      </c>
      <c r="P150" s="1">
        <v>1</v>
      </c>
      <c r="Q150" s="1" t="s">
        <v>1897</v>
      </c>
      <c r="R150" s="1" t="str">
        <f>IFERROR(VLOOKUP(G150,Proveedores!$A$2:$B$590,2,0),"Agregar")</f>
        <v>REX ARGENTINA SA</v>
      </c>
      <c r="S150" s="1" t="str">
        <f t="shared" si="5"/>
        <v>ARS</v>
      </c>
      <c r="T150" s="5">
        <f t="shared" si="4"/>
        <v>4507055.45</v>
      </c>
    </row>
    <row r="151" spans="1:20" x14ac:dyDescent="0.2">
      <c r="A151" s="7">
        <v>44304</v>
      </c>
      <c r="B151" s="1" t="s">
        <v>18018</v>
      </c>
      <c r="C151" s="1" t="s">
        <v>18019</v>
      </c>
      <c r="D151" s="7">
        <v>44304</v>
      </c>
      <c r="E151" s="1" t="s">
        <v>17545</v>
      </c>
      <c r="F151" s="1">
        <v>30692845605</v>
      </c>
      <c r="G151" s="1" t="s">
        <v>15003</v>
      </c>
      <c r="H151" s="1" t="s">
        <v>17539</v>
      </c>
      <c r="I151" s="1" t="s">
        <v>18020</v>
      </c>
      <c r="J151" s="7">
        <v>44302</v>
      </c>
      <c r="K151" s="1" t="s">
        <v>17541</v>
      </c>
      <c r="L151" s="5">
        <v>1907258.51</v>
      </c>
      <c r="M151" s="7">
        <v>44166</v>
      </c>
      <c r="N151" s="7">
        <v>44196</v>
      </c>
      <c r="O151" s="1" t="s">
        <v>17918</v>
      </c>
      <c r="P151" s="1">
        <v>1</v>
      </c>
      <c r="Q151" s="1" t="s">
        <v>1839</v>
      </c>
      <c r="R151" s="1" t="str">
        <f>IFERROR(VLOOKUP(G151,Proveedores!$A$2:$B$590,2,0),"Agregar")</f>
        <v>REX ARGENTINA SA</v>
      </c>
      <c r="S151" s="1" t="str">
        <f t="shared" si="5"/>
        <v>ARS</v>
      </c>
      <c r="T151" s="5">
        <f t="shared" si="4"/>
        <v>1907258.51</v>
      </c>
    </row>
    <row r="152" spans="1:20" x14ac:dyDescent="0.2">
      <c r="A152" s="7">
        <v>44304</v>
      </c>
      <c r="B152" s="1" t="s">
        <v>18021</v>
      </c>
      <c r="C152" s="1" t="s">
        <v>18022</v>
      </c>
      <c r="D152" s="7">
        <v>44304</v>
      </c>
      <c r="E152" s="1" t="s">
        <v>17545</v>
      </c>
      <c r="F152" s="1">
        <v>30692845605</v>
      </c>
      <c r="G152" s="1" t="s">
        <v>15003</v>
      </c>
      <c r="H152" s="1" t="s">
        <v>17539</v>
      </c>
      <c r="I152" s="1" t="s">
        <v>18023</v>
      </c>
      <c r="J152" s="7">
        <v>44302</v>
      </c>
      <c r="K152" s="1" t="s">
        <v>17541</v>
      </c>
      <c r="L152" s="5">
        <v>2291159.31</v>
      </c>
      <c r="M152" s="7">
        <v>44166</v>
      </c>
      <c r="N152" s="7">
        <v>44196</v>
      </c>
      <c r="O152" s="1" t="s">
        <v>17918</v>
      </c>
      <c r="P152" s="1">
        <v>1</v>
      </c>
      <c r="Q152" s="1" t="s">
        <v>1839</v>
      </c>
      <c r="R152" s="1" t="str">
        <f>IFERROR(VLOOKUP(G152,Proveedores!$A$2:$B$590,2,0),"Agregar")</f>
        <v>REX ARGENTINA SA</v>
      </c>
      <c r="S152" s="1" t="str">
        <f t="shared" si="5"/>
        <v>ARS</v>
      </c>
      <c r="T152" s="5">
        <f t="shared" si="4"/>
        <v>2291159.31</v>
      </c>
    </row>
    <row r="153" spans="1:20" x14ac:dyDescent="0.2">
      <c r="A153" s="7">
        <v>44304</v>
      </c>
      <c r="B153" s="1" t="s">
        <v>18024</v>
      </c>
      <c r="C153" s="1" t="s">
        <v>18025</v>
      </c>
      <c r="D153" s="7">
        <v>44304</v>
      </c>
      <c r="E153" s="1" t="s">
        <v>17545</v>
      </c>
      <c r="F153" s="1">
        <v>30692845605</v>
      </c>
      <c r="G153" s="1" t="s">
        <v>15003</v>
      </c>
      <c r="H153" s="1" t="s">
        <v>17539</v>
      </c>
      <c r="I153" s="1" t="s">
        <v>18026</v>
      </c>
      <c r="J153" s="7">
        <v>44302</v>
      </c>
      <c r="K153" s="1" t="s">
        <v>17541</v>
      </c>
      <c r="L153" s="5">
        <v>3228852.21</v>
      </c>
      <c r="M153" s="7">
        <v>44166</v>
      </c>
      <c r="N153" s="7">
        <v>44196</v>
      </c>
      <c r="O153" s="1" t="s">
        <v>17918</v>
      </c>
      <c r="P153" s="1">
        <v>1</v>
      </c>
      <c r="Q153" s="1" t="s">
        <v>1839</v>
      </c>
      <c r="R153" s="1" t="str">
        <f>IFERROR(VLOOKUP(G153,Proveedores!$A$2:$B$590,2,0),"Agregar")</f>
        <v>REX ARGENTINA SA</v>
      </c>
      <c r="S153" s="1" t="str">
        <f t="shared" si="5"/>
        <v>ARS</v>
      </c>
      <c r="T153" s="5">
        <f t="shared" si="4"/>
        <v>3228852.21</v>
      </c>
    </row>
    <row r="154" spans="1:20" x14ac:dyDescent="0.2">
      <c r="A154" s="7">
        <v>44304</v>
      </c>
      <c r="B154" s="1" t="s">
        <v>18027</v>
      </c>
      <c r="C154" s="1" t="s">
        <v>18028</v>
      </c>
      <c r="D154" s="7">
        <v>44304</v>
      </c>
      <c r="E154" s="1" t="s">
        <v>17545</v>
      </c>
      <c r="F154" s="1">
        <v>30692845605</v>
      </c>
      <c r="G154" s="1" t="s">
        <v>15003</v>
      </c>
      <c r="H154" s="1" t="s">
        <v>17539</v>
      </c>
      <c r="I154" s="1" t="s">
        <v>18029</v>
      </c>
      <c r="J154" s="7">
        <v>44302</v>
      </c>
      <c r="K154" s="1" t="s">
        <v>17541</v>
      </c>
      <c r="L154" s="5">
        <v>5070374</v>
      </c>
      <c r="M154" s="7">
        <v>44166</v>
      </c>
      <c r="N154" s="7">
        <v>44196</v>
      </c>
      <c r="O154" s="1" t="s">
        <v>17918</v>
      </c>
      <c r="P154" s="1">
        <v>1</v>
      </c>
      <c r="Q154" s="1" t="s">
        <v>1897</v>
      </c>
      <c r="R154" s="1" t="str">
        <f>IFERROR(VLOOKUP(G154,Proveedores!$A$2:$B$590,2,0),"Agregar")</f>
        <v>REX ARGENTINA SA</v>
      </c>
      <c r="S154" s="1" t="str">
        <f t="shared" si="5"/>
        <v>ARS</v>
      </c>
      <c r="T154" s="5">
        <f t="shared" si="4"/>
        <v>5070374</v>
      </c>
    </row>
    <row r="155" spans="1:20" x14ac:dyDescent="0.2">
      <c r="A155" s="7">
        <v>44304</v>
      </c>
      <c r="B155" s="1" t="s">
        <v>18030</v>
      </c>
      <c r="C155" s="1" t="s">
        <v>18031</v>
      </c>
      <c r="D155" s="7">
        <v>44304</v>
      </c>
      <c r="E155" s="1" t="s">
        <v>17545</v>
      </c>
      <c r="F155" s="1">
        <v>30692845605</v>
      </c>
      <c r="G155" s="1" t="s">
        <v>15003</v>
      </c>
      <c r="H155" s="1" t="s">
        <v>17539</v>
      </c>
      <c r="I155" s="1" t="s">
        <v>18032</v>
      </c>
      <c r="J155" s="7">
        <v>44302</v>
      </c>
      <c r="K155" s="1" t="s">
        <v>17541</v>
      </c>
      <c r="L155" s="5">
        <v>2145639</v>
      </c>
      <c r="M155" s="7">
        <v>44166</v>
      </c>
      <c r="N155" s="7">
        <v>44196</v>
      </c>
      <c r="O155" s="1" t="s">
        <v>17918</v>
      </c>
      <c r="P155" s="1">
        <v>1</v>
      </c>
      <c r="Q155" s="1" t="s">
        <v>1897</v>
      </c>
      <c r="R155" s="1" t="str">
        <f>IFERROR(VLOOKUP(G155,Proveedores!$A$2:$B$590,2,0),"Agregar")</f>
        <v>REX ARGENTINA SA</v>
      </c>
      <c r="S155" s="1" t="str">
        <f t="shared" si="5"/>
        <v>ARS</v>
      </c>
      <c r="T155" s="5">
        <f t="shared" si="4"/>
        <v>2145639</v>
      </c>
    </row>
    <row r="156" spans="1:20" x14ac:dyDescent="0.2">
      <c r="A156" s="7">
        <v>44304</v>
      </c>
      <c r="B156" s="1" t="s">
        <v>18033</v>
      </c>
      <c r="C156" s="1" t="s">
        <v>18034</v>
      </c>
      <c r="D156" s="7">
        <v>44304</v>
      </c>
      <c r="E156" s="1" t="s">
        <v>17545</v>
      </c>
      <c r="F156" s="1">
        <v>30692845605</v>
      </c>
      <c r="G156" s="1" t="s">
        <v>15003</v>
      </c>
      <c r="H156" s="1" t="s">
        <v>17539</v>
      </c>
      <c r="I156" s="1" t="s">
        <v>18035</v>
      </c>
      <c r="J156" s="7">
        <v>44302</v>
      </c>
      <c r="K156" s="1" t="s">
        <v>17541</v>
      </c>
      <c r="L156" s="5">
        <v>2577522</v>
      </c>
      <c r="M156" s="7">
        <v>44166</v>
      </c>
      <c r="N156" s="7">
        <v>44196</v>
      </c>
      <c r="O156" s="1" t="s">
        <v>17918</v>
      </c>
      <c r="P156" s="1">
        <v>1</v>
      </c>
      <c r="Q156" s="1" t="s">
        <v>1897</v>
      </c>
      <c r="R156" s="1" t="str">
        <f>IFERROR(VLOOKUP(G156,Proveedores!$A$2:$B$590,2,0),"Agregar")</f>
        <v>REX ARGENTINA SA</v>
      </c>
      <c r="S156" s="1" t="str">
        <f t="shared" si="5"/>
        <v>ARS</v>
      </c>
      <c r="T156" s="5">
        <f t="shared" si="4"/>
        <v>2577522</v>
      </c>
    </row>
    <row r="157" spans="1:20" x14ac:dyDescent="0.2">
      <c r="A157" s="7">
        <v>44304</v>
      </c>
      <c r="B157" s="1" t="s">
        <v>18036</v>
      </c>
      <c r="C157" s="1" t="s">
        <v>18037</v>
      </c>
      <c r="D157" s="7">
        <v>44304</v>
      </c>
      <c r="E157" s="1" t="s">
        <v>17545</v>
      </c>
      <c r="F157" s="1">
        <v>30692845605</v>
      </c>
      <c r="G157" s="1" t="s">
        <v>15003</v>
      </c>
      <c r="H157" s="1" t="s">
        <v>17539</v>
      </c>
      <c r="I157" s="1" t="s">
        <v>18038</v>
      </c>
      <c r="J157" s="7">
        <v>44302</v>
      </c>
      <c r="K157" s="1" t="s">
        <v>17541</v>
      </c>
      <c r="L157" s="5">
        <v>4086465</v>
      </c>
      <c r="M157" s="7">
        <v>44166</v>
      </c>
      <c r="N157" s="7">
        <v>44196</v>
      </c>
      <c r="O157" s="1" t="s">
        <v>17918</v>
      </c>
      <c r="P157" s="1">
        <v>1</v>
      </c>
      <c r="Q157" s="1" t="s">
        <v>1839</v>
      </c>
      <c r="R157" s="1" t="str">
        <f>IFERROR(VLOOKUP(G157,Proveedores!$A$2:$B$590,2,0),"Agregar")</f>
        <v>REX ARGENTINA SA</v>
      </c>
      <c r="S157" s="1" t="str">
        <f t="shared" si="5"/>
        <v>ARS</v>
      </c>
      <c r="T157" s="5">
        <f t="shared" si="4"/>
        <v>4086465</v>
      </c>
    </row>
    <row r="158" spans="1:20" x14ac:dyDescent="0.2">
      <c r="A158" s="7">
        <v>44305</v>
      </c>
      <c r="B158" s="1" t="s">
        <v>18039</v>
      </c>
      <c r="C158" s="1" t="s">
        <v>18040</v>
      </c>
      <c r="D158" s="7">
        <v>44305</v>
      </c>
      <c r="E158" s="1" t="s">
        <v>17644</v>
      </c>
      <c r="F158" s="1">
        <v>30676589275</v>
      </c>
      <c r="G158" s="1" t="s">
        <v>17839</v>
      </c>
      <c r="H158" s="1" t="s">
        <v>17539</v>
      </c>
      <c r="I158" s="1" t="s">
        <v>18041</v>
      </c>
      <c r="J158" s="7">
        <v>44302</v>
      </c>
      <c r="K158" s="1" t="s">
        <v>17550</v>
      </c>
      <c r="L158" s="5">
        <v>132709</v>
      </c>
      <c r="M158" s="7">
        <v>44312</v>
      </c>
      <c r="N158" s="7">
        <v>44312</v>
      </c>
      <c r="O158" s="1" t="s">
        <v>17740</v>
      </c>
      <c r="P158" s="1">
        <v>1</v>
      </c>
      <c r="Q158" s="1" t="s">
        <v>17741</v>
      </c>
      <c r="R158" s="1" t="str">
        <f>IFERROR(VLOOKUP(G158,Proveedores!$A$2:$B$590,2,0),"Agregar")</f>
        <v>Hellmann Worldwide Logistics SA</v>
      </c>
      <c r="S158" s="1" t="str">
        <f t="shared" si="5"/>
        <v>USD</v>
      </c>
      <c r="T158" s="5">
        <f t="shared" si="4"/>
        <v>132709</v>
      </c>
    </row>
    <row r="159" spans="1:20" x14ac:dyDescent="0.2">
      <c r="A159" s="7">
        <v>44305</v>
      </c>
      <c r="B159" s="1" t="s">
        <v>18042</v>
      </c>
      <c r="C159" s="1" t="s">
        <v>18043</v>
      </c>
      <c r="D159" s="7">
        <v>44305</v>
      </c>
      <c r="E159" s="1" t="s">
        <v>17783</v>
      </c>
      <c r="F159" s="1">
        <v>30708233028</v>
      </c>
      <c r="G159" s="1" t="s">
        <v>16607</v>
      </c>
      <c r="H159" s="1" t="s">
        <v>17539</v>
      </c>
      <c r="I159" s="1" t="s">
        <v>18044</v>
      </c>
      <c r="J159" s="7">
        <v>44300</v>
      </c>
      <c r="K159" s="1" t="s">
        <v>17541</v>
      </c>
      <c r="L159" s="5">
        <v>42738</v>
      </c>
      <c r="M159" s="7">
        <v>44235</v>
      </c>
      <c r="N159" s="7">
        <v>44262</v>
      </c>
      <c r="O159" s="1" t="s">
        <v>18045</v>
      </c>
      <c r="P159" s="1">
        <v>1</v>
      </c>
      <c r="Q159" s="1" t="s">
        <v>17889</v>
      </c>
      <c r="R159" s="1" t="str">
        <f>IFERROR(VLOOKUP(G159,Proveedores!$A$2:$B$590,2,0),"Agregar")</f>
        <v>TELAM SOCIEDAD DEL ESTADO</v>
      </c>
      <c r="S159" s="1" t="str">
        <f t="shared" si="5"/>
        <v>ARS</v>
      </c>
      <c r="T159" s="5">
        <f t="shared" si="4"/>
        <v>42738</v>
      </c>
    </row>
    <row r="160" spans="1:20" x14ac:dyDescent="0.2">
      <c r="A160" s="7">
        <v>44305</v>
      </c>
      <c r="B160" s="1" t="s">
        <v>18046</v>
      </c>
      <c r="C160" s="1" t="s">
        <v>18047</v>
      </c>
      <c r="D160" s="7">
        <v>44305</v>
      </c>
      <c r="E160" s="1" t="s">
        <v>17783</v>
      </c>
      <c r="F160" s="1">
        <v>30708233028</v>
      </c>
      <c r="G160" s="1" t="s">
        <v>4051</v>
      </c>
      <c r="H160" s="1" t="s">
        <v>17539</v>
      </c>
      <c r="I160" s="1" t="s">
        <v>18048</v>
      </c>
      <c r="J160" s="7">
        <v>44300</v>
      </c>
      <c r="K160" s="1" t="s">
        <v>17541</v>
      </c>
      <c r="L160" s="5">
        <v>42738</v>
      </c>
      <c r="M160" s="7">
        <v>44263</v>
      </c>
      <c r="N160" s="7">
        <v>44293</v>
      </c>
      <c r="O160" s="1" t="s">
        <v>18045</v>
      </c>
      <c r="P160" s="1">
        <v>1</v>
      </c>
      <c r="Q160" s="1" t="s">
        <v>17889</v>
      </c>
      <c r="R160" s="1" t="str">
        <f>IFERROR(VLOOKUP(G160,Proveedores!$A$2:$B$590,2,0),"Agregar")</f>
        <v>TELAM SOCIEDAD DEL ESTADO</v>
      </c>
      <c r="S160" s="1" t="str">
        <f t="shared" si="5"/>
        <v>ARS</v>
      </c>
      <c r="T160" s="5">
        <f t="shared" si="4"/>
        <v>42738</v>
      </c>
    </row>
    <row r="161" spans="1:20" x14ac:dyDescent="0.2">
      <c r="A161" s="7">
        <v>44306</v>
      </c>
      <c r="B161" s="1" t="s">
        <v>18049</v>
      </c>
      <c r="C161" s="1" t="s">
        <v>18050</v>
      </c>
      <c r="D161" s="7">
        <v>44306</v>
      </c>
      <c r="E161" s="1" t="s">
        <v>17537</v>
      </c>
      <c r="F161" s="1">
        <v>30516620397</v>
      </c>
      <c r="G161" s="1" t="s">
        <v>4414</v>
      </c>
      <c r="H161" s="1" t="s">
        <v>17539</v>
      </c>
      <c r="I161" s="1" t="s">
        <v>18051</v>
      </c>
      <c r="J161" s="7">
        <v>44259</v>
      </c>
      <c r="K161" s="1" t="s">
        <v>17541</v>
      </c>
      <c r="L161" s="5">
        <v>19412.59</v>
      </c>
      <c r="M161" s="7">
        <v>44259</v>
      </c>
      <c r="N161" s="7">
        <v>44269</v>
      </c>
      <c r="O161" s="1" t="s">
        <v>18052</v>
      </c>
      <c r="P161" s="1">
        <v>3</v>
      </c>
      <c r="Q161" s="1" t="s">
        <v>4849</v>
      </c>
      <c r="R161" s="1" t="str">
        <f>IFERROR(VLOOKUP(G161,Proveedores!$A$2:$B$590,2,0),"Agregar")</f>
        <v>NOVARTIS ARGENTINA SA</v>
      </c>
      <c r="S161" s="1" t="str">
        <f t="shared" si="5"/>
        <v>ARS</v>
      </c>
      <c r="T161" s="5">
        <f t="shared" si="4"/>
        <v>19412.59</v>
      </c>
    </row>
    <row r="162" spans="1:20" x14ac:dyDescent="0.2">
      <c r="A162" s="7">
        <v>44307</v>
      </c>
      <c r="B162" s="1" t="s">
        <v>18053</v>
      </c>
      <c r="C162" s="1" t="s">
        <v>18054</v>
      </c>
      <c r="D162" s="7">
        <v>44307</v>
      </c>
      <c r="E162" s="1" t="s">
        <v>17537</v>
      </c>
      <c r="F162" s="1">
        <v>30678814357</v>
      </c>
      <c r="G162" s="1" t="s">
        <v>16610</v>
      </c>
      <c r="H162" s="1" t="s">
        <v>17539</v>
      </c>
      <c r="I162" s="1" t="s">
        <v>18055</v>
      </c>
      <c r="J162" s="7">
        <v>44274</v>
      </c>
      <c r="K162" s="1" t="s">
        <v>17541</v>
      </c>
      <c r="L162" s="5">
        <v>22824.87</v>
      </c>
      <c r="M162" s="7">
        <v>44241</v>
      </c>
      <c r="N162" s="7">
        <v>44268</v>
      </c>
      <c r="O162" s="1" t="s">
        <v>18056</v>
      </c>
      <c r="P162" s="1">
        <v>1</v>
      </c>
      <c r="Q162" s="1">
        <v>1</v>
      </c>
      <c r="R162" s="1" t="str">
        <f>IFERROR(VLOOKUP(G162,Proveedores!$A$2:$B$590,2,0),"Agregar")</f>
        <v>TELEFONICA DE ARGENTINA</v>
      </c>
      <c r="S162" s="1" t="str">
        <f t="shared" si="5"/>
        <v>ARS</v>
      </c>
      <c r="T162" s="5">
        <f t="shared" si="4"/>
        <v>22824.87</v>
      </c>
    </row>
    <row r="163" spans="1:20" x14ac:dyDescent="0.2">
      <c r="A163" s="7">
        <v>44307</v>
      </c>
      <c r="B163" s="1" t="s">
        <v>18057</v>
      </c>
      <c r="C163" s="1" t="s">
        <v>18058</v>
      </c>
      <c r="D163" s="7">
        <v>44307</v>
      </c>
      <c r="E163" s="1" t="s">
        <v>17537</v>
      </c>
      <c r="F163" s="1">
        <v>30678814357</v>
      </c>
      <c r="G163" s="1" t="s">
        <v>16610</v>
      </c>
      <c r="H163" s="1" t="s">
        <v>17539</v>
      </c>
      <c r="I163" s="1" t="s">
        <v>18059</v>
      </c>
      <c r="J163" s="7">
        <v>44300</v>
      </c>
      <c r="K163" s="1" t="s">
        <v>17541</v>
      </c>
      <c r="L163" s="5">
        <v>25540.52</v>
      </c>
      <c r="M163" s="7">
        <v>44300</v>
      </c>
      <c r="N163" s="7">
        <v>44329</v>
      </c>
      <c r="O163" s="1" t="s">
        <v>18056</v>
      </c>
      <c r="P163" s="1">
        <v>1</v>
      </c>
      <c r="Q163" s="1">
        <v>1</v>
      </c>
      <c r="R163" s="1" t="str">
        <f>IFERROR(VLOOKUP(G163,Proveedores!$A$2:$B$590,2,0),"Agregar")</f>
        <v>TELEFONICA DE ARGENTINA</v>
      </c>
      <c r="S163" s="1" t="str">
        <f t="shared" si="5"/>
        <v>ARS</v>
      </c>
      <c r="T163" s="5">
        <f t="shared" si="4"/>
        <v>25540.52</v>
      </c>
    </row>
    <row r="164" spans="1:20" x14ac:dyDescent="0.2">
      <c r="A164" s="7">
        <v>44307</v>
      </c>
      <c r="B164" s="1" t="s">
        <v>18060</v>
      </c>
      <c r="C164" s="1" t="s">
        <v>18061</v>
      </c>
      <c r="D164" s="7">
        <v>44307</v>
      </c>
      <c r="E164" s="1" t="s">
        <v>17537</v>
      </c>
      <c r="F164" s="1">
        <v>30678814357</v>
      </c>
      <c r="G164" s="1" t="s">
        <v>16610</v>
      </c>
      <c r="H164" s="1" t="s">
        <v>17539</v>
      </c>
      <c r="I164" s="1" t="s">
        <v>18062</v>
      </c>
      <c r="J164" s="7">
        <v>44271</v>
      </c>
      <c r="K164" s="1" t="s">
        <v>17541</v>
      </c>
      <c r="L164" s="5">
        <v>79999</v>
      </c>
      <c r="M164" s="7">
        <v>44256</v>
      </c>
      <c r="N164" s="7">
        <v>44286</v>
      </c>
      <c r="O164" s="1" t="s">
        <v>18056</v>
      </c>
      <c r="P164" s="1">
        <v>1</v>
      </c>
      <c r="Q164" s="1">
        <v>1</v>
      </c>
      <c r="R164" s="1" t="str">
        <f>IFERROR(VLOOKUP(G164,Proveedores!$A$2:$B$590,2,0),"Agregar")</f>
        <v>TELEFONICA DE ARGENTINA</v>
      </c>
      <c r="S164" s="1" t="str">
        <f t="shared" si="5"/>
        <v>ARS</v>
      </c>
      <c r="T164" s="5">
        <f t="shared" si="4"/>
        <v>79999</v>
      </c>
    </row>
    <row r="165" spans="1:20" x14ac:dyDescent="0.2">
      <c r="A165" s="7">
        <v>44307</v>
      </c>
      <c r="B165" s="1" t="s">
        <v>18063</v>
      </c>
      <c r="C165" s="1" t="s">
        <v>18064</v>
      </c>
      <c r="D165" s="7">
        <v>44307</v>
      </c>
      <c r="E165" s="1" t="s">
        <v>17537</v>
      </c>
      <c r="F165" s="1">
        <v>30678814357</v>
      </c>
      <c r="G165" s="1" t="s">
        <v>16610</v>
      </c>
      <c r="H165" s="1" t="s">
        <v>17539</v>
      </c>
      <c r="I165" s="1" t="s">
        <v>18065</v>
      </c>
      <c r="J165" s="7">
        <v>44300</v>
      </c>
      <c r="K165" s="1" t="s">
        <v>17541</v>
      </c>
      <c r="L165" s="5">
        <v>38149.94</v>
      </c>
      <c r="M165" s="7">
        <v>44269</v>
      </c>
      <c r="N165" s="7">
        <v>44299</v>
      </c>
      <c r="O165" s="1" t="s">
        <v>18056</v>
      </c>
      <c r="P165" s="1">
        <v>1</v>
      </c>
      <c r="Q165" s="1">
        <v>1</v>
      </c>
      <c r="R165" s="1" t="str">
        <f>IFERROR(VLOOKUP(G165,Proveedores!$A$2:$B$590,2,0),"Agregar")</f>
        <v>TELEFONICA DE ARGENTINA</v>
      </c>
      <c r="S165" s="1" t="str">
        <f t="shared" si="5"/>
        <v>ARS</v>
      </c>
      <c r="T165" s="5">
        <f t="shared" si="4"/>
        <v>38149.94</v>
      </c>
    </row>
    <row r="166" spans="1:20" x14ac:dyDescent="0.2">
      <c r="A166" s="7">
        <v>44307</v>
      </c>
      <c r="B166" s="1" t="s">
        <v>18066</v>
      </c>
      <c r="C166" s="1" t="s">
        <v>18067</v>
      </c>
      <c r="D166" s="7">
        <v>44307</v>
      </c>
      <c r="E166" s="1" t="s">
        <v>17537</v>
      </c>
      <c r="F166" s="1">
        <v>30639453975</v>
      </c>
      <c r="G166" s="1" t="s">
        <v>16609</v>
      </c>
      <c r="H166" s="1" t="s">
        <v>17539</v>
      </c>
      <c r="I166" s="1">
        <v>9.3789999009358096E+28</v>
      </c>
      <c r="J166" s="7">
        <v>44298</v>
      </c>
      <c r="K166" s="1" t="s">
        <v>17541</v>
      </c>
      <c r="L166" s="5">
        <v>46.97</v>
      </c>
      <c r="M166" s="7">
        <v>44267</v>
      </c>
      <c r="N166" s="7">
        <v>44297</v>
      </c>
      <c r="O166" s="1" t="s">
        <v>17983</v>
      </c>
      <c r="P166" s="1">
        <v>1</v>
      </c>
      <c r="Q166" s="1">
        <v>1</v>
      </c>
      <c r="R166" s="1" t="str">
        <f>IFERROR(VLOOKUP(G166,Proveedores!$A$2:$B$590,2,0),"Agregar")</f>
        <v>TELEFONICA DE ARGENTINA</v>
      </c>
      <c r="S166" s="1" t="str">
        <f t="shared" si="5"/>
        <v>ARS</v>
      </c>
      <c r="T166" s="5">
        <f t="shared" si="4"/>
        <v>46.97</v>
      </c>
    </row>
    <row r="167" spans="1:20" x14ac:dyDescent="0.2">
      <c r="A167" s="7">
        <v>44307</v>
      </c>
      <c r="B167" s="1" t="s">
        <v>18068</v>
      </c>
      <c r="C167" s="1" t="s">
        <v>18069</v>
      </c>
      <c r="D167" s="7">
        <v>44307</v>
      </c>
      <c r="E167" s="1" t="s">
        <v>247</v>
      </c>
      <c r="F167" s="1">
        <v>30641405554</v>
      </c>
      <c r="G167" s="1" t="s">
        <v>16526</v>
      </c>
      <c r="H167" s="1" t="s">
        <v>17558</v>
      </c>
      <c r="I167" s="1" t="s">
        <v>18070</v>
      </c>
      <c r="J167" s="7">
        <v>44306</v>
      </c>
      <c r="K167" s="1" t="s">
        <v>17550</v>
      </c>
      <c r="L167" s="5">
        <v>300900</v>
      </c>
      <c r="M167" s="7">
        <v>44306</v>
      </c>
      <c r="N167" s="7">
        <v>44306</v>
      </c>
      <c r="O167" s="1" t="s">
        <v>17560</v>
      </c>
      <c r="P167" s="1">
        <v>25206</v>
      </c>
      <c r="Q167" s="1" t="s">
        <v>5658</v>
      </c>
      <c r="R167" s="1" t="str">
        <f>IFERROR(VLOOKUP(G167,Proveedores!$A$2:$B$590,2,0),"Agregar")</f>
        <v>Aerolineas Argentinas</v>
      </c>
      <c r="S167" s="1" t="str">
        <f t="shared" si="5"/>
        <v>USD</v>
      </c>
      <c r="T167" s="5">
        <f t="shared" si="4"/>
        <v>300900</v>
      </c>
    </row>
    <row r="168" spans="1:20" x14ac:dyDescent="0.2">
      <c r="A168" s="7">
        <v>44307</v>
      </c>
      <c r="B168" s="1" t="s">
        <v>18071</v>
      </c>
      <c r="C168" s="1" t="s">
        <v>18072</v>
      </c>
      <c r="D168" s="7">
        <v>44307</v>
      </c>
      <c r="E168" s="1" t="s">
        <v>132</v>
      </c>
      <c r="F168" s="1">
        <v>30617573853</v>
      </c>
      <c r="G168" s="1" t="s">
        <v>1554</v>
      </c>
      <c r="H168" s="1" t="s">
        <v>17539</v>
      </c>
      <c r="I168" s="1">
        <v>3225</v>
      </c>
      <c r="J168" s="7">
        <v>44295</v>
      </c>
      <c r="K168" s="1" t="s">
        <v>17541</v>
      </c>
      <c r="L168" s="5">
        <v>146512</v>
      </c>
      <c r="M168" s="7">
        <v>44256</v>
      </c>
      <c r="N168" s="7">
        <v>44286</v>
      </c>
      <c r="O168" s="1" t="s">
        <v>18073</v>
      </c>
      <c r="P168" s="1">
        <v>1</v>
      </c>
      <c r="Q168" s="1" t="s">
        <v>5904</v>
      </c>
      <c r="R168" s="1" t="str">
        <f>IFERROR(VLOOKUP(G168,Proveedores!$A$2:$B$590,2,0),"Agregar")</f>
        <v>Larvik SA</v>
      </c>
      <c r="S168" s="1" t="str">
        <f t="shared" si="5"/>
        <v>ARS</v>
      </c>
      <c r="T168" s="5">
        <f t="shared" si="4"/>
        <v>146512</v>
      </c>
    </row>
    <row r="169" spans="1:20" x14ac:dyDescent="0.2">
      <c r="A169" s="7">
        <v>44307</v>
      </c>
      <c r="B169" s="1" t="s">
        <v>18074</v>
      </c>
      <c r="C169" s="1" t="s">
        <v>18075</v>
      </c>
      <c r="D169" s="7">
        <v>44307</v>
      </c>
      <c r="E169" s="1" t="s">
        <v>17933</v>
      </c>
      <c r="F169" s="1">
        <v>30617573853</v>
      </c>
      <c r="G169" s="1" t="s">
        <v>1554</v>
      </c>
      <c r="H169" s="1" t="s">
        <v>17539</v>
      </c>
      <c r="I169" s="1">
        <v>3224</v>
      </c>
      <c r="J169" s="7">
        <v>44295</v>
      </c>
      <c r="K169" s="1" t="s">
        <v>17541</v>
      </c>
      <c r="L169" s="5">
        <v>146512</v>
      </c>
      <c r="M169" s="7">
        <v>44228</v>
      </c>
      <c r="N169" s="7">
        <v>44255</v>
      </c>
      <c r="O169" s="1" t="s">
        <v>18073</v>
      </c>
      <c r="P169" s="1">
        <v>1</v>
      </c>
      <c r="Q169" s="1" t="s">
        <v>5904</v>
      </c>
      <c r="R169" s="1" t="str">
        <f>IFERROR(VLOOKUP(G169,Proveedores!$A$2:$B$590,2,0),"Agregar")</f>
        <v>Larvik SA</v>
      </c>
      <c r="S169" s="1" t="str">
        <f t="shared" si="5"/>
        <v>ARS</v>
      </c>
      <c r="T169" s="5">
        <f t="shared" si="4"/>
        <v>146512</v>
      </c>
    </row>
    <row r="170" spans="1:20" x14ac:dyDescent="0.2">
      <c r="A170" s="7">
        <v>44307</v>
      </c>
      <c r="B170" s="1" t="s">
        <v>18076</v>
      </c>
      <c r="C170" s="1" t="s">
        <v>18077</v>
      </c>
      <c r="D170" s="7">
        <v>44307</v>
      </c>
      <c r="E170" s="1" t="s">
        <v>132</v>
      </c>
      <c r="F170" s="1">
        <v>30584715932</v>
      </c>
      <c r="G170" s="1" t="s">
        <v>16555</v>
      </c>
      <c r="H170" s="1" t="s">
        <v>17539</v>
      </c>
      <c r="I170" s="1" t="s">
        <v>18078</v>
      </c>
      <c r="J170" s="7">
        <v>44307</v>
      </c>
      <c r="K170" s="1" t="s">
        <v>18079</v>
      </c>
      <c r="L170" s="5">
        <v>333549.02</v>
      </c>
      <c r="M170" s="7">
        <v>44307</v>
      </c>
      <c r="N170" s="7">
        <v>44307</v>
      </c>
      <c r="O170" s="1" t="s">
        <v>17693</v>
      </c>
      <c r="P170" s="1">
        <v>1</v>
      </c>
      <c r="Q170" s="1" t="s">
        <v>18080</v>
      </c>
      <c r="R170" s="1" t="str">
        <f>IFERROR(VLOOKUP(G170,Proveedores!$A$2:$B$590,2,0),"Agregar")</f>
        <v>DHL Global Forwarding</v>
      </c>
      <c r="S170" s="1" t="str">
        <f t="shared" si="5"/>
        <v>EUR</v>
      </c>
      <c r="T170" s="5">
        <f t="shared" si="4"/>
        <v>333549.02</v>
      </c>
    </row>
    <row r="171" spans="1:20" x14ac:dyDescent="0.2">
      <c r="A171" s="7">
        <v>44308</v>
      </c>
      <c r="B171" s="1" t="s">
        <v>18081</v>
      </c>
      <c r="C171" s="1" t="s">
        <v>18082</v>
      </c>
      <c r="D171" s="7">
        <v>44308</v>
      </c>
      <c r="E171" s="1" t="s">
        <v>17537</v>
      </c>
      <c r="F171" s="1">
        <v>30639453975</v>
      </c>
      <c r="G171" s="1" t="s">
        <v>16609</v>
      </c>
      <c r="H171" s="1" t="s">
        <v>17539</v>
      </c>
      <c r="I171" s="1">
        <v>493069720210407</v>
      </c>
      <c r="J171" s="7">
        <v>44293</v>
      </c>
      <c r="K171" s="1" t="s">
        <v>17541</v>
      </c>
      <c r="L171" s="5">
        <v>5947.81</v>
      </c>
      <c r="M171" s="7">
        <v>44283</v>
      </c>
      <c r="N171" s="7">
        <v>44313</v>
      </c>
      <c r="O171" s="1" t="s">
        <v>17983</v>
      </c>
      <c r="P171" s="1">
        <v>1</v>
      </c>
      <c r="Q171" s="1">
        <v>1</v>
      </c>
      <c r="R171" s="1" t="str">
        <f>IFERROR(VLOOKUP(G171,Proveedores!$A$2:$B$590,2,0),"Agregar")</f>
        <v>TELEFONICA DE ARGENTINA</v>
      </c>
      <c r="S171" s="1" t="str">
        <f t="shared" si="5"/>
        <v>ARS</v>
      </c>
      <c r="T171" s="5">
        <f t="shared" si="4"/>
        <v>5947.81</v>
      </c>
    </row>
    <row r="172" spans="1:20" x14ac:dyDescent="0.2">
      <c r="A172" s="7">
        <v>44308</v>
      </c>
      <c r="B172" s="1" t="s">
        <v>18083</v>
      </c>
      <c r="C172" s="1" t="s">
        <v>18084</v>
      </c>
      <c r="D172" s="7">
        <v>44308</v>
      </c>
      <c r="E172" s="1" t="s">
        <v>17537</v>
      </c>
      <c r="F172" s="1">
        <v>30639453975</v>
      </c>
      <c r="G172" s="1" t="s">
        <v>16609</v>
      </c>
      <c r="H172" s="1" t="s">
        <v>17539</v>
      </c>
      <c r="I172" s="1">
        <v>493080520210407</v>
      </c>
      <c r="J172" s="7">
        <v>44293</v>
      </c>
      <c r="K172" s="1" t="s">
        <v>17541</v>
      </c>
      <c r="L172" s="5">
        <v>3453.09</v>
      </c>
      <c r="M172" s="7">
        <v>44283</v>
      </c>
      <c r="N172" s="7">
        <v>44313</v>
      </c>
      <c r="O172" s="1" t="s">
        <v>17983</v>
      </c>
      <c r="P172" s="1">
        <v>1</v>
      </c>
      <c r="Q172" s="1">
        <v>1</v>
      </c>
      <c r="R172" s="1" t="str">
        <f>IFERROR(VLOOKUP(G172,Proveedores!$A$2:$B$590,2,0),"Agregar")</f>
        <v>TELEFONICA DE ARGENTINA</v>
      </c>
      <c r="S172" s="1" t="str">
        <f t="shared" si="5"/>
        <v>ARS</v>
      </c>
      <c r="T172" s="5">
        <f t="shared" si="4"/>
        <v>3453.09</v>
      </c>
    </row>
    <row r="173" spans="1:20" x14ac:dyDescent="0.2">
      <c r="A173" s="7">
        <v>44308</v>
      </c>
      <c r="B173" s="1" t="s">
        <v>18085</v>
      </c>
      <c r="C173" s="1" t="s">
        <v>18086</v>
      </c>
      <c r="D173" s="7">
        <v>44308</v>
      </c>
      <c r="E173" s="1" t="s">
        <v>17537</v>
      </c>
      <c r="F173" s="1">
        <v>30639453975</v>
      </c>
      <c r="G173" s="1" t="s">
        <v>16609</v>
      </c>
      <c r="H173" s="1" t="s">
        <v>17539</v>
      </c>
      <c r="I173" s="1">
        <v>493084020210407</v>
      </c>
      <c r="J173" s="7">
        <v>44293</v>
      </c>
      <c r="K173" s="1" t="s">
        <v>17541</v>
      </c>
      <c r="L173" s="5">
        <v>2628.84</v>
      </c>
      <c r="M173" s="7">
        <v>44283</v>
      </c>
      <c r="N173" s="7">
        <v>44313</v>
      </c>
      <c r="O173" s="1" t="s">
        <v>17983</v>
      </c>
      <c r="P173" s="1">
        <v>1</v>
      </c>
      <c r="Q173" s="1">
        <v>1</v>
      </c>
      <c r="R173" s="1" t="str">
        <f>IFERROR(VLOOKUP(G173,Proveedores!$A$2:$B$590,2,0),"Agregar")</f>
        <v>TELEFONICA DE ARGENTINA</v>
      </c>
      <c r="S173" s="1" t="str">
        <f t="shared" si="5"/>
        <v>ARS</v>
      </c>
      <c r="T173" s="5">
        <f t="shared" si="4"/>
        <v>2628.84</v>
      </c>
    </row>
    <row r="174" spans="1:20" x14ac:dyDescent="0.2">
      <c r="A174" s="7">
        <v>44308</v>
      </c>
      <c r="B174" s="1" t="s">
        <v>18087</v>
      </c>
      <c r="C174" s="1" t="s">
        <v>18088</v>
      </c>
      <c r="D174" s="7">
        <v>44308</v>
      </c>
      <c r="E174" s="1" t="s">
        <v>17537</v>
      </c>
      <c r="F174" s="1">
        <v>30639453975</v>
      </c>
      <c r="G174" s="1" t="s">
        <v>16609</v>
      </c>
      <c r="H174" s="1" t="s">
        <v>17539</v>
      </c>
      <c r="I174" s="1">
        <v>93086920210407</v>
      </c>
      <c r="J174" s="7">
        <v>44293</v>
      </c>
      <c r="K174" s="1" t="s">
        <v>17541</v>
      </c>
      <c r="L174" s="5">
        <v>36120.44</v>
      </c>
      <c r="M174" s="7">
        <v>44283</v>
      </c>
      <c r="N174" s="7">
        <v>44313</v>
      </c>
      <c r="O174" s="1" t="s">
        <v>17983</v>
      </c>
      <c r="P174" s="1">
        <v>1</v>
      </c>
      <c r="Q174" s="1">
        <v>1</v>
      </c>
      <c r="R174" s="1" t="str">
        <f>IFERROR(VLOOKUP(G174,Proveedores!$A$2:$B$590,2,0),"Agregar")</f>
        <v>TELEFONICA DE ARGENTINA</v>
      </c>
      <c r="S174" s="1" t="str">
        <f t="shared" si="5"/>
        <v>ARS</v>
      </c>
      <c r="T174" s="5">
        <f t="shared" si="4"/>
        <v>36120.44</v>
      </c>
    </row>
    <row r="175" spans="1:20" x14ac:dyDescent="0.2">
      <c r="A175" s="7">
        <v>44308</v>
      </c>
      <c r="B175" s="1" t="s">
        <v>18089</v>
      </c>
      <c r="C175" s="1" t="s">
        <v>18090</v>
      </c>
      <c r="D175" s="7">
        <v>44308</v>
      </c>
      <c r="E175" s="1" t="s">
        <v>17611</v>
      </c>
      <c r="F175" s="1">
        <v>30639453975</v>
      </c>
      <c r="G175" s="1" t="s">
        <v>16609</v>
      </c>
      <c r="H175" s="1" t="s">
        <v>17539</v>
      </c>
      <c r="I175" s="1">
        <v>493088520210407</v>
      </c>
      <c r="J175" s="7">
        <v>44293</v>
      </c>
      <c r="K175" s="1" t="s">
        <v>17541</v>
      </c>
      <c r="L175" s="5">
        <v>3350.56</v>
      </c>
      <c r="M175" s="7">
        <v>44282</v>
      </c>
      <c r="N175" s="7">
        <v>44314</v>
      </c>
      <c r="O175" s="1" t="s">
        <v>17983</v>
      </c>
      <c r="P175" s="1">
        <v>1</v>
      </c>
      <c r="Q175" s="1">
        <v>1</v>
      </c>
      <c r="R175" s="1" t="str">
        <f>IFERROR(VLOOKUP(G175,Proveedores!$A$2:$B$590,2,0),"Agregar")</f>
        <v>TELEFONICA DE ARGENTINA</v>
      </c>
      <c r="S175" s="1" t="str">
        <f t="shared" si="5"/>
        <v>ARS</v>
      </c>
      <c r="T175" s="5">
        <f t="shared" si="4"/>
        <v>3350.56</v>
      </c>
    </row>
    <row r="176" spans="1:20" x14ac:dyDescent="0.2">
      <c r="A176" s="7">
        <v>44308</v>
      </c>
      <c r="B176" s="1" t="s">
        <v>18091</v>
      </c>
      <c r="C176" s="1" t="s">
        <v>18092</v>
      </c>
      <c r="D176" s="7">
        <v>44308</v>
      </c>
      <c r="E176" s="1" t="s">
        <v>17611</v>
      </c>
      <c r="F176" s="1">
        <v>30639453975</v>
      </c>
      <c r="G176" s="1" t="s">
        <v>16609</v>
      </c>
      <c r="H176" s="1" t="s">
        <v>17539</v>
      </c>
      <c r="I176" s="1">
        <v>493091420210407</v>
      </c>
      <c r="J176" s="7">
        <v>44293</v>
      </c>
      <c r="K176" s="1" t="s">
        <v>17541</v>
      </c>
      <c r="L176" s="5">
        <v>288428.73</v>
      </c>
      <c r="M176" s="7">
        <v>44282</v>
      </c>
      <c r="N176" s="7">
        <v>44314</v>
      </c>
      <c r="O176" s="1" t="s">
        <v>17983</v>
      </c>
      <c r="P176" s="1">
        <v>1</v>
      </c>
      <c r="Q176" s="1">
        <v>1</v>
      </c>
      <c r="R176" s="1" t="str">
        <f>IFERROR(VLOOKUP(G176,Proveedores!$A$2:$B$590,2,0),"Agregar")</f>
        <v>TELEFONICA DE ARGENTINA</v>
      </c>
      <c r="S176" s="1" t="str">
        <f t="shared" si="5"/>
        <v>ARS</v>
      </c>
      <c r="T176" s="5">
        <f t="shared" si="4"/>
        <v>288428.73</v>
      </c>
    </row>
    <row r="177" spans="1:20" x14ac:dyDescent="0.2">
      <c r="A177" s="7">
        <v>44308</v>
      </c>
      <c r="B177" s="1" t="s">
        <v>18093</v>
      </c>
      <c r="C177" s="1" t="s">
        <v>18094</v>
      </c>
      <c r="D177" s="7">
        <v>44308</v>
      </c>
      <c r="E177" s="1" t="s">
        <v>17611</v>
      </c>
      <c r="F177" s="1">
        <v>30639453975</v>
      </c>
      <c r="G177" s="1" t="s">
        <v>16609</v>
      </c>
      <c r="H177" s="1" t="s">
        <v>17539</v>
      </c>
      <c r="I177" s="1">
        <v>493092520210407</v>
      </c>
      <c r="J177" s="7">
        <v>44293</v>
      </c>
      <c r="K177" s="1" t="s">
        <v>17541</v>
      </c>
      <c r="L177" s="5">
        <v>7292.57</v>
      </c>
      <c r="M177" s="7">
        <v>44282</v>
      </c>
      <c r="N177" s="7">
        <v>44314</v>
      </c>
      <c r="O177" s="1" t="s">
        <v>17983</v>
      </c>
      <c r="P177" s="1">
        <v>1</v>
      </c>
      <c r="Q177" s="1">
        <v>1</v>
      </c>
      <c r="R177" s="1" t="str">
        <f>IFERROR(VLOOKUP(G177,Proveedores!$A$2:$B$590,2,0),"Agregar")</f>
        <v>TELEFONICA DE ARGENTINA</v>
      </c>
      <c r="S177" s="1" t="str">
        <f t="shared" si="5"/>
        <v>ARS</v>
      </c>
      <c r="T177" s="5">
        <f t="shared" si="4"/>
        <v>7292.57</v>
      </c>
    </row>
    <row r="178" spans="1:20" x14ac:dyDescent="0.2">
      <c r="A178" s="7">
        <v>44308</v>
      </c>
      <c r="B178" s="1" t="s">
        <v>18095</v>
      </c>
      <c r="C178" s="1" t="s">
        <v>18096</v>
      </c>
      <c r="D178" s="7">
        <v>44308</v>
      </c>
      <c r="E178" s="1" t="s">
        <v>17611</v>
      </c>
      <c r="F178" s="1">
        <v>30639453975</v>
      </c>
      <c r="G178" s="1" t="s">
        <v>16609</v>
      </c>
      <c r="H178" s="1" t="s">
        <v>17539</v>
      </c>
      <c r="I178" s="1">
        <v>493093820210407</v>
      </c>
      <c r="J178" s="7">
        <v>44293</v>
      </c>
      <c r="K178" s="1" t="s">
        <v>17541</v>
      </c>
      <c r="L178" s="5">
        <v>4722.3599999999997</v>
      </c>
      <c r="M178" s="7">
        <v>44282</v>
      </c>
      <c r="N178" s="7">
        <v>44314</v>
      </c>
      <c r="O178" s="1" t="s">
        <v>17983</v>
      </c>
      <c r="P178" s="1">
        <v>1</v>
      </c>
      <c r="Q178" s="1">
        <v>1</v>
      </c>
      <c r="R178" s="1" t="str">
        <f>IFERROR(VLOOKUP(G178,Proveedores!$A$2:$B$590,2,0),"Agregar")</f>
        <v>TELEFONICA DE ARGENTINA</v>
      </c>
      <c r="S178" s="1" t="str">
        <f t="shared" si="5"/>
        <v>ARS</v>
      </c>
      <c r="T178" s="5">
        <f t="shared" si="4"/>
        <v>4722.3599999999997</v>
      </c>
    </row>
    <row r="179" spans="1:20" x14ac:dyDescent="0.2">
      <c r="A179" s="7">
        <v>44308</v>
      </c>
      <c r="B179" s="1" t="s">
        <v>18097</v>
      </c>
      <c r="C179" s="1" t="s">
        <v>18098</v>
      </c>
      <c r="D179" s="7">
        <v>44308</v>
      </c>
      <c r="E179" s="1" t="s">
        <v>17611</v>
      </c>
      <c r="F179" s="1">
        <v>30639453975</v>
      </c>
      <c r="G179" s="1" t="s">
        <v>16609</v>
      </c>
      <c r="H179" s="1" t="s">
        <v>17539</v>
      </c>
      <c r="I179" s="1">
        <v>493093920210407</v>
      </c>
      <c r="J179" s="7">
        <v>44293</v>
      </c>
      <c r="K179" s="1" t="s">
        <v>17541</v>
      </c>
      <c r="L179" s="5">
        <v>4611.96</v>
      </c>
      <c r="M179" s="7">
        <v>44282</v>
      </c>
      <c r="N179" s="7">
        <v>44314</v>
      </c>
      <c r="O179" s="1" t="s">
        <v>17983</v>
      </c>
      <c r="P179" s="1">
        <v>1</v>
      </c>
      <c r="Q179" s="1">
        <v>1</v>
      </c>
      <c r="R179" s="1" t="str">
        <f>IFERROR(VLOOKUP(G179,Proveedores!$A$2:$B$590,2,0),"Agregar")</f>
        <v>TELEFONICA DE ARGENTINA</v>
      </c>
      <c r="S179" s="1" t="str">
        <f t="shared" si="5"/>
        <v>ARS</v>
      </c>
      <c r="T179" s="5">
        <f t="shared" si="4"/>
        <v>4611.96</v>
      </c>
    </row>
    <row r="180" spans="1:20" x14ac:dyDescent="0.2">
      <c r="A180" s="7">
        <v>44308</v>
      </c>
      <c r="B180" s="1" t="s">
        <v>18099</v>
      </c>
      <c r="C180" s="1" t="s">
        <v>18100</v>
      </c>
      <c r="D180" s="7">
        <v>44308</v>
      </c>
      <c r="E180" s="1" t="s">
        <v>17611</v>
      </c>
      <c r="F180" s="1">
        <v>30639453975</v>
      </c>
      <c r="G180" s="1" t="s">
        <v>16609</v>
      </c>
      <c r="H180" s="1" t="s">
        <v>17539</v>
      </c>
      <c r="I180" s="1">
        <v>493095220210407</v>
      </c>
      <c r="J180" s="7">
        <v>44293</v>
      </c>
      <c r="K180" s="1" t="s">
        <v>17541</v>
      </c>
      <c r="L180" s="5">
        <v>11019.26</v>
      </c>
      <c r="M180" s="7">
        <v>44282</v>
      </c>
      <c r="N180" s="7">
        <v>44314</v>
      </c>
      <c r="O180" s="1" t="s">
        <v>17983</v>
      </c>
      <c r="P180" s="1">
        <v>1</v>
      </c>
      <c r="Q180" s="1">
        <v>1</v>
      </c>
      <c r="R180" s="1" t="str">
        <f>IFERROR(VLOOKUP(G180,Proveedores!$A$2:$B$590,2,0),"Agregar")</f>
        <v>TELEFONICA DE ARGENTINA</v>
      </c>
      <c r="S180" s="1" t="str">
        <f t="shared" si="5"/>
        <v>ARS</v>
      </c>
      <c r="T180" s="5">
        <f t="shared" si="4"/>
        <v>11019.26</v>
      </c>
    </row>
    <row r="181" spans="1:20" x14ac:dyDescent="0.2">
      <c r="A181" s="7">
        <v>44308</v>
      </c>
      <c r="B181" s="1" t="s">
        <v>18101</v>
      </c>
      <c r="C181" s="1" t="s">
        <v>18102</v>
      </c>
      <c r="D181" s="7">
        <v>44308</v>
      </c>
      <c r="E181" s="1" t="s">
        <v>17611</v>
      </c>
      <c r="F181" s="1">
        <v>30639453975</v>
      </c>
      <c r="G181" s="1" t="s">
        <v>16609</v>
      </c>
      <c r="H181" s="1" t="s">
        <v>17539</v>
      </c>
      <c r="I181" s="1">
        <v>493095520210407</v>
      </c>
      <c r="J181" s="7">
        <v>44293</v>
      </c>
      <c r="K181" s="1" t="s">
        <v>17541</v>
      </c>
      <c r="L181" s="5">
        <v>6802.59</v>
      </c>
      <c r="M181" s="7">
        <v>44282</v>
      </c>
      <c r="N181" s="7">
        <v>44314</v>
      </c>
      <c r="O181" s="1" t="s">
        <v>17983</v>
      </c>
      <c r="P181" s="1">
        <v>1</v>
      </c>
      <c r="Q181" s="1">
        <v>1</v>
      </c>
      <c r="R181" s="1" t="str">
        <f>IFERROR(VLOOKUP(G181,Proveedores!$A$2:$B$590,2,0),"Agregar")</f>
        <v>TELEFONICA DE ARGENTINA</v>
      </c>
      <c r="S181" s="1" t="str">
        <f t="shared" si="5"/>
        <v>ARS</v>
      </c>
      <c r="T181" s="5">
        <f t="shared" si="4"/>
        <v>6802.59</v>
      </c>
    </row>
    <row r="182" spans="1:20" x14ac:dyDescent="0.2">
      <c r="A182" s="7">
        <v>44309.583379629628</v>
      </c>
      <c r="B182" s="1" t="s">
        <v>18103</v>
      </c>
      <c r="C182" s="1" t="s">
        <v>18104</v>
      </c>
      <c r="D182" s="7">
        <v>44309.583541666667</v>
      </c>
      <c r="E182" s="1" t="s">
        <v>18105</v>
      </c>
      <c r="F182" s="1">
        <v>30682757473</v>
      </c>
      <c r="G182" s="1" t="s">
        <v>16592</v>
      </c>
      <c r="H182" s="1" t="s">
        <v>17539</v>
      </c>
      <c r="I182" s="1">
        <v>400010104</v>
      </c>
      <c r="J182" s="7">
        <v>44148</v>
      </c>
      <c r="K182" s="1" t="s">
        <v>17541</v>
      </c>
      <c r="L182" s="5">
        <v>2780.58</v>
      </c>
      <c r="M182" s="7">
        <v>44136</v>
      </c>
      <c r="N182" s="7">
        <v>44165</v>
      </c>
      <c r="O182" s="1" t="s">
        <v>18106</v>
      </c>
      <c r="P182" s="1">
        <v>1</v>
      </c>
      <c r="Q182" s="1" t="s">
        <v>18106</v>
      </c>
      <c r="R182" s="1" t="str">
        <f>IFERROR(VLOOKUP(G182,Proveedores!$A$2:$B$590,2,0),"Agregar")</f>
        <v>PROINTEC SOLUCIONES DIGITALES SRL</v>
      </c>
      <c r="S182" s="1" t="str">
        <f t="shared" si="5"/>
        <v>ARS</v>
      </c>
      <c r="T182" s="5">
        <f t="shared" si="4"/>
        <v>2780.58</v>
      </c>
    </row>
    <row r="183" spans="1:20" x14ac:dyDescent="0.2">
      <c r="A183" s="7">
        <v>44309.593993055554</v>
      </c>
      <c r="B183" s="1" t="s">
        <v>18107</v>
      </c>
      <c r="C183" s="1" t="s">
        <v>18108</v>
      </c>
      <c r="D183" s="7">
        <v>44309.594039351854</v>
      </c>
      <c r="E183" s="1" t="s">
        <v>18105</v>
      </c>
      <c r="F183" s="1">
        <v>30682757473</v>
      </c>
      <c r="G183" s="1" t="s">
        <v>16592</v>
      </c>
      <c r="H183" s="1" t="s">
        <v>17539</v>
      </c>
      <c r="I183" s="1">
        <v>400010241</v>
      </c>
      <c r="J183" s="7">
        <v>44180</v>
      </c>
      <c r="K183" s="1" t="s">
        <v>17541</v>
      </c>
      <c r="L183" s="5">
        <v>2780.58</v>
      </c>
      <c r="M183" s="7">
        <v>44166</v>
      </c>
      <c r="N183" s="7">
        <v>44196</v>
      </c>
      <c r="O183" s="1" t="s">
        <v>18109</v>
      </c>
      <c r="P183" s="1">
        <v>1</v>
      </c>
      <c r="Q183" s="1" t="s">
        <v>18110</v>
      </c>
      <c r="R183" s="1" t="str">
        <f>IFERROR(VLOOKUP(G183,Proveedores!$A$2:$B$590,2,0),"Agregar")</f>
        <v>PROINTEC SOLUCIONES DIGITALES SRL</v>
      </c>
      <c r="S183" s="1" t="str">
        <f t="shared" si="5"/>
        <v>ARS</v>
      </c>
      <c r="T183" s="5">
        <f t="shared" si="4"/>
        <v>2780.58</v>
      </c>
    </row>
    <row r="184" spans="1:20" x14ac:dyDescent="0.2">
      <c r="A184" s="7">
        <v>44309.598703703705</v>
      </c>
      <c r="B184" s="1" t="s">
        <v>18111</v>
      </c>
      <c r="C184" s="1" t="s">
        <v>18112</v>
      </c>
      <c r="D184" s="7">
        <v>44309.59878472222</v>
      </c>
      <c r="E184" s="1" t="s">
        <v>18105</v>
      </c>
      <c r="F184" s="1">
        <v>30682757473</v>
      </c>
      <c r="G184" s="1" t="s">
        <v>16592</v>
      </c>
      <c r="H184" s="1" t="s">
        <v>17539</v>
      </c>
      <c r="I184" s="1">
        <v>400010378</v>
      </c>
      <c r="J184" s="7">
        <v>44209</v>
      </c>
      <c r="K184" s="1" t="s">
        <v>17541</v>
      </c>
      <c r="L184" s="5">
        <v>2780.58</v>
      </c>
      <c r="M184" s="7">
        <v>44197</v>
      </c>
      <c r="N184" s="7">
        <v>44227</v>
      </c>
      <c r="O184" s="1" t="s">
        <v>18113</v>
      </c>
      <c r="P184" s="1">
        <v>1</v>
      </c>
      <c r="Q184" s="1" t="s">
        <v>18114</v>
      </c>
      <c r="R184" s="1" t="str">
        <f>IFERROR(VLOOKUP(G184,Proveedores!$A$2:$B$590,2,0),"Agregar")</f>
        <v>PROINTEC SOLUCIONES DIGITALES SRL</v>
      </c>
      <c r="S184" s="1" t="str">
        <f t="shared" si="5"/>
        <v>ARS</v>
      </c>
      <c r="T184" s="5">
        <f t="shared" si="4"/>
        <v>2780.58</v>
      </c>
    </row>
    <row r="185" spans="1:20" x14ac:dyDescent="0.2">
      <c r="A185" s="7">
        <v>44309.601585648146</v>
      </c>
      <c r="B185" s="1" t="s">
        <v>18115</v>
      </c>
      <c r="C185" s="1" t="s">
        <v>18116</v>
      </c>
      <c r="D185" s="7">
        <v>44309.601631944446</v>
      </c>
      <c r="E185" s="1" t="s">
        <v>18105</v>
      </c>
      <c r="F185" s="1">
        <v>30682757473</v>
      </c>
      <c r="G185" s="1" t="s">
        <v>16592</v>
      </c>
      <c r="H185" s="1" t="s">
        <v>17539</v>
      </c>
      <c r="I185" s="1">
        <v>400010497</v>
      </c>
      <c r="J185" s="7">
        <v>44235</v>
      </c>
      <c r="K185" s="1" t="s">
        <v>17541</v>
      </c>
      <c r="L185" s="5">
        <v>2780.58</v>
      </c>
      <c r="M185" s="7">
        <v>44228</v>
      </c>
      <c r="N185" s="7">
        <v>44255</v>
      </c>
      <c r="O185" s="1" t="s">
        <v>18117</v>
      </c>
      <c r="P185" s="1">
        <v>1</v>
      </c>
      <c r="Q185" s="1" t="s">
        <v>18118</v>
      </c>
      <c r="R185" s="1" t="str">
        <f>IFERROR(VLOOKUP(G185,Proveedores!$A$2:$B$590,2,0),"Agregar")</f>
        <v>PROINTEC SOLUCIONES DIGITALES SRL</v>
      </c>
      <c r="S185" s="1" t="str">
        <f t="shared" si="5"/>
        <v>ARS</v>
      </c>
      <c r="T185" s="5">
        <f t="shared" si="4"/>
        <v>2780.58</v>
      </c>
    </row>
    <row r="186" spans="1:20" x14ac:dyDescent="0.2">
      <c r="A186" s="7">
        <v>44309.606747685182</v>
      </c>
      <c r="B186" s="1" t="s">
        <v>18119</v>
      </c>
      <c r="C186" s="1" t="s">
        <v>18120</v>
      </c>
      <c r="D186" s="7">
        <v>44309.606805555559</v>
      </c>
      <c r="E186" s="1" t="s">
        <v>18105</v>
      </c>
      <c r="F186" s="1">
        <v>30682757473</v>
      </c>
      <c r="G186" s="1" t="s">
        <v>16592</v>
      </c>
      <c r="H186" s="1" t="s">
        <v>17539</v>
      </c>
      <c r="I186" s="1">
        <v>400010639</v>
      </c>
      <c r="J186" s="7">
        <v>44266</v>
      </c>
      <c r="K186" s="1" t="s">
        <v>17541</v>
      </c>
      <c r="L186" s="5">
        <v>2780.58</v>
      </c>
      <c r="M186" s="7">
        <v>44256</v>
      </c>
      <c r="N186" s="7">
        <v>44286</v>
      </c>
      <c r="O186" s="1" t="s">
        <v>18121</v>
      </c>
      <c r="P186" s="1">
        <v>1</v>
      </c>
      <c r="Q186" s="1" t="s">
        <v>18122</v>
      </c>
      <c r="R186" s="1" t="str">
        <f>IFERROR(VLOOKUP(G186,Proveedores!$A$2:$B$590,2,0),"Agregar")</f>
        <v>PROINTEC SOLUCIONES DIGITALES SRL</v>
      </c>
      <c r="S186" s="1" t="str">
        <f t="shared" si="5"/>
        <v>ARS</v>
      </c>
      <c r="T186" s="5">
        <f t="shared" si="4"/>
        <v>2780.58</v>
      </c>
    </row>
    <row r="187" spans="1:20" x14ac:dyDescent="0.2">
      <c r="A187" s="7">
        <v>44309.870451388888</v>
      </c>
      <c r="B187" s="1" t="s">
        <v>18123</v>
      </c>
      <c r="C187" s="1" t="s">
        <v>18124</v>
      </c>
      <c r="D187" s="7">
        <v>44309.870486111111</v>
      </c>
      <c r="E187" s="1" t="s">
        <v>18125</v>
      </c>
      <c r="F187" s="1">
        <v>20331007502</v>
      </c>
      <c r="G187" s="1" t="s">
        <v>7912</v>
      </c>
      <c r="H187" s="1" t="s">
        <v>17539</v>
      </c>
      <c r="I187" s="1" t="s">
        <v>18126</v>
      </c>
      <c r="J187" s="7">
        <v>44286</v>
      </c>
      <c r="K187" s="1" t="s">
        <v>17541</v>
      </c>
      <c r="L187" s="5">
        <v>95521.41</v>
      </c>
      <c r="M187" s="7">
        <v>44286</v>
      </c>
      <c r="N187" s="7">
        <v>44341</v>
      </c>
      <c r="O187" s="1" t="s">
        <v>18127</v>
      </c>
      <c r="P187" s="1">
        <v>94</v>
      </c>
      <c r="Q187" s="1">
        <v>1</v>
      </c>
      <c r="R187" s="1" t="str">
        <f>IFERROR(VLOOKUP(G187,Proveedores!$A$2:$B$590,2,0),"Agregar")</f>
        <v>CORREO OFICIAL DE LA REPÚBLICA ARGENTINA S.A..</v>
      </c>
      <c r="S187" s="1" t="str">
        <f t="shared" si="5"/>
        <v>ARS</v>
      </c>
      <c r="T187" s="5">
        <f t="shared" si="4"/>
        <v>95521.41</v>
      </c>
    </row>
    <row r="188" spans="1:20" x14ac:dyDescent="0.2">
      <c r="A188" s="7">
        <v>44309.873449074075</v>
      </c>
      <c r="B188" s="1" t="s">
        <v>18128</v>
      </c>
      <c r="C188" s="1" t="s">
        <v>18129</v>
      </c>
      <c r="D188" s="7">
        <v>44309.873483796298</v>
      </c>
      <c r="E188" s="1" t="s">
        <v>18125</v>
      </c>
      <c r="F188" s="1">
        <v>20331007502</v>
      </c>
      <c r="G188" s="1" t="s">
        <v>7912</v>
      </c>
      <c r="H188" s="1" t="s">
        <v>17539</v>
      </c>
      <c r="I188" s="1" t="s">
        <v>18130</v>
      </c>
      <c r="J188" s="7">
        <v>44286</v>
      </c>
      <c r="K188" s="1" t="s">
        <v>17541</v>
      </c>
      <c r="L188" s="5">
        <v>4960.04</v>
      </c>
      <c r="M188" s="7">
        <v>44286</v>
      </c>
      <c r="N188" s="7">
        <v>44341</v>
      </c>
      <c r="O188" s="1" t="s">
        <v>18127</v>
      </c>
      <c r="P188" s="1">
        <v>11</v>
      </c>
      <c r="Q188" s="1">
        <v>1</v>
      </c>
      <c r="R188" s="1" t="str">
        <f>IFERROR(VLOOKUP(G188,Proveedores!$A$2:$B$590,2,0),"Agregar")</f>
        <v>CORREO OFICIAL DE LA REPÚBLICA ARGENTINA S.A..</v>
      </c>
      <c r="S188" s="1" t="str">
        <f t="shared" si="5"/>
        <v>ARS</v>
      </c>
      <c r="T188" s="5">
        <f t="shared" si="4"/>
        <v>4960.04</v>
      </c>
    </row>
    <row r="189" spans="1:20" x14ac:dyDescent="0.2">
      <c r="A189" s="7">
        <v>44309.876481481479</v>
      </c>
      <c r="B189" s="1" t="s">
        <v>18131</v>
      </c>
      <c r="C189" s="1" t="s">
        <v>18132</v>
      </c>
      <c r="D189" s="7">
        <v>44309.876527777778</v>
      </c>
      <c r="E189" s="1" t="s">
        <v>18125</v>
      </c>
      <c r="F189" s="1">
        <v>20331007502</v>
      </c>
      <c r="G189" s="1" t="s">
        <v>7912</v>
      </c>
      <c r="H189" s="1" t="s">
        <v>17539</v>
      </c>
      <c r="I189" s="1" t="s">
        <v>18133</v>
      </c>
      <c r="J189" s="7">
        <v>44286</v>
      </c>
      <c r="K189" s="1" t="s">
        <v>17541</v>
      </c>
      <c r="L189" s="5">
        <v>90681.08</v>
      </c>
      <c r="M189" s="7">
        <v>44286</v>
      </c>
      <c r="N189" s="7">
        <v>44341</v>
      </c>
      <c r="O189" s="1" t="s">
        <v>18127</v>
      </c>
      <c r="P189" s="1">
        <v>98</v>
      </c>
      <c r="Q189" s="1">
        <v>1</v>
      </c>
      <c r="R189" s="1" t="str">
        <f>IFERROR(VLOOKUP(G189,Proveedores!$A$2:$B$590,2,0),"Agregar")</f>
        <v>CORREO OFICIAL DE LA REPÚBLICA ARGENTINA S.A..</v>
      </c>
      <c r="S189" s="1" t="str">
        <f t="shared" si="5"/>
        <v>ARS</v>
      </c>
      <c r="T189" s="5">
        <f t="shared" si="4"/>
        <v>90681.08</v>
      </c>
    </row>
    <row r="190" spans="1:20" x14ac:dyDescent="0.2">
      <c r="A190" s="7">
        <v>44309.87840277778</v>
      </c>
      <c r="B190" s="1" t="s">
        <v>18134</v>
      </c>
      <c r="C190" s="1" t="s">
        <v>18135</v>
      </c>
      <c r="D190" s="7">
        <v>44309.878437500003</v>
      </c>
      <c r="E190" s="1" t="s">
        <v>18125</v>
      </c>
      <c r="F190" s="1">
        <v>20331007502</v>
      </c>
      <c r="G190" s="1" t="s">
        <v>7912</v>
      </c>
      <c r="H190" s="1" t="s">
        <v>17539</v>
      </c>
      <c r="I190" s="1" t="s">
        <v>18136</v>
      </c>
      <c r="J190" s="7">
        <v>44286</v>
      </c>
      <c r="K190" s="1" t="s">
        <v>17541</v>
      </c>
      <c r="L190" s="5">
        <v>37965.230000000003</v>
      </c>
      <c r="M190" s="7">
        <v>44286</v>
      </c>
      <c r="N190" s="7">
        <v>44341</v>
      </c>
      <c r="O190" s="1" t="s">
        <v>18137</v>
      </c>
      <c r="P190" s="1">
        <v>12</v>
      </c>
      <c r="Q190" s="1">
        <v>1</v>
      </c>
      <c r="R190" s="1" t="str">
        <f>IFERROR(VLOOKUP(G190,Proveedores!$A$2:$B$590,2,0),"Agregar")</f>
        <v>CORREO OFICIAL DE LA REPÚBLICA ARGENTINA S.A..</v>
      </c>
      <c r="S190" s="1" t="str">
        <f t="shared" si="5"/>
        <v>ARS</v>
      </c>
      <c r="T190" s="5">
        <f t="shared" si="4"/>
        <v>37965.230000000003</v>
      </c>
    </row>
    <row r="191" spans="1:20" x14ac:dyDescent="0.2">
      <c r="A191" s="7">
        <v>44312.656134259261</v>
      </c>
      <c r="B191" s="1" t="s">
        <v>18138</v>
      </c>
      <c r="C191" s="1" t="s">
        <v>18139</v>
      </c>
      <c r="D191" s="7">
        <v>44312.656180555554</v>
      </c>
      <c r="E191" s="1" t="s">
        <v>17938</v>
      </c>
      <c r="F191" s="1">
        <v>20185132502</v>
      </c>
      <c r="G191" s="1" t="s">
        <v>15058</v>
      </c>
      <c r="H191" s="1" t="s">
        <v>17539</v>
      </c>
      <c r="I191" s="1">
        <v>110</v>
      </c>
      <c r="J191" s="7">
        <v>44258</v>
      </c>
      <c r="K191" s="1" t="s">
        <v>17541</v>
      </c>
      <c r="L191" s="5">
        <v>74415</v>
      </c>
      <c r="M191" s="7">
        <v>44155</v>
      </c>
      <c r="N191" s="7">
        <v>44312</v>
      </c>
      <c r="O191" s="1" t="s">
        <v>18140</v>
      </c>
      <c r="P191" s="1">
        <v>25000</v>
      </c>
      <c r="Q191" s="1" t="s">
        <v>1861</v>
      </c>
      <c r="R191" s="1" t="str">
        <f>IFERROR(VLOOKUP(G191,Proveedores!$A$2:$B$590,2,0),"Agregar")</f>
        <v>javier perez romero</v>
      </c>
      <c r="S191" s="1" t="str">
        <f t="shared" si="5"/>
        <v>ARS</v>
      </c>
      <c r="T191" s="5">
        <f t="shared" si="4"/>
        <v>74415</v>
      </c>
    </row>
    <row r="192" spans="1:20" x14ac:dyDescent="0.2">
      <c r="A192" s="7">
        <v>44312.928981481484</v>
      </c>
      <c r="B192" s="1" t="s">
        <v>18141</v>
      </c>
      <c r="C192" s="1" t="s">
        <v>18142</v>
      </c>
      <c r="D192" s="7">
        <v>44312.929027777776</v>
      </c>
      <c r="E192" s="1" t="s">
        <v>18125</v>
      </c>
      <c r="F192" s="1">
        <v>30708574836</v>
      </c>
      <c r="G192" s="1" t="s">
        <v>7700</v>
      </c>
      <c r="H192" s="1" t="s">
        <v>17539</v>
      </c>
      <c r="I192" s="1" t="s">
        <v>18143</v>
      </c>
      <c r="J192" s="7">
        <v>44307</v>
      </c>
      <c r="K192" s="1" t="s">
        <v>17541</v>
      </c>
      <c r="L192" s="5">
        <v>309889.95</v>
      </c>
      <c r="M192" s="7">
        <v>44247</v>
      </c>
      <c r="N192" s="7">
        <v>44256</v>
      </c>
      <c r="O192" s="1" t="s">
        <v>18144</v>
      </c>
      <c r="P192" s="1">
        <v>270</v>
      </c>
      <c r="Q192" s="1" t="s">
        <v>7711</v>
      </c>
      <c r="R192" s="1" t="str">
        <f>IFERROR(VLOOKUP(G192,Proveedores!$A$2:$B$590,2,0),"Agregar")</f>
        <v>CORREO OFICIAL DE LA REPÚBLICA ARGENTINA S.A..</v>
      </c>
      <c r="S192" s="1" t="str">
        <f t="shared" si="5"/>
        <v>ARS</v>
      </c>
      <c r="T192" s="5">
        <f t="shared" si="4"/>
        <v>309889.95</v>
      </c>
    </row>
    <row r="193" spans="1:20" x14ac:dyDescent="0.2">
      <c r="A193" s="7">
        <v>44313.475960648146</v>
      </c>
      <c r="B193" s="1" t="s">
        <v>18145</v>
      </c>
      <c r="C193" s="1" t="s">
        <v>18146</v>
      </c>
      <c r="D193" s="7">
        <v>44313.476030092592</v>
      </c>
      <c r="E193" s="1" t="s">
        <v>17783</v>
      </c>
      <c r="F193" s="1">
        <v>30616044210</v>
      </c>
      <c r="G193" s="1" t="s">
        <v>16565</v>
      </c>
      <c r="H193" s="1" t="s">
        <v>17539</v>
      </c>
      <c r="I193" s="1" t="s">
        <v>18147</v>
      </c>
      <c r="J193" s="7">
        <v>44301</v>
      </c>
      <c r="K193" s="1" t="s">
        <v>17541</v>
      </c>
      <c r="L193" s="5">
        <v>22999.99</v>
      </c>
      <c r="M193" s="7">
        <v>44260</v>
      </c>
      <c r="N193" s="7">
        <v>44290</v>
      </c>
      <c r="O193" s="1" t="s">
        <v>18148</v>
      </c>
      <c r="P193" s="1">
        <v>1</v>
      </c>
      <c r="Q193" s="1" t="s">
        <v>18149</v>
      </c>
      <c r="R193" s="1" t="str">
        <f>IFERROR(VLOOKUP(G193,Proveedores!$A$2:$B$590,2,0),"Agregar")</f>
        <v>EXTERNAL MARKET SRL</v>
      </c>
      <c r="S193" s="1" t="str">
        <f t="shared" si="5"/>
        <v>ARS</v>
      </c>
      <c r="T193" s="5">
        <f t="shared" si="4"/>
        <v>22999.99</v>
      </c>
    </row>
    <row r="194" spans="1:20" x14ac:dyDescent="0.2">
      <c r="A194" s="7">
        <v>44313.482754629629</v>
      </c>
      <c r="B194" s="1" t="s">
        <v>18150</v>
      </c>
      <c r="C194" s="1" t="s">
        <v>18151</v>
      </c>
      <c r="D194" s="7">
        <v>44313.482812499999</v>
      </c>
      <c r="E194" s="1" t="s">
        <v>17783</v>
      </c>
      <c r="F194" s="1">
        <v>30616044210</v>
      </c>
      <c r="G194" s="1" t="s">
        <v>16565</v>
      </c>
      <c r="H194" s="1" t="s">
        <v>17539</v>
      </c>
      <c r="I194" s="1" t="s">
        <v>18152</v>
      </c>
      <c r="J194" s="7">
        <v>44301</v>
      </c>
      <c r="K194" s="1" t="s">
        <v>17541</v>
      </c>
      <c r="L194" s="5">
        <v>239.58</v>
      </c>
      <c r="M194" s="7">
        <v>44260</v>
      </c>
      <c r="N194" s="7">
        <v>44290</v>
      </c>
      <c r="O194" s="1" t="s">
        <v>18148</v>
      </c>
      <c r="P194" s="1">
        <v>1</v>
      </c>
      <c r="Q194" s="1" t="s">
        <v>18149</v>
      </c>
      <c r="R194" s="1" t="str">
        <f>IFERROR(VLOOKUP(G194,Proveedores!$A$2:$B$590,2,0),"Agregar")</f>
        <v>EXTERNAL MARKET SRL</v>
      </c>
      <c r="S194" s="1" t="str">
        <f t="shared" si="5"/>
        <v>ARS</v>
      </c>
      <c r="T194" s="5">
        <f t="shared" si="4"/>
        <v>239.58</v>
      </c>
    </row>
    <row r="195" spans="1:20" x14ac:dyDescent="0.2">
      <c r="A195" s="7">
        <v>44313.489062499997</v>
      </c>
      <c r="B195" s="1" t="s">
        <v>18153</v>
      </c>
      <c r="C195" s="1" t="s">
        <v>18154</v>
      </c>
      <c r="D195" s="7">
        <v>44313.489120370374</v>
      </c>
      <c r="E195" s="1" t="s">
        <v>17718</v>
      </c>
      <c r="F195" s="1">
        <v>30616044210</v>
      </c>
      <c r="G195" s="1" t="s">
        <v>16565</v>
      </c>
      <c r="H195" s="1" t="s">
        <v>17539</v>
      </c>
      <c r="I195" s="1" t="s">
        <v>18155</v>
      </c>
      <c r="J195" s="7">
        <v>44301</v>
      </c>
      <c r="K195" s="1" t="s">
        <v>17541</v>
      </c>
      <c r="L195" s="5">
        <v>27753.77</v>
      </c>
      <c r="M195" s="7">
        <v>44256</v>
      </c>
      <c r="N195" s="7">
        <v>44286</v>
      </c>
      <c r="O195" s="1" t="s">
        <v>18148</v>
      </c>
      <c r="P195" s="1">
        <v>1</v>
      </c>
      <c r="Q195" s="1" t="s">
        <v>18149</v>
      </c>
      <c r="R195" s="1" t="str">
        <f>IFERROR(VLOOKUP(G195,Proveedores!$A$2:$B$590,2,0),"Agregar")</f>
        <v>EXTERNAL MARKET SRL</v>
      </c>
      <c r="S195" s="1" t="str">
        <f t="shared" si="5"/>
        <v>ARS</v>
      </c>
      <c r="T195" s="5">
        <f t="shared" ref="T195:T258" si="6">L195</f>
        <v>27753.77</v>
      </c>
    </row>
    <row r="196" spans="1:20" x14ac:dyDescent="0.2">
      <c r="A196" s="7">
        <v>44313.493402777778</v>
      </c>
      <c r="B196" s="1" t="s">
        <v>18156</v>
      </c>
      <c r="C196" s="1" t="s">
        <v>18157</v>
      </c>
      <c r="D196" s="7">
        <v>44313.493460648147</v>
      </c>
      <c r="E196" s="1" t="s">
        <v>17718</v>
      </c>
      <c r="F196" s="1">
        <v>30616044210</v>
      </c>
      <c r="G196" s="1" t="s">
        <v>16565</v>
      </c>
      <c r="H196" s="1" t="s">
        <v>17539</v>
      </c>
      <c r="I196" s="1" t="s">
        <v>18158</v>
      </c>
      <c r="J196" s="7">
        <v>44301</v>
      </c>
      <c r="K196" s="1" t="s">
        <v>17541</v>
      </c>
      <c r="L196" s="5">
        <v>1540</v>
      </c>
      <c r="M196" s="7">
        <v>44256</v>
      </c>
      <c r="N196" s="7">
        <v>44286</v>
      </c>
      <c r="O196" s="1" t="s">
        <v>18148</v>
      </c>
      <c r="P196" s="1">
        <v>1</v>
      </c>
      <c r="Q196" s="1" t="s">
        <v>18149</v>
      </c>
      <c r="R196" s="1" t="str">
        <f>IFERROR(VLOOKUP(G196,Proveedores!$A$2:$B$590,2,0),"Agregar")</f>
        <v>EXTERNAL MARKET SRL</v>
      </c>
      <c r="S196" s="1" t="str">
        <f t="shared" ref="S196:S259" si="7">IF(K196=$V$2,"ARS",IF(K196=$V$3,"USD","EUR"))</f>
        <v>ARS</v>
      </c>
      <c r="T196" s="5">
        <f t="shared" si="6"/>
        <v>1540</v>
      </c>
    </row>
    <row r="197" spans="1:20" x14ac:dyDescent="0.2">
      <c r="A197" s="7">
        <v>44313.501585648148</v>
      </c>
      <c r="B197" s="1" t="s">
        <v>18159</v>
      </c>
      <c r="C197" s="1" t="s">
        <v>18160</v>
      </c>
      <c r="D197" s="7">
        <v>44313.501655092594</v>
      </c>
      <c r="E197" s="1" t="s">
        <v>17783</v>
      </c>
      <c r="F197" s="1">
        <v>30616044210</v>
      </c>
      <c r="G197" s="1" t="s">
        <v>16565</v>
      </c>
      <c r="H197" s="1" t="s">
        <v>17539</v>
      </c>
      <c r="I197" s="1" t="s">
        <v>18161</v>
      </c>
      <c r="J197" s="7">
        <v>44301</v>
      </c>
      <c r="K197" s="1" t="s">
        <v>17541</v>
      </c>
      <c r="L197" s="5">
        <v>6655</v>
      </c>
      <c r="M197" s="7">
        <v>44256</v>
      </c>
      <c r="N197" s="7">
        <v>44286</v>
      </c>
      <c r="O197" s="1" t="s">
        <v>18148</v>
      </c>
      <c r="P197" s="1">
        <v>1</v>
      </c>
      <c r="Q197" s="1" t="s">
        <v>18149</v>
      </c>
      <c r="R197" s="1" t="str">
        <f>IFERROR(VLOOKUP(G197,Proveedores!$A$2:$B$590,2,0),"Agregar")</f>
        <v>EXTERNAL MARKET SRL</v>
      </c>
      <c r="S197" s="1" t="str">
        <f t="shared" si="7"/>
        <v>ARS</v>
      </c>
      <c r="T197" s="5">
        <f t="shared" si="6"/>
        <v>6655</v>
      </c>
    </row>
    <row r="198" spans="1:20" x14ac:dyDescent="0.2">
      <c r="A198" s="7">
        <v>44314</v>
      </c>
      <c r="B198" s="1" t="s">
        <v>18162</v>
      </c>
      <c r="C198" s="1" t="s">
        <v>18163</v>
      </c>
      <c r="D198" s="7">
        <v>44314</v>
      </c>
      <c r="E198" s="1" t="s">
        <v>132</v>
      </c>
      <c r="F198" s="1">
        <v>30641405554</v>
      </c>
      <c r="G198" s="1" t="s">
        <v>16526</v>
      </c>
      <c r="H198" s="1" t="s">
        <v>17558</v>
      </c>
      <c r="I198" s="1" t="s">
        <v>18164</v>
      </c>
      <c r="J198" s="7">
        <v>44312</v>
      </c>
      <c r="K198" s="1" t="s">
        <v>17550</v>
      </c>
      <c r="L198" s="5">
        <v>428000</v>
      </c>
      <c r="M198" s="7">
        <v>44312</v>
      </c>
      <c r="N198" s="7">
        <v>44312</v>
      </c>
      <c r="O198" s="1" t="s">
        <v>17560</v>
      </c>
      <c r="P198" s="1">
        <v>13050</v>
      </c>
      <c r="Q198" s="1" t="s">
        <v>5658</v>
      </c>
      <c r="R198" s="1" t="str">
        <f>IFERROR(VLOOKUP(G198,Proveedores!$A$2:$B$590,2,0),"Agregar")</f>
        <v>Aerolineas Argentinas</v>
      </c>
      <c r="S198" s="1" t="str">
        <f t="shared" si="7"/>
        <v>USD</v>
      </c>
      <c r="T198" s="5">
        <f t="shared" si="6"/>
        <v>428000</v>
      </c>
    </row>
    <row r="199" spans="1:20" x14ac:dyDescent="0.2">
      <c r="A199" s="7">
        <v>44315</v>
      </c>
      <c r="B199" s="1" t="s">
        <v>18165</v>
      </c>
      <c r="C199" s="1" t="s">
        <v>18166</v>
      </c>
      <c r="D199" s="7">
        <v>44315</v>
      </c>
      <c r="E199" s="1" t="s">
        <v>17644</v>
      </c>
      <c r="F199" s="1">
        <v>30676589275</v>
      </c>
      <c r="G199" s="1" t="s">
        <v>17839</v>
      </c>
      <c r="H199" s="1" t="s">
        <v>17539</v>
      </c>
      <c r="I199" s="1" t="s">
        <v>18167</v>
      </c>
      <c r="J199" s="7">
        <v>44314</v>
      </c>
      <c r="K199" s="1" t="s">
        <v>17550</v>
      </c>
      <c r="L199" s="5">
        <v>88436.12</v>
      </c>
      <c r="M199" s="7">
        <v>44314</v>
      </c>
      <c r="N199" s="7">
        <v>44324</v>
      </c>
      <c r="O199" s="1" t="s">
        <v>17740</v>
      </c>
      <c r="P199" s="1">
        <v>1</v>
      </c>
      <c r="Q199" s="1" t="s">
        <v>17741</v>
      </c>
      <c r="R199" s="1" t="str">
        <f>IFERROR(VLOOKUP(G199,Proveedores!$A$2:$B$590,2,0),"Agregar")</f>
        <v>Hellmann Worldwide Logistics SA</v>
      </c>
      <c r="S199" s="1" t="str">
        <f t="shared" si="7"/>
        <v>USD</v>
      </c>
      <c r="T199" s="5">
        <f t="shared" si="6"/>
        <v>88436.12</v>
      </c>
    </row>
    <row r="200" spans="1:20" x14ac:dyDescent="0.2">
      <c r="A200" s="7">
        <v>44315</v>
      </c>
      <c r="B200" s="1" t="s">
        <v>18168</v>
      </c>
      <c r="C200" s="1" t="s">
        <v>18169</v>
      </c>
      <c r="D200" s="7">
        <v>44315</v>
      </c>
      <c r="E200" s="1" t="s">
        <v>18125</v>
      </c>
      <c r="F200" s="1">
        <v>30708574836</v>
      </c>
      <c r="G200" s="1" t="s">
        <v>7700</v>
      </c>
      <c r="H200" s="1" t="s">
        <v>17539</v>
      </c>
      <c r="I200" s="1" t="s">
        <v>18170</v>
      </c>
      <c r="J200" s="7">
        <v>44314</v>
      </c>
      <c r="K200" s="1" t="s">
        <v>17541</v>
      </c>
      <c r="L200" s="5">
        <v>284639.81</v>
      </c>
      <c r="M200" s="7">
        <v>44248</v>
      </c>
      <c r="N200" s="7">
        <v>44316</v>
      </c>
      <c r="O200" s="1" t="s">
        <v>18144</v>
      </c>
      <c r="P200" s="1">
        <v>248</v>
      </c>
      <c r="Q200" s="1" t="s">
        <v>7711</v>
      </c>
      <c r="R200" s="1" t="str">
        <f>IFERROR(VLOOKUP(G200,Proveedores!$A$2:$B$590,2,0),"Agregar")</f>
        <v>CORREO OFICIAL DE LA REPÚBLICA ARGENTINA S.A..</v>
      </c>
      <c r="S200" s="1" t="str">
        <f t="shared" si="7"/>
        <v>ARS</v>
      </c>
      <c r="T200" s="5">
        <f t="shared" si="6"/>
        <v>284639.81</v>
      </c>
    </row>
    <row r="201" spans="1:20" x14ac:dyDescent="0.2">
      <c r="A201" s="7">
        <v>44315</v>
      </c>
      <c r="B201" s="1" t="s">
        <v>18171</v>
      </c>
      <c r="C201" s="1" t="s">
        <v>18172</v>
      </c>
      <c r="D201" s="7">
        <v>44315</v>
      </c>
      <c r="E201" s="1" t="s">
        <v>132</v>
      </c>
      <c r="F201" s="1">
        <v>30641405554</v>
      </c>
      <c r="G201" s="1" t="s">
        <v>16526</v>
      </c>
      <c r="H201" s="1" t="s">
        <v>17558</v>
      </c>
      <c r="I201" s="1" t="s">
        <v>18173</v>
      </c>
      <c r="J201" s="7">
        <v>44314</v>
      </c>
      <c r="K201" s="1" t="s">
        <v>17550</v>
      </c>
      <c r="L201" s="5">
        <v>428000</v>
      </c>
      <c r="M201" s="7">
        <v>44314</v>
      </c>
      <c r="N201" s="7">
        <v>44314</v>
      </c>
      <c r="O201" s="1" t="s">
        <v>17560</v>
      </c>
      <c r="P201" s="1">
        <v>13394</v>
      </c>
      <c r="Q201" s="1" t="s">
        <v>5658</v>
      </c>
      <c r="R201" s="1" t="str">
        <f>IFERROR(VLOOKUP(G201,Proveedores!$A$2:$B$590,2,0),"Agregar")</f>
        <v>Aerolineas Argentinas</v>
      </c>
      <c r="S201" s="1" t="str">
        <f t="shared" si="7"/>
        <v>USD</v>
      </c>
      <c r="T201" s="5">
        <f t="shared" si="6"/>
        <v>428000</v>
      </c>
    </row>
    <row r="202" spans="1:20" x14ac:dyDescent="0.2">
      <c r="A202" s="7">
        <v>44316</v>
      </c>
      <c r="B202" s="1" t="s">
        <v>18174</v>
      </c>
      <c r="C202" s="1" t="s">
        <v>18175</v>
      </c>
      <c r="D202" s="7">
        <v>44316</v>
      </c>
      <c r="E202" s="1" t="s">
        <v>17537</v>
      </c>
      <c r="F202" s="1">
        <v>30710765304</v>
      </c>
      <c r="G202" s="1" t="s">
        <v>16584</v>
      </c>
      <c r="H202" s="1" t="s">
        <v>17539</v>
      </c>
      <c r="I202" s="1" t="s">
        <v>18176</v>
      </c>
      <c r="J202" s="7">
        <v>44309</v>
      </c>
      <c r="K202" s="1" t="s">
        <v>17541</v>
      </c>
      <c r="L202" s="5">
        <v>1078890.3600000001</v>
      </c>
      <c r="M202" s="7">
        <v>44309</v>
      </c>
      <c r="N202" s="7">
        <v>44319</v>
      </c>
      <c r="O202" s="1" t="s">
        <v>18177</v>
      </c>
      <c r="P202" s="1">
        <v>3</v>
      </c>
      <c r="Q202" s="1" t="s">
        <v>5487</v>
      </c>
      <c r="R202" s="1" t="str">
        <f>IFERROR(VLOOKUP(G202,Proveedores!$A$2:$B$590,2,0),"Agregar")</f>
        <v>NOVUS FARMA S.A.</v>
      </c>
      <c r="S202" s="1" t="str">
        <f t="shared" si="7"/>
        <v>ARS</v>
      </c>
      <c r="T202" s="5">
        <f t="shared" si="6"/>
        <v>1078890.3600000001</v>
      </c>
    </row>
    <row r="203" spans="1:20" x14ac:dyDescent="0.2">
      <c r="A203" s="7">
        <v>44316</v>
      </c>
      <c r="B203" s="1" t="s">
        <v>18178</v>
      </c>
      <c r="C203" s="1" t="s">
        <v>18179</v>
      </c>
      <c r="D203" s="7">
        <v>44316</v>
      </c>
      <c r="E203" s="1" t="s">
        <v>18125</v>
      </c>
      <c r="F203" s="1">
        <v>20331007502</v>
      </c>
      <c r="G203" s="1" t="s">
        <v>7912</v>
      </c>
      <c r="H203" s="1" t="s">
        <v>17539</v>
      </c>
      <c r="I203" s="1" t="s">
        <v>18180</v>
      </c>
      <c r="J203" s="7">
        <v>44316</v>
      </c>
      <c r="K203" s="1" t="s">
        <v>17541</v>
      </c>
      <c r="L203" s="5">
        <v>12793094.99</v>
      </c>
      <c r="M203" s="7">
        <v>44276</v>
      </c>
      <c r="N203" s="7">
        <v>44306</v>
      </c>
      <c r="O203" s="1" t="s">
        <v>17979</v>
      </c>
      <c r="P203" s="1">
        <v>5100</v>
      </c>
      <c r="Q203" s="1" t="s">
        <v>17980</v>
      </c>
      <c r="R203" s="1" t="str">
        <f>IFERROR(VLOOKUP(G203,Proveedores!$A$2:$B$590,2,0),"Agregar")</f>
        <v>CORREO OFICIAL DE LA REPÚBLICA ARGENTINA S.A..</v>
      </c>
      <c r="S203" s="1" t="str">
        <f t="shared" si="7"/>
        <v>ARS</v>
      </c>
      <c r="T203" s="5">
        <f t="shared" si="6"/>
        <v>12793094.99</v>
      </c>
    </row>
    <row r="204" spans="1:20" x14ac:dyDescent="0.2">
      <c r="A204" s="7">
        <v>44316</v>
      </c>
      <c r="B204" s="1" t="s">
        <v>18181</v>
      </c>
      <c r="C204" s="1" t="s">
        <v>18182</v>
      </c>
      <c r="D204" s="7">
        <v>44316</v>
      </c>
      <c r="E204" s="1" t="s">
        <v>18125</v>
      </c>
      <c r="F204" s="1">
        <v>20331007502</v>
      </c>
      <c r="G204" s="1" t="s">
        <v>7912</v>
      </c>
      <c r="H204" s="1" t="s">
        <v>17539</v>
      </c>
      <c r="I204" s="1" t="s">
        <v>18183</v>
      </c>
      <c r="J204" s="7">
        <v>44316</v>
      </c>
      <c r="K204" s="1" t="s">
        <v>17541</v>
      </c>
      <c r="L204" s="5">
        <v>2216930.9300000002</v>
      </c>
      <c r="M204" s="7">
        <v>44316</v>
      </c>
      <c r="N204" s="7">
        <v>44371</v>
      </c>
      <c r="O204" s="1" t="s">
        <v>7906</v>
      </c>
      <c r="P204" s="1">
        <v>3607</v>
      </c>
      <c r="Q204" s="1" t="s">
        <v>7907</v>
      </c>
      <c r="R204" s="1" t="str">
        <f>IFERROR(VLOOKUP(G204,Proveedores!$A$2:$B$590,2,0),"Agregar")</f>
        <v>CORREO OFICIAL DE LA REPÚBLICA ARGENTINA S.A..</v>
      </c>
      <c r="S204" s="1" t="str">
        <f t="shared" si="7"/>
        <v>ARS</v>
      </c>
      <c r="T204" s="5">
        <f t="shared" si="6"/>
        <v>2216930.9300000002</v>
      </c>
    </row>
    <row r="205" spans="1:20" x14ac:dyDescent="0.2">
      <c r="A205" s="7">
        <v>44316</v>
      </c>
      <c r="B205" s="1" t="s">
        <v>18184</v>
      </c>
      <c r="C205" s="1" t="s">
        <v>18185</v>
      </c>
      <c r="D205" s="7">
        <v>44316</v>
      </c>
      <c r="E205" s="1" t="s">
        <v>18125</v>
      </c>
      <c r="F205" s="1">
        <v>20331007502</v>
      </c>
      <c r="G205" s="1" t="s">
        <v>7912</v>
      </c>
      <c r="H205" s="1" t="s">
        <v>17539</v>
      </c>
      <c r="I205" s="1" t="s">
        <v>18186</v>
      </c>
      <c r="J205" s="7">
        <v>44316</v>
      </c>
      <c r="K205" s="1" t="s">
        <v>17541</v>
      </c>
      <c r="L205" s="5">
        <v>4901203.88</v>
      </c>
      <c r="M205" s="7">
        <v>44316</v>
      </c>
      <c r="N205" s="7">
        <v>44371</v>
      </c>
      <c r="O205" s="1" t="s">
        <v>7906</v>
      </c>
      <c r="P205" s="1">
        <v>7813</v>
      </c>
      <c r="Q205" s="1" t="s">
        <v>7907</v>
      </c>
      <c r="R205" s="1" t="str">
        <f>IFERROR(VLOOKUP(G205,Proveedores!$A$2:$B$590,2,0),"Agregar")</f>
        <v>CORREO OFICIAL DE LA REPÚBLICA ARGENTINA S.A..</v>
      </c>
      <c r="S205" s="1" t="str">
        <f t="shared" si="7"/>
        <v>ARS</v>
      </c>
      <c r="T205" s="5">
        <f t="shared" si="6"/>
        <v>4901203.88</v>
      </c>
    </row>
    <row r="206" spans="1:20" x14ac:dyDescent="0.2">
      <c r="A206" s="7">
        <v>44318</v>
      </c>
      <c r="B206" s="1" t="s">
        <v>18187</v>
      </c>
      <c r="C206" s="1" t="s">
        <v>18188</v>
      </c>
      <c r="D206" s="7">
        <v>44318</v>
      </c>
      <c r="E206" s="1" t="s">
        <v>18125</v>
      </c>
      <c r="F206" s="1">
        <v>30708574836</v>
      </c>
      <c r="G206" s="1" t="s">
        <v>7700</v>
      </c>
      <c r="H206" s="1" t="s">
        <v>17539</v>
      </c>
      <c r="I206" s="1" t="s">
        <v>18189</v>
      </c>
      <c r="J206" s="7">
        <v>44308</v>
      </c>
      <c r="K206" s="1" t="s">
        <v>17541</v>
      </c>
      <c r="L206" s="5">
        <v>6178289.21</v>
      </c>
      <c r="M206" s="7">
        <v>44247</v>
      </c>
      <c r="N206" s="7">
        <v>44286</v>
      </c>
      <c r="O206" s="1" t="s">
        <v>18144</v>
      </c>
      <c r="P206" s="1">
        <v>5383</v>
      </c>
      <c r="Q206" s="1" t="s">
        <v>7711</v>
      </c>
      <c r="R206" s="1" t="str">
        <f>IFERROR(VLOOKUP(G206,Proveedores!$A$2:$B$590,2,0),"Agregar")</f>
        <v>CORREO OFICIAL DE LA REPÚBLICA ARGENTINA S.A..</v>
      </c>
      <c r="S206" s="1" t="str">
        <f t="shared" si="7"/>
        <v>ARS</v>
      </c>
      <c r="T206" s="5">
        <f t="shared" si="6"/>
        <v>6178289.21</v>
      </c>
    </row>
    <row r="207" spans="1:20" x14ac:dyDescent="0.2">
      <c r="A207" s="7">
        <v>44319</v>
      </c>
      <c r="B207" s="1" t="s">
        <v>18190</v>
      </c>
      <c r="C207" s="1" t="s">
        <v>18191</v>
      </c>
      <c r="D207" s="7">
        <v>44319</v>
      </c>
      <c r="E207" s="1" t="s">
        <v>17701</v>
      </c>
      <c r="F207" s="1">
        <v>30707247076</v>
      </c>
      <c r="G207" s="1" t="s">
        <v>16552</v>
      </c>
      <c r="H207" s="1" t="s">
        <v>17539</v>
      </c>
      <c r="I207" s="1" t="s">
        <v>18192</v>
      </c>
      <c r="J207" s="7">
        <v>44319</v>
      </c>
      <c r="K207" s="1" t="s">
        <v>17541</v>
      </c>
      <c r="L207" s="5">
        <v>52780</v>
      </c>
      <c r="M207" s="7">
        <v>44287</v>
      </c>
      <c r="N207" s="7">
        <v>44316</v>
      </c>
      <c r="O207" s="1" t="s">
        <v>18193</v>
      </c>
      <c r="P207" s="1">
        <v>1</v>
      </c>
      <c r="Q207" s="1">
        <v>1</v>
      </c>
      <c r="R207" s="1" t="str">
        <f>IFERROR(VLOOKUP(G207,Proveedores!$A$2:$B$590,2,0),"Agregar")</f>
        <v>Daxa Argentina</v>
      </c>
      <c r="S207" s="1" t="str">
        <f t="shared" si="7"/>
        <v>ARS</v>
      </c>
      <c r="T207" s="5">
        <f t="shared" si="6"/>
        <v>52780</v>
      </c>
    </row>
    <row r="208" spans="1:20" x14ac:dyDescent="0.2">
      <c r="A208" s="7">
        <v>44319</v>
      </c>
      <c r="B208" s="1" t="s">
        <v>18194</v>
      </c>
      <c r="C208" s="1" t="s">
        <v>18195</v>
      </c>
      <c r="D208" s="7">
        <v>44319</v>
      </c>
      <c r="E208" s="1" t="s">
        <v>132</v>
      </c>
      <c r="F208" s="1">
        <v>30641405554</v>
      </c>
      <c r="G208" s="1" t="s">
        <v>16526</v>
      </c>
      <c r="H208" s="1" t="s">
        <v>17558</v>
      </c>
      <c r="I208" s="1" t="s">
        <v>18196</v>
      </c>
      <c r="J208" s="7">
        <v>44316</v>
      </c>
      <c r="K208" s="1" t="s">
        <v>17550</v>
      </c>
      <c r="L208" s="5">
        <v>428000</v>
      </c>
      <c r="M208" s="7">
        <v>44316</v>
      </c>
      <c r="N208" s="7">
        <v>44316</v>
      </c>
      <c r="O208" s="1" t="s">
        <v>17560</v>
      </c>
      <c r="P208" s="1">
        <v>17597</v>
      </c>
      <c r="Q208" s="1" t="s">
        <v>5658</v>
      </c>
      <c r="R208" s="1" t="str">
        <f>IFERROR(VLOOKUP(G208,Proveedores!$A$2:$B$590,2,0),"Agregar")</f>
        <v>Aerolineas Argentinas</v>
      </c>
      <c r="S208" s="1" t="str">
        <f t="shared" si="7"/>
        <v>USD</v>
      </c>
      <c r="T208" s="5">
        <f t="shared" si="6"/>
        <v>428000</v>
      </c>
    </row>
    <row r="209" spans="1:20" x14ac:dyDescent="0.2">
      <c r="A209" s="7">
        <v>44320</v>
      </c>
      <c r="B209" s="1" t="s">
        <v>18197</v>
      </c>
      <c r="C209" s="1" t="s">
        <v>18198</v>
      </c>
      <c r="D209" s="7">
        <v>44320</v>
      </c>
      <c r="E209" s="1" t="s">
        <v>17611</v>
      </c>
      <c r="F209" s="1">
        <v>30555415520</v>
      </c>
      <c r="G209" s="1" t="s">
        <v>16531</v>
      </c>
      <c r="H209" s="1" t="s">
        <v>17539</v>
      </c>
      <c r="I209" s="1">
        <v>1179</v>
      </c>
      <c r="J209" s="7">
        <v>44319</v>
      </c>
      <c r="K209" s="1" t="s">
        <v>17541</v>
      </c>
      <c r="L209" s="5">
        <v>500000</v>
      </c>
      <c r="M209" s="7">
        <v>44287</v>
      </c>
      <c r="N209" s="7">
        <v>44316</v>
      </c>
      <c r="O209" s="1" t="s">
        <v>2316</v>
      </c>
      <c r="P209" s="1">
        <v>1</v>
      </c>
      <c r="Q209" s="1" t="s">
        <v>1833</v>
      </c>
      <c r="R209" s="1" t="str">
        <f>IFERROR(VLOOKUP(G209,Proveedores!$A$2:$B$590,2,0),"Agregar")</f>
        <v>ASCENSORES TESTA S. A.</v>
      </c>
      <c r="S209" s="1" t="str">
        <f t="shared" si="7"/>
        <v>ARS</v>
      </c>
      <c r="T209" s="5">
        <f t="shared" si="6"/>
        <v>500000</v>
      </c>
    </row>
    <row r="210" spans="1:20" x14ac:dyDescent="0.2">
      <c r="A210" s="7">
        <v>44320</v>
      </c>
      <c r="B210" s="1" t="s">
        <v>18199</v>
      </c>
      <c r="C210" s="1" t="s">
        <v>18200</v>
      </c>
      <c r="D210" s="7">
        <v>44320</v>
      </c>
      <c r="E210" s="1" t="s">
        <v>17611</v>
      </c>
      <c r="F210" s="1">
        <v>30555415520</v>
      </c>
      <c r="G210" s="1" t="s">
        <v>16531</v>
      </c>
      <c r="H210" s="1" t="s">
        <v>17539</v>
      </c>
      <c r="I210" s="1">
        <v>1181</v>
      </c>
      <c r="J210" s="7">
        <v>44319</v>
      </c>
      <c r="K210" s="1" t="s">
        <v>17541</v>
      </c>
      <c r="L210" s="5">
        <v>23000</v>
      </c>
      <c r="M210" s="7">
        <v>44287</v>
      </c>
      <c r="N210" s="7">
        <v>44316</v>
      </c>
      <c r="O210" s="1" t="s">
        <v>2316</v>
      </c>
      <c r="P210" s="1">
        <v>1</v>
      </c>
      <c r="Q210" s="1" t="s">
        <v>1833</v>
      </c>
      <c r="R210" s="1" t="str">
        <f>IFERROR(VLOOKUP(G210,Proveedores!$A$2:$B$590,2,0),"Agregar")</f>
        <v>ASCENSORES TESTA S. A.</v>
      </c>
      <c r="S210" s="1" t="str">
        <f t="shared" si="7"/>
        <v>ARS</v>
      </c>
      <c r="T210" s="5">
        <f t="shared" si="6"/>
        <v>23000</v>
      </c>
    </row>
    <row r="211" spans="1:20" x14ac:dyDescent="0.2">
      <c r="A211" s="7">
        <v>44320</v>
      </c>
      <c r="B211" s="1" t="s">
        <v>18201</v>
      </c>
      <c r="C211" s="1" t="s">
        <v>18202</v>
      </c>
      <c r="D211" s="7">
        <v>44320</v>
      </c>
      <c r="E211" s="1" t="s">
        <v>17611</v>
      </c>
      <c r="F211" s="1">
        <v>30555415520</v>
      </c>
      <c r="G211" s="1" t="s">
        <v>16531</v>
      </c>
      <c r="H211" s="1" t="s">
        <v>17539</v>
      </c>
      <c r="I211" s="1">
        <v>1181</v>
      </c>
      <c r="J211" s="7">
        <v>44319</v>
      </c>
      <c r="K211" s="1" t="s">
        <v>17541</v>
      </c>
      <c r="L211" s="5">
        <v>23000</v>
      </c>
      <c r="M211" s="7">
        <v>44287</v>
      </c>
      <c r="N211" s="7">
        <v>44316</v>
      </c>
      <c r="O211" s="1" t="s">
        <v>2316</v>
      </c>
      <c r="P211" s="1">
        <v>1</v>
      </c>
      <c r="Q211" s="1" t="s">
        <v>1833</v>
      </c>
      <c r="R211" s="1" t="str">
        <f>IFERROR(VLOOKUP(G211,Proveedores!$A$2:$B$590,2,0),"Agregar")</f>
        <v>ASCENSORES TESTA S. A.</v>
      </c>
      <c r="S211" s="1" t="str">
        <f t="shared" si="7"/>
        <v>ARS</v>
      </c>
      <c r="T211" s="5">
        <f t="shared" si="6"/>
        <v>23000</v>
      </c>
    </row>
    <row r="212" spans="1:20" x14ac:dyDescent="0.2">
      <c r="A212" s="7">
        <v>44320</v>
      </c>
      <c r="B212" s="1" t="s">
        <v>18203</v>
      </c>
      <c r="C212" s="1" t="s">
        <v>18204</v>
      </c>
      <c r="D212" s="7">
        <v>44320</v>
      </c>
      <c r="E212" s="1" t="s">
        <v>17768</v>
      </c>
      <c r="F212" s="1">
        <v>30708544597</v>
      </c>
      <c r="G212" s="1" t="s">
        <v>16570</v>
      </c>
      <c r="H212" s="1" t="s">
        <v>17539</v>
      </c>
      <c r="I212" s="1">
        <v>217</v>
      </c>
      <c r="J212" s="7">
        <v>44319</v>
      </c>
      <c r="K212" s="1" t="s">
        <v>17541</v>
      </c>
      <c r="L212" s="5">
        <v>257972</v>
      </c>
      <c r="M212" s="7">
        <v>44287</v>
      </c>
      <c r="N212" s="7">
        <v>44316</v>
      </c>
      <c r="O212" s="1" t="s">
        <v>18205</v>
      </c>
      <c r="P212" s="1">
        <v>1</v>
      </c>
      <c r="Q212" s="1" t="s">
        <v>17770</v>
      </c>
      <c r="R212" s="1" t="str">
        <f>IFERROR(VLOOKUP(G212,Proveedores!$A$2:$B$590,2,0),"Agregar")</f>
        <v>Full Green SA</v>
      </c>
      <c r="S212" s="1" t="str">
        <f t="shared" si="7"/>
        <v>ARS</v>
      </c>
      <c r="T212" s="5">
        <f t="shared" si="6"/>
        <v>257972</v>
      </c>
    </row>
    <row r="213" spans="1:20" x14ac:dyDescent="0.2">
      <c r="A213" s="7">
        <v>44320</v>
      </c>
      <c r="B213" s="1" t="s">
        <v>18206</v>
      </c>
      <c r="C213" s="1" t="s">
        <v>18207</v>
      </c>
      <c r="D213" s="7">
        <v>44320</v>
      </c>
      <c r="E213" s="1" t="s">
        <v>17611</v>
      </c>
      <c r="F213" s="1">
        <v>30555415520</v>
      </c>
      <c r="G213" s="1" t="s">
        <v>16531</v>
      </c>
      <c r="H213" s="1" t="s">
        <v>17539</v>
      </c>
      <c r="I213" s="1">
        <v>1180</v>
      </c>
      <c r="J213" s="7">
        <v>44319</v>
      </c>
      <c r="K213" s="1" t="s">
        <v>17541</v>
      </c>
      <c r="L213" s="5">
        <v>73000</v>
      </c>
      <c r="M213" s="7">
        <v>44287</v>
      </c>
      <c r="N213" s="7">
        <v>44316</v>
      </c>
      <c r="O213" s="1" t="s">
        <v>2316</v>
      </c>
      <c r="P213" s="1">
        <v>1</v>
      </c>
      <c r="Q213" s="1" t="s">
        <v>1833</v>
      </c>
      <c r="R213" s="1" t="str">
        <f>IFERROR(VLOOKUP(G213,Proveedores!$A$2:$B$590,2,0),"Agregar")</f>
        <v>ASCENSORES TESTA S. A.</v>
      </c>
      <c r="S213" s="1" t="str">
        <f t="shared" si="7"/>
        <v>ARS</v>
      </c>
      <c r="T213" s="5">
        <f t="shared" si="6"/>
        <v>73000</v>
      </c>
    </row>
    <row r="214" spans="1:20" x14ac:dyDescent="0.2">
      <c r="A214" s="7">
        <v>44320</v>
      </c>
      <c r="B214" s="1" t="s">
        <v>18208</v>
      </c>
      <c r="C214" s="1" t="s">
        <v>18209</v>
      </c>
      <c r="D214" s="7">
        <v>44320</v>
      </c>
      <c r="E214" s="1" t="s">
        <v>17733</v>
      </c>
      <c r="F214" s="1">
        <v>30655116512</v>
      </c>
      <c r="G214" s="1" t="s">
        <v>16563</v>
      </c>
      <c r="H214" s="1" t="s">
        <v>17539</v>
      </c>
      <c r="I214" s="1" t="s">
        <v>18210</v>
      </c>
      <c r="J214" s="7">
        <v>44314</v>
      </c>
      <c r="K214" s="1" t="s">
        <v>17541</v>
      </c>
      <c r="L214" s="5">
        <v>17894.91</v>
      </c>
      <c r="M214" s="7">
        <v>44287</v>
      </c>
      <c r="N214" s="7">
        <v>44314</v>
      </c>
      <c r="O214" s="1" t="s">
        <v>17735</v>
      </c>
      <c r="P214" s="1">
        <v>28</v>
      </c>
      <c r="Q214" s="1" t="s">
        <v>17736</v>
      </c>
      <c r="R214" s="1" t="str">
        <f>IFERROR(VLOOKUP(G214,Proveedores!$A$2:$B$590,2,0),"Agregar")</f>
        <v>Empresa Distribuidora Sur S.A</v>
      </c>
      <c r="S214" s="1" t="str">
        <f t="shared" si="7"/>
        <v>ARS</v>
      </c>
      <c r="T214" s="5">
        <f t="shared" si="6"/>
        <v>17894.91</v>
      </c>
    </row>
    <row r="215" spans="1:20" x14ac:dyDescent="0.2">
      <c r="A215" s="7">
        <v>44320</v>
      </c>
      <c r="B215" s="1" t="s">
        <v>18211</v>
      </c>
      <c r="C215" s="1" t="s">
        <v>18212</v>
      </c>
      <c r="D215" s="7">
        <v>44320</v>
      </c>
      <c r="E215" s="1" t="s">
        <v>132</v>
      </c>
      <c r="F215" s="1">
        <v>30641405554</v>
      </c>
      <c r="G215" s="1" t="s">
        <v>16526</v>
      </c>
      <c r="H215" s="1" t="s">
        <v>17558</v>
      </c>
      <c r="I215" s="1" t="s">
        <v>18213</v>
      </c>
      <c r="J215" s="7">
        <v>44319</v>
      </c>
      <c r="K215" s="1" t="s">
        <v>17550</v>
      </c>
      <c r="L215" s="5">
        <v>300500</v>
      </c>
      <c r="M215" s="7">
        <v>44319</v>
      </c>
      <c r="N215" s="7">
        <v>44319</v>
      </c>
      <c r="O215" s="1" t="s">
        <v>17560</v>
      </c>
      <c r="P215" s="1">
        <v>23514</v>
      </c>
      <c r="Q215" s="1" t="s">
        <v>5658</v>
      </c>
      <c r="R215" s="1" t="str">
        <f>IFERROR(VLOOKUP(G215,Proveedores!$A$2:$B$590,2,0),"Agregar")</f>
        <v>Aerolineas Argentinas</v>
      </c>
      <c r="S215" s="1" t="str">
        <f t="shared" si="7"/>
        <v>USD</v>
      </c>
      <c r="T215" s="5">
        <f t="shared" si="6"/>
        <v>300500</v>
      </c>
    </row>
    <row r="216" spans="1:20" x14ac:dyDescent="0.2">
      <c r="A216" s="7">
        <v>44320</v>
      </c>
      <c r="B216" s="1" t="s">
        <v>18214</v>
      </c>
      <c r="C216" s="1" t="s">
        <v>18215</v>
      </c>
      <c r="D216" s="7">
        <v>44320</v>
      </c>
      <c r="E216" s="1" t="s">
        <v>18105</v>
      </c>
      <c r="F216" s="1">
        <v>30682757473</v>
      </c>
      <c r="G216" s="1" t="s">
        <v>16592</v>
      </c>
      <c r="H216" s="1" t="s">
        <v>17539</v>
      </c>
      <c r="I216" s="1">
        <v>400010863</v>
      </c>
      <c r="J216" s="7">
        <v>44316</v>
      </c>
      <c r="K216" s="1" t="s">
        <v>17541</v>
      </c>
      <c r="L216" s="5">
        <v>2780.58</v>
      </c>
      <c r="M216" s="7">
        <v>44287</v>
      </c>
      <c r="N216" s="7">
        <v>44316</v>
      </c>
      <c r="O216" s="1" t="s">
        <v>18216</v>
      </c>
      <c r="P216" s="1">
        <v>1</v>
      </c>
      <c r="Q216" s="1" t="s">
        <v>18217</v>
      </c>
      <c r="R216" s="1" t="str">
        <f>IFERROR(VLOOKUP(G216,Proveedores!$A$2:$B$590,2,0),"Agregar")</f>
        <v>PROINTEC SOLUCIONES DIGITALES SRL</v>
      </c>
      <c r="S216" s="1" t="str">
        <f t="shared" si="7"/>
        <v>ARS</v>
      </c>
      <c r="T216" s="5">
        <f t="shared" si="6"/>
        <v>2780.58</v>
      </c>
    </row>
    <row r="217" spans="1:20" x14ac:dyDescent="0.2">
      <c r="A217" s="7">
        <v>44320</v>
      </c>
      <c r="B217" s="1" t="s">
        <v>18218</v>
      </c>
      <c r="C217" s="1" t="s">
        <v>18219</v>
      </c>
      <c r="D217" s="7">
        <v>44320</v>
      </c>
      <c r="E217" s="1" t="s">
        <v>18220</v>
      </c>
      <c r="F217" s="1">
        <v>20176828979</v>
      </c>
      <c r="G217" s="1" t="s">
        <v>16587</v>
      </c>
      <c r="H217" s="1" t="s">
        <v>17892</v>
      </c>
      <c r="I217" s="1">
        <v>48</v>
      </c>
      <c r="J217" s="7">
        <v>44320</v>
      </c>
      <c r="K217" s="1" t="s">
        <v>17541</v>
      </c>
      <c r="L217" s="5">
        <v>52412.6</v>
      </c>
      <c r="M217" s="7">
        <v>44320</v>
      </c>
      <c r="N217" s="7">
        <v>44351</v>
      </c>
      <c r="O217" s="1" t="s">
        <v>17893</v>
      </c>
      <c r="P217" s="1">
        <v>580</v>
      </c>
      <c r="Q217" s="1" t="s">
        <v>1861</v>
      </c>
      <c r="R217" s="1" t="str">
        <f>IFERROR(VLOOKUP(G217,Proveedores!$A$2:$B$590,2,0),"Agregar")</f>
        <v>Parada de diarios y Revistas "Mauro"</v>
      </c>
      <c r="S217" s="1" t="str">
        <f t="shared" si="7"/>
        <v>ARS</v>
      </c>
      <c r="T217" s="5">
        <f t="shared" si="6"/>
        <v>52412.6</v>
      </c>
    </row>
    <row r="218" spans="1:20" x14ac:dyDescent="0.2">
      <c r="A218" s="7">
        <v>44321</v>
      </c>
      <c r="B218" s="1" t="s">
        <v>18221</v>
      </c>
      <c r="C218" s="1" t="s">
        <v>18222</v>
      </c>
      <c r="D218" s="7">
        <v>44321</v>
      </c>
      <c r="E218" s="1" t="s">
        <v>17537</v>
      </c>
      <c r="F218" s="1">
        <v>30546663422</v>
      </c>
      <c r="G218" s="1" t="s">
        <v>1842</v>
      </c>
      <c r="H218" s="1" t="s">
        <v>17539</v>
      </c>
      <c r="I218" s="1" t="s">
        <v>16325</v>
      </c>
      <c r="J218" s="7">
        <v>44321</v>
      </c>
      <c r="K218" s="1" t="s">
        <v>17541</v>
      </c>
      <c r="L218" s="5">
        <v>26709900</v>
      </c>
      <c r="M218" s="7">
        <v>44321</v>
      </c>
      <c r="N218" s="7">
        <v>44331</v>
      </c>
      <c r="O218" s="1" t="s">
        <v>18223</v>
      </c>
      <c r="P218" s="1">
        <v>184</v>
      </c>
      <c r="Q218" s="1" t="s">
        <v>18224</v>
      </c>
      <c r="R218" s="1" t="str">
        <f>IFERROR(VLOOKUP(G218,Proveedores!$A$2:$B$590,2,0),"Agregar")</f>
        <v>Ministerio de Salud</v>
      </c>
      <c r="S218" s="1" t="str">
        <f t="shared" si="7"/>
        <v>ARS</v>
      </c>
      <c r="T218" s="5">
        <f t="shared" si="6"/>
        <v>26709900</v>
      </c>
    </row>
    <row r="219" spans="1:20" x14ac:dyDescent="0.2">
      <c r="A219" s="7">
        <v>44322</v>
      </c>
      <c r="B219" s="1" t="s">
        <v>18225</v>
      </c>
      <c r="C219" s="1" t="s">
        <v>18226</v>
      </c>
      <c r="D219" s="7">
        <v>44322</v>
      </c>
      <c r="E219" s="1" t="s">
        <v>132</v>
      </c>
      <c r="F219" s="1">
        <v>30676589275</v>
      </c>
      <c r="G219" s="1" t="s">
        <v>17839</v>
      </c>
      <c r="H219" s="1" t="s">
        <v>17539</v>
      </c>
      <c r="I219" s="1" t="s">
        <v>18227</v>
      </c>
      <c r="J219" s="7">
        <v>44319</v>
      </c>
      <c r="K219" s="1" t="s">
        <v>17550</v>
      </c>
      <c r="L219" s="5">
        <v>88436.12</v>
      </c>
      <c r="M219" s="7">
        <v>44319</v>
      </c>
      <c r="N219" s="7">
        <v>44329</v>
      </c>
      <c r="O219" s="1" t="s">
        <v>18228</v>
      </c>
      <c r="P219" s="1">
        <v>1</v>
      </c>
      <c r="Q219" s="1" t="s">
        <v>17741</v>
      </c>
      <c r="R219" s="1" t="str">
        <f>IFERROR(VLOOKUP(G219,Proveedores!$A$2:$B$590,2,0),"Agregar")</f>
        <v>Hellmann Worldwide Logistics SA</v>
      </c>
      <c r="S219" s="1" t="str">
        <f t="shared" si="7"/>
        <v>USD</v>
      </c>
      <c r="T219" s="5">
        <f t="shared" si="6"/>
        <v>88436.12</v>
      </c>
    </row>
    <row r="220" spans="1:20" x14ac:dyDescent="0.2">
      <c r="A220" s="7">
        <v>44322</v>
      </c>
      <c r="B220" s="1" t="s">
        <v>18229</v>
      </c>
      <c r="C220" s="1" t="s">
        <v>18230</v>
      </c>
      <c r="D220" s="7">
        <v>44322</v>
      </c>
      <c r="E220" s="1" t="s">
        <v>132</v>
      </c>
      <c r="F220" s="1">
        <v>30676589275</v>
      </c>
      <c r="G220" s="1" t="s">
        <v>17839</v>
      </c>
      <c r="H220" s="1" t="s">
        <v>17539</v>
      </c>
      <c r="I220" s="1" t="s">
        <v>18231</v>
      </c>
      <c r="J220" s="7">
        <v>44320</v>
      </c>
      <c r="K220" s="1" t="s">
        <v>17550</v>
      </c>
      <c r="L220" s="5">
        <v>132709</v>
      </c>
      <c r="M220" s="7">
        <v>43955</v>
      </c>
      <c r="N220" s="7">
        <v>44330</v>
      </c>
      <c r="O220" s="1" t="s">
        <v>18228</v>
      </c>
      <c r="P220" s="1">
        <v>1</v>
      </c>
      <c r="Q220" s="1" t="s">
        <v>17741</v>
      </c>
      <c r="R220" s="1" t="str">
        <f>IFERROR(VLOOKUP(G220,Proveedores!$A$2:$B$590,2,0),"Agregar")</f>
        <v>Hellmann Worldwide Logistics SA</v>
      </c>
      <c r="S220" s="1" t="str">
        <f t="shared" si="7"/>
        <v>USD</v>
      </c>
      <c r="T220" s="5">
        <f t="shared" si="6"/>
        <v>132709</v>
      </c>
    </row>
    <row r="221" spans="1:20" x14ac:dyDescent="0.2">
      <c r="A221" s="7">
        <v>44322</v>
      </c>
      <c r="B221" s="1" t="s">
        <v>18232</v>
      </c>
      <c r="C221" s="1" t="s">
        <v>18233</v>
      </c>
      <c r="D221" s="7">
        <v>44322</v>
      </c>
      <c r="E221" s="1" t="s">
        <v>17718</v>
      </c>
      <c r="F221" s="1">
        <v>30702268385</v>
      </c>
      <c r="G221" s="1" t="s">
        <v>1856</v>
      </c>
      <c r="H221" s="1" t="s">
        <v>17539</v>
      </c>
      <c r="I221" s="1" t="s">
        <v>18234</v>
      </c>
      <c r="J221" s="7">
        <v>44318</v>
      </c>
      <c r="K221" s="1" t="s">
        <v>17541</v>
      </c>
      <c r="L221" s="5">
        <v>27650</v>
      </c>
      <c r="M221" s="7">
        <v>44287</v>
      </c>
      <c r="N221" s="7">
        <v>44316</v>
      </c>
      <c r="O221" s="1" t="s">
        <v>17547</v>
      </c>
      <c r="P221" s="1">
        <v>175</v>
      </c>
      <c r="Q221" s="1" t="s">
        <v>1859</v>
      </c>
      <c r="R221" s="1" t="str">
        <f>IFERROR(VLOOKUP(G221,Proveedores!$A$2:$B$590,2,0),"Agregar")</f>
        <v>BRONCEL S.A.</v>
      </c>
      <c r="S221" s="1" t="str">
        <f t="shared" si="7"/>
        <v>ARS</v>
      </c>
      <c r="T221" s="5">
        <f t="shared" si="6"/>
        <v>27650</v>
      </c>
    </row>
    <row r="222" spans="1:20" x14ac:dyDescent="0.2">
      <c r="A222" s="7">
        <v>44322</v>
      </c>
      <c r="B222" s="1" t="s">
        <v>18235</v>
      </c>
      <c r="C222" s="1" t="s">
        <v>18236</v>
      </c>
      <c r="D222" s="7">
        <v>44322</v>
      </c>
      <c r="E222" s="1" t="s">
        <v>17537</v>
      </c>
      <c r="F222" s="1">
        <v>33682253849</v>
      </c>
      <c r="G222" s="1" t="s">
        <v>16582</v>
      </c>
      <c r="H222" s="1" t="s">
        <v>17539</v>
      </c>
      <c r="I222" s="1">
        <v>1100000139</v>
      </c>
      <c r="J222" s="7">
        <v>44314</v>
      </c>
      <c r="K222" s="1" t="s">
        <v>17541</v>
      </c>
      <c r="L222" s="5">
        <v>46144800</v>
      </c>
      <c r="M222" s="7">
        <v>44314</v>
      </c>
      <c r="N222" s="7">
        <v>44314</v>
      </c>
      <c r="O222" s="1" t="s">
        <v>18237</v>
      </c>
      <c r="P222" s="1">
        <v>48</v>
      </c>
      <c r="Q222" s="1" t="s">
        <v>1892</v>
      </c>
      <c r="R222" s="1" t="str">
        <f>IFERROR(VLOOKUP(G222,Proveedores!$A$2:$B$590,2,0),"Agregar")</f>
        <v>LEISTUNG INGENIERÍA S.R.L</v>
      </c>
      <c r="S222" s="1" t="str">
        <f t="shared" si="7"/>
        <v>ARS</v>
      </c>
      <c r="T222" s="5">
        <f t="shared" si="6"/>
        <v>46144800</v>
      </c>
    </row>
    <row r="223" spans="1:20" x14ac:dyDescent="0.2">
      <c r="A223" s="7">
        <v>44322</v>
      </c>
      <c r="B223" s="1" t="s">
        <v>18238</v>
      </c>
      <c r="C223" s="1" t="s">
        <v>18239</v>
      </c>
      <c r="D223" s="7">
        <v>44322</v>
      </c>
      <c r="E223" s="1" t="s">
        <v>17624</v>
      </c>
      <c r="F223" s="1">
        <v>30500983988</v>
      </c>
      <c r="G223" s="1" t="s">
        <v>16568</v>
      </c>
      <c r="H223" s="1" t="s">
        <v>17539</v>
      </c>
      <c r="I223" s="1" t="s">
        <v>18240</v>
      </c>
      <c r="J223" s="7">
        <v>44321</v>
      </c>
      <c r="K223" s="1" t="s">
        <v>17541</v>
      </c>
      <c r="L223" s="5">
        <v>20000</v>
      </c>
      <c r="M223" s="7">
        <v>44321</v>
      </c>
      <c r="N223" s="7">
        <v>44328</v>
      </c>
      <c r="O223" s="1" t="s">
        <v>17626</v>
      </c>
      <c r="P223" s="1">
        <v>1</v>
      </c>
      <c r="Q223" s="1">
        <v>1</v>
      </c>
      <c r="R223" s="1" t="str">
        <f>IFERROR(VLOOKUP(G223,Proveedores!$A$2:$B$590,2,0),"Agregar")</f>
        <v>FRIGORIFICO ONETO Y CIA SAIC.</v>
      </c>
      <c r="S223" s="1" t="str">
        <f t="shared" si="7"/>
        <v>ARS</v>
      </c>
      <c r="T223" s="5">
        <f t="shared" si="6"/>
        <v>20000</v>
      </c>
    </row>
    <row r="224" spans="1:20" x14ac:dyDescent="0.2">
      <c r="A224" s="7">
        <v>44322</v>
      </c>
      <c r="B224" s="1" t="s">
        <v>18241</v>
      </c>
      <c r="C224" s="1" t="s">
        <v>18242</v>
      </c>
      <c r="D224" s="7">
        <v>44322</v>
      </c>
      <c r="E224" s="1" t="s">
        <v>17629</v>
      </c>
      <c r="F224" s="1">
        <v>30500983988</v>
      </c>
      <c r="G224" s="1" t="s">
        <v>16568</v>
      </c>
      <c r="H224" s="1" t="s">
        <v>17539</v>
      </c>
      <c r="I224" s="1" t="s">
        <v>18243</v>
      </c>
      <c r="J224" s="7">
        <v>44321</v>
      </c>
      <c r="K224" s="1" t="s">
        <v>17541</v>
      </c>
      <c r="L224" s="5">
        <v>3000</v>
      </c>
      <c r="M224" s="7">
        <v>44321</v>
      </c>
      <c r="N224" s="7">
        <v>44328</v>
      </c>
      <c r="O224" s="1" t="s">
        <v>17660</v>
      </c>
      <c r="P224" s="1">
        <v>1</v>
      </c>
      <c r="Q224" s="1">
        <v>1</v>
      </c>
      <c r="R224" s="1" t="str">
        <f>IFERROR(VLOOKUP(G224,Proveedores!$A$2:$B$590,2,0),"Agregar")</f>
        <v>FRIGORIFICO ONETO Y CIA SAIC.</v>
      </c>
      <c r="S224" s="1" t="str">
        <f t="shared" si="7"/>
        <v>ARS</v>
      </c>
      <c r="T224" s="5">
        <f t="shared" si="6"/>
        <v>3000</v>
      </c>
    </row>
    <row r="225" spans="1:20" x14ac:dyDescent="0.2">
      <c r="A225" s="7">
        <v>44322</v>
      </c>
      <c r="B225" s="1" t="s">
        <v>18244</v>
      </c>
      <c r="C225" s="1" t="s">
        <v>18245</v>
      </c>
      <c r="D225" s="7">
        <v>44322</v>
      </c>
      <c r="E225" s="1" t="s">
        <v>17634</v>
      </c>
      <c r="F225" s="1">
        <v>30500983988</v>
      </c>
      <c r="G225" s="1" t="s">
        <v>16568</v>
      </c>
      <c r="H225" s="1" t="s">
        <v>17539</v>
      </c>
      <c r="I225" s="1" t="s">
        <v>18246</v>
      </c>
      <c r="J225" s="7">
        <v>44321</v>
      </c>
      <c r="K225" s="1" t="s">
        <v>17541</v>
      </c>
      <c r="L225" s="5">
        <v>22500</v>
      </c>
      <c r="M225" s="7">
        <v>44321</v>
      </c>
      <c r="N225" s="7">
        <v>44328</v>
      </c>
      <c r="O225" s="1" t="s">
        <v>17636</v>
      </c>
      <c r="P225" s="1">
        <v>1</v>
      </c>
      <c r="Q225" s="1">
        <v>1</v>
      </c>
      <c r="R225" s="1" t="str">
        <f>IFERROR(VLOOKUP(G225,Proveedores!$A$2:$B$590,2,0),"Agregar")</f>
        <v>FRIGORIFICO ONETO Y CIA SAIC.</v>
      </c>
      <c r="S225" s="1" t="str">
        <f t="shared" si="7"/>
        <v>ARS</v>
      </c>
      <c r="T225" s="5">
        <f t="shared" si="6"/>
        <v>22500</v>
      </c>
    </row>
    <row r="226" spans="1:20" x14ac:dyDescent="0.2">
      <c r="A226" s="7">
        <v>44322</v>
      </c>
      <c r="B226" s="1" t="s">
        <v>18247</v>
      </c>
      <c r="C226" s="1" t="s">
        <v>18248</v>
      </c>
      <c r="D226" s="7">
        <v>44322</v>
      </c>
      <c r="E226" s="1" t="s">
        <v>17639</v>
      </c>
      <c r="F226" s="1">
        <v>30500983988</v>
      </c>
      <c r="G226" s="1" t="s">
        <v>16568</v>
      </c>
      <c r="H226" s="1" t="s">
        <v>17539</v>
      </c>
      <c r="I226" s="1" t="s">
        <v>18249</v>
      </c>
      <c r="J226" s="7">
        <v>44321</v>
      </c>
      <c r="K226" s="1" t="s">
        <v>17541</v>
      </c>
      <c r="L226" s="5">
        <v>70000</v>
      </c>
      <c r="M226" s="7">
        <v>44321</v>
      </c>
      <c r="N226" s="7">
        <v>44328</v>
      </c>
      <c r="O226" s="1" t="s">
        <v>17641</v>
      </c>
      <c r="P226" s="1">
        <v>1</v>
      </c>
      <c r="Q226" s="1">
        <v>1</v>
      </c>
      <c r="R226" s="1" t="str">
        <f>IFERROR(VLOOKUP(G226,Proveedores!$A$2:$B$590,2,0),"Agregar")</f>
        <v>FRIGORIFICO ONETO Y CIA SAIC.</v>
      </c>
      <c r="S226" s="1" t="str">
        <f t="shared" si="7"/>
        <v>ARS</v>
      </c>
      <c r="T226" s="5">
        <f t="shared" si="6"/>
        <v>70000</v>
      </c>
    </row>
    <row r="227" spans="1:20" x14ac:dyDescent="0.2">
      <c r="A227" s="7">
        <v>44322</v>
      </c>
      <c r="B227" s="1" t="s">
        <v>18250</v>
      </c>
      <c r="C227" s="1" t="s">
        <v>18251</v>
      </c>
      <c r="D227" s="7">
        <v>44322</v>
      </c>
      <c r="E227" s="1" t="s">
        <v>17725</v>
      </c>
      <c r="F227" s="1">
        <v>30500983988</v>
      </c>
      <c r="G227" s="1" t="s">
        <v>16569</v>
      </c>
      <c r="H227" s="1" t="s">
        <v>17539</v>
      </c>
      <c r="I227" s="1" t="s">
        <v>18252</v>
      </c>
      <c r="J227" s="7">
        <v>44321</v>
      </c>
      <c r="K227" s="1" t="s">
        <v>17541</v>
      </c>
      <c r="L227" s="5">
        <v>35000</v>
      </c>
      <c r="M227" s="7">
        <v>44321</v>
      </c>
      <c r="N227" s="7">
        <v>44328</v>
      </c>
      <c r="O227" s="1" t="s">
        <v>18253</v>
      </c>
      <c r="P227" s="1">
        <v>1</v>
      </c>
      <c r="Q227" s="1">
        <v>1</v>
      </c>
      <c r="R227" s="1" t="str">
        <f>IFERROR(VLOOKUP(G227,Proveedores!$A$2:$B$590,2,0),"Agregar")</f>
        <v>FRIGORIFICO ONETO Y CIA SAIC.</v>
      </c>
      <c r="S227" s="1" t="str">
        <f t="shared" si="7"/>
        <v>ARS</v>
      </c>
      <c r="T227" s="5">
        <f t="shared" si="6"/>
        <v>35000</v>
      </c>
    </row>
    <row r="228" spans="1:20" x14ac:dyDescent="0.2">
      <c r="A228" s="7">
        <v>44322</v>
      </c>
      <c r="B228" s="1" t="s">
        <v>18254</v>
      </c>
      <c r="C228" s="1" t="s">
        <v>18255</v>
      </c>
      <c r="D228" s="7">
        <v>44322</v>
      </c>
      <c r="E228" s="1" t="s">
        <v>17537</v>
      </c>
      <c r="F228" s="1">
        <v>30623456796</v>
      </c>
      <c r="G228" s="1" t="s">
        <v>16558</v>
      </c>
      <c r="H228" s="1" t="s">
        <v>17539</v>
      </c>
      <c r="I228" s="1">
        <v>619840</v>
      </c>
      <c r="J228" s="7">
        <v>44321</v>
      </c>
      <c r="K228" s="1" t="s">
        <v>17541</v>
      </c>
      <c r="L228" s="5">
        <v>28756000</v>
      </c>
      <c r="M228" s="7">
        <v>44321</v>
      </c>
      <c r="N228" s="7">
        <v>44331</v>
      </c>
      <c r="O228" s="1" t="s">
        <v>17599</v>
      </c>
      <c r="P228" s="1">
        <v>8</v>
      </c>
      <c r="Q228" s="1" t="s">
        <v>15371</v>
      </c>
      <c r="R228" s="1" t="str">
        <f>IFERROR(VLOOKUP(G228,Proveedores!$A$2:$B$590,2,0),"Agregar")</f>
        <v>DROGUERIA 20 DE JUNIO S.A.</v>
      </c>
      <c r="S228" s="1" t="str">
        <f t="shared" si="7"/>
        <v>ARS</v>
      </c>
      <c r="T228" s="5">
        <f t="shared" si="6"/>
        <v>28756000</v>
      </c>
    </row>
    <row r="229" spans="1:20" x14ac:dyDescent="0.2">
      <c r="A229" s="7">
        <v>44323</v>
      </c>
      <c r="B229" s="1" t="s">
        <v>18256</v>
      </c>
      <c r="C229" s="1" t="s">
        <v>18257</v>
      </c>
      <c r="D229" s="7">
        <v>44323</v>
      </c>
      <c r="E229" s="1" t="s">
        <v>132</v>
      </c>
      <c r="F229" s="1">
        <v>30584715932</v>
      </c>
      <c r="G229" s="1" t="s">
        <v>16555</v>
      </c>
      <c r="H229" s="1" t="s">
        <v>17539</v>
      </c>
      <c r="I229" s="1" t="s">
        <v>18258</v>
      </c>
      <c r="J229" s="7">
        <v>44322</v>
      </c>
      <c r="K229" s="1" t="s">
        <v>18079</v>
      </c>
      <c r="L229" s="5">
        <v>289572.01</v>
      </c>
      <c r="M229" s="7">
        <v>44322</v>
      </c>
      <c r="N229" s="7">
        <v>44322</v>
      </c>
      <c r="O229" s="1" t="s">
        <v>17693</v>
      </c>
      <c r="P229" s="1">
        <v>1</v>
      </c>
      <c r="Q229" s="1" t="s">
        <v>18259</v>
      </c>
      <c r="R229" s="1" t="str">
        <f>IFERROR(VLOOKUP(G229,Proveedores!$A$2:$B$590,2,0),"Agregar")</f>
        <v>DHL Global Forwarding</v>
      </c>
      <c r="S229" s="1" t="str">
        <f t="shared" si="7"/>
        <v>EUR</v>
      </c>
      <c r="T229" s="5">
        <f t="shared" si="6"/>
        <v>289572.01</v>
      </c>
    </row>
    <row r="230" spans="1:20" x14ac:dyDescent="0.2">
      <c r="A230" s="7">
        <v>44324</v>
      </c>
      <c r="B230" s="1" t="s">
        <v>18260</v>
      </c>
      <c r="C230" s="1" t="s">
        <v>18261</v>
      </c>
      <c r="D230" s="7">
        <v>44324</v>
      </c>
      <c r="E230" s="1" t="s">
        <v>17733</v>
      </c>
      <c r="F230" s="1">
        <v>30617573853</v>
      </c>
      <c r="G230" s="1" t="s">
        <v>1554</v>
      </c>
      <c r="H230" s="1" t="s">
        <v>17539</v>
      </c>
      <c r="I230" s="1">
        <v>3203</v>
      </c>
      <c r="J230" s="7">
        <v>44259</v>
      </c>
      <c r="K230" s="1" t="s">
        <v>17541</v>
      </c>
      <c r="L230" s="5">
        <v>58537.08</v>
      </c>
      <c r="M230" s="7">
        <v>44228</v>
      </c>
      <c r="N230" s="7">
        <v>44255</v>
      </c>
      <c r="O230" s="1" t="s">
        <v>18262</v>
      </c>
      <c r="P230" s="1">
        <v>1</v>
      </c>
      <c r="Q230" s="1" t="s">
        <v>5904</v>
      </c>
      <c r="R230" s="1" t="str">
        <f>IFERROR(VLOOKUP(G230,Proveedores!$A$2:$B$590,2,0),"Agregar")</f>
        <v>Larvik SA</v>
      </c>
      <c r="S230" s="1" t="str">
        <f t="shared" si="7"/>
        <v>ARS</v>
      </c>
      <c r="T230" s="5">
        <f t="shared" si="6"/>
        <v>58537.08</v>
      </c>
    </row>
    <row r="231" spans="1:20" x14ac:dyDescent="0.2">
      <c r="A231" s="7">
        <v>44324</v>
      </c>
      <c r="B231" s="1" t="s">
        <v>18263</v>
      </c>
      <c r="C231" s="1" t="s">
        <v>18264</v>
      </c>
      <c r="D231" s="7">
        <v>44324</v>
      </c>
      <c r="E231" s="1" t="s">
        <v>17733</v>
      </c>
      <c r="F231" s="1">
        <v>30617573853</v>
      </c>
      <c r="G231" s="1" t="s">
        <v>1554</v>
      </c>
      <c r="H231" s="1" t="s">
        <v>17539</v>
      </c>
      <c r="I231" s="1">
        <v>3227</v>
      </c>
      <c r="J231" s="7">
        <v>44296</v>
      </c>
      <c r="K231" s="1" t="s">
        <v>17541</v>
      </c>
      <c r="L231" s="5">
        <v>60135.26</v>
      </c>
      <c r="M231" s="7">
        <v>44256</v>
      </c>
      <c r="N231" s="7">
        <v>44286</v>
      </c>
      <c r="O231" s="1" t="s">
        <v>18262</v>
      </c>
      <c r="P231" s="1">
        <v>1</v>
      </c>
      <c r="Q231" s="1" t="s">
        <v>5904</v>
      </c>
      <c r="R231" s="1" t="str">
        <f>IFERROR(VLOOKUP(G231,Proveedores!$A$2:$B$590,2,0),"Agregar")</f>
        <v>Larvik SA</v>
      </c>
      <c r="S231" s="1" t="str">
        <f t="shared" si="7"/>
        <v>ARS</v>
      </c>
      <c r="T231" s="5">
        <f t="shared" si="6"/>
        <v>60135.26</v>
      </c>
    </row>
    <row r="232" spans="1:20" x14ac:dyDescent="0.2">
      <c r="A232" s="7">
        <v>44324</v>
      </c>
      <c r="B232" s="1" t="s">
        <v>18265</v>
      </c>
      <c r="C232" s="1" t="s">
        <v>18266</v>
      </c>
      <c r="D232" s="7">
        <v>44324</v>
      </c>
      <c r="E232" s="1" t="s">
        <v>17733</v>
      </c>
      <c r="F232" s="1">
        <v>30617573853</v>
      </c>
      <c r="G232" s="1" t="s">
        <v>1554</v>
      </c>
      <c r="H232" s="1" t="s">
        <v>17539</v>
      </c>
      <c r="I232" s="1">
        <v>3247</v>
      </c>
      <c r="J232" s="7">
        <v>44323</v>
      </c>
      <c r="K232" s="1" t="s">
        <v>17541</v>
      </c>
      <c r="L232" s="5">
        <v>62984.5</v>
      </c>
      <c r="M232" s="7">
        <v>44287</v>
      </c>
      <c r="N232" s="7">
        <v>44316</v>
      </c>
      <c r="O232" s="1" t="s">
        <v>18262</v>
      </c>
      <c r="P232" s="1">
        <v>1</v>
      </c>
      <c r="Q232" s="1" t="s">
        <v>5904</v>
      </c>
      <c r="R232" s="1" t="str">
        <f>IFERROR(VLOOKUP(G232,Proveedores!$A$2:$B$590,2,0),"Agregar")</f>
        <v>Larvik SA</v>
      </c>
      <c r="S232" s="1" t="str">
        <f t="shared" si="7"/>
        <v>ARS</v>
      </c>
      <c r="T232" s="5">
        <f t="shared" si="6"/>
        <v>62984.5</v>
      </c>
    </row>
    <row r="233" spans="1:20" x14ac:dyDescent="0.2">
      <c r="A233" s="7">
        <v>44325</v>
      </c>
      <c r="B233" s="1" t="s">
        <v>18267</v>
      </c>
      <c r="C233" s="1" t="s">
        <v>18268</v>
      </c>
      <c r="D233" s="7">
        <v>44325</v>
      </c>
      <c r="E233" s="1" t="s">
        <v>17995</v>
      </c>
      <c r="F233" s="1">
        <v>27117061197</v>
      </c>
      <c r="G233" s="1" t="s">
        <v>16597</v>
      </c>
      <c r="H233" s="1" t="s">
        <v>17892</v>
      </c>
      <c r="I233" s="1" t="s">
        <v>13835</v>
      </c>
      <c r="J233" s="7">
        <v>44320</v>
      </c>
      <c r="K233" s="1" t="s">
        <v>17541</v>
      </c>
      <c r="L233" s="5">
        <v>125478.27</v>
      </c>
      <c r="M233" s="7">
        <v>44317</v>
      </c>
      <c r="N233" s="7">
        <v>44439</v>
      </c>
      <c r="O233" s="1" t="s">
        <v>18269</v>
      </c>
      <c r="P233" s="1">
        <v>1</v>
      </c>
      <c r="Q233" s="1" t="s">
        <v>1861</v>
      </c>
      <c r="R233" s="1" t="str">
        <f>IFERROR(VLOOKUP(G233,Proveedores!$A$2:$B$590,2,0),"Agregar")</f>
        <v>Sara Zulema FRAGUGLIA</v>
      </c>
      <c r="S233" s="1" t="str">
        <f t="shared" si="7"/>
        <v>ARS</v>
      </c>
      <c r="T233" s="5">
        <f t="shared" si="6"/>
        <v>125478.27</v>
      </c>
    </row>
    <row r="234" spans="1:20" x14ac:dyDescent="0.2">
      <c r="A234" s="7">
        <v>44326</v>
      </c>
      <c r="B234" s="1" t="s">
        <v>18270</v>
      </c>
      <c r="C234" s="1" t="s">
        <v>18271</v>
      </c>
      <c r="D234" s="7">
        <v>44326</v>
      </c>
      <c r="E234" s="1" t="s">
        <v>17537</v>
      </c>
      <c r="F234" s="1">
        <v>30710765304</v>
      </c>
      <c r="G234" s="1" t="s">
        <v>16585</v>
      </c>
      <c r="H234" s="1" t="s">
        <v>17539</v>
      </c>
      <c r="I234" s="1" t="s">
        <v>18272</v>
      </c>
      <c r="J234" s="7">
        <v>44321</v>
      </c>
      <c r="K234" s="1" t="s">
        <v>17541</v>
      </c>
      <c r="L234" s="5">
        <v>15967875</v>
      </c>
      <c r="M234" s="7">
        <v>44321</v>
      </c>
      <c r="N234" s="7">
        <v>44331</v>
      </c>
      <c r="O234" s="1" t="s">
        <v>18273</v>
      </c>
      <c r="P234" s="1">
        <v>60</v>
      </c>
      <c r="Q234" s="1" t="s">
        <v>5487</v>
      </c>
      <c r="R234" s="1" t="str">
        <f>IFERROR(VLOOKUP(G234,Proveedores!$A$2:$B$590,2,0),"Agregar")</f>
        <v>NOVUS FARMA S.A.</v>
      </c>
      <c r="S234" s="1" t="str">
        <f t="shared" si="7"/>
        <v>ARS</v>
      </c>
      <c r="T234" s="5">
        <f t="shared" si="6"/>
        <v>15967875</v>
      </c>
    </row>
    <row r="235" spans="1:20" x14ac:dyDescent="0.2">
      <c r="A235" s="7">
        <v>44326</v>
      </c>
      <c r="B235" s="1" t="s">
        <v>18274</v>
      </c>
      <c r="C235" s="1" t="s">
        <v>18275</v>
      </c>
      <c r="D235" s="7">
        <v>44326</v>
      </c>
      <c r="E235" s="1" t="s">
        <v>18125</v>
      </c>
      <c r="F235" s="1">
        <v>30708574836</v>
      </c>
      <c r="G235" s="1" t="s">
        <v>7700</v>
      </c>
      <c r="H235" s="1" t="s">
        <v>17539</v>
      </c>
      <c r="I235" s="1" t="s">
        <v>18276</v>
      </c>
      <c r="J235" s="7">
        <v>44316</v>
      </c>
      <c r="K235" s="1" t="s">
        <v>17541</v>
      </c>
      <c r="L235" s="5">
        <v>3678512.02</v>
      </c>
      <c r="M235" s="7">
        <v>44247</v>
      </c>
      <c r="N235" s="7">
        <v>44316</v>
      </c>
      <c r="O235" s="1" t="s">
        <v>18144</v>
      </c>
      <c r="P235" s="1">
        <v>3205</v>
      </c>
      <c r="Q235" s="1" t="s">
        <v>7711</v>
      </c>
      <c r="R235" s="1" t="str">
        <f>IFERROR(VLOOKUP(G235,Proveedores!$A$2:$B$590,2,0),"Agregar")</f>
        <v>CORREO OFICIAL DE LA REPÚBLICA ARGENTINA S.A..</v>
      </c>
      <c r="S235" s="1" t="str">
        <f t="shared" si="7"/>
        <v>ARS</v>
      </c>
      <c r="T235" s="5">
        <f t="shared" si="6"/>
        <v>3678512.02</v>
      </c>
    </row>
    <row r="236" spans="1:20" x14ac:dyDescent="0.2">
      <c r="A236" s="7">
        <v>44326</v>
      </c>
      <c r="B236" s="1" t="s">
        <v>18277</v>
      </c>
      <c r="C236" s="1" t="s">
        <v>18278</v>
      </c>
      <c r="D236" s="7">
        <v>44326</v>
      </c>
      <c r="E236" s="1" t="s">
        <v>17537</v>
      </c>
      <c r="F236" s="1">
        <v>33682253849</v>
      </c>
      <c r="G236" s="1" t="s">
        <v>16582</v>
      </c>
      <c r="H236" s="1" t="s">
        <v>17539</v>
      </c>
      <c r="I236" s="1">
        <v>1100000140</v>
      </c>
      <c r="J236" s="7">
        <v>44321</v>
      </c>
      <c r="K236" s="1" t="s">
        <v>17541</v>
      </c>
      <c r="L236" s="5">
        <v>46144800</v>
      </c>
      <c r="M236" s="7">
        <v>44321</v>
      </c>
      <c r="N236" s="7">
        <v>44321</v>
      </c>
      <c r="O236" s="1" t="s">
        <v>18237</v>
      </c>
      <c r="P236" s="1">
        <v>48</v>
      </c>
      <c r="Q236" s="1" t="s">
        <v>1892</v>
      </c>
      <c r="R236" s="1" t="str">
        <f>IFERROR(VLOOKUP(G236,Proveedores!$A$2:$B$590,2,0),"Agregar")</f>
        <v>LEISTUNG INGENIERÍA S.R.L</v>
      </c>
      <c r="S236" s="1" t="str">
        <f t="shared" si="7"/>
        <v>ARS</v>
      </c>
      <c r="T236" s="5">
        <f t="shared" si="6"/>
        <v>46144800</v>
      </c>
    </row>
    <row r="237" spans="1:20" x14ac:dyDescent="0.2">
      <c r="A237" s="7">
        <v>44326</v>
      </c>
      <c r="B237" s="1" t="s">
        <v>18279</v>
      </c>
      <c r="C237" s="1" t="s">
        <v>18280</v>
      </c>
      <c r="D237" s="7">
        <v>44326</v>
      </c>
      <c r="E237" s="1" t="s">
        <v>18125</v>
      </c>
      <c r="F237" s="1">
        <v>30708574836</v>
      </c>
      <c r="G237" s="1" t="s">
        <v>7700</v>
      </c>
      <c r="H237" s="1" t="s">
        <v>17539</v>
      </c>
      <c r="I237" s="1" t="s">
        <v>18281</v>
      </c>
      <c r="J237" s="7">
        <v>44316</v>
      </c>
      <c r="K237" s="1" t="s">
        <v>17541</v>
      </c>
      <c r="L237" s="5">
        <v>925618.04</v>
      </c>
      <c r="M237" s="7">
        <v>44287</v>
      </c>
      <c r="N237" s="7">
        <v>44316</v>
      </c>
      <c r="O237" s="1" t="s">
        <v>18282</v>
      </c>
      <c r="P237" s="1">
        <v>369</v>
      </c>
      <c r="Q237" s="1" t="s">
        <v>8502</v>
      </c>
      <c r="R237" s="1" t="str">
        <f>IFERROR(VLOOKUP(G237,Proveedores!$A$2:$B$590,2,0),"Agregar")</f>
        <v>CORREO OFICIAL DE LA REPÚBLICA ARGENTINA S.A..</v>
      </c>
      <c r="S237" s="1" t="str">
        <f t="shared" si="7"/>
        <v>ARS</v>
      </c>
      <c r="T237" s="5">
        <f t="shared" si="6"/>
        <v>925618.04</v>
      </c>
    </row>
    <row r="238" spans="1:20" x14ac:dyDescent="0.2">
      <c r="A238" s="7">
        <v>44326</v>
      </c>
      <c r="B238" s="1" t="s">
        <v>18283</v>
      </c>
      <c r="C238" s="1" t="s">
        <v>18284</v>
      </c>
      <c r="D238" s="7">
        <v>44326</v>
      </c>
      <c r="E238" s="1" t="s">
        <v>18125</v>
      </c>
      <c r="F238" s="1">
        <v>30708574836</v>
      </c>
      <c r="G238" s="1" t="s">
        <v>7700</v>
      </c>
      <c r="H238" s="1" t="s">
        <v>17539</v>
      </c>
      <c r="I238" s="1" t="s">
        <v>18285</v>
      </c>
      <c r="J238" s="7">
        <v>44286</v>
      </c>
      <c r="K238" s="1" t="s">
        <v>17541</v>
      </c>
      <c r="L238" s="5">
        <v>2332858.5</v>
      </c>
      <c r="M238" s="7">
        <v>44256</v>
      </c>
      <c r="N238" s="7">
        <v>44286</v>
      </c>
      <c r="O238" s="1" t="s">
        <v>18282</v>
      </c>
      <c r="P238" s="1">
        <v>930</v>
      </c>
      <c r="Q238" s="1" t="s">
        <v>8502</v>
      </c>
      <c r="R238" s="1" t="str">
        <f>IFERROR(VLOOKUP(G238,Proveedores!$A$2:$B$590,2,0),"Agregar")</f>
        <v>CORREO OFICIAL DE LA REPÚBLICA ARGENTINA S.A..</v>
      </c>
      <c r="S238" s="1" t="str">
        <f t="shared" si="7"/>
        <v>ARS</v>
      </c>
      <c r="T238" s="5">
        <f t="shared" si="6"/>
        <v>2332858.5</v>
      </c>
    </row>
    <row r="239" spans="1:20" x14ac:dyDescent="0.2">
      <c r="A239" s="7">
        <v>44326</v>
      </c>
      <c r="B239" s="1" t="s">
        <v>18286</v>
      </c>
      <c r="C239" s="1" t="s">
        <v>18287</v>
      </c>
      <c r="D239" s="7">
        <v>44326</v>
      </c>
      <c r="E239" s="1" t="s">
        <v>18125</v>
      </c>
      <c r="F239" s="1">
        <v>30708574836</v>
      </c>
      <c r="G239" s="1" t="s">
        <v>7700</v>
      </c>
      <c r="H239" s="1" t="s">
        <v>17539</v>
      </c>
      <c r="I239" s="1" t="s">
        <v>18180</v>
      </c>
      <c r="J239" s="7">
        <v>44316</v>
      </c>
      <c r="K239" s="1" t="s">
        <v>17541</v>
      </c>
      <c r="L239" s="5">
        <v>12793094.99</v>
      </c>
      <c r="M239" s="7">
        <v>44276</v>
      </c>
      <c r="N239" s="7">
        <v>44306</v>
      </c>
      <c r="O239" s="1" t="s">
        <v>8501</v>
      </c>
      <c r="P239" s="1">
        <v>5100</v>
      </c>
      <c r="Q239" s="1" t="s">
        <v>8502</v>
      </c>
      <c r="R239" s="1" t="str">
        <f>IFERROR(VLOOKUP(G239,Proveedores!$A$2:$B$590,2,0),"Agregar")</f>
        <v>CORREO OFICIAL DE LA REPÚBLICA ARGENTINA S.A..</v>
      </c>
      <c r="S239" s="1" t="str">
        <f t="shared" si="7"/>
        <v>ARS</v>
      </c>
      <c r="T239" s="5">
        <f t="shared" si="6"/>
        <v>12793094.99</v>
      </c>
    </row>
    <row r="240" spans="1:20" x14ac:dyDescent="0.2">
      <c r="A240" s="7">
        <v>44326</v>
      </c>
      <c r="B240" s="1" t="s">
        <v>18288</v>
      </c>
      <c r="C240" s="1" t="s">
        <v>18289</v>
      </c>
      <c r="D240" s="7">
        <v>44326</v>
      </c>
      <c r="E240" s="1" t="s">
        <v>18125</v>
      </c>
      <c r="F240" s="1">
        <v>20331007502</v>
      </c>
      <c r="G240" s="1" t="s">
        <v>7912</v>
      </c>
      <c r="H240" s="1" t="s">
        <v>17539</v>
      </c>
      <c r="I240" s="1" t="s">
        <v>18290</v>
      </c>
      <c r="J240" s="7">
        <v>44316</v>
      </c>
      <c r="K240" s="1" t="s">
        <v>17541</v>
      </c>
      <c r="L240" s="5">
        <v>3981879.33</v>
      </c>
      <c r="M240" s="7">
        <v>44316</v>
      </c>
      <c r="N240" s="7">
        <v>44371</v>
      </c>
      <c r="O240" s="1" t="s">
        <v>7906</v>
      </c>
      <c r="P240" s="1">
        <v>6422</v>
      </c>
      <c r="Q240" s="1" t="s">
        <v>7907</v>
      </c>
      <c r="R240" s="1" t="str">
        <f>IFERROR(VLOOKUP(G240,Proveedores!$A$2:$B$590,2,0),"Agregar")</f>
        <v>CORREO OFICIAL DE LA REPÚBLICA ARGENTINA S.A..</v>
      </c>
      <c r="S240" s="1" t="str">
        <f t="shared" si="7"/>
        <v>ARS</v>
      </c>
      <c r="T240" s="5">
        <f t="shared" si="6"/>
        <v>3981879.33</v>
      </c>
    </row>
    <row r="241" spans="1:20" x14ac:dyDescent="0.2">
      <c r="A241" s="7">
        <v>44326</v>
      </c>
      <c r="B241" s="1" t="s">
        <v>18291</v>
      </c>
      <c r="C241" s="1" t="s">
        <v>18292</v>
      </c>
      <c r="D241" s="7">
        <v>44326</v>
      </c>
      <c r="E241" s="1" t="s">
        <v>247</v>
      </c>
      <c r="F241" s="1">
        <v>30708574836</v>
      </c>
      <c r="G241" s="1" t="s">
        <v>7700</v>
      </c>
      <c r="H241" s="1" t="s">
        <v>17539</v>
      </c>
      <c r="I241" s="1" t="s">
        <v>18293</v>
      </c>
      <c r="J241" s="7">
        <v>44316</v>
      </c>
      <c r="K241" s="1" t="s">
        <v>17541</v>
      </c>
      <c r="L241" s="5">
        <v>89161.41</v>
      </c>
      <c r="M241" s="7">
        <v>44287</v>
      </c>
      <c r="N241" s="7">
        <v>44316</v>
      </c>
      <c r="O241" s="1" t="s">
        <v>18294</v>
      </c>
      <c r="P241" s="1">
        <v>94</v>
      </c>
      <c r="Q241" s="1" t="s">
        <v>18295</v>
      </c>
      <c r="R241" s="1" t="str">
        <f>IFERROR(VLOOKUP(G241,Proveedores!$A$2:$B$590,2,0),"Agregar")</f>
        <v>CORREO OFICIAL DE LA REPÚBLICA ARGENTINA S.A..</v>
      </c>
      <c r="S241" s="1" t="str">
        <f t="shared" si="7"/>
        <v>ARS</v>
      </c>
      <c r="T241" s="5">
        <f t="shared" si="6"/>
        <v>89161.41</v>
      </c>
    </row>
    <row r="242" spans="1:20" x14ac:dyDescent="0.2">
      <c r="A242" s="7">
        <v>44326</v>
      </c>
      <c r="B242" s="1" t="s">
        <v>18296</v>
      </c>
      <c r="C242" s="1" t="s">
        <v>18297</v>
      </c>
      <c r="D242" s="7">
        <v>44326</v>
      </c>
      <c r="E242" s="1" t="s">
        <v>18105</v>
      </c>
      <c r="F242" s="1">
        <v>30708574836</v>
      </c>
      <c r="G242" s="1" t="s">
        <v>7700</v>
      </c>
      <c r="H242" s="1" t="s">
        <v>17539</v>
      </c>
      <c r="I242" s="1" t="s">
        <v>18298</v>
      </c>
      <c r="J242" s="7">
        <v>44316</v>
      </c>
      <c r="K242" s="1" t="s">
        <v>17541</v>
      </c>
      <c r="L242" s="5">
        <v>35610.230000000003</v>
      </c>
      <c r="M242" s="7">
        <v>44287</v>
      </c>
      <c r="N242" s="7">
        <v>44316</v>
      </c>
      <c r="O242" s="1" t="s">
        <v>18144</v>
      </c>
      <c r="P242" s="1">
        <v>37</v>
      </c>
      <c r="Q242" s="1" t="s">
        <v>18295</v>
      </c>
      <c r="R242" s="1" t="str">
        <f>IFERROR(VLOOKUP(G242,Proveedores!$A$2:$B$590,2,0),"Agregar")</f>
        <v>CORREO OFICIAL DE LA REPÚBLICA ARGENTINA S.A..</v>
      </c>
      <c r="S242" s="1" t="str">
        <f t="shared" si="7"/>
        <v>ARS</v>
      </c>
      <c r="T242" s="5">
        <f t="shared" si="6"/>
        <v>35610.230000000003</v>
      </c>
    </row>
    <row r="243" spans="1:20" x14ac:dyDescent="0.2">
      <c r="A243" s="7">
        <v>44326</v>
      </c>
      <c r="B243" s="1" t="s">
        <v>18299</v>
      </c>
      <c r="C243" s="1" t="s">
        <v>18300</v>
      </c>
      <c r="D243" s="7">
        <v>44326</v>
      </c>
      <c r="E243" s="1" t="s">
        <v>247</v>
      </c>
      <c r="F243" s="1">
        <v>30708574836</v>
      </c>
      <c r="G243" s="1" t="s">
        <v>7700</v>
      </c>
      <c r="H243" s="1" t="s">
        <v>17539</v>
      </c>
      <c r="I243" s="1" t="s">
        <v>18301</v>
      </c>
      <c r="J243" s="7">
        <v>44316</v>
      </c>
      <c r="K243" s="1" t="s">
        <v>17541</v>
      </c>
      <c r="L243" s="5">
        <v>18982.61</v>
      </c>
      <c r="M243" s="7">
        <v>44287</v>
      </c>
      <c r="N243" s="7">
        <v>44316</v>
      </c>
      <c r="O243" s="1" t="s">
        <v>18144</v>
      </c>
      <c r="P243" s="1">
        <v>3</v>
      </c>
      <c r="Q243" s="1" t="s">
        <v>18302</v>
      </c>
      <c r="R243" s="1" t="str">
        <f>IFERROR(VLOOKUP(G243,Proveedores!$A$2:$B$590,2,0),"Agregar")</f>
        <v>CORREO OFICIAL DE LA REPÚBLICA ARGENTINA S.A..</v>
      </c>
      <c r="S243" s="1" t="str">
        <f t="shared" si="7"/>
        <v>ARS</v>
      </c>
      <c r="T243" s="5">
        <f t="shared" si="6"/>
        <v>18982.61</v>
      </c>
    </row>
    <row r="244" spans="1:20" x14ac:dyDescent="0.2">
      <c r="A244" s="7">
        <v>44326</v>
      </c>
      <c r="B244" s="1" t="s">
        <v>18303</v>
      </c>
      <c r="C244" s="1" t="s">
        <v>18304</v>
      </c>
      <c r="D244" s="7">
        <v>44326</v>
      </c>
      <c r="E244" s="1" t="s">
        <v>18125</v>
      </c>
      <c r="F244" s="1">
        <v>20331007502</v>
      </c>
      <c r="G244" s="1" t="s">
        <v>7912</v>
      </c>
      <c r="H244" s="1" t="s">
        <v>17539</v>
      </c>
      <c r="I244" s="1" t="s">
        <v>18305</v>
      </c>
      <c r="J244" s="7">
        <v>44316</v>
      </c>
      <c r="K244" s="1" t="s">
        <v>17541</v>
      </c>
      <c r="L244" s="5">
        <v>2893318.71</v>
      </c>
      <c r="M244" s="7">
        <v>44316</v>
      </c>
      <c r="N244" s="7">
        <v>44371</v>
      </c>
      <c r="O244" s="1" t="s">
        <v>7906</v>
      </c>
      <c r="P244" s="1">
        <v>4596</v>
      </c>
      <c r="Q244" s="1" t="s">
        <v>7907</v>
      </c>
      <c r="R244" s="1" t="str">
        <f>IFERROR(VLOOKUP(G244,Proveedores!$A$2:$B$590,2,0),"Agregar")</f>
        <v>CORREO OFICIAL DE LA REPÚBLICA ARGENTINA S.A..</v>
      </c>
      <c r="S244" s="1" t="str">
        <f t="shared" si="7"/>
        <v>ARS</v>
      </c>
      <c r="T244" s="5">
        <f t="shared" si="6"/>
        <v>2893318.71</v>
      </c>
    </row>
    <row r="245" spans="1:20" x14ac:dyDescent="0.2">
      <c r="A245" s="7">
        <v>44326</v>
      </c>
      <c r="B245" s="1" t="s">
        <v>18306</v>
      </c>
      <c r="C245" s="1" t="s">
        <v>18307</v>
      </c>
      <c r="D245" s="7">
        <v>44326</v>
      </c>
      <c r="E245" s="1" t="s">
        <v>247</v>
      </c>
      <c r="F245" s="1">
        <v>30708574836</v>
      </c>
      <c r="G245" s="1" t="s">
        <v>7700</v>
      </c>
      <c r="H245" s="1" t="s">
        <v>17539</v>
      </c>
      <c r="I245" s="1" t="s">
        <v>18308</v>
      </c>
      <c r="J245" s="7">
        <v>44316</v>
      </c>
      <c r="K245" s="1" t="s">
        <v>17541</v>
      </c>
      <c r="L245" s="5">
        <v>194316.62</v>
      </c>
      <c r="M245" s="7">
        <v>44287</v>
      </c>
      <c r="N245" s="7">
        <v>44316</v>
      </c>
      <c r="O245" s="1" t="s">
        <v>18144</v>
      </c>
      <c r="P245" s="1">
        <v>105</v>
      </c>
      <c r="Q245" s="1" t="s">
        <v>18295</v>
      </c>
      <c r="R245" s="1" t="str">
        <f>IFERROR(VLOOKUP(G245,Proveedores!$A$2:$B$590,2,0),"Agregar")</f>
        <v>CORREO OFICIAL DE LA REPÚBLICA ARGENTINA S.A..</v>
      </c>
      <c r="S245" s="1" t="str">
        <f t="shared" si="7"/>
        <v>ARS</v>
      </c>
      <c r="T245" s="5">
        <f t="shared" si="6"/>
        <v>194316.62</v>
      </c>
    </row>
    <row r="246" spans="1:20" x14ac:dyDescent="0.2">
      <c r="A246" s="7">
        <v>44326</v>
      </c>
      <c r="B246" s="1" t="s">
        <v>18309</v>
      </c>
      <c r="C246" s="1" t="s">
        <v>18310</v>
      </c>
      <c r="D246" s="7">
        <v>44326</v>
      </c>
      <c r="E246" s="1" t="s">
        <v>18125</v>
      </c>
      <c r="F246" s="1">
        <v>20331007502</v>
      </c>
      <c r="G246" s="1" t="s">
        <v>7912</v>
      </c>
      <c r="H246" s="1" t="s">
        <v>17539</v>
      </c>
      <c r="I246" s="1" t="s">
        <v>18311</v>
      </c>
      <c r="J246" s="7">
        <v>44316</v>
      </c>
      <c r="K246" s="1" t="s">
        <v>17541</v>
      </c>
      <c r="L246" s="5">
        <v>3832096.33</v>
      </c>
      <c r="M246" s="7">
        <v>44316</v>
      </c>
      <c r="N246" s="7">
        <v>44371</v>
      </c>
      <c r="O246" s="1" t="s">
        <v>7906</v>
      </c>
      <c r="P246" s="1">
        <v>6117</v>
      </c>
      <c r="Q246" s="1" t="s">
        <v>7907</v>
      </c>
      <c r="R246" s="1" t="str">
        <f>IFERROR(VLOOKUP(G246,Proveedores!$A$2:$B$590,2,0),"Agregar")</f>
        <v>CORREO OFICIAL DE LA REPÚBLICA ARGENTINA S.A..</v>
      </c>
      <c r="S246" s="1" t="str">
        <f t="shared" si="7"/>
        <v>ARS</v>
      </c>
      <c r="T246" s="5">
        <f t="shared" si="6"/>
        <v>3832096.33</v>
      </c>
    </row>
    <row r="247" spans="1:20" x14ac:dyDescent="0.2">
      <c r="A247" s="7">
        <v>44326</v>
      </c>
      <c r="B247" s="1" t="s">
        <v>18312</v>
      </c>
      <c r="C247" s="1" t="s">
        <v>18313</v>
      </c>
      <c r="D247" s="7">
        <v>44326</v>
      </c>
      <c r="E247" s="1" t="s">
        <v>18125</v>
      </c>
      <c r="F247" s="1">
        <v>20331007502</v>
      </c>
      <c r="G247" s="1" t="s">
        <v>7912</v>
      </c>
      <c r="H247" s="1" t="s">
        <v>17539</v>
      </c>
      <c r="I247" s="1" t="s">
        <v>18314</v>
      </c>
      <c r="J247" s="7">
        <v>44316</v>
      </c>
      <c r="K247" s="1" t="s">
        <v>17541</v>
      </c>
      <c r="L247" s="5">
        <v>4025649.71</v>
      </c>
      <c r="M247" s="7">
        <v>44316</v>
      </c>
      <c r="N247" s="7">
        <v>44371</v>
      </c>
      <c r="O247" s="1" t="s">
        <v>7906</v>
      </c>
      <c r="P247" s="1">
        <v>6392</v>
      </c>
      <c r="Q247" s="1" t="s">
        <v>7907</v>
      </c>
      <c r="R247" s="1" t="str">
        <f>IFERROR(VLOOKUP(G247,Proveedores!$A$2:$B$590,2,0),"Agregar")</f>
        <v>CORREO OFICIAL DE LA REPÚBLICA ARGENTINA S.A..</v>
      </c>
      <c r="S247" s="1" t="str">
        <f t="shared" si="7"/>
        <v>ARS</v>
      </c>
      <c r="T247" s="5">
        <f t="shared" si="6"/>
        <v>4025649.71</v>
      </c>
    </row>
    <row r="248" spans="1:20" x14ac:dyDescent="0.2">
      <c r="A248" s="7">
        <v>44327</v>
      </c>
      <c r="B248" s="1" t="s">
        <v>18315</v>
      </c>
      <c r="C248" s="1" t="s">
        <v>18316</v>
      </c>
      <c r="D248" s="7">
        <v>44327</v>
      </c>
      <c r="E248" s="1" t="s">
        <v>18105</v>
      </c>
      <c r="F248" s="1">
        <v>30682757473</v>
      </c>
      <c r="G248" s="1" t="s">
        <v>16592</v>
      </c>
      <c r="H248" s="1" t="s">
        <v>17539</v>
      </c>
      <c r="I248" s="1">
        <v>400010917</v>
      </c>
      <c r="J248" s="7">
        <v>44301</v>
      </c>
      <c r="K248" s="1" t="s">
        <v>17541</v>
      </c>
      <c r="L248" s="5">
        <v>2780.58</v>
      </c>
      <c r="M248" s="7">
        <v>44317</v>
      </c>
      <c r="N248" s="7">
        <v>44347</v>
      </c>
      <c r="O248" s="1" t="s">
        <v>18317</v>
      </c>
      <c r="P248" s="1">
        <v>1</v>
      </c>
      <c r="Q248" s="1" t="s">
        <v>18318</v>
      </c>
      <c r="R248" s="1" t="str">
        <f>IFERROR(VLOOKUP(G248,Proveedores!$A$2:$B$590,2,0),"Agregar")</f>
        <v>PROINTEC SOLUCIONES DIGITALES SRL</v>
      </c>
      <c r="S248" s="1" t="str">
        <f t="shared" si="7"/>
        <v>ARS</v>
      </c>
      <c r="T248" s="5">
        <f t="shared" si="6"/>
        <v>2780.58</v>
      </c>
    </row>
    <row r="249" spans="1:20" x14ac:dyDescent="0.2">
      <c r="A249" s="7">
        <v>44327</v>
      </c>
      <c r="B249" s="1" t="s">
        <v>18319</v>
      </c>
      <c r="C249" s="1" t="s">
        <v>18320</v>
      </c>
      <c r="D249" s="7">
        <v>44327</v>
      </c>
      <c r="E249" s="1" t="s">
        <v>17718</v>
      </c>
      <c r="F249" s="1">
        <v>30702268385</v>
      </c>
      <c r="G249" s="1" t="s">
        <v>1856</v>
      </c>
      <c r="H249" s="1" t="s">
        <v>17539</v>
      </c>
      <c r="I249" s="1" t="s">
        <v>18321</v>
      </c>
      <c r="J249" s="7">
        <v>44169</v>
      </c>
      <c r="K249" s="1" t="s">
        <v>17541</v>
      </c>
      <c r="L249" s="5">
        <v>193214</v>
      </c>
      <c r="M249" s="7">
        <v>44166</v>
      </c>
      <c r="N249" s="7">
        <v>44196</v>
      </c>
      <c r="O249" s="1" t="s">
        <v>17547</v>
      </c>
      <c r="P249" s="1">
        <v>1036</v>
      </c>
      <c r="Q249" s="1" t="s">
        <v>1859</v>
      </c>
      <c r="R249" s="1" t="str">
        <f>IFERROR(VLOOKUP(G249,Proveedores!$A$2:$B$590,2,0),"Agregar")</f>
        <v>BRONCEL S.A.</v>
      </c>
      <c r="S249" s="1" t="str">
        <f t="shared" si="7"/>
        <v>ARS</v>
      </c>
      <c r="T249" s="5">
        <f t="shared" si="6"/>
        <v>193214</v>
      </c>
    </row>
    <row r="250" spans="1:20" x14ac:dyDescent="0.2">
      <c r="A250" s="7">
        <v>44327</v>
      </c>
      <c r="B250" s="1" t="s">
        <v>18322</v>
      </c>
      <c r="C250" s="1" t="s">
        <v>18323</v>
      </c>
      <c r="D250" s="7">
        <v>44327</v>
      </c>
      <c r="E250" s="1" t="s">
        <v>17783</v>
      </c>
      <c r="F250" s="1">
        <v>30708233028</v>
      </c>
      <c r="G250" s="1" t="s">
        <v>4051</v>
      </c>
      <c r="H250" s="1" t="s">
        <v>17539</v>
      </c>
      <c r="I250" s="1" t="s">
        <v>18324</v>
      </c>
      <c r="J250" s="7">
        <v>44327</v>
      </c>
      <c r="K250" s="1" t="s">
        <v>17541</v>
      </c>
      <c r="L250" s="5">
        <v>42738</v>
      </c>
      <c r="M250" s="7">
        <v>44294</v>
      </c>
      <c r="N250" s="7">
        <v>44323</v>
      </c>
      <c r="O250" s="1" t="s">
        <v>18045</v>
      </c>
      <c r="P250" s="1">
        <v>1</v>
      </c>
      <c r="Q250" s="1" t="s">
        <v>17889</v>
      </c>
      <c r="R250" s="1" t="str">
        <f>IFERROR(VLOOKUP(G250,Proveedores!$A$2:$B$590,2,0),"Agregar")</f>
        <v>TELAM SOCIEDAD DEL ESTADO</v>
      </c>
      <c r="S250" s="1" t="str">
        <f t="shared" si="7"/>
        <v>ARS</v>
      </c>
      <c r="T250" s="5">
        <f t="shared" si="6"/>
        <v>42738</v>
      </c>
    </row>
    <row r="251" spans="1:20" x14ac:dyDescent="0.2">
      <c r="A251" s="7">
        <v>44327</v>
      </c>
      <c r="B251" s="1" t="s">
        <v>18325</v>
      </c>
      <c r="C251" s="1" t="s">
        <v>18326</v>
      </c>
      <c r="D251" s="7">
        <v>44327</v>
      </c>
      <c r="E251" s="1" t="s">
        <v>132</v>
      </c>
      <c r="F251" s="1">
        <v>30641405554</v>
      </c>
      <c r="G251" s="1" t="s">
        <v>16526</v>
      </c>
      <c r="H251" s="1" t="s">
        <v>17558</v>
      </c>
      <c r="I251" s="1" t="s">
        <v>18327</v>
      </c>
      <c r="J251" s="7">
        <v>44326</v>
      </c>
      <c r="K251" s="1" t="s">
        <v>17550</v>
      </c>
      <c r="L251" s="5">
        <v>303950</v>
      </c>
      <c r="M251" s="7">
        <v>44326</v>
      </c>
      <c r="N251" s="7">
        <v>44326</v>
      </c>
      <c r="O251" s="1" t="s">
        <v>17560</v>
      </c>
      <c r="P251" s="1">
        <v>15140</v>
      </c>
      <c r="Q251" s="1" t="s">
        <v>5658</v>
      </c>
      <c r="R251" s="1" t="str">
        <f>IFERROR(VLOOKUP(G251,Proveedores!$A$2:$B$590,2,0),"Agregar")</f>
        <v>Aerolineas Argentinas</v>
      </c>
      <c r="S251" s="1" t="str">
        <f t="shared" si="7"/>
        <v>USD</v>
      </c>
      <c r="T251" s="5">
        <f t="shared" si="6"/>
        <v>303950</v>
      </c>
    </row>
    <row r="252" spans="1:20" x14ac:dyDescent="0.2">
      <c r="A252" s="7">
        <v>44329</v>
      </c>
      <c r="B252" s="1" t="s">
        <v>18328</v>
      </c>
      <c r="C252" s="1" t="s">
        <v>18329</v>
      </c>
      <c r="D252" s="7">
        <v>44329</v>
      </c>
      <c r="E252" s="1" t="s">
        <v>17611</v>
      </c>
      <c r="F252" s="1">
        <v>30639453975</v>
      </c>
      <c r="G252" s="1" t="s">
        <v>16609</v>
      </c>
      <c r="H252" s="1" t="s">
        <v>17539</v>
      </c>
      <c r="I252" s="1">
        <v>493069720210507</v>
      </c>
      <c r="J252" s="7">
        <v>44323</v>
      </c>
      <c r="K252" s="1" t="s">
        <v>17541</v>
      </c>
      <c r="L252" s="5">
        <v>4655.4799999999996</v>
      </c>
      <c r="M252" s="7">
        <v>44314</v>
      </c>
      <c r="N252" s="7">
        <v>44343</v>
      </c>
      <c r="O252" s="1" t="s">
        <v>17983</v>
      </c>
      <c r="P252" s="1">
        <v>1</v>
      </c>
      <c r="Q252" s="1">
        <v>1</v>
      </c>
      <c r="R252" s="1" t="str">
        <f>IFERROR(VLOOKUP(G252,Proveedores!$A$2:$B$590,2,0),"Agregar")</f>
        <v>TELEFONICA DE ARGENTINA</v>
      </c>
      <c r="S252" s="1" t="str">
        <f t="shared" si="7"/>
        <v>ARS</v>
      </c>
      <c r="T252" s="5">
        <f t="shared" si="6"/>
        <v>4655.4799999999996</v>
      </c>
    </row>
    <row r="253" spans="1:20" x14ac:dyDescent="0.2">
      <c r="A253" s="7">
        <v>44329</v>
      </c>
      <c r="B253" s="1" t="s">
        <v>18330</v>
      </c>
      <c r="C253" s="1" t="s">
        <v>18331</v>
      </c>
      <c r="D253" s="7">
        <v>44329</v>
      </c>
      <c r="E253" s="1" t="s">
        <v>17611</v>
      </c>
      <c r="F253" s="1">
        <v>30639453975</v>
      </c>
      <c r="G253" s="1" t="s">
        <v>16609</v>
      </c>
      <c r="H253" s="1" t="s">
        <v>17539</v>
      </c>
      <c r="I253" s="1">
        <v>493080520210507</v>
      </c>
      <c r="J253" s="7">
        <v>44323</v>
      </c>
      <c r="K253" s="1" t="s">
        <v>17541</v>
      </c>
      <c r="L253" s="5">
        <v>4778.6099999999997</v>
      </c>
      <c r="M253" s="7">
        <v>44314</v>
      </c>
      <c r="N253" s="7">
        <v>44343</v>
      </c>
      <c r="O253" s="1" t="s">
        <v>17983</v>
      </c>
      <c r="P253" s="1">
        <v>1</v>
      </c>
      <c r="Q253" s="1">
        <v>1</v>
      </c>
      <c r="R253" s="1" t="str">
        <f>IFERROR(VLOOKUP(G253,Proveedores!$A$2:$B$590,2,0),"Agregar")</f>
        <v>TELEFONICA DE ARGENTINA</v>
      </c>
      <c r="S253" s="1" t="str">
        <f t="shared" si="7"/>
        <v>ARS</v>
      </c>
      <c r="T253" s="5">
        <f t="shared" si="6"/>
        <v>4778.6099999999997</v>
      </c>
    </row>
    <row r="254" spans="1:20" x14ac:dyDescent="0.2">
      <c r="A254" s="7">
        <v>44329</v>
      </c>
      <c r="B254" s="1" t="s">
        <v>18332</v>
      </c>
      <c r="C254" s="1" t="s">
        <v>18333</v>
      </c>
      <c r="D254" s="7">
        <v>44329</v>
      </c>
      <c r="E254" s="1" t="s">
        <v>17611</v>
      </c>
      <c r="F254" s="1">
        <v>30639453975</v>
      </c>
      <c r="G254" s="1" t="s">
        <v>16609</v>
      </c>
      <c r="H254" s="1" t="s">
        <v>17539</v>
      </c>
      <c r="I254" s="1">
        <v>493081020210507</v>
      </c>
      <c r="J254" s="7">
        <v>44323</v>
      </c>
      <c r="K254" s="1" t="s">
        <v>17541</v>
      </c>
      <c r="L254" s="5">
        <v>768.66</v>
      </c>
      <c r="M254" s="7">
        <v>44314</v>
      </c>
      <c r="N254" s="7">
        <v>44343</v>
      </c>
      <c r="O254" s="1" t="s">
        <v>17983</v>
      </c>
      <c r="P254" s="1">
        <v>1</v>
      </c>
      <c r="Q254" s="1">
        <v>1</v>
      </c>
      <c r="R254" s="1" t="str">
        <f>IFERROR(VLOOKUP(G254,Proveedores!$A$2:$B$590,2,0),"Agregar")</f>
        <v>TELEFONICA DE ARGENTINA</v>
      </c>
      <c r="S254" s="1" t="str">
        <f t="shared" si="7"/>
        <v>ARS</v>
      </c>
      <c r="T254" s="5">
        <f t="shared" si="6"/>
        <v>768.66</v>
      </c>
    </row>
    <row r="255" spans="1:20" x14ac:dyDescent="0.2">
      <c r="A255" s="7">
        <v>44329</v>
      </c>
      <c r="B255" s="1" t="s">
        <v>18334</v>
      </c>
      <c r="C255" s="1" t="s">
        <v>18335</v>
      </c>
      <c r="D255" s="7">
        <v>44329</v>
      </c>
      <c r="E255" s="1" t="s">
        <v>17611</v>
      </c>
      <c r="F255" s="1">
        <v>30639453975</v>
      </c>
      <c r="G255" s="1" t="s">
        <v>16609</v>
      </c>
      <c r="H255" s="1" t="s">
        <v>17539</v>
      </c>
      <c r="I255" s="1">
        <v>493081420210507</v>
      </c>
      <c r="J255" s="7">
        <v>44323</v>
      </c>
      <c r="K255" s="1" t="s">
        <v>17541</v>
      </c>
      <c r="L255" s="5">
        <v>2310.41</v>
      </c>
      <c r="M255" s="7">
        <v>44314</v>
      </c>
      <c r="N255" s="7">
        <v>44343</v>
      </c>
      <c r="O255" s="1" t="s">
        <v>17983</v>
      </c>
      <c r="P255" s="1">
        <v>1</v>
      </c>
      <c r="Q255" s="1">
        <v>1</v>
      </c>
      <c r="R255" s="1" t="str">
        <f>IFERROR(VLOOKUP(G255,Proveedores!$A$2:$B$590,2,0),"Agregar")</f>
        <v>TELEFONICA DE ARGENTINA</v>
      </c>
      <c r="S255" s="1" t="str">
        <f t="shared" si="7"/>
        <v>ARS</v>
      </c>
      <c r="T255" s="5">
        <f t="shared" si="6"/>
        <v>2310.41</v>
      </c>
    </row>
    <row r="256" spans="1:20" x14ac:dyDescent="0.2">
      <c r="A256" s="7">
        <v>44329</v>
      </c>
      <c r="B256" s="1" t="s">
        <v>18336</v>
      </c>
      <c r="C256" s="1" t="s">
        <v>18337</v>
      </c>
      <c r="D256" s="7">
        <v>44329</v>
      </c>
      <c r="E256" s="1" t="s">
        <v>17611</v>
      </c>
      <c r="F256" s="1">
        <v>30639453975</v>
      </c>
      <c r="G256" s="1" t="s">
        <v>16609</v>
      </c>
      <c r="H256" s="1" t="s">
        <v>17539</v>
      </c>
      <c r="I256" s="1">
        <v>493081420210507</v>
      </c>
      <c r="J256" s="7">
        <v>44323</v>
      </c>
      <c r="K256" s="1" t="s">
        <v>17541</v>
      </c>
      <c r="L256" s="5">
        <v>2310.41</v>
      </c>
      <c r="M256" s="7">
        <v>44313</v>
      </c>
      <c r="N256" s="7">
        <v>44344</v>
      </c>
      <c r="O256" s="1" t="s">
        <v>17983</v>
      </c>
      <c r="P256" s="1">
        <v>1</v>
      </c>
      <c r="Q256" s="1">
        <v>1</v>
      </c>
      <c r="R256" s="1" t="str">
        <f>IFERROR(VLOOKUP(G256,Proveedores!$A$2:$B$590,2,0),"Agregar")</f>
        <v>TELEFONICA DE ARGENTINA</v>
      </c>
      <c r="S256" s="1" t="str">
        <f t="shared" si="7"/>
        <v>ARS</v>
      </c>
      <c r="T256" s="5">
        <f t="shared" si="6"/>
        <v>2310.41</v>
      </c>
    </row>
    <row r="257" spans="1:20" x14ac:dyDescent="0.2">
      <c r="A257" s="7">
        <v>44329</v>
      </c>
      <c r="B257" s="1" t="s">
        <v>18338</v>
      </c>
      <c r="C257" s="1" t="s">
        <v>18339</v>
      </c>
      <c r="D257" s="7">
        <v>44329</v>
      </c>
      <c r="E257" s="1" t="s">
        <v>17611</v>
      </c>
      <c r="F257" s="1">
        <v>30639453975</v>
      </c>
      <c r="G257" s="1" t="s">
        <v>16609</v>
      </c>
      <c r="H257" s="1" t="s">
        <v>17539</v>
      </c>
      <c r="I257" s="1">
        <v>493081420210507</v>
      </c>
      <c r="J257" s="7">
        <v>44323</v>
      </c>
      <c r="K257" s="1" t="s">
        <v>17541</v>
      </c>
      <c r="L257" s="5">
        <v>2310.41</v>
      </c>
      <c r="M257" s="7">
        <v>44314</v>
      </c>
      <c r="N257" s="7">
        <v>44344</v>
      </c>
      <c r="O257" s="1" t="s">
        <v>17983</v>
      </c>
      <c r="P257" s="1">
        <v>1</v>
      </c>
      <c r="Q257" s="1">
        <v>1</v>
      </c>
      <c r="R257" s="1" t="str">
        <f>IFERROR(VLOOKUP(G257,Proveedores!$A$2:$B$590,2,0),"Agregar")</f>
        <v>TELEFONICA DE ARGENTINA</v>
      </c>
      <c r="S257" s="1" t="str">
        <f t="shared" si="7"/>
        <v>ARS</v>
      </c>
      <c r="T257" s="5">
        <f t="shared" si="6"/>
        <v>2310.41</v>
      </c>
    </row>
    <row r="258" spans="1:20" x14ac:dyDescent="0.2">
      <c r="A258" s="7">
        <v>44329</v>
      </c>
      <c r="B258" s="1" t="s">
        <v>18340</v>
      </c>
      <c r="C258" s="1" t="s">
        <v>18341</v>
      </c>
      <c r="D258" s="7">
        <v>44329</v>
      </c>
      <c r="E258" s="1" t="s">
        <v>17611</v>
      </c>
      <c r="F258" s="1">
        <v>30639453975</v>
      </c>
      <c r="G258" s="1" t="s">
        <v>16609</v>
      </c>
      <c r="H258" s="1" t="s">
        <v>17539</v>
      </c>
      <c r="I258" s="1">
        <v>493091420210507</v>
      </c>
      <c r="J258" s="7">
        <v>44323</v>
      </c>
      <c r="K258" s="1" t="s">
        <v>17541</v>
      </c>
      <c r="L258" s="5">
        <v>271748.23</v>
      </c>
      <c r="M258" s="7">
        <v>44314</v>
      </c>
      <c r="N258" s="7">
        <v>44343</v>
      </c>
      <c r="O258" s="1" t="s">
        <v>17983</v>
      </c>
      <c r="P258" s="1">
        <v>1</v>
      </c>
      <c r="Q258" s="1">
        <v>1</v>
      </c>
      <c r="R258" s="1" t="str">
        <f>IFERROR(VLOOKUP(G258,Proveedores!$A$2:$B$590,2,0),"Agregar")</f>
        <v>TELEFONICA DE ARGENTINA</v>
      </c>
      <c r="S258" s="1" t="str">
        <f t="shared" si="7"/>
        <v>ARS</v>
      </c>
      <c r="T258" s="5">
        <f t="shared" si="6"/>
        <v>271748.23</v>
      </c>
    </row>
    <row r="259" spans="1:20" x14ac:dyDescent="0.2">
      <c r="A259" s="7">
        <v>44329</v>
      </c>
      <c r="B259" s="1" t="s">
        <v>18342</v>
      </c>
      <c r="C259" s="1" t="s">
        <v>18343</v>
      </c>
      <c r="D259" s="7">
        <v>44329</v>
      </c>
      <c r="E259" s="1" t="s">
        <v>17611</v>
      </c>
      <c r="F259" s="1">
        <v>30639453975</v>
      </c>
      <c r="G259" s="1" t="s">
        <v>16609</v>
      </c>
      <c r="H259" s="1" t="s">
        <v>17539</v>
      </c>
      <c r="I259" s="1">
        <v>493084020210507</v>
      </c>
      <c r="J259" s="7">
        <v>44323</v>
      </c>
      <c r="K259" s="1" t="s">
        <v>17541</v>
      </c>
      <c r="L259" s="5">
        <v>2774.37</v>
      </c>
      <c r="M259" s="7">
        <v>44314</v>
      </c>
      <c r="N259" s="7">
        <v>44343</v>
      </c>
      <c r="O259" s="1" t="s">
        <v>17983</v>
      </c>
      <c r="P259" s="1">
        <v>1</v>
      </c>
      <c r="Q259" s="1">
        <v>1</v>
      </c>
      <c r="R259" s="1" t="str">
        <f>IFERROR(VLOOKUP(G259,Proveedores!$A$2:$B$590,2,0),"Agregar")</f>
        <v>TELEFONICA DE ARGENTINA</v>
      </c>
      <c r="S259" s="1" t="str">
        <f t="shared" si="7"/>
        <v>ARS</v>
      </c>
      <c r="T259" s="5">
        <f t="shared" ref="T259:T322" si="8">L259</f>
        <v>2774.37</v>
      </c>
    </row>
    <row r="260" spans="1:20" x14ac:dyDescent="0.2">
      <c r="A260" s="7">
        <v>44329</v>
      </c>
      <c r="B260" s="1" t="s">
        <v>18344</v>
      </c>
      <c r="C260" s="1" t="s">
        <v>18345</v>
      </c>
      <c r="D260" s="7">
        <v>44329</v>
      </c>
      <c r="E260" s="1" t="s">
        <v>17611</v>
      </c>
      <c r="F260" s="1">
        <v>30639453975</v>
      </c>
      <c r="G260" s="1" t="s">
        <v>16609</v>
      </c>
      <c r="H260" s="1" t="s">
        <v>17539</v>
      </c>
      <c r="I260" s="1">
        <v>493086720210507</v>
      </c>
      <c r="J260" s="7">
        <v>44323</v>
      </c>
      <c r="K260" s="1" t="s">
        <v>17541</v>
      </c>
      <c r="L260" s="5">
        <v>4858.46</v>
      </c>
      <c r="M260" s="7">
        <v>44314</v>
      </c>
      <c r="N260" s="7">
        <v>44343</v>
      </c>
      <c r="O260" s="1" t="s">
        <v>17983</v>
      </c>
      <c r="P260" s="1">
        <v>1</v>
      </c>
      <c r="Q260" s="1">
        <v>1</v>
      </c>
      <c r="R260" s="1" t="str">
        <f>IFERROR(VLOOKUP(G260,Proveedores!$A$2:$B$590,2,0),"Agregar")</f>
        <v>TELEFONICA DE ARGENTINA</v>
      </c>
      <c r="S260" s="1" t="str">
        <f t="shared" ref="S260:S323" si="9">IF(K260=$V$2,"ARS",IF(K260=$V$3,"USD","EUR"))</f>
        <v>ARS</v>
      </c>
      <c r="T260" s="5">
        <f t="shared" si="8"/>
        <v>4858.46</v>
      </c>
    </row>
    <row r="261" spans="1:20" x14ac:dyDescent="0.2">
      <c r="A261" s="7">
        <v>44329</v>
      </c>
      <c r="B261" s="1" t="s">
        <v>18346</v>
      </c>
      <c r="C261" s="1" t="s">
        <v>18347</v>
      </c>
      <c r="D261" s="7">
        <v>44329</v>
      </c>
      <c r="E261" s="1" t="s">
        <v>17611</v>
      </c>
      <c r="F261" s="1">
        <v>30639453975</v>
      </c>
      <c r="G261" s="1" t="s">
        <v>16609</v>
      </c>
      <c r="H261" s="1" t="s">
        <v>17539</v>
      </c>
      <c r="I261" s="1">
        <v>493086920210507</v>
      </c>
      <c r="J261" s="7">
        <v>44323</v>
      </c>
      <c r="K261" s="1" t="s">
        <v>17541</v>
      </c>
      <c r="L261" s="5">
        <v>38342.57</v>
      </c>
      <c r="M261" s="7">
        <v>44314</v>
      </c>
      <c r="N261" s="7">
        <v>44343</v>
      </c>
      <c r="O261" s="1" t="s">
        <v>17983</v>
      </c>
      <c r="P261" s="1">
        <v>1</v>
      </c>
      <c r="Q261" s="1">
        <v>1</v>
      </c>
      <c r="R261" s="1" t="str">
        <f>IFERROR(VLOOKUP(G261,Proveedores!$A$2:$B$590,2,0),"Agregar")</f>
        <v>TELEFONICA DE ARGENTINA</v>
      </c>
      <c r="S261" s="1" t="str">
        <f t="shared" si="9"/>
        <v>ARS</v>
      </c>
      <c r="T261" s="5">
        <f t="shared" si="8"/>
        <v>38342.57</v>
      </c>
    </row>
    <row r="262" spans="1:20" x14ac:dyDescent="0.2">
      <c r="A262" s="7">
        <v>44329</v>
      </c>
      <c r="B262" s="1" t="s">
        <v>18348</v>
      </c>
      <c r="C262" s="1" t="s">
        <v>18349</v>
      </c>
      <c r="D262" s="7">
        <v>44329</v>
      </c>
      <c r="E262" s="1" t="s">
        <v>17611</v>
      </c>
      <c r="F262" s="1">
        <v>30639453975</v>
      </c>
      <c r="G262" s="1" t="s">
        <v>16609</v>
      </c>
      <c r="H262" s="1" t="s">
        <v>17539</v>
      </c>
      <c r="I262" s="1">
        <v>493088520210507</v>
      </c>
      <c r="J262" s="7">
        <v>44323</v>
      </c>
      <c r="K262" s="1" t="s">
        <v>17541</v>
      </c>
      <c r="L262" s="5">
        <v>3243.14</v>
      </c>
      <c r="M262" s="7">
        <v>44314</v>
      </c>
      <c r="N262" s="7">
        <v>44343</v>
      </c>
      <c r="O262" s="1" t="s">
        <v>17983</v>
      </c>
      <c r="P262" s="1">
        <v>1</v>
      </c>
      <c r="Q262" s="1">
        <v>1</v>
      </c>
      <c r="R262" s="1" t="str">
        <f>IFERROR(VLOOKUP(G262,Proveedores!$A$2:$B$590,2,0),"Agregar")</f>
        <v>TELEFONICA DE ARGENTINA</v>
      </c>
      <c r="S262" s="1" t="str">
        <f t="shared" si="9"/>
        <v>ARS</v>
      </c>
      <c r="T262" s="5">
        <f t="shared" si="8"/>
        <v>3243.14</v>
      </c>
    </row>
    <row r="263" spans="1:20" x14ac:dyDescent="0.2">
      <c r="A263" s="7">
        <v>44329</v>
      </c>
      <c r="B263" s="1" t="s">
        <v>18350</v>
      </c>
      <c r="C263" s="1" t="s">
        <v>18351</v>
      </c>
      <c r="D263" s="7">
        <v>44329</v>
      </c>
      <c r="E263" s="1" t="s">
        <v>17611</v>
      </c>
      <c r="F263" s="1">
        <v>30639453975</v>
      </c>
      <c r="G263" s="1" t="s">
        <v>16609</v>
      </c>
      <c r="H263" s="1" t="s">
        <v>17539</v>
      </c>
      <c r="I263" s="1">
        <v>493089320210507</v>
      </c>
      <c r="J263" s="7">
        <v>44323</v>
      </c>
      <c r="K263" s="1" t="s">
        <v>17541</v>
      </c>
      <c r="L263" s="5">
        <v>2642.14</v>
      </c>
      <c r="M263" s="7">
        <v>44314</v>
      </c>
      <c r="N263" s="7">
        <v>44343</v>
      </c>
      <c r="O263" s="1" t="s">
        <v>17983</v>
      </c>
      <c r="P263" s="1">
        <v>1</v>
      </c>
      <c r="Q263" s="1">
        <v>1</v>
      </c>
      <c r="R263" s="1" t="str">
        <f>IFERROR(VLOOKUP(G263,Proveedores!$A$2:$B$590,2,0),"Agregar")</f>
        <v>TELEFONICA DE ARGENTINA</v>
      </c>
      <c r="S263" s="1" t="str">
        <f t="shared" si="9"/>
        <v>ARS</v>
      </c>
      <c r="T263" s="5">
        <f t="shared" si="8"/>
        <v>2642.14</v>
      </c>
    </row>
    <row r="264" spans="1:20" x14ac:dyDescent="0.2">
      <c r="A264" s="7">
        <v>44329</v>
      </c>
      <c r="B264" s="1" t="s">
        <v>18352</v>
      </c>
      <c r="C264" s="1" t="s">
        <v>18353</v>
      </c>
      <c r="D264" s="7">
        <v>44329</v>
      </c>
      <c r="E264" s="1" t="s">
        <v>17611</v>
      </c>
      <c r="F264" s="1">
        <v>30639453975</v>
      </c>
      <c r="G264" s="1" t="s">
        <v>16609</v>
      </c>
      <c r="H264" s="1" t="s">
        <v>17539</v>
      </c>
      <c r="I264" s="1">
        <v>493090220210507</v>
      </c>
      <c r="J264" s="7">
        <v>44323</v>
      </c>
      <c r="K264" s="1" t="s">
        <v>17541</v>
      </c>
      <c r="L264" s="5">
        <v>772.67</v>
      </c>
      <c r="M264" s="7">
        <v>44314</v>
      </c>
      <c r="N264" s="7">
        <v>44343</v>
      </c>
      <c r="O264" s="1" t="s">
        <v>17983</v>
      </c>
      <c r="P264" s="1">
        <v>1</v>
      </c>
      <c r="Q264" s="1">
        <v>1</v>
      </c>
      <c r="R264" s="1" t="str">
        <f>IFERROR(VLOOKUP(G264,Proveedores!$A$2:$B$590,2,0),"Agregar")</f>
        <v>TELEFONICA DE ARGENTINA</v>
      </c>
      <c r="S264" s="1" t="str">
        <f t="shared" si="9"/>
        <v>ARS</v>
      </c>
      <c r="T264" s="5">
        <f t="shared" si="8"/>
        <v>772.67</v>
      </c>
    </row>
    <row r="265" spans="1:20" x14ac:dyDescent="0.2">
      <c r="A265" s="7">
        <v>44329</v>
      </c>
      <c r="B265" s="1" t="s">
        <v>18354</v>
      </c>
      <c r="C265" s="1" t="s">
        <v>18355</v>
      </c>
      <c r="D265" s="7">
        <v>44329</v>
      </c>
      <c r="E265" s="1" t="s">
        <v>17611</v>
      </c>
      <c r="F265" s="1">
        <v>30639453975</v>
      </c>
      <c r="G265" s="1" t="s">
        <v>16609</v>
      </c>
      <c r="H265" s="1" t="s">
        <v>17539</v>
      </c>
      <c r="I265" s="1">
        <v>493091820210507</v>
      </c>
      <c r="J265" s="7">
        <v>44323</v>
      </c>
      <c r="K265" s="1" t="s">
        <v>17541</v>
      </c>
      <c r="L265" s="5">
        <v>1580.39</v>
      </c>
      <c r="M265" s="7">
        <v>44314</v>
      </c>
      <c r="N265" s="7">
        <v>44343</v>
      </c>
      <c r="O265" s="1" t="s">
        <v>17983</v>
      </c>
      <c r="P265" s="1">
        <v>1</v>
      </c>
      <c r="Q265" s="1">
        <v>1</v>
      </c>
      <c r="R265" s="1" t="str">
        <f>IFERROR(VLOOKUP(G265,Proveedores!$A$2:$B$590,2,0),"Agregar")</f>
        <v>TELEFONICA DE ARGENTINA</v>
      </c>
      <c r="S265" s="1" t="str">
        <f t="shared" si="9"/>
        <v>ARS</v>
      </c>
      <c r="T265" s="5">
        <f t="shared" si="8"/>
        <v>1580.39</v>
      </c>
    </row>
    <row r="266" spans="1:20" x14ac:dyDescent="0.2">
      <c r="A266" s="7">
        <v>44329</v>
      </c>
      <c r="B266" s="1" t="s">
        <v>18356</v>
      </c>
      <c r="C266" s="1" t="s">
        <v>18357</v>
      </c>
      <c r="D266" s="7">
        <v>44329</v>
      </c>
      <c r="E266" s="1" t="s">
        <v>17611</v>
      </c>
      <c r="F266" s="1">
        <v>30639453975</v>
      </c>
      <c r="G266" s="1" t="s">
        <v>16609</v>
      </c>
      <c r="H266" s="1" t="s">
        <v>17539</v>
      </c>
      <c r="I266" s="1">
        <v>493092520210507</v>
      </c>
      <c r="J266" s="7">
        <v>44323</v>
      </c>
      <c r="K266" s="1" t="s">
        <v>17541</v>
      </c>
      <c r="L266" s="5">
        <v>8130.26</v>
      </c>
      <c r="M266" s="7">
        <v>44314</v>
      </c>
      <c r="N266" s="7">
        <v>44343</v>
      </c>
      <c r="O266" s="1" t="s">
        <v>17983</v>
      </c>
      <c r="P266" s="1">
        <v>1</v>
      </c>
      <c r="Q266" s="1">
        <v>1</v>
      </c>
      <c r="R266" s="1" t="str">
        <f>IFERROR(VLOOKUP(G266,Proveedores!$A$2:$B$590,2,0),"Agregar")</f>
        <v>TELEFONICA DE ARGENTINA</v>
      </c>
      <c r="S266" s="1" t="str">
        <f t="shared" si="9"/>
        <v>ARS</v>
      </c>
      <c r="T266" s="5">
        <f t="shared" si="8"/>
        <v>8130.26</v>
      </c>
    </row>
    <row r="267" spans="1:20" x14ac:dyDescent="0.2">
      <c r="A267" s="7">
        <v>44329</v>
      </c>
      <c r="B267" s="1" t="s">
        <v>18358</v>
      </c>
      <c r="C267" s="1" t="s">
        <v>18359</v>
      </c>
      <c r="D267" s="7">
        <v>44329</v>
      </c>
      <c r="E267" s="1" t="s">
        <v>17611</v>
      </c>
      <c r="F267" s="1">
        <v>30639453975</v>
      </c>
      <c r="G267" s="1" t="s">
        <v>16609</v>
      </c>
      <c r="H267" s="1" t="s">
        <v>17539</v>
      </c>
      <c r="I267" s="1">
        <v>493092620210507</v>
      </c>
      <c r="J267" s="7">
        <v>44323</v>
      </c>
      <c r="K267" s="1" t="s">
        <v>17541</v>
      </c>
      <c r="L267" s="5">
        <v>20326.96</v>
      </c>
      <c r="M267" s="7">
        <v>44314</v>
      </c>
      <c r="N267" s="7">
        <v>44343</v>
      </c>
      <c r="O267" s="1" t="s">
        <v>17983</v>
      </c>
      <c r="P267" s="1">
        <v>1</v>
      </c>
      <c r="Q267" s="1">
        <v>1</v>
      </c>
      <c r="R267" s="1" t="str">
        <f>IFERROR(VLOOKUP(G267,Proveedores!$A$2:$B$590,2,0),"Agregar")</f>
        <v>TELEFONICA DE ARGENTINA</v>
      </c>
      <c r="S267" s="1" t="str">
        <f t="shared" si="9"/>
        <v>ARS</v>
      </c>
      <c r="T267" s="5">
        <f t="shared" si="8"/>
        <v>20326.96</v>
      </c>
    </row>
    <row r="268" spans="1:20" x14ac:dyDescent="0.2">
      <c r="A268" s="7">
        <v>44329</v>
      </c>
      <c r="B268" s="1" t="s">
        <v>18360</v>
      </c>
      <c r="C268" s="1" t="s">
        <v>18361</v>
      </c>
      <c r="D268" s="7">
        <v>44329</v>
      </c>
      <c r="E268" s="1" t="s">
        <v>17611</v>
      </c>
      <c r="F268" s="1">
        <v>30639453975</v>
      </c>
      <c r="G268" s="1" t="s">
        <v>16609</v>
      </c>
      <c r="H268" s="1" t="s">
        <v>17539</v>
      </c>
      <c r="I268" s="1">
        <v>493093220210507</v>
      </c>
      <c r="J268" s="7">
        <v>44323</v>
      </c>
      <c r="K268" s="1" t="s">
        <v>17541</v>
      </c>
      <c r="L268" s="5">
        <v>1095.3599999999999</v>
      </c>
      <c r="M268" s="7">
        <v>44314</v>
      </c>
      <c r="N268" s="7">
        <v>44343</v>
      </c>
      <c r="O268" s="1" t="s">
        <v>17983</v>
      </c>
      <c r="P268" s="1">
        <v>1</v>
      </c>
      <c r="Q268" s="1">
        <v>1</v>
      </c>
      <c r="R268" s="1" t="str">
        <f>IFERROR(VLOOKUP(G268,Proveedores!$A$2:$B$590,2,0),"Agregar")</f>
        <v>TELEFONICA DE ARGENTINA</v>
      </c>
      <c r="S268" s="1" t="str">
        <f t="shared" si="9"/>
        <v>ARS</v>
      </c>
      <c r="T268" s="5">
        <f t="shared" si="8"/>
        <v>1095.3599999999999</v>
      </c>
    </row>
    <row r="269" spans="1:20" x14ac:dyDescent="0.2">
      <c r="A269" s="7">
        <v>44329</v>
      </c>
      <c r="B269" s="1" t="s">
        <v>18362</v>
      </c>
      <c r="C269" s="1" t="s">
        <v>18363</v>
      </c>
      <c r="D269" s="7">
        <v>44329</v>
      </c>
      <c r="E269" s="1" t="s">
        <v>17611</v>
      </c>
      <c r="F269" s="1">
        <v>30639453975</v>
      </c>
      <c r="G269" s="1" t="s">
        <v>16609</v>
      </c>
      <c r="H269" s="1" t="s">
        <v>17539</v>
      </c>
      <c r="I269" s="1">
        <v>493093820210507</v>
      </c>
      <c r="J269" s="7">
        <v>44323</v>
      </c>
      <c r="K269" s="1" t="s">
        <v>17541</v>
      </c>
      <c r="L269" s="5">
        <v>4722.3599999999997</v>
      </c>
      <c r="M269" s="7">
        <v>44314</v>
      </c>
      <c r="N269" s="7">
        <v>44343</v>
      </c>
      <c r="O269" s="1" t="s">
        <v>17983</v>
      </c>
      <c r="P269" s="1">
        <v>1</v>
      </c>
      <c r="Q269" s="1">
        <v>1</v>
      </c>
      <c r="R269" s="1" t="str">
        <f>IFERROR(VLOOKUP(G269,Proveedores!$A$2:$B$590,2,0),"Agregar")</f>
        <v>TELEFONICA DE ARGENTINA</v>
      </c>
      <c r="S269" s="1" t="str">
        <f t="shared" si="9"/>
        <v>ARS</v>
      </c>
      <c r="T269" s="5">
        <f t="shared" si="8"/>
        <v>4722.3599999999997</v>
      </c>
    </row>
    <row r="270" spans="1:20" x14ac:dyDescent="0.2">
      <c r="A270" s="7">
        <v>44329</v>
      </c>
      <c r="B270" s="1" t="s">
        <v>18364</v>
      </c>
      <c r="C270" s="1" t="s">
        <v>18365</v>
      </c>
      <c r="D270" s="7">
        <v>44329</v>
      </c>
      <c r="E270" s="1" t="s">
        <v>17611</v>
      </c>
      <c r="F270" s="1">
        <v>30639453975</v>
      </c>
      <c r="G270" s="1" t="s">
        <v>16609</v>
      </c>
      <c r="H270" s="1" t="s">
        <v>17539</v>
      </c>
      <c r="I270" s="1">
        <v>493093920210507</v>
      </c>
      <c r="J270" s="7">
        <v>44323</v>
      </c>
      <c r="K270" s="1" t="s">
        <v>17541</v>
      </c>
      <c r="L270" s="5">
        <v>4611.96</v>
      </c>
      <c r="M270" s="7">
        <v>44314</v>
      </c>
      <c r="N270" s="7">
        <v>44343</v>
      </c>
      <c r="O270" s="1" t="s">
        <v>17983</v>
      </c>
      <c r="P270" s="1">
        <v>1</v>
      </c>
      <c r="Q270" s="1">
        <v>1</v>
      </c>
      <c r="R270" s="1" t="str">
        <f>IFERROR(VLOOKUP(G270,Proveedores!$A$2:$B$590,2,0),"Agregar")</f>
        <v>TELEFONICA DE ARGENTINA</v>
      </c>
      <c r="S270" s="1" t="str">
        <f t="shared" si="9"/>
        <v>ARS</v>
      </c>
      <c r="T270" s="5">
        <f t="shared" si="8"/>
        <v>4611.96</v>
      </c>
    </row>
    <row r="271" spans="1:20" x14ac:dyDescent="0.2">
      <c r="A271" s="7">
        <v>44329</v>
      </c>
      <c r="B271" s="1" t="s">
        <v>18366</v>
      </c>
      <c r="C271" s="1" t="s">
        <v>18367</v>
      </c>
      <c r="D271" s="7">
        <v>44329</v>
      </c>
      <c r="E271" s="1" t="s">
        <v>17611</v>
      </c>
      <c r="F271" s="1">
        <v>30639453975</v>
      </c>
      <c r="G271" s="1" t="s">
        <v>16609</v>
      </c>
      <c r="H271" s="1" t="s">
        <v>17539</v>
      </c>
      <c r="I271" s="1">
        <v>493094220210507</v>
      </c>
      <c r="J271" s="7">
        <v>44323</v>
      </c>
      <c r="K271" s="1" t="s">
        <v>17541</v>
      </c>
      <c r="L271" s="5">
        <v>847.52</v>
      </c>
      <c r="M271" s="7">
        <v>44314</v>
      </c>
      <c r="N271" s="7">
        <v>44343</v>
      </c>
      <c r="O271" s="1" t="s">
        <v>17983</v>
      </c>
      <c r="P271" s="1">
        <v>1</v>
      </c>
      <c r="Q271" s="1">
        <v>1</v>
      </c>
      <c r="R271" s="1" t="str">
        <f>IFERROR(VLOOKUP(G271,Proveedores!$A$2:$B$590,2,0),"Agregar")</f>
        <v>TELEFONICA DE ARGENTINA</v>
      </c>
      <c r="S271" s="1" t="str">
        <f t="shared" si="9"/>
        <v>ARS</v>
      </c>
      <c r="T271" s="5">
        <f t="shared" si="8"/>
        <v>847.52</v>
      </c>
    </row>
    <row r="272" spans="1:20" x14ac:dyDescent="0.2">
      <c r="A272" s="7">
        <v>44329</v>
      </c>
      <c r="B272" s="1" t="s">
        <v>18368</v>
      </c>
      <c r="C272" s="1" t="s">
        <v>18369</v>
      </c>
      <c r="D272" s="7">
        <v>44329</v>
      </c>
      <c r="E272" s="1" t="s">
        <v>17611</v>
      </c>
      <c r="F272" s="1">
        <v>30639453975</v>
      </c>
      <c r="G272" s="1" t="s">
        <v>16609</v>
      </c>
      <c r="H272" s="1" t="s">
        <v>17539</v>
      </c>
      <c r="I272" s="1">
        <v>493094320210507</v>
      </c>
      <c r="J272" s="7">
        <v>44323</v>
      </c>
      <c r="K272" s="1" t="s">
        <v>17541</v>
      </c>
      <c r="L272" s="5">
        <v>5156.2299999999996</v>
      </c>
      <c r="M272" s="7">
        <v>44314</v>
      </c>
      <c r="N272" s="7">
        <v>44313</v>
      </c>
      <c r="O272" s="1" t="s">
        <v>17983</v>
      </c>
      <c r="P272" s="1">
        <v>1</v>
      </c>
      <c r="Q272" s="1">
        <v>1</v>
      </c>
      <c r="R272" s="1" t="str">
        <f>IFERROR(VLOOKUP(G272,Proveedores!$A$2:$B$590,2,0),"Agregar")</f>
        <v>TELEFONICA DE ARGENTINA</v>
      </c>
      <c r="S272" s="1" t="str">
        <f t="shared" si="9"/>
        <v>ARS</v>
      </c>
      <c r="T272" s="5">
        <f t="shared" si="8"/>
        <v>5156.2299999999996</v>
      </c>
    </row>
    <row r="273" spans="1:20" x14ac:dyDescent="0.2">
      <c r="A273" s="7">
        <v>44329</v>
      </c>
      <c r="B273" s="1" t="s">
        <v>18370</v>
      </c>
      <c r="C273" s="1" t="s">
        <v>18371</v>
      </c>
      <c r="D273" s="7">
        <v>44329</v>
      </c>
      <c r="E273" s="1" t="s">
        <v>17611</v>
      </c>
      <c r="F273" s="1">
        <v>30639453975</v>
      </c>
      <c r="G273" s="1" t="s">
        <v>16609</v>
      </c>
      <c r="H273" s="1" t="s">
        <v>17539</v>
      </c>
      <c r="I273" s="1">
        <v>493094720210507</v>
      </c>
      <c r="J273" s="7">
        <v>44323</v>
      </c>
      <c r="K273" s="1" t="s">
        <v>17541</v>
      </c>
      <c r="L273" s="5">
        <v>4089.8</v>
      </c>
      <c r="M273" s="7">
        <v>44314</v>
      </c>
      <c r="N273" s="7">
        <v>44343</v>
      </c>
      <c r="O273" s="1" t="s">
        <v>17983</v>
      </c>
      <c r="P273" s="1">
        <v>1</v>
      </c>
      <c r="Q273" s="1">
        <v>1</v>
      </c>
      <c r="R273" s="1" t="str">
        <f>IFERROR(VLOOKUP(G273,Proveedores!$A$2:$B$590,2,0),"Agregar")</f>
        <v>TELEFONICA DE ARGENTINA</v>
      </c>
      <c r="S273" s="1" t="str">
        <f t="shared" si="9"/>
        <v>ARS</v>
      </c>
      <c r="T273" s="5">
        <f t="shared" si="8"/>
        <v>4089.8</v>
      </c>
    </row>
    <row r="274" spans="1:20" x14ac:dyDescent="0.2">
      <c r="A274" s="7">
        <v>44329</v>
      </c>
      <c r="B274" s="1" t="s">
        <v>18372</v>
      </c>
      <c r="C274" s="1" t="s">
        <v>18373</v>
      </c>
      <c r="D274" s="7">
        <v>44329</v>
      </c>
      <c r="E274" s="1" t="s">
        <v>17611</v>
      </c>
      <c r="F274" s="1">
        <v>30639453975</v>
      </c>
      <c r="G274" s="1" t="s">
        <v>16609</v>
      </c>
      <c r="H274" s="1" t="s">
        <v>17539</v>
      </c>
      <c r="I274" s="1">
        <v>493095120210507</v>
      </c>
      <c r="J274" s="7">
        <v>44323</v>
      </c>
      <c r="K274" s="1" t="s">
        <v>17541</v>
      </c>
      <c r="L274" s="5">
        <v>1569.68</v>
      </c>
      <c r="M274" s="7">
        <v>44314</v>
      </c>
      <c r="N274" s="7">
        <v>44343</v>
      </c>
      <c r="O274" s="1" t="s">
        <v>17983</v>
      </c>
      <c r="P274" s="1">
        <v>1</v>
      </c>
      <c r="Q274" s="1">
        <v>1</v>
      </c>
      <c r="R274" s="1" t="str">
        <f>IFERROR(VLOOKUP(G274,Proveedores!$A$2:$B$590,2,0),"Agregar")</f>
        <v>TELEFONICA DE ARGENTINA</v>
      </c>
      <c r="S274" s="1" t="str">
        <f t="shared" si="9"/>
        <v>ARS</v>
      </c>
      <c r="T274" s="5">
        <f t="shared" si="8"/>
        <v>1569.68</v>
      </c>
    </row>
    <row r="275" spans="1:20" x14ac:dyDescent="0.2">
      <c r="A275" s="7">
        <v>44329</v>
      </c>
      <c r="B275" s="1" t="s">
        <v>18374</v>
      </c>
      <c r="C275" s="1" t="s">
        <v>18375</v>
      </c>
      <c r="D275" s="7">
        <v>44329</v>
      </c>
      <c r="E275" s="1" t="s">
        <v>17611</v>
      </c>
      <c r="F275" s="1">
        <v>30639453975</v>
      </c>
      <c r="G275" s="1" t="s">
        <v>16609</v>
      </c>
      <c r="H275" s="1" t="s">
        <v>17539</v>
      </c>
      <c r="I275" s="1">
        <v>493095220210507</v>
      </c>
      <c r="J275" s="7">
        <v>44323</v>
      </c>
      <c r="K275" s="1" t="s">
        <v>17541</v>
      </c>
      <c r="L275" s="5">
        <v>10991.82</v>
      </c>
      <c r="M275" s="7">
        <v>44314</v>
      </c>
      <c r="N275" s="7">
        <v>44343</v>
      </c>
      <c r="O275" s="1" t="s">
        <v>17983</v>
      </c>
      <c r="P275" s="1">
        <v>1</v>
      </c>
      <c r="Q275" s="1">
        <v>1</v>
      </c>
      <c r="R275" s="1" t="str">
        <f>IFERROR(VLOOKUP(G275,Proveedores!$A$2:$B$590,2,0),"Agregar")</f>
        <v>TELEFONICA DE ARGENTINA</v>
      </c>
      <c r="S275" s="1" t="str">
        <f t="shared" si="9"/>
        <v>ARS</v>
      </c>
      <c r="T275" s="5">
        <f t="shared" si="8"/>
        <v>10991.82</v>
      </c>
    </row>
    <row r="276" spans="1:20" x14ac:dyDescent="0.2">
      <c r="A276" s="7">
        <v>44329</v>
      </c>
      <c r="B276" s="1" t="s">
        <v>18376</v>
      </c>
      <c r="C276" s="1" t="s">
        <v>18377</v>
      </c>
      <c r="D276" s="7">
        <v>44329</v>
      </c>
      <c r="E276" s="1" t="s">
        <v>17611</v>
      </c>
      <c r="F276" s="1">
        <v>30639453975</v>
      </c>
      <c r="G276" s="1" t="s">
        <v>16609</v>
      </c>
      <c r="H276" s="1" t="s">
        <v>17539</v>
      </c>
      <c r="I276" s="1">
        <v>493095320210507</v>
      </c>
      <c r="J276" s="7">
        <v>44323</v>
      </c>
      <c r="K276" s="1" t="s">
        <v>17541</v>
      </c>
      <c r="L276" s="5">
        <v>1095.3599999999999</v>
      </c>
      <c r="M276" s="7">
        <v>44314</v>
      </c>
      <c r="N276" s="7">
        <v>44343</v>
      </c>
      <c r="O276" s="1" t="s">
        <v>17983</v>
      </c>
      <c r="P276" s="1">
        <v>1</v>
      </c>
      <c r="Q276" s="1">
        <v>1</v>
      </c>
      <c r="R276" s="1" t="str">
        <f>IFERROR(VLOOKUP(G276,Proveedores!$A$2:$B$590,2,0),"Agregar")</f>
        <v>TELEFONICA DE ARGENTINA</v>
      </c>
      <c r="S276" s="1" t="str">
        <f t="shared" si="9"/>
        <v>ARS</v>
      </c>
      <c r="T276" s="5">
        <f t="shared" si="8"/>
        <v>1095.3599999999999</v>
      </c>
    </row>
    <row r="277" spans="1:20" x14ac:dyDescent="0.2">
      <c r="A277" s="7">
        <v>44329</v>
      </c>
      <c r="B277" s="1" t="s">
        <v>18378</v>
      </c>
      <c r="C277" s="1" t="s">
        <v>18379</v>
      </c>
      <c r="D277" s="7">
        <v>44329</v>
      </c>
      <c r="E277" s="1" t="s">
        <v>17611</v>
      </c>
      <c r="F277" s="1">
        <v>30639453975</v>
      </c>
      <c r="G277" s="1" t="s">
        <v>16609</v>
      </c>
      <c r="H277" s="1" t="s">
        <v>17539</v>
      </c>
      <c r="I277" s="1">
        <v>493095520210507</v>
      </c>
      <c r="J277" s="7">
        <v>44323</v>
      </c>
      <c r="K277" s="1" t="s">
        <v>17541</v>
      </c>
      <c r="L277" s="5">
        <v>6408.97</v>
      </c>
      <c r="M277" s="7">
        <v>44314</v>
      </c>
      <c r="N277" s="7">
        <v>44343</v>
      </c>
      <c r="O277" s="1" t="s">
        <v>17983</v>
      </c>
      <c r="P277" s="1">
        <v>1</v>
      </c>
      <c r="Q277" s="1">
        <v>1</v>
      </c>
      <c r="R277" s="1" t="str">
        <f>IFERROR(VLOOKUP(G277,Proveedores!$A$2:$B$590,2,0),"Agregar")</f>
        <v>TELEFONICA DE ARGENTINA</v>
      </c>
      <c r="S277" s="1" t="str">
        <f t="shared" si="9"/>
        <v>ARS</v>
      </c>
      <c r="T277" s="5">
        <f t="shared" si="8"/>
        <v>6408.97</v>
      </c>
    </row>
    <row r="278" spans="1:20" x14ac:dyDescent="0.2">
      <c r="A278" s="7">
        <v>44329</v>
      </c>
      <c r="B278" s="1" t="s">
        <v>18380</v>
      </c>
      <c r="C278" s="1" t="s">
        <v>18381</v>
      </c>
      <c r="D278" s="7">
        <v>44329</v>
      </c>
      <c r="E278" s="1" t="s">
        <v>17611</v>
      </c>
      <c r="F278" s="1">
        <v>20144069987</v>
      </c>
      <c r="G278" s="1" t="s">
        <v>16574</v>
      </c>
      <c r="H278" s="1" t="s">
        <v>17539</v>
      </c>
      <c r="I278" s="1">
        <v>725</v>
      </c>
      <c r="J278" s="7">
        <v>44316</v>
      </c>
      <c r="K278" s="1" t="s">
        <v>17541</v>
      </c>
      <c r="L278" s="5">
        <v>33880</v>
      </c>
      <c r="M278" s="7">
        <v>44287</v>
      </c>
      <c r="N278" s="7">
        <v>44326</v>
      </c>
      <c r="O278" s="1" t="s">
        <v>17843</v>
      </c>
      <c r="P278" s="1">
        <v>1</v>
      </c>
      <c r="Q278" s="1" t="s">
        <v>17844</v>
      </c>
      <c r="R278" s="1" t="str">
        <f>IFERROR(VLOOKUP(G278,Proveedores!$A$2:$B$590,2,0),"Agregar")</f>
        <v>GONZALO HERNANDEZ</v>
      </c>
      <c r="S278" s="1" t="str">
        <f t="shared" si="9"/>
        <v>ARS</v>
      </c>
      <c r="T278" s="5">
        <f t="shared" si="8"/>
        <v>33880</v>
      </c>
    </row>
    <row r="279" spans="1:20" x14ac:dyDescent="0.2">
      <c r="A279" s="7">
        <v>44329</v>
      </c>
      <c r="B279" s="1" t="s">
        <v>18382</v>
      </c>
      <c r="C279" s="1" t="s">
        <v>18383</v>
      </c>
      <c r="D279" s="7">
        <v>44329</v>
      </c>
      <c r="E279" s="1" t="s">
        <v>17611</v>
      </c>
      <c r="F279" s="1">
        <v>30639453975</v>
      </c>
      <c r="G279" s="1" t="s">
        <v>16609</v>
      </c>
      <c r="H279" s="1" t="s">
        <v>17539</v>
      </c>
      <c r="I279" s="1">
        <v>493095620210507</v>
      </c>
      <c r="J279" s="7">
        <v>44323</v>
      </c>
      <c r="K279" s="1" t="s">
        <v>17541</v>
      </c>
      <c r="L279" s="5">
        <v>718.93</v>
      </c>
      <c r="M279" s="7">
        <v>44314</v>
      </c>
      <c r="N279" s="7">
        <v>44343</v>
      </c>
      <c r="O279" s="1" t="s">
        <v>17983</v>
      </c>
      <c r="P279" s="1">
        <v>1</v>
      </c>
      <c r="Q279" s="1">
        <v>1</v>
      </c>
      <c r="R279" s="1" t="str">
        <f>IFERROR(VLOOKUP(G279,Proveedores!$A$2:$B$590,2,0),"Agregar")</f>
        <v>TELEFONICA DE ARGENTINA</v>
      </c>
      <c r="S279" s="1" t="str">
        <f t="shared" si="9"/>
        <v>ARS</v>
      </c>
      <c r="T279" s="5">
        <f t="shared" si="8"/>
        <v>718.93</v>
      </c>
    </row>
    <row r="280" spans="1:20" x14ac:dyDescent="0.2">
      <c r="A280" s="7">
        <v>44329</v>
      </c>
      <c r="B280" s="1" t="s">
        <v>18384</v>
      </c>
      <c r="C280" s="1" t="s">
        <v>18385</v>
      </c>
      <c r="D280" s="7">
        <v>44329</v>
      </c>
      <c r="E280" s="1" t="s">
        <v>17611</v>
      </c>
      <c r="F280" s="1">
        <v>20144069987</v>
      </c>
      <c r="G280" s="1" t="s">
        <v>16574</v>
      </c>
      <c r="H280" s="1" t="s">
        <v>17539</v>
      </c>
      <c r="I280" s="1">
        <v>726</v>
      </c>
      <c r="J280" s="7">
        <v>44316</v>
      </c>
      <c r="K280" s="1" t="s">
        <v>17541</v>
      </c>
      <c r="L280" s="5">
        <v>33880</v>
      </c>
      <c r="M280" s="7">
        <v>44287</v>
      </c>
      <c r="N280" s="7">
        <v>44326</v>
      </c>
      <c r="O280" s="1" t="s">
        <v>17843</v>
      </c>
      <c r="P280" s="1">
        <v>1</v>
      </c>
      <c r="Q280" s="1" t="s">
        <v>17844</v>
      </c>
      <c r="R280" s="1" t="str">
        <f>IFERROR(VLOOKUP(G280,Proveedores!$A$2:$B$590,2,0),"Agregar")</f>
        <v>GONZALO HERNANDEZ</v>
      </c>
      <c r="S280" s="1" t="str">
        <f t="shared" si="9"/>
        <v>ARS</v>
      </c>
      <c r="T280" s="5">
        <f t="shared" si="8"/>
        <v>33880</v>
      </c>
    </row>
    <row r="281" spans="1:20" x14ac:dyDescent="0.2">
      <c r="A281" s="7">
        <v>44329</v>
      </c>
      <c r="B281" s="1" t="s">
        <v>18386</v>
      </c>
      <c r="C281" s="1" t="s">
        <v>18387</v>
      </c>
      <c r="D281" s="7">
        <v>44329</v>
      </c>
      <c r="E281" s="1" t="s">
        <v>17611</v>
      </c>
      <c r="F281" s="1">
        <v>20144069987</v>
      </c>
      <c r="G281" s="1" t="s">
        <v>16574</v>
      </c>
      <c r="H281" s="1" t="s">
        <v>17539</v>
      </c>
      <c r="I281" s="1">
        <v>727</v>
      </c>
      <c r="J281" s="7">
        <v>44316</v>
      </c>
      <c r="K281" s="1" t="s">
        <v>17541</v>
      </c>
      <c r="L281" s="5">
        <v>33880</v>
      </c>
      <c r="M281" s="7">
        <v>44287</v>
      </c>
      <c r="N281" s="7">
        <v>44326</v>
      </c>
      <c r="O281" s="1" t="s">
        <v>17843</v>
      </c>
      <c r="P281" s="1">
        <v>1</v>
      </c>
      <c r="Q281" s="1" t="s">
        <v>17844</v>
      </c>
      <c r="R281" s="1" t="str">
        <f>IFERROR(VLOOKUP(G281,Proveedores!$A$2:$B$590,2,0),"Agregar")</f>
        <v>GONZALO HERNANDEZ</v>
      </c>
      <c r="S281" s="1" t="str">
        <f t="shared" si="9"/>
        <v>ARS</v>
      </c>
      <c r="T281" s="5">
        <f t="shared" si="8"/>
        <v>33880</v>
      </c>
    </row>
    <row r="282" spans="1:20" x14ac:dyDescent="0.2">
      <c r="A282" s="7">
        <v>44329</v>
      </c>
      <c r="B282" s="1" t="s">
        <v>18388</v>
      </c>
      <c r="C282" s="1" t="s">
        <v>18389</v>
      </c>
      <c r="D282" s="7">
        <v>44329</v>
      </c>
      <c r="E282" s="1" t="s">
        <v>17611</v>
      </c>
      <c r="F282" s="1">
        <v>20144069987</v>
      </c>
      <c r="G282" s="1" t="s">
        <v>16574</v>
      </c>
      <c r="H282" s="1" t="s">
        <v>17539</v>
      </c>
      <c r="I282" s="1">
        <v>728</v>
      </c>
      <c r="J282" s="7">
        <v>44316</v>
      </c>
      <c r="K282" s="1" t="s">
        <v>17541</v>
      </c>
      <c r="L282" s="5">
        <v>33880</v>
      </c>
      <c r="M282" s="7">
        <v>44287</v>
      </c>
      <c r="N282" s="7">
        <v>44326</v>
      </c>
      <c r="O282" s="1" t="s">
        <v>17843</v>
      </c>
      <c r="P282" s="1">
        <v>1</v>
      </c>
      <c r="Q282" s="1" t="s">
        <v>17844</v>
      </c>
      <c r="R282" s="1" t="str">
        <f>IFERROR(VLOOKUP(G282,Proveedores!$A$2:$B$590,2,0),"Agregar")</f>
        <v>GONZALO HERNANDEZ</v>
      </c>
      <c r="S282" s="1" t="str">
        <f t="shared" si="9"/>
        <v>ARS</v>
      </c>
      <c r="T282" s="5">
        <f t="shared" si="8"/>
        <v>33880</v>
      </c>
    </row>
    <row r="283" spans="1:20" x14ac:dyDescent="0.2">
      <c r="A283" s="7">
        <v>44329</v>
      </c>
      <c r="B283" s="1" t="s">
        <v>18390</v>
      </c>
      <c r="C283" s="1" t="s">
        <v>18391</v>
      </c>
      <c r="D283" s="7">
        <v>44329</v>
      </c>
      <c r="E283" s="1" t="s">
        <v>17611</v>
      </c>
      <c r="F283" s="1">
        <v>20144069987</v>
      </c>
      <c r="G283" s="1" t="s">
        <v>16574</v>
      </c>
      <c r="H283" s="1" t="s">
        <v>17539</v>
      </c>
      <c r="I283" s="1">
        <v>729</v>
      </c>
      <c r="J283" s="7">
        <v>44316</v>
      </c>
      <c r="K283" s="1" t="s">
        <v>17541</v>
      </c>
      <c r="L283" s="5">
        <v>33880</v>
      </c>
      <c r="M283" s="7">
        <v>44287</v>
      </c>
      <c r="N283" s="7">
        <v>44326</v>
      </c>
      <c r="O283" s="1" t="s">
        <v>17843</v>
      </c>
      <c r="P283" s="1">
        <v>1</v>
      </c>
      <c r="Q283" s="1" t="s">
        <v>17844</v>
      </c>
      <c r="R283" s="1" t="str">
        <f>IFERROR(VLOOKUP(G283,Proveedores!$A$2:$B$590,2,0),"Agregar")</f>
        <v>GONZALO HERNANDEZ</v>
      </c>
      <c r="S283" s="1" t="str">
        <f t="shared" si="9"/>
        <v>ARS</v>
      </c>
      <c r="T283" s="5">
        <f t="shared" si="8"/>
        <v>33880</v>
      </c>
    </row>
    <row r="284" spans="1:20" x14ac:dyDescent="0.2">
      <c r="A284" s="7">
        <v>44329</v>
      </c>
      <c r="B284" s="1" t="s">
        <v>18392</v>
      </c>
      <c r="C284" s="1" t="s">
        <v>18393</v>
      </c>
      <c r="D284" s="7">
        <v>44329</v>
      </c>
      <c r="E284" s="1" t="s">
        <v>17611</v>
      </c>
      <c r="F284" s="1">
        <v>20144069987</v>
      </c>
      <c r="G284" s="1" t="s">
        <v>16574</v>
      </c>
      <c r="H284" s="1" t="s">
        <v>17539</v>
      </c>
      <c r="I284" s="1">
        <v>730</v>
      </c>
      <c r="J284" s="7">
        <v>44316</v>
      </c>
      <c r="K284" s="1" t="s">
        <v>17541</v>
      </c>
      <c r="L284" s="5">
        <v>33880</v>
      </c>
      <c r="M284" s="7">
        <v>44287</v>
      </c>
      <c r="N284" s="7">
        <v>44326</v>
      </c>
      <c r="O284" s="1" t="s">
        <v>17843</v>
      </c>
      <c r="P284" s="1">
        <v>1</v>
      </c>
      <c r="Q284" s="1" t="s">
        <v>17844</v>
      </c>
      <c r="R284" s="1" t="str">
        <f>IFERROR(VLOOKUP(G284,Proveedores!$A$2:$B$590,2,0),"Agregar")</f>
        <v>GONZALO HERNANDEZ</v>
      </c>
      <c r="S284" s="1" t="str">
        <f t="shared" si="9"/>
        <v>ARS</v>
      </c>
      <c r="T284" s="5">
        <f t="shared" si="8"/>
        <v>33880</v>
      </c>
    </row>
    <row r="285" spans="1:20" x14ac:dyDescent="0.2">
      <c r="A285" s="7">
        <v>44329</v>
      </c>
      <c r="B285" s="1" t="s">
        <v>18394</v>
      </c>
      <c r="C285" s="1" t="s">
        <v>18395</v>
      </c>
      <c r="D285" s="7">
        <v>44329</v>
      </c>
      <c r="E285" s="1" t="s">
        <v>17611</v>
      </c>
      <c r="F285" s="1">
        <v>20144069987</v>
      </c>
      <c r="G285" s="1" t="s">
        <v>16574</v>
      </c>
      <c r="H285" s="1" t="s">
        <v>17539</v>
      </c>
      <c r="I285" s="1">
        <v>731</v>
      </c>
      <c r="J285" s="7">
        <v>44316</v>
      </c>
      <c r="K285" s="1" t="s">
        <v>17541</v>
      </c>
      <c r="L285" s="5">
        <v>33880</v>
      </c>
      <c r="M285" s="7">
        <v>44287</v>
      </c>
      <c r="N285" s="7">
        <v>44326</v>
      </c>
      <c r="O285" s="1" t="s">
        <v>17843</v>
      </c>
      <c r="P285" s="1">
        <v>1</v>
      </c>
      <c r="Q285" s="1" t="s">
        <v>17844</v>
      </c>
      <c r="R285" s="1" t="str">
        <f>IFERROR(VLOOKUP(G285,Proveedores!$A$2:$B$590,2,0),"Agregar")</f>
        <v>GONZALO HERNANDEZ</v>
      </c>
      <c r="S285" s="1" t="str">
        <f t="shared" si="9"/>
        <v>ARS</v>
      </c>
      <c r="T285" s="5">
        <f t="shared" si="8"/>
        <v>33880</v>
      </c>
    </row>
    <row r="286" spans="1:20" x14ac:dyDescent="0.2">
      <c r="A286" s="7">
        <v>44329</v>
      </c>
      <c r="B286" s="1" t="s">
        <v>18396</v>
      </c>
      <c r="C286" s="1" t="s">
        <v>18397</v>
      </c>
      <c r="D286" s="7">
        <v>44329</v>
      </c>
      <c r="E286" s="1" t="s">
        <v>17611</v>
      </c>
      <c r="F286" s="1">
        <v>20144069987</v>
      </c>
      <c r="G286" s="1" t="s">
        <v>16574</v>
      </c>
      <c r="H286" s="1" t="s">
        <v>17539</v>
      </c>
      <c r="I286" s="1">
        <v>732</v>
      </c>
      <c r="J286" s="7">
        <v>44316</v>
      </c>
      <c r="K286" s="1" t="s">
        <v>17541</v>
      </c>
      <c r="L286" s="5">
        <v>33880</v>
      </c>
      <c r="M286" s="7">
        <v>44287</v>
      </c>
      <c r="N286" s="7">
        <v>44326</v>
      </c>
      <c r="O286" s="1" t="s">
        <v>17843</v>
      </c>
      <c r="P286" s="1">
        <v>1</v>
      </c>
      <c r="Q286" s="1" t="s">
        <v>17844</v>
      </c>
      <c r="R286" s="1" t="str">
        <f>IFERROR(VLOOKUP(G286,Proveedores!$A$2:$B$590,2,0),"Agregar")</f>
        <v>GONZALO HERNANDEZ</v>
      </c>
      <c r="S286" s="1" t="str">
        <f t="shared" si="9"/>
        <v>ARS</v>
      </c>
      <c r="T286" s="5">
        <f t="shared" si="8"/>
        <v>33880</v>
      </c>
    </row>
    <row r="287" spans="1:20" x14ac:dyDescent="0.2">
      <c r="A287" s="7">
        <v>44329</v>
      </c>
      <c r="B287" s="1" t="s">
        <v>18398</v>
      </c>
      <c r="C287" s="1" t="s">
        <v>18399</v>
      </c>
      <c r="D287" s="7">
        <v>44329</v>
      </c>
      <c r="E287" s="1" t="s">
        <v>17611</v>
      </c>
      <c r="F287" s="1">
        <v>20144069987</v>
      </c>
      <c r="G287" s="1" t="s">
        <v>16574</v>
      </c>
      <c r="H287" s="1" t="s">
        <v>17539</v>
      </c>
      <c r="I287" s="1">
        <v>733</v>
      </c>
      <c r="J287" s="7">
        <v>44316</v>
      </c>
      <c r="K287" s="1" t="s">
        <v>17541</v>
      </c>
      <c r="L287" s="5">
        <v>33880</v>
      </c>
      <c r="M287" s="7">
        <v>44287</v>
      </c>
      <c r="N287" s="7">
        <v>44326</v>
      </c>
      <c r="O287" s="1" t="s">
        <v>17843</v>
      </c>
      <c r="P287" s="1">
        <v>1</v>
      </c>
      <c r="Q287" s="1" t="s">
        <v>17844</v>
      </c>
      <c r="R287" s="1" t="str">
        <f>IFERROR(VLOOKUP(G287,Proveedores!$A$2:$B$590,2,0),"Agregar")</f>
        <v>GONZALO HERNANDEZ</v>
      </c>
      <c r="S287" s="1" t="str">
        <f t="shared" si="9"/>
        <v>ARS</v>
      </c>
      <c r="T287" s="5">
        <f t="shared" si="8"/>
        <v>33880</v>
      </c>
    </row>
    <row r="288" spans="1:20" x14ac:dyDescent="0.2">
      <c r="A288" s="7">
        <v>44329</v>
      </c>
      <c r="B288" s="1" t="s">
        <v>18400</v>
      </c>
      <c r="C288" s="1" t="s">
        <v>18401</v>
      </c>
      <c r="D288" s="7">
        <v>44329</v>
      </c>
      <c r="E288" s="1" t="s">
        <v>17611</v>
      </c>
      <c r="F288" s="1">
        <v>20144069987</v>
      </c>
      <c r="G288" s="1" t="s">
        <v>16574</v>
      </c>
      <c r="H288" s="1" t="s">
        <v>17539</v>
      </c>
      <c r="I288" s="1">
        <v>734</v>
      </c>
      <c r="J288" s="7">
        <v>44316</v>
      </c>
      <c r="K288" s="1" t="s">
        <v>17541</v>
      </c>
      <c r="L288" s="5">
        <v>33880</v>
      </c>
      <c r="M288" s="7">
        <v>44287</v>
      </c>
      <c r="N288" s="7">
        <v>44326</v>
      </c>
      <c r="O288" s="1" t="s">
        <v>18402</v>
      </c>
      <c r="P288" s="1">
        <v>1</v>
      </c>
      <c r="Q288" s="1" t="s">
        <v>17844</v>
      </c>
      <c r="R288" s="1" t="str">
        <f>IFERROR(VLOOKUP(G288,Proveedores!$A$2:$B$590,2,0),"Agregar")</f>
        <v>GONZALO HERNANDEZ</v>
      </c>
      <c r="S288" s="1" t="str">
        <f t="shared" si="9"/>
        <v>ARS</v>
      </c>
      <c r="T288" s="5">
        <f t="shared" si="8"/>
        <v>33880</v>
      </c>
    </row>
    <row r="289" spans="1:20" x14ac:dyDescent="0.2">
      <c r="A289" s="7">
        <v>44329</v>
      </c>
      <c r="B289" s="1" t="s">
        <v>18403</v>
      </c>
      <c r="C289" s="1" t="s">
        <v>18404</v>
      </c>
      <c r="D289" s="7">
        <v>44329</v>
      </c>
      <c r="E289" s="1" t="s">
        <v>17611</v>
      </c>
      <c r="F289" s="1">
        <v>20144069987</v>
      </c>
      <c r="G289" s="1" t="s">
        <v>16574</v>
      </c>
      <c r="H289" s="1" t="s">
        <v>17539</v>
      </c>
      <c r="I289" s="1">
        <v>735</v>
      </c>
      <c r="J289" s="7">
        <v>44316</v>
      </c>
      <c r="K289" s="1" t="s">
        <v>17541</v>
      </c>
      <c r="L289" s="5">
        <v>33880</v>
      </c>
      <c r="M289" s="7">
        <v>44287</v>
      </c>
      <c r="N289" s="7">
        <v>44326</v>
      </c>
      <c r="O289" s="1" t="s">
        <v>18402</v>
      </c>
      <c r="P289" s="1">
        <v>1</v>
      </c>
      <c r="Q289" s="1" t="s">
        <v>17844</v>
      </c>
      <c r="R289" s="1" t="str">
        <f>IFERROR(VLOOKUP(G289,Proveedores!$A$2:$B$590,2,0),"Agregar")</f>
        <v>GONZALO HERNANDEZ</v>
      </c>
      <c r="S289" s="1" t="str">
        <f t="shared" si="9"/>
        <v>ARS</v>
      </c>
      <c r="T289" s="5">
        <f t="shared" si="8"/>
        <v>33880</v>
      </c>
    </row>
    <row r="290" spans="1:20" x14ac:dyDescent="0.2">
      <c r="A290" s="7">
        <v>44329</v>
      </c>
      <c r="B290" s="1" t="s">
        <v>18405</v>
      </c>
      <c r="C290" s="1" t="s">
        <v>18406</v>
      </c>
      <c r="D290" s="7">
        <v>44329</v>
      </c>
      <c r="E290" s="1" t="s">
        <v>17611</v>
      </c>
      <c r="F290" s="1">
        <v>20144069987</v>
      </c>
      <c r="G290" s="1" t="s">
        <v>16574</v>
      </c>
      <c r="H290" s="1" t="s">
        <v>17539</v>
      </c>
      <c r="I290" s="1">
        <v>736</v>
      </c>
      <c r="J290" s="7">
        <v>44316</v>
      </c>
      <c r="K290" s="1" t="s">
        <v>17541</v>
      </c>
      <c r="L290" s="5">
        <v>33880</v>
      </c>
      <c r="M290" s="7">
        <v>44287</v>
      </c>
      <c r="N290" s="7">
        <v>44326</v>
      </c>
      <c r="O290" s="1" t="s">
        <v>18402</v>
      </c>
      <c r="P290" s="1">
        <v>1</v>
      </c>
      <c r="Q290" s="1" t="s">
        <v>17844</v>
      </c>
      <c r="R290" s="1" t="str">
        <f>IFERROR(VLOOKUP(G290,Proveedores!$A$2:$B$590,2,0),"Agregar")</f>
        <v>GONZALO HERNANDEZ</v>
      </c>
      <c r="S290" s="1" t="str">
        <f t="shared" si="9"/>
        <v>ARS</v>
      </c>
      <c r="T290" s="5">
        <f t="shared" si="8"/>
        <v>33880</v>
      </c>
    </row>
    <row r="291" spans="1:20" x14ac:dyDescent="0.2">
      <c r="A291" s="7">
        <v>44329</v>
      </c>
      <c r="B291" s="1" t="s">
        <v>18407</v>
      </c>
      <c r="C291" s="1" t="s">
        <v>18408</v>
      </c>
      <c r="D291" s="7">
        <v>44329</v>
      </c>
      <c r="E291" s="1" t="s">
        <v>17611</v>
      </c>
      <c r="F291" s="1">
        <v>20144069987</v>
      </c>
      <c r="G291" s="1" t="s">
        <v>16574</v>
      </c>
      <c r="H291" s="1" t="s">
        <v>17539</v>
      </c>
      <c r="I291" s="1">
        <v>737</v>
      </c>
      <c r="J291" s="7">
        <v>44316</v>
      </c>
      <c r="K291" s="1" t="s">
        <v>17541</v>
      </c>
      <c r="L291" s="5">
        <v>33880</v>
      </c>
      <c r="M291" s="7">
        <v>44287</v>
      </c>
      <c r="N291" s="7">
        <v>44326</v>
      </c>
      <c r="O291" s="1" t="s">
        <v>17843</v>
      </c>
      <c r="P291" s="1">
        <v>1</v>
      </c>
      <c r="Q291" s="1" t="s">
        <v>17844</v>
      </c>
      <c r="R291" s="1" t="str">
        <f>IFERROR(VLOOKUP(G291,Proveedores!$A$2:$B$590,2,0),"Agregar")</f>
        <v>GONZALO HERNANDEZ</v>
      </c>
      <c r="S291" s="1" t="str">
        <f t="shared" si="9"/>
        <v>ARS</v>
      </c>
      <c r="T291" s="5">
        <f t="shared" si="8"/>
        <v>33880</v>
      </c>
    </row>
    <row r="292" spans="1:20" x14ac:dyDescent="0.2">
      <c r="A292" s="7">
        <v>44329</v>
      </c>
      <c r="B292" s="1" t="s">
        <v>18409</v>
      </c>
      <c r="C292" s="1" t="s">
        <v>18410</v>
      </c>
      <c r="D292" s="7">
        <v>44329</v>
      </c>
      <c r="E292" s="1" t="s">
        <v>17611</v>
      </c>
      <c r="F292" s="1">
        <v>20144069987</v>
      </c>
      <c r="G292" s="1" t="s">
        <v>16574</v>
      </c>
      <c r="H292" s="1" t="s">
        <v>17539</v>
      </c>
      <c r="I292" s="1">
        <v>739</v>
      </c>
      <c r="J292" s="7">
        <v>44316</v>
      </c>
      <c r="K292" s="1" t="s">
        <v>17541</v>
      </c>
      <c r="L292" s="5">
        <v>33880</v>
      </c>
      <c r="M292" s="7">
        <v>44287</v>
      </c>
      <c r="N292" s="7">
        <v>44326</v>
      </c>
      <c r="O292" s="1" t="s">
        <v>17843</v>
      </c>
      <c r="P292" s="1">
        <v>1</v>
      </c>
      <c r="Q292" s="1" t="s">
        <v>17844</v>
      </c>
      <c r="R292" s="1" t="str">
        <f>IFERROR(VLOOKUP(G292,Proveedores!$A$2:$B$590,2,0),"Agregar")</f>
        <v>GONZALO HERNANDEZ</v>
      </c>
      <c r="S292" s="1" t="str">
        <f t="shared" si="9"/>
        <v>ARS</v>
      </c>
      <c r="T292" s="5">
        <f t="shared" si="8"/>
        <v>33880</v>
      </c>
    </row>
    <row r="293" spans="1:20" x14ac:dyDescent="0.2">
      <c r="A293" s="7">
        <v>44329</v>
      </c>
      <c r="B293" s="1" t="s">
        <v>18411</v>
      </c>
      <c r="C293" s="1" t="s">
        <v>18412</v>
      </c>
      <c r="D293" s="7">
        <v>44329</v>
      </c>
      <c r="E293" s="1" t="s">
        <v>17611</v>
      </c>
      <c r="F293" s="1">
        <v>20144069987</v>
      </c>
      <c r="G293" s="1" t="s">
        <v>16574</v>
      </c>
      <c r="H293" s="1" t="s">
        <v>17539</v>
      </c>
      <c r="I293" s="1">
        <v>740</v>
      </c>
      <c r="J293" s="7">
        <v>44316</v>
      </c>
      <c r="K293" s="1" t="s">
        <v>17541</v>
      </c>
      <c r="L293" s="5">
        <v>33880</v>
      </c>
      <c r="M293" s="7">
        <v>44287</v>
      </c>
      <c r="N293" s="7">
        <v>44326</v>
      </c>
      <c r="O293" s="1" t="s">
        <v>17843</v>
      </c>
      <c r="P293" s="1">
        <v>1</v>
      </c>
      <c r="Q293" s="1" t="s">
        <v>17844</v>
      </c>
      <c r="R293" s="1" t="str">
        <f>IFERROR(VLOOKUP(G293,Proveedores!$A$2:$B$590,2,0),"Agregar")</f>
        <v>GONZALO HERNANDEZ</v>
      </c>
      <c r="S293" s="1" t="str">
        <f t="shared" si="9"/>
        <v>ARS</v>
      </c>
      <c r="T293" s="5">
        <f t="shared" si="8"/>
        <v>33880</v>
      </c>
    </row>
    <row r="294" spans="1:20" x14ac:dyDescent="0.2">
      <c r="A294" s="7">
        <v>44329</v>
      </c>
      <c r="B294" s="1" t="s">
        <v>18413</v>
      </c>
      <c r="C294" s="1" t="s">
        <v>18414</v>
      </c>
      <c r="D294" s="7">
        <v>44329</v>
      </c>
      <c r="E294" s="1" t="s">
        <v>17611</v>
      </c>
      <c r="F294" s="1">
        <v>20144069987</v>
      </c>
      <c r="G294" s="1" t="s">
        <v>16574</v>
      </c>
      <c r="H294" s="1" t="s">
        <v>17539</v>
      </c>
      <c r="I294" s="1">
        <v>741</v>
      </c>
      <c r="J294" s="7">
        <v>44316</v>
      </c>
      <c r="K294" s="1" t="s">
        <v>17541</v>
      </c>
      <c r="L294" s="5">
        <v>33880</v>
      </c>
      <c r="M294" s="7">
        <v>44287</v>
      </c>
      <c r="N294" s="7">
        <v>44326</v>
      </c>
      <c r="O294" s="1" t="s">
        <v>17843</v>
      </c>
      <c r="P294" s="1">
        <v>1</v>
      </c>
      <c r="Q294" s="1" t="s">
        <v>17844</v>
      </c>
      <c r="R294" s="1" t="str">
        <f>IFERROR(VLOOKUP(G294,Proveedores!$A$2:$B$590,2,0),"Agregar")</f>
        <v>GONZALO HERNANDEZ</v>
      </c>
      <c r="S294" s="1" t="str">
        <f t="shared" si="9"/>
        <v>ARS</v>
      </c>
      <c r="T294" s="5">
        <f t="shared" si="8"/>
        <v>33880</v>
      </c>
    </row>
    <row r="295" spans="1:20" x14ac:dyDescent="0.2">
      <c r="A295" s="7">
        <v>44329</v>
      </c>
      <c r="B295" s="1" t="s">
        <v>18415</v>
      </c>
      <c r="C295" s="1" t="s">
        <v>18416</v>
      </c>
      <c r="D295" s="7">
        <v>44329</v>
      </c>
      <c r="E295" s="1" t="s">
        <v>17611</v>
      </c>
      <c r="F295" s="1">
        <v>20144069987</v>
      </c>
      <c r="G295" s="1" t="s">
        <v>16574</v>
      </c>
      <c r="H295" s="1" t="s">
        <v>17539</v>
      </c>
      <c r="I295" s="1">
        <v>738</v>
      </c>
      <c r="J295" s="7">
        <v>44316</v>
      </c>
      <c r="K295" s="1" t="s">
        <v>17541</v>
      </c>
      <c r="L295" s="5">
        <v>33880</v>
      </c>
      <c r="M295" s="7">
        <v>44287</v>
      </c>
      <c r="N295" s="7">
        <v>44326</v>
      </c>
      <c r="O295" s="1" t="s">
        <v>17843</v>
      </c>
      <c r="P295" s="1">
        <v>1</v>
      </c>
      <c r="Q295" s="1" t="s">
        <v>17844</v>
      </c>
      <c r="R295" s="1" t="str">
        <f>IFERROR(VLOOKUP(G295,Proveedores!$A$2:$B$590,2,0),"Agregar")</f>
        <v>GONZALO HERNANDEZ</v>
      </c>
      <c r="S295" s="1" t="str">
        <f t="shared" si="9"/>
        <v>ARS</v>
      </c>
      <c r="T295" s="5">
        <f t="shared" si="8"/>
        <v>33880</v>
      </c>
    </row>
    <row r="296" spans="1:20" x14ac:dyDescent="0.2">
      <c r="A296" s="7">
        <v>44329</v>
      </c>
      <c r="B296" s="1" t="s">
        <v>18417</v>
      </c>
      <c r="C296" s="1" t="s">
        <v>18418</v>
      </c>
      <c r="D296" s="7">
        <v>44329</v>
      </c>
      <c r="E296" s="1" t="s">
        <v>17611</v>
      </c>
      <c r="F296" s="1">
        <v>20144069987</v>
      </c>
      <c r="G296" s="1" t="s">
        <v>16574</v>
      </c>
      <c r="H296" s="1" t="s">
        <v>17539</v>
      </c>
      <c r="I296" s="1">
        <v>742</v>
      </c>
      <c r="J296" s="7">
        <v>44316</v>
      </c>
      <c r="K296" s="1" t="s">
        <v>17541</v>
      </c>
      <c r="L296" s="5">
        <v>33880</v>
      </c>
      <c r="M296" s="7">
        <v>44287</v>
      </c>
      <c r="N296" s="7">
        <v>44326</v>
      </c>
      <c r="O296" s="1" t="s">
        <v>17843</v>
      </c>
      <c r="P296" s="1">
        <v>1</v>
      </c>
      <c r="Q296" s="1" t="s">
        <v>17844</v>
      </c>
      <c r="R296" s="1" t="str">
        <f>IFERROR(VLOOKUP(G296,Proveedores!$A$2:$B$590,2,0),"Agregar")</f>
        <v>GONZALO HERNANDEZ</v>
      </c>
      <c r="S296" s="1" t="str">
        <f t="shared" si="9"/>
        <v>ARS</v>
      </c>
      <c r="T296" s="5">
        <f t="shared" si="8"/>
        <v>33880</v>
      </c>
    </row>
    <row r="297" spans="1:20" x14ac:dyDescent="0.2">
      <c r="A297" s="7">
        <v>44329</v>
      </c>
      <c r="B297" s="1" t="s">
        <v>18419</v>
      </c>
      <c r="C297" s="1" t="s">
        <v>18420</v>
      </c>
      <c r="D297" s="7">
        <v>44329</v>
      </c>
      <c r="E297" s="1" t="s">
        <v>17611</v>
      </c>
      <c r="F297" s="1">
        <v>20144069987</v>
      </c>
      <c r="G297" s="1" t="s">
        <v>16574</v>
      </c>
      <c r="H297" s="1" t="s">
        <v>17539</v>
      </c>
      <c r="I297" s="1">
        <v>743</v>
      </c>
      <c r="J297" s="7">
        <v>44316</v>
      </c>
      <c r="K297" s="1" t="s">
        <v>17541</v>
      </c>
      <c r="L297" s="5">
        <v>33880</v>
      </c>
      <c r="M297" s="7">
        <v>44287</v>
      </c>
      <c r="N297" s="7">
        <v>44326</v>
      </c>
      <c r="O297" s="1" t="s">
        <v>17843</v>
      </c>
      <c r="P297" s="1">
        <v>1</v>
      </c>
      <c r="Q297" s="1" t="s">
        <v>17844</v>
      </c>
      <c r="R297" s="1" t="str">
        <f>IFERROR(VLOOKUP(G297,Proveedores!$A$2:$B$590,2,0),"Agregar")</f>
        <v>GONZALO HERNANDEZ</v>
      </c>
      <c r="S297" s="1" t="str">
        <f t="shared" si="9"/>
        <v>ARS</v>
      </c>
      <c r="T297" s="5">
        <f t="shared" si="8"/>
        <v>33880</v>
      </c>
    </row>
    <row r="298" spans="1:20" x14ac:dyDescent="0.2">
      <c r="A298" s="7">
        <v>44329</v>
      </c>
      <c r="B298" s="1" t="s">
        <v>18421</v>
      </c>
      <c r="C298" s="1" t="s">
        <v>18422</v>
      </c>
      <c r="D298" s="7">
        <v>44329</v>
      </c>
      <c r="E298" s="1" t="s">
        <v>17611</v>
      </c>
      <c r="F298" s="1">
        <v>20144069987</v>
      </c>
      <c r="G298" s="1" t="s">
        <v>16574</v>
      </c>
      <c r="H298" s="1" t="s">
        <v>17539</v>
      </c>
      <c r="I298" s="1">
        <v>744</v>
      </c>
      <c r="J298" s="7">
        <v>44316</v>
      </c>
      <c r="K298" s="1" t="s">
        <v>17541</v>
      </c>
      <c r="L298" s="5">
        <v>33880</v>
      </c>
      <c r="M298" s="7">
        <v>44287</v>
      </c>
      <c r="N298" s="7">
        <v>44326</v>
      </c>
      <c r="O298" s="1" t="s">
        <v>17843</v>
      </c>
      <c r="P298" s="1">
        <v>1</v>
      </c>
      <c r="Q298" s="1" t="s">
        <v>17844</v>
      </c>
      <c r="R298" s="1" t="str">
        <f>IFERROR(VLOOKUP(G298,Proveedores!$A$2:$B$590,2,0),"Agregar")</f>
        <v>GONZALO HERNANDEZ</v>
      </c>
      <c r="S298" s="1" t="str">
        <f t="shared" si="9"/>
        <v>ARS</v>
      </c>
      <c r="T298" s="5">
        <f t="shared" si="8"/>
        <v>33880</v>
      </c>
    </row>
    <row r="299" spans="1:20" x14ac:dyDescent="0.2">
      <c r="A299" s="7">
        <v>44330</v>
      </c>
      <c r="B299" s="1" t="s">
        <v>18423</v>
      </c>
      <c r="C299" s="1" t="s">
        <v>18424</v>
      </c>
      <c r="D299" s="7">
        <v>44330</v>
      </c>
      <c r="E299" s="1" t="s">
        <v>132</v>
      </c>
      <c r="F299" s="1">
        <v>30584715932</v>
      </c>
      <c r="G299" s="1" t="s">
        <v>16555</v>
      </c>
      <c r="H299" s="1" t="s">
        <v>17539</v>
      </c>
      <c r="I299" s="1" t="s">
        <v>18425</v>
      </c>
      <c r="J299" s="7">
        <v>44329</v>
      </c>
      <c r="K299" s="1" t="s">
        <v>18079</v>
      </c>
      <c r="L299" s="5">
        <v>159625.85999999999</v>
      </c>
      <c r="M299" s="7">
        <v>44329</v>
      </c>
      <c r="N299" s="7">
        <v>44329</v>
      </c>
      <c r="O299" s="1" t="s">
        <v>17693</v>
      </c>
      <c r="P299" s="1">
        <v>1</v>
      </c>
      <c r="Q299" s="1" t="s">
        <v>18426</v>
      </c>
      <c r="R299" s="1" t="str">
        <f>IFERROR(VLOOKUP(G299,Proveedores!$A$2:$B$590,2,0),"Agregar")</f>
        <v>DHL Global Forwarding</v>
      </c>
      <c r="S299" s="1" t="str">
        <f t="shared" si="9"/>
        <v>EUR</v>
      </c>
      <c r="T299" s="5">
        <f t="shared" si="8"/>
        <v>159625.85999999999</v>
      </c>
    </row>
    <row r="300" spans="1:20" x14ac:dyDescent="0.2">
      <c r="A300" s="7">
        <v>44330</v>
      </c>
      <c r="B300" s="1" t="s">
        <v>18427</v>
      </c>
      <c r="C300" s="1" t="s">
        <v>18428</v>
      </c>
      <c r="D300" s="7">
        <v>44330</v>
      </c>
      <c r="E300" s="1" t="s">
        <v>132</v>
      </c>
      <c r="F300" s="1">
        <v>30584715932</v>
      </c>
      <c r="G300" s="1" t="s">
        <v>16555</v>
      </c>
      <c r="H300" s="1" t="s">
        <v>17539</v>
      </c>
      <c r="I300" s="1" t="s">
        <v>18429</v>
      </c>
      <c r="J300" s="7">
        <v>44329</v>
      </c>
      <c r="K300" s="1" t="s">
        <v>17692</v>
      </c>
      <c r="L300" s="5">
        <v>120943.65</v>
      </c>
      <c r="M300" s="7">
        <v>44329</v>
      </c>
      <c r="N300" s="7">
        <v>44329</v>
      </c>
      <c r="O300" s="1" t="s">
        <v>17693</v>
      </c>
      <c r="P300" s="1">
        <v>1</v>
      </c>
      <c r="Q300" s="1" t="s">
        <v>18430</v>
      </c>
      <c r="R300" s="1" t="str">
        <f>IFERROR(VLOOKUP(G300,Proveedores!$A$2:$B$590,2,0),"Agregar")</f>
        <v>DHL Global Forwarding</v>
      </c>
      <c r="S300" s="1" t="str">
        <f t="shared" si="9"/>
        <v>EUR</v>
      </c>
      <c r="T300" s="5">
        <f t="shared" si="8"/>
        <v>120943.65</v>
      </c>
    </row>
    <row r="301" spans="1:20" x14ac:dyDescent="0.2">
      <c r="A301" s="7">
        <v>44330</v>
      </c>
      <c r="B301" s="1" t="s">
        <v>18431</v>
      </c>
      <c r="C301" s="1" t="s">
        <v>18432</v>
      </c>
      <c r="D301" s="7">
        <v>44330</v>
      </c>
      <c r="E301" s="1" t="s">
        <v>18433</v>
      </c>
      <c r="F301" s="1">
        <v>33663419949</v>
      </c>
      <c r="G301" s="1" t="s">
        <v>16561</v>
      </c>
      <c r="H301" s="1" t="s">
        <v>17539</v>
      </c>
      <c r="I301" s="1" t="s">
        <v>18434</v>
      </c>
      <c r="J301" s="7">
        <v>44319</v>
      </c>
      <c r="K301" s="1" t="s">
        <v>17541</v>
      </c>
      <c r="L301" s="5">
        <v>76000</v>
      </c>
      <c r="M301" s="7">
        <v>44287</v>
      </c>
      <c r="N301" s="7">
        <v>44316</v>
      </c>
      <c r="O301" s="1" t="s">
        <v>17873</v>
      </c>
      <c r="P301" s="1">
        <v>1</v>
      </c>
      <c r="Q301" s="1">
        <v>1</v>
      </c>
      <c r="R301" s="1" t="str">
        <f>IFERROR(VLOOKUP(G301,Proveedores!$A$2:$B$590,2,0),"Agregar")</f>
        <v>Ejes S.A.</v>
      </c>
      <c r="S301" s="1" t="str">
        <f t="shared" si="9"/>
        <v>ARS</v>
      </c>
      <c r="T301" s="5">
        <f t="shared" si="8"/>
        <v>76000</v>
      </c>
    </row>
    <row r="302" spans="1:20" x14ac:dyDescent="0.2">
      <c r="A302" s="7">
        <v>44330</v>
      </c>
      <c r="B302" s="1" t="s">
        <v>18435</v>
      </c>
      <c r="C302" s="1" t="s">
        <v>18436</v>
      </c>
      <c r="D302" s="7">
        <v>44330</v>
      </c>
      <c r="E302" s="1" t="s">
        <v>18437</v>
      </c>
      <c r="F302" s="1">
        <v>30641405554</v>
      </c>
      <c r="G302" s="1" t="s">
        <v>16526</v>
      </c>
      <c r="H302" s="1" t="s">
        <v>17558</v>
      </c>
      <c r="I302" s="1" t="s">
        <v>18438</v>
      </c>
      <c r="J302" s="7">
        <v>44329</v>
      </c>
      <c r="K302" s="1" t="s">
        <v>17550</v>
      </c>
      <c r="L302" s="5">
        <v>301900</v>
      </c>
      <c r="M302" s="7">
        <v>44329</v>
      </c>
      <c r="N302" s="7">
        <v>44329</v>
      </c>
      <c r="O302" s="1" t="s">
        <v>17560</v>
      </c>
      <c r="P302" s="1">
        <v>13452</v>
      </c>
      <c r="Q302" s="1" t="s">
        <v>5658</v>
      </c>
      <c r="R302" s="1" t="str">
        <f>IFERROR(VLOOKUP(G302,Proveedores!$A$2:$B$590,2,0),"Agregar")</f>
        <v>Aerolineas Argentinas</v>
      </c>
      <c r="S302" s="1" t="str">
        <f t="shared" si="9"/>
        <v>USD</v>
      </c>
      <c r="T302" s="5">
        <f t="shared" si="8"/>
        <v>301900</v>
      </c>
    </row>
    <row r="303" spans="1:20" x14ac:dyDescent="0.2">
      <c r="A303" s="7">
        <v>44333</v>
      </c>
      <c r="B303" s="1" t="s">
        <v>18439</v>
      </c>
      <c r="C303" s="1" t="s">
        <v>18440</v>
      </c>
      <c r="D303" s="7">
        <v>44333</v>
      </c>
      <c r="E303" s="1" t="s">
        <v>18441</v>
      </c>
      <c r="F303" s="1">
        <v>30517130032</v>
      </c>
      <c r="G303" s="1" t="s">
        <v>676</v>
      </c>
      <c r="H303" s="1" t="s">
        <v>17539</v>
      </c>
      <c r="I303" s="1" t="s">
        <v>18442</v>
      </c>
      <c r="J303" s="7">
        <v>44328</v>
      </c>
      <c r="K303" s="1" t="s">
        <v>17541</v>
      </c>
      <c r="L303" s="5">
        <v>2175580</v>
      </c>
      <c r="M303" s="7">
        <v>44328</v>
      </c>
      <c r="N303" s="7">
        <v>44338</v>
      </c>
      <c r="O303" s="1" t="s">
        <v>18443</v>
      </c>
      <c r="P303" s="1">
        <v>1000</v>
      </c>
      <c r="Q303" s="1" t="s">
        <v>1642</v>
      </c>
      <c r="R303" s="1" t="str">
        <f>IFERROR(VLOOKUP(G303,Proveedores!$A$2:$B$590,2,0),"Agregar")</f>
        <v>GLAXOSMITHKLINE ARGENTINA S.A.</v>
      </c>
      <c r="S303" s="1" t="str">
        <f t="shared" si="9"/>
        <v>ARS</v>
      </c>
      <c r="T303" s="5">
        <f t="shared" si="8"/>
        <v>2175580</v>
      </c>
    </row>
    <row r="304" spans="1:20" x14ac:dyDescent="0.2">
      <c r="A304" s="7">
        <v>44333</v>
      </c>
      <c r="B304" s="1" t="s">
        <v>18444</v>
      </c>
      <c r="C304" s="1" t="s">
        <v>18445</v>
      </c>
      <c r="D304" s="7">
        <v>44333</v>
      </c>
      <c r="E304" s="1" t="s">
        <v>18441</v>
      </c>
      <c r="F304" s="1">
        <v>30517130032</v>
      </c>
      <c r="G304" s="1" t="s">
        <v>676</v>
      </c>
      <c r="H304" s="1" t="s">
        <v>17539</v>
      </c>
      <c r="I304" s="1" t="s">
        <v>18446</v>
      </c>
      <c r="J304" s="7">
        <v>44328</v>
      </c>
      <c r="K304" s="1" t="s">
        <v>17541</v>
      </c>
      <c r="L304" s="5">
        <v>1575420</v>
      </c>
      <c r="M304" s="7">
        <v>44328</v>
      </c>
      <c r="N304" s="7">
        <v>44338</v>
      </c>
      <c r="O304" s="1" t="s">
        <v>18443</v>
      </c>
      <c r="P304" s="1">
        <v>420</v>
      </c>
      <c r="Q304" s="1" t="s">
        <v>1642</v>
      </c>
      <c r="R304" s="1" t="str">
        <f>IFERROR(VLOOKUP(G304,Proveedores!$A$2:$B$590,2,0),"Agregar")</f>
        <v>GLAXOSMITHKLINE ARGENTINA S.A.</v>
      </c>
      <c r="S304" s="1" t="str">
        <f t="shared" si="9"/>
        <v>ARS</v>
      </c>
      <c r="T304" s="5">
        <f t="shared" si="8"/>
        <v>1575420</v>
      </c>
    </row>
    <row r="305" spans="1:20" x14ac:dyDescent="0.2">
      <c r="A305" s="7">
        <v>44333</v>
      </c>
      <c r="B305" s="1" t="s">
        <v>18447</v>
      </c>
      <c r="C305" s="1" t="s">
        <v>18448</v>
      </c>
      <c r="D305" s="7">
        <v>44333</v>
      </c>
      <c r="E305" s="1" t="s">
        <v>18441</v>
      </c>
      <c r="F305" s="1">
        <v>30517130032</v>
      </c>
      <c r="G305" s="1" t="s">
        <v>676</v>
      </c>
      <c r="H305" s="1" t="s">
        <v>17539</v>
      </c>
      <c r="I305" s="1" t="s">
        <v>18442</v>
      </c>
      <c r="J305" s="7">
        <v>44328</v>
      </c>
      <c r="K305" s="1" t="s">
        <v>17541</v>
      </c>
      <c r="L305" s="5">
        <v>2175580</v>
      </c>
      <c r="M305" s="7">
        <v>44328</v>
      </c>
      <c r="N305" s="7">
        <v>44338</v>
      </c>
      <c r="O305" s="1" t="s">
        <v>18443</v>
      </c>
      <c r="P305" s="1">
        <v>580</v>
      </c>
      <c r="Q305" s="1" t="s">
        <v>1642</v>
      </c>
      <c r="R305" s="1" t="str">
        <f>IFERROR(VLOOKUP(G305,Proveedores!$A$2:$B$590,2,0),"Agregar")</f>
        <v>GLAXOSMITHKLINE ARGENTINA S.A.</v>
      </c>
      <c r="S305" s="1" t="str">
        <f t="shared" si="9"/>
        <v>ARS</v>
      </c>
      <c r="T305" s="5">
        <f t="shared" si="8"/>
        <v>2175580</v>
      </c>
    </row>
    <row r="306" spans="1:20" x14ac:dyDescent="0.2">
      <c r="A306" s="7">
        <v>44333</v>
      </c>
      <c r="B306" s="1" t="s">
        <v>18449</v>
      </c>
      <c r="C306" s="1" t="s">
        <v>18450</v>
      </c>
      <c r="D306" s="7">
        <v>44333</v>
      </c>
      <c r="E306" s="1" t="s">
        <v>17783</v>
      </c>
      <c r="F306" s="1">
        <v>30616044210</v>
      </c>
      <c r="G306" s="1" t="s">
        <v>16565</v>
      </c>
      <c r="H306" s="1" t="s">
        <v>17539</v>
      </c>
      <c r="I306" s="1" t="s">
        <v>18451</v>
      </c>
      <c r="J306" s="7">
        <v>44330</v>
      </c>
      <c r="K306" s="1" t="s">
        <v>17541</v>
      </c>
      <c r="L306" s="5">
        <v>22999.99</v>
      </c>
      <c r="M306" s="7">
        <v>44291</v>
      </c>
      <c r="N306" s="7">
        <v>44320</v>
      </c>
      <c r="O306" s="1" t="s">
        <v>18148</v>
      </c>
      <c r="P306" s="1">
        <v>1</v>
      </c>
      <c r="Q306" s="1" t="s">
        <v>18149</v>
      </c>
      <c r="R306" s="1" t="str">
        <f>IFERROR(VLOOKUP(G306,Proveedores!$A$2:$B$590,2,0),"Agregar")</f>
        <v>EXTERNAL MARKET SRL</v>
      </c>
      <c r="S306" s="1" t="str">
        <f t="shared" si="9"/>
        <v>ARS</v>
      </c>
      <c r="T306" s="5">
        <f t="shared" si="8"/>
        <v>22999.99</v>
      </c>
    </row>
    <row r="307" spans="1:20" x14ac:dyDescent="0.2">
      <c r="A307" s="7">
        <v>44333</v>
      </c>
      <c r="B307" s="1" t="s">
        <v>18452</v>
      </c>
      <c r="C307" s="1" t="s">
        <v>18453</v>
      </c>
      <c r="D307" s="7">
        <v>44333</v>
      </c>
      <c r="E307" s="1" t="s">
        <v>17783</v>
      </c>
      <c r="F307" s="1">
        <v>30616044210</v>
      </c>
      <c r="G307" s="1" t="s">
        <v>16565</v>
      </c>
      <c r="H307" s="1" t="s">
        <v>17539</v>
      </c>
      <c r="I307" s="1" t="s">
        <v>18454</v>
      </c>
      <c r="J307" s="7">
        <v>44330</v>
      </c>
      <c r="K307" s="1" t="s">
        <v>17541</v>
      </c>
      <c r="L307" s="5">
        <v>6655</v>
      </c>
      <c r="M307" s="7">
        <v>44287</v>
      </c>
      <c r="N307" s="7">
        <v>44316</v>
      </c>
      <c r="O307" s="1" t="s">
        <v>18148</v>
      </c>
      <c r="P307" s="1">
        <v>1</v>
      </c>
      <c r="Q307" s="1" t="s">
        <v>18149</v>
      </c>
      <c r="R307" s="1" t="str">
        <f>IFERROR(VLOOKUP(G307,Proveedores!$A$2:$B$590,2,0),"Agregar")</f>
        <v>EXTERNAL MARKET SRL</v>
      </c>
      <c r="S307" s="1" t="str">
        <f t="shared" si="9"/>
        <v>ARS</v>
      </c>
      <c r="T307" s="5">
        <f t="shared" si="8"/>
        <v>6655</v>
      </c>
    </row>
    <row r="308" spans="1:20" x14ac:dyDescent="0.2">
      <c r="A308" s="7">
        <v>44333</v>
      </c>
      <c r="B308" s="1" t="s">
        <v>18455</v>
      </c>
      <c r="C308" s="1" t="s">
        <v>18456</v>
      </c>
      <c r="D308" s="7">
        <v>44333</v>
      </c>
      <c r="E308" s="1" t="s">
        <v>18457</v>
      </c>
      <c r="F308" s="1">
        <v>30617573853</v>
      </c>
      <c r="G308" s="1" t="s">
        <v>1554</v>
      </c>
      <c r="H308" s="1" t="s">
        <v>18458</v>
      </c>
      <c r="I308" s="1">
        <v>1</v>
      </c>
      <c r="J308" s="7">
        <v>44200</v>
      </c>
      <c r="K308" s="1" t="s">
        <v>17541</v>
      </c>
      <c r="L308" s="5">
        <v>72652.679999999993</v>
      </c>
      <c r="M308" s="7">
        <v>44166</v>
      </c>
      <c r="N308" s="7">
        <v>44561</v>
      </c>
      <c r="O308" s="1" t="s">
        <v>18262</v>
      </c>
      <c r="P308" s="1">
        <v>1</v>
      </c>
      <c r="Q308" s="1" t="s">
        <v>5904</v>
      </c>
      <c r="R308" s="1" t="str">
        <f>IFERROR(VLOOKUP(G308,Proveedores!$A$2:$B$590,2,0),"Agregar")</f>
        <v>Larvik SA</v>
      </c>
      <c r="S308" s="1" t="str">
        <f t="shared" si="9"/>
        <v>ARS</v>
      </c>
      <c r="T308" s="5">
        <f t="shared" si="8"/>
        <v>72652.679999999993</v>
      </c>
    </row>
    <row r="309" spans="1:20" x14ac:dyDescent="0.2">
      <c r="A309" s="7">
        <v>44333</v>
      </c>
      <c r="B309" s="1" t="s">
        <v>18459</v>
      </c>
      <c r="C309" s="1" t="s">
        <v>18460</v>
      </c>
      <c r="D309" s="7">
        <v>44333</v>
      </c>
      <c r="E309" s="1" t="s">
        <v>18457</v>
      </c>
      <c r="F309" s="1">
        <v>30617573853</v>
      </c>
      <c r="G309" s="1" t="s">
        <v>1554</v>
      </c>
      <c r="H309" s="1" t="s">
        <v>17539</v>
      </c>
      <c r="I309" s="1">
        <v>1</v>
      </c>
      <c r="J309" s="7">
        <v>44228</v>
      </c>
      <c r="K309" s="1" t="s">
        <v>17541</v>
      </c>
      <c r="L309" s="5">
        <v>72652.679999999993</v>
      </c>
      <c r="M309" s="7">
        <v>44166</v>
      </c>
      <c r="N309" s="7">
        <v>44196</v>
      </c>
      <c r="O309" s="1" t="s">
        <v>18262</v>
      </c>
      <c r="P309" s="1">
        <v>1</v>
      </c>
      <c r="Q309" s="1" t="s">
        <v>5904</v>
      </c>
      <c r="R309" s="1" t="str">
        <f>IFERROR(VLOOKUP(G309,Proveedores!$A$2:$B$590,2,0),"Agregar")</f>
        <v>Larvik SA</v>
      </c>
      <c r="S309" s="1" t="str">
        <f t="shared" si="9"/>
        <v>ARS</v>
      </c>
      <c r="T309" s="5">
        <f t="shared" si="8"/>
        <v>72652.679999999993</v>
      </c>
    </row>
    <row r="310" spans="1:20" x14ac:dyDescent="0.2">
      <c r="A310" s="7">
        <v>44333</v>
      </c>
      <c r="B310" s="1" t="s">
        <v>18461</v>
      </c>
      <c r="C310" s="1" t="s">
        <v>18462</v>
      </c>
      <c r="D310" s="7">
        <v>44333</v>
      </c>
      <c r="E310" s="1" t="s">
        <v>18457</v>
      </c>
      <c r="F310" s="1">
        <v>30617573853</v>
      </c>
      <c r="G310" s="1" t="s">
        <v>1554</v>
      </c>
      <c r="H310" s="1" t="s">
        <v>17539</v>
      </c>
      <c r="I310" s="1">
        <v>1</v>
      </c>
      <c r="J310" s="7">
        <v>44228</v>
      </c>
      <c r="K310" s="1" t="s">
        <v>17541</v>
      </c>
      <c r="L310" s="5">
        <v>70457.100000000006</v>
      </c>
      <c r="M310" s="7">
        <v>44197</v>
      </c>
      <c r="N310" s="7">
        <v>44227</v>
      </c>
      <c r="O310" s="1" t="s">
        <v>18262</v>
      </c>
      <c r="P310" s="1">
        <v>1</v>
      </c>
      <c r="Q310" s="1" t="s">
        <v>5904</v>
      </c>
      <c r="R310" s="1" t="str">
        <f>IFERROR(VLOOKUP(G310,Proveedores!$A$2:$B$590,2,0),"Agregar")</f>
        <v>Larvik SA</v>
      </c>
      <c r="S310" s="1" t="str">
        <f t="shared" si="9"/>
        <v>ARS</v>
      </c>
      <c r="T310" s="5">
        <f t="shared" si="8"/>
        <v>70457.100000000006</v>
      </c>
    </row>
    <row r="311" spans="1:20" x14ac:dyDescent="0.2">
      <c r="A311" s="7">
        <v>44333</v>
      </c>
      <c r="B311" s="1" t="s">
        <v>18463</v>
      </c>
      <c r="C311" s="1" t="s">
        <v>18464</v>
      </c>
      <c r="D311" s="7">
        <v>44333</v>
      </c>
      <c r="E311" s="1" t="s">
        <v>17611</v>
      </c>
      <c r="F311" s="1">
        <v>30639453975</v>
      </c>
      <c r="G311" s="1" t="s">
        <v>16609</v>
      </c>
      <c r="H311" s="1" t="s">
        <v>17539</v>
      </c>
      <c r="I311" s="1" t="s">
        <v>18465</v>
      </c>
      <c r="J311" s="7">
        <v>44322</v>
      </c>
      <c r="K311" s="1" t="s">
        <v>17541</v>
      </c>
      <c r="L311" s="5">
        <v>22463.89</v>
      </c>
      <c r="M311" s="7">
        <v>44287</v>
      </c>
      <c r="N311" s="7">
        <v>44316</v>
      </c>
      <c r="O311" s="1" t="s">
        <v>17947</v>
      </c>
      <c r="P311" s="1">
        <v>1</v>
      </c>
      <c r="Q311" s="1">
        <v>1</v>
      </c>
      <c r="R311" s="1" t="str">
        <f>IFERROR(VLOOKUP(G311,Proveedores!$A$2:$B$590,2,0),"Agregar")</f>
        <v>TELEFONICA DE ARGENTINA</v>
      </c>
      <c r="S311" s="1" t="str">
        <f t="shared" si="9"/>
        <v>ARS</v>
      </c>
      <c r="T311" s="5">
        <f t="shared" si="8"/>
        <v>22463.89</v>
      </c>
    </row>
    <row r="312" spans="1:20" x14ac:dyDescent="0.2">
      <c r="A312" s="7">
        <v>44333</v>
      </c>
      <c r="B312" s="1" t="s">
        <v>18466</v>
      </c>
      <c r="C312" s="1" t="s">
        <v>18467</v>
      </c>
      <c r="D312" s="7">
        <v>44333</v>
      </c>
      <c r="E312" s="1" t="s">
        <v>17611</v>
      </c>
      <c r="F312" s="1">
        <v>30639453975</v>
      </c>
      <c r="G312" s="1" t="s">
        <v>16609</v>
      </c>
      <c r="H312" s="1" t="s">
        <v>17539</v>
      </c>
      <c r="I312" s="1" t="s">
        <v>18468</v>
      </c>
      <c r="J312" s="7">
        <v>44322</v>
      </c>
      <c r="K312" s="1" t="s">
        <v>17541</v>
      </c>
      <c r="L312" s="5">
        <v>50189.59</v>
      </c>
      <c r="M312" s="7">
        <v>44287</v>
      </c>
      <c r="N312" s="7">
        <v>44316</v>
      </c>
      <c r="O312" s="1" t="s">
        <v>17947</v>
      </c>
      <c r="P312" s="1">
        <v>1</v>
      </c>
      <c r="Q312" s="1">
        <v>1</v>
      </c>
      <c r="R312" s="1" t="str">
        <f>IFERROR(VLOOKUP(G312,Proveedores!$A$2:$B$590,2,0),"Agregar")</f>
        <v>TELEFONICA DE ARGENTINA</v>
      </c>
      <c r="S312" s="1" t="str">
        <f t="shared" si="9"/>
        <v>ARS</v>
      </c>
      <c r="T312" s="5">
        <f t="shared" si="8"/>
        <v>50189.59</v>
      </c>
    </row>
    <row r="313" spans="1:20" x14ac:dyDescent="0.2">
      <c r="A313" s="7">
        <v>44333</v>
      </c>
      <c r="B313" s="1" t="s">
        <v>18469</v>
      </c>
      <c r="C313" s="1" t="s">
        <v>18470</v>
      </c>
      <c r="D313" s="7">
        <v>44333</v>
      </c>
      <c r="E313" s="1" t="s">
        <v>17611</v>
      </c>
      <c r="F313" s="1">
        <v>30639453975</v>
      </c>
      <c r="G313" s="1" t="s">
        <v>16609</v>
      </c>
      <c r="H313" s="1" t="s">
        <v>17539</v>
      </c>
      <c r="I313" s="1" t="s">
        <v>18471</v>
      </c>
      <c r="J313" s="7">
        <v>44322</v>
      </c>
      <c r="K313" s="1" t="s">
        <v>17541</v>
      </c>
      <c r="L313" s="5">
        <v>605</v>
      </c>
      <c r="M313" s="7">
        <v>44287</v>
      </c>
      <c r="N313" s="7">
        <v>44316</v>
      </c>
      <c r="O313" s="1" t="s">
        <v>17947</v>
      </c>
      <c r="P313" s="1">
        <v>1</v>
      </c>
      <c r="Q313" s="1">
        <v>1</v>
      </c>
      <c r="R313" s="1" t="str">
        <f>IFERROR(VLOOKUP(G313,Proveedores!$A$2:$B$590,2,0),"Agregar")</f>
        <v>TELEFONICA DE ARGENTINA</v>
      </c>
      <c r="S313" s="1" t="str">
        <f t="shared" si="9"/>
        <v>ARS</v>
      </c>
      <c r="T313" s="5">
        <f t="shared" si="8"/>
        <v>605</v>
      </c>
    </row>
    <row r="314" spans="1:20" x14ac:dyDescent="0.2">
      <c r="A314" s="7">
        <v>44333</v>
      </c>
      <c r="B314" s="1" t="s">
        <v>18472</v>
      </c>
      <c r="C314" s="1" t="s">
        <v>18473</v>
      </c>
      <c r="D314" s="7">
        <v>44333</v>
      </c>
      <c r="E314" s="1" t="s">
        <v>17611</v>
      </c>
      <c r="F314" s="1">
        <v>30639453975</v>
      </c>
      <c r="G314" s="1" t="s">
        <v>16609</v>
      </c>
      <c r="H314" s="1" t="s">
        <v>17539</v>
      </c>
      <c r="I314" s="1" t="s">
        <v>18474</v>
      </c>
      <c r="J314" s="7">
        <v>44322</v>
      </c>
      <c r="K314" s="1" t="s">
        <v>17541</v>
      </c>
      <c r="L314" s="5">
        <v>103114.69</v>
      </c>
      <c r="M314" s="7">
        <v>44287</v>
      </c>
      <c r="N314" s="7">
        <v>44316</v>
      </c>
      <c r="O314" s="1" t="s">
        <v>17947</v>
      </c>
      <c r="P314" s="1">
        <v>1</v>
      </c>
      <c r="Q314" s="1">
        <v>1</v>
      </c>
      <c r="R314" s="1" t="str">
        <f>IFERROR(VLOOKUP(G314,Proveedores!$A$2:$B$590,2,0),"Agregar")</f>
        <v>TELEFONICA DE ARGENTINA</v>
      </c>
      <c r="S314" s="1" t="str">
        <f t="shared" si="9"/>
        <v>ARS</v>
      </c>
      <c r="T314" s="5">
        <f t="shared" si="8"/>
        <v>103114.69</v>
      </c>
    </row>
    <row r="315" spans="1:20" x14ac:dyDescent="0.2">
      <c r="A315" s="7">
        <v>44333</v>
      </c>
      <c r="B315" s="1" t="s">
        <v>18475</v>
      </c>
      <c r="C315" s="1" t="s">
        <v>18476</v>
      </c>
      <c r="D315" s="7">
        <v>44333</v>
      </c>
      <c r="E315" s="1" t="s">
        <v>17611</v>
      </c>
      <c r="F315" s="1">
        <v>30639453975</v>
      </c>
      <c r="G315" s="1" t="s">
        <v>16609</v>
      </c>
      <c r="H315" s="1" t="s">
        <v>17539</v>
      </c>
      <c r="I315" s="1" t="s">
        <v>18477</v>
      </c>
      <c r="J315" s="7">
        <v>44322</v>
      </c>
      <c r="K315" s="1" t="s">
        <v>17541</v>
      </c>
      <c r="L315" s="5">
        <v>3738.9</v>
      </c>
      <c r="M315" s="7">
        <v>44287</v>
      </c>
      <c r="N315" s="7">
        <v>44316</v>
      </c>
      <c r="O315" s="1" t="s">
        <v>17947</v>
      </c>
      <c r="P315" s="1">
        <v>1</v>
      </c>
      <c r="Q315" s="1">
        <v>1</v>
      </c>
      <c r="R315" s="1" t="str">
        <f>IFERROR(VLOOKUP(G315,Proveedores!$A$2:$B$590,2,0),"Agregar")</f>
        <v>TELEFONICA DE ARGENTINA</v>
      </c>
      <c r="S315" s="1" t="str">
        <f t="shared" si="9"/>
        <v>ARS</v>
      </c>
      <c r="T315" s="5">
        <f t="shared" si="8"/>
        <v>3738.9</v>
      </c>
    </row>
    <row r="316" spans="1:20" x14ac:dyDescent="0.2">
      <c r="A316" s="7">
        <v>44333</v>
      </c>
      <c r="B316" s="1" t="s">
        <v>18478</v>
      </c>
      <c r="C316" s="1" t="s">
        <v>18479</v>
      </c>
      <c r="D316" s="7">
        <v>44333</v>
      </c>
      <c r="E316" s="1" t="s">
        <v>17611</v>
      </c>
      <c r="F316" s="1">
        <v>30639453975</v>
      </c>
      <c r="G316" s="1" t="s">
        <v>16609</v>
      </c>
      <c r="H316" s="1" t="s">
        <v>17539</v>
      </c>
      <c r="I316" s="1" t="s">
        <v>18480</v>
      </c>
      <c r="J316" s="7">
        <v>44322</v>
      </c>
      <c r="K316" s="1" t="s">
        <v>17541</v>
      </c>
      <c r="L316" s="5">
        <v>91342.15</v>
      </c>
      <c r="M316" s="7">
        <v>44287</v>
      </c>
      <c r="N316" s="7">
        <v>44316</v>
      </c>
      <c r="O316" s="1" t="s">
        <v>17947</v>
      </c>
      <c r="P316" s="1">
        <v>1</v>
      </c>
      <c r="Q316" s="1">
        <v>1</v>
      </c>
      <c r="R316" s="1" t="str">
        <f>IFERROR(VLOOKUP(G316,Proveedores!$A$2:$B$590,2,0),"Agregar")</f>
        <v>TELEFONICA DE ARGENTINA</v>
      </c>
      <c r="S316" s="1" t="str">
        <f t="shared" si="9"/>
        <v>ARS</v>
      </c>
      <c r="T316" s="5">
        <f t="shared" si="8"/>
        <v>91342.15</v>
      </c>
    </row>
    <row r="317" spans="1:20" x14ac:dyDescent="0.2">
      <c r="A317" s="7">
        <v>44333</v>
      </c>
      <c r="B317" s="1" t="s">
        <v>18481</v>
      </c>
      <c r="C317" s="1" t="s">
        <v>18482</v>
      </c>
      <c r="D317" s="7">
        <v>44333</v>
      </c>
      <c r="E317" s="1" t="s">
        <v>17611</v>
      </c>
      <c r="F317" s="1">
        <v>30639453975</v>
      </c>
      <c r="G317" s="1" t="s">
        <v>16609</v>
      </c>
      <c r="H317" s="1" t="s">
        <v>17539</v>
      </c>
      <c r="I317" s="1" t="s">
        <v>18483</v>
      </c>
      <c r="J317" s="7">
        <v>44327</v>
      </c>
      <c r="K317" s="1" t="s">
        <v>17541</v>
      </c>
      <c r="L317" s="5">
        <v>5894.61</v>
      </c>
      <c r="M317" s="7">
        <v>44287</v>
      </c>
      <c r="N317" s="7">
        <v>44316</v>
      </c>
      <c r="O317" s="1" t="s">
        <v>17947</v>
      </c>
      <c r="P317" s="1">
        <v>1</v>
      </c>
      <c r="Q317" s="1">
        <v>1</v>
      </c>
      <c r="R317" s="1" t="str">
        <f>IFERROR(VLOOKUP(G317,Proveedores!$A$2:$B$590,2,0),"Agregar")</f>
        <v>TELEFONICA DE ARGENTINA</v>
      </c>
      <c r="S317" s="1" t="str">
        <f t="shared" si="9"/>
        <v>ARS</v>
      </c>
      <c r="T317" s="5">
        <f t="shared" si="8"/>
        <v>5894.61</v>
      </c>
    </row>
    <row r="318" spans="1:20" x14ac:dyDescent="0.2">
      <c r="A318" s="7">
        <v>44333</v>
      </c>
      <c r="B318" s="1" t="s">
        <v>18484</v>
      </c>
      <c r="C318" s="1" t="s">
        <v>18485</v>
      </c>
      <c r="D318" s="7">
        <v>44333</v>
      </c>
      <c r="E318" s="1" t="s">
        <v>18457</v>
      </c>
      <c r="F318" s="1">
        <v>30617573853</v>
      </c>
      <c r="G318" s="1" t="s">
        <v>1554</v>
      </c>
      <c r="H318" s="1" t="s">
        <v>17539</v>
      </c>
      <c r="I318" s="1">
        <v>1</v>
      </c>
      <c r="J318" s="7">
        <v>44228</v>
      </c>
      <c r="K318" s="1" t="s">
        <v>17541</v>
      </c>
      <c r="L318" s="5">
        <v>70457.100000000006</v>
      </c>
      <c r="M318" s="7">
        <v>44197</v>
      </c>
      <c r="N318" s="7">
        <v>44227</v>
      </c>
      <c r="O318" s="1" t="s">
        <v>18262</v>
      </c>
      <c r="P318" s="1">
        <v>1</v>
      </c>
      <c r="Q318" s="1" t="s">
        <v>5904</v>
      </c>
      <c r="R318" s="1" t="str">
        <f>IFERROR(VLOOKUP(G318,Proveedores!$A$2:$B$590,2,0),"Agregar")</f>
        <v>Larvik SA</v>
      </c>
      <c r="S318" s="1" t="str">
        <f t="shared" si="9"/>
        <v>ARS</v>
      </c>
      <c r="T318" s="5">
        <f t="shared" si="8"/>
        <v>70457.100000000006</v>
      </c>
    </row>
    <row r="319" spans="1:20" x14ac:dyDescent="0.2">
      <c r="A319" s="7">
        <v>44333</v>
      </c>
      <c r="B319" s="1" t="s">
        <v>18486</v>
      </c>
      <c r="C319" s="1" t="s">
        <v>18487</v>
      </c>
      <c r="D319" s="7">
        <v>44333</v>
      </c>
      <c r="E319" s="1" t="s">
        <v>17611</v>
      </c>
      <c r="F319" s="1">
        <v>30639453975</v>
      </c>
      <c r="G319" s="1" t="s">
        <v>16609</v>
      </c>
      <c r="H319" s="1" t="s">
        <v>17539</v>
      </c>
      <c r="I319" s="1" t="s">
        <v>18488</v>
      </c>
      <c r="J319" s="7">
        <v>44306</v>
      </c>
      <c r="K319" s="1" t="s">
        <v>17541</v>
      </c>
      <c r="L319" s="5">
        <v>5411.53</v>
      </c>
      <c r="M319" s="7">
        <v>44287</v>
      </c>
      <c r="N319" s="7">
        <v>44316</v>
      </c>
      <c r="O319" s="1" t="s">
        <v>17947</v>
      </c>
      <c r="P319" s="1">
        <v>1</v>
      </c>
      <c r="Q319" s="1">
        <v>1</v>
      </c>
      <c r="R319" s="1" t="str">
        <f>IFERROR(VLOOKUP(G319,Proveedores!$A$2:$B$590,2,0),"Agregar")</f>
        <v>TELEFONICA DE ARGENTINA</v>
      </c>
      <c r="S319" s="1" t="str">
        <f t="shared" si="9"/>
        <v>ARS</v>
      </c>
      <c r="T319" s="5">
        <f t="shared" si="8"/>
        <v>5411.53</v>
      </c>
    </row>
    <row r="320" spans="1:20" x14ac:dyDescent="0.2">
      <c r="A320" s="7">
        <v>44333</v>
      </c>
      <c r="B320" s="1" t="s">
        <v>18489</v>
      </c>
      <c r="C320" s="1" t="s">
        <v>18490</v>
      </c>
      <c r="D320" s="7">
        <v>44333</v>
      </c>
      <c r="E320" s="1" t="s">
        <v>18457</v>
      </c>
      <c r="F320" s="1">
        <v>30617573853</v>
      </c>
      <c r="G320" s="1" t="s">
        <v>1554</v>
      </c>
      <c r="H320" s="1" t="s">
        <v>17539</v>
      </c>
      <c r="I320" s="1">
        <v>1</v>
      </c>
      <c r="J320" s="7">
        <v>44256</v>
      </c>
      <c r="K320" s="1" t="s">
        <v>17541</v>
      </c>
      <c r="L320" s="5">
        <v>70238.13</v>
      </c>
      <c r="M320" s="7">
        <v>44228</v>
      </c>
      <c r="N320" s="7">
        <v>44255</v>
      </c>
      <c r="O320" s="1" t="s">
        <v>18262</v>
      </c>
      <c r="P320" s="1">
        <v>1</v>
      </c>
      <c r="Q320" s="1" t="s">
        <v>5904</v>
      </c>
      <c r="R320" s="1" t="str">
        <f>IFERROR(VLOOKUP(G320,Proveedores!$A$2:$B$590,2,0),"Agregar")</f>
        <v>Larvik SA</v>
      </c>
      <c r="S320" s="1" t="str">
        <f t="shared" si="9"/>
        <v>ARS</v>
      </c>
      <c r="T320" s="5">
        <f t="shared" si="8"/>
        <v>70238.13</v>
      </c>
    </row>
    <row r="321" spans="1:20" x14ac:dyDescent="0.2">
      <c r="A321" s="7">
        <v>44333</v>
      </c>
      <c r="B321" s="1" t="s">
        <v>18491</v>
      </c>
      <c r="C321" s="1" t="s">
        <v>18492</v>
      </c>
      <c r="D321" s="7">
        <v>44333</v>
      </c>
      <c r="E321" s="1" t="s">
        <v>17611</v>
      </c>
      <c r="F321" s="1">
        <v>30639453975</v>
      </c>
      <c r="G321" s="1" t="s">
        <v>16609</v>
      </c>
      <c r="H321" s="1" t="s">
        <v>17539</v>
      </c>
      <c r="I321" s="1" t="s">
        <v>18493</v>
      </c>
      <c r="J321" s="7">
        <v>44306</v>
      </c>
      <c r="K321" s="1" t="s">
        <v>17541</v>
      </c>
      <c r="L321" s="5">
        <v>7521.76</v>
      </c>
      <c r="M321" s="7">
        <v>44287</v>
      </c>
      <c r="N321" s="7">
        <v>44316</v>
      </c>
      <c r="O321" s="1" t="s">
        <v>17947</v>
      </c>
      <c r="P321" s="1">
        <v>1</v>
      </c>
      <c r="Q321" s="1">
        <v>1</v>
      </c>
      <c r="R321" s="1" t="str">
        <f>IFERROR(VLOOKUP(G321,Proveedores!$A$2:$B$590,2,0),"Agregar")</f>
        <v>TELEFONICA DE ARGENTINA</v>
      </c>
      <c r="S321" s="1" t="str">
        <f t="shared" si="9"/>
        <v>ARS</v>
      </c>
      <c r="T321" s="5">
        <f t="shared" si="8"/>
        <v>7521.76</v>
      </c>
    </row>
    <row r="322" spans="1:20" x14ac:dyDescent="0.2">
      <c r="A322" s="7">
        <v>44333</v>
      </c>
      <c r="B322" s="1" t="s">
        <v>18494</v>
      </c>
      <c r="C322" s="1" t="s">
        <v>18495</v>
      </c>
      <c r="D322" s="7">
        <v>44333</v>
      </c>
      <c r="E322" s="1" t="s">
        <v>18457</v>
      </c>
      <c r="F322" s="1">
        <v>30617573853</v>
      </c>
      <c r="G322" s="1" t="s">
        <v>1554</v>
      </c>
      <c r="H322" s="1" t="s">
        <v>17539</v>
      </c>
      <c r="I322" s="1">
        <v>1</v>
      </c>
      <c r="J322" s="7">
        <v>44256</v>
      </c>
      <c r="K322" s="1" t="s">
        <v>17541</v>
      </c>
      <c r="L322" s="5">
        <v>70238.13</v>
      </c>
      <c r="M322" s="7">
        <v>44228</v>
      </c>
      <c r="N322" s="7">
        <v>44255</v>
      </c>
      <c r="O322" s="1" t="s">
        <v>18262</v>
      </c>
      <c r="P322" s="1">
        <v>1</v>
      </c>
      <c r="Q322" s="1" t="s">
        <v>5904</v>
      </c>
      <c r="R322" s="1" t="str">
        <f>IFERROR(VLOOKUP(G322,Proveedores!$A$2:$B$590,2,0),"Agregar")</f>
        <v>Larvik SA</v>
      </c>
      <c r="S322" s="1" t="str">
        <f t="shared" si="9"/>
        <v>ARS</v>
      </c>
      <c r="T322" s="5">
        <f t="shared" si="8"/>
        <v>70238.13</v>
      </c>
    </row>
    <row r="323" spans="1:20" x14ac:dyDescent="0.2">
      <c r="A323" s="7">
        <v>44333</v>
      </c>
      <c r="B323" s="1" t="s">
        <v>18496</v>
      </c>
      <c r="C323" s="1" t="s">
        <v>18497</v>
      </c>
      <c r="D323" s="7">
        <v>44333</v>
      </c>
      <c r="E323" s="1" t="s">
        <v>18457</v>
      </c>
      <c r="F323" s="1">
        <v>30617573853</v>
      </c>
      <c r="G323" s="1" t="s">
        <v>1554</v>
      </c>
      <c r="H323" s="1" t="s">
        <v>17539</v>
      </c>
      <c r="I323" s="1">
        <v>1</v>
      </c>
      <c r="J323" s="7">
        <v>44287</v>
      </c>
      <c r="K323" s="1" t="s">
        <v>17541</v>
      </c>
      <c r="L323" s="5">
        <v>70238.13</v>
      </c>
      <c r="M323" s="7">
        <v>44256</v>
      </c>
      <c r="N323" s="7">
        <v>44286</v>
      </c>
      <c r="O323" s="1" t="s">
        <v>18262</v>
      </c>
      <c r="P323" s="1">
        <v>1</v>
      </c>
      <c r="Q323" s="1" t="s">
        <v>5904</v>
      </c>
      <c r="R323" s="1" t="str">
        <f>IFERROR(VLOOKUP(G323,Proveedores!$A$2:$B$590,2,0),"Agregar")</f>
        <v>Larvik SA</v>
      </c>
      <c r="S323" s="1" t="str">
        <f t="shared" si="9"/>
        <v>ARS</v>
      </c>
      <c r="T323" s="5">
        <f t="shared" ref="T323:T361" si="10">L323</f>
        <v>70238.13</v>
      </c>
    </row>
    <row r="324" spans="1:20" x14ac:dyDescent="0.2">
      <c r="A324" s="7">
        <v>44333</v>
      </c>
      <c r="B324" s="1" t="s">
        <v>18498</v>
      </c>
      <c r="C324" s="1" t="s">
        <v>18499</v>
      </c>
      <c r="D324" s="7">
        <v>44333</v>
      </c>
      <c r="E324" s="1" t="s">
        <v>18457</v>
      </c>
      <c r="F324" s="1">
        <v>30617573853</v>
      </c>
      <c r="G324" s="1" t="s">
        <v>1554</v>
      </c>
      <c r="H324" s="1" t="s">
        <v>17539</v>
      </c>
      <c r="I324" s="1">
        <v>1</v>
      </c>
      <c r="J324" s="7">
        <v>44287</v>
      </c>
      <c r="K324" s="1" t="s">
        <v>17541</v>
      </c>
      <c r="L324" s="5">
        <v>72147.59</v>
      </c>
      <c r="M324" s="7">
        <v>44256</v>
      </c>
      <c r="N324" s="7">
        <v>44286</v>
      </c>
      <c r="O324" s="1" t="s">
        <v>18262</v>
      </c>
      <c r="P324" s="1">
        <v>1</v>
      </c>
      <c r="Q324" s="1" t="s">
        <v>5904</v>
      </c>
      <c r="R324" s="1" t="str">
        <f>IFERROR(VLOOKUP(G324,Proveedores!$A$2:$B$590,2,0),"Agregar")</f>
        <v>Larvik SA</v>
      </c>
      <c r="S324" s="1" t="str">
        <f t="shared" ref="S324:S361" si="11">IF(K324=$V$2,"ARS",IF(K324=$V$3,"USD","EUR"))</f>
        <v>ARS</v>
      </c>
      <c r="T324" s="5">
        <f t="shared" si="10"/>
        <v>72147.59</v>
      </c>
    </row>
    <row r="325" spans="1:20" x14ac:dyDescent="0.2">
      <c r="A325" s="7">
        <v>44333</v>
      </c>
      <c r="B325" s="1" t="s">
        <v>18500</v>
      </c>
      <c r="C325" s="1" t="s">
        <v>18501</v>
      </c>
      <c r="D325" s="7">
        <v>44333</v>
      </c>
      <c r="E325" s="1" t="s">
        <v>18457</v>
      </c>
      <c r="F325" s="1">
        <v>30617573853</v>
      </c>
      <c r="G325" s="1" t="s">
        <v>1554</v>
      </c>
      <c r="H325" s="1" t="s">
        <v>17539</v>
      </c>
      <c r="I325" s="1">
        <v>1</v>
      </c>
      <c r="J325" s="7">
        <v>44317</v>
      </c>
      <c r="K325" s="1" t="s">
        <v>17541</v>
      </c>
      <c r="L325" s="5">
        <v>75560.87</v>
      </c>
      <c r="M325" s="7">
        <v>44287</v>
      </c>
      <c r="N325" s="7">
        <v>44316</v>
      </c>
      <c r="O325" s="1" t="s">
        <v>18262</v>
      </c>
      <c r="P325" s="1">
        <v>1</v>
      </c>
      <c r="Q325" s="1" t="s">
        <v>5904</v>
      </c>
      <c r="R325" s="1" t="str">
        <f>IFERROR(VLOOKUP(G325,Proveedores!$A$2:$B$590,2,0),"Agregar")</f>
        <v>Larvik SA</v>
      </c>
      <c r="S325" s="1" t="str">
        <f t="shared" si="11"/>
        <v>ARS</v>
      </c>
      <c r="T325" s="5">
        <f t="shared" si="10"/>
        <v>75560.87</v>
      </c>
    </row>
    <row r="326" spans="1:20" x14ac:dyDescent="0.2">
      <c r="A326" s="7">
        <v>44333</v>
      </c>
      <c r="B326" s="1" t="s">
        <v>18502</v>
      </c>
      <c r="C326" s="1" t="s">
        <v>18503</v>
      </c>
      <c r="D326" s="7">
        <v>44333</v>
      </c>
      <c r="E326" s="1" t="s">
        <v>18457</v>
      </c>
      <c r="F326" s="1">
        <v>30617573853</v>
      </c>
      <c r="G326" s="1" t="s">
        <v>1554</v>
      </c>
      <c r="H326" s="1" t="s">
        <v>17539</v>
      </c>
      <c r="I326" s="1">
        <v>1</v>
      </c>
      <c r="J326" s="7">
        <v>44317</v>
      </c>
      <c r="K326" s="1" t="s">
        <v>17541</v>
      </c>
      <c r="L326" s="5">
        <v>75560.87</v>
      </c>
      <c r="M326" s="7">
        <v>44287</v>
      </c>
      <c r="N326" s="7">
        <v>44316</v>
      </c>
      <c r="O326" s="1" t="s">
        <v>18262</v>
      </c>
      <c r="P326" s="1">
        <v>1</v>
      </c>
      <c r="Q326" s="1" t="s">
        <v>5904</v>
      </c>
      <c r="R326" s="1" t="str">
        <f>IFERROR(VLOOKUP(G326,Proveedores!$A$2:$B$590,2,0),"Agregar")</f>
        <v>Larvik SA</v>
      </c>
      <c r="S326" s="1" t="str">
        <f t="shared" si="11"/>
        <v>ARS</v>
      </c>
      <c r="T326" s="5">
        <f t="shared" si="10"/>
        <v>75560.87</v>
      </c>
    </row>
    <row r="327" spans="1:20" x14ac:dyDescent="0.2">
      <c r="A327" s="7">
        <v>44335</v>
      </c>
      <c r="B327" s="1" t="s">
        <v>18504</v>
      </c>
      <c r="C327" s="1" t="s">
        <v>18505</v>
      </c>
      <c r="D327" s="7">
        <v>44335</v>
      </c>
      <c r="E327" s="1" t="s">
        <v>17639</v>
      </c>
      <c r="F327" s="1">
        <v>30698011145</v>
      </c>
      <c r="G327" s="1" t="s">
        <v>1394</v>
      </c>
      <c r="H327" s="1" t="s">
        <v>17539</v>
      </c>
      <c r="I327" s="1" t="s">
        <v>18506</v>
      </c>
      <c r="J327" s="7">
        <v>44322</v>
      </c>
      <c r="K327" s="1" t="s">
        <v>17541</v>
      </c>
      <c r="L327" s="5">
        <v>6941633.8700000001</v>
      </c>
      <c r="M327" s="7">
        <v>44212</v>
      </c>
      <c r="N327" s="7">
        <v>44220</v>
      </c>
      <c r="O327" s="1" t="s">
        <v>14202</v>
      </c>
      <c r="P327" s="1">
        <v>4</v>
      </c>
      <c r="Q327" s="1" t="s">
        <v>4064</v>
      </c>
      <c r="R327" s="1" t="str">
        <f>IFERROR(VLOOKUP(G327,Proveedores!$A$2:$B$590,2,0),"Agregar")</f>
        <v>ANDREANI LOGÍSTICA S.A.</v>
      </c>
      <c r="S327" s="1" t="str">
        <f t="shared" si="11"/>
        <v>ARS</v>
      </c>
      <c r="T327" s="5">
        <f t="shared" si="10"/>
        <v>6941633.8700000001</v>
      </c>
    </row>
    <row r="328" spans="1:20" x14ac:dyDescent="0.2">
      <c r="A328" s="7">
        <v>44335</v>
      </c>
      <c r="B328" s="1" t="s">
        <v>18507</v>
      </c>
      <c r="C328" s="1" t="s">
        <v>18508</v>
      </c>
      <c r="D328" s="7">
        <v>44335</v>
      </c>
      <c r="E328" s="1" t="s">
        <v>17537</v>
      </c>
      <c r="F328" s="1">
        <v>30677701133</v>
      </c>
      <c r="G328" s="1" t="s">
        <v>16606</v>
      </c>
      <c r="H328" s="1" t="s">
        <v>17539</v>
      </c>
      <c r="I328" s="1" t="s">
        <v>18509</v>
      </c>
      <c r="J328" s="7">
        <v>44321</v>
      </c>
      <c r="K328" s="1" t="s">
        <v>17541</v>
      </c>
      <c r="L328" s="5">
        <v>4225000</v>
      </c>
      <c r="M328" s="7">
        <v>44321</v>
      </c>
      <c r="N328" s="7">
        <v>44351</v>
      </c>
      <c r="O328" s="1" t="s">
        <v>18510</v>
      </c>
      <c r="P328" s="1">
        <v>1</v>
      </c>
      <c r="Q328" s="1" t="s">
        <v>9589</v>
      </c>
      <c r="R328" s="1" t="str">
        <f>IFERROR(VLOOKUP(G328,Proveedores!$A$2:$B$590,2,0),"Agregar")</f>
        <v>Tecnosalud SA</v>
      </c>
      <c r="S328" s="1" t="str">
        <f t="shared" si="11"/>
        <v>ARS</v>
      </c>
      <c r="T328" s="5">
        <f t="shared" si="10"/>
        <v>4225000</v>
      </c>
    </row>
    <row r="329" spans="1:20" x14ac:dyDescent="0.2">
      <c r="A329" s="7">
        <v>44335</v>
      </c>
      <c r="B329" s="1" t="s">
        <v>18511</v>
      </c>
      <c r="C329" s="1" t="s">
        <v>18512</v>
      </c>
      <c r="D329" s="7">
        <v>44335</v>
      </c>
      <c r="E329" s="1" t="s">
        <v>17537</v>
      </c>
      <c r="F329" s="1">
        <v>30677701133</v>
      </c>
      <c r="G329" s="1" t="s">
        <v>16606</v>
      </c>
      <c r="H329" s="1" t="s">
        <v>17539</v>
      </c>
      <c r="I329" s="1" t="s">
        <v>18513</v>
      </c>
      <c r="J329" s="7">
        <v>44321</v>
      </c>
      <c r="K329" s="1" t="s">
        <v>17541</v>
      </c>
      <c r="L329" s="5">
        <v>1901250</v>
      </c>
      <c r="M329" s="7">
        <v>44321</v>
      </c>
      <c r="N329" s="7">
        <v>44351</v>
      </c>
      <c r="O329" s="1" t="s">
        <v>18514</v>
      </c>
      <c r="P329" s="1">
        <v>1</v>
      </c>
      <c r="Q329" s="1" t="s">
        <v>9589</v>
      </c>
      <c r="R329" s="1" t="str">
        <f>IFERROR(VLOOKUP(G329,Proveedores!$A$2:$B$590,2,0),"Agregar")</f>
        <v>Tecnosalud SA</v>
      </c>
      <c r="S329" s="1" t="str">
        <f t="shared" si="11"/>
        <v>ARS</v>
      </c>
      <c r="T329" s="5">
        <f t="shared" si="10"/>
        <v>1901250</v>
      </c>
    </row>
    <row r="330" spans="1:20" x14ac:dyDescent="0.2">
      <c r="A330" s="7">
        <v>44335</v>
      </c>
      <c r="B330" s="1" t="s">
        <v>18515</v>
      </c>
      <c r="C330" s="1" t="s">
        <v>18516</v>
      </c>
      <c r="D330" s="7">
        <v>44335</v>
      </c>
      <c r="E330" s="1" t="s">
        <v>17537</v>
      </c>
      <c r="F330" s="1">
        <v>30677701133</v>
      </c>
      <c r="G330" s="1" t="s">
        <v>16606</v>
      </c>
      <c r="H330" s="1" t="s">
        <v>17539</v>
      </c>
      <c r="I330" s="1" t="s">
        <v>18517</v>
      </c>
      <c r="J330" s="7">
        <v>44321</v>
      </c>
      <c r="K330" s="1" t="s">
        <v>17541</v>
      </c>
      <c r="L330" s="5">
        <v>3115000</v>
      </c>
      <c r="M330" s="7">
        <v>44321</v>
      </c>
      <c r="N330" s="7">
        <v>44351</v>
      </c>
      <c r="O330" s="1" t="s">
        <v>18518</v>
      </c>
      <c r="P330" s="1">
        <v>1</v>
      </c>
      <c r="Q330" s="1" t="s">
        <v>9589</v>
      </c>
      <c r="R330" s="1" t="str">
        <f>IFERROR(VLOOKUP(G330,Proveedores!$A$2:$B$590,2,0),"Agregar")</f>
        <v>Tecnosalud SA</v>
      </c>
      <c r="S330" s="1" t="str">
        <f t="shared" si="11"/>
        <v>ARS</v>
      </c>
      <c r="T330" s="5">
        <f t="shared" si="10"/>
        <v>3115000</v>
      </c>
    </row>
    <row r="331" spans="1:20" x14ac:dyDescent="0.2">
      <c r="A331" s="7">
        <v>44336</v>
      </c>
      <c r="B331" s="1" t="s">
        <v>18519</v>
      </c>
      <c r="C331" s="1" t="s">
        <v>18520</v>
      </c>
      <c r="D331" s="7">
        <v>44336</v>
      </c>
      <c r="E331" s="1" t="s">
        <v>17537</v>
      </c>
      <c r="F331" s="1">
        <v>30709247650</v>
      </c>
      <c r="G331" s="1" t="s">
        <v>16541</v>
      </c>
      <c r="H331" s="1" t="s">
        <v>17539</v>
      </c>
      <c r="I331" s="1" t="s">
        <v>18521</v>
      </c>
      <c r="J331" s="7">
        <v>44335</v>
      </c>
      <c r="K331" s="1" t="s">
        <v>17541</v>
      </c>
      <c r="L331" s="5">
        <v>1145210</v>
      </c>
      <c r="M331" s="7">
        <v>44335</v>
      </c>
      <c r="N331" s="7">
        <v>44345</v>
      </c>
      <c r="O331" s="1" t="s">
        <v>18522</v>
      </c>
      <c r="P331" s="1">
        <v>1</v>
      </c>
      <c r="Q331" s="1">
        <v>1</v>
      </c>
      <c r="R331" s="1" t="str">
        <f>IFERROR(VLOOKUP(G331,Proveedores!$A$2:$B$590,2,0),"Agregar")</f>
        <v>CIRUGIA ALEMANA INSUMOS MEDICOS SA</v>
      </c>
      <c r="S331" s="1" t="str">
        <f t="shared" si="11"/>
        <v>ARS</v>
      </c>
      <c r="T331" s="5">
        <f t="shared" si="10"/>
        <v>1145210</v>
      </c>
    </row>
    <row r="332" spans="1:20" x14ac:dyDescent="0.2">
      <c r="A332" s="7">
        <v>44336</v>
      </c>
      <c r="B332" s="1" t="s">
        <v>18523</v>
      </c>
      <c r="C332" s="1" t="s">
        <v>18524</v>
      </c>
      <c r="D332" s="7">
        <v>44336</v>
      </c>
      <c r="E332" s="1" t="s">
        <v>17611</v>
      </c>
      <c r="F332" s="1">
        <v>30678814357</v>
      </c>
      <c r="G332" s="1" t="s">
        <v>16610</v>
      </c>
      <c r="H332" s="1" t="s">
        <v>17539</v>
      </c>
      <c r="I332" s="1" t="s">
        <v>18525</v>
      </c>
      <c r="J332" s="7">
        <v>44330</v>
      </c>
      <c r="K332" s="1" t="s">
        <v>17541</v>
      </c>
      <c r="L332" s="5">
        <v>40662.449999999997</v>
      </c>
      <c r="M332" s="7">
        <v>44330</v>
      </c>
      <c r="N332" s="7">
        <v>44362</v>
      </c>
      <c r="O332" s="1" t="s">
        <v>18056</v>
      </c>
      <c r="P332" s="1">
        <v>1</v>
      </c>
      <c r="Q332" s="1">
        <v>1</v>
      </c>
      <c r="R332" s="1" t="str">
        <f>IFERROR(VLOOKUP(G332,Proveedores!$A$2:$B$590,2,0),"Agregar")</f>
        <v>TELEFONICA DE ARGENTINA</v>
      </c>
      <c r="S332" s="1" t="str">
        <f t="shared" si="11"/>
        <v>ARS</v>
      </c>
      <c r="T332" s="5">
        <f t="shared" si="10"/>
        <v>40662.449999999997</v>
      </c>
    </row>
    <row r="333" spans="1:20" x14ac:dyDescent="0.2">
      <c r="A333" s="7">
        <v>44336</v>
      </c>
      <c r="B333" s="1" t="s">
        <v>18526</v>
      </c>
      <c r="C333" s="1" t="s">
        <v>18527</v>
      </c>
      <c r="D333" s="7">
        <v>44336</v>
      </c>
      <c r="E333" s="1" t="s">
        <v>17611</v>
      </c>
      <c r="F333" s="1">
        <v>30678814357</v>
      </c>
      <c r="G333" s="1" t="s">
        <v>16610</v>
      </c>
      <c r="H333" s="1" t="s">
        <v>17539</v>
      </c>
      <c r="I333" s="1" t="s">
        <v>18528</v>
      </c>
      <c r="J333" s="7">
        <v>44330</v>
      </c>
      <c r="K333" s="1" t="s">
        <v>17541</v>
      </c>
      <c r="L333" s="5">
        <v>24348.17</v>
      </c>
      <c r="M333" s="7">
        <v>44300</v>
      </c>
      <c r="N333" s="7">
        <v>44329</v>
      </c>
      <c r="O333" s="1" t="s">
        <v>18056</v>
      </c>
      <c r="P333" s="1">
        <v>1</v>
      </c>
      <c r="Q333" s="1">
        <v>1</v>
      </c>
      <c r="R333" s="1" t="str">
        <f>IFERROR(VLOOKUP(G333,Proveedores!$A$2:$B$590,2,0),"Agregar")</f>
        <v>TELEFONICA DE ARGENTINA</v>
      </c>
      <c r="S333" s="1" t="str">
        <f t="shared" si="11"/>
        <v>ARS</v>
      </c>
      <c r="T333" s="5">
        <f t="shared" si="10"/>
        <v>24348.17</v>
      </c>
    </row>
    <row r="334" spans="1:20" x14ac:dyDescent="0.2">
      <c r="A334" s="7">
        <v>44336</v>
      </c>
      <c r="B334" s="1" t="s">
        <v>18529</v>
      </c>
      <c r="C334" s="1" t="s">
        <v>18530</v>
      </c>
      <c r="D334" s="7">
        <v>44336</v>
      </c>
      <c r="E334" s="1" t="s">
        <v>17611</v>
      </c>
      <c r="F334" s="1">
        <v>30639453975</v>
      </c>
      <c r="G334" s="1" t="s">
        <v>16609</v>
      </c>
      <c r="H334" s="1" t="s">
        <v>17539</v>
      </c>
      <c r="I334" s="1">
        <v>9.3789999009358096E+28</v>
      </c>
      <c r="J334" s="7">
        <v>44267</v>
      </c>
      <c r="K334" s="1" t="s">
        <v>17541</v>
      </c>
      <c r="L334" s="5">
        <v>31.17</v>
      </c>
      <c r="M334" s="7">
        <v>44239</v>
      </c>
      <c r="N334" s="7">
        <v>44268</v>
      </c>
      <c r="O334" s="1" t="s">
        <v>17983</v>
      </c>
      <c r="P334" s="1">
        <v>1</v>
      </c>
      <c r="Q334" s="1">
        <v>1</v>
      </c>
      <c r="R334" s="1" t="str">
        <f>IFERROR(VLOOKUP(G334,Proveedores!$A$2:$B$590,2,0),"Agregar")</f>
        <v>TELEFONICA DE ARGENTINA</v>
      </c>
      <c r="S334" s="1" t="str">
        <f t="shared" si="11"/>
        <v>ARS</v>
      </c>
      <c r="T334" s="5">
        <f t="shared" si="10"/>
        <v>31.17</v>
      </c>
    </row>
    <row r="335" spans="1:20" x14ac:dyDescent="0.2">
      <c r="A335" s="7">
        <v>44336</v>
      </c>
      <c r="B335" s="1" t="s">
        <v>18531</v>
      </c>
      <c r="C335" s="1" t="s">
        <v>18532</v>
      </c>
      <c r="D335" s="7">
        <v>44336</v>
      </c>
      <c r="E335" s="1" t="s">
        <v>17718</v>
      </c>
      <c r="F335" s="1">
        <v>30616044210</v>
      </c>
      <c r="G335" s="1" t="s">
        <v>16565</v>
      </c>
      <c r="H335" s="1" t="s">
        <v>17539</v>
      </c>
      <c r="I335" s="1" t="s">
        <v>18533</v>
      </c>
      <c r="J335" s="7">
        <v>44336</v>
      </c>
      <c r="K335" s="1" t="s">
        <v>17541</v>
      </c>
      <c r="L335" s="5">
        <v>27753.77</v>
      </c>
      <c r="M335" s="7">
        <v>44287</v>
      </c>
      <c r="N335" s="7">
        <v>44316</v>
      </c>
      <c r="O335" s="1" t="s">
        <v>18148</v>
      </c>
      <c r="P335" s="1">
        <v>1</v>
      </c>
      <c r="Q335" s="1" t="s">
        <v>18149</v>
      </c>
      <c r="R335" s="1" t="str">
        <f>IFERROR(VLOOKUP(G335,Proveedores!$A$2:$B$590,2,0),"Agregar")</f>
        <v>EXTERNAL MARKET SRL</v>
      </c>
      <c r="S335" s="1" t="str">
        <f t="shared" si="11"/>
        <v>ARS</v>
      </c>
      <c r="T335" s="5">
        <f t="shared" si="10"/>
        <v>27753.77</v>
      </c>
    </row>
    <row r="336" spans="1:20" x14ac:dyDescent="0.2">
      <c r="A336" s="7">
        <v>44336</v>
      </c>
      <c r="B336" s="1" t="s">
        <v>18534</v>
      </c>
      <c r="C336" s="1" t="s">
        <v>18535</v>
      </c>
      <c r="D336" s="7">
        <v>44336</v>
      </c>
      <c r="E336" s="1" t="s">
        <v>17718</v>
      </c>
      <c r="F336" s="1">
        <v>30616044210</v>
      </c>
      <c r="G336" s="1" t="s">
        <v>16565</v>
      </c>
      <c r="H336" s="1" t="s">
        <v>17539</v>
      </c>
      <c r="I336" s="1" t="s">
        <v>18536</v>
      </c>
      <c r="J336" s="7">
        <v>44336</v>
      </c>
      <c r="K336" s="1" t="s">
        <v>17541</v>
      </c>
      <c r="L336" s="5">
        <v>2532.1999999999998</v>
      </c>
      <c r="M336" s="7">
        <v>44287</v>
      </c>
      <c r="N336" s="7">
        <v>44316</v>
      </c>
      <c r="O336" s="1" t="s">
        <v>18148</v>
      </c>
      <c r="P336" s="1">
        <v>1</v>
      </c>
      <c r="Q336" s="1" t="s">
        <v>18149</v>
      </c>
      <c r="R336" s="1" t="str">
        <f>IFERROR(VLOOKUP(G336,Proveedores!$A$2:$B$590,2,0),"Agregar")</f>
        <v>EXTERNAL MARKET SRL</v>
      </c>
      <c r="S336" s="1" t="str">
        <f t="shared" si="11"/>
        <v>ARS</v>
      </c>
      <c r="T336" s="5">
        <f t="shared" si="10"/>
        <v>2532.1999999999998</v>
      </c>
    </row>
    <row r="337" spans="1:20" x14ac:dyDescent="0.2">
      <c r="A337" s="7">
        <v>44336</v>
      </c>
      <c r="B337" s="1" t="s">
        <v>18537</v>
      </c>
      <c r="C337" s="1" t="s">
        <v>18538</v>
      </c>
      <c r="D337" s="7">
        <v>44336</v>
      </c>
      <c r="E337" s="1" t="s">
        <v>18000</v>
      </c>
      <c r="F337" s="1">
        <v>30629910561</v>
      </c>
      <c r="G337" s="1" t="s">
        <v>16564</v>
      </c>
      <c r="H337" s="1" t="s">
        <v>17539</v>
      </c>
      <c r="I337" s="1">
        <v>2844</v>
      </c>
      <c r="J337" s="7">
        <v>44277</v>
      </c>
      <c r="K337" s="1" t="s">
        <v>17541</v>
      </c>
      <c r="L337" s="5">
        <v>6050</v>
      </c>
      <c r="M337" s="7">
        <v>44247</v>
      </c>
      <c r="N337" s="7">
        <v>44274</v>
      </c>
      <c r="O337" s="1" t="s">
        <v>18539</v>
      </c>
      <c r="P337" s="1">
        <v>1</v>
      </c>
      <c r="Q337" s="1" t="s">
        <v>1833</v>
      </c>
      <c r="R337" s="1" t="str">
        <f>IFERROR(VLOOKUP(G337,Proveedores!$A$2:$B$590,2,0),"Agregar")</f>
        <v>ESUMI SRL</v>
      </c>
      <c r="S337" s="1" t="str">
        <f t="shared" si="11"/>
        <v>ARS</v>
      </c>
      <c r="T337" s="5">
        <f t="shared" si="10"/>
        <v>6050</v>
      </c>
    </row>
    <row r="338" spans="1:20" x14ac:dyDescent="0.2">
      <c r="A338" s="7">
        <v>44342</v>
      </c>
      <c r="B338" s="1" t="s">
        <v>18540</v>
      </c>
      <c r="C338" s="1" t="s">
        <v>18541</v>
      </c>
      <c r="D338" s="7">
        <v>44342</v>
      </c>
      <c r="E338" s="1" t="s">
        <v>132</v>
      </c>
      <c r="F338" s="1">
        <v>30676589275</v>
      </c>
      <c r="G338" s="1" t="s">
        <v>17839</v>
      </c>
      <c r="H338" s="1" t="s">
        <v>17539</v>
      </c>
      <c r="I338" s="1" t="s">
        <v>18542</v>
      </c>
      <c r="J338" s="7">
        <v>44334</v>
      </c>
      <c r="K338" s="1" t="s">
        <v>17550</v>
      </c>
      <c r="L338" s="5">
        <v>124122</v>
      </c>
      <c r="M338" s="7">
        <v>44334</v>
      </c>
      <c r="N338" s="7">
        <v>44344</v>
      </c>
      <c r="O338" s="1" t="s">
        <v>18543</v>
      </c>
      <c r="P338" s="1">
        <v>1</v>
      </c>
      <c r="Q338" s="1" t="s">
        <v>18544</v>
      </c>
      <c r="R338" s="1" t="str">
        <f>IFERROR(VLOOKUP(G338,Proveedores!$A$2:$B$590,2,0),"Agregar")</f>
        <v>Hellmann Worldwide Logistics SA</v>
      </c>
      <c r="S338" s="1" t="str">
        <f t="shared" si="11"/>
        <v>USD</v>
      </c>
      <c r="T338" s="5">
        <f t="shared" si="10"/>
        <v>124122</v>
      </c>
    </row>
    <row r="339" spans="1:20" x14ac:dyDescent="0.2">
      <c r="A339" s="7">
        <v>44342</v>
      </c>
      <c r="B339" s="1" t="s">
        <v>18545</v>
      </c>
      <c r="C339" s="1" t="s">
        <v>18546</v>
      </c>
      <c r="D339" s="7">
        <v>44342</v>
      </c>
      <c r="E339" s="1" t="s">
        <v>132</v>
      </c>
      <c r="F339" s="1">
        <v>30654297343</v>
      </c>
      <c r="G339" s="1" t="s">
        <v>17839</v>
      </c>
      <c r="H339" s="1" t="s">
        <v>17539</v>
      </c>
      <c r="I339" s="1" t="s">
        <v>18547</v>
      </c>
      <c r="J339" s="7">
        <v>44334</v>
      </c>
      <c r="K339" s="1" t="s">
        <v>17550</v>
      </c>
      <c r="L339" s="5">
        <v>131143</v>
      </c>
      <c r="M339" s="7">
        <v>44334</v>
      </c>
      <c r="N339" s="7">
        <v>44344</v>
      </c>
      <c r="O339" s="1" t="s">
        <v>18543</v>
      </c>
      <c r="P339" s="1">
        <v>1</v>
      </c>
      <c r="Q339" s="1" t="s">
        <v>18544</v>
      </c>
      <c r="R339" s="1" t="str">
        <f>IFERROR(VLOOKUP(G339,Proveedores!$A$2:$B$590,2,0),"Agregar")</f>
        <v>Hellmann Worldwide Logistics SA</v>
      </c>
      <c r="S339" s="1" t="str">
        <f t="shared" si="11"/>
        <v>USD</v>
      </c>
      <c r="T339" s="5">
        <f t="shared" si="10"/>
        <v>131143</v>
      </c>
    </row>
    <row r="340" spans="1:20" x14ac:dyDescent="0.2">
      <c r="A340" s="7">
        <v>44342</v>
      </c>
      <c r="B340" s="1" t="s">
        <v>18548</v>
      </c>
      <c r="C340" s="1" t="s">
        <v>18549</v>
      </c>
      <c r="D340" s="7">
        <v>44342</v>
      </c>
      <c r="E340" s="1" t="s">
        <v>18000</v>
      </c>
      <c r="F340" s="1">
        <v>30629910561</v>
      </c>
      <c r="G340" s="1" t="s">
        <v>16564</v>
      </c>
      <c r="H340" s="1" t="s">
        <v>17539</v>
      </c>
      <c r="I340" s="1">
        <v>2877</v>
      </c>
      <c r="J340" s="7">
        <v>44306</v>
      </c>
      <c r="K340" s="1" t="s">
        <v>17541</v>
      </c>
      <c r="L340" s="5">
        <v>8228</v>
      </c>
      <c r="M340" s="7">
        <v>44275</v>
      </c>
      <c r="N340" s="7">
        <v>44305</v>
      </c>
      <c r="O340" s="1" t="s">
        <v>18550</v>
      </c>
      <c r="P340" s="1">
        <v>1</v>
      </c>
      <c r="Q340" s="1" t="s">
        <v>1892</v>
      </c>
      <c r="R340" s="1" t="str">
        <f>IFERROR(VLOOKUP(G340,Proveedores!$A$2:$B$590,2,0),"Agregar")</f>
        <v>ESUMI SRL</v>
      </c>
      <c r="S340" s="1" t="str">
        <f t="shared" si="11"/>
        <v>ARS</v>
      </c>
      <c r="T340" s="5">
        <f t="shared" si="10"/>
        <v>8228</v>
      </c>
    </row>
    <row r="341" spans="1:20" x14ac:dyDescent="0.2">
      <c r="A341" s="7">
        <v>44342</v>
      </c>
      <c r="B341" s="1" t="s">
        <v>18551</v>
      </c>
      <c r="C341" s="1" t="s">
        <v>18552</v>
      </c>
      <c r="D341" s="7">
        <v>44342</v>
      </c>
      <c r="E341" s="1" t="s">
        <v>18000</v>
      </c>
      <c r="F341" s="1">
        <v>30629910561</v>
      </c>
      <c r="G341" s="1" t="s">
        <v>16564</v>
      </c>
      <c r="H341" s="1" t="s">
        <v>17539</v>
      </c>
      <c r="I341" s="1">
        <v>2905</v>
      </c>
      <c r="J341" s="7">
        <v>44336</v>
      </c>
      <c r="K341" s="1" t="s">
        <v>17541</v>
      </c>
      <c r="L341" s="5">
        <v>8228</v>
      </c>
      <c r="M341" s="7">
        <v>44306</v>
      </c>
      <c r="N341" s="7">
        <v>44335</v>
      </c>
      <c r="O341" s="1" t="s">
        <v>18550</v>
      </c>
      <c r="P341" s="1">
        <v>1</v>
      </c>
      <c r="Q341" s="1" t="s">
        <v>1892</v>
      </c>
      <c r="R341" s="1" t="str">
        <f>IFERROR(VLOOKUP(G341,Proveedores!$A$2:$B$590,2,0),"Agregar")</f>
        <v>ESUMI SRL</v>
      </c>
      <c r="S341" s="1" t="str">
        <f t="shared" si="11"/>
        <v>ARS</v>
      </c>
      <c r="T341" s="5">
        <f t="shared" si="10"/>
        <v>8228</v>
      </c>
    </row>
    <row r="342" spans="1:20" x14ac:dyDescent="0.2">
      <c r="A342" s="7">
        <v>44342</v>
      </c>
      <c r="B342" s="1" t="s">
        <v>18553</v>
      </c>
      <c r="C342" s="1" t="s">
        <v>18554</v>
      </c>
      <c r="D342" s="7">
        <v>44342</v>
      </c>
      <c r="E342" s="1" t="s">
        <v>132</v>
      </c>
      <c r="F342" s="1">
        <v>30676589275</v>
      </c>
      <c r="G342" s="1" t="s">
        <v>17839</v>
      </c>
      <c r="H342" s="1" t="s">
        <v>17539</v>
      </c>
      <c r="I342" s="1" t="s">
        <v>18555</v>
      </c>
      <c r="J342" s="7">
        <v>44334</v>
      </c>
      <c r="K342" s="1" t="s">
        <v>17550</v>
      </c>
      <c r="L342" s="5">
        <v>131143</v>
      </c>
      <c r="M342" s="7">
        <v>44334</v>
      </c>
      <c r="N342" s="7">
        <v>44344</v>
      </c>
      <c r="O342" s="1" t="s">
        <v>18543</v>
      </c>
      <c r="P342" s="1">
        <v>1</v>
      </c>
      <c r="Q342" s="1" t="s">
        <v>18544</v>
      </c>
      <c r="R342" s="1" t="str">
        <f>IFERROR(VLOOKUP(G342,Proveedores!$A$2:$B$590,2,0),"Agregar")</f>
        <v>Hellmann Worldwide Logistics SA</v>
      </c>
      <c r="S342" s="1" t="str">
        <f t="shared" si="11"/>
        <v>USD</v>
      </c>
      <c r="T342" s="5">
        <f t="shared" si="10"/>
        <v>131143</v>
      </c>
    </row>
    <row r="343" spans="1:20" x14ac:dyDescent="0.2">
      <c r="A343" s="7">
        <v>44342</v>
      </c>
      <c r="B343" s="1" t="s">
        <v>18556</v>
      </c>
      <c r="C343" s="1" t="s">
        <v>18557</v>
      </c>
      <c r="D343" s="7">
        <v>44342</v>
      </c>
      <c r="E343" s="1" t="s">
        <v>18437</v>
      </c>
      <c r="F343" s="1">
        <v>30641405554</v>
      </c>
      <c r="G343" s="1" t="s">
        <v>16526</v>
      </c>
      <c r="H343" s="1" t="s">
        <v>17558</v>
      </c>
      <c r="I343" s="1" t="s">
        <v>18558</v>
      </c>
      <c r="J343" s="7">
        <v>44342</v>
      </c>
      <c r="K343" s="1" t="s">
        <v>17550</v>
      </c>
      <c r="L343" s="5">
        <v>304400</v>
      </c>
      <c r="M343" s="7">
        <v>44342</v>
      </c>
      <c r="N343" s="7">
        <v>44342</v>
      </c>
      <c r="O343" s="1" t="s">
        <v>17560</v>
      </c>
      <c r="P343" s="1">
        <v>24895</v>
      </c>
      <c r="Q343" s="1" t="s">
        <v>5658</v>
      </c>
      <c r="R343" s="1" t="str">
        <f>IFERROR(VLOOKUP(G343,Proveedores!$A$2:$B$590,2,0),"Agregar")</f>
        <v>Aerolineas Argentinas</v>
      </c>
      <c r="S343" s="1" t="str">
        <f t="shared" si="11"/>
        <v>USD</v>
      </c>
      <c r="T343" s="5">
        <f t="shared" si="10"/>
        <v>304400</v>
      </c>
    </row>
    <row r="344" spans="1:20" x14ac:dyDescent="0.2">
      <c r="A344" s="7">
        <v>44342</v>
      </c>
      <c r="B344" s="1" t="s">
        <v>18559</v>
      </c>
      <c r="C344" s="1" t="s">
        <v>18560</v>
      </c>
      <c r="D344" s="7">
        <v>44342</v>
      </c>
      <c r="E344" s="1" t="s">
        <v>18561</v>
      </c>
      <c r="F344" s="1">
        <v>20218325697</v>
      </c>
      <c r="G344" s="1" t="s">
        <v>16539</v>
      </c>
      <c r="H344" s="1" t="s">
        <v>17539</v>
      </c>
      <c r="I344" s="1" t="s">
        <v>18562</v>
      </c>
      <c r="J344" s="7">
        <v>44089</v>
      </c>
      <c r="K344" s="1" t="s">
        <v>17541</v>
      </c>
      <c r="L344" s="5">
        <v>20290</v>
      </c>
      <c r="M344" s="7">
        <v>44044</v>
      </c>
      <c r="N344" s="7">
        <v>44074</v>
      </c>
      <c r="O344" s="1" t="s">
        <v>18563</v>
      </c>
      <c r="P344" s="1">
        <v>3</v>
      </c>
      <c r="Q344" s="1" t="s">
        <v>1892</v>
      </c>
      <c r="R344" s="1" t="str">
        <f>IFERROR(VLOOKUP(G344,Proveedores!$A$2:$B$590,2,0),"Agregar")</f>
        <v>Casal Fabián Horacio</v>
      </c>
      <c r="S344" s="1" t="str">
        <f t="shared" si="11"/>
        <v>ARS</v>
      </c>
      <c r="T344" s="5">
        <f t="shared" si="10"/>
        <v>20290</v>
      </c>
    </row>
    <row r="345" spans="1:20" x14ac:dyDescent="0.2">
      <c r="A345" s="7">
        <v>44342</v>
      </c>
      <c r="B345" s="1" t="s">
        <v>18564</v>
      </c>
      <c r="C345" s="1" t="s">
        <v>18565</v>
      </c>
      <c r="D345" s="7">
        <v>44342</v>
      </c>
      <c r="E345" s="1" t="s">
        <v>18561</v>
      </c>
      <c r="F345" s="1">
        <v>20218325697</v>
      </c>
      <c r="G345" s="1" t="s">
        <v>16539</v>
      </c>
      <c r="H345" s="1" t="s">
        <v>17539</v>
      </c>
      <c r="I345" s="1" t="s">
        <v>18566</v>
      </c>
      <c r="J345" s="7">
        <v>44147</v>
      </c>
      <c r="K345" s="1" t="s">
        <v>17541</v>
      </c>
      <c r="L345" s="5">
        <v>20290</v>
      </c>
      <c r="M345" s="7">
        <v>44075</v>
      </c>
      <c r="N345" s="7">
        <v>44104</v>
      </c>
      <c r="O345" s="1" t="s">
        <v>18563</v>
      </c>
      <c r="P345" s="1">
        <v>3</v>
      </c>
      <c r="Q345" s="1" t="s">
        <v>1892</v>
      </c>
      <c r="R345" s="1" t="str">
        <f>IFERROR(VLOOKUP(G345,Proveedores!$A$2:$B$590,2,0),"Agregar")</f>
        <v>Casal Fabián Horacio</v>
      </c>
      <c r="S345" s="1" t="str">
        <f t="shared" si="11"/>
        <v>ARS</v>
      </c>
      <c r="T345" s="5">
        <f t="shared" si="10"/>
        <v>20290</v>
      </c>
    </row>
    <row r="346" spans="1:20" x14ac:dyDescent="0.2">
      <c r="A346" s="7">
        <v>44342</v>
      </c>
      <c r="B346" s="1" t="s">
        <v>18567</v>
      </c>
      <c r="C346" s="1" t="s">
        <v>18568</v>
      </c>
      <c r="D346" s="7">
        <v>44342</v>
      </c>
      <c r="E346" s="1" t="s">
        <v>18561</v>
      </c>
      <c r="F346" s="1">
        <v>20218325697</v>
      </c>
      <c r="G346" s="1" t="s">
        <v>16539</v>
      </c>
      <c r="H346" s="1" t="s">
        <v>17539</v>
      </c>
      <c r="I346" s="1" t="s">
        <v>18569</v>
      </c>
      <c r="J346" s="7">
        <v>44147</v>
      </c>
      <c r="K346" s="1" t="s">
        <v>17541</v>
      </c>
      <c r="L346" s="5">
        <v>20290</v>
      </c>
      <c r="M346" s="7">
        <v>44105</v>
      </c>
      <c r="N346" s="7">
        <v>44135</v>
      </c>
      <c r="O346" s="1" t="s">
        <v>18563</v>
      </c>
      <c r="P346" s="1">
        <v>3</v>
      </c>
      <c r="Q346" s="1" t="s">
        <v>1892</v>
      </c>
      <c r="R346" s="1" t="str">
        <f>IFERROR(VLOOKUP(G346,Proveedores!$A$2:$B$590,2,0),"Agregar")</f>
        <v>Casal Fabián Horacio</v>
      </c>
      <c r="S346" s="1" t="str">
        <f t="shared" si="11"/>
        <v>ARS</v>
      </c>
      <c r="T346" s="5">
        <f t="shared" si="10"/>
        <v>20290</v>
      </c>
    </row>
    <row r="347" spans="1:20" x14ac:dyDescent="0.2">
      <c r="A347" s="7">
        <v>44342</v>
      </c>
      <c r="B347" s="1" t="s">
        <v>18570</v>
      </c>
      <c r="C347" s="1" t="s">
        <v>18571</v>
      </c>
      <c r="D347" s="7">
        <v>44342</v>
      </c>
      <c r="E347" s="1" t="s">
        <v>18561</v>
      </c>
      <c r="F347" s="1">
        <v>20218325697</v>
      </c>
      <c r="G347" s="1" t="s">
        <v>16539</v>
      </c>
      <c r="H347" s="1" t="s">
        <v>17539</v>
      </c>
      <c r="I347" s="1" t="s">
        <v>18572</v>
      </c>
      <c r="J347" s="7">
        <v>44187</v>
      </c>
      <c r="K347" s="1" t="s">
        <v>17541</v>
      </c>
      <c r="L347" s="5">
        <v>20290</v>
      </c>
      <c r="M347" s="7">
        <v>44136</v>
      </c>
      <c r="N347" s="7">
        <v>44165</v>
      </c>
      <c r="O347" s="1" t="s">
        <v>18563</v>
      </c>
      <c r="P347" s="1">
        <v>3</v>
      </c>
      <c r="Q347" s="1" t="s">
        <v>1892</v>
      </c>
      <c r="R347" s="1" t="str">
        <f>IFERROR(VLOOKUP(G347,Proveedores!$A$2:$B$590,2,0),"Agregar")</f>
        <v>Casal Fabián Horacio</v>
      </c>
      <c r="S347" s="1" t="str">
        <f t="shared" si="11"/>
        <v>ARS</v>
      </c>
      <c r="T347" s="5">
        <f t="shared" si="10"/>
        <v>20290</v>
      </c>
    </row>
    <row r="348" spans="1:20" x14ac:dyDescent="0.2">
      <c r="A348" s="7">
        <v>44342</v>
      </c>
      <c r="B348" s="1" t="s">
        <v>18573</v>
      </c>
      <c r="C348" s="1" t="s">
        <v>18574</v>
      </c>
      <c r="D348" s="7">
        <v>44342</v>
      </c>
      <c r="E348" s="1" t="s">
        <v>18561</v>
      </c>
      <c r="F348" s="1">
        <v>20218325697</v>
      </c>
      <c r="G348" s="1" t="s">
        <v>16539</v>
      </c>
      <c r="H348" s="1" t="s">
        <v>17539</v>
      </c>
      <c r="I348" s="1" t="s">
        <v>18575</v>
      </c>
      <c r="J348" s="7">
        <v>44224</v>
      </c>
      <c r="K348" s="1" t="s">
        <v>17541</v>
      </c>
      <c r="L348" s="5">
        <v>20290</v>
      </c>
      <c r="M348" s="7">
        <v>44166</v>
      </c>
      <c r="N348" s="7">
        <v>44196</v>
      </c>
      <c r="O348" s="1" t="s">
        <v>18563</v>
      </c>
      <c r="P348" s="1">
        <v>3</v>
      </c>
      <c r="Q348" s="1" t="s">
        <v>1892</v>
      </c>
      <c r="R348" s="1" t="str">
        <f>IFERROR(VLOOKUP(G348,Proveedores!$A$2:$B$590,2,0),"Agregar")</f>
        <v>Casal Fabián Horacio</v>
      </c>
      <c r="S348" s="1" t="str">
        <f t="shared" si="11"/>
        <v>ARS</v>
      </c>
      <c r="T348" s="5">
        <f t="shared" si="10"/>
        <v>20290</v>
      </c>
    </row>
    <row r="349" spans="1:20" x14ac:dyDescent="0.2">
      <c r="A349" s="7">
        <v>44342</v>
      </c>
      <c r="B349" s="1" t="s">
        <v>18576</v>
      </c>
      <c r="C349" s="1" t="s">
        <v>18577</v>
      </c>
      <c r="D349" s="7">
        <v>44342</v>
      </c>
      <c r="E349" s="1" t="s">
        <v>18561</v>
      </c>
      <c r="F349" s="1">
        <v>20218325697</v>
      </c>
      <c r="G349" s="1" t="s">
        <v>16539</v>
      </c>
      <c r="H349" s="1" t="s">
        <v>17539</v>
      </c>
      <c r="I349" s="1" t="s">
        <v>18578</v>
      </c>
      <c r="J349" s="7">
        <v>44342</v>
      </c>
      <c r="K349" s="1" t="s">
        <v>17541</v>
      </c>
      <c r="L349" s="5">
        <v>12090</v>
      </c>
      <c r="M349" s="7">
        <v>44197</v>
      </c>
      <c r="N349" s="7">
        <v>44227</v>
      </c>
      <c r="O349" s="1" t="s">
        <v>18563</v>
      </c>
      <c r="P349" s="1">
        <v>2</v>
      </c>
      <c r="Q349" s="1" t="s">
        <v>1892</v>
      </c>
      <c r="R349" s="1" t="str">
        <f>IFERROR(VLOOKUP(G349,Proveedores!$A$2:$B$590,2,0),"Agregar")</f>
        <v>Casal Fabián Horacio</v>
      </c>
      <c r="S349" s="1" t="str">
        <f t="shared" si="11"/>
        <v>ARS</v>
      </c>
      <c r="T349" s="5">
        <f t="shared" si="10"/>
        <v>12090</v>
      </c>
    </row>
    <row r="350" spans="1:20" x14ac:dyDescent="0.2">
      <c r="A350" s="7">
        <v>44342</v>
      </c>
      <c r="B350" s="1" t="s">
        <v>18579</v>
      </c>
      <c r="C350" s="1" t="s">
        <v>18580</v>
      </c>
      <c r="D350" s="7">
        <v>44342</v>
      </c>
      <c r="E350" s="1" t="s">
        <v>18561</v>
      </c>
      <c r="F350" s="1">
        <v>20218325697</v>
      </c>
      <c r="G350" s="1" t="s">
        <v>16539</v>
      </c>
      <c r="H350" s="1" t="s">
        <v>17539</v>
      </c>
      <c r="I350" s="1" t="s">
        <v>18581</v>
      </c>
      <c r="J350" s="7">
        <v>44342</v>
      </c>
      <c r="K350" s="1" t="s">
        <v>17541</v>
      </c>
      <c r="L350" s="5">
        <v>12090</v>
      </c>
      <c r="M350" s="7">
        <v>44228</v>
      </c>
      <c r="N350" s="7">
        <v>44255</v>
      </c>
      <c r="O350" s="1" t="s">
        <v>18563</v>
      </c>
      <c r="P350" s="1">
        <v>2</v>
      </c>
      <c r="Q350" s="1" t="s">
        <v>1892</v>
      </c>
      <c r="R350" s="1" t="str">
        <f>IFERROR(VLOOKUP(G350,Proveedores!$A$2:$B$590,2,0),"Agregar")</f>
        <v>Casal Fabián Horacio</v>
      </c>
      <c r="S350" s="1" t="str">
        <f t="shared" si="11"/>
        <v>ARS</v>
      </c>
      <c r="T350" s="5">
        <f t="shared" si="10"/>
        <v>12090</v>
      </c>
    </row>
    <row r="351" spans="1:20" x14ac:dyDescent="0.2">
      <c r="A351" s="7">
        <v>44342</v>
      </c>
      <c r="B351" s="1" t="s">
        <v>18582</v>
      </c>
      <c r="C351" s="1" t="s">
        <v>18583</v>
      </c>
      <c r="D351" s="7">
        <v>44342</v>
      </c>
      <c r="E351" s="1" t="s">
        <v>18561</v>
      </c>
      <c r="F351" s="1">
        <v>20218325697</v>
      </c>
      <c r="G351" s="1" t="s">
        <v>16539</v>
      </c>
      <c r="H351" s="1" t="s">
        <v>17539</v>
      </c>
      <c r="I351" s="1" t="s">
        <v>18584</v>
      </c>
      <c r="J351" s="7">
        <v>44342</v>
      </c>
      <c r="K351" s="1" t="s">
        <v>17541</v>
      </c>
      <c r="L351" s="5">
        <v>12090</v>
      </c>
      <c r="M351" s="7">
        <v>44256</v>
      </c>
      <c r="N351" s="7">
        <v>44286</v>
      </c>
      <c r="O351" s="1" t="s">
        <v>18563</v>
      </c>
      <c r="P351" s="1">
        <v>2</v>
      </c>
      <c r="Q351" s="1" t="s">
        <v>1892</v>
      </c>
      <c r="R351" s="1" t="str">
        <f>IFERROR(VLOOKUP(G351,Proveedores!$A$2:$B$590,2,0),"Agregar")</f>
        <v>Casal Fabián Horacio</v>
      </c>
      <c r="S351" s="1" t="str">
        <f t="shared" si="11"/>
        <v>ARS</v>
      </c>
      <c r="T351" s="5">
        <f t="shared" si="10"/>
        <v>12090</v>
      </c>
    </row>
    <row r="352" spans="1:20" x14ac:dyDescent="0.2">
      <c r="A352" s="7">
        <v>44342</v>
      </c>
      <c r="B352" s="1" t="s">
        <v>18585</v>
      </c>
      <c r="C352" s="1" t="s">
        <v>18586</v>
      </c>
      <c r="D352" s="7">
        <v>44342</v>
      </c>
      <c r="E352" s="1" t="s">
        <v>18561</v>
      </c>
      <c r="F352" s="1">
        <v>20218325697</v>
      </c>
      <c r="G352" s="1" t="s">
        <v>16539</v>
      </c>
      <c r="H352" s="1" t="s">
        <v>17539</v>
      </c>
      <c r="I352" s="1" t="s">
        <v>18587</v>
      </c>
      <c r="J352" s="7">
        <v>44342</v>
      </c>
      <c r="K352" s="1" t="s">
        <v>17541</v>
      </c>
      <c r="L352" s="5">
        <v>12090</v>
      </c>
      <c r="M352" s="7">
        <v>44287</v>
      </c>
      <c r="N352" s="7">
        <v>44316</v>
      </c>
      <c r="O352" s="1" t="s">
        <v>18563</v>
      </c>
      <c r="P352" s="1">
        <v>2</v>
      </c>
      <c r="Q352" s="1" t="s">
        <v>1892</v>
      </c>
      <c r="R352" s="1" t="str">
        <f>IFERROR(VLOOKUP(G352,Proveedores!$A$2:$B$590,2,0),"Agregar")</f>
        <v>Casal Fabián Horacio</v>
      </c>
      <c r="S352" s="1" t="str">
        <f t="shared" si="11"/>
        <v>ARS</v>
      </c>
      <c r="T352" s="5">
        <f t="shared" si="10"/>
        <v>12090</v>
      </c>
    </row>
    <row r="353" spans="1:20" x14ac:dyDescent="0.2">
      <c r="A353" s="7">
        <v>44342</v>
      </c>
      <c r="B353" s="1" t="s">
        <v>18588</v>
      </c>
      <c r="C353" s="1" t="s">
        <v>18589</v>
      </c>
      <c r="D353" s="7">
        <v>44342</v>
      </c>
      <c r="E353" s="1" t="s">
        <v>18561</v>
      </c>
      <c r="F353" s="1">
        <v>20218325697</v>
      </c>
      <c r="G353" s="1" t="s">
        <v>16539</v>
      </c>
      <c r="H353" s="1" t="s">
        <v>17539</v>
      </c>
      <c r="I353" s="1" t="s">
        <v>18590</v>
      </c>
      <c r="J353" s="7">
        <v>44342</v>
      </c>
      <c r="K353" s="1" t="s">
        <v>17541</v>
      </c>
      <c r="L353" s="5">
        <v>12090</v>
      </c>
      <c r="M353" s="7">
        <v>44317</v>
      </c>
      <c r="N353" s="7">
        <v>44347</v>
      </c>
      <c r="O353" s="1" t="s">
        <v>18563</v>
      </c>
      <c r="P353" s="1">
        <v>2</v>
      </c>
      <c r="Q353" s="1" t="s">
        <v>1892</v>
      </c>
      <c r="R353" s="1" t="str">
        <f>IFERROR(VLOOKUP(G353,Proveedores!$A$2:$B$590,2,0),"Agregar")</f>
        <v>Casal Fabián Horacio</v>
      </c>
      <c r="S353" s="1" t="str">
        <f t="shared" si="11"/>
        <v>ARS</v>
      </c>
      <c r="T353" s="5">
        <f t="shared" si="10"/>
        <v>12090</v>
      </c>
    </row>
    <row r="354" spans="1:20" x14ac:dyDescent="0.2">
      <c r="A354" s="7">
        <v>44342</v>
      </c>
      <c r="B354" s="1" t="s">
        <v>18591</v>
      </c>
      <c r="C354" s="1" t="s">
        <v>18592</v>
      </c>
      <c r="D354" s="7">
        <v>44342</v>
      </c>
      <c r="E354" s="1" t="s">
        <v>17537</v>
      </c>
      <c r="F354" s="1">
        <v>30708282150</v>
      </c>
      <c r="G354" s="1" t="s">
        <v>16603</v>
      </c>
      <c r="H354" s="1" t="s">
        <v>17539</v>
      </c>
      <c r="I354" s="1">
        <v>4140</v>
      </c>
      <c r="J354" s="7">
        <v>44329</v>
      </c>
      <c r="K354" s="1" t="s">
        <v>17541</v>
      </c>
      <c r="L354" s="5">
        <v>17877554.510000002</v>
      </c>
      <c r="M354" s="7">
        <v>44329</v>
      </c>
      <c r="N354" s="7">
        <v>44329</v>
      </c>
      <c r="O354" s="1" t="s">
        <v>18593</v>
      </c>
      <c r="P354" s="1">
        <v>46</v>
      </c>
      <c r="Q354" s="1" t="s">
        <v>4088</v>
      </c>
      <c r="R354" s="1" t="str">
        <f>IFERROR(VLOOKUP(G354,Proveedores!$A$2:$B$590,2,0),"Agregar")</f>
        <v>Takeda Argentina</v>
      </c>
      <c r="S354" s="1" t="str">
        <f t="shared" si="11"/>
        <v>ARS</v>
      </c>
      <c r="T354" s="5">
        <f t="shared" si="10"/>
        <v>17877554.510000002</v>
      </c>
    </row>
    <row r="355" spans="1:20" x14ac:dyDescent="0.2">
      <c r="A355" s="7">
        <v>44343</v>
      </c>
      <c r="B355" s="1" t="s">
        <v>18594</v>
      </c>
      <c r="C355" s="1" t="s">
        <v>18595</v>
      </c>
      <c r="D355" s="7">
        <v>44343</v>
      </c>
      <c r="E355" s="1" t="s">
        <v>18596</v>
      </c>
      <c r="F355" s="1">
        <v>30629910561</v>
      </c>
      <c r="G355" s="1" t="s">
        <v>16564</v>
      </c>
      <c r="H355" s="1" t="s">
        <v>17539</v>
      </c>
      <c r="I355" s="1">
        <v>2842</v>
      </c>
      <c r="J355" s="7">
        <v>44277</v>
      </c>
      <c r="K355" s="1" t="s">
        <v>17541</v>
      </c>
      <c r="L355" s="5">
        <v>15004</v>
      </c>
      <c r="M355" s="7">
        <v>44247</v>
      </c>
      <c r="N355" s="7">
        <v>44274</v>
      </c>
      <c r="O355" s="1" t="s">
        <v>18550</v>
      </c>
      <c r="P355" s="1">
        <v>1</v>
      </c>
      <c r="Q355" s="1" t="s">
        <v>1892</v>
      </c>
      <c r="R355" s="1" t="str">
        <f>IFERROR(VLOOKUP(G355,Proveedores!$A$2:$B$590,2,0),"Agregar")</f>
        <v>ESUMI SRL</v>
      </c>
      <c r="S355" s="1" t="str">
        <f t="shared" si="11"/>
        <v>ARS</v>
      </c>
      <c r="T355" s="5">
        <f t="shared" si="10"/>
        <v>15004</v>
      </c>
    </row>
    <row r="356" spans="1:20" x14ac:dyDescent="0.2">
      <c r="A356" s="7">
        <v>44343</v>
      </c>
      <c r="B356" s="1" t="s">
        <v>18597</v>
      </c>
      <c r="C356" s="1" t="s">
        <v>18598</v>
      </c>
      <c r="D356" s="7">
        <v>44343</v>
      </c>
      <c r="E356" s="1" t="s">
        <v>18596</v>
      </c>
      <c r="F356" s="1">
        <v>30629910561</v>
      </c>
      <c r="G356" s="1" t="s">
        <v>16564</v>
      </c>
      <c r="H356" s="1" t="s">
        <v>17539</v>
      </c>
      <c r="I356" s="1">
        <v>2878</v>
      </c>
      <c r="J356" s="7">
        <v>44306</v>
      </c>
      <c r="K356" s="1" t="s">
        <v>17541</v>
      </c>
      <c r="L356" s="5">
        <v>20328</v>
      </c>
      <c r="M356" s="7">
        <v>44275</v>
      </c>
      <c r="N356" s="7">
        <v>44305</v>
      </c>
      <c r="O356" s="1" t="s">
        <v>18550</v>
      </c>
      <c r="P356" s="1">
        <v>1</v>
      </c>
      <c r="Q356" s="1" t="s">
        <v>1892</v>
      </c>
      <c r="R356" s="1" t="str">
        <f>IFERROR(VLOOKUP(G356,Proveedores!$A$2:$B$590,2,0),"Agregar")</f>
        <v>ESUMI SRL</v>
      </c>
      <c r="S356" s="1" t="str">
        <f t="shared" si="11"/>
        <v>ARS</v>
      </c>
      <c r="T356" s="5">
        <f t="shared" si="10"/>
        <v>20328</v>
      </c>
    </row>
    <row r="357" spans="1:20" x14ac:dyDescent="0.2">
      <c r="A357" s="7">
        <v>44343</v>
      </c>
      <c r="B357" s="1" t="s">
        <v>18599</v>
      </c>
      <c r="C357" s="1" t="s">
        <v>18600</v>
      </c>
      <c r="D357" s="7">
        <v>44343</v>
      </c>
      <c r="E357" s="1" t="s">
        <v>18596</v>
      </c>
      <c r="F357" s="1">
        <v>30629910561</v>
      </c>
      <c r="G357" s="1" t="s">
        <v>16564</v>
      </c>
      <c r="H357" s="1" t="s">
        <v>17539</v>
      </c>
      <c r="I357" s="1">
        <v>2903</v>
      </c>
      <c r="J357" s="7">
        <v>44336</v>
      </c>
      <c r="K357" s="1" t="s">
        <v>17541</v>
      </c>
      <c r="L357" s="5">
        <v>20328</v>
      </c>
      <c r="M357" s="7">
        <v>44306</v>
      </c>
      <c r="N357" s="7">
        <v>44335</v>
      </c>
      <c r="O357" s="1" t="s">
        <v>18550</v>
      </c>
      <c r="P357" s="1">
        <v>1</v>
      </c>
      <c r="Q357" s="1" t="s">
        <v>1892</v>
      </c>
      <c r="R357" s="1" t="str">
        <f>IFERROR(VLOOKUP(G357,Proveedores!$A$2:$B$590,2,0),"Agregar")</f>
        <v>ESUMI SRL</v>
      </c>
      <c r="S357" s="1" t="str">
        <f t="shared" si="11"/>
        <v>ARS</v>
      </c>
      <c r="T357" s="5">
        <f t="shared" si="10"/>
        <v>20328</v>
      </c>
    </row>
    <row r="358" spans="1:20" x14ac:dyDescent="0.2">
      <c r="A358" s="7">
        <v>44343</v>
      </c>
      <c r="B358" s="1" t="s">
        <v>18601</v>
      </c>
      <c r="C358" s="1" t="s">
        <v>18602</v>
      </c>
      <c r="D358" s="7">
        <v>44343</v>
      </c>
      <c r="E358" s="1" t="s">
        <v>18603</v>
      </c>
      <c r="F358" s="1">
        <v>30629910561</v>
      </c>
      <c r="G358" s="1" t="s">
        <v>16564</v>
      </c>
      <c r="H358" s="1" t="s">
        <v>17539</v>
      </c>
      <c r="I358" s="1">
        <v>2843</v>
      </c>
      <c r="J358" s="7">
        <v>44277</v>
      </c>
      <c r="K358" s="1" t="s">
        <v>17541</v>
      </c>
      <c r="L358" s="5">
        <v>6050</v>
      </c>
      <c r="M358" s="7">
        <v>44247</v>
      </c>
      <c r="N358" s="7">
        <v>44274</v>
      </c>
      <c r="O358" s="1" t="s">
        <v>18550</v>
      </c>
      <c r="P358" s="1">
        <v>1</v>
      </c>
      <c r="Q358" s="1" t="s">
        <v>1892</v>
      </c>
      <c r="R358" s="1" t="str">
        <f>IFERROR(VLOOKUP(G358,Proveedores!$A$2:$B$590,2,0),"Agregar")</f>
        <v>ESUMI SRL</v>
      </c>
      <c r="S358" s="1" t="str">
        <f t="shared" si="11"/>
        <v>ARS</v>
      </c>
      <c r="T358" s="5">
        <f t="shared" si="10"/>
        <v>6050</v>
      </c>
    </row>
    <row r="359" spans="1:20" x14ac:dyDescent="0.2">
      <c r="A359" s="7">
        <v>44343</v>
      </c>
      <c r="B359" s="1" t="s">
        <v>18604</v>
      </c>
      <c r="C359" s="1" t="s">
        <v>18605</v>
      </c>
      <c r="D359" s="7">
        <v>44343</v>
      </c>
      <c r="E359" s="1" t="s">
        <v>18603</v>
      </c>
      <c r="F359" s="1">
        <v>30629910561</v>
      </c>
      <c r="G359" s="1" t="s">
        <v>16564</v>
      </c>
      <c r="H359" s="1" t="s">
        <v>17539</v>
      </c>
      <c r="I359" s="1">
        <v>2876</v>
      </c>
      <c r="J359" s="7">
        <v>44306</v>
      </c>
      <c r="K359" s="1" t="s">
        <v>17541</v>
      </c>
      <c r="L359" s="5">
        <v>8228</v>
      </c>
      <c r="M359" s="7">
        <v>44275</v>
      </c>
      <c r="N359" s="7">
        <v>44305</v>
      </c>
      <c r="O359" s="1" t="s">
        <v>18550</v>
      </c>
      <c r="P359" s="1">
        <v>1</v>
      </c>
      <c r="Q359" s="1" t="s">
        <v>1892</v>
      </c>
      <c r="R359" s="1" t="str">
        <f>IFERROR(VLOOKUP(G359,Proveedores!$A$2:$B$590,2,0),"Agregar")</f>
        <v>ESUMI SRL</v>
      </c>
      <c r="S359" s="1" t="str">
        <f t="shared" si="11"/>
        <v>ARS</v>
      </c>
      <c r="T359" s="5">
        <f t="shared" si="10"/>
        <v>8228</v>
      </c>
    </row>
    <row r="360" spans="1:20" x14ac:dyDescent="0.2">
      <c r="A360" s="7">
        <v>44343</v>
      </c>
      <c r="B360" s="1" t="s">
        <v>18606</v>
      </c>
      <c r="C360" s="1" t="s">
        <v>18607</v>
      </c>
      <c r="D360" s="7">
        <v>44343</v>
      </c>
      <c r="E360" s="1" t="s">
        <v>18603</v>
      </c>
      <c r="F360" s="1">
        <v>30629910561</v>
      </c>
      <c r="G360" s="1" t="s">
        <v>16564</v>
      </c>
      <c r="H360" s="1" t="s">
        <v>17539</v>
      </c>
      <c r="I360" s="1">
        <v>2904</v>
      </c>
      <c r="J360" s="7">
        <v>44336</v>
      </c>
      <c r="K360" s="1" t="s">
        <v>17541</v>
      </c>
      <c r="L360" s="5">
        <v>8228</v>
      </c>
      <c r="M360" s="7">
        <v>44306</v>
      </c>
      <c r="N360" s="7">
        <v>44305</v>
      </c>
      <c r="O360" s="1" t="s">
        <v>18550</v>
      </c>
      <c r="P360" s="1">
        <v>1</v>
      </c>
      <c r="Q360" s="1" t="s">
        <v>1892</v>
      </c>
      <c r="R360" s="1" t="str">
        <f>IFERROR(VLOOKUP(G360,Proveedores!$A$2:$B$590,2,0),"Agregar")</f>
        <v>ESUMI SRL</v>
      </c>
      <c r="S360" s="1" t="str">
        <f t="shared" si="11"/>
        <v>ARS</v>
      </c>
      <c r="T360" s="5">
        <f t="shared" si="10"/>
        <v>8228</v>
      </c>
    </row>
    <row r="361" spans="1:20" x14ac:dyDescent="0.2">
      <c r="A361" s="7">
        <v>44343</v>
      </c>
      <c r="B361" s="1" t="s">
        <v>18608</v>
      </c>
      <c r="C361" s="1" t="s">
        <v>18609</v>
      </c>
      <c r="D361" s="7">
        <v>44343</v>
      </c>
      <c r="E361" s="1" t="s">
        <v>18437</v>
      </c>
      <c r="F361" s="1">
        <v>30641405554</v>
      </c>
      <c r="G361" s="1" t="s">
        <v>16526</v>
      </c>
      <c r="H361" s="1" t="s">
        <v>17558</v>
      </c>
      <c r="I361" s="1" t="s">
        <v>18610</v>
      </c>
      <c r="J361" s="7">
        <v>44343</v>
      </c>
      <c r="K361" s="1" t="s">
        <v>17550</v>
      </c>
      <c r="L361" s="5">
        <v>304650</v>
      </c>
      <c r="M361" s="7">
        <v>44343</v>
      </c>
      <c r="N361" s="7">
        <v>44343</v>
      </c>
      <c r="O361" s="1" t="s">
        <v>17560</v>
      </c>
      <c r="P361" s="1">
        <v>12771</v>
      </c>
      <c r="Q361" s="1" t="s">
        <v>5658</v>
      </c>
      <c r="R361" s="1" t="str">
        <f>IFERROR(VLOOKUP(G361,Proveedores!$A$2:$B$590,2,0),"Agregar")</f>
        <v>Aerolineas Argentinas</v>
      </c>
      <c r="S361" s="1" t="str">
        <f t="shared" si="11"/>
        <v>USD</v>
      </c>
      <c r="T361" s="5">
        <f t="shared" si="10"/>
        <v>304650</v>
      </c>
    </row>
    <row r="362" spans="1:20" x14ac:dyDescent="0.2">
      <c r="A362" s="7">
        <v>44344</v>
      </c>
      <c r="B362" s="1" t="s">
        <v>19858</v>
      </c>
      <c r="C362" s="1" t="s">
        <v>20213</v>
      </c>
      <c r="D362" s="7">
        <v>44344</v>
      </c>
      <c r="E362" s="1" t="s">
        <v>132</v>
      </c>
      <c r="F362" s="1">
        <v>30676589275</v>
      </c>
      <c r="G362" s="1" t="s">
        <v>17839</v>
      </c>
      <c r="H362" s="1" t="s">
        <v>17539</v>
      </c>
      <c r="I362" s="1" t="s">
        <v>20214</v>
      </c>
      <c r="J362" s="7">
        <v>44342</v>
      </c>
      <c r="K362" s="1" t="s">
        <v>17550</v>
      </c>
      <c r="L362" s="5">
        <v>303820</v>
      </c>
      <c r="M362" s="7">
        <v>44342</v>
      </c>
      <c r="N362" s="7">
        <v>44352</v>
      </c>
      <c r="O362" s="1" t="s">
        <v>18543</v>
      </c>
      <c r="P362" s="1">
        <v>1</v>
      </c>
      <c r="Q362" s="1" t="s">
        <v>20215</v>
      </c>
      <c r="R362" s="1" t="str">
        <f>IFERROR(VLOOKUP(G362,Proveedores!$A$2:$B$590,2,0),"Agregar")</f>
        <v>Hellmann Worldwide Logistics SA</v>
      </c>
      <c r="S362" s="1" t="str">
        <f t="shared" ref="S362:S375" si="12">IF(K362=$V$2,"ARS",IF(K362=$V$3,"USD","EUR"))</f>
        <v>USD</v>
      </c>
      <c r="T362" s="5">
        <f t="shared" ref="T362:T375" si="13">L362</f>
        <v>303820</v>
      </c>
    </row>
    <row r="363" spans="1:20" x14ac:dyDescent="0.2">
      <c r="A363" s="7">
        <v>44347</v>
      </c>
      <c r="B363" s="1" t="s">
        <v>19886</v>
      </c>
      <c r="C363" s="1" t="s">
        <v>20216</v>
      </c>
      <c r="D363" s="7">
        <v>44347</v>
      </c>
      <c r="E363" s="1" t="s">
        <v>17537</v>
      </c>
      <c r="F363" s="1">
        <v>30604075269</v>
      </c>
      <c r="G363" s="1" t="s">
        <v>20217</v>
      </c>
      <c r="H363" s="1" t="s">
        <v>17539</v>
      </c>
      <c r="I363" s="1" t="s">
        <v>20218</v>
      </c>
      <c r="J363" s="7">
        <v>44344</v>
      </c>
      <c r="K363" s="1" t="s">
        <v>17541</v>
      </c>
      <c r="L363" s="5">
        <v>17445078</v>
      </c>
      <c r="M363" s="7">
        <v>44344</v>
      </c>
      <c r="N363" s="7">
        <v>44347</v>
      </c>
      <c r="O363" s="1" t="s">
        <v>20219</v>
      </c>
      <c r="P363" s="1">
        <v>12</v>
      </c>
      <c r="Q363" s="1" t="s">
        <v>20220</v>
      </c>
      <c r="R363" s="1" t="str">
        <f>IFERROR(VLOOKUP(G363,Proveedores!$A$2:$B$590,2,0),"Agregar")</f>
        <v>DROGUERIA DISVAL SRL</v>
      </c>
      <c r="S363" s="1" t="str">
        <f t="shared" si="12"/>
        <v>ARS</v>
      </c>
      <c r="T363" s="5">
        <f t="shared" si="13"/>
        <v>17445078</v>
      </c>
    </row>
    <row r="364" spans="1:20" x14ac:dyDescent="0.2">
      <c r="A364" s="7">
        <v>44347</v>
      </c>
      <c r="B364" s="1" t="s">
        <v>19900</v>
      </c>
      <c r="C364" s="1" t="s">
        <v>20221</v>
      </c>
      <c r="D364" s="7">
        <v>44347</v>
      </c>
      <c r="E364" s="1" t="s">
        <v>132</v>
      </c>
      <c r="F364" s="1">
        <v>30676589275</v>
      </c>
      <c r="G364" s="1" t="s">
        <v>20222</v>
      </c>
      <c r="H364" s="1" t="s">
        <v>17539</v>
      </c>
      <c r="I364" s="1" t="s">
        <v>20214</v>
      </c>
      <c r="J364" s="7">
        <v>44342</v>
      </c>
      <c r="K364" s="1" t="s">
        <v>17550</v>
      </c>
      <c r="L364" s="5">
        <v>303820</v>
      </c>
      <c r="M364" s="7">
        <v>44342</v>
      </c>
      <c r="N364" s="7">
        <v>44352</v>
      </c>
      <c r="O364" s="1" t="s">
        <v>20223</v>
      </c>
      <c r="P364" s="1">
        <v>1</v>
      </c>
      <c r="Q364" s="1">
        <v>244800</v>
      </c>
      <c r="R364" s="1" t="str">
        <f>IFERROR(VLOOKUP(G364,Proveedores!$A$2:$B$590,2,0),"Agregar")</f>
        <v>Hellmann Worldwide Logistics SA</v>
      </c>
      <c r="S364" s="1" t="str">
        <f t="shared" si="12"/>
        <v>USD</v>
      </c>
      <c r="T364" s="5">
        <f t="shared" si="13"/>
        <v>303820</v>
      </c>
    </row>
    <row r="365" spans="1:20" x14ac:dyDescent="0.2">
      <c r="A365" s="7">
        <v>44348</v>
      </c>
      <c r="B365" s="1" t="s">
        <v>19901</v>
      </c>
      <c r="C365" s="1" t="s">
        <v>20224</v>
      </c>
      <c r="D365" s="7">
        <v>44348</v>
      </c>
      <c r="E365" s="1" t="s">
        <v>17701</v>
      </c>
      <c r="F365" s="1">
        <v>30707247076</v>
      </c>
      <c r="G365" s="1" t="s">
        <v>16552</v>
      </c>
      <c r="H365" s="1" t="s">
        <v>17539</v>
      </c>
      <c r="I365" s="1" t="s">
        <v>20225</v>
      </c>
      <c r="J365" s="7">
        <v>44348</v>
      </c>
      <c r="K365" s="1" t="s">
        <v>17541</v>
      </c>
      <c r="L365" s="5">
        <v>52780</v>
      </c>
      <c r="M365" s="7">
        <v>44317</v>
      </c>
      <c r="N365" s="7">
        <v>44347</v>
      </c>
      <c r="O365" s="1" t="s">
        <v>20226</v>
      </c>
      <c r="P365" s="1">
        <v>1</v>
      </c>
      <c r="Q365" s="1" t="s">
        <v>7528</v>
      </c>
      <c r="R365" s="1" t="str">
        <f>IFERROR(VLOOKUP(G365,Proveedores!$A$2:$B$590,2,0),"Agregar")</f>
        <v>Daxa Argentina</v>
      </c>
      <c r="S365" s="1" t="str">
        <f t="shared" si="12"/>
        <v>ARS</v>
      </c>
      <c r="T365" s="5">
        <f t="shared" si="13"/>
        <v>52780</v>
      </c>
    </row>
    <row r="366" spans="1:20" x14ac:dyDescent="0.2">
      <c r="A366" s="7">
        <v>44348</v>
      </c>
      <c r="B366" s="1" t="s">
        <v>19923</v>
      </c>
      <c r="C366" s="1" t="s">
        <v>20227</v>
      </c>
      <c r="D366" s="7">
        <v>44348</v>
      </c>
      <c r="E366" s="1" t="s">
        <v>18125</v>
      </c>
      <c r="F366" s="1">
        <v>30708574836</v>
      </c>
      <c r="G366" s="1" t="s">
        <v>7700</v>
      </c>
      <c r="H366" s="1" t="s">
        <v>17539</v>
      </c>
      <c r="I366" s="1" t="s">
        <v>20228</v>
      </c>
      <c r="J366" s="7">
        <v>44343</v>
      </c>
      <c r="K366" s="1" t="s">
        <v>17541</v>
      </c>
      <c r="L366" s="5">
        <v>5243045.5199999996</v>
      </c>
      <c r="M366" s="7">
        <v>44256</v>
      </c>
      <c r="N366" s="7">
        <v>44286</v>
      </c>
      <c r="O366" s="1" t="s">
        <v>20229</v>
      </c>
      <c r="P366" s="1">
        <v>4739</v>
      </c>
      <c r="Q366" s="1" t="s">
        <v>7711</v>
      </c>
      <c r="R366" s="1" t="str">
        <f>IFERROR(VLOOKUP(G366,Proveedores!$A$2:$B$590,2,0),"Agregar")</f>
        <v>CORREO OFICIAL DE LA REPÚBLICA ARGENTINA S.A..</v>
      </c>
      <c r="S366" s="1" t="str">
        <f t="shared" si="12"/>
        <v>ARS</v>
      </c>
      <c r="T366" s="5">
        <f t="shared" si="13"/>
        <v>5243045.5199999996</v>
      </c>
    </row>
    <row r="367" spans="1:20" x14ac:dyDescent="0.2">
      <c r="A367" s="7">
        <v>44348</v>
      </c>
      <c r="B367" s="1" t="s">
        <v>19924</v>
      </c>
      <c r="C367" s="1" t="s">
        <v>20230</v>
      </c>
      <c r="D367" s="7">
        <v>44348</v>
      </c>
      <c r="E367" s="1" t="s">
        <v>18125</v>
      </c>
      <c r="F367" s="1">
        <v>30708574836</v>
      </c>
      <c r="G367" s="1" t="s">
        <v>7700</v>
      </c>
      <c r="H367" s="1" t="s">
        <v>17539</v>
      </c>
      <c r="I367" s="1" t="s">
        <v>20231</v>
      </c>
      <c r="J367" s="7">
        <v>44343</v>
      </c>
      <c r="K367" s="1" t="s">
        <v>17541</v>
      </c>
      <c r="L367" s="5">
        <v>5049751.2699999996</v>
      </c>
      <c r="M367" s="7">
        <v>44256</v>
      </c>
      <c r="N367" s="7">
        <v>44286</v>
      </c>
      <c r="O367" s="1" t="s">
        <v>20229</v>
      </c>
      <c r="P367" s="1">
        <v>4835</v>
      </c>
      <c r="Q367" s="1" t="s">
        <v>7711</v>
      </c>
      <c r="R367" s="1" t="str">
        <f>IFERROR(VLOOKUP(G367,Proveedores!$A$2:$B$590,2,0),"Agregar")</f>
        <v>CORREO OFICIAL DE LA REPÚBLICA ARGENTINA S.A..</v>
      </c>
      <c r="S367" s="1" t="str">
        <f t="shared" si="12"/>
        <v>ARS</v>
      </c>
      <c r="T367" s="5">
        <f t="shared" si="13"/>
        <v>5049751.2699999996</v>
      </c>
    </row>
    <row r="368" spans="1:20" x14ac:dyDescent="0.2">
      <c r="A368" s="7">
        <v>44348</v>
      </c>
      <c r="B368" s="1" t="s">
        <v>19925</v>
      </c>
      <c r="C368" s="1" t="s">
        <v>20232</v>
      </c>
      <c r="D368" s="7">
        <v>44348</v>
      </c>
      <c r="E368" s="1" t="s">
        <v>17768</v>
      </c>
      <c r="F368" s="1">
        <v>30708544597</v>
      </c>
      <c r="G368" s="1" t="s">
        <v>16570</v>
      </c>
      <c r="H368" s="1" t="s">
        <v>17539</v>
      </c>
      <c r="I368" s="1">
        <v>219</v>
      </c>
      <c r="J368" s="7">
        <v>44348</v>
      </c>
      <c r="K368" s="1" t="s">
        <v>17541</v>
      </c>
      <c r="L368" s="5">
        <v>257972</v>
      </c>
      <c r="M368" s="7">
        <v>44317</v>
      </c>
      <c r="N368" s="7">
        <v>44347</v>
      </c>
      <c r="O368" s="1" t="s">
        <v>17769</v>
      </c>
      <c r="P368" s="1">
        <v>1</v>
      </c>
      <c r="Q368" s="1" t="s">
        <v>17770</v>
      </c>
      <c r="R368" s="1" t="str">
        <f>IFERROR(VLOOKUP(G368,Proveedores!$A$2:$B$590,2,0),"Agregar")</f>
        <v>Full Green SA</v>
      </c>
      <c r="S368" s="1" t="str">
        <f t="shared" si="12"/>
        <v>ARS</v>
      </c>
      <c r="T368" s="5">
        <f t="shared" si="13"/>
        <v>257972</v>
      </c>
    </row>
    <row r="369" spans="1:20" x14ac:dyDescent="0.2">
      <c r="A369" s="7">
        <v>44348</v>
      </c>
      <c r="B369" s="1" t="s">
        <v>19929</v>
      </c>
      <c r="C369" s="1" t="s">
        <v>20233</v>
      </c>
      <c r="D369" s="7">
        <v>44348</v>
      </c>
      <c r="E369" s="1" t="s">
        <v>18125</v>
      </c>
      <c r="F369" s="1">
        <v>30708574836</v>
      </c>
      <c r="G369" s="1" t="s">
        <v>7700</v>
      </c>
      <c r="H369" s="1" t="s">
        <v>17539</v>
      </c>
      <c r="I369" s="1" t="s">
        <v>20234</v>
      </c>
      <c r="J369" s="7">
        <v>44347</v>
      </c>
      <c r="K369" s="1" t="s">
        <v>17541</v>
      </c>
      <c r="L369" s="5">
        <v>4679341.66</v>
      </c>
      <c r="M369" s="7">
        <v>44256</v>
      </c>
      <c r="N369" s="7">
        <v>44286</v>
      </c>
      <c r="O369" s="1" t="s">
        <v>18144</v>
      </c>
      <c r="P369" s="1">
        <v>4077</v>
      </c>
      <c r="Q369" s="1" t="s">
        <v>7711</v>
      </c>
      <c r="R369" s="1" t="str">
        <f>IFERROR(VLOOKUP(G369,Proveedores!$A$2:$B$590,2,0),"Agregar")</f>
        <v>CORREO OFICIAL DE LA REPÚBLICA ARGENTINA S.A..</v>
      </c>
      <c r="S369" s="1" t="str">
        <f t="shared" si="12"/>
        <v>ARS</v>
      </c>
      <c r="T369" s="5">
        <f t="shared" si="13"/>
        <v>4679341.66</v>
      </c>
    </row>
    <row r="370" spans="1:20" x14ac:dyDescent="0.2">
      <c r="A370" s="7">
        <v>44348</v>
      </c>
      <c r="B370" s="1" t="s">
        <v>19930</v>
      </c>
      <c r="C370" s="1" t="s">
        <v>20235</v>
      </c>
      <c r="D370" s="7">
        <v>44348</v>
      </c>
      <c r="E370" s="1" t="s">
        <v>18125</v>
      </c>
      <c r="F370" s="1">
        <v>30708574836</v>
      </c>
      <c r="G370" s="1" t="s">
        <v>7700</v>
      </c>
      <c r="H370" s="1" t="s">
        <v>17539</v>
      </c>
      <c r="I370" s="1" t="s">
        <v>20236</v>
      </c>
      <c r="J370" s="7">
        <v>44347</v>
      </c>
      <c r="K370" s="1" t="s">
        <v>17541</v>
      </c>
      <c r="L370" s="5">
        <v>5988911.2400000002</v>
      </c>
      <c r="M370" s="7">
        <v>44256</v>
      </c>
      <c r="N370" s="7">
        <v>44286</v>
      </c>
      <c r="O370" s="1" t="s">
        <v>18144</v>
      </c>
      <c r="P370" s="1">
        <v>5218</v>
      </c>
      <c r="Q370" s="1" t="s">
        <v>7711</v>
      </c>
      <c r="R370" s="1" t="str">
        <f>IFERROR(VLOOKUP(G370,Proveedores!$A$2:$B$590,2,0),"Agregar")</f>
        <v>CORREO OFICIAL DE LA REPÚBLICA ARGENTINA S.A..</v>
      </c>
      <c r="S370" s="1" t="str">
        <f t="shared" si="12"/>
        <v>ARS</v>
      </c>
      <c r="T370" s="5">
        <f t="shared" si="13"/>
        <v>5988911.2400000002</v>
      </c>
    </row>
    <row r="371" spans="1:20" x14ac:dyDescent="0.2">
      <c r="A371" s="7">
        <v>44348</v>
      </c>
      <c r="B371" s="1" t="s">
        <v>19939</v>
      </c>
      <c r="C371" s="1" t="s">
        <v>20237</v>
      </c>
      <c r="D371" s="7">
        <v>44348</v>
      </c>
      <c r="E371" s="1" t="s">
        <v>18125</v>
      </c>
      <c r="F371" s="1">
        <v>30708574836</v>
      </c>
      <c r="G371" s="1" t="s">
        <v>7700</v>
      </c>
      <c r="H371" s="1" t="s">
        <v>17539</v>
      </c>
      <c r="I371" s="1" t="s">
        <v>20238</v>
      </c>
      <c r="J371" s="7">
        <v>44341</v>
      </c>
      <c r="K371" s="1" t="s">
        <v>17541</v>
      </c>
      <c r="L371" s="5">
        <v>5547034.9400000004</v>
      </c>
      <c r="M371" s="7">
        <v>44247</v>
      </c>
      <c r="N371" s="7">
        <v>44347</v>
      </c>
      <c r="O371" s="1" t="s">
        <v>18144</v>
      </c>
      <c r="P371" s="1">
        <v>4833</v>
      </c>
      <c r="Q371" s="1" t="s">
        <v>7711</v>
      </c>
      <c r="R371" s="1" t="str">
        <f>IFERROR(VLOOKUP(G371,Proveedores!$A$2:$B$590,2,0),"Agregar")</f>
        <v>CORREO OFICIAL DE LA REPÚBLICA ARGENTINA S.A..</v>
      </c>
      <c r="S371" s="1" t="str">
        <f t="shared" si="12"/>
        <v>ARS</v>
      </c>
      <c r="T371" s="5">
        <f t="shared" si="13"/>
        <v>5547034.9400000004</v>
      </c>
    </row>
    <row r="372" spans="1:20" x14ac:dyDescent="0.2">
      <c r="A372" s="7">
        <v>44348</v>
      </c>
      <c r="B372" s="1" t="s">
        <v>19940</v>
      </c>
      <c r="C372" s="1" t="s">
        <v>20239</v>
      </c>
      <c r="D372" s="7">
        <v>44348</v>
      </c>
      <c r="E372" s="1" t="s">
        <v>18125</v>
      </c>
      <c r="F372" s="1">
        <v>30708574836</v>
      </c>
      <c r="G372" s="1" t="s">
        <v>7700</v>
      </c>
      <c r="H372" s="1" t="s">
        <v>17539</v>
      </c>
      <c r="I372" s="1" t="s">
        <v>20240</v>
      </c>
      <c r="J372" s="7">
        <v>44341</v>
      </c>
      <c r="K372" s="1" t="s">
        <v>17541</v>
      </c>
      <c r="L372" s="5">
        <v>6125495.8799999999</v>
      </c>
      <c r="M372" s="7">
        <v>44247</v>
      </c>
      <c r="N372" s="7">
        <v>44347</v>
      </c>
      <c r="O372" s="1" t="s">
        <v>18144</v>
      </c>
      <c r="P372" s="1">
        <v>5337</v>
      </c>
      <c r="Q372" s="1" t="s">
        <v>7711</v>
      </c>
      <c r="R372" s="1" t="str">
        <f>IFERROR(VLOOKUP(G372,Proveedores!$A$2:$B$590,2,0),"Agregar")</f>
        <v>CORREO OFICIAL DE LA REPÚBLICA ARGENTINA S.A..</v>
      </c>
      <c r="S372" s="1" t="str">
        <f t="shared" si="12"/>
        <v>ARS</v>
      </c>
      <c r="T372" s="5">
        <f t="shared" si="13"/>
        <v>6125495.8799999999</v>
      </c>
    </row>
    <row r="373" spans="1:20" x14ac:dyDescent="0.2">
      <c r="A373" s="7">
        <v>44349</v>
      </c>
      <c r="B373" s="1" t="s">
        <v>19955</v>
      </c>
      <c r="C373" s="1" t="s">
        <v>20241</v>
      </c>
      <c r="D373" s="7">
        <v>44349</v>
      </c>
      <c r="E373" s="1" t="s">
        <v>17611</v>
      </c>
      <c r="F373" s="1">
        <v>30555415520</v>
      </c>
      <c r="G373" s="1" t="s">
        <v>16531</v>
      </c>
      <c r="H373" s="1" t="s">
        <v>17539</v>
      </c>
      <c r="I373" s="1">
        <v>1262</v>
      </c>
      <c r="J373" s="7">
        <v>44349</v>
      </c>
      <c r="K373" s="1" t="s">
        <v>17541</v>
      </c>
      <c r="L373" s="5">
        <v>500000</v>
      </c>
      <c r="M373" s="7">
        <v>44317</v>
      </c>
      <c r="N373" s="7">
        <v>44347</v>
      </c>
      <c r="O373" s="1" t="s">
        <v>2316</v>
      </c>
      <c r="P373" s="1">
        <v>1</v>
      </c>
      <c r="Q373" s="1" t="s">
        <v>1833</v>
      </c>
      <c r="R373" s="1" t="str">
        <f>IFERROR(VLOOKUP(G373,Proveedores!$A$2:$B$590,2,0),"Agregar")</f>
        <v>ASCENSORES TESTA S. A.</v>
      </c>
      <c r="S373" s="1" t="str">
        <f t="shared" si="12"/>
        <v>ARS</v>
      </c>
      <c r="T373" s="5">
        <f t="shared" si="13"/>
        <v>500000</v>
      </c>
    </row>
    <row r="374" spans="1:20" x14ac:dyDescent="0.2">
      <c r="A374" s="7">
        <v>44349</v>
      </c>
      <c r="B374" s="1" t="s">
        <v>19957</v>
      </c>
      <c r="C374" s="1" t="s">
        <v>20242</v>
      </c>
      <c r="D374" s="7">
        <v>44349</v>
      </c>
      <c r="E374" s="1" t="s">
        <v>17611</v>
      </c>
      <c r="F374" s="1">
        <v>30555415520</v>
      </c>
      <c r="G374" s="1" t="s">
        <v>16531</v>
      </c>
      <c r="H374" s="1" t="s">
        <v>17539</v>
      </c>
      <c r="I374" s="1">
        <v>1263</v>
      </c>
      <c r="J374" s="7">
        <v>44349</v>
      </c>
      <c r="K374" s="1" t="s">
        <v>17541</v>
      </c>
      <c r="L374" s="5">
        <v>73000</v>
      </c>
      <c r="M374" s="7">
        <v>44317</v>
      </c>
      <c r="N374" s="7">
        <v>44347</v>
      </c>
      <c r="O374" s="1" t="s">
        <v>2316</v>
      </c>
      <c r="P374" s="1">
        <v>1</v>
      </c>
      <c r="Q374" s="1" t="s">
        <v>1833</v>
      </c>
      <c r="R374" s="1" t="str">
        <f>IFERROR(VLOOKUP(G374,Proveedores!$A$2:$B$590,2,0),"Agregar")</f>
        <v>ASCENSORES TESTA S. A.</v>
      </c>
      <c r="S374" s="1" t="str">
        <f t="shared" si="12"/>
        <v>ARS</v>
      </c>
      <c r="T374" s="5">
        <f t="shared" si="13"/>
        <v>73000</v>
      </c>
    </row>
    <row r="375" spans="1:20" x14ac:dyDescent="0.2">
      <c r="A375" s="7">
        <v>44349</v>
      </c>
      <c r="B375" s="1" t="s">
        <v>19958</v>
      </c>
      <c r="C375" s="1" t="s">
        <v>20243</v>
      </c>
      <c r="D375" s="7">
        <v>44349</v>
      </c>
      <c r="E375" s="1" t="s">
        <v>17611</v>
      </c>
      <c r="F375" s="1">
        <v>30555415520</v>
      </c>
      <c r="G375" s="1" t="s">
        <v>16531</v>
      </c>
      <c r="H375" s="1" t="s">
        <v>17539</v>
      </c>
      <c r="I375" s="1">
        <v>1264</v>
      </c>
      <c r="J375" s="7">
        <v>44349</v>
      </c>
      <c r="K375" s="1" t="s">
        <v>17541</v>
      </c>
      <c r="L375" s="5">
        <v>23000</v>
      </c>
      <c r="M375" s="7">
        <v>44317</v>
      </c>
      <c r="N375" s="7">
        <v>44347</v>
      </c>
      <c r="O375" s="1" t="s">
        <v>2316</v>
      </c>
      <c r="P375" s="1">
        <v>1</v>
      </c>
      <c r="Q375" s="1" t="s">
        <v>1833</v>
      </c>
      <c r="R375" s="1" t="str">
        <f>IFERROR(VLOOKUP(G375,Proveedores!$A$2:$B$590,2,0),"Agregar")</f>
        <v>ASCENSORES TESTA S. A.</v>
      </c>
      <c r="S375" s="1" t="str">
        <f t="shared" si="12"/>
        <v>ARS</v>
      </c>
      <c r="T375" s="5">
        <f t="shared" si="13"/>
        <v>23000</v>
      </c>
    </row>
    <row r="376" spans="1:20" x14ac:dyDescent="0.2">
      <c r="A376" s="7">
        <v>44350</v>
      </c>
      <c r="B376" s="1" t="s">
        <v>20301</v>
      </c>
      <c r="C376" s="1" t="s">
        <v>20302</v>
      </c>
      <c r="D376" s="7">
        <v>44350</v>
      </c>
      <c r="E376" s="1" t="s">
        <v>17537</v>
      </c>
      <c r="F376" s="1">
        <v>30604075269</v>
      </c>
      <c r="G376" s="1" t="s">
        <v>20217</v>
      </c>
      <c r="H376" s="1" t="s">
        <v>17539</v>
      </c>
      <c r="I376" s="1" t="s">
        <v>20303</v>
      </c>
      <c r="J376" s="7">
        <v>44350</v>
      </c>
      <c r="K376" s="1" t="s">
        <v>17541</v>
      </c>
      <c r="L376" s="5">
        <v>8853600</v>
      </c>
      <c r="M376" s="7">
        <v>44350</v>
      </c>
      <c r="N376" s="7">
        <v>44362</v>
      </c>
      <c r="O376" s="1" t="s">
        <v>20219</v>
      </c>
      <c r="P376" s="1">
        <v>8</v>
      </c>
      <c r="Q376" s="1" t="s">
        <v>20304</v>
      </c>
      <c r="R376" s="1" t="str">
        <f>IFERROR(VLOOKUP(G376,Proveedores!$A$2:$B$590,2,0),"Agregar")</f>
        <v>DROGUERIA DISVAL SRL</v>
      </c>
      <c r="S376" s="1" t="str">
        <f t="shared" ref="S376:S379" si="14">IF(K376=$V$2,"ARS",IF(K376=$V$3,"USD","EUR"))</f>
        <v>ARS</v>
      </c>
      <c r="T376" s="5">
        <f t="shared" ref="T376:T379" si="15">L376</f>
        <v>8853600</v>
      </c>
    </row>
    <row r="377" spans="1:20" x14ac:dyDescent="0.2">
      <c r="A377" s="7">
        <v>44350</v>
      </c>
      <c r="B377" s="1" t="s">
        <v>20305</v>
      </c>
      <c r="C377" s="1" t="s">
        <v>20306</v>
      </c>
      <c r="D377" s="7">
        <v>44350</v>
      </c>
      <c r="E377" s="1" t="s">
        <v>132</v>
      </c>
      <c r="F377" s="1">
        <v>30584715932</v>
      </c>
      <c r="G377" s="1" t="s">
        <v>16555</v>
      </c>
      <c r="H377" s="1" t="s">
        <v>17539</v>
      </c>
      <c r="I377" s="1" t="s">
        <v>20307</v>
      </c>
      <c r="J377" s="7">
        <v>44349</v>
      </c>
      <c r="K377" s="1" t="s">
        <v>18079</v>
      </c>
      <c r="L377" s="5">
        <v>334515.76</v>
      </c>
      <c r="M377" s="7">
        <v>44349</v>
      </c>
      <c r="N377" s="7">
        <v>44349</v>
      </c>
      <c r="O377" s="1" t="s">
        <v>17693</v>
      </c>
      <c r="P377" s="1">
        <v>1</v>
      </c>
      <c r="Q377" s="1" t="s">
        <v>20308</v>
      </c>
      <c r="R377" s="1" t="str">
        <f>IFERROR(VLOOKUP(G377,Proveedores!$A$2:$B$590,2,0),"Agregar")</f>
        <v>DHL Global Forwarding</v>
      </c>
      <c r="S377" s="1" t="str">
        <f t="shared" si="14"/>
        <v>EUR</v>
      </c>
      <c r="T377" s="5">
        <f t="shared" si="15"/>
        <v>334515.76</v>
      </c>
    </row>
    <row r="378" spans="1:20" x14ac:dyDescent="0.2">
      <c r="A378" s="7">
        <v>44350</v>
      </c>
      <c r="B378" s="1" t="s">
        <v>20309</v>
      </c>
      <c r="C378" s="1" t="s">
        <v>20310</v>
      </c>
      <c r="D378" s="7">
        <v>44350</v>
      </c>
      <c r="E378" s="1" t="s">
        <v>132</v>
      </c>
      <c r="F378" s="1">
        <v>30584715932</v>
      </c>
      <c r="G378" s="1" t="s">
        <v>16555</v>
      </c>
      <c r="H378" s="1" t="s">
        <v>17539</v>
      </c>
      <c r="I378" s="1" t="s">
        <v>20311</v>
      </c>
      <c r="J378" s="7">
        <v>44349</v>
      </c>
      <c r="K378" s="1" t="s">
        <v>18079</v>
      </c>
      <c r="L378" s="5">
        <v>90404.78</v>
      </c>
      <c r="M378" s="7">
        <v>44349</v>
      </c>
      <c r="N378" s="7">
        <v>44349</v>
      </c>
      <c r="O378" s="1" t="s">
        <v>17693</v>
      </c>
      <c r="P378" s="1">
        <v>1</v>
      </c>
      <c r="Q378" s="1" t="s">
        <v>20312</v>
      </c>
      <c r="R378" s="1" t="str">
        <f>IFERROR(VLOOKUP(G378,Proveedores!$A$2:$B$590,2,0),"Agregar")</f>
        <v>DHL Global Forwarding</v>
      </c>
      <c r="S378" s="1" t="str">
        <f t="shared" si="14"/>
        <v>EUR</v>
      </c>
      <c r="T378" s="5">
        <f t="shared" si="15"/>
        <v>90404.78</v>
      </c>
    </row>
    <row r="379" spans="1:20" x14ac:dyDescent="0.2">
      <c r="A379" s="7">
        <v>44350</v>
      </c>
      <c r="B379" s="1" t="s">
        <v>20313</v>
      </c>
      <c r="C379" s="1" t="s">
        <v>20314</v>
      </c>
      <c r="D379" s="7">
        <v>44350</v>
      </c>
      <c r="E379" s="1" t="s">
        <v>132</v>
      </c>
      <c r="F379" s="1">
        <v>30584715932</v>
      </c>
      <c r="G379" s="1" t="s">
        <v>16555</v>
      </c>
      <c r="H379" s="1" t="s">
        <v>17539</v>
      </c>
      <c r="I379" s="1" t="s">
        <v>20315</v>
      </c>
      <c r="J379" s="7">
        <v>44349</v>
      </c>
      <c r="K379" s="1" t="s">
        <v>18079</v>
      </c>
      <c r="L379" s="5">
        <v>39000.800000000003</v>
      </c>
      <c r="M379" s="7">
        <v>44349</v>
      </c>
      <c r="N379" s="7">
        <v>44349</v>
      </c>
      <c r="O379" s="1" t="s">
        <v>17693</v>
      </c>
      <c r="P379" s="1">
        <v>1</v>
      </c>
      <c r="Q379" s="1" t="s">
        <v>20316</v>
      </c>
      <c r="R379" s="1" t="str">
        <f>IFERROR(VLOOKUP(G379,Proveedores!$A$2:$B$590,2,0),"Agregar")</f>
        <v>DHL Global Forwarding</v>
      </c>
      <c r="S379" s="1" t="str">
        <f t="shared" si="14"/>
        <v>EUR</v>
      </c>
      <c r="T379" s="5">
        <f t="shared" si="15"/>
        <v>39000.800000000003</v>
      </c>
    </row>
  </sheetData>
  <autoFilter ref="A1:T36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S5041"/>
  <sheetViews>
    <sheetView topLeftCell="I1" workbookViewId="0">
      <selection activeCell="U8" sqref="U8"/>
    </sheetView>
  </sheetViews>
  <sheetFormatPr baseColWidth="10" defaultRowHeight="12.75" x14ac:dyDescent="0.2"/>
  <cols>
    <col min="1" max="1" width="11.5703125" style="7" bestFit="1" customWidth="1"/>
    <col min="2" max="4" width="11.42578125" style="1"/>
    <col min="5" max="5" width="11.5703125" style="1" bestFit="1" customWidth="1"/>
    <col min="6" max="6" width="11.5703125" style="7" bestFit="1" customWidth="1"/>
    <col min="7" max="7" width="11.7109375" style="1" bestFit="1" customWidth="1"/>
    <col min="8" max="8" width="17.42578125" style="5" bestFit="1" customWidth="1"/>
    <col min="9" max="9" width="11.7109375" style="1" bestFit="1" customWidth="1"/>
    <col min="10" max="10" width="20.42578125" style="1" customWidth="1"/>
    <col min="11" max="11" width="11.42578125" style="1"/>
    <col min="12" max="12" width="11.5703125" style="1" bestFit="1" customWidth="1"/>
    <col min="13" max="13" width="11.7109375" style="1" bestFit="1" customWidth="1"/>
    <col min="14" max="16" width="11.5703125" style="1" bestFit="1" customWidth="1"/>
    <col min="17" max="17" width="12" style="1" bestFit="1" customWidth="1"/>
    <col min="18" max="18" width="61" style="1" bestFit="1" customWidth="1"/>
    <col min="19" max="19" width="23" style="5" bestFit="1" customWidth="1"/>
    <col min="20" max="16384" width="11.42578125" style="1"/>
  </cols>
  <sheetData>
    <row r="1" spans="1:19" x14ac:dyDescent="0.2">
      <c r="A1" s="6" t="s">
        <v>1602</v>
      </c>
      <c r="B1" s="3" t="s">
        <v>1603</v>
      </c>
      <c r="C1" s="3" t="s">
        <v>1604</v>
      </c>
      <c r="D1" s="3" t="s">
        <v>1605</v>
      </c>
      <c r="E1" s="3" t="s">
        <v>1606</v>
      </c>
      <c r="F1" s="6" t="s">
        <v>1607</v>
      </c>
      <c r="G1" s="3" t="s">
        <v>1608</v>
      </c>
      <c r="H1" s="4" t="s">
        <v>1609</v>
      </c>
      <c r="I1" s="3" t="s">
        <v>1610</v>
      </c>
      <c r="J1" s="3" t="s">
        <v>1611</v>
      </c>
      <c r="K1" s="3" t="s">
        <v>1612</v>
      </c>
      <c r="L1" s="3" t="s">
        <v>1613</v>
      </c>
      <c r="M1" s="3" t="s">
        <v>1614</v>
      </c>
      <c r="N1" s="3" t="s">
        <v>1615</v>
      </c>
      <c r="O1" s="3" t="s">
        <v>1616</v>
      </c>
      <c r="P1" s="3" t="s">
        <v>1617</v>
      </c>
      <c r="Q1" s="3" t="s">
        <v>1618</v>
      </c>
      <c r="R1" s="8" t="s">
        <v>16519</v>
      </c>
    </row>
    <row r="2" spans="1:19" x14ac:dyDescent="0.2">
      <c r="A2" s="7">
        <v>43605.478888888887</v>
      </c>
      <c r="B2" s="1" t="s">
        <v>1619</v>
      </c>
      <c r="C2" s="1" t="s">
        <v>1620</v>
      </c>
      <c r="D2" s="1" t="s">
        <v>1621</v>
      </c>
      <c r="E2" s="1" t="s">
        <v>1622</v>
      </c>
      <c r="F2" s="7">
        <v>43594</v>
      </c>
      <c r="G2" s="1" t="s">
        <v>1623</v>
      </c>
      <c r="H2" s="5">
        <v>11778495</v>
      </c>
      <c r="I2" s="1">
        <v>540</v>
      </c>
      <c r="J2" s="1">
        <v>0</v>
      </c>
      <c r="K2" s="1" t="s">
        <v>451</v>
      </c>
      <c r="L2" s="1">
        <v>82</v>
      </c>
      <c r="M2" s="1" t="s">
        <v>1624</v>
      </c>
      <c r="N2" s="1" t="s">
        <v>1625</v>
      </c>
      <c r="O2" s="1">
        <v>500</v>
      </c>
      <c r="P2" s="1" t="s">
        <v>1626</v>
      </c>
      <c r="Q2" s="1">
        <v>2355699</v>
      </c>
      <c r="R2" s="1" t="str">
        <f>IFERROR(VLOOKUP(K2,Proveedores!$A$2:$B$500,2,0),"Agregar")</f>
        <v>LABORATORIO ELEA PHOENIX S.A.</v>
      </c>
      <c r="S2" s="5">
        <f>Q2*O2</f>
        <v>1177849500</v>
      </c>
    </row>
    <row r="3" spans="1:19" x14ac:dyDescent="0.2">
      <c r="A3" s="7">
        <v>43605.612754629627</v>
      </c>
      <c r="B3" s="1" t="s">
        <v>1627</v>
      </c>
      <c r="C3" s="1" t="s">
        <v>1628</v>
      </c>
      <c r="D3" s="1" t="s">
        <v>1621</v>
      </c>
      <c r="E3" s="1" t="s">
        <v>1622</v>
      </c>
      <c r="F3" s="7">
        <v>43594</v>
      </c>
      <c r="G3" s="1" t="s">
        <v>1623</v>
      </c>
      <c r="H3" s="5">
        <v>11778495</v>
      </c>
      <c r="I3" s="1">
        <v>540</v>
      </c>
      <c r="J3" s="1">
        <v>0</v>
      </c>
      <c r="K3" s="1" t="s">
        <v>451</v>
      </c>
      <c r="L3" s="1">
        <v>82</v>
      </c>
      <c r="M3" s="1" t="s">
        <v>1629</v>
      </c>
      <c r="N3" s="1" t="s">
        <v>1625</v>
      </c>
      <c r="O3" s="1">
        <v>500</v>
      </c>
      <c r="P3" s="1" t="s">
        <v>1630</v>
      </c>
      <c r="Q3" s="1">
        <v>2355699</v>
      </c>
      <c r="R3" s="1" t="str">
        <f>IFERROR(VLOOKUP(K3,Proveedores!$A$2:$B$500,2,0),"Agregar")</f>
        <v>LABORATORIO ELEA PHOENIX S.A.</v>
      </c>
      <c r="S3" s="5">
        <f t="shared" ref="S3:S66" si="0">Q3*O3</f>
        <v>1177849500</v>
      </c>
    </row>
    <row r="4" spans="1:19" x14ac:dyDescent="0.2">
      <c r="A4" s="7">
        <v>43607.454965277779</v>
      </c>
      <c r="B4" s="1" t="s">
        <v>1631</v>
      </c>
      <c r="C4" s="1" t="s">
        <v>1632</v>
      </c>
      <c r="D4" s="1" t="s">
        <v>1621</v>
      </c>
      <c r="E4" s="1" t="s">
        <v>1633</v>
      </c>
      <c r="F4" s="7">
        <v>43594</v>
      </c>
      <c r="G4" s="1" t="s">
        <v>1623</v>
      </c>
      <c r="H4" s="5">
        <v>1281500256</v>
      </c>
      <c r="I4" s="1" t="s">
        <v>1634</v>
      </c>
      <c r="J4" s="1">
        <v>0</v>
      </c>
      <c r="K4" s="1" t="s">
        <v>451</v>
      </c>
      <c r="L4" s="1">
        <v>82</v>
      </c>
      <c r="M4" s="1" t="s">
        <v>1629</v>
      </c>
      <c r="N4" s="1" t="s">
        <v>1625</v>
      </c>
      <c r="O4" s="1">
        <v>544</v>
      </c>
      <c r="P4" s="1" t="s">
        <v>1635</v>
      </c>
      <c r="Q4" s="1">
        <v>2355699</v>
      </c>
      <c r="R4" s="1" t="str">
        <f>IFERROR(VLOOKUP(K4,Proveedores!$A$2:$B$500,2,0),"Agregar")</f>
        <v>LABORATORIO ELEA PHOENIX S.A.</v>
      </c>
      <c r="S4" s="5">
        <f t="shared" si="0"/>
        <v>1281500256</v>
      </c>
    </row>
    <row r="5" spans="1:19" x14ac:dyDescent="0.2">
      <c r="A5" s="7">
        <v>43614.376770833333</v>
      </c>
      <c r="B5" s="1" t="s">
        <v>1636</v>
      </c>
      <c r="C5" s="1" t="s">
        <v>1637</v>
      </c>
      <c r="D5" s="1" t="s">
        <v>1621</v>
      </c>
      <c r="E5" s="1" t="s">
        <v>1638</v>
      </c>
      <c r="F5" s="7">
        <v>43599</v>
      </c>
      <c r="G5" s="1" t="s">
        <v>1639</v>
      </c>
      <c r="H5" s="5">
        <v>59691500</v>
      </c>
      <c r="I5" s="1">
        <v>0</v>
      </c>
      <c r="J5" s="1">
        <v>0</v>
      </c>
      <c r="K5" s="1" t="s">
        <v>451</v>
      </c>
      <c r="L5" s="1">
        <v>3</v>
      </c>
      <c r="M5" s="1" t="s">
        <v>1640</v>
      </c>
      <c r="N5" s="1" t="s">
        <v>1641</v>
      </c>
      <c r="O5" s="1">
        <v>5500</v>
      </c>
      <c r="P5" s="1" t="s">
        <v>1642</v>
      </c>
      <c r="Q5" s="1">
        <v>10853</v>
      </c>
      <c r="R5" s="1" t="str">
        <f>IFERROR(VLOOKUP(K5,Proveedores!$A$2:$B$500,2,0),"Agregar")</f>
        <v>LABORATORIO ELEA PHOENIX S.A.</v>
      </c>
      <c r="S5" s="5">
        <f t="shared" si="0"/>
        <v>59691500</v>
      </c>
    </row>
    <row r="6" spans="1:19" x14ac:dyDescent="0.2">
      <c r="A6" s="7">
        <v>43614.392546296294</v>
      </c>
      <c r="B6" s="1" t="s">
        <v>1643</v>
      </c>
      <c r="C6" s="1" t="s">
        <v>1644</v>
      </c>
      <c r="D6" s="1" t="s">
        <v>1621</v>
      </c>
      <c r="E6" s="1" t="s">
        <v>1645</v>
      </c>
      <c r="F6" s="7">
        <v>43606</v>
      </c>
      <c r="G6" s="1" t="s">
        <v>1646</v>
      </c>
      <c r="H6" s="5">
        <v>90463116</v>
      </c>
      <c r="I6" s="1">
        <v>0</v>
      </c>
      <c r="J6" s="1">
        <v>0</v>
      </c>
      <c r="K6" s="1" t="s">
        <v>451</v>
      </c>
      <c r="L6" s="1">
        <v>5</v>
      </c>
      <c r="M6" s="1" t="s">
        <v>1647</v>
      </c>
      <c r="N6" s="1" t="s">
        <v>1648</v>
      </c>
      <c r="O6" s="1">
        <v>59359</v>
      </c>
      <c r="P6" s="1" t="s">
        <v>1635</v>
      </c>
      <c r="Q6" s="1">
        <v>1524</v>
      </c>
      <c r="R6" s="1" t="str">
        <f>IFERROR(VLOOKUP(K6,Proveedores!$A$2:$B$500,2,0),"Agregar")</f>
        <v>LABORATORIO ELEA PHOENIX S.A.</v>
      </c>
      <c r="S6" s="5">
        <f t="shared" si="0"/>
        <v>90463116</v>
      </c>
    </row>
    <row r="7" spans="1:19" x14ac:dyDescent="0.2">
      <c r="A7" s="7">
        <v>43614.40388888889</v>
      </c>
      <c r="B7" s="1" t="s">
        <v>1649</v>
      </c>
      <c r="C7" s="1" t="s">
        <v>1650</v>
      </c>
      <c r="D7" s="1" t="s">
        <v>1621</v>
      </c>
      <c r="E7" s="1" t="s">
        <v>1651</v>
      </c>
      <c r="F7" s="7">
        <v>43606</v>
      </c>
      <c r="G7" s="1" t="s">
        <v>1646</v>
      </c>
      <c r="H7" s="5">
        <v>90941652</v>
      </c>
      <c r="I7" s="1">
        <v>0</v>
      </c>
      <c r="J7" s="1">
        <v>0</v>
      </c>
      <c r="K7" s="1" t="s">
        <v>451</v>
      </c>
      <c r="L7" s="1">
        <v>5</v>
      </c>
      <c r="M7" s="1" t="s">
        <v>1647</v>
      </c>
      <c r="N7" s="1" t="s">
        <v>1648</v>
      </c>
      <c r="O7" s="1">
        <v>59673</v>
      </c>
      <c r="P7" s="1" t="s">
        <v>1635</v>
      </c>
      <c r="Q7" s="1">
        <v>1524</v>
      </c>
      <c r="R7" s="1" t="str">
        <f>IFERROR(VLOOKUP(K7,Proveedores!$A$2:$B$500,2,0),"Agregar")</f>
        <v>LABORATORIO ELEA PHOENIX S.A.</v>
      </c>
      <c r="S7" s="5">
        <f t="shared" si="0"/>
        <v>90941652</v>
      </c>
    </row>
    <row r="8" spans="1:19" x14ac:dyDescent="0.2">
      <c r="A8" s="7">
        <v>43623.409502314818</v>
      </c>
      <c r="B8" s="1" t="s">
        <v>1652</v>
      </c>
      <c r="C8" s="1" t="s">
        <v>1653</v>
      </c>
      <c r="D8" s="1" t="s">
        <v>1621</v>
      </c>
      <c r="E8" s="1" t="s">
        <v>1654</v>
      </c>
      <c r="F8" s="7">
        <v>43612</v>
      </c>
      <c r="G8" s="1" t="s">
        <v>1646</v>
      </c>
      <c r="H8" s="5">
        <v>91002612</v>
      </c>
      <c r="I8" s="1">
        <v>0</v>
      </c>
      <c r="J8" s="1">
        <v>0</v>
      </c>
      <c r="K8" s="1" t="s">
        <v>451</v>
      </c>
      <c r="L8" s="1">
        <v>5</v>
      </c>
      <c r="M8" s="1" t="s">
        <v>1647</v>
      </c>
      <c r="N8" s="1" t="s">
        <v>1648</v>
      </c>
      <c r="O8" s="1">
        <v>59713</v>
      </c>
      <c r="P8" s="1" t="s">
        <v>1635</v>
      </c>
      <c r="Q8" s="1">
        <v>1524</v>
      </c>
      <c r="R8" s="1" t="str">
        <f>IFERROR(VLOOKUP(K8,Proveedores!$A$2:$B$500,2,0),"Agregar")</f>
        <v>LABORATORIO ELEA PHOENIX S.A.</v>
      </c>
      <c r="S8" s="5">
        <f t="shared" si="0"/>
        <v>91002612</v>
      </c>
    </row>
    <row r="9" spans="1:19" x14ac:dyDescent="0.2">
      <c r="A9" s="7">
        <v>43623.418680555558</v>
      </c>
      <c r="B9" s="1" t="s">
        <v>1655</v>
      </c>
      <c r="C9" s="1" t="s">
        <v>1656</v>
      </c>
      <c r="D9" s="1" t="s">
        <v>1621</v>
      </c>
      <c r="E9" s="1" t="s">
        <v>1657</v>
      </c>
      <c r="F9" s="7">
        <v>43612</v>
      </c>
      <c r="G9" s="1" t="s">
        <v>1646</v>
      </c>
      <c r="H9" s="5">
        <v>86942676</v>
      </c>
      <c r="I9" s="1">
        <v>0</v>
      </c>
      <c r="J9" s="1">
        <v>0</v>
      </c>
      <c r="K9" s="1" t="s">
        <v>451</v>
      </c>
      <c r="L9" s="1">
        <v>5</v>
      </c>
      <c r="M9" s="1" t="s">
        <v>1647</v>
      </c>
      <c r="N9" s="1" t="s">
        <v>1648</v>
      </c>
      <c r="O9" s="1">
        <v>57049</v>
      </c>
      <c r="P9" s="1" t="s">
        <v>1635</v>
      </c>
      <c r="Q9" s="1">
        <v>1524</v>
      </c>
      <c r="R9" s="1" t="str">
        <f>IFERROR(VLOOKUP(K9,Proveedores!$A$2:$B$500,2,0),"Agregar")</f>
        <v>LABORATORIO ELEA PHOENIX S.A.</v>
      </c>
      <c r="S9" s="5">
        <f t="shared" si="0"/>
        <v>86942676</v>
      </c>
    </row>
    <row r="10" spans="1:19" x14ac:dyDescent="0.2">
      <c r="A10" s="7">
        <v>43626.555648148147</v>
      </c>
      <c r="B10" s="1" t="s">
        <v>1658</v>
      </c>
      <c r="C10" s="1" t="s">
        <v>1659</v>
      </c>
      <c r="D10" s="1" t="s">
        <v>1621</v>
      </c>
      <c r="E10" s="1" t="s">
        <v>1660</v>
      </c>
      <c r="F10" s="7">
        <v>43626</v>
      </c>
      <c r="G10" s="1" t="s">
        <v>1661</v>
      </c>
      <c r="H10" s="5">
        <v>22165870</v>
      </c>
      <c r="I10" s="1">
        <v>0</v>
      </c>
      <c r="J10" s="1">
        <v>0</v>
      </c>
      <c r="K10" s="1" t="s">
        <v>1662</v>
      </c>
      <c r="L10" s="1">
        <v>26</v>
      </c>
      <c r="M10" s="1" t="s">
        <v>1663</v>
      </c>
      <c r="N10" s="1" t="s">
        <v>1664</v>
      </c>
      <c r="O10" s="1">
        <v>1000</v>
      </c>
      <c r="P10" s="1" t="s">
        <v>1665</v>
      </c>
      <c r="Q10" s="1">
        <v>700</v>
      </c>
      <c r="R10" s="1" t="str">
        <f>IFERROR(VLOOKUP(K10,Proveedores!$A$2:$B$500,2,0),"Agregar")</f>
        <v>DENVER FARMA S.A.</v>
      </c>
      <c r="S10" s="5">
        <f t="shared" si="0"/>
        <v>700000</v>
      </c>
    </row>
    <row r="11" spans="1:19" x14ac:dyDescent="0.2">
      <c r="A11" s="7">
        <v>43626.669722222221</v>
      </c>
      <c r="B11" s="1" t="s">
        <v>1666</v>
      </c>
      <c r="C11" s="1" t="s">
        <v>1667</v>
      </c>
      <c r="D11" s="1" t="s">
        <v>1621</v>
      </c>
      <c r="E11" s="1" t="s">
        <v>1668</v>
      </c>
      <c r="F11" s="7">
        <v>43626</v>
      </c>
      <c r="G11" s="1" t="s">
        <v>1661</v>
      </c>
      <c r="H11" s="5">
        <v>22165870</v>
      </c>
      <c r="I11" s="1">
        <v>0</v>
      </c>
      <c r="J11" s="1">
        <v>0</v>
      </c>
      <c r="K11" s="1" t="s">
        <v>755</v>
      </c>
      <c r="L11" s="1">
        <v>165</v>
      </c>
      <c r="M11" s="1" t="s">
        <v>1669</v>
      </c>
      <c r="N11" s="1" t="s">
        <v>1670</v>
      </c>
      <c r="O11" s="1">
        <v>18090</v>
      </c>
      <c r="P11" s="1" t="s">
        <v>1665</v>
      </c>
      <c r="Q11" s="1">
        <v>47</v>
      </c>
      <c r="R11" s="1" t="str">
        <f>IFERROR(VLOOKUP(K11,Proveedores!$A$2:$B$500,2,0),"Agregar")</f>
        <v>DENVER FARMA S.A.</v>
      </c>
      <c r="S11" s="5">
        <f t="shared" si="0"/>
        <v>850230</v>
      </c>
    </row>
    <row r="12" spans="1:19" x14ac:dyDescent="0.2">
      <c r="A12" s="7">
        <v>43626.669722222221</v>
      </c>
      <c r="B12" s="1" t="s">
        <v>1666</v>
      </c>
      <c r="C12" s="1" t="s">
        <v>1667</v>
      </c>
      <c r="D12" s="1" t="s">
        <v>1621</v>
      </c>
      <c r="E12" s="1" t="s">
        <v>1668</v>
      </c>
      <c r="F12" s="7">
        <v>43626</v>
      </c>
      <c r="G12" s="1" t="s">
        <v>1661</v>
      </c>
      <c r="H12" s="5">
        <v>22165870</v>
      </c>
      <c r="I12" s="1">
        <v>0</v>
      </c>
      <c r="J12" s="1">
        <v>0</v>
      </c>
      <c r="K12" s="1" t="s">
        <v>755</v>
      </c>
      <c r="L12" s="1">
        <v>298</v>
      </c>
      <c r="M12" s="1" t="s">
        <v>1671</v>
      </c>
      <c r="N12" s="1" t="s">
        <v>1672</v>
      </c>
      <c r="O12" s="1">
        <v>150</v>
      </c>
      <c r="P12" s="1" t="s">
        <v>1665</v>
      </c>
      <c r="Q12" s="1">
        <v>49</v>
      </c>
      <c r="R12" s="1" t="str">
        <f>IFERROR(VLOOKUP(K12,Proveedores!$A$2:$B$500,2,0),"Agregar")</f>
        <v>DENVER FARMA S.A.</v>
      </c>
      <c r="S12" s="5">
        <f t="shared" si="0"/>
        <v>7350</v>
      </c>
    </row>
    <row r="13" spans="1:19" x14ac:dyDescent="0.2">
      <c r="A13" s="7">
        <v>43626.669722222221</v>
      </c>
      <c r="B13" s="1" t="s">
        <v>1666</v>
      </c>
      <c r="C13" s="1" t="s">
        <v>1667</v>
      </c>
      <c r="D13" s="1" t="s">
        <v>1621</v>
      </c>
      <c r="E13" s="1" t="s">
        <v>1668</v>
      </c>
      <c r="F13" s="7">
        <v>43626</v>
      </c>
      <c r="G13" s="1" t="s">
        <v>1661</v>
      </c>
      <c r="H13" s="5">
        <v>22165870</v>
      </c>
      <c r="I13" s="1">
        <v>0</v>
      </c>
      <c r="J13" s="1">
        <v>0</v>
      </c>
      <c r="K13" s="1" t="s">
        <v>755</v>
      </c>
      <c r="L13" s="1">
        <v>118</v>
      </c>
      <c r="M13" s="1" t="s">
        <v>1673</v>
      </c>
      <c r="N13" s="1" t="s">
        <v>1674</v>
      </c>
      <c r="O13" s="1">
        <v>15</v>
      </c>
      <c r="P13" s="1" t="s">
        <v>1665</v>
      </c>
      <c r="Q13" s="1">
        <v>52</v>
      </c>
      <c r="R13" s="1" t="str">
        <f>IFERROR(VLOOKUP(K13,Proveedores!$A$2:$B$500,2,0),"Agregar")</f>
        <v>DENVER FARMA S.A.</v>
      </c>
      <c r="S13" s="5">
        <f t="shared" si="0"/>
        <v>780</v>
      </c>
    </row>
    <row r="14" spans="1:19" x14ac:dyDescent="0.2">
      <c r="A14" s="7">
        <v>43626.669722222221</v>
      </c>
      <c r="B14" s="1" t="s">
        <v>1666</v>
      </c>
      <c r="C14" s="1" t="s">
        <v>1667</v>
      </c>
      <c r="D14" s="1" t="s">
        <v>1621</v>
      </c>
      <c r="E14" s="1" t="s">
        <v>1668</v>
      </c>
      <c r="F14" s="7">
        <v>43626</v>
      </c>
      <c r="G14" s="1" t="s">
        <v>1661</v>
      </c>
      <c r="H14" s="5">
        <v>22165870</v>
      </c>
      <c r="I14" s="1">
        <v>0</v>
      </c>
      <c r="J14" s="1">
        <v>0</v>
      </c>
      <c r="K14" s="1" t="s">
        <v>755</v>
      </c>
      <c r="L14" s="1">
        <v>60</v>
      </c>
      <c r="M14" s="1" t="s">
        <v>1675</v>
      </c>
      <c r="N14" s="1" t="s">
        <v>1676</v>
      </c>
      <c r="O14" s="1">
        <v>30</v>
      </c>
      <c r="P14" s="1" t="s">
        <v>1665</v>
      </c>
      <c r="Q14" s="1">
        <v>53</v>
      </c>
      <c r="R14" s="1" t="str">
        <f>IFERROR(VLOOKUP(K14,Proveedores!$A$2:$B$500,2,0),"Agregar")</f>
        <v>DENVER FARMA S.A.</v>
      </c>
      <c r="S14" s="5">
        <f t="shared" si="0"/>
        <v>1590</v>
      </c>
    </row>
    <row r="15" spans="1:19" x14ac:dyDescent="0.2">
      <c r="A15" s="7">
        <v>43626.669722222221</v>
      </c>
      <c r="B15" s="1" t="s">
        <v>1666</v>
      </c>
      <c r="C15" s="1" t="s">
        <v>1667</v>
      </c>
      <c r="D15" s="1" t="s">
        <v>1621</v>
      </c>
      <c r="E15" s="1" t="s">
        <v>1668</v>
      </c>
      <c r="F15" s="7">
        <v>43626</v>
      </c>
      <c r="G15" s="1" t="s">
        <v>1661</v>
      </c>
      <c r="H15" s="5">
        <v>22165870</v>
      </c>
      <c r="I15" s="1">
        <v>0</v>
      </c>
      <c r="J15" s="1">
        <v>0</v>
      </c>
      <c r="K15" s="1" t="s">
        <v>755</v>
      </c>
      <c r="L15" s="1">
        <v>301</v>
      </c>
      <c r="M15" s="1" t="s">
        <v>1677</v>
      </c>
      <c r="N15" s="1" t="s">
        <v>1678</v>
      </c>
      <c r="O15" s="1">
        <v>30</v>
      </c>
      <c r="P15" s="1" t="s">
        <v>1665</v>
      </c>
      <c r="Q15" s="1">
        <v>55</v>
      </c>
      <c r="R15" s="1" t="str">
        <f>IFERROR(VLOOKUP(K15,Proveedores!$A$2:$B$500,2,0),"Agregar")</f>
        <v>DENVER FARMA S.A.</v>
      </c>
      <c r="S15" s="5">
        <f t="shared" si="0"/>
        <v>1650</v>
      </c>
    </row>
    <row r="16" spans="1:19" x14ac:dyDescent="0.2">
      <c r="A16" s="7">
        <v>43626.669722222221</v>
      </c>
      <c r="B16" s="1" t="s">
        <v>1666</v>
      </c>
      <c r="C16" s="1" t="s">
        <v>1667</v>
      </c>
      <c r="D16" s="1" t="s">
        <v>1621</v>
      </c>
      <c r="E16" s="1" t="s">
        <v>1668</v>
      </c>
      <c r="F16" s="7">
        <v>43626</v>
      </c>
      <c r="G16" s="1" t="s">
        <v>1661</v>
      </c>
      <c r="H16" s="5">
        <v>22165870</v>
      </c>
      <c r="I16" s="1">
        <v>0</v>
      </c>
      <c r="J16" s="1">
        <v>0</v>
      </c>
      <c r="K16" s="1" t="s">
        <v>755</v>
      </c>
      <c r="L16" s="1">
        <v>303</v>
      </c>
      <c r="M16" s="1" t="s">
        <v>1679</v>
      </c>
      <c r="N16" s="1" t="s">
        <v>1680</v>
      </c>
      <c r="O16" s="1">
        <v>20</v>
      </c>
      <c r="P16" s="1" t="s">
        <v>1665</v>
      </c>
      <c r="Q16" s="1">
        <v>55</v>
      </c>
      <c r="R16" s="1" t="str">
        <f>IFERROR(VLOOKUP(K16,Proveedores!$A$2:$B$500,2,0),"Agregar")</f>
        <v>DENVER FARMA S.A.</v>
      </c>
      <c r="S16" s="5">
        <f t="shared" si="0"/>
        <v>1100</v>
      </c>
    </row>
    <row r="17" spans="1:19" x14ac:dyDescent="0.2">
      <c r="A17" s="7">
        <v>43626.669722222221</v>
      </c>
      <c r="B17" s="1" t="s">
        <v>1666</v>
      </c>
      <c r="C17" s="1" t="s">
        <v>1667</v>
      </c>
      <c r="D17" s="1" t="s">
        <v>1621</v>
      </c>
      <c r="E17" s="1" t="s">
        <v>1668</v>
      </c>
      <c r="F17" s="7">
        <v>43626</v>
      </c>
      <c r="G17" s="1" t="s">
        <v>1661</v>
      </c>
      <c r="H17" s="5">
        <v>22165870</v>
      </c>
      <c r="I17" s="1">
        <v>0</v>
      </c>
      <c r="J17" s="1">
        <v>0</v>
      </c>
      <c r="K17" s="1" t="s">
        <v>755</v>
      </c>
      <c r="L17" s="1">
        <v>203</v>
      </c>
      <c r="M17" s="1" t="s">
        <v>1681</v>
      </c>
      <c r="N17" s="1" t="s">
        <v>1682</v>
      </c>
      <c r="O17" s="1">
        <v>150</v>
      </c>
      <c r="P17" s="1" t="s">
        <v>1665</v>
      </c>
      <c r="Q17" s="1">
        <v>65</v>
      </c>
      <c r="R17" s="1" t="str">
        <f>IFERROR(VLOOKUP(K17,Proveedores!$A$2:$B$500,2,0),"Agregar")</f>
        <v>DENVER FARMA S.A.</v>
      </c>
      <c r="S17" s="5">
        <f t="shared" si="0"/>
        <v>9750</v>
      </c>
    </row>
    <row r="18" spans="1:19" x14ac:dyDescent="0.2">
      <c r="A18" s="7">
        <v>43626.669722222221</v>
      </c>
      <c r="B18" s="1" t="s">
        <v>1666</v>
      </c>
      <c r="C18" s="1" t="s">
        <v>1667</v>
      </c>
      <c r="D18" s="1" t="s">
        <v>1621</v>
      </c>
      <c r="E18" s="1" t="s">
        <v>1668</v>
      </c>
      <c r="F18" s="7">
        <v>43626</v>
      </c>
      <c r="G18" s="1" t="s">
        <v>1661</v>
      </c>
      <c r="H18" s="5">
        <v>22165870</v>
      </c>
      <c r="I18" s="1">
        <v>0</v>
      </c>
      <c r="J18" s="1">
        <v>0</v>
      </c>
      <c r="K18" s="1" t="s">
        <v>755</v>
      </c>
      <c r="L18" s="1">
        <v>99</v>
      </c>
      <c r="M18" s="1" t="s">
        <v>1683</v>
      </c>
      <c r="N18" s="1" t="s">
        <v>1684</v>
      </c>
      <c r="O18" s="1">
        <v>2000</v>
      </c>
      <c r="P18" s="1" t="s">
        <v>1665</v>
      </c>
      <c r="Q18" s="1">
        <v>67</v>
      </c>
      <c r="R18" s="1" t="str">
        <f>IFERROR(VLOOKUP(K18,Proveedores!$A$2:$B$500,2,0),"Agregar")</f>
        <v>DENVER FARMA S.A.</v>
      </c>
      <c r="S18" s="5">
        <f t="shared" si="0"/>
        <v>134000</v>
      </c>
    </row>
    <row r="19" spans="1:19" x14ac:dyDescent="0.2">
      <c r="A19" s="7">
        <v>43626.669722222221</v>
      </c>
      <c r="B19" s="1" t="s">
        <v>1666</v>
      </c>
      <c r="C19" s="1" t="s">
        <v>1667</v>
      </c>
      <c r="D19" s="1" t="s">
        <v>1621</v>
      </c>
      <c r="E19" s="1" t="s">
        <v>1668</v>
      </c>
      <c r="F19" s="7">
        <v>43626</v>
      </c>
      <c r="G19" s="1" t="s">
        <v>1661</v>
      </c>
      <c r="H19" s="5">
        <v>22165870</v>
      </c>
      <c r="I19" s="1">
        <v>0</v>
      </c>
      <c r="J19" s="1">
        <v>0</v>
      </c>
      <c r="K19" s="1" t="s">
        <v>755</v>
      </c>
      <c r="L19" s="1">
        <v>91</v>
      </c>
      <c r="M19" s="1" t="s">
        <v>1685</v>
      </c>
      <c r="N19" s="1" t="s">
        <v>1686</v>
      </c>
      <c r="O19" s="1">
        <v>200</v>
      </c>
      <c r="P19" s="1" t="s">
        <v>1665</v>
      </c>
      <c r="Q19" s="1">
        <v>76</v>
      </c>
      <c r="R19" s="1" t="str">
        <f>IFERROR(VLOOKUP(K19,Proveedores!$A$2:$B$500,2,0),"Agregar")</f>
        <v>DENVER FARMA S.A.</v>
      </c>
      <c r="S19" s="5">
        <f t="shared" si="0"/>
        <v>15200</v>
      </c>
    </row>
    <row r="20" spans="1:19" x14ac:dyDescent="0.2">
      <c r="A20" s="7">
        <v>43626.669722222221</v>
      </c>
      <c r="B20" s="1" t="s">
        <v>1666</v>
      </c>
      <c r="C20" s="1" t="s">
        <v>1667</v>
      </c>
      <c r="D20" s="1" t="s">
        <v>1621</v>
      </c>
      <c r="E20" s="1" t="s">
        <v>1668</v>
      </c>
      <c r="F20" s="7">
        <v>43626</v>
      </c>
      <c r="G20" s="1" t="s">
        <v>1661</v>
      </c>
      <c r="H20" s="5">
        <v>22165870</v>
      </c>
      <c r="I20" s="1">
        <v>0</v>
      </c>
      <c r="J20" s="1">
        <v>0</v>
      </c>
      <c r="K20" s="1" t="s">
        <v>755</v>
      </c>
      <c r="L20" s="1">
        <v>67</v>
      </c>
      <c r="M20" s="1" t="s">
        <v>1687</v>
      </c>
      <c r="N20" s="1" t="s">
        <v>1688</v>
      </c>
      <c r="O20" s="1">
        <v>150</v>
      </c>
      <c r="P20" s="1" t="s">
        <v>1665</v>
      </c>
      <c r="Q20" s="1">
        <v>78</v>
      </c>
      <c r="R20" s="1" t="str">
        <f>IFERROR(VLOOKUP(K20,Proveedores!$A$2:$B$500,2,0),"Agregar")</f>
        <v>DENVER FARMA S.A.</v>
      </c>
      <c r="S20" s="5">
        <f t="shared" si="0"/>
        <v>11700</v>
      </c>
    </row>
    <row r="21" spans="1:19" x14ac:dyDescent="0.2">
      <c r="A21" s="7">
        <v>43626.669722222221</v>
      </c>
      <c r="B21" s="1" t="s">
        <v>1666</v>
      </c>
      <c r="C21" s="1" t="s">
        <v>1667</v>
      </c>
      <c r="D21" s="1" t="s">
        <v>1621</v>
      </c>
      <c r="E21" s="1" t="s">
        <v>1668</v>
      </c>
      <c r="F21" s="7">
        <v>43626</v>
      </c>
      <c r="G21" s="1" t="s">
        <v>1661</v>
      </c>
      <c r="H21" s="5">
        <v>22165870</v>
      </c>
      <c r="I21" s="1">
        <v>0</v>
      </c>
      <c r="J21" s="1">
        <v>0</v>
      </c>
      <c r="K21" s="1" t="s">
        <v>755</v>
      </c>
      <c r="L21" s="1">
        <v>156</v>
      </c>
      <c r="M21" s="1" t="s">
        <v>1689</v>
      </c>
      <c r="N21" s="1" t="s">
        <v>1690</v>
      </c>
      <c r="O21" s="1">
        <v>12060</v>
      </c>
      <c r="P21" s="1" t="s">
        <v>1665</v>
      </c>
      <c r="Q21" s="1">
        <v>84</v>
      </c>
      <c r="R21" s="1" t="str">
        <f>IFERROR(VLOOKUP(K21,Proveedores!$A$2:$B$500,2,0),"Agregar")</f>
        <v>DENVER FARMA S.A.</v>
      </c>
      <c r="S21" s="5">
        <f t="shared" si="0"/>
        <v>1013040</v>
      </c>
    </row>
    <row r="22" spans="1:19" x14ac:dyDescent="0.2">
      <c r="A22" s="7">
        <v>43626.669722222221</v>
      </c>
      <c r="B22" s="1" t="s">
        <v>1666</v>
      </c>
      <c r="C22" s="1" t="s">
        <v>1667</v>
      </c>
      <c r="D22" s="1" t="s">
        <v>1621</v>
      </c>
      <c r="E22" s="1" t="s">
        <v>1668</v>
      </c>
      <c r="F22" s="7">
        <v>43626</v>
      </c>
      <c r="G22" s="1" t="s">
        <v>1661</v>
      </c>
      <c r="H22" s="5">
        <v>22165870</v>
      </c>
      <c r="I22" s="1">
        <v>0</v>
      </c>
      <c r="J22" s="1">
        <v>0</v>
      </c>
      <c r="K22" s="1" t="s">
        <v>755</v>
      </c>
      <c r="L22" s="1">
        <v>119</v>
      </c>
      <c r="M22" s="1" t="s">
        <v>1691</v>
      </c>
      <c r="N22" s="1" t="s">
        <v>1692</v>
      </c>
      <c r="O22" s="1">
        <v>15</v>
      </c>
      <c r="P22" s="1" t="s">
        <v>1665</v>
      </c>
      <c r="Q22" s="1">
        <v>86</v>
      </c>
      <c r="R22" s="1" t="str">
        <f>IFERROR(VLOOKUP(K22,Proveedores!$A$2:$B$500,2,0),"Agregar")</f>
        <v>DENVER FARMA S.A.</v>
      </c>
      <c r="S22" s="5">
        <f t="shared" si="0"/>
        <v>1290</v>
      </c>
    </row>
    <row r="23" spans="1:19" x14ac:dyDescent="0.2">
      <c r="A23" s="7">
        <v>43626.669722222221</v>
      </c>
      <c r="B23" s="1" t="s">
        <v>1666</v>
      </c>
      <c r="C23" s="1" t="s">
        <v>1667</v>
      </c>
      <c r="D23" s="1" t="s">
        <v>1621</v>
      </c>
      <c r="E23" s="1" t="s">
        <v>1668</v>
      </c>
      <c r="F23" s="7">
        <v>43626</v>
      </c>
      <c r="G23" s="1" t="s">
        <v>1661</v>
      </c>
      <c r="H23" s="5">
        <v>22165870</v>
      </c>
      <c r="I23" s="1">
        <v>0</v>
      </c>
      <c r="J23" s="1">
        <v>0</v>
      </c>
      <c r="K23" s="1" t="s">
        <v>755</v>
      </c>
      <c r="L23" s="1">
        <v>129</v>
      </c>
      <c r="M23" s="1" t="s">
        <v>1693</v>
      </c>
      <c r="N23" s="1" t="s">
        <v>1694</v>
      </c>
      <c r="O23" s="1">
        <v>30</v>
      </c>
      <c r="P23" s="1" t="s">
        <v>1665</v>
      </c>
      <c r="Q23" s="1">
        <v>105</v>
      </c>
      <c r="R23" s="1" t="str">
        <f>IFERROR(VLOOKUP(K23,Proveedores!$A$2:$B$500,2,0),"Agregar")</f>
        <v>DENVER FARMA S.A.</v>
      </c>
      <c r="S23" s="5">
        <f t="shared" si="0"/>
        <v>3150</v>
      </c>
    </row>
    <row r="24" spans="1:19" x14ac:dyDescent="0.2">
      <c r="A24" s="7">
        <v>43626.669722222221</v>
      </c>
      <c r="B24" s="1" t="s">
        <v>1666</v>
      </c>
      <c r="C24" s="1" t="s">
        <v>1667</v>
      </c>
      <c r="D24" s="1" t="s">
        <v>1621</v>
      </c>
      <c r="E24" s="1" t="s">
        <v>1668</v>
      </c>
      <c r="F24" s="7">
        <v>43626</v>
      </c>
      <c r="G24" s="1" t="s">
        <v>1661</v>
      </c>
      <c r="H24" s="5">
        <v>22165870</v>
      </c>
      <c r="I24" s="1">
        <v>0</v>
      </c>
      <c r="J24" s="1">
        <v>0</v>
      </c>
      <c r="K24" s="1" t="s">
        <v>755</v>
      </c>
      <c r="L24" s="1">
        <v>166</v>
      </c>
      <c r="M24" s="1" t="s">
        <v>1695</v>
      </c>
      <c r="N24" s="1" t="s">
        <v>1696</v>
      </c>
      <c r="O24" s="1">
        <v>3000</v>
      </c>
      <c r="P24" s="1" t="s">
        <v>1665</v>
      </c>
      <c r="Q24" s="1">
        <v>170</v>
      </c>
      <c r="R24" s="1" t="str">
        <f>IFERROR(VLOOKUP(K24,Proveedores!$A$2:$B$500,2,0),"Agregar")</f>
        <v>DENVER FARMA S.A.</v>
      </c>
      <c r="S24" s="5">
        <f t="shared" si="0"/>
        <v>510000</v>
      </c>
    </row>
    <row r="25" spans="1:19" x14ac:dyDescent="0.2">
      <c r="A25" s="7">
        <v>43626.669722222221</v>
      </c>
      <c r="B25" s="1" t="s">
        <v>1666</v>
      </c>
      <c r="C25" s="1" t="s">
        <v>1667</v>
      </c>
      <c r="D25" s="1" t="s">
        <v>1621</v>
      </c>
      <c r="E25" s="1" t="s">
        <v>1668</v>
      </c>
      <c r="F25" s="7">
        <v>43626</v>
      </c>
      <c r="G25" s="1" t="s">
        <v>1661</v>
      </c>
      <c r="H25" s="5">
        <v>22165870</v>
      </c>
      <c r="I25" s="1">
        <v>0</v>
      </c>
      <c r="J25" s="1">
        <v>0</v>
      </c>
      <c r="K25" s="1" t="s">
        <v>755</v>
      </c>
      <c r="L25" s="1">
        <v>227</v>
      </c>
      <c r="M25" s="1" t="s">
        <v>1697</v>
      </c>
      <c r="N25" s="1" t="s">
        <v>1698</v>
      </c>
      <c r="O25" s="1">
        <v>100</v>
      </c>
      <c r="P25" s="1" t="s">
        <v>1665</v>
      </c>
      <c r="Q25" s="1">
        <v>256</v>
      </c>
      <c r="R25" s="1" t="str">
        <f>IFERROR(VLOOKUP(K25,Proveedores!$A$2:$B$500,2,0),"Agregar")</f>
        <v>DENVER FARMA S.A.</v>
      </c>
      <c r="S25" s="5">
        <f t="shared" si="0"/>
        <v>25600</v>
      </c>
    </row>
    <row r="26" spans="1:19" x14ac:dyDescent="0.2">
      <c r="A26" s="7">
        <v>43626.669722222221</v>
      </c>
      <c r="B26" s="1" t="s">
        <v>1666</v>
      </c>
      <c r="C26" s="1" t="s">
        <v>1667</v>
      </c>
      <c r="D26" s="1" t="s">
        <v>1621</v>
      </c>
      <c r="E26" s="1" t="s">
        <v>1668</v>
      </c>
      <c r="F26" s="7">
        <v>43626</v>
      </c>
      <c r="G26" s="1" t="s">
        <v>1661</v>
      </c>
      <c r="H26" s="5">
        <v>22165870</v>
      </c>
      <c r="I26" s="1">
        <v>0</v>
      </c>
      <c r="J26" s="1">
        <v>0</v>
      </c>
      <c r="K26" s="1" t="s">
        <v>755</v>
      </c>
      <c r="L26" s="1">
        <v>297</v>
      </c>
      <c r="M26" s="1" t="s">
        <v>1699</v>
      </c>
      <c r="N26" s="1" t="s">
        <v>1700</v>
      </c>
      <c r="O26" s="1">
        <v>250</v>
      </c>
      <c r="P26" s="1" t="s">
        <v>1665</v>
      </c>
      <c r="Q26" s="1">
        <v>337</v>
      </c>
      <c r="R26" s="1" t="str">
        <f>IFERROR(VLOOKUP(K26,Proveedores!$A$2:$B$500,2,0),"Agregar")</f>
        <v>DENVER FARMA S.A.</v>
      </c>
      <c r="S26" s="5">
        <f t="shared" si="0"/>
        <v>84250</v>
      </c>
    </row>
    <row r="27" spans="1:19" x14ac:dyDescent="0.2">
      <c r="A27" s="7">
        <v>43626.669722222221</v>
      </c>
      <c r="B27" s="1" t="s">
        <v>1666</v>
      </c>
      <c r="C27" s="1" t="s">
        <v>1667</v>
      </c>
      <c r="D27" s="1" t="s">
        <v>1621</v>
      </c>
      <c r="E27" s="1" t="s">
        <v>1668</v>
      </c>
      <c r="F27" s="7">
        <v>43626</v>
      </c>
      <c r="G27" s="1" t="s">
        <v>1661</v>
      </c>
      <c r="H27" s="5">
        <v>22165870</v>
      </c>
      <c r="I27" s="1">
        <v>0</v>
      </c>
      <c r="J27" s="1">
        <v>0</v>
      </c>
      <c r="K27" s="1" t="s">
        <v>755</v>
      </c>
      <c r="L27" s="1">
        <v>103</v>
      </c>
      <c r="M27" s="1" t="s">
        <v>1701</v>
      </c>
      <c r="N27" s="1" t="s">
        <v>1702</v>
      </c>
      <c r="O27" s="1">
        <v>300</v>
      </c>
      <c r="P27" s="1" t="s">
        <v>1665</v>
      </c>
      <c r="Q27" s="1">
        <v>370</v>
      </c>
      <c r="R27" s="1" t="str">
        <f>IFERROR(VLOOKUP(K27,Proveedores!$A$2:$B$500,2,0),"Agregar")</f>
        <v>DENVER FARMA S.A.</v>
      </c>
      <c r="S27" s="5">
        <f t="shared" si="0"/>
        <v>111000</v>
      </c>
    </row>
    <row r="28" spans="1:19" x14ac:dyDescent="0.2">
      <c r="A28" s="7">
        <v>43626.669722222221</v>
      </c>
      <c r="B28" s="1" t="s">
        <v>1666</v>
      </c>
      <c r="C28" s="1" t="s">
        <v>1667</v>
      </c>
      <c r="D28" s="1" t="s">
        <v>1621</v>
      </c>
      <c r="E28" s="1" t="s">
        <v>1668</v>
      </c>
      <c r="F28" s="7">
        <v>43626</v>
      </c>
      <c r="G28" s="1" t="s">
        <v>1661</v>
      </c>
      <c r="H28" s="5">
        <v>22165870</v>
      </c>
      <c r="I28" s="1">
        <v>0</v>
      </c>
      <c r="J28" s="1">
        <v>0</v>
      </c>
      <c r="K28" s="1" t="s">
        <v>755</v>
      </c>
      <c r="L28" s="1">
        <v>140</v>
      </c>
      <c r="M28" s="1" t="s">
        <v>1703</v>
      </c>
      <c r="N28" s="1" t="s">
        <v>1704</v>
      </c>
      <c r="O28" s="1">
        <v>2010</v>
      </c>
      <c r="P28" s="1" t="s">
        <v>1665</v>
      </c>
      <c r="Q28" s="1">
        <v>460</v>
      </c>
      <c r="R28" s="1" t="str">
        <f>IFERROR(VLOOKUP(K28,Proveedores!$A$2:$B$500,2,0),"Agregar")</f>
        <v>DENVER FARMA S.A.</v>
      </c>
      <c r="S28" s="5">
        <f t="shared" si="0"/>
        <v>924600</v>
      </c>
    </row>
    <row r="29" spans="1:19" x14ac:dyDescent="0.2">
      <c r="A29" s="7">
        <v>43626.669722222221</v>
      </c>
      <c r="B29" s="1" t="s">
        <v>1666</v>
      </c>
      <c r="C29" s="1" t="s">
        <v>1667</v>
      </c>
      <c r="D29" s="1" t="s">
        <v>1621</v>
      </c>
      <c r="E29" s="1" t="s">
        <v>1668</v>
      </c>
      <c r="F29" s="7">
        <v>43626</v>
      </c>
      <c r="G29" s="1" t="s">
        <v>1661</v>
      </c>
      <c r="H29" s="5">
        <v>22165870</v>
      </c>
      <c r="I29" s="1">
        <v>0</v>
      </c>
      <c r="J29" s="1">
        <v>0</v>
      </c>
      <c r="K29" s="1" t="s">
        <v>755</v>
      </c>
      <c r="L29" s="1">
        <v>26</v>
      </c>
      <c r="M29" s="1" t="s">
        <v>1663</v>
      </c>
      <c r="N29" s="1" t="s">
        <v>1664</v>
      </c>
      <c r="O29" s="1">
        <v>1000</v>
      </c>
      <c r="P29" s="1" t="s">
        <v>1665</v>
      </c>
      <c r="Q29" s="1">
        <v>700</v>
      </c>
      <c r="R29" s="1" t="str">
        <f>IFERROR(VLOOKUP(K29,Proveedores!$A$2:$B$500,2,0),"Agregar")</f>
        <v>DENVER FARMA S.A.</v>
      </c>
      <c r="S29" s="5">
        <f t="shared" si="0"/>
        <v>700000</v>
      </c>
    </row>
    <row r="30" spans="1:19" x14ac:dyDescent="0.2">
      <c r="A30" s="7">
        <v>43626.669722222221</v>
      </c>
      <c r="B30" s="1" t="s">
        <v>1666</v>
      </c>
      <c r="C30" s="1" t="s">
        <v>1667</v>
      </c>
      <c r="D30" s="1" t="s">
        <v>1621</v>
      </c>
      <c r="E30" s="1" t="s">
        <v>1668</v>
      </c>
      <c r="F30" s="7">
        <v>43626</v>
      </c>
      <c r="G30" s="1" t="s">
        <v>1661</v>
      </c>
      <c r="H30" s="5">
        <v>22165870</v>
      </c>
      <c r="I30" s="1">
        <v>0</v>
      </c>
      <c r="J30" s="1">
        <v>0</v>
      </c>
      <c r="K30" s="1" t="s">
        <v>755</v>
      </c>
      <c r="L30" s="1">
        <v>143</v>
      </c>
      <c r="M30" s="1" t="s">
        <v>1705</v>
      </c>
      <c r="N30" s="1" t="s">
        <v>1706</v>
      </c>
      <c r="O30" s="1">
        <v>1000</v>
      </c>
      <c r="P30" s="1" t="s">
        <v>1665</v>
      </c>
      <c r="Q30" s="1">
        <v>710</v>
      </c>
      <c r="R30" s="1" t="str">
        <f>IFERROR(VLOOKUP(K30,Proveedores!$A$2:$B$500,2,0),"Agregar")</f>
        <v>DENVER FARMA S.A.</v>
      </c>
      <c r="S30" s="5">
        <f t="shared" si="0"/>
        <v>710000</v>
      </c>
    </row>
    <row r="31" spans="1:19" x14ac:dyDescent="0.2">
      <c r="A31" s="7">
        <v>43626.669722222221</v>
      </c>
      <c r="B31" s="1" t="s">
        <v>1666</v>
      </c>
      <c r="C31" s="1" t="s">
        <v>1667</v>
      </c>
      <c r="D31" s="1" t="s">
        <v>1621</v>
      </c>
      <c r="E31" s="1" t="s">
        <v>1668</v>
      </c>
      <c r="F31" s="7">
        <v>43626</v>
      </c>
      <c r="G31" s="1" t="s">
        <v>1661</v>
      </c>
      <c r="H31" s="5">
        <v>22165870</v>
      </c>
      <c r="I31" s="1">
        <v>0</v>
      </c>
      <c r="J31" s="1">
        <v>0</v>
      </c>
      <c r="K31" s="1" t="s">
        <v>755</v>
      </c>
      <c r="L31" s="1">
        <v>278</v>
      </c>
      <c r="M31" s="1" t="s">
        <v>1707</v>
      </c>
      <c r="N31" s="1" t="s">
        <v>1708</v>
      </c>
      <c r="O31" s="1">
        <v>400</v>
      </c>
      <c r="P31" s="1" t="s">
        <v>1665</v>
      </c>
      <c r="Q31" s="1">
        <v>770</v>
      </c>
      <c r="R31" s="1" t="str">
        <f>IFERROR(VLOOKUP(K31,Proveedores!$A$2:$B$500,2,0),"Agregar")</f>
        <v>DENVER FARMA S.A.</v>
      </c>
      <c r="S31" s="5">
        <f t="shared" si="0"/>
        <v>308000</v>
      </c>
    </row>
    <row r="32" spans="1:19" x14ac:dyDescent="0.2">
      <c r="A32" s="7">
        <v>43626.669722222221</v>
      </c>
      <c r="B32" s="1" t="s">
        <v>1666</v>
      </c>
      <c r="C32" s="1" t="s">
        <v>1667</v>
      </c>
      <c r="D32" s="1" t="s">
        <v>1621</v>
      </c>
      <c r="E32" s="1" t="s">
        <v>1668</v>
      </c>
      <c r="F32" s="7">
        <v>43626</v>
      </c>
      <c r="G32" s="1" t="s">
        <v>1661</v>
      </c>
      <c r="H32" s="5">
        <v>22165870</v>
      </c>
      <c r="I32" s="1">
        <v>0</v>
      </c>
      <c r="J32" s="1">
        <v>0</v>
      </c>
      <c r="K32" s="1" t="s">
        <v>755</v>
      </c>
      <c r="L32" s="1">
        <v>200</v>
      </c>
      <c r="M32" s="1" t="s">
        <v>1709</v>
      </c>
      <c r="N32" s="1" t="s">
        <v>1710</v>
      </c>
      <c r="O32" s="1">
        <v>600</v>
      </c>
      <c r="P32" s="1" t="s">
        <v>1665</v>
      </c>
      <c r="Q32" s="1">
        <v>940</v>
      </c>
      <c r="R32" s="1" t="str">
        <f>IFERROR(VLOOKUP(K32,Proveedores!$A$2:$B$500,2,0),"Agregar")</f>
        <v>DENVER FARMA S.A.</v>
      </c>
      <c r="S32" s="5">
        <f t="shared" si="0"/>
        <v>564000</v>
      </c>
    </row>
    <row r="33" spans="1:19" x14ac:dyDescent="0.2">
      <c r="A33" s="7">
        <v>43626.678807870368</v>
      </c>
      <c r="B33" s="1" t="s">
        <v>1711</v>
      </c>
      <c r="C33" s="1" t="s">
        <v>1712</v>
      </c>
      <c r="D33" s="1" t="s">
        <v>1713</v>
      </c>
      <c r="E33" s="1" t="s">
        <v>1714</v>
      </c>
      <c r="F33" s="7">
        <v>43626</v>
      </c>
      <c r="G33" s="1" t="s">
        <v>1715</v>
      </c>
      <c r="H33" s="5">
        <v>13870</v>
      </c>
      <c r="I33" s="1">
        <v>0</v>
      </c>
      <c r="J33" s="1">
        <v>0</v>
      </c>
      <c r="K33" s="1" t="s">
        <v>1662</v>
      </c>
      <c r="L33" s="1">
        <v>165</v>
      </c>
      <c r="M33" s="1" t="s">
        <v>1669</v>
      </c>
      <c r="N33" s="1" t="s">
        <v>1670</v>
      </c>
      <c r="O33" s="1">
        <v>90</v>
      </c>
      <c r="P33" s="1" t="s">
        <v>1665</v>
      </c>
      <c r="Q33" s="1">
        <v>47</v>
      </c>
      <c r="R33" s="1" t="str">
        <f>IFERROR(VLOOKUP(K33,Proveedores!$A$2:$B$500,2,0),"Agregar")</f>
        <v>DENVER FARMA S.A.</v>
      </c>
      <c r="S33" s="5">
        <f t="shared" si="0"/>
        <v>4230</v>
      </c>
    </row>
    <row r="34" spans="1:19" x14ac:dyDescent="0.2">
      <c r="A34" s="7">
        <v>43626.678807870368</v>
      </c>
      <c r="B34" s="1" t="s">
        <v>1711</v>
      </c>
      <c r="C34" s="1" t="s">
        <v>1712</v>
      </c>
      <c r="D34" s="1" t="s">
        <v>1713</v>
      </c>
      <c r="E34" s="1" t="s">
        <v>1714</v>
      </c>
      <c r="F34" s="7">
        <v>43626</v>
      </c>
      <c r="G34" s="1" t="s">
        <v>1715</v>
      </c>
      <c r="H34" s="5">
        <v>13870</v>
      </c>
      <c r="I34" s="1">
        <v>0</v>
      </c>
      <c r="J34" s="1">
        <v>0</v>
      </c>
      <c r="K34" s="1" t="s">
        <v>1662</v>
      </c>
      <c r="L34" s="1">
        <v>156</v>
      </c>
      <c r="M34" s="1" t="s">
        <v>1689</v>
      </c>
      <c r="N34" s="1" t="s">
        <v>1716</v>
      </c>
      <c r="O34" s="1">
        <v>60</v>
      </c>
      <c r="P34" s="1" t="s">
        <v>1665</v>
      </c>
      <c r="Q34" s="1">
        <v>84</v>
      </c>
      <c r="R34" s="1" t="str">
        <f>IFERROR(VLOOKUP(K34,Proveedores!$A$2:$B$500,2,0),"Agregar")</f>
        <v>DENVER FARMA S.A.</v>
      </c>
      <c r="S34" s="5">
        <f t="shared" si="0"/>
        <v>5040</v>
      </c>
    </row>
    <row r="35" spans="1:19" x14ac:dyDescent="0.2">
      <c r="A35" s="7">
        <v>43626.678807870368</v>
      </c>
      <c r="B35" s="1" t="s">
        <v>1711</v>
      </c>
      <c r="C35" s="1" t="s">
        <v>1712</v>
      </c>
      <c r="D35" s="1" t="s">
        <v>1713</v>
      </c>
      <c r="E35" s="1" t="s">
        <v>1714</v>
      </c>
      <c r="F35" s="7">
        <v>43626</v>
      </c>
      <c r="G35" s="1" t="s">
        <v>1715</v>
      </c>
      <c r="H35" s="5">
        <v>13870</v>
      </c>
      <c r="I35" s="1">
        <v>0</v>
      </c>
      <c r="J35" s="1">
        <v>0</v>
      </c>
      <c r="K35" s="1" t="s">
        <v>1662</v>
      </c>
      <c r="L35" s="1">
        <v>140</v>
      </c>
      <c r="M35" s="1" t="s">
        <v>1717</v>
      </c>
      <c r="N35" s="1" t="s">
        <v>1718</v>
      </c>
      <c r="O35" s="1">
        <v>10</v>
      </c>
      <c r="P35" s="1" t="s">
        <v>1665</v>
      </c>
      <c r="Q35" s="1">
        <v>460</v>
      </c>
      <c r="R35" s="1" t="str">
        <f>IFERROR(VLOOKUP(K35,Proveedores!$A$2:$B$500,2,0),"Agregar")</f>
        <v>DENVER FARMA S.A.</v>
      </c>
      <c r="S35" s="5">
        <f t="shared" si="0"/>
        <v>4600</v>
      </c>
    </row>
    <row r="36" spans="1:19" x14ac:dyDescent="0.2">
      <c r="A36" s="7">
        <v>43626.687916666669</v>
      </c>
      <c r="B36" s="1" t="s">
        <v>1719</v>
      </c>
      <c r="C36" s="1" t="s">
        <v>1720</v>
      </c>
      <c r="D36" s="1" t="s">
        <v>1621</v>
      </c>
      <c r="E36" s="1" t="s">
        <v>1721</v>
      </c>
      <c r="F36" s="7">
        <v>43626</v>
      </c>
      <c r="G36" s="1" t="s">
        <v>1715</v>
      </c>
      <c r="H36" s="5">
        <v>3780000</v>
      </c>
      <c r="I36" s="1">
        <v>0</v>
      </c>
      <c r="J36" s="1">
        <v>0</v>
      </c>
      <c r="K36" s="1" t="s">
        <v>1662</v>
      </c>
      <c r="L36" s="1">
        <v>305</v>
      </c>
      <c r="M36" s="1" t="s">
        <v>1722</v>
      </c>
      <c r="N36" s="1" t="s">
        <v>1723</v>
      </c>
      <c r="O36" s="1">
        <v>15</v>
      </c>
      <c r="P36" s="1" t="s">
        <v>1665</v>
      </c>
      <c r="Q36" s="1">
        <v>100</v>
      </c>
      <c r="R36" s="1" t="str">
        <f>IFERROR(VLOOKUP(K36,Proveedores!$A$2:$B$500,2,0),"Agregar")</f>
        <v>DENVER FARMA S.A.</v>
      </c>
      <c r="S36" s="5">
        <f t="shared" si="0"/>
        <v>1500</v>
      </c>
    </row>
    <row r="37" spans="1:19" x14ac:dyDescent="0.2">
      <c r="A37" s="7">
        <v>43626.687916666669</v>
      </c>
      <c r="B37" s="1" t="s">
        <v>1719</v>
      </c>
      <c r="C37" s="1" t="s">
        <v>1720</v>
      </c>
      <c r="D37" s="1" t="s">
        <v>1621</v>
      </c>
      <c r="E37" s="1" t="s">
        <v>1721</v>
      </c>
      <c r="F37" s="7">
        <v>43626</v>
      </c>
      <c r="G37" s="1" t="s">
        <v>1715</v>
      </c>
      <c r="H37" s="5">
        <v>3780000</v>
      </c>
      <c r="I37" s="1">
        <v>0</v>
      </c>
      <c r="J37" s="1">
        <v>0</v>
      </c>
      <c r="K37" s="1" t="s">
        <v>1662</v>
      </c>
      <c r="L37" s="1">
        <v>148</v>
      </c>
      <c r="M37" s="1" t="s">
        <v>1724</v>
      </c>
      <c r="N37" s="1" t="s">
        <v>1725</v>
      </c>
      <c r="O37" s="1">
        <v>50</v>
      </c>
      <c r="P37" s="1" t="s">
        <v>1665</v>
      </c>
      <c r="Q37" s="1">
        <v>242</v>
      </c>
      <c r="R37" s="1" t="str">
        <f>IFERROR(VLOOKUP(K37,Proveedores!$A$2:$B$500,2,0),"Agregar")</f>
        <v>DENVER FARMA S.A.</v>
      </c>
      <c r="S37" s="5">
        <f t="shared" si="0"/>
        <v>12100</v>
      </c>
    </row>
    <row r="38" spans="1:19" x14ac:dyDescent="0.2">
      <c r="A38" s="7">
        <v>43626.687916666669</v>
      </c>
      <c r="B38" s="1" t="s">
        <v>1719</v>
      </c>
      <c r="C38" s="1" t="s">
        <v>1720</v>
      </c>
      <c r="D38" s="1" t="s">
        <v>1621</v>
      </c>
      <c r="E38" s="1" t="s">
        <v>1721</v>
      </c>
      <c r="F38" s="7">
        <v>43626</v>
      </c>
      <c r="G38" s="1" t="s">
        <v>1715</v>
      </c>
      <c r="H38" s="5">
        <v>3780000</v>
      </c>
      <c r="I38" s="1">
        <v>0</v>
      </c>
      <c r="J38" s="1">
        <v>0</v>
      </c>
      <c r="K38" s="1" t="s">
        <v>1662</v>
      </c>
      <c r="L38" s="1">
        <v>149</v>
      </c>
      <c r="M38" s="1" t="s">
        <v>1726</v>
      </c>
      <c r="N38" s="1" t="s">
        <v>1727</v>
      </c>
      <c r="O38" s="1">
        <v>100</v>
      </c>
      <c r="P38" s="1" t="s">
        <v>1665</v>
      </c>
      <c r="Q38" s="1">
        <v>242</v>
      </c>
      <c r="R38" s="1" t="str">
        <f>IFERROR(VLOOKUP(K38,Proveedores!$A$2:$B$500,2,0),"Agregar")</f>
        <v>DENVER FARMA S.A.</v>
      </c>
      <c r="S38" s="5">
        <f t="shared" si="0"/>
        <v>24200</v>
      </c>
    </row>
    <row r="39" spans="1:19" x14ac:dyDescent="0.2">
      <c r="A39" s="7">
        <v>43649.439502314817</v>
      </c>
      <c r="B39" s="1" t="s">
        <v>1728</v>
      </c>
      <c r="C39" s="1" t="s">
        <v>1729</v>
      </c>
      <c r="D39" s="1" t="s">
        <v>1621</v>
      </c>
      <c r="E39" s="1" t="s">
        <v>1730</v>
      </c>
      <c r="F39" s="7">
        <v>43641</v>
      </c>
      <c r="G39" s="1" t="s">
        <v>1639</v>
      </c>
      <c r="H39" s="5">
        <v>6541056</v>
      </c>
      <c r="I39" s="1">
        <v>0</v>
      </c>
      <c r="J39" s="1">
        <v>0</v>
      </c>
      <c r="K39" s="1" t="s">
        <v>451</v>
      </c>
      <c r="L39" s="1">
        <v>8</v>
      </c>
      <c r="M39" s="1" t="s">
        <v>1731</v>
      </c>
      <c r="N39" s="1" t="s">
        <v>1732</v>
      </c>
      <c r="O39" s="1">
        <v>10880</v>
      </c>
      <c r="P39" s="1" t="s">
        <v>1635</v>
      </c>
      <c r="Q39" s="1">
        <v>60120</v>
      </c>
      <c r="R39" s="1" t="str">
        <f>IFERROR(VLOOKUP(K39,Proveedores!$A$2:$B$500,2,0),"Agregar")</f>
        <v>LABORATORIO ELEA PHOENIX S.A.</v>
      </c>
      <c r="S39" s="5">
        <f t="shared" si="0"/>
        <v>654105600</v>
      </c>
    </row>
    <row r="40" spans="1:19" x14ac:dyDescent="0.2">
      <c r="A40" s="7">
        <v>43649.454282407409</v>
      </c>
      <c r="B40" s="1" t="s">
        <v>1733</v>
      </c>
      <c r="C40" s="1" t="s">
        <v>1734</v>
      </c>
      <c r="D40" s="1" t="s">
        <v>1621</v>
      </c>
      <c r="E40" s="1">
        <v>1835</v>
      </c>
      <c r="F40" s="7">
        <v>43641</v>
      </c>
      <c r="G40" s="1" t="s">
        <v>1639</v>
      </c>
      <c r="H40" s="5">
        <v>11494944</v>
      </c>
      <c r="I40" s="1">
        <v>0</v>
      </c>
      <c r="J40" s="1">
        <v>0</v>
      </c>
      <c r="K40" s="1" t="s">
        <v>451</v>
      </c>
      <c r="L40" s="1">
        <v>8</v>
      </c>
      <c r="M40" s="1" t="s">
        <v>1731</v>
      </c>
      <c r="N40" s="1" t="s">
        <v>1732</v>
      </c>
      <c r="O40" s="1">
        <v>19120</v>
      </c>
      <c r="P40" s="1" t="s">
        <v>1635</v>
      </c>
      <c r="Q40" s="1">
        <v>60120</v>
      </c>
      <c r="R40" s="1" t="str">
        <f>IFERROR(VLOOKUP(K40,Proveedores!$A$2:$B$500,2,0),"Agregar")</f>
        <v>LABORATORIO ELEA PHOENIX S.A.</v>
      </c>
      <c r="S40" s="5">
        <f t="shared" si="0"/>
        <v>1149494400</v>
      </c>
    </row>
    <row r="41" spans="1:19" x14ac:dyDescent="0.2">
      <c r="A41" s="7">
        <v>43661.600138888891</v>
      </c>
      <c r="B41" s="1" t="s">
        <v>1735</v>
      </c>
      <c r="C41" s="1" t="s">
        <v>1736</v>
      </c>
      <c r="D41" s="1" t="s">
        <v>1621</v>
      </c>
      <c r="E41" s="1">
        <v>300000299</v>
      </c>
      <c r="F41" s="7">
        <v>43661</v>
      </c>
      <c r="G41" s="1" t="s">
        <v>1737</v>
      </c>
      <c r="H41" s="5">
        <v>2159856</v>
      </c>
      <c r="I41" s="1">
        <v>0</v>
      </c>
      <c r="J41" s="1">
        <v>0</v>
      </c>
      <c r="K41" s="1" t="s">
        <v>1738</v>
      </c>
      <c r="L41" s="1">
        <v>1</v>
      </c>
      <c r="M41" s="1" t="s">
        <v>1739</v>
      </c>
      <c r="N41" s="1" t="s">
        <v>1740</v>
      </c>
      <c r="O41" s="1">
        <v>1359</v>
      </c>
      <c r="P41" s="1" t="s">
        <v>1741</v>
      </c>
      <c r="Q41" s="1">
        <v>1590</v>
      </c>
      <c r="R41" s="1" t="str">
        <f>IFERROR(VLOOKUP(K41,Proveedores!$A$2:$B$500,2,0),"Agregar")</f>
        <v>Open Solutions Argentina S.A.</v>
      </c>
      <c r="S41" s="5">
        <f t="shared" si="0"/>
        <v>2160810</v>
      </c>
    </row>
    <row r="42" spans="1:19" x14ac:dyDescent="0.2">
      <c r="A42" s="7">
        <v>43670.599131944444</v>
      </c>
      <c r="B42" s="1" t="s">
        <v>1742</v>
      </c>
      <c r="C42" s="1" t="s">
        <v>1743</v>
      </c>
      <c r="D42" s="1" t="s">
        <v>1621</v>
      </c>
      <c r="E42" s="1" t="s">
        <v>1744</v>
      </c>
      <c r="F42" s="7">
        <v>43657</v>
      </c>
      <c r="G42" s="1" t="s">
        <v>1745</v>
      </c>
      <c r="H42" s="5">
        <v>1364004</v>
      </c>
      <c r="I42" s="1">
        <v>0</v>
      </c>
      <c r="J42" s="1">
        <v>0</v>
      </c>
      <c r="K42" s="1" t="s">
        <v>451</v>
      </c>
      <c r="L42" s="1">
        <v>75</v>
      </c>
      <c r="M42" s="1" t="s">
        <v>1624</v>
      </c>
      <c r="N42" s="1" t="s">
        <v>1625</v>
      </c>
      <c r="O42" s="1">
        <v>36</v>
      </c>
      <c r="P42" s="1" t="s">
        <v>1635</v>
      </c>
      <c r="Q42" s="1">
        <v>37889</v>
      </c>
      <c r="R42" s="1" t="str">
        <f>IFERROR(VLOOKUP(K42,Proveedores!$A$2:$B$500,2,0),"Agregar")</f>
        <v>LABORATORIO ELEA PHOENIX S.A.</v>
      </c>
      <c r="S42" s="5">
        <f t="shared" si="0"/>
        <v>1364004</v>
      </c>
    </row>
    <row r="43" spans="1:19" x14ac:dyDescent="0.2">
      <c r="A43" s="7">
        <v>43670.606076388889</v>
      </c>
      <c r="B43" s="1" t="s">
        <v>1746</v>
      </c>
      <c r="C43" s="1" t="s">
        <v>1747</v>
      </c>
      <c r="D43" s="1" t="s">
        <v>1621</v>
      </c>
      <c r="E43" s="1" t="s">
        <v>1748</v>
      </c>
      <c r="F43" s="7">
        <v>43657</v>
      </c>
      <c r="G43" s="1" t="s">
        <v>1745</v>
      </c>
      <c r="H43" s="5">
        <v>260436</v>
      </c>
      <c r="I43" s="1">
        <v>0</v>
      </c>
      <c r="J43" s="1">
        <v>0</v>
      </c>
      <c r="K43" s="1" t="s">
        <v>451</v>
      </c>
      <c r="L43" s="1">
        <v>77</v>
      </c>
      <c r="M43" s="1" t="s">
        <v>1749</v>
      </c>
      <c r="N43" s="1" t="s">
        <v>1750</v>
      </c>
      <c r="O43" s="1">
        <v>22</v>
      </c>
      <c r="P43" s="1" t="s">
        <v>1635</v>
      </c>
      <c r="Q43" s="1">
        <v>11838</v>
      </c>
      <c r="R43" s="1" t="str">
        <f>IFERROR(VLOOKUP(K43,Proveedores!$A$2:$B$500,2,0),"Agregar")</f>
        <v>LABORATORIO ELEA PHOENIX S.A.</v>
      </c>
      <c r="S43" s="5">
        <f t="shared" si="0"/>
        <v>260436</v>
      </c>
    </row>
    <row r="44" spans="1:19" x14ac:dyDescent="0.2">
      <c r="A44" s="7">
        <v>43670.614722222221</v>
      </c>
      <c r="B44" s="1" t="s">
        <v>1751</v>
      </c>
      <c r="C44" s="1" t="s">
        <v>1752</v>
      </c>
      <c r="D44" s="1" t="s">
        <v>1621</v>
      </c>
      <c r="E44" s="1" t="s">
        <v>1753</v>
      </c>
      <c r="F44" s="7">
        <v>43657</v>
      </c>
      <c r="G44" s="1" t="s">
        <v>1745</v>
      </c>
      <c r="H44" s="5">
        <v>3003864</v>
      </c>
      <c r="I44" s="1">
        <v>0</v>
      </c>
      <c r="J44" s="1">
        <v>0</v>
      </c>
      <c r="K44" s="1" t="s">
        <v>451</v>
      </c>
      <c r="L44" s="1">
        <v>10</v>
      </c>
      <c r="M44" s="1" t="s">
        <v>1754</v>
      </c>
      <c r="N44" s="1" t="s">
        <v>1755</v>
      </c>
      <c r="O44" s="1">
        <v>376</v>
      </c>
      <c r="P44" s="1" t="s">
        <v>1635</v>
      </c>
      <c r="Q44" s="1">
        <v>7989</v>
      </c>
      <c r="R44" s="1" t="str">
        <f>IFERROR(VLOOKUP(K44,Proveedores!$A$2:$B$500,2,0),"Agregar")</f>
        <v>LABORATORIO ELEA PHOENIX S.A.</v>
      </c>
      <c r="S44" s="5">
        <f t="shared" si="0"/>
        <v>3003864</v>
      </c>
    </row>
    <row r="45" spans="1:19" x14ac:dyDescent="0.2">
      <c r="A45" s="7">
        <v>43670.634062500001</v>
      </c>
      <c r="B45" s="1" t="s">
        <v>1756</v>
      </c>
      <c r="C45" s="1" t="s">
        <v>1757</v>
      </c>
      <c r="D45" s="1" t="s">
        <v>1621</v>
      </c>
      <c r="E45" s="1" t="s">
        <v>1758</v>
      </c>
      <c r="F45" s="7">
        <v>43657</v>
      </c>
      <c r="G45" s="1" t="s">
        <v>1745</v>
      </c>
      <c r="H45" s="5">
        <v>13088439</v>
      </c>
      <c r="I45" s="1">
        <v>0</v>
      </c>
      <c r="J45" s="1">
        <v>0</v>
      </c>
      <c r="K45" s="1" t="s">
        <v>451</v>
      </c>
      <c r="L45" s="1">
        <v>12</v>
      </c>
      <c r="M45" s="1" t="s">
        <v>1759</v>
      </c>
      <c r="N45" s="1" t="s">
        <v>1760</v>
      </c>
      <c r="O45" s="1">
        <v>441</v>
      </c>
      <c r="P45" s="1" t="s">
        <v>1635</v>
      </c>
      <c r="Q45" s="1">
        <v>29679</v>
      </c>
      <c r="R45" s="1" t="str">
        <f>IFERROR(VLOOKUP(K45,Proveedores!$A$2:$B$500,2,0),"Agregar")</f>
        <v>LABORATORIO ELEA PHOENIX S.A.</v>
      </c>
      <c r="S45" s="5">
        <f t="shared" si="0"/>
        <v>13088439</v>
      </c>
    </row>
    <row r="46" spans="1:19" x14ac:dyDescent="0.2">
      <c r="A46" s="7">
        <v>43684.50608796296</v>
      </c>
      <c r="B46" s="1" t="s">
        <v>1761</v>
      </c>
      <c r="C46" s="1" t="s">
        <v>1762</v>
      </c>
      <c r="D46" s="1" t="s">
        <v>1621</v>
      </c>
      <c r="E46" s="1" t="s">
        <v>1763</v>
      </c>
      <c r="F46" s="7">
        <v>43671</v>
      </c>
      <c r="G46" s="1" t="s">
        <v>1623</v>
      </c>
      <c r="H46" s="5">
        <v>113996312</v>
      </c>
      <c r="I46" s="1">
        <v>0</v>
      </c>
      <c r="J46" s="1">
        <v>0</v>
      </c>
      <c r="K46" s="1" t="s">
        <v>451</v>
      </c>
      <c r="L46" s="1">
        <v>81</v>
      </c>
      <c r="M46" s="1" t="s">
        <v>1749</v>
      </c>
      <c r="N46" s="1" t="s">
        <v>1750</v>
      </c>
      <c r="O46" s="1">
        <v>122</v>
      </c>
      <c r="P46" s="1" t="s">
        <v>1635</v>
      </c>
      <c r="Q46" s="1">
        <v>934396</v>
      </c>
      <c r="R46" s="1" t="str">
        <f>IFERROR(VLOOKUP(K46,Proveedores!$A$2:$B$500,2,0),"Agregar")</f>
        <v>LABORATORIO ELEA PHOENIX S.A.</v>
      </c>
      <c r="S46" s="5">
        <f t="shared" si="0"/>
        <v>113996312</v>
      </c>
    </row>
    <row r="47" spans="1:19" x14ac:dyDescent="0.2">
      <c r="A47" s="7">
        <v>43684.527025462965</v>
      </c>
      <c r="B47" s="1" t="s">
        <v>1764</v>
      </c>
      <c r="C47" s="1" t="s">
        <v>1765</v>
      </c>
      <c r="D47" s="1" t="s">
        <v>1621</v>
      </c>
      <c r="E47" s="1" t="s">
        <v>1766</v>
      </c>
      <c r="F47" s="7">
        <v>43671</v>
      </c>
      <c r="G47" s="1" t="s">
        <v>1623</v>
      </c>
      <c r="H47" s="5">
        <v>914011212</v>
      </c>
      <c r="I47" s="1">
        <v>0</v>
      </c>
      <c r="J47" s="1">
        <v>0</v>
      </c>
      <c r="K47" s="1" t="s">
        <v>451</v>
      </c>
      <c r="L47" s="1">
        <v>82</v>
      </c>
      <c r="M47" s="1" t="s">
        <v>1624</v>
      </c>
      <c r="N47" s="1" t="s">
        <v>1625</v>
      </c>
      <c r="O47" s="1">
        <v>388</v>
      </c>
      <c r="P47" s="1" t="s">
        <v>1635</v>
      </c>
      <c r="Q47" s="1">
        <v>2355699</v>
      </c>
      <c r="R47" s="1" t="str">
        <f>IFERROR(VLOOKUP(K47,Proveedores!$A$2:$B$500,2,0),"Agregar")</f>
        <v>LABORATORIO ELEA PHOENIX S.A.</v>
      </c>
      <c r="S47" s="5">
        <f t="shared" si="0"/>
        <v>914011212</v>
      </c>
    </row>
    <row r="48" spans="1:19" x14ac:dyDescent="0.2">
      <c r="A48" s="7">
        <v>43684.781481481485</v>
      </c>
      <c r="B48" s="1" t="s">
        <v>1767</v>
      </c>
      <c r="C48" s="1" t="s">
        <v>1768</v>
      </c>
      <c r="D48" s="1" t="s">
        <v>1621</v>
      </c>
      <c r="E48" s="1" t="s">
        <v>1769</v>
      </c>
      <c r="F48" s="7">
        <v>43306</v>
      </c>
      <c r="G48" s="1" t="s">
        <v>1646</v>
      </c>
      <c r="H48" s="5">
        <v>62893956</v>
      </c>
      <c r="I48" s="1">
        <v>0</v>
      </c>
      <c r="J48" s="1">
        <v>0</v>
      </c>
      <c r="K48" s="1" t="s">
        <v>451</v>
      </c>
      <c r="L48" s="1">
        <v>5</v>
      </c>
      <c r="M48" s="1" t="s">
        <v>1770</v>
      </c>
      <c r="N48" s="1" t="s">
        <v>1648</v>
      </c>
      <c r="O48" s="1">
        <v>41269</v>
      </c>
      <c r="P48" s="1" t="s">
        <v>1771</v>
      </c>
      <c r="Q48" s="1">
        <v>1524</v>
      </c>
      <c r="R48" s="1" t="str">
        <f>IFERROR(VLOOKUP(K48,Proveedores!$A$2:$B$500,2,0),"Agregar")</f>
        <v>LABORATORIO ELEA PHOENIX S.A.</v>
      </c>
      <c r="S48" s="5">
        <f t="shared" si="0"/>
        <v>62893956</v>
      </c>
    </row>
    <row r="49" spans="1:19" x14ac:dyDescent="0.2">
      <c r="A49" s="7">
        <v>43684.808842592596</v>
      </c>
      <c r="B49" s="1" t="s">
        <v>1772</v>
      </c>
      <c r="C49" s="1" t="s">
        <v>1773</v>
      </c>
      <c r="D49" s="1" t="s">
        <v>1621</v>
      </c>
      <c r="E49" s="1" t="s">
        <v>1769</v>
      </c>
      <c r="F49" s="7">
        <v>43671</v>
      </c>
      <c r="G49" s="1" t="s">
        <v>1646</v>
      </c>
      <c r="H49" s="5">
        <v>62893956</v>
      </c>
      <c r="I49" s="1">
        <v>0</v>
      </c>
      <c r="J49" s="1">
        <v>0</v>
      </c>
      <c r="K49" s="1" t="s">
        <v>451</v>
      </c>
      <c r="L49" s="1">
        <v>5</v>
      </c>
      <c r="M49" s="1" t="s">
        <v>1770</v>
      </c>
      <c r="N49" s="1" t="s">
        <v>1648</v>
      </c>
      <c r="O49" s="1">
        <v>41269</v>
      </c>
      <c r="P49" s="1" t="s">
        <v>1771</v>
      </c>
      <c r="Q49" s="1">
        <v>1524</v>
      </c>
      <c r="R49" s="1" t="str">
        <f>IFERROR(VLOOKUP(K49,Proveedores!$A$2:$B$500,2,0),"Agregar")</f>
        <v>LABORATORIO ELEA PHOENIX S.A.</v>
      </c>
      <c r="S49" s="5">
        <f t="shared" si="0"/>
        <v>62893956</v>
      </c>
    </row>
    <row r="50" spans="1:19" x14ac:dyDescent="0.2">
      <c r="A50" s="7">
        <v>43685.483530092592</v>
      </c>
      <c r="B50" s="1" t="s">
        <v>1774</v>
      </c>
      <c r="C50" s="1" t="s">
        <v>1775</v>
      </c>
      <c r="D50" s="1" t="s">
        <v>1621</v>
      </c>
      <c r="E50" s="1" t="s">
        <v>1769</v>
      </c>
      <c r="F50" s="7">
        <v>43671</v>
      </c>
      <c r="G50" s="1" t="s">
        <v>1776</v>
      </c>
      <c r="H50" s="5">
        <v>62893956</v>
      </c>
      <c r="I50" s="1">
        <v>0</v>
      </c>
      <c r="J50" s="1">
        <v>0</v>
      </c>
      <c r="K50" s="1" t="s">
        <v>451</v>
      </c>
      <c r="L50" s="1">
        <v>5</v>
      </c>
      <c r="M50" s="1" t="s">
        <v>1770</v>
      </c>
      <c r="N50" s="1" t="s">
        <v>1777</v>
      </c>
      <c r="O50" s="1">
        <v>41269</v>
      </c>
      <c r="P50" s="1" t="s">
        <v>1778</v>
      </c>
      <c r="Q50" s="1">
        <v>1524</v>
      </c>
      <c r="R50" s="1" t="str">
        <f>IFERROR(VLOOKUP(K50,Proveedores!$A$2:$B$500,2,0),"Agregar")</f>
        <v>LABORATORIO ELEA PHOENIX S.A.</v>
      </c>
      <c r="S50" s="5">
        <f t="shared" si="0"/>
        <v>62893956</v>
      </c>
    </row>
    <row r="51" spans="1:19" x14ac:dyDescent="0.2">
      <c r="A51" s="7">
        <v>43685.506539351853</v>
      </c>
      <c r="B51" s="1" t="s">
        <v>1779</v>
      </c>
      <c r="C51" s="1" t="s">
        <v>1780</v>
      </c>
      <c r="D51" s="1" t="s">
        <v>1621</v>
      </c>
      <c r="E51" s="1" t="s">
        <v>1781</v>
      </c>
      <c r="F51" s="7">
        <v>43306</v>
      </c>
      <c r="G51" s="1" t="s">
        <v>1782</v>
      </c>
      <c r="H51" s="5">
        <v>85726524</v>
      </c>
      <c r="I51" s="1">
        <v>0</v>
      </c>
      <c r="J51" s="1">
        <v>0</v>
      </c>
      <c r="K51" s="1" t="s">
        <v>451</v>
      </c>
      <c r="L51" s="1">
        <v>5</v>
      </c>
      <c r="M51" s="1" t="s">
        <v>1770</v>
      </c>
      <c r="N51" s="1" t="s">
        <v>1783</v>
      </c>
      <c r="O51" s="1">
        <v>56251</v>
      </c>
      <c r="P51" s="1" t="s">
        <v>1784</v>
      </c>
      <c r="Q51" s="1">
        <v>1524</v>
      </c>
      <c r="R51" s="1" t="str">
        <f>IFERROR(VLOOKUP(K51,Proveedores!$A$2:$B$500,2,0),"Agregar")</f>
        <v>LABORATORIO ELEA PHOENIX S.A.</v>
      </c>
      <c r="S51" s="5">
        <f t="shared" si="0"/>
        <v>85726524</v>
      </c>
    </row>
    <row r="52" spans="1:19" x14ac:dyDescent="0.2">
      <c r="A52" s="7">
        <v>43685.54855324074</v>
      </c>
      <c r="B52" s="1" t="s">
        <v>1785</v>
      </c>
      <c r="C52" s="1" t="s">
        <v>1786</v>
      </c>
      <c r="D52" s="1" t="s">
        <v>1621</v>
      </c>
      <c r="E52" s="1" t="s">
        <v>1787</v>
      </c>
      <c r="F52" s="7">
        <v>43671</v>
      </c>
      <c r="G52" s="1" t="s">
        <v>1788</v>
      </c>
      <c r="H52" s="5">
        <v>89506044</v>
      </c>
      <c r="I52" s="1">
        <v>0</v>
      </c>
      <c r="J52" s="1">
        <v>0</v>
      </c>
      <c r="K52" s="1" t="s">
        <v>451</v>
      </c>
      <c r="L52" s="1">
        <v>5</v>
      </c>
      <c r="M52" s="1" t="s">
        <v>1770</v>
      </c>
      <c r="N52" s="1" t="s">
        <v>1789</v>
      </c>
      <c r="O52" s="1">
        <v>58731</v>
      </c>
      <c r="P52" s="1" t="s">
        <v>1784</v>
      </c>
      <c r="Q52" s="1">
        <v>1524</v>
      </c>
      <c r="R52" s="1" t="str">
        <f>IFERROR(VLOOKUP(K52,Proveedores!$A$2:$B$500,2,0),"Agregar")</f>
        <v>LABORATORIO ELEA PHOENIX S.A.</v>
      </c>
      <c r="S52" s="5">
        <f t="shared" si="0"/>
        <v>89506044</v>
      </c>
    </row>
    <row r="53" spans="1:19" x14ac:dyDescent="0.2">
      <c r="A53" s="7">
        <v>43700.39539351852</v>
      </c>
      <c r="B53" s="1" t="s">
        <v>1790</v>
      </c>
      <c r="C53" s="1" t="s">
        <v>1791</v>
      </c>
      <c r="D53" s="1" t="s">
        <v>1621</v>
      </c>
      <c r="E53" s="1" t="s">
        <v>1792</v>
      </c>
      <c r="F53" s="7">
        <v>43696</v>
      </c>
      <c r="G53" s="1" t="s">
        <v>1793</v>
      </c>
      <c r="H53" s="5">
        <v>596915</v>
      </c>
      <c r="I53" s="1">
        <v>0</v>
      </c>
      <c r="J53" s="1">
        <v>0</v>
      </c>
      <c r="K53" s="1" t="s">
        <v>451</v>
      </c>
      <c r="L53" s="1">
        <v>3</v>
      </c>
      <c r="M53" s="1" t="s">
        <v>1794</v>
      </c>
      <c r="N53" s="1" t="s">
        <v>1795</v>
      </c>
      <c r="O53" s="1">
        <v>5500</v>
      </c>
      <c r="P53" s="1" t="s">
        <v>1642</v>
      </c>
      <c r="Q53" s="1">
        <v>10853</v>
      </c>
      <c r="R53" s="1" t="str">
        <f>IFERROR(VLOOKUP(K53,Proveedores!$A$2:$B$500,2,0),"Agregar")</f>
        <v>LABORATORIO ELEA PHOENIX S.A.</v>
      </c>
      <c r="S53" s="5">
        <f t="shared" si="0"/>
        <v>59691500</v>
      </c>
    </row>
    <row r="54" spans="1:19" x14ac:dyDescent="0.2">
      <c r="A54" s="7">
        <v>43700.431585648148</v>
      </c>
      <c r="B54" s="1" t="s">
        <v>1796</v>
      </c>
      <c r="C54" s="1" t="s">
        <v>1797</v>
      </c>
      <c r="D54" s="1" t="s">
        <v>1621</v>
      </c>
      <c r="E54" s="1" t="s">
        <v>1798</v>
      </c>
      <c r="F54" s="7">
        <v>43696</v>
      </c>
      <c r="G54" s="1" t="s">
        <v>1639</v>
      </c>
      <c r="H54" s="5">
        <v>1174684680</v>
      </c>
      <c r="I54" s="1">
        <v>0</v>
      </c>
      <c r="J54" s="1">
        <v>0</v>
      </c>
      <c r="K54" s="1" t="s">
        <v>451</v>
      </c>
      <c r="L54" s="1">
        <v>8</v>
      </c>
      <c r="M54" s="1" t="s">
        <v>1799</v>
      </c>
      <c r="N54" s="1" t="s">
        <v>1732</v>
      </c>
      <c r="O54" s="1">
        <v>19539</v>
      </c>
      <c r="P54" s="1" t="s">
        <v>1635</v>
      </c>
      <c r="Q54" s="1">
        <v>60120</v>
      </c>
      <c r="R54" s="1" t="str">
        <f>IFERROR(VLOOKUP(K54,Proveedores!$A$2:$B$500,2,0),"Agregar")</f>
        <v>LABORATORIO ELEA PHOENIX S.A.</v>
      </c>
      <c r="S54" s="5">
        <f t="shared" si="0"/>
        <v>1174684680</v>
      </c>
    </row>
    <row r="55" spans="1:19" x14ac:dyDescent="0.2">
      <c r="A55" s="7">
        <v>43700.438159722224</v>
      </c>
      <c r="B55" s="1" t="s">
        <v>1800</v>
      </c>
      <c r="C55" s="1" t="s">
        <v>1801</v>
      </c>
      <c r="D55" s="1" t="s">
        <v>1621</v>
      </c>
      <c r="E55" s="1" t="s">
        <v>1802</v>
      </c>
      <c r="F55" s="7">
        <v>43696</v>
      </c>
      <c r="G55" s="1" t="s">
        <v>1639</v>
      </c>
      <c r="H55" s="5">
        <v>5368716</v>
      </c>
      <c r="I55" s="1">
        <v>0</v>
      </c>
      <c r="J55" s="1">
        <v>0</v>
      </c>
      <c r="K55" s="1" t="s">
        <v>451</v>
      </c>
      <c r="L55" s="1">
        <v>8</v>
      </c>
      <c r="M55" s="1" t="s">
        <v>1799</v>
      </c>
      <c r="N55" s="1" t="s">
        <v>1803</v>
      </c>
      <c r="O55" s="1">
        <v>8930</v>
      </c>
      <c r="P55" s="1" t="s">
        <v>1635</v>
      </c>
      <c r="Q55" s="1">
        <v>60120</v>
      </c>
      <c r="R55" s="1" t="str">
        <f>IFERROR(VLOOKUP(K55,Proveedores!$A$2:$B$500,2,0),"Agregar")</f>
        <v>LABORATORIO ELEA PHOENIX S.A.</v>
      </c>
      <c r="S55" s="5">
        <f t="shared" si="0"/>
        <v>536871600</v>
      </c>
    </row>
    <row r="56" spans="1:19" x14ac:dyDescent="0.2">
      <c r="A56" s="7">
        <v>43700.445231481484</v>
      </c>
      <c r="B56" s="1" t="s">
        <v>1804</v>
      </c>
      <c r="C56" s="1" t="s">
        <v>1805</v>
      </c>
      <c r="D56" s="1" t="s">
        <v>1621</v>
      </c>
      <c r="E56" s="1" t="s">
        <v>1806</v>
      </c>
      <c r="F56" s="7">
        <v>43696</v>
      </c>
      <c r="G56" s="1" t="s">
        <v>1639</v>
      </c>
      <c r="H56" s="5">
        <v>92043720</v>
      </c>
      <c r="I56" s="1">
        <v>0</v>
      </c>
      <c r="J56" s="1">
        <v>0</v>
      </c>
      <c r="K56" s="1" t="s">
        <v>451</v>
      </c>
      <c r="L56" s="1">
        <v>8</v>
      </c>
      <c r="M56" s="1" t="s">
        <v>1799</v>
      </c>
      <c r="N56" s="1" t="s">
        <v>1803</v>
      </c>
      <c r="O56" s="1">
        <v>1531</v>
      </c>
      <c r="P56" s="1" t="s">
        <v>1635</v>
      </c>
      <c r="Q56" s="1">
        <v>60120</v>
      </c>
      <c r="R56" s="1" t="str">
        <f>IFERROR(VLOOKUP(K56,Proveedores!$A$2:$B$500,2,0),"Agregar")</f>
        <v>LABORATORIO ELEA PHOENIX S.A.</v>
      </c>
      <c r="S56" s="5">
        <f t="shared" si="0"/>
        <v>92043720</v>
      </c>
    </row>
    <row r="57" spans="1:19" x14ac:dyDescent="0.2">
      <c r="A57" s="7">
        <v>43703.420601851853</v>
      </c>
      <c r="B57" s="1" t="s">
        <v>1807</v>
      </c>
      <c r="C57" s="1" t="s">
        <v>1808</v>
      </c>
      <c r="D57" s="1" t="s">
        <v>1621</v>
      </c>
      <c r="E57" s="1" t="s">
        <v>1809</v>
      </c>
      <c r="F57" s="7">
        <v>43682</v>
      </c>
      <c r="G57" s="1" t="s">
        <v>683</v>
      </c>
      <c r="H57" s="5">
        <v>3500000</v>
      </c>
      <c r="I57" s="1">
        <v>881</v>
      </c>
      <c r="J57" s="1">
        <v>0</v>
      </c>
      <c r="K57" s="1" t="s">
        <v>1810</v>
      </c>
      <c r="L57" s="1">
        <v>3</v>
      </c>
      <c r="M57" s="1" t="s">
        <v>1811</v>
      </c>
      <c r="N57" s="1" t="s">
        <v>1812</v>
      </c>
      <c r="O57" s="1">
        <v>80000</v>
      </c>
      <c r="P57" s="1" t="s">
        <v>1665</v>
      </c>
      <c r="Q57" s="1">
        <v>44</v>
      </c>
      <c r="R57" s="1" t="str">
        <f>IFERROR(VLOOKUP(K57,Proveedores!$A$2:$B$500,2,0),"Agregar")</f>
        <v>MR PHARMA SOCIEDAD ANONIMA</v>
      </c>
      <c r="S57" s="5">
        <f t="shared" si="0"/>
        <v>3520000</v>
      </c>
    </row>
    <row r="58" spans="1:19" x14ac:dyDescent="0.2">
      <c r="A58" s="7">
        <v>43704.70652777778</v>
      </c>
      <c r="B58" s="1" t="s">
        <v>1813</v>
      </c>
      <c r="C58" s="1" t="s">
        <v>1814</v>
      </c>
      <c r="D58" s="1" t="s">
        <v>1621</v>
      </c>
      <c r="E58" s="1" t="s">
        <v>1815</v>
      </c>
      <c r="F58" s="7">
        <v>43693</v>
      </c>
      <c r="G58" s="1" t="s">
        <v>903</v>
      </c>
      <c r="H58" s="5">
        <v>1413</v>
      </c>
      <c r="I58" s="1" t="s">
        <v>1816</v>
      </c>
      <c r="J58" s="1">
        <v>0</v>
      </c>
      <c r="K58" s="1" t="s">
        <v>1817</v>
      </c>
      <c r="L58" s="1">
        <v>1</v>
      </c>
      <c r="M58" s="1">
        <v>2272541</v>
      </c>
      <c r="N58" s="1" t="s">
        <v>1818</v>
      </c>
      <c r="O58" s="1">
        <v>168000</v>
      </c>
      <c r="P58" s="1" t="s">
        <v>1819</v>
      </c>
      <c r="Q58" s="1">
        <v>84150</v>
      </c>
      <c r="R58" s="1" t="str">
        <f>IFERROR(VLOOKUP(K58,Proveedores!$A$2:$B$500,2,0),"Agregar")</f>
        <v xml:space="preserve">LAFEDAR S.A. </v>
      </c>
      <c r="S58" s="5">
        <f t="shared" si="0"/>
        <v>14137200000</v>
      </c>
    </row>
    <row r="59" spans="1:19" x14ac:dyDescent="0.2">
      <c r="A59" s="7">
        <v>43714.628298611111</v>
      </c>
      <c r="B59" s="1" t="s">
        <v>1820</v>
      </c>
      <c r="C59" s="1" t="s">
        <v>1821</v>
      </c>
      <c r="D59" s="1" t="s">
        <v>1621</v>
      </c>
      <c r="E59" s="1">
        <v>3000000312</v>
      </c>
      <c r="F59" s="7">
        <v>43714</v>
      </c>
      <c r="G59" s="1" t="s">
        <v>1737</v>
      </c>
      <c r="H59" s="5">
        <v>719952</v>
      </c>
      <c r="I59" s="1">
        <v>0</v>
      </c>
      <c r="J59" s="1">
        <v>0</v>
      </c>
      <c r="K59" s="1" t="s">
        <v>1822</v>
      </c>
      <c r="L59" s="1">
        <v>1</v>
      </c>
      <c r="M59" s="1" t="s">
        <v>1739</v>
      </c>
      <c r="N59" s="1" t="s">
        <v>1823</v>
      </c>
      <c r="O59" s="1">
        <v>1</v>
      </c>
      <c r="P59" s="1">
        <v>1</v>
      </c>
      <c r="Q59" s="1">
        <v>719952</v>
      </c>
      <c r="R59" s="1" t="str">
        <f>IFERROR(VLOOKUP(K59,Proveedores!$A$2:$B$500,2,0),"Agregar")</f>
        <v>Open Solutions Argentina S.A.</v>
      </c>
      <c r="S59" s="5">
        <f t="shared" si="0"/>
        <v>719952</v>
      </c>
    </row>
    <row r="60" spans="1:19" x14ac:dyDescent="0.2">
      <c r="A60" s="7">
        <v>43718.621793981481</v>
      </c>
      <c r="B60" s="1" t="s">
        <v>1824</v>
      </c>
      <c r="C60" s="1" t="s">
        <v>1825</v>
      </c>
      <c r="D60" s="1" t="s">
        <v>1621</v>
      </c>
      <c r="E60" s="1" t="s">
        <v>1826</v>
      </c>
      <c r="F60" s="7">
        <v>43718</v>
      </c>
      <c r="G60" s="1" t="s">
        <v>683</v>
      </c>
      <c r="H60" s="5">
        <v>3500000</v>
      </c>
      <c r="I60" s="1">
        <v>966</v>
      </c>
      <c r="J60" s="1">
        <v>0</v>
      </c>
      <c r="K60" s="1" t="s">
        <v>1810</v>
      </c>
      <c r="L60" s="1">
        <v>3</v>
      </c>
      <c r="M60" s="1" t="s">
        <v>1811</v>
      </c>
      <c r="N60" s="1" t="s">
        <v>1812</v>
      </c>
      <c r="O60" s="1">
        <v>80000</v>
      </c>
      <c r="P60" s="1" t="s">
        <v>1665</v>
      </c>
      <c r="Q60" s="1">
        <v>44</v>
      </c>
      <c r="R60" s="1" t="str">
        <f>IFERROR(VLOOKUP(K60,Proveedores!$A$2:$B$500,2,0),"Agregar")</f>
        <v>MR PHARMA SOCIEDAD ANONIMA</v>
      </c>
      <c r="S60" s="5">
        <f t="shared" si="0"/>
        <v>3520000</v>
      </c>
    </row>
    <row r="61" spans="1:19" x14ac:dyDescent="0.2">
      <c r="A61" s="7">
        <v>43719.640011574076</v>
      </c>
      <c r="B61" s="1" t="s">
        <v>1827</v>
      </c>
      <c r="C61" s="1" t="s">
        <v>1828</v>
      </c>
      <c r="D61" s="1" t="s">
        <v>1621</v>
      </c>
      <c r="E61" s="1" t="s">
        <v>1829</v>
      </c>
      <c r="F61" s="7">
        <v>43718</v>
      </c>
      <c r="G61" s="1" t="s">
        <v>489</v>
      </c>
      <c r="H61" s="5">
        <v>115579926</v>
      </c>
      <c r="I61" s="1" t="s">
        <v>1816</v>
      </c>
      <c r="J61" s="1">
        <v>0</v>
      </c>
      <c r="K61" s="1" t="s">
        <v>1830</v>
      </c>
      <c r="L61" s="1">
        <v>1</v>
      </c>
      <c r="M61" s="1" t="s">
        <v>1831</v>
      </c>
      <c r="N61" s="1" t="s">
        <v>1832</v>
      </c>
      <c r="O61" s="1">
        <v>200000</v>
      </c>
      <c r="P61" s="1" t="s">
        <v>1833</v>
      </c>
      <c r="Q61" s="1">
        <v>5779</v>
      </c>
      <c r="R61" s="1" t="str">
        <f>IFERROR(VLOOKUP(K61,Proveedores!$A$2:$B$500,2,0),"Agregar")</f>
        <v xml:space="preserve">LAFEDAR S.A. </v>
      </c>
      <c r="S61" s="5">
        <f t="shared" si="0"/>
        <v>1155800000</v>
      </c>
    </row>
    <row r="62" spans="1:19" x14ac:dyDescent="0.2">
      <c r="A62" s="7">
        <v>43721.519270833334</v>
      </c>
      <c r="B62" s="1" t="s">
        <v>1834</v>
      </c>
      <c r="C62" s="1" t="s">
        <v>1835</v>
      </c>
      <c r="D62" s="1" t="s">
        <v>1621</v>
      </c>
      <c r="E62" s="1" t="s">
        <v>1836</v>
      </c>
      <c r="F62" s="7">
        <v>43656</v>
      </c>
      <c r="G62" s="1" t="s">
        <v>1837</v>
      </c>
      <c r="H62" s="5">
        <v>48051043</v>
      </c>
      <c r="I62" s="1">
        <v>918</v>
      </c>
      <c r="J62" s="1">
        <v>0</v>
      </c>
      <c r="K62" s="1" t="s">
        <v>171</v>
      </c>
      <c r="L62" s="1">
        <v>58</v>
      </c>
      <c r="M62" s="1" t="s">
        <v>1838</v>
      </c>
      <c r="N62" s="1" t="s">
        <v>1839</v>
      </c>
      <c r="O62" s="1">
        <v>1</v>
      </c>
      <c r="P62" s="1" t="s">
        <v>1839</v>
      </c>
      <c r="Q62" s="1">
        <v>48051043</v>
      </c>
      <c r="R62" s="1" t="str">
        <f>IFERROR(VLOOKUP(K62,Proveedores!$A$2:$B$500,2,0),"Agregar")</f>
        <v>TRESPUNTOZERO SA</v>
      </c>
      <c r="S62" s="5">
        <f t="shared" si="0"/>
        <v>48051043</v>
      </c>
    </row>
    <row r="63" spans="1:19" x14ac:dyDescent="0.2">
      <c r="A63" s="7">
        <v>43734.571701388886</v>
      </c>
      <c r="B63" s="1" t="s">
        <v>1840</v>
      </c>
      <c r="C63" s="1" t="s">
        <v>1841</v>
      </c>
      <c r="D63" s="1" t="s">
        <v>1621</v>
      </c>
      <c r="E63" s="1">
        <v>300000318</v>
      </c>
      <c r="F63" s="7">
        <v>43734</v>
      </c>
      <c r="G63" s="1" t="s">
        <v>1737</v>
      </c>
      <c r="H63" s="5">
        <v>719952</v>
      </c>
      <c r="I63" s="1">
        <v>0</v>
      </c>
      <c r="J63" s="1">
        <v>0</v>
      </c>
      <c r="K63" s="1" t="s">
        <v>1842</v>
      </c>
      <c r="L63" s="1">
        <v>1</v>
      </c>
      <c r="M63" s="1" t="s">
        <v>1739</v>
      </c>
      <c r="N63" s="1" t="s">
        <v>1843</v>
      </c>
      <c r="O63" s="1">
        <v>0</v>
      </c>
      <c r="P63" s="1">
        <v>0</v>
      </c>
      <c r="Q63" s="1">
        <v>1590</v>
      </c>
      <c r="R63" s="1" t="str">
        <f>IFERROR(VLOOKUP(K63,Proveedores!$A$2:$B$500,2,0),"Agregar")</f>
        <v>Ministerio de Salud</v>
      </c>
      <c r="S63" s="5">
        <f t="shared" si="0"/>
        <v>0</v>
      </c>
    </row>
    <row r="64" spans="1:19" x14ac:dyDescent="0.2">
      <c r="A64" s="7">
        <v>43740.687303240738</v>
      </c>
      <c r="B64" s="1" t="s">
        <v>1844</v>
      </c>
      <c r="C64" s="1" t="s">
        <v>1845</v>
      </c>
      <c r="D64" s="1" t="s">
        <v>1621</v>
      </c>
      <c r="E64" s="1" t="s">
        <v>1846</v>
      </c>
      <c r="F64" s="7">
        <v>43373</v>
      </c>
      <c r="G64" s="1" t="s">
        <v>280</v>
      </c>
      <c r="H64" s="5">
        <v>76210480</v>
      </c>
      <c r="I64" s="1" t="s">
        <v>1816</v>
      </c>
      <c r="J64" s="1">
        <v>0</v>
      </c>
      <c r="K64" s="1" t="s">
        <v>1847</v>
      </c>
      <c r="L64" s="1">
        <v>1</v>
      </c>
      <c r="M64" s="1" t="s">
        <v>1848</v>
      </c>
      <c r="N64" s="1" t="s">
        <v>1849</v>
      </c>
      <c r="O64" s="1">
        <v>102600</v>
      </c>
      <c r="P64" s="1" t="s">
        <v>1850</v>
      </c>
      <c r="Q64" s="1">
        <v>2757</v>
      </c>
      <c r="R64" s="1" t="str">
        <f>IFERROR(VLOOKUP(K64,Proveedores!$A$2:$B$500,2,0),"Agregar")</f>
        <v xml:space="preserve">LAFEDAR S.A. </v>
      </c>
      <c r="S64" s="5">
        <f t="shared" si="0"/>
        <v>282868200</v>
      </c>
    </row>
    <row r="65" spans="1:19" x14ac:dyDescent="0.2">
      <c r="A65" s="7">
        <v>43740.687303240738</v>
      </c>
      <c r="B65" s="1" t="s">
        <v>1844</v>
      </c>
      <c r="C65" s="1" t="s">
        <v>1845</v>
      </c>
      <c r="D65" s="1" t="s">
        <v>1621</v>
      </c>
      <c r="E65" s="1" t="s">
        <v>1846</v>
      </c>
      <c r="F65" s="7">
        <v>43373</v>
      </c>
      <c r="G65" s="1" t="s">
        <v>280</v>
      </c>
      <c r="H65" s="5">
        <v>76210480</v>
      </c>
      <c r="I65" s="1" t="s">
        <v>1816</v>
      </c>
      <c r="J65" s="1">
        <v>0</v>
      </c>
      <c r="K65" s="1" t="s">
        <v>1847</v>
      </c>
      <c r="L65" s="1">
        <v>2</v>
      </c>
      <c r="M65" s="1" t="s">
        <v>1851</v>
      </c>
      <c r="N65" s="1" t="s">
        <v>1849</v>
      </c>
      <c r="O65" s="1">
        <v>153700</v>
      </c>
      <c r="P65" s="1" t="s">
        <v>1850</v>
      </c>
      <c r="Q65" s="1">
        <v>3118</v>
      </c>
      <c r="R65" s="1" t="str">
        <f>IFERROR(VLOOKUP(K65,Proveedores!$A$2:$B$500,2,0),"Agregar")</f>
        <v xml:space="preserve">LAFEDAR S.A. </v>
      </c>
      <c r="S65" s="5">
        <f t="shared" si="0"/>
        <v>479236600</v>
      </c>
    </row>
    <row r="66" spans="1:19" x14ac:dyDescent="0.2">
      <c r="A66" s="7">
        <v>43741.407037037039</v>
      </c>
      <c r="B66" s="1" t="s">
        <v>1852</v>
      </c>
      <c r="C66" s="1" t="s">
        <v>1853</v>
      </c>
      <c r="D66" s="1" t="s">
        <v>1621</v>
      </c>
      <c r="E66" s="1" t="s">
        <v>1854</v>
      </c>
      <c r="F66" s="7">
        <v>43739</v>
      </c>
      <c r="G66" s="1" t="s">
        <v>243</v>
      </c>
      <c r="H66" s="5">
        <v>1478147</v>
      </c>
      <c r="I66" s="1" t="s">
        <v>1855</v>
      </c>
      <c r="J66" s="1">
        <v>0</v>
      </c>
      <c r="K66" s="1" t="s">
        <v>1856</v>
      </c>
      <c r="L66" s="1" t="s">
        <v>1857</v>
      </c>
      <c r="M66" s="1" t="s">
        <v>1816</v>
      </c>
      <c r="N66" s="1" t="s">
        <v>1858</v>
      </c>
      <c r="O66" s="1">
        <v>1826</v>
      </c>
      <c r="P66" s="1" t="s">
        <v>1859</v>
      </c>
      <c r="Q66" s="1">
        <v>8095</v>
      </c>
      <c r="R66" s="1" t="str">
        <f>IFERROR(VLOOKUP(K66,Proveedores!$A$2:$B$500,2,0),"Agregar")</f>
        <v>BRONCEL S.A.</v>
      </c>
      <c r="S66" s="5">
        <f t="shared" si="0"/>
        <v>14781470</v>
      </c>
    </row>
    <row r="67" spans="1:19" x14ac:dyDescent="0.2">
      <c r="A67" s="7">
        <v>43741.407037037039</v>
      </c>
      <c r="B67" s="1" t="s">
        <v>1852</v>
      </c>
      <c r="C67" s="1" t="s">
        <v>1853</v>
      </c>
      <c r="D67" s="1" t="s">
        <v>1621</v>
      </c>
      <c r="E67" s="1" t="s">
        <v>1854</v>
      </c>
      <c r="F67" s="7">
        <v>43739</v>
      </c>
      <c r="G67" s="1" t="s">
        <v>243</v>
      </c>
      <c r="H67" s="5">
        <v>1478147</v>
      </c>
      <c r="I67" s="1" t="s">
        <v>1855</v>
      </c>
      <c r="J67" s="1">
        <v>0</v>
      </c>
      <c r="K67" s="1" t="s">
        <v>1856</v>
      </c>
      <c r="L67" s="1" t="s">
        <v>1857</v>
      </c>
      <c r="M67" s="1" t="s">
        <v>1857</v>
      </c>
      <c r="N67" s="1" t="s">
        <v>1860</v>
      </c>
      <c r="O67" s="1">
        <v>1826</v>
      </c>
      <c r="P67" s="1" t="s">
        <v>1861</v>
      </c>
      <c r="Q67" s="1">
        <v>8095</v>
      </c>
      <c r="R67" s="1" t="str">
        <f>IFERROR(VLOOKUP(K67,Proveedores!$A$2:$B$500,2,0),"Agregar")</f>
        <v>BRONCEL S.A.</v>
      </c>
      <c r="S67" s="5">
        <f t="shared" ref="S67:S130" si="1">Q67*O67</f>
        <v>14781470</v>
      </c>
    </row>
    <row r="68" spans="1:19" x14ac:dyDescent="0.2">
      <c r="A68" s="7">
        <v>43741.449236111112</v>
      </c>
      <c r="B68" s="1" t="s">
        <v>1862</v>
      </c>
      <c r="C68" s="1" t="s">
        <v>1863</v>
      </c>
      <c r="D68" s="1" t="s">
        <v>1621</v>
      </c>
      <c r="E68" s="1" t="s">
        <v>1864</v>
      </c>
      <c r="F68" s="7">
        <v>43741</v>
      </c>
      <c r="G68" s="1" t="s">
        <v>683</v>
      </c>
      <c r="H68" s="5">
        <v>3500000</v>
      </c>
      <c r="I68" s="1">
        <v>1101</v>
      </c>
      <c r="J68" s="1">
        <v>0</v>
      </c>
      <c r="K68" s="1" t="s">
        <v>1810</v>
      </c>
      <c r="L68" s="1">
        <v>3</v>
      </c>
      <c r="M68" s="1" t="s">
        <v>1865</v>
      </c>
      <c r="N68" s="1" t="s">
        <v>1866</v>
      </c>
      <c r="O68" s="1">
        <v>80000</v>
      </c>
      <c r="P68" s="1" t="s">
        <v>1665</v>
      </c>
      <c r="Q68" s="1">
        <v>44</v>
      </c>
      <c r="R68" s="1" t="str">
        <f>IFERROR(VLOOKUP(K68,Proveedores!$A$2:$B$500,2,0),"Agregar")</f>
        <v>MR PHARMA SOCIEDAD ANONIMA</v>
      </c>
      <c r="S68" s="5">
        <f t="shared" si="1"/>
        <v>3520000</v>
      </c>
    </row>
    <row r="69" spans="1:19" x14ac:dyDescent="0.2">
      <c r="A69" s="7">
        <v>43741.6716087963</v>
      </c>
      <c r="B69" s="1" t="s">
        <v>1867</v>
      </c>
      <c r="C69" s="1" t="s">
        <v>1868</v>
      </c>
      <c r="D69" s="1" t="s">
        <v>1621</v>
      </c>
      <c r="E69" s="1" t="s">
        <v>1869</v>
      </c>
      <c r="F69" s="7">
        <v>43718</v>
      </c>
      <c r="G69" s="1" t="s">
        <v>605</v>
      </c>
      <c r="H69" s="5">
        <v>5550246</v>
      </c>
      <c r="I69" s="1">
        <v>1097</v>
      </c>
      <c r="J69" s="1">
        <v>0</v>
      </c>
      <c r="K69" s="1" t="s">
        <v>1870</v>
      </c>
      <c r="L69" s="1">
        <v>1</v>
      </c>
      <c r="M69" s="1" t="s">
        <v>1871</v>
      </c>
      <c r="N69" s="1" t="s">
        <v>1872</v>
      </c>
      <c r="O69" s="1">
        <v>48075</v>
      </c>
      <c r="P69" s="1" t="s">
        <v>1873</v>
      </c>
      <c r="Q69" s="1">
        <v>117</v>
      </c>
      <c r="R69" s="1" t="str">
        <f>IFERROR(VLOOKUP(K69,Proveedores!$A$2:$B$500,2,0),"Agregar")</f>
        <v>Pfizer S.R.L.</v>
      </c>
      <c r="S69" s="5">
        <f t="shared" si="1"/>
        <v>5624775</v>
      </c>
    </row>
    <row r="70" spans="1:19" x14ac:dyDescent="0.2">
      <c r="A70" s="7">
        <v>43742.460821759261</v>
      </c>
      <c r="B70" s="1" t="s">
        <v>1874</v>
      </c>
      <c r="C70" s="1" t="s">
        <v>1875</v>
      </c>
      <c r="D70" s="1" t="s">
        <v>1621</v>
      </c>
      <c r="E70" s="1" t="s">
        <v>1876</v>
      </c>
      <c r="F70" s="7">
        <v>43738</v>
      </c>
      <c r="G70" s="1" t="s">
        <v>668</v>
      </c>
      <c r="H70" s="5">
        <v>1723200</v>
      </c>
      <c r="I70" s="1">
        <v>1700033564</v>
      </c>
      <c r="J70" s="1">
        <v>0</v>
      </c>
      <c r="K70" s="1" t="s">
        <v>1877</v>
      </c>
      <c r="L70" s="1" t="s">
        <v>1878</v>
      </c>
      <c r="M70" s="1" t="s">
        <v>1879</v>
      </c>
      <c r="N70" s="1" t="s">
        <v>1880</v>
      </c>
      <c r="O70" s="1">
        <v>480</v>
      </c>
      <c r="P70" s="1" t="s">
        <v>1665</v>
      </c>
      <c r="Q70" s="1">
        <v>3590</v>
      </c>
      <c r="R70" s="1" t="str">
        <f>IFERROR(VLOOKUP(K70,Proveedores!$A$2:$B$500,2,0),"Agregar")</f>
        <v xml:space="preserve">WM ARGENTINA SA </v>
      </c>
      <c r="S70" s="5">
        <f t="shared" si="1"/>
        <v>1723200</v>
      </c>
    </row>
    <row r="71" spans="1:19" x14ac:dyDescent="0.2">
      <c r="A71" s="7">
        <v>43742.535949074074</v>
      </c>
      <c r="B71" s="1" t="s">
        <v>1881</v>
      </c>
      <c r="C71" s="1" t="s">
        <v>1882</v>
      </c>
      <c r="D71" s="1" t="s">
        <v>1621</v>
      </c>
      <c r="E71" s="1">
        <v>600000375</v>
      </c>
      <c r="F71" s="7">
        <v>43731</v>
      </c>
      <c r="G71" s="1" t="s">
        <v>605</v>
      </c>
      <c r="H71" s="5">
        <v>40250000</v>
      </c>
      <c r="I71" s="1">
        <v>536</v>
      </c>
      <c r="J71" s="1">
        <v>0</v>
      </c>
      <c r="K71" s="1" t="s">
        <v>1883</v>
      </c>
      <c r="L71" s="1">
        <v>5</v>
      </c>
      <c r="M71" s="1" t="s">
        <v>1884</v>
      </c>
      <c r="N71" s="1" t="s">
        <v>1885</v>
      </c>
      <c r="O71" s="1">
        <v>125000</v>
      </c>
      <c r="P71" s="1" t="s">
        <v>1665</v>
      </c>
      <c r="Q71" s="1">
        <v>80</v>
      </c>
      <c r="R71" s="1" t="str">
        <f>IFERROR(VLOOKUP(K71,Proveedores!$A$2:$B$500,2,0),"Agregar")</f>
        <v>Biotenk S.A.</v>
      </c>
      <c r="S71" s="5">
        <f t="shared" si="1"/>
        <v>10000000</v>
      </c>
    </row>
    <row r="72" spans="1:19" x14ac:dyDescent="0.2">
      <c r="A72" s="7">
        <v>43745.59952546296</v>
      </c>
      <c r="B72" s="1" t="s">
        <v>1886</v>
      </c>
      <c r="C72" s="1" t="s">
        <v>1887</v>
      </c>
      <c r="D72" s="1" t="s">
        <v>1621</v>
      </c>
      <c r="E72" s="1" t="s">
        <v>1888</v>
      </c>
      <c r="F72" s="7">
        <v>43734</v>
      </c>
      <c r="G72" s="1" t="s">
        <v>363</v>
      </c>
      <c r="H72" s="5">
        <v>13406619</v>
      </c>
      <c r="I72" s="1">
        <v>985</v>
      </c>
      <c r="J72" s="1">
        <v>0</v>
      </c>
      <c r="K72" s="1" t="s">
        <v>1889</v>
      </c>
      <c r="L72" s="1">
        <v>13</v>
      </c>
      <c r="M72" s="1" t="s">
        <v>1890</v>
      </c>
      <c r="N72" s="1" t="s">
        <v>1891</v>
      </c>
      <c r="O72" s="1">
        <v>30</v>
      </c>
      <c r="P72" s="1" t="s">
        <v>1892</v>
      </c>
      <c r="Q72" s="1">
        <v>308820</v>
      </c>
      <c r="R72" s="1" t="str">
        <f>IFERROR(VLOOKUP(K72,Proveedores!$A$2:$B$500,2,0),"Agregar")</f>
        <v>MEDIFARM SA</v>
      </c>
      <c r="S72" s="5">
        <f t="shared" si="1"/>
        <v>9264600</v>
      </c>
    </row>
    <row r="73" spans="1:19" x14ac:dyDescent="0.2">
      <c r="A73" s="7">
        <v>43745.721064814818</v>
      </c>
      <c r="B73" s="1" t="s">
        <v>1893</v>
      </c>
      <c r="C73" s="1" t="s">
        <v>1894</v>
      </c>
      <c r="D73" s="1" t="s">
        <v>1621</v>
      </c>
      <c r="E73" s="1">
        <v>748</v>
      </c>
      <c r="F73" s="7">
        <v>43739</v>
      </c>
      <c r="G73" s="1" t="s">
        <v>1895</v>
      </c>
      <c r="H73" s="5">
        <v>17900</v>
      </c>
      <c r="I73" s="1">
        <v>8425</v>
      </c>
      <c r="J73" s="1">
        <v>0</v>
      </c>
      <c r="K73" s="1" t="s">
        <v>470</v>
      </c>
      <c r="L73" s="1" t="s">
        <v>1896</v>
      </c>
      <c r="M73" s="1">
        <v>2</v>
      </c>
      <c r="N73" s="1" t="s">
        <v>1897</v>
      </c>
      <c r="O73" s="1">
        <v>1</v>
      </c>
      <c r="P73" s="1">
        <v>1</v>
      </c>
      <c r="Q73" s="1">
        <v>1700</v>
      </c>
      <c r="R73" s="1" t="str">
        <f>IFERROR(VLOOKUP(K73,Proveedores!$A$2:$B$500,2,0),"Agregar")</f>
        <v>FABIAN DERISO</v>
      </c>
      <c r="S73" s="5">
        <f t="shared" si="1"/>
        <v>1700</v>
      </c>
    </row>
    <row r="74" spans="1:19" x14ac:dyDescent="0.2">
      <c r="A74" s="7">
        <v>43745.721064814818</v>
      </c>
      <c r="B74" s="1" t="s">
        <v>1893</v>
      </c>
      <c r="C74" s="1" t="s">
        <v>1894</v>
      </c>
      <c r="D74" s="1" t="s">
        <v>1621</v>
      </c>
      <c r="E74" s="1">
        <v>748</v>
      </c>
      <c r="F74" s="7">
        <v>43739</v>
      </c>
      <c r="G74" s="1" t="s">
        <v>1895</v>
      </c>
      <c r="H74" s="5">
        <v>17900</v>
      </c>
      <c r="I74" s="1">
        <v>8425</v>
      </c>
      <c r="J74" s="1">
        <v>0</v>
      </c>
      <c r="K74" s="1" t="s">
        <v>470</v>
      </c>
      <c r="L74" s="1" t="s">
        <v>1898</v>
      </c>
      <c r="M74" s="1">
        <v>4</v>
      </c>
      <c r="N74" s="1" t="s">
        <v>1897</v>
      </c>
      <c r="O74" s="1">
        <v>1</v>
      </c>
      <c r="P74" s="1">
        <v>1</v>
      </c>
      <c r="Q74" s="1">
        <v>4800</v>
      </c>
      <c r="R74" s="1" t="str">
        <f>IFERROR(VLOOKUP(K74,Proveedores!$A$2:$B$500,2,0),"Agregar")</f>
        <v>FABIAN DERISO</v>
      </c>
      <c r="S74" s="5">
        <f t="shared" si="1"/>
        <v>4800</v>
      </c>
    </row>
    <row r="75" spans="1:19" x14ac:dyDescent="0.2">
      <c r="A75" s="7">
        <v>43745.721064814818</v>
      </c>
      <c r="B75" s="1" t="s">
        <v>1893</v>
      </c>
      <c r="C75" s="1" t="s">
        <v>1894</v>
      </c>
      <c r="D75" s="1" t="s">
        <v>1621</v>
      </c>
      <c r="E75" s="1">
        <v>748</v>
      </c>
      <c r="F75" s="7">
        <v>43739</v>
      </c>
      <c r="G75" s="1" t="s">
        <v>1895</v>
      </c>
      <c r="H75" s="5">
        <v>17900</v>
      </c>
      <c r="I75" s="1">
        <v>8425</v>
      </c>
      <c r="J75" s="1">
        <v>0</v>
      </c>
      <c r="K75" s="1" t="s">
        <v>470</v>
      </c>
      <c r="L75" s="1" t="s">
        <v>1899</v>
      </c>
      <c r="M75" s="1">
        <v>2</v>
      </c>
      <c r="N75" s="1" t="s">
        <v>1897</v>
      </c>
      <c r="O75" s="1">
        <v>1</v>
      </c>
      <c r="P75" s="1">
        <v>1</v>
      </c>
      <c r="Q75" s="1">
        <v>5500</v>
      </c>
      <c r="R75" s="1" t="str">
        <f>IFERROR(VLOOKUP(K75,Proveedores!$A$2:$B$500,2,0),"Agregar")</f>
        <v>FABIAN DERISO</v>
      </c>
      <c r="S75" s="5">
        <f t="shared" si="1"/>
        <v>5500</v>
      </c>
    </row>
    <row r="76" spans="1:19" x14ac:dyDescent="0.2">
      <c r="A76" s="7">
        <v>43745.721064814818</v>
      </c>
      <c r="B76" s="1" t="s">
        <v>1893</v>
      </c>
      <c r="C76" s="1" t="s">
        <v>1894</v>
      </c>
      <c r="D76" s="1" t="s">
        <v>1621</v>
      </c>
      <c r="E76" s="1">
        <v>748</v>
      </c>
      <c r="F76" s="7">
        <v>43739</v>
      </c>
      <c r="G76" s="1" t="s">
        <v>1895</v>
      </c>
      <c r="H76" s="5">
        <v>17900</v>
      </c>
      <c r="I76" s="1">
        <v>8425</v>
      </c>
      <c r="J76" s="1">
        <v>0</v>
      </c>
      <c r="K76" s="1" t="s">
        <v>470</v>
      </c>
      <c r="L76" s="1" t="s">
        <v>1900</v>
      </c>
      <c r="M76" s="1">
        <v>1</v>
      </c>
      <c r="N76" s="1" t="s">
        <v>1897</v>
      </c>
      <c r="O76" s="1">
        <v>1</v>
      </c>
      <c r="P76" s="1">
        <v>1</v>
      </c>
      <c r="Q76" s="1">
        <v>5900</v>
      </c>
      <c r="R76" s="1" t="str">
        <f>IFERROR(VLOOKUP(K76,Proveedores!$A$2:$B$500,2,0),"Agregar")</f>
        <v>FABIAN DERISO</v>
      </c>
      <c r="S76" s="5">
        <f t="shared" si="1"/>
        <v>5900</v>
      </c>
    </row>
    <row r="77" spans="1:19" x14ac:dyDescent="0.2">
      <c r="A77" s="7">
        <v>43746.509918981479</v>
      </c>
      <c r="B77" s="1" t="s">
        <v>1901</v>
      </c>
      <c r="C77" s="1" t="s">
        <v>1902</v>
      </c>
      <c r="D77" s="1" t="s">
        <v>1621</v>
      </c>
      <c r="E77" s="1" t="s">
        <v>1903</v>
      </c>
      <c r="F77" s="7">
        <v>43738</v>
      </c>
      <c r="G77" s="1" t="s">
        <v>731</v>
      </c>
      <c r="H77" s="5">
        <v>903168</v>
      </c>
      <c r="I77" s="1">
        <v>206712</v>
      </c>
      <c r="J77" s="1">
        <v>0</v>
      </c>
      <c r="K77" s="1" t="s">
        <v>737</v>
      </c>
      <c r="L77" s="1">
        <v>43</v>
      </c>
      <c r="M77" s="1">
        <v>501420</v>
      </c>
      <c r="N77" s="1" t="s">
        <v>1904</v>
      </c>
      <c r="O77" s="1">
        <v>1254400</v>
      </c>
      <c r="P77" s="1">
        <v>1</v>
      </c>
      <c r="Q77" s="1">
        <v>72</v>
      </c>
      <c r="R77" s="1" t="str">
        <f>IFERROR(VLOOKUP(K77,Proveedores!$A$2:$B$500,2,0),"Agregar")</f>
        <v xml:space="preserve">KLONAL SRL </v>
      </c>
      <c r="S77" s="5">
        <f t="shared" si="1"/>
        <v>90316800</v>
      </c>
    </row>
    <row r="78" spans="1:19" x14ac:dyDescent="0.2">
      <c r="A78" s="7">
        <v>43747.516261574077</v>
      </c>
      <c r="B78" s="1" t="s">
        <v>1905</v>
      </c>
      <c r="C78" s="1" t="s">
        <v>1906</v>
      </c>
      <c r="D78" s="1" t="s">
        <v>1621</v>
      </c>
      <c r="E78" s="1" t="s">
        <v>1907</v>
      </c>
      <c r="F78" s="7">
        <v>43739</v>
      </c>
      <c r="G78" s="1" t="s">
        <v>971</v>
      </c>
      <c r="H78" s="5">
        <v>40000</v>
      </c>
      <c r="I78" s="1">
        <v>288</v>
      </c>
      <c r="J78" s="1">
        <v>0</v>
      </c>
      <c r="K78" s="1" t="s">
        <v>1908</v>
      </c>
      <c r="L78" s="1" t="s">
        <v>1909</v>
      </c>
      <c r="M78" s="1">
        <v>0</v>
      </c>
      <c r="N78" s="1" t="s">
        <v>1910</v>
      </c>
      <c r="O78" s="1">
        <v>1</v>
      </c>
      <c r="P78" s="1" t="s">
        <v>1911</v>
      </c>
      <c r="Q78" s="1">
        <v>40000</v>
      </c>
      <c r="R78" s="1" t="str">
        <f>IFERROR(VLOOKUP(K78,Proveedores!$A$2:$B$500,2,0),"Agregar")</f>
        <v>Angeleri y Asociados S.A.</v>
      </c>
      <c r="S78" s="5">
        <f t="shared" si="1"/>
        <v>40000</v>
      </c>
    </row>
    <row r="79" spans="1:19" x14ac:dyDescent="0.2">
      <c r="A79" s="7">
        <v>43747.627766203703</v>
      </c>
      <c r="B79" s="1" t="s">
        <v>1912</v>
      </c>
      <c r="C79" s="1" t="s">
        <v>1913</v>
      </c>
      <c r="D79" s="1" t="s">
        <v>1621</v>
      </c>
      <c r="E79" s="1" t="s">
        <v>1914</v>
      </c>
      <c r="F79" s="7">
        <v>43738</v>
      </c>
      <c r="G79" s="1" t="s">
        <v>635</v>
      </c>
      <c r="H79" s="5">
        <v>57511980</v>
      </c>
      <c r="I79" s="1">
        <v>1146</v>
      </c>
      <c r="J79" s="1">
        <v>0</v>
      </c>
      <c r="K79" s="1" t="s">
        <v>318</v>
      </c>
      <c r="L79" s="1">
        <v>1</v>
      </c>
      <c r="M79" s="1" t="s">
        <v>1915</v>
      </c>
      <c r="N79" s="1" t="s">
        <v>1916</v>
      </c>
      <c r="O79" s="1">
        <v>95700</v>
      </c>
      <c r="P79" s="1" t="s">
        <v>1917</v>
      </c>
      <c r="Q79" s="1">
        <v>11930</v>
      </c>
      <c r="R79" s="1" t="str">
        <f>IFERROR(VLOOKUP(K79,Proveedores!$A$2:$B$500,2,0),"Agregar")</f>
        <v>LABORATORIOS RICHMOND SACIF</v>
      </c>
      <c r="S79" s="5">
        <f t="shared" si="1"/>
        <v>1141701000</v>
      </c>
    </row>
    <row r="80" spans="1:19" x14ac:dyDescent="0.2">
      <c r="A80" s="7">
        <v>43747.627766203703</v>
      </c>
      <c r="B80" s="1" t="s">
        <v>1912</v>
      </c>
      <c r="C80" s="1" t="s">
        <v>1913</v>
      </c>
      <c r="D80" s="1" t="s">
        <v>1621</v>
      </c>
      <c r="E80" s="1" t="s">
        <v>1914</v>
      </c>
      <c r="F80" s="7">
        <v>43738</v>
      </c>
      <c r="G80" s="1" t="s">
        <v>635</v>
      </c>
      <c r="H80" s="5">
        <v>57511980</v>
      </c>
      <c r="I80" s="1">
        <v>1146</v>
      </c>
      <c r="J80" s="1">
        <v>0</v>
      </c>
      <c r="K80" s="1" t="s">
        <v>318</v>
      </c>
      <c r="L80" s="1">
        <v>2</v>
      </c>
      <c r="M80" s="1" t="s">
        <v>1918</v>
      </c>
      <c r="N80" s="1" t="s">
        <v>1916</v>
      </c>
      <c r="O80" s="1">
        <v>290820</v>
      </c>
      <c r="P80" s="1" t="s">
        <v>1917</v>
      </c>
      <c r="Q80" s="1">
        <v>15850</v>
      </c>
      <c r="R80" s="1" t="str">
        <f>IFERROR(VLOOKUP(K80,Proveedores!$A$2:$B$500,2,0),"Agregar")</f>
        <v>LABORATORIOS RICHMOND SACIF</v>
      </c>
      <c r="S80" s="5">
        <f t="shared" si="1"/>
        <v>4609497000</v>
      </c>
    </row>
    <row r="81" spans="1:19" x14ac:dyDescent="0.2">
      <c r="A81" s="7">
        <v>43747.641099537039</v>
      </c>
      <c r="B81" s="1" t="s">
        <v>1919</v>
      </c>
      <c r="C81" s="1" t="s">
        <v>1920</v>
      </c>
      <c r="D81" s="1" t="s">
        <v>1621</v>
      </c>
      <c r="E81" s="1" t="s">
        <v>1921</v>
      </c>
      <c r="F81" s="7">
        <v>43738</v>
      </c>
      <c r="G81" s="1" t="s">
        <v>446</v>
      </c>
      <c r="H81" s="5">
        <v>22432590</v>
      </c>
      <c r="I81" s="1">
        <v>1144</v>
      </c>
      <c r="J81" s="1">
        <v>0</v>
      </c>
      <c r="K81" s="1" t="s">
        <v>318</v>
      </c>
      <c r="L81" s="1">
        <v>10</v>
      </c>
      <c r="M81" s="1" t="s">
        <v>1922</v>
      </c>
      <c r="N81" s="1" t="s">
        <v>1923</v>
      </c>
      <c r="O81" s="1">
        <v>1733</v>
      </c>
      <c r="P81" s="1" t="s">
        <v>1924</v>
      </c>
      <c r="Q81" s="1">
        <v>364</v>
      </c>
      <c r="R81" s="1" t="str">
        <f>IFERROR(VLOOKUP(K81,Proveedores!$A$2:$B$500,2,0),"Agregar")</f>
        <v>LABORATORIOS RICHMOND SACIF</v>
      </c>
      <c r="S81" s="5">
        <f t="shared" si="1"/>
        <v>630812</v>
      </c>
    </row>
    <row r="82" spans="1:19" x14ac:dyDescent="0.2">
      <c r="A82" s="7">
        <v>43747.641099537039</v>
      </c>
      <c r="B82" s="1" t="s">
        <v>1919</v>
      </c>
      <c r="C82" s="1" t="s">
        <v>1920</v>
      </c>
      <c r="D82" s="1" t="s">
        <v>1621</v>
      </c>
      <c r="E82" s="1" t="s">
        <v>1921</v>
      </c>
      <c r="F82" s="7">
        <v>43738</v>
      </c>
      <c r="G82" s="1" t="s">
        <v>446</v>
      </c>
      <c r="H82" s="5">
        <v>22432590</v>
      </c>
      <c r="I82" s="1">
        <v>1144</v>
      </c>
      <c r="J82" s="1">
        <v>0</v>
      </c>
      <c r="K82" s="1" t="s">
        <v>318</v>
      </c>
      <c r="L82" s="1">
        <v>9</v>
      </c>
      <c r="M82" s="1" t="s">
        <v>1925</v>
      </c>
      <c r="N82" s="1" t="s">
        <v>1926</v>
      </c>
      <c r="O82" s="1">
        <v>693000</v>
      </c>
      <c r="P82" s="1" t="s">
        <v>1819</v>
      </c>
      <c r="Q82" s="1">
        <v>3146</v>
      </c>
      <c r="R82" s="1" t="str">
        <f>IFERROR(VLOOKUP(K82,Proveedores!$A$2:$B$500,2,0),"Agregar")</f>
        <v>LABORATORIOS RICHMOND SACIF</v>
      </c>
      <c r="S82" s="5">
        <f t="shared" si="1"/>
        <v>2180178000</v>
      </c>
    </row>
    <row r="83" spans="1:19" x14ac:dyDescent="0.2">
      <c r="A83" s="7">
        <v>43748.59171296296</v>
      </c>
      <c r="B83" s="1" t="s">
        <v>1927</v>
      </c>
      <c r="C83" s="1" t="s">
        <v>1928</v>
      </c>
      <c r="D83" s="1" t="s">
        <v>1621</v>
      </c>
      <c r="E83" s="1" t="s">
        <v>1929</v>
      </c>
      <c r="F83" s="7">
        <v>43738</v>
      </c>
      <c r="G83" s="1" t="s">
        <v>926</v>
      </c>
      <c r="H83" s="5">
        <v>28692</v>
      </c>
      <c r="I83" s="1" t="s">
        <v>1930</v>
      </c>
      <c r="J83" s="1">
        <v>0</v>
      </c>
      <c r="K83" s="1" t="s">
        <v>1931</v>
      </c>
      <c r="L83" s="1">
        <v>2</v>
      </c>
      <c r="M83" s="1" t="s">
        <v>1932</v>
      </c>
      <c r="N83" s="1" t="s">
        <v>1933</v>
      </c>
      <c r="O83" s="1">
        <v>18000</v>
      </c>
      <c r="P83" s="1" t="s">
        <v>1934</v>
      </c>
      <c r="Q83" s="1">
        <v>30</v>
      </c>
      <c r="R83" s="1" t="str">
        <f>IFERROR(VLOOKUP(K83,Proveedores!$A$2:$B$500,2,0),"Agregar")</f>
        <v>B-LIFE S.A.</v>
      </c>
      <c r="S83" s="5">
        <f t="shared" si="1"/>
        <v>540000</v>
      </c>
    </row>
    <row r="84" spans="1:19" x14ac:dyDescent="0.2">
      <c r="A84" s="7">
        <v>43748.59171296296</v>
      </c>
      <c r="B84" s="1" t="s">
        <v>1927</v>
      </c>
      <c r="C84" s="1" t="s">
        <v>1928</v>
      </c>
      <c r="D84" s="1" t="s">
        <v>1621</v>
      </c>
      <c r="E84" s="1" t="s">
        <v>1929</v>
      </c>
      <c r="F84" s="7">
        <v>43738</v>
      </c>
      <c r="G84" s="1" t="s">
        <v>926</v>
      </c>
      <c r="H84" s="5">
        <v>28692</v>
      </c>
      <c r="I84" s="1" t="s">
        <v>1930</v>
      </c>
      <c r="J84" s="1">
        <v>0</v>
      </c>
      <c r="K84" s="1" t="s">
        <v>1931</v>
      </c>
      <c r="L84" s="1">
        <v>3</v>
      </c>
      <c r="M84" s="1">
        <v>9043121003</v>
      </c>
      <c r="N84" s="1" t="s">
        <v>1935</v>
      </c>
      <c r="O84" s="1">
        <v>6000</v>
      </c>
      <c r="P84" s="1" t="s">
        <v>1934</v>
      </c>
      <c r="Q84" s="1">
        <v>75</v>
      </c>
      <c r="R84" s="1" t="str">
        <f>IFERROR(VLOOKUP(K84,Proveedores!$A$2:$B$500,2,0),"Agregar")</f>
        <v>B-LIFE S.A.</v>
      </c>
      <c r="S84" s="5">
        <f t="shared" si="1"/>
        <v>450000</v>
      </c>
    </row>
    <row r="85" spans="1:19" x14ac:dyDescent="0.2">
      <c r="A85" s="7">
        <v>43748.59171296296</v>
      </c>
      <c r="B85" s="1" t="s">
        <v>1927</v>
      </c>
      <c r="C85" s="1" t="s">
        <v>1928</v>
      </c>
      <c r="D85" s="1" t="s">
        <v>1621</v>
      </c>
      <c r="E85" s="1" t="s">
        <v>1929</v>
      </c>
      <c r="F85" s="7">
        <v>43738</v>
      </c>
      <c r="G85" s="1" t="s">
        <v>926</v>
      </c>
      <c r="H85" s="5">
        <v>28692</v>
      </c>
      <c r="I85" s="1" t="s">
        <v>1930</v>
      </c>
      <c r="J85" s="1">
        <v>0</v>
      </c>
      <c r="K85" s="1" t="s">
        <v>1931</v>
      </c>
      <c r="L85" s="1">
        <v>4</v>
      </c>
      <c r="M85" s="1">
        <v>8195121003</v>
      </c>
      <c r="N85" s="1" t="s">
        <v>1936</v>
      </c>
      <c r="O85" s="1">
        <v>6000</v>
      </c>
      <c r="P85" s="1" t="s">
        <v>1934</v>
      </c>
      <c r="Q85" s="1">
        <v>75</v>
      </c>
      <c r="R85" s="1" t="str">
        <f>IFERROR(VLOOKUP(K85,Proveedores!$A$2:$B$500,2,0),"Agregar")</f>
        <v>B-LIFE S.A.</v>
      </c>
      <c r="S85" s="5">
        <f t="shared" si="1"/>
        <v>450000</v>
      </c>
    </row>
    <row r="86" spans="1:19" x14ac:dyDescent="0.2">
      <c r="A86" s="7">
        <v>43748.59171296296</v>
      </c>
      <c r="B86" s="1" t="s">
        <v>1927</v>
      </c>
      <c r="C86" s="1" t="s">
        <v>1928</v>
      </c>
      <c r="D86" s="1" t="s">
        <v>1621</v>
      </c>
      <c r="E86" s="1" t="s">
        <v>1929</v>
      </c>
      <c r="F86" s="7">
        <v>43738</v>
      </c>
      <c r="G86" s="1" t="s">
        <v>926</v>
      </c>
      <c r="H86" s="5">
        <v>28692</v>
      </c>
      <c r="I86" s="1" t="s">
        <v>1930</v>
      </c>
      <c r="J86" s="1">
        <v>0</v>
      </c>
      <c r="K86" s="1" t="s">
        <v>1931</v>
      </c>
      <c r="L86" s="1">
        <v>5</v>
      </c>
      <c r="M86" s="1">
        <v>9079121002</v>
      </c>
      <c r="N86" s="1" t="s">
        <v>1937</v>
      </c>
      <c r="O86" s="1">
        <v>6000</v>
      </c>
      <c r="P86" s="1" t="s">
        <v>1934</v>
      </c>
      <c r="Q86" s="1">
        <v>75</v>
      </c>
      <c r="R86" s="1" t="str">
        <f>IFERROR(VLOOKUP(K86,Proveedores!$A$2:$B$500,2,0),"Agregar")</f>
        <v>B-LIFE S.A.</v>
      </c>
      <c r="S86" s="5">
        <f t="shared" si="1"/>
        <v>450000</v>
      </c>
    </row>
    <row r="87" spans="1:19" x14ac:dyDescent="0.2">
      <c r="A87" s="7">
        <v>43748.59171296296</v>
      </c>
      <c r="B87" s="1" t="s">
        <v>1927</v>
      </c>
      <c r="C87" s="1" t="s">
        <v>1928</v>
      </c>
      <c r="D87" s="1" t="s">
        <v>1621</v>
      </c>
      <c r="E87" s="1" t="s">
        <v>1929</v>
      </c>
      <c r="F87" s="7">
        <v>43738</v>
      </c>
      <c r="G87" s="1" t="s">
        <v>926</v>
      </c>
      <c r="H87" s="5">
        <v>28692</v>
      </c>
      <c r="I87" s="1" t="s">
        <v>1930</v>
      </c>
      <c r="J87" s="1">
        <v>0</v>
      </c>
      <c r="K87" s="1" t="s">
        <v>1931</v>
      </c>
      <c r="L87" s="1">
        <v>1</v>
      </c>
      <c r="M87" s="1" t="s">
        <v>1938</v>
      </c>
      <c r="N87" s="1" t="s">
        <v>1939</v>
      </c>
      <c r="O87" s="1">
        <v>7200</v>
      </c>
      <c r="P87" s="1" t="s">
        <v>1934</v>
      </c>
      <c r="Q87" s="1">
        <v>136</v>
      </c>
      <c r="R87" s="1" t="str">
        <f>IFERROR(VLOOKUP(K87,Proveedores!$A$2:$B$500,2,0),"Agregar")</f>
        <v>B-LIFE S.A.</v>
      </c>
      <c r="S87" s="5">
        <f t="shared" si="1"/>
        <v>979200</v>
      </c>
    </row>
    <row r="88" spans="1:19" x14ac:dyDescent="0.2">
      <c r="A88" s="7">
        <v>43749.491180555553</v>
      </c>
      <c r="B88" s="1" t="s">
        <v>1940</v>
      </c>
      <c r="C88" s="1" t="s">
        <v>1941</v>
      </c>
      <c r="D88" s="1" t="s">
        <v>1621</v>
      </c>
      <c r="E88" s="1" t="s">
        <v>1942</v>
      </c>
      <c r="F88" s="7">
        <v>43745</v>
      </c>
      <c r="G88" s="1" t="s">
        <v>1007</v>
      </c>
      <c r="H88" s="5">
        <v>26300</v>
      </c>
      <c r="I88" s="1">
        <v>1</v>
      </c>
      <c r="J88" s="1">
        <v>0</v>
      </c>
      <c r="K88" s="1" t="s">
        <v>1943</v>
      </c>
      <c r="L88" s="1">
        <v>1</v>
      </c>
      <c r="M88" s="1">
        <v>1</v>
      </c>
      <c r="N88" s="1" t="s">
        <v>1944</v>
      </c>
      <c r="O88" s="1">
        <v>1</v>
      </c>
      <c r="P88" s="1">
        <v>1</v>
      </c>
      <c r="Q88" s="1">
        <v>26300</v>
      </c>
      <c r="R88" s="1" t="str">
        <f>IFERROR(VLOOKUP(K88,Proveedores!$A$2:$B$500,2,0),"Agregar")</f>
        <v>TELAM SOCIEDAD DEL ESTADO</v>
      </c>
      <c r="S88" s="5">
        <f t="shared" si="1"/>
        <v>26300</v>
      </c>
    </row>
    <row r="89" spans="1:19" x14ac:dyDescent="0.2">
      <c r="A89" s="7">
        <v>43749.553784722222</v>
      </c>
      <c r="B89" s="1" t="s">
        <v>1945</v>
      </c>
      <c r="C89" s="1" t="s">
        <v>1946</v>
      </c>
      <c r="D89" s="1" t="s">
        <v>1621</v>
      </c>
      <c r="E89" s="1" t="s">
        <v>1947</v>
      </c>
      <c r="F89" s="7">
        <v>43745</v>
      </c>
      <c r="G89" s="1" t="s">
        <v>731</v>
      </c>
      <c r="H89" s="5">
        <v>42419520</v>
      </c>
      <c r="I89" s="1">
        <v>206956</v>
      </c>
      <c r="J89" s="1">
        <v>0</v>
      </c>
      <c r="K89" s="1" t="s">
        <v>737</v>
      </c>
      <c r="L89" s="1">
        <v>47</v>
      </c>
      <c r="M89" s="1">
        <v>501420</v>
      </c>
      <c r="N89" s="1" t="s">
        <v>1948</v>
      </c>
      <c r="O89" s="1">
        <v>589160</v>
      </c>
      <c r="P89" s="1">
        <v>1</v>
      </c>
      <c r="Q89" s="1">
        <v>72</v>
      </c>
      <c r="R89" s="1" t="str">
        <f>IFERROR(VLOOKUP(K89,Proveedores!$A$2:$B$500,2,0),"Agregar")</f>
        <v xml:space="preserve">KLONAL SRL </v>
      </c>
      <c r="S89" s="5">
        <f t="shared" si="1"/>
        <v>42419520</v>
      </c>
    </row>
    <row r="90" spans="1:19" x14ac:dyDescent="0.2">
      <c r="A90" s="7">
        <v>43749.560532407406</v>
      </c>
      <c r="B90" s="1" t="s">
        <v>1949</v>
      </c>
      <c r="C90" s="1" t="s">
        <v>1950</v>
      </c>
      <c r="D90" s="1" t="s">
        <v>1621</v>
      </c>
      <c r="E90" s="1" t="s">
        <v>1947</v>
      </c>
      <c r="F90" s="7">
        <v>43745</v>
      </c>
      <c r="G90" s="1" t="s">
        <v>731</v>
      </c>
      <c r="H90" s="5">
        <v>42419520</v>
      </c>
      <c r="I90" s="1">
        <v>206956</v>
      </c>
      <c r="J90" s="1">
        <v>0</v>
      </c>
      <c r="K90" s="1" t="s">
        <v>1951</v>
      </c>
      <c r="L90" s="1">
        <v>47</v>
      </c>
      <c r="M90" s="1">
        <v>501420</v>
      </c>
      <c r="N90" s="1" t="s">
        <v>1952</v>
      </c>
      <c r="O90" s="1">
        <v>589160</v>
      </c>
      <c r="P90" s="1">
        <v>1</v>
      </c>
      <c r="Q90" s="1">
        <v>72</v>
      </c>
      <c r="R90" s="1" t="str">
        <f>IFERROR(VLOOKUP(K90,Proveedores!$A$2:$B$500,2,0),"Agregar")</f>
        <v xml:space="preserve">KLONAL SRL </v>
      </c>
      <c r="S90" s="5">
        <f t="shared" si="1"/>
        <v>42419520</v>
      </c>
    </row>
    <row r="91" spans="1:19" x14ac:dyDescent="0.2">
      <c r="A91" s="7">
        <v>43749.626319444447</v>
      </c>
      <c r="B91" s="1" t="s">
        <v>1953</v>
      </c>
      <c r="C91" s="1" t="s">
        <v>1954</v>
      </c>
      <c r="D91" s="1" t="s">
        <v>1621</v>
      </c>
      <c r="E91" s="1" t="s">
        <v>1955</v>
      </c>
      <c r="F91" s="7">
        <v>43746</v>
      </c>
      <c r="G91" s="1" t="s">
        <v>846</v>
      </c>
      <c r="H91" s="5">
        <v>284700</v>
      </c>
      <c r="I91" s="1" t="s">
        <v>1956</v>
      </c>
      <c r="J91" s="1">
        <v>0</v>
      </c>
      <c r="K91" s="1" t="s">
        <v>1957</v>
      </c>
      <c r="L91" s="1">
        <v>14</v>
      </c>
      <c r="M91" s="1" t="s">
        <v>1958</v>
      </c>
      <c r="N91" s="1" t="s">
        <v>1959</v>
      </c>
      <c r="O91" s="1">
        <v>227760</v>
      </c>
      <c r="P91" s="1" t="s">
        <v>1960</v>
      </c>
      <c r="Q91" s="1">
        <v>125</v>
      </c>
      <c r="R91" s="1" t="str">
        <f>IFERROR(VLOOKUP(K91,Proveedores!$A$2:$B$500,2,0),"Agregar")</f>
        <v>LABORATORIOS FABRA S.A.</v>
      </c>
      <c r="S91" s="5">
        <f t="shared" si="1"/>
        <v>28470000</v>
      </c>
    </row>
    <row r="92" spans="1:19" x14ac:dyDescent="0.2">
      <c r="A92" s="7">
        <v>43753.421435185184</v>
      </c>
      <c r="B92" s="1" t="s">
        <v>1961</v>
      </c>
      <c r="C92" s="1" t="s">
        <v>1962</v>
      </c>
      <c r="D92" s="1" t="s">
        <v>1621</v>
      </c>
      <c r="E92" s="1">
        <v>600000375</v>
      </c>
      <c r="F92" s="7">
        <v>43731</v>
      </c>
      <c r="G92" s="1" t="s">
        <v>605</v>
      </c>
      <c r="H92" s="5">
        <v>10062500</v>
      </c>
      <c r="I92" s="1">
        <v>1151</v>
      </c>
      <c r="J92" s="1">
        <v>0</v>
      </c>
      <c r="K92" s="1" t="s">
        <v>357</v>
      </c>
      <c r="L92" s="1">
        <v>5</v>
      </c>
      <c r="M92" s="1" t="s">
        <v>1884</v>
      </c>
      <c r="N92" s="1" t="s">
        <v>1885</v>
      </c>
      <c r="O92" s="1">
        <v>125000</v>
      </c>
      <c r="P92" s="1" t="s">
        <v>1665</v>
      </c>
      <c r="Q92" s="1">
        <v>80.5</v>
      </c>
      <c r="R92" s="1" t="str">
        <f>IFERROR(VLOOKUP(K92,Proveedores!$A$2:$B$500,2,0),"Agregar")</f>
        <v>Biotenk S.A.</v>
      </c>
      <c r="S92" s="5">
        <f t="shared" si="1"/>
        <v>10062500</v>
      </c>
    </row>
    <row r="93" spans="1:19" x14ac:dyDescent="0.2">
      <c r="A93" s="7">
        <v>43753.428287037037</v>
      </c>
      <c r="B93" s="1" t="s">
        <v>1963</v>
      </c>
      <c r="C93" s="1" t="s">
        <v>1964</v>
      </c>
      <c r="D93" s="1" t="s">
        <v>1713</v>
      </c>
      <c r="E93" s="1" t="s">
        <v>1965</v>
      </c>
      <c r="F93" s="7">
        <v>43748</v>
      </c>
      <c r="G93" s="1" t="s">
        <v>605</v>
      </c>
      <c r="H93" s="5">
        <v>322</v>
      </c>
      <c r="I93" s="1">
        <v>1151</v>
      </c>
      <c r="J93" s="1">
        <v>0</v>
      </c>
      <c r="K93" s="1" t="s">
        <v>1966</v>
      </c>
      <c r="L93" s="1">
        <v>5</v>
      </c>
      <c r="M93" s="1" t="s">
        <v>1884</v>
      </c>
      <c r="N93" s="1" t="s">
        <v>1885</v>
      </c>
      <c r="O93" s="1">
        <v>125000</v>
      </c>
      <c r="P93" s="1" t="s">
        <v>1892</v>
      </c>
      <c r="Q93" s="1">
        <v>80.5</v>
      </c>
      <c r="R93" s="1" t="str">
        <f>IFERROR(VLOOKUP(K93,Proveedores!$A$2:$B$500,2,0),"Agregar")</f>
        <v>Biotenk S.A.</v>
      </c>
      <c r="S93" s="5">
        <f t="shared" si="1"/>
        <v>10062500</v>
      </c>
    </row>
    <row r="94" spans="1:19" x14ac:dyDescent="0.2">
      <c r="A94" s="7">
        <v>43753.434699074074</v>
      </c>
      <c r="B94" s="1" t="s">
        <v>1967</v>
      </c>
      <c r="C94" s="1" t="s">
        <v>1968</v>
      </c>
      <c r="D94" s="1" t="s">
        <v>1621</v>
      </c>
      <c r="E94" s="1" t="s">
        <v>1969</v>
      </c>
      <c r="F94" s="7">
        <v>43748</v>
      </c>
      <c r="G94" s="1" t="s">
        <v>605</v>
      </c>
      <c r="H94" s="5">
        <v>10062500</v>
      </c>
      <c r="I94" s="1">
        <v>1152</v>
      </c>
      <c r="J94" s="1">
        <v>0</v>
      </c>
      <c r="K94" s="1" t="s">
        <v>357</v>
      </c>
      <c r="L94" s="1">
        <v>5</v>
      </c>
      <c r="M94" s="1" t="s">
        <v>1884</v>
      </c>
      <c r="N94" s="1" t="s">
        <v>1885</v>
      </c>
      <c r="O94" s="1">
        <v>125000</v>
      </c>
      <c r="P94" s="1" t="s">
        <v>1892</v>
      </c>
      <c r="Q94" s="1">
        <v>80.5</v>
      </c>
      <c r="R94" s="1" t="str">
        <f>IFERROR(VLOOKUP(K94,Proveedores!$A$2:$B$500,2,0),"Agregar")</f>
        <v>Biotenk S.A.</v>
      </c>
      <c r="S94" s="5">
        <f t="shared" si="1"/>
        <v>10062500</v>
      </c>
    </row>
    <row r="95" spans="1:19" x14ac:dyDescent="0.2">
      <c r="A95" s="7">
        <v>43754.40792824074</v>
      </c>
      <c r="B95" s="1" t="s">
        <v>1970</v>
      </c>
      <c r="C95" s="1" t="s">
        <v>1971</v>
      </c>
      <c r="D95" s="1" t="s">
        <v>1621</v>
      </c>
      <c r="E95" s="1" t="s">
        <v>1972</v>
      </c>
      <c r="F95" s="7">
        <v>43738</v>
      </c>
      <c r="G95" s="1" t="s">
        <v>265</v>
      </c>
      <c r="H95" s="5">
        <v>509859.56</v>
      </c>
      <c r="I95" s="1" t="s">
        <v>1973</v>
      </c>
      <c r="J95" s="1">
        <v>0</v>
      </c>
      <c r="K95" s="1" t="s">
        <v>1974</v>
      </c>
      <c r="L95" s="1">
        <v>2</v>
      </c>
      <c r="M95" s="1" t="s">
        <v>1975</v>
      </c>
      <c r="N95" s="1" t="s">
        <v>1976</v>
      </c>
      <c r="O95" s="1">
        <v>74</v>
      </c>
      <c r="P95" s="1" t="s">
        <v>1977</v>
      </c>
      <c r="Q95" s="1">
        <v>6889.99</v>
      </c>
      <c r="R95" s="1" t="str">
        <f>IFERROR(VLOOKUP(K95,Proveedores!$A$2:$B$500,2,0),"Agregar")</f>
        <v>Pfizer S.R.L.</v>
      </c>
      <c r="S95" s="5">
        <f t="shared" si="1"/>
        <v>509859.26</v>
      </c>
    </row>
    <row r="96" spans="1:19" x14ac:dyDescent="0.2">
      <c r="A96" s="7">
        <v>43754.423611111109</v>
      </c>
      <c r="B96" s="1" t="s">
        <v>1978</v>
      </c>
      <c r="C96" s="1" t="s">
        <v>1979</v>
      </c>
      <c r="D96" s="1" t="s">
        <v>1621</v>
      </c>
      <c r="E96" s="1" t="s">
        <v>1980</v>
      </c>
      <c r="F96" s="7">
        <v>43738</v>
      </c>
      <c r="G96" s="1" t="s">
        <v>265</v>
      </c>
      <c r="H96" s="5">
        <v>7169039.0800000001</v>
      </c>
      <c r="I96" s="1" t="s">
        <v>1981</v>
      </c>
      <c r="J96" s="1">
        <v>0</v>
      </c>
      <c r="K96" s="1" t="s">
        <v>1974</v>
      </c>
      <c r="L96" s="1">
        <v>1</v>
      </c>
      <c r="M96" s="1" t="s">
        <v>1982</v>
      </c>
      <c r="N96" s="1" t="s">
        <v>1983</v>
      </c>
      <c r="O96" s="1">
        <v>37</v>
      </c>
      <c r="P96" s="1" t="s">
        <v>1977</v>
      </c>
      <c r="Q96" s="1">
        <v>3445</v>
      </c>
      <c r="R96" s="1" t="str">
        <f>IFERROR(VLOOKUP(K96,Proveedores!$A$2:$B$500,2,0),"Agregar")</f>
        <v>Pfizer S.R.L.</v>
      </c>
      <c r="S96" s="5">
        <f t="shared" si="1"/>
        <v>127465</v>
      </c>
    </row>
    <row r="97" spans="1:19" x14ac:dyDescent="0.2">
      <c r="A97" s="7">
        <v>43754.423611111109</v>
      </c>
      <c r="B97" s="1" t="s">
        <v>1978</v>
      </c>
      <c r="C97" s="1" t="s">
        <v>1979</v>
      </c>
      <c r="D97" s="1" t="s">
        <v>1621</v>
      </c>
      <c r="E97" s="1" t="s">
        <v>1980</v>
      </c>
      <c r="F97" s="7">
        <v>43738</v>
      </c>
      <c r="G97" s="1" t="s">
        <v>265</v>
      </c>
      <c r="H97" s="5">
        <v>7169039.0800000001</v>
      </c>
      <c r="I97" s="1" t="s">
        <v>1981</v>
      </c>
      <c r="J97" s="1">
        <v>0</v>
      </c>
      <c r="K97" s="1" t="s">
        <v>1974</v>
      </c>
      <c r="L97" s="1">
        <v>2</v>
      </c>
      <c r="M97" s="1" t="s">
        <v>1975</v>
      </c>
      <c r="N97" s="1" t="s">
        <v>1976</v>
      </c>
      <c r="O97" s="1">
        <v>1022</v>
      </c>
      <c r="P97" s="1" t="s">
        <v>1977</v>
      </c>
      <c r="Q97" s="1">
        <v>6889.99</v>
      </c>
      <c r="R97" s="1" t="str">
        <f>IFERROR(VLOOKUP(K97,Proveedores!$A$2:$B$500,2,0),"Agregar")</f>
        <v>Pfizer S.R.L.</v>
      </c>
      <c r="S97" s="5">
        <f t="shared" si="1"/>
        <v>7041569.7799999993</v>
      </c>
    </row>
    <row r="98" spans="1:19" x14ac:dyDescent="0.2">
      <c r="A98" s="7">
        <v>43754.432870370372</v>
      </c>
      <c r="B98" s="1" t="s">
        <v>1984</v>
      </c>
      <c r="C98" s="1" t="s">
        <v>1985</v>
      </c>
      <c r="D98" s="1" t="s">
        <v>1621</v>
      </c>
      <c r="E98" s="1" t="s">
        <v>1986</v>
      </c>
      <c r="F98" s="7">
        <v>43738</v>
      </c>
      <c r="G98" s="1" t="s">
        <v>265</v>
      </c>
      <c r="H98" s="5">
        <v>2790447.61</v>
      </c>
      <c r="I98" s="1" t="s">
        <v>1987</v>
      </c>
      <c r="J98" s="1">
        <v>0</v>
      </c>
      <c r="K98" s="1" t="s">
        <v>1974</v>
      </c>
      <c r="L98" s="1">
        <v>2</v>
      </c>
      <c r="M98" s="1" t="s">
        <v>1975</v>
      </c>
      <c r="N98" s="1" t="s">
        <v>1976</v>
      </c>
      <c r="O98" s="1">
        <v>405</v>
      </c>
      <c r="P98" s="1" t="s">
        <v>1977</v>
      </c>
      <c r="Q98" s="1">
        <v>6889.99</v>
      </c>
      <c r="R98" s="1" t="str">
        <f>IFERROR(VLOOKUP(K98,Proveedores!$A$2:$B$500,2,0),"Agregar")</f>
        <v>Pfizer S.R.L.</v>
      </c>
      <c r="S98" s="5">
        <f t="shared" si="1"/>
        <v>2790445.9499999997</v>
      </c>
    </row>
    <row r="99" spans="1:19" x14ac:dyDescent="0.2">
      <c r="A99" s="7">
        <v>43754.447534722225</v>
      </c>
      <c r="B99" s="1" t="s">
        <v>1988</v>
      </c>
      <c r="C99" s="1" t="s">
        <v>1989</v>
      </c>
      <c r="D99" s="1" t="s">
        <v>1621</v>
      </c>
      <c r="E99" s="1" t="s">
        <v>1990</v>
      </c>
      <c r="F99" s="7">
        <v>43738</v>
      </c>
      <c r="G99" s="1" t="s">
        <v>265</v>
      </c>
      <c r="H99" s="5">
        <v>7096695.9800000004</v>
      </c>
      <c r="I99" s="1" t="s">
        <v>1991</v>
      </c>
      <c r="J99" s="1">
        <v>0</v>
      </c>
      <c r="K99" s="1" t="s">
        <v>1974</v>
      </c>
      <c r="L99" s="1">
        <v>1</v>
      </c>
      <c r="M99" s="1" t="s">
        <v>1982</v>
      </c>
      <c r="N99" s="1" t="s">
        <v>1983</v>
      </c>
      <c r="O99" s="1">
        <v>340</v>
      </c>
      <c r="P99" s="1" t="s">
        <v>1977</v>
      </c>
      <c r="Q99" s="1">
        <v>3445</v>
      </c>
      <c r="R99" s="1" t="str">
        <f>IFERROR(VLOOKUP(K99,Proveedores!$A$2:$B$500,2,0),"Agregar")</f>
        <v>Pfizer S.R.L.</v>
      </c>
      <c r="S99" s="5">
        <f t="shared" si="1"/>
        <v>1171300</v>
      </c>
    </row>
    <row r="100" spans="1:19" x14ac:dyDescent="0.2">
      <c r="A100" s="7">
        <v>43754.447534722225</v>
      </c>
      <c r="B100" s="1" t="s">
        <v>1988</v>
      </c>
      <c r="C100" s="1" t="s">
        <v>1989</v>
      </c>
      <c r="D100" s="1" t="s">
        <v>1621</v>
      </c>
      <c r="E100" s="1" t="s">
        <v>1990</v>
      </c>
      <c r="F100" s="7">
        <v>43738</v>
      </c>
      <c r="G100" s="1" t="s">
        <v>265</v>
      </c>
      <c r="H100" s="5">
        <v>7096695.9800000004</v>
      </c>
      <c r="I100" s="1" t="s">
        <v>1991</v>
      </c>
      <c r="J100" s="1">
        <v>0</v>
      </c>
      <c r="K100" s="1" t="s">
        <v>1974</v>
      </c>
      <c r="L100" s="1">
        <v>2</v>
      </c>
      <c r="M100" s="1" t="s">
        <v>1975</v>
      </c>
      <c r="N100" s="1" t="s">
        <v>1976</v>
      </c>
      <c r="O100" s="1">
        <v>860</v>
      </c>
      <c r="P100" s="1" t="s">
        <v>1977</v>
      </c>
      <c r="Q100" s="1">
        <v>6889.99</v>
      </c>
      <c r="R100" s="1" t="str">
        <f>IFERROR(VLOOKUP(K100,Proveedores!$A$2:$B$500,2,0),"Agregar")</f>
        <v>Pfizer S.R.L.</v>
      </c>
      <c r="S100" s="5">
        <f t="shared" si="1"/>
        <v>5925391.3999999994</v>
      </c>
    </row>
    <row r="101" spans="1:19" x14ac:dyDescent="0.2">
      <c r="A101" s="7">
        <v>43754.457129629627</v>
      </c>
      <c r="B101" s="1" t="s">
        <v>1992</v>
      </c>
      <c r="C101" s="1" t="s">
        <v>1993</v>
      </c>
      <c r="D101" s="1" t="s">
        <v>1621</v>
      </c>
      <c r="E101" s="1" t="s">
        <v>1994</v>
      </c>
      <c r="F101" s="7">
        <v>43755</v>
      </c>
      <c r="G101" s="1" t="s">
        <v>731</v>
      </c>
      <c r="H101" s="5">
        <v>356555.52000000002</v>
      </c>
      <c r="I101" s="1">
        <v>1071</v>
      </c>
      <c r="J101" s="1">
        <v>0</v>
      </c>
      <c r="K101" s="1" t="s">
        <v>713</v>
      </c>
      <c r="L101" s="1">
        <v>31</v>
      </c>
      <c r="M101" s="1" t="s">
        <v>1995</v>
      </c>
      <c r="N101" s="1" t="s">
        <v>1996</v>
      </c>
      <c r="O101" s="1">
        <v>21888</v>
      </c>
      <c r="P101" s="1" t="s">
        <v>1665</v>
      </c>
      <c r="Q101" s="1">
        <v>16.29</v>
      </c>
      <c r="R101" s="1" t="str">
        <f>IFERROR(VLOOKUP(K101,Proveedores!$A$2:$B$500,2,0),"Agregar")</f>
        <v>FERAVAL S.A.</v>
      </c>
      <c r="S101" s="5">
        <f t="shared" si="1"/>
        <v>356555.51999999996</v>
      </c>
    </row>
    <row r="102" spans="1:19" x14ac:dyDescent="0.2">
      <c r="A102" s="7">
        <v>43754.551249999997</v>
      </c>
      <c r="B102" s="1" t="s">
        <v>1997</v>
      </c>
      <c r="C102" s="1" t="s">
        <v>1998</v>
      </c>
      <c r="D102" s="1" t="s">
        <v>1621</v>
      </c>
      <c r="E102" s="1" t="s">
        <v>1999</v>
      </c>
      <c r="F102" s="7">
        <v>43685</v>
      </c>
      <c r="G102" s="1" t="s">
        <v>519</v>
      </c>
      <c r="H102" s="5">
        <v>451500</v>
      </c>
      <c r="I102" s="1" t="s">
        <v>2000</v>
      </c>
      <c r="J102" s="1">
        <v>0</v>
      </c>
      <c r="K102" s="1" t="s">
        <v>2001</v>
      </c>
      <c r="L102" s="1">
        <v>1</v>
      </c>
      <c r="M102" s="1" t="s">
        <v>2002</v>
      </c>
      <c r="N102" s="1" t="s">
        <v>2003</v>
      </c>
      <c r="O102" s="1">
        <v>1</v>
      </c>
      <c r="P102" s="1" t="s">
        <v>1861</v>
      </c>
      <c r="Q102" s="1">
        <v>451500</v>
      </c>
      <c r="R102" s="1" t="str">
        <f>IFERROR(VLOOKUP(K102,Proveedores!$A$2:$B$500,2,0),"Agregar")</f>
        <v>PAM ARGENTINA SA</v>
      </c>
      <c r="S102" s="5">
        <f t="shared" si="1"/>
        <v>451500</v>
      </c>
    </row>
    <row r="103" spans="1:19" x14ac:dyDescent="0.2">
      <c r="A103" s="7">
        <v>43754.589780092596</v>
      </c>
      <c r="B103" s="1" t="s">
        <v>2004</v>
      </c>
      <c r="C103" s="1" t="s">
        <v>2005</v>
      </c>
      <c r="D103" s="1" t="s">
        <v>1621</v>
      </c>
      <c r="E103" s="1" t="s">
        <v>2006</v>
      </c>
      <c r="F103" s="7">
        <v>43748</v>
      </c>
      <c r="G103" s="1" t="s">
        <v>668</v>
      </c>
      <c r="H103" s="5">
        <v>2969034.24</v>
      </c>
      <c r="I103" s="1">
        <v>97220</v>
      </c>
      <c r="J103" s="1">
        <v>0</v>
      </c>
      <c r="K103" s="1" t="s">
        <v>2007</v>
      </c>
      <c r="L103" s="1">
        <v>11</v>
      </c>
      <c r="M103" s="1" t="s">
        <v>2008</v>
      </c>
      <c r="N103" s="1" t="s">
        <v>2009</v>
      </c>
      <c r="O103" s="1">
        <v>768</v>
      </c>
      <c r="P103" s="1" t="s">
        <v>2010</v>
      </c>
      <c r="Q103" s="1">
        <v>143.28</v>
      </c>
      <c r="R103" s="1" t="str">
        <f>IFERROR(VLOOKUP(K103,Proveedores!$A$2:$B$500,2,0),"Agregar")</f>
        <v>BIOARS S.A</v>
      </c>
      <c r="S103" s="5">
        <f t="shared" si="1"/>
        <v>110039.04000000001</v>
      </c>
    </row>
    <row r="104" spans="1:19" x14ac:dyDescent="0.2">
      <c r="A104" s="7">
        <v>43754.589780092596</v>
      </c>
      <c r="B104" s="1" t="s">
        <v>2004</v>
      </c>
      <c r="C104" s="1" t="s">
        <v>2005</v>
      </c>
      <c r="D104" s="1" t="s">
        <v>1621</v>
      </c>
      <c r="E104" s="1" t="s">
        <v>2006</v>
      </c>
      <c r="F104" s="7">
        <v>43748</v>
      </c>
      <c r="G104" s="1" t="s">
        <v>668</v>
      </c>
      <c r="H104" s="5">
        <v>2969034.24</v>
      </c>
      <c r="I104" s="1">
        <v>97220</v>
      </c>
      <c r="J104" s="1">
        <v>0</v>
      </c>
      <c r="K104" s="1" t="s">
        <v>2007</v>
      </c>
      <c r="L104" s="1">
        <v>6</v>
      </c>
      <c r="M104" s="1" t="s">
        <v>2011</v>
      </c>
      <c r="N104" s="1" t="s">
        <v>2012</v>
      </c>
      <c r="O104" s="1">
        <v>13632</v>
      </c>
      <c r="P104" s="1" t="s">
        <v>2010</v>
      </c>
      <c r="Q104" s="1">
        <v>154.27000000000001</v>
      </c>
      <c r="R104" s="1" t="str">
        <f>IFERROR(VLOOKUP(K104,Proveedores!$A$2:$B$500,2,0),"Agregar")</f>
        <v>BIOARS S.A</v>
      </c>
      <c r="S104" s="5">
        <f t="shared" si="1"/>
        <v>2103008.64</v>
      </c>
    </row>
    <row r="105" spans="1:19" x14ac:dyDescent="0.2">
      <c r="A105" s="7">
        <v>43754.589780092596</v>
      </c>
      <c r="B105" s="1" t="s">
        <v>2004</v>
      </c>
      <c r="C105" s="1" t="s">
        <v>2005</v>
      </c>
      <c r="D105" s="1" t="s">
        <v>1621</v>
      </c>
      <c r="E105" s="1" t="s">
        <v>2006</v>
      </c>
      <c r="F105" s="7">
        <v>43748</v>
      </c>
      <c r="G105" s="1" t="s">
        <v>668</v>
      </c>
      <c r="H105" s="5">
        <v>2969034.24</v>
      </c>
      <c r="I105" s="1">
        <v>97220</v>
      </c>
      <c r="J105" s="1">
        <v>0</v>
      </c>
      <c r="K105" s="1" t="s">
        <v>2007</v>
      </c>
      <c r="L105" s="1">
        <v>7</v>
      </c>
      <c r="M105" s="1" t="s">
        <v>2013</v>
      </c>
      <c r="N105" s="1" t="s">
        <v>2014</v>
      </c>
      <c r="O105" s="1">
        <v>768</v>
      </c>
      <c r="P105" s="1" t="s">
        <v>2010</v>
      </c>
      <c r="Q105" s="1">
        <v>167.26</v>
      </c>
      <c r="R105" s="1" t="str">
        <f>IFERROR(VLOOKUP(K105,Proveedores!$A$2:$B$500,2,0),"Agregar")</f>
        <v>BIOARS S.A</v>
      </c>
      <c r="S105" s="5">
        <f t="shared" si="1"/>
        <v>128455.67999999999</v>
      </c>
    </row>
    <row r="106" spans="1:19" x14ac:dyDescent="0.2">
      <c r="A106" s="7">
        <v>43754.589780092596</v>
      </c>
      <c r="B106" s="1" t="s">
        <v>2004</v>
      </c>
      <c r="C106" s="1" t="s">
        <v>2005</v>
      </c>
      <c r="D106" s="1" t="s">
        <v>1621</v>
      </c>
      <c r="E106" s="1" t="s">
        <v>2006</v>
      </c>
      <c r="F106" s="7">
        <v>43748</v>
      </c>
      <c r="G106" s="1" t="s">
        <v>668</v>
      </c>
      <c r="H106" s="5">
        <v>2969034.24</v>
      </c>
      <c r="I106" s="1">
        <v>97220</v>
      </c>
      <c r="J106" s="1">
        <v>0</v>
      </c>
      <c r="K106" s="1" t="s">
        <v>2007</v>
      </c>
      <c r="L106" s="1">
        <v>8</v>
      </c>
      <c r="M106" s="1" t="s">
        <v>2015</v>
      </c>
      <c r="N106" s="1" t="s">
        <v>2016</v>
      </c>
      <c r="O106" s="1">
        <v>672</v>
      </c>
      <c r="P106" s="1" t="s">
        <v>2010</v>
      </c>
      <c r="Q106" s="1">
        <v>174.65</v>
      </c>
      <c r="R106" s="1" t="str">
        <f>IFERROR(VLOOKUP(K106,Proveedores!$A$2:$B$500,2,0),"Agregar")</f>
        <v>BIOARS S.A</v>
      </c>
      <c r="S106" s="5">
        <f t="shared" si="1"/>
        <v>117364.8</v>
      </c>
    </row>
    <row r="107" spans="1:19" x14ac:dyDescent="0.2">
      <c r="A107" s="7">
        <v>43754.589780092596</v>
      </c>
      <c r="B107" s="1" t="s">
        <v>2004</v>
      </c>
      <c r="C107" s="1" t="s">
        <v>2005</v>
      </c>
      <c r="D107" s="1" t="s">
        <v>1621</v>
      </c>
      <c r="E107" s="1" t="s">
        <v>2006</v>
      </c>
      <c r="F107" s="7">
        <v>43748</v>
      </c>
      <c r="G107" s="1" t="s">
        <v>668</v>
      </c>
      <c r="H107" s="5">
        <v>2969034.24</v>
      </c>
      <c r="I107" s="1">
        <v>97220</v>
      </c>
      <c r="J107" s="1">
        <v>0</v>
      </c>
      <c r="K107" s="1" t="s">
        <v>2007</v>
      </c>
      <c r="L107" s="1">
        <v>12</v>
      </c>
      <c r="M107" s="1" t="s">
        <v>2017</v>
      </c>
      <c r="N107" s="1" t="s">
        <v>2018</v>
      </c>
      <c r="O107" s="1">
        <v>864</v>
      </c>
      <c r="P107" s="1" t="s">
        <v>2010</v>
      </c>
      <c r="Q107" s="1">
        <v>195.81</v>
      </c>
      <c r="R107" s="1" t="str">
        <f>IFERROR(VLOOKUP(K107,Proveedores!$A$2:$B$500,2,0),"Agregar")</f>
        <v>BIOARS S.A</v>
      </c>
      <c r="S107" s="5">
        <f t="shared" si="1"/>
        <v>169179.84</v>
      </c>
    </row>
    <row r="108" spans="1:19" x14ac:dyDescent="0.2">
      <c r="A108" s="7">
        <v>43754.589780092596</v>
      </c>
      <c r="B108" s="1" t="s">
        <v>2004</v>
      </c>
      <c r="C108" s="1" t="s">
        <v>2005</v>
      </c>
      <c r="D108" s="1" t="s">
        <v>1621</v>
      </c>
      <c r="E108" s="1" t="s">
        <v>2006</v>
      </c>
      <c r="F108" s="7">
        <v>43748</v>
      </c>
      <c r="G108" s="1" t="s">
        <v>668</v>
      </c>
      <c r="H108" s="5">
        <v>2969034.24</v>
      </c>
      <c r="I108" s="1">
        <v>97220</v>
      </c>
      <c r="J108" s="1">
        <v>0</v>
      </c>
      <c r="K108" s="1" t="s">
        <v>2007</v>
      </c>
      <c r="L108" s="1">
        <v>10</v>
      </c>
      <c r="M108" s="1" t="s">
        <v>2019</v>
      </c>
      <c r="N108" s="1" t="s">
        <v>2020</v>
      </c>
      <c r="O108" s="1">
        <v>1728</v>
      </c>
      <c r="P108" s="1" t="s">
        <v>2010</v>
      </c>
      <c r="Q108" s="1">
        <v>197.33</v>
      </c>
      <c r="R108" s="1" t="str">
        <f>IFERROR(VLOOKUP(K108,Proveedores!$A$2:$B$500,2,0),"Agregar")</f>
        <v>BIOARS S.A</v>
      </c>
      <c r="S108" s="5">
        <f t="shared" si="1"/>
        <v>340986.24000000005</v>
      </c>
    </row>
    <row r="109" spans="1:19" x14ac:dyDescent="0.2">
      <c r="A109" s="7">
        <v>43754.689050925925</v>
      </c>
      <c r="B109" s="1" t="s">
        <v>2021</v>
      </c>
      <c r="C109" s="1" t="s">
        <v>2022</v>
      </c>
      <c r="D109" s="1" t="s">
        <v>1621</v>
      </c>
      <c r="E109" s="1" t="s">
        <v>1990</v>
      </c>
      <c r="F109" s="7">
        <v>43738</v>
      </c>
      <c r="G109" s="1" t="s">
        <v>265</v>
      </c>
      <c r="H109" s="5">
        <v>7096695.9800000004</v>
      </c>
      <c r="I109" s="1" t="s">
        <v>1991</v>
      </c>
      <c r="J109" s="1">
        <v>0</v>
      </c>
      <c r="K109" s="1" t="s">
        <v>1974</v>
      </c>
      <c r="L109" s="1">
        <v>1</v>
      </c>
      <c r="M109" s="1" t="s">
        <v>1982</v>
      </c>
      <c r="N109" s="1" t="s">
        <v>1983</v>
      </c>
      <c r="O109" s="1">
        <v>340</v>
      </c>
      <c r="P109" s="1" t="s">
        <v>1977</v>
      </c>
      <c r="Q109" s="1">
        <v>3445</v>
      </c>
      <c r="R109" s="1" t="str">
        <f>IFERROR(VLOOKUP(K109,Proveedores!$A$2:$B$500,2,0),"Agregar")</f>
        <v>Pfizer S.R.L.</v>
      </c>
      <c r="S109" s="5">
        <f t="shared" si="1"/>
        <v>1171300</v>
      </c>
    </row>
    <row r="110" spans="1:19" x14ac:dyDescent="0.2">
      <c r="A110" s="7">
        <v>43754.689050925925</v>
      </c>
      <c r="B110" s="1" t="s">
        <v>2021</v>
      </c>
      <c r="C110" s="1" t="s">
        <v>2022</v>
      </c>
      <c r="D110" s="1" t="s">
        <v>1621</v>
      </c>
      <c r="E110" s="1" t="s">
        <v>1990</v>
      </c>
      <c r="F110" s="7">
        <v>43738</v>
      </c>
      <c r="G110" s="1" t="s">
        <v>265</v>
      </c>
      <c r="H110" s="5">
        <v>7096695.9800000004</v>
      </c>
      <c r="I110" s="1" t="s">
        <v>1991</v>
      </c>
      <c r="J110" s="1">
        <v>0</v>
      </c>
      <c r="K110" s="1" t="s">
        <v>1974</v>
      </c>
      <c r="L110" s="1">
        <v>2</v>
      </c>
      <c r="M110" s="1" t="s">
        <v>1975</v>
      </c>
      <c r="N110" s="1" t="s">
        <v>1976</v>
      </c>
      <c r="O110" s="1">
        <v>860</v>
      </c>
      <c r="P110" s="1" t="s">
        <v>1977</v>
      </c>
      <c r="Q110" s="1">
        <v>6889.99</v>
      </c>
      <c r="R110" s="1" t="str">
        <f>IFERROR(VLOOKUP(K110,Proveedores!$A$2:$B$500,2,0),"Agregar")</f>
        <v>Pfizer S.R.L.</v>
      </c>
      <c r="S110" s="5">
        <f t="shared" si="1"/>
        <v>5925391.3999999994</v>
      </c>
    </row>
    <row r="111" spans="1:19" x14ac:dyDescent="0.2">
      <c r="A111" s="7">
        <v>43754.695740740739</v>
      </c>
      <c r="B111" s="1" t="s">
        <v>2023</v>
      </c>
      <c r="C111" s="1" t="s">
        <v>2024</v>
      </c>
      <c r="D111" s="1" t="s">
        <v>1621</v>
      </c>
      <c r="E111" s="1" t="s">
        <v>1980</v>
      </c>
      <c r="F111" s="7">
        <v>43738</v>
      </c>
      <c r="G111" s="1" t="s">
        <v>265</v>
      </c>
      <c r="H111" s="5">
        <v>7169039.0800000001</v>
      </c>
      <c r="I111" s="1" t="s">
        <v>1981</v>
      </c>
      <c r="J111" s="1">
        <v>0</v>
      </c>
      <c r="K111" s="1" t="s">
        <v>1974</v>
      </c>
      <c r="L111" s="1">
        <v>1</v>
      </c>
      <c r="M111" s="1" t="s">
        <v>1982</v>
      </c>
      <c r="N111" s="1" t="s">
        <v>1983</v>
      </c>
      <c r="O111" s="1">
        <v>37</v>
      </c>
      <c r="P111" s="1" t="s">
        <v>1977</v>
      </c>
      <c r="Q111" s="1">
        <v>3445</v>
      </c>
      <c r="R111" s="1" t="str">
        <f>IFERROR(VLOOKUP(K111,Proveedores!$A$2:$B$500,2,0),"Agregar")</f>
        <v>Pfizer S.R.L.</v>
      </c>
      <c r="S111" s="5">
        <f t="shared" si="1"/>
        <v>127465</v>
      </c>
    </row>
    <row r="112" spans="1:19" x14ac:dyDescent="0.2">
      <c r="A112" s="7">
        <v>43754.695740740739</v>
      </c>
      <c r="B112" s="1" t="s">
        <v>2023</v>
      </c>
      <c r="C112" s="1" t="s">
        <v>2024</v>
      </c>
      <c r="D112" s="1" t="s">
        <v>1621</v>
      </c>
      <c r="E112" s="1" t="s">
        <v>1980</v>
      </c>
      <c r="F112" s="7">
        <v>43738</v>
      </c>
      <c r="G112" s="1" t="s">
        <v>265</v>
      </c>
      <c r="H112" s="5">
        <v>7169039.0800000001</v>
      </c>
      <c r="I112" s="1" t="s">
        <v>1981</v>
      </c>
      <c r="J112" s="1">
        <v>0</v>
      </c>
      <c r="K112" s="1" t="s">
        <v>1974</v>
      </c>
      <c r="L112" s="1">
        <v>2</v>
      </c>
      <c r="M112" s="1" t="s">
        <v>1975</v>
      </c>
      <c r="N112" s="1" t="s">
        <v>1976</v>
      </c>
      <c r="O112" s="1">
        <v>1022</v>
      </c>
      <c r="P112" s="1" t="s">
        <v>1977</v>
      </c>
      <c r="Q112" s="1">
        <v>6889.99</v>
      </c>
      <c r="R112" s="1" t="str">
        <f>IFERROR(VLOOKUP(K112,Proveedores!$A$2:$B$500,2,0),"Agregar")</f>
        <v>Pfizer S.R.L.</v>
      </c>
      <c r="S112" s="5">
        <f t="shared" si="1"/>
        <v>7041569.7799999993</v>
      </c>
    </row>
    <row r="113" spans="1:19" x14ac:dyDescent="0.2">
      <c r="A113" s="7">
        <v>43754.701203703706</v>
      </c>
      <c r="B113" s="1" t="s">
        <v>2025</v>
      </c>
      <c r="C113" s="1" t="s">
        <v>2026</v>
      </c>
      <c r="D113" s="1" t="s">
        <v>1621</v>
      </c>
      <c r="E113" s="1" t="s">
        <v>1972</v>
      </c>
      <c r="F113" s="7">
        <v>43738</v>
      </c>
      <c r="G113" s="1" t="s">
        <v>265</v>
      </c>
      <c r="H113" s="5">
        <v>509859.56</v>
      </c>
      <c r="I113" s="1" t="s">
        <v>1973</v>
      </c>
      <c r="J113" s="1">
        <v>0</v>
      </c>
      <c r="K113" s="1" t="s">
        <v>1974</v>
      </c>
      <c r="L113" s="1">
        <v>2</v>
      </c>
      <c r="M113" s="1" t="s">
        <v>1975</v>
      </c>
      <c r="N113" s="1" t="s">
        <v>1976</v>
      </c>
      <c r="O113" s="1">
        <v>74</v>
      </c>
      <c r="P113" s="1" t="s">
        <v>1977</v>
      </c>
      <c r="Q113" s="1">
        <v>6889.99</v>
      </c>
      <c r="R113" s="1" t="str">
        <f>IFERROR(VLOOKUP(K113,Proveedores!$A$2:$B$500,2,0),"Agregar")</f>
        <v>Pfizer S.R.L.</v>
      </c>
      <c r="S113" s="5">
        <f t="shared" si="1"/>
        <v>509859.26</v>
      </c>
    </row>
    <row r="114" spans="1:19" x14ac:dyDescent="0.2">
      <c r="A114" s="7">
        <v>43754.706365740742</v>
      </c>
      <c r="B114" s="1" t="s">
        <v>2027</v>
      </c>
      <c r="C114" s="1" t="s">
        <v>2028</v>
      </c>
      <c r="D114" s="1" t="s">
        <v>1621</v>
      </c>
      <c r="E114" s="1" t="s">
        <v>2029</v>
      </c>
      <c r="F114" s="7">
        <v>43698</v>
      </c>
      <c r="G114" s="1" t="s">
        <v>519</v>
      </c>
      <c r="H114" s="5">
        <v>451500</v>
      </c>
      <c r="I114" s="1">
        <v>1007</v>
      </c>
      <c r="J114" s="1">
        <v>0</v>
      </c>
      <c r="K114" s="1" t="s">
        <v>2030</v>
      </c>
      <c r="L114" s="1">
        <v>1</v>
      </c>
      <c r="M114" s="1" t="s">
        <v>2002</v>
      </c>
      <c r="N114" s="1" t="s">
        <v>2003</v>
      </c>
      <c r="O114" s="1">
        <v>1</v>
      </c>
      <c r="P114" s="1" t="s">
        <v>1892</v>
      </c>
      <c r="Q114" s="1">
        <v>451500</v>
      </c>
      <c r="R114" s="1" t="str">
        <f>IFERROR(VLOOKUP(K114,Proveedores!$A$2:$B$500,2,0),"Agregar")</f>
        <v>PAM ARGENTINA SA</v>
      </c>
      <c r="S114" s="5">
        <f t="shared" si="1"/>
        <v>451500</v>
      </c>
    </row>
    <row r="115" spans="1:19" x14ac:dyDescent="0.2">
      <c r="A115" s="7">
        <v>43755.519525462965</v>
      </c>
      <c r="B115" s="1" t="s">
        <v>2031</v>
      </c>
      <c r="C115" s="1" t="s">
        <v>2032</v>
      </c>
      <c r="D115" s="1" t="s">
        <v>1621</v>
      </c>
      <c r="E115" s="1" t="s">
        <v>1986</v>
      </c>
      <c r="F115" s="7">
        <v>43738</v>
      </c>
      <c r="G115" s="1" t="s">
        <v>265</v>
      </c>
      <c r="H115" s="5">
        <v>2790447.61</v>
      </c>
      <c r="I115" s="1" t="s">
        <v>1987</v>
      </c>
      <c r="J115" s="1">
        <v>0</v>
      </c>
      <c r="K115" s="1" t="s">
        <v>1974</v>
      </c>
      <c r="L115" s="1">
        <v>2</v>
      </c>
      <c r="M115" s="1" t="s">
        <v>1975</v>
      </c>
      <c r="N115" s="1" t="s">
        <v>1976</v>
      </c>
      <c r="O115" s="1">
        <v>405</v>
      </c>
      <c r="P115" s="1" t="s">
        <v>1977</v>
      </c>
      <c r="Q115" s="1">
        <v>6889.99</v>
      </c>
      <c r="R115" s="1" t="str">
        <f>IFERROR(VLOOKUP(K115,Proveedores!$A$2:$B$500,2,0),"Agregar")</f>
        <v>Pfizer S.R.L.</v>
      </c>
      <c r="S115" s="5">
        <f t="shared" si="1"/>
        <v>2790445.9499999997</v>
      </c>
    </row>
    <row r="116" spans="1:19" x14ac:dyDescent="0.2">
      <c r="A116" s="7">
        <v>43755.604363425926</v>
      </c>
      <c r="B116" s="1" t="s">
        <v>2033</v>
      </c>
      <c r="C116" s="1" t="s">
        <v>2034</v>
      </c>
      <c r="D116" s="1" t="s">
        <v>1621</v>
      </c>
      <c r="E116" s="1" t="s">
        <v>2035</v>
      </c>
      <c r="F116" s="7">
        <v>43685</v>
      </c>
      <c r="G116" s="1" t="s">
        <v>519</v>
      </c>
      <c r="H116" s="5">
        <v>451500</v>
      </c>
      <c r="I116" s="1">
        <v>1007</v>
      </c>
      <c r="J116" s="1">
        <v>0</v>
      </c>
      <c r="K116" s="1" t="s">
        <v>522</v>
      </c>
      <c r="L116" s="1">
        <v>1</v>
      </c>
      <c r="M116" s="1" t="s">
        <v>2002</v>
      </c>
      <c r="N116" s="1" t="s">
        <v>2003</v>
      </c>
      <c r="O116" s="1">
        <v>1</v>
      </c>
      <c r="P116" s="1" t="s">
        <v>1892</v>
      </c>
      <c r="Q116" s="1">
        <v>451500</v>
      </c>
      <c r="R116" s="1" t="str">
        <f>IFERROR(VLOOKUP(K116,Proveedores!$A$2:$B$500,2,0),"Agregar")</f>
        <v>PAM ARGENTINA SA</v>
      </c>
      <c r="S116" s="5">
        <f t="shared" si="1"/>
        <v>451500</v>
      </c>
    </row>
    <row r="117" spans="1:19" x14ac:dyDescent="0.2">
      <c r="A117" s="7">
        <v>43755.643263888887</v>
      </c>
      <c r="B117" s="1" t="s">
        <v>2036</v>
      </c>
      <c r="C117" s="1" t="s">
        <v>2037</v>
      </c>
      <c r="D117" s="1" t="s">
        <v>1621</v>
      </c>
      <c r="E117" s="1" t="s">
        <v>2038</v>
      </c>
      <c r="F117" s="7">
        <v>43741</v>
      </c>
      <c r="G117" s="1" t="s">
        <v>503</v>
      </c>
      <c r="H117" s="5">
        <v>227601</v>
      </c>
      <c r="I117" s="1">
        <v>1032</v>
      </c>
      <c r="J117" s="1">
        <v>0</v>
      </c>
      <c r="K117" s="1" t="s">
        <v>2039</v>
      </c>
      <c r="L117" s="1">
        <v>1</v>
      </c>
      <c r="M117" s="1" t="s">
        <v>2040</v>
      </c>
      <c r="N117" s="1" t="s">
        <v>2041</v>
      </c>
      <c r="O117" s="1">
        <v>9900</v>
      </c>
      <c r="P117" s="1" t="s">
        <v>1850</v>
      </c>
      <c r="Q117" s="1">
        <v>22990</v>
      </c>
      <c r="R117" s="1" t="str">
        <f>IFERROR(VLOOKUP(K117,Proveedores!$A$2:$B$500,2,0),"Agregar")</f>
        <v>MEDI SISTEM SRL</v>
      </c>
      <c r="S117" s="5">
        <f t="shared" si="1"/>
        <v>227601000</v>
      </c>
    </row>
    <row r="118" spans="1:19" x14ac:dyDescent="0.2">
      <c r="A118" s="7">
        <v>43755.644814814812</v>
      </c>
      <c r="B118" s="1" t="s">
        <v>2042</v>
      </c>
      <c r="C118" s="1" t="s">
        <v>2043</v>
      </c>
      <c r="D118" s="1" t="s">
        <v>1621</v>
      </c>
      <c r="E118" s="1" t="s">
        <v>2044</v>
      </c>
      <c r="F118" s="7">
        <v>43698</v>
      </c>
      <c r="G118" s="1" t="s">
        <v>519</v>
      </c>
      <c r="H118" s="5">
        <v>451500</v>
      </c>
      <c r="I118" s="1">
        <v>1007</v>
      </c>
      <c r="J118" s="1">
        <v>0</v>
      </c>
      <c r="K118" s="1" t="s">
        <v>522</v>
      </c>
      <c r="L118" s="1">
        <v>1</v>
      </c>
      <c r="M118" s="1" t="s">
        <v>2002</v>
      </c>
      <c r="N118" s="1" t="s">
        <v>2045</v>
      </c>
      <c r="O118" s="1">
        <v>1</v>
      </c>
      <c r="P118" s="1" t="s">
        <v>1665</v>
      </c>
      <c r="Q118" s="1">
        <v>451500</v>
      </c>
      <c r="R118" s="1" t="str">
        <f>IFERROR(VLOOKUP(K118,Proveedores!$A$2:$B$500,2,0),"Agregar")</f>
        <v>PAM ARGENTINA SA</v>
      </c>
      <c r="S118" s="5">
        <f t="shared" si="1"/>
        <v>451500</v>
      </c>
    </row>
    <row r="119" spans="1:19" x14ac:dyDescent="0.2">
      <c r="A119" s="7">
        <v>43756.514722222222</v>
      </c>
      <c r="B119" s="1" t="s">
        <v>2046</v>
      </c>
      <c r="C119" s="1" t="s">
        <v>2047</v>
      </c>
      <c r="D119" s="1" t="s">
        <v>1621</v>
      </c>
      <c r="E119" s="1" t="s">
        <v>2048</v>
      </c>
      <c r="F119" s="7">
        <v>43747</v>
      </c>
      <c r="G119" s="1" t="s">
        <v>731</v>
      </c>
      <c r="H119" s="5">
        <v>444432</v>
      </c>
      <c r="I119" s="1">
        <v>207061</v>
      </c>
      <c r="J119" s="1">
        <v>0</v>
      </c>
      <c r="K119" s="1" t="s">
        <v>737</v>
      </c>
      <c r="L119" s="1">
        <v>7</v>
      </c>
      <c r="M119" s="1">
        <v>501178</v>
      </c>
      <c r="N119" s="1" t="s">
        <v>2049</v>
      </c>
      <c r="O119" s="1">
        <v>945600</v>
      </c>
      <c r="P119" s="1">
        <v>1</v>
      </c>
      <c r="Q119" s="1">
        <v>0.47</v>
      </c>
      <c r="R119" s="1" t="str">
        <f>IFERROR(VLOOKUP(K119,Proveedores!$A$2:$B$500,2,0),"Agregar")</f>
        <v xml:space="preserve">KLONAL SRL </v>
      </c>
      <c r="S119" s="5">
        <f t="shared" si="1"/>
        <v>444432</v>
      </c>
    </row>
    <row r="120" spans="1:19" x14ac:dyDescent="0.2">
      <c r="A120" s="7">
        <v>43756.600335648145</v>
      </c>
      <c r="B120" s="1" t="s">
        <v>2050</v>
      </c>
      <c r="C120" s="1" t="s">
        <v>2051</v>
      </c>
      <c r="D120" s="1" t="s">
        <v>1621</v>
      </c>
      <c r="E120" s="1" t="s">
        <v>2052</v>
      </c>
      <c r="F120" s="7">
        <v>43756</v>
      </c>
      <c r="G120" s="1" t="s">
        <v>605</v>
      </c>
      <c r="H120" s="5">
        <v>7084000</v>
      </c>
      <c r="I120" s="1">
        <v>1199</v>
      </c>
      <c r="J120" s="1">
        <v>0</v>
      </c>
      <c r="K120" s="1" t="s">
        <v>1966</v>
      </c>
      <c r="L120" s="1">
        <v>5</v>
      </c>
      <c r="M120" s="1" t="s">
        <v>1884</v>
      </c>
      <c r="N120" s="1" t="s">
        <v>1885</v>
      </c>
      <c r="O120" s="1">
        <v>125000</v>
      </c>
      <c r="P120" s="1" t="s">
        <v>1892</v>
      </c>
      <c r="Q120" s="1">
        <v>80.5</v>
      </c>
      <c r="R120" s="1" t="str">
        <f>IFERROR(VLOOKUP(K120,Proveedores!$A$2:$B$500,2,0),"Agregar")</f>
        <v>Biotenk S.A.</v>
      </c>
      <c r="S120" s="5">
        <f t="shared" si="1"/>
        <v>10062500</v>
      </c>
    </row>
    <row r="121" spans="1:19" x14ac:dyDescent="0.2">
      <c r="A121" s="7">
        <v>43756.644826388889</v>
      </c>
      <c r="B121" s="1" t="s">
        <v>2053</v>
      </c>
      <c r="C121" s="1" t="s">
        <v>2054</v>
      </c>
      <c r="D121" s="1" t="s">
        <v>1621</v>
      </c>
      <c r="E121" s="1" t="s">
        <v>2055</v>
      </c>
      <c r="F121" s="7">
        <v>43756</v>
      </c>
      <c r="G121" s="1" t="s">
        <v>605</v>
      </c>
      <c r="H121" s="5">
        <v>2978500</v>
      </c>
      <c r="I121" s="1">
        <v>1199</v>
      </c>
      <c r="J121" s="1">
        <v>0</v>
      </c>
      <c r="K121" s="1" t="s">
        <v>357</v>
      </c>
      <c r="L121" s="1">
        <v>5</v>
      </c>
      <c r="M121" s="1" t="s">
        <v>1884</v>
      </c>
      <c r="N121" s="1" t="s">
        <v>1885</v>
      </c>
      <c r="O121" s="1">
        <v>125000</v>
      </c>
      <c r="P121" s="1" t="s">
        <v>1892</v>
      </c>
      <c r="Q121" s="1">
        <v>80.5</v>
      </c>
      <c r="R121" s="1" t="str">
        <f>IFERROR(VLOOKUP(K121,Proveedores!$A$2:$B$500,2,0),"Agregar")</f>
        <v>Biotenk S.A.</v>
      </c>
      <c r="S121" s="5">
        <f t="shared" si="1"/>
        <v>10062500</v>
      </c>
    </row>
    <row r="122" spans="1:19" x14ac:dyDescent="0.2">
      <c r="A122" s="7">
        <v>43759.576944444445</v>
      </c>
      <c r="B122" s="1" t="s">
        <v>2056</v>
      </c>
      <c r="C122" s="1" t="s">
        <v>2057</v>
      </c>
      <c r="D122" s="1" t="s">
        <v>1621</v>
      </c>
      <c r="E122" s="1" t="s">
        <v>2058</v>
      </c>
      <c r="F122" s="7">
        <v>43759</v>
      </c>
      <c r="G122" s="1" t="s">
        <v>668</v>
      </c>
      <c r="H122" s="5">
        <v>1723200</v>
      </c>
      <c r="I122" s="1">
        <v>1700033917</v>
      </c>
      <c r="J122" s="1">
        <v>0</v>
      </c>
      <c r="K122" s="1" t="s">
        <v>1877</v>
      </c>
      <c r="L122" s="1" t="s">
        <v>2059</v>
      </c>
      <c r="M122" s="1" t="s">
        <v>1879</v>
      </c>
      <c r="N122" s="1" t="s">
        <v>2060</v>
      </c>
      <c r="O122" s="1">
        <v>480</v>
      </c>
      <c r="P122" s="1" t="s">
        <v>1665</v>
      </c>
      <c r="Q122" s="1">
        <v>3590</v>
      </c>
      <c r="R122" s="1" t="str">
        <f>IFERROR(VLOOKUP(K122,Proveedores!$A$2:$B$500,2,0),"Agregar")</f>
        <v xml:space="preserve">WM ARGENTINA SA </v>
      </c>
      <c r="S122" s="5">
        <f t="shared" si="1"/>
        <v>1723200</v>
      </c>
    </row>
    <row r="123" spans="1:19" x14ac:dyDescent="0.2">
      <c r="A123" s="7">
        <v>43760.370787037034</v>
      </c>
      <c r="B123" s="1" t="s">
        <v>2061</v>
      </c>
      <c r="C123" s="1" t="s">
        <v>2062</v>
      </c>
      <c r="D123" s="1" t="s">
        <v>1621</v>
      </c>
      <c r="E123" s="1" t="s">
        <v>2063</v>
      </c>
      <c r="F123" s="7">
        <v>43726</v>
      </c>
      <c r="G123" s="1" t="s">
        <v>605</v>
      </c>
      <c r="H123" s="5">
        <v>3553690.9</v>
      </c>
      <c r="J123" s="1">
        <v>0</v>
      </c>
      <c r="K123" s="1" t="s">
        <v>2064</v>
      </c>
      <c r="L123" s="1">
        <v>2</v>
      </c>
      <c r="M123" s="1" t="s">
        <v>1647</v>
      </c>
      <c r="N123" s="1" t="s">
        <v>2065</v>
      </c>
      <c r="O123" s="1">
        <v>47100</v>
      </c>
      <c r="P123" s="1" t="s">
        <v>2066</v>
      </c>
      <c r="Q123" s="1">
        <v>25.14997</v>
      </c>
      <c r="R123" s="1" t="str">
        <f>IFERROR(VLOOKUP(K123,Proveedores!$A$2:$B$500,2,0),"Agregar")</f>
        <v>Dr. LAZAR &amp; Cía. S.A.Q.e.I.</v>
      </c>
      <c r="S123" s="5">
        <f t="shared" si="1"/>
        <v>1184563.5870000001</v>
      </c>
    </row>
    <row r="124" spans="1:19" x14ac:dyDescent="0.2">
      <c r="A124" s="7">
        <v>43760.734386574077</v>
      </c>
      <c r="B124" s="1" t="s">
        <v>2067</v>
      </c>
      <c r="C124" s="1" t="s">
        <v>2068</v>
      </c>
      <c r="D124" s="1" t="s">
        <v>1621</v>
      </c>
      <c r="E124" s="1" t="s">
        <v>2069</v>
      </c>
      <c r="F124" s="7">
        <v>43738</v>
      </c>
      <c r="G124" s="1" t="s">
        <v>265</v>
      </c>
      <c r="H124" s="5">
        <v>92944.2</v>
      </c>
      <c r="I124" s="1">
        <v>994</v>
      </c>
      <c r="J124" s="1">
        <v>0</v>
      </c>
      <c r="K124" s="1" t="s">
        <v>2070</v>
      </c>
      <c r="L124" s="1">
        <v>4</v>
      </c>
      <c r="M124" s="1" t="s">
        <v>2071</v>
      </c>
      <c r="N124" s="1" t="s">
        <v>2072</v>
      </c>
      <c r="O124" s="1">
        <v>38</v>
      </c>
      <c r="P124" s="1" t="s">
        <v>2073</v>
      </c>
      <c r="Q124" s="1">
        <v>2445.9</v>
      </c>
      <c r="R124" s="1" t="str">
        <f>IFERROR(VLOOKUP(K124,Proveedores!$A$2:$B$500,2,0),"Agregar")</f>
        <v>CSL BEHRING S.A.</v>
      </c>
      <c r="S124" s="5">
        <f t="shared" si="1"/>
        <v>92944.2</v>
      </c>
    </row>
    <row r="125" spans="1:19" x14ac:dyDescent="0.2">
      <c r="A125" s="7">
        <v>43760.741724537038</v>
      </c>
      <c r="B125" s="1" t="s">
        <v>2074</v>
      </c>
      <c r="C125" s="1" t="s">
        <v>2075</v>
      </c>
      <c r="D125" s="1" t="s">
        <v>1621</v>
      </c>
      <c r="E125" s="1" t="s">
        <v>2076</v>
      </c>
      <c r="F125" s="7">
        <v>43738</v>
      </c>
      <c r="G125" s="1" t="s">
        <v>265</v>
      </c>
      <c r="H125" s="5">
        <v>29350.73</v>
      </c>
      <c r="I125" s="1">
        <v>992</v>
      </c>
      <c r="J125" s="1">
        <v>0</v>
      </c>
      <c r="K125" s="1" t="s">
        <v>2077</v>
      </c>
      <c r="L125" s="1">
        <v>4</v>
      </c>
      <c r="M125" s="1" t="s">
        <v>2071</v>
      </c>
      <c r="N125" s="1" t="s">
        <v>2072</v>
      </c>
      <c r="O125" s="1">
        <v>12</v>
      </c>
      <c r="P125" s="1" t="s">
        <v>2073</v>
      </c>
      <c r="Q125" s="1">
        <v>2445.89</v>
      </c>
      <c r="R125" s="1" t="str">
        <f>IFERROR(VLOOKUP(K125,Proveedores!$A$2:$B$500,2,0),"Agregar")</f>
        <v>CSL BEHRING S.A.</v>
      </c>
      <c r="S125" s="5">
        <f t="shared" si="1"/>
        <v>29350.68</v>
      </c>
    </row>
    <row r="126" spans="1:19" x14ac:dyDescent="0.2">
      <c r="A126" s="7">
        <v>43761.377881944441</v>
      </c>
      <c r="B126" s="1" t="s">
        <v>2078</v>
      </c>
      <c r="C126" s="1" t="s">
        <v>2079</v>
      </c>
      <c r="D126" s="1" t="s">
        <v>1621</v>
      </c>
      <c r="E126" s="1" t="s">
        <v>2080</v>
      </c>
      <c r="F126" s="7">
        <v>43726</v>
      </c>
      <c r="G126" s="1" t="s">
        <v>605</v>
      </c>
      <c r="H126" s="5">
        <v>2369127.27</v>
      </c>
      <c r="I126" s="1">
        <v>1100</v>
      </c>
      <c r="J126" s="1">
        <v>0</v>
      </c>
      <c r="K126" s="1" t="s">
        <v>2081</v>
      </c>
      <c r="L126" s="1">
        <v>2</v>
      </c>
      <c r="M126" s="1" t="s">
        <v>1647</v>
      </c>
      <c r="N126" s="1" t="s">
        <v>2082</v>
      </c>
      <c r="O126" s="1">
        <v>47100</v>
      </c>
      <c r="P126" s="1" t="s">
        <v>2083</v>
      </c>
      <c r="Q126" s="1">
        <v>25149970</v>
      </c>
      <c r="R126" s="1" t="str">
        <f>IFERROR(VLOOKUP(K126,Proveedores!$A$2:$B$500,2,0),"Agregar")</f>
        <v>Dr. LAZAR &amp; Cía. S.A.Q.e.I.</v>
      </c>
      <c r="S126" s="5">
        <f t="shared" si="1"/>
        <v>1184563587000</v>
      </c>
    </row>
    <row r="127" spans="1:19" x14ac:dyDescent="0.2">
      <c r="A127" s="7">
        <v>43761.488252314812</v>
      </c>
      <c r="B127" s="1" t="s">
        <v>2084</v>
      </c>
      <c r="C127" s="1" t="s">
        <v>2085</v>
      </c>
      <c r="D127" s="1" t="s">
        <v>1621</v>
      </c>
      <c r="E127" s="1" t="s">
        <v>2086</v>
      </c>
      <c r="F127" s="7">
        <v>43738</v>
      </c>
      <c r="G127" s="1" t="s">
        <v>265</v>
      </c>
      <c r="H127" s="5">
        <v>66039.14</v>
      </c>
      <c r="I127" s="1">
        <v>991</v>
      </c>
      <c r="J127" s="1">
        <v>0</v>
      </c>
      <c r="K127" s="1" t="s">
        <v>2070</v>
      </c>
      <c r="L127" s="1">
        <v>4</v>
      </c>
      <c r="M127" s="1" t="s">
        <v>2071</v>
      </c>
      <c r="N127" s="1" t="s">
        <v>2072</v>
      </c>
      <c r="O127" s="1">
        <v>27</v>
      </c>
      <c r="P127" s="1" t="s">
        <v>2073</v>
      </c>
      <c r="Q127" s="1">
        <v>2445.89</v>
      </c>
      <c r="R127" s="1" t="str">
        <f>IFERROR(VLOOKUP(K127,Proveedores!$A$2:$B$500,2,0),"Agregar")</f>
        <v>CSL BEHRING S.A.</v>
      </c>
      <c r="S127" s="5">
        <f t="shared" si="1"/>
        <v>66039.03</v>
      </c>
    </row>
    <row r="128" spans="1:19" x14ac:dyDescent="0.2">
      <c r="A128" s="7">
        <v>43761.496921296297</v>
      </c>
      <c r="B128" s="1" t="s">
        <v>2087</v>
      </c>
      <c r="C128" s="1" t="s">
        <v>2088</v>
      </c>
      <c r="D128" s="1" t="s">
        <v>1621</v>
      </c>
      <c r="E128" s="1" t="s">
        <v>2089</v>
      </c>
      <c r="F128" s="7">
        <v>43738</v>
      </c>
      <c r="G128" s="1" t="s">
        <v>265</v>
      </c>
      <c r="H128" s="5">
        <v>146753.64000000001</v>
      </c>
      <c r="I128" s="1">
        <v>993</v>
      </c>
      <c r="J128" s="1">
        <v>0</v>
      </c>
      <c r="K128" s="1" t="s">
        <v>2077</v>
      </c>
      <c r="L128" s="1">
        <v>4</v>
      </c>
      <c r="M128" s="1" t="s">
        <v>2071</v>
      </c>
      <c r="N128" s="1" t="s">
        <v>2072</v>
      </c>
      <c r="O128" s="1">
        <v>60</v>
      </c>
      <c r="P128" s="1" t="s">
        <v>2073</v>
      </c>
      <c r="Q128" s="1">
        <v>2445.89</v>
      </c>
      <c r="R128" s="1" t="str">
        <f>IFERROR(VLOOKUP(K128,Proveedores!$A$2:$B$500,2,0),"Agregar")</f>
        <v>CSL BEHRING S.A.</v>
      </c>
      <c r="S128" s="5">
        <f t="shared" si="1"/>
        <v>146753.4</v>
      </c>
    </row>
    <row r="129" spans="1:19" x14ac:dyDescent="0.2">
      <c r="A129" s="7">
        <v>43761.709143518521</v>
      </c>
      <c r="B129" s="1" t="s">
        <v>2090</v>
      </c>
      <c r="C129" s="1" t="s">
        <v>2091</v>
      </c>
      <c r="D129" s="1" t="s">
        <v>1621</v>
      </c>
      <c r="E129" s="1" t="s">
        <v>2092</v>
      </c>
      <c r="F129" s="7">
        <v>43759</v>
      </c>
      <c r="G129" s="1" t="s">
        <v>528</v>
      </c>
      <c r="H129" s="5">
        <v>13002192</v>
      </c>
      <c r="I129" s="1">
        <v>1218</v>
      </c>
      <c r="J129" s="1">
        <v>0</v>
      </c>
      <c r="K129" s="1" t="s">
        <v>291</v>
      </c>
      <c r="L129" s="1">
        <v>2</v>
      </c>
      <c r="M129" s="1" t="s">
        <v>2093</v>
      </c>
      <c r="N129" s="1" t="s">
        <v>2094</v>
      </c>
      <c r="O129" s="1">
        <v>1008</v>
      </c>
      <c r="P129" s="1" t="s">
        <v>2095</v>
      </c>
      <c r="Q129" s="1">
        <v>12899</v>
      </c>
      <c r="R129" s="1" t="str">
        <f>IFERROR(VLOOKUP(K129,Proveedores!$A$2:$B$500,2,0),"Agregar")</f>
        <v>DROGUERIA DISVAL SRL</v>
      </c>
      <c r="S129" s="5">
        <f t="shared" si="1"/>
        <v>13002192</v>
      </c>
    </row>
    <row r="130" spans="1:19" x14ac:dyDescent="0.2">
      <c r="A130" s="7">
        <v>43762.382592592592</v>
      </c>
      <c r="B130" s="1" t="s">
        <v>2096</v>
      </c>
      <c r="C130" s="1" t="s">
        <v>2097</v>
      </c>
      <c r="D130" s="1" t="s">
        <v>1621</v>
      </c>
      <c r="E130" s="1" t="s">
        <v>2098</v>
      </c>
      <c r="F130" s="7">
        <v>43734</v>
      </c>
      <c r="G130" s="1" t="s">
        <v>605</v>
      </c>
      <c r="H130" s="5">
        <v>1895301.82</v>
      </c>
      <c r="I130" s="1">
        <v>1148</v>
      </c>
      <c r="J130" s="1">
        <v>0</v>
      </c>
      <c r="K130" s="1" t="s">
        <v>2081</v>
      </c>
      <c r="L130" s="1">
        <v>2</v>
      </c>
      <c r="M130" s="1" t="s">
        <v>1647</v>
      </c>
      <c r="N130" s="1" t="s">
        <v>2099</v>
      </c>
      <c r="O130" s="1">
        <v>28260</v>
      </c>
      <c r="P130" s="1" t="s">
        <v>2100</v>
      </c>
      <c r="Q130" s="1">
        <v>25149970</v>
      </c>
      <c r="R130" s="1" t="str">
        <f>IFERROR(VLOOKUP(K130,Proveedores!$A$2:$B$500,2,0),"Agregar")</f>
        <v>Dr. LAZAR &amp; Cía. S.A.Q.e.I.</v>
      </c>
      <c r="S130" s="5">
        <f t="shared" si="1"/>
        <v>710738152200</v>
      </c>
    </row>
    <row r="131" spans="1:19" x14ac:dyDescent="0.2">
      <c r="A131" s="7">
        <v>43762.382592592592</v>
      </c>
      <c r="B131" s="1" t="s">
        <v>2096</v>
      </c>
      <c r="C131" s="1" t="s">
        <v>2097</v>
      </c>
      <c r="D131" s="1" t="s">
        <v>1621</v>
      </c>
      <c r="E131" s="1" t="s">
        <v>2098</v>
      </c>
      <c r="F131" s="7">
        <v>43734</v>
      </c>
      <c r="G131" s="1" t="s">
        <v>605</v>
      </c>
      <c r="H131" s="5">
        <v>1895301.82</v>
      </c>
      <c r="I131" s="1">
        <v>1148</v>
      </c>
      <c r="J131" s="1">
        <v>0</v>
      </c>
      <c r="K131" s="1" t="s">
        <v>2081</v>
      </c>
      <c r="L131" s="1">
        <v>2</v>
      </c>
      <c r="M131" s="1" t="s">
        <v>1647</v>
      </c>
      <c r="N131" s="1" t="s">
        <v>2099</v>
      </c>
      <c r="O131" s="1">
        <v>47100</v>
      </c>
      <c r="P131" s="1" t="s">
        <v>2100</v>
      </c>
      <c r="Q131" s="1">
        <v>25149970</v>
      </c>
      <c r="R131" s="1" t="str">
        <f>IFERROR(VLOOKUP(K131,Proveedores!$A$2:$B$500,2,0),"Agregar")</f>
        <v>Dr. LAZAR &amp; Cía. S.A.Q.e.I.</v>
      </c>
      <c r="S131" s="5">
        <f t="shared" ref="S131:S194" si="2">Q131*O131</f>
        <v>1184563587000</v>
      </c>
    </row>
    <row r="132" spans="1:19" x14ac:dyDescent="0.2">
      <c r="A132" s="7">
        <v>43762.411412037036</v>
      </c>
      <c r="B132" s="1" t="s">
        <v>2101</v>
      </c>
      <c r="C132" s="1" t="s">
        <v>2102</v>
      </c>
      <c r="D132" s="1" t="s">
        <v>1621</v>
      </c>
      <c r="E132" s="1" t="s">
        <v>2103</v>
      </c>
      <c r="F132" s="7">
        <v>43734</v>
      </c>
      <c r="G132" s="1" t="s">
        <v>605</v>
      </c>
      <c r="H132" s="5">
        <v>1891931.72</v>
      </c>
      <c r="I132" s="1">
        <v>1148</v>
      </c>
      <c r="J132" s="1">
        <v>0</v>
      </c>
      <c r="K132" s="1" t="s">
        <v>2104</v>
      </c>
      <c r="L132" s="1">
        <v>2</v>
      </c>
      <c r="M132" s="1" t="s">
        <v>1647</v>
      </c>
      <c r="N132" s="1" t="s">
        <v>2065</v>
      </c>
      <c r="O132" s="1">
        <v>9420</v>
      </c>
      <c r="P132" s="1" t="s">
        <v>2100</v>
      </c>
      <c r="Q132" s="1">
        <v>25149970</v>
      </c>
      <c r="R132" s="1" t="str">
        <f>IFERROR(VLOOKUP(K132,Proveedores!$A$2:$B$500,2,0),"Agregar")</f>
        <v>Dr. LAZAR &amp; Cía. S.A.Q.e.I.</v>
      </c>
      <c r="S132" s="5">
        <f t="shared" si="2"/>
        <v>236912717400</v>
      </c>
    </row>
    <row r="133" spans="1:19" x14ac:dyDescent="0.2">
      <c r="A133" s="7">
        <v>43762.411412037036</v>
      </c>
      <c r="B133" s="1" t="s">
        <v>2101</v>
      </c>
      <c r="C133" s="1" t="s">
        <v>2102</v>
      </c>
      <c r="D133" s="1" t="s">
        <v>1621</v>
      </c>
      <c r="E133" s="1" t="s">
        <v>2103</v>
      </c>
      <c r="F133" s="7">
        <v>43734</v>
      </c>
      <c r="G133" s="1" t="s">
        <v>605</v>
      </c>
      <c r="H133" s="5">
        <v>1891931.72</v>
      </c>
      <c r="I133" s="1">
        <v>1148</v>
      </c>
      <c r="J133" s="1">
        <v>0</v>
      </c>
      <c r="K133" s="1" t="s">
        <v>2104</v>
      </c>
      <c r="L133" s="1">
        <v>2</v>
      </c>
      <c r="M133" s="1" t="s">
        <v>1647</v>
      </c>
      <c r="N133" s="1" t="s">
        <v>2065</v>
      </c>
      <c r="O133" s="1">
        <v>18706</v>
      </c>
      <c r="P133" s="1" t="s">
        <v>2100</v>
      </c>
      <c r="Q133" s="1">
        <v>25149970</v>
      </c>
      <c r="R133" s="1" t="str">
        <f>IFERROR(VLOOKUP(K133,Proveedores!$A$2:$B$500,2,0),"Agregar")</f>
        <v>Dr. LAZAR &amp; Cía. S.A.Q.e.I.</v>
      </c>
      <c r="S133" s="5">
        <f t="shared" si="2"/>
        <v>470455338820</v>
      </c>
    </row>
    <row r="134" spans="1:19" x14ac:dyDescent="0.2">
      <c r="A134" s="7">
        <v>43762.411412037036</v>
      </c>
      <c r="B134" s="1" t="s">
        <v>2101</v>
      </c>
      <c r="C134" s="1" t="s">
        <v>2102</v>
      </c>
      <c r="D134" s="1" t="s">
        <v>1621</v>
      </c>
      <c r="E134" s="1" t="s">
        <v>2103</v>
      </c>
      <c r="F134" s="7">
        <v>43734</v>
      </c>
      <c r="G134" s="1" t="s">
        <v>605</v>
      </c>
      <c r="H134" s="5">
        <v>1891931.72</v>
      </c>
      <c r="I134" s="1">
        <v>1148</v>
      </c>
      <c r="J134" s="1">
        <v>0</v>
      </c>
      <c r="K134" s="1" t="s">
        <v>2104</v>
      </c>
      <c r="L134" s="1">
        <v>2</v>
      </c>
      <c r="M134" s="1" t="s">
        <v>1647</v>
      </c>
      <c r="N134" s="1" t="s">
        <v>2065</v>
      </c>
      <c r="O134" s="1">
        <v>47100</v>
      </c>
      <c r="P134" s="1" t="s">
        <v>2100</v>
      </c>
      <c r="Q134" s="1">
        <v>25149970</v>
      </c>
      <c r="R134" s="1" t="str">
        <f>IFERROR(VLOOKUP(K134,Proveedores!$A$2:$B$500,2,0),"Agregar")</f>
        <v>Dr. LAZAR &amp; Cía. S.A.Q.e.I.</v>
      </c>
      <c r="S134" s="5">
        <f t="shared" si="2"/>
        <v>1184563587000</v>
      </c>
    </row>
    <row r="135" spans="1:19" x14ac:dyDescent="0.2">
      <c r="A135" s="7">
        <v>43762.461516203701</v>
      </c>
      <c r="B135" s="1" t="s">
        <v>2105</v>
      </c>
      <c r="C135" s="1" t="s">
        <v>2106</v>
      </c>
      <c r="D135" s="1" t="s">
        <v>1621</v>
      </c>
      <c r="E135" s="1" t="s">
        <v>2069</v>
      </c>
      <c r="F135" s="7">
        <v>43738</v>
      </c>
      <c r="G135" s="1" t="s">
        <v>265</v>
      </c>
      <c r="H135" s="5">
        <v>146753.4</v>
      </c>
      <c r="I135" s="1">
        <v>1104</v>
      </c>
      <c r="J135" s="1">
        <v>0</v>
      </c>
      <c r="K135" s="1" t="s">
        <v>2070</v>
      </c>
      <c r="L135" s="1">
        <v>4</v>
      </c>
      <c r="M135" s="1" t="s">
        <v>2071</v>
      </c>
      <c r="N135" s="1" t="s">
        <v>2072</v>
      </c>
      <c r="O135" s="1">
        <v>60000</v>
      </c>
      <c r="P135" s="1" t="s">
        <v>2073</v>
      </c>
      <c r="Q135" s="1">
        <v>2445.89</v>
      </c>
      <c r="R135" s="1" t="str">
        <f>IFERROR(VLOOKUP(K135,Proveedores!$A$2:$B$500,2,0),"Agregar")</f>
        <v>CSL BEHRING S.A.</v>
      </c>
      <c r="S135" s="5">
        <f t="shared" si="2"/>
        <v>146753400</v>
      </c>
    </row>
    <row r="136" spans="1:19" x14ac:dyDescent="0.2">
      <c r="A136" s="7">
        <v>43762.486793981479</v>
      </c>
      <c r="B136" s="1" t="s">
        <v>2107</v>
      </c>
      <c r="C136" s="1" t="s">
        <v>2108</v>
      </c>
      <c r="D136" s="1" t="s">
        <v>1621</v>
      </c>
      <c r="E136" s="1" t="s">
        <v>2109</v>
      </c>
      <c r="F136" s="7">
        <v>43749</v>
      </c>
      <c r="G136" s="1" t="s">
        <v>265</v>
      </c>
      <c r="H136" s="5">
        <v>29350.73</v>
      </c>
      <c r="I136" s="1">
        <v>1118</v>
      </c>
      <c r="J136" s="1">
        <v>0</v>
      </c>
      <c r="K136" s="1" t="s">
        <v>2070</v>
      </c>
      <c r="L136" s="1">
        <v>4</v>
      </c>
      <c r="M136" s="1" t="s">
        <v>2071</v>
      </c>
      <c r="N136" s="1" t="s">
        <v>2072</v>
      </c>
      <c r="O136" s="1">
        <v>12000</v>
      </c>
      <c r="P136" s="1" t="s">
        <v>2073</v>
      </c>
      <c r="Q136" s="1">
        <v>2445.89</v>
      </c>
      <c r="R136" s="1" t="str">
        <f>IFERROR(VLOOKUP(K136,Proveedores!$A$2:$B$500,2,0),"Agregar")</f>
        <v>CSL BEHRING S.A.</v>
      </c>
      <c r="S136" s="5">
        <f t="shared" si="2"/>
        <v>29350680</v>
      </c>
    </row>
    <row r="137" spans="1:19" x14ac:dyDescent="0.2">
      <c r="A137" s="7">
        <v>43762.504189814812</v>
      </c>
      <c r="B137" s="1" t="s">
        <v>2110</v>
      </c>
      <c r="C137" s="1" t="s">
        <v>2111</v>
      </c>
      <c r="D137" s="1" t="s">
        <v>1621</v>
      </c>
      <c r="E137" s="1" t="s">
        <v>2112</v>
      </c>
      <c r="F137" s="7">
        <v>43749</v>
      </c>
      <c r="G137" s="1" t="s">
        <v>265</v>
      </c>
      <c r="H137" s="5">
        <v>58701.46</v>
      </c>
      <c r="I137" s="1">
        <v>1119</v>
      </c>
      <c r="J137" s="1">
        <v>0</v>
      </c>
      <c r="K137" s="1" t="s">
        <v>2070</v>
      </c>
      <c r="L137" s="1">
        <v>4</v>
      </c>
      <c r="M137" s="1" t="s">
        <v>2071</v>
      </c>
      <c r="N137" s="1" t="s">
        <v>2072</v>
      </c>
      <c r="O137" s="1">
        <v>24000</v>
      </c>
      <c r="P137" s="1" t="s">
        <v>2073</v>
      </c>
      <c r="Q137" s="1">
        <v>2445.89</v>
      </c>
      <c r="R137" s="1" t="str">
        <f>IFERROR(VLOOKUP(K137,Proveedores!$A$2:$B$500,2,0),"Agregar")</f>
        <v>CSL BEHRING S.A.</v>
      </c>
      <c r="S137" s="5">
        <f t="shared" si="2"/>
        <v>58701360</v>
      </c>
    </row>
    <row r="138" spans="1:19" x14ac:dyDescent="0.2">
      <c r="A138" s="7">
        <v>43762.569085648145</v>
      </c>
      <c r="B138" s="1" t="s">
        <v>2113</v>
      </c>
      <c r="C138" s="1" t="s">
        <v>2114</v>
      </c>
      <c r="D138" s="1" t="s">
        <v>1621</v>
      </c>
      <c r="E138" s="1" t="s">
        <v>2115</v>
      </c>
      <c r="F138" s="7">
        <v>43749</v>
      </c>
      <c r="G138" s="1" t="s">
        <v>265</v>
      </c>
      <c r="H138" s="5">
        <v>63593.24</v>
      </c>
      <c r="I138" s="1">
        <v>1120</v>
      </c>
      <c r="J138" s="1">
        <v>0</v>
      </c>
      <c r="K138" s="1" t="s">
        <v>2070</v>
      </c>
      <c r="L138" s="1">
        <v>4</v>
      </c>
      <c r="M138" s="1" t="s">
        <v>2071</v>
      </c>
      <c r="N138" s="1" t="s">
        <v>2072</v>
      </c>
      <c r="O138" s="1">
        <v>26000</v>
      </c>
      <c r="P138" s="1" t="s">
        <v>2073</v>
      </c>
      <c r="Q138" s="1">
        <v>2445.89</v>
      </c>
      <c r="R138" s="1" t="str">
        <f>IFERROR(VLOOKUP(K138,Proveedores!$A$2:$B$500,2,0),"Agregar")</f>
        <v>CSL BEHRING S.A.</v>
      </c>
      <c r="S138" s="5">
        <f t="shared" si="2"/>
        <v>63593140</v>
      </c>
    </row>
    <row r="139" spans="1:19" x14ac:dyDescent="0.2">
      <c r="A139" s="7">
        <v>43762.61787037037</v>
      </c>
      <c r="B139" s="1" t="s">
        <v>2116</v>
      </c>
      <c r="C139" s="1" t="s">
        <v>2117</v>
      </c>
      <c r="D139" s="1" t="s">
        <v>1621</v>
      </c>
      <c r="E139" s="1" t="s">
        <v>2118</v>
      </c>
      <c r="F139" s="7">
        <v>43698</v>
      </c>
      <c r="G139" s="1" t="s">
        <v>519</v>
      </c>
      <c r="H139" s="5">
        <v>451500</v>
      </c>
      <c r="I139" s="1">
        <v>1198</v>
      </c>
      <c r="J139" s="1">
        <v>0</v>
      </c>
      <c r="K139" s="1" t="s">
        <v>522</v>
      </c>
      <c r="L139" s="1">
        <v>1</v>
      </c>
      <c r="M139" s="1" t="s">
        <v>2002</v>
      </c>
      <c r="N139" s="1" t="s">
        <v>2003</v>
      </c>
      <c r="O139" s="1">
        <v>1</v>
      </c>
      <c r="P139" s="1" t="s">
        <v>1892</v>
      </c>
      <c r="Q139" s="1">
        <v>451500</v>
      </c>
      <c r="R139" s="1" t="str">
        <f>IFERROR(VLOOKUP(K139,Proveedores!$A$2:$B$500,2,0),"Agregar")</f>
        <v>PAM ARGENTINA SA</v>
      </c>
      <c r="S139" s="5">
        <f t="shared" si="2"/>
        <v>451500</v>
      </c>
    </row>
    <row r="140" spans="1:19" x14ac:dyDescent="0.2">
      <c r="A140" s="7">
        <v>43762.625150462962</v>
      </c>
      <c r="B140" s="1" t="s">
        <v>2119</v>
      </c>
      <c r="C140" s="1" t="s">
        <v>2120</v>
      </c>
      <c r="D140" s="1" t="s">
        <v>1621</v>
      </c>
      <c r="E140" s="1" t="s">
        <v>2121</v>
      </c>
      <c r="F140" s="7">
        <v>43749</v>
      </c>
      <c r="G140" s="1" t="s">
        <v>265</v>
      </c>
      <c r="H140" s="5">
        <v>332642.40000000002</v>
      </c>
      <c r="I140" s="1">
        <v>1121</v>
      </c>
      <c r="J140" s="1">
        <v>0</v>
      </c>
      <c r="K140" s="1" t="s">
        <v>2122</v>
      </c>
      <c r="L140" s="1">
        <v>4</v>
      </c>
      <c r="M140" s="1" t="s">
        <v>2071</v>
      </c>
      <c r="N140" s="1" t="s">
        <v>2072</v>
      </c>
      <c r="O140" s="1">
        <v>136000</v>
      </c>
      <c r="P140" s="1" t="s">
        <v>2073</v>
      </c>
      <c r="Q140" s="1">
        <v>2445.89</v>
      </c>
      <c r="R140" s="1" t="str">
        <f>IFERROR(VLOOKUP(K140,Proveedores!$A$2:$B$500,2,0),"Agregar")</f>
        <v>CSL BEHRING S.A.</v>
      </c>
      <c r="S140" s="5">
        <f t="shared" si="2"/>
        <v>332641040</v>
      </c>
    </row>
    <row r="141" spans="1:19" x14ac:dyDescent="0.2">
      <c r="A141" s="7">
        <v>43762.627164351848</v>
      </c>
      <c r="B141" s="1" t="s">
        <v>2123</v>
      </c>
      <c r="C141" s="1" t="s">
        <v>2124</v>
      </c>
      <c r="D141" s="1" t="s">
        <v>1621</v>
      </c>
      <c r="E141" s="1" t="s">
        <v>2125</v>
      </c>
      <c r="F141" s="7">
        <v>43685</v>
      </c>
      <c r="G141" s="1" t="s">
        <v>519</v>
      </c>
      <c r="H141" s="5">
        <v>451500</v>
      </c>
      <c r="I141" s="1">
        <v>1198</v>
      </c>
      <c r="J141" s="1">
        <v>0</v>
      </c>
      <c r="K141" s="1" t="s">
        <v>522</v>
      </c>
      <c r="L141" s="1">
        <v>1</v>
      </c>
      <c r="M141" s="1" t="s">
        <v>2002</v>
      </c>
      <c r="N141" s="1" t="s">
        <v>2003</v>
      </c>
      <c r="O141" s="1">
        <v>1</v>
      </c>
      <c r="P141" s="1" t="s">
        <v>1833</v>
      </c>
      <c r="Q141" s="1">
        <v>451500</v>
      </c>
      <c r="R141" s="1" t="str">
        <f>IFERROR(VLOOKUP(K141,Proveedores!$A$2:$B$500,2,0),"Agregar")</f>
        <v>PAM ARGENTINA SA</v>
      </c>
      <c r="S141" s="5">
        <f t="shared" si="2"/>
        <v>451500</v>
      </c>
    </row>
    <row r="142" spans="1:19" x14ac:dyDescent="0.2">
      <c r="A142" s="7">
        <v>43762.631747685184</v>
      </c>
      <c r="B142" s="1" t="s">
        <v>2126</v>
      </c>
      <c r="C142" s="1" t="s">
        <v>2127</v>
      </c>
      <c r="D142" s="1" t="s">
        <v>1621</v>
      </c>
      <c r="E142" s="1" t="s">
        <v>2128</v>
      </c>
      <c r="F142" s="7">
        <v>43698</v>
      </c>
      <c r="G142" s="1" t="s">
        <v>519</v>
      </c>
      <c r="H142" s="5">
        <v>451500</v>
      </c>
      <c r="I142" s="1">
        <v>1198</v>
      </c>
      <c r="J142" s="1">
        <v>0</v>
      </c>
      <c r="K142" s="1" t="s">
        <v>522</v>
      </c>
      <c r="L142" s="1">
        <v>1</v>
      </c>
      <c r="M142" s="1" t="s">
        <v>2002</v>
      </c>
      <c r="N142" s="1" t="s">
        <v>2003</v>
      </c>
      <c r="O142" s="1">
        <v>1</v>
      </c>
      <c r="P142" s="1" t="s">
        <v>1833</v>
      </c>
      <c r="Q142" s="1">
        <v>451500</v>
      </c>
      <c r="R142" s="1" t="str">
        <f>IFERROR(VLOOKUP(K142,Proveedores!$A$2:$B$500,2,0),"Agregar")</f>
        <v>PAM ARGENTINA SA</v>
      </c>
      <c r="S142" s="5">
        <f t="shared" si="2"/>
        <v>451500</v>
      </c>
    </row>
    <row r="143" spans="1:19" x14ac:dyDescent="0.2">
      <c r="A143" s="7">
        <v>43762.639282407406</v>
      </c>
      <c r="B143" s="1" t="s">
        <v>2129</v>
      </c>
      <c r="C143" s="1" t="s">
        <v>2130</v>
      </c>
      <c r="D143" s="1" t="s">
        <v>1621</v>
      </c>
      <c r="E143" s="1" t="s">
        <v>2131</v>
      </c>
      <c r="F143" s="7">
        <v>43685</v>
      </c>
      <c r="G143" s="1" t="s">
        <v>519</v>
      </c>
      <c r="H143" s="5">
        <v>451500</v>
      </c>
      <c r="I143" s="1">
        <v>1198</v>
      </c>
      <c r="J143" s="1">
        <v>0</v>
      </c>
      <c r="K143" s="1" t="s">
        <v>522</v>
      </c>
      <c r="L143" s="1">
        <v>1</v>
      </c>
      <c r="M143" s="1" t="s">
        <v>2002</v>
      </c>
      <c r="N143" s="1" t="s">
        <v>2132</v>
      </c>
      <c r="O143" s="1">
        <v>1</v>
      </c>
      <c r="P143" s="1" t="s">
        <v>1665</v>
      </c>
      <c r="Q143" s="1">
        <v>451500</v>
      </c>
      <c r="R143" s="1" t="str">
        <f>IFERROR(VLOOKUP(K143,Proveedores!$A$2:$B$500,2,0),"Agregar")</f>
        <v>PAM ARGENTINA SA</v>
      </c>
      <c r="S143" s="5">
        <f t="shared" si="2"/>
        <v>451500</v>
      </c>
    </row>
    <row r="144" spans="1:19" x14ac:dyDescent="0.2">
      <c r="A144" s="7">
        <v>43762.644618055558</v>
      </c>
      <c r="B144" s="1" t="s">
        <v>2133</v>
      </c>
      <c r="C144" s="1" t="s">
        <v>2134</v>
      </c>
      <c r="D144" s="1" t="s">
        <v>1621</v>
      </c>
      <c r="E144" s="1" t="s">
        <v>2135</v>
      </c>
      <c r="F144" s="7">
        <v>43698</v>
      </c>
      <c r="G144" s="1" t="s">
        <v>519</v>
      </c>
      <c r="H144" s="5">
        <v>451500</v>
      </c>
      <c r="I144" s="1">
        <v>1198</v>
      </c>
      <c r="J144" s="1">
        <v>0</v>
      </c>
      <c r="K144" s="1" t="s">
        <v>522</v>
      </c>
      <c r="L144" s="1">
        <v>1</v>
      </c>
      <c r="M144" s="1" t="s">
        <v>2002</v>
      </c>
      <c r="N144" s="1" t="s">
        <v>2136</v>
      </c>
      <c r="O144" s="1">
        <v>1</v>
      </c>
      <c r="P144" s="1" t="s">
        <v>1665</v>
      </c>
      <c r="Q144" s="1">
        <v>451500</v>
      </c>
      <c r="R144" s="1" t="str">
        <f>IFERROR(VLOOKUP(K144,Proveedores!$A$2:$B$500,2,0),"Agregar")</f>
        <v>PAM ARGENTINA SA</v>
      </c>
      <c r="S144" s="5">
        <f t="shared" si="2"/>
        <v>451500</v>
      </c>
    </row>
    <row r="145" spans="1:19" x14ac:dyDescent="0.2">
      <c r="A145" s="7">
        <v>43762.65587962963</v>
      </c>
      <c r="B145" s="1" t="s">
        <v>2137</v>
      </c>
      <c r="C145" s="1" t="s">
        <v>2138</v>
      </c>
      <c r="D145" s="1" t="s">
        <v>1621</v>
      </c>
      <c r="E145" s="1" t="s">
        <v>2139</v>
      </c>
      <c r="F145" s="7">
        <v>43749</v>
      </c>
      <c r="G145" s="1" t="s">
        <v>265</v>
      </c>
      <c r="H145" s="5">
        <v>809590.91</v>
      </c>
      <c r="I145" s="1">
        <v>1116</v>
      </c>
      <c r="J145" s="1">
        <v>0</v>
      </c>
      <c r="K145" s="1" t="s">
        <v>2070</v>
      </c>
      <c r="L145" s="1">
        <v>3</v>
      </c>
      <c r="M145" s="1" t="s">
        <v>2140</v>
      </c>
      <c r="N145" s="1" t="s">
        <v>2141</v>
      </c>
      <c r="O145" s="1">
        <v>13000</v>
      </c>
      <c r="P145" s="1" t="s">
        <v>2073</v>
      </c>
      <c r="Q145" s="1">
        <v>1222.95</v>
      </c>
      <c r="R145" s="1" t="str">
        <f>IFERROR(VLOOKUP(K145,Proveedores!$A$2:$B$500,2,0),"Agregar")</f>
        <v>CSL BEHRING S.A.</v>
      </c>
      <c r="S145" s="5">
        <f t="shared" si="2"/>
        <v>15898350</v>
      </c>
    </row>
    <row r="146" spans="1:19" x14ac:dyDescent="0.2">
      <c r="A146" s="7">
        <v>43762.65587962963</v>
      </c>
      <c r="B146" s="1" t="s">
        <v>2137</v>
      </c>
      <c r="C146" s="1" t="s">
        <v>2138</v>
      </c>
      <c r="D146" s="1" t="s">
        <v>1621</v>
      </c>
      <c r="E146" s="1" t="s">
        <v>2139</v>
      </c>
      <c r="F146" s="7">
        <v>43749</v>
      </c>
      <c r="G146" s="1" t="s">
        <v>265</v>
      </c>
      <c r="H146" s="5">
        <v>809590.91</v>
      </c>
      <c r="I146" s="1">
        <v>1116</v>
      </c>
      <c r="J146" s="1">
        <v>0</v>
      </c>
      <c r="K146" s="1" t="s">
        <v>2070</v>
      </c>
      <c r="L146" s="1">
        <v>4</v>
      </c>
      <c r="M146" s="1" t="s">
        <v>2071</v>
      </c>
      <c r="N146" s="1" t="s">
        <v>2072</v>
      </c>
      <c r="O146" s="1">
        <v>318000</v>
      </c>
      <c r="P146" s="1" t="s">
        <v>2073</v>
      </c>
      <c r="Q146" s="1">
        <v>2445.89</v>
      </c>
      <c r="R146" s="1" t="str">
        <f>IFERROR(VLOOKUP(K146,Proveedores!$A$2:$B$500,2,0),"Agregar")</f>
        <v>CSL BEHRING S.A.</v>
      </c>
      <c r="S146" s="5">
        <f t="shared" si="2"/>
        <v>777793020</v>
      </c>
    </row>
    <row r="147" spans="1:19" x14ac:dyDescent="0.2">
      <c r="A147" s="7">
        <v>43763.347974537035</v>
      </c>
      <c r="B147" s="1" t="s">
        <v>2142</v>
      </c>
      <c r="G147" s="1">
        <v>0</v>
      </c>
      <c r="J147" s="1">
        <v>0</v>
      </c>
      <c r="R147" s="1" t="str">
        <f>IFERROR(VLOOKUP(K147,Proveedores!$A$2:$B$500,2,0),"Agregar")</f>
        <v>Agregar</v>
      </c>
      <c r="S147" s="5">
        <f t="shared" si="2"/>
        <v>0</v>
      </c>
    </row>
    <row r="148" spans="1:19" x14ac:dyDescent="0.2">
      <c r="A148" s="7">
        <v>43767.426006944443</v>
      </c>
      <c r="B148" s="1" t="s">
        <v>2143</v>
      </c>
      <c r="C148" s="1" t="s">
        <v>2144</v>
      </c>
      <c r="D148" s="1" t="s">
        <v>1621</v>
      </c>
      <c r="E148" s="1" t="s">
        <v>2145</v>
      </c>
      <c r="F148" s="7">
        <v>43747</v>
      </c>
      <c r="G148" s="1" t="s">
        <v>764</v>
      </c>
      <c r="H148" s="5">
        <v>3318756</v>
      </c>
      <c r="I148" s="1">
        <v>1205</v>
      </c>
      <c r="J148" s="1">
        <v>0</v>
      </c>
      <c r="K148" s="1" t="s">
        <v>2146</v>
      </c>
      <c r="L148" s="1">
        <v>1</v>
      </c>
      <c r="M148" s="1" t="s">
        <v>2147</v>
      </c>
      <c r="N148" s="1" t="s">
        <v>2148</v>
      </c>
      <c r="O148" s="1">
        <v>8400</v>
      </c>
      <c r="P148" s="1" t="s">
        <v>2149</v>
      </c>
      <c r="Q148" s="1">
        <v>395.09</v>
      </c>
      <c r="R148" s="1" t="str">
        <f>IFERROR(VLOOKUP(K148,Proveedores!$A$2:$B$500,2,0),"Agregar")</f>
        <v>Bioprofarma Bagó S.A.</v>
      </c>
      <c r="S148" s="5">
        <f t="shared" si="2"/>
        <v>3318756</v>
      </c>
    </row>
    <row r="149" spans="1:19" x14ac:dyDescent="0.2">
      <c r="A149" s="7">
        <v>43767.432939814818</v>
      </c>
      <c r="B149" s="1" t="s">
        <v>2150</v>
      </c>
      <c r="C149" s="1" t="s">
        <v>2151</v>
      </c>
      <c r="D149" s="1" t="s">
        <v>1621</v>
      </c>
      <c r="E149" s="1" t="s">
        <v>2152</v>
      </c>
      <c r="F149" s="7">
        <v>43749</v>
      </c>
      <c r="G149" s="1" t="s">
        <v>639</v>
      </c>
      <c r="H149" s="5">
        <v>380136</v>
      </c>
      <c r="I149" s="1">
        <v>1238</v>
      </c>
      <c r="J149" s="1">
        <v>0</v>
      </c>
      <c r="K149" s="1" t="s">
        <v>2153</v>
      </c>
      <c r="L149" s="1">
        <v>33</v>
      </c>
      <c r="M149" s="1" t="s">
        <v>2154</v>
      </c>
      <c r="N149" s="1" t="s">
        <v>2155</v>
      </c>
      <c r="O149" s="1">
        <v>1348</v>
      </c>
      <c r="P149" s="1" t="s">
        <v>2149</v>
      </c>
      <c r="Q149" s="1">
        <v>282</v>
      </c>
      <c r="R149" s="1" t="str">
        <f>IFERROR(VLOOKUP(K149,Proveedores!$A$2:$B$500,2,0),"Agregar")</f>
        <v>Bioprofarma Bagó S.A.</v>
      </c>
      <c r="S149" s="5">
        <f t="shared" si="2"/>
        <v>380136</v>
      </c>
    </row>
    <row r="150" spans="1:19" x14ac:dyDescent="0.2">
      <c r="A150" s="7">
        <v>43767.44153935185</v>
      </c>
      <c r="B150" s="1" t="s">
        <v>2156</v>
      </c>
      <c r="C150" s="1" t="s">
        <v>2157</v>
      </c>
      <c r="D150" s="1" t="s">
        <v>1621</v>
      </c>
      <c r="E150" s="1" t="s">
        <v>2158</v>
      </c>
      <c r="F150" s="7">
        <v>43753</v>
      </c>
      <c r="G150" s="1" t="s">
        <v>528</v>
      </c>
      <c r="H150" s="5">
        <v>12330930</v>
      </c>
      <c r="I150" s="1">
        <v>1249</v>
      </c>
      <c r="J150" s="1">
        <v>0</v>
      </c>
      <c r="K150" s="1" t="s">
        <v>2146</v>
      </c>
      <c r="L150" s="1">
        <v>18</v>
      </c>
      <c r="M150" s="1" t="s">
        <v>2159</v>
      </c>
      <c r="N150" s="1" t="s">
        <v>2160</v>
      </c>
      <c r="O150" s="1">
        <v>4622</v>
      </c>
      <c r="P150" s="1" t="s">
        <v>2149</v>
      </c>
      <c r="Q150" s="1">
        <v>815</v>
      </c>
      <c r="R150" s="1" t="str">
        <f>IFERROR(VLOOKUP(K150,Proveedores!$A$2:$B$500,2,0),"Agregar")</f>
        <v>Bioprofarma Bagó S.A.</v>
      </c>
      <c r="S150" s="5">
        <f t="shared" si="2"/>
        <v>3766930</v>
      </c>
    </row>
    <row r="151" spans="1:19" x14ac:dyDescent="0.2">
      <c r="A151" s="7">
        <v>43767.44153935185</v>
      </c>
      <c r="B151" s="1" t="s">
        <v>2156</v>
      </c>
      <c r="C151" s="1" t="s">
        <v>2157</v>
      </c>
      <c r="D151" s="1" t="s">
        <v>1621</v>
      </c>
      <c r="E151" s="1" t="s">
        <v>2158</v>
      </c>
      <c r="F151" s="7">
        <v>43753</v>
      </c>
      <c r="G151" s="1" t="s">
        <v>528</v>
      </c>
      <c r="H151" s="5">
        <v>12330930</v>
      </c>
      <c r="I151" s="1">
        <v>1249</v>
      </c>
      <c r="J151" s="1">
        <v>0</v>
      </c>
      <c r="K151" s="1" t="s">
        <v>2146</v>
      </c>
      <c r="L151" s="1">
        <v>16</v>
      </c>
      <c r="M151" s="1" t="s">
        <v>2161</v>
      </c>
      <c r="N151" s="1" t="s">
        <v>2162</v>
      </c>
      <c r="O151" s="1">
        <v>50</v>
      </c>
      <c r="P151" s="1" t="s">
        <v>2149</v>
      </c>
      <c r="Q151" s="1">
        <v>2800</v>
      </c>
      <c r="R151" s="1" t="str">
        <f>IFERROR(VLOOKUP(K151,Proveedores!$A$2:$B$500,2,0),"Agregar")</f>
        <v>Bioprofarma Bagó S.A.</v>
      </c>
      <c r="S151" s="5">
        <f t="shared" si="2"/>
        <v>140000</v>
      </c>
    </row>
    <row r="152" spans="1:19" x14ac:dyDescent="0.2">
      <c r="A152" s="7">
        <v>43767.44153935185</v>
      </c>
      <c r="B152" s="1" t="s">
        <v>2156</v>
      </c>
      <c r="C152" s="1" t="s">
        <v>2157</v>
      </c>
      <c r="D152" s="1" t="s">
        <v>1621</v>
      </c>
      <c r="E152" s="1" t="s">
        <v>2158</v>
      </c>
      <c r="F152" s="7">
        <v>43753</v>
      </c>
      <c r="G152" s="1" t="s">
        <v>528</v>
      </c>
      <c r="H152" s="5">
        <v>12330930</v>
      </c>
      <c r="I152" s="1">
        <v>1249</v>
      </c>
      <c r="J152" s="1">
        <v>0</v>
      </c>
      <c r="K152" s="1" t="s">
        <v>2146</v>
      </c>
      <c r="L152" s="1">
        <v>1</v>
      </c>
      <c r="M152" s="1" t="s">
        <v>2163</v>
      </c>
      <c r="N152" s="1" t="s">
        <v>2164</v>
      </c>
      <c r="O152" s="1">
        <v>864</v>
      </c>
      <c r="P152" s="1" t="s">
        <v>2149</v>
      </c>
      <c r="Q152" s="1">
        <v>9750</v>
      </c>
      <c r="R152" s="1" t="str">
        <f>IFERROR(VLOOKUP(K152,Proveedores!$A$2:$B$500,2,0),"Agregar")</f>
        <v>Bioprofarma Bagó S.A.</v>
      </c>
      <c r="S152" s="5">
        <f t="shared" si="2"/>
        <v>8424000</v>
      </c>
    </row>
    <row r="153" spans="1:19" x14ac:dyDescent="0.2">
      <c r="A153" s="7">
        <v>43767.481817129628</v>
      </c>
      <c r="B153" s="1" t="s">
        <v>2165</v>
      </c>
      <c r="C153" s="1" t="s">
        <v>2166</v>
      </c>
      <c r="D153" s="1" t="s">
        <v>1621</v>
      </c>
      <c r="E153" s="1" t="s">
        <v>2167</v>
      </c>
      <c r="F153" s="7">
        <v>43740</v>
      </c>
      <c r="G153" s="1" t="s">
        <v>899</v>
      </c>
      <c r="H153" s="5">
        <v>69239520</v>
      </c>
      <c r="I153" s="1">
        <v>0</v>
      </c>
      <c r="J153" s="1">
        <v>0</v>
      </c>
      <c r="K153" s="1" t="s">
        <v>310</v>
      </c>
      <c r="L153" s="1">
        <v>2</v>
      </c>
      <c r="M153" s="1" t="s">
        <v>2168</v>
      </c>
      <c r="N153" s="1" t="s">
        <v>2169</v>
      </c>
      <c r="O153" s="1">
        <v>504000</v>
      </c>
      <c r="P153" s="1" t="s">
        <v>1917</v>
      </c>
      <c r="Q153" s="1">
        <v>137.38</v>
      </c>
      <c r="R153" s="1" t="str">
        <f>IFERROR(VLOOKUP(K153,Proveedores!$A$2:$B$500,2,0),"Agregar")</f>
        <v>MSD ARGENTINA SRL</v>
      </c>
      <c r="S153" s="5">
        <f t="shared" si="2"/>
        <v>69239520</v>
      </c>
    </row>
    <row r="154" spans="1:19" x14ac:dyDescent="0.2">
      <c r="A154" s="7">
        <v>43767.606481481482</v>
      </c>
      <c r="B154" s="1" t="s">
        <v>2170</v>
      </c>
      <c r="C154" s="1" t="s">
        <v>2171</v>
      </c>
      <c r="D154" s="1" t="s">
        <v>1621</v>
      </c>
      <c r="E154" s="1" t="s">
        <v>2172</v>
      </c>
      <c r="F154" s="7">
        <v>43749</v>
      </c>
      <c r="G154" s="1" t="s">
        <v>265</v>
      </c>
      <c r="H154" s="5">
        <v>73377</v>
      </c>
      <c r="I154" s="1">
        <v>1122</v>
      </c>
      <c r="J154" s="1">
        <v>0</v>
      </c>
      <c r="K154" s="1" t="s">
        <v>2070</v>
      </c>
      <c r="L154" s="1">
        <v>3</v>
      </c>
      <c r="M154" s="1" t="s">
        <v>2140</v>
      </c>
      <c r="N154" s="1" t="s">
        <v>2141</v>
      </c>
      <c r="O154" s="1">
        <v>6000</v>
      </c>
      <c r="P154" s="1" t="s">
        <v>2073</v>
      </c>
      <c r="Q154" s="1">
        <v>1222.95</v>
      </c>
      <c r="R154" s="1" t="str">
        <f>IFERROR(VLOOKUP(K154,Proveedores!$A$2:$B$500,2,0),"Agregar")</f>
        <v>CSL BEHRING S.A.</v>
      </c>
      <c r="S154" s="5">
        <f t="shared" si="2"/>
        <v>7337700</v>
      </c>
    </row>
    <row r="155" spans="1:19" x14ac:dyDescent="0.2">
      <c r="A155" s="7">
        <v>43767.606481481482</v>
      </c>
      <c r="B155" s="1" t="s">
        <v>2170</v>
      </c>
      <c r="C155" s="1" t="s">
        <v>2171</v>
      </c>
      <c r="D155" s="1" t="s">
        <v>1621</v>
      </c>
      <c r="E155" s="1" t="s">
        <v>2172</v>
      </c>
      <c r="F155" s="7">
        <v>43749</v>
      </c>
      <c r="G155" s="1" t="s">
        <v>265</v>
      </c>
      <c r="H155" s="5">
        <v>73377</v>
      </c>
      <c r="I155" s="1">
        <v>1122</v>
      </c>
      <c r="J155" s="1">
        <v>0</v>
      </c>
      <c r="K155" s="1" t="s">
        <v>2070</v>
      </c>
      <c r="L155" s="1">
        <v>4</v>
      </c>
      <c r="M155" s="1" t="s">
        <v>2071</v>
      </c>
      <c r="N155" s="1" t="s">
        <v>2072</v>
      </c>
      <c r="O155" s="1">
        <v>24000</v>
      </c>
      <c r="P155" s="1" t="s">
        <v>2073</v>
      </c>
      <c r="Q155" s="1">
        <v>2445.9</v>
      </c>
      <c r="R155" s="1" t="str">
        <f>IFERROR(VLOOKUP(K155,Proveedores!$A$2:$B$500,2,0),"Agregar")</f>
        <v>CSL BEHRING S.A.</v>
      </c>
      <c r="S155" s="5">
        <f t="shared" si="2"/>
        <v>58701600</v>
      </c>
    </row>
    <row r="156" spans="1:19" x14ac:dyDescent="0.2">
      <c r="A156" s="7">
        <v>43767.618657407409</v>
      </c>
      <c r="B156" s="1" t="s">
        <v>2173</v>
      </c>
      <c r="C156" s="1" t="s">
        <v>2174</v>
      </c>
      <c r="D156" s="1" t="s">
        <v>1621</v>
      </c>
      <c r="E156" s="1" t="s">
        <v>2175</v>
      </c>
      <c r="F156" s="7">
        <v>43749</v>
      </c>
      <c r="G156" s="1" t="s">
        <v>265</v>
      </c>
      <c r="H156" s="5">
        <v>29350.799999999999</v>
      </c>
      <c r="I156" s="1">
        <v>1072</v>
      </c>
      <c r="J156" s="1">
        <v>0</v>
      </c>
      <c r="K156" s="1" t="s">
        <v>2070</v>
      </c>
      <c r="L156" s="1">
        <v>4</v>
      </c>
      <c r="M156" s="1" t="s">
        <v>2071</v>
      </c>
      <c r="N156" s="1" t="s">
        <v>2072</v>
      </c>
      <c r="O156" s="1">
        <v>12000</v>
      </c>
      <c r="P156" s="1" t="s">
        <v>2073</v>
      </c>
      <c r="Q156" s="1">
        <v>2445.9</v>
      </c>
      <c r="R156" s="1" t="str">
        <f>IFERROR(VLOOKUP(K156,Proveedores!$A$2:$B$500,2,0),"Agregar")</f>
        <v>CSL BEHRING S.A.</v>
      </c>
      <c r="S156" s="5">
        <f t="shared" si="2"/>
        <v>29350800</v>
      </c>
    </row>
    <row r="157" spans="1:19" x14ac:dyDescent="0.2">
      <c r="A157" s="7">
        <v>43767.678368055553</v>
      </c>
      <c r="B157" s="1" t="s">
        <v>2176</v>
      </c>
      <c r="C157" s="1" t="s">
        <v>2177</v>
      </c>
      <c r="D157" s="1" t="s">
        <v>1621</v>
      </c>
      <c r="E157" s="1" t="s">
        <v>2178</v>
      </c>
      <c r="F157" s="7">
        <v>43763</v>
      </c>
      <c r="G157" s="1" t="s">
        <v>639</v>
      </c>
      <c r="H157" s="5">
        <v>692652</v>
      </c>
      <c r="I157" s="1">
        <v>1246</v>
      </c>
      <c r="J157" s="1">
        <v>0</v>
      </c>
      <c r="K157" s="1" t="s">
        <v>318</v>
      </c>
      <c r="L157" s="1">
        <v>28</v>
      </c>
      <c r="M157" s="1" t="s">
        <v>2179</v>
      </c>
      <c r="N157" s="1" t="s">
        <v>2180</v>
      </c>
      <c r="O157" s="1">
        <v>164</v>
      </c>
      <c r="P157" s="1" t="s">
        <v>2181</v>
      </c>
      <c r="Q157" s="1">
        <v>105.5</v>
      </c>
      <c r="R157" s="1" t="str">
        <f>IFERROR(VLOOKUP(K157,Proveedores!$A$2:$B$500,2,0),"Agregar")</f>
        <v>LABORATORIOS RICHMOND SACIF</v>
      </c>
      <c r="S157" s="5">
        <f t="shared" si="2"/>
        <v>17302</v>
      </c>
    </row>
    <row r="158" spans="1:19" x14ac:dyDescent="0.2">
      <c r="A158" s="7">
        <v>43767.678368055553</v>
      </c>
      <c r="B158" s="1" t="s">
        <v>2176</v>
      </c>
      <c r="C158" s="1" t="s">
        <v>2177</v>
      </c>
      <c r="D158" s="1" t="s">
        <v>1621</v>
      </c>
      <c r="E158" s="1" t="s">
        <v>2178</v>
      </c>
      <c r="F158" s="7">
        <v>43763</v>
      </c>
      <c r="G158" s="1" t="s">
        <v>639</v>
      </c>
      <c r="H158" s="5">
        <v>692652</v>
      </c>
      <c r="I158" s="1">
        <v>1246</v>
      </c>
      <c r="J158" s="1">
        <v>0</v>
      </c>
      <c r="K158" s="1" t="s">
        <v>318</v>
      </c>
      <c r="L158" s="1">
        <v>49</v>
      </c>
      <c r="M158" s="1" t="s">
        <v>2182</v>
      </c>
      <c r="N158" s="1" t="s">
        <v>2183</v>
      </c>
      <c r="O158" s="1">
        <v>1980</v>
      </c>
      <c r="P158" s="1" t="s">
        <v>1917</v>
      </c>
      <c r="Q158" s="1">
        <v>119.2</v>
      </c>
      <c r="R158" s="1" t="str">
        <f>IFERROR(VLOOKUP(K158,Proveedores!$A$2:$B$500,2,0),"Agregar")</f>
        <v>LABORATORIOS RICHMOND SACIF</v>
      </c>
      <c r="S158" s="5">
        <f t="shared" si="2"/>
        <v>236016</v>
      </c>
    </row>
    <row r="159" spans="1:19" x14ac:dyDescent="0.2">
      <c r="A159" s="7">
        <v>43767.678368055553</v>
      </c>
      <c r="B159" s="1" t="s">
        <v>2176</v>
      </c>
      <c r="C159" s="1" t="s">
        <v>2177</v>
      </c>
      <c r="D159" s="1" t="s">
        <v>1621</v>
      </c>
      <c r="E159" s="1" t="s">
        <v>2178</v>
      </c>
      <c r="F159" s="7">
        <v>43763</v>
      </c>
      <c r="G159" s="1" t="s">
        <v>639</v>
      </c>
      <c r="H159" s="5">
        <v>692652</v>
      </c>
      <c r="I159" s="1">
        <v>1246</v>
      </c>
      <c r="J159" s="1">
        <v>0</v>
      </c>
      <c r="K159" s="1" t="s">
        <v>318</v>
      </c>
      <c r="L159" s="1">
        <v>57</v>
      </c>
      <c r="M159" s="1" t="s">
        <v>2184</v>
      </c>
      <c r="N159" s="1" t="s">
        <v>2185</v>
      </c>
      <c r="O159" s="1">
        <v>3800</v>
      </c>
      <c r="P159" s="1" t="s">
        <v>2186</v>
      </c>
      <c r="Q159" s="1">
        <v>26.95</v>
      </c>
      <c r="R159" s="1" t="str">
        <f>IFERROR(VLOOKUP(K159,Proveedores!$A$2:$B$500,2,0),"Agregar")</f>
        <v>LABORATORIOS RICHMOND SACIF</v>
      </c>
      <c r="S159" s="5">
        <f t="shared" si="2"/>
        <v>102410</v>
      </c>
    </row>
    <row r="160" spans="1:19" x14ac:dyDescent="0.2">
      <c r="A160" s="7">
        <v>43767.678368055553</v>
      </c>
      <c r="B160" s="1" t="s">
        <v>2176</v>
      </c>
      <c r="C160" s="1" t="s">
        <v>2177</v>
      </c>
      <c r="D160" s="1" t="s">
        <v>1621</v>
      </c>
      <c r="E160" s="1" t="s">
        <v>2178</v>
      </c>
      <c r="F160" s="7">
        <v>43763</v>
      </c>
      <c r="G160" s="1" t="s">
        <v>639</v>
      </c>
      <c r="H160" s="5">
        <v>692652</v>
      </c>
      <c r="I160" s="1">
        <v>1246</v>
      </c>
      <c r="J160" s="1">
        <v>0</v>
      </c>
      <c r="K160" s="1" t="s">
        <v>318</v>
      </c>
      <c r="L160" s="1">
        <v>76</v>
      </c>
      <c r="M160" s="1" t="s">
        <v>2187</v>
      </c>
      <c r="N160" s="1" t="s">
        <v>2188</v>
      </c>
      <c r="O160" s="1">
        <v>1260</v>
      </c>
      <c r="P160" s="1" t="s">
        <v>1917</v>
      </c>
      <c r="Q160" s="1">
        <v>267.39999999999998</v>
      </c>
      <c r="R160" s="1" t="str">
        <f>IFERROR(VLOOKUP(K160,Proveedores!$A$2:$B$500,2,0),"Agregar")</f>
        <v>LABORATORIOS RICHMOND SACIF</v>
      </c>
      <c r="S160" s="5">
        <f t="shared" si="2"/>
        <v>336924</v>
      </c>
    </row>
    <row r="161" spans="1:19" x14ac:dyDescent="0.2">
      <c r="A161" s="7">
        <v>43767.730081018519</v>
      </c>
      <c r="B161" s="1" t="s">
        <v>2189</v>
      </c>
      <c r="C161" s="1" t="s">
        <v>2190</v>
      </c>
      <c r="D161" s="1" t="s">
        <v>1621</v>
      </c>
      <c r="E161" s="1" t="s">
        <v>2191</v>
      </c>
      <c r="F161" s="7">
        <v>43749</v>
      </c>
      <c r="G161" s="1" t="s">
        <v>265</v>
      </c>
      <c r="H161" s="5">
        <v>44026.2</v>
      </c>
      <c r="I161" s="1">
        <v>1073</v>
      </c>
      <c r="J161" s="1">
        <v>0</v>
      </c>
      <c r="K161" s="1" t="s">
        <v>2122</v>
      </c>
      <c r="L161" s="1">
        <v>3</v>
      </c>
      <c r="M161" s="1" t="s">
        <v>2140</v>
      </c>
      <c r="N161" s="1" t="s">
        <v>2141</v>
      </c>
      <c r="O161" s="1">
        <v>6000</v>
      </c>
      <c r="P161" s="1" t="s">
        <v>2073</v>
      </c>
      <c r="Q161" s="1">
        <v>1222.95</v>
      </c>
      <c r="R161" s="1" t="str">
        <f>IFERROR(VLOOKUP(K161,Proveedores!$A$2:$B$500,2,0),"Agregar")</f>
        <v>CSL BEHRING S.A.</v>
      </c>
      <c r="S161" s="5">
        <f t="shared" si="2"/>
        <v>7337700</v>
      </c>
    </row>
    <row r="162" spans="1:19" x14ac:dyDescent="0.2">
      <c r="A162" s="7">
        <v>43767.730081018519</v>
      </c>
      <c r="B162" s="1" t="s">
        <v>2189</v>
      </c>
      <c r="C162" s="1" t="s">
        <v>2190</v>
      </c>
      <c r="D162" s="1" t="s">
        <v>1621</v>
      </c>
      <c r="E162" s="1" t="s">
        <v>2191</v>
      </c>
      <c r="F162" s="7">
        <v>43749</v>
      </c>
      <c r="G162" s="1" t="s">
        <v>265</v>
      </c>
      <c r="H162" s="5">
        <v>44026.2</v>
      </c>
      <c r="I162" s="1">
        <v>1073</v>
      </c>
      <c r="J162" s="1">
        <v>0</v>
      </c>
      <c r="K162" s="1" t="s">
        <v>2122</v>
      </c>
      <c r="L162" s="1">
        <v>4</v>
      </c>
      <c r="M162" s="1" t="s">
        <v>2071</v>
      </c>
      <c r="N162" s="1" t="s">
        <v>2072</v>
      </c>
      <c r="O162" s="1">
        <v>12000</v>
      </c>
      <c r="P162" s="1" t="s">
        <v>2073</v>
      </c>
      <c r="Q162" s="1">
        <v>2445.9</v>
      </c>
      <c r="R162" s="1" t="str">
        <f>IFERROR(VLOOKUP(K162,Proveedores!$A$2:$B$500,2,0),"Agregar")</f>
        <v>CSL BEHRING S.A.</v>
      </c>
      <c r="S162" s="5">
        <f t="shared" si="2"/>
        <v>29350800</v>
      </c>
    </row>
    <row r="163" spans="1:19" x14ac:dyDescent="0.2">
      <c r="A163" s="7">
        <v>43768.398472222223</v>
      </c>
      <c r="B163" s="1" t="s">
        <v>2192</v>
      </c>
      <c r="C163" s="1" t="s">
        <v>2193</v>
      </c>
      <c r="D163" s="1" t="s">
        <v>1621</v>
      </c>
      <c r="E163" s="1" t="s">
        <v>2194</v>
      </c>
      <c r="F163" s="7">
        <v>43749</v>
      </c>
      <c r="G163" s="1" t="s">
        <v>265</v>
      </c>
      <c r="H163" s="5">
        <v>66039.3</v>
      </c>
      <c r="I163" s="1">
        <v>1106</v>
      </c>
      <c r="J163" s="1" t="s">
        <v>271</v>
      </c>
      <c r="K163" s="1" t="s">
        <v>2070</v>
      </c>
      <c r="L163" s="1">
        <v>4</v>
      </c>
      <c r="M163" s="1" t="s">
        <v>2071</v>
      </c>
      <c r="N163" s="1" t="s">
        <v>2072</v>
      </c>
      <c r="O163" s="1">
        <v>27000</v>
      </c>
      <c r="P163" s="1" t="s">
        <v>2073</v>
      </c>
      <c r="Q163" s="1">
        <v>2445.9</v>
      </c>
      <c r="R163" s="1" t="str">
        <f>IFERROR(VLOOKUP(K163,Proveedores!$A$2:$B$500,2,0),"Agregar")</f>
        <v>CSL BEHRING S.A.</v>
      </c>
      <c r="S163" s="5">
        <f t="shared" si="2"/>
        <v>66039300</v>
      </c>
    </row>
    <row r="164" spans="1:19" x14ac:dyDescent="0.2">
      <c r="A164" s="7">
        <v>43768.408726851849</v>
      </c>
      <c r="B164" s="1" t="s">
        <v>2195</v>
      </c>
      <c r="C164" s="1" t="s">
        <v>2196</v>
      </c>
      <c r="D164" s="1" t="s">
        <v>1621</v>
      </c>
      <c r="E164" s="1" t="s">
        <v>2197</v>
      </c>
      <c r="F164" s="7">
        <v>43749</v>
      </c>
      <c r="G164" s="1" t="s">
        <v>265</v>
      </c>
      <c r="H164" s="5">
        <v>58701.599999999999</v>
      </c>
      <c r="I164" s="1">
        <v>1108</v>
      </c>
      <c r="J164" s="1">
        <v>0</v>
      </c>
      <c r="K164" s="1" t="s">
        <v>2070</v>
      </c>
      <c r="L164" s="1">
        <v>4</v>
      </c>
      <c r="M164" s="1" t="s">
        <v>2071</v>
      </c>
      <c r="N164" s="1" t="s">
        <v>2072</v>
      </c>
      <c r="O164" s="1">
        <v>24000</v>
      </c>
      <c r="P164" s="1" t="s">
        <v>2073</v>
      </c>
      <c r="Q164" s="1">
        <v>2445.9</v>
      </c>
      <c r="R164" s="1" t="str">
        <f>IFERROR(VLOOKUP(K164,Proveedores!$A$2:$B$500,2,0),"Agregar")</f>
        <v>CSL BEHRING S.A.</v>
      </c>
      <c r="S164" s="5">
        <f t="shared" si="2"/>
        <v>58701600</v>
      </c>
    </row>
    <row r="165" spans="1:19" x14ac:dyDescent="0.2">
      <c r="A165" s="7">
        <v>43768.428460648145</v>
      </c>
      <c r="B165" s="1" t="s">
        <v>2198</v>
      </c>
      <c r="C165" s="1" t="s">
        <v>2199</v>
      </c>
      <c r="D165" s="1" t="s">
        <v>1621</v>
      </c>
      <c r="E165" s="1">
        <v>5000015917</v>
      </c>
      <c r="F165" s="7">
        <v>43704</v>
      </c>
      <c r="G165" s="1">
        <v>43739</v>
      </c>
      <c r="H165" s="5">
        <v>1188000</v>
      </c>
      <c r="I165" s="1">
        <v>125</v>
      </c>
      <c r="J165" s="1">
        <v>0</v>
      </c>
      <c r="K165" s="1" t="s">
        <v>2200</v>
      </c>
      <c r="L165" s="1">
        <v>1</v>
      </c>
      <c r="M165" s="1">
        <v>1</v>
      </c>
      <c r="N165" s="1" t="s">
        <v>2201</v>
      </c>
      <c r="O165" s="1">
        <v>45000</v>
      </c>
      <c r="P165" s="1" t="s">
        <v>2202</v>
      </c>
      <c r="Q165" s="1">
        <v>66</v>
      </c>
      <c r="R165" s="1" t="str">
        <f>IFERROR(VLOOKUP(K165,Proveedores!$A$2:$B$500,2,0),"Agregar")</f>
        <v>LABORATORIO INTERNACIONAL ARGENTINO S.A.</v>
      </c>
      <c r="S165" s="5">
        <f t="shared" si="2"/>
        <v>2970000</v>
      </c>
    </row>
    <row r="166" spans="1:19" x14ac:dyDescent="0.2">
      <c r="A166" s="7">
        <v>43768.453576388885</v>
      </c>
      <c r="B166" s="1" t="s">
        <v>2203</v>
      </c>
      <c r="C166" s="1" t="s">
        <v>2204</v>
      </c>
      <c r="D166" s="1" t="s">
        <v>1621</v>
      </c>
      <c r="E166" s="1" t="s">
        <v>2205</v>
      </c>
      <c r="F166" s="7">
        <v>43749</v>
      </c>
      <c r="G166" s="1" t="s">
        <v>265</v>
      </c>
      <c r="H166" s="5">
        <v>107619.6</v>
      </c>
      <c r="I166" s="1">
        <v>1123</v>
      </c>
      <c r="J166" s="1">
        <v>0</v>
      </c>
      <c r="K166" s="1" t="s">
        <v>2070</v>
      </c>
      <c r="L166" s="1">
        <v>4</v>
      </c>
      <c r="M166" s="1" t="s">
        <v>2071</v>
      </c>
      <c r="N166" s="1" t="s">
        <v>2206</v>
      </c>
      <c r="O166" s="1">
        <v>44000</v>
      </c>
      <c r="P166" s="1" t="s">
        <v>2073</v>
      </c>
      <c r="Q166" s="1">
        <v>2445.9</v>
      </c>
      <c r="R166" s="1" t="str">
        <f>IFERROR(VLOOKUP(K166,Proveedores!$A$2:$B$500,2,0),"Agregar")</f>
        <v>CSL BEHRING S.A.</v>
      </c>
      <c r="S166" s="5">
        <f t="shared" si="2"/>
        <v>107619600</v>
      </c>
    </row>
    <row r="167" spans="1:19" x14ac:dyDescent="0.2">
      <c r="A167" s="7">
        <v>43768.472291666665</v>
      </c>
      <c r="B167" s="1" t="s">
        <v>2207</v>
      </c>
      <c r="C167" s="1" t="s">
        <v>2208</v>
      </c>
      <c r="D167" s="1" t="s">
        <v>1621</v>
      </c>
      <c r="E167" s="1" t="s">
        <v>2209</v>
      </c>
      <c r="F167" s="7">
        <v>43749</v>
      </c>
      <c r="G167" s="1" t="s">
        <v>265</v>
      </c>
      <c r="H167" s="5">
        <v>44026.2</v>
      </c>
      <c r="I167" s="1">
        <v>1124</v>
      </c>
      <c r="J167" s="1">
        <v>0</v>
      </c>
      <c r="K167" s="1" t="s">
        <v>2070</v>
      </c>
      <c r="L167" s="1">
        <v>3</v>
      </c>
      <c r="M167" s="1" t="s">
        <v>2140</v>
      </c>
      <c r="N167" s="1" t="s">
        <v>2141</v>
      </c>
      <c r="O167" s="1">
        <v>6000</v>
      </c>
      <c r="P167" s="1" t="s">
        <v>2073</v>
      </c>
      <c r="Q167" s="1">
        <v>1222.95</v>
      </c>
      <c r="R167" s="1" t="str">
        <f>IFERROR(VLOOKUP(K167,Proveedores!$A$2:$B$500,2,0),"Agregar")</f>
        <v>CSL BEHRING S.A.</v>
      </c>
      <c r="S167" s="5">
        <f t="shared" si="2"/>
        <v>7337700</v>
      </c>
    </row>
    <row r="168" spans="1:19" x14ac:dyDescent="0.2">
      <c r="A168" s="7">
        <v>43768.472291666665</v>
      </c>
      <c r="B168" s="1" t="s">
        <v>2207</v>
      </c>
      <c r="C168" s="1" t="s">
        <v>2208</v>
      </c>
      <c r="D168" s="1" t="s">
        <v>1621</v>
      </c>
      <c r="E168" s="1" t="s">
        <v>2209</v>
      </c>
      <c r="F168" s="7">
        <v>43749</v>
      </c>
      <c r="G168" s="1" t="s">
        <v>265</v>
      </c>
      <c r="H168" s="5">
        <v>44026.2</v>
      </c>
      <c r="I168" s="1">
        <v>1124</v>
      </c>
      <c r="J168" s="1">
        <v>0</v>
      </c>
      <c r="K168" s="1" t="s">
        <v>2070</v>
      </c>
      <c r="L168" s="1">
        <v>4</v>
      </c>
      <c r="M168" s="1" t="s">
        <v>2071</v>
      </c>
      <c r="N168" s="1" t="s">
        <v>2072</v>
      </c>
      <c r="O168" s="1">
        <v>12000</v>
      </c>
      <c r="P168" s="1" t="s">
        <v>2073</v>
      </c>
      <c r="Q168" s="1">
        <v>2445.9</v>
      </c>
      <c r="R168" s="1" t="str">
        <f>IFERROR(VLOOKUP(K168,Proveedores!$A$2:$B$500,2,0),"Agregar")</f>
        <v>CSL BEHRING S.A.</v>
      </c>
      <c r="S168" s="5">
        <f t="shared" si="2"/>
        <v>29350800</v>
      </c>
    </row>
    <row r="169" spans="1:19" x14ac:dyDescent="0.2">
      <c r="A169" s="7">
        <v>43768.48296296296</v>
      </c>
      <c r="B169" s="1" t="s">
        <v>2210</v>
      </c>
      <c r="C169" s="1" t="s">
        <v>2211</v>
      </c>
      <c r="D169" s="1" t="s">
        <v>1621</v>
      </c>
      <c r="E169" s="1" t="s">
        <v>2212</v>
      </c>
      <c r="F169" s="7">
        <v>43749</v>
      </c>
      <c r="G169" s="1" t="s">
        <v>265</v>
      </c>
      <c r="H169" s="5">
        <v>29350.799999999999</v>
      </c>
      <c r="I169" s="1">
        <v>1117</v>
      </c>
      <c r="J169" s="1">
        <v>0</v>
      </c>
      <c r="K169" s="1" t="s">
        <v>2070</v>
      </c>
      <c r="L169" s="1">
        <v>4</v>
      </c>
      <c r="M169" s="1" t="s">
        <v>2071</v>
      </c>
      <c r="N169" s="1" t="s">
        <v>2072</v>
      </c>
      <c r="O169" s="1">
        <v>12000</v>
      </c>
      <c r="P169" s="1" t="s">
        <v>2073</v>
      </c>
      <c r="Q169" s="1">
        <v>2445.9</v>
      </c>
      <c r="R169" s="1" t="str">
        <f>IFERROR(VLOOKUP(K169,Proveedores!$A$2:$B$500,2,0),"Agregar")</f>
        <v>CSL BEHRING S.A.</v>
      </c>
      <c r="S169" s="5">
        <f t="shared" si="2"/>
        <v>29350800</v>
      </c>
    </row>
    <row r="170" spans="1:19" x14ac:dyDescent="0.2">
      <c r="A170" s="7">
        <v>43768.503738425927</v>
      </c>
      <c r="B170" s="1" t="s">
        <v>2213</v>
      </c>
      <c r="C170" s="1" t="s">
        <v>2214</v>
      </c>
      <c r="D170" s="1" t="s">
        <v>1621</v>
      </c>
      <c r="E170" s="1" t="s">
        <v>2215</v>
      </c>
      <c r="F170" s="7">
        <v>43749</v>
      </c>
      <c r="G170" s="1" t="s">
        <v>265</v>
      </c>
      <c r="H170" s="5">
        <v>57478.65</v>
      </c>
      <c r="I170" s="1">
        <v>1138</v>
      </c>
      <c r="J170" s="1">
        <v>0</v>
      </c>
      <c r="K170" s="1" t="s">
        <v>2070</v>
      </c>
      <c r="L170" s="1">
        <v>3</v>
      </c>
      <c r="M170" s="1" t="s">
        <v>2140</v>
      </c>
      <c r="N170" s="1" t="s">
        <v>2141</v>
      </c>
      <c r="O170" s="1">
        <v>6500</v>
      </c>
      <c r="P170" s="1" t="s">
        <v>2073</v>
      </c>
      <c r="Q170" s="1">
        <v>1222.95</v>
      </c>
      <c r="R170" s="1" t="str">
        <f>IFERROR(VLOOKUP(K170,Proveedores!$A$2:$B$500,2,0),"Agregar")</f>
        <v>CSL BEHRING S.A.</v>
      </c>
      <c r="S170" s="5">
        <f t="shared" si="2"/>
        <v>7949175</v>
      </c>
    </row>
    <row r="171" spans="1:19" x14ac:dyDescent="0.2">
      <c r="A171" s="7">
        <v>43768.503738425927</v>
      </c>
      <c r="B171" s="1" t="s">
        <v>2213</v>
      </c>
      <c r="C171" s="1" t="s">
        <v>2214</v>
      </c>
      <c r="D171" s="1" t="s">
        <v>1621</v>
      </c>
      <c r="E171" s="1" t="s">
        <v>2215</v>
      </c>
      <c r="F171" s="7">
        <v>43749</v>
      </c>
      <c r="G171" s="1" t="s">
        <v>265</v>
      </c>
      <c r="H171" s="5">
        <v>57478.65</v>
      </c>
      <c r="I171" s="1">
        <v>1138</v>
      </c>
      <c r="J171" s="1">
        <v>0</v>
      </c>
      <c r="K171" s="1" t="s">
        <v>2070</v>
      </c>
      <c r="L171" s="1">
        <v>4</v>
      </c>
      <c r="M171" s="1" t="s">
        <v>2071</v>
      </c>
      <c r="N171" s="1" t="s">
        <v>2072</v>
      </c>
      <c r="O171" s="1">
        <v>17000</v>
      </c>
      <c r="P171" s="1" t="s">
        <v>2073</v>
      </c>
      <c r="Q171" s="1">
        <v>2445.9</v>
      </c>
      <c r="R171" s="1" t="str">
        <f>IFERROR(VLOOKUP(K171,Proveedores!$A$2:$B$500,2,0),"Agregar")</f>
        <v>CSL BEHRING S.A.</v>
      </c>
      <c r="S171" s="5">
        <f t="shared" si="2"/>
        <v>41580300</v>
      </c>
    </row>
    <row r="172" spans="1:19" x14ac:dyDescent="0.2">
      <c r="A172" s="7">
        <v>43768.603194444448</v>
      </c>
      <c r="B172" s="1" t="s">
        <v>2216</v>
      </c>
      <c r="C172" s="1" t="s">
        <v>2217</v>
      </c>
      <c r="D172" s="1" t="s">
        <v>1621</v>
      </c>
      <c r="E172" s="1" t="s">
        <v>2218</v>
      </c>
      <c r="F172" s="7">
        <v>43752</v>
      </c>
      <c r="G172" s="1" t="s">
        <v>605</v>
      </c>
      <c r="H172" s="5">
        <v>5550246.5999999996</v>
      </c>
      <c r="I172" s="1">
        <v>1270</v>
      </c>
      <c r="J172" s="1">
        <v>0</v>
      </c>
      <c r="K172" s="1" t="s">
        <v>2219</v>
      </c>
      <c r="L172" s="1">
        <v>1</v>
      </c>
      <c r="M172" s="1" t="s">
        <v>1871</v>
      </c>
      <c r="N172" s="1" t="s">
        <v>2220</v>
      </c>
      <c r="O172" s="1">
        <v>48075</v>
      </c>
      <c r="P172" s="1" t="s">
        <v>2221</v>
      </c>
      <c r="Q172" s="1">
        <v>117.45</v>
      </c>
      <c r="R172" s="1" t="str">
        <f>IFERROR(VLOOKUP(K172,Proveedores!$A$2:$B$500,2,0),"Agregar")</f>
        <v>Pfizer S.R.L.</v>
      </c>
      <c r="S172" s="5">
        <f t="shared" si="2"/>
        <v>5646408.75</v>
      </c>
    </row>
    <row r="173" spans="1:19" x14ac:dyDescent="0.2">
      <c r="A173" s="7">
        <v>43768.606898148151</v>
      </c>
      <c r="B173" s="1" t="s">
        <v>2222</v>
      </c>
      <c r="C173" s="1" t="s">
        <v>2223</v>
      </c>
      <c r="D173" s="1" t="s">
        <v>1621</v>
      </c>
      <c r="E173" s="1" t="s">
        <v>2224</v>
      </c>
      <c r="F173" s="7">
        <v>43768</v>
      </c>
      <c r="G173" s="1" t="s">
        <v>2225</v>
      </c>
      <c r="H173" s="5">
        <v>129520</v>
      </c>
      <c r="I173" s="1" t="s">
        <v>2226</v>
      </c>
      <c r="J173" s="1">
        <v>0</v>
      </c>
      <c r="K173" s="1" t="s">
        <v>248</v>
      </c>
      <c r="L173" s="1" t="s">
        <v>2227</v>
      </c>
      <c r="M173" s="1" t="s">
        <v>2228</v>
      </c>
      <c r="N173" s="1" t="s">
        <v>2229</v>
      </c>
      <c r="O173" s="1">
        <v>1600</v>
      </c>
      <c r="P173" s="1" t="s">
        <v>2230</v>
      </c>
      <c r="Q173" s="1">
        <v>80.95</v>
      </c>
      <c r="R173" s="1" t="str">
        <f>IFERROR(VLOOKUP(K173,Proveedores!$A$2:$B$500,2,0),"Agregar")</f>
        <v>BRONCEL S.A.</v>
      </c>
      <c r="S173" s="5">
        <f t="shared" si="2"/>
        <v>129520</v>
      </c>
    </row>
    <row r="174" spans="1:19" x14ac:dyDescent="0.2">
      <c r="A174" s="7">
        <v>43768.610578703701</v>
      </c>
      <c r="B174" s="1" t="s">
        <v>2231</v>
      </c>
      <c r="C174" s="1" t="s">
        <v>2232</v>
      </c>
      <c r="D174" s="1" t="s">
        <v>1621</v>
      </c>
      <c r="E174" s="1" t="s">
        <v>2233</v>
      </c>
      <c r="F174" s="7">
        <v>43749</v>
      </c>
      <c r="G174" s="1" t="s">
        <v>265</v>
      </c>
      <c r="H174" s="5">
        <v>871963.35</v>
      </c>
      <c r="I174" s="1">
        <v>1105</v>
      </c>
      <c r="J174" s="1" t="s">
        <v>271</v>
      </c>
      <c r="K174" s="1" t="s">
        <v>2070</v>
      </c>
      <c r="L174" s="1">
        <v>3</v>
      </c>
      <c r="M174" s="1" t="s">
        <v>2140</v>
      </c>
      <c r="N174" s="1" t="s">
        <v>2141</v>
      </c>
      <c r="O174" s="1">
        <v>5500</v>
      </c>
      <c r="P174" s="1" t="s">
        <v>2073</v>
      </c>
      <c r="Q174" s="1">
        <v>1222.95</v>
      </c>
      <c r="R174" s="1" t="str">
        <f>IFERROR(VLOOKUP(K174,Proveedores!$A$2:$B$500,2,0),"Agregar")</f>
        <v>CSL BEHRING S.A.</v>
      </c>
      <c r="S174" s="5">
        <f t="shared" si="2"/>
        <v>6726225</v>
      </c>
    </row>
    <row r="175" spans="1:19" x14ac:dyDescent="0.2">
      <c r="A175" s="7">
        <v>43768.610578703701</v>
      </c>
      <c r="B175" s="1" t="s">
        <v>2231</v>
      </c>
      <c r="C175" s="1" t="s">
        <v>2232</v>
      </c>
      <c r="D175" s="1" t="s">
        <v>1621</v>
      </c>
      <c r="E175" s="1" t="s">
        <v>2233</v>
      </c>
      <c r="F175" s="7">
        <v>43749</v>
      </c>
      <c r="G175" s="1" t="s">
        <v>265</v>
      </c>
      <c r="H175" s="5">
        <v>871963.35</v>
      </c>
      <c r="I175" s="1">
        <v>1105</v>
      </c>
      <c r="J175" s="1" t="s">
        <v>271</v>
      </c>
      <c r="K175" s="1" t="s">
        <v>2070</v>
      </c>
      <c r="L175" s="1">
        <v>4</v>
      </c>
      <c r="M175" s="1" t="s">
        <v>2071</v>
      </c>
      <c r="N175" s="1" t="s">
        <v>2072</v>
      </c>
      <c r="O175" s="1">
        <v>351000</v>
      </c>
      <c r="P175" s="1" t="s">
        <v>2073</v>
      </c>
      <c r="Q175" s="1">
        <v>2445.9</v>
      </c>
      <c r="R175" s="1" t="str">
        <f>IFERROR(VLOOKUP(K175,Proveedores!$A$2:$B$500,2,0),"Agregar")</f>
        <v>CSL BEHRING S.A.</v>
      </c>
      <c r="S175" s="5">
        <f t="shared" si="2"/>
        <v>858510900</v>
      </c>
    </row>
    <row r="176" spans="1:19" x14ac:dyDescent="0.2">
      <c r="A176" s="7">
        <v>43768.624074074076</v>
      </c>
      <c r="B176" s="1" t="s">
        <v>2234</v>
      </c>
      <c r="C176" s="1" t="s">
        <v>2235</v>
      </c>
      <c r="D176" s="1" t="s">
        <v>1621</v>
      </c>
      <c r="E176" s="1" t="s">
        <v>2236</v>
      </c>
      <c r="F176" s="7">
        <v>43749</v>
      </c>
      <c r="G176" s="1" t="s">
        <v>265</v>
      </c>
      <c r="H176" s="5">
        <v>47695.05</v>
      </c>
      <c r="I176" s="1">
        <v>1139</v>
      </c>
      <c r="J176" s="1">
        <v>0</v>
      </c>
      <c r="K176" s="1" t="s">
        <v>2070</v>
      </c>
      <c r="L176" s="1">
        <v>3</v>
      </c>
      <c r="M176" s="1" t="s">
        <v>2140</v>
      </c>
      <c r="N176" s="1" t="s">
        <v>2141</v>
      </c>
      <c r="O176" s="1">
        <v>6500</v>
      </c>
      <c r="P176" s="1" t="s">
        <v>2073</v>
      </c>
      <c r="Q176" s="1">
        <v>1222.95</v>
      </c>
      <c r="R176" s="1" t="str">
        <f>IFERROR(VLOOKUP(K176,Proveedores!$A$2:$B$500,2,0),"Agregar")</f>
        <v>CSL BEHRING S.A.</v>
      </c>
      <c r="S176" s="5">
        <f t="shared" si="2"/>
        <v>7949175</v>
      </c>
    </row>
    <row r="177" spans="1:19" x14ac:dyDescent="0.2">
      <c r="A177" s="7">
        <v>43768.624074074076</v>
      </c>
      <c r="B177" s="1" t="s">
        <v>2234</v>
      </c>
      <c r="C177" s="1" t="s">
        <v>2235</v>
      </c>
      <c r="D177" s="1" t="s">
        <v>1621</v>
      </c>
      <c r="E177" s="1" t="s">
        <v>2236</v>
      </c>
      <c r="F177" s="7">
        <v>43749</v>
      </c>
      <c r="G177" s="1" t="s">
        <v>265</v>
      </c>
      <c r="H177" s="5">
        <v>47695.05</v>
      </c>
      <c r="I177" s="1">
        <v>1139</v>
      </c>
      <c r="J177" s="1">
        <v>0</v>
      </c>
      <c r="K177" s="1" t="s">
        <v>2070</v>
      </c>
      <c r="L177" s="1">
        <v>4</v>
      </c>
      <c r="M177" s="1" t="s">
        <v>2071</v>
      </c>
      <c r="N177" s="1" t="s">
        <v>2072</v>
      </c>
      <c r="O177" s="1">
        <v>13000</v>
      </c>
      <c r="P177" s="1" t="s">
        <v>2073</v>
      </c>
      <c r="Q177" s="1">
        <v>2445.9</v>
      </c>
      <c r="R177" s="1" t="str">
        <f>IFERROR(VLOOKUP(K177,Proveedores!$A$2:$B$500,2,0),"Agregar")</f>
        <v>CSL BEHRING S.A.</v>
      </c>
      <c r="S177" s="5">
        <f t="shared" si="2"/>
        <v>31796700</v>
      </c>
    </row>
    <row r="178" spans="1:19" x14ac:dyDescent="0.2">
      <c r="A178" s="7">
        <v>43768.644189814811</v>
      </c>
      <c r="B178" s="1" t="s">
        <v>2237</v>
      </c>
      <c r="C178" s="1" t="s">
        <v>2238</v>
      </c>
      <c r="D178" s="1" t="s">
        <v>1621</v>
      </c>
      <c r="E178" s="1" t="s">
        <v>2239</v>
      </c>
      <c r="F178" s="7">
        <v>43665</v>
      </c>
      <c r="G178" s="1" t="s">
        <v>731</v>
      </c>
      <c r="H178" s="5">
        <v>220371.12</v>
      </c>
      <c r="I178" s="1">
        <v>1098</v>
      </c>
      <c r="J178" s="1">
        <v>0</v>
      </c>
      <c r="K178" s="1" t="s">
        <v>713</v>
      </c>
      <c r="L178" s="1">
        <v>31</v>
      </c>
      <c r="M178" s="1" t="s">
        <v>1995</v>
      </c>
      <c r="N178" s="1" t="s">
        <v>2240</v>
      </c>
      <c r="O178" s="1">
        <v>13528</v>
      </c>
      <c r="P178" s="1" t="s">
        <v>1665</v>
      </c>
      <c r="Q178" s="1">
        <v>16.29</v>
      </c>
      <c r="R178" s="1" t="str">
        <f>IFERROR(VLOOKUP(K178,Proveedores!$A$2:$B$500,2,0),"Agregar")</f>
        <v>FERAVAL S.A.</v>
      </c>
      <c r="S178" s="5">
        <f t="shared" si="2"/>
        <v>220371.12</v>
      </c>
    </row>
    <row r="179" spans="1:19" x14ac:dyDescent="0.2">
      <c r="A179" s="7">
        <v>43768.649583333332</v>
      </c>
      <c r="B179" s="1" t="s">
        <v>2241</v>
      </c>
      <c r="C179" s="1" t="s">
        <v>2242</v>
      </c>
      <c r="D179" s="1" t="s">
        <v>1621</v>
      </c>
      <c r="E179" s="1" t="s">
        <v>2243</v>
      </c>
      <c r="F179" s="7">
        <v>43749</v>
      </c>
      <c r="G179" s="1" t="s">
        <v>265</v>
      </c>
      <c r="H179" s="5">
        <v>2201310</v>
      </c>
      <c r="I179" s="1">
        <v>1103</v>
      </c>
      <c r="J179" s="1">
        <v>0</v>
      </c>
      <c r="K179" s="1" t="s">
        <v>2070</v>
      </c>
      <c r="L179" s="1">
        <v>3</v>
      </c>
      <c r="M179" s="1" t="s">
        <v>2140</v>
      </c>
      <c r="N179" s="1" t="s">
        <v>2141</v>
      </c>
      <c r="O179" s="1">
        <v>42000</v>
      </c>
      <c r="P179" s="1" t="s">
        <v>2073</v>
      </c>
      <c r="Q179" s="1">
        <v>1222.95</v>
      </c>
      <c r="R179" s="1" t="str">
        <f>IFERROR(VLOOKUP(K179,Proveedores!$A$2:$B$500,2,0),"Agregar")</f>
        <v>CSL BEHRING S.A.</v>
      </c>
      <c r="S179" s="5">
        <f t="shared" si="2"/>
        <v>51363900</v>
      </c>
    </row>
    <row r="180" spans="1:19" x14ac:dyDescent="0.2">
      <c r="A180" s="7">
        <v>43768.649583333332</v>
      </c>
      <c r="B180" s="1" t="s">
        <v>2241</v>
      </c>
      <c r="C180" s="1" t="s">
        <v>2242</v>
      </c>
      <c r="D180" s="1" t="s">
        <v>1621</v>
      </c>
      <c r="E180" s="1" t="s">
        <v>2243</v>
      </c>
      <c r="F180" s="7">
        <v>43749</v>
      </c>
      <c r="G180" s="1" t="s">
        <v>265</v>
      </c>
      <c r="H180" s="5">
        <v>2201310</v>
      </c>
      <c r="I180" s="1">
        <v>1103</v>
      </c>
      <c r="J180" s="1">
        <v>0</v>
      </c>
      <c r="K180" s="1" t="s">
        <v>2070</v>
      </c>
      <c r="L180" s="1">
        <v>4</v>
      </c>
      <c r="M180" s="1" t="s">
        <v>2071</v>
      </c>
      <c r="N180" s="1" t="s">
        <v>2072</v>
      </c>
      <c r="O180" s="1">
        <v>858000</v>
      </c>
      <c r="P180" s="1" t="s">
        <v>2073</v>
      </c>
      <c r="Q180" s="1">
        <v>2445.9</v>
      </c>
      <c r="R180" s="1" t="str">
        <f>IFERROR(VLOOKUP(K180,Proveedores!$A$2:$B$500,2,0),"Agregar")</f>
        <v>CSL BEHRING S.A.</v>
      </c>
      <c r="S180" s="5">
        <f t="shared" si="2"/>
        <v>2098582200</v>
      </c>
    </row>
    <row r="181" spans="1:19" x14ac:dyDescent="0.2">
      <c r="A181" s="7">
        <v>43768.687534722223</v>
      </c>
      <c r="B181" s="1" t="s">
        <v>2244</v>
      </c>
      <c r="C181" s="1" t="s">
        <v>2245</v>
      </c>
      <c r="D181" s="1" t="s">
        <v>1621</v>
      </c>
      <c r="E181" s="1" t="s">
        <v>2246</v>
      </c>
      <c r="F181" s="7">
        <v>43767</v>
      </c>
      <c r="G181" s="1" t="s">
        <v>265</v>
      </c>
      <c r="H181" s="5">
        <v>73377</v>
      </c>
      <c r="I181" s="1">
        <v>1262</v>
      </c>
      <c r="J181" s="1" t="s">
        <v>271</v>
      </c>
      <c r="K181" s="1" t="s">
        <v>2070</v>
      </c>
      <c r="L181" s="1">
        <v>4</v>
      </c>
      <c r="M181" s="1" t="s">
        <v>2071</v>
      </c>
      <c r="N181" s="1" t="s">
        <v>2072</v>
      </c>
      <c r="O181" s="1">
        <v>30000</v>
      </c>
      <c r="P181" s="1" t="s">
        <v>2073</v>
      </c>
      <c r="Q181" s="1">
        <v>2445.9</v>
      </c>
      <c r="R181" s="1" t="str">
        <f>IFERROR(VLOOKUP(K181,Proveedores!$A$2:$B$500,2,0),"Agregar")</f>
        <v>CSL BEHRING S.A.</v>
      </c>
      <c r="S181" s="5">
        <f t="shared" si="2"/>
        <v>73377000</v>
      </c>
    </row>
    <row r="182" spans="1:19" x14ac:dyDescent="0.2">
      <c r="A182" s="7">
        <v>43768.69604166667</v>
      </c>
      <c r="B182" s="1" t="s">
        <v>2247</v>
      </c>
      <c r="C182" s="1" t="s">
        <v>2248</v>
      </c>
      <c r="D182" s="1" t="s">
        <v>1621</v>
      </c>
      <c r="E182" s="1" t="s">
        <v>2249</v>
      </c>
      <c r="F182" s="7">
        <v>43767</v>
      </c>
      <c r="G182" s="1" t="s">
        <v>265</v>
      </c>
      <c r="H182" s="5">
        <v>132078.6</v>
      </c>
      <c r="I182" s="1">
        <v>1261</v>
      </c>
      <c r="J182" s="1">
        <v>0</v>
      </c>
      <c r="K182" s="1" t="s">
        <v>2070</v>
      </c>
      <c r="L182" s="1">
        <v>3</v>
      </c>
      <c r="M182" s="1" t="s">
        <v>2140</v>
      </c>
      <c r="N182" s="1" t="s">
        <v>2141</v>
      </c>
      <c r="O182" s="1">
        <v>6000</v>
      </c>
      <c r="P182" s="1" t="s">
        <v>2073</v>
      </c>
      <c r="Q182" s="1">
        <v>1222.95</v>
      </c>
      <c r="R182" s="1" t="str">
        <f>IFERROR(VLOOKUP(K182,Proveedores!$A$2:$B$500,2,0),"Agregar")</f>
        <v>CSL BEHRING S.A.</v>
      </c>
      <c r="S182" s="5">
        <f t="shared" si="2"/>
        <v>7337700</v>
      </c>
    </row>
    <row r="183" spans="1:19" x14ac:dyDescent="0.2">
      <c r="A183" s="7">
        <v>43768.69604166667</v>
      </c>
      <c r="B183" s="1" t="s">
        <v>2247</v>
      </c>
      <c r="C183" s="1" t="s">
        <v>2248</v>
      </c>
      <c r="D183" s="1" t="s">
        <v>1621</v>
      </c>
      <c r="E183" s="1" t="s">
        <v>2249</v>
      </c>
      <c r="F183" s="7">
        <v>43767</v>
      </c>
      <c r="G183" s="1" t="s">
        <v>265</v>
      </c>
      <c r="H183" s="5">
        <v>132078.6</v>
      </c>
      <c r="I183" s="1">
        <v>1261</v>
      </c>
      <c r="J183" s="1">
        <v>0</v>
      </c>
      <c r="K183" s="1" t="s">
        <v>2070</v>
      </c>
      <c r="L183" s="1">
        <v>4</v>
      </c>
      <c r="M183" s="1" t="s">
        <v>2071</v>
      </c>
      <c r="N183" s="1" t="s">
        <v>2072</v>
      </c>
      <c r="O183" s="1">
        <v>48000</v>
      </c>
      <c r="P183" s="1" t="s">
        <v>2073</v>
      </c>
      <c r="Q183" s="1">
        <v>2445.9</v>
      </c>
      <c r="R183" s="1" t="str">
        <f>IFERROR(VLOOKUP(K183,Proveedores!$A$2:$B$500,2,0),"Agregar")</f>
        <v>CSL BEHRING S.A.</v>
      </c>
      <c r="S183" s="5">
        <f t="shared" si="2"/>
        <v>117403200</v>
      </c>
    </row>
    <row r="184" spans="1:19" x14ac:dyDescent="0.2">
      <c r="A184" s="7">
        <v>43768.704884259256</v>
      </c>
      <c r="B184" s="1" t="s">
        <v>2250</v>
      </c>
      <c r="C184" s="1" t="s">
        <v>2251</v>
      </c>
      <c r="D184" s="1" t="s">
        <v>1621</v>
      </c>
      <c r="E184" s="1" t="s">
        <v>2252</v>
      </c>
      <c r="F184" s="7">
        <v>43767</v>
      </c>
      <c r="G184" s="1" t="s">
        <v>265</v>
      </c>
      <c r="H184" s="5">
        <v>212793.3</v>
      </c>
      <c r="I184" s="1">
        <v>1260</v>
      </c>
      <c r="J184" s="1">
        <v>0</v>
      </c>
      <c r="K184" s="1" t="s">
        <v>2070</v>
      </c>
      <c r="L184" s="1">
        <v>3</v>
      </c>
      <c r="M184" s="1" t="s">
        <v>2140</v>
      </c>
      <c r="N184" s="1" t="s">
        <v>2141</v>
      </c>
      <c r="O184" s="1">
        <v>13000</v>
      </c>
      <c r="P184" s="1" t="s">
        <v>2073</v>
      </c>
      <c r="Q184" s="1">
        <v>1222.95</v>
      </c>
      <c r="R184" s="1" t="str">
        <f>IFERROR(VLOOKUP(K184,Proveedores!$A$2:$B$500,2,0),"Agregar")</f>
        <v>CSL BEHRING S.A.</v>
      </c>
      <c r="S184" s="5">
        <f t="shared" si="2"/>
        <v>15898350</v>
      </c>
    </row>
    <row r="185" spans="1:19" x14ac:dyDescent="0.2">
      <c r="A185" s="7">
        <v>43768.704884259256</v>
      </c>
      <c r="B185" s="1" t="s">
        <v>2250</v>
      </c>
      <c r="C185" s="1" t="s">
        <v>2251</v>
      </c>
      <c r="D185" s="1" t="s">
        <v>1621</v>
      </c>
      <c r="E185" s="1" t="s">
        <v>2252</v>
      </c>
      <c r="F185" s="7">
        <v>43767</v>
      </c>
      <c r="G185" s="1" t="s">
        <v>265</v>
      </c>
      <c r="H185" s="5">
        <v>212793.3</v>
      </c>
      <c r="I185" s="1">
        <v>1260</v>
      </c>
      <c r="J185" s="1">
        <v>0</v>
      </c>
      <c r="K185" s="1" t="s">
        <v>2070</v>
      </c>
      <c r="L185" s="1">
        <v>4</v>
      </c>
      <c r="M185" s="1" t="s">
        <v>2071</v>
      </c>
      <c r="N185" s="1" t="s">
        <v>2072</v>
      </c>
      <c r="O185" s="1">
        <v>74000</v>
      </c>
      <c r="P185" s="1" t="s">
        <v>2073</v>
      </c>
      <c r="Q185" s="1">
        <v>2445.9</v>
      </c>
      <c r="R185" s="1" t="str">
        <f>IFERROR(VLOOKUP(K185,Proveedores!$A$2:$B$500,2,0),"Agregar")</f>
        <v>CSL BEHRING S.A.</v>
      </c>
      <c r="S185" s="5">
        <f t="shared" si="2"/>
        <v>180996600</v>
      </c>
    </row>
    <row r="186" spans="1:19" x14ac:dyDescent="0.2">
      <c r="A186" s="7">
        <v>43768.714456018519</v>
      </c>
      <c r="B186" s="1" t="s">
        <v>2253</v>
      </c>
      <c r="C186" s="1" t="s">
        <v>2254</v>
      </c>
      <c r="D186" s="1" t="s">
        <v>1621</v>
      </c>
      <c r="E186" s="1" t="s">
        <v>2255</v>
      </c>
      <c r="F186" s="7">
        <v>43767</v>
      </c>
      <c r="G186" s="1" t="s">
        <v>265</v>
      </c>
      <c r="H186" s="5">
        <v>58701.599999999999</v>
      </c>
      <c r="I186" s="1">
        <v>1224</v>
      </c>
      <c r="J186" s="1">
        <v>0</v>
      </c>
      <c r="K186" s="1" t="s">
        <v>2070</v>
      </c>
      <c r="L186" s="1">
        <v>4</v>
      </c>
      <c r="M186" s="1" t="s">
        <v>2071</v>
      </c>
      <c r="N186" s="1" t="s">
        <v>2072</v>
      </c>
      <c r="O186" s="1">
        <v>24000</v>
      </c>
      <c r="P186" s="1" t="s">
        <v>2073</v>
      </c>
      <c r="Q186" s="1">
        <v>2445.9</v>
      </c>
      <c r="R186" s="1" t="str">
        <f>IFERROR(VLOOKUP(K186,Proveedores!$A$2:$B$500,2,0),"Agregar")</f>
        <v>CSL BEHRING S.A.</v>
      </c>
      <c r="S186" s="5">
        <f t="shared" si="2"/>
        <v>58701600</v>
      </c>
    </row>
    <row r="187" spans="1:19" x14ac:dyDescent="0.2">
      <c r="A187" s="7">
        <v>43768.722673611112</v>
      </c>
      <c r="B187" s="1" t="s">
        <v>2256</v>
      </c>
      <c r="C187" s="1" t="s">
        <v>2257</v>
      </c>
      <c r="D187" s="1" t="s">
        <v>1621</v>
      </c>
      <c r="E187" s="1" t="s">
        <v>2258</v>
      </c>
      <c r="F187" s="7">
        <v>43767</v>
      </c>
      <c r="G187" s="1" t="s">
        <v>265</v>
      </c>
      <c r="H187" s="5">
        <v>46472.1</v>
      </c>
      <c r="I187" s="1">
        <v>1259</v>
      </c>
      <c r="J187" s="1" t="s">
        <v>271</v>
      </c>
      <c r="K187" s="1" t="s">
        <v>2070</v>
      </c>
      <c r="L187" s="1">
        <v>4</v>
      </c>
      <c r="M187" s="1" t="s">
        <v>2071</v>
      </c>
      <c r="N187" s="1" t="s">
        <v>2072</v>
      </c>
      <c r="O187" s="1">
        <v>19000</v>
      </c>
      <c r="P187" s="1" t="s">
        <v>2073</v>
      </c>
      <c r="Q187" s="1">
        <v>2445.9</v>
      </c>
      <c r="R187" s="1" t="str">
        <f>IFERROR(VLOOKUP(K187,Proveedores!$A$2:$B$500,2,0),"Agregar")</f>
        <v>CSL BEHRING S.A.</v>
      </c>
      <c r="S187" s="5">
        <f t="shared" si="2"/>
        <v>46472100</v>
      </c>
    </row>
    <row r="188" spans="1:19" x14ac:dyDescent="0.2">
      <c r="A188" s="7">
        <v>43768.732222222221</v>
      </c>
      <c r="B188" s="1" t="s">
        <v>2259</v>
      </c>
      <c r="C188" s="1" t="s">
        <v>2260</v>
      </c>
      <c r="D188" s="1" t="s">
        <v>1621</v>
      </c>
      <c r="E188" s="1" t="s">
        <v>2261</v>
      </c>
      <c r="F188" s="7">
        <v>43767</v>
      </c>
      <c r="G188" s="1" t="s">
        <v>265</v>
      </c>
      <c r="H188" s="5">
        <v>73377</v>
      </c>
      <c r="I188" s="1">
        <v>1219</v>
      </c>
      <c r="J188" s="1">
        <v>0</v>
      </c>
      <c r="K188" s="1" t="s">
        <v>2070</v>
      </c>
      <c r="L188" s="1">
        <v>3</v>
      </c>
      <c r="M188" s="1" t="s">
        <v>2140</v>
      </c>
      <c r="N188" s="1" t="s">
        <v>2141</v>
      </c>
      <c r="O188" s="1">
        <v>6000</v>
      </c>
      <c r="P188" s="1" t="s">
        <v>2073</v>
      </c>
      <c r="Q188" s="1">
        <v>1222.95</v>
      </c>
      <c r="R188" s="1" t="str">
        <f>IFERROR(VLOOKUP(K188,Proveedores!$A$2:$B$500,2,0),"Agregar")</f>
        <v>CSL BEHRING S.A.</v>
      </c>
      <c r="S188" s="5">
        <f t="shared" si="2"/>
        <v>7337700</v>
      </c>
    </row>
    <row r="189" spans="1:19" x14ac:dyDescent="0.2">
      <c r="A189" s="7">
        <v>43768.732222222221</v>
      </c>
      <c r="B189" s="1" t="s">
        <v>2259</v>
      </c>
      <c r="C189" s="1" t="s">
        <v>2260</v>
      </c>
      <c r="D189" s="1" t="s">
        <v>1621</v>
      </c>
      <c r="E189" s="1" t="s">
        <v>2261</v>
      </c>
      <c r="F189" s="7">
        <v>43767</v>
      </c>
      <c r="G189" s="1" t="s">
        <v>265</v>
      </c>
      <c r="H189" s="5">
        <v>73377</v>
      </c>
      <c r="I189" s="1">
        <v>1219</v>
      </c>
      <c r="J189" s="1">
        <v>0</v>
      </c>
      <c r="K189" s="1" t="s">
        <v>2070</v>
      </c>
      <c r="L189" s="1">
        <v>4</v>
      </c>
      <c r="M189" s="1" t="s">
        <v>2071</v>
      </c>
      <c r="N189" s="1" t="s">
        <v>2072</v>
      </c>
      <c r="O189" s="1">
        <v>24000</v>
      </c>
      <c r="P189" s="1" t="s">
        <v>2073</v>
      </c>
      <c r="Q189" s="1">
        <v>2445.9</v>
      </c>
      <c r="R189" s="1" t="str">
        <f>IFERROR(VLOOKUP(K189,Proveedores!$A$2:$B$500,2,0),"Agregar")</f>
        <v>CSL BEHRING S.A.</v>
      </c>
      <c r="S189" s="5">
        <f t="shared" si="2"/>
        <v>58701600</v>
      </c>
    </row>
    <row r="190" spans="1:19" x14ac:dyDescent="0.2">
      <c r="A190" s="7">
        <v>43768.745312500003</v>
      </c>
      <c r="B190" s="1" t="s">
        <v>2262</v>
      </c>
      <c r="C190" s="1" t="s">
        <v>2263</v>
      </c>
      <c r="D190" s="1" t="s">
        <v>1621</v>
      </c>
      <c r="E190" s="1" t="s">
        <v>2264</v>
      </c>
      <c r="F190" s="7">
        <v>43767</v>
      </c>
      <c r="G190" s="1" t="s">
        <v>265</v>
      </c>
      <c r="H190" s="5">
        <v>47695.05</v>
      </c>
      <c r="I190" s="1">
        <v>1220</v>
      </c>
      <c r="J190" s="1">
        <v>0</v>
      </c>
      <c r="K190" s="1" t="s">
        <v>2070</v>
      </c>
      <c r="L190" s="1">
        <v>3</v>
      </c>
      <c r="M190" s="1" t="s">
        <v>2140</v>
      </c>
      <c r="N190" s="1" t="s">
        <v>2141</v>
      </c>
      <c r="O190" s="1">
        <v>6500</v>
      </c>
      <c r="P190" s="1" t="s">
        <v>2073</v>
      </c>
      <c r="Q190" s="1">
        <v>1222.95</v>
      </c>
      <c r="R190" s="1" t="str">
        <f>IFERROR(VLOOKUP(K190,Proveedores!$A$2:$B$500,2,0),"Agregar")</f>
        <v>CSL BEHRING S.A.</v>
      </c>
      <c r="S190" s="5">
        <f t="shared" si="2"/>
        <v>7949175</v>
      </c>
    </row>
    <row r="191" spans="1:19" x14ac:dyDescent="0.2">
      <c r="A191" s="7">
        <v>43768.745312500003</v>
      </c>
      <c r="B191" s="1" t="s">
        <v>2262</v>
      </c>
      <c r="C191" s="1" t="s">
        <v>2263</v>
      </c>
      <c r="D191" s="1" t="s">
        <v>1621</v>
      </c>
      <c r="E191" s="1" t="s">
        <v>2264</v>
      </c>
      <c r="F191" s="7">
        <v>43767</v>
      </c>
      <c r="G191" s="1" t="s">
        <v>265</v>
      </c>
      <c r="H191" s="5">
        <v>47695.05</v>
      </c>
      <c r="I191" s="1">
        <v>1220</v>
      </c>
      <c r="J191" s="1">
        <v>0</v>
      </c>
      <c r="K191" s="1" t="s">
        <v>2070</v>
      </c>
      <c r="L191" s="1">
        <v>4</v>
      </c>
      <c r="M191" s="1" t="s">
        <v>2071</v>
      </c>
      <c r="N191" s="1" t="s">
        <v>2072</v>
      </c>
      <c r="O191" s="1">
        <v>13000</v>
      </c>
      <c r="P191" s="1" t="s">
        <v>2073</v>
      </c>
      <c r="Q191" s="1">
        <v>2445.9</v>
      </c>
      <c r="R191" s="1" t="str">
        <f>IFERROR(VLOOKUP(K191,Proveedores!$A$2:$B$500,2,0),"Agregar")</f>
        <v>CSL BEHRING S.A.</v>
      </c>
      <c r="S191" s="5">
        <f t="shared" si="2"/>
        <v>31796700</v>
      </c>
    </row>
    <row r="192" spans="1:19" x14ac:dyDescent="0.2">
      <c r="A192" s="7">
        <v>43769.411053240743</v>
      </c>
      <c r="B192" s="1" t="s">
        <v>2265</v>
      </c>
      <c r="C192" s="1" t="s">
        <v>2266</v>
      </c>
      <c r="D192" s="1" t="s">
        <v>1621</v>
      </c>
      <c r="E192" s="1" t="s">
        <v>2267</v>
      </c>
      <c r="F192" s="7">
        <v>43749</v>
      </c>
      <c r="G192" s="1" t="s">
        <v>265</v>
      </c>
      <c r="H192" s="5">
        <v>2178073.9500000002</v>
      </c>
      <c r="I192" s="1">
        <v>1107</v>
      </c>
      <c r="J192" s="1">
        <v>0</v>
      </c>
      <c r="K192" s="1" t="s">
        <v>2070</v>
      </c>
      <c r="L192" s="1">
        <v>3</v>
      </c>
      <c r="M192" s="1" t="s">
        <v>2140</v>
      </c>
      <c r="N192" s="1" t="s">
        <v>2141</v>
      </c>
      <c r="O192" s="1">
        <v>110500</v>
      </c>
      <c r="P192" s="1" t="s">
        <v>2073</v>
      </c>
      <c r="Q192" s="1">
        <v>1222.95</v>
      </c>
      <c r="R192" s="1" t="str">
        <f>IFERROR(VLOOKUP(K192,Proveedores!$A$2:$B$500,2,0),"Agregar")</f>
        <v>CSL BEHRING S.A.</v>
      </c>
      <c r="S192" s="5">
        <f t="shared" si="2"/>
        <v>135135975</v>
      </c>
    </row>
    <row r="193" spans="1:19" x14ac:dyDescent="0.2">
      <c r="A193" s="7">
        <v>43769.411053240743</v>
      </c>
      <c r="B193" s="1" t="s">
        <v>2265</v>
      </c>
      <c r="C193" s="1" t="s">
        <v>2266</v>
      </c>
      <c r="D193" s="1" t="s">
        <v>1621</v>
      </c>
      <c r="E193" s="1" t="s">
        <v>2267</v>
      </c>
      <c r="F193" s="7">
        <v>43749</v>
      </c>
      <c r="G193" s="1" t="s">
        <v>265</v>
      </c>
      <c r="H193" s="5">
        <v>2178073.9500000002</v>
      </c>
      <c r="I193" s="1">
        <v>1107</v>
      </c>
      <c r="J193" s="1">
        <v>0</v>
      </c>
      <c r="K193" s="1" t="s">
        <v>2070</v>
      </c>
      <c r="L193" s="1">
        <v>4</v>
      </c>
      <c r="M193" s="1" t="s">
        <v>2071</v>
      </c>
      <c r="N193" s="1" t="s">
        <v>2072</v>
      </c>
      <c r="O193" s="1">
        <v>780000</v>
      </c>
      <c r="P193" s="1" t="s">
        <v>2073</v>
      </c>
      <c r="Q193" s="1">
        <v>2445.9</v>
      </c>
      <c r="R193" s="1" t="str">
        <f>IFERROR(VLOOKUP(K193,Proveedores!$A$2:$B$500,2,0),"Agregar")</f>
        <v>CSL BEHRING S.A.</v>
      </c>
      <c r="S193" s="5">
        <f t="shared" si="2"/>
        <v>1907802000</v>
      </c>
    </row>
    <row r="194" spans="1:19" x14ac:dyDescent="0.2">
      <c r="A194" s="7">
        <v>43769.411493055559</v>
      </c>
      <c r="B194" s="1" t="s">
        <v>2268</v>
      </c>
      <c r="C194" s="1" t="s">
        <v>2269</v>
      </c>
      <c r="D194" s="1" t="s">
        <v>1621</v>
      </c>
      <c r="E194" s="1" t="s">
        <v>2270</v>
      </c>
      <c r="F194" s="7">
        <v>43734</v>
      </c>
      <c r="G194" s="1" t="s">
        <v>605</v>
      </c>
      <c r="H194" s="5">
        <v>1357922.38</v>
      </c>
      <c r="I194" s="1">
        <v>1148</v>
      </c>
      <c r="J194" s="1">
        <v>0</v>
      </c>
      <c r="K194" s="1" t="s">
        <v>2271</v>
      </c>
      <c r="L194" s="1">
        <v>2</v>
      </c>
      <c r="M194" s="1" t="s">
        <v>1647</v>
      </c>
      <c r="N194" s="1" t="s">
        <v>2082</v>
      </c>
      <c r="O194" s="1">
        <v>9420</v>
      </c>
      <c r="P194" s="1">
        <v>21</v>
      </c>
      <c r="Q194" s="1">
        <v>25.14997</v>
      </c>
      <c r="R194" s="1" t="str">
        <f>IFERROR(VLOOKUP(K194,Proveedores!$A$2:$B$500,2,0),"Agregar")</f>
        <v>Dr. LAZAR &amp; Cía. S.A.Q.e.I.</v>
      </c>
      <c r="S194" s="5">
        <f t="shared" si="2"/>
        <v>236912.71739999999</v>
      </c>
    </row>
    <row r="195" spans="1:19" x14ac:dyDescent="0.2">
      <c r="A195" s="7">
        <v>43769.411493055559</v>
      </c>
      <c r="B195" s="1" t="s">
        <v>2268</v>
      </c>
      <c r="C195" s="1" t="s">
        <v>2269</v>
      </c>
      <c r="D195" s="1" t="s">
        <v>1621</v>
      </c>
      <c r="E195" s="1" t="s">
        <v>2270</v>
      </c>
      <c r="F195" s="7">
        <v>43734</v>
      </c>
      <c r="G195" s="1" t="s">
        <v>605</v>
      </c>
      <c r="H195" s="5">
        <v>1357922.38</v>
      </c>
      <c r="I195" s="1">
        <v>1148</v>
      </c>
      <c r="J195" s="1">
        <v>0</v>
      </c>
      <c r="K195" s="1" t="s">
        <v>2271</v>
      </c>
      <c r="L195" s="1">
        <v>2</v>
      </c>
      <c r="M195" s="1" t="s">
        <v>1647</v>
      </c>
      <c r="N195" s="1" t="s">
        <v>2082</v>
      </c>
      <c r="O195" s="1">
        <v>44573</v>
      </c>
      <c r="P195" s="1">
        <v>21</v>
      </c>
      <c r="Q195" s="1">
        <v>25.14997</v>
      </c>
      <c r="R195" s="1" t="str">
        <f>IFERROR(VLOOKUP(K195,Proveedores!$A$2:$B$500,2,0),"Agregar")</f>
        <v>Dr. LAZAR &amp; Cía. S.A.Q.e.I.</v>
      </c>
      <c r="S195" s="5">
        <f t="shared" ref="S195:S258" si="3">Q195*O195</f>
        <v>1121009.6128100001</v>
      </c>
    </row>
    <row r="196" spans="1:19" x14ac:dyDescent="0.2">
      <c r="A196" s="7">
        <v>43769.425717592596</v>
      </c>
      <c r="B196" s="1" t="s">
        <v>2272</v>
      </c>
      <c r="C196" s="1" t="s">
        <v>2273</v>
      </c>
      <c r="D196" s="1" t="s">
        <v>1621</v>
      </c>
      <c r="E196" s="1" t="s">
        <v>2274</v>
      </c>
      <c r="F196" s="7">
        <v>43767</v>
      </c>
      <c r="G196" s="1" t="s">
        <v>265</v>
      </c>
      <c r="H196" s="5">
        <v>245812.95</v>
      </c>
      <c r="I196" s="1">
        <v>1237</v>
      </c>
      <c r="J196" s="1">
        <v>0</v>
      </c>
      <c r="K196" s="1" t="s">
        <v>2070</v>
      </c>
      <c r="L196" s="1">
        <v>3</v>
      </c>
      <c r="M196" s="1" t="s">
        <v>2140</v>
      </c>
      <c r="N196" s="1" t="s">
        <v>2141</v>
      </c>
      <c r="O196" s="1">
        <v>12500</v>
      </c>
      <c r="P196" s="1" t="s">
        <v>2073</v>
      </c>
      <c r="Q196" s="1">
        <v>1222.95</v>
      </c>
      <c r="R196" s="1" t="str">
        <f>IFERROR(VLOOKUP(K196,Proveedores!$A$2:$B$500,2,0),"Agregar")</f>
        <v>CSL BEHRING S.A.</v>
      </c>
      <c r="S196" s="5">
        <f t="shared" si="3"/>
        <v>15286875</v>
      </c>
    </row>
    <row r="197" spans="1:19" x14ac:dyDescent="0.2">
      <c r="A197" s="7">
        <v>43769.425717592596</v>
      </c>
      <c r="B197" s="1" t="s">
        <v>2272</v>
      </c>
      <c r="C197" s="1" t="s">
        <v>2273</v>
      </c>
      <c r="D197" s="1" t="s">
        <v>1621</v>
      </c>
      <c r="E197" s="1" t="s">
        <v>2274</v>
      </c>
      <c r="F197" s="7">
        <v>43767</v>
      </c>
      <c r="G197" s="1" t="s">
        <v>265</v>
      </c>
      <c r="H197" s="5">
        <v>245812.95</v>
      </c>
      <c r="I197" s="1">
        <v>1237</v>
      </c>
      <c r="J197" s="1">
        <v>0</v>
      </c>
      <c r="K197" s="1" t="s">
        <v>2070</v>
      </c>
      <c r="L197" s="1">
        <v>4</v>
      </c>
      <c r="M197" s="1" t="s">
        <v>2071</v>
      </c>
      <c r="N197" s="1" t="s">
        <v>2072</v>
      </c>
      <c r="O197" s="1">
        <v>88000</v>
      </c>
      <c r="P197" s="1" t="s">
        <v>2073</v>
      </c>
      <c r="Q197" s="1">
        <v>2445.9</v>
      </c>
      <c r="R197" s="1" t="str">
        <f>IFERROR(VLOOKUP(K197,Proveedores!$A$2:$B$500,2,0),"Agregar")</f>
        <v>CSL BEHRING S.A.</v>
      </c>
      <c r="S197" s="5">
        <f t="shared" si="3"/>
        <v>215239200</v>
      </c>
    </row>
    <row r="198" spans="1:19" x14ac:dyDescent="0.2">
      <c r="A198" s="7">
        <v>43769.43478009259</v>
      </c>
      <c r="B198" s="1" t="s">
        <v>2275</v>
      </c>
      <c r="C198" s="1" t="s">
        <v>2276</v>
      </c>
      <c r="D198" s="1" t="s">
        <v>1621</v>
      </c>
      <c r="E198" s="1" t="s">
        <v>2277</v>
      </c>
      <c r="F198" s="7">
        <v>43767</v>
      </c>
      <c r="G198" s="1" t="s">
        <v>265</v>
      </c>
      <c r="H198" s="5">
        <v>225022.8</v>
      </c>
      <c r="I198" s="1">
        <v>1264</v>
      </c>
      <c r="J198" s="1" t="s">
        <v>271</v>
      </c>
      <c r="K198" s="1" t="s">
        <v>2070</v>
      </c>
      <c r="L198" s="1">
        <v>4</v>
      </c>
      <c r="M198" s="1" t="s">
        <v>2071</v>
      </c>
      <c r="N198" s="1" t="s">
        <v>2072</v>
      </c>
      <c r="O198" s="1">
        <v>92000</v>
      </c>
      <c r="P198" s="1" t="s">
        <v>2073</v>
      </c>
      <c r="Q198" s="1">
        <v>2445.9</v>
      </c>
      <c r="R198" s="1" t="str">
        <f>IFERROR(VLOOKUP(K198,Proveedores!$A$2:$B$500,2,0),"Agregar")</f>
        <v>CSL BEHRING S.A.</v>
      </c>
      <c r="S198" s="5">
        <f t="shared" si="3"/>
        <v>225022800</v>
      </c>
    </row>
    <row r="199" spans="1:19" x14ac:dyDescent="0.2">
      <c r="A199" s="7">
        <v>43769.446851851855</v>
      </c>
      <c r="B199" s="1" t="s">
        <v>2278</v>
      </c>
      <c r="C199" s="1" t="s">
        <v>2279</v>
      </c>
      <c r="D199" s="1" t="s">
        <v>1621</v>
      </c>
      <c r="E199" s="1" t="s">
        <v>2280</v>
      </c>
      <c r="F199" s="7">
        <v>43767</v>
      </c>
      <c r="G199" s="1" t="s">
        <v>265</v>
      </c>
      <c r="H199" s="5">
        <v>78268.800000000003</v>
      </c>
      <c r="I199" s="1">
        <v>1263</v>
      </c>
      <c r="J199" s="1">
        <v>0</v>
      </c>
      <c r="K199" s="1" t="s">
        <v>2070</v>
      </c>
      <c r="L199" s="1">
        <v>3</v>
      </c>
      <c r="M199" s="1" t="s">
        <v>2140</v>
      </c>
      <c r="N199" s="1" t="s">
        <v>2141</v>
      </c>
      <c r="O199" s="1">
        <v>19000</v>
      </c>
      <c r="P199" s="1" t="s">
        <v>2073</v>
      </c>
      <c r="Q199" s="1">
        <v>1222.95</v>
      </c>
      <c r="R199" s="1" t="str">
        <f>IFERROR(VLOOKUP(K199,Proveedores!$A$2:$B$500,2,0),"Agregar")</f>
        <v>CSL BEHRING S.A.</v>
      </c>
      <c r="S199" s="5">
        <f t="shared" si="3"/>
        <v>23236050</v>
      </c>
    </row>
    <row r="200" spans="1:19" x14ac:dyDescent="0.2">
      <c r="A200" s="7">
        <v>43769.446851851855</v>
      </c>
      <c r="B200" s="1" t="s">
        <v>2278</v>
      </c>
      <c r="C200" s="1" t="s">
        <v>2279</v>
      </c>
      <c r="D200" s="1" t="s">
        <v>1621</v>
      </c>
      <c r="E200" s="1" t="s">
        <v>2280</v>
      </c>
      <c r="F200" s="7">
        <v>43767</v>
      </c>
      <c r="G200" s="1" t="s">
        <v>265</v>
      </c>
      <c r="H200" s="5">
        <v>78268.800000000003</v>
      </c>
      <c r="I200" s="1">
        <v>1263</v>
      </c>
      <c r="J200" s="1">
        <v>0</v>
      </c>
      <c r="K200" s="1" t="s">
        <v>2070</v>
      </c>
      <c r="L200" s="1">
        <v>4</v>
      </c>
      <c r="M200" s="1" t="s">
        <v>2071</v>
      </c>
      <c r="N200" s="1" t="s">
        <v>2072</v>
      </c>
      <c r="O200" s="1">
        <v>13000</v>
      </c>
      <c r="P200" s="1" t="s">
        <v>2073</v>
      </c>
      <c r="Q200" s="1">
        <v>2445.9</v>
      </c>
      <c r="R200" s="1" t="str">
        <f>IFERROR(VLOOKUP(K200,Proveedores!$A$2:$B$500,2,0),"Agregar")</f>
        <v>CSL BEHRING S.A.</v>
      </c>
      <c r="S200" s="5">
        <f t="shared" si="3"/>
        <v>31796700</v>
      </c>
    </row>
    <row r="201" spans="1:19" x14ac:dyDescent="0.2">
      <c r="A201" s="7">
        <v>43769.462037037039</v>
      </c>
      <c r="B201" s="1" t="s">
        <v>2281</v>
      </c>
      <c r="C201" s="1" t="s">
        <v>2282</v>
      </c>
      <c r="D201" s="1" t="s">
        <v>1621</v>
      </c>
      <c r="E201" s="1" t="s">
        <v>2283</v>
      </c>
      <c r="F201" s="7">
        <v>43734</v>
      </c>
      <c r="G201" s="1" t="s">
        <v>605</v>
      </c>
      <c r="H201" s="5">
        <v>1891655.07</v>
      </c>
      <c r="I201" s="1">
        <v>1148</v>
      </c>
      <c r="J201" s="1">
        <v>0</v>
      </c>
      <c r="K201" s="1" t="s">
        <v>2284</v>
      </c>
      <c r="L201" s="1">
        <v>2</v>
      </c>
      <c r="M201" s="1" t="s">
        <v>1647</v>
      </c>
      <c r="N201" s="1" t="s">
        <v>2082</v>
      </c>
      <c r="O201" s="1">
        <v>37535</v>
      </c>
      <c r="P201" s="1" t="s">
        <v>2285</v>
      </c>
      <c r="Q201" s="1">
        <v>25.14997</v>
      </c>
      <c r="R201" s="1" t="str">
        <f>IFERROR(VLOOKUP(K201,Proveedores!$A$2:$B$500,2,0),"Agregar")</f>
        <v>Dr. LAZAR &amp; Cía. S.A.Q.e.I.</v>
      </c>
      <c r="S201" s="5">
        <f t="shared" si="3"/>
        <v>944004.12395000004</v>
      </c>
    </row>
    <row r="202" spans="1:19" x14ac:dyDescent="0.2">
      <c r="A202" s="7">
        <v>43769.462037037039</v>
      </c>
      <c r="B202" s="1" t="s">
        <v>2281</v>
      </c>
      <c r="C202" s="1" t="s">
        <v>2282</v>
      </c>
      <c r="D202" s="1" t="s">
        <v>1621</v>
      </c>
      <c r="E202" s="1" t="s">
        <v>2283</v>
      </c>
      <c r="F202" s="7">
        <v>43734</v>
      </c>
      <c r="G202" s="1" t="s">
        <v>605</v>
      </c>
      <c r="H202" s="5">
        <v>1891655.07</v>
      </c>
      <c r="I202" s="1">
        <v>1148</v>
      </c>
      <c r="J202" s="1">
        <v>0</v>
      </c>
      <c r="K202" s="1" t="s">
        <v>2284</v>
      </c>
      <c r="L202" s="1">
        <v>2</v>
      </c>
      <c r="M202" s="1" t="s">
        <v>1647</v>
      </c>
      <c r="N202" s="1" t="s">
        <v>2082</v>
      </c>
      <c r="O202" s="1">
        <v>37680</v>
      </c>
      <c r="P202" s="1" t="s">
        <v>2286</v>
      </c>
      <c r="Q202" s="1">
        <v>25.14997</v>
      </c>
      <c r="R202" s="1" t="str">
        <f>IFERROR(VLOOKUP(K202,Proveedores!$A$2:$B$500,2,0),"Agregar")</f>
        <v>Dr. LAZAR &amp; Cía. S.A.Q.e.I.</v>
      </c>
      <c r="S202" s="5">
        <f t="shared" si="3"/>
        <v>947650.86959999998</v>
      </c>
    </row>
    <row r="203" spans="1:19" x14ac:dyDescent="0.2">
      <c r="A203" s="7">
        <v>43769.465219907404</v>
      </c>
      <c r="B203" s="1" t="s">
        <v>2287</v>
      </c>
      <c r="C203" s="1" t="s">
        <v>2288</v>
      </c>
      <c r="D203" s="1" t="s">
        <v>1621</v>
      </c>
      <c r="E203" s="1" t="s">
        <v>2289</v>
      </c>
      <c r="F203" s="7">
        <v>43767</v>
      </c>
      <c r="G203" s="1" t="s">
        <v>265</v>
      </c>
      <c r="H203" s="5">
        <v>118626.15</v>
      </c>
      <c r="I203" s="1">
        <v>1221</v>
      </c>
      <c r="J203" s="1">
        <v>0</v>
      </c>
      <c r="K203" s="1" t="s">
        <v>2070</v>
      </c>
      <c r="L203" s="1">
        <v>3</v>
      </c>
      <c r="M203" s="1" t="s">
        <v>2140</v>
      </c>
      <c r="N203" s="1" t="s">
        <v>2141</v>
      </c>
      <c r="O203" s="1">
        <v>7500</v>
      </c>
      <c r="P203" s="1" t="s">
        <v>2073</v>
      </c>
      <c r="Q203" s="1">
        <v>1222.95</v>
      </c>
      <c r="R203" s="1" t="str">
        <f>IFERROR(VLOOKUP(K203,Proveedores!$A$2:$B$500,2,0),"Agregar")</f>
        <v>CSL BEHRING S.A.</v>
      </c>
      <c r="S203" s="5">
        <f t="shared" si="3"/>
        <v>9172125</v>
      </c>
    </row>
    <row r="204" spans="1:19" x14ac:dyDescent="0.2">
      <c r="A204" s="7">
        <v>43769.465219907404</v>
      </c>
      <c r="B204" s="1" t="s">
        <v>2287</v>
      </c>
      <c r="C204" s="1" t="s">
        <v>2288</v>
      </c>
      <c r="D204" s="1" t="s">
        <v>1621</v>
      </c>
      <c r="E204" s="1" t="s">
        <v>2289</v>
      </c>
      <c r="F204" s="7">
        <v>43767</v>
      </c>
      <c r="G204" s="1" t="s">
        <v>265</v>
      </c>
      <c r="H204" s="5">
        <v>118626.15</v>
      </c>
      <c r="I204" s="1">
        <v>1221</v>
      </c>
      <c r="J204" s="1">
        <v>0</v>
      </c>
      <c r="K204" s="1" t="s">
        <v>2070</v>
      </c>
      <c r="L204" s="1">
        <v>4</v>
      </c>
      <c r="M204" s="1" t="s">
        <v>2071</v>
      </c>
      <c r="N204" s="1" t="s">
        <v>2072</v>
      </c>
      <c r="O204" s="1">
        <v>41000</v>
      </c>
      <c r="P204" s="1" t="s">
        <v>2073</v>
      </c>
      <c r="Q204" s="1">
        <v>2445.9</v>
      </c>
      <c r="R204" s="1" t="str">
        <f>IFERROR(VLOOKUP(K204,Proveedores!$A$2:$B$500,2,0),"Agregar")</f>
        <v>CSL BEHRING S.A.</v>
      </c>
      <c r="S204" s="5">
        <f t="shared" si="3"/>
        <v>100281900</v>
      </c>
    </row>
    <row r="205" spans="1:19" x14ac:dyDescent="0.2">
      <c r="A205" s="7">
        <v>43769.473078703704</v>
      </c>
      <c r="B205" s="1" t="s">
        <v>2290</v>
      </c>
      <c r="C205" s="1" t="s">
        <v>2291</v>
      </c>
      <c r="D205" s="1" t="s">
        <v>1621</v>
      </c>
      <c r="E205" s="1">
        <v>800000674</v>
      </c>
      <c r="F205" s="7">
        <v>43762</v>
      </c>
      <c r="G205" s="1" t="s">
        <v>692</v>
      </c>
      <c r="H205" s="5">
        <v>3172913.4</v>
      </c>
      <c r="I205" s="1" t="s">
        <v>1816</v>
      </c>
      <c r="J205" s="1">
        <v>0</v>
      </c>
      <c r="K205" s="1" t="s">
        <v>1817</v>
      </c>
      <c r="L205" s="1">
        <v>27</v>
      </c>
      <c r="M205" s="1" t="s">
        <v>2292</v>
      </c>
      <c r="N205" s="1" t="s">
        <v>2293</v>
      </c>
      <c r="O205" s="1">
        <v>45660</v>
      </c>
      <c r="P205" s="1" t="s">
        <v>2294</v>
      </c>
      <c r="Q205" s="1">
        <v>69.489999999999995</v>
      </c>
      <c r="R205" s="1" t="str">
        <f>IFERROR(VLOOKUP(K205,Proveedores!$A$2:$B$500,2,0),"Agregar")</f>
        <v xml:space="preserve">LAFEDAR S.A. </v>
      </c>
      <c r="S205" s="5">
        <f t="shared" si="3"/>
        <v>3172913.4</v>
      </c>
    </row>
    <row r="206" spans="1:19" x14ac:dyDescent="0.2">
      <c r="A206" s="7">
        <v>43769.517627314817</v>
      </c>
      <c r="B206" s="1" t="s">
        <v>2295</v>
      </c>
      <c r="C206" s="1" t="s">
        <v>2296</v>
      </c>
      <c r="D206" s="1" t="s">
        <v>1621</v>
      </c>
      <c r="E206" s="1" t="s">
        <v>2297</v>
      </c>
      <c r="F206" s="7">
        <v>43759</v>
      </c>
      <c r="G206" s="1" t="s">
        <v>692</v>
      </c>
      <c r="H206" s="5">
        <v>14728243.199999999</v>
      </c>
      <c r="I206" s="1" t="s">
        <v>1816</v>
      </c>
      <c r="J206" s="1">
        <v>0</v>
      </c>
      <c r="K206" s="1" t="s">
        <v>1817</v>
      </c>
      <c r="L206" s="1">
        <v>36</v>
      </c>
      <c r="M206" s="1" t="s">
        <v>2298</v>
      </c>
      <c r="N206" s="1" t="s">
        <v>2299</v>
      </c>
      <c r="O206" s="1">
        <v>1943040</v>
      </c>
      <c r="P206" s="1" t="s">
        <v>2300</v>
      </c>
      <c r="Q206" s="1">
        <v>7.58</v>
      </c>
      <c r="R206" s="1" t="str">
        <f>IFERROR(VLOOKUP(K206,Proveedores!$A$2:$B$500,2,0),"Agregar")</f>
        <v xml:space="preserve">LAFEDAR S.A. </v>
      </c>
      <c r="S206" s="5">
        <f t="shared" si="3"/>
        <v>14728243.199999999</v>
      </c>
    </row>
    <row r="207" spans="1:19" x14ac:dyDescent="0.2">
      <c r="A207" s="7">
        <v>43769.542233796295</v>
      </c>
      <c r="B207" s="1" t="s">
        <v>2301</v>
      </c>
      <c r="C207" s="1" t="s">
        <v>2302</v>
      </c>
      <c r="D207" s="1" t="s">
        <v>1621</v>
      </c>
      <c r="E207" s="1" t="s">
        <v>2303</v>
      </c>
      <c r="F207" s="7">
        <v>43756</v>
      </c>
      <c r="G207" s="1" t="s">
        <v>731</v>
      </c>
      <c r="H207" s="5">
        <v>681484.16</v>
      </c>
      <c r="I207" s="1">
        <v>207440</v>
      </c>
      <c r="J207" s="1">
        <v>0</v>
      </c>
      <c r="K207" s="1" t="s">
        <v>737</v>
      </c>
      <c r="L207" s="1">
        <v>14</v>
      </c>
      <c r="M207" s="1">
        <v>501170</v>
      </c>
      <c r="N207" s="1" t="s">
        <v>2304</v>
      </c>
      <c r="O207" s="1">
        <v>274792</v>
      </c>
      <c r="P207" s="1">
        <v>1</v>
      </c>
      <c r="Q207" s="1">
        <v>2.48</v>
      </c>
      <c r="R207" s="1" t="str">
        <f>IFERROR(VLOOKUP(K207,Proveedores!$A$2:$B$500,2,0),"Agregar")</f>
        <v xml:space="preserve">KLONAL SRL </v>
      </c>
      <c r="S207" s="5">
        <f t="shared" si="3"/>
        <v>681484.16</v>
      </c>
    </row>
    <row r="208" spans="1:19" x14ac:dyDescent="0.2">
      <c r="A208" s="7">
        <v>43769.616377314815</v>
      </c>
      <c r="B208" s="1" t="s">
        <v>2305</v>
      </c>
      <c r="C208" s="1" t="s">
        <v>2306</v>
      </c>
      <c r="D208" s="1" t="s">
        <v>1621</v>
      </c>
      <c r="E208" s="1" t="s">
        <v>2307</v>
      </c>
      <c r="F208" s="7">
        <v>43759</v>
      </c>
      <c r="G208" s="1" t="s">
        <v>692</v>
      </c>
      <c r="H208" s="5">
        <v>1132001.68</v>
      </c>
      <c r="I208" s="1" t="s">
        <v>1816</v>
      </c>
      <c r="J208" s="1">
        <v>0</v>
      </c>
      <c r="K208" s="1" t="s">
        <v>1847</v>
      </c>
      <c r="L208" s="1">
        <v>18</v>
      </c>
      <c r="M208" s="1" t="s">
        <v>2308</v>
      </c>
      <c r="N208" s="1" t="s">
        <v>2309</v>
      </c>
      <c r="O208" s="1">
        <v>29876</v>
      </c>
      <c r="P208" s="1" t="s">
        <v>2310</v>
      </c>
      <c r="Q208" s="1">
        <v>37.89</v>
      </c>
      <c r="R208" s="1" t="str">
        <f>IFERROR(VLOOKUP(K208,Proveedores!$A$2:$B$500,2,0),"Agregar")</f>
        <v xml:space="preserve">LAFEDAR S.A. </v>
      </c>
      <c r="S208" s="5">
        <f t="shared" si="3"/>
        <v>1132001.6400000001</v>
      </c>
    </row>
    <row r="209" spans="1:19" x14ac:dyDescent="0.2">
      <c r="A209" s="7">
        <v>43769.633796296293</v>
      </c>
      <c r="B209" s="1" t="s">
        <v>2311</v>
      </c>
      <c r="C209" s="1" t="s">
        <v>2312</v>
      </c>
      <c r="D209" s="1" t="s">
        <v>1621</v>
      </c>
      <c r="E209" s="1" t="s">
        <v>2313</v>
      </c>
      <c r="F209" s="7">
        <v>43768</v>
      </c>
      <c r="G209" s="1" t="s">
        <v>142</v>
      </c>
      <c r="H209" s="5">
        <v>2768348.23</v>
      </c>
      <c r="I209" s="1">
        <v>1</v>
      </c>
      <c r="J209" s="1">
        <v>0</v>
      </c>
      <c r="K209" s="1" t="s">
        <v>2314</v>
      </c>
      <c r="L209" s="1">
        <v>3</v>
      </c>
      <c r="M209" s="1" t="s">
        <v>2315</v>
      </c>
      <c r="N209" s="1" t="s">
        <v>2316</v>
      </c>
      <c r="O209" s="1">
        <v>1</v>
      </c>
      <c r="P209" s="1" t="s">
        <v>2316</v>
      </c>
      <c r="Q209" s="1">
        <v>55220.2</v>
      </c>
      <c r="R209" s="1" t="str">
        <f>IFERROR(VLOOKUP(K209,Proveedores!$A$2:$B$500,2,0),"Agregar")</f>
        <v>SUIZO ARGENTINA S.A.</v>
      </c>
      <c r="S209" s="5">
        <f t="shared" si="3"/>
        <v>55220.2</v>
      </c>
    </row>
    <row r="210" spans="1:19" x14ac:dyDescent="0.2">
      <c r="A210" s="7">
        <v>43769.633796296293</v>
      </c>
      <c r="B210" s="1" t="s">
        <v>2311</v>
      </c>
      <c r="C210" s="1" t="s">
        <v>2312</v>
      </c>
      <c r="D210" s="1" t="s">
        <v>1621</v>
      </c>
      <c r="E210" s="1" t="s">
        <v>2313</v>
      </c>
      <c r="F210" s="7">
        <v>43768</v>
      </c>
      <c r="G210" s="1" t="s">
        <v>142</v>
      </c>
      <c r="H210" s="5">
        <v>2768348.23</v>
      </c>
      <c r="I210" s="1">
        <v>1</v>
      </c>
      <c r="J210" s="1">
        <v>0</v>
      </c>
      <c r="K210" s="1" t="s">
        <v>2314</v>
      </c>
      <c r="L210" s="1">
        <v>1</v>
      </c>
      <c r="M210" s="1" t="s">
        <v>2317</v>
      </c>
      <c r="N210" s="1" t="s">
        <v>2316</v>
      </c>
      <c r="O210" s="1">
        <v>1</v>
      </c>
      <c r="P210" s="1" t="s">
        <v>2316</v>
      </c>
      <c r="Q210" s="1">
        <v>119566.49</v>
      </c>
      <c r="R210" s="1" t="str">
        <f>IFERROR(VLOOKUP(K210,Proveedores!$A$2:$B$500,2,0),"Agregar")</f>
        <v>SUIZO ARGENTINA S.A.</v>
      </c>
      <c r="S210" s="5">
        <f t="shared" si="3"/>
        <v>119566.49</v>
      </c>
    </row>
    <row r="211" spans="1:19" x14ac:dyDescent="0.2">
      <c r="A211" s="7">
        <v>43769.633796296293</v>
      </c>
      <c r="B211" s="1" t="s">
        <v>2311</v>
      </c>
      <c r="C211" s="1" t="s">
        <v>2312</v>
      </c>
      <c r="D211" s="1" t="s">
        <v>1621</v>
      </c>
      <c r="E211" s="1" t="s">
        <v>2313</v>
      </c>
      <c r="F211" s="7">
        <v>43768</v>
      </c>
      <c r="G211" s="1" t="s">
        <v>142</v>
      </c>
      <c r="H211" s="5">
        <v>2768348.23</v>
      </c>
      <c r="I211" s="1">
        <v>1</v>
      </c>
      <c r="J211" s="1">
        <v>0</v>
      </c>
      <c r="K211" s="1" t="s">
        <v>2314</v>
      </c>
      <c r="L211" s="1">
        <v>2</v>
      </c>
      <c r="M211" s="1" t="s">
        <v>2317</v>
      </c>
      <c r="N211" s="1" t="s">
        <v>2316</v>
      </c>
      <c r="O211" s="1">
        <v>1</v>
      </c>
      <c r="P211" s="1" t="s">
        <v>2316</v>
      </c>
      <c r="Q211" s="1">
        <v>2593561.54</v>
      </c>
      <c r="R211" s="1" t="str">
        <f>IFERROR(VLOOKUP(K211,Proveedores!$A$2:$B$500,2,0),"Agregar")</f>
        <v>SUIZO ARGENTINA S.A.</v>
      </c>
      <c r="S211" s="5">
        <f t="shared" si="3"/>
        <v>2593561.54</v>
      </c>
    </row>
    <row r="212" spans="1:19" x14ac:dyDescent="0.2">
      <c r="A212" s="7">
        <v>43769.678090277775</v>
      </c>
      <c r="B212" s="1" t="s">
        <v>2318</v>
      </c>
      <c r="C212" s="1" t="s">
        <v>2319</v>
      </c>
      <c r="D212" s="1" t="s">
        <v>1621</v>
      </c>
      <c r="E212" s="1" t="s">
        <v>2320</v>
      </c>
      <c r="F212" s="7">
        <v>43746</v>
      </c>
      <c r="G212" s="1" t="s">
        <v>605</v>
      </c>
      <c r="H212" s="5">
        <v>2911149.31</v>
      </c>
      <c r="I212" s="1">
        <v>1253</v>
      </c>
      <c r="J212" s="1">
        <v>0</v>
      </c>
      <c r="K212" s="1" t="s">
        <v>2284</v>
      </c>
      <c r="L212" s="1">
        <v>4</v>
      </c>
      <c r="M212" s="1" t="s">
        <v>2321</v>
      </c>
      <c r="N212" s="1" t="s">
        <v>2322</v>
      </c>
      <c r="O212" s="1">
        <v>22567</v>
      </c>
      <c r="P212" s="1" t="s">
        <v>2323</v>
      </c>
      <c r="Q212" s="1">
        <v>50.84</v>
      </c>
      <c r="R212" s="1" t="str">
        <f>IFERROR(VLOOKUP(K212,Proveedores!$A$2:$B$500,2,0),"Agregar")</f>
        <v>Dr. LAZAR &amp; Cía. S.A.Q.e.I.</v>
      </c>
      <c r="S212" s="5">
        <f t="shared" si="3"/>
        <v>1147306.28</v>
      </c>
    </row>
    <row r="213" spans="1:19" x14ac:dyDescent="0.2">
      <c r="A213" s="7">
        <v>43769.678090277775</v>
      </c>
      <c r="B213" s="1" t="s">
        <v>2318</v>
      </c>
      <c r="C213" s="1" t="s">
        <v>2319</v>
      </c>
      <c r="D213" s="1" t="s">
        <v>1621</v>
      </c>
      <c r="E213" s="1" t="s">
        <v>2320</v>
      </c>
      <c r="F213" s="7">
        <v>43746</v>
      </c>
      <c r="G213" s="1" t="s">
        <v>605</v>
      </c>
      <c r="H213" s="5">
        <v>2911149.31</v>
      </c>
      <c r="I213" s="1">
        <v>1253</v>
      </c>
      <c r="J213" s="1">
        <v>0</v>
      </c>
      <c r="K213" s="1" t="s">
        <v>2284</v>
      </c>
      <c r="L213" s="1">
        <v>4</v>
      </c>
      <c r="M213" s="1" t="s">
        <v>2321</v>
      </c>
      <c r="N213" s="1" t="s">
        <v>2322</v>
      </c>
      <c r="O213" s="1">
        <v>34694</v>
      </c>
      <c r="P213" s="1" t="s">
        <v>2323</v>
      </c>
      <c r="Q213" s="1">
        <v>50.84</v>
      </c>
      <c r="R213" s="1" t="str">
        <f>IFERROR(VLOOKUP(K213,Proveedores!$A$2:$B$500,2,0),"Agregar")</f>
        <v>Dr. LAZAR &amp; Cía. S.A.Q.e.I.</v>
      </c>
      <c r="S213" s="5">
        <f t="shared" si="3"/>
        <v>1763842.9600000002</v>
      </c>
    </row>
    <row r="214" spans="1:19" x14ac:dyDescent="0.2">
      <c r="A214" s="7">
        <v>43770.479016203702</v>
      </c>
      <c r="B214" s="1" t="s">
        <v>2324</v>
      </c>
      <c r="C214" s="1" t="s">
        <v>2325</v>
      </c>
      <c r="D214" s="1" t="s">
        <v>1621</v>
      </c>
      <c r="E214" s="1" t="s">
        <v>2326</v>
      </c>
      <c r="F214" s="7">
        <v>43746</v>
      </c>
      <c r="G214" s="1" t="s">
        <v>605</v>
      </c>
      <c r="H214" s="5">
        <v>3560935.37</v>
      </c>
      <c r="I214" s="1">
        <v>1253</v>
      </c>
      <c r="J214" s="1">
        <v>0</v>
      </c>
      <c r="K214" s="1" t="s">
        <v>2327</v>
      </c>
      <c r="L214" s="1">
        <v>4</v>
      </c>
      <c r="M214" s="1" t="s">
        <v>2321</v>
      </c>
      <c r="N214" s="1" t="s">
        <v>2322</v>
      </c>
      <c r="O214" s="1">
        <v>35012</v>
      </c>
      <c r="P214" s="1" t="s">
        <v>2323</v>
      </c>
      <c r="Q214" s="1">
        <v>50.84</v>
      </c>
      <c r="R214" s="1" t="str">
        <f>IFERROR(VLOOKUP(K214,Proveedores!$A$2:$B$500,2,0),"Agregar")</f>
        <v>Dr. LAZAR &amp; Cía. S.A.Q.e.I.</v>
      </c>
      <c r="S214" s="5">
        <f t="shared" si="3"/>
        <v>1780010.08</v>
      </c>
    </row>
    <row r="215" spans="1:19" x14ac:dyDescent="0.2">
      <c r="A215" s="7">
        <v>43770.479016203702</v>
      </c>
      <c r="B215" s="1" t="s">
        <v>2324</v>
      </c>
      <c r="C215" s="1" t="s">
        <v>2325</v>
      </c>
      <c r="D215" s="1" t="s">
        <v>1621</v>
      </c>
      <c r="E215" s="1" t="s">
        <v>2326</v>
      </c>
      <c r="F215" s="7">
        <v>43746</v>
      </c>
      <c r="G215" s="1" t="s">
        <v>605</v>
      </c>
      <c r="H215" s="5">
        <v>3560935.37</v>
      </c>
      <c r="I215" s="1">
        <v>1253</v>
      </c>
      <c r="J215" s="1">
        <v>0</v>
      </c>
      <c r="K215" s="1" t="s">
        <v>2327</v>
      </c>
      <c r="L215" s="1">
        <v>4</v>
      </c>
      <c r="M215" s="1" t="s">
        <v>2321</v>
      </c>
      <c r="N215" s="1" t="s">
        <v>2322</v>
      </c>
      <c r="O215" s="1">
        <v>35030</v>
      </c>
      <c r="P215" s="1" t="s">
        <v>2323</v>
      </c>
      <c r="Q215" s="1">
        <v>50.84</v>
      </c>
      <c r="R215" s="1" t="str">
        <f>IFERROR(VLOOKUP(K215,Proveedores!$A$2:$B$500,2,0),"Agregar")</f>
        <v>Dr. LAZAR &amp; Cía. S.A.Q.e.I.</v>
      </c>
      <c r="S215" s="5">
        <f t="shared" si="3"/>
        <v>1780925.2000000002</v>
      </c>
    </row>
    <row r="216" spans="1:19" x14ac:dyDescent="0.2">
      <c r="A216" s="7">
        <v>43770.490428240744</v>
      </c>
      <c r="B216" s="1" t="s">
        <v>2328</v>
      </c>
      <c r="C216" s="1" t="s">
        <v>2329</v>
      </c>
      <c r="D216" s="1" t="s">
        <v>1621</v>
      </c>
      <c r="E216" s="1" t="s">
        <v>2330</v>
      </c>
      <c r="F216" s="7">
        <v>43798</v>
      </c>
      <c r="G216" s="1" t="s">
        <v>265</v>
      </c>
      <c r="H216" s="5">
        <v>1778169.3</v>
      </c>
      <c r="I216" s="1">
        <v>1266</v>
      </c>
      <c r="J216" s="1">
        <v>0</v>
      </c>
      <c r="K216" s="1" t="s">
        <v>2070</v>
      </c>
      <c r="L216" s="1">
        <v>3</v>
      </c>
      <c r="M216" s="1" t="s">
        <v>2140</v>
      </c>
      <c r="N216" s="1" t="s">
        <v>2141</v>
      </c>
      <c r="O216" s="1">
        <v>43000</v>
      </c>
      <c r="P216" s="1" t="s">
        <v>2073</v>
      </c>
      <c r="Q216" s="1">
        <v>1222.95</v>
      </c>
      <c r="R216" s="1" t="str">
        <f>IFERROR(VLOOKUP(K216,Proveedores!$A$2:$B$500,2,0),"Agregar")</f>
        <v>CSL BEHRING S.A.</v>
      </c>
      <c r="S216" s="5">
        <f t="shared" si="3"/>
        <v>52586850</v>
      </c>
    </row>
    <row r="217" spans="1:19" x14ac:dyDescent="0.2">
      <c r="A217" s="7">
        <v>43770.490428240744</v>
      </c>
      <c r="B217" s="1" t="s">
        <v>2328</v>
      </c>
      <c r="C217" s="1" t="s">
        <v>2329</v>
      </c>
      <c r="D217" s="1" t="s">
        <v>1621</v>
      </c>
      <c r="E217" s="1" t="s">
        <v>2330</v>
      </c>
      <c r="F217" s="7">
        <v>43798</v>
      </c>
      <c r="G217" s="1" t="s">
        <v>265</v>
      </c>
      <c r="H217" s="5">
        <v>1778169.3</v>
      </c>
      <c r="I217" s="1">
        <v>1266</v>
      </c>
      <c r="J217" s="1">
        <v>0</v>
      </c>
      <c r="K217" s="1" t="s">
        <v>2070</v>
      </c>
      <c r="L217" s="1">
        <v>4</v>
      </c>
      <c r="M217" s="1" t="s">
        <v>2071</v>
      </c>
      <c r="N217" s="1" t="s">
        <v>2072</v>
      </c>
      <c r="O217" s="1">
        <v>684000</v>
      </c>
      <c r="P217" s="1" t="s">
        <v>2073</v>
      </c>
      <c r="Q217" s="1">
        <v>2445.9</v>
      </c>
      <c r="R217" s="1" t="str">
        <f>IFERROR(VLOOKUP(K217,Proveedores!$A$2:$B$500,2,0),"Agregar")</f>
        <v>CSL BEHRING S.A.</v>
      </c>
      <c r="S217" s="5">
        <f t="shared" si="3"/>
        <v>1672995600</v>
      </c>
    </row>
    <row r="218" spans="1:19" x14ac:dyDescent="0.2">
      <c r="A218" s="7">
        <v>43770.492858796293</v>
      </c>
      <c r="B218" s="1" t="s">
        <v>2331</v>
      </c>
      <c r="C218" s="1" t="s">
        <v>2332</v>
      </c>
      <c r="D218" s="1" t="s">
        <v>1621</v>
      </c>
      <c r="E218" s="1" t="s">
        <v>2333</v>
      </c>
      <c r="F218" s="7">
        <v>43755</v>
      </c>
      <c r="G218" s="1" t="s">
        <v>605</v>
      </c>
      <c r="H218" s="5">
        <v>2345813.2400000002</v>
      </c>
      <c r="I218" s="1">
        <v>1268</v>
      </c>
      <c r="J218" s="1">
        <v>0</v>
      </c>
      <c r="K218" s="1" t="s">
        <v>2334</v>
      </c>
      <c r="L218" s="1">
        <v>2</v>
      </c>
      <c r="M218" s="1" t="s">
        <v>1647</v>
      </c>
      <c r="N218" s="1" t="s">
        <v>2065</v>
      </c>
      <c r="O218" s="1">
        <v>46374</v>
      </c>
      <c r="P218" s="1" t="s">
        <v>2083</v>
      </c>
      <c r="Q218" s="1">
        <v>25.14997</v>
      </c>
      <c r="R218" s="1" t="str">
        <f>IFERROR(VLOOKUP(K218,Proveedores!$A$2:$B$500,2,0),"Agregar")</f>
        <v>Dr. LAZAR &amp; Cía. S.A.Q.e.I.</v>
      </c>
      <c r="S218" s="5">
        <f t="shared" si="3"/>
        <v>1166304.70878</v>
      </c>
    </row>
    <row r="219" spans="1:19" x14ac:dyDescent="0.2">
      <c r="A219" s="7">
        <v>43770.492858796293</v>
      </c>
      <c r="B219" s="1" t="s">
        <v>2331</v>
      </c>
      <c r="C219" s="1" t="s">
        <v>2332</v>
      </c>
      <c r="D219" s="1" t="s">
        <v>1621</v>
      </c>
      <c r="E219" s="1" t="s">
        <v>2333</v>
      </c>
      <c r="F219" s="7">
        <v>43755</v>
      </c>
      <c r="G219" s="1" t="s">
        <v>605</v>
      </c>
      <c r="H219" s="5">
        <v>2345813.2400000002</v>
      </c>
      <c r="I219" s="1">
        <v>1268</v>
      </c>
      <c r="J219" s="1">
        <v>0</v>
      </c>
      <c r="K219" s="1" t="s">
        <v>2334</v>
      </c>
      <c r="L219" s="1">
        <v>2</v>
      </c>
      <c r="M219" s="1" t="s">
        <v>1647</v>
      </c>
      <c r="N219" s="1" t="s">
        <v>2065</v>
      </c>
      <c r="O219" s="1">
        <v>46899</v>
      </c>
      <c r="P219" s="1" t="s">
        <v>2083</v>
      </c>
      <c r="Q219" s="1">
        <v>25.14997</v>
      </c>
      <c r="R219" s="1" t="str">
        <f>IFERROR(VLOOKUP(K219,Proveedores!$A$2:$B$500,2,0),"Agregar")</f>
        <v>Dr. LAZAR &amp; Cía. S.A.Q.e.I.</v>
      </c>
      <c r="S219" s="5">
        <f t="shared" si="3"/>
        <v>1179508.44303</v>
      </c>
    </row>
    <row r="220" spans="1:19" x14ac:dyDescent="0.2">
      <c r="A220" s="7">
        <v>43770.501099537039</v>
      </c>
      <c r="B220" s="1" t="s">
        <v>2335</v>
      </c>
      <c r="C220" s="1" t="s">
        <v>2336</v>
      </c>
      <c r="D220" s="1" t="s">
        <v>1621</v>
      </c>
      <c r="E220" s="1" t="s">
        <v>2337</v>
      </c>
      <c r="F220" s="7">
        <v>43767</v>
      </c>
      <c r="G220" s="1" t="s">
        <v>265</v>
      </c>
      <c r="H220" s="5">
        <v>29350.799999999999</v>
      </c>
      <c r="I220" s="1">
        <v>1222</v>
      </c>
      <c r="J220" s="1" t="s">
        <v>271</v>
      </c>
      <c r="K220" s="1" t="s">
        <v>2070</v>
      </c>
      <c r="L220" s="1">
        <v>4</v>
      </c>
      <c r="M220" s="1" t="s">
        <v>2071</v>
      </c>
      <c r="N220" s="1" t="s">
        <v>2072</v>
      </c>
      <c r="O220" s="1">
        <v>12000</v>
      </c>
      <c r="P220" s="1" t="s">
        <v>2073</v>
      </c>
      <c r="Q220" s="1">
        <v>2445.9</v>
      </c>
      <c r="R220" s="1" t="str">
        <f>IFERROR(VLOOKUP(K220,Proveedores!$A$2:$B$500,2,0),"Agregar")</f>
        <v>CSL BEHRING S.A.</v>
      </c>
      <c r="S220" s="5">
        <f t="shared" si="3"/>
        <v>29350800</v>
      </c>
    </row>
    <row r="221" spans="1:19" x14ac:dyDescent="0.2">
      <c r="A221" s="7">
        <v>43770.509988425925</v>
      </c>
      <c r="B221" s="1" t="s">
        <v>2338</v>
      </c>
      <c r="C221" s="1" t="s">
        <v>2339</v>
      </c>
      <c r="D221" s="1" t="s">
        <v>1621</v>
      </c>
      <c r="E221" s="1" t="s">
        <v>2340</v>
      </c>
      <c r="F221" s="7">
        <v>43755</v>
      </c>
      <c r="G221" s="1" t="s">
        <v>605</v>
      </c>
      <c r="H221" s="5">
        <v>3538475.16</v>
      </c>
      <c r="I221" s="1">
        <v>1268</v>
      </c>
      <c r="J221" s="1">
        <v>0</v>
      </c>
      <c r="K221" s="1" t="s">
        <v>2284</v>
      </c>
      <c r="L221" s="1">
        <v>2</v>
      </c>
      <c r="M221" s="1" t="s">
        <v>1647</v>
      </c>
      <c r="N221" s="1" t="s">
        <v>2082</v>
      </c>
      <c r="O221" s="1">
        <v>46692</v>
      </c>
      <c r="P221" s="1" t="s">
        <v>2100</v>
      </c>
      <c r="Q221" s="1">
        <v>25.14997</v>
      </c>
      <c r="R221" s="1" t="str">
        <f>IFERROR(VLOOKUP(K221,Proveedores!$A$2:$B$500,2,0),"Agregar")</f>
        <v>Dr. LAZAR &amp; Cía. S.A.Q.e.I.</v>
      </c>
      <c r="S221" s="5">
        <f t="shared" si="3"/>
        <v>1174302.3992399999</v>
      </c>
    </row>
    <row r="222" spans="1:19" x14ac:dyDescent="0.2">
      <c r="A222" s="7">
        <v>43770.509988425925</v>
      </c>
      <c r="B222" s="1" t="s">
        <v>2338</v>
      </c>
      <c r="C222" s="1" t="s">
        <v>2339</v>
      </c>
      <c r="D222" s="1" t="s">
        <v>1621</v>
      </c>
      <c r="E222" s="1" t="s">
        <v>2340</v>
      </c>
      <c r="F222" s="7">
        <v>43755</v>
      </c>
      <c r="G222" s="1" t="s">
        <v>605</v>
      </c>
      <c r="H222" s="5">
        <v>3538475.16</v>
      </c>
      <c r="I222" s="1">
        <v>1268</v>
      </c>
      <c r="J222" s="1">
        <v>0</v>
      </c>
      <c r="K222" s="1" t="s">
        <v>2284</v>
      </c>
      <c r="L222" s="1">
        <v>2</v>
      </c>
      <c r="M222" s="1" t="s">
        <v>1647</v>
      </c>
      <c r="N222" s="1" t="s">
        <v>2082</v>
      </c>
      <c r="O222" s="1">
        <v>46932</v>
      </c>
      <c r="P222" s="1" t="s">
        <v>2100</v>
      </c>
      <c r="Q222" s="1">
        <v>25.14997</v>
      </c>
      <c r="R222" s="1" t="str">
        <f>IFERROR(VLOOKUP(K222,Proveedores!$A$2:$B$500,2,0),"Agregar")</f>
        <v>Dr. LAZAR &amp; Cía. S.A.Q.e.I.</v>
      </c>
      <c r="S222" s="5">
        <f t="shared" si="3"/>
        <v>1180338.3920400001</v>
      </c>
    </row>
    <row r="223" spans="1:19" x14ac:dyDescent="0.2">
      <c r="A223" s="7">
        <v>43770.509988425925</v>
      </c>
      <c r="B223" s="1" t="s">
        <v>2338</v>
      </c>
      <c r="C223" s="1" t="s">
        <v>2339</v>
      </c>
      <c r="D223" s="1" t="s">
        <v>1621</v>
      </c>
      <c r="E223" s="1" t="s">
        <v>2340</v>
      </c>
      <c r="F223" s="7">
        <v>43755</v>
      </c>
      <c r="G223" s="1" t="s">
        <v>605</v>
      </c>
      <c r="H223" s="5">
        <v>3538475.16</v>
      </c>
      <c r="I223" s="1">
        <v>1268</v>
      </c>
      <c r="J223" s="1">
        <v>0</v>
      </c>
      <c r="K223" s="1" t="s">
        <v>2284</v>
      </c>
      <c r="L223" s="1">
        <v>2</v>
      </c>
      <c r="M223" s="1" t="s">
        <v>1647</v>
      </c>
      <c r="N223" s="1" t="s">
        <v>2082</v>
      </c>
      <c r="O223" s="1">
        <v>47071</v>
      </c>
      <c r="P223" s="1" t="s">
        <v>2100</v>
      </c>
      <c r="Q223" s="1">
        <v>25.14997</v>
      </c>
      <c r="R223" s="1" t="str">
        <f>IFERROR(VLOOKUP(K223,Proveedores!$A$2:$B$500,2,0),"Agregar")</f>
        <v>Dr. LAZAR &amp; Cía. S.A.Q.e.I.</v>
      </c>
      <c r="S223" s="5">
        <f t="shared" si="3"/>
        <v>1183834.2378700001</v>
      </c>
    </row>
    <row r="224" spans="1:19" x14ac:dyDescent="0.2">
      <c r="A224" s="7">
        <v>43770.527013888888</v>
      </c>
      <c r="B224" s="1" t="s">
        <v>2341</v>
      </c>
      <c r="C224" s="1" t="s">
        <v>2342</v>
      </c>
      <c r="D224" s="1" t="s">
        <v>1621</v>
      </c>
      <c r="E224" s="1" t="s">
        <v>2343</v>
      </c>
      <c r="F224" s="7">
        <v>43767</v>
      </c>
      <c r="G224" s="1" t="s">
        <v>265</v>
      </c>
      <c r="H224" s="5">
        <v>443930.85</v>
      </c>
      <c r="I224" s="1">
        <v>1223</v>
      </c>
      <c r="J224" s="1">
        <v>0</v>
      </c>
      <c r="K224" s="1" t="s">
        <v>2070</v>
      </c>
      <c r="L224" s="1">
        <v>3</v>
      </c>
      <c r="M224" s="1" t="s">
        <v>2140</v>
      </c>
      <c r="N224" s="1" t="s">
        <v>2141</v>
      </c>
      <c r="O224" s="1">
        <v>24500</v>
      </c>
      <c r="P224" s="1" t="s">
        <v>2073</v>
      </c>
      <c r="Q224" s="1">
        <v>1222.95</v>
      </c>
      <c r="R224" s="1" t="str">
        <f>IFERROR(VLOOKUP(K224,Proveedores!$A$2:$B$500,2,0),"Agregar")</f>
        <v>CSL BEHRING S.A.</v>
      </c>
      <c r="S224" s="5">
        <f t="shared" si="3"/>
        <v>29962275</v>
      </c>
    </row>
    <row r="225" spans="1:19" x14ac:dyDescent="0.2">
      <c r="A225" s="7">
        <v>43770.527013888888</v>
      </c>
      <c r="B225" s="1" t="s">
        <v>2341</v>
      </c>
      <c r="C225" s="1" t="s">
        <v>2342</v>
      </c>
      <c r="D225" s="1" t="s">
        <v>1621</v>
      </c>
      <c r="E225" s="1" t="s">
        <v>2343</v>
      </c>
      <c r="F225" s="7">
        <v>43767</v>
      </c>
      <c r="G225" s="1" t="s">
        <v>265</v>
      </c>
      <c r="H225" s="5">
        <v>443930.85</v>
      </c>
      <c r="I225" s="1">
        <v>1223</v>
      </c>
      <c r="J225" s="1">
        <v>0</v>
      </c>
      <c r="K225" s="1" t="s">
        <v>2070</v>
      </c>
      <c r="L225" s="1">
        <v>4</v>
      </c>
      <c r="M225" s="1" t="s">
        <v>2071</v>
      </c>
      <c r="N225" s="1" t="s">
        <v>2072</v>
      </c>
      <c r="O225" s="1">
        <v>157000</v>
      </c>
      <c r="P225" s="1" t="s">
        <v>2073</v>
      </c>
      <c r="Q225" s="1">
        <v>2445.9</v>
      </c>
      <c r="R225" s="1" t="str">
        <f>IFERROR(VLOOKUP(K225,Proveedores!$A$2:$B$500,2,0),"Agregar")</f>
        <v>CSL BEHRING S.A.</v>
      </c>
      <c r="S225" s="5">
        <f t="shared" si="3"/>
        <v>384006300</v>
      </c>
    </row>
    <row r="226" spans="1:19" x14ac:dyDescent="0.2">
      <c r="A226" s="7">
        <v>43770.582141203704</v>
      </c>
      <c r="B226" s="1" t="s">
        <v>2344</v>
      </c>
      <c r="C226" s="1" t="s">
        <v>2345</v>
      </c>
      <c r="D226" s="1" t="s">
        <v>1621</v>
      </c>
      <c r="E226" s="1" t="s">
        <v>2346</v>
      </c>
      <c r="F226" s="7">
        <v>43767</v>
      </c>
      <c r="G226" s="1" t="s">
        <v>265</v>
      </c>
      <c r="H226" s="5">
        <v>1370923.95</v>
      </c>
      <c r="I226" s="1">
        <v>1265</v>
      </c>
      <c r="J226" s="1">
        <v>0</v>
      </c>
      <c r="K226" s="1" t="s">
        <v>2070</v>
      </c>
      <c r="L226" s="1">
        <v>3</v>
      </c>
      <c r="M226" s="1" t="s">
        <v>2140</v>
      </c>
      <c r="N226" s="1" t="s">
        <v>2141</v>
      </c>
      <c r="O226" s="1">
        <v>44500</v>
      </c>
      <c r="P226" s="1" t="s">
        <v>2073</v>
      </c>
      <c r="Q226" s="1">
        <v>1222.95</v>
      </c>
      <c r="R226" s="1" t="str">
        <f>IFERROR(VLOOKUP(K226,Proveedores!$A$2:$B$500,2,0),"Agregar")</f>
        <v>CSL BEHRING S.A.</v>
      </c>
      <c r="S226" s="5">
        <f t="shared" si="3"/>
        <v>54421275</v>
      </c>
    </row>
    <row r="227" spans="1:19" x14ac:dyDescent="0.2">
      <c r="A227" s="7">
        <v>43770.582141203704</v>
      </c>
      <c r="B227" s="1" t="s">
        <v>2344</v>
      </c>
      <c r="C227" s="1" t="s">
        <v>2345</v>
      </c>
      <c r="D227" s="1" t="s">
        <v>1621</v>
      </c>
      <c r="E227" s="1" t="s">
        <v>2346</v>
      </c>
      <c r="F227" s="7">
        <v>43767</v>
      </c>
      <c r="G227" s="1" t="s">
        <v>265</v>
      </c>
      <c r="H227" s="5">
        <v>1370923.95</v>
      </c>
      <c r="I227" s="1">
        <v>1265</v>
      </c>
      <c r="J227" s="1">
        <v>0</v>
      </c>
      <c r="K227" s="1" t="s">
        <v>2070</v>
      </c>
      <c r="L227" s="1">
        <v>4</v>
      </c>
      <c r="M227" s="1" t="s">
        <v>2071</v>
      </c>
      <c r="N227" s="1" t="s">
        <v>2072</v>
      </c>
      <c r="O227" s="1">
        <v>516000</v>
      </c>
      <c r="P227" s="1" t="s">
        <v>2073</v>
      </c>
      <c r="Q227" s="1">
        <v>2445.9</v>
      </c>
      <c r="R227" s="1" t="str">
        <f>IFERROR(VLOOKUP(K227,Proveedores!$A$2:$B$500,2,0),"Agregar")</f>
        <v>CSL BEHRING S.A.</v>
      </c>
      <c r="S227" s="5">
        <f t="shared" si="3"/>
        <v>1262084400</v>
      </c>
    </row>
    <row r="228" spans="1:19" x14ac:dyDescent="0.2">
      <c r="A228" s="7">
        <v>43770.695439814815</v>
      </c>
      <c r="B228" s="1" t="s">
        <v>2347</v>
      </c>
      <c r="C228" s="1" t="s">
        <v>2348</v>
      </c>
      <c r="D228" s="1" t="s">
        <v>1621</v>
      </c>
      <c r="E228" s="1">
        <v>760</v>
      </c>
      <c r="F228" s="7">
        <v>43770</v>
      </c>
      <c r="G228" s="1" t="s">
        <v>2349</v>
      </c>
      <c r="H228" s="5">
        <v>17900</v>
      </c>
      <c r="I228" s="1">
        <v>8427</v>
      </c>
      <c r="J228" s="1">
        <v>0</v>
      </c>
      <c r="K228" s="1" t="s">
        <v>470</v>
      </c>
      <c r="L228" s="1">
        <v>2</v>
      </c>
      <c r="M228" s="1">
        <v>2</v>
      </c>
      <c r="N228" s="1" t="s">
        <v>1896</v>
      </c>
      <c r="O228" s="1">
        <v>1</v>
      </c>
      <c r="P228" s="1" t="s">
        <v>1892</v>
      </c>
      <c r="Q228" s="1">
        <v>1700</v>
      </c>
      <c r="R228" s="1" t="str">
        <f>IFERROR(VLOOKUP(K228,Proveedores!$A$2:$B$500,2,0),"Agregar")</f>
        <v>FABIAN DERISO</v>
      </c>
      <c r="S228" s="5">
        <f t="shared" si="3"/>
        <v>1700</v>
      </c>
    </row>
    <row r="229" spans="1:19" x14ac:dyDescent="0.2">
      <c r="A229" s="7">
        <v>43770.695439814815</v>
      </c>
      <c r="B229" s="1" t="s">
        <v>2347</v>
      </c>
      <c r="C229" s="1" t="s">
        <v>2348</v>
      </c>
      <c r="D229" s="1" t="s">
        <v>1621</v>
      </c>
      <c r="E229" s="1">
        <v>760</v>
      </c>
      <c r="F229" s="7">
        <v>43770</v>
      </c>
      <c r="G229" s="1" t="s">
        <v>2349</v>
      </c>
      <c r="H229" s="5">
        <v>17900</v>
      </c>
      <c r="I229" s="1">
        <v>8427</v>
      </c>
      <c r="J229" s="1">
        <v>0</v>
      </c>
      <c r="K229" s="1" t="s">
        <v>470</v>
      </c>
      <c r="L229" s="1">
        <v>4</v>
      </c>
      <c r="M229" s="1">
        <v>4</v>
      </c>
      <c r="N229" s="1" t="s">
        <v>2350</v>
      </c>
      <c r="O229" s="1">
        <v>1</v>
      </c>
      <c r="P229" s="1" t="s">
        <v>1892</v>
      </c>
      <c r="Q229" s="1">
        <v>4800</v>
      </c>
      <c r="R229" s="1" t="str">
        <f>IFERROR(VLOOKUP(K229,Proveedores!$A$2:$B$500,2,0),"Agregar")</f>
        <v>FABIAN DERISO</v>
      </c>
      <c r="S229" s="5">
        <f t="shared" si="3"/>
        <v>4800</v>
      </c>
    </row>
    <row r="230" spans="1:19" x14ac:dyDescent="0.2">
      <c r="A230" s="7">
        <v>43770.695439814815</v>
      </c>
      <c r="B230" s="1" t="s">
        <v>2347</v>
      </c>
      <c r="C230" s="1" t="s">
        <v>2348</v>
      </c>
      <c r="D230" s="1" t="s">
        <v>1621</v>
      </c>
      <c r="E230" s="1">
        <v>760</v>
      </c>
      <c r="F230" s="7">
        <v>43770</v>
      </c>
      <c r="G230" s="1" t="s">
        <v>2349</v>
      </c>
      <c r="H230" s="5">
        <v>17900</v>
      </c>
      <c r="I230" s="1">
        <v>8427</v>
      </c>
      <c r="J230" s="1">
        <v>0</v>
      </c>
      <c r="K230" s="1" t="s">
        <v>470</v>
      </c>
      <c r="L230" s="1">
        <v>3</v>
      </c>
      <c r="M230" s="1">
        <v>3</v>
      </c>
      <c r="N230" s="1" t="s">
        <v>1899</v>
      </c>
      <c r="O230" s="1">
        <v>1</v>
      </c>
      <c r="P230" s="1" t="s">
        <v>1892</v>
      </c>
      <c r="Q230" s="1">
        <v>5500</v>
      </c>
      <c r="R230" s="1" t="str">
        <f>IFERROR(VLOOKUP(K230,Proveedores!$A$2:$B$500,2,0),"Agregar")</f>
        <v>FABIAN DERISO</v>
      </c>
      <c r="S230" s="5">
        <f t="shared" si="3"/>
        <v>5500</v>
      </c>
    </row>
    <row r="231" spans="1:19" x14ac:dyDescent="0.2">
      <c r="A231" s="7">
        <v>43770.695439814815</v>
      </c>
      <c r="B231" s="1" t="s">
        <v>2347</v>
      </c>
      <c r="C231" s="1" t="s">
        <v>2348</v>
      </c>
      <c r="D231" s="1" t="s">
        <v>1621</v>
      </c>
      <c r="E231" s="1">
        <v>760</v>
      </c>
      <c r="F231" s="7">
        <v>43770</v>
      </c>
      <c r="G231" s="1" t="s">
        <v>2349</v>
      </c>
      <c r="H231" s="5">
        <v>17900</v>
      </c>
      <c r="I231" s="1">
        <v>8427</v>
      </c>
      <c r="J231" s="1">
        <v>0</v>
      </c>
      <c r="K231" s="1" t="s">
        <v>470</v>
      </c>
      <c r="L231" s="1">
        <v>1</v>
      </c>
      <c r="M231" s="1">
        <v>1</v>
      </c>
      <c r="N231" s="1" t="s">
        <v>1900</v>
      </c>
      <c r="O231" s="1">
        <v>1</v>
      </c>
      <c r="P231" s="1" t="s">
        <v>1892</v>
      </c>
      <c r="Q231" s="1">
        <v>5900</v>
      </c>
      <c r="R231" s="1" t="str">
        <f>IFERROR(VLOOKUP(K231,Proveedores!$A$2:$B$500,2,0),"Agregar")</f>
        <v>FABIAN DERISO</v>
      </c>
      <c r="S231" s="5">
        <f t="shared" si="3"/>
        <v>5900</v>
      </c>
    </row>
    <row r="232" spans="1:19" x14ac:dyDescent="0.2">
      <c r="A232" s="7">
        <v>43773.478159722225</v>
      </c>
      <c r="B232" s="1" t="s">
        <v>2351</v>
      </c>
      <c r="C232" s="1" t="s">
        <v>2352</v>
      </c>
      <c r="D232" s="1" t="s">
        <v>1621</v>
      </c>
      <c r="E232" s="1" t="s">
        <v>2353</v>
      </c>
      <c r="F232" s="7">
        <v>43770</v>
      </c>
      <c r="G232" s="1" t="s">
        <v>692</v>
      </c>
      <c r="H232" s="5">
        <v>2258698.7400000002</v>
      </c>
      <c r="I232" s="1" t="s">
        <v>1816</v>
      </c>
      <c r="J232" s="1">
        <v>0</v>
      </c>
      <c r="K232" s="1" t="s">
        <v>1847</v>
      </c>
      <c r="L232" s="1">
        <v>18</v>
      </c>
      <c r="M232" s="1" t="s">
        <v>2308</v>
      </c>
      <c r="N232" s="1" t="s">
        <v>2354</v>
      </c>
      <c r="O232" s="1">
        <v>59612</v>
      </c>
      <c r="P232" s="1" t="s">
        <v>2355</v>
      </c>
      <c r="Q232" s="1">
        <v>37.89</v>
      </c>
      <c r="R232" s="1" t="str">
        <f>IFERROR(VLOOKUP(K232,Proveedores!$A$2:$B$500,2,0),"Agregar")</f>
        <v xml:space="preserve">LAFEDAR S.A. </v>
      </c>
      <c r="S232" s="5">
        <f t="shared" si="3"/>
        <v>2258698.6800000002</v>
      </c>
    </row>
    <row r="233" spans="1:19" x14ac:dyDescent="0.2">
      <c r="A233" s="7">
        <v>43773.555601851855</v>
      </c>
      <c r="B233" s="1" t="s">
        <v>2356</v>
      </c>
      <c r="C233" s="1" t="s">
        <v>2357</v>
      </c>
      <c r="D233" s="1" t="s">
        <v>1621</v>
      </c>
      <c r="E233" s="1" t="s">
        <v>2358</v>
      </c>
      <c r="F233" s="7">
        <v>43770</v>
      </c>
      <c r="G233" s="1" t="s">
        <v>922</v>
      </c>
      <c r="H233" s="5">
        <v>1290000</v>
      </c>
      <c r="I233" s="1">
        <v>1242</v>
      </c>
      <c r="J233" s="1">
        <v>0</v>
      </c>
      <c r="K233" s="1" t="s">
        <v>215</v>
      </c>
      <c r="L233" s="1">
        <v>1</v>
      </c>
      <c r="M233" s="1" t="s">
        <v>2359</v>
      </c>
      <c r="N233" s="1" t="s">
        <v>2360</v>
      </c>
      <c r="O233" s="1">
        <v>40</v>
      </c>
      <c r="P233" s="1" t="s">
        <v>1665</v>
      </c>
      <c r="Q233" s="1">
        <v>32250</v>
      </c>
      <c r="R233" s="1" t="str">
        <f>IFERROR(VLOOKUP(K233,Proveedores!$A$2:$B$500,2,0),"Agregar")</f>
        <v>CROMOION SRL</v>
      </c>
      <c r="S233" s="5">
        <f t="shared" si="3"/>
        <v>1290000</v>
      </c>
    </row>
    <row r="234" spans="1:19" x14ac:dyDescent="0.2">
      <c r="A234" s="7">
        <v>43773.576192129629</v>
      </c>
      <c r="B234" s="1" t="s">
        <v>2361</v>
      </c>
      <c r="C234" s="1" t="s">
        <v>2362</v>
      </c>
      <c r="D234" s="1" t="s">
        <v>1621</v>
      </c>
      <c r="E234" s="1" t="s">
        <v>2363</v>
      </c>
      <c r="F234" s="7">
        <v>43763</v>
      </c>
      <c r="G234" s="1" t="s">
        <v>635</v>
      </c>
      <c r="H234" s="5">
        <v>103445739.84</v>
      </c>
      <c r="I234" s="1">
        <v>1295</v>
      </c>
      <c r="J234" s="1">
        <v>0</v>
      </c>
      <c r="K234" s="1" t="s">
        <v>318</v>
      </c>
      <c r="L234" s="1">
        <v>1</v>
      </c>
      <c r="M234" s="1" t="s">
        <v>1915</v>
      </c>
      <c r="N234" s="1" t="s">
        <v>1916</v>
      </c>
      <c r="O234" s="1">
        <v>96780</v>
      </c>
      <c r="P234" s="1" t="s">
        <v>1917</v>
      </c>
      <c r="Q234" s="1">
        <v>119.3</v>
      </c>
      <c r="R234" s="1" t="str">
        <f>IFERROR(VLOOKUP(K234,Proveedores!$A$2:$B$500,2,0),"Agregar")</f>
        <v>LABORATORIOS RICHMOND SACIF</v>
      </c>
      <c r="S234" s="5">
        <f t="shared" si="3"/>
        <v>11545854</v>
      </c>
    </row>
    <row r="235" spans="1:19" x14ac:dyDescent="0.2">
      <c r="A235" s="7">
        <v>43773.576192129629</v>
      </c>
      <c r="B235" s="1" t="s">
        <v>2361</v>
      </c>
      <c r="C235" s="1" t="s">
        <v>2362</v>
      </c>
      <c r="D235" s="1" t="s">
        <v>1621</v>
      </c>
      <c r="E235" s="1" t="s">
        <v>2363</v>
      </c>
      <c r="F235" s="7">
        <v>43763</v>
      </c>
      <c r="G235" s="1" t="s">
        <v>635</v>
      </c>
      <c r="H235" s="5">
        <v>103445739.84</v>
      </c>
      <c r="I235" s="1">
        <v>1295</v>
      </c>
      <c r="J235" s="1">
        <v>0</v>
      </c>
      <c r="K235" s="1" t="s">
        <v>318</v>
      </c>
      <c r="L235" s="1">
        <v>2</v>
      </c>
      <c r="M235" s="1" t="s">
        <v>1918</v>
      </c>
      <c r="N235" s="1" t="s">
        <v>1916</v>
      </c>
      <c r="O235" s="1">
        <v>579810</v>
      </c>
      <c r="P235" s="1" t="s">
        <v>1917</v>
      </c>
      <c r="Q235" s="1">
        <v>158.5</v>
      </c>
      <c r="R235" s="1" t="str">
        <f>IFERROR(VLOOKUP(K235,Proveedores!$A$2:$B$500,2,0),"Agregar")</f>
        <v>LABORATORIOS RICHMOND SACIF</v>
      </c>
      <c r="S235" s="5">
        <f t="shared" si="3"/>
        <v>91899885</v>
      </c>
    </row>
    <row r="236" spans="1:19" x14ac:dyDescent="0.2">
      <c r="A236" s="7">
        <v>43774.377280092594</v>
      </c>
      <c r="B236" s="1" t="s">
        <v>2364</v>
      </c>
      <c r="C236" s="1" t="s">
        <v>2365</v>
      </c>
      <c r="D236" s="1" t="s">
        <v>1621</v>
      </c>
      <c r="E236" s="1" t="s">
        <v>2366</v>
      </c>
      <c r="F236" s="7">
        <v>43762</v>
      </c>
      <c r="G236" s="1" t="s">
        <v>692</v>
      </c>
      <c r="H236" s="5">
        <v>3305819.54</v>
      </c>
      <c r="I236" s="1" t="s">
        <v>1816</v>
      </c>
      <c r="J236" s="1">
        <v>0</v>
      </c>
      <c r="K236" s="1" t="s">
        <v>1847</v>
      </c>
      <c r="L236" s="1">
        <v>24</v>
      </c>
      <c r="M236" s="1" t="s">
        <v>2367</v>
      </c>
      <c r="N236" s="1" t="s">
        <v>2368</v>
      </c>
      <c r="O236" s="1">
        <v>440952</v>
      </c>
      <c r="P236" s="1" t="s">
        <v>2369</v>
      </c>
      <c r="Q236" s="1">
        <v>7.4969999999999999</v>
      </c>
      <c r="R236" s="1" t="str">
        <f>IFERROR(VLOOKUP(K236,Proveedores!$A$2:$B$500,2,0),"Agregar")</f>
        <v xml:space="preserve">LAFEDAR S.A. </v>
      </c>
      <c r="S236" s="5">
        <f t="shared" si="3"/>
        <v>3305817.1439999999</v>
      </c>
    </row>
    <row r="237" spans="1:19" x14ac:dyDescent="0.2">
      <c r="A237" s="7">
        <v>43774.59302083333</v>
      </c>
      <c r="B237" s="1" t="s">
        <v>2370</v>
      </c>
      <c r="C237" s="1" t="s">
        <v>2371</v>
      </c>
      <c r="D237" s="1" t="s">
        <v>1621</v>
      </c>
      <c r="E237" s="1" t="s">
        <v>2372</v>
      </c>
      <c r="F237" s="7">
        <v>43774</v>
      </c>
      <c r="G237" s="1" t="s">
        <v>692</v>
      </c>
      <c r="H237" s="5">
        <v>5669312.4000000004</v>
      </c>
      <c r="I237" s="1" t="s">
        <v>2373</v>
      </c>
      <c r="J237" s="1">
        <v>0</v>
      </c>
      <c r="K237" s="1" t="s">
        <v>713</v>
      </c>
      <c r="L237" s="1">
        <v>36</v>
      </c>
      <c r="M237" s="1" t="s">
        <v>2374</v>
      </c>
      <c r="N237" s="1" t="s">
        <v>2375</v>
      </c>
      <c r="O237" s="1">
        <v>767160</v>
      </c>
      <c r="P237" s="1" t="s">
        <v>1665</v>
      </c>
      <c r="Q237" s="1">
        <v>7.39</v>
      </c>
      <c r="R237" s="1" t="str">
        <f>IFERROR(VLOOKUP(K237,Proveedores!$A$2:$B$500,2,0),"Agregar")</f>
        <v>FERAVAL S.A.</v>
      </c>
      <c r="S237" s="5">
        <f t="shared" si="3"/>
        <v>5669312.3999999994</v>
      </c>
    </row>
    <row r="238" spans="1:19" x14ac:dyDescent="0.2">
      <c r="A238" s="7">
        <v>43774.623842592591</v>
      </c>
      <c r="B238" s="1" t="s">
        <v>2376</v>
      </c>
      <c r="C238" s="1" t="s">
        <v>2377</v>
      </c>
      <c r="D238" s="1" t="s">
        <v>1621</v>
      </c>
      <c r="E238" s="1" t="s">
        <v>2378</v>
      </c>
      <c r="F238" s="7">
        <v>43770</v>
      </c>
      <c r="G238" s="1" t="s">
        <v>692</v>
      </c>
      <c r="H238" s="5">
        <v>1654978.92</v>
      </c>
      <c r="I238" s="1" t="s">
        <v>1816</v>
      </c>
      <c r="J238" s="1">
        <v>0</v>
      </c>
      <c r="K238" s="1" t="s">
        <v>1847</v>
      </c>
      <c r="L238" s="1">
        <v>24</v>
      </c>
      <c r="M238" s="1" t="s">
        <v>2367</v>
      </c>
      <c r="N238" s="1" t="s">
        <v>2368</v>
      </c>
      <c r="O238" s="1">
        <v>220752</v>
      </c>
      <c r="P238" s="1" t="s">
        <v>2369</v>
      </c>
      <c r="Q238" s="1">
        <v>7.4969999999999999</v>
      </c>
      <c r="R238" s="1" t="str">
        <f>IFERROR(VLOOKUP(K238,Proveedores!$A$2:$B$500,2,0),"Agregar")</f>
        <v xml:space="preserve">LAFEDAR S.A. </v>
      </c>
      <c r="S238" s="5">
        <f t="shared" si="3"/>
        <v>1654977.7439999999</v>
      </c>
    </row>
    <row r="239" spans="1:19" x14ac:dyDescent="0.2">
      <c r="A239" s="7">
        <v>43774.644942129627</v>
      </c>
      <c r="B239" s="1" t="s">
        <v>2379</v>
      </c>
      <c r="C239" s="1" t="s">
        <v>2380</v>
      </c>
      <c r="D239" s="1" t="s">
        <v>1621</v>
      </c>
      <c r="E239" s="1" t="s">
        <v>2381</v>
      </c>
      <c r="F239" s="7">
        <v>43770</v>
      </c>
      <c r="G239" s="1" t="s">
        <v>692</v>
      </c>
      <c r="H239" s="5">
        <v>2255364.42</v>
      </c>
      <c r="I239" s="1" t="s">
        <v>1816</v>
      </c>
      <c r="J239" s="1">
        <v>0</v>
      </c>
      <c r="K239" s="1" t="s">
        <v>1847</v>
      </c>
      <c r="L239" s="1">
        <v>18</v>
      </c>
      <c r="M239" s="1" t="s">
        <v>2308</v>
      </c>
      <c r="N239" s="1" t="s">
        <v>2309</v>
      </c>
      <c r="O239" s="1">
        <v>59524</v>
      </c>
      <c r="P239" s="1" t="s">
        <v>2310</v>
      </c>
      <c r="Q239" s="1">
        <v>37.89</v>
      </c>
      <c r="R239" s="1" t="str">
        <f>IFERROR(VLOOKUP(K239,Proveedores!$A$2:$B$500,2,0),"Agregar")</f>
        <v xml:space="preserve">LAFEDAR S.A. </v>
      </c>
      <c r="S239" s="5">
        <f t="shared" si="3"/>
        <v>2255364.36</v>
      </c>
    </row>
    <row r="240" spans="1:19" x14ac:dyDescent="0.2">
      <c r="A240" s="7">
        <v>43774.649548611109</v>
      </c>
      <c r="B240" s="1" t="s">
        <v>2382</v>
      </c>
      <c r="C240" s="1" t="s">
        <v>2383</v>
      </c>
      <c r="D240" s="1" t="s">
        <v>1621</v>
      </c>
      <c r="E240" s="1" t="s">
        <v>2384</v>
      </c>
      <c r="F240" s="7">
        <v>43773</v>
      </c>
      <c r="G240" s="1" t="s">
        <v>692</v>
      </c>
      <c r="H240" s="5">
        <v>2253091.02</v>
      </c>
      <c r="I240" s="1" t="s">
        <v>1816</v>
      </c>
      <c r="J240" s="1">
        <v>0</v>
      </c>
      <c r="K240" s="1" t="s">
        <v>1847</v>
      </c>
      <c r="L240" s="1">
        <v>18</v>
      </c>
      <c r="M240" s="1" t="s">
        <v>2308</v>
      </c>
      <c r="N240" s="1" t="s">
        <v>2309</v>
      </c>
      <c r="O240" s="1">
        <v>59464</v>
      </c>
      <c r="P240" s="1" t="s">
        <v>2310</v>
      </c>
      <c r="Q240" s="1">
        <v>37.89</v>
      </c>
      <c r="R240" s="1" t="str">
        <f>IFERROR(VLOOKUP(K240,Proveedores!$A$2:$B$500,2,0),"Agregar")</f>
        <v xml:space="preserve">LAFEDAR S.A. </v>
      </c>
      <c r="S240" s="5">
        <f t="shared" si="3"/>
        <v>2253090.96</v>
      </c>
    </row>
    <row r="241" spans="1:19" x14ac:dyDescent="0.2">
      <c r="A241" s="7">
        <v>43774.64984953704</v>
      </c>
      <c r="B241" s="1" t="s">
        <v>2385</v>
      </c>
      <c r="C241" s="1" t="s">
        <v>2386</v>
      </c>
      <c r="D241" s="1" t="s">
        <v>1621</v>
      </c>
      <c r="E241" s="1" t="s">
        <v>2387</v>
      </c>
      <c r="F241" s="7">
        <v>43767</v>
      </c>
      <c r="G241" s="1" t="s">
        <v>552</v>
      </c>
      <c r="H241" s="5">
        <v>2475442.9</v>
      </c>
      <c r="I241" s="1" t="s">
        <v>2388</v>
      </c>
      <c r="J241" s="1">
        <v>0</v>
      </c>
      <c r="K241" s="1" t="s">
        <v>494</v>
      </c>
      <c r="L241" s="1">
        <v>1</v>
      </c>
      <c r="M241" s="1" t="s">
        <v>2389</v>
      </c>
      <c r="N241" s="1" t="s">
        <v>2390</v>
      </c>
      <c r="O241" s="1">
        <v>2900</v>
      </c>
      <c r="P241" s="1" t="s">
        <v>2391</v>
      </c>
      <c r="Q241" s="1" t="s">
        <v>2392</v>
      </c>
      <c r="R241" s="1" t="str">
        <f>IFERROR(VLOOKUP(K241,Proveedores!$A$2:$B$500,2,0),"Agregar")</f>
        <v>KOPELCO S.A.</v>
      </c>
      <c r="S241" s="5" t="e">
        <f t="shared" si="3"/>
        <v>#VALUE!</v>
      </c>
    </row>
    <row r="242" spans="1:19" x14ac:dyDescent="0.2">
      <c r="A242" s="7">
        <v>43774.64984953704</v>
      </c>
      <c r="B242" s="1" t="s">
        <v>2385</v>
      </c>
      <c r="C242" s="1" t="s">
        <v>2386</v>
      </c>
      <c r="D242" s="1" t="s">
        <v>1621</v>
      </c>
      <c r="E242" s="1" t="s">
        <v>2387</v>
      </c>
      <c r="F242" s="7">
        <v>43767</v>
      </c>
      <c r="G242" s="1" t="s">
        <v>552</v>
      </c>
      <c r="H242" s="5">
        <v>2475442.9</v>
      </c>
      <c r="I242" s="1" t="s">
        <v>2388</v>
      </c>
      <c r="J242" s="1">
        <v>0</v>
      </c>
      <c r="K242" s="1" t="s">
        <v>494</v>
      </c>
      <c r="L242" s="1">
        <v>1</v>
      </c>
      <c r="M242" s="1" t="s">
        <v>2393</v>
      </c>
      <c r="N242" s="1" t="s">
        <v>2394</v>
      </c>
      <c r="O242" s="1">
        <v>2900</v>
      </c>
      <c r="P242" s="1" t="s">
        <v>2395</v>
      </c>
      <c r="Q242" s="1">
        <v>853.6</v>
      </c>
      <c r="R242" s="1" t="str">
        <f>IFERROR(VLOOKUP(K242,Proveedores!$A$2:$B$500,2,0),"Agregar")</f>
        <v>KOPELCO S.A.</v>
      </c>
      <c r="S242" s="5">
        <f t="shared" si="3"/>
        <v>2475440</v>
      </c>
    </row>
    <row r="243" spans="1:19" x14ac:dyDescent="0.2">
      <c r="A243" s="7">
        <v>43774.6641087963</v>
      </c>
      <c r="B243" s="1" t="s">
        <v>2396</v>
      </c>
      <c r="C243" s="1" t="s">
        <v>2397</v>
      </c>
      <c r="D243" s="1" t="s">
        <v>1621</v>
      </c>
      <c r="E243" s="1" t="s">
        <v>2398</v>
      </c>
      <c r="F243" s="7">
        <v>43754</v>
      </c>
      <c r="G243" s="1" t="s">
        <v>692</v>
      </c>
      <c r="H243" s="5">
        <v>3871294.56</v>
      </c>
      <c r="I243" s="1">
        <v>52824</v>
      </c>
      <c r="J243" s="1">
        <v>0</v>
      </c>
      <c r="K243" s="1" t="s">
        <v>2399</v>
      </c>
      <c r="L243" s="1">
        <v>18</v>
      </c>
      <c r="M243" s="1" t="s">
        <v>1995</v>
      </c>
      <c r="N243" s="1" t="s">
        <v>2400</v>
      </c>
      <c r="O243" s="1">
        <v>90072</v>
      </c>
      <c r="P243" s="1" t="s">
        <v>1892</v>
      </c>
      <c r="Q243" s="1">
        <v>42.98</v>
      </c>
      <c r="R243" s="1" t="str">
        <f>IFERROR(VLOOKUP(K243,Proveedores!$A$2:$B$500,2,0),"Agregar")</f>
        <v>PRO MED INTERNACIONAL SA</v>
      </c>
      <c r="S243" s="5">
        <f t="shared" si="3"/>
        <v>3871294.5599999996</v>
      </c>
    </row>
    <row r="244" spans="1:19" x14ac:dyDescent="0.2">
      <c r="A244" s="7">
        <v>43774.672858796293</v>
      </c>
      <c r="B244" s="1" t="s">
        <v>2401</v>
      </c>
      <c r="C244" s="1" t="s">
        <v>2402</v>
      </c>
      <c r="D244" s="1" t="s">
        <v>1621</v>
      </c>
      <c r="E244" s="1" t="s">
        <v>2403</v>
      </c>
      <c r="F244" s="7">
        <v>43761</v>
      </c>
      <c r="G244" s="1" t="s">
        <v>692</v>
      </c>
      <c r="H244" s="5">
        <v>3382526</v>
      </c>
      <c r="I244" s="1">
        <v>52930</v>
      </c>
      <c r="J244" s="1">
        <v>0</v>
      </c>
      <c r="K244" s="1" t="s">
        <v>2399</v>
      </c>
      <c r="L244" s="1">
        <v>18</v>
      </c>
      <c r="M244" s="1" t="s">
        <v>1995</v>
      </c>
      <c r="N244" s="1" t="s">
        <v>2404</v>
      </c>
      <c r="O244" s="1">
        <v>78700</v>
      </c>
      <c r="P244" s="1" t="s">
        <v>1892</v>
      </c>
      <c r="Q244" s="1">
        <v>42.98</v>
      </c>
      <c r="R244" s="1" t="str">
        <f>IFERROR(VLOOKUP(K244,Proveedores!$A$2:$B$500,2,0),"Agregar")</f>
        <v>PRO MED INTERNACIONAL SA</v>
      </c>
      <c r="S244" s="5">
        <f t="shared" si="3"/>
        <v>3382525.9999999995</v>
      </c>
    </row>
    <row r="245" spans="1:19" x14ac:dyDescent="0.2">
      <c r="A245" s="7">
        <v>43774.684317129628</v>
      </c>
      <c r="B245" s="1" t="s">
        <v>2405</v>
      </c>
      <c r="C245" s="1" t="s">
        <v>2406</v>
      </c>
      <c r="D245" s="1" t="s">
        <v>1621</v>
      </c>
      <c r="E245" s="1">
        <v>600000400</v>
      </c>
      <c r="F245" s="7">
        <v>43770</v>
      </c>
      <c r="G245" s="1" t="s">
        <v>605</v>
      </c>
      <c r="H245" s="5">
        <v>10062500</v>
      </c>
      <c r="I245" s="1">
        <v>1267</v>
      </c>
      <c r="J245" s="1">
        <v>0</v>
      </c>
      <c r="K245" s="1" t="s">
        <v>2407</v>
      </c>
      <c r="L245" s="1">
        <v>5</v>
      </c>
      <c r="M245" s="1" t="s">
        <v>1884</v>
      </c>
      <c r="N245" s="1" t="s">
        <v>2408</v>
      </c>
      <c r="O245" s="1">
        <v>125000</v>
      </c>
      <c r="P245" s="1" t="s">
        <v>1892</v>
      </c>
      <c r="Q245" s="1">
        <v>80.5</v>
      </c>
      <c r="R245" s="1" t="str">
        <f>IFERROR(VLOOKUP(K245,Proveedores!$A$2:$B$500,2,0),"Agregar")</f>
        <v>Biotenk S.A.</v>
      </c>
      <c r="S245" s="5">
        <f t="shared" si="3"/>
        <v>10062500</v>
      </c>
    </row>
    <row r="246" spans="1:19" x14ac:dyDescent="0.2">
      <c r="A246" s="7">
        <v>43775.615451388891</v>
      </c>
      <c r="B246" s="1" t="s">
        <v>2409</v>
      </c>
      <c r="C246" s="1" t="s">
        <v>2410</v>
      </c>
      <c r="D246" s="1" t="s">
        <v>1621</v>
      </c>
      <c r="E246" s="1" t="s">
        <v>2411</v>
      </c>
      <c r="F246" s="7">
        <v>43770</v>
      </c>
      <c r="G246" s="1" t="s">
        <v>731</v>
      </c>
      <c r="H246" s="5">
        <v>689400.31999999995</v>
      </c>
      <c r="I246" s="1">
        <v>207737</v>
      </c>
      <c r="J246" s="1">
        <v>0</v>
      </c>
      <c r="K246" s="1" t="s">
        <v>737</v>
      </c>
      <c r="L246" s="1">
        <v>14</v>
      </c>
      <c r="M246" s="1">
        <v>501170</v>
      </c>
      <c r="N246" s="1" t="s">
        <v>2412</v>
      </c>
      <c r="O246" s="1">
        <v>277944</v>
      </c>
      <c r="P246" s="1">
        <v>1</v>
      </c>
      <c r="Q246" s="1">
        <v>2.48</v>
      </c>
      <c r="R246" s="1" t="str">
        <f>IFERROR(VLOOKUP(K246,Proveedores!$A$2:$B$500,2,0),"Agregar")</f>
        <v xml:space="preserve">KLONAL SRL </v>
      </c>
      <c r="S246" s="5">
        <f t="shared" si="3"/>
        <v>689301.12</v>
      </c>
    </row>
    <row r="247" spans="1:19" x14ac:dyDescent="0.2">
      <c r="A247" s="7">
        <v>43775.649918981479</v>
      </c>
      <c r="B247" s="1" t="s">
        <v>2413</v>
      </c>
      <c r="C247" s="1" t="s">
        <v>2414</v>
      </c>
      <c r="D247" s="1" t="s">
        <v>1621</v>
      </c>
      <c r="E247" s="1" t="s">
        <v>2415</v>
      </c>
      <c r="F247" s="7">
        <v>43770</v>
      </c>
      <c r="G247" s="1" t="s">
        <v>971</v>
      </c>
      <c r="H247" s="5">
        <v>40000</v>
      </c>
      <c r="I247" s="1" t="s">
        <v>2416</v>
      </c>
      <c r="J247" s="1">
        <v>0</v>
      </c>
      <c r="K247" s="1" t="s">
        <v>973</v>
      </c>
      <c r="L247" s="1" t="s">
        <v>2417</v>
      </c>
      <c r="M247" s="1">
        <v>2</v>
      </c>
      <c r="N247" s="1" t="s">
        <v>2418</v>
      </c>
      <c r="O247" s="1">
        <v>1</v>
      </c>
      <c r="P247" s="1">
        <v>1</v>
      </c>
      <c r="Q247" s="1">
        <v>40000</v>
      </c>
      <c r="R247" s="1" t="str">
        <f>IFERROR(VLOOKUP(K247,Proveedores!$A$2:$B$500,2,0),"Agregar")</f>
        <v>Angeleri y Asociados S.A.</v>
      </c>
      <c r="S247" s="5">
        <f t="shared" si="3"/>
        <v>40000</v>
      </c>
    </row>
    <row r="248" spans="1:19" x14ac:dyDescent="0.2">
      <c r="A248" s="7">
        <v>43775.66028935185</v>
      </c>
      <c r="B248" s="1" t="s">
        <v>2419</v>
      </c>
      <c r="C248" s="1" t="s">
        <v>2420</v>
      </c>
      <c r="D248" s="1" t="s">
        <v>1621</v>
      </c>
      <c r="E248" s="1" t="s">
        <v>2421</v>
      </c>
      <c r="F248" s="7">
        <v>43775</v>
      </c>
      <c r="G248" s="1" t="s">
        <v>552</v>
      </c>
      <c r="H248" s="5">
        <v>4267999</v>
      </c>
      <c r="I248" s="1" t="s">
        <v>2422</v>
      </c>
      <c r="J248" s="1">
        <v>0</v>
      </c>
      <c r="K248" s="1" t="s">
        <v>2423</v>
      </c>
      <c r="L248" s="1">
        <v>1</v>
      </c>
      <c r="M248" s="1" t="s">
        <v>2393</v>
      </c>
      <c r="N248" s="1" t="s">
        <v>2424</v>
      </c>
      <c r="O248" s="1">
        <v>5000</v>
      </c>
      <c r="P248" s="1" t="s">
        <v>2395</v>
      </c>
      <c r="Q248" s="1">
        <v>853.6</v>
      </c>
      <c r="R248" s="1" t="str">
        <f>IFERROR(VLOOKUP(K248,Proveedores!$A$2:$B$500,2,0),"Agregar")</f>
        <v>KOPELCO S.A.</v>
      </c>
      <c r="S248" s="5">
        <f t="shared" si="3"/>
        <v>4268000</v>
      </c>
    </row>
    <row r="249" spans="1:19" x14ac:dyDescent="0.2">
      <c r="A249" s="7">
        <v>43775.66028935185</v>
      </c>
      <c r="B249" s="1" t="s">
        <v>2419</v>
      </c>
      <c r="C249" s="1" t="s">
        <v>2420</v>
      </c>
      <c r="D249" s="1" t="s">
        <v>1621</v>
      </c>
      <c r="E249" s="1" t="s">
        <v>2421</v>
      </c>
      <c r="F249" s="7">
        <v>43775</v>
      </c>
      <c r="G249" s="1" t="s">
        <v>552</v>
      </c>
      <c r="H249" s="5">
        <v>4267999</v>
      </c>
      <c r="I249" s="1" t="s">
        <v>2422</v>
      </c>
      <c r="J249" s="1">
        <v>0</v>
      </c>
      <c r="K249" s="1" t="s">
        <v>2423</v>
      </c>
      <c r="L249" s="1">
        <v>1</v>
      </c>
      <c r="M249" s="1" t="s">
        <v>2393</v>
      </c>
      <c r="N249" s="1" t="s">
        <v>2425</v>
      </c>
      <c r="O249" s="1">
        <v>5000</v>
      </c>
      <c r="P249" s="1" t="s">
        <v>2391</v>
      </c>
      <c r="Q249" s="1">
        <v>853.6</v>
      </c>
      <c r="R249" s="1" t="str">
        <f>IFERROR(VLOOKUP(K249,Proveedores!$A$2:$B$500,2,0),"Agregar")</f>
        <v>KOPELCO S.A.</v>
      </c>
      <c r="S249" s="5">
        <f t="shared" si="3"/>
        <v>4268000</v>
      </c>
    </row>
    <row r="250" spans="1:19" x14ac:dyDescent="0.2">
      <c r="A250" s="7">
        <v>43776.332002314812</v>
      </c>
      <c r="B250" s="1" t="s">
        <v>2426</v>
      </c>
      <c r="C250" s="1" t="s">
        <v>2427</v>
      </c>
      <c r="D250" s="1" t="s">
        <v>1621</v>
      </c>
      <c r="E250" s="1" t="s">
        <v>2428</v>
      </c>
      <c r="F250" s="7">
        <v>43770</v>
      </c>
      <c r="G250" s="1" t="s">
        <v>731</v>
      </c>
      <c r="H250" s="5">
        <v>685095.04</v>
      </c>
      <c r="I250" s="1">
        <v>207696</v>
      </c>
      <c r="J250" s="1">
        <v>0</v>
      </c>
      <c r="K250" s="1" t="s">
        <v>737</v>
      </c>
      <c r="L250" s="1">
        <v>14</v>
      </c>
      <c r="M250" s="1">
        <v>501170</v>
      </c>
      <c r="N250" s="1" t="s">
        <v>2304</v>
      </c>
      <c r="O250" s="1">
        <v>276248</v>
      </c>
      <c r="P250" s="1">
        <v>1</v>
      </c>
      <c r="Q250" s="1">
        <v>2.48</v>
      </c>
      <c r="R250" s="1" t="str">
        <f>IFERROR(VLOOKUP(K250,Proveedores!$A$2:$B$500,2,0),"Agregar")</f>
        <v xml:space="preserve">KLONAL SRL </v>
      </c>
      <c r="S250" s="5">
        <f t="shared" si="3"/>
        <v>685095.04</v>
      </c>
    </row>
    <row r="251" spans="1:19" x14ac:dyDescent="0.2">
      <c r="A251" s="7">
        <v>43776.374340277776</v>
      </c>
      <c r="B251" s="1" t="s">
        <v>2429</v>
      </c>
      <c r="C251" s="1" t="s">
        <v>2430</v>
      </c>
      <c r="D251" s="1" t="s">
        <v>1621</v>
      </c>
      <c r="E251" s="1" t="s">
        <v>2431</v>
      </c>
      <c r="F251" s="7">
        <v>43731</v>
      </c>
      <c r="G251" s="1" t="s">
        <v>992</v>
      </c>
      <c r="H251" s="5">
        <v>313199.99</v>
      </c>
      <c r="I251" s="1">
        <v>1137</v>
      </c>
      <c r="J251" s="1">
        <v>0</v>
      </c>
      <c r="K251" s="1" t="s">
        <v>2334</v>
      </c>
      <c r="L251" s="1">
        <v>1</v>
      </c>
      <c r="M251" s="1" t="s">
        <v>2432</v>
      </c>
      <c r="N251" s="1" t="s">
        <v>2433</v>
      </c>
      <c r="O251" s="1">
        <v>18000</v>
      </c>
      <c r="P251" s="1" t="s">
        <v>1819</v>
      </c>
      <c r="Q251" s="1">
        <v>17.399999999999999</v>
      </c>
      <c r="R251" s="1" t="str">
        <f>IFERROR(VLOOKUP(K251,Proveedores!$A$2:$B$500,2,0),"Agregar")</f>
        <v>Dr. LAZAR &amp; Cía. S.A.Q.e.I.</v>
      </c>
      <c r="S251" s="5">
        <f t="shared" si="3"/>
        <v>313200</v>
      </c>
    </row>
    <row r="252" spans="1:19" x14ac:dyDescent="0.2">
      <c r="A252" s="7">
        <v>43776.448958333334</v>
      </c>
      <c r="B252" s="1" t="s">
        <v>2434</v>
      </c>
      <c r="C252" s="1" t="s">
        <v>2435</v>
      </c>
      <c r="D252" s="1" t="s">
        <v>1621</v>
      </c>
      <c r="E252" s="1" t="s">
        <v>2436</v>
      </c>
      <c r="F252" s="7">
        <v>43748</v>
      </c>
      <c r="G252" s="1" t="s">
        <v>127</v>
      </c>
      <c r="H252" s="5">
        <v>1626150</v>
      </c>
      <c r="I252" s="1">
        <v>1302</v>
      </c>
      <c r="J252" s="1">
        <v>0</v>
      </c>
      <c r="K252" s="1" t="s">
        <v>133</v>
      </c>
      <c r="L252" s="1">
        <v>1</v>
      </c>
      <c r="M252" s="1" t="s">
        <v>2437</v>
      </c>
      <c r="N252" s="1" t="s">
        <v>2438</v>
      </c>
      <c r="O252" s="1">
        <v>17580</v>
      </c>
      <c r="P252" s="1" t="s">
        <v>2439</v>
      </c>
      <c r="Q252" s="1">
        <v>92.5</v>
      </c>
      <c r="R252" s="1" t="str">
        <f>IFERROR(VLOOKUP(K252,Proveedores!$A$2:$B$500,2,0),"Agregar")</f>
        <v>MEDICAL ENGINEERING CORPORATION S.A.</v>
      </c>
      <c r="S252" s="5">
        <f t="shared" si="3"/>
        <v>1626150</v>
      </c>
    </row>
    <row r="253" spans="1:19" x14ac:dyDescent="0.2">
      <c r="A253" s="7">
        <v>43776.456805555557</v>
      </c>
      <c r="B253" s="1" t="s">
        <v>2440</v>
      </c>
      <c r="C253" s="1" t="s">
        <v>2441</v>
      </c>
      <c r="D253" s="1" t="s">
        <v>1621</v>
      </c>
      <c r="E253" s="1" t="s">
        <v>2442</v>
      </c>
      <c r="F253" s="7">
        <v>43748</v>
      </c>
      <c r="G253" s="1" t="s">
        <v>127</v>
      </c>
      <c r="H253" s="5">
        <v>766800</v>
      </c>
      <c r="I253" s="1">
        <v>1302</v>
      </c>
      <c r="J253" s="1">
        <v>0</v>
      </c>
      <c r="K253" s="1" t="s">
        <v>133</v>
      </c>
      <c r="L253" s="1">
        <v>2</v>
      </c>
      <c r="M253" s="1" t="s">
        <v>2443</v>
      </c>
      <c r="N253" s="1" t="s">
        <v>2444</v>
      </c>
      <c r="O253" s="1">
        <v>7200</v>
      </c>
      <c r="P253" s="1" t="s">
        <v>1665</v>
      </c>
      <c r="Q253" s="1">
        <v>106.5</v>
      </c>
      <c r="R253" s="1" t="str">
        <f>IFERROR(VLOOKUP(K253,Proveedores!$A$2:$B$500,2,0),"Agregar")</f>
        <v>MEDICAL ENGINEERING CORPORATION S.A.</v>
      </c>
      <c r="S253" s="5">
        <f t="shared" si="3"/>
        <v>766800</v>
      </c>
    </row>
    <row r="254" spans="1:19" x14ac:dyDescent="0.2">
      <c r="A254" s="7">
        <v>43776.504942129628</v>
      </c>
      <c r="B254" s="1" t="s">
        <v>2445</v>
      </c>
      <c r="C254" s="1" t="s">
        <v>2446</v>
      </c>
      <c r="D254" s="1" t="s">
        <v>1621</v>
      </c>
      <c r="E254" s="1" t="s">
        <v>2447</v>
      </c>
      <c r="F254" s="7">
        <v>43774</v>
      </c>
      <c r="G254" s="1" t="s">
        <v>731</v>
      </c>
      <c r="H254" s="5">
        <v>5376218.4000000004</v>
      </c>
      <c r="I254" s="1">
        <v>207902</v>
      </c>
      <c r="J254" s="1">
        <v>0</v>
      </c>
      <c r="K254" s="1" t="s">
        <v>737</v>
      </c>
      <c r="L254" s="1">
        <v>46</v>
      </c>
      <c r="M254" s="1">
        <v>500416</v>
      </c>
      <c r="N254" s="1" t="s">
        <v>2448</v>
      </c>
      <c r="O254" s="1">
        <v>106671</v>
      </c>
      <c r="P254" s="1">
        <v>1</v>
      </c>
      <c r="Q254" s="1">
        <v>50.4</v>
      </c>
      <c r="R254" s="1" t="str">
        <f>IFERROR(VLOOKUP(K254,Proveedores!$A$2:$B$500,2,0),"Agregar")</f>
        <v xml:space="preserve">KLONAL SRL </v>
      </c>
      <c r="S254" s="5">
        <f t="shared" si="3"/>
        <v>5376218.3999999994</v>
      </c>
    </row>
    <row r="255" spans="1:19" x14ac:dyDescent="0.2">
      <c r="A255" s="7">
        <v>43776.5231712963</v>
      </c>
      <c r="B255" s="1" t="s">
        <v>2449</v>
      </c>
      <c r="C255" s="1" t="s">
        <v>2450</v>
      </c>
      <c r="D255" s="1" t="s">
        <v>1621</v>
      </c>
      <c r="E255" s="1" t="s">
        <v>2451</v>
      </c>
      <c r="F255" s="7">
        <v>43644</v>
      </c>
      <c r="G255" s="1" t="s">
        <v>996</v>
      </c>
      <c r="H255" s="5">
        <v>9509400.5399999991</v>
      </c>
      <c r="I255" s="1" t="s">
        <v>2452</v>
      </c>
      <c r="J255" s="1">
        <v>0</v>
      </c>
      <c r="K255" s="1" t="s">
        <v>158</v>
      </c>
      <c r="L255" s="1">
        <v>1</v>
      </c>
      <c r="M255" s="1" t="s">
        <v>2453</v>
      </c>
      <c r="N255" s="1" t="s">
        <v>2454</v>
      </c>
      <c r="O255" s="1">
        <v>6000</v>
      </c>
      <c r="P255" s="1" t="s">
        <v>1665</v>
      </c>
      <c r="Q255" s="1">
        <v>26636.98</v>
      </c>
      <c r="R255" s="1" t="str">
        <f>IFERROR(VLOOKUP(K255,Proveedores!$A$2:$B$500,2,0),"Agregar")</f>
        <v>Abbvie S.A.</v>
      </c>
      <c r="S255" s="5">
        <f t="shared" si="3"/>
        <v>159821880</v>
      </c>
    </row>
    <row r="256" spans="1:19" x14ac:dyDescent="0.2">
      <c r="A256" s="7">
        <v>43776.596250000002</v>
      </c>
      <c r="B256" s="1" t="s">
        <v>2455</v>
      </c>
      <c r="C256" s="1" t="s">
        <v>2456</v>
      </c>
      <c r="D256" s="1" t="s">
        <v>1621</v>
      </c>
      <c r="E256" s="1" t="s">
        <v>2457</v>
      </c>
      <c r="F256" s="7">
        <v>43647</v>
      </c>
      <c r="G256" s="1" t="s">
        <v>996</v>
      </c>
      <c r="H256" s="5">
        <v>2716971.58</v>
      </c>
      <c r="I256" s="1" t="s">
        <v>2452</v>
      </c>
      <c r="J256" s="1">
        <v>0</v>
      </c>
      <c r="K256" s="1" t="s">
        <v>158</v>
      </c>
      <c r="L256" s="1">
        <v>1</v>
      </c>
      <c r="M256" s="1" t="s">
        <v>2453</v>
      </c>
      <c r="N256" s="1" t="s">
        <v>2454</v>
      </c>
      <c r="O256" s="1">
        <v>6000</v>
      </c>
      <c r="P256" s="1" t="s">
        <v>1665</v>
      </c>
      <c r="Q256" s="1">
        <v>26636.98</v>
      </c>
      <c r="R256" s="1" t="str">
        <f>IFERROR(VLOOKUP(K256,Proveedores!$A$2:$B$500,2,0),"Agregar")</f>
        <v>Abbvie S.A.</v>
      </c>
      <c r="S256" s="5">
        <f t="shared" si="3"/>
        <v>159821880</v>
      </c>
    </row>
    <row r="257" spans="1:19" x14ac:dyDescent="0.2">
      <c r="A257" s="7">
        <v>43776.608819444446</v>
      </c>
      <c r="B257" s="1" t="s">
        <v>2458</v>
      </c>
      <c r="C257" s="1" t="s">
        <v>2459</v>
      </c>
      <c r="D257" s="1" t="s">
        <v>1621</v>
      </c>
      <c r="E257" s="1" t="s">
        <v>2460</v>
      </c>
      <c r="F257" s="7">
        <v>43647</v>
      </c>
      <c r="G257" s="1" t="s">
        <v>996</v>
      </c>
      <c r="H257" s="5">
        <v>2850156.46</v>
      </c>
      <c r="I257" s="1" t="s">
        <v>2452</v>
      </c>
      <c r="J257" s="1">
        <v>0</v>
      </c>
      <c r="K257" s="1" t="s">
        <v>158</v>
      </c>
      <c r="L257" s="1">
        <v>1</v>
      </c>
      <c r="M257" s="1" t="s">
        <v>2453</v>
      </c>
      <c r="N257" s="1" t="s">
        <v>2454</v>
      </c>
      <c r="O257" s="1">
        <v>6000</v>
      </c>
      <c r="P257" s="1" t="s">
        <v>1665</v>
      </c>
      <c r="Q257" s="1">
        <v>26636.98</v>
      </c>
      <c r="R257" s="1" t="str">
        <f>IFERROR(VLOOKUP(K257,Proveedores!$A$2:$B$500,2,0),"Agregar")</f>
        <v>Abbvie S.A.</v>
      </c>
      <c r="S257" s="5">
        <f t="shared" si="3"/>
        <v>159821880</v>
      </c>
    </row>
    <row r="258" spans="1:19" x14ac:dyDescent="0.2">
      <c r="A258" s="7">
        <v>43776.618437500001</v>
      </c>
      <c r="B258" s="1" t="s">
        <v>2461</v>
      </c>
      <c r="C258" s="1" t="s">
        <v>2462</v>
      </c>
      <c r="D258" s="1" t="s">
        <v>1621</v>
      </c>
      <c r="E258" s="1" t="s">
        <v>2463</v>
      </c>
      <c r="F258" s="7">
        <v>43647</v>
      </c>
      <c r="G258" s="1" t="s">
        <v>996</v>
      </c>
      <c r="H258" s="5">
        <v>9829044.25</v>
      </c>
      <c r="I258" s="1" t="s">
        <v>2452</v>
      </c>
      <c r="J258" s="1">
        <v>0</v>
      </c>
      <c r="K258" s="1" t="s">
        <v>158</v>
      </c>
      <c r="L258" s="1">
        <v>1</v>
      </c>
      <c r="M258" s="1" t="s">
        <v>2453</v>
      </c>
      <c r="N258" s="1" t="s">
        <v>2454</v>
      </c>
      <c r="O258" s="1">
        <v>6000</v>
      </c>
      <c r="P258" s="1" t="s">
        <v>1665</v>
      </c>
      <c r="Q258" s="1">
        <v>26636.98</v>
      </c>
      <c r="R258" s="1" t="str">
        <f>IFERROR(VLOOKUP(K258,Proveedores!$A$2:$B$500,2,0),"Agregar")</f>
        <v>Abbvie S.A.</v>
      </c>
      <c r="S258" s="5">
        <f t="shared" si="3"/>
        <v>159821880</v>
      </c>
    </row>
    <row r="259" spans="1:19" x14ac:dyDescent="0.2">
      <c r="A259" s="7">
        <v>43776.632453703707</v>
      </c>
      <c r="B259" s="1" t="s">
        <v>2464</v>
      </c>
      <c r="C259" s="1" t="s">
        <v>2465</v>
      </c>
      <c r="D259" s="1" t="s">
        <v>1621</v>
      </c>
      <c r="E259" s="1" t="s">
        <v>2466</v>
      </c>
      <c r="F259" s="7">
        <v>43647</v>
      </c>
      <c r="G259" s="1" t="s">
        <v>996</v>
      </c>
      <c r="H259" s="5">
        <v>27409448.609999999</v>
      </c>
      <c r="I259" s="1" t="s">
        <v>2452</v>
      </c>
      <c r="J259" s="1">
        <v>0</v>
      </c>
      <c r="K259" s="1" t="s">
        <v>158</v>
      </c>
      <c r="L259" s="1">
        <v>1</v>
      </c>
      <c r="M259" s="1" t="s">
        <v>2453</v>
      </c>
      <c r="N259" s="1" t="s">
        <v>2454</v>
      </c>
      <c r="O259" s="1">
        <v>6000</v>
      </c>
      <c r="P259" s="1" t="s">
        <v>1665</v>
      </c>
      <c r="Q259" s="1">
        <v>26636.98</v>
      </c>
      <c r="R259" s="1" t="str">
        <f>IFERROR(VLOOKUP(K259,Proveedores!$A$2:$B$500,2,0),"Agregar")</f>
        <v>Abbvie S.A.</v>
      </c>
      <c r="S259" s="5">
        <f t="shared" ref="S259:S322" si="4">Q259*O259</f>
        <v>159821880</v>
      </c>
    </row>
    <row r="260" spans="1:19" x14ac:dyDescent="0.2">
      <c r="A260" s="7">
        <v>43776.697743055556</v>
      </c>
      <c r="B260" s="1" t="s">
        <v>2467</v>
      </c>
      <c r="C260" s="1" t="s">
        <v>2468</v>
      </c>
      <c r="D260" s="1" t="s">
        <v>1621</v>
      </c>
      <c r="E260" s="1" t="s">
        <v>2469</v>
      </c>
      <c r="F260" s="7">
        <v>43647</v>
      </c>
      <c r="G260" s="1" t="s">
        <v>996</v>
      </c>
      <c r="H260" s="5">
        <v>532739.53</v>
      </c>
      <c r="I260" s="1" t="s">
        <v>2452</v>
      </c>
      <c r="J260" s="1">
        <v>0</v>
      </c>
      <c r="K260" s="1" t="s">
        <v>158</v>
      </c>
      <c r="L260" s="1">
        <v>1</v>
      </c>
      <c r="M260" s="1" t="s">
        <v>2453</v>
      </c>
      <c r="N260" s="1" t="s">
        <v>2454</v>
      </c>
      <c r="O260" s="1">
        <v>6000</v>
      </c>
      <c r="P260" s="1" t="s">
        <v>1665</v>
      </c>
      <c r="Q260" s="1">
        <v>26636.98</v>
      </c>
      <c r="R260" s="1" t="str">
        <f>IFERROR(VLOOKUP(K260,Proveedores!$A$2:$B$500,2,0),"Agregar")</f>
        <v>Abbvie S.A.</v>
      </c>
      <c r="S260" s="5">
        <f t="shared" si="4"/>
        <v>159821880</v>
      </c>
    </row>
    <row r="261" spans="1:19" x14ac:dyDescent="0.2">
      <c r="A261" s="7">
        <v>43776.707951388889</v>
      </c>
      <c r="B261" s="1" t="s">
        <v>2470</v>
      </c>
      <c r="C261" s="1" t="s">
        <v>2471</v>
      </c>
      <c r="D261" s="1" t="s">
        <v>1621</v>
      </c>
      <c r="E261" s="1" t="s">
        <v>2472</v>
      </c>
      <c r="F261" s="7">
        <v>43647</v>
      </c>
      <c r="G261" s="1" t="s">
        <v>996</v>
      </c>
      <c r="H261" s="5">
        <v>6526059.1900000004</v>
      </c>
      <c r="I261" s="1" t="s">
        <v>2452</v>
      </c>
      <c r="J261" s="1">
        <v>0</v>
      </c>
      <c r="K261" s="1" t="s">
        <v>158</v>
      </c>
      <c r="L261" s="1">
        <v>1</v>
      </c>
      <c r="M261" s="1" t="s">
        <v>2453</v>
      </c>
      <c r="N261" s="1" t="s">
        <v>2454</v>
      </c>
      <c r="O261" s="1">
        <v>6000</v>
      </c>
      <c r="P261" s="1" t="s">
        <v>1665</v>
      </c>
      <c r="Q261" s="1">
        <v>26636.98</v>
      </c>
      <c r="R261" s="1" t="str">
        <f>IFERROR(VLOOKUP(K261,Proveedores!$A$2:$B$500,2,0),"Agregar")</f>
        <v>Abbvie S.A.</v>
      </c>
      <c r="S261" s="5">
        <f t="shared" si="4"/>
        <v>159821880</v>
      </c>
    </row>
    <row r="262" spans="1:19" x14ac:dyDescent="0.2">
      <c r="A262" s="7">
        <v>43777.482905092591</v>
      </c>
      <c r="B262" s="1" t="s">
        <v>2473</v>
      </c>
      <c r="C262" s="1" t="s">
        <v>2474</v>
      </c>
      <c r="D262" s="1" t="s">
        <v>1621</v>
      </c>
      <c r="E262" s="1" t="s">
        <v>2475</v>
      </c>
      <c r="F262" s="7">
        <v>43769</v>
      </c>
      <c r="G262" s="1" t="s">
        <v>635</v>
      </c>
      <c r="H262" s="5">
        <v>59496090</v>
      </c>
      <c r="I262" s="1">
        <v>1313</v>
      </c>
      <c r="J262" s="1">
        <v>0</v>
      </c>
      <c r="K262" s="1" t="s">
        <v>318</v>
      </c>
      <c r="L262" s="1">
        <v>1</v>
      </c>
      <c r="M262" s="1" t="s">
        <v>1915</v>
      </c>
      <c r="N262" s="1" t="s">
        <v>1916</v>
      </c>
      <c r="O262" s="1">
        <v>193800</v>
      </c>
      <c r="P262" s="1" t="s">
        <v>1917</v>
      </c>
      <c r="Q262" s="1">
        <v>119.3</v>
      </c>
      <c r="R262" s="1" t="str">
        <f>IFERROR(VLOOKUP(K262,Proveedores!$A$2:$B$500,2,0),"Agregar")</f>
        <v>LABORATORIOS RICHMOND SACIF</v>
      </c>
      <c r="S262" s="5">
        <f t="shared" si="4"/>
        <v>23120340</v>
      </c>
    </row>
    <row r="263" spans="1:19" x14ac:dyDescent="0.2">
      <c r="A263" s="7">
        <v>43777.482905092591</v>
      </c>
      <c r="B263" s="1" t="s">
        <v>2473</v>
      </c>
      <c r="C263" s="1" t="s">
        <v>2474</v>
      </c>
      <c r="D263" s="1" t="s">
        <v>1621</v>
      </c>
      <c r="E263" s="1" t="s">
        <v>2475</v>
      </c>
      <c r="F263" s="7">
        <v>43769</v>
      </c>
      <c r="G263" s="1" t="s">
        <v>635</v>
      </c>
      <c r="H263" s="5">
        <v>59496090</v>
      </c>
      <c r="I263" s="1">
        <v>1313</v>
      </c>
      <c r="J263" s="1">
        <v>0</v>
      </c>
      <c r="K263" s="1" t="s">
        <v>318</v>
      </c>
      <c r="L263" s="1">
        <v>2</v>
      </c>
      <c r="M263" s="1" t="s">
        <v>1918</v>
      </c>
      <c r="N263" s="1" t="s">
        <v>1916</v>
      </c>
      <c r="O263" s="1">
        <v>229500</v>
      </c>
      <c r="P263" s="1" t="s">
        <v>1917</v>
      </c>
      <c r="Q263" s="1">
        <v>158.5</v>
      </c>
      <c r="R263" s="1" t="str">
        <f>IFERROR(VLOOKUP(K263,Proveedores!$A$2:$B$500,2,0),"Agregar")</f>
        <v>LABORATORIOS RICHMOND SACIF</v>
      </c>
      <c r="S263" s="5">
        <f t="shared" si="4"/>
        <v>36375750</v>
      </c>
    </row>
    <row r="264" spans="1:19" x14ac:dyDescent="0.2">
      <c r="A264" s="7">
        <v>43777.67832175926</v>
      </c>
      <c r="B264" s="1" t="s">
        <v>2476</v>
      </c>
      <c r="C264" s="1" t="s">
        <v>2477</v>
      </c>
      <c r="D264" s="1" t="s">
        <v>1621</v>
      </c>
      <c r="E264" s="1" t="s">
        <v>2478</v>
      </c>
      <c r="F264" s="7">
        <v>43770</v>
      </c>
      <c r="G264" s="1" t="s">
        <v>692</v>
      </c>
      <c r="H264" s="5">
        <v>2260820.6</v>
      </c>
      <c r="I264" s="1" t="s">
        <v>1816</v>
      </c>
      <c r="J264" s="1">
        <v>0</v>
      </c>
      <c r="K264" s="1" t="s">
        <v>1847</v>
      </c>
      <c r="L264" s="1">
        <v>18</v>
      </c>
      <c r="M264" s="1">
        <v>133312</v>
      </c>
      <c r="N264" s="1" t="s">
        <v>2479</v>
      </c>
      <c r="O264" s="1">
        <v>59668</v>
      </c>
      <c r="P264" s="1" t="s">
        <v>2310</v>
      </c>
      <c r="Q264" s="1">
        <v>37.89</v>
      </c>
      <c r="R264" s="1" t="str">
        <f>IFERROR(VLOOKUP(K264,Proveedores!$A$2:$B$500,2,0),"Agregar")</f>
        <v xml:space="preserve">LAFEDAR S.A. </v>
      </c>
      <c r="S264" s="5">
        <f t="shared" si="4"/>
        <v>2260820.52</v>
      </c>
    </row>
    <row r="265" spans="1:19" x14ac:dyDescent="0.2">
      <c r="A265" s="7">
        <v>43777.683622685188</v>
      </c>
      <c r="B265" s="1" t="s">
        <v>2480</v>
      </c>
      <c r="C265" s="1" t="s">
        <v>2481</v>
      </c>
      <c r="D265" s="1" t="s">
        <v>1621</v>
      </c>
      <c r="E265" s="1">
        <v>492</v>
      </c>
      <c r="F265" s="7">
        <v>43775</v>
      </c>
      <c r="G265" s="1" t="s">
        <v>2482</v>
      </c>
      <c r="H265" s="5">
        <v>114095.2</v>
      </c>
      <c r="I265" s="1">
        <v>1288</v>
      </c>
      <c r="J265" s="1">
        <v>0</v>
      </c>
      <c r="K265" s="1" t="s">
        <v>2483</v>
      </c>
      <c r="L265" s="1">
        <v>53</v>
      </c>
      <c r="M265" s="1" t="s">
        <v>2484</v>
      </c>
      <c r="N265" s="1" t="s">
        <v>2485</v>
      </c>
      <c r="O265" s="1">
        <v>756</v>
      </c>
      <c r="P265" s="1" t="s">
        <v>1665</v>
      </c>
      <c r="Q265" s="1">
        <v>381.61900000000003</v>
      </c>
      <c r="R265" s="1" t="str">
        <f>IFERROR(VLOOKUP(K265,Proveedores!$A$2:$B$500,2,0),"Agregar")</f>
        <v>Celnova Argentina S.A.</v>
      </c>
      <c r="S265" s="5">
        <f t="shared" si="4"/>
        <v>288503.96400000004</v>
      </c>
    </row>
    <row r="266" spans="1:19" x14ac:dyDescent="0.2">
      <c r="A266" s="7">
        <v>43777.683622685188</v>
      </c>
      <c r="B266" s="1" t="s">
        <v>2480</v>
      </c>
      <c r="C266" s="1" t="s">
        <v>2481</v>
      </c>
      <c r="D266" s="1" t="s">
        <v>1621</v>
      </c>
      <c r="E266" s="1">
        <v>492</v>
      </c>
      <c r="F266" s="7">
        <v>43775</v>
      </c>
      <c r="G266" s="1" t="s">
        <v>2482</v>
      </c>
      <c r="H266" s="5">
        <v>114095.2</v>
      </c>
      <c r="I266" s="1">
        <v>1288</v>
      </c>
      <c r="J266" s="1">
        <v>0</v>
      </c>
      <c r="K266" s="1" t="s">
        <v>2483</v>
      </c>
      <c r="L266" s="1">
        <v>55</v>
      </c>
      <c r="M266" s="1" t="s">
        <v>2486</v>
      </c>
      <c r="N266" s="1" t="s">
        <v>2487</v>
      </c>
      <c r="O266" s="1">
        <v>756</v>
      </c>
      <c r="P266" s="1" t="s">
        <v>1665</v>
      </c>
      <c r="Q266" s="1">
        <v>397.1429</v>
      </c>
      <c r="R266" s="1" t="str">
        <f>IFERROR(VLOOKUP(K266,Proveedores!$A$2:$B$500,2,0),"Agregar")</f>
        <v>Celnova Argentina S.A.</v>
      </c>
      <c r="S266" s="5">
        <f t="shared" si="4"/>
        <v>300240.03240000003</v>
      </c>
    </row>
    <row r="267" spans="1:19" x14ac:dyDescent="0.2">
      <c r="A267" s="7">
        <v>43777.683622685188</v>
      </c>
      <c r="B267" s="1" t="s">
        <v>2480</v>
      </c>
      <c r="C267" s="1" t="s">
        <v>2481</v>
      </c>
      <c r="D267" s="1" t="s">
        <v>1621</v>
      </c>
      <c r="E267" s="1">
        <v>492</v>
      </c>
      <c r="F267" s="7">
        <v>43775</v>
      </c>
      <c r="G267" s="1" t="s">
        <v>2482</v>
      </c>
      <c r="H267" s="5">
        <v>114095.2</v>
      </c>
      <c r="I267" s="1">
        <v>1288</v>
      </c>
      <c r="J267" s="1">
        <v>0</v>
      </c>
      <c r="K267" s="1" t="s">
        <v>2483</v>
      </c>
      <c r="L267" s="1">
        <v>57</v>
      </c>
      <c r="M267" s="1" t="s">
        <v>2488</v>
      </c>
      <c r="N267" s="1" t="s">
        <v>2489</v>
      </c>
      <c r="O267" s="1">
        <v>756</v>
      </c>
      <c r="P267" s="1" t="s">
        <v>1665</v>
      </c>
      <c r="Q267" s="1">
        <v>409.96190000000001</v>
      </c>
      <c r="R267" s="1" t="str">
        <f>IFERROR(VLOOKUP(K267,Proveedores!$A$2:$B$500,2,0),"Agregar")</f>
        <v>Celnova Argentina S.A.</v>
      </c>
      <c r="S267" s="5">
        <f t="shared" si="4"/>
        <v>309931.19640000002</v>
      </c>
    </row>
    <row r="268" spans="1:19" x14ac:dyDescent="0.2">
      <c r="A268" s="7">
        <v>43777.685555555552</v>
      </c>
      <c r="B268" s="1" t="s">
        <v>2490</v>
      </c>
      <c r="C268" s="1" t="s">
        <v>2491</v>
      </c>
      <c r="D268" s="1" t="s">
        <v>1621</v>
      </c>
      <c r="E268" s="1" t="s">
        <v>2492</v>
      </c>
      <c r="F268" s="7">
        <v>43774</v>
      </c>
      <c r="G268" s="1" t="s">
        <v>692</v>
      </c>
      <c r="H268" s="5">
        <v>3357758.78</v>
      </c>
      <c r="I268" s="1" t="s">
        <v>1816</v>
      </c>
      <c r="J268" s="1">
        <v>0</v>
      </c>
      <c r="K268" s="1" t="s">
        <v>1847</v>
      </c>
      <c r="L268" s="1">
        <v>24</v>
      </c>
      <c r="M268" s="1" t="s">
        <v>2367</v>
      </c>
      <c r="N268" s="1" t="s">
        <v>2493</v>
      </c>
      <c r="O268" s="1">
        <v>447880</v>
      </c>
      <c r="P268" s="1" t="s">
        <v>2369</v>
      </c>
      <c r="Q268" s="1">
        <v>7.4969999999999999</v>
      </c>
      <c r="R268" s="1" t="str">
        <f>IFERROR(VLOOKUP(K268,Proveedores!$A$2:$B$500,2,0),"Agregar")</f>
        <v xml:space="preserve">LAFEDAR S.A. </v>
      </c>
      <c r="S268" s="5">
        <f t="shared" si="4"/>
        <v>3357756.36</v>
      </c>
    </row>
    <row r="269" spans="1:19" x14ac:dyDescent="0.2">
      <c r="A269" s="7">
        <v>43777.692789351851</v>
      </c>
      <c r="B269" s="1" t="s">
        <v>2494</v>
      </c>
      <c r="C269" s="1" t="s">
        <v>2495</v>
      </c>
      <c r="D269" s="1" t="s">
        <v>1621</v>
      </c>
      <c r="E269" s="1" t="s">
        <v>2496</v>
      </c>
      <c r="F269" s="7">
        <v>43774</v>
      </c>
      <c r="G269" s="1" t="s">
        <v>2497</v>
      </c>
      <c r="H269" s="5">
        <v>1127606.44</v>
      </c>
      <c r="I269" s="1" t="s">
        <v>1816</v>
      </c>
      <c r="J269" s="1">
        <v>0</v>
      </c>
      <c r="K269" s="1" t="s">
        <v>1847</v>
      </c>
      <c r="L269" s="1">
        <v>18</v>
      </c>
      <c r="M269" s="1" t="s">
        <v>2308</v>
      </c>
      <c r="N269" s="1" t="s">
        <v>2479</v>
      </c>
      <c r="O269" s="1">
        <v>29760</v>
      </c>
      <c r="P269" s="1" t="s">
        <v>2310</v>
      </c>
      <c r="Q269" s="1">
        <v>37.89</v>
      </c>
      <c r="R269" s="1" t="str">
        <f>IFERROR(VLOOKUP(K269,Proveedores!$A$2:$B$500,2,0),"Agregar")</f>
        <v xml:space="preserve">LAFEDAR S.A. </v>
      </c>
      <c r="S269" s="5">
        <f t="shared" si="4"/>
        <v>1127606.3999999999</v>
      </c>
    </row>
    <row r="270" spans="1:19" x14ac:dyDescent="0.2">
      <c r="A270" s="7">
        <v>43777.698368055557</v>
      </c>
      <c r="B270" s="1" t="s">
        <v>2498</v>
      </c>
      <c r="C270" s="1" t="s">
        <v>2499</v>
      </c>
      <c r="D270" s="1" t="s">
        <v>1621</v>
      </c>
      <c r="E270" s="1">
        <v>491</v>
      </c>
      <c r="F270" s="7">
        <v>43775</v>
      </c>
      <c r="G270" s="1" t="s">
        <v>2482</v>
      </c>
      <c r="H270" s="5">
        <v>24042</v>
      </c>
      <c r="I270" s="1">
        <v>1288</v>
      </c>
      <c r="J270" s="1">
        <v>0</v>
      </c>
      <c r="K270" s="1" t="s">
        <v>2483</v>
      </c>
      <c r="L270" s="1">
        <v>53</v>
      </c>
      <c r="M270" s="1" t="s">
        <v>2484</v>
      </c>
      <c r="N270" s="1" t="s">
        <v>2500</v>
      </c>
      <c r="O270" s="1">
        <v>63</v>
      </c>
      <c r="P270" s="1" t="s">
        <v>1665</v>
      </c>
      <c r="Q270" s="1">
        <v>381.61900000000003</v>
      </c>
      <c r="R270" s="1" t="str">
        <f>IFERROR(VLOOKUP(K270,Proveedores!$A$2:$B$500,2,0),"Agregar")</f>
        <v>Celnova Argentina S.A.</v>
      </c>
      <c r="S270" s="5">
        <f t="shared" si="4"/>
        <v>24041.997000000003</v>
      </c>
    </row>
    <row r="271" spans="1:19" x14ac:dyDescent="0.2">
      <c r="A271" s="7">
        <v>43777.705289351848</v>
      </c>
      <c r="B271" s="1" t="s">
        <v>2501</v>
      </c>
      <c r="C271" s="1" t="s">
        <v>2502</v>
      </c>
      <c r="D271" s="1" t="s">
        <v>1621</v>
      </c>
      <c r="E271" s="1">
        <v>464</v>
      </c>
      <c r="F271" s="7">
        <v>43746</v>
      </c>
      <c r="G271" s="1" t="s">
        <v>2482</v>
      </c>
      <c r="H271" s="5">
        <v>16028</v>
      </c>
      <c r="I271" s="1">
        <v>1288</v>
      </c>
      <c r="J271" s="1">
        <v>0</v>
      </c>
      <c r="K271" s="1" t="s">
        <v>2483</v>
      </c>
      <c r="L271" s="1">
        <v>53</v>
      </c>
      <c r="M271" s="1" t="s">
        <v>2484</v>
      </c>
      <c r="N271" s="1" t="s">
        <v>2500</v>
      </c>
      <c r="O271" s="1">
        <v>42</v>
      </c>
      <c r="P271" s="1" t="s">
        <v>1665</v>
      </c>
      <c r="Q271" s="1">
        <v>381.62</v>
      </c>
      <c r="R271" s="1" t="str">
        <f>IFERROR(VLOOKUP(K271,Proveedores!$A$2:$B$500,2,0),"Agregar")</f>
        <v>Celnova Argentina S.A.</v>
      </c>
      <c r="S271" s="5">
        <f t="shared" si="4"/>
        <v>16028.04</v>
      </c>
    </row>
    <row r="272" spans="1:19" x14ac:dyDescent="0.2">
      <c r="A272" s="7">
        <v>43777.710370370369</v>
      </c>
      <c r="B272" s="1" t="s">
        <v>2503</v>
      </c>
      <c r="C272" s="1" t="s">
        <v>2504</v>
      </c>
      <c r="D272" s="1" t="s">
        <v>1621</v>
      </c>
      <c r="E272" s="1">
        <v>463</v>
      </c>
      <c r="F272" s="7">
        <v>43746</v>
      </c>
      <c r="G272" s="1" t="s">
        <v>2482</v>
      </c>
      <c r="H272" s="5">
        <v>8014</v>
      </c>
      <c r="I272" s="1">
        <v>1288</v>
      </c>
      <c r="J272" s="1">
        <v>0</v>
      </c>
      <c r="K272" s="1" t="s">
        <v>2483</v>
      </c>
      <c r="L272" s="1">
        <v>53</v>
      </c>
      <c r="M272" s="1" t="s">
        <v>2484</v>
      </c>
      <c r="N272" s="1" t="s">
        <v>2500</v>
      </c>
      <c r="O272" s="1">
        <v>21</v>
      </c>
      <c r="P272" s="1" t="s">
        <v>1665</v>
      </c>
      <c r="Q272" s="1">
        <v>381.62</v>
      </c>
      <c r="R272" s="1" t="str">
        <f>IFERROR(VLOOKUP(K272,Proveedores!$A$2:$B$500,2,0),"Agregar")</f>
        <v>Celnova Argentina S.A.</v>
      </c>
      <c r="S272" s="5">
        <f t="shared" si="4"/>
        <v>8014.02</v>
      </c>
    </row>
    <row r="273" spans="1:19" x14ac:dyDescent="0.2">
      <c r="A273" s="7">
        <v>43780.377881944441</v>
      </c>
      <c r="B273" s="1" t="s">
        <v>2505</v>
      </c>
      <c r="C273" s="1" t="s">
        <v>2506</v>
      </c>
      <c r="D273" s="1" t="s">
        <v>1621</v>
      </c>
      <c r="E273" s="1" t="s">
        <v>2507</v>
      </c>
      <c r="F273" s="7">
        <v>43775</v>
      </c>
      <c r="G273" s="1" t="s">
        <v>692</v>
      </c>
      <c r="H273" s="5">
        <v>3175693</v>
      </c>
      <c r="I273" s="1" t="s">
        <v>1816</v>
      </c>
      <c r="J273" s="1">
        <v>0</v>
      </c>
      <c r="K273" s="1" t="s">
        <v>1847</v>
      </c>
      <c r="L273" s="1">
        <v>27</v>
      </c>
      <c r="M273" s="1" t="s">
        <v>2292</v>
      </c>
      <c r="N273" s="1" t="s">
        <v>2508</v>
      </c>
      <c r="O273" s="1">
        <v>45700</v>
      </c>
      <c r="P273" s="1" t="s">
        <v>2509</v>
      </c>
      <c r="Q273" s="1">
        <v>69.489999999999995</v>
      </c>
      <c r="R273" s="1" t="str">
        <f>IFERROR(VLOOKUP(K273,Proveedores!$A$2:$B$500,2,0),"Agregar")</f>
        <v xml:space="preserve">LAFEDAR S.A. </v>
      </c>
      <c r="S273" s="5">
        <f t="shared" si="4"/>
        <v>3175692.9999999995</v>
      </c>
    </row>
    <row r="274" spans="1:19" x14ac:dyDescent="0.2">
      <c r="A274" s="7">
        <v>43780.387291666666</v>
      </c>
      <c r="B274" s="1" t="s">
        <v>2510</v>
      </c>
      <c r="C274" s="1" t="s">
        <v>2511</v>
      </c>
      <c r="D274" s="1" t="s">
        <v>1621</v>
      </c>
      <c r="E274" s="1" t="s">
        <v>2512</v>
      </c>
      <c r="F274" s="7">
        <v>43775</v>
      </c>
      <c r="G274" s="1" t="s">
        <v>692</v>
      </c>
      <c r="H274" s="5">
        <v>1086986.8400000001</v>
      </c>
      <c r="I274" s="1" t="s">
        <v>1816</v>
      </c>
      <c r="J274" s="1">
        <v>0</v>
      </c>
      <c r="K274" s="1" t="s">
        <v>1847</v>
      </c>
      <c r="L274" s="1">
        <v>35</v>
      </c>
      <c r="M274" s="1" t="s">
        <v>2513</v>
      </c>
      <c r="N274" s="1" t="s">
        <v>2514</v>
      </c>
      <c r="O274" s="1">
        <v>31516</v>
      </c>
      <c r="P274" s="1" t="s">
        <v>2515</v>
      </c>
      <c r="Q274" s="1">
        <v>34.49</v>
      </c>
      <c r="R274" s="1" t="str">
        <f>IFERROR(VLOOKUP(K274,Proveedores!$A$2:$B$500,2,0),"Agregar")</f>
        <v xml:space="preserve">LAFEDAR S.A. </v>
      </c>
      <c r="S274" s="5">
        <f t="shared" si="4"/>
        <v>1086986.8400000001</v>
      </c>
    </row>
    <row r="275" spans="1:19" x14ac:dyDescent="0.2">
      <c r="A275" s="7">
        <v>43780.391550925924</v>
      </c>
      <c r="B275" s="1" t="s">
        <v>2516</v>
      </c>
      <c r="C275" s="1" t="s">
        <v>2517</v>
      </c>
      <c r="D275" s="1" t="s">
        <v>1621</v>
      </c>
      <c r="E275" s="1" t="s">
        <v>2518</v>
      </c>
      <c r="F275" s="7">
        <v>43777</v>
      </c>
      <c r="G275" s="1" t="s">
        <v>552</v>
      </c>
      <c r="H275" s="5">
        <v>1792562.1</v>
      </c>
      <c r="I275" s="1" t="s">
        <v>2519</v>
      </c>
      <c r="J275" s="1">
        <v>0</v>
      </c>
      <c r="K275" s="1" t="s">
        <v>2520</v>
      </c>
      <c r="L275" s="1">
        <v>1</v>
      </c>
      <c r="M275" s="1" t="s">
        <v>2521</v>
      </c>
      <c r="N275" s="1" t="s">
        <v>2394</v>
      </c>
      <c r="O275" s="1">
        <v>2100</v>
      </c>
      <c r="P275" s="1" t="s">
        <v>2395</v>
      </c>
      <c r="Q275" s="1" t="s">
        <v>2392</v>
      </c>
      <c r="R275" s="1" t="str">
        <f>IFERROR(VLOOKUP(K275,Proveedores!$A$2:$B$500,2,0),"Agregar")</f>
        <v>KOPELCO S.A.</v>
      </c>
      <c r="S275" s="5" t="e">
        <f t="shared" si="4"/>
        <v>#VALUE!</v>
      </c>
    </row>
    <row r="276" spans="1:19" x14ac:dyDescent="0.2">
      <c r="A276" s="7">
        <v>43780.391550925924</v>
      </c>
      <c r="B276" s="1" t="s">
        <v>2516</v>
      </c>
      <c r="C276" s="1" t="s">
        <v>2517</v>
      </c>
      <c r="D276" s="1" t="s">
        <v>1621</v>
      </c>
      <c r="E276" s="1" t="s">
        <v>2518</v>
      </c>
      <c r="F276" s="7">
        <v>43777</v>
      </c>
      <c r="G276" s="1" t="s">
        <v>552</v>
      </c>
      <c r="H276" s="5">
        <v>1792562.1</v>
      </c>
      <c r="I276" s="1" t="s">
        <v>2519</v>
      </c>
      <c r="J276" s="1">
        <v>0</v>
      </c>
      <c r="K276" s="1" t="s">
        <v>2520</v>
      </c>
      <c r="L276" s="1">
        <v>1</v>
      </c>
      <c r="M276" s="1" t="s">
        <v>2521</v>
      </c>
      <c r="N276" s="1" t="s">
        <v>2394</v>
      </c>
      <c r="O276" s="1">
        <v>2100</v>
      </c>
      <c r="P276" s="1" t="s">
        <v>2522</v>
      </c>
      <c r="Q276" s="1">
        <v>853.6</v>
      </c>
      <c r="R276" s="1" t="str">
        <f>IFERROR(VLOOKUP(K276,Proveedores!$A$2:$B$500,2,0),"Agregar")</f>
        <v>KOPELCO S.A.</v>
      </c>
      <c r="S276" s="5">
        <f t="shared" si="4"/>
        <v>1792560</v>
      </c>
    </row>
    <row r="277" spans="1:19" x14ac:dyDescent="0.2">
      <c r="A277" s="7">
        <v>43780.398217592592</v>
      </c>
      <c r="B277" s="1" t="s">
        <v>2523</v>
      </c>
      <c r="C277" s="1" t="s">
        <v>2524</v>
      </c>
      <c r="D277" s="1" t="s">
        <v>1621</v>
      </c>
      <c r="E277" s="1" t="s">
        <v>2525</v>
      </c>
      <c r="F277" s="7">
        <v>43775</v>
      </c>
      <c r="G277" s="1" t="s">
        <v>692</v>
      </c>
      <c r="H277" s="5">
        <v>1105671.3799999999</v>
      </c>
      <c r="I277" s="1" t="s">
        <v>1816</v>
      </c>
      <c r="J277" s="1">
        <v>0</v>
      </c>
      <c r="K277" s="1" t="s">
        <v>2526</v>
      </c>
      <c r="L277" s="1">
        <v>20</v>
      </c>
      <c r="M277" s="1" t="s">
        <v>2527</v>
      </c>
      <c r="N277" s="1" t="s">
        <v>2528</v>
      </c>
      <c r="O277" s="1">
        <v>30833</v>
      </c>
      <c r="P277" s="1" t="s">
        <v>2515</v>
      </c>
      <c r="Q277" s="1">
        <v>35.86</v>
      </c>
      <c r="R277" s="1" t="str">
        <f>IFERROR(VLOOKUP(K277,Proveedores!$A$2:$B$500,2,0),"Agregar")</f>
        <v xml:space="preserve">LAFEDAR S.A. </v>
      </c>
      <c r="S277" s="5">
        <f t="shared" si="4"/>
        <v>1105671.3799999999</v>
      </c>
    </row>
    <row r="278" spans="1:19" x14ac:dyDescent="0.2">
      <c r="A278" s="7">
        <v>43780.615798611114</v>
      </c>
      <c r="B278" s="1" t="s">
        <v>2529</v>
      </c>
      <c r="C278" s="1" t="s">
        <v>2530</v>
      </c>
      <c r="D278" s="1" t="s">
        <v>1621</v>
      </c>
      <c r="E278" s="1" t="s">
        <v>2531</v>
      </c>
      <c r="F278" s="7">
        <v>43780</v>
      </c>
      <c r="G278" s="1" t="s">
        <v>692</v>
      </c>
      <c r="H278" s="5">
        <v>5643595.2000000002</v>
      </c>
      <c r="I278" s="1">
        <v>12370</v>
      </c>
      <c r="J278" s="1">
        <v>0</v>
      </c>
      <c r="K278" s="1" t="s">
        <v>713</v>
      </c>
      <c r="L278" s="1">
        <v>36</v>
      </c>
      <c r="M278" s="1" t="s">
        <v>2374</v>
      </c>
      <c r="N278" s="1" t="s">
        <v>2532</v>
      </c>
      <c r="O278" s="1">
        <v>763680</v>
      </c>
      <c r="P278" s="1" t="s">
        <v>1665</v>
      </c>
      <c r="Q278" s="1">
        <v>7.39</v>
      </c>
      <c r="R278" s="1" t="str">
        <f>IFERROR(VLOOKUP(K278,Proveedores!$A$2:$B$500,2,0),"Agregar")</f>
        <v>FERAVAL S.A.</v>
      </c>
      <c r="S278" s="5">
        <f t="shared" si="4"/>
        <v>5643595.2000000002</v>
      </c>
    </row>
    <row r="279" spans="1:19" x14ac:dyDescent="0.2">
      <c r="A279" s="7">
        <v>43781.407442129632</v>
      </c>
      <c r="B279" s="1" t="s">
        <v>2533</v>
      </c>
      <c r="C279" s="1" t="s">
        <v>2534</v>
      </c>
      <c r="D279" s="1" t="s">
        <v>1621</v>
      </c>
      <c r="E279" s="1" t="s">
        <v>2535</v>
      </c>
      <c r="F279" s="7">
        <v>43781</v>
      </c>
      <c r="G279" s="1" t="s">
        <v>692</v>
      </c>
      <c r="H279" s="5">
        <v>999985.24</v>
      </c>
      <c r="I279" s="1">
        <v>12374</v>
      </c>
      <c r="J279" s="1">
        <v>0</v>
      </c>
      <c r="K279" s="1" t="s">
        <v>713</v>
      </c>
      <c r="L279" s="1">
        <v>36</v>
      </c>
      <c r="M279" s="1" t="s">
        <v>2374</v>
      </c>
      <c r="N279" s="1" t="s">
        <v>2532</v>
      </c>
      <c r="O279" s="1">
        <v>135316</v>
      </c>
      <c r="P279" s="1" t="s">
        <v>1665</v>
      </c>
      <c r="Q279" s="1">
        <v>7.39</v>
      </c>
      <c r="R279" s="1" t="str">
        <f>IFERROR(VLOOKUP(K279,Proveedores!$A$2:$B$500,2,0),"Agregar")</f>
        <v>FERAVAL S.A.</v>
      </c>
      <c r="S279" s="5">
        <f t="shared" si="4"/>
        <v>999985.24</v>
      </c>
    </row>
    <row r="280" spans="1:19" x14ac:dyDescent="0.2">
      <c r="A280" s="7">
        <v>43781.430231481485</v>
      </c>
      <c r="B280" s="1" t="s">
        <v>2536</v>
      </c>
      <c r="C280" s="1" t="s">
        <v>2537</v>
      </c>
      <c r="D280" s="1" t="s">
        <v>1621</v>
      </c>
      <c r="E280" s="1" t="s">
        <v>2538</v>
      </c>
      <c r="F280" s="7">
        <v>43781</v>
      </c>
      <c r="G280" s="1" t="s">
        <v>692</v>
      </c>
      <c r="H280" s="5">
        <v>10398055.16</v>
      </c>
      <c r="I280" s="1">
        <v>12376</v>
      </c>
      <c r="J280" s="1">
        <v>0</v>
      </c>
      <c r="K280" s="1" t="s">
        <v>713</v>
      </c>
      <c r="L280" s="1">
        <v>36</v>
      </c>
      <c r="M280" s="1" t="s">
        <v>2374</v>
      </c>
      <c r="N280" s="1" t="s">
        <v>2532</v>
      </c>
      <c r="O280" s="1">
        <v>1407044</v>
      </c>
      <c r="P280" s="1" t="s">
        <v>1892</v>
      </c>
      <c r="Q280" s="1">
        <v>7.39</v>
      </c>
      <c r="R280" s="1" t="str">
        <f>IFERROR(VLOOKUP(K280,Proveedores!$A$2:$B$500,2,0),"Agregar")</f>
        <v>FERAVAL S.A.</v>
      </c>
      <c r="S280" s="5">
        <f t="shared" si="4"/>
        <v>10398055.16</v>
      </c>
    </row>
    <row r="281" spans="1:19" x14ac:dyDescent="0.2">
      <c r="A281" s="7">
        <v>43781.492673611108</v>
      </c>
      <c r="B281" s="1" t="s">
        <v>2539</v>
      </c>
      <c r="C281" s="1" t="s">
        <v>2540</v>
      </c>
      <c r="D281" s="1" t="s">
        <v>1621</v>
      </c>
      <c r="E281" s="1" t="s">
        <v>2541</v>
      </c>
      <c r="F281" s="7">
        <v>43647</v>
      </c>
      <c r="G281" s="1" t="s">
        <v>996</v>
      </c>
      <c r="H281" s="5">
        <v>4981114.57</v>
      </c>
      <c r="I281" s="1" t="s">
        <v>2452</v>
      </c>
      <c r="J281" s="1">
        <v>0</v>
      </c>
      <c r="K281" s="1" t="s">
        <v>158</v>
      </c>
      <c r="L281" s="1">
        <v>1</v>
      </c>
      <c r="M281" s="1" t="s">
        <v>2542</v>
      </c>
      <c r="N281" s="1" t="s">
        <v>2454</v>
      </c>
      <c r="O281" s="1">
        <v>6000</v>
      </c>
      <c r="P281" s="1" t="s">
        <v>1665</v>
      </c>
      <c r="Q281" s="1" t="s">
        <v>2543</v>
      </c>
      <c r="R281" s="1" t="str">
        <f>IFERROR(VLOOKUP(K281,Proveedores!$A$2:$B$500,2,0),"Agregar")</f>
        <v>Abbvie S.A.</v>
      </c>
      <c r="S281" s="5" t="e">
        <f t="shared" si="4"/>
        <v>#VALUE!</v>
      </c>
    </row>
    <row r="282" spans="1:19" x14ac:dyDescent="0.2">
      <c r="A282" s="7">
        <v>43781.494722222225</v>
      </c>
      <c r="B282" s="1" t="s">
        <v>2544</v>
      </c>
      <c r="C282" s="1" t="s">
        <v>2545</v>
      </c>
      <c r="D282" s="1" t="s">
        <v>1621</v>
      </c>
      <c r="E282" s="1" t="s">
        <v>2546</v>
      </c>
      <c r="F282" s="7">
        <v>43741</v>
      </c>
      <c r="G282" s="1" t="s">
        <v>639</v>
      </c>
      <c r="H282" s="5">
        <v>2133671.81</v>
      </c>
      <c r="I282" s="1">
        <v>202000008947</v>
      </c>
      <c r="J282" s="1">
        <v>0</v>
      </c>
      <c r="K282" s="1" t="s">
        <v>2547</v>
      </c>
      <c r="L282" s="1">
        <v>1</v>
      </c>
      <c r="M282" s="1">
        <v>40311</v>
      </c>
      <c r="N282" s="1" t="s">
        <v>2548</v>
      </c>
      <c r="O282" s="1">
        <v>237</v>
      </c>
      <c r="P282" s="1" t="s">
        <v>1665</v>
      </c>
      <c r="Q282" s="1">
        <v>1812.93</v>
      </c>
      <c r="R282" s="1" t="str">
        <f>IFERROR(VLOOKUP(K282,Proveedores!$A$2:$B$500,2,0),"Agregar")</f>
        <v>LABORATORIOS IMA S.A.I.C.</v>
      </c>
      <c r="S282" s="5">
        <f t="shared" si="4"/>
        <v>429664.41000000003</v>
      </c>
    </row>
    <row r="283" spans="1:19" x14ac:dyDescent="0.2">
      <c r="A283" s="7">
        <v>43781.494722222225</v>
      </c>
      <c r="B283" s="1" t="s">
        <v>2544</v>
      </c>
      <c r="C283" s="1" t="s">
        <v>2545</v>
      </c>
      <c r="D283" s="1" t="s">
        <v>1621</v>
      </c>
      <c r="E283" s="1" t="s">
        <v>2546</v>
      </c>
      <c r="F283" s="7">
        <v>43741</v>
      </c>
      <c r="G283" s="1" t="s">
        <v>639</v>
      </c>
      <c r="H283" s="5">
        <v>2133671.81</v>
      </c>
      <c r="I283" s="1">
        <v>202000008947</v>
      </c>
      <c r="J283" s="1">
        <v>0</v>
      </c>
      <c r="K283" s="1" t="s">
        <v>2547</v>
      </c>
      <c r="L283" s="1">
        <v>3</v>
      </c>
      <c r="M283" s="1">
        <v>40320</v>
      </c>
      <c r="N283" s="1" t="s">
        <v>2549</v>
      </c>
      <c r="O283" s="1">
        <v>576</v>
      </c>
      <c r="P283" s="1" t="s">
        <v>1665</v>
      </c>
      <c r="Q283" s="1">
        <v>2327.91</v>
      </c>
      <c r="R283" s="1" t="str">
        <f>IFERROR(VLOOKUP(K283,Proveedores!$A$2:$B$500,2,0),"Agregar")</f>
        <v>LABORATORIOS IMA S.A.I.C.</v>
      </c>
      <c r="S283" s="5">
        <f t="shared" si="4"/>
        <v>1340876.1599999999</v>
      </c>
    </row>
    <row r="284" spans="1:19" x14ac:dyDescent="0.2">
      <c r="A284" s="7">
        <v>43781.494722222225</v>
      </c>
      <c r="B284" s="1" t="s">
        <v>2544</v>
      </c>
      <c r="C284" s="1" t="s">
        <v>2545</v>
      </c>
      <c r="D284" s="1" t="s">
        <v>1621</v>
      </c>
      <c r="E284" s="1" t="s">
        <v>2546</v>
      </c>
      <c r="F284" s="7">
        <v>43741</v>
      </c>
      <c r="G284" s="1" t="s">
        <v>639</v>
      </c>
      <c r="H284" s="5">
        <v>2133671.81</v>
      </c>
      <c r="I284" s="1">
        <v>202000008947</v>
      </c>
      <c r="J284" s="1">
        <v>0</v>
      </c>
      <c r="K284" s="1" t="s">
        <v>2547</v>
      </c>
      <c r="L284" s="1">
        <v>4</v>
      </c>
      <c r="M284" s="1">
        <v>40339</v>
      </c>
      <c r="N284" s="1" t="s">
        <v>2550</v>
      </c>
      <c r="O284" s="1">
        <v>665</v>
      </c>
      <c r="P284" s="1" t="s">
        <v>1665</v>
      </c>
      <c r="Q284" s="1">
        <v>332.03</v>
      </c>
      <c r="R284" s="1" t="str">
        <f>IFERROR(VLOOKUP(K284,Proveedores!$A$2:$B$500,2,0),"Agregar")</f>
        <v>LABORATORIOS IMA S.A.I.C.</v>
      </c>
      <c r="S284" s="5">
        <f t="shared" si="4"/>
        <v>220799.94999999998</v>
      </c>
    </row>
    <row r="285" spans="1:19" x14ac:dyDescent="0.2">
      <c r="A285" s="7">
        <v>43781.494722222225</v>
      </c>
      <c r="B285" s="1" t="s">
        <v>2544</v>
      </c>
      <c r="C285" s="1" t="s">
        <v>2545</v>
      </c>
      <c r="D285" s="1" t="s">
        <v>1621</v>
      </c>
      <c r="E285" s="1" t="s">
        <v>2546</v>
      </c>
      <c r="F285" s="7">
        <v>43741</v>
      </c>
      <c r="G285" s="1" t="s">
        <v>639</v>
      </c>
      <c r="H285" s="5">
        <v>2133671.81</v>
      </c>
      <c r="I285" s="1">
        <v>202000008947</v>
      </c>
      <c r="J285" s="1">
        <v>0</v>
      </c>
      <c r="K285" s="1" t="s">
        <v>2547</v>
      </c>
      <c r="L285" s="1">
        <v>2</v>
      </c>
      <c r="M285" s="1">
        <v>40326</v>
      </c>
      <c r="N285" s="1" t="s">
        <v>2551</v>
      </c>
      <c r="O285" s="1">
        <v>203</v>
      </c>
      <c r="P285" s="1" t="s">
        <v>1665</v>
      </c>
      <c r="Q285" s="1">
        <v>701.14</v>
      </c>
      <c r="R285" s="1" t="str">
        <f>IFERROR(VLOOKUP(K285,Proveedores!$A$2:$B$500,2,0),"Agregar")</f>
        <v>LABORATORIOS IMA S.A.I.C.</v>
      </c>
      <c r="S285" s="5">
        <f t="shared" si="4"/>
        <v>142331.41999999998</v>
      </c>
    </row>
    <row r="286" spans="1:19" x14ac:dyDescent="0.2">
      <c r="A286" s="7">
        <v>43781.511018518519</v>
      </c>
      <c r="B286" s="1" t="s">
        <v>2552</v>
      </c>
      <c r="C286" s="1" t="s">
        <v>2553</v>
      </c>
      <c r="D286" s="1" t="s">
        <v>1621</v>
      </c>
      <c r="E286" s="1" t="s">
        <v>2554</v>
      </c>
      <c r="F286" s="7">
        <v>43741</v>
      </c>
      <c r="G286" s="1" t="s">
        <v>639</v>
      </c>
      <c r="H286" s="5">
        <v>3974825.46</v>
      </c>
      <c r="I286" s="1">
        <v>202000008948</v>
      </c>
      <c r="J286" s="1">
        <v>0</v>
      </c>
      <c r="K286" s="1" t="s">
        <v>2547</v>
      </c>
      <c r="L286" s="1">
        <v>3</v>
      </c>
      <c r="M286" s="1">
        <v>40351</v>
      </c>
      <c r="N286" s="1" t="s">
        <v>2555</v>
      </c>
      <c r="O286" s="1">
        <v>698</v>
      </c>
      <c r="P286" s="1" t="s">
        <v>1665</v>
      </c>
      <c r="Q286" s="1">
        <v>2165.33</v>
      </c>
      <c r="R286" s="1" t="str">
        <f>IFERROR(VLOOKUP(K286,Proveedores!$A$2:$B$500,2,0),"Agregar")</f>
        <v>LABORATORIOS IMA S.A.I.C.</v>
      </c>
      <c r="S286" s="5">
        <f t="shared" si="4"/>
        <v>1511400.3399999999</v>
      </c>
    </row>
    <row r="287" spans="1:19" x14ac:dyDescent="0.2">
      <c r="A287" s="7">
        <v>43781.511018518519</v>
      </c>
      <c r="B287" s="1" t="s">
        <v>2552</v>
      </c>
      <c r="C287" s="1" t="s">
        <v>2553</v>
      </c>
      <c r="D287" s="1" t="s">
        <v>1621</v>
      </c>
      <c r="E287" s="1" t="s">
        <v>2554</v>
      </c>
      <c r="F287" s="7">
        <v>43741</v>
      </c>
      <c r="G287" s="1" t="s">
        <v>639</v>
      </c>
      <c r="H287" s="5">
        <v>3974825.46</v>
      </c>
      <c r="I287" s="1">
        <v>202000008948</v>
      </c>
      <c r="J287" s="1">
        <v>0</v>
      </c>
      <c r="K287" s="1" t="s">
        <v>2547</v>
      </c>
      <c r="L287" s="1">
        <v>2</v>
      </c>
      <c r="M287" s="1">
        <v>40316</v>
      </c>
      <c r="N287" s="1" t="s">
        <v>2556</v>
      </c>
      <c r="O287" s="1">
        <v>290</v>
      </c>
      <c r="P287" s="1" t="s">
        <v>1665</v>
      </c>
      <c r="Q287" s="1">
        <v>6437.15</v>
      </c>
      <c r="R287" s="1" t="str">
        <f>IFERROR(VLOOKUP(K287,Proveedores!$A$2:$B$500,2,0),"Agregar")</f>
        <v>LABORATORIOS IMA S.A.I.C.</v>
      </c>
      <c r="S287" s="5">
        <f t="shared" si="4"/>
        <v>1866773.5</v>
      </c>
    </row>
    <row r="288" spans="1:19" x14ac:dyDescent="0.2">
      <c r="A288" s="7">
        <v>43781.511018518519</v>
      </c>
      <c r="B288" s="1" t="s">
        <v>2552</v>
      </c>
      <c r="C288" s="1" t="s">
        <v>2553</v>
      </c>
      <c r="D288" s="1" t="s">
        <v>1621</v>
      </c>
      <c r="E288" s="1" t="s">
        <v>2554</v>
      </c>
      <c r="F288" s="7">
        <v>43741</v>
      </c>
      <c r="G288" s="1" t="s">
        <v>639</v>
      </c>
      <c r="H288" s="5">
        <v>3974825.46</v>
      </c>
      <c r="I288" s="1">
        <v>202000008948</v>
      </c>
      <c r="J288" s="1">
        <v>0</v>
      </c>
      <c r="K288" s="1" t="s">
        <v>2547</v>
      </c>
      <c r="L288" s="1">
        <v>1</v>
      </c>
      <c r="M288" s="1">
        <v>40349</v>
      </c>
      <c r="N288" s="1" t="s">
        <v>2557</v>
      </c>
      <c r="O288" s="1">
        <v>849</v>
      </c>
      <c r="P288" s="1" t="s">
        <v>1665</v>
      </c>
      <c r="Q288" s="1">
        <v>702.77</v>
      </c>
      <c r="R288" s="1" t="str">
        <f>IFERROR(VLOOKUP(K288,Proveedores!$A$2:$B$500,2,0),"Agregar")</f>
        <v>LABORATORIOS IMA S.A.I.C.</v>
      </c>
      <c r="S288" s="5">
        <f t="shared" si="4"/>
        <v>596651.73</v>
      </c>
    </row>
    <row r="289" spans="1:19" x14ac:dyDescent="0.2">
      <c r="A289" s="7">
        <v>43781.519062500003</v>
      </c>
      <c r="B289" s="1" t="s">
        <v>2558</v>
      </c>
      <c r="C289" s="1" t="s">
        <v>2559</v>
      </c>
      <c r="D289" s="1" t="s">
        <v>1621</v>
      </c>
      <c r="E289" s="1" t="s">
        <v>2560</v>
      </c>
      <c r="F289" s="7">
        <v>43781</v>
      </c>
      <c r="G289" s="1" t="s">
        <v>265</v>
      </c>
      <c r="H289" s="5">
        <v>82680</v>
      </c>
      <c r="I289" s="1">
        <v>1291</v>
      </c>
      <c r="J289" s="1">
        <v>0</v>
      </c>
      <c r="K289" s="1" t="s">
        <v>1870</v>
      </c>
      <c r="L289" s="1">
        <v>2</v>
      </c>
      <c r="M289" s="1" t="s">
        <v>1975</v>
      </c>
      <c r="N289" s="1" t="s">
        <v>1976</v>
      </c>
      <c r="O289" s="1">
        <v>12</v>
      </c>
      <c r="P289" s="1" t="s">
        <v>1977</v>
      </c>
      <c r="Q289" s="1">
        <v>6890</v>
      </c>
      <c r="R289" s="1" t="str">
        <f>IFERROR(VLOOKUP(K289,Proveedores!$A$2:$B$500,2,0),"Agregar")</f>
        <v>Pfizer S.R.L.</v>
      </c>
      <c r="S289" s="5">
        <f t="shared" si="4"/>
        <v>82680</v>
      </c>
    </row>
    <row r="290" spans="1:19" x14ac:dyDescent="0.2">
      <c r="A290" s="7">
        <v>43781.57199074074</v>
      </c>
      <c r="B290" s="1" t="s">
        <v>2561</v>
      </c>
      <c r="C290" s="1" t="s">
        <v>2562</v>
      </c>
      <c r="D290" s="1" t="s">
        <v>1621</v>
      </c>
      <c r="E290" s="1" t="s">
        <v>2563</v>
      </c>
      <c r="F290" s="7">
        <v>43647</v>
      </c>
      <c r="G290" s="1" t="s">
        <v>996</v>
      </c>
      <c r="H290" s="5">
        <v>799109.29</v>
      </c>
      <c r="I290" s="1" t="s">
        <v>2452</v>
      </c>
      <c r="J290" s="1">
        <v>0</v>
      </c>
      <c r="K290" s="1" t="s">
        <v>158</v>
      </c>
      <c r="L290" s="1">
        <v>1</v>
      </c>
      <c r="M290" s="1" t="s">
        <v>2453</v>
      </c>
      <c r="N290" s="1" t="s">
        <v>2454</v>
      </c>
      <c r="O290" s="1">
        <v>6000</v>
      </c>
      <c r="P290" s="1" t="s">
        <v>1665</v>
      </c>
      <c r="Q290" s="1">
        <v>26636.98</v>
      </c>
      <c r="R290" s="1" t="str">
        <f>IFERROR(VLOOKUP(K290,Proveedores!$A$2:$B$500,2,0),"Agregar")</f>
        <v>Abbvie S.A.</v>
      </c>
      <c r="S290" s="5">
        <f t="shared" si="4"/>
        <v>159821880</v>
      </c>
    </row>
    <row r="291" spans="1:19" x14ac:dyDescent="0.2">
      <c r="A291" s="7">
        <v>43781.576597222222</v>
      </c>
      <c r="B291" s="1" t="s">
        <v>2564</v>
      </c>
      <c r="C291" s="1" t="s">
        <v>2565</v>
      </c>
      <c r="D291" s="1" t="s">
        <v>1621</v>
      </c>
      <c r="E291" s="1" t="s">
        <v>2566</v>
      </c>
      <c r="F291" s="7">
        <v>43781</v>
      </c>
      <c r="G291" s="1" t="s">
        <v>265</v>
      </c>
      <c r="H291" s="5">
        <v>3799835.02</v>
      </c>
      <c r="I291" s="1" t="s">
        <v>2567</v>
      </c>
      <c r="J291" s="1">
        <v>0</v>
      </c>
      <c r="K291" s="1" t="s">
        <v>1974</v>
      </c>
      <c r="L291" s="1">
        <v>1</v>
      </c>
      <c r="M291" s="1" t="s">
        <v>1982</v>
      </c>
      <c r="N291" s="1" t="s">
        <v>1983</v>
      </c>
      <c r="O291" s="1">
        <v>13</v>
      </c>
      <c r="P291" s="1" t="s">
        <v>1977</v>
      </c>
      <c r="Q291" s="1">
        <v>3445</v>
      </c>
      <c r="R291" s="1" t="str">
        <f>IFERROR(VLOOKUP(K291,Proveedores!$A$2:$B$500,2,0),"Agregar")</f>
        <v>Pfizer S.R.L.</v>
      </c>
      <c r="S291" s="5">
        <f t="shared" si="4"/>
        <v>44785</v>
      </c>
    </row>
    <row r="292" spans="1:19" x14ac:dyDescent="0.2">
      <c r="A292" s="7">
        <v>43781.576597222222</v>
      </c>
      <c r="B292" s="1" t="s">
        <v>2564</v>
      </c>
      <c r="C292" s="1" t="s">
        <v>2565</v>
      </c>
      <c r="D292" s="1" t="s">
        <v>1621</v>
      </c>
      <c r="E292" s="1" t="s">
        <v>2566</v>
      </c>
      <c r="F292" s="7">
        <v>43781</v>
      </c>
      <c r="G292" s="1" t="s">
        <v>265</v>
      </c>
      <c r="H292" s="5">
        <v>3799835.02</v>
      </c>
      <c r="I292" s="1" t="s">
        <v>2567</v>
      </c>
      <c r="J292" s="1">
        <v>0</v>
      </c>
      <c r="K292" s="1" t="s">
        <v>1974</v>
      </c>
      <c r="L292" s="1">
        <v>2</v>
      </c>
      <c r="M292" s="1" t="s">
        <v>1975</v>
      </c>
      <c r="N292" s="1" t="s">
        <v>1976</v>
      </c>
      <c r="O292" s="1">
        <v>545</v>
      </c>
      <c r="P292" s="1">
        <v>6890</v>
      </c>
      <c r="R292" s="1" t="str">
        <f>IFERROR(VLOOKUP(K292,Proveedores!$A$2:$B$500,2,0),"Agregar")</f>
        <v>Pfizer S.R.L.</v>
      </c>
      <c r="S292" s="5">
        <f t="shared" si="4"/>
        <v>0</v>
      </c>
    </row>
    <row r="293" spans="1:19" x14ac:dyDescent="0.2">
      <c r="A293" s="7">
        <v>43781.592187499999</v>
      </c>
      <c r="B293" s="1" t="s">
        <v>2568</v>
      </c>
      <c r="C293" s="1" t="s">
        <v>2569</v>
      </c>
      <c r="D293" s="1" t="s">
        <v>1621</v>
      </c>
      <c r="E293" s="1" t="s">
        <v>2570</v>
      </c>
      <c r="F293" s="7">
        <v>43647</v>
      </c>
      <c r="G293" s="1" t="s">
        <v>996</v>
      </c>
      <c r="H293" s="5">
        <v>1997773.22</v>
      </c>
      <c r="I293" s="1" t="s">
        <v>2452</v>
      </c>
      <c r="J293" s="1">
        <v>0</v>
      </c>
      <c r="K293" s="1" t="s">
        <v>158</v>
      </c>
      <c r="L293" s="1">
        <v>1</v>
      </c>
      <c r="M293" s="1" t="s">
        <v>2453</v>
      </c>
      <c r="N293" s="1" t="s">
        <v>2454</v>
      </c>
      <c r="O293" s="1">
        <v>6000</v>
      </c>
      <c r="P293" s="1" t="s">
        <v>1665</v>
      </c>
      <c r="Q293" s="1">
        <v>26636.98</v>
      </c>
      <c r="R293" s="1" t="str">
        <f>IFERROR(VLOOKUP(K293,Proveedores!$A$2:$B$500,2,0),"Agregar")</f>
        <v>Abbvie S.A.</v>
      </c>
      <c r="S293" s="5">
        <f t="shared" si="4"/>
        <v>159821880</v>
      </c>
    </row>
    <row r="294" spans="1:19" x14ac:dyDescent="0.2">
      <c r="A294" s="7">
        <v>43781.598564814813</v>
      </c>
      <c r="B294" s="1" t="s">
        <v>2571</v>
      </c>
      <c r="C294" s="1" t="s">
        <v>2572</v>
      </c>
      <c r="D294" s="1" t="s">
        <v>1621</v>
      </c>
      <c r="E294" s="1" t="s">
        <v>2573</v>
      </c>
      <c r="F294" s="7">
        <v>43766</v>
      </c>
      <c r="G294" s="1" t="s">
        <v>446</v>
      </c>
      <c r="H294" s="5">
        <v>630448</v>
      </c>
      <c r="I294" s="1">
        <v>1335</v>
      </c>
      <c r="J294" s="1">
        <v>0</v>
      </c>
      <c r="K294" s="1" t="s">
        <v>318</v>
      </c>
      <c r="L294" s="1">
        <v>10</v>
      </c>
      <c r="M294" s="1" t="s">
        <v>1922</v>
      </c>
      <c r="N294" s="1" t="s">
        <v>2574</v>
      </c>
      <c r="O294" s="1">
        <v>1732</v>
      </c>
      <c r="P294" s="1" t="s">
        <v>2575</v>
      </c>
      <c r="Q294" s="1">
        <v>364</v>
      </c>
      <c r="R294" s="1" t="str">
        <f>IFERROR(VLOOKUP(K294,Proveedores!$A$2:$B$500,2,0),"Agregar")</f>
        <v>LABORATORIOS RICHMOND SACIF</v>
      </c>
      <c r="S294" s="5">
        <f t="shared" si="4"/>
        <v>630448</v>
      </c>
    </row>
    <row r="295" spans="1:19" x14ac:dyDescent="0.2">
      <c r="A295" s="7">
        <v>43781.618946759256</v>
      </c>
      <c r="B295" s="1" t="s">
        <v>2576</v>
      </c>
      <c r="C295" s="1" t="s">
        <v>2577</v>
      </c>
      <c r="D295" s="1" t="s">
        <v>1621</v>
      </c>
      <c r="E295" s="1" t="s">
        <v>2578</v>
      </c>
      <c r="F295" s="7">
        <v>43647</v>
      </c>
      <c r="G295" s="1" t="s">
        <v>996</v>
      </c>
      <c r="H295" s="5">
        <v>1624855.55</v>
      </c>
      <c r="I295" s="1" t="s">
        <v>2452</v>
      </c>
      <c r="J295" s="1">
        <v>0</v>
      </c>
      <c r="K295" s="1" t="s">
        <v>158</v>
      </c>
      <c r="L295" s="1">
        <v>1</v>
      </c>
      <c r="M295" s="1" t="s">
        <v>2453</v>
      </c>
      <c r="N295" s="1" t="s">
        <v>2454</v>
      </c>
      <c r="O295" s="1">
        <v>6000</v>
      </c>
      <c r="P295" s="1" t="s">
        <v>1665</v>
      </c>
      <c r="Q295" s="1">
        <v>26636.98</v>
      </c>
      <c r="R295" s="1" t="str">
        <f>IFERROR(VLOOKUP(K295,Proveedores!$A$2:$B$500,2,0),"Agregar")</f>
        <v>Abbvie S.A.</v>
      </c>
      <c r="S295" s="5">
        <f t="shared" si="4"/>
        <v>159821880</v>
      </c>
    </row>
    <row r="296" spans="1:19" x14ac:dyDescent="0.2">
      <c r="A296" s="7">
        <v>43781.625960648147</v>
      </c>
      <c r="B296" s="1" t="s">
        <v>2579</v>
      </c>
      <c r="C296" s="1" t="s">
        <v>2580</v>
      </c>
      <c r="D296" s="1" t="s">
        <v>1621</v>
      </c>
      <c r="E296" s="1" t="s">
        <v>2581</v>
      </c>
      <c r="F296" s="7">
        <v>43647</v>
      </c>
      <c r="G296" s="1" t="s">
        <v>996</v>
      </c>
      <c r="H296" s="5">
        <v>532739.53</v>
      </c>
      <c r="I296" s="1" t="s">
        <v>2452</v>
      </c>
      <c r="J296" s="1">
        <v>0</v>
      </c>
      <c r="K296" s="1" t="s">
        <v>158</v>
      </c>
      <c r="L296" s="1">
        <v>1</v>
      </c>
      <c r="M296" s="1" t="s">
        <v>2542</v>
      </c>
      <c r="N296" s="1" t="s">
        <v>2454</v>
      </c>
      <c r="O296" s="1">
        <v>6000</v>
      </c>
      <c r="P296" s="1" t="s">
        <v>1665</v>
      </c>
      <c r="Q296" s="1">
        <v>26636.98</v>
      </c>
      <c r="R296" s="1" t="str">
        <f>IFERROR(VLOOKUP(K296,Proveedores!$A$2:$B$500,2,0),"Agregar")</f>
        <v>Abbvie S.A.</v>
      </c>
      <c r="S296" s="5">
        <f t="shared" si="4"/>
        <v>159821880</v>
      </c>
    </row>
    <row r="297" spans="1:19" x14ac:dyDescent="0.2">
      <c r="A297" s="7">
        <v>43781.648275462961</v>
      </c>
      <c r="B297" s="1" t="s">
        <v>2582</v>
      </c>
      <c r="C297" s="1" t="s">
        <v>2583</v>
      </c>
      <c r="D297" s="1" t="s">
        <v>1621</v>
      </c>
      <c r="E297" s="1" t="s">
        <v>2584</v>
      </c>
      <c r="F297" s="7">
        <v>43647</v>
      </c>
      <c r="G297" s="1" t="s">
        <v>996</v>
      </c>
      <c r="H297" s="5">
        <v>4634833.88</v>
      </c>
      <c r="I297" s="1" t="s">
        <v>2585</v>
      </c>
      <c r="J297" s="1">
        <v>0</v>
      </c>
      <c r="K297" s="1" t="s">
        <v>158</v>
      </c>
      <c r="L297" s="1">
        <v>1</v>
      </c>
      <c r="M297" s="1" t="s">
        <v>2453</v>
      </c>
      <c r="N297" s="1" t="s">
        <v>2454</v>
      </c>
      <c r="O297" s="1">
        <v>6000</v>
      </c>
      <c r="P297" s="1" t="s">
        <v>1665</v>
      </c>
      <c r="Q297" s="1">
        <v>26636.98</v>
      </c>
      <c r="R297" s="1" t="str">
        <f>IFERROR(VLOOKUP(K297,Proveedores!$A$2:$B$500,2,0),"Agregar")</f>
        <v>Abbvie S.A.</v>
      </c>
      <c r="S297" s="5">
        <f t="shared" si="4"/>
        <v>159821880</v>
      </c>
    </row>
    <row r="298" spans="1:19" x14ac:dyDescent="0.2">
      <c r="A298" s="7">
        <v>43781.652361111112</v>
      </c>
      <c r="B298" s="1" t="s">
        <v>2586</v>
      </c>
      <c r="C298" s="1" t="s">
        <v>2587</v>
      </c>
      <c r="D298" s="1" t="s">
        <v>1621</v>
      </c>
      <c r="E298" s="1" t="s">
        <v>2588</v>
      </c>
      <c r="F298" s="7">
        <v>43781</v>
      </c>
      <c r="G298" s="1" t="s">
        <v>552</v>
      </c>
      <c r="H298" s="5">
        <v>2560797</v>
      </c>
      <c r="I298" s="1" t="s">
        <v>2589</v>
      </c>
      <c r="J298" s="1">
        <v>0</v>
      </c>
      <c r="K298" s="1" t="s">
        <v>2423</v>
      </c>
      <c r="L298" s="1">
        <v>1</v>
      </c>
      <c r="M298" s="1" t="s">
        <v>2393</v>
      </c>
      <c r="N298" s="1" t="s">
        <v>2590</v>
      </c>
      <c r="O298" s="1">
        <v>3000</v>
      </c>
      <c r="P298" s="1" t="s">
        <v>2522</v>
      </c>
      <c r="Q298" s="1">
        <v>853.6</v>
      </c>
      <c r="R298" s="1" t="str">
        <f>IFERROR(VLOOKUP(K298,Proveedores!$A$2:$B$500,2,0),"Agregar")</f>
        <v>KOPELCO S.A.</v>
      </c>
      <c r="S298" s="5">
        <f t="shared" si="4"/>
        <v>2560800</v>
      </c>
    </row>
    <row r="299" spans="1:19" x14ac:dyDescent="0.2">
      <c r="A299" s="7">
        <v>43781.664837962962</v>
      </c>
      <c r="B299" s="1" t="s">
        <v>2591</v>
      </c>
      <c r="C299" s="1" t="s">
        <v>2592</v>
      </c>
      <c r="D299" s="1" t="s">
        <v>1621</v>
      </c>
      <c r="E299" s="1" t="s">
        <v>2593</v>
      </c>
      <c r="F299" s="7">
        <v>43647</v>
      </c>
      <c r="G299" s="1" t="s">
        <v>996</v>
      </c>
      <c r="H299" s="5">
        <v>2930067.39</v>
      </c>
      <c r="I299" s="1" t="s">
        <v>2452</v>
      </c>
      <c r="J299" s="1">
        <v>0</v>
      </c>
      <c r="K299" s="1" t="s">
        <v>158</v>
      </c>
      <c r="L299" s="1">
        <v>1</v>
      </c>
      <c r="M299" s="1" t="s">
        <v>2453</v>
      </c>
      <c r="N299" s="1" t="s">
        <v>2454</v>
      </c>
      <c r="O299" s="1">
        <v>6000</v>
      </c>
      <c r="P299" s="1" t="s">
        <v>1665</v>
      </c>
      <c r="Q299" s="1">
        <v>26636.98</v>
      </c>
      <c r="R299" s="1" t="str">
        <f>IFERROR(VLOOKUP(K299,Proveedores!$A$2:$B$500,2,0),"Agregar")</f>
        <v>Abbvie S.A.</v>
      </c>
      <c r="S299" s="5">
        <f t="shared" si="4"/>
        <v>159821880</v>
      </c>
    </row>
    <row r="300" spans="1:19" x14ac:dyDescent="0.2">
      <c r="A300" s="7">
        <v>43781.689502314817</v>
      </c>
      <c r="B300" s="1" t="s">
        <v>2594</v>
      </c>
      <c r="C300" s="1" t="s">
        <v>2595</v>
      </c>
      <c r="D300" s="1" t="s">
        <v>1621</v>
      </c>
      <c r="E300" s="1" t="s">
        <v>2596</v>
      </c>
      <c r="F300" s="7">
        <v>43781</v>
      </c>
      <c r="G300" s="1" t="s">
        <v>908</v>
      </c>
      <c r="H300" s="5">
        <v>5215000</v>
      </c>
      <c r="I300" s="1">
        <v>101000008682</v>
      </c>
      <c r="J300" s="1">
        <v>0</v>
      </c>
      <c r="K300" s="1" t="s">
        <v>2547</v>
      </c>
      <c r="L300" s="1">
        <v>4</v>
      </c>
      <c r="M300" s="1" t="s">
        <v>2597</v>
      </c>
      <c r="N300" s="1" t="s">
        <v>2598</v>
      </c>
      <c r="O300" s="1">
        <v>1</v>
      </c>
      <c r="P300" s="1" t="s">
        <v>2599</v>
      </c>
      <c r="Q300" s="1">
        <v>0.25</v>
      </c>
      <c r="R300" s="1" t="str">
        <f>IFERROR(VLOOKUP(K300,Proveedores!$A$2:$B$500,2,0),"Agregar")</f>
        <v>LABORATORIOS IMA S.A.I.C.</v>
      </c>
      <c r="S300" s="5">
        <f t="shared" si="4"/>
        <v>0.25</v>
      </c>
    </row>
    <row r="301" spans="1:19" x14ac:dyDescent="0.2">
      <c r="A301" s="7">
        <v>43781.689502314817</v>
      </c>
      <c r="B301" s="1" t="s">
        <v>2594</v>
      </c>
      <c r="C301" s="1" t="s">
        <v>2595</v>
      </c>
      <c r="D301" s="1" t="s">
        <v>1621</v>
      </c>
      <c r="E301" s="1" t="s">
        <v>2596</v>
      </c>
      <c r="F301" s="7">
        <v>43781</v>
      </c>
      <c r="G301" s="1" t="s">
        <v>908</v>
      </c>
      <c r="H301" s="5">
        <v>5215000</v>
      </c>
      <c r="I301" s="1">
        <v>101000008682</v>
      </c>
      <c r="J301" s="1">
        <v>0</v>
      </c>
      <c r="K301" s="1" t="s">
        <v>2547</v>
      </c>
      <c r="L301" s="1">
        <v>1</v>
      </c>
      <c r="M301" s="1">
        <v>53630</v>
      </c>
      <c r="N301" s="1" t="s">
        <v>2600</v>
      </c>
      <c r="O301" s="1">
        <v>1356</v>
      </c>
      <c r="P301" s="1" t="s">
        <v>1665</v>
      </c>
      <c r="Q301" s="1">
        <v>1490</v>
      </c>
      <c r="R301" s="1" t="str">
        <f>IFERROR(VLOOKUP(K301,Proveedores!$A$2:$B$500,2,0),"Agregar")</f>
        <v>LABORATORIOS IMA S.A.I.C.</v>
      </c>
      <c r="S301" s="5">
        <f t="shared" si="4"/>
        <v>2020440</v>
      </c>
    </row>
    <row r="302" spans="1:19" x14ac:dyDescent="0.2">
      <c r="A302" s="7">
        <v>43781.689502314817</v>
      </c>
      <c r="B302" s="1" t="s">
        <v>2594</v>
      </c>
      <c r="C302" s="1" t="s">
        <v>2595</v>
      </c>
      <c r="D302" s="1" t="s">
        <v>1621</v>
      </c>
      <c r="E302" s="1" t="s">
        <v>2596</v>
      </c>
      <c r="F302" s="7">
        <v>43781</v>
      </c>
      <c r="G302" s="1" t="s">
        <v>908</v>
      </c>
      <c r="H302" s="5">
        <v>5215000</v>
      </c>
      <c r="I302" s="1">
        <v>101000008682</v>
      </c>
      <c r="J302" s="1">
        <v>0</v>
      </c>
      <c r="K302" s="1" t="s">
        <v>2547</v>
      </c>
      <c r="L302" s="1">
        <v>2</v>
      </c>
      <c r="M302" s="1">
        <v>53630</v>
      </c>
      <c r="N302" s="1" t="s">
        <v>2600</v>
      </c>
      <c r="O302" s="1">
        <v>1379</v>
      </c>
      <c r="P302" s="1" t="s">
        <v>1665</v>
      </c>
      <c r="Q302" s="1">
        <v>1490</v>
      </c>
      <c r="R302" s="1" t="str">
        <f>IFERROR(VLOOKUP(K302,Proveedores!$A$2:$B$500,2,0),"Agregar")</f>
        <v>LABORATORIOS IMA S.A.I.C.</v>
      </c>
      <c r="S302" s="5">
        <f t="shared" si="4"/>
        <v>2054710</v>
      </c>
    </row>
    <row r="303" spans="1:19" x14ac:dyDescent="0.2">
      <c r="A303" s="7">
        <v>43781.689502314817</v>
      </c>
      <c r="B303" s="1" t="s">
        <v>2594</v>
      </c>
      <c r="C303" s="1" t="s">
        <v>2595</v>
      </c>
      <c r="D303" s="1" t="s">
        <v>1621</v>
      </c>
      <c r="E303" s="1" t="s">
        <v>2596</v>
      </c>
      <c r="F303" s="7">
        <v>43781</v>
      </c>
      <c r="G303" s="1" t="s">
        <v>908</v>
      </c>
      <c r="H303" s="5">
        <v>5215000</v>
      </c>
      <c r="I303" s="1">
        <v>101000008682</v>
      </c>
      <c r="J303" s="1">
        <v>0</v>
      </c>
      <c r="K303" s="1" t="s">
        <v>2547</v>
      </c>
      <c r="L303" s="1">
        <v>3</v>
      </c>
      <c r="M303" s="1">
        <v>53630</v>
      </c>
      <c r="N303" s="1" t="s">
        <v>2600</v>
      </c>
      <c r="O303" s="1">
        <v>765</v>
      </c>
      <c r="P303" s="1" t="s">
        <v>1665</v>
      </c>
      <c r="Q303" s="1">
        <v>1490</v>
      </c>
      <c r="R303" s="1" t="str">
        <f>IFERROR(VLOOKUP(K303,Proveedores!$A$2:$B$500,2,0),"Agregar")</f>
        <v>LABORATORIOS IMA S.A.I.C.</v>
      </c>
      <c r="S303" s="5">
        <f t="shared" si="4"/>
        <v>1139850</v>
      </c>
    </row>
    <row r="304" spans="1:19" x14ac:dyDescent="0.2">
      <c r="A304" s="7">
        <v>43782.400752314818</v>
      </c>
      <c r="B304" s="1" t="s">
        <v>2601</v>
      </c>
      <c r="C304" s="1" t="s">
        <v>2602</v>
      </c>
      <c r="D304" s="1" t="s">
        <v>1621</v>
      </c>
      <c r="E304" s="1" t="s">
        <v>2603</v>
      </c>
      <c r="F304" s="7">
        <v>43781</v>
      </c>
      <c r="G304" s="1" t="s">
        <v>692</v>
      </c>
      <c r="H304" s="5">
        <v>1665830</v>
      </c>
      <c r="I304" s="1" t="s">
        <v>2604</v>
      </c>
      <c r="J304" s="1">
        <v>0</v>
      </c>
      <c r="K304" s="1" t="s">
        <v>1957</v>
      </c>
      <c r="L304" s="1">
        <v>33</v>
      </c>
      <c r="M304" s="1" t="s">
        <v>2605</v>
      </c>
      <c r="N304" s="1" t="s">
        <v>2606</v>
      </c>
      <c r="O304" s="1">
        <v>81260</v>
      </c>
      <c r="P304" s="1" t="s">
        <v>2607</v>
      </c>
      <c r="Q304" s="1">
        <v>20.5</v>
      </c>
      <c r="R304" s="1" t="str">
        <f>IFERROR(VLOOKUP(K304,Proveedores!$A$2:$B$500,2,0),"Agregar")</f>
        <v>LABORATORIOS FABRA S.A.</v>
      </c>
      <c r="S304" s="5">
        <f t="shared" si="4"/>
        <v>1665830</v>
      </c>
    </row>
    <row r="305" spans="1:19" x14ac:dyDescent="0.2">
      <c r="A305" s="7">
        <v>43782.405277777776</v>
      </c>
      <c r="B305" s="1" t="s">
        <v>2608</v>
      </c>
      <c r="C305" s="1" t="s">
        <v>2609</v>
      </c>
      <c r="D305" s="1" t="s">
        <v>1621</v>
      </c>
      <c r="E305" s="1" t="s">
        <v>2610</v>
      </c>
      <c r="F305" s="7">
        <v>43781</v>
      </c>
      <c r="G305" s="1" t="s">
        <v>692</v>
      </c>
      <c r="H305" s="5">
        <v>1665830</v>
      </c>
      <c r="I305" s="1" t="s">
        <v>2604</v>
      </c>
      <c r="J305" s="1">
        <v>0</v>
      </c>
      <c r="K305" s="1" t="s">
        <v>283</v>
      </c>
      <c r="L305" s="1">
        <v>33</v>
      </c>
      <c r="M305" s="1" t="s">
        <v>2605</v>
      </c>
      <c r="N305" s="1" t="s">
        <v>2606</v>
      </c>
      <c r="O305" s="1">
        <v>81260</v>
      </c>
      <c r="P305" s="1" t="s">
        <v>2607</v>
      </c>
      <c r="Q305" s="1">
        <v>20.5</v>
      </c>
      <c r="R305" s="1" t="str">
        <f>IFERROR(VLOOKUP(K305,Proveedores!$A$2:$B$500,2,0),"Agregar")</f>
        <v>LABORATORIOS FABRA S.A.</v>
      </c>
      <c r="S305" s="5">
        <f t="shared" si="4"/>
        <v>1665830</v>
      </c>
    </row>
    <row r="306" spans="1:19" x14ac:dyDescent="0.2">
      <c r="A306" s="7">
        <v>43782.409305555557</v>
      </c>
      <c r="B306" s="1" t="s">
        <v>2611</v>
      </c>
      <c r="C306" s="1" t="s">
        <v>2612</v>
      </c>
      <c r="D306" s="1" t="s">
        <v>1621</v>
      </c>
      <c r="E306" s="1" t="s">
        <v>2613</v>
      </c>
      <c r="F306" s="7">
        <v>43781</v>
      </c>
      <c r="G306" s="1" t="s">
        <v>692</v>
      </c>
      <c r="H306" s="5">
        <v>7957950</v>
      </c>
      <c r="I306" s="1" t="s">
        <v>2614</v>
      </c>
      <c r="J306" s="1">
        <v>0</v>
      </c>
      <c r="K306" s="1" t="s">
        <v>1957</v>
      </c>
      <c r="L306" s="1">
        <v>5</v>
      </c>
      <c r="M306" s="1" t="s">
        <v>2615</v>
      </c>
      <c r="N306" s="1" t="s">
        <v>2616</v>
      </c>
      <c r="O306" s="1">
        <v>2310000</v>
      </c>
      <c r="P306" s="1" t="s">
        <v>1960</v>
      </c>
      <c r="Q306" s="1">
        <v>3.4449999999999998</v>
      </c>
      <c r="R306" s="1" t="str">
        <f>IFERROR(VLOOKUP(K306,Proveedores!$A$2:$B$500,2,0),"Agregar")</f>
        <v>LABORATORIOS FABRA S.A.</v>
      </c>
      <c r="S306" s="5">
        <f t="shared" si="4"/>
        <v>7957950</v>
      </c>
    </row>
    <row r="307" spans="1:19" x14ac:dyDescent="0.2">
      <c r="A307" s="7">
        <v>43782.504942129628</v>
      </c>
      <c r="B307" s="1" t="s">
        <v>2617</v>
      </c>
      <c r="C307" s="1" t="s">
        <v>2618</v>
      </c>
      <c r="D307" s="1" t="s">
        <v>1621</v>
      </c>
      <c r="E307" s="1" t="s">
        <v>2619</v>
      </c>
      <c r="F307" s="7">
        <v>43647</v>
      </c>
      <c r="G307" s="1" t="s">
        <v>996</v>
      </c>
      <c r="H307" s="5">
        <v>2264142.9900000002</v>
      </c>
      <c r="I307" s="1" t="s">
        <v>2452</v>
      </c>
      <c r="J307" s="1">
        <v>0</v>
      </c>
      <c r="K307" s="1" t="s">
        <v>158</v>
      </c>
      <c r="L307" s="1">
        <v>1</v>
      </c>
      <c r="M307" s="1" t="s">
        <v>2453</v>
      </c>
      <c r="N307" s="1" t="s">
        <v>2454</v>
      </c>
      <c r="O307" s="1">
        <v>6000</v>
      </c>
      <c r="P307" s="1" t="s">
        <v>1665</v>
      </c>
      <c r="Q307" s="1">
        <v>26636.98</v>
      </c>
      <c r="R307" s="1" t="str">
        <f>IFERROR(VLOOKUP(K307,Proveedores!$A$2:$B$500,2,0),"Agregar")</f>
        <v>Abbvie S.A.</v>
      </c>
      <c r="S307" s="5">
        <f t="shared" si="4"/>
        <v>159821880</v>
      </c>
    </row>
    <row r="308" spans="1:19" x14ac:dyDescent="0.2">
      <c r="A308" s="7">
        <v>43782.533067129632</v>
      </c>
      <c r="B308" s="1" t="s">
        <v>2620</v>
      </c>
      <c r="C308" s="1" t="s">
        <v>2621</v>
      </c>
      <c r="D308" s="1" t="s">
        <v>1621</v>
      </c>
      <c r="E308" s="1" t="s">
        <v>2596</v>
      </c>
      <c r="F308" s="7">
        <v>43781</v>
      </c>
      <c r="G308" s="1" t="s">
        <v>908</v>
      </c>
      <c r="H308" s="5">
        <v>5215000</v>
      </c>
      <c r="I308" s="1">
        <v>101000008682</v>
      </c>
      <c r="J308" s="1">
        <v>0</v>
      </c>
      <c r="K308" s="1" t="s">
        <v>2547</v>
      </c>
      <c r="L308" s="1">
        <v>4</v>
      </c>
      <c r="M308" s="1" t="s">
        <v>2597</v>
      </c>
      <c r="N308" s="1" t="s">
        <v>2598</v>
      </c>
      <c r="O308" s="1">
        <v>1</v>
      </c>
      <c r="P308" s="1" t="s">
        <v>1665</v>
      </c>
      <c r="Q308" s="1">
        <v>0.25</v>
      </c>
      <c r="R308" s="1" t="str">
        <f>IFERROR(VLOOKUP(K308,Proveedores!$A$2:$B$500,2,0),"Agregar")</f>
        <v>LABORATORIOS IMA S.A.I.C.</v>
      </c>
      <c r="S308" s="5">
        <f t="shared" si="4"/>
        <v>0.25</v>
      </c>
    </row>
    <row r="309" spans="1:19" x14ac:dyDescent="0.2">
      <c r="A309" s="7">
        <v>43782.533067129632</v>
      </c>
      <c r="B309" s="1" t="s">
        <v>2620</v>
      </c>
      <c r="C309" s="1" t="s">
        <v>2621</v>
      </c>
      <c r="D309" s="1" t="s">
        <v>1621</v>
      </c>
      <c r="E309" s="1" t="s">
        <v>2596</v>
      </c>
      <c r="F309" s="7">
        <v>43781</v>
      </c>
      <c r="G309" s="1" t="s">
        <v>908</v>
      </c>
      <c r="H309" s="5">
        <v>5215000</v>
      </c>
      <c r="I309" s="1">
        <v>101000008682</v>
      </c>
      <c r="J309" s="1">
        <v>0</v>
      </c>
      <c r="K309" s="1" t="s">
        <v>2547</v>
      </c>
      <c r="L309" s="1">
        <v>1</v>
      </c>
      <c r="M309" s="1">
        <v>53630</v>
      </c>
      <c r="N309" s="1" t="s">
        <v>2600</v>
      </c>
      <c r="O309" s="1">
        <v>1356</v>
      </c>
      <c r="P309" s="1" t="s">
        <v>1665</v>
      </c>
      <c r="Q309" s="1">
        <v>1490</v>
      </c>
      <c r="R309" s="1" t="str">
        <f>IFERROR(VLOOKUP(K309,Proveedores!$A$2:$B$500,2,0),"Agregar")</f>
        <v>LABORATORIOS IMA S.A.I.C.</v>
      </c>
      <c r="S309" s="5">
        <f t="shared" si="4"/>
        <v>2020440</v>
      </c>
    </row>
    <row r="310" spans="1:19" x14ac:dyDescent="0.2">
      <c r="A310" s="7">
        <v>43782.533067129632</v>
      </c>
      <c r="B310" s="1" t="s">
        <v>2620</v>
      </c>
      <c r="C310" s="1" t="s">
        <v>2621</v>
      </c>
      <c r="D310" s="1" t="s">
        <v>1621</v>
      </c>
      <c r="E310" s="1" t="s">
        <v>2596</v>
      </c>
      <c r="F310" s="7">
        <v>43781</v>
      </c>
      <c r="G310" s="1" t="s">
        <v>908</v>
      </c>
      <c r="H310" s="5">
        <v>5215000</v>
      </c>
      <c r="I310" s="1">
        <v>101000008682</v>
      </c>
      <c r="J310" s="1">
        <v>0</v>
      </c>
      <c r="K310" s="1" t="s">
        <v>2547</v>
      </c>
      <c r="L310" s="1">
        <v>2</v>
      </c>
      <c r="M310" s="1">
        <v>53630</v>
      </c>
      <c r="N310" s="1" t="s">
        <v>2600</v>
      </c>
      <c r="O310" s="1">
        <v>1379</v>
      </c>
      <c r="P310" s="1" t="s">
        <v>1665</v>
      </c>
      <c r="Q310" s="1">
        <v>1490</v>
      </c>
      <c r="R310" s="1" t="str">
        <f>IFERROR(VLOOKUP(K310,Proveedores!$A$2:$B$500,2,0),"Agregar")</f>
        <v>LABORATORIOS IMA S.A.I.C.</v>
      </c>
      <c r="S310" s="5">
        <f t="shared" si="4"/>
        <v>2054710</v>
      </c>
    </row>
    <row r="311" spans="1:19" x14ac:dyDescent="0.2">
      <c r="A311" s="7">
        <v>43782.533067129632</v>
      </c>
      <c r="B311" s="1" t="s">
        <v>2620</v>
      </c>
      <c r="C311" s="1" t="s">
        <v>2621</v>
      </c>
      <c r="D311" s="1" t="s">
        <v>1621</v>
      </c>
      <c r="E311" s="1" t="s">
        <v>2596</v>
      </c>
      <c r="F311" s="7">
        <v>43781</v>
      </c>
      <c r="G311" s="1" t="s">
        <v>908</v>
      </c>
      <c r="H311" s="5">
        <v>5215000</v>
      </c>
      <c r="I311" s="1">
        <v>101000008682</v>
      </c>
      <c r="J311" s="1">
        <v>0</v>
      </c>
      <c r="K311" s="1" t="s">
        <v>2547</v>
      </c>
      <c r="L311" s="1">
        <v>3</v>
      </c>
      <c r="M311" s="1">
        <v>53630</v>
      </c>
      <c r="N311" s="1" t="s">
        <v>2600</v>
      </c>
      <c r="O311" s="1">
        <v>765</v>
      </c>
      <c r="P311" s="1" t="s">
        <v>1665</v>
      </c>
      <c r="Q311" s="1">
        <v>1490</v>
      </c>
      <c r="R311" s="1" t="str">
        <f>IFERROR(VLOOKUP(K311,Proveedores!$A$2:$B$500,2,0),"Agregar")</f>
        <v>LABORATORIOS IMA S.A.I.C.</v>
      </c>
      <c r="S311" s="5">
        <f t="shared" si="4"/>
        <v>1139850</v>
      </c>
    </row>
    <row r="312" spans="1:19" x14ac:dyDescent="0.2">
      <c r="A312" s="7">
        <v>43782.733993055554</v>
      </c>
      <c r="B312" s="1" t="s">
        <v>2622</v>
      </c>
      <c r="C312" s="1" t="s">
        <v>2623</v>
      </c>
      <c r="D312" s="1" t="s">
        <v>1621</v>
      </c>
      <c r="E312" s="1" t="s">
        <v>2624</v>
      </c>
      <c r="F312" s="7">
        <v>43781</v>
      </c>
      <c r="G312" s="1" t="s">
        <v>692</v>
      </c>
      <c r="H312" s="5">
        <v>2551439.6</v>
      </c>
      <c r="I312" s="1">
        <v>53275</v>
      </c>
      <c r="J312" s="1">
        <v>0</v>
      </c>
      <c r="K312" s="1" t="s">
        <v>2625</v>
      </c>
      <c r="L312" s="1">
        <v>35</v>
      </c>
      <c r="M312" s="1" t="s">
        <v>2626</v>
      </c>
      <c r="N312" s="1" t="s">
        <v>2627</v>
      </c>
      <c r="O312" s="1">
        <v>64268</v>
      </c>
      <c r="P312" s="1" t="s">
        <v>1665</v>
      </c>
      <c r="Q312" s="1">
        <v>39.700000000000003</v>
      </c>
      <c r="R312" s="1" t="str">
        <f>IFERROR(VLOOKUP(K312,Proveedores!$A$2:$B$500,2,0),"Agregar")</f>
        <v>PRO MED INTERNACIONAL SA</v>
      </c>
      <c r="S312" s="5">
        <f t="shared" si="4"/>
        <v>2551439.6</v>
      </c>
    </row>
    <row r="313" spans="1:19" x14ac:dyDescent="0.2">
      <c r="A313" s="7">
        <v>43783.007453703707</v>
      </c>
      <c r="B313" s="1" t="s">
        <v>2628</v>
      </c>
      <c r="C313" s="1" t="s">
        <v>2629</v>
      </c>
      <c r="D313" s="1" t="s">
        <v>1621</v>
      </c>
      <c r="E313" s="1" t="s">
        <v>2630</v>
      </c>
      <c r="F313" s="7">
        <v>43647</v>
      </c>
      <c r="G313" s="1" t="s">
        <v>996</v>
      </c>
      <c r="H313" s="5">
        <v>2716971.58</v>
      </c>
      <c r="I313" s="1" t="s">
        <v>2452</v>
      </c>
      <c r="J313" s="1">
        <v>0</v>
      </c>
      <c r="K313" s="1" t="s">
        <v>158</v>
      </c>
      <c r="L313" s="1">
        <v>1</v>
      </c>
      <c r="M313" s="1" t="s">
        <v>2453</v>
      </c>
      <c r="N313" s="1" t="s">
        <v>2454</v>
      </c>
      <c r="O313" s="1">
        <v>6000</v>
      </c>
      <c r="P313" s="1" t="s">
        <v>1833</v>
      </c>
      <c r="Q313" s="1">
        <v>26636.98</v>
      </c>
      <c r="R313" s="1" t="str">
        <f>IFERROR(VLOOKUP(K313,Proveedores!$A$2:$B$500,2,0),"Agregar")</f>
        <v>Abbvie S.A.</v>
      </c>
      <c r="S313" s="5">
        <f t="shared" si="4"/>
        <v>159821880</v>
      </c>
    </row>
    <row r="314" spans="1:19" x14ac:dyDescent="0.2">
      <c r="A314" s="7">
        <v>43783.018078703702</v>
      </c>
      <c r="B314" s="1" t="s">
        <v>2631</v>
      </c>
      <c r="C314" s="1" t="s">
        <v>2632</v>
      </c>
      <c r="D314" s="1" t="s">
        <v>1621</v>
      </c>
      <c r="E314" s="1" t="s">
        <v>2633</v>
      </c>
      <c r="F314" s="7">
        <v>43647</v>
      </c>
      <c r="G314" s="1" t="s">
        <v>996</v>
      </c>
      <c r="H314" s="5">
        <v>612650.44999999995</v>
      </c>
      <c r="I314" s="1" t="s">
        <v>2634</v>
      </c>
      <c r="J314" s="1">
        <v>0</v>
      </c>
      <c r="K314" s="1" t="s">
        <v>158</v>
      </c>
      <c r="L314" s="1">
        <v>1</v>
      </c>
      <c r="M314" s="1" t="s">
        <v>2453</v>
      </c>
      <c r="N314" s="1" t="s">
        <v>2454</v>
      </c>
      <c r="O314" s="1">
        <v>6000</v>
      </c>
      <c r="P314" s="1" t="s">
        <v>1833</v>
      </c>
      <c r="Q314" s="1">
        <v>26636.98</v>
      </c>
      <c r="R314" s="1" t="str">
        <f>IFERROR(VLOOKUP(K314,Proveedores!$A$2:$B$500,2,0),"Agregar")</f>
        <v>Abbvie S.A.</v>
      </c>
      <c r="S314" s="5">
        <f t="shared" si="4"/>
        <v>159821880</v>
      </c>
    </row>
    <row r="315" spans="1:19" x14ac:dyDescent="0.2">
      <c r="A315" s="7">
        <v>43783.025381944448</v>
      </c>
      <c r="B315" s="1" t="s">
        <v>2635</v>
      </c>
      <c r="C315" s="1" t="s">
        <v>2636</v>
      </c>
      <c r="D315" s="1" t="s">
        <v>1621</v>
      </c>
      <c r="E315" s="1" t="s">
        <v>2637</v>
      </c>
      <c r="F315" s="7">
        <v>43647</v>
      </c>
      <c r="G315" s="1" t="s">
        <v>996</v>
      </c>
      <c r="H315" s="5">
        <v>3888998.54</v>
      </c>
      <c r="I315" s="1" t="s">
        <v>2452</v>
      </c>
      <c r="J315" s="1">
        <v>0</v>
      </c>
      <c r="K315" s="1" t="s">
        <v>158</v>
      </c>
      <c r="L315" s="1">
        <v>1</v>
      </c>
      <c r="M315" s="1" t="s">
        <v>2453</v>
      </c>
      <c r="N315" s="1" t="s">
        <v>2454</v>
      </c>
      <c r="O315" s="1">
        <v>6000</v>
      </c>
      <c r="P315" s="1" t="s">
        <v>1833</v>
      </c>
      <c r="Q315" s="1">
        <v>26636.98</v>
      </c>
      <c r="R315" s="1" t="str">
        <f>IFERROR(VLOOKUP(K315,Proveedores!$A$2:$B$500,2,0),"Agregar")</f>
        <v>Abbvie S.A.</v>
      </c>
      <c r="S315" s="5">
        <f t="shared" si="4"/>
        <v>159821880</v>
      </c>
    </row>
    <row r="316" spans="1:19" x14ac:dyDescent="0.2">
      <c r="A316" s="7">
        <v>43783.032870370371</v>
      </c>
      <c r="B316" s="1" t="s">
        <v>2638</v>
      </c>
      <c r="C316" s="1" t="s">
        <v>2639</v>
      </c>
      <c r="D316" s="1" t="s">
        <v>1621</v>
      </c>
      <c r="E316" s="1" t="s">
        <v>2640</v>
      </c>
      <c r="F316" s="7">
        <v>43647</v>
      </c>
      <c r="G316" s="1" t="s">
        <v>996</v>
      </c>
      <c r="H316" s="5">
        <v>932294.17</v>
      </c>
      <c r="I316" s="1" t="s">
        <v>2452</v>
      </c>
      <c r="J316" s="1">
        <v>0</v>
      </c>
      <c r="K316" s="1" t="s">
        <v>158</v>
      </c>
      <c r="L316" s="1">
        <v>1</v>
      </c>
      <c r="M316" s="1" t="s">
        <v>2453</v>
      </c>
      <c r="N316" s="1" t="s">
        <v>2454</v>
      </c>
      <c r="O316" s="1">
        <v>6000</v>
      </c>
      <c r="P316" s="1" t="s">
        <v>1833</v>
      </c>
      <c r="Q316" s="1">
        <v>26636.98</v>
      </c>
      <c r="R316" s="1" t="str">
        <f>IFERROR(VLOOKUP(K316,Proveedores!$A$2:$B$500,2,0),"Agregar")</f>
        <v>Abbvie S.A.</v>
      </c>
      <c r="S316" s="5">
        <f t="shared" si="4"/>
        <v>159821880</v>
      </c>
    </row>
    <row r="317" spans="1:19" x14ac:dyDescent="0.2">
      <c r="A317" s="7">
        <v>43783.039479166669</v>
      </c>
      <c r="B317" s="1" t="s">
        <v>2641</v>
      </c>
      <c r="C317" s="1" t="s">
        <v>2642</v>
      </c>
      <c r="D317" s="1" t="s">
        <v>1621</v>
      </c>
      <c r="E317" s="1" t="s">
        <v>2643</v>
      </c>
      <c r="F317" s="7">
        <v>43647</v>
      </c>
      <c r="G317" s="1" t="s">
        <v>996</v>
      </c>
      <c r="H317" s="5">
        <v>1624855.55</v>
      </c>
      <c r="I317" s="1" t="s">
        <v>2452</v>
      </c>
      <c r="J317" s="1">
        <v>0</v>
      </c>
      <c r="K317" s="1" t="s">
        <v>158</v>
      </c>
      <c r="L317" s="1">
        <v>1</v>
      </c>
      <c r="M317" s="1" t="s">
        <v>2453</v>
      </c>
      <c r="N317" s="1" t="s">
        <v>2454</v>
      </c>
      <c r="O317" s="1">
        <v>6000</v>
      </c>
      <c r="P317" s="1" t="s">
        <v>1833</v>
      </c>
      <c r="Q317" s="1">
        <v>26636.98</v>
      </c>
      <c r="R317" s="1" t="str">
        <f>IFERROR(VLOOKUP(K317,Proveedores!$A$2:$B$500,2,0),"Agregar")</f>
        <v>Abbvie S.A.</v>
      </c>
      <c r="S317" s="5">
        <f t="shared" si="4"/>
        <v>159821880</v>
      </c>
    </row>
    <row r="318" spans="1:19" x14ac:dyDescent="0.2">
      <c r="A318" s="7">
        <v>43783.046759259261</v>
      </c>
      <c r="B318" s="1" t="s">
        <v>2644</v>
      </c>
      <c r="C318" s="1" t="s">
        <v>2645</v>
      </c>
      <c r="D318" s="1" t="s">
        <v>1621</v>
      </c>
      <c r="E318" s="1" t="s">
        <v>2646</v>
      </c>
      <c r="F318" s="7">
        <v>43647</v>
      </c>
      <c r="G318" s="1" t="s">
        <v>996</v>
      </c>
      <c r="H318" s="5">
        <v>3888998.54</v>
      </c>
      <c r="I318" s="1" t="s">
        <v>2452</v>
      </c>
      <c r="J318" s="1">
        <v>0</v>
      </c>
      <c r="K318" s="1" t="s">
        <v>158</v>
      </c>
      <c r="L318" s="1">
        <v>1</v>
      </c>
      <c r="M318" s="1" t="s">
        <v>2453</v>
      </c>
      <c r="N318" s="1" t="s">
        <v>2454</v>
      </c>
      <c r="O318" s="1">
        <v>6000</v>
      </c>
      <c r="P318" s="1" t="s">
        <v>1833</v>
      </c>
      <c r="Q318" s="1">
        <v>26636.98</v>
      </c>
      <c r="R318" s="1" t="str">
        <f>IFERROR(VLOOKUP(K318,Proveedores!$A$2:$B$500,2,0),"Agregar")</f>
        <v>Abbvie S.A.</v>
      </c>
      <c r="S318" s="5">
        <f t="shared" si="4"/>
        <v>159821880</v>
      </c>
    </row>
    <row r="319" spans="1:19" x14ac:dyDescent="0.2">
      <c r="A319" s="7">
        <v>43783.062430555554</v>
      </c>
      <c r="B319" s="1" t="s">
        <v>2647</v>
      </c>
      <c r="C319" s="1" t="s">
        <v>2648</v>
      </c>
      <c r="D319" s="1" t="s">
        <v>1621</v>
      </c>
      <c r="E319" s="1" t="s">
        <v>2649</v>
      </c>
      <c r="F319" s="7">
        <v>43647</v>
      </c>
      <c r="G319" s="1" t="s">
        <v>996</v>
      </c>
      <c r="H319" s="5">
        <v>4927840.62</v>
      </c>
      <c r="I319" s="1" t="s">
        <v>2452</v>
      </c>
      <c r="J319" s="1">
        <v>0</v>
      </c>
      <c r="K319" s="1" t="s">
        <v>158</v>
      </c>
      <c r="L319" s="1">
        <v>1</v>
      </c>
      <c r="M319" s="1" t="s">
        <v>2453</v>
      </c>
      <c r="N319" s="1" t="s">
        <v>2454</v>
      </c>
      <c r="O319" s="1">
        <v>6000</v>
      </c>
      <c r="P319" s="1" t="s">
        <v>1833</v>
      </c>
      <c r="Q319" s="1">
        <v>26636.98</v>
      </c>
      <c r="R319" s="1" t="str">
        <f>IFERROR(VLOOKUP(K319,Proveedores!$A$2:$B$500,2,0),"Agregar")</f>
        <v>Abbvie S.A.</v>
      </c>
      <c r="S319" s="5">
        <f t="shared" si="4"/>
        <v>159821880</v>
      </c>
    </row>
    <row r="320" spans="1:19" x14ac:dyDescent="0.2">
      <c r="A320" s="7">
        <v>43783.071122685185</v>
      </c>
      <c r="B320" s="1" t="s">
        <v>2650</v>
      </c>
      <c r="C320" s="1" t="s">
        <v>2651</v>
      </c>
      <c r="D320" s="1" t="s">
        <v>1621</v>
      </c>
      <c r="E320" s="1" t="s">
        <v>2652</v>
      </c>
      <c r="F320" s="7">
        <v>43647</v>
      </c>
      <c r="G320" s="1" t="s">
        <v>996</v>
      </c>
      <c r="H320" s="5">
        <v>745835.34</v>
      </c>
      <c r="I320" s="1" t="s">
        <v>2452</v>
      </c>
      <c r="J320" s="1">
        <v>0</v>
      </c>
      <c r="K320" s="1" t="s">
        <v>2653</v>
      </c>
      <c r="L320" s="1">
        <v>1</v>
      </c>
      <c r="M320" s="1" t="s">
        <v>2453</v>
      </c>
      <c r="N320" s="1" t="s">
        <v>2454</v>
      </c>
      <c r="O320" s="1">
        <v>6000</v>
      </c>
      <c r="P320" s="1" t="s">
        <v>1833</v>
      </c>
      <c r="Q320" s="1">
        <v>26636.98</v>
      </c>
      <c r="R320" s="1" t="str">
        <f>IFERROR(VLOOKUP(K320,Proveedores!$A$2:$B$500,2,0),"Agregar")</f>
        <v>Abbvie S.A.</v>
      </c>
      <c r="S320" s="5">
        <f t="shared" si="4"/>
        <v>159821880</v>
      </c>
    </row>
    <row r="321" spans="1:19" x14ac:dyDescent="0.2">
      <c r="A321" s="7">
        <v>43783.446076388886</v>
      </c>
      <c r="B321" s="1" t="s">
        <v>2654</v>
      </c>
      <c r="C321" s="1" t="s">
        <v>2655</v>
      </c>
      <c r="D321" s="1" t="s">
        <v>1621</v>
      </c>
      <c r="E321" s="1" t="s">
        <v>2656</v>
      </c>
      <c r="F321" s="7">
        <v>43782</v>
      </c>
      <c r="G321" s="1" t="s">
        <v>2657</v>
      </c>
      <c r="H321" s="5">
        <v>2014270.16</v>
      </c>
      <c r="I321" s="1">
        <v>1325</v>
      </c>
      <c r="J321" s="1">
        <v>0</v>
      </c>
      <c r="K321" s="1" t="s">
        <v>2658</v>
      </c>
      <c r="L321" s="1">
        <v>12</v>
      </c>
      <c r="M321" s="1">
        <v>10801975</v>
      </c>
      <c r="N321" s="1" t="s">
        <v>2659</v>
      </c>
      <c r="O321" s="1">
        <v>2488320</v>
      </c>
      <c r="P321" s="1" t="s">
        <v>1892</v>
      </c>
      <c r="Q321" s="1">
        <v>0.81</v>
      </c>
      <c r="R321" s="1" t="str">
        <f>IFERROR(VLOOKUP(K321,Proveedores!$A$2:$B$500,2,0),"Agregar")</f>
        <v>Laboratorios Bago S.A</v>
      </c>
      <c r="S321" s="5">
        <f t="shared" si="4"/>
        <v>2015539.2000000002</v>
      </c>
    </row>
    <row r="322" spans="1:19" x14ac:dyDescent="0.2">
      <c r="A322" s="7">
        <v>43783.462951388887</v>
      </c>
      <c r="B322" s="1" t="s">
        <v>2660</v>
      </c>
      <c r="C322" s="1" t="s">
        <v>2661</v>
      </c>
      <c r="D322" s="1" t="s">
        <v>1621</v>
      </c>
      <c r="E322" s="1" t="s">
        <v>2662</v>
      </c>
      <c r="F322" s="7">
        <v>43782</v>
      </c>
      <c r="G322" s="1" t="s">
        <v>692</v>
      </c>
      <c r="H322" s="5">
        <v>2051571.46</v>
      </c>
      <c r="I322" s="1">
        <v>1321</v>
      </c>
      <c r="J322" s="1">
        <v>0</v>
      </c>
      <c r="K322" s="1" t="s">
        <v>2663</v>
      </c>
      <c r="L322" s="1">
        <v>12</v>
      </c>
      <c r="M322" s="1">
        <v>10801975</v>
      </c>
      <c r="N322" s="1" t="s">
        <v>2664</v>
      </c>
      <c r="O322" s="1">
        <v>5005440</v>
      </c>
      <c r="P322" s="1" t="s">
        <v>1665</v>
      </c>
      <c r="Q322" s="1">
        <v>0.41</v>
      </c>
      <c r="R322" s="1" t="str">
        <f>IFERROR(VLOOKUP(K322,Proveedores!$A$2:$B$500,2,0),"Agregar")</f>
        <v>Laboratorios Bago S.A</v>
      </c>
      <c r="S322" s="5">
        <f t="shared" si="4"/>
        <v>2052230.4</v>
      </c>
    </row>
    <row r="323" spans="1:19" x14ac:dyDescent="0.2">
      <c r="A323" s="7">
        <v>43783.467442129629</v>
      </c>
      <c r="B323" s="1" t="s">
        <v>2665</v>
      </c>
      <c r="C323" s="1" t="s">
        <v>2666</v>
      </c>
      <c r="D323" s="1" t="s">
        <v>1621</v>
      </c>
      <c r="E323" s="1" t="s">
        <v>2667</v>
      </c>
      <c r="F323" s="7">
        <v>43647</v>
      </c>
      <c r="G323" s="1" t="s">
        <v>996</v>
      </c>
      <c r="H323" s="5">
        <v>1411759.74</v>
      </c>
      <c r="I323" s="1" t="s">
        <v>2452</v>
      </c>
      <c r="J323" s="1">
        <v>0</v>
      </c>
      <c r="K323" s="1" t="s">
        <v>158</v>
      </c>
      <c r="L323" s="1">
        <v>1</v>
      </c>
      <c r="M323" s="1" t="s">
        <v>2453</v>
      </c>
      <c r="N323" s="1" t="s">
        <v>2454</v>
      </c>
      <c r="O323" s="1">
        <v>6000</v>
      </c>
      <c r="P323" s="1" t="s">
        <v>1833</v>
      </c>
      <c r="Q323" s="1">
        <v>26636.98</v>
      </c>
      <c r="R323" s="1" t="str">
        <f>IFERROR(VLOOKUP(K323,Proveedores!$A$2:$B$500,2,0),"Agregar")</f>
        <v>Abbvie S.A.</v>
      </c>
      <c r="S323" s="5">
        <f t="shared" ref="S323:S386" si="5">Q323*O323</f>
        <v>159821880</v>
      </c>
    </row>
    <row r="324" spans="1:19" x14ac:dyDescent="0.2">
      <c r="A324" s="7">
        <v>43783.471099537041</v>
      </c>
      <c r="B324" s="1" t="s">
        <v>2668</v>
      </c>
      <c r="C324" s="1" t="s">
        <v>2669</v>
      </c>
      <c r="D324" s="1" t="s">
        <v>1621</v>
      </c>
      <c r="E324" s="1" t="s">
        <v>2670</v>
      </c>
      <c r="F324" s="7">
        <v>43782</v>
      </c>
      <c r="G324" s="1" t="s">
        <v>1269</v>
      </c>
      <c r="H324" s="5">
        <v>2000282.17</v>
      </c>
      <c r="I324" s="1">
        <v>1321</v>
      </c>
      <c r="J324" s="1">
        <v>0</v>
      </c>
      <c r="K324" s="1" t="s">
        <v>2663</v>
      </c>
      <c r="L324" s="1">
        <v>12</v>
      </c>
      <c r="M324" s="1">
        <v>10801975</v>
      </c>
      <c r="N324" s="1" t="s">
        <v>2664</v>
      </c>
      <c r="O324" s="1">
        <v>2471040</v>
      </c>
      <c r="P324" s="1" t="s">
        <v>1850</v>
      </c>
      <c r="Q324" s="1">
        <v>0.81</v>
      </c>
      <c r="R324" s="1" t="str">
        <f>IFERROR(VLOOKUP(K324,Proveedores!$A$2:$B$500,2,0),"Agregar")</f>
        <v>Laboratorios Bago S.A</v>
      </c>
      <c r="S324" s="5">
        <f t="shared" si="5"/>
        <v>2001542.4000000001</v>
      </c>
    </row>
    <row r="325" spans="1:19" x14ac:dyDescent="0.2">
      <c r="A325" s="7">
        <v>43783.492256944446</v>
      </c>
      <c r="B325" s="1" t="s">
        <v>2671</v>
      </c>
      <c r="C325" s="1" t="s">
        <v>2672</v>
      </c>
      <c r="D325" s="1" t="s">
        <v>1621</v>
      </c>
      <c r="E325" s="1" t="s">
        <v>2673</v>
      </c>
      <c r="F325" s="7">
        <v>43698</v>
      </c>
      <c r="G325" s="1" t="s">
        <v>2674</v>
      </c>
      <c r="H325" s="5">
        <v>6218210.0999999996</v>
      </c>
      <c r="I325" s="1" t="s">
        <v>2675</v>
      </c>
      <c r="J325" s="1">
        <v>0</v>
      </c>
      <c r="K325" s="1" t="s">
        <v>158</v>
      </c>
      <c r="L325" s="1">
        <v>7</v>
      </c>
      <c r="M325" s="1" t="s">
        <v>2676</v>
      </c>
      <c r="N325" s="1" t="s">
        <v>2677</v>
      </c>
      <c r="O325" s="1">
        <v>5904000</v>
      </c>
      <c r="P325" s="1" t="s">
        <v>1833</v>
      </c>
      <c r="Q325" s="1">
        <v>6.57</v>
      </c>
      <c r="R325" s="1" t="str">
        <f>IFERROR(VLOOKUP(K325,Proveedores!$A$2:$B$500,2,0),"Agregar")</f>
        <v>Abbvie S.A.</v>
      </c>
      <c r="S325" s="5">
        <f t="shared" si="5"/>
        <v>38789280</v>
      </c>
    </row>
    <row r="326" spans="1:19" x14ac:dyDescent="0.2">
      <c r="A326" s="7">
        <v>43783.49827546296</v>
      </c>
      <c r="B326" s="1" t="s">
        <v>2678</v>
      </c>
      <c r="C326" s="1" t="s">
        <v>2679</v>
      </c>
      <c r="D326" s="1" t="s">
        <v>1621</v>
      </c>
      <c r="E326" s="1" t="s">
        <v>2680</v>
      </c>
      <c r="F326" s="7">
        <v>43698</v>
      </c>
      <c r="G326" s="1" t="s">
        <v>2681</v>
      </c>
      <c r="H326" s="5">
        <v>3478957.38</v>
      </c>
      <c r="I326" s="1" t="s">
        <v>2675</v>
      </c>
      <c r="J326" s="1">
        <v>0</v>
      </c>
      <c r="K326" s="1" t="s">
        <v>158</v>
      </c>
      <c r="L326" s="1">
        <v>7</v>
      </c>
      <c r="M326" s="1" t="s">
        <v>2676</v>
      </c>
      <c r="N326" s="1" t="s">
        <v>2682</v>
      </c>
      <c r="O326" s="1">
        <v>5904000</v>
      </c>
      <c r="P326" s="1" t="s">
        <v>1833</v>
      </c>
      <c r="Q326" s="1">
        <v>6.57</v>
      </c>
      <c r="R326" s="1" t="str">
        <f>IFERROR(VLOOKUP(K326,Proveedores!$A$2:$B$500,2,0),"Agregar")</f>
        <v>Abbvie S.A.</v>
      </c>
      <c r="S326" s="5">
        <f t="shared" si="5"/>
        <v>38789280</v>
      </c>
    </row>
    <row r="327" spans="1:19" x14ac:dyDescent="0.2">
      <c r="A327" s="7">
        <v>43783.620405092595</v>
      </c>
      <c r="B327" s="1" t="s">
        <v>2683</v>
      </c>
      <c r="C327" s="1" t="s">
        <v>2684</v>
      </c>
      <c r="D327" s="1" t="s">
        <v>1621</v>
      </c>
      <c r="E327" s="1" t="s">
        <v>2685</v>
      </c>
      <c r="F327" s="7">
        <v>43759</v>
      </c>
      <c r="G327" s="1" t="s">
        <v>639</v>
      </c>
      <c r="H327" s="5">
        <v>909765.2</v>
      </c>
      <c r="I327" s="1" t="s">
        <v>2686</v>
      </c>
      <c r="J327" s="1">
        <v>0</v>
      </c>
      <c r="K327" s="1" t="s">
        <v>2687</v>
      </c>
      <c r="L327" s="1">
        <v>26</v>
      </c>
      <c r="M327" s="1" t="s">
        <v>2688</v>
      </c>
      <c r="N327" s="1" t="s">
        <v>2689</v>
      </c>
      <c r="O327" s="1">
        <v>52</v>
      </c>
      <c r="P327" s="1" t="s">
        <v>2690</v>
      </c>
      <c r="Q327" s="1">
        <v>549</v>
      </c>
      <c r="R327" s="1" t="str">
        <f>IFERROR(VLOOKUP(K327,Proveedores!$A$2:$B$500,2,0),"Agregar")</f>
        <v>LABORATORIO KEMEX S.A..</v>
      </c>
      <c r="S327" s="5">
        <f t="shared" si="5"/>
        <v>28548</v>
      </c>
    </row>
    <row r="328" spans="1:19" x14ac:dyDescent="0.2">
      <c r="A328" s="7">
        <v>43783.620405092595</v>
      </c>
      <c r="B328" s="1" t="s">
        <v>2683</v>
      </c>
      <c r="C328" s="1" t="s">
        <v>2684</v>
      </c>
      <c r="D328" s="1" t="s">
        <v>1621</v>
      </c>
      <c r="E328" s="1" t="s">
        <v>2685</v>
      </c>
      <c r="F328" s="7">
        <v>43759</v>
      </c>
      <c r="G328" s="1" t="s">
        <v>639</v>
      </c>
      <c r="H328" s="5">
        <v>909765.2</v>
      </c>
      <c r="I328" s="1" t="s">
        <v>2686</v>
      </c>
      <c r="J328" s="1">
        <v>0</v>
      </c>
      <c r="K328" s="1" t="s">
        <v>2687</v>
      </c>
      <c r="L328" s="1">
        <v>27</v>
      </c>
      <c r="M328" s="1" t="s">
        <v>2691</v>
      </c>
      <c r="N328" s="1" t="s">
        <v>2692</v>
      </c>
      <c r="O328" s="1">
        <v>207</v>
      </c>
      <c r="P328" s="1" t="s">
        <v>2690</v>
      </c>
      <c r="Q328" s="1">
        <v>2196</v>
      </c>
      <c r="R328" s="1" t="str">
        <f>IFERROR(VLOOKUP(K328,Proveedores!$A$2:$B$500,2,0),"Agregar")</f>
        <v>LABORATORIO KEMEX S.A..</v>
      </c>
      <c r="S328" s="5">
        <f t="shared" si="5"/>
        <v>454572</v>
      </c>
    </row>
    <row r="329" spans="1:19" x14ac:dyDescent="0.2">
      <c r="A329" s="7">
        <v>43783.620405092595</v>
      </c>
      <c r="B329" s="1" t="s">
        <v>2683</v>
      </c>
      <c r="C329" s="1" t="s">
        <v>2684</v>
      </c>
      <c r="D329" s="1" t="s">
        <v>1621</v>
      </c>
      <c r="E329" s="1" t="s">
        <v>2685</v>
      </c>
      <c r="F329" s="7">
        <v>43759</v>
      </c>
      <c r="G329" s="1" t="s">
        <v>639</v>
      </c>
      <c r="H329" s="5">
        <v>909765.2</v>
      </c>
      <c r="I329" s="1" t="s">
        <v>2686</v>
      </c>
      <c r="J329" s="1">
        <v>0</v>
      </c>
      <c r="K329" s="1" t="s">
        <v>2687</v>
      </c>
      <c r="L329" s="1">
        <v>64</v>
      </c>
      <c r="M329" s="1" t="s">
        <v>2693</v>
      </c>
      <c r="N329" s="1" t="s">
        <v>2694</v>
      </c>
      <c r="O329" s="1">
        <v>866</v>
      </c>
      <c r="P329" s="1" t="s">
        <v>2695</v>
      </c>
      <c r="Q329" s="1">
        <v>107.8</v>
      </c>
      <c r="R329" s="1" t="str">
        <f>IFERROR(VLOOKUP(K329,Proveedores!$A$2:$B$500,2,0),"Agregar")</f>
        <v>LABORATORIO KEMEX S.A..</v>
      </c>
      <c r="S329" s="5">
        <f t="shared" si="5"/>
        <v>93354.8</v>
      </c>
    </row>
    <row r="330" spans="1:19" x14ac:dyDescent="0.2">
      <c r="A330" s="7">
        <v>43783.620405092595</v>
      </c>
      <c r="B330" s="1" t="s">
        <v>2683</v>
      </c>
      <c r="C330" s="1" t="s">
        <v>2684</v>
      </c>
      <c r="D330" s="1" t="s">
        <v>1621</v>
      </c>
      <c r="E330" s="1" t="s">
        <v>2685</v>
      </c>
      <c r="F330" s="7">
        <v>43759</v>
      </c>
      <c r="G330" s="1" t="s">
        <v>639</v>
      </c>
      <c r="H330" s="5">
        <v>909765.2</v>
      </c>
      <c r="I330" s="1" t="s">
        <v>2686</v>
      </c>
      <c r="J330" s="1">
        <v>0</v>
      </c>
      <c r="K330" s="1" t="s">
        <v>2687</v>
      </c>
      <c r="L330" s="1">
        <v>59</v>
      </c>
      <c r="M330" s="1" t="s">
        <v>2696</v>
      </c>
      <c r="N330" s="1" t="s">
        <v>2697</v>
      </c>
      <c r="O330" s="1">
        <v>125</v>
      </c>
      <c r="P330" s="1" t="s">
        <v>2695</v>
      </c>
      <c r="Q330" s="1">
        <v>1092.5999999999999</v>
      </c>
      <c r="R330" s="1" t="str">
        <f>IFERROR(VLOOKUP(K330,Proveedores!$A$2:$B$500,2,0),"Agregar")</f>
        <v>LABORATORIO KEMEX S.A..</v>
      </c>
      <c r="S330" s="5">
        <f t="shared" si="5"/>
        <v>136575</v>
      </c>
    </row>
    <row r="331" spans="1:19" x14ac:dyDescent="0.2">
      <c r="A331" s="7">
        <v>43783.620405092595</v>
      </c>
      <c r="B331" s="1" t="s">
        <v>2683</v>
      </c>
      <c r="C331" s="1" t="s">
        <v>2684</v>
      </c>
      <c r="D331" s="1" t="s">
        <v>1621</v>
      </c>
      <c r="E331" s="1" t="s">
        <v>2685</v>
      </c>
      <c r="F331" s="7">
        <v>43759</v>
      </c>
      <c r="G331" s="1" t="s">
        <v>639</v>
      </c>
      <c r="H331" s="5">
        <v>909765.2</v>
      </c>
      <c r="I331" s="1" t="s">
        <v>2686</v>
      </c>
      <c r="J331" s="1">
        <v>0</v>
      </c>
      <c r="K331" s="1" t="s">
        <v>2687</v>
      </c>
      <c r="L331" s="1">
        <v>35</v>
      </c>
      <c r="M331" s="1" t="s">
        <v>2698</v>
      </c>
      <c r="N331" s="1" t="s">
        <v>2699</v>
      </c>
      <c r="O331" s="1">
        <v>380</v>
      </c>
      <c r="P331" s="1" t="s">
        <v>2695</v>
      </c>
      <c r="Q331" s="1">
        <v>183.75</v>
      </c>
      <c r="R331" s="1" t="str">
        <f>IFERROR(VLOOKUP(K331,Proveedores!$A$2:$B$500,2,0),"Agregar")</f>
        <v>LABORATORIO KEMEX S.A..</v>
      </c>
      <c r="S331" s="5">
        <f t="shared" si="5"/>
        <v>69825</v>
      </c>
    </row>
    <row r="332" spans="1:19" x14ac:dyDescent="0.2">
      <c r="A332" s="7">
        <v>43783.620405092595</v>
      </c>
      <c r="B332" s="1" t="s">
        <v>2683</v>
      </c>
      <c r="C332" s="1" t="s">
        <v>2684</v>
      </c>
      <c r="D332" s="1" t="s">
        <v>1621</v>
      </c>
      <c r="E332" s="1" t="s">
        <v>2685</v>
      </c>
      <c r="F332" s="7">
        <v>43759</v>
      </c>
      <c r="G332" s="1" t="s">
        <v>639</v>
      </c>
      <c r="H332" s="5">
        <v>909765.2</v>
      </c>
      <c r="I332" s="1" t="s">
        <v>2686</v>
      </c>
      <c r="J332" s="1">
        <v>0</v>
      </c>
      <c r="K332" s="1" t="s">
        <v>2687</v>
      </c>
      <c r="L332" s="1">
        <v>72</v>
      </c>
      <c r="M332" s="1" t="s">
        <v>2700</v>
      </c>
      <c r="N332" s="1" t="s">
        <v>2701</v>
      </c>
      <c r="O332" s="1">
        <v>260</v>
      </c>
      <c r="P332" s="1" t="s">
        <v>2702</v>
      </c>
      <c r="Q332" s="1">
        <v>488.04</v>
      </c>
      <c r="R332" s="1" t="str">
        <f>IFERROR(VLOOKUP(K332,Proveedores!$A$2:$B$500,2,0),"Agregar")</f>
        <v>LABORATORIO KEMEX S.A..</v>
      </c>
      <c r="S332" s="5">
        <f t="shared" si="5"/>
        <v>126890.40000000001</v>
      </c>
    </row>
    <row r="333" spans="1:19" x14ac:dyDescent="0.2">
      <c r="A333" s="7">
        <v>43783.633599537039</v>
      </c>
      <c r="B333" s="1" t="s">
        <v>2703</v>
      </c>
      <c r="C333" s="1" t="s">
        <v>2704</v>
      </c>
      <c r="D333" s="1" t="s">
        <v>1621</v>
      </c>
      <c r="E333" s="1">
        <v>1800002018</v>
      </c>
      <c r="F333" s="7">
        <v>43741</v>
      </c>
      <c r="G333" s="1" t="s">
        <v>2705</v>
      </c>
      <c r="H333" s="5">
        <v>994155</v>
      </c>
      <c r="I333" s="1">
        <v>226505</v>
      </c>
      <c r="J333" s="1">
        <v>0</v>
      </c>
      <c r="K333" s="1" t="s">
        <v>2706</v>
      </c>
      <c r="L333" s="1" t="s">
        <v>2707</v>
      </c>
      <c r="M333" s="1">
        <v>21625</v>
      </c>
      <c r="N333" s="1" t="s">
        <v>2707</v>
      </c>
      <c r="O333" s="1">
        <v>600</v>
      </c>
      <c r="P333" s="1" t="s">
        <v>1892</v>
      </c>
      <c r="Q333" s="1">
        <v>617</v>
      </c>
      <c r="R333" s="1" t="str">
        <f>IFERROR(VLOOKUP(K333,Proveedores!$A$2:$B$500,2,0),"Agregar")</f>
        <v>LABORATORIO LKM S.A.</v>
      </c>
      <c r="S333" s="5">
        <f t="shared" si="5"/>
        <v>370200</v>
      </c>
    </row>
    <row r="334" spans="1:19" x14ac:dyDescent="0.2">
      <c r="A334" s="7">
        <v>43783.633599537039</v>
      </c>
      <c r="B334" s="1" t="s">
        <v>2703</v>
      </c>
      <c r="C334" s="1" t="s">
        <v>2704</v>
      </c>
      <c r="D334" s="1" t="s">
        <v>1621</v>
      </c>
      <c r="E334" s="1">
        <v>1800002018</v>
      </c>
      <c r="F334" s="7">
        <v>43741</v>
      </c>
      <c r="G334" s="1" t="s">
        <v>2705</v>
      </c>
      <c r="H334" s="5">
        <v>994155</v>
      </c>
      <c r="I334" s="1">
        <v>226505</v>
      </c>
      <c r="J334" s="1">
        <v>0</v>
      </c>
      <c r="K334" s="1" t="s">
        <v>2706</v>
      </c>
      <c r="L334" s="1" t="s">
        <v>2708</v>
      </c>
      <c r="M334" s="1">
        <v>50355</v>
      </c>
      <c r="N334" s="1" t="s">
        <v>2708</v>
      </c>
      <c r="O334" s="1">
        <v>245</v>
      </c>
      <c r="P334" s="1" t="s">
        <v>1892</v>
      </c>
      <c r="Q334" s="1">
        <v>719</v>
      </c>
      <c r="R334" s="1" t="str">
        <f>IFERROR(VLOOKUP(K334,Proveedores!$A$2:$B$500,2,0),"Agregar")</f>
        <v>LABORATORIO LKM S.A.</v>
      </c>
      <c r="S334" s="5">
        <f t="shared" si="5"/>
        <v>176155</v>
      </c>
    </row>
    <row r="335" spans="1:19" x14ac:dyDescent="0.2">
      <c r="A335" s="7">
        <v>43783.633599537039</v>
      </c>
      <c r="B335" s="1" t="s">
        <v>2703</v>
      </c>
      <c r="C335" s="1" t="s">
        <v>2704</v>
      </c>
      <c r="D335" s="1" t="s">
        <v>1621</v>
      </c>
      <c r="E335" s="1">
        <v>1800002018</v>
      </c>
      <c r="F335" s="7">
        <v>43741</v>
      </c>
      <c r="G335" s="1" t="s">
        <v>2705</v>
      </c>
      <c r="H335" s="5">
        <v>994155</v>
      </c>
      <c r="I335" s="1">
        <v>226505</v>
      </c>
      <c r="J335" s="1">
        <v>0</v>
      </c>
      <c r="K335" s="1" t="s">
        <v>2706</v>
      </c>
      <c r="L335" s="1" t="s">
        <v>2709</v>
      </c>
      <c r="M335" s="1">
        <v>22323</v>
      </c>
      <c r="N335" s="1" t="s">
        <v>2710</v>
      </c>
      <c r="O335" s="1">
        <v>200</v>
      </c>
      <c r="P335" s="1" t="s">
        <v>1892</v>
      </c>
      <c r="Q335" s="1">
        <v>2239</v>
      </c>
      <c r="R335" s="1" t="str">
        <f>IFERROR(VLOOKUP(K335,Proveedores!$A$2:$B$500,2,0),"Agregar")</f>
        <v>LABORATORIO LKM S.A.</v>
      </c>
      <c r="S335" s="5">
        <f t="shared" si="5"/>
        <v>447800</v>
      </c>
    </row>
    <row r="336" spans="1:19" x14ac:dyDescent="0.2">
      <c r="A336" s="7">
        <v>43783.639409722222</v>
      </c>
      <c r="B336" s="1" t="s">
        <v>2711</v>
      </c>
      <c r="C336" s="1" t="s">
        <v>2712</v>
      </c>
      <c r="D336" s="1" t="s">
        <v>1621</v>
      </c>
      <c r="E336" s="1">
        <v>1800002019</v>
      </c>
      <c r="F336" s="7">
        <v>43741</v>
      </c>
      <c r="G336" s="1">
        <v>201724173136</v>
      </c>
      <c r="H336" s="5">
        <v>1109232</v>
      </c>
      <c r="I336" s="1">
        <v>226498</v>
      </c>
      <c r="J336" s="1">
        <v>0</v>
      </c>
      <c r="K336" s="1" t="s">
        <v>2706</v>
      </c>
      <c r="L336" s="1" t="s">
        <v>2713</v>
      </c>
      <c r="M336" s="1">
        <v>21204</v>
      </c>
      <c r="N336" s="1" t="s">
        <v>2713</v>
      </c>
      <c r="O336" s="1">
        <v>1728</v>
      </c>
      <c r="P336" s="1" t="s">
        <v>1892</v>
      </c>
      <c r="Q336" s="1">
        <v>233</v>
      </c>
      <c r="R336" s="1" t="str">
        <f>IFERROR(VLOOKUP(K336,Proveedores!$A$2:$B$500,2,0),"Agregar")</f>
        <v>LABORATORIO LKM S.A.</v>
      </c>
      <c r="S336" s="5">
        <f t="shared" si="5"/>
        <v>402624</v>
      </c>
    </row>
    <row r="337" spans="1:19" x14ac:dyDescent="0.2">
      <c r="A337" s="7">
        <v>43783.639409722222</v>
      </c>
      <c r="B337" s="1" t="s">
        <v>2711</v>
      </c>
      <c r="C337" s="1" t="s">
        <v>2712</v>
      </c>
      <c r="D337" s="1" t="s">
        <v>1621</v>
      </c>
      <c r="E337" s="1">
        <v>1800002019</v>
      </c>
      <c r="F337" s="7">
        <v>43741</v>
      </c>
      <c r="G337" s="1">
        <v>201724173136</v>
      </c>
      <c r="H337" s="5">
        <v>1109232</v>
      </c>
      <c r="I337" s="1">
        <v>226498</v>
      </c>
      <c r="J337" s="1">
        <v>0</v>
      </c>
      <c r="K337" s="1" t="s">
        <v>2706</v>
      </c>
      <c r="L337" s="1" t="s">
        <v>2714</v>
      </c>
      <c r="M337" s="1">
        <v>21000</v>
      </c>
      <c r="N337" s="1" t="s">
        <v>2714</v>
      </c>
      <c r="O337" s="1">
        <v>717</v>
      </c>
      <c r="P337" s="1" t="s">
        <v>1892</v>
      </c>
      <c r="Q337" s="1">
        <v>424</v>
      </c>
      <c r="R337" s="1" t="str">
        <f>IFERROR(VLOOKUP(K337,Proveedores!$A$2:$B$500,2,0),"Agregar")</f>
        <v>LABORATORIO LKM S.A.</v>
      </c>
      <c r="S337" s="5">
        <f t="shared" si="5"/>
        <v>304008</v>
      </c>
    </row>
    <row r="338" spans="1:19" x14ac:dyDescent="0.2">
      <c r="A338" s="7">
        <v>43783.639409722222</v>
      </c>
      <c r="B338" s="1" t="s">
        <v>2711</v>
      </c>
      <c r="C338" s="1" t="s">
        <v>2712</v>
      </c>
      <c r="D338" s="1" t="s">
        <v>1621</v>
      </c>
      <c r="E338" s="1">
        <v>1800002019</v>
      </c>
      <c r="F338" s="7">
        <v>43741</v>
      </c>
      <c r="G338" s="1">
        <v>201724173136</v>
      </c>
      <c r="H338" s="5">
        <v>1109232</v>
      </c>
      <c r="I338" s="1">
        <v>226498</v>
      </c>
      <c r="J338" s="1">
        <v>0</v>
      </c>
      <c r="K338" s="1" t="s">
        <v>2706</v>
      </c>
      <c r="L338" s="1" t="s">
        <v>2715</v>
      </c>
      <c r="M338" s="1">
        <v>22604</v>
      </c>
      <c r="N338" s="1" t="s">
        <v>2715</v>
      </c>
      <c r="O338" s="1">
        <v>120</v>
      </c>
      <c r="P338" s="1" t="s">
        <v>1892</v>
      </c>
      <c r="Q338" s="1">
        <v>1620</v>
      </c>
      <c r="R338" s="1" t="str">
        <f>IFERROR(VLOOKUP(K338,Proveedores!$A$2:$B$500,2,0),"Agregar")</f>
        <v>LABORATORIO LKM S.A.</v>
      </c>
      <c r="S338" s="5">
        <f t="shared" si="5"/>
        <v>194400</v>
      </c>
    </row>
    <row r="339" spans="1:19" x14ac:dyDescent="0.2">
      <c r="A339" s="7">
        <v>43783.639409722222</v>
      </c>
      <c r="B339" s="1" t="s">
        <v>2711</v>
      </c>
      <c r="C339" s="1" t="s">
        <v>2712</v>
      </c>
      <c r="D339" s="1" t="s">
        <v>1621</v>
      </c>
      <c r="E339" s="1">
        <v>1800002019</v>
      </c>
      <c r="F339" s="7">
        <v>43741</v>
      </c>
      <c r="G339" s="1">
        <v>201724173136</v>
      </c>
      <c r="H339" s="5">
        <v>1109232</v>
      </c>
      <c r="I339" s="1">
        <v>226498</v>
      </c>
      <c r="J339" s="1">
        <v>0</v>
      </c>
      <c r="K339" s="1" t="s">
        <v>2706</v>
      </c>
      <c r="L339" s="1" t="s">
        <v>2716</v>
      </c>
      <c r="M339" s="1">
        <v>32323</v>
      </c>
      <c r="N339" s="1" t="s">
        <v>2716</v>
      </c>
      <c r="O339" s="1">
        <v>120</v>
      </c>
      <c r="P339" s="1" t="s">
        <v>1892</v>
      </c>
      <c r="Q339" s="1">
        <v>1735</v>
      </c>
      <c r="R339" s="1" t="str">
        <f>IFERROR(VLOOKUP(K339,Proveedores!$A$2:$B$500,2,0),"Agregar")</f>
        <v>LABORATORIO LKM S.A.</v>
      </c>
      <c r="S339" s="5">
        <f t="shared" si="5"/>
        <v>208200</v>
      </c>
    </row>
    <row r="340" spans="1:19" x14ac:dyDescent="0.2">
      <c r="A340" s="7">
        <v>43783.642951388887</v>
      </c>
      <c r="B340" s="1" t="s">
        <v>2717</v>
      </c>
      <c r="C340" s="1" t="s">
        <v>2718</v>
      </c>
      <c r="D340" s="1" t="s">
        <v>1621</v>
      </c>
      <c r="E340" s="1">
        <v>1800002020</v>
      </c>
      <c r="F340" s="7">
        <v>43741</v>
      </c>
      <c r="G340" s="1">
        <v>201724173136</v>
      </c>
      <c r="H340" s="5">
        <v>368496</v>
      </c>
      <c r="I340" s="1">
        <v>226499</v>
      </c>
      <c r="J340" s="1">
        <v>0</v>
      </c>
      <c r="K340" s="1" t="s">
        <v>2706</v>
      </c>
      <c r="L340" s="1" t="s">
        <v>2719</v>
      </c>
      <c r="M340" s="1">
        <v>10502</v>
      </c>
      <c r="N340" s="1" t="s">
        <v>2719</v>
      </c>
      <c r="O340" s="1">
        <v>144</v>
      </c>
      <c r="P340" s="1" t="s">
        <v>1892</v>
      </c>
      <c r="Q340" s="1">
        <v>2559</v>
      </c>
      <c r="R340" s="1" t="str">
        <f>IFERROR(VLOOKUP(K340,Proveedores!$A$2:$B$500,2,0),"Agregar")</f>
        <v>LABORATORIO LKM S.A.</v>
      </c>
      <c r="S340" s="5">
        <f t="shared" si="5"/>
        <v>368496</v>
      </c>
    </row>
    <row r="341" spans="1:19" x14ac:dyDescent="0.2">
      <c r="A341" s="7">
        <v>43783.647314814814</v>
      </c>
      <c r="B341" s="1" t="s">
        <v>2720</v>
      </c>
      <c r="C341" s="1" t="s">
        <v>2721</v>
      </c>
      <c r="D341" s="1" t="s">
        <v>1621</v>
      </c>
      <c r="E341" s="1">
        <v>1800002027</v>
      </c>
      <c r="F341" s="7">
        <v>43783</v>
      </c>
      <c r="G341" s="1">
        <v>201724173136</v>
      </c>
      <c r="H341" s="5">
        <v>694422</v>
      </c>
      <c r="I341" s="1">
        <v>227263</v>
      </c>
      <c r="J341" s="1">
        <v>0</v>
      </c>
      <c r="K341" s="1" t="s">
        <v>2706</v>
      </c>
      <c r="L341" s="1" t="s">
        <v>2722</v>
      </c>
      <c r="M341" s="1">
        <v>21709</v>
      </c>
      <c r="N341" s="1" t="s">
        <v>2722</v>
      </c>
      <c r="O341" s="1">
        <v>288</v>
      </c>
      <c r="P341" s="1" t="s">
        <v>1892</v>
      </c>
      <c r="Q341" s="1">
        <v>245</v>
      </c>
      <c r="R341" s="1" t="str">
        <f>IFERROR(VLOOKUP(K341,Proveedores!$A$2:$B$500,2,0),"Agregar")</f>
        <v>LABORATORIO LKM S.A.</v>
      </c>
      <c r="S341" s="5">
        <f t="shared" si="5"/>
        <v>70560</v>
      </c>
    </row>
    <row r="342" spans="1:19" x14ac:dyDescent="0.2">
      <c r="A342" s="7">
        <v>43783.647314814814</v>
      </c>
      <c r="B342" s="1" t="s">
        <v>2720</v>
      </c>
      <c r="C342" s="1" t="s">
        <v>2721</v>
      </c>
      <c r="D342" s="1" t="s">
        <v>1621</v>
      </c>
      <c r="E342" s="1">
        <v>1800002027</v>
      </c>
      <c r="F342" s="7">
        <v>43783</v>
      </c>
      <c r="G342" s="1">
        <v>201724173136</v>
      </c>
      <c r="H342" s="5">
        <v>694422</v>
      </c>
      <c r="I342" s="1">
        <v>227263</v>
      </c>
      <c r="J342" s="1">
        <v>0</v>
      </c>
      <c r="K342" s="1" t="s">
        <v>2706</v>
      </c>
      <c r="L342" s="1" t="s">
        <v>2723</v>
      </c>
      <c r="M342" s="1">
        <v>20910</v>
      </c>
      <c r="N342" s="1" t="s">
        <v>2723</v>
      </c>
      <c r="O342" s="1">
        <v>300</v>
      </c>
      <c r="P342" s="1" t="s">
        <v>1892</v>
      </c>
      <c r="Q342" s="1">
        <v>278</v>
      </c>
      <c r="R342" s="1" t="str">
        <f>IFERROR(VLOOKUP(K342,Proveedores!$A$2:$B$500,2,0),"Agregar")</f>
        <v>LABORATORIO LKM S.A.</v>
      </c>
      <c r="S342" s="5">
        <f t="shared" si="5"/>
        <v>83400</v>
      </c>
    </row>
    <row r="343" spans="1:19" x14ac:dyDescent="0.2">
      <c r="A343" s="7">
        <v>43783.647314814814</v>
      </c>
      <c r="B343" s="1" t="s">
        <v>2720</v>
      </c>
      <c r="C343" s="1" t="s">
        <v>2721</v>
      </c>
      <c r="D343" s="1" t="s">
        <v>1621</v>
      </c>
      <c r="E343" s="1">
        <v>1800002027</v>
      </c>
      <c r="F343" s="7">
        <v>43783</v>
      </c>
      <c r="G343" s="1">
        <v>201724173136</v>
      </c>
      <c r="H343" s="5">
        <v>694422</v>
      </c>
      <c r="I343" s="1">
        <v>227263</v>
      </c>
      <c r="J343" s="1">
        <v>0</v>
      </c>
      <c r="K343" s="1" t="s">
        <v>2706</v>
      </c>
      <c r="L343" s="1" t="s">
        <v>2724</v>
      </c>
      <c r="M343" s="1">
        <v>20810</v>
      </c>
      <c r="N343" s="1" t="s">
        <v>2724</v>
      </c>
      <c r="O343" s="1">
        <v>26</v>
      </c>
      <c r="P343" s="1" t="s">
        <v>1892</v>
      </c>
      <c r="Q343" s="1">
        <v>887</v>
      </c>
      <c r="R343" s="1" t="str">
        <f>IFERROR(VLOOKUP(K343,Proveedores!$A$2:$B$500,2,0),"Agregar")</f>
        <v>LABORATORIO LKM S.A.</v>
      </c>
      <c r="S343" s="5">
        <f t="shared" si="5"/>
        <v>23062</v>
      </c>
    </row>
    <row r="344" spans="1:19" x14ac:dyDescent="0.2">
      <c r="A344" s="7">
        <v>43783.647314814814</v>
      </c>
      <c r="B344" s="1" t="s">
        <v>2720</v>
      </c>
      <c r="C344" s="1" t="s">
        <v>2721</v>
      </c>
      <c r="D344" s="1" t="s">
        <v>1621</v>
      </c>
      <c r="E344" s="1">
        <v>1800002027</v>
      </c>
      <c r="F344" s="7">
        <v>43783</v>
      </c>
      <c r="G344" s="1">
        <v>201724173136</v>
      </c>
      <c r="H344" s="5">
        <v>694422</v>
      </c>
      <c r="I344" s="1">
        <v>227263</v>
      </c>
      <c r="J344" s="1">
        <v>0</v>
      </c>
      <c r="K344" s="1" t="s">
        <v>2706</v>
      </c>
      <c r="L344" s="1" t="s">
        <v>2725</v>
      </c>
      <c r="M344" s="1">
        <v>22307</v>
      </c>
      <c r="N344" s="1" t="s">
        <v>2725</v>
      </c>
      <c r="O344" s="1">
        <v>80</v>
      </c>
      <c r="P344" s="1" t="s">
        <v>1892</v>
      </c>
      <c r="Q344" s="1">
        <v>1065</v>
      </c>
      <c r="R344" s="1" t="str">
        <f>IFERROR(VLOOKUP(K344,Proveedores!$A$2:$B$500,2,0),"Agregar")</f>
        <v>LABORATORIO LKM S.A.</v>
      </c>
      <c r="S344" s="5">
        <f t="shared" si="5"/>
        <v>85200</v>
      </c>
    </row>
    <row r="345" spans="1:19" x14ac:dyDescent="0.2">
      <c r="A345" s="7">
        <v>43783.647314814814</v>
      </c>
      <c r="B345" s="1" t="s">
        <v>2720</v>
      </c>
      <c r="C345" s="1" t="s">
        <v>2721</v>
      </c>
      <c r="D345" s="1" t="s">
        <v>1621</v>
      </c>
      <c r="E345" s="1">
        <v>1800002027</v>
      </c>
      <c r="F345" s="7">
        <v>43783</v>
      </c>
      <c r="G345" s="1">
        <v>201724173136</v>
      </c>
      <c r="H345" s="5">
        <v>694422</v>
      </c>
      <c r="I345" s="1">
        <v>227263</v>
      </c>
      <c r="J345" s="1">
        <v>0</v>
      </c>
      <c r="K345" s="1" t="s">
        <v>2706</v>
      </c>
      <c r="L345" s="1" t="s">
        <v>2726</v>
      </c>
      <c r="M345" s="1">
        <v>50312</v>
      </c>
      <c r="N345" s="1" t="s">
        <v>2726</v>
      </c>
      <c r="O345" s="1">
        <v>100</v>
      </c>
      <c r="P345" s="1" t="s">
        <v>1892</v>
      </c>
      <c r="Q345" s="1">
        <v>4322</v>
      </c>
      <c r="R345" s="1" t="str">
        <f>IFERROR(VLOOKUP(K345,Proveedores!$A$2:$B$500,2,0),"Agregar")</f>
        <v>LABORATORIO LKM S.A.</v>
      </c>
      <c r="S345" s="5">
        <f t="shared" si="5"/>
        <v>432200</v>
      </c>
    </row>
    <row r="346" spans="1:19" x14ac:dyDescent="0.2">
      <c r="A346" s="7">
        <v>43784.488796296297</v>
      </c>
      <c r="B346" s="1" t="s">
        <v>2727</v>
      </c>
      <c r="C346" s="1" t="s">
        <v>2728</v>
      </c>
      <c r="D346" s="1" t="s">
        <v>1621</v>
      </c>
      <c r="E346" s="1" t="s">
        <v>2729</v>
      </c>
      <c r="F346" s="7">
        <v>43782</v>
      </c>
      <c r="G346" s="1" t="s">
        <v>1083</v>
      </c>
      <c r="H346" s="5">
        <v>985571.34</v>
      </c>
      <c r="I346" s="1">
        <v>1306</v>
      </c>
      <c r="J346" s="1">
        <v>0</v>
      </c>
      <c r="K346" s="1" t="s">
        <v>2730</v>
      </c>
      <c r="L346" s="1">
        <v>1</v>
      </c>
      <c r="M346" s="1" t="s">
        <v>2731</v>
      </c>
      <c r="N346" s="1" t="s">
        <v>2732</v>
      </c>
      <c r="O346" s="1">
        <v>825</v>
      </c>
      <c r="P346" s="1" t="s">
        <v>1892</v>
      </c>
      <c r="Q346" s="1">
        <v>4903.34</v>
      </c>
      <c r="R346" s="1" t="str">
        <f>IFERROR(VLOOKUP(K346,Proveedores!$A$2:$B$500,2,0),"Agregar")</f>
        <v>ELI LILLY INTERAMERICA INC SUCURSAL ARGENTINA</v>
      </c>
      <c r="S346" s="5">
        <f t="shared" si="5"/>
        <v>4045255.5</v>
      </c>
    </row>
    <row r="347" spans="1:19" x14ac:dyDescent="0.2">
      <c r="A347" s="7">
        <v>43784.518923611111</v>
      </c>
      <c r="B347" s="1" t="s">
        <v>2733</v>
      </c>
      <c r="C347" s="1" t="s">
        <v>2734</v>
      </c>
      <c r="D347" s="1" t="s">
        <v>1621</v>
      </c>
      <c r="E347" s="1" t="s">
        <v>2735</v>
      </c>
      <c r="F347" s="7">
        <v>43784</v>
      </c>
      <c r="G347" s="1" t="s">
        <v>692</v>
      </c>
      <c r="H347" s="5">
        <v>1993104.75</v>
      </c>
      <c r="I347" s="1" t="s">
        <v>2736</v>
      </c>
      <c r="J347" s="1">
        <v>0</v>
      </c>
      <c r="K347" s="1" t="s">
        <v>2737</v>
      </c>
      <c r="L347" s="1">
        <v>5</v>
      </c>
      <c r="M347" s="1" t="s">
        <v>2615</v>
      </c>
      <c r="N347" s="1" t="s">
        <v>2738</v>
      </c>
      <c r="O347" s="1">
        <v>578550</v>
      </c>
      <c r="P347" s="1" t="s">
        <v>1960</v>
      </c>
      <c r="Q347" s="1">
        <v>3.4449999999999998</v>
      </c>
      <c r="R347" s="1" t="str">
        <f>IFERROR(VLOOKUP(K347,Proveedores!$A$2:$B$500,2,0),"Agregar")</f>
        <v>LABORATORIOS FABRA S.A.</v>
      </c>
      <c r="S347" s="5">
        <f t="shared" si="5"/>
        <v>1993104.75</v>
      </c>
    </row>
    <row r="348" spans="1:19" x14ac:dyDescent="0.2">
      <c r="A348" s="7">
        <v>43784.531053240738</v>
      </c>
      <c r="B348" s="1" t="s">
        <v>2739</v>
      </c>
      <c r="C348" s="1" t="s">
        <v>2740</v>
      </c>
      <c r="D348" s="1" t="s">
        <v>1621</v>
      </c>
      <c r="E348" s="1" t="s">
        <v>2741</v>
      </c>
      <c r="F348" s="7">
        <v>43784</v>
      </c>
      <c r="G348" s="1" t="s">
        <v>692</v>
      </c>
      <c r="H348" s="5">
        <v>2346480</v>
      </c>
      <c r="I348" s="1" t="s">
        <v>2742</v>
      </c>
      <c r="J348" s="1">
        <v>0</v>
      </c>
      <c r="K348" s="1" t="s">
        <v>2737</v>
      </c>
      <c r="L348" s="1">
        <v>26</v>
      </c>
      <c r="M348" s="1" t="s">
        <v>2743</v>
      </c>
      <c r="N348" s="1" t="s">
        <v>2744</v>
      </c>
      <c r="O348" s="1">
        <v>19554</v>
      </c>
      <c r="P348" s="1" t="s">
        <v>2745</v>
      </c>
      <c r="Q348" s="1">
        <v>120</v>
      </c>
      <c r="R348" s="1" t="str">
        <f>IFERROR(VLOOKUP(K348,Proveedores!$A$2:$B$500,2,0),"Agregar")</f>
        <v>LABORATORIOS FABRA S.A.</v>
      </c>
      <c r="S348" s="5">
        <f t="shared" si="5"/>
        <v>2346480</v>
      </c>
    </row>
    <row r="349" spans="1:19" x14ac:dyDescent="0.2">
      <c r="A349" s="7">
        <v>43784.538032407407</v>
      </c>
      <c r="B349" s="1" t="s">
        <v>2746</v>
      </c>
      <c r="C349" s="1" t="s">
        <v>2747</v>
      </c>
      <c r="D349" s="1" t="s">
        <v>1621</v>
      </c>
      <c r="E349" s="1" t="s">
        <v>2748</v>
      </c>
      <c r="F349" s="7">
        <v>43784</v>
      </c>
      <c r="G349" s="1" t="s">
        <v>692</v>
      </c>
      <c r="H349" s="5">
        <v>2010467.55</v>
      </c>
      <c r="I349" s="1" t="s">
        <v>2749</v>
      </c>
      <c r="J349" s="1">
        <v>0</v>
      </c>
      <c r="K349" s="1" t="s">
        <v>2737</v>
      </c>
      <c r="L349" s="1">
        <v>5</v>
      </c>
      <c r="M349" s="1" t="s">
        <v>2615</v>
      </c>
      <c r="N349" s="1" t="s">
        <v>2738</v>
      </c>
      <c r="O349" s="1">
        <v>583590</v>
      </c>
      <c r="P349" s="1" t="s">
        <v>2750</v>
      </c>
      <c r="Q349" s="1">
        <v>3.4449999999999998</v>
      </c>
      <c r="R349" s="1" t="str">
        <f>IFERROR(VLOOKUP(K349,Proveedores!$A$2:$B$500,2,0),"Agregar")</f>
        <v>LABORATORIOS FABRA S.A.</v>
      </c>
      <c r="S349" s="5">
        <f t="shared" si="5"/>
        <v>2010467.5499999998</v>
      </c>
    </row>
    <row r="350" spans="1:19" x14ac:dyDescent="0.2">
      <c r="A350" s="7">
        <v>43784.643275462964</v>
      </c>
      <c r="B350" s="1" t="s">
        <v>2751</v>
      </c>
      <c r="C350" s="1" t="s">
        <v>2752</v>
      </c>
      <c r="D350" s="1" t="s">
        <v>1621</v>
      </c>
      <c r="E350" s="1" t="s">
        <v>2753</v>
      </c>
      <c r="F350" s="7">
        <v>43760</v>
      </c>
      <c r="G350" s="1" t="s">
        <v>2754</v>
      </c>
      <c r="H350" s="5">
        <v>90600</v>
      </c>
      <c r="I350" s="1" t="s">
        <v>2755</v>
      </c>
      <c r="J350" s="1">
        <v>0</v>
      </c>
      <c r="K350" s="1" t="s">
        <v>2756</v>
      </c>
      <c r="L350" s="1" t="s">
        <v>2757</v>
      </c>
      <c r="M350" s="1">
        <v>300966</v>
      </c>
      <c r="N350" s="1" t="s">
        <v>2758</v>
      </c>
      <c r="O350" s="1">
        <v>6</v>
      </c>
      <c r="P350" s="1" t="s">
        <v>2759</v>
      </c>
      <c r="Q350" s="1">
        <v>15100</v>
      </c>
      <c r="R350" s="1" t="str">
        <f>IFERROR(VLOOKUP(K350,Proveedores!$A$2:$B$500,2,0),"Agregar")</f>
        <v>Biosidus Farma S.A.</v>
      </c>
      <c r="S350" s="5">
        <f t="shared" si="5"/>
        <v>90600</v>
      </c>
    </row>
    <row r="351" spans="1:19" x14ac:dyDescent="0.2">
      <c r="A351" s="7">
        <v>43784.665752314817</v>
      </c>
      <c r="B351" s="1" t="s">
        <v>2760</v>
      </c>
      <c r="C351" s="1" t="s">
        <v>2761</v>
      </c>
      <c r="D351" s="1" t="s">
        <v>1621</v>
      </c>
      <c r="E351" s="1" t="s">
        <v>2762</v>
      </c>
      <c r="F351" s="7">
        <v>43760</v>
      </c>
      <c r="G351" s="1" t="s">
        <v>2754</v>
      </c>
      <c r="H351" s="5">
        <v>45300</v>
      </c>
      <c r="I351" s="1" t="s">
        <v>2763</v>
      </c>
      <c r="J351" s="1">
        <v>0</v>
      </c>
      <c r="K351" s="1" t="s">
        <v>2764</v>
      </c>
      <c r="L351" s="1" t="s">
        <v>2757</v>
      </c>
      <c r="M351" s="1">
        <v>300966</v>
      </c>
      <c r="N351" s="1" t="s">
        <v>2765</v>
      </c>
      <c r="O351" s="1">
        <v>3</v>
      </c>
      <c r="P351" s="1" t="s">
        <v>1861</v>
      </c>
      <c r="Q351" s="1">
        <v>15100</v>
      </c>
      <c r="R351" s="1" t="str">
        <f>IFERROR(VLOOKUP(K351,Proveedores!$A$2:$B$500,2,0),"Agregar")</f>
        <v>Biosidus Farma S.A.</v>
      </c>
      <c r="S351" s="5">
        <f t="shared" si="5"/>
        <v>45300</v>
      </c>
    </row>
    <row r="352" spans="1:19" x14ac:dyDescent="0.2">
      <c r="A352" s="7">
        <v>43784.666562500002</v>
      </c>
      <c r="B352" s="1" t="s">
        <v>2766</v>
      </c>
      <c r="C352" s="1" t="s">
        <v>2767</v>
      </c>
      <c r="D352" s="1" t="s">
        <v>1621</v>
      </c>
      <c r="E352" s="1" t="s">
        <v>2768</v>
      </c>
      <c r="F352" s="7">
        <v>43719</v>
      </c>
      <c r="G352" s="1" t="s">
        <v>639</v>
      </c>
      <c r="H352" s="5">
        <v>5529997.7999999998</v>
      </c>
      <c r="I352" s="1" t="s">
        <v>2769</v>
      </c>
      <c r="J352" s="1">
        <v>0</v>
      </c>
      <c r="K352" s="1" t="s">
        <v>641</v>
      </c>
      <c r="L352" s="1">
        <v>66</v>
      </c>
      <c r="M352" s="1" t="s">
        <v>2770</v>
      </c>
      <c r="N352" s="1" t="s">
        <v>2771</v>
      </c>
      <c r="O352" s="1">
        <v>1180</v>
      </c>
      <c r="P352" s="1" t="s">
        <v>1850</v>
      </c>
      <c r="Q352" s="1">
        <v>57</v>
      </c>
      <c r="R352" s="1" t="str">
        <f>IFERROR(VLOOKUP(K352,Proveedores!$A$2:$B$500,2,0),"Agregar")</f>
        <v>LABORATORIO VARIFARMA S.A.</v>
      </c>
      <c r="S352" s="5">
        <f t="shared" si="5"/>
        <v>67260</v>
      </c>
    </row>
    <row r="353" spans="1:19" x14ac:dyDescent="0.2">
      <c r="A353" s="7">
        <v>43784.66988425926</v>
      </c>
      <c r="B353" s="1" t="s">
        <v>2772</v>
      </c>
      <c r="C353" s="1" t="s">
        <v>2773</v>
      </c>
      <c r="D353" s="1" t="s">
        <v>1621</v>
      </c>
      <c r="E353" s="1" t="s">
        <v>2774</v>
      </c>
      <c r="F353" s="7">
        <v>43781</v>
      </c>
      <c r="G353" s="1" t="s">
        <v>731</v>
      </c>
      <c r="H353" s="5">
        <v>146676.6</v>
      </c>
      <c r="I353" s="1">
        <v>208079</v>
      </c>
      <c r="J353" s="1">
        <v>0</v>
      </c>
      <c r="K353" s="1" t="s">
        <v>737</v>
      </c>
      <c r="L353" s="1">
        <v>21</v>
      </c>
      <c r="M353" s="1">
        <v>501474</v>
      </c>
      <c r="N353" s="1" t="s">
        <v>2775</v>
      </c>
      <c r="O353" s="1">
        <v>299340</v>
      </c>
      <c r="P353" s="1">
        <v>1</v>
      </c>
      <c r="Q353" s="1">
        <v>0.49</v>
      </c>
      <c r="R353" s="1" t="str">
        <f>IFERROR(VLOOKUP(K353,Proveedores!$A$2:$B$500,2,0),"Agregar")</f>
        <v xml:space="preserve">KLONAL SRL </v>
      </c>
      <c r="S353" s="5">
        <f t="shared" si="5"/>
        <v>146676.6</v>
      </c>
    </row>
    <row r="354" spans="1:19" x14ac:dyDescent="0.2">
      <c r="A354" s="7">
        <v>43784.676574074074</v>
      </c>
      <c r="B354" s="1" t="s">
        <v>2776</v>
      </c>
      <c r="C354" s="1" t="s">
        <v>2777</v>
      </c>
      <c r="D354" s="1" t="s">
        <v>1621</v>
      </c>
      <c r="E354" s="1" t="s">
        <v>2778</v>
      </c>
      <c r="F354" s="7">
        <v>43781</v>
      </c>
      <c r="G354" s="1" t="s">
        <v>731</v>
      </c>
      <c r="H354" s="5">
        <v>260345.44</v>
      </c>
      <c r="I354" s="1">
        <v>208070</v>
      </c>
      <c r="J354" s="1">
        <v>0</v>
      </c>
      <c r="K354" s="1" t="s">
        <v>737</v>
      </c>
      <c r="L354" s="1">
        <v>14</v>
      </c>
      <c r="M354" s="1">
        <v>501170</v>
      </c>
      <c r="N354" s="1" t="s">
        <v>2779</v>
      </c>
      <c r="O354" s="1">
        <v>104978</v>
      </c>
      <c r="P354" s="1">
        <v>1</v>
      </c>
      <c r="Q354" s="1">
        <v>2.48</v>
      </c>
      <c r="R354" s="1" t="str">
        <f>IFERROR(VLOOKUP(K354,Proveedores!$A$2:$B$500,2,0),"Agregar")</f>
        <v xml:space="preserve">KLONAL SRL </v>
      </c>
      <c r="S354" s="5">
        <f t="shared" si="5"/>
        <v>260345.44</v>
      </c>
    </row>
    <row r="355" spans="1:19" x14ac:dyDescent="0.2">
      <c r="A355" s="7">
        <v>43784.685185185182</v>
      </c>
      <c r="B355" s="1" t="s">
        <v>2780</v>
      </c>
      <c r="C355" s="1" t="s">
        <v>2781</v>
      </c>
      <c r="D355" s="1" t="s">
        <v>1621</v>
      </c>
      <c r="E355" s="1">
        <v>4000016147</v>
      </c>
      <c r="F355" s="7">
        <v>43777</v>
      </c>
      <c r="G355" s="1" t="s">
        <v>639</v>
      </c>
      <c r="H355" s="5">
        <v>145488.6</v>
      </c>
      <c r="I355" s="1">
        <v>3005269335</v>
      </c>
      <c r="J355" s="1">
        <v>0</v>
      </c>
      <c r="K355" s="1" t="s">
        <v>2782</v>
      </c>
      <c r="L355" s="1">
        <v>1</v>
      </c>
      <c r="M355" s="1" t="s">
        <v>2783</v>
      </c>
      <c r="N355" s="1" t="s">
        <v>2784</v>
      </c>
      <c r="O355" s="1">
        <v>131</v>
      </c>
      <c r="P355" s="1" t="s">
        <v>1861</v>
      </c>
      <c r="Q355" s="1">
        <v>1110.5999999999999</v>
      </c>
      <c r="R355" s="1" t="str">
        <f>IFERROR(VLOOKUP(K355,Proveedores!$A$2:$B$500,2,0),"Agregar")</f>
        <v>DROGUERIA META S.A.</v>
      </c>
      <c r="S355" s="5">
        <f t="shared" si="5"/>
        <v>145488.59999999998</v>
      </c>
    </row>
    <row r="356" spans="1:19" x14ac:dyDescent="0.2">
      <c r="A356" s="7">
        <v>43784.714108796295</v>
      </c>
      <c r="B356" s="1" t="s">
        <v>2785</v>
      </c>
      <c r="C356" s="1" t="s">
        <v>2786</v>
      </c>
      <c r="D356" s="1" t="s">
        <v>1621</v>
      </c>
      <c r="E356" s="1" t="s">
        <v>2787</v>
      </c>
      <c r="F356" s="7">
        <v>43721</v>
      </c>
      <c r="G356" s="1" t="s">
        <v>639</v>
      </c>
      <c r="H356" s="5">
        <v>5529997.7999999998</v>
      </c>
      <c r="I356" s="1" t="s">
        <v>2788</v>
      </c>
      <c r="J356" s="1">
        <v>0</v>
      </c>
      <c r="K356" s="1" t="s">
        <v>641</v>
      </c>
      <c r="L356" s="1">
        <v>18</v>
      </c>
      <c r="M356" s="1" t="s">
        <v>2789</v>
      </c>
      <c r="N356" s="1" t="s">
        <v>2790</v>
      </c>
      <c r="O356" s="1">
        <v>456</v>
      </c>
      <c r="P356" s="1" t="s">
        <v>1850</v>
      </c>
      <c r="Q356" s="1">
        <v>1960.67</v>
      </c>
      <c r="R356" s="1" t="str">
        <f>IFERROR(VLOOKUP(K356,Proveedores!$A$2:$B$500,2,0),"Agregar")</f>
        <v>LABORATORIO VARIFARMA S.A.</v>
      </c>
      <c r="S356" s="5">
        <f t="shared" si="5"/>
        <v>894065.52</v>
      </c>
    </row>
    <row r="357" spans="1:19" x14ac:dyDescent="0.2">
      <c r="A357" s="7">
        <v>43788.506030092591</v>
      </c>
      <c r="B357" s="1" t="s">
        <v>2791</v>
      </c>
      <c r="C357" s="1" t="s">
        <v>2792</v>
      </c>
      <c r="D357" s="1" t="s">
        <v>1621</v>
      </c>
      <c r="E357" s="1" t="s">
        <v>2793</v>
      </c>
      <c r="F357" s="7">
        <v>43781</v>
      </c>
      <c r="G357" s="1" t="s">
        <v>731</v>
      </c>
      <c r="H357" s="5">
        <v>978931.8</v>
      </c>
      <c r="I357" s="1">
        <v>208072</v>
      </c>
      <c r="J357" s="1">
        <v>0</v>
      </c>
      <c r="K357" s="1" t="s">
        <v>737</v>
      </c>
      <c r="L357" s="1">
        <v>21</v>
      </c>
      <c r="M357" s="1">
        <v>501474</v>
      </c>
      <c r="N357" s="1" t="s">
        <v>2794</v>
      </c>
      <c r="O357" s="1">
        <v>1997820</v>
      </c>
      <c r="P357" s="1">
        <v>1</v>
      </c>
      <c r="Q357" s="1">
        <v>0.49</v>
      </c>
      <c r="R357" s="1" t="str">
        <f>IFERROR(VLOOKUP(K357,Proveedores!$A$2:$B$500,2,0),"Agregar")</f>
        <v xml:space="preserve">KLONAL SRL </v>
      </c>
      <c r="S357" s="5">
        <f t="shared" si="5"/>
        <v>978931.79999999993</v>
      </c>
    </row>
    <row r="358" spans="1:19" x14ac:dyDescent="0.2">
      <c r="A358" s="7">
        <v>43788.720590277779</v>
      </c>
      <c r="B358" s="1" t="s">
        <v>2795</v>
      </c>
      <c r="C358" s="1" t="s">
        <v>2796</v>
      </c>
      <c r="D358" s="1" t="s">
        <v>1621</v>
      </c>
      <c r="E358" s="1" t="s">
        <v>2797</v>
      </c>
      <c r="F358" s="7">
        <v>43782</v>
      </c>
      <c r="G358" s="1" t="s">
        <v>692</v>
      </c>
      <c r="H358" s="5">
        <v>1925679.57</v>
      </c>
      <c r="I358" s="1">
        <v>1343</v>
      </c>
      <c r="J358" s="1">
        <v>0</v>
      </c>
      <c r="K358" s="1" t="s">
        <v>2663</v>
      </c>
      <c r="L358" s="1">
        <v>12</v>
      </c>
      <c r="M358" s="1">
        <v>10801975</v>
      </c>
      <c r="N358" s="1" t="s">
        <v>2798</v>
      </c>
      <c r="O358" s="1">
        <v>5114880</v>
      </c>
      <c r="P358" s="1" t="s">
        <v>2799</v>
      </c>
      <c r="Q358" s="1">
        <v>0.81</v>
      </c>
      <c r="R358" s="1" t="str">
        <f>IFERROR(VLOOKUP(K358,Proveedores!$A$2:$B$500,2,0),"Agregar")</f>
        <v>Laboratorios Bago S.A</v>
      </c>
      <c r="S358" s="5">
        <f t="shared" si="5"/>
        <v>4143052.8000000003</v>
      </c>
    </row>
    <row r="359" spans="1:19" x14ac:dyDescent="0.2">
      <c r="A359" s="7">
        <v>43788.729386574072</v>
      </c>
      <c r="B359" s="1" t="s">
        <v>2800</v>
      </c>
      <c r="C359" s="1" t="s">
        <v>2801</v>
      </c>
      <c r="D359" s="1" t="s">
        <v>1621</v>
      </c>
      <c r="E359" s="1" t="s">
        <v>2802</v>
      </c>
      <c r="F359" s="7">
        <v>43782</v>
      </c>
      <c r="G359" s="1" t="s">
        <v>692</v>
      </c>
      <c r="H359" s="5">
        <v>22147564.640000001</v>
      </c>
      <c r="I359" s="1">
        <v>1343</v>
      </c>
      <c r="J359" s="1">
        <v>0</v>
      </c>
      <c r="K359" s="1" t="s">
        <v>2663</v>
      </c>
      <c r="L359" s="1">
        <v>12</v>
      </c>
      <c r="M359" s="1">
        <v>10801975</v>
      </c>
      <c r="N359" s="1" t="s">
        <v>2798</v>
      </c>
      <c r="O359" s="1">
        <v>2736000</v>
      </c>
      <c r="P359" s="1" t="s">
        <v>2803</v>
      </c>
      <c r="Q359" s="1">
        <v>0.81</v>
      </c>
      <c r="R359" s="1" t="str">
        <f>IFERROR(VLOOKUP(K359,Proveedores!$A$2:$B$500,2,0),"Agregar")</f>
        <v>Laboratorios Bago S.A</v>
      </c>
      <c r="S359" s="5">
        <f t="shared" si="5"/>
        <v>2216160</v>
      </c>
    </row>
    <row r="360" spans="1:19" x14ac:dyDescent="0.2">
      <c r="A360" s="7">
        <v>43788.729710648149</v>
      </c>
      <c r="B360" s="1" t="s">
        <v>2804</v>
      </c>
      <c r="C360" s="1" t="s">
        <v>2805</v>
      </c>
      <c r="D360" s="1" t="s">
        <v>1621</v>
      </c>
      <c r="E360" s="1" t="s">
        <v>2806</v>
      </c>
      <c r="F360" s="7">
        <v>43767</v>
      </c>
      <c r="G360" s="1" t="s">
        <v>298</v>
      </c>
      <c r="H360" s="5">
        <v>576492.75</v>
      </c>
      <c r="I360" s="1">
        <v>43774</v>
      </c>
      <c r="J360" s="1">
        <v>0</v>
      </c>
      <c r="K360" s="1" t="s">
        <v>2807</v>
      </c>
      <c r="L360" s="1">
        <v>1</v>
      </c>
      <c r="M360" s="1" t="s">
        <v>2808</v>
      </c>
      <c r="N360" s="1" t="s">
        <v>1839</v>
      </c>
      <c r="O360" s="1">
        <v>1</v>
      </c>
      <c r="P360" s="1" t="s">
        <v>1665</v>
      </c>
      <c r="Q360" s="1">
        <v>576492.75</v>
      </c>
      <c r="R360" s="1" t="str">
        <f>IFERROR(VLOOKUP(K360,Proveedores!$A$2:$B$500,2,0),"Agregar")</f>
        <v>ID GROUP S.A..</v>
      </c>
      <c r="S360" s="5">
        <f t="shared" si="5"/>
        <v>576492.75</v>
      </c>
    </row>
    <row r="361" spans="1:19" x14ac:dyDescent="0.2">
      <c r="A361" s="7">
        <v>43788.729710648149</v>
      </c>
      <c r="B361" s="1" t="s">
        <v>2804</v>
      </c>
      <c r="C361" s="1" t="s">
        <v>2805</v>
      </c>
      <c r="D361" s="1" t="s">
        <v>1621</v>
      </c>
      <c r="E361" s="1" t="s">
        <v>2806</v>
      </c>
      <c r="F361" s="7">
        <v>43767</v>
      </c>
      <c r="G361" s="1" t="s">
        <v>298</v>
      </c>
      <c r="H361" s="5">
        <v>576492.75</v>
      </c>
      <c r="I361" s="1">
        <v>43774</v>
      </c>
      <c r="J361" s="1">
        <v>0</v>
      </c>
      <c r="K361" s="1" t="s">
        <v>2807</v>
      </c>
      <c r="L361" s="1">
        <v>1</v>
      </c>
      <c r="M361" s="1" t="s">
        <v>2808</v>
      </c>
      <c r="N361" s="1" t="s">
        <v>2809</v>
      </c>
      <c r="O361" s="1">
        <v>1</v>
      </c>
      <c r="P361" s="1" t="s">
        <v>2149</v>
      </c>
      <c r="Q361" s="1">
        <v>576492.75</v>
      </c>
      <c r="R361" s="1" t="str">
        <f>IFERROR(VLOOKUP(K361,Proveedores!$A$2:$B$500,2,0),"Agregar")</f>
        <v>ID GROUP S.A..</v>
      </c>
      <c r="S361" s="5">
        <f t="shared" si="5"/>
        <v>576492.75</v>
      </c>
    </row>
    <row r="362" spans="1:19" x14ac:dyDescent="0.2">
      <c r="A362" s="7">
        <v>43789.431840277779</v>
      </c>
      <c r="B362" s="1" t="s">
        <v>2810</v>
      </c>
      <c r="C362" s="1" t="s">
        <v>2811</v>
      </c>
      <c r="D362" s="1" t="s">
        <v>1621</v>
      </c>
      <c r="E362" s="1" t="s">
        <v>2812</v>
      </c>
      <c r="F362" s="7">
        <v>43782</v>
      </c>
      <c r="G362" s="1" t="s">
        <v>2657</v>
      </c>
      <c r="H362" s="5">
        <v>1939667.56</v>
      </c>
      <c r="I362" s="1">
        <v>1337</v>
      </c>
      <c r="J362" s="1">
        <v>0</v>
      </c>
      <c r="K362" s="1" t="s">
        <v>2663</v>
      </c>
      <c r="L362" s="1">
        <v>12</v>
      </c>
      <c r="M362" s="1">
        <v>10801975</v>
      </c>
      <c r="N362" s="1" t="s">
        <v>2798</v>
      </c>
      <c r="O362" s="1">
        <v>2395620</v>
      </c>
      <c r="P362" s="1" t="s">
        <v>1917</v>
      </c>
      <c r="Q362" s="1">
        <v>0.81</v>
      </c>
      <c r="R362" s="1" t="str">
        <f>IFERROR(VLOOKUP(K362,Proveedores!$A$2:$B$500,2,0),"Agregar")</f>
        <v>Laboratorios Bago S.A</v>
      </c>
      <c r="S362" s="5">
        <f t="shared" si="5"/>
        <v>1940452.2000000002</v>
      </c>
    </row>
    <row r="363" spans="1:19" x14ac:dyDescent="0.2">
      <c r="A363" s="7">
        <v>43789.498425925929</v>
      </c>
      <c r="B363" s="1" t="s">
        <v>2813</v>
      </c>
      <c r="C363" s="1" t="s">
        <v>2814</v>
      </c>
      <c r="D363" s="1" t="s">
        <v>1621</v>
      </c>
      <c r="E363" s="1" t="s">
        <v>2815</v>
      </c>
      <c r="F363" s="7">
        <v>43788</v>
      </c>
      <c r="G363" s="1" t="s">
        <v>692</v>
      </c>
      <c r="H363" s="5">
        <v>1000310.4</v>
      </c>
      <c r="I363" s="1" t="s">
        <v>2816</v>
      </c>
      <c r="J363" s="1">
        <v>0</v>
      </c>
      <c r="K363" s="1" t="s">
        <v>2817</v>
      </c>
      <c r="L363" s="1">
        <v>36</v>
      </c>
      <c r="M363" s="1" t="s">
        <v>2818</v>
      </c>
      <c r="N363" s="1" t="s">
        <v>2532</v>
      </c>
      <c r="O363" s="1">
        <v>135360</v>
      </c>
      <c r="P363" s="1" t="s">
        <v>1665</v>
      </c>
      <c r="Q363" s="1">
        <v>7.39</v>
      </c>
      <c r="R363" s="1" t="str">
        <f>IFERROR(VLOOKUP(K363,Proveedores!$A$2:$B$500,2,0),"Agregar")</f>
        <v>FERAVAL S.A.</v>
      </c>
      <c r="S363" s="5">
        <f t="shared" si="5"/>
        <v>1000310.3999999999</v>
      </c>
    </row>
    <row r="364" spans="1:19" x14ac:dyDescent="0.2">
      <c r="A364" s="7">
        <v>43789.512129629627</v>
      </c>
      <c r="B364" s="1" t="s">
        <v>2819</v>
      </c>
      <c r="C364" s="1" t="s">
        <v>2820</v>
      </c>
      <c r="D364" s="1" t="s">
        <v>1621</v>
      </c>
      <c r="E364" s="1" t="s">
        <v>2821</v>
      </c>
      <c r="F364" s="7">
        <v>43788</v>
      </c>
      <c r="G364" s="1" t="s">
        <v>692</v>
      </c>
      <c r="H364" s="5">
        <v>10397730</v>
      </c>
      <c r="I364" s="1" t="s">
        <v>2822</v>
      </c>
      <c r="J364" s="1">
        <v>0</v>
      </c>
      <c r="K364" s="1" t="s">
        <v>713</v>
      </c>
      <c r="L364" s="1">
        <v>36</v>
      </c>
      <c r="M364" s="1" t="s">
        <v>2374</v>
      </c>
      <c r="N364" s="1" t="s">
        <v>2532</v>
      </c>
      <c r="O364" s="1">
        <v>1407000</v>
      </c>
      <c r="P364" s="1" t="s">
        <v>1665</v>
      </c>
      <c r="Q364" s="1">
        <v>7.39</v>
      </c>
      <c r="R364" s="1" t="str">
        <f>IFERROR(VLOOKUP(K364,Proveedores!$A$2:$B$500,2,0),"Agregar")</f>
        <v>FERAVAL S.A.</v>
      </c>
      <c r="S364" s="5">
        <f t="shared" si="5"/>
        <v>10397730</v>
      </c>
    </row>
    <row r="365" spans="1:19" x14ac:dyDescent="0.2">
      <c r="A365" s="7">
        <v>43789.52783564815</v>
      </c>
      <c r="B365" s="1" t="s">
        <v>2823</v>
      </c>
      <c r="C365" s="1" t="s">
        <v>2824</v>
      </c>
      <c r="D365" s="1" t="s">
        <v>1621</v>
      </c>
      <c r="E365" s="1" t="s">
        <v>2825</v>
      </c>
      <c r="F365" s="7">
        <v>43788</v>
      </c>
      <c r="G365" s="1" t="s">
        <v>692</v>
      </c>
      <c r="H365" s="5">
        <v>3538332</v>
      </c>
      <c r="I365" s="1" t="s">
        <v>2826</v>
      </c>
      <c r="J365" s="1">
        <v>0</v>
      </c>
      <c r="K365" s="1" t="s">
        <v>713</v>
      </c>
      <c r="L365" s="1">
        <v>36</v>
      </c>
      <c r="M365" s="1" t="s">
        <v>2374</v>
      </c>
      <c r="N365" s="1" t="s">
        <v>2532</v>
      </c>
      <c r="O365" s="1">
        <v>478800</v>
      </c>
      <c r="P365" s="1" t="s">
        <v>1665</v>
      </c>
      <c r="Q365" s="1">
        <v>7.39</v>
      </c>
      <c r="R365" s="1" t="str">
        <f>IFERROR(VLOOKUP(K365,Proveedores!$A$2:$B$500,2,0),"Agregar")</f>
        <v>FERAVAL S.A.</v>
      </c>
      <c r="S365" s="5">
        <f t="shared" si="5"/>
        <v>3538332</v>
      </c>
    </row>
    <row r="366" spans="1:19" x14ac:dyDescent="0.2">
      <c r="A366" s="7">
        <v>43789.616909722223</v>
      </c>
      <c r="B366" s="1" t="s">
        <v>2827</v>
      </c>
      <c r="C366" s="1" t="s">
        <v>2828</v>
      </c>
      <c r="D366" s="1" t="s">
        <v>1713</v>
      </c>
      <c r="E366" s="1" t="s">
        <v>2829</v>
      </c>
      <c r="F366" s="7">
        <v>43789</v>
      </c>
      <c r="G366" s="1" t="s">
        <v>2657</v>
      </c>
      <c r="H366" s="5">
        <v>437.12</v>
      </c>
      <c r="I366" s="1">
        <v>1337</v>
      </c>
      <c r="J366" s="1">
        <v>0</v>
      </c>
      <c r="K366" s="1" t="s">
        <v>2663</v>
      </c>
      <c r="L366" s="1">
        <v>12</v>
      </c>
      <c r="M366" s="1">
        <v>10801973</v>
      </c>
      <c r="N366" s="1" t="s">
        <v>2798</v>
      </c>
      <c r="O366" s="1">
        <v>540</v>
      </c>
      <c r="P366" s="1" t="s">
        <v>2830</v>
      </c>
      <c r="Q366" s="1">
        <v>0.81</v>
      </c>
      <c r="R366" s="1" t="str">
        <f>IFERROR(VLOOKUP(K366,Proveedores!$A$2:$B$500,2,0),"Agregar")</f>
        <v>Laboratorios Bago S.A</v>
      </c>
      <c r="S366" s="5">
        <f t="shared" si="5"/>
        <v>437.40000000000003</v>
      </c>
    </row>
    <row r="367" spans="1:19" x14ac:dyDescent="0.2">
      <c r="A367" s="7">
        <v>43789.640428240738</v>
      </c>
      <c r="B367" s="1" t="s">
        <v>2831</v>
      </c>
      <c r="C367" s="1" t="s">
        <v>2832</v>
      </c>
      <c r="D367" s="1" t="s">
        <v>1621</v>
      </c>
      <c r="E367" s="1" t="s">
        <v>2833</v>
      </c>
      <c r="F367" s="7">
        <v>43769</v>
      </c>
      <c r="G367" s="1" t="s">
        <v>2657</v>
      </c>
      <c r="H367" s="5">
        <v>15465123.789999999</v>
      </c>
      <c r="I367" s="1">
        <v>1322</v>
      </c>
      <c r="J367" s="1">
        <v>0</v>
      </c>
      <c r="K367" s="1" t="s">
        <v>2663</v>
      </c>
      <c r="L367" s="1">
        <v>10</v>
      </c>
      <c r="M367" s="1">
        <v>10801973</v>
      </c>
      <c r="N367" s="1" t="s">
        <v>2798</v>
      </c>
      <c r="O367" s="1">
        <v>3507504</v>
      </c>
      <c r="P367" s="1" t="s">
        <v>1917</v>
      </c>
      <c r="Q367" s="1">
        <v>4.41</v>
      </c>
      <c r="R367" s="1" t="str">
        <f>IFERROR(VLOOKUP(K367,Proveedores!$A$2:$B$500,2,0),"Agregar")</f>
        <v>Laboratorios Bago S.A</v>
      </c>
      <c r="S367" s="5">
        <f t="shared" si="5"/>
        <v>15468092.640000001</v>
      </c>
    </row>
    <row r="368" spans="1:19" x14ac:dyDescent="0.2">
      <c r="A368" s="7">
        <v>43789.650092592594</v>
      </c>
      <c r="B368" s="1" t="s">
        <v>2834</v>
      </c>
      <c r="C368" s="1" t="s">
        <v>2835</v>
      </c>
      <c r="D368" s="1" t="s">
        <v>1621</v>
      </c>
      <c r="E368" s="1" t="s">
        <v>2836</v>
      </c>
      <c r="F368" s="7">
        <v>43496</v>
      </c>
      <c r="G368" s="1" t="s">
        <v>2657</v>
      </c>
      <c r="H368" s="5">
        <v>2607397.06</v>
      </c>
      <c r="I368" s="1">
        <v>1322</v>
      </c>
      <c r="J368" s="1">
        <v>0</v>
      </c>
      <c r="K368" s="1" t="s">
        <v>2663</v>
      </c>
      <c r="L368" s="1">
        <v>10</v>
      </c>
      <c r="M368" s="1">
        <v>10801973</v>
      </c>
      <c r="N368" s="1" t="s">
        <v>2798</v>
      </c>
      <c r="O368" s="1">
        <v>591360</v>
      </c>
      <c r="P368" s="1" t="s">
        <v>1917</v>
      </c>
      <c r="Q368" s="1">
        <v>4.41</v>
      </c>
      <c r="R368" s="1" t="str">
        <f>IFERROR(VLOOKUP(K368,Proveedores!$A$2:$B$500,2,0),"Agregar")</f>
        <v>Laboratorios Bago S.A</v>
      </c>
      <c r="S368" s="5">
        <f t="shared" si="5"/>
        <v>2607897.6000000001</v>
      </c>
    </row>
    <row r="369" spans="1:19" x14ac:dyDescent="0.2">
      <c r="A369" s="7">
        <v>43789.695115740738</v>
      </c>
      <c r="B369" s="1" t="s">
        <v>2837</v>
      </c>
      <c r="C369" s="1" t="s">
        <v>2838</v>
      </c>
      <c r="D369" s="1" t="s">
        <v>1621</v>
      </c>
      <c r="E369" s="1" t="s">
        <v>2839</v>
      </c>
      <c r="F369" s="7">
        <v>43782</v>
      </c>
      <c r="G369" s="1" t="s">
        <v>2657</v>
      </c>
      <c r="H369" s="5">
        <v>1416142526</v>
      </c>
      <c r="I369" s="1">
        <v>1352</v>
      </c>
      <c r="J369" s="1">
        <v>0</v>
      </c>
      <c r="K369" s="1" t="s">
        <v>2663</v>
      </c>
      <c r="L369" s="1">
        <v>10</v>
      </c>
      <c r="M369" s="1">
        <v>10801973</v>
      </c>
      <c r="N369" s="1" t="s">
        <v>2664</v>
      </c>
      <c r="O369" s="1">
        <v>3211824</v>
      </c>
      <c r="P369" s="1" t="s">
        <v>1819</v>
      </c>
      <c r="Q369" s="1">
        <v>4.41</v>
      </c>
      <c r="R369" s="1" t="str">
        <f>IFERROR(VLOOKUP(K369,Proveedores!$A$2:$B$500,2,0),"Agregar")</f>
        <v>Laboratorios Bago S.A</v>
      </c>
      <c r="S369" s="5">
        <f t="shared" si="5"/>
        <v>14164143.84</v>
      </c>
    </row>
    <row r="370" spans="1:19" x14ac:dyDescent="0.2">
      <c r="A370" s="7">
        <v>43790.375300925924</v>
      </c>
      <c r="B370" s="1" t="s">
        <v>2840</v>
      </c>
      <c r="C370" s="1" t="s">
        <v>2841</v>
      </c>
      <c r="D370" s="1" t="s">
        <v>1621</v>
      </c>
      <c r="E370" s="1" t="s">
        <v>2842</v>
      </c>
      <c r="F370" s="7">
        <v>43774</v>
      </c>
      <c r="G370" s="1" t="s">
        <v>605</v>
      </c>
      <c r="H370" s="5">
        <v>4726235.2699999996</v>
      </c>
      <c r="I370" s="1">
        <v>1368</v>
      </c>
      <c r="J370" s="1">
        <v>0</v>
      </c>
      <c r="K370" s="1" t="s">
        <v>2843</v>
      </c>
      <c r="L370" s="1">
        <v>2</v>
      </c>
      <c r="M370" s="1" t="s">
        <v>1647</v>
      </c>
      <c r="N370" s="1" t="s">
        <v>2065</v>
      </c>
      <c r="O370" s="1">
        <v>46821</v>
      </c>
      <c r="P370" s="1" t="s">
        <v>2100</v>
      </c>
      <c r="Q370" s="1">
        <v>25149850</v>
      </c>
      <c r="R370" s="1" t="str">
        <f>IFERROR(VLOOKUP(K370,Proveedores!$A$2:$B$500,2,0),"Agregar")</f>
        <v>Dr. LAZAR &amp; Cía. S.A.Q.e.I.</v>
      </c>
      <c r="S370" s="5">
        <f t="shared" si="5"/>
        <v>1177541126850</v>
      </c>
    </row>
    <row r="371" spans="1:19" x14ac:dyDescent="0.2">
      <c r="A371" s="7">
        <v>43790.375300925924</v>
      </c>
      <c r="B371" s="1" t="s">
        <v>2840</v>
      </c>
      <c r="C371" s="1" t="s">
        <v>2841</v>
      </c>
      <c r="D371" s="1" t="s">
        <v>1621</v>
      </c>
      <c r="E371" s="1" t="s">
        <v>2842</v>
      </c>
      <c r="F371" s="7">
        <v>43774</v>
      </c>
      <c r="G371" s="1" t="s">
        <v>605</v>
      </c>
      <c r="H371" s="5">
        <v>4726235.2699999996</v>
      </c>
      <c r="I371" s="1">
        <v>1368</v>
      </c>
      <c r="J371" s="1">
        <v>0</v>
      </c>
      <c r="K371" s="1" t="s">
        <v>2843</v>
      </c>
      <c r="L371" s="1">
        <v>2</v>
      </c>
      <c r="M371" s="1" t="s">
        <v>1647</v>
      </c>
      <c r="N371" s="1" t="s">
        <v>2065</v>
      </c>
      <c r="O371" s="1">
        <v>46999</v>
      </c>
      <c r="P371" s="1" t="s">
        <v>2100</v>
      </c>
      <c r="Q371" s="1">
        <v>25149850</v>
      </c>
      <c r="R371" s="1" t="str">
        <f>IFERROR(VLOOKUP(K371,Proveedores!$A$2:$B$500,2,0),"Agregar")</f>
        <v>Dr. LAZAR &amp; Cía. S.A.Q.e.I.</v>
      </c>
      <c r="S371" s="5">
        <f t="shared" si="5"/>
        <v>1182017800150</v>
      </c>
    </row>
    <row r="372" spans="1:19" x14ac:dyDescent="0.2">
      <c r="A372" s="7">
        <v>43790.375300925924</v>
      </c>
      <c r="B372" s="1" t="s">
        <v>2840</v>
      </c>
      <c r="C372" s="1" t="s">
        <v>2841</v>
      </c>
      <c r="D372" s="1" t="s">
        <v>1621</v>
      </c>
      <c r="E372" s="1" t="s">
        <v>2842</v>
      </c>
      <c r="F372" s="7">
        <v>43774</v>
      </c>
      <c r="G372" s="1" t="s">
        <v>605</v>
      </c>
      <c r="H372" s="5">
        <v>4726235.2699999996</v>
      </c>
      <c r="I372" s="1">
        <v>1368</v>
      </c>
      <c r="J372" s="1">
        <v>0</v>
      </c>
      <c r="K372" s="1" t="s">
        <v>2843</v>
      </c>
      <c r="L372" s="1">
        <v>2</v>
      </c>
      <c r="M372" s="1" t="s">
        <v>1647</v>
      </c>
      <c r="N372" s="1" t="s">
        <v>2065</v>
      </c>
      <c r="O372" s="1">
        <v>47026</v>
      </c>
      <c r="P372" s="1" t="s">
        <v>2100</v>
      </c>
      <c r="Q372" s="1">
        <v>25149850</v>
      </c>
      <c r="R372" s="1" t="str">
        <f>IFERROR(VLOOKUP(K372,Proveedores!$A$2:$B$500,2,0),"Agregar")</f>
        <v>Dr. LAZAR &amp; Cía. S.A.Q.e.I.</v>
      </c>
      <c r="S372" s="5">
        <f t="shared" si="5"/>
        <v>1182696846100</v>
      </c>
    </row>
    <row r="373" spans="1:19" x14ac:dyDescent="0.2">
      <c r="A373" s="7">
        <v>43790.375300925924</v>
      </c>
      <c r="B373" s="1" t="s">
        <v>2840</v>
      </c>
      <c r="C373" s="1" t="s">
        <v>2841</v>
      </c>
      <c r="D373" s="1" t="s">
        <v>1621</v>
      </c>
      <c r="E373" s="1" t="s">
        <v>2842</v>
      </c>
      <c r="F373" s="7">
        <v>43774</v>
      </c>
      <c r="G373" s="1" t="s">
        <v>605</v>
      </c>
      <c r="H373" s="5">
        <v>4726235.2699999996</v>
      </c>
      <c r="I373" s="1">
        <v>1368</v>
      </c>
      <c r="J373" s="1">
        <v>0</v>
      </c>
      <c r="K373" s="1" t="s">
        <v>2843</v>
      </c>
      <c r="L373" s="1">
        <v>2</v>
      </c>
      <c r="M373" s="1" t="s">
        <v>1647</v>
      </c>
      <c r="N373" s="1" t="s">
        <v>2065</v>
      </c>
      <c r="O373" s="1">
        <v>47077</v>
      </c>
      <c r="P373" s="1" t="s">
        <v>2100</v>
      </c>
      <c r="Q373" s="1">
        <v>25149850</v>
      </c>
      <c r="R373" s="1" t="str">
        <f>IFERROR(VLOOKUP(K373,Proveedores!$A$2:$B$500,2,0),"Agregar")</f>
        <v>Dr. LAZAR &amp; Cía. S.A.Q.e.I.</v>
      </c>
      <c r="S373" s="5">
        <f t="shared" si="5"/>
        <v>1183979488450</v>
      </c>
    </row>
    <row r="374" spans="1:19" x14ac:dyDescent="0.2">
      <c r="A374" s="7">
        <v>43790.67796296296</v>
      </c>
      <c r="B374" s="1" t="s">
        <v>2844</v>
      </c>
      <c r="C374" s="1" t="s">
        <v>2845</v>
      </c>
      <c r="D374" s="1" t="s">
        <v>1621</v>
      </c>
      <c r="E374" s="1">
        <v>300000334</v>
      </c>
      <c r="F374" s="7">
        <v>43790</v>
      </c>
      <c r="G374" s="1" t="s">
        <v>1737</v>
      </c>
      <c r="H374" s="5">
        <v>2159856</v>
      </c>
      <c r="I374" s="1">
        <v>4</v>
      </c>
      <c r="J374" s="1">
        <v>0</v>
      </c>
      <c r="K374" s="1" t="s">
        <v>1822</v>
      </c>
      <c r="L374" s="1">
        <v>1</v>
      </c>
      <c r="M374" s="1" t="s">
        <v>1739</v>
      </c>
      <c r="N374" s="1" t="s">
        <v>2846</v>
      </c>
      <c r="O374" s="1">
        <v>1</v>
      </c>
      <c r="P374" s="1">
        <v>1</v>
      </c>
      <c r="Q374" s="1">
        <v>2159856</v>
      </c>
      <c r="R374" s="1" t="str">
        <f>IFERROR(VLOOKUP(K374,Proveedores!$A$2:$B$500,2,0),"Agregar")</f>
        <v>Open Solutions Argentina S.A.</v>
      </c>
      <c r="S374" s="5">
        <f t="shared" si="5"/>
        <v>2159856</v>
      </c>
    </row>
    <row r="375" spans="1:19" x14ac:dyDescent="0.2">
      <c r="A375" s="7">
        <v>43790.70045138889</v>
      </c>
      <c r="B375" s="1" t="s">
        <v>2847</v>
      </c>
      <c r="C375" s="1" t="s">
        <v>2848</v>
      </c>
      <c r="D375" s="1" t="s">
        <v>1621</v>
      </c>
      <c r="E375" s="1" t="s">
        <v>2849</v>
      </c>
      <c r="F375" s="7">
        <v>43740</v>
      </c>
      <c r="G375" s="1" t="s">
        <v>563</v>
      </c>
      <c r="H375" s="5">
        <v>793737</v>
      </c>
      <c r="I375" s="1">
        <v>1153</v>
      </c>
      <c r="J375" s="1">
        <v>0</v>
      </c>
      <c r="K375" s="1" t="s">
        <v>177</v>
      </c>
      <c r="L375" s="1">
        <v>1</v>
      </c>
      <c r="M375" s="1" t="s">
        <v>2850</v>
      </c>
      <c r="N375" s="1" t="s">
        <v>2851</v>
      </c>
      <c r="O375" s="1">
        <v>1680</v>
      </c>
      <c r="P375" s="1">
        <v>1</v>
      </c>
      <c r="Q375" s="1">
        <v>2637</v>
      </c>
      <c r="R375" s="1" t="str">
        <f>IFERROR(VLOOKUP(K375,Proveedores!$A$2:$B$500,2,0),"Agregar")</f>
        <v>NOVARTIS ARGENTINA SA</v>
      </c>
      <c r="S375" s="5">
        <f t="shared" si="5"/>
        <v>4430160</v>
      </c>
    </row>
    <row r="376" spans="1:19" x14ac:dyDescent="0.2">
      <c r="A376" s="7">
        <v>43791.366712962961</v>
      </c>
      <c r="B376" s="1" t="s">
        <v>2852</v>
      </c>
      <c r="C376" s="1" t="s">
        <v>2853</v>
      </c>
      <c r="D376" s="1" t="s">
        <v>1621</v>
      </c>
      <c r="E376" s="1" t="s">
        <v>2854</v>
      </c>
      <c r="F376" s="7">
        <v>43789</v>
      </c>
      <c r="G376" s="1" t="s">
        <v>635</v>
      </c>
      <c r="H376" s="5">
        <v>193357320</v>
      </c>
      <c r="I376" s="1" t="s">
        <v>2599</v>
      </c>
      <c r="J376" s="1">
        <v>0</v>
      </c>
      <c r="K376" s="1" t="s">
        <v>318</v>
      </c>
      <c r="L376" s="1">
        <v>2</v>
      </c>
      <c r="M376" s="1" t="s">
        <v>1918</v>
      </c>
      <c r="N376" s="1" t="s">
        <v>1916</v>
      </c>
      <c r="O376" s="1">
        <v>1219920</v>
      </c>
      <c r="P376" s="1" t="s">
        <v>1917</v>
      </c>
      <c r="Q376" s="1">
        <v>158.5</v>
      </c>
      <c r="R376" s="1" t="str">
        <f>IFERROR(VLOOKUP(K376,Proveedores!$A$2:$B$500,2,0),"Agregar")</f>
        <v>LABORATORIOS RICHMOND SACIF</v>
      </c>
      <c r="S376" s="5">
        <f t="shared" si="5"/>
        <v>193357320</v>
      </c>
    </row>
    <row r="377" spans="1:19" x14ac:dyDescent="0.2">
      <c r="A377" s="7">
        <v>43791.377303240741</v>
      </c>
      <c r="B377" s="1" t="s">
        <v>2855</v>
      </c>
      <c r="C377" s="1" t="s">
        <v>2856</v>
      </c>
      <c r="D377" s="1" t="s">
        <v>1621</v>
      </c>
      <c r="E377" s="1" t="s">
        <v>2857</v>
      </c>
      <c r="F377" s="7">
        <v>43775</v>
      </c>
      <c r="G377" s="1" t="s">
        <v>692</v>
      </c>
      <c r="H377" s="5">
        <v>2584812.58</v>
      </c>
      <c r="I377" s="1">
        <v>1349</v>
      </c>
      <c r="J377" s="1">
        <v>0</v>
      </c>
      <c r="K377" s="1" t="s">
        <v>2334</v>
      </c>
      <c r="L377" s="1">
        <v>41</v>
      </c>
      <c r="M377" s="1" t="s">
        <v>2858</v>
      </c>
      <c r="N377" s="1" t="s">
        <v>2859</v>
      </c>
      <c r="O377" s="1">
        <v>112628</v>
      </c>
      <c r="P377" s="1" t="s">
        <v>2860</v>
      </c>
      <c r="Q377" s="1">
        <v>22.95</v>
      </c>
      <c r="R377" s="1" t="str">
        <f>IFERROR(VLOOKUP(K377,Proveedores!$A$2:$B$500,2,0),"Agregar")</f>
        <v>Dr. LAZAR &amp; Cía. S.A.Q.e.I.</v>
      </c>
      <c r="S377" s="5">
        <f t="shared" si="5"/>
        <v>2584812.6</v>
      </c>
    </row>
    <row r="378" spans="1:19" x14ac:dyDescent="0.2">
      <c r="A378" s="7">
        <v>43791.401134259257</v>
      </c>
      <c r="B378" s="1" t="s">
        <v>2861</v>
      </c>
      <c r="C378" s="1" t="s">
        <v>2862</v>
      </c>
      <c r="D378" s="1" t="s">
        <v>1621</v>
      </c>
      <c r="E378" s="1" t="s">
        <v>2863</v>
      </c>
      <c r="F378" s="7">
        <v>43777</v>
      </c>
      <c r="G378" s="1" t="s">
        <v>692</v>
      </c>
      <c r="H378" s="5">
        <v>2603723.38</v>
      </c>
      <c r="I378" s="1">
        <v>1367</v>
      </c>
      <c r="J378" s="1">
        <v>0</v>
      </c>
      <c r="K378" s="1" t="s">
        <v>2284</v>
      </c>
      <c r="L378" s="1">
        <v>41</v>
      </c>
      <c r="M378" s="1" t="s">
        <v>2858</v>
      </c>
      <c r="N378" s="1" t="s">
        <v>2859</v>
      </c>
      <c r="O378" s="1">
        <v>113452</v>
      </c>
      <c r="P378" s="1" t="s">
        <v>2860</v>
      </c>
      <c r="Q378" s="1">
        <v>22.95</v>
      </c>
      <c r="R378" s="1" t="str">
        <f>IFERROR(VLOOKUP(K378,Proveedores!$A$2:$B$500,2,0),"Agregar")</f>
        <v>Dr. LAZAR &amp; Cía. S.A.Q.e.I.</v>
      </c>
      <c r="S378" s="5">
        <f t="shared" si="5"/>
        <v>2603723.4</v>
      </c>
    </row>
    <row r="379" spans="1:19" x14ac:dyDescent="0.2">
      <c r="A379" s="7">
        <v>43791.426979166667</v>
      </c>
      <c r="B379" s="1" t="s">
        <v>2864</v>
      </c>
      <c r="C379" s="1" t="s">
        <v>2865</v>
      </c>
      <c r="D379" s="1" t="s">
        <v>1621</v>
      </c>
      <c r="E379" s="1" t="s">
        <v>2866</v>
      </c>
      <c r="F379" s="7">
        <v>43760</v>
      </c>
      <c r="G379" s="1" t="s">
        <v>528</v>
      </c>
      <c r="H379" s="5">
        <v>927385.59999999998</v>
      </c>
      <c r="I379" s="1" t="s">
        <v>2867</v>
      </c>
      <c r="J379" s="1">
        <v>0</v>
      </c>
      <c r="K379" s="1" t="s">
        <v>2868</v>
      </c>
      <c r="L379" s="1">
        <v>23</v>
      </c>
      <c r="M379" s="1" t="s">
        <v>2869</v>
      </c>
      <c r="N379" s="1" t="s">
        <v>2870</v>
      </c>
      <c r="O379" s="1">
        <v>11520</v>
      </c>
      <c r="P379" s="1" t="s">
        <v>1861</v>
      </c>
      <c r="Q379" s="1">
        <v>22.03</v>
      </c>
      <c r="R379" s="1" t="str">
        <f>IFERROR(VLOOKUP(K379,Proveedores!$A$2:$B$500,2,0),"Agregar")</f>
        <v>Gador S.A.</v>
      </c>
      <c r="S379" s="5">
        <f t="shared" si="5"/>
        <v>253785.60000000001</v>
      </c>
    </row>
    <row r="380" spans="1:19" x14ac:dyDescent="0.2">
      <c r="A380" s="7">
        <v>43791.426979166667</v>
      </c>
      <c r="B380" s="1" t="s">
        <v>2864</v>
      </c>
      <c r="C380" s="1" t="s">
        <v>2865</v>
      </c>
      <c r="D380" s="1" t="s">
        <v>1621</v>
      </c>
      <c r="E380" s="1" t="s">
        <v>2866</v>
      </c>
      <c r="F380" s="7">
        <v>43760</v>
      </c>
      <c r="G380" s="1" t="s">
        <v>528</v>
      </c>
      <c r="H380" s="5">
        <v>927385.59999999998</v>
      </c>
      <c r="I380" s="1" t="s">
        <v>2867</v>
      </c>
      <c r="J380" s="1">
        <v>0</v>
      </c>
      <c r="K380" s="1" t="s">
        <v>2868</v>
      </c>
      <c r="L380" s="1">
        <v>17</v>
      </c>
      <c r="M380" s="1" t="s">
        <v>2871</v>
      </c>
      <c r="N380" s="1" t="s">
        <v>2872</v>
      </c>
      <c r="O380" s="1">
        <v>842</v>
      </c>
      <c r="P380" s="1" t="s">
        <v>1861</v>
      </c>
      <c r="Q380" s="1">
        <v>800</v>
      </c>
      <c r="R380" s="1" t="str">
        <f>IFERROR(VLOOKUP(K380,Proveedores!$A$2:$B$500,2,0),"Agregar")</f>
        <v>Gador S.A.</v>
      </c>
      <c r="S380" s="5">
        <f t="shared" si="5"/>
        <v>673600</v>
      </c>
    </row>
    <row r="381" spans="1:19" x14ac:dyDescent="0.2">
      <c r="A381" s="7">
        <v>43791.45857638889</v>
      </c>
      <c r="B381" s="1" t="s">
        <v>2873</v>
      </c>
      <c r="C381" s="1" t="s">
        <v>2874</v>
      </c>
      <c r="D381" s="1" t="s">
        <v>1621</v>
      </c>
      <c r="E381" s="1" t="s">
        <v>2875</v>
      </c>
      <c r="F381" s="7">
        <v>43760</v>
      </c>
      <c r="G381" s="1" t="s">
        <v>2754</v>
      </c>
      <c r="H381" s="5">
        <v>45300</v>
      </c>
      <c r="I381" s="1" t="s">
        <v>2876</v>
      </c>
      <c r="J381" s="1">
        <v>0</v>
      </c>
      <c r="K381" s="1" t="s">
        <v>871</v>
      </c>
      <c r="L381" s="1">
        <v>1</v>
      </c>
      <c r="M381" s="1" t="s">
        <v>2877</v>
      </c>
      <c r="N381" s="1" t="s">
        <v>2878</v>
      </c>
      <c r="O381" s="1">
        <v>3</v>
      </c>
      <c r="P381" s="1" t="s">
        <v>2149</v>
      </c>
      <c r="Q381" s="1">
        <v>15100</v>
      </c>
      <c r="R381" s="1" t="str">
        <f>IFERROR(VLOOKUP(K381,Proveedores!$A$2:$B$500,2,0),"Agregar")</f>
        <v>Biosidus Farma S.A.</v>
      </c>
      <c r="S381" s="5">
        <f t="shared" si="5"/>
        <v>45300</v>
      </c>
    </row>
    <row r="382" spans="1:19" x14ac:dyDescent="0.2">
      <c r="A382" s="7">
        <v>43791.46298611111</v>
      </c>
      <c r="B382" s="1" t="s">
        <v>2879</v>
      </c>
      <c r="C382" s="1" t="s">
        <v>2880</v>
      </c>
      <c r="D382" s="1" t="s">
        <v>1621</v>
      </c>
      <c r="E382" s="1" t="s">
        <v>2881</v>
      </c>
      <c r="F382" s="7">
        <v>43760</v>
      </c>
      <c r="G382" s="1" t="s">
        <v>2754</v>
      </c>
      <c r="H382" s="5">
        <v>90600</v>
      </c>
      <c r="I382" s="1" t="s">
        <v>2882</v>
      </c>
      <c r="J382" s="1">
        <v>0</v>
      </c>
      <c r="K382" s="1" t="s">
        <v>871</v>
      </c>
      <c r="L382" s="1">
        <v>1</v>
      </c>
      <c r="M382" s="1" t="s">
        <v>2877</v>
      </c>
      <c r="N382" s="1" t="s">
        <v>2878</v>
      </c>
      <c r="O382" s="1">
        <v>6</v>
      </c>
      <c r="P382" s="1" t="s">
        <v>2149</v>
      </c>
      <c r="Q382" s="1">
        <v>15100</v>
      </c>
      <c r="R382" s="1" t="str">
        <f>IFERROR(VLOOKUP(K382,Proveedores!$A$2:$B$500,2,0),"Agregar")</f>
        <v>Biosidus Farma S.A.</v>
      </c>
      <c r="S382" s="5">
        <f t="shared" si="5"/>
        <v>90600</v>
      </c>
    </row>
    <row r="383" spans="1:19" x14ac:dyDescent="0.2">
      <c r="A383" s="7">
        <v>43791.467557870368</v>
      </c>
      <c r="B383" s="1" t="s">
        <v>2883</v>
      </c>
      <c r="C383" s="1" t="s">
        <v>2884</v>
      </c>
      <c r="D383" s="1" t="s">
        <v>1621</v>
      </c>
      <c r="E383" s="1" t="s">
        <v>2885</v>
      </c>
      <c r="F383" s="7">
        <v>43760</v>
      </c>
      <c r="G383" s="1" t="s">
        <v>2754</v>
      </c>
      <c r="H383" s="5">
        <v>498300</v>
      </c>
      <c r="I383" s="1" t="s">
        <v>2886</v>
      </c>
      <c r="J383" s="1">
        <v>0</v>
      </c>
      <c r="K383" s="1" t="s">
        <v>871</v>
      </c>
      <c r="L383" s="1">
        <v>1</v>
      </c>
      <c r="M383" s="1" t="s">
        <v>2877</v>
      </c>
      <c r="N383" s="1" t="s">
        <v>2878</v>
      </c>
      <c r="O383" s="1">
        <v>33</v>
      </c>
      <c r="P383" s="1" t="s">
        <v>2149</v>
      </c>
      <c r="Q383" s="1">
        <v>15100</v>
      </c>
      <c r="R383" s="1" t="str">
        <f>IFERROR(VLOOKUP(K383,Proveedores!$A$2:$B$500,2,0),"Agregar")</f>
        <v>Biosidus Farma S.A.</v>
      </c>
      <c r="S383" s="5">
        <f t="shared" si="5"/>
        <v>498300</v>
      </c>
    </row>
    <row r="384" spans="1:19" x14ac:dyDescent="0.2">
      <c r="A384" s="7">
        <v>43791.473194444443</v>
      </c>
      <c r="B384" s="1" t="s">
        <v>2887</v>
      </c>
      <c r="C384" s="1" t="s">
        <v>2888</v>
      </c>
      <c r="D384" s="1" t="s">
        <v>1621</v>
      </c>
      <c r="E384" s="1" t="s">
        <v>2889</v>
      </c>
      <c r="F384" s="7">
        <v>43760</v>
      </c>
      <c r="G384" s="1" t="s">
        <v>2754</v>
      </c>
      <c r="H384" s="5">
        <v>45300</v>
      </c>
      <c r="I384" s="1" t="s">
        <v>2890</v>
      </c>
      <c r="J384" s="1">
        <v>0</v>
      </c>
      <c r="K384" s="1" t="s">
        <v>871</v>
      </c>
      <c r="L384" s="1">
        <v>1</v>
      </c>
      <c r="M384" s="1" t="s">
        <v>2877</v>
      </c>
      <c r="N384" s="1" t="s">
        <v>2878</v>
      </c>
      <c r="O384" s="1">
        <v>3</v>
      </c>
      <c r="P384" s="1" t="s">
        <v>2149</v>
      </c>
      <c r="Q384" s="1">
        <v>15100</v>
      </c>
      <c r="R384" s="1" t="str">
        <f>IFERROR(VLOOKUP(K384,Proveedores!$A$2:$B$500,2,0),"Agregar")</f>
        <v>Biosidus Farma S.A.</v>
      </c>
      <c r="S384" s="5">
        <f t="shared" si="5"/>
        <v>45300</v>
      </c>
    </row>
    <row r="385" spans="1:19" x14ac:dyDescent="0.2">
      <c r="A385" s="7">
        <v>43791.477094907408</v>
      </c>
      <c r="B385" s="1" t="s">
        <v>2891</v>
      </c>
      <c r="C385" s="1" t="s">
        <v>2892</v>
      </c>
      <c r="D385" s="1" t="s">
        <v>1621</v>
      </c>
      <c r="E385" s="1" t="s">
        <v>2893</v>
      </c>
      <c r="F385" s="7">
        <v>43760</v>
      </c>
      <c r="G385" s="1" t="s">
        <v>2754</v>
      </c>
      <c r="H385" s="5">
        <v>271800</v>
      </c>
      <c r="I385" s="1" t="s">
        <v>2894</v>
      </c>
      <c r="J385" s="1">
        <v>0</v>
      </c>
      <c r="K385" s="1" t="s">
        <v>871</v>
      </c>
      <c r="L385" s="1">
        <v>1</v>
      </c>
      <c r="M385" s="1" t="s">
        <v>2877</v>
      </c>
      <c r="N385" s="1" t="s">
        <v>2878</v>
      </c>
      <c r="O385" s="1">
        <v>18</v>
      </c>
      <c r="P385" s="1" t="s">
        <v>2149</v>
      </c>
      <c r="Q385" s="1">
        <v>15100</v>
      </c>
      <c r="R385" s="1" t="str">
        <f>IFERROR(VLOOKUP(K385,Proveedores!$A$2:$B$500,2,0),"Agregar")</f>
        <v>Biosidus Farma S.A.</v>
      </c>
      <c r="S385" s="5">
        <f t="shared" si="5"/>
        <v>271800</v>
      </c>
    </row>
    <row r="386" spans="1:19" x14ac:dyDescent="0.2">
      <c r="A386" s="7">
        <v>43791.48170138889</v>
      </c>
      <c r="B386" s="1" t="s">
        <v>2895</v>
      </c>
      <c r="C386" s="1" t="s">
        <v>2896</v>
      </c>
      <c r="D386" s="1" t="s">
        <v>1621</v>
      </c>
      <c r="E386" s="1" t="s">
        <v>2897</v>
      </c>
      <c r="F386" s="7">
        <v>43760</v>
      </c>
      <c r="G386" s="1" t="s">
        <v>2754</v>
      </c>
      <c r="H386" s="5">
        <v>181200</v>
      </c>
      <c r="I386" s="1" t="s">
        <v>2898</v>
      </c>
      <c r="J386" s="1">
        <v>0</v>
      </c>
      <c r="K386" s="1" t="s">
        <v>871</v>
      </c>
      <c r="L386" s="1">
        <v>1</v>
      </c>
      <c r="M386" s="1" t="s">
        <v>2877</v>
      </c>
      <c r="N386" s="1" t="s">
        <v>2878</v>
      </c>
      <c r="O386" s="1">
        <v>12</v>
      </c>
      <c r="P386" s="1" t="s">
        <v>2149</v>
      </c>
      <c r="Q386" s="1">
        <v>15100</v>
      </c>
      <c r="R386" s="1" t="str">
        <f>IFERROR(VLOOKUP(K386,Proveedores!$A$2:$B$500,2,0),"Agregar")</f>
        <v>Biosidus Farma S.A.</v>
      </c>
      <c r="S386" s="5">
        <f t="shared" si="5"/>
        <v>181200</v>
      </c>
    </row>
    <row r="387" spans="1:19" x14ac:dyDescent="0.2">
      <c r="A387" s="7">
        <v>43791.485972222225</v>
      </c>
      <c r="B387" s="1" t="s">
        <v>2899</v>
      </c>
      <c r="C387" s="1" t="s">
        <v>2900</v>
      </c>
      <c r="D387" s="1" t="s">
        <v>1621</v>
      </c>
      <c r="E387" s="1" t="s">
        <v>2901</v>
      </c>
      <c r="F387" s="7">
        <v>43760</v>
      </c>
      <c r="G387" s="1" t="s">
        <v>2754</v>
      </c>
      <c r="H387" s="5">
        <v>90600</v>
      </c>
      <c r="I387" s="1" t="s">
        <v>2902</v>
      </c>
      <c r="J387" s="1">
        <v>0</v>
      </c>
      <c r="K387" s="1" t="s">
        <v>871</v>
      </c>
      <c r="L387" s="1">
        <v>1</v>
      </c>
      <c r="M387" s="1" t="s">
        <v>2877</v>
      </c>
      <c r="N387" s="1" t="s">
        <v>2878</v>
      </c>
      <c r="O387" s="1">
        <v>6</v>
      </c>
      <c r="P387" s="1" t="s">
        <v>2149</v>
      </c>
      <c r="Q387" s="1">
        <v>15100</v>
      </c>
      <c r="R387" s="1" t="str">
        <f>IFERROR(VLOOKUP(K387,Proveedores!$A$2:$B$500,2,0),"Agregar")</f>
        <v>Biosidus Farma S.A.</v>
      </c>
      <c r="S387" s="5">
        <f t="shared" ref="S387:S450" si="6">Q387*O387</f>
        <v>90600</v>
      </c>
    </row>
    <row r="388" spans="1:19" x14ac:dyDescent="0.2">
      <c r="A388" s="7">
        <v>43791.493530092594</v>
      </c>
      <c r="B388" s="1" t="s">
        <v>2903</v>
      </c>
      <c r="C388" s="1" t="s">
        <v>2904</v>
      </c>
      <c r="D388" s="1" t="s">
        <v>1621</v>
      </c>
      <c r="E388" s="1" t="s">
        <v>2905</v>
      </c>
      <c r="F388" s="7">
        <v>43760</v>
      </c>
      <c r="G388" s="1" t="s">
        <v>2754</v>
      </c>
      <c r="H388" s="5">
        <v>90600</v>
      </c>
      <c r="I388" s="1" t="s">
        <v>2906</v>
      </c>
      <c r="J388" s="1">
        <v>0</v>
      </c>
      <c r="K388" s="1" t="s">
        <v>871</v>
      </c>
      <c r="L388" s="1">
        <v>1</v>
      </c>
      <c r="M388" s="1" t="s">
        <v>2877</v>
      </c>
      <c r="N388" s="1" t="s">
        <v>2878</v>
      </c>
      <c r="O388" s="1">
        <v>6</v>
      </c>
      <c r="P388" s="1" t="s">
        <v>2149</v>
      </c>
      <c r="Q388" s="1">
        <v>15100</v>
      </c>
      <c r="R388" s="1" t="str">
        <f>IFERROR(VLOOKUP(K388,Proveedores!$A$2:$B$500,2,0),"Agregar")</f>
        <v>Biosidus Farma S.A.</v>
      </c>
      <c r="S388" s="5">
        <f t="shared" si="6"/>
        <v>90600</v>
      </c>
    </row>
    <row r="389" spans="1:19" x14ac:dyDescent="0.2">
      <c r="A389" s="7">
        <v>43791.498506944445</v>
      </c>
      <c r="B389" s="1" t="s">
        <v>2907</v>
      </c>
      <c r="C389" s="1" t="s">
        <v>2908</v>
      </c>
      <c r="D389" s="1" t="s">
        <v>1621</v>
      </c>
      <c r="E389" s="1" t="s">
        <v>2909</v>
      </c>
      <c r="F389" s="7">
        <v>43760</v>
      </c>
      <c r="G389" s="1" t="s">
        <v>2754</v>
      </c>
      <c r="H389" s="5">
        <v>135900</v>
      </c>
      <c r="I389" s="1" t="s">
        <v>2910</v>
      </c>
      <c r="J389" s="1">
        <v>0</v>
      </c>
      <c r="K389" s="1" t="s">
        <v>871</v>
      </c>
      <c r="L389" s="1">
        <v>1</v>
      </c>
      <c r="M389" s="1" t="s">
        <v>2877</v>
      </c>
      <c r="N389" s="1" t="s">
        <v>2878</v>
      </c>
      <c r="O389" s="1">
        <v>9</v>
      </c>
      <c r="P389" s="1" t="s">
        <v>2149</v>
      </c>
      <c r="Q389" s="1">
        <v>15100</v>
      </c>
      <c r="R389" s="1" t="str">
        <f>IFERROR(VLOOKUP(K389,Proveedores!$A$2:$B$500,2,0),"Agregar")</f>
        <v>Biosidus Farma S.A.</v>
      </c>
      <c r="S389" s="5">
        <f t="shared" si="6"/>
        <v>135900</v>
      </c>
    </row>
    <row r="390" spans="1:19" x14ac:dyDescent="0.2">
      <c r="A390" s="7">
        <v>43791.504351851851</v>
      </c>
      <c r="B390" s="1" t="s">
        <v>2911</v>
      </c>
      <c r="C390" s="1" t="s">
        <v>2912</v>
      </c>
      <c r="D390" s="1" t="s">
        <v>1621</v>
      </c>
      <c r="E390" s="1" t="s">
        <v>2913</v>
      </c>
      <c r="F390" s="7">
        <v>43760</v>
      </c>
      <c r="G390" s="1" t="s">
        <v>2754</v>
      </c>
      <c r="H390" s="5">
        <v>45300</v>
      </c>
      <c r="I390" s="1" t="s">
        <v>2914</v>
      </c>
      <c r="J390" s="1">
        <v>0</v>
      </c>
      <c r="K390" s="1" t="s">
        <v>871</v>
      </c>
      <c r="L390" s="1">
        <v>1</v>
      </c>
      <c r="M390" s="1" t="s">
        <v>2877</v>
      </c>
      <c r="N390" s="1" t="s">
        <v>2878</v>
      </c>
      <c r="O390" s="1">
        <v>3</v>
      </c>
      <c r="P390" s="1" t="s">
        <v>2149</v>
      </c>
      <c r="Q390" s="1">
        <v>15100</v>
      </c>
      <c r="R390" s="1" t="str">
        <f>IFERROR(VLOOKUP(K390,Proveedores!$A$2:$B$500,2,0),"Agregar")</f>
        <v>Biosidus Farma S.A.</v>
      </c>
      <c r="S390" s="5">
        <f t="shared" si="6"/>
        <v>45300</v>
      </c>
    </row>
    <row r="391" spans="1:19" x14ac:dyDescent="0.2">
      <c r="A391" s="7">
        <v>43791.579814814817</v>
      </c>
      <c r="B391" s="1" t="s">
        <v>2915</v>
      </c>
      <c r="C391" s="1" t="s">
        <v>2916</v>
      </c>
      <c r="D391" s="1" t="s">
        <v>1621</v>
      </c>
      <c r="E391" s="1" t="s">
        <v>2917</v>
      </c>
      <c r="F391" s="7">
        <v>43790</v>
      </c>
      <c r="G391" s="1" t="s">
        <v>552</v>
      </c>
      <c r="H391" s="5">
        <v>2560800.46</v>
      </c>
      <c r="I391" s="1" t="s">
        <v>2918</v>
      </c>
      <c r="J391" s="1">
        <v>0</v>
      </c>
      <c r="K391" s="1" t="s">
        <v>2919</v>
      </c>
      <c r="L391" s="1">
        <v>1</v>
      </c>
      <c r="M391" s="1" t="s">
        <v>2393</v>
      </c>
      <c r="N391" s="1" t="s">
        <v>2920</v>
      </c>
      <c r="O391" s="1" t="s">
        <v>2921</v>
      </c>
      <c r="P391" s="1" t="s">
        <v>2395</v>
      </c>
      <c r="Q391" s="1">
        <v>853.6</v>
      </c>
      <c r="R391" s="1" t="str">
        <f>IFERROR(VLOOKUP(K391,Proveedores!$A$2:$B$500,2,0),"Agregar")</f>
        <v>KOPELCO S.A.</v>
      </c>
      <c r="S391" s="5" t="e">
        <f t="shared" si="6"/>
        <v>#VALUE!</v>
      </c>
    </row>
    <row r="392" spans="1:19" x14ac:dyDescent="0.2">
      <c r="A392" s="7">
        <v>43795.437881944446</v>
      </c>
      <c r="B392" s="1" t="s">
        <v>2922</v>
      </c>
      <c r="C392" s="1" t="s">
        <v>2923</v>
      </c>
      <c r="D392" s="1" t="s">
        <v>1621</v>
      </c>
      <c r="E392" s="1" t="s">
        <v>2924</v>
      </c>
      <c r="F392" s="7">
        <v>43794</v>
      </c>
      <c r="G392" s="1" t="s">
        <v>692</v>
      </c>
      <c r="H392" s="5">
        <v>2111470.7999999998</v>
      </c>
      <c r="I392" s="1" t="s">
        <v>2925</v>
      </c>
      <c r="J392" s="1">
        <v>0</v>
      </c>
      <c r="K392" s="1" t="s">
        <v>713</v>
      </c>
      <c r="L392" s="1">
        <v>36</v>
      </c>
      <c r="M392" s="1" t="s">
        <v>2374</v>
      </c>
      <c r="N392" s="1" t="s">
        <v>2926</v>
      </c>
      <c r="O392" s="1">
        <v>285720</v>
      </c>
      <c r="P392" s="1" t="s">
        <v>1665</v>
      </c>
      <c r="Q392" s="1">
        <v>7.39</v>
      </c>
      <c r="R392" s="1" t="str">
        <f>IFERROR(VLOOKUP(K392,Proveedores!$A$2:$B$500,2,0),"Agregar")</f>
        <v>FERAVAL S.A.</v>
      </c>
      <c r="S392" s="5">
        <f t="shared" si="6"/>
        <v>2111470.7999999998</v>
      </c>
    </row>
    <row r="393" spans="1:19" x14ac:dyDescent="0.2">
      <c r="A393" s="7">
        <v>43795.496458333335</v>
      </c>
      <c r="B393" s="1" t="s">
        <v>2927</v>
      </c>
      <c r="C393" s="1" t="s">
        <v>2928</v>
      </c>
      <c r="D393" s="1" t="s">
        <v>1621</v>
      </c>
      <c r="E393" s="1" t="s">
        <v>2929</v>
      </c>
      <c r="F393" s="7">
        <v>43795</v>
      </c>
      <c r="G393" s="1" t="s">
        <v>2930</v>
      </c>
      <c r="H393" s="5">
        <v>1425510.33</v>
      </c>
      <c r="I393" s="1" t="s">
        <v>2931</v>
      </c>
      <c r="J393" s="1">
        <v>0</v>
      </c>
      <c r="K393" s="1" t="s">
        <v>2919</v>
      </c>
      <c r="L393" s="1">
        <v>1</v>
      </c>
      <c r="M393" s="1" t="s">
        <v>2393</v>
      </c>
      <c r="N393" s="1" t="s">
        <v>2932</v>
      </c>
      <c r="O393" s="1">
        <v>1670</v>
      </c>
      <c r="P393" s="1" t="s">
        <v>2391</v>
      </c>
      <c r="Q393" s="1">
        <v>853.6</v>
      </c>
      <c r="R393" s="1" t="str">
        <f>IFERROR(VLOOKUP(K393,Proveedores!$A$2:$B$500,2,0),"Agregar")</f>
        <v>KOPELCO S.A.</v>
      </c>
      <c r="S393" s="5">
        <f t="shared" si="6"/>
        <v>1425512</v>
      </c>
    </row>
    <row r="394" spans="1:19" x14ac:dyDescent="0.2">
      <c r="A394" s="7">
        <v>43795.498599537037</v>
      </c>
      <c r="B394" s="1" t="s">
        <v>2933</v>
      </c>
      <c r="C394" s="1" t="s">
        <v>2934</v>
      </c>
      <c r="D394" s="1" t="s">
        <v>1621</v>
      </c>
      <c r="E394" s="1" t="s">
        <v>2935</v>
      </c>
      <c r="F394" s="7">
        <v>43782</v>
      </c>
      <c r="G394" s="1" t="s">
        <v>639</v>
      </c>
      <c r="H394" s="5">
        <v>5529997.7999999998</v>
      </c>
      <c r="I394" s="1" t="s">
        <v>2936</v>
      </c>
      <c r="J394" s="1">
        <v>0</v>
      </c>
      <c r="K394" s="1" t="s">
        <v>641</v>
      </c>
      <c r="L394" s="1">
        <v>1</v>
      </c>
      <c r="M394" s="1" t="s">
        <v>2937</v>
      </c>
      <c r="N394" s="1" t="s">
        <v>2938</v>
      </c>
      <c r="O394" s="1">
        <v>748</v>
      </c>
      <c r="P394" s="1" t="s">
        <v>1850</v>
      </c>
      <c r="Q394" s="1">
        <v>536.76</v>
      </c>
      <c r="R394" s="1" t="str">
        <f>IFERROR(VLOOKUP(K394,Proveedores!$A$2:$B$500,2,0),"Agregar")</f>
        <v>LABORATORIO VARIFARMA S.A.</v>
      </c>
      <c r="S394" s="5">
        <f t="shared" si="6"/>
        <v>401496.48</v>
      </c>
    </row>
    <row r="395" spans="1:19" x14ac:dyDescent="0.2">
      <c r="A395" s="7">
        <v>43796.421030092592</v>
      </c>
      <c r="B395" s="1" t="s">
        <v>2939</v>
      </c>
      <c r="C395" s="1" t="s">
        <v>2940</v>
      </c>
      <c r="D395" s="1" t="s">
        <v>1621</v>
      </c>
      <c r="E395" s="1" t="s">
        <v>2941</v>
      </c>
      <c r="F395" s="7">
        <v>43795</v>
      </c>
      <c r="G395" s="1" t="s">
        <v>265</v>
      </c>
      <c r="H395" s="5">
        <v>978360</v>
      </c>
      <c r="I395" s="1">
        <v>1369</v>
      </c>
      <c r="J395" s="1">
        <v>0</v>
      </c>
      <c r="K395" s="1" t="s">
        <v>2070</v>
      </c>
      <c r="L395" s="1">
        <v>4</v>
      </c>
      <c r="M395" s="1" t="s">
        <v>2071</v>
      </c>
      <c r="N395" s="1" t="s">
        <v>2072</v>
      </c>
      <c r="O395" s="1">
        <v>400000</v>
      </c>
      <c r="P395" s="1" t="s">
        <v>2073</v>
      </c>
      <c r="Q395" s="1">
        <v>2445.9</v>
      </c>
      <c r="R395" s="1" t="str">
        <f>IFERROR(VLOOKUP(K395,Proveedores!$A$2:$B$500,2,0),"Agregar")</f>
        <v>CSL BEHRING S.A.</v>
      </c>
      <c r="S395" s="5">
        <f t="shared" si="6"/>
        <v>978360000</v>
      </c>
    </row>
    <row r="396" spans="1:19" x14ac:dyDescent="0.2">
      <c r="A396" s="7">
        <v>43796.442106481481</v>
      </c>
      <c r="B396" s="1" t="s">
        <v>2942</v>
      </c>
      <c r="C396" s="1" t="s">
        <v>2943</v>
      </c>
      <c r="D396" s="1" t="s">
        <v>1621</v>
      </c>
      <c r="E396" s="1" t="s">
        <v>2944</v>
      </c>
      <c r="F396" s="7">
        <v>43795</v>
      </c>
      <c r="G396" s="1" t="s">
        <v>265</v>
      </c>
      <c r="H396" s="5">
        <v>489180</v>
      </c>
      <c r="I396" s="1">
        <v>1370</v>
      </c>
      <c r="J396" s="1">
        <v>0</v>
      </c>
      <c r="K396" s="1" t="s">
        <v>2070</v>
      </c>
      <c r="L396" s="1">
        <v>4</v>
      </c>
      <c r="M396" s="1" t="s">
        <v>2071</v>
      </c>
      <c r="N396" s="1" t="s">
        <v>2072</v>
      </c>
      <c r="O396" s="1">
        <v>200000</v>
      </c>
      <c r="P396" s="1" t="s">
        <v>2073</v>
      </c>
      <c r="Q396" s="1">
        <v>2445.9</v>
      </c>
      <c r="R396" s="1" t="str">
        <f>IFERROR(VLOOKUP(K396,Proveedores!$A$2:$B$500,2,0),"Agregar")</f>
        <v>CSL BEHRING S.A.</v>
      </c>
      <c r="S396" s="5">
        <f t="shared" si="6"/>
        <v>489180000</v>
      </c>
    </row>
    <row r="397" spans="1:19" x14ac:dyDescent="0.2">
      <c r="A397" s="7">
        <v>43796.456342592595</v>
      </c>
      <c r="B397" s="1" t="s">
        <v>2945</v>
      </c>
      <c r="C397" s="1" t="s">
        <v>2946</v>
      </c>
      <c r="D397" s="1" t="s">
        <v>1621</v>
      </c>
      <c r="E397" s="1" t="s">
        <v>2947</v>
      </c>
      <c r="F397" s="7">
        <v>43795</v>
      </c>
      <c r="G397" s="1" t="s">
        <v>265</v>
      </c>
      <c r="H397" s="5">
        <v>14675.36</v>
      </c>
      <c r="I397" s="1">
        <v>1366</v>
      </c>
      <c r="J397" s="1">
        <v>0</v>
      </c>
      <c r="K397" s="1" t="s">
        <v>2070</v>
      </c>
      <c r="L397" s="1">
        <v>3</v>
      </c>
      <c r="M397" s="1" t="s">
        <v>2140</v>
      </c>
      <c r="N397" s="1" t="s">
        <v>2141</v>
      </c>
      <c r="O397" s="1">
        <v>6000</v>
      </c>
      <c r="P397" s="1" t="s">
        <v>2073</v>
      </c>
      <c r="Q397" s="1">
        <v>1222.95</v>
      </c>
      <c r="R397" s="1" t="str">
        <f>IFERROR(VLOOKUP(K397,Proveedores!$A$2:$B$500,2,0),"Agregar")</f>
        <v>CSL BEHRING S.A.</v>
      </c>
      <c r="S397" s="5">
        <f t="shared" si="6"/>
        <v>7337700</v>
      </c>
    </row>
    <row r="398" spans="1:19" x14ac:dyDescent="0.2">
      <c r="A398" s="7">
        <v>43796.603310185186</v>
      </c>
      <c r="B398" s="1" t="s">
        <v>2948</v>
      </c>
      <c r="C398" s="1" t="s">
        <v>2949</v>
      </c>
      <c r="D398" s="1" t="s">
        <v>1621</v>
      </c>
      <c r="E398" s="1" t="s">
        <v>2950</v>
      </c>
      <c r="F398" s="7">
        <v>43796</v>
      </c>
      <c r="G398" s="1" t="s">
        <v>692</v>
      </c>
      <c r="H398" s="5">
        <v>3197779.2</v>
      </c>
      <c r="I398" s="1" t="s">
        <v>2951</v>
      </c>
      <c r="J398" s="1">
        <v>0</v>
      </c>
      <c r="K398" s="1" t="s">
        <v>2737</v>
      </c>
      <c r="L398" s="1">
        <v>11</v>
      </c>
      <c r="M398" s="1" t="s">
        <v>2952</v>
      </c>
      <c r="N398" s="1" t="s">
        <v>2953</v>
      </c>
      <c r="O398" s="1">
        <v>46144</v>
      </c>
      <c r="P398" s="1" t="s">
        <v>2954</v>
      </c>
      <c r="Q398" s="1">
        <v>69.3</v>
      </c>
      <c r="R398" s="1" t="str">
        <f>IFERROR(VLOOKUP(K398,Proveedores!$A$2:$B$500,2,0),"Agregar")</f>
        <v>LABORATORIOS FABRA S.A.</v>
      </c>
      <c r="S398" s="5">
        <f t="shared" si="6"/>
        <v>3197779.1999999997</v>
      </c>
    </row>
    <row r="399" spans="1:19" x14ac:dyDescent="0.2">
      <c r="A399" s="7">
        <v>43797.400497685187</v>
      </c>
      <c r="B399" s="1" t="s">
        <v>2955</v>
      </c>
      <c r="C399" s="1" t="s">
        <v>2956</v>
      </c>
      <c r="D399" s="1" t="s">
        <v>1621</v>
      </c>
      <c r="E399" s="1" t="s">
        <v>2957</v>
      </c>
      <c r="F399" s="7">
        <v>43789</v>
      </c>
      <c r="G399" s="1" t="s">
        <v>731</v>
      </c>
      <c r="H399" s="5">
        <v>923597.64</v>
      </c>
      <c r="I399" s="1">
        <v>208346</v>
      </c>
      <c r="J399" s="1">
        <v>0</v>
      </c>
      <c r="K399" s="1" t="s">
        <v>737</v>
      </c>
      <c r="L399" s="1">
        <v>3</v>
      </c>
      <c r="M399" s="1">
        <v>501690</v>
      </c>
      <c r="N399" s="1" t="s">
        <v>2958</v>
      </c>
      <c r="O399" s="1">
        <v>24318</v>
      </c>
      <c r="P399" s="1">
        <v>1</v>
      </c>
      <c r="Q399" s="1">
        <v>37.979999999999997</v>
      </c>
      <c r="R399" s="1" t="str">
        <f>IFERROR(VLOOKUP(K399,Proveedores!$A$2:$B$500,2,0),"Agregar")</f>
        <v xml:space="preserve">KLONAL SRL </v>
      </c>
      <c r="S399" s="5">
        <f t="shared" si="6"/>
        <v>923597.6399999999</v>
      </c>
    </row>
    <row r="400" spans="1:19" x14ac:dyDescent="0.2">
      <c r="A400" s="7">
        <v>43797.406678240739</v>
      </c>
      <c r="B400" s="1" t="s">
        <v>2959</v>
      </c>
      <c r="C400" s="1" t="s">
        <v>2960</v>
      </c>
      <c r="D400" s="1" t="s">
        <v>1621</v>
      </c>
      <c r="E400" s="1" t="s">
        <v>2961</v>
      </c>
      <c r="F400" s="7">
        <v>43794</v>
      </c>
      <c r="G400" s="1" t="s">
        <v>731</v>
      </c>
      <c r="H400" s="5">
        <v>12233.83</v>
      </c>
      <c r="I400" s="1">
        <v>208436</v>
      </c>
      <c r="J400" s="1">
        <v>0</v>
      </c>
      <c r="K400" s="1" t="s">
        <v>737</v>
      </c>
      <c r="L400" s="1">
        <v>21</v>
      </c>
      <c r="M400" s="1">
        <v>501474</v>
      </c>
      <c r="N400" s="1" t="s">
        <v>2775</v>
      </c>
      <c r="O400" s="1">
        <v>24967</v>
      </c>
      <c r="P400" s="1">
        <v>1</v>
      </c>
      <c r="Q400" s="1">
        <v>0.49</v>
      </c>
      <c r="R400" s="1" t="str">
        <f>IFERROR(VLOOKUP(K400,Proveedores!$A$2:$B$500,2,0),"Agregar")</f>
        <v xml:space="preserve">KLONAL SRL </v>
      </c>
      <c r="S400" s="5">
        <f t="shared" si="6"/>
        <v>12233.83</v>
      </c>
    </row>
    <row r="401" spans="1:19" x14ac:dyDescent="0.2">
      <c r="A401" s="7">
        <v>43797.45890046296</v>
      </c>
      <c r="B401" s="1" t="s">
        <v>2962</v>
      </c>
      <c r="C401" s="1" t="s">
        <v>2963</v>
      </c>
      <c r="D401" s="1" t="s">
        <v>1621</v>
      </c>
      <c r="E401" s="1">
        <v>75500000077</v>
      </c>
      <c r="F401" s="7">
        <v>43585</v>
      </c>
      <c r="G401" s="1">
        <v>38674743</v>
      </c>
      <c r="H401" s="5">
        <v>1254852</v>
      </c>
      <c r="I401" s="1" t="s">
        <v>2964</v>
      </c>
      <c r="J401" s="1">
        <v>0</v>
      </c>
      <c r="K401" s="1" t="s">
        <v>2965</v>
      </c>
      <c r="L401" s="1">
        <v>10</v>
      </c>
      <c r="M401" s="1">
        <v>10168874</v>
      </c>
      <c r="N401" s="1" t="s">
        <v>2966</v>
      </c>
      <c r="O401" s="1">
        <v>162</v>
      </c>
      <c r="P401" s="1" t="s">
        <v>1833</v>
      </c>
      <c r="Q401" s="1">
        <v>7746</v>
      </c>
      <c r="R401" s="1" t="str">
        <f>IFERROR(VLOOKUP(K401,Proveedores!$A$2:$B$500,2,0),"Agregar")</f>
        <v>PRODUCTOS ROCHE S.A.Q. e I.</v>
      </c>
      <c r="S401" s="5">
        <f t="shared" si="6"/>
        <v>1254852</v>
      </c>
    </row>
    <row r="402" spans="1:19" x14ac:dyDescent="0.2">
      <c r="A402" s="7">
        <v>43797.468321759261</v>
      </c>
      <c r="B402" s="1" t="s">
        <v>2967</v>
      </c>
      <c r="C402" s="1" t="s">
        <v>2968</v>
      </c>
      <c r="D402" s="1" t="s">
        <v>1621</v>
      </c>
      <c r="E402" s="1" t="s">
        <v>2969</v>
      </c>
      <c r="F402" s="7">
        <v>43585</v>
      </c>
      <c r="G402" s="1">
        <v>38674743</v>
      </c>
      <c r="H402" s="5">
        <v>5332257</v>
      </c>
      <c r="I402" s="1" t="s">
        <v>2970</v>
      </c>
      <c r="J402" s="1">
        <v>0</v>
      </c>
      <c r="K402" s="1" t="s">
        <v>2965</v>
      </c>
      <c r="L402" s="1">
        <v>12</v>
      </c>
      <c r="M402" s="1">
        <v>10128359</v>
      </c>
      <c r="N402" s="1" t="s">
        <v>2971</v>
      </c>
      <c r="O402" s="1">
        <v>189</v>
      </c>
      <c r="P402" s="1" t="s">
        <v>1833</v>
      </c>
      <c r="Q402" s="1">
        <v>28213</v>
      </c>
      <c r="R402" s="1" t="str">
        <f>IFERROR(VLOOKUP(K402,Proveedores!$A$2:$B$500,2,0),"Agregar")</f>
        <v>PRODUCTOS ROCHE S.A.Q. e I.</v>
      </c>
      <c r="S402" s="5">
        <f t="shared" si="6"/>
        <v>5332257</v>
      </c>
    </row>
    <row r="403" spans="1:19" x14ac:dyDescent="0.2">
      <c r="A403" s="7">
        <v>43797.477500000001</v>
      </c>
      <c r="B403" s="1" t="s">
        <v>2972</v>
      </c>
      <c r="C403" s="1" t="s">
        <v>2973</v>
      </c>
      <c r="D403" s="1" t="s">
        <v>1621</v>
      </c>
      <c r="E403" s="1" t="s">
        <v>2974</v>
      </c>
      <c r="F403" s="7">
        <v>43585</v>
      </c>
      <c r="G403" s="1">
        <v>38674743</v>
      </c>
      <c r="H403" s="5">
        <v>2575691.9900000002</v>
      </c>
      <c r="I403" s="1" t="s">
        <v>2975</v>
      </c>
      <c r="J403" s="1">
        <v>0</v>
      </c>
      <c r="K403" s="1" t="s">
        <v>2965</v>
      </c>
      <c r="L403" s="1">
        <v>75</v>
      </c>
      <c r="M403" s="1">
        <v>10161344</v>
      </c>
      <c r="N403" s="1" t="s">
        <v>2976</v>
      </c>
      <c r="O403" s="1">
        <v>84</v>
      </c>
      <c r="P403" s="1" t="s">
        <v>1833</v>
      </c>
      <c r="Q403" s="1">
        <v>30663</v>
      </c>
      <c r="R403" s="1" t="str">
        <f>IFERROR(VLOOKUP(K403,Proveedores!$A$2:$B$500,2,0),"Agregar")</f>
        <v>PRODUCTOS ROCHE S.A.Q. e I.</v>
      </c>
      <c r="S403" s="5">
        <f t="shared" si="6"/>
        <v>2575692</v>
      </c>
    </row>
    <row r="404" spans="1:19" x14ac:dyDescent="0.2">
      <c r="A404" s="7">
        <v>43797.494837962964</v>
      </c>
      <c r="B404" s="1" t="s">
        <v>2977</v>
      </c>
      <c r="C404" s="1" t="s">
        <v>2978</v>
      </c>
      <c r="D404" s="1" t="s">
        <v>1621</v>
      </c>
      <c r="E404" s="1" t="s">
        <v>2979</v>
      </c>
      <c r="F404" s="7">
        <v>43760</v>
      </c>
      <c r="G404" s="1">
        <v>38674743</v>
      </c>
      <c r="H404" s="5">
        <v>5332257.25</v>
      </c>
      <c r="I404" s="1" t="s">
        <v>2980</v>
      </c>
      <c r="J404" s="1">
        <v>0</v>
      </c>
      <c r="K404" s="1" t="s">
        <v>2965</v>
      </c>
      <c r="L404" s="1">
        <v>12</v>
      </c>
      <c r="M404" s="1">
        <v>10128359</v>
      </c>
      <c r="N404" s="1" t="s">
        <v>2981</v>
      </c>
      <c r="O404" s="1">
        <v>189</v>
      </c>
      <c r="P404" s="1" t="s">
        <v>1833</v>
      </c>
      <c r="Q404" s="1">
        <v>28213</v>
      </c>
      <c r="R404" s="1" t="str">
        <f>IFERROR(VLOOKUP(K404,Proveedores!$A$2:$B$500,2,0),"Agregar")</f>
        <v>PRODUCTOS ROCHE S.A.Q. e I.</v>
      </c>
      <c r="S404" s="5">
        <f t="shared" si="6"/>
        <v>5332257</v>
      </c>
    </row>
    <row r="405" spans="1:19" x14ac:dyDescent="0.2">
      <c r="A405" s="7">
        <v>43797.516446759262</v>
      </c>
      <c r="B405" s="1" t="s">
        <v>2982</v>
      </c>
      <c r="C405" s="1" t="s">
        <v>2983</v>
      </c>
      <c r="D405" s="1" t="s">
        <v>1621</v>
      </c>
      <c r="E405" s="1" t="s">
        <v>2984</v>
      </c>
      <c r="F405" s="7">
        <v>43704</v>
      </c>
      <c r="G405" s="1" t="s">
        <v>813</v>
      </c>
      <c r="H405" s="5">
        <v>3906846</v>
      </c>
      <c r="I405" s="1">
        <v>1009</v>
      </c>
      <c r="J405" s="1">
        <v>0</v>
      </c>
      <c r="K405" s="1" t="s">
        <v>2985</v>
      </c>
      <c r="L405" s="1">
        <v>1</v>
      </c>
      <c r="M405" s="1" t="s">
        <v>2986</v>
      </c>
      <c r="N405" s="1" t="s">
        <v>2987</v>
      </c>
      <c r="O405" s="1">
        <v>25560</v>
      </c>
      <c r="P405" s="1" t="s">
        <v>1665</v>
      </c>
      <c r="Q405" s="1">
        <v>152.85</v>
      </c>
      <c r="R405" s="1" t="str">
        <f>IFERROR(VLOOKUP(K405,Proveedores!$A$2:$B$500,2,0),"Agregar")</f>
        <v>GLAXOSMITHKLINE ARGENTINA S.A.</v>
      </c>
      <c r="S405" s="5">
        <f t="shared" si="6"/>
        <v>3906846</v>
      </c>
    </row>
    <row r="406" spans="1:19" x14ac:dyDescent="0.2">
      <c r="A406" s="7">
        <v>43797.527349537035</v>
      </c>
      <c r="B406" s="1" t="s">
        <v>2988</v>
      </c>
      <c r="C406" s="1" t="s">
        <v>2989</v>
      </c>
      <c r="D406" s="1" t="s">
        <v>1621</v>
      </c>
      <c r="E406" s="1" t="s">
        <v>2990</v>
      </c>
      <c r="F406" s="7">
        <v>43704</v>
      </c>
      <c r="G406" s="1" t="s">
        <v>813</v>
      </c>
      <c r="H406" s="5">
        <v>2063475</v>
      </c>
      <c r="I406" s="1">
        <v>1009</v>
      </c>
      <c r="J406" s="1">
        <v>0</v>
      </c>
      <c r="K406" s="1" t="s">
        <v>2985</v>
      </c>
      <c r="L406" s="1">
        <v>2</v>
      </c>
      <c r="M406" s="1" t="s">
        <v>2991</v>
      </c>
      <c r="N406" s="1" t="s">
        <v>2992</v>
      </c>
      <c r="O406" s="1">
        <v>54000</v>
      </c>
      <c r="P406" s="1" t="s">
        <v>1665</v>
      </c>
      <c r="Q406" s="1">
        <v>152.85</v>
      </c>
      <c r="R406" s="1" t="str">
        <f>IFERROR(VLOOKUP(K406,Proveedores!$A$2:$B$500,2,0),"Agregar")</f>
        <v>GLAXOSMITHKLINE ARGENTINA S.A.</v>
      </c>
      <c r="S406" s="5">
        <f t="shared" si="6"/>
        <v>8253900</v>
      </c>
    </row>
    <row r="407" spans="1:19" x14ac:dyDescent="0.2">
      <c r="A407" s="7">
        <v>43797.599224537036</v>
      </c>
      <c r="B407" s="1" t="s">
        <v>2993</v>
      </c>
      <c r="C407" s="1" t="s">
        <v>2994</v>
      </c>
      <c r="D407" s="1" t="s">
        <v>1621</v>
      </c>
      <c r="E407" s="1" t="s">
        <v>2995</v>
      </c>
      <c r="F407" s="7">
        <v>43760</v>
      </c>
      <c r="G407" s="1">
        <v>38674743</v>
      </c>
      <c r="H407" s="5">
        <v>2575691.7599999998</v>
      </c>
      <c r="I407" s="1" t="s">
        <v>2996</v>
      </c>
      <c r="J407" s="1">
        <v>0</v>
      </c>
      <c r="K407" s="1" t="s">
        <v>2965</v>
      </c>
      <c r="L407" s="1">
        <v>75</v>
      </c>
      <c r="M407" s="1">
        <v>10161344</v>
      </c>
      <c r="N407" s="1" t="s">
        <v>2997</v>
      </c>
      <c r="O407" s="1">
        <v>84</v>
      </c>
      <c r="P407" s="1" t="s">
        <v>1833</v>
      </c>
      <c r="Q407" s="1">
        <v>30663</v>
      </c>
      <c r="R407" s="1" t="str">
        <f>IFERROR(VLOOKUP(K407,Proveedores!$A$2:$B$500,2,0),"Agregar")</f>
        <v>PRODUCTOS ROCHE S.A.Q. e I.</v>
      </c>
      <c r="S407" s="5">
        <f t="shared" si="6"/>
        <v>2575692</v>
      </c>
    </row>
    <row r="408" spans="1:19" x14ac:dyDescent="0.2">
      <c r="A408" s="7">
        <v>43797.605150462965</v>
      </c>
      <c r="B408" s="1" t="s">
        <v>2998</v>
      </c>
      <c r="C408" s="1" t="s">
        <v>2999</v>
      </c>
      <c r="D408" s="1" t="s">
        <v>1621</v>
      </c>
      <c r="E408" s="1" t="s">
        <v>3000</v>
      </c>
      <c r="F408" s="7">
        <v>43760</v>
      </c>
      <c r="G408" s="1">
        <v>38674743</v>
      </c>
      <c r="H408" s="5">
        <v>1254851.43</v>
      </c>
      <c r="I408" s="1" t="s">
        <v>3001</v>
      </c>
      <c r="J408" s="1">
        <v>0</v>
      </c>
      <c r="K408" s="1" t="s">
        <v>2965</v>
      </c>
      <c r="L408" s="1">
        <v>10</v>
      </c>
      <c r="M408" s="1">
        <v>10168874</v>
      </c>
      <c r="N408" s="1" t="s">
        <v>2966</v>
      </c>
      <c r="O408" s="1">
        <v>162</v>
      </c>
      <c r="P408" s="1" t="s">
        <v>1833</v>
      </c>
      <c r="Q408" s="1">
        <v>7746</v>
      </c>
      <c r="R408" s="1" t="str">
        <f>IFERROR(VLOOKUP(K408,Proveedores!$A$2:$B$500,2,0),"Agregar")</f>
        <v>PRODUCTOS ROCHE S.A.Q. e I.</v>
      </c>
      <c r="S408" s="5">
        <f t="shared" si="6"/>
        <v>1254852</v>
      </c>
    </row>
    <row r="409" spans="1:19" x14ac:dyDescent="0.2">
      <c r="A409" s="7">
        <v>43797.620162037034</v>
      </c>
      <c r="B409" s="1" t="s">
        <v>3002</v>
      </c>
      <c r="C409" s="1" t="s">
        <v>3003</v>
      </c>
      <c r="D409" s="1" t="s">
        <v>1621</v>
      </c>
      <c r="E409" s="1" t="s">
        <v>3004</v>
      </c>
      <c r="F409" s="7">
        <v>43797</v>
      </c>
      <c r="G409" s="1" t="s">
        <v>692</v>
      </c>
      <c r="H409" s="5">
        <v>4716000</v>
      </c>
      <c r="I409" s="1" t="s">
        <v>3005</v>
      </c>
      <c r="J409" s="1">
        <v>0</v>
      </c>
      <c r="K409" s="1" t="s">
        <v>283</v>
      </c>
      <c r="L409" s="1">
        <v>26</v>
      </c>
      <c r="M409" s="1" t="s">
        <v>2743</v>
      </c>
      <c r="N409" s="1" t="s">
        <v>3006</v>
      </c>
      <c r="O409" s="1">
        <v>39300</v>
      </c>
      <c r="P409" s="1" t="s">
        <v>2745</v>
      </c>
      <c r="Q409" s="1">
        <v>120</v>
      </c>
      <c r="R409" s="1" t="str">
        <f>IFERROR(VLOOKUP(K409,Proveedores!$A$2:$B$500,2,0),"Agregar")</f>
        <v>LABORATORIOS FABRA S.A.</v>
      </c>
      <c r="S409" s="5">
        <f t="shared" si="6"/>
        <v>4716000</v>
      </c>
    </row>
    <row r="410" spans="1:19" x14ac:dyDescent="0.2">
      <c r="A410" s="7">
        <v>43797.624571759261</v>
      </c>
      <c r="B410" s="1" t="s">
        <v>3007</v>
      </c>
      <c r="C410" s="1" t="s">
        <v>3008</v>
      </c>
      <c r="D410" s="1" t="s">
        <v>1621</v>
      </c>
      <c r="E410" s="1" t="s">
        <v>3009</v>
      </c>
      <c r="F410" s="7">
        <v>43797</v>
      </c>
      <c r="G410" s="1" t="s">
        <v>692</v>
      </c>
      <c r="H410" s="5">
        <v>4431629.5599999996</v>
      </c>
      <c r="I410" s="1" t="s">
        <v>3010</v>
      </c>
      <c r="J410" s="1">
        <v>0</v>
      </c>
      <c r="K410" s="1" t="s">
        <v>2737</v>
      </c>
      <c r="L410" s="1">
        <v>32</v>
      </c>
      <c r="M410" s="1" t="s">
        <v>3011</v>
      </c>
      <c r="N410" s="1" t="s">
        <v>3012</v>
      </c>
      <c r="O410" s="1">
        <v>38932</v>
      </c>
      <c r="P410" s="1" t="s">
        <v>1924</v>
      </c>
      <c r="Q410" s="1">
        <v>113.83</v>
      </c>
      <c r="R410" s="1" t="str">
        <f>IFERROR(VLOOKUP(K410,Proveedores!$A$2:$B$500,2,0),"Agregar")</f>
        <v>LABORATORIOS FABRA S.A.</v>
      </c>
      <c r="S410" s="5">
        <f t="shared" si="6"/>
        <v>4431629.5599999996</v>
      </c>
    </row>
    <row r="411" spans="1:19" x14ac:dyDescent="0.2">
      <c r="A411" s="7">
        <v>43797.661944444444</v>
      </c>
      <c r="B411" s="1" t="s">
        <v>3013</v>
      </c>
      <c r="C411" s="1" t="s">
        <v>3014</v>
      </c>
      <c r="D411" s="1" t="s">
        <v>1621</v>
      </c>
      <c r="E411" s="1" t="s">
        <v>3015</v>
      </c>
      <c r="F411" s="7">
        <v>43748</v>
      </c>
      <c r="G411" s="1" t="s">
        <v>639</v>
      </c>
      <c r="H411" s="5">
        <v>128182</v>
      </c>
      <c r="I411" s="1">
        <v>1283</v>
      </c>
      <c r="J411" s="1">
        <v>0</v>
      </c>
      <c r="K411" s="1" t="s">
        <v>3016</v>
      </c>
      <c r="L411" s="1">
        <v>9</v>
      </c>
      <c r="M411" s="1" t="s">
        <v>3017</v>
      </c>
      <c r="N411" s="1" t="s">
        <v>3018</v>
      </c>
      <c r="O411" s="1">
        <v>1200</v>
      </c>
      <c r="P411" s="1" t="s">
        <v>3019</v>
      </c>
      <c r="Q411" s="1">
        <v>35.299999999999997</v>
      </c>
      <c r="R411" s="1" t="str">
        <f>IFERROR(VLOOKUP(K411,Proveedores!$A$2:$B$500,2,0),"Agregar")</f>
        <v>NOVARTIS ARGENTINA SA</v>
      </c>
      <c r="S411" s="5">
        <f t="shared" si="6"/>
        <v>42360</v>
      </c>
    </row>
    <row r="412" spans="1:19" x14ac:dyDescent="0.2">
      <c r="A412" s="7">
        <v>43797.661944444444</v>
      </c>
      <c r="B412" s="1" t="s">
        <v>3013</v>
      </c>
      <c r="C412" s="1" t="s">
        <v>3014</v>
      </c>
      <c r="D412" s="1" t="s">
        <v>1621</v>
      </c>
      <c r="E412" s="1" t="s">
        <v>3015</v>
      </c>
      <c r="F412" s="7">
        <v>43748</v>
      </c>
      <c r="G412" s="1" t="s">
        <v>639</v>
      </c>
      <c r="H412" s="5">
        <v>128182</v>
      </c>
      <c r="I412" s="1">
        <v>1283</v>
      </c>
      <c r="J412" s="1">
        <v>0</v>
      </c>
      <c r="K412" s="1" t="s">
        <v>3016</v>
      </c>
      <c r="L412" s="1">
        <v>10</v>
      </c>
      <c r="M412" s="1" t="s">
        <v>3020</v>
      </c>
      <c r="N412" s="1" t="s">
        <v>3021</v>
      </c>
      <c r="O412" s="1">
        <v>500</v>
      </c>
      <c r="P412" s="1" t="s">
        <v>3019</v>
      </c>
      <c r="Q412" s="1">
        <v>63.98</v>
      </c>
      <c r="R412" s="1" t="str">
        <f>IFERROR(VLOOKUP(K412,Proveedores!$A$2:$B$500,2,0),"Agregar")</f>
        <v>NOVARTIS ARGENTINA SA</v>
      </c>
      <c r="S412" s="5">
        <f t="shared" si="6"/>
        <v>31990</v>
      </c>
    </row>
    <row r="413" spans="1:19" x14ac:dyDescent="0.2">
      <c r="A413" s="7">
        <v>43797.686898148146</v>
      </c>
      <c r="B413" s="1" t="s">
        <v>3022</v>
      </c>
      <c r="C413" s="1" t="s">
        <v>3023</v>
      </c>
      <c r="D413" s="1" t="s">
        <v>1621</v>
      </c>
      <c r="E413" s="1" t="s">
        <v>3024</v>
      </c>
      <c r="F413" s="7">
        <v>43777</v>
      </c>
      <c r="G413" s="1" t="s">
        <v>127</v>
      </c>
      <c r="H413" s="5">
        <v>1626150</v>
      </c>
      <c r="I413" s="1">
        <v>1401</v>
      </c>
      <c r="J413" s="1">
        <v>0</v>
      </c>
      <c r="K413" s="1" t="s">
        <v>133</v>
      </c>
      <c r="L413" s="1">
        <v>1</v>
      </c>
      <c r="M413" s="1">
        <v>1220</v>
      </c>
      <c r="N413" s="1" t="s">
        <v>3025</v>
      </c>
      <c r="O413" s="1">
        <v>17580</v>
      </c>
      <c r="P413" s="1" t="s">
        <v>2149</v>
      </c>
      <c r="Q413" s="1">
        <v>92.5</v>
      </c>
      <c r="R413" s="1" t="str">
        <f>IFERROR(VLOOKUP(K413,Proveedores!$A$2:$B$500,2,0),"Agregar")</f>
        <v>MEDICAL ENGINEERING CORPORATION S.A.</v>
      </c>
      <c r="S413" s="5">
        <f t="shared" si="6"/>
        <v>1626150</v>
      </c>
    </row>
    <row r="414" spans="1:19" x14ac:dyDescent="0.2">
      <c r="A414" s="7">
        <v>43797.691446759258</v>
      </c>
      <c r="B414" s="1" t="s">
        <v>3026</v>
      </c>
      <c r="C414" s="1" t="s">
        <v>3027</v>
      </c>
      <c r="D414" s="1" t="s">
        <v>1621</v>
      </c>
      <c r="E414" s="1" t="s">
        <v>3028</v>
      </c>
      <c r="F414" s="7">
        <v>43777</v>
      </c>
      <c r="G414" s="1" t="s">
        <v>127</v>
      </c>
      <c r="H414" s="5">
        <v>766800</v>
      </c>
      <c r="I414" s="1">
        <v>1401</v>
      </c>
      <c r="J414" s="1">
        <v>0</v>
      </c>
      <c r="K414" s="1" t="s">
        <v>133</v>
      </c>
      <c r="L414" s="1">
        <v>2</v>
      </c>
      <c r="M414" s="1">
        <v>1220</v>
      </c>
      <c r="N414" s="1" t="s">
        <v>2444</v>
      </c>
      <c r="O414" s="1">
        <v>7200</v>
      </c>
      <c r="P414" s="1" t="s">
        <v>1665</v>
      </c>
      <c r="Q414" s="1">
        <v>106.5</v>
      </c>
      <c r="R414" s="1" t="str">
        <f>IFERROR(VLOOKUP(K414,Proveedores!$A$2:$B$500,2,0),"Agregar")</f>
        <v>MEDICAL ENGINEERING CORPORATION S.A.</v>
      </c>
      <c r="S414" s="5">
        <f t="shared" si="6"/>
        <v>766800</v>
      </c>
    </row>
    <row r="415" spans="1:19" x14ac:dyDescent="0.2">
      <c r="A415" s="7">
        <v>43797.691782407404</v>
      </c>
      <c r="B415" s="1" t="s">
        <v>3029</v>
      </c>
      <c r="C415" s="1" t="s">
        <v>3030</v>
      </c>
      <c r="D415" s="1" t="s">
        <v>3031</v>
      </c>
      <c r="E415" s="1" t="s">
        <v>3032</v>
      </c>
      <c r="F415" s="7">
        <v>43705</v>
      </c>
      <c r="G415" s="1" t="s">
        <v>813</v>
      </c>
      <c r="H415" s="5">
        <v>3906846</v>
      </c>
      <c r="I415" s="1">
        <v>1009</v>
      </c>
      <c r="J415" s="1">
        <v>0</v>
      </c>
      <c r="K415" s="1" t="s">
        <v>2985</v>
      </c>
      <c r="L415" s="1">
        <v>1</v>
      </c>
      <c r="M415" s="1" t="s">
        <v>2986</v>
      </c>
      <c r="N415" s="1" t="s">
        <v>2987</v>
      </c>
      <c r="O415" s="1">
        <v>25560</v>
      </c>
      <c r="P415" s="1" t="s">
        <v>1665</v>
      </c>
      <c r="Q415" s="1">
        <v>152.85</v>
      </c>
      <c r="R415" s="1" t="str">
        <f>IFERROR(VLOOKUP(K415,Proveedores!$A$2:$B$500,2,0),"Agregar")</f>
        <v>GLAXOSMITHKLINE ARGENTINA S.A.</v>
      </c>
      <c r="S415" s="5">
        <f t="shared" si="6"/>
        <v>3906846</v>
      </c>
    </row>
    <row r="416" spans="1:19" x14ac:dyDescent="0.2">
      <c r="A416" s="7">
        <v>43797.701354166667</v>
      </c>
      <c r="B416" s="1" t="s">
        <v>3033</v>
      </c>
      <c r="C416" s="1" t="s">
        <v>3034</v>
      </c>
      <c r="D416" s="1" t="s">
        <v>3031</v>
      </c>
      <c r="E416" s="1" t="s">
        <v>3035</v>
      </c>
      <c r="F416" s="7">
        <v>43705</v>
      </c>
      <c r="G416" s="1" t="s">
        <v>813</v>
      </c>
      <c r="H416" s="5">
        <v>2063475</v>
      </c>
      <c r="I416" s="1">
        <v>1009</v>
      </c>
      <c r="J416" s="1">
        <v>0</v>
      </c>
      <c r="K416" s="1" t="s">
        <v>676</v>
      </c>
      <c r="L416" s="1">
        <v>2</v>
      </c>
      <c r="M416" s="1" t="s">
        <v>2991</v>
      </c>
      <c r="N416" s="1" t="s">
        <v>2992</v>
      </c>
      <c r="O416" s="1">
        <v>13500</v>
      </c>
      <c r="P416" s="1" t="s">
        <v>1665</v>
      </c>
      <c r="Q416" s="1">
        <v>152.85</v>
      </c>
      <c r="R416" s="1" t="str">
        <f>IFERROR(VLOOKUP(K416,Proveedores!$A$2:$B$500,2,0),"Agregar")</f>
        <v>GLAXOSMITHKLINE ARGENTINA S.A.</v>
      </c>
      <c r="S416" s="5">
        <f t="shared" si="6"/>
        <v>2063475</v>
      </c>
    </row>
    <row r="417" spans="1:19" x14ac:dyDescent="0.2">
      <c r="A417" s="7">
        <v>43797.712696759256</v>
      </c>
      <c r="B417" s="1" t="s">
        <v>3036</v>
      </c>
      <c r="C417" s="1" t="s">
        <v>3037</v>
      </c>
      <c r="D417" s="1" t="s">
        <v>1621</v>
      </c>
      <c r="E417" s="1" t="s">
        <v>3038</v>
      </c>
      <c r="F417" s="7">
        <v>43748</v>
      </c>
      <c r="G417" s="1" t="s">
        <v>581</v>
      </c>
      <c r="H417" s="5">
        <v>27740028.309999999</v>
      </c>
      <c r="I417" s="1">
        <v>1272</v>
      </c>
      <c r="J417" s="1">
        <v>0</v>
      </c>
      <c r="K417" s="1" t="s">
        <v>3016</v>
      </c>
      <c r="L417" s="1">
        <v>2</v>
      </c>
      <c r="M417" s="1" t="s">
        <v>3039</v>
      </c>
      <c r="N417" s="1" t="s">
        <v>3040</v>
      </c>
      <c r="O417" s="1">
        <v>9720</v>
      </c>
      <c r="P417" s="1" t="s">
        <v>1917</v>
      </c>
      <c r="Q417" s="1">
        <v>873.1</v>
      </c>
      <c r="R417" s="1" t="str">
        <f>IFERROR(VLOOKUP(K417,Proveedores!$A$2:$B$500,2,0),"Agregar")</f>
        <v>NOVARTIS ARGENTINA SA</v>
      </c>
      <c r="S417" s="5">
        <f t="shared" si="6"/>
        <v>8486532</v>
      </c>
    </row>
    <row r="418" spans="1:19" x14ac:dyDescent="0.2">
      <c r="A418" s="7">
        <v>43797.712696759256</v>
      </c>
      <c r="B418" s="1" t="s">
        <v>3036</v>
      </c>
      <c r="C418" s="1" t="s">
        <v>3037</v>
      </c>
      <c r="D418" s="1" t="s">
        <v>1621</v>
      </c>
      <c r="E418" s="1" t="s">
        <v>3038</v>
      </c>
      <c r="F418" s="7">
        <v>43748</v>
      </c>
      <c r="G418" s="1" t="s">
        <v>581</v>
      </c>
      <c r="H418" s="5">
        <v>27740028.309999999</v>
      </c>
      <c r="I418" s="1">
        <v>1272</v>
      </c>
      <c r="J418" s="1">
        <v>0</v>
      </c>
      <c r="K418" s="1" t="s">
        <v>3016</v>
      </c>
      <c r="L418" s="1">
        <v>1</v>
      </c>
      <c r="M418" s="1" t="s">
        <v>3041</v>
      </c>
      <c r="N418" s="1" t="s">
        <v>3042</v>
      </c>
      <c r="O418" s="1">
        <v>17040</v>
      </c>
      <c r="P418" s="1" t="s">
        <v>1917</v>
      </c>
      <c r="Q418" s="1">
        <v>1129.9000000000001</v>
      </c>
      <c r="R418" s="1" t="str">
        <f>IFERROR(VLOOKUP(K418,Proveedores!$A$2:$B$500,2,0),"Agregar")</f>
        <v>NOVARTIS ARGENTINA SA</v>
      </c>
      <c r="S418" s="5">
        <f t="shared" si="6"/>
        <v>19253496</v>
      </c>
    </row>
    <row r="419" spans="1:19" x14ac:dyDescent="0.2">
      <c r="A419" s="7">
        <v>43797.725925925923</v>
      </c>
      <c r="B419" s="1" t="s">
        <v>3043</v>
      </c>
      <c r="C419" s="1" t="s">
        <v>3044</v>
      </c>
      <c r="D419" s="1" t="s">
        <v>1621</v>
      </c>
      <c r="E419" s="1" t="s">
        <v>3045</v>
      </c>
      <c r="F419" s="7">
        <v>43754</v>
      </c>
      <c r="G419" s="1" t="s">
        <v>813</v>
      </c>
      <c r="H419" s="5">
        <v>3310731</v>
      </c>
      <c r="I419" s="1">
        <v>1289</v>
      </c>
      <c r="J419" s="1">
        <v>0</v>
      </c>
      <c r="K419" s="1" t="s">
        <v>2985</v>
      </c>
      <c r="L419" s="1">
        <v>1</v>
      </c>
      <c r="M419" s="1" t="s">
        <v>2986</v>
      </c>
      <c r="N419" s="1" t="s">
        <v>2987</v>
      </c>
      <c r="O419" s="1">
        <v>21660</v>
      </c>
      <c r="P419" s="1" t="s">
        <v>1665</v>
      </c>
      <c r="Q419" s="1">
        <v>152.85</v>
      </c>
      <c r="R419" s="1" t="str">
        <f>IFERROR(VLOOKUP(K419,Proveedores!$A$2:$B$500,2,0),"Agregar")</f>
        <v>GLAXOSMITHKLINE ARGENTINA S.A.</v>
      </c>
      <c r="S419" s="5">
        <f t="shared" si="6"/>
        <v>3310731</v>
      </c>
    </row>
    <row r="420" spans="1:19" x14ac:dyDescent="0.2">
      <c r="A420" s="7">
        <v>43797.733773148146</v>
      </c>
      <c r="B420" s="1" t="s">
        <v>3046</v>
      </c>
      <c r="C420" s="1" t="s">
        <v>3047</v>
      </c>
      <c r="D420" s="1" t="s">
        <v>1621</v>
      </c>
      <c r="E420" s="1" t="s">
        <v>3048</v>
      </c>
      <c r="F420" s="7">
        <v>43754</v>
      </c>
      <c r="G420" s="1" t="s">
        <v>813</v>
      </c>
      <c r="H420" s="5">
        <v>596115</v>
      </c>
      <c r="I420" s="1">
        <v>1289</v>
      </c>
      <c r="J420" s="1">
        <v>0</v>
      </c>
      <c r="K420" s="1" t="s">
        <v>676</v>
      </c>
      <c r="L420" s="1">
        <v>1</v>
      </c>
      <c r="M420" s="1" t="s">
        <v>2986</v>
      </c>
      <c r="N420" s="1" t="s">
        <v>2987</v>
      </c>
      <c r="O420" s="1">
        <v>3900</v>
      </c>
      <c r="P420" s="1" t="s">
        <v>1665</v>
      </c>
      <c r="Q420" s="1">
        <v>152.85</v>
      </c>
      <c r="R420" s="1" t="str">
        <f>IFERROR(VLOOKUP(K420,Proveedores!$A$2:$B$500,2,0),"Agregar")</f>
        <v>GLAXOSMITHKLINE ARGENTINA S.A.</v>
      </c>
      <c r="S420" s="5">
        <f t="shared" si="6"/>
        <v>596115</v>
      </c>
    </row>
    <row r="421" spans="1:19" x14ac:dyDescent="0.2">
      <c r="A421" s="7">
        <v>43797.740277777775</v>
      </c>
      <c r="B421" s="1" t="s">
        <v>3049</v>
      </c>
      <c r="C421" s="1" t="s">
        <v>3050</v>
      </c>
      <c r="D421" s="1" t="s">
        <v>1621</v>
      </c>
      <c r="E421" s="1" t="s">
        <v>3051</v>
      </c>
      <c r="F421" s="7">
        <v>43754</v>
      </c>
      <c r="G421" s="1" t="s">
        <v>813</v>
      </c>
      <c r="H421" s="5">
        <v>2063475</v>
      </c>
      <c r="I421" s="1">
        <v>1289</v>
      </c>
      <c r="J421" s="1">
        <v>0</v>
      </c>
      <c r="K421" s="1" t="s">
        <v>2985</v>
      </c>
      <c r="L421" s="1">
        <v>2</v>
      </c>
      <c r="M421" s="1" t="s">
        <v>2991</v>
      </c>
      <c r="N421" s="1" t="s">
        <v>2992</v>
      </c>
      <c r="O421" s="1">
        <v>13500</v>
      </c>
      <c r="P421" s="1" t="s">
        <v>1665</v>
      </c>
      <c r="Q421" s="1">
        <v>152.85</v>
      </c>
      <c r="R421" s="1" t="str">
        <f>IFERROR(VLOOKUP(K421,Proveedores!$A$2:$B$500,2,0),"Agregar")</f>
        <v>GLAXOSMITHKLINE ARGENTINA S.A.</v>
      </c>
      <c r="S421" s="5">
        <f t="shared" si="6"/>
        <v>2063475</v>
      </c>
    </row>
    <row r="422" spans="1:19" x14ac:dyDescent="0.2">
      <c r="A422" s="7">
        <v>43798.373692129629</v>
      </c>
      <c r="B422" s="1" t="s">
        <v>3052</v>
      </c>
      <c r="C422" s="1" t="s">
        <v>3053</v>
      </c>
      <c r="D422" s="1" t="s">
        <v>1621</v>
      </c>
      <c r="E422" s="1" t="s">
        <v>3054</v>
      </c>
      <c r="F422" s="7">
        <v>43797</v>
      </c>
      <c r="G422" s="1" t="s">
        <v>635</v>
      </c>
      <c r="H422" s="5">
        <v>92575095</v>
      </c>
      <c r="I422" s="1" t="s">
        <v>2599</v>
      </c>
      <c r="J422" s="1">
        <v>0</v>
      </c>
      <c r="K422" s="1" t="s">
        <v>318</v>
      </c>
      <c r="L422" s="1">
        <v>2</v>
      </c>
      <c r="M422" s="1" t="s">
        <v>1918</v>
      </c>
      <c r="N422" s="1" t="s">
        <v>1916</v>
      </c>
      <c r="O422" s="1">
        <v>584070</v>
      </c>
      <c r="P422" s="1" t="s">
        <v>1917</v>
      </c>
      <c r="Q422" s="1">
        <v>158.5</v>
      </c>
      <c r="R422" s="1" t="str">
        <f>IFERROR(VLOOKUP(K422,Proveedores!$A$2:$B$500,2,0),"Agregar")</f>
        <v>LABORATORIOS RICHMOND SACIF</v>
      </c>
      <c r="S422" s="5">
        <f t="shared" si="6"/>
        <v>92575095</v>
      </c>
    </row>
    <row r="423" spans="1:19" x14ac:dyDescent="0.2">
      <c r="A423" s="7">
        <v>43798.407800925925</v>
      </c>
      <c r="B423" s="1" t="s">
        <v>3055</v>
      </c>
      <c r="C423" s="1" t="s">
        <v>3056</v>
      </c>
      <c r="D423" s="1" t="s">
        <v>1621</v>
      </c>
      <c r="E423" s="1" t="s">
        <v>3057</v>
      </c>
      <c r="F423" s="7">
        <v>43763</v>
      </c>
      <c r="G423" s="1" t="s">
        <v>605</v>
      </c>
      <c r="H423" s="5">
        <v>2368763.77</v>
      </c>
      <c r="I423" s="1">
        <v>1315</v>
      </c>
      <c r="J423" s="1">
        <v>0</v>
      </c>
      <c r="K423" s="1" t="s">
        <v>3058</v>
      </c>
      <c r="L423" s="1">
        <v>2</v>
      </c>
      <c r="M423" s="1" t="s">
        <v>1647</v>
      </c>
      <c r="N423" s="1" t="s">
        <v>2099</v>
      </c>
      <c r="O423" s="1">
        <v>47086</v>
      </c>
      <c r="P423" s="1" t="s">
        <v>3059</v>
      </c>
      <c r="Q423" s="1">
        <v>25149850</v>
      </c>
      <c r="R423" s="1" t="str">
        <f>IFERROR(VLOOKUP(K423,Proveedores!$A$2:$B$500,2,0),"Agregar")</f>
        <v>Dr. LAZAR &amp; Cía. S.A.Q.e.I.</v>
      </c>
      <c r="S423" s="5">
        <f t="shared" si="6"/>
        <v>1184205837100</v>
      </c>
    </row>
    <row r="424" spans="1:19" x14ac:dyDescent="0.2">
      <c r="A424" s="7">
        <v>43798.407800925925</v>
      </c>
      <c r="B424" s="1" t="s">
        <v>3055</v>
      </c>
      <c r="C424" s="1" t="s">
        <v>3056</v>
      </c>
      <c r="D424" s="1" t="s">
        <v>1621</v>
      </c>
      <c r="E424" s="1" t="s">
        <v>3057</v>
      </c>
      <c r="F424" s="7">
        <v>43763</v>
      </c>
      <c r="G424" s="1" t="s">
        <v>605</v>
      </c>
      <c r="H424" s="5">
        <v>2368763.77</v>
      </c>
      <c r="I424" s="1">
        <v>1315</v>
      </c>
      <c r="J424" s="1">
        <v>0</v>
      </c>
      <c r="K424" s="1" t="s">
        <v>3058</v>
      </c>
      <c r="L424" s="1">
        <v>2</v>
      </c>
      <c r="M424" s="1" t="s">
        <v>1647</v>
      </c>
      <c r="N424" s="1" t="s">
        <v>2099</v>
      </c>
      <c r="O424" s="1">
        <v>47100</v>
      </c>
      <c r="P424" s="1" t="s">
        <v>3059</v>
      </c>
      <c r="Q424" s="1">
        <v>25149850</v>
      </c>
      <c r="R424" s="1" t="str">
        <f>IFERROR(VLOOKUP(K424,Proveedores!$A$2:$B$500,2,0),"Agregar")</f>
        <v>Dr. LAZAR &amp; Cía. S.A.Q.e.I.</v>
      </c>
      <c r="S424" s="5">
        <f t="shared" si="6"/>
        <v>1184557935000</v>
      </c>
    </row>
    <row r="425" spans="1:19" x14ac:dyDescent="0.2">
      <c r="A425" s="7">
        <v>43798.427175925928</v>
      </c>
      <c r="B425" s="1" t="s">
        <v>3060</v>
      </c>
      <c r="C425" s="1" t="s">
        <v>3061</v>
      </c>
      <c r="D425" s="1" t="s">
        <v>1621</v>
      </c>
      <c r="E425" s="1" t="s">
        <v>3062</v>
      </c>
      <c r="F425" s="7">
        <v>43784</v>
      </c>
      <c r="G425" s="1" t="s">
        <v>605</v>
      </c>
      <c r="H425" s="5">
        <v>4713786.09</v>
      </c>
      <c r="I425" s="1">
        <v>1436</v>
      </c>
      <c r="J425" s="1">
        <v>0</v>
      </c>
      <c r="K425" s="1" t="s">
        <v>2843</v>
      </c>
      <c r="L425" s="1">
        <v>2</v>
      </c>
      <c r="M425" s="1" t="s">
        <v>1647</v>
      </c>
      <c r="N425" s="1" t="s">
        <v>2065</v>
      </c>
      <c r="O425" s="1">
        <v>46527</v>
      </c>
      <c r="P425" s="1" t="s">
        <v>3063</v>
      </c>
      <c r="Q425" s="1">
        <v>25149850</v>
      </c>
      <c r="R425" s="1" t="str">
        <f>IFERROR(VLOOKUP(K425,Proveedores!$A$2:$B$500,2,0),"Agregar")</f>
        <v>Dr. LAZAR &amp; Cía. S.A.Q.e.I.</v>
      </c>
      <c r="S425" s="5">
        <f t="shared" si="6"/>
        <v>1170147070950</v>
      </c>
    </row>
    <row r="426" spans="1:19" x14ac:dyDescent="0.2">
      <c r="A426" s="7">
        <v>43798.427175925928</v>
      </c>
      <c r="B426" s="1" t="s">
        <v>3060</v>
      </c>
      <c r="C426" s="1" t="s">
        <v>3061</v>
      </c>
      <c r="D426" s="1" t="s">
        <v>1621</v>
      </c>
      <c r="E426" s="1" t="s">
        <v>3062</v>
      </c>
      <c r="F426" s="7">
        <v>43784</v>
      </c>
      <c r="G426" s="1" t="s">
        <v>605</v>
      </c>
      <c r="H426" s="5">
        <v>4713786.09</v>
      </c>
      <c r="I426" s="1">
        <v>1436</v>
      </c>
      <c r="J426" s="1">
        <v>0</v>
      </c>
      <c r="K426" s="1" t="s">
        <v>2843</v>
      </c>
      <c r="L426" s="1">
        <v>2</v>
      </c>
      <c r="M426" s="1" t="s">
        <v>1647</v>
      </c>
      <c r="N426" s="1" t="s">
        <v>2065</v>
      </c>
      <c r="O426" s="1">
        <v>46822</v>
      </c>
      <c r="P426" s="1" t="s">
        <v>3063</v>
      </c>
      <c r="Q426" s="1">
        <v>25149850</v>
      </c>
      <c r="R426" s="1" t="str">
        <f>IFERROR(VLOOKUP(K426,Proveedores!$A$2:$B$500,2,0),"Agregar")</f>
        <v>Dr. LAZAR &amp; Cía. S.A.Q.e.I.</v>
      </c>
      <c r="S426" s="5">
        <f t="shared" si="6"/>
        <v>1177566276700</v>
      </c>
    </row>
    <row r="427" spans="1:19" x14ac:dyDescent="0.2">
      <c r="A427" s="7">
        <v>43798.427175925928</v>
      </c>
      <c r="B427" s="1" t="s">
        <v>3060</v>
      </c>
      <c r="C427" s="1" t="s">
        <v>3061</v>
      </c>
      <c r="D427" s="1" t="s">
        <v>1621</v>
      </c>
      <c r="E427" s="1" t="s">
        <v>3062</v>
      </c>
      <c r="F427" s="7">
        <v>43784</v>
      </c>
      <c r="G427" s="1" t="s">
        <v>605</v>
      </c>
      <c r="H427" s="5">
        <v>4713786.09</v>
      </c>
      <c r="I427" s="1">
        <v>1436</v>
      </c>
      <c r="J427" s="1">
        <v>0</v>
      </c>
      <c r="K427" s="1" t="s">
        <v>2843</v>
      </c>
      <c r="L427" s="1">
        <v>2</v>
      </c>
      <c r="M427" s="1" t="s">
        <v>1647</v>
      </c>
      <c r="N427" s="1" t="s">
        <v>2065</v>
      </c>
      <c r="O427" s="1">
        <v>46979</v>
      </c>
      <c r="P427" s="1" t="s">
        <v>3063</v>
      </c>
      <c r="Q427" s="1">
        <v>25149850</v>
      </c>
      <c r="R427" s="1" t="str">
        <f>IFERROR(VLOOKUP(K427,Proveedores!$A$2:$B$500,2,0),"Agregar")</f>
        <v>Dr. LAZAR &amp; Cía. S.A.Q.e.I.</v>
      </c>
      <c r="S427" s="5">
        <f t="shared" si="6"/>
        <v>1181514803150</v>
      </c>
    </row>
    <row r="428" spans="1:19" x14ac:dyDescent="0.2">
      <c r="A428" s="7">
        <v>43798.427175925928</v>
      </c>
      <c r="B428" s="1" t="s">
        <v>3060</v>
      </c>
      <c r="C428" s="1" t="s">
        <v>3061</v>
      </c>
      <c r="D428" s="1" t="s">
        <v>1621</v>
      </c>
      <c r="E428" s="1" t="s">
        <v>3062</v>
      </c>
      <c r="F428" s="7">
        <v>43784</v>
      </c>
      <c r="G428" s="1" t="s">
        <v>605</v>
      </c>
      <c r="H428" s="5">
        <v>4713786.09</v>
      </c>
      <c r="I428" s="1">
        <v>1436</v>
      </c>
      <c r="J428" s="1">
        <v>0</v>
      </c>
      <c r="K428" s="1" t="s">
        <v>2843</v>
      </c>
      <c r="L428" s="1">
        <v>2</v>
      </c>
      <c r="M428" s="1" t="s">
        <v>1647</v>
      </c>
      <c r="N428" s="1" t="s">
        <v>2065</v>
      </c>
      <c r="O428" s="1">
        <v>47100</v>
      </c>
      <c r="P428" s="1" t="s">
        <v>3063</v>
      </c>
      <c r="Q428" s="1">
        <v>25149850</v>
      </c>
      <c r="R428" s="1" t="str">
        <f>IFERROR(VLOOKUP(K428,Proveedores!$A$2:$B$500,2,0),"Agregar")</f>
        <v>Dr. LAZAR &amp; Cía. S.A.Q.e.I.</v>
      </c>
      <c r="S428" s="5">
        <f t="shared" si="6"/>
        <v>1184557935000</v>
      </c>
    </row>
    <row r="429" spans="1:19" x14ac:dyDescent="0.2">
      <c r="A429" s="7">
        <v>43798.492951388886</v>
      </c>
      <c r="B429" s="1" t="s">
        <v>3064</v>
      </c>
      <c r="C429" s="1" t="s">
        <v>3065</v>
      </c>
      <c r="D429" s="1" t="s">
        <v>1621</v>
      </c>
      <c r="E429" s="1" t="s">
        <v>3066</v>
      </c>
      <c r="F429" s="7">
        <v>43760</v>
      </c>
      <c r="G429" s="1" t="s">
        <v>2754</v>
      </c>
      <c r="H429" s="5">
        <v>181200</v>
      </c>
      <c r="I429" s="1" t="s">
        <v>3067</v>
      </c>
      <c r="J429" s="1">
        <v>0</v>
      </c>
      <c r="K429" s="1" t="s">
        <v>871</v>
      </c>
      <c r="L429" s="1">
        <v>1</v>
      </c>
      <c r="M429" s="1" t="s">
        <v>2877</v>
      </c>
      <c r="N429" s="1" t="s">
        <v>2878</v>
      </c>
      <c r="O429" s="1">
        <v>12</v>
      </c>
      <c r="P429" s="1" t="s">
        <v>2149</v>
      </c>
      <c r="Q429" s="1">
        <v>15100</v>
      </c>
      <c r="R429" s="1" t="str">
        <f>IFERROR(VLOOKUP(K429,Proveedores!$A$2:$B$500,2,0),"Agregar")</f>
        <v>Biosidus Farma S.A.</v>
      </c>
      <c r="S429" s="5">
        <f t="shared" si="6"/>
        <v>181200</v>
      </c>
    </row>
    <row r="430" spans="1:19" x14ac:dyDescent="0.2">
      <c r="A430" s="7">
        <v>43798.505266203705</v>
      </c>
      <c r="B430" s="1" t="s">
        <v>3068</v>
      </c>
      <c r="C430" s="1" t="s">
        <v>3069</v>
      </c>
      <c r="D430" s="1" t="s">
        <v>1621</v>
      </c>
      <c r="E430" s="1" t="s">
        <v>3070</v>
      </c>
      <c r="F430" s="7">
        <v>43760</v>
      </c>
      <c r="G430" s="1" t="s">
        <v>2754</v>
      </c>
      <c r="H430" s="5">
        <v>211400</v>
      </c>
      <c r="I430" s="1" t="s">
        <v>3071</v>
      </c>
      <c r="J430" s="1">
        <v>0</v>
      </c>
      <c r="K430" s="1" t="s">
        <v>871</v>
      </c>
      <c r="L430" s="1">
        <v>1</v>
      </c>
      <c r="M430" s="1" t="s">
        <v>2877</v>
      </c>
      <c r="N430" s="1" t="s">
        <v>2878</v>
      </c>
      <c r="O430" s="1">
        <v>14</v>
      </c>
      <c r="P430" s="1" t="s">
        <v>2149</v>
      </c>
      <c r="Q430" s="1">
        <v>15100</v>
      </c>
      <c r="R430" s="1" t="str">
        <f>IFERROR(VLOOKUP(K430,Proveedores!$A$2:$B$500,2,0),"Agregar")</f>
        <v>Biosidus Farma S.A.</v>
      </c>
      <c r="S430" s="5">
        <f t="shared" si="6"/>
        <v>211400</v>
      </c>
    </row>
    <row r="431" spans="1:19" x14ac:dyDescent="0.2">
      <c r="A431" s="7">
        <v>43798.513321759259</v>
      </c>
      <c r="B431" s="1" t="s">
        <v>3072</v>
      </c>
      <c r="C431" s="1" t="s">
        <v>3073</v>
      </c>
      <c r="D431" s="1" t="s">
        <v>1621</v>
      </c>
      <c r="E431" s="1" t="s">
        <v>3074</v>
      </c>
      <c r="F431" s="7">
        <v>43760</v>
      </c>
      <c r="G431" s="1" t="s">
        <v>2754</v>
      </c>
      <c r="H431" s="5">
        <v>453000</v>
      </c>
      <c r="I431" s="1" t="s">
        <v>3075</v>
      </c>
      <c r="J431" s="1">
        <v>0</v>
      </c>
      <c r="K431" s="1" t="s">
        <v>871</v>
      </c>
      <c r="L431" s="1">
        <v>1</v>
      </c>
      <c r="M431" s="1" t="s">
        <v>2877</v>
      </c>
      <c r="N431" s="1" t="s">
        <v>2878</v>
      </c>
      <c r="O431" s="1">
        <v>30</v>
      </c>
      <c r="P431" s="1" t="s">
        <v>2149</v>
      </c>
      <c r="Q431" s="1">
        <v>15100</v>
      </c>
      <c r="R431" s="1" t="str">
        <f>IFERROR(VLOOKUP(K431,Proveedores!$A$2:$B$500,2,0),"Agregar")</f>
        <v>Biosidus Farma S.A.</v>
      </c>
      <c r="S431" s="5">
        <f t="shared" si="6"/>
        <v>453000</v>
      </c>
    </row>
    <row r="432" spans="1:19" x14ac:dyDescent="0.2">
      <c r="A432" s="7">
        <v>43798.644826388889</v>
      </c>
      <c r="B432" s="1" t="s">
        <v>3076</v>
      </c>
      <c r="C432" s="1" t="s">
        <v>3077</v>
      </c>
      <c r="D432" s="1" t="s">
        <v>1621</v>
      </c>
      <c r="E432" s="1">
        <v>767</v>
      </c>
      <c r="F432" s="7">
        <v>43798</v>
      </c>
      <c r="G432" s="1" t="s">
        <v>468</v>
      </c>
      <c r="H432" s="5">
        <v>17900</v>
      </c>
      <c r="I432" s="1">
        <v>8429</v>
      </c>
      <c r="J432" s="1">
        <v>0</v>
      </c>
      <c r="K432" s="1" t="s">
        <v>470</v>
      </c>
      <c r="L432" s="1">
        <v>2</v>
      </c>
      <c r="M432" s="1">
        <v>1</v>
      </c>
      <c r="N432" s="1" t="s">
        <v>1896</v>
      </c>
      <c r="O432" s="1">
        <v>1</v>
      </c>
      <c r="P432" s="1" t="s">
        <v>1892</v>
      </c>
      <c r="Q432" s="1">
        <v>1700</v>
      </c>
      <c r="R432" s="1" t="str">
        <f>IFERROR(VLOOKUP(K432,Proveedores!$A$2:$B$500,2,0),"Agregar")</f>
        <v>FABIAN DERISO</v>
      </c>
      <c r="S432" s="5">
        <f t="shared" si="6"/>
        <v>1700</v>
      </c>
    </row>
    <row r="433" spans="1:19" x14ac:dyDescent="0.2">
      <c r="A433" s="7">
        <v>43798.644826388889</v>
      </c>
      <c r="B433" s="1" t="s">
        <v>3076</v>
      </c>
      <c r="C433" s="1" t="s">
        <v>3077</v>
      </c>
      <c r="D433" s="1" t="s">
        <v>1621</v>
      </c>
      <c r="E433" s="1">
        <v>767</v>
      </c>
      <c r="F433" s="7">
        <v>43798</v>
      </c>
      <c r="G433" s="1" t="s">
        <v>468</v>
      </c>
      <c r="H433" s="5">
        <v>17900</v>
      </c>
      <c r="I433" s="1">
        <v>8429</v>
      </c>
      <c r="J433" s="1">
        <v>0</v>
      </c>
      <c r="K433" s="1" t="s">
        <v>470</v>
      </c>
      <c r="L433" s="1">
        <v>4</v>
      </c>
      <c r="M433" s="1">
        <v>1</v>
      </c>
      <c r="N433" s="1" t="s">
        <v>3078</v>
      </c>
      <c r="O433" s="1">
        <v>1</v>
      </c>
      <c r="P433" s="1" t="s">
        <v>1892</v>
      </c>
      <c r="Q433" s="1">
        <v>4800</v>
      </c>
      <c r="R433" s="1" t="str">
        <f>IFERROR(VLOOKUP(K433,Proveedores!$A$2:$B$500,2,0),"Agregar")</f>
        <v>FABIAN DERISO</v>
      </c>
      <c r="S433" s="5">
        <f t="shared" si="6"/>
        <v>4800</v>
      </c>
    </row>
    <row r="434" spans="1:19" x14ac:dyDescent="0.2">
      <c r="A434" s="7">
        <v>43798.644826388889</v>
      </c>
      <c r="B434" s="1" t="s">
        <v>3076</v>
      </c>
      <c r="C434" s="1" t="s">
        <v>3077</v>
      </c>
      <c r="D434" s="1" t="s">
        <v>1621</v>
      </c>
      <c r="E434" s="1">
        <v>767</v>
      </c>
      <c r="F434" s="7">
        <v>43798</v>
      </c>
      <c r="G434" s="1" t="s">
        <v>468</v>
      </c>
      <c r="H434" s="5">
        <v>17900</v>
      </c>
      <c r="I434" s="1">
        <v>8429</v>
      </c>
      <c r="J434" s="1">
        <v>0</v>
      </c>
      <c r="K434" s="1" t="s">
        <v>470</v>
      </c>
      <c r="L434" s="1">
        <v>3</v>
      </c>
      <c r="M434" s="1">
        <v>1</v>
      </c>
      <c r="N434" s="1" t="s">
        <v>1899</v>
      </c>
      <c r="O434" s="1">
        <v>1</v>
      </c>
      <c r="P434" s="1" t="s">
        <v>1892</v>
      </c>
      <c r="Q434" s="1">
        <v>5500</v>
      </c>
      <c r="R434" s="1" t="str">
        <f>IFERROR(VLOOKUP(K434,Proveedores!$A$2:$B$500,2,0),"Agregar")</f>
        <v>FABIAN DERISO</v>
      </c>
      <c r="S434" s="5">
        <f t="shared" si="6"/>
        <v>5500</v>
      </c>
    </row>
    <row r="435" spans="1:19" x14ac:dyDescent="0.2">
      <c r="A435" s="7">
        <v>43798.644826388889</v>
      </c>
      <c r="B435" s="1" t="s">
        <v>3076</v>
      </c>
      <c r="C435" s="1" t="s">
        <v>3077</v>
      </c>
      <c r="D435" s="1" t="s">
        <v>1621</v>
      </c>
      <c r="E435" s="1">
        <v>767</v>
      </c>
      <c r="F435" s="7">
        <v>43798</v>
      </c>
      <c r="G435" s="1" t="s">
        <v>468</v>
      </c>
      <c r="H435" s="5">
        <v>17900</v>
      </c>
      <c r="I435" s="1">
        <v>8429</v>
      </c>
      <c r="J435" s="1">
        <v>0</v>
      </c>
      <c r="K435" s="1" t="s">
        <v>470</v>
      </c>
      <c r="L435" s="1">
        <v>1</v>
      </c>
      <c r="M435" s="1">
        <v>1</v>
      </c>
      <c r="N435" s="1" t="s">
        <v>1900</v>
      </c>
      <c r="O435" s="1">
        <v>1</v>
      </c>
      <c r="P435" s="1" t="s">
        <v>1892</v>
      </c>
      <c r="Q435" s="1">
        <v>5900</v>
      </c>
      <c r="R435" s="1" t="str">
        <f>IFERROR(VLOOKUP(K435,Proveedores!$A$2:$B$500,2,0),"Agregar")</f>
        <v>FABIAN DERISO</v>
      </c>
      <c r="S435" s="5">
        <f t="shared" si="6"/>
        <v>5900</v>
      </c>
    </row>
    <row r="436" spans="1:19" x14ac:dyDescent="0.2">
      <c r="A436" s="7">
        <v>43801.420381944445</v>
      </c>
      <c r="B436" s="1" t="s">
        <v>3079</v>
      </c>
      <c r="C436" s="1" t="s">
        <v>3080</v>
      </c>
      <c r="D436" s="1" t="s">
        <v>1621</v>
      </c>
      <c r="E436" s="1" t="s">
        <v>3081</v>
      </c>
      <c r="F436" s="7">
        <v>43782</v>
      </c>
      <c r="G436" s="1" t="s">
        <v>167</v>
      </c>
      <c r="H436" s="5">
        <v>1400000</v>
      </c>
      <c r="I436" s="1">
        <v>1395</v>
      </c>
      <c r="J436" s="1">
        <v>0</v>
      </c>
      <c r="K436" s="1" t="s">
        <v>171</v>
      </c>
      <c r="L436" s="1">
        <v>1</v>
      </c>
      <c r="M436" s="1" t="s">
        <v>3082</v>
      </c>
      <c r="N436" s="1" t="s">
        <v>1897</v>
      </c>
      <c r="O436" s="1">
        <v>1</v>
      </c>
      <c r="P436" s="1" t="s">
        <v>1897</v>
      </c>
      <c r="Q436" s="1">
        <v>1400000</v>
      </c>
      <c r="R436" s="1" t="str">
        <f>IFERROR(VLOOKUP(K436,Proveedores!$A$2:$B$500,2,0),"Agregar")</f>
        <v>TRESPUNTOZERO SA</v>
      </c>
      <c r="S436" s="5">
        <f t="shared" si="6"/>
        <v>1400000</v>
      </c>
    </row>
    <row r="437" spans="1:19" x14ac:dyDescent="0.2">
      <c r="A437" s="7">
        <v>43801.77416666667</v>
      </c>
      <c r="B437" s="1" t="s">
        <v>3083</v>
      </c>
      <c r="C437" s="1" t="s">
        <v>3084</v>
      </c>
      <c r="D437" s="1" t="s">
        <v>1621</v>
      </c>
      <c r="E437" s="1" t="s">
        <v>3085</v>
      </c>
      <c r="F437" s="7">
        <v>43801</v>
      </c>
      <c r="G437" s="1" t="s">
        <v>692</v>
      </c>
      <c r="H437" s="5">
        <v>1080927.98</v>
      </c>
      <c r="I437" s="1" t="s">
        <v>1816</v>
      </c>
      <c r="J437" s="1">
        <v>0</v>
      </c>
      <c r="K437" s="1" t="s">
        <v>1847</v>
      </c>
      <c r="L437" s="1">
        <v>20</v>
      </c>
      <c r="M437" s="1" t="s">
        <v>2527</v>
      </c>
      <c r="N437" s="1" t="s">
        <v>3086</v>
      </c>
      <c r="O437" s="1">
        <v>30143</v>
      </c>
      <c r="P437" s="1" t="s">
        <v>2515</v>
      </c>
      <c r="Q437" s="1">
        <v>35.86</v>
      </c>
      <c r="R437" s="1" t="str">
        <f>IFERROR(VLOOKUP(K437,Proveedores!$A$2:$B$500,2,0),"Agregar")</f>
        <v xml:space="preserve">LAFEDAR S.A. </v>
      </c>
      <c r="S437" s="5">
        <f t="shared" si="6"/>
        <v>1080927.98</v>
      </c>
    </row>
    <row r="438" spans="1:19" x14ac:dyDescent="0.2">
      <c r="A438" s="7">
        <v>43802.378657407404</v>
      </c>
      <c r="B438" s="1" t="s">
        <v>3087</v>
      </c>
      <c r="C438" s="1" t="s">
        <v>3088</v>
      </c>
      <c r="D438" s="1" t="s">
        <v>1621</v>
      </c>
      <c r="E438" s="1" t="s">
        <v>3089</v>
      </c>
      <c r="F438" s="7">
        <v>43796</v>
      </c>
      <c r="G438" s="1" t="s">
        <v>692</v>
      </c>
      <c r="H438" s="5">
        <v>5627013.2999999998</v>
      </c>
      <c r="I438" s="1" t="s">
        <v>1816</v>
      </c>
      <c r="J438" s="1">
        <v>0</v>
      </c>
      <c r="K438" s="1" t="s">
        <v>1847</v>
      </c>
      <c r="L438" s="1">
        <v>19</v>
      </c>
      <c r="M438" s="1" t="s">
        <v>3090</v>
      </c>
      <c r="N438" s="1" t="s">
        <v>3091</v>
      </c>
      <c r="O438" s="1">
        <v>477270</v>
      </c>
      <c r="P438" s="1" t="s">
        <v>3092</v>
      </c>
      <c r="Q438" s="1">
        <v>11.79</v>
      </c>
      <c r="R438" s="1" t="str">
        <f>IFERROR(VLOOKUP(K438,Proveedores!$A$2:$B$500,2,0),"Agregar")</f>
        <v xml:space="preserve">LAFEDAR S.A. </v>
      </c>
      <c r="S438" s="5">
        <f t="shared" si="6"/>
        <v>5627013.2999999998</v>
      </c>
    </row>
    <row r="439" spans="1:19" x14ac:dyDescent="0.2">
      <c r="A439" s="7">
        <v>43802.386759259258</v>
      </c>
      <c r="B439" s="1" t="s">
        <v>3093</v>
      </c>
      <c r="C439" s="1" t="s">
        <v>3094</v>
      </c>
      <c r="D439" s="1" t="s">
        <v>1621</v>
      </c>
      <c r="E439" s="1" t="s">
        <v>3095</v>
      </c>
      <c r="F439" s="7">
        <v>43801</v>
      </c>
      <c r="G439" s="1" t="s">
        <v>692</v>
      </c>
      <c r="H439" s="5">
        <v>1040800.64</v>
      </c>
      <c r="I439" s="1" t="s">
        <v>1816</v>
      </c>
      <c r="J439" s="1">
        <v>0</v>
      </c>
      <c r="K439" s="1" t="s">
        <v>1847</v>
      </c>
      <c r="L439" s="1">
        <v>20</v>
      </c>
      <c r="M439" s="1" t="s">
        <v>2527</v>
      </c>
      <c r="N439" s="1" t="s">
        <v>3096</v>
      </c>
      <c r="O439" s="1">
        <v>29024</v>
      </c>
      <c r="P439" s="1" t="s">
        <v>2515</v>
      </c>
      <c r="Q439" s="1">
        <v>35.86</v>
      </c>
      <c r="R439" s="1" t="str">
        <f>IFERROR(VLOOKUP(K439,Proveedores!$A$2:$B$500,2,0),"Agregar")</f>
        <v xml:space="preserve">LAFEDAR S.A. </v>
      </c>
      <c r="S439" s="5">
        <f t="shared" si="6"/>
        <v>1040800.64</v>
      </c>
    </row>
    <row r="440" spans="1:19" x14ac:dyDescent="0.2">
      <c r="A440" s="7">
        <v>43802.400636574072</v>
      </c>
      <c r="B440" s="1" t="s">
        <v>3097</v>
      </c>
      <c r="C440" s="1" t="s">
        <v>3098</v>
      </c>
      <c r="D440" s="1" t="s">
        <v>1621</v>
      </c>
      <c r="E440" s="1" t="s">
        <v>3099</v>
      </c>
      <c r="F440" s="7">
        <v>43782</v>
      </c>
      <c r="G440" s="1" t="s">
        <v>692</v>
      </c>
      <c r="H440" s="5">
        <v>2605742.9700000002</v>
      </c>
      <c r="I440" s="1">
        <v>1379</v>
      </c>
      <c r="J440" s="1">
        <v>0</v>
      </c>
      <c r="K440" s="1" t="s">
        <v>2334</v>
      </c>
      <c r="L440" s="1">
        <v>41</v>
      </c>
      <c r="M440" s="1" t="s">
        <v>2858</v>
      </c>
      <c r="N440" s="1" t="s">
        <v>3100</v>
      </c>
      <c r="O440" s="1">
        <v>113540</v>
      </c>
      <c r="P440" s="1" t="s">
        <v>3101</v>
      </c>
      <c r="Q440" s="1">
        <v>22.95</v>
      </c>
      <c r="R440" s="1" t="str">
        <f>IFERROR(VLOOKUP(K440,Proveedores!$A$2:$B$500,2,0),"Agregar")</f>
        <v>Dr. LAZAR &amp; Cía. S.A.Q.e.I.</v>
      </c>
      <c r="S440" s="5">
        <f t="shared" si="6"/>
        <v>2605743</v>
      </c>
    </row>
    <row r="441" spans="1:19" x14ac:dyDescent="0.2">
      <c r="A441" s="7">
        <v>43802.416655092595</v>
      </c>
      <c r="B441" s="1" t="s">
        <v>3102</v>
      </c>
      <c r="C441" s="1" t="s">
        <v>3103</v>
      </c>
      <c r="D441" s="1" t="s">
        <v>1621</v>
      </c>
      <c r="E441" s="1" t="s">
        <v>3104</v>
      </c>
      <c r="F441" s="7">
        <v>43789</v>
      </c>
      <c r="G441" s="1" t="s">
        <v>692</v>
      </c>
      <c r="H441" s="5">
        <v>969866.99</v>
      </c>
      <c r="I441" s="1">
        <v>1463</v>
      </c>
      <c r="J441" s="1">
        <v>0</v>
      </c>
      <c r="K441" s="1" t="s">
        <v>3105</v>
      </c>
      <c r="L441" s="1">
        <v>41</v>
      </c>
      <c r="M441" s="1" t="s">
        <v>2858</v>
      </c>
      <c r="N441" s="1" t="s">
        <v>2859</v>
      </c>
      <c r="O441" s="1">
        <v>42260</v>
      </c>
      <c r="P441" s="1" t="s">
        <v>3106</v>
      </c>
      <c r="Q441" s="1">
        <v>22.95</v>
      </c>
      <c r="R441" s="1" t="str">
        <f>IFERROR(VLOOKUP(K441,Proveedores!$A$2:$B$500,2,0),"Agregar")</f>
        <v>Dr. LAZAR &amp; Cía. S.A.Q.e.I.</v>
      </c>
      <c r="S441" s="5">
        <f t="shared" si="6"/>
        <v>969867</v>
      </c>
    </row>
    <row r="442" spans="1:19" x14ac:dyDescent="0.2">
      <c r="A442" s="7">
        <v>43802.475821759261</v>
      </c>
      <c r="B442" s="1" t="s">
        <v>3107</v>
      </c>
      <c r="C442" s="1" t="s">
        <v>3108</v>
      </c>
      <c r="D442" s="1" t="s">
        <v>1621</v>
      </c>
      <c r="E442" s="1" t="s">
        <v>3109</v>
      </c>
      <c r="F442" s="7">
        <v>43802</v>
      </c>
      <c r="G442" s="1" t="s">
        <v>552</v>
      </c>
      <c r="H442" s="5">
        <v>1135289.33</v>
      </c>
      <c r="I442" s="1" t="s">
        <v>3110</v>
      </c>
      <c r="J442" s="1">
        <v>0</v>
      </c>
      <c r="K442" s="1" t="s">
        <v>2919</v>
      </c>
      <c r="L442" s="1">
        <v>1</v>
      </c>
      <c r="M442" s="1" t="s">
        <v>3111</v>
      </c>
      <c r="N442" s="1" t="s">
        <v>2590</v>
      </c>
      <c r="O442" s="1">
        <v>1330</v>
      </c>
      <c r="P442" s="1" t="s">
        <v>2395</v>
      </c>
      <c r="Q442" s="1">
        <v>853.6</v>
      </c>
      <c r="R442" s="1" t="str">
        <f>IFERROR(VLOOKUP(K442,Proveedores!$A$2:$B$500,2,0),"Agregar")</f>
        <v>KOPELCO S.A.</v>
      </c>
      <c r="S442" s="5">
        <f t="shared" si="6"/>
        <v>1135288</v>
      </c>
    </row>
    <row r="443" spans="1:19" x14ac:dyDescent="0.2">
      <c r="A443" s="7">
        <v>43802.566319444442</v>
      </c>
      <c r="B443" s="1" t="s">
        <v>3112</v>
      </c>
      <c r="C443" s="1" t="s">
        <v>3113</v>
      </c>
      <c r="D443" s="1" t="s">
        <v>1621</v>
      </c>
      <c r="E443" s="1" t="s">
        <v>3114</v>
      </c>
      <c r="F443" s="7">
        <v>43801</v>
      </c>
      <c r="G443" s="1" t="s">
        <v>692</v>
      </c>
      <c r="H443" s="5">
        <v>1135166.57</v>
      </c>
      <c r="I443" s="1" t="s">
        <v>1816</v>
      </c>
      <c r="J443" s="1">
        <v>0</v>
      </c>
      <c r="K443" s="1" t="s">
        <v>1847</v>
      </c>
      <c r="L443" s="1">
        <v>24</v>
      </c>
      <c r="M443" s="1" t="s">
        <v>2367</v>
      </c>
      <c r="N443" s="1" t="s">
        <v>2493</v>
      </c>
      <c r="O443" s="1">
        <v>151416</v>
      </c>
      <c r="P443" s="1" t="s">
        <v>2369</v>
      </c>
      <c r="Q443" s="1">
        <v>7.4969999999999999</v>
      </c>
      <c r="R443" s="1" t="str">
        <f>IFERROR(VLOOKUP(K443,Proveedores!$A$2:$B$500,2,0),"Agregar")</f>
        <v xml:space="preserve">LAFEDAR S.A. </v>
      </c>
      <c r="S443" s="5">
        <f t="shared" si="6"/>
        <v>1135165.7520000001</v>
      </c>
    </row>
    <row r="444" spans="1:19" x14ac:dyDescent="0.2">
      <c r="A444" s="7">
        <v>43802.573275462964</v>
      </c>
      <c r="B444" s="1" t="s">
        <v>3115</v>
      </c>
      <c r="C444" s="1" t="s">
        <v>3116</v>
      </c>
      <c r="D444" s="1" t="s">
        <v>1621</v>
      </c>
      <c r="E444" s="1" t="s">
        <v>3117</v>
      </c>
      <c r="F444" s="7">
        <v>43784</v>
      </c>
      <c r="G444" s="1" t="s">
        <v>3118</v>
      </c>
      <c r="H444" s="5">
        <v>217271521.72</v>
      </c>
      <c r="I444" s="1">
        <v>1455</v>
      </c>
      <c r="J444" s="1">
        <v>0</v>
      </c>
      <c r="K444" s="1" t="s">
        <v>3119</v>
      </c>
      <c r="L444" s="1">
        <v>1</v>
      </c>
      <c r="M444" s="1">
        <v>500347</v>
      </c>
      <c r="N444" s="1" t="s">
        <v>3120</v>
      </c>
      <c r="O444" s="1">
        <v>17920</v>
      </c>
      <c r="P444" s="1" t="s">
        <v>3121</v>
      </c>
      <c r="Q444" s="1">
        <v>12124.53</v>
      </c>
      <c r="R444" s="1" t="str">
        <f>IFERROR(VLOOKUP(K444,Proveedores!$A$2:$B$500,2,0),"Agregar")</f>
        <v>PECC CONSORCIO DE COOPERACION</v>
      </c>
      <c r="S444" s="5">
        <f t="shared" si="6"/>
        <v>217271577.60000002</v>
      </c>
    </row>
    <row r="445" spans="1:19" x14ac:dyDescent="0.2">
      <c r="A445" s="7">
        <v>43802.584293981483</v>
      </c>
      <c r="B445" s="1" t="s">
        <v>3122</v>
      </c>
      <c r="C445" s="1" t="s">
        <v>3123</v>
      </c>
      <c r="D445" s="1" t="s">
        <v>1621</v>
      </c>
      <c r="E445" s="1" t="s">
        <v>3124</v>
      </c>
      <c r="F445" s="7">
        <v>43784</v>
      </c>
      <c r="G445" s="1" t="s">
        <v>3118</v>
      </c>
      <c r="H445" s="5">
        <v>214507129.59</v>
      </c>
      <c r="I445" s="1">
        <v>1455</v>
      </c>
      <c r="J445" s="1">
        <v>0</v>
      </c>
      <c r="K445" s="1" t="s">
        <v>3119</v>
      </c>
      <c r="L445" s="1">
        <v>1</v>
      </c>
      <c r="M445" s="1">
        <v>500347</v>
      </c>
      <c r="N445" s="1" t="s">
        <v>3120</v>
      </c>
      <c r="O445" s="1">
        <v>17692</v>
      </c>
      <c r="P445" s="1" t="s">
        <v>3121</v>
      </c>
      <c r="Q445" s="1">
        <v>12124.53</v>
      </c>
      <c r="R445" s="1" t="str">
        <f>IFERROR(VLOOKUP(K445,Proveedores!$A$2:$B$500,2,0),"Agregar")</f>
        <v>PECC CONSORCIO DE COOPERACION</v>
      </c>
      <c r="S445" s="5">
        <f t="shared" si="6"/>
        <v>214507184.76000002</v>
      </c>
    </row>
    <row r="446" spans="1:19" x14ac:dyDescent="0.2">
      <c r="A446" s="7">
        <v>43802.59171296296</v>
      </c>
      <c r="B446" s="1" t="s">
        <v>3125</v>
      </c>
      <c r="C446" s="1" t="s">
        <v>3126</v>
      </c>
      <c r="D446" s="1" t="s">
        <v>1621</v>
      </c>
      <c r="E446" s="1" t="s">
        <v>3127</v>
      </c>
      <c r="F446" s="7">
        <v>43784</v>
      </c>
      <c r="G446" s="1" t="s">
        <v>3118</v>
      </c>
      <c r="H446" s="5">
        <v>217938370.69</v>
      </c>
      <c r="I446" s="1">
        <v>1455</v>
      </c>
      <c r="J446" s="1">
        <v>0</v>
      </c>
      <c r="K446" s="1" t="s">
        <v>3119</v>
      </c>
      <c r="L446" s="1">
        <v>1</v>
      </c>
      <c r="M446" s="1">
        <v>500347</v>
      </c>
      <c r="N446" s="1" t="s">
        <v>3120</v>
      </c>
      <c r="O446" s="1">
        <v>17975</v>
      </c>
      <c r="P446" s="1" t="s">
        <v>3121</v>
      </c>
      <c r="Q446" s="1">
        <v>12124.53</v>
      </c>
      <c r="R446" s="1" t="str">
        <f>IFERROR(VLOOKUP(K446,Proveedores!$A$2:$B$500,2,0),"Agregar")</f>
        <v>PECC CONSORCIO DE COOPERACION</v>
      </c>
      <c r="S446" s="5">
        <f t="shared" si="6"/>
        <v>217938426.75</v>
      </c>
    </row>
    <row r="447" spans="1:19" x14ac:dyDescent="0.2">
      <c r="A447" s="7">
        <v>43802.596134259256</v>
      </c>
      <c r="B447" s="1" t="s">
        <v>3128</v>
      </c>
      <c r="C447" s="1" t="s">
        <v>3129</v>
      </c>
      <c r="D447" s="1" t="s">
        <v>1621</v>
      </c>
      <c r="E447" s="1" t="s">
        <v>3130</v>
      </c>
      <c r="F447" s="7">
        <v>43789</v>
      </c>
      <c r="G447" s="1" t="s">
        <v>3118</v>
      </c>
      <c r="H447" s="5">
        <v>217271521.72</v>
      </c>
      <c r="I447" s="1">
        <v>1455</v>
      </c>
      <c r="J447" s="1">
        <v>0</v>
      </c>
      <c r="K447" s="1" t="s">
        <v>3119</v>
      </c>
      <c r="L447" s="1">
        <v>1</v>
      </c>
      <c r="M447" s="1">
        <v>500347</v>
      </c>
      <c r="N447" s="1" t="s">
        <v>3120</v>
      </c>
      <c r="O447" s="1">
        <v>17920</v>
      </c>
      <c r="P447" s="1" t="s">
        <v>3121</v>
      </c>
      <c r="Q447" s="1">
        <v>12124.53</v>
      </c>
      <c r="R447" s="1" t="str">
        <f>IFERROR(VLOOKUP(K447,Proveedores!$A$2:$B$500,2,0),"Agregar")</f>
        <v>PECC CONSORCIO DE COOPERACION</v>
      </c>
      <c r="S447" s="5">
        <f t="shared" si="6"/>
        <v>217271577.60000002</v>
      </c>
    </row>
    <row r="448" spans="1:19" x14ac:dyDescent="0.2">
      <c r="A448" s="7">
        <v>43802.600405092591</v>
      </c>
      <c r="B448" s="1" t="s">
        <v>3131</v>
      </c>
      <c r="C448" s="1" t="s">
        <v>3132</v>
      </c>
      <c r="D448" s="1" t="s">
        <v>1621</v>
      </c>
      <c r="E448" s="1" t="s">
        <v>3133</v>
      </c>
      <c r="F448" s="7">
        <v>43790</v>
      </c>
      <c r="G448" s="1" t="s">
        <v>3118</v>
      </c>
      <c r="H448" s="5">
        <v>209402703.77000001</v>
      </c>
      <c r="I448" s="1">
        <v>1455</v>
      </c>
      <c r="J448" s="1">
        <v>0</v>
      </c>
      <c r="K448" s="1" t="s">
        <v>3119</v>
      </c>
      <c r="L448" s="1">
        <v>1</v>
      </c>
      <c r="M448" s="1">
        <v>500347</v>
      </c>
      <c r="N448" s="1" t="s">
        <v>3120</v>
      </c>
      <c r="O448" s="1">
        <v>17271</v>
      </c>
      <c r="P448" s="1" t="s">
        <v>3121</v>
      </c>
      <c r="Q448" s="1">
        <v>12124.53</v>
      </c>
      <c r="R448" s="1" t="str">
        <f>IFERROR(VLOOKUP(K448,Proveedores!$A$2:$B$500,2,0),"Agregar")</f>
        <v>PECC CONSORCIO DE COOPERACION</v>
      </c>
      <c r="S448" s="5">
        <f t="shared" si="6"/>
        <v>209402757.63000003</v>
      </c>
    </row>
    <row r="449" spans="1:19" x14ac:dyDescent="0.2">
      <c r="A449" s="7">
        <v>43802.605104166665</v>
      </c>
      <c r="B449" s="1" t="s">
        <v>3134</v>
      </c>
      <c r="C449" s="1" t="s">
        <v>3135</v>
      </c>
      <c r="D449" s="1" t="s">
        <v>1621</v>
      </c>
      <c r="E449" s="1" t="s">
        <v>3136</v>
      </c>
      <c r="F449" s="7">
        <v>43790</v>
      </c>
      <c r="G449" s="1" t="s">
        <v>3118</v>
      </c>
      <c r="H449" s="5">
        <v>209839186.74000001</v>
      </c>
      <c r="I449" s="1">
        <v>1455</v>
      </c>
      <c r="J449" s="1">
        <v>0</v>
      </c>
      <c r="K449" s="1" t="s">
        <v>3119</v>
      </c>
      <c r="L449" s="1">
        <v>1</v>
      </c>
      <c r="M449" s="1">
        <v>500347</v>
      </c>
      <c r="N449" s="1" t="s">
        <v>3120</v>
      </c>
      <c r="O449" s="1">
        <v>17307</v>
      </c>
      <c r="P449" s="1" t="s">
        <v>3121</v>
      </c>
      <c r="Q449" s="1">
        <v>12124.53</v>
      </c>
      <c r="R449" s="1" t="str">
        <f>IFERROR(VLOOKUP(K449,Proveedores!$A$2:$B$500,2,0),"Agregar")</f>
        <v>PECC CONSORCIO DE COOPERACION</v>
      </c>
      <c r="S449" s="5">
        <f t="shared" si="6"/>
        <v>209839240.71000001</v>
      </c>
    </row>
    <row r="450" spans="1:19" x14ac:dyDescent="0.2">
      <c r="A450" s="7">
        <v>43802.620312500003</v>
      </c>
      <c r="B450" s="1" t="s">
        <v>3137</v>
      </c>
      <c r="C450" s="1" t="s">
        <v>3138</v>
      </c>
      <c r="D450" s="1" t="s">
        <v>1621</v>
      </c>
      <c r="E450" s="1" t="s">
        <v>3139</v>
      </c>
      <c r="F450" s="7">
        <v>43802</v>
      </c>
      <c r="G450" s="1" t="s">
        <v>692</v>
      </c>
      <c r="H450" s="5">
        <v>8901050.6799999997</v>
      </c>
      <c r="I450" s="1" t="s">
        <v>3140</v>
      </c>
      <c r="J450" s="1">
        <v>0</v>
      </c>
      <c r="K450" s="1" t="s">
        <v>2737</v>
      </c>
      <c r="L450" s="1">
        <v>32</v>
      </c>
      <c r="M450" s="1" t="s">
        <v>3011</v>
      </c>
      <c r="N450" s="1" t="s">
        <v>3141</v>
      </c>
      <c r="O450" s="1">
        <v>78196</v>
      </c>
      <c r="P450" s="1" t="s">
        <v>1642</v>
      </c>
      <c r="Q450" s="1">
        <v>113.83</v>
      </c>
      <c r="R450" s="1" t="str">
        <f>IFERROR(VLOOKUP(K450,Proveedores!$A$2:$B$500,2,0),"Agregar")</f>
        <v>LABORATORIOS FABRA S.A.</v>
      </c>
      <c r="S450" s="5">
        <f t="shared" si="6"/>
        <v>8901050.6799999997</v>
      </c>
    </row>
    <row r="451" spans="1:19" x14ac:dyDescent="0.2">
      <c r="A451" s="7">
        <v>43802.649409722224</v>
      </c>
      <c r="B451" s="1" t="s">
        <v>3142</v>
      </c>
      <c r="C451" s="1" t="s">
        <v>3143</v>
      </c>
      <c r="D451" s="1" t="s">
        <v>1621</v>
      </c>
      <c r="E451" s="1" t="s">
        <v>3144</v>
      </c>
      <c r="F451" s="7">
        <v>43791</v>
      </c>
      <c r="G451" s="1" t="s">
        <v>3118</v>
      </c>
      <c r="H451" s="5">
        <v>219284193.18000001</v>
      </c>
      <c r="I451" s="1">
        <v>1465</v>
      </c>
      <c r="J451" s="1">
        <v>0</v>
      </c>
      <c r="K451" s="1" t="s">
        <v>3119</v>
      </c>
      <c r="L451" s="1">
        <v>1</v>
      </c>
      <c r="M451" s="1">
        <v>500347</v>
      </c>
      <c r="N451" s="1" t="s">
        <v>3120</v>
      </c>
      <c r="O451" s="1">
        <v>18086</v>
      </c>
      <c r="P451" s="1" t="s">
        <v>3121</v>
      </c>
      <c r="Q451" s="1">
        <v>12124.53</v>
      </c>
      <c r="R451" s="1" t="str">
        <f>IFERROR(VLOOKUP(K451,Proveedores!$A$2:$B$500,2,0),"Agregar")</f>
        <v>PECC CONSORCIO DE COOPERACION</v>
      </c>
      <c r="S451" s="5">
        <f t="shared" ref="S451:S514" si="7">Q451*O451</f>
        <v>219284249.58000001</v>
      </c>
    </row>
    <row r="452" spans="1:19" x14ac:dyDescent="0.2">
      <c r="A452" s="7">
        <v>43802.653425925928</v>
      </c>
      <c r="B452" s="1" t="s">
        <v>3145</v>
      </c>
      <c r="C452" s="1" t="s">
        <v>3146</v>
      </c>
      <c r="D452" s="1" t="s">
        <v>1621</v>
      </c>
      <c r="E452" s="1" t="s">
        <v>3147</v>
      </c>
      <c r="F452" s="7">
        <v>43794</v>
      </c>
      <c r="G452" s="1" t="s">
        <v>3118</v>
      </c>
      <c r="H452" s="5">
        <v>217271521.72</v>
      </c>
      <c r="I452" s="1">
        <v>1465</v>
      </c>
      <c r="J452" s="1">
        <v>0</v>
      </c>
      <c r="K452" s="1" t="s">
        <v>3119</v>
      </c>
      <c r="L452" s="1">
        <v>1</v>
      </c>
      <c r="M452" s="1">
        <v>500347</v>
      </c>
      <c r="N452" s="1" t="s">
        <v>3120</v>
      </c>
      <c r="O452" s="1">
        <v>17920</v>
      </c>
      <c r="P452" s="1" t="s">
        <v>3121</v>
      </c>
      <c r="Q452" s="1">
        <v>12124.53</v>
      </c>
      <c r="R452" s="1" t="str">
        <f>IFERROR(VLOOKUP(K452,Proveedores!$A$2:$B$500,2,0),"Agregar")</f>
        <v>PECC CONSORCIO DE COOPERACION</v>
      </c>
      <c r="S452" s="5">
        <f t="shared" si="7"/>
        <v>217271577.60000002</v>
      </c>
    </row>
    <row r="453" spans="1:19" x14ac:dyDescent="0.2">
      <c r="A453" s="7">
        <v>43802.661226851851</v>
      </c>
      <c r="B453" s="1" t="s">
        <v>3148</v>
      </c>
      <c r="C453" s="1" t="s">
        <v>3149</v>
      </c>
      <c r="D453" s="1" t="s">
        <v>1621</v>
      </c>
      <c r="E453" s="1" t="s">
        <v>3150</v>
      </c>
      <c r="F453" s="7">
        <v>43795</v>
      </c>
      <c r="G453" s="1" t="s">
        <v>3118</v>
      </c>
      <c r="H453" s="5">
        <v>95892883.109999999</v>
      </c>
      <c r="I453" s="1">
        <v>1465</v>
      </c>
      <c r="J453" s="1">
        <v>0</v>
      </c>
      <c r="K453" s="1" t="s">
        <v>3119</v>
      </c>
      <c r="L453" s="1">
        <v>1</v>
      </c>
      <c r="M453" s="1">
        <v>500347</v>
      </c>
      <c r="N453" s="1" t="s">
        <v>3120</v>
      </c>
      <c r="O453" s="1">
        <v>7909</v>
      </c>
      <c r="P453" s="1" t="s">
        <v>3121</v>
      </c>
      <c r="Q453" s="1">
        <v>12124.53</v>
      </c>
      <c r="R453" s="1" t="str">
        <f>IFERROR(VLOOKUP(K453,Proveedores!$A$2:$B$500,2,0),"Agregar")</f>
        <v>PECC CONSORCIO DE COOPERACION</v>
      </c>
      <c r="S453" s="5">
        <f t="shared" si="7"/>
        <v>95892907.770000011</v>
      </c>
    </row>
    <row r="454" spans="1:19" x14ac:dyDescent="0.2">
      <c r="A454" s="7">
        <v>43802.678530092591</v>
      </c>
      <c r="B454" s="1" t="s">
        <v>3151</v>
      </c>
      <c r="C454" s="1" t="s">
        <v>3152</v>
      </c>
      <c r="D454" s="1" t="s">
        <v>1621</v>
      </c>
      <c r="E454" s="1" t="s">
        <v>3153</v>
      </c>
      <c r="F454" s="7">
        <v>43802</v>
      </c>
      <c r="G454" s="1" t="s">
        <v>635</v>
      </c>
      <c r="H454" s="5">
        <v>16255818</v>
      </c>
      <c r="I454" s="1" t="s">
        <v>2599</v>
      </c>
      <c r="J454" s="1">
        <v>0</v>
      </c>
      <c r="K454" s="1" t="s">
        <v>318</v>
      </c>
      <c r="L454" s="1">
        <v>1</v>
      </c>
      <c r="M454" s="1" t="s">
        <v>1915</v>
      </c>
      <c r="N454" s="1" t="s">
        <v>1916</v>
      </c>
      <c r="O454" s="1">
        <v>136260</v>
      </c>
      <c r="P454" s="1" t="s">
        <v>1917</v>
      </c>
      <c r="Q454" s="1">
        <v>119.3</v>
      </c>
      <c r="R454" s="1" t="str">
        <f>IFERROR(VLOOKUP(K454,Proveedores!$A$2:$B$500,2,0),"Agregar")</f>
        <v>LABORATORIOS RICHMOND SACIF</v>
      </c>
      <c r="S454" s="5">
        <f t="shared" si="7"/>
        <v>16255818</v>
      </c>
    </row>
    <row r="455" spans="1:19" x14ac:dyDescent="0.2">
      <c r="A455" s="7">
        <v>43802.686898148146</v>
      </c>
      <c r="B455" s="1" t="s">
        <v>3154</v>
      </c>
      <c r="C455" s="1" t="s">
        <v>3155</v>
      </c>
      <c r="D455" s="1" t="s">
        <v>1621</v>
      </c>
      <c r="E455" s="1" t="s">
        <v>3156</v>
      </c>
      <c r="F455" s="7">
        <v>43802</v>
      </c>
      <c r="G455" s="1" t="s">
        <v>635</v>
      </c>
      <c r="H455" s="5">
        <v>41888616</v>
      </c>
      <c r="I455" s="1" t="s">
        <v>2599</v>
      </c>
      <c r="J455" s="1">
        <v>0</v>
      </c>
      <c r="K455" s="1" t="s">
        <v>318</v>
      </c>
      <c r="L455" s="1">
        <v>1</v>
      </c>
      <c r="M455" s="1" t="s">
        <v>1915</v>
      </c>
      <c r="N455" s="1" t="s">
        <v>1916</v>
      </c>
      <c r="O455" s="1">
        <v>351120</v>
      </c>
      <c r="P455" s="1" t="s">
        <v>1917</v>
      </c>
      <c r="Q455" s="1">
        <v>119.3</v>
      </c>
      <c r="R455" s="1" t="str">
        <f>IFERROR(VLOOKUP(K455,Proveedores!$A$2:$B$500,2,0),"Agregar")</f>
        <v>LABORATORIOS RICHMOND SACIF</v>
      </c>
      <c r="S455" s="5">
        <f t="shared" si="7"/>
        <v>41888616</v>
      </c>
    </row>
    <row r="456" spans="1:19" x14ac:dyDescent="0.2">
      <c r="A456" s="7">
        <v>43803.506284722222</v>
      </c>
      <c r="B456" s="1" t="s">
        <v>3157</v>
      </c>
      <c r="C456" s="1" t="s">
        <v>3158</v>
      </c>
      <c r="D456" s="1" t="s">
        <v>1621</v>
      </c>
      <c r="E456" s="1" t="s">
        <v>3159</v>
      </c>
      <c r="F456" s="7">
        <v>43803</v>
      </c>
      <c r="G456" s="1" t="s">
        <v>692</v>
      </c>
      <c r="H456" s="5">
        <v>2403324</v>
      </c>
      <c r="I456" s="1" t="s">
        <v>3160</v>
      </c>
      <c r="J456" s="1">
        <v>0</v>
      </c>
      <c r="K456" s="1" t="s">
        <v>2737</v>
      </c>
      <c r="L456" s="1">
        <v>11</v>
      </c>
      <c r="M456" s="1" t="s">
        <v>2952</v>
      </c>
      <c r="N456" s="1" t="s">
        <v>3161</v>
      </c>
      <c r="O456" s="1">
        <v>34680</v>
      </c>
      <c r="P456" s="1" t="s">
        <v>1642</v>
      </c>
      <c r="Q456" s="1">
        <v>69.3</v>
      </c>
      <c r="R456" s="1" t="str">
        <f>IFERROR(VLOOKUP(K456,Proveedores!$A$2:$B$500,2,0),"Agregar")</f>
        <v>LABORATORIOS FABRA S.A.</v>
      </c>
      <c r="S456" s="5">
        <f t="shared" si="7"/>
        <v>2403324</v>
      </c>
    </row>
    <row r="457" spans="1:19" x14ac:dyDescent="0.2">
      <c r="A457" s="7">
        <v>43803.664826388886</v>
      </c>
      <c r="B457" s="1" t="s">
        <v>3162</v>
      </c>
      <c r="C457" s="1" t="s">
        <v>3163</v>
      </c>
      <c r="D457" s="1" t="s">
        <v>1621</v>
      </c>
      <c r="E457" s="1" t="s">
        <v>3164</v>
      </c>
      <c r="F457" s="7">
        <v>43788</v>
      </c>
      <c r="G457" s="1" t="s">
        <v>842</v>
      </c>
      <c r="H457" s="5">
        <v>1040000</v>
      </c>
      <c r="I457" s="1">
        <v>1452</v>
      </c>
      <c r="J457" s="1">
        <v>0</v>
      </c>
      <c r="K457" s="1" t="s">
        <v>3165</v>
      </c>
      <c r="L457" s="1">
        <v>1</v>
      </c>
      <c r="M457" s="1" t="s">
        <v>3082</v>
      </c>
      <c r="N457" s="1" t="s">
        <v>2316</v>
      </c>
      <c r="O457" s="1">
        <v>1</v>
      </c>
      <c r="P457" s="1" t="s">
        <v>2316</v>
      </c>
      <c r="Q457" s="1">
        <v>1040000</v>
      </c>
      <c r="R457" s="1" t="str">
        <f>IFERROR(VLOOKUP(K457,Proveedores!$A$2:$B$500,2,0),"Agregar")</f>
        <v>ASOCIACIÓN ARGENTINA DE MEDICINA RESPIRATORIA</v>
      </c>
      <c r="S457" s="5">
        <f t="shared" si="7"/>
        <v>1040000</v>
      </c>
    </row>
    <row r="458" spans="1:19" x14ac:dyDescent="0.2">
      <c r="A458" s="7">
        <v>43803.666412037041</v>
      </c>
      <c r="B458" s="1" t="s">
        <v>3166</v>
      </c>
      <c r="C458" s="1" t="s">
        <v>3167</v>
      </c>
      <c r="D458" s="1" t="s">
        <v>1621</v>
      </c>
      <c r="E458" s="1" t="s">
        <v>3168</v>
      </c>
      <c r="F458" s="7">
        <v>43803</v>
      </c>
      <c r="G458" s="1" t="s">
        <v>692</v>
      </c>
      <c r="H458" s="5">
        <v>1594385.1</v>
      </c>
      <c r="I458" s="1" t="s">
        <v>3169</v>
      </c>
      <c r="J458" s="1">
        <v>0</v>
      </c>
      <c r="K458" s="1" t="s">
        <v>2737</v>
      </c>
      <c r="L458" s="1">
        <v>11</v>
      </c>
      <c r="M458" s="1" t="s">
        <v>2952</v>
      </c>
      <c r="N458" s="1" t="s">
        <v>3170</v>
      </c>
      <c r="O458" s="1">
        <v>23007</v>
      </c>
      <c r="P458" s="1" t="s">
        <v>1642</v>
      </c>
      <c r="Q458" s="1">
        <v>69.3</v>
      </c>
      <c r="R458" s="1" t="str">
        <f>IFERROR(VLOOKUP(K458,Proveedores!$A$2:$B$500,2,0),"Agregar")</f>
        <v>LABORATORIOS FABRA S.A.</v>
      </c>
      <c r="S458" s="5">
        <f t="shared" si="7"/>
        <v>1594385.0999999999</v>
      </c>
    </row>
    <row r="459" spans="1:19" x14ac:dyDescent="0.2">
      <c r="A459" s="7">
        <v>43803.669861111113</v>
      </c>
      <c r="B459" s="1" t="s">
        <v>3171</v>
      </c>
      <c r="C459" s="1" t="s">
        <v>3172</v>
      </c>
      <c r="D459" s="1" t="s">
        <v>1621</v>
      </c>
      <c r="E459" s="1" t="s">
        <v>3173</v>
      </c>
      <c r="F459" s="7">
        <v>43803</v>
      </c>
      <c r="G459" s="1" t="s">
        <v>692</v>
      </c>
      <c r="H459" s="5">
        <v>4303229.32</v>
      </c>
      <c r="I459" s="1" t="s">
        <v>3174</v>
      </c>
      <c r="J459" s="1">
        <v>0</v>
      </c>
      <c r="K459" s="1" t="s">
        <v>2737</v>
      </c>
      <c r="L459" s="1">
        <v>32</v>
      </c>
      <c r="M459" s="1" t="s">
        <v>3011</v>
      </c>
      <c r="N459" s="1" t="s">
        <v>3141</v>
      </c>
      <c r="O459" s="1">
        <v>37804</v>
      </c>
      <c r="P459" s="1" t="s">
        <v>1642</v>
      </c>
      <c r="Q459" s="1">
        <v>113.83</v>
      </c>
      <c r="R459" s="1" t="str">
        <f>IFERROR(VLOOKUP(K459,Proveedores!$A$2:$B$500,2,0),"Agregar")</f>
        <v>LABORATORIOS FABRA S.A.</v>
      </c>
      <c r="S459" s="5">
        <f t="shared" si="7"/>
        <v>4303229.32</v>
      </c>
    </row>
    <row r="460" spans="1:19" x14ac:dyDescent="0.2">
      <c r="A460" s="7">
        <v>43804.419050925928</v>
      </c>
      <c r="B460" s="1" t="s">
        <v>3175</v>
      </c>
      <c r="C460" s="1" t="s">
        <v>3176</v>
      </c>
      <c r="D460" s="1" t="s">
        <v>1621</v>
      </c>
      <c r="E460" s="1" t="s">
        <v>3177</v>
      </c>
      <c r="F460" s="7">
        <v>43767</v>
      </c>
      <c r="G460" s="1" t="s">
        <v>519</v>
      </c>
      <c r="H460" s="5">
        <v>451500</v>
      </c>
      <c r="I460" s="1">
        <v>1346</v>
      </c>
      <c r="J460" s="1">
        <v>0</v>
      </c>
      <c r="K460" s="1" t="s">
        <v>2030</v>
      </c>
      <c r="L460" s="1">
        <v>1</v>
      </c>
      <c r="M460" s="1" t="s">
        <v>3178</v>
      </c>
      <c r="N460" s="1" t="s">
        <v>2003</v>
      </c>
      <c r="O460" s="1">
        <v>1</v>
      </c>
      <c r="P460" s="1" t="s">
        <v>1892</v>
      </c>
      <c r="Q460" s="1">
        <v>451500</v>
      </c>
      <c r="R460" s="1" t="str">
        <f>IFERROR(VLOOKUP(K460,Proveedores!$A$2:$B$500,2,0),"Agregar")</f>
        <v>PAM ARGENTINA SA</v>
      </c>
      <c r="S460" s="5">
        <f t="shared" si="7"/>
        <v>451500</v>
      </c>
    </row>
    <row r="461" spans="1:19" x14ac:dyDescent="0.2">
      <c r="A461" s="7">
        <v>43804.430115740739</v>
      </c>
      <c r="B461" s="1" t="s">
        <v>3179</v>
      </c>
      <c r="C461" s="1" t="s">
        <v>3180</v>
      </c>
      <c r="D461" s="1" t="s">
        <v>1621</v>
      </c>
      <c r="E461" s="1" t="s">
        <v>3181</v>
      </c>
      <c r="F461" s="7">
        <v>43767</v>
      </c>
      <c r="G461" s="1" t="s">
        <v>519</v>
      </c>
      <c r="H461" s="5">
        <v>451500</v>
      </c>
      <c r="I461" s="1">
        <v>1346</v>
      </c>
      <c r="J461" s="1">
        <v>0</v>
      </c>
      <c r="K461" s="1" t="s">
        <v>2030</v>
      </c>
      <c r="L461" s="1">
        <v>1</v>
      </c>
      <c r="M461" s="1" t="s">
        <v>3178</v>
      </c>
      <c r="N461" s="1" t="s">
        <v>2003</v>
      </c>
      <c r="O461" s="1">
        <v>1</v>
      </c>
      <c r="P461" s="1" t="s">
        <v>1892</v>
      </c>
      <c r="Q461" s="1">
        <v>451500</v>
      </c>
      <c r="R461" s="1" t="str">
        <f>IFERROR(VLOOKUP(K461,Proveedores!$A$2:$B$500,2,0),"Agregar")</f>
        <v>PAM ARGENTINA SA</v>
      </c>
      <c r="S461" s="5">
        <f t="shared" si="7"/>
        <v>451500</v>
      </c>
    </row>
    <row r="462" spans="1:19" x14ac:dyDescent="0.2">
      <c r="A462" s="7">
        <v>43804.446620370371</v>
      </c>
      <c r="B462" s="1" t="s">
        <v>3182</v>
      </c>
      <c r="C462" s="1" t="s">
        <v>3183</v>
      </c>
      <c r="D462" s="1" t="s">
        <v>1621</v>
      </c>
      <c r="E462" s="1" t="s">
        <v>3184</v>
      </c>
      <c r="F462" s="7">
        <v>43767</v>
      </c>
      <c r="G462" s="1" t="s">
        <v>519</v>
      </c>
      <c r="H462" s="5">
        <v>451500</v>
      </c>
      <c r="I462" s="1">
        <v>1346</v>
      </c>
      <c r="J462" s="1">
        <v>0</v>
      </c>
      <c r="K462" s="1" t="s">
        <v>2030</v>
      </c>
      <c r="L462" s="1">
        <v>1</v>
      </c>
      <c r="M462" s="1" t="s">
        <v>3178</v>
      </c>
      <c r="N462" s="1" t="s">
        <v>2003</v>
      </c>
      <c r="O462" s="1">
        <v>1</v>
      </c>
      <c r="P462" s="1" t="s">
        <v>1892</v>
      </c>
      <c r="Q462" s="1">
        <v>451500</v>
      </c>
      <c r="R462" s="1" t="str">
        <f>IFERROR(VLOOKUP(K462,Proveedores!$A$2:$B$500,2,0),"Agregar")</f>
        <v>PAM ARGENTINA SA</v>
      </c>
      <c r="S462" s="5">
        <f t="shared" si="7"/>
        <v>451500</v>
      </c>
    </row>
    <row r="463" spans="1:19" x14ac:dyDescent="0.2">
      <c r="A463" s="7">
        <v>43804.456817129627</v>
      </c>
      <c r="B463" s="1" t="s">
        <v>3185</v>
      </c>
      <c r="C463" s="1" t="s">
        <v>3186</v>
      </c>
      <c r="D463" s="1" t="s">
        <v>1621</v>
      </c>
      <c r="E463" s="1" t="s">
        <v>3187</v>
      </c>
      <c r="F463" s="7">
        <v>43767</v>
      </c>
      <c r="G463" s="1" t="s">
        <v>519</v>
      </c>
      <c r="H463" s="5">
        <v>451500</v>
      </c>
      <c r="I463" s="1">
        <v>1346</v>
      </c>
      <c r="J463" s="1">
        <v>0</v>
      </c>
      <c r="K463" s="1" t="s">
        <v>2030</v>
      </c>
      <c r="L463" s="1">
        <v>1</v>
      </c>
      <c r="M463" s="1" t="s">
        <v>3178</v>
      </c>
      <c r="N463" s="1" t="s">
        <v>2003</v>
      </c>
      <c r="O463" s="1">
        <v>2</v>
      </c>
      <c r="P463" s="1" t="s">
        <v>1892</v>
      </c>
      <c r="Q463" s="1">
        <v>451500</v>
      </c>
      <c r="R463" s="1" t="str">
        <f>IFERROR(VLOOKUP(K463,Proveedores!$A$2:$B$500,2,0),"Agregar")</f>
        <v>PAM ARGENTINA SA</v>
      </c>
      <c r="S463" s="5">
        <f t="shared" si="7"/>
        <v>903000</v>
      </c>
    </row>
    <row r="464" spans="1:19" x14ac:dyDescent="0.2">
      <c r="A464" s="7">
        <v>43804.471342592595</v>
      </c>
      <c r="B464" s="1" t="s">
        <v>3188</v>
      </c>
      <c r="C464" s="1" t="s">
        <v>3189</v>
      </c>
      <c r="D464" s="1" t="s">
        <v>1621</v>
      </c>
      <c r="E464" s="1" t="s">
        <v>3190</v>
      </c>
      <c r="F464" s="7">
        <v>43728</v>
      </c>
      <c r="G464" s="1" t="s">
        <v>519</v>
      </c>
      <c r="H464" s="5">
        <v>451500</v>
      </c>
      <c r="I464" s="1">
        <v>1346</v>
      </c>
      <c r="J464" s="1">
        <v>0</v>
      </c>
      <c r="K464" s="1" t="s">
        <v>2030</v>
      </c>
      <c r="L464" s="1">
        <v>1</v>
      </c>
      <c r="M464" s="1" t="s">
        <v>3178</v>
      </c>
      <c r="N464" s="1" t="s">
        <v>2003</v>
      </c>
      <c r="O464" s="1">
        <v>1</v>
      </c>
      <c r="P464" s="1" t="s">
        <v>1892</v>
      </c>
      <c r="Q464" s="1">
        <v>451500</v>
      </c>
      <c r="R464" s="1" t="str">
        <f>IFERROR(VLOOKUP(K464,Proveedores!$A$2:$B$500,2,0),"Agregar")</f>
        <v>PAM ARGENTINA SA</v>
      </c>
      <c r="S464" s="5">
        <f t="shared" si="7"/>
        <v>451500</v>
      </c>
    </row>
    <row r="465" spans="1:19" x14ac:dyDescent="0.2">
      <c r="A465" s="7">
        <v>43804.489675925928</v>
      </c>
      <c r="B465" s="1" t="s">
        <v>3191</v>
      </c>
      <c r="C465" s="1" t="s">
        <v>3192</v>
      </c>
      <c r="D465" s="1" t="s">
        <v>1621</v>
      </c>
      <c r="E465" s="1" t="s">
        <v>3193</v>
      </c>
      <c r="F465" s="7">
        <v>43804</v>
      </c>
      <c r="G465" s="1" t="s">
        <v>142</v>
      </c>
      <c r="H465" s="5">
        <v>5048164.4400000004</v>
      </c>
      <c r="I465" s="1">
        <v>1</v>
      </c>
      <c r="J465" s="1" t="s">
        <v>143</v>
      </c>
      <c r="K465" s="1" t="s">
        <v>2314</v>
      </c>
      <c r="L465" s="1">
        <v>3</v>
      </c>
      <c r="M465" s="1" t="s">
        <v>2315</v>
      </c>
      <c r="N465" s="1" t="s">
        <v>2316</v>
      </c>
      <c r="O465" s="1">
        <v>1</v>
      </c>
      <c r="P465" s="1" t="s">
        <v>2316</v>
      </c>
      <c r="Q465" s="1">
        <v>100695.67999999999</v>
      </c>
      <c r="R465" s="1" t="str">
        <f>IFERROR(VLOOKUP(K465,Proveedores!$A$2:$B$500,2,0),"Agregar")</f>
        <v>SUIZO ARGENTINA S.A.</v>
      </c>
      <c r="S465" s="5">
        <f t="shared" si="7"/>
        <v>100695.67999999999</v>
      </c>
    </row>
    <row r="466" spans="1:19" x14ac:dyDescent="0.2">
      <c r="A466" s="7">
        <v>43804.489675925928</v>
      </c>
      <c r="B466" s="1" t="s">
        <v>3191</v>
      </c>
      <c r="C466" s="1" t="s">
        <v>3192</v>
      </c>
      <c r="D466" s="1" t="s">
        <v>1621</v>
      </c>
      <c r="E466" s="1" t="s">
        <v>3193</v>
      </c>
      <c r="F466" s="7">
        <v>43804</v>
      </c>
      <c r="G466" s="1" t="s">
        <v>142</v>
      </c>
      <c r="H466" s="5">
        <v>5048164.4400000004</v>
      </c>
      <c r="I466" s="1">
        <v>1</v>
      </c>
      <c r="J466" s="1" t="s">
        <v>143</v>
      </c>
      <c r="K466" s="1" t="s">
        <v>2314</v>
      </c>
      <c r="L466" s="1">
        <v>1</v>
      </c>
      <c r="M466" s="1" t="s">
        <v>2317</v>
      </c>
      <c r="N466" s="1" t="s">
        <v>2316</v>
      </c>
      <c r="O466" s="1">
        <v>1</v>
      </c>
      <c r="P466" s="1" t="s">
        <v>2316</v>
      </c>
      <c r="Q466" s="1">
        <v>218033.05</v>
      </c>
      <c r="R466" s="1" t="str">
        <f>IFERROR(VLOOKUP(K466,Proveedores!$A$2:$B$500,2,0),"Agregar")</f>
        <v>SUIZO ARGENTINA S.A.</v>
      </c>
      <c r="S466" s="5">
        <f t="shared" si="7"/>
        <v>218033.05</v>
      </c>
    </row>
    <row r="467" spans="1:19" x14ac:dyDescent="0.2">
      <c r="A467" s="7">
        <v>43804.489675925928</v>
      </c>
      <c r="B467" s="1" t="s">
        <v>3191</v>
      </c>
      <c r="C467" s="1" t="s">
        <v>3192</v>
      </c>
      <c r="D467" s="1" t="s">
        <v>1621</v>
      </c>
      <c r="E467" s="1" t="s">
        <v>3193</v>
      </c>
      <c r="F467" s="7">
        <v>43804</v>
      </c>
      <c r="G467" s="1" t="s">
        <v>142</v>
      </c>
      <c r="H467" s="5">
        <v>5048164.4400000004</v>
      </c>
      <c r="I467" s="1">
        <v>1</v>
      </c>
      <c r="J467" s="1" t="s">
        <v>143</v>
      </c>
      <c r="K467" s="1" t="s">
        <v>2314</v>
      </c>
      <c r="L467" s="1">
        <v>2</v>
      </c>
      <c r="M467" s="1" t="s">
        <v>2317</v>
      </c>
      <c r="N467" s="1" t="s">
        <v>2316</v>
      </c>
      <c r="O467" s="1">
        <v>1</v>
      </c>
      <c r="P467" s="1" t="s">
        <v>2316</v>
      </c>
      <c r="Q467" s="1">
        <v>4729435.72</v>
      </c>
      <c r="R467" s="1" t="str">
        <f>IFERROR(VLOOKUP(K467,Proveedores!$A$2:$B$500,2,0),"Agregar")</f>
        <v>SUIZO ARGENTINA S.A.</v>
      </c>
      <c r="S467" s="5">
        <f t="shared" si="7"/>
        <v>4729435.72</v>
      </c>
    </row>
    <row r="468" spans="1:19" x14ac:dyDescent="0.2">
      <c r="A468" s="7">
        <v>43804.493194444447</v>
      </c>
      <c r="B468" s="1" t="s">
        <v>3194</v>
      </c>
      <c r="C468" s="1" t="s">
        <v>3195</v>
      </c>
      <c r="D468" s="1" t="s">
        <v>1621</v>
      </c>
      <c r="E468" s="1" t="s">
        <v>3196</v>
      </c>
      <c r="F468" s="7">
        <v>43797</v>
      </c>
      <c r="G468" s="1" t="s">
        <v>3197</v>
      </c>
      <c r="H468" s="5">
        <v>61147.5</v>
      </c>
      <c r="I468" s="1">
        <v>1394</v>
      </c>
      <c r="J468" s="1">
        <v>0</v>
      </c>
      <c r="K468" s="1" t="s">
        <v>2070</v>
      </c>
      <c r="L468" s="1">
        <v>4</v>
      </c>
      <c r="M468" s="1" t="s">
        <v>2071</v>
      </c>
      <c r="N468" s="1" t="s">
        <v>2072</v>
      </c>
      <c r="O468" s="1">
        <v>25000</v>
      </c>
      <c r="P468" s="1" t="s">
        <v>2073</v>
      </c>
      <c r="Q468" s="1">
        <v>2445.9</v>
      </c>
      <c r="R468" s="1" t="str">
        <f>IFERROR(VLOOKUP(K468,Proveedores!$A$2:$B$500,2,0),"Agregar")</f>
        <v>CSL BEHRING S.A.</v>
      </c>
      <c r="S468" s="5">
        <f t="shared" si="7"/>
        <v>61147500</v>
      </c>
    </row>
    <row r="469" spans="1:19" x14ac:dyDescent="0.2">
      <c r="A469" s="7">
        <v>43804.49591435185</v>
      </c>
      <c r="B469" s="1" t="s">
        <v>3198</v>
      </c>
      <c r="C469" s="1" t="s">
        <v>3199</v>
      </c>
      <c r="D469" s="1" t="s">
        <v>1621</v>
      </c>
      <c r="E469" s="1" t="s">
        <v>3200</v>
      </c>
      <c r="F469" s="7">
        <v>43790</v>
      </c>
      <c r="G469" s="1" t="s">
        <v>692</v>
      </c>
      <c r="H469" s="5">
        <v>586273.86</v>
      </c>
      <c r="I469" s="1">
        <v>1475</v>
      </c>
      <c r="J469" s="1">
        <v>0</v>
      </c>
      <c r="K469" s="1" t="s">
        <v>2334</v>
      </c>
      <c r="L469" s="1">
        <v>14</v>
      </c>
      <c r="M469" s="1" t="s">
        <v>3201</v>
      </c>
      <c r="N469" s="1" t="s">
        <v>3202</v>
      </c>
      <c r="O469" s="1">
        <v>65214</v>
      </c>
      <c r="P469" s="1" t="s">
        <v>3203</v>
      </c>
      <c r="Q469" s="1">
        <v>8.99</v>
      </c>
      <c r="R469" s="1" t="str">
        <f>IFERROR(VLOOKUP(K469,Proveedores!$A$2:$B$500,2,0),"Agregar")</f>
        <v>Dr. LAZAR &amp; Cía. S.A.Q.e.I.</v>
      </c>
      <c r="S469" s="5">
        <f t="shared" si="7"/>
        <v>586273.86</v>
      </c>
    </row>
    <row r="470" spans="1:19" x14ac:dyDescent="0.2">
      <c r="A470" s="7">
        <v>43804.531840277778</v>
      </c>
      <c r="B470" s="1" t="s">
        <v>3204</v>
      </c>
      <c r="C470" s="1" t="s">
        <v>3205</v>
      </c>
      <c r="D470" s="1" t="s">
        <v>1621</v>
      </c>
      <c r="E470" s="1" t="s">
        <v>3206</v>
      </c>
      <c r="F470" s="7">
        <v>43789</v>
      </c>
      <c r="G470" s="1" t="s">
        <v>519</v>
      </c>
      <c r="H470" s="5">
        <v>451500</v>
      </c>
      <c r="I470" s="1">
        <v>1471</v>
      </c>
      <c r="J470" s="1">
        <v>0</v>
      </c>
      <c r="K470" s="1" t="s">
        <v>2030</v>
      </c>
      <c r="L470" s="1">
        <v>1</v>
      </c>
      <c r="M470" s="1" t="s">
        <v>3178</v>
      </c>
      <c r="N470" s="1" t="s">
        <v>2003</v>
      </c>
      <c r="O470" s="1">
        <v>1</v>
      </c>
      <c r="P470" s="1" t="s">
        <v>1833</v>
      </c>
      <c r="Q470" s="1">
        <v>451500</v>
      </c>
      <c r="R470" s="1" t="str">
        <f>IFERROR(VLOOKUP(K470,Proveedores!$A$2:$B$500,2,0),"Agregar")</f>
        <v>PAM ARGENTINA SA</v>
      </c>
      <c r="S470" s="5">
        <f t="shared" si="7"/>
        <v>451500</v>
      </c>
    </row>
    <row r="471" spans="1:19" x14ac:dyDescent="0.2">
      <c r="A471" s="7">
        <v>43804.54582175926</v>
      </c>
      <c r="B471" s="1" t="s">
        <v>3207</v>
      </c>
      <c r="C471" s="1" t="s">
        <v>3208</v>
      </c>
      <c r="D471" s="1" t="s">
        <v>1621</v>
      </c>
      <c r="E471" s="1" t="s">
        <v>3209</v>
      </c>
      <c r="F471" s="7">
        <v>43789</v>
      </c>
      <c r="G471" s="1" t="s">
        <v>519</v>
      </c>
      <c r="H471" s="5">
        <v>451500</v>
      </c>
      <c r="I471" s="1">
        <v>1471</v>
      </c>
      <c r="J471" s="1">
        <v>0</v>
      </c>
      <c r="K471" s="1" t="s">
        <v>2030</v>
      </c>
      <c r="L471" s="1">
        <v>1</v>
      </c>
      <c r="M471" s="1" t="s">
        <v>3178</v>
      </c>
      <c r="N471" s="1" t="s">
        <v>2003</v>
      </c>
      <c r="O471" s="1">
        <v>1</v>
      </c>
      <c r="P471" s="1" t="s">
        <v>1892</v>
      </c>
      <c r="Q471" s="1">
        <v>451500</v>
      </c>
      <c r="R471" s="1" t="str">
        <f>IFERROR(VLOOKUP(K471,Proveedores!$A$2:$B$500,2,0),"Agregar")</f>
        <v>PAM ARGENTINA SA</v>
      </c>
      <c r="S471" s="5">
        <f t="shared" si="7"/>
        <v>451500</v>
      </c>
    </row>
    <row r="472" spans="1:19" x14ac:dyDescent="0.2">
      <c r="A472" s="7">
        <v>43804.549016203702</v>
      </c>
      <c r="B472" s="1" t="s">
        <v>3210</v>
      </c>
      <c r="C472" s="1" t="s">
        <v>3211</v>
      </c>
      <c r="D472" s="1" t="s">
        <v>1621</v>
      </c>
      <c r="E472" s="1" t="s">
        <v>3212</v>
      </c>
      <c r="F472" s="7">
        <v>43789</v>
      </c>
      <c r="G472" s="1" t="s">
        <v>519</v>
      </c>
      <c r="H472" s="5">
        <v>451500</v>
      </c>
      <c r="I472" s="1">
        <v>1471</v>
      </c>
      <c r="J472" s="1">
        <v>0</v>
      </c>
      <c r="K472" s="1" t="s">
        <v>2030</v>
      </c>
      <c r="L472" s="1">
        <v>1</v>
      </c>
      <c r="M472" s="1" t="s">
        <v>3178</v>
      </c>
      <c r="N472" s="1" t="s">
        <v>2003</v>
      </c>
      <c r="O472" s="1">
        <v>1</v>
      </c>
      <c r="P472" s="1" t="s">
        <v>1892</v>
      </c>
      <c r="Q472" s="1">
        <v>451500</v>
      </c>
      <c r="R472" s="1" t="str">
        <f>IFERROR(VLOOKUP(K472,Proveedores!$A$2:$B$500,2,0),"Agregar")</f>
        <v>PAM ARGENTINA SA</v>
      </c>
      <c r="S472" s="5">
        <f t="shared" si="7"/>
        <v>451500</v>
      </c>
    </row>
    <row r="473" spans="1:19" x14ac:dyDescent="0.2">
      <c r="A473" s="7">
        <v>43804.577349537038</v>
      </c>
      <c r="B473" s="1" t="s">
        <v>3213</v>
      </c>
      <c r="C473" s="1" t="s">
        <v>3214</v>
      </c>
      <c r="D473" s="1" t="s">
        <v>1621</v>
      </c>
      <c r="E473" s="1" t="s">
        <v>3215</v>
      </c>
      <c r="F473" s="7">
        <v>43797</v>
      </c>
      <c r="G473" s="1" t="s">
        <v>265</v>
      </c>
      <c r="H473" s="5">
        <v>14675.36</v>
      </c>
      <c r="I473" s="1">
        <v>1391</v>
      </c>
      <c r="J473" s="1" t="s">
        <v>271</v>
      </c>
      <c r="K473" s="1" t="s">
        <v>2070</v>
      </c>
      <c r="L473" s="1">
        <v>3</v>
      </c>
      <c r="M473" s="1" t="s">
        <v>2140</v>
      </c>
      <c r="N473" s="1" t="s">
        <v>2141</v>
      </c>
      <c r="O473" s="1">
        <v>6000</v>
      </c>
      <c r="P473" s="1" t="s">
        <v>2073</v>
      </c>
      <c r="Q473" s="1">
        <v>1222.95</v>
      </c>
      <c r="R473" s="1" t="str">
        <f>IFERROR(VLOOKUP(K473,Proveedores!$A$2:$B$500,2,0),"Agregar")</f>
        <v>CSL BEHRING S.A.</v>
      </c>
      <c r="S473" s="5">
        <f t="shared" si="7"/>
        <v>7337700</v>
      </c>
    </row>
    <row r="474" spans="1:19" x14ac:dyDescent="0.2">
      <c r="A474" s="7">
        <v>43804.583252314813</v>
      </c>
      <c r="B474" s="1" t="s">
        <v>3216</v>
      </c>
      <c r="C474" s="1" t="s">
        <v>3217</v>
      </c>
      <c r="D474" s="1" t="s">
        <v>1621</v>
      </c>
      <c r="E474" s="1" t="s">
        <v>3218</v>
      </c>
      <c r="F474" s="7">
        <v>43797</v>
      </c>
      <c r="G474" s="1" t="s">
        <v>265</v>
      </c>
      <c r="H474" s="5">
        <v>117403.2</v>
      </c>
      <c r="I474" s="1">
        <v>1393</v>
      </c>
      <c r="J474" s="1">
        <v>0</v>
      </c>
      <c r="K474" s="1" t="s">
        <v>2070</v>
      </c>
      <c r="L474" s="1">
        <v>4</v>
      </c>
      <c r="M474" s="1" t="s">
        <v>2071</v>
      </c>
      <c r="N474" s="1" t="s">
        <v>2072</v>
      </c>
      <c r="O474" s="1">
        <v>48000</v>
      </c>
      <c r="P474" s="1" t="s">
        <v>2073</v>
      </c>
      <c r="Q474" s="1">
        <v>2445.9</v>
      </c>
      <c r="R474" s="1" t="str">
        <f>IFERROR(VLOOKUP(K474,Proveedores!$A$2:$B$500,2,0),"Agregar")</f>
        <v>CSL BEHRING S.A.</v>
      </c>
      <c r="S474" s="5">
        <f t="shared" si="7"/>
        <v>117403200</v>
      </c>
    </row>
    <row r="475" spans="1:19" x14ac:dyDescent="0.2">
      <c r="A475" s="7">
        <v>43804.58934027778</v>
      </c>
      <c r="B475" s="1" t="s">
        <v>3219</v>
      </c>
      <c r="C475" s="1" t="s">
        <v>3220</v>
      </c>
      <c r="D475" s="1" t="s">
        <v>1621</v>
      </c>
      <c r="E475" s="1" t="s">
        <v>3221</v>
      </c>
      <c r="F475" s="7">
        <v>43797</v>
      </c>
      <c r="G475" s="1" t="s">
        <v>265</v>
      </c>
      <c r="H475" s="5">
        <v>46472.1</v>
      </c>
      <c r="I475" s="1">
        <v>1392</v>
      </c>
      <c r="J475" s="1" t="s">
        <v>271</v>
      </c>
      <c r="K475" s="1" t="s">
        <v>2122</v>
      </c>
      <c r="L475" s="1">
        <v>4</v>
      </c>
      <c r="M475" s="1" t="s">
        <v>2071</v>
      </c>
      <c r="N475" s="1" t="s">
        <v>2072</v>
      </c>
      <c r="O475" s="1">
        <v>19000</v>
      </c>
      <c r="P475" s="1" t="s">
        <v>2073</v>
      </c>
      <c r="Q475" s="1">
        <v>2445.9</v>
      </c>
      <c r="R475" s="1" t="str">
        <f>IFERROR(VLOOKUP(K475,Proveedores!$A$2:$B$500,2,0),"Agregar")</f>
        <v>CSL BEHRING S.A.</v>
      </c>
      <c r="S475" s="5">
        <f t="shared" si="7"/>
        <v>46472100</v>
      </c>
    </row>
    <row r="476" spans="1:19" x14ac:dyDescent="0.2">
      <c r="A476" s="7">
        <v>43804.594583333332</v>
      </c>
      <c r="B476" s="1" t="s">
        <v>3222</v>
      </c>
      <c r="C476" s="1" t="s">
        <v>3223</v>
      </c>
      <c r="D476" s="1" t="s">
        <v>1621</v>
      </c>
      <c r="E476" s="1" t="s">
        <v>3224</v>
      </c>
      <c r="F476" s="7">
        <v>43797</v>
      </c>
      <c r="G476" s="1" t="s">
        <v>265</v>
      </c>
      <c r="H476" s="5">
        <v>129632.7</v>
      </c>
      <c r="I476" s="1">
        <v>1390</v>
      </c>
      <c r="J476" s="1" t="s">
        <v>271</v>
      </c>
      <c r="K476" s="1" t="s">
        <v>2070</v>
      </c>
      <c r="L476" s="1">
        <v>4</v>
      </c>
      <c r="M476" s="1" t="s">
        <v>2071</v>
      </c>
      <c r="N476" s="1" t="s">
        <v>2072</v>
      </c>
      <c r="O476" s="1">
        <v>53000</v>
      </c>
      <c r="P476" s="1" t="s">
        <v>2073</v>
      </c>
      <c r="Q476" s="1">
        <v>2445.9</v>
      </c>
      <c r="R476" s="1" t="str">
        <f>IFERROR(VLOOKUP(K476,Proveedores!$A$2:$B$500,2,0),"Agregar")</f>
        <v>CSL BEHRING S.A.</v>
      </c>
      <c r="S476" s="5">
        <f t="shared" si="7"/>
        <v>129632700</v>
      </c>
    </row>
    <row r="477" spans="1:19" x14ac:dyDescent="0.2">
      <c r="A477" s="7">
        <v>43804.599537037036</v>
      </c>
      <c r="B477" s="1" t="s">
        <v>3225</v>
      </c>
      <c r="C477" s="1" t="s">
        <v>3226</v>
      </c>
      <c r="D477" s="1" t="s">
        <v>1621</v>
      </c>
      <c r="E477" s="1" t="s">
        <v>3227</v>
      </c>
      <c r="F477" s="7">
        <v>43797</v>
      </c>
      <c r="G477" s="1" t="s">
        <v>265</v>
      </c>
      <c r="H477" s="5">
        <v>36688.5</v>
      </c>
      <c r="I477" s="1">
        <v>1389</v>
      </c>
      <c r="J477" s="1" t="s">
        <v>271</v>
      </c>
      <c r="K477" s="1" t="s">
        <v>2070</v>
      </c>
      <c r="L477" s="1">
        <v>4</v>
      </c>
      <c r="M477" s="1" t="s">
        <v>2071</v>
      </c>
      <c r="N477" s="1" t="s">
        <v>2072</v>
      </c>
      <c r="O477" s="1">
        <v>15000</v>
      </c>
      <c r="P477" s="1" t="s">
        <v>2073</v>
      </c>
      <c r="Q477" s="1">
        <v>2445.9</v>
      </c>
      <c r="R477" s="1" t="str">
        <f>IFERROR(VLOOKUP(K477,Proveedores!$A$2:$B$500,2,0),"Agregar")</f>
        <v>CSL BEHRING S.A.</v>
      </c>
      <c r="S477" s="5">
        <f t="shared" si="7"/>
        <v>36688500</v>
      </c>
    </row>
    <row r="478" spans="1:19" x14ac:dyDescent="0.2">
      <c r="A478" s="7">
        <v>43804.603483796294</v>
      </c>
      <c r="B478" s="1" t="s">
        <v>3228</v>
      </c>
      <c r="C478" s="1" t="s">
        <v>3229</v>
      </c>
      <c r="D478" s="1" t="s">
        <v>1621</v>
      </c>
      <c r="E478" s="1" t="s">
        <v>3230</v>
      </c>
      <c r="F478" s="7">
        <v>43797</v>
      </c>
      <c r="G478" s="1" t="s">
        <v>265</v>
      </c>
      <c r="H478" s="5">
        <v>31796.7</v>
      </c>
      <c r="I478" s="1">
        <v>1388</v>
      </c>
      <c r="J478" s="1">
        <v>0</v>
      </c>
      <c r="K478" s="1" t="s">
        <v>2070</v>
      </c>
      <c r="L478" s="1">
        <v>4</v>
      </c>
      <c r="M478" s="1" t="s">
        <v>2071</v>
      </c>
      <c r="N478" s="1" t="s">
        <v>2072</v>
      </c>
      <c r="O478" s="1">
        <v>13000</v>
      </c>
      <c r="P478" s="1" t="s">
        <v>2073</v>
      </c>
      <c r="Q478" s="1">
        <v>2445.9</v>
      </c>
      <c r="R478" s="1" t="str">
        <f>IFERROR(VLOOKUP(K478,Proveedores!$A$2:$B$500,2,0),"Agregar")</f>
        <v>CSL BEHRING S.A.</v>
      </c>
      <c r="S478" s="5">
        <f t="shared" si="7"/>
        <v>31796700</v>
      </c>
    </row>
    <row r="479" spans="1:19" x14ac:dyDescent="0.2">
      <c r="A479" s="7">
        <v>43804.651608796295</v>
      </c>
      <c r="B479" s="1" t="s">
        <v>3231</v>
      </c>
      <c r="C479" s="1" t="s">
        <v>3232</v>
      </c>
      <c r="D479" s="1" t="s">
        <v>1621</v>
      </c>
      <c r="E479" s="1" t="s">
        <v>3233</v>
      </c>
      <c r="F479" s="7">
        <v>43795</v>
      </c>
      <c r="G479" s="1" t="s">
        <v>639</v>
      </c>
      <c r="H479" s="5">
        <v>544000.03</v>
      </c>
      <c r="I479" s="1" t="s">
        <v>3234</v>
      </c>
      <c r="J479" s="1">
        <v>0</v>
      </c>
      <c r="K479" s="1" t="s">
        <v>641</v>
      </c>
      <c r="L479" s="1">
        <v>83</v>
      </c>
      <c r="M479" s="1" t="s">
        <v>3235</v>
      </c>
      <c r="N479" s="1" t="s">
        <v>3236</v>
      </c>
      <c r="O479" s="1">
        <v>8</v>
      </c>
      <c r="P479" s="1" t="s">
        <v>1850</v>
      </c>
      <c r="Q479" s="1">
        <v>68000</v>
      </c>
      <c r="R479" s="1" t="str">
        <f>IFERROR(VLOOKUP(K479,Proveedores!$A$2:$B$500,2,0),"Agregar")</f>
        <v>LABORATORIO VARIFARMA S.A.</v>
      </c>
      <c r="S479" s="5">
        <f t="shared" si="7"/>
        <v>544000</v>
      </c>
    </row>
    <row r="480" spans="1:19" x14ac:dyDescent="0.2">
      <c r="A480" s="7">
        <v>43804.69226851852</v>
      </c>
      <c r="B480" s="1" t="s">
        <v>3237</v>
      </c>
      <c r="C480" s="1" t="s">
        <v>3238</v>
      </c>
      <c r="D480" s="1" t="s">
        <v>1621</v>
      </c>
      <c r="E480" s="1" t="s">
        <v>3239</v>
      </c>
      <c r="F480" s="7">
        <v>43777</v>
      </c>
      <c r="G480" s="1" t="s">
        <v>2482</v>
      </c>
      <c r="H480" s="5">
        <v>25827.599999999999</v>
      </c>
      <c r="I480" s="1">
        <v>1467</v>
      </c>
      <c r="J480" s="1">
        <v>0</v>
      </c>
      <c r="K480" s="1" t="s">
        <v>2483</v>
      </c>
      <c r="L480" s="1">
        <v>57</v>
      </c>
      <c r="M480" s="1" t="s">
        <v>2488</v>
      </c>
      <c r="N480" s="1" t="s">
        <v>2489</v>
      </c>
      <c r="O480" s="1">
        <v>3</v>
      </c>
      <c r="P480" s="1" t="s">
        <v>2149</v>
      </c>
      <c r="Q480" s="1">
        <v>8609.2000000000007</v>
      </c>
      <c r="R480" s="1" t="str">
        <f>IFERROR(VLOOKUP(K480,Proveedores!$A$2:$B$500,2,0),"Agregar")</f>
        <v>Celnova Argentina S.A.</v>
      </c>
      <c r="S480" s="5">
        <f t="shared" si="7"/>
        <v>25827.600000000002</v>
      </c>
    </row>
    <row r="481" spans="1:19" x14ac:dyDescent="0.2">
      <c r="A481" s="7">
        <v>43805.615300925929</v>
      </c>
      <c r="B481" s="1" t="s">
        <v>3240</v>
      </c>
      <c r="C481" s="1" t="s">
        <v>3241</v>
      </c>
      <c r="D481" s="1" t="s">
        <v>1621</v>
      </c>
      <c r="E481" s="1" t="s">
        <v>3242</v>
      </c>
      <c r="F481" s="7">
        <v>43797</v>
      </c>
      <c r="G481" s="1" t="s">
        <v>298</v>
      </c>
      <c r="H481" s="5">
        <v>576492.75</v>
      </c>
      <c r="I481" s="1" t="s">
        <v>3243</v>
      </c>
      <c r="J481" s="1">
        <v>0</v>
      </c>
      <c r="K481" s="1" t="s">
        <v>3244</v>
      </c>
      <c r="L481" s="1">
        <v>1</v>
      </c>
      <c r="M481" s="1" t="s">
        <v>2808</v>
      </c>
      <c r="N481" s="1" t="s">
        <v>3245</v>
      </c>
      <c r="O481" s="1">
        <v>1</v>
      </c>
      <c r="P481" s="1" t="s">
        <v>3246</v>
      </c>
      <c r="Q481" s="1">
        <v>576492.75</v>
      </c>
      <c r="R481" s="1" t="str">
        <f>IFERROR(VLOOKUP(K481,Proveedores!$A$2:$B$500,2,0),"Agregar")</f>
        <v>ID GROUP S.A..</v>
      </c>
      <c r="S481" s="5">
        <f t="shared" si="7"/>
        <v>576492.75</v>
      </c>
    </row>
    <row r="482" spans="1:19" x14ac:dyDescent="0.2">
      <c r="A482" s="7">
        <v>43805.63853009259</v>
      </c>
      <c r="B482" s="1" t="s">
        <v>3247</v>
      </c>
      <c r="C482" s="1" t="s">
        <v>3248</v>
      </c>
      <c r="D482" s="1" t="s">
        <v>1621</v>
      </c>
      <c r="E482" s="1">
        <v>5700002150</v>
      </c>
      <c r="F482" s="7">
        <v>43763</v>
      </c>
      <c r="G482" s="1" t="s">
        <v>3249</v>
      </c>
      <c r="H482" s="5">
        <v>597592.80000000005</v>
      </c>
      <c r="I482" s="1">
        <v>0</v>
      </c>
      <c r="J482" s="1">
        <v>0</v>
      </c>
      <c r="K482" s="1" t="s">
        <v>451</v>
      </c>
      <c r="L482" s="1">
        <v>8</v>
      </c>
      <c r="M482" s="1" t="s">
        <v>1731</v>
      </c>
      <c r="N482" s="1" t="s">
        <v>3250</v>
      </c>
      <c r="O482" s="1">
        <v>994</v>
      </c>
      <c r="P482" s="1" t="s">
        <v>3251</v>
      </c>
      <c r="Q482" s="1">
        <v>601.20000000000005</v>
      </c>
      <c r="R482" s="1" t="str">
        <f>IFERROR(VLOOKUP(K482,Proveedores!$A$2:$B$500,2,0),"Agregar")</f>
        <v>LABORATORIO ELEA PHOENIX S.A.</v>
      </c>
      <c r="S482" s="5">
        <f t="shared" si="7"/>
        <v>597592.80000000005</v>
      </c>
    </row>
    <row r="483" spans="1:19" x14ac:dyDescent="0.2">
      <c r="A483" s="7">
        <v>43805.657627314817</v>
      </c>
      <c r="B483" s="1" t="s">
        <v>3252</v>
      </c>
      <c r="C483" s="1" t="s">
        <v>3253</v>
      </c>
      <c r="D483" s="1" t="s">
        <v>1621</v>
      </c>
      <c r="E483" s="1" t="s">
        <v>3254</v>
      </c>
      <c r="F483" s="7">
        <v>43776</v>
      </c>
      <c r="G483" s="1" t="s">
        <v>446</v>
      </c>
      <c r="H483" s="5">
        <v>604807.19999999995</v>
      </c>
      <c r="I483" s="1">
        <v>0</v>
      </c>
      <c r="J483" s="1">
        <v>0</v>
      </c>
      <c r="K483" s="1" t="s">
        <v>3255</v>
      </c>
      <c r="L483" s="1">
        <v>8</v>
      </c>
      <c r="M483" s="1" t="s">
        <v>1799</v>
      </c>
      <c r="N483" s="1" t="s">
        <v>3256</v>
      </c>
      <c r="O483" s="1">
        <v>1006</v>
      </c>
      <c r="P483" s="1" t="s">
        <v>3257</v>
      </c>
      <c r="Q483" s="1">
        <v>601.20000000000005</v>
      </c>
      <c r="R483" s="1" t="str">
        <f>IFERROR(VLOOKUP(K483,Proveedores!$A$2:$B$500,2,0),"Agregar")</f>
        <v>LABORATORIO ELEA PHOENIX S.A.</v>
      </c>
      <c r="S483" s="5">
        <f t="shared" si="7"/>
        <v>604807.20000000007</v>
      </c>
    </row>
    <row r="484" spans="1:19" x14ac:dyDescent="0.2">
      <c r="A484" s="7">
        <v>43805.663622685184</v>
      </c>
      <c r="B484" s="1" t="s">
        <v>3258</v>
      </c>
      <c r="C484" s="1" t="s">
        <v>3259</v>
      </c>
      <c r="D484" s="1" t="s">
        <v>1621</v>
      </c>
      <c r="E484" s="1" t="s">
        <v>3260</v>
      </c>
      <c r="F484" s="7">
        <v>43783</v>
      </c>
      <c r="G484" s="1" t="s">
        <v>446</v>
      </c>
      <c r="H484" s="5">
        <v>2404800</v>
      </c>
      <c r="I484" s="1">
        <v>0</v>
      </c>
      <c r="J484" s="1">
        <v>0</v>
      </c>
      <c r="K484" s="1" t="s">
        <v>3255</v>
      </c>
      <c r="L484" s="1">
        <v>8</v>
      </c>
      <c r="M484" s="1" t="s">
        <v>1799</v>
      </c>
      <c r="N484" s="1" t="s">
        <v>3261</v>
      </c>
      <c r="O484" s="1">
        <v>4000</v>
      </c>
      <c r="P484" s="1" t="s">
        <v>3257</v>
      </c>
      <c r="Q484" s="1">
        <v>601.20000000000005</v>
      </c>
      <c r="R484" s="1" t="str">
        <f>IFERROR(VLOOKUP(K484,Proveedores!$A$2:$B$500,2,0),"Agregar")</f>
        <v>LABORATORIO ELEA PHOENIX S.A.</v>
      </c>
      <c r="S484" s="5">
        <f t="shared" si="7"/>
        <v>2404800</v>
      </c>
    </row>
    <row r="485" spans="1:19" x14ac:dyDescent="0.2">
      <c r="A485" s="7">
        <v>43805.670115740744</v>
      </c>
      <c r="B485" s="1" t="s">
        <v>3262</v>
      </c>
      <c r="C485" s="1" t="s">
        <v>3263</v>
      </c>
      <c r="D485" s="1" t="s">
        <v>1621</v>
      </c>
      <c r="E485" s="1" t="s">
        <v>3264</v>
      </c>
      <c r="F485" s="7">
        <v>43790</v>
      </c>
      <c r="G485" s="1" t="s">
        <v>446</v>
      </c>
      <c r="H485" s="5">
        <v>2404800</v>
      </c>
      <c r="I485" s="1">
        <v>0</v>
      </c>
      <c r="J485" s="1">
        <v>0</v>
      </c>
      <c r="K485" s="1" t="s">
        <v>3265</v>
      </c>
      <c r="L485" s="1">
        <v>8</v>
      </c>
      <c r="M485" s="1" t="s">
        <v>1799</v>
      </c>
      <c r="N485" s="1" t="s">
        <v>3261</v>
      </c>
      <c r="O485" s="1">
        <v>4000</v>
      </c>
      <c r="P485" s="1" t="s">
        <v>3266</v>
      </c>
      <c r="Q485" s="1">
        <v>601.20000000000005</v>
      </c>
      <c r="R485" s="1" t="str">
        <f>IFERROR(VLOOKUP(K485,Proveedores!$A$2:$B$500,2,0),"Agregar")</f>
        <v>LABORATORIO ELEA PHOENIX S.A.</v>
      </c>
      <c r="S485" s="5">
        <f t="shared" si="7"/>
        <v>2404800</v>
      </c>
    </row>
    <row r="486" spans="1:19" x14ac:dyDescent="0.2">
      <c r="A486" s="7">
        <v>43805.679884259262</v>
      </c>
      <c r="B486" s="1" t="s">
        <v>3267</v>
      </c>
      <c r="C486" s="1" t="s">
        <v>3268</v>
      </c>
      <c r="D486" s="1" t="s">
        <v>1621</v>
      </c>
      <c r="E486" s="1" t="s">
        <v>3269</v>
      </c>
      <c r="F486" s="7">
        <v>43795</v>
      </c>
      <c r="G486" s="1" t="s">
        <v>446</v>
      </c>
      <c r="H486" s="5">
        <v>6613200</v>
      </c>
      <c r="I486" s="1">
        <v>0</v>
      </c>
      <c r="J486" s="1">
        <v>0</v>
      </c>
      <c r="K486" s="1" t="s">
        <v>3255</v>
      </c>
      <c r="L486" s="1">
        <v>8</v>
      </c>
      <c r="M486" s="1" t="s">
        <v>1799</v>
      </c>
      <c r="N486" s="1" t="s">
        <v>3256</v>
      </c>
      <c r="O486" s="1">
        <v>11000</v>
      </c>
      <c r="P486" s="1" t="s">
        <v>3266</v>
      </c>
      <c r="Q486" s="1">
        <v>601.20000000000005</v>
      </c>
      <c r="R486" s="1" t="str">
        <f>IFERROR(VLOOKUP(K486,Proveedores!$A$2:$B$500,2,0),"Agregar")</f>
        <v>LABORATORIO ELEA PHOENIX S.A.</v>
      </c>
      <c r="S486" s="5">
        <f t="shared" si="7"/>
        <v>6613200.0000000009</v>
      </c>
    </row>
    <row r="487" spans="1:19" x14ac:dyDescent="0.2">
      <c r="A487" s="7">
        <v>43805.686701388891</v>
      </c>
      <c r="B487" s="1" t="s">
        <v>3270</v>
      </c>
      <c r="C487" s="1" t="s">
        <v>3271</v>
      </c>
      <c r="D487" s="1" t="s">
        <v>1621</v>
      </c>
      <c r="E487" s="1" t="s">
        <v>3272</v>
      </c>
      <c r="F487" s="7">
        <v>43796</v>
      </c>
      <c r="G487" s="1" t="s">
        <v>446</v>
      </c>
      <c r="H487" s="5">
        <v>238754.78</v>
      </c>
      <c r="I487" s="1">
        <v>0</v>
      </c>
      <c r="J487" s="1">
        <v>0</v>
      </c>
      <c r="K487" s="1" t="s">
        <v>3255</v>
      </c>
      <c r="L487" s="1">
        <v>3</v>
      </c>
      <c r="M487" s="1" t="s">
        <v>1794</v>
      </c>
      <c r="N487" s="1" t="s">
        <v>3273</v>
      </c>
      <c r="O487" s="1">
        <v>2200</v>
      </c>
      <c r="P487" s="1" t="s">
        <v>3274</v>
      </c>
      <c r="Q487" s="1">
        <v>108.53</v>
      </c>
      <c r="R487" s="1" t="str">
        <f>IFERROR(VLOOKUP(K487,Proveedores!$A$2:$B$500,2,0),"Agregar")</f>
        <v>LABORATORIO ELEA PHOENIX S.A.</v>
      </c>
      <c r="S487" s="5">
        <f t="shared" si="7"/>
        <v>238766</v>
      </c>
    </row>
    <row r="488" spans="1:19" x14ac:dyDescent="0.2">
      <c r="A488" s="7">
        <v>43808.653865740744</v>
      </c>
      <c r="B488" s="1" t="s">
        <v>3275</v>
      </c>
      <c r="C488" s="1" t="s">
        <v>3276</v>
      </c>
      <c r="D488" s="1" t="s">
        <v>1621</v>
      </c>
      <c r="E488" s="1">
        <v>2700001529</v>
      </c>
      <c r="F488" s="7">
        <v>43804</v>
      </c>
      <c r="G488" s="1" t="s">
        <v>1083</v>
      </c>
      <c r="H488" s="5">
        <v>186326.92</v>
      </c>
      <c r="I488" s="1">
        <v>1397</v>
      </c>
      <c r="J488" s="1">
        <v>0</v>
      </c>
      <c r="K488" s="1" t="s">
        <v>3277</v>
      </c>
      <c r="L488" s="1">
        <v>1</v>
      </c>
      <c r="M488" s="1" t="s">
        <v>2731</v>
      </c>
      <c r="N488" s="1" t="s">
        <v>2732</v>
      </c>
      <c r="O488" s="1">
        <v>38</v>
      </c>
      <c r="P488" s="1" t="s">
        <v>1665</v>
      </c>
      <c r="Q488" s="1">
        <v>4903.34</v>
      </c>
      <c r="R488" s="1" t="str">
        <f>IFERROR(VLOOKUP(K488,Proveedores!$A$2:$B$500,2,0),"Agregar")</f>
        <v>ELI LILLY INTERAMERICA INC SUCURSAL ARGENTINA</v>
      </c>
      <c r="S488" s="5">
        <f t="shared" si="7"/>
        <v>186326.92</v>
      </c>
    </row>
    <row r="489" spans="1:19" x14ac:dyDescent="0.2">
      <c r="A489" s="7">
        <v>43809.473726851851</v>
      </c>
      <c r="B489" s="1" t="s">
        <v>3278</v>
      </c>
      <c r="C489" s="1" t="s">
        <v>3279</v>
      </c>
      <c r="D489" s="1" t="s">
        <v>1621</v>
      </c>
      <c r="E489" s="1" t="s">
        <v>3280</v>
      </c>
      <c r="F489" s="7">
        <v>43808</v>
      </c>
      <c r="G489" s="1" t="s">
        <v>692</v>
      </c>
      <c r="H489" s="5">
        <v>5540726.4000000004</v>
      </c>
      <c r="I489" s="1">
        <v>12506</v>
      </c>
      <c r="J489" s="1">
        <v>0</v>
      </c>
      <c r="K489" s="1" t="s">
        <v>713</v>
      </c>
      <c r="L489" s="1">
        <v>36</v>
      </c>
      <c r="M489" s="1" t="s">
        <v>2374</v>
      </c>
      <c r="N489" s="1" t="s">
        <v>2375</v>
      </c>
      <c r="O489" s="1">
        <v>749760</v>
      </c>
      <c r="P489" s="1" t="s">
        <v>1665</v>
      </c>
      <c r="Q489" s="1">
        <v>7.39</v>
      </c>
      <c r="R489" s="1" t="str">
        <f>IFERROR(VLOOKUP(K489,Proveedores!$A$2:$B$500,2,0),"Agregar")</f>
        <v>FERAVAL S.A.</v>
      </c>
      <c r="S489" s="5">
        <f t="shared" si="7"/>
        <v>5540726.3999999994</v>
      </c>
    </row>
    <row r="490" spans="1:19" x14ac:dyDescent="0.2">
      <c r="A490" s="7">
        <v>43810.383506944447</v>
      </c>
      <c r="B490" s="1" t="s">
        <v>3281</v>
      </c>
      <c r="C490" s="1" t="s">
        <v>3282</v>
      </c>
      <c r="D490" s="1" t="s">
        <v>1621</v>
      </c>
      <c r="E490" s="1" t="s">
        <v>3283</v>
      </c>
      <c r="F490" s="7">
        <v>43802</v>
      </c>
      <c r="G490" s="1" t="s">
        <v>3284</v>
      </c>
      <c r="H490" s="5">
        <v>96469.2</v>
      </c>
      <c r="I490" s="1">
        <v>208753</v>
      </c>
      <c r="J490" s="1">
        <v>0</v>
      </c>
      <c r="K490" s="1" t="s">
        <v>737</v>
      </c>
      <c r="L490" s="1">
        <v>3</v>
      </c>
      <c r="M490" s="1">
        <v>501690</v>
      </c>
      <c r="N490" s="1" t="s">
        <v>2958</v>
      </c>
      <c r="O490" s="1">
        <v>2540</v>
      </c>
      <c r="P490" s="1">
        <v>1</v>
      </c>
      <c r="Q490" s="1">
        <v>37.979999999999997</v>
      </c>
      <c r="R490" s="1" t="str">
        <f>IFERROR(VLOOKUP(K490,Proveedores!$A$2:$B$500,2,0),"Agregar")</f>
        <v xml:space="preserve">KLONAL SRL </v>
      </c>
      <c r="S490" s="5">
        <f t="shared" si="7"/>
        <v>96469.2</v>
      </c>
    </row>
    <row r="491" spans="1:19" x14ac:dyDescent="0.2">
      <c r="A491" s="7">
        <v>43810.391111111108</v>
      </c>
      <c r="B491" s="1" t="s">
        <v>3285</v>
      </c>
      <c r="C491" s="1" t="s">
        <v>3286</v>
      </c>
      <c r="D491" s="1" t="s">
        <v>1621</v>
      </c>
      <c r="E491" s="1" t="s">
        <v>3287</v>
      </c>
      <c r="F491" s="7">
        <v>43808</v>
      </c>
      <c r="G491" s="1" t="s">
        <v>731</v>
      </c>
      <c r="H491" s="5">
        <v>520857.72</v>
      </c>
      <c r="I491" s="1">
        <v>208754</v>
      </c>
      <c r="J491" s="1">
        <v>0</v>
      </c>
      <c r="K491" s="1" t="s">
        <v>737</v>
      </c>
      <c r="L491" s="1">
        <v>3</v>
      </c>
      <c r="M491" s="1">
        <v>501690</v>
      </c>
      <c r="N491" s="1" t="s">
        <v>3288</v>
      </c>
      <c r="O491" s="1">
        <v>13714</v>
      </c>
      <c r="P491" s="1">
        <v>1</v>
      </c>
      <c r="Q491" s="1">
        <v>37.979999999999997</v>
      </c>
      <c r="R491" s="1" t="str">
        <f>IFERROR(VLOOKUP(K491,Proveedores!$A$2:$B$500,2,0),"Agregar")</f>
        <v xml:space="preserve">KLONAL SRL </v>
      </c>
      <c r="S491" s="5">
        <f t="shared" si="7"/>
        <v>520857.72</v>
      </c>
    </row>
    <row r="492" spans="1:19" x14ac:dyDescent="0.2">
      <c r="A492" s="7">
        <v>43810.510613425926</v>
      </c>
      <c r="B492" s="1" t="s">
        <v>3289</v>
      </c>
      <c r="C492" s="1" t="s">
        <v>3290</v>
      </c>
      <c r="D492" s="1" t="s">
        <v>1621</v>
      </c>
      <c r="E492" s="1" t="s">
        <v>3291</v>
      </c>
      <c r="F492" s="7">
        <v>43767</v>
      </c>
      <c r="G492" s="1" t="s">
        <v>238</v>
      </c>
      <c r="H492" s="5">
        <v>245100</v>
      </c>
      <c r="I492" s="1" t="s">
        <v>3292</v>
      </c>
      <c r="J492" s="1">
        <v>0</v>
      </c>
      <c r="K492" s="1" t="s">
        <v>3293</v>
      </c>
      <c r="L492" s="1">
        <v>1</v>
      </c>
      <c r="M492" s="1" t="s">
        <v>3294</v>
      </c>
      <c r="N492" s="1" t="s">
        <v>3295</v>
      </c>
      <c r="O492" s="1">
        <v>15000</v>
      </c>
      <c r="P492" s="1" t="s">
        <v>3296</v>
      </c>
      <c r="Q492" s="1">
        <v>16.34</v>
      </c>
      <c r="R492" s="1" t="str">
        <f>IFERROR(VLOOKUP(K492,Proveedores!$A$2:$B$500,2,0),"Agregar")</f>
        <v>BECTON DICKINSON ARGENTINA SRL</v>
      </c>
      <c r="S492" s="5">
        <f t="shared" si="7"/>
        <v>245100</v>
      </c>
    </row>
    <row r="493" spans="1:19" x14ac:dyDescent="0.2">
      <c r="A493" s="7">
        <v>43810.516805555555</v>
      </c>
      <c r="B493" s="1" t="s">
        <v>3297</v>
      </c>
      <c r="C493" s="1" t="s">
        <v>3298</v>
      </c>
      <c r="D493" s="1" t="s">
        <v>1621</v>
      </c>
      <c r="E493" s="1" t="s">
        <v>3299</v>
      </c>
      <c r="F493" s="7">
        <v>43808</v>
      </c>
      <c r="G493" s="1" t="s">
        <v>692</v>
      </c>
      <c r="H493" s="5">
        <v>21010266</v>
      </c>
      <c r="I493" s="1" t="s">
        <v>2599</v>
      </c>
      <c r="J493" s="1">
        <v>0</v>
      </c>
      <c r="K493" s="1" t="s">
        <v>318</v>
      </c>
      <c r="L493" s="1">
        <v>36</v>
      </c>
      <c r="M493" s="1" t="s">
        <v>2374</v>
      </c>
      <c r="N493" s="1" t="s">
        <v>3300</v>
      </c>
      <c r="O493" s="1">
        <v>2746440</v>
      </c>
      <c r="P493" s="1" t="s">
        <v>1917</v>
      </c>
      <c r="Q493" s="1">
        <v>7.65</v>
      </c>
      <c r="R493" s="1" t="str">
        <f>IFERROR(VLOOKUP(K493,Proveedores!$A$2:$B$500,2,0),"Agregar")</f>
        <v>LABORATORIOS RICHMOND SACIF</v>
      </c>
      <c r="S493" s="5">
        <f t="shared" si="7"/>
        <v>21010266</v>
      </c>
    </row>
    <row r="494" spans="1:19" x14ac:dyDescent="0.2">
      <c r="A494" s="7">
        <v>43810.533530092594</v>
      </c>
      <c r="B494" s="1" t="s">
        <v>3301</v>
      </c>
      <c r="C494" s="1" t="s">
        <v>3302</v>
      </c>
      <c r="D494" s="1" t="s">
        <v>1621</v>
      </c>
      <c r="E494" s="1" t="s">
        <v>3303</v>
      </c>
      <c r="F494" s="7">
        <v>43808</v>
      </c>
      <c r="G494" s="1" t="s">
        <v>3304</v>
      </c>
      <c r="H494" s="5">
        <v>509999.97</v>
      </c>
      <c r="I494" s="1" t="s">
        <v>3305</v>
      </c>
      <c r="J494" s="1">
        <v>0</v>
      </c>
      <c r="K494" s="1" t="s">
        <v>641</v>
      </c>
      <c r="L494" s="1">
        <v>1</v>
      </c>
      <c r="M494" s="1" t="s">
        <v>3306</v>
      </c>
      <c r="N494" s="1" t="s">
        <v>3307</v>
      </c>
      <c r="O494" s="1">
        <v>6</v>
      </c>
      <c r="P494" s="1" t="s">
        <v>1850</v>
      </c>
      <c r="Q494" s="1">
        <v>85000</v>
      </c>
      <c r="R494" s="1" t="str">
        <f>IFERROR(VLOOKUP(K494,Proveedores!$A$2:$B$500,2,0),"Agregar")</f>
        <v>LABORATORIO VARIFARMA S.A.</v>
      </c>
      <c r="S494" s="5">
        <f t="shared" si="7"/>
        <v>510000</v>
      </c>
    </row>
    <row r="495" spans="1:19" x14ac:dyDescent="0.2">
      <c r="A495" s="7">
        <v>43810.542986111112</v>
      </c>
      <c r="B495" s="1" t="s">
        <v>3308</v>
      </c>
      <c r="C495" s="1" t="s">
        <v>3309</v>
      </c>
      <c r="D495" s="1" t="s">
        <v>1621</v>
      </c>
      <c r="E495" s="1" t="s">
        <v>3310</v>
      </c>
      <c r="F495" s="7">
        <v>43802</v>
      </c>
      <c r="G495" s="1" t="s">
        <v>639</v>
      </c>
      <c r="H495" s="5">
        <v>913500.43</v>
      </c>
      <c r="I495" s="1" t="s">
        <v>3311</v>
      </c>
      <c r="J495" s="1">
        <v>0</v>
      </c>
      <c r="K495" s="1" t="s">
        <v>641</v>
      </c>
      <c r="L495" s="1">
        <v>69</v>
      </c>
      <c r="M495" s="1" t="s">
        <v>3312</v>
      </c>
      <c r="N495" s="1" t="s">
        <v>3313</v>
      </c>
      <c r="O495" s="1">
        <v>87</v>
      </c>
      <c r="P495" s="1" t="s">
        <v>1850</v>
      </c>
      <c r="Q495" s="1">
        <v>10500</v>
      </c>
      <c r="R495" s="1" t="str">
        <f>IFERROR(VLOOKUP(K495,Proveedores!$A$2:$B$500,2,0),"Agregar")</f>
        <v>LABORATORIO VARIFARMA S.A.</v>
      </c>
      <c r="S495" s="5">
        <f t="shared" si="7"/>
        <v>913500</v>
      </c>
    </row>
    <row r="496" spans="1:19" x14ac:dyDescent="0.2">
      <c r="A496" s="7">
        <v>43810.664363425924</v>
      </c>
      <c r="B496" s="1" t="s">
        <v>3314</v>
      </c>
      <c r="C496" s="1" t="s">
        <v>3315</v>
      </c>
      <c r="D496" s="1" t="s">
        <v>1621</v>
      </c>
      <c r="E496" s="1" t="s">
        <v>3316</v>
      </c>
      <c r="F496" s="7">
        <v>43804</v>
      </c>
      <c r="G496" s="1" t="s">
        <v>3317</v>
      </c>
      <c r="H496" s="5">
        <v>2672025</v>
      </c>
      <c r="I496" s="1">
        <v>1479</v>
      </c>
      <c r="J496" s="1">
        <v>0</v>
      </c>
      <c r="K496" s="1" t="s">
        <v>369</v>
      </c>
      <c r="L496" s="1">
        <v>1</v>
      </c>
      <c r="M496" s="1" t="s">
        <v>3318</v>
      </c>
      <c r="N496" s="1" t="s">
        <v>3319</v>
      </c>
      <c r="O496" s="1">
        <v>172500</v>
      </c>
      <c r="P496" s="1" t="s">
        <v>1665</v>
      </c>
      <c r="Q496" s="1">
        <v>15.49</v>
      </c>
      <c r="R496" s="1" t="str">
        <f>IFERROR(VLOOKUP(K496,Proveedores!$A$2:$B$500,2,0),"Agregar")</f>
        <v>MG INSUMOS SA</v>
      </c>
      <c r="S496" s="5">
        <f t="shared" si="7"/>
        <v>2672025</v>
      </c>
    </row>
    <row r="497" spans="1:19" x14ac:dyDescent="0.2">
      <c r="A497" s="7">
        <v>43810.678599537037</v>
      </c>
      <c r="B497" s="1" t="s">
        <v>3320</v>
      </c>
      <c r="C497" s="1" t="s">
        <v>3321</v>
      </c>
      <c r="D497" s="1" t="s">
        <v>1621</v>
      </c>
      <c r="E497" s="1" t="s">
        <v>3322</v>
      </c>
      <c r="F497" s="7">
        <v>43810</v>
      </c>
      <c r="G497" s="1" t="s">
        <v>552</v>
      </c>
      <c r="H497" s="5">
        <v>1707200</v>
      </c>
      <c r="I497" s="1" t="s">
        <v>3323</v>
      </c>
      <c r="J497" s="1">
        <v>0</v>
      </c>
      <c r="K497" s="1" t="s">
        <v>2423</v>
      </c>
      <c r="L497" s="1">
        <v>1</v>
      </c>
      <c r="M497" s="1" t="s">
        <v>2393</v>
      </c>
      <c r="N497" s="1" t="s">
        <v>3324</v>
      </c>
      <c r="O497" s="1">
        <v>2000</v>
      </c>
      <c r="P497" s="1" t="s">
        <v>2391</v>
      </c>
      <c r="Q497" s="1">
        <v>853.6</v>
      </c>
      <c r="R497" s="1" t="str">
        <f>IFERROR(VLOOKUP(K497,Proveedores!$A$2:$B$500,2,0),"Agregar")</f>
        <v>KOPELCO S.A.</v>
      </c>
      <c r="S497" s="5">
        <f t="shared" si="7"/>
        <v>1707200</v>
      </c>
    </row>
    <row r="498" spans="1:19" x14ac:dyDescent="0.2">
      <c r="A498" s="7">
        <v>43810.686018518521</v>
      </c>
      <c r="B498" s="1" t="s">
        <v>3325</v>
      </c>
      <c r="C498" s="1" t="s">
        <v>3326</v>
      </c>
      <c r="D498" s="1" t="s">
        <v>1621</v>
      </c>
      <c r="E498" s="1" t="s">
        <v>3327</v>
      </c>
      <c r="F498" s="7">
        <v>43777</v>
      </c>
      <c r="G498" s="1" t="s">
        <v>692</v>
      </c>
      <c r="H498" s="5">
        <v>3332653.53</v>
      </c>
      <c r="I498" s="1">
        <v>1348</v>
      </c>
      <c r="J498" s="1">
        <v>0</v>
      </c>
      <c r="K498" s="1" t="s">
        <v>1974</v>
      </c>
      <c r="L498" s="1">
        <v>17</v>
      </c>
      <c r="M498" s="1" t="s">
        <v>3328</v>
      </c>
      <c r="N498" s="1" t="s">
        <v>3329</v>
      </c>
      <c r="O498" s="1">
        <v>266112</v>
      </c>
      <c r="P498" s="1" t="s">
        <v>3330</v>
      </c>
      <c r="Q498" s="1" t="s">
        <v>3331</v>
      </c>
      <c r="R498" s="1" t="str">
        <f>IFERROR(VLOOKUP(K498,Proveedores!$A$2:$B$500,2,0),"Agregar")</f>
        <v>Pfizer S.R.L.</v>
      </c>
      <c r="S498" s="5" t="e">
        <f t="shared" si="7"/>
        <v>#VALUE!</v>
      </c>
    </row>
    <row r="499" spans="1:19" x14ac:dyDescent="0.2">
      <c r="A499" s="7">
        <v>43810.691145833334</v>
      </c>
      <c r="B499" s="1" t="s">
        <v>3332</v>
      </c>
      <c r="C499" s="1" t="s">
        <v>3333</v>
      </c>
      <c r="D499" s="1" t="s">
        <v>1621</v>
      </c>
      <c r="E499" s="1" t="s">
        <v>3334</v>
      </c>
      <c r="F499" s="7">
        <v>43777</v>
      </c>
      <c r="G499" s="1" t="s">
        <v>692</v>
      </c>
      <c r="H499" s="5">
        <v>3332653.63</v>
      </c>
      <c r="I499" s="1">
        <v>1348</v>
      </c>
      <c r="J499" s="1">
        <v>0</v>
      </c>
      <c r="K499" s="1" t="s">
        <v>1974</v>
      </c>
      <c r="L499" s="1">
        <v>17</v>
      </c>
      <c r="M499" s="1" t="s">
        <v>3328</v>
      </c>
      <c r="N499" s="1" t="s">
        <v>3329</v>
      </c>
      <c r="O499" s="1">
        <v>266112</v>
      </c>
      <c r="P499" s="1" t="s">
        <v>3335</v>
      </c>
      <c r="Q499" s="1">
        <v>12.52</v>
      </c>
      <c r="R499" s="1" t="str">
        <f>IFERROR(VLOOKUP(K499,Proveedores!$A$2:$B$500,2,0),"Agregar")</f>
        <v>Pfizer S.R.L.</v>
      </c>
      <c r="S499" s="5">
        <f t="shared" si="7"/>
        <v>3331722.2399999998</v>
      </c>
    </row>
    <row r="500" spans="1:19" x14ac:dyDescent="0.2">
      <c r="A500" s="7">
        <v>43810.696296296293</v>
      </c>
      <c r="B500" s="1" t="s">
        <v>3336</v>
      </c>
      <c r="C500" s="1" t="s">
        <v>3337</v>
      </c>
      <c r="D500" s="1" t="s">
        <v>1621</v>
      </c>
      <c r="E500" s="1" t="s">
        <v>3338</v>
      </c>
      <c r="F500" s="7">
        <v>43777</v>
      </c>
      <c r="G500" s="1" t="s">
        <v>692</v>
      </c>
      <c r="H500" s="5">
        <v>3019434.7</v>
      </c>
      <c r="I500" s="1">
        <v>1348</v>
      </c>
      <c r="J500" s="1">
        <v>0</v>
      </c>
      <c r="K500" s="1" t="s">
        <v>1974</v>
      </c>
      <c r="L500" s="1">
        <v>17</v>
      </c>
      <c r="M500" s="1" t="s">
        <v>3328</v>
      </c>
      <c r="N500" s="1" t="s">
        <v>3329</v>
      </c>
      <c r="O500" s="1">
        <v>248288</v>
      </c>
      <c r="P500" s="1" t="s">
        <v>3339</v>
      </c>
      <c r="Q500" s="1">
        <v>12.52</v>
      </c>
      <c r="R500" s="1" t="str">
        <f>IFERROR(VLOOKUP(K500,Proveedores!$A$2:$B$500,2,0),"Agregar")</f>
        <v>Pfizer S.R.L.</v>
      </c>
      <c r="S500" s="5">
        <f t="shared" si="7"/>
        <v>3108565.76</v>
      </c>
    </row>
    <row r="501" spans="1:19" x14ac:dyDescent="0.2">
      <c r="A501" s="7">
        <v>43810.701562499999</v>
      </c>
      <c r="B501" s="1" t="s">
        <v>3340</v>
      </c>
      <c r="C501" s="1" t="s">
        <v>3341</v>
      </c>
      <c r="D501" s="1" t="s">
        <v>1621</v>
      </c>
      <c r="E501" s="1" t="s">
        <v>3342</v>
      </c>
      <c r="F501" s="7">
        <v>43777</v>
      </c>
      <c r="G501" s="1" t="s">
        <v>692</v>
      </c>
      <c r="H501" s="5">
        <v>2161383.1</v>
      </c>
      <c r="I501" s="1">
        <v>1365</v>
      </c>
      <c r="J501" s="1">
        <v>0</v>
      </c>
      <c r="K501" s="1" t="s">
        <v>1974</v>
      </c>
      <c r="L501" s="1">
        <v>4</v>
      </c>
      <c r="M501" s="1" t="s">
        <v>3343</v>
      </c>
      <c r="N501" s="1" t="s">
        <v>3344</v>
      </c>
      <c r="O501" s="1">
        <v>127227</v>
      </c>
      <c r="P501" s="1" t="s">
        <v>3345</v>
      </c>
      <c r="Q501" s="1">
        <v>16.989999999999998</v>
      </c>
      <c r="R501" s="1" t="str">
        <f>IFERROR(VLOOKUP(K501,Proveedores!$A$2:$B$500,2,0),"Agregar")</f>
        <v>Pfizer S.R.L.</v>
      </c>
      <c r="S501" s="5">
        <f t="shared" si="7"/>
        <v>2161586.73</v>
      </c>
    </row>
    <row r="502" spans="1:19" x14ac:dyDescent="0.2">
      <c r="A502" s="7">
        <v>43810.70521990741</v>
      </c>
      <c r="B502" s="1" t="s">
        <v>3346</v>
      </c>
      <c r="C502" s="1" t="s">
        <v>3347</v>
      </c>
      <c r="D502" s="1" t="s">
        <v>1621</v>
      </c>
      <c r="E502" s="1" t="s">
        <v>3348</v>
      </c>
      <c r="F502" s="7">
        <v>43777</v>
      </c>
      <c r="G502" s="1" t="s">
        <v>692</v>
      </c>
      <c r="H502" s="5">
        <v>2344.4</v>
      </c>
      <c r="I502" s="1">
        <v>1378</v>
      </c>
      <c r="J502" s="1">
        <v>0</v>
      </c>
      <c r="K502" s="1" t="s">
        <v>1974</v>
      </c>
      <c r="L502" s="1">
        <v>4</v>
      </c>
      <c r="M502" s="1" t="s">
        <v>3343</v>
      </c>
      <c r="N502" s="1" t="s">
        <v>3344</v>
      </c>
      <c r="O502" s="1">
        <v>138</v>
      </c>
      <c r="P502" s="1" t="s">
        <v>3345</v>
      </c>
      <c r="Q502" s="1">
        <v>16.989999999999998</v>
      </c>
      <c r="R502" s="1" t="str">
        <f>IFERROR(VLOOKUP(K502,Proveedores!$A$2:$B$500,2,0),"Agregar")</f>
        <v>Pfizer S.R.L.</v>
      </c>
      <c r="S502" s="5">
        <f t="shared" si="7"/>
        <v>2344.62</v>
      </c>
    </row>
    <row r="503" spans="1:19" x14ac:dyDescent="0.2">
      <c r="A503" s="7">
        <v>43811.483564814815</v>
      </c>
      <c r="B503" s="1" t="s">
        <v>3349</v>
      </c>
      <c r="C503" s="1" t="s">
        <v>3350</v>
      </c>
      <c r="D503" s="1" t="s">
        <v>1621</v>
      </c>
      <c r="E503" s="1" t="s">
        <v>3351</v>
      </c>
      <c r="F503" s="7">
        <v>43810</v>
      </c>
      <c r="G503" s="1" t="s">
        <v>692</v>
      </c>
      <c r="H503" s="5">
        <v>3500217.84</v>
      </c>
      <c r="I503" s="1" t="s">
        <v>3352</v>
      </c>
      <c r="J503" s="1">
        <v>0</v>
      </c>
      <c r="K503" s="1" t="s">
        <v>2737</v>
      </c>
      <c r="L503" s="1">
        <v>6</v>
      </c>
      <c r="M503" s="1" t="s">
        <v>3353</v>
      </c>
      <c r="N503" s="1" t="s">
        <v>3354</v>
      </c>
      <c r="O503" s="1">
        <v>38388</v>
      </c>
      <c r="P503" s="1" t="s">
        <v>1642</v>
      </c>
      <c r="Q503" s="1">
        <v>91.18</v>
      </c>
      <c r="R503" s="1" t="str">
        <f>IFERROR(VLOOKUP(K503,Proveedores!$A$2:$B$500,2,0),"Agregar")</f>
        <v>LABORATORIOS FABRA S.A.</v>
      </c>
      <c r="S503" s="5">
        <f t="shared" si="7"/>
        <v>3500217.8400000003</v>
      </c>
    </row>
    <row r="504" spans="1:19" x14ac:dyDescent="0.2">
      <c r="A504" s="7">
        <v>43811.487743055557</v>
      </c>
      <c r="B504" s="1" t="s">
        <v>3355</v>
      </c>
      <c r="C504" s="1" t="s">
        <v>3356</v>
      </c>
      <c r="D504" s="1" t="s">
        <v>1621</v>
      </c>
      <c r="E504" s="1" t="s">
        <v>3357</v>
      </c>
      <c r="F504" s="7">
        <v>43810</v>
      </c>
      <c r="G504" s="1" t="s">
        <v>692</v>
      </c>
      <c r="H504" s="5">
        <v>2138290</v>
      </c>
      <c r="I504" s="1" t="s">
        <v>3358</v>
      </c>
      <c r="J504" s="1">
        <v>0</v>
      </c>
      <c r="K504" s="1" t="s">
        <v>2737</v>
      </c>
      <c r="L504" s="1">
        <v>30</v>
      </c>
      <c r="M504" s="1" t="s">
        <v>3359</v>
      </c>
      <c r="N504" s="1" t="s">
        <v>3360</v>
      </c>
      <c r="O504" s="1">
        <v>19439</v>
      </c>
      <c r="P504" s="1" t="s">
        <v>1642</v>
      </c>
      <c r="Q504" s="1">
        <v>110</v>
      </c>
      <c r="R504" s="1" t="str">
        <f>IFERROR(VLOOKUP(K504,Proveedores!$A$2:$B$500,2,0),"Agregar")</f>
        <v>LABORATORIOS FABRA S.A.</v>
      </c>
      <c r="S504" s="5">
        <f t="shared" si="7"/>
        <v>2138290</v>
      </c>
    </row>
    <row r="505" spans="1:19" x14ac:dyDescent="0.2">
      <c r="A505" s="7">
        <v>43811.489351851851</v>
      </c>
      <c r="B505" s="1" t="s">
        <v>3361</v>
      </c>
      <c r="C505" s="1" t="s">
        <v>3362</v>
      </c>
      <c r="D505" s="1" t="s">
        <v>1621</v>
      </c>
      <c r="E505" s="1" t="s">
        <v>3363</v>
      </c>
      <c r="F505" s="7">
        <v>43783</v>
      </c>
      <c r="G505" s="1" t="s">
        <v>605</v>
      </c>
      <c r="H505" s="5">
        <v>1276270</v>
      </c>
      <c r="I505" s="1">
        <v>0</v>
      </c>
      <c r="J505" s="1">
        <v>0</v>
      </c>
      <c r="K505" s="1" t="s">
        <v>3255</v>
      </c>
      <c r="L505" s="1">
        <v>3</v>
      </c>
      <c r="M505" s="1" t="s">
        <v>3364</v>
      </c>
      <c r="N505" s="1" t="s">
        <v>3365</v>
      </c>
      <c r="O505" s="1">
        <v>89125</v>
      </c>
      <c r="P505" s="1" t="s">
        <v>3366</v>
      </c>
      <c r="Q505" s="1">
        <v>14.32</v>
      </c>
      <c r="R505" s="1" t="str">
        <f>IFERROR(VLOOKUP(K505,Proveedores!$A$2:$B$500,2,0),"Agregar")</f>
        <v>LABORATORIO ELEA PHOENIX S.A.</v>
      </c>
      <c r="S505" s="5">
        <f t="shared" si="7"/>
        <v>1276270</v>
      </c>
    </row>
    <row r="506" spans="1:19" x14ac:dyDescent="0.2">
      <c r="A506" s="7">
        <v>43811.498171296298</v>
      </c>
      <c r="B506" s="1" t="s">
        <v>3367</v>
      </c>
      <c r="C506" s="1" t="s">
        <v>3368</v>
      </c>
      <c r="D506" s="1" t="s">
        <v>1621</v>
      </c>
      <c r="E506" s="1" t="s">
        <v>3369</v>
      </c>
      <c r="F506" s="7">
        <v>43783</v>
      </c>
      <c r="G506" s="1" t="s">
        <v>605</v>
      </c>
      <c r="H506" s="5">
        <v>1276270</v>
      </c>
      <c r="I506" s="1">
        <v>0</v>
      </c>
      <c r="J506" s="1">
        <v>0</v>
      </c>
      <c r="K506" s="1" t="s">
        <v>3255</v>
      </c>
      <c r="L506" s="1">
        <v>3</v>
      </c>
      <c r="M506" s="1" t="s">
        <v>3364</v>
      </c>
      <c r="N506" s="1" t="s">
        <v>3365</v>
      </c>
      <c r="O506" s="1">
        <v>89125</v>
      </c>
      <c r="P506" s="1" t="s">
        <v>3366</v>
      </c>
      <c r="Q506" s="1">
        <v>14.32</v>
      </c>
      <c r="R506" s="1" t="str">
        <f>IFERROR(VLOOKUP(K506,Proveedores!$A$2:$B$500,2,0),"Agregar")</f>
        <v>LABORATORIO ELEA PHOENIX S.A.</v>
      </c>
      <c r="S506" s="5">
        <f t="shared" si="7"/>
        <v>1276270</v>
      </c>
    </row>
    <row r="507" spans="1:19" x14ac:dyDescent="0.2">
      <c r="A507" s="7">
        <v>43811.506296296298</v>
      </c>
      <c r="B507" s="1" t="s">
        <v>3370</v>
      </c>
      <c r="C507" s="1" t="s">
        <v>3371</v>
      </c>
      <c r="D507" s="1" t="s">
        <v>1621</v>
      </c>
      <c r="E507" s="1" t="s">
        <v>3372</v>
      </c>
      <c r="F507" s="7">
        <v>43775</v>
      </c>
      <c r="G507" s="1" t="s">
        <v>605</v>
      </c>
      <c r="H507" s="5">
        <v>3373750</v>
      </c>
      <c r="I507" s="1">
        <v>0</v>
      </c>
      <c r="J507" s="1">
        <v>0</v>
      </c>
      <c r="K507" s="1" t="s">
        <v>3255</v>
      </c>
      <c r="L507" s="1">
        <v>6</v>
      </c>
      <c r="M507" s="1" t="s">
        <v>3373</v>
      </c>
      <c r="N507" s="1" t="s">
        <v>3374</v>
      </c>
      <c r="O507" s="1">
        <v>125000</v>
      </c>
      <c r="P507" s="1" t="s">
        <v>3375</v>
      </c>
      <c r="Q507" s="1">
        <v>26.99</v>
      </c>
      <c r="R507" s="1" t="str">
        <f>IFERROR(VLOOKUP(K507,Proveedores!$A$2:$B$500,2,0),"Agregar")</f>
        <v>LABORATORIO ELEA PHOENIX S.A.</v>
      </c>
      <c r="S507" s="5">
        <f t="shared" si="7"/>
        <v>3373750</v>
      </c>
    </row>
    <row r="508" spans="1:19" x14ac:dyDescent="0.2">
      <c r="A508" s="7">
        <v>43811.512465277781</v>
      </c>
      <c r="B508" s="1" t="s">
        <v>3376</v>
      </c>
      <c r="C508" s="1" t="s">
        <v>3377</v>
      </c>
      <c r="D508" s="1" t="s">
        <v>1621</v>
      </c>
      <c r="E508" s="1" t="s">
        <v>3378</v>
      </c>
      <c r="F508" s="7">
        <v>43776</v>
      </c>
      <c r="G508" s="1" t="s">
        <v>605</v>
      </c>
      <c r="H508" s="5">
        <v>3373750</v>
      </c>
      <c r="I508" s="1">
        <v>0</v>
      </c>
      <c r="J508" s="1">
        <v>0</v>
      </c>
      <c r="K508" s="1" t="s">
        <v>3379</v>
      </c>
      <c r="L508" s="1">
        <v>6</v>
      </c>
      <c r="M508" s="1" t="s">
        <v>3373</v>
      </c>
      <c r="N508" s="1" t="s">
        <v>3374</v>
      </c>
      <c r="O508" s="1">
        <v>125000</v>
      </c>
      <c r="P508" s="1" t="s">
        <v>3375</v>
      </c>
      <c r="Q508" s="1">
        <v>26.99</v>
      </c>
      <c r="R508" s="1" t="str">
        <f>IFERROR(VLOOKUP(K508,Proveedores!$A$2:$B$500,2,0),"Agregar")</f>
        <v>LABORATORIO ELEA PHOENIX S.A.</v>
      </c>
      <c r="S508" s="5">
        <f t="shared" si="7"/>
        <v>3373750</v>
      </c>
    </row>
    <row r="509" spans="1:19" x14ac:dyDescent="0.2">
      <c r="A509" s="7">
        <v>43811.520289351851</v>
      </c>
      <c r="B509" s="1" t="s">
        <v>3380</v>
      </c>
      <c r="C509" s="1" t="s">
        <v>3381</v>
      </c>
      <c r="D509" s="1" t="s">
        <v>1621</v>
      </c>
      <c r="E509" s="1" t="s">
        <v>3382</v>
      </c>
      <c r="F509" s="7">
        <v>43797</v>
      </c>
      <c r="G509" s="1" t="s">
        <v>605</v>
      </c>
      <c r="H509" s="5">
        <v>153251.18</v>
      </c>
      <c r="I509" s="1">
        <v>0</v>
      </c>
      <c r="J509" s="1">
        <v>0</v>
      </c>
      <c r="K509" s="1" t="s">
        <v>3379</v>
      </c>
      <c r="L509" s="1">
        <v>6</v>
      </c>
      <c r="M509" s="1" t="s">
        <v>3373</v>
      </c>
      <c r="N509" s="1" t="s">
        <v>3374</v>
      </c>
      <c r="O509" s="1">
        <v>5677</v>
      </c>
      <c r="P509" s="1" t="s">
        <v>3375</v>
      </c>
      <c r="Q509" s="1">
        <v>26.99</v>
      </c>
      <c r="R509" s="1" t="str">
        <f>IFERROR(VLOOKUP(K509,Proveedores!$A$2:$B$500,2,0),"Agregar")</f>
        <v>LABORATORIO ELEA PHOENIX S.A.</v>
      </c>
      <c r="S509" s="5">
        <f t="shared" si="7"/>
        <v>153222.22999999998</v>
      </c>
    </row>
    <row r="510" spans="1:19" x14ac:dyDescent="0.2">
      <c r="A510" s="7">
        <v>43811.533483796295</v>
      </c>
      <c r="B510" s="1" t="s">
        <v>3383</v>
      </c>
      <c r="C510" s="1" t="s">
        <v>3384</v>
      </c>
      <c r="D510" s="1" t="s">
        <v>1621</v>
      </c>
      <c r="E510" s="1" t="s">
        <v>3382</v>
      </c>
      <c r="F510" s="7">
        <v>43797</v>
      </c>
      <c r="G510" s="1" t="s">
        <v>605</v>
      </c>
      <c r="H510" s="5">
        <v>153251.18</v>
      </c>
      <c r="I510" s="1">
        <v>0</v>
      </c>
      <c r="J510" s="1">
        <v>0</v>
      </c>
      <c r="K510" s="1" t="s">
        <v>3379</v>
      </c>
      <c r="L510" s="1">
        <v>6</v>
      </c>
      <c r="M510" s="1" t="s">
        <v>3373</v>
      </c>
      <c r="N510" s="1" t="s">
        <v>3374</v>
      </c>
      <c r="O510" s="1">
        <v>5677</v>
      </c>
      <c r="P510" s="1" t="s">
        <v>3375</v>
      </c>
      <c r="Q510" s="1">
        <v>26.99</v>
      </c>
      <c r="R510" s="1" t="str">
        <f>IFERROR(VLOOKUP(K510,Proveedores!$A$2:$B$500,2,0),"Agregar")</f>
        <v>LABORATORIO ELEA PHOENIX S.A.</v>
      </c>
      <c r="S510" s="5">
        <f t="shared" si="7"/>
        <v>153222.22999999998</v>
      </c>
    </row>
    <row r="511" spans="1:19" x14ac:dyDescent="0.2">
      <c r="A511" s="7">
        <v>43811.546782407408</v>
      </c>
      <c r="B511" s="1" t="s">
        <v>3385</v>
      </c>
      <c r="C511" s="1" t="s">
        <v>3386</v>
      </c>
      <c r="D511" s="1" t="s">
        <v>1621</v>
      </c>
      <c r="E511" s="1" t="s">
        <v>3387</v>
      </c>
      <c r="F511" s="7">
        <v>43790</v>
      </c>
      <c r="G511" s="1" t="s">
        <v>764</v>
      </c>
      <c r="H511" s="5">
        <v>4899776</v>
      </c>
      <c r="I511" s="1">
        <v>1499</v>
      </c>
      <c r="J511" s="1">
        <v>0</v>
      </c>
      <c r="K511" s="1" t="s">
        <v>3388</v>
      </c>
      <c r="L511" s="1">
        <v>1</v>
      </c>
      <c r="M511" s="1" t="s">
        <v>2147</v>
      </c>
      <c r="N511" s="1" t="s">
        <v>3389</v>
      </c>
      <c r="O511" s="1">
        <v>12400</v>
      </c>
      <c r="P511" s="1" t="s">
        <v>1892</v>
      </c>
      <c r="Q511" s="1">
        <v>395.09</v>
      </c>
      <c r="R511" s="1" t="str">
        <f>IFERROR(VLOOKUP(K511,Proveedores!$A$2:$B$500,2,0),"Agregar")</f>
        <v>Bioprofarma Bagó S.A.</v>
      </c>
      <c r="S511" s="5">
        <f t="shared" si="7"/>
        <v>4899116</v>
      </c>
    </row>
    <row r="512" spans="1:19" x14ac:dyDescent="0.2">
      <c r="A512" s="7">
        <v>43811.590578703705</v>
      </c>
      <c r="B512" s="1" t="s">
        <v>3390</v>
      </c>
      <c r="C512" s="1" t="s">
        <v>3391</v>
      </c>
      <c r="D512" s="1" t="s">
        <v>1621</v>
      </c>
      <c r="E512" s="1" t="s">
        <v>3392</v>
      </c>
      <c r="F512" s="7">
        <v>43761</v>
      </c>
      <c r="G512" s="1" t="s">
        <v>731</v>
      </c>
      <c r="H512" s="5">
        <v>874065.6</v>
      </c>
      <c r="I512" s="1">
        <v>0</v>
      </c>
      <c r="J512" s="1" t="s">
        <v>735</v>
      </c>
      <c r="K512" s="1" t="s">
        <v>451</v>
      </c>
      <c r="L512" s="1">
        <v>2</v>
      </c>
      <c r="M512" s="1" t="s">
        <v>3393</v>
      </c>
      <c r="N512" s="1" t="s">
        <v>3394</v>
      </c>
      <c r="O512" s="1">
        <v>64746</v>
      </c>
      <c r="P512" s="1" t="s">
        <v>3395</v>
      </c>
      <c r="Q512" s="1">
        <v>13.5</v>
      </c>
      <c r="R512" s="1" t="str">
        <f>IFERROR(VLOOKUP(K512,Proveedores!$A$2:$B$500,2,0),"Agregar")</f>
        <v>LABORATORIO ELEA PHOENIX S.A.</v>
      </c>
      <c r="S512" s="5">
        <f t="shared" si="7"/>
        <v>874071</v>
      </c>
    </row>
    <row r="513" spans="1:19" x14ac:dyDescent="0.2">
      <c r="A513" s="7">
        <v>43811.593090277776</v>
      </c>
      <c r="B513" s="1" t="s">
        <v>3396</v>
      </c>
      <c r="C513" s="1" t="s">
        <v>3397</v>
      </c>
      <c r="D513" s="1" t="s">
        <v>1713</v>
      </c>
      <c r="E513" s="1" t="s">
        <v>3398</v>
      </c>
      <c r="F513" s="7">
        <v>43808</v>
      </c>
      <c r="G513" s="1" t="s">
        <v>2482</v>
      </c>
      <c r="H513" s="5">
        <v>48084</v>
      </c>
      <c r="I513" s="1">
        <v>1288</v>
      </c>
      <c r="J513" s="1">
        <v>0</v>
      </c>
      <c r="K513" s="1" t="s">
        <v>2483</v>
      </c>
      <c r="L513" s="1">
        <v>53</v>
      </c>
      <c r="M513" s="1" t="s">
        <v>2484</v>
      </c>
      <c r="N513" s="1" t="s">
        <v>2500</v>
      </c>
      <c r="O513" s="1">
        <v>126</v>
      </c>
      <c r="P513" s="1" t="s">
        <v>1665</v>
      </c>
      <c r="Q513" s="1">
        <v>381.61900000000003</v>
      </c>
      <c r="R513" s="1" t="str">
        <f>IFERROR(VLOOKUP(K513,Proveedores!$A$2:$B$500,2,0),"Agregar")</f>
        <v>Celnova Argentina S.A.</v>
      </c>
      <c r="S513" s="5">
        <f t="shared" si="7"/>
        <v>48083.994000000006</v>
      </c>
    </row>
    <row r="514" spans="1:19" x14ac:dyDescent="0.2">
      <c r="A514" s="7">
        <v>43812.515289351853</v>
      </c>
      <c r="B514" s="1" t="s">
        <v>3399</v>
      </c>
      <c r="C514" s="1" t="s">
        <v>3400</v>
      </c>
      <c r="D514" s="1" t="s">
        <v>1621</v>
      </c>
      <c r="E514" s="1" t="s">
        <v>3401</v>
      </c>
      <c r="F514" s="7">
        <v>43802</v>
      </c>
      <c r="G514" s="1" t="s">
        <v>971</v>
      </c>
      <c r="H514" s="5">
        <v>40000</v>
      </c>
      <c r="I514" s="1" t="s">
        <v>3402</v>
      </c>
      <c r="J514" s="1">
        <v>0</v>
      </c>
      <c r="K514" s="1" t="s">
        <v>973</v>
      </c>
      <c r="L514" s="1">
        <v>1</v>
      </c>
      <c r="M514" s="1" t="s">
        <v>3403</v>
      </c>
      <c r="N514" s="1" t="s">
        <v>3404</v>
      </c>
      <c r="O514" s="1">
        <v>1</v>
      </c>
      <c r="P514" s="1" t="s">
        <v>2316</v>
      </c>
      <c r="Q514" s="1">
        <v>40000</v>
      </c>
      <c r="R514" s="1" t="str">
        <f>IFERROR(VLOOKUP(K514,Proveedores!$A$2:$B$500,2,0),"Agregar")</f>
        <v>Angeleri y Asociados S.A.</v>
      </c>
      <c r="S514" s="5">
        <f t="shared" si="7"/>
        <v>40000</v>
      </c>
    </row>
    <row r="515" spans="1:19" x14ac:dyDescent="0.2">
      <c r="A515" s="7">
        <v>43815.625983796293</v>
      </c>
      <c r="B515" s="1" t="s">
        <v>3405</v>
      </c>
      <c r="C515" s="1" t="s">
        <v>3406</v>
      </c>
      <c r="D515" s="1" t="s">
        <v>1621</v>
      </c>
      <c r="E515" s="1" t="s">
        <v>3407</v>
      </c>
      <c r="F515" s="7">
        <v>43815</v>
      </c>
      <c r="G515" s="1" t="s">
        <v>265</v>
      </c>
      <c r="H515" s="5">
        <v>100240</v>
      </c>
      <c r="I515" s="1">
        <v>1398</v>
      </c>
      <c r="J515" s="1">
        <v>0</v>
      </c>
      <c r="K515" s="1" t="s">
        <v>1974</v>
      </c>
      <c r="L515" s="1">
        <v>2</v>
      </c>
      <c r="M515" s="1" t="s">
        <v>1975</v>
      </c>
      <c r="N515" s="1" t="s">
        <v>1976</v>
      </c>
      <c r="O515" s="1">
        <v>16</v>
      </c>
      <c r="P515" s="1" t="s">
        <v>1977</v>
      </c>
      <c r="Q515" s="1">
        <v>6890</v>
      </c>
      <c r="R515" s="1" t="str">
        <f>IFERROR(VLOOKUP(K515,Proveedores!$A$2:$B$500,2,0),"Agregar")</f>
        <v>Pfizer S.R.L.</v>
      </c>
      <c r="S515" s="5">
        <f t="shared" ref="S515:S578" si="8">Q515*O515</f>
        <v>110240</v>
      </c>
    </row>
    <row r="516" spans="1:19" x14ac:dyDescent="0.2">
      <c r="A516" s="7">
        <v>43815.633437500001</v>
      </c>
      <c r="B516" s="1" t="s">
        <v>3408</v>
      </c>
      <c r="C516" s="1" t="s">
        <v>3409</v>
      </c>
      <c r="D516" s="1" t="s">
        <v>1621</v>
      </c>
      <c r="E516" s="1" t="s">
        <v>3410</v>
      </c>
      <c r="F516" s="7">
        <v>43815</v>
      </c>
      <c r="G516" s="1" t="s">
        <v>265</v>
      </c>
      <c r="H516" s="5">
        <v>978380</v>
      </c>
      <c r="I516" s="1" t="s">
        <v>3411</v>
      </c>
      <c r="J516" s="1">
        <v>0</v>
      </c>
      <c r="K516" s="1" t="s">
        <v>1974</v>
      </c>
      <c r="L516" s="1">
        <v>1</v>
      </c>
      <c r="M516" s="1" t="s">
        <v>1982</v>
      </c>
      <c r="N516" s="1" t="s">
        <v>1983</v>
      </c>
      <c r="O516" s="1">
        <v>30</v>
      </c>
      <c r="P516" s="1" t="s">
        <v>1977</v>
      </c>
      <c r="Q516" s="1">
        <v>3445</v>
      </c>
      <c r="R516" s="1" t="str">
        <f>IFERROR(VLOOKUP(K516,Proveedores!$A$2:$B$500,2,0),"Agregar")</f>
        <v>Pfizer S.R.L.</v>
      </c>
      <c r="S516" s="5">
        <f t="shared" si="8"/>
        <v>103350</v>
      </c>
    </row>
    <row r="517" spans="1:19" x14ac:dyDescent="0.2">
      <c r="A517" s="7">
        <v>43815.633437500001</v>
      </c>
      <c r="B517" s="1" t="s">
        <v>3408</v>
      </c>
      <c r="C517" s="1" t="s">
        <v>3409</v>
      </c>
      <c r="D517" s="1" t="s">
        <v>1621</v>
      </c>
      <c r="E517" s="1" t="s">
        <v>3410</v>
      </c>
      <c r="F517" s="7">
        <v>43815</v>
      </c>
      <c r="G517" s="1" t="s">
        <v>265</v>
      </c>
      <c r="H517" s="5">
        <v>978380</v>
      </c>
      <c r="I517" s="1" t="s">
        <v>3411</v>
      </c>
      <c r="J517" s="1">
        <v>0</v>
      </c>
      <c r="K517" s="1" t="s">
        <v>1974</v>
      </c>
      <c r="L517" s="1">
        <v>2</v>
      </c>
      <c r="M517" s="1" t="s">
        <v>1975</v>
      </c>
      <c r="N517" s="1" t="s">
        <v>1976</v>
      </c>
      <c r="O517" s="1">
        <v>127</v>
      </c>
      <c r="P517" s="1" t="s">
        <v>1977</v>
      </c>
      <c r="Q517" s="1">
        <v>6890</v>
      </c>
      <c r="R517" s="1" t="str">
        <f>IFERROR(VLOOKUP(K517,Proveedores!$A$2:$B$500,2,0),"Agregar")</f>
        <v>Pfizer S.R.L.</v>
      </c>
      <c r="S517" s="5">
        <f t="shared" si="8"/>
        <v>875030</v>
      </c>
    </row>
    <row r="518" spans="1:19" x14ac:dyDescent="0.2">
      <c r="A518" s="7">
        <v>43815.651898148149</v>
      </c>
      <c r="B518" s="1" t="s">
        <v>3412</v>
      </c>
      <c r="C518" s="1" t="s">
        <v>3413</v>
      </c>
      <c r="D518" s="1" t="s">
        <v>1621</v>
      </c>
      <c r="E518" s="1" t="s">
        <v>3414</v>
      </c>
      <c r="F518" s="7">
        <v>43788</v>
      </c>
      <c r="G518" s="1" t="s">
        <v>880</v>
      </c>
      <c r="H518" s="5">
        <v>54063400.159999996</v>
      </c>
      <c r="I518" s="1" t="s">
        <v>3415</v>
      </c>
      <c r="J518" s="1">
        <v>0</v>
      </c>
      <c r="K518" s="1" t="s">
        <v>310</v>
      </c>
      <c r="L518" s="1">
        <v>1</v>
      </c>
      <c r="M518" s="1" t="s">
        <v>3416</v>
      </c>
      <c r="N518" s="1" t="s">
        <v>3417</v>
      </c>
      <c r="O518" s="1">
        <v>20000</v>
      </c>
      <c r="P518" s="1" t="s">
        <v>1665</v>
      </c>
      <c r="Q518" s="1">
        <v>2703.17</v>
      </c>
      <c r="R518" s="1" t="str">
        <f>IFERROR(VLOOKUP(K518,Proveedores!$A$2:$B$500,2,0),"Agregar")</f>
        <v>MSD ARGENTINA SRL</v>
      </c>
      <c r="S518" s="5">
        <f t="shared" si="8"/>
        <v>54063400</v>
      </c>
    </row>
    <row r="519" spans="1:19" x14ac:dyDescent="0.2">
      <c r="A519" s="7">
        <v>43815.660370370373</v>
      </c>
      <c r="B519" s="1" t="s">
        <v>3418</v>
      </c>
      <c r="C519" s="1" t="s">
        <v>3419</v>
      </c>
      <c r="D519" s="1" t="s">
        <v>1713</v>
      </c>
      <c r="E519" s="1" t="s">
        <v>3420</v>
      </c>
      <c r="F519" s="7">
        <v>43788</v>
      </c>
      <c r="G519" s="1" t="s">
        <v>880</v>
      </c>
      <c r="H519" s="5">
        <v>18495400.010000002</v>
      </c>
      <c r="I519" s="1" t="s">
        <v>3415</v>
      </c>
      <c r="J519" s="1">
        <v>0</v>
      </c>
      <c r="K519" s="1" t="s">
        <v>310</v>
      </c>
      <c r="L519" s="1">
        <v>1</v>
      </c>
      <c r="M519" s="1" t="s">
        <v>3416</v>
      </c>
      <c r="N519" s="1" t="s">
        <v>3421</v>
      </c>
      <c r="O519" s="1">
        <v>20000</v>
      </c>
      <c r="P519" s="1" t="s">
        <v>1892</v>
      </c>
      <c r="Q519" s="1">
        <v>2703.17</v>
      </c>
      <c r="R519" s="1" t="str">
        <f>IFERROR(VLOOKUP(K519,Proveedores!$A$2:$B$500,2,0),"Agregar")</f>
        <v>MSD ARGENTINA SRL</v>
      </c>
      <c r="S519" s="5">
        <f t="shared" si="8"/>
        <v>54063400</v>
      </c>
    </row>
    <row r="520" spans="1:19" x14ac:dyDescent="0.2">
      <c r="A520" s="7">
        <v>43815.671446759261</v>
      </c>
      <c r="B520" s="1" t="s">
        <v>3422</v>
      </c>
      <c r="C520" s="1" t="s">
        <v>3423</v>
      </c>
      <c r="D520" s="1" t="s">
        <v>1621</v>
      </c>
      <c r="E520" s="1" t="s">
        <v>3424</v>
      </c>
      <c r="F520" s="7">
        <v>43788</v>
      </c>
      <c r="G520" s="1" t="s">
        <v>539</v>
      </c>
      <c r="H520" s="5">
        <v>3049191.72</v>
      </c>
      <c r="I520" s="1">
        <v>1468</v>
      </c>
      <c r="J520" s="1">
        <v>0</v>
      </c>
      <c r="K520" s="1" t="s">
        <v>310</v>
      </c>
      <c r="L520" s="1">
        <v>1</v>
      </c>
      <c r="M520" s="1" t="s">
        <v>3425</v>
      </c>
      <c r="N520" s="1" t="s">
        <v>3426</v>
      </c>
      <c r="O520" s="1">
        <v>1350</v>
      </c>
      <c r="P520" s="1" t="s">
        <v>3427</v>
      </c>
      <c r="Q520" s="1">
        <v>2258.66</v>
      </c>
      <c r="R520" s="1" t="str">
        <f>IFERROR(VLOOKUP(K520,Proveedores!$A$2:$B$500,2,0),"Agregar")</f>
        <v>MSD ARGENTINA SRL</v>
      </c>
      <c r="S520" s="5">
        <f t="shared" si="8"/>
        <v>3049191</v>
      </c>
    </row>
    <row r="521" spans="1:19" x14ac:dyDescent="0.2">
      <c r="A521" s="7">
        <v>43817.541203703702</v>
      </c>
      <c r="B521" s="1" t="s">
        <v>3428</v>
      </c>
      <c r="C521" s="1" t="s">
        <v>3429</v>
      </c>
      <c r="D521" s="1" t="s">
        <v>1621</v>
      </c>
      <c r="E521" s="1" t="s">
        <v>3430</v>
      </c>
      <c r="F521" s="7">
        <v>43797</v>
      </c>
      <c r="G521" s="1" t="s">
        <v>605</v>
      </c>
      <c r="H521" s="5">
        <v>5887403.8399999999</v>
      </c>
      <c r="I521" s="1">
        <v>1503</v>
      </c>
      <c r="J521" s="1">
        <v>0</v>
      </c>
      <c r="K521" s="1" t="s">
        <v>3431</v>
      </c>
      <c r="L521" s="1">
        <v>2</v>
      </c>
      <c r="M521" s="1" t="s">
        <v>1647</v>
      </c>
      <c r="N521" s="1" t="s">
        <v>2082</v>
      </c>
      <c r="O521" s="1">
        <v>46628</v>
      </c>
      <c r="P521" s="1" t="s">
        <v>2100</v>
      </c>
      <c r="Q521" s="1">
        <v>25.149850000000001</v>
      </c>
      <c r="R521" s="1" t="str">
        <f>IFERROR(VLOOKUP(K521,Proveedores!$A$2:$B$500,2,0),"Agregar")</f>
        <v>Dr. LAZAR &amp; Cía. S.A.Q.e.I.</v>
      </c>
      <c r="S521" s="5">
        <f t="shared" si="8"/>
        <v>1172687.2058000001</v>
      </c>
    </row>
    <row r="522" spans="1:19" x14ac:dyDescent="0.2">
      <c r="A522" s="7">
        <v>43817.541203703702</v>
      </c>
      <c r="B522" s="1" t="s">
        <v>3428</v>
      </c>
      <c r="C522" s="1" t="s">
        <v>3429</v>
      </c>
      <c r="D522" s="1" t="s">
        <v>1621</v>
      </c>
      <c r="E522" s="1" t="s">
        <v>3430</v>
      </c>
      <c r="F522" s="7">
        <v>43797</v>
      </c>
      <c r="G522" s="1" t="s">
        <v>605</v>
      </c>
      <c r="H522" s="5">
        <v>5887403.8399999999</v>
      </c>
      <c r="I522" s="1">
        <v>1503</v>
      </c>
      <c r="J522" s="1">
        <v>0</v>
      </c>
      <c r="K522" s="1" t="s">
        <v>3431</v>
      </c>
      <c r="L522" s="1">
        <v>2</v>
      </c>
      <c r="M522" s="1" t="s">
        <v>1647</v>
      </c>
      <c r="N522" s="1" t="s">
        <v>2082</v>
      </c>
      <c r="O522" s="1">
        <v>46714</v>
      </c>
      <c r="P522" s="1" t="s">
        <v>2100</v>
      </c>
      <c r="Q522" s="1">
        <v>25.149850000000001</v>
      </c>
      <c r="R522" s="1" t="str">
        <f>IFERROR(VLOOKUP(K522,Proveedores!$A$2:$B$500,2,0),"Agregar")</f>
        <v>Dr. LAZAR &amp; Cía. S.A.Q.e.I.</v>
      </c>
      <c r="S522" s="5">
        <f t="shared" si="8"/>
        <v>1174850.0929</v>
      </c>
    </row>
    <row r="523" spans="1:19" x14ac:dyDescent="0.2">
      <c r="A523" s="7">
        <v>43817.541203703702</v>
      </c>
      <c r="B523" s="1" t="s">
        <v>3428</v>
      </c>
      <c r="C523" s="1" t="s">
        <v>3429</v>
      </c>
      <c r="D523" s="1" t="s">
        <v>1621</v>
      </c>
      <c r="E523" s="1" t="s">
        <v>3430</v>
      </c>
      <c r="F523" s="7">
        <v>43797</v>
      </c>
      <c r="G523" s="1" t="s">
        <v>605</v>
      </c>
      <c r="H523" s="5">
        <v>5887403.8399999999</v>
      </c>
      <c r="I523" s="1">
        <v>1503</v>
      </c>
      <c r="J523" s="1">
        <v>0</v>
      </c>
      <c r="K523" s="1" t="s">
        <v>3431</v>
      </c>
      <c r="L523" s="1">
        <v>2</v>
      </c>
      <c r="M523" s="1" t="s">
        <v>1647</v>
      </c>
      <c r="N523" s="1" t="s">
        <v>2082</v>
      </c>
      <c r="O523" s="1">
        <v>46786</v>
      </c>
      <c r="P523" s="1" t="s">
        <v>2100</v>
      </c>
      <c r="Q523" s="1">
        <v>25.149850000000001</v>
      </c>
      <c r="R523" s="1" t="str">
        <f>IFERROR(VLOOKUP(K523,Proveedores!$A$2:$B$500,2,0),"Agregar")</f>
        <v>Dr. LAZAR &amp; Cía. S.A.Q.e.I.</v>
      </c>
      <c r="S523" s="5">
        <f t="shared" si="8"/>
        <v>1176660.8821</v>
      </c>
    </row>
    <row r="524" spans="1:19" x14ac:dyDescent="0.2">
      <c r="A524" s="7">
        <v>43817.541203703702</v>
      </c>
      <c r="B524" s="1" t="s">
        <v>3428</v>
      </c>
      <c r="C524" s="1" t="s">
        <v>3429</v>
      </c>
      <c r="D524" s="1" t="s">
        <v>1621</v>
      </c>
      <c r="E524" s="1" t="s">
        <v>3430</v>
      </c>
      <c r="F524" s="7">
        <v>43797</v>
      </c>
      <c r="G524" s="1" t="s">
        <v>605</v>
      </c>
      <c r="H524" s="5">
        <v>5887403.8399999999</v>
      </c>
      <c r="I524" s="1">
        <v>1503</v>
      </c>
      <c r="J524" s="1">
        <v>0</v>
      </c>
      <c r="K524" s="1" t="s">
        <v>3431</v>
      </c>
      <c r="L524" s="1">
        <v>2</v>
      </c>
      <c r="M524" s="1" t="s">
        <v>1647</v>
      </c>
      <c r="N524" s="1" t="s">
        <v>2082</v>
      </c>
      <c r="O524" s="1">
        <v>46982</v>
      </c>
      <c r="P524" s="1" t="s">
        <v>2100</v>
      </c>
      <c r="Q524" s="1">
        <v>25.149850000000001</v>
      </c>
      <c r="R524" s="1" t="str">
        <f>IFERROR(VLOOKUP(K524,Proveedores!$A$2:$B$500,2,0),"Agregar")</f>
        <v>Dr. LAZAR &amp; Cía. S.A.Q.e.I.</v>
      </c>
      <c r="S524" s="5">
        <f t="shared" si="8"/>
        <v>1181590.2527000001</v>
      </c>
    </row>
    <row r="525" spans="1:19" x14ac:dyDescent="0.2">
      <c r="A525" s="7">
        <v>43817.541203703702</v>
      </c>
      <c r="B525" s="1" t="s">
        <v>3428</v>
      </c>
      <c r="C525" s="1" t="s">
        <v>3429</v>
      </c>
      <c r="D525" s="1" t="s">
        <v>1621</v>
      </c>
      <c r="E525" s="1" t="s">
        <v>3430</v>
      </c>
      <c r="F525" s="7">
        <v>43797</v>
      </c>
      <c r="G525" s="1" t="s">
        <v>605</v>
      </c>
      <c r="H525" s="5">
        <v>5887403.8399999999</v>
      </c>
      <c r="I525" s="1">
        <v>1503</v>
      </c>
      <c r="J525" s="1">
        <v>0</v>
      </c>
      <c r="K525" s="1" t="s">
        <v>3431</v>
      </c>
      <c r="L525" s="1">
        <v>2</v>
      </c>
      <c r="M525" s="1" t="s">
        <v>1647</v>
      </c>
      <c r="N525" s="1" t="s">
        <v>2082</v>
      </c>
      <c r="O525" s="1">
        <v>46983</v>
      </c>
      <c r="P525" s="1" t="s">
        <v>2100</v>
      </c>
      <c r="Q525" s="1">
        <v>25.149850000000001</v>
      </c>
      <c r="R525" s="1" t="str">
        <f>IFERROR(VLOOKUP(K525,Proveedores!$A$2:$B$500,2,0),"Agregar")</f>
        <v>Dr. LAZAR &amp; Cía. S.A.Q.e.I.</v>
      </c>
      <c r="S525" s="5">
        <f t="shared" si="8"/>
        <v>1181615.40255</v>
      </c>
    </row>
    <row r="526" spans="1:19" x14ac:dyDescent="0.2">
      <c r="A526" s="7">
        <v>43817.55127314815</v>
      </c>
      <c r="B526" s="1" t="s">
        <v>3432</v>
      </c>
      <c r="C526" s="1" t="s">
        <v>3433</v>
      </c>
      <c r="D526" s="1" t="s">
        <v>1621</v>
      </c>
      <c r="E526" s="1">
        <v>400000033</v>
      </c>
      <c r="F526" s="7">
        <v>43808</v>
      </c>
      <c r="G526" s="1" t="s">
        <v>605</v>
      </c>
      <c r="H526" s="5">
        <v>34452000</v>
      </c>
      <c r="I526" s="1">
        <v>1345</v>
      </c>
      <c r="J526" s="1">
        <v>0</v>
      </c>
      <c r="K526" s="1" t="s">
        <v>1810</v>
      </c>
      <c r="L526" s="1">
        <v>1</v>
      </c>
      <c r="M526" s="1" t="s">
        <v>3434</v>
      </c>
      <c r="N526" s="1" t="s">
        <v>3435</v>
      </c>
      <c r="O526" s="1">
        <v>360000</v>
      </c>
      <c r="P526" s="1" t="s">
        <v>1665</v>
      </c>
      <c r="Q526" s="1">
        <v>95.7</v>
      </c>
      <c r="R526" s="1" t="str">
        <f>IFERROR(VLOOKUP(K526,Proveedores!$A$2:$B$500,2,0),"Agregar")</f>
        <v>MR PHARMA SOCIEDAD ANONIMA</v>
      </c>
      <c r="S526" s="5">
        <f t="shared" si="8"/>
        <v>34452000</v>
      </c>
    </row>
    <row r="527" spans="1:19" x14ac:dyDescent="0.2">
      <c r="A527" s="7">
        <v>43817.554259259261</v>
      </c>
      <c r="B527" s="1" t="s">
        <v>3436</v>
      </c>
      <c r="C527" s="1" t="s">
        <v>3437</v>
      </c>
      <c r="D527" s="1" t="s">
        <v>1621</v>
      </c>
      <c r="E527" s="1" t="s">
        <v>3438</v>
      </c>
      <c r="F527" s="7">
        <v>43804</v>
      </c>
      <c r="G527" s="1" t="s">
        <v>605</v>
      </c>
      <c r="H527" s="5">
        <v>7084198.2999999998</v>
      </c>
      <c r="I527" s="1">
        <v>1557</v>
      </c>
      <c r="J527" s="1">
        <v>0</v>
      </c>
      <c r="K527" s="1" t="s">
        <v>3431</v>
      </c>
      <c r="L527" s="1">
        <v>4</v>
      </c>
      <c r="M527" s="1" t="s">
        <v>2321</v>
      </c>
      <c r="N527" s="1" t="s">
        <v>2322</v>
      </c>
      <c r="O527" s="1">
        <v>34400</v>
      </c>
      <c r="P527" s="1" t="s">
        <v>3439</v>
      </c>
      <c r="Q527" s="1">
        <v>50.84</v>
      </c>
      <c r="R527" s="1" t="str">
        <f>IFERROR(VLOOKUP(K527,Proveedores!$A$2:$B$500,2,0),"Agregar")</f>
        <v>Dr. LAZAR &amp; Cía. S.A.Q.e.I.</v>
      </c>
      <c r="S527" s="5">
        <f t="shared" si="8"/>
        <v>1748896.0000000002</v>
      </c>
    </row>
    <row r="528" spans="1:19" x14ac:dyDescent="0.2">
      <c r="A528" s="7">
        <v>43817.554259259261</v>
      </c>
      <c r="B528" s="1" t="s">
        <v>3436</v>
      </c>
      <c r="C528" s="1" t="s">
        <v>3437</v>
      </c>
      <c r="D528" s="1" t="s">
        <v>1621</v>
      </c>
      <c r="E528" s="1" t="s">
        <v>3438</v>
      </c>
      <c r="F528" s="7">
        <v>43804</v>
      </c>
      <c r="G528" s="1" t="s">
        <v>605</v>
      </c>
      <c r="H528" s="5">
        <v>7084198.2999999998</v>
      </c>
      <c r="I528" s="1">
        <v>1557</v>
      </c>
      <c r="J528" s="1">
        <v>0</v>
      </c>
      <c r="K528" s="1" t="s">
        <v>3431</v>
      </c>
      <c r="L528" s="1">
        <v>4</v>
      </c>
      <c r="M528" s="1" t="s">
        <v>2321</v>
      </c>
      <c r="N528" s="1" t="s">
        <v>2322</v>
      </c>
      <c r="O528" s="1">
        <v>34848</v>
      </c>
      <c r="P528" s="1" t="s">
        <v>3439</v>
      </c>
      <c r="Q528" s="1">
        <v>50.84</v>
      </c>
      <c r="R528" s="1" t="str">
        <f>IFERROR(VLOOKUP(K528,Proveedores!$A$2:$B$500,2,0),"Agregar")</f>
        <v>Dr. LAZAR &amp; Cía. S.A.Q.e.I.</v>
      </c>
      <c r="S528" s="5">
        <f t="shared" si="8"/>
        <v>1771672.32</v>
      </c>
    </row>
    <row r="529" spans="1:19" x14ac:dyDescent="0.2">
      <c r="A529" s="7">
        <v>43817.554259259261</v>
      </c>
      <c r="B529" s="1" t="s">
        <v>3436</v>
      </c>
      <c r="C529" s="1" t="s">
        <v>3437</v>
      </c>
      <c r="D529" s="1" t="s">
        <v>1621</v>
      </c>
      <c r="E529" s="1" t="s">
        <v>3438</v>
      </c>
      <c r="F529" s="7">
        <v>43804</v>
      </c>
      <c r="G529" s="1" t="s">
        <v>605</v>
      </c>
      <c r="H529" s="5">
        <v>7084198.2999999998</v>
      </c>
      <c r="I529" s="1">
        <v>1557</v>
      </c>
      <c r="J529" s="1">
        <v>0</v>
      </c>
      <c r="K529" s="1" t="s">
        <v>3431</v>
      </c>
      <c r="L529" s="1">
        <v>4</v>
      </c>
      <c r="M529" s="1" t="s">
        <v>2321</v>
      </c>
      <c r="N529" s="1" t="s">
        <v>2322</v>
      </c>
      <c r="O529" s="1">
        <v>34994</v>
      </c>
      <c r="P529" s="1" t="s">
        <v>3439</v>
      </c>
      <c r="Q529" s="1">
        <v>50.84</v>
      </c>
      <c r="R529" s="1" t="str">
        <f>IFERROR(VLOOKUP(K529,Proveedores!$A$2:$B$500,2,0),"Agregar")</f>
        <v>Dr. LAZAR &amp; Cía. S.A.Q.e.I.</v>
      </c>
      <c r="S529" s="5">
        <f t="shared" si="8"/>
        <v>1779094.9600000002</v>
      </c>
    </row>
    <row r="530" spans="1:19" x14ac:dyDescent="0.2">
      <c r="A530" s="7">
        <v>43817.554259259261</v>
      </c>
      <c r="B530" s="1" t="s">
        <v>3436</v>
      </c>
      <c r="C530" s="1" t="s">
        <v>3437</v>
      </c>
      <c r="D530" s="1" t="s">
        <v>1621</v>
      </c>
      <c r="E530" s="1" t="s">
        <v>3438</v>
      </c>
      <c r="F530" s="7">
        <v>43804</v>
      </c>
      <c r="G530" s="1" t="s">
        <v>605</v>
      </c>
      <c r="H530" s="5">
        <v>7084198.2999999998</v>
      </c>
      <c r="I530" s="1">
        <v>1557</v>
      </c>
      <c r="J530" s="1">
        <v>0</v>
      </c>
      <c r="K530" s="1" t="s">
        <v>3431</v>
      </c>
      <c r="L530" s="1">
        <v>4</v>
      </c>
      <c r="M530" s="1" t="s">
        <v>2321</v>
      </c>
      <c r="N530" s="1" t="s">
        <v>2322</v>
      </c>
      <c r="O530" s="1">
        <v>35101</v>
      </c>
      <c r="P530" s="1" t="s">
        <v>3439</v>
      </c>
      <c r="Q530" s="1">
        <v>50.84</v>
      </c>
      <c r="R530" s="1" t="str">
        <f>IFERROR(VLOOKUP(K530,Proveedores!$A$2:$B$500,2,0),"Agregar")</f>
        <v>Dr. LAZAR &amp; Cía. S.A.Q.e.I.</v>
      </c>
      <c r="S530" s="5">
        <f t="shared" si="8"/>
        <v>1784534.84</v>
      </c>
    </row>
    <row r="531" spans="1:19" x14ac:dyDescent="0.2">
      <c r="A531" s="7">
        <v>43817.557314814818</v>
      </c>
      <c r="B531" s="1" t="s">
        <v>3440</v>
      </c>
      <c r="C531" s="1" t="s">
        <v>3441</v>
      </c>
      <c r="D531" s="1" t="s">
        <v>1621</v>
      </c>
      <c r="E531" s="1">
        <v>400000034</v>
      </c>
      <c r="F531" s="7">
        <v>43808</v>
      </c>
      <c r="G531" s="1" t="s">
        <v>605</v>
      </c>
      <c r="H531" s="5">
        <v>51831120</v>
      </c>
      <c r="I531" s="1">
        <v>0</v>
      </c>
      <c r="J531" s="1">
        <v>0</v>
      </c>
      <c r="K531" s="1" t="s">
        <v>1810</v>
      </c>
      <c r="L531" s="1">
        <v>1</v>
      </c>
      <c r="M531" s="1" t="s">
        <v>3442</v>
      </c>
      <c r="N531" s="1" t="s">
        <v>3443</v>
      </c>
      <c r="O531" s="1">
        <v>541600</v>
      </c>
      <c r="P531" s="1" t="s">
        <v>1892</v>
      </c>
      <c r="Q531" s="1">
        <v>95.7</v>
      </c>
      <c r="R531" s="1" t="str">
        <f>IFERROR(VLOOKUP(K531,Proveedores!$A$2:$B$500,2,0),"Agregar")</f>
        <v>MR PHARMA SOCIEDAD ANONIMA</v>
      </c>
      <c r="S531" s="5">
        <f t="shared" si="8"/>
        <v>51831120</v>
      </c>
    </row>
    <row r="532" spans="1:19" x14ac:dyDescent="0.2">
      <c r="A532" s="7">
        <v>43817.602395833332</v>
      </c>
      <c r="B532" s="1" t="s">
        <v>3444</v>
      </c>
      <c r="C532" s="1" t="s">
        <v>3445</v>
      </c>
      <c r="D532" s="1" t="s">
        <v>1621</v>
      </c>
      <c r="E532" s="1" t="s">
        <v>3446</v>
      </c>
      <c r="F532" s="7">
        <v>43815</v>
      </c>
      <c r="G532" s="1" t="s">
        <v>2482</v>
      </c>
      <c r="H532" s="5">
        <v>1587662.4</v>
      </c>
      <c r="I532" s="1" t="s">
        <v>2599</v>
      </c>
      <c r="J532" s="1">
        <v>0</v>
      </c>
      <c r="K532" s="1" t="s">
        <v>318</v>
      </c>
      <c r="L532" s="1">
        <v>17</v>
      </c>
      <c r="M532" s="1" t="s">
        <v>3447</v>
      </c>
      <c r="N532" s="1" t="s">
        <v>3448</v>
      </c>
      <c r="O532" s="1">
        <v>345</v>
      </c>
      <c r="P532" s="1" t="s">
        <v>3449</v>
      </c>
      <c r="Q532" s="1">
        <v>4601.92</v>
      </c>
      <c r="R532" s="1" t="str">
        <f>IFERROR(VLOOKUP(K532,Proveedores!$A$2:$B$500,2,0),"Agregar")</f>
        <v>LABORATORIOS RICHMOND SACIF</v>
      </c>
      <c r="S532" s="5">
        <f t="shared" si="8"/>
        <v>1587662.4000000001</v>
      </c>
    </row>
    <row r="533" spans="1:19" x14ac:dyDescent="0.2">
      <c r="A533" s="7">
        <v>43817.609652777777</v>
      </c>
      <c r="B533" s="1" t="s">
        <v>3450</v>
      </c>
      <c r="C533" s="1" t="s">
        <v>3451</v>
      </c>
      <c r="D533" s="1" t="s">
        <v>1621</v>
      </c>
      <c r="E533" s="1" t="s">
        <v>3452</v>
      </c>
      <c r="F533" s="7">
        <v>43802</v>
      </c>
      <c r="G533" s="1" t="s">
        <v>692</v>
      </c>
      <c r="H533" s="5">
        <v>17880796.16</v>
      </c>
      <c r="I533" s="1">
        <v>1504</v>
      </c>
      <c r="J533" s="1">
        <v>0</v>
      </c>
      <c r="K533" s="1" t="s">
        <v>3453</v>
      </c>
      <c r="L533" s="1">
        <v>49</v>
      </c>
      <c r="M533" s="1" t="s">
        <v>3454</v>
      </c>
      <c r="N533" s="1" t="s">
        <v>3455</v>
      </c>
      <c r="O533" s="1">
        <v>983400</v>
      </c>
      <c r="P533" s="1" t="s">
        <v>3456</v>
      </c>
      <c r="Q533" s="1">
        <v>6039990</v>
      </c>
      <c r="R533" s="1" t="str">
        <f>IFERROR(VLOOKUP(K533,Proveedores!$A$2:$B$500,2,0),"Agregar")</f>
        <v>Dr. LAZAR &amp; Cía. S.A.Q.e.I.</v>
      </c>
      <c r="S533" s="5">
        <f t="shared" si="8"/>
        <v>5939726166000</v>
      </c>
    </row>
    <row r="534" spans="1:19" x14ac:dyDescent="0.2">
      <c r="A534" s="7">
        <v>43817.609652777777</v>
      </c>
      <c r="B534" s="1" t="s">
        <v>3450</v>
      </c>
      <c r="C534" s="1" t="s">
        <v>3451</v>
      </c>
      <c r="D534" s="1" t="s">
        <v>1621</v>
      </c>
      <c r="E534" s="1" t="s">
        <v>3452</v>
      </c>
      <c r="F534" s="7">
        <v>43802</v>
      </c>
      <c r="G534" s="1" t="s">
        <v>692</v>
      </c>
      <c r="H534" s="5">
        <v>17880796.16</v>
      </c>
      <c r="I534" s="1">
        <v>1504</v>
      </c>
      <c r="J534" s="1">
        <v>0</v>
      </c>
      <c r="K534" s="1" t="s">
        <v>3453</v>
      </c>
      <c r="L534" s="1">
        <v>49</v>
      </c>
      <c r="M534" s="1" t="s">
        <v>3454</v>
      </c>
      <c r="N534" s="1" t="s">
        <v>3455</v>
      </c>
      <c r="O534" s="1">
        <v>985740</v>
      </c>
      <c r="P534" s="1" t="s">
        <v>3456</v>
      </c>
      <c r="Q534" s="1">
        <v>6039990</v>
      </c>
      <c r="R534" s="1" t="str">
        <f>IFERROR(VLOOKUP(K534,Proveedores!$A$2:$B$500,2,0),"Agregar")</f>
        <v>Dr. LAZAR &amp; Cía. S.A.Q.e.I.</v>
      </c>
      <c r="S534" s="5">
        <f t="shared" si="8"/>
        <v>5953859742600</v>
      </c>
    </row>
    <row r="535" spans="1:19" x14ac:dyDescent="0.2">
      <c r="A535" s="7">
        <v>43817.609652777777</v>
      </c>
      <c r="B535" s="1" t="s">
        <v>3450</v>
      </c>
      <c r="C535" s="1" t="s">
        <v>3451</v>
      </c>
      <c r="D535" s="1" t="s">
        <v>1621</v>
      </c>
      <c r="E535" s="1" t="s">
        <v>3452</v>
      </c>
      <c r="F535" s="7">
        <v>43802</v>
      </c>
      <c r="G535" s="1" t="s">
        <v>692</v>
      </c>
      <c r="H535" s="5">
        <v>17880796.16</v>
      </c>
      <c r="I535" s="1">
        <v>1504</v>
      </c>
      <c r="J535" s="1">
        <v>0</v>
      </c>
      <c r="K535" s="1" t="s">
        <v>3453</v>
      </c>
      <c r="L535" s="1">
        <v>49</v>
      </c>
      <c r="M535" s="1" t="s">
        <v>3454</v>
      </c>
      <c r="N535" s="1" t="s">
        <v>3455</v>
      </c>
      <c r="O535" s="1">
        <v>991260</v>
      </c>
      <c r="P535" s="1" t="s">
        <v>3456</v>
      </c>
      <c r="Q535" s="1">
        <v>6039990</v>
      </c>
      <c r="R535" s="1" t="str">
        <f>IFERROR(VLOOKUP(K535,Proveedores!$A$2:$B$500,2,0),"Agregar")</f>
        <v>Dr. LAZAR &amp; Cía. S.A.Q.e.I.</v>
      </c>
      <c r="S535" s="5">
        <f t="shared" si="8"/>
        <v>5987200487400</v>
      </c>
    </row>
    <row r="536" spans="1:19" x14ac:dyDescent="0.2">
      <c r="A536" s="7">
        <v>43817.610092592593</v>
      </c>
      <c r="B536" s="1" t="s">
        <v>3457</v>
      </c>
      <c r="C536" s="1" t="s">
        <v>3458</v>
      </c>
      <c r="D536" s="1" t="s">
        <v>1621</v>
      </c>
      <c r="E536" s="1" t="s">
        <v>3459</v>
      </c>
      <c r="F536" s="7">
        <v>43815</v>
      </c>
      <c r="G536" s="1" t="s">
        <v>635</v>
      </c>
      <c r="H536" s="5">
        <v>62732529</v>
      </c>
      <c r="I536" s="1" t="s">
        <v>2599</v>
      </c>
      <c r="J536" s="1">
        <v>0</v>
      </c>
      <c r="K536" s="1" t="s">
        <v>318</v>
      </c>
      <c r="L536" s="1">
        <v>1</v>
      </c>
      <c r="M536" s="1" t="s">
        <v>1915</v>
      </c>
      <c r="N536" s="1" t="s">
        <v>1916</v>
      </c>
      <c r="O536" s="1">
        <v>268080</v>
      </c>
      <c r="P536" s="1" t="s">
        <v>1917</v>
      </c>
      <c r="Q536" s="1">
        <v>119.3</v>
      </c>
      <c r="R536" s="1" t="str">
        <f>IFERROR(VLOOKUP(K536,Proveedores!$A$2:$B$500,2,0),"Agregar")</f>
        <v>LABORATORIOS RICHMOND SACIF</v>
      </c>
      <c r="S536" s="5">
        <f t="shared" si="8"/>
        <v>31981944</v>
      </c>
    </row>
    <row r="537" spans="1:19" x14ac:dyDescent="0.2">
      <c r="A537" s="7">
        <v>43817.610092592593</v>
      </c>
      <c r="B537" s="1" t="s">
        <v>3457</v>
      </c>
      <c r="C537" s="1" t="s">
        <v>3458</v>
      </c>
      <c r="D537" s="1" t="s">
        <v>1621</v>
      </c>
      <c r="E537" s="1" t="s">
        <v>3459</v>
      </c>
      <c r="F537" s="7">
        <v>43815</v>
      </c>
      <c r="G537" s="1" t="s">
        <v>635</v>
      </c>
      <c r="H537" s="5">
        <v>62732529</v>
      </c>
      <c r="I537" s="1" t="s">
        <v>2599</v>
      </c>
      <c r="J537" s="1">
        <v>0</v>
      </c>
      <c r="K537" s="1" t="s">
        <v>318</v>
      </c>
      <c r="L537" s="1">
        <v>2</v>
      </c>
      <c r="M537" s="1" t="s">
        <v>1918</v>
      </c>
      <c r="N537" s="1" t="s">
        <v>1916</v>
      </c>
      <c r="O537" s="1">
        <v>194010</v>
      </c>
      <c r="P537" s="1" t="s">
        <v>1917</v>
      </c>
      <c r="Q537" s="1">
        <v>158.5</v>
      </c>
      <c r="R537" s="1" t="str">
        <f>IFERROR(VLOOKUP(K537,Proveedores!$A$2:$B$500,2,0),"Agregar")</f>
        <v>LABORATORIOS RICHMOND SACIF</v>
      </c>
      <c r="S537" s="5">
        <f t="shared" si="8"/>
        <v>30750585</v>
      </c>
    </row>
    <row r="538" spans="1:19" x14ac:dyDescent="0.2">
      <c r="A538" s="7">
        <v>43817.691759259258</v>
      </c>
      <c r="B538" s="1" t="s">
        <v>3460</v>
      </c>
      <c r="C538" s="1" t="s">
        <v>3461</v>
      </c>
      <c r="D538" s="1" t="s">
        <v>1621</v>
      </c>
      <c r="E538" s="1" t="s">
        <v>3462</v>
      </c>
      <c r="F538" s="7">
        <v>43788</v>
      </c>
      <c r="G538" s="1" t="s">
        <v>2754</v>
      </c>
      <c r="H538" s="5">
        <v>135900</v>
      </c>
      <c r="I538" s="1" t="s">
        <v>3463</v>
      </c>
      <c r="J538" s="1">
        <v>0</v>
      </c>
      <c r="K538" s="1" t="s">
        <v>871</v>
      </c>
      <c r="L538" s="1">
        <v>1</v>
      </c>
      <c r="M538" s="1" t="s">
        <v>2877</v>
      </c>
      <c r="N538" s="1" t="s">
        <v>2878</v>
      </c>
      <c r="O538" s="1">
        <v>9</v>
      </c>
      <c r="P538" s="1" t="s">
        <v>2149</v>
      </c>
      <c r="Q538" s="1">
        <v>15100</v>
      </c>
      <c r="R538" s="1" t="str">
        <f>IFERROR(VLOOKUP(K538,Proveedores!$A$2:$B$500,2,0),"Agregar")</f>
        <v>Biosidus Farma S.A.</v>
      </c>
      <c r="S538" s="5">
        <f t="shared" si="8"/>
        <v>135900</v>
      </c>
    </row>
    <row r="539" spans="1:19" x14ac:dyDescent="0.2">
      <c r="A539" s="7">
        <v>43817.697627314818</v>
      </c>
      <c r="B539" s="1" t="s">
        <v>3464</v>
      </c>
      <c r="C539" s="1" t="s">
        <v>3465</v>
      </c>
      <c r="D539" s="1" t="s">
        <v>1621</v>
      </c>
      <c r="E539" s="1" t="s">
        <v>3466</v>
      </c>
      <c r="F539" s="7">
        <v>43788</v>
      </c>
      <c r="G539" s="1" t="s">
        <v>2754</v>
      </c>
      <c r="H539" s="5">
        <v>90600</v>
      </c>
      <c r="I539" s="1" t="s">
        <v>3467</v>
      </c>
      <c r="J539" s="1">
        <v>0</v>
      </c>
      <c r="K539" s="1" t="s">
        <v>871</v>
      </c>
      <c r="L539" s="1">
        <v>1</v>
      </c>
      <c r="M539" s="1" t="s">
        <v>2877</v>
      </c>
      <c r="N539" s="1" t="s">
        <v>2878</v>
      </c>
      <c r="O539" s="1">
        <v>6</v>
      </c>
      <c r="P539" s="1" t="s">
        <v>2149</v>
      </c>
      <c r="Q539" s="1">
        <v>15100</v>
      </c>
      <c r="R539" s="1" t="str">
        <f>IFERROR(VLOOKUP(K539,Proveedores!$A$2:$B$500,2,0),"Agregar")</f>
        <v>Biosidus Farma S.A.</v>
      </c>
      <c r="S539" s="5">
        <f t="shared" si="8"/>
        <v>90600</v>
      </c>
    </row>
    <row r="540" spans="1:19" x14ac:dyDescent="0.2">
      <c r="A540" s="7">
        <v>43817.7028587963</v>
      </c>
      <c r="B540" s="1" t="s">
        <v>3468</v>
      </c>
      <c r="C540" s="1" t="s">
        <v>3469</v>
      </c>
      <c r="D540" s="1" t="s">
        <v>1621</v>
      </c>
      <c r="E540" s="1" t="s">
        <v>3470</v>
      </c>
      <c r="F540" s="7">
        <v>43788</v>
      </c>
      <c r="G540" s="1" t="s">
        <v>2754</v>
      </c>
      <c r="H540" s="5">
        <v>135900</v>
      </c>
      <c r="I540" s="1" t="s">
        <v>3471</v>
      </c>
      <c r="J540" s="1">
        <v>0</v>
      </c>
      <c r="K540" s="1" t="s">
        <v>871</v>
      </c>
      <c r="L540" s="1">
        <v>1</v>
      </c>
      <c r="M540" s="1" t="s">
        <v>2877</v>
      </c>
      <c r="N540" s="1" t="s">
        <v>2878</v>
      </c>
      <c r="O540" s="1">
        <v>9</v>
      </c>
      <c r="P540" s="1" t="s">
        <v>2149</v>
      </c>
      <c r="Q540" s="1">
        <v>15100</v>
      </c>
      <c r="R540" s="1" t="str">
        <f>IFERROR(VLOOKUP(K540,Proveedores!$A$2:$B$500,2,0),"Agregar")</f>
        <v>Biosidus Farma S.A.</v>
      </c>
      <c r="S540" s="5">
        <f t="shared" si="8"/>
        <v>135900</v>
      </c>
    </row>
    <row r="541" spans="1:19" x14ac:dyDescent="0.2">
      <c r="A541" s="7">
        <v>43817.707025462965</v>
      </c>
      <c r="B541" s="1" t="s">
        <v>3472</v>
      </c>
      <c r="C541" s="1" t="s">
        <v>3473</v>
      </c>
      <c r="D541" s="1" t="s">
        <v>1621</v>
      </c>
      <c r="E541" s="1" t="s">
        <v>3474</v>
      </c>
      <c r="F541" s="7">
        <v>43788</v>
      </c>
      <c r="G541" s="1" t="s">
        <v>2754</v>
      </c>
      <c r="H541" s="5">
        <v>45300</v>
      </c>
      <c r="I541" s="1" t="s">
        <v>3475</v>
      </c>
      <c r="J541" s="1">
        <v>0</v>
      </c>
      <c r="K541" s="1" t="s">
        <v>871</v>
      </c>
      <c r="L541" s="1">
        <v>1</v>
      </c>
      <c r="M541" s="1" t="s">
        <v>2877</v>
      </c>
      <c r="N541" s="1" t="s">
        <v>2878</v>
      </c>
      <c r="O541" s="1">
        <v>3</v>
      </c>
      <c r="P541" s="1" t="s">
        <v>2149</v>
      </c>
      <c r="Q541" s="1">
        <v>15100</v>
      </c>
      <c r="R541" s="1" t="str">
        <f>IFERROR(VLOOKUP(K541,Proveedores!$A$2:$B$500,2,0),"Agregar")</f>
        <v>Biosidus Farma S.A.</v>
      </c>
      <c r="S541" s="5">
        <f t="shared" si="8"/>
        <v>45300</v>
      </c>
    </row>
    <row r="542" spans="1:19" x14ac:dyDescent="0.2">
      <c r="A542" s="7">
        <v>43818.366388888891</v>
      </c>
      <c r="B542" s="1" t="s">
        <v>3476</v>
      </c>
      <c r="C542" s="1" t="s">
        <v>3477</v>
      </c>
      <c r="D542" s="1" t="s">
        <v>1621</v>
      </c>
      <c r="E542" s="1" t="s">
        <v>3478</v>
      </c>
      <c r="F542" s="7">
        <v>43810</v>
      </c>
      <c r="G542" s="1" t="s">
        <v>692</v>
      </c>
      <c r="H542" s="5">
        <v>5974776.6100000003</v>
      </c>
      <c r="I542" s="1">
        <v>1558</v>
      </c>
      <c r="J542" s="1">
        <v>0</v>
      </c>
      <c r="K542" s="1" t="s">
        <v>3479</v>
      </c>
      <c r="L542" s="1">
        <v>40</v>
      </c>
      <c r="M542" s="1" t="s">
        <v>3480</v>
      </c>
      <c r="N542" s="1" t="s">
        <v>3481</v>
      </c>
      <c r="O542" s="1">
        <v>631400</v>
      </c>
      <c r="P542" s="1" t="s">
        <v>3482</v>
      </c>
      <c r="Q542" s="1">
        <v>3.13</v>
      </c>
      <c r="R542" s="1" t="str">
        <f>IFERROR(VLOOKUP(K542,Proveedores!$A$2:$B$500,2,0),"Agregar")</f>
        <v>Dr. LAZAR &amp; Cía. S.A.Q.e.I.</v>
      </c>
      <c r="S542" s="5">
        <f t="shared" si="8"/>
        <v>1976282</v>
      </c>
    </row>
    <row r="543" spans="1:19" x14ac:dyDescent="0.2">
      <c r="A543" s="7">
        <v>43818.366388888891</v>
      </c>
      <c r="B543" s="1" t="s">
        <v>3476</v>
      </c>
      <c r="C543" s="1" t="s">
        <v>3477</v>
      </c>
      <c r="D543" s="1" t="s">
        <v>1621</v>
      </c>
      <c r="E543" s="1" t="s">
        <v>3478</v>
      </c>
      <c r="F543" s="7">
        <v>43810</v>
      </c>
      <c r="G543" s="1" t="s">
        <v>692</v>
      </c>
      <c r="H543" s="5">
        <v>5974776.6100000003</v>
      </c>
      <c r="I543" s="1">
        <v>1558</v>
      </c>
      <c r="J543" s="1">
        <v>0</v>
      </c>
      <c r="K543" s="1" t="s">
        <v>3479</v>
      </c>
      <c r="L543" s="1">
        <v>40</v>
      </c>
      <c r="M543" s="1" t="s">
        <v>3480</v>
      </c>
      <c r="N543" s="1" t="s">
        <v>3481</v>
      </c>
      <c r="O543" s="1">
        <v>635768</v>
      </c>
      <c r="P543" s="1" t="s">
        <v>3482</v>
      </c>
      <c r="Q543" s="1">
        <v>3.13</v>
      </c>
      <c r="R543" s="1" t="str">
        <f>IFERROR(VLOOKUP(K543,Proveedores!$A$2:$B$500,2,0),"Agregar")</f>
        <v>Dr. LAZAR &amp; Cía. S.A.Q.e.I.</v>
      </c>
      <c r="S543" s="5">
        <f t="shared" si="8"/>
        <v>1989953.8399999999</v>
      </c>
    </row>
    <row r="544" spans="1:19" x14ac:dyDescent="0.2">
      <c r="A544" s="7">
        <v>43818.366388888891</v>
      </c>
      <c r="B544" s="1" t="s">
        <v>3476</v>
      </c>
      <c r="C544" s="1" t="s">
        <v>3477</v>
      </c>
      <c r="D544" s="1" t="s">
        <v>1621</v>
      </c>
      <c r="E544" s="1" t="s">
        <v>3478</v>
      </c>
      <c r="F544" s="7">
        <v>43810</v>
      </c>
      <c r="G544" s="1" t="s">
        <v>692</v>
      </c>
      <c r="H544" s="5">
        <v>5974776.6100000003</v>
      </c>
      <c r="I544" s="1">
        <v>1558</v>
      </c>
      <c r="J544" s="1">
        <v>0</v>
      </c>
      <c r="K544" s="1" t="s">
        <v>3479</v>
      </c>
      <c r="L544" s="1">
        <v>40</v>
      </c>
      <c r="M544" s="1" t="s">
        <v>3480</v>
      </c>
      <c r="N544" s="1" t="s">
        <v>3481</v>
      </c>
      <c r="O544" s="1">
        <v>641704</v>
      </c>
      <c r="P544" s="1" t="s">
        <v>3482</v>
      </c>
      <c r="Q544" s="1">
        <v>3.13</v>
      </c>
      <c r="R544" s="1" t="str">
        <f>IFERROR(VLOOKUP(K544,Proveedores!$A$2:$B$500,2,0),"Agregar")</f>
        <v>Dr. LAZAR &amp; Cía. S.A.Q.e.I.</v>
      </c>
      <c r="S544" s="5">
        <f t="shared" si="8"/>
        <v>2008533.52</v>
      </c>
    </row>
    <row r="545" spans="1:19" x14ac:dyDescent="0.2">
      <c r="A545" s="7">
        <v>43818.40724537037</v>
      </c>
      <c r="B545" s="1" t="s">
        <v>3483</v>
      </c>
      <c r="C545" s="1" t="s">
        <v>3484</v>
      </c>
      <c r="D545" s="1" t="s">
        <v>1621</v>
      </c>
      <c r="E545" s="1" t="s">
        <v>3485</v>
      </c>
      <c r="F545" s="7">
        <v>43818</v>
      </c>
      <c r="G545" s="1" t="s">
        <v>204</v>
      </c>
      <c r="H545" s="5">
        <v>68460</v>
      </c>
      <c r="I545" s="1">
        <v>1548</v>
      </c>
      <c r="J545" s="1">
        <v>0</v>
      </c>
      <c r="K545" s="1" t="s">
        <v>208</v>
      </c>
      <c r="L545" s="1">
        <v>1</v>
      </c>
      <c r="M545" s="1" t="s">
        <v>3486</v>
      </c>
      <c r="N545" s="1" t="s">
        <v>3487</v>
      </c>
      <c r="O545" s="1">
        <v>21</v>
      </c>
      <c r="P545" s="1" t="s">
        <v>3246</v>
      </c>
      <c r="Q545" s="1">
        <v>3260</v>
      </c>
      <c r="R545" s="1" t="str">
        <f>IFERROR(VLOOKUP(K545,Proveedores!$A$2:$B$500,2,0),"Agregar")</f>
        <v>VSA ALTA COMPLEJIDAD S.A.</v>
      </c>
      <c r="S545" s="5">
        <f t="shared" si="8"/>
        <v>68460</v>
      </c>
    </row>
    <row r="546" spans="1:19" x14ac:dyDescent="0.2">
      <c r="A546" s="7">
        <v>43818.475208333337</v>
      </c>
      <c r="B546" s="1" t="s">
        <v>3488</v>
      </c>
      <c r="C546" s="1" t="s">
        <v>3489</v>
      </c>
      <c r="D546" s="1" t="s">
        <v>1621</v>
      </c>
      <c r="E546" s="1" t="s">
        <v>3490</v>
      </c>
      <c r="F546" s="7">
        <v>43776</v>
      </c>
      <c r="G546" s="1" t="s">
        <v>880</v>
      </c>
      <c r="H546" s="5">
        <v>41353094.780000001</v>
      </c>
      <c r="I546" s="1" t="s">
        <v>3415</v>
      </c>
      <c r="J546" s="1">
        <v>0</v>
      </c>
      <c r="K546" s="1" t="s">
        <v>310</v>
      </c>
      <c r="L546" s="1">
        <v>1</v>
      </c>
      <c r="M546" s="1" t="s">
        <v>3491</v>
      </c>
      <c r="N546" s="1" t="s">
        <v>3417</v>
      </c>
      <c r="O546" s="1">
        <v>15298</v>
      </c>
      <c r="P546" s="1" t="s">
        <v>1665</v>
      </c>
      <c r="Q546" s="1">
        <v>2703.17</v>
      </c>
      <c r="R546" s="1" t="str">
        <f>IFERROR(VLOOKUP(K546,Proveedores!$A$2:$B$500,2,0),"Agregar")</f>
        <v>MSD ARGENTINA SRL</v>
      </c>
      <c r="S546" s="5">
        <f t="shared" si="8"/>
        <v>41353094.660000004</v>
      </c>
    </row>
    <row r="547" spans="1:19" x14ac:dyDescent="0.2">
      <c r="A547" s="7">
        <v>43818.485497685186</v>
      </c>
      <c r="B547" s="1" t="s">
        <v>3492</v>
      </c>
      <c r="C547" s="1" t="s">
        <v>3493</v>
      </c>
      <c r="D547" s="1" t="s">
        <v>1713</v>
      </c>
      <c r="E547" s="1" t="s">
        <v>3494</v>
      </c>
      <c r="F547" s="7">
        <v>43788</v>
      </c>
      <c r="G547" s="1" t="s">
        <v>880</v>
      </c>
      <c r="H547" s="5">
        <v>14147131.460000001</v>
      </c>
      <c r="I547" s="1" t="s">
        <v>3415</v>
      </c>
      <c r="J547" s="1">
        <v>0</v>
      </c>
      <c r="K547" s="1" t="s">
        <v>310</v>
      </c>
      <c r="L547" s="1">
        <v>1</v>
      </c>
      <c r="M547" s="1" t="s">
        <v>3416</v>
      </c>
      <c r="N547" s="1" t="s">
        <v>3495</v>
      </c>
      <c r="O547" s="1">
        <v>111400</v>
      </c>
      <c r="P547" s="1" t="s">
        <v>1892</v>
      </c>
      <c r="Q547" s="1">
        <v>2703.17</v>
      </c>
      <c r="R547" s="1" t="str">
        <f>IFERROR(VLOOKUP(K547,Proveedores!$A$2:$B$500,2,0),"Agregar")</f>
        <v>MSD ARGENTINA SRL</v>
      </c>
      <c r="S547" s="5">
        <f t="shared" si="8"/>
        <v>301133138</v>
      </c>
    </row>
    <row r="548" spans="1:19" x14ac:dyDescent="0.2">
      <c r="A548" s="7">
        <v>43818.486875000002</v>
      </c>
      <c r="B548" s="1" t="s">
        <v>3496</v>
      </c>
      <c r="C548" s="1" t="s">
        <v>3497</v>
      </c>
      <c r="D548" s="1" t="s">
        <v>1621</v>
      </c>
      <c r="E548" s="1" t="s">
        <v>3498</v>
      </c>
      <c r="F548" s="7">
        <v>43808</v>
      </c>
      <c r="G548" s="1" t="s">
        <v>2482</v>
      </c>
      <c r="H548" s="5">
        <v>48084</v>
      </c>
      <c r="I548" s="1">
        <v>1551</v>
      </c>
      <c r="J548" s="1">
        <v>0</v>
      </c>
      <c r="K548" s="1" t="s">
        <v>2483</v>
      </c>
      <c r="L548" s="1">
        <v>53</v>
      </c>
      <c r="M548" s="1" t="s">
        <v>2484</v>
      </c>
      <c r="N548" s="1" t="s">
        <v>2500</v>
      </c>
      <c r="O548" s="1">
        <v>126</v>
      </c>
      <c r="P548" s="1" t="s">
        <v>1665</v>
      </c>
      <c r="Q548" s="1">
        <v>381619</v>
      </c>
      <c r="R548" s="1" t="str">
        <f>IFERROR(VLOOKUP(K548,Proveedores!$A$2:$B$500,2,0),"Agregar")</f>
        <v>Celnova Argentina S.A.</v>
      </c>
      <c r="S548" s="5">
        <f t="shared" si="8"/>
        <v>48083994</v>
      </c>
    </row>
    <row r="549" spans="1:19" x14ac:dyDescent="0.2">
      <c r="A549" s="7">
        <v>43818.511331018519</v>
      </c>
      <c r="B549" s="1" t="s">
        <v>3499</v>
      </c>
      <c r="C549" s="1" t="s">
        <v>3500</v>
      </c>
      <c r="D549" s="1" t="s">
        <v>1621</v>
      </c>
      <c r="E549" s="1" t="s">
        <v>3501</v>
      </c>
      <c r="F549" s="7">
        <v>43776</v>
      </c>
      <c r="G549" s="1" t="s">
        <v>880</v>
      </c>
      <c r="H549" s="5">
        <v>51089913.149999999</v>
      </c>
      <c r="I549" s="1" t="s">
        <v>3415</v>
      </c>
      <c r="J549" s="1">
        <v>0</v>
      </c>
      <c r="K549" s="1" t="s">
        <v>310</v>
      </c>
      <c r="L549" s="1">
        <v>1</v>
      </c>
      <c r="M549" s="1" t="s">
        <v>3416</v>
      </c>
      <c r="N549" s="1" t="s">
        <v>3495</v>
      </c>
      <c r="O549" s="1">
        <v>18900</v>
      </c>
      <c r="P549" s="1" t="s">
        <v>1892</v>
      </c>
      <c r="Q549" s="1">
        <v>2703.17</v>
      </c>
      <c r="R549" s="1" t="str">
        <f>IFERROR(VLOOKUP(K549,Proveedores!$A$2:$B$500,2,0),"Agregar")</f>
        <v>MSD ARGENTINA SRL</v>
      </c>
      <c r="S549" s="5">
        <f t="shared" si="8"/>
        <v>51089913</v>
      </c>
    </row>
    <row r="550" spans="1:19" x14ac:dyDescent="0.2">
      <c r="A550" s="7">
        <v>43818.517141203702</v>
      </c>
      <c r="B550" s="1" t="s">
        <v>3502</v>
      </c>
      <c r="C550" s="1" t="s">
        <v>3503</v>
      </c>
      <c r="D550" s="1" t="s">
        <v>1713</v>
      </c>
      <c r="E550" s="1" t="s">
        <v>3504</v>
      </c>
      <c r="F550" s="7">
        <v>43788</v>
      </c>
      <c r="G550" s="1" t="s">
        <v>880</v>
      </c>
      <c r="H550" s="5">
        <v>17478153.010000002</v>
      </c>
      <c r="I550" s="1" t="s">
        <v>3415</v>
      </c>
      <c r="J550" s="1">
        <v>0</v>
      </c>
      <c r="K550" s="1" t="s">
        <v>310</v>
      </c>
      <c r="L550" s="1">
        <v>1</v>
      </c>
      <c r="M550" s="1" t="s">
        <v>3416</v>
      </c>
      <c r="N550" s="1" t="s">
        <v>3417</v>
      </c>
      <c r="O550" s="1">
        <v>111400</v>
      </c>
      <c r="P550" s="1" t="s">
        <v>1665</v>
      </c>
      <c r="Q550" s="1">
        <v>2703.17</v>
      </c>
      <c r="R550" s="1" t="str">
        <f>IFERROR(VLOOKUP(K550,Proveedores!$A$2:$B$500,2,0),"Agregar")</f>
        <v>MSD ARGENTINA SRL</v>
      </c>
      <c r="S550" s="5">
        <f t="shared" si="8"/>
        <v>301133138</v>
      </c>
    </row>
    <row r="551" spans="1:19" x14ac:dyDescent="0.2">
      <c r="A551" s="7">
        <v>43818.52648148148</v>
      </c>
      <c r="B551" s="1" t="s">
        <v>3505</v>
      </c>
      <c r="C551" s="1" t="s">
        <v>3506</v>
      </c>
      <c r="D551" s="1" t="s">
        <v>1621</v>
      </c>
      <c r="E551" s="1" t="s">
        <v>3507</v>
      </c>
      <c r="F551" s="7">
        <v>43795</v>
      </c>
      <c r="G551" s="1" t="s">
        <v>880</v>
      </c>
      <c r="H551" s="5">
        <v>54063400.159999996</v>
      </c>
      <c r="I551" s="1">
        <v>1509</v>
      </c>
      <c r="J551" s="1">
        <v>0</v>
      </c>
      <c r="K551" s="1" t="s">
        <v>310</v>
      </c>
      <c r="L551" s="1">
        <v>1</v>
      </c>
      <c r="M551" s="1" t="s">
        <v>3416</v>
      </c>
      <c r="N551" s="1" t="s">
        <v>3417</v>
      </c>
      <c r="O551" s="1">
        <v>20000</v>
      </c>
      <c r="P551" s="1" t="s">
        <v>1665</v>
      </c>
      <c r="Q551" s="1">
        <v>2703.17</v>
      </c>
      <c r="R551" s="1" t="str">
        <f>IFERROR(VLOOKUP(K551,Proveedores!$A$2:$B$500,2,0),"Agregar")</f>
        <v>MSD ARGENTINA SRL</v>
      </c>
      <c r="S551" s="5">
        <f t="shared" si="8"/>
        <v>54063400</v>
      </c>
    </row>
    <row r="552" spans="1:19" x14ac:dyDescent="0.2">
      <c r="A552" s="7">
        <v>43818.533379629633</v>
      </c>
      <c r="B552" s="1" t="s">
        <v>3508</v>
      </c>
      <c r="C552" s="1" t="s">
        <v>3509</v>
      </c>
      <c r="D552" s="1" t="s">
        <v>1713</v>
      </c>
      <c r="E552" s="1" t="s">
        <v>3510</v>
      </c>
      <c r="F552" s="7">
        <v>43796</v>
      </c>
      <c r="G552" s="1" t="s">
        <v>880</v>
      </c>
      <c r="H552" s="5">
        <v>18495400.010000002</v>
      </c>
      <c r="I552" s="1">
        <v>1509</v>
      </c>
      <c r="J552" s="1">
        <v>0</v>
      </c>
      <c r="K552" s="1" t="s">
        <v>310</v>
      </c>
      <c r="L552" s="1">
        <v>1</v>
      </c>
      <c r="M552" s="1" t="s">
        <v>3416</v>
      </c>
      <c r="N552" s="1" t="s">
        <v>3417</v>
      </c>
      <c r="O552" s="1">
        <v>20000</v>
      </c>
      <c r="P552" s="1" t="s">
        <v>1665</v>
      </c>
      <c r="Q552" s="1">
        <v>2703.17</v>
      </c>
      <c r="R552" s="1" t="str">
        <f>IFERROR(VLOOKUP(K552,Proveedores!$A$2:$B$500,2,0),"Agregar")</f>
        <v>MSD ARGENTINA SRL</v>
      </c>
      <c r="S552" s="5">
        <f t="shared" si="8"/>
        <v>54063400</v>
      </c>
    </row>
    <row r="553" spans="1:19" x14ac:dyDescent="0.2">
      <c r="A553" s="7">
        <v>43818.550949074073</v>
      </c>
      <c r="B553" s="1" t="s">
        <v>3511</v>
      </c>
      <c r="C553" s="1" t="s">
        <v>3512</v>
      </c>
      <c r="D553" s="1" t="s">
        <v>1621</v>
      </c>
      <c r="E553" s="1" t="s">
        <v>3513</v>
      </c>
      <c r="F553" s="7">
        <v>43796</v>
      </c>
      <c r="G553" s="1" t="s">
        <v>880</v>
      </c>
      <c r="H553" s="5">
        <v>45418662.469999999</v>
      </c>
      <c r="I553" s="1">
        <v>1509</v>
      </c>
      <c r="J553" s="1">
        <v>0</v>
      </c>
      <c r="K553" s="1" t="s">
        <v>310</v>
      </c>
      <c r="L553" s="1">
        <v>1</v>
      </c>
      <c r="M553" s="1" t="s">
        <v>3416</v>
      </c>
      <c r="N553" s="1" t="s">
        <v>3417</v>
      </c>
      <c r="O553" s="1">
        <v>16802</v>
      </c>
      <c r="P553" s="1" t="s">
        <v>1665</v>
      </c>
      <c r="Q553" s="1">
        <v>2703.17</v>
      </c>
      <c r="R553" s="1" t="str">
        <f>IFERROR(VLOOKUP(K553,Proveedores!$A$2:$B$500,2,0),"Agregar")</f>
        <v>MSD ARGENTINA SRL</v>
      </c>
      <c r="S553" s="5">
        <f t="shared" si="8"/>
        <v>45418662.340000004</v>
      </c>
    </row>
    <row r="554" spans="1:19" x14ac:dyDescent="0.2">
      <c r="A554" s="7">
        <v>43818.57298611111</v>
      </c>
      <c r="B554" s="1" t="s">
        <v>3514</v>
      </c>
      <c r="C554" s="1" t="s">
        <v>3515</v>
      </c>
      <c r="D554" s="1" t="s">
        <v>1713</v>
      </c>
      <c r="E554" s="1" t="s">
        <v>3516</v>
      </c>
      <c r="F554" s="7">
        <v>43796</v>
      </c>
      <c r="G554" s="1" t="s">
        <v>880</v>
      </c>
      <c r="H554" s="5">
        <v>15537985.539999999</v>
      </c>
      <c r="I554" s="1">
        <v>1509</v>
      </c>
      <c r="J554" s="1">
        <v>0</v>
      </c>
      <c r="K554" s="1" t="s">
        <v>310</v>
      </c>
      <c r="L554" s="1">
        <v>1</v>
      </c>
      <c r="M554" s="1" t="s">
        <v>3416</v>
      </c>
      <c r="N554" s="1" t="s">
        <v>3417</v>
      </c>
      <c r="O554" s="1">
        <v>16802</v>
      </c>
      <c r="P554" s="1" t="s">
        <v>1665</v>
      </c>
      <c r="Q554" s="1">
        <v>2703.17</v>
      </c>
      <c r="R554" s="1" t="str">
        <f>IFERROR(VLOOKUP(K554,Proveedores!$A$2:$B$500,2,0),"Agregar")</f>
        <v>MSD ARGENTINA SRL</v>
      </c>
      <c r="S554" s="5">
        <f t="shared" si="8"/>
        <v>45418662.340000004</v>
      </c>
    </row>
    <row r="555" spans="1:19" x14ac:dyDescent="0.2">
      <c r="A555" s="7">
        <v>43818.590069444443</v>
      </c>
      <c r="B555" s="1" t="s">
        <v>3517</v>
      </c>
      <c r="C555" s="1" t="s">
        <v>3518</v>
      </c>
      <c r="D555" s="1" t="s">
        <v>1621</v>
      </c>
      <c r="E555" s="1" t="s">
        <v>3519</v>
      </c>
      <c r="F555" s="7">
        <v>43817</v>
      </c>
      <c r="G555" s="1" t="s">
        <v>692</v>
      </c>
      <c r="H555" s="5">
        <v>1319675.3</v>
      </c>
      <c r="I555" s="1" t="s">
        <v>3520</v>
      </c>
      <c r="J555" s="1">
        <v>0</v>
      </c>
      <c r="K555" s="1" t="s">
        <v>2737</v>
      </c>
      <c r="L555" s="1">
        <v>23</v>
      </c>
      <c r="M555" s="1" t="s">
        <v>3521</v>
      </c>
      <c r="N555" s="1" t="s">
        <v>3522</v>
      </c>
      <c r="O555" s="1">
        <v>18385</v>
      </c>
      <c r="P555" s="1" t="s">
        <v>1642</v>
      </c>
      <c r="Q555" s="1">
        <v>71.78</v>
      </c>
      <c r="R555" s="1" t="str">
        <f>IFERROR(VLOOKUP(K555,Proveedores!$A$2:$B$500,2,0),"Agregar")</f>
        <v>LABORATORIOS FABRA S.A.</v>
      </c>
      <c r="S555" s="5">
        <f t="shared" si="8"/>
        <v>1319675.3</v>
      </c>
    </row>
    <row r="556" spans="1:19" x14ac:dyDescent="0.2">
      <c r="A556" s="7">
        <v>43818.592951388891</v>
      </c>
      <c r="B556" s="1" t="s">
        <v>3523</v>
      </c>
      <c r="C556" s="1" t="s">
        <v>3524</v>
      </c>
      <c r="D556" s="1" t="s">
        <v>1621</v>
      </c>
      <c r="E556" s="1" t="s">
        <v>3525</v>
      </c>
      <c r="F556" s="7">
        <v>43817</v>
      </c>
      <c r="G556" s="1" t="s">
        <v>692</v>
      </c>
      <c r="H556" s="5">
        <v>795078.9</v>
      </c>
      <c r="I556" s="1" t="s">
        <v>3526</v>
      </c>
      <c r="J556" s="1">
        <v>0</v>
      </c>
      <c r="K556" s="1" t="s">
        <v>2737</v>
      </c>
      <c r="L556" s="1">
        <v>11</v>
      </c>
      <c r="M556" s="1" t="s">
        <v>2952</v>
      </c>
      <c r="N556" s="1" t="s">
        <v>3527</v>
      </c>
      <c r="O556" s="1">
        <v>11473</v>
      </c>
      <c r="P556" s="1" t="s">
        <v>1642</v>
      </c>
      <c r="Q556" s="1">
        <v>69.3</v>
      </c>
      <c r="R556" s="1" t="str">
        <f>IFERROR(VLOOKUP(K556,Proveedores!$A$2:$B$500,2,0),"Agregar")</f>
        <v>LABORATORIOS FABRA S.A.</v>
      </c>
      <c r="S556" s="5">
        <f t="shared" si="8"/>
        <v>795078.9</v>
      </c>
    </row>
    <row r="557" spans="1:19" x14ac:dyDescent="0.2">
      <c r="A557" s="7">
        <v>43818.598263888889</v>
      </c>
      <c r="B557" s="1" t="s">
        <v>3528</v>
      </c>
      <c r="C557" s="1" t="s">
        <v>3529</v>
      </c>
      <c r="D557" s="1" t="s">
        <v>1621</v>
      </c>
      <c r="E557" s="1" t="s">
        <v>3530</v>
      </c>
      <c r="F557" s="7">
        <v>43818</v>
      </c>
      <c r="G557" s="1" t="s">
        <v>692</v>
      </c>
      <c r="H557" s="5">
        <v>3488729.16</v>
      </c>
      <c r="I557" s="1" t="s">
        <v>3531</v>
      </c>
      <c r="J557" s="1">
        <v>0</v>
      </c>
      <c r="K557" s="1" t="s">
        <v>2737</v>
      </c>
      <c r="L557" s="1">
        <v>6</v>
      </c>
      <c r="M557" s="1" t="s">
        <v>3353</v>
      </c>
      <c r="N557" s="1" t="s">
        <v>3532</v>
      </c>
      <c r="O557" s="1">
        <v>38262</v>
      </c>
      <c r="P557" s="1" t="s">
        <v>1642</v>
      </c>
      <c r="Q557" s="1">
        <v>91.18</v>
      </c>
      <c r="R557" s="1" t="str">
        <f>IFERROR(VLOOKUP(K557,Proveedores!$A$2:$B$500,2,0),"Agregar")</f>
        <v>LABORATORIOS FABRA S.A.</v>
      </c>
      <c r="S557" s="5">
        <f t="shared" si="8"/>
        <v>3488729.16</v>
      </c>
    </row>
    <row r="558" spans="1:19" x14ac:dyDescent="0.2">
      <c r="A558" s="7">
        <v>43818.688287037039</v>
      </c>
      <c r="B558" s="1" t="s">
        <v>3533</v>
      </c>
      <c r="C558" s="1" t="s">
        <v>3534</v>
      </c>
      <c r="D558" s="1" t="s">
        <v>1621</v>
      </c>
      <c r="E558" s="1" t="s">
        <v>3535</v>
      </c>
      <c r="F558" s="7">
        <v>43755</v>
      </c>
      <c r="G558" s="1" t="s">
        <v>767</v>
      </c>
      <c r="H558" s="5">
        <v>185352358.66</v>
      </c>
      <c r="I558" s="1">
        <v>1314</v>
      </c>
      <c r="J558" s="1">
        <v>0</v>
      </c>
      <c r="K558" s="1" t="s">
        <v>3016</v>
      </c>
      <c r="L558" s="1">
        <v>2</v>
      </c>
      <c r="M558" s="1" t="s">
        <v>3536</v>
      </c>
      <c r="N558" s="1" t="s">
        <v>3537</v>
      </c>
      <c r="O558" s="1">
        <v>797280</v>
      </c>
      <c r="P558" s="1" t="s">
        <v>1917</v>
      </c>
      <c r="Q558" s="1">
        <v>9</v>
      </c>
      <c r="R558" s="1" t="str">
        <f>IFERROR(VLOOKUP(K558,Proveedores!$A$2:$B$500,2,0),"Agregar")</f>
        <v>NOVARTIS ARGENTINA SA</v>
      </c>
      <c r="S558" s="5">
        <f t="shared" si="8"/>
        <v>7175520</v>
      </c>
    </row>
    <row r="559" spans="1:19" x14ac:dyDescent="0.2">
      <c r="A559" s="7">
        <v>43818.694444444445</v>
      </c>
      <c r="B559" s="1" t="s">
        <v>3538</v>
      </c>
      <c r="C559" s="1" t="s">
        <v>3539</v>
      </c>
      <c r="D559" s="1" t="s">
        <v>1621</v>
      </c>
      <c r="E559" s="1" t="s">
        <v>3015</v>
      </c>
      <c r="F559" s="7">
        <v>43748</v>
      </c>
      <c r="G559" s="1" t="s">
        <v>639</v>
      </c>
      <c r="H559" s="5">
        <v>128182</v>
      </c>
      <c r="I559" s="1">
        <v>1283</v>
      </c>
      <c r="J559" s="1">
        <v>0</v>
      </c>
      <c r="K559" s="1" t="s">
        <v>3016</v>
      </c>
      <c r="L559" s="1">
        <v>9</v>
      </c>
      <c r="M559" s="1" t="s">
        <v>3540</v>
      </c>
      <c r="N559" s="1" t="s">
        <v>3541</v>
      </c>
      <c r="O559" s="1">
        <v>2000</v>
      </c>
      <c r="P559" s="1" t="s">
        <v>3542</v>
      </c>
      <c r="Q559" s="1">
        <v>35.299999999999997</v>
      </c>
      <c r="R559" s="1" t="str">
        <f>IFERROR(VLOOKUP(K559,Proveedores!$A$2:$B$500,2,0),"Agregar")</f>
        <v>NOVARTIS ARGENTINA SA</v>
      </c>
      <c r="S559" s="5">
        <f t="shared" si="8"/>
        <v>70600</v>
      </c>
    </row>
    <row r="560" spans="1:19" x14ac:dyDescent="0.2">
      <c r="A560" s="7">
        <v>43818.694444444445</v>
      </c>
      <c r="B560" s="1" t="s">
        <v>3538</v>
      </c>
      <c r="C560" s="1" t="s">
        <v>3539</v>
      </c>
      <c r="D560" s="1" t="s">
        <v>1621</v>
      </c>
      <c r="E560" s="1" t="s">
        <v>3015</v>
      </c>
      <c r="F560" s="7">
        <v>43748</v>
      </c>
      <c r="G560" s="1" t="s">
        <v>639</v>
      </c>
      <c r="H560" s="5">
        <v>128182</v>
      </c>
      <c r="I560" s="1">
        <v>1283</v>
      </c>
      <c r="J560" s="1">
        <v>0</v>
      </c>
      <c r="K560" s="1" t="s">
        <v>3016</v>
      </c>
      <c r="L560" s="1">
        <v>10</v>
      </c>
      <c r="M560" s="1" t="s">
        <v>3543</v>
      </c>
      <c r="N560" s="1" t="s">
        <v>3544</v>
      </c>
      <c r="O560" s="1">
        <v>900</v>
      </c>
      <c r="P560" s="1" t="s">
        <v>3542</v>
      </c>
      <c r="Q560" s="1">
        <v>63.98</v>
      </c>
      <c r="R560" s="1" t="str">
        <f>IFERROR(VLOOKUP(K560,Proveedores!$A$2:$B$500,2,0),"Agregar")</f>
        <v>NOVARTIS ARGENTINA SA</v>
      </c>
      <c r="S560" s="5">
        <f t="shared" si="8"/>
        <v>57582</v>
      </c>
    </row>
    <row r="561" spans="1:19" x14ac:dyDescent="0.2">
      <c r="A561" s="7">
        <v>43818.704560185186</v>
      </c>
      <c r="B561" s="1" t="s">
        <v>3545</v>
      </c>
      <c r="C561" s="1" t="s">
        <v>3546</v>
      </c>
      <c r="D561" s="1" t="s">
        <v>1621</v>
      </c>
      <c r="E561" s="1" t="s">
        <v>3038</v>
      </c>
      <c r="F561" s="7">
        <v>43746</v>
      </c>
      <c r="G561" s="1" t="s">
        <v>581</v>
      </c>
      <c r="H561" s="5">
        <v>69026508</v>
      </c>
      <c r="I561" s="1">
        <v>1272</v>
      </c>
      <c r="J561" s="1">
        <v>0</v>
      </c>
      <c r="K561" s="1" t="s">
        <v>3016</v>
      </c>
      <c r="L561" s="1">
        <v>2</v>
      </c>
      <c r="M561" s="1" t="s">
        <v>3547</v>
      </c>
      <c r="N561" s="1" t="s">
        <v>3548</v>
      </c>
      <c r="O561" s="1">
        <v>24240</v>
      </c>
      <c r="P561" s="1" t="s">
        <v>3542</v>
      </c>
      <c r="Q561" s="1">
        <v>873.1</v>
      </c>
      <c r="R561" s="1" t="str">
        <f>IFERROR(VLOOKUP(K561,Proveedores!$A$2:$B$500,2,0),"Agregar")</f>
        <v>NOVARTIS ARGENTINA SA</v>
      </c>
      <c r="S561" s="5">
        <f t="shared" si="8"/>
        <v>21163944</v>
      </c>
    </row>
    <row r="562" spans="1:19" x14ac:dyDescent="0.2">
      <c r="A562" s="7">
        <v>43818.704560185186</v>
      </c>
      <c r="B562" s="1" t="s">
        <v>3545</v>
      </c>
      <c r="C562" s="1" t="s">
        <v>3546</v>
      </c>
      <c r="D562" s="1" t="s">
        <v>1621</v>
      </c>
      <c r="E562" s="1" t="s">
        <v>3038</v>
      </c>
      <c r="F562" s="7">
        <v>43746</v>
      </c>
      <c r="G562" s="1" t="s">
        <v>581</v>
      </c>
      <c r="H562" s="5">
        <v>69026508</v>
      </c>
      <c r="I562" s="1">
        <v>1272</v>
      </c>
      <c r="J562" s="1">
        <v>0</v>
      </c>
      <c r="K562" s="1" t="s">
        <v>3016</v>
      </c>
      <c r="L562" s="1">
        <v>1</v>
      </c>
      <c r="M562" s="1" t="s">
        <v>3549</v>
      </c>
      <c r="N562" s="1" t="s">
        <v>3550</v>
      </c>
      <c r="O562" s="1">
        <v>42360</v>
      </c>
      <c r="P562" s="1" t="s">
        <v>3542</v>
      </c>
      <c r="Q562" s="1">
        <v>1129.9000000000001</v>
      </c>
      <c r="R562" s="1" t="str">
        <f>IFERROR(VLOOKUP(K562,Proveedores!$A$2:$B$500,2,0),"Agregar")</f>
        <v>NOVARTIS ARGENTINA SA</v>
      </c>
      <c r="S562" s="5">
        <f t="shared" si="8"/>
        <v>47862564.000000007</v>
      </c>
    </row>
    <row r="563" spans="1:19" x14ac:dyDescent="0.2">
      <c r="A563" s="7">
        <v>43819.414293981485</v>
      </c>
      <c r="B563" s="1" t="s">
        <v>3551</v>
      </c>
      <c r="C563" s="1" t="s">
        <v>3552</v>
      </c>
      <c r="D563" s="1" t="s">
        <v>1621</v>
      </c>
      <c r="E563" s="1" t="s">
        <v>3553</v>
      </c>
      <c r="F563" s="7">
        <v>43816</v>
      </c>
      <c r="G563" s="1" t="s">
        <v>2482</v>
      </c>
      <c r="H563" s="5">
        <v>389838</v>
      </c>
      <c r="I563" s="1" t="s">
        <v>1816</v>
      </c>
      <c r="J563" s="1">
        <v>0</v>
      </c>
      <c r="K563" s="1" t="s">
        <v>318</v>
      </c>
      <c r="L563" s="1">
        <v>17</v>
      </c>
      <c r="M563" s="1" t="s">
        <v>3447</v>
      </c>
      <c r="N563" s="1" t="s">
        <v>3554</v>
      </c>
      <c r="O563" s="1">
        <v>75</v>
      </c>
      <c r="P563" s="1" t="s">
        <v>3555</v>
      </c>
      <c r="Q563" s="1">
        <v>4601.92</v>
      </c>
      <c r="R563" s="1" t="str">
        <f>IFERROR(VLOOKUP(K563,Proveedores!$A$2:$B$500,2,0),"Agregar")</f>
        <v>LABORATORIOS RICHMOND SACIF</v>
      </c>
      <c r="S563" s="5">
        <f t="shared" si="8"/>
        <v>345144</v>
      </c>
    </row>
    <row r="564" spans="1:19" x14ac:dyDescent="0.2">
      <c r="A564" s="7">
        <v>43819.414293981485</v>
      </c>
      <c r="B564" s="1" t="s">
        <v>3551</v>
      </c>
      <c r="C564" s="1" t="s">
        <v>3552</v>
      </c>
      <c r="D564" s="1" t="s">
        <v>1621</v>
      </c>
      <c r="E564" s="1" t="s">
        <v>3553</v>
      </c>
      <c r="F564" s="7">
        <v>43816</v>
      </c>
      <c r="G564" s="1" t="s">
        <v>2482</v>
      </c>
      <c r="H564" s="5">
        <v>389838</v>
      </c>
      <c r="I564" s="1" t="s">
        <v>1816</v>
      </c>
      <c r="J564" s="1">
        <v>0</v>
      </c>
      <c r="K564" s="1" t="s">
        <v>318</v>
      </c>
      <c r="L564" s="1">
        <v>29</v>
      </c>
      <c r="M564" s="1" t="s">
        <v>3556</v>
      </c>
      <c r="N564" s="1" t="s">
        <v>3557</v>
      </c>
      <c r="O564" s="1">
        <v>900</v>
      </c>
      <c r="P564" s="1" t="s">
        <v>1819</v>
      </c>
      <c r="Q564" s="1">
        <v>49.66</v>
      </c>
      <c r="R564" s="1" t="str">
        <f>IFERROR(VLOOKUP(K564,Proveedores!$A$2:$B$500,2,0),"Agregar")</f>
        <v>LABORATORIOS RICHMOND SACIF</v>
      </c>
      <c r="S564" s="5">
        <f t="shared" si="8"/>
        <v>44694</v>
      </c>
    </row>
    <row r="565" spans="1:19" x14ac:dyDescent="0.2">
      <c r="A565" s="7">
        <v>43819.459282407406</v>
      </c>
      <c r="B565" s="1" t="s">
        <v>3558</v>
      </c>
      <c r="C565" s="1" t="s">
        <v>3559</v>
      </c>
      <c r="D565" s="1" t="s">
        <v>1621</v>
      </c>
      <c r="E565" s="1" t="s">
        <v>3560</v>
      </c>
      <c r="F565" s="7">
        <v>43817</v>
      </c>
      <c r="G565" s="1" t="s">
        <v>692</v>
      </c>
      <c r="H565" s="5">
        <v>4368583.58</v>
      </c>
      <c r="I565" s="1" t="s">
        <v>1816</v>
      </c>
      <c r="J565" s="1">
        <v>0</v>
      </c>
      <c r="K565" s="1" t="s">
        <v>1817</v>
      </c>
      <c r="L565" s="1">
        <v>8</v>
      </c>
      <c r="M565" s="1" t="s">
        <v>3561</v>
      </c>
      <c r="N565" s="1" t="s">
        <v>3562</v>
      </c>
      <c r="O565" s="1">
        <v>4241340</v>
      </c>
      <c r="P565" s="1" t="s">
        <v>3563</v>
      </c>
      <c r="Q565" s="1">
        <v>1.03</v>
      </c>
      <c r="R565" s="1" t="str">
        <f>IFERROR(VLOOKUP(K565,Proveedores!$A$2:$B$500,2,0),"Agregar")</f>
        <v xml:space="preserve">LAFEDAR S.A. </v>
      </c>
      <c r="S565" s="5">
        <f t="shared" si="8"/>
        <v>4368580.2</v>
      </c>
    </row>
    <row r="566" spans="1:19" x14ac:dyDescent="0.2">
      <c r="A566" s="7">
        <v>43819.465115740742</v>
      </c>
      <c r="B566" s="1" t="s">
        <v>3564</v>
      </c>
      <c r="C566" s="1" t="s">
        <v>3565</v>
      </c>
      <c r="D566" s="1" t="s">
        <v>1621</v>
      </c>
      <c r="E566" s="1" t="s">
        <v>3566</v>
      </c>
      <c r="F566" s="7">
        <v>43817</v>
      </c>
      <c r="G566" s="1" t="s">
        <v>692</v>
      </c>
      <c r="H566" s="5">
        <v>1774245.2</v>
      </c>
      <c r="I566" s="1" t="s">
        <v>1816</v>
      </c>
      <c r="J566" s="1">
        <v>0</v>
      </c>
      <c r="K566" s="1" t="s">
        <v>1847</v>
      </c>
      <c r="L566" s="1">
        <v>45</v>
      </c>
      <c r="M566" s="1" t="s">
        <v>3567</v>
      </c>
      <c r="N566" s="1" t="s">
        <v>3568</v>
      </c>
      <c r="O566" s="1">
        <v>287560</v>
      </c>
      <c r="P566" s="1" t="s">
        <v>3482</v>
      </c>
      <c r="Q566" s="1">
        <v>6.17</v>
      </c>
      <c r="R566" s="1" t="str">
        <f>IFERROR(VLOOKUP(K566,Proveedores!$A$2:$B$500,2,0),"Agregar")</f>
        <v xml:space="preserve">LAFEDAR S.A. </v>
      </c>
      <c r="S566" s="5">
        <f t="shared" si="8"/>
        <v>1774245.2</v>
      </c>
    </row>
    <row r="567" spans="1:19" x14ac:dyDescent="0.2">
      <c r="A567" s="7">
        <v>43819.469861111109</v>
      </c>
      <c r="B567" s="1" t="s">
        <v>3569</v>
      </c>
      <c r="C567" s="1" t="s">
        <v>3570</v>
      </c>
      <c r="D567" s="1" t="s">
        <v>1621</v>
      </c>
      <c r="E567" s="1" t="s">
        <v>3571</v>
      </c>
      <c r="F567" s="7">
        <v>43817</v>
      </c>
      <c r="G567" s="1" t="s">
        <v>692</v>
      </c>
      <c r="H567" s="5">
        <v>1070707.56</v>
      </c>
      <c r="I567" s="1" t="s">
        <v>1816</v>
      </c>
      <c r="J567" s="1">
        <v>0</v>
      </c>
      <c r="K567" s="1" t="s">
        <v>1847</v>
      </c>
      <c r="L567" s="1">
        <v>36</v>
      </c>
      <c r="M567" s="1" t="s">
        <v>2513</v>
      </c>
      <c r="N567" s="1" t="s">
        <v>3572</v>
      </c>
      <c r="O567" s="1">
        <v>31044</v>
      </c>
      <c r="P567" s="1" t="s">
        <v>3573</v>
      </c>
      <c r="Q567" s="1">
        <v>34.49</v>
      </c>
      <c r="R567" s="1" t="str">
        <f>IFERROR(VLOOKUP(K567,Proveedores!$A$2:$B$500,2,0),"Agregar")</f>
        <v xml:space="preserve">LAFEDAR S.A. </v>
      </c>
      <c r="S567" s="5">
        <f t="shared" si="8"/>
        <v>1070707.56</v>
      </c>
    </row>
    <row r="568" spans="1:19" x14ac:dyDescent="0.2">
      <c r="A568" s="7">
        <v>43819.531331018516</v>
      </c>
      <c r="B568" s="1" t="s">
        <v>3574</v>
      </c>
      <c r="C568" s="1" t="s">
        <v>3575</v>
      </c>
      <c r="D568" s="1" t="s">
        <v>1621</v>
      </c>
      <c r="E568" s="1" t="s">
        <v>3576</v>
      </c>
      <c r="F568" s="7">
        <v>43801</v>
      </c>
      <c r="G568" s="1" t="s">
        <v>3577</v>
      </c>
      <c r="H568" s="5">
        <v>3156791.72</v>
      </c>
      <c r="I568" s="1" t="s">
        <v>1816</v>
      </c>
      <c r="J568" s="1">
        <v>0</v>
      </c>
      <c r="K568" s="1" t="s">
        <v>1847</v>
      </c>
      <c r="L568" s="1">
        <v>27</v>
      </c>
      <c r="M568" s="1" t="s">
        <v>2292</v>
      </c>
      <c r="N568" s="1" t="s">
        <v>2508</v>
      </c>
      <c r="O568" s="1">
        <v>45428</v>
      </c>
      <c r="P568" s="1" t="s">
        <v>2509</v>
      </c>
      <c r="Q568" s="1">
        <v>69.489999999999995</v>
      </c>
      <c r="R568" s="1" t="str">
        <f>IFERROR(VLOOKUP(K568,Proveedores!$A$2:$B$500,2,0),"Agregar")</f>
        <v xml:space="preserve">LAFEDAR S.A. </v>
      </c>
      <c r="S568" s="5">
        <f t="shared" si="8"/>
        <v>3156791.7199999997</v>
      </c>
    </row>
    <row r="569" spans="1:19" x14ac:dyDescent="0.2">
      <c r="A569" s="7">
        <v>43819.557986111111</v>
      </c>
      <c r="B569" s="1" t="s">
        <v>3578</v>
      </c>
      <c r="C569" s="1" t="s">
        <v>3579</v>
      </c>
      <c r="D569" s="1" t="s">
        <v>1621</v>
      </c>
      <c r="E569" s="1" t="s">
        <v>3580</v>
      </c>
      <c r="F569" s="7">
        <v>43818</v>
      </c>
      <c r="G569" s="1" t="s">
        <v>265</v>
      </c>
      <c r="H569" s="5">
        <v>29350.799999999999</v>
      </c>
      <c r="I569" s="1">
        <v>1444</v>
      </c>
      <c r="J569" s="1">
        <v>0</v>
      </c>
      <c r="K569" s="1" t="s">
        <v>2070</v>
      </c>
      <c r="L569" s="1">
        <v>4</v>
      </c>
      <c r="M569" s="1" t="s">
        <v>2071</v>
      </c>
      <c r="N569" s="1" t="s">
        <v>2072</v>
      </c>
      <c r="O569" s="1">
        <v>12000</v>
      </c>
      <c r="P569" s="1" t="s">
        <v>2073</v>
      </c>
      <c r="Q569" s="1">
        <v>2445.9</v>
      </c>
      <c r="R569" s="1" t="str">
        <f>IFERROR(VLOOKUP(K569,Proveedores!$A$2:$B$500,2,0),"Agregar")</f>
        <v>CSL BEHRING S.A.</v>
      </c>
      <c r="S569" s="5">
        <f t="shared" si="8"/>
        <v>29350800</v>
      </c>
    </row>
    <row r="570" spans="1:19" x14ac:dyDescent="0.2">
      <c r="A570" s="7">
        <v>43819.577199074076</v>
      </c>
      <c r="B570" s="1" t="s">
        <v>3581</v>
      </c>
      <c r="C570" s="1" t="s">
        <v>3582</v>
      </c>
      <c r="D570" s="1" t="s">
        <v>1621</v>
      </c>
      <c r="E570" s="1" t="s">
        <v>3583</v>
      </c>
      <c r="F570" s="7">
        <v>43818</v>
      </c>
      <c r="G570" s="1" t="s">
        <v>265</v>
      </c>
      <c r="H570" s="5">
        <v>29350.799999999999</v>
      </c>
      <c r="I570" s="1">
        <v>1445</v>
      </c>
      <c r="J570" s="1">
        <v>0</v>
      </c>
      <c r="K570" s="1" t="s">
        <v>2070</v>
      </c>
      <c r="L570" s="1">
        <v>4</v>
      </c>
      <c r="M570" s="1" t="s">
        <v>2071</v>
      </c>
      <c r="N570" s="1" t="s">
        <v>2072</v>
      </c>
      <c r="O570" s="1">
        <v>12000</v>
      </c>
      <c r="P570" s="1" t="s">
        <v>2073</v>
      </c>
      <c r="Q570" s="1">
        <v>2445.9</v>
      </c>
      <c r="R570" s="1" t="str">
        <f>IFERROR(VLOOKUP(K570,Proveedores!$A$2:$B$500,2,0),"Agregar")</f>
        <v>CSL BEHRING S.A.</v>
      </c>
      <c r="S570" s="5">
        <f t="shared" si="8"/>
        <v>29350800</v>
      </c>
    </row>
    <row r="571" spans="1:19" x14ac:dyDescent="0.2">
      <c r="A571" s="7">
        <v>43819.582766203705</v>
      </c>
      <c r="B571" s="1" t="s">
        <v>3584</v>
      </c>
      <c r="C571" s="1" t="s">
        <v>3585</v>
      </c>
      <c r="D571" s="1" t="s">
        <v>1621</v>
      </c>
      <c r="E571" s="1" t="s">
        <v>3586</v>
      </c>
      <c r="F571" s="7">
        <v>43818</v>
      </c>
      <c r="G571" s="1" t="s">
        <v>265</v>
      </c>
      <c r="H571" s="5">
        <v>29350.799999999999</v>
      </c>
      <c r="I571" s="1">
        <v>1446</v>
      </c>
      <c r="J571" s="1">
        <v>0</v>
      </c>
      <c r="K571" s="1" t="s">
        <v>2070</v>
      </c>
      <c r="L571" s="1">
        <v>4</v>
      </c>
      <c r="M571" s="1" t="s">
        <v>2071</v>
      </c>
      <c r="N571" s="1" t="s">
        <v>2072</v>
      </c>
      <c r="O571" s="1">
        <v>12000</v>
      </c>
      <c r="P571" s="1" t="s">
        <v>2073</v>
      </c>
      <c r="Q571" s="1">
        <v>2445.9</v>
      </c>
      <c r="R571" s="1" t="str">
        <f>IFERROR(VLOOKUP(K571,Proveedores!$A$2:$B$500,2,0),"Agregar")</f>
        <v>CSL BEHRING S.A.</v>
      </c>
      <c r="S571" s="5">
        <f t="shared" si="8"/>
        <v>29350800</v>
      </c>
    </row>
    <row r="572" spans="1:19" x14ac:dyDescent="0.2">
      <c r="A572" s="7">
        <v>43819.618715277778</v>
      </c>
      <c r="B572" s="1" t="s">
        <v>3587</v>
      </c>
      <c r="C572" s="1" t="s">
        <v>3588</v>
      </c>
      <c r="D572" s="1" t="s">
        <v>1621</v>
      </c>
      <c r="E572" s="1" t="s">
        <v>3589</v>
      </c>
      <c r="F572" s="7">
        <v>43819</v>
      </c>
      <c r="G572" s="1" t="s">
        <v>635</v>
      </c>
      <c r="H572" s="5">
        <v>76166994</v>
      </c>
      <c r="I572" s="1" t="s">
        <v>2599</v>
      </c>
      <c r="J572" s="1">
        <v>0</v>
      </c>
      <c r="K572" s="1" t="s">
        <v>318</v>
      </c>
      <c r="L572" s="1">
        <v>1</v>
      </c>
      <c r="M572" s="1" t="s">
        <v>1915</v>
      </c>
      <c r="N572" s="1" t="s">
        <v>1916</v>
      </c>
      <c r="O572" s="1">
        <v>120780</v>
      </c>
      <c r="P572" s="1" t="s">
        <v>1917</v>
      </c>
      <c r="Q572" s="1">
        <v>119.3</v>
      </c>
      <c r="R572" s="1" t="str">
        <f>IFERROR(VLOOKUP(K572,Proveedores!$A$2:$B$500,2,0),"Agregar")</f>
        <v>LABORATORIOS RICHMOND SACIF</v>
      </c>
      <c r="S572" s="5">
        <f t="shared" si="8"/>
        <v>14409054</v>
      </c>
    </row>
    <row r="573" spans="1:19" x14ac:dyDescent="0.2">
      <c r="A573" s="7">
        <v>43819.618715277778</v>
      </c>
      <c r="B573" s="1" t="s">
        <v>3587</v>
      </c>
      <c r="C573" s="1" t="s">
        <v>3588</v>
      </c>
      <c r="D573" s="1" t="s">
        <v>1621</v>
      </c>
      <c r="E573" s="1" t="s">
        <v>3589</v>
      </c>
      <c r="F573" s="7">
        <v>43819</v>
      </c>
      <c r="G573" s="1" t="s">
        <v>635</v>
      </c>
      <c r="H573" s="5">
        <v>76166994</v>
      </c>
      <c r="I573" s="1" t="s">
        <v>2599</v>
      </c>
      <c r="J573" s="1">
        <v>0</v>
      </c>
      <c r="K573" s="1" t="s">
        <v>318</v>
      </c>
      <c r="L573" s="1">
        <v>2</v>
      </c>
      <c r="M573" s="1" t="s">
        <v>1918</v>
      </c>
      <c r="N573" s="1" t="s">
        <v>1916</v>
      </c>
      <c r="O573" s="1">
        <v>389640</v>
      </c>
      <c r="P573" s="1" t="s">
        <v>1917</v>
      </c>
      <c r="Q573" s="1">
        <v>158.5</v>
      </c>
      <c r="R573" s="1" t="str">
        <f>IFERROR(VLOOKUP(K573,Proveedores!$A$2:$B$500,2,0),"Agregar")</f>
        <v>LABORATORIOS RICHMOND SACIF</v>
      </c>
      <c r="S573" s="5">
        <f t="shared" si="8"/>
        <v>61757940</v>
      </c>
    </row>
    <row r="574" spans="1:19" x14ac:dyDescent="0.2">
      <c r="A574" s="7">
        <v>43825.456273148149</v>
      </c>
      <c r="B574" s="1" t="s">
        <v>3590</v>
      </c>
      <c r="C574" s="1" t="s">
        <v>3591</v>
      </c>
      <c r="D574" s="1" t="s">
        <v>1621</v>
      </c>
      <c r="E574" s="1" t="s">
        <v>3592</v>
      </c>
      <c r="F574" s="7">
        <v>43822</v>
      </c>
      <c r="G574" s="1" t="s">
        <v>692</v>
      </c>
      <c r="H574" s="5">
        <v>2383718.3999999999</v>
      </c>
      <c r="I574" s="1">
        <v>12584</v>
      </c>
      <c r="J574" s="1">
        <v>0</v>
      </c>
      <c r="K574" s="1" t="s">
        <v>3593</v>
      </c>
      <c r="L574" s="1">
        <v>36</v>
      </c>
      <c r="M574" s="1" t="s">
        <v>2374</v>
      </c>
      <c r="N574" s="1" t="s">
        <v>3594</v>
      </c>
      <c r="O574" s="1">
        <v>322560</v>
      </c>
      <c r="P574" s="1" t="s">
        <v>1665</v>
      </c>
      <c r="Q574" s="1">
        <v>7.39</v>
      </c>
      <c r="R574" s="1" t="str">
        <f>IFERROR(VLOOKUP(K574,Proveedores!$A$2:$B$500,2,0),"Agregar")</f>
        <v>FERAVAL S.A.</v>
      </c>
      <c r="S574" s="5">
        <f t="shared" si="8"/>
        <v>2383718.3999999999</v>
      </c>
    </row>
    <row r="575" spans="1:19" x14ac:dyDescent="0.2">
      <c r="A575" s="7">
        <v>43825.798842592594</v>
      </c>
      <c r="B575" s="1" t="s">
        <v>3595</v>
      </c>
      <c r="C575" s="1" t="s">
        <v>3596</v>
      </c>
      <c r="D575" s="1" t="s">
        <v>1621</v>
      </c>
      <c r="E575" s="1" t="s">
        <v>3597</v>
      </c>
      <c r="F575" s="7">
        <v>43815</v>
      </c>
      <c r="G575" s="1" t="s">
        <v>639</v>
      </c>
      <c r="H575" s="5">
        <v>235432.8</v>
      </c>
      <c r="I575" s="1" t="s">
        <v>3598</v>
      </c>
      <c r="J575" s="1">
        <v>0</v>
      </c>
      <c r="K575" s="1" t="s">
        <v>641</v>
      </c>
      <c r="L575" s="1">
        <v>22</v>
      </c>
      <c r="M575" s="1" t="s">
        <v>3599</v>
      </c>
      <c r="N575" s="1" t="s">
        <v>3600</v>
      </c>
      <c r="O575" s="1">
        <v>12</v>
      </c>
      <c r="P575" s="1" t="s">
        <v>1850</v>
      </c>
      <c r="Q575" s="1">
        <v>19619.400000000001</v>
      </c>
      <c r="R575" s="1" t="str">
        <f>IFERROR(VLOOKUP(K575,Proveedores!$A$2:$B$500,2,0),"Agregar")</f>
        <v>LABORATORIO VARIFARMA S.A.</v>
      </c>
      <c r="S575" s="5">
        <f t="shared" si="8"/>
        <v>235432.80000000002</v>
      </c>
    </row>
    <row r="576" spans="1:19" x14ac:dyDescent="0.2">
      <c r="A576" s="7">
        <v>43826.483298611114</v>
      </c>
      <c r="B576" s="1" t="s">
        <v>3601</v>
      </c>
      <c r="C576" s="1" t="s">
        <v>3602</v>
      </c>
      <c r="D576" s="1" t="s">
        <v>1621</v>
      </c>
      <c r="E576" s="1" t="s">
        <v>3603</v>
      </c>
      <c r="F576" s="7">
        <v>43803</v>
      </c>
      <c r="G576" s="1">
        <v>2017</v>
      </c>
      <c r="H576" s="5">
        <v>1187774</v>
      </c>
      <c r="I576" s="1">
        <v>227805</v>
      </c>
      <c r="J576" s="1">
        <v>0</v>
      </c>
      <c r="K576" s="1" t="s">
        <v>3604</v>
      </c>
      <c r="L576" s="1" t="s">
        <v>3605</v>
      </c>
      <c r="M576" s="1">
        <v>77007</v>
      </c>
      <c r="N576" s="1" t="s">
        <v>3605</v>
      </c>
      <c r="O576" s="1">
        <v>518</v>
      </c>
      <c r="P576" s="1" t="s">
        <v>1833</v>
      </c>
      <c r="Q576" s="1">
        <v>2293</v>
      </c>
      <c r="R576" s="1" t="str">
        <f>IFERROR(VLOOKUP(K576,Proveedores!$A$2:$B$500,2,0),"Agregar")</f>
        <v>LABORATORIO LKM S.A.</v>
      </c>
      <c r="S576" s="5">
        <f t="shared" si="8"/>
        <v>1187774</v>
      </c>
    </row>
    <row r="577" spans="1:19" x14ac:dyDescent="0.2">
      <c r="A577" s="7">
        <v>43826.488877314812</v>
      </c>
      <c r="B577" s="1" t="s">
        <v>3606</v>
      </c>
      <c r="C577" s="1" t="s">
        <v>3607</v>
      </c>
      <c r="D577" s="1" t="s">
        <v>1621</v>
      </c>
      <c r="E577" s="1" t="s">
        <v>3608</v>
      </c>
      <c r="F577" s="7">
        <v>43826</v>
      </c>
      <c r="G577" s="1" t="s">
        <v>692</v>
      </c>
      <c r="H577" s="5">
        <v>1764880.08</v>
      </c>
      <c r="I577" s="1" t="s">
        <v>3609</v>
      </c>
      <c r="J577" s="1">
        <v>0</v>
      </c>
      <c r="K577" s="1" t="s">
        <v>2737</v>
      </c>
      <c r="L577" s="1">
        <v>6</v>
      </c>
      <c r="M577" s="1" t="s">
        <v>3353</v>
      </c>
      <c r="N577" s="1" t="s">
        <v>3610</v>
      </c>
      <c r="O577" s="1">
        <v>19356</v>
      </c>
      <c r="P577" s="1" t="s">
        <v>1642</v>
      </c>
      <c r="Q577" s="1">
        <v>91.18</v>
      </c>
      <c r="R577" s="1" t="str">
        <f>IFERROR(VLOOKUP(K577,Proveedores!$A$2:$B$500,2,0),"Agregar")</f>
        <v>LABORATORIOS FABRA S.A.</v>
      </c>
      <c r="S577" s="5">
        <f t="shared" si="8"/>
        <v>1764880.08</v>
      </c>
    </row>
    <row r="578" spans="1:19" x14ac:dyDescent="0.2">
      <c r="A578" s="7">
        <v>43826.519872685189</v>
      </c>
      <c r="B578" s="1" t="s">
        <v>3611</v>
      </c>
      <c r="C578" s="1" t="s">
        <v>3612</v>
      </c>
      <c r="D578" s="1" t="s">
        <v>1621</v>
      </c>
      <c r="E578" s="1">
        <v>31200005501</v>
      </c>
      <c r="F578" s="7">
        <v>43805</v>
      </c>
      <c r="G578" s="1" t="s">
        <v>692</v>
      </c>
      <c r="H578" s="5">
        <v>2598393.6</v>
      </c>
      <c r="I578" s="1">
        <v>1559</v>
      </c>
      <c r="J578" s="1" t="s">
        <v>699</v>
      </c>
      <c r="K578" s="1" t="s">
        <v>3613</v>
      </c>
      <c r="L578" s="1">
        <v>44</v>
      </c>
      <c r="M578" s="1" t="s">
        <v>3614</v>
      </c>
      <c r="N578" s="1" t="s">
        <v>3615</v>
      </c>
      <c r="O578" s="1">
        <v>1312320</v>
      </c>
      <c r="P578" s="1" t="s">
        <v>1960</v>
      </c>
      <c r="Q578" s="1">
        <v>1.98</v>
      </c>
      <c r="R578" s="1" t="str">
        <f>IFERROR(VLOOKUP(K578,Proveedores!$A$2:$B$500,2,0),"Agregar")</f>
        <v>MICROSULES ARGENTINA SA de SCIIA</v>
      </c>
      <c r="S578" s="5">
        <f t="shared" si="8"/>
        <v>2598393.6</v>
      </c>
    </row>
    <row r="579" spans="1:19" x14ac:dyDescent="0.2">
      <c r="A579" s="7">
        <v>43826.581643518519</v>
      </c>
      <c r="B579" s="1" t="s">
        <v>3616</v>
      </c>
      <c r="C579" s="1" t="s">
        <v>3617</v>
      </c>
      <c r="D579" s="1" t="s">
        <v>1621</v>
      </c>
      <c r="E579" s="1" t="s">
        <v>3618</v>
      </c>
      <c r="F579" s="7">
        <v>43826</v>
      </c>
      <c r="G579" s="1" t="s">
        <v>2705</v>
      </c>
      <c r="H579" s="5">
        <v>403600</v>
      </c>
      <c r="I579" s="1" t="s">
        <v>3619</v>
      </c>
      <c r="J579" s="1">
        <v>0</v>
      </c>
      <c r="K579" s="1" t="s">
        <v>3604</v>
      </c>
      <c r="L579" s="1" t="s">
        <v>3620</v>
      </c>
      <c r="M579" s="1">
        <v>21624</v>
      </c>
      <c r="N579" s="1" t="s">
        <v>3621</v>
      </c>
      <c r="O579" s="1">
        <v>200</v>
      </c>
      <c r="P579" s="1" t="s">
        <v>1892</v>
      </c>
      <c r="Q579" s="1">
        <v>2018</v>
      </c>
      <c r="R579" s="1" t="str">
        <f>IFERROR(VLOOKUP(K579,Proveedores!$A$2:$B$500,2,0),"Agregar")</f>
        <v>LABORATORIO LKM S.A.</v>
      </c>
      <c r="S579" s="5">
        <f t="shared" ref="S579:S642" si="9">Q579*O579</f>
        <v>403600</v>
      </c>
    </row>
    <row r="580" spans="1:19" x14ac:dyDescent="0.2">
      <c r="A580" s="7">
        <v>43826.604386574072</v>
      </c>
      <c r="B580" s="1" t="s">
        <v>3622</v>
      </c>
      <c r="C580" s="1" t="s">
        <v>3623</v>
      </c>
      <c r="D580" s="1" t="s">
        <v>1621</v>
      </c>
      <c r="E580" s="1" t="s">
        <v>3624</v>
      </c>
      <c r="F580" s="7">
        <v>43825</v>
      </c>
      <c r="G580" s="1" t="s">
        <v>3625</v>
      </c>
      <c r="H580" s="5">
        <v>576492.75</v>
      </c>
      <c r="I580" s="1" t="s">
        <v>3624</v>
      </c>
      <c r="J580" s="1">
        <v>0</v>
      </c>
      <c r="K580" s="1" t="s">
        <v>3626</v>
      </c>
      <c r="L580" s="1">
        <v>1</v>
      </c>
      <c r="M580" s="1">
        <v>1</v>
      </c>
      <c r="N580" s="1" t="s">
        <v>3627</v>
      </c>
      <c r="O580" s="1">
        <v>1</v>
      </c>
      <c r="P580" s="1" t="s">
        <v>1665</v>
      </c>
      <c r="Q580" s="1">
        <v>576492.75</v>
      </c>
      <c r="R580" s="1" t="str">
        <f>IFERROR(VLOOKUP(K580,Proveedores!$A$2:$B$500,2,0),"Agregar")</f>
        <v>ID GROUP S.A..</v>
      </c>
      <c r="S580" s="5">
        <f t="shared" si="9"/>
        <v>576492.75</v>
      </c>
    </row>
    <row r="581" spans="1:19" x14ac:dyDescent="0.2">
      <c r="A581" s="7">
        <v>43826.65552083333</v>
      </c>
      <c r="B581" s="1" t="s">
        <v>3628</v>
      </c>
      <c r="C581" s="1" t="s">
        <v>3629</v>
      </c>
      <c r="D581" s="1" t="s">
        <v>1621</v>
      </c>
      <c r="E581" s="1">
        <v>31200005510</v>
      </c>
      <c r="F581" s="7">
        <v>43810</v>
      </c>
      <c r="G581" s="1" t="s">
        <v>692</v>
      </c>
      <c r="H581" s="5">
        <v>2616451.2000000002</v>
      </c>
      <c r="I581" s="1">
        <v>1574</v>
      </c>
      <c r="J581" s="1" t="s">
        <v>699</v>
      </c>
      <c r="K581" s="1" t="s">
        <v>3630</v>
      </c>
      <c r="L581" s="1">
        <v>44</v>
      </c>
      <c r="M581" s="1" t="s">
        <v>3614</v>
      </c>
      <c r="N581" s="1" t="s">
        <v>3615</v>
      </c>
      <c r="O581" s="1">
        <v>1321440</v>
      </c>
      <c r="P581" s="1" t="s">
        <v>1960</v>
      </c>
      <c r="Q581" s="1">
        <v>1.98</v>
      </c>
      <c r="R581" s="1" t="str">
        <f>IFERROR(VLOOKUP(K581,Proveedores!$A$2:$B$500,2,0),"Agregar")</f>
        <v>MICROSULES ARGENTINA SA de SCIIA</v>
      </c>
      <c r="S581" s="5">
        <f t="shared" si="9"/>
        <v>2616451.2000000002</v>
      </c>
    </row>
    <row r="582" spans="1:19" x14ac:dyDescent="0.2">
      <c r="A582" s="7">
        <v>43826.662314814814</v>
      </c>
      <c r="B582" s="1" t="s">
        <v>3631</v>
      </c>
      <c r="C582" s="1" t="s">
        <v>3632</v>
      </c>
      <c r="D582" s="1" t="s">
        <v>1621</v>
      </c>
      <c r="E582" s="1" t="s">
        <v>3633</v>
      </c>
      <c r="F582" s="7">
        <v>43809</v>
      </c>
      <c r="G582" s="1" t="s">
        <v>992</v>
      </c>
      <c r="H582" s="5">
        <v>125280</v>
      </c>
      <c r="I582" s="1">
        <v>1575</v>
      </c>
      <c r="J582" s="1">
        <v>0</v>
      </c>
      <c r="K582" s="1" t="s">
        <v>2843</v>
      </c>
      <c r="L582" s="1">
        <v>1</v>
      </c>
      <c r="M582" s="1" t="s">
        <v>2432</v>
      </c>
      <c r="N582" s="1" t="s">
        <v>3634</v>
      </c>
      <c r="O582" s="1">
        <v>7200</v>
      </c>
      <c r="P582" s="1" t="s">
        <v>3635</v>
      </c>
      <c r="Q582" s="1">
        <v>17.399999999999999</v>
      </c>
      <c r="R582" s="1" t="str">
        <f>IFERROR(VLOOKUP(K582,Proveedores!$A$2:$B$500,2,0),"Agregar")</f>
        <v>Dr. LAZAR &amp; Cía. S.A.Q.e.I.</v>
      </c>
      <c r="S582" s="5">
        <f t="shared" si="9"/>
        <v>125279.99999999999</v>
      </c>
    </row>
    <row r="583" spans="1:19" x14ac:dyDescent="0.2">
      <c r="A583" s="7">
        <v>43829.397766203707</v>
      </c>
      <c r="B583" s="1" t="s">
        <v>3636</v>
      </c>
      <c r="C583" s="1" t="s">
        <v>3637</v>
      </c>
      <c r="D583" s="1" t="s">
        <v>1621</v>
      </c>
      <c r="E583" s="1" t="s">
        <v>3638</v>
      </c>
      <c r="F583" s="7">
        <v>43825</v>
      </c>
      <c r="G583" s="1" t="s">
        <v>692</v>
      </c>
      <c r="H583" s="5">
        <v>1530916.8</v>
      </c>
      <c r="I583" s="1" t="s">
        <v>3639</v>
      </c>
      <c r="J583" s="1">
        <v>0</v>
      </c>
      <c r="K583" s="1" t="s">
        <v>2737</v>
      </c>
      <c r="L583" s="1">
        <v>22</v>
      </c>
      <c r="M583" s="1" t="s">
        <v>3640</v>
      </c>
      <c r="N583" s="1" t="s">
        <v>3641</v>
      </c>
      <c r="O583" s="1">
        <v>390540</v>
      </c>
      <c r="P583" s="1" t="s">
        <v>1819</v>
      </c>
      <c r="Q583" s="1">
        <v>3.92</v>
      </c>
      <c r="R583" s="1" t="str">
        <f>IFERROR(VLOOKUP(K583,Proveedores!$A$2:$B$500,2,0),"Agregar")</f>
        <v>LABORATORIOS FABRA S.A.</v>
      </c>
      <c r="S583" s="5">
        <f t="shared" si="9"/>
        <v>1530916.8</v>
      </c>
    </row>
    <row r="584" spans="1:19" x14ac:dyDescent="0.2">
      <c r="A584" s="7">
        <v>43829.402696759258</v>
      </c>
      <c r="B584" s="1" t="s">
        <v>3642</v>
      </c>
      <c r="C584" s="1" t="s">
        <v>3643</v>
      </c>
      <c r="D584" s="1" t="s">
        <v>1621</v>
      </c>
      <c r="E584" s="1" t="s">
        <v>3644</v>
      </c>
      <c r="F584" s="7">
        <v>43826</v>
      </c>
      <c r="G584" s="1" t="s">
        <v>692</v>
      </c>
      <c r="H584" s="5">
        <v>2690888.64</v>
      </c>
      <c r="I584" s="1" t="s">
        <v>3645</v>
      </c>
      <c r="J584" s="1">
        <v>0</v>
      </c>
      <c r="K584" s="1" t="s">
        <v>2737</v>
      </c>
      <c r="L584" s="1">
        <v>23</v>
      </c>
      <c r="M584" s="1" t="s">
        <v>3521</v>
      </c>
      <c r="N584" s="1" t="s">
        <v>3646</v>
      </c>
      <c r="O584" s="1">
        <v>37488</v>
      </c>
      <c r="P584" s="1" t="s">
        <v>1642</v>
      </c>
      <c r="Q584" s="1">
        <v>71.78</v>
      </c>
      <c r="R584" s="1" t="str">
        <f>IFERROR(VLOOKUP(K584,Proveedores!$A$2:$B$500,2,0),"Agregar")</f>
        <v>LABORATORIOS FABRA S.A.</v>
      </c>
      <c r="S584" s="5">
        <f t="shared" si="9"/>
        <v>2690888.64</v>
      </c>
    </row>
    <row r="585" spans="1:19" x14ac:dyDescent="0.2">
      <c r="A585" s="7">
        <v>43829.603645833333</v>
      </c>
      <c r="B585" s="1" t="s">
        <v>3647</v>
      </c>
      <c r="C585" s="1" t="s">
        <v>3648</v>
      </c>
      <c r="D585" s="1" t="s">
        <v>1621</v>
      </c>
      <c r="E585" s="1" t="s">
        <v>3649</v>
      </c>
      <c r="F585" s="7">
        <v>43826</v>
      </c>
      <c r="G585" s="1" t="s">
        <v>3118</v>
      </c>
      <c r="H585" s="5">
        <v>217319538</v>
      </c>
      <c r="I585" s="1">
        <v>1465</v>
      </c>
      <c r="J585" s="1">
        <v>0</v>
      </c>
      <c r="K585" s="1" t="s">
        <v>3119</v>
      </c>
      <c r="L585" s="1">
        <v>1</v>
      </c>
      <c r="M585" s="1">
        <v>600291</v>
      </c>
      <c r="N585" s="1" t="s">
        <v>3650</v>
      </c>
      <c r="O585" s="1">
        <v>179240</v>
      </c>
      <c r="P585" s="1" t="s">
        <v>3651</v>
      </c>
      <c r="Q585" s="1">
        <v>1212.45</v>
      </c>
      <c r="R585" s="1" t="str">
        <f>IFERROR(VLOOKUP(K585,Proveedores!$A$2:$B$500,2,0),"Agregar")</f>
        <v>PECC CONSORCIO DE COOPERACION</v>
      </c>
      <c r="S585" s="5">
        <f t="shared" si="9"/>
        <v>217319538</v>
      </c>
    </row>
    <row r="586" spans="1:19" x14ac:dyDescent="0.2">
      <c r="A586" s="7">
        <v>43829.618344907409</v>
      </c>
      <c r="B586" s="1" t="s">
        <v>3652</v>
      </c>
      <c r="C586" s="1" t="s">
        <v>3653</v>
      </c>
      <c r="D586" s="1" t="s">
        <v>1621</v>
      </c>
      <c r="E586" s="1" t="s">
        <v>3654</v>
      </c>
      <c r="F586" s="7">
        <v>43826</v>
      </c>
      <c r="G586" s="1" t="s">
        <v>3118</v>
      </c>
      <c r="H586" s="5">
        <v>219283707</v>
      </c>
      <c r="I586" s="1">
        <v>1465</v>
      </c>
      <c r="J586" s="1">
        <v>0</v>
      </c>
      <c r="K586" s="1" t="s">
        <v>3119</v>
      </c>
      <c r="L586" s="1">
        <v>1</v>
      </c>
      <c r="M586" s="1">
        <v>600291</v>
      </c>
      <c r="N586" s="1" t="s">
        <v>3650</v>
      </c>
      <c r="O586" s="1">
        <v>180860</v>
      </c>
      <c r="P586" s="1" t="s">
        <v>3651</v>
      </c>
      <c r="Q586" s="1">
        <v>1212.45</v>
      </c>
      <c r="R586" s="1" t="str">
        <f>IFERROR(VLOOKUP(K586,Proveedores!$A$2:$B$500,2,0),"Agregar")</f>
        <v>PECC CONSORCIO DE COOPERACION</v>
      </c>
      <c r="S586" s="5">
        <f t="shared" si="9"/>
        <v>219283707</v>
      </c>
    </row>
    <row r="587" spans="1:19" x14ac:dyDescent="0.2">
      <c r="A587" s="7">
        <v>43829.681331018517</v>
      </c>
      <c r="B587" s="1" t="s">
        <v>3655</v>
      </c>
      <c r="C587" s="1" t="s">
        <v>3656</v>
      </c>
      <c r="D587" s="1" t="s">
        <v>1621</v>
      </c>
      <c r="E587" s="1" t="s">
        <v>3657</v>
      </c>
      <c r="F587" s="7">
        <v>43829</v>
      </c>
      <c r="G587" s="1" t="s">
        <v>142</v>
      </c>
      <c r="H587" s="5">
        <v>84700</v>
      </c>
      <c r="I587" s="1">
        <v>1</v>
      </c>
      <c r="J587" s="1">
        <v>0</v>
      </c>
      <c r="K587" s="1" t="s">
        <v>2314</v>
      </c>
      <c r="L587" s="1">
        <v>5</v>
      </c>
      <c r="M587" s="1" t="s">
        <v>3658</v>
      </c>
      <c r="N587" s="1" t="s">
        <v>1839</v>
      </c>
      <c r="O587" s="1">
        <v>1</v>
      </c>
      <c r="P587" s="1" t="s">
        <v>1839</v>
      </c>
      <c r="Q587" s="1">
        <v>84700</v>
      </c>
      <c r="R587" s="1" t="str">
        <f>IFERROR(VLOOKUP(K587,Proveedores!$A$2:$B$500,2,0),"Agregar")</f>
        <v>SUIZO ARGENTINA S.A.</v>
      </c>
      <c r="S587" s="5">
        <f t="shared" si="9"/>
        <v>84700</v>
      </c>
    </row>
    <row r="588" spans="1:19" x14ac:dyDescent="0.2">
      <c r="A588" s="7">
        <v>43829.686215277776</v>
      </c>
      <c r="B588" s="1" t="s">
        <v>3659</v>
      </c>
      <c r="C588" s="1" t="s">
        <v>3660</v>
      </c>
      <c r="D588" s="1" t="s">
        <v>1621</v>
      </c>
      <c r="E588" s="1" t="s">
        <v>3661</v>
      </c>
      <c r="F588" s="7">
        <v>43829</v>
      </c>
      <c r="G588" s="1" t="s">
        <v>3662</v>
      </c>
      <c r="H588" s="5">
        <v>43560</v>
      </c>
      <c r="I588" s="1">
        <v>1</v>
      </c>
      <c r="J588" s="1">
        <v>0</v>
      </c>
      <c r="K588" s="1" t="s">
        <v>2314</v>
      </c>
      <c r="L588" s="1">
        <v>5</v>
      </c>
      <c r="M588" s="1" t="s">
        <v>3658</v>
      </c>
      <c r="N588" s="1" t="s">
        <v>1839</v>
      </c>
      <c r="O588" s="1">
        <v>1</v>
      </c>
      <c r="P588" s="1" t="s">
        <v>1839</v>
      </c>
      <c r="Q588" s="1">
        <v>43560</v>
      </c>
      <c r="R588" s="1" t="str">
        <f>IFERROR(VLOOKUP(K588,Proveedores!$A$2:$B$500,2,0),"Agregar")</f>
        <v>SUIZO ARGENTINA S.A.</v>
      </c>
      <c r="S588" s="5">
        <f t="shared" si="9"/>
        <v>43560</v>
      </c>
    </row>
    <row r="589" spans="1:19" x14ac:dyDescent="0.2">
      <c r="A589" s="7">
        <v>43829.690833333334</v>
      </c>
      <c r="B589" s="1" t="s">
        <v>3663</v>
      </c>
      <c r="C589" s="1" t="s">
        <v>3664</v>
      </c>
      <c r="D589" s="1" t="s">
        <v>1621</v>
      </c>
      <c r="E589" s="1" t="s">
        <v>3665</v>
      </c>
      <c r="F589" s="7">
        <v>43829</v>
      </c>
      <c r="G589" s="1" t="s">
        <v>142</v>
      </c>
      <c r="H589" s="5">
        <v>43560</v>
      </c>
      <c r="I589" s="1">
        <v>1</v>
      </c>
      <c r="J589" s="1">
        <v>0</v>
      </c>
      <c r="K589" s="1" t="s">
        <v>2314</v>
      </c>
      <c r="L589" s="1">
        <v>5</v>
      </c>
      <c r="M589" s="1" t="s">
        <v>3658</v>
      </c>
      <c r="N589" s="1" t="s">
        <v>1839</v>
      </c>
      <c r="O589" s="1">
        <v>1</v>
      </c>
      <c r="P589" s="1" t="s">
        <v>1839</v>
      </c>
      <c r="Q589" s="1">
        <v>43560</v>
      </c>
      <c r="R589" s="1" t="str">
        <f>IFERROR(VLOOKUP(K589,Proveedores!$A$2:$B$500,2,0),"Agregar")</f>
        <v>SUIZO ARGENTINA S.A.</v>
      </c>
      <c r="S589" s="5">
        <f t="shared" si="9"/>
        <v>43560</v>
      </c>
    </row>
    <row r="590" spans="1:19" x14ac:dyDescent="0.2">
      <c r="A590" s="7">
        <v>43829.694293981483</v>
      </c>
      <c r="B590" s="1" t="s">
        <v>3666</v>
      </c>
      <c r="C590" s="1" t="s">
        <v>3667</v>
      </c>
      <c r="D590" s="1" t="s">
        <v>1621</v>
      </c>
      <c r="E590" s="1" t="s">
        <v>3668</v>
      </c>
      <c r="F590" s="7">
        <v>43829</v>
      </c>
      <c r="G590" s="1" t="s">
        <v>142</v>
      </c>
      <c r="H590" s="5">
        <v>84700</v>
      </c>
      <c r="I590" s="1">
        <v>1</v>
      </c>
      <c r="J590" s="1">
        <v>0</v>
      </c>
      <c r="K590" s="1" t="s">
        <v>2314</v>
      </c>
      <c r="L590" s="1">
        <v>5</v>
      </c>
      <c r="M590" s="1" t="s">
        <v>3658</v>
      </c>
      <c r="N590" s="1" t="s">
        <v>1839</v>
      </c>
      <c r="O590" s="1">
        <v>1</v>
      </c>
      <c r="P590" s="1" t="s">
        <v>1839</v>
      </c>
      <c r="Q590" s="1">
        <v>84700</v>
      </c>
      <c r="R590" s="1" t="str">
        <f>IFERROR(VLOOKUP(K590,Proveedores!$A$2:$B$500,2,0),"Agregar")</f>
        <v>SUIZO ARGENTINA S.A.</v>
      </c>
      <c r="S590" s="5">
        <f t="shared" si="9"/>
        <v>84700</v>
      </c>
    </row>
    <row r="591" spans="1:19" x14ac:dyDescent="0.2">
      <c r="A591" s="7">
        <v>43829.699548611112</v>
      </c>
      <c r="B591" s="1" t="s">
        <v>3669</v>
      </c>
      <c r="C591" s="1" t="s">
        <v>3670</v>
      </c>
      <c r="D591" s="1" t="s">
        <v>1621</v>
      </c>
      <c r="E591" s="1" t="s">
        <v>3671</v>
      </c>
      <c r="F591" s="7">
        <v>43829</v>
      </c>
      <c r="G591" s="1" t="s">
        <v>142</v>
      </c>
      <c r="H591" s="5">
        <v>43560</v>
      </c>
      <c r="I591" s="1">
        <v>1</v>
      </c>
      <c r="J591" s="1">
        <v>0</v>
      </c>
      <c r="K591" s="1" t="s">
        <v>2314</v>
      </c>
      <c r="L591" s="1">
        <v>5</v>
      </c>
      <c r="M591" s="1" t="s">
        <v>3658</v>
      </c>
      <c r="N591" s="1" t="s">
        <v>1839</v>
      </c>
      <c r="O591" s="1">
        <v>1</v>
      </c>
      <c r="P591" s="1" t="s">
        <v>1839</v>
      </c>
      <c r="Q591" s="1">
        <v>43560</v>
      </c>
      <c r="R591" s="1" t="str">
        <f>IFERROR(VLOOKUP(K591,Proveedores!$A$2:$B$500,2,0),"Agregar")</f>
        <v>SUIZO ARGENTINA S.A.</v>
      </c>
      <c r="S591" s="5">
        <f t="shared" si="9"/>
        <v>43560</v>
      </c>
    </row>
    <row r="592" spans="1:19" x14ac:dyDescent="0.2">
      <c r="A592" s="7">
        <v>43829.703032407408</v>
      </c>
      <c r="B592" s="1" t="s">
        <v>3672</v>
      </c>
      <c r="C592" s="1" t="s">
        <v>3673</v>
      </c>
      <c r="D592" s="1" t="s">
        <v>1621</v>
      </c>
      <c r="E592" s="1" t="s">
        <v>3674</v>
      </c>
      <c r="F592" s="7">
        <v>43829</v>
      </c>
      <c r="G592" s="1" t="s">
        <v>142</v>
      </c>
      <c r="H592" s="5">
        <v>84700</v>
      </c>
      <c r="I592" s="1">
        <v>1</v>
      </c>
      <c r="J592" s="1">
        <v>0</v>
      </c>
      <c r="K592" s="1" t="s">
        <v>2314</v>
      </c>
      <c r="L592" s="1">
        <v>5</v>
      </c>
      <c r="M592" s="1" t="s">
        <v>3658</v>
      </c>
      <c r="N592" s="1" t="s">
        <v>1839</v>
      </c>
      <c r="O592" s="1">
        <v>1</v>
      </c>
      <c r="P592" s="1" t="s">
        <v>1839</v>
      </c>
      <c r="Q592" s="1">
        <v>84700</v>
      </c>
      <c r="R592" s="1" t="str">
        <f>IFERROR(VLOOKUP(K592,Proveedores!$A$2:$B$500,2,0),"Agregar")</f>
        <v>SUIZO ARGENTINA S.A.</v>
      </c>
      <c r="S592" s="5">
        <f t="shared" si="9"/>
        <v>84700</v>
      </c>
    </row>
    <row r="593" spans="1:19" x14ac:dyDescent="0.2">
      <c r="A593" s="7">
        <v>43830.591111111113</v>
      </c>
      <c r="B593" s="1" t="s">
        <v>3675</v>
      </c>
      <c r="C593" s="1" t="s">
        <v>3676</v>
      </c>
      <c r="D593" s="1" t="s">
        <v>1621</v>
      </c>
      <c r="E593" s="1" t="s">
        <v>3677</v>
      </c>
      <c r="F593" s="7">
        <v>43817</v>
      </c>
      <c r="G593" s="1" t="s">
        <v>127</v>
      </c>
      <c r="H593" s="5">
        <v>1022400</v>
      </c>
      <c r="I593" s="1">
        <v>1577</v>
      </c>
      <c r="J593" s="1">
        <v>0</v>
      </c>
      <c r="K593" s="1" t="s">
        <v>133</v>
      </c>
      <c r="L593" s="1">
        <v>2</v>
      </c>
      <c r="M593" s="1" t="s">
        <v>2437</v>
      </c>
      <c r="N593" s="1" t="s">
        <v>3678</v>
      </c>
      <c r="O593" s="1">
        <v>9600</v>
      </c>
      <c r="P593" s="1" t="s">
        <v>1665</v>
      </c>
      <c r="Q593" s="1">
        <v>106.5</v>
      </c>
      <c r="R593" s="1" t="str">
        <f>IFERROR(VLOOKUP(K593,Proveedores!$A$2:$B$500,2,0),"Agregar")</f>
        <v>MEDICAL ENGINEERING CORPORATION S.A.</v>
      </c>
      <c r="S593" s="5">
        <f t="shared" si="9"/>
        <v>1022400</v>
      </c>
    </row>
    <row r="594" spans="1:19" x14ac:dyDescent="0.2">
      <c r="A594" s="7">
        <v>43830.594386574077</v>
      </c>
      <c r="B594" s="1" t="s">
        <v>3679</v>
      </c>
      <c r="C594" s="1" t="s">
        <v>3680</v>
      </c>
      <c r="D594" s="1" t="s">
        <v>1621</v>
      </c>
      <c r="E594" s="1" t="s">
        <v>3681</v>
      </c>
      <c r="F594" s="7">
        <v>43817</v>
      </c>
      <c r="G594" s="1" t="s">
        <v>127</v>
      </c>
      <c r="H594" s="5">
        <v>2168200</v>
      </c>
      <c r="I594" s="1">
        <v>1577</v>
      </c>
      <c r="J594" s="1">
        <v>0</v>
      </c>
      <c r="K594" s="1" t="s">
        <v>133</v>
      </c>
      <c r="L594" s="1">
        <v>1</v>
      </c>
      <c r="M594" s="1" t="s">
        <v>2437</v>
      </c>
      <c r="N594" s="1" t="s">
        <v>3678</v>
      </c>
      <c r="O594" s="1">
        <v>23440</v>
      </c>
      <c r="P594" s="1" t="s">
        <v>2149</v>
      </c>
      <c r="Q594" s="1">
        <v>92.5</v>
      </c>
      <c r="R594" s="1" t="str">
        <f>IFERROR(VLOOKUP(K594,Proveedores!$A$2:$B$500,2,0),"Agregar")</f>
        <v>MEDICAL ENGINEERING CORPORATION S.A.</v>
      </c>
      <c r="S594" s="5">
        <f t="shared" si="9"/>
        <v>2168200</v>
      </c>
    </row>
    <row r="595" spans="1:19" x14ac:dyDescent="0.2">
      <c r="A595" s="7">
        <v>43832.527314814812</v>
      </c>
      <c r="B595" s="1" t="s">
        <v>3682</v>
      </c>
      <c r="C595" s="1" t="s">
        <v>3683</v>
      </c>
      <c r="D595" s="1" t="s">
        <v>1621</v>
      </c>
      <c r="E595" s="1" t="s">
        <v>3684</v>
      </c>
      <c r="F595" s="7">
        <v>43819</v>
      </c>
      <c r="G595" s="1" t="s">
        <v>731</v>
      </c>
      <c r="H595" s="5">
        <v>448619.7</v>
      </c>
      <c r="I595" s="1">
        <v>209241</v>
      </c>
      <c r="J595" s="1">
        <v>0</v>
      </c>
      <c r="K595" s="1" t="s">
        <v>737</v>
      </c>
      <c r="L595" s="1">
        <v>7</v>
      </c>
      <c r="M595" s="1">
        <v>501178</v>
      </c>
      <c r="N595" s="1" t="s">
        <v>3685</v>
      </c>
      <c r="O595" s="1">
        <v>954510</v>
      </c>
      <c r="P595" s="1">
        <v>1</v>
      </c>
      <c r="Q595" s="1">
        <v>0.47</v>
      </c>
      <c r="R595" s="1" t="str">
        <f>IFERROR(VLOOKUP(K595,Proveedores!$A$2:$B$500,2,0),"Agregar")</f>
        <v xml:space="preserve">KLONAL SRL </v>
      </c>
      <c r="S595" s="5">
        <f t="shared" si="9"/>
        <v>448619.69999999995</v>
      </c>
    </row>
    <row r="596" spans="1:19" x14ac:dyDescent="0.2">
      <c r="A596" s="7">
        <v>43832.536203703705</v>
      </c>
      <c r="B596" s="1" t="s">
        <v>3686</v>
      </c>
      <c r="C596" s="1" t="s">
        <v>3687</v>
      </c>
      <c r="D596" s="1" t="s">
        <v>1621</v>
      </c>
      <c r="E596" s="1" t="s">
        <v>3688</v>
      </c>
      <c r="F596" s="7">
        <v>43819</v>
      </c>
      <c r="G596" s="1" t="s">
        <v>731</v>
      </c>
      <c r="H596" s="5">
        <v>1851980.76</v>
      </c>
      <c r="I596" s="1">
        <v>209240</v>
      </c>
      <c r="J596" s="1">
        <v>0</v>
      </c>
      <c r="K596" s="1" t="s">
        <v>1951</v>
      </c>
      <c r="L596" s="1">
        <v>3</v>
      </c>
      <c r="M596" s="1">
        <v>501690</v>
      </c>
      <c r="N596" s="1" t="s">
        <v>3689</v>
      </c>
      <c r="O596" s="1">
        <v>48762</v>
      </c>
      <c r="P596" s="1">
        <v>1</v>
      </c>
      <c r="Q596" s="1">
        <v>37.979999999999997</v>
      </c>
      <c r="R596" s="1" t="str">
        <f>IFERROR(VLOOKUP(K596,Proveedores!$A$2:$B$500,2,0),"Agregar")</f>
        <v xml:space="preserve">KLONAL SRL </v>
      </c>
      <c r="S596" s="5">
        <f t="shared" si="9"/>
        <v>1851980.7599999998</v>
      </c>
    </row>
    <row r="597" spans="1:19" x14ac:dyDescent="0.2">
      <c r="A597" s="7">
        <v>43833.408796296295</v>
      </c>
      <c r="B597" s="1" t="s">
        <v>3690</v>
      </c>
      <c r="C597" s="1" t="s">
        <v>3691</v>
      </c>
      <c r="D597" s="1" t="s">
        <v>1621</v>
      </c>
      <c r="E597" s="1" t="s">
        <v>3692</v>
      </c>
      <c r="F597" s="7">
        <v>44078</v>
      </c>
      <c r="G597" s="1" t="s">
        <v>899</v>
      </c>
      <c r="H597" s="5">
        <v>985118.4</v>
      </c>
      <c r="I597" s="1" t="s">
        <v>3415</v>
      </c>
      <c r="J597" s="1">
        <v>0</v>
      </c>
      <c r="K597" s="1" t="s">
        <v>310</v>
      </c>
      <c r="L597" s="1">
        <v>1</v>
      </c>
      <c r="M597" s="1" t="s">
        <v>3693</v>
      </c>
      <c r="N597" s="1" t="s">
        <v>3694</v>
      </c>
      <c r="O597" s="1">
        <v>6930</v>
      </c>
      <c r="P597" s="1" t="s">
        <v>1917</v>
      </c>
      <c r="Q597" s="1">
        <v>141.54</v>
      </c>
      <c r="R597" s="1" t="str">
        <f>IFERROR(VLOOKUP(K597,Proveedores!$A$2:$B$500,2,0),"Agregar")</f>
        <v>MSD ARGENTINA SRL</v>
      </c>
      <c r="S597" s="5">
        <f t="shared" si="9"/>
        <v>980872.2</v>
      </c>
    </row>
    <row r="598" spans="1:19" x14ac:dyDescent="0.2">
      <c r="A598" s="7">
        <v>43833.427002314813</v>
      </c>
      <c r="B598" s="1" t="s">
        <v>3695</v>
      </c>
      <c r="C598" s="1" t="s">
        <v>3696</v>
      </c>
      <c r="D598" s="1" t="s">
        <v>1713</v>
      </c>
      <c r="E598" s="1" t="s">
        <v>3697</v>
      </c>
      <c r="F598" s="7">
        <v>43805</v>
      </c>
      <c r="G598" s="1" t="s">
        <v>899</v>
      </c>
      <c r="H598" s="5">
        <v>4246.2</v>
      </c>
      <c r="I598" s="1" t="s">
        <v>3415</v>
      </c>
      <c r="J598" s="1">
        <v>0</v>
      </c>
      <c r="K598" s="1" t="s">
        <v>3698</v>
      </c>
      <c r="L598" s="1">
        <v>1</v>
      </c>
      <c r="M598" s="1" t="s">
        <v>3693</v>
      </c>
      <c r="N598" s="1" t="s">
        <v>3694</v>
      </c>
      <c r="O598" s="1">
        <v>6930</v>
      </c>
      <c r="P598" s="1" t="s">
        <v>1917</v>
      </c>
      <c r="Q598" s="1">
        <v>141.54</v>
      </c>
      <c r="R598" s="1" t="str">
        <f>IFERROR(VLOOKUP(K598,Proveedores!$A$2:$B$500,2,0),"Agregar")</f>
        <v>MSD ARGENTINA SRL</v>
      </c>
      <c r="S598" s="5">
        <f t="shared" si="9"/>
        <v>980872.2</v>
      </c>
    </row>
    <row r="599" spans="1:19" x14ac:dyDescent="0.2">
      <c r="A599" s="7">
        <v>43833.5002662037</v>
      </c>
      <c r="B599" s="1" t="s">
        <v>3699</v>
      </c>
      <c r="C599" s="1" t="s">
        <v>3700</v>
      </c>
      <c r="D599" s="1" t="s">
        <v>1621</v>
      </c>
      <c r="E599" s="1" t="s">
        <v>3701</v>
      </c>
      <c r="F599" s="7">
        <v>43818</v>
      </c>
      <c r="G599" s="1" t="s">
        <v>692</v>
      </c>
      <c r="H599" s="5">
        <v>1811421.22</v>
      </c>
      <c r="I599" s="1" t="s">
        <v>1816</v>
      </c>
      <c r="J599" s="1">
        <v>0</v>
      </c>
      <c r="K599" s="1" t="s">
        <v>1847</v>
      </c>
      <c r="L599" s="1">
        <v>45</v>
      </c>
      <c r="M599" s="1" t="s">
        <v>3561</v>
      </c>
      <c r="N599" s="1" t="s">
        <v>3562</v>
      </c>
      <c r="O599" s="1">
        <v>1758660</v>
      </c>
      <c r="P599" s="1" t="s">
        <v>3563</v>
      </c>
      <c r="Q599" s="1">
        <v>1.03</v>
      </c>
      <c r="R599" s="1" t="str">
        <f>IFERROR(VLOOKUP(K599,Proveedores!$A$2:$B$500,2,0),"Agregar")</f>
        <v xml:space="preserve">LAFEDAR S.A. </v>
      </c>
      <c r="S599" s="5">
        <f t="shared" si="9"/>
        <v>1811419.8</v>
      </c>
    </row>
    <row r="600" spans="1:19" x14ac:dyDescent="0.2">
      <c r="A600" s="7">
        <v>43836.362511574072</v>
      </c>
      <c r="B600" s="1" t="s">
        <v>3702</v>
      </c>
      <c r="C600" s="1" t="s">
        <v>3703</v>
      </c>
      <c r="D600" s="1" t="s">
        <v>1621</v>
      </c>
      <c r="E600" s="1" t="s">
        <v>3704</v>
      </c>
      <c r="F600" s="7">
        <v>43833</v>
      </c>
      <c r="G600" s="1" t="s">
        <v>142</v>
      </c>
      <c r="H600" s="5">
        <v>5048164.43</v>
      </c>
      <c r="I600" s="1">
        <v>1</v>
      </c>
      <c r="J600" s="1">
        <v>0</v>
      </c>
      <c r="K600" s="1" t="s">
        <v>2314</v>
      </c>
      <c r="L600" s="1">
        <v>3</v>
      </c>
      <c r="M600" s="1" t="s">
        <v>2315</v>
      </c>
      <c r="N600" s="1" t="s">
        <v>2316</v>
      </c>
      <c r="O600" s="1">
        <v>1</v>
      </c>
      <c r="P600" s="1" t="s">
        <v>2316</v>
      </c>
      <c r="Q600" s="1">
        <v>100695.67999999999</v>
      </c>
      <c r="R600" s="1" t="str">
        <f>IFERROR(VLOOKUP(K600,Proveedores!$A$2:$B$500,2,0),"Agregar")</f>
        <v>SUIZO ARGENTINA S.A.</v>
      </c>
      <c r="S600" s="5">
        <f t="shared" si="9"/>
        <v>100695.67999999999</v>
      </c>
    </row>
    <row r="601" spans="1:19" x14ac:dyDescent="0.2">
      <c r="A601" s="7">
        <v>43836.362511574072</v>
      </c>
      <c r="B601" s="1" t="s">
        <v>3702</v>
      </c>
      <c r="C601" s="1" t="s">
        <v>3703</v>
      </c>
      <c r="D601" s="1" t="s">
        <v>1621</v>
      </c>
      <c r="E601" s="1" t="s">
        <v>3704</v>
      </c>
      <c r="F601" s="7">
        <v>43833</v>
      </c>
      <c r="G601" s="1" t="s">
        <v>142</v>
      </c>
      <c r="H601" s="5">
        <v>5048164.43</v>
      </c>
      <c r="I601" s="1">
        <v>1</v>
      </c>
      <c r="J601" s="1">
        <v>0</v>
      </c>
      <c r="K601" s="1" t="s">
        <v>2314</v>
      </c>
      <c r="L601" s="1">
        <v>1</v>
      </c>
      <c r="M601" s="1" t="s">
        <v>2317</v>
      </c>
      <c r="N601" s="1" t="s">
        <v>2316</v>
      </c>
      <c r="O601" s="1">
        <v>1</v>
      </c>
      <c r="P601" s="1" t="s">
        <v>2316</v>
      </c>
      <c r="Q601" s="1">
        <v>218033.03</v>
      </c>
      <c r="R601" s="1" t="str">
        <f>IFERROR(VLOOKUP(K601,Proveedores!$A$2:$B$500,2,0),"Agregar")</f>
        <v>SUIZO ARGENTINA S.A.</v>
      </c>
      <c r="S601" s="5">
        <f t="shared" si="9"/>
        <v>218033.03</v>
      </c>
    </row>
    <row r="602" spans="1:19" x14ac:dyDescent="0.2">
      <c r="A602" s="7">
        <v>43836.362511574072</v>
      </c>
      <c r="B602" s="1" t="s">
        <v>3702</v>
      </c>
      <c r="C602" s="1" t="s">
        <v>3703</v>
      </c>
      <c r="D602" s="1" t="s">
        <v>1621</v>
      </c>
      <c r="E602" s="1" t="s">
        <v>3704</v>
      </c>
      <c r="F602" s="7">
        <v>43833</v>
      </c>
      <c r="G602" s="1" t="s">
        <v>142</v>
      </c>
      <c r="H602" s="5">
        <v>5048164.43</v>
      </c>
      <c r="I602" s="1">
        <v>1</v>
      </c>
      <c r="J602" s="1">
        <v>0</v>
      </c>
      <c r="K602" s="1" t="s">
        <v>2314</v>
      </c>
      <c r="L602" s="1">
        <v>2</v>
      </c>
      <c r="M602" s="1" t="s">
        <v>2317</v>
      </c>
      <c r="N602" s="1" t="s">
        <v>2316</v>
      </c>
      <c r="O602" s="1">
        <v>1</v>
      </c>
      <c r="P602" s="1" t="s">
        <v>2316</v>
      </c>
      <c r="Q602" s="1">
        <v>4729435.72</v>
      </c>
      <c r="R602" s="1" t="str">
        <f>IFERROR(VLOOKUP(K602,Proveedores!$A$2:$B$500,2,0),"Agregar")</f>
        <v>SUIZO ARGENTINA S.A.</v>
      </c>
      <c r="S602" s="5">
        <f t="shared" si="9"/>
        <v>4729435.72</v>
      </c>
    </row>
    <row r="603" spans="1:19" x14ac:dyDescent="0.2">
      <c r="A603" s="7">
        <v>43836.513912037037</v>
      </c>
      <c r="B603" s="1" t="s">
        <v>3705</v>
      </c>
      <c r="C603" s="1" t="s">
        <v>3706</v>
      </c>
      <c r="D603" s="1" t="s">
        <v>1621</v>
      </c>
      <c r="E603" s="1" t="s">
        <v>3707</v>
      </c>
      <c r="F603" s="7">
        <v>43671</v>
      </c>
      <c r="G603" s="1" t="s">
        <v>398</v>
      </c>
      <c r="H603" s="5">
        <v>166630</v>
      </c>
      <c r="I603" s="1" t="s">
        <v>3708</v>
      </c>
      <c r="J603" s="1">
        <v>0</v>
      </c>
      <c r="K603" s="1" t="s">
        <v>3709</v>
      </c>
      <c r="L603" s="1">
        <v>8</v>
      </c>
      <c r="M603" s="1" t="s">
        <v>3710</v>
      </c>
      <c r="N603" s="1" t="s">
        <v>3711</v>
      </c>
      <c r="O603" s="1">
        <v>500</v>
      </c>
      <c r="P603" s="1" t="s">
        <v>3712</v>
      </c>
      <c r="Q603" s="1">
        <v>333.26</v>
      </c>
      <c r="R603" s="1" t="str">
        <f>IFERROR(VLOOKUP(K603,Proveedores!$A$2:$B$500,2,0),"Agregar")</f>
        <v>Alere S.A.</v>
      </c>
      <c r="S603" s="5">
        <f t="shared" si="9"/>
        <v>166630</v>
      </c>
    </row>
    <row r="604" spans="1:19" x14ac:dyDescent="0.2">
      <c r="A604" s="7">
        <v>43836.526041666664</v>
      </c>
      <c r="B604" s="1" t="s">
        <v>3713</v>
      </c>
      <c r="C604" s="1" t="s">
        <v>3714</v>
      </c>
      <c r="D604" s="1" t="s">
        <v>1621</v>
      </c>
      <c r="E604" s="1" t="s">
        <v>3715</v>
      </c>
      <c r="F604" s="7">
        <v>43642</v>
      </c>
      <c r="G604" s="1" t="s">
        <v>398</v>
      </c>
      <c r="H604" s="5">
        <v>266608</v>
      </c>
      <c r="I604" s="1" t="s">
        <v>3716</v>
      </c>
      <c r="J604" s="1">
        <v>0</v>
      </c>
      <c r="K604" s="1" t="s">
        <v>3709</v>
      </c>
      <c r="L604" s="1">
        <v>8</v>
      </c>
      <c r="M604" s="1" t="s">
        <v>3710</v>
      </c>
      <c r="N604" s="1" t="s">
        <v>3717</v>
      </c>
      <c r="O604" s="1">
        <v>800</v>
      </c>
      <c r="P604" s="1" t="s">
        <v>3712</v>
      </c>
      <c r="Q604" s="1">
        <v>333.26</v>
      </c>
      <c r="R604" s="1" t="str">
        <f>IFERROR(VLOOKUP(K604,Proveedores!$A$2:$B$500,2,0),"Agregar")</f>
        <v>Alere S.A.</v>
      </c>
      <c r="S604" s="5">
        <f t="shared" si="9"/>
        <v>266608</v>
      </c>
    </row>
    <row r="605" spans="1:19" x14ac:dyDescent="0.2">
      <c r="A605" s="7">
        <v>43836.59983796296</v>
      </c>
      <c r="B605" s="1" t="s">
        <v>3718</v>
      </c>
      <c r="C605" s="1" t="s">
        <v>3719</v>
      </c>
      <c r="D605" s="1" t="s">
        <v>1621</v>
      </c>
      <c r="E605" s="1" t="s">
        <v>3720</v>
      </c>
      <c r="F605" s="7">
        <v>43815</v>
      </c>
      <c r="G605" s="1" t="s">
        <v>692</v>
      </c>
      <c r="H605" s="5">
        <v>2739403.77</v>
      </c>
      <c r="I605" s="1">
        <v>1588</v>
      </c>
      <c r="J605" s="1">
        <v>0</v>
      </c>
      <c r="K605" s="1" t="s">
        <v>3721</v>
      </c>
      <c r="L605" s="1">
        <v>41</v>
      </c>
      <c r="M605" s="1" t="s">
        <v>2858</v>
      </c>
      <c r="N605" s="1" t="s">
        <v>3100</v>
      </c>
      <c r="O605" s="1">
        <v>119364</v>
      </c>
      <c r="P605" s="1" t="s">
        <v>1665</v>
      </c>
      <c r="Q605" s="1">
        <v>22.95</v>
      </c>
      <c r="R605" s="1" t="str">
        <f>IFERROR(VLOOKUP(K605,Proveedores!$A$2:$B$500,2,0),"Agregar")</f>
        <v>Dr. LAZAR &amp; Cía. S.A.Q.e.I.</v>
      </c>
      <c r="S605" s="5">
        <f t="shared" si="9"/>
        <v>2739403.8</v>
      </c>
    </row>
    <row r="606" spans="1:19" x14ac:dyDescent="0.2">
      <c r="A606" s="7">
        <v>43837.451655092591</v>
      </c>
      <c r="B606" s="1" t="s">
        <v>3722</v>
      </c>
      <c r="G606" s="1">
        <v>0</v>
      </c>
      <c r="J606" s="1">
        <v>0</v>
      </c>
      <c r="R606" s="1" t="str">
        <f>IFERROR(VLOOKUP(K606,Proveedores!$A$2:$B$500,2,0),"Agregar")</f>
        <v>Agregar</v>
      </c>
      <c r="S606" s="5">
        <f t="shared" si="9"/>
        <v>0</v>
      </c>
    </row>
    <row r="607" spans="1:19" x14ac:dyDescent="0.2">
      <c r="A607" s="7">
        <v>43837.464687500003</v>
      </c>
      <c r="B607" s="1" t="s">
        <v>3723</v>
      </c>
      <c r="C607" s="1" t="s">
        <v>3724</v>
      </c>
      <c r="D607" s="1" t="s">
        <v>1621</v>
      </c>
      <c r="E607" s="1">
        <v>776</v>
      </c>
      <c r="F607" s="7">
        <v>43832</v>
      </c>
      <c r="G607" s="1" t="s">
        <v>468</v>
      </c>
      <c r="H607" s="5">
        <v>17900</v>
      </c>
      <c r="I607" s="1">
        <v>8431</v>
      </c>
      <c r="J607" s="1">
        <v>0</v>
      </c>
      <c r="K607" s="1" t="s">
        <v>470</v>
      </c>
      <c r="L607" s="1">
        <v>2</v>
      </c>
      <c r="M607" s="1">
        <v>2</v>
      </c>
      <c r="N607" s="1" t="s">
        <v>1896</v>
      </c>
      <c r="O607" s="1">
        <v>1</v>
      </c>
      <c r="P607" s="1" t="s">
        <v>1850</v>
      </c>
      <c r="Q607" s="1">
        <v>1700</v>
      </c>
      <c r="R607" s="1" t="str">
        <f>IFERROR(VLOOKUP(K607,Proveedores!$A$2:$B$500,2,0),"Agregar")</f>
        <v>FABIAN DERISO</v>
      </c>
      <c r="S607" s="5">
        <f t="shared" si="9"/>
        <v>1700</v>
      </c>
    </row>
    <row r="608" spans="1:19" x14ac:dyDescent="0.2">
      <c r="A608" s="7">
        <v>43837.464687500003</v>
      </c>
      <c r="B608" s="1" t="s">
        <v>3723</v>
      </c>
      <c r="C608" s="1" t="s">
        <v>3724</v>
      </c>
      <c r="D608" s="1" t="s">
        <v>1621</v>
      </c>
      <c r="E608" s="1">
        <v>776</v>
      </c>
      <c r="F608" s="7">
        <v>43832</v>
      </c>
      <c r="G608" s="1" t="s">
        <v>468</v>
      </c>
      <c r="H608" s="5">
        <v>17900</v>
      </c>
      <c r="I608" s="1">
        <v>8431</v>
      </c>
      <c r="J608" s="1">
        <v>0</v>
      </c>
      <c r="K608" s="1" t="s">
        <v>470</v>
      </c>
      <c r="L608" s="1">
        <v>4</v>
      </c>
      <c r="M608" s="1">
        <v>4</v>
      </c>
      <c r="N608" s="1" t="s">
        <v>3078</v>
      </c>
      <c r="O608" s="1">
        <v>1</v>
      </c>
      <c r="P608" s="1" t="s">
        <v>1850</v>
      </c>
      <c r="Q608" s="1">
        <v>4800</v>
      </c>
      <c r="R608" s="1" t="str">
        <f>IFERROR(VLOOKUP(K608,Proveedores!$A$2:$B$500,2,0),"Agregar")</f>
        <v>FABIAN DERISO</v>
      </c>
      <c r="S608" s="5">
        <f t="shared" si="9"/>
        <v>4800</v>
      </c>
    </row>
    <row r="609" spans="1:19" x14ac:dyDescent="0.2">
      <c r="A609" s="7">
        <v>43837.464687500003</v>
      </c>
      <c r="B609" s="1" t="s">
        <v>3723</v>
      </c>
      <c r="C609" s="1" t="s">
        <v>3724</v>
      </c>
      <c r="D609" s="1" t="s">
        <v>1621</v>
      </c>
      <c r="E609" s="1">
        <v>776</v>
      </c>
      <c r="F609" s="7">
        <v>43832</v>
      </c>
      <c r="G609" s="1" t="s">
        <v>468</v>
      </c>
      <c r="H609" s="5">
        <v>17900</v>
      </c>
      <c r="I609" s="1">
        <v>8431</v>
      </c>
      <c r="J609" s="1">
        <v>0</v>
      </c>
      <c r="K609" s="1" t="s">
        <v>470</v>
      </c>
      <c r="L609" s="1">
        <v>3</v>
      </c>
      <c r="M609" s="1">
        <v>3</v>
      </c>
      <c r="N609" s="1" t="s">
        <v>1899</v>
      </c>
      <c r="O609" s="1">
        <v>1</v>
      </c>
      <c r="P609" s="1" t="s">
        <v>1850</v>
      </c>
      <c r="Q609" s="1">
        <v>5500</v>
      </c>
      <c r="R609" s="1" t="str">
        <f>IFERROR(VLOOKUP(K609,Proveedores!$A$2:$B$500,2,0),"Agregar")</f>
        <v>FABIAN DERISO</v>
      </c>
      <c r="S609" s="5">
        <f t="shared" si="9"/>
        <v>5500</v>
      </c>
    </row>
    <row r="610" spans="1:19" x14ac:dyDescent="0.2">
      <c r="A610" s="7">
        <v>43837.464687500003</v>
      </c>
      <c r="B610" s="1" t="s">
        <v>3723</v>
      </c>
      <c r="C610" s="1" t="s">
        <v>3724</v>
      </c>
      <c r="D610" s="1" t="s">
        <v>1621</v>
      </c>
      <c r="E610" s="1">
        <v>776</v>
      </c>
      <c r="F610" s="7">
        <v>43832</v>
      </c>
      <c r="G610" s="1" t="s">
        <v>468</v>
      </c>
      <c r="H610" s="5">
        <v>17900</v>
      </c>
      <c r="I610" s="1">
        <v>8431</v>
      </c>
      <c r="J610" s="1">
        <v>0</v>
      </c>
      <c r="K610" s="1" t="s">
        <v>470</v>
      </c>
      <c r="L610" s="1">
        <v>1</v>
      </c>
      <c r="M610" s="1">
        <v>1</v>
      </c>
      <c r="N610" s="1" t="s">
        <v>1900</v>
      </c>
      <c r="O610" s="1">
        <v>1</v>
      </c>
      <c r="P610" s="1" t="s">
        <v>1850</v>
      </c>
      <c r="Q610" s="1">
        <v>5900</v>
      </c>
      <c r="R610" s="1" t="str">
        <f>IFERROR(VLOOKUP(K610,Proveedores!$A$2:$B$500,2,0),"Agregar")</f>
        <v>FABIAN DERISO</v>
      </c>
      <c r="S610" s="5">
        <f t="shared" si="9"/>
        <v>5900</v>
      </c>
    </row>
    <row r="611" spans="1:19" x14ac:dyDescent="0.2">
      <c r="A611" s="7">
        <v>43837.548043981478</v>
      </c>
      <c r="B611" s="1" t="s">
        <v>3725</v>
      </c>
      <c r="C611" s="1" t="s">
        <v>3726</v>
      </c>
      <c r="D611" s="1" t="s">
        <v>1621</v>
      </c>
      <c r="E611" s="1" t="s">
        <v>3727</v>
      </c>
      <c r="F611" s="7">
        <v>43829</v>
      </c>
      <c r="G611" s="1" t="s">
        <v>692</v>
      </c>
      <c r="H611" s="5">
        <v>1164015.6000000001</v>
      </c>
      <c r="I611" s="1" t="s">
        <v>1816</v>
      </c>
      <c r="J611" s="1">
        <v>0</v>
      </c>
      <c r="K611" s="1" t="s">
        <v>1847</v>
      </c>
      <c r="L611" s="1">
        <v>20</v>
      </c>
      <c r="M611" s="1" t="s">
        <v>2527</v>
      </c>
      <c r="N611" s="1" t="s">
        <v>3086</v>
      </c>
      <c r="O611" s="1">
        <v>32460</v>
      </c>
      <c r="P611" s="1" t="s">
        <v>2515</v>
      </c>
      <c r="Q611" s="1">
        <v>35.86</v>
      </c>
      <c r="R611" s="1" t="str">
        <f>IFERROR(VLOOKUP(K611,Proveedores!$A$2:$B$500,2,0),"Agregar")</f>
        <v xml:space="preserve">LAFEDAR S.A. </v>
      </c>
      <c r="S611" s="5">
        <f t="shared" si="9"/>
        <v>1164015.6000000001</v>
      </c>
    </row>
    <row r="612" spans="1:19" x14ac:dyDescent="0.2">
      <c r="A612" s="7">
        <v>43837.557546296295</v>
      </c>
      <c r="B612" s="1" t="s">
        <v>3728</v>
      </c>
      <c r="G612" s="1">
        <v>0</v>
      </c>
      <c r="J612" s="1">
        <v>0</v>
      </c>
      <c r="R612" s="1" t="str">
        <f>IFERROR(VLOOKUP(K612,Proveedores!$A$2:$B$500,2,0),"Agregar")</f>
        <v>Agregar</v>
      </c>
      <c r="S612" s="5">
        <f t="shared" si="9"/>
        <v>0</v>
      </c>
    </row>
    <row r="613" spans="1:19" x14ac:dyDescent="0.2">
      <c r="A613" s="7">
        <v>43837.639791666668</v>
      </c>
      <c r="B613" s="1" t="s">
        <v>3729</v>
      </c>
      <c r="C613" s="1" t="s">
        <v>3730</v>
      </c>
      <c r="D613" s="1" t="s">
        <v>1621</v>
      </c>
      <c r="E613" s="1" t="s">
        <v>3731</v>
      </c>
      <c r="F613" s="7">
        <v>43669</v>
      </c>
      <c r="G613" s="1" t="s">
        <v>3732</v>
      </c>
      <c r="H613" s="5">
        <v>32987.199999999997</v>
      </c>
      <c r="I613" s="1" t="s">
        <v>3733</v>
      </c>
      <c r="J613" s="1">
        <v>0</v>
      </c>
      <c r="K613" s="1" t="s">
        <v>3709</v>
      </c>
      <c r="L613" s="1">
        <v>1</v>
      </c>
      <c r="M613" s="1" t="s">
        <v>3734</v>
      </c>
      <c r="N613" s="1" t="s">
        <v>3735</v>
      </c>
      <c r="O613" s="1">
        <v>16</v>
      </c>
      <c r="P613" s="1" t="s">
        <v>3736</v>
      </c>
      <c r="Q613" s="1">
        <v>2061.6999999999998</v>
      </c>
      <c r="R613" s="1" t="str">
        <f>IFERROR(VLOOKUP(K613,Proveedores!$A$2:$B$500,2,0),"Agregar")</f>
        <v>Alere S.A.</v>
      </c>
      <c r="S613" s="5">
        <f t="shared" si="9"/>
        <v>32987.199999999997</v>
      </c>
    </row>
    <row r="614" spans="1:19" x14ac:dyDescent="0.2">
      <c r="A614" s="7">
        <v>43837.665752314817</v>
      </c>
      <c r="B614" s="1" t="s">
        <v>3737</v>
      </c>
      <c r="C614" s="1" t="s">
        <v>3738</v>
      </c>
      <c r="D614" s="1" t="s">
        <v>1621</v>
      </c>
      <c r="E614" s="1" t="s">
        <v>3739</v>
      </c>
      <c r="F614" s="7">
        <v>43829</v>
      </c>
      <c r="G614" s="1" t="s">
        <v>692</v>
      </c>
      <c r="H614" s="5">
        <v>1778010</v>
      </c>
      <c r="I614" s="1" t="s">
        <v>3740</v>
      </c>
      <c r="J614" s="1">
        <v>0</v>
      </c>
      <c r="K614" s="1" t="s">
        <v>2737</v>
      </c>
      <c r="L614" s="1">
        <v>6</v>
      </c>
      <c r="M614" s="1" t="s">
        <v>3353</v>
      </c>
      <c r="N614" s="1" t="s">
        <v>3741</v>
      </c>
      <c r="O614" s="1">
        <v>19500</v>
      </c>
      <c r="P614" s="1" t="s">
        <v>1642</v>
      </c>
      <c r="Q614" s="1">
        <v>91.18</v>
      </c>
      <c r="R614" s="1" t="str">
        <f>IFERROR(VLOOKUP(K614,Proveedores!$A$2:$B$500,2,0),"Agregar")</f>
        <v>LABORATORIOS FABRA S.A.</v>
      </c>
      <c r="S614" s="5">
        <f t="shared" si="9"/>
        <v>1778010.0000000002</v>
      </c>
    </row>
    <row r="615" spans="1:19" x14ac:dyDescent="0.2">
      <c r="A615" s="7">
        <v>43837.669270833336</v>
      </c>
      <c r="B615" s="1" t="s">
        <v>3742</v>
      </c>
      <c r="C615" s="1" t="s">
        <v>3743</v>
      </c>
      <c r="D615" s="1" t="s">
        <v>1621</v>
      </c>
      <c r="E615" s="1" t="s">
        <v>3744</v>
      </c>
      <c r="F615" s="7">
        <v>44195</v>
      </c>
      <c r="G615" s="1" t="s">
        <v>692</v>
      </c>
      <c r="H615" s="5">
        <v>673368.18</v>
      </c>
      <c r="I615" s="1" t="s">
        <v>3745</v>
      </c>
      <c r="J615" s="1">
        <v>0</v>
      </c>
      <c r="K615" s="1" t="s">
        <v>2737</v>
      </c>
      <c r="L615" s="1">
        <v>23</v>
      </c>
      <c r="M615" s="1" t="s">
        <v>3521</v>
      </c>
      <c r="N615" s="1" t="s">
        <v>3522</v>
      </c>
      <c r="O615" s="1">
        <v>9381</v>
      </c>
      <c r="P615" s="1" t="s">
        <v>1642</v>
      </c>
      <c r="Q615" s="1">
        <v>71.78</v>
      </c>
      <c r="R615" s="1" t="str">
        <f>IFERROR(VLOOKUP(K615,Proveedores!$A$2:$B$500,2,0),"Agregar")</f>
        <v>LABORATORIOS FABRA S.A.</v>
      </c>
      <c r="S615" s="5">
        <f t="shared" si="9"/>
        <v>673368.18</v>
      </c>
    </row>
    <row r="616" spans="1:19" x14ac:dyDescent="0.2">
      <c r="A616" s="7">
        <v>43838.392233796294</v>
      </c>
      <c r="B616" s="1" t="s">
        <v>3746</v>
      </c>
      <c r="C616" s="1" t="s">
        <v>3747</v>
      </c>
      <c r="D616" s="1" t="s">
        <v>1621</v>
      </c>
      <c r="E616" s="1" t="s">
        <v>3748</v>
      </c>
      <c r="F616" s="7">
        <v>43825</v>
      </c>
      <c r="G616" s="1" t="s">
        <v>731</v>
      </c>
      <c r="H616" s="5">
        <v>122148.3</v>
      </c>
      <c r="I616" s="1">
        <v>209324</v>
      </c>
      <c r="J616" s="1">
        <v>0</v>
      </c>
      <c r="K616" s="1" t="s">
        <v>737</v>
      </c>
      <c r="L616" s="1">
        <v>7</v>
      </c>
      <c r="M616" s="1">
        <v>501178</v>
      </c>
      <c r="N616" s="1" t="s">
        <v>3685</v>
      </c>
      <c r="O616" s="1">
        <v>259890</v>
      </c>
      <c r="P616" s="1">
        <v>1</v>
      </c>
      <c r="Q616" s="1">
        <v>0.47</v>
      </c>
      <c r="R616" s="1" t="str">
        <f>IFERROR(VLOOKUP(K616,Proveedores!$A$2:$B$500,2,0),"Agregar")</f>
        <v xml:space="preserve">KLONAL SRL </v>
      </c>
      <c r="S616" s="5">
        <f t="shared" si="9"/>
        <v>122148.29999999999</v>
      </c>
    </row>
    <row r="617" spans="1:19" x14ac:dyDescent="0.2">
      <c r="A617" s="7">
        <v>43838.40797453704</v>
      </c>
      <c r="B617" s="1" t="s">
        <v>3749</v>
      </c>
      <c r="C617" s="1" t="s">
        <v>3750</v>
      </c>
      <c r="D617" s="1" t="s">
        <v>1621</v>
      </c>
      <c r="E617" s="1" t="s">
        <v>3748</v>
      </c>
      <c r="F617" s="7">
        <v>43825</v>
      </c>
      <c r="G617" s="1" t="s">
        <v>731</v>
      </c>
      <c r="H617" s="5">
        <v>122148.3</v>
      </c>
      <c r="I617" s="1">
        <v>209324</v>
      </c>
      <c r="J617" s="1">
        <v>0</v>
      </c>
      <c r="K617" s="1" t="s">
        <v>737</v>
      </c>
      <c r="L617" s="1">
        <v>7</v>
      </c>
      <c r="M617" s="1">
        <v>501178</v>
      </c>
      <c r="N617" s="1" t="s">
        <v>3685</v>
      </c>
      <c r="O617" s="1">
        <v>259890</v>
      </c>
      <c r="P617" s="1">
        <v>1</v>
      </c>
      <c r="Q617" s="1">
        <v>0.47</v>
      </c>
      <c r="R617" s="1" t="str">
        <f>IFERROR(VLOOKUP(K617,Proveedores!$A$2:$B$500,2,0),"Agregar")</f>
        <v xml:space="preserve">KLONAL SRL </v>
      </c>
      <c r="S617" s="5">
        <f t="shared" si="9"/>
        <v>122148.29999999999</v>
      </c>
    </row>
    <row r="618" spans="1:19" x14ac:dyDescent="0.2">
      <c r="A618" s="7">
        <v>43838.517777777779</v>
      </c>
      <c r="B618" s="1" t="s">
        <v>3751</v>
      </c>
      <c r="C618" s="1" t="s">
        <v>3752</v>
      </c>
      <c r="D618" s="1" t="s">
        <v>1621</v>
      </c>
      <c r="E618" s="1" t="s">
        <v>3753</v>
      </c>
      <c r="F618" s="7">
        <v>43838</v>
      </c>
      <c r="G618" s="1" t="s">
        <v>971</v>
      </c>
      <c r="H618" s="5">
        <v>40000</v>
      </c>
      <c r="I618" s="1" t="s">
        <v>3754</v>
      </c>
      <c r="J618" s="1">
        <v>0</v>
      </c>
      <c r="K618" s="1" t="s">
        <v>973</v>
      </c>
      <c r="L618" s="1">
        <v>1</v>
      </c>
      <c r="M618" s="1">
        <v>1</v>
      </c>
      <c r="N618" s="1" t="s">
        <v>3755</v>
      </c>
      <c r="O618" s="1">
        <v>1</v>
      </c>
      <c r="P618" s="1">
        <v>1</v>
      </c>
      <c r="Q618" s="1">
        <v>40000</v>
      </c>
      <c r="R618" s="1" t="str">
        <f>IFERROR(VLOOKUP(K618,Proveedores!$A$2:$B$500,2,0),"Agregar")</f>
        <v>Angeleri y Asociados S.A.</v>
      </c>
      <c r="S618" s="5">
        <f t="shared" si="9"/>
        <v>40000</v>
      </c>
    </row>
    <row r="619" spans="1:19" x14ac:dyDescent="0.2">
      <c r="A619" s="7">
        <v>43839.664317129631</v>
      </c>
      <c r="B619" s="1" t="s">
        <v>3756</v>
      </c>
      <c r="C619" s="1" t="s">
        <v>3757</v>
      </c>
      <c r="D619" s="1" t="s">
        <v>1621</v>
      </c>
      <c r="E619" s="1" t="s">
        <v>3758</v>
      </c>
      <c r="F619" s="7">
        <v>43769</v>
      </c>
      <c r="G619" s="1" t="s">
        <v>888</v>
      </c>
      <c r="H619" s="5">
        <v>1200</v>
      </c>
      <c r="I619" s="1" t="s">
        <v>3759</v>
      </c>
      <c r="J619" s="1">
        <v>0</v>
      </c>
      <c r="K619" s="1" t="s">
        <v>3760</v>
      </c>
      <c r="L619" s="1">
        <v>1</v>
      </c>
      <c r="M619" s="1">
        <v>1107</v>
      </c>
      <c r="N619" s="1" t="s">
        <v>3761</v>
      </c>
      <c r="O619" s="1">
        <v>1</v>
      </c>
      <c r="P619" s="1" t="s">
        <v>3762</v>
      </c>
      <c r="Q619" s="1">
        <v>1200</v>
      </c>
      <c r="R619" s="1" t="str">
        <f>IFERROR(VLOOKUP(K619,Proveedores!$A$2:$B$500,2,0),"Agregar")</f>
        <v>SOMA S.A.</v>
      </c>
      <c r="S619" s="5">
        <f t="shared" si="9"/>
        <v>1200</v>
      </c>
    </row>
    <row r="620" spans="1:19" x14ac:dyDescent="0.2">
      <c r="A620" s="7">
        <v>43839.690196759257</v>
      </c>
      <c r="B620" s="1" t="s">
        <v>3763</v>
      </c>
      <c r="C620" s="1" t="s">
        <v>3764</v>
      </c>
      <c r="D620" s="1" t="s">
        <v>1621</v>
      </c>
      <c r="E620" s="1" t="s">
        <v>3765</v>
      </c>
      <c r="F620" s="7">
        <v>43769</v>
      </c>
      <c r="G620" s="1" t="s">
        <v>888</v>
      </c>
      <c r="H620" s="5">
        <v>1200</v>
      </c>
      <c r="I620" s="1" t="s">
        <v>3766</v>
      </c>
      <c r="J620" s="1" t="s">
        <v>889</v>
      </c>
      <c r="K620" s="1" t="s">
        <v>3767</v>
      </c>
      <c r="L620" s="1">
        <v>1</v>
      </c>
      <c r="M620" s="1">
        <v>1107</v>
      </c>
      <c r="N620" s="1" t="s">
        <v>3768</v>
      </c>
      <c r="O620" s="1">
        <v>1</v>
      </c>
      <c r="P620" s="1" t="s">
        <v>3769</v>
      </c>
      <c r="Q620" s="1">
        <v>1200</v>
      </c>
      <c r="R620" s="1" t="str">
        <f>IFERROR(VLOOKUP(K620,Proveedores!$A$2:$B$500,2,0),"Agregar")</f>
        <v>SOMA S.A.</v>
      </c>
      <c r="S620" s="5">
        <f t="shared" si="9"/>
        <v>1200</v>
      </c>
    </row>
    <row r="621" spans="1:19" x14ac:dyDescent="0.2">
      <c r="A621" s="7">
        <v>43839.695011574076</v>
      </c>
      <c r="B621" s="1" t="s">
        <v>3770</v>
      </c>
      <c r="C621" s="1" t="s">
        <v>3771</v>
      </c>
      <c r="D621" s="1" t="s">
        <v>1621</v>
      </c>
      <c r="E621" s="1" t="s">
        <v>3772</v>
      </c>
      <c r="F621" s="7">
        <v>43830</v>
      </c>
      <c r="G621" s="1" t="s">
        <v>888</v>
      </c>
      <c r="H621" s="5">
        <v>1200</v>
      </c>
      <c r="I621" s="1" t="s">
        <v>3766</v>
      </c>
      <c r="J621" s="1" t="s">
        <v>889</v>
      </c>
      <c r="K621" s="1" t="s">
        <v>3767</v>
      </c>
      <c r="L621" s="1">
        <v>1</v>
      </c>
      <c r="M621" s="1">
        <v>1107</v>
      </c>
      <c r="N621" s="1" t="s">
        <v>3773</v>
      </c>
      <c r="O621" s="1">
        <v>1</v>
      </c>
      <c r="P621" s="1" t="s">
        <v>3769</v>
      </c>
      <c r="Q621" s="1">
        <v>1200</v>
      </c>
      <c r="R621" s="1" t="str">
        <f>IFERROR(VLOOKUP(K621,Proveedores!$A$2:$B$500,2,0),"Agregar")</f>
        <v>SOMA S.A.</v>
      </c>
      <c r="S621" s="5">
        <f t="shared" si="9"/>
        <v>1200</v>
      </c>
    </row>
    <row r="622" spans="1:19" x14ac:dyDescent="0.2">
      <c r="A622" s="7">
        <v>43839.70511574074</v>
      </c>
      <c r="B622" s="1" t="s">
        <v>3774</v>
      </c>
      <c r="C622" s="1" t="s">
        <v>3775</v>
      </c>
      <c r="D622" s="1" t="s">
        <v>1621</v>
      </c>
      <c r="E622" s="1" t="s">
        <v>3776</v>
      </c>
      <c r="F622" s="7">
        <v>43738</v>
      </c>
      <c r="G622" s="1" t="s">
        <v>888</v>
      </c>
      <c r="H622" s="5">
        <v>1200</v>
      </c>
      <c r="I622" s="1" t="s">
        <v>3766</v>
      </c>
      <c r="J622" s="1" t="s">
        <v>889</v>
      </c>
      <c r="K622" s="1" t="s">
        <v>3767</v>
      </c>
      <c r="L622" s="1">
        <v>1</v>
      </c>
      <c r="M622" s="1">
        <v>1609</v>
      </c>
      <c r="N622" s="1" t="s">
        <v>3777</v>
      </c>
      <c r="O622" s="1">
        <v>1</v>
      </c>
      <c r="P622" s="1" t="s">
        <v>3769</v>
      </c>
      <c r="Q622" s="1">
        <v>1200</v>
      </c>
      <c r="R622" s="1" t="str">
        <f>IFERROR(VLOOKUP(K622,Proveedores!$A$2:$B$500,2,0),"Agregar")</f>
        <v>SOMA S.A.</v>
      </c>
      <c r="S622" s="5">
        <f t="shared" si="9"/>
        <v>1200</v>
      </c>
    </row>
    <row r="623" spans="1:19" x14ac:dyDescent="0.2">
      <c r="A623" s="7">
        <v>43839.708668981482</v>
      </c>
      <c r="B623" s="1" t="s">
        <v>3778</v>
      </c>
      <c r="C623" s="1" t="s">
        <v>3779</v>
      </c>
      <c r="D623" s="1" t="s">
        <v>1621</v>
      </c>
      <c r="E623" s="1" t="s">
        <v>3780</v>
      </c>
      <c r="F623" s="7">
        <v>43799</v>
      </c>
      <c r="G623" s="1" t="s">
        <v>888</v>
      </c>
      <c r="H623" s="5">
        <v>1200</v>
      </c>
      <c r="I623" s="1" t="s">
        <v>3766</v>
      </c>
      <c r="J623" s="1" t="s">
        <v>889</v>
      </c>
      <c r="K623" s="1" t="s">
        <v>3767</v>
      </c>
      <c r="L623" s="1">
        <v>1</v>
      </c>
      <c r="M623" s="1">
        <v>1107</v>
      </c>
      <c r="N623" s="1" t="s">
        <v>3781</v>
      </c>
      <c r="O623" s="1">
        <v>1</v>
      </c>
      <c r="P623" s="1" t="s">
        <v>3769</v>
      </c>
      <c r="Q623" s="1">
        <v>1200</v>
      </c>
      <c r="R623" s="1" t="str">
        <f>IFERROR(VLOOKUP(K623,Proveedores!$A$2:$B$500,2,0),"Agregar")</f>
        <v>SOMA S.A.</v>
      </c>
      <c r="S623" s="5">
        <f t="shared" si="9"/>
        <v>1200</v>
      </c>
    </row>
    <row r="624" spans="1:19" x14ac:dyDescent="0.2">
      <c r="A624" s="7">
        <v>43840.686238425929</v>
      </c>
      <c r="B624" s="1" t="s">
        <v>3782</v>
      </c>
      <c r="C624" s="1" t="s">
        <v>3783</v>
      </c>
      <c r="D624" s="1" t="s">
        <v>1621</v>
      </c>
      <c r="E624" s="1" t="s">
        <v>3784</v>
      </c>
      <c r="F624" s="7">
        <v>43671</v>
      </c>
      <c r="G624" s="1" t="s">
        <v>3732</v>
      </c>
      <c r="H624" s="5">
        <v>43295.7</v>
      </c>
      <c r="I624" s="1" t="s">
        <v>3785</v>
      </c>
      <c r="J624" s="1">
        <v>0</v>
      </c>
      <c r="K624" s="1" t="s">
        <v>3709</v>
      </c>
      <c r="L624" s="1">
        <v>1</v>
      </c>
      <c r="M624" s="1" t="s">
        <v>3734</v>
      </c>
      <c r="N624" s="1" t="s">
        <v>3735</v>
      </c>
      <c r="O624" s="1">
        <v>21</v>
      </c>
      <c r="P624" s="1" t="s">
        <v>3736</v>
      </c>
      <c r="Q624" s="1">
        <v>2061.6999999999998</v>
      </c>
      <c r="R624" s="1" t="str">
        <f>IFERROR(VLOOKUP(K624,Proveedores!$A$2:$B$500,2,0),"Agregar")</f>
        <v>Alere S.A.</v>
      </c>
      <c r="S624" s="5">
        <f t="shared" si="9"/>
        <v>43295.7</v>
      </c>
    </row>
    <row r="625" spans="1:19" x14ac:dyDescent="0.2">
      <c r="A625" s="7">
        <v>43840.696469907409</v>
      </c>
      <c r="B625" s="1" t="s">
        <v>3786</v>
      </c>
      <c r="C625" s="1" t="s">
        <v>3787</v>
      </c>
      <c r="D625" s="1" t="s">
        <v>1621</v>
      </c>
      <c r="E625" s="1" t="s">
        <v>3788</v>
      </c>
      <c r="F625" s="7">
        <v>43817</v>
      </c>
      <c r="G625" s="1" t="s">
        <v>3732</v>
      </c>
      <c r="H625" s="5">
        <v>41234</v>
      </c>
      <c r="I625" s="1" t="s">
        <v>3789</v>
      </c>
      <c r="J625" s="1">
        <v>0</v>
      </c>
      <c r="K625" s="1" t="s">
        <v>3709</v>
      </c>
      <c r="L625" s="1">
        <v>1</v>
      </c>
      <c r="M625" s="1" t="s">
        <v>3734</v>
      </c>
      <c r="N625" s="1" t="s">
        <v>3735</v>
      </c>
      <c r="O625" s="1">
        <v>20</v>
      </c>
      <c r="P625" s="1" t="s">
        <v>3736</v>
      </c>
      <c r="Q625" s="1">
        <v>2061.6999999999998</v>
      </c>
      <c r="R625" s="1" t="str">
        <f>IFERROR(VLOOKUP(K625,Proveedores!$A$2:$B$500,2,0),"Agregar")</f>
        <v>Alere S.A.</v>
      </c>
      <c r="S625" s="5">
        <f t="shared" si="9"/>
        <v>41234</v>
      </c>
    </row>
    <row r="626" spans="1:19" x14ac:dyDescent="0.2">
      <c r="A626" s="7">
        <v>43843.507673611108</v>
      </c>
      <c r="B626" s="1" t="s">
        <v>3790</v>
      </c>
      <c r="C626" s="1" t="s">
        <v>3791</v>
      </c>
      <c r="D626" s="1" t="s">
        <v>1621</v>
      </c>
      <c r="E626" s="1" t="s">
        <v>3792</v>
      </c>
      <c r="F626" s="7">
        <v>43832</v>
      </c>
      <c r="G626" s="1" t="s">
        <v>3732</v>
      </c>
      <c r="H626" s="5">
        <v>51542.5</v>
      </c>
      <c r="I626" s="1" t="s">
        <v>3793</v>
      </c>
      <c r="J626" s="1">
        <v>0</v>
      </c>
      <c r="K626" s="1" t="s">
        <v>3709</v>
      </c>
      <c r="L626" s="1">
        <v>1</v>
      </c>
      <c r="M626" s="1" t="s">
        <v>3734</v>
      </c>
      <c r="N626" s="1" t="s">
        <v>3735</v>
      </c>
      <c r="O626" s="1">
        <v>25</v>
      </c>
      <c r="P626" s="1" t="s">
        <v>3736</v>
      </c>
      <c r="Q626" s="1">
        <v>2061.6999999999998</v>
      </c>
      <c r="R626" s="1" t="str">
        <f>IFERROR(VLOOKUP(K626,Proveedores!$A$2:$B$500,2,0),"Agregar")</f>
        <v>Alere S.A.</v>
      </c>
      <c r="S626" s="5">
        <f t="shared" si="9"/>
        <v>51542.499999999993</v>
      </c>
    </row>
    <row r="627" spans="1:19" x14ac:dyDescent="0.2">
      <c r="A627" s="7">
        <v>43843.512476851851</v>
      </c>
      <c r="B627" s="1" t="s">
        <v>3794</v>
      </c>
      <c r="C627" s="1" t="s">
        <v>3795</v>
      </c>
      <c r="D627" s="1" t="s">
        <v>1621</v>
      </c>
      <c r="E627" s="1" t="s">
        <v>3796</v>
      </c>
      <c r="F627" s="7">
        <v>43832</v>
      </c>
      <c r="G627" s="1" t="s">
        <v>3732</v>
      </c>
      <c r="H627" s="5">
        <v>47419.1</v>
      </c>
      <c r="I627" s="1" t="s">
        <v>3797</v>
      </c>
      <c r="J627" s="1">
        <v>0</v>
      </c>
      <c r="K627" s="1" t="s">
        <v>3709</v>
      </c>
      <c r="L627" s="1">
        <v>1</v>
      </c>
      <c r="M627" s="1" t="s">
        <v>3734</v>
      </c>
      <c r="N627" s="1" t="s">
        <v>3735</v>
      </c>
      <c r="O627" s="1">
        <v>23</v>
      </c>
      <c r="P627" s="1" t="s">
        <v>3736</v>
      </c>
      <c r="Q627" s="1">
        <v>2061.6999999999998</v>
      </c>
      <c r="R627" s="1" t="str">
        <f>IFERROR(VLOOKUP(K627,Proveedores!$A$2:$B$500,2,0),"Agregar")</f>
        <v>Alere S.A.</v>
      </c>
      <c r="S627" s="5">
        <f t="shared" si="9"/>
        <v>47419.1</v>
      </c>
    </row>
    <row r="628" spans="1:19" x14ac:dyDescent="0.2">
      <c r="A628" s="7">
        <v>43844.669432870367</v>
      </c>
      <c r="B628" s="1" t="s">
        <v>3798</v>
      </c>
      <c r="C628" s="1" t="s">
        <v>3799</v>
      </c>
      <c r="D628" s="1" t="s">
        <v>1621</v>
      </c>
      <c r="E628" s="1">
        <v>8813</v>
      </c>
      <c r="F628" s="7">
        <v>43840</v>
      </c>
      <c r="G628" s="1" t="s">
        <v>3800</v>
      </c>
      <c r="H628" s="5">
        <v>135287.28</v>
      </c>
      <c r="I628" s="1">
        <v>800</v>
      </c>
      <c r="J628" s="1">
        <v>0</v>
      </c>
      <c r="K628" s="1" t="s">
        <v>3801</v>
      </c>
      <c r="L628" s="1">
        <v>71</v>
      </c>
      <c r="M628" s="1" t="s">
        <v>3802</v>
      </c>
      <c r="N628" s="1" t="s">
        <v>3803</v>
      </c>
      <c r="O628" s="1">
        <v>24</v>
      </c>
      <c r="P628" s="1" t="s">
        <v>1665</v>
      </c>
      <c r="Q628" s="1">
        <v>5636.97</v>
      </c>
      <c r="R628" s="1" t="str">
        <f>IFERROR(VLOOKUP(K628,Proveedores!$A$2:$B$500,2,0),"Agregar")</f>
        <v>PRODMOBI SA</v>
      </c>
      <c r="S628" s="5">
        <f t="shared" si="9"/>
        <v>135287.28</v>
      </c>
    </row>
    <row r="629" spans="1:19" x14ac:dyDescent="0.2">
      <c r="A629" s="7">
        <v>43845.602916666663</v>
      </c>
      <c r="B629" s="1" t="s">
        <v>3804</v>
      </c>
      <c r="C629" s="1" t="s">
        <v>3805</v>
      </c>
      <c r="D629" s="1" t="s">
        <v>1621</v>
      </c>
      <c r="E629" s="1" t="s">
        <v>3806</v>
      </c>
      <c r="F629" s="7">
        <v>43819</v>
      </c>
      <c r="G629" s="1" t="s">
        <v>692</v>
      </c>
      <c r="H629" s="5">
        <v>12084412.5</v>
      </c>
      <c r="I629" s="1">
        <v>7</v>
      </c>
      <c r="J629" s="1">
        <v>0</v>
      </c>
      <c r="K629" s="1" t="s">
        <v>620</v>
      </c>
      <c r="L629" s="1">
        <v>28</v>
      </c>
      <c r="M629" s="1" t="s">
        <v>3807</v>
      </c>
      <c r="N629" s="1" t="s">
        <v>3808</v>
      </c>
      <c r="O629" s="1">
        <v>122250</v>
      </c>
      <c r="P629" s="1" t="s">
        <v>3809</v>
      </c>
      <c r="Q629" s="1">
        <v>98.85</v>
      </c>
      <c r="R629" s="1" t="str">
        <f>IFERROR(VLOOKUP(K629,Proveedores!$A$2:$B$500,2,0),"Agregar")</f>
        <v>PHARMOS S.A.</v>
      </c>
      <c r="S629" s="5">
        <f t="shared" si="9"/>
        <v>12084412.5</v>
      </c>
    </row>
    <row r="630" spans="1:19" x14ac:dyDescent="0.2">
      <c r="A630" s="7">
        <v>43845.630810185183</v>
      </c>
      <c r="B630" s="1" t="s">
        <v>3810</v>
      </c>
      <c r="C630" s="1" t="s">
        <v>3811</v>
      </c>
      <c r="D630" s="1" t="s">
        <v>1621</v>
      </c>
      <c r="E630" s="1" t="s">
        <v>3812</v>
      </c>
      <c r="F630" s="7">
        <v>43819</v>
      </c>
      <c r="G630" s="1" t="s">
        <v>692</v>
      </c>
      <c r="H630" s="5">
        <v>3333124.38</v>
      </c>
      <c r="I630" s="1">
        <v>6</v>
      </c>
      <c r="J630" s="1">
        <v>0</v>
      </c>
      <c r="K630" s="1" t="s">
        <v>620</v>
      </c>
      <c r="L630" s="1">
        <v>15</v>
      </c>
      <c r="M630" s="1" t="s">
        <v>1683</v>
      </c>
      <c r="N630" s="1" t="s">
        <v>3813</v>
      </c>
      <c r="O630" s="1">
        <v>2085810</v>
      </c>
      <c r="P630" s="1" t="s">
        <v>3482</v>
      </c>
      <c r="Q630" s="1">
        <v>1598</v>
      </c>
      <c r="R630" s="1" t="str">
        <f>IFERROR(VLOOKUP(K630,Proveedores!$A$2:$B$500,2,0),"Agregar")</f>
        <v>PHARMOS S.A.</v>
      </c>
      <c r="S630" s="5">
        <f t="shared" si="9"/>
        <v>3333124380</v>
      </c>
    </row>
    <row r="631" spans="1:19" x14ac:dyDescent="0.2">
      <c r="A631" s="7">
        <v>43845.64135416667</v>
      </c>
      <c r="B631" s="1" t="s">
        <v>3814</v>
      </c>
      <c r="C631" s="1" t="s">
        <v>3815</v>
      </c>
      <c r="D631" s="1" t="s">
        <v>1621</v>
      </c>
      <c r="E631" s="1" t="s">
        <v>3816</v>
      </c>
      <c r="F631" s="7">
        <v>43819</v>
      </c>
      <c r="G631" s="1" t="s">
        <v>692</v>
      </c>
      <c r="H631" s="5">
        <v>6482347.2000000002</v>
      </c>
      <c r="I631" s="1">
        <v>8</v>
      </c>
      <c r="J631" s="1">
        <v>0</v>
      </c>
      <c r="K631" s="1" t="s">
        <v>620</v>
      </c>
      <c r="L631" s="1">
        <v>9</v>
      </c>
      <c r="M631" s="1" t="s">
        <v>3817</v>
      </c>
      <c r="N631" s="1" t="s">
        <v>3818</v>
      </c>
      <c r="O631" s="1">
        <v>55122</v>
      </c>
      <c r="P631" s="1" t="s">
        <v>3809</v>
      </c>
      <c r="Q631" s="1">
        <v>117.6</v>
      </c>
      <c r="R631" s="1" t="str">
        <f>IFERROR(VLOOKUP(K631,Proveedores!$A$2:$B$500,2,0),"Agregar")</f>
        <v>PHARMOS S.A.</v>
      </c>
      <c r="S631" s="5">
        <f t="shared" si="9"/>
        <v>6482347.1999999993</v>
      </c>
    </row>
    <row r="632" spans="1:19" x14ac:dyDescent="0.2">
      <c r="A632" s="7">
        <v>43847.614351851851</v>
      </c>
      <c r="B632" s="1" t="s">
        <v>3819</v>
      </c>
      <c r="C632" s="1" t="s">
        <v>3820</v>
      </c>
      <c r="D632" s="1" t="s">
        <v>1621</v>
      </c>
      <c r="E632" s="1" t="s">
        <v>3821</v>
      </c>
      <c r="F632" s="7">
        <v>43816</v>
      </c>
      <c r="G632" s="1" t="s">
        <v>996</v>
      </c>
      <c r="H632" s="5">
        <v>426191.68</v>
      </c>
      <c r="I632" s="1" t="s">
        <v>2452</v>
      </c>
      <c r="J632" s="1">
        <v>0</v>
      </c>
      <c r="K632" s="1" t="s">
        <v>158</v>
      </c>
      <c r="L632" s="1">
        <v>1</v>
      </c>
      <c r="M632" s="1" t="s">
        <v>2453</v>
      </c>
      <c r="N632" s="1" t="s">
        <v>2454</v>
      </c>
      <c r="O632" s="1">
        <v>6000</v>
      </c>
      <c r="P632" s="1" t="s">
        <v>1665</v>
      </c>
      <c r="Q632" s="1">
        <v>26636.98</v>
      </c>
      <c r="R632" s="1" t="str">
        <f>IFERROR(VLOOKUP(K632,Proveedores!$A$2:$B$500,2,0),"Agregar")</f>
        <v>Abbvie S.A.</v>
      </c>
      <c r="S632" s="5">
        <f t="shared" si="9"/>
        <v>159821880</v>
      </c>
    </row>
    <row r="633" spans="1:19" x14ac:dyDescent="0.2">
      <c r="A633" s="7">
        <v>43850.40587962963</v>
      </c>
      <c r="B633" s="1" t="s">
        <v>3822</v>
      </c>
      <c r="C633" s="1" t="s">
        <v>3823</v>
      </c>
      <c r="D633" s="1" t="s">
        <v>1621</v>
      </c>
      <c r="E633" s="1" t="s">
        <v>3824</v>
      </c>
      <c r="F633" s="7">
        <v>43847</v>
      </c>
      <c r="G633" s="1" t="s">
        <v>3732</v>
      </c>
      <c r="H633" s="5">
        <v>20617</v>
      </c>
      <c r="I633" s="1" t="s">
        <v>3825</v>
      </c>
      <c r="J633" s="1">
        <v>0</v>
      </c>
      <c r="K633" s="1" t="s">
        <v>3709</v>
      </c>
      <c r="L633" s="1">
        <v>1</v>
      </c>
      <c r="M633" s="1" t="s">
        <v>3734</v>
      </c>
      <c r="N633" s="1" t="s">
        <v>3735</v>
      </c>
      <c r="O633" s="1">
        <v>10</v>
      </c>
      <c r="P633" s="1" t="s">
        <v>3736</v>
      </c>
      <c r="Q633" s="1">
        <v>2061.6999999999998</v>
      </c>
      <c r="R633" s="1" t="str">
        <f>IFERROR(VLOOKUP(K633,Proveedores!$A$2:$B$500,2,0),"Agregar")</f>
        <v>Alere S.A.</v>
      </c>
      <c r="S633" s="5">
        <f t="shared" si="9"/>
        <v>20617</v>
      </c>
    </row>
    <row r="634" spans="1:19" x14ac:dyDescent="0.2">
      <c r="A634" s="7">
        <v>43851.636423611111</v>
      </c>
      <c r="B634" s="1" t="s">
        <v>3826</v>
      </c>
      <c r="C634" s="1" t="s">
        <v>3827</v>
      </c>
      <c r="D634" s="1" t="s">
        <v>1621</v>
      </c>
      <c r="E634" s="1" t="s">
        <v>3828</v>
      </c>
      <c r="F634" s="7">
        <v>43497</v>
      </c>
      <c r="G634" s="1" t="s">
        <v>545</v>
      </c>
      <c r="H634" s="5">
        <v>5616.4</v>
      </c>
      <c r="I634" s="1" t="s">
        <v>3829</v>
      </c>
      <c r="J634" s="1">
        <v>0</v>
      </c>
      <c r="K634" s="1" t="s">
        <v>158</v>
      </c>
      <c r="L634" s="1">
        <v>3</v>
      </c>
      <c r="M634" s="1" t="s">
        <v>3830</v>
      </c>
      <c r="N634" s="1" t="s">
        <v>3831</v>
      </c>
      <c r="O634" s="1">
        <v>3500</v>
      </c>
      <c r="P634" s="1" t="s">
        <v>1665</v>
      </c>
      <c r="Q634" s="1">
        <v>1123.28</v>
      </c>
      <c r="R634" s="1" t="str">
        <f>IFERROR(VLOOKUP(K634,Proveedores!$A$2:$B$500,2,0),"Agregar")</f>
        <v>Abbvie S.A.</v>
      </c>
      <c r="S634" s="5">
        <f t="shared" si="9"/>
        <v>3931480</v>
      </c>
    </row>
    <row r="635" spans="1:19" x14ac:dyDescent="0.2">
      <c r="A635" s="7">
        <v>43851.651770833334</v>
      </c>
      <c r="B635" s="1" t="s">
        <v>3832</v>
      </c>
      <c r="C635" s="1" t="s">
        <v>3833</v>
      </c>
      <c r="D635" s="1" t="s">
        <v>1621</v>
      </c>
      <c r="E635" s="1" t="s">
        <v>3834</v>
      </c>
      <c r="F635" s="7">
        <v>43504</v>
      </c>
      <c r="G635" s="1" t="s">
        <v>545</v>
      </c>
      <c r="H635" s="5">
        <v>5616.4</v>
      </c>
      <c r="I635" s="1" t="s">
        <v>3829</v>
      </c>
      <c r="J635" s="1">
        <v>0</v>
      </c>
      <c r="K635" s="1" t="s">
        <v>158</v>
      </c>
      <c r="L635" s="1">
        <v>3</v>
      </c>
      <c r="M635" s="1" t="s">
        <v>3830</v>
      </c>
      <c r="N635" s="1" t="s">
        <v>3835</v>
      </c>
      <c r="O635" s="1">
        <v>3500</v>
      </c>
      <c r="P635" s="1" t="s">
        <v>1665</v>
      </c>
      <c r="Q635" s="1">
        <v>1123.28</v>
      </c>
      <c r="R635" s="1" t="str">
        <f>IFERROR(VLOOKUP(K635,Proveedores!$A$2:$B$500,2,0),"Agregar")</f>
        <v>Abbvie S.A.</v>
      </c>
      <c r="S635" s="5">
        <f t="shared" si="9"/>
        <v>3931480</v>
      </c>
    </row>
    <row r="636" spans="1:19" x14ac:dyDescent="0.2">
      <c r="A636" s="7">
        <v>43851.69672453704</v>
      </c>
      <c r="B636" s="1" t="s">
        <v>3836</v>
      </c>
      <c r="C636" s="1" t="s">
        <v>3837</v>
      </c>
      <c r="D636" s="1" t="s">
        <v>1621</v>
      </c>
      <c r="E636" s="1" t="s">
        <v>3838</v>
      </c>
      <c r="F636" s="7">
        <v>43598</v>
      </c>
      <c r="G636" s="1" t="s">
        <v>545</v>
      </c>
      <c r="H636" s="5">
        <v>7862.96</v>
      </c>
      <c r="I636" s="1" t="s">
        <v>3829</v>
      </c>
      <c r="J636" s="1">
        <v>0</v>
      </c>
      <c r="K636" s="1" t="s">
        <v>158</v>
      </c>
      <c r="L636" s="1">
        <v>3</v>
      </c>
      <c r="M636" s="1" t="s">
        <v>3830</v>
      </c>
      <c r="N636" s="1" t="s">
        <v>3839</v>
      </c>
      <c r="O636" s="1">
        <v>3500</v>
      </c>
      <c r="P636" s="1" t="s">
        <v>1665</v>
      </c>
      <c r="Q636" s="1">
        <v>1123.28</v>
      </c>
      <c r="R636" s="1" t="str">
        <f>IFERROR(VLOOKUP(K636,Proveedores!$A$2:$B$500,2,0),"Agregar")</f>
        <v>Abbvie S.A.</v>
      </c>
      <c r="S636" s="5">
        <f t="shared" si="9"/>
        <v>3931480</v>
      </c>
    </row>
    <row r="637" spans="1:19" x14ac:dyDescent="0.2">
      <c r="A637" s="7">
        <v>43853.454340277778</v>
      </c>
      <c r="B637" s="1" t="s">
        <v>3840</v>
      </c>
      <c r="C637" s="1" t="s">
        <v>3841</v>
      </c>
      <c r="D637" s="1" t="s">
        <v>1621</v>
      </c>
      <c r="E637" s="1" t="s">
        <v>3842</v>
      </c>
      <c r="F637" s="7">
        <v>43602</v>
      </c>
      <c r="G637" s="1" t="s">
        <v>3843</v>
      </c>
      <c r="H637" s="5">
        <v>6739.68</v>
      </c>
      <c r="I637" s="1" t="s">
        <v>3829</v>
      </c>
      <c r="J637" s="1">
        <v>0</v>
      </c>
      <c r="K637" s="1" t="s">
        <v>158</v>
      </c>
      <c r="L637" s="1">
        <v>3</v>
      </c>
      <c r="M637" s="1" t="s">
        <v>3830</v>
      </c>
      <c r="N637" s="1" t="s">
        <v>3839</v>
      </c>
      <c r="O637" s="1">
        <v>3500</v>
      </c>
      <c r="P637" s="1" t="s">
        <v>1665</v>
      </c>
      <c r="Q637" s="1">
        <v>1123.28</v>
      </c>
      <c r="R637" s="1" t="str">
        <f>IFERROR(VLOOKUP(K637,Proveedores!$A$2:$B$500,2,0),"Agregar")</f>
        <v>Abbvie S.A.</v>
      </c>
      <c r="S637" s="5">
        <f t="shared" si="9"/>
        <v>3931480</v>
      </c>
    </row>
    <row r="638" spans="1:19" x14ac:dyDescent="0.2">
      <c r="A638" s="7">
        <v>43853.46</v>
      </c>
      <c r="B638" s="1" t="s">
        <v>3844</v>
      </c>
      <c r="C638" s="1" t="s">
        <v>3845</v>
      </c>
      <c r="D638" s="1" t="s">
        <v>1621</v>
      </c>
      <c r="E638" s="1" t="s">
        <v>3846</v>
      </c>
      <c r="F638" s="7">
        <v>43607</v>
      </c>
      <c r="G638" s="1" t="s">
        <v>545</v>
      </c>
      <c r="H638" s="5">
        <v>6739.68</v>
      </c>
      <c r="I638" s="1" t="s">
        <v>3829</v>
      </c>
      <c r="J638" s="1">
        <v>0</v>
      </c>
      <c r="K638" s="1" t="s">
        <v>158</v>
      </c>
      <c r="L638" s="1">
        <v>3</v>
      </c>
      <c r="M638" s="1" t="s">
        <v>3830</v>
      </c>
      <c r="N638" s="1" t="s">
        <v>3839</v>
      </c>
      <c r="O638" s="1">
        <v>3500</v>
      </c>
      <c r="P638" s="1" t="s">
        <v>1665</v>
      </c>
      <c r="Q638" s="1">
        <v>1123.28</v>
      </c>
      <c r="R638" s="1" t="str">
        <f>IFERROR(VLOOKUP(K638,Proveedores!$A$2:$B$500,2,0),"Agregar")</f>
        <v>Abbvie S.A.</v>
      </c>
      <c r="S638" s="5">
        <f t="shared" si="9"/>
        <v>3931480</v>
      </c>
    </row>
    <row r="639" spans="1:19" x14ac:dyDescent="0.2">
      <c r="A639" s="7">
        <v>43853.465231481481</v>
      </c>
      <c r="B639" s="1" t="s">
        <v>3847</v>
      </c>
      <c r="C639" s="1" t="s">
        <v>3848</v>
      </c>
      <c r="D639" s="1" t="s">
        <v>1621</v>
      </c>
      <c r="E639" s="1" t="s">
        <v>3849</v>
      </c>
      <c r="F639" s="7">
        <v>43791</v>
      </c>
      <c r="G639" s="1">
        <v>43739</v>
      </c>
      <c r="H639" s="5">
        <v>1782000</v>
      </c>
      <c r="I639" s="1">
        <v>163</v>
      </c>
      <c r="J639" s="1">
        <v>0</v>
      </c>
      <c r="K639" s="1" t="s">
        <v>2200</v>
      </c>
      <c r="L639" s="1">
        <v>1</v>
      </c>
      <c r="M639" s="1">
        <v>0</v>
      </c>
      <c r="N639" s="1" t="s">
        <v>2201</v>
      </c>
      <c r="O639" s="1">
        <v>45000</v>
      </c>
      <c r="P639" s="1" t="s">
        <v>2202</v>
      </c>
      <c r="Q639" s="1">
        <v>66</v>
      </c>
      <c r="R639" s="1" t="str">
        <f>IFERROR(VLOOKUP(K639,Proveedores!$A$2:$B$500,2,0),"Agregar")</f>
        <v>LABORATORIO INTERNACIONAL ARGENTINO S.A.</v>
      </c>
      <c r="S639" s="5">
        <f t="shared" si="9"/>
        <v>2970000</v>
      </c>
    </row>
    <row r="640" spans="1:19" x14ac:dyDescent="0.2">
      <c r="A640" s="7">
        <v>43853.469293981485</v>
      </c>
      <c r="B640" s="1" t="s">
        <v>3850</v>
      </c>
      <c r="C640" s="1" t="s">
        <v>3851</v>
      </c>
      <c r="D640" s="1" t="s">
        <v>1621</v>
      </c>
      <c r="E640" s="1" t="s">
        <v>3852</v>
      </c>
      <c r="F640" s="7">
        <v>43605</v>
      </c>
      <c r="G640" s="1" t="s">
        <v>3853</v>
      </c>
      <c r="H640" s="5">
        <v>2246.56</v>
      </c>
      <c r="I640" s="1" t="s">
        <v>3829</v>
      </c>
      <c r="J640" s="1">
        <v>0</v>
      </c>
      <c r="K640" s="1" t="s">
        <v>158</v>
      </c>
      <c r="L640" s="1">
        <v>3</v>
      </c>
      <c r="M640" s="1" t="s">
        <v>3830</v>
      </c>
      <c r="N640" s="1" t="s">
        <v>3854</v>
      </c>
      <c r="O640" s="1">
        <v>3500</v>
      </c>
      <c r="P640" s="1" t="s">
        <v>1665</v>
      </c>
      <c r="Q640" s="1">
        <v>1123.28</v>
      </c>
      <c r="R640" s="1" t="str">
        <f>IFERROR(VLOOKUP(K640,Proveedores!$A$2:$B$500,2,0),"Agregar")</f>
        <v>Abbvie S.A.</v>
      </c>
      <c r="S640" s="5">
        <f t="shared" si="9"/>
        <v>3931480</v>
      </c>
    </row>
    <row r="641" spans="1:19" x14ac:dyDescent="0.2">
      <c r="A641" s="7">
        <v>43853.474548611113</v>
      </c>
      <c r="B641" s="1" t="s">
        <v>3855</v>
      </c>
      <c r="C641" s="1" t="s">
        <v>3856</v>
      </c>
      <c r="D641" s="1" t="s">
        <v>1621</v>
      </c>
      <c r="E641" s="1" t="s">
        <v>3857</v>
      </c>
      <c r="F641" s="7">
        <v>43595</v>
      </c>
      <c r="G641" s="1" t="s">
        <v>545</v>
      </c>
      <c r="H641" s="5">
        <v>5616.4</v>
      </c>
      <c r="I641" s="1" t="s">
        <v>3829</v>
      </c>
      <c r="J641" s="1">
        <v>0</v>
      </c>
      <c r="K641" s="1" t="s">
        <v>158</v>
      </c>
      <c r="L641" s="1">
        <v>3</v>
      </c>
      <c r="M641" s="1" t="s">
        <v>3830</v>
      </c>
      <c r="N641" s="1" t="s">
        <v>3839</v>
      </c>
      <c r="O641" s="1">
        <v>3500</v>
      </c>
      <c r="P641" s="1" t="s">
        <v>1665</v>
      </c>
      <c r="Q641" s="1">
        <v>1123.28</v>
      </c>
      <c r="R641" s="1" t="str">
        <f>IFERROR(VLOOKUP(K641,Proveedores!$A$2:$B$500,2,0),"Agregar")</f>
        <v>Abbvie S.A.</v>
      </c>
      <c r="S641" s="5">
        <f t="shared" si="9"/>
        <v>3931480</v>
      </c>
    </row>
    <row r="642" spans="1:19" x14ac:dyDescent="0.2">
      <c r="A642" s="7">
        <v>43853.47861111111</v>
      </c>
      <c r="B642" s="1" t="s">
        <v>3858</v>
      </c>
      <c r="C642" s="1" t="s">
        <v>3859</v>
      </c>
      <c r="D642" s="1" t="s">
        <v>1621</v>
      </c>
      <c r="E642" s="1" t="s">
        <v>3860</v>
      </c>
      <c r="F642" s="7">
        <v>43579</v>
      </c>
      <c r="G642" s="1" t="s">
        <v>545</v>
      </c>
      <c r="H642" s="5">
        <v>4493.12</v>
      </c>
      <c r="I642" s="1" t="s">
        <v>3829</v>
      </c>
      <c r="J642" s="1">
        <v>0</v>
      </c>
      <c r="K642" s="1" t="s">
        <v>158</v>
      </c>
      <c r="L642" s="1">
        <v>3</v>
      </c>
      <c r="M642" s="1" t="s">
        <v>3830</v>
      </c>
      <c r="N642" s="1" t="s">
        <v>3839</v>
      </c>
      <c r="O642" s="1">
        <v>3500</v>
      </c>
      <c r="P642" s="1" t="s">
        <v>1665</v>
      </c>
      <c r="Q642" s="1">
        <v>1123.28</v>
      </c>
      <c r="R642" s="1" t="str">
        <f>IFERROR(VLOOKUP(K642,Proveedores!$A$2:$B$500,2,0),"Agregar")</f>
        <v>Abbvie S.A.</v>
      </c>
      <c r="S642" s="5">
        <f t="shared" si="9"/>
        <v>3931480</v>
      </c>
    </row>
    <row r="643" spans="1:19" x14ac:dyDescent="0.2">
      <c r="A643" s="7">
        <v>43853.486956018518</v>
      </c>
      <c r="B643" s="1" t="s">
        <v>3861</v>
      </c>
      <c r="C643" s="1" t="s">
        <v>3862</v>
      </c>
      <c r="D643" s="1" t="s">
        <v>1621</v>
      </c>
      <c r="E643" s="1" t="s">
        <v>3863</v>
      </c>
      <c r="F643" s="7">
        <v>43521</v>
      </c>
      <c r="G643" s="1" t="s">
        <v>545</v>
      </c>
      <c r="H643" s="5">
        <v>5616.4</v>
      </c>
      <c r="I643" s="1" t="s">
        <v>3829</v>
      </c>
      <c r="J643" s="1">
        <v>0</v>
      </c>
      <c r="K643" s="1" t="s">
        <v>158</v>
      </c>
      <c r="L643" s="1">
        <v>3</v>
      </c>
      <c r="M643" s="1" t="s">
        <v>3830</v>
      </c>
      <c r="N643" s="1" t="s">
        <v>3839</v>
      </c>
      <c r="O643" s="1">
        <v>3500</v>
      </c>
      <c r="P643" s="1" t="s">
        <v>1665</v>
      </c>
      <c r="Q643" s="1">
        <v>1123.28</v>
      </c>
      <c r="R643" s="1" t="str">
        <f>IFERROR(VLOOKUP(K643,Proveedores!$A$2:$B$500,2,0),"Agregar")</f>
        <v>Abbvie S.A.</v>
      </c>
      <c r="S643" s="5">
        <f t="shared" ref="S643:S706" si="10">Q643*O643</f>
        <v>3931480</v>
      </c>
    </row>
    <row r="644" spans="1:19" x14ac:dyDescent="0.2">
      <c r="A644" s="7">
        <v>43853.516493055555</v>
      </c>
      <c r="B644" s="1" t="s">
        <v>3864</v>
      </c>
      <c r="C644" s="1" t="s">
        <v>3865</v>
      </c>
      <c r="D644" s="1" t="s">
        <v>1621</v>
      </c>
      <c r="E644" s="1" t="s">
        <v>3866</v>
      </c>
      <c r="F644" s="7">
        <v>43523</v>
      </c>
      <c r="G644" s="1" t="s">
        <v>545</v>
      </c>
      <c r="H644" s="5">
        <v>2246.56</v>
      </c>
      <c r="I644" s="1" t="s">
        <v>3829</v>
      </c>
      <c r="J644" s="1">
        <v>0</v>
      </c>
      <c r="K644" s="1" t="s">
        <v>158</v>
      </c>
      <c r="L644" s="1">
        <v>3</v>
      </c>
      <c r="M644" s="1" t="s">
        <v>3830</v>
      </c>
      <c r="N644" s="1" t="s">
        <v>3839</v>
      </c>
      <c r="O644" s="1">
        <v>3500</v>
      </c>
      <c r="P644" s="1" t="s">
        <v>1665</v>
      </c>
      <c r="Q644" s="1">
        <v>1123.28</v>
      </c>
      <c r="R644" s="1" t="str">
        <f>IFERROR(VLOOKUP(K644,Proveedores!$A$2:$B$500,2,0),"Agregar")</f>
        <v>Abbvie S.A.</v>
      </c>
      <c r="S644" s="5">
        <f t="shared" si="10"/>
        <v>3931480</v>
      </c>
    </row>
    <row r="645" spans="1:19" x14ac:dyDescent="0.2">
      <c r="A645" s="7">
        <v>43853.600937499999</v>
      </c>
      <c r="B645" s="1" t="s">
        <v>3867</v>
      </c>
      <c r="C645" s="1" t="s">
        <v>3868</v>
      </c>
      <c r="D645" s="1" t="s">
        <v>1621</v>
      </c>
      <c r="E645" s="1" t="s">
        <v>3869</v>
      </c>
      <c r="F645" s="7">
        <v>43572</v>
      </c>
      <c r="G645" s="1" t="s">
        <v>545</v>
      </c>
      <c r="H645" s="5">
        <v>4493.12</v>
      </c>
      <c r="I645" s="1" t="s">
        <v>3829</v>
      </c>
      <c r="J645" s="1">
        <v>0</v>
      </c>
      <c r="K645" s="1" t="s">
        <v>158</v>
      </c>
      <c r="L645" s="1">
        <v>3</v>
      </c>
      <c r="M645" s="1" t="s">
        <v>3830</v>
      </c>
      <c r="N645" s="1" t="s">
        <v>3839</v>
      </c>
      <c r="O645" s="1">
        <v>3500</v>
      </c>
      <c r="P645" s="1" t="s">
        <v>1665</v>
      </c>
      <c r="Q645" s="1">
        <v>1123.28</v>
      </c>
      <c r="R645" s="1" t="str">
        <f>IFERROR(VLOOKUP(K645,Proveedores!$A$2:$B$500,2,0),"Agregar")</f>
        <v>Abbvie S.A.</v>
      </c>
      <c r="S645" s="5">
        <f t="shared" si="10"/>
        <v>3931480</v>
      </c>
    </row>
    <row r="646" spans="1:19" x14ac:dyDescent="0.2">
      <c r="A646" s="7">
        <v>43853.606712962966</v>
      </c>
      <c r="B646" s="1" t="s">
        <v>3870</v>
      </c>
      <c r="C646" s="1" t="s">
        <v>3871</v>
      </c>
      <c r="D646" s="1" t="s">
        <v>1621</v>
      </c>
      <c r="E646" s="1" t="s">
        <v>3872</v>
      </c>
      <c r="F646" s="7">
        <v>43571</v>
      </c>
      <c r="G646" s="1" t="s">
        <v>545</v>
      </c>
      <c r="H646" s="5">
        <v>3369.84</v>
      </c>
      <c r="I646" s="1" t="s">
        <v>3829</v>
      </c>
      <c r="J646" s="1">
        <v>0</v>
      </c>
      <c r="K646" s="1" t="s">
        <v>158</v>
      </c>
      <c r="L646" s="1">
        <v>3</v>
      </c>
      <c r="M646" s="1" t="s">
        <v>3830</v>
      </c>
      <c r="N646" s="1" t="s">
        <v>3839</v>
      </c>
      <c r="O646" s="1">
        <v>3500</v>
      </c>
      <c r="P646" s="1" t="s">
        <v>1665</v>
      </c>
      <c r="Q646" s="1">
        <v>1123.28</v>
      </c>
      <c r="R646" s="1" t="str">
        <f>IFERROR(VLOOKUP(K646,Proveedores!$A$2:$B$500,2,0),"Agregar")</f>
        <v>Abbvie S.A.</v>
      </c>
      <c r="S646" s="5">
        <f t="shared" si="10"/>
        <v>3931480</v>
      </c>
    </row>
    <row r="647" spans="1:19" x14ac:dyDescent="0.2">
      <c r="A647" s="7">
        <v>43853.616956018515</v>
      </c>
      <c r="B647" s="1" t="s">
        <v>3873</v>
      </c>
      <c r="C647" s="1" t="s">
        <v>3874</v>
      </c>
      <c r="D647" s="1" t="s">
        <v>1621</v>
      </c>
      <c r="E647" s="1" t="s">
        <v>3875</v>
      </c>
      <c r="F647" s="7">
        <v>43634</v>
      </c>
      <c r="G647" s="1" t="s">
        <v>545</v>
      </c>
      <c r="H647" s="5">
        <v>4493.12</v>
      </c>
      <c r="I647" s="1" t="s">
        <v>3829</v>
      </c>
      <c r="J647" s="1">
        <v>0</v>
      </c>
      <c r="K647" s="1" t="s">
        <v>3876</v>
      </c>
      <c r="L647" s="1">
        <v>3</v>
      </c>
      <c r="M647" s="1" t="s">
        <v>3830</v>
      </c>
      <c r="N647" s="1" t="s">
        <v>3839</v>
      </c>
      <c r="O647" s="1">
        <v>3500</v>
      </c>
      <c r="P647" s="1" t="s">
        <v>1665</v>
      </c>
      <c r="Q647" s="1">
        <v>1123.28</v>
      </c>
      <c r="R647" s="1" t="str">
        <f>IFERROR(VLOOKUP(K647,Proveedores!$A$2:$B$500,2,0),"Agregar")</f>
        <v>Abbvie S.A.</v>
      </c>
      <c r="S647" s="5">
        <f t="shared" si="10"/>
        <v>3931480</v>
      </c>
    </row>
    <row r="648" spans="1:19" x14ac:dyDescent="0.2">
      <c r="A648" s="7">
        <v>43853.631874999999</v>
      </c>
      <c r="B648" s="1" t="s">
        <v>3877</v>
      </c>
      <c r="C648" s="1" t="s">
        <v>3878</v>
      </c>
      <c r="D648" s="1" t="s">
        <v>1621</v>
      </c>
      <c r="E648" s="1" t="s">
        <v>3879</v>
      </c>
      <c r="F648" s="7">
        <v>43621</v>
      </c>
      <c r="G648" s="1" t="s">
        <v>545</v>
      </c>
      <c r="H648" s="5">
        <v>1123.28</v>
      </c>
      <c r="I648" s="1" t="s">
        <v>3880</v>
      </c>
      <c r="J648" s="1">
        <v>0</v>
      </c>
      <c r="K648" s="1" t="s">
        <v>158</v>
      </c>
      <c r="L648" s="1">
        <v>3</v>
      </c>
      <c r="M648" s="1" t="s">
        <v>3830</v>
      </c>
      <c r="N648" s="1" t="s">
        <v>3839</v>
      </c>
      <c r="O648" s="1">
        <v>3500</v>
      </c>
      <c r="P648" s="1" t="s">
        <v>1665</v>
      </c>
      <c r="Q648" s="1">
        <v>1123.28</v>
      </c>
      <c r="R648" s="1" t="str">
        <f>IFERROR(VLOOKUP(K648,Proveedores!$A$2:$B$500,2,0),"Agregar")</f>
        <v>Abbvie S.A.</v>
      </c>
      <c r="S648" s="5">
        <f t="shared" si="10"/>
        <v>3931480</v>
      </c>
    </row>
    <row r="649" spans="1:19" x14ac:dyDescent="0.2">
      <c r="A649" s="7">
        <v>43853.642858796295</v>
      </c>
      <c r="B649" s="1" t="s">
        <v>3881</v>
      </c>
      <c r="C649" s="1" t="s">
        <v>3882</v>
      </c>
      <c r="D649" s="1" t="s">
        <v>1621</v>
      </c>
      <c r="E649" s="1" t="s">
        <v>3883</v>
      </c>
      <c r="F649" s="7">
        <v>43773</v>
      </c>
      <c r="G649" s="1">
        <v>18</v>
      </c>
      <c r="H649" s="5">
        <v>16198.97</v>
      </c>
      <c r="I649" s="1" t="s">
        <v>3884</v>
      </c>
      <c r="J649" s="1">
        <v>0</v>
      </c>
      <c r="K649" s="1" t="s">
        <v>3885</v>
      </c>
      <c r="L649" s="1">
        <v>1</v>
      </c>
      <c r="M649" s="1" t="s">
        <v>3886</v>
      </c>
      <c r="N649" s="1" t="s">
        <v>3887</v>
      </c>
      <c r="O649" s="1">
        <v>8</v>
      </c>
      <c r="P649" s="1" t="s">
        <v>1861</v>
      </c>
      <c r="Q649" s="1">
        <v>2024.87</v>
      </c>
      <c r="R649" s="1" t="str">
        <f>IFERROR(VLOOKUP(K649,Proveedores!$A$2:$B$500,2,0),"Agregar")</f>
        <v>MERCK S.A.</v>
      </c>
      <c r="S649" s="5">
        <f t="shared" si="10"/>
        <v>16198.96</v>
      </c>
    </row>
    <row r="650" spans="1:19" x14ac:dyDescent="0.2">
      <c r="A650" s="7">
        <v>43853.647905092592</v>
      </c>
      <c r="B650" s="1" t="s">
        <v>3888</v>
      </c>
      <c r="C650" s="1" t="s">
        <v>3889</v>
      </c>
      <c r="D650" s="1" t="s">
        <v>1621</v>
      </c>
      <c r="E650" s="1" t="s">
        <v>3890</v>
      </c>
      <c r="F650" s="7">
        <v>43550</v>
      </c>
      <c r="G650" s="1" t="s">
        <v>545</v>
      </c>
      <c r="H650" s="5">
        <v>3369.84</v>
      </c>
      <c r="I650" s="1" t="s">
        <v>3829</v>
      </c>
      <c r="J650" s="1">
        <v>0</v>
      </c>
      <c r="K650" s="1" t="s">
        <v>158</v>
      </c>
      <c r="L650" s="1">
        <v>3</v>
      </c>
      <c r="M650" s="1" t="s">
        <v>3830</v>
      </c>
      <c r="N650" s="1" t="s">
        <v>3839</v>
      </c>
      <c r="O650" s="1">
        <v>3500</v>
      </c>
      <c r="P650" s="1" t="s">
        <v>1665</v>
      </c>
      <c r="Q650" s="1">
        <v>1123.28</v>
      </c>
      <c r="R650" s="1" t="str">
        <f>IFERROR(VLOOKUP(K650,Proveedores!$A$2:$B$500,2,0),"Agregar")</f>
        <v>Abbvie S.A.</v>
      </c>
      <c r="S650" s="5">
        <f t="shared" si="10"/>
        <v>3931480</v>
      </c>
    </row>
    <row r="651" spans="1:19" x14ac:dyDescent="0.2">
      <c r="A651" s="7">
        <v>43853.675115740742</v>
      </c>
      <c r="B651" s="1" t="s">
        <v>3891</v>
      </c>
      <c r="C651" s="1" t="s">
        <v>3892</v>
      </c>
      <c r="D651" s="1" t="s">
        <v>1621</v>
      </c>
      <c r="E651" s="1" t="s">
        <v>3893</v>
      </c>
      <c r="F651" s="7">
        <v>43532</v>
      </c>
      <c r="G651" s="1" t="s">
        <v>545</v>
      </c>
      <c r="H651" s="5">
        <v>2246.56</v>
      </c>
      <c r="I651" s="1" t="s">
        <v>3829</v>
      </c>
      <c r="J651" s="1">
        <v>0</v>
      </c>
      <c r="K651" s="1" t="s">
        <v>158</v>
      </c>
      <c r="L651" s="1">
        <v>3</v>
      </c>
      <c r="M651" s="1" t="s">
        <v>3830</v>
      </c>
      <c r="N651" s="1" t="s">
        <v>3839</v>
      </c>
      <c r="O651" s="1">
        <v>3500</v>
      </c>
      <c r="P651" s="1" t="s">
        <v>1665</v>
      </c>
      <c r="Q651" s="1">
        <v>1123.28</v>
      </c>
      <c r="R651" s="1" t="str">
        <f>IFERROR(VLOOKUP(K651,Proveedores!$A$2:$B$500,2,0),"Agregar")</f>
        <v>Abbvie S.A.</v>
      </c>
      <c r="S651" s="5">
        <f t="shared" si="10"/>
        <v>3931480</v>
      </c>
    </row>
    <row r="652" spans="1:19" x14ac:dyDescent="0.2">
      <c r="A652" s="7">
        <v>43853.703252314815</v>
      </c>
      <c r="B652" s="1" t="s">
        <v>3894</v>
      </c>
      <c r="C652" s="1" t="s">
        <v>3895</v>
      </c>
      <c r="D652" s="1" t="s">
        <v>1621</v>
      </c>
      <c r="E652" s="1" t="s">
        <v>3896</v>
      </c>
      <c r="F652" s="7">
        <v>43551</v>
      </c>
      <c r="G652" s="1" t="s">
        <v>545</v>
      </c>
      <c r="H652" s="5">
        <v>4493.12</v>
      </c>
      <c r="I652" s="1" t="s">
        <v>3829</v>
      </c>
      <c r="J652" s="1">
        <v>0</v>
      </c>
      <c r="K652" s="1" t="s">
        <v>158</v>
      </c>
      <c r="L652" s="1">
        <v>3</v>
      </c>
      <c r="M652" s="1" t="s">
        <v>3830</v>
      </c>
      <c r="N652" s="1" t="s">
        <v>3839</v>
      </c>
      <c r="O652" s="1">
        <v>3500</v>
      </c>
      <c r="P652" s="1" t="s">
        <v>1665</v>
      </c>
      <c r="Q652" s="1">
        <v>1123.28</v>
      </c>
      <c r="R652" s="1" t="str">
        <f>IFERROR(VLOOKUP(K652,Proveedores!$A$2:$B$500,2,0),"Agregar")</f>
        <v>Abbvie S.A.</v>
      </c>
      <c r="S652" s="5">
        <f t="shared" si="10"/>
        <v>3931480</v>
      </c>
    </row>
    <row r="653" spans="1:19" x14ac:dyDescent="0.2">
      <c r="A653" s="7">
        <v>43853.710995370369</v>
      </c>
      <c r="B653" s="1" t="s">
        <v>3897</v>
      </c>
      <c r="C653" s="1" t="s">
        <v>3898</v>
      </c>
      <c r="D653" s="1" t="s">
        <v>1621</v>
      </c>
      <c r="E653" s="1" t="s">
        <v>3899</v>
      </c>
      <c r="F653" s="7">
        <v>43558</v>
      </c>
      <c r="G653" s="1" t="s">
        <v>545</v>
      </c>
      <c r="H653" s="5">
        <v>2246.56</v>
      </c>
      <c r="I653" s="1" t="s">
        <v>3829</v>
      </c>
      <c r="J653" s="1">
        <v>0</v>
      </c>
      <c r="K653" s="1" t="s">
        <v>158</v>
      </c>
      <c r="L653" s="1">
        <v>3</v>
      </c>
      <c r="M653" s="1" t="s">
        <v>3830</v>
      </c>
      <c r="N653" s="1" t="s">
        <v>3839</v>
      </c>
      <c r="O653" s="1">
        <v>3500</v>
      </c>
      <c r="P653" s="1" t="s">
        <v>1665</v>
      </c>
      <c r="Q653" s="1">
        <v>1123.28</v>
      </c>
      <c r="R653" s="1" t="str">
        <f>IFERROR(VLOOKUP(K653,Proveedores!$A$2:$B$500,2,0),"Agregar")</f>
        <v>Abbvie S.A.</v>
      </c>
      <c r="S653" s="5">
        <f t="shared" si="10"/>
        <v>3931480</v>
      </c>
    </row>
    <row r="654" spans="1:19" x14ac:dyDescent="0.2">
      <c r="A654" s="7">
        <v>43853.718900462962</v>
      </c>
      <c r="B654" s="1" t="s">
        <v>3900</v>
      </c>
      <c r="C654" s="1" t="s">
        <v>3901</v>
      </c>
      <c r="D654" s="1" t="s">
        <v>1621</v>
      </c>
      <c r="E654" s="1" t="s">
        <v>3902</v>
      </c>
      <c r="F654" s="7">
        <v>43558</v>
      </c>
      <c r="G654" s="1" t="s">
        <v>545</v>
      </c>
      <c r="H654" s="5">
        <v>5616.4</v>
      </c>
      <c r="I654" s="1" t="s">
        <v>3829</v>
      </c>
      <c r="J654" s="1">
        <v>0</v>
      </c>
      <c r="K654" s="1" t="s">
        <v>158</v>
      </c>
      <c r="L654" s="1">
        <v>3</v>
      </c>
      <c r="M654" s="1" t="s">
        <v>3830</v>
      </c>
      <c r="N654" s="1" t="s">
        <v>3839</v>
      </c>
      <c r="O654" s="1">
        <v>3500</v>
      </c>
      <c r="P654" s="1" t="s">
        <v>1665</v>
      </c>
      <c r="Q654" s="1">
        <v>1123.28</v>
      </c>
      <c r="R654" s="1" t="str">
        <f>IFERROR(VLOOKUP(K654,Proveedores!$A$2:$B$500,2,0),"Agregar")</f>
        <v>Abbvie S.A.</v>
      </c>
      <c r="S654" s="5">
        <f t="shared" si="10"/>
        <v>3931480</v>
      </c>
    </row>
    <row r="655" spans="1:19" x14ac:dyDescent="0.2">
      <c r="A655" s="7">
        <v>43854.362754629627</v>
      </c>
      <c r="B655" s="1" t="s">
        <v>3903</v>
      </c>
      <c r="C655" s="1" t="s">
        <v>3904</v>
      </c>
      <c r="D655" s="1" t="s">
        <v>1621</v>
      </c>
      <c r="E655" s="1" t="s">
        <v>3905</v>
      </c>
      <c r="F655" s="7">
        <v>43832</v>
      </c>
      <c r="G655" s="1" t="s">
        <v>692</v>
      </c>
      <c r="H655" s="5">
        <v>2635945.1800000002</v>
      </c>
      <c r="I655" s="1">
        <v>29</v>
      </c>
      <c r="J655" s="1">
        <v>0</v>
      </c>
      <c r="K655" s="1" t="s">
        <v>3906</v>
      </c>
      <c r="L655" s="1">
        <v>41</v>
      </c>
      <c r="M655" s="1" t="s">
        <v>2858</v>
      </c>
      <c r="N655" s="1" t="s">
        <v>3100</v>
      </c>
      <c r="O655" s="1">
        <v>114856</v>
      </c>
      <c r="P655" s="1" t="s">
        <v>3907</v>
      </c>
      <c r="Q655" s="1">
        <v>22.95</v>
      </c>
      <c r="R655" s="1" t="str">
        <f>IFERROR(VLOOKUP(K655,Proveedores!$A$2:$B$500,2,0),"Agregar")</f>
        <v>Dr. LAZAR &amp; Cía. S.A.Q.e.I.</v>
      </c>
      <c r="S655" s="5">
        <f t="shared" si="10"/>
        <v>2635945.1999999997</v>
      </c>
    </row>
    <row r="656" spans="1:19" x14ac:dyDescent="0.2">
      <c r="A656" s="7">
        <v>43854.47148148148</v>
      </c>
      <c r="B656" s="1" t="s">
        <v>3908</v>
      </c>
      <c r="C656" s="1" t="s">
        <v>3909</v>
      </c>
      <c r="D656" s="1" t="s">
        <v>1621</v>
      </c>
      <c r="E656" s="1" t="s">
        <v>3910</v>
      </c>
      <c r="F656" s="7">
        <v>43641</v>
      </c>
      <c r="G656" s="1" t="s">
        <v>545</v>
      </c>
      <c r="H656" s="5">
        <v>112327.93</v>
      </c>
      <c r="I656" s="1" t="s">
        <v>3829</v>
      </c>
      <c r="J656" s="1">
        <v>0</v>
      </c>
      <c r="K656" s="1" t="s">
        <v>158</v>
      </c>
      <c r="L656" s="1">
        <v>3</v>
      </c>
      <c r="M656" s="1" t="s">
        <v>3830</v>
      </c>
      <c r="N656" s="1" t="s">
        <v>3839</v>
      </c>
      <c r="O656" s="1">
        <v>3500</v>
      </c>
      <c r="P656" s="1" t="s">
        <v>1665</v>
      </c>
      <c r="Q656" s="1">
        <v>1123.28</v>
      </c>
      <c r="R656" s="1" t="str">
        <f>IFERROR(VLOOKUP(K656,Proveedores!$A$2:$B$500,2,0),"Agregar")</f>
        <v>Abbvie S.A.</v>
      </c>
      <c r="S656" s="5">
        <f t="shared" si="10"/>
        <v>3931480</v>
      </c>
    </row>
    <row r="657" spans="1:19" x14ac:dyDescent="0.2">
      <c r="A657" s="7">
        <v>43854.477372685185</v>
      </c>
      <c r="B657" s="1" t="s">
        <v>3911</v>
      </c>
      <c r="C657" s="1" t="s">
        <v>3912</v>
      </c>
      <c r="D657" s="1" t="s">
        <v>1621</v>
      </c>
      <c r="E657" s="1" t="s">
        <v>3913</v>
      </c>
      <c r="F657" s="7">
        <v>43621</v>
      </c>
      <c r="G657" s="1" t="s">
        <v>545</v>
      </c>
      <c r="H657" s="5">
        <v>78629.55</v>
      </c>
      <c r="I657" s="1" t="s">
        <v>3829</v>
      </c>
      <c r="J657" s="1">
        <v>0</v>
      </c>
      <c r="K657" s="1" t="s">
        <v>158</v>
      </c>
      <c r="L657" s="1">
        <v>3</v>
      </c>
      <c r="M657" s="1" t="s">
        <v>3830</v>
      </c>
      <c r="N657" s="1" t="s">
        <v>3839</v>
      </c>
      <c r="O657" s="1">
        <v>3500</v>
      </c>
      <c r="P657" s="1" t="s">
        <v>1665</v>
      </c>
      <c r="Q657" s="1">
        <v>1123.28</v>
      </c>
      <c r="R657" s="1" t="str">
        <f>IFERROR(VLOOKUP(K657,Proveedores!$A$2:$B$500,2,0),"Agregar")</f>
        <v>Abbvie S.A.</v>
      </c>
      <c r="S657" s="5">
        <f t="shared" si="10"/>
        <v>3931480</v>
      </c>
    </row>
    <row r="658" spans="1:19" x14ac:dyDescent="0.2">
      <c r="A658" s="7">
        <v>43854.496469907404</v>
      </c>
      <c r="B658" s="1" t="s">
        <v>3914</v>
      </c>
      <c r="C658" s="1" t="s">
        <v>3915</v>
      </c>
      <c r="D658" s="1" t="s">
        <v>1621</v>
      </c>
      <c r="E658" s="1" t="s">
        <v>3916</v>
      </c>
      <c r="F658" s="7">
        <v>43836</v>
      </c>
      <c r="G658" s="1" t="s">
        <v>692</v>
      </c>
      <c r="H658" s="5">
        <v>2636587.77</v>
      </c>
      <c r="I658" s="1">
        <v>30</v>
      </c>
      <c r="J658" s="1">
        <v>0</v>
      </c>
      <c r="K658" s="1" t="s">
        <v>3917</v>
      </c>
      <c r="L658" s="1">
        <v>41</v>
      </c>
      <c r="M658" s="1" t="s">
        <v>2858</v>
      </c>
      <c r="N658" s="1" t="s">
        <v>3100</v>
      </c>
      <c r="O658" s="1">
        <v>114884</v>
      </c>
      <c r="P658" s="1" t="s">
        <v>2860</v>
      </c>
      <c r="Q658" s="1">
        <v>22.95</v>
      </c>
      <c r="R658" s="1" t="str">
        <f>IFERROR(VLOOKUP(K658,Proveedores!$A$2:$B$500,2,0),"Agregar")</f>
        <v>Dr. LAZAR &amp; Cía. S.A.Q.e.I.</v>
      </c>
      <c r="S658" s="5">
        <f t="shared" si="10"/>
        <v>2636587.7999999998</v>
      </c>
    </row>
    <row r="659" spans="1:19" x14ac:dyDescent="0.2">
      <c r="A659" s="7">
        <v>43854.508136574077</v>
      </c>
      <c r="B659" s="1" t="s">
        <v>3918</v>
      </c>
      <c r="C659" s="1" t="s">
        <v>3919</v>
      </c>
      <c r="D659" s="1" t="s">
        <v>1621</v>
      </c>
      <c r="E659" s="1" t="s">
        <v>3920</v>
      </c>
      <c r="F659" s="7">
        <v>43839</v>
      </c>
      <c r="G659" s="1" t="s">
        <v>692</v>
      </c>
      <c r="H659" s="5">
        <v>752209.19</v>
      </c>
      <c r="I659" s="1">
        <v>68</v>
      </c>
      <c r="J659" s="1">
        <v>0</v>
      </c>
      <c r="K659" s="1" t="s">
        <v>3921</v>
      </c>
      <c r="L659" s="1">
        <v>41</v>
      </c>
      <c r="M659" s="1" t="s">
        <v>2858</v>
      </c>
      <c r="N659" s="1" t="s">
        <v>3100</v>
      </c>
      <c r="O659" s="1">
        <v>32776</v>
      </c>
      <c r="P659" s="1" t="s">
        <v>2860</v>
      </c>
      <c r="Q659" s="1">
        <v>22.95</v>
      </c>
      <c r="R659" s="1" t="str">
        <f>IFERROR(VLOOKUP(K659,Proveedores!$A$2:$B$500,2,0),"Agregar")</f>
        <v>Dr. LAZAR &amp; Cía. S.A.Q.e.I.</v>
      </c>
      <c r="S659" s="5">
        <f t="shared" si="10"/>
        <v>752209.2</v>
      </c>
    </row>
    <row r="660" spans="1:19" x14ac:dyDescent="0.2">
      <c r="A660" s="7">
        <v>43854.515439814815</v>
      </c>
      <c r="B660" s="1" t="s">
        <v>3922</v>
      </c>
      <c r="C660" s="1" t="s">
        <v>3923</v>
      </c>
      <c r="D660" s="1" t="s">
        <v>1621</v>
      </c>
      <c r="E660" s="1">
        <v>31200005517</v>
      </c>
      <c r="F660" s="7">
        <v>43812</v>
      </c>
      <c r="G660" s="1" t="s">
        <v>692</v>
      </c>
      <c r="H660" s="5">
        <v>9149192.8499999996</v>
      </c>
      <c r="I660" s="1">
        <v>1589</v>
      </c>
      <c r="J660" s="1" t="s">
        <v>699</v>
      </c>
      <c r="K660" s="1" t="s">
        <v>3924</v>
      </c>
      <c r="L660" s="1">
        <v>5</v>
      </c>
      <c r="M660" s="1" t="s">
        <v>3925</v>
      </c>
      <c r="N660" s="1" t="s">
        <v>3926</v>
      </c>
      <c r="O660" s="1">
        <v>2636655</v>
      </c>
      <c r="P660" s="1" t="s">
        <v>1960</v>
      </c>
      <c r="Q660" s="1">
        <v>3.47</v>
      </c>
      <c r="R660" s="1" t="str">
        <f>IFERROR(VLOOKUP(K660,Proveedores!$A$2:$B$500,2,0),"Agregar")</f>
        <v>MICROSULES ARGENTINA SA de SCIIA</v>
      </c>
      <c r="S660" s="5">
        <f t="shared" si="10"/>
        <v>9149192.8499999996</v>
      </c>
    </row>
    <row r="661" spans="1:19" x14ac:dyDescent="0.2">
      <c r="A661" s="7">
        <v>43854.524988425925</v>
      </c>
      <c r="B661" s="1" t="s">
        <v>3927</v>
      </c>
      <c r="C661" s="1" t="s">
        <v>3928</v>
      </c>
      <c r="D661" s="1" t="s">
        <v>1621</v>
      </c>
      <c r="E661" s="1">
        <v>31200005528</v>
      </c>
      <c r="F661" s="7">
        <v>43847</v>
      </c>
      <c r="G661" s="1" t="s">
        <v>692</v>
      </c>
      <c r="H661" s="5">
        <v>6191035.2000000002</v>
      </c>
      <c r="I661" s="1">
        <v>10</v>
      </c>
      <c r="J661" s="1" t="s">
        <v>699</v>
      </c>
      <c r="K661" s="1" t="s">
        <v>3924</v>
      </c>
      <c r="L661" s="1">
        <v>5</v>
      </c>
      <c r="M661" s="1" t="s">
        <v>3925</v>
      </c>
      <c r="N661" s="1" t="s">
        <v>3929</v>
      </c>
      <c r="O661" s="1">
        <v>1784160</v>
      </c>
      <c r="P661" s="1" t="s">
        <v>1960</v>
      </c>
      <c r="Q661" s="1">
        <v>3.47</v>
      </c>
      <c r="R661" s="1" t="str">
        <f>IFERROR(VLOOKUP(K661,Proveedores!$A$2:$B$500,2,0),"Agregar")</f>
        <v>MICROSULES ARGENTINA SA de SCIIA</v>
      </c>
      <c r="S661" s="5">
        <f t="shared" si="10"/>
        <v>6191035.2000000002</v>
      </c>
    </row>
    <row r="662" spans="1:19" x14ac:dyDescent="0.2">
      <c r="A662" s="7">
        <v>43854.535937499997</v>
      </c>
      <c r="B662" s="1" t="s">
        <v>3930</v>
      </c>
      <c r="C662" s="1" t="s">
        <v>3931</v>
      </c>
      <c r="D662" s="1" t="s">
        <v>1621</v>
      </c>
      <c r="E662" s="1" t="s">
        <v>3932</v>
      </c>
      <c r="F662" s="7">
        <v>43850</v>
      </c>
      <c r="G662" s="1" t="s">
        <v>692</v>
      </c>
      <c r="H662" s="5">
        <v>3122880.6</v>
      </c>
      <c r="I662" s="1" t="s">
        <v>1816</v>
      </c>
      <c r="J662" s="1">
        <v>0</v>
      </c>
      <c r="K662" s="1" t="s">
        <v>1817</v>
      </c>
      <c r="L662" s="1">
        <v>27</v>
      </c>
      <c r="M662" s="1" t="s">
        <v>2292</v>
      </c>
      <c r="N662" s="1" t="s">
        <v>3933</v>
      </c>
      <c r="O662" s="1">
        <v>44940</v>
      </c>
      <c r="P662" s="1" t="s">
        <v>2509</v>
      </c>
      <c r="Q662" s="1">
        <v>69.489999999999995</v>
      </c>
      <c r="R662" s="1" t="str">
        <f>IFERROR(VLOOKUP(K662,Proveedores!$A$2:$B$500,2,0),"Agregar")</f>
        <v xml:space="preserve">LAFEDAR S.A. </v>
      </c>
      <c r="S662" s="5">
        <f t="shared" si="10"/>
        <v>3122880.5999999996</v>
      </c>
    </row>
    <row r="663" spans="1:19" x14ac:dyDescent="0.2">
      <c r="A663" s="7">
        <v>43854.538483796299</v>
      </c>
      <c r="B663" s="1" t="s">
        <v>3934</v>
      </c>
      <c r="C663" s="1" t="s">
        <v>3935</v>
      </c>
      <c r="D663" s="1" t="s">
        <v>1621</v>
      </c>
      <c r="E663" s="1">
        <v>31200005537</v>
      </c>
      <c r="F663" s="7">
        <v>43818</v>
      </c>
      <c r="G663" s="1" t="s">
        <v>692</v>
      </c>
      <c r="H663" s="5">
        <v>3396178.8</v>
      </c>
      <c r="I663" s="1">
        <v>11</v>
      </c>
      <c r="J663" s="1" t="s">
        <v>699</v>
      </c>
      <c r="K663" s="1" t="s">
        <v>3924</v>
      </c>
      <c r="L663" s="1">
        <v>21</v>
      </c>
      <c r="M663" s="1" t="s">
        <v>3936</v>
      </c>
      <c r="N663" s="1" t="s">
        <v>3937</v>
      </c>
      <c r="O663" s="1">
        <v>2033640</v>
      </c>
      <c r="P663" s="1" t="s">
        <v>1960</v>
      </c>
      <c r="Q663" s="1">
        <v>1.67</v>
      </c>
      <c r="R663" s="1" t="str">
        <f>IFERROR(VLOOKUP(K663,Proveedores!$A$2:$B$500,2,0),"Agregar")</f>
        <v>MICROSULES ARGENTINA SA de SCIIA</v>
      </c>
      <c r="S663" s="5">
        <f t="shared" si="10"/>
        <v>3396178.8</v>
      </c>
    </row>
    <row r="664" spans="1:19" x14ac:dyDescent="0.2">
      <c r="A664" s="7">
        <v>43854.547974537039</v>
      </c>
      <c r="B664" s="1" t="s">
        <v>3938</v>
      </c>
      <c r="C664" s="1" t="s">
        <v>3939</v>
      </c>
      <c r="D664" s="1" t="s">
        <v>1621</v>
      </c>
      <c r="E664" s="1">
        <v>31200005538</v>
      </c>
      <c r="F664" s="7">
        <v>43818</v>
      </c>
      <c r="G664" s="1" t="s">
        <v>692</v>
      </c>
      <c r="H664" s="5">
        <v>6002417.7000000002</v>
      </c>
      <c r="I664" s="1">
        <v>34</v>
      </c>
      <c r="J664" s="1" t="s">
        <v>699</v>
      </c>
      <c r="K664" s="1" t="s">
        <v>3924</v>
      </c>
      <c r="L664" s="1">
        <v>38</v>
      </c>
      <c r="M664" s="1" t="s">
        <v>3940</v>
      </c>
      <c r="N664" s="1" t="s">
        <v>3941</v>
      </c>
      <c r="O664" s="1">
        <v>1942530</v>
      </c>
      <c r="P664" s="1" t="s">
        <v>1960</v>
      </c>
      <c r="Q664" s="1">
        <v>3.09</v>
      </c>
      <c r="R664" s="1" t="str">
        <f>IFERROR(VLOOKUP(K664,Proveedores!$A$2:$B$500,2,0),"Agregar")</f>
        <v>MICROSULES ARGENTINA SA de SCIIA</v>
      </c>
      <c r="S664" s="5">
        <f t="shared" si="10"/>
        <v>6002417.7000000002</v>
      </c>
    </row>
    <row r="665" spans="1:19" x14ac:dyDescent="0.2">
      <c r="A665" s="7">
        <v>43854.552222222221</v>
      </c>
      <c r="B665" s="1" t="s">
        <v>3942</v>
      </c>
      <c r="C665" s="1" t="s">
        <v>3943</v>
      </c>
      <c r="D665" s="1" t="s">
        <v>1621</v>
      </c>
      <c r="E665" s="1" t="s">
        <v>3944</v>
      </c>
      <c r="F665" s="7">
        <v>43593</v>
      </c>
      <c r="G665" s="1" t="s">
        <v>545</v>
      </c>
      <c r="H665" s="5">
        <v>56163.97</v>
      </c>
      <c r="I665" s="1" t="s">
        <v>3829</v>
      </c>
      <c r="J665" s="1">
        <v>0</v>
      </c>
      <c r="K665" s="1" t="s">
        <v>158</v>
      </c>
      <c r="L665" s="1">
        <v>3</v>
      </c>
      <c r="M665" s="1" t="s">
        <v>3830</v>
      </c>
      <c r="N665" s="1" t="s">
        <v>3839</v>
      </c>
      <c r="O665" s="1">
        <v>3500</v>
      </c>
      <c r="P665" s="1" t="s">
        <v>1665</v>
      </c>
      <c r="Q665" s="1">
        <v>1123.28</v>
      </c>
      <c r="R665" s="1" t="str">
        <f>IFERROR(VLOOKUP(K665,Proveedores!$A$2:$B$500,2,0),"Agregar")</f>
        <v>Abbvie S.A.</v>
      </c>
      <c r="S665" s="5">
        <f t="shared" si="10"/>
        <v>3931480</v>
      </c>
    </row>
    <row r="666" spans="1:19" x14ac:dyDescent="0.2">
      <c r="A666" s="7">
        <v>43854.552233796298</v>
      </c>
      <c r="B666" s="1" t="s">
        <v>3945</v>
      </c>
      <c r="C666" s="1" t="s">
        <v>3943</v>
      </c>
      <c r="D666" s="1" t="s">
        <v>1621</v>
      </c>
      <c r="E666" s="1" t="s">
        <v>3944</v>
      </c>
      <c r="F666" s="7">
        <v>43593</v>
      </c>
      <c r="G666" s="1" t="s">
        <v>545</v>
      </c>
      <c r="H666" s="5">
        <v>56163.97</v>
      </c>
      <c r="I666" s="1" t="s">
        <v>3829</v>
      </c>
      <c r="J666" s="1">
        <v>0</v>
      </c>
      <c r="K666" s="1" t="s">
        <v>158</v>
      </c>
      <c r="L666" s="1">
        <v>3</v>
      </c>
      <c r="M666" s="1" t="s">
        <v>3830</v>
      </c>
      <c r="N666" s="1" t="s">
        <v>3839</v>
      </c>
      <c r="O666" s="1">
        <v>3500</v>
      </c>
      <c r="P666" s="1" t="s">
        <v>1665</v>
      </c>
      <c r="Q666" s="1">
        <v>1123.28</v>
      </c>
      <c r="R666" s="1" t="str">
        <f>IFERROR(VLOOKUP(K666,Proveedores!$A$2:$B$500,2,0),"Agregar")</f>
        <v>Abbvie S.A.</v>
      </c>
      <c r="S666" s="5">
        <f t="shared" si="10"/>
        <v>3931480</v>
      </c>
    </row>
    <row r="667" spans="1:19" x14ac:dyDescent="0.2">
      <c r="A667" s="7">
        <v>43854.555590277778</v>
      </c>
      <c r="B667" s="1" t="s">
        <v>3946</v>
      </c>
      <c r="C667" s="1" t="s">
        <v>3947</v>
      </c>
      <c r="D667" s="1" t="s">
        <v>1621</v>
      </c>
      <c r="E667" s="1" t="s">
        <v>3948</v>
      </c>
      <c r="F667" s="7">
        <v>43833</v>
      </c>
      <c r="G667" s="1" t="s">
        <v>605</v>
      </c>
      <c r="H667" s="5">
        <v>4518547.8099999996</v>
      </c>
      <c r="I667" s="1">
        <v>31</v>
      </c>
      <c r="J667" s="1">
        <v>0</v>
      </c>
      <c r="K667" s="1" t="s">
        <v>3921</v>
      </c>
      <c r="L667" s="1">
        <v>2</v>
      </c>
      <c r="M667" s="1" t="s">
        <v>1647</v>
      </c>
      <c r="N667" s="1" t="s">
        <v>2065</v>
      </c>
      <c r="O667" s="1">
        <v>179665</v>
      </c>
      <c r="P667" s="1" t="s">
        <v>2083</v>
      </c>
      <c r="Q667" s="1">
        <v>25.149850000000001</v>
      </c>
      <c r="R667" s="1" t="str">
        <f>IFERROR(VLOOKUP(K667,Proveedores!$A$2:$B$500,2,0),"Agregar")</f>
        <v>Dr. LAZAR &amp; Cía. S.A.Q.e.I.</v>
      </c>
      <c r="S667" s="5">
        <f t="shared" si="10"/>
        <v>4518547.8002500003</v>
      </c>
    </row>
    <row r="668" spans="1:19" x14ac:dyDescent="0.2">
      <c r="A668" s="7">
        <v>43854.585185185184</v>
      </c>
      <c r="B668" s="1" t="s">
        <v>3949</v>
      </c>
      <c r="C668" s="1" t="s">
        <v>3950</v>
      </c>
      <c r="D668" s="1" t="s">
        <v>1621</v>
      </c>
      <c r="E668" s="1" t="s">
        <v>3944</v>
      </c>
      <c r="F668" s="7">
        <v>43593</v>
      </c>
      <c r="G668" s="1" t="s">
        <v>545</v>
      </c>
      <c r="H668" s="5">
        <v>56163.97</v>
      </c>
      <c r="I668" s="1" t="s">
        <v>3829</v>
      </c>
      <c r="J668" s="1">
        <v>0</v>
      </c>
      <c r="K668" s="1" t="s">
        <v>158</v>
      </c>
      <c r="L668" s="1">
        <v>3</v>
      </c>
      <c r="M668" s="1" t="s">
        <v>3830</v>
      </c>
      <c r="N668" s="1" t="s">
        <v>3839</v>
      </c>
      <c r="O668" s="1">
        <v>3500</v>
      </c>
      <c r="P668" s="1" t="s">
        <v>1665</v>
      </c>
      <c r="Q668" s="1">
        <v>1123.28</v>
      </c>
      <c r="R668" s="1" t="str">
        <f>IFERROR(VLOOKUP(K668,Proveedores!$A$2:$B$500,2,0),"Agregar")</f>
        <v>Abbvie S.A.</v>
      </c>
      <c r="S668" s="5">
        <f t="shared" si="10"/>
        <v>3931480</v>
      </c>
    </row>
    <row r="669" spans="1:19" x14ac:dyDescent="0.2">
      <c r="A669" s="7">
        <v>43854.591412037036</v>
      </c>
      <c r="B669" s="1" t="s">
        <v>3951</v>
      </c>
      <c r="C669" s="1" t="s">
        <v>3952</v>
      </c>
      <c r="D669" s="1" t="s">
        <v>1621</v>
      </c>
      <c r="E669" s="1" t="s">
        <v>3953</v>
      </c>
      <c r="F669" s="7">
        <v>43605</v>
      </c>
      <c r="G669" s="1" t="s">
        <v>545</v>
      </c>
      <c r="H669" s="5">
        <v>56163.97</v>
      </c>
      <c r="I669" s="1" t="s">
        <v>3829</v>
      </c>
      <c r="J669" s="1">
        <v>0</v>
      </c>
      <c r="K669" s="1" t="s">
        <v>158</v>
      </c>
      <c r="L669" s="1">
        <v>3</v>
      </c>
      <c r="M669" s="1" t="s">
        <v>3830</v>
      </c>
      <c r="N669" s="1" t="s">
        <v>3839</v>
      </c>
      <c r="O669" s="1">
        <v>3500</v>
      </c>
      <c r="P669" s="1" t="s">
        <v>1665</v>
      </c>
      <c r="Q669" s="1">
        <v>1123.28</v>
      </c>
      <c r="R669" s="1" t="str">
        <f>IFERROR(VLOOKUP(K669,Proveedores!$A$2:$B$500,2,0),"Agregar")</f>
        <v>Abbvie S.A.</v>
      </c>
      <c r="S669" s="5">
        <f t="shared" si="10"/>
        <v>3931480</v>
      </c>
    </row>
    <row r="670" spans="1:19" x14ac:dyDescent="0.2">
      <c r="A670" s="7">
        <v>43854.610509259262</v>
      </c>
      <c r="B670" s="1" t="s">
        <v>3954</v>
      </c>
      <c r="C670" s="1" t="s">
        <v>3955</v>
      </c>
      <c r="D670" s="1" t="s">
        <v>1621</v>
      </c>
      <c r="E670" s="1" t="s">
        <v>3956</v>
      </c>
      <c r="F670" s="7">
        <v>43854</v>
      </c>
      <c r="G670" s="1" t="s">
        <v>3957</v>
      </c>
      <c r="H670" s="5">
        <v>688886</v>
      </c>
      <c r="I670" s="1">
        <v>32</v>
      </c>
      <c r="J670" s="1">
        <v>0</v>
      </c>
      <c r="K670" s="1" t="s">
        <v>3958</v>
      </c>
      <c r="L670" s="1">
        <v>1</v>
      </c>
      <c r="M670" s="1" t="s">
        <v>3959</v>
      </c>
      <c r="N670" s="1" t="s">
        <v>3960</v>
      </c>
      <c r="O670" s="1">
        <v>1</v>
      </c>
      <c r="P670" s="1" t="s">
        <v>1897</v>
      </c>
      <c r="Q670" s="1">
        <v>688886</v>
      </c>
      <c r="R670" s="1" t="str">
        <f>IFERROR(VLOOKUP(K670,Proveedores!$A$2:$B$500,2,0),"Agregar")</f>
        <v>INFRAESTRUCTURA BÁSICA APLICADA SA</v>
      </c>
      <c r="S670" s="5">
        <f t="shared" si="10"/>
        <v>688886</v>
      </c>
    </row>
    <row r="671" spans="1:19" x14ac:dyDescent="0.2">
      <c r="A671" s="7">
        <v>43854.624548611115</v>
      </c>
      <c r="B671" s="1" t="s">
        <v>3961</v>
      </c>
      <c r="C671" s="1" t="s">
        <v>3962</v>
      </c>
      <c r="D671" s="1" t="s">
        <v>1621</v>
      </c>
      <c r="E671" s="1" t="s">
        <v>3963</v>
      </c>
      <c r="F671" s="7">
        <v>43572</v>
      </c>
      <c r="G671" s="1" t="s">
        <v>545</v>
      </c>
      <c r="H671" s="5">
        <v>53917.41</v>
      </c>
      <c r="I671" s="1" t="s">
        <v>3829</v>
      </c>
      <c r="J671" s="1">
        <v>0</v>
      </c>
      <c r="K671" s="1" t="s">
        <v>158</v>
      </c>
      <c r="L671" s="1">
        <v>3</v>
      </c>
      <c r="M671" s="1" t="s">
        <v>3830</v>
      </c>
      <c r="N671" s="1" t="s">
        <v>3839</v>
      </c>
      <c r="O671" s="1">
        <v>3500</v>
      </c>
      <c r="P671" s="1" t="s">
        <v>1665</v>
      </c>
      <c r="Q671" s="1">
        <v>1123.28</v>
      </c>
      <c r="R671" s="1" t="str">
        <f>IFERROR(VLOOKUP(K671,Proveedores!$A$2:$B$500,2,0),"Agregar")</f>
        <v>Abbvie S.A.</v>
      </c>
      <c r="S671" s="5">
        <f t="shared" si="10"/>
        <v>3931480</v>
      </c>
    </row>
    <row r="672" spans="1:19" x14ac:dyDescent="0.2">
      <c r="A672" s="7">
        <v>43854.627500000002</v>
      </c>
      <c r="B672" s="1" t="s">
        <v>3964</v>
      </c>
      <c r="C672" s="1" t="s">
        <v>3965</v>
      </c>
      <c r="D672" s="1" t="s">
        <v>1621</v>
      </c>
      <c r="E672" s="1" t="s">
        <v>3966</v>
      </c>
      <c r="F672" s="7">
        <v>43840</v>
      </c>
      <c r="G672" s="1" t="s">
        <v>605</v>
      </c>
      <c r="H672" s="5">
        <v>4687102.0999999996</v>
      </c>
      <c r="I672" s="1">
        <v>64</v>
      </c>
      <c r="J672" s="1">
        <v>0</v>
      </c>
      <c r="K672" s="1" t="s">
        <v>3921</v>
      </c>
      <c r="L672" s="1">
        <v>2</v>
      </c>
      <c r="M672" s="1" t="s">
        <v>1647</v>
      </c>
      <c r="N672" s="1" t="s">
        <v>2065</v>
      </c>
      <c r="O672" s="1">
        <v>186367</v>
      </c>
      <c r="P672" s="1" t="s">
        <v>2100</v>
      </c>
      <c r="Q672" s="1">
        <v>25149850</v>
      </c>
      <c r="R672" s="1" t="str">
        <f>IFERROR(VLOOKUP(K672,Proveedores!$A$2:$B$500,2,0),"Agregar")</f>
        <v>Dr. LAZAR &amp; Cía. S.A.Q.e.I.</v>
      </c>
      <c r="S672" s="5">
        <f t="shared" si="10"/>
        <v>4687102094950</v>
      </c>
    </row>
    <row r="673" spans="1:19" x14ac:dyDescent="0.2">
      <c r="A673" s="7">
        <v>43854.635949074072</v>
      </c>
      <c r="B673" s="1" t="s">
        <v>3967</v>
      </c>
      <c r="C673" s="1" t="s">
        <v>3968</v>
      </c>
      <c r="D673" s="1" t="s">
        <v>1621</v>
      </c>
      <c r="E673" s="1" t="s">
        <v>3969</v>
      </c>
      <c r="F673" s="7">
        <v>43850</v>
      </c>
      <c r="G673" s="1" t="s">
        <v>692</v>
      </c>
      <c r="H673" s="5">
        <v>1110476.6200000001</v>
      </c>
      <c r="I673" s="1" t="s">
        <v>1816</v>
      </c>
      <c r="J673" s="1">
        <v>0</v>
      </c>
      <c r="K673" s="1" t="s">
        <v>1847</v>
      </c>
      <c r="L673" s="1">
        <v>20</v>
      </c>
      <c r="M673" s="1" t="s">
        <v>2527</v>
      </c>
      <c r="N673" s="1" t="s">
        <v>3086</v>
      </c>
      <c r="O673" s="1">
        <v>30967</v>
      </c>
      <c r="P673" s="1" t="s">
        <v>2515</v>
      </c>
      <c r="Q673" s="1">
        <v>35.86</v>
      </c>
      <c r="R673" s="1" t="str">
        <f>IFERROR(VLOOKUP(K673,Proveedores!$A$2:$B$500,2,0),"Agregar")</f>
        <v xml:space="preserve">LAFEDAR S.A. </v>
      </c>
      <c r="S673" s="5">
        <f t="shared" si="10"/>
        <v>1110476.6199999999</v>
      </c>
    </row>
    <row r="674" spans="1:19" x14ac:dyDescent="0.2">
      <c r="A674" s="7">
        <v>43854.641250000001</v>
      </c>
      <c r="B674" s="1" t="s">
        <v>3970</v>
      </c>
      <c r="C674" s="1" t="s">
        <v>3971</v>
      </c>
      <c r="D674" s="1" t="s">
        <v>1621</v>
      </c>
      <c r="E674" s="1" t="s">
        <v>3972</v>
      </c>
      <c r="F674" s="7">
        <v>43852</v>
      </c>
      <c r="G674" s="1" t="s">
        <v>692</v>
      </c>
      <c r="H674" s="5">
        <v>7243144.7999999998</v>
      </c>
      <c r="I674" s="1" t="s">
        <v>1816</v>
      </c>
      <c r="J674" s="1">
        <v>0</v>
      </c>
      <c r="K674" s="1" t="s">
        <v>1847</v>
      </c>
      <c r="L674" s="1">
        <v>36</v>
      </c>
      <c r="M674" s="1" t="s">
        <v>2298</v>
      </c>
      <c r="N674" s="1" t="s">
        <v>2299</v>
      </c>
      <c r="O674" s="1">
        <v>955560</v>
      </c>
      <c r="P674" s="1" t="s">
        <v>3973</v>
      </c>
      <c r="Q674" s="1">
        <v>7.58</v>
      </c>
      <c r="R674" s="1" t="str">
        <f>IFERROR(VLOOKUP(K674,Proveedores!$A$2:$B$500,2,0),"Agregar")</f>
        <v xml:space="preserve">LAFEDAR S.A. </v>
      </c>
      <c r="S674" s="5">
        <f t="shared" si="10"/>
        <v>7243144.7999999998</v>
      </c>
    </row>
    <row r="675" spans="1:19" x14ac:dyDescent="0.2">
      <c r="A675" s="7">
        <v>43854.645902777775</v>
      </c>
      <c r="B675" s="1" t="s">
        <v>3974</v>
      </c>
      <c r="C675" s="1" t="s">
        <v>3975</v>
      </c>
      <c r="D675" s="1" t="s">
        <v>1621</v>
      </c>
      <c r="E675" s="1" t="s">
        <v>3976</v>
      </c>
      <c r="F675" s="7">
        <v>43852</v>
      </c>
      <c r="G675" s="1" t="s">
        <v>692</v>
      </c>
      <c r="H675" s="5">
        <v>3144283.52</v>
      </c>
      <c r="I675" s="1" t="s">
        <v>1816</v>
      </c>
      <c r="J675" s="1">
        <v>0</v>
      </c>
      <c r="K675" s="1" t="s">
        <v>1847</v>
      </c>
      <c r="L675" s="1">
        <v>27</v>
      </c>
      <c r="M675" s="1" t="s">
        <v>2292</v>
      </c>
      <c r="N675" s="1" t="s">
        <v>2508</v>
      </c>
      <c r="O675" s="1">
        <v>45248</v>
      </c>
      <c r="P675" s="1" t="s">
        <v>2294</v>
      </c>
      <c r="Q675" s="1">
        <v>69.489999999999995</v>
      </c>
      <c r="R675" s="1" t="str">
        <f>IFERROR(VLOOKUP(K675,Proveedores!$A$2:$B$500,2,0),"Agregar")</f>
        <v xml:space="preserve">LAFEDAR S.A. </v>
      </c>
      <c r="S675" s="5">
        <f t="shared" si="10"/>
        <v>3144283.5199999996</v>
      </c>
    </row>
    <row r="676" spans="1:19" x14ac:dyDescent="0.2">
      <c r="A676" s="7">
        <v>43854.665439814817</v>
      </c>
      <c r="B676" s="1" t="s">
        <v>3977</v>
      </c>
      <c r="C676" s="1" t="s">
        <v>3978</v>
      </c>
      <c r="D676" s="1" t="s">
        <v>1621</v>
      </c>
      <c r="E676" s="1" t="s">
        <v>3979</v>
      </c>
      <c r="F676" s="7">
        <v>43852</v>
      </c>
      <c r="G676" s="1" t="s">
        <v>539</v>
      </c>
      <c r="H676" s="5">
        <v>1814127.78</v>
      </c>
      <c r="I676" s="1" t="s">
        <v>1816</v>
      </c>
      <c r="J676" s="1">
        <v>0</v>
      </c>
      <c r="K676" s="1" t="s">
        <v>1847</v>
      </c>
      <c r="L676" s="1">
        <v>1</v>
      </c>
      <c r="M676" s="1">
        <v>2272541</v>
      </c>
      <c r="N676" s="1" t="s">
        <v>3980</v>
      </c>
      <c r="O676" s="1">
        <v>117800</v>
      </c>
      <c r="P676" s="1" t="s">
        <v>1960</v>
      </c>
      <c r="Q676" s="1">
        <v>15.4</v>
      </c>
      <c r="R676" s="1" t="str">
        <f>IFERROR(VLOOKUP(K676,Proveedores!$A$2:$B$500,2,0),"Agregar")</f>
        <v xml:space="preserve">LAFEDAR S.A. </v>
      </c>
      <c r="S676" s="5">
        <f t="shared" si="10"/>
        <v>1814120</v>
      </c>
    </row>
    <row r="677" spans="1:19" x14ac:dyDescent="0.2">
      <c r="A677" s="7">
        <v>43854.68141203704</v>
      </c>
      <c r="B677" s="1" t="s">
        <v>3981</v>
      </c>
      <c r="C677" s="1" t="s">
        <v>3982</v>
      </c>
      <c r="D677" s="1" t="s">
        <v>1621</v>
      </c>
      <c r="E677" s="1" t="s">
        <v>3983</v>
      </c>
      <c r="F677" s="7">
        <v>43822</v>
      </c>
      <c r="G677" s="1" t="s">
        <v>692</v>
      </c>
      <c r="H677" s="5">
        <v>9980000</v>
      </c>
      <c r="I677" s="1">
        <v>71</v>
      </c>
      <c r="J677" s="1">
        <v>0</v>
      </c>
      <c r="K677" s="1" t="s">
        <v>620</v>
      </c>
      <c r="L677" s="1">
        <v>6</v>
      </c>
      <c r="M677" s="1" t="s">
        <v>3984</v>
      </c>
      <c r="N677" s="1" t="s">
        <v>3741</v>
      </c>
      <c r="O677" s="1">
        <v>100000</v>
      </c>
      <c r="P677" s="1" t="s">
        <v>3809</v>
      </c>
      <c r="Q677" s="1">
        <v>99.8</v>
      </c>
      <c r="R677" s="1" t="str">
        <f>IFERROR(VLOOKUP(K677,Proveedores!$A$2:$B$500,2,0),"Agregar")</f>
        <v>PHARMOS S.A.</v>
      </c>
      <c r="S677" s="5">
        <f t="shared" si="10"/>
        <v>9980000</v>
      </c>
    </row>
    <row r="678" spans="1:19" x14ac:dyDescent="0.2">
      <c r="A678" s="7">
        <v>43854.691087962965</v>
      </c>
      <c r="B678" s="1" t="s">
        <v>3985</v>
      </c>
      <c r="C678" s="1" t="s">
        <v>3986</v>
      </c>
      <c r="D678" s="1" t="s">
        <v>1621</v>
      </c>
      <c r="E678" s="1" t="s">
        <v>3987</v>
      </c>
      <c r="F678" s="7">
        <v>43854</v>
      </c>
      <c r="G678" s="1" t="s">
        <v>692</v>
      </c>
      <c r="H678" s="5">
        <v>199.6</v>
      </c>
      <c r="I678" s="1">
        <v>71</v>
      </c>
      <c r="J678" s="1">
        <v>0</v>
      </c>
      <c r="K678" s="1" t="s">
        <v>620</v>
      </c>
      <c r="L678" s="1">
        <v>6</v>
      </c>
      <c r="M678" s="1" t="s">
        <v>3984</v>
      </c>
      <c r="N678" s="1" t="s">
        <v>3741</v>
      </c>
      <c r="O678" s="1">
        <v>2</v>
      </c>
      <c r="P678" s="1" t="s">
        <v>3809</v>
      </c>
      <c r="Q678" s="1">
        <v>99.8</v>
      </c>
      <c r="R678" s="1" t="str">
        <f>IFERROR(VLOOKUP(K678,Proveedores!$A$2:$B$500,2,0),"Agregar")</f>
        <v>PHARMOS S.A.</v>
      </c>
      <c r="S678" s="5">
        <f t="shared" si="10"/>
        <v>199.6</v>
      </c>
    </row>
    <row r="679" spans="1:19" x14ac:dyDescent="0.2">
      <c r="A679" s="7">
        <v>43854.721516203703</v>
      </c>
      <c r="B679" s="1" t="s">
        <v>3988</v>
      </c>
      <c r="C679" s="1" t="s">
        <v>3989</v>
      </c>
      <c r="D679" s="1" t="s">
        <v>1621</v>
      </c>
      <c r="E679" s="1">
        <v>5002</v>
      </c>
      <c r="F679" s="7">
        <v>43854</v>
      </c>
      <c r="G679" s="1" t="s">
        <v>552</v>
      </c>
      <c r="H679" s="5">
        <v>2560800</v>
      </c>
      <c r="I679" s="1" t="s">
        <v>3990</v>
      </c>
      <c r="J679" s="1">
        <v>0</v>
      </c>
      <c r="K679" s="1" t="s">
        <v>3991</v>
      </c>
      <c r="L679" s="1">
        <v>1</v>
      </c>
      <c r="M679" s="1" t="s">
        <v>2521</v>
      </c>
      <c r="N679" s="1" t="s">
        <v>2394</v>
      </c>
      <c r="O679" s="1">
        <v>3000</v>
      </c>
      <c r="P679" s="1" t="s">
        <v>2395</v>
      </c>
      <c r="Q679" s="1">
        <v>853.6</v>
      </c>
      <c r="R679" s="1" t="str">
        <f>IFERROR(VLOOKUP(K679,Proveedores!$A$2:$B$500,2,0),"Agregar")</f>
        <v>KOPELCO S.A.</v>
      </c>
      <c r="S679" s="5">
        <f t="shared" si="10"/>
        <v>2560800</v>
      </c>
    </row>
    <row r="680" spans="1:19" x14ac:dyDescent="0.2">
      <c r="A680" s="7">
        <v>43854.726840277777</v>
      </c>
      <c r="B680" s="1" t="s">
        <v>3992</v>
      </c>
      <c r="C680" s="1" t="s">
        <v>3993</v>
      </c>
      <c r="D680" s="1" t="s">
        <v>1621</v>
      </c>
      <c r="E680" s="1">
        <v>5003</v>
      </c>
      <c r="F680" s="7">
        <v>43854</v>
      </c>
      <c r="G680" s="1" t="s">
        <v>552</v>
      </c>
      <c r="H680" s="5">
        <v>2560800</v>
      </c>
      <c r="I680" s="1" t="s">
        <v>3994</v>
      </c>
      <c r="J680" s="1">
        <v>0</v>
      </c>
      <c r="K680" s="1" t="s">
        <v>494</v>
      </c>
      <c r="L680" s="1">
        <v>1</v>
      </c>
      <c r="M680" s="1" t="s">
        <v>2393</v>
      </c>
      <c r="N680" s="1" t="s">
        <v>3995</v>
      </c>
      <c r="O680" s="1">
        <v>3000</v>
      </c>
      <c r="P680" s="1" t="s">
        <v>2391</v>
      </c>
      <c r="Q680" s="1">
        <v>853.69</v>
      </c>
      <c r="R680" s="1" t="str">
        <f>IFERROR(VLOOKUP(K680,Proveedores!$A$2:$B$500,2,0),"Agregar")</f>
        <v>KOPELCO S.A.</v>
      </c>
      <c r="S680" s="5">
        <f t="shared" si="10"/>
        <v>2561070</v>
      </c>
    </row>
    <row r="681" spans="1:19" x14ac:dyDescent="0.2">
      <c r="A681" s="7">
        <v>43857.518495370372</v>
      </c>
      <c r="B681" s="1" t="s">
        <v>3996</v>
      </c>
      <c r="C681" s="1" t="s">
        <v>3997</v>
      </c>
      <c r="D681" s="1" t="s">
        <v>1621</v>
      </c>
      <c r="E681" s="1" t="s">
        <v>3998</v>
      </c>
      <c r="F681" s="7">
        <v>43663</v>
      </c>
      <c r="G681" s="1" t="s">
        <v>519</v>
      </c>
      <c r="H681" s="5">
        <v>451500</v>
      </c>
      <c r="I681" s="1">
        <v>1181</v>
      </c>
      <c r="J681" s="1">
        <v>0</v>
      </c>
      <c r="K681" s="1" t="s">
        <v>2030</v>
      </c>
      <c r="L681" s="1">
        <v>1</v>
      </c>
      <c r="M681" s="1">
        <v>1425</v>
      </c>
      <c r="N681" s="1" t="s">
        <v>2003</v>
      </c>
      <c r="O681" s="1">
        <v>1</v>
      </c>
      <c r="P681" s="1" t="s">
        <v>1892</v>
      </c>
      <c r="Q681" s="1">
        <v>451500</v>
      </c>
      <c r="R681" s="1" t="str">
        <f>IFERROR(VLOOKUP(K681,Proveedores!$A$2:$B$500,2,0),"Agregar")</f>
        <v>PAM ARGENTINA SA</v>
      </c>
      <c r="S681" s="5">
        <f t="shared" si="10"/>
        <v>451500</v>
      </c>
    </row>
    <row r="682" spans="1:19" x14ac:dyDescent="0.2">
      <c r="A682" s="7">
        <v>43858.464803240742</v>
      </c>
      <c r="B682" s="1" t="s">
        <v>3999</v>
      </c>
      <c r="C682" s="1" t="s">
        <v>4000</v>
      </c>
      <c r="D682" s="1" t="s">
        <v>1621</v>
      </c>
      <c r="E682" s="1" t="s">
        <v>4001</v>
      </c>
      <c r="F682" s="7">
        <v>43558</v>
      </c>
      <c r="G682" s="1" t="s">
        <v>545</v>
      </c>
      <c r="H682" s="5">
        <v>33698.379999999997</v>
      </c>
      <c r="I682" s="1" t="s">
        <v>3829</v>
      </c>
      <c r="J682" s="1">
        <v>0</v>
      </c>
      <c r="K682" s="1" t="s">
        <v>158</v>
      </c>
      <c r="L682" s="1">
        <v>3</v>
      </c>
      <c r="M682" s="1" t="s">
        <v>3830</v>
      </c>
      <c r="N682" s="1" t="s">
        <v>3839</v>
      </c>
      <c r="O682" s="1">
        <v>3500</v>
      </c>
      <c r="P682" s="1" t="s">
        <v>1665</v>
      </c>
      <c r="Q682" s="1">
        <v>1123.28</v>
      </c>
      <c r="R682" s="1" t="str">
        <f>IFERROR(VLOOKUP(K682,Proveedores!$A$2:$B$500,2,0),"Agregar")</f>
        <v>Abbvie S.A.</v>
      </c>
      <c r="S682" s="5">
        <f t="shared" si="10"/>
        <v>3931480</v>
      </c>
    </row>
    <row r="683" spans="1:19" x14ac:dyDescent="0.2">
      <c r="A683" s="7">
        <v>43858.48877314815</v>
      </c>
      <c r="B683" s="1" t="s">
        <v>4002</v>
      </c>
      <c r="C683" s="1" t="s">
        <v>4003</v>
      </c>
      <c r="D683" s="1" t="s">
        <v>1621</v>
      </c>
      <c r="E683" s="1" t="s">
        <v>4001</v>
      </c>
      <c r="F683" s="7">
        <v>43558</v>
      </c>
      <c r="G683" s="1" t="s">
        <v>545</v>
      </c>
      <c r="H683" s="5">
        <v>33698.379999999997</v>
      </c>
      <c r="I683" s="1" t="s">
        <v>3829</v>
      </c>
      <c r="J683" s="1">
        <v>0</v>
      </c>
      <c r="K683" s="1" t="s">
        <v>158</v>
      </c>
      <c r="L683" s="1">
        <v>3</v>
      </c>
      <c r="M683" s="1" t="s">
        <v>3830</v>
      </c>
      <c r="N683" s="1" t="s">
        <v>3839</v>
      </c>
      <c r="O683" s="1">
        <v>3500</v>
      </c>
      <c r="P683" s="1" t="s">
        <v>1665</v>
      </c>
      <c r="Q683" s="1">
        <v>1123.28</v>
      </c>
      <c r="R683" s="1" t="str">
        <f>IFERROR(VLOOKUP(K683,Proveedores!$A$2:$B$500,2,0),"Agregar")</f>
        <v>Abbvie S.A.</v>
      </c>
      <c r="S683" s="5">
        <f t="shared" si="10"/>
        <v>3931480</v>
      </c>
    </row>
    <row r="684" spans="1:19" x14ac:dyDescent="0.2">
      <c r="A684" s="7">
        <v>43858.503344907411</v>
      </c>
      <c r="B684" s="1" t="s">
        <v>4004</v>
      </c>
      <c r="C684" s="1" t="s">
        <v>4005</v>
      </c>
      <c r="D684" s="1" t="s">
        <v>1621</v>
      </c>
      <c r="E684" s="1" t="s">
        <v>4006</v>
      </c>
      <c r="F684" s="7">
        <v>43591</v>
      </c>
      <c r="G684" s="1" t="s">
        <v>545</v>
      </c>
      <c r="H684" s="5">
        <v>33698.379999999997</v>
      </c>
      <c r="I684" s="1" t="s">
        <v>3829</v>
      </c>
      <c r="J684" s="1">
        <v>0</v>
      </c>
      <c r="K684" s="1" t="s">
        <v>158</v>
      </c>
      <c r="L684" s="1">
        <v>3</v>
      </c>
      <c r="M684" s="1" t="s">
        <v>3830</v>
      </c>
      <c r="N684" s="1" t="s">
        <v>3839</v>
      </c>
      <c r="O684" s="1">
        <v>3500</v>
      </c>
      <c r="P684" s="1" t="s">
        <v>1665</v>
      </c>
      <c r="Q684" s="1">
        <v>1123.28</v>
      </c>
      <c r="R684" s="1" t="str">
        <f>IFERROR(VLOOKUP(K684,Proveedores!$A$2:$B$500,2,0),"Agregar")</f>
        <v>Abbvie S.A.</v>
      </c>
      <c r="S684" s="5">
        <f t="shared" si="10"/>
        <v>3931480</v>
      </c>
    </row>
    <row r="685" spans="1:19" x14ac:dyDescent="0.2">
      <c r="A685" s="7">
        <v>43858.691701388889</v>
      </c>
      <c r="B685" s="1" t="s">
        <v>4007</v>
      </c>
      <c r="C685" s="1" t="s">
        <v>4008</v>
      </c>
      <c r="D685" s="1" t="s">
        <v>1621</v>
      </c>
      <c r="E685" s="1" t="s">
        <v>4009</v>
      </c>
      <c r="F685" s="7">
        <v>43858</v>
      </c>
      <c r="G685" s="1" t="s">
        <v>692</v>
      </c>
      <c r="H685" s="5">
        <v>3144592.8</v>
      </c>
      <c r="I685" s="1">
        <v>12661</v>
      </c>
      <c r="J685" s="1">
        <v>0</v>
      </c>
      <c r="K685" s="1" t="s">
        <v>2817</v>
      </c>
      <c r="L685" s="1">
        <v>36</v>
      </c>
      <c r="M685" s="1" t="s">
        <v>2374</v>
      </c>
      <c r="N685" s="1" t="s">
        <v>2375</v>
      </c>
      <c r="O685" s="1">
        <v>425520</v>
      </c>
      <c r="P685" s="1" t="s">
        <v>1665</v>
      </c>
      <c r="Q685" s="1">
        <v>7.39</v>
      </c>
      <c r="R685" s="1" t="str">
        <f>IFERROR(VLOOKUP(K685,Proveedores!$A$2:$B$500,2,0),"Agregar")</f>
        <v>FERAVAL S.A.</v>
      </c>
      <c r="S685" s="5">
        <f t="shared" si="10"/>
        <v>3144592.8</v>
      </c>
    </row>
    <row r="686" spans="1:19" x14ac:dyDescent="0.2">
      <c r="A686" s="7">
        <v>43858.69734953704</v>
      </c>
      <c r="B686" s="1" t="s">
        <v>4010</v>
      </c>
      <c r="C686" s="1" t="s">
        <v>4011</v>
      </c>
      <c r="D686" s="1" t="s">
        <v>1621</v>
      </c>
      <c r="E686" s="1" t="s">
        <v>4012</v>
      </c>
      <c r="F686" s="7">
        <v>43591</v>
      </c>
      <c r="G686" s="1" t="s">
        <v>545</v>
      </c>
      <c r="H686" s="5">
        <v>33698.379999999997</v>
      </c>
      <c r="I686" s="1" t="s">
        <v>3829</v>
      </c>
      <c r="J686" s="1">
        <v>0</v>
      </c>
      <c r="K686" s="1" t="s">
        <v>158</v>
      </c>
      <c r="L686" s="1">
        <v>3</v>
      </c>
      <c r="M686" s="1" t="s">
        <v>3830</v>
      </c>
      <c r="N686" s="1" t="s">
        <v>3839</v>
      </c>
      <c r="O686" s="1">
        <v>3500</v>
      </c>
      <c r="P686" s="1" t="s">
        <v>1665</v>
      </c>
      <c r="Q686" s="1">
        <v>1123.28</v>
      </c>
      <c r="R686" s="1" t="str">
        <f>IFERROR(VLOOKUP(K686,Proveedores!$A$2:$B$500,2,0),"Agregar")</f>
        <v>Abbvie S.A.</v>
      </c>
      <c r="S686" s="5">
        <f t="shared" si="10"/>
        <v>3931480</v>
      </c>
    </row>
    <row r="687" spans="1:19" x14ac:dyDescent="0.2">
      <c r="A687" s="7">
        <v>43858.698321759257</v>
      </c>
      <c r="B687" s="1" t="s">
        <v>4013</v>
      </c>
      <c r="C687" s="1" t="s">
        <v>4014</v>
      </c>
      <c r="D687" s="1" t="s">
        <v>1621</v>
      </c>
      <c r="E687" s="1" t="s">
        <v>4015</v>
      </c>
      <c r="F687" s="7">
        <v>43858</v>
      </c>
      <c r="G687" s="1" t="s">
        <v>692</v>
      </c>
      <c r="H687" s="5">
        <v>5710992</v>
      </c>
      <c r="I687" s="1">
        <v>12700</v>
      </c>
      <c r="J687" s="1">
        <v>0</v>
      </c>
      <c r="K687" s="1" t="s">
        <v>2817</v>
      </c>
      <c r="L687" s="1">
        <v>36</v>
      </c>
      <c r="M687" s="1" t="s">
        <v>2818</v>
      </c>
      <c r="N687" s="1" t="s">
        <v>2375</v>
      </c>
      <c r="O687" s="1">
        <v>772800</v>
      </c>
      <c r="P687" s="1" t="s">
        <v>1665</v>
      </c>
      <c r="Q687" s="1">
        <v>7.39</v>
      </c>
      <c r="R687" s="1" t="str">
        <f>IFERROR(VLOOKUP(K687,Proveedores!$A$2:$B$500,2,0),"Agregar")</f>
        <v>FERAVAL S.A.</v>
      </c>
      <c r="S687" s="5">
        <f t="shared" si="10"/>
        <v>5710992</v>
      </c>
    </row>
    <row r="688" spans="1:19" x14ac:dyDescent="0.2">
      <c r="A688" s="7">
        <v>43859.535995370374</v>
      </c>
      <c r="B688" s="1" t="s">
        <v>4016</v>
      </c>
      <c r="C688" s="1" t="s">
        <v>4017</v>
      </c>
      <c r="D688" s="1" t="s">
        <v>1621</v>
      </c>
      <c r="E688" s="1" t="s">
        <v>4018</v>
      </c>
      <c r="F688" s="7">
        <v>43621</v>
      </c>
      <c r="G688" s="1" t="s">
        <v>545</v>
      </c>
      <c r="H688" s="5">
        <v>33698.379999999997</v>
      </c>
      <c r="I688" s="1" t="s">
        <v>3829</v>
      </c>
      <c r="J688" s="1">
        <v>0</v>
      </c>
      <c r="K688" s="1" t="s">
        <v>158</v>
      </c>
      <c r="L688" s="1">
        <v>3</v>
      </c>
      <c r="M688" s="1" t="s">
        <v>3830</v>
      </c>
      <c r="N688" s="1" t="s">
        <v>3839</v>
      </c>
      <c r="O688" s="1">
        <v>3500</v>
      </c>
      <c r="P688" s="1" t="s">
        <v>1665</v>
      </c>
      <c r="Q688" s="1">
        <v>1123.28</v>
      </c>
      <c r="R688" s="1" t="str">
        <f>IFERROR(VLOOKUP(K688,Proveedores!$A$2:$B$500,2,0),"Agregar")</f>
        <v>Abbvie S.A.</v>
      </c>
      <c r="S688" s="5">
        <f t="shared" si="10"/>
        <v>3931480</v>
      </c>
    </row>
    <row r="689" spans="1:19" x14ac:dyDescent="0.2">
      <c r="A689" s="7">
        <v>43859.576736111114</v>
      </c>
      <c r="B689" s="1" t="s">
        <v>4019</v>
      </c>
      <c r="C689" s="1" t="s">
        <v>4020</v>
      </c>
      <c r="D689" s="1" t="s">
        <v>1621</v>
      </c>
      <c r="E689" s="1" t="s">
        <v>4018</v>
      </c>
      <c r="F689" s="7">
        <v>43621</v>
      </c>
      <c r="G689" s="1" t="s">
        <v>545</v>
      </c>
      <c r="H689" s="5">
        <v>33698.379999999997</v>
      </c>
      <c r="I689" s="1" t="s">
        <v>3829</v>
      </c>
      <c r="J689" s="1">
        <v>0</v>
      </c>
      <c r="K689" s="1" t="s">
        <v>158</v>
      </c>
      <c r="L689" s="1">
        <v>3</v>
      </c>
      <c r="M689" s="1" t="s">
        <v>3830</v>
      </c>
      <c r="N689" s="1" t="s">
        <v>3839</v>
      </c>
      <c r="O689" s="1">
        <v>3500</v>
      </c>
      <c r="P689" s="1" t="s">
        <v>1665</v>
      </c>
      <c r="Q689" s="1">
        <v>1123.28</v>
      </c>
      <c r="R689" s="1" t="str">
        <f>IFERROR(VLOOKUP(K689,Proveedores!$A$2:$B$500,2,0),"Agregar")</f>
        <v>Abbvie S.A.</v>
      </c>
      <c r="S689" s="5">
        <f t="shared" si="10"/>
        <v>3931480</v>
      </c>
    </row>
    <row r="690" spans="1:19" x14ac:dyDescent="0.2">
      <c r="A690" s="7">
        <v>43859.604594907411</v>
      </c>
      <c r="B690" s="1" t="s">
        <v>4021</v>
      </c>
      <c r="C690" s="1" t="s">
        <v>4022</v>
      </c>
      <c r="D690" s="1" t="s">
        <v>1621</v>
      </c>
      <c r="E690" s="1" t="s">
        <v>4023</v>
      </c>
      <c r="F690" s="7">
        <v>43570</v>
      </c>
      <c r="G690" s="1" t="s">
        <v>545</v>
      </c>
      <c r="H690" s="5">
        <v>28081.98</v>
      </c>
      <c r="I690" s="1" t="s">
        <v>3829</v>
      </c>
      <c r="J690" s="1">
        <v>0</v>
      </c>
      <c r="K690" s="1" t="s">
        <v>158</v>
      </c>
      <c r="L690" s="1">
        <v>3</v>
      </c>
      <c r="M690" s="1" t="s">
        <v>3830</v>
      </c>
      <c r="N690" s="1" t="s">
        <v>3839</v>
      </c>
      <c r="O690" s="1">
        <v>3500</v>
      </c>
      <c r="P690" s="1" t="s">
        <v>1665</v>
      </c>
      <c r="Q690" s="1">
        <v>1123.28</v>
      </c>
      <c r="R690" s="1" t="str">
        <f>IFERROR(VLOOKUP(K690,Proveedores!$A$2:$B$500,2,0),"Agregar")</f>
        <v>Abbvie S.A.</v>
      </c>
      <c r="S690" s="5">
        <f t="shared" si="10"/>
        <v>3931480</v>
      </c>
    </row>
    <row r="691" spans="1:19" x14ac:dyDescent="0.2">
      <c r="A691" s="7">
        <v>43860.660925925928</v>
      </c>
      <c r="B691" s="1" t="s">
        <v>4024</v>
      </c>
      <c r="C691" s="1" t="s">
        <v>4025</v>
      </c>
      <c r="D691" s="1" t="s">
        <v>1621</v>
      </c>
      <c r="E691" s="1" t="s">
        <v>4026</v>
      </c>
      <c r="F691" s="7">
        <v>43860</v>
      </c>
      <c r="G691" s="1" t="s">
        <v>1007</v>
      </c>
      <c r="H691" s="5">
        <v>315600</v>
      </c>
      <c r="I691" s="1" t="s">
        <v>2599</v>
      </c>
      <c r="J691" s="1">
        <v>0</v>
      </c>
      <c r="K691" s="1" t="s">
        <v>4027</v>
      </c>
      <c r="L691" s="1">
        <v>1</v>
      </c>
      <c r="M691" s="1" t="s">
        <v>4028</v>
      </c>
      <c r="N691" s="1" t="s">
        <v>4029</v>
      </c>
      <c r="O691" s="1">
        <v>1</v>
      </c>
      <c r="P691" s="1" t="s">
        <v>2316</v>
      </c>
      <c r="Q691" s="1">
        <v>26300</v>
      </c>
      <c r="R691" s="1" t="str">
        <f>IFERROR(VLOOKUP(K691,Proveedores!$A$2:$B$500,2,0),"Agregar")</f>
        <v>TELAM SOCIEDAD DEL ESTADO</v>
      </c>
      <c r="S691" s="5">
        <f t="shared" si="10"/>
        <v>26300</v>
      </c>
    </row>
    <row r="692" spans="1:19" x14ac:dyDescent="0.2">
      <c r="A692" s="7">
        <v>43860.685428240744</v>
      </c>
      <c r="B692" s="1" t="s">
        <v>4030</v>
      </c>
      <c r="C692" s="1" t="s">
        <v>4031</v>
      </c>
      <c r="D692" s="1" t="s">
        <v>1621</v>
      </c>
      <c r="E692" s="1" t="s">
        <v>4032</v>
      </c>
      <c r="F692" s="7">
        <v>43860</v>
      </c>
      <c r="G692" s="1" t="s">
        <v>552</v>
      </c>
      <c r="H692" s="5">
        <v>1792560</v>
      </c>
      <c r="I692" s="1" t="s">
        <v>4033</v>
      </c>
      <c r="J692" s="1">
        <v>0</v>
      </c>
      <c r="K692" s="1" t="s">
        <v>2423</v>
      </c>
      <c r="L692" s="1">
        <v>1</v>
      </c>
      <c r="M692" s="1" t="s">
        <v>2393</v>
      </c>
      <c r="N692" s="1" t="s">
        <v>4034</v>
      </c>
      <c r="O692" s="1">
        <v>2100</v>
      </c>
      <c r="P692" s="1" t="s">
        <v>2395</v>
      </c>
      <c r="Q692" s="1">
        <v>853.6</v>
      </c>
      <c r="R692" s="1" t="str">
        <f>IFERROR(VLOOKUP(K692,Proveedores!$A$2:$B$500,2,0),"Agregar")</f>
        <v>KOPELCO S.A.</v>
      </c>
      <c r="S692" s="5">
        <f t="shared" si="10"/>
        <v>1792560</v>
      </c>
    </row>
    <row r="693" spans="1:19" x14ac:dyDescent="0.2">
      <c r="A693" s="7">
        <v>43861.386770833335</v>
      </c>
      <c r="B693" s="1" t="s">
        <v>4035</v>
      </c>
      <c r="C693" s="1" t="s">
        <v>4036</v>
      </c>
      <c r="D693" s="1" t="s">
        <v>1621</v>
      </c>
      <c r="E693" s="1" t="s">
        <v>4037</v>
      </c>
      <c r="F693" s="7">
        <v>43826</v>
      </c>
      <c r="G693" s="1" t="s">
        <v>3118</v>
      </c>
      <c r="H693" s="5">
        <v>204782805</v>
      </c>
      <c r="I693" s="1">
        <v>38</v>
      </c>
      <c r="J693" s="1">
        <v>0</v>
      </c>
      <c r="K693" s="1" t="s">
        <v>3119</v>
      </c>
      <c r="L693" s="1">
        <v>1</v>
      </c>
      <c r="M693" s="1">
        <v>600291</v>
      </c>
      <c r="N693" s="1" t="s">
        <v>4038</v>
      </c>
      <c r="O693" s="1">
        <v>168900</v>
      </c>
      <c r="P693" s="1" t="s">
        <v>3121</v>
      </c>
      <c r="Q693" s="1">
        <v>1212.45</v>
      </c>
      <c r="R693" s="1" t="str">
        <f>IFERROR(VLOOKUP(K693,Proveedores!$A$2:$B$500,2,0),"Agregar")</f>
        <v>PECC CONSORCIO DE COOPERACION</v>
      </c>
      <c r="S693" s="5">
        <f t="shared" si="10"/>
        <v>204782805</v>
      </c>
    </row>
    <row r="694" spans="1:19" x14ac:dyDescent="0.2">
      <c r="A694" s="7">
        <v>43861.392013888886</v>
      </c>
      <c r="B694" s="1" t="s">
        <v>4039</v>
      </c>
      <c r="C694" s="1" t="s">
        <v>4040</v>
      </c>
      <c r="D694" s="1" t="s">
        <v>1621</v>
      </c>
      <c r="E694" s="1" t="s">
        <v>4041</v>
      </c>
      <c r="F694" s="7">
        <v>43826</v>
      </c>
      <c r="G694" s="1" t="s">
        <v>3118</v>
      </c>
      <c r="H694" s="5">
        <v>184171155</v>
      </c>
      <c r="I694" s="1">
        <v>39</v>
      </c>
      <c r="J694" s="1">
        <v>0</v>
      </c>
      <c r="K694" s="1" t="s">
        <v>3119</v>
      </c>
      <c r="L694" s="1">
        <v>1</v>
      </c>
      <c r="M694" s="1">
        <v>600291</v>
      </c>
      <c r="N694" s="1" t="s">
        <v>3650</v>
      </c>
      <c r="O694" s="1">
        <v>151900</v>
      </c>
      <c r="P694" s="1" t="s">
        <v>3121</v>
      </c>
      <c r="Q694" s="1">
        <v>1212.45</v>
      </c>
      <c r="R694" s="1" t="str">
        <f>IFERROR(VLOOKUP(K694,Proveedores!$A$2:$B$500,2,0),"Agregar")</f>
        <v>PECC CONSORCIO DE COOPERACION</v>
      </c>
      <c r="S694" s="5">
        <f t="shared" si="10"/>
        <v>184171155</v>
      </c>
    </row>
    <row r="695" spans="1:19" x14ac:dyDescent="0.2">
      <c r="A695" s="7">
        <v>43861.496203703704</v>
      </c>
      <c r="B695" s="1" t="s">
        <v>4042</v>
      </c>
      <c r="C695" s="1" t="s">
        <v>4043</v>
      </c>
      <c r="D695" s="1" t="s">
        <v>1621</v>
      </c>
      <c r="E695" s="1" t="s">
        <v>4044</v>
      </c>
      <c r="F695" s="7">
        <v>43860</v>
      </c>
      <c r="G695" s="1" t="s">
        <v>635</v>
      </c>
      <c r="H695" s="5">
        <v>60526752</v>
      </c>
      <c r="I695" s="1" t="s">
        <v>2599</v>
      </c>
      <c r="J695" s="1">
        <v>0</v>
      </c>
      <c r="K695" s="1" t="s">
        <v>318</v>
      </c>
      <c r="L695" s="1">
        <v>1</v>
      </c>
      <c r="M695" s="1" t="s">
        <v>1915</v>
      </c>
      <c r="N695" s="1" t="s">
        <v>1916</v>
      </c>
      <c r="O695" s="1">
        <v>95940</v>
      </c>
      <c r="P695" s="1" t="s">
        <v>1917</v>
      </c>
      <c r="Q695" s="1">
        <v>119.3</v>
      </c>
      <c r="R695" s="1" t="str">
        <f>IFERROR(VLOOKUP(K695,Proveedores!$A$2:$B$500,2,0),"Agregar")</f>
        <v>LABORATORIOS RICHMOND SACIF</v>
      </c>
      <c r="S695" s="5">
        <f t="shared" si="10"/>
        <v>11445642</v>
      </c>
    </row>
    <row r="696" spans="1:19" x14ac:dyDescent="0.2">
      <c r="A696" s="7">
        <v>43861.496203703704</v>
      </c>
      <c r="B696" s="1" t="s">
        <v>4042</v>
      </c>
      <c r="C696" s="1" t="s">
        <v>4043</v>
      </c>
      <c r="D696" s="1" t="s">
        <v>1621</v>
      </c>
      <c r="E696" s="1" t="s">
        <v>4044</v>
      </c>
      <c r="F696" s="7">
        <v>43860</v>
      </c>
      <c r="G696" s="1" t="s">
        <v>635</v>
      </c>
      <c r="H696" s="5">
        <v>60526752</v>
      </c>
      <c r="I696" s="1" t="s">
        <v>2599</v>
      </c>
      <c r="J696" s="1">
        <v>0</v>
      </c>
      <c r="K696" s="1" t="s">
        <v>318</v>
      </c>
      <c r="L696" s="1">
        <v>2</v>
      </c>
      <c r="M696" s="1" t="s">
        <v>1918</v>
      </c>
      <c r="N696" s="1" t="s">
        <v>1916</v>
      </c>
      <c r="O696" s="1">
        <v>309660</v>
      </c>
      <c r="P696" s="1" t="s">
        <v>1917</v>
      </c>
      <c r="Q696" s="1">
        <v>158.5</v>
      </c>
      <c r="R696" s="1" t="str">
        <f>IFERROR(VLOOKUP(K696,Proveedores!$A$2:$B$500,2,0),"Agregar")</f>
        <v>LABORATORIOS RICHMOND SACIF</v>
      </c>
      <c r="S696" s="5">
        <f t="shared" si="10"/>
        <v>49081110</v>
      </c>
    </row>
    <row r="697" spans="1:19" x14ac:dyDescent="0.2">
      <c r="A697" s="7">
        <v>43861.500972222224</v>
      </c>
      <c r="B697" s="1" t="s">
        <v>4045</v>
      </c>
      <c r="C697" s="1" t="s">
        <v>4046</v>
      </c>
      <c r="D697" s="1" t="s">
        <v>1621</v>
      </c>
      <c r="E697" s="1" t="s">
        <v>4047</v>
      </c>
      <c r="F697" s="7">
        <v>43860</v>
      </c>
      <c r="G697" s="1" t="s">
        <v>635</v>
      </c>
      <c r="H697" s="5">
        <v>30343592.989999998</v>
      </c>
      <c r="I697" s="1" t="s">
        <v>2599</v>
      </c>
      <c r="J697" s="1">
        <v>0</v>
      </c>
      <c r="K697" s="1" t="s">
        <v>318</v>
      </c>
      <c r="L697" s="1">
        <v>1</v>
      </c>
      <c r="M697" s="1" t="s">
        <v>1915</v>
      </c>
      <c r="N697" s="1" t="s">
        <v>1916</v>
      </c>
      <c r="O697" s="1">
        <v>99660</v>
      </c>
      <c r="P697" s="1" t="s">
        <v>1917</v>
      </c>
      <c r="Q697" s="1">
        <v>119.3</v>
      </c>
      <c r="R697" s="1" t="str">
        <f>IFERROR(VLOOKUP(K697,Proveedores!$A$2:$B$500,2,0),"Agregar")</f>
        <v>LABORATORIOS RICHMOND SACIF</v>
      </c>
      <c r="S697" s="5">
        <f t="shared" si="10"/>
        <v>11889438</v>
      </c>
    </row>
    <row r="698" spans="1:19" x14ac:dyDescent="0.2">
      <c r="A698" s="7">
        <v>43861.500972222224</v>
      </c>
      <c r="B698" s="1" t="s">
        <v>4045</v>
      </c>
      <c r="C698" s="1" t="s">
        <v>4046</v>
      </c>
      <c r="D698" s="1" t="s">
        <v>1621</v>
      </c>
      <c r="E698" s="1" t="s">
        <v>4047</v>
      </c>
      <c r="F698" s="7">
        <v>43860</v>
      </c>
      <c r="G698" s="1" t="s">
        <v>635</v>
      </c>
      <c r="H698" s="5">
        <v>30343592.989999998</v>
      </c>
      <c r="I698" s="1" t="s">
        <v>2599</v>
      </c>
      <c r="J698" s="1">
        <v>0</v>
      </c>
      <c r="K698" s="1" t="s">
        <v>318</v>
      </c>
      <c r="L698" s="1">
        <v>2</v>
      </c>
      <c r="M698" s="1" t="s">
        <v>1918</v>
      </c>
      <c r="N698" s="1" t="s">
        <v>1916</v>
      </c>
      <c r="O698" s="1">
        <v>116430</v>
      </c>
      <c r="P698" s="1" t="s">
        <v>1917</v>
      </c>
      <c r="Q698" s="1">
        <v>158.5</v>
      </c>
      <c r="R698" s="1" t="str">
        <f>IFERROR(VLOOKUP(K698,Proveedores!$A$2:$B$500,2,0),"Agregar")</f>
        <v>LABORATORIOS RICHMOND SACIF</v>
      </c>
      <c r="S698" s="5">
        <f t="shared" si="10"/>
        <v>18454155</v>
      </c>
    </row>
    <row r="699" spans="1:19" x14ac:dyDescent="0.2">
      <c r="A699" s="7">
        <v>43861.579259259262</v>
      </c>
      <c r="B699" s="1" t="s">
        <v>4048</v>
      </c>
      <c r="C699" s="1" t="s">
        <v>4049</v>
      </c>
      <c r="D699" s="1" t="s">
        <v>1621</v>
      </c>
      <c r="E699" s="1" t="s">
        <v>4050</v>
      </c>
      <c r="F699" s="7">
        <v>43861</v>
      </c>
      <c r="G699" s="1" t="s">
        <v>1007</v>
      </c>
      <c r="H699" s="5">
        <v>315600</v>
      </c>
      <c r="I699" s="1" t="s">
        <v>2599</v>
      </c>
      <c r="J699" s="1">
        <v>0</v>
      </c>
      <c r="K699" s="1" t="s">
        <v>4051</v>
      </c>
      <c r="L699" s="1">
        <v>1</v>
      </c>
      <c r="M699" s="1" t="s">
        <v>4052</v>
      </c>
      <c r="N699" s="1" t="s">
        <v>4029</v>
      </c>
      <c r="O699" s="1">
        <v>1</v>
      </c>
      <c r="P699" s="1" t="s">
        <v>2316</v>
      </c>
      <c r="Q699" s="1">
        <v>26300</v>
      </c>
      <c r="R699" s="1" t="str">
        <f>IFERROR(VLOOKUP(K699,Proveedores!$A$2:$B$500,2,0),"Agregar")</f>
        <v>TELAM SOCIEDAD DEL ESTADO</v>
      </c>
      <c r="S699" s="5">
        <f t="shared" si="10"/>
        <v>26300</v>
      </c>
    </row>
    <row r="700" spans="1:19" x14ac:dyDescent="0.2">
      <c r="A700" s="7">
        <v>43864.364155092589</v>
      </c>
      <c r="B700" s="1" t="s">
        <v>4053</v>
      </c>
      <c r="C700" s="1" t="s">
        <v>4054</v>
      </c>
      <c r="D700" s="1" t="s">
        <v>1621</v>
      </c>
      <c r="E700" s="1">
        <v>5000016175</v>
      </c>
      <c r="F700" s="7">
        <v>43791</v>
      </c>
      <c r="G700" s="1">
        <v>43739</v>
      </c>
      <c r="H700" s="5">
        <v>1782000</v>
      </c>
      <c r="I700" s="1">
        <v>163</v>
      </c>
      <c r="J700" s="1">
        <v>0</v>
      </c>
      <c r="K700" s="1" t="s">
        <v>2200</v>
      </c>
      <c r="L700" s="1">
        <v>1</v>
      </c>
      <c r="M700" s="1">
        <v>1</v>
      </c>
      <c r="N700" s="1" t="s">
        <v>2201</v>
      </c>
      <c r="O700" s="1">
        <v>27000</v>
      </c>
      <c r="P700" s="1" t="s">
        <v>2202</v>
      </c>
      <c r="Q700" s="1">
        <v>66</v>
      </c>
      <c r="R700" s="1" t="str">
        <f>IFERROR(VLOOKUP(K700,Proveedores!$A$2:$B$500,2,0),"Agregar")</f>
        <v>LABORATORIO INTERNACIONAL ARGENTINO S.A.</v>
      </c>
      <c r="S700" s="5">
        <f t="shared" si="10"/>
        <v>1782000</v>
      </c>
    </row>
    <row r="701" spans="1:19" x14ac:dyDescent="0.2">
      <c r="A701" s="7">
        <v>43864.393368055556</v>
      </c>
      <c r="B701" s="1" t="s">
        <v>4055</v>
      </c>
      <c r="C701" s="1" t="s">
        <v>4056</v>
      </c>
      <c r="D701" s="1" t="s">
        <v>1621</v>
      </c>
      <c r="E701" s="1" t="s">
        <v>4057</v>
      </c>
      <c r="F701" s="7">
        <v>43862</v>
      </c>
      <c r="G701" s="1" t="s">
        <v>605</v>
      </c>
      <c r="H701" s="5">
        <v>71105100</v>
      </c>
      <c r="I701" s="1">
        <v>0</v>
      </c>
      <c r="J701" s="1">
        <v>0</v>
      </c>
      <c r="K701" s="1" t="s">
        <v>1810</v>
      </c>
      <c r="L701" s="1">
        <v>1</v>
      </c>
      <c r="M701" s="1" t="s">
        <v>3442</v>
      </c>
      <c r="N701" s="1" t="s">
        <v>3435</v>
      </c>
      <c r="O701" s="1">
        <v>743000</v>
      </c>
      <c r="P701" s="1" t="s">
        <v>1665</v>
      </c>
      <c r="Q701" s="1">
        <v>95.7</v>
      </c>
      <c r="R701" s="1" t="str">
        <f>IFERROR(VLOOKUP(K701,Proveedores!$A$2:$B$500,2,0),"Agregar")</f>
        <v>MR PHARMA SOCIEDAD ANONIMA</v>
      </c>
      <c r="S701" s="5">
        <f t="shared" si="10"/>
        <v>71105100</v>
      </c>
    </row>
    <row r="702" spans="1:19" x14ac:dyDescent="0.2">
      <c r="A702" s="7">
        <v>43864.416307870371</v>
      </c>
      <c r="B702" s="1" t="s">
        <v>4058</v>
      </c>
      <c r="C702" s="1" t="s">
        <v>4059</v>
      </c>
      <c r="D702" s="1" t="s">
        <v>1621</v>
      </c>
      <c r="E702" s="1" t="s">
        <v>4060</v>
      </c>
      <c r="F702" s="7">
        <v>43859</v>
      </c>
      <c r="G702" s="1" t="s">
        <v>142</v>
      </c>
      <c r="H702" s="5">
        <v>78650</v>
      </c>
      <c r="I702" s="1">
        <v>1</v>
      </c>
      <c r="J702" s="1">
        <v>0</v>
      </c>
      <c r="K702" s="1" t="s">
        <v>146</v>
      </c>
      <c r="L702" s="1">
        <v>5</v>
      </c>
      <c r="M702" s="1" t="s">
        <v>3658</v>
      </c>
      <c r="N702" s="1" t="s">
        <v>1839</v>
      </c>
      <c r="O702" s="1">
        <v>1</v>
      </c>
      <c r="P702" s="1" t="s">
        <v>1839</v>
      </c>
      <c r="Q702" s="1">
        <v>78650</v>
      </c>
      <c r="R702" s="1" t="str">
        <f>IFERROR(VLOOKUP(K702,Proveedores!$A$2:$B$500,2,0),"Agregar")</f>
        <v>SUIZO ARGENTINA S.A.</v>
      </c>
      <c r="S702" s="5">
        <f t="shared" si="10"/>
        <v>78650</v>
      </c>
    </row>
    <row r="703" spans="1:19" x14ac:dyDescent="0.2">
      <c r="A703" s="7">
        <v>43864.526956018519</v>
      </c>
      <c r="B703" s="1" t="s">
        <v>4061</v>
      </c>
      <c r="C703" s="1" t="s">
        <v>4062</v>
      </c>
      <c r="D703" s="1" t="s">
        <v>1621</v>
      </c>
      <c r="E703" s="1" t="s">
        <v>4063</v>
      </c>
      <c r="F703" s="7">
        <v>43864</v>
      </c>
      <c r="G703" s="1" t="s">
        <v>1007</v>
      </c>
      <c r="H703" s="5">
        <v>315600</v>
      </c>
      <c r="I703" s="1" t="s">
        <v>2599</v>
      </c>
      <c r="J703" s="1">
        <v>0</v>
      </c>
      <c r="K703" s="1" t="s">
        <v>4027</v>
      </c>
      <c r="L703" s="1">
        <v>1</v>
      </c>
      <c r="M703" s="1" t="s">
        <v>4052</v>
      </c>
      <c r="N703" s="1" t="s">
        <v>4029</v>
      </c>
      <c r="O703" s="1">
        <v>1</v>
      </c>
      <c r="P703" s="1" t="s">
        <v>4064</v>
      </c>
      <c r="Q703" s="1">
        <v>26300</v>
      </c>
      <c r="R703" s="1" t="str">
        <f>IFERROR(VLOOKUP(K703,Proveedores!$A$2:$B$500,2,0),"Agregar")</f>
        <v>TELAM SOCIEDAD DEL ESTADO</v>
      </c>
      <c r="S703" s="5">
        <f t="shared" si="10"/>
        <v>26300</v>
      </c>
    </row>
    <row r="704" spans="1:19" x14ac:dyDescent="0.2">
      <c r="A704" s="7">
        <v>43864.568912037037</v>
      </c>
      <c r="B704" s="1" t="s">
        <v>4065</v>
      </c>
      <c r="C704" s="1" t="s">
        <v>4066</v>
      </c>
      <c r="D704" s="1" t="s">
        <v>1621</v>
      </c>
      <c r="E704" s="1" t="s">
        <v>4067</v>
      </c>
      <c r="F704" s="7">
        <v>43859</v>
      </c>
      <c r="G704" s="1" t="s">
        <v>4068</v>
      </c>
      <c r="H704" s="5">
        <v>279510</v>
      </c>
      <c r="I704" s="1">
        <v>1</v>
      </c>
      <c r="J704" s="1">
        <v>0</v>
      </c>
      <c r="K704" s="1" t="s">
        <v>146</v>
      </c>
      <c r="L704" s="1">
        <v>5</v>
      </c>
      <c r="M704" s="1" t="s">
        <v>4069</v>
      </c>
      <c r="N704" s="1" t="s">
        <v>1839</v>
      </c>
      <c r="O704" s="1">
        <v>1</v>
      </c>
      <c r="P704" s="1" t="s">
        <v>1839</v>
      </c>
      <c r="Q704" s="1">
        <v>279510</v>
      </c>
      <c r="R704" s="1" t="str">
        <f>IFERROR(VLOOKUP(K704,Proveedores!$A$2:$B$500,2,0),"Agregar")</f>
        <v>SUIZO ARGENTINA S.A.</v>
      </c>
      <c r="S704" s="5">
        <f t="shared" si="10"/>
        <v>279510</v>
      </c>
    </row>
    <row r="705" spans="1:19" x14ac:dyDescent="0.2">
      <c r="A705" s="7">
        <v>43864.584733796299</v>
      </c>
      <c r="B705" s="1" t="s">
        <v>4070</v>
      </c>
      <c r="C705" s="1" t="s">
        <v>4071</v>
      </c>
      <c r="D705" s="1" t="s">
        <v>1621</v>
      </c>
      <c r="E705" s="1" t="s">
        <v>4072</v>
      </c>
      <c r="F705" s="7">
        <v>43859</v>
      </c>
      <c r="G705" s="1" t="s">
        <v>4073</v>
      </c>
      <c r="H705" s="5">
        <v>78650</v>
      </c>
      <c r="I705" s="1">
        <v>1</v>
      </c>
      <c r="J705" s="1">
        <v>0</v>
      </c>
      <c r="K705" s="1" t="s">
        <v>146</v>
      </c>
      <c r="L705" s="1">
        <v>5</v>
      </c>
      <c r="M705" s="1" t="s">
        <v>4074</v>
      </c>
      <c r="N705" s="1" t="s">
        <v>1839</v>
      </c>
      <c r="O705" s="1">
        <v>1</v>
      </c>
      <c r="P705" s="1" t="s">
        <v>1839</v>
      </c>
      <c r="Q705" s="1">
        <v>78650</v>
      </c>
      <c r="R705" s="1" t="str">
        <f>IFERROR(VLOOKUP(K705,Proveedores!$A$2:$B$500,2,0),"Agregar")</f>
        <v>SUIZO ARGENTINA S.A.</v>
      </c>
      <c r="S705" s="5">
        <f t="shared" si="10"/>
        <v>78650</v>
      </c>
    </row>
    <row r="706" spans="1:19" x14ac:dyDescent="0.2">
      <c r="A706" s="7">
        <v>43864.591666666667</v>
      </c>
      <c r="B706" s="1" t="s">
        <v>4075</v>
      </c>
      <c r="C706" s="1" t="s">
        <v>4076</v>
      </c>
      <c r="D706" s="1" t="s">
        <v>1621</v>
      </c>
      <c r="E706" s="1" t="s">
        <v>4077</v>
      </c>
      <c r="F706" s="7">
        <v>43859</v>
      </c>
      <c r="G706" s="1" t="s">
        <v>4068</v>
      </c>
      <c r="H706" s="5">
        <v>78650</v>
      </c>
      <c r="I706" s="1">
        <v>1</v>
      </c>
      <c r="J706" s="1">
        <v>0</v>
      </c>
      <c r="K706" s="1" t="s">
        <v>146</v>
      </c>
      <c r="L706" s="1">
        <v>5</v>
      </c>
      <c r="M706" s="1" t="s">
        <v>4074</v>
      </c>
      <c r="N706" s="1" t="s">
        <v>1897</v>
      </c>
      <c r="O706" s="1">
        <v>1</v>
      </c>
      <c r="P706" s="1" t="s">
        <v>1897</v>
      </c>
      <c r="Q706" s="1">
        <v>78650</v>
      </c>
      <c r="R706" s="1" t="str">
        <f>IFERROR(VLOOKUP(K706,Proveedores!$A$2:$B$500,2,0),"Agregar")</f>
        <v>SUIZO ARGENTINA S.A.</v>
      </c>
      <c r="S706" s="5">
        <f t="shared" si="10"/>
        <v>78650</v>
      </c>
    </row>
    <row r="707" spans="1:19" x14ac:dyDescent="0.2">
      <c r="A707" s="7">
        <v>43864.598680555559</v>
      </c>
      <c r="B707" s="1" t="s">
        <v>4078</v>
      </c>
      <c r="C707" s="1" t="s">
        <v>4079</v>
      </c>
      <c r="D707" s="1" t="s">
        <v>1621</v>
      </c>
      <c r="E707" s="1" t="s">
        <v>4080</v>
      </c>
      <c r="F707" s="7">
        <v>43859</v>
      </c>
      <c r="G707" s="1" t="s">
        <v>4068</v>
      </c>
      <c r="H707" s="5">
        <v>43560</v>
      </c>
      <c r="I707" s="1">
        <v>1</v>
      </c>
      <c r="J707" s="1">
        <v>0</v>
      </c>
      <c r="K707" s="1" t="s">
        <v>4081</v>
      </c>
      <c r="L707" s="1">
        <v>5</v>
      </c>
      <c r="M707" s="1">
        <v>1153386672</v>
      </c>
      <c r="N707" s="1" t="s">
        <v>1897</v>
      </c>
      <c r="O707" s="1">
        <v>1</v>
      </c>
      <c r="P707" s="1" t="s">
        <v>1897</v>
      </c>
      <c r="Q707" s="1">
        <v>43560</v>
      </c>
      <c r="R707" s="1" t="str">
        <f>IFERROR(VLOOKUP(K707,Proveedores!$A$2:$B$500,2,0),"Agregar")</f>
        <v>SUIZO ARGENTINA S.A.</v>
      </c>
      <c r="S707" s="5">
        <f t="shared" ref="S707:S770" si="11">Q707*O707</f>
        <v>43560</v>
      </c>
    </row>
    <row r="708" spans="1:19" x14ac:dyDescent="0.2">
      <c r="A708" s="7">
        <v>43864.607418981483</v>
      </c>
      <c r="B708" s="1" t="s">
        <v>4082</v>
      </c>
      <c r="C708" s="1" t="s">
        <v>4083</v>
      </c>
      <c r="D708" s="1" t="s">
        <v>1621</v>
      </c>
      <c r="E708" s="1" t="s">
        <v>4084</v>
      </c>
      <c r="F708" s="7">
        <v>43773</v>
      </c>
      <c r="G708" s="1" t="s">
        <v>4085</v>
      </c>
      <c r="H708" s="5">
        <v>20248.72</v>
      </c>
      <c r="I708" s="1">
        <v>67</v>
      </c>
      <c r="J708" s="1">
        <v>0</v>
      </c>
      <c r="K708" s="1" t="s">
        <v>3885</v>
      </c>
      <c r="L708" s="1">
        <v>1</v>
      </c>
      <c r="M708" s="1" t="s">
        <v>4086</v>
      </c>
      <c r="N708" s="1" t="s">
        <v>4087</v>
      </c>
      <c r="O708" s="1">
        <v>10</v>
      </c>
      <c r="P708" s="1" t="s">
        <v>4088</v>
      </c>
      <c r="Q708" s="1">
        <v>2024.87</v>
      </c>
      <c r="R708" s="1" t="str">
        <f>IFERROR(VLOOKUP(K708,Proveedores!$A$2:$B$500,2,0),"Agregar")</f>
        <v>MERCK S.A.</v>
      </c>
      <c r="S708" s="5">
        <f t="shared" si="11"/>
        <v>20248.699999999997</v>
      </c>
    </row>
    <row r="709" spans="1:19" x14ac:dyDescent="0.2">
      <c r="A709" s="7">
        <v>43864.612164351849</v>
      </c>
      <c r="B709" s="1" t="s">
        <v>4089</v>
      </c>
      <c r="C709" s="1" t="s">
        <v>4090</v>
      </c>
      <c r="D709" s="1" t="s">
        <v>1621</v>
      </c>
      <c r="E709" s="1" t="s">
        <v>4091</v>
      </c>
      <c r="F709" s="7">
        <v>43860</v>
      </c>
      <c r="G709" s="1" t="s">
        <v>3732</v>
      </c>
      <c r="H709" s="5">
        <v>14431.9</v>
      </c>
      <c r="I709" s="1" t="s">
        <v>4092</v>
      </c>
      <c r="J709" s="1">
        <v>0</v>
      </c>
      <c r="K709" s="1" t="s">
        <v>3709</v>
      </c>
      <c r="L709" s="1">
        <v>1</v>
      </c>
      <c r="M709" s="1" t="s">
        <v>3734</v>
      </c>
      <c r="N709" s="1" t="s">
        <v>3735</v>
      </c>
      <c r="O709" s="1">
        <v>7</v>
      </c>
      <c r="P709" s="1" t="s">
        <v>3736</v>
      </c>
      <c r="Q709" s="1">
        <v>2061.6999999999998</v>
      </c>
      <c r="R709" s="1" t="str">
        <f>IFERROR(VLOOKUP(K709,Proveedores!$A$2:$B$500,2,0),"Agregar")</f>
        <v>Alere S.A.</v>
      </c>
      <c r="S709" s="5">
        <f t="shared" si="11"/>
        <v>14431.899999999998</v>
      </c>
    </row>
    <row r="710" spans="1:19" x14ac:dyDescent="0.2">
      <c r="A710" s="7">
        <v>43864.618564814817</v>
      </c>
      <c r="B710" s="1" t="s">
        <v>4093</v>
      </c>
      <c r="C710" s="1" t="s">
        <v>4094</v>
      </c>
      <c r="D710" s="1" t="s">
        <v>1621</v>
      </c>
      <c r="E710" s="1" t="s">
        <v>4095</v>
      </c>
      <c r="F710" s="7">
        <v>43773</v>
      </c>
      <c r="G710" s="1" t="s">
        <v>234</v>
      </c>
      <c r="H710" s="5">
        <v>10124.36</v>
      </c>
      <c r="I710" s="1">
        <v>67</v>
      </c>
      <c r="J710" s="1">
        <v>0</v>
      </c>
      <c r="K710" s="1" t="s">
        <v>3885</v>
      </c>
      <c r="L710" s="1">
        <v>1</v>
      </c>
      <c r="M710" s="1" t="s">
        <v>4086</v>
      </c>
      <c r="N710" s="1" t="s">
        <v>4087</v>
      </c>
      <c r="O710" s="1">
        <v>5</v>
      </c>
      <c r="P710" s="1" t="s">
        <v>4088</v>
      </c>
      <c r="Q710" s="1">
        <v>2024.87</v>
      </c>
      <c r="R710" s="1" t="str">
        <f>IFERROR(VLOOKUP(K710,Proveedores!$A$2:$B$500,2,0),"Agregar")</f>
        <v>MERCK S.A.</v>
      </c>
      <c r="S710" s="5">
        <f t="shared" si="11"/>
        <v>10124.349999999999</v>
      </c>
    </row>
    <row r="711" spans="1:19" x14ac:dyDescent="0.2">
      <c r="A711" s="7">
        <v>43864.622187499997</v>
      </c>
      <c r="B711" s="1" t="s">
        <v>4096</v>
      </c>
      <c r="C711" s="1" t="s">
        <v>4097</v>
      </c>
      <c r="D711" s="1" t="s">
        <v>1621</v>
      </c>
      <c r="E711" s="1" t="s">
        <v>4098</v>
      </c>
      <c r="F711" s="7">
        <v>43859</v>
      </c>
      <c r="G711" s="1" t="s">
        <v>4073</v>
      </c>
      <c r="H711" s="5">
        <v>43560</v>
      </c>
      <c r="I711" s="1">
        <v>1</v>
      </c>
      <c r="J711" s="1">
        <v>0</v>
      </c>
      <c r="K711" s="1" t="s">
        <v>4081</v>
      </c>
      <c r="L711" s="1">
        <v>5</v>
      </c>
      <c r="M711" s="1" t="s">
        <v>4069</v>
      </c>
      <c r="N711" s="1" t="s">
        <v>1897</v>
      </c>
      <c r="O711" s="1">
        <v>1</v>
      </c>
      <c r="P711" s="1" t="s">
        <v>1897</v>
      </c>
      <c r="Q711" s="1">
        <v>43560</v>
      </c>
      <c r="R711" s="1" t="str">
        <f>IFERROR(VLOOKUP(K711,Proveedores!$A$2:$B$500,2,0),"Agregar")</f>
        <v>SUIZO ARGENTINA S.A.</v>
      </c>
      <c r="S711" s="5">
        <f t="shared" si="11"/>
        <v>43560</v>
      </c>
    </row>
    <row r="712" spans="1:19" x14ac:dyDescent="0.2">
      <c r="A712" s="7">
        <v>43864.628831018519</v>
      </c>
      <c r="B712" s="1" t="s">
        <v>4099</v>
      </c>
      <c r="C712" s="1" t="s">
        <v>4100</v>
      </c>
      <c r="D712" s="1" t="s">
        <v>1621</v>
      </c>
      <c r="E712" s="1" t="s">
        <v>4101</v>
      </c>
      <c r="F712" s="7">
        <v>43859</v>
      </c>
      <c r="G712" s="1" t="s">
        <v>4073</v>
      </c>
      <c r="H712" s="5">
        <v>43560</v>
      </c>
      <c r="I712" s="1">
        <v>1</v>
      </c>
      <c r="J712" s="1">
        <v>0</v>
      </c>
      <c r="K712" s="1" t="s">
        <v>4102</v>
      </c>
      <c r="L712" s="1">
        <v>5</v>
      </c>
      <c r="M712" s="1" t="s">
        <v>4069</v>
      </c>
      <c r="N712" s="1" t="s">
        <v>1897</v>
      </c>
      <c r="O712" s="1">
        <v>1</v>
      </c>
      <c r="P712" s="1" t="s">
        <v>1897</v>
      </c>
      <c r="Q712" s="1">
        <v>43560</v>
      </c>
      <c r="R712" s="1" t="str">
        <f>IFERROR(VLOOKUP(K712,Proveedores!$A$2:$B$500,2,0),"Agregar")</f>
        <v>SUIZO ARGENTINA S.A.</v>
      </c>
      <c r="S712" s="5">
        <f t="shared" si="11"/>
        <v>43560</v>
      </c>
    </row>
    <row r="713" spans="1:19" x14ac:dyDescent="0.2">
      <c r="A713" s="7">
        <v>43864.63548611111</v>
      </c>
      <c r="B713" s="1" t="s">
        <v>4103</v>
      </c>
      <c r="C713" s="1" t="s">
        <v>4104</v>
      </c>
      <c r="D713" s="1" t="s">
        <v>1621</v>
      </c>
      <c r="E713" s="1" t="s">
        <v>4105</v>
      </c>
      <c r="F713" s="7">
        <v>43859</v>
      </c>
      <c r="G713" s="1" t="s">
        <v>4073</v>
      </c>
      <c r="H713" s="5">
        <v>279510</v>
      </c>
      <c r="I713" s="1">
        <v>1</v>
      </c>
      <c r="J713" s="1">
        <v>0</v>
      </c>
      <c r="K713" s="1" t="s">
        <v>4081</v>
      </c>
      <c r="L713" s="1">
        <v>5</v>
      </c>
      <c r="M713" s="1" t="s">
        <v>4069</v>
      </c>
      <c r="N713" s="1" t="s">
        <v>1897</v>
      </c>
      <c r="O713" s="1">
        <v>1</v>
      </c>
      <c r="P713" s="1" t="s">
        <v>1897</v>
      </c>
      <c r="Q713" s="1">
        <v>279510</v>
      </c>
      <c r="R713" s="1" t="str">
        <f>IFERROR(VLOOKUP(K713,Proveedores!$A$2:$B$500,2,0),"Agregar")</f>
        <v>SUIZO ARGENTINA S.A.</v>
      </c>
      <c r="S713" s="5">
        <f t="shared" si="11"/>
        <v>279510</v>
      </c>
    </row>
    <row r="714" spans="1:19" x14ac:dyDescent="0.2">
      <c r="A714" s="7">
        <v>43864.641076388885</v>
      </c>
      <c r="B714" s="1" t="s">
        <v>4106</v>
      </c>
      <c r="C714" s="1" t="s">
        <v>4107</v>
      </c>
      <c r="D714" s="1" t="s">
        <v>1621</v>
      </c>
      <c r="E714" s="1" t="s">
        <v>4108</v>
      </c>
      <c r="F714" s="7">
        <v>43773</v>
      </c>
      <c r="G714" s="1" t="s">
        <v>4085</v>
      </c>
      <c r="H714" s="5">
        <v>20248.72</v>
      </c>
      <c r="I714" s="1">
        <v>67</v>
      </c>
      <c r="J714" s="1">
        <v>0</v>
      </c>
      <c r="K714" s="1" t="s">
        <v>3885</v>
      </c>
      <c r="L714" s="1">
        <v>1</v>
      </c>
      <c r="M714" s="1" t="s">
        <v>4086</v>
      </c>
      <c r="N714" s="1" t="s">
        <v>4087</v>
      </c>
      <c r="O714" s="1">
        <v>10</v>
      </c>
      <c r="P714" s="1" t="s">
        <v>4088</v>
      </c>
      <c r="Q714" s="1">
        <v>2024.87</v>
      </c>
      <c r="R714" s="1" t="str">
        <f>IFERROR(VLOOKUP(K714,Proveedores!$A$2:$B$500,2,0),"Agregar")</f>
        <v>MERCK S.A.</v>
      </c>
      <c r="S714" s="5">
        <f t="shared" si="11"/>
        <v>20248.699999999997</v>
      </c>
    </row>
    <row r="715" spans="1:19" x14ac:dyDescent="0.2">
      <c r="A715" s="7">
        <v>43864.655486111114</v>
      </c>
      <c r="B715" s="1" t="s">
        <v>4109</v>
      </c>
      <c r="C715" s="1" t="s">
        <v>4110</v>
      </c>
      <c r="D715" s="1" t="s">
        <v>1621</v>
      </c>
      <c r="E715" s="1" t="s">
        <v>4111</v>
      </c>
      <c r="F715" s="7">
        <v>43859</v>
      </c>
      <c r="G715" s="1" t="s">
        <v>4073</v>
      </c>
      <c r="H715" s="5">
        <v>122210</v>
      </c>
      <c r="I715" s="1">
        <v>1</v>
      </c>
      <c r="J715" s="1">
        <v>0</v>
      </c>
      <c r="K715" s="1" t="s">
        <v>146</v>
      </c>
      <c r="L715" s="1">
        <v>5</v>
      </c>
      <c r="M715" s="1" t="s">
        <v>4069</v>
      </c>
      <c r="N715" s="1" t="s">
        <v>1897</v>
      </c>
      <c r="O715" s="1">
        <v>1</v>
      </c>
      <c r="P715" s="1" t="s">
        <v>1897</v>
      </c>
      <c r="Q715" s="1">
        <v>122210</v>
      </c>
      <c r="R715" s="1" t="str">
        <f>IFERROR(VLOOKUP(K715,Proveedores!$A$2:$B$500,2,0),"Agregar")</f>
        <v>SUIZO ARGENTINA S.A.</v>
      </c>
      <c r="S715" s="5">
        <f t="shared" si="11"/>
        <v>122210</v>
      </c>
    </row>
    <row r="716" spans="1:19" x14ac:dyDescent="0.2">
      <c r="A716" s="7">
        <v>43864.685763888891</v>
      </c>
      <c r="B716" s="1" t="s">
        <v>4112</v>
      </c>
      <c r="C716" s="1" t="s">
        <v>4113</v>
      </c>
      <c r="D716" s="1" t="s">
        <v>1621</v>
      </c>
      <c r="E716" s="1" t="s">
        <v>4114</v>
      </c>
      <c r="F716" s="7">
        <v>43859</v>
      </c>
      <c r="G716" s="1" t="s">
        <v>4073</v>
      </c>
      <c r="H716" s="5">
        <v>244420</v>
      </c>
      <c r="I716" s="1">
        <v>1</v>
      </c>
      <c r="J716" s="1">
        <v>0</v>
      </c>
      <c r="K716" s="1" t="s">
        <v>4081</v>
      </c>
      <c r="L716" s="1">
        <v>5</v>
      </c>
      <c r="M716" s="1" t="s">
        <v>4069</v>
      </c>
      <c r="N716" s="1" t="s">
        <v>1897</v>
      </c>
      <c r="O716" s="1">
        <v>1</v>
      </c>
      <c r="P716" s="1" t="s">
        <v>1897</v>
      </c>
      <c r="Q716" s="1">
        <v>244420</v>
      </c>
      <c r="R716" s="1" t="str">
        <f>IFERROR(VLOOKUP(K716,Proveedores!$A$2:$B$500,2,0),"Agregar")</f>
        <v>SUIZO ARGENTINA S.A.</v>
      </c>
      <c r="S716" s="5">
        <f t="shared" si="11"/>
        <v>244420</v>
      </c>
    </row>
    <row r="717" spans="1:19" x14ac:dyDescent="0.2">
      <c r="A717" s="7">
        <v>43864.692129629628</v>
      </c>
      <c r="B717" s="1" t="s">
        <v>4115</v>
      </c>
      <c r="C717" s="1" t="s">
        <v>4116</v>
      </c>
      <c r="D717" s="1" t="s">
        <v>1621</v>
      </c>
      <c r="E717" s="1" t="s">
        <v>4117</v>
      </c>
      <c r="F717" s="7">
        <v>43773</v>
      </c>
      <c r="G717" s="1" t="s">
        <v>234</v>
      </c>
      <c r="H717" s="5">
        <v>16198.97</v>
      </c>
      <c r="I717" s="1">
        <v>67</v>
      </c>
      <c r="J717" s="1">
        <v>0</v>
      </c>
      <c r="K717" s="1" t="s">
        <v>3885</v>
      </c>
      <c r="L717" s="1">
        <v>1</v>
      </c>
      <c r="M717" s="1" t="s">
        <v>4086</v>
      </c>
      <c r="N717" s="1" t="s">
        <v>4087</v>
      </c>
      <c r="O717" s="1">
        <v>8</v>
      </c>
      <c r="P717" s="1" t="s">
        <v>4088</v>
      </c>
      <c r="Q717" s="1">
        <v>2024.87</v>
      </c>
      <c r="R717" s="1" t="str">
        <f>IFERROR(VLOOKUP(K717,Proveedores!$A$2:$B$500,2,0),"Agregar")</f>
        <v>MERCK S.A.</v>
      </c>
      <c r="S717" s="5">
        <f t="shared" si="11"/>
        <v>16198.96</v>
      </c>
    </row>
    <row r="718" spans="1:19" x14ac:dyDescent="0.2">
      <c r="A718" s="7">
        <v>43864.698229166665</v>
      </c>
      <c r="B718" s="1" t="s">
        <v>4118</v>
      </c>
      <c r="C718" s="1" t="s">
        <v>4119</v>
      </c>
      <c r="D718" s="1" t="s">
        <v>1621</v>
      </c>
      <c r="E718" s="1" t="s">
        <v>4120</v>
      </c>
      <c r="F718" s="7">
        <v>43773</v>
      </c>
      <c r="G718" s="1" t="s">
        <v>234</v>
      </c>
      <c r="H718" s="5">
        <v>16198.97</v>
      </c>
      <c r="I718" s="1">
        <v>67</v>
      </c>
      <c r="J718" s="1">
        <v>0</v>
      </c>
      <c r="K718" s="1" t="s">
        <v>3885</v>
      </c>
      <c r="L718" s="1">
        <v>1</v>
      </c>
      <c r="M718" s="1" t="s">
        <v>4086</v>
      </c>
      <c r="N718" s="1" t="s">
        <v>4087</v>
      </c>
      <c r="O718" s="1">
        <v>8</v>
      </c>
      <c r="P718" s="1" t="s">
        <v>4088</v>
      </c>
      <c r="Q718" s="1">
        <v>2024.87</v>
      </c>
      <c r="R718" s="1" t="str">
        <f>IFERROR(VLOOKUP(K718,Proveedores!$A$2:$B$500,2,0),"Agregar")</f>
        <v>MERCK S.A.</v>
      </c>
      <c r="S718" s="5">
        <f t="shared" si="11"/>
        <v>16198.96</v>
      </c>
    </row>
    <row r="719" spans="1:19" x14ac:dyDescent="0.2">
      <c r="A719" s="7">
        <v>43864.703298611108</v>
      </c>
      <c r="B719" s="1" t="s">
        <v>4121</v>
      </c>
      <c r="C719" s="1" t="s">
        <v>4122</v>
      </c>
      <c r="D719" s="1" t="s">
        <v>1621</v>
      </c>
      <c r="E719" s="1" t="s">
        <v>4123</v>
      </c>
      <c r="F719" s="7">
        <v>43773</v>
      </c>
      <c r="G719" s="1" t="s">
        <v>234</v>
      </c>
      <c r="H719" s="5">
        <v>18223.849999999999</v>
      </c>
      <c r="I719" s="1">
        <v>67</v>
      </c>
      <c r="J719" s="1">
        <v>0</v>
      </c>
      <c r="K719" s="1" t="s">
        <v>3885</v>
      </c>
      <c r="L719" s="1">
        <v>1</v>
      </c>
      <c r="M719" s="1" t="s">
        <v>4086</v>
      </c>
      <c r="N719" s="1" t="s">
        <v>4087</v>
      </c>
      <c r="O719" s="1">
        <v>9</v>
      </c>
      <c r="P719" s="1" t="s">
        <v>4088</v>
      </c>
      <c r="Q719" s="1">
        <v>2024.87</v>
      </c>
      <c r="R719" s="1" t="str">
        <f>IFERROR(VLOOKUP(K719,Proveedores!$A$2:$B$500,2,0),"Agregar")</f>
        <v>MERCK S.A.</v>
      </c>
      <c r="S719" s="5">
        <f t="shared" si="11"/>
        <v>18223.829999999998</v>
      </c>
    </row>
    <row r="720" spans="1:19" x14ac:dyDescent="0.2">
      <c r="A720" s="7">
        <v>43864.716990740744</v>
      </c>
      <c r="B720" s="1" t="s">
        <v>4124</v>
      </c>
      <c r="C720" s="1" t="s">
        <v>4125</v>
      </c>
      <c r="D720" s="1" t="s">
        <v>1621</v>
      </c>
      <c r="E720" s="1" t="s">
        <v>4126</v>
      </c>
      <c r="F720" s="7">
        <v>43773</v>
      </c>
      <c r="G720" s="1" t="s">
        <v>4085</v>
      </c>
      <c r="H720" s="5">
        <v>24298.49</v>
      </c>
      <c r="I720" s="1">
        <v>67</v>
      </c>
      <c r="J720" s="1">
        <v>0</v>
      </c>
      <c r="K720" s="1" t="s">
        <v>3885</v>
      </c>
      <c r="L720" s="1">
        <v>1</v>
      </c>
      <c r="M720" s="1" t="s">
        <v>4086</v>
      </c>
      <c r="N720" s="1" t="s">
        <v>4087</v>
      </c>
      <c r="O720" s="1">
        <v>12</v>
      </c>
      <c r="P720" s="1" t="s">
        <v>4088</v>
      </c>
      <c r="Q720" s="1">
        <v>2024.87</v>
      </c>
      <c r="R720" s="1" t="str">
        <f>IFERROR(VLOOKUP(K720,Proveedores!$A$2:$B$500,2,0),"Agregar")</f>
        <v>MERCK S.A.</v>
      </c>
      <c r="S720" s="5">
        <f t="shared" si="11"/>
        <v>24298.44</v>
      </c>
    </row>
    <row r="721" spans="1:19" x14ac:dyDescent="0.2">
      <c r="A721" s="7">
        <v>43864.722905092596</v>
      </c>
      <c r="B721" s="1" t="s">
        <v>4127</v>
      </c>
      <c r="C721" s="1" t="s">
        <v>4128</v>
      </c>
      <c r="D721" s="1" t="s">
        <v>1621</v>
      </c>
      <c r="E721" s="1" t="s">
        <v>4129</v>
      </c>
      <c r="F721" s="7">
        <v>43773</v>
      </c>
      <c r="G721" s="1" t="s">
        <v>234</v>
      </c>
      <c r="H721" s="5">
        <v>6074.62</v>
      </c>
      <c r="I721" s="1">
        <v>67</v>
      </c>
      <c r="J721" s="1">
        <v>0</v>
      </c>
      <c r="K721" s="1" t="s">
        <v>4130</v>
      </c>
      <c r="L721" s="1">
        <v>1</v>
      </c>
      <c r="M721" s="1" t="s">
        <v>4086</v>
      </c>
      <c r="N721" s="1" t="s">
        <v>4087</v>
      </c>
      <c r="O721" s="1">
        <v>3</v>
      </c>
      <c r="P721" s="1" t="s">
        <v>4088</v>
      </c>
      <c r="Q721" s="1">
        <v>2024.87</v>
      </c>
      <c r="R721" s="1" t="str">
        <f>IFERROR(VLOOKUP(K721,Proveedores!$A$2:$B$500,2,0),"Agregar")</f>
        <v>MERCK S.A.</v>
      </c>
      <c r="S721" s="5">
        <f t="shared" si="11"/>
        <v>6074.61</v>
      </c>
    </row>
    <row r="722" spans="1:19" x14ac:dyDescent="0.2">
      <c r="A722" s="7">
        <v>43864.72824074074</v>
      </c>
      <c r="B722" s="1" t="s">
        <v>4131</v>
      </c>
      <c r="C722" s="1" t="s">
        <v>4132</v>
      </c>
      <c r="D722" s="1" t="s">
        <v>1621</v>
      </c>
      <c r="E722" s="1" t="s">
        <v>4133</v>
      </c>
      <c r="F722" s="7">
        <v>43773</v>
      </c>
      <c r="G722" s="1" t="s">
        <v>234</v>
      </c>
      <c r="H722" s="5">
        <v>18223.87</v>
      </c>
      <c r="I722" s="1">
        <v>67</v>
      </c>
      <c r="J722" s="1">
        <v>0</v>
      </c>
      <c r="K722" s="1" t="s">
        <v>3885</v>
      </c>
      <c r="L722" s="1">
        <v>1</v>
      </c>
      <c r="M722" s="1" t="s">
        <v>4086</v>
      </c>
      <c r="N722" s="1" t="s">
        <v>4087</v>
      </c>
      <c r="O722" s="1">
        <v>9</v>
      </c>
      <c r="P722" s="1" t="s">
        <v>4088</v>
      </c>
      <c r="Q722" s="1">
        <v>2024.87</v>
      </c>
      <c r="R722" s="1" t="str">
        <f>IFERROR(VLOOKUP(K722,Proveedores!$A$2:$B$500,2,0),"Agregar")</f>
        <v>MERCK S.A.</v>
      </c>
      <c r="S722" s="5">
        <f t="shared" si="11"/>
        <v>18223.829999999998</v>
      </c>
    </row>
    <row r="723" spans="1:19" x14ac:dyDescent="0.2">
      <c r="A723" s="7">
        <v>43864.733611111114</v>
      </c>
      <c r="B723" s="1" t="s">
        <v>4134</v>
      </c>
      <c r="C723" s="1" t="s">
        <v>4135</v>
      </c>
      <c r="D723" s="1" t="s">
        <v>1621</v>
      </c>
      <c r="E723" s="1" t="s">
        <v>4136</v>
      </c>
      <c r="F723" s="7">
        <v>43773</v>
      </c>
      <c r="G723" s="1" t="s">
        <v>234</v>
      </c>
      <c r="H723" s="5">
        <v>16199</v>
      </c>
      <c r="I723" s="1">
        <v>67</v>
      </c>
      <c r="J723" s="1">
        <v>0</v>
      </c>
      <c r="K723" s="1" t="s">
        <v>3885</v>
      </c>
      <c r="L723" s="1">
        <v>1</v>
      </c>
      <c r="M723" s="1" t="s">
        <v>4086</v>
      </c>
      <c r="N723" s="1" t="s">
        <v>4087</v>
      </c>
      <c r="O723" s="1">
        <v>8</v>
      </c>
      <c r="P723" s="1" t="s">
        <v>4088</v>
      </c>
      <c r="Q723" s="1">
        <v>2024.88</v>
      </c>
      <c r="R723" s="1" t="str">
        <f>IFERROR(VLOOKUP(K723,Proveedores!$A$2:$B$500,2,0),"Agregar")</f>
        <v>MERCK S.A.</v>
      </c>
      <c r="S723" s="5">
        <f t="shared" si="11"/>
        <v>16199.04</v>
      </c>
    </row>
    <row r="724" spans="1:19" x14ac:dyDescent="0.2">
      <c r="A724" s="7">
        <v>43864.738599537035</v>
      </c>
      <c r="B724" s="1" t="s">
        <v>4137</v>
      </c>
      <c r="C724" s="1" t="s">
        <v>4138</v>
      </c>
      <c r="D724" s="1" t="s">
        <v>1621</v>
      </c>
      <c r="E724" s="1" t="s">
        <v>4139</v>
      </c>
      <c r="F724" s="7">
        <v>43773</v>
      </c>
      <c r="G724" s="1" t="s">
        <v>234</v>
      </c>
      <c r="H724" s="5">
        <v>14174.12</v>
      </c>
      <c r="I724" s="1">
        <v>67</v>
      </c>
      <c r="J724" s="1">
        <v>0</v>
      </c>
      <c r="K724" s="1" t="s">
        <v>3885</v>
      </c>
      <c r="L724" s="1">
        <v>1</v>
      </c>
      <c r="M724" s="1" t="s">
        <v>4086</v>
      </c>
      <c r="N724" s="1" t="s">
        <v>4087</v>
      </c>
      <c r="O724" s="1">
        <v>7</v>
      </c>
      <c r="P724" s="1" t="s">
        <v>4088</v>
      </c>
      <c r="Q724" s="1">
        <v>2024.87</v>
      </c>
      <c r="R724" s="1" t="str">
        <f>IFERROR(VLOOKUP(K724,Proveedores!$A$2:$B$500,2,0),"Agregar")</f>
        <v>MERCK S.A.</v>
      </c>
      <c r="S724" s="5">
        <f t="shared" si="11"/>
        <v>14174.09</v>
      </c>
    </row>
    <row r="725" spans="1:19" x14ac:dyDescent="0.2">
      <c r="A725" s="7">
        <v>43864.74895833333</v>
      </c>
      <c r="B725" s="1" t="s">
        <v>4140</v>
      </c>
      <c r="C725" s="1" t="s">
        <v>4141</v>
      </c>
      <c r="D725" s="1" t="s">
        <v>1621</v>
      </c>
      <c r="E725" s="1" t="s">
        <v>4142</v>
      </c>
      <c r="F725" s="7">
        <v>43773</v>
      </c>
      <c r="G725" s="1" t="s">
        <v>4085</v>
      </c>
      <c r="H725" s="5">
        <v>8099.5</v>
      </c>
      <c r="I725" s="1">
        <v>67</v>
      </c>
      <c r="J725" s="1">
        <v>0</v>
      </c>
      <c r="K725" s="1" t="s">
        <v>3885</v>
      </c>
      <c r="L725" s="1">
        <v>1</v>
      </c>
      <c r="M725" s="1" t="s">
        <v>4086</v>
      </c>
      <c r="N725" s="1" t="s">
        <v>4087</v>
      </c>
      <c r="O725" s="1">
        <v>4</v>
      </c>
      <c r="P725" s="1" t="s">
        <v>4088</v>
      </c>
      <c r="Q725" s="1">
        <v>2024.88</v>
      </c>
      <c r="R725" s="1" t="str">
        <f>IFERROR(VLOOKUP(K725,Proveedores!$A$2:$B$500,2,0),"Agregar")</f>
        <v>MERCK S.A.</v>
      </c>
      <c r="S725" s="5">
        <f t="shared" si="11"/>
        <v>8099.52</v>
      </c>
    </row>
    <row r="726" spans="1:19" x14ac:dyDescent="0.2">
      <c r="A726" s="7">
        <v>43864.878020833334</v>
      </c>
      <c r="B726" s="1" t="s">
        <v>4143</v>
      </c>
      <c r="C726" s="1" t="s">
        <v>4144</v>
      </c>
      <c r="D726" s="1" t="s">
        <v>1621</v>
      </c>
      <c r="E726" s="1" t="s">
        <v>4145</v>
      </c>
      <c r="F726" s="7">
        <v>43773</v>
      </c>
      <c r="G726" s="1" t="s">
        <v>4085</v>
      </c>
      <c r="H726" s="5">
        <v>20248.75</v>
      </c>
      <c r="I726" s="1">
        <v>67</v>
      </c>
      <c r="J726" s="1">
        <v>0</v>
      </c>
      <c r="K726" s="1" t="s">
        <v>3885</v>
      </c>
      <c r="L726" s="1">
        <v>1</v>
      </c>
      <c r="M726" s="1" t="s">
        <v>4086</v>
      </c>
      <c r="N726" s="1" t="s">
        <v>4146</v>
      </c>
      <c r="O726" s="1">
        <v>10</v>
      </c>
      <c r="P726" s="1" t="s">
        <v>4088</v>
      </c>
      <c r="Q726" s="1">
        <v>2024.88</v>
      </c>
      <c r="R726" s="1" t="str">
        <f>IFERROR(VLOOKUP(K726,Proveedores!$A$2:$B$500,2,0),"Agregar")</f>
        <v>MERCK S.A.</v>
      </c>
      <c r="S726" s="5">
        <f t="shared" si="11"/>
        <v>20248.800000000003</v>
      </c>
    </row>
    <row r="727" spans="1:19" x14ac:dyDescent="0.2">
      <c r="A727" s="7">
        <v>43864.889675925922</v>
      </c>
      <c r="B727" s="1" t="s">
        <v>4147</v>
      </c>
      <c r="C727" s="1" t="s">
        <v>4148</v>
      </c>
      <c r="D727" s="1" t="s">
        <v>1621</v>
      </c>
      <c r="E727" s="1" t="s">
        <v>4149</v>
      </c>
      <c r="F727" s="7">
        <v>43773</v>
      </c>
      <c r="G727" s="1" t="s">
        <v>234</v>
      </c>
      <c r="H727" s="5">
        <v>24298.49</v>
      </c>
      <c r="I727" s="1">
        <v>67</v>
      </c>
      <c r="J727" s="1">
        <v>0</v>
      </c>
      <c r="K727" s="1" t="s">
        <v>3885</v>
      </c>
      <c r="L727" s="1">
        <v>1</v>
      </c>
      <c r="M727" s="1" t="s">
        <v>4086</v>
      </c>
      <c r="N727" s="1" t="s">
        <v>4150</v>
      </c>
      <c r="O727" s="1">
        <v>12</v>
      </c>
      <c r="P727" s="1" t="s">
        <v>4088</v>
      </c>
      <c r="Q727" s="1">
        <v>2024.87</v>
      </c>
      <c r="R727" s="1" t="str">
        <f>IFERROR(VLOOKUP(K727,Proveedores!$A$2:$B$500,2,0),"Agregar")</f>
        <v>MERCK S.A.</v>
      </c>
      <c r="S727" s="5">
        <f t="shared" si="11"/>
        <v>24298.44</v>
      </c>
    </row>
    <row r="728" spans="1:19" x14ac:dyDescent="0.2">
      <c r="A728" s="7">
        <v>43865.407187500001</v>
      </c>
      <c r="B728" s="1" t="s">
        <v>4151</v>
      </c>
      <c r="C728" s="1" t="s">
        <v>4152</v>
      </c>
      <c r="D728" s="1" t="s">
        <v>1621</v>
      </c>
      <c r="E728" s="1" t="s">
        <v>4153</v>
      </c>
      <c r="F728" s="7">
        <v>43773</v>
      </c>
      <c r="G728" s="1" t="s">
        <v>4085</v>
      </c>
      <c r="H728" s="5">
        <v>22273.62</v>
      </c>
      <c r="I728" s="1">
        <v>67</v>
      </c>
      <c r="J728" s="1">
        <v>0</v>
      </c>
      <c r="K728" s="1" t="s">
        <v>3885</v>
      </c>
      <c r="L728" s="1">
        <v>1</v>
      </c>
      <c r="M728" s="1" t="s">
        <v>4086</v>
      </c>
      <c r="N728" s="1" t="s">
        <v>4087</v>
      </c>
      <c r="O728" s="1">
        <v>11</v>
      </c>
      <c r="P728" s="1" t="s">
        <v>4088</v>
      </c>
      <c r="Q728" s="1">
        <v>2024.87</v>
      </c>
      <c r="R728" s="1" t="str">
        <f>IFERROR(VLOOKUP(K728,Proveedores!$A$2:$B$500,2,0),"Agregar")</f>
        <v>MERCK S.A.</v>
      </c>
      <c r="S728" s="5">
        <f t="shared" si="11"/>
        <v>22273.57</v>
      </c>
    </row>
    <row r="729" spans="1:19" x14ac:dyDescent="0.2">
      <c r="A729" s="7">
        <v>43865.411296296297</v>
      </c>
      <c r="B729" s="1" t="s">
        <v>4154</v>
      </c>
      <c r="C729" s="1" t="s">
        <v>4155</v>
      </c>
      <c r="D729" s="1" t="s">
        <v>1621</v>
      </c>
      <c r="E729" s="1" t="s">
        <v>4156</v>
      </c>
      <c r="F729" s="7">
        <v>43773</v>
      </c>
      <c r="G729" s="1" t="s">
        <v>234</v>
      </c>
      <c r="H729" s="5">
        <v>16199</v>
      </c>
      <c r="I729" s="1">
        <v>67</v>
      </c>
      <c r="J729" s="1">
        <v>0</v>
      </c>
      <c r="K729" s="1" t="s">
        <v>3885</v>
      </c>
      <c r="L729" s="1">
        <v>1</v>
      </c>
      <c r="M729" s="1" t="s">
        <v>4086</v>
      </c>
      <c r="N729" s="1" t="s">
        <v>4087</v>
      </c>
      <c r="O729" s="1">
        <v>8</v>
      </c>
      <c r="P729" s="1" t="s">
        <v>4088</v>
      </c>
      <c r="Q729" s="1">
        <v>2024.88</v>
      </c>
      <c r="R729" s="1" t="str">
        <f>IFERROR(VLOOKUP(K729,Proveedores!$A$2:$B$500,2,0),"Agregar")</f>
        <v>MERCK S.A.</v>
      </c>
      <c r="S729" s="5">
        <f t="shared" si="11"/>
        <v>16199.04</v>
      </c>
    </row>
    <row r="730" spans="1:19" x14ac:dyDescent="0.2">
      <c r="A730" s="7">
        <v>43865.415520833332</v>
      </c>
      <c r="B730" s="1" t="s">
        <v>4157</v>
      </c>
      <c r="C730" s="1" t="s">
        <v>4158</v>
      </c>
      <c r="D730" s="1" t="s">
        <v>1621</v>
      </c>
      <c r="E730" s="1" t="s">
        <v>4159</v>
      </c>
      <c r="F730" s="7">
        <v>43773</v>
      </c>
      <c r="G730" s="1" t="s">
        <v>234</v>
      </c>
      <c r="H730" s="5">
        <v>16199</v>
      </c>
      <c r="I730" s="1">
        <v>67</v>
      </c>
      <c r="J730" s="1">
        <v>0</v>
      </c>
      <c r="K730" s="1" t="s">
        <v>3885</v>
      </c>
      <c r="L730" s="1">
        <v>1</v>
      </c>
      <c r="M730" s="1" t="s">
        <v>4086</v>
      </c>
      <c r="N730" s="1" t="s">
        <v>4087</v>
      </c>
      <c r="O730" s="1">
        <v>8</v>
      </c>
      <c r="P730" s="1" t="s">
        <v>4088</v>
      </c>
      <c r="Q730" s="1">
        <v>2024.88</v>
      </c>
      <c r="R730" s="1" t="str">
        <f>IFERROR(VLOOKUP(K730,Proveedores!$A$2:$B$500,2,0),"Agregar")</f>
        <v>MERCK S.A.</v>
      </c>
      <c r="S730" s="5">
        <f t="shared" si="11"/>
        <v>16199.04</v>
      </c>
    </row>
    <row r="731" spans="1:19" x14ac:dyDescent="0.2">
      <c r="A731" s="7">
        <v>43865.420300925929</v>
      </c>
      <c r="B731" s="1" t="s">
        <v>4160</v>
      </c>
      <c r="C731" s="1" t="s">
        <v>4161</v>
      </c>
      <c r="D731" s="1" t="s">
        <v>1621</v>
      </c>
      <c r="E731" s="1" t="s">
        <v>4162</v>
      </c>
      <c r="F731" s="7">
        <v>43773</v>
      </c>
      <c r="G731" s="1" t="s">
        <v>234</v>
      </c>
      <c r="H731" s="5">
        <v>26323.37</v>
      </c>
      <c r="I731" s="1">
        <v>67</v>
      </c>
      <c r="J731" s="1">
        <v>0</v>
      </c>
      <c r="K731" s="1" t="s">
        <v>3885</v>
      </c>
      <c r="L731" s="1">
        <v>1</v>
      </c>
      <c r="M731" s="1" t="s">
        <v>4086</v>
      </c>
      <c r="N731" s="1" t="s">
        <v>4087</v>
      </c>
      <c r="O731" s="1">
        <v>13</v>
      </c>
      <c r="P731" s="1" t="s">
        <v>4088</v>
      </c>
      <c r="Q731" s="1">
        <v>2024.87</v>
      </c>
      <c r="R731" s="1" t="str">
        <f>IFERROR(VLOOKUP(K731,Proveedores!$A$2:$B$500,2,0),"Agregar")</f>
        <v>MERCK S.A.</v>
      </c>
      <c r="S731" s="5">
        <f t="shared" si="11"/>
        <v>26323.309999999998</v>
      </c>
    </row>
    <row r="732" spans="1:19" x14ac:dyDescent="0.2">
      <c r="A732" s="7">
        <v>43865.424178240741</v>
      </c>
      <c r="B732" s="1" t="s">
        <v>4163</v>
      </c>
      <c r="C732" s="1" t="s">
        <v>4164</v>
      </c>
      <c r="D732" s="1" t="s">
        <v>1621</v>
      </c>
      <c r="E732" s="1" t="s">
        <v>4165</v>
      </c>
      <c r="F732" s="7">
        <v>43773</v>
      </c>
      <c r="G732" s="1" t="s">
        <v>234</v>
      </c>
      <c r="H732" s="5">
        <v>32398</v>
      </c>
      <c r="I732" s="1">
        <v>67</v>
      </c>
      <c r="J732" s="1">
        <v>0</v>
      </c>
      <c r="K732" s="1" t="s">
        <v>3885</v>
      </c>
      <c r="L732" s="1">
        <v>1</v>
      </c>
      <c r="M732" s="1" t="s">
        <v>4086</v>
      </c>
      <c r="N732" s="1" t="s">
        <v>4166</v>
      </c>
      <c r="O732" s="1">
        <v>16</v>
      </c>
      <c r="P732" s="1" t="s">
        <v>4088</v>
      </c>
      <c r="Q732" s="1">
        <v>2024.88</v>
      </c>
      <c r="R732" s="1" t="str">
        <f>IFERROR(VLOOKUP(K732,Proveedores!$A$2:$B$500,2,0),"Agregar")</f>
        <v>MERCK S.A.</v>
      </c>
      <c r="S732" s="5">
        <f t="shared" si="11"/>
        <v>32398.080000000002</v>
      </c>
    </row>
    <row r="733" spans="1:19" x14ac:dyDescent="0.2">
      <c r="A733" s="7">
        <v>43865.436238425929</v>
      </c>
      <c r="B733" s="1" t="s">
        <v>4167</v>
      </c>
      <c r="C733" s="1" t="s">
        <v>4168</v>
      </c>
      <c r="D733" s="1" t="s">
        <v>1621</v>
      </c>
      <c r="E733" s="1" t="s">
        <v>4169</v>
      </c>
      <c r="F733" s="7">
        <v>43773</v>
      </c>
      <c r="G733" s="1" t="s">
        <v>234</v>
      </c>
      <c r="H733" s="5">
        <v>20248.75</v>
      </c>
      <c r="I733" s="1">
        <v>67</v>
      </c>
      <c r="J733" s="1">
        <v>0</v>
      </c>
      <c r="K733" s="1" t="s">
        <v>3885</v>
      </c>
      <c r="L733" s="1">
        <v>1</v>
      </c>
      <c r="M733" s="1" t="s">
        <v>4086</v>
      </c>
      <c r="N733" s="1" t="s">
        <v>4166</v>
      </c>
      <c r="O733" s="1">
        <v>10</v>
      </c>
      <c r="P733" s="1" t="s">
        <v>4088</v>
      </c>
      <c r="Q733" s="1">
        <v>2024.88</v>
      </c>
      <c r="R733" s="1" t="str">
        <f>IFERROR(VLOOKUP(K733,Proveedores!$A$2:$B$500,2,0),"Agregar")</f>
        <v>MERCK S.A.</v>
      </c>
      <c r="S733" s="5">
        <f t="shared" si="11"/>
        <v>20248.800000000003</v>
      </c>
    </row>
    <row r="734" spans="1:19" x14ac:dyDescent="0.2">
      <c r="A734" s="7">
        <v>43865.44090277778</v>
      </c>
      <c r="B734" s="1" t="s">
        <v>4170</v>
      </c>
      <c r="C734" s="1" t="s">
        <v>4171</v>
      </c>
      <c r="D734" s="1" t="s">
        <v>1621</v>
      </c>
      <c r="E734" s="1" t="s">
        <v>4172</v>
      </c>
      <c r="F734" s="7">
        <v>43773</v>
      </c>
      <c r="G734" s="1" t="s">
        <v>234</v>
      </c>
      <c r="H734" s="5">
        <v>18223.87</v>
      </c>
      <c r="I734" s="1">
        <v>67</v>
      </c>
      <c r="J734" s="1">
        <v>0</v>
      </c>
      <c r="K734" s="1" t="s">
        <v>3885</v>
      </c>
      <c r="L734" s="1">
        <v>1</v>
      </c>
      <c r="M734" s="1" t="s">
        <v>4086</v>
      </c>
      <c r="N734" s="1" t="s">
        <v>4087</v>
      </c>
      <c r="O734" s="1">
        <v>9</v>
      </c>
      <c r="P734" s="1" t="s">
        <v>4088</v>
      </c>
      <c r="Q734" s="1">
        <v>2024.87</v>
      </c>
      <c r="R734" s="1" t="str">
        <f>IFERROR(VLOOKUP(K734,Proveedores!$A$2:$B$500,2,0),"Agregar")</f>
        <v>MERCK S.A.</v>
      </c>
      <c r="S734" s="5">
        <f t="shared" si="11"/>
        <v>18223.829999999998</v>
      </c>
    </row>
    <row r="735" spans="1:19" x14ac:dyDescent="0.2">
      <c r="A735" s="7">
        <v>43865.451354166667</v>
      </c>
      <c r="B735" s="1" t="s">
        <v>4173</v>
      </c>
      <c r="C735" s="1" t="s">
        <v>4174</v>
      </c>
      <c r="D735" s="1" t="s">
        <v>1621</v>
      </c>
      <c r="E735" s="1" t="s">
        <v>4175</v>
      </c>
      <c r="F735" s="7">
        <v>43773</v>
      </c>
      <c r="G735" s="1" t="s">
        <v>4085</v>
      </c>
      <c r="H735" s="5">
        <v>24298.49</v>
      </c>
      <c r="I735" s="1">
        <v>67</v>
      </c>
      <c r="J735" s="1">
        <v>0</v>
      </c>
      <c r="K735" s="1" t="s">
        <v>3885</v>
      </c>
      <c r="L735" s="1">
        <v>1</v>
      </c>
      <c r="M735" s="1" t="s">
        <v>4086</v>
      </c>
      <c r="N735" s="1" t="s">
        <v>4087</v>
      </c>
      <c r="O735" s="1">
        <v>12</v>
      </c>
      <c r="P735" s="1" t="s">
        <v>4088</v>
      </c>
      <c r="Q735" s="1">
        <v>2024.87</v>
      </c>
      <c r="R735" s="1" t="str">
        <f>IFERROR(VLOOKUP(K735,Proveedores!$A$2:$B$500,2,0),"Agregar")</f>
        <v>MERCK S.A.</v>
      </c>
      <c r="S735" s="5">
        <f t="shared" si="11"/>
        <v>24298.44</v>
      </c>
    </row>
    <row r="736" spans="1:19" x14ac:dyDescent="0.2">
      <c r="A736" s="7">
        <v>43865.470671296294</v>
      </c>
      <c r="B736" s="1" t="s">
        <v>4176</v>
      </c>
      <c r="C736" s="1" t="s">
        <v>4177</v>
      </c>
      <c r="D736" s="1" t="s">
        <v>1621</v>
      </c>
      <c r="E736" s="1" t="s">
        <v>4178</v>
      </c>
      <c r="F736" s="7">
        <v>43773</v>
      </c>
      <c r="G736" s="1" t="s">
        <v>4085</v>
      </c>
      <c r="H736" s="5">
        <v>18223.87</v>
      </c>
      <c r="I736" s="1">
        <v>67</v>
      </c>
      <c r="J736" s="1">
        <v>0</v>
      </c>
      <c r="K736" s="1" t="s">
        <v>3885</v>
      </c>
      <c r="L736" s="1">
        <v>1</v>
      </c>
      <c r="M736" s="1" t="s">
        <v>4086</v>
      </c>
      <c r="N736" s="1" t="s">
        <v>4087</v>
      </c>
      <c r="O736" s="1">
        <v>9</v>
      </c>
      <c r="P736" s="1" t="s">
        <v>4088</v>
      </c>
      <c r="Q736" s="1">
        <v>2024.87</v>
      </c>
      <c r="R736" s="1" t="str">
        <f>IFERROR(VLOOKUP(K736,Proveedores!$A$2:$B$500,2,0),"Agregar")</f>
        <v>MERCK S.A.</v>
      </c>
      <c r="S736" s="5">
        <f t="shared" si="11"/>
        <v>18223.829999999998</v>
      </c>
    </row>
    <row r="737" spans="1:19" x14ac:dyDescent="0.2">
      <c r="A737" s="7">
        <v>43865.480347222219</v>
      </c>
      <c r="B737" s="1" t="s">
        <v>4179</v>
      </c>
      <c r="C737" s="1" t="s">
        <v>4180</v>
      </c>
      <c r="D737" s="1" t="s">
        <v>1621</v>
      </c>
      <c r="E737" s="1" t="s">
        <v>4181</v>
      </c>
      <c r="F737" s="7">
        <v>43773</v>
      </c>
      <c r="G737" s="1" t="s">
        <v>4085</v>
      </c>
      <c r="H737" s="5">
        <v>30373.13</v>
      </c>
      <c r="I737" s="1">
        <v>67</v>
      </c>
      <c r="J737" s="1">
        <v>0</v>
      </c>
      <c r="K737" s="1" t="s">
        <v>3885</v>
      </c>
      <c r="L737" s="1">
        <v>1</v>
      </c>
      <c r="M737" s="1" t="s">
        <v>4086</v>
      </c>
      <c r="N737" s="1" t="s">
        <v>4087</v>
      </c>
      <c r="O737" s="1">
        <v>15</v>
      </c>
      <c r="P737" s="1" t="s">
        <v>4088</v>
      </c>
      <c r="Q737" s="1">
        <v>2024.88</v>
      </c>
      <c r="R737" s="1" t="str">
        <f>IFERROR(VLOOKUP(K737,Proveedores!$A$2:$B$500,2,0),"Agregar")</f>
        <v>MERCK S.A.</v>
      </c>
      <c r="S737" s="5">
        <f t="shared" si="11"/>
        <v>30373.200000000001</v>
      </c>
    </row>
    <row r="738" spans="1:19" x14ac:dyDescent="0.2">
      <c r="A738" s="7">
        <v>43865.49523148148</v>
      </c>
      <c r="B738" s="1" t="s">
        <v>4182</v>
      </c>
      <c r="C738" s="1" t="s">
        <v>4183</v>
      </c>
      <c r="D738" s="1" t="s">
        <v>1621</v>
      </c>
      <c r="E738" s="1" t="s">
        <v>4184</v>
      </c>
      <c r="F738" s="7">
        <v>43774</v>
      </c>
      <c r="G738" s="1" t="s">
        <v>234</v>
      </c>
      <c r="H738" s="5">
        <v>22273.62</v>
      </c>
      <c r="I738" s="1">
        <v>67</v>
      </c>
      <c r="J738" s="1">
        <v>0</v>
      </c>
      <c r="K738" s="1" t="s">
        <v>3885</v>
      </c>
      <c r="L738" s="1">
        <v>1</v>
      </c>
      <c r="M738" s="1" t="s">
        <v>4086</v>
      </c>
      <c r="N738" s="1" t="s">
        <v>4087</v>
      </c>
      <c r="O738" s="1">
        <v>11</v>
      </c>
      <c r="P738" s="1" t="s">
        <v>4088</v>
      </c>
      <c r="Q738" s="1">
        <v>2024.87</v>
      </c>
      <c r="R738" s="1" t="str">
        <f>IFERROR(VLOOKUP(K738,Proveedores!$A$2:$B$500,2,0),"Agregar")</f>
        <v>MERCK S.A.</v>
      </c>
      <c r="S738" s="5">
        <f t="shared" si="11"/>
        <v>22273.57</v>
      </c>
    </row>
    <row r="739" spans="1:19" x14ac:dyDescent="0.2">
      <c r="A739" s="7">
        <v>43865.496620370373</v>
      </c>
      <c r="B739" s="1" t="s">
        <v>4185</v>
      </c>
      <c r="C739" s="1" t="s">
        <v>4186</v>
      </c>
      <c r="D739" s="1" t="s">
        <v>1621</v>
      </c>
      <c r="E739" s="1" t="s">
        <v>4187</v>
      </c>
      <c r="F739" s="7">
        <v>43857</v>
      </c>
      <c r="G739" s="1" t="s">
        <v>298</v>
      </c>
      <c r="H739" s="5">
        <v>576492.75</v>
      </c>
      <c r="I739" s="1" t="s">
        <v>4188</v>
      </c>
      <c r="J739" s="1">
        <v>0</v>
      </c>
      <c r="K739" s="1" t="s">
        <v>3626</v>
      </c>
      <c r="L739" s="1">
        <v>1</v>
      </c>
      <c r="M739" s="1">
        <v>1</v>
      </c>
      <c r="N739" s="1" t="s">
        <v>4189</v>
      </c>
      <c r="O739" s="1">
        <v>1</v>
      </c>
      <c r="P739" s="1" t="s">
        <v>1665</v>
      </c>
      <c r="Q739" s="1">
        <v>576492.75</v>
      </c>
      <c r="R739" s="1" t="str">
        <f>IFERROR(VLOOKUP(K739,Proveedores!$A$2:$B$500,2,0),"Agregar")</f>
        <v>ID GROUP S.A..</v>
      </c>
      <c r="S739" s="5">
        <f t="shared" si="11"/>
        <v>576492.75</v>
      </c>
    </row>
    <row r="740" spans="1:19" x14ac:dyDescent="0.2">
      <c r="A740" s="7">
        <v>43865.499699074076</v>
      </c>
      <c r="B740" s="1" t="s">
        <v>4190</v>
      </c>
      <c r="C740" s="1" t="s">
        <v>4191</v>
      </c>
      <c r="D740" s="1" t="s">
        <v>1621</v>
      </c>
      <c r="E740" s="1" t="s">
        <v>4192</v>
      </c>
      <c r="F740" s="7">
        <v>43774</v>
      </c>
      <c r="G740" s="1" t="s">
        <v>234</v>
      </c>
      <c r="H740" s="5">
        <v>10124.370000000001</v>
      </c>
      <c r="I740" s="1">
        <v>67</v>
      </c>
      <c r="J740" s="1">
        <v>0</v>
      </c>
      <c r="K740" s="1" t="s">
        <v>3885</v>
      </c>
      <c r="L740" s="1">
        <v>1</v>
      </c>
      <c r="M740" s="1" t="s">
        <v>4086</v>
      </c>
      <c r="N740" s="1" t="s">
        <v>4087</v>
      </c>
      <c r="O740" s="1">
        <v>5</v>
      </c>
      <c r="P740" s="1" t="s">
        <v>4088</v>
      </c>
      <c r="Q740" s="1">
        <v>2024.87</v>
      </c>
      <c r="R740" s="1" t="str">
        <f>IFERROR(VLOOKUP(K740,Proveedores!$A$2:$B$500,2,0),"Agregar")</f>
        <v>MERCK S.A.</v>
      </c>
      <c r="S740" s="5">
        <f t="shared" si="11"/>
        <v>10124.349999999999</v>
      </c>
    </row>
    <row r="741" spans="1:19" x14ac:dyDescent="0.2">
      <c r="A741" s="7">
        <v>43865.581759259258</v>
      </c>
      <c r="B741" s="1" t="s">
        <v>4193</v>
      </c>
      <c r="C741" s="1" t="s">
        <v>4194</v>
      </c>
      <c r="D741" s="1" t="s">
        <v>1621</v>
      </c>
      <c r="E741" s="1" t="s">
        <v>4195</v>
      </c>
      <c r="F741" s="7">
        <v>43774</v>
      </c>
      <c r="G741" s="1" t="s">
        <v>4085</v>
      </c>
      <c r="H741" s="5">
        <v>10124.370000000001</v>
      </c>
      <c r="I741" s="1">
        <v>67</v>
      </c>
      <c r="J741" s="1">
        <v>0</v>
      </c>
      <c r="K741" s="1" t="s">
        <v>3885</v>
      </c>
      <c r="L741" s="1">
        <v>1</v>
      </c>
      <c r="M741" s="1" t="s">
        <v>4086</v>
      </c>
      <c r="N741" s="1" t="s">
        <v>4087</v>
      </c>
      <c r="O741" s="1">
        <v>5</v>
      </c>
      <c r="P741" s="1" t="s">
        <v>4088</v>
      </c>
      <c r="Q741" s="1">
        <v>2024.87</v>
      </c>
      <c r="R741" s="1" t="str">
        <f>IFERROR(VLOOKUP(K741,Proveedores!$A$2:$B$500,2,0),"Agregar")</f>
        <v>MERCK S.A.</v>
      </c>
      <c r="S741" s="5">
        <f t="shared" si="11"/>
        <v>10124.349999999999</v>
      </c>
    </row>
    <row r="742" spans="1:19" x14ac:dyDescent="0.2">
      <c r="A742" s="7">
        <v>43865.587488425925</v>
      </c>
      <c r="B742" s="1" t="s">
        <v>4196</v>
      </c>
      <c r="C742" s="1" t="s">
        <v>4197</v>
      </c>
      <c r="D742" s="1" t="s">
        <v>1621</v>
      </c>
      <c r="E742" s="1" t="s">
        <v>4198</v>
      </c>
      <c r="F742" s="7">
        <v>43774</v>
      </c>
      <c r="G742" s="1" t="s">
        <v>234</v>
      </c>
      <c r="H742" s="5">
        <v>28348.240000000002</v>
      </c>
      <c r="I742" s="1">
        <v>67</v>
      </c>
      <c r="J742" s="1">
        <v>0</v>
      </c>
      <c r="K742" s="1" t="s">
        <v>3885</v>
      </c>
      <c r="L742" s="1">
        <v>1</v>
      </c>
      <c r="M742" s="1" t="s">
        <v>4199</v>
      </c>
      <c r="N742" s="1" t="s">
        <v>4087</v>
      </c>
      <c r="O742" s="1">
        <v>14</v>
      </c>
      <c r="P742" s="1" t="s">
        <v>4088</v>
      </c>
      <c r="Q742" s="1">
        <v>2024.87</v>
      </c>
      <c r="R742" s="1" t="str">
        <f>IFERROR(VLOOKUP(K742,Proveedores!$A$2:$B$500,2,0),"Agregar")</f>
        <v>MERCK S.A.</v>
      </c>
      <c r="S742" s="5">
        <f t="shared" si="11"/>
        <v>28348.18</v>
      </c>
    </row>
    <row r="743" spans="1:19" x14ac:dyDescent="0.2">
      <c r="A743" s="7">
        <v>43865.591469907406</v>
      </c>
      <c r="B743" s="1" t="s">
        <v>4200</v>
      </c>
      <c r="C743" s="1" t="s">
        <v>4201</v>
      </c>
      <c r="D743" s="1" t="s">
        <v>1621</v>
      </c>
      <c r="E743" s="1" t="s">
        <v>4202</v>
      </c>
      <c r="F743" s="7">
        <v>43774</v>
      </c>
      <c r="G743" s="1" t="s">
        <v>234</v>
      </c>
      <c r="H743" s="5">
        <v>12149.25</v>
      </c>
      <c r="I743" s="1">
        <v>67</v>
      </c>
      <c r="J743" s="1">
        <v>0</v>
      </c>
      <c r="K743" s="1" t="s">
        <v>3885</v>
      </c>
      <c r="L743" s="1">
        <v>1</v>
      </c>
      <c r="M743" s="1" t="s">
        <v>4086</v>
      </c>
      <c r="N743" s="1" t="s">
        <v>4087</v>
      </c>
      <c r="O743" s="1">
        <v>6</v>
      </c>
      <c r="P743" s="1" t="s">
        <v>4088</v>
      </c>
      <c r="Q743" s="1">
        <v>2024.88</v>
      </c>
      <c r="R743" s="1" t="str">
        <f>IFERROR(VLOOKUP(K743,Proveedores!$A$2:$B$500,2,0),"Agregar")</f>
        <v>MERCK S.A.</v>
      </c>
      <c r="S743" s="5">
        <f t="shared" si="11"/>
        <v>12149.28</v>
      </c>
    </row>
    <row r="744" spans="1:19" x14ac:dyDescent="0.2">
      <c r="A744" s="7">
        <v>43865.6015625</v>
      </c>
      <c r="B744" s="1" t="s">
        <v>4203</v>
      </c>
      <c r="C744" s="1" t="s">
        <v>4204</v>
      </c>
      <c r="D744" s="1" t="s">
        <v>1621</v>
      </c>
      <c r="E744" s="1" t="s">
        <v>4205</v>
      </c>
      <c r="F744" s="7">
        <v>43774</v>
      </c>
      <c r="G744" s="1" t="s">
        <v>4085</v>
      </c>
      <c r="H744" s="5">
        <v>10124.370000000001</v>
      </c>
      <c r="I744" s="1">
        <v>67</v>
      </c>
      <c r="J744" s="1">
        <v>0</v>
      </c>
      <c r="K744" s="1" t="s">
        <v>3885</v>
      </c>
      <c r="L744" s="1">
        <v>1</v>
      </c>
      <c r="M744" s="1" t="s">
        <v>4086</v>
      </c>
      <c r="N744" s="1" t="s">
        <v>4087</v>
      </c>
      <c r="O744" s="1">
        <v>5</v>
      </c>
      <c r="P744" s="1" t="s">
        <v>4088</v>
      </c>
      <c r="Q744" s="1">
        <v>2024.87</v>
      </c>
      <c r="R744" s="1" t="str">
        <f>IFERROR(VLOOKUP(K744,Proveedores!$A$2:$B$500,2,0),"Agregar")</f>
        <v>MERCK S.A.</v>
      </c>
      <c r="S744" s="5">
        <f t="shared" si="11"/>
        <v>10124.349999999999</v>
      </c>
    </row>
    <row r="745" spans="1:19" x14ac:dyDescent="0.2">
      <c r="A745" s="7">
        <v>43865.607025462959</v>
      </c>
      <c r="B745" s="1" t="s">
        <v>4206</v>
      </c>
      <c r="C745" s="1" t="s">
        <v>4207</v>
      </c>
      <c r="D745" s="1" t="s">
        <v>1621</v>
      </c>
      <c r="E745" s="1" t="s">
        <v>4208</v>
      </c>
      <c r="F745" s="7">
        <v>43774</v>
      </c>
      <c r="G745" s="1" t="s">
        <v>234</v>
      </c>
      <c r="H745" s="5">
        <v>34422.879999999997</v>
      </c>
      <c r="I745" s="1">
        <v>67</v>
      </c>
      <c r="J745" s="1">
        <v>0</v>
      </c>
      <c r="K745" s="1" t="s">
        <v>3885</v>
      </c>
      <c r="L745" s="1">
        <v>1</v>
      </c>
      <c r="M745" s="1" t="s">
        <v>4086</v>
      </c>
      <c r="N745" s="1" t="s">
        <v>4087</v>
      </c>
      <c r="O745" s="1">
        <v>17</v>
      </c>
      <c r="P745" s="1" t="s">
        <v>4088</v>
      </c>
      <c r="Q745" s="1">
        <v>2024.88</v>
      </c>
      <c r="R745" s="1" t="str">
        <f>IFERROR(VLOOKUP(K745,Proveedores!$A$2:$B$500,2,0),"Agregar")</f>
        <v>MERCK S.A.</v>
      </c>
      <c r="S745" s="5">
        <f t="shared" si="11"/>
        <v>34422.959999999999</v>
      </c>
    </row>
    <row r="746" spans="1:19" x14ac:dyDescent="0.2">
      <c r="A746" s="7">
        <v>43865.610995370371</v>
      </c>
      <c r="B746" s="1" t="s">
        <v>4209</v>
      </c>
      <c r="C746" s="1" t="s">
        <v>4210</v>
      </c>
      <c r="D746" s="1" t="s">
        <v>1621</v>
      </c>
      <c r="E746" s="1" t="s">
        <v>4211</v>
      </c>
      <c r="F746" s="7">
        <v>43774</v>
      </c>
      <c r="G746" s="1" t="s">
        <v>234</v>
      </c>
      <c r="H746" s="5">
        <v>10124.370000000001</v>
      </c>
      <c r="I746" s="1">
        <v>67</v>
      </c>
      <c r="J746" s="1">
        <v>0</v>
      </c>
      <c r="K746" s="1" t="s">
        <v>3885</v>
      </c>
      <c r="L746" s="1">
        <v>1</v>
      </c>
      <c r="M746" s="1" t="s">
        <v>4086</v>
      </c>
      <c r="N746" s="1" t="s">
        <v>4087</v>
      </c>
      <c r="O746" s="1">
        <v>5</v>
      </c>
      <c r="P746" s="1" t="s">
        <v>4088</v>
      </c>
      <c r="Q746" s="1">
        <v>2024.87</v>
      </c>
      <c r="R746" s="1" t="str">
        <f>IFERROR(VLOOKUP(K746,Proveedores!$A$2:$B$500,2,0),"Agregar")</f>
        <v>MERCK S.A.</v>
      </c>
      <c r="S746" s="5">
        <f t="shared" si="11"/>
        <v>10124.349999999999</v>
      </c>
    </row>
    <row r="747" spans="1:19" x14ac:dyDescent="0.2">
      <c r="A747" s="7">
        <v>43865.614479166667</v>
      </c>
      <c r="B747" s="1" t="s">
        <v>4212</v>
      </c>
      <c r="C747" s="1" t="s">
        <v>4213</v>
      </c>
      <c r="D747" s="1" t="s">
        <v>1621</v>
      </c>
      <c r="E747" s="1" t="s">
        <v>4214</v>
      </c>
      <c r="F747" s="7">
        <v>43774</v>
      </c>
      <c r="G747" s="1" t="s">
        <v>234</v>
      </c>
      <c r="H747" s="5">
        <v>6074.62</v>
      </c>
      <c r="I747" s="1">
        <v>67</v>
      </c>
      <c r="J747" s="1">
        <v>0</v>
      </c>
      <c r="K747" s="1" t="s">
        <v>3885</v>
      </c>
      <c r="L747" s="1">
        <v>1</v>
      </c>
      <c r="M747" s="1" t="s">
        <v>4086</v>
      </c>
      <c r="N747" s="1" t="s">
        <v>4087</v>
      </c>
      <c r="O747" s="1">
        <v>3</v>
      </c>
      <c r="P747" s="1" t="s">
        <v>4088</v>
      </c>
      <c r="Q747" s="1">
        <v>2024.87</v>
      </c>
      <c r="R747" s="1" t="str">
        <f>IFERROR(VLOOKUP(K747,Proveedores!$A$2:$B$500,2,0),"Agregar")</f>
        <v>MERCK S.A.</v>
      </c>
      <c r="S747" s="5">
        <f t="shared" si="11"/>
        <v>6074.61</v>
      </c>
    </row>
    <row r="748" spans="1:19" x14ac:dyDescent="0.2">
      <c r="A748" s="7">
        <v>43865.619537037041</v>
      </c>
      <c r="B748" s="1" t="s">
        <v>4215</v>
      </c>
      <c r="C748" s="1" t="s">
        <v>4216</v>
      </c>
      <c r="D748" s="1" t="s">
        <v>1621</v>
      </c>
      <c r="E748" s="1" t="s">
        <v>4217</v>
      </c>
      <c r="F748" s="7">
        <v>43774</v>
      </c>
      <c r="G748" s="1" t="s">
        <v>234</v>
      </c>
      <c r="H748" s="5">
        <v>32398</v>
      </c>
      <c r="I748" s="1">
        <v>67</v>
      </c>
      <c r="J748" s="1">
        <v>0</v>
      </c>
      <c r="K748" s="1" t="s">
        <v>3885</v>
      </c>
      <c r="L748" s="1">
        <v>1</v>
      </c>
      <c r="M748" s="1" t="s">
        <v>4086</v>
      </c>
      <c r="N748" s="1" t="s">
        <v>4087</v>
      </c>
      <c r="O748" s="1">
        <v>16</v>
      </c>
      <c r="P748" s="1" t="s">
        <v>4088</v>
      </c>
      <c r="Q748" s="1">
        <v>2024.88</v>
      </c>
      <c r="R748" s="1" t="str">
        <f>IFERROR(VLOOKUP(K748,Proveedores!$A$2:$B$500,2,0),"Agregar")</f>
        <v>MERCK S.A.</v>
      </c>
      <c r="S748" s="5">
        <f t="shared" si="11"/>
        <v>32398.080000000002</v>
      </c>
    </row>
    <row r="749" spans="1:19" x14ac:dyDescent="0.2">
      <c r="A749" s="7">
        <v>43865.636666666665</v>
      </c>
      <c r="B749" s="1" t="s">
        <v>4218</v>
      </c>
      <c r="C749" s="1" t="s">
        <v>4219</v>
      </c>
      <c r="D749" s="1" t="s">
        <v>1621</v>
      </c>
      <c r="E749" s="1" t="s">
        <v>4220</v>
      </c>
      <c r="F749" s="7">
        <v>43774</v>
      </c>
      <c r="G749" s="1" t="s">
        <v>4085</v>
      </c>
      <c r="H749" s="5">
        <v>12149.25</v>
      </c>
      <c r="I749" s="1">
        <v>67</v>
      </c>
      <c r="J749" s="1">
        <v>0</v>
      </c>
      <c r="K749" s="1" t="s">
        <v>3885</v>
      </c>
      <c r="L749" s="1">
        <v>1</v>
      </c>
      <c r="M749" s="1" t="s">
        <v>4086</v>
      </c>
      <c r="N749" s="1" t="s">
        <v>4087</v>
      </c>
      <c r="O749" s="1">
        <v>6</v>
      </c>
      <c r="P749" s="1" t="s">
        <v>4088</v>
      </c>
      <c r="Q749" s="1">
        <v>2024.88</v>
      </c>
      <c r="R749" s="1" t="str">
        <f>IFERROR(VLOOKUP(K749,Proveedores!$A$2:$B$500,2,0),"Agregar")</f>
        <v>MERCK S.A.</v>
      </c>
      <c r="S749" s="5">
        <f t="shared" si="11"/>
        <v>12149.28</v>
      </c>
    </row>
    <row r="750" spans="1:19" x14ac:dyDescent="0.2">
      <c r="A750" s="7">
        <v>43865.642187500001</v>
      </c>
      <c r="B750" s="1" t="s">
        <v>4221</v>
      </c>
      <c r="C750" s="1" t="s">
        <v>4222</v>
      </c>
      <c r="D750" s="1" t="s">
        <v>1621</v>
      </c>
      <c r="E750" s="1" t="s">
        <v>4223</v>
      </c>
      <c r="F750" s="7">
        <v>43774</v>
      </c>
      <c r="G750" s="1" t="s">
        <v>234</v>
      </c>
      <c r="H750" s="5">
        <v>24298.49</v>
      </c>
      <c r="I750" s="1">
        <v>67</v>
      </c>
      <c r="J750" s="1">
        <v>0</v>
      </c>
      <c r="K750" s="1" t="s">
        <v>3885</v>
      </c>
      <c r="L750" s="1">
        <v>1</v>
      </c>
      <c r="M750" s="1" t="s">
        <v>4086</v>
      </c>
      <c r="N750" s="1" t="s">
        <v>4087</v>
      </c>
      <c r="O750" s="1">
        <v>12</v>
      </c>
      <c r="P750" s="1" t="s">
        <v>4088</v>
      </c>
      <c r="Q750" s="1">
        <v>2024.87</v>
      </c>
      <c r="R750" s="1" t="str">
        <f>IFERROR(VLOOKUP(K750,Proveedores!$A$2:$B$500,2,0),"Agregar")</f>
        <v>MERCK S.A.</v>
      </c>
      <c r="S750" s="5">
        <f t="shared" si="11"/>
        <v>24298.44</v>
      </c>
    </row>
    <row r="751" spans="1:19" x14ac:dyDescent="0.2">
      <c r="A751" s="7">
        <v>43865.64671296296</v>
      </c>
      <c r="B751" s="1" t="s">
        <v>4224</v>
      </c>
      <c r="C751" s="1" t="s">
        <v>4225</v>
      </c>
      <c r="D751" s="1" t="s">
        <v>1621</v>
      </c>
      <c r="E751" s="1" t="s">
        <v>4226</v>
      </c>
      <c r="F751" s="7">
        <v>43774</v>
      </c>
      <c r="G751" s="1" t="s">
        <v>234</v>
      </c>
      <c r="H751" s="5">
        <v>18223.87</v>
      </c>
      <c r="I751" s="1">
        <v>67</v>
      </c>
      <c r="J751" s="1">
        <v>0</v>
      </c>
      <c r="K751" s="1" t="s">
        <v>3885</v>
      </c>
      <c r="L751" s="1">
        <v>1</v>
      </c>
      <c r="M751" s="1" t="s">
        <v>4086</v>
      </c>
      <c r="N751" s="1" t="s">
        <v>4150</v>
      </c>
      <c r="O751" s="1">
        <v>9</v>
      </c>
      <c r="P751" s="1" t="s">
        <v>4088</v>
      </c>
      <c r="Q751" s="1">
        <v>2024.87</v>
      </c>
      <c r="R751" s="1" t="str">
        <f>IFERROR(VLOOKUP(K751,Proveedores!$A$2:$B$500,2,0),"Agregar")</f>
        <v>MERCK S.A.</v>
      </c>
      <c r="S751" s="5">
        <f t="shared" si="11"/>
        <v>18223.829999999998</v>
      </c>
    </row>
    <row r="752" spans="1:19" x14ac:dyDescent="0.2">
      <c r="A752" s="7">
        <v>43865.651446759257</v>
      </c>
      <c r="B752" s="1" t="s">
        <v>4227</v>
      </c>
      <c r="C752" s="1" t="s">
        <v>4228</v>
      </c>
      <c r="D752" s="1" t="s">
        <v>1621</v>
      </c>
      <c r="E752" s="1" t="s">
        <v>4229</v>
      </c>
      <c r="F752" s="7">
        <v>43774</v>
      </c>
      <c r="G752" s="1" t="s">
        <v>234</v>
      </c>
      <c r="H752" s="5">
        <v>18223.87</v>
      </c>
      <c r="I752" s="1">
        <v>67</v>
      </c>
      <c r="J752" s="1">
        <v>0</v>
      </c>
      <c r="K752" s="1" t="s">
        <v>3885</v>
      </c>
      <c r="L752" s="1">
        <v>1</v>
      </c>
      <c r="M752" s="1" t="s">
        <v>4086</v>
      </c>
      <c r="N752" s="1" t="s">
        <v>4087</v>
      </c>
      <c r="O752" s="1">
        <v>9</v>
      </c>
      <c r="P752" s="1" t="s">
        <v>4088</v>
      </c>
      <c r="Q752" s="1">
        <v>2024.87</v>
      </c>
      <c r="R752" s="1" t="str">
        <f>IFERROR(VLOOKUP(K752,Proveedores!$A$2:$B$500,2,0),"Agregar")</f>
        <v>MERCK S.A.</v>
      </c>
      <c r="S752" s="5">
        <f t="shared" si="11"/>
        <v>18223.829999999998</v>
      </c>
    </row>
    <row r="753" spans="1:19" x14ac:dyDescent="0.2">
      <c r="A753" s="7">
        <v>43865.658668981479</v>
      </c>
      <c r="B753" s="1" t="s">
        <v>4230</v>
      </c>
      <c r="C753" s="1" t="s">
        <v>4231</v>
      </c>
      <c r="D753" s="1" t="s">
        <v>1621</v>
      </c>
      <c r="E753" s="1" t="s">
        <v>4232</v>
      </c>
      <c r="F753" s="7">
        <v>43861</v>
      </c>
      <c r="G753" s="1" t="s">
        <v>4233</v>
      </c>
      <c r="H753" s="5">
        <v>616655</v>
      </c>
      <c r="I753" s="1" t="s">
        <v>4234</v>
      </c>
      <c r="J753" s="1">
        <v>0</v>
      </c>
      <c r="K753" s="1" t="s">
        <v>1974</v>
      </c>
      <c r="L753" s="1">
        <v>1</v>
      </c>
      <c r="M753" s="1" t="s">
        <v>1982</v>
      </c>
      <c r="N753" s="1" t="s">
        <v>1983</v>
      </c>
      <c r="O753" s="1">
        <v>77</v>
      </c>
      <c r="P753" s="1" t="s">
        <v>1977</v>
      </c>
      <c r="Q753" s="1">
        <v>3445</v>
      </c>
      <c r="R753" s="1" t="str">
        <f>IFERROR(VLOOKUP(K753,Proveedores!$A$2:$B$500,2,0),"Agregar")</f>
        <v>Pfizer S.R.L.</v>
      </c>
      <c r="S753" s="5">
        <f t="shared" si="11"/>
        <v>265265</v>
      </c>
    </row>
    <row r="754" spans="1:19" x14ac:dyDescent="0.2">
      <c r="A754" s="7">
        <v>43865.661076388889</v>
      </c>
      <c r="B754" s="1" t="s">
        <v>4235</v>
      </c>
      <c r="C754" s="1" t="s">
        <v>4236</v>
      </c>
      <c r="D754" s="1" t="s">
        <v>1621</v>
      </c>
      <c r="E754" s="1" t="s">
        <v>4237</v>
      </c>
      <c r="F754" s="7">
        <v>43774</v>
      </c>
      <c r="G754" s="1" t="s">
        <v>234</v>
      </c>
      <c r="H754" s="5">
        <v>18223.87</v>
      </c>
      <c r="I754" s="1">
        <v>67</v>
      </c>
      <c r="J754" s="1">
        <v>0</v>
      </c>
      <c r="K754" s="1" t="s">
        <v>3885</v>
      </c>
      <c r="L754" s="1">
        <v>1</v>
      </c>
      <c r="M754" s="1" t="s">
        <v>4086</v>
      </c>
      <c r="N754" s="1" t="s">
        <v>4087</v>
      </c>
      <c r="O754" s="1">
        <v>9</v>
      </c>
      <c r="P754" s="1" t="s">
        <v>4088</v>
      </c>
      <c r="Q754" s="1">
        <v>2024.87</v>
      </c>
      <c r="R754" s="1" t="str">
        <f>IFERROR(VLOOKUP(K754,Proveedores!$A$2:$B$500,2,0),"Agregar")</f>
        <v>MERCK S.A.</v>
      </c>
      <c r="S754" s="5">
        <f t="shared" si="11"/>
        <v>18223.829999999998</v>
      </c>
    </row>
    <row r="755" spans="1:19" x14ac:dyDescent="0.2">
      <c r="A755" s="7">
        <v>43865.666956018518</v>
      </c>
      <c r="B755" s="1" t="s">
        <v>4238</v>
      </c>
      <c r="C755" s="1" t="s">
        <v>4239</v>
      </c>
      <c r="D755" s="1" t="s">
        <v>1621</v>
      </c>
      <c r="E755" s="1" t="s">
        <v>4240</v>
      </c>
      <c r="F755" s="7">
        <v>43861</v>
      </c>
      <c r="G755" s="1" t="s">
        <v>4233</v>
      </c>
      <c r="H755" s="5">
        <v>179140</v>
      </c>
      <c r="I755" s="1">
        <v>1516</v>
      </c>
      <c r="J755" s="1">
        <v>0</v>
      </c>
      <c r="K755" s="1" t="s">
        <v>1974</v>
      </c>
      <c r="L755" s="1">
        <v>2</v>
      </c>
      <c r="M755" s="1" t="s">
        <v>1975</v>
      </c>
      <c r="N755" s="1" t="s">
        <v>4241</v>
      </c>
      <c r="O755" s="1">
        <v>26</v>
      </c>
      <c r="P755" s="1" t="s">
        <v>1977</v>
      </c>
      <c r="Q755" s="1">
        <v>6890</v>
      </c>
      <c r="R755" s="1" t="str">
        <f>IFERROR(VLOOKUP(K755,Proveedores!$A$2:$B$500,2,0),"Agregar")</f>
        <v>Pfizer S.R.L.</v>
      </c>
      <c r="S755" s="5">
        <f t="shared" si="11"/>
        <v>179140</v>
      </c>
    </row>
    <row r="756" spans="1:19" x14ac:dyDescent="0.2">
      <c r="A756" s="7">
        <v>43865.669386574074</v>
      </c>
      <c r="B756" s="1" t="s">
        <v>4242</v>
      </c>
      <c r="C756" s="1" t="s">
        <v>4243</v>
      </c>
      <c r="D756" s="1" t="s">
        <v>1621</v>
      </c>
      <c r="E756" s="1" t="s">
        <v>4244</v>
      </c>
      <c r="F756" s="7">
        <v>43774</v>
      </c>
      <c r="G756" s="1" t="s">
        <v>234</v>
      </c>
      <c r="H756" s="5">
        <v>12149.25</v>
      </c>
      <c r="I756" s="1">
        <v>67</v>
      </c>
      <c r="J756" s="1">
        <v>0</v>
      </c>
      <c r="K756" s="1" t="s">
        <v>3885</v>
      </c>
      <c r="L756" s="1">
        <v>1</v>
      </c>
      <c r="M756" s="1" t="s">
        <v>4086</v>
      </c>
      <c r="N756" s="1" t="s">
        <v>4087</v>
      </c>
      <c r="O756" s="1">
        <v>6</v>
      </c>
      <c r="P756" s="1" t="s">
        <v>4088</v>
      </c>
      <c r="Q756" s="1">
        <v>2024.88</v>
      </c>
      <c r="R756" s="1" t="str">
        <f>IFERROR(VLOOKUP(K756,Proveedores!$A$2:$B$500,2,0),"Agregar")</f>
        <v>MERCK S.A.</v>
      </c>
      <c r="S756" s="5">
        <f t="shared" si="11"/>
        <v>12149.28</v>
      </c>
    </row>
    <row r="757" spans="1:19" x14ac:dyDescent="0.2">
      <c r="A757" s="7">
        <v>43865.674259259256</v>
      </c>
      <c r="B757" s="1" t="s">
        <v>4245</v>
      </c>
      <c r="C757" s="1" t="s">
        <v>4246</v>
      </c>
      <c r="D757" s="1" t="s">
        <v>1621</v>
      </c>
      <c r="E757" s="1" t="s">
        <v>4247</v>
      </c>
      <c r="F757" s="7">
        <v>43774</v>
      </c>
      <c r="G757" s="1" t="s">
        <v>234</v>
      </c>
      <c r="H757" s="5">
        <v>24298.49</v>
      </c>
      <c r="I757" s="1">
        <v>67</v>
      </c>
      <c r="J757" s="1">
        <v>0</v>
      </c>
      <c r="K757" s="1" t="s">
        <v>3885</v>
      </c>
      <c r="L757" s="1">
        <v>1</v>
      </c>
      <c r="M757" s="1" t="s">
        <v>4086</v>
      </c>
      <c r="N757" s="1" t="s">
        <v>4087</v>
      </c>
      <c r="O757" s="1">
        <v>12</v>
      </c>
      <c r="P757" s="1" t="s">
        <v>4088</v>
      </c>
      <c r="Q757" s="1">
        <v>2024.87</v>
      </c>
      <c r="R757" s="1" t="str">
        <f>IFERROR(VLOOKUP(K757,Proveedores!$A$2:$B$500,2,0),"Agregar")</f>
        <v>MERCK S.A.</v>
      </c>
      <c r="S757" s="5">
        <f t="shared" si="11"/>
        <v>24298.44</v>
      </c>
    </row>
    <row r="758" spans="1:19" x14ac:dyDescent="0.2">
      <c r="A758" s="7">
        <v>43865.681597222225</v>
      </c>
      <c r="B758" s="1" t="s">
        <v>4248</v>
      </c>
      <c r="C758" s="1" t="s">
        <v>4249</v>
      </c>
      <c r="D758" s="1" t="s">
        <v>1621</v>
      </c>
      <c r="E758" s="1" t="s">
        <v>4250</v>
      </c>
      <c r="F758" s="7">
        <v>43774</v>
      </c>
      <c r="G758" s="1" t="s">
        <v>234</v>
      </c>
      <c r="H758" s="5">
        <v>30373.13</v>
      </c>
      <c r="I758" s="1">
        <v>67</v>
      </c>
      <c r="J758" s="1">
        <v>0</v>
      </c>
      <c r="K758" s="1" t="s">
        <v>3885</v>
      </c>
      <c r="L758" s="1">
        <v>1</v>
      </c>
      <c r="M758" s="1" t="s">
        <v>4086</v>
      </c>
      <c r="N758" s="1" t="s">
        <v>4087</v>
      </c>
      <c r="O758" s="1">
        <v>15</v>
      </c>
      <c r="P758" s="1" t="s">
        <v>4088</v>
      </c>
      <c r="Q758" s="1">
        <v>2024.88</v>
      </c>
      <c r="R758" s="1" t="str">
        <f>IFERROR(VLOOKUP(K758,Proveedores!$A$2:$B$500,2,0),"Agregar")</f>
        <v>MERCK S.A.</v>
      </c>
      <c r="S758" s="5">
        <f t="shared" si="11"/>
        <v>30373.200000000001</v>
      </c>
    </row>
    <row r="759" spans="1:19" x14ac:dyDescent="0.2">
      <c r="A759" s="7">
        <v>43865.699502314812</v>
      </c>
      <c r="B759" s="1" t="s">
        <v>4251</v>
      </c>
      <c r="C759" s="1" t="s">
        <v>4252</v>
      </c>
      <c r="D759" s="1" t="s">
        <v>1621</v>
      </c>
      <c r="E759" s="1" t="s">
        <v>4253</v>
      </c>
      <c r="F759" s="7">
        <v>43774</v>
      </c>
      <c r="G759" s="1" t="s">
        <v>234</v>
      </c>
      <c r="H759" s="5">
        <v>12149.25</v>
      </c>
      <c r="I759" s="1">
        <v>67</v>
      </c>
      <c r="J759" s="1">
        <v>0</v>
      </c>
      <c r="K759" s="1" t="s">
        <v>3885</v>
      </c>
      <c r="L759" s="1">
        <v>1</v>
      </c>
      <c r="M759" s="1" t="s">
        <v>4086</v>
      </c>
      <c r="N759" s="1" t="s">
        <v>4087</v>
      </c>
      <c r="O759" s="1">
        <v>6</v>
      </c>
      <c r="P759" s="1" t="s">
        <v>4088</v>
      </c>
      <c r="Q759" s="1">
        <v>2024.88</v>
      </c>
      <c r="R759" s="1" t="str">
        <f>IFERROR(VLOOKUP(K759,Proveedores!$A$2:$B$500,2,0),"Agregar")</f>
        <v>MERCK S.A.</v>
      </c>
      <c r="S759" s="5">
        <f t="shared" si="11"/>
        <v>12149.28</v>
      </c>
    </row>
    <row r="760" spans="1:19" x14ac:dyDescent="0.2">
      <c r="A760" s="7">
        <v>43865.70385416667</v>
      </c>
      <c r="B760" s="1" t="s">
        <v>4254</v>
      </c>
      <c r="C760" s="1" t="s">
        <v>4255</v>
      </c>
      <c r="D760" s="1" t="s">
        <v>1621</v>
      </c>
      <c r="E760" s="1" t="s">
        <v>4256</v>
      </c>
      <c r="F760" s="7">
        <v>43774</v>
      </c>
      <c r="G760" s="1" t="s">
        <v>234</v>
      </c>
      <c r="H760" s="5">
        <v>24298.49</v>
      </c>
      <c r="I760" s="1">
        <v>67</v>
      </c>
      <c r="J760" s="1">
        <v>0</v>
      </c>
      <c r="K760" s="1" t="s">
        <v>3885</v>
      </c>
      <c r="L760" s="1">
        <v>1</v>
      </c>
      <c r="M760" s="1" t="s">
        <v>4086</v>
      </c>
      <c r="N760" s="1" t="s">
        <v>4087</v>
      </c>
      <c r="O760" s="1">
        <v>12</v>
      </c>
      <c r="P760" s="1" t="s">
        <v>4088</v>
      </c>
      <c r="Q760" s="1">
        <v>2024.87</v>
      </c>
      <c r="R760" s="1" t="str">
        <f>IFERROR(VLOOKUP(K760,Proveedores!$A$2:$B$500,2,0),"Agregar")</f>
        <v>MERCK S.A.</v>
      </c>
      <c r="S760" s="5">
        <f t="shared" si="11"/>
        <v>24298.44</v>
      </c>
    </row>
    <row r="761" spans="1:19" x14ac:dyDescent="0.2">
      <c r="A761" s="7">
        <v>43865.710104166668</v>
      </c>
      <c r="B761" s="1" t="s">
        <v>4257</v>
      </c>
      <c r="C761" s="1" t="s">
        <v>4258</v>
      </c>
      <c r="D761" s="1" t="s">
        <v>1621</v>
      </c>
      <c r="E761" s="1" t="s">
        <v>4259</v>
      </c>
      <c r="F761" s="7">
        <v>43774</v>
      </c>
      <c r="G761" s="1" t="s">
        <v>234</v>
      </c>
      <c r="H761" s="5">
        <v>18223.87</v>
      </c>
      <c r="I761" s="1">
        <v>67</v>
      </c>
      <c r="J761" s="1">
        <v>0</v>
      </c>
      <c r="K761" s="1" t="s">
        <v>3885</v>
      </c>
      <c r="L761" s="1">
        <v>1</v>
      </c>
      <c r="M761" s="1" t="s">
        <v>4086</v>
      </c>
      <c r="N761" s="1" t="s">
        <v>4087</v>
      </c>
      <c r="O761" s="1">
        <v>9</v>
      </c>
      <c r="P761" s="1" t="s">
        <v>4088</v>
      </c>
      <c r="Q761" s="1">
        <v>2024.87</v>
      </c>
      <c r="R761" s="1" t="str">
        <f>IFERROR(VLOOKUP(K761,Proveedores!$A$2:$B$500,2,0),"Agregar")</f>
        <v>MERCK S.A.</v>
      </c>
      <c r="S761" s="5">
        <f t="shared" si="11"/>
        <v>18223.829999999998</v>
      </c>
    </row>
    <row r="762" spans="1:19" x14ac:dyDescent="0.2">
      <c r="A762" s="7">
        <v>43865.714907407404</v>
      </c>
      <c r="B762" s="1" t="s">
        <v>4260</v>
      </c>
      <c r="C762" s="1" t="s">
        <v>4261</v>
      </c>
      <c r="D762" s="1" t="s">
        <v>1621</v>
      </c>
      <c r="E762" s="1" t="s">
        <v>4262</v>
      </c>
      <c r="F762" s="7">
        <v>43774</v>
      </c>
      <c r="G762" s="1" t="s">
        <v>234</v>
      </c>
      <c r="H762" s="5">
        <v>18223.87</v>
      </c>
      <c r="I762" s="1">
        <v>67</v>
      </c>
      <c r="J762" s="1">
        <v>0</v>
      </c>
      <c r="K762" s="1" t="s">
        <v>3885</v>
      </c>
      <c r="L762" s="1">
        <v>1</v>
      </c>
      <c r="M762" s="1" t="s">
        <v>4086</v>
      </c>
      <c r="N762" s="1" t="s">
        <v>4087</v>
      </c>
      <c r="O762" s="1">
        <v>9</v>
      </c>
      <c r="P762" s="1" t="s">
        <v>4088</v>
      </c>
      <c r="Q762" s="1">
        <v>2024.87</v>
      </c>
      <c r="R762" s="1" t="str">
        <f>IFERROR(VLOOKUP(K762,Proveedores!$A$2:$B$500,2,0),"Agregar")</f>
        <v>MERCK S.A.</v>
      </c>
      <c r="S762" s="5">
        <f t="shared" si="11"/>
        <v>18223.829999999998</v>
      </c>
    </row>
    <row r="763" spans="1:19" x14ac:dyDescent="0.2">
      <c r="A763" s="7">
        <v>43865.718819444446</v>
      </c>
      <c r="B763" s="1" t="s">
        <v>4263</v>
      </c>
      <c r="C763" s="1" t="s">
        <v>4264</v>
      </c>
      <c r="D763" s="1" t="s">
        <v>1621</v>
      </c>
      <c r="E763" s="1" t="s">
        <v>4265</v>
      </c>
      <c r="F763" s="7">
        <v>43774</v>
      </c>
      <c r="G763" s="1" t="s">
        <v>4266</v>
      </c>
      <c r="H763" s="5">
        <v>24298.49</v>
      </c>
      <c r="I763" s="1">
        <v>67</v>
      </c>
      <c r="J763" s="1">
        <v>0</v>
      </c>
      <c r="K763" s="1" t="s">
        <v>3885</v>
      </c>
      <c r="L763" s="1">
        <v>1</v>
      </c>
      <c r="M763" s="1" t="s">
        <v>4086</v>
      </c>
      <c r="N763" s="1" t="s">
        <v>4087</v>
      </c>
      <c r="O763" s="1">
        <v>12</v>
      </c>
      <c r="P763" s="1" t="s">
        <v>4088</v>
      </c>
      <c r="Q763" s="1">
        <v>2024.87</v>
      </c>
      <c r="R763" s="1" t="str">
        <f>IFERROR(VLOOKUP(K763,Proveedores!$A$2:$B$500,2,0),"Agregar")</f>
        <v>MERCK S.A.</v>
      </c>
      <c r="S763" s="5">
        <f t="shared" si="11"/>
        <v>24298.44</v>
      </c>
    </row>
    <row r="764" spans="1:19" x14ac:dyDescent="0.2">
      <c r="A764" s="7">
        <v>43866.449791666666</v>
      </c>
      <c r="B764" s="1" t="s">
        <v>4267</v>
      </c>
      <c r="C764" s="1" t="s">
        <v>4268</v>
      </c>
      <c r="D764" s="1" t="s">
        <v>1621</v>
      </c>
      <c r="E764" s="1" t="s">
        <v>4269</v>
      </c>
      <c r="F764" s="7">
        <v>43866</v>
      </c>
      <c r="G764" s="1" t="s">
        <v>552</v>
      </c>
      <c r="H764" s="5">
        <v>768240</v>
      </c>
      <c r="I764" s="1" t="s">
        <v>4270</v>
      </c>
      <c r="J764" s="1">
        <v>0</v>
      </c>
      <c r="K764" s="1" t="s">
        <v>2423</v>
      </c>
      <c r="L764" s="1">
        <v>1</v>
      </c>
      <c r="M764" s="1" t="s">
        <v>2393</v>
      </c>
      <c r="N764" s="1" t="s">
        <v>2590</v>
      </c>
      <c r="O764" s="1">
        <v>900</v>
      </c>
      <c r="P764" s="1" t="s">
        <v>2395</v>
      </c>
      <c r="Q764" s="1">
        <v>853.6</v>
      </c>
      <c r="R764" s="1" t="str">
        <f>IFERROR(VLOOKUP(K764,Proveedores!$A$2:$B$500,2,0),"Agregar")</f>
        <v>KOPELCO S.A.</v>
      </c>
      <c r="S764" s="5">
        <f t="shared" si="11"/>
        <v>768240</v>
      </c>
    </row>
    <row r="765" spans="1:19" x14ac:dyDescent="0.2">
      <c r="A765" s="7">
        <v>43866.472708333335</v>
      </c>
      <c r="B765" s="1" t="s">
        <v>4271</v>
      </c>
      <c r="C765" s="1" t="s">
        <v>4272</v>
      </c>
      <c r="D765" s="1" t="s">
        <v>1621</v>
      </c>
      <c r="E765" s="1" t="s">
        <v>4273</v>
      </c>
      <c r="F765" s="7">
        <v>43864</v>
      </c>
      <c r="G765" s="1" t="s">
        <v>692</v>
      </c>
      <c r="H765" s="5">
        <v>14709141.6</v>
      </c>
      <c r="I765" s="1" t="s">
        <v>1816</v>
      </c>
      <c r="J765" s="1">
        <v>0</v>
      </c>
      <c r="K765" s="1" t="s">
        <v>1817</v>
      </c>
      <c r="L765" s="1">
        <v>36</v>
      </c>
      <c r="M765" s="1" t="s">
        <v>2298</v>
      </c>
      <c r="N765" s="1" t="s">
        <v>2299</v>
      </c>
      <c r="O765" s="1">
        <v>1940520</v>
      </c>
      <c r="P765" s="1" t="s">
        <v>4274</v>
      </c>
      <c r="Q765" s="1">
        <v>7.58</v>
      </c>
      <c r="R765" s="1" t="str">
        <f>IFERROR(VLOOKUP(K765,Proveedores!$A$2:$B$500,2,0),"Agregar")</f>
        <v xml:space="preserve">LAFEDAR S.A. </v>
      </c>
      <c r="S765" s="5">
        <f t="shared" si="11"/>
        <v>14709141.6</v>
      </c>
    </row>
    <row r="766" spans="1:19" x14ac:dyDescent="0.2">
      <c r="A766" s="7">
        <v>43866.486886574072</v>
      </c>
      <c r="B766" s="1" t="s">
        <v>4275</v>
      </c>
      <c r="C766" s="1" t="s">
        <v>4276</v>
      </c>
      <c r="D766" s="1" t="s">
        <v>1621</v>
      </c>
      <c r="E766" s="1" t="s">
        <v>4277</v>
      </c>
      <c r="F766" s="7">
        <v>43845</v>
      </c>
      <c r="G766" s="1" t="s">
        <v>1269</v>
      </c>
      <c r="H766" s="5">
        <v>1895602.2</v>
      </c>
      <c r="I766" s="1">
        <v>0</v>
      </c>
      <c r="J766" s="1">
        <v>0</v>
      </c>
      <c r="K766" s="1" t="s">
        <v>3255</v>
      </c>
      <c r="L766" s="1">
        <v>29</v>
      </c>
      <c r="M766" s="1" t="s">
        <v>4278</v>
      </c>
      <c r="N766" s="1" t="s">
        <v>4279</v>
      </c>
      <c r="O766" s="1">
        <v>50348</v>
      </c>
      <c r="P766" s="1" t="s">
        <v>4280</v>
      </c>
      <c r="Q766" s="1">
        <v>37.65</v>
      </c>
      <c r="R766" s="1" t="str">
        <f>IFERROR(VLOOKUP(K766,Proveedores!$A$2:$B$500,2,0),"Agregar")</f>
        <v>LABORATORIO ELEA PHOENIX S.A.</v>
      </c>
      <c r="S766" s="5">
        <f t="shared" si="11"/>
        <v>1895602.2</v>
      </c>
    </row>
    <row r="767" spans="1:19" x14ac:dyDescent="0.2">
      <c r="A767" s="7">
        <v>43866.498124999998</v>
      </c>
      <c r="B767" s="1" t="s">
        <v>4281</v>
      </c>
      <c r="C767" s="1" t="s">
        <v>4282</v>
      </c>
      <c r="D767" s="1" t="s">
        <v>1621</v>
      </c>
      <c r="E767" s="1" t="s">
        <v>4283</v>
      </c>
      <c r="F767" s="7">
        <v>43864</v>
      </c>
      <c r="G767" s="1" t="s">
        <v>2657</v>
      </c>
      <c r="H767" s="5">
        <v>3113152</v>
      </c>
      <c r="I767" s="1" t="s">
        <v>1816</v>
      </c>
      <c r="J767" s="1">
        <v>0</v>
      </c>
      <c r="K767" s="1" t="s">
        <v>1847</v>
      </c>
      <c r="L767" s="1">
        <v>27</v>
      </c>
      <c r="M767" s="1" t="s">
        <v>2292</v>
      </c>
      <c r="N767" s="1" t="s">
        <v>2508</v>
      </c>
      <c r="O767" s="1">
        <v>44800</v>
      </c>
      <c r="P767" s="1" t="s">
        <v>2294</v>
      </c>
      <c r="Q767" s="1">
        <v>69.489999999999995</v>
      </c>
      <c r="R767" s="1" t="str">
        <f>IFERROR(VLOOKUP(K767,Proveedores!$A$2:$B$500,2,0),"Agregar")</f>
        <v xml:space="preserve">LAFEDAR S.A. </v>
      </c>
      <c r="S767" s="5">
        <f t="shared" si="11"/>
        <v>3113152</v>
      </c>
    </row>
    <row r="768" spans="1:19" x14ac:dyDescent="0.2">
      <c r="A768" s="7">
        <v>43866.499918981484</v>
      </c>
      <c r="B768" s="1" t="s">
        <v>4284</v>
      </c>
      <c r="C768" s="1" t="s">
        <v>4285</v>
      </c>
      <c r="D768" s="1" t="s">
        <v>1621</v>
      </c>
      <c r="E768" s="1" t="s">
        <v>4286</v>
      </c>
      <c r="F768" s="7">
        <v>43845</v>
      </c>
      <c r="G768" s="1" t="s">
        <v>692</v>
      </c>
      <c r="H768" s="5">
        <v>2607340.7999999998</v>
      </c>
      <c r="I768" s="1">
        <v>0</v>
      </c>
      <c r="J768" s="1">
        <v>0</v>
      </c>
      <c r="K768" s="1" t="s">
        <v>3255</v>
      </c>
      <c r="L768" s="1">
        <v>1</v>
      </c>
      <c r="M768" s="1" t="s">
        <v>3393</v>
      </c>
      <c r="N768" s="1" t="s">
        <v>3394</v>
      </c>
      <c r="O768" s="1">
        <v>135799</v>
      </c>
      <c r="P768" s="1" t="s">
        <v>4287</v>
      </c>
      <c r="Q768" s="1">
        <v>19.2</v>
      </c>
      <c r="R768" s="1" t="str">
        <f>IFERROR(VLOOKUP(K768,Proveedores!$A$2:$B$500,2,0),"Agregar")</f>
        <v>LABORATORIO ELEA PHOENIX S.A.</v>
      </c>
      <c r="S768" s="5">
        <f t="shared" si="11"/>
        <v>2607340.7999999998</v>
      </c>
    </row>
    <row r="769" spans="1:19" x14ac:dyDescent="0.2">
      <c r="A769" s="7">
        <v>43866.507407407407</v>
      </c>
      <c r="B769" s="1" t="s">
        <v>4288</v>
      </c>
      <c r="C769" s="1" t="s">
        <v>4289</v>
      </c>
      <c r="D769" s="1" t="s">
        <v>1621</v>
      </c>
      <c r="E769" s="1" t="s">
        <v>4290</v>
      </c>
      <c r="F769" s="7">
        <v>43845</v>
      </c>
      <c r="G769" s="1" t="s">
        <v>692</v>
      </c>
      <c r="H769" s="5">
        <v>2607340.7999999998</v>
      </c>
      <c r="I769" s="1">
        <v>0</v>
      </c>
      <c r="J769" s="1">
        <v>0</v>
      </c>
      <c r="K769" s="1" t="s">
        <v>3255</v>
      </c>
      <c r="L769" s="1">
        <v>1</v>
      </c>
      <c r="M769" s="1" t="s">
        <v>3393</v>
      </c>
      <c r="N769" s="1" t="s">
        <v>3394</v>
      </c>
      <c r="O769" s="1">
        <v>135799</v>
      </c>
      <c r="P769" s="1" t="s">
        <v>4287</v>
      </c>
      <c r="Q769" s="1">
        <v>19.2</v>
      </c>
      <c r="R769" s="1" t="str">
        <f>IFERROR(VLOOKUP(K769,Proveedores!$A$2:$B$500,2,0),"Agregar")</f>
        <v>LABORATORIO ELEA PHOENIX S.A.</v>
      </c>
      <c r="S769" s="5">
        <f t="shared" si="11"/>
        <v>2607340.7999999998</v>
      </c>
    </row>
    <row r="770" spans="1:19" x14ac:dyDescent="0.2">
      <c r="A770" s="7">
        <v>43866.512303240743</v>
      </c>
      <c r="B770" s="1" t="s">
        <v>4291</v>
      </c>
      <c r="C770" s="1" t="s">
        <v>4292</v>
      </c>
      <c r="D770" s="1" t="s">
        <v>1621</v>
      </c>
      <c r="E770" s="1" t="s">
        <v>4293</v>
      </c>
      <c r="F770" s="7">
        <v>43864</v>
      </c>
      <c r="G770" s="1" t="s">
        <v>692</v>
      </c>
      <c r="H770" s="5">
        <v>3159849.28</v>
      </c>
      <c r="I770" s="1" t="s">
        <v>1816</v>
      </c>
      <c r="J770" s="1">
        <v>0</v>
      </c>
      <c r="K770" s="1" t="s">
        <v>1847</v>
      </c>
      <c r="L770" s="1">
        <v>27</v>
      </c>
      <c r="M770" s="1" t="s">
        <v>2292</v>
      </c>
      <c r="N770" s="1" t="s">
        <v>2508</v>
      </c>
      <c r="O770" s="1">
        <v>45472</v>
      </c>
      <c r="P770" s="1" t="s">
        <v>2294</v>
      </c>
      <c r="Q770" s="1">
        <v>69.489999999999995</v>
      </c>
      <c r="R770" s="1" t="str">
        <f>IFERROR(VLOOKUP(K770,Proveedores!$A$2:$B$500,2,0),"Agregar")</f>
        <v xml:space="preserve">LAFEDAR S.A. </v>
      </c>
      <c r="S770" s="5">
        <f t="shared" si="11"/>
        <v>3159849.28</v>
      </c>
    </row>
    <row r="771" spans="1:19" x14ac:dyDescent="0.2">
      <c r="A771" s="7">
        <v>43866.517766203702</v>
      </c>
      <c r="B771" s="1" t="s">
        <v>4294</v>
      </c>
      <c r="C771" s="1" t="s">
        <v>4295</v>
      </c>
      <c r="D771" s="1" t="s">
        <v>1621</v>
      </c>
      <c r="E771" s="1" t="s">
        <v>4296</v>
      </c>
      <c r="F771" s="7">
        <v>43845</v>
      </c>
      <c r="G771" s="1" t="s">
        <v>692</v>
      </c>
      <c r="H771" s="5">
        <v>1177545.6000000001</v>
      </c>
      <c r="I771" s="1">
        <v>0</v>
      </c>
      <c r="J771" s="1">
        <v>0</v>
      </c>
      <c r="K771" s="1" t="s">
        <v>3379</v>
      </c>
      <c r="L771" s="1">
        <v>18</v>
      </c>
      <c r="M771" s="1" t="s">
        <v>4297</v>
      </c>
      <c r="N771" s="1" t="s">
        <v>4298</v>
      </c>
      <c r="O771" s="1">
        <v>31680</v>
      </c>
      <c r="P771" s="1" t="s">
        <v>4299</v>
      </c>
      <c r="Q771" s="1">
        <v>37.17</v>
      </c>
      <c r="R771" s="1" t="str">
        <f>IFERROR(VLOOKUP(K771,Proveedores!$A$2:$B$500,2,0),"Agregar")</f>
        <v>LABORATORIO ELEA PHOENIX S.A.</v>
      </c>
      <c r="S771" s="5">
        <f t="shared" ref="S771:S834" si="12">Q771*O771</f>
        <v>1177545.6000000001</v>
      </c>
    </row>
    <row r="772" spans="1:19" x14ac:dyDescent="0.2">
      <c r="A772" s="7">
        <v>43866.526261574072</v>
      </c>
      <c r="B772" s="1" t="s">
        <v>4300</v>
      </c>
      <c r="C772" s="1" t="s">
        <v>4301</v>
      </c>
      <c r="D772" s="1" t="s">
        <v>1621</v>
      </c>
      <c r="E772" s="1" t="s">
        <v>4302</v>
      </c>
      <c r="F772" s="7">
        <v>43845</v>
      </c>
      <c r="G772" s="1" t="s">
        <v>692</v>
      </c>
      <c r="H772" s="5">
        <v>1177545.6000000001</v>
      </c>
      <c r="I772" s="1">
        <v>0</v>
      </c>
      <c r="J772" s="1">
        <v>0</v>
      </c>
      <c r="K772" s="1" t="s">
        <v>3379</v>
      </c>
      <c r="L772" s="1">
        <v>18</v>
      </c>
      <c r="M772" s="1" t="s">
        <v>4297</v>
      </c>
      <c r="N772" s="1" t="s">
        <v>4298</v>
      </c>
      <c r="O772" s="1">
        <v>31680</v>
      </c>
      <c r="P772" s="1" t="s">
        <v>4303</v>
      </c>
      <c r="Q772" s="1">
        <v>37.17</v>
      </c>
      <c r="R772" s="1" t="str">
        <f>IFERROR(VLOOKUP(K772,Proveedores!$A$2:$B$500,2,0),"Agregar")</f>
        <v>LABORATORIO ELEA PHOENIX S.A.</v>
      </c>
      <c r="S772" s="5">
        <f t="shared" si="12"/>
        <v>1177545.6000000001</v>
      </c>
    </row>
    <row r="773" spans="1:19" x14ac:dyDescent="0.2">
      <c r="A773" s="7">
        <v>43866.570833333331</v>
      </c>
      <c r="B773" s="1" t="s">
        <v>4304</v>
      </c>
      <c r="C773" s="1" t="s">
        <v>4305</v>
      </c>
      <c r="D773" s="1" t="s">
        <v>1621</v>
      </c>
      <c r="E773" s="1" t="s">
        <v>4306</v>
      </c>
      <c r="F773" s="7">
        <v>43845</v>
      </c>
      <c r="G773" s="1" t="s">
        <v>4307</v>
      </c>
      <c r="H773" s="5">
        <v>1177545.6000000001</v>
      </c>
      <c r="I773" s="1">
        <v>0</v>
      </c>
      <c r="J773" s="1">
        <v>0</v>
      </c>
      <c r="K773" s="1" t="s">
        <v>3379</v>
      </c>
      <c r="L773" s="1">
        <v>18</v>
      </c>
      <c r="M773" s="1" t="s">
        <v>4297</v>
      </c>
      <c r="N773" s="1" t="s">
        <v>4308</v>
      </c>
      <c r="O773" s="1">
        <v>31680</v>
      </c>
      <c r="P773" s="1" t="s">
        <v>4303</v>
      </c>
      <c r="Q773" s="1">
        <v>37.17</v>
      </c>
      <c r="R773" s="1" t="str">
        <f>IFERROR(VLOOKUP(K773,Proveedores!$A$2:$B$500,2,0),"Agregar")</f>
        <v>LABORATORIO ELEA PHOENIX S.A.</v>
      </c>
      <c r="S773" s="5">
        <f t="shared" si="12"/>
        <v>1177545.6000000001</v>
      </c>
    </row>
    <row r="774" spans="1:19" x14ac:dyDescent="0.2">
      <c r="A774" s="7">
        <v>43866.575937499998</v>
      </c>
      <c r="B774" s="1" t="s">
        <v>4309</v>
      </c>
      <c r="C774" s="1" t="s">
        <v>4310</v>
      </c>
      <c r="D774" s="1" t="s">
        <v>1621</v>
      </c>
      <c r="E774" s="1" t="s">
        <v>4311</v>
      </c>
      <c r="F774" s="7">
        <v>43845</v>
      </c>
      <c r="G774" s="1" t="s">
        <v>692</v>
      </c>
      <c r="H774" s="5">
        <v>1066147.1100000001</v>
      </c>
      <c r="I774" s="1">
        <v>0</v>
      </c>
      <c r="J774" s="1">
        <v>0</v>
      </c>
      <c r="K774" s="1" t="s">
        <v>3379</v>
      </c>
      <c r="L774" s="1">
        <v>18</v>
      </c>
      <c r="M774" s="1" t="s">
        <v>4297</v>
      </c>
      <c r="N774" s="1" t="s">
        <v>4298</v>
      </c>
      <c r="O774" s="1">
        <v>28683</v>
      </c>
      <c r="P774" s="1" t="s">
        <v>4303</v>
      </c>
      <c r="Q774" s="1">
        <v>37.17</v>
      </c>
      <c r="R774" s="1" t="str">
        <f>IFERROR(VLOOKUP(K774,Proveedores!$A$2:$B$500,2,0),"Agregar")</f>
        <v>LABORATORIO ELEA PHOENIX S.A.</v>
      </c>
      <c r="S774" s="5">
        <f t="shared" si="12"/>
        <v>1066147.1100000001</v>
      </c>
    </row>
    <row r="775" spans="1:19" x14ac:dyDescent="0.2">
      <c r="A775" s="7">
        <v>43866.578310185185</v>
      </c>
      <c r="B775" s="1" t="s">
        <v>4312</v>
      </c>
      <c r="C775" s="1" t="s">
        <v>4313</v>
      </c>
      <c r="D775" s="1" t="s">
        <v>1621</v>
      </c>
      <c r="E775" s="1" t="s">
        <v>4314</v>
      </c>
      <c r="F775" s="7">
        <v>43853</v>
      </c>
      <c r="G775" s="1" t="s">
        <v>549</v>
      </c>
      <c r="H775" s="5">
        <v>1194836.3999999999</v>
      </c>
      <c r="I775" s="1">
        <v>0</v>
      </c>
      <c r="J775" s="1">
        <v>0</v>
      </c>
      <c r="K775" s="1" t="s">
        <v>4315</v>
      </c>
      <c r="L775" s="1">
        <v>4</v>
      </c>
      <c r="M775" s="1" t="s">
        <v>4316</v>
      </c>
      <c r="N775" s="1" t="s">
        <v>4317</v>
      </c>
      <c r="O775" s="1">
        <v>200000</v>
      </c>
      <c r="P775" s="1" t="s">
        <v>1665</v>
      </c>
      <c r="Q775" s="1">
        <v>1.99</v>
      </c>
      <c r="R775" s="1" t="str">
        <f>IFERROR(VLOOKUP(K775,Proveedores!$A$2:$B$500,2,0),"Agregar")</f>
        <v>Gador S.A.</v>
      </c>
      <c r="S775" s="5">
        <f t="shared" si="12"/>
        <v>398000</v>
      </c>
    </row>
    <row r="776" spans="1:19" x14ac:dyDescent="0.2">
      <c r="A776" s="7">
        <v>43866.578310185185</v>
      </c>
      <c r="B776" s="1" t="s">
        <v>4312</v>
      </c>
      <c r="C776" s="1" t="s">
        <v>4313</v>
      </c>
      <c r="D776" s="1" t="s">
        <v>1621</v>
      </c>
      <c r="E776" s="1" t="s">
        <v>4314</v>
      </c>
      <c r="F776" s="7">
        <v>43853</v>
      </c>
      <c r="G776" s="1" t="s">
        <v>549</v>
      </c>
      <c r="H776" s="5">
        <v>1194836.3999999999</v>
      </c>
      <c r="I776" s="1">
        <v>0</v>
      </c>
      <c r="J776" s="1">
        <v>0</v>
      </c>
      <c r="K776" s="1" t="s">
        <v>4315</v>
      </c>
      <c r="L776" s="1">
        <v>5</v>
      </c>
      <c r="M776" s="1" t="s">
        <v>4318</v>
      </c>
      <c r="N776" s="1" t="s">
        <v>4319</v>
      </c>
      <c r="O776" s="1">
        <v>221960</v>
      </c>
      <c r="P776" s="1" t="s">
        <v>1665</v>
      </c>
      <c r="Q776" s="1">
        <v>3.59</v>
      </c>
      <c r="R776" s="1" t="str">
        <f>IFERROR(VLOOKUP(K776,Proveedores!$A$2:$B$500,2,0),"Agregar")</f>
        <v>Gador S.A.</v>
      </c>
      <c r="S776" s="5">
        <f t="shared" si="12"/>
        <v>796836.4</v>
      </c>
    </row>
    <row r="777" spans="1:19" x14ac:dyDescent="0.2">
      <c r="A777" s="7">
        <v>43866.589317129627</v>
      </c>
      <c r="B777" s="1" t="s">
        <v>4320</v>
      </c>
      <c r="C777" s="1" t="s">
        <v>4321</v>
      </c>
      <c r="D777" s="1" t="s">
        <v>1621</v>
      </c>
      <c r="E777" s="1">
        <v>785</v>
      </c>
      <c r="F777" s="7">
        <v>43864</v>
      </c>
      <c r="G777" s="1" t="s">
        <v>468</v>
      </c>
      <c r="H777" s="5">
        <v>13280.65</v>
      </c>
      <c r="I777" s="1">
        <v>8433</v>
      </c>
      <c r="J777" s="1">
        <v>0</v>
      </c>
      <c r="K777" s="1" t="s">
        <v>470</v>
      </c>
      <c r="L777" s="1">
        <v>2</v>
      </c>
      <c r="M777" s="1">
        <v>2</v>
      </c>
      <c r="N777" s="1" t="s">
        <v>1896</v>
      </c>
      <c r="O777" s="1">
        <v>1</v>
      </c>
      <c r="P777" s="1" t="s">
        <v>1850</v>
      </c>
      <c r="Q777" s="1">
        <v>1261.29</v>
      </c>
      <c r="R777" s="1" t="str">
        <f>IFERROR(VLOOKUP(K777,Proveedores!$A$2:$B$500,2,0),"Agregar")</f>
        <v>FABIAN DERISO</v>
      </c>
      <c r="S777" s="5">
        <f t="shared" si="12"/>
        <v>1261.29</v>
      </c>
    </row>
    <row r="778" spans="1:19" x14ac:dyDescent="0.2">
      <c r="A778" s="7">
        <v>43866.589317129627</v>
      </c>
      <c r="B778" s="1" t="s">
        <v>4320</v>
      </c>
      <c r="C778" s="1" t="s">
        <v>4321</v>
      </c>
      <c r="D778" s="1" t="s">
        <v>1621</v>
      </c>
      <c r="E778" s="1">
        <v>785</v>
      </c>
      <c r="F778" s="7">
        <v>43864</v>
      </c>
      <c r="G778" s="1" t="s">
        <v>468</v>
      </c>
      <c r="H778" s="5">
        <v>13280.65</v>
      </c>
      <c r="I778" s="1">
        <v>8433</v>
      </c>
      <c r="J778" s="1">
        <v>0</v>
      </c>
      <c r="K778" s="1" t="s">
        <v>470</v>
      </c>
      <c r="L778" s="1">
        <v>4</v>
      </c>
      <c r="M778" s="1">
        <v>4</v>
      </c>
      <c r="N778" s="1" t="s">
        <v>4322</v>
      </c>
      <c r="O778" s="1">
        <v>1</v>
      </c>
      <c r="P778" s="1" t="s">
        <v>1850</v>
      </c>
      <c r="Q778" s="1">
        <v>3561.29</v>
      </c>
      <c r="R778" s="1" t="str">
        <f>IFERROR(VLOOKUP(K778,Proveedores!$A$2:$B$500,2,0),"Agregar")</f>
        <v>FABIAN DERISO</v>
      </c>
      <c r="S778" s="5">
        <f t="shared" si="12"/>
        <v>3561.29</v>
      </c>
    </row>
    <row r="779" spans="1:19" x14ac:dyDescent="0.2">
      <c r="A779" s="7">
        <v>43866.589317129627</v>
      </c>
      <c r="B779" s="1" t="s">
        <v>4320</v>
      </c>
      <c r="C779" s="1" t="s">
        <v>4321</v>
      </c>
      <c r="D779" s="1" t="s">
        <v>1621</v>
      </c>
      <c r="E779" s="1">
        <v>785</v>
      </c>
      <c r="F779" s="7">
        <v>43864</v>
      </c>
      <c r="G779" s="1" t="s">
        <v>468</v>
      </c>
      <c r="H779" s="5">
        <v>13280.65</v>
      </c>
      <c r="I779" s="1">
        <v>8433</v>
      </c>
      <c r="J779" s="1">
        <v>0</v>
      </c>
      <c r="K779" s="1" t="s">
        <v>470</v>
      </c>
      <c r="L779" s="1">
        <v>3</v>
      </c>
      <c r="M779" s="1">
        <v>3</v>
      </c>
      <c r="N779" s="1" t="s">
        <v>1899</v>
      </c>
      <c r="O779" s="1">
        <v>1</v>
      </c>
      <c r="P779" s="1" t="s">
        <v>1850</v>
      </c>
      <c r="Q779" s="1">
        <v>4080.65</v>
      </c>
      <c r="R779" s="1" t="str">
        <f>IFERROR(VLOOKUP(K779,Proveedores!$A$2:$B$500,2,0),"Agregar")</f>
        <v>FABIAN DERISO</v>
      </c>
      <c r="S779" s="5">
        <f t="shared" si="12"/>
        <v>4080.65</v>
      </c>
    </row>
    <row r="780" spans="1:19" x14ac:dyDescent="0.2">
      <c r="A780" s="7">
        <v>43866.589317129627</v>
      </c>
      <c r="B780" s="1" t="s">
        <v>4320</v>
      </c>
      <c r="C780" s="1" t="s">
        <v>4321</v>
      </c>
      <c r="D780" s="1" t="s">
        <v>1621</v>
      </c>
      <c r="E780" s="1">
        <v>785</v>
      </c>
      <c r="F780" s="7">
        <v>43864</v>
      </c>
      <c r="G780" s="1" t="s">
        <v>468</v>
      </c>
      <c r="H780" s="5">
        <v>13280.65</v>
      </c>
      <c r="I780" s="1">
        <v>8433</v>
      </c>
      <c r="J780" s="1">
        <v>0</v>
      </c>
      <c r="K780" s="1" t="s">
        <v>470</v>
      </c>
      <c r="L780" s="1">
        <v>1</v>
      </c>
      <c r="M780" s="1">
        <v>1430</v>
      </c>
      <c r="N780" s="1" t="s">
        <v>1900</v>
      </c>
      <c r="O780" s="1">
        <v>1</v>
      </c>
      <c r="P780" s="1" t="s">
        <v>1850</v>
      </c>
      <c r="Q780" s="1">
        <v>4377.42</v>
      </c>
      <c r="R780" s="1" t="str">
        <f>IFERROR(VLOOKUP(K780,Proveedores!$A$2:$B$500,2,0),"Agregar")</f>
        <v>FABIAN DERISO</v>
      </c>
      <c r="S780" s="5">
        <f t="shared" si="12"/>
        <v>4377.42</v>
      </c>
    </row>
    <row r="781" spans="1:19" x14ac:dyDescent="0.2">
      <c r="A781" s="7">
        <v>43866.593148148146</v>
      </c>
      <c r="B781" s="1" t="s">
        <v>4323</v>
      </c>
      <c r="C781" s="1" t="s">
        <v>4324</v>
      </c>
      <c r="D781" s="1" t="s">
        <v>1621</v>
      </c>
      <c r="E781" s="1" t="s">
        <v>4325</v>
      </c>
      <c r="F781" s="7">
        <v>43845</v>
      </c>
      <c r="G781" s="1" t="s">
        <v>692</v>
      </c>
      <c r="H781" s="5">
        <v>1865926.44</v>
      </c>
      <c r="I781" s="1">
        <v>0</v>
      </c>
      <c r="J781" s="1">
        <v>0</v>
      </c>
      <c r="K781" s="1" t="s">
        <v>3379</v>
      </c>
      <c r="L781" s="1">
        <v>34</v>
      </c>
      <c r="M781" s="1" t="s">
        <v>4326</v>
      </c>
      <c r="N781" s="1" t="s">
        <v>4327</v>
      </c>
      <c r="O781" s="1">
        <v>31318</v>
      </c>
      <c r="P781" s="1" t="s">
        <v>4328</v>
      </c>
      <c r="Q781" s="1">
        <v>59.58</v>
      </c>
      <c r="R781" s="1" t="str">
        <f>IFERROR(VLOOKUP(K781,Proveedores!$A$2:$B$500,2,0),"Agregar")</f>
        <v>LABORATORIO ELEA PHOENIX S.A.</v>
      </c>
      <c r="S781" s="5">
        <f t="shared" si="12"/>
        <v>1865926.44</v>
      </c>
    </row>
    <row r="782" spans="1:19" x14ac:dyDescent="0.2">
      <c r="A782" s="7">
        <v>43866.598587962966</v>
      </c>
      <c r="B782" s="1" t="s">
        <v>4329</v>
      </c>
      <c r="C782" s="1" t="s">
        <v>4330</v>
      </c>
      <c r="D782" s="1" t="s">
        <v>1621</v>
      </c>
      <c r="E782" s="1">
        <v>786</v>
      </c>
      <c r="F782" s="7">
        <v>43864</v>
      </c>
      <c r="G782" s="1" t="s">
        <v>468</v>
      </c>
      <c r="H782" s="5">
        <v>4619.3500000000004</v>
      </c>
      <c r="I782" s="1">
        <v>8436</v>
      </c>
      <c r="J782" s="1">
        <v>0</v>
      </c>
      <c r="K782" s="1" t="s">
        <v>470</v>
      </c>
      <c r="L782" s="1">
        <v>4</v>
      </c>
      <c r="M782" s="1">
        <v>4</v>
      </c>
      <c r="N782" s="1" t="s">
        <v>4331</v>
      </c>
      <c r="O782" s="1">
        <v>1</v>
      </c>
      <c r="P782" s="1" t="s">
        <v>1850</v>
      </c>
      <c r="Q782" s="1">
        <v>1238.71</v>
      </c>
      <c r="R782" s="1" t="str">
        <f>IFERROR(VLOOKUP(K782,Proveedores!$A$2:$B$500,2,0),"Agregar")</f>
        <v>FABIAN DERISO</v>
      </c>
      <c r="S782" s="5">
        <f t="shared" si="12"/>
        <v>1238.71</v>
      </c>
    </row>
    <row r="783" spans="1:19" x14ac:dyDescent="0.2">
      <c r="A783" s="7">
        <v>43866.598587962966</v>
      </c>
      <c r="B783" s="1" t="s">
        <v>4329</v>
      </c>
      <c r="C783" s="1" t="s">
        <v>4330</v>
      </c>
      <c r="D783" s="1" t="s">
        <v>1621</v>
      </c>
      <c r="E783" s="1">
        <v>786</v>
      </c>
      <c r="F783" s="7">
        <v>43864</v>
      </c>
      <c r="G783" s="1" t="s">
        <v>468</v>
      </c>
      <c r="H783" s="5">
        <v>4619.3500000000004</v>
      </c>
      <c r="I783" s="1">
        <v>8436</v>
      </c>
      <c r="J783" s="1">
        <v>0</v>
      </c>
      <c r="K783" s="1" t="s">
        <v>470</v>
      </c>
      <c r="L783" s="1">
        <v>3</v>
      </c>
      <c r="M783" s="1">
        <v>3</v>
      </c>
      <c r="N783" s="1" t="s">
        <v>1899</v>
      </c>
      <c r="O783" s="1">
        <v>1</v>
      </c>
      <c r="P783" s="1" t="s">
        <v>1850</v>
      </c>
      <c r="Q783" s="1">
        <v>1419.35</v>
      </c>
      <c r="R783" s="1" t="str">
        <f>IFERROR(VLOOKUP(K783,Proveedores!$A$2:$B$500,2,0),"Agregar")</f>
        <v>FABIAN DERISO</v>
      </c>
      <c r="S783" s="5">
        <f t="shared" si="12"/>
        <v>1419.35</v>
      </c>
    </row>
    <row r="784" spans="1:19" x14ac:dyDescent="0.2">
      <c r="A784" s="7">
        <v>43866.598587962966</v>
      </c>
      <c r="B784" s="1" t="s">
        <v>4329</v>
      </c>
      <c r="C784" s="1" t="s">
        <v>4330</v>
      </c>
      <c r="D784" s="1" t="s">
        <v>1621</v>
      </c>
      <c r="E784" s="1">
        <v>786</v>
      </c>
      <c r="F784" s="7">
        <v>43864</v>
      </c>
      <c r="G784" s="1" t="s">
        <v>468</v>
      </c>
      <c r="H784" s="5">
        <v>4619.3500000000004</v>
      </c>
      <c r="I784" s="1">
        <v>8436</v>
      </c>
      <c r="J784" s="1">
        <v>0</v>
      </c>
      <c r="K784" s="1" t="s">
        <v>470</v>
      </c>
      <c r="L784" s="1">
        <v>1</v>
      </c>
      <c r="M784" s="1">
        <v>1</v>
      </c>
      <c r="N784" s="1" t="s">
        <v>1900</v>
      </c>
      <c r="O784" s="1">
        <v>1</v>
      </c>
      <c r="P784" s="1" t="s">
        <v>1850</v>
      </c>
      <c r="Q784" s="1">
        <v>1522.58</v>
      </c>
      <c r="R784" s="1" t="str">
        <f>IFERROR(VLOOKUP(K784,Proveedores!$A$2:$B$500,2,0),"Agregar")</f>
        <v>FABIAN DERISO</v>
      </c>
      <c r="S784" s="5">
        <f t="shared" si="12"/>
        <v>1522.58</v>
      </c>
    </row>
    <row r="785" spans="1:19" x14ac:dyDescent="0.2">
      <c r="A785" s="7">
        <v>43866.598587962966</v>
      </c>
      <c r="B785" s="1" t="s">
        <v>4329</v>
      </c>
      <c r="C785" s="1" t="s">
        <v>4330</v>
      </c>
      <c r="D785" s="1" t="s">
        <v>1621</v>
      </c>
      <c r="E785" s="1">
        <v>786</v>
      </c>
      <c r="F785" s="7">
        <v>43864</v>
      </c>
      <c r="G785" s="1" t="s">
        <v>468</v>
      </c>
      <c r="H785" s="5">
        <v>4619.3500000000004</v>
      </c>
      <c r="I785" s="1">
        <v>8436</v>
      </c>
      <c r="J785" s="1">
        <v>0</v>
      </c>
      <c r="K785" s="1" t="s">
        <v>470</v>
      </c>
      <c r="L785" s="1">
        <v>2</v>
      </c>
      <c r="M785" s="1">
        <v>2</v>
      </c>
      <c r="N785" s="1" t="s">
        <v>1896</v>
      </c>
      <c r="O785" s="1">
        <v>1</v>
      </c>
      <c r="P785" s="1" t="s">
        <v>1850</v>
      </c>
      <c r="Q785" s="1">
        <v>438.71</v>
      </c>
      <c r="R785" s="1" t="str">
        <f>IFERROR(VLOOKUP(K785,Proveedores!$A$2:$B$500,2,0),"Agregar")</f>
        <v>FABIAN DERISO</v>
      </c>
      <c r="S785" s="5">
        <f t="shared" si="12"/>
        <v>438.71</v>
      </c>
    </row>
    <row r="786" spans="1:19" x14ac:dyDescent="0.2">
      <c r="A786" s="7">
        <v>43866.603854166664</v>
      </c>
      <c r="B786" s="1" t="s">
        <v>4332</v>
      </c>
      <c r="C786" s="1" t="s">
        <v>4333</v>
      </c>
      <c r="D786" s="1" t="s">
        <v>1621</v>
      </c>
      <c r="E786" s="1" t="s">
        <v>4334</v>
      </c>
      <c r="F786" s="7">
        <v>43845</v>
      </c>
      <c r="G786" s="1" t="s">
        <v>692</v>
      </c>
      <c r="H786" s="5">
        <v>1847814.12</v>
      </c>
      <c r="I786" s="1">
        <v>0</v>
      </c>
      <c r="J786" s="1">
        <v>0</v>
      </c>
      <c r="K786" s="1" t="s">
        <v>3379</v>
      </c>
      <c r="L786" s="1">
        <v>34</v>
      </c>
      <c r="M786" s="1" t="s">
        <v>4326</v>
      </c>
      <c r="N786" s="1" t="s">
        <v>4335</v>
      </c>
      <c r="O786" s="1">
        <v>31014</v>
      </c>
      <c r="P786" s="1" t="s">
        <v>4336</v>
      </c>
      <c r="Q786" s="1">
        <v>59.58</v>
      </c>
      <c r="R786" s="1" t="str">
        <f>IFERROR(VLOOKUP(K786,Proveedores!$A$2:$B$500,2,0),"Agregar")</f>
        <v>LABORATORIO ELEA PHOENIX S.A.</v>
      </c>
      <c r="S786" s="5">
        <f t="shared" si="12"/>
        <v>1847814.1199999999</v>
      </c>
    </row>
    <row r="787" spans="1:19" x14ac:dyDescent="0.2">
      <c r="A787" s="7">
        <v>43866.655046296299</v>
      </c>
      <c r="B787" s="1" t="s">
        <v>4337</v>
      </c>
      <c r="C787" s="1" t="s">
        <v>4338</v>
      </c>
      <c r="D787" s="1" t="s">
        <v>1621</v>
      </c>
      <c r="E787" s="1" t="s">
        <v>4339</v>
      </c>
      <c r="F787" s="7">
        <v>43839</v>
      </c>
      <c r="G787" s="1" t="s">
        <v>692</v>
      </c>
      <c r="H787" s="5">
        <v>9723520.8000000007</v>
      </c>
      <c r="I787" s="1">
        <v>75</v>
      </c>
      <c r="J787" s="1">
        <v>0</v>
      </c>
      <c r="K787" s="1" t="s">
        <v>620</v>
      </c>
      <c r="L787" s="1">
        <v>9</v>
      </c>
      <c r="M787" s="1" t="s">
        <v>3817</v>
      </c>
      <c r="N787" s="1" t="s">
        <v>3818</v>
      </c>
      <c r="O787" s="1">
        <v>82683</v>
      </c>
      <c r="P787" s="1" t="s">
        <v>3809</v>
      </c>
      <c r="Q787" s="1">
        <v>117.6</v>
      </c>
      <c r="R787" s="1" t="str">
        <f>IFERROR(VLOOKUP(K787,Proveedores!$A$2:$B$500,2,0),"Agregar")</f>
        <v>PHARMOS S.A.</v>
      </c>
      <c r="S787" s="5">
        <f t="shared" si="12"/>
        <v>9723520.7999999989</v>
      </c>
    </row>
    <row r="788" spans="1:19" x14ac:dyDescent="0.2">
      <c r="A788" s="7">
        <v>43866.686099537037</v>
      </c>
      <c r="B788" s="1" t="s">
        <v>4340</v>
      </c>
      <c r="C788" s="1" t="s">
        <v>4341</v>
      </c>
      <c r="D788" s="1" t="s">
        <v>1621</v>
      </c>
      <c r="E788" s="1" t="s">
        <v>4342</v>
      </c>
      <c r="F788" s="7">
        <v>43845</v>
      </c>
      <c r="G788" s="1" t="s">
        <v>692</v>
      </c>
      <c r="H788" s="5">
        <v>1824339.6</v>
      </c>
      <c r="I788" s="1">
        <v>0</v>
      </c>
      <c r="J788" s="1">
        <v>0</v>
      </c>
      <c r="K788" s="1" t="s">
        <v>3379</v>
      </c>
      <c r="L788" s="1">
        <v>34</v>
      </c>
      <c r="M788" s="1" t="s">
        <v>4326</v>
      </c>
      <c r="N788" s="1" t="s">
        <v>4335</v>
      </c>
      <c r="O788" s="1">
        <v>30620</v>
      </c>
      <c r="P788" s="1" t="s">
        <v>4328</v>
      </c>
      <c r="Q788" s="1">
        <v>59.58</v>
      </c>
      <c r="R788" s="1" t="str">
        <f>IFERROR(VLOOKUP(K788,Proveedores!$A$2:$B$500,2,0),"Agregar")</f>
        <v>LABORATORIO ELEA PHOENIX S.A.</v>
      </c>
      <c r="S788" s="5">
        <f t="shared" si="12"/>
        <v>1824339.5999999999</v>
      </c>
    </row>
    <row r="789" spans="1:19" x14ac:dyDescent="0.2">
      <c r="A789" s="7">
        <v>43866.739560185182</v>
      </c>
      <c r="B789" s="1" t="s">
        <v>4343</v>
      </c>
      <c r="C789" s="1" t="s">
        <v>4344</v>
      </c>
      <c r="D789" s="1" t="s">
        <v>1621</v>
      </c>
      <c r="E789" s="1">
        <v>31200005569</v>
      </c>
      <c r="F789" s="7">
        <v>43844</v>
      </c>
      <c r="G789" s="1" t="s">
        <v>692</v>
      </c>
      <c r="H789" s="5">
        <v>6804782.3999999994</v>
      </c>
      <c r="I789" s="1">
        <v>73</v>
      </c>
      <c r="J789" s="1" t="s">
        <v>699</v>
      </c>
      <c r="K789" s="1" t="s">
        <v>3613</v>
      </c>
      <c r="L789" s="1">
        <v>21</v>
      </c>
      <c r="M789" s="1" t="s">
        <v>3936</v>
      </c>
      <c r="N789" s="1" t="s">
        <v>4345</v>
      </c>
      <c r="O789" s="1">
        <v>4074720</v>
      </c>
      <c r="P789" s="1" t="s">
        <v>1917</v>
      </c>
      <c r="Q789" s="1">
        <v>1.67</v>
      </c>
      <c r="R789" s="1" t="str">
        <f>IFERROR(VLOOKUP(K789,Proveedores!$A$2:$B$500,2,0),"Agregar")</f>
        <v>MICROSULES ARGENTINA SA de SCIIA</v>
      </c>
      <c r="S789" s="5">
        <f t="shared" si="12"/>
        <v>6804782.3999999994</v>
      </c>
    </row>
    <row r="790" spans="1:19" x14ac:dyDescent="0.2">
      <c r="A790" s="7">
        <v>43866.746701388889</v>
      </c>
      <c r="B790" s="1" t="s">
        <v>4346</v>
      </c>
      <c r="C790" s="1" t="s">
        <v>4347</v>
      </c>
      <c r="D790" s="1" t="s">
        <v>1621</v>
      </c>
      <c r="E790" s="1">
        <v>31200005582</v>
      </c>
      <c r="F790" s="7">
        <v>43846</v>
      </c>
      <c r="G790" s="1" t="s">
        <v>692</v>
      </c>
      <c r="H790" s="5">
        <v>6142891.2000000002</v>
      </c>
      <c r="I790" s="1">
        <v>78</v>
      </c>
      <c r="J790" s="1" t="s">
        <v>699</v>
      </c>
      <c r="K790" s="1" t="s">
        <v>4348</v>
      </c>
      <c r="L790" s="1">
        <v>48</v>
      </c>
      <c r="M790" s="1" t="s">
        <v>4349</v>
      </c>
      <c r="N790" s="1" t="s">
        <v>4350</v>
      </c>
      <c r="O790" s="1">
        <v>3086880</v>
      </c>
      <c r="P790" s="1" t="s">
        <v>1917</v>
      </c>
      <c r="Q790" s="1">
        <v>1.99</v>
      </c>
      <c r="R790" s="1" t="str">
        <f>IFERROR(VLOOKUP(K790,Proveedores!$A$2:$B$500,2,0),"Agregar")</f>
        <v>MICROSULES ARGENTINA SA de SCIIA</v>
      </c>
      <c r="S790" s="5">
        <f t="shared" si="12"/>
        <v>6142891.2000000002</v>
      </c>
    </row>
    <row r="791" spans="1:19" x14ac:dyDescent="0.2">
      <c r="A791" s="7">
        <v>43866.752638888887</v>
      </c>
      <c r="B791" s="1" t="s">
        <v>4351</v>
      </c>
      <c r="C791" s="1" t="s">
        <v>4352</v>
      </c>
      <c r="D791" s="1" t="s">
        <v>1621</v>
      </c>
      <c r="E791" s="1">
        <v>31200005593</v>
      </c>
      <c r="F791" s="7">
        <v>43853</v>
      </c>
      <c r="G791" s="1" t="s">
        <v>692</v>
      </c>
      <c r="H791" s="5">
        <v>2055351.6</v>
      </c>
      <c r="I791" s="1">
        <v>89</v>
      </c>
      <c r="J791" s="1" t="s">
        <v>699</v>
      </c>
      <c r="K791" s="1" t="s">
        <v>4348</v>
      </c>
      <c r="L791" s="1">
        <v>48</v>
      </c>
      <c r="M791" s="1" t="s">
        <v>4349</v>
      </c>
      <c r="N791" s="1" t="s">
        <v>4350</v>
      </c>
      <c r="O791" s="1">
        <v>1032840</v>
      </c>
      <c r="P791" s="1" t="s">
        <v>1960</v>
      </c>
      <c r="Q791" s="1">
        <v>1.99</v>
      </c>
      <c r="R791" s="1" t="str">
        <f>IFERROR(VLOOKUP(K791,Proveedores!$A$2:$B$500,2,0),"Agregar")</f>
        <v>MICROSULES ARGENTINA SA de SCIIA</v>
      </c>
      <c r="S791" s="5">
        <f t="shared" si="12"/>
        <v>2055351.6</v>
      </c>
    </row>
    <row r="792" spans="1:19" x14ac:dyDescent="0.2">
      <c r="A792" s="7">
        <v>43867.62358796296</v>
      </c>
      <c r="B792" s="1" t="s">
        <v>4353</v>
      </c>
      <c r="C792" s="1" t="s">
        <v>4354</v>
      </c>
      <c r="D792" s="1" t="s">
        <v>1621</v>
      </c>
      <c r="E792" s="1" t="s">
        <v>4355</v>
      </c>
      <c r="F792" s="7">
        <v>43864</v>
      </c>
      <c r="G792" s="1" t="s">
        <v>142</v>
      </c>
      <c r="H792" s="5">
        <v>5048164.4400000004</v>
      </c>
      <c r="I792" s="1">
        <v>1</v>
      </c>
      <c r="J792" s="1">
        <v>0</v>
      </c>
      <c r="K792" s="1" t="s">
        <v>146</v>
      </c>
      <c r="L792" s="1">
        <v>1</v>
      </c>
      <c r="M792" s="1" t="s">
        <v>2317</v>
      </c>
      <c r="N792" s="1" t="s">
        <v>1839</v>
      </c>
      <c r="O792" s="1">
        <v>1</v>
      </c>
      <c r="P792" s="1" t="s">
        <v>1839</v>
      </c>
      <c r="Q792" s="1">
        <v>100695.67999999999</v>
      </c>
      <c r="R792" s="1" t="str">
        <f>IFERROR(VLOOKUP(K792,Proveedores!$A$2:$B$500,2,0),"Agregar")</f>
        <v>SUIZO ARGENTINA S.A.</v>
      </c>
      <c r="S792" s="5">
        <f t="shared" si="12"/>
        <v>100695.67999999999</v>
      </c>
    </row>
    <row r="793" spans="1:19" x14ac:dyDescent="0.2">
      <c r="A793" s="7">
        <v>43867.62358796296</v>
      </c>
      <c r="B793" s="1" t="s">
        <v>4353</v>
      </c>
      <c r="C793" s="1" t="s">
        <v>4354</v>
      </c>
      <c r="D793" s="1" t="s">
        <v>1621</v>
      </c>
      <c r="E793" s="1" t="s">
        <v>4355</v>
      </c>
      <c r="F793" s="7">
        <v>43864</v>
      </c>
      <c r="G793" s="1" t="s">
        <v>142</v>
      </c>
      <c r="H793" s="5">
        <v>5048164.4400000004</v>
      </c>
      <c r="I793" s="1">
        <v>1</v>
      </c>
      <c r="J793" s="1">
        <v>0</v>
      </c>
      <c r="K793" s="1" t="s">
        <v>146</v>
      </c>
      <c r="L793" s="1">
        <v>3</v>
      </c>
      <c r="M793" s="1" t="s">
        <v>2315</v>
      </c>
      <c r="N793" s="1" t="s">
        <v>1839</v>
      </c>
      <c r="O793" s="1">
        <v>1</v>
      </c>
      <c r="P793" s="1" t="s">
        <v>1839</v>
      </c>
      <c r="Q793" s="1">
        <v>218033.03</v>
      </c>
      <c r="R793" s="1" t="str">
        <f>IFERROR(VLOOKUP(K793,Proveedores!$A$2:$B$500,2,0),"Agregar")</f>
        <v>SUIZO ARGENTINA S.A.</v>
      </c>
      <c r="S793" s="5">
        <f t="shared" si="12"/>
        <v>218033.03</v>
      </c>
    </row>
    <row r="794" spans="1:19" x14ac:dyDescent="0.2">
      <c r="A794" s="7">
        <v>43867.62358796296</v>
      </c>
      <c r="B794" s="1" t="s">
        <v>4353</v>
      </c>
      <c r="C794" s="1" t="s">
        <v>4354</v>
      </c>
      <c r="D794" s="1" t="s">
        <v>1621</v>
      </c>
      <c r="E794" s="1" t="s">
        <v>4355</v>
      </c>
      <c r="F794" s="7">
        <v>43864</v>
      </c>
      <c r="G794" s="1" t="s">
        <v>142</v>
      </c>
      <c r="H794" s="5">
        <v>5048164.4400000004</v>
      </c>
      <c r="I794" s="1">
        <v>1</v>
      </c>
      <c r="J794" s="1">
        <v>0</v>
      </c>
      <c r="K794" s="1" t="s">
        <v>146</v>
      </c>
      <c r="L794" s="1">
        <v>2</v>
      </c>
      <c r="M794" s="1" t="s">
        <v>4356</v>
      </c>
      <c r="N794" s="1" t="s">
        <v>1839</v>
      </c>
      <c r="O794" s="1">
        <v>1</v>
      </c>
      <c r="P794" s="1" t="s">
        <v>1839</v>
      </c>
      <c r="Q794" s="1">
        <v>4729435.72</v>
      </c>
      <c r="R794" s="1" t="str">
        <f>IFERROR(VLOOKUP(K794,Proveedores!$A$2:$B$500,2,0),"Agregar")</f>
        <v>SUIZO ARGENTINA S.A.</v>
      </c>
      <c r="S794" s="5">
        <f t="shared" si="12"/>
        <v>4729435.72</v>
      </c>
    </row>
    <row r="795" spans="1:19" x14ac:dyDescent="0.2">
      <c r="A795" s="7">
        <v>43868.628622685188</v>
      </c>
      <c r="B795" s="1" t="s">
        <v>4357</v>
      </c>
      <c r="C795" s="1" t="s">
        <v>4358</v>
      </c>
      <c r="D795" s="1" t="s">
        <v>1621</v>
      </c>
      <c r="E795" s="1" t="s">
        <v>4359</v>
      </c>
      <c r="F795" s="7">
        <v>43832</v>
      </c>
      <c r="G795" s="1" t="s">
        <v>692</v>
      </c>
      <c r="H795" s="5">
        <v>3906231.06</v>
      </c>
      <c r="I795" s="1" t="s">
        <v>1816</v>
      </c>
      <c r="J795" s="1">
        <v>0</v>
      </c>
      <c r="K795" s="1" t="s">
        <v>1847</v>
      </c>
      <c r="L795" s="1">
        <v>39</v>
      </c>
      <c r="M795" s="1" t="s">
        <v>4360</v>
      </c>
      <c r="N795" s="1" t="s">
        <v>4361</v>
      </c>
      <c r="O795" s="1">
        <v>67672</v>
      </c>
      <c r="P795" s="1" t="s">
        <v>4362</v>
      </c>
      <c r="Q795" s="1">
        <v>57.722999999999999</v>
      </c>
      <c r="R795" s="1" t="str">
        <f>IFERROR(VLOOKUP(K795,Proveedores!$A$2:$B$500,2,0),"Agregar")</f>
        <v xml:space="preserve">LAFEDAR S.A. </v>
      </c>
      <c r="S795" s="5">
        <f t="shared" si="12"/>
        <v>3906230.8560000001</v>
      </c>
    </row>
    <row r="796" spans="1:19" x14ac:dyDescent="0.2">
      <c r="A796" s="7">
        <v>43868.628819444442</v>
      </c>
      <c r="B796" s="1" t="s">
        <v>4363</v>
      </c>
      <c r="C796" s="1" t="s">
        <v>4364</v>
      </c>
      <c r="D796" s="1" t="s">
        <v>1621</v>
      </c>
      <c r="E796" s="1" t="s">
        <v>4365</v>
      </c>
      <c r="F796" s="7">
        <v>43866</v>
      </c>
      <c r="G796" s="1" t="s">
        <v>4366</v>
      </c>
      <c r="H796" s="5">
        <v>4914762</v>
      </c>
      <c r="I796" s="1">
        <v>0</v>
      </c>
      <c r="J796" s="1">
        <v>0</v>
      </c>
      <c r="K796" s="1" t="s">
        <v>4367</v>
      </c>
      <c r="L796" s="1">
        <v>2</v>
      </c>
      <c r="M796" s="1" t="s">
        <v>4368</v>
      </c>
      <c r="N796" s="1" t="s">
        <v>4369</v>
      </c>
      <c r="O796" s="1">
        <v>17679</v>
      </c>
      <c r="P796" s="1" t="s">
        <v>4370</v>
      </c>
      <c r="Q796" s="1">
        <v>278</v>
      </c>
      <c r="R796" s="1" t="str">
        <f>IFERROR(VLOOKUP(K796,Proveedores!$A$2:$B$500,2,0),"Agregar")</f>
        <v>alimentos vida s.a.</v>
      </c>
      <c r="S796" s="5">
        <f t="shared" si="12"/>
        <v>4914762</v>
      </c>
    </row>
    <row r="797" spans="1:19" x14ac:dyDescent="0.2">
      <c r="A797" s="7">
        <v>43868.640902777777</v>
      </c>
      <c r="B797" s="1" t="s">
        <v>4371</v>
      </c>
      <c r="C797" s="1" t="s">
        <v>4372</v>
      </c>
      <c r="D797" s="1" t="s">
        <v>1621</v>
      </c>
      <c r="E797" s="1" t="s">
        <v>4373</v>
      </c>
      <c r="F797" s="7">
        <v>43866</v>
      </c>
      <c r="G797" s="1" t="s">
        <v>98</v>
      </c>
      <c r="H797" s="5">
        <v>982730</v>
      </c>
      <c r="I797" s="1">
        <v>0</v>
      </c>
      <c r="J797" s="1">
        <v>0</v>
      </c>
      <c r="K797" s="1" t="s">
        <v>4367</v>
      </c>
      <c r="L797" s="1">
        <v>2</v>
      </c>
      <c r="M797" s="1" t="s">
        <v>4368</v>
      </c>
      <c r="N797" s="1" t="s">
        <v>4374</v>
      </c>
      <c r="O797" s="1">
        <v>3535</v>
      </c>
      <c r="P797" s="1" t="s">
        <v>4370</v>
      </c>
      <c r="Q797" s="1">
        <v>278</v>
      </c>
      <c r="R797" s="1" t="str">
        <f>IFERROR(VLOOKUP(K797,Proveedores!$A$2:$B$500,2,0),"Agregar")</f>
        <v>alimentos vida s.a.</v>
      </c>
      <c r="S797" s="5">
        <f t="shared" si="12"/>
        <v>982730</v>
      </c>
    </row>
    <row r="798" spans="1:19" x14ac:dyDescent="0.2">
      <c r="A798" s="7">
        <v>43868.664039351854</v>
      </c>
      <c r="B798" s="1" t="s">
        <v>4375</v>
      </c>
      <c r="C798" s="1" t="s">
        <v>4376</v>
      </c>
      <c r="D798" s="1" t="s">
        <v>1621</v>
      </c>
      <c r="E798" s="1" t="s">
        <v>4377</v>
      </c>
      <c r="F798" s="7">
        <v>43845</v>
      </c>
      <c r="G798" s="1" t="s">
        <v>692</v>
      </c>
      <c r="H798" s="5">
        <v>1862709.12</v>
      </c>
      <c r="I798" s="1">
        <v>0</v>
      </c>
      <c r="J798" s="1">
        <v>0</v>
      </c>
      <c r="K798" s="1" t="s">
        <v>3379</v>
      </c>
      <c r="L798" s="1">
        <v>34</v>
      </c>
      <c r="M798" s="1" t="s">
        <v>4326</v>
      </c>
      <c r="N798" s="1" t="s">
        <v>4335</v>
      </c>
      <c r="O798" s="1">
        <v>31264</v>
      </c>
      <c r="P798" s="1" t="s">
        <v>4328</v>
      </c>
      <c r="Q798" s="1">
        <v>59.58</v>
      </c>
      <c r="R798" s="1" t="str">
        <f>IFERROR(VLOOKUP(K798,Proveedores!$A$2:$B$500,2,0),"Agregar")</f>
        <v>LABORATORIO ELEA PHOENIX S.A.</v>
      </c>
      <c r="S798" s="5">
        <f t="shared" si="12"/>
        <v>1862709.1199999999</v>
      </c>
    </row>
    <row r="799" spans="1:19" x14ac:dyDescent="0.2">
      <c r="A799" s="7">
        <v>43868.670891203707</v>
      </c>
      <c r="B799" s="1" t="s">
        <v>4378</v>
      </c>
      <c r="C799" s="1" t="s">
        <v>4379</v>
      </c>
      <c r="D799" s="1" t="s">
        <v>1621</v>
      </c>
      <c r="E799" s="1" t="s">
        <v>4380</v>
      </c>
      <c r="F799" s="7">
        <v>43845</v>
      </c>
      <c r="G799" s="1" t="s">
        <v>692</v>
      </c>
      <c r="H799" s="5">
        <v>1882728</v>
      </c>
      <c r="I799" s="1">
        <v>0</v>
      </c>
      <c r="J799" s="1">
        <v>0</v>
      </c>
      <c r="K799" s="1" t="s">
        <v>3379</v>
      </c>
      <c r="L799" s="1">
        <v>34</v>
      </c>
      <c r="M799" s="1" t="s">
        <v>4326</v>
      </c>
      <c r="N799" s="1" t="s">
        <v>4335</v>
      </c>
      <c r="O799" s="1">
        <v>31600</v>
      </c>
      <c r="P799" s="1" t="s">
        <v>4328</v>
      </c>
      <c r="Q799" s="1">
        <v>59.58</v>
      </c>
      <c r="R799" s="1" t="str">
        <f>IFERROR(VLOOKUP(K799,Proveedores!$A$2:$B$500,2,0),"Agregar")</f>
        <v>LABORATORIO ELEA PHOENIX S.A.</v>
      </c>
      <c r="S799" s="5">
        <f t="shared" si="12"/>
        <v>1882728</v>
      </c>
    </row>
    <row r="800" spans="1:19" x14ac:dyDescent="0.2">
      <c r="A800" s="7">
        <v>43868.982164351852</v>
      </c>
      <c r="B800" s="1" t="s">
        <v>4381</v>
      </c>
      <c r="C800" s="1" t="s">
        <v>4382</v>
      </c>
      <c r="D800" s="1" t="s">
        <v>1621</v>
      </c>
      <c r="E800" s="1" t="s">
        <v>4383</v>
      </c>
      <c r="F800" s="7">
        <v>43866</v>
      </c>
      <c r="G800" s="1" t="s">
        <v>668</v>
      </c>
      <c r="H800" s="5">
        <v>5967106.5599999996</v>
      </c>
      <c r="I800" s="1">
        <v>0</v>
      </c>
      <c r="J800" s="1">
        <v>0</v>
      </c>
      <c r="K800" s="1" t="s">
        <v>4384</v>
      </c>
      <c r="L800" s="1">
        <v>5</v>
      </c>
      <c r="M800" s="1" t="s">
        <v>4385</v>
      </c>
      <c r="N800" s="1" t="s">
        <v>4386</v>
      </c>
      <c r="O800" s="1">
        <v>43776</v>
      </c>
      <c r="P800" s="1" t="s">
        <v>4387</v>
      </c>
      <c r="Q800" s="1">
        <v>136.31</v>
      </c>
      <c r="R800" s="1" t="str">
        <f>IFERROR(VLOOKUP(K800,Proveedores!$A$2:$B$500,2,0),"Agregar")</f>
        <v>BIODIAGNOSTICO S.A.</v>
      </c>
      <c r="S800" s="5">
        <f t="shared" si="12"/>
        <v>5967106.5600000005</v>
      </c>
    </row>
    <row r="801" spans="1:19" x14ac:dyDescent="0.2">
      <c r="A801" s="7">
        <v>43871.437858796293</v>
      </c>
      <c r="B801" s="1" t="s">
        <v>4388</v>
      </c>
      <c r="C801" s="1" t="s">
        <v>4389</v>
      </c>
      <c r="D801" s="1" t="s">
        <v>1621</v>
      </c>
      <c r="E801" s="1" t="s">
        <v>4390</v>
      </c>
      <c r="F801" s="7">
        <v>43871</v>
      </c>
      <c r="G801" s="1" t="s">
        <v>971</v>
      </c>
      <c r="H801" s="5">
        <v>40000</v>
      </c>
      <c r="I801" s="1" t="s">
        <v>4391</v>
      </c>
      <c r="J801" s="1">
        <v>0</v>
      </c>
      <c r="K801" s="1" t="s">
        <v>4392</v>
      </c>
      <c r="L801" s="1">
        <v>1</v>
      </c>
      <c r="M801" s="1">
        <v>1</v>
      </c>
      <c r="N801" s="1" t="s">
        <v>4064</v>
      </c>
      <c r="O801" s="1">
        <v>1</v>
      </c>
      <c r="P801" s="1">
        <v>1</v>
      </c>
      <c r="Q801" s="1">
        <v>40000</v>
      </c>
      <c r="R801" s="1" t="str">
        <f>IFERROR(VLOOKUP(K801,Proveedores!$A$2:$B$500,2,0),"Agregar")</f>
        <v>Angeleri y Asociados S.A.</v>
      </c>
      <c r="S801" s="5">
        <f t="shared" si="12"/>
        <v>40000</v>
      </c>
    </row>
    <row r="802" spans="1:19" x14ac:dyDescent="0.2">
      <c r="A802" s="7">
        <v>43871.459444444445</v>
      </c>
      <c r="B802" s="1" t="s">
        <v>4393</v>
      </c>
      <c r="C802" s="1" t="s">
        <v>4394</v>
      </c>
      <c r="D802" s="1" t="s">
        <v>1621</v>
      </c>
      <c r="E802" s="1" t="s">
        <v>4395</v>
      </c>
      <c r="F802" s="7">
        <v>43868</v>
      </c>
      <c r="G802" s="1" t="s">
        <v>98</v>
      </c>
      <c r="H802" s="5">
        <v>10783620</v>
      </c>
      <c r="I802" s="1">
        <v>0</v>
      </c>
      <c r="J802" s="1">
        <v>0</v>
      </c>
      <c r="K802" s="1" t="s">
        <v>4367</v>
      </c>
      <c r="L802" s="1">
        <v>2</v>
      </c>
      <c r="M802" s="1" t="s">
        <v>4368</v>
      </c>
      <c r="N802" s="1" t="s">
        <v>4374</v>
      </c>
      <c r="O802" s="1">
        <v>38790</v>
      </c>
      <c r="P802" s="1" t="s">
        <v>4396</v>
      </c>
      <c r="Q802" s="1">
        <v>278</v>
      </c>
      <c r="R802" s="1" t="str">
        <f>IFERROR(VLOOKUP(K802,Proveedores!$A$2:$B$500,2,0),"Agregar")</f>
        <v>alimentos vida s.a.</v>
      </c>
      <c r="S802" s="5">
        <f t="shared" si="12"/>
        <v>10783620</v>
      </c>
    </row>
    <row r="803" spans="1:19" x14ac:dyDescent="0.2">
      <c r="A803" s="7">
        <v>43871.470405092594</v>
      </c>
      <c r="B803" s="1" t="s">
        <v>4397</v>
      </c>
      <c r="C803" s="1" t="s">
        <v>4398</v>
      </c>
      <c r="D803" s="1" t="s">
        <v>1621</v>
      </c>
      <c r="E803" s="1" t="s">
        <v>4399</v>
      </c>
      <c r="F803" s="7">
        <v>43868</v>
      </c>
      <c r="G803" s="1" t="s">
        <v>98</v>
      </c>
      <c r="H803" s="5">
        <v>7197976</v>
      </c>
      <c r="I803" s="1">
        <v>0</v>
      </c>
      <c r="J803" s="1">
        <v>0</v>
      </c>
      <c r="K803" s="1" t="s">
        <v>4367</v>
      </c>
      <c r="L803" s="1">
        <v>2</v>
      </c>
      <c r="M803" s="1" t="s">
        <v>4368</v>
      </c>
      <c r="N803" s="1" t="s">
        <v>4374</v>
      </c>
      <c r="O803" s="1">
        <v>25892</v>
      </c>
      <c r="P803" s="1" t="s">
        <v>4396</v>
      </c>
      <c r="Q803" s="1">
        <v>278</v>
      </c>
      <c r="R803" s="1" t="str">
        <f>IFERROR(VLOOKUP(K803,Proveedores!$A$2:$B$500,2,0),"Agregar")</f>
        <v>alimentos vida s.a.</v>
      </c>
      <c r="S803" s="5">
        <f t="shared" si="12"/>
        <v>7197976</v>
      </c>
    </row>
    <row r="804" spans="1:19" x14ac:dyDescent="0.2">
      <c r="A804" s="7">
        <v>43871.537766203706</v>
      </c>
      <c r="B804" s="1" t="s">
        <v>4400</v>
      </c>
      <c r="C804" s="1" t="s">
        <v>4401</v>
      </c>
      <c r="D804" s="1" t="s">
        <v>1621</v>
      </c>
      <c r="E804" s="1" t="s">
        <v>4402</v>
      </c>
      <c r="F804" s="7">
        <v>43840</v>
      </c>
      <c r="G804" s="1" t="s">
        <v>605</v>
      </c>
      <c r="H804" s="5">
        <v>3220527.77</v>
      </c>
      <c r="I804" s="1">
        <v>0</v>
      </c>
      <c r="J804" s="1">
        <v>0</v>
      </c>
      <c r="K804" s="1" t="s">
        <v>3379</v>
      </c>
      <c r="L804" s="1">
        <v>6</v>
      </c>
      <c r="M804" s="1" t="s">
        <v>3373</v>
      </c>
      <c r="N804" s="1" t="s">
        <v>4403</v>
      </c>
      <c r="O804" s="1">
        <v>119323</v>
      </c>
      <c r="P804" s="1" t="s">
        <v>3375</v>
      </c>
      <c r="Q804" s="1">
        <v>26.99</v>
      </c>
      <c r="R804" s="1" t="str">
        <f>IFERROR(VLOOKUP(K804,Proveedores!$A$2:$B$500,2,0),"Agregar")</f>
        <v>LABORATORIO ELEA PHOENIX S.A.</v>
      </c>
      <c r="S804" s="5">
        <f t="shared" si="12"/>
        <v>3220527.77</v>
      </c>
    </row>
    <row r="805" spans="1:19" x14ac:dyDescent="0.2">
      <c r="A805" s="7">
        <v>43871.690509259257</v>
      </c>
      <c r="B805" s="1" t="s">
        <v>4404</v>
      </c>
      <c r="C805" s="1" t="s">
        <v>4405</v>
      </c>
      <c r="D805" s="1" t="s">
        <v>1621</v>
      </c>
      <c r="E805" s="1" t="s">
        <v>4406</v>
      </c>
      <c r="F805" s="7">
        <v>43867</v>
      </c>
      <c r="G805" s="1" t="s">
        <v>692</v>
      </c>
      <c r="H805" s="5">
        <v>12357825.6</v>
      </c>
      <c r="I805" s="1" t="s">
        <v>1816</v>
      </c>
      <c r="J805" s="1">
        <v>0</v>
      </c>
      <c r="K805" s="1" t="s">
        <v>1847</v>
      </c>
      <c r="L805" s="1">
        <v>36</v>
      </c>
      <c r="M805" s="1" t="s">
        <v>2298</v>
      </c>
      <c r="N805" s="1" t="s">
        <v>4407</v>
      </c>
      <c r="O805" s="1">
        <v>1630320</v>
      </c>
      <c r="P805" s="1" t="s">
        <v>1819</v>
      </c>
      <c r="Q805" s="1">
        <v>7.58</v>
      </c>
      <c r="R805" s="1" t="str">
        <f>IFERROR(VLOOKUP(K805,Proveedores!$A$2:$B$500,2,0),"Agregar")</f>
        <v xml:space="preserve">LAFEDAR S.A. </v>
      </c>
      <c r="S805" s="5">
        <f t="shared" si="12"/>
        <v>12357825.6</v>
      </c>
    </row>
    <row r="806" spans="1:19" x14ac:dyDescent="0.2">
      <c r="A806" s="7">
        <v>43871.697199074071</v>
      </c>
      <c r="B806" s="1" t="s">
        <v>4408</v>
      </c>
      <c r="C806" s="1" t="s">
        <v>4409</v>
      </c>
      <c r="D806" s="1" t="s">
        <v>1621</v>
      </c>
      <c r="E806" s="1" t="s">
        <v>4410</v>
      </c>
      <c r="F806" s="7">
        <v>43866</v>
      </c>
      <c r="G806" s="1" t="s">
        <v>692</v>
      </c>
      <c r="H806" s="5">
        <v>3159849.28</v>
      </c>
      <c r="I806" s="1" t="s">
        <v>1816</v>
      </c>
      <c r="J806" s="1">
        <v>0</v>
      </c>
      <c r="K806" s="1" t="s">
        <v>1847</v>
      </c>
      <c r="L806" s="1">
        <v>27</v>
      </c>
      <c r="M806" s="1" t="s">
        <v>2292</v>
      </c>
      <c r="N806" s="1" t="s">
        <v>2508</v>
      </c>
      <c r="O806" s="1">
        <v>45472</v>
      </c>
      <c r="P806" s="1" t="s">
        <v>2509</v>
      </c>
      <c r="Q806" s="1">
        <v>69.489999999999995</v>
      </c>
      <c r="R806" s="1" t="str">
        <f>IFERROR(VLOOKUP(K806,Proveedores!$A$2:$B$500,2,0),"Agregar")</f>
        <v xml:space="preserve">LAFEDAR S.A. </v>
      </c>
      <c r="S806" s="5">
        <f t="shared" si="12"/>
        <v>3159849.28</v>
      </c>
    </row>
    <row r="807" spans="1:19" x14ac:dyDescent="0.2">
      <c r="A807" s="7">
        <v>43871.707349537035</v>
      </c>
      <c r="B807" s="1" t="s">
        <v>4411</v>
      </c>
      <c r="C807" s="1" t="s">
        <v>4412</v>
      </c>
      <c r="D807" s="1" t="s">
        <v>1713</v>
      </c>
      <c r="E807" s="1" t="s">
        <v>4413</v>
      </c>
      <c r="F807" s="7">
        <v>43871</v>
      </c>
      <c r="G807" s="1" t="s">
        <v>767</v>
      </c>
      <c r="H807" s="5">
        <v>164.05</v>
      </c>
      <c r="I807" s="1">
        <v>1314</v>
      </c>
      <c r="J807" s="1">
        <v>0</v>
      </c>
      <c r="K807" s="1" t="s">
        <v>4414</v>
      </c>
      <c r="L807" s="1">
        <v>2</v>
      </c>
      <c r="M807" s="1" t="s">
        <v>4415</v>
      </c>
      <c r="N807" s="1" t="s">
        <v>4416</v>
      </c>
      <c r="O807" s="1">
        <v>198650</v>
      </c>
      <c r="P807" s="1" t="s">
        <v>1819</v>
      </c>
      <c r="Q807" s="1">
        <v>9</v>
      </c>
      <c r="R807" s="1" t="str">
        <f>IFERROR(VLOOKUP(K807,Proveedores!$A$2:$B$500,2,0),"Agregar")</f>
        <v>NOVARTIS ARGENTINA SA</v>
      </c>
      <c r="S807" s="5">
        <f t="shared" si="12"/>
        <v>1787850</v>
      </c>
    </row>
    <row r="808" spans="1:19" x14ac:dyDescent="0.2">
      <c r="A808" s="7">
        <v>43872.42832175926</v>
      </c>
      <c r="B808" s="1" t="s">
        <v>4417</v>
      </c>
      <c r="C808" s="1" t="s">
        <v>4418</v>
      </c>
      <c r="D808" s="1" t="s">
        <v>1621</v>
      </c>
      <c r="E808" s="1" t="s">
        <v>4419</v>
      </c>
      <c r="F808" s="7">
        <v>43853</v>
      </c>
      <c r="G808" s="1" t="s">
        <v>692</v>
      </c>
      <c r="H808" s="5">
        <v>3530307.24</v>
      </c>
      <c r="I808" s="1" t="s">
        <v>4420</v>
      </c>
      <c r="J808" s="1">
        <v>0</v>
      </c>
      <c r="K808" s="1" t="s">
        <v>2737</v>
      </c>
      <c r="L808" s="1">
        <v>6</v>
      </c>
      <c r="M808" s="1" t="s">
        <v>3353</v>
      </c>
      <c r="N808" s="1" t="s">
        <v>3741</v>
      </c>
      <c r="O808" s="1">
        <v>38718</v>
      </c>
      <c r="P808" s="1" t="s">
        <v>1642</v>
      </c>
      <c r="Q808" s="1">
        <v>91.18</v>
      </c>
      <c r="R808" s="1" t="str">
        <f>IFERROR(VLOOKUP(K808,Proveedores!$A$2:$B$500,2,0),"Agregar")</f>
        <v>LABORATORIOS FABRA S.A.</v>
      </c>
      <c r="S808" s="5">
        <f t="shared" si="12"/>
        <v>3530307.24</v>
      </c>
    </row>
    <row r="809" spans="1:19" x14ac:dyDescent="0.2">
      <c r="A809" s="7">
        <v>43872.432534722226</v>
      </c>
      <c r="B809" s="1" t="s">
        <v>4421</v>
      </c>
      <c r="C809" s="1" t="s">
        <v>4422</v>
      </c>
      <c r="D809" s="1" t="s">
        <v>1621</v>
      </c>
      <c r="E809" s="1" t="s">
        <v>4423</v>
      </c>
      <c r="F809" s="7">
        <v>43853</v>
      </c>
      <c r="G809" s="1" t="s">
        <v>692</v>
      </c>
      <c r="H809" s="5">
        <v>2927400</v>
      </c>
      <c r="I809" s="1" t="s">
        <v>4424</v>
      </c>
      <c r="J809" s="1">
        <v>0</v>
      </c>
      <c r="K809" s="1" t="s">
        <v>2737</v>
      </c>
      <c r="L809" s="1">
        <v>45</v>
      </c>
      <c r="M809" s="1" t="s">
        <v>4425</v>
      </c>
      <c r="N809" s="1" t="s">
        <v>4426</v>
      </c>
      <c r="O809" s="1">
        <v>430500</v>
      </c>
      <c r="P809" s="1" t="s">
        <v>1819</v>
      </c>
      <c r="Q809" s="1">
        <v>6.8</v>
      </c>
      <c r="R809" s="1" t="str">
        <f>IFERROR(VLOOKUP(K809,Proveedores!$A$2:$B$500,2,0),"Agregar")</f>
        <v>LABORATORIOS FABRA S.A.</v>
      </c>
      <c r="S809" s="5">
        <f t="shared" si="12"/>
        <v>2927400</v>
      </c>
    </row>
    <row r="810" spans="1:19" x14ac:dyDescent="0.2">
      <c r="A810" s="7">
        <v>43872.436840277776</v>
      </c>
      <c r="B810" s="1" t="s">
        <v>4427</v>
      </c>
      <c r="C810" s="1" t="s">
        <v>4428</v>
      </c>
      <c r="D810" s="1" t="s">
        <v>1621</v>
      </c>
      <c r="E810" s="1" t="s">
        <v>4429</v>
      </c>
      <c r="F810" s="7">
        <v>43854</v>
      </c>
      <c r="G810" s="1" t="s">
        <v>692</v>
      </c>
      <c r="H810" s="5">
        <v>2681916.14</v>
      </c>
      <c r="I810" s="1" t="s">
        <v>4430</v>
      </c>
      <c r="J810" s="1">
        <v>0</v>
      </c>
      <c r="K810" s="1" t="s">
        <v>2737</v>
      </c>
      <c r="L810" s="1">
        <v>23</v>
      </c>
      <c r="M810" s="1" t="s">
        <v>3521</v>
      </c>
      <c r="N810" s="1" t="s">
        <v>3522</v>
      </c>
      <c r="O810" s="1">
        <v>37363</v>
      </c>
      <c r="P810" s="1" t="s">
        <v>1642</v>
      </c>
      <c r="Q810" s="1">
        <v>71.78</v>
      </c>
      <c r="R810" s="1" t="str">
        <f>IFERROR(VLOOKUP(K810,Proveedores!$A$2:$B$500,2,0),"Agregar")</f>
        <v>LABORATORIOS FABRA S.A.</v>
      </c>
      <c r="S810" s="5">
        <f t="shared" si="12"/>
        <v>2681916.14</v>
      </c>
    </row>
    <row r="811" spans="1:19" x14ac:dyDescent="0.2">
      <c r="A811" s="7">
        <v>43872.440763888888</v>
      </c>
      <c r="B811" s="1" t="s">
        <v>4431</v>
      </c>
      <c r="C811" s="1" t="s">
        <v>4432</v>
      </c>
      <c r="D811" s="1" t="s">
        <v>1621</v>
      </c>
      <c r="E811" s="1" t="s">
        <v>4433</v>
      </c>
      <c r="F811" s="7">
        <v>43857</v>
      </c>
      <c r="G811" s="1" t="s">
        <v>692</v>
      </c>
      <c r="H811" s="5">
        <v>2374495.2000000002</v>
      </c>
      <c r="I811" s="1" t="s">
        <v>4434</v>
      </c>
      <c r="J811" s="1">
        <v>0</v>
      </c>
      <c r="K811" s="1" t="s">
        <v>2737</v>
      </c>
      <c r="L811" s="1">
        <v>11</v>
      </c>
      <c r="M811" s="1" t="s">
        <v>2952</v>
      </c>
      <c r="N811" s="1" t="s">
        <v>4435</v>
      </c>
      <c r="O811" s="1">
        <v>34264</v>
      </c>
      <c r="P811" s="1" t="s">
        <v>1642</v>
      </c>
      <c r="Q811" s="1">
        <v>69.3</v>
      </c>
      <c r="R811" s="1" t="str">
        <f>IFERROR(VLOOKUP(K811,Proveedores!$A$2:$B$500,2,0),"Agregar")</f>
        <v>LABORATORIOS FABRA S.A.</v>
      </c>
      <c r="S811" s="5">
        <f t="shared" si="12"/>
        <v>2374495.1999999997</v>
      </c>
    </row>
    <row r="812" spans="1:19" x14ac:dyDescent="0.2">
      <c r="A812" s="7">
        <v>43872.444768518515</v>
      </c>
      <c r="B812" s="1" t="s">
        <v>4436</v>
      </c>
      <c r="C812" s="1" t="s">
        <v>4437</v>
      </c>
      <c r="D812" s="1" t="s">
        <v>1621</v>
      </c>
      <c r="E812" s="1" t="s">
        <v>4438</v>
      </c>
      <c r="F812" s="7">
        <v>43858</v>
      </c>
      <c r="G812" s="1" t="s">
        <v>692</v>
      </c>
      <c r="H812" s="5">
        <v>5236370.88</v>
      </c>
      <c r="I812" s="1" t="s">
        <v>4439</v>
      </c>
      <c r="J812" s="1">
        <v>0</v>
      </c>
      <c r="K812" s="1" t="s">
        <v>2737</v>
      </c>
      <c r="L812" s="1">
        <v>6</v>
      </c>
      <c r="M812" s="1" t="s">
        <v>3353</v>
      </c>
      <c r="N812" s="1" t="s">
        <v>3532</v>
      </c>
      <c r="O812" s="1">
        <v>58416</v>
      </c>
      <c r="P812" s="1" t="s">
        <v>1642</v>
      </c>
      <c r="Q812" s="1">
        <v>91.18</v>
      </c>
      <c r="R812" s="1" t="str">
        <f>IFERROR(VLOOKUP(K812,Proveedores!$A$2:$B$500,2,0),"Agregar")</f>
        <v>LABORATORIOS FABRA S.A.</v>
      </c>
      <c r="S812" s="5">
        <f t="shared" si="12"/>
        <v>5326370.8800000008</v>
      </c>
    </row>
    <row r="813" spans="1:19" x14ac:dyDescent="0.2">
      <c r="A813" s="7">
        <v>43872.447743055556</v>
      </c>
      <c r="B813" s="1" t="s">
        <v>4440</v>
      </c>
      <c r="C813" s="1" t="s">
        <v>4441</v>
      </c>
      <c r="D813" s="1" t="s">
        <v>1621</v>
      </c>
      <c r="E813" s="1" t="s">
        <v>4442</v>
      </c>
      <c r="F813" s="7">
        <v>43860</v>
      </c>
      <c r="G813" s="1" t="s">
        <v>692</v>
      </c>
      <c r="H813" s="5">
        <v>3545078.4</v>
      </c>
      <c r="I813" s="1" t="s">
        <v>4443</v>
      </c>
      <c r="J813" s="1">
        <v>0</v>
      </c>
      <c r="K813" s="1" t="s">
        <v>2737</v>
      </c>
      <c r="L813" s="1">
        <v>6</v>
      </c>
      <c r="M813" s="1" t="s">
        <v>3353</v>
      </c>
      <c r="N813" s="1" t="s">
        <v>3532</v>
      </c>
      <c r="O813" s="1">
        <v>38880</v>
      </c>
      <c r="P813" s="1" t="s">
        <v>1642</v>
      </c>
      <c r="Q813" s="1">
        <v>91.18</v>
      </c>
      <c r="R813" s="1" t="str">
        <f>IFERROR(VLOOKUP(K813,Proveedores!$A$2:$B$500,2,0),"Agregar")</f>
        <v>LABORATORIOS FABRA S.A.</v>
      </c>
      <c r="S813" s="5">
        <f t="shared" si="12"/>
        <v>3545078.4000000004</v>
      </c>
    </row>
    <row r="814" spans="1:19" x14ac:dyDescent="0.2">
      <c r="A814" s="7">
        <v>43872.451064814813</v>
      </c>
      <c r="B814" s="1" t="s">
        <v>4444</v>
      </c>
      <c r="C814" s="1" t="s">
        <v>4445</v>
      </c>
      <c r="D814" s="1" t="s">
        <v>1621</v>
      </c>
      <c r="E814" s="1" t="s">
        <v>4446</v>
      </c>
      <c r="F814" s="7">
        <v>43860</v>
      </c>
      <c r="G814" s="1" t="s">
        <v>692</v>
      </c>
      <c r="H814" s="5">
        <v>4291391</v>
      </c>
      <c r="I814" s="1" t="s">
        <v>4447</v>
      </c>
      <c r="J814" s="1">
        <v>0</v>
      </c>
      <c r="K814" s="1" t="s">
        <v>2737</v>
      </c>
      <c r="L814" s="1">
        <v>32</v>
      </c>
      <c r="M814" s="1" t="s">
        <v>3011</v>
      </c>
      <c r="N814" s="1" t="s">
        <v>4448</v>
      </c>
      <c r="O814" s="1">
        <v>37700</v>
      </c>
      <c r="P814" s="1" t="s">
        <v>1642</v>
      </c>
      <c r="Q814" s="1">
        <v>113.83</v>
      </c>
      <c r="R814" s="1" t="str">
        <f>IFERROR(VLOOKUP(K814,Proveedores!$A$2:$B$500,2,0),"Agregar")</f>
        <v>LABORATORIOS FABRA S.A.</v>
      </c>
      <c r="S814" s="5">
        <f t="shared" si="12"/>
        <v>4291391</v>
      </c>
    </row>
    <row r="815" spans="1:19" x14ac:dyDescent="0.2">
      <c r="A815" s="7">
        <v>43872.454074074078</v>
      </c>
      <c r="B815" s="1" t="s">
        <v>4449</v>
      </c>
      <c r="C815" s="1" t="s">
        <v>4450</v>
      </c>
      <c r="D815" s="1" t="s">
        <v>1621</v>
      </c>
      <c r="E815" s="1" t="s">
        <v>4451</v>
      </c>
      <c r="F815" s="7">
        <v>43860</v>
      </c>
      <c r="G815" s="1" t="s">
        <v>692</v>
      </c>
      <c r="H815" s="5">
        <v>2153030</v>
      </c>
      <c r="I815" s="1" t="s">
        <v>4452</v>
      </c>
      <c r="J815" s="1">
        <v>0</v>
      </c>
      <c r="K815" s="1" t="s">
        <v>2737</v>
      </c>
      <c r="L815" s="1">
        <v>30</v>
      </c>
      <c r="M815" s="1" t="s">
        <v>3359</v>
      </c>
      <c r="N815" s="1" t="s">
        <v>4453</v>
      </c>
      <c r="O815" s="1">
        <v>19573</v>
      </c>
      <c r="P815" s="1" t="s">
        <v>1642</v>
      </c>
      <c r="Q815" s="1">
        <v>110</v>
      </c>
      <c r="R815" s="1" t="str">
        <f>IFERROR(VLOOKUP(K815,Proveedores!$A$2:$B$500,2,0),"Agregar")</f>
        <v>LABORATORIOS FABRA S.A.</v>
      </c>
      <c r="S815" s="5">
        <f t="shared" si="12"/>
        <v>2153030</v>
      </c>
    </row>
    <row r="816" spans="1:19" x14ac:dyDescent="0.2">
      <c r="A816" s="7">
        <v>43872.466724537036</v>
      </c>
      <c r="B816" s="1" t="s">
        <v>4454</v>
      </c>
      <c r="C816" s="1" t="s">
        <v>4455</v>
      </c>
      <c r="D816" s="1" t="s">
        <v>1621</v>
      </c>
      <c r="E816" s="1" t="s">
        <v>4456</v>
      </c>
      <c r="F816" s="7">
        <v>43872</v>
      </c>
      <c r="G816" s="1" t="s">
        <v>98</v>
      </c>
      <c r="H816" s="5">
        <v>4263408</v>
      </c>
      <c r="I816" s="1">
        <v>0</v>
      </c>
      <c r="J816" s="1">
        <v>0</v>
      </c>
      <c r="K816" s="1" t="s">
        <v>4367</v>
      </c>
      <c r="L816" s="1">
        <v>2</v>
      </c>
      <c r="M816" s="1" t="s">
        <v>4368</v>
      </c>
      <c r="N816" s="1" t="s">
        <v>4374</v>
      </c>
      <c r="O816" s="1">
        <v>15336</v>
      </c>
      <c r="P816" s="1" t="s">
        <v>4396</v>
      </c>
      <c r="Q816" s="1">
        <v>278</v>
      </c>
      <c r="R816" s="1" t="str">
        <f>IFERROR(VLOOKUP(K816,Proveedores!$A$2:$B$500,2,0),"Agregar")</f>
        <v>alimentos vida s.a.</v>
      </c>
      <c r="S816" s="5">
        <f t="shared" si="12"/>
        <v>4263408</v>
      </c>
    </row>
    <row r="817" spans="1:19" x14ac:dyDescent="0.2">
      <c r="A817" s="7">
        <v>43872.489594907405</v>
      </c>
      <c r="B817" s="1" t="s">
        <v>4457</v>
      </c>
      <c r="C817" s="1" t="s">
        <v>4458</v>
      </c>
      <c r="D817" s="1" t="s">
        <v>1621</v>
      </c>
      <c r="E817" s="1" t="s">
        <v>4459</v>
      </c>
      <c r="F817" s="7">
        <v>43865</v>
      </c>
      <c r="G817" s="1" t="s">
        <v>692</v>
      </c>
      <c r="H817" s="5">
        <v>4349216.6399999997</v>
      </c>
      <c r="I817" s="1" t="s">
        <v>4460</v>
      </c>
      <c r="J817" s="1">
        <v>0</v>
      </c>
      <c r="K817" s="1" t="s">
        <v>2737</v>
      </c>
      <c r="L817" s="1">
        <v>32</v>
      </c>
      <c r="M817" s="1" t="s">
        <v>3011</v>
      </c>
      <c r="N817" s="1" t="s">
        <v>4448</v>
      </c>
      <c r="O817" s="1">
        <v>38208</v>
      </c>
      <c r="P817" s="1" t="s">
        <v>1642</v>
      </c>
      <c r="Q817" s="1">
        <v>113.83</v>
      </c>
      <c r="R817" s="1" t="str">
        <f>IFERROR(VLOOKUP(K817,Proveedores!$A$2:$B$500,2,0),"Agregar")</f>
        <v>LABORATORIOS FABRA S.A.</v>
      </c>
      <c r="S817" s="5">
        <f t="shared" si="12"/>
        <v>4349216.6399999997</v>
      </c>
    </row>
    <row r="818" spans="1:19" x14ac:dyDescent="0.2">
      <c r="A818" s="7">
        <v>43872.493773148148</v>
      </c>
      <c r="B818" s="1" t="s">
        <v>4461</v>
      </c>
      <c r="C818" s="1" t="s">
        <v>4462</v>
      </c>
      <c r="D818" s="1" t="s">
        <v>1621</v>
      </c>
      <c r="E818" s="1" t="s">
        <v>4463</v>
      </c>
      <c r="F818" s="7">
        <v>43865</v>
      </c>
      <c r="G818" s="1" t="s">
        <v>692</v>
      </c>
      <c r="H818" s="5">
        <v>3249840</v>
      </c>
      <c r="I818" s="1" t="s">
        <v>4464</v>
      </c>
      <c r="J818" s="1">
        <v>0</v>
      </c>
      <c r="K818" s="1" t="s">
        <v>2737</v>
      </c>
      <c r="L818" s="1">
        <v>30</v>
      </c>
      <c r="M818" s="1" t="s">
        <v>3359</v>
      </c>
      <c r="N818" s="1" t="s">
        <v>4453</v>
      </c>
      <c r="O818" s="1">
        <v>29544</v>
      </c>
      <c r="P818" s="1" t="s">
        <v>1642</v>
      </c>
      <c r="Q818" s="1">
        <v>110</v>
      </c>
      <c r="R818" s="1" t="str">
        <f>IFERROR(VLOOKUP(K818,Proveedores!$A$2:$B$500,2,0),"Agregar")</f>
        <v>LABORATORIOS FABRA S.A.</v>
      </c>
      <c r="S818" s="5">
        <f t="shared" si="12"/>
        <v>3249840</v>
      </c>
    </row>
    <row r="819" spans="1:19" x14ac:dyDescent="0.2">
      <c r="A819" s="7">
        <v>43872.50571759259</v>
      </c>
      <c r="B819" s="1" t="s">
        <v>4465</v>
      </c>
      <c r="C819" s="1" t="s">
        <v>4466</v>
      </c>
      <c r="D819" s="1" t="s">
        <v>1621</v>
      </c>
      <c r="E819" s="1" t="s">
        <v>4467</v>
      </c>
      <c r="F819" s="7">
        <v>43840</v>
      </c>
      <c r="G819" s="1" t="s">
        <v>605</v>
      </c>
      <c r="H819" s="5">
        <v>3373750</v>
      </c>
      <c r="I819" s="1">
        <v>0</v>
      </c>
      <c r="J819" s="1">
        <v>0</v>
      </c>
      <c r="K819" s="1" t="s">
        <v>451</v>
      </c>
      <c r="L819" s="1">
        <v>6</v>
      </c>
      <c r="M819" s="1" t="s">
        <v>3373</v>
      </c>
      <c r="N819" s="1" t="s">
        <v>4468</v>
      </c>
      <c r="O819" s="1">
        <v>125000</v>
      </c>
      <c r="P819" s="1" t="s">
        <v>3375</v>
      </c>
      <c r="Q819" s="1">
        <v>26.99</v>
      </c>
      <c r="R819" s="1" t="str">
        <f>IFERROR(VLOOKUP(K819,Proveedores!$A$2:$B$500,2,0),"Agregar")</f>
        <v>LABORATORIO ELEA PHOENIX S.A.</v>
      </c>
      <c r="S819" s="5">
        <f t="shared" si="12"/>
        <v>3373750</v>
      </c>
    </row>
    <row r="820" spans="1:19" x14ac:dyDescent="0.2">
      <c r="A820" s="7">
        <v>43872.509560185186</v>
      </c>
      <c r="B820" s="1" t="s">
        <v>4469</v>
      </c>
      <c r="C820" s="1" t="s">
        <v>4470</v>
      </c>
      <c r="D820" s="1" t="s">
        <v>1621</v>
      </c>
      <c r="E820" s="1" t="s">
        <v>4471</v>
      </c>
      <c r="F820" s="7">
        <v>43840</v>
      </c>
      <c r="G820" s="1" t="s">
        <v>605</v>
      </c>
      <c r="H820" s="5">
        <v>1276270</v>
      </c>
      <c r="I820" s="1">
        <v>0</v>
      </c>
      <c r="J820" s="1">
        <v>0</v>
      </c>
      <c r="K820" s="1" t="s">
        <v>451</v>
      </c>
      <c r="L820" s="1">
        <v>3</v>
      </c>
      <c r="M820" s="1" t="s">
        <v>3364</v>
      </c>
      <c r="N820" s="1" t="s">
        <v>3365</v>
      </c>
      <c r="O820" s="1">
        <v>89125</v>
      </c>
      <c r="P820" s="1" t="s">
        <v>3366</v>
      </c>
      <c r="Q820" s="1">
        <v>14.32</v>
      </c>
      <c r="R820" s="1" t="str">
        <f>IFERROR(VLOOKUP(K820,Proveedores!$A$2:$B$500,2,0),"Agregar")</f>
        <v>LABORATORIO ELEA PHOENIX S.A.</v>
      </c>
      <c r="S820" s="5">
        <f t="shared" si="12"/>
        <v>1276270</v>
      </c>
    </row>
    <row r="821" spans="1:19" x14ac:dyDescent="0.2">
      <c r="A821" s="7">
        <v>43872.517291666663</v>
      </c>
      <c r="B821" s="1" t="s">
        <v>4472</v>
      </c>
      <c r="C821" s="1" t="s">
        <v>4473</v>
      </c>
      <c r="D821" s="1" t="s">
        <v>1621</v>
      </c>
      <c r="E821" s="1" t="s">
        <v>4474</v>
      </c>
      <c r="F821" s="7">
        <v>43840</v>
      </c>
      <c r="G821" s="1" t="s">
        <v>605</v>
      </c>
      <c r="H821" s="5">
        <v>1276270</v>
      </c>
      <c r="I821" s="1">
        <v>0</v>
      </c>
      <c r="J821" s="1">
        <v>0</v>
      </c>
      <c r="K821" s="1" t="s">
        <v>3379</v>
      </c>
      <c r="L821" s="1">
        <v>3</v>
      </c>
      <c r="M821" s="1" t="s">
        <v>3364</v>
      </c>
      <c r="N821" s="1" t="s">
        <v>4475</v>
      </c>
      <c r="O821" s="1">
        <v>89125</v>
      </c>
      <c r="P821" s="1" t="s">
        <v>3366</v>
      </c>
      <c r="Q821" s="1">
        <v>14.32</v>
      </c>
      <c r="R821" s="1" t="str">
        <f>IFERROR(VLOOKUP(K821,Proveedores!$A$2:$B$500,2,0),"Agregar")</f>
        <v>LABORATORIO ELEA PHOENIX S.A.</v>
      </c>
      <c r="S821" s="5">
        <f t="shared" si="12"/>
        <v>1276270</v>
      </c>
    </row>
    <row r="822" spans="1:19" x14ac:dyDescent="0.2">
      <c r="A822" s="7">
        <v>43872.524502314816</v>
      </c>
      <c r="B822" s="1" t="s">
        <v>4476</v>
      </c>
      <c r="C822" s="1" t="s">
        <v>4477</v>
      </c>
      <c r="D822" s="1" t="s">
        <v>1621</v>
      </c>
      <c r="E822" s="1" t="s">
        <v>4478</v>
      </c>
      <c r="F822" s="7">
        <v>43860</v>
      </c>
      <c r="G822" s="1" t="s">
        <v>1231</v>
      </c>
      <c r="H822" s="5">
        <v>31924601.280000001</v>
      </c>
      <c r="I822" s="1">
        <v>0</v>
      </c>
      <c r="J822" s="1">
        <v>0</v>
      </c>
      <c r="K822" s="1" t="s">
        <v>3379</v>
      </c>
      <c r="L822" s="1">
        <v>8</v>
      </c>
      <c r="M822" s="1" t="s">
        <v>1799</v>
      </c>
      <c r="N822" s="1" t="s">
        <v>4479</v>
      </c>
      <c r="O822" s="1">
        <v>5832</v>
      </c>
      <c r="P822" s="1" t="s">
        <v>3395</v>
      </c>
      <c r="Q822" s="1">
        <v>5474.04</v>
      </c>
      <c r="R822" s="1" t="str">
        <f>IFERROR(VLOOKUP(K822,Proveedores!$A$2:$B$500,2,0),"Agregar")</f>
        <v>LABORATORIO ELEA PHOENIX S.A.</v>
      </c>
      <c r="S822" s="5">
        <f t="shared" si="12"/>
        <v>31924601.280000001</v>
      </c>
    </row>
    <row r="823" spans="1:19" x14ac:dyDescent="0.2">
      <c r="A823" s="7">
        <v>43872.530775462961</v>
      </c>
      <c r="B823" s="1" t="s">
        <v>4480</v>
      </c>
      <c r="C823" s="1" t="s">
        <v>4481</v>
      </c>
      <c r="D823" s="1" t="s">
        <v>1621</v>
      </c>
      <c r="E823" s="1" t="s">
        <v>4482</v>
      </c>
      <c r="F823" s="7">
        <v>43860</v>
      </c>
      <c r="G823" s="1" t="s">
        <v>1231</v>
      </c>
      <c r="H823" s="5">
        <v>5430247.5999999996</v>
      </c>
      <c r="I823" s="1">
        <v>0</v>
      </c>
      <c r="J823" s="1">
        <v>0</v>
      </c>
      <c r="K823" s="1" t="s">
        <v>3379</v>
      </c>
      <c r="L823" s="1">
        <v>8</v>
      </c>
      <c r="M823" s="1" t="s">
        <v>1799</v>
      </c>
      <c r="N823" s="1" t="s">
        <v>4479</v>
      </c>
      <c r="O823" s="1">
        <v>992</v>
      </c>
      <c r="P823" s="1" t="s">
        <v>3395</v>
      </c>
      <c r="Q823" s="1">
        <v>5474.04</v>
      </c>
      <c r="R823" s="1" t="str">
        <f>IFERROR(VLOOKUP(K823,Proveedores!$A$2:$B$500,2,0),"Agregar")</f>
        <v>LABORATORIO ELEA PHOENIX S.A.</v>
      </c>
      <c r="S823" s="5">
        <f t="shared" si="12"/>
        <v>5430247.6799999997</v>
      </c>
    </row>
    <row r="824" spans="1:19" x14ac:dyDescent="0.2">
      <c r="A824" s="7">
        <v>43872.53534722222</v>
      </c>
      <c r="B824" s="1" t="s">
        <v>4483</v>
      </c>
      <c r="C824" s="1" t="s">
        <v>4484</v>
      </c>
      <c r="D824" s="1" t="s">
        <v>1621</v>
      </c>
      <c r="E824" s="1" t="s">
        <v>4485</v>
      </c>
      <c r="F824" s="7">
        <v>43861</v>
      </c>
      <c r="G824" s="1" t="s">
        <v>1231</v>
      </c>
      <c r="H824" s="5">
        <v>15962300.6</v>
      </c>
      <c r="I824" s="1">
        <v>0</v>
      </c>
      <c r="J824" s="1">
        <v>0</v>
      </c>
      <c r="K824" s="1" t="s">
        <v>451</v>
      </c>
      <c r="L824" s="1">
        <v>8</v>
      </c>
      <c r="M824" s="1" t="s">
        <v>1799</v>
      </c>
      <c r="N824" s="1" t="s">
        <v>4479</v>
      </c>
      <c r="O824" s="1">
        <v>2916</v>
      </c>
      <c r="P824" s="1" t="s">
        <v>3395</v>
      </c>
      <c r="Q824" s="1">
        <v>5474.04</v>
      </c>
      <c r="R824" s="1" t="str">
        <f>IFERROR(VLOOKUP(K824,Proveedores!$A$2:$B$500,2,0),"Agregar")</f>
        <v>LABORATORIO ELEA PHOENIX S.A.</v>
      </c>
      <c r="S824" s="5">
        <f t="shared" si="12"/>
        <v>15962300.640000001</v>
      </c>
    </row>
    <row r="825" spans="1:19" x14ac:dyDescent="0.2">
      <c r="A825" s="7">
        <v>43872.554398148146</v>
      </c>
      <c r="B825" s="1" t="s">
        <v>4486</v>
      </c>
      <c r="C825" s="1" t="s">
        <v>4487</v>
      </c>
      <c r="D825" s="1" t="s">
        <v>1621</v>
      </c>
      <c r="E825" s="1" t="s">
        <v>4488</v>
      </c>
      <c r="F825" s="7">
        <v>43872</v>
      </c>
      <c r="G825" s="1" t="s">
        <v>552</v>
      </c>
      <c r="H825" s="5">
        <v>2048640</v>
      </c>
      <c r="I825" s="1" t="s">
        <v>4489</v>
      </c>
      <c r="J825" s="1">
        <v>0</v>
      </c>
      <c r="K825" s="1" t="s">
        <v>2423</v>
      </c>
      <c r="L825" s="1">
        <v>1</v>
      </c>
      <c r="M825" s="1" t="s">
        <v>2393</v>
      </c>
      <c r="N825" s="1" t="s">
        <v>4490</v>
      </c>
      <c r="O825" s="1">
        <v>2400</v>
      </c>
      <c r="P825" s="1" t="s">
        <v>4491</v>
      </c>
      <c r="Q825" s="1">
        <v>853.6</v>
      </c>
      <c r="R825" s="1" t="str">
        <f>IFERROR(VLOOKUP(K825,Proveedores!$A$2:$B$500,2,0),"Agregar")</f>
        <v>KOPELCO S.A.</v>
      </c>
      <c r="S825" s="5">
        <f t="shared" si="12"/>
        <v>2048640</v>
      </c>
    </row>
    <row r="826" spans="1:19" x14ac:dyDescent="0.2">
      <c r="A826" s="7">
        <v>43872.556122685186</v>
      </c>
      <c r="B826" s="1" t="s">
        <v>4492</v>
      </c>
      <c r="C826" s="1" t="s">
        <v>4493</v>
      </c>
      <c r="D826" s="1" t="s">
        <v>1621</v>
      </c>
      <c r="E826" s="1" t="s">
        <v>4463</v>
      </c>
      <c r="F826" s="7">
        <v>43865</v>
      </c>
      <c r="G826" s="1" t="s">
        <v>692</v>
      </c>
      <c r="H826" s="5">
        <v>3249840</v>
      </c>
      <c r="I826" s="1" t="s">
        <v>4464</v>
      </c>
      <c r="J826" s="1" t="s">
        <v>698</v>
      </c>
      <c r="K826" s="1" t="s">
        <v>2737</v>
      </c>
      <c r="L826" s="1">
        <v>30</v>
      </c>
      <c r="M826" s="1" t="s">
        <v>3359</v>
      </c>
      <c r="N826" s="1" t="s">
        <v>4453</v>
      </c>
      <c r="O826" s="1">
        <v>29544</v>
      </c>
      <c r="P826" s="1" t="s">
        <v>1642</v>
      </c>
      <c r="Q826" s="1">
        <v>110</v>
      </c>
      <c r="R826" s="1" t="str">
        <f>IFERROR(VLOOKUP(K826,Proveedores!$A$2:$B$500,2,0),"Agregar")</f>
        <v>LABORATORIOS FABRA S.A.</v>
      </c>
      <c r="S826" s="5">
        <f t="shared" si="12"/>
        <v>3249840</v>
      </c>
    </row>
    <row r="827" spans="1:19" x14ac:dyDescent="0.2">
      <c r="A827" s="7">
        <v>43872.623101851852</v>
      </c>
      <c r="B827" s="1" t="s">
        <v>4494</v>
      </c>
      <c r="C827" s="1" t="s">
        <v>4495</v>
      </c>
      <c r="D827" s="1" t="s">
        <v>1621</v>
      </c>
      <c r="E827" s="1" t="s">
        <v>4496</v>
      </c>
      <c r="F827" s="7">
        <v>43861</v>
      </c>
      <c r="G827" s="1" t="s">
        <v>1231</v>
      </c>
      <c r="H827" s="5">
        <v>10641533.800000001</v>
      </c>
      <c r="I827" s="1">
        <v>0</v>
      </c>
      <c r="J827" s="1">
        <v>0</v>
      </c>
      <c r="K827" s="1" t="s">
        <v>3379</v>
      </c>
      <c r="L827" s="1">
        <v>8</v>
      </c>
      <c r="M827" s="1" t="s">
        <v>1799</v>
      </c>
      <c r="N827" s="1" t="s">
        <v>4479</v>
      </c>
      <c r="O827" s="1">
        <v>1944</v>
      </c>
      <c r="P827" s="1" t="s">
        <v>3395</v>
      </c>
      <c r="Q827" s="1">
        <v>5474.04</v>
      </c>
      <c r="R827" s="1" t="str">
        <f>IFERROR(VLOOKUP(K827,Proveedores!$A$2:$B$500,2,0),"Agregar")</f>
        <v>LABORATORIO ELEA PHOENIX S.A.</v>
      </c>
      <c r="S827" s="5">
        <f t="shared" si="12"/>
        <v>10641533.76</v>
      </c>
    </row>
    <row r="828" spans="1:19" x14ac:dyDescent="0.2">
      <c r="A828" s="7">
        <v>43872.626736111109</v>
      </c>
      <c r="B828" s="1" t="s">
        <v>4497</v>
      </c>
      <c r="C828" s="1" t="s">
        <v>4498</v>
      </c>
      <c r="D828" s="1" t="s">
        <v>1621</v>
      </c>
      <c r="E828" s="1" t="s">
        <v>4499</v>
      </c>
      <c r="F828" s="7">
        <v>43861</v>
      </c>
      <c r="G828" s="1" t="s">
        <v>1231</v>
      </c>
      <c r="H828" s="5">
        <v>6021444</v>
      </c>
      <c r="I828" s="1">
        <v>0</v>
      </c>
      <c r="J828" s="1">
        <v>0</v>
      </c>
      <c r="K828" s="1" t="s">
        <v>451</v>
      </c>
      <c r="L828" s="1">
        <v>8</v>
      </c>
      <c r="M828" s="1" t="s">
        <v>1799</v>
      </c>
      <c r="N828" s="1" t="s">
        <v>4479</v>
      </c>
      <c r="O828" s="1">
        <v>1100</v>
      </c>
      <c r="P828" s="1" t="s">
        <v>3395</v>
      </c>
      <c r="Q828" s="1">
        <v>5474.04</v>
      </c>
      <c r="R828" s="1" t="str">
        <f>IFERROR(VLOOKUP(K828,Proveedores!$A$2:$B$500,2,0),"Agregar")</f>
        <v>LABORATORIO ELEA PHOENIX S.A.</v>
      </c>
      <c r="S828" s="5">
        <f t="shared" si="12"/>
        <v>6021444</v>
      </c>
    </row>
    <row r="829" spans="1:19" x14ac:dyDescent="0.2">
      <c r="A829" s="7">
        <v>43872.631006944444</v>
      </c>
      <c r="B829" s="1" t="s">
        <v>4500</v>
      </c>
      <c r="C829" s="1" t="s">
        <v>4501</v>
      </c>
      <c r="D829" s="1" t="s">
        <v>1621</v>
      </c>
      <c r="E829" s="1" t="s">
        <v>4502</v>
      </c>
      <c r="F829" s="7">
        <v>43861</v>
      </c>
      <c r="G829" s="1" t="s">
        <v>1231</v>
      </c>
      <c r="H829" s="5">
        <v>3634762.56</v>
      </c>
      <c r="I829" s="1">
        <v>0</v>
      </c>
      <c r="J829" s="1">
        <v>0</v>
      </c>
      <c r="K829" s="1" t="s">
        <v>451</v>
      </c>
      <c r="L829" s="1">
        <v>8</v>
      </c>
      <c r="M829" s="1" t="s">
        <v>1799</v>
      </c>
      <c r="N829" s="1" t="s">
        <v>4479</v>
      </c>
      <c r="O829" s="1">
        <v>664</v>
      </c>
      <c r="P829" s="1" t="s">
        <v>3395</v>
      </c>
      <c r="Q829" s="1">
        <v>5474.04</v>
      </c>
      <c r="R829" s="1" t="str">
        <f>IFERROR(VLOOKUP(K829,Proveedores!$A$2:$B$500,2,0),"Agregar")</f>
        <v>LABORATORIO ELEA PHOENIX S.A.</v>
      </c>
      <c r="S829" s="5">
        <f t="shared" si="12"/>
        <v>3634762.56</v>
      </c>
    </row>
    <row r="830" spans="1:19" x14ac:dyDescent="0.2">
      <c r="A830" s="7">
        <v>43872.635625000003</v>
      </c>
      <c r="B830" s="1" t="s">
        <v>4503</v>
      </c>
      <c r="C830" s="1" t="s">
        <v>4504</v>
      </c>
      <c r="D830" s="1" t="s">
        <v>1621</v>
      </c>
      <c r="E830" s="1" t="s">
        <v>4505</v>
      </c>
      <c r="F830" s="7">
        <v>43861</v>
      </c>
      <c r="G830" s="1" t="s">
        <v>1231</v>
      </c>
      <c r="H830" s="5">
        <v>3503385.6</v>
      </c>
      <c r="I830" s="1">
        <v>0</v>
      </c>
      <c r="J830" s="1">
        <v>0</v>
      </c>
      <c r="K830" s="1" t="s">
        <v>451</v>
      </c>
      <c r="L830" s="1">
        <v>8</v>
      </c>
      <c r="M830" s="1" t="s">
        <v>1799</v>
      </c>
      <c r="N830" s="1" t="s">
        <v>4479</v>
      </c>
      <c r="O830" s="1">
        <v>640</v>
      </c>
      <c r="P830" s="1" t="s">
        <v>3395</v>
      </c>
      <c r="Q830" s="1">
        <v>5474.04</v>
      </c>
      <c r="R830" s="1" t="str">
        <f>IFERROR(VLOOKUP(K830,Proveedores!$A$2:$B$500,2,0),"Agregar")</f>
        <v>LABORATORIO ELEA PHOENIX S.A.</v>
      </c>
      <c r="S830" s="5">
        <f t="shared" si="12"/>
        <v>3503385.6</v>
      </c>
    </row>
    <row r="831" spans="1:19" x14ac:dyDescent="0.2">
      <c r="A831" s="7">
        <v>43872.635636574072</v>
      </c>
      <c r="B831" s="1" t="s">
        <v>4506</v>
      </c>
      <c r="C831" s="1" t="s">
        <v>4507</v>
      </c>
      <c r="D831" s="1" t="s">
        <v>1621</v>
      </c>
      <c r="E831" s="1" t="s">
        <v>4508</v>
      </c>
      <c r="F831" s="7">
        <v>43801</v>
      </c>
      <c r="G831" s="1" t="s">
        <v>552</v>
      </c>
      <c r="H831" s="5">
        <v>2483973.09</v>
      </c>
      <c r="I831" s="1">
        <v>1505</v>
      </c>
      <c r="J831" s="1">
        <v>0</v>
      </c>
      <c r="K831" s="1" t="s">
        <v>4509</v>
      </c>
      <c r="L831" s="1">
        <v>1</v>
      </c>
      <c r="M831" s="1" t="s">
        <v>4510</v>
      </c>
      <c r="N831" s="1" t="s">
        <v>4511</v>
      </c>
      <c r="O831" s="1">
        <v>2910</v>
      </c>
      <c r="P831" s="1" t="s">
        <v>2391</v>
      </c>
      <c r="Q831" s="1">
        <v>853.6</v>
      </c>
      <c r="R831" s="1" t="str">
        <f>IFERROR(VLOOKUP(K831,Proveedores!$A$2:$B$500,2,0),"Agregar")</f>
        <v>KOPELCO S.A.</v>
      </c>
      <c r="S831" s="5">
        <f t="shared" si="12"/>
        <v>2483976</v>
      </c>
    </row>
    <row r="832" spans="1:19" x14ac:dyDescent="0.2">
      <c r="A832" s="7">
        <v>43872.638009259259</v>
      </c>
      <c r="B832" s="1" t="s">
        <v>4512</v>
      </c>
      <c r="C832" s="1" t="s">
        <v>4513</v>
      </c>
      <c r="D832" s="1" t="s">
        <v>1621</v>
      </c>
      <c r="E832" s="1" t="s">
        <v>4514</v>
      </c>
      <c r="F832" s="7">
        <v>43861</v>
      </c>
      <c r="G832" s="1" t="s">
        <v>1231</v>
      </c>
      <c r="H832" s="5">
        <v>25574714.879999999</v>
      </c>
      <c r="I832" s="1">
        <v>0</v>
      </c>
      <c r="J832" s="1">
        <v>0</v>
      </c>
      <c r="K832" s="1" t="s">
        <v>451</v>
      </c>
      <c r="L832" s="1">
        <v>8</v>
      </c>
      <c r="M832" s="1" t="s">
        <v>1799</v>
      </c>
      <c r="N832" s="1" t="s">
        <v>4479</v>
      </c>
      <c r="O832" s="1">
        <v>4672</v>
      </c>
      <c r="P832" s="1" t="s">
        <v>3395</v>
      </c>
      <c r="Q832" s="1">
        <v>5474.04</v>
      </c>
      <c r="R832" s="1" t="str">
        <f>IFERROR(VLOOKUP(K832,Proveedores!$A$2:$B$500,2,0),"Agregar")</f>
        <v>LABORATORIO ELEA PHOENIX S.A.</v>
      </c>
      <c r="S832" s="5">
        <f t="shared" si="12"/>
        <v>25574714.879999999</v>
      </c>
    </row>
    <row r="833" spans="1:19" x14ac:dyDescent="0.2">
      <c r="A833" s="7">
        <v>43872.641886574071</v>
      </c>
      <c r="B833" s="1" t="s">
        <v>4515</v>
      </c>
      <c r="C833" s="1" t="s">
        <v>4516</v>
      </c>
      <c r="D833" s="1" t="s">
        <v>1621</v>
      </c>
      <c r="E833" s="1" t="s">
        <v>4517</v>
      </c>
      <c r="F833" s="7">
        <v>43861</v>
      </c>
      <c r="G833" s="1" t="s">
        <v>1231</v>
      </c>
      <c r="H833" s="5">
        <v>31924601.280000001</v>
      </c>
      <c r="I833" s="1">
        <v>0</v>
      </c>
      <c r="J833" s="1">
        <v>0</v>
      </c>
      <c r="K833" s="1" t="s">
        <v>451</v>
      </c>
      <c r="L833" s="1">
        <v>8</v>
      </c>
      <c r="M833" s="1" t="s">
        <v>1799</v>
      </c>
      <c r="N833" s="1" t="s">
        <v>4479</v>
      </c>
      <c r="O833" s="1">
        <v>5832</v>
      </c>
      <c r="P833" s="1" t="s">
        <v>3395</v>
      </c>
      <c r="Q833" s="1">
        <v>5474.04</v>
      </c>
      <c r="R833" s="1" t="str">
        <f>IFERROR(VLOOKUP(K833,Proveedores!$A$2:$B$500,2,0),"Agregar")</f>
        <v>LABORATORIO ELEA PHOENIX S.A.</v>
      </c>
      <c r="S833" s="5">
        <f t="shared" si="12"/>
        <v>31924601.280000001</v>
      </c>
    </row>
    <row r="834" spans="1:19" x14ac:dyDescent="0.2">
      <c r="A834" s="7">
        <v>43872.645115740743</v>
      </c>
      <c r="B834" s="1" t="s">
        <v>4518</v>
      </c>
      <c r="C834" s="1" t="s">
        <v>4519</v>
      </c>
      <c r="D834" s="1" t="s">
        <v>1621</v>
      </c>
      <c r="E834" s="1" t="s">
        <v>4520</v>
      </c>
      <c r="F834" s="7">
        <v>43861</v>
      </c>
      <c r="G834" s="1" t="s">
        <v>1231</v>
      </c>
      <c r="H834" s="5">
        <v>48762748.32</v>
      </c>
      <c r="I834" s="1">
        <v>0</v>
      </c>
      <c r="J834" s="1">
        <v>0</v>
      </c>
      <c r="K834" s="1" t="s">
        <v>3379</v>
      </c>
      <c r="L834" s="1">
        <v>8</v>
      </c>
      <c r="M834" s="1" t="s">
        <v>1799</v>
      </c>
      <c r="N834" s="1" t="s">
        <v>4521</v>
      </c>
      <c r="O834" s="1">
        <v>8908</v>
      </c>
      <c r="P834" s="1" t="s">
        <v>3395</v>
      </c>
      <c r="Q834" s="1">
        <v>5474.04</v>
      </c>
      <c r="R834" s="1" t="str">
        <f>IFERROR(VLOOKUP(K834,Proveedores!$A$2:$B$500,2,0),"Agregar")</f>
        <v>LABORATORIO ELEA PHOENIX S.A.</v>
      </c>
      <c r="S834" s="5">
        <f t="shared" si="12"/>
        <v>48762748.32</v>
      </c>
    </row>
    <row r="835" spans="1:19" x14ac:dyDescent="0.2">
      <c r="A835" s="7">
        <v>43873.3669212963</v>
      </c>
      <c r="B835" s="1" t="s">
        <v>4522</v>
      </c>
      <c r="C835" s="1" t="s">
        <v>4523</v>
      </c>
      <c r="D835" s="1" t="s">
        <v>1621</v>
      </c>
      <c r="E835" s="1" t="s">
        <v>4524</v>
      </c>
      <c r="F835" s="7">
        <v>43860</v>
      </c>
      <c r="G835" s="1" t="s">
        <v>692</v>
      </c>
      <c r="H835" s="5">
        <v>2663944.1800000002</v>
      </c>
      <c r="I835" s="1">
        <v>111</v>
      </c>
      <c r="J835" s="1">
        <v>0</v>
      </c>
      <c r="K835" s="1" t="s">
        <v>3906</v>
      </c>
      <c r="L835" s="1">
        <v>41</v>
      </c>
      <c r="M835" s="1" t="s">
        <v>2858</v>
      </c>
      <c r="N835" s="1" t="s">
        <v>3100</v>
      </c>
      <c r="O835" s="1">
        <v>116076</v>
      </c>
      <c r="P835" s="1" t="s">
        <v>4525</v>
      </c>
      <c r="Q835" s="1">
        <v>22.95</v>
      </c>
      <c r="R835" s="1" t="str">
        <f>IFERROR(VLOOKUP(K835,Proveedores!$A$2:$B$500,2,0),"Agregar")</f>
        <v>Dr. LAZAR &amp; Cía. S.A.Q.e.I.</v>
      </c>
      <c r="S835" s="5">
        <f t="shared" ref="S835:S898" si="13">Q835*O835</f>
        <v>2663944.1999999997</v>
      </c>
    </row>
    <row r="836" spans="1:19" x14ac:dyDescent="0.2">
      <c r="A836" s="7">
        <v>43873.385729166665</v>
      </c>
      <c r="B836" s="1" t="s">
        <v>4526</v>
      </c>
      <c r="C836" s="1" t="s">
        <v>4527</v>
      </c>
      <c r="D836" s="1" t="s">
        <v>1621</v>
      </c>
      <c r="E836" s="1" t="s">
        <v>4528</v>
      </c>
      <c r="F836" s="7">
        <v>43871</v>
      </c>
      <c r="G836" s="1" t="s">
        <v>692</v>
      </c>
      <c r="H836" s="5">
        <v>7357779.5999999996</v>
      </c>
      <c r="I836" s="1">
        <v>12735</v>
      </c>
      <c r="J836" s="1">
        <v>0</v>
      </c>
      <c r="K836" s="1" t="s">
        <v>713</v>
      </c>
      <c r="L836" s="1">
        <v>36</v>
      </c>
      <c r="M836" s="1" t="s">
        <v>2374</v>
      </c>
      <c r="N836" s="1" t="s">
        <v>2375</v>
      </c>
      <c r="O836" s="1">
        <v>995640</v>
      </c>
      <c r="P836" s="1" t="s">
        <v>1665</v>
      </c>
      <c r="Q836" s="1">
        <v>7.39</v>
      </c>
      <c r="R836" s="1" t="str">
        <f>IFERROR(VLOOKUP(K836,Proveedores!$A$2:$B$500,2,0),"Agregar")</f>
        <v>FERAVAL S.A.</v>
      </c>
      <c r="S836" s="5">
        <f t="shared" si="13"/>
        <v>7357779.5999999996</v>
      </c>
    </row>
    <row r="837" spans="1:19" x14ac:dyDescent="0.2">
      <c r="A837" s="7">
        <v>43873.663888888892</v>
      </c>
      <c r="B837" s="1" t="s">
        <v>4529</v>
      </c>
      <c r="C837" s="1" t="s">
        <v>4530</v>
      </c>
      <c r="D837" s="1" t="s">
        <v>1621</v>
      </c>
      <c r="E837" s="1" t="s">
        <v>4488</v>
      </c>
      <c r="F837" s="7">
        <v>43872</v>
      </c>
      <c r="G837" s="1" t="s">
        <v>552</v>
      </c>
      <c r="H837" s="5">
        <v>2048640</v>
      </c>
      <c r="I837" s="1" t="s">
        <v>4489</v>
      </c>
      <c r="J837" s="1">
        <v>0</v>
      </c>
      <c r="K837" s="1" t="s">
        <v>2423</v>
      </c>
      <c r="L837" s="1">
        <v>1</v>
      </c>
      <c r="M837" s="1" t="s">
        <v>2393</v>
      </c>
      <c r="N837" s="1" t="s">
        <v>2590</v>
      </c>
      <c r="O837" s="1">
        <v>2400</v>
      </c>
      <c r="P837" s="1" t="s">
        <v>2395</v>
      </c>
      <c r="Q837" s="1">
        <v>853.6</v>
      </c>
      <c r="R837" s="1" t="str">
        <f>IFERROR(VLOOKUP(K837,Proveedores!$A$2:$B$500,2,0),"Agregar")</f>
        <v>KOPELCO S.A.</v>
      </c>
      <c r="S837" s="5">
        <f t="shared" si="13"/>
        <v>2048640</v>
      </c>
    </row>
    <row r="838" spans="1:19" x14ac:dyDescent="0.2">
      <c r="A838" s="7">
        <v>43873.719733796293</v>
      </c>
      <c r="B838" s="1" t="s">
        <v>4531</v>
      </c>
      <c r="C838" s="1" t="s">
        <v>4532</v>
      </c>
      <c r="D838" s="1" t="s">
        <v>1621</v>
      </c>
      <c r="E838" s="1" t="s">
        <v>4533</v>
      </c>
      <c r="F838" s="7">
        <v>43872</v>
      </c>
      <c r="G838" s="1" t="s">
        <v>4534</v>
      </c>
      <c r="H838" s="5">
        <v>2555308</v>
      </c>
      <c r="I838" s="1" t="s">
        <v>4535</v>
      </c>
      <c r="J838" s="1">
        <v>0</v>
      </c>
      <c r="K838" s="1" t="s">
        <v>4536</v>
      </c>
      <c r="L838" s="1" t="s">
        <v>4537</v>
      </c>
      <c r="M838" s="1">
        <v>22106</v>
      </c>
      <c r="N838" s="1" t="s">
        <v>4538</v>
      </c>
      <c r="O838" s="1">
        <v>1841</v>
      </c>
      <c r="P838" s="1" t="s">
        <v>1892</v>
      </c>
      <c r="Q838" s="1">
        <v>1388</v>
      </c>
      <c r="R838" s="1" t="str">
        <f>IFERROR(VLOOKUP(K838,Proveedores!$A$2:$B$500,2,0),"Agregar")</f>
        <v>LABORATORIO LKM S.A.</v>
      </c>
      <c r="S838" s="5">
        <f t="shared" si="13"/>
        <v>2555308</v>
      </c>
    </row>
    <row r="839" spans="1:19" x14ac:dyDescent="0.2">
      <c r="A839" s="7">
        <v>43873.932222222225</v>
      </c>
      <c r="B839" s="1" t="s">
        <v>4539</v>
      </c>
      <c r="C839" s="1" t="s">
        <v>4540</v>
      </c>
      <c r="D839" s="1" t="s">
        <v>1621</v>
      </c>
      <c r="E839" s="1" t="s">
        <v>4383</v>
      </c>
      <c r="F839" s="7">
        <v>43866</v>
      </c>
      <c r="G839" s="1" t="s">
        <v>668</v>
      </c>
      <c r="H839" s="5">
        <v>5967106.5599999996</v>
      </c>
      <c r="I839" s="1">
        <v>0</v>
      </c>
      <c r="J839" s="1">
        <v>0</v>
      </c>
      <c r="K839" s="1" t="s">
        <v>139</v>
      </c>
      <c r="L839" s="1">
        <v>5</v>
      </c>
      <c r="M839" s="1" t="s">
        <v>4541</v>
      </c>
      <c r="N839" s="1" t="s">
        <v>4542</v>
      </c>
      <c r="O839" s="1">
        <v>43776</v>
      </c>
      <c r="P839" s="1" t="s">
        <v>4387</v>
      </c>
      <c r="Q839" s="1">
        <v>136.31</v>
      </c>
      <c r="R839" s="1" t="str">
        <f>IFERROR(VLOOKUP(K839,Proveedores!$A$2:$B$500,2,0),"Agregar")</f>
        <v>BIODIAGNOSTICO S.A.</v>
      </c>
      <c r="S839" s="5">
        <f t="shared" si="13"/>
        <v>5967106.5600000005</v>
      </c>
    </row>
    <row r="840" spans="1:19" x14ac:dyDescent="0.2">
      <c r="A840" s="7">
        <v>43873.967361111114</v>
      </c>
      <c r="B840" s="1" t="s">
        <v>4543</v>
      </c>
      <c r="C840" s="1" t="s">
        <v>4544</v>
      </c>
      <c r="D840" s="1" t="s">
        <v>1621</v>
      </c>
      <c r="E840" s="1" t="s">
        <v>4545</v>
      </c>
      <c r="F840" s="7">
        <v>43866</v>
      </c>
      <c r="G840" s="1" t="s">
        <v>668</v>
      </c>
      <c r="H840" s="5">
        <v>5967106.5599999996</v>
      </c>
      <c r="I840" s="1">
        <v>0</v>
      </c>
      <c r="J840" s="1">
        <v>0</v>
      </c>
      <c r="K840" s="1" t="s">
        <v>4384</v>
      </c>
      <c r="L840" s="1">
        <v>5</v>
      </c>
      <c r="M840" s="1" t="s">
        <v>4546</v>
      </c>
      <c r="N840" s="1" t="s">
        <v>4547</v>
      </c>
      <c r="O840" s="1">
        <v>43776</v>
      </c>
      <c r="P840" s="1" t="s">
        <v>4387</v>
      </c>
      <c r="Q840" s="1">
        <v>136.31</v>
      </c>
      <c r="R840" s="1" t="str">
        <f>IFERROR(VLOOKUP(K840,Proveedores!$A$2:$B$500,2,0),"Agregar")</f>
        <v>BIODIAGNOSTICO S.A.</v>
      </c>
      <c r="S840" s="5">
        <f t="shared" si="13"/>
        <v>5967106.5600000005</v>
      </c>
    </row>
    <row r="841" spans="1:19" x14ac:dyDescent="0.2">
      <c r="A841" s="7">
        <v>43874.390196759261</v>
      </c>
      <c r="B841" s="1" t="s">
        <v>4548</v>
      </c>
      <c r="C841" s="1" t="s">
        <v>4549</v>
      </c>
      <c r="D841" s="1" t="s">
        <v>1621</v>
      </c>
      <c r="E841" s="1" t="s">
        <v>4550</v>
      </c>
      <c r="F841" s="7">
        <v>43873</v>
      </c>
      <c r="G841" s="1" t="s">
        <v>692</v>
      </c>
      <c r="H841" s="5">
        <v>21010266</v>
      </c>
      <c r="I841" s="1" t="s">
        <v>2599</v>
      </c>
      <c r="J841" s="1">
        <v>0</v>
      </c>
      <c r="K841" s="1" t="s">
        <v>318</v>
      </c>
      <c r="L841" s="1">
        <v>36</v>
      </c>
      <c r="M841" s="1" t="s">
        <v>2374</v>
      </c>
      <c r="N841" s="1" t="s">
        <v>4551</v>
      </c>
      <c r="O841" s="1">
        <v>2746440</v>
      </c>
      <c r="P841" s="1" t="s">
        <v>1917</v>
      </c>
      <c r="Q841" s="1">
        <v>7.65</v>
      </c>
      <c r="R841" s="1" t="str">
        <f>IFERROR(VLOOKUP(K841,Proveedores!$A$2:$B$500,2,0),"Agregar")</f>
        <v>LABORATORIOS RICHMOND SACIF</v>
      </c>
      <c r="S841" s="5">
        <f t="shared" si="13"/>
        <v>21010266</v>
      </c>
    </row>
    <row r="842" spans="1:19" x14ac:dyDescent="0.2">
      <c r="A842" s="7">
        <v>43875.436006944445</v>
      </c>
      <c r="B842" s="1" t="s">
        <v>4552</v>
      </c>
      <c r="C842" s="1" t="s">
        <v>4553</v>
      </c>
      <c r="D842" s="1" t="s">
        <v>1621</v>
      </c>
      <c r="E842" s="1" t="s">
        <v>4554</v>
      </c>
      <c r="F842" s="7">
        <v>43850</v>
      </c>
      <c r="G842" s="1" t="s">
        <v>692</v>
      </c>
      <c r="H842" s="5">
        <v>1880522.19</v>
      </c>
      <c r="I842" s="1">
        <v>83</v>
      </c>
      <c r="J842" s="1">
        <v>0</v>
      </c>
      <c r="K842" s="1" t="s">
        <v>3906</v>
      </c>
      <c r="L842" s="1">
        <v>41</v>
      </c>
      <c r="M842" s="1" t="s">
        <v>2858</v>
      </c>
      <c r="N842" s="1" t="s">
        <v>3100</v>
      </c>
      <c r="O842" s="1">
        <v>81940</v>
      </c>
      <c r="P842" s="1" t="s">
        <v>2860</v>
      </c>
      <c r="Q842" s="1">
        <v>22.95</v>
      </c>
      <c r="R842" s="1" t="str">
        <f>IFERROR(VLOOKUP(K842,Proveedores!$A$2:$B$500,2,0),"Agregar")</f>
        <v>Dr. LAZAR &amp; Cía. S.A.Q.e.I.</v>
      </c>
      <c r="S842" s="5">
        <f t="shared" si="13"/>
        <v>1880523</v>
      </c>
    </row>
    <row r="843" spans="1:19" x14ac:dyDescent="0.2">
      <c r="A843" s="7">
        <v>43875.570752314816</v>
      </c>
      <c r="B843" s="1" t="s">
        <v>4555</v>
      </c>
      <c r="C843" s="1" t="s">
        <v>4556</v>
      </c>
      <c r="D843" s="1" t="s">
        <v>1621</v>
      </c>
      <c r="E843" s="1" t="s">
        <v>4557</v>
      </c>
      <c r="F843" s="7">
        <v>43865</v>
      </c>
      <c r="G843" s="1" t="s">
        <v>692</v>
      </c>
      <c r="H843" s="5">
        <v>586273.86</v>
      </c>
      <c r="I843" s="1">
        <v>140</v>
      </c>
      <c r="J843" s="1">
        <v>0</v>
      </c>
      <c r="K843" s="1" t="s">
        <v>4558</v>
      </c>
      <c r="L843" s="1">
        <v>14</v>
      </c>
      <c r="M843" s="1" t="s">
        <v>3201</v>
      </c>
      <c r="N843" s="1" t="s">
        <v>3202</v>
      </c>
      <c r="O843" s="1">
        <v>65214</v>
      </c>
      <c r="P843" s="1" t="s">
        <v>3203</v>
      </c>
      <c r="Q843" s="1">
        <v>8.99</v>
      </c>
      <c r="R843" s="1" t="str">
        <f>IFERROR(VLOOKUP(K843,Proveedores!$A$2:$B$500,2,0),"Agregar")</f>
        <v>Dr. LAZAR &amp; Cía. S.A.Q.e.I.</v>
      </c>
      <c r="S843" s="5">
        <f t="shared" si="13"/>
        <v>586273.86</v>
      </c>
    </row>
    <row r="844" spans="1:19" x14ac:dyDescent="0.2">
      <c r="A844" s="7">
        <v>43875.621550925927</v>
      </c>
      <c r="B844" s="1" t="s">
        <v>4559</v>
      </c>
      <c r="C844" s="1" t="s">
        <v>4560</v>
      </c>
      <c r="D844" s="1" t="s">
        <v>1621</v>
      </c>
      <c r="E844" s="1">
        <v>1800002040</v>
      </c>
      <c r="F844" s="7">
        <v>43875</v>
      </c>
      <c r="G844" s="1">
        <v>201967044546</v>
      </c>
      <c r="H844" s="5">
        <v>17657481.600000001</v>
      </c>
      <c r="I844" s="1" t="s">
        <v>4561</v>
      </c>
      <c r="J844" s="1">
        <v>0</v>
      </c>
      <c r="K844" s="1" t="s">
        <v>4536</v>
      </c>
      <c r="L844" s="1" t="s">
        <v>4562</v>
      </c>
      <c r="M844" s="1">
        <v>70141</v>
      </c>
      <c r="N844" s="1" t="s">
        <v>4562</v>
      </c>
      <c r="O844" s="1">
        <v>10134</v>
      </c>
      <c r="P844" s="1" t="s">
        <v>1892</v>
      </c>
      <c r="Q844" s="1">
        <v>1742.4</v>
      </c>
      <c r="R844" s="1" t="str">
        <f>IFERROR(VLOOKUP(K844,Proveedores!$A$2:$B$500,2,0),"Agregar")</f>
        <v>LABORATORIO LKM S.A.</v>
      </c>
      <c r="S844" s="5">
        <f t="shared" si="13"/>
        <v>17657481.600000001</v>
      </c>
    </row>
    <row r="845" spans="1:19" x14ac:dyDescent="0.2">
      <c r="A845" s="7">
        <v>43875.623252314814</v>
      </c>
      <c r="B845" s="1" t="s">
        <v>4563</v>
      </c>
      <c r="C845" s="1" t="s">
        <v>4564</v>
      </c>
      <c r="D845" s="1" t="s">
        <v>1621</v>
      </c>
      <c r="E845" s="1" t="s">
        <v>4565</v>
      </c>
      <c r="F845" s="7">
        <v>43850</v>
      </c>
      <c r="G845" s="1" t="s">
        <v>605</v>
      </c>
      <c r="H845" s="5">
        <v>4722060.3899999997</v>
      </c>
      <c r="I845" s="1">
        <v>84</v>
      </c>
      <c r="J845" s="1">
        <v>0</v>
      </c>
      <c r="K845" s="1" t="s">
        <v>3906</v>
      </c>
      <c r="L845" s="1">
        <v>2</v>
      </c>
      <c r="M845" s="1" t="s">
        <v>1647</v>
      </c>
      <c r="N845" s="1" t="s">
        <v>2082</v>
      </c>
      <c r="O845" s="1">
        <v>187757</v>
      </c>
      <c r="P845" s="1" t="s">
        <v>2100</v>
      </c>
      <c r="Q845" s="1">
        <v>25149850</v>
      </c>
      <c r="R845" s="1" t="str">
        <f>IFERROR(VLOOKUP(K845,Proveedores!$A$2:$B$500,2,0),"Agregar")</f>
        <v>Dr. LAZAR &amp; Cía. S.A.Q.e.I.</v>
      </c>
      <c r="S845" s="5">
        <f t="shared" si="13"/>
        <v>4722060386450</v>
      </c>
    </row>
    <row r="846" spans="1:19" x14ac:dyDescent="0.2">
      <c r="A846" s="7">
        <v>43875.646412037036</v>
      </c>
      <c r="B846" s="1" t="s">
        <v>4566</v>
      </c>
      <c r="C846" s="1" t="s">
        <v>4567</v>
      </c>
      <c r="D846" s="1" t="s">
        <v>1621</v>
      </c>
      <c r="E846" s="1" t="s">
        <v>4568</v>
      </c>
      <c r="F846" s="7">
        <v>43873</v>
      </c>
      <c r="G846" s="1" t="s">
        <v>692</v>
      </c>
      <c r="H846" s="5">
        <v>3980387.2</v>
      </c>
      <c r="I846" s="1" t="s">
        <v>1816</v>
      </c>
      <c r="J846" s="1">
        <v>0</v>
      </c>
      <c r="K846" s="1" t="s">
        <v>1847</v>
      </c>
      <c r="L846" s="1">
        <v>27</v>
      </c>
      <c r="M846" s="1" t="s">
        <v>2292</v>
      </c>
      <c r="N846" s="1" t="s">
        <v>2508</v>
      </c>
      <c r="O846" s="1">
        <v>57280</v>
      </c>
      <c r="P846" s="1" t="s">
        <v>2509</v>
      </c>
      <c r="Q846" s="1">
        <v>69.489999999999995</v>
      </c>
      <c r="R846" s="1" t="str">
        <f>IFERROR(VLOOKUP(K846,Proveedores!$A$2:$B$500,2,0),"Agregar")</f>
        <v xml:space="preserve">LAFEDAR S.A. </v>
      </c>
      <c r="S846" s="5">
        <f t="shared" si="13"/>
        <v>3980387.1999999997</v>
      </c>
    </row>
    <row r="847" spans="1:19" x14ac:dyDescent="0.2">
      <c r="A847" s="7">
        <v>43875.673807870371</v>
      </c>
      <c r="B847" s="1" t="s">
        <v>4569</v>
      </c>
      <c r="C847" s="1" t="s">
        <v>4570</v>
      </c>
      <c r="D847" s="1" t="s">
        <v>1621</v>
      </c>
      <c r="E847" s="1" t="s">
        <v>4571</v>
      </c>
      <c r="F847" s="7">
        <v>43875</v>
      </c>
      <c r="G847" s="1" t="s">
        <v>552</v>
      </c>
      <c r="H847" s="5">
        <v>2048640</v>
      </c>
      <c r="I847" s="1" t="s">
        <v>4572</v>
      </c>
      <c r="J847" s="1">
        <v>0</v>
      </c>
      <c r="K847" s="1" t="s">
        <v>2423</v>
      </c>
      <c r="L847" s="1">
        <v>1</v>
      </c>
      <c r="M847" s="1" t="s">
        <v>2393</v>
      </c>
      <c r="N847" s="1" t="s">
        <v>4573</v>
      </c>
      <c r="O847" s="1">
        <v>2400</v>
      </c>
      <c r="P847" s="1" t="s">
        <v>2395</v>
      </c>
      <c r="Q847" s="1">
        <v>853.6</v>
      </c>
      <c r="R847" s="1" t="str">
        <f>IFERROR(VLOOKUP(K847,Proveedores!$A$2:$B$500,2,0),"Agregar")</f>
        <v>KOPELCO S.A.</v>
      </c>
      <c r="S847" s="5">
        <f t="shared" si="13"/>
        <v>2048640</v>
      </c>
    </row>
    <row r="848" spans="1:19" x14ac:dyDescent="0.2">
      <c r="A848" s="7">
        <v>43875.692071759258</v>
      </c>
      <c r="B848" s="1" t="s">
        <v>4574</v>
      </c>
      <c r="C848" s="1" t="s">
        <v>4575</v>
      </c>
      <c r="D848" s="1" t="s">
        <v>1621</v>
      </c>
      <c r="E848" s="1" t="s">
        <v>4576</v>
      </c>
      <c r="F848" s="7">
        <v>43873</v>
      </c>
      <c r="G848" s="1" t="s">
        <v>692</v>
      </c>
      <c r="H848" s="5">
        <v>1118545.1200000001</v>
      </c>
      <c r="I848" s="1" t="s">
        <v>1816</v>
      </c>
      <c r="J848" s="1">
        <v>0</v>
      </c>
      <c r="K848" s="1" t="s">
        <v>1847</v>
      </c>
      <c r="L848" s="1">
        <v>20</v>
      </c>
      <c r="M848" s="1" t="s">
        <v>2527</v>
      </c>
      <c r="N848" s="1" t="s">
        <v>3086</v>
      </c>
      <c r="O848" s="1">
        <v>31192</v>
      </c>
      <c r="P848" s="1" t="s">
        <v>2515</v>
      </c>
      <c r="Q848" s="1">
        <v>35.86</v>
      </c>
      <c r="R848" s="1" t="str">
        <f>IFERROR(VLOOKUP(K848,Proveedores!$A$2:$B$500,2,0),"Agregar")</f>
        <v xml:space="preserve">LAFEDAR S.A. </v>
      </c>
      <c r="S848" s="5">
        <f t="shared" si="13"/>
        <v>1118545.1199999999</v>
      </c>
    </row>
    <row r="849" spans="1:19" x14ac:dyDescent="0.2">
      <c r="A849" s="7">
        <v>43878.442245370374</v>
      </c>
      <c r="B849" s="1" t="s">
        <v>4577</v>
      </c>
      <c r="C849" s="1" t="s">
        <v>4578</v>
      </c>
      <c r="D849" s="1" t="s">
        <v>1621</v>
      </c>
      <c r="E849" s="1" t="s">
        <v>4579</v>
      </c>
      <c r="F849" s="7">
        <v>43860</v>
      </c>
      <c r="G849" s="1" t="s">
        <v>605</v>
      </c>
      <c r="H849" s="5">
        <v>4729829.29</v>
      </c>
      <c r="I849" s="1">
        <v>143</v>
      </c>
      <c r="J849" s="1">
        <v>0</v>
      </c>
      <c r="K849" s="1" t="s">
        <v>4580</v>
      </c>
      <c r="L849" s="1">
        <v>2</v>
      </c>
      <c r="M849" s="1" t="s">
        <v>4581</v>
      </c>
      <c r="N849" s="1" t="s">
        <v>2065</v>
      </c>
      <c r="O849" s="1">
        <v>188065</v>
      </c>
      <c r="P849" s="1" t="s">
        <v>2083</v>
      </c>
      <c r="Q849" s="1">
        <v>25149970</v>
      </c>
      <c r="R849" s="1" t="str">
        <f>IFERROR(VLOOKUP(K849,Proveedores!$A$2:$B$500,2,0),"Agregar")</f>
        <v>Dr. LAZAR &amp; Cía. S.A.Q.e.I.</v>
      </c>
      <c r="S849" s="5">
        <f t="shared" si="13"/>
        <v>4729829108050</v>
      </c>
    </row>
    <row r="850" spans="1:19" x14ac:dyDescent="0.2">
      <c r="A850" s="7">
        <v>43878.448391203703</v>
      </c>
      <c r="B850" s="1" t="s">
        <v>4582</v>
      </c>
      <c r="C850" s="1" t="s">
        <v>4583</v>
      </c>
      <c r="D850" s="1" t="s">
        <v>1621</v>
      </c>
      <c r="E850" s="1" t="s">
        <v>4584</v>
      </c>
      <c r="F850" s="7">
        <v>43875</v>
      </c>
      <c r="G850" s="1" t="s">
        <v>2657</v>
      </c>
      <c r="H850" s="5">
        <v>9973843.4299999997</v>
      </c>
      <c r="I850" s="1" t="s">
        <v>4585</v>
      </c>
      <c r="J850" s="1">
        <v>0</v>
      </c>
      <c r="K850" s="1" t="s">
        <v>2737</v>
      </c>
      <c r="L850" s="1">
        <v>5</v>
      </c>
      <c r="M850" s="1" t="s">
        <v>2615</v>
      </c>
      <c r="N850" s="1" t="s">
        <v>4586</v>
      </c>
      <c r="O850" s="1">
        <v>2895165</v>
      </c>
      <c r="P850" s="1" t="s">
        <v>1819</v>
      </c>
      <c r="Q850" s="1">
        <v>3.4449999999999998</v>
      </c>
      <c r="R850" s="1" t="str">
        <f>IFERROR(VLOOKUP(K850,Proveedores!$A$2:$B$500,2,0),"Agregar")</f>
        <v>LABORATORIOS FABRA S.A.</v>
      </c>
      <c r="S850" s="5">
        <f t="shared" si="13"/>
        <v>9973843.4249999989</v>
      </c>
    </row>
    <row r="851" spans="1:19" x14ac:dyDescent="0.2">
      <c r="A851" s="7">
        <v>43878.459143518521</v>
      </c>
      <c r="B851" s="1" t="s">
        <v>4587</v>
      </c>
      <c r="C851" s="1" t="s">
        <v>4588</v>
      </c>
      <c r="D851" s="1" t="s">
        <v>1621</v>
      </c>
      <c r="E851" s="1" t="s">
        <v>4589</v>
      </c>
      <c r="F851" s="7">
        <v>43866</v>
      </c>
      <c r="G851" s="1" t="s">
        <v>605</v>
      </c>
      <c r="H851" s="5">
        <v>2359092.44</v>
      </c>
      <c r="I851" s="1">
        <v>143</v>
      </c>
      <c r="J851" s="1">
        <v>0</v>
      </c>
      <c r="K851" s="1" t="s">
        <v>4558</v>
      </c>
      <c r="L851" s="1">
        <v>2</v>
      </c>
      <c r="M851" s="1" t="s">
        <v>1647</v>
      </c>
      <c r="N851" s="1" t="s">
        <v>2065</v>
      </c>
      <c r="O851" s="1">
        <v>93801</v>
      </c>
      <c r="P851" s="1" t="s">
        <v>2100</v>
      </c>
      <c r="Q851" s="1">
        <v>25149970</v>
      </c>
      <c r="R851" s="1" t="str">
        <f>IFERROR(VLOOKUP(K851,Proveedores!$A$2:$B$500,2,0),"Agregar")</f>
        <v>Dr. LAZAR &amp; Cía. S.A.Q.e.I.</v>
      </c>
      <c r="S851" s="5">
        <f t="shared" si="13"/>
        <v>2359092335970</v>
      </c>
    </row>
    <row r="852" spans="1:19" x14ac:dyDescent="0.2">
      <c r="A852" s="7">
        <v>43878.604097222225</v>
      </c>
      <c r="B852" s="1" t="s">
        <v>4590</v>
      </c>
      <c r="C852" s="1" t="s">
        <v>4591</v>
      </c>
      <c r="D852" s="1" t="s">
        <v>1621</v>
      </c>
      <c r="E852" s="1" t="s">
        <v>4592</v>
      </c>
      <c r="F852" s="7">
        <v>43782</v>
      </c>
      <c r="G852" s="1" t="s">
        <v>731</v>
      </c>
      <c r="H852" s="5">
        <v>1388854.85</v>
      </c>
      <c r="I852" s="1">
        <v>1449</v>
      </c>
      <c r="J852" s="1">
        <v>0</v>
      </c>
      <c r="K852" s="1" t="s">
        <v>702</v>
      </c>
      <c r="L852" s="1">
        <v>21</v>
      </c>
      <c r="M852" s="1">
        <v>3001768</v>
      </c>
      <c r="N852" s="1" t="s">
        <v>4593</v>
      </c>
      <c r="O852" s="1">
        <v>3019680</v>
      </c>
      <c r="P852" s="1" t="s">
        <v>1819</v>
      </c>
      <c r="Q852" s="1">
        <v>41.39</v>
      </c>
      <c r="R852" s="1" t="str">
        <f>IFERROR(VLOOKUP(K852,Proveedores!$A$2:$B$500,2,0),"Agregar")</f>
        <v>SAVANT PHARM S.A.</v>
      </c>
      <c r="S852" s="5">
        <f t="shared" si="13"/>
        <v>124984555.2</v>
      </c>
    </row>
    <row r="853" spans="1:19" x14ac:dyDescent="0.2">
      <c r="A853" s="7">
        <v>43878.613715277781</v>
      </c>
      <c r="B853" s="1" t="s">
        <v>4594</v>
      </c>
      <c r="C853" s="1" t="s">
        <v>4595</v>
      </c>
      <c r="D853" s="1" t="s">
        <v>1621</v>
      </c>
      <c r="E853" s="1" t="s">
        <v>4596</v>
      </c>
      <c r="F853" s="7">
        <v>43782</v>
      </c>
      <c r="G853" s="1" t="s">
        <v>731</v>
      </c>
      <c r="H853" s="5">
        <v>475493.99</v>
      </c>
      <c r="I853" s="1">
        <v>1449</v>
      </c>
      <c r="J853" s="1">
        <v>0</v>
      </c>
      <c r="K853" s="1" t="s">
        <v>702</v>
      </c>
      <c r="L853" s="1">
        <v>7</v>
      </c>
      <c r="M853" s="1">
        <v>3002093</v>
      </c>
      <c r="N853" s="1" t="s">
        <v>4597</v>
      </c>
      <c r="O853" s="1">
        <v>1105920</v>
      </c>
      <c r="P853" s="1" t="s">
        <v>1819</v>
      </c>
      <c r="Q853" s="1">
        <v>12.9</v>
      </c>
      <c r="R853" s="1" t="str">
        <f>IFERROR(VLOOKUP(K853,Proveedores!$A$2:$B$500,2,0),"Agregar")</f>
        <v>SAVANT PHARM S.A.</v>
      </c>
      <c r="S853" s="5">
        <f t="shared" si="13"/>
        <v>14266368</v>
      </c>
    </row>
    <row r="854" spans="1:19" x14ac:dyDescent="0.2">
      <c r="A854" s="7">
        <v>43878.621423611112</v>
      </c>
      <c r="B854" s="1" t="s">
        <v>4598</v>
      </c>
      <c r="C854" s="1" t="s">
        <v>4599</v>
      </c>
      <c r="D854" s="1" t="s">
        <v>1621</v>
      </c>
      <c r="E854" s="1" t="s">
        <v>4600</v>
      </c>
      <c r="F854" s="7">
        <v>43782</v>
      </c>
      <c r="G854" s="1" t="s">
        <v>731</v>
      </c>
      <c r="H854" s="5">
        <v>832980.45</v>
      </c>
      <c r="I854" s="1">
        <v>1449</v>
      </c>
      <c r="J854" s="1">
        <v>0</v>
      </c>
      <c r="K854" s="1" t="s">
        <v>702</v>
      </c>
      <c r="L854" s="1">
        <v>38</v>
      </c>
      <c r="M854" s="1">
        <v>3002094</v>
      </c>
      <c r="N854" s="1" t="s">
        <v>4601</v>
      </c>
      <c r="O854" s="1">
        <v>1400004</v>
      </c>
      <c r="P854" s="1" t="s">
        <v>1819</v>
      </c>
      <c r="Q854" s="1">
        <v>34.19</v>
      </c>
      <c r="R854" s="1" t="str">
        <f>IFERROR(VLOOKUP(K854,Proveedores!$A$2:$B$500,2,0),"Agregar")</f>
        <v>SAVANT PHARM S.A.</v>
      </c>
      <c r="S854" s="5">
        <f t="shared" si="13"/>
        <v>47866136.759999998</v>
      </c>
    </row>
    <row r="855" spans="1:19" x14ac:dyDescent="0.2">
      <c r="A855" s="7">
        <v>43878.633344907408</v>
      </c>
      <c r="B855" s="1" t="s">
        <v>4602</v>
      </c>
      <c r="C855" s="1" t="s">
        <v>4603</v>
      </c>
      <c r="D855" s="1" t="s">
        <v>1621</v>
      </c>
      <c r="E855" s="1" t="s">
        <v>4604</v>
      </c>
      <c r="F855" s="7">
        <v>43864</v>
      </c>
      <c r="G855" s="1" t="s">
        <v>405</v>
      </c>
      <c r="H855" s="5">
        <v>2323599.8199999998</v>
      </c>
      <c r="I855" s="1">
        <v>0</v>
      </c>
      <c r="J855" s="1">
        <v>0</v>
      </c>
      <c r="K855" s="1" t="s">
        <v>409</v>
      </c>
      <c r="L855" s="1">
        <v>1</v>
      </c>
      <c r="M855" s="1" t="s">
        <v>4605</v>
      </c>
      <c r="N855" s="1" t="s">
        <v>4606</v>
      </c>
      <c r="O855" s="1">
        <v>3140</v>
      </c>
      <c r="P855" s="1" t="s">
        <v>4607</v>
      </c>
      <c r="Q855" s="1">
        <v>740</v>
      </c>
      <c r="R855" s="1" t="str">
        <f>IFERROR(VLOOKUP(K855,Proveedores!$A$2:$B$500,2,0),"Agregar")</f>
        <v>SOLS S.A</v>
      </c>
      <c r="S855" s="5">
        <f t="shared" si="13"/>
        <v>2323600</v>
      </c>
    </row>
    <row r="856" spans="1:19" x14ac:dyDescent="0.2">
      <c r="A856" s="7">
        <v>43878.636562500003</v>
      </c>
      <c r="B856" s="1" t="s">
        <v>4608</v>
      </c>
      <c r="C856" s="1" t="s">
        <v>4609</v>
      </c>
      <c r="D856" s="1" t="s">
        <v>1621</v>
      </c>
      <c r="E856" s="1" t="s">
        <v>4610</v>
      </c>
      <c r="F856" s="7">
        <v>43878</v>
      </c>
      <c r="G856" s="1" t="s">
        <v>692</v>
      </c>
      <c r="H856" s="5">
        <v>8744420.5999999996</v>
      </c>
      <c r="I856" s="1" t="s">
        <v>4611</v>
      </c>
      <c r="J856" s="1">
        <v>0</v>
      </c>
      <c r="K856" s="1" t="s">
        <v>2737</v>
      </c>
      <c r="L856" s="1">
        <v>32</v>
      </c>
      <c r="M856" s="1" t="s">
        <v>3011</v>
      </c>
      <c r="N856" s="1" t="s">
        <v>4448</v>
      </c>
      <c r="O856" s="1">
        <v>76820</v>
      </c>
      <c r="P856" s="1" t="s">
        <v>1642</v>
      </c>
      <c r="Q856" s="1">
        <v>113.83</v>
      </c>
      <c r="R856" s="1" t="str">
        <f>IFERROR(VLOOKUP(K856,Proveedores!$A$2:$B$500,2,0),"Agregar")</f>
        <v>LABORATORIOS FABRA S.A.</v>
      </c>
      <c r="S856" s="5">
        <f t="shared" si="13"/>
        <v>8744420.5999999996</v>
      </c>
    </row>
    <row r="857" spans="1:19" x14ac:dyDescent="0.2">
      <c r="A857" s="7">
        <v>43878.638865740744</v>
      </c>
      <c r="B857" s="1" t="s">
        <v>4612</v>
      </c>
      <c r="C857" s="1" t="s">
        <v>4613</v>
      </c>
      <c r="D857" s="1" t="s">
        <v>1621</v>
      </c>
      <c r="E857" s="1" t="s">
        <v>4614</v>
      </c>
      <c r="F857" s="7">
        <v>43860</v>
      </c>
      <c r="G857" s="1" t="s">
        <v>731</v>
      </c>
      <c r="H857" s="5">
        <v>46692.54</v>
      </c>
      <c r="I857" s="1">
        <v>139</v>
      </c>
      <c r="J857" s="1">
        <v>0</v>
      </c>
      <c r="K857" s="1" t="s">
        <v>702</v>
      </c>
      <c r="L857" s="1">
        <v>21</v>
      </c>
      <c r="M857" s="1">
        <v>3001768</v>
      </c>
      <c r="N857" s="1" t="s">
        <v>4615</v>
      </c>
      <c r="O857" s="1">
        <v>101520</v>
      </c>
      <c r="P857" s="1" t="s">
        <v>1819</v>
      </c>
      <c r="Q857" s="1">
        <v>41.39</v>
      </c>
      <c r="R857" s="1" t="str">
        <f>IFERROR(VLOOKUP(K857,Proveedores!$A$2:$B$500,2,0),"Agregar")</f>
        <v>SAVANT PHARM S.A.</v>
      </c>
      <c r="S857" s="5">
        <f t="shared" si="13"/>
        <v>4201912.8</v>
      </c>
    </row>
    <row r="858" spans="1:19" x14ac:dyDescent="0.2">
      <c r="A858" s="7">
        <v>43878.683807870373</v>
      </c>
      <c r="B858" s="1" t="s">
        <v>4616</v>
      </c>
      <c r="C858" s="1" t="s">
        <v>4617</v>
      </c>
      <c r="D858" s="1" t="s">
        <v>1621</v>
      </c>
      <c r="E858" s="1" t="s">
        <v>4618</v>
      </c>
      <c r="F858" s="7">
        <v>43866</v>
      </c>
      <c r="G858" s="1" t="s">
        <v>692</v>
      </c>
      <c r="H858" s="5">
        <v>12084412.5</v>
      </c>
      <c r="I858" s="1">
        <v>152</v>
      </c>
      <c r="J858" s="1">
        <v>0</v>
      </c>
      <c r="K858" s="1" t="s">
        <v>620</v>
      </c>
      <c r="L858" s="1">
        <v>1</v>
      </c>
      <c r="M858" s="1" t="s">
        <v>3807</v>
      </c>
      <c r="N858" s="1" t="s">
        <v>3808</v>
      </c>
      <c r="O858" s="1">
        <v>122250</v>
      </c>
      <c r="P858" s="1" t="s">
        <v>3809</v>
      </c>
      <c r="Q858" s="1">
        <v>98.85</v>
      </c>
      <c r="R858" s="1" t="str">
        <f>IFERROR(VLOOKUP(K858,Proveedores!$A$2:$B$500,2,0),"Agregar")</f>
        <v>PHARMOS S.A.</v>
      </c>
      <c r="S858" s="5">
        <f t="shared" si="13"/>
        <v>12084412.5</v>
      </c>
    </row>
    <row r="859" spans="1:19" x14ac:dyDescent="0.2">
      <c r="A859" s="7">
        <v>43879.482094907406</v>
      </c>
      <c r="B859" s="1" t="s">
        <v>4619</v>
      </c>
      <c r="C859" s="1" t="s">
        <v>4620</v>
      </c>
      <c r="D859" s="1" t="s">
        <v>1621</v>
      </c>
      <c r="E859" s="1" t="s">
        <v>4621</v>
      </c>
      <c r="F859" s="7">
        <v>43864</v>
      </c>
      <c r="G859" s="1" t="s">
        <v>405</v>
      </c>
      <c r="H859" s="5">
        <v>937579.92</v>
      </c>
      <c r="I859" s="1">
        <v>0</v>
      </c>
      <c r="J859" s="1">
        <v>0</v>
      </c>
      <c r="K859" s="1" t="s">
        <v>409</v>
      </c>
      <c r="L859" s="1">
        <v>1</v>
      </c>
      <c r="M859" s="1" t="s">
        <v>4622</v>
      </c>
      <c r="N859" s="1" t="s">
        <v>4623</v>
      </c>
      <c r="O859" s="1">
        <v>1267</v>
      </c>
      <c r="P859" s="1" t="s">
        <v>4607</v>
      </c>
      <c r="Q859" s="1">
        <v>740</v>
      </c>
      <c r="R859" s="1" t="str">
        <f>IFERROR(VLOOKUP(K859,Proveedores!$A$2:$B$500,2,0),"Agregar")</f>
        <v>SOLS S.A</v>
      </c>
      <c r="S859" s="5">
        <f t="shared" si="13"/>
        <v>937580</v>
      </c>
    </row>
    <row r="860" spans="1:19" x14ac:dyDescent="0.2">
      <c r="A860" s="7">
        <v>43879.48777777778</v>
      </c>
      <c r="B860" s="1" t="s">
        <v>4624</v>
      </c>
      <c r="C860" s="1" t="s">
        <v>4625</v>
      </c>
      <c r="D860" s="1" t="s">
        <v>1621</v>
      </c>
      <c r="E860" s="1" t="s">
        <v>4626</v>
      </c>
      <c r="F860" s="7">
        <v>43784</v>
      </c>
      <c r="G860" s="1" t="s">
        <v>767</v>
      </c>
      <c r="H860" s="5">
        <v>5200665.17</v>
      </c>
      <c r="I860" s="1">
        <v>1464</v>
      </c>
      <c r="J860" s="1">
        <v>0</v>
      </c>
      <c r="K860" s="1" t="s">
        <v>4414</v>
      </c>
      <c r="L860" s="1">
        <v>6</v>
      </c>
      <c r="M860" s="1" t="s">
        <v>4627</v>
      </c>
      <c r="N860" s="1" t="s">
        <v>4628</v>
      </c>
      <c r="O860" s="1">
        <v>26808</v>
      </c>
      <c r="P860" s="1" t="s">
        <v>3482</v>
      </c>
      <c r="Q860" s="1">
        <v>193.91</v>
      </c>
      <c r="R860" s="1" t="str">
        <f>IFERROR(VLOOKUP(K860,Proveedores!$A$2:$B$500,2,0),"Agregar")</f>
        <v>NOVARTIS ARGENTINA SA</v>
      </c>
      <c r="S860" s="5">
        <f t="shared" si="13"/>
        <v>5198339.28</v>
      </c>
    </row>
    <row r="861" spans="1:19" x14ac:dyDescent="0.2">
      <c r="A861" s="7">
        <v>43879.501226851855</v>
      </c>
      <c r="B861" s="1" t="s">
        <v>4629</v>
      </c>
      <c r="C861" s="1" t="s">
        <v>4630</v>
      </c>
      <c r="D861" s="1" t="s">
        <v>3031</v>
      </c>
      <c r="E861" s="1" t="s">
        <v>4631</v>
      </c>
      <c r="F861" s="7">
        <v>43868</v>
      </c>
      <c r="G861" s="1" t="s">
        <v>767</v>
      </c>
      <c r="H861" s="5">
        <v>0.24</v>
      </c>
      <c r="I861" s="1">
        <v>1502</v>
      </c>
      <c r="J861" s="1">
        <v>0</v>
      </c>
      <c r="K861" s="1" t="s">
        <v>4414</v>
      </c>
      <c r="L861" s="1">
        <v>15</v>
      </c>
      <c r="M861" s="1" t="s">
        <v>4632</v>
      </c>
      <c r="N861" s="1" t="s">
        <v>4633</v>
      </c>
      <c r="O861" s="1">
        <v>42</v>
      </c>
      <c r="P861" s="1" t="s">
        <v>3555</v>
      </c>
      <c r="Q861" s="1">
        <v>23167.9</v>
      </c>
      <c r="R861" s="1" t="str">
        <f>IFERROR(VLOOKUP(K861,Proveedores!$A$2:$B$500,2,0),"Agregar")</f>
        <v>NOVARTIS ARGENTINA SA</v>
      </c>
      <c r="S861" s="5">
        <f t="shared" si="13"/>
        <v>973051.8</v>
      </c>
    </row>
    <row r="862" spans="1:19" x14ac:dyDescent="0.2">
      <c r="A862" s="7">
        <v>43879.518993055557</v>
      </c>
      <c r="B862" s="1" t="s">
        <v>4634</v>
      </c>
      <c r="C862" s="1" t="s">
        <v>4635</v>
      </c>
      <c r="D862" s="1" t="s">
        <v>1713</v>
      </c>
      <c r="E862" s="1" t="s">
        <v>4636</v>
      </c>
      <c r="F862" s="7">
        <v>43871</v>
      </c>
      <c r="G862" s="1" t="s">
        <v>4637</v>
      </c>
      <c r="H862" s="5">
        <v>590.09</v>
      </c>
      <c r="I862" s="1">
        <v>1323</v>
      </c>
      <c r="J862" s="1">
        <v>0</v>
      </c>
      <c r="K862" s="1" t="s">
        <v>4414</v>
      </c>
      <c r="L862" s="1">
        <v>18</v>
      </c>
      <c r="M862" s="1" t="s">
        <v>4638</v>
      </c>
      <c r="N862" s="1" t="s">
        <v>4639</v>
      </c>
      <c r="O862" s="1">
        <v>435225</v>
      </c>
      <c r="P862" s="1" t="s">
        <v>3482</v>
      </c>
      <c r="Q862" s="1">
        <v>7.63</v>
      </c>
      <c r="R862" s="1" t="str">
        <f>IFERROR(VLOOKUP(K862,Proveedores!$A$2:$B$500,2,0),"Agregar")</f>
        <v>NOVARTIS ARGENTINA SA</v>
      </c>
      <c r="S862" s="5">
        <f t="shared" si="13"/>
        <v>3320766.75</v>
      </c>
    </row>
    <row r="863" spans="1:19" x14ac:dyDescent="0.2">
      <c r="A863" s="7">
        <v>43879.521203703705</v>
      </c>
      <c r="B863" s="1" t="s">
        <v>4640</v>
      </c>
      <c r="C863" s="1" t="s">
        <v>4641</v>
      </c>
      <c r="D863" s="1" t="s">
        <v>1621</v>
      </c>
      <c r="E863" s="1" t="s">
        <v>4642</v>
      </c>
      <c r="F863" s="7">
        <v>43864</v>
      </c>
      <c r="G863" s="1" t="s">
        <v>405</v>
      </c>
      <c r="H863" s="5">
        <v>1416359.89</v>
      </c>
      <c r="I863" s="1">
        <v>0</v>
      </c>
      <c r="J863" s="1">
        <v>0</v>
      </c>
      <c r="K863" s="1" t="s">
        <v>409</v>
      </c>
      <c r="L863" s="1">
        <v>1</v>
      </c>
      <c r="M863" s="1" t="s">
        <v>4643</v>
      </c>
      <c r="N863" s="1" t="s">
        <v>4644</v>
      </c>
      <c r="O863" s="1">
        <v>1914</v>
      </c>
      <c r="P863" s="1" t="s">
        <v>4607</v>
      </c>
      <c r="Q863" s="1">
        <v>740</v>
      </c>
      <c r="R863" s="1" t="str">
        <f>IFERROR(VLOOKUP(K863,Proveedores!$A$2:$B$500,2,0),"Agregar")</f>
        <v>SOLS S.A</v>
      </c>
      <c r="S863" s="5">
        <f t="shared" si="13"/>
        <v>1416360</v>
      </c>
    </row>
    <row r="864" spans="1:19" x14ac:dyDescent="0.2">
      <c r="A864" s="7">
        <v>43879.595937500002</v>
      </c>
      <c r="B864" s="1" t="s">
        <v>4645</v>
      </c>
      <c r="C864" s="1" t="s">
        <v>4646</v>
      </c>
      <c r="D864" s="1" t="s">
        <v>1621</v>
      </c>
      <c r="E864" s="1" t="s">
        <v>4647</v>
      </c>
      <c r="F864" s="7">
        <v>43864</v>
      </c>
      <c r="G864" s="1" t="s">
        <v>405</v>
      </c>
      <c r="H864" s="5">
        <v>2312499.8199999998</v>
      </c>
      <c r="I864" s="1">
        <v>0</v>
      </c>
      <c r="J864" s="1">
        <v>0</v>
      </c>
      <c r="K864" s="1" t="s">
        <v>409</v>
      </c>
      <c r="L864" s="1">
        <v>1</v>
      </c>
      <c r="M864" s="1" t="s">
        <v>4643</v>
      </c>
      <c r="N864" s="1" t="s">
        <v>4623</v>
      </c>
      <c r="O864" s="1">
        <v>3125</v>
      </c>
      <c r="P864" s="1" t="s">
        <v>4607</v>
      </c>
      <c r="Q864" s="1">
        <v>740</v>
      </c>
      <c r="R864" s="1" t="str">
        <f>IFERROR(VLOOKUP(K864,Proveedores!$A$2:$B$500,2,0),"Agregar")</f>
        <v>SOLS S.A</v>
      </c>
      <c r="S864" s="5">
        <f t="shared" si="13"/>
        <v>2312500</v>
      </c>
    </row>
    <row r="865" spans="1:19" x14ac:dyDescent="0.2">
      <c r="A865" s="7">
        <v>43879.610173611109</v>
      </c>
      <c r="B865" s="1" t="s">
        <v>4648</v>
      </c>
      <c r="C865" s="1" t="s">
        <v>4649</v>
      </c>
      <c r="D865" s="1" t="s">
        <v>1621</v>
      </c>
      <c r="E865" s="1" t="s">
        <v>4650</v>
      </c>
      <c r="F865" s="7">
        <v>43864</v>
      </c>
      <c r="G865" s="1" t="s">
        <v>405</v>
      </c>
      <c r="H865" s="5">
        <v>2129719.84</v>
      </c>
      <c r="I865" s="1">
        <v>0</v>
      </c>
      <c r="J865" s="1">
        <v>0</v>
      </c>
      <c r="K865" s="1" t="s">
        <v>409</v>
      </c>
      <c r="L865" s="1">
        <v>1</v>
      </c>
      <c r="M865" s="1" t="s">
        <v>4643</v>
      </c>
      <c r="N865" s="1" t="s">
        <v>4606</v>
      </c>
      <c r="O865" s="1">
        <v>2878</v>
      </c>
      <c r="P865" s="1" t="s">
        <v>4607</v>
      </c>
      <c r="Q865" s="1">
        <v>740</v>
      </c>
      <c r="R865" s="1" t="str">
        <f>IFERROR(VLOOKUP(K865,Proveedores!$A$2:$B$500,2,0),"Agregar")</f>
        <v>SOLS S.A</v>
      </c>
      <c r="S865" s="5">
        <f t="shared" si="13"/>
        <v>2129720</v>
      </c>
    </row>
    <row r="866" spans="1:19" x14ac:dyDescent="0.2">
      <c r="A866" s="7">
        <v>43879.613912037035</v>
      </c>
      <c r="B866" s="1" t="s">
        <v>4651</v>
      </c>
      <c r="C866" s="1" t="s">
        <v>4652</v>
      </c>
      <c r="D866" s="1" t="s">
        <v>1621</v>
      </c>
      <c r="E866" s="1" t="s">
        <v>4653</v>
      </c>
      <c r="F866" s="7">
        <v>43864</v>
      </c>
      <c r="G866" s="1" t="s">
        <v>405</v>
      </c>
      <c r="H866" s="5">
        <v>5461199.5800000001</v>
      </c>
      <c r="I866" s="1">
        <v>0</v>
      </c>
      <c r="J866" s="1">
        <v>0</v>
      </c>
      <c r="K866" s="1" t="s">
        <v>409</v>
      </c>
      <c r="L866" s="1">
        <v>1</v>
      </c>
      <c r="M866" s="1" t="s">
        <v>4643</v>
      </c>
      <c r="N866" s="1" t="s">
        <v>4606</v>
      </c>
      <c r="O866" s="1">
        <v>7380</v>
      </c>
      <c r="P866" s="1" t="s">
        <v>4607</v>
      </c>
      <c r="Q866" s="1">
        <v>740</v>
      </c>
      <c r="R866" s="1" t="str">
        <f>IFERROR(VLOOKUP(K866,Proveedores!$A$2:$B$500,2,0),"Agregar")</f>
        <v>SOLS S.A</v>
      </c>
      <c r="S866" s="5">
        <f t="shared" si="13"/>
        <v>5461200</v>
      </c>
    </row>
    <row r="867" spans="1:19" x14ac:dyDescent="0.2">
      <c r="A867" s="7">
        <v>43879.656481481485</v>
      </c>
      <c r="B867" s="1" t="s">
        <v>4654</v>
      </c>
      <c r="C867" s="1" t="s">
        <v>4655</v>
      </c>
      <c r="D867" s="1" t="s">
        <v>1621</v>
      </c>
      <c r="E867" s="1" t="s">
        <v>4656</v>
      </c>
      <c r="F867" s="7">
        <v>42724</v>
      </c>
      <c r="G867" s="1" t="s">
        <v>731</v>
      </c>
      <c r="H867" s="5">
        <v>1563047.92</v>
      </c>
      <c r="I867" s="1">
        <v>1382</v>
      </c>
      <c r="J867" s="1">
        <v>0</v>
      </c>
      <c r="K867" s="1" t="s">
        <v>4414</v>
      </c>
      <c r="L867" s="1">
        <v>10</v>
      </c>
      <c r="M867" s="1" t="s">
        <v>4657</v>
      </c>
      <c r="N867" s="1" t="s">
        <v>4658</v>
      </c>
      <c r="O867" s="1">
        <v>29499</v>
      </c>
      <c r="P867" s="1" t="s">
        <v>1665</v>
      </c>
      <c r="Q867" s="1">
        <v>50.77</v>
      </c>
      <c r="R867" s="1" t="str">
        <f>IFERROR(VLOOKUP(K867,Proveedores!$A$2:$B$500,2,0),"Agregar")</f>
        <v>NOVARTIS ARGENTINA SA</v>
      </c>
      <c r="S867" s="5">
        <f t="shared" si="13"/>
        <v>1497664.23</v>
      </c>
    </row>
    <row r="868" spans="1:19" x14ac:dyDescent="0.2">
      <c r="A868" s="7">
        <v>43879.670277777775</v>
      </c>
      <c r="B868" s="1" t="s">
        <v>4659</v>
      </c>
      <c r="C868" s="1" t="s">
        <v>4660</v>
      </c>
      <c r="D868" s="1" t="s">
        <v>1621</v>
      </c>
      <c r="E868" s="1" t="s">
        <v>2849</v>
      </c>
      <c r="F868" s="7">
        <v>43740</v>
      </c>
      <c r="G868" s="1" t="s">
        <v>563</v>
      </c>
      <c r="H868" s="5">
        <v>793737</v>
      </c>
      <c r="I868" s="1">
        <v>1153</v>
      </c>
      <c r="J868" s="1" t="s">
        <v>564</v>
      </c>
      <c r="K868" s="1" t="s">
        <v>4414</v>
      </c>
      <c r="L868" s="1">
        <v>1</v>
      </c>
      <c r="M868" s="1" t="s">
        <v>4661</v>
      </c>
      <c r="N868" s="1" t="s">
        <v>4662</v>
      </c>
      <c r="O868" s="1">
        <v>1680</v>
      </c>
      <c r="P868" s="1" t="s">
        <v>1665</v>
      </c>
      <c r="Q868" s="1">
        <v>1680</v>
      </c>
      <c r="R868" s="1" t="str">
        <f>IFERROR(VLOOKUP(K868,Proveedores!$A$2:$B$500,2,0),"Agregar")</f>
        <v>NOVARTIS ARGENTINA SA</v>
      </c>
      <c r="S868" s="5">
        <f t="shared" si="13"/>
        <v>2822400</v>
      </c>
    </row>
    <row r="869" spans="1:19" x14ac:dyDescent="0.2">
      <c r="A869" s="7">
        <v>43880.627268518518</v>
      </c>
      <c r="B869" s="1" t="s">
        <v>4663</v>
      </c>
      <c r="C869" s="1" t="s">
        <v>4664</v>
      </c>
      <c r="D869" s="1" t="s">
        <v>1621</v>
      </c>
      <c r="E869" s="1" t="s">
        <v>4665</v>
      </c>
      <c r="F869" s="7">
        <v>43880</v>
      </c>
      <c r="G869" s="1" t="s">
        <v>4666</v>
      </c>
      <c r="H869" s="5">
        <v>1608692</v>
      </c>
      <c r="I869" s="1">
        <v>229217</v>
      </c>
      <c r="J869" s="1">
        <v>0</v>
      </c>
      <c r="K869" s="1" t="s">
        <v>2706</v>
      </c>
      <c r="L869" s="1" t="s">
        <v>4667</v>
      </c>
      <c r="M869" s="1">
        <v>22106</v>
      </c>
      <c r="N869" s="1" t="s">
        <v>4667</v>
      </c>
      <c r="O869" s="1">
        <v>1159</v>
      </c>
      <c r="P869" s="1" t="s">
        <v>1892</v>
      </c>
      <c r="Q869" s="1">
        <v>1388</v>
      </c>
      <c r="R869" s="1" t="str">
        <f>IFERROR(VLOOKUP(K869,Proveedores!$A$2:$B$500,2,0),"Agregar")</f>
        <v>LABORATORIO LKM S.A.</v>
      </c>
      <c r="S869" s="5">
        <f t="shared" si="13"/>
        <v>1608692</v>
      </c>
    </row>
    <row r="870" spans="1:19" x14ac:dyDescent="0.2">
      <c r="A870" s="7">
        <v>43880.720393518517</v>
      </c>
      <c r="B870" s="1" t="s">
        <v>4668</v>
      </c>
      <c r="C870" s="1" t="s">
        <v>4669</v>
      </c>
      <c r="D870" s="1" t="s">
        <v>1621</v>
      </c>
      <c r="E870" s="1" t="s">
        <v>4670</v>
      </c>
      <c r="F870" s="7">
        <v>43818</v>
      </c>
      <c r="G870" s="1" t="s">
        <v>293</v>
      </c>
      <c r="H870" s="5">
        <v>207060</v>
      </c>
      <c r="I870" s="1">
        <v>82</v>
      </c>
      <c r="J870" s="1">
        <v>0</v>
      </c>
      <c r="K870" s="1" t="s">
        <v>296</v>
      </c>
      <c r="L870" s="1">
        <v>1</v>
      </c>
      <c r="M870" s="1" t="s">
        <v>4671</v>
      </c>
      <c r="N870" s="1" t="s">
        <v>4672</v>
      </c>
      <c r="O870" s="1">
        <v>142800</v>
      </c>
      <c r="P870" s="1" t="s">
        <v>4673</v>
      </c>
      <c r="Q870" s="1">
        <v>1.45</v>
      </c>
      <c r="R870" s="1" t="str">
        <f>IFERROR(VLOOKUP(K870,Proveedores!$A$2:$B$500,2,0),"Agregar")</f>
        <v>Nutri Service SRL</v>
      </c>
      <c r="S870" s="5">
        <f t="shared" si="13"/>
        <v>207060</v>
      </c>
    </row>
    <row r="871" spans="1:19" x14ac:dyDescent="0.2">
      <c r="A871" s="7">
        <v>43881.42701388889</v>
      </c>
      <c r="B871" s="1" t="s">
        <v>4674</v>
      </c>
      <c r="C871" s="1" t="s">
        <v>4675</v>
      </c>
      <c r="D871" s="1" t="s">
        <v>1621</v>
      </c>
      <c r="E871" s="1" t="s">
        <v>4676</v>
      </c>
      <c r="F871" s="7">
        <v>43762</v>
      </c>
      <c r="G871" s="1" t="s">
        <v>584</v>
      </c>
      <c r="H871" s="5">
        <v>3269028.01</v>
      </c>
      <c r="I871" s="1">
        <v>1403</v>
      </c>
      <c r="J871" s="1">
        <v>0</v>
      </c>
      <c r="K871" s="1" t="s">
        <v>4677</v>
      </c>
      <c r="L871" s="1">
        <v>1</v>
      </c>
      <c r="M871" s="1" t="s">
        <v>4678</v>
      </c>
      <c r="N871" s="1" t="s">
        <v>4679</v>
      </c>
      <c r="O871" s="1">
        <v>2</v>
      </c>
      <c r="P871" s="1">
        <v>300</v>
      </c>
      <c r="Q871" s="1">
        <v>829629</v>
      </c>
      <c r="R871" s="1" t="str">
        <f>IFERROR(VLOOKUP(K871,Proveedores!$A$2:$B$500,2,0),"Agregar")</f>
        <v>INVITROGEN ARGENTINA S.A.</v>
      </c>
      <c r="S871" s="5">
        <f t="shared" si="13"/>
        <v>1659258</v>
      </c>
    </row>
    <row r="872" spans="1:19" x14ac:dyDescent="0.2">
      <c r="A872" s="7">
        <v>43881.42701388889</v>
      </c>
      <c r="B872" s="1" t="s">
        <v>4674</v>
      </c>
      <c r="C872" s="1" t="s">
        <v>4675</v>
      </c>
      <c r="D872" s="1" t="s">
        <v>1621</v>
      </c>
      <c r="E872" s="1" t="s">
        <v>4676</v>
      </c>
      <c r="F872" s="7">
        <v>43762</v>
      </c>
      <c r="G872" s="1" t="s">
        <v>584</v>
      </c>
      <c r="H872" s="5">
        <v>3269028.01</v>
      </c>
      <c r="I872" s="1">
        <v>1403</v>
      </c>
      <c r="J872" s="1">
        <v>0</v>
      </c>
      <c r="K872" s="1" t="s">
        <v>4677</v>
      </c>
      <c r="L872" s="1">
        <v>2</v>
      </c>
      <c r="M872" s="1" t="s">
        <v>4678</v>
      </c>
      <c r="N872" s="1" t="s">
        <v>4679</v>
      </c>
      <c r="O872" s="1">
        <v>2</v>
      </c>
      <c r="P872" s="1">
        <v>300</v>
      </c>
      <c r="Q872" s="1">
        <v>804885.01</v>
      </c>
      <c r="R872" s="1" t="str">
        <f>IFERROR(VLOOKUP(K872,Proveedores!$A$2:$B$500,2,0),"Agregar")</f>
        <v>INVITROGEN ARGENTINA S.A.</v>
      </c>
      <c r="S872" s="5">
        <f t="shared" si="13"/>
        <v>1609770.02</v>
      </c>
    </row>
    <row r="873" spans="1:19" x14ac:dyDescent="0.2">
      <c r="A873" s="7">
        <v>43881.605937499997</v>
      </c>
      <c r="B873" s="1" t="s">
        <v>4680</v>
      </c>
      <c r="C873" s="1" t="s">
        <v>4681</v>
      </c>
      <c r="D873" s="1" t="s">
        <v>1713</v>
      </c>
      <c r="E873" s="1" t="s">
        <v>4682</v>
      </c>
      <c r="F873" s="7">
        <v>43881</v>
      </c>
      <c r="G873" s="1" t="s">
        <v>635</v>
      </c>
      <c r="H873" s="5">
        <v>4772</v>
      </c>
      <c r="I873" s="1" t="s">
        <v>2599</v>
      </c>
      <c r="J873" s="1">
        <v>0</v>
      </c>
      <c r="K873" s="1" t="s">
        <v>318</v>
      </c>
      <c r="L873" s="1">
        <v>1</v>
      </c>
      <c r="M873" s="1" t="s">
        <v>1915</v>
      </c>
      <c r="N873" s="1" t="s">
        <v>1916</v>
      </c>
      <c r="O873" s="1">
        <v>40</v>
      </c>
      <c r="P873" s="1" t="s">
        <v>1917</v>
      </c>
      <c r="Q873" s="1">
        <v>119.3</v>
      </c>
      <c r="R873" s="1" t="str">
        <f>IFERROR(VLOOKUP(K873,Proveedores!$A$2:$B$500,2,0),"Agregar")</f>
        <v>LABORATORIOS RICHMOND SACIF</v>
      </c>
      <c r="S873" s="5">
        <f t="shared" si="13"/>
        <v>4772</v>
      </c>
    </row>
    <row r="874" spans="1:19" x14ac:dyDescent="0.2">
      <c r="A874" s="7">
        <v>43881.6487037037</v>
      </c>
      <c r="B874" s="1" t="s">
        <v>4683</v>
      </c>
      <c r="G874" s="1">
        <v>0</v>
      </c>
      <c r="J874" s="1">
        <v>0</v>
      </c>
      <c r="R874" s="1" t="str">
        <f>IFERROR(VLOOKUP(K874,Proveedores!$A$2:$B$500,2,0),"Agregar")</f>
        <v>Agregar</v>
      </c>
      <c r="S874" s="5">
        <f t="shared" si="13"/>
        <v>0</v>
      </c>
    </row>
    <row r="875" spans="1:19" x14ac:dyDescent="0.2">
      <c r="A875" s="7">
        <v>43887.385555555556</v>
      </c>
      <c r="B875" s="1" t="s">
        <v>4684</v>
      </c>
      <c r="C875" s="1" t="s">
        <v>4685</v>
      </c>
      <c r="D875" s="1" t="s">
        <v>1621</v>
      </c>
      <c r="E875" s="1" t="s">
        <v>4686</v>
      </c>
      <c r="F875" s="7">
        <v>43878</v>
      </c>
      <c r="G875" s="1" t="s">
        <v>692</v>
      </c>
      <c r="H875" s="5">
        <v>4593902.4000000004</v>
      </c>
      <c r="I875" s="1" t="s">
        <v>4687</v>
      </c>
      <c r="J875" s="1">
        <v>0</v>
      </c>
      <c r="K875" s="1" t="s">
        <v>4688</v>
      </c>
      <c r="L875" s="1">
        <v>2</v>
      </c>
      <c r="M875" s="1" t="s">
        <v>4689</v>
      </c>
      <c r="N875" s="1" t="s">
        <v>4690</v>
      </c>
      <c r="O875" s="1">
        <v>1727760</v>
      </c>
      <c r="P875" s="1" t="s">
        <v>1892</v>
      </c>
      <c r="Q875" s="1">
        <v>1.27</v>
      </c>
      <c r="R875" s="1" t="str">
        <f>IFERROR(VLOOKUP(K875,Proveedores!$A$2:$B$500,2,0),"Agregar")</f>
        <v>Fideicomiso Programa Provincial de Producción Pública de Medicamentos</v>
      </c>
      <c r="S875" s="5">
        <f t="shared" si="13"/>
        <v>2194255.2000000002</v>
      </c>
    </row>
    <row r="876" spans="1:19" x14ac:dyDescent="0.2">
      <c r="A876" s="7">
        <v>43887.385555555556</v>
      </c>
      <c r="B876" s="1" t="s">
        <v>4684</v>
      </c>
      <c r="C876" s="1" t="s">
        <v>4685</v>
      </c>
      <c r="D876" s="1" t="s">
        <v>1621</v>
      </c>
      <c r="E876" s="1" t="s">
        <v>4686</v>
      </c>
      <c r="F876" s="7">
        <v>43878</v>
      </c>
      <c r="G876" s="1" t="s">
        <v>692</v>
      </c>
      <c r="H876" s="5">
        <v>4593902.4000000004</v>
      </c>
      <c r="I876" s="1" t="s">
        <v>4687</v>
      </c>
      <c r="J876" s="1">
        <v>0</v>
      </c>
      <c r="K876" s="1" t="s">
        <v>4688</v>
      </c>
      <c r="L876" s="1">
        <v>1</v>
      </c>
      <c r="M876" s="1" t="s">
        <v>4689</v>
      </c>
      <c r="N876" s="1" t="s">
        <v>4690</v>
      </c>
      <c r="O876" s="1">
        <v>1977000</v>
      </c>
      <c r="P876" s="1" t="s">
        <v>1892</v>
      </c>
      <c r="Q876" s="1">
        <v>1.27</v>
      </c>
      <c r="R876" s="1" t="str">
        <f>IFERROR(VLOOKUP(K876,Proveedores!$A$2:$B$500,2,0),"Agregar")</f>
        <v>Fideicomiso Programa Provincial de Producción Pública de Medicamentos</v>
      </c>
      <c r="S876" s="5">
        <f t="shared" si="13"/>
        <v>2510790</v>
      </c>
    </row>
    <row r="877" spans="1:19" x14ac:dyDescent="0.2">
      <c r="A877" s="7">
        <v>43887.588437500002</v>
      </c>
      <c r="B877" s="1" t="s">
        <v>4691</v>
      </c>
      <c r="C877" s="1" t="s">
        <v>4692</v>
      </c>
      <c r="D877" s="1" t="s">
        <v>1621</v>
      </c>
      <c r="E877" s="1" t="s">
        <v>4693</v>
      </c>
      <c r="F877" s="7">
        <v>43875</v>
      </c>
      <c r="G877" s="1" t="s">
        <v>539</v>
      </c>
      <c r="H877" s="5">
        <v>8805000</v>
      </c>
      <c r="I877" s="1">
        <v>189</v>
      </c>
      <c r="J877" s="1">
        <v>0</v>
      </c>
      <c r="K877" s="1" t="s">
        <v>367</v>
      </c>
      <c r="L877" s="1">
        <v>4</v>
      </c>
      <c r="M877" s="1" t="s">
        <v>4694</v>
      </c>
      <c r="N877" s="1" t="s">
        <v>4695</v>
      </c>
      <c r="O877" s="1">
        <v>30000</v>
      </c>
      <c r="P877" s="1" t="s">
        <v>1665</v>
      </c>
      <c r="Q877" s="1">
        <v>293.5</v>
      </c>
      <c r="R877" s="1" t="str">
        <f>IFERROR(VLOOKUP(K877,Proveedores!$A$2:$B$500,2,0),"Agregar")</f>
        <v>LABORATORIOS RICHET SA</v>
      </c>
      <c r="S877" s="5">
        <f t="shared" si="13"/>
        <v>8805000</v>
      </c>
    </row>
    <row r="878" spans="1:19" x14ac:dyDescent="0.2">
      <c r="A878" s="7">
        <v>43887.707060185188</v>
      </c>
      <c r="B878" s="1" t="s">
        <v>4696</v>
      </c>
      <c r="C878" s="1" t="s">
        <v>4697</v>
      </c>
      <c r="D878" s="1" t="s">
        <v>1621</v>
      </c>
      <c r="E878" s="1" t="s">
        <v>4698</v>
      </c>
      <c r="F878" s="7">
        <v>43887</v>
      </c>
      <c r="G878" s="1" t="s">
        <v>405</v>
      </c>
      <c r="H878" s="5">
        <v>5376893.9400000004</v>
      </c>
      <c r="I878" s="1">
        <v>164</v>
      </c>
      <c r="J878" s="1">
        <v>0</v>
      </c>
      <c r="K878" s="1" t="s">
        <v>296</v>
      </c>
      <c r="L878" s="1">
        <v>1</v>
      </c>
      <c r="M878" s="1" t="s">
        <v>4643</v>
      </c>
      <c r="N878" s="1" t="s">
        <v>4699</v>
      </c>
      <c r="O878" s="1">
        <v>2715603</v>
      </c>
      <c r="P878" s="1" t="s">
        <v>4673</v>
      </c>
      <c r="Q878" s="1">
        <v>1.98</v>
      </c>
      <c r="R878" s="1" t="str">
        <f>IFERROR(VLOOKUP(K878,Proveedores!$A$2:$B$500,2,0),"Agregar")</f>
        <v>Nutri Service SRL</v>
      </c>
      <c r="S878" s="5">
        <f t="shared" si="13"/>
        <v>5376893.9400000004</v>
      </c>
    </row>
    <row r="879" spans="1:19" x14ac:dyDescent="0.2">
      <c r="A879" s="7">
        <v>43888.445636574077</v>
      </c>
      <c r="B879" s="1" t="s">
        <v>4700</v>
      </c>
      <c r="C879" s="1" t="s">
        <v>4701</v>
      </c>
      <c r="D879" s="1" t="s">
        <v>1621</v>
      </c>
      <c r="E879" s="1" t="s">
        <v>4702</v>
      </c>
      <c r="F879" s="7">
        <v>43887</v>
      </c>
      <c r="G879" s="1" t="s">
        <v>3118</v>
      </c>
      <c r="H879" s="5">
        <v>212251497</v>
      </c>
      <c r="I879" s="1">
        <v>176</v>
      </c>
      <c r="J879" s="1">
        <v>0</v>
      </c>
      <c r="K879" s="1" t="s">
        <v>3119</v>
      </c>
      <c r="L879" s="1">
        <v>1</v>
      </c>
      <c r="M879" s="1">
        <v>600291</v>
      </c>
      <c r="N879" s="1" t="s">
        <v>4703</v>
      </c>
      <c r="O879" s="1">
        <v>175060</v>
      </c>
      <c r="P879" s="1" t="s">
        <v>3651</v>
      </c>
      <c r="Q879" s="1">
        <v>1212.45</v>
      </c>
      <c r="R879" s="1" t="str">
        <f>IFERROR(VLOOKUP(K879,Proveedores!$A$2:$B$500,2,0),"Agregar")</f>
        <v>PECC CONSORCIO DE COOPERACION</v>
      </c>
      <c r="S879" s="5">
        <f t="shared" si="13"/>
        <v>212251497</v>
      </c>
    </row>
    <row r="880" spans="1:19" x14ac:dyDescent="0.2">
      <c r="A880" s="7">
        <v>43888.472511574073</v>
      </c>
      <c r="B880" s="1" t="s">
        <v>4704</v>
      </c>
      <c r="C880" s="1" t="s">
        <v>4705</v>
      </c>
      <c r="D880" s="1" t="s">
        <v>1621</v>
      </c>
      <c r="E880" s="1" t="s">
        <v>4706</v>
      </c>
      <c r="F880" s="7">
        <v>43887</v>
      </c>
      <c r="G880" s="1" t="s">
        <v>3118</v>
      </c>
      <c r="H880" s="5">
        <v>217271040</v>
      </c>
      <c r="I880" s="1">
        <v>176</v>
      </c>
      <c r="J880" s="1">
        <v>0</v>
      </c>
      <c r="K880" s="1" t="s">
        <v>3119</v>
      </c>
      <c r="L880" s="1">
        <v>1</v>
      </c>
      <c r="M880" s="1">
        <v>600291</v>
      </c>
      <c r="N880" s="1" t="s">
        <v>4703</v>
      </c>
      <c r="O880" s="1">
        <v>179200</v>
      </c>
      <c r="P880" s="1" t="s">
        <v>3651</v>
      </c>
      <c r="Q880" s="1">
        <v>1212.45</v>
      </c>
      <c r="R880" s="1" t="str">
        <f>IFERROR(VLOOKUP(K880,Proveedores!$A$2:$B$500,2,0),"Agregar")</f>
        <v>PECC CONSORCIO DE COOPERACION</v>
      </c>
      <c r="S880" s="5">
        <f t="shared" si="13"/>
        <v>217271040</v>
      </c>
    </row>
    <row r="881" spans="1:19" x14ac:dyDescent="0.2">
      <c r="A881" s="7">
        <v>43888.486747685187</v>
      </c>
      <c r="B881" s="1" t="s">
        <v>4707</v>
      </c>
      <c r="C881" s="1" t="s">
        <v>4708</v>
      </c>
      <c r="D881" s="1" t="s">
        <v>1621</v>
      </c>
      <c r="E881" s="1" t="s">
        <v>4709</v>
      </c>
      <c r="F881" s="7">
        <v>43887</v>
      </c>
      <c r="G881" s="1" t="s">
        <v>3118</v>
      </c>
      <c r="H881" s="5">
        <v>213269955</v>
      </c>
      <c r="I881" s="1">
        <v>176</v>
      </c>
      <c r="J881" s="1">
        <v>0</v>
      </c>
      <c r="K881" s="1" t="s">
        <v>3119</v>
      </c>
      <c r="L881" s="1">
        <v>1</v>
      </c>
      <c r="M881" s="1">
        <v>600291</v>
      </c>
      <c r="N881" s="1" t="s">
        <v>3650</v>
      </c>
      <c r="O881" s="1">
        <v>175900</v>
      </c>
      <c r="P881" s="1" t="s">
        <v>3651</v>
      </c>
      <c r="Q881" s="1">
        <v>1212.45</v>
      </c>
      <c r="R881" s="1" t="str">
        <f>IFERROR(VLOOKUP(K881,Proveedores!$A$2:$B$500,2,0),"Agregar")</f>
        <v>PECC CONSORCIO DE COOPERACION</v>
      </c>
      <c r="S881" s="5">
        <f t="shared" si="13"/>
        <v>213269955</v>
      </c>
    </row>
    <row r="882" spans="1:19" x14ac:dyDescent="0.2">
      <c r="A882" s="7">
        <v>43888.503842592596</v>
      </c>
      <c r="B882" s="1" t="s">
        <v>4710</v>
      </c>
      <c r="C882" s="1" t="s">
        <v>4711</v>
      </c>
      <c r="D882" s="1" t="s">
        <v>1621</v>
      </c>
      <c r="E882" s="1" t="s">
        <v>4712</v>
      </c>
      <c r="F882" s="7">
        <v>43887</v>
      </c>
      <c r="G882" s="1" t="s">
        <v>3118</v>
      </c>
      <c r="H882" s="5">
        <v>210554067</v>
      </c>
      <c r="I882" s="1">
        <v>176</v>
      </c>
      <c r="J882" s="1">
        <v>0</v>
      </c>
      <c r="K882" s="1" t="s">
        <v>3119</v>
      </c>
      <c r="L882" s="1">
        <v>1</v>
      </c>
      <c r="M882" s="1">
        <v>600291</v>
      </c>
      <c r="N882" s="1" t="s">
        <v>3650</v>
      </c>
      <c r="O882" s="1">
        <v>173660</v>
      </c>
      <c r="P882" s="1" t="s">
        <v>3651</v>
      </c>
      <c r="Q882" s="1">
        <v>1212.45</v>
      </c>
      <c r="R882" s="1" t="str">
        <f>IFERROR(VLOOKUP(K882,Proveedores!$A$2:$B$500,2,0),"Agregar")</f>
        <v>PECC CONSORCIO DE COOPERACION</v>
      </c>
      <c r="S882" s="5">
        <f t="shared" si="13"/>
        <v>210554067</v>
      </c>
    </row>
    <row r="883" spans="1:19" x14ac:dyDescent="0.2">
      <c r="A883" s="7">
        <v>43888.730925925927</v>
      </c>
      <c r="B883" s="1" t="s">
        <v>4713</v>
      </c>
      <c r="C883" s="1" t="s">
        <v>4714</v>
      </c>
      <c r="D883" s="1" t="s">
        <v>1621</v>
      </c>
      <c r="E883" s="1" t="s">
        <v>4715</v>
      </c>
      <c r="F883" s="7">
        <v>43888</v>
      </c>
      <c r="G883" s="1" t="s">
        <v>552</v>
      </c>
      <c r="H883" s="5">
        <v>1792560</v>
      </c>
      <c r="I883" s="1" t="s">
        <v>4716</v>
      </c>
      <c r="J883" s="1">
        <v>0</v>
      </c>
      <c r="K883" s="1" t="s">
        <v>2919</v>
      </c>
      <c r="L883" s="1">
        <v>1</v>
      </c>
      <c r="M883" s="1" t="s">
        <v>2393</v>
      </c>
      <c r="N883" s="1" t="s">
        <v>2425</v>
      </c>
      <c r="O883" s="1">
        <v>2100</v>
      </c>
      <c r="P883" s="1" t="s">
        <v>2391</v>
      </c>
      <c r="Q883" s="1">
        <v>853.6</v>
      </c>
      <c r="R883" s="1" t="str">
        <f>IFERROR(VLOOKUP(K883,Proveedores!$A$2:$B$500,2,0),"Agregar")</f>
        <v>KOPELCO S.A.</v>
      </c>
      <c r="S883" s="5">
        <f t="shared" si="13"/>
        <v>1792560</v>
      </c>
    </row>
    <row r="884" spans="1:19" x14ac:dyDescent="0.2">
      <c r="A884" s="7">
        <v>43889.485289351855</v>
      </c>
      <c r="B884" s="1" t="s">
        <v>4717</v>
      </c>
      <c r="C884" s="1" t="s">
        <v>4718</v>
      </c>
      <c r="D884" s="1" t="s">
        <v>1621</v>
      </c>
      <c r="E884" s="1">
        <v>2000000850</v>
      </c>
      <c r="F884" s="7">
        <v>43887</v>
      </c>
      <c r="G884" s="1" t="s">
        <v>472</v>
      </c>
      <c r="H884" s="5">
        <v>14466410</v>
      </c>
      <c r="I884" s="1">
        <v>202000010199</v>
      </c>
      <c r="J884" s="1">
        <v>0</v>
      </c>
      <c r="K884" s="1" t="s">
        <v>2547</v>
      </c>
      <c r="L884" s="1">
        <v>1</v>
      </c>
      <c r="M884" s="1">
        <v>53630</v>
      </c>
      <c r="N884" s="1" t="s">
        <v>2600</v>
      </c>
      <c r="O884" s="1">
        <v>1368</v>
      </c>
      <c r="P884" s="1" t="s">
        <v>1850</v>
      </c>
      <c r="Q884" s="1">
        <v>1490</v>
      </c>
      <c r="R884" s="1" t="str">
        <f>IFERROR(VLOOKUP(K884,Proveedores!$A$2:$B$500,2,0),"Agregar")</f>
        <v>LABORATORIOS IMA S.A.I.C.</v>
      </c>
      <c r="S884" s="5">
        <f t="shared" si="13"/>
        <v>2038320</v>
      </c>
    </row>
    <row r="885" spans="1:19" x14ac:dyDescent="0.2">
      <c r="A885" s="7">
        <v>43889.485289351855</v>
      </c>
      <c r="B885" s="1" t="s">
        <v>4717</v>
      </c>
      <c r="C885" s="1" t="s">
        <v>4718</v>
      </c>
      <c r="D885" s="1" t="s">
        <v>1621</v>
      </c>
      <c r="E885" s="1">
        <v>2000000850</v>
      </c>
      <c r="F885" s="7">
        <v>43887</v>
      </c>
      <c r="G885" s="1" t="s">
        <v>472</v>
      </c>
      <c r="H885" s="5">
        <v>14466410</v>
      </c>
      <c r="I885" s="1">
        <v>202000010199</v>
      </c>
      <c r="J885" s="1">
        <v>0</v>
      </c>
      <c r="K885" s="1" t="s">
        <v>2547</v>
      </c>
      <c r="L885" s="1">
        <v>2</v>
      </c>
      <c r="M885" s="1">
        <v>53630</v>
      </c>
      <c r="N885" s="1" t="s">
        <v>2600</v>
      </c>
      <c r="O885" s="1">
        <v>1392</v>
      </c>
      <c r="P885" s="1" t="s">
        <v>1850</v>
      </c>
      <c r="Q885" s="1">
        <v>1490</v>
      </c>
      <c r="R885" s="1" t="str">
        <f>IFERROR(VLOOKUP(K885,Proveedores!$A$2:$B$500,2,0),"Agregar")</f>
        <v>LABORATORIOS IMA S.A.I.C.</v>
      </c>
      <c r="S885" s="5">
        <f t="shared" si="13"/>
        <v>2074080</v>
      </c>
    </row>
    <row r="886" spans="1:19" x14ac:dyDescent="0.2">
      <c r="A886" s="7">
        <v>43889.485289351855</v>
      </c>
      <c r="B886" s="1" t="s">
        <v>4717</v>
      </c>
      <c r="C886" s="1" t="s">
        <v>4718</v>
      </c>
      <c r="D886" s="1" t="s">
        <v>1621</v>
      </c>
      <c r="E886" s="1">
        <v>2000000850</v>
      </c>
      <c r="F886" s="7">
        <v>43887</v>
      </c>
      <c r="G886" s="1" t="s">
        <v>472</v>
      </c>
      <c r="H886" s="5">
        <v>14466410</v>
      </c>
      <c r="I886" s="1">
        <v>202000010199</v>
      </c>
      <c r="J886" s="1">
        <v>0</v>
      </c>
      <c r="K886" s="1" t="s">
        <v>2547</v>
      </c>
      <c r="L886" s="1">
        <v>3</v>
      </c>
      <c r="M886" s="1">
        <v>53630</v>
      </c>
      <c r="N886" s="1" t="s">
        <v>2600</v>
      </c>
      <c r="O886" s="1">
        <v>1386</v>
      </c>
      <c r="P886" s="1" t="s">
        <v>1850</v>
      </c>
      <c r="Q886" s="1">
        <v>1490</v>
      </c>
      <c r="R886" s="1" t="str">
        <f>IFERROR(VLOOKUP(K886,Proveedores!$A$2:$B$500,2,0),"Agregar")</f>
        <v>LABORATORIOS IMA S.A.I.C.</v>
      </c>
      <c r="S886" s="5">
        <f t="shared" si="13"/>
        <v>2065140</v>
      </c>
    </row>
    <row r="887" spans="1:19" x14ac:dyDescent="0.2">
      <c r="A887" s="7">
        <v>43889.485289351855</v>
      </c>
      <c r="B887" s="1" t="s">
        <v>4717</v>
      </c>
      <c r="C887" s="1" t="s">
        <v>4718</v>
      </c>
      <c r="D887" s="1" t="s">
        <v>1621</v>
      </c>
      <c r="E887" s="1">
        <v>2000000850</v>
      </c>
      <c r="F887" s="7">
        <v>43887</v>
      </c>
      <c r="G887" s="1" t="s">
        <v>472</v>
      </c>
      <c r="H887" s="5">
        <v>14466410</v>
      </c>
      <c r="I887" s="1">
        <v>202000010199</v>
      </c>
      <c r="J887" s="1">
        <v>0</v>
      </c>
      <c r="K887" s="1" t="s">
        <v>2547</v>
      </c>
      <c r="L887" s="1">
        <v>4</v>
      </c>
      <c r="M887" s="1">
        <v>53630</v>
      </c>
      <c r="N887" s="1" t="s">
        <v>2600</v>
      </c>
      <c r="O887" s="1">
        <v>1385</v>
      </c>
      <c r="P887" s="1" t="s">
        <v>1850</v>
      </c>
      <c r="Q887" s="1">
        <v>1490</v>
      </c>
      <c r="R887" s="1" t="str">
        <f>IFERROR(VLOOKUP(K887,Proveedores!$A$2:$B$500,2,0),"Agregar")</f>
        <v>LABORATORIOS IMA S.A.I.C.</v>
      </c>
      <c r="S887" s="5">
        <f t="shared" si="13"/>
        <v>2063650</v>
      </c>
    </row>
    <row r="888" spans="1:19" x14ac:dyDescent="0.2">
      <c r="A888" s="7">
        <v>43889.485289351855</v>
      </c>
      <c r="B888" s="1" t="s">
        <v>4717</v>
      </c>
      <c r="C888" s="1" t="s">
        <v>4718</v>
      </c>
      <c r="D888" s="1" t="s">
        <v>1621</v>
      </c>
      <c r="E888" s="1">
        <v>2000000850</v>
      </c>
      <c r="F888" s="7">
        <v>43887</v>
      </c>
      <c r="G888" s="1" t="s">
        <v>472</v>
      </c>
      <c r="H888" s="5">
        <v>14466410</v>
      </c>
      <c r="I888" s="1">
        <v>202000010199</v>
      </c>
      <c r="J888" s="1">
        <v>0</v>
      </c>
      <c r="K888" s="1" t="s">
        <v>2547</v>
      </c>
      <c r="L888" s="1">
        <v>5</v>
      </c>
      <c r="M888" s="1">
        <v>53630</v>
      </c>
      <c r="N888" s="1" t="s">
        <v>2600</v>
      </c>
      <c r="O888" s="1">
        <v>1391</v>
      </c>
      <c r="P888" s="1" t="s">
        <v>1850</v>
      </c>
      <c r="Q888" s="1">
        <v>1490</v>
      </c>
      <c r="R888" s="1" t="str">
        <f>IFERROR(VLOOKUP(K888,Proveedores!$A$2:$B$500,2,0),"Agregar")</f>
        <v>LABORATORIOS IMA S.A.I.C.</v>
      </c>
      <c r="S888" s="5">
        <f t="shared" si="13"/>
        <v>2072590</v>
      </c>
    </row>
    <row r="889" spans="1:19" x14ac:dyDescent="0.2">
      <c r="A889" s="7">
        <v>43889.485289351855</v>
      </c>
      <c r="B889" s="1" t="s">
        <v>4717</v>
      </c>
      <c r="C889" s="1" t="s">
        <v>4718</v>
      </c>
      <c r="D889" s="1" t="s">
        <v>1621</v>
      </c>
      <c r="E889" s="1">
        <v>2000000850</v>
      </c>
      <c r="F889" s="7">
        <v>43887</v>
      </c>
      <c r="G889" s="1" t="s">
        <v>472</v>
      </c>
      <c r="H889" s="5">
        <v>14466410</v>
      </c>
      <c r="I889" s="1">
        <v>202000010199</v>
      </c>
      <c r="J889" s="1">
        <v>0</v>
      </c>
      <c r="K889" s="1" t="s">
        <v>2547</v>
      </c>
      <c r="L889" s="1">
        <v>6</v>
      </c>
      <c r="M889" s="1">
        <v>53630</v>
      </c>
      <c r="N889" s="1" t="s">
        <v>2600</v>
      </c>
      <c r="O889" s="1">
        <v>1391</v>
      </c>
      <c r="P889" s="1" t="s">
        <v>1850</v>
      </c>
      <c r="Q889" s="1">
        <v>1490</v>
      </c>
      <c r="R889" s="1" t="str">
        <f>IFERROR(VLOOKUP(K889,Proveedores!$A$2:$B$500,2,0),"Agregar")</f>
        <v>LABORATORIOS IMA S.A.I.C.</v>
      </c>
      <c r="S889" s="5">
        <f t="shared" si="13"/>
        <v>2072590</v>
      </c>
    </row>
    <row r="890" spans="1:19" x14ac:dyDescent="0.2">
      <c r="A890" s="7">
        <v>43889.485289351855</v>
      </c>
      <c r="B890" s="1" t="s">
        <v>4717</v>
      </c>
      <c r="C890" s="1" t="s">
        <v>4718</v>
      </c>
      <c r="D890" s="1" t="s">
        <v>1621</v>
      </c>
      <c r="E890" s="1">
        <v>2000000850</v>
      </c>
      <c r="F890" s="7">
        <v>43887</v>
      </c>
      <c r="G890" s="1" t="s">
        <v>472</v>
      </c>
      <c r="H890" s="5">
        <v>14466410</v>
      </c>
      <c r="I890" s="1">
        <v>202000010199</v>
      </c>
      <c r="J890" s="1">
        <v>0</v>
      </c>
      <c r="K890" s="1" t="s">
        <v>2547</v>
      </c>
      <c r="L890" s="1">
        <v>7</v>
      </c>
      <c r="M890" s="1">
        <v>53630</v>
      </c>
      <c r="N890" s="1" t="s">
        <v>2600</v>
      </c>
      <c r="O890" s="1">
        <v>1396</v>
      </c>
      <c r="P890" s="1" t="s">
        <v>1850</v>
      </c>
      <c r="Q890" s="1">
        <v>1490</v>
      </c>
      <c r="R890" s="1" t="str">
        <f>IFERROR(VLOOKUP(K890,Proveedores!$A$2:$B$500,2,0),"Agregar")</f>
        <v>LABORATORIOS IMA S.A.I.C.</v>
      </c>
      <c r="S890" s="5">
        <f t="shared" si="13"/>
        <v>2080040</v>
      </c>
    </row>
    <row r="891" spans="1:19" x14ac:dyDescent="0.2">
      <c r="A891" s="7">
        <v>43889.66034722222</v>
      </c>
      <c r="B891" s="1" t="s">
        <v>4719</v>
      </c>
      <c r="C891" s="1" t="s">
        <v>4720</v>
      </c>
      <c r="D891" s="1" t="s">
        <v>1621</v>
      </c>
      <c r="E891" s="1" t="s">
        <v>4721</v>
      </c>
      <c r="F891" s="7">
        <v>43867</v>
      </c>
      <c r="G891" s="1" t="s">
        <v>692</v>
      </c>
      <c r="H891" s="5">
        <v>16205750.4</v>
      </c>
      <c r="I891" s="1">
        <v>167</v>
      </c>
      <c r="J891" s="1">
        <v>0</v>
      </c>
      <c r="K891" s="1" t="s">
        <v>620</v>
      </c>
      <c r="L891" s="1">
        <v>9</v>
      </c>
      <c r="M891" s="1" t="s">
        <v>3817</v>
      </c>
      <c r="N891" s="1" t="s">
        <v>4722</v>
      </c>
      <c r="O891" s="1">
        <v>137804</v>
      </c>
      <c r="P891" s="1" t="s">
        <v>4723</v>
      </c>
      <c r="Q891" s="1">
        <v>117.6</v>
      </c>
      <c r="R891" s="1" t="str">
        <f>IFERROR(VLOOKUP(K891,Proveedores!$A$2:$B$500,2,0),"Agregar")</f>
        <v>PHARMOS S.A.</v>
      </c>
      <c r="S891" s="5">
        <f t="shared" si="13"/>
        <v>16205750.399999999</v>
      </c>
    </row>
    <row r="892" spans="1:19" x14ac:dyDescent="0.2">
      <c r="A892" s="7">
        <v>43892.479849537034</v>
      </c>
      <c r="B892" s="1" t="s">
        <v>4724</v>
      </c>
      <c r="C892" s="1" t="s">
        <v>4725</v>
      </c>
      <c r="D892" s="1" t="s">
        <v>1621</v>
      </c>
      <c r="E892" s="1" t="s">
        <v>4726</v>
      </c>
      <c r="F892" s="7">
        <v>43882</v>
      </c>
      <c r="G892" s="1" t="s">
        <v>4727</v>
      </c>
      <c r="H892" s="5">
        <v>168000.03</v>
      </c>
      <c r="I892" s="1">
        <v>199</v>
      </c>
      <c r="J892" s="1">
        <v>0</v>
      </c>
      <c r="K892" s="1" t="s">
        <v>2483</v>
      </c>
      <c r="L892" s="1">
        <v>0</v>
      </c>
      <c r="M892" s="1">
        <v>0</v>
      </c>
      <c r="N892" s="1" t="s">
        <v>4728</v>
      </c>
      <c r="O892" s="1">
        <v>12</v>
      </c>
      <c r="P892" s="1" t="s">
        <v>1665</v>
      </c>
      <c r="Q892" s="1">
        <v>14000</v>
      </c>
      <c r="R892" s="1" t="str">
        <f>IFERROR(VLOOKUP(K892,Proveedores!$A$2:$B$500,2,0),"Agregar")</f>
        <v>Celnova Argentina S.A.</v>
      </c>
      <c r="S892" s="5">
        <f t="shared" si="13"/>
        <v>168000</v>
      </c>
    </row>
    <row r="893" spans="1:19" x14ac:dyDescent="0.2">
      <c r="A893" s="7">
        <v>43892.487708333334</v>
      </c>
      <c r="B893" s="1" t="s">
        <v>4729</v>
      </c>
      <c r="C893" s="1" t="s">
        <v>4730</v>
      </c>
      <c r="D893" s="1" t="s">
        <v>1621</v>
      </c>
      <c r="E893" s="1" t="s">
        <v>4731</v>
      </c>
      <c r="F893" s="7">
        <v>43874</v>
      </c>
      <c r="G893" s="1" t="s">
        <v>692</v>
      </c>
      <c r="H893" s="5">
        <v>1550501.99</v>
      </c>
      <c r="I893" s="1">
        <v>190</v>
      </c>
      <c r="J893" s="1">
        <v>0</v>
      </c>
      <c r="K893" s="1" t="s">
        <v>3906</v>
      </c>
      <c r="L893" s="1">
        <v>41</v>
      </c>
      <c r="M893" s="1" t="s">
        <v>2858</v>
      </c>
      <c r="N893" s="1" t="s">
        <v>3100</v>
      </c>
      <c r="O893" s="1">
        <v>67560</v>
      </c>
      <c r="P893" s="1" t="s">
        <v>2860</v>
      </c>
      <c r="Q893" s="1">
        <v>22.95</v>
      </c>
      <c r="R893" s="1" t="str">
        <f>IFERROR(VLOOKUP(K893,Proveedores!$A$2:$B$500,2,0),"Agregar")</f>
        <v>Dr. LAZAR &amp; Cía. S.A.Q.e.I.</v>
      </c>
      <c r="S893" s="5">
        <f t="shared" si="13"/>
        <v>1550502</v>
      </c>
    </row>
    <row r="894" spans="1:19" x14ac:dyDescent="0.2">
      <c r="A894" s="7">
        <v>43892.628518518519</v>
      </c>
      <c r="B894" s="1" t="s">
        <v>4732</v>
      </c>
      <c r="C894" s="1" t="s">
        <v>4733</v>
      </c>
      <c r="D894" s="1" t="s">
        <v>1621</v>
      </c>
      <c r="E894" s="1" t="s">
        <v>4734</v>
      </c>
      <c r="F894" s="7">
        <v>43892</v>
      </c>
      <c r="G894" s="1" t="s">
        <v>98</v>
      </c>
      <c r="H894" s="5">
        <v>3336000</v>
      </c>
      <c r="I894" s="1">
        <v>0</v>
      </c>
      <c r="J894" s="1">
        <v>0</v>
      </c>
      <c r="K894" s="1" t="s">
        <v>4367</v>
      </c>
      <c r="L894" s="1">
        <v>2</v>
      </c>
      <c r="M894" s="1" t="s">
        <v>4368</v>
      </c>
      <c r="N894" s="1" t="s">
        <v>4735</v>
      </c>
      <c r="O894" s="1" t="s">
        <v>4736</v>
      </c>
      <c r="P894" s="1" t="s">
        <v>4737</v>
      </c>
      <c r="Q894" s="1" t="s">
        <v>4738</v>
      </c>
      <c r="R894" s="1" t="str">
        <f>IFERROR(VLOOKUP(K894,Proveedores!$A$2:$B$500,2,0),"Agregar")</f>
        <v>alimentos vida s.a.</v>
      </c>
      <c r="S894" s="5" t="e">
        <f t="shared" si="13"/>
        <v>#VALUE!</v>
      </c>
    </row>
    <row r="895" spans="1:19" x14ac:dyDescent="0.2">
      <c r="A895" s="7">
        <v>43892.71429398148</v>
      </c>
      <c r="B895" s="1" t="s">
        <v>4739</v>
      </c>
      <c r="C895" s="1" t="s">
        <v>4740</v>
      </c>
      <c r="D895" s="1" t="s">
        <v>1621</v>
      </c>
      <c r="E895" s="1">
        <v>31200005653</v>
      </c>
      <c r="F895" s="7">
        <v>43879</v>
      </c>
      <c r="G895" s="1" t="s">
        <v>692</v>
      </c>
      <c r="H895" s="5">
        <v>3636806.4</v>
      </c>
      <c r="I895" s="1">
        <v>206</v>
      </c>
      <c r="J895" s="1" t="s">
        <v>699</v>
      </c>
      <c r="K895" s="1" t="s">
        <v>4348</v>
      </c>
      <c r="L895" s="1">
        <v>38</v>
      </c>
      <c r="M895" s="1" t="s">
        <v>3940</v>
      </c>
      <c r="N895" s="1" t="s">
        <v>4741</v>
      </c>
      <c r="O895" s="1">
        <v>1176960</v>
      </c>
      <c r="P895" s="1" t="s">
        <v>1819</v>
      </c>
      <c r="Q895" s="1">
        <v>3.09</v>
      </c>
      <c r="R895" s="1" t="str">
        <f>IFERROR(VLOOKUP(K895,Proveedores!$A$2:$B$500,2,0),"Agregar")</f>
        <v>MICROSULES ARGENTINA SA de SCIIA</v>
      </c>
      <c r="S895" s="5">
        <f t="shared" si="13"/>
        <v>3636806.4</v>
      </c>
    </row>
    <row r="896" spans="1:19" x14ac:dyDescent="0.2">
      <c r="A896" s="7">
        <v>43893.493541666663</v>
      </c>
      <c r="B896" s="1" t="s">
        <v>4742</v>
      </c>
      <c r="C896" s="1" t="s">
        <v>4743</v>
      </c>
      <c r="D896" s="1" t="s">
        <v>1621</v>
      </c>
      <c r="E896" s="1" t="s">
        <v>4744</v>
      </c>
      <c r="F896" s="7">
        <v>43892</v>
      </c>
      <c r="G896" s="1" t="s">
        <v>692</v>
      </c>
      <c r="H896" s="5">
        <v>2254758.12</v>
      </c>
      <c r="I896" s="1" t="s">
        <v>1816</v>
      </c>
      <c r="J896" s="1">
        <v>0</v>
      </c>
      <c r="K896" s="1" t="s">
        <v>1847</v>
      </c>
      <c r="L896" s="1">
        <v>18</v>
      </c>
      <c r="M896" s="1" t="s">
        <v>2308</v>
      </c>
      <c r="N896" s="1" t="s">
        <v>2479</v>
      </c>
      <c r="O896" s="1">
        <v>59508</v>
      </c>
      <c r="P896" s="1" t="s">
        <v>2355</v>
      </c>
      <c r="Q896" s="1">
        <v>37.89</v>
      </c>
      <c r="R896" s="1" t="str">
        <f>IFERROR(VLOOKUP(K896,Proveedores!$A$2:$B$500,2,0),"Agregar")</f>
        <v xml:space="preserve">LAFEDAR S.A. </v>
      </c>
      <c r="S896" s="5">
        <f t="shared" si="13"/>
        <v>2254758.12</v>
      </c>
    </row>
    <row r="897" spans="1:19" x14ac:dyDescent="0.2">
      <c r="A897" s="7">
        <v>43893.498668981483</v>
      </c>
      <c r="B897" s="1" t="s">
        <v>4745</v>
      </c>
      <c r="C897" s="1" t="s">
        <v>4746</v>
      </c>
      <c r="D897" s="1" t="s">
        <v>1621</v>
      </c>
      <c r="E897" s="1" t="s">
        <v>4747</v>
      </c>
      <c r="F897" s="7">
        <v>43892</v>
      </c>
      <c r="G897" s="1" t="s">
        <v>692</v>
      </c>
      <c r="H897" s="5">
        <v>1128667.32</v>
      </c>
      <c r="I897" s="1" t="s">
        <v>1816</v>
      </c>
      <c r="J897" s="1">
        <v>0</v>
      </c>
      <c r="K897" s="1" t="s">
        <v>1847</v>
      </c>
      <c r="L897" s="1">
        <v>18</v>
      </c>
      <c r="M897" s="1" t="s">
        <v>2308</v>
      </c>
      <c r="N897" s="1" t="s">
        <v>2479</v>
      </c>
      <c r="O897" s="1">
        <v>29788</v>
      </c>
      <c r="P897" s="1" t="s">
        <v>2355</v>
      </c>
      <c r="Q897" s="1">
        <v>37.89</v>
      </c>
      <c r="R897" s="1" t="str">
        <f>IFERROR(VLOOKUP(K897,Proveedores!$A$2:$B$500,2,0),"Agregar")</f>
        <v xml:space="preserve">LAFEDAR S.A. </v>
      </c>
      <c r="S897" s="5">
        <f t="shared" si="13"/>
        <v>1128667.32</v>
      </c>
    </row>
    <row r="898" spans="1:19" x14ac:dyDescent="0.2">
      <c r="A898" s="7">
        <v>43893.506724537037</v>
      </c>
      <c r="B898" s="1" t="s">
        <v>4748</v>
      </c>
      <c r="C898" s="1" t="s">
        <v>4749</v>
      </c>
      <c r="D898" s="1" t="s">
        <v>1621</v>
      </c>
      <c r="E898" s="1" t="s">
        <v>4750</v>
      </c>
      <c r="F898" s="7">
        <v>43892</v>
      </c>
      <c r="G898" s="1" t="s">
        <v>142</v>
      </c>
      <c r="H898" s="5">
        <v>5048164.43</v>
      </c>
      <c r="I898" s="1">
        <v>1</v>
      </c>
      <c r="J898" s="1">
        <v>0</v>
      </c>
      <c r="K898" s="1" t="s">
        <v>146</v>
      </c>
      <c r="L898" s="1">
        <v>3</v>
      </c>
      <c r="M898" s="1" t="s">
        <v>2315</v>
      </c>
      <c r="N898" s="1" t="s">
        <v>1839</v>
      </c>
      <c r="O898" s="1">
        <v>1</v>
      </c>
      <c r="P898" s="1" t="s">
        <v>1839</v>
      </c>
      <c r="Q898" s="1">
        <v>100695.67999999999</v>
      </c>
      <c r="R898" s="1" t="str">
        <f>IFERROR(VLOOKUP(K898,Proveedores!$A$2:$B$500,2,0),"Agregar")</f>
        <v>SUIZO ARGENTINA S.A.</v>
      </c>
      <c r="S898" s="5">
        <f t="shared" si="13"/>
        <v>100695.67999999999</v>
      </c>
    </row>
    <row r="899" spans="1:19" x14ac:dyDescent="0.2">
      <c r="A899" s="7">
        <v>43893.506724537037</v>
      </c>
      <c r="B899" s="1" t="s">
        <v>4748</v>
      </c>
      <c r="C899" s="1" t="s">
        <v>4749</v>
      </c>
      <c r="D899" s="1" t="s">
        <v>1621</v>
      </c>
      <c r="E899" s="1" t="s">
        <v>4750</v>
      </c>
      <c r="F899" s="7">
        <v>43892</v>
      </c>
      <c r="G899" s="1" t="s">
        <v>142</v>
      </c>
      <c r="H899" s="5">
        <v>5048164.43</v>
      </c>
      <c r="I899" s="1">
        <v>1</v>
      </c>
      <c r="J899" s="1">
        <v>0</v>
      </c>
      <c r="K899" s="1" t="s">
        <v>146</v>
      </c>
      <c r="L899" s="1">
        <v>1</v>
      </c>
      <c r="M899" s="1" t="s">
        <v>2317</v>
      </c>
      <c r="N899" s="1" t="s">
        <v>1839</v>
      </c>
      <c r="O899" s="1">
        <v>1</v>
      </c>
      <c r="P899" s="1" t="s">
        <v>1839</v>
      </c>
      <c r="Q899" s="1">
        <v>218033.05</v>
      </c>
      <c r="R899" s="1" t="str">
        <f>IFERROR(VLOOKUP(K899,Proveedores!$A$2:$B$500,2,0),"Agregar")</f>
        <v>SUIZO ARGENTINA S.A.</v>
      </c>
      <c r="S899" s="5">
        <f t="shared" ref="S899:S962" si="14">Q899*O899</f>
        <v>218033.05</v>
      </c>
    </row>
    <row r="900" spans="1:19" x14ac:dyDescent="0.2">
      <c r="A900" s="7">
        <v>43893.506724537037</v>
      </c>
      <c r="B900" s="1" t="s">
        <v>4748</v>
      </c>
      <c r="C900" s="1" t="s">
        <v>4749</v>
      </c>
      <c r="D900" s="1" t="s">
        <v>1621</v>
      </c>
      <c r="E900" s="1" t="s">
        <v>4750</v>
      </c>
      <c r="F900" s="7">
        <v>43892</v>
      </c>
      <c r="G900" s="1" t="s">
        <v>142</v>
      </c>
      <c r="H900" s="5">
        <v>5048164.43</v>
      </c>
      <c r="I900" s="1">
        <v>1</v>
      </c>
      <c r="J900" s="1">
        <v>0</v>
      </c>
      <c r="K900" s="1" t="s">
        <v>146</v>
      </c>
      <c r="L900" s="1">
        <v>2</v>
      </c>
      <c r="M900" s="1" t="s">
        <v>2317</v>
      </c>
      <c r="N900" s="1" t="s">
        <v>1839</v>
      </c>
      <c r="O900" s="1">
        <v>1</v>
      </c>
      <c r="P900" s="1" t="s">
        <v>1839</v>
      </c>
      <c r="Q900" s="1">
        <v>4729435.72</v>
      </c>
      <c r="R900" s="1" t="str">
        <f>IFERROR(VLOOKUP(K900,Proveedores!$A$2:$B$500,2,0),"Agregar")</f>
        <v>SUIZO ARGENTINA S.A.</v>
      </c>
      <c r="S900" s="5">
        <f t="shared" si="14"/>
        <v>4729435.72</v>
      </c>
    </row>
    <row r="901" spans="1:19" x14ac:dyDescent="0.2">
      <c r="A901" s="7">
        <v>43893.507372685184</v>
      </c>
      <c r="B901" s="1" t="s">
        <v>4751</v>
      </c>
      <c r="C901" s="1" t="s">
        <v>4752</v>
      </c>
      <c r="D901" s="1" t="s">
        <v>1621</v>
      </c>
      <c r="E901" s="1" t="s">
        <v>4753</v>
      </c>
      <c r="F901" s="7">
        <v>43892</v>
      </c>
      <c r="G901" s="1" t="s">
        <v>692</v>
      </c>
      <c r="H901" s="5">
        <v>1017592.96</v>
      </c>
      <c r="I901" s="1" t="s">
        <v>1816</v>
      </c>
      <c r="J901" s="1">
        <v>0</v>
      </c>
      <c r="K901" s="1" t="s">
        <v>1847</v>
      </c>
      <c r="L901" s="1">
        <v>35</v>
      </c>
      <c r="M901" s="1" t="s">
        <v>2513</v>
      </c>
      <c r="N901" s="1" t="s">
        <v>4754</v>
      </c>
      <c r="O901" s="1">
        <v>29504</v>
      </c>
      <c r="P901" s="1" t="s">
        <v>3573</v>
      </c>
      <c r="Q901" s="1">
        <v>34.49</v>
      </c>
      <c r="R901" s="1" t="str">
        <f>IFERROR(VLOOKUP(K901,Proveedores!$A$2:$B$500,2,0),"Agregar")</f>
        <v xml:space="preserve">LAFEDAR S.A. </v>
      </c>
      <c r="S901" s="5">
        <f t="shared" si="14"/>
        <v>1017592.9600000001</v>
      </c>
    </row>
    <row r="902" spans="1:19" x14ac:dyDescent="0.2">
      <c r="A902" s="7">
        <v>43893.514201388891</v>
      </c>
      <c r="B902" s="1" t="s">
        <v>4755</v>
      </c>
      <c r="C902" s="1" t="s">
        <v>4756</v>
      </c>
      <c r="D902" s="1" t="s">
        <v>1621</v>
      </c>
      <c r="E902" s="1" t="s">
        <v>4757</v>
      </c>
      <c r="F902" s="7">
        <v>43892</v>
      </c>
      <c r="G902" s="1" t="s">
        <v>3577</v>
      </c>
      <c r="H902" s="5">
        <v>2259001.7999999998</v>
      </c>
      <c r="I902" s="1" t="s">
        <v>1816</v>
      </c>
      <c r="J902" s="1">
        <v>0</v>
      </c>
      <c r="K902" s="1" t="s">
        <v>1847</v>
      </c>
      <c r="L902" s="1">
        <v>18</v>
      </c>
      <c r="M902" s="1" t="s">
        <v>2308</v>
      </c>
      <c r="N902" s="1" t="s">
        <v>2479</v>
      </c>
      <c r="O902" s="1">
        <v>59620</v>
      </c>
      <c r="P902" s="1" t="s">
        <v>2355</v>
      </c>
      <c r="Q902" s="1">
        <v>37.89</v>
      </c>
      <c r="R902" s="1" t="str">
        <f>IFERROR(VLOOKUP(K902,Proveedores!$A$2:$B$500,2,0),"Agregar")</f>
        <v xml:space="preserve">LAFEDAR S.A. </v>
      </c>
      <c r="S902" s="5">
        <f t="shared" si="14"/>
        <v>2259001.7999999998</v>
      </c>
    </row>
    <row r="903" spans="1:19" x14ac:dyDescent="0.2">
      <c r="A903" s="7">
        <v>43893.518946759257</v>
      </c>
      <c r="B903" s="1" t="s">
        <v>4758</v>
      </c>
      <c r="C903" s="1" t="s">
        <v>4759</v>
      </c>
      <c r="D903" s="1" t="s">
        <v>1621</v>
      </c>
      <c r="E903" s="1" t="s">
        <v>4760</v>
      </c>
      <c r="F903" s="7">
        <v>43888</v>
      </c>
      <c r="G903" s="1" t="s">
        <v>298</v>
      </c>
      <c r="H903" s="5">
        <v>576492.75</v>
      </c>
      <c r="I903" s="1" t="s">
        <v>4761</v>
      </c>
      <c r="J903" s="1">
        <v>0</v>
      </c>
      <c r="K903" s="1" t="s">
        <v>2807</v>
      </c>
      <c r="L903" s="1">
        <v>1</v>
      </c>
      <c r="M903" s="1" t="s">
        <v>4762</v>
      </c>
      <c r="N903" s="1" t="s">
        <v>4763</v>
      </c>
      <c r="O903" s="1">
        <v>1</v>
      </c>
      <c r="P903" s="1" t="s">
        <v>1665</v>
      </c>
      <c r="Q903" s="1">
        <v>576492.75</v>
      </c>
      <c r="R903" s="1" t="str">
        <f>IFERROR(VLOOKUP(K903,Proveedores!$A$2:$B$500,2,0),"Agregar")</f>
        <v>ID GROUP S.A..</v>
      </c>
      <c r="S903" s="5">
        <f t="shared" si="14"/>
        <v>576492.75</v>
      </c>
    </row>
    <row r="904" spans="1:19" x14ac:dyDescent="0.2">
      <c r="A904" s="7">
        <v>43893.579629629632</v>
      </c>
      <c r="B904" s="1" t="s">
        <v>4764</v>
      </c>
      <c r="C904" s="1" t="s">
        <v>4765</v>
      </c>
      <c r="D904" s="1" t="s">
        <v>1621</v>
      </c>
      <c r="E904" s="1" t="s">
        <v>4766</v>
      </c>
      <c r="F904" s="7">
        <v>43889</v>
      </c>
      <c r="G904" s="1" t="s">
        <v>142</v>
      </c>
      <c r="H904" s="5">
        <v>4626555.0199999996</v>
      </c>
      <c r="I904" s="1">
        <v>1</v>
      </c>
      <c r="J904" s="1">
        <v>0</v>
      </c>
      <c r="K904" s="1" t="s">
        <v>146</v>
      </c>
      <c r="L904" s="1">
        <v>4</v>
      </c>
      <c r="M904" s="1" t="s">
        <v>4767</v>
      </c>
      <c r="N904" s="1" t="s">
        <v>2316</v>
      </c>
      <c r="O904" s="1">
        <v>1</v>
      </c>
      <c r="P904" s="1" t="s">
        <v>2316</v>
      </c>
      <c r="Q904" s="1">
        <v>4626555.0199999996</v>
      </c>
      <c r="R904" s="1" t="str">
        <f>IFERROR(VLOOKUP(K904,Proveedores!$A$2:$B$500,2,0),"Agregar")</f>
        <v>SUIZO ARGENTINA S.A.</v>
      </c>
      <c r="S904" s="5">
        <f t="shared" si="14"/>
        <v>4626555.0199999996</v>
      </c>
    </row>
    <row r="905" spans="1:19" x14ac:dyDescent="0.2">
      <c r="A905" s="7">
        <v>43893.829409722224</v>
      </c>
      <c r="B905" s="1" t="s">
        <v>4768</v>
      </c>
      <c r="C905" s="1" t="s">
        <v>4769</v>
      </c>
      <c r="D905" s="1" t="s">
        <v>1621</v>
      </c>
      <c r="E905" s="1" t="s">
        <v>4770</v>
      </c>
      <c r="F905" s="7">
        <v>43893</v>
      </c>
      <c r="G905" s="1" t="s">
        <v>142</v>
      </c>
      <c r="H905" s="5">
        <v>43560</v>
      </c>
      <c r="I905" s="1">
        <v>1</v>
      </c>
      <c r="J905" s="1">
        <v>0</v>
      </c>
      <c r="K905" s="1" t="s">
        <v>146</v>
      </c>
      <c r="L905" s="1">
        <v>5</v>
      </c>
      <c r="M905" s="1" t="s">
        <v>3658</v>
      </c>
      <c r="N905" s="1" t="s">
        <v>2316</v>
      </c>
      <c r="O905" s="1">
        <v>1</v>
      </c>
      <c r="P905" s="1" t="s">
        <v>2316</v>
      </c>
      <c r="Q905" s="1">
        <v>43560</v>
      </c>
      <c r="R905" s="1" t="str">
        <f>IFERROR(VLOOKUP(K905,Proveedores!$A$2:$B$500,2,0),"Agregar")</f>
        <v>SUIZO ARGENTINA S.A.</v>
      </c>
      <c r="S905" s="5">
        <f t="shared" si="14"/>
        <v>43560</v>
      </c>
    </row>
    <row r="906" spans="1:19" x14ac:dyDescent="0.2">
      <c r="A906" s="7">
        <v>43893.831516203703</v>
      </c>
      <c r="B906" s="1" t="s">
        <v>4771</v>
      </c>
      <c r="C906" s="1" t="s">
        <v>4772</v>
      </c>
      <c r="D906" s="1" t="s">
        <v>1621</v>
      </c>
      <c r="E906" s="1" t="s">
        <v>4773</v>
      </c>
      <c r="F906" s="7">
        <v>43893</v>
      </c>
      <c r="G906" s="1" t="s">
        <v>142</v>
      </c>
      <c r="H906" s="5">
        <v>43560</v>
      </c>
      <c r="I906" s="1">
        <v>1</v>
      </c>
      <c r="J906" s="1">
        <v>0</v>
      </c>
      <c r="K906" s="1" t="s">
        <v>2314</v>
      </c>
      <c r="L906" s="1">
        <v>5</v>
      </c>
      <c r="M906" s="1" t="s">
        <v>3658</v>
      </c>
      <c r="N906" s="1" t="s">
        <v>1897</v>
      </c>
      <c r="O906" s="1">
        <v>1</v>
      </c>
      <c r="P906" s="1" t="s">
        <v>1897</v>
      </c>
      <c r="Q906" s="1">
        <v>43560</v>
      </c>
      <c r="R906" s="1" t="str">
        <f>IFERROR(VLOOKUP(K906,Proveedores!$A$2:$B$500,2,0),"Agregar")</f>
        <v>SUIZO ARGENTINA S.A.</v>
      </c>
      <c r="S906" s="5">
        <f t="shared" si="14"/>
        <v>43560</v>
      </c>
    </row>
    <row r="907" spans="1:19" x14ac:dyDescent="0.2">
      <c r="A907" s="7">
        <v>43893.945787037039</v>
      </c>
      <c r="B907" s="1" t="s">
        <v>4774</v>
      </c>
      <c r="C907" s="1" t="s">
        <v>4775</v>
      </c>
      <c r="D907" s="1" t="s">
        <v>1621</v>
      </c>
      <c r="E907" s="1" t="s">
        <v>4776</v>
      </c>
      <c r="F907" s="7">
        <v>43893</v>
      </c>
      <c r="G907" s="1" t="s">
        <v>142</v>
      </c>
      <c r="H907" s="5">
        <v>43560</v>
      </c>
      <c r="I907" s="1">
        <v>1</v>
      </c>
      <c r="J907" s="1">
        <v>0</v>
      </c>
      <c r="K907" s="1" t="s">
        <v>146</v>
      </c>
      <c r="L907" s="1">
        <v>5</v>
      </c>
      <c r="M907" s="1" t="s">
        <v>3658</v>
      </c>
      <c r="N907" s="1" t="s">
        <v>2316</v>
      </c>
      <c r="O907" s="1">
        <v>1</v>
      </c>
      <c r="P907" s="1" t="s">
        <v>2316</v>
      </c>
      <c r="Q907" s="1">
        <v>43560</v>
      </c>
      <c r="R907" s="1" t="str">
        <f>IFERROR(VLOOKUP(K907,Proveedores!$A$2:$B$500,2,0),"Agregar")</f>
        <v>SUIZO ARGENTINA S.A.</v>
      </c>
      <c r="S907" s="5">
        <f t="shared" si="14"/>
        <v>43560</v>
      </c>
    </row>
    <row r="908" spans="1:19" x14ac:dyDescent="0.2">
      <c r="A908" s="7">
        <v>43893.949189814812</v>
      </c>
      <c r="B908" s="1" t="s">
        <v>4777</v>
      </c>
      <c r="C908" s="1" t="s">
        <v>4778</v>
      </c>
      <c r="D908" s="1" t="s">
        <v>1621</v>
      </c>
      <c r="E908" s="1" t="s">
        <v>4779</v>
      </c>
      <c r="F908" s="7">
        <v>43893</v>
      </c>
      <c r="G908" s="1" t="s">
        <v>142</v>
      </c>
      <c r="H908" s="5">
        <v>78650</v>
      </c>
      <c r="I908" s="1">
        <v>1</v>
      </c>
      <c r="J908" s="1">
        <v>0</v>
      </c>
      <c r="K908" s="1" t="s">
        <v>146</v>
      </c>
      <c r="L908" s="1">
        <v>5</v>
      </c>
      <c r="M908" s="1" t="s">
        <v>3658</v>
      </c>
      <c r="N908" s="1" t="s">
        <v>2316</v>
      </c>
      <c r="O908" s="1">
        <v>1</v>
      </c>
      <c r="P908" s="1" t="s">
        <v>2316</v>
      </c>
      <c r="Q908" s="1">
        <v>78650</v>
      </c>
      <c r="R908" s="1" t="str">
        <f>IFERROR(VLOOKUP(K908,Proveedores!$A$2:$B$500,2,0),"Agregar")</f>
        <v>SUIZO ARGENTINA S.A.</v>
      </c>
      <c r="S908" s="5">
        <f t="shared" si="14"/>
        <v>78650</v>
      </c>
    </row>
    <row r="909" spans="1:19" x14ac:dyDescent="0.2">
      <c r="A909" s="7">
        <v>43893.952719907407</v>
      </c>
      <c r="B909" s="1" t="s">
        <v>4780</v>
      </c>
      <c r="C909" s="1" t="s">
        <v>4781</v>
      </c>
      <c r="D909" s="1" t="s">
        <v>1621</v>
      </c>
      <c r="E909" s="1" t="s">
        <v>4782</v>
      </c>
      <c r="F909" s="7">
        <v>43893</v>
      </c>
      <c r="G909" s="1" t="s">
        <v>142</v>
      </c>
      <c r="H909" s="5">
        <v>279510</v>
      </c>
      <c r="I909" s="1">
        <v>1</v>
      </c>
      <c r="J909" s="1">
        <v>0</v>
      </c>
      <c r="K909" s="1" t="s">
        <v>146</v>
      </c>
      <c r="L909" s="1">
        <v>5</v>
      </c>
      <c r="M909" s="1" t="s">
        <v>3658</v>
      </c>
      <c r="N909" s="1" t="s">
        <v>2316</v>
      </c>
      <c r="O909" s="1">
        <v>1</v>
      </c>
      <c r="P909" s="1" t="s">
        <v>2316</v>
      </c>
      <c r="Q909" s="1">
        <v>279510</v>
      </c>
      <c r="R909" s="1" t="str">
        <f>IFERROR(VLOOKUP(K909,Proveedores!$A$2:$B$500,2,0),"Agregar")</f>
        <v>SUIZO ARGENTINA S.A.</v>
      </c>
      <c r="S909" s="5">
        <f t="shared" si="14"/>
        <v>279510</v>
      </c>
    </row>
    <row r="910" spans="1:19" x14ac:dyDescent="0.2">
      <c r="A910" s="7">
        <v>43893.956435185188</v>
      </c>
      <c r="B910" s="1" t="s">
        <v>4783</v>
      </c>
      <c r="C910" s="1" t="s">
        <v>4784</v>
      </c>
      <c r="D910" s="1" t="s">
        <v>1621</v>
      </c>
      <c r="E910" s="1" t="s">
        <v>4785</v>
      </c>
      <c r="F910" s="7">
        <v>43893</v>
      </c>
      <c r="G910" s="1" t="s">
        <v>142</v>
      </c>
      <c r="H910" s="5">
        <v>43560</v>
      </c>
      <c r="I910" s="1">
        <v>1</v>
      </c>
      <c r="J910" s="1">
        <v>0</v>
      </c>
      <c r="K910" s="1" t="s">
        <v>146</v>
      </c>
      <c r="L910" s="1">
        <v>5</v>
      </c>
      <c r="M910" s="1" t="s">
        <v>3658</v>
      </c>
      <c r="N910" s="1" t="s">
        <v>2316</v>
      </c>
      <c r="O910" s="1">
        <v>1</v>
      </c>
      <c r="P910" s="1" t="s">
        <v>2316</v>
      </c>
      <c r="Q910" s="1">
        <v>43560</v>
      </c>
      <c r="R910" s="1" t="str">
        <f>IFERROR(VLOOKUP(K910,Proveedores!$A$2:$B$500,2,0),"Agregar")</f>
        <v>SUIZO ARGENTINA S.A.</v>
      </c>
      <c r="S910" s="5">
        <f t="shared" si="14"/>
        <v>43560</v>
      </c>
    </row>
    <row r="911" spans="1:19" x14ac:dyDescent="0.2">
      <c r="A911" s="7">
        <v>43893.961412037039</v>
      </c>
      <c r="B911" s="1" t="s">
        <v>4786</v>
      </c>
      <c r="C911" s="1" t="s">
        <v>4787</v>
      </c>
      <c r="D911" s="1" t="s">
        <v>1621</v>
      </c>
      <c r="E911" s="1" t="s">
        <v>4788</v>
      </c>
      <c r="F911" s="7">
        <v>43893</v>
      </c>
      <c r="G911" s="1" t="s">
        <v>142</v>
      </c>
      <c r="H911" s="5">
        <v>122210</v>
      </c>
      <c r="I911" s="1">
        <v>1</v>
      </c>
      <c r="J911" s="1">
        <v>0</v>
      </c>
      <c r="K911" s="1" t="s">
        <v>146</v>
      </c>
      <c r="L911" s="1">
        <v>5</v>
      </c>
      <c r="M911" s="1" t="s">
        <v>3658</v>
      </c>
      <c r="N911" s="1" t="s">
        <v>2316</v>
      </c>
      <c r="O911" s="1">
        <v>1</v>
      </c>
      <c r="P911" s="1" t="s">
        <v>2316</v>
      </c>
      <c r="Q911" s="1">
        <v>122210</v>
      </c>
      <c r="R911" s="1" t="str">
        <f>IFERROR(VLOOKUP(K911,Proveedores!$A$2:$B$500,2,0),"Agregar")</f>
        <v>SUIZO ARGENTINA S.A.</v>
      </c>
      <c r="S911" s="5">
        <f t="shared" si="14"/>
        <v>122210</v>
      </c>
    </row>
    <row r="912" spans="1:19" x14ac:dyDescent="0.2">
      <c r="A912" s="7">
        <v>43893.964363425926</v>
      </c>
      <c r="B912" s="1" t="s">
        <v>4789</v>
      </c>
      <c r="C912" s="1" t="s">
        <v>4790</v>
      </c>
      <c r="D912" s="1" t="s">
        <v>1621</v>
      </c>
      <c r="E912" s="1" t="s">
        <v>4791</v>
      </c>
      <c r="F912" s="7">
        <v>43893</v>
      </c>
      <c r="G912" s="1" t="s">
        <v>142</v>
      </c>
      <c r="H912" s="5">
        <v>78650</v>
      </c>
      <c r="I912" s="1">
        <v>1</v>
      </c>
      <c r="J912" s="1">
        <v>0</v>
      </c>
      <c r="K912" s="1" t="s">
        <v>146</v>
      </c>
      <c r="L912" s="1">
        <v>5</v>
      </c>
      <c r="M912" s="1" t="s">
        <v>3658</v>
      </c>
      <c r="N912" s="1" t="s">
        <v>2316</v>
      </c>
      <c r="O912" s="1">
        <v>1</v>
      </c>
      <c r="P912" s="1" t="s">
        <v>2316</v>
      </c>
      <c r="Q912" s="1">
        <v>78650</v>
      </c>
      <c r="R912" s="1" t="str">
        <f>IFERROR(VLOOKUP(K912,Proveedores!$A$2:$B$500,2,0),"Agregar")</f>
        <v>SUIZO ARGENTINA S.A.</v>
      </c>
      <c r="S912" s="5">
        <f t="shared" si="14"/>
        <v>78650</v>
      </c>
    </row>
    <row r="913" spans="1:19" x14ac:dyDescent="0.2">
      <c r="A913" s="7">
        <v>43893.967233796298</v>
      </c>
      <c r="B913" s="1" t="s">
        <v>4792</v>
      </c>
      <c r="C913" s="1" t="s">
        <v>4793</v>
      </c>
      <c r="D913" s="1" t="s">
        <v>1621</v>
      </c>
      <c r="E913" s="1" t="s">
        <v>4794</v>
      </c>
      <c r="F913" s="7">
        <v>43893</v>
      </c>
      <c r="G913" s="1" t="s">
        <v>142</v>
      </c>
      <c r="H913" s="5">
        <v>43560</v>
      </c>
      <c r="I913" s="1">
        <v>1</v>
      </c>
      <c r="J913" s="1">
        <v>0</v>
      </c>
      <c r="K913" s="1" t="s">
        <v>146</v>
      </c>
      <c r="L913" s="1">
        <v>5</v>
      </c>
      <c r="M913" s="1" t="s">
        <v>3658</v>
      </c>
      <c r="N913" s="1" t="s">
        <v>2316</v>
      </c>
      <c r="O913" s="1">
        <v>1</v>
      </c>
      <c r="P913" s="1" t="s">
        <v>2316</v>
      </c>
      <c r="Q913" s="1">
        <v>43560</v>
      </c>
      <c r="R913" s="1" t="str">
        <f>IFERROR(VLOOKUP(K913,Proveedores!$A$2:$B$500,2,0),"Agregar")</f>
        <v>SUIZO ARGENTINA S.A.</v>
      </c>
      <c r="S913" s="5">
        <f t="shared" si="14"/>
        <v>43560</v>
      </c>
    </row>
    <row r="914" spans="1:19" x14ac:dyDescent="0.2">
      <c r="A914" s="7">
        <v>43893.970671296294</v>
      </c>
      <c r="B914" s="1" t="s">
        <v>4795</v>
      </c>
      <c r="C914" s="1" t="s">
        <v>4796</v>
      </c>
      <c r="D914" s="1" t="s">
        <v>1621</v>
      </c>
      <c r="E914" s="1" t="s">
        <v>4797</v>
      </c>
      <c r="F914" s="7">
        <v>43893</v>
      </c>
      <c r="G914" s="1" t="s">
        <v>142</v>
      </c>
      <c r="H914" s="5">
        <v>43560</v>
      </c>
      <c r="I914" s="1">
        <v>1</v>
      </c>
      <c r="J914" s="1">
        <v>0</v>
      </c>
      <c r="K914" s="1" t="s">
        <v>146</v>
      </c>
      <c r="L914" s="1">
        <v>5</v>
      </c>
      <c r="M914" s="1" t="s">
        <v>3658</v>
      </c>
      <c r="N914" s="1" t="s">
        <v>2316</v>
      </c>
      <c r="O914" s="1">
        <v>1</v>
      </c>
      <c r="P914" s="1" t="s">
        <v>2316</v>
      </c>
      <c r="Q914" s="1">
        <v>43560</v>
      </c>
      <c r="R914" s="1" t="str">
        <f>IFERROR(VLOOKUP(K914,Proveedores!$A$2:$B$500,2,0),"Agregar")</f>
        <v>SUIZO ARGENTINA S.A.</v>
      </c>
      <c r="S914" s="5">
        <f t="shared" si="14"/>
        <v>43560</v>
      </c>
    </row>
    <row r="915" spans="1:19" x14ac:dyDescent="0.2">
      <c r="A915" s="7">
        <v>43894.70758101852</v>
      </c>
      <c r="B915" s="1" t="s">
        <v>4798</v>
      </c>
      <c r="C915" s="1" t="s">
        <v>4799</v>
      </c>
      <c r="D915" s="1" t="s">
        <v>1621</v>
      </c>
      <c r="E915" s="1">
        <v>31200005655</v>
      </c>
      <c r="F915" s="7">
        <v>43880</v>
      </c>
      <c r="G915" s="1" t="s">
        <v>692</v>
      </c>
      <c r="H915" s="5">
        <v>2056306.8</v>
      </c>
      <c r="I915" s="1">
        <v>234</v>
      </c>
      <c r="J915" s="1" t="s">
        <v>699</v>
      </c>
      <c r="K915" s="1" t="s">
        <v>3630</v>
      </c>
      <c r="L915" s="1">
        <v>48</v>
      </c>
      <c r="M915" s="1" t="s">
        <v>4349</v>
      </c>
      <c r="N915" s="1" t="s">
        <v>4350</v>
      </c>
      <c r="O915" s="1">
        <v>1033320</v>
      </c>
      <c r="P915" s="1" t="s">
        <v>1917</v>
      </c>
      <c r="Q915" s="1">
        <v>1.99</v>
      </c>
      <c r="R915" s="1" t="str">
        <f>IFERROR(VLOOKUP(K915,Proveedores!$A$2:$B$500,2,0),"Agregar")</f>
        <v>MICROSULES ARGENTINA SA de SCIIA</v>
      </c>
      <c r="S915" s="5">
        <f t="shared" si="14"/>
        <v>2056306.8</v>
      </c>
    </row>
    <row r="916" spans="1:19" x14ac:dyDescent="0.2">
      <c r="A916" s="7">
        <v>43894.840648148151</v>
      </c>
      <c r="B916" s="1" t="s">
        <v>4800</v>
      </c>
      <c r="C916" s="1" t="s">
        <v>4801</v>
      </c>
      <c r="D916" s="1" t="s">
        <v>1621</v>
      </c>
      <c r="E916" s="1" t="s">
        <v>4802</v>
      </c>
      <c r="F916" s="7">
        <v>43894</v>
      </c>
      <c r="G916" s="1" t="s">
        <v>142</v>
      </c>
      <c r="H916" s="5">
        <v>43560</v>
      </c>
      <c r="I916" s="1">
        <v>1</v>
      </c>
      <c r="J916" s="1">
        <v>0</v>
      </c>
      <c r="K916" s="1" t="s">
        <v>146</v>
      </c>
      <c r="L916" s="1">
        <v>5</v>
      </c>
      <c r="M916" s="1" t="s">
        <v>3658</v>
      </c>
      <c r="N916" s="1" t="s">
        <v>2316</v>
      </c>
      <c r="O916" s="1">
        <v>1</v>
      </c>
      <c r="P916" s="1" t="s">
        <v>2316</v>
      </c>
      <c r="Q916" s="1">
        <v>43560</v>
      </c>
      <c r="R916" s="1" t="str">
        <f>IFERROR(VLOOKUP(K916,Proveedores!$A$2:$B$500,2,0),"Agregar")</f>
        <v>SUIZO ARGENTINA S.A.</v>
      </c>
      <c r="S916" s="5">
        <f t="shared" si="14"/>
        <v>43560</v>
      </c>
    </row>
    <row r="917" spans="1:19" x14ac:dyDescent="0.2">
      <c r="A917" s="7">
        <v>43894.844212962962</v>
      </c>
      <c r="B917" s="1" t="s">
        <v>4803</v>
      </c>
      <c r="C917" s="1" t="s">
        <v>4804</v>
      </c>
      <c r="D917" s="1" t="s">
        <v>1621</v>
      </c>
      <c r="E917" s="1" t="s">
        <v>4805</v>
      </c>
      <c r="F917" s="7">
        <v>43894</v>
      </c>
      <c r="G917" s="1" t="s">
        <v>142</v>
      </c>
      <c r="H917" s="5">
        <v>43560</v>
      </c>
      <c r="I917" s="1">
        <v>1</v>
      </c>
      <c r="J917" s="1">
        <v>0</v>
      </c>
      <c r="K917" s="1" t="s">
        <v>146</v>
      </c>
      <c r="L917" s="1">
        <v>5</v>
      </c>
      <c r="M917" s="1" t="s">
        <v>3658</v>
      </c>
      <c r="N917" s="1" t="s">
        <v>2316</v>
      </c>
      <c r="O917" s="1">
        <v>1</v>
      </c>
      <c r="P917" s="1" t="s">
        <v>2316</v>
      </c>
      <c r="Q917" s="1">
        <v>43560</v>
      </c>
      <c r="R917" s="1" t="str">
        <f>IFERROR(VLOOKUP(K917,Proveedores!$A$2:$B$500,2,0),"Agregar")</f>
        <v>SUIZO ARGENTINA S.A.</v>
      </c>
      <c r="S917" s="5">
        <f t="shared" si="14"/>
        <v>43560</v>
      </c>
    </row>
    <row r="918" spans="1:19" x14ac:dyDescent="0.2">
      <c r="A918" s="7">
        <v>43894.847812499997</v>
      </c>
      <c r="B918" s="1" t="s">
        <v>4806</v>
      </c>
      <c r="C918" s="1" t="s">
        <v>4807</v>
      </c>
      <c r="D918" s="1" t="s">
        <v>1621</v>
      </c>
      <c r="E918" s="1" t="s">
        <v>4808</v>
      </c>
      <c r="F918" s="7">
        <v>43894</v>
      </c>
      <c r="G918" s="1" t="s">
        <v>142</v>
      </c>
      <c r="H918" s="5">
        <v>87120</v>
      </c>
      <c r="I918" s="1">
        <v>1</v>
      </c>
      <c r="J918" s="1">
        <v>0</v>
      </c>
      <c r="K918" s="1" t="s">
        <v>146</v>
      </c>
      <c r="L918" s="1">
        <v>5</v>
      </c>
      <c r="M918" s="1" t="s">
        <v>3658</v>
      </c>
      <c r="N918" s="1" t="s">
        <v>2316</v>
      </c>
      <c r="O918" s="1">
        <v>1</v>
      </c>
      <c r="P918" s="1" t="s">
        <v>2316</v>
      </c>
      <c r="Q918" s="1">
        <v>87120</v>
      </c>
      <c r="R918" s="1" t="str">
        <f>IFERROR(VLOOKUP(K918,Proveedores!$A$2:$B$500,2,0),"Agregar")</f>
        <v>SUIZO ARGENTINA S.A.</v>
      </c>
      <c r="S918" s="5">
        <f t="shared" si="14"/>
        <v>87120</v>
      </c>
    </row>
    <row r="919" spans="1:19" x14ac:dyDescent="0.2">
      <c r="A919" s="7">
        <v>43894.850856481484</v>
      </c>
      <c r="B919" s="1" t="s">
        <v>4809</v>
      </c>
      <c r="C919" s="1" t="s">
        <v>4810</v>
      </c>
      <c r="D919" s="1" t="s">
        <v>1621</v>
      </c>
      <c r="E919" s="1" t="s">
        <v>4811</v>
      </c>
      <c r="F919" s="7">
        <v>43894</v>
      </c>
      <c r="G919" s="1" t="s">
        <v>142</v>
      </c>
      <c r="H919" s="5">
        <v>122210</v>
      </c>
      <c r="I919" s="1">
        <v>1</v>
      </c>
      <c r="J919" s="1">
        <v>0</v>
      </c>
      <c r="K919" s="1" t="s">
        <v>146</v>
      </c>
      <c r="L919" s="1">
        <v>5</v>
      </c>
      <c r="M919" s="1" t="s">
        <v>3658</v>
      </c>
      <c r="N919" s="1" t="s">
        <v>2316</v>
      </c>
      <c r="O919" s="1">
        <v>1</v>
      </c>
      <c r="P919" s="1" t="s">
        <v>2316</v>
      </c>
      <c r="Q919" s="1">
        <v>122210</v>
      </c>
      <c r="R919" s="1" t="str">
        <f>IFERROR(VLOOKUP(K919,Proveedores!$A$2:$B$500,2,0),"Agregar")</f>
        <v>SUIZO ARGENTINA S.A.</v>
      </c>
      <c r="S919" s="5">
        <f t="shared" si="14"/>
        <v>122210</v>
      </c>
    </row>
    <row r="920" spans="1:19" x14ac:dyDescent="0.2">
      <c r="A920" s="7">
        <v>43894.853842592594</v>
      </c>
      <c r="B920" s="1" t="s">
        <v>4812</v>
      </c>
      <c r="C920" s="1" t="s">
        <v>4813</v>
      </c>
      <c r="D920" s="1" t="s">
        <v>1621</v>
      </c>
      <c r="E920" s="1" t="s">
        <v>4814</v>
      </c>
      <c r="F920" s="7">
        <v>43894</v>
      </c>
      <c r="G920" s="1" t="s">
        <v>142</v>
      </c>
      <c r="H920" s="5">
        <v>122210</v>
      </c>
      <c r="I920" s="1">
        <v>1</v>
      </c>
      <c r="J920" s="1">
        <v>0</v>
      </c>
      <c r="K920" s="1" t="s">
        <v>146</v>
      </c>
      <c r="L920" s="1">
        <v>5</v>
      </c>
      <c r="M920" s="1" t="s">
        <v>3658</v>
      </c>
      <c r="N920" s="1" t="s">
        <v>2316</v>
      </c>
      <c r="O920" s="1">
        <v>1</v>
      </c>
      <c r="P920" s="1" t="s">
        <v>2316</v>
      </c>
      <c r="Q920" s="1">
        <v>122210</v>
      </c>
      <c r="R920" s="1" t="str">
        <f>IFERROR(VLOOKUP(K920,Proveedores!$A$2:$B$500,2,0),"Agregar")</f>
        <v>SUIZO ARGENTINA S.A.</v>
      </c>
      <c r="S920" s="5">
        <f t="shared" si="14"/>
        <v>122210</v>
      </c>
    </row>
    <row r="921" spans="1:19" x14ac:dyDescent="0.2">
      <c r="A921" s="7">
        <v>43894.857291666667</v>
      </c>
      <c r="B921" s="1" t="s">
        <v>4815</v>
      </c>
      <c r="C921" s="1" t="s">
        <v>4816</v>
      </c>
      <c r="D921" s="1" t="s">
        <v>1621</v>
      </c>
      <c r="E921" s="1" t="s">
        <v>4817</v>
      </c>
      <c r="F921" s="7">
        <v>43894</v>
      </c>
      <c r="G921" s="1" t="s">
        <v>142</v>
      </c>
      <c r="H921" s="5">
        <v>78650</v>
      </c>
      <c r="I921" s="1">
        <v>1</v>
      </c>
      <c r="J921" s="1">
        <v>0</v>
      </c>
      <c r="K921" s="1" t="s">
        <v>146</v>
      </c>
      <c r="L921" s="1">
        <v>5</v>
      </c>
      <c r="M921" s="1" t="s">
        <v>3658</v>
      </c>
      <c r="N921" s="1" t="s">
        <v>2316</v>
      </c>
      <c r="O921" s="1">
        <v>1</v>
      </c>
      <c r="P921" s="1" t="s">
        <v>2316</v>
      </c>
      <c r="Q921" s="1">
        <v>78650</v>
      </c>
      <c r="R921" s="1" t="str">
        <f>IFERROR(VLOOKUP(K921,Proveedores!$A$2:$B$500,2,0),"Agregar")</f>
        <v>SUIZO ARGENTINA S.A.</v>
      </c>
      <c r="S921" s="5">
        <f t="shared" si="14"/>
        <v>78650</v>
      </c>
    </row>
    <row r="922" spans="1:19" x14ac:dyDescent="0.2">
      <c r="A922" s="7">
        <v>43894.859930555554</v>
      </c>
      <c r="B922" s="1" t="s">
        <v>4818</v>
      </c>
      <c r="C922" s="1" t="s">
        <v>4819</v>
      </c>
      <c r="D922" s="1" t="s">
        <v>1621</v>
      </c>
      <c r="E922" s="1" t="s">
        <v>4820</v>
      </c>
      <c r="F922" s="7">
        <v>43894</v>
      </c>
      <c r="G922" s="1" t="s">
        <v>142</v>
      </c>
      <c r="H922" s="5">
        <v>43560</v>
      </c>
      <c r="I922" s="1">
        <v>1</v>
      </c>
      <c r="J922" s="1">
        <v>0</v>
      </c>
      <c r="K922" s="1" t="s">
        <v>146</v>
      </c>
      <c r="L922" s="1">
        <v>5</v>
      </c>
      <c r="M922" s="1" t="s">
        <v>3658</v>
      </c>
      <c r="N922" s="1" t="s">
        <v>2316</v>
      </c>
      <c r="O922" s="1">
        <v>1</v>
      </c>
      <c r="P922" s="1" t="s">
        <v>2316</v>
      </c>
      <c r="Q922" s="1">
        <v>43560</v>
      </c>
      <c r="R922" s="1" t="str">
        <f>IFERROR(VLOOKUP(K922,Proveedores!$A$2:$B$500,2,0),"Agregar")</f>
        <v>SUIZO ARGENTINA S.A.</v>
      </c>
      <c r="S922" s="5">
        <f t="shared" si="14"/>
        <v>43560</v>
      </c>
    </row>
    <row r="923" spans="1:19" x14ac:dyDescent="0.2">
      <c r="A923" s="7">
        <v>43894.878449074073</v>
      </c>
      <c r="B923" s="1" t="s">
        <v>4821</v>
      </c>
      <c r="C923" s="1" t="s">
        <v>4822</v>
      </c>
      <c r="D923" s="1" t="s">
        <v>1621</v>
      </c>
      <c r="E923" s="1" t="s">
        <v>4823</v>
      </c>
      <c r="F923" s="7">
        <v>43887</v>
      </c>
      <c r="G923" s="1" t="s">
        <v>3118</v>
      </c>
      <c r="H923" s="5">
        <v>159970653</v>
      </c>
      <c r="I923" s="1">
        <v>211</v>
      </c>
      <c r="J923" s="1">
        <v>0</v>
      </c>
      <c r="K923" s="1" t="s">
        <v>3119</v>
      </c>
      <c r="L923" s="1">
        <v>1</v>
      </c>
      <c r="M923" s="1">
        <v>600291</v>
      </c>
      <c r="N923" s="1" t="s">
        <v>3650</v>
      </c>
      <c r="O923" s="1">
        <v>131940</v>
      </c>
      <c r="P923" s="1" t="s">
        <v>3651</v>
      </c>
      <c r="Q923" s="1">
        <v>1212.45</v>
      </c>
      <c r="R923" s="1" t="str">
        <f>IFERROR(VLOOKUP(K923,Proveedores!$A$2:$B$500,2,0),"Agregar")</f>
        <v>PECC CONSORCIO DE COOPERACION</v>
      </c>
      <c r="S923" s="5">
        <f t="shared" si="14"/>
        <v>159970653</v>
      </c>
    </row>
    <row r="924" spans="1:19" x14ac:dyDescent="0.2">
      <c r="A924" s="7">
        <v>43895.532210648147</v>
      </c>
      <c r="B924" s="1" t="s">
        <v>4824</v>
      </c>
      <c r="C924" s="1" t="s">
        <v>4825</v>
      </c>
      <c r="D924" s="1" t="s">
        <v>1621</v>
      </c>
      <c r="E924" s="1">
        <v>100000030</v>
      </c>
      <c r="F924" s="7">
        <v>43893</v>
      </c>
      <c r="G924" s="1" t="s">
        <v>4826</v>
      </c>
      <c r="H924" s="5">
        <v>312912</v>
      </c>
      <c r="I924" s="1">
        <v>197</v>
      </c>
      <c r="J924" s="1">
        <v>0</v>
      </c>
      <c r="K924" s="1" t="s">
        <v>4827</v>
      </c>
      <c r="L924" s="1">
        <v>109</v>
      </c>
      <c r="M924" s="1" t="s">
        <v>4828</v>
      </c>
      <c r="N924" s="1" t="s">
        <v>4829</v>
      </c>
      <c r="O924" s="1">
        <v>9</v>
      </c>
      <c r="P924" s="1" t="s">
        <v>2316</v>
      </c>
      <c r="Q924" s="1">
        <v>34768</v>
      </c>
      <c r="R924" s="1" t="str">
        <f>IFERROR(VLOOKUP(K924,Proveedores!$A$2:$B$500,2,0),"Agregar")</f>
        <v>Perez Aramburu Evangelina</v>
      </c>
      <c r="S924" s="5">
        <f t="shared" si="14"/>
        <v>312912</v>
      </c>
    </row>
    <row r="925" spans="1:19" x14ac:dyDescent="0.2">
      <c r="A925" s="7">
        <v>43895.553854166668</v>
      </c>
      <c r="B925" s="1" t="s">
        <v>4830</v>
      </c>
      <c r="C925" s="1" t="s">
        <v>4831</v>
      </c>
      <c r="D925" s="1" t="s">
        <v>1621</v>
      </c>
      <c r="E925" s="1">
        <v>971</v>
      </c>
      <c r="F925" s="7">
        <v>43794</v>
      </c>
      <c r="G925" s="1" t="s">
        <v>528</v>
      </c>
      <c r="H925" s="5">
        <v>2205954</v>
      </c>
      <c r="I925" s="1" t="s">
        <v>4832</v>
      </c>
      <c r="J925" s="1">
        <v>0</v>
      </c>
      <c r="K925" s="1" t="s">
        <v>537</v>
      </c>
      <c r="L925" s="1">
        <v>1</v>
      </c>
      <c r="M925" s="1">
        <v>7795376002408</v>
      </c>
      <c r="N925" s="1" t="s">
        <v>4833</v>
      </c>
      <c r="O925" s="1">
        <v>1080</v>
      </c>
      <c r="P925" s="1" t="s">
        <v>4834</v>
      </c>
      <c r="Q925" s="1">
        <v>2042.55</v>
      </c>
      <c r="R925" s="1" t="str">
        <f>IFERROR(VLOOKUP(K925,Proveedores!$A$2:$B$500,2,0),"Agregar")</f>
        <v>DIHEMO S.A.</v>
      </c>
      <c r="S925" s="5">
        <f t="shared" si="14"/>
        <v>2205954</v>
      </c>
    </row>
    <row r="926" spans="1:19" x14ac:dyDescent="0.2">
      <c r="A926" s="7">
        <v>43895.618819444448</v>
      </c>
      <c r="B926" s="1" t="s">
        <v>4835</v>
      </c>
      <c r="C926" s="1" t="s">
        <v>4836</v>
      </c>
      <c r="D926" s="1" t="s">
        <v>1621</v>
      </c>
      <c r="E926" s="1" t="s">
        <v>4837</v>
      </c>
      <c r="F926" s="7">
        <v>43894</v>
      </c>
      <c r="G926" s="1" t="s">
        <v>692</v>
      </c>
      <c r="H926" s="5">
        <v>1076020</v>
      </c>
      <c r="I926" s="1" t="s">
        <v>4838</v>
      </c>
      <c r="J926" s="1">
        <v>0</v>
      </c>
      <c r="K926" s="1" t="s">
        <v>2737</v>
      </c>
      <c r="L926" s="1">
        <v>30</v>
      </c>
      <c r="M926" s="1" t="s">
        <v>3359</v>
      </c>
      <c r="N926" s="1" t="s">
        <v>4453</v>
      </c>
      <c r="O926" s="1">
        <v>9782</v>
      </c>
      <c r="P926" s="1" t="s">
        <v>1642</v>
      </c>
      <c r="Q926" s="1">
        <v>110</v>
      </c>
      <c r="R926" s="1" t="str">
        <f>IFERROR(VLOOKUP(K926,Proveedores!$A$2:$B$500,2,0),"Agregar")</f>
        <v>LABORATORIOS FABRA S.A.</v>
      </c>
      <c r="S926" s="5">
        <f t="shared" si="14"/>
        <v>1076020</v>
      </c>
    </row>
    <row r="927" spans="1:19" x14ac:dyDescent="0.2">
      <c r="A927" s="7">
        <v>43895.623055555552</v>
      </c>
      <c r="B927" s="1" t="s">
        <v>4839</v>
      </c>
      <c r="C927" s="1" t="s">
        <v>4840</v>
      </c>
      <c r="D927" s="1" t="s">
        <v>1621</v>
      </c>
      <c r="E927" s="1" t="s">
        <v>4841</v>
      </c>
      <c r="F927" s="7">
        <v>43894</v>
      </c>
      <c r="G927" s="1" t="s">
        <v>692</v>
      </c>
      <c r="H927" s="5">
        <v>1081281.6000000001</v>
      </c>
      <c r="I927" s="1" t="s">
        <v>4842</v>
      </c>
      <c r="J927" s="1">
        <v>0</v>
      </c>
      <c r="K927" s="1" t="s">
        <v>2737</v>
      </c>
      <c r="L927" s="1">
        <v>45</v>
      </c>
      <c r="M927" s="1" t="s">
        <v>4425</v>
      </c>
      <c r="N927" s="1" t="s">
        <v>4843</v>
      </c>
      <c r="O927" s="1">
        <v>159012</v>
      </c>
      <c r="P927" s="1" t="s">
        <v>1819</v>
      </c>
      <c r="Q927" s="1">
        <v>6.8</v>
      </c>
      <c r="R927" s="1" t="str">
        <f>IFERROR(VLOOKUP(K927,Proveedores!$A$2:$B$500,2,0),"Agregar")</f>
        <v>LABORATORIOS FABRA S.A.</v>
      </c>
      <c r="S927" s="5">
        <f t="shared" si="14"/>
        <v>1081281.5999999999</v>
      </c>
    </row>
    <row r="928" spans="1:19" x14ac:dyDescent="0.2">
      <c r="A928" s="7">
        <v>43895.626863425925</v>
      </c>
      <c r="B928" s="1" t="s">
        <v>4844</v>
      </c>
      <c r="C928" s="1" t="s">
        <v>4845</v>
      </c>
      <c r="D928" s="1" t="s">
        <v>1621</v>
      </c>
      <c r="E928" s="1" t="s">
        <v>4846</v>
      </c>
      <c r="F928" s="7">
        <v>43894</v>
      </c>
      <c r="G928" s="1" t="s">
        <v>692</v>
      </c>
      <c r="H928" s="5">
        <v>958170</v>
      </c>
      <c r="I928" s="1" t="s">
        <v>4847</v>
      </c>
      <c r="J928" s="1">
        <v>0</v>
      </c>
      <c r="K928" s="1" t="s">
        <v>2737</v>
      </c>
      <c r="L928" s="1">
        <v>33</v>
      </c>
      <c r="M928" s="1" t="s">
        <v>2605</v>
      </c>
      <c r="N928" s="1" t="s">
        <v>4848</v>
      </c>
      <c r="O928" s="1">
        <v>46740</v>
      </c>
      <c r="P928" s="1" t="s">
        <v>4849</v>
      </c>
      <c r="Q928" s="1">
        <v>20.5</v>
      </c>
      <c r="R928" s="1" t="str">
        <f>IFERROR(VLOOKUP(K928,Proveedores!$A$2:$B$500,2,0),"Agregar")</f>
        <v>LABORATORIOS FABRA S.A.</v>
      </c>
      <c r="S928" s="5">
        <f t="shared" si="14"/>
        <v>958170</v>
      </c>
    </row>
    <row r="929" spans="1:19" x14ac:dyDescent="0.2">
      <c r="A929" s="7">
        <v>43895.629629629628</v>
      </c>
      <c r="B929" s="1" t="s">
        <v>4850</v>
      </c>
      <c r="C929" s="1" t="s">
        <v>4851</v>
      </c>
      <c r="D929" s="1" t="s">
        <v>1621</v>
      </c>
      <c r="E929" s="1" t="s">
        <v>4852</v>
      </c>
      <c r="F929" s="7">
        <v>43894</v>
      </c>
      <c r="G929" s="1" t="s">
        <v>692</v>
      </c>
      <c r="H929" s="5">
        <v>6377520</v>
      </c>
      <c r="I929" s="1" t="s">
        <v>4853</v>
      </c>
      <c r="J929" s="1">
        <v>0</v>
      </c>
      <c r="K929" s="1" t="s">
        <v>2737</v>
      </c>
      <c r="L929" s="1">
        <v>26</v>
      </c>
      <c r="M929" s="1" t="s">
        <v>2743</v>
      </c>
      <c r="N929" s="1" t="s">
        <v>4854</v>
      </c>
      <c r="O929" s="1">
        <v>53146</v>
      </c>
      <c r="P929" s="1" t="s">
        <v>2745</v>
      </c>
      <c r="Q929" s="1">
        <v>120</v>
      </c>
      <c r="R929" s="1" t="str">
        <f>IFERROR(VLOOKUP(K929,Proveedores!$A$2:$B$500,2,0),"Agregar")</f>
        <v>LABORATORIOS FABRA S.A.</v>
      </c>
      <c r="S929" s="5">
        <f t="shared" si="14"/>
        <v>6377520</v>
      </c>
    </row>
    <row r="930" spans="1:19" x14ac:dyDescent="0.2">
      <c r="A930" s="7">
        <v>43895.648541666669</v>
      </c>
      <c r="B930" s="1" t="s">
        <v>4855</v>
      </c>
      <c r="C930" s="1" t="s">
        <v>4856</v>
      </c>
      <c r="D930" s="1" t="s">
        <v>1621</v>
      </c>
      <c r="E930" s="1" t="s">
        <v>4857</v>
      </c>
      <c r="F930" s="7">
        <v>43887</v>
      </c>
      <c r="G930" s="1" t="s">
        <v>3118</v>
      </c>
      <c r="H930" s="5">
        <v>199132788</v>
      </c>
      <c r="I930" s="1">
        <v>188</v>
      </c>
      <c r="J930" s="1">
        <v>0</v>
      </c>
      <c r="K930" s="1" t="s">
        <v>3119</v>
      </c>
      <c r="L930" s="1">
        <v>1</v>
      </c>
      <c r="M930" s="1">
        <v>600291</v>
      </c>
      <c r="N930" s="1" t="s">
        <v>3650</v>
      </c>
      <c r="O930" s="1">
        <v>164240</v>
      </c>
      <c r="P930" s="1" t="s">
        <v>3651</v>
      </c>
      <c r="Q930" s="1">
        <v>1212.45</v>
      </c>
      <c r="R930" s="1" t="str">
        <f>IFERROR(VLOOKUP(K930,Proveedores!$A$2:$B$500,2,0),"Agregar")</f>
        <v>PECC CONSORCIO DE COOPERACION</v>
      </c>
      <c r="S930" s="5">
        <f t="shared" si="14"/>
        <v>199132788</v>
      </c>
    </row>
    <row r="931" spans="1:19" x14ac:dyDescent="0.2">
      <c r="A931" s="7">
        <v>43895.674641203703</v>
      </c>
      <c r="B931" s="1" t="s">
        <v>4858</v>
      </c>
      <c r="C931" s="1" t="s">
        <v>4859</v>
      </c>
      <c r="D931" s="1" t="s">
        <v>1621</v>
      </c>
      <c r="E931" s="1" t="s">
        <v>4860</v>
      </c>
      <c r="F931" s="7">
        <v>43875</v>
      </c>
      <c r="G931" s="1" t="s">
        <v>692</v>
      </c>
      <c r="H931" s="5">
        <v>707600.84</v>
      </c>
      <c r="I931" s="1">
        <v>183</v>
      </c>
      <c r="J931" s="1">
        <v>0</v>
      </c>
      <c r="K931" s="1" t="s">
        <v>702</v>
      </c>
      <c r="L931" s="1">
        <v>42</v>
      </c>
      <c r="M931" s="1">
        <v>3001814</v>
      </c>
      <c r="N931" s="1" t="s">
        <v>4861</v>
      </c>
      <c r="O931" s="1">
        <v>252720</v>
      </c>
      <c r="P931" s="1" t="s">
        <v>1819</v>
      </c>
      <c r="Q931" s="1">
        <v>251.99</v>
      </c>
      <c r="R931" s="1" t="str">
        <f>IFERROR(VLOOKUP(K931,Proveedores!$A$2:$B$500,2,0),"Agregar")</f>
        <v>SAVANT PHARM S.A.</v>
      </c>
      <c r="S931" s="5">
        <f t="shared" si="14"/>
        <v>63682912.800000004</v>
      </c>
    </row>
    <row r="932" spans="1:19" x14ac:dyDescent="0.2">
      <c r="A932" s="7">
        <v>43896.444872685184</v>
      </c>
      <c r="B932" s="1" t="s">
        <v>4862</v>
      </c>
      <c r="C932" s="1" t="s">
        <v>4863</v>
      </c>
      <c r="D932" s="1" t="s">
        <v>1621</v>
      </c>
      <c r="E932" s="1" t="s">
        <v>4864</v>
      </c>
      <c r="F932" s="7">
        <v>43875</v>
      </c>
      <c r="G932" s="1" t="s">
        <v>4865</v>
      </c>
      <c r="H932" s="5">
        <v>247547335.02000001</v>
      </c>
      <c r="I932" s="1">
        <v>161</v>
      </c>
      <c r="J932" s="1">
        <v>0</v>
      </c>
      <c r="K932" s="1" t="s">
        <v>4866</v>
      </c>
      <c r="L932" s="1">
        <v>1</v>
      </c>
      <c r="M932" s="1">
        <v>500349</v>
      </c>
      <c r="N932" s="1" t="s">
        <v>4867</v>
      </c>
      <c r="O932" s="1">
        <v>213280</v>
      </c>
      <c r="P932" s="1" t="s">
        <v>3651</v>
      </c>
      <c r="Q932" s="1">
        <v>1160.6780000000001</v>
      </c>
      <c r="R932" s="1" t="str">
        <f>IFERROR(VLOOKUP(K932,Proveedores!$A$2:$B$500,2,0),"Agregar")</f>
        <v>Sinergium</v>
      </c>
      <c r="S932" s="5">
        <f t="shared" si="14"/>
        <v>247549403.84000003</v>
      </c>
    </row>
    <row r="933" spans="1:19" x14ac:dyDescent="0.2">
      <c r="A933" s="7">
        <v>43896.459409722222</v>
      </c>
      <c r="B933" s="1" t="s">
        <v>4868</v>
      </c>
      <c r="C933" s="1" t="s">
        <v>4869</v>
      </c>
      <c r="D933" s="1" t="s">
        <v>1621</v>
      </c>
      <c r="E933" s="1" t="s">
        <v>4870</v>
      </c>
      <c r="F933" s="7">
        <v>43875</v>
      </c>
      <c r="G933" s="1" t="s">
        <v>4865</v>
      </c>
      <c r="H933" s="5">
        <v>240235124.72999999</v>
      </c>
      <c r="I933" s="1">
        <v>161</v>
      </c>
      <c r="J933" s="1">
        <v>0</v>
      </c>
      <c r="K933" s="1" t="s">
        <v>4866</v>
      </c>
      <c r="L933" s="1">
        <v>1</v>
      </c>
      <c r="M933" s="1">
        <v>500349</v>
      </c>
      <c r="N933" s="1" t="s">
        <v>4867</v>
      </c>
      <c r="O933" s="1">
        <v>206980</v>
      </c>
      <c r="P933" s="1" t="s">
        <v>3651</v>
      </c>
      <c r="Q933" s="1">
        <v>1160.6780000000001</v>
      </c>
      <c r="R933" s="1" t="str">
        <f>IFERROR(VLOOKUP(K933,Proveedores!$A$2:$B$500,2,0),"Agregar")</f>
        <v>Sinergium</v>
      </c>
      <c r="S933" s="5">
        <f t="shared" si="14"/>
        <v>240237132.44000003</v>
      </c>
    </row>
    <row r="934" spans="1:19" x14ac:dyDescent="0.2">
      <c r="A934" s="7">
        <v>43896.462152777778</v>
      </c>
      <c r="B934" s="1" t="s">
        <v>4871</v>
      </c>
      <c r="C934" s="1" t="s">
        <v>4872</v>
      </c>
      <c r="D934" s="1" t="s">
        <v>1621</v>
      </c>
      <c r="E934" s="1" t="s">
        <v>4873</v>
      </c>
      <c r="F934" s="7">
        <v>43878</v>
      </c>
      <c r="G934" s="1" t="s">
        <v>1225</v>
      </c>
      <c r="H934" s="5">
        <v>61713808</v>
      </c>
      <c r="I934" s="1">
        <v>213</v>
      </c>
      <c r="J934" s="1">
        <v>0</v>
      </c>
      <c r="K934" s="1" t="s">
        <v>146</v>
      </c>
      <c r="L934" s="1">
        <v>1</v>
      </c>
      <c r="M934" s="1" t="s">
        <v>4874</v>
      </c>
      <c r="N934" s="1" t="s">
        <v>4875</v>
      </c>
      <c r="O934" s="1">
        <v>2030400</v>
      </c>
      <c r="P934" s="1">
        <v>1</v>
      </c>
      <c r="Q934" s="1">
        <v>11.26</v>
      </c>
      <c r="R934" s="1" t="str">
        <f>IFERROR(VLOOKUP(K934,Proveedores!$A$2:$B$500,2,0),"Agregar")</f>
        <v>SUIZO ARGENTINA S.A.</v>
      </c>
      <c r="S934" s="5">
        <f t="shared" si="14"/>
        <v>22862304</v>
      </c>
    </row>
    <row r="935" spans="1:19" x14ac:dyDescent="0.2">
      <c r="A935" s="7">
        <v>43896.462152777778</v>
      </c>
      <c r="B935" s="1" t="s">
        <v>4871</v>
      </c>
      <c r="C935" s="1" t="s">
        <v>4872</v>
      </c>
      <c r="D935" s="1" t="s">
        <v>1621</v>
      </c>
      <c r="E935" s="1" t="s">
        <v>4873</v>
      </c>
      <c r="F935" s="7">
        <v>43878</v>
      </c>
      <c r="G935" s="1" t="s">
        <v>1225</v>
      </c>
      <c r="H935" s="5">
        <v>61713808</v>
      </c>
      <c r="I935" s="1">
        <v>213</v>
      </c>
      <c r="J935" s="1">
        <v>0</v>
      </c>
      <c r="K935" s="1" t="s">
        <v>146</v>
      </c>
      <c r="L935" s="1">
        <v>2</v>
      </c>
      <c r="M935" s="1" t="s">
        <v>4876</v>
      </c>
      <c r="N935" s="1" t="s">
        <v>4875</v>
      </c>
      <c r="O935" s="1">
        <v>3450400</v>
      </c>
      <c r="P935" s="1">
        <v>1</v>
      </c>
      <c r="Q935" s="1">
        <v>11.26</v>
      </c>
      <c r="R935" s="1" t="str">
        <f>IFERROR(VLOOKUP(K935,Proveedores!$A$2:$B$500,2,0),"Agregar")</f>
        <v>SUIZO ARGENTINA S.A.</v>
      </c>
      <c r="S935" s="5">
        <f t="shared" si="14"/>
        <v>38851504</v>
      </c>
    </row>
    <row r="936" spans="1:19" x14ac:dyDescent="0.2">
      <c r="A936" s="7">
        <v>43896.476782407408</v>
      </c>
      <c r="B936" s="1" t="s">
        <v>4877</v>
      </c>
      <c r="C936" s="1" t="s">
        <v>4878</v>
      </c>
      <c r="D936" s="1" t="s">
        <v>1621</v>
      </c>
      <c r="E936" s="1" t="s">
        <v>4879</v>
      </c>
      <c r="F936" s="7">
        <v>43896</v>
      </c>
      <c r="G936" s="1" t="s">
        <v>552</v>
      </c>
      <c r="H936" s="5">
        <v>1280400</v>
      </c>
      <c r="I936" s="1" t="s">
        <v>4880</v>
      </c>
      <c r="J936" s="1">
        <v>0</v>
      </c>
      <c r="K936" s="1" t="s">
        <v>2423</v>
      </c>
      <c r="L936" s="1">
        <v>1</v>
      </c>
      <c r="M936" s="1" t="s">
        <v>2393</v>
      </c>
      <c r="N936" s="1" t="s">
        <v>4881</v>
      </c>
      <c r="O936" s="1">
        <v>1500</v>
      </c>
      <c r="P936" s="1" t="s">
        <v>2395</v>
      </c>
      <c r="Q936" s="1">
        <v>853.6</v>
      </c>
      <c r="R936" s="1" t="str">
        <f>IFERROR(VLOOKUP(K936,Proveedores!$A$2:$B$500,2,0),"Agregar")</f>
        <v>KOPELCO S.A.</v>
      </c>
      <c r="S936" s="5">
        <f t="shared" si="14"/>
        <v>1280400</v>
      </c>
    </row>
    <row r="937" spans="1:19" x14ac:dyDescent="0.2">
      <c r="A937" s="7">
        <v>43896.502685185187</v>
      </c>
      <c r="B937" s="1" t="s">
        <v>4882</v>
      </c>
      <c r="C937" s="1" t="s">
        <v>4883</v>
      </c>
      <c r="D937" s="1" t="s">
        <v>1621</v>
      </c>
      <c r="E937" s="1" t="s">
        <v>4870</v>
      </c>
      <c r="F937" s="7">
        <v>43875</v>
      </c>
      <c r="G937" s="1" t="s">
        <v>4865</v>
      </c>
      <c r="H937" s="5">
        <v>240235124.72999999</v>
      </c>
      <c r="I937" s="1">
        <v>161</v>
      </c>
      <c r="J937" s="1">
        <v>0</v>
      </c>
      <c r="K937" s="1" t="s">
        <v>4866</v>
      </c>
      <c r="L937" s="1">
        <v>1</v>
      </c>
      <c r="M937" s="1">
        <v>500349</v>
      </c>
      <c r="N937" s="1" t="s">
        <v>4867</v>
      </c>
      <c r="O937" s="1">
        <v>206980</v>
      </c>
      <c r="P937" s="1" t="s">
        <v>3651</v>
      </c>
      <c r="Q937" s="1">
        <v>1160.6780000000001</v>
      </c>
      <c r="R937" s="1" t="str">
        <f>IFERROR(VLOOKUP(K937,Proveedores!$A$2:$B$500,2,0),"Agregar")</f>
        <v>Sinergium</v>
      </c>
      <c r="S937" s="5">
        <f t="shared" si="14"/>
        <v>240237132.44000003</v>
      </c>
    </row>
    <row r="938" spans="1:19" x14ac:dyDescent="0.2">
      <c r="A938" s="7">
        <v>43896.523935185185</v>
      </c>
      <c r="B938" s="1" t="s">
        <v>4884</v>
      </c>
      <c r="C938" s="1" t="s">
        <v>4885</v>
      </c>
      <c r="D938" s="1" t="s">
        <v>1621</v>
      </c>
      <c r="E938" s="1" t="s">
        <v>4886</v>
      </c>
      <c r="F938" s="7">
        <v>43893</v>
      </c>
      <c r="G938" s="1" t="s">
        <v>1007</v>
      </c>
      <c r="H938" s="5">
        <v>315600</v>
      </c>
      <c r="I938" s="1" t="s">
        <v>2599</v>
      </c>
      <c r="J938" s="1">
        <v>0</v>
      </c>
      <c r="K938" s="1" t="s">
        <v>4051</v>
      </c>
      <c r="L938" s="1">
        <v>1</v>
      </c>
      <c r="M938" s="1" t="s">
        <v>4028</v>
      </c>
      <c r="N938" s="1" t="s">
        <v>4887</v>
      </c>
      <c r="O938" s="1">
        <v>12</v>
      </c>
      <c r="P938" s="1" t="s">
        <v>1897</v>
      </c>
      <c r="Q938" s="1">
        <v>26300</v>
      </c>
      <c r="R938" s="1" t="str">
        <f>IFERROR(VLOOKUP(K938,Proveedores!$A$2:$B$500,2,0),"Agregar")</f>
        <v>TELAM SOCIEDAD DEL ESTADO</v>
      </c>
      <c r="S938" s="5">
        <f t="shared" si="14"/>
        <v>315600</v>
      </c>
    </row>
    <row r="939" spans="1:19" x14ac:dyDescent="0.2">
      <c r="A939" s="7">
        <v>43896.533310185187</v>
      </c>
      <c r="B939" s="1" t="s">
        <v>4888</v>
      </c>
      <c r="C939" s="1" t="s">
        <v>4889</v>
      </c>
      <c r="D939" s="1" t="s">
        <v>1621</v>
      </c>
      <c r="E939" s="1">
        <v>1256</v>
      </c>
      <c r="F939" s="7">
        <v>43887</v>
      </c>
      <c r="G939" s="1" t="s">
        <v>528</v>
      </c>
      <c r="H939" s="5">
        <v>2205954</v>
      </c>
      <c r="I939" s="1">
        <v>178</v>
      </c>
      <c r="J939" s="1">
        <v>0</v>
      </c>
      <c r="K939" s="1" t="s">
        <v>537</v>
      </c>
      <c r="L939" s="1">
        <v>1</v>
      </c>
      <c r="M939" s="1">
        <v>7795376002408</v>
      </c>
      <c r="N939" s="1" t="s">
        <v>4833</v>
      </c>
      <c r="O939" s="1">
        <v>1080</v>
      </c>
      <c r="P939" s="1" t="s">
        <v>4890</v>
      </c>
      <c r="Q939" s="1">
        <v>2042.55</v>
      </c>
      <c r="R939" s="1" t="str">
        <f>IFERROR(VLOOKUP(K939,Proveedores!$A$2:$B$500,2,0),"Agregar")</f>
        <v>DIHEMO S.A.</v>
      </c>
      <c r="S939" s="5">
        <f t="shared" si="14"/>
        <v>2205954</v>
      </c>
    </row>
    <row r="940" spans="1:19" x14ac:dyDescent="0.2">
      <c r="A940" s="7">
        <v>43896.645960648151</v>
      </c>
      <c r="B940" s="1" t="s">
        <v>4891</v>
      </c>
      <c r="C940" s="1" t="s">
        <v>4892</v>
      </c>
      <c r="D940" s="1" t="s">
        <v>1621</v>
      </c>
      <c r="E940" s="1" t="s">
        <v>4893</v>
      </c>
      <c r="F940" s="7">
        <v>43887</v>
      </c>
      <c r="G940" s="1" t="s">
        <v>692</v>
      </c>
      <c r="H940" s="5">
        <v>4561725.28</v>
      </c>
      <c r="I940" s="1">
        <v>258</v>
      </c>
      <c r="J940" s="1">
        <v>0</v>
      </c>
      <c r="K940" s="1" t="s">
        <v>2625</v>
      </c>
      <c r="L940" s="1">
        <v>18</v>
      </c>
      <c r="M940" s="1" t="s">
        <v>1995</v>
      </c>
      <c r="N940" s="1" t="s">
        <v>4894</v>
      </c>
      <c r="O940" s="1">
        <v>106136</v>
      </c>
      <c r="P940" s="1" t="s">
        <v>4895</v>
      </c>
      <c r="Q940" s="1">
        <v>42.98</v>
      </c>
      <c r="R940" s="1" t="str">
        <f>IFERROR(VLOOKUP(K940,Proveedores!$A$2:$B$500,2,0),"Agregar")</f>
        <v>PRO MED INTERNACIONAL SA</v>
      </c>
      <c r="S940" s="5">
        <f t="shared" si="14"/>
        <v>4561725.2799999993</v>
      </c>
    </row>
    <row r="941" spans="1:19" x14ac:dyDescent="0.2">
      <c r="A941" s="7">
        <v>43896.65357638889</v>
      </c>
      <c r="B941" s="1" t="s">
        <v>4896</v>
      </c>
      <c r="C941" s="1" t="s">
        <v>4897</v>
      </c>
      <c r="D941" s="1" t="s">
        <v>1621</v>
      </c>
      <c r="E941" s="1" t="s">
        <v>4898</v>
      </c>
      <c r="F941" s="7">
        <v>43873</v>
      </c>
      <c r="G941" s="1" t="s">
        <v>692</v>
      </c>
      <c r="H941" s="5">
        <v>4835765.76</v>
      </c>
      <c r="I941" s="1">
        <v>193</v>
      </c>
      <c r="J941" s="1">
        <v>0</v>
      </c>
      <c r="K941" s="1" t="s">
        <v>2399</v>
      </c>
      <c r="L941" s="1">
        <v>18</v>
      </c>
      <c r="M941" s="1" t="s">
        <v>1995</v>
      </c>
      <c r="N941" s="1" t="s">
        <v>4899</v>
      </c>
      <c r="O941" s="1">
        <v>112512</v>
      </c>
      <c r="P941" s="1" t="s">
        <v>4900</v>
      </c>
      <c r="Q941" s="1">
        <v>42.98</v>
      </c>
      <c r="R941" s="1" t="str">
        <f>IFERROR(VLOOKUP(K941,Proveedores!$A$2:$B$500,2,0),"Agregar")</f>
        <v>PRO MED INTERNACIONAL SA</v>
      </c>
      <c r="S941" s="5">
        <f t="shared" si="14"/>
        <v>4835765.76</v>
      </c>
    </row>
    <row r="942" spans="1:19" x14ac:dyDescent="0.2">
      <c r="A942" s="7">
        <v>43896.662430555552</v>
      </c>
      <c r="B942" s="1" t="s">
        <v>4901</v>
      </c>
      <c r="C942" s="1" t="s">
        <v>4902</v>
      </c>
      <c r="D942" s="1" t="s">
        <v>1621</v>
      </c>
      <c r="E942" s="1" t="s">
        <v>4893</v>
      </c>
      <c r="F942" s="7">
        <v>43887</v>
      </c>
      <c r="G942" s="1" t="s">
        <v>692</v>
      </c>
      <c r="H942" s="5">
        <v>4561725.28</v>
      </c>
      <c r="I942" s="1">
        <v>258</v>
      </c>
      <c r="J942" s="1">
        <v>0</v>
      </c>
      <c r="K942" s="1" t="s">
        <v>2399</v>
      </c>
      <c r="L942" s="1">
        <v>18</v>
      </c>
      <c r="M942" s="1" t="s">
        <v>1995</v>
      </c>
      <c r="N942" s="1" t="s">
        <v>4903</v>
      </c>
      <c r="O942" s="1">
        <v>106136</v>
      </c>
      <c r="P942" s="1" t="s">
        <v>4895</v>
      </c>
      <c r="Q942" s="1">
        <v>42.98</v>
      </c>
      <c r="R942" s="1" t="str">
        <f>IFERROR(VLOOKUP(K942,Proveedores!$A$2:$B$500,2,0),"Agregar")</f>
        <v>PRO MED INTERNACIONAL SA</v>
      </c>
      <c r="S942" s="5">
        <f t="shared" si="14"/>
        <v>4561725.2799999993</v>
      </c>
    </row>
    <row r="943" spans="1:19" x14ac:dyDescent="0.2">
      <c r="A943" s="7">
        <v>43896.777800925927</v>
      </c>
      <c r="B943" s="1" t="s">
        <v>4904</v>
      </c>
      <c r="C943" s="1" t="s">
        <v>4905</v>
      </c>
      <c r="D943" s="1" t="s">
        <v>1621</v>
      </c>
      <c r="E943" s="1" t="s">
        <v>4906</v>
      </c>
      <c r="F943" s="7">
        <v>43896</v>
      </c>
      <c r="G943" s="1" t="s">
        <v>142</v>
      </c>
      <c r="H943" s="5">
        <v>3823599.19</v>
      </c>
      <c r="I943" s="1">
        <v>1</v>
      </c>
      <c r="J943" s="1">
        <v>0</v>
      </c>
      <c r="K943" s="1" t="s">
        <v>146</v>
      </c>
      <c r="L943" s="1">
        <v>4</v>
      </c>
      <c r="M943" s="1" t="s">
        <v>4767</v>
      </c>
      <c r="N943" s="1" t="s">
        <v>2316</v>
      </c>
      <c r="O943" s="1">
        <v>1</v>
      </c>
      <c r="P943" s="1" t="s">
        <v>2316</v>
      </c>
      <c r="Q943" s="1">
        <v>3823599.19</v>
      </c>
      <c r="R943" s="1" t="str">
        <f>IFERROR(VLOOKUP(K943,Proveedores!$A$2:$B$500,2,0),"Agregar")</f>
        <v>SUIZO ARGENTINA S.A.</v>
      </c>
      <c r="S943" s="5">
        <f t="shared" si="14"/>
        <v>3823599.19</v>
      </c>
    </row>
    <row r="944" spans="1:19" x14ac:dyDescent="0.2">
      <c r="A944" s="7">
        <v>43896.796203703707</v>
      </c>
      <c r="B944" s="1" t="s">
        <v>4907</v>
      </c>
      <c r="C944" s="1" t="s">
        <v>4908</v>
      </c>
      <c r="D944" s="1" t="s">
        <v>1621</v>
      </c>
      <c r="E944" s="1" t="s">
        <v>4909</v>
      </c>
      <c r="F944" s="7">
        <v>43896</v>
      </c>
      <c r="G944" s="1" t="s">
        <v>142</v>
      </c>
      <c r="H944" s="5">
        <v>5405929.1699999999</v>
      </c>
      <c r="I944" s="1">
        <v>1</v>
      </c>
      <c r="J944" s="1">
        <v>0</v>
      </c>
      <c r="K944" s="1" t="s">
        <v>146</v>
      </c>
      <c r="L944" s="1">
        <v>4</v>
      </c>
      <c r="M944" s="1" t="s">
        <v>4767</v>
      </c>
      <c r="N944" s="1" t="s">
        <v>2316</v>
      </c>
      <c r="O944" s="1">
        <v>1</v>
      </c>
      <c r="P944" s="1" t="s">
        <v>2316</v>
      </c>
      <c r="Q944" s="1">
        <v>5405929.1699999999</v>
      </c>
      <c r="R944" s="1" t="str">
        <f>IFERROR(VLOOKUP(K944,Proveedores!$A$2:$B$500,2,0),"Agregar")</f>
        <v>SUIZO ARGENTINA S.A.</v>
      </c>
      <c r="S944" s="5">
        <f t="shared" si="14"/>
        <v>5405929.1699999999</v>
      </c>
    </row>
    <row r="945" spans="1:19" x14ac:dyDescent="0.2">
      <c r="A945" s="7">
        <v>43896.800393518519</v>
      </c>
      <c r="B945" s="1" t="s">
        <v>4910</v>
      </c>
      <c r="C945" s="1" t="s">
        <v>4911</v>
      </c>
      <c r="D945" s="1" t="s">
        <v>1621</v>
      </c>
      <c r="E945" s="1" t="s">
        <v>4912</v>
      </c>
      <c r="F945" s="7">
        <v>43896</v>
      </c>
      <c r="G945" s="1" t="s">
        <v>142</v>
      </c>
      <c r="H945" s="5">
        <v>5300614.03</v>
      </c>
      <c r="I945" s="1">
        <v>1</v>
      </c>
      <c r="J945" s="1">
        <v>0</v>
      </c>
      <c r="K945" s="1" t="s">
        <v>146</v>
      </c>
      <c r="L945" s="1">
        <v>4</v>
      </c>
      <c r="M945" s="1" t="s">
        <v>4767</v>
      </c>
      <c r="N945" s="1" t="s">
        <v>2316</v>
      </c>
      <c r="O945" s="1">
        <v>1</v>
      </c>
      <c r="P945" s="1" t="s">
        <v>2316</v>
      </c>
      <c r="Q945" s="1">
        <v>5300614.03</v>
      </c>
      <c r="R945" s="1" t="str">
        <f>IFERROR(VLOOKUP(K945,Proveedores!$A$2:$B$500,2,0),"Agregar")</f>
        <v>SUIZO ARGENTINA S.A.</v>
      </c>
      <c r="S945" s="5">
        <f t="shared" si="14"/>
        <v>5300614.03</v>
      </c>
    </row>
    <row r="946" spans="1:19" x14ac:dyDescent="0.2">
      <c r="A946" s="7">
        <v>43897.512673611112</v>
      </c>
      <c r="B946" s="1" t="s">
        <v>4913</v>
      </c>
      <c r="C946" s="1" t="s">
        <v>4914</v>
      </c>
      <c r="D946" s="1" t="s">
        <v>1621</v>
      </c>
      <c r="E946" s="1" t="s">
        <v>4915</v>
      </c>
      <c r="F946" s="7">
        <v>43896</v>
      </c>
      <c r="G946" s="1" t="s">
        <v>142</v>
      </c>
      <c r="H946" s="5">
        <v>78650</v>
      </c>
      <c r="I946" s="1">
        <v>1</v>
      </c>
      <c r="J946" s="1">
        <v>0</v>
      </c>
      <c r="K946" s="1" t="s">
        <v>146</v>
      </c>
      <c r="L946" s="1">
        <v>5</v>
      </c>
      <c r="M946" s="1" t="s">
        <v>4916</v>
      </c>
      <c r="N946" s="1" t="s">
        <v>2316</v>
      </c>
      <c r="O946" s="1">
        <v>1</v>
      </c>
      <c r="P946" s="1" t="s">
        <v>2316</v>
      </c>
      <c r="Q946" s="1">
        <v>78650</v>
      </c>
      <c r="R946" s="1" t="str">
        <f>IFERROR(VLOOKUP(K946,Proveedores!$A$2:$B$500,2,0),"Agregar")</f>
        <v>SUIZO ARGENTINA S.A.</v>
      </c>
      <c r="S946" s="5">
        <f t="shared" si="14"/>
        <v>78650</v>
      </c>
    </row>
    <row r="947" spans="1:19" x14ac:dyDescent="0.2">
      <c r="A947" s="7">
        <v>43897.516435185185</v>
      </c>
      <c r="B947" s="1" t="s">
        <v>4917</v>
      </c>
      <c r="C947" s="1" t="s">
        <v>4918</v>
      </c>
      <c r="D947" s="1" t="s">
        <v>1621</v>
      </c>
      <c r="E947" s="1" t="s">
        <v>4919</v>
      </c>
      <c r="F947" s="7">
        <v>43896</v>
      </c>
      <c r="G947" s="1" t="s">
        <v>142</v>
      </c>
      <c r="H947" s="5">
        <v>122210</v>
      </c>
      <c r="I947" s="1">
        <v>1</v>
      </c>
      <c r="J947" s="1">
        <v>0</v>
      </c>
      <c r="K947" s="1" t="s">
        <v>146</v>
      </c>
      <c r="L947" s="1">
        <v>5</v>
      </c>
      <c r="M947" s="1" t="s">
        <v>4916</v>
      </c>
      <c r="N947" s="1" t="s">
        <v>2316</v>
      </c>
      <c r="O947" s="1">
        <v>1</v>
      </c>
      <c r="P947" s="1" t="s">
        <v>2316</v>
      </c>
      <c r="Q947" s="1">
        <v>122210</v>
      </c>
      <c r="R947" s="1" t="str">
        <f>IFERROR(VLOOKUP(K947,Proveedores!$A$2:$B$500,2,0),"Agregar")</f>
        <v>SUIZO ARGENTINA S.A.</v>
      </c>
      <c r="S947" s="5">
        <f t="shared" si="14"/>
        <v>122210</v>
      </c>
    </row>
    <row r="948" spans="1:19" x14ac:dyDescent="0.2">
      <c r="A948" s="7">
        <v>43897.519895833335</v>
      </c>
      <c r="B948" s="1" t="s">
        <v>4920</v>
      </c>
      <c r="C948" s="1" t="s">
        <v>4921</v>
      </c>
      <c r="D948" s="1" t="s">
        <v>1621</v>
      </c>
      <c r="E948" s="1" t="s">
        <v>4922</v>
      </c>
      <c r="F948" s="7">
        <v>43896</v>
      </c>
      <c r="G948" s="1" t="s">
        <v>142</v>
      </c>
      <c r="H948" s="5">
        <v>122210</v>
      </c>
      <c r="I948" s="1">
        <v>1</v>
      </c>
      <c r="J948" s="1">
        <v>0</v>
      </c>
      <c r="K948" s="1" t="s">
        <v>146</v>
      </c>
      <c r="L948" s="1">
        <v>5</v>
      </c>
      <c r="M948" s="1" t="s">
        <v>4916</v>
      </c>
      <c r="N948" s="1" t="s">
        <v>2316</v>
      </c>
      <c r="O948" s="1">
        <v>1</v>
      </c>
      <c r="P948" s="1" t="s">
        <v>2316</v>
      </c>
      <c r="Q948" s="1">
        <v>122210</v>
      </c>
      <c r="R948" s="1" t="str">
        <f>IFERROR(VLOOKUP(K948,Proveedores!$A$2:$B$500,2,0),"Agregar")</f>
        <v>SUIZO ARGENTINA S.A.</v>
      </c>
      <c r="S948" s="5">
        <f t="shared" si="14"/>
        <v>122210</v>
      </c>
    </row>
    <row r="949" spans="1:19" x14ac:dyDescent="0.2">
      <c r="A949" s="7">
        <v>43897.523935185185</v>
      </c>
      <c r="B949" s="1" t="s">
        <v>4923</v>
      </c>
      <c r="C949" s="1" t="s">
        <v>4924</v>
      </c>
      <c r="D949" s="1" t="s">
        <v>1621</v>
      </c>
      <c r="E949" s="1" t="s">
        <v>4925</v>
      </c>
      <c r="F949" s="7">
        <v>43896</v>
      </c>
      <c r="G949" s="1" t="s">
        <v>142</v>
      </c>
      <c r="H949" s="5">
        <v>43560</v>
      </c>
      <c r="I949" s="1">
        <v>1</v>
      </c>
      <c r="J949" s="1">
        <v>0</v>
      </c>
      <c r="K949" s="1" t="s">
        <v>146</v>
      </c>
      <c r="L949" s="1">
        <v>5</v>
      </c>
      <c r="M949" s="1" t="s">
        <v>4916</v>
      </c>
      <c r="N949" s="1" t="s">
        <v>2316</v>
      </c>
      <c r="O949" s="1">
        <v>1</v>
      </c>
      <c r="P949" s="1" t="s">
        <v>2316</v>
      </c>
      <c r="Q949" s="1">
        <v>43560</v>
      </c>
      <c r="R949" s="1" t="str">
        <f>IFERROR(VLOOKUP(K949,Proveedores!$A$2:$B$500,2,0),"Agregar")</f>
        <v>SUIZO ARGENTINA S.A.</v>
      </c>
      <c r="S949" s="5">
        <f t="shared" si="14"/>
        <v>43560</v>
      </c>
    </row>
    <row r="950" spans="1:19" x14ac:dyDescent="0.2">
      <c r="A950" s="7">
        <v>43897.527395833335</v>
      </c>
      <c r="B950" s="1" t="s">
        <v>4926</v>
      </c>
      <c r="C950" s="1" t="s">
        <v>4927</v>
      </c>
      <c r="D950" s="1" t="s">
        <v>1621</v>
      </c>
      <c r="E950" s="1" t="s">
        <v>4928</v>
      </c>
      <c r="F950" s="7">
        <v>43896</v>
      </c>
      <c r="G950" s="1" t="s">
        <v>142</v>
      </c>
      <c r="H950" s="5">
        <v>122210</v>
      </c>
      <c r="I950" s="1">
        <v>1</v>
      </c>
      <c r="J950" s="1">
        <v>0</v>
      </c>
      <c r="K950" s="1" t="s">
        <v>146</v>
      </c>
      <c r="L950" s="1">
        <v>5</v>
      </c>
      <c r="M950" s="1" t="s">
        <v>4916</v>
      </c>
      <c r="N950" s="1" t="s">
        <v>2316</v>
      </c>
      <c r="O950" s="1">
        <v>1</v>
      </c>
      <c r="P950" s="1" t="s">
        <v>2316</v>
      </c>
      <c r="Q950" s="1">
        <v>122210</v>
      </c>
      <c r="R950" s="1" t="str">
        <f>IFERROR(VLOOKUP(K950,Proveedores!$A$2:$B$500,2,0),"Agregar")</f>
        <v>SUIZO ARGENTINA S.A.</v>
      </c>
      <c r="S950" s="5">
        <f t="shared" si="14"/>
        <v>122210</v>
      </c>
    </row>
    <row r="951" spans="1:19" x14ac:dyDescent="0.2">
      <c r="A951" s="7">
        <v>43897.530497685184</v>
      </c>
      <c r="B951" s="1" t="s">
        <v>4929</v>
      </c>
      <c r="C951" s="1" t="s">
        <v>4930</v>
      </c>
      <c r="D951" s="1" t="s">
        <v>1621</v>
      </c>
      <c r="E951" s="1" t="s">
        <v>4931</v>
      </c>
      <c r="F951" s="7">
        <v>43896</v>
      </c>
      <c r="G951" s="1" t="s">
        <v>142</v>
      </c>
      <c r="H951" s="5">
        <v>78650</v>
      </c>
      <c r="I951" s="1">
        <v>1</v>
      </c>
      <c r="J951" s="1">
        <v>0</v>
      </c>
      <c r="K951" s="1" t="s">
        <v>146</v>
      </c>
      <c r="L951" s="1">
        <v>5</v>
      </c>
      <c r="M951" s="1" t="s">
        <v>4916</v>
      </c>
      <c r="N951" s="1" t="s">
        <v>2316</v>
      </c>
      <c r="O951" s="1">
        <v>1</v>
      </c>
      <c r="P951" s="1" t="s">
        <v>2316</v>
      </c>
      <c r="Q951" s="1">
        <v>78650</v>
      </c>
      <c r="R951" s="1" t="str">
        <f>IFERROR(VLOOKUP(K951,Proveedores!$A$2:$B$500,2,0),"Agregar")</f>
        <v>SUIZO ARGENTINA S.A.</v>
      </c>
      <c r="S951" s="5">
        <f t="shared" si="14"/>
        <v>78650</v>
      </c>
    </row>
    <row r="952" spans="1:19" x14ac:dyDescent="0.2">
      <c r="A952" s="7">
        <v>43898.670613425929</v>
      </c>
      <c r="B952" s="1" t="s">
        <v>4932</v>
      </c>
      <c r="C952" s="1" t="s">
        <v>4933</v>
      </c>
      <c r="D952" s="1" t="s">
        <v>1621</v>
      </c>
      <c r="E952" s="1" t="s">
        <v>4934</v>
      </c>
      <c r="F952" s="7">
        <v>43896</v>
      </c>
      <c r="G952" s="1" t="s">
        <v>142</v>
      </c>
      <c r="H952" s="5">
        <v>78650</v>
      </c>
      <c r="I952" s="1">
        <v>1</v>
      </c>
      <c r="J952" s="1">
        <v>0</v>
      </c>
      <c r="K952" s="1" t="s">
        <v>146</v>
      </c>
      <c r="L952" s="1">
        <v>5</v>
      </c>
      <c r="M952" s="1" t="s">
        <v>3658</v>
      </c>
      <c r="N952" s="1" t="s">
        <v>2316</v>
      </c>
      <c r="O952" s="1">
        <v>1</v>
      </c>
      <c r="P952" s="1" t="s">
        <v>2316</v>
      </c>
      <c r="Q952" s="1">
        <v>78650</v>
      </c>
      <c r="R952" s="1" t="str">
        <f>IFERROR(VLOOKUP(K952,Proveedores!$A$2:$B$500,2,0),"Agregar")</f>
        <v>SUIZO ARGENTINA S.A.</v>
      </c>
      <c r="S952" s="5">
        <f t="shared" si="14"/>
        <v>78650</v>
      </c>
    </row>
    <row r="953" spans="1:19" x14ac:dyDescent="0.2">
      <c r="A953" s="7">
        <v>43898.674421296295</v>
      </c>
      <c r="B953" s="1" t="s">
        <v>4935</v>
      </c>
      <c r="C953" s="1" t="s">
        <v>4936</v>
      </c>
      <c r="D953" s="1" t="s">
        <v>1621</v>
      </c>
      <c r="E953" s="1" t="s">
        <v>4937</v>
      </c>
      <c r="F953" s="7">
        <v>43896</v>
      </c>
      <c r="G953" s="1" t="s">
        <v>142</v>
      </c>
      <c r="H953" s="5">
        <v>43560</v>
      </c>
      <c r="I953" s="1">
        <v>1</v>
      </c>
      <c r="J953" s="1">
        <v>0</v>
      </c>
      <c r="K953" s="1" t="s">
        <v>146</v>
      </c>
      <c r="L953" s="1">
        <v>5</v>
      </c>
      <c r="M953" s="1" t="s">
        <v>3658</v>
      </c>
      <c r="N953" s="1" t="s">
        <v>2316</v>
      </c>
      <c r="O953" s="1">
        <v>1</v>
      </c>
      <c r="P953" s="1" t="s">
        <v>2316</v>
      </c>
      <c r="Q953" s="1">
        <v>43560</v>
      </c>
      <c r="R953" s="1" t="str">
        <f>IFERROR(VLOOKUP(K953,Proveedores!$A$2:$B$500,2,0),"Agregar")</f>
        <v>SUIZO ARGENTINA S.A.</v>
      </c>
      <c r="S953" s="5">
        <f t="shared" si="14"/>
        <v>43560</v>
      </c>
    </row>
    <row r="954" spans="1:19" x14ac:dyDescent="0.2">
      <c r="A954" s="7">
        <v>43898.67765046296</v>
      </c>
      <c r="B954" s="1" t="s">
        <v>4938</v>
      </c>
      <c r="C954" s="1" t="s">
        <v>4939</v>
      </c>
      <c r="D954" s="1" t="s">
        <v>1621</v>
      </c>
      <c r="E954" s="1" t="s">
        <v>4940</v>
      </c>
      <c r="F954" s="7">
        <v>43896</v>
      </c>
      <c r="G954" s="1" t="s">
        <v>142</v>
      </c>
      <c r="H954" s="5">
        <v>43560</v>
      </c>
      <c r="I954" s="1">
        <v>1</v>
      </c>
      <c r="J954" s="1">
        <v>0</v>
      </c>
      <c r="K954" s="1" t="s">
        <v>146</v>
      </c>
      <c r="L954" s="1">
        <v>5</v>
      </c>
      <c r="M954" s="1" t="s">
        <v>3658</v>
      </c>
      <c r="N954" s="1" t="s">
        <v>2316</v>
      </c>
      <c r="O954" s="1">
        <v>1</v>
      </c>
      <c r="P954" s="1" t="s">
        <v>2316</v>
      </c>
      <c r="Q954" s="1">
        <v>43560</v>
      </c>
      <c r="R954" s="1" t="str">
        <f>IFERROR(VLOOKUP(K954,Proveedores!$A$2:$B$500,2,0),"Agregar")</f>
        <v>SUIZO ARGENTINA S.A.</v>
      </c>
      <c r="S954" s="5">
        <f t="shared" si="14"/>
        <v>43560</v>
      </c>
    </row>
    <row r="955" spans="1:19" x14ac:dyDescent="0.2">
      <c r="A955" s="7">
        <v>43899.443888888891</v>
      </c>
      <c r="B955" s="1" t="s">
        <v>4941</v>
      </c>
      <c r="C955" s="1" t="s">
        <v>4942</v>
      </c>
      <c r="D955" s="1" t="s">
        <v>1621</v>
      </c>
      <c r="E955" s="1" t="s">
        <v>4943</v>
      </c>
      <c r="F955" s="7">
        <v>43871</v>
      </c>
      <c r="G955" s="1" t="s">
        <v>950</v>
      </c>
      <c r="H955" s="5">
        <v>23978699.989999998</v>
      </c>
      <c r="I955" s="1">
        <v>251</v>
      </c>
      <c r="J955" s="1">
        <v>0</v>
      </c>
      <c r="K955" s="1" t="s">
        <v>4944</v>
      </c>
      <c r="L955" s="1">
        <v>1</v>
      </c>
      <c r="M955" s="1" t="s">
        <v>4945</v>
      </c>
      <c r="N955" s="1" t="s">
        <v>4946</v>
      </c>
      <c r="O955" s="1">
        <v>4500</v>
      </c>
      <c r="P955" s="1" t="s">
        <v>4947</v>
      </c>
      <c r="Q955" s="1">
        <v>5328.6</v>
      </c>
      <c r="R955" s="1" t="str">
        <f>IFERROR(VLOOKUP(K955,Proveedores!$A$2:$B$500,2,0),"Agregar")</f>
        <v>Global Farm SA</v>
      </c>
      <c r="S955" s="5">
        <f t="shared" si="14"/>
        <v>23978700</v>
      </c>
    </row>
    <row r="956" spans="1:19" x14ac:dyDescent="0.2">
      <c r="A956" s="7">
        <v>43899.467881944445</v>
      </c>
      <c r="B956" s="1" t="s">
        <v>4948</v>
      </c>
      <c r="C956" s="1" t="s">
        <v>4949</v>
      </c>
      <c r="D956" s="1" t="s">
        <v>1621</v>
      </c>
      <c r="E956" s="1">
        <v>793</v>
      </c>
      <c r="F956" s="7">
        <v>43899</v>
      </c>
      <c r="G956" s="1" t="s">
        <v>468</v>
      </c>
      <c r="H956" s="5">
        <v>17900</v>
      </c>
      <c r="I956" s="1">
        <v>8437</v>
      </c>
      <c r="J956" s="1">
        <v>0</v>
      </c>
      <c r="K956" s="1" t="s">
        <v>470</v>
      </c>
      <c r="L956" s="1">
        <v>2</v>
      </c>
      <c r="M956" s="1">
        <v>2</v>
      </c>
      <c r="N956" s="1" t="s">
        <v>1896</v>
      </c>
      <c r="O956" s="1">
        <v>1</v>
      </c>
      <c r="P956" s="1" t="s">
        <v>1850</v>
      </c>
      <c r="Q956" s="1">
        <v>1700</v>
      </c>
      <c r="R956" s="1" t="str">
        <f>IFERROR(VLOOKUP(K956,Proveedores!$A$2:$B$500,2,0),"Agregar")</f>
        <v>FABIAN DERISO</v>
      </c>
      <c r="S956" s="5">
        <f t="shared" si="14"/>
        <v>1700</v>
      </c>
    </row>
    <row r="957" spans="1:19" x14ac:dyDescent="0.2">
      <c r="A957" s="7">
        <v>43899.467881944445</v>
      </c>
      <c r="B957" s="1" t="s">
        <v>4948</v>
      </c>
      <c r="C957" s="1" t="s">
        <v>4949</v>
      </c>
      <c r="D957" s="1" t="s">
        <v>1621</v>
      </c>
      <c r="E957" s="1">
        <v>793</v>
      </c>
      <c r="F957" s="7">
        <v>43899</v>
      </c>
      <c r="G957" s="1" t="s">
        <v>468</v>
      </c>
      <c r="H957" s="5">
        <v>17900</v>
      </c>
      <c r="I957" s="1">
        <v>8437</v>
      </c>
      <c r="J957" s="1">
        <v>0</v>
      </c>
      <c r="K957" s="1" t="s">
        <v>470</v>
      </c>
      <c r="L957" s="1">
        <v>4</v>
      </c>
      <c r="M957" s="1">
        <v>4</v>
      </c>
      <c r="N957" s="1" t="s">
        <v>4322</v>
      </c>
      <c r="O957" s="1">
        <v>1</v>
      </c>
      <c r="P957" s="1" t="s">
        <v>1850</v>
      </c>
      <c r="Q957" s="1">
        <v>4800</v>
      </c>
      <c r="R957" s="1" t="str">
        <f>IFERROR(VLOOKUP(K957,Proveedores!$A$2:$B$500,2,0),"Agregar")</f>
        <v>FABIAN DERISO</v>
      </c>
      <c r="S957" s="5">
        <f t="shared" si="14"/>
        <v>4800</v>
      </c>
    </row>
    <row r="958" spans="1:19" x14ac:dyDescent="0.2">
      <c r="A958" s="7">
        <v>43899.467881944445</v>
      </c>
      <c r="B958" s="1" t="s">
        <v>4948</v>
      </c>
      <c r="C958" s="1" t="s">
        <v>4949</v>
      </c>
      <c r="D958" s="1" t="s">
        <v>1621</v>
      </c>
      <c r="E958" s="1">
        <v>793</v>
      </c>
      <c r="F958" s="7">
        <v>43899</v>
      </c>
      <c r="G958" s="1" t="s">
        <v>468</v>
      </c>
      <c r="H958" s="5">
        <v>17900</v>
      </c>
      <c r="I958" s="1">
        <v>8437</v>
      </c>
      <c r="J958" s="1">
        <v>0</v>
      </c>
      <c r="K958" s="1" t="s">
        <v>470</v>
      </c>
      <c r="L958" s="1">
        <v>3</v>
      </c>
      <c r="M958" s="1">
        <v>3</v>
      </c>
      <c r="N958" s="1" t="s">
        <v>1899</v>
      </c>
      <c r="O958" s="1" t="s">
        <v>1850</v>
      </c>
      <c r="P958" s="1">
        <v>1</v>
      </c>
      <c r="Q958" s="1">
        <v>5500</v>
      </c>
      <c r="R958" s="1" t="str">
        <f>IFERROR(VLOOKUP(K958,Proveedores!$A$2:$B$500,2,0),"Agregar")</f>
        <v>FABIAN DERISO</v>
      </c>
      <c r="S958" s="5" t="e">
        <f t="shared" si="14"/>
        <v>#VALUE!</v>
      </c>
    </row>
    <row r="959" spans="1:19" x14ac:dyDescent="0.2">
      <c r="A959" s="7">
        <v>43899.467881944445</v>
      </c>
      <c r="B959" s="1" t="s">
        <v>4948</v>
      </c>
      <c r="C959" s="1" t="s">
        <v>4949</v>
      </c>
      <c r="D959" s="1" t="s">
        <v>1621</v>
      </c>
      <c r="E959" s="1">
        <v>793</v>
      </c>
      <c r="F959" s="7">
        <v>43899</v>
      </c>
      <c r="G959" s="1" t="s">
        <v>468</v>
      </c>
      <c r="H959" s="5">
        <v>17900</v>
      </c>
      <c r="I959" s="1">
        <v>8437</v>
      </c>
      <c r="J959" s="1">
        <v>0</v>
      </c>
      <c r="K959" s="1" t="s">
        <v>470</v>
      </c>
      <c r="L959" s="1">
        <v>1</v>
      </c>
      <c r="M959" s="1">
        <v>1</v>
      </c>
      <c r="N959" s="1" t="s">
        <v>1900</v>
      </c>
      <c r="O959" s="1">
        <v>1</v>
      </c>
      <c r="P959" s="1" t="s">
        <v>1850</v>
      </c>
      <c r="Q959" s="1">
        <v>5900</v>
      </c>
      <c r="R959" s="1" t="str">
        <f>IFERROR(VLOOKUP(K959,Proveedores!$A$2:$B$500,2,0),"Agregar")</f>
        <v>FABIAN DERISO</v>
      </c>
      <c r="S959" s="5">
        <f t="shared" si="14"/>
        <v>5900</v>
      </c>
    </row>
    <row r="960" spans="1:19" x14ac:dyDescent="0.2">
      <c r="A960" s="7">
        <v>43899.472511574073</v>
      </c>
      <c r="B960" s="1" t="s">
        <v>4950</v>
      </c>
      <c r="C960" s="1" t="s">
        <v>4951</v>
      </c>
      <c r="D960" s="1" t="s">
        <v>1621</v>
      </c>
      <c r="E960" s="1" t="s">
        <v>4952</v>
      </c>
      <c r="F960" s="7">
        <v>43893</v>
      </c>
      <c r="G960" s="1" t="s">
        <v>692</v>
      </c>
      <c r="H960" s="5">
        <v>2255667.48</v>
      </c>
      <c r="I960" s="1" t="s">
        <v>1816</v>
      </c>
      <c r="J960" s="1">
        <v>0</v>
      </c>
      <c r="K960" s="1" t="s">
        <v>1847</v>
      </c>
      <c r="L960" s="1">
        <v>18</v>
      </c>
      <c r="M960" s="1" t="s">
        <v>4953</v>
      </c>
      <c r="N960" s="1" t="s">
        <v>2479</v>
      </c>
      <c r="O960" s="1">
        <v>59532</v>
      </c>
      <c r="P960" s="1" t="s">
        <v>2355</v>
      </c>
      <c r="Q960" s="1">
        <v>37.89</v>
      </c>
      <c r="R960" s="1" t="str">
        <f>IFERROR(VLOOKUP(K960,Proveedores!$A$2:$B$500,2,0),"Agregar")</f>
        <v xml:space="preserve">LAFEDAR S.A. </v>
      </c>
      <c r="S960" s="5">
        <f t="shared" si="14"/>
        <v>2255667.48</v>
      </c>
    </row>
    <row r="961" spans="1:19" x14ac:dyDescent="0.2">
      <c r="A961" s="7">
        <v>43899.484085648146</v>
      </c>
      <c r="B961" s="1" t="s">
        <v>4954</v>
      </c>
      <c r="C961" s="1" t="s">
        <v>4955</v>
      </c>
      <c r="D961" s="1" t="s">
        <v>1621</v>
      </c>
      <c r="E961" s="1" t="s">
        <v>4956</v>
      </c>
      <c r="F961" s="7">
        <v>43895</v>
      </c>
      <c r="G961" s="1" t="s">
        <v>692</v>
      </c>
      <c r="H961" s="5">
        <v>2249301.96</v>
      </c>
      <c r="I961" s="1" t="s">
        <v>1816</v>
      </c>
      <c r="J961" s="1">
        <v>0</v>
      </c>
      <c r="K961" s="1" t="s">
        <v>1847</v>
      </c>
      <c r="L961" s="1">
        <v>18</v>
      </c>
      <c r="M961" s="1" t="s">
        <v>2308</v>
      </c>
      <c r="N961" s="1" t="s">
        <v>2479</v>
      </c>
      <c r="O961" s="1">
        <v>59364</v>
      </c>
      <c r="P961" s="1" t="s">
        <v>2355</v>
      </c>
      <c r="Q961" s="1">
        <v>37.89</v>
      </c>
      <c r="R961" s="1" t="str">
        <f>IFERROR(VLOOKUP(K961,Proveedores!$A$2:$B$500,2,0),"Agregar")</f>
        <v xml:space="preserve">LAFEDAR S.A. </v>
      </c>
      <c r="S961" s="5">
        <f t="shared" si="14"/>
        <v>2249301.96</v>
      </c>
    </row>
    <row r="962" spans="1:19" x14ac:dyDescent="0.2">
      <c r="A962" s="7">
        <v>43899.488043981481</v>
      </c>
      <c r="B962" s="1" t="s">
        <v>4957</v>
      </c>
      <c r="C962" s="1" t="s">
        <v>4958</v>
      </c>
      <c r="D962" s="1" t="s">
        <v>1621</v>
      </c>
      <c r="E962" s="1" t="s">
        <v>4959</v>
      </c>
      <c r="F962" s="7">
        <v>43868</v>
      </c>
      <c r="G962" s="1" t="s">
        <v>692</v>
      </c>
      <c r="H962" s="5">
        <v>2669176.7799999998</v>
      </c>
      <c r="I962" s="1">
        <v>169</v>
      </c>
      <c r="J962" s="1">
        <v>0</v>
      </c>
      <c r="K962" s="1" t="s">
        <v>4960</v>
      </c>
      <c r="L962" s="1">
        <v>41</v>
      </c>
      <c r="M962" s="1" t="s">
        <v>2858</v>
      </c>
      <c r="N962" s="1" t="s">
        <v>3100</v>
      </c>
      <c r="O962" s="1">
        <v>116304</v>
      </c>
      <c r="P962" s="1" t="s">
        <v>2860</v>
      </c>
      <c r="Q962" s="1">
        <v>22.95</v>
      </c>
      <c r="R962" s="1" t="str">
        <f>IFERROR(VLOOKUP(K962,Proveedores!$A$2:$B$500,2,0),"Agregar")</f>
        <v>Dr. LAZAR &amp; Cía. S.A.Q.e.I.</v>
      </c>
      <c r="S962" s="5">
        <f t="shared" si="14"/>
        <v>2669176.7999999998</v>
      </c>
    </row>
    <row r="963" spans="1:19" x14ac:dyDescent="0.2">
      <c r="A963" s="7">
        <v>43899.488715277781</v>
      </c>
      <c r="B963" s="1" t="s">
        <v>4961</v>
      </c>
      <c r="C963" s="1" t="s">
        <v>4962</v>
      </c>
      <c r="D963" s="1" t="s">
        <v>1621</v>
      </c>
      <c r="E963" s="1">
        <v>795</v>
      </c>
      <c r="F963" s="7">
        <v>43899</v>
      </c>
      <c r="G963" s="1" t="s">
        <v>468</v>
      </c>
      <c r="H963" s="5">
        <v>17900</v>
      </c>
      <c r="I963" s="1">
        <v>8438</v>
      </c>
      <c r="J963" s="1">
        <v>0</v>
      </c>
      <c r="K963" s="1" t="s">
        <v>470</v>
      </c>
      <c r="L963" s="1">
        <v>2</v>
      </c>
      <c r="M963" s="1">
        <v>2</v>
      </c>
      <c r="N963" s="1" t="s">
        <v>1896</v>
      </c>
      <c r="O963" s="1">
        <v>1</v>
      </c>
      <c r="P963" s="1" t="s">
        <v>1850</v>
      </c>
      <c r="Q963" s="1">
        <v>1700</v>
      </c>
      <c r="R963" s="1" t="str">
        <f>IFERROR(VLOOKUP(K963,Proveedores!$A$2:$B$500,2,0),"Agregar")</f>
        <v>FABIAN DERISO</v>
      </c>
      <c r="S963" s="5">
        <f t="shared" ref="S963:S1026" si="15">Q963*O963</f>
        <v>1700</v>
      </c>
    </row>
    <row r="964" spans="1:19" x14ac:dyDescent="0.2">
      <c r="A964" s="7">
        <v>43899.488715277781</v>
      </c>
      <c r="B964" s="1" t="s">
        <v>4961</v>
      </c>
      <c r="C964" s="1" t="s">
        <v>4962</v>
      </c>
      <c r="D964" s="1" t="s">
        <v>1621</v>
      </c>
      <c r="E964" s="1">
        <v>795</v>
      </c>
      <c r="F964" s="7">
        <v>43899</v>
      </c>
      <c r="G964" s="1" t="s">
        <v>468</v>
      </c>
      <c r="H964" s="5">
        <v>17900</v>
      </c>
      <c r="I964" s="1">
        <v>8438</v>
      </c>
      <c r="J964" s="1">
        <v>0</v>
      </c>
      <c r="K964" s="1" t="s">
        <v>470</v>
      </c>
      <c r="L964" s="1">
        <v>4</v>
      </c>
      <c r="M964" s="1">
        <v>4</v>
      </c>
      <c r="N964" s="1" t="s">
        <v>4331</v>
      </c>
      <c r="O964" s="1">
        <v>1</v>
      </c>
      <c r="P964" s="1" t="s">
        <v>1850</v>
      </c>
      <c r="Q964" s="1">
        <v>4800</v>
      </c>
      <c r="R964" s="1" t="str">
        <f>IFERROR(VLOOKUP(K964,Proveedores!$A$2:$B$500,2,0),"Agregar")</f>
        <v>FABIAN DERISO</v>
      </c>
      <c r="S964" s="5">
        <f t="shared" si="15"/>
        <v>4800</v>
      </c>
    </row>
    <row r="965" spans="1:19" x14ac:dyDescent="0.2">
      <c r="A965" s="7">
        <v>43899.488715277781</v>
      </c>
      <c r="B965" s="1" t="s">
        <v>4961</v>
      </c>
      <c r="C965" s="1" t="s">
        <v>4962</v>
      </c>
      <c r="D965" s="1" t="s">
        <v>1621</v>
      </c>
      <c r="E965" s="1">
        <v>795</v>
      </c>
      <c r="F965" s="7">
        <v>43899</v>
      </c>
      <c r="G965" s="1" t="s">
        <v>468</v>
      </c>
      <c r="H965" s="5">
        <v>17900</v>
      </c>
      <c r="I965" s="1">
        <v>8438</v>
      </c>
      <c r="J965" s="1">
        <v>0</v>
      </c>
      <c r="K965" s="1" t="s">
        <v>470</v>
      </c>
      <c r="L965" s="1">
        <v>3</v>
      </c>
      <c r="M965" s="1">
        <v>3</v>
      </c>
      <c r="N965" s="1" t="s">
        <v>1899</v>
      </c>
      <c r="O965" s="1">
        <v>1</v>
      </c>
      <c r="P965" s="1" t="s">
        <v>1850</v>
      </c>
      <c r="Q965" s="1">
        <v>5500</v>
      </c>
      <c r="R965" s="1" t="str">
        <f>IFERROR(VLOOKUP(K965,Proveedores!$A$2:$B$500,2,0),"Agregar")</f>
        <v>FABIAN DERISO</v>
      </c>
      <c r="S965" s="5">
        <f t="shared" si="15"/>
        <v>5500</v>
      </c>
    </row>
    <row r="966" spans="1:19" x14ac:dyDescent="0.2">
      <c r="A966" s="7">
        <v>43899.488715277781</v>
      </c>
      <c r="B966" s="1" t="s">
        <v>4961</v>
      </c>
      <c r="C966" s="1" t="s">
        <v>4962</v>
      </c>
      <c r="D966" s="1" t="s">
        <v>1621</v>
      </c>
      <c r="E966" s="1">
        <v>795</v>
      </c>
      <c r="F966" s="7">
        <v>43899</v>
      </c>
      <c r="G966" s="1" t="s">
        <v>468</v>
      </c>
      <c r="H966" s="5">
        <v>17900</v>
      </c>
      <c r="I966" s="1">
        <v>8438</v>
      </c>
      <c r="J966" s="1">
        <v>0</v>
      </c>
      <c r="K966" s="1" t="s">
        <v>470</v>
      </c>
      <c r="L966" s="1">
        <v>1</v>
      </c>
      <c r="M966" s="1">
        <v>1</v>
      </c>
      <c r="N966" s="1" t="s">
        <v>1900</v>
      </c>
      <c r="O966" s="1">
        <v>1</v>
      </c>
      <c r="P966" s="1" t="s">
        <v>1850</v>
      </c>
      <c r="Q966" s="1">
        <v>5900</v>
      </c>
      <c r="R966" s="1" t="str">
        <f>IFERROR(VLOOKUP(K966,Proveedores!$A$2:$B$500,2,0),"Agregar")</f>
        <v>FABIAN DERISO</v>
      </c>
      <c r="S966" s="5">
        <f t="shared" si="15"/>
        <v>5900</v>
      </c>
    </row>
    <row r="967" spans="1:19" x14ac:dyDescent="0.2">
      <c r="A967" s="7">
        <v>43899.506874999999</v>
      </c>
      <c r="B967" s="1" t="s">
        <v>4963</v>
      </c>
      <c r="C967" s="1" t="s">
        <v>4964</v>
      </c>
      <c r="D967" s="1" t="s">
        <v>1621</v>
      </c>
      <c r="E967" s="1" t="s">
        <v>4965</v>
      </c>
      <c r="F967" s="7">
        <v>43861</v>
      </c>
      <c r="G967" s="1" t="s">
        <v>692</v>
      </c>
      <c r="H967" s="5">
        <v>6326811.2300000004</v>
      </c>
      <c r="I967" s="1">
        <v>183</v>
      </c>
      <c r="J967" s="1">
        <v>0</v>
      </c>
      <c r="K967" s="1" t="s">
        <v>702</v>
      </c>
      <c r="L967" s="1">
        <v>25</v>
      </c>
      <c r="M967" s="1">
        <v>3002212</v>
      </c>
      <c r="N967" s="1" t="s">
        <v>4966</v>
      </c>
      <c r="O967" s="1">
        <v>3163200</v>
      </c>
      <c r="P967" s="1" t="s">
        <v>1819</v>
      </c>
      <c r="Q967" s="1">
        <v>80.010000000000005</v>
      </c>
      <c r="R967" s="1" t="str">
        <f>IFERROR(VLOOKUP(K967,Proveedores!$A$2:$B$500,2,0),"Agregar")</f>
        <v>SAVANT PHARM S.A.</v>
      </c>
      <c r="S967" s="5">
        <f t="shared" si="15"/>
        <v>253087632.00000003</v>
      </c>
    </row>
    <row r="968" spans="1:19" x14ac:dyDescent="0.2">
      <c r="A968" s="7">
        <v>43899.581435185188</v>
      </c>
      <c r="B968" s="1" t="s">
        <v>4967</v>
      </c>
      <c r="C968" s="1" t="s">
        <v>4968</v>
      </c>
      <c r="D968" s="1" t="s">
        <v>1621</v>
      </c>
      <c r="E968" s="1" t="s">
        <v>4969</v>
      </c>
      <c r="F968" s="7">
        <v>43875</v>
      </c>
      <c r="G968" s="1" t="s">
        <v>692</v>
      </c>
      <c r="H968" s="5">
        <v>1999947.23</v>
      </c>
      <c r="I968" s="1">
        <v>209</v>
      </c>
      <c r="J968" s="1">
        <v>0</v>
      </c>
      <c r="K968" s="1" t="s">
        <v>4970</v>
      </c>
      <c r="L968" s="1">
        <v>40</v>
      </c>
      <c r="M968" s="1" t="s">
        <v>3480</v>
      </c>
      <c r="N968" s="1" t="s">
        <v>4971</v>
      </c>
      <c r="O968" s="1">
        <v>638960</v>
      </c>
      <c r="P968" s="1" t="s">
        <v>1819</v>
      </c>
      <c r="Q968" s="1">
        <v>3.13</v>
      </c>
      <c r="R968" s="1" t="str">
        <f>IFERROR(VLOOKUP(K968,Proveedores!$A$2:$B$500,2,0),"Agregar")</f>
        <v>Dr. LAZAR &amp; Cía. S.A.Q.e.I.</v>
      </c>
      <c r="S968" s="5">
        <f t="shared" si="15"/>
        <v>1999944.8</v>
      </c>
    </row>
    <row r="969" spans="1:19" x14ac:dyDescent="0.2">
      <c r="A969" s="7">
        <v>43899.592118055552</v>
      </c>
      <c r="B969" s="1" t="s">
        <v>4972</v>
      </c>
      <c r="C969" s="1" t="s">
        <v>4973</v>
      </c>
      <c r="D969" s="1" t="s">
        <v>1621</v>
      </c>
      <c r="E969" s="1" t="s">
        <v>4974</v>
      </c>
      <c r="F969" s="7">
        <v>43879</v>
      </c>
      <c r="G969" s="1" t="s">
        <v>692</v>
      </c>
      <c r="H969" s="5">
        <v>1136667.5900000001</v>
      </c>
      <c r="I969" s="1">
        <v>209</v>
      </c>
      <c r="J969" s="1">
        <v>0</v>
      </c>
      <c r="K969" s="1" t="s">
        <v>3906</v>
      </c>
      <c r="L969" s="1">
        <v>41</v>
      </c>
      <c r="M969" s="1" t="s">
        <v>2858</v>
      </c>
      <c r="N969" s="1" t="s">
        <v>2859</v>
      </c>
      <c r="O969" s="1">
        <v>49528</v>
      </c>
      <c r="P969" s="1" t="s">
        <v>2860</v>
      </c>
      <c r="Q969" s="1">
        <v>22.95</v>
      </c>
      <c r="R969" s="1" t="str">
        <f>IFERROR(VLOOKUP(K969,Proveedores!$A$2:$B$500,2,0),"Agregar")</f>
        <v>Dr. LAZAR &amp; Cía. S.A.Q.e.I.</v>
      </c>
      <c r="S969" s="5">
        <f t="shared" si="15"/>
        <v>1136667.5999999999</v>
      </c>
    </row>
    <row r="970" spans="1:19" x14ac:dyDescent="0.2">
      <c r="A970" s="7">
        <v>43899.603067129632</v>
      </c>
      <c r="B970" s="1" t="s">
        <v>4975</v>
      </c>
      <c r="C970" s="1" t="s">
        <v>4976</v>
      </c>
      <c r="D970" s="1" t="s">
        <v>1621</v>
      </c>
      <c r="E970" s="1" t="s">
        <v>4977</v>
      </c>
      <c r="F970" s="7">
        <v>43861</v>
      </c>
      <c r="G970" s="1" t="s">
        <v>692</v>
      </c>
      <c r="H970" s="5">
        <v>7408641.2400000002</v>
      </c>
      <c r="I970" s="1">
        <v>183</v>
      </c>
      <c r="J970" s="1">
        <v>0</v>
      </c>
      <c r="K970" s="1" t="s">
        <v>4978</v>
      </c>
      <c r="L970" s="1">
        <v>42</v>
      </c>
      <c r="M970" s="1">
        <v>3001814</v>
      </c>
      <c r="N970" s="1" t="s">
        <v>4861</v>
      </c>
      <c r="O970" s="1">
        <v>2646000</v>
      </c>
      <c r="P970" s="1" t="s">
        <v>1819</v>
      </c>
      <c r="Q970" s="1">
        <v>251.99</v>
      </c>
      <c r="R970" s="1" t="str">
        <f>IFERROR(VLOOKUP(K970,Proveedores!$A$2:$B$500,2,0),"Agregar")</f>
        <v>SAVANT PHARM S.A.</v>
      </c>
      <c r="S970" s="5">
        <f t="shared" si="15"/>
        <v>666765540</v>
      </c>
    </row>
    <row r="971" spans="1:19" x14ac:dyDescent="0.2">
      <c r="A971" s="7">
        <v>43899.632175925923</v>
      </c>
      <c r="B971" s="1" t="s">
        <v>4979</v>
      </c>
      <c r="C971" s="1" t="s">
        <v>4980</v>
      </c>
      <c r="D971" s="1" t="s">
        <v>1621</v>
      </c>
      <c r="E971" s="1" t="s">
        <v>4981</v>
      </c>
      <c r="F971" s="7">
        <v>43844</v>
      </c>
      <c r="G971" s="1" t="s">
        <v>539</v>
      </c>
      <c r="H971" s="5">
        <v>3049191.07</v>
      </c>
      <c r="I971" s="1" t="s">
        <v>3415</v>
      </c>
      <c r="J971" s="1">
        <v>0</v>
      </c>
      <c r="K971" s="1" t="s">
        <v>4982</v>
      </c>
      <c r="L971" s="1">
        <v>2</v>
      </c>
      <c r="M971" s="1" t="s">
        <v>3425</v>
      </c>
      <c r="N971" s="1" t="s">
        <v>4983</v>
      </c>
      <c r="O971" s="1">
        <v>1350</v>
      </c>
      <c r="P971" s="1" t="s">
        <v>2221</v>
      </c>
      <c r="Q971" s="1" t="s">
        <v>4984</v>
      </c>
      <c r="R971" s="1" t="str">
        <f>IFERROR(VLOOKUP(K971,Proveedores!$A$2:$B$500,2,0),"Agregar")</f>
        <v>MSD ARGENTINA SRL</v>
      </c>
      <c r="S971" s="5" t="e">
        <f t="shared" si="15"/>
        <v>#VALUE!</v>
      </c>
    </row>
    <row r="972" spans="1:19" x14ac:dyDescent="0.2">
      <c r="A972" s="7">
        <v>43899.685081018521</v>
      </c>
      <c r="B972" s="1" t="s">
        <v>4985</v>
      </c>
      <c r="C972" s="1" t="s">
        <v>4986</v>
      </c>
      <c r="D972" s="1" t="s">
        <v>1713</v>
      </c>
      <c r="E972" s="1" t="s">
        <v>4987</v>
      </c>
      <c r="F972" s="7">
        <v>43868</v>
      </c>
      <c r="G972" s="1" t="s">
        <v>581</v>
      </c>
      <c r="H972" s="5">
        <v>0.77</v>
      </c>
      <c r="I972" s="1">
        <v>1569</v>
      </c>
      <c r="J972" s="1">
        <v>0</v>
      </c>
      <c r="K972" s="1" t="s">
        <v>4414</v>
      </c>
      <c r="L972" s="1">
        <v>1</v>
      </c>
      <c r="M972" s="1" t="s">
        <v>3041</v>
      </c>
      <c r="N972" s="1" t="s">
        <v>4988</v>
      </c>
      <c r="O972" s="1">
        <v>42360</v>
      </c>
      <c r="P972" s="1" t="s">
        <v>4989</v>
      </c>
      <c r="Q972" s="1">
        <v>1129.9000000000001</v>
      </c>
      <c r="R972" s="1" t="str">
        <f>IFERROR(VLOOKUP(K972,Proveedores!$A$2:$B$500,2,0),"Agregar")</f>
        <v>NOVARTIS ARGENTINA SA</v>
      </c>
      <c r="S972" s="5">
        <f t="shared" si="15"/>
        <v>47862564.000000007</v>
      </c>
    </row>
    <row r="973" spans="1:19" x14ac:dyDescent="0.2">
      <c r="A973" s="7">
        <v>43899.685081018521</v>
      </c>
      <c r="B973" s="1" t="s">
        <v>4985</v>
      </c>
      <c r="C973" s="1" t="s">
        <v>4986</v>
      </c>
      <c r="D973" s="1" t="s">
        <v>1713</v>
      </c>
      <c r="E973" s="1" t="s">
        <v>4987</v>
      </c>
      <c r="F973" s="7">
        <v>43868</v>
      </c>
      <c r="G973" s="1" t="s">
        <v>581</v>
      </c>
      <c r="H973" s="5">
        <v>0.77</v>
      </c>
      <c r="I973" s="1">
        <v>1569</v>
      </c>
      <c r="J973" s="1">
        <v>0</v>
      </c>
      <c r="K973" s="1" t="s">
        <v>4414</v>
      </c>
      <c r="L973" s="1">
        <v>2</v>
      </c>
      <c r="M973" s="1" t="s">
        <v>3039</v>
      </c>
      <c r="N973" s="1" t="s">
        <v>4990</v>
      </c>
      <c r="O973" s="1">
        <v>24240</v>
      </c>
      <c r="P973" s="1" t="s">
        <v>4989</v>
      </c>
      <c r="Q973" s="1">
        <v>873.1</v>
      </c>
      <c r="R973" s="1" t="str">
        <f>IFERROR(VLOOKUP(K973,Proveedores!$A$2:$B$500,2,0),"Agregar")</f>
        <v>NOVARTIS ARGENTINA SA</v>
      </c>
      <c r="S973" s="5">
        <f t="shared" si="15"/>
        <v>21163944</v>
      </c>
    </row>
    <row r="974" spans="1:19" x14ac:dyDescent="0.2">
      <c r="A974" s="7">
        <v>43899.693657407406</v>
      </c>
      <c r="B974" s="1" t="s">
        <v>4991</v>
      </c>
      <c r="C974" s="1" t="s">
        <v>4992</v>
      </c>
      <c r="D974" s="1" t="s">
        <v>1621</v>
      </c>
      <c r="E974" s="1" t="s">
        <v>4993</v>
      </c>
      <c r="F974" s="7">
        <v>43899</v>
      </c>
      <c r="G974" s="1" t="s">
        <v>4994</v>
      </c>
      <c r="H974" s="5">
        <v>5198308.93</v>
      </c>
      <c r="I974" s="1">
        <v>1</v>
      </c>
      <c r="J974" s="1">
        <v>0</v>
      </c>
      <c r="K974" s="1" t="s">
        <v>4995</v>
      </c>
      <c r="L974" s="1">
        <v>4</v>
      </c>
      <c r="M974" s="1" t="s">
        <v>3658</v>
      </c>
      <c r="N974" s="1" t="s">
        <v>1897</v>
      </c>
      <c r="O974" s="1">
        <v>1</v>
      </c>
      <c r="P974" s="1" t="s">
        <v>1897</v>
      </c>
      <c r="Q974" s="1">
        <v>5198308.93</v>
      </c>
      <c r="R974" s="1" t="str">
        <f>IFERROR(VLOOKUP(K974,Proveedores!$A$2:$B$500,2,0),"Agregar")</f>
        <v>SUIZO ARGENTINA S.A.</v>
      </c>
      <c r="S974" s="5">
        <f t="shared" si="15"/>
        <v>5198308.93</v>
      </c>
    </row>
    <row r="975" spans="1:19" x14ac:dyDescent="0.2">
      <c r="A975" s="7">
        <v>43899.69804398148</v>
      </c>
      <c r="B975" s="1" t="s">
        <v>4996</v>
      </c>
      <c r="C975" s="1" t="s">
        <v>4997</v>
      </c>
      <c r="D975" s="1" t="s">
        <v>1621</v>
      </c>
      <c r="E975" s="1" t="s">
        <v>4998</v>
      </c>
      <c r="F975" s="7">
        <v>43899</v>
      </c>
      <c r="G975" s="1" t="s">
        <v>4994</v>
      </c>
      <c r="H975" s="5">
        <v>5531164.8300000001</v>
      </c>
      <c r="I975" s="1">
        <v>1</v>
      </c>
      <c r="J975" s="1">
        <v>0</v>
      </c>
      <c r="K975" s="1" t="s">
        <v>2314</v>
      </c>
      <c r="L975" s="1">
        <v>4</v>
      </c>
      <c r="M975" s="1" t="s">
        <v>3658</v>
      </c>
      <c r="N975" s="1" t="s">
        <v>1897</v>
      </c>
      <c r="O975" s="1">
        <v>1</v>
      </c>
      <c r="P975" s="1" t="s">
        <v>1897</v>
      </c>
      <c r="Q975" s="1">
        <v>5531164.8300000001</v>
      </c>
      <c r="R975" s="1" t="str">
        <f>IFERROR(VLOOKUP(K975,Proveedores!$A$2:$B$500,2,0),"Agregar")</f>
        <v>SUIZO ARGENTINA S.A.</v>
      </c>
      <c r="S975" s="5">
        <f t="shared" si="15"/>
        <v>5531164.8300000001</v>
      </c>
    </row>
    <row r="976" spans="1:19" x14ac:dyDescent="0.2">
      <c r="A976" s="7">
        <v>43900.402870370373</v>
      </c>
      <c r="B976" s="1" t="s">
        <v>4999</v>
      </c>
      <c r="C976" s="1" t="s">
        <v>5000</v>
      </c>
      <c r="D976" s="1" t="s">
        <v>1621</v>
      </c>
      <c r="E976" s="1">
        <v>12823</v>
      </c>
      <c r="F976" s="7">
        <v>43900</v>
      </c>
      <c r="G976" s="1" t="s">
        <v>293</v>
      </c>
      <c r="H976" s="5">
        <v>155440</v>
      </c>
      <c r="I976" s="1">
        <v>226</v>
      </c>
      <c r="J976" s="1">
        <v>0</v>
      </c>
      <c r="K976" s="1" t="s">
        <v>296</v>
      </c>
      <c r="L976" s="1">
        <v>1</v>
      </c>
      <c r="M976" s="1" t="s">
        <v>4671</v>
      </c>
      <c r="N976" s="1" t="s">
        <v>4672</v>
      </c>
      <c r="O976" s="1">
        <v>107200</v>
      </c>
      <c r="P976" s="1" t="s">
        <v>4673</v>
      </c>
      <c r="Q976" s="1">
        <v>1.45</v>
      </c>
      <c r="R976" s="1" t="str">
        <f>IFERROR(VLOOKUP(K976,Proveedores!$A$2:$B$500,2,0),"Agregar")</f>
        <v>Nutri Service SRL</v>
      </c>
      <c r="S976" s="5">
        <f t="shared" si="15"/>
        <v>155440</v>
      </c>
    </row>
    <row r="977" spans="1:19" x14ac:dyDescent="0.2">
      <c r="A977" s="7">
        <v>43900.623240740744</v>
      </c>
      <c r="B977" s="1" t="s">
        <v>5001</v>
      </c>
      <c r="C977" s="1" t="s">
        <v>5002</v>
      </c>
      <c r="D977" s="1" t="s">
        <v>1621</v>
      </c>
      <c r="E977" s="1" t="s">
        <v>5003</v>
      </c>
      <c r="F977" s="7">
        <v>43846</v>
      </c>
      <c r="G977" s="1" t="s">
        <v>880</v>
      </c>
      <c r="H977" s="5">
        <v>55144667.920000002</v>
      </c>
      <c r="I977" s="1" t="s">
        <v>3415</v>
      </c>
      <c r="J977" s="1">
        <v>0</v>
      </c>
      <c r="K977" s="1" t="s">
        <v>310</v>
      </c>
      <c r="L977" s="1">
        <v>1</v>
      </c>
      <c r="M977" s="1" t="s">
        <v>3416</v>
      </c>
      <c r="N977" s="1" t="s">
        <v>5004</v>
      </c>
      <c r="O977" s="1">
        <v>20400</v>
      </c>
      <c r="P977" s="1" t="s">
        <v>5005</v>
      </c>
      <c r="Q977" s="1" t="s">
        <v>5006</v>
      </c>
      <c r="R977" s="1" t="str">
        <f>IFERROR(VLOOKUP(K977,Proveedores!$A$2:$B$500,2,0),"Agregar")</f>
        <v>MSD ARGENTINA SRL</v>
      </c>
      <c r="S977" s="5" t="e">
        <f t="shared" si="15"/>
        <v>#VALUE!</v>
      </c>
    </row>
    <row r="978" spans="1:19" x14ac:dyDescent="0.2">
      <c r="A978" s="7">
        <v>43900.632592592592</v>
      </c>
      <c r="B978" s="1" t="s">
        <v>5007</v>
      </c>
      <c r="C978" s="1" t="s">
        <v>5008</v>
      </c>
      <c r="D978" s="1" t="s">
        <v>1713</v>
      </c>
      <c r="E978" s="1" t="s">
        <v>5009</v>
      </c>
      <c r="F978" s="7">
        <v>43852</v>
      </c>
      <c r="G978" s="1" t="s">
        <v>880</v>
      </c>
      <c r="H978" s="5">
        <v>18865308.059999999</v>
      </c>
      <c r="I978" s="1" t="s">
        <v>5010</v>
      </c>
      <c r="J978" s="1">
        <v>0</v>
      </c>
      <c r="K978" s="1" t="s">
        <v>4982</v>
      </c>
      <c r="L978" s="1">
        <v>1</v>
      </c>
      <c r="M978" s="1" t="s">
        <v>3416</v>
      </c>
      <c r="N978" s="1" t="s">
        <v>5004</v>
      </c>
      <c r="O978" s="1">
        <v>20400</v>
      </c>
      <c r="P978" s="1" t="s">
        <v>5011</v>
      </c>
      <c r="Q978" s="1">
        <v>2703.17</v>
      </c>
      <c r="R978" s="1" t="str">
        <f>IFERROR(VLOOKUP(K978,Proveedores!$A$2:$B$500,2,0),"Agregar")</f>
        <v>MSD ARGENTINA SRL</v>
      </c>
      <c r="S978" s="5">
        <f t="shared" si="15"/>
        <v>55144668</v>
      </c>
    </row>
    <row r="979" spans="1:19" x14ac:dyDescent="0.2">
      <c r="A979" s="7">
        <v>43900.662928240738</v>
      </c>
      <c r="B979" s="1" t="s">
        <v>5012</v>
      </c>
      <c r="C979" s="1" t="s">
        <v>5013</v>
      </c>
      <c r="D979" s="1" t="s">
        <v>1621</v>
      </c>
      <c r="E979" s="1" t="s">
        <v>5014</v>
      </c>
      <c r="F979" s="7">
        <v>43900</v>
      </c>
      <c r="G979" s="1" t="s">
        <v>668</v>
      </c>
      <c r="H979" s="5">
        <v>3446400</v>
      </c>
      <c r="I979" s="1">
        <v>1700036800</v>
      </c>
      <c r="J979" s="1">
        <v>0</v>
      </c>
      <c r="K979" s="1" t="s">
        <v>5015</v>
      </c>
      <c r="L979" s="1" t="s">
        <v>5016</v>
      </c>
      <c r="M979" s="1" t="s">
        <v>1879</v>
      </c>
      <c r="N979" s="1" t="s">
        <v>2060</v>
      </c>
      <c r="O979" s="1">
        <v>960</v>
      </c>
      <c r="P979" s="1" t="s">
        <v>1665</v>
      </c>
      <c r="Q979" s="1">
        <v>3590</v>
      </c>
      <c r="R979" s="1" t="str">
        <f>IFERROR(VLOOKUP(K979,Proveedores!$A$2:$B$500,2,0),"Agregar")</f>
        <v xml:space="preserve">WM ARGENTINA SA </v>
      </c>
      <c r="S979" s="5">
        <f t="shared" si="15"/>
        <v>3446400</v>
      </c>
    </row>
    <row r="980" spans="1:19" x14ac:dyDescent="0.2">
      <c r="A980" s="7">
        <v>43901.657777777778</v>
      </c>
      <c r="B980" s="1" t="s">
        <v>5017</v>
      </c>
      <c r="C980" s="1" t="s">
        <v>5018</v>
      </c>
      <c r="D980" s="1" t="s">
        <v>1621</v>
      </c>
      <c r="E980" s="1" t="s">
        <v>5019</v>
      </c>
      <c r="F980" s="7">
        <v>43861</v>
      </c>
      <c r="G980" s="1" t="s">
        <v>692</v>
      </c>
      <c r="H980" s="5">
        <v>8846333.1099999994</v>
      </c>
      <c r="I980" s="1">
        <v>208</v>
      </c>
      <c r="J980" s="1">
        <v>0</v>
      </c>
      <c r="K980" s="1" t="s">
        <v>702</v>
      </c>
      <c r="L980" s="1">
        <v>5</v>
      </c>
      <c r="M980" s="1">
        <v>3002214</v>
      </c>
      <c r="N980" s="1" t="s">
        <v>5020</v>
      </c>
      <c r="O980" s="1">
        <v>2285850</v>
      </c>
      <c r="P980" s="1" t="s">
        <v>1819</v>
      </c>
      <c r="Q980" s="1">
        <v>406.35</v>
      </c>
      <c r="R980" s="1" t="str">
        <f>IFERROR(VLOOKUP(K980,Proveedores!$A$2:$B$500,2,0),"Agregar")</f>
        <v>SAVANT PHARM S.A.</v>
      </c>
      <c r="S980" s="5">
        <f t="shared" si="15"/>
        <v>928855147.5</v>
      </c>
    </row>
    <row r="981" spans="1:19" x14ac:dyDescent="0.2">
      <c r="A981" s="7">
        <v>43901.657939814817</v>
      </c>
      <c r="B981" s="1" t="s">
        <v>5021</v>
      </c>
      <c r="C981" s="1" t="s">
        <v>5022</v>
      </c>
      <c r="D981" s="1" t="s">
        <v>1621</v>
      </c>
      <c r="E981" s="1" t="s">
        <v>5023</v>
      </c>
      <c r="F981" s="7">
        <v>43901</v>
      </c>
      <c r="G981" s="1" t="s">
        <v>539</v>
      </c>
      <c r="H981" s="5">
        <v>2904375</v>
      </c>
      <c r="I981" s="1">
        <v>270</v>
      </c>
      <c r="J981" s="1">
        <v>0</v>
      </c>
      <c r="K981" s="1" t="s">
        <v>5024</v>
      </c>
      <c r="L981" s="1">
        <v>1</v>
      </c>
      <c r="M981" s="1" t="s">
        <v>5025</v>
      </c>
      <c r="N981" s="1" t="s">
        <v>5026</v>
      </c>
      <c r="O981" s="1">
        <v>187500</v>
      </c>
      <c r="P981" s="1" t="s">
        <v>1665</v>
      </c>
      <c r="Q981" s="1">
        <v>15.49</v>
      </c>
      <c r="R981" s="1" t="str">
        <f>IFERROR(VLOOKUP(K981,Proveedores!$A$2:$B$500,2,0),"Agregar")</f>
        <v>MG INSUMOS SA</v>
      </c>
      <c r="S981" s="5">
        <f t="shared" si="15"/>
        <v>2904375</v>
      </c>
    </row>
    <row r="982" spans="1:19" x14ac:dyDescent="0.2">
      <c r="A982" s="7">
        <v>43901.660960648151</v>
      </c>
      <c r="B982" s="1" t="s">
        <v>5027</v>
      </c>
      <c r="C982" s="1" t="s">
        <v>5028</v>
      </c>
      <c r="D982" s="1" t="s">
        <v>1621</v>
      </c>
      <c r="E982" s="1" t="s">
        <v>5029</v>
      </c>
      <c r="F982" s="7">
        <v>43899</v>
      </c>
      <c r="G982" s="1" t="s">
        <v>692</v>
      </c>
      <c r="H982" s="5">
        <v>1037321.24</v>
      </c>
      <c r="I982" s="1" t="s">
        <v>1816</v>
      </c>
      <c r="J982" s="1">
        <v>0</v>
      </c>
      <c r="K982" s="1" t="s">
        <v>1847</v>
      </c>
      <c r="L982" s="1">
        <v>35</v>
      </c>
      <c r="M982" s="1" t="s">
        <v>2513</v>
      </c>
      <c r="N982" s="1" t="s">
        <v>2514</v>
      </c>
      <c r="O982" s="1">
        <v>30076</v>
      </c>
      <c r="P982" s="1" t="s">
        <v>3573</v>
      </c>
      <c r="Q982" s="1">
        <v>1037321.15</v>
      </c>
      <c r="R982" s="1" t="str">
        <f>IFERROR(VLOOKUP(K982,Proveedores!$A$2:$B$500,2,0),"Agregar")</f>
        <v xml:space="preserve">LAFEDAR S.A. </v>
      </c>
      <c r="S982" s="5">
        <f t="shared" si="15"/>
        <v>31198470907.400002</v>
      </c>
    </row>
    <row r="983" spans="1:19" x14ac:dyDescent="0.2">
      <c r="A983" s="7">
        <v>43901.669247685182</v>
      </c>
      <c r="B983" s="1" t="s">
        <v>5030</v>
      </c>
      <c r="C983" s="1" t="s">
        <v>5031</v>
      </c>
      <c r="D983" s="1" t="s">
        <v>1621</v>
      </c>
      <c r="E983" s="1" t="s">
        <v>5032</v>
      </c>
      <c r="F983" s="7">
        <v>43899</v>
      </c>
      <c r="G983" s="1" t="s">
        <v>692</v>
      </c>
      <c r="H983" s="5">
        <v>1130637.6000000001</v>
      </c>
      <c r="I983" s="1" t="s">
        <v>1816</v>
      </c>
      <c r="J983" s="1">
        <v>0</v>
      </c>
      <c r="K983" s="1" t="s">
        <v>1847</v>
      </c>
      <c r="L983" s="1">
        <v>18</v>
      </c>
      <c r="M983" s="1" t="s">
        <v>2308</v>
      </c>
      <c r="N983" s="1" t="s">
        <v>2354</v>
      </c>
      <c r="O983" s="1">
        <v>29840</v>
      </c>
      <c r="P983" s="1" t="s">
        <v>2355</v>
      </c>
      <c r="Q983" s="1">
        <v>37.89</v>
      </c>
      <c r="R983" s="1" t="str">
        <f>IFERROR(VLOOKUP(K983,Proveedores!$A$2:$B$500,2,0),"Agregar")</f>
        <v xml:space="preserve">LAFEDAR S.A. </v>
      </c>
      <c r="S983" s="5">
        <f t="shared" si="15"/>
        <v>1130637.6000000001</v>
      </c>
    </row>
    <row r="984" spans="1:19" x14ac:dyDescent="0.2">
      <c r="A984" s="7">
        <v>43901.670555555553</v>
      </c>
      <c r="B984" s="1" t="s">
        <v>5033</v>
      </c>
      <c r="C984" s="1" t="s">
        <v>5034</v>
      </c>
      <c r="D984" s="1" t="s">
        <v>1621</v>
      </c>
      <c r="E984" s="1" t="s">
        <v>5035</v>
      </c>
      <c r="F984" s="7">
        <v>43901</v>
      </c>
      <c r="G984" s="1" t="s">
        <v>539</v>
      </c>
      <c r="H984" s="5">
        <v>5576400</v>
      </c>
      <c r="I984" s="1">
        <v>270</v>
      </c>
      <c r="J984" s="1">
        <v>0</v>
      </c>
      <c r="K984" s="1" t="s">
        <v>5036</v>
      </c>
      <c r="L984" s="1">
        <v>1</v>
      </c>
      <c r="M984" s="1" t="s">
        <v>5025</v>
      </c>
      <c r="N984" s="1" t="s">
        <v>5037</v>
      </c>
      <c r="O984" s="1">
        <v>360000</v>
      </c>
      <c r="P984" s="1" t="s">
        <v>1892</v>
      </c>
      <c r="Q984" s="1">
        <v>15.49</v>
      </c>
      <c r="R984" s="1" t="str">
        <f>IFERROR(VLOOKUP(K984,Proveedores!$A$2:$B$500,2,0),"Agregar")</f>
        <v>MG INSUMOS SA</v>
      </c>
      <c r="S984" s="5">
        <f t="shared" si="15"/>
        <v>5576400</v>
      </c>
    </row>
    <row r="985" spans="1:19" x14ac:dyDescent="0.2">
      <c r="A985" s="7">
        <v>43902.437650462962</v>
      </c>
      <c r="B985" s="1" t="s">
        <v>5038</v>
      </c>
      <c r="C985" s="1" t="s">
        <v>5039</v>
      </c>
      <c r="D985" s="1" t="s">
        <v>1621</v>
      </c>
      <c r="E985" s="1" t="s">
        <v>5040</v>
      </c>
      <c r="F985" s="7">
        <v>43890</v>
      </c>
      <c r="G985" s="1" t="s">
        <v>98</v>
      </c>
      <c r="H985" s="5">
        <v>13326618</v>
      </c>
      <c r="I985" s="1">
        <v>0</v>
      </c>
      <c r="J985" s="1">
        <v>0</v>
      </c>
      <c r="K985" s="1" t="s">
        <v>70</v>
      </c>
      <c r="L985" s="1">
        <v>4</v>
      </c>
      <c r="M985" s="1" t="s">
        <v>4368</v>
      </c>
      <c r="N985" s="1" t="s">
        <v>5041</v>
      </c>
      <c r="O985" s="1">
        <v>52467</v>
      </c>
      <c r="P985" s="1" t="s">
        <v>5042</v>
      </c>
      <c r="Q985" s="1">
        <v>254</v>
      </c>
      <c r="R985" s="1" t="str">
        <f>IFERROR(VLOOKUP(K985,Proveedores!$A$2:$B$500,2,0),"Agregar")</f>
        <v>SA LA SIBILA .</v>
      </c>
      <c r="S985" s="5">
        <f t="shared" si="15"/>
        <v>13326618</v>
      </c>
    </row>
    <row r="986" spans="1:19" x14ac:dyDescent="0.2">
      <c r="A986" s="7">
        <v>43902.503240740742</v>
      </c>
      <c r="B986" s="1" t="s">
        <v>5043</v>
      </c>
      <c r="C986" s="1" t="s">
        <v>5044</v>
      </c>
      <c r="D986" s="1" t="s">
        <v>1621</v>
      </c>
      <c r="E986" s="1" t="s">
        <v>5045</v>
      </c>
      <c r="F986" s="7">
        <v>43890</v>
      </c>
      <c r="G986" s="1" t="s">
        <v>5046</v>
      </c>
      <c r="H986" s="5">
        <v>6373040</v>
      </c>
      <c r="I986" s="1">
        <v>0</v>
      </c>
      <c r="J986" s="1">
        <v>0</v>
      </c>
      <c r="K986" s="1" t="s">
        <v>5047</v>
      </c>
      <c r="L986" s="1">
        <v>6</v>
      </c>
      <c r="M986" s="1" t="s">
        <v>4368</v>
      </c>
      <c r="N986" s="1" t="s">
        <v>5048</v>
      </c>
      <c r="O986" s="1">
        <v>21976</v>
      </c>
      <c r="P986" s="1" t="s">
        <v>5042</v>
      </c>
      <c r="Q986" s="1">
        <v>290</v>
      </c>
      <c r="R986" s="1" t="str">
        <f>IFERROR(VLOOKUP(K986,Proveedores!$A$2:$B$500,2,0),"Agregar")</f>
        <v>SA LA SIBILA .</v>
      </c>
      <c r="S986" s="5">
        <f t="shared" si="15"/>
        <v>6373040</v>
      </c>
    </row>
    <row r="987" spans="1:19" x14ac:dyDescent="0.2">
      <c r="A987" s="7">
        <v>43902.514988425923</v>
      </c>
      <c r="B987" s="1" t="s">
        <v>5049</v>
      </c>
      <c r="C987" s="1" t="s">
        <v>5050</v>
      </c>
      <c r="D987" s="1" t="s">
        <v>1621</v>
      </c>
      <c r="E987" s="1" t="s">
        <v>5051</v>
      </c>
      <c r="F987" s="7">
        <v>43890</v>
      </c>
      <c r="G987" s="1" t="s">
        <v>98</v>
      </c>
      <c r="H987" s="5">
        <v>6691390</v>
      </c>
      <c r="I987" s="1">
        <v>0</v>
      </c>
      <c r="J987" s="1">
        <v>0</v>
      </c>
      <c r="K987" s="1" t="s">
        <v>5047</v>
      </c>
      <c r="L987" s="1">
        <v>3</v>
      </c>
      <c r="M987" s="1" t="s">
        <v>4368</v>
      </c>
      <c r="N987" s="1" t="s">
        <v>5048</v>
      </c>
      <c r="O987" s="1">
        <v>28474</v>
      </c>
      <c r="P987" s="1" t="s">
        <v>5042</v>
      </c>
      <c r="Q987" s="1">
        <v>235</v>
      </c>
      <c r="R987" s="1" t="str">
        <f>IFERROR(VLOOKUP(K987,Proveedores!$A$2:$B$500,2,0),"Agregar")</f>
        <v>SA LA SIBILA .</v>
      </c>
      <c r="S987" s="5">
        <f t="shared" si="15"/>
        <v>6691390</v>
      </c>
    </row>
    <row r="988" spans="1:19" x14ac:dyDescent="0.2">
      <c r="A988" s="7">
        <v>43902.561342592591</v>
      </c>
      <c r="B988" s="1" t="s">
        <v>5052</v>
      </c>
      <c r="C988" s="1" t="s">
        <v>5053</v>
      </c>
      <c r="D988" s="1" t="s">
        <v>1621</v>
      </c>
      <c r="E988" s="1" t="s">
        <v>5054</v>
      </c>
      <c r="F988" s="7">
        <v>43890</v>
      </c>
      <c r="G988" s="1" t="s">
        <v>5046</v>
      </c>
      <c r="H988" s="5">
        <v>13717016</v>
      </c>
      <c r="I988" s="1">
        <v>0</v>
      </c>
      <c r="J988" s="1">
        <v>0</v>
      </c>
      <c r="K988" s="1" t="s">
        <v>5047</v>
      </c>
      <c r="L988" s="1">
        <v>4</v>
      </c>
      <c r="M988" s="1" t="s">
        <v>4368</v>
      </c>
      <c r="N988" s="1" t="s">
        <v>5048</v>
      </c>
      <c r="O988" s="1">
        <v>54004</v>
      </c>
      <c r="P988" s="1" t="s">
        <v>5042</v>
      </c>
      <c r="Q988" s="1">
        <v>254</v>
      </c>
      <c r="R988" s="1" t="str">
        <f>IFERROR(VLOOKUP(K988,Proveedores!$A$2:$B$500,2,0),"Agregar")</f>
        <v>SA LA SIBILA .</v>
      </c>
      <c r="S988" s="5">
        <f t="shared" si="15"/>
        <v>13717016</v>
      </c>
    </row>
    <row r="989" spans="1:19" x14ac:dyDescent="0.2">
      <c r="A989" s="7">
        <v>43902.614317129628</v>
      </c>
      <c r="B989" s="1" t="s">
        <v>5055</v>
      </c>
      <c r="C989" s="1" t="s">
        <v>5056</v>
      </c>
      <c r="D989" s="1" t="s">
        <v>1621</v>
      </c>
      <c r="E989" s="1" t="s">
        <v>5057</v>
      </c>
      <c r="F989" s="7">
        <v>43900</v>
      </c>
      <c r="G989" s="1" t="s">
        <v>265</v>
      </c>
      <c r="H989" s="5">
        <v>79491.75</v>
      </c>
      <c r="I989" s="1">
        <v>136</v>
      </c>
      <c r="J989" s="1">
        <v>0</v>
      </c>
      <c r="K989" s="1" t="s">
        <v>2070</v>
      </c>
      <c r="L989" s="1">
        <v>4</v>
      </c>
      <c r="M989" s="1" t="s">
        <v>2071</v>
      </c>
      <c r="N989" s="1" t="s">
        <v>5058</v>
      </c>
      <c r="O989" s="1">
        <v>26000</v>
      </c>
      <c r="P989" s="1" t="s">
        <v>2073</v>
      </c>
      <c r="Q989" s="1">
        <v>2445.9</v>
      </c>
      <c r="R989" s="1" t="str">
        <f>IFERROR(VLOOKUP(K989,Proveedores!$A$2:$B$500,2,0),"Agregar")</f>
        <v>CSL BEHRING S.A.</v>
      </c>
      <c r="S989" s="5">
        <f t="shared" si="15"/>
        <v>63593400</v>
      </c>
    </row>
    <row r="990" spans="1:19" x14ac:dyDescent="0.2">
      <c r="A990" s="7">
        <v>43902.614317129628</v>
      </c>
      <c r="B990" s="1" t="s">
        <v>5055</v>
      </c>
      <c r="C990" s="1" t="s">
        <v>5056</v>
      </c>
      <c r="D990" s="1" t="s">
        <v>1621</v>
      </c>
      <c r="E990" s="1" t="s">
        <v>5057</v>
      </c>
      <c r="F990" s="7">
        <v>43900</v>
      </c>
      <c r="G990" s="1" t="s">
        <v>265</v>
      </c>
      <c r="H990" s="5">
        <v>79491.75</v>
      </c>
      <c r="I990" s="1">
        <v>136</v>
      </c>
      <c r="J990" s="1">
        <v>0</v>
      </c>
      <c r="K990" s="1" t="s">
        <v>2070</v>
      </c>
      <c r="L990" s="1">
        <v>3</v>
      </c>
      <c r="M990" s="1" t="s">
        <v>2140</v>
      </c>
      <c r="N990" s="1" t="s">
        <v>5058</v>
      </c>
      <c r="O990" s="1">
        <v>6500</v>
      </c>
      <c r="P990" s="1" t="s">
        <v>2073</v>
      </c>
      <c r="R990" s="1" t="str">
        <f>IFERROR(VLOOKUP(K990,Proveedores!$A$2:$B$500,2,0),"Agregar")</f>
        <v>CSL BEHRING S.A.</v>
      </c>
      <c r="S990" s="5">
        <f t="shared" si="15"/>
        <v>0</v>
      </c>
    </row>
    <row r="991" spans="1:19" x14ac:dyDescent="0.2">
      <c r="A991" s="7">
        <v>43902.628564814811</v>
      </c>
      <c r="B991" s="1" t="s">
        <v>5059</v>
      </c>
      <c r="C991" s="1" t="s">
        <v>5060</v>
      </c>
      <c r="D991" s="1" t="s">
        <v>1621</v>
      </c>
      <c r="E991" s="1" t="s">
        <v>5061</v>
      </c>
      <c r="F991" s="7">
        <v>43900</v>
      </c>
      <c r="G991" s="1" t="s">
        <v>265</v>
      </c>
      <c r="H991" s="5">
        <v>273940.8</v>
      </c>
      <c r="I991" s="1">
        <v>128</v>
      </c>
      <c r="J991" s="1">
        <v>0</v>
      </c>
      <c r="K991" s="1" t="s">
        <v>2070</v>
      </c>
      <c r="L991" s="1">
        <v>4</v>
      </c>
      <c r="M991" s="1" t="s">
        <v>2071</v>
      </c>
      <c r="N991" s="1" t="s">
        <v>5062</v>
      </c>
      <c r="O991" s="1">
        <v>112000</v>
      </c>
      <c r="P991" s="1" t="s">
        <v>2073</v>
      </c>
      <c r="Q991" s="1">
        <v>2445.9</v>
      </c>
      <c r="R991" s="1" t="str">
        <f>IFERROR(VLOOKUP(K991,Proveedores!$A$2:$B$500,2,0),"Agregar")</f>
        <v>CSL BEHRING S.A.</v>
      </c>
      <c r="S991" s="5">
        <f t="shared" si="15"/>
        <v>273940800</v>
      </c>
    </row>
    <row r="992" spans="1:19" x14ac:dyDescent="0.2">
      <c r="A992" s="7">
        <v>43902.644502314812</v>
      </c>
      <c r="B992" s="1" t="s">
        <v>5063</v>
      </c>
      <c r="C992" s="1" t="s">
        <v>5064</v>
      </c>
      <c r="D992" s="1" t="s">
        <v>1621</v>
      </c>
      <c r="E992" s="1" t="s">
        <v>5065</v>
      </c>
      <c r="F992" s="7">
        <v>43900</v>
      </c>
      <c r="G992" s="1" t="s">
        <v>265</v>
      </c>
      <c r="H992" s="5">
        <v>31796.7</v>
      </c>
      <c r="I992" s="1">
        <v>127</v>
      </c>
      <c r="J992" s="1">
        <v>0</v>
      </c>
      <c r="K992" s="1" t="s">
        <v>2070</v>
      </c>
      <c r="L992" s="1">
        <v>4</v>
      </c>
      <c r="M992" s="1" t="s">
        <v>2071</v>
      </c>
      <c r="N992" s="1" t="s">
        <v>5062</v>
      </c>
      <c r="O992" s="1">
        <v>13000</v>
      </c>
      <c r="P992" s="1" t="s">
        <v>2073</v>
      </c>
      <c r="Q992" s="1">
        <v>2445.9</v>
      </c>
      <c r="R992" s="1" t="str">
        <f>IFERROR(VLOOKUP(K992,Proveedores!$A$2:$B$500,2,0),"Agregar")</f>
        <v>CSL BEHRING S.A.</v>
      </c>
      <c r="S992" s="5">
        <f t="shared" si="15"/>
        <v>31796700</v>
      </c>
    </row>
    <row r="993" spans="1:19" x14ac:dyDescent="0.2">
      <c r="A993" s="7">
        <v>43902.694502314815</v>
      </c>
      <c r="B993" s="1" t="s">
        <v>5066</v>
      </c>
      <c r="C993" s="1" t="s">
        <v>5067</v>
      </c>
      <c r="D993" s="1" t="s">
        <v>1621</v>
      </c>
      <c r="E993" s="1" t="s">
        <v>5068</v>
      </c>
      <c r="F993" s="7">
        <v>43902</v>
      </c>
      <c r="G993" s="1" t="s">
        <v>692</v>
      </c>
      <c r="H993" s="5">
        <v>5209950</v>
      </c>
      <c r="I993" s="1" t="s">
        <v>5069</v>
      </c>
      <c r="J993" s="1">
        <v>0</v>
      </c>
      <c r="K993" s="1" t="s">
        <v>713</v>
      </c>
      <c r="L993" s="1">
        <v>36</v>
      </c>
      <c r="M993" s="1" t="s">
        <v>2374</v>
      </c>
      <c r="N993" s="1" t="s">
        <v>2375</v>
      </c>
      <c r="O993" s="1">
        <v>705000</v>
      </c>
      <c r="P993" s="1" t="s">
        <v>1665</v>
      </c>
      <c r="Q993" s="1">
        <v>7.39</v>
      </c>
      <c r="R993" s="1" t="str">
        <f>IFERROR(VLOOKUP(K993,Proveedores!$A$2:$B$500,2,0),"Agregar")</f>
        <v>FERAVAL S.A.</v>
      </c>
      <c r="S993" s="5">
        <f t="shared" si="15"/>
        <v>5209950</v>
      </c>
    </row>
    <row r="994" spans="1:19" x14ac:dyDescent="0.2">
      <c r="A994" s="7">
        <v>43902.709074074075</v>
      </c>
      <c r="B994" s="1" t="s">
        <v>5070</v>
      </c>
      <c r="C994" s="1" t="s">
        <v>5071</v>
      </c>
      <c r="D994" s="1" t="s">
        <v>1621</v>
      </c>
      <c r="E994" s="1" t="s">
        <v>5072</v>
      </c>
      <c r="F994" s="7">
        <v>43902</v>
      </c>
      <c r="G994" s="1" t="s">
        <v>692</v>
      </c>
      <c r="H994" s="5">
        <v>4050902.4</v>
      </c>
      <c r="I994" s="1">
        <v>100001731</v>
      </c>
      <c r="J994" s="1">
        <v>0</v>
      </c>
      <c r="K994" s="1" t="s">
        <v>713</v>
      </c>
      <c r="L994" s="1">
        <v>36</v>
      </c>
      <c r="M994" s="1" t="s">
        <v>2374</v>
      </c>
      <c r="N994" s="1" t="s">
        <v>3594</v>
      </c>
      <c r="O994" s="1">
        <v>548160</v>
      </c>
      <c r="P994" s="1" t="s">
        <v>1665</v>
      </c>
      <c r="Q994" s="1">
        <v>7.39</v>
      </c>
      <c r="R994" s="1" t="str">
        <f>IFERROR(VLOOKUP(K994,Proveedores!$A$2:$B$500,2,0),"Agregar")</f>
        <v>FERAVAL S.A.</v>
      </c>
      <c r="S994" s="5">
        <f t="shared" si="15"/>
        <v>4050902.4</v>
      </c>
    </row>
    <row r="995" spans="1:19" x14ac:dyDescent="0.2">
      <c r="A995" s="7">
        <v>43902.731631944444</v>
      </c>
      <c r="B995" s="1" t="s">
        <v>5073</v>
      </c>
      <c r="C995" s="1" t="s">
        <v>5074</v>
      </c>
      <c r="D995" s="1" t="s">
        <v>1621</v>
      </c>
      <c r="E995" s="1" t="s">
        <v>5075</v>
      </c>
      <c r="F995" s="7">
        <v>43818</v>
      </c>
      <c r="G995" s="1" t="s">
        <v>692</v>
      </c>
      <c r="H995" s="5">
        <v>2551439.6</v>
      </c>
      <c r="I995" s="1">
        <v>2</v>
      </c>
      <c r="J995" s="1">
        <v>0</v>
      </c>
      <c r="K995" s="1" t="s">
        <v>2399</v>
      </c>
      <c r="L995" s="1">
        <v>35</v>
      </c>
      <c r="M995" s="1" t="s">
        <v>2626</v>
      </c>
      <c r="N995" s="1" t="s">
        <v>5076</v>
      </c>
      <c r="O995" s="1">
        <v>64268</v>
      </c>
      <c r="P995" s="1" t="s">
        <v>5077</v>
      </c>
      <c r="Q995" s="1">
        <v>2551439.6</v>
      </c>
      <c r="R995" s="1" t="str">
        <f>IFERROR(VLOOKUP(K995,Proveedores!$A$2:$B$500,2,0),"Agregar")</f>
        <v>PRO MED INTERNACIONAL SA</v>
      </c>
      <c r="S995" s="5">
        <f t="shared" si="15"/>
        <v>163975920212.80002</v>
      </c>
    </row>
    <row r="996" spans="1:19" x14ac:dyDescent="0.2">
      <c r="A996" s="7">
        <v>43902.834826388891</v>
      </c>
      <c r="B996" s="1" t="s">
        <v>5078</v>
      </c>
      <c r="C996" s="1" t="s">
        <v>5079</v>
      </c>
      <c r="D996" s="1" t="s">
        <v>1621</v>
      </c>
      <c r="E996" s="1" t="s">
        <v>5080</v>
      </c>
      <c r="F996" s="7">
        <v>43890</v>
      </c>
      <c r="G996" s="1" t="s">
        <v>98</v>
      </c>
      <c r="H996" s="5">
        <v>1336610</v>
      </c>
      <c r="I996" s="1">
        <v>0</v>
      </c>
      <c r="J996" s="1">
        <v>0</v>
      </c>
      <c r="K996" s="1" t="s">
        <v>5047</v>
      </c>
      <c r="L996" s="1">
        <v>6</v>
      </c>
      <c r="M996" s="1" t="s">
        <v>4368</v>
      </c>
      <c r="N996" s="1" t="s">
        <v>5081</v>
      </c>
      <c r="O996" s="1">
        <v>4609</v>
      </c>
      <c r="P996" s="1" t="s">
        <v>5082</v>
      </c>
      <c r="Q996" s="1">
        <v>290</v>
      </c>
      <c r="R996" s="1" t="str">
        <f>IFERROR(VLOOKUP(K996,Proveedores!$A$2:$B$500,2,0),"Agregar")</f>
        <v>SA LA SIBILA .</v>
      </c>
      <c r="S996" s="5">
        <f t="shared" si="15"/>
        <v>1336610</v>
      </c>
    </row>
    <row r="997" spans="1:19" x14ac:dyDescent="0.2">
      <c r="A997" s="7">
        <v>43902.843958333331</v>
      </c>
      <c r="B997" s="1" t="s">
        <v>5083</v>
      </c>
      <c r="C997" s="1" t="s">
        <v>5084</v>
      </c>
      <c r="D997" s="1" t="s">
        <v>1621</v>
      </c>
      <c r="E997" s="1" t="s">
        <v>5085</v>
      </c>
      <c r="F997" s="7">
        <v>43890</v>
      </c>
      <c r="G997" s="1" t="s">
        <v>98</v>
      </c>
      <c r="H997" s="5">
        <v>15709330</v>
      </c>
      <c r="I997" s="1">
        <v>0</v>
      </c>
      <c r="J997" s="1">
        <v>0</v>
      </c>
      <c r="K997" s="1" t="s">
        <v>5047</v>
      </c>
      <c r="L997" s="1">
        <v>5</v>
      </c>
      <c r="M997" s="1" t="s">
        <v>4368</v>
      </c>
      <c r="N997" s="1" t="s">
        <v>5048</v>
      </c>
      <c r="O997" s="1">
        <v>69052</v>
      </c>
      <c r="P997" s="1" t="s">
        <v>5082</v>
      </c>
      <c r="Q997" s="1">
        <v>227.5</v>
      </c>
      <c r="R997" s="1" t="str">
        <f>IFERROR(VLOOKUP(K997,Proveedores!$A$2:$B$500,2,0),"Agregar")</f>
        <v>SA LA SIBILA .</v>
      </c>
      <c r="S997" s="5">
        <f t="shared" si="15"/>
        <v>15709330</v>
      </c>
    </row>
    <row r="998" spans="1:19" x14ac:dyDescent="0.2">
      <c r="A998" s="7">
        <v>43902.873645833337</v>
      </c>
      <c r="B998" s="1" t="s">
        <v>5086</v>
      </c>
      <c r="C998" s="1" t="s">
        <v>5087</v>
      </c>
      <c r="D998" s="1" t="s">
        <v>1621</v>
      </c>
      <c r="E998" s="1" t="s">
        <v>5088</v>
      </c>
      <c r="F998" s="7">
        <v>43900</v>
      </c>
      <c r="G998" s="1" t="s">
        <v>98</v>
      </c>
      <c r="H998" s="5">
        <v>17678</v>
      </c>
      <c r="I998" s="1">
        <v>0</v>
      </c>
      <c r="J998" s="1">
        <v>0</v>
      </c>
      <c r="K998" s="1" t="s">
        <v>5047</v>
      </c>
      <c r="L998" s="1">
        <v>2</v>
      </c>
      <c r="M998" s="1" t="s">
        <v>4368</v>
      </c>
      <c r="N998" s="1" t="s">
        <v>5048</v>
      </c>
      <c r="O998" s="1">
        <v>17678</v>
      </c>
      <c r="P998" s="1" t="s">
        <v>5082</v>
      </c>
      <c r="Q998" s="1">
        <v>273.5</v>
      </c>
      <c r="R998" s="1" t="str">
        <f>IFERROR(VLOOKUP(K998,Proveedores!$A$2:$B$500,2,0),"Agregar")</f>
        <v>SA LA SIBILA .</v>
      </c>
      <c r="S998" s="5">
        <f t="shared" si="15"/>
        <v>4834933</v>
      </c>
    </row>
    <row r="999" spans="1:19" x14ac:dyDescent="0.2">
      <c r="A999" s="7">
        <v>43902.879513888889</v>
      </c>
      <c r="B999" s="1" t="s">
        <v>5089</v>
      </c>
      <c r="C999" s="1" t="s">
        <v>5090</v>
      </c>
      <c r="D999" s="1" t="s">
        <v>1621</v>
      </c>
      <c r="E999" s="1" t="s">
        <v>5091</v>
      </c>
      <c r="F999" s="7">
        <v>43890</v>
      </c>
      <c r="G999" s="1" t="s">
        <v>98</v>
      </c>
      <c r="H999" s="5">
        <v>535601</v>
      </c>
      <c r="I999" s="1">
        <v>0</v>
      </c>
      <c r="J999" s="1">
        <v>0</v>
      </c>
      <c r="K999" s="1" t="s">
        <v>70</v>
      </c>
      <c r="L999" s="1">
        <v>6</v>
      </c>
      <c r="M999" s="1" t="s">
        <v>4368</v>
      </c>
      <c r="N999" s="1" t="s">
        <v>5048</v>
      </c>
      <c r="O999" s="1">
        <v>77869</v>
      </c>
      <c r="P999" s="1" t="s">
        <v>5082</v>
      </c>
      <c r="Q999" s="1">
        <v>290</v>
      </c>
      <c r="R999" s="1" t="str">
        <f>IFERROR(VLOOKUP(K999,Proveedores!$A$2:$B$500,2,0),"Agregar")</f>
        <v>SA LA SIBILA .</v>
      </c>
      <c r="S999" s="5">
        <f t="shared" si="15"/>
        <v>22582010</v>
      </c>
    </row>
    <row r="1000" spans="1:19" x14ac:dyDescent="0.2">
      <c r="A1000" s="7">
        <v>43903.283425925925</v>
      </c>
      <c r="B1000" s="1" t="s">
        <v>5092</v>
      </c>
      <c r="C1000" s="1" t="s">
        <v>5093</v>
      </c>
      <c r="D1000" s="1" t="s">
        <v>1621</v>
      </c>
      <c r="E1000" s="1" t="s">
        <v>5094</v>
      </c>
      <c r="F1000" s="7">
        <v>43890</v>
      </c>
      <c r="G1000" s="1" t="s">
        <v>5095</v>
      </c>
      <c r="H1000" s="5">
        <v>5487416</v>
      </c>
      <c r="I1000" s="1">
        <v>0</v>
      </c>
      <c r="J1000" s="1">
        <v>0</v>
      </c>
      <c r="K1000" s="1" t="s">
        <v>5047</v>
      </c>
      <c r="L1000" s="1">
        <v>4</v>
      </c>
      <c r="M1000" s="1" t="s">
        <v>4368</v>
      </c>
      <c r="N1000" s="1" t="s">
        <v>5048</v>
      </c>
      <c r="O1000" s="1">
        <v>21604</v>
      </c>
      <c r="P1000" s="1" t="s">
        <v>5042</v>
      </c>
      <c r="Q1000" s="1">
        <v>254</v>
      </c>
      <c r="R1000" s="1" t="str">
        <f>IFERROR(VLOOKUP(K1000,Proveedores!$A$2:$B$500,2,0),"Agregar")</f>
        <v>SA LA SIBILA .</v>
      </c>
      <c r="S1000" s="5">
        <f t="shared" si="15"/>
        <v>5487416</v>
      </c>
    </row>
    <row r="1001" spans="1:19" x14ac:dyDescent="0.2">
      <c r="A1001" s="7">
        <v>43903.290370370371</v>
      </c>
      <c r="B1001" s="1" t="s">
        <v>5096</v>
      </c>
      <c r="C1001" s="1" t="s">
        <v>5097</v>
      </c>
      <c r="D1001" s="1" t="s">
        <v>1621</v>
      </c>
      <c r="E1001" s="1" t="s">
        <v>5098</v>
      </c>
      <c r="F1001" s="7">
        <v>43890</v>
      </c>
      <c r="G1001" s="1" t="s">
        <v>5099</v>
      </c>
      <c r="H1001" s="5">
        <v>2677355</v>
      </c>
      <c r="I1001" s="1">
        <v>0</v>
      </c>
      <c r="J1001" s="1">
        <v>0</v>
      </c>
      <c r="K1001" s="1" t="s">
        <v>5047</v>
      </c>
      <c r="L1001" s="1">
        <v>3</v>
      </c>
      <c r="M1001" s="1" t="s">
        <v>4368</v>
      </c>
      <c r="N1001" s="1" t="s">
        <v>5048</v>
      </c>
      <c r="O1001" s="1">
        <v>11393</v>
      </c>
      <c r="P1001" s="1" t="s">
        <v>5042</v>
      </c>
      <c r="Q1001" s="1">
        <v>235</v>
      </c>
      <c r="R1001" s="1" t="str">
        <f>IFERROR(VLOOKUP(K1001,Proveedores!$A$2:$B$500,2,0),"Agregar")</f>
        <v>SA LA SIBILA .</v>
      </c>
      <c r="S1001" s="5">
        <f t="shared" si="15"/>
        <v>2677355</v>
      </c>
    </row>
    <row r="1002" spans="1:19" x14ac:dyDescent="0.2">
      <c r="A1002" s="7">
        <v>43903.296875</v>
      </c>
      <c r="B1002" s="1" t="s">
        <v>5100</v>
      </c>
      <c r="C1002" s="1" t="s">
        <v>5101</v>
      </c>
      <c r="D1002" s="1" t="s">
        <v>1621</v>
      </c>
      <c r="E1002" s="1" t="s">
        <v>5102</v>
      </c>
      <c r="F1002" s="7">
        <v>43890</v>
      </c>
      <c r="G1002" s="1" t="s">
        <v>98</v>
      </c>
      <c r="H1002" s="5">
        <v>5331307.5999999996</v>
      </c>
      <c r="I1002" s="1">
        <v>0</v>
      </c>
      <c r="J1002" s="1">
        <v>0</v>
      </c>
      <c r="K1002" s="1" t="s">
        <v>70</v>
      </c>
      <c r="L1002" s="1">
        <v>4</v>
      </c>
      <c r="M1002" s="1" t="s">
        <v>4368</v>
      </c>
      <c r="N1002" s="1" t="s">
        <v>5048</v>
      </c>
      <c r="O1002" s="1" t="s">
        <v>5103</v>
      </c>
      <c r="P1002" s="1" t="s">
        <v>5042</v>
      </c>
      <c r="Q1002" s="1">
        <v>254</v>
      </c>
      <c r="R1002" s="1" t="str">
        <f>IFERROR(VLOOKUP(K1002,Proveedores!$A$2:$B$500,2,0),"Agregar")</f>
        <v>SA LA SIBILA .</v>
      </c>
      <c r="S1002" s="5" t="e">
        <f t="shared" si="15"/>
        <v>#VALUE!</v>
      </c>
    </row>
    <row r="1003" spans="1:19" x14ac:dyDescent="0.2">
      <c r="A1003" s="7">
        <v>43903.305011574077</v>
      </c>
      <c r="B1003" s="1" t="s">
        <v>5104</v>
      </c>
      <c r="C1003" s="1" t="s">
        <v>5105</v>
      </c>
      <c r="D1003" s="1" t="s">
        <v>1621</v>
      </c>
      <c r="E1003" s="1">
        <v>120100000158</v>
      </c>
      <c r="F1003" s="7">
        <v>43889</v>
      </c>
      <c r="G1003" s="1" t="s">
        <v>5106</v>
      </c>
      <c r="H1003" s="5">
        <v>6283550</v>
      </c>
      <c r="I1003" s="1">
        <v>0</v>
      </c>
      <c r="J1003" s="1">
        <v>0</v>
      </c>
      <c r="K1003" s="1" t="s">
        <v>5047</v>
      </c>
      <c r="L1003" s="1">
        <v>5</v>
      </c>
      <c r="M1003" s="1" t="s">
        <v>4368</v>
      </c>
      <c r="N1003" s="1" t="s">
        <v>5048</v>
      </c>
      <c r="O1003" s="1">
        <v>27620</v>
      </c>
      <c r="P1003" s="1" t="s">
        <v>5042</v>
      </c>
      <c r="Q1003" s="1">
        <v>227.5</v>
      </c>
      <c r="R1003" s="1" t="str">
        <f>IFERROR(VLOOKUP(K1003,Proveedores!$A$2:$B$500,2,0),"Agregar")</f>
        <v>SA LA SIBILA .</v>
      </c>
      <c r="S1003" s="5">
        <f t="shared" si="15"/>
        <v>6283550</v>
      </c>
    </row>
    <row r="1004" spans="1:19" x14ac:dyDescent="0.2">
      <c r="A1004" s="7">
        <v>43903.313402777778</v>
      </c>
      <c r="B1004" s="1" t="s">
        <v>5107</v>
      </c>
      <c r="C1004" s="1" t="s">
        <v>5108</v>
      </c>
      <c r="D1004" s="1" t="s">
        <v>1621</v>
      </c>
      <c r="E1004" s="1" t="s">
        <v>5109</v>
      </c>
      <c r="F1004" s="7">
        <v>43889</v>
      </c>
      <c r="G1004" s="1" t="s">
        <v>5110</v>
      </c>
      <c r="H1004" s="5">
        <v>2549100</v>
      </c>
      <c r="I1004" s="1">
        <v>0</v>
      </c>
      <c r="J1004" s="1">
        <v>0</v>
      </c>
      <c r="K1004" s="1" t="s">
        <v>5111</v>
      </c>
      <c r="L1004" s="1">
        <v>6</v>
      </c>
      <c r="M1004" s="1" t="s">
        <v>4368</v>
      </c>
      <c r="N1004" s="1" t="s">
        <v>5048</v>
      </c>
      <c r="O1004" s="1">
        <v>8790</v>
      </c>
      <c r="P1004" s="1" t="s">
        <v>5042</v>
      </c>
      <c r="Q1004" s="1">
        <v>290</v>
      </c>
      <c r="R1004" s="1" t="str">
        <f>IFERROR(VLOOKUP(K1004,Proveedores!$A$2:$B$500,2,0),"Agregar")</f>
        <v>SA LA SIBILA .</v>
      </c>
      <c r="S1004" s="5">
        <f t="shared" si="15"/>
        <v>2549100</v>
      </c>
    </row>
    <row r="1005" spans="1:19" x14ac:dyDescent="0.2">
      <c r="A1005" s="7">
        <v>43903.332962962966</v>
      </c>
      <c r="B1005" s="1" t="s">
        <v>5112</v>
      </c>
      <c r="C1005" s="1" t="s">
        <v>5113</v>
      </c>
      <c r="D1005" s="1" t="s">
        <v>1621</v>
      </c>
      <c r="E1005" s="1" t="s">
        <v>5114</v>
      </c>
      <c r="F1005" s="7">
        <v>43878</v>
      </c>
      <c r="G1005" s="1" t="s">
        <v>2657</v>
      </c>
      <c r="H1005" s="5">
        <v>3336046.4</v>
      </c>
      <c r="I1005" s="1">
        <v>184</v>
      </c>
      <c r="J1005" s="1">
        <v>0</v>
      </c>
      <c r="K1005" s="1" t="s">
        <v>5115</v>
      </c>
      <c r="L1005" s="1">
        <v>21</v>
      </c>
      <c r="M1005" s="1" t="s">
        <v>5116</v>
      </c>
      <c r="N1005" s="1" t="s">
        <v>5117</v>
      </c>
      <c r="O1005" s="1">
        <v>12000000</v>
      </c>
      <c r="P1005" s="1" t="s">
        <v>1892</v>
      </c>
      <c r="Q1005" s="1">
        <v>14880000</v>
      </c>
      <c r="R1005" s="1" t="str">
        <f>IFERROR(VLOOKUP(K1005,Proveedores!$A$2:$B$500,2,0),"Agregar")</f>
        <v>Fideicomiso Programa Provincial de Producción Pública de Medicamentos</v>
      </c>
      <c r="S1005" s="5">
        <f t="shared" si="15"/>
        <v>178560000000000</v>
      </c>
    </row>
    <row r="1006" spans="1:19" x14ac:dyDescent="0.2">
      <c r="A1006" s="7">
        <v>43903.394999999997</v>
      </c>
      <c r="B1006" s="1" t="s">
        <v>5118</v>
      </c>
      <c r="C1006" s="1" t="s">
        <v>5119</v>
      </c>
      <c r="D1006" s="1" t="s">
        <v>1621</v>
      </c>
      <c r="E1006" s="1" t="s">
        <v>5120</v>
      </c>
      <c r="F1006" s="7">
        <v>43895</v>
      </c>
      <c r="G1006" s="1" t="s">
        <v>405</v>
      </c>
      <c r="H1006" s="5">
        <v>1154399.9099999999</v>
      </c>
      <c r="I1006" s="1">
        <v>0</v>
      </c>
      <c r="J1006" s="1">
        <v>0</v>
      </c>
      <c r="K1006" s="1" t="s">
        <v>409</v>
      </c>
      <c r="L1006" s="1">
        <v>1</v>
      </c>
      <c r="M1006" s="1" t="s">
        <v>4643</v>
      </c>
      <c r="N1006" s="1" t="s">
        <v>4606</v>
      </c>
      <c r="O1006" s="1">
        <v>624000</v>
      </c>
      <c r="P1006" s="1" t="s">
        <v>5121</v>
      </c>
      <c r="Q1006" s="1">
        <v>1.85</v>
      </c>
      <c r="R1006" s="1" t="str">
        <f>IFERROR(VLOOKUP(K1006,Proveedores!$A$2:$B$500,2,0),"Agregar")</f>
        <v>SOLS S.A</v>
      </c>
      <c r="S1006" s="5">
        <f t="shared" si="15"/>
        <v>1154400</v>
      </c>
    </row>
    <row r="1007" spans="1:19" x14ac:dyDescent="0.2">
      <c r="A1007" s="7">
        <v>43903.447071759256</v>
      </c>
      <c r="B1007" s="1" t="s">
        <v>5122</v>
      </c>
      <c r="C1007" s="1" t="s">
        <v>5123</v>
      </c>
      <c r="D1007" s="1" t="s">
        <v>1621</v>
      </c>
      <c r="E1007" s="1" t="s">
        <v>5124</v>
      </c>
      <c r="F1007" s="7">
        <v>43900</v>
      </c>
      <c r="G1007" s="1" t="s">
        <v>692</v>
      </c>
      <c r="H1007" s="5">
        <v>2248392.6</v>
      </c>
      <c r="I1007" s="1" t="s">
        <v>1816</v>
      </c>
      <c r="J1007" s="1">
        <v>0</v>
      </c>
      <c r="K1007" s="1" t="s">
        <v>1847</v>
      </c>
      <c r="L1007" s="1">
        <v>18</v>
      </c>
      <c r="M1007" s="1">
        <v>133312</v>
      </c>
      <c r="N1007" s="1" t="s">
        <v>2354</v>
      </c>
      <c r="O1007" s="1">
        <v>59340</v>
      </c>
      <c r="P1007" s="1" t="s">
        <v>2355</v>
      </c>
      <c r="Q1007" s="1">
        <v>37.89</v>
      </c>
      <c r="R1007" s="1" t="str">
        <f>IFERROR(VLOOKUP(K1007,Proveedores!$A$2:$B$500,2,0),"Agregar")</f>
        <v xml:space="preserve">LAFEDAR S.A. </v>
      </c>
      <c r="S1007" s="5">
        <f t="shared" si="15"/>
        <v>2248392.6</v>
      </c>
    </row>
    <row r="1008" spans="1:19" x14ac:dyDescent="0.2">
      <c r="A1008" s="7">
        <v>43903.609826388885</v>
      </c>
      <c r="B1008" s="1" t="s">
        <v>5125</v>
      </c>
      <c r="C1008" s="1" t="s">
        <v>5126</v>
      </c>
      <c r="D1008" s="1" t="s">
        <v>1621</v>
      </c>
      <c r="E1008" s="1" t="s">
        <v>5127</v>
      </c>
      <c r="F1008" s="7">
        <v>43900</v>
      </c>
      <c r="G1008" s="1" t="s">
        <v>271</v>
      </c>
      <c r="H1008" s="5">
        <v>135747.45000000001</v>
      </c>
      <c r="I1008" s="1">
        <v>57</v>
      </c>
      <c r="J1008" s="1">
        <v>0</v>
      </c>
      <c r="K1008" s="1" t="s">
        <v>2070</v>
      </c>
      <c r="L1008" s="1">
        <v>3</v>
      </c>
      <c r="M1008" s="1" t="s">
        <v>2140</v>
      </c>
      <c r="N1008" s="1" t="s">
        <v>2141</v>
      </c>
      <c r="O1008" s="1">
        <v>6500</v>
      </c>
      <c r="P1008" s="1" t="s">
        <v>2073</v>
      </c>
      <c r="Q1008" s="1">
        <v>1222.95</v>
      </c>
      <c r="R1008" s="1" t="str">
        <f>IFERROR(VLOOKUP(K1008,Proveedores!$A$2:$B$500,2,0),"Agregar")</f>
        <v>CSL BEHRING S.A.</v>
      </c>
      <c r="S1008" s="5">
        <f t="shared" si="15"/>
        <v>7949175</v>
      </c>
    </row>
    <row r="1009" spans="1:19" x14ac:dyDescent="0.2">
      <c r="A1009" s="7">
        <v>43903.609826388885</v>
      </c>
      <c r="B1009" s="1" t="s">
        <v>5125</v>
      </c>
      <c r="C1009" s="1" t="s">
        <v>5126</v>
      </c>
      <c r="D1009" s="1" t="s">
        <v>1621</v>
      </c>
      <c r="E1009" s="1" t="s">
        <v>5127</v>
      </c>
      <c r="F1009" s="7">
        <v>43900</v>
      </c>
      <c r="G1009" s="1" t="s">
        <v>271</v>
      </c>
      <c r="H1009" s="5">
        <v>135747.45000000001</v>
      </c>
      <c r="I1009" s="1">
        <v>57</v>
      </c>
      <c r="J1009" s="1">
        <v>0</v>
      </c>
      <c r="K1009" s="1" t="s">
        <v>2070</v>
      </c>
      <c r="L1009" s="1">
        <v>4</v>
      </c>
      <c r="M1009" s="1" t="s">
        <v>2071</v>
      </c>
      <c r="N1009" s="1" t="s">
        <v>2072</v>
      </c>
      <c r="O1009" s="1">
        <v>49000</v>
      </c>
      <c r="P1009" s="1" t="s">
        <v>2073</v>
      </c>
      <c r="Q1009" s="1">
        <v>2445.9</v>
      </c>
      <c r="R1009" s="1" t="str">
        <f>IFERROR(VLOOKUP(K1009,Proveedores!$A$2:$B$500,2,0),"Agregar")</f>
        <v>CSL BEHRING S.A.</v>
      </c>
      <c r="S1009" s="5">
        <f t="shared" si="15"/>
        <v>119849100</v>
      </c>
    </row>
    <row r="1010" spans="1:19" x14ac:dyDescent="0.2">
      <c r="A1010" s="7">
        <v>43903.621493055558</v>
      </c>
      <c r="B1010" s="1" t="s">
        <v>5128</v>
      </c>
      <c r="C1010" s="1" t="s">
        <v>5129</v>
      </c>
      <c r="D1010" s="1" t="s">
        <v>1621</v>
      </c>
      <c r="E1010" s="1" t="s">
        <v>5130</v>
      </c>
      <c r="F1010" s="7">
        <v>43900</v>
      </c>
      <c r="G1010" s="1" t="s">
        <v>265</v>
      </c>
      <c r="H1010" s="5">
        <v>63593.4</v>
      </c>
      <c r="I1010" s="1">
        <v>123</v>
      </c>
      <c r="J1010" s="1">
        <v>0</v>
      </c>
      <c r="K1010" s="1" t="s">
        <v>2070</v>
      </c>
      <c r="L1010" s="1">
        <v>4</v>
      </c>
      <c r="M1010" s="1" t="s">
        <v>2071</v>
      </c>
      <c r="N1010" s="1" t="s">
        <v>2072</v>
      </c>
      <c r="O1010" s="1">
        <v>26000</v>
      </c>
      <c r="P1010" s="1" t="s">
        <v>2073</v>
      </c>
      <c r="Q1010" s="1">
        <v>2445.9</v>
      </c>
      <c r="R1010" s="1" t="str">
        <f>IFERROR(VLOOKUP(K1010,Proveedores!$A$2:$B$500,2,0),"Agregar")</f>
        <v>CSL BEHRING S.A.</v>
      </c>
      <c r="S1010" s="5">
        <f t="shared" si="15"/>
        <v>63593400</v>
      </c>
    </row>
    <row r="1011" spans="1:19" x14ac:dyDescent="0.2">
      <c r="A1011" s="7">
        <v>43903.622557870367</v>
      </c>
      <c r="B1011" s="1" t="s">
        <v>5131</v>
      </c>
      <c r="C1011" s="1" t="s">
        <v>5132</v>
      </c>
      <c r="D1011" s="1" t="s">
        <v>1621</v>
      </c>
      <c r="E1011" s="1" t="s">
        <v>5133</v>
      </c>
      <c r="F1011" s="7">
        <v>43893</v>
      </c>
      <c r="G1011" s="1" t="s">
        <v>971</v>
      </c>
      <c r="H1011" s="5">
        <v>4000</v>
      </c>
      <c r="I1011" s="1" t="s">
        <v>5134</v>
      </c>
      <c r="J1011" s="1">
        <v>0</v>
      </c>
      <c r="K1011" s="1" t="s">
        <v>5135</v>
      </c>
      <c r="L1011" s="1">
        <v>1</v>
      </c>
      <c r="M1011" s="1">
        <v>1</v>
      </c>
      <c r="N1011" s="1" t="s">
        <v>3755</v>
      </c>
      <c r="O1011" s="1">
        <v>1</v>
      </c>
      <c r="P1011" s="1">
        <v>1</v>
      </c>
      <c r="Q1011" s="1">
        <v>40000</v>
      </c>
      <c r="R1011" s="1" t="str">
        <f>IFERROR(VLOOKUP(K1011,Proveedores!$A$2:$B$500,2,0),"Agregar")</f>
        <v>Angeleri y Asociados S.A.</v>
      </c>
      <c r="S1011" s="5">
        <f t="shared" si="15"/>
        <v>40000</v>
      </c>
    </row>
    <row r="1012" spans="1:19" x14ac:dyDescent="0.2">
      <c r="A1012" s="7">
        <v>43903.695115740738</v>
      </c>
      <c r="B1012" s="1" t="s">
        <v>5136</v>
      </c>
      <c r="C1012" s="1" t="s">
        <v>5137</v>
      </c>
      <c r="D1012" s="1" t="s">
        <v>1621</v>
      </c>
      <c r="E1012" s="1" t="s">
        <v>5138</v>
      </c>
      <c r="F1012" s="7">
        <v>43859</v>
      </c>
      <c r="G1012" s="1" t="s">
        <v>692</v>
      </c>
      <c r="H1012" s="5">
        <v>2194616</v>
      </c>
      <c r="I1012" s="1">
        <v>112</v>
      </c>
      <c r="J1012" s="1">
        <v>0</v>
      </c>
      <c r="K1012" s="1" t="s">
        <v>2399</v>
      </c>
      <c r="L1012" s="1">
        <v>35</v>
      </c>
      <c r="M1012" s="1" t="s">
        <v>2626</v>
      </c>
      <c r="N1012" s="1" t="s">
        <v>5139</v>
      </c>
      <c r="O1012" s="1">
        <v>55280</v>
      </c>
      <c r="P1012" s="1" t="s">
        <v>1892</v>
      </c>
      <c r="Q1012" s="1">
        <v>39.700000000000003</v>
      </c>
      <c r="R1012" s="1" t="str">
        <f>IFERROR(VLOOKUP(K1012,Proveedores!$A$2:$B$500,2,0),"Agregar")</f>
        <v>PRO MED INTERNACIONAL SA</v>
      </c>
      <c r="S1012" s="5">
        <f t="shared" si="15"/>
        <v>2194616</v>
      </c>
    </row>
    <row r="1013" spans="1:19" x14ac:dyDescent="0.2">
      <c r="A1013" s="7">
        <v>43903.711574074077</v>
      </c>
      <c r="B1013" s="1" t="s">
        <v>5140</v>
      </c>
      <c r="C1013" s="1" t="s">
        <v>5141</v>
      </c>
      <c r="D1013" s="1" t="s">
        <v>1621</v>
      </c>
      <c r="E1013" s="1" t="s">
        <v>5142</v>
      </c>
      <c r="F1013" s="7">
        <v>43902</v>
      </c>
      <c r="G1013" s="1" t="s">
        <v>668</v>
      </c>
      <c r="H1013" s="5">
        <v>30097751.039999999</v>
      </c>
      <c r="I1013" s="1">
        <v>1700035390</v>
      </c>
      <c r="J1013" s="1">
        <v>0</v>
      </c>
      <c r="K1013" s="1" t="s">
        <v>1877</v>
      </c>
      <c r="L1013" s="1" t="s">
        <v>5143</v>
      </c>
      <c r="M1013" s="1" t="s">
        <v>1879</v>
      </c>
      <c r="N1013" s="1" t="s">
        <v>2060</v>
      </c>
      <c r="O1013" s="1">
        <v>262656</v>
      </c>
      <c r="P1013" s="1" t="s">
        <v>1665</v>
      </c>
      <c r="Q1013" s="1">
        <v>114.59</v>
      </c>
      <c r="R1013" s="1" t="str">
        <f>IFERROR(VLOOKUP(K1013,Proveedores!$A$2:$B$500,2,0),"Agregar")</f>
        <v xml:space="preserve">WM ARGENTINA SA </v>
      </c>
      <c r="S1013" s="5">
        <f t="shared" si="15"/>
        <v>30097751.039999999</v>
      </c>
    </row>
    <row r="1014" spans="1:19" x14ac:dyDescent="0.2">
      <c r="A1014" s="7">
        <v>43906.362187500003</v>
      </c>
      <c r="B1014" s="1" t="s">
        <v>5144</v>
      </c>
      <c r="C1014" s="1" t="s">
        <v>5145</v>
      </c>
      <c r="D1014" s="1" t="s">
        <v>1621</v>
      </c>
      <c r="E1014" s="1" t="s">
        <v>5146</v>
      </c>
      <c r="F1014" s="7">
        <v>43902</v>
      </c>
      <c r="G1014" s="1" t="s">
        <v>668</v>
      </c>
      <c r="H1014" s="5">
        <v>30097751.039999999</v>
      </c>
      <c r="I1014" s="1">
        <v>1700036202</v>
      </c>
      <c r="J1014" s="1">
        <v>0</v>
      </c>
      <c r="K1014" s="1" t="s">
        <v>1877</v>
      </c>
      <c r="L1014" s="1" t="s">
        <v>5147</v>
      </c>
      <c r="M1014" s="1" t="s">
        <v>1879</v>
      </c>
      <c r="N1014" s="1" t="s">
        <v>2060</v>
      </c>
      <c r="O1014" s="1">
        <v>262656</v>
      </c>
      <c r="P1014" s="1" t="s">
        <v>1665</v>
      </c>
      <c r="Q1014" s="1">
        <v>114.59</v>
      </c>
      <c r="R1014" s="1" t="str">
        <f>IFERROR(VLOOKUP(K1014,Proveedores!$A$2:$B$500,2,0),"Agregar")</f>
        <v xml:space="preserve">WM ARGENTINA SA </v>
      </c>
      <c r="S1014" s="5">
        <f t="shared" si="15"/>
        <v>30097751.039999999</v>
      </c>
    </row>
    <row r="1015" spans="1:19" x14ac:dyDescent="0.2">
      <c r="A1015" s="7">
        <v>43906.404849537037</v>
      </c>
      <c r="B1015" s="1" t="s">
        <v>5148</v>
      </c>
      <c r="C1015" s="1" t="s">
        <v>5149</v>
      </c>
      <c r="D1015" s="1" t="s">
        <v>1621</v>
      </c>
      <c r="E1015" s="1" t="s">
        <v>5150</v>
      </c>
      <c r="F1015" s="7">
        <v>43896</v>
      </c>
      <c r="G1015" s="1" t="s">
        <v>605</v>
      </c>
      <c r="H1015" s="5">
        <v>8613000</v>
      </c>
      <c r="I1015" s="1">
        <v>0</v>
      </c>
      <c r="J1015" s="1">
        <v>0</v>
      </c>
      <c r="K1015" s="1" t="s">
        <v>1810</v>
      </c>
      <c r="L1015" s="1">
        <v>1</v>
      </c>
      <c r="M1015" s="1" t="s">
        <v>3442</v>
      </c>
      <c r="N1015" s="1" t="s">
        <v>3435</v>
      </c>
      <c r="O1015" s="1">
        <v>90000</v>
      </c>
      <c r="P1015" s="1" t="s">
        <v>1665</v>
      </c>
      <c r="Q1015" s="1">
        <v>95.7</v>
      </c>
      <c r="R1015" s="1" t="str">
        <f>IFERROR(VLOOKUP(K1015,Proveedores!$A$2:$B$500,2,0),"Agregar")</f>
        <v>MR PHARMA SOCIEDAD ANONIMA</v>
      </c>
      <c r="S1015" s="5">
        <f t="shared" si="15"/>
        <v>8613000</v>
      </c>
    </row>
    <row r="1016" spans="1:19" x14ac:dyDescent="0.2">
      <c r="A1016" s="7">
        <v>43906.421284722222</v>
      </c>
      <c r="B1016" s="1" t="s">
        <v>5151</v>
      </c>
      <c r="C1016" s="1" t="s">
        <v>5152</v>
      </c>
      <c r="D1016" s="1" t="s">
        <v>1621</v>
      </c>
      <c r="E1016" s="1" t="s">
        <v>5153</v>
      </c>
      <c r="F1016" s="7">
        <v>43900</v>
      </c>
      <c r="G1016" s="1" t="s">
        <v>265</v>
      </c>
      <c r="H1016" s="5">
        <v>1039507.5</v>
      </c>
      <c r="I1016" s="1">
        <v>63</v>
      </c>
      <c r="J1016" s="1">
        <v>0</v>
      </c>
      <c r="K1016" s="1" t="s">
        <v>5154</v>
      </c>
      <c r="L1016" s="1">
        <v>3</v>
      </c>
      <c r="M1016" s="1" t="s">
        <v>2140</v>
      </c>
      <c r="N1016" s="1" t="s">
        <v>2141</v>
      </c>
      <c r="O1016" s="1">
        <v>24000</v>
      </c>
      <c r="P1016" s="1" t="s">
        <v>2073</v>
      </c>
      <c r="Q1016" s="1">
        <v>1222.95</v>
      </c>
      <c r="R1016" s="1" t="str">
        <f>IFERROR(VLOOKUP(K1016,Proveedores!$A$2:$B$500,2,0),"Agregar")</f>
        <v>CSL BEHRING S.A.</v>
      </c>
      <c r="S1016" s="5">
        <f t="shared" si="15"/>
        <v>29350800</v>
      </c>
    </row>
    <row r="1017" spans="1:19" x14ac:dyDescent="0.2">
      <c r="A1017" s="7">
        <v>43906.421284722222</v>
      </c>
      <c r="B1017" s="1" t="s">
        <v>5151</v>
      </c>
      <c r="C1017" s="1" t="s">
        <v>5152</v>
      </c>
      <c r="D1017" s="1" t="s">
        <v>1621</v>
      </c>
      <c r="E1017" s="1" t="s">
        <v>5153</v>
      </c>
      <c r="F1017" s="7">
        <v>43900</v>
      </c>
      <c r="G1017" s="1" t="s">
        <v>265</v>
      </c>
      <c r="H1017" s="5">
        <v>1039507.5</v>
      </c>
      <c r="I1017" s="1">
        <v>63</v>
      </c>
      <c r="J1017" s="1">
        <v>0</v>
      </c>
      <c r="K1017" s="1" t="s">
        <v>5154</v>
      </c>
      <c r="L1017" s="1">
        <v>4</v>
      </c>
      <c r="M1017" s="1" t="s">
        <v>2071</v>
      </c>
      <c r="N1017" s="1" t="s">
        <v>2072</v>
      </c>
      <c r="O1017" s="1">
        <v>401000</v>
      </c>
      <c r="P1017" s="1" t="s">
        <v>2073</v>
      </c>
      <c r="Q1017" s="1">
        <v>2445.9</v>
      </c>
      <c r="R1017" s="1" t="str">
        <f>IFERROR(VLOOKUP(K1017,Proveedores!$A$2:$B$500,2,0),"Agregar")</f>
        <v>CSL BEHRING S.A.</v>
      </c>
      <c r="S1017" s="5">
        <f t="shared" si="15"/>
        <v>980805900</v>
      </c>
    </row>
    <row r="1018" spans="1:19" x14ac:dyDescent="0.2">
      <c r="A1018" s="7">
        <v>43906.557037037041</v>
      </c>
      <c r="B1018" s="1" t="s">
        <v>5155</v>
      </c>
      <c r="C1018" s="1" t="s">
        <v>5156</v>
      </c>
      <c r="D1018" s="1" t="s">
        <v>1621</v>
      </c>
      <c r="E1018" s="1" t="s">
        <v>5157</v>
      </c>
      <c r="F1018" s="7">
        <v>43902</v>
      </c>
      <c r="G1018" s="1" t="s">
        <v>539</v>
      </c>
      <c r="H1018" s="5">
        <v>3739120</v>
      </c>
      <c r="I1018" s="1" t="s">
        <v>1816</v>
      </c>
      <c r="J1018" s="1">
        <v>0</v>
      </c>
      <c r="K1018" s="1" t="s">
        <v>1847</v>
      </c>
      <c r="L1018" s="1">
        <v>1</v>
      </c>
      <c r="M1018" s="1">
        <v>2272541</v>
      </c>
      <c r="N1018" s="1" t="s">
        <v>5158</v>
      </c>
      <c r="O1018" s="1">
        <v>242800</v>
      </c>
      <c r="P1018" s="1" t="s">
        <v>5159</v>
      </c>
      <c r="Q1018" s="1">
        <v>15.4</v>
      </c>
      <c r="R1018" s="1" t="str">
        <f>IFERROR(VLOOKUP(K1018,Proveedores!$A$2:$B$500,2,0),"Agregar")</f>
        <v xml:space="preserve">LAFEDAR S.A. </v>
      </c>
      <c r="S1018" s="5">
        <f t="shared" si="15"/>
        <v>3739120</v>
      </c>
    </row>
    <row r="1019" spans="1:19" x14ac:dyDescent="0.2">
      <c r="A1019" s="7">
        <v>43906.654907407406</v>
      </c>
      <c r="B1019" s="1" t="s">
        <v>5160</v>
      </c>
      <c r="C1019" s="1" t="s">
        <v>5161</v>
      </c>
      <c r="D1019" s="1" t="s">
        <v>1621</v>
      </c>
      <c r="E1019" s="1" t="s">
        <v>5162</v>
      </c>
      <c r="F1019" s="7">
        <v>43900</v>
      </c>
      <c r="G1019" s="1" t="s">
        <v>265</v>
      </c>
      <c r="H1019" s="5">
        <v>1769608.65</v>
      </c>
      <c r="I1019" s="1">
        <v>137</v>
      </c>
      <c r="J1019" s="1">
        <v>0</v>
      </c>
      <c r="K1019" s="1" t="s">
        <v>2122</v>
      </c>
      <c r="L1019" s="1">
        <v>3</v>
      </c>
      <c r="M1019" s="1" t="s">
        <v>2140</v>
      </c>
      <c r="N1019" s="1" t="s">
        <v>2141</v>
      </c>
      <c r="O1019" s="1">
        <v>76500</v>
      </c>
      <c r="P1019" s="1" t="s">
        <v>2073</v>
      </c>
      <c r="Q1019" s="1">
        <v>1222.95</v>
      </c>
      <c r="R1019" s="1" t="str">
        <f>IFERROR(VLOOKUP(K1019,Proveedores!$A$2:$B$500,2,0),"Agregar")</f>
        <v>CSL BEHRING S.A.</v>
      </c>
      <c r="S1019" s="5">
        <f t="shared" si="15"/>
        <v>93555675</v>
      </c>
    </row>
    <row r="1020" spans="1:19" x14ac:dyDescent="0.2">
      <c r="A1020" s="7">
        <v>43906.654907407406</v>
      </c>
      <c r="B1020" s="1" t="s">
        <v>5160</v>
      </c>
      <c r="C1020" s="1" t="s">
        <v>5161</v>
      </c>
      <c r="D1020" s="1" t="s">
        <v>1621</v>
      </c>
      <c r="E1020" s="1" t="s">
        <v>5162</v>
      </c>
      <c r="F1020" s="7">
        <v>43900</v>
      </c>
      <c r="G1020" s="1" t="s">
        <v>265</v>
      </c>
      <c r="H1020" s="5">
        <v>1769608.65</v>
      </c>
      <c r="I1020" s="1">
        <v>137</v>
      </c>
      <c r="J1020" s="1">
        <v>0</v>
      </c>
      <c r="K1020" s="1" t="s">
        <v>2122</v>
      </c>
      <c r="L1020" s="1">
        <v>4</v>
      </c>
      <c r="M1020" s="1" t="s">
        <v>2071</v>
      </c>
      <c r="N1020" s="1" t="s">
        <v>2072</v>
      </c>
      <c r="O1020" s="1">
        <v>647000</v>
      </c>
      <c r="P1020" s="1" t="s">
        <v>2073</v>
      </c>
      <c r="Q1020" s="1">
        <v>2445.9</v>
      </c>
      <c r="R1020" s="1" t="str">
        <f>IFERROR(VLOOKUP(K1020,Proveedores!$A$2:$B$500,2,0),"Agregar")</f>
        <v>CSL BEHRING S.A.</v>
      </c>
      <c r="S1020" s="5">
        <f t="shared" si="15"/>
        <v>1582497300</v>
      </c>
    </row>
    <row r="1021" spans="1:19" x14ac:dyDescent="0.2">
      <c r="A1021" s="7">
        <v>43906.673726851855</v>
      </c>
      <c r="B1021" s="1" t="s">
        <v>5163</v>
      </c>
      <c r="C1021" s="1" t="s">
        <v>5164</v>
      </c>
      <c r="D1021" s="1" t="s">
        <v>1621</v>
      </c>
      <c r="E1021" s="1" t="s">
        <v>5165</v>
      </c>
      <c r="F1021" s="7">
        <v>43900</v>
      </c>
      <c r="G1021" s="1" t="s">
        <v>265</v>
      </c>
      <c r="H1021" s="5">
        <v>146754</v>
      </c>
      <c r="I1021" s="1">
        <v>134</v>
      </c>
      <c r="J1021" s="1">
        <v>0</v>
      </c>
      <c r="K1021" s="1" t="s">
        <v>2070</v>
      </c>
      <c r="L1021" s="1">
        <v>4</v>
      </c>
      <c r="M1021" s="1" t="s">
        <v>2071</v>
      </c>
      <c r="N1021" s="1" t="s">
        <v>2072</v>
      </c>
      <c r="O1021" s="1">
        <v>60000</v>
      </c>
      <c r="P1021" s="1" t="s">
        <v>2073</v>
      </c>
      <c r="Q1021" s="1">
        <v>2445.9</v>
      </c>
      <c r="R1021" s="1" t="str">
        <f>IFERROR(VLOOKUP(K1021,Proveedores!$A$2:$B$500,2,0),"Agregar")</f>
        <v>CSL BEHRING S.A.</v>
      </c>
      <c r="S1021" s="5">
        <f t="shared" si="15"/>
        <v>146754000</v>
      </c>
    </row>
    <row r="1022" spans="1:19" x14ac:dyDescent="0.2">
      <c r="A1022" s="7">
        <v>43906.694965277777</v>
      </c>
      <c r="B1022" s="1" t="s">
        <v>5166</v>
      </c>
      <c r="C1022" s="1" t="s">
        <v>5167</v>
      </c>
      <c r="D1022" s="1" t="s">
        <v>1621</v>
      </c>
      <c r="E1022" s="1" t="s">
        <v>5168</v>
      </c>
      <c r="F1022" s="7">
        <v>43900</v>
      </c>
      <c r="G1022" s="1" t="s">
        <v>265</v>
      </c>
      <c r="H1022" s="5">
        <v>2012975.7</v>
      </c>
      <c r="I1022" s="1">
        <v>133</v>
      </c>
      <c r="J1022" s="1">
        <v>0</v>
      </c>
      <c r="K1022" s="1" t="s">
        <v>2122</v>
      </c>
      <c r="L1022" s="1">
        <v>3</v>
      </c>
      <c r="M1022" s="1" t="s">
        <v>2140</v>
      </c>
      <c r="N1022" s="1" t="s">
        <v>2141</v>
      </c>
      <c r="O1022" s="1">
        <v>67000</v>
      </c>
      <c r="P1022" s="1" t="s">
        <v>2073</v>
      </c>
      <c r="Q1022" s="1">
        <v>1222.95</v>
      </c>
      <c r="R1022" s="1" t="str">
        <f>IFERROR(VLOOKUP(K1022,Proveedores!$A$2:$B$500,2,0),"Agregar")</f>
        <v>CSL BEHRING S.A.</v>
      </c>
      <c r="S1022" s="5">
        <f t="shared" si="15"/>
        <v>81937650</v>
      </c>
    </row>
    <row r="1023" spans="1:19" x14ac:dyDescent="0.2">
      <c r="A1023" s="7">
        <v>43906.694965277777</v>
      </c>
      <c r="B1023" s="1" t="s">
        <v>5166</v>
      </c>
      <c r="C1023" s="1" t="s">
        <v>5167</v>
      </c>
      <c r="D1023" s="1" t="s">
        <v>1621</v>
      </c>
      <c r="E1023" s="1" t="s">
        <v>5168</v>
      </c>
      <c r="F1023" s="7">
        <v>43900</v>
      </c>
      <c r="G1023" s="1" t="s">
        <v>265</v>
      </c>
      <c r="H1023" s="5">
        <v>2012975.7</v>
      </c>
      <c r="I1023" s="1">
        <v>133</v>
      </c>
      <c r="J1023" s="1">
        <v>0</v>
      </c>
      <c r="K1023" s="1" t="s">
        <v>2122</v>
      </c>
      <c r="L1023" s="1">
        <v>4</v>
      </c>
      <c r="M1023" s="1" t="s">
        <v>2071</v>
      </c>
      <c r="N1023" s="1" t="s">
        <v>2072</v>
      </c>
      <c r="O1023" s="1">
        <v>756000</v>
      </c>
      <c r="P1023" s="1" t="s">
        <v>2073</v>
      </c>
      <c r="Q1023" s="1">
        <v>2445.9</v>
      </c>
      <c r="R1023" s="1" t="str">
        <f>IFERROR(VLOOKUP(K1023,Proveedores!$A$2:$B$500,2,0),"Agregar")</f>
        <v>CSL BEHRING S.A.</v>
      </c>
      <c r="S1023" s="5">
        <f t="shared" si="15"/>
        <v>1849100400</v>
      </c>
    </row>
    <row r="1024" spans="1:19" x14ac:dyDescent="0.2">
      <c r="A1024" s="7">
        <v>43906.734965277778</v>
      </c>
      <c r="B1024" s="1" t="s">
        <v>5169</v>
      </c>
      <c r="C1024" s="1" t="s">
        <v>5170</v>
      </c>
      <c r="D1024" s="1" t="s">
        <v>1621</v>
      </c>
      <c r="E1024" s="1">
        <v>31200005609</v>
      </c>
      <c r="F1024" s="7">
        <v>43860</v>
      </c>
      <c r="G1024" s="1" t="s">
        <v>692</v>
      </c>
      <c r="H1024" s="5">
        <v>2605284</v>
      </c>
      <c r="I1024" s="1">
        <v>144</v>
      </c>
      <c r="J1024" s="1" t="s">
        <v>699</v>
      </c>
      <c r="K1024" s="1" t="s">
        <v>4348</v>
      </c>
      <c r="L1024" s="1">
        <v>44</v>
      </c>
      <c r="M1024" s="1" t="s">
        <v>3614</v>
      </c>
      <c r="N1024" s="1" t="s">
        <v>5171</v>
      </c>
      <c r="O1024" s="1">
        <v>1315800</v>
      </c>
      <c r="P1024" s="1" t="s">
        <v>1960</v>
      </c>
      <c r="Q1024" s="1">
        <v>1.98</v>
      </c>
      <c r="R1024" s="1" t="str">
        <f>IFERROR(VLOOKUP(K1024,Proveedores!$A$2:$B$500,2,0),"Agregar")</f>
        <v>MICROSULES ARGENTINA SA de SCIIA</v>
      </c>
      <c r="S1024" s="5">
        <f t="shared" si="15"/>
        <v>2605284</v>
      </c>
    </row>
    <row r="1025" spans="1:19" x14ac:dyDescent="0.2">
      <c r="A1025" s="7">
        <v>43906.780833333331</v>
      </c>
      <c r="B1025" s="1" t="s">
        <v>5172</v>
      </c>
      <c r="C1025" s="1" t="s">
        <v>5173</v>
      </c>
      <c r="D1025" s="1" t="s">
        <v>1621</v>
      </c>
      <c r="E1025" s="1" t="s">
        <v>5174</v>
      </c>
      <c r="F1025" s="7">
        <v>43902</v>
      </c>
      <c r="G1025" s="1" t="s">
        <v>3118</v>
      </c>
      <c r="H1025" s="5">
        <v>214191417</v>
      </c>
      <c r="I1025" s="1">
        <v>276</v>
      </c>
      <c r="J1025" s="1">
        <v>0</v>
      </c>
      <c r="K1025" s="1" t="s">
        <v>3119</v>
      </c>
      <c r="L1025" s="1">
        <v>1</v>
      </c>
      <c r="M1025" s="1">
        <v>600291</v>
      </c>
      <c r="N1025" s="1" t="s">
        <v>3650</v>
      </c>
      <c r="O1025" s="1">
        <v>176660</v>
      </c>
      <c r="P1025" s="1" t="s">
        <v>3651</v>
      </c>
      <c r="Q1025" s="1">
        <v>1212.45</v>
      </c>
      <c r="R1025" s="1" t="str">
        <f>IFERROR(VLOOKUP(K1025,Proveedores!$A$2:$B$500,2,0),"Agregar")</f>
        <v>PECC CONSORCIO DE COOPERACION</v>
      </c>
      <c r="S1025" s="5">
        <f t="shared" si="15"/>
        <v>214191417</v>
      </c>
    </row>
    <row r="1026" spans="1:19" x14ac:dyDescent="0.2">
      <c r="A1026" s="7">
        <v>43906.789236111108</v>
      </c>
      <c r="B1026" s="1" t="s">
        <v>5175</v>
      </c>
      <c r="C1026" s="1" t="s">
        <v>5176</v>
      </c>
      <c r="D1026" s="1" t="s">
        <v>1621</v>
      </c>
      <c r="E1026" s="1" t="s">
        <v>5177</v>
      </c>
      <c r="F1026" s="7">
        <v>43902</v>
      </c>
      <c r="G1026" s="1" t="s">
        <v>3118</v>
      </c>
      <c r="H1026" s="5">
        <v>218047008</v>
      </c>
      <c r="I1026" s="1">
        <v>276</v>
      </c>
      <c r="J1026" s="1">
        <v>0</v>
      </c>
      <c r="K1026" s="1" t="s">
        <v>3119</v>
      </c>
      <c r="L1026" s="1">
        <v>1</v>
      </c>
      <c r="M1026" s="1">
        <v>600291</v>
      </c>
      <c r="N1026" s="1" t="s">
        <v>3650</v>
      </c>
      <c r="O1026" s="1">
        <v>179840</v>
      </c>
      <c r="P1026" s="1" t="s">
        <v>3651</v>
      </c>
      <c r="Q1026" s="1">
        <v>1212.45</v>
      </c>
      <c r="R1026" s="1" t="str">
        <f>IFERROR(VLOOKUP(K1026,Proveedores!$A$2:$B$500,2,0),"Agregar")</f>
        <v>PECC CONSORCIO DE COOPERACION</v>
      </c>
      <c r="S1026" s="5">
        <f t="shared" si="15"/>
        <v>218047008</v>
      </c>
    </row>
    <row r="1027" spans="1:19" x14ac:dyDescent="0.2">
      <c r="A1027" s="7">
        <v>43906.797013888892</v>
      </c>
      <c r="B1027" s="1" t="s">
        <v>5178</v>
      </c>
      <c r="C1027" s="1" t="s">
        <v>5179</v>
      </c>
      <c r="D1027" s="1" t="s">
        <v>1621</v>
      </c>
      <c r="E1027" s="1" t="s">
        <v>5180</v>
      </c>
      <c r="F1027" s="7">
        <v>43902</v>
      </c>
      <c r="G1027" s="1" t="s">
        <v>3118</v>
      </c>
      <c r="H1027" s="5">
        <v>217271040</v>
      </c>
      <c r="I1027" s="1">
        <v>276</v>
      </c>
      <c r="J1027" s="1">
        <v>0</v>
      </c>
      <c r="K1027" s="1" t="s">
        <v>3119</v>
      </c>
      <c r="L1027" s="1">
        <v>1</v>
      </c>
      <c r="M1027" s="1">
        <v>600291</v>
      </c>
      <c r="N1027" s="1" t="s">
        <v>3650</v>
      </c>
      <c r="O1027" s="1">
        <v>179200</v>
      </c>
      <c r="P1027" s="1" t="s">
        <v>3651</v>
      </c>
      <c r="Q1027" s="1">
        <v>1212.45</v>
      </c>
      <c r="R1027" s="1" t="str">
        <f>IFERROR(VLOOKUP(K1027,Proveedores!$A$2:$B$500,2,0),"Agregar")</f>
        <v>PECC CONSORCIO DE COOPERACION</v>
      </c>
      <c r="S1027" s="5">
        <f t="shared" ref="S1027:S1090" si="16">Q1027*O1027</f>
        <v>217271040</v>
      </c>
    </row>
    <row r="1028" spans="1:19" x14ac:dyDescent="0.2">
      <c r="A1028" s="7">
        <v>43907.365798611114</v>
      </c>
      <c r="B1028" s="1" t="s">
        <v>5181</v>
      </c>
      <c r="C1028" s="1" t="s">
        <v>5182</v>
      </c>
      <c r="D1028" s="1" t="s">
        <v>1621</v>
      </c>
      <c r="E1028" s="1" t="s">
        <v>5183</v>
      </c>
      <c r="F1028" s="7">
        <v>43878</v>
      </c>
      <c r="G1028" s="1" t="s">
        <v>42</v>
      </c>
      <c r="H1028" s="5">
        <v>51218490</v>
      </c>
      <c r="I1028" s="1">
        <v>0</v>
      </c>
      <c r="J1028" s="1">
        <v>0</v>
      </c>
      <c r="K1028" s="1" t="s">
        <v>5184</v>
      </c>
      <c r="L1028" s="1">
        <v>1</v>
      </c>
      <c r="M1028" s="1" t="s">
        <v>5185</v>
      </c>
      <c r="N1028" s="1" t="s">
        <v>5186</v>
      </c>
      <c r="O1028" s="1">
        <v>173622</v>
      </c>
      <c r="P1028" s="1">
        <v>1</v>
      </c>
      <c r="Q1028" s="1">
        <v>295</v>
      </c>
      <c r="R1028" s="1" t="str">
        <f>IFERROR(VLOOKUP(K1028,Proveedores!$A$2:$B$500,2,0),"Agregar")</f>
        <v>Mastellone Hnos. SA</v>
      </c>
      <c r="S1028" s="5">
        <f t="shared" si="16"/>
        <v>51218490</v>
      </c>
    </row>
    <row r="1029" spans="1:19" x14ac:dyDescent="0.2">
      <c r="A1029" s="7">
        <v>43907.377962962964</v>
      </c>
      <c r="B1029" s="1" t="s">
        <v>5187</v>
      </c>
      <c r="C1029" s="1" t="s">
        <v>5188</v>
      </c>
      <c r="D1029" s="1" t="s">
        <v>1621</v>
      </c>
      <c r="E1029" s="1" t="s">
        <v>5189</v>
      </c>
      <c r="F1029" s="7">
        <v>43906</v>
      </c>
      <c r="G1029" s="1" t="s">
        <v>98</v>
      </c>
      <c r="H1029" s="5">
        <v>104963744</v>
      </c>
      <c r="I1029" s="1">
        <v>0</v>
      </c>
      <c r="J1029" s="1">
        <v>0</v>
      </c>
      <c r="K1029" s="1" t="s">
        <v>5184</v>
      </c>
      <c r="L1029" s="1">
        <v>1</v>
      </c>
      <c r="M1029" s="1" t="s">
        <v>5185</v>
      </c>
      <c r="N1029" s="1" t="s">
        <v>5190</v>
      </c>
      <c r="O1029" s="1">
        <v>527456</v>
      </c>
      <c r="P1029" s="1" t="s">
        <v>4370</v>
      </c>
      <c r="Q1029" s="1">
        <v>199</v>
      </c>
      <c r="R1029" s="1" t="str">
        <f>IFERROR(VLOOKUP(K1029,Proveedores!$A$2:$B$500,2,0),"Agregar")</f>
        <v>Mastellone Hnos. SA</v>
      </c>
      <c r="S1029" s="5">
        <f t="shared" si="16"/>
        <v>104963744</v>
      </c>
    </row>
    <row r="1030" spans="1:19" x14ac:dyDescent="0.2">
      <c r="A1030" s="7">
        <v>43907.463055555556</v>
      </c>
      <c r="B1030" s="1" t="s">
        <v>5191</v>
      </c>
      <c r="C1030" s="1" t="s">
        <v>5192</v>
      </c>
      <c r="D1030" s="1" t="s">
        <v>1621</v>
      </c>
      <c r="E1030" s="1" t="s">
        <v>5193</v>
      </c>
      <c r="F1030" s="7">
        <v>43901</v>
      </c>
      <c r="G1030" s="1" t="s">
        <v>5194</v>
      </c>
      <c r="H1030" s="5">
        <v>10455000</v>
      </c>
      <c r="I1030" s="1" t="s">
        <v>5195</v>
      </c>
      <c r="J1030" s="1">
        <v>0</v>
      </c>
      <c r="K1030" s="1" t="s">
        <v>5196</v>
      </c>
      <c r="L1030" s="1">
        <v>3</v>
      </c>
      <c r="M1030" s="1" t="s">
        <v>5197</v>
      </c>
      <c r="N1030" s="1" t="s">
        <v>5198</v>
      </c>
      <c r="O1030" s="1">
        <v>1500000</v>
      </c>
      <c r="P1030" s="1" t="s">
        <v>1861</v>
      </c>
      <c r="Q1030" s="1">
        <v>6.97</v>
      </c>
      <c r="R1030" s="1" t="str">
        <f>IFERROR(VLOOKUP(K1030,Proveedores!$A$2:$B$500,2,0),"Agregar")</f>
        <v>Euro Swiss SA</v>
      </c>
      <c r="S1030" s="5">
        <f t="shared" si="16"/>
        <v>10455000</v>
      </c>
    </row>
    <row r="1031" spans="1:19" x14ac:dyDescent="0.2">
      <c r="A1031" s="7">
        <v>43907.477175925924</v>
      </c>
      <c r="B1031" s="1" t="s">
        <v>5199</v>
      </c>
      <c r="C1031" s="1" t="s">
        <v>5200</v>
      </c>
      <c r="D1031" s="1" t="s">
        <v>1621</v>
      </c>
      <c r="E1031" s="1">
        <v>31200005603</v>
      </c>
      <c r="F1031" s="7">
        <v>43858</v>
      </c>
      <c r="G1031" s="1" t="s">
        <v>692</v>
      </c>
      <c r="H1031" s="5">
        <v>6074078.8500000006</v>
      </c>
      <c r="I1031" s="1">
        <v>144</v>
      </c>
      <c r="J1031" s="1" t="s">
        <v>699</v>
      </c>
      <c r="K1031" s="1" t="s">
        <v>3630</v>
      </c>
      <c r="L1031" s="1">
        <v>5</v>
      </c>
      <c r="M1031" s="1" t="s">
        <v>3925</v>
      </c>
      <c r="N1031" s="1" t="s">
        <v>5201</v>
      </c>
      <c r="O1031" s="1">
        <v>1750455</v>
      </c>
      <c r="P1031" s="1" t="s">
        <v>1917</v>
      </c>
      <c r="Q1031" s="1">
        <v>3.47</v>
      </c>
      <c r="R1031" s="1" t="str">
        <f>IFERROR(VLOOKUP(K1031,Proveedores!$A$2:$B$500,2,0),"Agregar")</f>
        <v>MICROSULES ARGENTINA SA de SCIIA</v>
      </c>
      <c r="S1031" s="5">
        <f t="shared" si="16"/>
        <v>6074078.8500000006</v>
      </c>
    </row>
    <row r="1032" spans="1:19" x14ac:dyDescent="0.2">
      <c r="A1032" s="7">
        <v>43907.517164351855</v>
      </c>
      <c r="B1032" s="1" t="s">
        <v>5202</v>
      </c>
      <c r="C1032" s="1" t="s">
        <v>5203</v>
      </c>
      <c r="D1032" s="1" t="s">
        <v>1621</v>
      </c>
      <c r="E1032" s="1" t="s">
        <v>5204</v>
      </c>
      <c r="F1032" s="7">
        <v>43900</v>
      </c>
      <c r="G1032" s="1" t="s">
        <v>265</v>
      </c>
      <c r="H1032" s="5">
        <v>1336684.3500000001</v>
      </c>
      <c r="I1032" s="1">
        <v>130</v>
      </c>
      <c r="J1032" s="1">
        <v>0</v>
      </c>
      <c r="K1032" s="1" t="s">
        <v>2070</v>
      </c>
      <c r="L1032" s="1">
        <v>3</v>
      </c>
      <c r="M1032" s="1" t="s">
        <v>2140</v>
      </c>
      <c r="N1032" s="1" t="s">
        <v>2141</v>
      </c>
      <c r="O1032" s="1">
        <v>61500</v>
      </c>
      <c r="P1032" s="1" t="s">
        <v>2073</v>
      </c>
      <c r="Q1032" s="1">
        <v>1222.95</v>
      </c>
      <c r="R1032" s="1" t="str">
        <f>IFERROR(VLOOKUP(K1032,Proveedores!$A$2:$B$500,2,0),"Agregar")</f>
        <v>CSL BEHRING S.A.</v>
      </c>
      <c r="S1032" s="5">
        <f t="shared" si="16"/>
        <v>75211425</v>
      </c>
    </row>
    <row r="1033" spans="1:19" x14ac:dyDescent="0.2">
      <c r="A1033" s="7">
        <v>43907.517164351855</v>
      </c>
      <c r="B1033" s="1" t="s">
        <v>5202</v>
      </c>
      <c r="C1033" s="1" t="s">
        <v>5203</v>
      </c>
      <c r="D1033" s="1" t="s">
        <v>1621</v>
      </c>
      <c r="E1033" s="1" t="s">
        <v>5204</v>
      </c>
      <c r="F1033" s="7">
        <v>43900</v>
      </c>
      <c r="G1033" s="1" t="s">
        <v>265</v>
      </c>
      <c r="H1033" s="5">
        <v>1336684.3500000001</v>
      </c>
      <c r="I1033" s="1">
        <v>130</v>
      </c>
      <c r="J1033" s="1">
        <v>0</v>
      </c>
      <c r="K1033" s="1" t="s">
        <v>2070</v>
      </c>
      <c r="L1033" s="1">
        <v>4</v>
      </c>
      <c r="M1033" s="1" t="s">
        <v>2071</v>
      </c>
      <c r="N1033" s="1" t="s">
        <v>2072</v>
      </c>
      <c r="O1033" s="1">
        <v>485000</v>
      </c>
      <c r="P1033" s="1" t="s">
        <v>2073</v>
      </c>
      <c r="Q1033" s="1">
        <v>2445.9</v>
      </c>
      <c r="R1033" s="1" t="str">
        <f>IFERROR(VLOOKUP(K1033,Proveedores!$A$2:$B$500,2,0),"Agregar")</f>
        <v>CSL BEHRING S.A.</v>
      </c>
      <c r="S1033" s="5">
        <f t="shared" si="16"/>
        <v>1186261500</v>
      </c>
    </row>
    <row r="1034" spans="1:19" x14ac:dyDescent="0.2">
      <c r="A1034" s="7">
        <v>43907.669803240744</v>
      </c>
      <c r="B1034" s="1" t="s">
        <v>5205</v>
      </c>
      <c r="C1034" s="1" t="s">
        <v>5206</v>
      </c>
      <c r="D1034" s="1" t="s">
        <v>1621</v>
      </c>
      <c r="E1034" s="1">
        <v>600009092</v>
      </c>
      <c r="F1034" s="7">
        <v>43906</v>
      </c>
      <c r="G1034" s="1" t="s">
        <v>1007</v>
      </c>
      <c r="H1034" s="5">
        <v>315600</v>
      </c>
      <c r="I1034" s="1" t="s">
        <v>2599</v>
      </c>
      <c r="J1034" s="1" t="s">
        <v>1008</v>
      </c>
      <c r="K1034" s="1" t="s">
        <v>4027</v>
      </c>
      <c r="L1034" s="1">
        <v>1</v>
      </c>
      <c r="M1034" s="1" t="s">
        <v>5207</v>
      </c>
      <c r="N1034" s="1" t="s">
        <v>5208</v>
      </c>
      <c r="O1034" s="1">
        <v>12</v>
      </c>
      <c r="P1034" s="1" t="s">
        <v>2316</v>
      </c>
      <c r="Q1034" s="1">
        <v>26300</v>
      </c>
      <c r="R1034" s="1" t="str">
        <f>IFERROR(VLOOKUP(K1034,Proveedores!$A$2:$B$500,2,0),"Agregar")</f>
        <v>TELAM SOCIEDAD DEL ESTADO</v>
      </c>
      <c r="S1034" s="5">
        <f t="shared" si="16"/>
        <v>315600</v>
      </c>
    </row>
    <row r="1035" spans="1:19" x14ac:dyDescent="0.2">
      <c r="A1035" s="7">
        <v>43908.45412037037</v>
      </c>
      <c r="B1035" s="1" t="s">
        <v>5209</v>
      </c>
      <c r="C1035" s="1" t="s">
        <v>5210</v>
      </c>
      <c r="D1035" s="1" t="s">
        <v>1621</v>
      </c>
      <c r="E1035" s="1" t="s">
        <v>5211</v>
      </c>
      <c r="F1035" s="7">
        <v>43906</v>
      </c>
      <c r="G1035" s="1" t="s">
        <v>692</v>
      </c>
      <c r="H1035" s="5">
        <v>1112628.22</v>
      </c>
      <c r="I1035" s="1" t="s">
        <v>1816</v>
      </c>
      <c r="J1035" s="1">
        <v>0</v>
      </c>
      <c r="K1035" s="1" t="s">
        <v>1847</v>
      </c>
      <c r="L1035" s="1">
        <v>20</v>
      </c>
      <c r="M1035" s="1" t="s">
        <v>2527</v>
      </c>
      <c r="N1035" s="1" t="s">
        <v>5212</v>
      </c>
      <c r="O1035" s="1">
        <v>31027</v>
      </c>
      <c r="P1035" s="1" t="s">
        <v>3573</v>
      </c>
      <c r="Q1035" s="1">
        <v>35.86</v>
      </c>
      <c r="R1035" s="1" t="str">
        <f>IFERROR(VLOOKUP(K1035,Proveedores!$A$2:$B$500,2,0),"Agregar")</f>
        <v xml:space="preserve">LAFEDAR S.A. </v>
      </c>
      <c r="S1035" s="5">
        <f t="shared" si="16"/>
        <v>1112628.22</v>
      </c>
    </row>
    <row r="1036" spans="1:19" x14ac:dyDescent="0.2">
      <c r="A1036" s="7">
        <v>43908.47965277778</v>
      </c>
      <c r="B1036" s="1" t="s">
        <v>5213</v>
      </c>
      <c r="C1036" s="1" t="s">
        <v>5214</v>
      </c>
      <c r="D1036" s="1" t="s">
        <v>1621</v>
      </c>
      <c r="E1036" s="1" t="s">
        <v>5215</v>
      </c>
      <c r="F1036" s="7">
        <v>43906</v>
      </c>
      <c r="G1036" s="1" t="s">
        <v>692</v>
      </c>
      <c r="H1036" s="5">
        <v>1130486.5</v>
      </c>
      <c r="I1036" s="1" t="s">
        <v>1816</v>
      </c>
      <c r="J1036" s="1">
        <v>0</v>
      </c>
      <c r="K1036" s="1" t="s">
        <v>1847</v>
      </c>
      <c r="L1036" s="1">
        <v>20</v>
      </c>
      <c r="M1036" s="1" t="s">
        <v>2527</v>
      </c>
      <c r="N1036" s="1" t="s">
        <v>5216</v>
      </c>
      <c r="O1036" s="1">
        <v>31525</v>
      </c>
      <c r="P1036" s="1" t="s">
        <v>3573</v>
      </c>
      <c r="Q1036" s="1">
        <v>35.86</v>
      </c>
      <c r="R1036" s="1" t="str">
        <f>IFERROR(VLOOKUP(K1036,Proveedores!$A$2:$B$500,2,0),"Agregar")</f>
        <v xml:space="preserve">LAFEDAR S.A. </v>
      </c>
      <c r="S1036" s="5">
        <f t="shared" si="16"/>
        <v>1130486.5</v>
      </c>
    </row>
    <row r="1037" spans="1:19" x14ac:dyDescent="0.2">
      <c r="A1037" s="7">
        <v>43908.498414351852</v>
      </c>
      <c r="B1037" s="1" t="s">
        <v>5217</v>
      </c>
      <c r="C1037" s="1" t="s">
        <v>5218</v>
      </c>
      <c r="D1037" s="1" t="s">
        <v>1621</v>
      </c>
      <c r="E1037" s="1" t="s">
        <v>5219</v>
      </c>
      <c r="F1037" s="7">
        <v>43903</v>
      </c>
      <c r="G1037" s="1" t="s">
        <v>692</v>
      </c>
      <c r="H1037" s="5">
        <v>505623.4</v>
      </c>
      <c r="I1037" s="1" t="s">
        <v>1816</v>
      </c>
      <c r="J1037" s="1">
        <v>0</v>
      </c>
      <c r="K1037" s="1" t="s">
        <v>1847</v>
      </c>
      <c r="L1037" s="1">
        <v>35</v>
      </c>
      <c r="M1037" s="1" t="s">
        <v>2513</v>
      </c>
      <c r="N1037" s="1" t="s">
        <v>3572</v>
      </c>
      <c r="O1037" s="1">
        <v>14660</v>
      </c>
      <c r="P1037" s="1" t="s">
        <v>3573</v>
      </c>
      <c r="Q1037" s="1">
        <v>34.49</v>
      </c>
      <c r="R1037" s="1" t="str">
        <f>IFERROR(VLOOKUP(K1037,Proveedores!$A$2:$B$500,2,0),"Agregar")</f>
        <v xml:space="preserve">LAFEDAR S.A. </v>
      </c>
      <c r="S1037" s="5">
        <f t="shared" si="16"/>
        <v>505623.4</v>
      </c>
    </row>
    <row r="1038" spans="1:19" x14ac:dyDescent="0.2">
      <c r="A1038" s="7">
        <v>43908.688460648147</v>
      </c>
      <c r="B1038" s="1" t="s">
        <v>5220</v>
      </c>
      <c r="C1038" s="1" t="s">
        <v>5221</v>
      </c>
      <c r="D1038" s="1" t="s">
        <v>1621</v>
      </c>
      <c r="E1038" s="1" t="s">
        <v>5222</v>
      </c>
      <c r="F1038" s="7">
        <v>43908</v>
      </c>
      <c r="G1038" s="1" t="s">
        <v>293</v>
      </c>
      <c r="H1038" s="5">
        <v>155440</v>
      </c>
      <c r="I1038" s="1">
        <v>278</v>
      </c>
      <c r="J1038" s="1">
        <v>0</v>
      </c>
      <c r="K1038" s="1" t="s">
        <v>296</v>
      </c>
      <c r="L1038" s="1">
        <v>1</v>
      </c>
      <c r="M1038" s="1" t="s">
        <v>4671</v>
      </c>
      <c r="N1038" s="1" t="s">
        <v>4672</v>
      </c>
      <c r="O1038" s="1">
        <v>107200</v>
      </c>
      <c r="P1038" s="1" t="s">
        <v>4673</v>
      </c>
      <c r="Q1038" s="1">
        <v>1.45</v>
      </c>
      <c r="R1038" s="1" t="str">
        <f>IFERROR(VLOOKUP(K1038,Proveedores!$A$2:$B$500,2,0),"Agregar")</f>
        <v>Nutri Service SRL</v>
      </c>
      <c r="S1038" s="5">
        <f t="shared" si="16"/>
        <v>155440</v>
      </c>
    </row>
    <row r="1039" spans="1:19" x14ac:dyDescent="0.2">
      <c r="A1039" s="7">
        <v>43909.383101851854</v>
      </c>
      <c r="B1039" s="1" t="s">
        <v>5223</v>
      </c>
      <c r="C1039" s="1" t="s">
        <v>5224</v>
      </c>
      <c r="D1039" s="1" t="s">
        <v>1621</v>
      </c>
      <c r="E1039" s="1" t="s">
        <v>5225</v>
      </c>
      <c r="F1039" s="7">
        <v>43906</v>
      </c>
      <c r="G1039" s="1" t="s">
        <v>5095</v>
      </c>
      <c r="H1039" s="5">
        <v>6414262</v>
      </c>
      <c r="I1039" s="1">
        <v>0</v>
      </c>
      <c r="J1039" s="1">
        <v>0</v>
      </c>
      <c r="K1039" s="1" t="s">
        <v>70</v>
      </c>
      <c r="L1039" s="1">
        <v>4</v>
      </c>
      <c r="M1039" s="1" t="s">
        <v>4368</v>
      </c>
      <c r="N1039" s="1" t="s">
        <v>5048</v>
      </c>
      <c r="O1039" s="1">
        <v>25253</v>
      </c>
      <c r="P1039" s="1" t="s">
        <v>5042</v>
      </c>
      <c r="Q1039" s="1">
        <v>254</v>
      </c>
      <c r="R1039" s="1" t="str">
        <f>IFERROR(VLOOKUP(K1039,Proveedores!$A$2:$B$500,2,0),"Agregar")</f>
        <v>SA LA SIBILA .</v>
      </c>
      <c r="S1039" s="5">
        <f t="shared" si="16"/>
        <v>6414262</v>
      </c>
    </row>
    <row r="1040" spans="1:19" x14ac:dyDescent="0.2">
      <c r="A1040" s="7">
        <v>43909.447256944448</v>
      </c>
      <c r="B1040" s="1" t="s">
        <v>5226</v>
      </c>
      <c r="C1040" s="1" t="s">
        <v>5227</v>
      </c>
      <c r="D1040" s="1" t="s">
        <v>1621</v>
      </c>
      <c r="E1040" s="1" t="s">
        <v>5228</v>
      </c>
      <c r="F1040" s="7">
        <v>43902</v>
      </c>
      <c r="G1040" s="1" t="s">
        <v>265</v>
      </c>
      <c r="H1040" s="5">
        <v>106396.65</v>
      </c>
      <c r="I1040" s="1">
        <v>223</v>
      </c>
      <c r="J1040" s="1">
        <v>0</v>
      </c>
      <c r="K1040" s="1" t="s">
        <v>2070</v>
      </c>
      <c r="L1040" s="1">
        <v>3</v>
      </c>
      <c r="M1040" s="1" t="s">
        <v>2140</v>
      </c>
      <c r="N1040" s="1" t="s">
        <v>2141</v>
      </c>
      <c r="O1040" s="1">
        <v>6500</v>
      </c>
      <c r="P1040" s="1" t="s">
        <v>2073</v>
      </c>
      <c r="Q1040" s="1">
        <v>1222.95</v>
      </c>
      <c r="R1040" s="1" t="str">
        <f>IFERROR(VLOOKUP(K1040,Proveedores!$A$2:$B$500,2,0),"Agregar")</f>
        <v>CSL BEHRING S.A.</v>
      </c>
      <c r="S1040" s="5">
        <f t="shared" si="16"/>
        <v>7949175</v>
      </c>
    </row>
    <row r="1041" spans="1:19" x14ac:dyDescent="0.2">
      <c r="A1041" s="7">
        <v>43909.447256944448</v>
      </c>
      <c r="B1041" s="1" t="s">
        <v>5226</v>
      </c>
      <c r="C1041" s="1" t="s">
        <v>5227</v>
      </c>
      <c r="D1041" s="1" t="s">
        <v>1621</v>
      </c>
      <c r="E1041" s="1" t="s">
        <v>5228</v>
      </c>
      <c r="F1041" s="7">
        <v>43902</v>
      </c>
      <c r="G1041" s="1" t="s">
        <v>265</v>
      </c>
      <c r="H1041" s="5">
        <v>106396.65</v>
      </c>
      <c r="I1041" s="1">
        <v>223</v>
      </c>
      <c r="J1041" s="1">
        <v>0</v>
      </c>
      <c r="K1041" s="1" t="s">
        <v>2070</v>
      </c>
      <c r="L1041" s="1">
        <v>4</v>
      </c>
      <c r="M1041" s="1" t="s">
        <v>2071</v>
      </c>
      <c r="N1041" s="1" t="s">
        <v>2072</v>
      </c>
      <c r="O1041" s="1">
        <v>37000</v>
      </c>
      <c r="P1041" s="1" t="s">
        <v>2073</v>
      </c>
      <c r="Q1041" s="1">
        <v>2445.9</v>
      </c>
      <c r="R1041" s="1" t="str">
        <f>IFERROR(VLOOKUP(K1041,Proveedores!$A$2:$B$500,2,0),"Agregar")</f>
        <v>CSL BEHRING S.A.</v>
      </c>
      <c r="S1041" s="5">
        <f t="shared" si="16"/>
        <v>90498300</v>
      </c>
    </row>
    <row r="1042" spans="1:19" x14ac:dyDescent="0.2">
      <c r="A1042" s="7">
        <v>43909.45380787037</v>
      </c>
      <c r="B1042" s="1" t="s">
        <v>5229</v>
      </c>
      <c r="C1042" s="1" t="s">
        <v>5230</v>
      </c>
      <c r="D1042" s="1" t="s">
        <v>1621</v>
      </c>
      <c r="E1042" s="1" t="s">
        <v>5231</v>
      </c>
      <c r="F1042" s="7">
        <v>43906</v>
      </c>
      <c r="G1042" s="1" t="s">
        <v>265</v>
      </c>
      <c r="H1042" s="5">
        <v>31796.7</v>
      </c>
      <c r="I1042" s="1">
        <v>237</v>
      </c>
      <c r="J1042" s="1">
        <v>0</v>
      </c>
      <c r="K1042" s="1" t="s">
        <v>2070</v>
      </c>
      <c r="L1042" s="1">
        <v>4</v>
      </c>
      <c r="M1042" s="1" t="s">
        <v>2071</v>
      </c>
      <c r="N1042" s="1" t="s">
        <v>2072</v>
      </c>
      <c r="O1042" s="1">
        <v>13000</v>
      </c>
      <c r="P1042" s="1" t="s">
        <v>2073</v>
      </c>
      <c r="Q1042" s="1">
        <v>2445.9</v>
      </c>
      <c r="R1042" s="1" t="str">
        <f>IFERROR(VLOOKUP(K1042,Proveedores!$A$2:$B$500,2,0),"Agregar")</f>
        <v>CSL BEHRING S.A.</v>
      </c>
      <c r="S1042" s="5">
        <f t="shared" si="16"/>
        <v>31796700</v>
      </c>
    </row>
    <row r="1043" spans="1:19" x14ac:dyDescent="0.2">
      <c r="A1043" s="7">
        <v>43909.541400462964</v>
      </c>
      <c r="B1043" s="1" t="s">
        <v>5232</v>
      </c>
      <c r="C1043" s="1" t="s">
        <v>5233</v>
      </c>
      <c r="D1043" s="1" t="s">
        <v>1621</v>
      </c>
      <c r="E1043" s="1" t="s">
        <v>5234</v>
      </c>
      <c r="F1043" s="7">
        <v>43902</v>
      </c>
      <c r="G1043" s="1" t="s">
        <v>265</v>
      </c>
      <c r="H1043" s="5">
        <v>61147.5</v>
      </c>
      <c r="I1043" s="1">
        <v>217</v>
      </c>
      <c r="J1043" s="1">
        <v>0</v>
      </c>
      <c r="K1043" s="1" t="s">
        <v>2070</v>
      </c>
      <c r="L1043" s="1">
        <v>4</v>
      </c>
      <c r="M1043" s="1" t="s">
        <v>2071</v>
      </c>
      <c r="N1043" s="1" t="s">
        <v>2072</v>
      </c>
      <c r="O1043" s="1">
        <v>25000</v>
      </c>
      <c r="P1043" s="1" t="s">
        <v>2073</v>
      </c>
      <c r="Q1043" s="1">
        <v>2445.9</v>
      </c>
      <c r="R1043" s="1" t="str">
        <f>IFERROR(VLOOKUP(K1043,Proveedores!$A$2:$B$500,2,0),"Agregar")</f>
        <v>CSL BEHRING S.A.</v>
      </c>
      <c r="S1043" s="5">
        <f t="shared" si="16"/>
        <v>61147500</v>
      </c>
    </row>
    <row r="1044" spans="1:19" x14ac:dyDescent="0.2">
      <c r="A1044" s="7">
        <v>43909.546354166669</v>
      </c>
      <c r="B1044" s="1" t="s">
        <v>5235</v>
      </c>
      <c r="C1044" s="1" t="s">
        <v>5236</v>
      </c>
      <c r="D1044" s="1" t="s">
        <v>1621</v>
      </c>
      <c r="E1044" s="1" t="s">
        <v>5237</v>
      </c>
      <c r="F1044" s="7">
        <v>43902</v>
      </c>
      <c r="G1044" s="1" t="s">
        <v>265</v>
      </c>
      <c r="H1044" s="5">
        <v>110065.5</v>
      </c>
      <c r="I1044" s="1">
        <v>215</v>
      </c>
      <c r="J1044" s="1">
        <v>0</v>
      </c>
      <c r="K1044" s="1" t="s">
        <v>2070</v>
      </c>
      <c r="L1044" s="1">
        <v>3</v>
      </c>
      <c r="M1044" s="1" t="s">
        <v>2140</v>
      </c>
      <c r="N1044" s="1" t="s">
        <v>2141</v>
      </c>
      <c r="O1044" s="1">
        <v>19000</v>
      </c>
      <c r="P1044" s="1" t="s">
        <v>2073</v>
      </c>
      <c r="Q1044" s="1">
        <v>1222.95</v>
      </c>
      <c r="R1044" s="1" t="str">
        <f>IFERROR(VLOOKUP(K1044,Proveedores!$A$2:$B$500,2,0),"Agregar")</f>
        <v>CSL BEHRING S.A.</v>
      </c>
      <c r="S1044" s="5">
        <f t="shared" si="16"/>
        <v>23236050</v>
      </c>
    </row>
    <row r="1045" spans="1:19" x14ac:dyDescent="0.2">
      <c r="A1045" s="7">
        <v>43909.546354166669</v>
      </c>
      <c r="B1045" s="1" t="s">
        <v>5235</v>
      </c>
      <c r="C1045" s="1" t="s">
        <v>5236</v>
      </c>
      <c r="D1045" s="1" t="s">
        <v>1621</v>
      </c>
      <c r="E1045" s="1" t="s">
        <v>5237</v>
      </c>
      <c r="F1045" s="7">
        <v>43902</v>
      </c>
      <c r="G1045" s="1" t="s">
        <v>265</v>
      </c>
      <c r="H1045" s="5">
        <v>110065.5</v>
      </c>
      <c r="I1045" s="1">
        <v>215</v>
      </c>
      <c r="J1045" s="1">
        <v>0</v>
      </c>
      <c r="K1045" s="1" t="s">
        <v>2070</v>
      </c>
      <c r="L1045" s="1">
        <v>4</v>
      </c>
      <c r="M1045" s="1" t="s">
        <v>2071</v>
      </c>
      <c r="N1045" s="1" t="s">
        <v>2072</v>
      </c>
      <c r="O1045" s="1">
        <v>26000</v>
      </c>
      <c r="P1045" s="1" t="s">
        <v>2073</v>
      </c>
      <c r="Q1045" s="1">
        <v>2445.9</v>
      </c>
      <c r="R1045" s="1" t="str">
        <f>IFERROR(VLOOKUP(K1045,Proveedores!$A$2:$B$500,2,0),"Agregar")</f>
        <v>CSL BEHRING S.A.</v>
      </c>
      <c r="S1045" s="5">
        <f t="shared" si="16"/>
        <v>63593400</v>
      </c>
    </row>
    <row r="1046" spans="1:19" x14ac:dyDescent="0.2">
      <c r="A1046" s="7">
        <v>43909.57104166667</v>
      </c>
      <c r="B1046" s="1" t="s">
        <v>5238</v>
      </c>
      <c r="C1046" s="1" t="s">
        <v>5239</v>
      </c>
      <c r="D1046" s="1" t="s">
        <v>1621</v>
      </c>
      <c r="E1046" s="1" t="s">
        <v>5240</v>
      </c>
      <c r="F1046" s="7">
        <v>43902</v>
      </c>
      <c r="G1046" s="1" t="s">
        <v>265</v>
      </c>
      <c r="H1046" s="5">
        <v>29350.799999999999</v>
      </c>
      <c r="I1046" s="1">
        <v>202</v>
      </c>
      <c r="J1046" s="1">
        <v>0</v>
      </c>
      <c r="K1046" s="1" t="s">
        <v>2070</v>
      </c>
      <c r="L1046" s="1">
        <v>3</v>
      </c>
      <c r="M1046" s="1" t="s">
        <v>2140</v>
      </c>
      <c r="N1046" s="1" t="s">
        <v>2141</v>
      </c>
      <c r="O1046" s="1">
        <v>12000</v>
      </c>
      <c r="P1046" s="1" t="s">
        <v>2073</v>
      </c>
      <c r="Q1046" s="1">
        <v>1222.95</v>
      </c>
      <c r="R1046" s="1" t="str">
        <f>IFERROR(VLOOKUP(K1046,Proveedores!$A$2:$B$500,2,0),"Agregar")</f>
        <v>CSL BEHRING S.A.</v>
      </c>
      <c r="S1046" s="5">
        <f t="shared" si="16"/>
        <v>14675400</v>
      </c>
    </row>
    <row r="1047" spans="1:19" x14ac:dyDescent="0.2">
      <c r="A1047" s="7">
        <v>43909.581932870373</v>
      </c>
      <c r="B1047" s="1" t="s">
        <v>5241</v>
      </c>
      <c r="C1047" s="1" t="s">
        <v>5242</v>
      </c>
      <c r="D1047" s="1" t="s">
        <v>1621</v>
      </c>
      <c r="E1047" s="1" t="s">
        <v>5243</v>
      </c>
      <c r="F1047" s="7">
        <v>43902</v>
      </c>
      <c r="G1047" s="1" t="s">
        <v>265</v>
      </c>
      <c r="H1047" s="5">
        <v>6114.75</v>
      </c>
      <c r="I1047" s="1">
        <v>201</v>
      </c>
      <c r="J1047" s="1">
        <v>0</v>
      </c>
      <c r="K1047" s="1" t="s">
        <v>2070</v>
      </c>
      <c r="L1047" s="1">
        <v>3</v>
      </c>
      <c r="M1047" s="1" t="s">
        <v>2140</v>
      </c>
      <c r="N1047" s="1" t="s">
        <v>2141</v>
      </c>
      <c r="O1047" s="1">
        <v>2500</v>
      </c>
      <c r="P1047" s="1" t="s">
        <v>2073</v>
      </c>
      <c r="Q1047" s="1">
        <v>1222.95</v>
      </c>
      <c r="R1047" s="1" t="str">
        <f>IFERROR(VLOOKUP(K1047,Proveedores!$A$2:$B$500,2,0),"Agregar")</f>
        <v>CSL BEHRING S.A.</v>
      </c>
      <c r="S1047" s="5">
        <f t="shared" si="16"/>
        <v>3057375</v>
      </c>
    </row>
    <row r="1048" spans="1:19" x14ac:dyDescent="0.2">
      <c r="A1048" s="7">
        <v>43909.598958333336</v>
      </c>
      <c r="B1048" s="1" t="s">
        <v>5244</v>
      </c>
      <c r="C1048" s="1" t="s">
        <v>5245</v>
      </c>
      <c r="D1048" s="1" t="s">
        <v>1621</v>
      </c>
      <c r="E1048" s="1" t="s">
        <v>5246</v>
      </c>
      <c r="F1048" s="7">
        <v>43906</v>
      </c>
      <c r="G1048" s="1" t="s">
        <v>5046</v>
      </c>
      <c r="H1048" s="5">
        <v>7612634</v>
      </c>
      <c r="I1048" s="1">
        <v>0</v>
      </c>
      <c r="J1048" s="1">
        <v>0</v>
      </c>
      <c r="K1048" s="1" t="s">
        <v>70</v>
      </c>
      <c r="L1048" s="1">
        <v>4</v>
      </c>
      <c r="M1048" s="1" t="s">
        <v>4368</v>
      </c>
      <c r="N1048" s="1" t="s">
        <v>5048</v>
      </c>
      <c r="O1048" s="1">
        <v>29971</v>
      </c>
      <c r="P1048" s="1" t="s">
        <v>5042</v>
      </c>
      <c r="Q1048" s="1">
        <v>254</v>
      </c>
      <c r="R1048" s="1" t="str">
        <f>IFERROR(VLOOKUP(K1048,Proveedores!$A$2:$B$500,2,0),"Agregar")</f>
        <v>SA LA SIBILA .</v>
      </c>
      <c r="S1048" s="5">
        <f t="shared" si="16"/>
        <v>7612634</v>
      </c>
    </row>
    <row r="1049" spans="1:19" x14ac:dyDescent="0.2">
      <c r="A1049" s="7">
        <v>43909.605879629627</v>
      </c>
      <c r="B1049" s="1" t="s">
        <v>5247</v>
      </c>
      <c r="C1049" s="1" t="s">
        <v>5248</v>
      </c>
      <c r="D1049" s="1" t="s">
        <v>1621</v>
      </c>
      <c r="E1049" s="1" t="s">
        <v>5249</v>
      </c>
      <c r="F1049" s="7">
        <v>43906</v>
      </c>
      <c r="G1049" s="1" t="s">
        <v>5099</v>
      </c>
      <c r="H1049" s="5">
        <v>3045714</v>
      </c>
      <c r="I1049" s="1">
        <v>0</v>
      </c>
      <c r="J1049" s="1">
        <v>0</v>
      </c>
      <c r="K1049" s="1" t="s">
        <v>70</v>
      </c>
      <c r="L1049" s="1">
        <v>4</v>
      </c>
      <c r="M1049" s="1" t="s">
        <v>4368</v>
      </c>
      <c r="N1049" s="1" t="s">
        <v>5048</v>
      </c>
      <c r="O1049" s="1">
        <v>11991</v>
      </c>
      <c r="P1049" s="1" t="s">
        <v>5042</v>
      </c>
      <c r="Q1049" s="1">
        <v>254</v>
      </c>
      <c r="R1049" s="1" t="str">
        <f>IFERROR(VLOOKUP(K1049,Proveedores!$A$2:$B$500,2,0),"Agregar")</f>
        <v>SA LA SIBILA .</v>
      </c>
      <c r="S1049" s="5">
        <f t="shared" si="16"/>
        <v>3045714</v>
      </c>
    </row>
    <row r="1050" spans="1:19" x14ac:dyDescent="0.2">
      <c r="A1050" s="7">
        <v>43909.614444444444</v>
      </c>
      <c r="B1050" s="1" t="s">
        <v>5250</v>
      </c>
      <c r="C1050" s="1" t="s">
        <v>5251</v>
      </c>
      <c r="D1050" s="1" t="s">
        <v>1621</v>
      </c>
      <c r="E1050" s="1" t="s">
        <v>5252</v>
      </c>
      <c r="F1050" s="7">
        <v>43902</v>
      </c>
      <c r="G1050" s="1" t="s">
        <v>265</v>
      </c>
      <c r="H1050" s="5">
        <v>63593.4</v>
      </c>
      <c r="I1050" s="1">
        <v>220</v>
      </c>
      <c r="J1050" s="1">
        <v>0</v>
      </c>
      <c r="K1050" s="1" t="s">
        <v>2070</v>
      </c>
      <c r="L1050" s="1">
        <v>4</v>
      </c>
      <c r="M1050" s="1" t="s">
        <v>2071</v>
      </c>
      <c r="N1050" s="1" t="s">
        <v>2072</v>
      </c>
      <c r="O1050" s="1">
        <v>26000</v>
      </c>
      <c r="P1050" s="1" t="s">
        <v>2073</v>
      </c>
      <c r="Q1050" s="1">
        <v>2445.9</v>
      </c>
      <c r="R1050" s="1" t="str">
        <f>IFERROR(VLOOKUP(K1050,Proveedores!$A$2:$B$500,2,0),"Agregar")</f>
        <v>CSL BEHRING S.A.</v>
      </c>
      <c r="S1050" s="5">
        <f t="shared" si="16"/>
        <v>63593400</v>
      </c>
    </row>
    <row r="1051" spans="1:19" x14ac:dyDescent="0.2">
      <c r="A1051" s="7">
        <v>43909.615601851852</v>
      </c>
      <c r="B1051" s="1" t="s">
        <v>5253</v>
      </c>
      <c r="C1051" s="1" t="s">
        <v>5254</v>
      </c>
      <c r="D1051" s="1" t="s">
        <v>1621</v>
      </c>
      <c r="E1051" s="1" t="s">
        <v>5255</v>
      </c>
      <c r="F1051" s="7">
        <v>43906</v>
      </c>
      <c r="G1051" s="1" t="s">
        <v>5110</v>
      </c>
      <c r="H1051" s="5">
        <v>16035020</v>
      </c>
      <c r="I1051" s="1">
        <v>0</v>
      </c>
      <c r="J1051" s="1">
        <v>0</v>
      </c>
      <c r="K1051" s="1" t="s">
        <v>70</v>
      </c>
      <c r="L1051" s="1">
        <v>4</v>
      </c>
      <c r="M1051" s="1" t="s">
        <v>4368</v>
      </c>
      <c r="N1051" s="1" t="s">
        <v>5048</v>
      </c>
      <c r="O1051" s="1">
        <v>63130</v>
      </c>
      <c r="P1051" s="1" t="s">
        <v>5042</v>
      </c>
      <c r="Q1051" s="1">
        <v>254</v>
      </c>
      <c r="R1051" s="1" t="str">
        <f>IFERROR(VLOOKUP(K1051,Proveedores!$A$2:$B$500,2,0),"Agregar")</f>
        <v>SA LA SIBILA .</v>
      </c>
      <c r="S1051" s="5">
        <f t="shared" si="16"/>
        <v>16035020</v>
      </c>
    </row>
    <row r="1052" spans="1:19" x14ac:dyDescent="0.2">
      <c r="A1052" s="7">
        <v>43909.619930555556</v>
      </c>
      <c r="B1052" s="1" t="s">
        <v>5256</v>
      </c>
      <c r="C1052" s="1" t="s">
        <v>5257</v>
      </c>
      <c r="D1052" s="1" t="s">
        <v>1621</v>
      </c>
      <c r="E1052" s="1" t="s">
        <v>5258</v>
      </c>
      <c r="F1052" s="7">
        <v>43902</v>
      </c>
      <c r="G1052" s="1" t="s">
        <v>265</v>
      </c>
      <c r="H1052" s="5">
        <v>34242.6</v>
      </c>
      <c r="I1052" s="1">
        <v>221</v>
      </c>
      <c r="J1052" s="1">
        <v>0</v>
      </c>
      <c r="K1052" s="1" t="s">
        <v>2070</v>
      </c>
      <c r="L1052" s="1">
        <v>4</v>
      </c>
      <c r="M1052" s="1" t="s">
        <v>2071</v>
      </c>
      <c r="N1052" s="1" t="s">
        <v>2072</v>
      </c>
      <c r="O1052" s="1">
        <v>14000</v>
      </c>
      <c r="P1052" s="1" t="s">
        <v>2073</v>
      </c>
      <c r="Q1052" s="1">
        <v>2445.9</v>
      </c>
      <c r="R1052" s="1" t="str">
        <f>IFERROR(VLOOKUP(K1052,Proveedores!$A$2:$B$500,2,0),"Agregar")</f>
        <v>CSL BEHRING S.A.</v>
      </c>
      <c r="S1052" s="5">
        <f t="shared" si="16"/>
        <v>34242600</v>
      </c>
    </row>
    <row r="1053" spans="1:19" x14ac:dyDescent="0.2">
      <c r="A1053" s="7">
        <v>43909.619942129626</v>
      </c>
      <c r="B1053" s="1" t="s">
        <v>5259</v>
      </c>
      <c r="C1053" s="1" t="s">
        <v>5260</v>
      </c>
      <c r="D1053" s="1" t="s">
        <v>1621</v>
      </c>
      <c r="E1053" s="1" t="s">
        <v>5261</v>
      </c>
      <c r="F1053" s="7">
        <v>43908</v>
      </c>
      <c r="G1053" s="1" t="s">
        <v>692</v>
      </c>
      <c r="H1053" s="5">
        <v>1417366.5</v>
      </c>
      <c r="I1053" s="1" t="s">
        <v>1816</v>
      </c>
      <c r="J1053" s="1">
        <v>0</v>
      </c>
      <c r="K1053" s="1" t="s">
        <v>1847</v>
      </c>
      <c r="L1053" s="1">
        <v>20</v>
      </c>
      <c r="M1053" s="1" t="s">
        <v>2527</v>
      </c>
      <c r="N1053" s="1" t="s">
        <v>5262</v>
      </c>
      <c r="O1053" s="1">
        <v>39525</v>
      </c>
      <c r="P1053" s="1" t="s">
        <v>3573</v>
      </c>
      <c r="Q1053" s="1">
        <v>35.86</v>
      </c>
      <c r="R1053" s="1" t="str">
        <f>IFERROR(VLOOKUP(K1053,Proveedores!$A$2:$B$500,2,0),"Agregar")</f>
        <v xml:space="preserve">LAFEDAR S.A. </v>
      </c>
      <c r="S1053" s="5">
        <f t="shared" si="16"/>
        <v>1417366.5</v>
      </c>
    </row>
    <row r="1054" spans="1:19" x14ac:dyDescent="0.2">
      <c r="A1054" s="7">
        <v>43909.623356481483</v>
      </c>
      <c r="B1054" s="1" t="s">
        <v>5263</v>
      </c>
      <c r="C1054" s="1" t="s">
        <v>5264</v>
      </c>
      <c r="D1054" s="1" t="s">
        <v>1621</v>
      </c>
      <c r="E1054" s="1" t="s">
        <v>5265</v>
      </c>
      <c r="F1054" s="7">
        <v>43906</v>
      </c>
      <c r="G1054" s="1" t="s">
        <v>98</v>
      </c>
      <c r="H1054" s="5">
        <v>6414262</v>
      </c>
      <c r="I1054" s="1">
        <v>0</v>
      </c>
      <c r="J1054" s="1">
        <v>0</v>
      </c>
      <c r="K1054" s="1" t="s">
        <v>70</v>
      </c>
      <c r="L1054" s="1">
        <v>4</v>
      </c>
      <c r="M1054" s="1" t="s">
        <v>4368</v>
      </c>
      <c r="N1054" s="1" t="s">
        <v>5048</v>
      </c>
      <c r="O1054" s="1">
        <v>25253</v>
      </c>
      <c r="P1054" s="1" t="s">
        <v>5042</v>
      </c>
      <c r="Q1054" s="1">
        <v>254</v>
      </c>
      <c r="R1054" s="1" t="str">
        <f>IFERROR(VLOOKUP(K1054,Proveedores!$A$2:$B$500,2,0),"Agregar")</f>
        <v>SA LA SIBILA .</v>
      </c>
      <c r="S1054" s="5">
        <f t="shared" si="16"/>
        <v>6414262</v>
      </c>
    </row>
    <row r="1055" spans="1:19" x14ac:dyDescent="0.2">
      <c r="A1055" s="7">
        <v>43909.624548611115</v>
      </c>
      <c r="B1055" s="1" t="s">
        <v>5266</v>
      </c>
      <c r="C1055" s="1" t="s">
        <v>5267</v>
      </c>
      <c r="D1055" s="1" t="s">
        <v>1621</v>
      </c>
      <c r="E1055" s="1" t="s">
        <v>5268</v>
      </c>
      <c r="F1055" s="7">
        <v>43906</v>
      </c>
      <c r="G1055" s="1" t="s">
        <v>265</v>
      </c>
      <c r="H1055" s="5">
        <v>44026.2</v>
      </c>
      <c r="I1055" s="1">
        <v>241</v>
      </c>
      <c r="J1055" s="1">
        <v>0</v>
      </c>
      <c r="K1055" s="1" t="s">
        <v>2070</v>
      </c>
      <c r="L1055" s="1">
        <v>3</v>
      </c>
      <c r="M1055" s="1" t="s">
        <v>2140</v>
      </c>
      <c r="N1055" s="1" t="s">
        <v>2141</v>
      </c>
      <c r="O1055" s="1">
        <v>6000</v>
      </c>
      <c r="P1055" s="1" t="s">
        <v>2073</v>
      </c>
      <c r="Q1055" s="1">
        <v>1222.95</v>
      </c>
      <c r="R1055" s="1" t="str">
        <f>IFERROR(VLOOKUP(K1055,Proveedores!$A$2:$B$500,2,0),"Agregar")</f>
        <v>CSL BEHRING S.A.</v>
      </c>
      <c r="S1055" s="5">
        <f t="shared" si="16"/>
        <v>7337700</v>
      </c>
    </row>
    <row r="1056" spans="1:19" x14ac:dyDescent="0.2">
      <c r="A1056" s="7">
        <v>43909.624548611115</v>
      </c>
      <c r="B1056" s="1" t="s">
        <v>5266</v>
      </c>
      <c r="C1056" s="1" t="s">
        <v>5267</v>
      </c>
      <c r="D1056" s="1" t="s">
        <v>1621</v>
      </c>
      <c r="E1056" s="1" t="s">
        <v>5268</v>
      </c>
      <c r="F1056" s="7">
        <v>43906</v>
      </c>
      <c r="G1056" s="1" t="s">
        <v>265</v>
      </c>
      <c r="H1056" s="5">
        <v>44026.2</v>
      </c>
      <c r="I1056" s="1">
        <v>241</v>
      </c>
      <c r="J1056" s="1">
        <v>0</v>
      </c>
      <c r="K1056" s="1" t="s">
        <v>2070</v>
      </c>
      <c r="L1056" s="1">
        <v>4</v>
      </c>
      <c r="M1056" s="1" t="s">
        <v>2071</v>
      </c>
      <c r="N1056" s="1" t="s">
        <v>2072</v>
      </c>
      <c r="O1056" s="1">
        <v>12000</v>
      </c>
      <c r="P1056" s="1" t="s">
        <v>2073</v>
      </c>
      <c r="Q1056" s="1">
        <v>2445.9</v>
      </c>
      <c r="R1056" s="1" t="str">
        <f>IFERROR(VLOOKUP(K1056,Proveedores!$A$2:$B$500,2,0),"Agregar")</f>
        <v>CSL BEHRING S.A.</v>
      </c>
      <c r="S1056" s="5">
        <f t="shared" si="16"/>
        <v>29350800</v>
      </c>
    </row>
    <row r="1057" spans="1:19" x14ac:dyDescent="0.2">
      <c r="A1057" s="7">
        <v>43909.62903935185</v>
      </c>
      <c r="B1057" s="1" t="s">
        <v>5269</v>
      </c>
      <c r="C1057" s="1" t="s">
        <v>5270</v>
      </c>
      <c r="D1057" s="1" t="s">
        <v>1621</v>
      </c>
      <c r="E1057" s="1" t="s">
        <v>5271</v>
      </c>
      <c r="F1057" s="7">
        <v>43906</v>
      </c>
      <c r="G1057" s="1" t="s">
        <v>265</v>
      </c>
      <c r="H1057" s="5">
        <v>95390.1</v>
      </c>
      <c r="I1057" s="1">
        <v>242</v>
      </c>
      <c r="J1057" s="1">
        <v>0</v>
      </c>
      <c r="K1057" s="1" t="s">
        <v>2070</v>
      </c>
      <c r="L1057" s="1">
        <v>4</v>
      </c>
      <c r="M1057" s="1" t="s">
        <v>2071</v>
      </c>
      <c r="N1057" s="1" t="s">
        <v>2072</v>
      </c>
      <c r="O1057" s="1">
        <v>39000</v>
      </c>
      <c r="P1057" s="1" t="s">
        <v>2073</v>
      </c>
      <c r="Q1057" s="1">
        <v>2445.9</v>
      </c>
      <c r="R1057" s="1" t="str">
        <f>IFERROR(VLOOKUP(K1057,Proveedores!$A$2:$B$500,2,0),"Agregar")</f>
        <v>CSL BEHRING S.A.</v>
      </c>
      <c r="S1057" s="5">
        <f t="shared" si="16"/>
        <v>95390100</v>
      </c>
    </row>
    <row r="1058" spans="1:19" x14ac:dyDescent="0.2">
      <c r="A1058" s="7">
        <v>43909.636145833334</v>
      </c>
      <c r="B1058" s="1" t="s">
        <v>5272</v>
      </c>
      <c r="C1058" s="1" t="s">
        <v>5273</v>
      </c>
      <c r="D1058" s="1" t="s">
        <v>1621</v>
      </c>
      <c r="E1058" s="1" t="s">
        <v>5274</v>
      </c>
      <c r="F1058" s="7">
        <v>43906</v>
      </c>
      <c r="G1058" s="1" t="s">
        <v>265</v>
      </c>
      <c r="H1058" s="5">
        <v>29350.799999999999</v>
      </c>
      <c r="I1058" s="1">
        <v>243</v>
      </c>
      <c r="J1058" s="1" t="s">
        <v>271</v>
      </c>
      <c r="K1058" s="1" t="s">
        <v>2070</v>
      </c>
      <c r="L1058" s="1">
        <v>4</v>
      </c>
      <c r="M1058" s="1" t="s">
        <v>2071</v>
      </c>
      <c r="N1058" s="1" t="s">
        <v>2072</v>
      </c>
      <c r="O1058" s="1">
        <v>12000</v>
      </c>
      <c r="P1058" s="1" t="s">
        <v>2073</v>
      </c>
      <c r="Q1058" s="1">
        <v>2445.9</v>
      </c>
      <c r="R1058" s="1" t="str">
        <f>IFERROR(VLOOKUP(K1058,Proveedores!$A$2:$B$500,2,0),"Agregar")</f>
        <v>CSL BEHRING S.A.</v>
      </c>
      <c r="S1058" s="5">
        <f t="shared" si="16"/>
        <v>29350800</v>
      </c>
    </row>
    <row r="1059" spans="1:19" x14ac:dyDescent="0.2">
      <c r="A1059" s="7">
        <v>43909.643518518518</v>
      </c>
      <c r="B1059" s="1" t="s">
        <v>5275</v>
      </c>
      <c r="C1059" s="1" t="s">
        <v>5276</v>
      </c>
      <c r="D1059" s="1" t="s">
        <v>1621</v>
      </c>
      <c r="E1059" s="1" t="s">
        <v>5277</v>
      </c>
      <c r="F1059" s="7">
        <v>43906</v>
      </c>
      <c r="G1059" s="1" t="s">
        <v>98</v>
      </c>
      <c r="H1059" s="5">
        <v>3727660</v>
      </c>
      <c r="I1059" s="1">
        <v>0</v>
      </c>
      <c r="J1059" s="1">
        <v>0</v>
      </c>
      <c r="K1059" s="1" t="s">
        <v>5047</v>
      </c>
      <c r="L1059" s="1">
        <v>6</v>
      </c>
      <c r="M1059" s="1" t="s">
        <v>4368</v>
      </c>
      <c r="N1059" s="1" t="s">
        <v>5048</v>
      </c>
      <c r="O1059" s="1">
        <v>12584</v>
      </c>
      <c r="P1059" s="1" t="s">
        <v>5042</v>
      </c>
      <c r="Q1059" s="1">
        <v>290</v>
      </c>
      <c r="R1059" s="1" t="str">
        <f>IFERROR(VLOOKUP(K1059,Proveedores!$A$2:$B$500,2,0),"Agregar")</f>
        <v>SA LA SIBILA .</v>
      </c>
      <c r="S1059" s="5">
        <f t="shared" si="16"/>
        <v>3649360</v>
      </c>
    </row>
    <row r="1060" spans="1:19" x14ac:dyDescent="0.2">
      <c r="A1060" s="7">
        <v>43909.643634259257</v>
      </c>
      <c r="B1060" s="1" t="s">
        <v>5278</v>
      </c>
      <c r="C1060" s="1" t="s">
        <v>5279</v>
      </c>
      <c r="D1060" s="1" t="s">
        <v>1621</v>
      </c>
      <c r="E1060" s="1" t="s">
        <v>5280</v>
      </c>
      <c r="F1060" s="7">
        <v>43906</v>
      </c>
      <c r="G1060" s="1" t="s">
        <v>265</v>
      </c>
      <c r="H1060" s="5">
        <v>47695.05</v>
      </c>
      <c r="I1060" s="1">
        <v>246</v>
      </c>
      <c r="J1060" s="1">
        <v>0</v>
      </c>
      <c r="K1060" s="1" t="s">
        <v>2070</v>
      </c>
      <c r="L1060" s="1">
        <v>3</v>
      </c>
      <c r="M1060" s="1" t="s">
        <v>2140</v>
      </c>
      <c r="N1060" s="1" t="s">
        <v>2141</v>
      </c>
      <c r="O1060" s="1">
        <v>6500</v>
      </c>
      <c r="P1060" s="1" t="s">
        <v>2073</v>
      </c>
      <c r="Q1060" s="1">
        <v>1222.95</v>
      </c>
      <c r="R1060" s="1" t="str">
        <f>IFERROR(VLOOKUP(K1060,Proveedores!$A$2:$B$500,2,0),"Agregar")</f>
        <v>CSL BEHRING S.A.</v>
      </c>
      <c r="S1060" s="5">
        <f t="shared" si="16"/>
        <v>7949175</v>
      </c>
    </row>
    <row r="1061" spans="1:19" x14ac:dyDescent="0.2">
      <c r="A1061" s="7">
        <v>43909.643634259257</v>
      </c>
      <c r="B1061" s="1" t="s">
        <v>5278</v>
      </c>
      <c r="C1061" s="1" t="s">
        <v>5279</v>
      </c>
      <c r="D1061" s="1" t="s">
        <v>1621</v>
      </c>
      <c r="E1061" s="1" t="s">
        <v>5280</v>
      </c>
      <c r="F1061" s="7">
        <v>43906</v>
      </c>
      <c r="G1061" s="1" t="s">
        <v>265</v>
      </c>
      <c r="H1061" s="5">
        <v>47695.05</v>
      </c>
      <c r="I1061" s="1">
        <v>246</v>
      </c>
      <c r="J1061" s="1">
        <v>0</v>
      </c>
      <c r="K1061" s="1" t="s">
        <v>2070</v>
      </c>
      <c r="L1061" s="1">
        <v>4</v>
      </c>
      <c r="M1061" s="1" t="s">
        <v>2071</v>
      </c>
      <c r="N1061" s="1" t="s">
        <v>2072</v>
      </c>
      <c r="O1061" s="1">
        <v>13000</v>
      </c>
      <c r="P1061" s="1" t="s">
        <v>2073</v>
      </c>
      <c r="Q1061" s="1">
        <v>2445.9</v>
      </c>
      <c r="R1061" s="1" t="str">
        <f>IFERROR(VLOOKUP(K1061,Proveedores!$A$2:$B$500,2,0),"Agregar")</f>
        <v>CSL BEHRING S.A.</v>
      </c>
      <c r="S1061" s="5">
        <f t="shared" si="16"/>
        <v>31796700</v>
      </c>
    </row>
    <row r="1062" spans="1:19" x14ac:dyDescent="0.2">
      <c r="A1062" s="7">
        <v>43909.651689814818</v>
      </c>
      <c r="B1062" s="1" t="s">
        <v>5281</v>
      </c>
      <c r="C1062" s="1" t="s">
        <v>5282</v>
      </c>
      <c r="D1062" s="1" t="s">
        <v>1621</v>
      </c>
      <c r="E1062" s="1" t="s">
        <v>5283</v>
      </c>
      <c r="F1062" s="7">
        <v>43902</v>
      </c>
      <c r="G1062" s="1" t="s">
        <v>265</v>
      </c>
      <c r="H1062" s="5">
        <v>251927.7</v>
      </c>
      <c r="I1062" s="1">
        <v>224</v>
      </c>
      <c r="J1062" s="1" t="s">
        <v>271</v>
      </c>
      <c r="K1062" s="1" t="s">
        <v>2070</v>
      </c>
      <c r="L1062" s="1">
        <v>4</v>
      </c>
      <c r="M1062" s="1" t="s">
        <v>2071</v>
      </c>
      <c r="N1062" s="1" t="s">
        <v>2072</v>
      </c>
      <c r="O1062" s="1">
        <v>103000</v>
      </c>
      <c r="P1062" s="1" t="s">
        <v>2073</v>
      </c>
      <c r="Q1062" s="1">
        <v>2445.9</v>
      </c>
      <c r="R1062" s="1" t="str">
        <f>IFERROR(VLOOKUP(K1062,Proveedores!$A$2:$B$500,2,0),"Agregar")</f>
        <v>CSL BEHRING S.A.</v>
      </c>
      <c r="S1062" s="5">
        <f t="shared" si="16"/>
        <v>251927700</v>
      </c>
    </row>
    <row r="1063" spans="1:19" x14ac:dyDescent="0.2">
      <c r="A1063" s="7">
        <v>43909.654826388891</v>
      </c>
      <c r="B1063" s="1" t="s">
        <v>5284</v>
      </c>
      <c r="C1063" s="1" t="s">
        <v>5285</v>
      </c>
      <c r="D1063" s="1" t="s">
        <v>1621</v>
      </c>
      <c r="E1063" s="1" t="s">
        <v>5286</v>
      </c>
      <c r="F1063" s="7">
        <v>43906</v>
      </c>
      <c r="G1063" s="1" t="s">
        <v>98</v>
      </c>
      <c r="H1063" s="5">
        <v>14914701</v>
      </c>
      <c r="I1063" s="1">
        <v>0</v>
      </c>
      <c r="J1063" s="1">
        <v>0</v>
      </c>
      <c r="K1063" s="1" t="s">
        <v>5047</v>
      </c>
      <c r="L1063" s="1">
        <v>6</v>
      </c>
      <c r="M1063" s="1" t="s">
        <v>4368</v>
      </c>
      <c r="N1063" s="1" t="s">
        <v>5081</v>
      </c>
      <c r="O1063" s="1">
        <v>5143</v>
      </c>
      <c r="P1063" s="1" t="s">
        <v>5042</v>
      </c>
      <c r="Q1063" s="1">
        <v>290</v>
      </c>
      <c r="R1063" s="1" t="str">
        <f>IFERROR(VLOOKUP(K1063,Proveedores!$A$2:$B$500,2,0),"Agregar")</f>
        <v>SA LA SIBILA .</v>
      </c>
      <c r="S1063" s="5">
        <f t="shared" si="16"/>
        <v>1491470</v>
      </c>
    </row>
    <row r="1064" spans="1:19" x14ac:dyDescent="0.2">
      <c r="A1064" s="7">
        <v>43909.66028935185</v>
      </c>
      <c r="B1064" s="1" t="s">
        <v>5287</v>
      </c>
      <c r="C1064" s="1" t="s">
        <v>5288</v>
      </c>
      <c r="D1064" s="1" t="s">
        <v>1621</v>
      </c>
      <c r="E1064" s="1" t="s">
        <v>5289</v>
      </c>
      <c r="F1064" s="7">
        <v>43907</v>
      </c>
      <c r="G1064" s="1" t="s">
        <v>5046</v>
      </c>
      <c r="H1064" s="5">
        <v>2915526.25</v>
      </c>
      <c r="I1064" s="1">
        <v>0</v>
      </c>
      <c r="J1064" s="1">
        <v>0</v>
      </c>
      <c r="K1064" s="1" t="s">
        <v>5290</v>
      </c>
      <c r="L1064" s="1">
        <v>5</v>
      </c>
      <c r="M1064" s="1" t="s">
        <v>4368</v>
      </c>
      <c r="N1064" s="1" t="s">
        <v>5048</v>
      </c>
      <c r="O1064" s="1" t="s">
        <v>5291</v>
      </c>
      <c r="P1064" s="1" t="s">
        <v>5042</v>
      </c>
      <c r="Q1064" s="1">
        <v>227.5</v>
      </c>
      <c r="R1064" s="1" t="str">
        <f>IFERROR(VLOOKUP(K1064,Proveedores!$A$2:$B$500,2,0),"Agregar")</f>
        <v>SA LA SIBILA .</v>
      </c>
      <c r="S1064" s="5" t="e">
        <f t="shared" si="16"/>
        <v>#VALUE!</v>
      </c>
    </row>
    <row r="1065" spans="1:19" x14ac:dyDescent="0.2">
      <c r="A1065" s="7">
        <v>43909.663715277777</v>
      </c>
      <c r="B1065" s="1" t="s">
        <v>5292</v>
      </c>
      <c r="C1065" s="1" t="s">
        <v>5293</v>
      </c>
      <c r="D1065" s="1" t="s">
        <v>1621</v>
      </c>
      <c r="E1065" s="1" t="s">
        <v>5294</v>
      </c>
      <c r="F1065" s="7">
        <v>43902</v>
      </c>
      <c r="G1065" s="1" t="s">
        <v>265</v>
      </c>
      <c r="H1065" s="5">
        <v>269049</v>
      </c>
      <c r="I1065" s="1">
        <v>222</v>
      </c>
      <c r="J1065" s="1">
        <v>0</v>
      </c>
      <c r="K1065" s="1" t="s">
        <v>2070</v>
      </c>
      <c r="L1065" s="1">
        <v>3</v>
      </c>
      <c r="M1065" s="1" t="s">
        <v>2140</v>
      </c>
      <c r="N1065" s="1" t="s">
        <v>2141</v>
      </c>
      <c r="O1065" s="1">
        <v>6000</v>
      </c>
      <c r="P1065" s="1" t="s">
        <v>2073</v>
      </c>
      <c r="Q1065" s="1">
        <v>1222.95</v>
      </c>
      <c r="R1065" s="1" t="str">
        <f>IFERROR(VLOOKUP(K1065,Proveedores!$A$2:$B$500,2,0),"Agregar")</f>
        <v>CSL BEHRING S.A.</v>
      </c>
      <c r="S1065" s="5">
        <f t="shared" si="16"/>
        <v>7337700</v>
      </c>
    </row>
    <row r="1066" spans="1:19" x14ac:dyDescent="0.2">
      <c r="A1066" s="7">
        <v>43909.663715277777</v>
      </c>
      <c r="B1066" s="1" t="s">
        <v>5292</v>
      </c>
      <c r="C1066" s="1" t="s">
        <v>5293</v>
      </c>
      <c r="D1066" s="1" t="s">
        <v>1621</v>
      </c>
      <c r="E1066" s="1" t="s">
        <v>5294</v>
      </c>
      <c r="F1066" s="7">
        <v>43902</v>
      </c>
      <c r="G1066" s="1" t="s">
        <v>265</v>
      </c>
      <c r="H1066" s="5">
        <v>269049</v>
      </c>
      <c r="I1066" s="1">
        <v>222</v>
      </c>
      <c r="J1066" s="1">
        <v>0</v>
      </c>
      <c r="K1066" s="1" t="s">
        <v>2070</v>
      </c>
      <c r="L1066" s="1">
        <v>4</v>
      </c>
      <c r="M1066" s="1" t="s">
        <v>2071</v>
      </c>
      <c r="N1066" s="1" t="s">
        <v>2072</v>
      </c>
      <c r="O1066" s="1">
        <v>104000</v>
      </c>
      <c r="P1066" s="1" t="s">
        <v>2073</v>
      </c>
      <c r="Q1066" s="1">
        <v>2445.9</v>
      </c>
      <c r="R1066" s="1" t="str">
        <f>IFERROR(VLOOKUP(K1066,Proveedores!$A$2:$B$500,2,0),"Agregar")</f>
        <v>CSL BEHRING S.A.</v>
      </c>
      <c r="S1066" s="5">
        <f t="shared" si="16"/>
        <v>254373600</v>
      </c>
    </row>
    <row r="1067" spans="1:19" x14ac:dyDescent="0.2">
      <c r="A1067" s="7">
        <v>43909.666076388887</v>
      </c>
      <c r="B1067" s="1" t="s">
        <v>5295</v>
      </c>
      <c r="C1067" s="1" t="s">
        <v>5296</v>
      </c>
      <c r="D1067" s="1" t="s">
        <v>1621</v>
      </c>
      <c r="E1067" s="1" t="s">
        <v>5297</v>
      </c>
      <c r="F1067" s="7">
        <v>43909</v>
      </c>
      <c r="G1067" s="1" t="s">
        <v>552</v>
      </c>
      <c r="H1067" s="5">
        <v>512160</v>
      </c>
      <c r="I1067" s="1" t="s">
        <v>5298</v>
      </c>
      <c r="J1067" s="1">
        <v>0</v>
      </c>
      <c r="K1067" s="1" t="s">
        <v>2423</v>
      </c>
      <c r="L1067" s="1">
        <v>1</v>
      </c>
      <c r="M1067" s="1" t="s">
        <v>2393</v>
      </c>
      <c r="N1067" s="1" t="s">
        <v>5299</v>
      </c>
      <c r="O1067" s="1">
        <v>600</v>
      </c>
      <c r="P1067" s="1" t="s">
        <v>2395</v>
      </c>
      <c r="Q1067" s="1">
        <v>853.6</v>
      </c>
      <c r="R1067" s="1" t="str">
        <f>IFERROR(VLOOKUP(K1067,Proveedores!$A$2:$B$500,2,0),"Agregar")</f>
        <v>KOPELCO S.A.</v>
      </c>
      <c r="S1067" s="5">
        <f t="shared" si="16"/>
        <v>512160</v>
      </c>
    </row>
    <row r="1068" spans="1:19" x14ac:dyDescent="0.2">
      <c r="A1068" s="7">
        <v>43909.667939814812</v>
      </c>
      <c r="B1068" s="1" t="s">
        <v>5300</v>
      </c>
      <c r="C1068" s="1" t="s">
        <v>5301</v>
      </c>
      <c r="D1068" s="1" t="s">
        <v>1621</v>
      </c>
      <c r="E1068" s="1" t="s">
        <v>5302</v>
      </c>
      <c r="F1068" s="7">
        <v>43907</v>
      </c>
      <c r="G1068" s="1" t="s">
        <v>5046</v>
      </c>
      <c r="H1068" s="5">
        <v>4959145</v>
      </c>
      <c r="I1068" s="1">
        <v>0</v>
      </c>
      <c r="J1068" s="1">
        <v>0</v>
      </c>
      <c r="K1068" s="1" t="s">
        <v>70</v>
      </c>
      <c r="L1068" s="1">
        <v>6</v>
      </c>
      <c r="M1068" s="1" t="s">
        <v>4368</v>
      </c>
      <c r="N1068" s="1" t="s">
        <v>5048</v>
      </c>
      <c r="O1068" s="1" t="s">
        <v>5303</v>
      </c>
      <c r="P1068" s="1" t="s">
        <v>5042</v>
      </c>
      <c r="Q1068" s="1">
        <v>290</v>
      </c>
      <c r="R1068" s="1" t="str">
        <f>IFERROR(VLOOKUP(K1068,Proveedores!$A$2:$B$500,2,0),"Agregar")</f>
        <v>SA LA SIBILA .</v>
      </c>
      <c r="S1068" s="5" t="e">
        <f t="shared" si="16"/>
        <v>#VALUE!</v>
      </c>
    </row>
    <row r="1069" spans="1:19" x14ac:dyDescent="0.2">
      <c r="A1069" s="7">
        <v>43909.680763888886</v>
      </c>
      <c r="B1069" s="1" t="s">
        <v>5304</v>
      </c>
      <c r="C1069" s="1" t="s">
        <v>5305</v>
      </c>
      <c r="D1069" s="1" t="s">
        <v>1621</v>
      </c>
      <c r="E1069" s="1" t="s">
        <v>5306</v>
      </c>
      <c r="F1069" s="7">
        <v>43902</v>
      </c>
      <c r="G1069" s="1" t="s">
        <v>271</v>
      </c>
      <c r="H1069" s="5">
        <v>270271.95</v>
      </c>
      <c r="I1069" s="1">
        <v>219</v>
      </c>
      <c r="J1069" s="1">
        <v>0</v>
      </c>
      <c r="K1069" s="1" t="s">
        <v>2070</v>
      </c>
      <c r="L1069" s="1">
        <v>3</v>
      </c>
      <c r="M1069" s="1" t="s">
        <v>2140</v>
      </c>
      <c r="N1069" s="1" t="s">
        <v>2141</v>
      </c>
      <c r="O1069" s="1">
        <v>12500</v>
      </c>
      <c r="P1069" s="1" t="s">
        <v>2073</v>
      </c>
      <c r="Q1069" s="1">
        <v>1222.95</v>
      </c>
      <c r="R1069" s="1" t="str">
        <f>IFERROR(VLOOKUP(K1069,Proveedores!$A$2:$B$500,2,0),"Agregar")</f>
        <v>CSL BEHRING S.A.</v>
      </c>
      <c r="S1069" s="5">
        <f t="shared" si="16"/>
        <v>15286875</v>
      </c>
    </row>
    <row r="1070" spans="1:19" x14ac:dyDescent="0.2">
      <c r="A1070" s="7">
        <v>43909.680763888886</v>
      </c>
      <c r="B1070" s="1" t="s">
        <v>5304</v>
      </c>
      <c r="C1070" s="1" t="s">
        <v>5305</v>
      </c>
      <c r="D1070" s="1" t="s">
        <v>1621</v>
      </c>
      <c r="E1070" s="1" t="s">
        <v>5306</v>
      </c>
      <c r="F1070" s="7">
        <v>43902</v>
      </c>
      <c r="G1070" s="1" t="s">
        <v>271</v>
      </c>
      <c r="H1070" s="5">
        <v>270271.95</v>
      </c>
      <c r="I1070" s="1">
        <v>219</v>
      </c>
      <c r="J1070" s="1">
        <v>0</v>
      </c>
      <c r="K1070" s="1" t="s">
        <v>2070</v>
      </c>
      <c r="L1070" s="1">
        <v>4</v>
      </c>
      <c r="M1070" s="1" t="s">
        <v>2071</v>
      </c>
      <c r="N1070" s="1" t="s">
        <v>2072</v>
      </c>
      <c r="O1070" s="1">
        <v>98000</v>
      </c>
      <c r="P1070" s="1" t="s">
        <v>2073</v>
      </c>
      <c r="Q1070" s="1">
        <v>2445.9</v>
      </c>
      <c r="R1070" s="1" t="str">
        <f>IFERROR(VLOOKUP(K1070,Proveedores!$A$2:$B$500,2,0),"Agregar")</f>
        <v>CSL BEHRING S.A.</v>
      </c>
      <c r="S1070" s="5">
        <f t="shared" si="16"/>
        <v>239698200</v>
      </c>
    </row>
    <row r="1071" spans="1:19" x14ac:dyDescent="0.2">
      <c r="A1071" s="7">
        <v>43909.681122685186</v>
      </c>
      <c r="B1071" s="1" t="s">
        <v>5307</v>
      </c>
      <c r="C1071" s="1" t="s">
        <v>5308</v>
      </c>
      <c r="D1071" s="1" t="s">
        <v>1621</v>
      </c>
      <c r="E1071" s="1" t="s">
        <v>5309</v>
      </c>
      <c r="F1071" s="7">
        <v>43907</v>
      </c>
      <c r="G1071" s="1">
        <v>0</v>
      </c>
      <c r="H1071" s="5">
        <v>1983890</v>
      </c>
      <c r="I1071" s="1">
        <v>0</v>
      </c>
      <c r="J1071" s="1">
        <v>0</v>
      </c>
      <c r="K1071" s="1" t="s">
        <v>5047</v>
      </c>
      <c r="L1071" s="1">
        <v>6</v>
      </c>
      <c r="M1071" s="1" t="s">
        <v>4368</v>
      </c>
      <c r="N1071" s="1" t="s">
        <v>5048</v>
      </c>
      <c r="O1071" s="1">
        <v>6481</v>
      </c>
      <c r="P1071" s="1" t="s">
        <v>5042</v>
      </c>
      <c r="Q1071" s="1">
        <v>290</v>
      </c>
      <c r="R1071" s="1" t="str">
        <f>IFERROR(VLOOKUP(K1071,Proveedores!$A$2:$B$500,2,0),"Agregar")</f>
        <v>SA LA SIBILA .</v>
      </c>
      <c r="S1071" s="5">
        <f t="shared" si="16"/>
        <v>1879490</v>
      </c>
    </row>
    <row r="1072" spans="1:19" x14ac:dyDescent="0.2">
      <c r="A1072" s="7">
        <v>43909.692499999997</v>
      </c>
      <c r="B1072" s="1" t="s">
        <v>5310</v>
      </c>
      <c r="C1072" s="1" t="s">
        <v>5311</v>
      </c>
      <c r="D1072" s="1" t="s">
        <v>1621</v>
      </c>
      <c r="E1072" s="1" t="s">
        <v>5312</v>
      </c>
      <c r="F1072" s="7">
        <v>43902</v>
      </c>
      <c r="G1072" s="1" t="s">
        <v>265</v>
      </c>
      <c r="H1072" s="5">
        <v>745999.5</v>
      </c>
      <c r="I1072" s="1">
        <v>216</v>
      </c>
      <c r="J1072" s="1">
        <v>0</v>
      </c>
      <c r="K1072" s="1" t="s">
        <v>2070</v>
      </c>
      <c r="L1072" s="1">
        <v>3</v>
      </c>
      <c r="M1072" s="1" t="s">
        <v>2140</v>
      </c>
      <c r="N1072" s="1" t="s">
        <v>2141</v>
      </c>
      <c r="O1072" s="1">
        <v>29000</v>
      </c>
      <c r="P1072" s="1" t="s">
        <v>2073</v>
      </c>
      <c r="Q1072" s="1">
        <v>1222.95</v>
      </c>
      <c r="R1072" s="1" t="str">
        <f>IFERROR(VLOOKUP(K1072,Proveedores!$A$2:$B$500,2,0),"Agregar")</f>
        <v>CSL BEHRING S.A.</v>
      </c>
      <c r="S1072" s="5">
        <f t="shared" si="16"/>
        <v>35465550</v>
      </c>
    </row>
    <row r="1073" spans="1:19" x14ac:dyDescent="0.2">
      <c r="A1073" s="7">
        <v>43909.692499999997</v>
      </c>
      <c r="B1073" s="1" t="s">
        <v>5310</v>
      </c>
      <c r="C1073" s="1" t="s">
        <v>5311</v>
      </c>
      <c r="D1073" s="1" t="s">
        <v>1621</v>
      </c>
      <c r="E1073" s="1" t="s">
        <v>5312</v>
      </c>
      <c r="F1073" s="7">
        <v>43902</v>
      </c>
      <c r="G1073" s="1" t="s">
        <v>265</v>
      </c>
      <c r="H1073" s="5">
        <v>745999.5</v>
      </c>
      <c r="I1073" s="1">
        <v>216</v>
      </c>
      <c r="J1073" s="1">
        <v>0</v>
      </c>
      <c r="K1073" s="1" t="s">
        <v>2070</v>
      </c>
      <c r="L1073" s="1">
        <v>4</v>
      </c>
      <c r="M1073" s="1" t="s">
        <v>2071</v>
      </c>
      <c r="N1073" s="1" t="s">
        <v>2072</v>
      </c>
      <c r="O1073" s="1">
        <v>276000</v>
      </c>
      <c r="P1073" s="1" t="s">
        <v>2073</v>
      </c>
      <c r="Q1073" s="1">
        <v>2445.9</v>
      </c>
      <c r="R1073" s="1" t="str">
        <f>IFERROR(VLOOKUP(K1073,Proveedores!$A$2:$B$500,2,0),"Agregar")</f>
        <v>CSL BEHRING S.A.</v>
      </c>
      <c r="S1073" s="5">
        <f t="shared" si="16"/>
        <v>675068400</v>
      </c>
    </row>
    <row r="1074" spans="1:19" x14ac:dyDescent="0.2">
      <c r="A1074" s="7">
        <v>43909.696180555555</v>
      </c>
      <c r="B1074" s="1" t="s">
        <v>5313</v>
      </c>
      <c r="C1074" s="1" t="s">
        <v>5314</v>
      </c>
      <c r="D1074" s="1" t="s">
        <v>1621</v>
      </c>
      <c r="E1074" s="1" t="s">
        <v>5315</v>
      </c>
      <c r="F1074" s="7">
        <v>43907</v>
      </c>
      <c r="G1074" s="1" t="s">
        <v>5046</v>
      </c>
      <c r="H1074" s="5">
        <v>2714400</v>
      </c>
      <c r="I1074" s="1">
        <v>0</v>
      </c>
      <c r="J1074" s="1">
        <v>0</v>
      </c>
      <c r="K1074" s="1" t="s">
        <v>70</v>
      </c>
      <c r="L1074" s="1">
        <v>6</v>
      </c>
      <c r="M1074" s="1" t="s">
        <v>4368</v>
      </c>
      <c r="N1074" s="1" t="s">
        <v>5048</v>
      </c>
      <c r="O1074" s="1">
        <v>9360</v>
      </c>
      <c r="P1074" s="1" t="s">
        <v>5042</v>
      </c>
      <c r="Q1074" s="1">
        <v>290</v>
      </c>
      <c r="R1074" s="1" t="str">
        <f>IFERROR(VLOOKUP(K1074,Proveedores!$A$2:$B$500,2,0),"Agregar")</f>
        <v>SA LA SIBILA .</v>
      </c>
      <c r="S1074" s="5">
        <f t="shared" si="16"/>
        <v>2714400</v>
      </c>
    </row>
    <row r="1075" spans="1:19" x14ac:dyDescent="0.2">
      <c r="A1075" s="7">
        <v>43909.699988425928</v>
      </c>
      <c r="B1075" s="1" t="s">
        <v>5316</v>
      </c>
      <c r="C1075" s="1" t="s">
        <v>5317</v>
      </c>
      <c r="D1075" s="1" t="s">
        <v>1621</v>
      </c>
      <c r="E1075" s="1" t="s">
        <v>5318</v>
      </c>
      <c r="F1075" s="7">
        <v>43902</v>
      </c>
      <c r="G1075" s="1" t="s">
        <v>265</v>
      </c>
      <c r="H1075" s="5">
        <v>341203.05</v>
      </c>
      <c r="I1075" s="1">
        <v>218</v>
      </c>
      <c r="J1075" s="1">
        <v>0</v>
      </c>
      <c r="K1075" s="1" t="s">
        <v>2070</v>
      </c>
      <c r="L1075" s="1">
        <v>3</v>
      </c>
      <c r="M1075" s="1" t="s">
        <v>2140</v>
      </c>
      <c r="N1075" s="1" t="s">
        <v>2141</v>
      </c>
      <c r="O1075" s="1">
        <v>11500</v>
      </c>
      <c r="P1075" s="1" t="s">
        <v>2073</v>
      </c>
      <c r="Q1075" s="1">
        <v>1222.95</v>
      </c>
      <c r="R1075" s="1" t="str">
        <f>IFERROR(VLOOKUP(K1075,Proveedores!$A$2:$B$500,2,0),"Agregar")</f>
        <v>CSL BEHRING S.A.</v>
      </c>
      <c r="S1075" s="5">
        <f t="shared" si="16"/>
        <v>14063925</v>
      </c>
    </row>
    <row r="1076" spans="1:19" x14ac:dyDescent="0.2">
      <c r="A1076" s="7">
        <v>43909.699988425928</v>
      </c>
      <c r="B1076" s="1" t="s">
        <v>5316</v>
      </c>
      <c r="C1076" s="1" t="s">
        <v>5317</v>
      </c>
      <c r="D1076" s="1" t="s">
        <v>1621</v>
      </c>
      <c r="E1076" s="1" t="s">
        <v>5318</v>
      </c>
      <c r="F1076" s="7">
        <v>43902</v>
      </c>
      <c r="G1076" s="1" t="s">
        <v>265</v>
      </c>
      <c r="H1076" s="5">
        <v>341203.05</v>
      </c>
      <c r="I1076" s="1">
        <v>218</v>
      </c>
      <c r="J1076" s="1">
        <v>0</v>
      </c>
      <c r="K1076" s="1" t="s">
        <v>2070</v>
      </c>
      <c r="L1076" s="1">
        <v>4</v>
      </c>
      <c r="M1076" s="1" t="s">
        <v>2071</v>
      </c>
      <c r="N1076" s="1" t="s">
        <v>2072</v>
      </c>
      <c r="O1076" s="1">
        <v>128000</v>
      </c>
      <c r="P1076" s="1" t="s">
        <v>2073</v>
      </c>
      <c r="Q1076" s="1">
        <v>2445.9</v>
      </c>
      <c r="R1076" s="1" t="str">
        <f>IFERROR(VLOOKUP(K1076,Proveedores!$A$2:$B$500,2,0),"Agregar")</f>
        <v>CSL BEHRING S.A.</v>
      </c>
      <c r="S1076" s="5">
        <f t="shared" si="16"/>
        <v>313075200</v>
      </c>
    </row>
    <row r="1077" spans="1:19" x14ac:dyDescent="0.2">
      <c r="A1077" s="7">
        <v>43909.707430555558</v>
      </c>
      <c r="B1077" s="1" t="s">
        <v>5319</v>
      </c>
      <c r="C1077" s="1" t="s">
        <v>5320</v>
      </c>
      <c r="D1077" s="1" t="s">
        <v>1621</v>
      </c>
      <c r="E1077" s="1" t="s">
        <v>5321</v>
      </c>
      <c r="F1077" s="7">
        <v>43902</v>
      </c>
      <c r="G1077" s="1" t="s">
        <v>265</v>
      </c>
      <c r="H1077" s="5">
        <v>357101.4</v>
      </c>
      <c r="I1077" s="1">
        <v>200</v>
      </c>
      <c r="J1077" s="1">
        <v>0</v>
      </c>
      <c r="K1077" s="1" t="s">
        <v>2070</v>
      </c>
      <c r="L1077" s="1">
        <v>3</v>
      </c>
      <c r="M1077" s="1" t="s">
        <v>2140</v>
      </c>
      <c r="N1077" s="1" t="s">
        <v>2141</v>
      </c>
      <c r="O1077" s="1">
        <v>43000</v>
      </c>
      <c r="P1077" s="1" t="s">
        <v>2073</v>
      </c>
      <c r="Q1077" s="1">
        <v>1222.95</v>
      </c>
      <c r="R1077" s="1" t="str">
        <f>IFERROR(VLOOKUP(K1077,Proveedores!$A$2:$B$500,2,0),"Agregar")</f>
        <v>CSL BEHRING S.A.</v>
      </c>
      <c r="S1077" s="5">
        <f t="shared" si="16"/>
        <v>52586850</v>
      </c>
    </row>
    <row r="1078" spans="1:19" x14ac:dyDescent="0.2">
      <c r="A1078" s="7">
        <v>43909.707430555558</v>
      </c>
      <c r="B1078" s="1" t="s">
        <v>5319</v>
      </c>
      <c r="C1078" s="1" t="s">
        <v>5320</v>
      </c>
      <c r="D1078" s="1" t="s">
        <v>1621</v>
      </c>
      <c r="E1078" s="1" t="s">
        <v>5321</v>
      </c>
      <c r="F1078" s="7">
        <v>43902</v>
      </c>
      <c r="G1078" s="1" t="s">
        <v>265</v>
      </c>
      <c r="H1078" s="5">
        <v>357101.4</v>
      </c>
      <c r="I1078" s="1">
        <v>200</v>
      </c>
      <c r="J1078" s="1">
        <v>0</v>
      </c>
      <c r="K1078" s="1" t="s">
        <v>2070</v>
      </c>
      <c r="L1078" s="1">
        <v>4</v>
      </c>
      <c r="M1078" s="1" t="s">
        <v>2071</v>
      </c>
      <c r="N1078" s="1" t="s">
        <v>2072</v>
      </c>
      <c r="O1078" s="1">
        <v>103000</v>
      </c>
      <c r="P1078" s="1" t="s">
        <v>2073</v>
      </c>
      <c r="Q1078" s="1">
        <v>2445.9</v>
      </c>
      <c r="R1078" s="1" t="str">
        <f>IFERROR(VLOOKUP(K1078,Proveedores!$A$2:$B$500,2,0),"Agregar")</f>
        <v>CSL BEHRING S.A.</v>
      </c>
      <c r="S1078" s="5">
        <f t="shared" si="16"/>
        <v>251927700</v>
      </c>
    </row>
    <row r="1079" spans="1:19" x14ac:dyDescent="0.2">
      <c r="A1079" s="7">
        <v>43909.720324074071</v>
      </c>
      <c r="B1079" s="1" t="s">
        <v>5322</v>
      </c>
      <c r="C1079" s="1" t="s">
        <v>5323</v>
      </c>
      <c r="D1079" s="1" t="s">
        <v>1621</v>
      </c>
      <c r="E1079" s="1" t="s">
        <v>5324</v>
      </c>
      <c r="F1079" s="7">
        <v>43907</v>
      </c>
      <c r="G1079" s="1" t="s">
        <v>5106</v>
      </c>
      <c r="H1079" s="5">
        <v>1085760</v>
      </c>
      <c r="I1079" s="1">
        <v>0</v>
      </c>
      <c r="J1079" s="1">
        <v>0</v>
      </c>
      <c r="K1079" s="1" t="s">
        <v>70</v>
      </c>
      <c r="L1079" s="1">
        <v>6</v>
      </c>
      <c r="M1079" s="1" t="s">
        <v>4368</v>
      </c>
      <c r="N1079" s="1" t="s">
        <v>5048</v>
      </c>
      <c r="O1079" s="1">
        <v>3744</v>
      </c>
      <c r="P1079" s="1" t="s">
        <v>5042</v>
      </c>
      <c r="Q1079" s="1">
        <v>290</v>
      </c>
      <c r="R1079" s="1" t="str">
        <f>IFERROR(VLOOKUP(K1079,Proveedores!$A$2:$B$500,2,0),"Agregar")</f>
        <v>SA LA SIBILA .</v>
      </c>
      <c r="S1079" s="5">
        <f t="shared" si="16"/>
        <v>1085760</v>
      </c>
    </row>
    <row r="1080" spans="1:19" x14ac:dyDescent="0.2">
      <c r="A1080" s="7">
        <v>43909.726134259261</v>
      </c>
      <c r="B1080" s="1" t="s">
        <v>5325</v>
      </c>
      <c r="C1080" s="1" t="s">
        <v>5326</v>
      </c>
      <c r="D1080" s="1" t="s">
        <v>1621</v>
      </c>
      <c r="E1080" s="1" t="s">
        <v>5327</v>
      </c>
      <c r="F1080" s="7">
        <v>43907</v>
      </c>
      <c r="G1080" s="1" t="s">
        <v>5095</v>
      </c>
      <c r="H1080" s="5">
        <v>1166620</v>
      </c>
      <c r="I1080" s="1">
        <v>0</v>
      </c>
      <c r="J1080" s="1">
        <v>0</v>
      </c>
      <c r="K1080" s="1" t="s">
        <v>5047</v>
      </c>
      <c r="L1080" s="1">
        <v>5</v>
      </c>
      <c r="M1080" s="1" t="s">
        <v>4368</v>
      </c>
      <c r="N1080" s="1" t="s">
        <v>5048</v>
      </c>
      <c r="O1080" s="1">
        <v>5128</v>
      </c>
      <c r="P1080" s="1" t="s">
        <v>5042</v>
      </c>
      <c r="Q1080" s="1">
        <v>227.5</v>
      </c>
      <c r="R1080" s="1" t="str">
        <f>IFERROR(VLOOKUP(K1080,Proveedores!$A$2:$B$500,2,0),"Agregar")</f>
        <v>SA LA SIBILA .</v>
      </c>
      <c r="S1080" s="5">
        <f t="shared" si="16"/>
        <v>1166620</v>
      </c>
    </row>
    <row r="1081" spans="1:19" x14ac:dyDescent="0.2">
      <c r="A1081" s="7">
        <v>43909.732025462959</v>
      </c>
      <c r="B1081" s="1" t="s">
        <v>5328</v>
      </c>
      <c r="C1081" s="1" t="s">
        <v>5329</v>
      </c>
      <c r="D1081" s="1" t="s">
        <v>1621</v>
      </c>
      <c r="E1081" s="1" t="s">
        <v>5330</v>
      </c>
      <c r="F1081" s="7">
        <v>43900</v>
      </c>
      <c r="G1081" s="1" t="s">
        <v>265</v>
      </c>
      <c r="H1081" s="5">
        <v>2661139.2000000002</v>
      </c>
      <c r="I1081" s="1">
        <v>129</v>
      </c>
      <c r="J1081" s="1">
        <v>0</v>
      </c>
      <c r="K1081" s="1" t="s">
        <v>2070</v>
      </c>
      <c r="L1081" s="1">
        <v>3</v>
      </c>
      <c r="M1081" s="1" t="s">
        <v>2140</v>
      </c>
      <c r="N1081" s="1" t="s">
        <v>2141</v>
      </c>
      <c r="O1081" s="1">
        <v>73000</v>
      </c>
      <c r="P1081" s="1" t="s">
        <v>2073</v>
      </c>
      <c r="Q1081" s="1">
        <v>1222.95</v>
      </c>
      <c r="R1081" s="1" t="str">
        <f>IFERROR(VLOOKUP(K1081,Proveedores!$A$2:$B$500,2,0),"Agregar")</f>
        <v>CSL BEHRING S.A.</v>
      </c>
      <c r="S1081" s="5">
        <f t="shared" si="16"/>
        <v>89275350</v>
      </c>
    </row>
    <row r="1082" spans="1:19" x14ac:dyDescent="0.2">
      <c r="A1082" s="7">
        <v>43909.732025462959</v>
      </c>
      <c r="B1082" s="1" t="s">
        <v>5328</v>
      </c>
      <c r="C1082" s="1" t="s">
        <v>5329</v>
      </c>
      <c r="D1082" s="1" t="s">
        <v>1621</v>
      </c>
      <c r="E1082" s="1" t="s">
        <v>5330</v>
      </c>
      <c r="F1082" s="7">
        <v>43900</v>
      </c>
      <c r="G1082" s="1" t="s">
        <v>265</v>
      </c>
      <c r="H1082" s="5">
        <v>2661139.2000000002</v>
      </c>
      <c r="I1082" s="1">
        <v>129</v>
      </c>
      <c r="J1082" s="1">
        <v>0</v>
      </c>
      <c r="K1082" s="1" t="s">
        <v>2070</v>
      </c>
      <c r="L1082" s="1">
        <v>4</v>
      </c>
      <c r="M1082" s="1" t="s">
        <v>2071</v>
      </c>
      <c r="N1082" s="1" t="s">
        <v>2072</v>
      </c>
      <c r="O1082" s="1">
        <v>1105000</v>
      </c>
      <c r="P1082" s="1" t="s">
        <v>2073</v>
      </c>
      <c r="Q1082" s="1">
        <v>2445.9</v>
      </c>
      <c r="R1082" s="1" t="str">
        <f>IFERROR(VLOOKUP(K1082,Proveedores!$A$2:$B$500,2,0),"Agregar")</f>
        <v>CSL BEHRING S.A.</v>
      </c>
      <c r="S1082" s="5">
        <f t="shared" si="16"/>
        <v>2702719500</v>
      </c>
    </row>
    <row r="1083" spans="1:19" x14ac:dyDescent="0.2">
      <c r="A1083" s="7">
        <v>43909.735208333332</v>
      </c>
      <c r="B1083" s="1" t="s">
        <v>5331</v>
      </c>
      <c r="C1083" s="1" t="s">
        <v>5332</v>
      </c>
      <c r="D1083" s="1" t="s">
        <v>1621</v>
      </c>
      <c r="E1083" s="1" t="s">
        <v>5333</v>
      </c>
      <c r="F1083" s="7">
        <v>43907</v>
      </c>
      <c r="G1083" s="1" t="s">
        <v>5334</v>
      </c>
      <c r="H1083" s="5">
        <v>6875900</v>
      </c>
      <c r="I1083" s="1">
        <v>0</v>
      </c>
      <c r="J1083" s="1">
        <v>0</v>
      </c>
      <c r="K1083" s="1" t="s">
        <v>5047</v>
      </c>
      <c r="L1083" s="1">
        <v>6</v>
      </c>
      <c r="M1083" s="1" t="s">
        <v>4368</v>
      </c>
      <c r="N1083" s="1" t="s">
        <v>5048</v>
      </c>
      <c r="O1083" s="1">
        <v>23710</v>
      </c>
      <c r="P1083" s="1" t="s">
        <v>5042</v>
      </c>
      <c r="Q1083" s="1">
        <v>290</v>
      </c>
      <c r="R1083" s="1" t="str">
        <f>IFERROR(VLOOKUP(K1083,Proveedores!$A$2:$B$500,2,0),"Agregar")</f>
        <v>SA LA SIBILA .</v>
      </c>
      <c r="S1083" s="5">
        <f t="shared" si="16"/>
        <v>6875900</v>
      </c>
    </row>
    <row r="1084" spans="1:19" x14ac:dyDescent="0.2">
      <c r="A1084" s="7">
        <v>43909.744456018518</v>
      </c>
      <c r="B1084" s="1" t="s">
        <v>5335</v>
      </c>
      <c r="C1084" s="1" t="s">
        <v>5336</v>
      </c>
      <c r="D1084" s="1" t="s">
        <v>1621</v>
      </c>
      <c r="E1084" s="1" t="s">
        <v>5337</v>
      </c>
      <c r="F1084" s="7">
        <v>43907</v>
      </c>
      <c r="G1084" s="1" t="s">
        <v>5046</v>
      </c>
      <c r="H1084" s="5">
        <v>10278222.5</v>
      </c>
      <c r="I1084" s="1">
        <v>0</v>
      </c>
      <c r="J1084" s="1">
        <v>0</v>
      </c>
      <c r="K1084" s="1" t="s">
        <v>70</v>
      </c>
      <c r="L1084" s="1">
        <v>5</v>
      </c>
      <c r="M1084" s="1" t="s">
        <v>4368</v>
      </c>
      <c r="N1084" s="1" t="s">
        <v>5048</v>
      </c>
      <c r="O1084" s="1">
        <v>45179</v>
      </c>
      <c r="P1084" s="1" t="s">
        <v>5042</v>
      </c>
      <c r="Q1084" s="1">
        <v>227.5</v>
      </c>
      <c r="R1084" s="1" t="str">
        <f>IFERROR(VLOOKUP(K1084,Proveedores!$A$2:$B$500,2,0),"Agregar")</f>
        <v>SA LA SIBILA .</v>
      </c>
      <c r="S1084" s="5">
        <f t="shared" si="16"/>
        <v>10278222.5</v>
      </c>
    </row>
    <row r="1085" spans="1:19" x14ac:dyDescent="0.2">
      <c r="A1085" s="7">
        <v>43909.754224537035</v>
      </c>
      <c r="B1085" s="1" t="s">
        <v>5338</v>
      </c>
      <c r="C1085" s="1" t="s">
        <v>5339</v>
      </c>
      <c r="D1085" s="1" t="s">
        <v>1621</v>
      </c>
      <c r="E1085" s="1" t="s">
        <v>5340</v>
      </c>
      <c r="F1085" s="7">
        <v>43907</v>
      </c>
      <c r="G1085" s="1" t="s">
        <v>5106</v>
      </c>
      <c r="H1085" s="5">
        <v>4111835</v>
      </c>
      <c r="I1085" s="1">
        <v>0</v>
      </c>
      <c r="J1085" s="1">
        <v>0</v>
      </c>
      <c r="K1085" s="1" t="s">
        <v>70</v>
      </c>
      <c r="L1085" s="1">
        <v>5</v>
      </c>
      <c r="M1085" s="1" t="s">
        <v>4368</v>
      </c>
      <c r="N1085" s="1" t="s">
        <v>5048</v>
      </c>
      <c r="O1085" s="1">
        <v>18074</v>
      </c>
      <c r="P1085" s="1" t="s">
        <v>5042</v>
      </c>
      <c r="Q1085" s="1">
        <v>227.5</v>
      </c>
      <c r="R1085" s="1" t="str">
        <f>IFERROR(VLOOKUP(K1085,Proveedores!$A$2:$B$500,2,0),"Agregar")</f>
        <v>SA LA SIBILA .</v>
      </c>
      <c r="S1085" s="5">
        <f t="shared" si="16"/>
        <v>4111835</v>
      </c>
    </row>
    <row r="1086" spans="1:19" x14ac:dyDescent="0.2">
      <c r="A1086" s="7">
        <v>43909.759247685186</v>
      </c>
      <c r="B1086" s="1" t="s">
        <v>5341</v>
      </c>
      <c r="C1086" s="1" t="s">
        <v>5342</v>
      </c>
      <c r="D1086" s="1" t="s">
        <v>1621</v>
      </c>
      <c r="E1086" s="1" t="s">
        <v>5343</v>
      </c>
      <c r="F1086" s="7">
        <v>43908</v>
      </c>
      <c r="G1086" s="1" t="s">
        <v>98</v>
      </c>
      <c r="H1086" s="5">
        <v>5482863.75</v>
      </c>
      <c r="I1086" s="1">
        <v>0</v>
      </c>
      <c r="J1086" s="1">
        <v>0</v>
      </c>
      <c r="K1086" s="1" t="s">
        <v>70</v>
      </c>
      <c r="L1086" s="1">
        <v>5</v>
      </c>
      <c r="M1086" s="1" t="s">
        <v>4368</v>
      </c>
      <c r="N1086" s="1" t="s">
        <v>5081</v>
      </c>
      <c r="O1086" s="1" t="s">
        <v>5344</v>
      </c>
      <c r="P1086" s="1" t="s">
        <v>5042</v>
      </c>
      <c r="Q1086" s="1">
        <v>227.5</v>
      </c>
      <c r="R1086" s="1" t="str">
        <f>IFERROR(VLOOKUP(K1086,Proveedores!$A$2:$B$500,2,0),"Agregar")</f>
        <v>SA LA SIBILA .</v>
      </c>
      <c r="S1086" s="5" t="e">
        <f t="shared" si="16"/>
        <v>#VALUE!</v>
      </c>
    </row>
    <row r="1087" spans="1:19" x14ac:dyDescent="0.2">
      <c r="A1087" s="7">
        <v>43910.393564814818</v>
      </c>
      <c r="B1087" s="1" t="s">
        <v>5345</v>
      </c>
      <c r="C1087" s="1" t="s">
        <v>5346</v>
      </c>
      <c r="D1087" s="1" t="s">
        <v>1621</v>
      </c>
      <c r="E1087" s="1" t="s">
        <v>5347</v>
      </c>
      <c r="F1087" s="7">
        <v>43908</v>
      </c>
      <c r="G1087" s="1" t="s">
        <v>98</v>
      </c>
      <c r="H1087" s="5">
        <v>25908928.5</v>
      </c>
      <c r="I1087" s="1">
        <v>0</v>
      </c>
      <c r="J1087" s="1">
        <v>0</v>
      </c>
      <c r="K1087" s="1" t="s">
        <v>70</v>
      </c>
      <c r="L1087" s="1">
        <v>2</v>
      </c>
      <c r="M1087" s="1" t="s">
        <v>4368</v>
      </c>
      <c r="N1087" s="1" t="s">
        <v>5048</v>
      </c>
      <c r="O1087" s="1">
        <v>94731</v>
      </c>
      <c r="P1087" s="1" t="s">
        <v>5042</v>
      </c>
      <c r="Q1087" s="1">
        <v>273.5</v>
      </c>
      <c r="R1087" s="1" t="str">
        <f>IFERROR(VLOOKUP(K1087,Proveedores!$A$2:$B$500,2,0),"Agregar")</f>
        <v>SA LA SIBILA .</v>
      </c>
      <c r="S1087" s="5">
        <f t="shared" si="16"/>
        <v>25908928.5</v>
      </c>
    </row>
    <row r="1088" spans="1:19" x14ac:dyDescent="0.2">
      <c r="A1088" s="7">
        <v>43910.52171296296</v>
      </c>
      <c r="B1088" s="1" t="s">
        <v>5348</v>
      </c>
      <c r="C1088" s="1" t="s">
        <v>5349</v>
      </c>
      <c r="D1088" s="1" t="s">
        <v>1621</v>
      </c>
      <c r="E1088" s="1" t="s">
        <v>5350</v>
      </c>
      <c r="F1088" s="7">
        <v>43908</v>
      </c>
      <c r="G1088" s="1" t="s">
        <v>98</v>
      </c>
      <c r="H1088" s="5">
        <v>13706192.5</v>
      </c>
      <c r="I1088" s="1">
        <v>0</v>
      </c>
      <c r="J1088" s="1">
        <v>0</v>
      </c>
      <c r="K1088" s="1" t="s">
        <v>70</v>
      </c>
      <c r="L1088" s="1">
        <v>5</v>
      </c>
      <c r="M1088" s="1" t="s">
        <v>4368</v>
      </c>
      <c r="N1088" s="1" t="s">
        <v>5048</v>
      </c>
      <c r="O1088" s="1">
        <v>60247</v>
      </c>
      <c r="P1088" s="1" t="s">
        <v>5042</v>
      </c>
      <c r="Q1088" s="1">
        <v>227.5</v>
      </c>
      <c r="R1088" s="1" t="str">
        <f>IFERROR(VLOOKUP(K1088,Proveedores!$A$2:$B$500,2,0),"Agregar")</f>
        <v>SA LA SIBILA .</v>
      </c>
      <c r="S1088" s="5">
        <f t="shared" si="16"/>
        <v>13706192.5</v>
      </c>
    </row>
    <row r="1089" spans="1:19" x14ac:dyDescent="0.2">
      <c r="A1089" s="7">
        <v>43910.619375000002</v>
      </c>
      <c r="B1089" s="1" t="s">
        <v>5351</v>
      </c>
      <c r="C1089" s="1" t="s">
        <v>5352</v>
      </c>
      <c r="D1089" s="1" t="s">
        <v>1621</v>
      </c>
      <c r="E1089" s="1" t="s">
        <v>5353</v>
      </c>
      <c r="F1089" s="7">
        <v>43910</v>
      </c>
      <c r="G1089" s="1" t="s">
        <v>98</v>
      </c>
      <c r="H1089" s="5">
        <v>26487497</v>
      </c>
      <c r="I1089" s="1">
        <v>0</v>
      </c>
      <c r="J1089" s="1">
        <v>0</v>
      </c>
      <c r="K1089" s="1" t="s">
        <v>5354</v>
      </c>
      <c r="L1089" s="1">
        <v>1</v>
      </c>
      <c r="M1089" s="1" t="s">
        <v>4368</v>
      </c>
      <c r="N1089" s="1" t="s">
        <v>5355</v>
      </c>
      <c r="O1089" s="1">
        <v>133103</v>
      </c>
      <c r="P1089" s="1" t="s">
        <v>5356</v>
      </c>
      <c r="Q1089" s="1">
        <v>199</v>
      </c>
      <c r="R1089" s="1" t="str">
        <f>IFERROR(VLOOKUP(K1089,Proveedores!$A$2:$B$500,2,0),"Agregar")</f>
        <v>Mastellone Hnos. SA</v>
      </c>
      <c r="S1089" s="5">
        <f t="shared" si="16"/>
        <v>26487497</v>
      </c>
    </row>
    <row r="1090" spans="1:19" x14ac:dyDescent="0.2">
      <c r="A1090" s="7">
        <v>43910.967453703706</v>
      </c>
      <c r="B1090" s="1" t="s">
        <v>5357</v>
      </c>
      <c r="C1090" s="1" t="s">
        <v>5358</v>
      </c>
      <c r="D1090" s="1" t="s">
        <v>1621</v>
      </c>
      <c r="E1090" s="1" t="s">
        <v>5359</v>
      </c>
      <c r="F1090" s="7">
        <v>43909</v>
      </c>
      <c r="G1090" s="1" t="s">
        <v>5360</v>
      </c>
      <c r="H1090" s="5">
        <v>119922426.2</v>
      </c>
      <c r="I1090" s="1">
        <v>323</v>
      </c>
      <c r="J1090" s="1">
        <v>0</v>
      </c>
      <c r="K1090" s="1" t="s">
        <v>5361</v>
      </c>
      <c r="L1090" s="1">
        <v>1</v>
      </c>
      <c r="M1090" s="1">
        <v>500100</v>
      </c>
      <c r="N1090" s="1" t="s">
        <v>5362</v>
      </c>
      <c r="O1090" s="1">
        <v>414340</v>
      </c>
      <c r="P1090" s="1" t="s">
        <v>3121</v>
      </c>
      <c r="Q1090" s="1">
        <v>289.43</v>
      </c>
      <c r="R1090" s="1" t="str">
        <f>IFERROR(VLOOKUP(K1090,Proveedores!$A$2:$B$500,2,0),"Agregar")</f>
        <v>Sinergium</v>
      </c>
      <c r="S1090" s="5">
        <f t="shared" si="16"/>
        <v>119922426.2</v>
      </c>
    </row>
    <row r="1091" spans="1:19" x14ac:dyDescent="0.2">
      <c r="A1091" s="7">
        <v>43914.966666666667</v>
      </c>
      <c r="B1091" s="1" t="s">
        <v>5363</v>
      </c>
      <c r="C1091" s="1" t="s">
        <v>5364</v>
      </c>
      <c r="D1091" s="1" t="s">
        <v>1621</v>
      </c>
      <c r="E1091" s="1" t="s">
        <v>5365</v>
      </c>
      <c r="F1091" s="7">
        <v>43822</v>
      </c>
      <c r="G1091" s="1" t="s">
        <v>5366</v>
      </c>
      <c r="H1091" s="5">
        <v>2052863.99</v>
      </c>
      <c r="I1091" s="1">
        <v>1583</v>
      </c>
      <c r="J1091" s="1">
        <v>0</v>
      </c>
      <c r="K1091" s="1" t="s">
        <v>5367</v>
      </c>
      <c r="L1091" s="1">
        <v>12</v>
      </c>
      <c r="M1091" s="1">
        <v>10801975</v>
      </c>
      <c r="N1091" s="1" t="s">
        <v>2798</v>
      </c>
      <c r="O1091" s="1">
        <v>2534400</v>
      </c>
      <c r="P1091" s="1" t="s">
        <v>2803</v>
      </c>
      <c r="Q1091" s="1">
        <v>0.81</v>
      </c>
      <c r="R1091" s="1" t="str">
        <f>IFERROR(VLOOKUP(K1091,Proveedores!$A$2:$B$500,2,0),"Agregar")</f>
        <v>Laboratorios Bago S.A</v>
      </c>
      <c r="S1091" s="5">
        <f t="shared" ref="S1091:S1154" si="17">Q1091*O1091</f>
        <v>2052864.0000000002</v>
      </c>
    </row>
    <row r="1092" spans="1:19" x14ac:dyDescent="0.2">
      <c r="A1092" s="7">
        <v>43914.974027777775</v>
      </c>
      <c r="B1092" s="1" t="s">
        <v>5368</v>
      </c>
      <c r="C1092" s="1" t="s">
        <v>5369</v>
      </c>
      <c r="D1092" s="1" t="s">
        <v>1621</v>
      </c>
      <c r="E1092" s="1" t="s">
        <v>5370</v>
      </c>
      <c r="F1092" s="7">
        <v>43822</v>
      </c>
      <c r="G1092" s="1">
        <v>800025</v>
      </c>
      <c r="H1092" s="5">
        <v>1996876.8</v>
      </c>
      <c r="I1092" s="1">
        <v>1586</v>
      </c>
      <c r="J1092" s="1">
        <v>0</v>
      </c>
      <c r="K1092" s="1" t="s">
        <v>5367</v>
      </c>
      <c r="L1092" s="1">
        <v>12</v>
      </c>
      <c r="M1092" s="1">
        <v>10801975</v>
      </c>
      <c r="N1092" s="1" t="s">
        <v>2798</v>
      </c>
      <c r="O1092" s="1">
        <v>2465280</v>
      </c>
      <c r="P1092" s="1" t="s">
        <v>2803</v>
      </c>
      <c r="Q1092" s="1">
        <v>0.81</v>
      </c>
      <c r="R1092" s="1" t="str">
        <f>IFERROR(VLOOKUP(K1092,Proveedores!$A$2:$B$500,2,0),"Agregar")</f>
        <v>Laboratorios Bago S.A</v>
      </c>
      <c r="S1092" s="5">
        <f t="shared" si="17"/>
        <v>1996876.8</v>
      </c>
    </row>
    <row r="1093" spans="1:19" x14ac:dyDescent="0.2">
      <c r="A1093" s="7">
        <v>43914.983263888891</v>
      </c>
      <c r="B1093" s="1" t="s">
        <v>5371</v>
      </c>
      <c r="C1093" s="1" t="s">
        <v>5372</v>
      </c>
      <c r="D1093" s="1" t="s">
        <v>1621</v>
      </c>
      <c r="E1093" s="1">
        <v>886</v>
      </c>
      <c r="F1093" s="7">
        <v>43822</v>
      </c>
      <c r="G1093" s="1">
        <v>800025</v>
      </c>
      <c r="H1093" s="5">
        <v>2174169.6</v>
      </c>
      <c r="I1093" s="1">
        <v>1582</v>
      </c>
      <c r="J1093" s="1">
        <v>0</v>
      </c>
      <c r="K1093" s="1" t="s">
        <v>5373</v>
      </c>
      <c r="L1093" s="1">
        <v>12</v>
      </c>
      <c r="M1093" s="1">
        <v>10801975</v>
      </c>
      <c r="N1093" s="1" t="s">
        <v>2798</v>
      </c>
      <c r="O1093" s="1">
        <v>2684160</v>
      </c>
      <c r="P1093" s="1" t="s">
        <v>2803</v>
      </c>
      <c r="Q1093" s="1">
        <v>0.81</v>
      </c>
      <c r="R1093" s="1" t="str">
        <f>IFERROR(VLOOKUP(K1093,Proveedores!$A$2:$B$500,2,0),"Agregar")</f>
        <v>Laboratorios Bago S.A</v>
      </c>
      <c r="S1093" s="5">
        <f t="shared" si="17"/>
        <v>2174169.6</v>
      </c>
    </row>
    <row r="1094" spans="1:19" x14ac:dyDescent="0.2">
      <c r="A1094" s="7">
        <v>43914.990127314813</v>
      </c>
      <c r="B1094" s="1" t="s">
        <v>5374</v>
      </c>
      <c r="C1094" s="1" t="s">
        <v>5375</v>
      </c>
      <c r="D1094" s="1" t="s">
        <v>1621</v>
      </c>
      <c r="E1094" s="1" t="s">
        <v>5376</v>
      </c>
      <c r="F1094" s="7">
        <v>43822</v>
      </c>
      <c r="G1094" s="1">
        <v>800025</v>
      </c>
      <c r="H1094" s="5">
        <v>1926892.8</v>
      </c>
      <c r="I1094" s="1">
        <v>1584</v>
      </c>
      <c r="J1094" s="1">
        <v>0</v>
      </c>
      <c r="K1094" s="1" t="s">
        <v>5373</v>
      </c>
      <c r="L1094" s="1">
        <v>12</v>
      </c>
      <c r="M1094" s="1">
        <v>10801975</v>
      </c>
      <c r="N1094" s="1" t="s">
        <v>2664</v>
      </c>
      <c r="O1094" s="1">
        <v>2378880</v>
      </c>
      <c r="P1094" s="1" t="s">
        <v>1850</v>
      </c>
      <c r="Q1094" s="1">
        <v>0.81</v>
      </c>
      <c r="R1094" s="1" t="str">
        <f>IFERROR(VLOOKUP(K1094,Proveedores!$A$2:$B$500,2,0),"Agregar")</f>
        <v>Laboratorios Bago S.A</v>
      </c>
      <c r="S1094" s="5">
        <f t="shared" si="17"/>
        <v>1926892.8</v>
      </c>
    </row>
    <row r="1095" spans="1:19" x14ac:dyDescent="0.2">
      <c r="A1095" s="7">
        <v>43914.995983796296</v>
      </c>
      <c r="B1095" s="1" t="s">
        <v>5377</v>
      </c>
      <c r="C1095" s="1" t="s">
        <v>5378</v>
      </c>
      <c r="D1095" s="1" t="s">
        <v>1621</v>
      </c>
      <c r="E1095" s="1">
        <v>889</v>
      </c>
      <c r="F1095" s="7">
        <v>43822</v>
      </c>
      <c r="G1095" s="1">
        <v>800025</v>
      </c>
      <c r="H1095" s="5">
        <v>2173955.17</v>
      </c>
      <c r="I1095" s="1">
        <v>1585</v>
      </c>
      <c r="J1095" s="1">
        <v>0</v>
      </c>
      <c r="K1095" s="1" t="s">
        <v>5379</v>
      </c>
      <c r="L1095" s="1">
        <v>12</v>
      </c>
      <c r="M1095" s="1">
        <v>10801975</v>
      </c>
      <c r="N1095" s="1" t="s">
        <v>2798</v>
      </c>
      <c r="O1095" s="1">
        <v>2684160</v>
      </c>
      <c r="P1095" s="1" t="s">
        <v>2803</v>
      </c>
      <c r="Q1095" s="1">
        <v>0.81</v>
      </c>
      <c r="R1095" s="1" t="str">
        <f>IFERROR(VLOOKUP(K1095,Proveedores!$A$2:$B$500,2,0),"Agregar")</f>
        <v>Laboratorios Bago S.A</v>
      </c>
      <c r="S1095" s="5">
        <f t="shared" si="17"/>
        <v>2174169.6</v>
      </c>
    </row>
    <row r="1096" spans="1:19" x14ac:dyDescent="0.2">
      <c r="A1096" s="7">
        <v>43915.003275462965</v>
      </c>
      <c r="B1096" s="1" t="s">
        <v>5380</v>
      </c>
      <c r="C1096" s="1" t="s">
        <v>5381</v>
      </c>
      <c r="D1096" s="1" t="s">
        <v>1621</v>
      </c>
      <c r="E1096" s="1" t="s">
        <v>5382</v>
      </c>
      <c r="F1096" s="7">
        <v>43822</v>
      </c>
      <c r="G1096" s="1">
        <v>800025</v>
      </c>
      <c r="H1096" s="5">
        <v>6292052.3099999996</v>
      </c>
      <c r="I1096" s="1">
        <v>1591</v>
      </c>
      <c r="J1096" s="1">
        <v>0</v>
      </c>
      <c r="K1096" s="1" t="s">
        <v>5367</v>
      </c>
      <c r="L1096" s="1">
        <v>45</v>
      </c>
      <c r="M1096" s="1">
        <v>10802128</v>
      </c>
      <c r="N1096" s="1" t="s">
        <v>2798</v>
      </c>
      <c r="O1096" s="1">
        <v>809788</v>
      </c>
      <c r="P1096" s="1" t="s">
        <v>2803</v>
      </c>
      <c r="Q1096" s="1">
        <v>7.77</v>
      </c>
      <c r="R1096" s="1" t="str">
        <f>IFERROR(VLOOKUP(K1096,Proveedores!$A$2:$B$500,2,0),"Agregar")</f>
        <v>Laboratorios Bago S.A</v>
      </c>
      <c r="S1096" s="5">
        <f t="shared" si="17"/>
        <v>6292052.7599999998</v>
      </c>
    </row>
    <row r="1097" spans="1:19" x14ac:dyDescent="0.2">
      <c r="A1097" s="7">
        <v>43915.010405092595</v>
      </c>
      <c r="B1097" s="1" t="s">
        <v>5383</v>
      </c>
      <c r="C1097" s="1" t="s">
        <v>5384</v>
      </c>
      <c r="D1097" s="1" t="s">
        <v>1621</v>
      </c>
      <c r="E1097" s="1" t="s">
        <v>5385</v>
      </c>
      <c r="F1097" s="7">
        <v>43822</v>
      </c>
      <c r="G1097" s="1">
        <v>800025</v>
      </c>
      <c r="H1097" s="5">
        <v>7032914.7000000002</v>
      </c>
      <c r="I1097" s="1">
        <v>1825</v>
      </c>
      <c r="J1097" s="1">
        <v>0</v>
      </c>
      <c r="K1097" s="1" t="s">
        <v>5367</v>
      </c>
      <c r="L1097" s="1">
        <v>16</v>
      </c>
      <c r="M1097" s="1">
        <v>10801972</v>
      </c>
      <c r="N1097" s="1" t="s">
        <v>2798</v>
      </c>
      <c r="O1097" s="1">
        <v>4368270</v>
      </c>
      <c r="P1097" s="1" t="s">
        <v>2803</v>
      </c>
      <c r="Q1097" s="1">
        <v>1.61</v>
      </c>
      <c r="R1097" s="1" t="str">
        <f>IFERROR(VLOOKUP(K1097,Proveedores!$A$2:$B$500,2,0),"Agregar")</f>
        <v>Laboratorios Bago S.A</v>
      </c>
      <c r="S1097" s="5">
        <f t="shared" si="17"/>
        <v>7032914.7000000002</v>
      </c>
    </row>
    <row r="1098" spans="1:19" x14ac:dyDescent="0.2">
      <c r="A1098" s="7">
        <v>43915.026689814818</v>
      </c>
      <c r="B1098" s="1" t="s">
        <v>5386</v>
      </c>
      <c r="C1098" s="1" t="s">
        <v>5387</v>
      </c>
      <c r="D1098" s="1" t="s">
        <v>1621</v>
      </c>
      <c r="E1098" s="1" t="s">
        <v>5388</v>
      </c>
      <c r="F1098" s="7">
        <v>43822</v>
      </c>
      <c r="G1098" s="1">
        <v>800025</v>
      </c>
      <c r="H1098" s="5">
        <v>7079814</v>
      </c>
      <c r="I1098" s="1">
        <v>1524</v>
      </c>
      <c r="J1098" s="1">
        <v>0</v>
      </c>
      <c r="K1098" s="1" t="s">
        <v>5367</v>
      </c>
      <c r="L1098" s="1">
        <v>16</v>
      </c>
      <c r="M1098" s="1">
        <v>10801972</v>
      </c>
      <c r="N1098" s="1" t="s">
        <v>2798</v>
      </c>
      <c r="O1098" s="1">
        <v>4397400</v>
      </c>
      <c r="P1098" s="1" t="s">
        <v>2803</v>
      </c>
      <c r="Q1098" s="1">
        <v>1.61</v>
      </c>
      <c r="R1098" s="1" t="str">
        <f>IFERROR(VLOOKUP(K1098,Proveedores!$A$2:$B$500,2,0),"Agregar")</f>
        <v>Laboratorios Bago S.A</v>
      </c>
      <c r="S1098" s="5">
        <f t="shared" si="17"/>
        <v>7079814</v>
      </c>
    </row>
    <row r="1099" spans="1:19" x14ac:dyDescent="0.2">
      <c r="A1099" s="7">
        <v>43915.598333333335</v>
      </c>
      <c r="B1099" s="1" t="s">
        <v>5389</v>
      </c>
      <c r="C1099" s="1" t="s">
        <v>5390</v>
      </c>
      <c r="D1099" s="1" t="s">
        <v>1621</v>
      </c>
      <c r="E1099" s="1" t="s">
        <v>5391</v>
      </c>
      <c r="F1099" s="7">
        <v>43896</v>
      </c>
      <c r="G1099" s="1" t="s">
        <v>692</v>
      </c>
      <c r="H1099" s="5">
        <v>5914361.4400000004</v>
      </c>
      <c r="I1099" s="1">
        <v>293</v>
      </c>
      <c r="J1099" s="1">
        <v>0</v>
      </c>
      <c r="K1099" s="1" t="s">
        <v>2334</v>
      </c>
      <c r="L1099" s="1">
        <v>49</v>
      </c>
      <c r="M1099" s="1" t="s">
        <v>3454</v>
      </c>
      <c r="N1099" s="1" t="s">
        <v>5392</v>
      </c>
      <c r="O1099" s="1">
        <v>979200</v>
      </c>
      <c r="P1099" s="1" t="s">
        <v>3635</v>
      </c>
      <c r="Q1099" s="1">
        <v>6039990</v>
      </c>
      <c r="R1099" s="1" t="str">
        <f>IFERROR(VLOOKUP(K1099,Proveedores!$A$2:$B$500,2,0),"Agregar")</f>
        <v>Dr. LAZAR &amp; Cía. S.A.Q.e.I.</v>
      </c>
      <c r="S1099" s="5">
        <f t="shared" si="17"/>
        <v>5914358208000</v>
      </c>
    </row>
    <row r="1100" spans="1:19" x14ac:dyDescent="0.2">
      <c r="A1100" s="7">
        <v>43915.604733796295</v>
      </c>
      <c r="B1100" s="1" t="s">
        <v>5393</v>
      </c>
      <c r="C1100" s="1" t="s">
        <v>5394</v>
      </c>
      <c r="D1100" s="1" t="s">
        <v>1621</v>
      </c>
      <c r="E1100" s="1" t="s">
        <v>5395</v>
      </c>
      <c r="F1100" s="7">
        <v>43543</v>
      </c>
      <c r="G1100" s="1" t="s">
        <v>5360</v>
      </c>
      <c r="H1100" s="5">
        <v>119291468.8</v>
      </c>
      <c r="I1100" s="1">
        <v>323</v>
      </c>
      <c r="J1100" s="1">
        <v>0</v>
      </c>
      <c r="K1100" s="1" t="s">
        <v>5361</v>
      </c>
      <c r="L1100" s="1">
        <v>1</v>
      </c>
      <c r="M1100" s="1">
        <v>500100</v>
      </c>
      <c r="N1100" s="1" t="s">
        <v>5396</v>
      </c>
      <c r="O1100" s="1">
        <v>412160</v>
      </c>
      <c r="P1100" s="1" t="s">
        <v>3651</v>
      </c>
      <c r="Q1100" s="1">
        <v>289.43</v>
      </c>
      <c r="R1100" s="1" t="str">
        <f>IFERROR(VLOOKUP(K1100,Proveedores!$A$2:$B$500,2,0),"Agregar")</f>
        <v>Sinergium</v>
      </c>
      <c r="S1100" s="5">
        <f t="shared" si="17"/>
        <v>119291468.8</v>
      </c>
    </row>
    <row r="1101" spans="1:19" x14ac:dyDescent="0.2">
      <c r="A1101" s="7">
        <v>43915.617071759261</v>
      </c>
      <c r="B1101" s="1" t="s">
        <v>5397</v>
      </c>
      <c r="C1101" s="1" t="s">
        <v>5398</v>
      </c>
      <c r="D1101" s="1" t="s">
        <v>1621</v>
      </c>
      <c r="E1101" s="1" t="s">
        <v>5399</v>
      </c>
      <c r="F1101" s="7">
        <v>43896</v>
      </c>
      <c r="G1101" s="1" t="s">
        <v>692</v>
      </c>
      <c r="H1101" s="5">
        <v>4197084.7</v>
      </c>
      <c r="I1101" s="1">
        <v>293</v>
      </c>
      <c r="J1101" s="1">
        <v>0</v>
      </c>
      <c r="K1101" s="1" t="s">
        <v>2334</v>
      </c>
      <c r="L1101" s="1">
        <v>40</v>
      </c>
      <c r="M1101" s="1" t="s">
        <v>3480</v>
      </c>
      <c r="N1101" s="1" t="s">
        <v>3481</v>
      </c>
      <c r="O1101" s="1">
        <v>1340920</v>
      </c>
      <c r="P1101" s="1" t="s">
        <v>3482</v>
      </c>
      <c r="Q1101" s="1">
        <v>3.13</v>
      </c>
      <c r="R1101" s="1" t="str">
        <f>IFERROR(VLOOKUP(K1101,Proveedores!$A$2:$B$500,2,0),"Agregar")</f>
        <v>Dr. LAZAR &amp; Cía. S.A.Q.e.I.</v>
      </c>
      <c r="S1101" s="5">
        <f t="shared" si="17"/>
        <v>4197079.5999999996</v>
      </c>
    </row>
    <row r="1102" spans="1:19" x14ac:dyDescent="0.2">
      <c r="A1102" s="7">
        <v>43915.645671296297</v>
      </c>
      <c r="B1102" s="1" t="s">
        <v>5400</v>
      </c>
      <c r="C1102" s="1" t="s">
        <v>5401</v>
      </c>
      <c r="D1102" s="1" t="s">
        <v>1621</v>
      </c>
      <c r="E1102" s="1" t="s">
        <v>5402</v>
      </c>
      <c r="F1102" s="7">
        <v>43908</v>
      </c>
      <c r="G1102" s="1" t="s">
        <v>98</v>
      </c>
      <c r="H1102" s="5">
        <v>25908928.5</v>
      </c>
      <c r="I1102" s="1">
        <v>0</v>
      </c>
      <c r="J1102" s="1">
        <v>0</v>
      </c>
      <c r="K1102" s="1" t="s">
        <v>70</v>
      </c>
      <c r="L1102" s="1">
        <v>2</v>
      </c>
      <c r="M1102" s="1" t="s">
        <v>4368</v>
      </c>
      <c r="N1102" s="1" t="s">
        <v>5048</v>
      </c>
      <c r="O1102" s="1">
        <v>94731</v>
      </c>
      <c r="P1102" s="1" t="s">
        <v>5042</v>
      </c>
      <c r="Q1102" s="1">
        <v>273.5</v>
      </c>
      <c r="R1102" s="1" t="str">
        <f>IFERROR(VLOOKUP(K1102,Proveedores!$A$2:$B$500,2,0),"Agregar")</f>
        <v>SA LA SIBILA .</v>
      </c>
      <c r="S1102" s="5">
        <f t="shared" si="17"/>
        <v>25908928.5</v>
      </c>
    </row>
    <row r="1103" spans="1:19" x14ac:dyDescent="0.2">
      <c r="A1103" s="7">
        <v>43915.65902777778</v>
      </c>
      <c r="B1103" s="1" t="s">
        <v>5403</v>
      </c>
      <c r="C1103" s="1" t="s">
        <v>5404</v>
      </c>
      <c r="D1103" s="1" t="s">
        <v>1621</v>
      </c>
      <c r="E1103" s="1" t="s">
        <v>5405</v>
      </c>
      <c r="F1103" s="7">
        <v>43907</v>
      </c>
      <c r="G1103" s="1" t="s">
        <v>98</v>
      </c>
      <c r="H1103" s="5">
        <v>2750360</v>
      </c>
      <c r="I1103" s="1">
        <v>0</v>
      </c>
      <c r="J1103" s="1">
        <v>0</v>
      </c>
      <c r="K1103" s="1" t="s">
        <v>70</v>
      </c>
      <c r="L1103" s="1">
        <v>6</v>
      </c>
      <c r="M1103" s="1" t="s">
        <v>4368</v>
      </c>
      <c r="N1103" s="1" t="s">
        <v>5048</v>
      </c>
      <c r="O1103" s="1">
        <v>9484</v>
      </c>
      <c r="P1103" s="1" t="s">
        <v>5082</v>
      </c>
      <c r="Q1103" s="1">
        <v>290</v>
      </c>
      <c r="R1103" s="1" t="str">
        <f>IFERROR(VLOOKUP(K1103,Proveedores!$A$2:$B$500,2,0),"Agregar")</f>
        <v>SA LA SIBILA .</v>
      </c>
      <c r="S1103" s="5">
        <f t="shared" si="17"/>
        <v>2750360</v>
      </c>
    </row>
    <row r="1104" spans="1:19" x14ac:dyDescent="0.2">
      <c r="A1104" s="7">
        <v>43915.70784722222</v>
      </c>
      <c r="B1104" s="1" t="s">
        <v>5406</v>
      </c>
      <c r="C1104" s="1" t="s">
        <v>5407</v>
      </c>
      <c r="D1104" s="1" t="s">
        <v>1621</v>
      </c>
      <c r="E1104" s="1" t="s">
        <v>5408</v>
      </c>
      <c r="F1104" s="7">
        <v>43908</v>
      </c>
      <c r="G1104" s="1" t="s">
        <v>5046</v>
      </c>
      <c r="H1104" s="5">
        <v>6625710</v>
      </c>
      <c r="I1104" s="1">
        <v>0</v>
      </c>
      <c r="J1104" s="1">
        <v>0</v>
      </c>
      <c r="K1104" s="1" t="s">
        <v>70</v>
      </c>
      <c r="L1104" s="1">
        <v>5</v>
      </c>
      <c r="M1104" s="1" t="s">
        <v>4368</v>
      </c>
      <c r="N1104" s="1" t="s">
        <v>5409</v>
      </c>
      <c r="O1104" s="1">
        <v>29124</v>
      </c>
      <c r="P1104" s="1" t="s">
        <v>5042</v>
      </c>
      <c r="Q1104" s="1">
        <v>227.5</v>
      </c>
      <c r="R1104" s="1" t="str">
        <f>IFERROR(VLOOKUP(K1104,Proveedores!$A$2:$B$500,2,0),"Agregar")</f>
        <v>SA LA SIBILA .</v>
      </c>
      <c r="S1104" s="5">
        <f t="shared" si="17"/>
        <v>6625710</v>
      </c>
    </row>
    <row r="1105" spans="1:19" x14ac:dyDescent="0.2">
      <c r="A1105" s="7">
        <v>43915.731817129628</v>
      </c>
      <c r="B1105" s="1" t="s">
        <v>5410</v>
      </c>
      <c r="C1105" s="1" t="s">
        <v>5411</v>
      </c>
      <c r="D1105" s="1" t="s">
        <v>1621</v>
      </c>
      <c r="E1105" s="1" t="s">
        <v>5350</v>
      </c>
      <c r="F1105" s="7">
        <v>43908</v>
      </c>
      <c r="G1105" s="1" t="s">
        <v>5046</v>
      </c>
      <c r="H1105" s="5">
        <v>13706192.5</v>
      </c>
      <c r="I1105" s="1">
        <v>0</v>
      </c>
      <c r="J1105" s="1">
        <v>0</v>
      </c>
      <c r="K1105" s="1" t="s">
        <v>70</v>
      </c>
      <c r="L1105" s="1">
        <v>5</v>
      </c>
      <c r="M1105" s="1" t="s">
        <v>4368</v>
      </c>
      <c r="N1105" s="1" t="s">
        <v>5048</v>
      </c>
      <c r="O1105" s="1">
        <v>606247</v>
      </c>
      <c r="P1105" s="1" t="s">
        <v>5042</v>
      </c>
      <c r="Q1105" s="1">
        <v>227.5</v>
      </c>
      <c r="R1105" s="1" t="str">
        <f>IFERROR(VLOOKUP(K1105,Proveedores!$A$2:$B$500,2,0),"Agregar")</f>
        <v>SA LA SIBILA .</v>
      </c>
      <c r="S1105" s="5">
        <f t="shared" si="17"/>
        <v>137921192.5</v>
      </c>
    </row>
    <row r="1106" spans="1:19" x14ac:dyDescent="0.2">
      <c r="A1106" s="7">
        <v>43916.421817129631</v>
      </c>
      <c r="B1106" s="1" t="s">
        <v>5412</v>
      </c>
      <c r="C1106" s="1" t="s">
        <v>5413</v>
      </c>
      <c r="D1106" s="1" t="s">
        <v>1621</v>
      </c>
      <c r="E1106" s="1" t="s">
        <v>5414</v>
      </c>
      <c r="F1106" s="7">
        <v>43908</v>
      </c>
      <c r="G1106" s="1" t="s">
        <v>98</v>
      </c>
      <c r="H1106" s="5">
        <v>10363735.5</v>
      </c>
      <c r="I1106" s="1">
        <v>0</v>
      </c>
      <c r="J1106" s="1">
        <v>0</v>
      </c>
      <c r="K1106" s="1" t="s">
        <v>5047</v>
      </c>
      <c r="L1106" s="1">
        <v>2</v>
      </c>
      <c r="M1106" s="1" t="s">
        <v>4368</v>
      </c>
      <c r="N1106" s="1" t="s">
        <v>5048</v>
      </c>
      <c r="O1106" s="1">
        <v>37893</v>
      </c>
      <c r="P1106" s="1" t="s">
        <v>5042</v>
      </c>
      <c r="Q1106" s="1">
        <v>273.5</v>
      </c>
      <c r="R1106" s="1" t="str">
        <f>IFERROR(VLOOKUP(K1106,Proveedores!$A$2:$B$500,2,0),"Agregar")</f>
        <v>SA LA SIBILA .</v>
      </c>
      <c r="S1106" s="5">
        <f t="shared" si="17"/>
        <v>10363735.5</v>
      </c>
    </row>
    <row r="1107" spans="1:19" x14ac:dyDescent="0.2">
      <c r="A1107" s="7">
        <v>43916.431458333333</v>
      </c>
      <c r="B1107" s="1" t="s">
        <v>5415</v>
      </c>
      <c r="C1107" s="1" t="s">
        <v>5416</v>
      </c>
      <c r="D1107" s="1" t="s">
        <v>1621</v>
      </c>
      <c r="E1107" s="1" t="s">
        <v>5417</v>
      </c>
      <c r="F1107" s="7">
        <v>43907</v>
      </c>
      <c r="G1107" s="1" t="s">
        <v>692</v>
      </c>
      <c r="H1107" s="5">
        <v>568440.81000000006</v>
      </c>
      <c r="I1107" s="1">
        <v>0</v>
      </c>
      <c r="J1107" s="1">
        <v>0</v>
      </c>
      <c r="K1107" s="1" t="s">
        <v>3255</v>
      </c>
      <c r="L1107" s="1">
        <v>18</v>
      </c>
      <c r="M1107" s="1" t="s">
        <v>4297</v>
      </c>
      <c r="N1107" s="1" t="s">
        <v>2479</v>
      </c>
      <c r="O1107" s="1">
        <v>15293</v>
      </c>
      <c r="P1107" s="1" t="s">
        <v>5418</v>
      </c>
      <c r="Q1107" s="1">
        <v>37.17</v>
      </c>
      <c r="R1107" s="1" t="str">
        <f>IFERROR(VLOOKUP(K1107,Proveedores!$A$2:$B$500,2,0),"Agregar")</f>
        <v>LABORATORIO ELEA PHOENIX S.A.</v>
      </c>
      <c r="S1107" s="5">
        <f t="shared" si="17"/>
        <v>568440.81000000006</v>
      </c>
    </row>
    <row r="1108" spans="1:19" x14ac:dyDescent="0.2">
      <c r="A1108" s="7">
        <v>43916.436793981484</v>
      </c>
      <c r="B1108" s="1" t="s">
        <v>5419</v>
      </c>
      <c r="C1108" s="1" t="s">
        <v>5420</v>
      </c>
      <c r="D1108" s="1" t="s">
        <v>1621</v>
      </c>
      <c r="E1108" s="1" t="s">
        <v>5421</v>
      </c>
      <c r="F1108" s="7">
        <v>43908</v>
      </c>
      <c r="G1108" s="1" t="s">
        <v>98</v>
      </c>
      <c r="H1108" s="5">
        <v>14770925</v>
      </c>
      <c r="I1108" s="1">
        <v>0</v>
      </c>
      <c r="J1108" s="1">
        <v>0</v>
      </c>
      <c r="K1108" s="1" t="s">
        <v>5047</v>
      </c>
      <c r="L1108" s="1">
        <v>3</v>
      </c>
      <c r="M1108" s="1" t="s">
        <v>4368</v>
      </c>
      <c r="N1108" s="1" t="s">
        <v>5048</v>
      </c>
      <c r="O1108" s="1">
        <v>62855</v>
      </c>
      <c r="P1108" s="1" t="s">
        <v>5042</v>
      </c>
      <c r="Q1108" s="1">
        <v>235</v>
      </c>
      <c r="R1108" s="1" t="str">
        <f>IFERROR(VLOOKUP(K1108,Proveedores!$A$2:$B$500,2,0),"Agregar")</f>
        <v>SA LA SIBILA .</v>
      </c>
      <c r="S1108" s="5">
        <f t="shared" si="17"/>
        <v>14770925</v>
      </c>
    </row>
    <row r="1109" spans="1:19" x14ac:dyDescent="0.2">
      <c r="A1109" s="7">
        <v>43916.439583333333</v>
      </c>
      <c r="B1109" s="1" t="s">
        <v>5422</v>
      </c>
      <c r="C1109" s="1" t="s">
        <v>5423</v>
      </c>
      <c r="D1109" s="1" t="s">
        <v>1621</v>
      </c>
      <c r="E1109" s="1" t="s">
        <v>5424</v>
      </c>
      <c r="F1109" s="7">
        <v>43907</v>
      </c>
      <c r="G1109" s="1" t="s">
        <v>692</v>
      </c>
      <c r="H1109" s="5">
        <v>610182.72</v>
      </c>
      <c r="I1109" s="1">
        <v>0</v>
      </c>
      <c r="J1109" s="1">
        <v>0</v>
      </c>
      <c r="K1109" s="1" t="s">
        <v>3265</v>
      </c>
      <c r="L1109" s="1">
        <v>18</v>
      </c>
      <c r="M1109" s="1" t="s">
        <v>4297</v>
      </c>
      <c r="N1109" s="1" t="s">
        <v>2479</v>
      </c>
      <c r="O1109" s="1">
        <v>16416</v>
      </c>
      <c r="P1109" s="1" t="s">
        <v>5418</v>
      </c>
      <c r="Q1109" s="1">
        <v>37.17</v>
      </c>
      <c r="R1109" s="1" t="str">
        <f>IFERROR(VLOOKUP(K1109,Proveedores!$A$2:$B$500,2,0),"Agregar")</f>
        <v>LABORATORIO ELEA PHOENIX S.A.</v>
      </c>
      <c r="S1109" s="5">
        <f t="shared" si="17"/>
        <v>610182.72</v>
      </c>
    </row>
    <row r="1110" spans="1:19" x14ac:dyDescent="0.2">
      <c r="A1110" s="7">
        <v>43916.478912037041</v>
      </c>
      <c r="B1110" s="1" t="s">
        <v>5425</v>
      </c>
      <c r="C1110" s="1" t="s">
        <v>5426</v>
      </c>
      <c r="D1110" s="1" t="s">
        <v>1621</v>
      </c>
      <c r="E1110" s="1" t="s">
        <v>5427</v>
      </c>
      <c r="F1110" s="7">
        <v>43907</v>
      </c>
      <c r="G1110" s="1" t="s">
        <v>692</v>
      </c>
      <c r="H1110" s="5">
        <v>561304.17000000004</v>
      </c>
      <c r="I1110" s="1">
        <v>0</v>
      </c>
      <c r="J1110" s="1">
        <v>0</v>
      </c>
      <c r="K1110" s="1" t="s">
        <v>3255</v>
      </c>
      <c r="L1110" s="1">
        <v>18</v>
      </c>
      <c r="M1110" s="1" t="s">
        <v>4297</v>
      </c>
      <c r="N1110" s="1" t="s">
        <v>2479</v>
      </c>
      <c r="O1110" s="1">
        <v>15101</v>
      </c>
      <c r="P1110" s="1" t="s">
        <v>4303</v>
      </c>
      <c r="Q1110" s="1">
        <v>37.17</v>
      </c>
      <c r="R1110" s="1" t="str">
        <f>IFERROR(VLOOKUP(K1110,Proveedores!$A$2:$B$500,2,0),"Agregar")</f>
        <v>LABORATORIO ELEA PHOENIX S.A.</v>
      </c>
      <c r="S1110" s="5">
        <f t="shared" si="17"/>
        <v>561304.17000000004</v>
      </c>
    </row>
    <row r="1111" spans="1:19" x14ac:dyDescent="0.2">
      <c r="A1111" s="7">
        <v>43916.485659722224</v>
      </c>
      <c r="B1111" s="1" t="s">
        <v>5428</v>
      </c>
      <c r="C1111" s="1" t="s">
        <v>5429</v>
      </c>
      <c r="D1111" s="1" t="s">
        <v>1621</v>
      </c>
      <c r="E1111" s="1" t="s">
        <v>5430</v>
      </c>
      <c r="F1111" s="7">
        <v>43907</v>
      </c>
      <c r="G1111" s="1" t="s">
        <v>692</v>
      </c>
      <c r="H1111" s="5">
        <v>610182.72</v>
      </c>
      <c r="I1111" s="1">
        <v>0</v>
      </c>
      <c r="J1111" s="1">
        <v>0</v>
      </c>
      <c r="K1111" s="1" t="s">
        <v>3255</v>
      </c>
      <c r="L1111" s="1">
        <v>18</v>
      </c>
      <c r="M1111" s="1" t="s">
        <v>4297</v>
      </c>
      <c r="N1111" s="1" t="s">
        <v>2479</v>
      </c>
      <c r="O1111" s="1">
        <v>16416</v>
      </c>
      <c r="P1111" s="1" t="s">
        <v>5418</v>
      </c>
      <c r="Q1111" s="1">
        <v>37.17</v>
      </c>
      <c r="R1111" s="1" t="str">
        <f>IFERROR(VLOOKUP(K1111,Proveedores!$A$2:$B$500,2,0),"Agregar")</f>
        <v>LABORATORIO ELEA PHOENIX S.A.</v>
      </c>
      <c r="S1111" s="5">
        <f t="shared" si="17"/>
        <v>610182.72</v>
      </c>
    </row>
    <row r="1112" spans="1:19" x14ac:dyDescent="0.2">
      <c r="A1112" s="7">
        <v>43916.490937499999</v>
      </c>
      <c r="B1112" s="1" t="s">
        <v>5431</v>
      </c>
      <c r="C1112" s="1" t="s">
        <v>5432</v>
      </c>
      <c r="D1112" s="1" t="s">
        <v>1621</v>
      </c>
      <c r="E1112" s="1" t="s">
        <v>5433</v>
      </c>
      <c r="F1112" s="7">
        <v>43906</v>
      </c>
      <c r="G1112" s="1" t="s">
        <v>2657</v>
      </c>
      <c r="H1112" s="5">
        <v>429063.6</v>
      </c>
      <c r="I1112" s="1" t="s">
        <v>5434</v>
      </c>
      <c r="J1112" s="1">
        <v>0</v>
      </c>
      <c r="K1112" s="1" t="s">
        <v>2737</v>
      </c>
      <c r="L1112" s="1">
        <v>22</v>
      </c>
      <c r="M1112" s="1" t="s">
        <v>3640</v>
      </c>
      <c r="N1112" s="1" t="s">
        <v>5435</v>
      </c>
      <c r="O1112" s="1">
        <v>109455</v>
      </c>
      <c r="P1112" s="1" t="s">
        <v>1819</v>
      </c>
      <c r="Q1112" s="1">
        <v>3.92</v>
      </c>
      <c r="R1112" s="1" t="str">
        <f>IFERROR(VLOOKUP(K1112,Proveedores!$A$2:$B$500,2,0),"Agregar")</f>
        <v>LABORATORIOS FABRA S.A.</v>
      </c>
      <c r="S1112" s="5">
        <f t="shared" si="17"/>
        <v>429063.6</v>
      </c>
    </row>
    <row r="1113" spans="1:19" x14ac:dyDescent="0.2">
      <c r="A1113" s="7">
        <v>43916.491331018522</v>
      </c>
      <c r="B1113" s="1" t="s">
        <v>5436</v>
      </c>
      <c r="C1113" s="1" t="s">
        <v>5437</v>
      </c>
      <c r="D1113" s="1" t="s">
        <v>1621</v>
      </c>
      <c r="E1113" s="1" t="s">
        <v>5438</v>
      </c>
      <c r="F1113" s="7">
        <v>43908</v>
      </c>
      <c r="G1113" s="1" t="s">
        <v>692</v>
      </c>
      <c r="H1113" s="5">
        <v>550710.72</v>
      </c>
      <c r="I1113" s="1">
        <v>0</v>
      </c>
      <c r="J1113" s="1">
        <v>0</v>
      </c>
      <c r="K1113" s="1" t="s">
        <v>3255</v>
      </c>
      <c r="L1113" s="1">
        <v>18</v>
      </c>
      <c r="M1113" s="1" t="s">
        <v>4297</v>
      </c>
      <c r="N1113" s="1" t="s">
        <v>2479</v>
      </c>
      <c r="O1113" s="1">
        <v>14816</v>
      </c>
      <c r="P1113" s="1" t="s">
        <v>4303</v>
      </c>
      <c r="Q1113" s="1">
        <v>37.17</v>
      </c>
      <c r="R1113" s="1" t="str">
        <f>IFERROR(VLOOKUP(K1113,Proveedores!$A$2:$B$500,2,0),"Agregar")</f>
        <v>LABORATORIO ELEA PHOENIX S.A.</v>
      </c>
      <c r="S1113" s="5">
        <f t="shared" si="17"/>
        <v>550710.72</v>
      </c>
    </row>
    <row r="1114" spans="1:19" x14ac:dyDescent="0.2">
      <c r="A1114" s="7">
        <v>43916.496099537035</v>
      </c>
      <c r="B1114" s="1" t="s">
        <v>5439</v>
      </c>
      <c r="C1114" s="1" t="s">
        <v>5440</v>
      </c>
      <c r="D1114" s="1" t="s">
        <v>1621</v>
      </c>
      <c r="E1114" s="1" t="s">
        <v>5441</v>
      </c>
      <c r="F1114" s="7">
        <v>43906</v>
      </c>
      <c r="G1114" s="1" t="s">
        <v>692</v>
      </c>
      <c r="H1114" s="5">
        <v>1070190</v>
      </c>
      <c r="I1114" s="1" t="s">
        <v>5442</v>
      </c>
      <c r="J1114" s="1">
        <v>0</v>
      </c>
      <c r="K1114" s="1" t="s">
        <v>2737</v>
      </c>
      <c r="L1114" s="1">
        <v>30</v>
      </c>
      <c r="M1114" s="1" t="s">
        <v>3359</v>
      </c>
      <c r="N1114" s="1" t="s">
        <v>4453</v>
      </c>
      <c r="O1114" s="1">
        <v>9729</v>
      </c>
      <c r="P1114" s="1" t="s">
        <v>1642</v>
      </c>
      <c r="Q1114" s="1">
        <v>110</v>
      </c>
      <c r="R1114" s="1" t="str">
        <f>IFERROR(VLOOKUP(K1114,Proveedores!$A$2:$B$500,2,0),"Agregar")</f>
        <v>LABORATORIOS FABRA S.A.</v>
      </c>
      <c r="S1114" s="5">
        <f t="shared" si="17"/>
        <v>1070190</v>
      </c>
    </row>
    <row r="1115" spans="1:19" x14ac:dyDescent="0.2">
      <c r="A1115" s="7">
        <v>43916.502835648149</v>
      </c>
      <c r="B1115" s="1" t="s">
        <v>5443</v>
      </c>
      <c r="C1115" s="1" t="s">
        <v>5444</v>
      </c>
      <c r="D1115" s="1" t="s">
        <v>1621</v>
      </c>
      <c r="E1115" s="1" t="s">
        <v>5445</v>
      </c>
      <c r="F1115" s="7">
        <v>43906</v>
      </c>
      <c r="G1115" s="1" t="s">
        <v>692</v>
      </c>
      <c r="H1115" s="5">
        <v>2145770</v>
      </c>
      <c r="I1115" s="1" t="s">
        <v>5446</v>
      </c>
      <c r="J1115" s="1">
        <v>0</v>
      </c>
      <c r="K1115" s="1" t="s">
        <v>2737</v>
      </c>
      <c r="L1115" s="1">
        <v>30</v>
      </c>
      <c r="M1115" s="1" t="s">
        <v>3359</v>
      </c>
      <c r="N1115" s="1" t="s">
        <v>4453</v>
      </c>
      <c r="O1115" s="1">
        <v>19507</v>
      </c>
      <c r="P1115" s="1" t="s">
        <v>1642</v>
      </c>
      <c r="Q1115" s="1">
        <v>110</v>
      </c>
      <c r="R1115" s="1" t="str">
        <f>IFERROR(VLOOKUP(K1115,Proveedores!$A$2:$B$500,2,0),"Agregar")</f>
        <v>LABORATORIOS FABRA S.A.</v>
      </c>
      <c r="S1115" s="5">
        <f t="shared" si="17"/>
        <v>2145770</v>
      </c>
    </row>
    <row r="1116" spans="1:19" x14ac:dyDescent="0.2">
      <c r="A1116" s="7">
        <v>43916.513148148151</v>
      </c>
      <c r="B1116" s="1" t="s">
        <v>5447</v>
      </c>
      <c r="C1116" s="1" t="s">
        <v>5448</v>
      </c>
      <c r="D1116" s="1" t="s">
        <v>1621</v>
      </c>
      <c r="E1116" s="1" t="s">
        <v>5449</v>
      </c>
      <c r="F1116" s="7">
        <v>43908</v>
      </c>
      <c r="G1116" s="1" t="s">
        <v>692</v>
      </c>
      <c r="H1116" s="5">
        <v>542384.64000000001</v>
      </c>
      <c r="I1116" s="1">
        <v>0</v>
      </c>
      <c r="J1116" s="1">
        <v>0</v>
      </c>
      <c r="K1116" s="1" t="s">
        <v>3255</v>
      </c>
      <c r="L1116" s="1">
        <v>18</v>
      </c>
      <c r="M1116" s="1" t="s">
        <v>4297</v>
      </c>
      <c r="N1116" s="1" t="s">
        <v>2479</v>
      </c>
      <c r="O1116" s="1">
        <v>14592</v>
      </c>
      <c r="P1116" s="1" t="s">
        <v>5418</v>
      </c>
      <c r="Q1116" s="1">
        <v>37.17</v>
      </c>
      <c r="R1116" s="1" t="str">
        <f>IFERROR(VLOOKUP(K1116,Proveedores!$A$2:$B$500,2,0),"Agregar")</f>
        <v>LABORATORIO ELEA PHOENIX S.A.</v>
      </c>
      <c r="S1116" s="5">
        <f t="shared" si="17"/>
        <v>542384.64000000001</v>
      </c>
    </row>
    <row r="1117" spans="1:19" x14ac:dyDescent="0.2">
      <c r="A1117" s="7">
        <v>43916.556331018517</v>
      </c>
      <c r="B1117" s="1" t="s">
        <v>5450</v>
      </c>
      <c r="C1117" s="1" t="s">
        <v>5451</v>
      </c>
      <c r="D1117" s="1" t="s">
        <v>1621</v>
      </c>
      <c r="E1117" s="1" t="s">
        <v>5452</v>
      </c>
      <c r="F1117" s="7">
        <v>43908</v>
      </c>
      <c r="G1117" s="1" t="s">
        <v>5106</v>
      </c>
      <c r="H1117" s="5">
        <v>2650375</v>
      </c>
      <c r="I1117" s="1">
        <v>0</v>
      </c>
      <c r="J1117" s="1">
        <v>0</v>
      </c>
      <c r="K1117" s="1" t="s">
        <v>70</v>
      </c>
      <c r="L1117" s="1">
        <v>5</v>
      </c>
      <c r="M1117" s="1" t="s">
        <v>4368</v>
      </c>
      <c r="N1117" s="1" t="s">
        <v>5048</v>
      </c>
      <c r="O1117" s="1">
        <v>11650</v>
      </c>
      <c r="P1117" s="1" t="s">
        <v>5042</v>
      </c>
      <c r="Q1117" s="1">
        <v>227.5</v>
      </c>
      <c r="R1117" s="1" t="str">
        <f>IFERROR(VLOOKUP(K1117,Proveedores!$A$2:$B$500,2,0),"Agregar")</f>
        <v>SA LA SIBILA .</v>
      </c>
      <c r="S1117" s="5">
        <f t="shared" si="17"/>
        <v>2650375</v>
      </c>
    </row>
    <row r="1118" spans="1:19" x14ac:dyDescent="0.2">
      <c r="A1118" s="7">
        <v>43916.57172453704</v>
      </c>
      <c r="B1118" s="1" t="s">
        <v>5453</v>
      </c>
      <c r="C1118" s="1" t="s">
        <v>5454</v>
      </c>
      <c r="D1118" s="1" t="s">
        <v>1621</v>
      </c>
      <c r="E1118" s="1" t="s">
        <v>5455</v>
      </c>
      <c r="F1118" s="7">
        <v>43908</v>
      </c>
      <c r="G1118" s="1" t="s">
        <v>5106</v>
      </c>
      <c r="H1118" s="5">
        <v>5908540</v>
      </c>
      <c r="I1118" s="1">
        <v>0</v>
      </c>
      <c r="J1118" s="1">
        <v>0</v>
      </c>
      <c r="K1118" s="1" t="s">
        <v>70</v>
      </c>
      <c r="L1118" s="1">
        <v>3</v>
      </c>
      <c r="M1118" s="1" t="s">
        <v>4368</v>
      </c>
      <c r="N1118" s="1" t="s">
        <v>5048</v>
      </c>
      <c r="O1118" s="1">
        <v>25144</v>
      </c>
      <c r="P1118" s="1" t="s">
        <v>5042</v>
      </c>
      <c r="Q1118" s="1">
        <v>235</v>
      </c>
      <c r="R1118" s="1" t="str">
        <f>IFERROR(VLOOKUP(K1118,Proveedores!$A$2:$B$500,2,0),"Agregar")</f>
        <v>SA LA SIBILA .</v>
      </c>
      <c r="S1118" s="5">
        <f t="shared" si="17"/>
        <v>5908840</v>
      </c>
    </row>
    <row r="1119" spans="1:19" x14ac:dyDescent="0.2">
      <c r="A1119" s="7">
        <v>43916.576469907406</v>
      </c>
      <c r="B1119" s="1" t="s">
        <v>5456</v>
      </c>
      <c r="C1119" s="1" t="s">
        <v>5457</v>
      </c>
      <c r="D1119" s="1" t="s">
        <v>1621</v>
      </c>
      <c r="E1119" s="1" t="s">
        <v>5458</v>
      </c>
      <c r="F1119" s="7">
        <v>43850</v>
      </c>
      <c r="G1119" s="1" t="s">
        <v>692</v>
      </c>
      <c r="H1119" s="5">
        <v>11088502.529999999</v>
      </c>
      <c r="I1119" s="1">
        <v>90</v>
      </c>
      <c r="J1119" s="1">
        <v>0</v>
      </c>
      <c r="K1119" s="1" t="s">
        <v>620</v>
      </c>
      <c r="L1119" s="1">
        <v>5</v>
      </c>
      <c r="M1119" s="1" t="s">
        <v>5459</v>
      </c>
      <c r="N1119" s="1" t="s">
        <v>5460</v>
      </c>
      <c r="O1119" s="1">
        <v>2779770</v>
      </c>
      <c r="P1119" s="1" t="s">
        <v>3482</v>
      </c>
      <c r="Q1119" s="1">
        <v>3.9889999999999999</v>
      </c>
      <c r="R1119" s="1" t="str">
        <f>IFERROR(VLOOKUP(K1119,Proveedores!$A$2:$B$500,2,0),"Agregar")</f>
        <v>PHARMOS S.A.</v>
      </c>
      <c r="S1119" s="5">
        <f t="shared" si="17"/>
        <v>11088502.529999999</v>
      </c>
    </row>
    <row r="1120" spans="1:19" x14ac:dyDescent="0.2">
      <c r="A1120" s="7">
        <v>43916.585243055553</v>
      </c>
      <c r="B1120" s="1" t="s">
        <v>5461</v>
      </c>
      <c r="C1120" s="1" t="s">
        <v>5462</v>
      </c>
      <c r="D1120" s="1" t="s">
        <v>1621</v>
      </c>
      <c r="E1120" s="1" t="s">
        <v>5463</v>
      </c>
      <c r="F1120" s="7">
        <v>43908</v>
      </c>
      <c r="G1120" s="1" t="s">
        <v>692</v>
      </c>
      <c r="H1120" s="5">
        <v>610182.72</v>
      </c>
      <c r="I1120" s="1">
        <v>0</v>
      </c>
      <c r="J1120" s="1">
        <v>0</v>
      </c>
      <c r="K1120" s="1" t="s">
        <v>3255</v>
      </c>
      <c r="L1120" s="1">
        <v>18</v>
      </c>
      <c r="M1120" s="1" t="s">
        <v>4297</v>
      </c>
      <c r="N1120" s="1" t="s">
        <v>2479</v>
      </c>
      <c r="O1120" s="1">
        <v>16416</v>
      </c>
      <c r="P1120" s="1" t="s">
        <v>5418</v>
      </c>
      <c r="Q1120" s="1">
        <v>37.17</v>
      </c>
      <c r="R1120" s="1" t="str">
        <f>IFERROR(VLOOKUP(K1120,Proveedores!$A$2:$B$500,2,0),"Agregar")</f>
        <v>LABORATORIO ELEA PHOENIX S.A.</v>
      </c>
      <c r="S1120" s="5">
        <f t="shared" si="17"/>
        <v>610182.72</v>
      </c>
    </row>
    <row r="1121" spans="1:19" x14ac:dyDescent="0.2">
      <c r="A1121" s="7">
        <v>43916.586458333331</v>
      </c>
      <c r="B1121" s="1" t="s">
        <v>5464</v>
      </c>
      <c r="C1121" s="1" t="s">
        <v>5465</v>
      </c>
      <c r="D1121" s="1" t="s">
        <v>1621</v>
      </c>
      <c r="E1121" s="1" t="s">
        <v>5466</v>
      </c>
      <c r="F1121" s="7">
        <v>43859</v>
      </c>
      <c r="G1121" s="1" t="s">
        <v>692</v>
      </c>
      <c r="H1121" s="5">
        <v>5577340.0199999996</v>
      </c>
      <c r="I1121" s="1">
        <v>145</v>
      </c>
      <c r="J1121" s="1">
        <v>0</v>
      </c>
      <c r="K1121" s="1" t="s">
        <v>620</v>
      </c>
      <c r="L1121" s="1">
        <v>5</v>
      </c>
      <c r="M1121" s="1" t="s">
        <v>5459</v>
      </c>
      <c r="N1121" s="1" t="s">
        <v>5460</v>
      </c>
      <c r="O1121" s="1">
        <v>1398180</v>
      </c>
      <c r="P1121" s="1" t="s">
        <v>3482</v>
      </c>
      <c r="Q1121" s="1">
        <v>3.9889999999999999</v>
      </c>
      <c r="R1121" s="1" t="str">
        <f>IFERROR(VLOOKUP(K1121,Proveedores!$A$2:$B$500,2,0),"Agregar")</f>
        <v>PHARMOS S.A.</v>
      </c>
      <c r="S1121" s="5">
        <f t="shared" si="17"/>
        <v>5577340.0199999996</v>
      </c>
    </row>
    <row r="1122" spans="1:19" x14ac:dyDescent="0.2">
      <c r="A1122" s="7">
        <v>43916.589918981481</v>
      </c>
      <c r="B1122" s="1" t="s">
        <v>5467</v>
      </c>
      <c r="C1122" s="1" t="s">
        <v>5468</v>
      </c>
      <c r="D1122" s="1" t="s">
        <v>1621</v>
      </c>
      <c r="E1122" s="1" t="s">
        <v>5469</v>
      </c>
      <c r="F1122" s="7">
        <v>43908</v>
      </c>
      <c r="G1122" s="1" t="s">
        <v>5046</v>
      </c>
      <c r="H1122" s="5">
        <v>2887092.5</v>
      </c>
      <c r="I1122" s="1">
        <v>0</v>
      </c>
      <c r="J1122" s="1">
        <v>0</v>
      </c>
      <c r="K1122" s="1" t="s">
        <v>70</v>
      </c>
      <c r="L1122" s="1">
        <v>3</v>
      </c>
      <c r="M1122" s="1" t="s">
        <v>4368</v>
      </c>
      <c r="N1122" s="1" t="s">
        <v>5048</v>
      </c>
      <c r="O1122" s="1" t="s">
        <v>5470</v>
      </c>
      <c r="P1122" s="1" t="s">
        <v>5042</v>
      </c>
      <c r="Q1122" s="1">
        <v>235</v>
      </c>
      <c r="R1122" s="1" t="str">
        <f>IFERROR(VLOOKUP(K1122,Proveedores!$A$2:$B$500,2,0),"Agregar")</f>
        <v>SA LA SIBILA .</v>
      </c>
      <c r="S1122" s="5" t="e">
        <f t="shared" si="17"/>
        <v>#VALUE!</v>
      </c>
    </row>
    <row r="1123" spans="1:19" x14ac:dyDescent="0.2">
      <c r="A1123" s="7">
        <v>43916.590902777774</v>
      </c>
      <c r="B1123" s="1" t="s">
        <v>5471</v>
      </c>
      <c r="C1123" s="1" t="s">
        <v>5472</v>
      </c>
      <c r="D1123" s="1" t="s">
        <v>1621</v>
      </c>
      <c r="E1123" s="1" t="s">
        <v>5473</v>
      </c>
      <c r="F1123" s="7">
        <v>43908</v>
      </c>
      <c r="G1123" s="1" t="s">
        <v>692</v>
      </c>
      <c r="H1123" s="5">
        <v>618211.43999999994</v>
      </c>
      <c r="I1123" s="1">
        <v>0</v>
      </c>
      <c r="J1123" s="1">
        <v>0</v>
      </c>
      <c r="K1123" s="1" t="s">
        <v>3255</v>
      </c>
      <c r="L1123" s="1">
        <v>18</v>
      </c>
      <c r="M1123" s="1" t="s">
        <v>4297</v>
      </c>
      <c r="N1123" s="1" t="s">
        <v>2479</v>
      </c>
      <c r="O1123" s="1">
        <v>16632</v>
      </c>
      <c r="P1123" s="1" t="s">
        <v>5418</v>
      </c>
      <c r="Q1123" s="1">
        <v>37.17</v>
      </c>
      <c r="R1123" s="1" t="str">
        <f>IFERROR(VLOOKUP(K1123,Proveedores!$A$2:$B$500,2,0),"Agregar")</f>
        <v>LABORATORIO ELEA PHOENIX S.A.</v>
      </c>
      <c r="S1123" s="5">
        <f t="shared" si="17"/>
        <v>618211.44000000006</v>
      </c>
    </row>
    <row r="1124" spans="1:19" x14ac:dyDescent="0.2">
      <c r="A1124" s="7">
        <v>43916.593761574077</v>
      </c>
      <c r="B1124" s="1" t="s">
        <v>5474</v>
      </c>
      <c r="C1124" s="1" t="s">
        <v>5475</v>
      </c>
      <c r="D1124" s="1" t="s">
        <v>1621</v>
      </c>
      <c r="E1124" s="1" t="s">
        <v>5476</v>
      </c>
      <c r="F1124" s="7">
        <v>43900</v>
      </c>
      <c r="G1124" s="1" t="s">
        <v>692</v>
      </c>
      <c r="H1124" s="5">
        <v>1305121.02</v>
      </c>
      <c r="I1124" s="1">
        <v>298</v>
      </c>
      <c r="J1124" s="1">
        <v>0</v>
      </c>
      <c r="K1124" s="1" t="s">
        <v>620</v>
      </c>
      <c r="L1124" s="1">
        <v>5</v>
      </c>
      <c r="M1124" s="1" t="s">
        <v>5459</v>
      </c>
      <c r="N1124" s="1" t="s">
        <v>5460</v>
      </c>
      <c r="O1124" s="1">
        <v>327180</v>
      </c>
      <c r="P1124" s="1" t="s">
        <v>3482</v>
      </c>
      <c r="Q1124" s="1">
        <v>3.9889999999999999</v>
      </c>
      <c r="R1124" s="1" t="str">
        <f>IFERROR(VLOOKUP(K1124,Proveedores!$A$2:$B$500,2,0),"Agregar")</f>
        <v>PHARMOS S.A.</v>
      </c>
      <c r="S1124" s="5">
        <f t="shared" si="17"/>
        <v>1305121.02</v>
      </c>
    </row>
    <row r="1125" spans="1:19" x14ac:dyDescent="0.2">
      <c r="A1125" s="7">
        <v>43916.597581018519</v>
      </c>
      <c r="B1125" s="1" t="s">
        <v>5477</v>
      </c>
      <c r="C1125" s="1" t="s">
        <v>5478</v>
      </c>
      <c r="D1125" s="1" t="s">
        <v>1621</v>
      </c>
      <c r="E1125" s="1" t="s">
        <v>5417</v>
      </c>
      <c r="F1125" s="7">
        <v>43907</v>
      </c>
      <c r="G1125" s="1" t="s">
        <v>692</v>
      </c>
      <c r="H1125" s="5">
        <v>568440.81000000006</v>
      </c>
      <c r="I1125" s="1">
        <v>0</v>
      </c>
      <c r="J1125" s="1">
        <v>0</v>
      </c>
      <c r="K1125" s="1" t="s">
        <v>3265</v>
      </c>
      <c r="L1125" s="1">
        <v>18</v>
      </c>
      <c r="M1125" s="1" t="s">
        <v>4297</v>
      </c>
      <c r="N1125" s="1" t="s">
        <v>2479</v>
      </c>
      <c r="O1125" s="1">
        <v>15293</v>
      </c>
      <c r="P1125" s="1" t="s">
        <v>5418</v>
      </c>
      <c r="Q1125" s="1">
        <v>37.17</v>
      </c>
      <c r="R1125" s="1" t="str">
        <f>IFERROR(VLOOKUP(K1125,Proveedores!$A$2:$B$500,2,0),"Agregar")</f>
        <v>LABORATORIO ELEA PHOENIX S.A.</v>
      </c>
      <c r="S1125" s="5">
        <f t="shared" si="17"/>
        <v>568440.81000000006</v>
      </c>
    </row>
    <row r="1126" spans="1:19" x14ac:dyDescent="0.2">
      <c r="A1126" s="7">
        <v>43916.600659722222</v>
      </c>
      <c r="B1126" s="1" t="s">
        <v>5479</v>
      </c>
      <c r="C1126" s="1" t="s">
        <v>5480</v>
      </c>
      <c r="D1126" s="1" t="s">
        <v>1621</v>
      </c>
      <c r="E1126" s="1" t="s">
        <v>5481</v>
      </c>
      <c r="F1126" s="7">
        <v>43908</v>
      </c>
      <c r="G1126" s="1" t="s">
        <v>5106</v>
      </c>
      <c r="H1126" s="5">
        <v>4835644.0999999996</v>
      </c>
      <c r="I1126" s="1">
        <v>0</v>
      </c>
      <c r="J1126" s="1">
        <v>0</v>
      </c>
      <c r="K1126" s="1" t="s">
        <v>5047</v>
      </c>
      <c r="L1126" s="1">
        <v>2</v>
      </c>
      <c r="M1126" s="1" t="s">
        <v>4368</v>
      </c>
      <c r="N1126" s="1" t="s">
        <v>5048</v>
      </c>
      <c r="O1126" s="1" t="s">
        <v>5482</v>
      </c>
      <c r="P1126" s="1" t="s">
        <v>5042</v>
      </c>
      <c r="Q1126" s="1">
        <v>273.5</v>
      </c>
      <c r="R1126" s="1" t="str">
        <f>IFERROR(VLOOKUP(K1126,Proveedores!$A$2:$B$500,2,0),"Agregar")</f>
        <v>SA LA SIBILA .</v>
      </c>
      <c r="S1126" s="5" t="e">
        <f t="shared" si="17"/>
        <v>#VALUE!</v>
      </c>
    </row>
    <row r="1127" spans="1:19" x14ac:dyDescent="0.2">
      <c r="A1127" s="7">
        <v>43916.601469907408</v>
      </c>
      <c r="B1127" s="1" t="s">
        <v>5483</v>
      </c>
      <c r="C1127" s="1" t="s">
        <v>5484</v>
      </c>
      <c r="D1127" s="1" t="s">
        <v>1713</v>
      </c>
      <c r="E1127" s="1" t="s">
        <v>5485</v>
      </c>
      <c r="F1127" s="7">
        <v>43895</v>
      </c>
      <c r="G1127" s="1" t="s">
        <v>692</v>
      </c>
      <c r="H1127" s="5">
        <v>20104.560000000001</v>
      </c>
      <c r="I1127" s="1">
        <v>90</v>
      </c>
      <c r="J1127" s="1">
        <v>0</v>
      </c>
      <c r="K1127" s="1" t="s">
        <v>620</v>
      </c>
      <c r="L1127" s="1">
        <v>5</v>
      </c>
      <c r="M1127" s="1" t="s">
        <v>5459</v>
      </c>
      <c r="N1127" s="1" t="s">
        <v>5460</v>
      </c>
      <c r="O1127" s="1" t="s">
        <v>5486</v>
      </c>
      <c r="P1127" s="1" t="s">
        <v>5487</v>
      </c>
      <c r="Q1127" s="1">
        <v>418.8449</v>
      </c>
      <c r="R1127" s="1" t="str">
        <f>IFERROR(VLOOKUP(K1127,Proveedores!$A$2:$B$500,2,0),"Agregar")</f>
        <v>PHARMOS S.A.</v>
      </c>
      <c r="S1127" s="5" t="e">
        <f t="shared" si="17"/>
        <v>#VALUE!</v>
      </c>
    </row>
    <row r="1128" spans="1:19" x14ac:dyDescent="0.2">
      <c r="A1128" s="7">
        <v>43916.604884259257</v>
      </c>
      <c r="B1128" s="1" t="s">
        <v>5488</v>
      </c>
      <c r="C1128" s="1" t="s">
        <v>5489</v>
      </c>
      <c r="D1128" s="1" t="s">
        <v>1621</v>
      </c>
      <c r="E1128" s="1" t="s">
        <v>5424</v>
      </c>
      <c r="F1128" s="7">
        <v>43907</v>
      </c>
      <c r="G1128" s="1" t="s">
        <v>692</v>
      </c>
      <c r="H1128" s="5">
        <v>610182.72</v>
      </c>
      <c r="I1128" s="1">
        <v>0</v>
      </c>
      <c r="J1128" s="1">
        <v>0</v>
      </c>
      <c r="K1128" s="1" t="s">
        <v>3255</v>
      </c>
      <c r="L1128" s="1">
        <v>18</v>
      </c>
      <c r="M1128" s="1" t="s">
        <v>4297</v>
      </c>
      <c r="N1128" s="1" t="s">
        <v>2479</v>
      </c>
      <c r="O1128" s="1">
        <v>16416</v>
      </c>
      <c r="P1128" s="1" t="s">
        <v>5418</v>
      </c>
      <c r="Q1128" s="1">
        <v>37.17</v>
      </c>
      <c r="R1128" s="1" t="str">
        <f>IFERROR(VLOOKUP(K1128,Proveedores!$A$2:$B$500,2,0),"Agregar")</f>
        <v>LABORATORIO ELEA PHOENIX S.A.</v>
      </c>
      <c r="S1128" s="5">
        <f t="shared" si="17"/>
        <v>610182.72</v>
      </c>
    </row>
    <row r="1129" spans="1:19" x14ac:dyDescent="0.2">
      <c r="A1129" s="7">
        <v>43916.611018518517</v>
      </c>
      <c r="B1129" s="1" t="s">
        <v>5490</v>
      </c>
      <c r="C1129" s="1" t="s">
        <v>5491</v>
      </c>
      <c r="D1129" s="1" t="s">
        <v>1621</v>
      </c>
      <c r="E1129" s="1" t="s">
        <v>5427</v>
      </c>
      <c r="F1129" s="7">
        <v>43907</v>
      </c>
      <c r="G1129" s="1" t="s">
        <v>692</v>
      </c>
      <c r="H1129" s="5">
        <v>561304.17000000004</v>
      </c>
      <c r="I1129" s="1">
        <v>0</v>
      </c>
      <c r="J1129" s="1">
        <v>0</v>
      </c>
      <c r="K1129" s="1" t="s">
        <v>3255</v>
      </c>
      <c r="L1129" s="1">
        <v>18</v>
      </c>
      <c r="M1129" s="1" t="s">
        <v>4297</v>
      </c>
      <c r="N1129" s="1" t="s">
        <v>2479</v>
      </c>
      <c r="O1129" s="1">
        <v>15101</v>
      </c>
      <c r="P1129" s="1" t="s">
        <v>5418</v>
      </c>
      <c r="Q1129" s="1">
        <v>37.17</v>
      </c>
      <c r="R1129" s="1" t="str">
        <f>IFERROR(VLOOKUP(K1129,Proveedores!$A$2:$B$500,2,0),"Agregar")</f>
        <v>LABORATORIO ELEA PHOENIX S.A.</v>
      </c>
      <c r="S1129" s="5">
        <f t="shared" si="17"/>
        <v>561304.17000000004</v>
      </c>
    </row>
    <row r="1130" spans="1:19" x14ac:dyDescent="0.2">
      <c r="A1130" s="7">
        <v>43916.614340277774</v>
      </c>
      <c r="B1130" s="1" t="s">
        <v>5492</v>
      </c>
      <c r="C1130" s="1" t="s">
        <v>5493</v>
      </c>
      <c r="D1130" s="1" t="s">
        <v>1621</v>
      </c>
      <c r="E1130" s="1" t="s">
        <v>5430</v>
      </c>
      <c r="F1130" s="7">
        <v>43907</v>
      </c>
      <c r="G1130" s="1" t="s">
        <v>692</v>
      </c>
      <c r="H1130" s="5">
        <v>610182.72</v>
      </c>
      <c r="I1130" s="1">
        <v>0</v>
      </c>
      <c r="J1130" s="1">
        <v>0</v>
      </c>
      <c r="K1130" s="1" t="s">
        <v>3255</v>
      </c>
      <c r="L1130" s="1">
        <v>18</v>
      </c>
      <c r="M1130" s="1" t="s">
        <v>4297</v>
      </c>
      <c r="N1130" s="1" t="s">
        <v>2479</v>
      </c>
      <c r="O1130" s="1">
        <v>16416</v>
      </c>
      <c r="P1130" s="1" t="s">
        <v>5418</v>
      </c>
      <c r="Q1130" s="1">
        <v>37.17</v>
      </c>
      <c r="R1130" s="1" t="str">
        <f>IFERROR(VLOOKUP(K1130,Proveedores!$A$2:$B$500,2,0),"Agregar")</f>
        <v>LABORATORIO ELEA PHOENIX S.A.</v>
      </c>
      <c r="S1130" s="5">
        <f t="shared" si="17"/>
        <v>610182.72</v>
      </c>
    </row>
    <row r="1131" spans="1:19" x14ac:dyDescent="0.2">
      <c r="A1131" s="7">
        <v>43916.619699074072</v>
      </c>
      <c r="B1131" s="1" t="s">
        <v>5494</v>
      </c>
      <c r="C1131" s="1" t="s">
        <v>5495</v>
      </c>
      <c r="D1131" s="1" t="s">
        <v>1621</v>
      </c>
      <c r="E1131" s="1" t="s">
        <v>5438</v>
      </c>
      <c r="F1131" s="7">
        <v>43908</v>
      </c>
      <c r="G1131" s="1" t="s">
        <v>692</v>
      </c>
      <c r="H1131" s="5">
        <v>550710.72</v>
      </c>
      <c r="I1131" s="1">
        <v>0</v>
      </c>
      <c r="J1131" s="1">
        <v>0</v>
      </c>
      <c r="K1131" s="1" t="s">
        <v>3255</v>
      </c>
      <c r="L1131" s="1">
        <v>18</v>
      </c>
      <c r="M1131" s="1" t="s">
        <v>4297</v>
      </c>
      <c r="N1131" s="1" t="s">
        <v>2479</v>
      </c>
      <c r="O1131" s="1">
        <v>14816</v>
      </c>
      <c r="P1131" s="1" t="s">
        <v>5418</v>
      </c>
      <c r="Q1131" s="1">
        <v>37.17</v>
      </c>
      <c r="R1131" s="1" t="str">
        <f>IFERROR(VLOOKUP(K1131,Proveedores!$A$2:$B$500,2,0),"Agregar")</f>
        <v>LABORATORIO ELEA PHOENIX S.A.</v>
      </c>
      <c r="S1131" s="5">
        <f t="shared" si="17"/>
        <v>550710.72</v>
      </c>
    </row>
    <row r="1132" spans="1:19" x14ac:dyDescent="0.2">
      <c r="A1132" s="7">
        <v>43916.623935185184</v>
      </c>
      <c r="B1132" s="1" t="s">
        <v>5496</v>
      </c>
      <c r="C1132" s="1" t="s">
        <v>5497</v>
      </c>
      <c r="D1132" s="1" t="s">
        <v>1621</v>
      </c>
      <c r="E1132" s="1" t="s">
        <v>5449</v>
      </c>
      <c r="F1132" s="7">
        <v>43908</v>
      </c>
      <c r="G1132" s="1" t="s">
        <v>692</v>
      </c>
      <c r="H1132" s="5">
        <v>542384.64000000001</v>
      </c>
      <c r="I1132" s="1">
        <v>0</v>
      </c>
      <c r="J1132" s="1">
        <v>0</v>
      </c>
      <c r="K1132" s="1" t="s">
        <v>3255</v>
      </c>
      <c r="L1132" s="1">
        <v>18</v>
      </c>
      <c r="M1132" s="1" t="s">
        <v>4297</v>
      </c>
      <c r="N1132" s="1" t="s">
        <v>2479</v>
      </c>
      <c r="O1132" s="1">
        <v>14592</v>
      </c>
      <c r="P1132" s="1" t="s">
        <v>5418</v>
      </c>
      <c r="Q1132" s="1">
        <v>37.17</v>
      </c>
      <c r="R1132" s="1" t="str">
        <f>IFERROR(VLOOKUP(K1132,Proveedores!$A$2:$B$500,2,0),"Agregar")</f>
        <v>LABORATORIO ELEA PHOENIX S.A.</v>
      </c>
      <c r="S1132" s="5">
        <f t="shared" si="17"/>
        <v>542384.64000000001</v>
      </c>
    </row>
    <row r="1133" spans="1:19" x14ac:dyDescent="0.2">
      <c r="A1133" s="7">
        <v>43916.641597222224</v>
      </c>
      <c r="B1133" s="1" t="s">
        <v>5498</v>
      </c>
      <c r="C1133" s="1" t="s">
        <v>5499</v>
      </c>
      <c r="D1133" s="1" t="s">
        <v>1621</v>
      </c>
      <c r="E1133" s="1" t="s">
        <v>5500</v>
      </c>
      <c r="F1133" s="7">
        <v>43909</v>
      </c>
      <c r="G1133" s="1" t="s">
        <v>692</v>
      </c>
      <c r="H1133" s="5">
        <v>542384.64000000001</v>
      </c>
      <c r="I1133" s="1">
        <v>0</v>
      </c>
      <c r="J1133" s="1">
        <v>0</v>
      </c>
      <c r="K1133" s="1" t="s">
        <v>3255</v>
      </c>
      <c r="L1133" s="1">
        <v>18</v>
      </c>
      <c r="M1133" s="1" t="s">
        <v>4297</v>
      </c>
      <c r="N1133" s="1" t="s">
        <v>2479</v>
      </c>
      <c r="O1133" s="1">
        <v>14592</v>
      </c>
      <c r="P1133" s="1" t="s">
        <v>5418</v>
      </c>
      <c r="Q1133" s="1">
        <v>37.17</v>
      </c>
      <c r="R1133" s="1" t="str">
        <f>IFERROR(VLOOKUP(K1133,Proveedores!$A$2:$B$500,2,0),"Agregar")</f>
        <v>LABORATORIO ELEA PHOENIX S.A.</v>
      </c>
      <c r="S1133" s="5">
        <f t="shared" si="17"/>
        <v>542384.64000000001</v>
      </c>
    </row>
    <row r="1134" spans="1:19" x14ac:dyDescent="0.2">
      <c r="A1134" s="7">
        <v>43916.641944444447</v>
      </c>
      <c r="B1134" s="1" t="s">
        <v>5501</v>
      </c>
      <c r="C1134" s="1" t="s">
        <v>5502</v>
      </c>
      <c r="D1134" s="1" t="s">
        <v>1621</v>
      </c>
      <c r="E1134" s="1" t="s">
        <v>5503</v>
      </c>
      <c r="F1134" s="7">
        <v>43909</v>
      </c>
      <c r="G1134" s="1" t="s">
        <v>5360</v>
      </c>
      <c r="H1134" s="5">
        <v>86469680</v>
      </c>
      <c r="I1134" s="1">
        <v>326</v>
      </c>
      <c r="J1134" s="1">
        <v>0</v>
      </c>
      <c r="K1134" s="1" t="s">
        <v>5361</v>
      </c>
      <c r="L1134" s="1">
        <v>1</v>
      </c>
      <c r="M1134" s="1">
        <v>500101</v>
      </c>
      <c r="N1134" s="1" t="s">
        <v>5396</v>
      </c>
      <c r="O1134" s="1">
        <v>426800</v>
      </c>
      <c r="P1134" s="1" t="s">
        <v>3651</v>
      </c>
      <c r="Q1134" s="1">
        <v>202.6</v>
      </c>
      <c r="R1134" s="1" t="str">
        <f>IFERROR(VLOOKUP(K1134,Proveedores!$A$2:$B$500,2,0),"Agregar")</f>
        <v>Sinergium</v>
      </c>
      <c r="S1134" s="5">
        <f t="shared" si="17"/>
        <v>86469680</v>
      </c>
    </row>
    <row r="1135" spans="1:19" x14ac:dyDescent="0.2">
      <c r="A1135" s="7">
        <v>43916.646840277775</v>
      </c>
      <c r="B1135" s="1" t="s">
        <v>5504</v>
      </c>
      <c r="C1135" s="1" t="s">
        <v>5505</v>
      </c>
      <c r="D1135" s="1" t="s">
        <v>1621</v>
      </c>
      <c r="E1135" s="1" t="s">
        <v>5506</v>
      </c>
      <c r="F1135" s="7">
        <v>43909</v>
      </c>
      <c r="G1135" s="1" t="s">
        <v>692</v>
      </c>
      <c r="H1135" s="5">
        <v>542384.64000000001</v>
      </c>
      <c r="I1135" s="1">
        <v>0</v>
      </c>
      <c r="J1135" s="1">
        <v>0</v>
      </c>
      <c r="K1135" s="1" t="s">
        <v>3255</v>
      </c>
      <c r="L1135" s="1">
        <v>18</v>
      </c>
      <c r="M1135" s="1" t="s">
        <v>4297</v>
      </c>
      <c r="N1135" s="1" t="s">
        <v>2479</v>
      </c>
      <c r="O1135" s="1">
        <v>14592</v>
      </c>
      <c r="P1135" s="1" t="s">
        <v>5418</v>
      </c>
      <c r="Q1135" s="1">
        <v>37.17</v>
      </c>
      <c r="R1135" s="1" t="str">
        <f>IFERROR(VLOOKUP(K1135,Proveedores!$A$2:$B$500,2,0),"Agregar")</f>
        <v>LABORATORIO ELEA PHOENIX S.A.</v>
      </c>
      <c r="S1135" s="5">
        <f t="shared" si="17"/>
        <v>542384.64000000001</v>
      </c>
    </row>
    <row r="1136" spans="1:19" x14ac:dyDescent="0.2">
      <c r="A1136" s="7">
        <v>43916.650914351849</v>
      </c>
      <c r="B1136" s="1" t="s">
        <v>5507</v>
      </c>
      <c r="C1136" s="1" t="s">
        <v>5508</v>
      </c>
      <c r="D1136" s="1" t="s">
        <v>1621</v>
      </c>
      <c r="E1136" s="1" t="s">
        <v>5509</v>
      </c>
      <c r="F1136" s="7">
        <v>43909</v>
      </c>
      <c r="G1136" s="1" t="s">
        <v>692</v>
      </c>
      <c r="H1136" s="5">
        <v>616724.64</v>
      </c>
      <c r="I1136" s="1">
        <v>0</v>
      </c>
      <c r="J1136" s="1">
        <v>0</v>
      </c>
      <c r="K1136" s="1" t="s">
        <v>3255</v>
      </c>
      <c r="L1136" s="1">
        <v>18</v>
      </c>
      <c r="M1136" s="1" t="s">
        <v>4297</v>
      </c>
      <c r="N1136" s="1" t="s">
        <v>2479</v>
      </c>
      <c r="O1136" s="1">
        <v>16592</v>
      </c>
      <c r="P1136" s="1" t="s">
        <v>5418</v>
      </c>
      <c r="Q1136" s="1">
        <v>37.17</v>
      </c>
      <c r="R1136" s="1" t="str">
        <f>IFERROR(VLOOKUP(K1136,Proveedores!$A$2:$B$500,2,0),"Agregar")</f>
        <v>LABORATORIO ELEA PHOENIX S.A.</v>
      </c>
      <c r="S1136" s="5">
        <f t="shared" si="17"/>
        <v>616724.64</v>
      </c>
    </row>
    <row r="1137" spans="1:19" x14ac:dyDescent="0.2">
      <c r="A1137" s="7">
        <v>43916.666689814818</v>
      </c>
      <c r="B1137" s="1" t="s">
        <v>5510</v>
      </c>
      <c r="C1137" s="1" t="s">
        <v>5511</v>
      </c>
      <c r="D1137" s="1" t="s">
        <v>1621</v>
      </c>
      <c r="E1137" s="1" t="s">
        <v>5512</v>
      </c>
      <c r="F1137" s="7">
        <v>43909</v>
      </c>
      <c r="G1137" s="1" t="s">
        <v>692</v>
      </c>
      <c r="H1137" s="5">
        <v>607506.48</v>
      </c>
      <c r="I1137" s="1">
        <v>0</v>
      </c>
      <c r="J1137" s="1">
        <v>0</v>
      </c>
      <c r="K1137" s="1" t="s">
        <v>3255</v>
      </c>
      <c r="L1137" s="1">
        <v>18</v>
      </c>
      <c r="M1137" s="1" t="s">
        <v>4297</v>
      </c>
      <c r="N1137" s="1" t="s">
        <v>2479</v>
      </c>
      <c r="O1137" s="1">
        <v>16344</v>
      </c>
      <c r="P1137" s="1" t="s">
        <v>5418</v>
      </c>
      <c r="Q1137" s="1">
        <v>37.17</v>
      </c>
      <c r="R1137" s="1" t="str">
        <f>IFERROR(VLOOKUP(K1137,Proveedores!$A$2:$B$500,2,0),"Agregar")</f>
        <v>LABORATORIO ELEA PHOENIX S.A.</v>
      </c>
      <c r="S1137" s="5">
        <f t="shared" si="17"/>
        <v>607506.48</v>
      </c>
    </row>
    <row r="1138" spans="1:19" x14ac:dyDescent="0.2">
      <c r="A1138" s="7">
        <v>43916.68472222222</v>
      </c>
      <c r="B1138" s="1" t="s">
        <v>5513</v>
      </c>
      <c r="C1138" s="1" t="s">
        <v>5514</v>
      </c>
      <c r="D1138" s="1" t="s">
        <v>1621</v>
      </c>
      <c r="E1138" s="1" t="s">
        <v>5515</v>
      </c>
      <c r="F1138" s="7">
        <v>43908</v>
      </c>
      <c r="G1138" s="1" t="s">
        <v>5106</v>
      </c>
      <c r="H1138" s="5">
        <v>1154813.5</v>
      </c>
      <c r="I1138" s="1">
        <v>0</v>
      </c>
      <c r="J1138" s="1">
        <v>0</v>
      </c>
      <c r="K1138" s="1" t="s">
        <v>5516</v>
      </c>
      <c r="L1138" s="1">
        <v>3</v>
      </c>
      <c r="M1138" s="1" t="s">
        <v>4368</v>
      </c>
      <c r="N1138" s="1" t="s">
        <v>5048</v>
      </c>
      <c r="O1138" s="1" t="s">
        <v>5517</v>
      </c>
      <c r="P1138" s="1" t="s">
        <v>5042</v>
      </c>
      <c r="Q1138" s="1">
        <v>235</v>
      </c>
      <c r="R1138" s="1" t="str">
        <f>IFERROR(VLOOKUP(K1138,Proveedores!$A$2:$B$500,2,0),"Agregar")</f>
        <v>SA LA SIBILA .</v>
      </c>
      <c r="S1138" s="5" t="e">
        <f t="shared" si="17"/>
        <v>#VALUE!</v>
      </c>
    </row>
    <row r="1139" spans="1:19" x14ac:dyDescent="0.2">
      <c r="A1139" s="7">
        <v>43916.695868055554</v>
      </c>
      <c r="B1139" s="1" t="s">
        <v>5518</v>
      </c>
      <c r="C1139" s="1" t="s">
        <v>5519</v>
      </c>
      <c r="D1139" s="1" t="s">
        <v>1621</v>
      </c>
      <c r="E1139" s="1" t="s">
        <v>5520</v>
      </c>
      <c r="F1139" s="7">
        <v>43908</v>
      </c>
      <c r="G1139" s="1" t="s">
        <v>98</v>
      </c>
      <c r="H1139" s="5">
        <v>12087879.5</v>
      </c>
      <c r="I1139" s="1">
        <v>0</v>
      </c>
      <c r="J1139" s="1">
        <v>0</v>
      </c>
      <c r="K1139" s="1" t="s">
        <v>5047</v>
      </c>
      <c r="L1139" s="1">
        <v>2</v>
      </c>
      <c r="M1139" s="1" t="s">
        <v>4368</v>
      </c>
      <c r="N1139" s="1" t="s">
        <v>5048</v>
      </c>
      <c r="O1139" s="1">
        <v>44197</v>
      </c>
      <c r="P1139" s="1" t="s">
        <v>5042</v>
      </c>
      <c r="Q1139" s="1">
        <v>273.5</v>
      </c>
      <c r="R1139" s="1" t="str">
        <f>IFERROR(VLOOKUP(K1139,Proveedores!$A$2:$B$500,2,0),"Agregar")</f>
        <v>SA LA SIBILA .</v>
      </c>
      <c r="S1139" s="5">
        <f t="shared" si="17"/>
        <v>12087879.5</v>
      </c>
    </row>
    <row r="1140" spans="1:19" x14ac:dyDescent="0.2">
      <c r="A1140" s="7">
        <v>43916.767418981479</v>
      </c>
      <c r="B1140" s="1" t="s">
        <v>5521</v>
      </c>
      <c r="C1140" s="1" t="s">
        <v>5522</v>
      </c>
      <c r="D1140" s="1" t="s">
        <v>1621</v>
      </c>
      <c r="E1140" s="1" t="s">
        <v>5523</v>
      </c>
      <c r="F1140" s="7">
        <v>43908</v>
      </c>
      <c r="G1140" s="1" t="s">
        <v>5046</v>
      </c>
      <c r="H1140" s="5">
        <v>3491160</v>
      </c>
      <c r="I1140" s="1">
        <v>0</v>
      </c>
      <c r="J1140" s="1">
        <v>0</v>
      </c>
      <c r="K1140" s="1" t="s">
        <v>70</v>
      </c>
      <c r="L1140" s="1">
        <v>3</v>
      </c>
      <c r="M1140" s="1" t="s">
        <v>4368</v>
      </c>
      <c r="N1140" s="1" t="s">
        <v>5048</v>
      </c>
      <c r="O1140" s="1">
        <v>14856</v>
      </c>
      <c r="P1140" s="1" t="s">
        <v>5042</v>
      </c>
      <c r="Q1140" s="1">
        <v>235</v>
      </c>
      <c r="R1140" s="1" t="str">
        <f>IFERROR(VLOOKUP(K1140,Proveedores!$A$2:$B$500,2,0),"Agregar")</f>
        <v>SA LA SIBILA .</v>
      </c>
      <c r="S1140" s="5">
        <f t="shared" si="17"/>
        <v>3491160</v>
      </c>
    </row>
    <row r="1141" spans="1:19" x14ac:dyDescent="0.2">
      <c r="A1141" s="7">
        <v>43916.779652777775</v>
      </c>
      <c r="B1141" s="1" t="s">
        <v>5524</v>
      </c>
      <c r="C1141" s="1" t="s">
        <v>5525</v>
      </c>
      <c r="D1141" s="1" t="s">
        <v>1621</v>
      </c>
      <c r="E1141" s="1" t="s">
        <v>5526</v>
      </c>
      <c r="F1141" s="7">
        <v>43908</v>
      </c>
      <c r="G1141" s="1" t="s">
        <v>5106</v>
      </c>
      <c r="H1141" s="5">
        <v>10609885.5</v>
      </c>
      <c r="I1141" s="1">
        <v>0</v>
      </c>
      <c r="J1141" s="1">
        <v>0</v>
      </c>
      <c r="K1141" s="1" t="s">
        <v>70</v>
      </c>
      <c r="L1141" s="1">
        <v>2</v>
      </c>
      <c r="M1141" s="1" t="s">
        <v>4368</v>
      </c>
      <c r="N1141" s="1" t="s">
        <v>5048</v>
      </c>
      <c r="O1141" s="1">
        <v>38793</v>
      </c>
      <c r="P1141" s="1" t="s">
        <v>5042</v>
      </c>
      <c r="Q1141" s="1">
        <v>273.5</v>
      </c>
      <c r="R1141" s="1" t="str">
        <f>IFERROR(VLOOKUP(K1141,Proveedores!$A$2:$B$500,2,0),"Agregar")</f>
        <v>SA LA SIBILA .</v>
      </c>
      <c r="S1141" s="5">
        <f t="shared" si="17"/>
        <v>10609885.5</v>
      </c>
    </row>
    <row r="1142" spans="1:19" x14ac:dyDescent="0.2">
      <c r="A1142" s="7">
        <v>43916.809745370374</v>
      </c>
      <c r="B1142" s="1" t="s">
        <v>5527</v>
      </c>
      <c r="C1142" s="1" t="s">
        <v>5528</v>
      </c>
      <c r="D1142" s="1" t="s">
        <v>1621</v>
      </c>
      <c r="E1142" s="1" t="s">
        <v>5529</v>
      </c>
      <c r="F1142" s="7">
        <v>43908</v>
      </c>
      <c r="G1142" s="1" t="s">
        <v>5046</v>
      </c>
      <c r="H1142" s="5">
        <v>26522662.5</v>
      </c>
      <c r="I1142" s="1">
        <v>0</v>
      </c>
      <c r="J1142" s="1">
        <v>0</v>
      </c>
      <c r="K1142" s="1" t="s">
        <v>70</v>
      </c>
      <c r="L1142" s="1">
        <v>2</v>
      </c>
      <c r="M1142" s="1" t="s">
        <v>4368</v>
      </c>
      <c r="N1142" s="1" t="s">
        <v>5048</v>
      </c>
      <c r="O1142" s="1">
        <v>96975</v>
      </c>
      <c r="P1142" s="1" t="s">
        <v>5042</v>
      </c>
      <c r="Q1142" s="1">
        <v>273.5</v>
      </c>
      <c r="R1142" s="1" t="str">
        <f>IFERROR(VLOOKUP(K1142,Proveedores!$A$2:$B$500,2,0),"Agregar")</f>
        <v>SA LA SIBILA .</v>
      </c>
      <c r="S1142" s="5">
        <f t="shared" si="17"/>
        <v>26522662.5</v>
      </c>
    </row>
    <row r="1143" spans="1:19" x14ac:dyDescent="0.2">
      <c r="A1143" s="7">
        <v>43916.821793981479</v>
      </c>
      <c r="B1143" s="1" t="s">
        <v>5530</v>
      </c>
      <c r="C1143" s="1" t="s">
        <v>5531</v>
      </c>
      <c r="D1143" s="1" t="s">
        <v>1621</v>
      </c>
      <c r="E1143" s="1" t="s">
        <v>5532</v>
      </c>
      <c r="F1143" s="7">
        <v>43908</v>
      </c>
      <c r="G1143" s="1" t="s">
        <v>98</v>
      </c>
      <c r="H1143" s="5">
        <v>1397075</v>
      </c>
      <c r="I1143" s="1">
        <v>0</v>
      </c>
      <c r="J1143" s="1">
        <v>0</v>
      </c>
      <c r="K1143" s="1" t="s">
        <v>70</v>
      </c>
      <c r="L1143" s="1">
        <v>3</v>
      </c>
      <c r="M1143" s="1" t="s">
        <v>4368</v>
      </c>
      <c r="N1143" s="1" t="s">
        <v>5081</v>
      </c>
      <c r="O1143" s="1">
        <v>5945</v>
      </c>
      <c r="P1143" s="1" t="s">
        <v>5042</v>
      </c>
      <c r="Q1143" s="1">
        <v>235</v>
      </c>
      <c r="R1143" s="1" t="str">
        <f>IFERROR(VLOOKUP(K1143,Proveedores!$A$2:$B$500,2,0),"Agregar")</f>
        <v>SA LA SIBILA .</v>
      </c>
      <c r="S1143" s="5">
        <f t="shared" si="17"/>
        <v>1397075</v>
      </c>
    </row>
    <row r="1144" spans="1:19" x14ac:dyDescent="0.2">
      <c r="A1144" s="7">
        <v>43916.939189814817</v>
      </c>
      <c r="B1144" s="1" t="s">
        <v>5533</v>
      </c>
      <c r="C1144" s="1" t="s">
        <v>5534</v>
      </c>
      <c r="D1144" s="1" t="s">
        <v>1621</v>
      </c>
      <c r="E1144" s="1" t="s">
        <v>5535</v>
      </c>
      <c r="F1144" s="7">
        <v>43916</v>
      </c>
      <c r="G1144" s="1">
        <v>800025</v>
      </c>
      <c r="H1144" s="5">
        <v>14147844.48</v>
      </c>
      <c r="I1144" s="1">
        <v>1594</v>
      </c>
      <c r="J1144" s="1">
        <v>0</v>
      </c>
      <c r="K1144" s="1" t="s">
        <v>5373</v>
      </c>
      <c r="L1144" s="1">
        <v>10</v>
      </c>
      <c r="M1144" s="1">
        <v>10801973</v>
      </c>
      <c r="N1144" s="1" t="s">
        <v>2664</v>
      </c>
      <c r="O1144" s="1">
        <v>3208128</v>
      </c>
      <c r="P1144" s="1" t="s">
        <v>1850</v>
      </c>
      <c r="Q1144" s="1">
        <v>4.41</v>
      </c>
      <c r="R1144" s="1" t="str">
        <f>IFERROR(VLOOKUP(K1144,Proveedores!$A$2:$B$500,2,0),"Agregar")</f>
        <v>Laboratorios Bago S.A</v>
      </c>
      <c r="S1144" s="5">
        <f t="shared" si="17"/>
        <v>14147844.48</v>
      </c>
    </row>
    <row r="1145" spans="1:19" x14ac:dyDescent="0.2">
      <c r="A1145" s="7">
        <v>43916.94771990741</v>
      </c>
      <c r="B1145" s="1" t="s">
        <v>5536</v>
      </c>
      <c r="C1145" s="1" t="s">
        <v>5537</v>
      </c>
      <c r="D1145" s="1" t="s">
        <v>1621</v>
      </c>
      <c r="E1145" s="1" t="s">
        <v>5538</v>
      </c>
      <c r="F1145" s="7">
        <v>43916</v>
      </c>
      <c r="G1145" s="1">
        <v>800025</v>
      </c>
      <c r="H1145" s="5">
        <v>2104185.61</v>
      </c>
      <c r="I1145" s="1">
        <v>1592</v>
      </c>
      <c r="J1145" s="1">
        <v>0</v>
      </c>
      <c r="K1145" s="1" t="s">
        <v>5367</v>
      </c>
      <c r="L1145" s="1">
        <v>12</v>
      </c>
      <c r="M1145" s="1">
        <v>10801975</v>
      </c>
      <c r="N1145" s="1" t="s">
        <v>2798</v>
      </c>
      <c r="O1145" s="1">
        <v>2597760</v>
      </c>
      <c r="P1145" s="1" t="s">
        <v>2803</v>
      </c>
      <c r="Q1145" s="1">
        <v>0.81</v>
      </c>
      <c r="R1145" s="1" t="str">
        <f>IFERROR(VLOOKUP(K1145,Proveedores!$A$2:$B$500,2,0),"Agregar")</f>
        <v>Laboratorios Bago S.A</v>
      </c>
      <c r="S1145" s="5">
        <f t="shared" si="17"/>
        <v>2104185.6</v>
      </c>
    </row>
    <row r="1146" spans="1:19" x14ac:dyDescent="0.2">
      <c r="A1146" s="7">
        <v>43916.955023148148</v>
      </c>
      <c r="B1146" s="1" t="s">
        <v>5539</v>
      </c>
      <c r="C1146" s="1" t="s">
        <v>5540</v>
      </c>
      <c r="D1146" s="1" t="s">
        <v>1621</v>
      </c>
      <c r="E1146" s="1" t="s">
        <v>5541</v>
      </c>
      <c r="F1146" s="7">
        <v>43916</v>
      </c>
      <c r="G1146" s="1">
        <v>800025</v>
      </c>
      <c r="H1146" s="5">
        <v>1987545.6</v>
      </c>
      <c r="I1146" s="1">
        <v>1593</v>
      </c>
      <c r="J1146" s="1">
        <v>0</v>
      </c>
      <c r="K1146" s="1" t="s">
        <v>5373</v>
      </c>
      <c r="L1146" s="1">
        <v>12</v>
      </c>
      <c r="M1146" s="1">
        <v>10801975</v>
      </c>
      <c r="N1146" s="1" t="s">
        <v>2798</v>
      </c>
      <c r="O1146" s="1">
        <v>2453760</v>
      </c>
      <c r="P1146" s="1" t="s">
        <v>2803</v>
      </c>
      <c r="Q1146" s="1">
        <v>0.81</v>
      </c>
      <c r="R1146" s="1" t="str">
        <f>IFERROR(VLOOKUP(K1146,Proveedores!$A$2:$B$500,2,0),"Agregar")</f>
        <v>Laboratorios Bago S.A</v>
      </c>
      <c r="S1146" s="5">
        <f t="shared" si="17"/>
        <v>1987545.6</v>
      </c>
    </row>
    <row r="1147" spans="1:19" x14ac:dyDescent="0.2">
      <c r="A1147" s="7">
        <v>43916.958796296298</v>
      </c>
      <c r="B1147" s="1" t="s">
        <v>5542</v>
      </c>
      <c r="C1147" s="1" t="s">
        <v>5543</v>
      </c>
      <c r="D1147" s="1" t="s">
        <v>1621</v>
      </c>
      <c r="E1147" s="1" t="s">
        <v>5544</v>
      </c>
      <c r="F1147" s="7">
        <v>43916</v>
      </c>
      <c r="G1147" s="1">
        <v>800025</v>
      </c>
      <c r="H1147" s="5">
        <v>2052863.99</v>
      </c>
      <c r="I1147" s="1">
        <v>1596</v>
      </c>
      <c r="J1147" s="1">
        <v>0</v>
      </c>
      <c r="K1147" s="1" t="s">
        <v>5373</v>
      </c>
      <c r="L1147" s="1">
        <v>12</v>
      </c>
      <c r="M1147" s="1">
        <v>10801975</v>
      </c>
      <c r="N1147" s="1" t="s">
        <v>2798</v>
      </c>
      <c r="O1147" s="1">
        <v>2534400</v>
      </c>
      <c r="P1147" s="1" t="s">
        <v>2803</v>
      </c>
      <c r="Q1147" s="1">
        <v>0.81</v>
      </c>
      <c r="R1147" s="1" t="str">
        <f>IFERROR(VLOOKUP(K1147,Proveedores!$A$2:$B$500,2,0),"Agregar")</f>
        <v>Laboratorios Bago S.A</v>
      </c>
      <c r="S1147" s="5">
        <f t="shared" si="17"/>
        <v>2052864.0000000002</v>
      </c>
    </row>
    <row r="1148" spans="1:19" x14ac:dyDescent="0.2">
      <c r="A1148" s="7">
        <v>43916.962800925925</v>
      </c>
      <c r="B1148" s="1" t="s">
        <v>5545</v>
      </c>
      <c r="C1148" s="1" t="s">
        <v>5546</v>
      </c>
      <c r="D1148" s="1" t="s">
        <v>1621</v>
      </c>
      <c r="E1148" s="1" t="s">
        <v>5547</v>
      </c>
      <c r="F1148" s="7">
        <v>43916</v>
      </c>
      <c r="G1148" s="1">
        <v>8000025</v>
      </c>
      <c r="H1148" s="5">
        <v>5150597.76</v>
      </c>
      <c r="I1148" s="1">
        <v>1607</v>
      </c>
      <c r="J1148" s="1">
        <v>0</v>
      </c>
      <c r="K1148" s="1" t="s">
        <v>5373</v>
      </c>
      <c r="L1148" s="1">
        <v>12</v>
      </c>
      <c r="M1148" s="1">
        <v>10801973</v>
      </c>
      <c r="N1148" s="1" t="s">
        <v>2798</v>
      </c>
      <c r="O1148" s="1">
        <v>1167936</v>
      </c>
      <c r="P1148" s="1" t="s">
        <v>2803</v>
      </c>
      <c r="Q1148" s="1">
        <v>4.41</v>
      </c>
      <c r="R1148" s="1" t="str">
        <f>IFERROR(VLOOKUP(K1148,Proveedores!$A$2:$B$500,2,0),"Agregar")</f>
        <v>Laboratorios Bago S.A</v>
      </c>
      <c r="S1148" s="5">
        <f t="shared" si="17"/>
        <v>5150597.76</v>
      </c>
    </row>
    <row r="1149" spans="1:19" x14ac:dyDescent="0.2">
      <c r="A1149" s="7">
        <v>43916.970173611109</v>
      </c>
      <c r="B1149" s="1" t="s">
        <v>5548</v>
      </c>
      <c r="C1149" s="1" t="s">
        <v>5549</v>
      </c>
      <c r="D1149" s="1" t="s">
        <v>1621</v>
      </c>
      <c r="E1149" s="1" t="s">
        <v>5550</v>
      </c>
      <c r="F1149" s="7">
        <v>43916</v>
      </c>
      <c r="G1149" s="1">
        <v>800025</v>
      </c>
      <c r="H1149" s="5">
        <v>14164143.84</v>
      </c>
      <c r="I1149" s="1">
        <v>159</v>
      </c>
      <c r="J1149" s="1">
        <v>0</v>
      </c>
      <c r="K1149" s="1" t="s">
        <v>5373</v>
      </c>
      <c r="L1149" s="1">
        <v>10</v>
      </c>
      <c r="M1149" s="1">
        <v>10801973</v>
      </c>
      <c r="N1149" s="1" t="s">
        <v>2798</v>
      </c>
      <c r="O1149" s="1">
        <v>3211824</v>
      </c>
      <c r="P1149" s="1" t="s">
        <v>2803</v>
      </c>
      <c r="Q1149" s="1">
        <v>4.41</v>
      </c>
      <c r="R1149" s="1" t="str">
        <f>IFERROR(VLOOKUP(K1149,Proveedores!$A$2:$B$500,2,0),"Agregar")</f>
        <v>Laboratorios Bago S.A</v>
      </c>
      <c r="S1149" s="5">
        <f t="shared" si="17"/>
        <v>14164143.84</v>
      </c>
    </row>
    <row r="1150" spans="1:19" x14ac:dyDescent="0.2">
      <c r="A1150" s="7">
        <v>43917.324224537035</v>
      </c>
      <c r="B1150" s="1" t="s">
        <v>5551</v>
      </c>
      <c r="C1150" s="1" t="s">
        <v>5552</v>
      </c>
      <c r="D1150" s="1" t="s">
        <v>1621</v>
      </c>
      <c r="E1150" s="1" t="s">
        <v>5553</v>
      </c>
      <c r="F1150" s="7">
        <v>43916</v>
      </c>
      <c r="G1150" s="1">
        <v>800025</v>
      </c>
      <c r="H1150" s="5">
        <v>1982880</v>
      </c>
      <c r="I1150" s="1">
        <v>154</v>
      </c>
      <c r="J1150" s="1">
        <v>0</v>
      </c>
      <c r="K1150" s="1" t="s">
        <v>5373</v>
      </c>
      <c r="L1150" s="1">
        <v>12</v>
      </c>
      <c r="M1150" s="1">
        <v>10801975</v>
      </c>
      <c r="N1150" s="1" t="s">
        <v>2798</v>
      </c>
      <c r="O1150" s="1">
        <v>24448000</v>
      </c>
      <c r="P1150" s="1" t="s">
        <v>2803</v>
      </c>
      <c r="Q1150" s="1">
        <v>0.81</v>
      </c>
      <c r="R1150" s="1" t="str">
        <f>IFERROR(VLOOKUP(K1150,Proveedores!$A$2:$B$500,2,0),"Agregar")</f>
        <v>Laboratorios Bago S.A</v>
      </c>
      <c r="S1150" s="5">
        <f t="shared" si="17"/>
        <v>19802880</v>
      </c>
    </row>
    <row r="1151" spans="1:19" x14ac:dyDescent="0.2">
      <c r="A1151" s="7">
        <v>43917.328009259261</v>
      </c>
      <c r="B1151" s="1" t="s">
        <v>5554</v>
      </c>
      <c r="C1151" s="1" t="s">
        <v>5555</v>
      </c>
      <c r="D1151" s="1" t="s">
        <v>1621</v>
      </c>
      <c r="E1151" s="1" t="s">
        <v>5556</v>
      </c>
      <c r="F1151" s="7">
        <v>43916</v>
      </c>
      <c r="G1151" s="1">
        <v>800025</v>
      </c>
      <c r="H1151" s="5">
        <v>1978214.3999999999</v>
      </c>
      <c r="I1151" s="1">
        <v>156</v>
      </c>
      <c r="J1151" s="1">
        <v>0</v>
      </c>
      <c r="K1151" s="1" t="s">
        <v>5367</v>
      </c>
      <c r="L1151" s="1">
        <v>12</v>
      </c>
      <c r="M1151" s="1">
        <v>10801975</v>
      </c>
      <c r="N1151" s="1" t="s">
        <v>2798</v>
      </c>
      <c r="O1151" s="1">
        <v>24442240</v>
      </c>
      <c r="P1151" s="1" t="s">
        <v>2803</v>
      </c>
      <c r="Q1151" s="1">
        <v>0.81</v>
      </c>
      <c r="R1151" s="1" t="str">
        <f>IFERROR(VLOOKUP(K1151,Proveedores!$A$2:$B$500,2,0),"Agregar")</f>
        <v>Laboratorios Bago S.A</v>
      </c>
      <c r="S1151" s="5">
        <f t="shared" si="17"/>
        <v>19798214.400000002</v>
      </c>
    </row>
    <row r="1152" spans="1:19" x14ac:dyDescent="0.2">
      <c r="A1152" s="7">
        <v>43917.33185185185</v>
      </c>
      <c r="B1152" s="1" t="s">
        <v>5557</v>
      </c>
      <c r="C1152" s="1" t="s">
        <v>5558</v>
      </c>
      <c r="D1152" s="1" t="s">
        <v>1621</v>
      </c>
      <c r="E1152" s="1" t="s">
        <v>5559</v>
      </c>
      <c r="F1152" s="7">
        <v>43916</v>
      </c>
      <c r="G1152" s="1">
        <v>800025</v>
      </c>
      <c r="H1152" s="5">
        <v>1119744</v>
      </c>
      <c r="I1152" s="1">
        <v>158</v>
      </c>
      <c r="J1152" s="1">
        <v>0</v>
      </c>
      <c r="K1152" s="1" t="s">
        <v>5560</v>
      </c>
      <c r="L1152" s="1">
        <v>12</v>
      </c>
      <c r="M1152" s="1">
        <v>10801975</v>
      </c>
      <c r="N1152" s="1" t="s">
        <v>2798</v>
      </c>
      <c r="O1152" s="1">
        <v>1382400</v>
      </c>
      <c r="P1152" s="1" t="s">
        <v>2803</v>
      </c>
      <c r="Q1152" s="1">
        <v>0.81</v>
      </c>
      <c r="R1152" s="1" t="str">
        <f>IFERROR(VLOOKUP(K1152,Proveedores!$A$2:$B$500,2,0),"Agregar")</f>
        <v>Laboratorios Bago S.A</v>
      </c>
      <c r="S1152" s="5">
        <f t="shared" si="17"/>
        <v>1119744</v>
      </c>
    </row>
    <row r="1153" spans="1:19" x14ac:dyDescent="0.2">
      <c r="A1153" s="7">
        <v>43917.336655092593</v>
      </c>
      <c r="B1153" s="1" t="s">
        <v>5561</v>
      </c>
      <c r="C1153" s="1" t="s">
        <v>5562</v>
      </c>
      <c r="D1153" s="1" t="s">
        <v>1621</v>
      </c>
      <c r="E1153" s="1" t="s">
        <v>5563</v>
      </c>
      <c r="F1153" s="7">
        <v>43916</v>
      </c>
      <c r="G1153" s="1">
        <v>800025</v>
      </c>
      <c r="H1153" s="5">
        <v>2043532.8</v>
      </c>
      <c r="I1153" s="1">
        <v>186</v>
      </c>
      <c r="J1153" s="1">
        <v>0</v>
      </c>
      <c r="K1153" s="1" t="s">
        <v>5367</v>
      </c>
      <c r="L1153" s="1">
        <v>12</v>
      </c>
      <c r="M1153" s="1">
        <v>10801975</v>
      </c>
      <c r="N1153" s="1" t="s">
        <v>2664</v>
      </c>
      <c r="O1153" s="1">
        <v>2522880</v>
      </c>
      <c r="P1153" s="1" t="s">
        <v>1850</v>
      </c>
      <c r="Q1153" s="1">
        <v>0.81</v>
      </c>
      <c r="R1153" s="1" t="str">
        <f>IFERROR(VLOOKUP(K1153,Proveedores!$A$2:$B$500,2,0),"Agregar")</f>
        <v>Laboratorios Bago S.A</v>
      </c>
      <c r="S1153" s="5">
        <f t="shared" si="17"/>
        <v>2043532.8</v>
      </c>
    </row>
    <row r="1154" spans="1:19" x14ac:dyDescent="0.2">
      <c r="A1154" s="7">
        <v>43917.34101851852</v>
      </c>
      <c r="B1154" s="1" t="s">
        <v>5564</v>
      </c>
      <c r="C1154" s="1" t="s">
        <v>5565</v>
      </c>
      <c r="D1154" s="1" t="s">
        <v>1621</v>
      </c>
      <c r="E1154" s="1" t="s">
        <v>5566</v>
      </c>
      <c r="F1154" s="7">
        <v>43916</v>
      </c>
      <c r="G1154" s="1">
        <v>800025</v>
      </c>
      <c r="H1154" s="5">
        <v>1982296.8</v>
      </c>
      <c r="I1154" s="1">
        <v>185</v>
      </c>
      <c r="J1154" s="1">
        <v>0</v>
      </c>
      <c r="K1154" s="1" t="s">
        <v>5373</v>
      </c>
      <c r="L1154" s="1">
        <v>12</v>
      </c>
      <c r="M1154" s="1">
        <v>10801975</v>
      </c>
      <c r="N1154" s="1" t="s">
        <v>2798</v>
      </c>
      <c r="O1154" s="1">
        <v>2447280</v>
      </c>
      <c r="P1154" s="1" t="s">
        <v>2803</v>
      </c>
      <c r="Q1154" s="1">
        <v>0.81</v>
      </c>
      <c r="R1154" s="1" t="str">
        <f>IFERROR(VLOOKUP(K1154,Proveedores!$A$2:$B$500,2,0),"Agregar")</f>
        <v>Laboratorios Bago S.A</v>
      </c>
      <c r="S1154" s="5">
        <f t="shared" si="17"/>
        <v>1982296.8</v>
      </c>
    </row>
    <row r="1155" spans="1:19" x14ac:dyDescent="0.2">
      <c r="A1155" s="7">
        <v>43917.347997685189</v>
      </c>
      <c r="B1155" s="1" t="s">
        <v>5567</v>
      </c>
      <c r="C1155" s="1" t="s">
        <v>5568</v>
      </c>
      <c r="D1155" s="1" t="s">
        <v>1621</v>
      </c>
      <c r="E1155" s="1" t="s">
        <v>5569</v>
      </c>
      <c r="F1155" s="7">
        <v>43916</v>
      </c>
      <c r="G1155" s="1">
        <v>800025</v>
      </c>
      <c r="H1155" s="5">
        <v>1395014.4</v>
      </c>
      <c r="I1155" s="1">
        <v>1595</v>
      </c>
      <c r="J1155" s="1">
        <v>0</v>
      </c>
      <c r="K1155" s="1" t="s">
        <v>5560</v>
      </c>
      <c r="L1155" s="1">
        <v>12</v>
      </c>
      <c r="M1155" s="1">
        <v>10801975</v>
      </c>
      <c r="N1155" s="1" t="s">
        <v>2798</v>
      </c>
      <c r="O1155" s="1">
        <v>1722240</v>
      </c>
      <c r="P1155" s="1" t="s">
        <v>2803</v>
      </c>
      <c r="Q1155" s="1">
        <v>0.81</v>
      </c>
      <c r="R1155" s="1" t="str">
        <f>IFERROR(VLOOKUP(K1155,Proveedores!$A$2:$B$500,2,0),"Agregar")</f>
        <v>Laboratorios Bago S.A</v>
      </c>
      <c r="S1155" s="5">
        <f t="shared" ref="S1155:S1218" si="18">Q1155*O1155</f>
        <v>1395014.4000000001</v>
      </c>
    </row>
    <row r="1156" spans="1:19" x14ac:dyDescent="0.2">
      <c r="A1156" s="7">
        <v>43917.74759259259</v>
      </c>
      <c r="B1156" s="1" t="s">
        <v>5570</v>
      </c>
      <c r="C1156" s="1" t="s">
        <v>5571</v>
      </c>
      <c r="D1156" s="1" t="s">
        <v>1621</v>
      </c>
      <c r="E1156" s="1" t="s">
        <v>5572</v>
      </c>
      <c r="F1156" s="7">
        <v>43917</v>
      </c>
      <c r="G1156" s="1" t="s">
        <v>1133</v>
      </c>
      <c r="H1156" s="5">
        <v>4524975</v>
      </c>
      <c r="I1156" s="1">
        <v>332</v>
      </c>
      <c r="J1156" s="1">
        <v>0</v>
      </c>
      <c r="K1156" s="1" t="s">
        <v>5573</v>
      </c>
      <c r="L1156" s="1">
        <v>3</v>
      </c>
      <c r="M1156" s="1" t="s">
        <v>5574</v>
      </c>
      <c r="N1156" s="1" t="s">
        <v>5575</v>
      </c>
      <c r="O1156" s="1">
        <v>3</v>
      </c>
      <c r="P1156" s="1" t="s">
        <v>1892</v>
      </c>
      <c r="Q1156" s="1">
        <v>1508325</v>
      </c>
      <c r="R1156" s="1" t="str">
        <f>IFERROR(VLOOKUP(K1156,Proveedores!$A$2:$B$500,2,0),"Agregar")</f>
        <v>Driplan S.A.</v>
      </c>
      <c r="S1156" s="5">
        <f t="shared" si="18"/>
        <v>4524975</v>
      </c>
    </row>
    <row r="1157" spans="1:19" x14ac:dyDescent="0.2">
      <c r="A1157" s="7">
        <v>43917.854895833334</v>
      </c>
      <c r="B1157" s="1" t="s">
        <v>5576</v>
      </c>
      <c r="C1157" s="1" t="s">
        <v>5577</v>
      </c>
      <c r="D1157" s="1" t="s">
        <v>1621</v>
      </c>
      <c r="E1157" s="1" t="s">
        <v>5578</v>
      </c>
      <c r="F1157" s="7">
        <v>43917</v>
      </c>
      <c r="G1157" s="1" t="s">
        <v>1231</v>
      </c>
      <c r="H1157" s="5">
        <v>36194121</v>
      </c>
      <c r="I1157" s="1" t="s">
        <v>2599</v>
      </c>
      <c r="J1157" s="1">
        <v>0</v>
      </c>
      <c r="K1157" s="1" t="s">
        <v>318</v>
      </c>
      <c r="L1157" s="1">
        <v>7</v>
      </c>
      <c r="M1157" s="1" t="s">
        <v>5579</v>
      </c>
      <c r="N1157" s="1" t="s">
        <v>5580</v>
      </c>
      <c r="O1157" s="1">
        <v>360000</v>
      </c>
      <c r="P1157" s="1" t="s">
        <v>1917</v>
      </c>
      <c r="Q1157" s="1">
        <v>10.9</v>
      </c>
      <c r="R1157" s="1" t="str">
        <f>IFERROR(VLOOKUP(K1157,Proveedores!$A$2:$B$500,2,0),"Agregar")</f>
        <v>LABORATORIOS RICHMOND SACIF</v>
      </c>
      <c r="S1157" s="5">
        <f t="shared" si="18"/>
        <v>3924000</v>
      </c>
    </row>
    <row r="1158" spans="1:19" x14ac:dyDescent="0.2">
      <c r="A1158" s="7">
        <v>43917.854895833334</v>
      </c>
      <c r="B1158" s="1" t="s">
        <v>5576</v>
      </c>
      <c r="C1158" s="1" t="s">
        <v>5577</v>
      </c>
      <c r="D1158" s="1" t="s">
        <v>1621</v>
      </c>
      <c r="E1158" s="1" t="s">
        <v>5578</v>
      </c>
      <c r="F1158" s="7">
        <v>43917</v>
      </c>
      <c r="G1158" s="1" t="s">
        <v>1231</v>
      </c>
      <c r="H1158" s="5">
        <v>36194121</v>
      </c>
      <c r="I1158" s="1" t="s">
        <v>2599</v>
      </c>
      <c r="J1158" s="1">
        <v>0</v>
      </c>
      <c r="K1158" s="1" t="s">
        <v>318</v>
      </c>
      <c r="L1158" s="1">
        <v>1</v>
      </c>
      <c r="M1158" s="1" t="s">
        <v>5581</v>
      </c>
      <c r="N1158" s="1" t="s">
        <v>5582</v>
      </c>
      <c r="O1158" s="1">
        <v>641910</v>
      </c>
      <c r="P1158" s="1" t="s">
        <v>1917</v>
      </c>
      <c r="Q1158" s="1">
        <v>23.1</v>
      </c>
      <c r="R1158" s="1" t="str">
        <f>IFERROR(VLOOKUP(K1158,Proveedores!$A$2:$B$500,2,0),"Agregar")</f>
        <v>LABORATORIOS RICHMOND SACIF</v>
      </c>
      <c r="S1158" s="5">
        <f t="shared" si="18"/>
        <v>14828121</v>
      </c>
    </row>
    <row r="1159" spans="1:19" x14ac:dyDescent="0.2">
      <c r="A1159" s="7">
        <v>43917.854895833334</v>
      </c>
      <c r="B1159" s="1" t="s">
        <v>5576</v>
      </c>
      <c r="C1159" s="1" t="s">
        <v>5577</v>
      </c>
      <c r="D1159" s="1" t="s">
        <v>1621</v>
      </c>
      <c r="E1159" s="1" t="s">
        <v>5578</v>
      </c>
      <c r="F1159" s="7">
        <v>43917</v>
      </c>
      <c r="G1159" s="1" t="s">
        <v>1231</v>
      </c>
      <c r="H1159" s="5">
        <v>36194121</v>
      </c>
      <c r="I1159" s="1" t="s">
        <v>2599</v>
      </c>
      <c r="J1159" s="1">
        <v>0</v>
      </c>
      <c r="K1159" s="1" t="s">
        <v>318</v>
      </c>
      <c r="L1159" s="1">
        <v>6</v>
      </c>
      <c r="M1159" s="1" t="s">
        <v>5583</v>
      </c>
      <c r="N1159" s="1" t="s">
        <v>5584</v>
      </c>
      <c r="O1159" s="1">
        <v>540000</v>
      </c>
      <c r="P1159" s="1" t="s">
        <v>1917</v>
      </c>
      <c r="Q1159" s="1">
        <v>32.299999999999997</v>
      </c>
      <c r="R1159" s="1" t="str">
        <f>IFERROR(VLOOKUP(K1159,Proveedores!$A$2:$B$500,2,0),"Agregar")</f>
        <v>LABORATORIOS RICHMOND SACIF</v>
      </c>
      <c r="S1159" s="5">
        <f t="shared" si="18"/>
        <v>17442000</v>
      </c>
    </row>
    <row r="1160" spans="1:19" x14ac:dyDescent="0.2">
      <c r="A1160" s="7">
        <v>43922.274178240739</v>
      </c>
      <c r="B1160" s="1" t="s">
        <v>5585</v>
      </c>
      <c r="C1160" s="1" t="s">
        <v>5586</v>
      </c>
      <c r="D1160" s="1" t="s">
        <v>1621</v>
      </c>
      <c r="E1160" s="1" t="s">
        <v>5587</v>
      </c>
      <c r="F1160" s="7">
        <v>43902</v>
      </c>
      <c r="G1160" s="1" t="s">
        <v>3118</v>
      </c>
      <c r="H1160" s="5">
        <v>219113964</v>
      </c>
      <c r="I1160" s="1">
        <v>348</v>
      </c>
      <c r="J1160" s="1">
        <v>0</v>
      </c>
      <c r="K1160" s="1" t="s">
        <v>3119</v>
      </c>
      <c r="L1160" s="1">
        <v>1</v>
      </c>
      <c r="M1160" s="1">
        <v>600291</v>
      </c>
      <c r="N1160" s="1" t="s">
        <v>3650</v>
      </c>
      <c r="O1160" s="1">
        <v>180720</v>
      </c>
      <c r="P1160" s="1" t="s">
        <v>3651</v>
      </c>
      <c r="Q1160" s="1">
        <v>1212.45</v>
      </c>
      <c r="R1160" s="1" t="str">
        <f>IFERROR(VLOOKUP(K1160,Proveedores!$A$2:$B$500,2,0),"Agregar")</f>
        <v>PECC CONSORCIO DE COOPERACION</v>
      </c>
      <c r="S1160" s="5">
        <f t="shared" si="18"/>
        <v>219113964</v>
      </c>
    </row>
    <row r="1161" spans="1:19" x14ac:dyDescent="0.2">
      <c r="A1161" s="7">
        <v>43922.280474537038</v>
      </c>
      <c r="B1161" s="1" t="s">
        <v>5588</v>
      </c>
      <c r="C1161" s="1" t="s">
        <v>5589</v>
      </c>
      <c r="D1161" s="1" t="s">
        <v>1621</v>
      </c>
      <c r="E1161" s="1" t="s">
        <v>5590</v>
      </c>
      <c r="F1161" s="7">
        <v>43902</v>
      </c>
      <c r="G1161" s="1" t="s">
        <v>3118</v>
      </c>
      <c r="H1161" s="5">
        <v>218059132.5</v>
      </c>
      <c r="I1161" s="1">
        <v>348</v>
      </c>
      <c r="J1161" s="1">
        <v>0</v>
      </c>
      <c r="K1161" s="1" t="s">
        <v>3119</v>
      </c>
      <c r="L1161" s="1">
        <v>1</v>
      </c>
      <c r="M1161" s="1">
        <v>600291</v>
      </c>
      <c r="N1161" s="1" t="s">
        <v>4703</v>
      </c>
      <c r="O1161" s="1">
        <v>179850</v>
      </c>
      <c r="P1161" s="1" t="s">
        <v>3651</v>
      </c>
      <c r="Q1161" s="1">
        <v>1212.45</v>
      </c>
      <c r="R1161" s="1" t="str">
        <f>IFERROR(VLOOKUP(K1161,Proveedores!$A$2:$B$500,2,0),"Agregar")</f>
        <v>PECC CONSORCIO DE COOPERACION</v>
      </c>
      <c r="S1161" s="5">
        <f t="shared" si="18"/>
        <v>218059132.5</v>
      </c>
    </row>
    <row r="1162" spans="1:19" x14ac:dyDescent="0.2">
      <c r="A1162" s="7">
        <v>43922.290520833332</v>
      </c>
      <c r="B1162" s="1" t="s">
        <v>5591</v>
      </c>
      <c r="C1162" s="1" t="s">
        <v>5592</v>
      </c>
      <c r="D1162" s="1" t="s">
        <v>1621</v>
      </c>
      <c r="E1162" s="1" t="s">
        <v>5593</v>
      </c>
      <c r="F1162" s="7">
        <v>43902</v>
      </c>
      <c r="G1162" s="1" t="s">
        <v>3118</v>
      </c>
      <c r="H1162" s="5">
        <v>125767438.5</v>
      </c>
      <c r="I1162" s="1">
        <v>348</v>
      </c>
      <c r="J1162" s="1">
        <v>0</v>
      </c>
      <c r="K1162" s="1" t="s">
        <v>3119</v>
      </c>
      <c r="L1162" s="1">
        <v>1</v>
      </c>
      <c r="M1162" s="1">
        <v>600291</v>
      </c>
      <c r="N1162" s="1" t="s">
        <v>3650</v>
      </c>
      <c r="O1162" s="1">
        <v>103730</v>
      </c>
      <c r="P1162" s="1" t="s">
        <v>3651</v>
      </c>
      <c r="Q1162" s="1">
        <v>1212.45</v>
      </c>
      <c r="R1162" s="1" t="str">
        <f>IFERROR(VLOOKUP(K1162,Proveedores!$A$2:$B$500,2,0),"Agregar")</f>
        <v>PECC CONSORCIO DE COOPERACION</v>
      </c>
      <c r="S1162" s="5">
        <f t="shared" si="18"/>
        <v>125767438.5</v>
      </c>
    </row>
    <row r="1163" spans="1:19" x14ac:dyDescent="0.2">
      <c r="A1163" s="7">
        <v>43922.5075462963</v>
      </c>
      <c r="B1163" s="1" t="s">
        <v>5594</v>
      </c>
      <c r="C1163" s="1" t="s">
        <v>5595</v>
      </c>
      <c r="D1163" s="1" t="s">
        <v>1621</v>
      </c>
      <c r="E1163" s="1" t="s">
        <v>5596</v>
      </c>
      <c r="F1163" s="7">
        <v>43917</v>
      </c>
      <c r="G1163" s="1" t="s">
        <v>692</v>
      </c>
      <c r="H1163" s="5">
        <v>5293546.08</v>
      </c>
      <c r="I1163" s="1" t="s">
        <v>5597</v>
      </c>
      <c r="J1163" s="1">
        <v>0</v>
      </c>
      <c r="K1163" s="1" t="s">
        <v>2737</v>
      </c>
      <c r="L1163" s="1">
        <v>6</v>
      </c>
      <c r="M1163" s="1" t="s">
        <v>3353</v>
      </c>
      <c r="N1163" s="1" t="s">
        <v>3354</v>
      </c>
      <c r="O1163" s="1">
        <v>58056</v>
      </c>
      <c r="P1163" s="1" t="s">
        <v>1642</v>
      </c>
      <c r="Q1163" s="1">
        <v>91.18</v>
      </c>
      <c r="R1163" s="1" t="str">
        <f>IFERROR(VLOOKUP(K1163,Proveedores!$A$2:$B$500,2,0),"Agregar")</f>
        <v>LABORATORIOS FABRA S.A.</v>
      </c>
      <c r="S1163" s="5">
        <f t="shared" si="18"/>
        <v>5293546.08</v>
      </c>
    </row>
    <row r="1164" spans="1:19" x14ac:dyDescent="0.2">
      <c r="A1164" s="7">
        <v>43922.645844907405</v>
      </c>
      <c r="B1164" s="1" t="s">
        <v>5598</v>
      </c>
      <c r="C1164" s="1" t="s">
        <v>5599</v>
      </c>
      <c r="D1164" s="1" t="s">
        <v>1621</v>
      </c>
      <c r="E1164" s="1" t="s">
        <v>5600</v>
      </c>
      <c r="F1164" s="7">
        <v>43893</v>
      </c>
      <c r="G1164" s="1" t="s">
        <v>142</v>
      </c>
      <c r="H1164" s="5">
        <v>2524084.2200000002</v>
      </c>
      <c r="I1164" s="1">
        <v>1</v>
      </c>
      <c r="J1164" s="1">
        <v>0</v>
      </c>
      <c r="K1164" s="1" t="s">
        <v>146</v>
      </c>
      <c r="L1164" s="1">
        <v>3</v>
      </c>
      <c r="M1164" s="1" t="s">
        <v>2315</v>
      </c>
      <c r="N1164" s="1" t="s">
        <v>2316</v>
      </c>
      <c r="O1164" s="1">
        <v>1</v>
      </c>
      <c r="P1164" s="1" t="s">
        <v>2316</v>
      </c>
      <c r="Q1164" s="1">
        <v>50347.839999999997</v>
      </c>
      <c r="R1164" s="1" t="str">
        <f>IFERROR(VLOOKUP(K1164,Proveedores!$A$2:$B$500,2,0),"Agregar")</f>
        <v>SUIZO ARGENTINA S.A.</v>
      </c>
      <c r="S1164" s="5">
        <f t="shared" si="18"/>
        <v>50347.839999999997</v>
      </c>
    </row>
    <row r="1165" spans="1:19" x14ac:dyDescent="0.2">
      <c r="A1165" s="7">
        <v>43922.645844907405</v>
      </c>
      <c r="B1165" s="1" t="s">
        <v>5598</v>
      </c>
      <c r="C1165" s="1" t="s">
        <v>5599</v>
      </c>
      <c r="D1165" s="1" t="s">
        <v>1621</v>
      </c>
      <c r="E1165" s="1" t="s">
        <v>5600</v>
      </c>
      <c r="F1165" s="7">
        <v>43893</v>
      </c>
      <c r="G1165" s="1" t="s">
        <v>142</v>
      </c>
      <c r="H1165" s="5">
        <v>2524084.2200000002</v>
      </c>
      <c r="I1165" s="1">
        <v>1</v>
      </c>
      <c r="J1165" s="1">
        <v>0</v>
      </c>
      <c r="K1165" s="1" t="s">
        <v>146</v>
      </c>
      <c r="L1165" s="1">
        <v>1</v>
      </c>
      <c r="M1165" s="1" t="s">
        <v>2317</v>
      </c>
      <c r="N1165" s="1" t="s">
        <v>2316</v>
      </c>
      <c r="O1165" s="1">
        <v>1</v>
      </c>
      <c r="P1165" s="1" t="s">
        <v>2316</v>
      </c>
      <c r="Q1165" s="1">
        <v>109016.52</v>
      </c>
      <c r="R1165" s="1" t="str">
        <f>IFERROR(VLOOKUP(K1165,Proveedores!$A$2:$B$500,2,0),"Agregar")</f>
        <v>SUIZO ARGENTINA S.A.</v>
      </c>
      <c r="S1165" s="5">
        <f t="shared" si="18"/>
        <v>109016.52</v>
      </c>
    </row>
    <row r="1166" spans="1:19" x14ac:dyDescent="0.2">
      <c r="A1166" s="7">
        <v>43922.645844907405</v>
      </c>
      <c r="B1166" s="1" t="s">
        <v>5598</v>
      </c>
      <c r="C1166" s="1" t="s">
        <v>5599</v>
      </c>
      <c r="D1166" s="1" t="s">
        <v>1621</v>
      </c>
      <c r="E1166" s="1" t="s">
        <v>5600</v>
      </c>
      <c r="F1166" s="7">
        <v>43893</v>
      </c>
      <c r="G1166" s="1" t="s">
        <v>142</v>
      </c>
      <c r="H1166" s="5">
        <v>2524084.2200000002</v>
      </c>
      <c r="I1166" s="1">
        <v>1</v>
      </c>
      <c r="J1166" s="1">
        <v>0</v>
      </c>
      <c r="K1166" s="1" t="s">
        <v>146</v>
      </c>
      <c r="L1166" s="1">
        <v>2</v>
      </c>
      <c r="M1166" s="1" t="s">
        <v>2317</v>
      </c>
      <c r="N1166" s="1" t="s">
        <v>2316</v>
      </c>
      <c r="O1166" s="1">
        <v>1</v>
      </c>
      <c r="P1166" s="1" t="s">
        <v>2316</v>
      </c>
      <c r="Q1166" s="1">
        <v>2364717.86</v>
      </c>
      <c r="R1166" s="1" t="str">
        <f>IFERROR(VLOOKUP(K1166,Proveedores!$A$2:$B$500,2,0),"Agregar")</f>
        <v>SUIZO ARGENTINA S.A.</v>
      </c>
      <c r="S1166" s="5">
        <f t="shared" si="18"/>
        <v>2364717.86</v>
      </c>
    </row>
    <row r="1167" spans="1:19" x14ac:dyDescent="0.2">
      <c r="A1167" s="7">
        <v>43922.649618055555</v>
      </c>
      <c r="B1167" s="1" t="s">
        <v>5601</v>
      </c>
      <c r="C1167" s="1" t="s">
        <v>5602</v>
      </c>
      <c r="D1167" s="1" t="s">
        <v>1621</v>
      </c>
      <c r="E1167" s="1" t="s">
        <v>5603</v>
      </c>
      <c r="F1167" s="7">
        <v>43907</v>
      </c>
      <c r="G1167" s="1" t="s">
        <v>692</v>
      </c>
      <c r="H1167" s="5">
        <v>3333124.38</v>
      </c>
      <c r="I1167" s="1">
        <v>342</v>
      </c>
      <c r="J1167" s="1">
        <v>0</v>
      </c>
      <c r="K1167" s="1" t="s">
        <v>620</v>
      </c>
      <c r="L1167" s="1">
        <v>15</v>
      </c>
      <c r="M1167" s="1" t="s">
        <v>1683</v>
      </c>
      <c r="N1167" s="1" t="s">
        <v>5604</v>
      </c>
      <c r="O1167" s="1">
        <v>2085810</v>
      </c>
      <c r="P1167" s="1" t="s">
        <v>3482</v>
      </c>
      <c r="Q1167" s="1">
        <v>1.5980000000000001</v>
      </c>
      <c r="R1167" s="1" t="str">
        <f>IFERROR(VLOOKUP(K1167,Proveedores!$A$2:$B$500,2,0),"Agregar")</f>
        <v>PHARMOS S.A.</v>
      </c>
      <c r="S1167" s="5">
        <f t="shared" si="18"/>
        <v>3333124.3800000004</v>
      </c>
    </row>
    <row r="1168" spans="1:19" x14ac:dyDescent="0.2">
      <c r="A1168" s="7">
        <v>43922.682719907411</v>
      </c>
      <c r="B1168" s="1" t="s">
        <v>5605</v>
      </c>
      <c r="C1168" s="1" t="s">
        <v>5606</v>
      </c>
      <c r="D1168" s="1" t="s">
        <v>1621</v>
      </c>
      <c r="E1168" s="1" t="s">
        <v>5607</v>
      </c>
      <c r="F1168" s="7">
        <v>43896</v>
      </c>
      <c r="G1168" s="1" t="s">
        <v>692</v>
      </c>
      <c r="H1168" s="5">
        <v>4446710.8</v>
      </c>
      <c r="I1168" s="1">
        <v>308</v>
      </c>
      <c r="J1168" s="1">
        <v>0</v>
      </c>
      <c r="K1168" s="1" t="s">
        <v>2625</v>
      </c>
      <c r="L1168" s="1">
        <v>18</v>
      </c>
      <c r="M1168" s="1" t="s">
        <v>1995</v>
      </c>
      <c r="N1168" s="1" t="s">
        <v>5608</v>
      </c>
      <c r="O1168" s="1">
        <v>103460</v>
      </c>
      <c r="P1168" s="1" t="s">
        <v>1665</v>
      </c>
      <c r="Q1168" s="1">
        <v>42.98</v>
      </c>
      <c r="R1168" s="1" t="str">
        <f>IFERROR(VLOOKUP(K1168,Proveedores!$A$2:$B$500,2,0),"Agregar")</f>
        <v>PRO MED INTERNACIONAL SA</v>
      </c>
      <c r="S1168" s="5">
        <f t="shared" si="18"/>
        <v>4446710.8</v>
      </c>
    </row>
    <row r="1169" spans="1:19" x14ac:dyDescent="0.2">
      <c r="A1169" s="7">
        <v>43922.711481481485</v>
      </c>
      <c r="B1169" s="1" t="s">
        <v>5609</v>
      </c>
      <c r="C1169" s="1" t="s">
        <v>5610</v>
      </c>
      <c r="D1169" s="1" t="s">
        <v>1621</v>
      </c>
      <c r="E1169" s="1" t="s">
        <v>5611</v>
      </c>
      <c r="F1169" s="7">
        <v>43922</v>
      </c>
      <c r="G1169" s="1" t="s">
        <v>142</v>
      </c>
      <c r="H1169" s="5">
        <v>5084164.43</v>
      </c>
      <c r="I1169" s="1">
        <v>1</v>
      </c>
      <c r="J1169" s="1">
        <v>0</v>
      </c>
      <c r="K1169" s="1" t="s">
        <v>146</v>
      </c>
      <c r="L1169" s="1">
        <v>3</v>
      </c>
      <c r="M1169" s="1" t="s">
        <v>2315</v>
      </c>
      <c r="N1169" s="1" t="s">
        <v>2316</v>
      </c>
      <c r="O1169" s="1">
        <v>1</v>
      </c>
      <c r="P1169" s="1" t="s">
        <v>2316</v>
      </c>
      <c r="Q1169" s="1">
        <v>100695.67999999999</v>
      </c>
      <c r="R1169" s="1" t="str">
        <f>IFERROR(VLOOKUP(K1169,Proveedores!$A$2:$B$500,2,0),"Agregar")</f>
        <v>SUIZO ARGENTINA S.A.</v>
      </c>
      <c r="S1169" s="5">
        <f t="shared" si="18"/>
        <v>100695.67999999999</v>
      </c>
    </row>
    <row r="1170" spans="1:19" x14ac:dyDescent="0.2">
      <c r="A1170" s="7">
        <v>43922.711481481485</v>
      </c>
      <c r="B1170" s="1" t="s">
        <v>5609</v>
      </c>
      <c r="C1170" s="1" t="s">
        <v>5610</v>
      </c>
      <c r="D1170" s="1" t="s">
        <v>1621</v>
      </c>
      <c r="E1170" s="1" t="s">
        <v>5611</v>
      </c>
      <c r="F1170" s="7">
        <v>43922</v>
      </c>
      <c r="G1170" s="1" t="s">
        <v>142</v>
      </c>
      <c r="H1170" s="5">
        <v>5084164.43</v>
      </c>
      <c r="I1170" s="1">
        <v>1</v>
      </c>
      <c r="J1170" s="1">
        <v>0</v>
      </c>
      <c r="K1170" s="1" t="s">
        <v>146</v>
      </c>
      <c r="L1170" s="1">
        <v>1</v>
      </c>
      <c r="M1170" s="1" t="s">
        <v>2317</v>
      </c>
      <c r="N1170" s="1" t="s">
        <v>2316</v>
      </c>
      <c r="O1170" s="1">
        <v>1</v>
      </c>
      <c r="P1170" s="1" t="s">
        <v>2316</v>
      </c>
      <c r="Q1170" s="1">
        <v>218033.33</v>
      </c>
      <c r="R1170" s="1" t="str">
        <f>IFERROR(VLOOKUP(K1170,Proveedores!$A$2:$B$500,2,0),"Agregar")</f>
        <v>SUIZO ARGENTINA S.A.</v>
      </c>
      <c r="S1170" s="5">
        <f t="shared" si="18"/>
        <v>218033.33</v>
      </c>
    </row>
    <row r="1171" spans="1:19" x14ac:dyDescent="0.2">
      <c r="A1171" s="7">
        <v>43922.711481481485</v>
      </c>
      <c r="B1171" s="1" t="s">
        <v>5609</v>
      </c>
      <c r="C1171" s="1" t="s">
        <v>5610</v>
      </c>
      <c r="D1171" s="1" t="s">
        <v>1621</v>
      </c>
      <c r="E1171" s="1" t="s">
        <v>5611</v>
      </c>
      <c r="F1171" s="7">
        <v>43922</v>
      </c>
      <c r="G1171" s="1" t="s">
        <v>142</v>
      </c>
      <c r="H1171" s="5">
        <v>5084164.43</v>
      </c>
      <c r="I1171" s="1">
        <v>1</v>
      </c>
      <c r="J1171" s="1">
        <v>0</v>
      </c>
      <c r="K1171" s="1" t="s">
        <v>146</v>
      </c>
      <c r="L1171" s="1">
        <v>2</v>
      </c>
      <c r="M1171" s="1" t="s">
        <v>2317</v>
      </c>
      <c r="N1171" s="1" t="s">
        <v>2316</v>
      </c>
      <c r="O1171" s="1">
        <v>1</v>
      </c>
      <c r="P1171" s="1" t="s">
        <v>2316</v>
      </c>
      <c r="Q1171" s="1">
        <v>4729435.72</v>
      </c>
      <c r="R1171" s="1" t="str">
        <f>IFERROR(VLOOKUP(K1171,Proveedores!$A$2:$B$500,2,0),"Agregar")</f>
        <v>SUIZO ARGENTINA S.A.</v>
      </c>
      <c r="S1171" s="5">
        <f t="shared" si="18"/>
        <v>4729435.72</v>
      </c>
    </row>
    <row r="1172" spans="1:19" x14ac:dyDescent="0.2">
      <c r="A1172" s="7">
        <v>43923.252337962964</v>
      </c>
      <c r="B1172" s="1" t="s">
        <v>5612</v>
      </c>
      <c r="C1172" s="1" t="s">
        <v>5613</v>
      </c>
      <c r="D1172" s="1" t="s">
        <v>1621</v>
      </c>
      <c r="E1172" s="1" t="s">
        <v>5614</v>
      </c>
      <c r="F1172" s="7">
        <v>43909</v>
      </c>
      <c r="G1172" s="1" t="s">
        <v>5360</v>
      </c>
      <c r="H1172" s="5">
        <v>110796698.3</v>
      </c>
      <c r="I1172" s="1">
        <v>344</v>
      </c>
      <c r="J1172" s="1">
        <v>0</v>
      </c>
      <c r="K1172" s="1" t="s">
        <v>5361</v>
      </c>
      <c r="L1172" s="1">
        <v>1</v>
      </c>
      <c r="M1172" s="1">
        <v>500100</v>
      </c>
      <c r="N1172" s="1" t="s">
        <v>5396</v>
      </c>
      <c r="O1172" s="1">
        <v>382810</v>
      </c>
      <c r="P1172" s="1" t="s">
        <v>3651</v>
      </c>
      <c r="Q1172" s="1">
        <v>289.43</v>
      </c>
      <c r="R1172" s="1" t="str">
        <f>IFERROR(VLOOKUP(K1172,Proveedores!$A$2:$B$500,2,0),"Agregar")</f>
        <v>Sinergium</v>
      </c>
      <c r="S1172" s="5">
        <f t="shared" si="18"/>
        <v>110796698.3</v>
      </c>
    </row>
    <row r="1173" spans="1:19" x14ac:dyDescent="0.2">
      <c r="A1173" s="7">
        <v>43923.259016203701</v>
      </c>
      <c r="B1173" s="1" t="s">
        <v>5615</v>
      </c>
      <c r="C1173" s="1" t="s">
        <v>5616</v>
      </c>
      <c r="D1173" s="1" t="s">
        <v>1621</v>
      </c>
      <c r="E1173" s="1" t="s">
        <v>5617</v>
      </c>
      <c r="F1173" s="7">
        <v>43909</v>
      </c>
      <c r="G1173" s="1" t="s">
        <v>5360</v>
      </c>
      <c r="H1173" s="5">
        <v>121780566.8</v>
      </c>
      <c r="I1173" s="1">
        <v>344</v>
      </c>
      <c r="J1173" s="1">
        <v>0</v>
      </c>
      <c r="K1173" s="1" t="s">
        <v>5361</v>
      </c>
      <c r="L1173" s="1">
        <v>1</v>
      </c>
      <c r="M1173" s="1">
        <v>500100</v>
      </c>
      <c r="N1173" s="1" t="s">
        <v>5396</v>
      </c>
      <c r="O1173" s="1">
        <v>420760</v>
      </c>
      <c r="P1173" s="1" t="s">
        <v>3651</v>
      </c>
      <c r="Q1173" s="1">
        <v>289.43</v>
      </c>
      <c r="R1173" s="1" t="str">
        <f>IFERROR(VLOOKUP(K1173,Proveedores!$A$2:$B$500,2,0),"Agregar")</f>
        <v>Sinergium</v>
      </c>
      <c r="S1173" s="5">
        <f t="shared" si="18"/>
        <v>121780566.8</v>
      </c>
    </row>
    <row r="1174" spans="1:19" x14ac:dyDescent="0.2">
      <c r="A1174" s="7">
        <v>43923.266006944446</v>
      </c>
      <c r="B1174" s="1" t="s">
        <v>5618</v>
      </c>
      <c r="C1174" s="1" t="s">
        <v>5619</v>
      </c>
      <c r="D1174" s="1" t="s">
        <v>1621</v>
      </c>
      <c r="E1174" s="1" t="s">
        <v>5620</v>
      </c>
      <c r="F1174" s="7">
        <v>43915</v>
      </c>
      <c r="G1174" s="1" t="s">
        <v>5360</v>
      </c>
      <c r="H1174" s="5">
        <v>120796504.8</v>
      </c>
      <c r="I1174" s="1">
        <v>344</v>
      </c>
      <c r="J1174" s="1">
        <v>0</v>
      </c>
      <c r="K1174" s="1" t="s">
        <v>5361</v>
      </c>
      <c r="L1174" s="1">
        <v>1</v>
      </c>
      <c r="M1174" s="1">
        <v>500100</v>
      </c>
      <c r="N1174" s="1" t="s">
        <v>5396</v>
      </c>
      <c r="O1174" s="1">
        <v>417360</v>
      </c>
      <c r="P1174" s="1" t="s">
        <v>3651</v>
      </c>
      <c r="Q1174" s="1">
        <v>289.43</v>
      </c>
      <c r="R1174" s="1" t="str">
        <f>IFERROR(VLOOKUP(K1174,Proveedores!$A$2:$B$500,2,0),"Agregar")</f>
        <v>Sinergium</v>
      </c>
      <c r="S1174" s="5">
        <f t="shared" si="18"/>
        <v>120796504.8</v>
      </c>
    </row>
    <row r="1175" spans="1:19" x14ac:dyDescent="0.2">
      <c r="A1175" s="7">
        <v>43923.276192129626</v>
      </c>
      <c r="B1175" s="1" t="s">
        <v>5621</v>
      </c>
      <c r="C1175" s="1" t="s">
        <v>5622</v>
      </c>
      <c r="D1175" s="1" t="s">
        <v>1621</v>
      </c>
      <c r="E1175" s="1" t="s">
        <v>5623</v>
      </c>
      <c r="F1175" s="7">
        <v>43915</v>
      </c>
      <c r="G1175" s="1" t="s">
        <v>5360</v>
      </c>
      <c r="H1175" s="5">
        <v>86959243.5</v>
      </c>
      <c r="I1175" s="1">
        <v>344</v>
      </c>
      <c r="J1175" s="1">
        <v>0</v>
      </c>
      <c r="K1175" s="1" t="s">
        <v>5361</v>
      </c>
      <c r="L1175" s="1">
        <v>1</v>
      </c>
      <c r="M1175" s="1">
        <v>500100</v>
      </c>
      <c r="N1175" s="1" t="s">
        <v>5396</v>
      </c>
      <c r="O1175" s="1">
        <v>300450</v>
      </c>
      <c r="P1175" s="1" t="s">
        <v>3121</v>
      </c>
      <c r="Q1175" s="1">
        <v>289.43</v>
      </c>
      <c r="R1175" s="1" t="str">
        <f>IFERROR(VLOOKUP(K1175,Proveedores!$A$2:$B$500,2,0),"Agregar")</f>
        <v>Sinergium</v>
      </c>
      <c r="S1175" s="5">
        <f t="shared" si="18"/>
        <v>86959243.5</v>
      </c>
    </row>
    <row r="1176" spans="1:19" x14ac:dyDescent="0.2">
      <c r="A1176" s="7">
        <v>43923.324687499997</v>
      </c>
      <c r="B1176" s="1" t="s">
        <v>5624</v>
      </c>
      <c r="C1176" s="1" t="s">
        <v>5625</v>
      </c>
      <c r="D1176" s="1" t="s">
        <v>1621</v>
      </c>
      <c r="E1176" s="1" t="s">
        <v>5626</v>
      </c>
      <c r="F1176" s="7">
        <v>43909</v>
      </c>
      <c r="G1176" s="1" t="s">
        <v>5360</v>
      </c>
      <c r="H1176" s="5">
        <v>85707904</v>
      </c>
      <c r="I1176" s="1">
        <v>344</v>
      </c>
      <c r="J1176" s="1">
        <v>0</v>
      </c>
      <c r="K1176" s="1" t="s">
        <v>5361</v>
      </c>
      <c r="L1176" s="1">
        <v>1</v>
      </c>
      <c r="M1176" s="1">
        <v>500101</v>
      </c>
      <c r="N1176" s="1" t="s">
        <v>5627</v>
      </c>
      <c r="O1176" s="1">
        <v>423040</v>
      </c>
      <c r="P1176" s="1" t="s">
        <v>3651</v>
      </c>
      <c r="Q1176" s="1">
        <v>202.6</v>
      </c>
      <c r="R1176" s="1" t="str">
        <f>IFERROR(VLOOKUP(K1176,Proveedores!$A$2:$B$500,2,0),"Agregar")</f>
        <v>Sinergium</v>
      </c>
      <c r="S1176" s="5">
        <f t="shared" si="18"/>
        <v>85707904</v>
      </c>
    </row>
    <row r="1177" spans="1:19" x14ac:dyDescent="0.2">
      <c r="A1177" s="7">
        <v>43923.378217592595</v>
      </c>
      <c r="B1177" s="1" t="s">
        <v>5628</v>
      </c>
      <c r="C1177" s="1" t="s">
        <v>5629</v>
      </c>
      <c r="D1177" s="1" t="s">
        <v>1621</v>
      </c>
      <c r="E1177" s="1" t="s">
        <v>5630</v>
      </c>
      <c r="F1177" s="7">
        <v>43875</v>
      </c>
      <c r="G1177" s="1" t="s">
        <v>692</v>
      </c>
      <c r="H1177" s="5">
        <v>5893342.2699999996</v>
      </c>
      <c r="I1177" s="1">
        <v>209</v>
      </c>
      <c r="J1177" s="1">
        <v>0</v>
      </c>
      <c r="K1177" s="1" t="s">
        <v>5631</v>
      </c>
      <c r="L1177" s="1">
        <v>49</v>
      </c>
      <c r="M1177" s="1" t="s">
        <v>3454</v>
      </c>
      <c r="N1177" s="1" t="s">
        <v>5632</v>
      </c>
      <c r="O1177" s="1">
        <v>975720</v>
      </c>
      <c r="P1177" s="1" t="s">
        <v>5633</v>
      </c>
      <c r="Q1177" s="1">
        <v>6.0399900000000004</v>
      </c>
      <c r="R1177" s="1" t="str">
        <f>IFERROR(VLOOKUP(K1177,Proveedores!$A$2:$B$500,2,0),"Agregar")</f>
        <v>Dr. LAZAR &amp; Cía. S.A.Q.e.I.</v>
      </c>
      <c r="S1177" s="5">
        <f t="shared" si="18"/>
        <v>5893339.0428000009</v>
      </c>
    </row>
    <row r="1178" spans="1:19" x14ac:dyDescent="0.2">
      <c r="A1178" s="7">
        <v>43923.40997685185</v>
      </c>
      <c r="B1178" s="1" t="s">
        <v>5634</v>
      </c>
      <c r="C1178" s="1" t="s">
        <v>5635</v>
      </c>
      <c r="D1178" s="1" t="s">
        <v>1621</v>
      </c>
      <c r="E1178" s="1" t="s">
        <v>5636</v>
      </c>
      <c r="F1178" s="7">
        <v>43916</v>
      </c>
      <c r="G1178" s="1" t="s">
        <v>5360</v>
      </c>
      <c r="H1178" s="5">
        <v>85751962</v>
      </c>
      <c r="I1178" s="1">
        <v>359</v>
      </c>
      <c r="J1178" s="1">
        <v>0</v>
      </c>
      <c r="K1178" s="1" t="s">
        <v>5361</v>
      </c>
      <c r="L1178" s="1">
        <v>2</v>
      </c>
      <c r="M1178" s="1">
        <v>500101</v>
      </c>
      <c r="N1178" s="1" t="s">
        <v>5627</v>
      </c>
      <c r="O1178" s="1">
        <v>358400</v>
      </c>
      <c r="P1178" s="1" t="s">
        <v>3651</v>
      </c>
      <c r="Q1178" s="1">
        <v>202.6</v>
      </c>
      <c r="R1178" s="1" t="str">
        <f>IFERROR(VLOOKUP(K1178,Proveedores!$A$2:$B$500,2,0),"Agregar")</f>
        <v>Sinergium</v>
      </c>
      <c r="S1178" s="5">
        <f t="shared" si="18"/>
        <v>72611840</v>
      </c>
    </row>
    <row r="1179" spans="1:19" x14ac:dyDescent="0.2">
      <c r="A1179" s="7">
        <v>43923.40997685185</v>
      </c>
      <c r="B1179" s="1" t="s">
        <v>5634</v>
      </c>
      <c r="C1179" s="1" t="s">
        <v>5635</v>
      </c>
      <c r="D1179" s="1" t="s">
        <v>1621</v>
      </c>
      <c r="E1179" s="1" t="s">
        <v>5636</v>
      </c>
      <c r="F1179" s="7">
        <v>43916</v>
      </c>
      <c r="G1179" s="1" t="s">
        <v>5360</v>
      </c>
      <c r="H1179" s="5">
        <v>85751962</v>
      </c>
      <c r="I1179" s="1">
        <v>359</v>
      </c>
      <c r="J1179" s="1">
        <v>0</v>
      </c>
      <c r="K1179" s="1" t="s">
        <v>5361</v>
      </c>
      <c r="L1179" s="1">
        <v>1</v>
      </c>
      <c r="M1179" s="1">
        <v>500100</v>
      </c>
      <c r="N1179" s="1" t="s">
        <v>5396</v>
      </c>
      <c r="O1179" s="1">
        <v>45400</v>
      </c>
      <c r="P1179" s="1" t="s">
        <v>3651</v>
      </c>
      <c r="Q1179" s="1">
        <v>289.43</v>
      </c>
      <c r="R1179" s="1" t="str">
        <f>IFERROR(VLOOKUP(K1179,Proveedores!$A$2:$B$500,2,0),"Agregar")</f>
        <v>Sinergium</v>
      </c>
      <c r="S1179" s="5">
        <f t="shared" si="18"/>
        <v>13140122</v>
      </c>
    </row>
    <row r="1180" spans="1:19" x14ac:dyDescent="0.2">
      <c r="A1180" s="7">
        <v>43923.411817129629</v>
      </c>
      <c r="B1180" s="1" t="s">
        <v>5637</v>
      </c>
      <c r="C1180" s="1" t="s">
        <v>5638</v>
      </c>
      <c r="D1180" s="1" t="s">
        <v>1621</v>
      </c>
      <c r="E1180" s="1" t="s">
        <v>5639</v>
      </c>
      <c r="F1180" s="7">
        <v>43903</v>
      </c>
      <c r="G1180" s="1" t="s">
        <v>605</v>
      </c>
      <c r="H1180" s="5">
        <v>4881402.7300000004</v>
      </c>
      <c r="I1180" s="1">
        <v>341</v>
      </c>
      <c r="J1180" s="1">
        <v>0</v>
      </c>
      <c r="K1180" s="1" t="s">
        <v>5640</v>
      </c>
      <c r="L1180" s="1">
        <v>4</v>
      </c>
      <c r="M1180" s="1" t="s">
        <v>2321</v>
      </c>
      <c r="N1180" s="1" t="s">
        <v>2322</v>
      </c>
      <c r="O1180" s="1">
        <v>96015</v>
      </c>
      <c r="P1180" s="1" t="s">
        <v>2323</v>
      </c>
      <c r="Q1180" s="1">
        <v>50.84</v>
      </c>
      <c r="R1180" s="1" t="str">
        <f>IFERROR(VLOOKUP(K1180,Proveedores!$A$2:$B$500,2,0),"Agregar")</f>
        <v>Dr. LAZAR &amp; Cía. S.A.Q.e.I.</v>
      </c>
      <c r="S1180" s="5">
        <f t="shared" si="18"/>
        <v>4881402.6000000006</v>
      </c>
    </row>
    <row r="1181" spans="1:19" x14ac:dyDescent="0.2">
      <c r="A1181" s="7">
        <v>43923.459178240744</v>
      </c>
      <c r="B1181" s="1" t="s">
        <v>5641</v>
      </c>
      <c r="C1181" s="1" t="s">
        <v>5642</v>
      </c>
      <c r="D1181" s="1" t="s">
        <v>1621</v>
      </c>
      <c r="E1181" s="1" t="s">
        <v>5643</v>
      </c>
      <c r="F1181" s="7">
        <v>43880</v>
      </c>
      <c r="G1181" s="1" t="s">
        <v>692</v>
      </c>
      <c r="H1181" s="5">
        <v>2964760.97</v>
      </c>
      <c r="I1181" s="1">
        <v>256</v>
      </c>
      <c r="J1181" s="1">
        <v>0</v>
      </c>
      <c r="K1181" s="1" t="s">
        <v>702</v>
      </c>
      <c r="L1181" s="1">
        <v>5</v>
      </c>
      <c r="M1181" s="1">
        <v>3002214</v>
      </c>
      <c r="N1181" s="1" t="s">
        <v>5020</v>
      </c>
      <c r="O1181" s="1">
        <v>766080</v>
      </c>
      <c r="P1181" s="1" t="s">
        <v>1819</v>
      </c>
      <c r="Q1181" s="1">
        <v>406.35</v>
      </c>
      <c r="R1181" s="1" t="str">
        <f>IFERROR(VLOOKUP(K1181,Proveedores!$A$2:$B$500,2,0),"Agregar")</f>
        <v>SAVANT PHARM S.A.</v>
      </c>
      <c r="S1181" s="5">
        <f t="shared" si="18"/>
        <v>311296608</v>
      </c>
    </row>
    <row r="1182" spans="1:19" x14ac:dyDescent="0.2">
      <c r="A1182" s="7">
        <v>43923.610590277778</v>
      </c>
      <c r="B1182" s="1" t="s">
        <v>5644</v>
      </c>
      <c r="C1182" s="1" t="s">
        <v>5645</v>
      </c>
      <c r="D1182" s="1" t="s">
        <v>1621</v>
      </c>
      <c r="E1182" s="1" t="s">
        <v>5646</v>
      </c>
      <c r="F1182" s="7">
        <v>43921</v>
      </c>
      <c r="G1182" s="1" t="s">
        <v>42</v>
      </c>
      <c r="H1182" s="5">
        <v>5800437.5</v>
      </c>
      <c r="I1182" s="1" t="s">
        <v>5647</v>
      </c>
      <c r="J1182" s="1">
        <v>0</v>
      </c>
      <c r="K1182" s="1" t="s">
        <v>5648</v>
      </c>
      <c r="L1182" s="1">
        <v>1</v>
      </c>
      <c r="M1182" s="1" t="s">
        <v>4368</v>
      </c>
      <c r="N1182" s="1" t="s">
        <v>5649</v>
      </c>
      <c r="O1182" s="1">
        <v>17875</v>
      </c>
      <c r="P1182" s="1" t="s">
        <v>5650</v>
      </c>
      <c r="Q1182" s="1">
        <v>324.5</v>
      </c>
      <c r="R1182" s="1" t="str">
        <f>IFERROR(VLOOKUP(K1182,Proveedores!$A$2:$B$500,2,0),"Agregar")</f>
        <v xml:space="preserve">SUCESORES DE ALFREDO WILLINER S.A. </v>
      </c>
      <c r="S1182" s="5">
        <f t="shared" si="18"/>
        <v>5800437.5</v>
      </c>
    </row>
    <row r="1183" spans="1:19" x14ac:dyDescent="0.2">
      <c r="A1183" s="7">
        <v>43923.622557870367</v>
      </c>
      <c r="B1183" s="1" t="s">
        <v>5651</v>
      </c>
      <c r="C1183" s="1" t="s">
        <v>5652</v>
      </c>
      <c r="D1183" s="1" t="s">
        <v>1621</v>
      </c>
      <c r="E1183" s="1" t="s">
        <v>5653</v>
      </c>
      <c r="F1183" s="7">
        <v>43915</v>
      </c>
      <c r="G1183" s="1" t="s">
        <v>552</v>
      </c>
      <c r="H1183" s="5">
        <v>768240</v>
      </c>
      <c r="I1183" s="1">
        <v>346</v>
      </c>
      <c r="J1183" s="1">
        <v>0</v>
      </c>
      <c r="K1183" s="1" t="s">
        <v>2423</v>
      </c>
      <c r="L1183" s="1">
        <v>1</v>
      </c>
      <c r="M1183" s="1" t="s">
        <v>2393</v>
      </c>
      <c r="N1183" s="1" t="s">
        <v>5654</v>
      </c>
      <c r="O1183" s="1">
        <v>900</v>
      </c>
      <c r="P1183" s="1" t="s">
        <v>2395</v>
      </c>
      <c r="Q1183" s="1">
        <v>853.6</v>
      </c>
      <c r="R1183" s="1" t="str">
        <f>IFERROR(VLOOKUP(K1183,Proveedores!$A$2:$B$500,2,0),"Agregar")</f>
        <v>KOPELCO S.A.</v>
      </c>
      <c r="S1183" s="5">
        <f t="shared" si="18"/>
        <v>768240</v>
      </c>
    </row>
    <row r="1184" spans="1:19" x14ac:dyDescent="0.2">
      <c r="A1184" s="7">
        <v>43923.633645833332</v>
      </c>
      <c r="B1184" s="1" t="s">
        <v>5655</v>
      </c>
      <c r="C1184" s="1" t="s">
        <v>5656</v>
      </c>
      <c r="D1184" s="1" t="s">
        <v>1621</v>
      </c>
      <c r="E1184" s="1" t="s">
        <v>5657</v>
      </c>
      <c r="F1184" s="7">
        <v>43921</v>
      </c>
      <c r="G1184" s="1" t="s">
        <v>42</v>
      </c>
      <c r="H1184" s="5">
        <v>4471285.5</v>
      </c>
      <c r="I1184" s="1" t="s">
        <v>5647</v>
      </c>
      <c r="J1184" s="1">
        <v>0</v>
      </c>
      <c r="K1184" s="1" t="s">
        <v>5648</v>
      </c>
      <c r="L1184" s="1">
        <v>1</v>
      </c>
      <c r="M1184" s="1" t="s">
        <v>4368</v>
      </c>
      <c r="N1184" s="1" t="s">
        <v>5649</v>
      </c>
      <c r="O1184" s="1">
        <v>13779</v>
      </c>
      <c r="P1184" s="1" t="s">
        <v>5658</v>
      </c>
      <c r="Q1184" s="1">
        <v>324.5</v>
      </c>
      <c r="R1184" s="1" t="str">
        <f>IFERROR(VLOOKUP(K1184,Proveedores!$A$2:$B$500,2,0),"Agregar")</f>
        <v xml:space="preserve">SUCESORES DE ALFREDO WILLINER S.A. </v>
      </c>
      <c r="S1184" s="5">
        <f t="shared" si="18"/>
        <v>4471285.5</v>
      </c>
    </row>
    <row r="1185" spans="1:19" x14ac:dyDescent="0.2">
      <c r="A1185" s="7">
        <v>43923.664363425924</v>
      </c>
      <c r="B1185" s="1" t="s">
        <v>5659</v>
      </c>
      <c r="C1185" s="1" t="s">
        <v>5660</v>
      </c>
      <c r="D1185" s="1" t="s">
        <v>1621</v>
      </c>
      <c r="E1185" s="1" t="s">
        <v>5661</v>
      </c>
      <c r="F1185" s="7">
        <v>43922</v>
      </c>
      <c r="G1185" s="1" t="s">
        <v>42</v>
      </c>
      <c r="H1185" s="5">
        <v>4520609.5</v>
      </c>
      <c r="I1185" s="1" t="s">
        <v>5647</v>
      </c>
      <c r="J1185" s="1">
        <v>0</v>
      </c>
      <c r="K1185" s="1" t="s">
        <v>5648</v>
      </c>
      <c r="L1185" s="1">
        <v>1</v>
      </c>
      <c r="M1185" s="1" t="s">
        <v>4368</v>
      </c>
      <c r="N1185" s="1" t="s">
        <v>5662</v>
      </c>
      <c r="O1185" s="1">
        <v>13931</v>
      </c>
      <c r="P1185" s="1" t="s">
        <v>5658</v>
      </c>
      <c r="Q1185" s="1">
        <v>324.5</v>
      </c>
      <c r="R1185" s="1" t="str">
        <f>IFERROR(VLOOKUP(K1185,Proveedores!$A$2:$B$500,2,0),"Agregar")</f>
        <v xml:space="preserve">SUCESORES DE ALFREDO WILLINER S.A. </v>
      </c>
      <c r="S1185" s="5">
        <f t="shared" si="18"/>
        <v>4520609.5</v>
      </c>
    </row>
    <row r="1186" spans="1:19" x14ac:dyDescent="0.2">
      <c r="A1186" s="7">
        <v>43923.683287037034</v>
      </c>
      <c r="B1186" s="1" t="s">
        <v>5663</v>
      </c>
      <c r="C1186" s="1" t="s">
        <v>5664</v>
      </c>
      <c r="D1186" s="1" t="s">
        <v>1621</v>
      </c>
      <c r="E1186" s="1" t="s">
        <v>5665</v>
      </c>
      <c r="F1186" s="7">
        <v>43921</v>
      </c>
      <c r="G1186" s="1" t="s">
        <v>42</v>
      </c>
      <c r="H1186" s="5">
        <v>966685.5</v>
      </c>
      <c r="I1186" s="1">
        <v>0</v>
      </c>
      <c r="J1186" s="1">
        <v>0</v>
      </c>
      <c r="K1186" s="1" t="s">
        <v>5648</v>
      </c>
      <c r="L1186" s="1">
        <v>1</v>
      </c>
      <c r="M1186" s="1" t="s">
        <v>4368</v>
      </c>
      <c r="N1186" s="1" t="s">
        <v>5662</v>
      </c>
      <c r="O1186" s="1">
        <v>2979</v>
      </c>
      <c r="P1186" s="1" t="s">
        <v>5658</v>
      </c>
      <c r="Q1186" s="1">
        <v>324.5</v>
      </c>
      <c r="R1186" s="1" t="str">
        <f>IFERROR(VLOOKUP(K1186,Proveedores!$A$2:$B$500,2,0),"Agregar")</f>
        <v xml:space="preserve">SUCESORES DE ALFREDO WILLINER S.A. </v>
      </c>
      <c r="S1186" s="5">
        <f t="shared" si="18"/>
        <v>966685.5</v>
      </c>
    </row>
    <row r="1187" spans="1:19" x14ac:dyDescent="0.2">
      <c r="A1187" s="7">
        <v>43923.694502314815</v>
      </c>
      <c r="B1187" s="1" t="s">
        <v>5666</v>
      </c>
      <c r="C1187" s="1" t="s">
        <v>5667</v>
      </c>
      <c r="D1187" s="1" t="s">
        <v>1621</v>
      </c>
      <c r="E1187" s="1">
        <v>1100000092</v>
      </c>
      <c r="F1187" s="7">
        <v>43922</v>
      </c>
      <c r="G1187" s="1" t="s">
        <v>5668</v>
      </c>
      <c r="H1187" s="5">
        <v>79910000</v>
      </c>
      <c r="I1187" s="1" t="s">
        <v>2599</v>
      </c>
      <c r="J1187" s="1">
        <v>0</v>
      </c>
      <c r="K1187" s="1" t="s">
        <v>5669</v>
      </c>
      <c r="L1187" s="1">
        <v>1</v>
      </c>
      <c r="M1187" s="1" t="s">
        <v>5670</v>
      </c>
      <c r="N1187" s="1" t="s">
        <v>5671</v>
      </c>
      <c r="O1187" s="1">
        <v>100</v>
      </c>
      <c r="P1187" s="1" t="s">
        <v>2149</v>
      </c>
      <c r="Q1187" s="1">
        <v>799100</v>
      </c>
      <c r="R1187" s="1" t="str">
        <f>IFERROR(VLOOKUP(K1187,Proveedores!$A$2:$B$500,2,0),"Agregar")</f>
        <v>TECME SA</v>
      </c>
      <c r="S1187" s="5">
        <f t="shared" si="18"/>
        <v>79910000</v>
      </c>
    </row>
    <row r="1188" spans="1:19" x14ac:dyDescent="0.2">
      <c r="A1188" s="7">
        <v>43923.699687499997</v>
      </c>
      <c r="B1188" s="1" t="s">
        <v>5672</v>
      </c>
      <c r="C1188" s="1" t="s">
        <v>5673</v>
      </c>
      <c r="D1188" s="1" t="s">
        <v>1621</v>
      </c>
      <c r="E1188" s="1" t="s">
        <v>5674</v>
      </c>
      <c r="F1188" s="7">
        <v>43921</v>
      </c>
      <c r="G1188" s="1" t="s">
        <v>42</v>
      </c>
      <c r="H1188" s="5">
        <v>1148081</v>
      </c>
      <c r="I1188" s="1">
        <v>0</v>
      </c>
      <c r="J1188" s="1">
        <v>0</v>
      </c>
      <c r="K1188" s="1" t="s">
        <v>5648</v>
      </c>
      <c r="L1188" s="1">
        <v>1</v>
      </c>
      <c r="M1188" s="1" t="s">
        <v>4368</v>
      </c>
      <c r="N1188" s="1" t="s">
        <v>5662</v>
      </c>
      <c r="O1188" s="1">
        <v>3538</v>
      </c>
      <c r="P1188" s="1" t="s">
        <v>5658</v>
      </c>
      <c r="Q1188" s="1">
        <v>324.5</v>
      </c>
      <c r="R1188" s="1" t="str">
        <f>IFERROR(VLOOKUP(K1188,Proveedores!$A$2:$B$500,2,0),"Agregar")</f>
        <v xml:space="preserve">SUCESORES DE ALFREDO WILLINER S.A. </v>
      </c>
      <c r="S1188" s="5">
        <f t="shared" si="18"/>
        <v>1148081</v>
      </c>
    </row>
    <row r="1189" spans="1:19" x14ac:dyDescent="0.2">
      <c r="A1189" s="7">
        <v>43924.385011574072</v>
      </c>
      <c r="B1189" s="1" t="s">
        <v>5675</v>
      </c>
      <c r="C1189" s="1" t="s">
        <v>5676</v>
      </c>
      <c r="D1189" s="1" t="s">
        <v>1621</v>
      </c>
      <c r="E1189" s="1" t="s">
        <v>5677</v>
      </c>
      <c r="F1189" s="7">
        <v>43920</v>
      </c>
      <c r="G1189" s="1" t="s">
        <v>692</v>
      </c>
      <c r="H1189" s="5">
        <v>1903444.2</v>
      </c>
      <c r="I1189" s="1">
        <v>0</v>
      </c>
      <c r="J1189" s="1">
        <v>0</v>
      </c>
      <c r="K1189" s="1" t="s">
        <v>3255</v>
      </c>
      <c r="L1189" s="1">
        <v>13</v>
      </c>
      <c r="M1189" s="1" t="s">
        <v>5678</v>
      </c>
      <c r="N1189" s="1" t="s">
        <v>5679</v>
      </c>
      <c r="O1189" s="1">
        <v>18498</v>
      </c>
      <c r="P1189" s="1" t="s">
        <v>4287</v>
      </c>
      <c r="Q1189" s="1">
        <v>102.9</v>
      </c>
      <c r="R1189" s="1" t="str">
        <f>IFERROR(VLOOKUP(K1189,Proveedores!$A$2:$B$500,2,0),"Agregar")</f>
        <v>LABORATORIO ELEA PHOENIX S.A.</v>
      </c>
      <c r="S1189" s="5">
        <f t="shared" si="18"/>
        <v>1903444.2000000002</v>
      </c>
    </row>
    <row r="1190" spans="1:19" x14ac:dyDescent="0.2">
      <c r="A1190" s="7">
        <v>43924.393993055557</v>
      </c>
      <c r="B1190" s="1" t="s">
        <v>5680</v>
      </c>
      <c r="C1190" s="1" t="s">
        <v>5681</v>
      </c>
      <c r="D1190" s="1" t="s">
        <v>1621</v>
      </c>
      <c r="E1190" s="1" t="s">
        <v>5682</v>
      </c>
      <c r="F1190" s="7">
        <v>43920</v>
      </c>
      <c r="G1190" s="1" t="s">
        <v>692</v>
      </c>
      <c r="H1190" s="5">
        <v>481763.88</v>
      </c>
      <c r="I1190" s="1">
        <v>0</v>
      </c>
      <c r="J1190" s="1">
        <v>0</v>
      </c>
      <c r="K1190" s="1" t="s">
        <v>3255</v>
      </c>
      <c r="L1190" s="1">
        <v>13</v>
      </c>
      <c r="M1190" s="1" t="s">
        <v>4326</v>
      </c>
      <c r="N1190" s="1" t="s">
        <v>5683</v>
      </c>
      <c r="O1190" s="1">
        <v>8086</v>
      </c>
      <c r="P1190" s="1" t="s">
        <v>4328</v>
      </c>
      <c r="Q1190" s="1">
        <v>59.58</v>
      </c>
      <c r="R1190" s="1" t="str">
        <f>IFERROR(VLOOKUP(K1190,Proveedores!$A$2:$B$500,2,0),"Agregar")</f>
        <v>LABORATORIO ELEA PHOENIX S.A.</v>
      </c>
      <c r="S1190" s="5">
        <f t="shared" si="18"/>
        <v>481763.88</v>
      </c>
    </row>
    <row r="1191" spans="1:19" x14ac:dyDescent="0.2">
      <c r="A1191" s="7">
        <v>43924.460833333331</v>
      </c>
      <c r="B1191" s="1" t="s">
        <v>5684</v>
      </c>
      <c r="C1191" s="1" t="s">
        <v>5685</v>
      </c>
      <c r="D1191" s="1" t="s">
        <v>1621</v>
      </c>
      <c r="E1191" s="1" t="s">
        <v>5686</v>
      </c>
      <c r="F1191" s="7">
        <v>43896</v>
      </c>
      <c r="G1191" s="1" t="s">
        <v>5687</v>
      </c>
      <c r="H1191" s="5">
        <v>632144</v>
      </c>
      <c r="I1191" s="1">
        <v>333</v>
      </c>
      <c r="J1191" s="1">
        <v>0</v>
      </c>
      <c r="K1191" s="1" t="s">
        <v>2146</v>
      </c>
      <c r="L1191" s="1">
        <v>1</v>
      </c>
      <c r="M1191" s="1" t="s">
        <v>5688</v>
      </c>
      <c r="N1191" s="1" t="s">
        <v>5689</v>
      </c>
      <c r="O1191" s="1">
        <v>16</v>
      </c>
      <c r="P1191" s="1" t="s">
        <v>1892</v>
      </c>
      <c r="Q1191" s="1">
        <v>39509</v>
      </c>
      <c r="R1191" s="1" t="str">
        <f>IFERROR(VLOOKUP(K1191,Proveedores!$A$2:$B$500,2,0),"Agregar")</f>
        <v>Bioprofarma Bagó S.A.</v>
      </c>
      <c r="S1191" s="5">
        <f t="shared" si="18"/>
        <v>632144</v>
      </c>
    </row>
    <row r="1192" spans="1:19" x14ac:dyDescent="0.2">
      <c r="A1192" s="7">
        <v>43924.461898148147</v>
      </c>
      <c r="B1192" s="1" t="s">
        <v>5690</v>
      </c>
      <c r="C1192" s="1" t="s">
        <v>5691</v>
      </c>
      <c r="D1192" s="1" t="s">
        <v>1621</v>
      </c>
      <c r="E1192" s="1" t="s">
        <v>5692</v>
      </c>
      <c r="F1192" s="7">
        <v>43921</v>
      </c>
      <c r="G1192" s="1" t="s">
        <v>42</v>
      </c>
      <c r="H1192" s="5">
        <v>4289890</v>
      </c>
      <c r="I1192" s="1">
        <v>0</v>
      </c>
      <c r="J1192" s="1">
        <v>0</v>
      </c>
      <c r="K1192" s="1" t="s">
        <v>5648</v>
      </c>
      <c r="L1192" s="1">
        <v>1</v>
      </c>
      <c r="M1192" s="1" t="s">
        <v>5693</v>
      </c>
      <c r="N1192" s="1" t="s">
        <v>5662</v>
      </c>
      <c r="O1192" s="1">
        <v>13220</v>
      </c>
      <c r="P1192" s="1" t="s">
        <v>5658</v>
      </c>
      <c r="Q1192" s="1">
        <v>324.5</v>
      </c>
      <c r="R1192" s="1" t="str">
        <f>IFERROR(VLOOKUP(K1192,Proveedores!$A$2:$B$500,2,0),"Agregar")</f>
        <v xml:space="preserve">SUCESORES DE ALFREDO WILLINER S.A. </v>
      </c>
      <c r="S1192" s="5">
        <f t="shared" si="18"/>
        <v>4289890</v>
      </c>
    </row>
    <row r="1193" spans="1:19" x14ac:dyDescent="0.2">
      <c r="A1193" s="7">
        <v>43924.475590277776</v>
      </c>
      <c r="B1193" s="1" t="s">
        <v>5694</v>
      </c>
      <c r="C1193" s="1" t="s">
        <v>5695</v>
      </c>
      <c r="D1193" s="1" t="s">
        <v>1621</v>
      </c>
      <c r="E1193" s="1" t="s">
        <v>5696</v>
      </c>
      <c r="F1193" s="7">
        <v>43880</v>
      </c>
      <c r="G1193" s="1" t="s">
        <v>692</v>
      </c>
      <c r="H1193" s="5">
        <v>2964760.97</v>
      </c>
      <c r="I1193" s="1">
        <v>256</v>
      </c>
      <c r="J1193" s="1">
        <v>0</v>
      </c>
      <c r="K1193" s="1" t="s">
        <v>702</v>
      </c>
      <c r="L1193" s="1">
        <v>5</v>
      </c>
      <c r="M1193" s="1">
        <v>3002214</v>
      </c>
      <c r="N1193" s="1" t="s">
        <v>5020</v>
      </c>
      <c r="O1193" s="1">
        <v>766080</v>
      </c>
      <c r="P1193" s="1" t="s">
        <v>1819</v>
      </c>
      <c r="Q1193" s="1">
        <v>406.35</v>
      </c>
      <c r="R1193" s="1" t="str">
        <f>IFERROR(VLOOKUP(K1193,Proveedores!$A$2:$B$500,2,0),"Agregar")</f>
        <v>SAVANT PHARM S.A.</v>
      </c>
      <c r="S1193" s="5">
        <f t="shared" si="18"/>
        <v>311296608</v>
      </c>
    </row>
    <row r="1194" spans="1:19" x14ac:dyDescent="0.2">
      <c r="A1194" s="7">
        <v>43924.476886574077</v>
      </c>
      <c r="B1194" s="1" t="s">
        <v>5697</v>
      </c>
      <c r="C1194" s="1" t="s">
        <v>5698</v>
      </c>
      <c r="D1194" s="1" t="s">
        <v>1621</v>
      </c>
      <c r="E1194" s="1">
        <v>8000008327</v>
      </c>
      <c r="F1194" s="7">
        <v>43881</v>
      </c>
      <c r="G1194" s="1" t="s">
        <v>549</v>
      </c>
      <c r="H1194" s="5">
        <v>1005228.6</v>
      </c>
      <c r="I1194" s="1">
        <v>0</v>
      </c>
      <c r="J1194" s="1" t="s">
        <v>550</v>
      </c>
      <c r="K1194" s="1" t="s">
        <v>4315</v>
      </c>
      <c r="L1194" s="1">
        <v>4</v>
      </c>
      <c r="M1194" s="1" t="s">
        <v>4316</v>
      </c>
      <c r="N1194" s="1" t="s">
        <v>5699</v>
      </c>
      <c r="O1194" s="1">
        <v>505140</v>
      </c>
      <c r="P1194" s="1" t="s">
        <v>1665</v>
      </c>
      <c r="Q1194" s="1">
        <v>1.99</v>
      </c>
      <c r="R1194" s="1" t="str">
        <f>IFERROR(VLOOKUP(K1194,Proveedores!$A$2:$B$500,2,0),"Agregar")</f>
        <v>Gador S.A.</v>
      </c>
      <c r="S1194" s="5">
        <f t="shared" si="18"/>
        <v>1005228.6</v>
      </c>
    </row>
    <row r="1195" spans="1:19" x14ac:dyDescent="0.2">
      <c r="A1195" s="7">
        <v>43924.481562499997</v>
      </c>
      <c r="B1195" s="1" t="s">
        <v>5700</v>
      </c>
      <c r="C1195" s="1" t="s">
        <v>5701</v>
      </c>
      <c r="D1195" s="1" t="s">
        <v>1621</v>
      </c>
      <c r="E1195" s="1" t="s">
        <v>5702</v>
      </c>
      <c r="F1195" s="7">
        <v>43880</v>
      </c>
      <c r="G1195" s="1" t="s">
        <v>692</v>
      </c>
      <c r="H1195" s="5">
        <v>2955008.47</v>
      </c>
      <c r="I1195" s="1">
        <v>256</v>
      </c>
      <c r="J1195" s="1">
        <v>0</v>
      </c>
      <c r="K1195" s="1" t="s">
        <v>702</v>
      </c>
      <c r="L1195" s="1">
        <v>5</v>
      </c>
      <c r="M1195" s="1">
        <v>3002214</v>
      </c>
      <c r="N1195" s="1" t="s">
        <v>5020</v>
      </c>
      <c r="O1195" s="1">
        <v>763560</v>
      </c>
      <c r="P1195" s="1" t="s">
        <v>1819</v>
      </c>
      <c r="Q1195" s="1">
        <v>406.35</v>
      </c>
      <c r="R1195" s="1" t="str">
        <f>IFERROR(VLOOKUP(K1195,Proveedores!$A$2:$B$500,2,0),"Agregar")</f>
        <v>SAVANT PHARM S.A.</v>
      </c>
      <c r="S1195" s="5">
        <f t="shared" si="18"/>
        <v>310272606</v>
      </c>
    </row>
    <row r="1196" spans="1:19" x14ac:dyDescent="0.2">
      <c r="A1196" s="7">
        <v>43924.484490740739</v>
      </c>
      <c r="B1196" s="1" t="s">
        <v>5703</v>
      </c>
      <c r="C1196" s="1" t="s">
        <v>5704</v>
      </c>
      <c r="D1196" s="1" t="s">
        <v>1621</v>
      </c>
      <c r="E1196" s="1" t="s">
        <v>5705</v>
      </c>
      <c r="F1196" s="7">
        <v>43921</v>
      </c>
      <c r="G1196" s="1" t="s">
        <v>42</v>
      </c>
      <c r="H1196" s="5">
        <v>5669664</v>
      </c>
      <c r="I1196" s="1">
        <v>0</v>
      </c>
      <c r="J1196" s="1">
        <v>0</v>
      </c>
      <c r="K1196" s="1" t="s">
        <v>5706</v>
      </c>
      <c r="L1196" s="1">
        <v>1</v>
      </c>
      <c r="M1196" s="1" t="s">
        <v>4368</v>
      </c>
      <c r="N1196" s="1" t="s">
        <v>5662</v>
      </c>
      <c r="O1196" s="1">
        <v>17472</v>
      </c>
      <c r="P1196" s="1" t="s">
        <v>5658</v>
      </c>
      <c r="Q1196" s="1">
        <v>324.5</v>
      </c>
      <c r="R1196" s="1" t="str">
        <f>IFERROR(VLOOKUP(K1196,Proveedores!$A$2:$B$500,2,0),"Agregar")</f>
        <v xml:space="preserve">SUCESORES DE ALFREDO WILLINER S.A. </v>
      </c>
      <c r="S1196" s="5">
        <f t="shared" si="18"/>
        <v>5669664</v>
      </c>
    </row>
    <row r="1197" spans="1:19" x14ac:dyDescent="0.2">
      <c r="A1197" s="7">
        <v>43924.497175925928</v>
      </c>
      <c r="B1197" s="1" t="s">
        <v>5707</v>
      </c>
      <c r="C1197" s="1" t="s">
        <v>5708</v>
      </c>
      <c r="D1197" s="1" t="s">
        <v>1621</v>
      </c>
      <c r="E1197" s="1" t="s">
        <v>5709</v>
      </c>
      <c r="F1197" s="7">
        <v>43923</v>
      </c>
      <c r="G1197" s="1" t="s">
        <v>692</v>
      </c>
      <c r="H1197" s="5">
        <v>3534138.81</v>
      </c>
      <c r="I1197" s="1" t="s">
        <v>5710</v>
      </c>
      <c r="J1197" s="1">
        <v>0</v>
      </c>
      <c r="K1197" s="1" t="s">
        <v>2737</v>
      </c>
      <c r="L1197" s="1">
        <v>6</v>
      </c>
      <c r="M1197" s="1" t="s">
        <v>3353</v>
      </c>
      <c r="N1197" s="1" t="s">
        <v>3354</v>
      </c>
      <c r="O1197" s="1">
        <v>38760</v>
      </c>
      <c r="P1197" s="1" t="s">
        <v>1642</v>
      </c>
      <c r="Q1197" s="1">
        <v>91.18</v>
      </c>
      <c r="R1197" s="1" t="str">
        <f>IFERROR(VLOOKUP(K1197,Proveedores!$A$2:$B$500,2,0),"Agregar")</f>
        <v>LABORATORIOS FABRA S.A.</v>
      </c>
      <c r="S1197" s="5">
        <f t="shared" si="18"/>
        <v>3534136.8000000003</v>
      </c>
    </row>
    <row r="1198" spans="1:19" x14ac:dyDescent="0.2">
      <c r="A1198" s="7">
        <v>43924.502268518518</v>
      </c>
      <c r="B1198" s="1" t="s">
        <v>5711</v>
      </c>
      <c r="C1198" s="1" t="s">
        <v>5712</v>
      </c>
      <c r="D1198" s="1" t="s">
        <v>1621</v>
      </c>
      <c r="E1198" s="1" t="s">
        <v>5713</v>
      </c>
      <c r="F1198" s="7">
        <v>43923</v>
      </c>
      <c r="G1198" s="1" t="s">
        <v>692</v>
      </c>
      <c r="H1198" s="5">
        <v>2012352.31</v>
      </c>
      <c r="I1198" s="1" t="s">
        <v>5714</v>
      </c>
      <c r="J1198" s="1">
        <v>0</v>
      </c>
      <c r="K1198" s="1" t="s">
        <v>2737</v>
      </c>
      <c r="L1198" s="1">
        <v>23</v>
      </c>
      <c r="M1198" s="1" t="s">
        <v>4425</v>
      </c>
      <c r="N1198" s="1" t="s">
        <v>3522</v>
      </c>
      <c r="O1198" s="1">
        <v>28035</v>
      </c>
      <c r="P1198" s="1" t="s">
        <v>1642</v>
      </c>
      <c r="Q1198" s="1">
        <v>71.78</v>
      </c>
      <c r="R1198" s="1" t="str">
        <f>IFERROR(VLOOKUP(K1198,Proveedores!$A$2:$B$500,2,0),"Agregar")</f>
        <v>LABORATORIOS FABRA S.A.</v>
      </c>
      <c r="S1198" s="5">
        <f t="shared" si="18"/>
        <v>2012352.3</v>
      </c>
    </row>
    <row r="1199" spans="1:19" x14ac:dyDescent="0.2">
      <c r="A1199" s="7">
        <v>43924.502986111111</v>
      </c>
      <c r="B1199" s="1" t="s">
        <v>5715</v>
      </c>
      <c r="C1199" s="1" t="s">
        <v>5716</v>
      </c>
      <c r="D1199" s="1" t="s">
        <v>1621</v>
      </c>
      <c r="E1199" s="1" t="s">
        <v>5717</v>
      </c>
      <c r="F1199" s="7">
        <v>43921</v>
      </c>
      <c r="G1199" s="1" t="s">
        <v>42</v>
      </c>
      <c r="H1199" s="5">
        <v>5669664</v>
      </c>
      <c r="I1199" s="1">
        <v>0</v>
      </c>
      <c r="J1199" s="1">
        <v>0</v>
      </c>
      <c r="K1199" s="1" t="s">
        <v>5648</v>
      </c>
      <c r="L1199" s="1">
        <v>1</v>
      </c>
      <c r="M1199" s="1" t="s">
        <v>5693</v>
      </c>
      <c r="N1199" s="1" t="s">
        <v>5662</v>
      </c>
      <c r="O1199" s="1">
        <v>17472</v>
      </c>
      <c r="P1199" s="1" t="s">
        <v>5658</v>
      </c>
      <c r="Q1199" s="1">
        <v>324.5</v>
      </c>
      <c r="R1199" s="1" t="str">
        <f>IFERROR(VLOOKUP(K1199,Proveedores!$A$2:$B$500,2,0),"Agregar")</f>
        <v xml:space="preserve">SUCESORES DE ALFREDO WILLINER S.A. </v>
      </c>
      <c r="S1199" s="5">
        <f t="shared" si="18"/>
        <v>5669664</v>
      </c>
    </row>
    <row r="1200" spans="1:19" x14ac:dyDescent="0.2">
      <c r="A1200" s="7">
        <v>43924.506203703706</v>
      </c>
      <c r="B1200" s="1" t="s">
        <v>5718</v>
      </c>
      <c r="C1200" s="1" t="s">
        <v>5719</v>
      </c>
      <c r="D1200" s="1" t="s">
        <v>1621</v>
      </c>
      <c r="E1200" s="1" t="s">
        <v>5720</v>
      </c>
      <c r="F1200" s="7">
        <v>43923</v>
      </c>
      <c r="G1200" s="1" t="s">
        <v>692</v>
      </c>
      <c r="H1200" s="5">
        <v>1846118.3999999999</v>
      </c>
      <c r="I1200" s="1" t="s">
        <v>5721</v>
      </c>
      <c r="J1200" s="1">
        <v>0</v>
      </c>
      <c r="K1200" s="1" t="s">
        <v>2737</v>
      </c>
      <c r="L1200" s="1">
        <v>45</v>
      </c>
      <c r="M1200" s="1" t="s">
        <v>4425</v>
      </c>
      <c r="N1200" s="1" t="s">
        <v>5722</v>
      </c>
      <c r="O1200" s="1">
        <v>271488</v>
      </c>
      <c r="P1200" s="1" t="s">
        <v>1819</v>
      </c>
      <c r="Q1200" s="1">
        <v>6.8</v>
      </c>
      <c r="R1200" s="1" t="str">
        <f>IFERROR(VLOOKUP(K1200,Proveedores!$A$2:$B$500,2,0),"Agregar")</f>
        <v>LABORATORIOS FABRA S.A.</v>
      </c>
      <c r="S1200" s="5">
        <f t="shared" si="18"/>
        <v>1846118.3999999999</v>
      </c>
    </row>
    <row r="1201" spans="1:19" x14ac:dyDescent="0.2">
      <c r="A1201" s="7">
        <v>43924.515370370369</v>
      </c>
      <c r="B1201" s="1" t="s">
        <v>5723</v>
      </c>
      <c r="C1201" s="1" t="s">
        <v>5724</v>
      </c>
      <c r="D1201" s="1" t="s">
        <v>1621</v>
      </c>
      <c r="E1201" s="1" t="s">
        <v>5725</v>
      </c>
      <c r="F1201" s="7">
        <v>43901</v>
      </c>
      <c r="G1201" s="1" t="s">
        <v>692</v>
      </c>
      <c r="H1201" s="5">
        <v>1576320</v>
      </c>
      <c r="I1201" s="1">
        <v>368</v>
      </c>
      <c r="J1201" s="1">
        <v>0</v>
      </c>
      <c r="K1201" s="1" t="s">
        <v>4978</v>
      </c>
      <c r="L1201" s="1">
        <v>25</v>
      </c>
      <c r="M1201" s="1">
        <v>3002212</v>
      </c>
      <c r="N1201" s="1" t="s">
        <v>5726</v>
      </c>
      <c r="O1201" s="1">
        <v>788160</v>
      </c>
      <c r="P1201" s="1" t="s">
        <v>1819</v>
      </c>
      <c r="Q1201" s="1">
        <v>80</v>
      </c>
      <c r="R1201" s="1" t="str">
        <f>IFERROR(VLOOKUP(K1201,Proveedores!$A$2:$B$500,2,0),"Agregar")</f>
        <v>SAVANT PHARM S.A.</v>
      </c>
      <c r="S1201" s="5">
        <f t="shared" si="18"/>
        <v>63052800</v>
      </c>
    </row>
    <row r="1202" spans="1:19" x14ac:dyDescent="0.2">
      <c r="A1202" s="7">
        <v>43924.542604166665</v>
      </c>
      <c r="B1202" s="1" t="s">
        <v>5727</v>
      </c>
      <c r="C1202" s="1" t="s">
        <v>5728</v>
      </c>
      <c r="D1202" s="1" t="s">
        <v>1621</v>
      </c>
      <c r="E1202" s="1" t="s">
        <v>5729</v>
      </c>
      <c r="F1202" s="7">
        <v>43901</v>
      </c>
      <c r="G1202" s="1" t="s">
        <v>692</v>
      </c>
      <c r="H1202" s="5">
        <v>1581760</v>
      </c>
      <c r="I1202" s="1">
        <v>368</v>
      </c>
      <c r="J1202" s="1">
        <v>0</v>
      </c>
      <c r="K1202" s="1" t="s">
        <v>702</v>
      </c>
      <c r="L1202" s="1">
        <v>25</v>
      </c>
      <c r="M1202" s="1">
        <v>3002212</v>
      </c>
      <c r="N1202" s="1" t="s">
        <v>4966</v>
      </c>
      <c r="O1202" s="1">
        <v>790880</v>
      </c>
      <c r="P1202" s="1" t="s">
        <v>1819</v>
      </c>
      <c r="Q1202" s="1">
        <v>80</v>
      </c>
      <c r="R1202" s="1" t="str">
        <f>IFERROR(VLOOKUP(K1202,Proveedores!$A$2:$B$500,2,0),"Agregar")</f>
        <v>SAVANT PHARM S.A.</v>
      </c>
      <c r="S1202" s="5">
        <f t="shared" si="18"/>
        <v>63270400</v>
      </c>
    </row>
    <row r="1203" spans="1:19" x14ac:dyDescent="0.2">
      <c r="A1203" s="7">
        <v>43924.545578703706</v>
      </c>
      <c r="B1203" s="1" t="s">
        <v>5730</v>
      </c>
      <c r="C1203" s="1" t="s">
        <v>5731</v>
      </c>
      <c r="D1203" s="1" t="s">
        <v>1621</v>
      </c>
      <c r="E1203" s="1" t="s">
        <v>5732</v>
      </c>
      <c r="F1203" s="7">
        <v>43921</v>
      </c>
      <c r="G1203" s="1" t="s">
        <v>42</v>
      </c>
      <c r="H1203" s="5">
        <v>4361280</v>
      </c>
      <c r="I1203" s="1">
        <v>0</v>
      </c>
      <c r="J1203" s="1">
        <v>0</v>
      </c>
      <c r="K1203" s="1" t="s">
        <v>5648</v>
      </c>
      <c r="L1203" s="1">
        <v>1</v>
      </c>
      <c r="M1203" s="1" t="s">
        <v>4368</v>
      </c>
      <c r="N1203" s="1" t="s">
        <v>5662</v>
      </c>
      <c r="O1203" s="1">
        <v>13440</v>
      </c>
      <c r="P1203" s="1" t="s">
        <v>5658</v>
      </c>
      <c r="Q1203" s="1">
        <v>324.5</v>
      </c>
      <c r="R1203" s="1" t="str">
        <f>IFERROR(VLOOKUP(K1203,Proveedores!$A$2:$B$500,2,0),"Agregar")</f>
        <v xml:space="preserve">SUCESORES DE ALFREDO WILLINER S.A. </v>
      </c>
      <c r="S1203" s="5">
        <f t="shared" si="18"/>
        <v>4361280</v>
      </c>
    </row>
    <row r="1204" spans="1:19" x14ac:dyDescent="0.2">
      <c r="A1204" s="7">
        <v>43924.548356481479</v>
      </c>
      <c r="B1204" s="1" t="s">
        <v>5733</v>
      </c>
      <c r="C1204" s="1" t="s">
        <v>5734</v>
      </c>
      <c r="D1204" s="1" t="s">
        <v>1621</v>
      </c>
      <c r="E1204" s="1" t="s">
        <v>5735</v>
      </c>
      <c r="F1204" s="7">
        <v>43901</v>
      </c>
      <c r="G1204" s="1" t="s">
        <v>692</v>
      </c>
      <c r="H1204" s="5">
        <v>1582080</v>
      </c>
      <c r="I1204" s="1">
        <v>368</v>
      </c>
      <c r="J1204" s="1">
        <v>0</v>
      </c>
      <c r="K1204" s="1" t="s">
        <v>702</v>
      </c>
      <c r="L1204" s="1">
        <v>25</v>
      </c>
      <c r="M1204" s="1">
        <v>3002212</v>
      </c>
      <c r="N1204" s="1" t="s">
        <v>4966</v>
      </c>
      <c r="O1204" s="1">
        <v>791040</v>
      </c>
      <c r="P1204" s="1" t="s">
        <v>1819</v>
      </c>
      <c r="Q1204" s="1">
        <v>80</v>
      </c>
      <c r="R1204" s="1" t="str">
        <f>IFERROR(VLOOKUP(K1204,Proveedores!$A$2:$B$500,2,0),"Agregar")</f>
        <v>SAVANT PHARM S.A.</v>
      </c>
      <c r="S1204" s="5">
        <f t="shared" si="18"/>
        <v>63283200</v>
      </c>
    </row>
    <row r="1205" spans="1:19" x14ac:dyDescent="0.2">
      <c r="A1205" s="7">
        <v>43924.555810185186</v>
      </c>
      <c r="B1205" s="1" t="s">
        <v>5736</v>
      </c>
      <c r="G1205" s="1">
        <v>0</v>
      </c>
      <c r="J1205" s="1">
        <v>0</v>
      </c>
      <c r="R1205" s="1" t="str">
        <f>IFERROR(VLOOKUP(K1205,Proveedores!$A$2:$B$500,2,0),"Agregar")</f>
        <v>Agregar</v>
      </c>
      <c r="S1205" s="5">
        <f t="shared" si="18"/>
        <v>0</v>
      </c>
    </row>
    <row r="1206" spans="1:19" x14ac:dyDescent="0.2">
      <c r="A1206" s="7">
        <v>43924.555833333332</v>
      </c>
      <c r="B1206" s="1" t="s">
        <v>5737</v>
      </c>
      <c r="G1206" s="1">
        <v>0</v>
      </c>
      <c r="J1206" s="1">
        <v>0</v>
      </c>
      <c r="R1206" s="1" t="str">
        <f>IFERROR(VLOOKUP(K1206,Proveedores!$A$2:$B$500,2,0),"Agregar")</f>
        <v>Agregar</v>
      </c>
      <c r="S1206" s="5">
        <f t="shared" si="18"/>
        <v>0</v>
      </c>
    </row>
    <row r="1207" spans="1:19" x14ac:dyDescent="0.2">
      <c r="A1207" s="7">
        <v>43924.555833333332</v>
      </c>
      <c r="B1207" s="1" t="s">
        <v>5738</v>
      </c>
      <c r="G1207" s="1">
        <v>0</v>
      </c>
      <c r="J1207" s="1">
        <v>0</v>
      </c>
      <c r="R1207" s="1" t="str">
        <f>IFERROR(VLOOKUP(K1207,Proveedores!$A$2:$B$500,2,0),"Agregar")</f>
        <v>Agregar</v>
      </c>
      <c r="S1207" s="5">
        <f t="shared" si="18"/>
        <v>0</v>
      </c>
    </row>
    <row r="1208" spans="1:19" x14ac:dyDescent="0.2">
      <c r="A1208" s="7">
        <v>43924.556342592594</v>
      </c>
      <c r="B1208" s="1" t="s">
        <v>5739</v>
      </c>
      <c r="G1208" s="1">
        <v>0</v>
      </c>
      <c r="J1208" s="1">
        <v>0</v>
      </c>
      <c r="R1208" s="1" t="str">
        <f>IFERROR(VLOOKUP(K1208,Proveedores!$A$2:$B$500,2,0),"Agregar")</f>
        <v>Agregar</v>
      </c>
      <c r="S1208" s="5">
        <f t="shared" si="18"/>
        <v>0</v>
      </c>
    </row>
    <row r="1209" spans="1:19" x14ac:dyDescent="0.2">
      <c r="A1209" s="7">
        <v>43924.567523148151</v>
      </c>
      <c r="B1209" s="1" t="s">
        <v>5740</v>
      </c>
      <c r="C1209" s="1" t="s">
        <v>5741</v>
      </c>
      <c r="D1209" s="1" t="s">
        <v>1621</v>
      </c>
      <c r="E1209" s="1" t="s">
        <v>5742</v>
      </c>
      <c r="F1209" s="7">
        <v>43889</v>
      </c>
      <c r="G1209" s="1" t="s">
        <v>692</v>
      </c>
      <c r="H1209" s="5">
        <v>4088360.39</v>
      </c>
      <c r="I1209" s="1">
        <v>299</v>
      </c>
      <c r="J1209" s="1">
        <v>0</v>
      </c>
      <c r="K1209" s="1" t="s">
        <v>702</v>
      </c>
      <c r="L1209" s="1">
        <v>42</v>
      </c>
      <c r="M1209" s="1">
        <v>3001814</v>
      </c>
      <c r="N1209" s="1" t="s">
        <v>4861</v>
      </c>
      <c r="O1209" s="1">
        <v>1460160</v>
      </c>
      <c r="P1209" s="1" t="s">
        <v>1819</v>
      </c>
      <c r="Q1209" s="1">
        <v>251.99</v>
      </c>
      <c r="R1209" s="1" t="str">
        <f>IFERROR(VLOOKUP(K1209,Proveedores!$A$2:$B$500,2,0),"Agregar")</f>
        <v>SAVANT PHARM S.A.</v>
      </c>
      <c r="S1209" s="5">
        <f t="shared" si="18"/>
        <v>367945718.40000004</v>
      </c>
    </row>
    <row r="1210" spans="1:19" x14ac:dyDescent="0.2">
      <c r="A1210" s="7">
        <v>43924.57236111111</v>
      </c>
      <c r="B1210" s="1" t="s">
        <v>5743</v>
      </c>
      <c r="C1210" s="1" t="s">
        <v>5744</v>
      </c>
      <c r="D1210" s="1" t="s">
        <v>1621</v>
      </c>
      <c r="E1210" s="1" t="s">
        <v>5745</v>
      </c>
      <c r="F1210" s="7">
        <v>43889</v>
      </c>
      <c r="G1210" s="1" t="s">
        <v>692</v>
      </c>
      <c r="H1210" s="5">
        <v>2958665.66</v>
      </c>
      <c r="I1210" s="1">
        <v>299</v>
      </c>
      <c r="J1210" s="1">
        <v>0</v>
      </c>
      <c r="K1210" s="1" t="s">
        <v>702</v>
      </c>
      <c r="L1210" s="1">
        <v>5</v>
      </c>
      <c r="M1210" s="1">
        <v>3002214</v>
      </c>
      <c r="N1210" s="1" t="s">
        <v>5020</v>
      </c>
      <c r="O1210" s="1">
        <v>764505</v>
      </c>
      <c r="P1210" s="1" t="s">
        <v>1819</v>
      </c>
      <c r="Q1210" s="1">
        <v>406.35</v>
      </c>
      <c r="R1210" s="1" t="str">
        <f>IFERROR(VLOOKUP(K1210,Proveedores!$A$2:$B$500,2,0),"Agregar")</f>
        <v>SAVANT PHARM S.A.</v>
      </c>
      <c r="S1210" s="5">
        <f t="shared" si="18"/>
        <v>310656606.75</v>
      </c>
    </row>
    <row r="1211" spans="1:19" x14ac:dyDescent="0.2">
      <c r="A1211" s="7">
        <v>43924.57471064815</v>
      </c>
      <c r="B1211" s="1" t="s">
        <v>5746</v>
      </c>
      <c r="C1211" s="1" t="s">
        <v>5747</v>
      </c>
      <c r="D1211" s="1" t="s">
        <v>1621</v>
      </c>
      <c r="E1211" s="1" t="s">
        <v>5748</v>
      </c>
      <c r="F1211" s="7">
        <v>43556</v>
      </c>
      <c r="G1211" s="1" t="s">
        <v>42</v>
      </c>
      <c r="H1211" s="5">
        <v>3239808</v>
      </c>
      <c r="I1211" s="1">
        <v>0</v>
      </c>
      <c r="J1211" s="1">
        <v>0</v>
      </c>
      <c r="K1211" s="1" t="s">
        <v>5648</v>
      </c>
      <c r="L1211" s="1">
        <v>1</v>
      </c>
      <c r="M1211" s="1" t="s">
        <v>4368</v>
      </c>
      <c r="N1211" s="1" t="s">
        <v>5662</v>
      </c>
      <c r="O1211" s="1">
        <v>9984</v>
      </c>
      <c r="P1211" s="1" t="s">
        <v>5658</v>
      </c>
      <c r="Q1211" s="1">
        <v>324.5</v>
      </c>
      <c r="R1211" s="1" t="str">
        <f>IFERROR(VLOOKUP(K1211,Proveedores!$A$2:$B$500,2,0),"Agregar")</f>
        <v xml:space="preserve">SUCESORES DE ALFREDO WILLINER S.A. </v>
      </c>
      <c r="S1211" s="5">
        <f t="shared" si="18"/>
        <v>3239808</v>
      </c>
    </row>
    <row r="1212" spans="1:19" x14ac:dyDescent="0.2">
      <c r="A1212" s="7">
        <v>43924.577997685185</v>
      </c>
      <c r="B1212" s="1" t="s">
        <v>5749</v>
      </c>
      <c r="C1212" s="1" t="s">
        <v>5750</v>
      </c>
      <c r="D1212" s="1" t="s">
        <v>1621</v>
      </c>
      <c r="E1212" s="1" t="s">
        <v>5751</v>
      </c>
      <c r="F1212" s="7">
        <v>43889</v>
      </c>
      <c r="G1212" s="1" t="s">
        <v>692</v>
      </c>
      <c r="H1212" s="5">
        <v>2931033.57</v>
      </c>
      <c r="I1212" s="1">
        <v>397</v>
      </c>
      <c r="J1212" s="1">
        <v>0</v>
      </c>
      <c r="K1212" s="1" t="s">
        <v>702</v>
      </c>
      <c r="L1212" s="1">
        <v>5</v>
      </c>
      <c r="M1212" s="1">
        <v>3002214</v>
      </c>
      <c r="N1212" s="1" t="s">
        <v>5752</v>
      </c>
      <c r="O1212" s="1">
        <v>757365</v>
      </c>
      <c r="P1212" s="1" t="s">
        <v>1819</v>
      </c>
      <c r="Q1212" s="1">
        <v>406.35</v>
      </c>
      <c r="R1212" s="1" t="str">
        <f>IFERROR(VLOOKUP(K1212,Proveedores!$A$2:$B$500,2,0),"Agregar")</f>
        <v>SAVANT PHARM S.A.</v>
      </c>
      <c r="S1212" s="5">
        <f t="shared" si="18"/>
        <v>307755267.75</v>
      </c>
    </row>
    <row r="1213" spans="1:19" x14ac:dyDescent="0.2">
      <c r="A1213" s="7">
        <v>43924.583773148152</v>
      </c>
      <c r="B1213" s="1" t="s">
        <v>5753</v>
      </c>
      <c r="C1213" s="1" t="s">
        <v>5754</v>
      </c>
      <c r="D1213" s="1" t="s">
        <v>1621</v>
      </c>
      <c r="E1213" s="1" t="s">
        <v>5755</v>
      </c>
      <c r="F1213" s="7">
        <v>43889</v>
      </c>
      <c r="G1213" s="1" t="s">
        <v>692</v>
      </c>
      <c r="H1213" s="5">
        <v>2936722.53</v>
      </c>
      <c r="I1213" s="1">
        <v>299</v>
      </c>
      <c r="J1213" s="1">
        <v>0</v>
      </c>
      <c r="K1213" s="1" t="s">
        <v>702</v>
      </c>
      <c r="L1213" s="1">
        <v>5</v>
      </c>
      <c r="M1213" s="1">
        <v>3002214</v>
      </c>
      <c r="N1213" s="1" t="s">
        <v>5752</v>
      </c>
      <c r="O1213" s="1">
        <v>758835</v>
      </c>
      <c r="P1213" s="1" t="s">
        <v>1819</v>
      </c>
      <c r="Q1213" s="1">
        <v>406.35</v>
      </c>
      <c r="R1213" s="1" t="str">
        <f>IFERROR(VLOOKUP(K1213,Proveedores!$A$2:$B$500,2,0),"Agregar")</f>
        <v>SAVANT PHARM S.A.</v>
      </c>
      <c r="S1213" s="5">
        <f t="shared" si="18"/>
        <v>308352602.25</v>
      </c>
    </row>
    <row r="1214" spans="1:19" x14ac:dyDescent="0.2">
      <c r="A1214" s="7">
        <v>43924.592152777775</v>
      </c>
      <c r="B1214" s="1" t="s">
        <v>5756</v>
      </c>
      <c r="C1214" s="1" t="s">
        <v>5757</v>
      </c>
      <c r="D1214" s="1" t="s">
        <v>1621</v>
      </c>
      <c r="E1214" s="1" t="s">
        <v>5758</v>
      </c>
      <c r="F1214" s="7">
        <v>43890</v>
      </c>
      <c r="G1214" s="1" t="s">
        <v>692</v>
      </c>
      <c r="H1214" s="5">
        <v>2922093.77</v>
      </c>
      <c r="I1214" s="1">
        <v>299</v>
      </c>
      <c r="J1214" s="1">
        <v>0</v>
      </c>
      <c r="K1214" s="1" t="s">
        <v>702</v>
      </c>
      <c r="L1214" s="1">
        <v>5</v>
      </c>
      <c r="M1214" s="1">
        <v>3002214</v>
      </c>
      <c r="N1214" s="1" t="s">
        <v>5759</v>
      </c>
      <c r="O1214" s="1">
        <v>755055</v>
      </c>
      <c r="P1214" s="1" t="s">
        <v>1819</v>
      </c>
      <c r="Q1214" s="1">
        <v>406.35</v>
      </c>
      <c r="R1214" s="1" t="str">
        <f>IFERROR(VLOOKUP(K1214,Proveedores!$A$2:$B$500,2,0),"Agregar")</f>
        <v>SAVANT PHARM S.A.</v>
      </c>
      <c r="S1214" s="5">
        <f t="shared" si="18"/>
        <v>306816599.25</v>
      </c>
    </row>
    <row r="1215" spans="1:19" x14ac:dyDescent="0.2">
      <c r="A1215" s="7">
        <v>43924.598356481481</v>
      </c>
      <c r="B1215" s="1" t="s">
        <v>5760</v>
      </c>
      <c r="C1215" s="1" t="s">
        <v>5761</v>
      </c>
      <c r="D1215" s="1" t="s">
        <v>1621</v>
      </c>
      <c r="E1215" s="1" t="s">
        <v>5762</v>
      </c>
      <c r="F1215" s="7">
        <v>43924</v>
      </c>
      <c r="G1215" s="1" t="s">
        <v>142</v>
      </c>
      <c r="H1215" s="5">
        <v>78650</v>
      </c>
      <c r="I1215" s="1">
        <v>1</v>
      </c>
      <c r="J1215" s="1">
        <v>0</v>
      </c>
      <c r="K1215" s="1" t="s">
        <v>2314</v>
      </c>
      <c r="L1215" s="1">
        <v>5</v>
      </c>
      <c r="M1215" s="1" t="s">
        <v>2317</v>
      </c>
      <c r="N1215" s="1" t="s">
        <v>1897</v>
      </c>
      <c r="O1215" s="1">
        <v>1</v>
      </c>
      <c r="P1215" s="1" t="s">
        <v>1897</v>
      </c>
      <c r="Q1215" s="1">
        <v>78650</v>
      </c>
      <c r="R1215" s="1" t="str">
        <f>IFERROR(VLOOKUP(K1215,Proveedores!$A$2:$B$500,2,0),"Agregar")</f>
        <v>SUIZO ARGENTINA S.A.</v>
      </c>
      <c r="S1215" s="5">
        <f t="shared" si="18"/>
        <v>78650</v>
      </c>
    </row>
    <row r="1216" spans="1:19" x14ac:dyDescent="0.2">
      <c r="A1216" s="7">
        <v>43924.603171296294</v>
      </c>
      <c r="B1216" s="1" t="s">
        <v>5763</v>
      </c>
      <c r="C1216" s="1" t="s">
        <v>5764</v>
      </c>
      <c r="D1216" s="1" t="s">
        <v>1621</v>
      </c>
      <c r="E1216" s="1" t="s">
        <v>5765</v>
      </c>
      <c r="F1216" s="7">
        <v>43924</v>
      </c>
      <c r="G1216" s="1" t="s">
        <v>142</v>
      </c>
      <c r="H1216" s="5">
        <v>78650</v>
      </c>
      <c r="I1216" s="1">
        <v>1</v>
      </c>
      <c r="J1216" s="1">
        <v>0</v>
      </c>
      <c r="K1216" s="1" t="s">
        <v>2314</v>
      </c>
      <c r="L1216" s="1">
        <v>5</v>
      </c>
      <c r="M1216" s="1" t="s">
        <v>2317</v>
      </c>
      <c r="N1216" s="1" t="s">
        <v>1897</v>
      </c>
      <c r="O1216" s="1">
        <v>1</v>
      </c>
      <c r="P1216" s="1" t="s">
        <v>1897</v>
      </c>
      <c r="Q1216" s="1">
        <v>78650</v>
      </c>
      <c r="R1216" s="1" t="str">
        <f>IFERROR(VLOOKUP(K1216,Proveedores!$A$2:$B$500,2,0),"Agregar")</f>
        <v>SUIZO ARGENTINA S.A.</v>
      </c>
      <c r="S1216" s="5">
        <f t="shared" si="18"/>
        <v>78650</v>
      </c>
    </row>
    <row r="1217" spans="1:19" x14ac:dyDescent="0.2">
      <c r="A1217" s="7">
        <v>43924.644687499997</v>
      </c>
      <c r="B1217" s="1" t="s">
        <v>5766</v>
      </c>
      <c r="C1217" s="1" t="s">
        <v>5767</v>
      </c>
      <c r="D1217" s="1" t="s">
        <v>1621</v>
      </c>
      <c r="E1217" s="1" t="s">
        <v>5768</v>
      </c>
      <c r="F1217" s="7">
        <v>43923</v>
      </c>
      <c r="G1217" s="1" t="s">
        <v>98</v>
      </c>
      <c r="H1217" s="5">
        <v>27474736</v>
      </c>
      <c r="I1217" s="1">
        <v>0</v>
      </c>
      <c r="J1217" s="1">
        <v>0</v>
      </c>
      <c r="K1217" s="1" t="s">
        <v>5769</v>
      </c>
      <c r="L1217" s="1">
        <v>1</v>
      </c>
      <c r="M1217" s="1" t="s">
        <v>4368</v>
      </c>
      <c r="N1217" s="1" t="s">
        <v>5770</v>
      </c>
      <c r="O1217" s="1">
        <v>138064</v>
      </c>
      <c r="P1217" s="1" t="s">
        <v>5771</v>
      </c>
      <c r="Q1217" s="1">
        <v>199</v>
      </c>
      <c r="R1217" s="1" t="str">
        <f>IFERROR(VLOOKUP(K1217,Proveedores!$A$2:$B$500,2,0),"Agregar")</f>
        <v>Mastellone Hnos. SA</v>
      </c>
      <c r="S1217" s="5">
        <f t="shared" si="18"/>
        <v>27474736</v>
      </c>
    </row>
    <row r="1218" spans="1:19" x14ac:dyDescent="0.2">
      <c r="A1218" s="7">
        <v>43924.730798611112</v>
      </c>
      <c r="B1218" s="1" t="s">
        <v>5772</v>
      </c>
      <c r="C1218" s="1" t="s">
        <v>5773</v>
      </c>
      <c r="D1218" s="1" t="s">
        <v>1621</v>
      </c>
      <c r="E1218" s="1" t="s">
        <v>5774</v>
      </c>
      <c r="F1218" s="7">
        <v>43894</v>
      </c>
      <c r="G1218" s="1" t="s">
        <v>692</v>
      </c>
      <c r="H1218" s="5">
        <v>5486698.7999999998</v>
      </c>
      <c r="I1218" s="1">
        <v>295</v>
      </c>
      <c r="J1218" s="1">
        <v>0</v>
      </c>
      <c r="K1218" s="1" t="s">
        <v>5775</v>
      </c>
      <c r="L1218" s="1">
        <v>35</v>
      </c>
      <c r="M1218" s="1" t="s">
        <v>2626</v>
      </c>
      <c r="N1218" s="1" t="s">
        <v>5776</v>
      </c>
      <c r="O1218" s="1">
        <v>138204</v>
      </c>
      <c r="P1218" s="1" t="s">
        <v>1892</v>
      </c>
      <c r="Q1218" s="1">
        <v>39.700000000000003</v>
      </c>
      <c r="R1218" s="1" t="str">
        <f>IFERROR(VLOOKUP(K1218,Proveedores!$A$2:$B$500,2,0),"Agregar")</f>
        <v>PRO MED INTERNACIONAL SA</v>
      </c>
      <c r="S1218" s="5">
        <f t="shared" si="18"/>
        <v>5486698.8000000007</v>
      </c>
    </row>
    <row r="1219" spans="1:19" x14ac:dyDescent="0.2">
      <c r="A1219" s="7">
        <v>43927.349618055552</v>
      </c>
      <c r="B1219" s="1" t="s">
        <v>5777</v>
      </c>
      <c r="C1219" s="1" t="s">
        <v>5778</v>
      </c>
      <c r="D1219" s="1" t="s">
        <v>1621</v>
      </c>
      <c r="E1219" s="1" t="s">
        <v>5779</v>
      </c>
      <c r="F1219" s="7">
        <v>43908</v>
      </c>
      <c r="G1219" s="1" t="s">
        <v>605</v>
      </c>
      <c r="H1219" s="5">
        <v>2369130</v>
      </c>
      <c r="I1219" s="1">
        <v>361</v>
      </c>
      <c r="J1219" s="1">
        <v>0</v>
      </c>
      <c r="K1219" s="1" t="s">
        <v>5780</v>
      </c>
      <c r="L1219" s="1">
        <v>2</v>
      </c>
      <c r="M1219" s="1" t="s">
        <v>1647</v>
      </c>
      <c r="N1219" s="1" t="s">
        <v>2065</v>
      </c>
      <c r="O1219" s="1">
        <v>94200</v>
      </c>
      <c r="P1219" s="1" t="s">
        <v>2083</v>
      </c>
      <c r="Q1219" s="1">
        <v>25.15</v>
      </c>
      <c r="R1219" s="1" t="str">
        <f>IFERROR(VLOOKUP(K1219,Proveedores!$A$2:$B$500,2,0),"Agregar")</f>
        <v>Dr. LAZAR &amp; Cía. S.A.Q.e.I.</v>
      </c>
      <c r="S1219" s="5">
        <f t="shared" ref="S1219:S1282" si="19">Q1219*O1219</f>
        <v>2369130</v>
      </c>
    </row>
    <row r="1220" spans="1:19" x14ac:dyDescent="0.2">
      <c r="A1220" s="7">
        <v>43927.463425925926</v>
      </c>
      <c r="B1220" s="1" t="s">
        <v>5781</v>
      </c>
      <c r="C1220" s="1" t="s">
        <v>5782</v>
      </c>
      <c r="D1220" s="1" t="s">
        <v>1621</v>
      </c>
      <c r="E1220" s="1">
        <v>1100000093</v>
      </c>
      <c r="F1220" s="7">
        <v>43924</v>
      </c>
      <c r="G1220" s="1" t="s">
        <v>5783</v>
      </c>
      <c r="H1220" s="5">
        <v>95892000</v>
      </c>
      <c r="I1220" s="1" t="s">
        <v>2599</v>
      </c>
      <c r="J1220" s="1">
        <v>0</v>
      </c>
      <c r="K1220" s="1" t="s">
        <v>5669</v>
      </c>
      <c r="L1220" s="1">
        <v>1</v>
      </c>
      <c r="M1220" s="1" t="s">
        <v>5670</v>
      </c>
      <c r="N1220" s="1" t="s">
        <v>5671</v>
      </c>
      <c r="O1220" s="1">
        <v>120</v>
      </c>
      <c r="P1220" s="1" t="s">
        <v>2149</v>
      </c>
      <c r="Q1220" s="1">
        <v>799100</v>
      </c>
      <c r="R1220" s="1" t="str">
        <f>IFERROR(VLOOKUP(K1220,Proveedores!$A$2:$B$500,2,0),"Agregar")</f>
        <v>TECME SA</v>
      </c>
      <c r="S1220" s="5">
        <f t="shared" si="19"/>
        <v>95892000</v>
      </c>
    </row>
    <row r="1221" spans="1:19" x14ac:dyDescent="0.2">
      <c r="A1221" s="7">
        <v>43927.605983796297</v>
      </c>
      <c r="B1221" s="1" t="s">
        <v>5784</v>
      </c>
      <c r="C1221" s="1" t="s">
        <v>5785</v>
      </c>
      <c r="D1221" s="1" t="s">
        <v>1621</v>
      </c>
      <c r="E1221" s="1" t="s">
        <v>5786</v>
      </c>
      <c r="F1221" s="7">
        <v>43924</v>
      </c>
      <c r="G1221" s="1" t="s">
        <v>98</v>
      </c>
      <c r="H1221" s="5">
        <v>1217832</v>
      </c>
      <c r="I1221" s="1">
        <v>0</v>
      </c>
      <c r="J1221" s="1">
        <v>0</v>
      </c>
      <c r="K1221" s="1" t="s">
        <v>5648</v>
      </c>
      <c r="L1221" s="1">
        <v>6</v>
      </c>
      <c r="M1221" s="1" t="s">
        <v>4368</v>
      </c>
      <c r="N1221" s="1" t="s">
        <v>5662</v>
      </c>
      <c r="O1221" s="1">
        <v>4613</v>
      </c>
      <c r="P1221" s="1" t="s">
        <v>5658</v>
      </c>
      <c r="Q1221" s="1">
        <v>264</v>
      </c>
      <c r="R1221" s="1" t="str">
        <f>IFERROR(VLOOKUP(K1221,Proveedores!$A$2:$B$500,2,0),"Agregar")</f>
        <v xml:space="preserve">SUCESORES DE ALFREDO WILLINER S.A. </v>
      </c>
      <c r="S1221" s="5">
        <f t="shared" si="19"/>
        <v>1217832</v>
      </c>
    </row>
    <row r="1222" spans="1:19" x14ac:dyDescent="0.2">
      <c r="A1222" s="7">
        <v>43927.613043981481</v>
      </c>
      <c r="B1222" s="1" t="s">
        <v>5787</v>
      </c>
      <c r="C1222" s="1" t="s">
        <v>5788</v>
      </c>
      <c r="D1222" s="1" t="s">
        <v>1621</v>
      </c>
      <c r="E1222" s="1" t="s">
        <v>5789</v>
      </c>
      <c r="F1222" s="7">
        <v>43924</v>
      </c>
      <c r="G1222" s="1" t="s">
        <v>98</v>
      </c>
      <c r="H1222" s="5">
        <v>3392928</v>
      </c>
      <c r="I1222" s="1">
        <v>0</v>
      </c>
      <c r="J1222" s="1">
        <v>0</v>
      </c>
      <c r="K1222" s="1" t="s">
        <v>5648</v>
      </c>
      <c r="L1222" s="1">
        <v>6</v>
      </c>
      <c r="M1222" s="1" t="s">
        <v>4368</v>
      </c>
      <c r="N1222" s="1" t="s">
        <v>5662</v>
      </c>
      <c r="O1222" s="1">
        <v>12852</v>
      </c>
      <c r="P1222" s="1" t="s">
        <v>5658</v>
      </c>
      <c r="Q1222" s="1">
        <v>264</v>
      </c>
      <c r="R1222" s="1" t="str">
        <f>IFERROR(VLOOKUP(K1222,Proveedores!$A$2:$B$500,2,0),"Agregar")</f>
        <v xml:space="preserve">SUCESORES DE ALFREDO WILLINER S.A. </v>
      </c>
      <c r="S1222" s="5">
        <f t="shared" si="19"/>
        <v>3392928</v>
      </c>
    </row>
    <row r="1223" spans="1:19" x14ac:dyDescent="0.2">
      <c r="A1223" s="7">
        <v>43927.63690972222</v>
      </c>
      <c r="B1223" s="1" t="s">
        <v>5790</v>
      </c>
      <c r="C1223" s="1" t="s">
        <v>5791</v>
      </c>
      <c r="D1223" s="1" t="s">
        <v>1621</v>
      </c>
      <c r="E1223" s="1" t="s">
        <v>5792</v>
      </c>
      <c r="F1223" s="7">
        <v>43918</v>
      </c>
      <c r="G1223" s="1" t="s">
        <v>98</v>
      </c>
      <c r="H1223" s="5">
        <v>2939956</v>
      </c>
      <c r="I1223" s="1">
        <v>0</v>
      </c>
      <c r="J1223" s="1">
        <v>0</v>
      </c>
      <c r="K1223" s="1" t="s">
        <v>5648</v>
      </c>
      <c r="L1223" s="1">
        <v>5</v>
      </c>
      <c r="M1223" s="1" t="s">
        <v>4368</v>
      </c>
      <c r="N1223" s="1" t="s">
        <v>5649</v>
      </c>
      <c r="O1223" s="1">
        <v>12049</v>
      </c>
      <c r="P1223" s="1" t="s">
        <v>5658</v>
      </c>
      <c r="Q1223" s="1">
        <v>244</v>
      </c>
      <c r="R1223" s="1" t="str">
        <f>IFERROR(VLOOKUP(K1223,Proveedores!$A$2:$B$500,2,0),"Agregar")</f>
        <v xml:space="preserve">SUCESORES DE ALFREDO WILLINER S.A. </v>
      </c>
      <c r="S1223" s="5">
        <f t="shared" si="19"/>
        <v>2939956</v>
      </c>
    </row>
    <row r="1224" spans="1:19" x14ac:dyDescent="0.2">
      <c r="A1224" s="7">
        <v>43927.647916666669</v>
      </c>
      <c r="B1224" s="1" t="s">
        <v>5793</v>
      </c>
      <c r="C1224" s="1" t="s">
        <v>5794</v>
      </c>
      <c r="D1224" s="1" t="s">
        <v>1621</v>
      </c>
      <c r="E1224" s="1" t="s">
        <v>5795</v>
      </c>
      <c r="F1224" s="7">
        <v>43924</v>
      </c>
      <c r="G1224" s="1" t="s">
        <v>98</v>
      </c>
      <c r="H1224" s="5">
        <v>677952</v>
      </c>
      <c r="I1224" s="1">
        <v>0</v>
      </c>
      <c r="J1224" s="1">
        <v>0</v>
      </c>
      <c r="K1224" s="1" t="s">
        <v>5648</v>
      </c>
      <c r="L1224" s="1">
        <v>6</v>
      </c>
      <c r="M1224" s="1" t="s">
        <v>5693</v>
      </c>
      <c r="N1224" s="1" t="s">
        <v>5662</v>
      </c>
      <c r="O1224" s="1">
        <v>2568</v>
      </c>
      <c r="P1224" s="1" t="s">
        <v>5658</v>
      </c>
      <c r="Q1224" s="1">
        <v>264</v>
      </c>
      <c r="R1224" s="1" t="str">
        <f>IFERROR(VLOOKUP(K1224,Proveedores!$A$2:$B$500,2,0),"Agregar")</f>
        <v xml:space="preserve">SUCESORES DE ALFREDO WILLINER S.A. </v>
      </c>
      <c r="S1224" s="5">
        <f t="shared" si="19"/>
        <v>677952</v>
      </c>
    </row>
    <row r="1225" spans="1:19" x14ac:dyDescent="0.2">
      <c r="A1225" s="7">
        <v>43927.690486111111</v>
      </c>
      <c r="B1225" s="1" t="s">
        <v>5796</v>
      </c>
      <c r="C1225" s="1" t="s">
        <v>5797</v>
      </c>
      <c r="D1225" s="1" t="s">
        <v>1621</v>
      </c>
      <c r="E1225" s="1" t="s">
        <v>5798</v>
      </c>
      <c r="F1225" s="7">
        <v>43918</v>
      </c>
      <c r="G1225" s="1" t="s">
        <v>98</v>
      </c>
      <c r="H1225" s="5">
        <v>243408</v>
      </c>
      <c r="I1225" s="1">
        <v>0</v>
      </c>
      <c r="J1225" s="1">
        <v>0</v>
      </c>
      <c r="K1225" s="1" t="s">
        <v>5799</v>
      </c>
      <c r="L1225" s="1">
        <v>6</v>
      </c>
      <c r="M1225" s="1" t="s">
        <v>4368</v>
      </c>
      <c r="N1225" s="1" t="s">
        <v>5662</v>
      </c>
      <c r="O1225" s="1">
        <v>9222</v>
      </c>
      <c r="P1225" s="1" t="s">
        <v>5658</v>
      </c>
      <c r="Q1225" s="1">
        <v>264</v>
      </c>
      <c r="R1225" s="1" t="str">
        <f>IFERROR(VLOOKUP(K1225,Proveedores!$A$2:$B$500,2,0),"Agregar")</f>
        <v xml:space="preserve">SUCESORES DE ALFREDO WILLINER S.A. </v>
      </c>
      <c r="S1225" s="5">
        <f t="shared" si="19"/>
        <v>2434608</v>
      </c>
    </row>
    <row r="1226" spans="1:19" x14ac:dyDescent="0.2">
      <c r="A1226" s="7">
        <v>43927.693437499998</v>
      </c>
      <c r="B1226" s="1" t="s">
        <v>5800</v>
      </c>
      <c r="C1226" s="1" t="s">
        <v>5801</v>
      </c>
      <c r="D1226" s="1" t="s">
        <v>1621</v>
      </c>
      <c r="E1226" s="1" t="s">
        <v>5802</v>
      </c>
      <c r="F1226" s="7">
        <v>43900</v>
      </c>
      <c r="G1226" s="1" t="s">
        <v>4865</v>
      </c>
      <c r="H1226" s="5">
        <v>247547335.02000001</v>
      </c>
      <c r="I1226" s="1">
        <v>379</v>
      </c>
      <c r="J1226" s="1">
        <v>0</v>
      </c>
      <c r="K1226" s="1" t="s">
        <v>4866</v>
      </c>
      <c r="L1226" s="1">
        <v>1</v>
      </c>
      <c r="M1226" s="1">
        <v>500349</v>
      </c>
      <c r="N1226" s="1" t="s">
        <v>5803</v>
      </c>
      <c r="O1226" s="1">
        <v>198290</v>
      </c>
      <c r="P1226" s="1" t="s">
        <v>3651</v>
      </c>
      <c r="Q1226" s="1">
        <v>1160.6780000000001</v>
      </c>
      <c r="R1226" s="1" t="str">
        <f>IFERROR(VLOOKUP(K1226,Proveedores!$A$2:$B$500,2,0),"Agregar")</f>
        <v>Sinergium</v>
      </c>
      <c r="S1226" s="5">
        <f t="shared" si="19"/>
        <v>230150840.62000003</v>
      </c>
    </row>
    <row r="1227" spans="1:19" x14ac:dyDescent="0.2">
      <c r="A1227" s="7">
        <v>43927.697881944441</v>
      </c>
      <c r="B1227" s="1" t="s">
        <v>5804</v>
      </c>
      <c r="C1227" s="1" t="s">
        <v>5805</v>
      </c>
      <c r="D1227" s="1" t="s">
        <v>1621</v>
      </c>
      <c r="E1227" s="1" t="s">
        <v>5806</v>
      </c>
      <c r="F1227" s="7">
        <v>43900</v>
      </c>
      <c r="G1227" s="1" t="s">
        <v>4865</v>
      </c>
      <c r="H1227" s="5">
        <v>152569848.03999999</v>
      </c>
      <c r="I1227" s="1">
        <v>379</v>
      </c>
      <c r="J1227" s="1">
        <v>0</v>
      </c>
      <c r="K1227" s="1" t="s">
        <v>4866</v>
      </c>
      <c r="L1227" s="1">
        <v>1</v>
      </c>
      <c r="M1227" s="1">
        <v>500349</v>
      </c>
      <c r="N1227" s="1" t="s">
        <v>5803</v>
      </c>
      <c r="O1227" s="1">
        <v>131450</v>
      </c>
      <c r="P1227" s="1" t="s">
        <v>3651</v>
      </c>
      <c r="Q1227" s="1">
        <v>1160.6780000000001</v>
      </c>
      <c r="R1227" s="1" t="str">
        <f>IFERROR(VLOOKUP(K1227,Proveedores!$A$2:$B$500,2,0),"Agregar")</f>
        <v>Sinergium</v>
      </c>
      <c r="S1227" s="5">
        <f t="shared" si="19"/>
        <v>152571123.10000002</v>
      </c>
    </row>
    <row r="1228" spans="1:19" x14ac:dyDescent="0.2">
      <c r="A1228" s="7">
        <v>43928.431990740741</v>
      </c>
      <c r="B1228" s="1" t="s">
        <v>5807</v>
      </c>
      <c r="C1228" s="1" t="s">
        <v>5808</v>
      </c>
      <c r="D1228" s="1" t="s">
        <v>1621</v>
      </c>
      <c r="E1228" s="1" t="s">
        <v>5809</v>
      </c>
      <c r="F1228" s="7">
        <v>43924</v>
      </c>
      <c r="G1228" s="1" t="s">
        <v>98</v>
      </c>
      <c r="H1228" s="5">
        <v>1910764</v>
      </c>
      <c r="I1228" s="1">
        <v>0</v>
      </c>
      <c r="J1228" s="1">
        <v>0</v>
      </c>
      <c r="K1228" s="1" t="s">
        <v>5648</v>
      </c>
      <c r="L1228" s="1">
        <v>5</v>
      </c>
      <c r="M1228" s="1" t="s">
        <v>4368</v>
      </c>
      <c r="N1228" s="1" t="s">
        <v>5662</v>
      </c>
      <c r="O1228" s="1">
        <v>7831</v>
      </c>
      <c r="P1228" s="1" t="s">
        <v>5658</v>
      </c>
      <c r="Q1228" s="1">
        <v>244</v>
      </c>
      <c r="R1228" s="1" t="str">
        <f>IFERROR(VLOOKUP(K1228,Proveedores!$A$2:$B$500,2,0),"Agregar")</f>
        <v xml:space="preserve">SUCESORES DE ALFREDO WILLINER S.A. </v>
      </c>
      <c r="S1228" s="5">
        <f t="shared" si="19"/>
        <v>1910764</v>
      </c>
    </row>
    <row r="1229" spans="1:19" x14ac:dyDescent="0.2">
      <c r="A1229" s="7">
        <v>43928.476377314815</v>
      </c>
      <c r="B1229" s="1" t="s">
        <v>5810</v>
      </c>
      <c r="C1229" s="1" t="s">
        <v>5811</v>
      </c>
      <c r="D1229" s="1" t="s">
        <v>1621</v>
      </c>
      <c r="E1229" s="1" t="s">
        <v>5812</v>
      </c>
      <c r="F1229" s="7">
        <v>43924</v>
      </c>
      <c r="G1229" s="1" t="s">
        <v>98</v>
      </c>
      <c r="H1229" s="5">
        <v>4612608</v>
      </c>
      <c r="I1229" s="1">
        <v>0</v>
      </c>
      <c r="J1229" s="1">
        <v>0</v>
      </c>
      <c r="K1229" s="1" t="s">
        <v>5648</v>
      </c>
      <c r="L1229" s="1">
        <v>6</v>
      </c>
      <c r="M1229" s="1" t="s">
        <v>5693</v>
      </c>
      <c r="N1229" s="1" t="s">
        <v>5662</v>
      </c>
      <c r="O1229" s="1">
        <v>17472</v>
      </c>
      <c r="P1229" s="1" t="s">
        <v>5658</v>
      </c>
      <c r="Q1229" s="1">
        <v>264</v>
      </c>
      <c r="R1229" s="1" t="str">
        <f>IFERROR(VLOOKUP(K1229,Proveedores!$A$2:$B$500,2,0),"Agregar")</f>
        <v xml:space="preserve">SUCESORES DE ALFREDO WILLINER S.A. </v>
      </c>
      <c r="S1229" s="5">
        <f t="shared" si="19"/>
        <v>4612608</v>
      </c>
    </row>
    <row r="1230" spans="1:19" x14ac:dyDescent="0.2">
      <c r="A1230" s="7">
        <v>43928.491238425922</v>
      </c>
      <c r="B1230" s="1" t="s">
        <v>5813</v>
      </c>
      <c r="C1230" s="1" t="s">
        <v>5814</v>
      </c>
      <c r="D1230" s="1" t="s">
        <v>1621</v>
      </c>
      <c r="E1230" s="1" t="s">
        <v>5815</v>
      </c>
      <c r="F1230" s="7">
        <v>43924</v>
      </c>
      <c r="G1230" s="1" t="s">
        <v>98</v>
      </c>
      <c r="H1230" s="5">
        <v>2497340</v>
      </c>
      <c r="I1230" s="1">
        <v>0</v>
      </c>
      <c r="J1230" s="1">
        <v>0</v>
      </c>
      <c r="K1230" s="1" t="s">
        <v>5648</v>
      </c>
      <c r="L1230" s="1">
        <v>5</v>
      </c>
      <c r="M1230" s="1" t="s">
        <v>5693</v>
      </c>
      <c r="N1230" s="1" t="s">
        <v>5662</v>
      </c>
      <c r="O1230" s="1">
        <v>10235</v>
      </c>
      <c r="P1230" s="1" t="s">
        <v>5658</v>
      </c>
      <c r="Q1230" s="1">
        <v>244</v>
      </c>
      <c r="R1230" s="1" t="str">
        <f>IFERROR(VLOOKUP(K1230,Proveedores!$A$2:$B$500,2,0),"Agregar")</f>
        <v xml:space="preserve">SUCESORES DE ALFREDO WILLINER S.A. </v>
      </c>
      <c r="S1230" s="5">
        <f t="shared" si="19"/>
        <v>2497340</v>
      </c>
    </row>
    <row r="1231" spans="1:19" x14ac:dyDescent="0.2">
      <c r="A1231" s="7">
        <v>43928.526099537034</v>
      </c>
      <c r="B1231" s="1" t="s">
        <v>5816</v>
      </c>
      <c r="C1231" s="1" t="s">
        <v>5817</v>
      </c>
      <c r="D1231" s="1" t="s">
        <v>1621</v>
      </c>
      <c r="E1231" s="1" t="s">
        <v>5818</v>
      </c>
      <c r="F1231" s="7">
        <v>43893</v>
      </c>
      <c r="G1231" s="1" t="s">
        <v>142</v>
      </c>
      <c r="H1231" s="5">
        <v>78650</v>
      </c>
      <c r="I1231" s="1">
        <v>1</v>
      </c>
      <c r="J1231" s="1">
        <v>0</v>
      </c>
      <c r="K1231" s="1" t="s">
        <v>146</v>
      </c>
      <c r="L1231" s="1">
        <v>5</v>
      </c>
      <c r="M1231" s="1" t="s">
        <v>4916</v>
      </c>
      <c r="N1231" s="1" t="s">
        <v>2316</v>
      </c>
      <c r="O1231" s="1">
        <v>1</v>
      </c>
      <c r="P1231" s="1" t="s">
        <v>2316</v>
      </c>
      <c r="Q1231" s="1">
        <v>78650</v>
      </c>
      <c r="R1231" s="1" t="str">
        <f>IFERROR(VLOOKUP(K1231,Proveedores!$A$2:$B$500,2,0),"Agregar")</f>
        <v>SUIZO ARGENTINA S.A.</v>
      </c>
      <c r="S1231" s="5">
        <f t="shared" si="19"/>
        <v>78650</v>
      </c>
    </row>
    <row r="1232" spans="1:19" x14ac:dyDescent="0.2">
      <c r="A1232" s="7">
        <v>43928.531099537038</v>
      </c>
      <c r="B1232" s="1" t="s">
        <v>5819</v>
      </c>
      <c r="C1232" s="1" t="s">
        <v>5820</v>
      </c>
      <c r="D1232" s="1" t="s">
        <v>1621</v>
      </c>
      <c r="E1232" s="1" t="s">
        <v>5821</v>
      </c>
      <c r="F1232" s="7">
        <v>43924</v>
      </c>
      <c r="G1232" s="1" t="s">
        <v>98</v>
      </c>
      <c r="H1232" s="5">
        <v>1647096</v>
      </c>
      <c r="I1232" s="1">
        <v>0</v>
      </c>
      <c r="J1232" s="1">
        <v>0</v>
      </c>
      <c r="K1232" s="1" t="s">
        <v>5648</v>
      </c>
      <c r="L1232" s="1">
        <v>6</v>
      </c>
      <c r="M1232" s="1" t="s">
        <v>5693</v>
      </c>
      <c r="N1232" s="1" t="s">
        <v>5662</v>
      </c>
      <c r="O1232" s="1">
        <v>6239</v>
      </c>
      <c r="P1232" s="1" t="s">
        <v>5658</v>
      </c>
      <c r="Q1232" s="1">
        <v>264</v>
      </c>
      <c r="R1232" s="1" t="str">
        <f>IFERROR(VLOOKUP(K1232,Proveedores!$A$2:$B$500,2,0),"Agregar")</f>
        <v xml:space="preserve">SUCESORES DE ALFREDO WILLINER S.A. </v>
      </c>
      <c r="S1232" s="5">
        <f t="shared" si="19"/>
        <v>1647096</v>
      </c>
    </row>
    <row r="1233" spans="1:19" x14ac:dyDescent="0.2">
      <c r="A1233" s="7">
        <v>43928.546458333331</v>
      </c>
      <c r="B1233" s="1" t="s">
        <v>5822</v>
      </c>
      <c r="C1233" s="1" t="s">
        <v>5823</v>
      </c>
      <c r="D1233" s="1" t="s">
        <v>1621</v>
      </c>
      <c r="E1233" s="1" t="s">
        <v>5824</v>
      </c>
      <c r="F1233" s="7">
        <v>43928</v>
      </c>
      <c r="G1233" s="1" t="s">
        <v>692</v>
      </c>
      <c r="H1233" s="5">
        <v>951350.4</v>
      </c>
      <c r="I1233" s="1">
        <v>12945</v>
      </c>
      <c r="J1233" s="1">
        <v>0</v>
      </c>
      <c r="K1233" s="1" t="s">
        <v>713</v>
      </c>
      <c r="L1233" s="1">
        <v>22</v>
      </c>
      <c r="M1233" s="1" t="s">
        <v>5825</v>
      </c>
      <c r="N1233" s="1" t="s">
        <v>5826</v>
      </c>
      <c r="O1233" s="1">
        <v>221760</v>
      </c>
      <c r="P1233" s="1" t="s">
        <v>1665</v>
      </c>
      <c r="Q1233" s="1">
        <v>4.29</v>
      </c>
      <c r="R1233" s="1" t="str">
        <f>IFERROR(VLOOKUP(K1233,Proveedores!$A$2:$B$500,2,0),"Agregar")</f>
        <v>FERAVAL S.A.</v>
      </c>
      <c r="S1233" s="5">
        <f t="shared" si="19"/>
        <v>951350.4</v>
      </c>
    </row>
    <row r="1234" spans="1:19" x14ac:dyDescent="0.2">
      <c r="A1234" s="7">
        <v>43928.569143518522</v>
      </c>
      <c r="B1234" s="1" t="s">
        <v>5827</v>
      </c>
      <c r="C1234" s="1" t="s">
        <v>5828</v>
      </c>
      <c r="D1234" s="1" t="s">
        <v>1621</v>
      </c>
      <c r="E1234" s="1" t="s">
        <v>5829</v>
      </c>
      <c r="F1234" s="7">
        <v>43924</v>
      </c>
      <c r="G1234" s="1" t="s">
        <v>98</v>
      </c>
      <c r="H1234" s="5">
        <v>3565680</v>
      </c>
      <c r="I1234" s="1">
        <v>0</v>
      </c>
      <c r="J1234" s="1">
        <v>0</v>
      </c>
      <c r="K1234" s="1" t="s">
        <v>5648</v>
      </c>
      <c r="L1234" s="1">
        <v>3</v>
      </c>
      <c r="M1234" s="1" t="s">
        <v>4368</v>
      </c>
      <c r="N1234" s="1" t="s">
        <v>5662</v>
      </c>
      <c r="O1234" s="1">
        <v>14857</v>
      </c>
      <c r="P1234" s="1" t="s">
        <v>5658</v>
      </c>
      <c r="Q1234" s="1">
        <v>240</v>
      </c>
      <c r="R1234" s="1" t="str">
        <f>IFERROR(VLOOKUP(K1234,Proveedores!$A$2:$B$500,2,0),"Agregar")</f>
        <v xml:space="preserve">SUCESORES DE ALFREDO WILLINER S.A. </v>
      </c>
      <c r="S1234" s="5">
        <f t="shared" si="19"/>
        <v>3565680</v>
      </c>
    </row>
    <row r="1235" spans="1:19" x14ac:dyDescent="0.2">
      <c r="A1235" s="7">
        <v>43928.606504629628</v>
      </c>
      <c r="B1235" s="1" t="s">
        <v>5830</v>
      </c>
      <c r="C1235" s="1" t="s">
        <v>5831</v>
      </c>
      <c r="D1235" s="1" t="s">
        <v>1621</v>
      </c>
      <c r="E1235" s="1" t="s">
        <v>5832</v>
      </c>
      <c r="F1235" s="7">
        <v>43924</v>
      </c>
      <c r="G1235" s="1" t="s">
        <v>98</v>
      </c>
      <c r="H1235" s="5">
        <v>4193280</v>
      </c>
      <c r="I1235" s="1">
        <v>0</v>
      </c>
      <c r="J1235" s="1">
        <v>0</v>
      </c>
      <c r="K1235" s="1" t="s">
        <v>5648</v>
      </c>
      <c r="L1235" s="1">
        <v>3</v>
      </c>
      <c r="M1235" s="1" t="s">
        <v>4368</v>
      </c>
      <c r="N1235" s="1" t="s">
        <v>5662</v>
      </c>
      <c r="O1235" s="1">
        <v>17472</v>
      </c>
      <c r="P1235" s="1" t="s">
        <v>5658</v>
      </c>
      <c r="Q1235" s="1">
        <v>240</v>
      </c>
      <c r="R1235" s="1" t="str">
        <f>IFERROR(VLOOKUP(K1235,Proveedores!$A$2:$B$500,2,0),"Agregar")</f>
        <v xml:space="preserve">SUCESORES DE ALFREDO WILLINER S.A. </v>
      </c>
      <c r="S1235" s="5">
        <f t="shared" si="19"/>
        <v>4193280</v>
      </c>
    </row>
    <row r="1236" spans="1:19" x14ac:dyDescent="0.2">
      <c r="A1236" s="7">
        <v>43928.615208333336</v>
      </c>
      <c r="B1236" s="1" t="s">
        <v>5833</v>
      </c>
      <c r="C1236" s="1" t="s">
        <v>5834</v>
      </c>
      <c r="D1236" s="1" t="s">
        <v>1621</v>
      </c>
      <c r="E1236" s="1" t="s">
        <v>5835</v>
      </c>
      <c r="F1236" s="7">
        <v>43924</v>
      </c>
      <c r="G1236" s="1" t="s">
        <v>98</v>
      </c>
      <c r="H1236" s="5">
        <v>3127104</v>
      </c>
      <c r="I1236" s="1">
        <v>0</v>
      </c>
      <c r="J1236" s="1">
        <v>0</v>
      </c>
      <c r="K1236" s="1" t="s">
        <v>5648</v>
      </c>
      <c r="L1236" s="1">
        <v>5</v>
      </c>
      <c r="M1236" s="1" t="s">
        <v>5693</v>
      </c>
      <c r="N1236" s="1" t="s">
        <v>5662</v>
      </c>
      <c r="O1236" s="1">
        <v>12816</v>
      </c>
      <c r="P1236" s="1" t="s">
        <v>5658</v>
      </c>
      <c r="Q1236" s="1">
        <v>244</v>
      </c>
      <c r="R1236" s="1" t="str">
        <f>IFERROR(VLOOKUP(K1236,Proveedores!$A$2:$B$500,2,0),"Agregar")</f>
        <v xml:space="preserve">SUCESORES DE ALFREDO WILLINER S.A. </v>
      </c>
      <c r="S1236" s="5">
        <f t="shared" si="19"/>
        <v>3127104</v>
      </c>
    </row>
    <row r="1237" spans="1:19" x14ac:dyDescent="0.2">
      <c r="A1237" s="7">
        <v>43928.627256944441</v>
      </c>
      <c r="B1237" s="1" t="s">
        <v>5836</v>
      </c>
      <c r="C1237" s="1" t="s">
        <v>5837</v>
      </c>
      <c r="D1237" s="1" t="s">
        <v>1621</v>
      </c>
      <c r="E1237" s="1" t="s">
        <v>5838</v>
      </c>
      <c r="F1237" s="7">
        <v>43924</v>
      </c>
      <c r="G1237" s="1" t="s">
        <v>98</v>
      </c>
      <c r="H1237" s="5">
        <v>4263168</v>
      </c>
      <c r="I1237" s="1">
        <v>0</v>
      </c>
      <c r="J1237" s="1">
        <v>0</v>
      </c>
      <c r="K1237" s="1" t="s">
        <v>5648</v>
      </c>
      <c r="L1237" s="1">
        <v>5</v>
      </c>
      <c r="M1237" s="1" t="s">
        <v>4368</v>
      </c>
      <c r="N1237" s="1" t="s">
        <v>5662</v>
      </c>
      <c r="O1237" s="1">
        <v>17472</v>
      </c>
      <c r="P1237" s="1" t="s">
        <v>5658</v>
      </c>
      <c r="Q1237" s="1">
        <v>244</v>
      </c>
      <c r="R1237" s="1" t="str">
        <f>IFERROR(VLOOKUP(K1237,Proveedores!$A$2:$B$500,2,0),"Agregar")</f>
        <v xml:space="preserve">SUCESORES DE ALFREDO WILLINER S.A. </v>
      </c>
      <c r="S1237" s="5">
        <f t="shared" si="19"/>
        <v>4263168</v>
      </c>
    </row>
    <row r="1238" spans="1:19" x14ac:dyDescent="0.2">
      <c r="A1238" s="7">
        <v>43928.635243055556</v>
      </c>
      <c r="B1238" s="1" t="s">
        <v>5839</v>
      </c>
      <c r="C1238" s="1" t="s">
        <v>5840</v>
      </c>
      <c r="D1238" s="1" t="s">
        <v>1621</v>
      </c>
      <c r="E1238" s="1" t="s">
        <v>5841</v>
      </c>
      <c r="F1238" s="7">
        <v>43924</v>
      </c>
      <c r="G1238" s="1" t="s">
        <v>98</v>
      </c>
      <c r="H1238" s="5">
        <v>4263168</v>
      </c>
      <c r="I1238" s="1">
        <v>0</v>
      </c>
      <c r="J1238" s="1">
        <v>0</v>
      </c>
      <c r="K1238" s="1" t="s">
        <v>5648</v>
      </c>
      <c r="L1238" s="1">
        <v>5</v>
      </c>
      <c r="M1238" s="1" t="s">
        <v>4368</v>
      </c>
      <c r="N1238" s="1" t="s">
        <v>5662</v>
      </c>
      <c r="O1238" s="1">
        <v>17472</v>
      </c>
      <c r="P1238" s="1" t="s">
        <v>5658</v>
      </c>
      <c r="Q1238" s="1">
        <v>244</v>
      </c>
      <c r="R1238" s="1" t="str">
        <f>IFERROR(VLOOKUP(K1238,Proveedores!$A$2:$B$500,2,0),"Agregar")</f>
        <v xml:space="preserve">SUCESORES DE ALFREDO WILLINER S.A. </v>
      </c>
      <c r="S1238" s="5">
        <f t="shared" si="19"/>
        <v>4263168</v>
      </c>
    </row>
    <row r="1239" spans="1:19" x14ac:dyDescent="0.2">
      <c r="A1239" s="7">
        <v>43928.643807870372</v>
      </c>
      <c r="B1239" s="1" t="s">
        <v>5842</v>
      </c>
      <c r="C1239" s="1" t="s">
        <v>5843</v>
      </c>
      <c r="D1239" s="1" t="s">
        <v>1621</v>
      </c>
      <c r="E1239" s="1" t="s">
        <v>5844</v>
      </c>
      <c r="F1239" s="7">
        <v>43924</v>
      </c>
      <c r="G1239" s="1" t="s">
        <v>98</v>
      </c>
      <c r="H1239" s="5">
        <v>4263168</v>
      </c>
      <c r="I1239" s="1">
        <v>0</v>
      </c>
      <c r="J1239" s="1">
        <v>0</v>
      </c>
      <c r="K1239" s="1" t="s">
        <v>5648</v>
      </c>
      <c r="L1239" s="1">
        <v>5</v>
      </c>
      <c r="M1239" s="1" t="s">
        <v>4368</v>
      </c>
      <c r="N1239" s="1" t="s">
        <v>5662</v>
      </c>
      <c r="O1239" s="1">
        <v>17472</v>
      </c>
      <c r="P1239" s="1" t="s">
        <v>5658</v>
      </c>
      <c r="Q1239" s="1">
        <v>244</v>
      </c>
      <c r="R1239" s="1" t="str">
        <f>IFERROR(VLOOKUP(K1239,Proveedores!$A$2:$B$500,2,0),"Agregar")</f>
        <v xml:space="preserve">SUCESORES DE ALFREDO WILLINER S.A. </v>
      </c>
      <c r="S1239" s="5">
        <f t="shared" si="19"/>
        <v>4263168</v>
      </c>
    </row>
    <row r="1240" spans="1:19" x14ac:dyDescent="0.2">
      <c r="A1240" s="7">
        <v>43928.655312499999</v>
      </c>
      <c r="B1240" s="1" t="s">
        <v>5845</v>
      </c>
      <c r="C1240" s="1" t="s">
        <v>5846</v>
      </c>
      <c r="D1240" s="1" t="s">
        <v>1621</v>
      </c>
      <c r="E1240" s="1" t="s">
        <v>5847</v>
      </c>
      <c r="F1240" s="7">
        <v>43924</v>
      </c>
      <c r="G1240" s="1" t="s">
        <v>98</v>
      </c>
      <c r="H1240" s="5">
        <v>4263168</v>
      </c>
      <c r="I1240" s="1">
        <v>0</v>
      </c>
      <c r="J1240" s="1">
        <v>0</v>
      </c>
      <c r="K1240" s="1" t="s">
        <v>5648</v>
      </c>
      <c r="L1240" s="1">
        <v>5</v>
      </c>
      <c r="M1240" s="1" t="s">
        <v>4368</v>
      </c>
      <c r="N1240" s="1" t="s">
        <v>5662</v>
      </c>
      <c r="O1240" s="1">
        <v>17472</v>
      </c>
      <c r="P1240" s="1" t="s">
        <v>5658</v>
      </c>
      <c r="Q1240" s="1">
        <v>244</v>
      </c>
      <c r="R1240" s="1" t="str">
        <f>IFERROR(VLOOKUP(K1240,Proveedores!$A$2:$B$500,2,0),"Agregar")</f>
        <v xml:space="preserve">SUCESORES DE ALFREDO WILLINER S.A. </v>
      </c>
      <c r="S1240" s="5">
        <f t="shared" si="19"/>
        <v>4263168</v>
      </c>
    </row>
    <row r="1241" spans="1:19" x14ac:dyDescent="0.2">
      <c r="A1241" s="7">
        <v>43928.664085648146</v>
      </c>
      <c r="B1241" s="1" t="s">
        <v>5848</v>
      </c>
      <c r="C1241" s="1" t="s">
        <v>5849</v>
      </c>
      <c r="D1241" s="1" t="s">
        <v>1621</v>
      </c>
      <c r="E1241" s="1" t="s">
        <v>5850</v>
      </c>
      <c r="F1241" s="7">
        <v>43924</v>
      </c>
      <c r="G1241" s="1" t="s">
        <v>98</v>
      </c>
      <c r="H1241" s="5">
        <v>3393456</v>
      </c>
      <c r="I1241" s="1">
        <v>0</v>
      </c>
      <c r="J1241" s="1">
        <v>0</v>
      </c>
      <c r="K1241" s="1" t="s">
        <v>5648</v>
      </c>
      <c r="L1241" s="1">
        <v>6</v>
      </c>
      <c r="M1241" s="1" t="s">
        <v>4368</v>
      </c>
      <c r="N1241" s="1" t="s">
        <v>5662</v>
      </c>
      <c r="O1241" s="1">
        <v>12854</v>
      </c>
      <c r="P1241" s="1" t="s">
        <v>5658</v>
      </c>
      <c r="Q1241" s="1">
        <v>264</v>
      </c>
      <c r="R1241" s="1" t="str">
        <f>IFERROR(VLOOKUP(K1241,Proveedores!$A$2:$B$500,2,0),"Agregar")</f>
        <v xml:space="preserve">SUCESORES DE ALFREDO WILLINER S.A. </v>
      </c>
      <c r="S1241" s="5">
        <f t="shared" si="19"/>
        <v>3393456</v>
      </c>
    </row>
    <row r="1242" spans="1:19" x14ac:dyDescent="0.2">
      <c r="A1242" s="7">
        <v>43928.673773148148</v>
      </c>
      <c r="B1242" s="1" t="s">
        <v>5851</v>
      </c>
      <c r="C1242" s="1" t="s">
        <v>5852</v>
      </c>
      <c r="D1242" s="1" t="s">
        <v>1621</v>
      </c>
      <c r="E1242" s="1" t="s">
        <v>5853</v>
      </c>
      <c r="F1242" s="7">
        <v>43924</v>
      </c>
      <c r="G1242" s="1" t="s">
        <v>98</v>
      </c>
      <c r="H1242" s="5">
        <v>4612608</v>
      </c>
      <c r="I1242" s="1">
        <v>0</v>
      </c>
      <c r="J1242" s="1">
        <v>0</v>
      </c>
      <c r="K1242" s="1" t="s">
        <v>5648</v>
      </c>
      <c r="L1242" s="1">
        <v>6</v>
      </c>
      <c r="M1242" s="1" t="s">
        <v>4368</v>
      </c>
      <c r="N1242" s="1" t="s">
        <v>5662</v>
      </c>
      <c r="O1242" s="1">
        <v>17472</v>
      </c>
      <c r="P1242" s="1" t="s">
        <v>5658</v>
      </c>
      <c r="Q1242" s="1">
        <v>264</v>
      </c>
      <c r="R1242" s="1" t="str">
        <f>IFERROR(VLOOKUP(K1242,Proveedores!$A$2:$B$500,2,0),"Agregar")</f>
        <v xml:space="preserve">SUCESORES DE ALFREDO WILLINER S.A. </v>
      </c>
      <c r="S1242" s="5">
        <f t="shared" si="19"/>
        <v>4612608</v>
      </c>
    </row>
    <row r="1243" spans="1:19" x14ac:dyDescent="0.2">
      <c r="A1243" s="7">
        <v>43928.683912037035</v>
      </c>
      <c r="B1243" s="1" t="s">
        <v>5854</v>
      </c>
      <c r="C1243" s="1" t="s">
        <v>5855</v>
      </c>
      <c r="D1243" s="1" t="s">
        <v>1621</v>
      </c>
      <c r="E1243" s="1" t="s">
        <v>5856</v>
      </c>
      <c r="F1243" s="7">
        <v>43924</v>
      </c>
      <c r="G1243" s="1" t="s">
        <v>98</v>
      </c>
      <c r="H1243" s="5">
        <v>2471040</v>
      </c>
      <c r="I1243" s="1">
        <v>0</v>
      </c>
      <c r="J1243" s="1">
        <v>0</v>
      </c>
      <c r="K1243" s="1" t="s">
        <v>5648</v>
      </c>
      <c r="L1243" s="1">
        <v>6</v>
      </c>
      <c r="M1243" s="1" t="s">
        <v>4368</v>
      </c>
      <c r="N1243" s="1" t="s">
        <v>5662</v>
      </c>
      <c r="O1243" s="1">
        <v>9360</v>
      </c>
      <c r="P1243" s="1" t="s">
        <v>5658</v>
      </c>
      <c r="Q1243" s="1">
        <v>264</v>
      </c>
      <c r="R1243" s="1" t="str">
        <f>IFERROR(VLOOKUP(K1243,Proveedores!$A$2:$B$500,2,0),"Agregar")</f>
        <v xml:space="preserve">SUCESORES DE ALFREDO WILLINER S.A. </v>
      </c>
      <c r="S1243" s="5">
        <f t="shared" si="19"/>
        <v>2471040</v>
      </c>
    </row>
    <row r="1244" spans="1:19" x14ac:dyDescent="0.2">
      <c r="A1244" s="7">
        <v>43928.691562499997</v>
      </c>
      <c r="B1244" s="1" t="s">
        <v>5857</v>
      </c>
      <c r="C1244" s="1" t="s">
        <v>5858</v>
      </c>
      <c r="D1244" s="1" t="s">
        <v>1621</v>
      </c>
      <c r="E1244" s="1" t="s">
        <v>5859</v>
      </c>
      <c r="F1244" s="7">
        <v>43924</v>
      </c>
      <c r="G1244" s="1" t="s">
        <v>98</v>
      </c>
      <c r="H1244" s="5">
        <v>4059428</v>
      </c>
      <c r="I1244" s="1">
        <v>0</v>
      </c>
      <c r="J1244" s="1">
        <v>0</v>
      </c>
      <c r="K1244" s="1" t="s">
        <v>5648</v>
      </c>
      <c r="L1244" s="1">
        <v>5</v>
      </c>
      <c r="M1244" s="1" t="s">
        <v>4368</v>
      </c>
      <c r="N1244" s="1" t="s">
        <v>5662</v>
      </c>
      <c r="O1244" s="1">
        <v>16637</v>
      </c>
      <c r="P1244" s="1" t="s">
        <v>5658</v>
      </c>
      <c r="Q1244" s="1">
        <v>244</v>
      </c>
      <c r="R1244" s="1" t="str">
        <f>IFERROR(VLOOKUP(K1244,Proveedores!$A$2:$B$500,2,0),"Agregar")</f>
        <v xml:space="preserve">SUCESORES DE ALFREDO WILLINER S.A. </v>
      </c>
      <c r="S1244" s="5">
        <f t="shared" si="19"/>
        <v>4059428</v>
      </c>
    </row>
    <row r="1245" spans="1:19" x14ac:dyDescent="0.2">
      <c r="A1245" s="7">
        <v>43928.701006944444</v>
      </c>
      <c r="B1245" s="1" t="s">
        <v>5860</v>
      </c>
      <c r="C1245" s="1" t="s">
        <v>5861</v>
      </c>
      <c r="D1245" s="1" t="s">
        <v>1621</v>
      </c>
      <c r="E1245" s="1" t="s">
        <v>5862</v>
      </c>
      <c r="F1245" s="7">
        <v>43924</v>
      </c>
      <c r="G1245" s="1" t="s">
        <v>98</v>
      </c>
      <c r="H1245" s="5">
        <v>4263168</v>
      </c>
      <c r="I1245" s="1">
        <v>0</v>
      </c>
      <c r="J1245" s="1">
        <v>0</v>
      </c>
      <c r="K1245" s="1" t="s">
        <v>5863</v>
      </c>
      <c r="L1245" s="1">
        <v>5</v>
      </c>
      <c r="M1245" s="1" t="s">
        <v>4368</v>
      </c>
      <c r="N1245" s="1" t="s">
        <v>5662</v>
      </c>
      <c r="O1245" s="1">
        <v>17472</v>
      </c>
      <c r="P1245" s="1" t="s">
        <v>5658</v>
      </c>
      <c r="Q1245" s="1">
        <v>244</v>
      </c>
      <c r="R1245" s="1" t="str">
        <f>IFERROR(VLOOKUP(K1245,Proveedores!$A$2:$B$500,2,0),"Agregar")</f>
        <v xml:space="preserve">SUCESORES DE ALFREDO WILLINER S.A. </v>
      </c>
      <c r="S1245" s="5">
        <f t="shared" si="19"/>
        <v>4263168</v>
      </c>
    </row>
    <row r="1246" spans="1:19" x14ac:dyDescent="0.2">
      <c r="A1246" s="7">
        <v>43929.363055555557</v>
      </c>
      <c r="B1246" s="1" t="s">
        <v>5864</v>
      </c>
      <c r="C1246" s="1" t="s">
        <v>5865</v>
      </c>
      <c r="D1246" s="1" t="s">
        <v>1621</v>
      </c>
      <c r="E1246" s="1" t="s">
        <v>5866</v>
      </c>
      <c r="F1246" s="7">
        <v>43928</v>
      </c>
      <c r="G1246" s="1" t="s">
        <v>605</v>
      </c>
      <c r="H1246" s="5">
        <v>1162910.8500000001</v>
      </c>
      <c r="I1246" s="1">
        <v>194</v>
      </c>
      <c r="J1246" s="1">
        <v>0</v>
      </c>
      <c r="K1246" s="1" t="s">
        <v>5867</v>
      </c>
      <c r="L1246" s="1">
        <v>2</v>
      </c>
      <c r="M1246" s="1" t="s">
        <v>1647</v>
      </c>
      <c r="N1246" s="1" t="s">
        <v>2065</v>
      </c>
      <c r="O1246" s="1">
        <v>46239</v>
      </c>
      <c r="P1246" s="1" t="s">
        <v>3059</v>
      </c>
      <c r="R1246" s="1" t="str">
        <f>IFERROR(VLOOKUP(K1246,Proveedores!$A$2:$B$500,2,0),"Agregar")</f>
        <v>Dr. LAZAR &amp; Cía. S.A.Q.e.I.</v>
      </c>
      <c r="S1246" s="5">
        <f t="shared" si="19"/>
        <v>0</v>
      </c>
    </row>
    <row r="1247" spans="1:19" x14ac:dyDescent="0.2">
      <c r="A1247" s="7">
        <v>43929.463761574072</v>
      </c>
      <c r="B1247" s="1" t="s">
        <v>5868</v>
      </c>
      <c r="C1247" s="1" t="s">
        <v>5869</v>
      </c>
      <c r="D1247" s="1" t="s">
        <v>1621</v>
      </c>
      <c r="E1247" s="1" t="s">
        <v>5870</v>
      </c>
      <c r="F1247" s="7">
        <v>43924</v>
      </c>
      <c r="G1247" s="1" t="s">
        <v>98</v>
      </c>
      <c r="H1247" s="5">
        <v>4263168</v>
      </c>
      <c r="I1247" s="1">
        <v>0</v>
      </c>
      <c r="J1247" s="1">
        <v>0</v>
      </c>
      <c r="K1247" s="1" t="s">
        <v>5648</v>
      </c>
      <c r="L1247" s="1">
        <v>5</v>
      </c>
      <c r="M1247" s="1" t="s">
        <v>4368</v>
      </c>
      <c r="N1247" s="1" t="s">
        <v>5662</v>
      </c>
      <c r="O1247" s="1">
        <v>17472</v>
      </c>
      <c r="P1247" s="1" t="s">
        <v>5658</v>
      </c>
      <c r="Q1247" s="1">
        <v>244</v>
      </c>
      <c r="R1247" s="1" t="str">
        <f>IFERROR(VLOOKUP(K1247,Proveedores!$A$2:$B$500,2,0),"Agregar")</f>
        <v xml:space="preserve">SUCESORES DE ALFREDO WILLINER S.A. </v>
      </c>
      <c r="S1247" s="5">
        <f t="shared" si="19"/>
        <v>4263168</v>
      </c>
    </row>
    <row r="1248" spans="1:19" x14ac:dyDescent="0.2">
      <c r="A1248" s="7">
        <v>43929.465555555558</v>
      </c>
      <c r="B1248" s="1" t="s">
        <v>5871</v>
      </c>
      <c r="C1248" s="1" t="s">
        <v>5872</v>
      </c>
      <c r="D1248" s="1" t="s">
        <v>1621</v>
      </c>
      <c r="E1248" s="1" t="s">
        <v>5873</v>
      </c>
      <c r="F1248" s="7">
        <v>43909</v>
      </c>
      <c r="G1248" s="1" t="s">
        <v>605</v>
      </c>
      <c r="H1248" s="5">
        <v>2358717.9</v>
      </c>
      <c r="I1248" s="1">
        <v>378</v>
      </c>
      <c r="J1248" s="1">
        <v>0</v>
      </c>
      <c r="K1248" s="1" t="s">
        <v>5874</v>
      </c>
      <c r="L1248" s="1">
        <v>2</v>
      </c>
      <c r="M1248" s="1" t="s">
        <v>1647</v>
      </c>
      <c r="N1248" s="1" t="s">
        <v>2065</v>
      </c>
      <c r="O1248" s="1">
        <v>93786</v>
      </c>
      <c r="P1248" s="1" t="s">
        <v>3059</v>
      </c>
      <c r="Q1248" s="1">
        <v>25.15</v>
      </c>
      <c r="R1248" s="1" t="str">
        <f>IFERROR(VLOOKUP(K1248,Proveedores!$A$2:$B$500,2,0),"Agregar")</f>
        <v>Dr. LAZAR &amp; Cía. S.A.Q.e.I.</v>
      </c>
      <c r="S1248" s="5">
        <f t="shared" si="19"/>
        <v>2358717.9</v>
      </c>
    </row>
    <row r="1249" spans="1:19" x14ac:dyDescent="0.2">
      <c r="A1249" s="7">
        <v>43929.489606481482</v>
      </c>
      <c r="B1249" s="1" t="s">
        <v>5875</v>
      </c>
      <c r="C1249" s="1" t="s">
        <v>5876</v>
      </c>
      <c r="D1249" s="1" t="s">
        <v>1621</v>
      </c>
      <c r="E1249" s="1" t="s">
        <v>5877</v>
      </c>
      <c r="F1249" s="7">
        <v>43924</v>
      </c>
      <c r="G1249" s="1" t="s">
        <v>98</v>
      </c>
      <c r="H1249" s="5">
        <v>4263168</v>
      </c>
      <c r="I1249" s="1">
        <v>0</v>
      </c>
      <c r="J1249" s="1">
        <v>0</v>
      </c>
      <c r="K1249" s="1" t="s">
        <v>5648</v>
      </c>
      <c r="L1249" s="1">
        <v>5</v>
      </c>
      <c r="M1249" s="1" t="s">
        <v>4368</v>
      </c>
      <c r="N1249" s="1" t="s">
        <v>5662</v>
      </c>
      <c r="O1249" s="1">
        <v>17472</v>
      </c>
      <c r="P1249" s="1" t="s">
        <v>5658</v>
      </c>
      <c r="Q1249" s="1">
        <v>244</v>
      </c>
      <c r="R1249" s="1" t="str">
        <f>IFERROR(VLOOKUP(K1249,Proveedores!$A$2:$B$500,2,0),"Agregar")</f>
        <v xml:space="preserve">SUCESORES DE ALFREDO WILLINER S.A. </v>
      </c>
      <c r="S1249" s="5">
        <f t="shared" si="19"/>
        <v>4263168</v>
      </c>
    </row>
    <row r="1250" spans="1:19" x14ac:dyDescent="0.2">
      <c r="A1250" s="7">
        <v>43929.549456018518</v>
      </c>
      <c r="B1250" s="1" t="s">
        <v>5878</v>
      </c>
      <c r="C1250" s="1" t="s">
        <v>5879</v>
      </c>
      <c r="D1250" s="1" t="s">
        <v>1621</v>
      </c>
      <c r="E1250" s="1" t="s">
        <v>5880</v>
      </c>
      <c r="F1250" s="7">
        <v>43920</v>
      </c>
      <c r="G1250" s="1" t="s">
        <v>98</v>
      </c>
      <c r="H1250" s="5">
        <v>4193280</v>
      </c>
      <c r="I1250" s="1">
        <v>0</v>
      </c>
      <c r="J1250" s="1">
        <v>0</v>
      </c>
      <c r="K1250" s="1" t="s">
        <v>5648</v>
      </c>
      <c r="L1250" s="1">
        <v>3</v>
      </c>
      <c r="M1250" s="1" t="s">
        <v>4368</v>
      </c>
      <c r="N1250" s="1" t="s">
        <v>5662</v>
      </c>
      <c r="O1250" s="1">
        <v>17472</v>
      </c>
      <c r="P1250" s="1" t="s">
        <v>5658</v>
      </c>
      <c r="Q1250" s="1">
        <v>240</v>
      </c>
      <c r="R1250" s="1" t="str">
        <f>IFERROR(VLOOKUP(K1250,Proveedores!$A$2:$B$500,2,0),"Agregar")</f>
        <v xml:space="preserve">SUCESORES DE ALFREDO WILLINER S.A. </v>
      </c>
      <c r="S1250" s="5">
        <f t="shared" si="19"/>
        <v>4193280</v>
      </c>
    </row>
    <row r="1251" spans="1:19" x14ac:dyDescent="0.2">
      <c r="A1251" s="7">
        <v>43929.558078703703</v>
      </c>
      <c r="B1251" s="1" t="s">
        <v>5881</v>
      </c>
      <c r="C1251" s="1" t="s">
        <v>5882</v>
      </c>
      <c r="D1251" s="1" t="s">
        <v>1621</v>
      </c>
      <c r="E1251" s="1" t="s">
        <v>5883</v>
      </c>
      <c r="F1251" s="7">
        <v>43920</v>
      </c>
      <c r="G1251" s="1" t="s">
        <v>98</v>
      </c>
      <c r="H1251" s="5">
        <v>4193280</v>
      </c>
      <c r="I1251" s="1">
        <v>0</v>
      </c>
      <c r="J1251" s="1">
        <v>0</v>
      </c>
      <c r="K1251" s="1" t="s">
        <v>5648</v>
      </c>
      <c r="L1251" s="1">
        <v>3</v>
      </c>
      <c r="M1251" s="1" t="s">
        <v>4368</v>
      </c>
      <c r="N1251" s="1" t="s">
        <v>5662</v>
      </c>
      <c r="O1251" s="1">
        <v>17472</v>
      </c>
      <c r="P1251" s="1" t="s">
        <v>5658</v>
      </c>
      <c r="Q1251" s="1">
        <v>240</v>
      </c>
      <c r="R1251" s="1" t="str">
        <f>IFERROR(VLOOKUP(K1251,Proveedores!$A$2:$B$500,2,0),"Agregar")</f>
        <v xml:space="preserve">SUCESORES DE ALFREDO WILLINER S.A. </v>
      </c>
      <c r="S1251" s="5">
        <f t="shared" si="19"/>
        <v>4193280</v>
      </c>
    </row>
    <row r="1252" spans="1:19" x14ac:dyDescent="0.2">
      <c r="A1252" s="7">
        <v>43929.575092592589</v>
      </c>
      <c r="B1252" s="1" t="s">
        <v>5884</v>
      </c>
      <c r="C1252" s="1" t="s">
        <v>5885</v>
      </c>
      <c r="D1252" s="1" t="s">
        <v>1621</v>
      </c>
      <c r="E1252" s="1" t="s">
        <v>5886</v>
      </c>
      <c r="F1252" s="7">
        <v>43920</v>
      </c>
      <c r="G1252" s="1" t="s">
        <v>98</v>
      </c>
      <c r="H1252" s="5">
        <v>4193280</v>
      </c>
      <c r="I1252" s="1">
        <v>0</v>
      </c>
      <c r="J1252" s="1">
        <v>0</v>
      </c>
      <c r="K1252" s="1" t="s">
        <v>5648</v>
      </c>
      <c r="L1252" s="1">
        <v>3</v>
      </c>
      <c r="M1252" s="1" t="s">
        <v>4368</v>
      </c>
      <c r="N1252" s="1" t="s">
        <v>5662</v>
      </c>
      <c r="O1252" s="1">
        <v>17472</v>
      </c>
      <c r="P1252" s="1" t="s">
        <v>5658</v>
      </c>
      <c r="Q1252" s="1">
        <v>240</v>
      </c>
      <c r="R1252" s="1" t="str">
        <f>IFERROR(VLOOKUP(K1252,Proveedores!$A$2:$B$500,2,0),"Agregar")</f>
        <v xml:space="preserve">SUCESORES DE ALFREDO WILLINER S.A. </v>
      </c>
      <c r="S1252" s="5">
        <f t="shared" si="19"/>
        <v>4193280</v>
      </c>
    </row>
    <row r="1253" spans="1:19" x14ac:dyDescent="0.2">
      <c r="A1253" s="7">
        <v>43929.594050925924</v>
      </c>
      <c r="B1253" s="1" t="s">
        <v>5887</v>
      </c>
      <c r="C1253" s="1" t="s">
        <v>5888</v>
      </c>
      <c r="D1253" s="1" t="s">
        <v>1621</v>
      </c>
      <c r="E1253" s="1" t="s">
        <v>5889</v>
      </c>
      <c r="F1253" s="7">
        <v>43920</v>
      </c>
      <c r="G1253" s="1" t="s">
        <v>98</v>
      </c>
      <c r="H1253" s="5">
        <v>2244000</v>
      </c>
      <c r="I1253" s="1">
        <v>0</v>
      </c>
      <c r="J1253" s="1">
        <v>0</v>
      </c>
      <c r="K1253" s="1" t="s">
        <v>5648</v>
      </c>
      <c r="L1253" s="1">
        <v>3</v>
      </c>
      <c r="M1253" s="1" t="s">
        <v>4368</v>
      </c>
      <c r="N1253" s="1" t="s">
        <v>5662</v>
      </c>
      <c r="O1253" s="1">
        <v>9350</v>
      </c>
      <c r="P1253" s="1" t="s">
        <v>5658</v>
      </c>
      <c r="Q1253" s="1">
        <v>240</v>
      </c>
      <c r="R1253" s="1" t="str">
        <f>IFERROR(VLOOKUP(K1253,Proveedores!$A$2:$B$500,2,0),"Agregar")</f>
        <v xml:space="preserve">SUCESORES DE ALFREDO WILLINER S.A. </v>
      </c>
      <c r="S1253" s="5">
        <f t="shared" si="19"/>
        <v>2244000</v>
      </c>
    </row>
    <row r="1254" spans="1:19" x14ac:dyDescent="0.2">
      <c r="A1254" s="7">
        <v>43929.632997685185</v>
      </c>
      <c r="B1254" s="1" t="s">
        <v>5890</v>
      </c>
      <c r="C1254" s="1" t="s">
        <v>5891</v>
      </c>
      <c r="D1254" s="1" t="s">
        <v>1621</v>
      </c>
      <c r="E1254" s="1" t="s">
        <v>5892</v>
      </c>
      <c r="F1254" s="7">
        <v>43920</v>
      </c>
      <c r="G1254" s="1" t="s">
        <v>98</v>
      </c>
      <c r="H1254" s="5">
        <v>1189056</v>
      </c>
      <c r="I1254" s="1">
        <v>0</v>
      </c>
      <c r="J1254" s="1">
        <v>0</v>
      </c>
      <c r="K1254" s="1" t="s">
        <v>5648</v>
      </c>
      <c r="L1254" s="1">
        <v>6</v>
      </c>
      <c r="M1254" s="1" t="s">
        <v>4368</v>
      </c>
      <c r="N1254" s="1" t="s">
        <v>5662</v>
      </c>
      <c r="O1254" s="1">
        <v>4504</v>
      </c>
      <c r="P1254" s="1" t="s">
        <v>5658</v>
      </c>
      <c r="Q1254" s="1">
        <v>264</v>
      </c>
      <c r="R1254" s="1" t="str">
        <f>IFERROR(VLOOKUP(K1254,Proveedores!$A$2:$B$500,2,0),"Agregar")</f>
        <v xml:space="preserve">SUCESORES DE ALFREDO WILLINER S.A. </v>
      </c>
      <c r="S1254" s="5">
        <f t="shared" si="19"/>
        <v>1189056</v>
      </c>
    </row>
    <row r="1255" spans="1:19" x14ac:dyDescent="0.2">
      <c r="A1255" s="7">
        <v>43929.640497685185</v>
      </c>
      <c r="B1255" s="1" t="s">
        <v>5893</v>
      </c>
      <c r="C1255" s="1" t="s">
        <v>5894</v>
      </c>
      <c r="D1255" s="1" t="s">
        <v>1621</v>
      </c>
      <c r="E1255" s="1" t="s">
        <v>5895</v>
      </c>
      <c r="F1255" s="7">
        <v>43920</v>
      </c>
      <c r="G1255" s="1" t="s">
        <v>98</v>
      </c>
      <c r="H1255" s="5">
        <v>4263168</v>
      </c>
      <c r="I1255" s="1">
        <v>0</v>
      </c>
      <c r="J1255" s="1">
        <v>0</v>
      </c>
      <c r="K1255" s="1" t="s">
        <v>5648</v>
      </c>
      <c r="L1255" s="1">
        <v>5</v>
      </c>
      <c r="M1255" s="1" t="s">
        <v>4368</v>
      </c>
      <c r="N1255" s="1" t="s">
        <v>5662</v>
      </c>
      <c r="O1255" s="1">
        <v>17472</v>
      </c>
      <c r="P1255" s="1" t="s">
        <v>5658</v>
      </c>
      <c r="Q1255" s="1">
        <v>244</v>
      </c>
      <c r="R1255" s="1" t="str">
        <f>IFERROR(VLOOKUP(K1255,Proveedores!$A$2:$B$500,2,0),"Agregar")</f>
        <v xml:space="preserve">SUCESORES DE ALFREDO WILLINER S.A. </v>
      </c>
      <c r="S1255" s="5">
        <f t="shared" si="19"/>
        <v>4263168</v>
      </c>
    </row>
    <row r="1256" spans="1:19" x14ac:dyDescent="0.2">
      <c r="A1256" s="7">
        <v>43929.647534722222</v>
      </c>
      <c r="B1256" s="1" t="s">
        <v>5896</v>
      </c>
      <c r="C1256" s="1" t="s">
        <v>5897</v>
      </c>
      <c r="D1256" s="1" t="s">
        <v>1621</v>
      </c>
      <c r="E1256" s="1" t="s">
        <v>5898</v>
      </c>
      <c r="F1256" s="7">
        <v>43907</v>
      </c>
      <c r="G1256" s="1" t="s">
        <v>1225</v>
      </c>
      <c r="H1256" s="5">
        <v>61711556</v>
      </c>
      <c r="I1256" s="1">
        <v>213</v>
      </c>
      <c r="J1256" s="1">
        <v>0</v>
      </c>
      <c r="K1256" s="1" t="s">
        <v>5899</v>
      </c>
      <c r="L1256" s="1" t="s">
        <v>5900</v>
      </c>
      <c r="M1256" s="1" t="s">
        <v>5901</v>
      </c>
      <c r="N1256" s="1" t="s">
        <v>5902</v>
      </c>
      <c r="O1256" s="1" t="s">
        <v>5903</v>
      </c>
      <c r="P1256" s="1" t="s">
        <v>5904</v>
      </c>
      <c r="Q1256" s="1">
        <v>11.26</v>
      </c>
      <c r="R1256" s="1" t="str">
        <f>IFERROR(VLOOKUP(K1256,Proveedores!$A$2:$B$500,2,0),"Agregar")</f>
        <v>SUIZO ARGENTINA S.A.</v>
      </c>
      <c r="S1256" s="5" t="e">
        <f t="shared" si="19"/>
        <v>#VALUE!</v>
      </c>
    </row>
    <row r="1257" spans="1:19" x14ac:dyDescent="0.2">
      <c r="A1257" s="7">
        <v>43929.648159722223</v>
      </c>
      <c r="B1257" s="1" t="s">
        <v>5905</v>
      </c>
      <c r="C1257" s="1" t="s">
        <v>5906</v>
      </c>
      <c r="D1257" s="1" t="s">
        <v>1621</v>
      </c>
      <c r="E1257" s="1" t="s">
        <v>5907</v>
      </c>
      <c r="F1257" s="7">
        <v>43920</v>
      </c>
      <c r="G1257" s="1" t="s">
        <v>98</v>
      </c>
      <c r="H1257" s="5">
        <v>2842844</v>
      </c>
      <c r="I1257" s="1">
        <v>0</v>
      </c>
      <c r="J1257" s="1">
        <v>0</v>
      </c>
      <c r="K1257" s="1" t="s">
        <v>5648</v>
      </c>
      <c r="L1257" s="1">
        <v>5</v>
      </c>
      <c r="M1257" s="1" t="s">
        <v>4368</v>
      </c>
      <c r="N1257" s="1" t="s">
        <v>5662</v>
      </c>
      <c r="O1257" s="1">
        <v>11651</v>
      </c>
      <c r="P1257" s="1" t="s">
        <v>5658</v>
      </c>
      <c r="Q1257" s="1">
        <v>244</v>
      </c>
      <c r="R1257" s="1" t="str">
        <f>IFERROR(VLOOKUP(K1257,Proveedores!$A$2:$B$500,2,0),"Agregar")</f>
        <v xml:space="preserve">SUCESORES DE ALFREDO WILLINER S.A. </v>
      </c>
      <c r="S1257" s="5">
        <f t="shared" si="19"/>
        <v>2842844</v>
      </c>
    </row>
    <row r="1258" spans="1:19" x14ac:dyDescent="0.2">
      <c r="A1258" s="7">
        <v>43929.654432870368</v>
      </c>
      <c r="B1258" s="1" t="s">
        <v>5908</v>
      </c>
      <c r="C1258" s="1" t="s">
        <v>5909</v>
      </c>
      <c r="D1258" s="1" t="s">
        <v>1621</v>
      </c>
      <c r="E1258" s="1" t="s">
        <v>5910</v>
      </c>
      <c r="F1258" s="7">
        <v>43920</v>
      </c>
      <c r="G1258" s="1" t="s">
        <v>98</v>
      </c>
      <c r="H1258" s="5">
        <v>4263168</v>
      </c>
      <c r="I1258" s="1">
        <v>0</v>
      </c>
      <c r="J1258" s="1">
        <v>0</v>
      </c>
      <c r="K1258" s="1" t="s">
        <v>5648</v>
      </c>
      <c r="L1258" s="1">
        <v>5</v>
      </c>
      <c r="M1258" s="1" t="s">
        <v>4368</v>
      </c>
      <c r="N1258" s="1" t="s">
        <v>5662</v>
      </c>
      <c r="O1258" s="1">
        <v>17472</v>
      </c>
      <c r="P1258" s="1" t="s">
        <v>5658</v>
      </c>
      <c r="Q1258" s="1">
        <v>244</v>
      </c>
      <c r="R1258" s="1" t="str">
        <f>IFERROR(VLOOKUP(K1258,Proveedores!$A$2:$B$500,2,0),"Agregar")</f>
        <v xml:space="preserve">SUCESORES DE ALFREDO WILLINER S.A. </v>
      </c>
      <c r="S1258" s="5">
        <f t="shared" si="19"/>
        <v>4263168</v>
      </c>
    </row>
    <row r="1259" spans="1:19" x14ac:dyDescent="0.2">
      <c r="A1259" s="7">
        <v>43929.69259259259</v>
      </c>
      <c r="B1259" s="1" t="s">
        <v>5911</v>
      </c>
      <c r="C1259" s="1" t="s">
        <v>5912</v>
      </c>
      <c r="D1259" s="1" t="s">
        <v>1621</v>
      </c>
      <c r="E1259" s="1" t="s">
        <v>5913</v>
      </c>
      <c r="F1259" s="7">
        <v>43922</v>
      </c>
      <c r="G1259" s="1" t="s">
        <v>98</v>
      </c>
      <c r="H1259" s="5">
        <v>1542816</v>
      </c>
      <c r="I1259" s="1">
        <v>0</v>
      </c>
      <c r="J1259" s="1">
        <v>0</v>
      </c>
      <c r="K1259" s="1" t="s">
        <v>5648</v>
      </c>
      <c r="L1259" s="1">
        <v>6</v>
      </c>
      <c r="M1259" s="1" t="s">
        <v>4368</v>
      </c>
      <c r="N1259" s="1" t="s">
        <v>5662</v>
      </c>
      <c r="O1259" s="1">
        <v>5844</v>
      </c>
      <c r="P1259" s="1" t="s">
        <v>5658</v>
      </c>
      <c r="Q1259" s="1">
        <v>264</v>
      </c>
      <c r="R1259" s="1" t="str">
        <f>IFERROR(VLOOKUP(K1259,Proveedores!$A$2:$B$500,2,0),"Agregar")</f>
        <v xml:space="preserve">SUCESORES DE ALFREDO WILLINER S.A. </v>
      </c>
      <c r="S1259" s="5">
        <f t="shared" si="19"/>
        <v>1542816</v>
      </c>
    </row>
    <row r="1260" spans="1:19" x14ac:dyDescent="0.2">
      <c r="A1260" s="7">
        <v>43929.740868055553</v>
      </c>
      <c r="B1260" s="1" t="s">
        <v>5914</v>
      </c>
      <c r="C1260" s="1" t="s">
        <v>5915</v>
      </c>
      <c r="D1260" s="1" t="s">
        <v>1621</v>
      </c>
      <c r="E1260" s="1">
        <v>31200005693</v>
      </c>
      <c r="F1260" s="7">
        <v>43901</v>
      </c>
      <c r="G1260" s="1" t="s">
        <v>692</v>
      </c>
      <c r="H1260" s="5">
        <v>2786662.1999999997</v>
      </c>
      <c r="I1260" s="1">
        <v>337</v>
      </c>
      <c r="J1260" s="1" t="s">
        <v>699</v>
      </c>
      <c r="K1260" s="1" t="s">
        <v>4348</v>
      </c>
      <c r="L1260" s="1">
        <v>21</v>
      </c>
      <c r="M1260" s="1" t="s">
        <v>3936</v>
      </c>
      <c r="N1260" s="1" t="s">
        <v>4345</v>
      </c>
      <c r="O1260" s="1">
        <v>1668660</v>
      </c>
      <c r="P1260" s="1" t="s">
        <v>1960</v>
      </c>
      <c r="Q1260" s="1">
        <v>1.67</v>
      </c>
      <c r="R1260" s="1" t="str">
        <f>IFERROR(VLOOKUP(K1260,Proveedores!$A$2:$B$500,2,0),"Agregar")</f>
        <v>MICROSULES ARGENTINA SA de SCIIA</v>
      </c>
      <c r="S1260" s="5">
        <f t="shared" si="19"/>
        <v>2786662.1999999997</v>
      </c>
    </row>
    <row r="1261" spans="1:19" x14ac:dyDescent="0.2">
      <c r="A1261" s="7">
        <v>43930.423194444447</v>
      </c>
      <c r="B1261" s="1" t="s">
        <v>5916</v>
      </c>
      <c r="C1261" s="1" t="s">
        <v>5917</v>
      </c>
      <c r="D1261" s="1" t="s">
        <v>1621</v>
      </c>
      <c r="E1261" s="1" t="s">
        <v>5918</v>
      </c>
      <c r="F1261" s="7">
        <v>43930</v>
      </c>
      <c r="G1261" s="1" t="s">
        <v>1231</v>
      </c>
      <c r="H1261" s="5">
        <v>5961879</v>
      </c>
      <c r="I1261" s="1" t="s">
        <v>2599</v>
      </c>
      <c r="J1261" s="1">
        <v>0</v>
      </c>
      <c r="K1261" s="1" t="s">
        <v>318</v>
      </c>
      <c r="L1261" s="1">
        <v>1</v>
      </c>
      <c r="M1261" s="1" t="s">
        <v>5581</v>
      </c>
      <c r="N1261" s="1" t="s">
        <v>5919</v>
      </c>
      <c r="O1261" s="1">
        <v>258090</v>
      </c>
      <c r="P1261" s="1" t="s">
        <v>1917</v>
      </c>
      <c r="Q1261" s="1">
        <v>23.1</v>
      </c>
      <c r="R1261" s="1" t="str">
        <f>IFERROR(VLOOKUP(K1261,Proveedores!$A$2:$B$500,2,0),"Agregar")</f>
        <v>LABORATORIOS RICHMOND SACIF</v>
      </c>
      <c r="S1261" s="5">
        <f t="shared" si="19"/>
        <v>5961879</v>
      </c>
    </row>
    <row r="1262" spans="1:19" x14ac:dyDescent="0.2">
      <c r="A1262" s="7">
        <v>43930.47761574074</v>
      </c>
      <c r="B1262" s="1" t="s">
        <v>5920</v>
      </c>
      <c r="C1262" s="1" t="s">
        <v>5921</v>
      </c>
      <c r="D1262" s="1" t="s">
        <v>1621</v>
      </c>
      <c r="E1262" s="1" t="s">
        <v>5922</v>
      </c>
      <c r="F1262" s="7">
        <v>43930</v>
      </c>
      <c r="G1262" s="1" t="s">
        <v>98</v>
      </c>
      <c r="H1262" s="5">
        <v>2948520</v>
      </c>
      <c r="I1262" s="1">
        <v>0</v>
      </c>
      <c r="J1262" s="1">
        <v>0</v>
      </c>
      <c r="K1262" s="1" t="s">
        <v>5648</v>
      </c>
      <c r="L1262" s="1">
        <v>3</v>
      </c>
      <c r="M1262" s="1" t="s">
        <v>4368</v>
      </c>
      <c r="N1262" s="1" t="s">
        <v>5662</v>
      </c>
      <c r="O1262" s="1">
        <v>12285.5</v>
      </c>
      <c r="P1262" s="1" t="s">
        <v>5658</v>
      </c>
      <c r="Q1262" s="1">
        <v>240</v>
      </c>
      <c r="R1262" s="1" t="str">
        <f>IFERROR(VLOOKUP(K1262,Proveedores!$A$2:$B$500,2,0),"Agregar")</f>
        <v xml:space="preserve">SUCESORES DE ALFREDO WILLINER S.A. </v>
      </c>
      <c r="S1262" s="5">
        <f t="shared" si="19"/>
        <v>2948520</v>
      </c>
    </row>
    <row r="1263" spans="1:19" x14ac:dyDescent="0.2">
      <c r="A1263" s="7">
        <v>43930.551446759258</v>
      </c>
      <c r="B1263" s="1" t="s">
        <v>5923</v>
      </c>
      <c r="C1263" s="1" t="s">
        <v>5924</v>
      </c>
      <c r="D1263" s="1" t="s">
        <v>1621</v>
      </c>
      <c r="E1263" s="1" t="s">
        <v>5925</v>
      </c>
      <c r="F1263" s="7">
        <v>43918</v>
      </c>
      <c r="G1263" s="1" t="s">
        <v>98</v>
      </c>
      <c r="H1263" s="5">
        <v>2640240</v>
      </c>
      <c r="I1263" s="1">
        <v>0</v>
      </c>
      <c r="J1263" s="1">
        <v>0</v>
      </c>
      <c r="K1263" s="1" t="s">
        <v>5648</v>
      </c>
      <c r="L1263" s="1">
        <v>3</v>
      </c>
      <c r="M1263" s="1" t="s">
        <v>4368</v>
      </c>
      <c r="N1263" s="1" t="s">
        <v>5649</v>
      </c>
      <c r="O1263" s="1">
        <v>11001</v>
      </c>
      <c r="P1263" s="1" t="s">
        <v>5658</v>
      </c>
      <c r="Q1263" s="1">
        <v>240</v>
      </c>
      <c r="R1263" s="1" t="str">
        <f>IFERROR(VLOOKUP(K1263,Proveedores!$A$2:$B$500,2,0),"Agregar")</f>
        <v xml:space="preserve">SUCESORES DE ALFREDO WILLINER S.A. </v>
      </c>
      <c r="S1263" s="5">
        <f t="shared" si="19"/>
        <v>2640240</v>
      </c>
    </row>
    <row r="1264" spans="1:19" x14ac:dyDescent="0.2">
      <c r="A1264" s="7">
        <v>43930.610381944447</v>
      </c>
      <c r="B1264" s="1" t="s">
        <v>5926</v>
      </c>
      <c r="C1264" s="1" t="s">
        <v>5927</v>
      </c>
      <c r="D1264" s="1" t="s">
        <v>1621</v>
      </c>
      <c r="E1264" s="1" t="s">
        <v>5928</v>
      </c>
      <c r="F1264" s="7">
        <v>43918</v>
      </c>
      <c r="G1264" s="1" t="s">
        <v>98</v>
      </c>
      <c r="H1264" s="5">
        <v>712800</v>
      </c>
      <c r="I1264" s="1">
        <v>0</v>
      </c>
      <c r="J1264" s="1">
        <v>0</v>
      </c>
      <c r="K1264" s="1" t="s">
        <v>5648</v>
      </c>
      <c r="L1264" s="1">
        <v>3</v>
      </c>
      <c r="M1264" s="1" t="s">
        <v>4368</v>
      </c>
      <c r="N1264" s="1" t="s">
        <v>5662</v>
      </c>
      <c r="O1264" s="1">
        <v>2970</v>
      </c>
      <c r="P1264" s="1" t="s">
        <v>5658</v>
      </c>
      <c r="Q1264" s="1">
        <v>240</v>
      </c>
      <c r="R1264" s="1" t="str">
        <f>IFERROR(VLOOKUP(K1264,Proveedores!$A$2:$B$500,2,0),"Agregar")</f>
        <v xml:space="preserve">SUCESORES DE ALFREDO WILLINER S.A. </v>
      </c>
      <c r="S1264" s="5">
        <f t="shared" si="19"/>
        <v>712800</v>
      </c>
    </row>
    <row r="1265" spans="1:19" x14ac:dyDescent="0.2">
      <c r="A1265" s="7">
        <v>43930.618796296294</v>
      </c>
      <c r="B1265" s="1" t="s">
        <v>5929</v>
      </c>
      <c r="C1265" s="1" t="s">
        <v>5930</v>
      </c>
      <c r="D1265" s="1" t="s">
        <v>1621</v>
      </c>
      <c r="E1265" s="1" t="s">
        <v>5931</v>
      </c>
      <c r="F1265" s="7">
        <v>43918</v>
      </c>
      <c r="G1265" s="1" t="s">
        <v>98</v>
      </c>
      <c r="H1265" s="5">
        <v>589680</v>
      </c>
      <c r="I1265" s="1">
        <v>0</v>
      </c>
      <c r="J1265" s="1">
        <v>0</v>
      </c>
      <c r="K1265" s="1" t="s">
        <v>5648</v>
      </c>
      <c r="L1265" s="1">
        <v>3</v>
      </c>
      <c r="M1265" s="1" t="s">
        <v>4368</v>
      </c>
      <c r="N1265" s="1" t="s">
        <v>5662</v>
      </c>
      <c r="O1265" s="1">
        <v>2457</v>
      </c>
      <c r="P1265" s="1" t="s">
        <v>5658</v>
      </c>
      <c r="Q1265" s="1">
        <v>240</v>
      </c>
      <c r="R1265" s="1" t="str">
        <f>IFERROR(VLOOKUP(K1265,Proveedores!$A$2:$B$500,2,0),"Agregar")</f>
        <v xml:space="preserve">SUCESORES DE ALFREDO WILLINER S.A. </v>
      </c>
      <c r="S1265" s="5">
        <f t="shared" si="19"/>
        <v>589680</v>
      </c>
    </row>
    <row r="1266" spans="1:19" x14ac:dyDescent="0.2">
      <c r="A1266" s="7">
        <v>43930.637152777781</v>
      </c>
      <c r="B1266" s="1" t="s">
        <v>5932</v>
      </c>
      <c r="C1266" s="1" t="s">
        <v>5933</v>
      </c>
      <c r="D1266" s="1" t="s">
        <v>1621</v>
      </c>
      <c r="E1266" s="1" t="s">
        <v>5934</v>
      </c>
      <c r="F1266" s="7">
        <v>43918</v>
      </c>
      <c r="G1266" s="1" t="s">
        <v>98</v>
      </c>
      <c r="H1266" s="5">
        <v>625128</v>
      </c>
      <c r="I1266" s="1">
        <v>0</v>
      </c>
      <c r="J1266" s="1">
        <v>0</v>
      </c>
      <c r="K1266" s="1" t="s">
        <v>5648</v>
      </c>
      <c r="L1266" s="1">
        <v>5</v>
      </c>
      <c r="M1266" s="1" t="s">
        <v>4368</v>
      </c>
      <c r="N1266" s="1" t="s">
        <v>5662</v>
      </c>
      <c r="O1266" s="1">
        <v>2562</v>
      </c>
      <c r="P1266" s="1" t="s">
        <v>5658</v>
      </c>
      <c r="Q1266" s="1">
        <v>244</v>
      </c>
      <c r="R1266" s="1" t="str">
        <f>IFERROR(VLOOKUP(K1266,Proveedores!$A$2:$B$500,2,0),"Agregar")</f>
        <v xml:space="preserve">SUCESORES DE ALFREDO WILLINER S.A. </v>
      </c>
      <c r="S1266" s="5">
        <f t="shared" si="19"/>
        <v>625128</v>
      </c>
    </row>
    <row r="1267" spans="1:19" x14ac:dyDescent="0.2">
      <c r="A1267" s="7">
        <v>43930.649560185186</v>
      </c>
      <c r="B1267" s="1" t="s">
        <v>5935</v>
      </c>
      <c r="C1267" s="1" t="s">
        <v>5936</v>
      </c>
      <c r="D1267" s="1" t="s">
        <v>1621</v>
      </c>
      <c r="E1267" s="1" t="s">
        <v>5937</v>
      </c>
      <c r="F1267" s="7">
        <v>43918</v>
      </c>
      <c r="G1267" s="1" t="s">
        <v>98</v>
      </c>
      <c r="H1267" s="5">
        <v>1421300</v>
      </c>
      <c r="I1267" s="1">
        <v>0</v>
      </c>
      <c r="J1267" s="1">
        <v>0</v>
      </c>
      <c r="K1267" s="1" t="s">
        <v>5648</v>
      </c>
      <c r="L1267" s="1">
        <v>5</v>
      </c>
      <c r="M1267" s="1" t="s">
        <v>4368</v>
      </c>
      <c r="N1267" s="1" t="s">
        <v>5662</v>
      </c>
      <c r="O1267" s="1">
        <v>5825</v>
      </c>
      <c r="P1267" s="1" t="s">
        <v>5658</v>
      </c>
      <c r="Q1267" s="1">
        <v>244</v>
      </c>
      <c r="R1267" s="1" t="str">
        <f>IFERROR(VLOOKUP(K1267,Proveedores!$A$2:$B$500,2,0),"Agregar")</f>
        <v xml:space="preserve">SUCESORES DE ALFREDO WILLINER S.A. </v>
      </c>
      <c r="S1267" s="5">
        <f t="shared" si="19"/>
        <v>1421300</v>
      </c>
    </row>
    <row r="1268" spans="1:19" x14ac:dyDescent="0.2">
      <c r="A1268" s="7">
        <v>43930.656689814816</v>
      </c>
      <c r="B1268" s="1" t="s">
        <v>5938</v>
      </c>
      <c r="C1268" s="1" t="s">
        <v>5939</v>
      </c>
      <c r="D1268" s="1" t="s">
        <v>1621</v>
      </c>
      <c r="E1268" s="1" t="s">
        <v>5940</v>
      </c>
      <c r="F1268" s="7">
        <v>43923</v>
      </c>
      <c r="G1268" s="1" t="s">
        <v>98</v>
      </c>
      <c r="H1268" s="5">
        <v>1366560</v>
      </c>
      <c r="I1268" s="1">
        <v>0</v>
      </c>
      <c r="J1268" s="1">
        <v>0</v>
      </c>
      <c r="K1268" s="1" t="s">
        <v>5648</v>
      </c>
      <c r="L1268" s="1">
        <v>5</v>
      </c>
      <c r="M1268" s="1" t="s">
        <v>4368</v>
      </c>
      <c r="N1268" s="1" t="s">
        <v>5662</v>
      </c>
      <c r="O1268" s="1">
        <v>5694</v>
      </c>
      <c r="P1268" s="1" t="s">
        <v>5658</v>
      </c>
      <c r="Q1268" s="1">
        <v>240</v>
      </c>
      <c r="R1268" s="1" t="str">
        <f>IFERROR(VLOOKUP(K1268,Proveedores!$A$2:$B$500,2,0),"Agregar")</f>
        <v xml:space="preserve">SUCESORES DE ALFREDO WILLINER S.A. </v>
      </c>
      <c r="S1268" s="5">
        <f t="shared" si="19"/>
        <v>1366560</v>
      </c>
    </row>
    <row r="1269" spans="1:19" x14ac:dyDescent="0.2">
      <c r="A1269" s="7">
        <v>43930.665879629632</v>
      </c>
      <c r="B1269" s="1" t="s">
        <v>5941</v>
      </c>
      <c r="C1269" s="1" t="s">
        <v>5942</v>
      </c>
      <c r="D1269" s="1" t="s">
        <v>1621</v>
      </c>
      <c r="E1269" s="1" t="s">
        <v>5943</v>
      </c>
      <c r="F1269" s="7">
        <v>43930</v>
      </c>
      <c r="G1269" s="1" t="s">
        <v>98</v>
      </c>
      <c r="H1269" s="5">
        <v>261360</v>
      </c>
      <c r="I1269" s="1">
        <v>0</v>
      </c>
      <c r="J1269" s="1">
        <v>0</v>
      </c>
      <c r="K1269" s="1" t="s">
        <v>5648</v>
      </c>
      <c r="L1269" s="1">
        <v>3</v>
      </c>
      <c r="M1269" s="1" t="s">
        <v>4368</v>
      </c>
      <c r="N1269" s="1" t="s">
        <v>5662</v>
      </c>
      <c r="O1269" s="1">
        <v>1089</v>
      </c>
      <c r="P1269" s="1" t="s">
        <v>5658</v>
      </c>
      <c r="Q1269" s="1">
        <v>240</v>
      </c>
      <c r="R1269" s="1" t="str">
        <f>IFERROR(VLOOKUP(K1269,Proveedores!$A$2:$B$500,2,0),"Agregar")</f>
        <v xml:space="preserve">SUCESORES DE ALFREDO WILLINER S.A. </v>
      </c>
      <c r="S1269" s="5">
        <f t="shared" si="19"/>
        <v>261360</v>
      </c>
    </row>
    <row r="1270" spans="1:19" x14ac:dyDescent="0.2">
      <c r="A1270" s="7">
        <v>43930.678171296298</v>
      </c>
      <c r="B1270" s="1" t="s">
        <v>5944</v>
      </c>
      <c r="C1270" s="1" t="s">
        <v>5945</v>
      </c>
      <c r="D1270" s="1" t="s">
        <v>1621</v>
      </c>
      <c r="E1270" s="1" t="s">
        <v>5946</v>
      </c>
      <c r="F1270" s="7">
        <v>43918</v>
      </c>
      <c r="G1270" s="1" t="s">
        <v>98</v>
      </c>
      <c r="H1270" s="5">
        <v>2205272</v>
      </c>
      <c r="I1270" s="1">
        <v>0</v>
      </c>
      <c r="J1270" s="1">
        <v>0</v>
      </c>
      <c r="K1270" s="1" t="s">
        <v>5648</v>
      </c>
      <c r="L1270" s="1">
        <v>5</v>
      </c>
      <c r="M1270" s="1" t="s">
        <v>4368</v>
      </c>
      <c r="N1270" s="1" t="s">
        <v>5947</v>
      </c>
      <c r="O1270" s="1">
        <v>9038</v>
      </c>
      <c r="P1270" s="1" t="s">
        <v>5658</v>
      </c>
      <c r="Q1270" s="1">
        <v>244</v>
      </c>
      <c r="R1270" s="1" t="str">
        <f>IFERROR(VLOOKUP(K1270,Proveedores!$A$2:$B$500,2,0),"Agregar")</f>
        <v xml:space="preserve">SUCESORES DE ALFREDO WILLINER S.A. </v>
      </c>
      <c r="S1270" s="5">
        <f t="shared" si="19"/>
        <v>2205272</v>
      </c>
    </row>
    <row r="1271" spans="1:19" x14ac:dyDescent="0.2">
      <c r="A1271" s="7">
        <v>43930.685914351852</v>
      </c>
      <c r="B1271" s="1" t="s">
        <v>5948</v>
      </c>
      <c r="C1271" s="1" t="s">
        <v>5949</v>
      </c>
      <c r="D1271" s="1" t="s">
        <v>1621</v>
      </c>
      <c r="E1271" s="1" t="s">
        <v>5950</v>
      </c>
      <c r="F1271" s="7">
        <v>43918</v>
      </c>
      <c r="G1271" s="1" t="s">
        <v>98</v>
      </c>
      <c r="H1271" s="5">
        <v>2939956</v>
      </c>
      <c r="I1271" s="1">
        <v>0</v>
      </c>
      <c r="J1271" s="1">
        <v>0</v>
      </c>
      <c r="K1271" s="1" t="s">
        <v>5648</v>
      </c>
      <c r="L1271" s="1">
        <v>5</v>
      </c>
      <c r="M1271" s="1" t="s">
        <v>4368</v>
      </c>
      <c r="N1271" s="1" t="s">
        <v>5662</v>
      </c>
      <c r="O1271" s="1">
        <v>12049</v>
      </c>
      <c r="P1271" s="1" t="s">
        <v>5658</v>
      </c>
      <c r="Q1271" s="1">
        <v>244</v>
      </c>
      <c r="R1271" s="1" t="str">
        <f>IFERROR(VLOOKUP(K1271,Proveedores!$A$2:$B$500,2,0),"Agregar")</f>
        <v xml:space="preserve">SUCESORES DE ALFREDO WILLINER S.A. </v>
      </c>
      <c r="S1271" s="5">
        <f t="shared" si="19"/>
        <v>2939956</v>
      </c>
    </row>
    <row r="1272" spans="1:19" x14ac:dyDescent="0.2">
      <c r="A1272" s="7">
        <v>43930.695370370369</v>
      </c>
      <c r="B1272" s="1" t="s">
        <v>5951</v>
      </c>
      <c r="C1272" s="1" t="s">
        <v>5952</v>
      </c>
      <c r="D1272" s="1" t="s">
        <v>1621</v>
      </c>
      <c r="E1272" s="1" t="s">
        <v>5953</v>
      </c>
      <c r="F1272" s="7">
        <v>43922</v>
      </c>
      <c r="G1272" s="1" t="s">
        <v>98</v>
      </c>
      <c r="H1272" s="5">
        <v>902616</v>
      </c>
      <c r="I1272" s="1">
        <v>0</v>
      </c>
      <c r="J1272" s="1">
        <v>0</v>
      </c>
      <c r="K1272" s="1" t="s">
        <v>5648</v>
      </c>
      <c r="L1272" s="1">
        <v>6</v>
      </c>
      <c r="M1272" s="1" t="s">
        <v>4368</v>
      </c>
      <c r="N1272" s="1" t="s">
        <v>5662</v>
      </c>
      <c r="O1272" s="1">
        <v>3419</v>
      </c>
      <c r="P1272" s="1" t="s">
        <v>5658</v>
      </c>
      <c r="Q1272" s="1">
        <v>264</v>
      </c>
      <c r="R1272" s="1" t="str">
        <f>IFERROR(VLOOKUP(K1272,Proveedores!$A$2:$B$500,2,0),"Agregar")</f>
        <v xml:space="preserve">SUCESORES DE ALFREDO WILLINER S.A. </v>
      </c>
      <c r="S1272" s="5">
        <f t="shared" si="19"/>
        <v>902616</v>
      </c>
    </row>
    <row r="1273" spans="1:19" x14ac:dyDescent="0.2">
      <c r="A1273" s="7">
        <v>43931.414548611108</v>
      </c>
      <c r="B1273" s="1" t="s">
        <v>5954</v>
      </c>
      <c r="C1273" s="1" t="s">
        <v>5955</v>
      </c>
      <c r="D1273" s="1" t="s">
        <v>1621</v>
      </c>
      <c r="E1273" s="1">
        <v>1100000094</v>
      </c>
      <c r="F1273" s="7">
        <v>43930</v>
      </c>
      <c r="G1273" s="1" t="s">
        <v>5668</v>
      </c>
      <c r="H1273" s="5">
        <v>96691100</v>
      </c>
      <c r="I1273" s="1" t="s">
        <v>2599</v>
      </c>
      <c r="J1273" s="1">
        <v>0</v>
      </c>
      <c r="K1273" s="1" t="s">
        <v>5669</v>
      </c>
      <c r="L1273" s="1">
        <v>1</v>
      </c>
      <c r="M1273" s="1" t="s">
        <v>5670</v>
      </c>
      <c r="N1273" s="1" t="s">
        <v>5671</v>
      </c>
      <c r="O1273" s="1">
        <v>121</v>
      </c>
      <c r="P1273" s="1" t="s">
        <v>2149</v>
      </c>
      <c r="Q1273" s="1">
        <v>799100</v>
      </c>
      <c r="R1273" s="1" t="str">
        <f>IFERROR(VLOOKUP(K1273,Proveedores!$A$2:$B$500,2,0),"Agregar")</f>
        <v>TECME SA</v>
      </c>
      <c r="S1273" s="5">
        <f t="shared" si="19"/>
        <v>96691100</v>
      </c>
    </row>
    <row r="1274" spans="1:19" x14ac:dyDescent="0.2">
      <c r="A1274" s="7">
        <v>43934.404942129629</v>
      </c>
      <c r="B1274" s="1" t="s">
        <v>5956</v>
      </c>
      <c r="C1274" s="1" t="s">
        <v>5957</v>
      </c>
      <c r="D1274" s="1" t="s">
        <v>1621</v>
      </c>
      <c r="E1274" s="1" t="s">
        <v>5958</v>
      </c>
      <c r="F1274" s="7">
        <v>43866</v>
      </c>
      <c r="G1274" s="1" t="s">
        <v>692</v>
      </c>
      <c r="H1274" s="5">
        <v>5921609.4299999997</v>
      </c>
      <c r="I1274" s="1">
        <v>153</v>
      </c>
      <c r="J1274" s="1">
        <v>0</v>
      </c>
      <c r="K1274" s="1" t="s">
        <v>5640</v>
      </c>
      <c r="L1274" s="1">
        <v>49</v>
      </c>
      <c r="M1274" s="1" t="s">
        <v>3454</v>
      </c>
      <c r="N1274" s="1" t="s">
        <v>5632</v>
      </c>
      <c r="O1274" s="1">
        <v>980400</v>
      </c>
      <c r="P1274" s="1" t="s">
        <v>3635</v>
      </c>
      <c r="Q1274" s="1">
        <v>6.0399900000000004</v>
      </c>
      <c r="R1274" s="1" t="str">
        <f>IFERROR(VLOOKUP(K1274,Proveedores!$A$2:$B$500,2,0),"Agregar")</f>
        <v>Dr. LAZAR &amp; Cía. S.A.Q.e.I.</v>
      </c>
      <c r="S1274" s="5">
        <f t="shared" si="19"/>
        <v>5921606.1960000005</v>
      </c>
    </row>
    <row r="1275" spans="1:19" x14ac:dyDescent="0.2">
      <c r="A1275" s="7">
        <v>43934.413483796299</v>
      </c>
      <c r="B1275" s="1" t="s">
        <v>5959</v>
      </c>
      <c r="C1275" s="1" t="s">
        <v>5960</v>
      </c>
      <c r="D1275" s="1" t="s">
        <v>1621</v>
      </c>
      <c r="E1275" s="1" t="s">
        <v>5961</v>
      </c>
      <c r="F1275" s="7">
        <v>43916</v>
      </c>
      <c r="G1275" s="1" t="s">
        <v>5360</v>
      </c>
      <c r="H1275" s="5">
        <v>124478054.40000001</v>
      </c>
      <c r="I1275" s="1">
        <v>405</v>
      </c>
      <c r="J1275" s="1">
        <v>0</v>
      </c>
      <c r="K1275" s="1" t="s">
        <v>5361</v>
      </c>
      <c r="L1275" s="1">
        <v>1</v>
      </c>
      <c r="M1275" s="1">
        <v>500100</v>
      </c>
      <c r="N1275" s="1" t="s">
        <v>5362</v>
      </c>
      <c r="O1275" s="1">
        <v>430080</v>
      </c>
      <c r="P1275" s="1" t="s">
        <v>3651</v>
      </c>
      <c r="Q1275" s="1">
        <v>289.43</v>
      </c>
      <c r="R1275" s="1" t="str">
        <f>IFERROR(VLOOKUP(K1275,Proveedores!$A$2:$B$500,2,0),"Agregar")</f>
        <v>Sinergium</v>
      </c>
      <c r="S1275" s="5">
        <f t="shared" si="19"/>
        <v>124478054.40000001</v>
      </c>
    </row>
    <row r="1276" spans="1:19" x14ac:dyDescent="0.2">
      <c r="A1276" s="7">
        <v>43934.419398148151</v>
      </c>
      <c r="B1276" s="1" t="s">
        <v>5962</v>
      </c>
      <c r="C1276" s="1" t="s">
        <v>5963</v>
      </c>
      <c r="D1276" s="1" t="s">
        <v>1621</v>
      </c>
      <c r="E1276" s="1" t="s">
        <v>5964</v>
      </c>
      <c r="F1276" s="7">
        <v>43866</v>
      </c>
      <c r="G1276" s="1" t="s">
        <v>692</v>
      </c>
      <c r="H1276" s="5">
        <v>2006082.04</v>
      </c>
      <c r="I1276" s="1">
        <v>153</v>
      </c>
      <c r="J1276" s="1">
        <v>0</v>
      </c>
      <c r="K1276" s="1" t="s">
        <v>5640</v>
      </c>
      <c r="L1276" s="1">
        <v>40</v>
      </c>
      <c r="M1276" s="1" t="s">
        <v>3480</v>
      </c>
      <c r="N1276" s="1" t="s">
        <v>5965</v>
      </c>
      <c r="O1276" s="1">
        <v>640920</v>
      </c>
      <c r="P1276" s="1" t="s">
        <v>3482</v>
      </c>
      <c r="Q1276" s="1">
        <v>3.13</v>
      </c>
      <c r="R1276" s="1" t="str">
        <f>IFERROR(VLOOKUP(K1276,Proveedores!$A$2:$B$500,2,0),"Agregar")</f>
        <v>Dr. LAZAR &amp; Cía. S.A.Q.e.I.</v>
      </c>
      <c r="S1276" s="5">
        <f t="shared" si="19"/>
        <v>2006079.5999999999</v>
      </c>
    </row>
    <row r="1277" spans="1:19" x14ac:dyDescent="0.2">
      <c r="A1277" s="7">
        <v>43934.421041666668</v>
      </c>
      <c r="B1277" s="1" t="s">
        <v>5966</v>
      </c>
      <c r="C1277" s="1" t="s">
        <v>5967</v>
      </c>
      <c r="D1277" s="1" t="s">
        <v>1621</v>
      </c>
      <c r="E1277" s="1" t="s">
        <v>5968</v>
      </c>
      <c r="F1277" s="7">
        <v>43927</v>
      </c>
      <c r="G1277" s="1" t="s">
        <v>5969</v>
      </c>
      <c r="H1277" s="5">
        <v>1978214.3999999999</v>
      </c>
      <c r="I1277" s="1">
        <v>301</v>
      </c>
      <c r="J1277" s="1">
        <v>0</v>
      </c>
      <c r="K1277" s="1" t="s">
        <v>5560</v>
      </c>
      <c r="L1277" s="1">
        <v>12</v>
      </c>
      <c r="M1277" s="1">
        <v>10801975</v>
      </c>
      <c r="N1277" s="1" t="s">
        <v>2798</v>
      </c>
      <c r="O1277" s="1">
        <v>2442240</v>
      </c>
      <c r="P1277" s="1" t="s">
        <v>2803</v>
      </c>
      <c r="Q1277" s="1">
        <v>0.81</v>
      </c>
      <c r="R1277" s="1" t="str">
        <f>IFERROR(VLOOKUP(K1277,Proveedores!$A$2:$B$500,2,0),"Agregar")</f>
        <v>Laboratorios Bago S.A</v>
      </c>
      <c r="S1277" s="5">
        <f t="shared" si="19"/>
        <v>1978214.4000000001</v>
      </c>
    </row>
    <row r="1278" spans="1:19" x14ac:dyDescent="0.2">
      <c r="A1278" s="7">
        <v>43934.42696759259</v>
      </c>
      <c r="B1278" s="1" t="s">
        <v>5970</v>
      </c>
      <c r="C1278" s="1" t="s">
        <v>5971</v>
      </c>
      <c r="D1278" s="1" t="s">
        <v>1621</v>
      </c>
      <c r="E1278" s="1" t="s">
        <v>5972</v>
      </c>
      <c r="F1278" s="7">
        <v>43927</v>
      </c>
      <c r="G1278" s="1" t="s">
        <v>5360</v>
      </c>
      <c r="H1278" s="5">
        <v>116260496</v>
      </c>
      <c r="I1278" s="1">
        <v>405</v>
      </c>
      <c r="J1278" s="1">
        <v>0</v>
      </c>
      <c r="K1278" s="1" t="s">
        <v>5361</v>
      </c>
      <c r="L1278" s="1">
        <v>2</v>
      </c>
      <c r="M1278" s="1">
        <v>500101</v>
      </c>
      <c r="N1278" s="1" t="s">
        <v>5627</v>
      </c>
      <c r="O1278" s="1">
        <v>61840</v>
      </c>
      <c r="P1278" s="1" t="s">
        <v>3651</v>
      </c>
      <c r="Q1278" s="1">
        <v>202.6</v>
      </c>
      <c r="R1278" s="1" t="str">
        <f>IFERROR(VLOOKUP(K1278,Proveedores!$A$2:$B$500,2,0),"Agregar")</f>
        <v>Sinergium</v>
      </c>
      <c r="S1278" s="5">
        <f t="shared" si="19"/>
        <v>12528784</v>
      </c>
    </row>
    <row r="1279" spans="1:19" x14ac:dyDescent="0.2">
      <c r="A1279" s="7">
        <v>43934.42696759259</v>
      </c>
      <c r="B1279" s="1" t="s">
        <v>5970</v>
      </c>
      <c r="C1279" s="1" t="s">
        <v>5971</v>
      </c>
      <c r="D1279" s="1" t="s">
        <v>1621</v>
      </c>
      <c r="E1279" s="1" t="s">
        <v>5972</v>
      </c>
      <c r="F1279" s="7">
        <v>43927</v>
      </c>
      <c r="G1279" s="1" t="s">
        <v>5360</v>
      </c>
      <c r="H1279" s="5">
        <v>116260496</v>
      </c>
      <c r="I1279" s="1">
        <v>405</v>
      </c>
      <c r="J1279" s="1">
        <v>0</v>
      </c>
      <c r="K1279" s="1" t="s">
        <v>5361</v>
      </c>
      <c r="L1279" s="1">
        <v>1</v>
      </c>
      <c r="M1279" s="1">
        <v>500100</v>
      </c>
      <c r="N1279" s="1" t="s">
        <v>5973</v>
      </c>
      <c r="O1279" s="1">
        <v>358400</v>
      </c>
      <c r="P1279" s="1" t="s">
        <v>3651</v>
      </c>
      <c r="Q1279" s="1">
        <v>289.43</v>
      </c>
      <c r="R1279" s="1" t="str">
        <f>IFERROR(VLOOKUP(K1279,Proveedores!$A$2:$B$500,2,0),"Agregar")</f>
        <v>Sinergium</v>
      </c>
      <c r="S1279" s="5">
        <f t="shared" si="19"/>
        <v>103731712</v>
      </c>
    </row>
    <row r="1280" spans="1:19" x14ac:dyDescent="0.2">
      <c r="A1280" s="7">
        <v>43934.437314814815</v>
      </c>
      <c r="B1280" s="1" t="s">
        <v>5974</v>
      </c>
      <c r="C1280" s="1" t="s">
        <v>5975</v>
      </c>
      <c r="D1280" s="1" t="s">
        <v>1621</v>
      </c>
      <c r="E1280" s="1" t="s">
        <v>5976</v>
      </c>
      <c r="F1280" s="7">
        <v>43927</v>
      </c>
      <c r="G1280" s="1" t="s">
        <v>5977</v>
      </c>
      <c r="H1280" s="5">
        <v>1978214.3999999999</v>
      </c>
      <c r="I1280" s="1">
        <v>301</v>
      </c>
      <c r="J1280" s="1">
        <v>0</v>
      </c>
      <c r="K1280" s="1" t="s">
        <v>5367</v>
      </c>
      <c r="L1280" s="1">
        <v>12</v>
      </c>
      <c r="M1280" s="1">
        <v>10801975</v>
      </c>
      <c r="N1280" s="1" t="s">
        <v>2798</v>
      </c>
      <c r="O1280" s="1">
        <v>2442240</v>
      </c>
      <c r="P1280" s="1" t="s">
        <v>2803</v>
      </c>
      <c r="Q1280" s="1">
        <v>0.81</v>
      </c>
      <c r="R1280" s="1" t="str">
        <f>IFERROR(VLOOKUP(K1280,Proveedores!$A$2:$B$500,2,0),"Agregar")</f>
        <v>Laboratorios Bago S.A</v>
      </c>
      <c r="S1280" s="5">
        <f t="shared" si="19"/>
        <v>1978214.4000000001</v>
      </c>
    </row>
    <row r="1281" spans="1:19" x14ac:dyDescent="0.2">
      <c r="A1281" s="7">
        <v>43934.439074074071</v>
      </c>
      <c r="B1281" s="1" t="s">
        <v>5978</v>
      </c>
      <c r="C1281" s="1" t="s">
        <v>5979</v>
      </c>
      <c r="D1281" s="1" t="s">
        <v>1621</v>
      </c>
      <c r="E1281" s="1" t="s">
        <v>5980</v>
      </c>
      <c r="F1281" s="7">
        <v>43927</v>
      </c>
      <c r="G1281" s="1" t="s">
        <v>5360</v>
      </c>
      <c r="H1281" s="5">
        <v>91663352</v>
      </c>
      <c r="I1281" s="1">
        <v>405</v>
      </c>
      <c r="J1281" s="1">
        <v>0</v>
      </c>
      <c r="K1281" s="1" t="s">
        <v>5361</v>
      </c>
      <c r="L1281" s="1">
        <v>2</v>
      </c>
      <c r="M1281" s="1">
        <v>500101</v>
      </c>
      <c r="N1281" s="1" t="s">
        <v>5627</v>
      </c>
      <c r="O1281" s="1">
        <v>286720</v>
      </c>
      <c r="P1281" s="1" t="s">
        <v>3651</v>
      </c>
      <c r="Q1281" s="1">
        <v>202.6</v>
      </c>
      <c r="R1281" s="1" t="str">
        <f>IFERROR(VLOOKUP(K1281,Proveedores!$A$2:$B$500,2,0),"Agregar")</f>
        <v>Sinergium</v>
      </c>
      <c r="S1281" s="5">
        <f t="shared" si="19"/>
        <v>58089472</v>
      </c>
    </row>
    <row r="1282" spans="1:19" x14ac:dyDescent="0.2">
      <c r="A1282" s="7">
        <v>43934.439074074071</v>
      </c>
      <c r="B1282" s="1" t="s">
        <v>5978</v>
      </c>
      <c r="C1282" s="1" t="s">
        <v>5979</v>
      </c>
      <c r="D1282" s="1" t="s">
        <v>1621</v>
      </c>
      <c r="E1282" s="1" t="s">
        <v>5980</v>
      </c>
      <c r="F1282" s="7">
        <v>43927</v>
      </c>
      <c r="G1282" s="1" t="s">
        <v>5360</v>
      </c>
      <c r="H1282" s="5">
        <v>91663352</v>
      </c>
      <c r="I1282" s="1">
        <v>405</v>
      </c>
      <c r="J1282" s="1">
        <v>0</v>
      </c>
      <c r="K1282" s="1" t="s">
        <v>5361</v>
      </c>
      <c r="L1282" s="1">
        <v>1</v>
      </c>
      <c r="M1282" s="1">
        <v>500100</v>
      </c>
      <c r="N1282" s="1" t="s">
        <v>5362</v>
      </c>
      <c r="O1282" s="1">
        <v>116000</v>
      </c>
      <c r="P1282" s="1" t="s">
        <v>3651</v>
      </c>
      <c r="Q1282" s="1">
        <v>289.43</v>
      </c>
      <c r="R1282" s="1" t="str">
        <f>IFERROR(VLOOKUP(K1282,Proveedores!$A$2:$B$500,2,0),"Agregar")</f>
        <v>Sinergium</v>
      </c>
      <c r="S1282" s="5">
        <f t="shared" si="19"/>
        <v>33573880</v>
      </c>
    </row>
    <row r="1283" spans="1:19" x14ac:dyDescent="0.2">
      <c r="A1283" s="7">
        <v>43934.443344907406</v>
      </c>
      <c r="B1283" s="1" t="s">
        <v>5981</v>
      </c>
      <c r="C1283" s="1" t="s">
        <v>5982</v>
      </c>
      <c r="D1283" s="1" t="s">
        <v>1621</v>
      </c>
      <c r="E1283" s="1" t="s">
        <v>5983</v>
      </c>
      <c r="F1283" s="7">
        <v>43923</v>
      </c>
      <c r="G1283" s="1" t="s">
        <v>98</v>
      </c>
      <c r="H1283" s="5">
        <v>1251888</v>
      </c>
      <c r="I1283" s="1">
        <v>0</v>
      </c>
      <c r="J1283" s="1">
        <v>0</v>
      </c>
      <c r="K1283" s="1" t="s">
        <v>5648</v>
      </c>
      <c r="L1283" s="1">
        <v>6</v>
      </c>
      <c r="M1283" s="1" t="s">
        <v>4368</v>
      </c>
      <c r="N1283" s="1" t="s">
        <v>5662</v>
      </c>
      <c r="O1283" s="1">
        <v>4742</v>
      </c>
      <c r="P1283" s="1" t="s">
        <v>5658</v>
      </c>
      <c r="Q1283" s="1">
        <v>264</v>
      </c>
      <c r="R1283" s="1" t="str">
        <f>IFERROR(VLOOKUP(K1283,Proveedores!$A$2:$B$500,2,0),"Agregar")</f>
        <v xml:space="preserve">SUCESORES DE ALFREDO WILLINER S.A. </v>
      </c>
      <c r="S1283" s="5">
        <f t="shared" ref="S1283:S1346" si="20">Q1283*O1283</f>
        <v>1251888</v>
      </c>
    </row>
    <row r="1284" spans="1:19" x14ac:dyDescent="0.2">
      <c r="A1284" s="7">
        <v>43934.448657407411</v>
      </c>
      <c r="B1284" s="1" t="s">
        <v>5984</v>
      </c>
      <c r="C1284" s="1" t="s">
        <v>5985</v>
      </c>
      <c r="D1284" s="1" t="s">
        <v>1621</v>
      </c>
      <c r="E1284" s="1" t="s">
        <v>5986</v>
      </c>
      <c r="F1284" s="7">
        <v>43927</v>
      </c>
      <c r="G1284" s="1" t="s">
        <v>5977</v>
      </c>
      <c r="H1284" s="5">
        <v>2038867.2</v>
      </c>
      <c r="I1284" s="1">
        <v>210</v>
      </c>
      <c r="J1284" s="1">
        <v>0</v>
      </c>
      <c r="K1284" s="1" t="s">
        <v>5367</v>
      </c>
      <c r="L1284" s="1">
        <v>12</v>
      </c>
      <c r="M1284" s="1">
        <v>10801975</v>
      </c>
      <c r="N1284" s="1" t="s">
        <v>2798</v>
      </c>
      <c r="O1284" s="1">
        <v>2517120</v>
      </c>
      <c r="P1284" s="1" t="s">
        <v>2803</v>
      </c>
      <c r="Q1284" s="1">
        <v>2038867.2</v>
      </c>
      <c r="R1284" s="1" t="str">
        <f>IFERROR(VLOOKUP(K1284,Proveedores!$A$2:$B$500,2,0),"Agregar")</f>
        <v>Laboratorios Bago S.A</v>
      </c>
      <c r="S1284" s="5">
        <f t="shared" si="20"/>
        <v>5132073406464</v>
      </c>
    </row>
    <row r="1285" spans="1:19" x14ac:dyDescent="0.2">
      <c r="A1285" s="7">
        <v>43934.454652777778</v>
      </c>
      <c r="B1285" s="1" t="s">
        <v>5987</v>
      </c>
      <c r="C1285" s="1" t="s">
        <v>5988</v>
      </c>
      <c r="D1285" s="1" t="s">
        <v>1621</v>
      </c>
      <c r="E1285" s="1" t="s">
        <v>5989</v>
      </c>
      <c r="F1285" s="7">
        <v>43927</v>
      </c>
      <c r="G1285" s="1" t="s">
        <v>5990</v>
      </c>
      <c r="H1285" s="5">
        <v>970444.81</v>
      </c>
      <c r="I1285" s="1">
        <v>210</v>
      </c>
      <c r="J1285" s="1">
        <v>0</v>
      </c>
      <c r="K1285" s="1" t="s">
        <v>5367</v>
      </c>
      <c r="L1285" s="1">
        <v>12</v>
      </c>
      <c r="M1285" s="1">
        <v>10801975</v>
      </c>
      <c r="N1285" s="1" t="s">
        <v>2798</v>
      </c>
      <c r="O1285" s="1">
        <v>1198080</v>
      </c>
      <c r="P1285" s="1" t="s">
        <v>2803</v>
      </c>
      <c r="Q1285" s="1">
        <v>0.81</v>
      </c>
      <c r="R1285" s="1" t="str">
        <f>IFERROR(VLOOKUP(K1285,Proveedores!$A$2:$B$500,2,0),"Agregar")</f>
        <v>Laboratorios Bago S.A</v>
      </c>
      <c r="S1285" s="5">
        <f t="shared" si="20"/>
        <v>970444.80000000005</v>
      </c>
    </row>
    <row r="1286" spans="1:19" x14ac:dyDescent="0.2">
      <c r="A1286" s="7">
        <v>43934.46193287037</v>
      </c>
      <c r="B1286" s="1" t="s">
        <v>5991</v>
      </c>
      <c r="C1286" s="1" t="s">
        <v>5992</v>
      </c>
      <c r="D1286" s="1" t="s">
        <v>1621</v>
      </c>
      <c r="E1286" s="1" t="s">
        <v>5993</v>
      </c>
      <c r="F1286" s="7">
        <v>43928</v>
      </c>
      <c r="G1286" s="1" t="s">
        <v>5994</v>
      </c>
      <c r="H1286" s="5">
        <v>1978214.3999999999</v>
      </c>
      <c r="I1286" s="1">
        <v>370</v>
      </c>
      <c r="J1286" s="1">
        <v>0</v>
      </c>
      <c r="K1286" s="1" t="s">
        <v>5367</v>
      </c>
      <c r="L1286" s="1">
        <v>12</v>
      </c>
      <c r="M1286" s="1">
        <v>10801975</v>
      </c>
      <c r="N1286" s="1" t="s">
        <v>2798</v>
      </c>
      <c r="O1286" s="1">
        <v>2442240</v>
      </c>
      <c r="P1286" s="1" t="s">
        <v>2803</v>
      </c>
      <c r="Q1286" s="1">
        <v>0.81</v>
      </c>
      <c r="R1286" s="1" t="str">
        <f>IFERROR(VLOOKUP(K1286,Proveedores!$A$2:$B$500,2,0),"Agregar")</f>
        <v>Laboratorios Bago S.A</v>
      </c>
      <c r="S1286" s="5">
        <f t="shared" si="20"/>
        <v>1978214.4000000001</v>
      </c>
    </row>
    <row r="1287" spans="1:19" x14ac:dyDescent="0.2">
      <c r="A1287" s="7">
        <v>43934.471099537041</v>
      </c>
      <c r="B1287" s="1" t="s">
        <v>5995</v>
      </c>
      <c r="C1287" s="1" t="s">
        <v>5996</v>
      </c>
      <c r="D1287" s="1" t="s">
        <v>1621</v>
      </c>
      <c r="E1287" s="1" t="s">
        <v>5997</v>
      </c>
      <c r="F1287" s="7">
        <v>43918</v>
      </c>
      <c r="G1287" s="1" t="s">
        <v>98</v>
      </c>
      <c r="H1287" s="5">
        <v>1160280</v>
      </c>
      <c r="I1287" s="1">
        <v>0</v>
      </c>
      <c r="J1287" s="1">
        <v>0</v>
      </c>
      <c r="K1287" s="1" t="s">
        <v>5648</v>
      </c>
      <c r="L1287" s="1">
        <v>6</v>
      </c>
      <c r="M1287" s="1" t="s">
        <v>4368</v>
      </c>
      <c r="N1287" s="1" t="s">
        <v>5662</v>
      </c>
      <c r="O1287" s="1">
        <v>4395</v>
      </c>
      <c r="P1287" s="1" t="s">
        <v>5658</v>
      </c>
      <c r="Q1287" s="1">
        <v>264</v>
      </c>
      <c r="R1287" s="1" t="str">
        <f>IFERROR(VLOOKUP(K1287,Proveedores!$A$2:$B$500,2,0),"Agregar")</f>
        <v xml:space="preserve">SUCESORES DE ALFREDO WILLINER S.A. </v>
      </c>
      <c r="S1287" s="5">
        <f t="shared" si="20"/>
        <v>1160280</v>
      </c>
    </row>
    <row r="1288" spans="1:19" x14ac:dyDescent="0.2">
      <c r="A1288" s="7">
        <v>43934.475752314815</v>
      </c>
      <c r="B1288" s="1" t="s">
        <v>5998</v>
      </c>
      <c r="C1288" s="1" t="s">
        <v>5999</v>
      </c>
      <c r="D1288" s="1" t="s">
        <v>1621</v>
      </c>
      <c r="E1288" s="1" t="s">
        <v>6000</v>
      </c>
      <c r="F1288" s="7">
        <v>43928</v>
      </c>
      <c r="G1288" s="1" t="s">
        <v>5977</v>
      </c>
      <c r="H1288" s="5">
        <v>1982880</v>
      </c>
      <c r="I1288" s="1">
        <v>370</v>
      </c>
      <c r="J1288" s="1">
        <v>0</v>
      </c>
      <c r="K1288" s="1" t="s">
        <v>5367</v>
      </c>
      <c r="L1288" s="1">
        <v>12</v>
      </c>
      <c r="M1288" s="1">
        <v>10801975</v>
      </c>
      <c r="N1288" s="1" t="s">
        <v>2798</v>
      </c>
      <c r="O1288" s="1">
        <v>2448000</v>
      </c>
      <c r="P1288" s="1" t="s">
        <v>2803</v>
      </c>
      <c r="Q1288" s="1">
        <v>0.81</v>
      </c>
      <c r="R1288" s="1" t="str">
        <f>IFERROR(VLOOKUP(K1288,Proveedores!$A$2:$B$500,2,0),"Agregar")</f>
        <v>Laboratorios Bago S.A</v>
      </c>
      <c r="S1288" s="5">
        <f t="shared" si="20"/>
        <v>1982880.0000000002</v>
      </c>
    </row>
    <row r="1289" spans="1:19" x14ac:dyDescent="0.2">
      <c r="A1289" s="7">
        <v>43934.478564814817</v>
      </c>
      <c r="B1289" s="1" t="s">
        <v>6001</v>
      </c>
      <c r="C1289" s="1" t="s">
        <v>6002</v>
      </c>
      <c r="D1289" s="1" t="s">
        <v>1621</v>
      </c>
      <c r="E1289" s="1" t="s">
        <v>6003</v>
      </c>
      <c r="F1289" s="7">
        <v>43923</v>
      </c>
      <c r="G1289" s="1" t="s">
        <v>539</v>
      </c>
      <c r="H1289" s="5">
        <v>5534760</v>
      </c>
      <c r="I1289" s="1" t="s">
        <v>1816</v>
      </c>
      <c r="J1289" s="1">
        <v>0</v>
      </c>
      <c r="K1289" s="1" t="s">
        <v>1847</v>
      </c>
      <c r="L1289" s="1">
        <v>1</v>
      </c>
      <c r="M1289" s="1">
        <v>2272541</v>
      </c>
      <c r="N1289" s="1" t="s">
        <v>6004</v>
      </c>
      <c r="O1289" s="1">
        <v>359400</v>
      </c>
      <c r="P1289" s="1" t="s">
        <v>6005</v>
      </c>
      <c r="Q1289" s="1">
        <v>15.4</v>
      </c>
      <c r="R1289" s="1" t="str">
        <f>IFERROR(VLOOKUP(K1289,Proveedores!$A$2:$B$500,2,0),"Agregar")</f>
        <v xml:space="preserve">LAFEDAR S.A. </v>
      </c>
      <c r="S1289" s="5">
        <f t="shared" si="20"/>
        <v>5534760</v>
      </c>
    </row>
    <row r="1290" spans="1:19" x14ac:dyDescent="0.2">
      <c r="A1290" s="7">
        <v>43934.47991898148</v>
      </c>
      <c r="B1290" s="1" t="s">
        <v>6006</v>
      </c>
      <c r="C1290" s="1" t="s">
        <v>6007</v>
      </c>
      <c r="D1290" s="1" t="s">
        <v>1621</v>
      </c>
      <c r="E1290" s="1" t="s">
        <v>6008</v>
      </c>
      <c r="F1290" s="7">
        <v>43928</v>
      </c>
      <c r="G1290" s="1" t="s">
        <v>5977</v>
      </c>
      <c r="H1290" s="5">
        <v>2052963.99</v>
      </c>
      <c r="I1290" s="1">
        <v>375</v>
      </c>
      <c r="J1290" s="1">
        <v>0</v>
      </c>
      <c r="K1290" s="1" t="s">
        <v>5367</v>
      </c>
      <c r="L1290" s="1">
        <v>12</v>
      </c>
      <c r="M1290" s="1">
        <v>10801975</v>
      </c>
      <c r="N1290" s="1" t="s">
        <v>2798</v>
      </c>
      <c r="O1290" s="1">
        <v>2534400</v>
      </c>
      <c r="P1290" s="1" t="s">
        <v>2803</v>
      </c>
      <c r="Q1290" s="1">
        <v>0.81</v>
      </c>
      <c r="R1290" s="1" t="str">
        <f>IFERROR(VLOOKUP(K1290,Proveedores!$A$2:$B$500,2,0),"Agregar")</f>
        <v>Laboratorios Bago S.A</v>
      </c>
      <c r="S1290" s="5">
        <f t="shared" si="20"/>
        <v>2052864.0000000002</v>
      </c>
    </row>
    <row r="1291" spans="1:19" x14ac:dyDescent="0.2">
      <c r="A1291" s="7">
        <v>43934.487002314818</v>
      </c>
      <c r="B1291" s="1" t="s">
        <v>6009</v>
      </c>
      <c r="C1291" s="1" t="s">
        <v>6010</v>
      </c>
      <c r="D1291" s="1" t="s">
        <v>1621</v>
      </c>
      <c r="E1291" s="1" t="s">
        <v>6011</v>
      </c>
      <c r="F1291" s="7">
        <v>43928</v>
      </c>
      <c r="G1291" s="1" t="s">
        <v>5977</v>
      </c>
      <c r="H1291" s="5">
        <v>1922227.2</v>
      </c>
      <c r="I1291" s="1">
        <v>375</v>
      </c>
      <c r="J1291" s="1">
        <v>0</v>
      </c>
      <c r="K1291" s="1" t="s">
        <v>5367</v>
      </c>
      <c r="L1291" s="1">
        <v>12</v>
      </c>
      <c r="M1291" s="1">
        <v>10801975</v>
      </c>
      <c r="N1291" s="1" t="s">
        <v>2798</v>
      </c>
      <c r="O1291" s="1">
        <v>2373120</v>
      </c>
      <c r="P1291" s="1" t="s">
        <v>2803</v>
      </c>
      <c r="Q1291" s="1">
        <v>0.81</v>
      </c>
      <c r="R1291" s="1" t="str">
        <f>IFERROR(VLOOKUP(K1291,Proveedores!$A$2:$B$500,2,0),"Agregar")</f>
        <v>Laboratorios Bago S.A</v>
      </c>
      <c r="S1291" s="5">
        <f t="shared" si="20"/>
        <v>1922227.2000000002</v>
      </c>
    </row>
    <row r="1292" spans="1:19" x14ac:dyDescent="0.2">
      <c r="A1292" s="7">
        <v>43934.48777777778</v>
      </c>
      <c r="B1292" s="1" t="s">
        <v>6012</v>
      </c>
      <c r="C1292" s="1" t="s">
        <v>6013</v>
      </c>
      <c r="D1292" s="1" t="s">
        <v>1621</v>
      </c>
      <c r="E1292" s="1" t="s">
        <v>6014</v>
      </c>
      <c r="F1292" s="7">
        <v>43918</v>
      </c>
      <c r="G1292" s="1" t="s">
        <v>98</v>
      </c>
      <c r="H1292" s="5">
        <v>494208</v>
      </c>
      <c r="I1292" s="1">
        <v>0</v>
      </c>
      <c r="J1292" s="1">
        <v>0</v>
      </c>
      <c r="K1292" s="1" t="s">
        <v>5648</v>
      </c>
      <c r="L1292" s="1">
        <v>6</v>
      </c>
      <c r="M1292" s="1" t="s">
        <v>4368</v>
      </c>
      <c r="N1292" s="1" t="s">
        <v>5662</v>
      </c>
      <c r="O1292" s="1">
        <v>1872</v>
      </c>
      <c r="P1292" s="1" t="s">
        <v>5658</v>
      </c>
      <c r="Q1292" s="1">
        <v>264</v>
      </c>
      <c r="R1292" s="1" t="str">
        <f>IFERROR(VLOOKUP(K1292,Proveedores!$A$2:$B$500,2,0),"Agregar")</f>
        <v xml:space="preserve">SUCESORES DE ALFREDO WILLINER S.A. </v>
      </c>
      <c r="S1292" s="5">
        <f t="shared" si="20"/>
        <v>494208</v>
      </c>
    </row>
    <row r="1293" spans="1:19" x14ac:dyDescent="0.2">
      <c r="A1293" s="7">
        <v>43934.494039351855</v>
      </c>
      <c r="B1293" s="1" t="s">
        <v>6015</v>
      </c>
      <c r="C1293" s="1" t="s">
        <v>6016</v>
      </c>
      <c r="D1293" s="1" t="s">
        <v>1621</v>
      </c>
      <c r="E1293" s="1" t="s">
        <v>6017</v>
      </c>
      <c r="F1293" s="7">
        <v>43928</v>
      </c>
      <c r="G1293" s="1" t="s">
        <v>5977</v>
      </c>
      <c r="H1293" s="5">
        <v>1413676.8</v>
      </c>
      <c r="I1293" s="1">
        <v>375</v>
      </c>
      <c r="J1293" s="1">
        <v>0</v>
      </c>
      <c r="K1293" s="1" t="s">
        <v>5367</v>
      </c>
      <c r="L1293" s="1">
        <v>12</v>
      </c>
      <c r="M1293" s="1">
        <v>10801975</v>
      </c>
      <c r="N1293" s="1" t="s">
        <v>2798</v>
      </c>
      <c r="O1293" s="1">
        <v>1745280</v>
      </c>
      <c r="P1293" s="1" t="s">
        <v>2803</v>
      </c>
      <c r="Q1293" s="1">
        <v>0.81</v>
      </c>
      <c r="R1293" s="1" t="str">
        <f>IFERROR(VLOOKUP(K1293,Proveedores!$A$2:$B$500,2,0),"Agregar")</f>
        <v>Laboratorios Bago S.A</v>
      </c>
      <c r="S1293" s="5">
        <f t="shared" si="20"/>
        <v>1413676.8</v>
      </c>
    </row>
    <row r="1294" spans="1:19" x14ac:dyDescent="0.2">
      <c r="A1294" s="7">
        <v>43934.50204861111</v>
      </c>
      <c r="B1294" s="1" t="s">
        <v>6018</v>
      </c>
      <c r="C1294" s="1" t="s">
        <v>6019</v>
      </c>
      <c r="D1294" s="1" t="s">
        <v>1621</v>
      </c>
      <c r="E1294" s="1" t="s">
        <v>6020</v>
      </c>
      <c r="F1294" s="7">
        <v>43928</v>
      </c>
      <c r="G1294" s="1" t="s">
        <v>5977</v>
      </c>
      <c r="H1294" s="5">
        <v>2558999.52</v>
      </c>
      <c r="I1294" s="1">
        <v>374</v>
      </c>
      <c r="J1294" s="1">
        <v>0</v>
      </c>
      <c r="K1294" s="1" t="s">
        <v>5367</v>
      </c>
      <c r="L1294" s="1">
        <v>10</v>
      </c>
      <c r="M1294" s="1">
        <v>10801973</v>
      </c>
      <c r="N1294" s="1" t="s">
        <v>2798</v>
      </c>
      <c r="O1294" s="1">
        <v>580272</v>
      </c>
      <c r="P1294" s="1" t="s">
        <v>2803</v>
      </c>
      <c r="Q1294" s="1">
        <v>4.41</v>
      </c>
      <c r="R1294" s="1" t="str">
        <f>IFERROR(VLOOKUP(K1294,Proveedores!$A$2:$B$500,2,0),"Agregar")</f>
        <v>Laboratorios Bago S.A</v>
      </c>
      <c r="S1294" s="5">
        <f t="shared" si="20"/>
        <v>2558999.52</v>
      </c>
    </row>
    <row r="1295" spans="1:19" x14ac:dyDescent="0.2">
      <c r="A1295" s="7">
        <v>43934.57644675926</v>
      </c>
      <c r="B1295" s="1" t="s">
        <v>6021</v>
      </c>
      <c r="C1295" s="1" t="s">
        <v>6022</v>
      </c>
      <c r="D1295" s="1" t="s">
        <v>1621</v>
      </c>
      <c r="E1295" s="1" t="s">
        <v>6023</v>
      </c>
      <c r="F1295" s="7">
        <v>43922</v>
      </c>
      <c r="G1295" s="1" t="s">
        <v>692</v>
      </c>
      <c r="H1295" s="5">
        <v>1552939.64</v>
      </c>
      <c r="I1295" s="1" t="s">
        <v>1816</v>
      </c>
      <c r="J1295" s="1">
        <v>0</v>
      </c>
      <c r="K1295" s="1" t="s">
        <v>1847</v>
      </c>
      <c r="L1295" s="1">
        <v>45</v>
      </c>
      <c r="M1295" s="1" t="s">
        <v>3567</v>
      </c>
      <c r="N1295" s="1" t="s">
        <v>6024</v>
      </c>
      <c r="O1295" s="1">
        <v>251692</v>
      </c>
      <c r="P1295" s="1" t="s">
        <v>6025</v>
      </c>
      <c r="Q1295" s="1">
        <v>6.17</v>
      </c>
      <c r="R1295" s="1" t="str">
        <f>IFERROR(VLOOKUP(K1295,Proveedores!$A$2:$B$500,2,0),"Agregar")</f>
        <v xml:space="preserve">LAFEDAR S.A. </v>
      </c>
      <c r="S1295" s="5">
        <f t="shared" si="20"/>
        <v>1552939.64</v>
      </c>
    </row>
    <row r="1296" spans="1:19" x14ac:dyDescent="0.2">
      <c r="A1296" s="7">
        <v>43934.579826388886</v>
      </c>
      <c r="B1296" s="1" t="s">
        <v>6026</v>
      </c>
      <c r="C1296" s="1" t="s">
        <v>6027</v>
      </c>
      <c r="D1296" s="1" t="s">
        <v>1621</v>
      </c>
      <c r="E1296" s="1" t="s">
        <v>6028</v>
      </c>
      <c r="F1296" s="7">
        <v>43929</v>
      </c>
      <c r="G1296" s="1" t="s">
        <v>2657</v>
      </c>
      <c r="H1296" s="5">
        <v>2688735.24</v>
      </c>
      <c r="I1296" s="1" t="s">
        <v>6029</v>
      </c>
      <c r="J1296" s="1">
        <v>0</v>
      </c>
      <c r="K1296" s="1" t="s">
        <v>2737</v>
      </c>
      <c r="L1296" s="1">
        <v>23</v>
      </c>
      <c r="M1296" s="1" t="s">
        <v>3521</v>
      </c>
      <c r="N1296" s="1" t="s">
        <v>3522</v>
      </c>
      <c r="O1296" s="1">
        <v>37458</v>
      </c>
      <c r="P1296" s="1" t="s">
        <v>1642</v>
      </c>
      <c r="Q1296" s="1">
        <v>71.78</v>
      </c>
      <c r="R1296" s="1" t="str">
        <f>IFERROR(VLOOKUP(K1296,Proveedores!$A$2:$B$500,2,0),"Agregar")</f>
        <v>LABORATORIOS FABRA S.A.</v>
      </c>
      <c r="S1296" s="5">
        <f t="shared" si="20"/>
        <v>2688735.24</v>
      </c>
    </row>
    <row r="1297" spans="1:19" x14ac:dyDescent="0.2">
      <c r="A1297" s="7">
        <v>43934.584768518522</v>
      </c>
      <c r="B1297" s="1" t="s">
        <v>6030</v>
      </c>
      <c r="C1297" s="1" t="s">
        <v>6031</v>
      </c>
      <c r="D1297" s="1" t="s">
        <v>1621</v>
      </c>
      <c r="E1297" s="1" t="s">
        <v>6032</v>
      </c>
      <c r="F1297" s="7">
        <v>43922</v>
      </c>
      <c r="G1297" s="1" t="s">
        <v>42</v>
      </c>
      <c r="H1297" s="5">
        <v>1228557</v>
      </c>
      <c r="I1297" s="1">
        <v>0</v>
      </c>
      <c r="J1297" s="1">
        <v>0</v>
      </c>
      <c r="K1297" s="1" t="s">
        <v>5648</v>
      </c>
      <c r="L1297" s="1">
        <v>1</v>
      </c>
      <c r="M1297" s="1" t="s">
        <v>4368</v>
      </c>
      <c r="N1297" s="1" t="s">
        <v>5662</v>
      </c>
      <c r="O1297" s="1">
        <v>3786</v>
      </c>
      <c r="P1297" s="1" t="s">
        <v>5658</v>
      </c>
      <c r="Q1297" s="1">
        <v>324.5</v>
      </c>
      <c r="R1297" s="1" t="str">
        <f>IFERROR(VLOOKUP(K1297,Proveedores!$A$2:$B$500,2,0),"Agregar")</f>
        <v xml:space="preserve">SUCESORES DE ALFREDO WILLINER S.A. </v>
      </c>
      <c r="S1297" s="5">
        <f t="shared" si="20"/>
        <v>1228557</v>
      </c>
    </row>
    <row r="1298" spans="1:19" x14ac:dyDescent="0.2">
      <c r="A1298" s="7">
        <v>43934.586111111108</v>
      </c>
      <c r="B1298" s="1" t="s">
        <v>6033</v>
      </c>
      <c r="C1298" s="1" t="s">
        <v>6034</v>
      </c>
      <c r="D1298" s="1" t="s">
        <v>1621</v>
      </c>
      <c r="E1298" s="1" t="s">
        <v>6035</v>
      </c>
      <c r="F1298" s="7">
        <v>43929</v>
      </c>
      <c r="G1298" s="1" t="s">
        <v>692</v>
      </c>
      <c r="H1298" s="5">
        <v>673655.3</v>
      </c>
      <c r="I1298" s="1" t="s">
        <v>6036</v>
      </c>
      <c r="J1298" s="1">
        <v>0</v>
      </c>
      <c r="K1298" s="1" t="s">
        <v>2737</v>
      </c>
      <c r="L1298" s="1">
        <v>23</v>
      </c>
      <c r="M1298" s="1" t="s">
        <v>3521</v>
      </c>
      <c r="N1298" s="1" t="s">
        <v>3522</v>
      </c>
      <c r="O1298" s="1">
        <v>9385</v>
      </c>
      <c r="P1298" s="1" t="s">
        <v>1642</v>
      </c>
      <c r="Q1298" s="1">
        <v>71.78</v>
      </c>
      <c r="R1298" s="1" t="str">
        <f>IFERROR(VLOOKUP(K1298,Proveedores!$A$2:$B$500,2,0),"Agregar")</f>
        <v>LABORATORIOS FABRA S.A.</v>
      </c>
      <c r="S1298" s="5">
        <f t="shared" si="20"/>
        <v>673655.3</v>
      </c>
    </row>
    <row r="1299" spans="1:19" x14ac:dyDescent="0.2">
      <c r="A1299" s="7">
        <v>43934.588449074072</v>
      </c>
      <c r="B1299" s="1" t="s">
        <v>6037</v>
      </c>
      <c r="C1299" s="1" t="s">
        <v>6038</v>
      </c>
      <c r="D1299" s="1" t="s">
        <v>1621</v>
      </c>
      <c r="E1299" s="1" t="s">
        <v>6039</v>
      </c>
      <c r="F1299" s="7">
        <v>43928</v>
      </c>
      <c r="G1299" s="1" t="s">
        <v>5977</v>
      </c>
      <c r="H1299" s="5">
        <v>14164143.84</v>
      </c>
      <c r="I1299" s="1">
        <v>369</v>
      </c>
      <c r="J1299" s="1">
        <v>0</v>
      </c>
      <c r="K1299" s="1" t="s">
        <v>5367</v>
      </c>
      <c r="L1299" s="1">
        <v>10</v>
      </c>
      <c r="M1299" s="1">
        <v>10801973</v>
      </c>
      <c r="N1299" s="1" t="s">
        <v>2798</v>
      </c>
      <c r="O1299" s="1" t="s">
        <v>2803</v>
      </c>
      <c r="P1299" s="1">
        <v>3211824</v>
      </c>
      <c r="Q1299" s="1">
        <v>4.41</v>
      </c>
      <c r="R1299" s="1" t="str">
        <f>IFERROR(VLOOKUP(K1299,Proveedores!$A$2:$B$500,2,0),"Agregar")</f>
        <v>Laboratorios Bago S.A</v>
      </c>
      <c r="S1299" s="5" t="e">
        <f t="shared" si="20"/>
        <v>#VALUE!</v>
      </c>
    </row>
    <row r="1300" spans="1:19" x14ac:dyDescent="0.2">
      <c r="A1300" s="7">
        <v>43934.593298611115</v>
      </c>
      <c r="B1300" s="1" t="s">
        <v>6040</v>
      </c>
      <c r="C1300" s="1" t="s">
        <v>6041</v>
      </c>
      <c r="D1300" s="1" t="s">
        <v>1621</v>
      </c>
      <c r="E1300" s="1" t="s">
        <v>6042</v>
      </c>
      <c r="F1300" s="7">
        <v>43929</v>
      </c>
      <c r="G1300" s="1" t="s">
        <v>692</v>
      </c>
      <c r="H1300" s="5">
        <v>3525930.6</v>
      </c>
      <c r="I1300" s="1" t="s">
        <v>6043</v>
      </c>
      <c r="J1300" s="1">
        <v>0</v>
      </c>
      <c r="K1300" s="1" t="s">
        <v>2737</v>
      </c>
      <c r="L1300" s="1">
        <v>6</v>
      </c>
      <c r="M1300" s="1" t="s">
        <v>3353</v>
      </c>
      <c r="N1300" s="1" t="s">
        <v>3532</v>
      </c>
      <c r="O1300" s="1">
        <v>38670</v>
      </c>
      <c r="P1300" s="1" t="s">
        <v>1642</v>
      </c>
      <c r="Q1300" s="1">
        <v>91.18</v>
      </c>
      <c r="R1300" s="1" t="str">
        <f>IFERROR(VLOOKUP(K1300,Proveedores!$A$2:$B$500,2,0),"Agregar")</f>
        <v>LABORATORIOS FABRA S.A.</v>
      </c>
      <c r="S1300" s="5">
        <f t="shared" si="20"/>
        <v>3525930.6</v>
      </c>
    </row>
    <row r="1301" spans="1:19" x14ac:dyDescent="0.2">
      <c r="A1301" s="7">
        <v>43934.594363425924</v>
      </c>
      <c r="B1301" s="1" t="s">
        <v>6044</v>
      </c>
      <c r="C1301" s="1" t="s">
        <v>6045</v>
      </c>
      <c r="D1301" s="1" t="s">
        <v>1621</v>
      </c>
      <c r="E1301" s="1" t="s">
        <v>6046</v>
      </c>
      <c r="F1301" s="7">
        <v>43923</v>
      </c>
      <c r="G1301" s="1" t="s">
        <v>42</v>
      </c>
      <c r="H1301" s="5">
        <v>1126015</v>
      </c>
      <c r="I1301" s="1">
        <v>0</v>
      </c>
      <c r="J1301" s="1">
        <v>0</v>
      </c>
      <c r="K1301" s="1" t="s">
        <v>5648</v>
      </c>
      <c r="L1301" s="1">
        <v>1</v>
      </c>
      <c r="M1301" s="1" t="s">
        <v>4368</v>
      </c>
      <c r="N1301" s="1" t="s">
        <v>5662</v>
      </c>
      <c r="O1301" s="1">
        <v>3470</v>
      </c>
      <c r="P1301" s="1" t="s">
        <v>5658</v>
      </c>
      <c r="Q1301" s="1">
        <v>324.5</v>
      </c>
      <c r="R1301" s="1" t="str">
        <f>IFERROR(VLOOKUP(K1301,Proveedores!$A$2:$B$500,2,0),"Agregar")</f>
        <v xml:space="preserve">SUCESORES DE ALFREDO WILLINER S.A. </v>
      </c>
      <c r="S1301" s="5">
        <f t="shared" si="20"/>
        <v>1126015</v>
      </c>
    </row>
    <row r="1302" spans="1:19" x14ac:dyDescent="0.2">
      <c r="A1302" s="7">
        <v>43934.600532407407</v>
      </c>
      <c r="B1302" s="1" t="s">
        <v>6047</v>
      </c>
      <c r="C1302" s="1" t="s">
        <v>6048</v>
      </c>
      <c r="D1302" s="1" t="s">
        <v>1621</v>
      </c>
      <c r="E1302" s="1" t="s">
        <v>6049</v>
      </c>
      <c r="F1302" s="7">
        <v>43927</v>
      </c>
      <c r="G1302" s="1" t="s">
        <v>265</v>
      </c>
      <c r="H1302" s="5">
        <v>127186.8</v>
      </c>
      <c r="I1302" s="1">
        <v>282</v>
      </c>
      <c r="J1302" s="1">
        <v>0</v>
      </c>
      <c r="K1302" s="1" t="s">
        <v>2070</v>
      </c>
      <c r="L1302" s="1">
        <v>4</v>
      </c>
      <c r="M1302" s="1" t="s">
        <v>2071</v>
      </c>
      <c r="N1302" s="1" t="s">
        <v>2072</v>
      </c>
      <c r="O1302" s="1">
        <v>52000</v>
      </c>
      <c r="P1302" s="1" t="s">
        <v>2073</v>
      </c>
      <c r="Q1302" s="1">
        <v>2445.9</v>
      </c>
      <c r="R1302" s="1" t="str">
        <f>IFERROR(VLOOKUP(K1302,Proveedores!$A$2:$B$500,2,0),"Agregar")</f>
        <v>CSL BEHRING S.A.</v>
      </c>
      <c r="S1302" s="5">
        <f t="shared" si="20"/>
        <v>127186800</v>
      </c>
    </row>
    <row r="1303" spans="1:19" x14ac:dyDescent="0.2">
      <c r="A1303" s="7">
        <v>43934.60292824074</v>
      </c>
      <c r="B1303" s="1" t="s">
        <v>6050</v>
      </c>
      <c r="C1303" s="1" t="s">
        <v>6051</v>
      </c>
      <c r="D1303" s="1" t="s">
        <v>1621</v>
      </c>
      <c r="E1303" s="1" t="s">
        <v>6052</v>
      </c>
      <c r="F1303" s="7">
        <v>43922</v>
      </c>
      <c r="G1303" s="1" t="s">
        <v>42</v>
      </c>
      <c r="H1303" s="5">
        <v>2416876</v>
      </c>
      <c r="I1303" s="1">
        <v>0</v>
      </c>
      <c r="J1303" s="1">
        <v>0</v>
      </c>
      <c r="K1303" s="1" t="s">
        <v>5648</v>
      </c>
      <c r="L1303" s="1">
        <v>1</v>
      </c>
      <c r="M1303" s="1" t="s">
        <v>4368</v>
      </c>
      <c r="N1303" s="1" t="s">
        <v>5662</v>
      </c>
      <c r="O1303" s="1">
        <v>7448</v>
      </c>
      <c r="P1303" s="1" t="s">
        <v>5658</v>
      </c>
      <c r="Q1303" s="1">
        <v>324.5</v>
      </c>
      <c r="R1303" s="1" t="str">
        <f>IFERROR(VLOOKUP(K1303,Proveedores!$A$2:$B$500,2,0),"Agregar")</f>
        <v xml:space="preserve">SUCESORES DE ALFREDO WILLINER S.A. </v>
      </c>
      <c r="S1303" s="5">
        <f t="shared" si="20"/>
        <v>2416876</v>
      </c>
    </row>
    <row r="1304" spans="1:19" x14ac:dyDescent="0.2">
      <c r="A1304" s="7">
        <v>43934.611435185187</v>
      </c>
      <c r="B1304" s="1" t="s">
        <v>6053</v>
      </c>
      <c r="C1304" s="1" t="s">
        <v>6054</v>
      </c>
      <c r="D1304" s="1" t="s">
        <v>1621</v>
      </c>
      <c r="E1304" s="1">
        <v>43928</v>
      </c>
      <c r="F1304" s="7">
        <v>43889</v>
      </c>
      <c r="G1304" s="1" t="s">
        <v>6055</v>
      </c>
      <c r="H1304" s="5">
        <v>3814799.67</v>
      </c>
      <c r="I1304" s="1">
        <v>257</v>
      </c>
      <c r="J1304" s="1">
        <v>0</v>
      </c>
      <c r="K1304" s="1" t="s">
        <v>5367</v>
      </c>
      <c r="L1304" s="1">
        <v>10</v>
      </c>
      <c r="M1304" s="1">
        <v>10801973</v>
      </c>
      <c r="N1304" s="1" t="s">
        <v>2798</v>
      </c>
      <c r="O1304" s="1">
        <v>864864</v>
      </c>
      <c r="P1304" s="1" t="s">
        <v>2803</v>
      </c>
      <c r="Q1304" s="1">
        <v>4.41</v>
      </c>
      <c r="R1304" s="1" t="str">
        <f>IFERROR(VLOOKUP(K1304,Proveedores!$A$2:$B$500,2,0),"Agregar")</f>
        <v>Laboratorios Bago S.A</v>
      </c>
      <c r="S1304" s="5">
        <f t="shared" si="20"/>
        <v>3814050.24</v>
      </c>
    </row>
    <row r="1305" spans="1:19" x14ac:dyDescent="0.2">
      <c r="A1305" s="7">
        <v>43934.618344907409</v>
      </c>
      <c r="B1305" s="1" t="s">
        <v>6056</v>
      </c>
      <c r="C1305" s="1" t="s">
        <v>6057</v>
      </c>
      <c r="D1305" s="1" t="s">
        <v>1621</v>
      </c>
      <c r="E1305" s="1" t="s">
        <v>6058</v>
      </c>
      <c r="F1305" s="7">
        <v>43927</v>
      </c>
      <c r="G1305" s="1" t="s">
        <v>265</v>
      </c>
      <c r="H1305" s="5">
        <v>1209497.55</v>
      </c>
      <c r="I1305" s="1">
        <v>283</v>
      </c>
      <c r="J1305" s="1">
        <v>0</v>
      </c>
      <c r="K1305" s="1" t="s">
        <v>6059</v>
      </c>
      <c r="L1305" s="1">
        <v>3</v>
      </c>
      <c r="M1305" s="1" t="s">
        <v>2140</v>
      </c>
      <c r="N1305" s="1" t="s">
        <v>2141</v>
      </c>
      <c r="O1305" s="1">
        <v>63500</v>
      </c>
      <c r="P1305" s="1" t="s">
        <v>2073</v>
      </c>
      <c r="Q1305" s="1">
        <v>1222.95</v>
      </c>
      <c r="R1305" s="1" t="str">
        <f>IFERROR(VLOOKUP(K1305,Proveedores!$A$2:$B$500,2,0),"Agregar")</f>
        <v>CSL BEHRING S.A.</v>
      </c>
      <c r="S1305" s="5">
        <f t="shared" si="20"/>
        <v>77657325</v>
      </c>
    </row>
    <row r="1306" spans="1:19" x14ac:dyDescent="0.2">
      <c r="A1306" s="7">
        <v>43934.618344907409</v>
      </c>
      <c r="B1306" s="1" t="s">
        <v>6056</v>
      </c>
      <c r="C1306" s="1" t="s">
        <v>6057</v>
      </c>
      <c r="D1306" s="1" t="s">
        <v>1621</v>
      </c>
      <c r="E1306" s="1" t="s">
        <v>6058</v>
      </c>
      <c r="F1306" s="7">
        <v>43927</v>
      </c>
      <c r="G1306" s="1" t="s">
        <v>265</v>
      </c>
      <c r="H1306" s="5">
        <v>1209497.55</v>
      </c>
      <c r="I1306" s="1">
        <v>283</v>
      </c>
      <c r="J1306" s="1">
        <v>0</v>
      </c>
      <c r="K1306" s="1" t="s">
        <v>6059</v>
      </c>
      <c r="L1306" s="1">
        <v>4</v>
      </c>
      <c r="M1306" s="1" t="s">
        <v>2071</v>
      </c>
      <c r="N1306" s="1" t="s">
        <v>2072</v>
      </c>
      <c r="O1306" s="1">
        <v>431000</v>
      </c>
      <c r="P1306" s="1" t="s">
        <v>2073</v>
      </c>
      <c r="Q1306" s="1">
        <v>2445.9</v>
      </c>
      <c r="R1306" s="1" t="str">
        <f>IFERROR(VLOOKUP(K1306,Proveedores!$A$2:$B$500,2,0),"Agregar")</f>
        <v>CSL BEHRING S.A.</v>
      </c>
      <c r="S1306" s="5">
        <f t="shared" si="20"/>
        <v>1054182900</v>
      </c>
    </row>
    <row r="1307" spans="1:19" x14ac:dyDescent="0.2">
      <c r="A1307" s="7">
        <v>43934.639444444445</v>
      </c>
      <c r="B1307" s="1" t="s">
        <v>6060</v>
      </c>
      <c r="C1307" s="1" t="s">
        <v>6061</v>
      </c>
      <c r="D1307" s="1" t="s">
        <v>1621</v>
      </c>
      <c r="E1307" s="1" t="s">
        <v>6062</v>
      </c>
      <c r="F1307" s="7">
        <v>43922</v>
      </c>
      <c r="G1307" s="1" t="s">
        <v>692</v>
      </c>
      <c r="H1307" s="5">
        <v>1111193.82</v>
      </c>
      <c r="I1307" s="1" t="s">
        <v>1816</v>
      </c>
      <c r="J1307" s="1">
        <v>0</v>
      </c>
      <c r="K1307" s="1" t="s">
        <v>1847</v>
      </c>
      <c r="L1307" s="1">
        <v>20</v>
      </c>
      <c r="M1307" s="1" t="s">
        <v>2527</v>
      </c>
      <c r="N1307" s="1" t="s">
        <v>3086</v>
      </c>
      <c r="O1307" s="1">
        <v>30987</v>
      </c>
      <c r="P1307" s="1" t="s">
        <v>2515</v>
      </c>
      <c r="Q1307" s="1">
        <v>35.86</v>
      </c>
      <c r="R1307" s="1" t="str">
        <f>IFERROR(VLOOKUP(K1307,Proveedores!$A$2:$B$500,2,0),"Agregar")</f>
        <v xml:space="preserve">LAFEDAR S.A. </v>
      </c>
      <c r="S1307" s="5">
        <f t="shared" si="20"/>
        <v>1111193.82</v>
      </c>
    </row>
    <row r="1308" spans="1:19" x14ac:dyDescent="0.2">
      <c r="A1308" s="7">
        <v>43934.644131944442</v>
      </c>
      <c r="B1308" s="1" t="s">
        <v>6063</v>
      </c>
      <c r="C1308" s="1" t="s">
        <v>6064</v>
      </c>
      <c r="D1308" s="1" t="s">
        <v>1621</v>
      </c>
      <c r="E1308" s="1" t="s">
        <v>6065</v>
      </c>
      <c r="F1308" s="7">
        <v>43922</v>
      </c>
      <c r="G1308" s="1" t="s">
        <v>42</v>
      </c>
      <c r="H1308" s="5">
        <v>906328.5</v>
      </c>
      <c r="I1308" s="1">
        <v>0</v>
      </c>
      <c r="J1308" s="1">
        <v>0</v>
      </c>
      <c r="K1308" s="1" t="s">
        <v>5648</v>
      </c>
      <c r="L1308" s="1">
        <v>1</v>
      </c>
      <c r="M1308" s="1" t="s">
        <v>4368</v>
      </c>
      <c r="N1308" s="1" t="s">
        <v>5662</v>
      </c>
      <c r="O1308" s="1">
        <v>2793</v>
      </c>
      <c r="P1308" s="1" t="s">
        <v>5658</v>
      </c>
      <c r="Q1308" s="1">
        <v>324.5</v>
      </c>
      <c r="R1308" s="1" t="str">
        <f>IFERROR(VLOOKUP(K1308,Proveedores!$A$2:$B$500,2,0),"Agregar")</f>
        <v xml:space="preserve">SUCESORES DE ALFREDO WILLINER S.A. </v>
      </c>
      <c r="S1308" s="5">
        <f t="shared" si="20"/>
        <v>906328.5</v>
      </c>
    </row>
    <row r="1309" spans="1:19" x14ac:dyDescent="0.2">
      <c r="A1309" s="7">
        <v>43934.646967592591</v>
      </c>
      <c r="B1309" s="1" t="s">
        <v>6066</v>
      </c>
      <c r="C1309" s="1" t="s">
        <v>6067</v>
      </c>
      <c r="D1309" s="1" t="s">
        <v>1621</v>
      </c>
      <c r="E1309" s="1" t="s">
        <v>6068</v>
      </c>
      <c r="F1309" s="7">
        <v>43922</v>
      </c>
      <c r="G1309" s="1" t="s">
        <v>692</v>
      </c>
      <c r="H1309" s="5">
        <v>1058572.2</v>
      </c>
      <c r="I1309" s="1" t="s">
        <v>1816</v>
      </c>
      <c r="J1309" s="1">
        <v>0</v>
      </c>
      <c r="K1309" s="1" t="s">
        <v>1847</v>
      </c>
      <c r="L1309" s="1">
        <v>8</v>
      </c>
      <c r="M1309" s="1" t="s">
        <v>3561</v>
      </c>
      <c r="N1309" s="1" t="s">
        <v>6069</v>
      </c>
      <c r="O1309" s="1">
        <v>1027740</v>
      </c>
      <c r="P1309" s="1" t="s">
        <v>3563</v>
      </c>
      <c r="Q1309" s="1">
        <v>1.03</v>
      </c>
      <c r="R1309" s="1" t="str">
        <f>IFERROR(VLOOKUP(K1309,Proveedores!$A$2:$B$500,2,0),"Agregar")</f>
        <v xml:space="preserve">LAFEDAR S.A. </v>
      </c>
      <c r="S1309" s="5">
        <f t="shared" si="20"/>
        <v>1058572.2</v>
      </c>
    </row>
    <row r="1310" spans="1:19" x14ac:dyDescent="0.2">
      <c r="A1310" s="7">
        <v>43934.652233796296</v>
      </c>
      <c r="B1310" s="1" t="s">
        <v>6070</v>
      </c>
      <c r="C1310" s="1" t="s">
        <v>6071</v>
      </c>
      <c r="D1310" s="1" t="s">
        <v>1621</v>
      </c>
      <c r="E1310" s="1" t="s">
        <v>6072</v>
      </c>
      <c r="F1310" s="7">
        <v>43922</v>
      </c>
      <c r="G1310" s="1" t="s">
        <v>42</v>
      </c>
      <c r="H1310" s="5">
        <v>785939</v>
      </c>
      <c r="I1310" s="1">
        <v>0</v>
      </c>
      <c r="J1310" s="1">
        <v>0</v>
      </c>
      <c r="K1310" s="1" t="s">
        <v>5648</v>
      </c>
      <c r="L1310" s="1">
        <v>1</v>
      </c>
      <c r="M1310" s="1" t="s">
        <v>4368</v>
      </c>
      <c r="N1310" s="1" t="s">
        <v>6073</v>
      </c>
      <c r="O1310" s="1">
        <v>2422</v>
      </c>
      <c r="P1310" s="1" t="s">
        <v>5658</v>
      </c>
      <c r="Q1310" s="1">
        <v>324.5</v>
      </c>
      <c r="R1310" s="1" t="str">
        <f>IFERROR(VLOOKUP(K1310,Proveedores!$A$2:$B$500,2,0),"Agregar")</f>
        <v xml:space="preserve">SUCESORES DE ALFREDO WILLINER S.A. </v>
      </c>
      <c r="S1310" s="5">
        <f t="shared" si="20"/>
        <v>785939</v>
      </c>
    </row>
    <row r="1311" spans="1:19" x14ac:dyDescent="0.2">
      <c r="A1311" s="7">
        <v>43934.66002314815</v>
      </c>
      <c r="B1311" s="1" t="s">
        <v>6074</v>
      </c>
      <c r="C1311" s="1" t="s">
        <v>6075</v>
      </c>
      <c r="D1311" s="1" t="s">
        <v>1621</v>
      </c>
      <c r="E1311" s="1" t="s">
        <v>6076</v>
      </c>
      <c r="F1311" s="7">
        <v>43922</v>
      </c>
      <c r="G1311" s="1" t="s">
        <v>42</v>
      </c>
      <c r="H1311" s="5">
        <v>2114766.5</v>
      </c>
      <c r="I1311" s="1">
        <v>0</v>
      </c>
      <c r="J1311" s="1">
        <v>0</v>
      </c>
      <c r="K1311" s="1" t="s">
        <v>5648</v>
      </c>
      <c r="L1311" s="1">
        <v>1</v>
      </c>
      <c r="M1311" s="1" t="s">
        <v>4368</v>
      </c>
      <c r="N1311" s="1" t="s">
        <v>6073</v>
      </c>
      <c r="O1311" s="1">
        <v>6517</v>
      </c>
      <c r="P1311" s="1" t="s">
        <v>5658</v>
      </c>
      <c r="Q1311" s="1">
        <v>324.5</v>
      </c>
      <c r="R1311" s="1" t="str">
        <f>IFERROR(VLOOKUP(K1311,Proveedores!$A$2:$B$500,2,0),"Agregar")</f>
        <v xml:space="preserve">SUCESORES DE ALFREDO WILLINER S.A. </v>
      </c>
      <c r="S1311" s="5">
        <f t="shared" si="20"/>
        <v>2114766.5</v>
      </c>
    </row>
    <row r="1312" spans="1:19" x14ac:dyDescent="0.2">
      <c r="A1312" s="7">
        <v>43934.674756944441</v>
      </c>
      <c r="B1312" s="1" t="s">
        <v>6077</v>
      </c>
      <c r="C1312" s="1" t="s">
        <v>6078</v>
      </c>
      <c r="D1312" s="1" t="s">
        <v>1621</v>
      </c>
      <c r="E1312" s="1" t="s">
        <v>6079</v>
      </c>
      <c r="F1312" s="7">
        <v>43817</v>
      </c>
      <c r="G1312" s="1" t="s">
        <v>692</v>
      </c>
      <c r="H1312" s="5">
        <v>1673911.52</v>
      </c>
      <c r="I1312" s="1">
        <v>1602</v>
      </c>
      <c r="J1312" s="1">
        <v>0</v>
      </c>
      <c r="K1312" s="1" t="s">
        <v>6080</v>
      </c>
      <c r="L1312" s="1">
        <v>3</v>
      </c>
      <c r="M1312" s="1" t="s">
        <v>6081</v>
      </c>
      <c r="N1312" s="1" t="s">
        <v>6082</v>
      </c>
      <c r="O1312" s="1">
        <v>24585</v>
      </c>
      <c r="P1312" s="1" t="s">
        <v>1665</v>
      </c>
      <c r="Q1312" s="1">
        <v>68.09</v>
      </c>
      <c r="R1312" s="1" t="str">
        <f>IFERROR(VLOOKUP(K1312,Proveedores!$A$2:$B$500,2,0),"Agregar")</f>
        <v>IVAX ARGENTINA SOCIEDAD ANONIMA</v>
      </c>
      <c r="S1312" s="5">
        <f t="shared" si="20"/>
        <v>1673992.6500000001</v>
      </c>
    </row>
    <row r="1313" spans="1:19" x14ac:dyDescent="0.2">
      <c r="A1313" s="7">
        <v>43934.683877314812</v>
      </c>
      <c r="B1313" s="1" t="s">
        <v>6083</v>
      </c>
      <c r="C1313" s="1" t="s">
        <v>6084</v>
      </c>
      <c r="D1313" s="1" t="s">
        <v>1621</v>
      </c>
      <c r="E1313" s="1" t="s">
        <v>6085</v>
      </c>
      <c r="F1313" s="7">
        <v>43817</v>
      </c>
      <c r="G1313" s="1" t="s">
        <v>692</v>
      </c>
      <c r="H1313" s="5">
        <v>2646945.7200000002</v>
      </c>
      <c r="I1313" s="1">
        <v>1602</v>
      </c>
      <c r="J1313" s="1">
        <v>0</v>
      </c>
      <c r="K1313" s="1" t="s">
        <v>6080</v>
      </c>
      <c r="L1313" s="1">
        <v>31</v>
      </c>
      <c r="M1313" s="1" t="s">
        <v>1695</v>
      </c>
      <c r="N1313" s="1" t="s">
        <v>6086</v>
      </c>
      <c r="O1313" s="1">
        <v>1918350</v>
      </c>
      <c r="P1313" s="1" t="s">
        <v>1833</v>
      </c>
      <c r="Q1313" s="1">
        <v>1.39</v>
      </c>
      <c r="R1313" s="1" t="str">
        <f>IFERROR(VLOOKUP(K1313,Proveedores!$A$2:$B$500,2,0),"Agregar")</f>
        <v>IVAX ARGENTINA SOCIEDAD ANONIMA</v>
      </c>
      <c r="S1313" s="5">
        <f t="shared" si="20"/>
        <v>2666506.5</v>
      </c>
    </row>
    <row r="1314" spans="1:19" x14ac:dyDescent="0.2">
      <c r="A1314" s="7">
        <v>43934.694097222222</v>
      </c>
      <c r="B1314" s="1" t="s">
        <v>6087</v>
      </c>
      <c r="C1314" s="1" t="s">
        <v>6088</v>
      </c>
      <c r="D1314" s="1" t="s">
        <v>1621</v>
      </c>
      <c r="E1314" s="1" t="s">
        <v>6089</v>
      </c>
      <c r="F1314" s="7">
        <v>43817</v>
      </c>
      <c r="G1314" s="1" t="s">
        <v>692</v>
      </c>
      <c r="H1314" s="5">
        <v>1483969.41</v>
      </c>
      <c r="I1314" s="1">
        <v>1602</v>
      </c>
      <c r="J1314" s="1">
        <v>0</v>
      </c>
      <c r="K1314" s="1" t="s">
        <v>6080</v>
      </c>
      <c r="L1314" s="1">
        <v>31</v>
      </c>
      <c r="M1314" s="1" t="s">
        <v>6090</v>
      </c>
      <c r="N1314" s="1" t="s">
        <v>6091</v>
      </c>
      <c r="O1314" s="1">
        <v>1514100</v>
      </c>
      <c r="P1314" s="1" t="s">
        <v>1833</v>
      </c>
      <c r="Q1314" s="1">
        <v>0.98</v>
      </c>
      <c r="R1314" s="1" t="str">
        <f>IFERROR(VLOOKUP(K1314,Proveedores!$A$2:$B$500,2,0),"Agregar")</f>
        <v>IVAX ARGENTINA SOCIEDAD ANONIMA</v>
      </c>
      <c r="S1314" s="5">
        <f t="shared" si="20"/>
        <v>1483818</v>
      </c>
    </row>
    <row r="1315" spans="1:19" x14ac:dyDescent="0.2">
      <c r="A1315" s="7">
        <v>43934.700462962966</v>
      </c>
      <c r="B1315" s="1" t="s">
        <v>6092</v>
      </c>
      <c r="C1315" s="1" t="s">
        <v>6093</v>
      </c>
      <c r="D1315" s="1" t="s">
        <v>1621</v>
      </c>
      <c r="E1315" s="1" t="s">
        <v>6094</v>
      </c>
      <c r="F1315" s="7">
        <v>43918</v>
      </c>
      <c r="G1315" s="1" t="s">
        <v>98</v>
      </c>
      <c r="H1315" s="5">
        <v>678480</v>
      </c>
      <c r="I1315" s="1">
        <v>0</v>
      </c>
      <c r="J1315" s="1">
        <v>0</v>
      </c>
      <c r="K1315" s="1" t="s">
        <v>5648</v>
      </c>
      <c r="L1315" s="1">
        <v>6</v>
      </c>
      <c r="M1315" s="1" t="s">
        <v>4368</v>
      </c>
      <c r="N1315" s="1" t="s">
        <v>5662</v>
      </c>
      <c r="O1315" s="1">
        <v>2570</v>
      </c>
      <c r="P1315" s="1" t="s">
        <v>5658</v>
      </c>
      <c r="Q1315" s="1">
        <v>264</v>
      </c>
      <c r="R1315" s="1" t="str">
        <f>IFERROR(VLOOKUP(K1315,Proveedores!$A$2:$B$500,2,0),"Agregar")</f>
        <v xml:space="preserve">SUCESORES DE ALFREDO WILLINER S.A. </v>
      </c>
      <c r="S1315" s="5">
        <f t="shared" si="20"/>
        <v>678480</v>
      </c>
    </row>
    <row r="1316" spans="1:19" x14ac:dyDescent="0.2">
      <c r="A1316" s="7">
        <v>43934.749756944446</v>
      </c>
      <c r="B1316" s="1" t="s">
        <v>6095</v>
      </c>
      <c r="C1316" s="1" t="s">
        <v>6096</v>
      </c>
      <c r="D1316" s="1" t="s">
        <v>1621</v>
      </c>
      <c r="E1316" s="1" t="s">
        <v>6097</v>
      </c>
      <c r="F1316" s="7">
        <v>43857</v>
      </c>
      <c r="G1316" s="1" t="s">
        <v>692</v>
      </c>
      <c r="H1316" s="5">
        <v>1436969.8</v>
      </c>
      <c r="I1316" s="1">
        <v>99</v>
      </c>
      <c r="J1316" s="1">
        <v>0</v>
      </c>
      <c r="K1316" s="1" t="s">
        <v>6080</v>
      </c>
      <c r="L1316" s="1">
        <v>3</v>
      </c>
      <c r="M1316" s="1" t="s">
        <v>6098</v>
      </c>
      <c r="N1316" s="1" t="s">
        <v>6099</v>
      </c>
      <c r="O1316" s="1">
        <v>21105</v>
      </c>
      <c r="P1316" s="1" t="s">
        <v>1833</v>
      </c>
      <c r="Q1316" s="1">
        <v>68.09</v>
      </c>
      <c r="R1316" s="1" t="str">
        <f>IFERROR(VLOOKUP(K1316,Proveedores!$A$2:$B$500,2,0),"Agregar")</f>
        <v>IVAX ARGENTINA SOCIEDAD ANONIMA</v>
      </c>
      <c r="S1316" s="5">
        <f t="shared" si="20"/>
        <v>1437039.4500000002</v>
      </c>
    </row>
    <row r="1317" spans="1:19" x14ac:dyDescent="0.2">
      <c r="A1317" s="7">
        <v>43934.758240740739</v>
      </c>
      <c r="B1317" s="1" t="s">
        <v>6100</v>
      </c>
      <c r="C1317" s="1" t="s">
        <v>6101</v>
      </c>
      <c r="D1317" s="1" t="s">
        <v>1621</v>
      </c>
      <c r="E1317" s="1" t="s">
        <v>6102</v>
      </c>
      <c r="F1317" s="7">
        <v>43857</v>
      </c>
      <c r="G1317" s="1" t="s">
        <v>692</v>
      </c>
      <c r="H1317" s="5">
        <v>1478215.32</v>
      </c>
      <c r="I1317" s="1">
        <v>99</v>
      </c>
      <c r="J1317" s="1">
        <v>0</v>
      </c>
      <c r="K1317" s="1" t="s">
        <v>6080</v>
      </c>
      <c r="L1317" s="1">
        <v>37</v>
      </c>
      <c r="M1317" s="1" t="s">
        <v>6103</v>
      </c>
      <c r="N1317" s="1" t="s">
        <v>6104</v>
      </c>
      <c r="O1317" s="1">
        <v>1508850</v>
      </c>
      <c r="P1317" s="1" t="s">
        <v>1833</v>
      </c>
      <c r="Q1317" s="1">
        <v>0.98</v>
      </c>
      <c r="R1317" s="1" t="str">
        <f>IFERROR(VLOOKUP(K1317,Proveedores!$A$2:$B$500,2,0),"Agregar")</f>
        <v>IVAX ARGENTINA SOCIEDAD ANONIMA</v>
      </c>
      <c r="S1317" s="5">
        <f t="shared" si="20"/>
        <v>1478673</v>
      </c>
    </row>
    <row r="1318" spans="1:19" x14ac:dyDescent="0.2">
      <c r="A1318" s="7">
        <v>43934.788124999999</v>
      </c>
      <c r="B1318" s="1" t="s">
        <v>6105</v>
      </c>
      <c r="C1318" s="1" t="s">
        <v>6106</v>
      </c>
      <c r="D1318" s="1" t="s">
        <v>1621</v>
      </c>
      <c r="E1318" s="1" t="s">
        <v>6107</v>
      </c>
      <c r="F1318" s="7">
        <v>43881</v>
      </c>
      <c r="G1318" s="1" t="s">
        <v>692</v>
      </c>
      <c r="H1318" s="5">
        <v>2746555.04</v>
      </c>
      <c r="I1318" s="1">
        <v>262</v>
      </c>
      <c r="J1318" s="1">
        <v>0</v>
      </c>
      <c r="K1318" s="1" t="s">
        <v>6080</v>
      </c>
      <c r="L1318" s="1">
        <v>31</v>
      </c>
      <c r="M1318" s="1" t="s">
        <v>6090</v>
      </c>
      <c r="N1318" s="1" t="s">
        <v>6108</v>
      </c>
      <c r="O1318" s="1">
        <v>1976100</v>
      </c>
      <c r="P1318" s="1" t="s">
        <v>1833</v>
      </c>
      <c r="Q1318" s="1">
        <v>1.39</v>
      </c>
      <c r="R1318" s="1" t="str">
        <f>IFERROR(VLOOKUP(K1318,Proveedores!$A$2:$B$500,2,0),"Agregar")</f>
        <v>IVAX ARGENTINA SOCIEDAD ANONIMA</v>
      </c>
      <c r="S1318" s="5">
        <f t="shared" si="20"/>
        <v>2746779</v>
      </c>
    </row>
    <row r="1319" spans="1:19" x14ac:dyDescent="0.2">
      <c r="A1319" s="7">
        <v>43935.650138888886</v>
      </c>
      <c r="B1319" s="1" t="s">
        <v>6109</v>
      </c>
      <c r="C1319" s="1" t="s">
        <v>6110</v>
      </c>
      <c r="D1319" s="1" t="s">
        <v>1621</v>
      </c>
      <c r="E1319" s="1" t="s">
        <v>6111</v>
      </c>
      <c r="F1319" s="7">
        <v>43920</v>
      </c>
      <c r="G1319" s="1">
        <v>2019</v>
      </c>
      <c r="H1319" s="5">
        <v>4058049.6</v>
      </c>
      <c r="I1319" s="1" t="s">
        <v>6112</v>
      </c>
      <c r="J1319" s="1">
        <v>0</v>
      </c>
      <c r="K1319" s="1" t="s">
        <v>6113</v>
      </c>
      <c r="L1319" s="1" t="s">
        <v>6114</v>
      </c>
      <c r="M1319" s="1">
        <v>44002</v>
      </c>
      <c r="N1319" s="1" t="s">
        <v>6114</v>
      </c>
      <c r="O1319" s="1">
        <v>1156</v>
      </c>
      <c r="P1319" s="1" t="s">
        <v>1892</v>
      </c>
      <c r="Q1319" s="1">
        <v>1234.2</v>
      </c>
      <c r="R1319" s="1" t="str">
        <f>IFERROR(VLOOKUP(K1319,Proveedores!$A$2:$B$500,2,0),"Agregar")</f>
        <v>LABORATORIO LKM S.A.</v>
      </c>
      <c r="S1319" s="5">
        <f t="shared" si="20"/>
        <v>1426735.2</v>
      </c>
    </row>
    <row r="1320" spans="1:19" x14ac:dyDescent="0.2">
      <c r="A1320" s="7">
        <v>43935.650138888886</v>
      </c>
      <c r="B1320" s="1" t="s">
        <v>6109</v>
      </c>
      <c r="C1320" s="1" t="s">
        <v>6110</v>
      </c>
      <c r="D1320" s="1" t="s">
        <v>1621</v>
      </c>
      <c r="E1320" s="1" t="s">
        <v>6111</v>
      </c>
      <c r="F1320" s="7">
        <v>43920</v>
      </c>
      <c r="G1320" s="1">
        <v>2019</v>
      </c>
      <c r="H1320" s="5">
        <v>4058049.6</v>
      </c>
      <c r="I1320" s="1" t="s">
        <v>6112</v>
      </c>
      <c r="J1320" s="1">
        <v>0</v>
      </c>
      <c r="K1320" s="1" t="s">
        <v>6113</v>
      </c>
      <c r="L1320" s="1" t="s">
        <v>6114</v>
      </c>
      <c r="M1320" s="1">
        <v>44002</v>
      </c>
      <c r="N1320" s="1" t="s">
        <v>6114</v>
      </c>
      <c r="O1320" s="1">
        <v>2132</v>
      </c>
      <c r="P1320" s="1" t="s">
        <v>1892</v>
      </c>
      <c r="Q1320" s="1">
        <v>1234.2</v>
      </c>
      <c r="R1320" s="1" t="str">
        <f>IFERROR(VLOOKUP(K1320,Proveedores!$A$2:$B$500,2,0),"Agregar")</f>
        <v>LABORATORIO LKM S.A.</v>
      </c>
      <c r="S1320" s="5">
        <f t="shared" si="20"/>
        <v>2631314.4</v>
      </c>
    </row>
    <row r="1321" spans="1:19" x14ac:dyDescent="0.2">
      <c r="A1321" s="7">
        <v>43935.667696759258</v>
      </c>
      <c r="B1321" s="1" t="s">
        <v>6115</v>
      </c>
      <c r="C1321" s="1" t="s">
        <v>6116</v>
      </c>
      <c r="D1321" s="1" t="s">
        <v>1621</v>
      </c>
      <c r="E1321" s="1" t="s">
        <v>6117</v>
      </c>
      <c r="F1321" s="7">
        <v>43920</v>
      </c>
      <c r="G1321" s="1">
        <v>2019</v>
      </c>
      <c r="H1321" s="5">
        <v>18145208.399999999</v>
      </c>
      <c r="I1321" s="1" t="s">
        <v>6118</v>
      </c>
      <c r="J1321" s="1">
        <v>0</v>
      </c>
      <c r="K1321" s="1" t="s">
        <v>6113</v>
      </c>
      <c r="L1321" s="1" t="s">
        <v>6119</v>
      </c>
      <c r="M1321" s="1">
        <v>44002</v>
      </c>
      <c r="N1321" s="1" t="s">
        <v>6119</v>
      </c>
      <c r="O1321" s="1">
        <v>2062</v>
      </c>
      <c r="P1321" s="1" t="s">
        <v>1665</v>
      </c>
      <c r="Q1321" s="1">
        <v>1234.2</v>
      </c>
      <c r="R1321" s="1" t="str">
        <f>IFERROR(VLOOKUP(K1321,Proveedores!$A$2:$B$500,2,0),"Agregar")</f>
        <v>LABORATORIO LKM S.A.</v>
      </c>
      <c r="S1321" s="5">
        <f t="shared" si="20"/>
        <v>2544920.4</v>
      </c>
    </row>
    <row r="1322" spans="1:19" x14ac:dyDescent="0.2">
      <c r="A1322" s="7">
        <v>43935.667696759258</v>
      </c>
      <c r="B1322" s="1" t="s">
        <v>6115</v>
      </c>
      <c r="C1322" s="1" t="s">
        <v>6116</v>
      </c>
      <c r="D1322" s="1" t="s">
        <v>1621</v>
      </c>
      <c r="E1322" s="1" t="s">
        <v>6117</v>
      </c>
      <c r="F1322" s="7">
        <v>43920</v>
      </c>
      <c r="G1322" s="1">
        <v>2019</v>
      </c>
      <c r="H1322" s="5">
        <v>18145208.399999999</v>
      </c>
      <c r="I1322" s="1" t="s">
        <v>6118</v>
      </c>
      <c r="J1322" s="1">
        <v>0</v>
      </c>
      <c r="K1322" s="1" t="s">
        <v>6113</v>
      </c>
      <c r="L1322" s="1" t="s">
        <v>6119</v>
      </c>
      <c r="M1322" s="1">
        <v>44002</v>
      </c>
      <c r="N1322" s="1" t="s">
        <v>6119</v>
      </c>
      <c r="O1322" s="1">
        <v>2086</v>
      </c>
      <c r="P1322" s="1" t="s">
        <v>1665</v>
      </c>
      <c r="Q1322" s="1">
        <v>1234.2</v>
      </c>
      <c r="R1322" s="1" t="str">
        <f>IFERROR(VLOOKUP(K1322,Proveedores!$A$2:$B$500,2,0),"Agregar")</f>
        <v>LABORATORIO LKM S.A.</v>
      </c>
      <c r="S1322" s="5">
        <f t="shared" si="20"/>
        <v>2574541.2000000002</v>
      </c>
    </row>
    <row r="1323" spans="1:19" x14ac:dyDescent="0.2">
      <c r="A1323" s="7">
        <v>43935.667696759258</v>
      </c>
      <c r="B1323" s="1" t="s">
        <v>6115</v>
      </c>
      <c r="C1323" s="1" t="s">
        <v>6116</v>
      </c>
      <c r="D1323" s="1" t="s">
        <v>1621</v>
      </c>
      <c r="E1323" s="1" t="s">
        <v>6117</v>
      </c>
      <c r="F1323" s="7">
        <v>43920</v>
      </c>
      <c r="G1323" s="1">
        <v>2019</v>
      </c>
      <c r="H1323" s="5">
        <v>18145208.399999999</v>
      </c>
      <c r="I1323" s="1" t="s">
        <v>6118</v>
      </c>
      <c r="J1323" s="1">
        <v>0</v>
      </c>
      <c r="K1323" s="1" t="s">
        <v>6113</v>
      </c>
      <c r="L1323" s="1" t="s">
        <v>6119</v>
      </c>
      <c r="M1323" s="1">
        <v>44002</v>
      </c>
      <c r="N1323" s="1" t="s">
        <v>6119</v>
      </c>
      <c r="O1323" s="1">
        <v>2089</v>
      </c>
      <c r="P1323" s="1" t="s">
        <v>1665</v>
      </c>
      <c r="Q1323" s="1">
        <v>1234.2</v>
      </c>
      <c r="R1323" s="1" t="str">
        <f>IFERROR(VLOOKUP(K1323,Proveedores!$A$2:$B$500,2,0),"Agregar")</f>
        <v>LABORATORIO LKM S.A.</v>
      </c>
      <c r="S1323" s="5">
        <f t="shared" si="20"/>
        <v>2578243.8000000003</v>
      </c>
    </row>
    <row r="1324" spans="1:19" x14ac:dyDescent="0.2">
      <c r="A1324" s="7">
        <v>43935.667696759258</v>
      </c>
      <c r="B1324" s="1" t="s">
        <v>6115</v>
      </c>
      <c r="C1324" s="1" t="s">
        <v>6116</v>
      </c>
      <c r="D1324" s="1" t="s">
        <v>1621</v>
      </c>
      <c r="E1324" s="1" t="s">
        <v>6117</v>
      </c>
      <c r="F1324" s="7">
        <v>43920</v>
      </c>
      <c r="G1324" s="1">
        <v>2019</v>
      </c>
      <c r="H1324" s="5">
        <v>18145208.399999999</v>
      </c>
      <c r="I1324" s="1" t="s">
        <v>6118</v>
      </c>
      <c r="J1324" s="1">
        <v>0</v>
      </c>
      <c r="K1324" s="1" t="s">
        <v>6113</v>
      </c>
      <c r="L1324" s="1" t="s">
        <v>6119</v>
      </c>
      <c r="M1324" s="1">
        <v>44002</v>
      </c>
      <c r="N1324" s="1" t="s">
        <v>6119</v>
      </c>
      <c r="O1324" s="1">
        <v>2099</v>
      </c>
      <c r="P1324" s="1" t="s">
        <v>1665</v>
      </c>
      <c r="Q1324" s="1">
        <v>1234.2</v>
      </c>
      <c r="R1324" s="1" t="str">
        <f>IFERROR(VLOOKUP(K1324,Proveedores!$A$2:$B$500,2,0),"Agregar")</f>
        <v>LABORATORIO LKM S.A.</v>
      </c>
      <c r="S1324" s="5">
        <f t="shared" si="20"/>
        <v>2590585.8000000003</v>
      </c>
    </row>
    <row r="1325" spans="1:19" x14ac:dyDescent="0.2">
      <c r="A1325" s="7">
        <v>43935.667696759258</v>
      </c>
      <c r="B1325" s="1" t="s">
        <v>6115</v>
      </c>
      <c r="C1325" s="1" t="s">
        <v>6116</v>
      </c>
      <c r="D1325" s="1" t="s">
        <v>1621</v>
      </c>
      <c r="E1325" s="1" t="s">
        <v>6117</v>
      </c>
      <c r="F1325" s="7">
        <v>43920</v>
      </c>
      <c r="G1325" s="1">
        <v>2019</v>
      </c>
      <c r="H1325" s="5">
        <v>18145208.399999999</v>
      </c>
      <c r="I1325" s="1" t="s">
        <v>6118</v>
      </c>
      <c r="J1325" s="1">
        <v>0</v>
      </c>
      <c r="K1325" s="1" t="s">
        <v>6113</v>
      </c>
      <c r="L1325" s="1" t="s">
        <v>6119</v>
      </c>
      <c r="M1325" s="1">
        <v>44002</v>
      </c>
      <c r="N1325" s="1" t="s">
        <v>6119</v>
      </c>
      <c r="O1325" s="1">
        <v>2114</v>
      </c>
      <c r="P1325" s="1" t="s">
        <v>1665</v>
      </c>
      <c r="Q1325" s="1">
        <v>1234.2</v>
      </c>
      <c r="R1325" s="1" t="str">
        <f>IFERROR(VLOOKUP(K1325,Proveedores!$A$2:$B$500,2,0),"Agregar")</f>
        <v>LABORATORIO LKM S.A.</v>
      </c>
      <c r="S1325" s="5">
        <f t="shared" si="20"/>
        <v>2609098.8000000003</v>
      </c>
    </row>
    <row r="1326" spans="1:19" x14ac:dyDescent="0.2">
      <c r="A1326" s="7">
        <v>43935.667696759258</v>
      </c>
      <c r="B1326" s="1" t="s">
        <v>6115</v>
      </c>
      <c r="C1326" s="1" t="s">
        <v>6116</v>
      </c>
      <c r="D1326" s="1" t="s">
        <v>1621</v>
      </c>
      <c r="E1326" s="1" t="s">
        <v>6117</v>
      </c>
      <c r="F1326" s="7">
        <v>43920</v>
      </c>
      <c r="G1326" s="1">
        <v>2019</v>
      </c>
      <c r="H1326" s="5">
        <v>18145208.399999999</v>
      </c>
      <c r="I1326" s="1" t="s">
        <v>6118</v>
      </c>
      <c r="J1326" s="1">
        <v>0</v>
      </c>
      <c r="K1326" s="1" t="s">
        <v>6113</v>
      </c>
      <c r="L1326" s="1" t="s">
        <v>6119</v>
      </c>
      <c r="M1326" s="1">
        <v>44002</v>
      </c>
      <c r="N1326" s="1" t="s">
        <v>6119</v>
      </c>
      <c r="O1326" s="1">
        <v>2124</v>
      </c>
      <c r="P1326" s="1" t="s">
        <v>1665</v>
      </c>
      <c r="Q1326" s="1">
        <v>1234.2</v>
      </c>
      <c r="R1326" s="1" t="str">
        <f>IFERROR(VLOOKUP(K1326,Proveedores!$A$2:$B$500,2,0),"Agregar")</f>
        <v>LABORATORIO LKM S.A.</v>
      </c>
      <c r="S1326" s="5">
        <f t="shared" si="20"/>
        <v>2621440.8000000003</v>
      </c>
    </row>
    <row r="1327" spans="1:19" x14ac:dyDescent="0.2">
      <c r="A1327" s="7">
        <v>43935.667696759258</v>
      </c>
      <c r="B1327" s="1" t="s">
        <v>6115</v>
      </c>
      <c r="C1327" s="1" t="s">
        <v>6116</v>
      </c>
      <c r="D1327" s="1" t="s">
        <v>1621</v>
      </c>
      <c r="E1327" s="1" t="s">
        <v>6117</v>
      </c>
      <c r="F1327" s="7">
        <v>43920</v>
      </c>
      <c r="G1327" s="1">
        <v>2019</v>
      </c>
      <c r="H1327" s="5">
        <v>18145208.399999999</v>
      </c>
      <c r="I1327" s="1" t="s">
        <v>6118</v>
      </c>
      <c r="J1327" s="1">
        <v>0</v>
      </c>
      <c r="K1327" s="1" t="s">
        <v>6113</v>
      </c>
      <c r="L1327" s="1" t="s">
        <v>6119</v>
      </c>
      <c r="M1327" s="1">
        <v>44002</v>
      </c>
      <c r="N1327" s="1" t="s">
        <v>6119</v>
      </c>
      <c r="O1327" s="1">
        <v>2128</v>
      </c>
      <c r="P1327" s="1" t="s">
        <v>1665</v>
      </c>
      <c r="Q1327" s="1">
        <v>1234.2</v>
      </c>
      <c r="R1327" s="1" t="str">
        <f>IFERROR(VLOOKUP(K1327,Proveedores!$A$2:$B$500,2,0),"Agregar")</f>
        <v>LABORATORIO LKM S.A.</v>
      </c>
      <c r="S1327" s="5">
        <f t="shared" si="20"/>
        <v>2626377.6</v>
      </c>
    </row>
    <row r="1328" spans="1:19" x14ac:dyDescent="0.2">
      <c r="A1328" s="7">
        <v>43936.447523148148</v>
      </c>
      <c r="B1328" s="1" t="s">
        <v>6120</v>
      </c>
      <c r="C1328" s="1" t="s">
        <v>6121</v>
      </c>
      <c r="D1328" s="1" t="s">
        <v>1621</v>
      </c>
      <c r="E1328" s="1" t="s">
        <v>6122</v>
      </c>
      <c r="F1328" s="7">
        <v>43935</v>
      </c>
      <c r="G1328" s="1" t="s">
        <v>692</v>
      </c>
      <c r="H1328" s="5">
        <v>974194.65</v>
      </c>
      <c r="I1328" s="1">
        <v>12970</v>
      </c>
      <c r="J1328" s="1">
        <v>0</v>
      </c>
      <c r="K1328" s="1" t="s">
        <v>713</v>
      </c>
      <c r="L1328" s="1">
        <v>22</v>
      </c>
      <c r="M1328" s="1" t="s">
        <v>5825</v>
      </c>
      <c r="N1328" s="1" t="s">
        <v>6123</v>
      </c>
      <c r="O1328" s="1">
        <v>227085</v>
      </c>
      <c r="P1328" s="1" t="s">
        <v>1665</v>
      </c>
      <c r="Q1328" s="1">
        <v>4.29</v>
      </c>
      <c r="R1328" s="1" t="str">
        <f>IFERROR(VLOOKUP(K1328,Proveedores!$A$2:$B$500,2,0),"Agregar")</f>
        <v>FERAVAL S.A.</v>
      </c>
      <c r="S1328" s="5">
        <f t="shared" si="20"/>
        <v>974194.65</v>
      </c>
    </row>
    <row r="1329" spans="1:19" x14ac:dyDescent="0.2">
      <c r="A1329" s="7">
        <v>43936.467812499999</v>
      </c>
      <c r="B1329" s="1" t="s">
        <v>6124</v>
      </c>
      <c r="C1329" s="1" t="s">
        <v>6125</v>
      </c>
      <c r="D1329" s="1" t="s">
        <v>1621</v>
      </c>
      <c r="E1329" s="1" t="s">
        <v>6126</v>
      </c>
      <c r="F1329" s="7">
        <v>43927</v>
      </c>
      <c r="G1329" s="1" t="s">
        <v>265</v>
      </c>
      <c r="H1329" s="5">
        <v>317967</v>
      </c>
      <c r="I1329" s="1">
        <v>284</v>
      </c>
      <c r="J1329" s="1">
        <v>0</v>
      </c>
      <c r="K1329" s="1" t="s">
        <v>2070</v>
      </c>
      <c r="L1329" s="1">
        <v>4</v>
      </c>
      <c r="M1329" s="1" t="s">
        <v>2071</v>
      </c>
      <c r="N1329" s="1" t="s">
        <v>2072</v>
      </c>
      <c r="O1329" s="1">
        <v>130000</v>
      </c>
      <c r="P1329" s="1" t="s">
        <v>2073</v>
      </c>
      <c r="Q1329" s="1">
        <v>2445.9</v>
      </c>
      <c r="R1329" s="1" t="str">
        <f>IFERROR(VLOOKUP(K1329,Proveedores!$A$2:$B$500,2,0),"Agregar")</f>
        <v>CSL BEHRING S.A.</v>
      </c>
      <c r="S1329" s="5">
        <f t="shared" si="20"/>
        <v>317967000</v>
      </c>
    </row>
    <row r="1330" spans="1:19" x14ac:dyDescent="0.2">
      <c r="A1330" s="7">
        <v>43936.477430555555</v>
      </c>
      <c r="B1330" s="1" t="s">
        <v>6127</v>
      </c>
      <c r="C1330" s="1" t="s">
        <v>6128</v>
      </c>
      <c r="D1330" s="1" t="s">
        <v>1621</v>
      </c>
      <c r="E1330" s="1" t="s">
        <v>6129</v>
      </c>
      <c r="F1330" s="7">
        <v>43927</v>
      </c>
      <c r="G1330" s="1" t="s">
        <v>265</v>
      </c>
      <c r="H1330" s="5">
        <v>462275.1</v>
      </c>
      <c r="I1330" s="1">
        <v>285</v>
      </c>
      <c r="J1330" s="1">
        <v>0</v>
      </c>
      <c r="K1330" s="1" t="s">
        <v>2070</v>
      </c>
      <c r="L1330" s="1">
        <v>3</v>
      </c>
      <c r="M1330" s="1" t="s">
        <v>2140</v>
      </c>
      <c r="N1330" s="1" t="s">
        <v>2141</v>
      </c>
      <c r="O1330" s="1">
        <v>18000</v>
      </c>
      <c r="P1330" s="1" t="s">
        <v>2073</v>
      </c>
      <c r="Q1330" s="1">
        <v>1222.95</v>
      </c>
      <c r="R1330" s="1" t="str">
        <f>IFERROR(VLOOKUP(K1330,Proveedores!$A$2:$B$500,2,0),"Agregar")</f>
        <v>CSL BEHRING S.A.</v>
      </c>
      <c r="S1330" s="5">
        <f t="shared" si="20"/>
        <v>22013100</v>
      </c>
    </row>
    <row r="1331" spans="1:19" x14ac:dyDescent="0.2">
      <c r="A1331" s="7">
        <v>43936.477430555555</v>
      </c>
      <c r="B1331" s="1" t="s">
        <v>6127</v>
      </c>
      <c r="C1331" s="1" t="s">
        <v>6128</v>
      </c>
      <c r="D1331" s="1" t="s">
        <v>1621</v>
      </c>
      <c r="E1331" s="1" t="s">
        <v>6129</v>
      </c>
      <c r="F1331" s="7">
        <v>43927</v>
      </c>
      <c r="G1331" s="1" t="s">
        <v>265</v>
      </c>
      <c r="H1331" s="5">
        <v>462275.1</v>
      </c>
      <c r="I1331" s="1">
        <v>285</v>
      </c>
      <c r="J1331" s="1">
        <v>0</v>
      </c>
      <c r="K1331" s="1" t="s">
        <v>2070</v>
      </c>
      <c r="L1331" s="1">
        <v>4</v>
      </c>
      <c r="M1331" s="1" t="s">
        <v>2071</v>
      </c>
      <c r="N1331" s="1" t="s">
        <v>2072</v>
      </c>
      <c r="O1331" s="1">
        <v>171000</v>
      </c>
      <c r="P1331" s="1" t="s">
        <v>2073</v>
      </c>
      <c r="Q1331" s="1">
        <v>2445.9</v>
      </c>
      <c r="R1331" s="1" t="str">
        <f>IFERROR(VLOOKUP(K1331,Proveedores!$A$2:$B$500,2,0),"Agregar")</f>
        <v>CSL BEHRING S.A.</v>
      </c>
      <c r="S1331" s="5">
        <f t="shared" si="20"/>
        <v>418248900</v>
      </c>
    </row>
    <row r="1332" spans="1:19" x14ac:dyDescent="0.2">
      <c r="A1332" s="7">
        <v>43936.482615740744</v>
      </c>
      <c r="B1332" s="1" t="s">
        <v>6130</v>
      </c>
      <c r="C1332" s="1" t="s">
        <v>6131</v>
      </c>
      <c r="D1332" s="1" t="s">
        <v>1621</v>
      </c>
      <c r="E1332" s="1" t="s">
        <v>6132</v>
      </c>
      <c r="F1332" s="7">
        <v>43927</v>
      </c>
      <c r="G1332" s="1" t="s">
        <v>265</v>
      </c>
      <c r="H1332" s="5">
        <v>14675.4</v>
      </c>
      <c r="I1332" s="1">
        <v>286</v>
      </c>
      <c r="J1332" s="1">
        <v>0</v>
      </c>
      <c r="K1332" s="1" t="s">
        <v>2070</v>
      </c>
      <c r="L1332" s="1">
        <v>3</v>
      </c>
      <c r="M1332" s="1" t="s">
        <v>2140</v>
      </c>
      <c r="N1332" s="1" t="s">
        <v>2141</v>
      </c>
      <c r="O1332" s="1">
        <v>6000</v>
      </c>
      <c r="P1332" s="1" t="s">
        <v>2073</v>
      </c>
      <c r="Q1332" s="1">
        <v>1222.95</v>
      </c>
      <c r="R1332" s="1" t="str">
        <f>IFERROR(VLOOKUP(K1332,Proveedores!$A$2:$B$500,2,0),"Agregar")</f>
        <v>CSL BEHRING S.A.</v>
      </c>
      <c r="S1332" s="5">
        <f t="shared" si="20"/>
        <v>7337700</v>
      </c>
    </row>
    <row r="1333" spans="1:19" x14ac:dyDescent="0.2">
      <c r="A1333" s="7">
        <v>43936.48777777778</v>
      </c>
      <c r="B1333" s="1" t="s">
        <v>6133</v>
      </c>
      <c r="C1333" s="1" t="s">
        <v>6134</v>
      </c>
      <c r="D1333" s="1" t="s">
        <v>1621</v>
      </c>
      <c r="E1333" s="1" t="s">
        <v>6135</v>
      </c>
      <c r="F1333" s="7">
        <v>43927</v>
      </c>
      <c r="G1333" s="1" t="s">
        <v>6136</v>
      </c>
      <c r="H1333" s="5">
        <v>46472.1</v>
      </c>
      <c r="I1333" s="1">
        <v>287</v>
      </c>
      <c r="J1333" s="1">
        <v>0</v>
      </c>
      <c r="K1333" s="1" t="s">
        <v>2070</v>
      </c>
      <c r="L1333" s="1">
        <v>3</v>
      </c>
      <c r="M1333" s="1" t="s">
        <v>2140</v>
      </c>
      <c r="N1333" s="1" t="s">
        <v>2141</v>
      </c>
      <c r="O1333" s="1">
        <v>19000</v>
      </c>
      <c r="P1333" s="1" t="s">
        <v>2073</v>
      </c>
      <c r="Q1333" s="1">
        <v>1222.95</v>
      </c>
      <c r="R1333" s="1" t="str">
        <f>IFERROR(VLOOKUP(K1333,Proveedores!$A$2:$B$500,2,0),"Agregar")</f>
        <v>CSL BEHRING S.A.</v>
      </c>
      <c r="S1333" s="5">
        <f t="shared" si="20"/>
        <v>23236050</v>
      </c>
    </row>
    <row r="1334" spans="1:19" x14ac:dyDescent="0.2">
      <c r="A1334" s="7">
        <v>43936.494166666664</v>
      </c>
      <c r="B1334" s="1" t="s">
        <v>6137</v>
      </c>
      <c r="C1334" s="1" t="s">
        <v>6138</v>
      </c>
      <c r="D1334" s="1" t="s">
        <v>1621</v>
      </c>
      <c r="E1334" s="1" t="s">
        <v>6139</v>
      </c>
      <c r="F1334" s="7">
        <v>43927</v>
      </c>
      <c r="G1334" s="1" t="s">
        <v>265</v>
      </c>
      <c r="H1334" s="5">
        <v>458606.25</v>
      </c>
      <c r="I1334" s="1">
        <v>288</v>
      </c>
      <c r="J1334" s="1">
        <v>0</v>
      </c>
      <c r="K1334" s="1" t="s">
        <v>2070</v>
      </c>
      <c r="L1334" s="1">
        <v>3</v>
      </c>
      <c r="M1334" s="1" t="s">
        <v>2140</v>
      </c>
      <c r="N1334" s="1" t="s">
        <v>2141</v>
      </c>
      <c r="O1334" s="1">
        <v>18500</v>
      </c>
      <c r="P1334" s="1" t="s">
        <v>2073</v>
      </c>
      <c r="Q1334" s="1">
        <v>1222.95</v>
      </c>
      <c r="R1334" s="1" t="str">
        <f>IFERROR(VLOOKUP(K1334,Proveedores!$A$2:$B$500,2,0),"Agregar")</f>
        <v>CSL BEHRING S.A.</v>
      </c>
      <c r="S1334" s="5">
        <f t="shared" si="20"/>
        <v>22624575</v>
      </c>
    </row>
    <row r="1335" spans="1:19" x14ac:dyDescent="0.2">
      <c r="A1335" s="7">
        <v>43936.494166666664</v>
      </c>
      <c r="B1335" s="1" t="s">
        <v>6137</v>
      </c>
      <c r="C1335" s="1" t="s">
        <v>6138</v>
      </c>
      <c r="D1335" s="1" t="s">
        <v>1621</v>
      </c>
      <c r="E1335" s="1" t="s">
        <v>6139</v>
      </c>
      <c r="F1335" s="7">
        <v>43927</v>
      </c>
      <c r="G1335" s="1" t="s">
        <v>265</v>
      </c>
      <c r="H1335" s="5">
        <v>458606.25</v>
      </c>
      <c r="I1335" s="1">
        <v>288</v>
      </c>
      <c r="J1335" s="1">
        <v>0</v>
      </c>
      <c r="K1335" s="1" t="s">
        <v>2070</v>
      </c>
      <c r="L1335" s="1">
        <v>4</v>
      </c>
      <c r="M1335" s="1" t="s">
        <v>2071</v>
      </c>
      <c r="N1335" s="1" t="s">
        <v>2072</v>
      </c>
      <c r="O1335" s="1">
        <v>169000</v>
      </c>
      <c r="P1335" s="1" t="s">
        <v>2073</v>
      </c>
      <c r="Q1335" s="1">
        <v>2445.9</v>
      </c>
      <c r="R1335" s="1" t="str">
        <f>IFERROR(VLOOKUP(K1335,Proveedores!$A$2:$B$500,2,0),"Agregar")</f>
        <v>CSL BEHRING S.A.</v>
      </c>
      <c r="S1335" s="5">
        <f t="shared" si="20"/>
        <v>413357100</v>
      </c>
    </row>
    <row r="1336" spans="1:19" x14ac:dyDescent="0.2">
      <c r="A1336" s="7">
        <v>43936.501122685186</v>
      </c>
      <c r="B1336" s="1" t="s">
        <v>6140</v>
      </c>
      <c r="C1336" s="1" t="s">
        <v>6141</v>
      </c>
      <c r="D1336" s="1" t="s">
        <v>1621</v>
      </c>
      <c r="E1336" s="1" t="s">
        <v>6142</v>
      </c>
      <c r="F1336" s="7">
        <v>43927</v>
      </c>
      <c r="G1336" s="1" t="s">
        <v>265</v>
      </c>
      <c r="H1336" s="5">
        <v>297176.84999999998</v>
      </c>
      <c r="I1336" s="1">
        <v>289</v>
      </c>
      <c r="J1336" s="1">
        <v>0</v>
      </c>
      <c r="K1336" s="1" t="s">
        <v>2070</v>
      </c>
      <c r="L1336" s="1">
        <v>3</v>
      </c>
      <c r="M1336" s="1" t="s">
        <v>2140</v>
      </c>
      <c r="N1336" s="1" t="s">
        <v>2141</v>
      </c>
      <c r="O1336" s="1">
        <v>20500</v>
      </c>
      <c r="P1336" s="1" t="s">
        <v>2073</v>
      </c>
      <c r="Q1336" s="1">
        <v>1222.95</v>
      </c>
      <c r="R1336" s="1" t="str">
        <f>IFERROR(VLOOKUP(K1336,Proveedores!$A$2:$B$500,2,0),"Agregar")</f>
        <v>CSL BEHRING S.A.</v>
      </c>
      <c r="S1336" s="5">
        <f t="shared" si="20"/>
        <v>25070475</v>
      </c>
    </row>
    <row r="1337" spans="1:19" x14ac:dyDescent="0.2">
      <c r="A1337" s="7">
        <v>43936.501122685186</v>
      </c>
      <c r="B1337" s="1" t="s">
        <v>6140</v>
      </c>
      <c r="C1337" s="1" t="s">
        <v>6141</v>
      </c>
      <c r="D1337" s="1" t="s">
        <v>1621</v>
      </c>
      <c r="E1337" s="1" t="s">
        <v>6142</v>
      </c>
      <c r="F1337" s="7">
        <v>43927</v>
      </c>
      <c r="G1337" s="1" t="s">
        <v>265</v>
      </c>
      <c r="H1337" s="5">
        <v>297176.84999999998</v>
      </c>
      <c r="I1337" s="1">
        <v>289</v>
      </c>
      <c r="J1337" s="1">
        <v>0</v>
      </c>
      <c r="K1337" s="1" t="s">
        <v>2070</v>
      </c>
      <c r="L1337" s="1">
        <v>4</v>
      </c>
      <c r="M1337" s="1" t="s">
        <v>2071</v>
      </c>
      <c r="N1337" s="1" t="s">
        <v>2072</v>
      </c>
      <c r="O1337" s="1">
        <v>101000</v>
      </c>
      <c r="P1337" s="1" t="s">
        <v>2073</v>
      </c>
      <c r="Q1337" s="1">
        <v>2445.9</v>
      </c>
      <c r="R1337" s="1" t="str">
        <f>IFERROR(VLOOKUP(K1337,Proveedores!$A$2:$B$500,2,0),"Agregar")</f>
        <v>CSL BEHRING S.A.</v>
      </c>
      <c r="S1337" s="5">
        <f t="shared" si="20"/>
        <v>247035900</v>
      </c>
    </row>
    <row r="1338" spans="1:19" x14ac:dyDescent="0.2">
      <c r="A1338" s="7">
        <v>43936.555196759262</v>
      </c>
      <c r="B1338" s="1" t="s">
        <v>6143</v>
      </c>
      <c r="C1338" s="1" t="s">
        <v>6144</v>
      </c>
      <c r="D1338" s="1" t="s">
        <v>1621</v>
      </c>
      <c r="E1338" s="1">
        <v>300003462</v>
      </c>
      <c r="F1338" s="7">
        <v>43909</v>
      </c>
      <c r="G1338" s="1" t="s">
        <v>1133</v>
      </c>
      <c r="H1338" s="5">
        <v>5270098</v>
      </c>
      <c r="I1338" s="1" t="s">
        <v>6145</v>
      </c>
      <c r="J1338" s="1">
        <v>0</v>
      </c>
      <c r="K1338" s="1" t="s">
        <v>6146</v>
      </c>
      <c r="L1338" s="1">
        <v>3</v>
      </c>
      <c r="M1338" s="1" t="s">
        <v>6147</v>
      </c>
      <c r="N1338" s="1" t="s">
        <v>6148</v>
      </c>
      <c r="O1338" s="1">
        <v>1</v>
      </c>
      <c r="P1338" s="1" t="s">
        <v>1665</v>
      </c>
      <c r="Q1338" s="1">
        <v>1406438</v>
      </c>
      <c r="R1338" s="1" t="str">
        <f>IFERROR(VLOOKUP(K1338,Proveedores!$A$2:$B$500,2,0),"Agregar")</f>
        <v>AGIMED SRL.</v>
      </c>
      <c r="S1338" s="5">
        <f t="shared" si="20"/>
        <v>1406438</v>
      </c>
    </row>
    <row r="1339" spans="1:19" x14ac:dyDescent="0.2">
      <c r="A1339" s="7">
        <v>43936.555196759262</v>
      </c>
      <c r="B1339" s="1" t="s">
        <v>6143</v>
      </c>
      <c r="C1339" s="1" t="s">
        <v>6144</v>
      </c>
      <c r="D1339" s="1" t="s">
        <v>1621</v>
      </c>
      <c r="E1339" s="1">
        <v>300003462</v>
      </c>
      <c r="F1339" s="7">
        <v>43909</v>
      </c>
      <c r="G1339" s="1" t="s">
        <v>1133</v>
      </c>
      <c r="H1339" s="5">
        <v>5270098</v>
      </c>
      <c r="I1339" s="1" t="s">
        <v>6145</v>
      </c>
      <c r="J1339" s="1">
        <v>0</v>
      </c>
      <c r="K1339" s="1" t="s">
        <v>6146</v>
      </c>
      <c r="L1339" s="1">
        <v>3</v>
      </c>
      <c r="M1339" s="1" t="s">
        <v>6149</v>
      </c>
      <c r="N1339" s="1" t="s">
        <v>6148</v>
      </c>
      <c r="O1339" s="1">
        <v>2</v>
      </c>
      <c r="P1339" s="1" t="s">
        <v>1665</v>
      </c>
      <c r="Q1339" s="1">
        <v>1931830</v>
      </c>
      <c r="R1339" s="1" t="str">
        <f>IFERROR(VLOOKUP(K1339,Proveedores!$A$2:$B$500,2,0),"Agregar")</f>
        <v>AGIMED SRL.</v>
      </c>
      <c r="S1339" s="5">
        <f t="shared" si="20"/>
        <v>3863660</v>
      </c>
    </row>
    <row r="1340" spans="1:19" x14ac:dyDescent="0.2">
      <c r="A1340" s="7">
        <v>43936.65185185185</v>
      </c>
      <c r="B1340" s="1" t="s">
        <v>6150</v>
      </c>
      <c r="C1340" s="1" t="s">
        <v>6151</v>
      </c>
      <c r="D1340" s="1" t="s">
        <v>1621</v>
      </c>
      <c r="E1340" s="1" t="s">
        <v>6152</v>
      </c>
      <c r="F1340" s="7">
        <v>43906</v>
      </c>
      <c r="G1340" s="1" t="s">
        <v>968</v>
      </c>
      <c r="H1340" s="5">
        <v>4635626.8</v>
      </c>
      <c r="I1340" s="1">
        <v>356</v>
      </c>
      <c r="J1340" s="1">
        <v>0</v>
      </c>
      <c r="K1340" s="1" t="s">
        <v>6153</v>
      </c>
      <c r="L1340" s="1">
        <v>3</v>
      </c>
      <c r="M1340" s="1" t="s">
        <v>6154</v>
      </c>
      <c r="N1340" s="1" t="s">
        <v>6155</v>
      </c>
      <c r="O1340" s="1">
        <v>114178</v>
      </c>
      <c r="P1340" s="1" t="s">
        <v>1892</v>
      </c>
      <c r="Q1340" s="1">
        <v>40.6</v>
      </c>
      <c r="R1340" s="1" t="str">
        <f>IFERROR(VLOOKUP(K1340,Proveedores!$A$2:$B$500,2,0),"Agregar")</f>
        <v>LAB.ESPECIALIDADES MEDICINALES SOC.DEL ESTADO</v>
      </c>
      <c r="S1340" s="5">
        <f t="shared" si="20"/>
        <v>4635626.8</v>
      </c>
    </row>
    <row r="1341" spans="1:19" x14ac:dyDescent="0.2">
      <c r="A1341" s="7">
        <v>43937.362002314818</v>
      </c>
      <c r="B1341" s="1" t="s">
        <v>6156</v>
      </c>
      <c r="C1341" s="1" t="s">
        <v>6157</v>
      </c>
      <c r="D1341" s="1" t="s">
        <v>1621</v>
      </c>
      <c r="E1341" s="1" t="s">
        <v>6158</v>
      </c>
      <c r="F1341" s="7">
        <v>43906</v>
      </c>
      <c r="G1341" s="1" t="s">
        <v>968</v>
      </c>
      <c r="H1341" s="5">
        <v>1173425</v>
      </c>
      <c r="I1341" s="1">
        <v>356</v>
      </c>
      <c r="J1341" s="1">
        <v>0</v>
      </c>
      <c r="K1341" s="1" t="s">
        <v>6153</v>
      </c>
      <c r="L1341" s="1">
        <v>1</v>
      </c>
      <c r="M1341" s="1" t="s">
        <v>6159</v>
      </c>
      <c r="N1341" s="1" t="s">
        <v>6160</v>
      </c>
      <c r="O1341" s="1">
        <v>27610</v>
      </c>
      <c r="P1341" s="1" t="s">
        <v>1892</v>
      </c>
      <c r="Q1341" s="1">
        <v>42.5</v>
      </c>
      <c r="R1341" s="1" t="str">
        <f>IFERROR(VLOOKUP(K1341,Proveedores!$A$2:$B$500,2,0),"Agregar")</f>
        <v>LAB.ESPECIALIDADES MEDICINALES SOC.DEL ESTADO</v>
      </c>
      <c r="S1341" s="5">
        <f t="shared" si="20"/>
        <v>1173425</v>
      </c>
    </row>
    <row r="1342" spans="1:19" x14ac:dyDescent="0.2">
      <c r="A1342" s="7">
        <v>43937.36923611111</v>
      </c>
      <c r="B1342" s="1" t="s">
        <v>6161</v>
      </c>
      <c r="C1342" s="1" t="s">
        <v>6162</v>
      </c>
      <c r="D1342" s="1" t="s">
        <v>1621</v>
      </c>
      <c r="E1342" s="1" t="s">
        <v>6163</v>
      </c>
      <c r="F1342" s="7">
        <v>43907</v>
      </c>
      <c r="G1342" s="1" t="s">
        <v>968</v>
      </c>
      <c r="H1342" s="5">
        <v>1217200</v>
      </c>
      <c r="I1342" s="1">
        <v>356</v>
      </c>
      <c r="J1342" s="1">
        <v>0</v>
      </c>
      <c r="K1342" s="1" t="s">
        <v>6153</v>
      </c>
      <c r="L1342" s="1">
        <v>1</v>
      </c>
      <c r="M1342" s="1" t="s">
        <v>6159</v>
      </c>
      <c r="N1342" s="1" t="s">
        <v>6160</v>
      </c>
      <c r="O1342" s="1">
        <v>28640</v>
      </c>
      <c r="P1342" s="1" t="s">
        <v>1892</v>
      </c>
      <c r="Q1342" s="1">
        <v>42.5</v>
      </c>
      <c r="R1342" s="1" t="str">
        <f>IFERROR(VLOOKUP(K1342,Proveedores!$A$2:$B$500,2,0),"Agregar")</f>
        <v>LAB.ESPECIALIDADES MEDICINALES SOC.DEL ESTADO</v>
      </c>
      <c r="S1342" s="5">
        <f t="shared" si="20"/>
        <v>1217200</v>
      </c>
    </row>
    <row r="1343" spans="1:19" x14ac:dyDescent="0.2">
      <c r="A1343" s="7">
        <v>43937.374618055554</v>
      </c>
      <c r="B1343" s="1" t="s">
        <v>6164</v>
      </c>
      <c r="C1343" s="1" t="s">
        <v>6165</v>
      </c>
      <c r="D1343" s="1" t="s">
        <v>1621</v>
      </c>
      <c r="E1343" s="1" t="s">
        <v>6166</v>
      </c>
      <c r="F1343" s="7">
        <v>43907</v>
      </c>
      <c r="G1343" s="1" t="s">
        <v>968</v>
      </c>
      <c r="H1343" s="5">
        <v>8938975.9600000009</v>
      </c>
      <c r="I1343" s="1">
        <v>356</v>
      </c>
      <c r="J1343" s="1">
        <v>0</v>
      </c>
      <c r="K1343" s="1" t="s">
        <v>6153</v>
      </c>
      <c r="L1343" s="1">
        <v>2</v>
      </c>
      <c r="M1343" s="1" t="s">
        <v>6167</v>
      </c>
      <c r="N1343" s="1" t="s">
        <v>6168</v>
      </c>
      <c r="O1343" s="1">
        <v>135398</v>
      </c>
      <c r="P1343" s="1" t="s">
        <v>1892</v>
      </c>
      <c r="Q1343" s="1">
        <v>66.02</v>
      </c>
      <c r="R1343" s="1" t="str">
        <f>IFERROR(VLOOKUP(K1343,Proveedores!$A$2:$B$500,2,0),"Agregar")</f>
        <v>LAB.ESPECIALIDADES MEDICINALES SOC.DEL ESTADO</v>
      </c>
      <c r="S1343" s="5">
        <f t="shared" si="20"/>
        <v>8938975.959999999</v>
      </c>
    </row>
    <row r="1344" spans="1:19" x14ac:dyDescent="0.2">
      <c r="A1344" s="7">
        <v>43937.380393518521</v>
      </c>
      <c r="B1344" s="1" t="s">
        <v>6169</v>
      </c>
      <c r="C1344" s="1" t="s">
        <v>6170</v>
      </c>
      <c r="D1344" s="1" t="s">
        <v>1621</v>
      </c>
      <c r="E1344" s="1" t="s">
        <v>6171</v>
      </c>
      <c r="F1344" s="7">
        <v>43915</v>
      </c>
      <c r="G1344" s="1" t="s">
        <v>968</v>
      </c>
      <c r="H1344" s="5">
        <v>8964261.6199999992</v>
      </c>
      <c r="I1344" s="1">
        <v>398</v>
      </c>
      <c r="J1344" s="1">
        <v>0</v>
      </c>
      <c r="K1344" s="1" t="s">
        <v>6153</v>
      </c>
      <c r="L1344" s="1">
        <v>2</v>
      </c>
      <c r="M1344" s="1" t="s">
        <v>6172</v>
      </c>
      <c r="N1344" s="1" t="s">
        <v>6168</v>
      </c>
      <c r="O1344" s="1">
        <v>135781</v>
      </c>
      <c r="P1344" s="1" t="s">
        <v>1892</v>
      </c>
      <c r="Q1344" s="1">
        <v>66.02</v>
      </c>
      <c r="R1344" s="1" t="str">
        <f>IFERROR(VLOOKUP(K1344,Proveedores!$A$2:$B$500,2,0),"Agregar")</f>
        <v>LAB.ESPECIALIDADES MEDICINALES SOC.DEL ESTADO</v>
      </c>
      <c r="S1344" s="5">
        <f t="shared" si="20"/>
        <v>8964261.6199999992</v>
      </c>
    </row>
    <row r="1345" spans="1:19" x14ac:dyDescent="0.2">
      <c r="A1345" s="7">
        <v>43937.590081018519</v>
      </c>
      <c r="B1345" s="1" t="s">
        <v>6173</v>
      </c>
      <c r="C1345" s="1" t="s">
        <v>6174</v>
      </c>
      <c r="D1345" s="1" t="s">
        <v>1621</v>
      </c>
      <c r="E1345" s="1" t="s">
        <v>6175</v>
      </c>
      <c r="F1345" s="7">
        <v>43747</v>
      </c>
      <c r="G1345" s="1" t="s">
        <v>6176</v>
      </c>
      <c r="H1345" s="5">
        <v>4203560</v>
      </c>
      <c r="I1345" s="1">
        <v>226785</v>
      </c>
      <c r="J1345" s="1">
        <v>0</v>
      </c>
      <c r="K1345" s="1" t="s">
        <v>6113</v>
      </c>
      <c r="L1345" s="1" t="s">
        <v>6177</v>
      </c>
      <c r="M1345" s="1">
        <v>21810</v>
      </c>
      <c r="N1345" s="1" t="s">
        <v>6177</v>
      </c>
      <c r="O1345" s="1">
        <v>2988</v>
      </c>
      <c r="P1345" s="1" t="s">
        <v>1892</v>
      </c>
      <c r="Q1345" s="1">
        <v>270</v>
      </c>
      <c r="R1345" s="1" t="str">
        <f>IFERROR(VLOOKUP(K1345,Proveedores!$A$2:$B$500,2,0),"Agregar")</f>
        <v>LABORATORIO LKM S.A.</v>
      </c>
      <c r="S1345" s="5">
        <f t="shared" si="20"/>
        <v>806760</v>
      </c>
    </row>
    <row r="1346" spans="1:19" x14ac:dyDescent="0.2">
      <c r="A1346" s="7">
        <v>43937.590081018519</v>
      </c>
      <c r="B1346" s="1" t="s">
        <v>6173</v>
      </c>
      <c r="C1346" s="1" t="s">
        <v>6174</v>
      </c>
      <c r="D1346" s="1" t="s">
        <v>1621</v>
      </c>
      <c r="E1346" s="1" t="s">
        <v>6175</v>
      </c>
      <c r="F1346" s="7">
        <v>43747</v>
      </c>
      <c r="G1346" s="1" t="s">
        <v>6176</v>
      </c>
      <c r="H1346" s="5">
        <v>4203560</v>
      </c>
      <c r="I1346" s="1">
        <v>226785</v>
      </c>
      <c r="J1346" s="1">
        <v>0</v>
      </c>
      <c r="K1346" s="1" t="s">
        <v>6113</v>
      </c>
      <c r="L1346" s="1" t="s">
        <v>6178</v>
      </c>
      <c r="M1346" s="1">
        <v>20206</v>
      </c>
      <c r="N1346" s="1" t="s">
        <v>6179</v>
      </c>
      <c r="O1346" s="1">
        <v>2552</v>
      </c>
      <c r="P1346" s="1" t="s">
        <v>1892</v>
      </c>
      <c r="Q1346" s="1">
        <v>400</v>
      </c>
      <c r="R1346" s="1" t="str">
        <f>IFERROR(VLOOKUP(K1346,Proveedores!$A$2:$B$500,2,0),"Agregar")</f>
        <v>LABORATORIO LKM S.A.</v>
      </c>
      <c r="S1346" s="5">
        <f t="shared" si="20"/>
        <v>1020800</v>
      </c>
    </row>
    <row r="1347" spans="1:19" x14ac:dyDescent="0.2">
      <c r="A1347" s="7">
        <v>43937.590081018519</v>
      </c>
      <c r="B1347" s="1" t="s">
        <v>6173</v>
      </c>
      <c r="C1347" s="1" t="s">
        <v>6174</v>
      </c>
      <c r="D1347" s="1" t="s">
        <v>1621</v>
      </c>
      <c r="E1347" s="1" t="s">
        <v>6175</v>
      </c>
      <c r="F1347" s="7">
        <v>43747</v>
      </c>
      <c r="G1347" s="1" t="s">
        <v>6176</v>
      </c>
      <c r="H1347" s="5">
        <v>4203560</v>
      </c>
      <c r="I1347" s="1">
        <v>226785</v>
      </c>
      <c r="J1347" s="1">
        <v>0</v>
      </c>
      <c r="K1347" s="1" t="s">
        <v>6113</v>
      </c>
      <c r="L1347" s="1" t="s">
        <v>6180</v>
      </c>
      <c r="M1347" s="1">
        <v>21808</v>
      </c>
      <c r="N1347" s="1" t="s">
        <v>6180</v>
      </c>
      <c r="O1347" s="1">
        <v>29</v>
      </c>
      <c r="P1347" s="1" t="s">
        <v>1892</v>
      </c>
      <c r="Q1347" s="1">
        <v>550</v>
      </c>
      <c r="R1347" s="1" t="str">
        <f>IFERROR(VLOOKUP(K1347,Proveedores!$A$2:$B$500,2,0),"Agregar")</f>
        <v>LABORATORIO LKM S.A.</v>
      </c>
      <c r="S1347" s="5">
        <f t="shared" ref="S1347:S1410" si="21">Q1347*O1347</f>
        <v>15950</v>
      </c>
    </row>
    <row r="1348" spans="1:19" x14ac:dyDescent="0.2">
      <c r="A1348" s="7">
        <v>43937.590081018519</v>
      </c>
      <c r="B1348" s="1" t="s">
        <v>6173</v>
      </c>
      <c r="C1348" s="1" t="s">
        <v>6174</v>
      </c>
      <c r="D1348" s="1" t="s">
        <v>1621</v>
      </c>
      <c r="E1348" s="1" t="s">
        <v>6175</v>
      </c>
      <c r="F1348" s="7">
        <v>43747</v>
      </c>
      <c r="G1348" s="1" t="s">
        <v>6176</v>
      </c>
      <c r="H1348" s="5">
        <v>4203560</v>
      </c>
      <c r="I1348" s="1">
        <v>226785</v>
      </c>
      <c r="J1348" s="1">
        <v>0</v>
      </c>
      <c r="K1348" s="1" t="s">
        <v>6113</v>
      </c>
      <c r="L1348" s="1" t="s">
        <v>6180</v>
      </c>
      <c r="M1348" s="1">
        <v>21808</v>
      </c>
      <c r="N1348" s="1" t="s">
        <v>6180</v>
      </c>
      <c r="O1348" s="1">
        <v>4291</v>
      </c>
      <c r="P1348" s="1" t="s">
        <v>1892</v>
      </c>
      <c r="Q1348" s="1">
        <v>550</v>
      </c>
      <c r="R1348" s="1" t="str">
        <f>IFERROR(VLOOKUP(K1348,Proveedores!$A$2:$B$500,2,0),"Agregar")</f>
        <v>LABORATORIO LKM S.A.</v>
      </c>
      <c r="S1348" s="5">
        <f t="shared" si="21"/>
        <v>2360050</v>
      </c>
    </row>
    <row r="1349" spans="1:19" x14ac:dyDescent="0.2">
      <c r="A1349" s="7">
        <v>43937.866249999999</v>
      </c>
      <c r="B1349" s="1" t="s">
        <v>6181</v>
      </c>
      <c r="C1349" s="1" t="s">
        <v>6182</v>
      </c>
      <c r="D1349" s="1" t="s">
        <v>1621</v>
      </c>
      <c r="E1349" s="1">
        <v>31200005702</v>
      </c>
      <c r="F1349" s="7">
        <v>43903</v>
      </c>
      <c r="G1349" s="1" t="s">
        <v>692</v>
      </c>
      <c r="H1349" s="5">
        <v>3638660.4</v>
      </c>
      <c r="I1349" s="1">
        <v>337</v>
      </c>
      <c r="J1349" s="1" t="s">
        <v>699</v>
      </c>
      <c r="K1349" s="1" t="s">
        <v>4348</v>
      </c>
      <c r="L1349" s="1">
        <v>38</v>
      </c>
      <c r="M1349" s="1" t="s">
        <v>3940</v>
      </c>
      <c r="N1349" s="1" t="s">
        <v>6183</v>
      </c>
      <c r="O1349" s="1">
        <v>1177560</v>
      </c>
      <c r="P1349" s="1" t="s">
        <v>1917</v>
      </c>
      <c r="Q1349" s="1">
        <v>3.09</v>
      </c>
      <c r="R1349" s="1" t="str">
        <f>IFERROR(VLOOKUP(K1349,Proveedores!$A$2:$B$500,2,0),"Agregar")</f>
        <v>MICROSULES ARGENTINA SA de SCIIA</v>
      </c>
      <c r="S1349" s="5">
        <f t="shared" si="21"/>
        <v>3638660.4</v>
      </c>
    </row>
    <row r="1350" spans="1:19" x14ac:dyDescent="0.2">
      <c r="A1350" s="7">
        <v>43938.537418981483</v>
      </c>
      <c r="B1350" s="1" t="s">
        <v>6184</v>
      </c>
      <c r="C1350" s="1" t="s">
        <v>6185</v>
      </c>
      <c r="D1350" s="1" t="s">
        <v>1621</v>
      </c>
      <c r="E1350" s="1" t="s">
        <v>6186</v>
      </c>
      <c r="F1350" s="7">
        <v>43935</v>
      </c>
      <c r="G1350" s="1" t="s">
        <v>971</v>
      </c>
      <c r="H1350" s="5">
        <v>40000</v>
      </c>
      <c r="I1350" s="1" t="s">
        <v>6187</v>
      </c>
      <c r="J1350" s="1">
        <v>0</v>
      </c>
      <c r="K1350" s="1" t="s">
        <v>973</v>
      </c>
      <c r="L1350" s="1">
        <v>1</v>
      </c>
      <c r="M1350" s="1">
        <v>1</v>
      </c>
      <c r="N1350" s="1" t="s">
        <v>4064</v>
      </c>
      <c r="O1350" s="1">
        <v>1</v>
      </c>
      <c r="P1350" s="1">
        <v>1</v>
      </c>
      <c r="Q1350" s="1">
        <v>40000</v>
      </c>
      <c r="R1350" s="1" t="str">
        <f>IFERROR(VLOOKUP(K1350,Proveedores!$A$2:$B$500,2,0),"Agregar")</f>
        <v>Angeleri y Asociados S.A.</v>
      </c>
      <c r="S1350" s="5">
        <f t="shared" si="21"/>
        <v>40000</v>
      </c>
    </row>
    <row r="1351" spans="1:19" x14ac:dyDescent="0.2">
      <c r="A1351" s="7">
        <v>43938.598946759259</v>
      </c>
      <c r="B1351" s="1" t="s">
        <v>6188</v>
      </c>
      <c r="C1351" s="1" t="s">
        <v>6189</v>
      </c>
      <c r="D1351" s="1" t="s">
        <v>1621</v>
      </c>
      <c r="E1351" s="1" t="s">
        <v>6190</v>
      </c>
      <c r="F1351" s="7">
        <v>43938</v>
      </c>
      <c r="G1351" s="1" t="s">
        <v>98</v>
      </c>
      <c r="H1351" s="5">
        <v>2660988</v>
      </c>
      <c r="I1351" s="1">
        <v>0</v>
      </c>
      <c r="J1351" s="1">
        <v>0</v>
      </c>
      <c r="K1351" s="1" t="s">
        <v>5648</v>
      </c>
      <c r="L1351" s="1">
        <v>6</v>
      </c>
      <c r="M1351" s="1" t="s">
        <v>4368</v>
      </c>
      <c r="N1351" s="1" t="s">
        <v>5662</v>
      </c>
      <c r="O1351" s="1">
        <v>10079.5</v>
      </c>
      <c r="P1351" s="1" t="s">
        <v>5658</v>
      </c>
      <c r="Q1351" s="1">
        <v>264</v>
      </c>
      <c r="R1351" s="1" t="str">
        <f>IFERROR(VLOOKUP(K1351,Proveedores!$A$2:$B$500,2,0),"Agregar")</f>
        <v xml:space="preserve">SUCESORES DE ALFREDO WILLINER S.A. </v>
      </c>
      <c r="S1351" s="5">
        <f t="shared" si="21"/>
        <v>2660988</v>
      </c>
    </row>
    <row r="1352" spans="1:19" x14ac:dyDescent="0.2">
      <c r="A1352" s="7">
        <v>43938.683807870373</v>
      </c>
      <c r="B1352" s="1" t="s">
        <v>6191</v>
      </c>
      <c r="C1352" s="1" t="s">
        <v>6192</v>
      </c>
      <c r="D1352" s="1" t="s">
        <v>1621</v>
      </c>
      <c r="E1352" s="1">
        <v>804</v>
      </c>
      <c r="F1352" s="7">
        <v>43938</v>
      </c>
      <c r="G1352" s="1" t="s">
        <v>468</v>
      </c>
      <c r="H1352" s="5">
        <v>17900</v>
      </c>
      <c r="I1352" s="1">
        <v>8440</v>
      </c>
      <c r="J1352" s="1">
        <v>0</v>
      </c>
      <c r="K1352" s="1" t="s">
        <v>470</v>
      </c>
      <c r="L1352" s="1">
        <v>2</v>
      </c>
      <c r="M1352" s="1">
        <v>2</v>
      </c>
      <c r="N1352" s="1" t="s">
        <v>1896</v>
      </c>
      <c r="O1352" s="1">
        <v>1</v>
      </c>
      <c r="P1352" s="1" t="s">
        <v>1850</v>
      </c>
      <c r="Q1352" s="1">
        <v>1700</v>
      </c>
      <c r="R1352" s="1" t="str">
        <f>IFERROR(VLOOKUP(K1352,Proveedores!$A$2:$B$500,2,0),"Agregar")</f>
        <v>FABIAN DERISO</v>
      </c>
      <c r="S1352" s="5">
        <f t="shared" si="21"/>
        <v>1700</v>
      </c>
    </row>
    <row r="1353" spans="1:19" x14ac:dyDescent="0.2">
      <c r="A1353" s="7">
        <v>43938.683807870373</v>
      </c>
      <c r="B1353" s="1" t="s">
        <v>6191</v>
      </c>
      <c r="C1353" s="1" t="s">
        <v>6192</v>
      </c>
      <c r="D1353" s="1" t="s">
        <v>1621</v>
      </c>
      <c r="E1353" s="1">
        <v>804</v>
      </c>
      <c r="F1353" s="7">
        <v>43938</v>
      </c>
      <c r="G1353" s="1" t="s">
        <v>468</v>
      </c>
      <c r="H1353" s="5">
        <v>17900</v>
      </c>
      <c r="I1353" s="1">
        <v>8440</v>
      </c>
      <c r="J1353" s="1">
        <v>0</v>
      </c>
      <c r="K1353" s="1" t="s">
        <v>470</v>
      </c>
      <c r="L1353" s="1">
        <v>4</v>
      </c>
      <c r="M1353" s="1">
        <v>4</v>
      </c>
      <c r="N1353" s="1" t="s">
        <v>4331</v>
      </c>
      <c r="O1353" s="1">
        <v>1</v>
      </c>
      <c r="P1353" s="1" t="s">
        <v>1850</v>
      </c>
      <c r="Q1353" s="1">
        <v>4800</v>
      </c>
      <c r="R1353" s="1" t="str">
        <f>IFERROR(VLOOKUP(K1353,Proveedores!$A$2:$B$500,2,0),"Agregar")</f>
        <v>FABIAN DERISO</v>
      </c>
      <c r="S1353" s="5">
        <f t="shared" si="21"/>
        <v>4800</v>
      </c>
    </row>
    <row r="1354" spans="1:19" x14ac:dyDescent="0.2">
      <c r="A1354" s="7">
        <v>43938.683807870373</v>
      </c>
      <c r="B1354" s="1" t="s">
        <v>6191</v>
      </c>
      <c r="C1354" s="1" t="s">
        <v>6192</v>
      </c>
      <c r="D1354" s="1" t="s">
        <v>1621</v>
      </c>
      <c r="E1354" s="1">
        <v>804</v>
      </c>
      <c r="F1354" s="7">
        <v>43938</v>
      </c>
      <c r="G1354" s="1" t="s">
        <v>468</v>
      </c>
      <c r="H1354" s="5">
        <v>17900</v>
      </c>
      <c r="I1354" s="1">
        <v>8440</v>
      </c>
      <c r="J1354" s="1">
        <v>0</v>
      </c>
      <c r="K1354" s="1" t="s">
        <v>470</v>
      </c>
      <c r="L1354" s="1">
        <v>3</v>
      </c>
      <c r="M1354" s="1">
        <v>3</v>
      </c>
      <c r="N1354" s="1" t="s">
        <v>1899</v>
      </c>
      <c r="O1354" s="1">
        <v>1</v>
      </c>
      <c r="P1354" s="1" t="s">
        <v>1850</v>
      </c>
      <c r="Q1354" s="1">
        <v>5500</v>
      </c>
      <c r="R1354" s="1" t="str">
        <f>IFERROR(VLOOKUP(K1354,Proveedores!$A$2:$B$500,2,0),"Agregar")</f>
        <v>FABIAN DERISO</v>
      </c>
      <c r="S1354" s="5">
        <f t="shared" si="21"/>
        <v>5500</v>
      </c>
    </row>
    <row r="1355" spans="1:19" x14ac:dyDescent="0.2">
      <c r="A1355" s="7">
        <v>43938.683807870373</v>
      </c>
      <c r="B1355" s="1" t="s">
        <v>6191</v>
      </c>
      <c r="C1355" s="1" t="s">
        <v>6192</v>
      </c>
      <c r="D1355" s="1" t="s">
        <v>1621</v>
      </c>
      <c r="E1355" s="1">
        <v>804</v>
      </c>
      <c r="F1355" s="7">
        <v>43938</v>
      </c>
      <c r="G1355" s="1" t="s">
        <v>468</v>
      </c>
      <c r="H1355" s="5">
        <v>17900</v>
      </c>
      <c r="I1355" s="1">
        <v>8440</v>
      </c>
      <c r="J1355" s="1">
        <v>0</v>
      </c>
      <c r="K1355" s="1" t="s">
        <v>470</v>
      </c>
      <c r="L1355" s="1">
        <v>1</v>
      </c>
      <c r="M1355" s="1">
        <v>1</v>
      </c>
      <c r="N1355" s="1" t="s">
        <v>1900</v>
      </c>
      <c r="O1355" s="1">
        <v>1</v>
      </c>
      <c r="P1355" s="1" t="s">
        <v>1850</v>
      </c>
      <c r="Q1355" s="1">
        <v>5900</v>
      </c>
      <c r="R1355" s="1" t="str">
        <f>IFERROR(VLOOKUP(K1355,Proveedores!$A$2:$B$500,2,0),"Agregar")</f>
        <v>FABIAN DERISO</v>
      </c>
      <c r="S1355" s="5">
        <f t="shared" si="21"/>
        <v>5900</v>
      </c>
    </row>
    <row r="1356" spans="1:19" x14ac:dyDescent="0.2">
      <c r="A1356" s="7">
        <v>43938.725949074076</v>
      </c>
      <c r="B1356" s="1" t="s">
        <v>6193</v>
      </c>
      <c r="C1356" s="1" t="s">
        <v>6194</v>
      </c>
      <c r="D1356" s="1" t="s">
        <v>1621</v>
      </c>
      <c r="E1356" s="1" t="s">
        <v>6195</v>
      </c>
      <c r="F1356" s="7">
        <v>43938</v>
      </c>
      <c r="G1356" s="1" t="s">
        <v>6196</v>
      </c>
      <c r="H1356" s="5">
        <v>2613600</v>
      </c>
      <c r="I1356" s="1">
        <v>119532</v>
      </c>
      <c r="J1356" s="1">
        <v>0</v>
      </c>
      <c r="K1356" s="1" t="s">
        <v>1403</v>
      </c>
      <c r="L1356" s="1">
        <v>1</v>
      </c>
      <c r="M1356" s="1" t="s">
        <v>6197</v>
      </c>
      <c r="N1356" s="1" t="s">
        <v>6198</v>
      </c>
      <c r="O1356" s="1">
        <v>16000</v>
      </c>
      <c r="P1356" s="1" t="s">
        <v>3427</v>
      </c>
      <c r="Q1356" s="1">
        <v>163.35</v>
      </c>
      <c r="R1356" s="1" t="str">
        <f>IFERROR(VLOOKUP(K1356,Proveedores!$A$2:$B$500,2,0),"Agregar")</f>
        <v>R.A. INTERTRADING S.A.</v>
      </c>
      <c r="S1356" s="5">
        <f t="shared" si="21"/>
        <v>2613600</v>
      </c>
    </row>
    <row r="1357" spans="1:19" x14ac:dyDescent="0.2">
      <c r="A1357" s="7">
        <v>43938.746319444443</v>
      </c>
      <c r="B1357" s="1" t="s">
        <v>6199</v>
      </c>
      <c r="C1357" s="1" t="s">
        <v>6200</v>
      </c>
      <c r="D1357" s="1" t="s">
        <v>1621</v>
      </c>
      <c r="E1357" s="1" t="s">
        <v>6201</v>
      </c>
      <c r="F1357" s="7">
        <v>43938</v>
      </c>
      <c r="G1357" s="1" t="s">
        <v>405</v>
      </c>
      <c r="H1357" s="5">
        <v>5404206.0599999996</v>
      </c>
      <c r="I1357" s="1">
        <v>0</v>
      </c>
      <c r="J1357" s="1">
        <v>0</v>
      </c>
      <c r="K1357" s="1" t="s">
        <v>296</v>
      </c>
      <c r="L1357" s="1">
        <v>1</v>
      </c>
      <c r="M1357" s="1" t="s">
        <v>4643</v>
      </c>
      <c r="N1357" s="1" t="s">
        <v>6202</v>
      </c>
      <c r="O1357" s="1">
        <v>2729397</v>
      </c>
      <c r="P1357" s="1" t="s">
        <v>4673</v>
      </c>
      <c r="Q1357" s="1">
        <v>1.98</v>
      </c>
      <c r="R1357" s="1" t="str">
        <f>IFERROR(VLOOKUP(K1357,Proveedores!$A$2:$B$500,2,0),"Agregar")</f>
        <v>Nutri Service SRL</v>
      </c>
      <c r="S1357" s="5">
        <f t="shared" si="21"/>
        <v>5404206.0599999996</v>
      </c>
    </row>
    <row r="1358" spans="1:19" x14ac:dyDescent="0.2">
      <c r="A1358" s="7">
        <v>43941.476076388892</v>
      </c>
      <c r="B1358" s="1" t="s">
        <v>6203</v>
      </c>
      <c r="C1358" s="1" t="s">
        <v>6204</v>
      </c>
      <c r="D1358" s="1" t="s">
        <v>1621</v>
      </c>
      <c r="E1358" s="1">
        <v>1100000095</v>
      </c>
      <c r="F1358" s="7">
        <v>43941</v>
      </c>
      <c r="G1358" s="1" t="s">
        <v>5668</v>
      </c>
      <c r="H1358" s="5">
        <v>111074900</v>
      </c>
      <c r="I1358" s="1" t="s">
        <v>2599</v>
      </c>
      <c r="J1358" s="1">
        <v>0</v>
      </c>
      <c r="K1358" s="1" t="s">
        <v>5669</v>
      </c>
      <c r="L1358" s="1">
        <v>1</v>
      </c>
      <c r="M1358" s="1" t="s">
        <v>5670</v>
      </c>
      <c r="N1358" s="1" t="s">
        <v>5671</v>
      </c>
      <c r="O1358" s="1">
        <v>139</v>
      </c>
      <c r="P1358" s="1" t="s">
        <v>2149</v>
      </c>
      <c r="Q1358" s="1">
        <v>799100</v>
      </c>
      <c r="R1358" s="1" t="str">
        <f>IFERROR(VLOOKUP(K1358,Proveedores!$A$2:$B$500,2,0),"Agregar")</f>
        <v>TECME SA</v>
      </c>
      <c r="S1358" s="5">
        <f t="shared" si="21"/>
        <v>111074900</v>
      </c>
    </row>
    <row r="1359" spans="1:19" x14ac:dyDescent="0.2">
      <c r="A1359" s="7">
        <v>43941.503587962965</v>
      </c>
      <c r="B1359" s="1" t="s">
        <v>6205</v>
      </c>
      <c r="C1359" s="1" t="s">
        <v>6206</v>
      </c>
      <c r="D1359" s="1" t="s">
        <v>1621</v>
      </c>
      <c r="E1359" s="1" t="s">
        <v>6207</v>
      </c>
      <c r="F1359" s="7">
        <v>43937</v>
      </c>
      <c r="G1359" s="1" t="s">
        <v>692</v>
      </c>
      <c r="H1359" s="5">
        <v>1270717.6000000001</v>
      </c>
      <c r="I1359" s="1">
        <v>373</v>
      </c>
      <c r="J1359" s="1">
        <v>0</v>
      </c>
      <c r="K1359" s="1" t="s">
        <v>2399</v>
      </c>
      <c r="L1359" s="1">
        <v>35</v>
      </c>
      <c r="M1359" s="1" t="s">
        <v>2626</v>
      </c>
      <c r="N1359" s="1" t="s">
        <v>5139</v>
      </c>
      <c r="O1359" s="1">
        <v>32008</v>
      </c>
      <c r="P1359" s="1" t="s">
        <v>1892</v>
      </c>
      <c r="Q1359" s="1">
        <v>39.700000000000003</v>
      </c>
      <c r="R1359" s="1" t="str">
        <f>IFERROR(VLOOKUP(K1359,Proveedores!$A$2:$B$500,2,0),"Agregar")</f>
        <v>PRO MED INTERNACIONAL SA</v>
      </c>
      <c r="S1359" s="5">
        <f t="shared" si="21"/>
        <v>1270717.6000000001</v>
      </c>
    </row>
    <row r="1360" spans="1:19" x14ac:dyDescent="0.2">
      <c r="A1360" s="7">
        <v>43941.511145833334</v>
      </c>
      <c r="B1360" s="1" t="s">
        <v>6208</v>
      </c>
      <c r="C1360" s="1" t="s">
        <v>6209</v>
      </c>
      <c r="D1360" s="1" t="s">
        <v>1621</v>
      </c>
      <c r="E1360" s="1" t="s">
        <v>6210</v>
      </c>
      <c r="F1360" s="7">
        <v>43920</v>
      </c>
      <c r="G1360" s="1" t="s">
        <v>265</v>
      </c>
      <c r="H1360" s="5">
        <v>29350.799999999999</v>
      </c>
      <c r="I1360" s="1">
        <v>281</v>
      </c>
      <c r="J1360" s="1">
        <v>0</v>
      </c>
      <c r="K1360" s="1" t="s">
        <v>2070</v>
      </c>
      <c r="L1360" s="1">
        <v>4</v>
      </c>
      <c r="M1360" s="1" t="s">
        <v>2071</v>
      </c>
      <c r="N1360" s="1" t="s">
        <v>2072</v>
      </c>
      <c r="O1360" s="1">
        <v>12000</v>
      </c>
      <c r="P1360" s="1" t="s">
        <v>2073</v>
      </c>
      <c r="Q1360" s="1">
        <v>2445.9</v>
      </c>
      <c r="R1360" s="1" t="str">
        <f>IFERROR(VLOOKUP(K1360,Proveedores!$A$2:$B$500,2,0),"Agregar")</f>
        <v>CSL BEHRING S.A.</v>
      </c>
      <c r="S1360" s="5">
        <f t="shared" si="21"/>
        <v>29350800</v>
      </c>
    </row>
    <row r="1361" spans="1:19" x14ac:dyDescent="0.2">
      <c r="A1361" s="7">
        <v>43941.519409722219</v>
      </c>
      <c r="B1361" s="1" t="s">
        <v>6211</v>
      </c>
      <c r="C1361" s="1" t="s">
        <v>6212</v>
      </c>
      <c r="D1361" s="1" t="s">
        <v>1621</v>
      </c>
      <c r="E1361" s="1" t="s">
        <v>6213</v>
      </c>
      <c r="F1361" s="7">
        <v>43920</v>
      </c>
      <c r="G1361" s="1" t="s">
        <v>265</v>
      </c>
      <c r="H1361" s="5">
        <v>298399.8</v>
      </c>
      <c r="I1361" s="1">
        <v>279</v>
      </c>
      <c r="J1361" s="1">
        <v>0</v>
      </c>
      <c r="K1361" s="1" t="s">
        <v>2122</v>
      </c>
      <c r="L1361" s="1">
        <v>4</v>
      </c>
      <c r="M1361" s="1" t="s">
        <v>2071</v>
      </c>
      <c r="N1361" s="1" t="s">
        <v>2072</v>
      </c>
      <c r="O1361" s="1">
        <v>122000</v>
      </c>
      <c r="P1361" s="1" t="s">
        <v>2073</v>
      </c>
      <c r="Q1361" s="1">
        <v>2445.9</v>
      </c>
      <c r="R1361" s="1" t="str">
        <f>IFERROR(VLOOKUP(K1361,Proveedores!$A$2:$B$500,2,0),"Agregar")</f>
        <v>CSL BEHRING S.A.</v>
      </c>
      <c r="S1361" s="5">
        <f t="shared" si="21"/>
        <v>298399800</v>
      </c>
    </row>
    <row r="1362" spans="1:19" x14ac:dyDescent="0.2">
      <c r="A1362" s="7">
        <v>43941.537916666668</v>
      </c>
      <c r="B1362" s="1" t="s">
        <v>6214</v>
      </c>
      <c r="C1362" s="1" t="s">
        <v>6215</v>
      </c>
      <c r="D1362" s="1" t="s">
        <v>1621</v>
      </c>
      <c r="E1362" s="1" t="s">
        <v>6216</v>
      </c>
      <c r="F1362" s="7">
        <v>43909</v>
      </c>
      <c r="G1362" s="1" t="s">
        <v>5360</v>
      </c>
      <c r="H1362" s="5">
        <v>80768335.799999997</v>
      </c>
      <c r="I1362" s="1">
        <v>469</v>
      </c>
      <c r="J1362" s="1">
        <v>0</v>
      </c>
      <c r="K1362" s="1" t="s">
        <v>5361</v>
      </c>
      <c r="L1362" s="1">
        <v>1</v>
      </c>
      <c r="M1362" s="1">
        <v>500195</v>
      </c>
      <c r="N1362" s="1" t="s">
        <v>6217</v>
      </c>
      <c r="O1362" s="1">
        <v>279060</v>
      </c>
      <c r="P1362" s="1" t="s">
        <v>3651</v>
      </c>
      <c r="Q1362" s="1">
        <v>289.43</v>
      </c>
      <c r="R1362" s="1" t="str">
        <f>IFERROR(VLOOKUP(K1362,Proveedores!$A$2:$B$500,2,0),"Agregar")</f>
        <v>Sinergium</v>
      </c>
      <c r="S1362" s="5">
        <f t="shared" si="21"/>
        <v>80768335.799999997</v>
      </c>
    </row>
    <row r="1363" spans="1:19" x14ac:dyDescent="0.2">
      <c r="A1363" s="7">
        <v>43941.569374999999</v>
      </c>
      <c r="B1363" s="1" t="s">
        <v>6218</v>
      </c>
      <c r="C1363" s="1" t="s">
        <v>6219</v>
      </c>
      <c r="D1363" s="1" t="s">
        <v>1621</v>
      </c>
      <c r="E1363" s="1" t="s">
        <v>6220</v>
      </c>
      <c r="F1363" s="7">
        <v>43909</v>
      </c>
      <c r="G1363" s="1" t="s">
        <v>5360</v>
      </c>
      <c r="H1363" s="5">
        <v>55121943.5</v>
      </c>
      <c r="I1363" s="1">
        <v>469</v>
      </c>
      <c r="J1363" s="1">
        <v>0</v>
      </c>
      <c r="K1363" s="1" t="s">
        <v>5361</v>
      </c>
      <c r="L1363" s="1">
        <v>1</v>
      </c>
      <c r="M1363" s="1">
        <v>500195</v>
      </c>
      <c r="N1363" s="1" t="s">
        <v>6217</v>
      </c>
      <c r="O1363" s="1">
        <v>190450</v>
      </c>
      <c r="P1363" s="1" t="s">
        <v>3651</v>
      </c>
      <c r="Q1363" s="1">
        <v>289.43</v>
      </c>
      <c r="R1363" s="1" t="str">
        <f>IFERROR(VLOOKUP(K1363,Proveedores!$A$2:$B$500,2,0),"Agregar")</f>
        <v>Sinergium</v>
      </c>
      <c r="S1363" s="5">
        <f t="shared" si="21"/>
        <v>55121943.5</v>
      </c>
    </row>
    <row r="1364" spans="1:19" x14ac:dyDescent="0.2">
      <c r="A1364" s="7">
        <v>43941.637175925927</v>
      </c>
      <c r="B1364" s="1" t="s">
        <v>6221</v>
      </c>
      <c r="C1364" s="1" t="s">
        <v>6222</v>
      </c>
      <c r="D1364" s="1" t="s">
        <v>1621</v>
      </c>
      <c r="E1364" s="1" t="s">
        <v>6223</v>
      </c>
      <c r="F1364" s="7">
        <v>43921</v>
      </c>
      <c r="G1364" s="1" t="s">
        <v>265</v>
      </c>
      <c r="H1364" s="5">
        <v>44026.2</v>
      </c>
      <c r="I1364" s="1">
        <v>1540</v>
      </c>
      <c r="J1364" s="1">
        <v>0</v>
      </c>
      <c r="K1364" s="1" t="s">
        <v>2070</v>
      </c>
      <c r="L1364" s="1">
        <v>3</v>
      </c>
      <c r="M1364" s="1" t="s">
        <v>2140</v>
      </c>
      <c r="N1364" s="1" t="s">
        <v>2141</v>
      </c>
      <c r="O1364" s="1">
        <v>6000</v>
      </c>
      <c r="P1364" s="1" t="s">
        <v>2073</v>
      </c>
      <c r="Q1364" s="1">
        <v>1222.95</v>
      </c>
      <c r="R1364" s="1" t="str">
        <f>IFERROR(VLOOKUP(K1364,Proveedores!$A$2:$B$500,2,0),"Agregar")</f>
        <v>CSL BEHRING S.A.</v>
      </c>
      <c r="S1364" s="5">
        <f t="shared" si="21"/>
        <v>7337700</v>
      </c>
    </row>
    <row r="1365" spans="1:19" x14ac:dyDescent="0.2">
      <c r="A1365" s="7">
        <v>43941.637175925927</v>
      </c>
      <c r="B1365" s="1" t="s">
        <v>6221</v>
      </c>
      <c r="C1365" s="1" t="s">
        <v>6222</v>
      </c>
      <c r="D1365" s="1" t="s">
        <v>1621</v>
      </c>
      <c r="E1365" s="1" t="s">
        <v>6223</v>
      </c>
      <c r="F1365" s="7">
        <v>43921</v>
      </c>
      <c r="G1365" s="1" t="s">
        <v>265</v>
      </c>
      <c r="H1365" s="5">
        <v>44026.2</v>
      </c>
      <c r="I1365" s="1">
        <v>1540</v>
      </c>
      <c r="J1365" s="1">
        <v>0</v>
      </c>
      <c r="K1365" s="1" t="s">
        <v>2070</v>
      </c>
      <c r="L1365" s="1">
        <v>4</v>
      </c>
      <c r="M1365" s="1" t="s">
        <v>2071</v>
      </c>
      <c r="N1365" s="1" t="s">
        <v>2072</v>
      </c>
      <c r="O1365" s="1">
        <v>12000</v>
      </c>
      <c r="P1365" s="1" t="s">
        <v>2073</v>
      </c>
      <c r="Q1365" s="1">
        <v>2445.9</v>
      </c>
      <c r="R1365" s="1" t="str">
        <f>IFERROR(VLOOKUP(K1365,Proveedores!$A$2:$B$500,2,0),"Agregar")</f>
        <v>CSL BEHRING S.A.</v>
      </c>
      <c r="S1365" s="5">
        <f t="shared" si="21"/>
        <v>29350800</v>
      </c>
    </row>
    <row r="1366" spans="1:19" x14ac:dyDescent="0.2">
      <c r="A1366" s="7">
        <v>43941.646423611113</v>
      </c>
      <c r="B1366" s="1" t="s">
        <v>6224</v>
      </c>
      <c r="C1366" s="1" t="s">
        <v>6225</v>
      </c>
      <c r="D1366" s="1" t="s">
        <v>1621</v>
      </c>
      <c r="E1366" s="1" t="s">
        <v>6226</v>
      </c>
      <c r="F1366" s="7">
        <v>43921</v>
      </c>
      <c r="G1366" s="1" t="s">
        <v>265</v>
      </c>
      <c r="H1366" s="5">
        <v>29350.799999999999</v>
      </c>
      <c r="I1366" s="1">
        <v>1539</v>
      </c>
      <c r="J1366" s="1">
        <v>0</v>
      </c>
      <c r="K1366" s="1" t="s">
        <v>2070</v>
      </c>
      <c r="L1366" s="1">
        <v>4</v>
      </c>
      <c r="M1366" s="1" t="s">
        <v>2071</v>
      </c>
      <c r="N1366" s="1" t="s">
        <v>2072</v>
      </c>
      <c r="O1366" s="1">
        <v>12000</v>
      </c>
      <c r="P1366" s="1" t="s">
        <v>2073</v>
      </c>
      <c r="Q1366" s="1">
        <v>2445.9</v>
      </c>
      <c r="R1366" s="1" t="str">
        <f>IFERROR(VLOOKUP(K1366,Proveedores!$A$2:$B$500,2,0),"Agregar")</f>
        <v>CSL BEHRING S.A.</v>
      </c>
      <c r="S1366" s="5">
        <f t="shared" si="21"/>
        <v>29350800</v>
      </c>
    </row>
    <row r="1367" spans="1:19" x14ac:dyDescent="0.2">
      <c r="A1367" s="7">
        <v>43941.650208333333</v>
      </c>
      <c r="B1367" s="1" t="s">
        <v>6227</v>
      </c>
      <c r="C1367" s="1" t="s">
        <v>6228</v>
      </c>
      <c r="D1367" s="1" t="s">
        <v>1621</v>
      </c>
      <c r="E1367" s="1" t="s">
        <v>6229</v>
      </c>
      <c r="F1367" s="7">
        <v>43936</v>
      </c>
      <c r="G1367" s="1" t="s">
        <v>5360</v>
      </c>
      <c r="H1367" s="5">
        <v>119291468.8</v>
      </c>
      <c r="I1367" s="1">
        <v>467</v>
      </c>
      <c r="J1367" s="1">
        <v>0</v>
      </c>
      <c r="K1367" s="1" t="s">
        <v>5361</v>
      </c>
      <c r="L1367" s="1">
        <v>1</v>
      </c>
      <c r="M1367" s="1">
        <v>500100</v>
      </c>
      <c r="N1367" s="1" t="s">
        <v>5396</v>
      </c>
      <c r="O1367" s="1">
        <v>412160</v>
      </c>
      <c r="P1367" s="1" t="s">
        <v>3651</v>
      </c>
      <c r="Q1367" s="1">
        <v>289.43</v>
      </c>
      <c r="R1367" s="1" t="str">
        <f>IFERROR(VLOOKUP(K1367,Proveedores!$A$2:$B$500,2,0),"Agregar")</f>
        <v>Sinergium</v>
      </c>
      <c r="S1367" s="5">
        <f t="shared" si="21"/>
        <v>119291468.8</v>
      </c>
    </row>
    <row r="1368" spans="1:19" x14ac:dyDescent="0.2">
      <c r="A1368" s="7">
        <v>43941.651585648149</v>
      </c>
      <c r="B1368" s="1" t="s">
        <v>6230</v>
      </c>
      <c r="C1368" s="1" t="s">
        <v>6231</v>
      </c>
      <c r="D1368" s="1" t="s">
        <v>1621</v>
      </c>
      <c r="E1368" s="1" t="s">
        <v>6232</v>
      </c>
      <c r="F1368" s="7">
        <v>43921</v>
      </c>
      <c r="G1368" s="1" t="s">
        <v>271</v>
      </c>
      <c r="H1368" s="5">
        <v>29350.799999999999</v>
      </c>
      <c r="I1368" s="1">
        <v>1538</v>
      </c>
      <c r="J1368" s="1">
        <v>0</v>
      </c>
      <c r="K1368" s="1" t="s">
        <v>2070</v>
      </c>
      <c r="L1368" s="1">
        <v>4</v>
      </c>
      <c r="M1368" s="1" t="s">
        <v>2071</v>
      </c>
      <c r="N1368" s="1" t="s">
        <v>2072</v>
      </c>
      <c r="O1368" s="1">
        <v>12000</v>
      </c>
      <c r="P1368" s="1" t="s">
        <v>2073</v>
      </c>
      <c r="Q1368" s="1">
        <v>2445.9</v>
      </c>
      <c r="R1368" s="1" t="str">
        <f>IFERROR(VLOOKUP(K1368,Proveedores!$A$2:$B$500,2,0),"Agregar")</f>
        <v>CSL BEHRING S.A.</v>
      </c>
      <c r="S1368" s="5">
        <f t="shared" si="21"/>
        <v>29350800</v>
      </c>
    </row>
    <row r="1369" spans="1:19" x14ac:dyDescent="0.2">
      <c r="A1369" s="7">
        <v>43941.657743055555</v>
      </c>
      <c r="B1369" s="1" t="s">
        <v>6233</v>
      </c>
      <c r="C1369" s="1" t="s">
        <v>6234</v>
      </c>
      <c r="D1369" s="1" t="s">
        <v>1621</v>
      </c>
      <c r="E1369" s="1" t="s">
        <v>6235</v>
      </c>
      <c r="F1369" s="7">
        <v>43937</v>
      </c>
      <c r="G1369" s="1" t="s">
        <v>5360</v>
      </c>
      <c r="H1369" s="5">
        <v>117942725</v>
      </c>
      <c r="I1369" s="1">
        <v>468</v>
      </c>
      <c r="J1369" s="1">
        <v>0</v>
      </c>
      <c r="K1369" s="1" t="s">
        <v>5361</v>
      </c>
      <c r="L1369" s="1">
        <v>1</v>
      </c>
      <c r="M1369" s="1">
        <v>500100</v>
      </c>
      <c r="N1369" s="1" t="s">
        <v>5362</v>
      </c>
      <c r="O1369" s="1">
        <v>407500</v>
      </c>
      <c r="P1369" s="1" t="s">
        <v>3651</v>
      </c>
      <c r="Q1369" s="1">
        <v>289.43</v>
      </c>
      <c r="R1369" s="1" t="str">
        <f>IFERROR(VLOOKUP(K1369,Proveedores!$A$2:$B$500,2,0),"Agregar")</f>
        <v>Sinergium</v>
      </c>
      <c r="S1369" s="5">
        <f t="shared" si="21"/>
        <v>117942725</v>
      </c>
    </row>
    <row r="1370" spans="1:19" x14ac:dyDescent="0.2">
      <c r="A1370" s="7">
        <v>43941.669618055559</v>
      </c>
      <c r="B1370" s="1" t="s">
        <v>6236</v>
      </c>
      <c r="C1370" s="1" t="s">
        <v>6237</v>
      </c>
      <c r="D1370" s="1" t="s">
        <v>1621</v>
      </c>
      <c r="E1370" s="1">
        <v>5206</v>
      </c>
      <c r="F1370" s="7">
        <v>43937</v>
      </c>
      <c r="G1370" s="1" t="s">
        <v>552</v>
      </c>
      <c r="H1370" s="5">
        <v>1792560</v>
      </c>
      <c r="I1370" s="1" t="s">
        <v>6238</v>
      </c>
      <c r="J1370" s="1">
        <v>0</v>
      </c>
      <c r="K1370" s="1" t="s">
        <v>4509</v>
      </c>
      <c r="L1370" s="1">
        <v>1</v>
      </c>
      <c r="M1370" s="1" t="s">
        <v>2393</v>
      </c>
      <c r="N1370" s="1" t="s">
        <v>6239</v>
      </c>
      <c r="O1370" s="1">
        <v>2100</v>
      </c>
      <c r="P1370" s="1" t="s">
        <v>2395</v>
      </c>
      <c r="Q1370" s="1">
        <v>853.6</v>
      </c>
      <c r="R1370" s="1" t="str">
        <f>IFERROR(VLOOKUP(K1370,Proveedores!$A$2:$B$500,2,0),"Agregar")</f>
        <v>KOPELCO S.A.</v>
      </c>
      <c r="S1370" s="5">
        <f t="shared" si="21"/>
        <v>1792560</v>
      </c>
    </row>
    <row r="1371" spans="1:19" x14ac:dyDescent="0.2">
      <c r="A1371" s="7">
        <v>43941.709236111114</v>
      </c>
      <c r="B1371" s="1" t="s">
        <v>6240</v>
      </c>
      <c r="C1371" s="1" t="s">
        <v>6241</v>
      </c>
      <c r="D1371" s="1" t="s">
        <v>1621</v>
      </c>
      <c r="E1371" s="1" t="s">
        <v>6242</v>
      </c>
      <c r="F1371" s="7">
        <v>43920</v>
      </c>
      <c r="G1371" s="1" t="s">
        <v>265</v>
      </c>
      <c r="H1371" s="5">
        <v>1663212</v>
      </c>
      <c r="I1371" s="1">
        <v>280</v>
      </c>
      <c r="J1371" s="1">
        <v>0</v>
      </c>
      <c r="K1371" s="1" t="s">
        <v>2077</v>
      </c>
      <c r="L1371" s="1">
        <v>3</v>
      </c>
      <c r="M1371" s="1" t="s">
        <v>2140</v>
      </c>
      <c r="N1371" s="1" t="s">
        <v>2141</v>
      </c>
      <c r="O1371" s="1">
        <v>24000</v>
      </c>
      <c r="P1371" s="1" t="s">
        <v>2073</v>
      </c>
      <c r="Q1371" s="1">
        <v>1222.95</v>
      </c>
      <c r="R1371" s="1" t="str">
        <f>IFERROR(VLOOKUP(K1371,Proveedores!$A$2:$B$500,2,0),"Agregar")</f>
        <v>CSL BEHRING S.A.</v>
      </c>
      <c r="S1371" s="5">
        <f t="shared" si="21"/>
        <v>29350800</v>
      </c>
    </row>
    <row r="1372" spans="1:19" x14ac:dyDescent="0.2">
      <c r="A1372" s="7">
        <v>43941.709236111114</v>
      </c>
      <c r="B1372" s="1" t="s">
        <v>6240</v>
      </c>
      <c r="C1372" s="1" t="s">
        <v>6241</v>
      </c>
      <c r="D1372" s="1" t="s">
        <v>1621</v>
      </c>
      <c r="E1372" s="1" t="s">
        <v>6242</v>
      </c>
      <c r="F1372" s="7">
        <v>43920</v>
      </c>
      <c r="G1372" s="1" t="s">
        <v>265</v>
      </c>
      <c r="H1372" s="5">
        <v>1663212</v>
      </c>
      <c r="I1372" s="1">
        <v>280</v>
      </c>
      <c r="J1372" s="1">
        <v>0</v>
      </c>
      <c r="K1372" s="1" t="s">
        <v>2077</v>
      </c>
      <c r="L1372" s="1">
        <v>4</v>
      </c>
      <c r="M1372" s="1" t="s">
        <v>2071</v>
      </c>
      <c r="N1372" s="1" t="s">
        <v>2072</v>
      </c>
      <c r="O1372" s="1">
        <v>656000</v>
      </c>
      <c r="P1372" s="1" t="s">
        <v>2073</v>
      </c>
      <c r="Q1372" s="1">
        <v>2445.9</v>
      </c>
      <c r="R1372" s="1" t="str">
        <f>IFERROR(VLOOKUP(K1372,Proveedores!$A$2:$B$500,2,0),"Agregar")</f>
        <v>CSL BEHRING S.A.</v>
      </c>
      <c r="S1372" s="5">
        <f t="shared" si="21"/>
        <v>1604510400</v>
      </c>
    </row>
    <row r="1373" spans="1:19" x14ac:dyDescent="0.2">
      <c r="A1373" s="7">
        <v>43941.710231481484</v>
      </c>
      <c r="B1373" s="1" t="s">
        <v>6243</v>
      </c>
      <c r="C1373" s="1" t="s">
        <v>6244</v>
      </c>
      <c r="D1373" s="1" t="s">
        <v>1621</v>
      </c>
      <c r="E1373" s="1">
        <v>31200005714</v>
      </c>
      <c r="F1373" s="7">
        <v>43917</v>
      </c>
      <c r="G1373" s="1" t="s">
        <v>692</v>
      </c>
      <c r="H1373" s="5">
        <v>6063490.2000000002</v>
      </c>
      <c r="I1373" s="1">
        <v>399</v>
      </c>
      <c r="J1373" s="1" t="s">
        <v>699</v>
      </c>
      <c r="K1373" s="1" t="s">
        <v>4348</v>
      </c>
      <c r="L1373" s="1">
        <v>48</v>
      </c>
      <c r="M1373" s="1" t="s">
        <v>4349</v>
      </c>
      <c r="N1373" s="1" t="s">
        <v>4350</v>
      </c>
      <c r="O1373" s="1">
        <v>3046980</v>
      </c>
      <c r="P1373" s="1" t="s">
        <v>1917</v>
      </c>
      <c r="Q1373" s="1">
        <v>1.99</v>
      </c>
      <c r="R1373" s="1" t="str">
        <f>IFERROR(VLOOKUP(K1373,Proveedores!$A$2:$B$500,2,0),"Agregar")</f>
        <v>MICROSULES ARGENTINA SA de SCIIA</v>
      </c>
      <c r="S1373" s="5">
        <f t="shared" si="21"/>
        <v>6063490.2000000002</v>
      </c>
    </row>
    <row r="1374" spans="1:19" x14ac:dyDescent="0.2">
      <c r="A1374" s="7">
        <v>43941.711550925924</v>
      </c>
      <c r="B1374" s="1" t="s">
        <v>6245</v>
      </c>
      <c r="C1374" s="1" t="s">
        <v>6246</v>
      </c>
      <c r="D1374" s="1" t="s">
        <v>1621</v>
      </c>
      <c r="E1374" s="1" t="s">
        <v>6247</v>
      </c>
      <c r="F1374" s="7">
        <v>43940</v>
      </c>
      <c r="G1374" s="1">
        <v>43862</v>
      </c>
      <c r="H1374" s="5">
        <v>13200000</v>
      </c>
      <c r="I1374" s="1" t="s">
        <v>6248</v>
      </c>
      <c r="J1374" s="1" t="s">
        <v>6249</v>
      </c>
      <c r="K1374" s="1" t="s">
        <v>6250</v>
      </c>
      <c r="L1374" s="1">
        <v>2</v>
      </c>
      <c r="M1374" s="1" t="s">
        <v>6251</v>
      </c>
      <c r="N1374" s="1" t="s">
        <v>6252</v>
      </c>
      <c r="O1374" s="1">
        <v>200000</v>
      </c>
      <c r="P1374" s="1" t="s">
        <v>1861</v>
      </c>
      <c r="Q1374" s="1">
        <v>220</v>
      </c>
      <c r="R1374" s="1" t="str">
        <f>IFERROR(VLOOKUP(K1374,Proveedores!$A$2:$B$500,2,0),"Agregar")</f>
        <v xml:space="preserve">Grupo Sala S.A. </v>
      </c>
      <c r="S1374" s="5">
        <f t="shared" si="21"/>
        <v>44000000</v>
      </c>
    </row>
    <row r="1375" spans="1:19" x14ac:dyDescent="0.2">
      <c r="A1375" s="7">
        <v>43941.724537037036</v>
      </c>
      <c r="B1375" s="1" t="s">
        <v>6253</v>
      </c>
      <c r="C1375" s="1" t="s">
        <v>6254</v>
      </c>
      <c r="D1375" s="1" t="s">
        <v>1621</v>
      </c>
      <c r="E1375" s="1">
        <v>31200005715</v>
      </c>
      <c r="F1375" s="7">
        <v>43917</v>
      </c>
      <c r="G1375" s="1" t="s">
        <v>692</v>
      </c>
      <c r="H1375" s="5">
        <v>5184491.4000000004</v>
      </c>
      <c r="I1375" s="1">
        <v>399</v>
      </c>
      <c r="J1375" s="1" t="s">
        <v>699</v>
      </c>
      <c r="K1375" s="1" t="s">
        <v>6255</v>
      </c>
      <c r="L1375" s="1">
        <v>44</v>
      </c>
      <c r="M1375" s="1" t="s">
        <v>3614</v>
      </c>
      <c r="N1375" s="1" t="s">
        <v>6256</v>
      </c>
      <c r="O1375" s="1">
        <v>2618430</v>
      </c>
      <c r="P1375" s="1" t="s">
        <v>1917</v>
      </c>
      <c r="Q1375" s="1">
        <v>1.98</v>
      </c>
      <c r="R1375" s="1" t="str">
        <f>IFERROR(VLOOKUP(K1375,Proveedores!$A$2:$B$500,2,0),"Agregar")</f>
        <v>MICROSULES ARGENTINA SA de SCIIA</v>
      </c>
      <c r="S1375" s="5">
        <f t="shared" si="21"/>
        <v>5184491.4000000004</v>
      </c>
    </row>
    <row r="1376" spans="1:19" x14ac:dyDescent="0.2">
      <c r="A1376" s="7">
        <v>43941.986875000002</v>
      </c>
      <c r="B1376" s="1" t="s">
        <v>6257</v>
      </c>
      <c r="C1376" s="1" t="s">
        <v>6258</v>
      </c>
      <c r="D1376" s="1" t="s">
        <v>1621</v>
      </c>
      <c r="E1376" s="1">
        <v>5207</v>
      </c>
      <c r="F1376" s="7">
        <v>43937</v>
      </c>
      <c r="G1376" s="1" t="s">
        <v>6259</v>
      </c>
      <c r="H1376" s="5">
        <v>853.6</v>
      </c>
      <c r="I1376" s="1" t="s">
        <v>6260</v>
      </c>
      <c r="J1376" s="1">
        <v>0</v>
      </c>
      <c r="K1376" s="1" t="s">
        <v>4509</v>
      </c>
      <c r="L1376" s="1">
        <v>1</v>
      </c>
      <c r="M1376" s="1" t="s">
        <v>2393</v>
      </c>
      <c r="N1376" s="1" t="s">
        <v>2590</v>
      </c>
      <c r="O1376" s="1">
        <v>1</v>
      </c>
      <c r="P1376" s="1" t="s">
        <v>2395</v>
      </c>
      <c r="Q1376" s="1">
        <v>853.6</v>
      </c>
      <c r="R1376" s="1" t="str">
        <f>IFERROR(VLOOKUP(K1376,Proveedores!$A$2:$B$500,2,0),"Agregar")</f>
        <v>KOPELCO S.A.</v>
      </c>
      <c r="S1376" s="5">
        <f t="shared" si="21"/>
        <v>853.6</v>
      </c>
    </row>
    <row r="1377" spans="1:19" x14ac:dyDescent="0.2">
      <c r="A1377" s="7">
        <v>43942.496967592589</v>
      </c>
      <c r="B1377" s="1" t="s">
        <v>6261</v>
      </c>
      <c r="C1377" s="1" t="s">
        <v>6262</v>
      </c>
      <c r="D1377" s="1" t="s">
        <v>1621</v>
      </c>
      <c r="E1377" s="1" t="s">
        <v>6263</v>
      </c>
      <c r="F1377" s="7">
        <v>43923</v>
      </c>
      <c r="G1377" s="1" t="s">
        <v>98</v>
      </c>
      <c r="H1377" s="5">
        <v>902616</v>
      </c>
      <c r="I1377" s="1">
        <v>0</v>
      </c>
      <c r="J1377" s="1">
        <v>0</v>
      </c>
      <c r="K1377" s="1" t="s">
        <v>5648</v>
      </c>
      <c r="L1377" s="1">
        <v>6</v>
      </c>
      <c r="M1377" s="1" t="s">
        <v>4368</v>
      </c>
      <c r="N1377" s="1" t="s">
        <v>5662</v>
      </c>
      <c r="O1377" s="1">
        <v>3419</v>
      </c>
      <c r="P1377" s="1" t="s">
        <v>5658</v>
      </c>
      <c r="Q1377" s="1">
        <v>264</v>
      </c>
      <c r="R1377" s="1" t="str">
        <f>IFERROR(VLOOKUP(K1377,Proveedores!$A$2:$B$500,2,0),"Agregar")</f>
        <v xml:space="preserve">SUCESORES DE ALFREDO WILLINER S.A. </v>
      </c>
      <c r="S1377" s="5">
        <f t="shared" si="21"/>
        <v>902616</v>
      </c>
    </row>
    <row r="1378" spans="1:19" x14ac:dyDescent="0.2">
      <c r="A1378" s="7">
        <v>43942.516909722224</v>
      </c>
      <c r="B1378" s="1" t="s">
        <v>6264</v>
      </c>
      <c r="C1378" s="1" t="s">
        <v>6265</v>
      </c>
      <c r="D1378" s="1" t="s">
        <v>1621</v>
      </c>
      <c r="E1378" s="1" t="s">
        <v>6266</v>
      </c>
      <c r="F1378" s="7">
        <v>43923</v>
      </c>
      <c r="G1378" s="1" t="s">
        <v>98</v>
      </c>
      <c r="H1378" s="5">
        <v>3369640</v>
      </c>
      <c r="I1378" s="1">
        <v>0</v>
      </c>
      <c r="J1378" s="1">
        <v>0</v>
      </c>
      <c r="K1378" s="1" t="s">
        <v>5648</v>
      </c>
      <c r="L1378" s="1">
        <v>5</v>
      </c>
      <c r="M1378" s="1" t="s">
        <v>4368</v>
      </c>
      <c r="N1378" s="1" t="s">
        <v>5662</v>
      </c>
      <c r="O1378" s="1">
        <v>13810</v>
      </c>
      <c r="P1378" s="1" t="s">
        <v>5658</v>
      </c>
      <c r="Q1378" s="1">
        <v>244</v>
      </c>
      <c r="R1378" s="1" t="str">
        <f>IFERROR(VLOOKUP(K1378,Proveedores!$A$2:$B$500,2,0),"Agregar")</f>
        <v xml:space="preserve">SUCESORES DE ALFREDO WILLINER S.A. </v>
      </c>
      <c r="S1378" s="5">
        <f t="shared" si="21"/>
        <v>3369640</v>
      </c>
    </row>
    <row r="1379" spans="1:19" x14ac:dyDescent="0.2">
      <c r="A1379" s="7">
        <v>43942.557025462964</v>
      </c>
      <c r="B1379" s="1" t="s">
        <v>6267</v>
      </c>
      <c r="C1379" s="1" t="s">
        <v>6268</v>
      </c>
      <c r="D1379" s="1" t="s">
        <v>1621</v>
      </c>
      <c r="E1379" s="1" t="s">
        <v>6269</v>
      </c>
      <c r="F1379" s="7">
        <v>43918</v>
      </c>
      <c r="G1379" s="1" t="s">
        <v>98</v>
      </c>
      <c r="H1379" s="5">
        <v>1216512</v>
      </c>
      <c r="I1379" s="1">
        <v>0</v>
      </c>
      <c r="J1379" s="1">
        <v>0</v>
      </c>
      <c r="K1379" s="1" t="s">
        <v>5648</v>
      </c>
      <c r="L1379" s="1">
        <v>6</v>
      </c>
      <c r="M1379" s="1" t="s">
        <v>4368</v>
      </c>
      <c r="N1379" s="1" t="s">
        <v>5662</v>
      </c>
      <c r="O1379" s="1">
        <v>4608</v>
      </c>
      <c r="P1379" s="1" t="s">
        <v>5658</v>
      </c>
      <c r="Q1379" s="1">
        <v>264</v>
      </c>
      <c r="R1379" s="1" t="str">
        <f>IFERROR(VLOOKUP(K1379,Proveedores!$A$2:$B$500,2,0),"Agregar")</f>
        <v xml:space="preserve">SUCESORES DE ALFREDO WILLINER S.A. </v>
      </c>
      <c r="S1379" s="5">
        <f t="shared" si="21"/>
        <v>1216512</v>
      </c>
    </row>
    <row r="1380" spans="1:19" x14ac:dyDescent="0.2">
      <c r="A1380" s="7">
        <v>43942.597141203703</v>
      </c>
      <c r="B1380" s="1" t="s">
        <v>6270</v>
      </c>
      <c r="C1380" s="1" t="s">
        <v>6271</v>
      </c>
      <c r="D1380" s="1" t="s">
        <v>1621</v>
      </c>
      <c r="E1380" s="1" t="s">
        <v>6272</v>
      </c>
      <c r="F1380" s="7">
        <v>43923</v>
      </c>
      <c r="G1380" s="1" t="s">
        <v>98</v>
      </c>
      <c r="H1380" s="5">
        <v>243408</v>
      </c>
      <c r="I1380" s="1">
        <v>0</v>
      </c>
      <c r="J1380" s="1">
        <v>0</v>
      </c>
      <c r="K1380" s="1" t="s">
        <v>5648</v>
      </c>
      <c r="L1380" s="1">
        <v>6</v>
      </c>
      <c r="M1380" s="1" t="s">
        <v>4368</v>
      </c>
      <c r="N1380" s="1" t="s">
        <v>5662</v>
      </c>
      <c r="O1380" s="1">
        <v>922</v>
      </c>
      <c r="P1380" s="1" t="s">
        <v>5658</v>
      </c>
      <c r="Q1380" s="1">
        <v>264</v>
      </c>
      <c r="R1380" s="1" t="str">
        <f>IFERROR(VLOOKUP(K1380,Proveedores!$A$2:$B$500,2,0),"Agregar")</f>
        <v xml:space="preserve">SUCESORES DE ALFREDO WILLINER S.A. </v>
      </c>
      <c r="S1380" s="5">
        <f t="shared" si="21"/>
        <v>243408</v>
      </c>
    </row>
    <row r="1381" spans="1:19" x14ac:dyDescent="0.2">
      <c r="A1381" s="7">
        <v>43942.614479166667</v>
      </c>
      <c r="B1381" s="1" t="s">
        <v>6273</v>
      </c>
      <c r="C1381" s="1" t="s">
        <v>6274</v>
      </c>
      <c r="D1381" s="1" t="s">
        <v>1621</v>
      </c>
      <c r="E1381" s="1" t="s">
        <v>6275</v>
      </c>
      <c r="F1381" s="7">
        <v>43923</v>
      </c>
      <c r="G1381" s="1" t="s">
        <v>98</v>
      </c>
      <c r="H1381" s="5">
        <v>3016800</v>
      </c>
      <c r="I1381" s="1">
        <v>0</v>
      </c>
      <c r="J1381" s="1">
        <v>0</v>
      </c>
      <c r="K1381" s="1" t="s">
        <v>5648</v>
      </c>
      <c r="L1381" s="1">
        <v>3</v>
      </c>
      <c r="M1381" s="1" t="s">
        <v>4368</v>
      </c>
      <c r="N1381" s="1" t="s">
        <v>5662</v>
      </c>
      <c r="O1381" s="1">
        <v>12570</v>
      </c>
      <c r="P1381" s="1" t="s">
        <v>5658</v>
      </c>
      <c r="Q1381" s="1">
        <v>240</v>
      </c>
      <c r="R1381" s="1" t="str">
        <f>IFERROR(VLOOKUP(K1381,Proveedores!$A$2:$B$500,2,0),"Agregar")</f>
        <v xml:space="preserve">SUCESORES DE ALFREDO WILLINER S.A. </v>
      </c>
      <c r="S1381" s="5">
        <f t="shared" si="21"/>
        <v>3016800</v>
      </c>
    </row>
    <row r="1382" spans="1:19" x14ac:dyDescent="0.2">
      <c r="A1382" s="7">
        <v>43942.650046296294</v>
      </c>
      <c r="B1382" s="1" t="s">
        <v>6276</v>
      </c>
      <c r="C1382" s="1" t="s">
        <v>6277</v>
      </c>
      <c r="D1382" s="1" t="s">
        <v>1621</v>
      </c>
      <c r="E1382" s="1">
        <v>5152</v>
      </c>
      <c r="F1382" s="7">
        <v>43896</v>
      </c>
      <c r="G1382" s="1" t="s">
        <v>6278</v>
      </c>
      <c r="H1382" s="5">
        <v>1280400</v>
      </c>
      <c r="I1382" s="1" t="s">
        <v>6279</v>
      </c>
      <c r="J1382" s="1">
        <v>0</v>
      </c>
      <c r="K1382" s="1" t="s">
        <v>2423</v>
      </c>
      <c r="L1382" s="1">
        <v>1</v>
      </c>
      <c r="M1382" s="1" t="s">
        <v>6280</v>
      </c>
      <c r="N1382" s="1" t="s">
        <v>3995</v>
      </c>
      <c r="O1382" s="1">
        <v>1500</v>
      </c>
      <c r="P1382" s="1" t="s">
        <v>2391</v>
      </c>
      <c r="Q1382" s="1">
        <v>853.6</v>
      </c>
      <c r="R1382" s="1" t="str">
        <f>IFERROR(VLOOKUP(K1382,Proveedores!$A$2:$B$500,2,0),"Agregar")</f>
        <v>KOPELCO S.A.</v>
      </c>
      <c r="S1382" s="5">
        <f t="shared" si="21"/>
        <v>1280400</v>
      </c>
    </row>
    <row r="1383" spans="1:19" x14ac:dyDescent="0.2">
      <c r="A1383" s="7">
        <v>43942.669421296298</v>
      </c>
      <c r="B1383" s="1" t="s">
        <v>6281</v>
      </c>
      <c r="C1383" s="1" t="s">
        <v>6282</v>
      </c>
      <c r="D1383" s="1" t="s">
        <v>1621</v>
      </c>
      <c r="E1383" s="1" t="s">
        <v>6283</v>
      </c>
      <c r="F1383" s="7">
        <v>43938</v>
      </c>
      <c r="G1383" s="1" t="s">
        <v>5360</v>
      </c>
      <c r="H1383" s="5">
        <v>61020526.899999999</v>
      </c>
      <c r="I1383" s="1">
        <v>490</v>
      </c>
      <c r="J1383" s="1">
        <v>0</v>
      </c>
      <c r="K1383" s="1" t="s">
        <v>5361</v>
      </c>
      <c r="L1383" s="1">
        <v>1</v>
      </c>
      <c r="M1383" s="1">
        <v>500100</v>
      </c>
      <c r="N1383" s="1" t="s">
        <v>5362</v>
      </c>
      <c r="O1383" s="1">
        <v>210830</v>
      </c>
      <c r="P1383" s="1" t="s">
        <v>3651</v>
      </c>
      <c r="Q1383" s="1">
        <v>289.43</v>
      </c>
      <c r="R1383" s="1" t="str">
        <f>IFERROR(VLOOKUP(K1383,Proveedores!$A$2:$B$500,2,0),"Agregar")</f>
        <v>Sinergium</v>
      </c>
      <c r="S1383" s="5">
        <f t="shared" si="21"/>
        <v>61020526.899999999</v>
      </c>
    </row>
    <row r="1384" spans="1:19" x14ac:dyDescent="0.2">
      <c r="A1384" s="7">
        <v>43943.392476851855</v>
      </c>
      <c r="B1384" s="1" t="s">
        <v>6284</v>
      </c>
      <c r="C1384" s="1" t="s">
        <v>6285</v>
      </c>
      <c r="D1384" s="1" t="s">
        <v>1621</v>
      </c>
      <c r="E1384" s="1" t="s">
        <v>6286</v>
      </c>
      <c r="F1384" s="7">
        <v>43909</v>
      </c>
      <c r="G1384" s="1" t="s">
        <v>968</v>
      </c>
      <c r="H1384" s="5">
        <v>1178100</v>
      </c>
      <c r="I1384" s="1">
        <v>377</v>
      </c>
      <c r="J1384" s="1">
        <v>0</v>
      </c>
      <c r="K1384" s="1" t="s">
        <v>6287</v>
      </c>
      <c r="L1384" s="1">
        <v>1</v>
      </c>
      <c r="M1384" s="1" t="s">
        <v>6159</v>
      </c>
      <c r="N1384" s="1" t="s">
        <v>6288</v>
      </c>
      <c r="O1384" s="1">
        <v>27720</v>
      </c>
      <c r="P1384" s="1" t="s">
        <v>1892</v>
      </c>
      <c r="Q1384" s="1">
        <v>42.5</v>
      </c>
      <c r="R1384" s="1" t="str">
        <f>IFERROR(VLOOKUP(K1384,Proveedores!$A$2:$B$500,2,0),"Agregar")</f>
        <v>LAB.ESPECIALIDADES MEDICINALES SOC.DEL ESTADO</v>
      </c>
      <c r="S1384" s="5">
        <f t="shared" si="21"/>
        <v>1178100</v>
      </c>
    </row>
    <row r="1385" spans="1:19" x14ac:dyDescent="0.2">
      <c r="A1385" s="7">
        <v>43943.397928240738</v>
      </c>
      <c r="B1385" s="1" t="s">
        <v>6289</v>
      </c>
      <c r="C1385" s="1" t="s">
        <v>6290</v>
      </c>
      <c r="D1385" s="1" t="s">
        <v>1621</v>
      </c>
      <c r="E1385" s="1" t="s">
        <v>6291</v>
      </c>
      <c r="F1385" s="7">
        <v>43909</v>
      </c>
      <c r="G1385" s="1" t="s">
        <v>968</v>
      </c>
      <c r="H1385" s="5">
        <v>4642285.2</v>
      </c>
      <c r="I1385" s="1">
        <v>377</v>
      </c>
      <c r="J1385" s="1">
        <v>0</v>
      </c>
      <c r="K1385" s="1" t="s">
        <v>6292</v>
      </c>
      <c r="L1385" s="1">
        <v>3</v>
      </c>
      <c r="M1385" s="1" t="s">
        <v>6154</v>
      </c>
      <c r="N1385" s="1" t="s">
        <v>6293</v>
      </c>
      <c r="O1385" s="1">
        <v>114342</v>
      </c>
      <c r="P1385" s="1" t="s">
        <v>1892</v>
      </c>
      <c r="Q1385" s="1">
        <v>40.6</v>
      </c>
      <c r="R1385" s="1" t="str">
        <f>IFERROR(VLOOKUP(K1385,Proveedores!$A$2:$B$500,2,0),"Agregar")</f>
        <v>LAB.ESPECIALIDADES MEDICINALES SOC.DEL ESTADO</v>
      </c>
      <c r="S1385" s="5">
        <f t="shared" si="21"/>
        <v>4642285.2</v>
      </c>
    </row>
    <row r="1386" spans="1:19" x14ac:dyDescent="0.2">
      <c r="A1386" s="7">
        <v>43943.401365740741</v>
      </c>
      <c r="B1386" s="1" t="s">
        <v>6294</v>
      </c>
      <c r="C1386" s="1" t="s">
        <v>6295</v>
      </c>
      <c r="D1386" s="1" t="s">
        <v>1621</v>
      </c>
      <c r="E1386" s="1" t="s">
        <v>6296</v>
      </c>
      <c r="F1386" s="7">
        <v>43915</v>
      </c>
      <c r="G1386" s="1" t="s">
        <v>968</v>
      </c>
      <c r="H1386" s="5">
        <v>1200540</v>
      </c>
      <c r="I1386" s="1">
        <v>377</v>
      </c>
      <c r="J1386" s="1">
        <v>0</v>
      </c>
      <c r="K1386" s="1" t="s">
        <v>6287</v>
      </c>
      <c r="L1386" s="1">
        <v>1</v>
      </c>
      <c r="M1386" s="1" t="s">
        <v>6297</v>
      </c>
      <c r="N1386" s="1" t="s">
        <v>6288</v>
      </c>
      <c r="O1386" s="1">
        <v>28248</v>
      </c>
      <c r="P1386" s="1" t="s">
        <v>1892</v>
      </c>
      <c r="Q1386" s="1">
        <v>42.5</v>
      </c>
      <c r="R1386" s="1" t="str">
        <f>IFERROR(VLOOKUP(K1386,Proveedores!$A$2:$B$500,2,0),"Agregar")</f>
        <v>LAB.ESPECIALIDADES MEDICINALES SOC.DEL ESTADO</v>
      </c>
      <c r="S1386" s="5">
        <f t="shared" si="21"/>
        <v>1200540</v>
      </c>
    </row>
    <row r="1387" spans="1:19" x14ac:dyDescent="0.2">
      <c r="A1387" s="7">
        <v>43943.463958333334</v>
      </c>
      <c r="B1387" s="1" t="s">
        <v>6298</v>
      </c>
      <c r="C1387" s="1" t="s">
        <v>6299</v>
      </c>
      <c r="D1387" s="1" t="s">
        <v>1621</v>
      </c>
      <c r="E1387" s="1" t="s">
        <v>6300</v>
      </c>
      <c r="F1387" s="7">
        <v>43941</v>
      </c>
      <c r="G1387" s="1" t="s">
        <v>6301</v>
      </c>
      <c r="H1387" s="5">
        <v>63706500</v>
      </c>
      <c r="I1387" s="1">
        <v>999</v>
      </c>
      <c r="J1387" s="1">
        <v>0</v>
      </c>
      <c r="K1387" s="1" t="s">
        <v>6302</v>
      </c>
      <c r="L1387" s="1" t="s">
        <v>6303</v>
      </c>
      <c r="M1387" s="1" t="s">
        <v>6251</v>
      </c>
      <c r="N1387" s="1" t="s">
        <v>6304</v>
      </c>
      <c r="O1387" s="1">
        <v>1300000</v>
      </c>
      <c r="P1387" s="1" t="s">
        <v>3246</v>
      </c>
      <c r="Q1387" s="1">
        <v>163.35</v>
      </c>
      <c r="R1387" s="1" t="str">
        <f>IFERROR(VLOOKUP(K1387,Proveedores!$A$2:$B$500,2,0),"Agregar")</f>
        <v>VIALERG S.A.</v>
      </c>
      <c r="S1387" s="5">
        <f t="shared" si="21"/>
        <v>212355000</v>
      </c>
    </row>
    <row r="1388" spans="1:19" x14ac:dyDescent="0.2">
      <c r="A1388" s="7">
        <v>43943.472754629627</v>
      </c>
      <c r="B1388" s="1" t="s">
        <v>6305</v>
      </c>
      <c r="C1388" s="1" t="s">
        <v>6306</v>
      </c>
      <c r="D1388" s="1" t="s">
        <v>1621</v>
      </c>
      <c r="E1388" s="1" t="s">
        <v>6307</v>
      </c>
      <c r="F1388" s="7">
        <v>43943</v>
      </c>
      <c r="G1388" s="1" t="s">
        <v>142</v>
      </c>
      <c r="H1388" s="5">
        <v>314600.07</v>
      </c>
      <c r="I1388" s="1">
        <v>1</v>
      </c>
      <c r="J1388" s="1">
        <v>0</v>
      </c>
      <c r="K1388" s="1" t="s">
        <v>2314</v>
      </c>
      <c r="L1388" s="1">
        <v>5</v>
      </c>
      <c r="M1388" s="1" t="s">
        <v>3658</v>
      </c>
      <c r="N1388" s="1" t="s">
        <v>1897</v>
      </c>
      <c r="O1388" s="1">
        <v>1</v>
      </c>
      <c r="P1388" s="1" t="s">
        <v>1897</v>
      </c>
      <c r="Q1388" s="1">
        <v>314600.07</v>
      </c>
      <c r="R1388" s="1" t="str">
        <f>IFERROR(VLOOKUP(K1388,Proveedores!$A$2:$B$500,2,0),"Agregar")</f>
        <v>SUIZO ARGENTINA S.A.</v>
      </c>
      <c r="S1388" s="5">
        <f t="shared" si="21"/>
        <v>314600.07</v>
      </c>
    </row>
    <row r="1389" spans="1:19" x14ac:dyDescent="0.2">
      <c r="A1389" s="7">
        <v>43943.533877314818</v>
      </c>
      <c r="B1389" s="1" t="s">
        <v>6308</v>
      </c>
      <c r="C1389" s="1" t="s">
        <v>6309</v>
      </c>
      <c r="D1389" s="1" t="s">
        <v>1621</v>
      </c>
      <c r="E1389" s="1" t="s">
        <v>6310</v>
      </c>
      <c r="F1389" s="7">
        <v>43921</v>
      </c>
      <c r="G1389" s="1" t="s">
        <v>265</v>
      </c>
      <c r="H1389" s="5">
        <v>117403.2</v>
      </c>
      <c r="I1389" s="1">
        <v>1541</v>
      </c>
      <c r="J1389" s="1">
        <v>0</v>
      </c>
      <c r="K1389" s="1" t="s">
        <v>2070</v>
      </c>
      <c r="L1389" s="1">
        <v>4</v>
      </c>
      <c r="M1389" s="1" t="s">
        <v>2071</v>
      </c>
      <c r="N1389" s="1" t="s">
        <v>2072</v>
      </c>
      <c r="O1389" s="1">
        <v>48000</v>
      </c>
      <c r="P1389" s="1" t="s">
        <v>2073</v>
      </c>
      <c r="Q1389" s="1">
        <v>2445.9</v>
      </c>
      <c r="R1389" s="1" t="str">
        <f>IFERROR(VLOOKUP(K1389,Proveedores!$A$2:$B$500,2,0),"Agregar")</f>
        <v>CSL BEHRING S.A.</v>
      </c>
      <c r="S1389" s="5">
        <f t="shared" si="21"/>
        <v>117403200</v>
      </c>
    </row>
    <row r="1390" spans="1:19" x14ac:dyDescent="0.2">
      <c r="A1390" s="7">
        <v>43943.54005787037</v>
      </c>
      <c r="B1390" s="1" t="s">
        <v>6311</v>
      </c>
      <c r="C1390" s="1" t="s">
        <v>6312</v>
      </c>
      <c r="D1390" s="1" t="s">
        <v>1621</v>
      </c>
      <c r="E1390" s="1" t="s">
        <v>6313</v>
      </c>
      <c r="F1390" s="7">
        <v>43921</v>
      </c>
      <c r="G1390" s="1" t="s">
        <v>271</v>
      </c>
      <c r="H1390" s="5">
        <v>15898.35</v>
      </c>
      <c r="I1390" s="1">
        <v>1542</v>
      </c>
      <c r="J1390" s="1">
        <v>0</v>
      </c>
      <c r="K1390" s="1" t="s">
        <v>2070</v>
      </c>
      <c r="L1390" s="1">
        <v>3</v>
      </c>
      <c r="M1390" s="1" t="s">
        <v>2140</v>
      </c>
      <c r="N1390" s="1" t="s">
        <v>2141</v>
      </c>
      <c r="O1390" s="1">
        <v>6500</v>
      </c>
      <c r="P1390" s="1" t="s">
        <v>2073</v>
      </c>
      <c r="Q1390" s="1">
        <v>1222.95</v>
      </c>
      <c r="R1390" s="1" t="str">
        <f>IFERROR(VLOOKUP(K1390,Proveedores!$A$2:$B$500,2,0),"Agregar")</f>
        <v>CSL BEHRING S.A.</v>
      </c>
      <c r="S1390" s="5">
        <f t="shared" si="21"/>
        <v>7949175</v>
      </c>
    </row>
    <row r="1391" spans="1:19" x14ac:dyDescent="0.2">
      <c r="A1391" s="7">
        <v>43943.545266203706</v>
      </c>
      <c r="B1391" s="1" t="s">
        <v>6314</v>
      </c>
      <c r="C1391" s="1" t="s">
        <v>6315</v>
      </c>
      <c r="D1391" s="1" t="s">
        <v>1621</v>
      </c>
      <c r="E1391" s="1" t="s">
        <v>6316</v>
      </c>
      <c r="F1391" s="7">
        <v>43921</v>
      </c>
      <c r="G1391" s="1" t="s">
        <v>265</v>
      </c>
      <c r="H1391" s="5">
        <v>41580.300000000003</v>
      </c>
      <c r="I1391" s="1">
        <v>1545</v>
      </c>
      <c r="J1391" s="1">
        <v>0</v>
      </c>
      <c r="K1391" s="1" t="s">
        <v>2070</v>
      </c>
      <c r="L1391" s="1">
        <v>4</v>
      </c>
      <c r="M1391" s="1" t="s">
        <v>2071</v>
      </c>
      <c r="N1391" s="1" t="s">
        <v>2072</v>
      </c>
      <c r="O1391" s="1">
        <v>17000</v>
      </c>
      <c r="P1391" s="1" t="s">
        <v>2073</v>
      </c>
      <c r="Q1391" s="1">
        <v>2445.9</v>
      </c>
      <c r="R1391" s="1" t="str">
        <f>IFERROR(VLOOKUP(K1391,Proveedores!$A$2:$B$500,2,0),"Agregar")</f>
        <v>CSL BEHRING S.A.</v>
      </c>
      <c r="S1391" s="5">
        <f t="shared" si="21"/>
        <v>41580300</v>
      </c>
    </row>
    <row r="1392" spans="1:19" x14ac:dyDescent="0.2">
      <c r="A1392" s="7">
        <v>43943.550300925926</v>
      </c>
      <c r="B1392" s="1" t="s">
        <v>6317</v>
      </c>
      <c r="C1392" s="1" t="s">
        <v>6318</v>
      </c>
      <c r="D1392" s="1" t="s">
        <v>1621</v>
      </c>
      <c r="E1392" s="1" t="s">
        <v>6319</v>
      </c>
      <c r="F1392" s="7">
        <v>43921</v>
      </c>
      <c r="G1392" s="1" t="s">
        <v>265</v>
      </c>
      <c r="H1392" s="5">
        <v>29350.799999999999</v>
      </c>
      <c r="I1392" s="1">
        <v>1546</v>
      </c>
      <c r="J1392" s="1">
        <v>0</v>
      </c>
      <c r="K1392" s="1" t="s">
        <v>2070</v>
      </c>
      <c r="L1392" s="1">
        <v>4</v>
      </c>
      <c r="M1392" s="1" t="s">
        <v>2071</v>
      </c>
      <c r="N1392" s="1" t="s">
        <v>2072</v>
      </c>
      <c r="O1392" s="1">
        <v>12000</v>
      </c>
      <c r="P1392" s="1" t="s">
        <v>2073</v>
      </c>
      <c r="Q1392" s="1">
        <v>2445.9</v>
      </c>
      <c r="R1392" s="1" t="str">
        <f>IFERROR(VLOOKUP(K1392,Proveedores!$A$2:$B$500,2,0),"Agregar")</f>
        <v>CSL BEHRING S.A.</v>
      </c>
      <c r="S1392" s="5">
        <f t="shared" si="21"/>
        <v>29350800</v>
      </c>
    </row>
    <row r="1393" spans="1:19" x14ac:dyDescent="0.2">
      <c r="A1393" s="7">
        <v>43943.605636574073</v>
      </c>
      <c r="B1393" s="1" t="s">
        <v>6320</v>
      </c>
      <c r="C1393" s="1" t="s">
        <v>6321</v>
      </c>
      <c r="D1393" s="1" t="s">
        <v>1621</v>
      </c>
      <c r="E1393" s="1" t="s">
        <v>6322</v>
      </c>
      <c r="F1393" s="7">
        <v>43941</v>
      </c>
      <c r="G1393" s="1" t="s">
        <v>265</v>
      </c>
      <c r="H1393" s="5">
        <v>74599.95</v>
      </c>
      <c r="I1393" s="1">
        <v>225</v>
      </c>
      <c r="J1393" s="1">
        <v>0</v>
      </c>
      <c r="K1393" s="1" t="s">
        <v>2070</v>
      </c>
      <c r="L1393" s="1">
        <v>3</v>
      </c>
      <c r="M1393" s="1" t="s">
        <v>2140</v>
      </c>
      <c r="N1393" s="1" t="s">
        <v>2141</v>
      </c>
      <c r="O1393" s="1">
        <v>6500</v>
      </c>
      <c r="P1393" s="1" t="s">
        <v>2073</v>
      </c>
      <c r="Q1393" s="1">
        <v>1222.95</v>
      </c>
      <c r="R1393" s="1" t="str">
        <f>IFERROR(VLOOKUP(K1393,Proveedores!$A$2:$B$500,2,0),"Agregar")</f>
        <v>CSL BEHRING S.A.</v>
      </c>
      <c r="S1393" s="5">
        <f t="shared" si="21"/>
        <v>7949175</v>
      </c>
    </row>
    <row r="1394" spans="1:19" x14ac:dyDescent="0.2">
      <c r="A1394" s="7">
        <v>43943.605636574073</v>
      </c>
      <c r="B1394" s="1" t="s">
        <v>6320</v>
      </c>
      <c r="C1394" s="1" t="s">
        <v>6321</v>
      </c>
      <c r="D1394" s="1" t="s">
        <v>1621</v>
      </c>
      <c r="E1394" s="1" t="s">
        <v>6322</v>
      </c>
      <c r="F1394" s="7">
        <v>43941</v>
      </c>
      <c r="G1394" s="1" t="s">
        <v>265</v>
      </c>
      <c r="H1394" s="5">
        <v>74599.95</v>
      </c>
      <c r="I1394" s="1">
        <v>225</v>
      </c>
      <c r="J1394" s="1">
        <v>0</v>
      </c>
      <c r="K1394" s="1" t="s">
        <v>2070</v>
      </c>
      <c r="L1394" s="1">
        <v>4</v>
      </c>
      <c r="M1394" s="1" t="s">
        <v>2071</v>
      </c>
      <c r="N1394" s="1" t="s">
        <v>6323</v>
      </c>
      <c r="O1394" s="1">
        <v>24000</v>
      </c>
      <c r="P1394" s="1" t="s">
        <v>2073</v>
      </c>
      <c r="Q1394" s="1">
        <v>2445.9</v>
      </c>
      <c r="R1394" s="1" t="str">
        <f>IFERROR(VLOOKUP(K1394,Proveedores!$A$2:$B$500,2,0),"Agregar")</f>
        <v>CSL BEHRING S.A.</v>
      </c>
      <c r="S1394" s="5">
        <f t="shared" si="21"/>
        <v>58701600</v>
      </c>
    </row>
    <row r="1395" spans="1:19" x14ac:dyDescent="0.2">
      <c r="A1395" s="7">
        <v>43943.694930555554</v>
      </c>
      <c r="B1395" s="1" t="s">
        <v>6324</v>
      </c>
      <c r="C1395" s="1" t="s">
        <v>6325</v>
      </c>
      <c r="D1395" s="1" t="s">
        <v>1621</v>
      </c>
      <c r="E1395" s="1" t="s">
        <v>6326</v>
      </c>
      <c r="F1395" s="7">
        <v>43920</v>
      </c>
      <c r="G1395" s="1" t="s">
        <v>298</v>
      </c>
      <c r="H1395" s="5">
        <v>576492.75</v>
      </c>
      <c r="I1395" s="1">
        <v>576492.75</v>
      </c>
      <c r="J1395" s="1" t="s">
        <v>299</v>
      </c>
      <c r="K1395" s="1" t="s">
        <v>2807</v>
      </c>
      <c r="L1395" s="1">
        <v>1</v>
      </c>
      <c r="M1395" s="1" t="s">
        <v>6327</v>
      </c>
      <c r="N1395" s="1" t="s">
        <v>4189</v>
      </c>
      <c r="O1395" s="1">
        <v>1</v>
      </c>
      <c r="P1395" s="1" t="s">
        <v>1665</v>
      </c>
      <c r="Q1395" s="1">
        <v>576492.75</v>
      </c>
      <c r="R1395" s="1" t="str">
        <f>IFERROR(VLOOKUP(K1395,Proveedores!$A$2:$B$500,2,0),"Agregar")</f>
        <v>ID GROUP S.A..</v>
      </c>
      <c r="S1395" s="5">
        <f t="shared" si="21"/>
        <v>576492.75</v>
      </c>
    </row>
    <row r="1396" spans="1:19" x14ac:dyDescent="0.2">
      <c r="A1396" s="7">
        <v>43943.769837962966</v>
      </c>
      <c r="B1396" s="1" t="s">
        <v>6328</v>
      </c>
      <c r="C1396" s="1" t="s">
        <v>6329</v>
      </c>
      <c r="D1396" s="1" t="s">
        <v>1621</v>
      </c>
      <c r="E1396" s="1" t="s">
        <v>6330</v>
      </c>
      <c r="F1396" s="7">
        <v>43809</v>
      </c>
      <c r="G1396" s="1" t="s">
        <v>2482</v>
      </c>
      <c r="H1396" s="5">
        <v>839028</v>
      </c>
      <c r="I1396" s="1">
        <v>1606</v>
      </c>
      <c r="J1396" s="1">
        <v>0</v>
      </c>
      <c r="K1396" s="1" t="s">
        <v>3388</v>
      </c>
      <c r="L1396" s="1">
        <v>37</v>
      </c>
      <c r="M1396" s="1" t="s">
        <v>6331</v>
      </c>
      <c r="N1396" s="1" t="s">
        <v>6332</v>
      </c>
      <c r="O1396" s="1">
        <v>504</v>
      </c>
      <c r="P1396" s="1" t="s">
        <v>1892</v>
      </c>
      <c r="Q1396" s="1">
        <v>251.75</v>
      </c>
      <c r="R1396" s="1" t="str">
        <f>IFERROR(VLOOKUP(K1396,Proveedores!$A$2:$B$500,2,0),"Agregar")</f>
        <v>Bioprofarma Bagó S.A.</v>
      </c>
      <c r="S1396" s="5">
        <f t="shared" si="21"/>
        <v>126882</v>
      </c>
    </row>
    <row r="1397" spans="1:19" x14ac:dyDescent="0.2">
      <c r="A1397" s="7">
        <v>43943.769837962966</v>
      </c>
      <c r="B1397" s="1" t="s">
        <v>6328</v>
      </c>
      <c r="C1397" s="1" t="s">
        <v>6329</v>
      </c>
      <c r="D1397" s="1" t="s">
        <v>1621</v>
      </c>
      <c r="E1397" s="1" t="s">
        <v>6330</v>
      </c>
      <c r="F1397" s="7">
        <v>43809</v>
      </c>
      <c r="G1397" s="1" t="s">
        <v>2482</v>
      </c>
      <c r="H1397" s="5">
        <v>839028</v>
      </c>
      <c r="I1397" s="1">
        <v>1606</v>
      </c>
      <c r="J1397" s="1">
        <v>0</v>
      </c>
      <c r="K1397" s="1" t="s">
        <v>3388</v>
      </c>
      <c r="L1397" s="1">
        <v>39</v>
      </c>
      <c r="M1397" s="1" t="s">
        <v>6333</v>
      </c>
      <c r="N1397" s="1" t="s">
        <v>6334</v>
      </c>
      <c r="O1397" s="1">
        <v>588</v>
      </c>
      <c r="P1397" s="1" t="s">
        <v>1892</v>
      </c>
      <c r="Q1397" s="1">
        <v>442</v>
      </c>
      <c r="R1397" s="1" t="str">
        <f>IFERROR(VLOOKUP(K1397,Proveedores!$A$2:$B$500,2,0),"Agregar")</f>
        <v>Bioprofarma Bagó S.A.</v>
      </c>
      <c r="S1397" s="5">
        <f t="shared" si="21"/>
        <v>259896</v>
      </c>
    </row>
    <row r="1398" spans="1:19" x14ac:dyDescent="0.2">
      <c r="A1398" s="7">
        <v>43943.769837962966</v>
      </c>
      <c r="B1398" s="1" t="s">
        <v>6328</v>
      </c>
      <c r="C1398" s="1" t="s">
        <v>6329</v>
      </c>
      <c r="D1398" s="1" t="s">
        <v>1621</v>
      </c>
      <c r="E1398" s="1" t="s">
        <v>6330</v>
      </c>
      <c r="F1398" s="7">
        <v>43809</v>
      </c>
      <c r="G1398" s="1" t="s">
        <v>2482</v>
      </c>
      <c r="H1398" s="5">
        <v>839028</v>
      </c>
      <c r="I1398" s="1">
        <v>1606</v>
      </c>
      <c r="J1398" s="1">
        <v>0</v>
      </c>
      <c r="K1398" s="1" t="s">
        <v>3388</v>
      </c>
      <c r="L1398" s="1">
        <v>8</v>
      </c>
      <c r="M1398" s="1" t="s">
        <v>6335</v>
      </c>
      <c r="N1398" s="1" t="s">
        <v>6336</v>
      </c>
      <c r="O1398" s="1">
        <v>150</v>
      </c>
      <c r="P1398" s="1" t="s">
        <v>1892</v>
      </c>
      <c r="Q1398" s="1">
        <v>1025</v>
      </c>
      <c r="R1398" s="1" t="str">
        <f>IFERROR(VLOOKUP(K1398,Proveedores!$A$2:$B$500,2,0),"Agregar")</f>
        <v>Bioprofarma Bagó S.A.</v>
      </c>
      <c r="S1398" s="5">
        <f t="shared" si="21"/>
        <v>153750</v>
      </c>
    </row>
    <row r="1399" spans="1:19" x14ac:dyDescent="0.2">
      <c r="A1399" s="7">
        <v>43943.769837962966</v>
      </c>
      <c r="B1399" s="1" t="s">
        <v>6328</v>
      </c>
      <c r="C1399" s="1" t="s">
        <v>6329</v>
      </c>
      <c r="D1399" s="1" t="s">
        <v>1621</v>
      </c>
      <c r="E1399" s="1" t="s">
        <v>6330</v>
      </c>
      <c r="F1399" s="7">
        <v>43809</v>
      </c>
      <c r="G1399" s="1" t="s">
        <v>2482</v>
      </c>
      <c r="H1399" s="5">
        <v>839028</v>
      </c>
      <c r="I1399" s="1">
        <v>1606</v>
      </c>
      <c r="J1399" s="1">
        <v>0</v>
      </c>
      <c r="K1399" s="1" t="s">
        <v>3388</v>
      </c>
      <c r="L1399" s="1">
        <v>33</v>
      </c>
      <c r="M1399" s="1" t="s">
        <v>6337</v>
      </c>
      <c r="N1399" s="1" t="s">
        <v>6338</v>
      </c>
      <c r="O1399" s="1">
        <v>30</v>
      </c>
      <c r="P1399" s="1" t="s">
        <v>1892</v>
      </c>
      <c r="Q1399" s="1">
        <v>9950</v>
      </c>
      <c r="R1399" s="1" t="str">
        <f>IFERROR(VLOOKUP(K1399,Proveedores!$A$2:$B$500,2,0),"Agregar")</f>
        <v>Bioprofarma Bagó S.A.</v>
      </c>
      <c r="S1399" s="5">
        <f t="shared" si="21"/>
        <v>298500</v>
      </c>
    </row>
    <row r="1400" spans="1:19" x14ac:dyDescent="0.2">
      <c r="A1400" s="7">
        <v>43944.392326388886</v>
      </c>
      <c r="B1400" s="1" t="s">
        <v>6339</v>
      </c>
      <c r="C1400" s="1" t="s">
        <v>6340</v>
      </c>
      <c r="D1400" s="1" t="s">
        <v>1621</v>
      </c>
      <c r="E1400" s="1" t="s">
        <v>6341</v>
      </c>
      <c r="F1400" s="7">
        <v>43923</v>
      </c>
      <c r="G1400" s="1" t="s">
        <v>605</v>
      </c>
      <c r="H1400" s="5">
        <v>3531990.56</v>
      </c>
      <c r="I1400" s="1">
        <v>450</v>
      </c>
      <c r="J1400" s="1">
        <v>0</v>
      </c>
      <c r="K1400" s="1" t="s">
        <v>5867</v>
      </c>
      <c r="L1400" s="1">
        <v>2</v>
      </c>
      <c r="M1400" s="1" t="s">
        <v>1647</v>
      </c>
      <c r="N1400" s="1" t="s">
        <v>6342</v>
      </c>
      <c r="O1400" s="1">
        <v>46752</v>
      </c>
      <c r="P1400" s="1" t="s">
        <v>2083</v>
      </c>
      <c r="Q1400" s="1">
        <v>25.15</v>
      </c>
      <c r="R1400" s="1" t="str">
        <f>IFERROR(VLOOKUP(K1400,Proveedores!$A$2:$B$500,2,0),"Agregar")</f>
        <v>Dr. LAZAR &amp; Cía. S.A.Q.e.I.</v>
      </c>
      <c r="S1400" s="5">
        <f t="shared" si="21"/>
        <v>1175812.8</v>
      </c>
    </row>
    <row r="1401" spans="1:19" x14ac:dyDescent="0.2">
      <c r="A1401" s="7">
        <v>43944.392326388886</v>
      </c>
      <c r="B1401" s="1" t="s">
        <v>6339</v>
      </c>
      <c r="C1401" s="1" t="s">
        <v>6340</v>
      </c>
      <c r="D1401" s="1" t="s">
        <v>1621</v>
      </c>
      <c r="E1401" s="1" t="s">
        <v>6341</v>
      </c>
      <c r="F1401" s="7">
        <v>43923</v>
      </c>
      <c r="G1401" s="1" t="s">
        <v>605</v>
      </c>
      <c r="H1401" s="5">
        <v>3531990.56</v>
      </c>
      <c r="I1401" s="1">
        <v>450</v>
      </c>
      <c r="J1401" s="1">
        <v>0</v>
      </c>
      <c r="K1401" s="1" t="s">
        <v>5867</v>
      </c>
      <c r="L1401" s="1">
        <v>2</v>
      </c>
      <c r="M1401" s="1" t="s">
        <v>1647</v>
      </c>
      <c r="N1401" s="1" t="s">
        <v>6342</v>
      </c>
      <c r="O1401" s="1">
        <v>46830</v>
      </c>
      <c r="P1401" s="1" t="s">
        <v>2083</v>
      </c>
      <c r="Q1401" s="1">
        <v>25.15</v>
      </c>
      <c r="R1401" s="1" t="str">
        <f>IFERROR(VLOOKUP(K1401,Proveedores!$A$2:$B$500,2,0),"Agregar")</f>
        <v>Dr. LAZAR &amp; Cía. S.A.Q.e.I.</v>
      </c>
      <c r="S1401" s="5">
        <f t="shared" si="21"/>
        <v>1177774.5</v>
      </c>
    </row>
    <row r="1402" spans="1:19" x14ac:dyDescent="0.2">
      <c r="A1402" s="7">
        <v>43944.392326388886</v>
      </c>
      <c r="B1402" s="1" t="s">
        <v>6339</v>
      </c>
      <c r="C1402" s="1" t="s">
        <v>6340</v>
      </c>
      <c r="D1402" s="1" t="s">
        <v>1621</v>
      </c>
      <c r="E1402" s="1" t="s">
        <v>6341</v>
      </c>
      <c r="F1402" s="7">
        <v>43923</v>
      </c>
      <c r="G1402" s="1" t="s">
        <v>605</v>
      </c>
      <c r="H1402" s="5">
        <v>3531990.56</v>
      </c>
      <c r="I1402" s="1">
        <v>450</v>
      </c>
      <c r="J1402" s="1">
        <v>0</v>
      </c>
      <c r="K1402" s="1" t="s">
        <v>5867</v>
      </c>
      <c r="L1402" s="1">
        <v>2</v>
      </c>
      <c r="M1402" s="1" t="s">
        <v>1647</v>
      </c>
      <c r="N1402" s="1" t="s">
        <v>6342</v>
      </c>
      <c r="O1402" s="1">
        <v>46855</v>
      </c>
      <c r="P1402" s="1" t="s">
        <v>2083</v>
      </c>
      <c r="Q1402" s="1">
        <v>25.15</v>
      </c>
      <c r="R1402" s="1" t="str">
        <f>IFERROR(VLOOKUP(K1402,Proveedores!$A$2:$B$500,2,0),"Agregar")</f>
        <v>Dr. LAZAR &amp; Cía. S.A.Q.e.I.</v>
      </c>
      <c r="S1402" s="5">
        <f t="shared" si="21"/>
        <v>1178403.25</v>
      </c>
    </row>
    <row r="1403" spans="1:19" x14ac:dyDescent="0.2">
      <c r="A1403" s="7">
        <v>43944.403749999998</v>
      </c>
      <c r="B1403" s="1" t="s">
        <v>6343</v>
      </c>
      <c r="C1403" s="1" t="s">
        <v>6344</v>
      </c>
      <c r="D1403" s="1" t="s">
        <v>1621</v>
      </c>
      <c r="E1403" s="1" t="s">
        <v>6345</v>
      </c>
      <c r="F1403" s="7">
        <v>43928</v>
      </c>
      <c r="G1403" s="1" t="s">
        <v>605</v>
      </c>
      <c r="H1403" s="5">
        <v>3536341.51</v>
      </c>
      <c r="I1403" s="1">
        <v>450</v>
      </c>
      <c r="J1403" s="1">
        <v>0</v>
      </c>
      <c r="K1403" s="1" t="s">
        <v>5640</v>
      </c>
      <c r="L1403" s="1">
        <v>2</v>
      </c>
      <c r="M1403" s="1" t="s">
        <v>1647</v>
      </c>
      <c r="N1403" s="1" t="s">
        <v>2065</v>
      </c>
      <c r="O1403" s="1">
        <v>46579</v>
      </c>
      <c r="P1403" s="1" t="s">
        <v>2083</v>
      </c>
      <c r="Q1403" s="1">
        <v>25.15</v>
      </c>
      <c r="R1403" s="1" t="str">
        <f>IFERROR(VLOOKUP(K1403,Proveedores!$A$2:$B$500,2,0),"Agregar")</f>
        <v>Dr. LAZAR &amp; Cía. S.A.Q.e.I.</v>
      </c>
      <c r="S1403" s="5">
        <f t="shared" si="21"/>
        <v>1171461.8499999999</v>
      </c>
    </row>
    <row r="1404" spans="1:19" x14ac:dyDescent="0.2">
      <c r="A1404" s="7">
        <v>43944.403749999998</v>
      </c>
      <c r="B1404" s="1" t="s">
        <v>6343</v>
      </c>
      <c r="C1404" s="1" t="s">
        <v>6344</v>
      </c>
      <c r="D1404" s="1" t="s">
        <v>1621</v>
      </c>
      <c r="E1404" s="1" t="s">
        <v>6345</v>
      </c>
      <c r="F1404" s="7">
        <v>43928</v>
      </c>
      <c r="G1404" s="1" t="s">
        <v>605</v>
      </c>
      <c r="H1404" s="5">
        <v>3536341.51</v>
      </c>
      <c r="I1404" s="1">
        <v>450</v>
      </c>
      <c r="J1404" s="1">
        <v>0</v>
      </c>
      <c r="K1404" s="1" t="s">
        <v>5640</v>
      </c>
      <c r="L1404" s="1">
        <v>2</v>
      </c>
      <c r="M1404" s="1" t="s">
        <v>1647</v>
      </c>
      <c r="N1404" s="1" t="s">
        <v>2065</v>
      </c>
      <c r="O1404" s="1">
        <v>47003</v>
      </c>
      <c r="P1404" s="1" t="s">
        <v>2083</v>
      </c>
      <c r="Q1404" s="1">
        <v>25.15</v>
      </c>
      <c r="R1404" s="1" t="str">
        <f>IFERROR(VLOOKUP(K1404,Proveedores!$A$2:$B$500,2,0),"Agregar")</f>
        <v>Dr. LAZAR &amp; Cía. S.A.Q.e.I.</v>
      </c>
      <c r="S1404" s="5">
        <f t="shared" si="21"/>
        <v>1182125.45</v>
      </c>
    </row>
    <row r="1405" spans="1:19" x14ac:dyDescent="0.2">
      <c r="A1405" s="7">
        <v>43944.403749999998</v>
      </c>
      <c r="B1405" s="1" t="s">
        <v>6343</v>
      </c>
      <c r="C1405" s="1" t="s">
        <v>6344</v>
      </c>
      <c r="D1405" s="1" t="s">
        <v>1621</v>
      </c>
      <c r="E1405" s="1" t="s">
        <v>6345</v>
      </c>
      <c r="F1405" s="7">
        <v>43928</v>
      </c>
      <c r="G1405" s="1" t="s">
        <v>605</v>
      </c>
      <c r="H1405" s="5">
        <v>3536341.51</v>
      </c>
      <c r="I1405" s="1">
        <v>450</v>
      </c>
      <c r="J1405" s="1">
        <v>0</v>
      </c>
      <c r="K1405" s="1" t="s">
        <v>5640</v>
      </c>
      <c r="L1405" s="1">
        <v>2</v>
      </c>
      <c r="M1405" s="1" t="s">
        <v>1647</v>
      </c>
      <c r="N1405" s="1" t="s">
        <v>2065</v>
      </c>
      <c r="O1405" s="1">
        <v>47028</v>
      </c>
      <c r="P1405" s="1" t="s">
        <v>2083</v>
      </c>
      <c r="Q1405" s="1">
        <v>25.15</v>
      </c>
      <c r="R1405" s="1" t="str">
        <f>IFERROR(VLOOKUP(K1405,Proveedores!$A$2:$B$500,2,0),"Agregar")</f>
        <v>Dr. LAZAR &amp; Cía. S.A.Q.e.I.</v>
      </c>
      <c r="S1405" s="5">
        <f t="shared" si="21"/>
        <v>1182754.2</v>
      </c>
    </row>
    <row r="1406" spans="1:19" x14ac:dyDescent="0.2">
      <c r="A1406" s="7">
        <v>43944.461412037039</v>
      </c>
      <c r="B1406" s="1" t="s">
        <v>6346</v>
      </c>
      <c r="C1406" s="1" t="s">
        <v>6347</v>
      </c>
      <c r="D1406" s="1" t="s">
        <v>1621</v>
      </c>
      <c r="E1406" s="1" t="s">
        <v>6348</v>
      </c>
      <c r="F1406" s="7">
        <v>43941</v>
      </c>
      <c r="G1406" s="1" t="s">
        <v>265</v>
      </c>
      <c r="H1406" s="5">
        <v>527091.44999999995</v>
      </c>
      <c r="I1406" s="1">
        <v>305</v>
      </c>
      <c r="J1406" s="1">
        <v>0</v>
      </c>
      <c r="K1406" s="1" t="s">
        <v>2070</v>
      </c>
      <c r="L1406" s="1">
        <v>3</v>
      </c>
      <c r="M1406" s="1" t="s">
        <v>2140</v>
      </c>
      <c r="N1406" s="1" t="s">
        <v>2141</v>
      </c>
      <c r="O1406" s="1">
        <v>26500</v>
      </c>
      <c r="P1406" s="1" t="s">
        <v>2073</v>
      </c>
      <c r="Q1406" s="1">
        <v>1222.95</v>
      </c>
      <c r="R1406" s="1" t="str">
        <f>IFERROR(VLOOKUP(K1406,Proveedores!$A$2:$B$500,2,0),"Agregar")</f>
        <v>CSL BEHRING S.A.</v>
      </c>
      <c r="S1406" s="5">
        <f t="shared" si="21"/>
        <v>32408175</v>
      </c>
    </row>
    <row r="1407" spans="1:19" x14ac:dyDescent="0.2">
      <c r="A1407" s="7">
        <v>43944.461412037039</v>
      </c>
      <c r="B1407" s="1" t="s">
        <v>6346</v>
      </c>
      <c r="C1407" s="1" t="s">
        <v>6347</v>
      </c>
      <c r="D1407" s="1" t="s">
        <v>1621</v>
      </c>
      <c r="E1407" s="1" t="s">
        <v>6348</v>
      </c>
      <c r="F1407" s="7">
        <v>43941</v>
      </c>
      <c r="G1407" s="1" t="s">
        <v>265</v>
      </c>
      <c r="H1407" s="5">
        <v>527091.44999999995</v>
      </c>
      <c r="I1407" s="1">
        <v>305</v>
      </c>
      <c r="J1407" s="1">
        <v>0</v>
      </c>
      <c r="K1407" s="1" t="s">
        <v>2070</v>
      </c>
      <c r="L1407" s="1">
        <v>4</v>
      </c>
      <c r="M1407" s="1" t="s">
        <v>2071</v>
      </c>
      <c r="N1407" s="1" t="s">
        <v>2072</v>
      </c>
      <c r="O1407" s="1">
        <v>189000</v>
      </c>
      <c r="P1407" s="1" t="s">
        <v>2073</v>
      </c>
      <c r="Q1407" s="1">
        <v>2445.9</v>
      </c>
      <c r="R1407" s="1" t="str">
        <f>IFERROR(VLOOKUP(K1407,Proveedores!$A$2:$B$500,2,0),"Agregar")</f>
        <v>CSL BEHRING S.A.</v>
      </c>
      <c r="S1407" s="5">
        <f t="shared" si="21"/>
        <v>462275100</v>
      </c>
    </row>
    <row r="1408" spans="1:19" x14ac:dyDescent="0.2">
      <c r="A1408" s="7">
        <v>43944.470312500001</v>
      </c>
      <c r="B1408" s="1" t="s">
        <v>6349</v>
      </c>
      <c r="C1408" s="1" t="s">
        <v>6350</v>
      </c>
      <c r="D1408" s="1" t="s">
        <v>1621</v>
      </c>
      <c r="E1408" s="1" t="s">
        <v>6351</v>
      </c>
      <c r="F1408" s="7">
        <v>43941</v>
      </c>
      <c r="G1408" s="1" t="s">
        <v>265</v>
      </c>
      <c r="H1408" s="5">
        <v>313074.43</v>
      </c>
      <c r="I1408" s="1">
        <v>309</v>
      </c>
      <c r="J1408" s="1">
        <v>0</v>
      </c>
      <c r="K1408" s="1" t="s">
        <v>2070</v>
      </c>
      <c r="L1408" s="1">
        <v>4</v>
      </c>
      <c r="M1408" s="1" t="s">
        <v>2071</v>
      </c>
      <c r="N1408" s="1" t="s">
        <v>2072</v>
      </c>
      <c r="O1408" s="1">
        <v>128000</v>
      </c>
      <c r="P1408" s="1" t="s">
        <v>2073</v>
      </c>
      <c r="Q1408" s="1">
        <v>2445.9</v>
      </c>
      <c r="R1408" s="1" t="str">
        <f>IFERROR(VLOOKUP(K1408,Proveedores!$A$2:$B$500,2,0),"Agregar")</f>
        <v>CSL BEHRING S.A.</v>
      </c>
      <c r="S1408" s="5">
        <f t="shared" si="21"/>
        <v>313075200</v>
      </c>
    </row>
    <row r="1409" spans="1:19" x14ac:dyDescent="0.2">
      <c r="A1409" s="7">
        <v>43944.47457175926</v>
      </c>
      <c r="B1409" s="1" t="s">
        <v>6352</v>
      </c>
      <c r="C1409" s="1" t="s">
        <v>6353</v>
      </c>
      <c r="D1409" s="1" t="s">
        <v>1621</v>
      </c>
      <c r="E1409" s="1" t="s">
        <v>6354</v>
      </c>
      <c r="F1409" s="7">
        <v>43941</v>
      </c>
      <c r="G1409" s="1" t="s">
        <v>265</v>
      </c>
      <c r="H1409" s="5">
        <v>24459</v>
      </c>
      <c r="I1409" s="1">
        <v>310</v>
      </c>
      <c r="J1409" s="1">
        <v>0</v>
      </c>
      <c r="K1409" s="1" t="s">
        <v>2070</v>
      </c>
      <c r="L1409" s="1">
        <v>4</v>
      </c>
      <c r="M1409" s="1" t="s">
        <v>2071</v>
      </c>
      <c r="N1409" s="1" t="s">
        <v>2072</v>
      </c>
      <c r="O1409" s="1">
        <v>10000</v>
      </c>
      <c r="P1409" s="1" t="s">
        <v>2073</v>
      </c>
      <c r="Q1409" s="1">
        <v>2445.9</v>
      </c>
      <c r="R1409" s="1" t="str">
        <f>IFERROR(VLOOKUP(K1409,Proveedores!$A$2:$B$500,2,0),"Agregar")</f>
        <v>CSL BEHRING S.A.</v>
      </c>
      <c r="S1409" s="5">
        <f t="shared" si="21"/>
        <v>24459000</v>
      </c>
    </row>
    <row r="1410" spans="1:19" x14ac:dyDescent="0.2">
      <c r="A1410" s="7">
        <v>43944.480358796296</v>
      </c>
      <c r="B1410" s="1" t="s">
        <v>6355</v>
      </c>
      <c r="C1410" s="1" t="s">
        <v>6356</v>
      </c>
      <c r="D1410" s="1" t="s">
        <v>1621</v>
      </c>
      <c r="E1410" s="1" t="s">
        <v>6357</v>
      </c>
      <c r="F1410" s="7">
        <v>43941</v>
      </c>
      <c r="G1410" s="1" t="s">
        <v>6136</v>
      </c>
      <c r="H1410" s="5">
        <v>278832.59999999998</v>
      </c>
      <c r="I1410" s="1">
        <v>304</v>
      </c>
      <c r="J1410" s="1">
        <v>0</v>
      </c>
      <c r="K1410" s="1" t="s">
        <v>2070</v>
      </c>
      <c r="L1410" s="1">
        <v>3</v>
      </c>
      <c r="M1410" s="1" t="s">
        <v>2140</v>
      </c>
      <c r="N1410" s="1" t="s">
        <v>2141</v>
      </c>
      <c r="O1410" s="1">
        <v>6000</v>
      </c>
      <c r="P1410" s="1" t="s">
        <v>2073</v>
      </c>
      <c r="Q1410" s="1">
        <v>1222.95</v>
      </c>
      <c r="R1410" s="1" t="str">
        <f>IFERROR(VLOOKUP(K1410,Proveedores!$A$2:$B$500,2,0),"Agregar")</f>
        <v>CSL BEHRING S.A.</v>
      </c>
      <c r="S1410" s="5">
        <f t="shared" si="21"/>
        <v>7337700</v>
      </c>
    </row>
    <row r="1411" spans="1:19" x14ac:dyDescent="0.2">
      <c r="A1411" s="7">
        <v>43944.480358796296</v>
      </c>
      <c r="B1411" s="1" t="s">
        <v>6355</v>
      </c>
      <c r="C1411" s="1" t="s">
        <v>6356</v>
      </c>
      <c r="D1411" s="1" t="s">
        <v>1621</v>
      </c>
      <c r="E1411" s="1" t="s">
        <v>6357</v>
      </c>
      <c r="F1411" s="7">
        <v>43941</v>
      </c>
      <c r="G1411" s="1" t="s">
        <v>6136</v>
      </c>
      <c r="H1411" s="5">
        <v>278832.59999999998</v>
      </c>
      <c r="I1411" s="1">
        <v>304</v>
      </c>
      <c r="J1411" s="1">
        <v>0</v>
      </c>
      <c r="K1411" s="1" t="s">
        <v>2070</v>
      </c>
      <c r="L1411" s="1">
        <v>4</v>
      </c>
      <c r="M1411" s="1" t="s">
        <v>2071</v>
      </c>
      <c r="N1411" s="1" t="s">
        <v>2072</v>
      </c>
      <c r="O1411" s="1">
        <v>108000</v>
      </c>
      <c r="P1411" s="1" t="s">
        <v>2073</v>
      </c>
      <c r="Q1411" s="1">
        <v>2445.9</v>
      </c>
      <c r="R1411" s="1" t="str">
        <f>IFERROR(VLOOKUP(K1411,Proveedores!$A$2:$B$500,2,0),"Agregar")</f>
        <v>CSL BEHRING S.A.</v>
      </c>
      <c r="S1411" s="5">
        <f t="shared" ref="S1411:S1474" si="22">Q1411*O1411</f>
        <v>264157200</v>
      </c>
    </row>
    <row r="1412" spans="1:19" x14ac:dyDescent="0.2">
      <c r="A1412" s="7">
        <v>43944.486539351848</v>
      </c>
      <c r="B1412" s="1" t="s">
        <v>6358</v>
      </c>
      <c r="C1412" s="1" t="s">
        <v>6359</v>
      </c>
      <c r="D1412" s="1" t="s">
        <v>1621</v>
      </c>
      <c r="E1412" s="1" t="s">
        <v>6360</v>
      </c>
      <c r="F1412" s="7">
        <v>43941</v>
      </c>
      <c r="G1412" s="1" t="s">
        <v>265</v>
      </c>
      <c r="H1412" s="5">
        <v>183442.5</v>
      </c>
      <c r="I1412" s="1">
        <v>303</v>
      </c>
      <c r="J1412" s="1">
        <v>0</v>
      </c>
      <c r="K1412" s="1" t="s">
        <v>2070</v>
      </c>
      <c r="L1412" s="1">
        <v>4</v>
      </c>
      <c r="M1412" s="1" t="s">
        <v>2071</v>
      </c>
      <c r="N1412" s="1" t="s">
        <v>2072</v>
      </c>
      <c r="O1412" s="1">
        <v>75000</v>
      </c>
      <c r="P1412" s="1" t="s">
        <v>2073</v>
      </c>
      <c r="Q1412" s="1">
        <v>2445.9</v>
      </c>
      <c r="R1412" s="1" t="str">
        <f>IFERROR(VLOOKUP(K1412,Proveedores!$A$2:$B$500,2,0),"Agregar")</f>
        <v>CSL BEHRING S.A.</v>
      </c>
      <c r="S1412" s="5">
        <f t="shared" si="22"/>
        <v>183442500</v>
      </c>
    </row>
    <row r="1413" spans="1:19" x14ac:dyDescent="0.2">
      <c r="A1413" s="7">
        <v>43944.508090277777</v>
      </c>
      <c r="B1413" s="1" t="s">
        <v>6361</v>
      </c>
      <c r="C1413" s="1" t="s">
        <v>6362</v>
      </c>
      <c r="D1413" s="1" t="s">
        <v>1621</v>
      </c>
      <c r="E1413" s="1" t="s">
        <v>6363</v>
      </c>
      <c r="F1413" s="7">
        <v>43941</v>
      </c>
      <c r="G1413" s="1" t="s">
        <v>265</v>
      </c>
      <c r="H1413" s="5">
        <v>1729251.3</v>
      </c>
      <c r="I1413" s="1">
        <v>302</v>
      </c>
      <c r="J1413" s="1">
        <v>0</v>
      </c>
      <c r="K1413" s="1" t="s">
        <v>2070</v>
      </c>
      <c r="L1413" s="1">
        <v>3</v>
      </c>
      <c r="M1413" s="1" t="s">
        <v>2140</v>
      </c>
      <c r="N1413" s="1" t="s">
        <v>2141</v>
      </c>
      <c r="O1413" s="1">
        <v>25000</v>
      </c>
      <c r="P1413" s="1" t="s">
        <v>2073</v>
      </c>
      <c r="Q1413" s="1">
        <v>1222.95</v>
      </c>
      <c r="R1413" s="1" t="str">
        <f>IFERROR(VLOOKUP(K1413,Proveedores!$A$2:$B$500,2,0),"Agregar")</f>
        <v>CSL BEHRING S.A.</v>
      </c>
      <c r="S1413" s="5">
        <f t="shared" si="22"/>
        <v>30573750</v>
      </c>
    </row>
    <row r="1414" spans="1:19" x14ac:dyDescent="0.2">
      <c r="A1414" s="7">
        <v>43944.508090277777</v>
      </c>
      <c r="B1414" s="1" t="s">
        <v>6361</v>
      </c>
      <c r="C1414" s="1" t="s">
        <v>6362</v>
      </c>
      <c r="D1414" s="1" t="s">
        <v>1621</v>
      </c>
      <c r="E1414" s="1" t="s">
        <v>6363</v>
      </c>
      <c r="F1414" s="7">
        <v>43941</v>
      </c>
      <c r="G1414" s="1" t="s">
        <v>265</v>
      </c>
      <c r="H1414" s="5">
        <v>1729251.3</v>
      </c>
      <c r="I1414" s="1">
        <v>302</v>
      </c>
      <c r="J1414" s="1">
        <v>0</v>
      </c>
      <c r="K1414" s="1" t="s">
        <v>2070</v>
      </c>
      <c r="L1414" s="1">
        <v>4</v>
      </c>
      <c r="M1414" s="1" t="s">
        <v>2071</v>
      </c>
      <c r="N1414" s="1" t="s">
        <v>2072</v>
      </c>
      <c r="O1414" s="1">
        <v>682000</v>
      </c>
      <c r="P1414" s="1" t="s">
        <v>2073</v>
      </c>
      <c r="Q1414" s="1">
        <v>2445.9</v>
      </c>
      <c r="R1414" s="1" t="str">
        <f>IFERROR(VLOOKUP(K1414,Proveedores!$A$2:$B$500,2,0),"Agregar")</f>
        <v>CSL BEHRING S.A.</v>
      </c>
      <c r="S1414" s="5">
        <f t="shared" si="22"/>
        <v>1668103800</v>
      </c>
    </row>
    <row r="1415" spans="1:19" x14ac:dyDescent="0.2">
      <c r="A1415" s="7">
        <v>43944.517465277779</v>
      </c>
      <c r="B1415" s="1" t="s">
        <v>6364</v>
      </c>
      <c r="C1415" s="1" t="s">
        <v>6365</v>
      </c>
      <c r="D1415" s="1" t="s">
        <v>1621</v>
      </c>
      <c r="E1415" s="1">
        <v>302600028094</v>
      </c>
      <c r="F1415" s="7">
        <v>43843</v>
      </c>
      <c r="G1415" s="1" t="s">
        <v>472</v>
      </c>
      <c r="H1415" s="5">
        <v>980705</v>
      </c>
      <c r="I1415" s="1">
        <v>147</v>
      </c>
      <c r="J1415" s="1">
        <v>0</v>
      </c>
      <c r="K1415" s="1" t="s">
        <v>6366</v>
      </c>
      <c r="L1415" s="1">
        <v>6</v>
      </c>
      <c r="M1415" s="1" t="s">
        <v>1701</v>
      </c>
      <c r="N1415" s="1" t="s">
        <v>6367</v>
      </c>
      <c r="O1415" s="1">
        <v>10000</v>
      </c>
      <c r="P1415" s="1" t="s">
        <v>6368</v>
      </c>
      <c r="Q1415" s="1">
        <v>98.07</v>
      </c>
      <c r="R1415" s="1" t="str">
        <f>IFERROR(VLOOKUP(K1415,Proveedores!$A$2:$B$500,2,0),"Agregar")</f>
        <v>Pfizer S.R.L.</v>
      </c>
      <c r="S1415" s="5">
        <f t="shared" si="22"/>
        <v>980699.99999999988</v>
      </c>
    </row>
    <row r="1416" spans="1:19" x14ac:dyDescent="0.2">
      <c r="A1416" s="7">
        <v>43944.521724537037</v>
      </c>
      <c r="B1416" s="1" t="s">
        <v>6369</v>
      </c>
      <c r="C1416" s="1" t="s">
        <v>6370</v>
      </c>
      <c r="D1416" s="1" t="s">
        <v>1621</v>
      </c>
      <c r="E1416" s="1" t="s">
        <v>6371</v>
      </c>
      <c r="F1416" s="7">
        <v>43941</v>
      </c>
      <c r="G1416" s="1" t="s">
        <v>265</v>
      </c>
      <c r="H1416" s="5">
        <v>29350.799999999999</v>
      </c>
      <c r="I1416" s="1">
        <v>245</v>
      </c>
      <c r="J1416" s="1" t="s">
        <v>271</v>
      </c>
      <c r="K1416" s="1" t="s">
        <v>6372</v>
      </c>
      <c r="L1416" s="1">
        <v>4</v>
      </c>
      <c r="M1416" s="1" t="s">
        <v>2071</v>
      </c>
      <c r="N1416" s="1" t="s">
        <v>2072</v>
      </c>
      <c r="O1416" s="1">
        <v>12000</v>
      </c>
      <c r="P1416" s="1" t="s">
        <v>2073</v>
      </c>
      <c r="Q1416" s="1">
        <v>2445.9</v>
      </c>
      <c r="R1416" s="1" t="str">
        <f>IFERROR(VLOOKUP(K1416,Proveedores!$A$2:$B$500,2,0),"Agregar")</f>
        <v>CSL BEHRING S.A.</v>
      </c>
      <c r="S1416" s="5">
        <f t="shared" si="22"/>
        <v>29350800</v>
      </c>
    </row>
    <row r="1417" spans="1:19" x14ac:dyDescent="0.2">
      <c r="A1417" s="7">
        <v>43944.527662037035</v>
      </c>
      <c r="B1417" s="1" t="s">
        <v>6373</v>
      </c>
      <c r="C1417" s="1" t="s">
        <v>6374</v>
      </c>
      <c r="D1417" s="1" t="s">
        <v>1621</v>
      </c>
      <c r="E1417" s="1" t="s">
        <v>6375</v>
      </c>
      <c r="F1417" s="7">
        <v>43941</v>
      </c>
      <c r="G1417" s="1" t="s">
        <v>265</v>
      </c>
      <c r="H1417" s="5">
        <v>29350.799999999999</v>
      </c>
      <c r="I1417" s="1">
        <v>240</v>
      </c>
      <c r="J1417" s="1">
        <v>0</v>
      </c>
      <c r="K1417" s="1" t="s">
        <v>6372</v>
      </c>
      <c r="L1417" s="1">
        <v>4</v>
      </c>
      <c r="M1417" s="1" t="s">
        <v>2071</v>
      </c>
      <c r="N1417" s="1" t="s">
        <v>2072</v>
      </c>
      <c r="O1417" s="1">
        <v>12000</v>
      </c>
      <c r="P1417" s="1" t="s">
        <v>2073</v>
      </c>
      <c r="Q1417" s="1">
        <v>2445.9</v>
      </c>
      <c r="R1417" s="1" t="str">
        <f>IFERROR(VLOOKUP(K1417,Proveedores!$A$2:$B$500,2,0),"Agregar")</f>
        <v>CSL BEHRING S.A.</v>
      </c>
      <c r="S1417" s="5">
        <f t="shared" si="22"/>
        <v>29350800</v>
      </c>
    </row>
    <row r="1418" spans="1:19" x14ac:dyDescent="0.2">
      <c r="A1418" s="7">
        <v>43944.531967592593</v>
      </c>
      <c r="B1418" s="1" t="s">
        <v>6376</v>
      </c>
      <c r="C1418" s="1" t="s">
        <v>6377</v>
      </c>
      <c r="D1418" s="1" t="s">
        <v>1621</v>
      </c>
      <c r="E1418" s="1" t="s">
        <v>6378</v>
      </c>
      <c r="F1418" s="7">
        <v>43941</v>
      </c>
      <c r="G1418" s="1" t="s">
        <v>265</v>
      </c>
      <c r="H1418" s="5">
        <v>29350.799999999999</v>
      </c>
      <c r="I1418" s="1">
        <v>238</v>
      </c>
      <c r="J1418" s="1">
        <v>0</v>
      </c>
      <c r="K1418" s="1" t="s">
        <v>2070</v>
      </c>
      <c r="L1418" s="1">
        <v>4</v>
      </c>
      <c r="M1418" s="1" t="s">
        <v>2071</v>
      </c>
      <c r="N1418" s="1" t="s">
        <v>2072</v>
      </c>
      <c r="O1418" s="1">
        <v>12000</v>
      </c>
      <c r="P1418" s="1" t="s">
        <v>2073</v>
      </c>
      <c r="Q1418" s="1">
        <v>2445.9</v>
      </c>
      <c r="R1418" s="1" t="str">
        <f>IFERROR(VLOOKUP(K1418,Proveedores!$A$2:$B$500,2,0),"Agregar")</f>
        <v>CSL BEHRING S.A.</v>
      </c>
      <c r="S1418" s="5">
        <f t="shared" si="22"/>
        <v>29350800</v>
      </c>
    </row>
    <row r="1419" spans="1:19" x14ac:dyDescent="0.2">
      <c r="A1419" s="7">
        <v>43944.611168981479</v>
      </c>
      <c r="B1419" s="1" t="s">
        <v>6379</v>
      </c>
      <c r="C1419" s="1" t="s">
        <v>6380</v>
      </c>
      <c r="D1419" s="1" t="s">
        <v>1621</v>
      </c>
      <c r="E1419" s="1" t="s">
        <v>4665</v>
      </c>
      <c r="F1419" s="7">
        <v>43880</v>
      </c>
      <c r="G1419" s="1" t="s">
        <v>4534</v>
      </c>
      <c r="H1419" s="5">
        <v>1608692</v>
      </c>
      <c r="I1419" s="1" t="s">
        <v>6381</v>
      </c>
      <c r="J1419" s="1">
        <v>0</v>
      </c>
      <c r="K1419" s="1" t="s">
        <v>6113</v>
      </c>
      <c r="L1419" s="1" t="s">
        <v>6382</v>
      </c>
      <c r="M1419" s="1">
        <v>22106</v>
      </c>
      <c r="N1419" s="1" t="s">
        <v>6383</v>
      </c>
      <c r="O1419" s="1">
        <v>1159</v>
      </c>
      <c r="P1419" s="1" t="s">
        <v>1892</v>
      </c>
      <c r="Q1419" s="1">
        <v>1388</v>
      </c>
      <c r="R1419" s="1" t="str">
        <f>IFERROR(VLOOKUP(K1419,Proveedores!$A$2:$B$500,2,0),"Agregar")</f>
        <v>LABORATORIO LKM S.A.</v>
      </c>
      <c r="S1419" s="5">
        <f t="shared" si="22"/>
        <v>1608692</v>
      </c>
    </row>
    <row r="1420" spans="1:19" x14ac:dyDescent="0.2">
      <c r="A1420" s="7">
        <v>43944.73847222222</v>
      </c>
      <c r="B1420" s="1" t="s">
        <v>6384</v>
      </c>
      <c r="C1420" s="1" t="s">
        <v>6385</v>
      </c>
      <c r="D1420" s="1" t="s">
        <v>1621</v>
      </c>
      <c r="E1420" s="1" t="s">
        <v>6386</v>
      </c>
      <c r="F1420" s="7">
        <v>43938</v>
      </c>
      <c r="G1420" s="1" t="s">
        <v>5360</v>
      </c>
      <c r="H1420" s="5">
        <v>117337816.3</v>
      </c>
      <c r="I1420" s="1">
        <v>509</v>
      </c>
      <c r="J1420" s="1">
        <v>0</v>
      </c>
      <c r="K1420" s="1" t="s">
        <v>5361</v>
      </c>
      <c r="L1420" s="1">
        <v>1</v>
      </c>
      <c r="M1420" s="1">
        <v>500100</v>
      </c>
      <c r="N1420" s="1" t="s">
        <v>5362</v>
      </c>
      <c r="O1420" s="1">
        <v>405410</v>
      </c>
      <c r="P1420" s="1" t="s">
        <v>3121</v>
      </c>
      <c r="Q1420" s="1">
        <v>289.43</v>
      </c>
      <c r="R1420" s="1" t="str">
        <f>IFERROR(VLOOKUP(K1420,Proveedores!$A$2:$B$500,2,0),"Agregar")</f>
        <v>Sinergium</v>
      </c>
      <c r="S1420" s="5">
        <f t="shared" si="22"/>
        <v>117337816.3</v>
      </c>
    </row>
    <row r="1421" spans="1:19" x14ac:dyDescent="0.2">
      <c r="A1421" s="7">
        <v>43945.475335648145</v>
      </c>
      <c r="B1421" s="1" t="s">
        <v>6387</v>
      </c>
      <c r="C1421" s="1" t="s">
        <v>6388</v>
      </c>
      <c r="D1421" s="1" t="s">
        <v>1621</v>
      </c>
      <c r="E1421" s="1" t="s">
        <v>6389</v>
      </c>
      <c r="F1421" s="7">
        <v>43938</v>
      </c>
      <c r="G1421" s="1" t="s">
        <v>6390</v>
      </c>
      <c r="H1421" s="5">
        <v>1348530.86</v>
      </c>
      <c r="I1421" s="1" t="s">
        <v>6391</v>
      </c>
      <c r="J1421" s="1">
        <v>0</v>
      </c>
      <c r="K1421" s="1" t="s">
        <v>2737</v>
      </c>
      <c r="L1421" s="1">
        <v>23</v>
      </c>
      <c r="M1421" s="1" t="s">
        <v>3521</v>
      </c>
      <c r="N1421" s="1" t="s">
        <v>3522</v>
      </c>
      <c r="O1421" s="1">
        <v>18787</v>
      </c>
      <c r="P1421" s="1" t="s">
        <v>1642</v>
      </c>
      <c r="Q1421" s="1">
        <v>71.78</v>
      </c>
      <c r="R1421" s="1" t="str">
        <f>IFERROR(VLOOKUP(K1421,Proveedores!$A$2:$B$500,2,0),"Agregar")</f>
        <v>LABORATORIOS FABRA S.A.</v>
      </c>
      <c r="S1421" s="5">
        <f t="shared" si="22"/>
        <v>1348530.86</v>
      </c>
    </row>
    <row r="1422" spans="1:19" x14ac:dyDescent="0.2">
      <c r="A1422" s="7">
        <v>43945.483402777776</v>
      </c>
      <c r="B1422" s="1" t="s">
        <v>6392</v>
      </c>
      <c r="C1422" s="1" t="s">
        <v>6393</v>
      </c>
      <c r="D1422" s="1" t="s">
        <v>1621</v>
      </c>
      <c r="E1422" s="1" t="s">
        <v>6394</v>
      </c>
      <c r="F1422" s="7">
        <v>43938</v>
      </c>
      <c r="G1422" s="1" t="s">
        <v>692</v>
      </c>
      <c r="H1422" s="5">
        <v>3219700</v>
      </c>
      <c r="I1422" s="1" t="s">
        <v>6395</v>
      </c>
      <c r="J1422" s="1">
        <v>0</v>
      </c>
      <c r="K1422" s="1" t="s">
        <v>2737</v>
      </c>
      <c r="L1422" s="1">
        <v>30</v>
      </c>
      <c r="M1422" s="1" t="s">
        <v>3359</v>
      </c>
      <c r="N1422" s="1" t="s">
        <v>4453</v>
      </c>
      <c r="O1422" s="1">
        <v>29270</v>
      </c>
      <c r="P1422" s="1" t="s">
        <v>1642</v>
      </c>
      <c r="Q1422" s="1">
        <v>110</v>
      </c>
      <c r="R1422" s="1" t="str">
        <f>IFERROR(VLOOKUP(K1422,Proveedores!$A$2:$B$500,2,0),"Agregar")</f>
        <v>LABORATORIOS FABRA S.A.</v>
      </c>
      <c r="S1422" s="5">
        <f t="shared" si="22"/>
        <v>3219700</v>
      </c>
    </row>
    <row r="1423" spans="1:19" x14ac:dyDescent="0.2">
      <c r="A1423" s="7">
        <v>43945.487256944441</v>
      </c>
      <c r="B1423" s="1" t="s">
        <v>6396</v>
      </c>
      <c r="C1423" s="1" t="s">
        <v>6397</v>
      </c>
      <c r="D1423" s="1" t="s">
        <v>1621</v>
      </c>
      <c r="E1423" s="1" t="s">
        <v>6398</v>
      </c>
      <c r="F1423" s="7">
        <v>43937</v>
      </c>
      <c r="G1423" s="1" t="s">
        <v>692</v>
      </c>
      <c r="H1423" s="5">
        <v>6627637.9199999999</v>
      </c>
      <c r="I1423" s="1" t="s">
        <v>6399</v>
      </c>
      <c r="J1423" s="1">
        <v>0</v>
      </c>
      <c r="K1423" s="1" t="s">
        <v>2737</v>
      </c>
      <c r="L1423" s="1">
        <v>32</v>
      </c>
      <c r="M1423" s="1" t="s">
        <v>3011</v>
      </c>
      <c r="N1423" s="1" t="s">
        <v>4448</v>
      </c>
      <c r="O1423" s="1">
        <v>58224</v>
      </c>
      <c r="P1423" s="1" t="s">
        <v>1642</v>
      </c>
      <c r="Q1423" s="1">
        <v>113.83</v>
      </c>
      <c r="R1423" s="1" t="str">
        <f>IFERROR(VLOOKUP(K1423,Proveedores!$A$2:$B$500,2,0),"Agregar")</f>
        <v>LABORATORIOS FABRA S.A.</v>
      </c>
      <c r="S1423" s="5">
        <f t="shared" si="22"/>
        <v>6627637.9199999999</v>
      </c>
    </row>
    <row r="1424" spans="1:19" x14ac:dyDescent="0.2">
      <c r="A1424" s="7">
        <v>43945.491620370369</v>
      </c>
      <c r="B1424" s="1" t="s">
        <v>6400</v>
      </c>
      <c r="C1424" s="1" t="s">
        <v>6401</v>
      </c>
      <c r="D1424" s="1" t="s">
        <v>1621</v>
      </c>
      <c r="E1424" s="1" t="s">
        <v>6402</v>
      </c>
      <c r="F1424" s="7">
        <v>43941</v>
      </c>
      <c r="G1424" s="1" t="s">
        <v>692</v>
      </c>
      <c r="H1424" s="5">
        <v>6605782.5599999996</v>
      </c>
      <c r="I1424" s="1" t="s">
        <v>6403</v>
      </c>
      <c r="J1424" s="1">
        <v>0</v>
      </c>
      <c r="K1424" s="1" t="s">
        <v>2737</v>
      </c>
      <c r="L1424" s="1">
        <v>32</v>
      </c>
      <c r="M1424" s="1" t="s">
        <v>3011</v>
      </c>
      <c r="N1424" s="1" t="s">
        <v>4448</v>
      </c>
      <c r="O1424" s="1">
        <v>58032</v>
      </c>
      <c r="P1424" s="1" t="s">
        <v>1642</v>
      </c>
      <c r="Q1424" s="1">
        <v>113.83</v>
      </c>
      <c r="R1424" s="1" t="str">
        <f>IFERROR(VLOOKUP(K1424,Proveedores!$A$2:$B$500,2,0),"Agregar")</f>
        <v>LABORATORIOS FABRA S.A.</v>
      </c>
      <c r="S1424" s="5">
        <f t="shared" si="22"/>
        <v>6605782.5599999996</v>
      </c>
    </row>
    <row r="1425" spans="1:19" x14ac:dyDescent="0.2">
      <c r="A1425" s="7">
        <v>43945.693877314814</v>
      </c>
      <c r="B1425" s="1" t="s">
        <v>6404</v>
      </c>
      <c r="C1425" s="1" t="s">
        <v>6405</v>
      </c>
      <c r="D1425" s="1" t="s">
        <v>1621</v>
      </c>
      <c r="E1425" s="1" t="s">
        <v>6406</v>
      </c>
      <c r="F1425" s="7">
        <v>43943</v>
      </c>
      <c r="G1425" s="1" t="s">
        <v>5360</v>
      </c>
      <c r="H1425" s="5">
        <v>123187196.59999999</v>
      </c>
      <c r="I1425" s="1">
        <v>537</v>
      </c>
      <c r="J1425" s="1">
        <v>0</v>
      </c>
      <c r="K1425" s="1" t="s">
        <v>5361</v>
      </c>
      <c r="L1425" s="1">
        <v>1</v>
      </c>
      <c r="M1425" s="1">
        <v>500100</v>
      </c>
      <c r="N1425" s="1" t="s">
        <v>5362</v>
      </c>
      <c r="O1425" s="1">
        <v>425620</v>
      </c>
      <c r="P1425" s="1" t="s">
        <v>3121</v>
      </c>
      <c r="Q1425" s="1">
        <v>289.43</v>
      </c>
      <c r="R1425" s="1" t="str">
        <f>IFERROR(VLOOKUP(K1425,Proveedores!$A$2:$B$500,2,0),"Agregar")</f>
        <v>Sinergium</v>
      </c>
      <c r="S1425" s="5">
        <f t="shared" si="22"/>
        <v>123187196.60000001</v>
      </c>
    </row>
    <row r="1426" spans="1:19" x14ac:dyDescent="0.2">
      <c r="A1426" s="7">
        <v>43945.753252314818</v>
      </c>
      <c r="B1426" s="1" t="s">
        <v>6407</v>
      </c>
      <c r="C1426" s="1" t="s">
        <v>6408</v>
      </c>
      <c r="D1426" s="1" t="s">
        <v>1621</v>
      </c>
      <c r="E1426" s="1">
        <v>5227</v>
      </c>
      <c r="F1426" s="7">
        <v>43943</v>
      </c>
      <c r="G1426" s="1" t="s">
        <v>6259</v>
      </c>
      <c r="H1426" s="5">
        <v>2560000</v>
      </c>
      <c r="I1426" s="1" t="s">
        <v>6409</v>
      </c>
      <c r="J1426" s="1">
        <v>0</v>
      </c>
      <c r="K1426" s="1" t="s">
        <v>2919</v>
      </c>
      <c r="L1426" s="1">
        <v>1</v>
      </c>
      <c r="M1426" s="1" t="s">
        <v>2393</v>
      </c>
      <c r="N1426" s="1" t="s">
        <v>6410</v>
      </c>
      <c r="O1426" s="1">
        <v>3000</v>
      </c>
      <c r="P1426" s="1" t="s">
        <v>2391</v>
      </c>
      <c r="Q1426" s="1">
        <v>853.6</v>
      </c>
      <c r="R1426" s="1" t="str">
        <f>IFERROR(VLOOKUP(K1426,Proveedores!$A$2:$B$500,2,0),"Agregar")</f>
        <v>KOPELCO S.A.</v>
      </c>
      <c r="S1426" s="5">
        <f t="shared" si="22"/>
        <v>2560800</v>
      </c>
    </row>
    <row r="1427" spans="1:19" x14ac:dyDescent="0.2">
      <c r="A1427" s="7">
        <v>43946.636122685188</v>
      </c>
      <c r="B1427" s="1" t="s">
        <v>6411</v>
      </c>
      <c r="C1427" s="1" t="s">
        <v>6412</v>
      </c>
      <c r="D1427" s="1" t="s">
        <v>1621</v>
      </c>
      <c r="E1427" s="1" t="s">
        <v>6413</v>
      </c>
      <c r="F1427" s="7">
        <v>43941</v>
      </c>
      <c r="G1427" s="1" t="s">
        <v>6414</v>
      </c>
      <c r="H1427" s="5">
        <v>380000</v>
      </c>
      <c r="I1427" s="1">
        <v>14</v>
      </c>
      <c r="J1427" s="1">
        <v>0</v>
      </c>
      <c r="K1427" s="1" t="s">
        <v>1412</v>
      </c>
      <c r="L1427" s="1">
        <v>3</v>
      </c>
      <c r="M1427" s="1">
        <v>1</v>
      </c>
      <c r="N1427" s="1" t="s">
        <v>6415</v>
      </c>
      <c r="O1427" s="1">
        <v>1000</v>
      </c>
      <c r="P1427" s="1">
        <v>1</v>
      </c>
      <c r="Q1427" s="1">
        <v>314.04959000000002</v>
      </c>
      <c r="R1427" s="1" t="str">
        <f>IFERROR(VLOOKUP(K1427,Proveedores!$A$2:$B$500,2,0),"Agregar")</f>
        <v>ULTRALINE SA</v>
      </c>
      <c r="S1427" s="5">
        <f t="shared" si="22"/>
        <v>314049.59000000003</v>
      </c>
    </row>
    <row r="1428" spans="1:19" x14ac:dyDescent="0.2">
      <c r="A1428" s="7">
        <v>43946.658530092594</v>
      </c>
      <c r="B1428" s="1" t="s">
        <v>6416</v>
      </c>
      <c r="C1428" s="1" t="s">
        <v>6417</v>
      </c>
      <c r="D1428" s="1" t="s">
        <v>1621</v>
      </c>
      <c r="E1428" s="1" t="s">
        <v>6418</v>
      </c>
      <c r="F1428" s="7">
        <v>43915</v>
      </c>
      <c r="G1428" s="1" t="s">
        <v>6419</v>
      </c>
      <c r="H1428" s="5">
        <v>98000</v>
      </c>
      <c r="I1428" s="1">
        <v>11</v>
      </c>
      <c r="J1428" s="1">
        <v>0</v>
      </c>
      <c r="K1428" s="1" t="s">
        <v>1412</v>
      </c>
      <c r="L1428" s="1">
        <v>1</v>
      </c>
      <c r="M1428" s="1">
        <v>1</v>
      </c>
      <c r="N1428" s="1" t="s">
        <v>6420</v>
      </c>
      <c r="O1428" s="1">
        <v>20000</v>
      </c>
      <c r="P1428" s="1">
        <v>1</v>
      </c>
      <c r="Q1428" s="1">
        <v>4.9000000000000004</v>
      </c>
      <c r="R1428" s="1" t="str">
        <f>IFERROR(VLOOKUP(K1428,Proveedores!$A$2:$B$500,2,0),"Agregar")</f>
        <v>ULTRALINE SA</v>
      </c>
      <c r="S1428" s="5">
        <f t="shared" si="22"/>
        <v>98000</v>
      </c>
    </row>
    <row r="1429" spans="1:19" x14ac:dyDescent="0.2">
      <c r="A1429" s="7">
        <v>43946.795312499999</v>
      </c>
      <c r="B1429" s="1" t="s">
        <v>6421</v>
      </c>
      <c r="C1429" s="1" t="s">
        <v>6422</v>
      </c>
      <c r="D1429" s="1" t="s">
        <v>1621</v>
      </c>
      <c r="E1429" s="1" t="s">
        <v>6423</v>
      </c>
      <c r="F1429" s="7">
        <v>43937</v>
      </c>
      <c r="G1429" s="1" t="s">
        <v>6424</v>
      </c>
      <c r="H1429" s="5">
        <v>3419100</v>
      </c>
      <c r="I1429" s="1">
        <v>470</v>
      </c>
      <c r="J1429" s="1">
        <v>0</v>
      </c>
      <c r="K1429" s="1" t="s">
        <v>1412</v>
      </c>
      <c r="L1429" s="1">
        <v>1</v>
      </c>
      <c r="M1429" s="1" t="s">
        <v>6425</v>
      </c>
      <c r="N1429" s="1" t="s">
        <v>6426</v>
      </c>
      <c r="O1429" s="1">
        <v>853000</v>
      </c>
      <c r="P1429" s="1">
        <v>1</v>
      </c>
      <c r="Q1429" s="1">
        <v>2.9</v>
      </c>
      <c r="R1429" s="1" t="str">
        <f>IFERROR(VLOOKUP(K1429,Proveedores!$A$2:$B$500,2,0),"Agregar")</f>
        <v>ULTRALINE SA</v>
      </c>
      <c r="S1429" s="5">
        <f t="shared" si="22"/>
        <v>2473700</v>
      </c>
    </row>
    <row r="1430" spans="1:19" x14ac:dyDescent="0.2">
      <c r="A1430" s="7">
        <v>43946.795312499999</v>
      </c>
      <c r="B1430" s="1" t="s">
        <v>6421</v>
      </c>
      <c r="C1430" s="1" t="s">
        <v>6422</v>
      </c>
      <c r="D1430" s="1" t="s">
        <v>1621</v>
      </c>
      <c r="E1430" s="1" t="s">
        <v>6423</v>
      </c>
      <c r="F1430" s="7">
        <v>43937</v>
      </c>
      <c r="G1430" s="1" t="s">
        <v>6424</v>
      </c>
      <c r="H1430" s="5">
        <v>3419100</v>
      </c>
      <c r="I1430" s="1">
        <v>470</v>
      </c>
      <c r="J1430" s="1">
        <v>0</v>
      </c>
      <c r="K1430" s="1" t="s">
        <v>1412</v>
      </c>
      <c r="L1430" s="1">
        <v>2</v>
      </c>
      <c r="M1430" s="1" t="s">
        <v>6427</v>
      </c>
      <c r="N1430" s="1" t="s">
        <v>6428</v>
      </c>
      <c r="O1430" s="1">
        <v>326000</v>
      </c>
      <c r="P1430" s="1">
        <v>1</v>
      </c>
      <c r="Q1430" s="1">
        <v>2.9</v>
      </c>
      <c r="R1430" s="1" t="str">
        <f>IFERROR(VLOOKUP(K1430,Proveedores!$A$2:$B$500,2,0),"Agregar")</f>
        <v>ULTRALINE SA</v>
      </c>
      <c r="S1430" s="5">
        <f t="shared" si="22"/>
        <v>945400</v>
      </c>
    </row>
    <row r="1431" spans="1:19" x14ac:dyDescent="0.2">
      <c r="A1431" s="7">
        <v>43946.8049537037</v>
      </c>
      <c r="B1431" s="1" t="s">
        <v>6429</v>
      </c>
      <c r="C1431" s="1" t="s">
        <v>6430</v>
      </c>
      <c r="D1431" s="1" t="s">
        <v>1621</v>
      </c>
      <c r="E1431" s="1" t="s">
        <v>6431</v>
      </c>
      <c r="F1431" s="7">
        <v>43937</v>
      </c>
      <c r="G1431" s="1">
        <v>19288610</v>
      </c>
      <c r="H1431" s="5">
        <v>307110000</v>
      </c>
      <c r="I1431" s="1">
        <v>470</v>
      </c>
      <c r="J1431" s="1">
        <v>0</v>
      </c>
      <c r="K1431" s="1" t="s">
        <v>1412</v>
      </c>
      <c r="L1431" s="1">
        <v>1</v>
      </c>
      <c r="M1431" s="1" t="s">
        <v>6425</v>
      </c>
      <c r="N1431" s="1" t="s">
        <v>6432</v>
      </c>
      <c r="O1431" s="1">
        <v>279000</v>
      </c>
      <c r="P1431" s="1">
        <v>1</v>
      </c>
      <c r="Q1431" s="1">
        <v>2.9</v>
      </c>
      <c r="R1431" s="1" t="str">
        <f>IFERROR(VLOOKUP(K1431,Proveedores!$A$2:$B$500,2,0),"Agregar")</f>
        <v>ULTRALINE SA</v>
      </c>
      <c r="S1431" s="5">
        <f t="shared" si="22"/>
        <v>809100</v>
      </c>
    </row>
    <row r="1432" spans="1:19" x14ac:dyDescent="0.2">
      <c r="A1432" s="7">
        <v>43946.8049537037</v>
      </c>
      <c r="B1432" s="1" t="s">
        <v>6429</v>
      </c>
      <c r="C1432" s="1" t="s">
        <v>6430</v>
      </c>
      <c r="D1432" s="1" t="s">
        <v>1621</v>
      </c>
      <c r="E1432" s="1" t="s">
        <v>6431</v>
      </c>
      <c r="F1432" s="7">
        <v>43937</v>
      </c>
      <c r="G1432" s="1">
        <v>19288610</v>
      </c>
      <c r="H1432" s="5">
        <v>307110000</v>
      </c>
      <c r="I1432" s="1">
        <v>470</v>
      </c>
      <c r="J1432" s="1">
        <v>0</v>
      </c>
      <c r="K1432" s="1" t="s">
        <v>1412</v>
      </c>
      <c r="L1432" s="1">
        <v>2</v>
      </c>
      <c r="M1432" s="1" t="s">
        <v>6433</v>
      </c>
      <c r="N1432" s="1" t="s">
        <v>6434</v>
      </c>
      <c r="O1432" s="1">
        <v>780000</v>
      </c>
      <c r="P1432" s="1">
        <v>1</v>
      </c>
      <c r="Q1432" s="1">
        <v>2.9</v>
      </c>
      <c r="R1432" s="1" t="str">
        <f>IFERROR(VLOOKUP(K1432,Proveedores!$A$2:$B$500,2,0),"Agregar")</f>
        <v>ULTRALINE SA</v>
      </c>
      <c r="S1432" s="5">
        <f t="shared" si="22"/>
        <v>2262000</v>
      </c>
    </row>
    <row r="1433" spans="1:19" x14ac:dyDescent="0.2">
      <c r="A1433" s="7">
        <v>43946.818749999999</v>
      </c>
      <c r="B1433" s="1" t="s">
        <v>6435</v>
      </c>
      <c r="C1433" s="1" t="s">
        <v>6436</v>
      </c>
      <c r="D1433" s="1" t="s">
        <v>1621</v>
      </c>
      <c r="E1433" s="1" t="s">
        <v>6437</v>
      </c>
      <c r="F1433" s="7">
        <v>43937</v>
      </c>
      <c r="G1433" s="1">
        <v>19288610</v>
      </c>
      <c r="H1433" s="5">
        <v>2322900</v>
      </c>
      <c r="I1433" s="1">
        <v>470</v>
      </c>
      <c r="J1433" s="1">
        <v>0</v>
      </c>
      <c r="K1433" s="1" t="s">
        <v>1412</v>
      </c>
      <c r="L1433" s="1">
        <v>1</v>
      </c>
      <c r="M1433" s="1" t="s">
        <v>6438</v>
      </c>
      <c r="N1433" s="1" t="s">
        <v>6439</v>
      </c>
      <c r="O1433" s="1">
        <v>301000</v>
      </c>
      <c r="P1433" s="1">
        <v>1</v>
      </c>
      <c r="Q1433" s="1">
        <v>2.9</v>
      </c>
      <c r="R1433" s="1" t="str">
        <f>IFERROR(VLOOKUP(K1433,Proveedores!$A$2:$B$500,2,0),"Agregar")</f>
        <v>ULTRALINE SA</v>
      </c>
      <c r="S1433" s="5">
        <f t="shared" si="22"/>
        <v>872900</v>
      </c>
    </row>
    <row r="1434" spans="1:19" x14ac:dyDescent="0.2">
      <c r="A1434" s="7">
        <v>43946.818749999999</v>
      </c>
      <c r="B1434" s="1" t="s">
        <v>6435</v>
      </c>
      <c r="C1434" s="1" t="s">
        <v>6436</v>
      </c>
      <c r="D1434" s="1" t="s">
        <v>1621</v>
      </c>
      <c r="E1434" s="1" t="s">
        <v>6437</v>
      </c>
      <c r="F1434" s="7">
        <v>43937</v>
      </c>
      <c r="G1434" s="1">
        <v>19288610</v>
      </c>
      <c r="H1434" s="5">
        <v>2322900</v>
      </c>
      <c r="I1434" s="1">
        <v>470</v>
      </c>
      <c r="J1434" s="1">
        <v>0</v>
      </c>
      <c r="K1434" s="1" t="s">
        <v>1412</v>
      </c>
      <c r="L1434" s="1">
        <v>2</v>
      </c>
      <c r="M1434" s="1" t="s">
        <v>6427</v>
      </c>
      <c r="N1434" s="1" t="s">
        <v>6440</v>
      </c>
      <c r="O1434" s="1">
        <v>500000</v>
      </c>
      <c r="P1434" s="1">
        <v>1</v>
      </c>
      <c r="Q1434" s="1">
        <v>2.9</v>
      </c>
      <c r="R1434" s="1" t="str">
        <f>IFERROR(VLOOKUP(K1434,Proveedores!$A$2:$B$500,2,0),"Agregar")</f>
        <v>ULTRALINE SA</v>
      </c>
      <c r="S1434" s="5">
        <f t="shared" si="22"/>
        <v>1450000</v>
      </c>
    </row>
    <row r="1435" spans="1:19" x14ac:dyDescent="0.2">
      <c r="A1435" s="7">
        <v>43948.495393518519</v>
      </c>
      <c r="B1435" s="1" t="s">
        <v>6441</v>
      </c>
      <c r="C1435" s="1" t="s">
        <v>6442</v>
      </c>
      <c r="D1435" s="1" t="s">
        <v>1621</v>
      </c>
      <c r="E1435" s="1">
        <v>302600028096</v>
      </c>
      <c r="F1435" s="7">
        <v>43843</v>
      </c>
      <c r="G1435" s="1" t="s">
        <v>472</v>
      </c>
      <c r="H1435" s="5">
        <v>5291814</v>
      </c>
      <c r="I1435" s="1">
        <v>147</v>
      </c>
      <c r="J1435" s="1">
        <v>0</v>
      </c>
      <c r="K1435" s="1" t="s">
        <v>6366</v>
      </c>
      <c r="L1435" s="1">
        <v>3</v>
      </c>
      <c r="M1435" s="1" t="s">
        <v>6443</v>
      </c>
      <c r="N1435" s="1" t="s">
        <v>6444</v>
      </c>
      <c r="O1435" s="1">
        <v>30000</v>
      </c>
      <c r="P1435" s="1" t="s">
        <v>6445</v>
      </c>
      <c r="Q1435" s="1">
        <v>176.39</v>
      </c>
      <c r="R1435" s="1" t="str">
        <f>IFERROR(VLOOKUP(K1435,Proveedores!$A$2:$B$500,2,0),"Agregar")</f>
        <v>Pfizer S.R.L.</v>
      </c>
      <c r="S1435" s="5">
        <f t="shared" si="22"/>
        <v>5291700</v>
      </c>
    </row>
    <row r="1436" spans="1:19" x14ac:dyDescent="0.2">
      <c r="A1436" s="7">
        <v>43948.627615740741</v>
      </c>
      <c r="B1436" s="1" t="s">
        <v>6446</v>
      </c>
      <c r="C1436" s="1" t="s">
        <v>6447</v>
      </c>
      <c r="D1436" s="1" t="s">
        <v>1621</v>
      </c>
      <c r="E1436" s="1" t="s">
        <v>6448</v>
      </c>
      <c r="F1436" s="7">
        <v>43937</v>
      </c>
      <c r="G1436" s="1" t="s">
        <v>692</v>
      </c>
      <c r="H1436" s="5">
        <v>715873.18</v>
      </c>
      <c r="I1436" s="1" t="s">
        <v>1816</v>
      </c>
      <c r="J1436" s="1">
        <v>0</v>
      </c>
      <c r="K1436" s="1" t="s">
        <v>1847</v>
      </c>
      <c r="L1436" s="1">
        <v>20</v>
      </c>
      <c r="M1436" s="1" t="s">
        <v>2527</v>
      </c>
      <c r="N1436" s="1" t="s">
        <v>2528</v>
      </c>
      <c r="O1436" s="1">
        <v>19963</v>
      </c>
      <c r="P1436" s="1" t="s">
        <v>2515</v>
      </c>
      <c r="Q1436" s="1">
        <v>35.86</v>
      </c>
      <c r="R1436" s="1" t="str">
        <f>IFERROR(VLOOKUP(K1436,Proveedores!$A$2:$B$500,2,0),"Agregar")</f>
        <v xml:space="preserve">LAFEDAR S.A. </v>
      </c>
      <c r="S1436" s="5">
        <f t="shared" si="22"/>
        <v>715873.17999999993</v>
      </c>
    </row>
    <row r="1437" spans="1:19" x14ac:dyDescent="0.2">
      <c r="A1437" s="7">
        <v>43948.633229166669</v>
      </c>
      <c r="B1437" s="1" t="s">
        <v>6449</v>
      </c>
      <c r="C1437" s="1" t="s">
        <v>6450</v>
      </c>
      <c r="D1437" s="1" t="s">
        <v>1621</v>
      </c>
      <c r="E1437" s="1" t="s">
        <v>6451</v>
      </c>
      <c r="F1437" s="7">
        <v>43937</v>
      </c>
      <c r="G1437" s="1" t="s">
        <v>692</v>
      </c>
      <c r="H1437" s="5">
        <v>527421.07999999996</v>
      </c>
      <c r="I1437" s="1" t="s">
        <v>1816</v>
      </c>
      <c r="J1437" s="1">
        <v>0</v>
      </c>
      <c r="K1437" s="1" t="s">
        <v>1847</v>
      </c>
      <c r="L1437" s="1">
        <v>35</v>
      </c>
      <c r="M1437" s="1" t="s">
        <v>2513</v>
      </c>
      <c r="N1437" s="1" t="s">
        <v>2514</v>
      </c>
      <c r="O1437" s="1">
        <v>15292</v>
      </c>
      <c r="P1437" s="1" t="s">
        <v>2515</v>
      </c>
      <c r="Q1437" s="1">
        <v>34.49</v>
      </c>
      <c r="R1437" s="1" t="str">
        <f>IFERROR(VLOOKUP(K1437,Proveedores!$A$2:$B$500,2,0),"Agregar")</f>
        <v xml:space="preserve">LAFEDAR S.A. </v>
      </c>
      <c r="S1437" s="5">
        <f t="shared" si="22"/>
        <v>527421.08000000007</v>
      </c>
    </row>
    <row r="1438" spans="1:19" x14ac:dyDescent="0.2">
      <c r="A1438" s="7">
        <v>43948.639351851853</v>
      </c>
      <c r="B1438" s="1" t="s">
        <v>6452</v>
      </c>
      <c r="C1438" s="1" t="s">
        <v>6453</v>
      </c>
      <c r="D1438" s="1" t="s">
        <v>1621</v>
      </c>
      <c r="E1438" s="1" t="s">
        <v>6454</v>
      </c>
      <c r="F1438" s="7">
        <v>43937</v>
      </c>
      <c r="G1438" s="1" t="s">
        <v>692</v>
      </c>
      <c r="H1438" s="5">
        <v>1707991.74</v>
      </c>
      <c r="I1438" s="1" t="s">
        <v>1816</v>
      </c>
      <c r="J1438" s="1">
        <v>0</v>
      </c>
      <c r="K1438" s="1" t="s">
        <v>1847</v>
      </c>
      <c r="L1438" s="1">
        <v>45</v>
      </c>
      <c r="M1438" s="1" t="s">
        <v>3567</v>
      </c>
      <c r="N1438" s="1" t="s">
        <v>6455</v>
      </c>
      <c r="O1438" s="1">
        <v>276822</v>
      </c>
      <c r="P1438" s="1" t="s">
        <v>1960</v>
      </c>
      <c r="Q1438" s="1">
        <v>6.17</v>
      </c>
      <c r="R1438" s="1" t="str">
        <f>IFERROR(VLOOKUP(K1438,Proveedores!$A$2:$B$500,2,0),"Agregar")</f>
        <v xml:space="preserve">LAFEDAR S.A. </v>
      </c>
      <c r="S1438" s="5">
        <f t="shared" si="22"/>
        <v>1707991.74</v>
      </c>
    </row>
    <row r="1439" spans="1:19" x14ac:dyDescent="0.2">
      <c r="A1439" s="7">
        <v>43948.645451388889</v>
      </c>
      <c r="B1439" s="1" t="s">
        <v>6456</v>
      </c>
      <c r="C1439" s="1" t="s">
        <v>6457</v>
      </c>
      <c r="D1439" s="1" t="s">
        <v>1621</v>
      </c>
      <c r="E1439" s="1" t="s">
        <v>6458</v>
      </c>
      <c r="F1439" s="7">
        <v>43937</v>
      </c>
      <c r="G1439" s="1" t="s">
        <v>692</v>
      </c>
      <c r="H1439" s="5">
        <v>3340363.32</v>
      </c>
      <c r="I1439" s="1" t="s">
        <v>1816</v>
      </c>
      <c r="J1439" s="1">
        <v>0</v>
      </c>
      <c r="K1439" s="1" t="s">
        <v>1847</v>
      </c>
      <c r="L1439" s="1">
        <v>24</v>
      </c>
      <c r="M1439" s="1" t="s">
        <v>2367</v>
      </c>
      <c r="N1439" s="1" t="s">
        <v>2368</v>
      </c>
      <c r="O1439" s="1">
        <v>445560</v>
      </c>
      <c r="P1439" s="1" t="s">
        <v>2369</v>
      </c>
      <c r="Q1439" s="1">
        <v>7.4969999999999999</v>
      </c>
      <c r="R1439" s="1" t="str">
        <f>IFERROR(VLOOKUP(K1439,Proveedores!$A$2:$B$500,2,0),"Agregar")</f>
        <v xml:space="preserve">LAFEDAR S.A. </v>
      </c>
      <c r="S1439" s="5">
        <f t="shared" si="22"/>
        <v>3340363.32</v>
      </c>
    </row>
    <row r="1440" spans="1:19" x14ac:dyDescent="0.2">
      <c r="A1440" s="7">
        <v>43948.666597222225</v>
      </c>
      <c r="B1440" s="1" t="s">
        <v>6459</v>
      </c>
      <c r="C1440" s="1" t="s">
        <v>6460</v>
      </c>
      <c r="D1440" s="1" t="s">
        <v>1621</v>
      </c>
      <c r="E1440" s="1" t="s">
        <v>6461</v>
      </c>
      <c r="F1440" s="7">
        <v>43943</v>
      </c>
      <c r="G1440" s="1" t="s">
        <v>692</v>
      </c>
      <c r="H1440" s="5">
        <v>4442101.92</v>
      </c>
      <c r="I1440" s="1" t="s">
        <v>6462</v>
      </c>
      <c r="J1440" s="1">
        <v>0</v>
      </c>
      <c r="K1440" s="1" t="s">
        <v>2737</v>
      </c>
      <c r="L1440" s="1">
        <v>32</v>
      </c>
      <c r="M1440" s="1" t="s">
        <v>3011</v>
      </c>
      <c r="N1440" s="1" t="s">
        <v>4448</v>
      </c>
      <c r="O1440" s="1">
        <v>39024</v>
      </c>
      <c r="P1440" s="1" t="s">
        <v>1642</v>
      </c>
      <c r="Q1440" s="1">
        <v>113.83</v>
      </c>
      <c r="R1440" s="1" t="str">
        <f>IFERROR(VLOOKUP(K1440,Proveedores!$A$2:$B$500,2,0),"Agregar")</f>
        <v>LABORATORIOS FABRA S.A.</v>
      </c>
      <c r="S1440" s="5">
        <f t="shared" si="22"/>
        <v>4442101.92</v>
      </c>
    </row>
    <row r="1441" spans="1:19" x14ac:dyDescent="0.2">
      <c r="A1441" s="7">
        <v>43948.668657407405</v>
      </c>
      <c r="B1441" s="1" t="s">
        <v>6463</v>
      </c>
      <c r="C1441" s="1" t="s">
        <v>6464</v>
      </c>
      <c r="D1441" s="1" t="s">
        <v>1621</v>
      </c>
      <c r="E1441" s="1" t="s">
        <v>6465</v>
      </c>
      <c r="F1441" s="7">
        <v>43942</v>
      </c>
      <c r="G1441" s="1" t="s">
        <v>6466</v>
      </c>
      <c r="H1441" s="5">
        <v>4272604.8</v>
      </c>
      <c r="I1441" s="1" t="s">
        <v>1816</v>
      </c>
      <c r="J1441" s="1">
        <v>0</v>
      </c>
      <c r="K1441" s="1" t="s">
        <v>1847</v>
      </c>
      <c r="L1441" s="1">
        <v>8</v>
      </c>
      <c r="M1441" s="1" t="s">
        <v>3561</v>
      </c>
      <c r="N1441" s="1" t="s">
        <v>6069</v>
      </c>
      <c r="O1441" s="1">
        <v>4148160</v>
      </c>
      <c r="P1441" s="1" t="s">
        <v>3563</v>
      </c>
      <c r="Q1441" s="1">
        <v>1.03</v>
      </c>
      <c r="R1441" s="1" t="str">
        <f>IFERROR(VLOOKUP(K1441,Proveedores!$A$2:$B$500,2,0),"Agregar")</f>
        <v xml:space="preserve">LAFEDAR S.A. </v>
      </c>
      <c r="S1441" s="5">
        <f t="shared" si="22"/>
        <v>4272604.8</v>
      </c>
    </row>
    <row r="1442" spans="1:19" x14ac:dyDescent="0.2">
      <c r="A1442" s="7">
        <v>43948.670601851853</v>
      </c>
      <c r="B1442" s="1" t="s">
        <v>6467</v>
      </c>
      <c r="C1442" s="1" t="s">
        <v>6468</v>
      </c>
      <c r="D1442" s="1" t="s">
        <v>1621</v>
      </c>
      <c r="E1442" s="1" t="s">
        <v>6469</v>
      </c>
      <c r="F1442" s="7">
        <v>43943</v>
      </c>
      <c r="G1442" s="1" t="s">
        <v>692</v>
      </c>
      <c r="H1442" s="5">
        <v>2156550</v>
      </c>
      <c r="I1442" s="1" t="s">
        <v>6470</v>
      </c>
      <c r="J1442" s="1">
        <v>0</v>
      </c>
      <c r="K1442" s="1" t="s">
        <v>2737</v>
      </c>
      <c r="L1442" s="1">
        <v>30</v>
      </c>
      <c r="M1442" s="1" t="s">
        <v>3359</v>
      </c>
      <c r="N1442" s="1" t="s">
        <v>4453</v>
      </c>
      <c r="O1442" s="1">
        <v>19065</v>
      </c>
      <c r="P1442" s="1" t="s">
        <v>1642</v>
      </c>
      <c r="Q1442" s="1">
        <v>110</v>
      </c>
      <c r="R1442" s="1" t="str">
        <f>IFERROR(VLOOKUP(K1442,Proveedores!$A$2:$B$500,2,0),"Agregar")</f>
        <v>LABORATORIOS FABRA S.A.</v>
      </c>
      <c r="S1442" s="5">
        <f t="shared" si="22"/>
        <v>2097150</v>
      </c>
    </row>
    <row r="1443" spans="1:19" x14ac:dyDescent="0.2">
      <c r="A1443" s="7">
        <v>43948.677094907405</v>
      </c>
      <c r="B1443" s="1" t="s">
        <v>6471</v>
      </c>
      <c r="C1443" s="1" t="s">
        <v>6472</v>
      </c>
      <c r="D1443" s="1" t="s">
        <v>1621</v>
      </c>
      <c r="E1443" s="1" t="s">
        <v>6465</v>
      </c>
      <c r="F1443" s="7">
        <v>43942</v>
      </c>
      <c r="G1443" s="1" t="s">
        <v>692</v>
      </c>
      <c r="H1443" s="5">
        <v>4272604.8</v>
      </c>
      <c r="I1443" s="1" t="s">
        <v>1816</v>
      </c>
      <c r="J1443" s="1">
        <v>0</v>
      </c>
      <c r="K1443" s="1" t="s">
        <v>1817</v>
      </c>
      <c r="L1443" s="1">
        <v>8</v>
      </c>
      <c r="M1443" s="1" t="s">
        <v>3561</v>
      </c>
      <c r="N1443" s="1" t="s">
        <v>6069</v>
      </c>
      <c r="O1443" s="1">
        <v>4148160</v>
      </c>
      <c r="P1443" s="1" t="s">
        <v>3563</v>
      </c>
      <c r="Q1443" s="1">
        <v>1.03</v>
      </c>
      <c r="R1443" s="1" t="str">
        <f>IFERROR(VLOOKUP(K1443,Proveedores!$A$2:$B$500,2,0),"Agregar")</f>
        <v xml:space="preserve">LAFEDAR S.A. </v>
      </c>
      <c r="S1443" s="5">
        <f t="shared" si="22"/>
        <v>4272604.8</v>
      </c>
    </row>
    <row r="1444" spans="1:19" x14ac:dyDescent="0.2">
      <c r="A1444" s="7">
        <v>43948.681631944448</v>
      </c>
      <c r="B1444" s="1" t="s">
        <v>6473</v>
      </c>
      <c r="C1444" s="1" t="s">
        <v>6474</v>
      </c>
      <c r="D1444" s="1" t="s">
        <v>1621</v>
      </c>
      <c r="E1444" s="1" t="s">
        <v>6475</v>
      </c>
      <c r="F1444" s="7">
        <v>43942</v>
      </c>
      <c r="G1444" s="1" t="s">
        <v>692</v>
      </c>
      <c r="H1444" s="5">
        <v>1678212</v>
      </c>
      <c r="I1444" s="1" t="s">
        <v>1816</v>
      </c>
      <c r="J1444" s="1">
        <v>0</v>
      </c>
      <c r="K1444" s="1" t="s">
        <v>1847</v>
      </c>
      <c r="L1444" s="1">
        <v>36</v>
      </c>
      <c r="M1444" s="1" t="s">
        <v>2298</v>
      </c>
      <c r="N1444" s="1" t="s">
        <v>2299</v>
      </c>
      <c r="O1444" s="1">
        <v>221400</v>
      </c>
      <c r="P1444" s="1" t="s">
        <v>1960</v>
      </c>
      <c r="Q1444" s="1">
        <v>7.58</v>
      </c>
      <c r="R1444" s="1" t="str">
        <f>IFERROR(VLOOKUP(K1444,Proveedores!$A$2:$B$500,2,0),"Agregar")</f>
        <v xml:space="preserve">LAFEDAR S.A. </v>
      </c>
      <c r="S1444" s="5">
        <f t="shared" si="22"/>
        <v>1678212</v>
      </c>
    </row>
    <row r="1445" spans="1:19" x14ac:dyDescent="0.2">
      <c r="A1445" s="7">
        <v>43948.68613425926</v>
      </c>
      <c r="B1445" s="1" t="s">
        <v>6476</v>
      </c>
      <c r="C1445" s="1" t="s">
        <v>6477</v>
      </c>
      <c r="D1445" s="1" t="s">
        <v>1621</v>
      </c>
      <c r="E1445" s="1" t="s">
        <v>6478</v>
      </c>
      <c r="F1445" s="7">
        <v>43942</v>
      </c>
      <c r="G1445" s="1" t="s">
        <v>692</v>
      </c>
      <c r="H1445" s="5">
        <v>1070707.56</v>
      </c>
      <c r="I1445" s="1" t="s">
        <v>1816</v>
      </c>
      <c r="J1445" s="1">
        <v>0</v>
      </c>
      <c r="K1445" s="1" t="s">
        <v>1847</v>
      </c>
      <c r="L1445" s="1">
        <v>35</v>
      </c>
      <c r="M1445" s="1" t="s">
        <v>2513</v>
      </c>
      <c r="N1445" s="1" t="s">
        <v>3572</v>
      </c>
      <c r="O1445" s="1">
        <v>31044</v>
      </c>
      <c r="P1445" s="1" t="s">
        <v>2515</v>
      </c>
      <c r="Q1445" s="1">
        <v>34.49</v>
      </c>
      <c r="R1445" s="1" t="str">
        <f>IFERROR(VLOOKUP(K1445,Proveedores!$A$2:$B$500,2,0),"Agregar")</f>
        <v xml:space="preserve">LAFEDAR S.A. </v>
      </c>
      <c r="S1445" s="5">
        <f t="shared" si="22"/>
        <v>1070707.56</v>
      </c>
    </row>
    <row r="1446" spans="1:19" x14ac:dyDescent="0.2">
      <c r="A1446" s="7">
        <v>43949.418773148151</v>
      </c>
      <c r="B1446" s="1" t="s">
        <v>6479</v>
      </c>
      <c r="C1446" s="1" t="s">
        <v>6480</v>
      </c>
      <c r="D1446" s="1" t="s">
        <v>1621</v>
      </c>
      <c r="E1446" s="1" t="s">
        <v>6481</v>
      </c>
      <c r="F1446" s="7">
        <v>43922</v>
      </c>
      <c r="G1446" s="1" t="s">
        <v>692</v>
      </c>
      <c r="H1446" s="5">
        <v>1150.56</v>
      </c>
      <c r="I1446" s="1">
        <v>409</v>
      </c>
      <c r="J1446" s="1">
        <v>0</v>
      </c>
      <c r="K1446" s="1" t="s">
        <v>620</v>
      </c>
      <c r="L1446" s="1">
        <v>15</v>
      </c>
      <c r="M1446" s="1" t="s">
        <v>1683</v>
      </c>
      <c r="N1446" s="1" t="s">
        <v>6482</v>
      </c>
      <c r="O1446" s="1">
        <v>720</v>
      </c>
      <c r="P1446" s="1" t="s">
        <v>3482</v>
      </c>
      <c r="Q1446" s="1">
        <v>1.5980000000000001</v>
      </c>
      <c r="R1446" s="1" t="str">
        <f>IFERROR(VLOOKUP(K1446,Proveedores!$A$2:$B$500,2,0),"Agregar")</f>
        <v>PHARMOS S.A.</v>
      </c>
      <c r="S1446" s="5">
        <f t="shared" si="22"/>
        <v>1150.5600000000002</v>
      </c>
    </row>
    <row r="1447" spans="1:19" x14ac:dyDescent="0.2">
      <c r="A1447" s="7">
        <v>43949.468842592592</v>
      </c>
      <c r="B1447" s="1" t="s">
        <v>6483</v>
      </c>
      <c r="C1447" s="1" t="s">
        <v>6484</v>
      </c>
      <c r="D1447" s="1" t="s">
        <v>1621</v>
      </c>
      <c r="E1447" s="1" t="s">
        <v>6485</v>
      </c>
      <c r="F1447" s="7">
        <v>43945</v>
      </c>
      <c r="G1447" s="1" t="s">
        <v>6259</v>
      </c>
      <c r="H1447" s="5">
        <v>2560800</v>
      </c>
      <c r="I1447" s="1" t="s">
        <v>6486</v>
      </c>
      <c r="J1447" s="1">
        <v>0</v>
      </c>
      <c r="K1447" s="1" t="s">
        <v>6487</v>
      </c>
      <c r="L1447" s="1">
        <v>1</v>
      </c>
      <c r="M1447" s="1" t="s">
        <v>2393</v>
      </c>
      <c r="N1447" s="1" t="s">
        <v>4511</v>
      </c>
      <c r="O1447" s="1">
        <v>3000</v>
      </c>
      <c r="P1447" s="1" t="s">
        <v>2391</v>
      </c>
      <c r="Q1447" s="1">
        <v>853.6</v>
      </c>
      <c r="R1447" s="1" t="str">
        <f>IFERROR(VLOOKUP(K1447,Proveedores!$A$2:$B$500,2,0),"Agregar")</f>
        <v>KOPELCO S.A.</v>
      </c>
      <c r="S1447" s="5">
        <f t="shared" si="22"/>
        <v>2560800</v>
      </c>
    </row>
    <row r="1448" spans="1:19" x14ac:dyDescent="0.2">
      <c r="A1448" s="7">
        <v>43949.513773148145</v>
      </c>
      <c r="B1448" s="1" t="s">
        <v>6488</v>
      </c>
      <c r="C1448" s="1" t="s">
        <v>6489</v>
      </c>
      <c r="D1448" s="1" t="s">
        <v>1621</v>
      </c>
      <c r="E1448" s="1" t="s">
        <v>6490</v>
      </c>
      <c r="F1448" s="7">
        <v>43944</v>
      </c>
      <c r="G1448" s="1" t="s">
        <v>692</v>
      </c>
      <c r="H1448" s="5">
        <v>1695942.28</v>
      </c>
      <c r="I1448" s="1" t="s">
        <v>1816</v>
      </c>
      <c r="J1448" s="1">
        <v>0</v>
      </c>
      <c r="K1448" s="1" t="s">
        <v>1847</v>
      </c>
      <c r="L1448" s="1">
        <v>35</v>
      </c>
      <c r="M1448" s="1" t="s">
        <v>2513</v>
      </c>
      <c r="N1448" s="1" t="s">
        <v>4754</v>
      </c>
      <c r="O1448" s="1">
        <v>49172</v>
      </c>
      <c r="P1448" s="1" t="s">
        <v>2515</v>
      </c>
      <c r="Q1448" s="1">
        <v>34.49</v>
      </c>
      <c r="R1448" s="1" t="str">
        <f>IFERROR(VLOOKUP(K1448,Proveedores!$A$2:$B$500,2,0),"Agregar")</f>
        <v xml:space="preserve">LAFEDAR S.A. </v>
      </c>
      <c r="S1448" s="5">
        <f t="shared" si="22"/>
        <v>1695942.28</v>
      </c>
    </row>
    <row r="1449" spans="1:19" x14ac:dyDescent="0.2">
      <c r="A1449" s="7">
        <v>43949.52034722222</v>
      </c>
      <c r="B1449" s="1" t="s">
        <v>6491</v>
      </c>
      <c r="C1449" s="1" t="s">
        <v>6492</v>
      </c>
      <c r="D1449" s="1" t="s">
        <v>1621</v>
      </c>
      <c r="E1449" s="1" t="s">
        <v>6493</v>
      </c>
      <c r="F1449" s="7">
        <v>43944</v>
      </c>
      <c r="G1449" s="1" t="s">
        <v>692</v>
      </c>
      <c r="H1449" s="5">
        <v>3748568.56</v>
      </c>
      <c r="I1449" s="1" t="s">
        <v>1816</v>
      </c>
      <c r="J1449" s="1">
        <v>0</v>
      </c>
      <c r="K1449" s="1" t="s">
        <v>1817</v>
      </c>
      <c r="L1449" s="1">
        <v>27</v>
      </c>
      <c r="M1449" s="1" t="s">
        <v>2292</v>
      </c>
      <c r="N1449" s="1" t="s">
        <v>2508</v>
      </c>
      <c r="O1449" s="1">
        <v>53994</v>
      </c>
      <c r="P1449" s="1" t="s">
        <v>2509</v>
      </c>
      <c r="Q1449" s="1">
        <v>69.489999999999995</v>
      </c>
      <c r="R1449" s="1" t="str">
        <f>IFERROR(VLOOKUP(K1449,Proveedores!$A$2:$B$500,2,0),"Agregar")</f>
        <v xml:space="preserve">LAFEDAR S.A. </v>
      </c>
      <c r="S1449" s="5">
        <f t="shared" si="22"/>
        <v>3752043.0599999996</v>
      </c>
    </row>
    <row r="1450" spans="1:19" x14ac:dyDescent="0.2">
      <c r="A1450" s="7">
        <v>43949.670324074075</v>
      </c>
      <c r="B1450" s="1" t="s">
        <v>6494</v>
      </c>
      <c r="C1450" s="1" t="s">
        <v>6495</v>
      </c>
      <c r="D1450" s="1" t="s">
        <v>1621</v>
      </c>
      <c r="E1450" s="1" t="s">
        <v>6496</v>
      </c>
      <c r="F1450" s="7">
        <v>43949</v>
      </c>
      <c r="G1450" s="1" t="s">
        <v>6497</v>
      </c>
      <c r="H1450" s="5">
        <v>3300000</v>
      </c>
      <c r="I1450" s="1">
        <v>571</v>
      </c>
      <c r="J1450" s="1">
        <v>0</v>
      </c>
      <c r="K1450" s="1" t="s">
        <v>6498</v>
      </c>
      <c r="L1450" s="1">
        <v>2</v>
      </c>
      <c r="M1450" s="1" t="s">
        <v>6251</v>
      </c>
      <c r="N1450" s="1" t="s">
        <v>6499</v>
      </c>
      <c r="O1450" s="1">
        <v>15000</v>
      </c>
      <c r="P1450" s="1" t="s">
        <v>2759</v>
      </c>
      <c r="Q1450" s="1">
        <v>220</v>
      </c>
      <c r="R1450" s="1" t="str">
        <f>IFERROR(VLOOKUP(K1450,Proveedores!$A$2:$B$500,2,0),"Agregar")</f>
        <v xml:space="preserve">Grupo Sala S.A. </v>
      </c>
      <c r="S1450" s="5">
        <f t="shared" si="22"/>
        <v>3300000</v>
      </c>
    </row>
    <row r="1451" spans="1:19" x14ac:dyDescent="0.2">
      <c r="A1451" s="7">
        <v>43949.707418981481</v>
      </c>
      <c r="B1451" s="1" t="s">
        <v>6500</v>
      </c>
      <c r="C1451" s="1" t="s">
        <v>6501</v>
      </c>
      <c r="D1451" s="1" t="s">
        <v>1621</v>
      </c>
      <c r="E1451" s="1">
        <v>302600028481</v>
      </c>
      <c r="F1451" s="7">
        <v>43873</v>
      </c>
      <c r="G1451" s="1" t="s">
        <v>472</v>
      </c>
      <c r="H1451" s="5">
        <v>980705</v>
      </c>
      <c r="I1451" s="1" t="s">
        <v>6502</v>
      </c>
      <c r="J1451" s="1">
        <v>0</v>
      </c>
      <c r="K1451" s="1" t="s">
        <v>6366</v>
      </c>
      <c r="L1451" s="1">
        <v>6</v>
      </c>
      <c r="M1451" s="1" t="s">
        <v>1701</v>
      </c>
      <c r="N1451" s="1" t="s">
        <v>6367</v>
      </c>
      <c r="O1451" s="1">
        <v>10000</v>
      </c>
      <c r="P1451" s="1" t="s">
        <v>6503</v>
      </c>
      <c r="Q1451" s="1">
        <v>98.07</v>
      </c>
      <c r="R1451" s="1" t="str">
        <f>IFERROR(VLOOKUP(K1451,Proveedores!$A$2:$B$500,2,0),"Agregar")</f>
        <v>Pfizer S.R.L.</v>
      </c>
      <c r="S1451" s="5">
        <f t="shared" si="22"/>
        <v>980699.99999999988</v>
      </c>
    </row>
    <row r="1452" spans="1:19" x14ac:dyDescent="0.2">
      <c r="A1452" s="7">
        <v>43949.745636574073</v>
      </c>
      <c r="B1452" s="1" t="s">
        <v>6504</v>
      </c>
      <c r="C1452" s="1" t="s">
        <v>6505</v>
      </c>
      <c r="D1452" s="1" t="s">
        <v>1621</v>
      </c>
      <c r="E1452" s="1">
        <v>302600028480</v>
      </c>
      <c r="F1452" s="7">
        <v>43873</v>
      </c>
      <c r="G1452" s="1" t="s">
        <v>6506</v>
      </c>
      <c r="H1452" s="5">
        <v>2389077.63</v>
      </c>
      <c r="I1452" s="1">
        <v>244</v>
      </c>
      <c r="J1452" s="1">
        <v>0</v>
      </c>
      <c r="K1452" s="1" t="s">
        <v>6366</v>
      </c>
      <c r="L1452" s="1">
        <v>3</v>
      </c>
      <c r="M1452" s="1" t="s">
        <v>6443</v>
      </c>
      <c r="N1452" s="1" t="s">
        <v>6507</v>
      </c>
      <c r="O1452" s="1">
        <v>13544</v>
      </c>
      <c r="P1452" s="1" t="s">
        <v>6508</v>
      </c>
      <c r="Q1452" s="1">
        <v>176.39</v>
      </c>
      <c r="R1452" s="1" t="str">
        <f>IFERROR(VLOOKUP(K1452,Proveedores!$A$2:$B$500,2,0),"Agregar")</f>
        <v>Pfizer S.R.L.</v>
      </c>
      <c r="S1452" s="5">
        <f t="shared" si="22"/>
        <v>2389026.1599999997</v>
      </c>
    </row>
    <row r="1453" spans="1:19" x14ac:dyDescent="0.2">
      <c r="A1453" s="7">
        <v>43949.871053240742</v>
      </c>
      <c r="B1453" s="1" t="s">
        <v>6509</v>
      </c>
      <c r="C1453" s="1" t="s">
        <v>6510</v>
      </c>
      <c r="D1453" s="1" t="s">
        <v>1621</v>
      </c>
      <c r="E1453" s="1" t="s">
        <v>6511</v>
      </c>
      <c r="F1453" s="7">
        <v>43927</v>
      </c>
      <c r="G1453" s="1" t="s">
        <v>6512</v>
      </c>
      <c r="H1453" s="5">
        <v>6240000</v>
      </c>
      <c r="I1453" s="1">
        <v>444</v>
      </c>
      <c r="J1453" s="1">
        <v>0</v>
      </c>
      <c r="K1453" s="1" t="s">
        <v>6513</v>
      </c>
      <c r="L1453" s="1">
        <v>3</v>
      </c>
      <c r="M1453" s="1" t="s">
        <v>6438</v>
      </c>
      <c r="N1453" s="1" t="s">
        <v>6514</v>
      </c>
      <c r="O1453" s="1">
        <v>240000</v>
      </c>
      <c r="P1453" s="1">
        <v>1</v>
      </c>
      <c r="Q1453" s="1">
        <v>2.08</v>
      </c>
      <c r="R1453" s="1" t="str">
        <f>IFERROR(VLOOKUP(K1453,Proveedores!$A$2:$B$500,2,0),"Agregar")</f>
        <v>PROPATO HNOS S.A.I.C.</v>
      </c>
      <c r="S1453" s="5">
        <f t="shared" si="22"/>
        <v>499200</v>
      </c>
    </row>
    <row r="1454" spans="1:19" x14ac:dyDescent="0.2">
      <c r="A1454" s="7">
        <v>43949.871053240742</v>
      </c>
      <c r="B1454" s="1" t="s">
        <v>6509</v>
      </c>
      <c r="C1454" s="1" t="s">
        <v>6510</v>
      </c>
      <c r="D1454" s="1" t="s">
        <v>1621</v>
      </c>
      <c r="E1454" s="1" t="s">
        <v>6511</v>
      </c>
      <c r="F1454" s="7">
        <v>43927</v>
      </c>
      <c r="G1454" s="1" t="s">
        <v>6512</v>
      </c>
      <c r="H1454" s="5">
        <v>6240000</v>
      </c>
      <c r="I1454" s="1">
        <v>444</v>
      </c>
      <c r="J1454" s="1">
        <v>0</v>
      </c>
      <c r="K1454" s="1" t="s">
        <v>6513</v>
      </c>
      <c r="L1454" s="1">
        <v>4</v>
      </c>
      <c r="M1454" s="1" t="s">
        <v>6515</v>
      </c>
      <c r="N1454" s="1" t="s">
        <v>6516</v>
      </c>
      <c r="O1454" s="1">
        <v>2520000</v>
      </c>
      <c r="P1454" s="1">
        <v>1</v>
      </c>
      <c r="Q1454" s="1">
        <v>2.08</v>
      </c>
      <c r="R1454" s="1" t="str">
        <f>IFERROR(VLOOKUP(K1454,Proveedores!$A$2:$B$500,2,0),"Agregar")</f>
        <v>PROPATO HNOS S.A.I.C.</v>
      </c>
      <c r="S1454" s="5">
        <f t="shared" si="22"/>
        <v>5241600</v>
      </c>
    </row>
    <row r="1455" spans="1:19" x14ac:dyDescent="0.2">
      <c r="A1455" s="7">
        <v>43949.871053240742</v>
      </c>
      <c r="B1455" s="1" t="s">
        <v>6509</v>
      </c>
      <c r="C1455" s="1" t="s">
        <v>6510</v>
      </c>
      <c r="D1455" s="1" t="s">
        <v>1621</v>
      </c>
      <c r="E1455" s="1" t="s">
        <v>6511</v>
      </c>
      <c r="F1455" s="7">
        <v>43927</v>
      </c>
      <c r="G1455" s="1" t="s">
        <v>6512</v>
      </c>
      <c r="H1455" s="5">
        <v>6240000</v>
      </c>
      <c r="I1455" s="1">
        <v>444</v>
      </c>
      <c r="J1455" s="1">
        <v>0</v>
      </c>
      <c r="K1455" s="1" t="s">
        <v>6513</v>
      </c>
      <c r="L1455" s="1">
        <v>5</v>
      </c>
      <c r="M1455" s="1" t="s">
        <v>6517</v>
      </c>
      <c r="N1455" s="1" t="s">
        <v>6518</v>
      </c>
      <c r="O1455" s="1">
        <v>240000</v>
      </c>
      <c r="P1455" s="1">
        <v>1</v>
      </c>
      <c r="Q1455" s="1">
        <v>2.08</v>
      </c>
      <c r="R1455" s="1" t="str">
        <f>IFERROR(VLOOKUP(K1455,Proveedores!$A$2:$B$500,2,0),"Agregar")</f>
        <v>PROPATO HNOS S.A.I.C.</v>
      </c>
      <c r="S1455" s="5">
        <f t="shared" si="22"/>
        <v>499200</v>
      </c>
    </row>
    <row r="1456" spans="1:19" x14ac:dyDescent="0.2">
      <c r="A1456" s="7">
        <v>43949.881597222222</v>
      </c>
      <c r="B1456" s="1" t="s">
        <v>6519</v>
      </c>
      <c r="C1456" s="1" t="s">
        <v>6520</v>
      </c>
      <c r="D1456" s="1" t="s">
        <v>1621</v>
      </c>
      <c r="E1456" s="1" t="s">
        <v>6521</v>
      </c>
      <c r="F1456" s="7">
        <v>43927</v>
      </c>
      <c r="G1456" s="1" t="s">
        <v>6512</v>
      </c>
      <c r="H1456" s="5">
        <v>6240000</v>
      </c>
      <c r="I1456" s="1">
        <v>444</v>
      </c>
      <c r="J1456" s="1">
        <v>0</v>
      </c>
      <c r="K1456" s="1" t="s">
        <v>6513</v>
      </c>
      <c r="L1456" s="1">
        <v>3</v>
      </c>
      <c r="M1456" s="1" t="s">
        <v>6438</v>
      </c>
      <c r="N1456" s="1" t="s">
        <v>6514</v>
      </c>
      <c r="O1456" s="1">
        <v>240000</v>
      </c>
      <c r="P1456" s="1">
        <v>1</v>
      </c>
      <c r="Q1456" s="1">
        <v>2.08</v>
      </c>
      <c r="R1456" s="1" t="str">
        <f>IFERROR(VLOOKUP(K1456,Proveedores!$A$2:$B$500,2,0),"Agregar")</f>
        <v>PROPATO HNOS S.A.I.C.</v>
      </c>
      <c r="S1456" s="5">
        <f t="shared" si="22"/>
        <v>499200</v>
      </c>
    </row>
    <row r="1457" spans="1:19" x14ac:dyDescent="0.2">
      <c r="A1457" s="7">
        <v>43949.881597222222</v>
      </c>
      <c r="B1457" s="1" t="s">
        <v>6519</v>
      </c>
      <c r="C1457" s="1" t="s">
        <v>6520</v>
      </c>
      <c r="D1457" s="1" t="s">
        <v>1621</v>
      </c>
      <c r="E1457" s="1" t="s">
        <v>6521</v>
      </c>
      <c r="F1457" s="7">
        <v>43927</v>
      </c>
      <c r="G1457" s="1" t="s">
        <v>6512</v>
      </c>
      <c r="H1457" s="5">
        <v>6240000</v>
      </c>
      <c r="I1457" s="1">
        <v>444</v>
      </c>
      <c r="J1457" s="1">
        <v>0</v>
      </c>
      <c r="K1457" s="1" t="s">
        <v>6513</v>
      </c>
      <c r="L1457" s="1">
        <v>4</v>
      </c>
      <c r="M1457" s="1" t="s">
        <v>6427</v>
      </c>
      <c r="N1457" s="1" t="s">
        <v>6516</v>
      </c>
      <c r="O1457" s="1">
        <v>2520000</v>
      </c>
      <c r="P1457" s="1">
        <v>1</v>
      </c>
      <c r="Q1457" s="1">
        <v>2.08</v>
      </c>
      <c r="R1457" s="1" t="str">
        <f>IFERROR(VLOOKUP(K1457,Proveedores!$A$2:$B$500,2,0),"Agregar")</f>
        <v>PROPATO HNOS S.A.I.C.</v>
      </c>
      <c r="S1457" s="5">
        <f t="shared" si="22"/>
        <v>5241600</v>
      </c>
    </row>
    <row r="1458" spans="1:19" x14ac:dyDescent="0.2">
      <c r="A1458" s="7">
        <v>43949.881597222222</v>
      </c>
      <c r="B1458" s="1" t="s">
        <v>6519</v>
      </c>
      <c r="C1458" s="1" t="s">
        <v>6520</v>
      </c>
      <c r="D1458" s="1" t="s">
        <v>1621</v>
      </c>
      <c r="E1458" s="1" t="s">
        <v>6521</v>
      </c>
      <c r="F1458" s="7">
        <v>43927</v>
      </c>
      <c r="G1458" s="1" t="s">
        <v>6512</v>
      </c>
      <c r="H1458" s="5">
        <v>6240000</v>
      </c>
      <c r="I1458" s="1">
        <v>444</v>
      </c>
      <c r="J1458" s="1">
        <v>0</v>
      </c>
      <c r="K1458" s="1" t="s">
        <v>6513</v>
      </c>
      <c r="L1458" s="1">
        <v>5</v>
      </c>
      <c r="M1458" s="1" t="s">
        <v>6517</v>
      </c>
      <c r="N1458" s="1" t="s">
        <v>6518</v>
      </c>
      <c r="O1458" s="1">
        <v>240000</v>
      </c>
      <c r="P1458" s="1">
        <v>1</v>
      </c>
      <c r="Q1458" s="1">
        <v>2.08</v>
      </c>
      <c r="R1458" s="1" t="str">
        <f>IFERROR(VLOOKUP(K1458,Proveedores!$A$2:$B$500,2,0),"Agregar")</f>
        <v>PROPATO HNOS S.A.I.C.</v>
      </c>
      <c r="S1458" s="5">
        <f t="shared" si="22"/>
        <v>499200</v>
      </c>
    </row>
    <row r="1459" spans="1:19" x14ac:dyDescent="0.2">
      <c r="A1459" s="7">
        <v>43949.889062499999</v>
      </c>
      <c r="B1459" s="1" t="s">
        <v>6522</v>
      </c>
      <c r="C1459" s="1" t="s">
        <v>6523</v>
      </c>
      <c r="D1459" s="1" t="s">
        <v>1621</v>
      </c>
      <c r="E1459" s="1" t="s">
        <v>6524</v>
      </c>
      <c r="F1459" s="7">
        <v>43927</v>
      </c>
      <c r="G1459" s="1" t="s">
        <v>6512</v>
      </c>
      <c r="H1459" s="5">
        <v>6240000</v>
      </c>
      <c r="I1459" s="1">
        <v>444</v>
      </c>
      <c r="J1459" s="1">
        <v>0</v>
      </c>
      <c r="K1459" s="1" t="s">
        <v>6513</v>
      </c>
      <c r="L1459" s="1">
        <v>3</v>
      </c>
      <c r="M1459" s="1" t="s">
        <v>6438</v>
      </c>
      <c r="N1459" s="1" t="s">
        <v>6514</v>
      </c>
      <c r="O1459" s="1">
        <v>240000</v>
      </c>
      <c r="P1459" s="1">
        <v>1</v>
      </c>
      <c r="Q1459" s="1">
        <v>2.08</v>
      </c>
      <c r="R1459" s="1" t="str">
        <f>IFERROR(VLOOKUP(K1459,Proveedores!$A$2:$B$500,2,0),"Agregar")</f>
        <v>PROPATO HNOS S.A.I.C.</v>
      </c>
      <c r="S1459" s="5">
        <f t="shared" si="22"/>
        <v>499200</v>
      </c>
    </row>
    <row r="1460" spans="1:19" x14ac:dyDescent="0.2">
      <c r="A1460" s="7">
        <v>43949.889062499999</v>
      </c>
      <c r="B1460" s="1" t="s">
        <v>6522</v>
      </c>
      <c r="C1460" s="1" t="s">
        <v>6523</v>
      </c>
      <c r="D1460" s="1" t="s">
        <v>1621</v>
      </c>
      <c r="E1460" s="1" t="s">
        <v>6524</v>
      </c>
      <c r="F1460" s="7">
        <v>43927</v>
      </c>
      <c r="G1460" s="1" t="s">
        <v>6512</v>
      </c>
      <c r="H1460" s="5">
        <v>6240000</v>
      </c>
      <c r="I1460" s="1">
        <v>444</v>
      </c>
      <c r="J1460" s="1">
        <v>0</v>
      </c>
      <c r="K1460" s="1" t="s">
        <v>6513</v>
      </c>
      <c r="L1460" s="1">
        <v>4</v>
      </c>
      <c r="M1460" s="1" t="s">
        <v>6427</v>
      </c>
      <c r="N1460" s="1" t="s">
        <v>6516</v>
      </c>
      <c r="O1460" s="1">
        <v>2520000</v>
      </c>
      <c r="P1460" s="1">
        <v>1</v>
      </c>
      <c r="Q1460" s="1">
        <v>2.08</v>
      </c>
      <c r="R1460" s="1" t="str">
        <f>IFERROR(VLOOKUP(K1460,Proveedores!$A$2:$B$500,2,0),"Agregar")</f>
        <v>PROPATO HNOS S.A.I.C.</v>
      </c>
      <c r="S1460" s="5">
        <f t="shared" si="22"/>
        <v>5241600</v>
      </c>
    </row>
    <row r="1461" spans="1:19" x14ac:dyDescent="0.2">
      <c r="A1461" s="7">
        <v>43949.889062499999</v>
      </c>
      <c r="B1461" s="1" t="s">
        <v>6522</v>
      </c>
      <c r="C1461" s="1" t="s">
        <v>6523</v>
      </c>
      <c r="D1461" s="1" t="s">
        <v>1621</v>
      </c>
      <c r="E1461" s="1" t="s">
        <v>6524</v>
      </c>
      <c r="F1461" s="7">
        <v>43927</v>
      </c>
      <c r="G1461" s="1" t="s">
        <v>6512</v>
      </c>
      <c r="H1461" s="5">
        <v>6240000</v>
      </c>
      <c r="I1461" s="1">
        <v>444</v>
      </c>
      <c r="J1461" s="1">
        <v>0</v>
      </c>
      <c r="K1461" s="1" t="s">
        <v>6513</v>
      </c>
      <c r="L1461" s="1">
        <v>5</v>
      </c>
      <c r="M1461" s="1" t="s">
        <v>6517</v>
      </c>
      <c r="N1461" s="1" t="s">
        <v>6518</v>
      </c>
      <c r="O1461" s="1">
        <v>240000</v>
      </c>
      <c r="P1461" s="1">
        <v>1</v>
      </c>
      <c r="Q1461" s="1">
        <v>2.08</v>
      </c>
      <c r="R1461" s="1" t="str">
        <f>IFERROR(VLOOKUP(K1461,Proveedores!$A$2:$B$500,2,0),"Agregar")</f>
        <v>PROPATO HNOS S.A.I.C.</v>
      </c>
      <c r="S1461" s="5">
        <f t="shared" si="22"/>
        <v>499200</v>
      </c>
    </row>
    <row r="1462" spans="1:19" x14ac:dyDescent="0.2">
      <c r="A1462" s="7">
        <v>43949.8981712963</v>
      </c>
      <c r="B1462" s="1" t="s">
        <v>6525</v>
      </c>
      <c r="C1462" s="1" t="s">
        <v>6526</v>
      </c>
      <c r="D1462" s="1" t="s">
        <v>1621</v>
      </c>
      <c r="E1462" s="1">
        <v>20</v>
      </c>
      <c r="F1462" s="7">
        <v>43928</v>
      </c>
      <c r="G1462" s="1" t="s">
        <v>6512</v>
      </c>
      <c r="H1462" s="5">
        <v>5740800</v>
      </c>
      <c r="I1462" s="1">
        <v>444</v>
      </c>
      <c r="J1462" s="1">
        <v>0</v>
      </c>
      <c r="K1462" s="1" t="s">
        <v>6513</v>
      </c>
      <c r="L1462" s="1">
        <v>3</v>
      </c>
      <c r="M1462" s="1" t="s">
        <v>6438</v>
      </c>
      <c r="N1462" s="1" t="s">
        <v>6514</v>
      </c>
      <c r="O1462" s="1">
        <v>120000</v>
      </c>
      <c r="P1462" s="1">
        <v>1</v>
      </c>
      <c r="Q1462" s="1">
        <v>2.08</v>
      </c>
      <c r="R1462" s="1" t="str">
        <f>IFERROR(VLOOKUP(K1462,Proveedores!$A$2:$B$500,2,0),"Agregar")</f>
        <v>PROPATO HNOS S.A.I.C.</v>
      </c>
      <c r="S1462" s="5">
        <f t="shared" si="22"/>
        <v>249600</v>
      </c>
    </row>
    <row r="1463" spans="1:19" x14ac:dyDescent="0.2">
      <c r="A1463" s="7">
        <v>43949.8981712963</v>
      </c>
      <c r="B1463" s="1" t="s">
        <v>6525</v>
      </c>
      <c r="C1463" s="1" t="s">
        <v>6526</v>
      </c>
      <c r="D1463" s="1" t="s">
        <v>1621</v>
      </c>
      <c r="E1463" s="1">
        <v>20</v>
      </c>
      <c r="F1463" s="7">
        <v>43928</v>
      </c>
      <c r="G1463" s="1" t="s">
        <v>6512</v>
      </c>
      <c r="H1463" s="5">
        <v>5740800</v>
      </c>
      <c r="I1463" s="1">
        <v>444</v>
      </c>
      <c r="J1463" s="1">
        <v>0</v>
      </c>
      <c r="K1463" s="1" t="s">
        <v>6513</v>
      </c>
      <c r="L1463" s="1">
        <v>4</v>
      </c>
      <c r="M1463" s="1" t="s">
        <v>6427</v>
      </c>
      <c r="N1463" s="1" t="s">
        <v>6516</v>
      </c>
      <c r="O1463" s="1">
        <v>2520000</v>
      </c>
      <c r="P1463" s="1">
        <v>1</v>
      </c>
      <c r="Q1463" s="1">
        <v>2.08</v>
      </c>
      <c r="R1463" s="1" t="str">
        <f>IFERROR(VLOOKUP(K1463,Proveedores!$A$2:$B$500,2,0),"Agregar")</f>
        <v>PROPATO HNOS S.A.I.C.</v>
      </c>
      <c r="S1463" s="5">
        <f t="shared" si="22"/>
        <v>5241600</v>
      </c>
    </row>
    <row r="1464" spans="1:19" x14ac:dyDescent="0.2">
      <c r="A1464" s="7">
        <v>43949.8981712963</v>
      </c>
      <c r="B1464" s="1" t="s">
        <v>6525</v>
      </c>
      <c r="C1464" s="1" t="s">
        <v>6526</v>
      </c>
      <c r="D1464" s="1" t="s">
        <v>1621</v>
      </c>
      <c r="E1464" s="1">
        <v>20</v>
      </c>
      <c r="F1464" s="7">
        <v>43928</v>
      </c>
      <c r="G1464" s="1" t="s">
        <v>6512</v>
      </c>
      <c r="H1464" s="5">
        <v>5740800</v>
      </c>
      <c r="I1464" s="1">
        <v>444</v>
      </c>
      <c r="J1464" s="1">
        <v>0</v>
      </c>
      <c r="K1464" s="1" t="s">
        <v>6513</v>
      </c>
      <c r="L1464" s="1">
        <v>5</v>
      </c>
      <c r="M1464" s="1" t="s">
        <v>6517</v>
      </c>
      <c r="N1464" s="1" t="s">
        <v>6518</v>
      </c>
      <c r="O1464" s="1">
        <v>120000</v>
      </c>
      <c r="P1464" s="1">
        <v>1</v>
      </c>
      <c r="Q1464" s="1">
        <v>2.08</v>
      </c>
      <c r="R1464" s="1" t="str">
        <f>IFERROR(VLOOKUP(K1464,Proveedores!$A$2:$B$500,2,0),"Agregar")</f>
        <v>PROPATO HNOS S.A.I.C.</v>
      </c>
      <c r="S1464" s="5">
        <f t="shared" si="22"/>
        <v>249600</v>
      </c>
    </row>
    <row r="1465" spans="1:19" x14ac:dyDescent="0.2">
      <c r="A1465" s="7">
        <v>43949.927951388891</v>
      </c>
      <c r="B1465" s="1" t="s">
        <v>6527</v>
      </c>
      <c r="C1465" s="1" t="s">
        <v>6528</v>
      </c>
      <c r="D1465" s="1" t="s">
        <v>1621</v>
      </c>
      <c r="E1465" s="1" t="s">
        <v>6529</v>
      </c>
      <c r="F1465" s="7">
        <v>43927</v>
      </c>
      <c r="G1465" s="1" t="s">
        <v>6512</v>
      </c>
      <c r="H1465" s="5">
        <v>7156800</v>
      </c>
      <c r="I1465" s="1">
        <v>444</v>
      </c>
      <c r="J1465" s="1">
        <v>0</v>
      </c>
      <c r="K1465" s="1" t="s">
        <v>6513</v>
      </c>
      <c r="L1465" s="1">
        <v>12</v>
      </c>
      <c r="M1465" s="1" t="s">
        <v>6530</v>
      </c>
      <c r="N1465" s="1" t="s">
        <v>6531</v>
      </c>
      <c r="O1465" s="1">
        <v>840</v>
      </c>
      <c r="P1465" s="1">
        <v>1</v>
      </c>
      <c r="Q1465" s="1">
        <v>8520</v>
      </c>
      <c r="R1465" s="1" t="str">
        <f>IFERROR(VLOOKUP(K1465,Proveedores!$A$2:$B$500,2,0),"Agregar")</f>
        <v>PROPATO HNOS S.A.I.C.</v>
      </c>
      <c r="S1465" s="5">
        <f t="shared" si="22"/>
        <v>7156800</v>
      </c>
    </row>
    <row r="1466" spans="1:19" x14ac:dyDescent="0.2">
      <c r="A1466" s="7">
        <v>43949.940289351849</v>
      </c>
      <c r="B1466" s="1" t="s">
        <v>6532</v>
      </c>
      <c r="C1466" s="1" t="s">
        <v>6533</v>
      </c>
      <c r="D1466" s="1" t="s">
        <v>1621</v>
      </c>
      <c r="E1466" s="1" t="s">
        <v>6534</v>
      </c>
      <c r="F1466" s="7">
        <v>43927</v>
      </c>
      <c r="G1466" s="1" t="s">
        <v>6512</v>
      </c>
      <c r="H1466" s="5">
        <v>6134400</v>
      </c>
      <c r="I1466" s="1">
        <v>444</v>
      </c>
      <c r="J1466" s="1">
        <v>0</v>
      </c>
      <c r="K1466" s="1" t="s">
        <v>6513</v>
      </c>
      <c r="L1466" s="1">
        <v>12</v>
      </c>
      <c r="M1466" s="1" t="s">
        <v>6530</v>
      </c>
      <c r="N1466" s="1" t="s">
        <v>6535</v>
      </c>
      <c r="O1466" s="1">
        <v>720</v>
      </c>
      <c r="P1466" s="1">
        <v>1</v>
      </c>
      <c r="Q1466" s="1">
        <v>8520</v>
      </c>
      <c r="R1466" s="1" t="str">
        <f>IFERROR(VLOOKUP(K1466,Proveedores!$A$2:$B$500,2,0),"Agregar")</f>
        <v>PROPATO HNOS S.A.I.C.</v>
      </c>
      <c r="S1466" s="5">
        <f t="shared" si="22"/>
        <v>6134400</v>
      </c>
    </row>
    <row r="1467" spans="1:19" x14ac:dyDescent="0.2">
      <c r="A1467" s="7">
        <v>43949.94798611111</v>
      </c>
      <c r="B1467" s="1" t="s">
        <v>6536</v>
      </c>
      <c r="C1467" s="1" t="s">
        <v>6537</v>
      </c>
      <c r="D1467" s="1" t="s">
        <v>1621</v>
      </c>
      <c r="E1467" s="1" t="s">
        <v>6538</v>
      </c>
      <c r="F1467" s="7">
        <v>43941</v>
      </c>
      <c r="G1467" s="1" t="s">
        <v>6512</v>
      </c>
      <c r="H1467" s="5">
        <v>402651</v>
      </c>
      <c r="I1467" s="1">
        <v>548</v>
      </c>
      <c r="J1467" s="1">
        <v>0</v>
      </c>
      <c r="K1467" s="1" t="s">
        <v>6513</v>
      </c>
      <c r="L1467" s="1">
        <v>6</v>
      </c>
      <c r="M1467" s="1" t="s">
        <v>6539</v>
      </c>
      <c r="N1467" s="1" t="s">
        <v>6540</v>
      </c>
      <c r="O1467" s="1">
        <v>2700</v>
      </c>
      <c r="P1467" s="1">
        <v>1</v>
      </c>
      <c r="Q1467" s="1">
        <v>149.13</v>
      </c>
      <c r="R1467" s="1" t="str">
        <f>IFERROR(VLOOKUP(K1467,Proveedores!$A$2:$B$500,2,0),"Agregar")</f>
        <v>PROPATO HNOS S.A.I.C.</v>
      </c>
      <c r="S1467" s="5">
        <f t="shared" si="22"/>
        <v>402651</v>
      </c>
    </row>
    <row r="1468" spans="1:19" x14ac:dyDescent="0.2">
      <c r="A1468" s="7">
        <v>43950.622187499997</v>
      </c>
      <c r="B1468" s="1" t="s">
        <v>6541</v>
      </c>
      <c r="C1468" s="1" t="s">
        <v>6542</v>
      </c>
      <c r="D1468" s="1" t="s">
        <v>1621</v>
      </c>
      <c r="E1468" s="1" t="s">
        <v>6543</v>
      </c>
      <c r="F1468" s="7">
        <v>43908</v>
      </c>
      <c r="G1468" s="1" t="s">
        <v>692</v>
      </c>
      <c r="H1468" s="5">
        <v>2649566.7000000002</v>
      </c>
      <c r="I1468" s="1" t="s">
        <v>1816</v>
      </c>
      <c r="J1468" s="1">
        <v>0</v>
      </c>
      <c r="K1468" s="1" t="s">
        <v>1847</v>
      </c>
      <c r="L1468" s="1">
        <v>19</v>
      </c>
      <c r="M1468" s="1" t="s">
        <v>3090</v>
      </c>
      <c r="N1468" s="1" t="s">
        <v>3086</v>
      </c>
      <c r="O1468" s="1">
        <v>224730</v>
      </c>
      <c r="P1468" s="1" t="s">
        <v>3092</v>
      </c>
      <c r="Q1468" s="1">
        <v>11.79</v>
      </c>
      <c r="R1468" s="1" t="str">
        <f>IFERROR(VLOOKUP(K1468,Proveedores!$A$2:$B$500,2,0),"Agregar")</f>
        <v xml:space="preserve">LAFEDAR S.A. </v>
      </c>
      <c r="S1468" s="5">
        <f t="shared" si="22"/>
        <v>2649566.6999999997</v>
      </c>
    </row>
    <row r="1469" spans="1:19" x14ac:dyDescent="0.2">
      <c r="A1469" s="7">
        <v>43950.73741898148</v>
      </c>
      <c r="B1469" s="1" t="s">
        <v>6544</v>
      </c>
      <c r="C1469" s="1" t="s">
        <v>6545</v>
      </c>
      <c r="D1469" s="1" t="s">
        <v>1621</v>
      </c>
      <c r="E1469" s="1" t="s">
        <v>6546</v>
      </c>
      <c r="F1469" s="7">
        <v>43945</v>
      </c>
      <c r="G1469" s="1" t="s">
        <v>5360</v>
      </c>
      <c r="H1469" s="5">
        <v>119291468.8</v>
      </c>
      <c r="I1469" s="1">
        <v>570</v>
      </c>
      <c r="J1469" s="1">
        <v>0</v>
      </c>
      <c r="K1469" s="1" t="s">
        <v>5361</v>
      </c>
      <c r="L1469" s="1">
        <v>1</v>
      </c>
      <c r="M1469" s="1">
        <v>500100</v>
      </c>
      <c r="N1469" s="1" t="s">
        <v>5362</v>
      </c>
      <c r="O1469" s="1">
        <v>412160</v>
      </c>
      <c r="P1469" s="1" t="s">
        <v>3121</v>
      </c>
      <c r="Q1469" s="1">
        <v>289.43</v>
      </c>
      <c r="R1469" s="1" t="str">
        <f>IFERROR(VLOOKUP(K1469,Proveedores!$A$2:$B$500,2,0),"Agregar")</f>
        <v>Sinergium</v>
      </c>
      <c r="S1469" s="5">
        <f t="shared" si="22"/>
        <v>119291468.8</v>
      </c>
    </row>
    <row r="1470" spans="1:19" x14ac:dyDescent="0.2">
      <c r="A1470" s="7">
        <v>43950.872048611112</v>
      </c>
      <c r="B1470" s="1" t="s">
        <v>6547</v>
      </c>
      <c r="C1470" s="1" t="s">
        <v>6548</v>
      </c>
      <c r="D1470" s="1" t="s">
        <v>1621</v>
      </c>
      <c r="E1470" s="1" t="s">
        <v>6549</v>
      </c>
      <c r="F1470" s="7">
        <v>43859</v>
      </c>
      <c r="G1470" s="1" t="s">
        <v>692</v>
      </c>
      <c r="H1470" s="5">
        <v>1947896.4</v>
      </c>
      <c r="I1470" s="1">
        <v>145</v>
      </c>
      <c r="J1470" s="1">
        <v>0</v>
      </c>
      <c r="K1470" s="1" t="s">
        <v>620</v>
      </c>
      <c r="L1470" s="1">
        <v>6</v>
      </c>
      <c r="M1470" s="1" t="s">
        <v>3984</v>
      </c>
      <c r="N1470" s="1" t="s">
        <v>6550</v>
      </c>
      <c r="O1470" s="1">
        <v>19518</v>
      </c>
      <c r="P1470" s="1" t="s">
        <v>6551</v>
      </c>
      <c r="Q1470" s="1">
        <v>99.8</v>
      </c>
      <c r="R1470" s="1" t="str">
        <f>IFERROR(VLOOKUP(K1470,Proveedores!$A$2:$B$500,2,0),"Agregar")</f>
        <v>PHARMOS S.A.</v>
      </c>
      <c r="S1470" s="5">
        <f t="shared" si="22"/>
        <v>1947896.4</v>
      </c>
    </row>
    <row r="1471" spans="1:19" x14ac:dyDescent="0.2">
      <c r="A1471" s="7">
        <v>43950.878159722219</v>
      </c>
      <c r="B1471" s="1" t="s">
        <v>6552</v>
      </c>
      <c r="C1471" s="1" t="s">
        <v>6553</v>
      </c>
      <c r="D1471" s="1" t="s">
        <v>1621</v>
      </c>
      <c r="E1471" s="1" t="s">
        <v>6554</v>
      </c>
      <c r="F1471" s="7">
        <v>43908</v>
      </c>
      <c r="G1471" s="1" t="s">
        <v>692</v>
      </c>
      <c r="H1471" s="5">
        <v>2407176</v>
      </c>
      <c r="I1471" s="1">
        <v>360</v>
      </c>
      <c r="J1471" s="1">
        <v>0</v>
      </c>
      <c r="K1471" s="1" t="s">
        <v>620</v>
      </c>
      <c r="L1471" s="1">
        <v>6</v>
      </c>
      <c r="M1471" s="1" t="s">
        <v>3984</v>
      </c>
      <c r="N1471" s="1" t="s">
        <v>6555</v>
      </c>
      <c r="O1471" s="1">
        <v>24120</v>
      </c>
      <c r="P1471" s="1" t="s">
        <v>6556</v>
      </c>
      <c r="Q1471" s="1">
        <v>99.8</v>
      </c>
      <c r="R1471" s="1" t="str">
        <f>IFERROR(VLOOKUP(K1471,Proveedores!$A$2:$B$500,2,0),"Agregar")</f>
        <v>PHARMOS S.A.</v>
      </c>
      <c r="S1471" s="5">
        <f t="shared" si="22"/>
        <v>2407176</v>
      </c>
    </row>
    <row r="1472" spans="1:19" x14ac:dyDescent="0.2">
      <c r="A1472" s="7">
        <v>43950.88417824074</v>
      </c>
      <c r="B1472" s="1" t="s">
        <v>6557</v>
      </c>
      <c r="C1472" s="1" t="s">
        <v>6558</v>
      </c>
      <c r="D1472" s="1" t="s">
        <v>1621</v>
      </c>
      <c r="E1472" s="1" t="s">
        <v>6559</v>
      </c>
      <c r="F1472" s="7">
        <v>43920</v>
      </c>
      <c r="G1472" s="1" t="s">
        <v>692</v>
      </c>
      <c r="H1472" s="5">
        <v>4835908.8</v>
      </c>
      <c r="I1472" s="1">
        <v>409</v>
      </c>
      <c r="J1472" s="1">
        <v>0</v>
      </c>
      <c r="K1472" s="1" t="s">
        <v>620</v>
      </c>
      <c r="L1472" s="1">
        <v>6</v>
      </c>
      <c r="M1472" s="1" t="s">
        <v>3984</v>
      </c>
      <c r="N1472" s="1" t="s">
        <v>6555</v>
      </c>
      <c r="O1472" s="1">
        <v>48456</v>
      </c>
      <c r="P1472" s="1" t="s">
        <v>6560</v>
      </c>
      <c r="Q1472" s="1">
        <v>99.8</v>
      </c>
      <c r="R1472" s="1" t="str">
        <f>IFERROR(VLOOKUP(K1472,Proveedores!$A$2:$B$500,2,0),"Agregar")</f>
        <v>PHARMOS S.A.</v>
      </c>
      <c r="S1472" s="5">
        <f t="shared" si="22"/>
        <v>4835908.8</v>
      </c>
    </row>
    <row r="1473" spans="1:19" x14ac:dyDescent="0.2">
      <c r="A1473" s="7">
        <v>43950.889780092592</v>
      </c>
      <c r="B1473" s="1" t="s">
        <v>6561</v>
      </c>
      <c r="C1473" s="1" t="s">
        <v>6562</v>
      </c>
      <c r="D1473" s="1" t="s">
        <v>1621</v>
      </c>
      <c r="E1473" s="1" t="s">
        <v>6563</v>
      </c>
      <c r="F1473" s="7">
        <v>43937</v>
      </c>
      <c r="G1473" s="1" t="s">
        <v>692</v>
      </c>
      <c r="H1473" s="5">
        <v>5779018.7999999998</v>
      </c>
      <c r="I1473" s="1">
        <v>566</v>
      </c>
      <c r="J1473" s="1">
        <v>0</v>
      </c>
      <c r="K1473" s="1" t="s">
        <v>620</v>
      </c>
      <c r="L1473" s="1">
        <v>6</v>
      </c>
      <c r="M1473" s="1" t="s">
        <v>3984</v>
      </c>
      <c r="N1473" s="1" t="s">
        <v>6555</v>
      </c>
      <c r="O1473" s="1">
        <v>57906</v>
      </c>
      <c r="P1473" s="1" t="s">
        <v>6560</v>
      </c>
      <c r="Q1473" s="1">
        <v>99.8</v>
      </c>
      <c r="R1473" s="1" t="str">
        <f>IFERROR(VLOOKUP(K1473,Proveedores!$A$2:$B$500,2,0),"Agregar")</f>
        <v>PHARMOS S.A.</v>
      </c>
      <c r="S1473" s="5">
        <f t="shared" si="22"/>
        <v>5779018.7999999998</v>
      </c>
    </row>
    <row r="1474" spans="1:19" x14ac:dyDescent="0.2">
      <c r="A1474" s="7">
        <v>43951.366875</v>
      </c>
      <c r="B1474" s="1" t="s">
        <v>6564</v>
      </c>
      <c r="C1474" s="1" t="s">
        <v>6565</v>
      </c>
      <c r="D1474" s="1" t="s">
        <v>1621</v>
      </c>
      <c r="E1474" s="1" t="s">
        <v>6566</v>
      </c>
      <c r="F1474" s="7">
        <v>43875</v>
      </c>
      <c r="G1474" s="1" t="s">
        <v>6567</v>
      </c>
      <c r="H1474" s="5">
        <v>17657481.600000001</v>
      </c>
      <c r="I1474" s="1">
        <v>229189</v>
      </c>
      <c r="J1474" s="1">
        <v>0</v>
      </c>
      <c r="K1474" s="1" t="s">
        <v>6113</v>
      </c>
      <c r="L1474" s="1" t="s">
        <v>6568</v>
      </c>
      <c r="M1474" s="1">
        <v>70141</v>
      </c>
      <c r="N1474" s="1" t="s">
        <v>6569</v>
      </c>
      <c r="O1474" s="1">
        <v>1449</v>
      </c>
      <c r="P1474" s="1" t="s">
        <v>1665</v>
      </c>
      <c r="Q1474" s="1">
        <v>1742.4</v>
      </c>
      <c r="R1474" s="1" t="str">
        <f>IFERROR(VLOOKUP(K1474,Proveedores!$A$2:$B$500,2,0),"Agregar")</f>
        <v>LABORATORIO LKM S.A.</v>
      </c>
      <c r="S1474" s="5">
        <f t="shared" si="22"/>
        <v>2524737.6</v>
      </c>
    </row>
    <row r="1475" spans="1:19" x14ac:dyDescent="0.2">
      <c r="A1475" s="7">
        <v>43951.366875</v>
      </c>
      <c r="B1475" s="1" t="s">
        <v>6564</v>
      </c>
      <c r="C1475" s="1" t="s">
        <v>6565</v>
      </c>
      <c r="D1475" s="1" t="s">
        <v>1621</v>
      </c>
      <c r="E1475" s="1" t="s">
        <v>6566</v>
      </c>
      <c r="F1475" s="7">
        <v>43875</v>
      </c>
      <c r="G1475" s="1" t="s">
        <v>6567</v>
      </c>
      <c r="H1475" s="5">
        <v>17657481.600000001</v>
      </c>
      <c r="I1475" s="1">
        <v>229189</v>
      </c>
      <c r="J1475" s="1">
        <v>0</v>
      </c>
      <c r="K1475" s="1" t="s">
        <v>6113</v>
      </c>
      <c r="L1475" s="1" t="s">
        <v>6568</v>
      </c>
      <c r="M1475" s="1">
        <v>70141</v>
      </c>
      <c r="N1475" s="1" t="s">
        <v>6568</v>
      </c>
      <c r="O1475" s="1">
        <v>1432</v>
      </c>
      <c r="P1475" s="1" t="s">
        <v>1665</v>
      </c>
      <c r="Q1475" s="1">
        <v>1742.4</v>
      </c>
      <c r="R1475" s="1" t="str">
        <f>IFERROR(VLOOKUP(K1475,Proveedores!$A$2:$B$500,2,0),"Agregar")</f>
        <v>LABORATORIO LKM S.A.</v>
      </c>
      <c r="S1475" s="5">
        <f t="shared" ref="S1475:S1538" si="23">Q1475*O1475</f>
        <v>2495116.8000000003</v>
      </c>
    </row>
    <row r="1476" spans="1:19" x14ac:dyDescent="0.2">
      <c r="A1476" s="7">
        <v>43951.366875</v>
      </c>
      <c r="B1476" s="1" t="s">
        <v>6564</v>
      </c>
      <c r="C1476" s="1" t="s">
        <v>6565</v>
      </c>
      <c r="D1476" s="1" t="s">
        <v>1621</v>
      </c>
      <c r="E1476" s="1" t="s">
        <v>6566</v>
      </c>
      <c r="F1476" s="7">
        <v>43875</v>
      </c>
      <c r="G1476" s="1" t="s">
        <v>6567</v>
      </c>
      <c r="H1476" s="5">
        <v>17657481.600000001</v>
      </c>
      <c r="I1476" s="1">
        <v>229189</v>
      </c>
      <c r="J1476" s="1">
        <v>0</v>
      </c>
      <c r="K1476" s="1" t="s">
        <v>6113</v>
      </c>
      <c r="L1476" s="1" t="s">
        <v>6568</v>
      </c>
      <c r="M1476" s="1">
        <v>70141</v>
      </c>
      <c r="N1476" s="1" t="s">
        <v>6568</v>
      </c>
      <c r="O1476" s="1">
        <v>1443</v>
      </c>
      <c r="P1476" s="1" t="s">
        <v>1665</v>
      </c>
      <c r="Q1476" s="1">
        <v>1742.4</v>
      </c>
      <c r="R1476" s="1" t="str">
        <f>IFERROR(VLOOKUP(K1476,Proveedores!$A$2:$B$500,2,0),"Agregar")</f>
        <v>LABORATORIO LKM S.A.</v>
      </c>
      <c r="S1476" s="5">
        <f t="shared" si="23"/>
        <v>2514283.2000000002</v>
      </c>
    </row>
    <row r="1477" spans="1:19" x14ac:dyDescent="0.2">
      <c r="A1477" s="7">
        <v>43951.366875</v>
      </c>
      <c r="B1477" s="1" t="s">
        <v>6564</v>
      </c>
      <c r="C1477" s="1" t="s">
        <v>6565</v>
      </c>
      <c r="D1477" s="1" t="s">
        <v>1621</v>
      </c>
      <c r="E1477" s="1" t="s">
        <v>6566</v>
      </c>
      <c r="F1477" s="7">
        <v>43875</v>
      </c>
      <c r="G1477" s="1" t="s">
        <v>6567</v>
      </c>
      <c r="H1477" s="5">
        <v>17657481.600000001</v>
      </c>
      <c r="I1477" s="1">
        <v>229189</v>
      </c>
      <c r="J1477" s="1">
        <v>0</v>
      </c>
      <c r="K1477" s="1" t="s">
        <v>6113</v>
      </c>
      <c r="L1477" s="1" t="s">
        <v>6568</v>
      </c>
      <c r="M1477" s="1">
        <v>70141</v>
      </c>
      <c r="N1477" s="1" t="s">
        <v>6568</v>
      </c>
      <c r="O1477" s="1">
        <v>1445</v>
      </c>
      <c r="P1477" s="1" t="s">
        <v>1665</v>
      </c>
      <c r="Q1477" s="1">
        <v>1742.4</v>
      </c>
      <c r="R1477" s="1" t="str">
        <f>IFERROR(VLOOKUP(K1477,Proveedores!$A$2:$B$500,2,0),"Agregar")</f>
        <v>LABORATORIO LKM S.A.</v>
      </c>
      <c r="S1477" s="5">
        <f t="shared" si="23"/>
        <v>2517768</v>
      </c>
    </row>
    <row r="1478" spans="1:19" x14ac:dyDescent="0.2">
      <c r="A1478" s="7">
        <v>43951.366875</v>
      </c>
      <c r="B1478" s="1" t="s">
        <v>6564</v>
      </c>
      <c r="C1478" s="1" t="s">
        <v>6565</v>
      </c>
      <c r="D1478" s="1" t="s">
        <v>1621</v>
      </c>
      <c r="E1478" s="1" t="s">
        <v>6566</v>
      </c>
      <c r="F1478" s="7">
        <v>43875</v>
      </c>
      <c r="G1478" s="1" t="s">
        <v>6567</v>
      </c>
      <c r="H1478" s="5">
        <v>17657481.600000001</v>
      </c>
      <c r="I1478" s="1">
        <v>229189</v>
      </c>
      <c r="J1478" s="1">
        <v>0</v>
      </c>
      <c r="K1478" s="1" t="s">
        <v>6113</v>
      </c>
      <c r="L1478" s="1" t="s">
        <v>6568</v>
      </c>
      <c r="M1478" s="1">
        <v>70141</v>
      </c>
      <c r="N1478" s="1" t="s">
        <v>6568</v>
      </c>
      <c r="O1478" s="1">
        <v>1450</v>
      </c>
      <c r="P1478" s="1" t="s">
        <v>1665</v>
      </c>
      <c r="Q1478" s="1">
        <v>1742.4</v>
      </c>
      <c r="R1478" s="1" t="str">
        <f>IFERROR(VLOOKUP(K1478,Proveedores!$A$2:$B$500,2,0),"Agregar")</f>
        <v>LABORATORIO LKM S.A.</v>
      </c>
      <c r="S1478" s="5">
        <f t="shared" si="23"/>
        <v>2526480</v>
      </c>
    </row>
    <row r="1479" spans="1:19" x14ac:dyDescent="0.2">
      <c r="A1479" s="7">
        <v>43951.366875</v>
      </c>
      <c r="B1479" s="1" t="s">
        <v>6564</v>
      </c>
      <c r="C1479" s="1" t="s">
        <v>6565</v>
      </c>
      <c r="D1479" s="1" t="s">
        <v>1621</v>
      </c>
      <c r="E1479" s="1" t="s">
        <v>6566</v>
      </c>
      <c r="F1479" s="7">
        <v>43875</v>
      </c>
      <c r="G1479" s="1" t="s">
        <v>6567</v>
      </c>
      <c r="H1479" s="5">
        <v>17657481.600000001</v>
      </c>
      <c r="I1479" s="1">
        <v>229189</v>
      </c>
      <c r="J1479" s="1">
        <v>0</v>
      </c>
      <c r="K1479" s="1" t="s">
        <v>6113</v>
      </c>
      <c r="L1479" s="1" t="s">
        <v>6568</v>
      </c>
      <c r="M1479" s="1">
        <v>70141</v>
      </c>
      <c r="N1479" s="1" t="s">
        <v>6568</v>
      </c>
      <c r="O1479" s="1">
        <v>1455</v>
      </c>
      <c r="P1479" s="1" t="s">
        <v>1665</v>
      </c>
      <c r="Q1479" s="1">
        <v>1742.4</v>
      </c>
      <c r="R1479" s="1" t="str">
        <f>IFERROR(VLOOKUP(K1479,Proveedores!$A$2:$B$500,2,0),"Agregar")</f>
        <v>LABORATORIO LKM S.A.</v>
      </c>
      <c r="S1479" s="5">
        <f t="shared" si="23"/>
        <v>2535192</v>
      </c>
    </row>
    <row r="1480" spans="1:19" x14ac:dyDescent="0.2">
      <c r="A1480" s="7">
        <v>43951.366875</v>
      </c>
      <c r="B1480" s="1" t="s">
        <v>6564</v>
      </c>
      <c r="C1480" s="1" t="s">
        <v>6565</v>
      </c>
      <c r="D1480" s="1" t="s">
        <v>1621</v>
      </c>
      <c r="E1480" s="1" t="s">
        <v>6566</v>
      </c>
      <c r="F1480" s="7">
        <v>43875</v>
      </c>
      <c r="G1480" s="1" t="s">
        <v>6567</v>
      </c>
      <c r="H1480" s="5">
        <v>17657481.600000001</v>
      </c>
      <c r="I1480" s="1">
        <v>229189</v>
      </c>
      <c r="J1480" s="1">
        <v>0</v>
      </c>
      <c r="K1480" s="1" t="s">
        <v>6113</v>
      </c>
      <c r="L1480" s="1" t="s">
        <v>6568</v>
      </c>
      <c r="M1480" s="1">
        <v>70141</v>
      </c>
      <c r="N1480" s="1" t="s">
        <v>6568</v>
      </c>
      <c r="O1480" s="1">
        <v>1460</v>
      </c>
      <c r="P1480" s="1" t="s">
        <v>1665</v>
      </c>
      <c r="Q1480" s="1">
        <v>1742.4</v>
      </c>
      <c r="R1480" s="1" t="str">
        <f>IFERROR(VLOOKUP(K1480,Proveedores!$A$2:$B$500,2,0),"Agregar")</f>
        <v>LABORATORIO LKM S.A.</v>
      </c>
      <c r="S1480" s="5">
        <f t="shared" si="23"/>
        <v>2543904</v>
      </c>
    </row>
    <row r="1481" spans="1:19" x14ac:dyDescent="0.2">
      <c r="A1481" s="7">
        <v>43951.389560185184</v>
      </c>
      <c r="B1481" s="1" t="s">
        <v>6570</v>
      </c>
      <c r="C1481" s="1" t="s">
        <v>6571</v>
      </c>
      <c r="D1481" s="1" t="s">
        <v>1621</v>
      </c>
      <c r="E1481" s="1" t="s">
        <v>6572</v>
      </c>
      <c r="F1481" s="7">
        <v>43920</v>
      </c>
      <c r="G1481" s="1" t="s">
        <v>6567</v>
      </c>
      <c r="H1481" s="5">
        <v>37228118.399999999</v>
      </c>
      <c r="I1481" s="1">
        <v>229495</v>
      </c>
      <c r="J1481" s="1">
        <v>0</v>
      </c>
      <c r="K1481" s="1" t="s">
        <v>6113</v>
      </c>
      <c r="L1481" s="1" t="s">
        <v>6573</v>
      </c>
      <c r="M1481" s="1">
        <v>70141</v>
      </c>
      <c r="N1481" s="1" t="s">
        <v>6574</v>
      </c>
      <c r="O1481" s="1">
        <v>1442</v>
      </c>
      <c r="P1481" s="1" t="s">
        <v>1665</v>
      </c>
      <c r="Q1481" s="1">
        <v>1742.4</v>
      </c>
      <c r="R1481" s="1" t="str">
        <f>IFERROR(VLOOKUP(K1481,Proveedores!$A$2:$B$500,2,0),"Agregar")</f>
        <v>LABORATORIO LKM S.A.</v>
      </c>
      <c r="S1481" s="5">
        <f t="shared" si="23"/>
        <v>2512540.8000000003</v>
      </c>
    </row>
    <row r="1482" spans="1:19" x14ac:dyDescent="0.2">
      <c r="A1482" s="7">
        <v>43951.389560185184</v>
      </c>
      <c r="B1482" s="1" t="s">
        <v>6570</v>
      </c>
      <c r="C1482" s="1" t="s">
        <v>6571</v>
      </c>
      <c r="D1482" s="1" t="s">
        <v>1621</v>
      </c>
      <c r="E1482" s="1" t="s">
        <v>6572</v>
      </c>
      <c r="F1482" s="7">
        <v>43920</v>
      </c>
      <c r="G1482" s="1" t="s">
        <v>6567</v>
      </c>
      <c r="H1482" s="5">
        <v>37228118.399999999</v>
      </c>
      <c r="I1482" s="1">
        <v>229495</v>
      </c>
      <c r="J1482" s="1">
        <v>0</v>
      </c>
      <c r="K1482" s="1" t="s">
        <v>6113</v>
      </c>
      <c r="L1482" s="1" t="s">
        <v>6573</v>
      </c>
      <c r="M1482" s="1">
        <v>70141</v>
      </c>
      <c r="N1482" s="1" t="s">
        <v>6573</v>
      </c>
      <c r="O1482" s="1">
        <v>577</v>
      </c>
      <c r="P1482" s="1" t="s">
        <v>1665</v>
      </c>
      <c r="Q1482" s="1">
        <v>1742.4</v>
      </c>
      <c r="R1482" s="1" t="str">
        <f>IFERROR(VLOOKUP(K1482,Proveedores!$A$2:$B$500,2,0),"Agregar")</f>
        <v>LABORATORIO LKM S.A.</v>
      </c>
      <c r="S1482" s="5">
        <f t="shared" si="23"/>
        <v>1005364.8</v>
      </c>
    </row>
    <row r="1483" spans="1:19" x14ac:dyDescent="0.2">
      <c r="A1483" s="7">
        <v>43951.389560185184</v>
      </c>
      <c r="B1483" s="1" t="s">
        <v>6570</v>
      </c>
      <c r="C1483" s="1" t="s">
        <v>6571</v>
      </c>
      <c r="D1483" s="1" t="s">
        <v>1621</v>
      </c>
      <c r="E1483" s="1" t="s">
        <v>6572</v>
      </c>
      <c r="F1483" s="7">
        <v>43920</v>
      </c>
      <c r="G1483" s="1" t="s">
        <v>6567</v>
      </c>
      <c r="H1483" s="5">
        <v>37228118.399999999</v>
      </c>
      <c r="I1483" s="1">
        <v>229495</v>
      </c>
      <c r="J1483" s="1">
        <v>0</v>
      </c>
      <c r="K1483" s="1" t="s">
        <v>6113</v>
      </c>
      <c r="L1483" s="1" t="s">
        <v>6573</v>
      </c>
      <c r="M1483" s="1">
        <v>70141</v>
      </c>
      <c r="N1483" s="1" t="s">
        <v>6573</v>
      </c>
      <c r="O1483" s="1">
        <v>1420</v>
      </c>
      <c r="P1483" s="1" t="s">
        <v>1665</v>
      </c>
      <c r="Q1483" s="1">
        <v>1742.4</v>
      </c>
      <c r="R1483" s="1" t="str">
        <f>IFERROR(VLOOKUP(K1483,Proveedores!$A$2:$B$500,2,0),"Agregar")</f>
        <v>LABORATORIO LKM S.A.</v>
      </c>
      <c r="S1483" s="5">
        <f t="shared" si="23"/>
        <v>2474208</v>
      </c>
    </row>
    <row r="1484" spans="1:19" x14ac:dyDescent="0.2">
      <c r="A1484" s="7">
        <v>43951.389560185184</v>
      </c>
      <c r="B1484" s="1" t="s">
        <v>6570</v>
      </c>
      <c r="C1484" s="1" t="s">
        <v>6571</v>
      </c>
      <c r="D1484" s="1" t="s">
        <v>1621</v>
      </c>
      <c r="E1484" s="1" t="s">
        <v>6572</v>
      </c>
      <c r="F1484" s="7">
        <v>43920</v>
      </c>
      <c r="G1484" s="1" t="s">
        <v>6567</v>
      </c>
      <c r="H1484" s="5">
        <v>37228118.399999999</v>
      </c>
      <c r="I1484" s="1">
        <v>229495</v>
      </c>
      <c r="J1484" s="1">
        <v>0</v>
      </c>
      <c r="K1484" s="1" t="s">
        <v>6113</v>
      </c>
      <c r="L1484" s="1" t="s">
        <v>6573</v>
      </c>
      <c r="M1484" s="1">
        <v>70141</v>
      </c>
      <c r="N1484" s="1" t="s">
        <v>6573</v>
      </c>
      <c r="O1484" s="1">
        <v>1443</v>
      </c>
      <c r="P1484" s="1" t="s">
        <v>1665</v>
      </c>
      <c r="Q1484" s="1">
        <v>1742.4</v>
      </c>
      <c r="R1484" s="1" t="str">
        <f>IFERROR(VLOOKUP(K1484,Proveedores!$A$2:$B$500,2,0),"Agregar")</f>
        <v>LABORATORIO LKM S.A.</v>
      </c>
      <c r="S1484" s="5">
        <f t="shared" si="23"/>
        <v>2514283.2000000002</v>
      </c>
    </row>
    <row r="1485" spans="1:19" x14ac:dyDescent="0.2">
      <c r="A1485" s="7">
        <v>43951.389560185184</v>
      </c>
      <c r="B1485" s="1" t="s">
        <v>6570</v>
      </c>
      <c r="C1485" s="1" t="s">
        <v>6571</v>
      </c>
      <c r="D1485" s="1" t="s">
        <v>1621</v>
      </c>
      <c r="E1485" s="1" t="s">
        <v>6572</v>
      </c>
      <c r="F1485" s="7">
        <v>43920</v>
      </c>
      <c r="G1485" s="1" t="s">
        <v>6567</v>
      </c>
      <c r="H1485" s="5">
        <v>37228118.399999999</v>
      </c>
      <c r="I1485" s="1">
        <v>229495</v>
      </c>
      <c r="J1485" s="1">
        <v>0</v>
      </c>
      <c r="K1485" s="1" t="s">
        <v>6113</v>
      </c>
      <c r="L1485" s="1" t="s">
        <v>6573</v>
      </c>
      <c r="M1485" s="1">
        <v>70141</v>
      </c>
      <c r="N1485" s="1" t="s">
        <v>6573</v>
      </c>
      <c r="O1485" s="1">
        <v>1447</v>
      </c>
      <c r="P1485" s="1" t="s">
        <v>1665</v>
      </c>
      <c r="Q1485" s="1">
        <v>1742.4</v>
      </c>
      <c r="R1485" s="1" t="str">
        <f>IFERROR(VLOOKUP(K1485,Proveedores!$A$2:$B$500,2,0),"Agregar")</f>
        <v>LABORATORIO LKM S.A.</v>
      </c>
      <c r="S1485" s="5">
        <f t="shared" si="23"/>
        <v>2521252.8000000003</v>
      </c>
    </row>
    <row r="1486" spans="1:19" x14ac:dyDescent="0.2">
      <c r="A1486" s="7">
        <v>43951.389560185184</v>
      </c>
      <c r="B1486" s="1" t="s">
        <v>6570</v>
      </c>
      <c r="C1486" s="1" t="s">
        <v>6571</v>
      </c>
      <c r="D1486" s="1" t="s">
        <v>1621</v>
      </c>
      <c r="E1486" s="1" t="s">
        <v>6572</v>
      </c>
      <c r="F1486" s="7">
        <v>43920</v>
      </c>
      <c r="G1486" s="1" t="s">
        <v>6567</v>
      </c>
      <c r="H1486" s="5">
        <v>37228118.399999999</v>
      </c>
      <c r="I1486" s="1">
        <v>229495</v>
      </c>
      <c r="J1486" s="1">
        <v>0</v>
      </c>
      <c r="K1486" s="1" t="s">
        <v>6113</v>
      </c>
      <c r="L1486" s="1" t="s">
        <v>6573</v>
      </c>
      <c r="M1486" s="1">
        <v>70141</v>
      </c>
      <c r="N1486" s="1" t="s">
        <v>6573</v>
      </c>
      <c r="O1486" s="1">
        <v>1448</v>
      </c>
      <c r="P1486" s="1" t="s">
        <v>1665</v>
      </c>
      <c r="Q1486" s="1">
        <v>1742.4</v>
      </c>
      <c r="R1486" s="1" t="str">
        <f>IFERROR(VLOOKUP(K1486,Proveedores!$A$2:$B$500,2,0),"Agregar")</f>
        <v>LABORATORIO LKM S.A.</v>
      </c>
      <c r="S1486" s="5">
        <f t="shared" si="23"/>
        <v>2522995.2000000002</v>
      </c>
    </row>
    <row r="1487" spans="1:19" x14ac:dyDescent="0.2">
      <c r="A1487" s="7">
        <v>43951.389560185184</v>
      </c>
      <c r="B1487" s="1" t="s">
        <v>6570</v>
      </c>
      <c r="C1487" s="1" t="s">
        <v>6571</v>
      </c>
      <c r="D1487" s="1" t="s">
        <v>1621</v>
      </c>
      <c r="E1487" s="1" t="s">
        <v>6572</v>
      </c>
      <c r="F1487" s="7">
        <v>43920</v>
      </c>
      <c r="G1487" s="1" t="s">
        <v>6567</v>
      </c>
      <c r="H1487" s="5">
        <v>37228118.399999999</v>
      </c>
      <c r="I1487" s="1">
        <v>229495</v>
      </c>
      <c r="J1487" s="1">
        <v>0</v>
      </c>
      <c r="K1487" s="1" t="s">
        <v>6113</v>
      </c>
      <c r="L1487" s="1" t="s">
        <v>6573</v>
      </c>
      <c r="M1487" s="1">
        <v>70141</v>
      </c>
      <c r="N1487" s="1" t="s">
        <v>6573</v>
      </c>
      <c r="O1487" s="1">
        <v>1450</v>
      </c>
      <c r="P1487" s="1" t="s">
        <v>1665</v>
      </c>
      <c r="Q1487" s="1">
        <v>1742.4</v>
      </c>
      <c r="R1487" s="1" t="str">
        <f>IFERROR(VLOOKUP(K1487,Proveedores!$A$2:$B$500,2,0),"Agregar")</f>
        <v>LABORATORIO LKM S.A.</v>
      </c>
      <c r="S1487" s="5">
        <f t="shared" si="23"/>
        <v>2526480</v>
      </c>
    </row>
    <row r="1488" spans="1:19" x14ac:dyDescent="0.2">
      <c r="A1488" s="7">
        <v>43951.389560185184</v>
      </c>
      <c r="B1488" s="1" t="s">
        <v>6570</v>
      </c>
      <c r="C1488" s="1" t="s">
        <v>6571</v>
      </c>
      <c r="D1488" s="1" t="s">
        <v>1621</v>
      </c>
      <c r="E1488" s="1" t="s">
        <v>6572</v>
      </c>
      <c r="F1488" s="7">
        <v>43920</v>
      </c>
      <c r="G1488" s="1" t="s">
        <v>6567</v>
      </c>
      <c r="H1488" s="5">
        <v>37228118.399999999</v>
      </c>
      <c r="I1488" s="1">
        <v>229495</v>
      </c>
      <c r="J1488" s="1">
        <v>0</v>
      </c>
      <c r="K1488" s="1" t="s">
        <v>6113</v>
      </c>
      <c r="L1488" s="1" t="s">
        <v>6573</v>
      </c>
      <c r="M1488" s="1">
        <v>70141</v>
      </c>
      <c r="N1488" s="1" t="s">
        <v>6573</v>
      </c>
      <c r="O1488" s="1">
        <v>1451</v>
      </c>
      <c r="P1488" s="1" t="s">
        <v>1665</v>
      </c>
      <c r="Q1488" s="1">
        <v>1742.4</v>
      </c>
      <c r="R1488" s="1" t="str">
        <f>IFERROR(VLOOKUP(K1488,Proveedores!$A$2:$B$500,2,0),"Agregar")</f>
        <v>LABORATORIO LKM S.A.</v>
      </c>
      <c r="S1488" s="5">
        <f t="shared" si="23"/>
        <v>2528222.4</v>
      </c>
    </row>
    <row r="1489" spans="1:19" x14ac:dyDescent="0.2">
      <c r="A1489" s="7">
        <v>43951.389560185184</v>
      </c>
      <c r="B1489" s="1" t="s">
        <v>6570</v>
      </c>
      <c r="C1489" s="1" t="s">
        <v>6571</v>
      </c>
      <c r="D1489" s="1" t="s">
        <v>1621</v>
      </c>
      <c r="E1489" s="1" t="s">
        <v>6572</v>
      </c>
      <c r="F1489" s="7">
        <v>43920</v>
      </c>
      <c r="G1489" s="1" t="s">
        <v>6567</v>
      </c>
      <c r="H1489" s="5">
        <v>37228118.399999999</v>
      </c>
      <c r="I1489" s="1">
        <v>229495</v>
      </c>
      <c r="J1489" s="1">
        <v>0</v>
      </c>
      <c r="K1489" s="1" t="s">
        <v>6113</v>
      </c>
      <c r="L1489" s="1" t="s">
        <v>6573</v>
      </c>
      <c r="M1489" s="1">
        <v>70141</v>
      </c>
      <c r="N1489" s="1" t="s">
        <v>6573</v>
      </c>
      <c r="O1489" s="1">
        <v>1458</v>
      </c>
      <c r="P1489" s="1" t="s">
        <v>1665</v>
      </c>
      <c r="Q1489" s="1">
        <v>1742.4</v>
      </c>
      <c r="R1489" s="1" t="str">
        <f>IFERROR(VLOOKUP(K1489,Proveedores!$A$2:$B$500,2,0),"Agregar")</f>
        <v>LABORATORIO LKM S.A.</v>
      </c>
      <c r="S1489" s="5">
        <f t="shared" si="23"/>
        <v>2540419.2000000002</v>
      </c>
    </row>
    <row r="1490" spans="1:19" x14ac:dyDescent="0.2">
      <c r="A1490" s="7">
        <v>43951.389560185184</v>
      </c>
      <c r="B1490" s="1" t="s">
        <v>6570</v>
      </c>
      <c r="C1490" s="1" t="s">
        <v>6571</v>
      </c>
      <c r="D1490" s="1" t="s">
        <v>1621</v>
      </c>
      <c r="E1490" s="1" t="s">
        <v>6572</v>
      </c>
      <c r="F1490" s="7">
        <v>43920</v>
      </c>
      <c r="G1490" s="1" t="s">
        <v>6567</v>
      </c>
      <c r="H1490" s="5">
        <v>37228118.399999999</v>
      </c>
      <c r="I1490" s="1">
        <v>229495</v>
      </c>
      <c r="J1490" s="1">
        <v>0</v>
      </c>
      <c r="K1490" s="1" t="s">
        <v>6113</v>
      </c>
      <c r="L1490" s="1" t="s">
        <v>6573</v>
      </c>
      <c r="M1490" s="1">
        <v>70141</v>
      </c>
      <c r="N1490" s="1" t="s">
        <v>6573</v>
      </c>
      <c r="O1490" s="1">
        <v>1461</v>
      </c>
      <c r="P1490" s="1" t="s">
        <v>1665</v>
      </c>
      <c r="Q1490" s="1">
        <v>1742.4</v>
      </c>
      <c r="R1490" s="1" t="str">
        <f>IFERROR(VLOOKUP(K1490,Proveedores!$A$2:$B$500,2,0),"Agregar")</f>
        <v>LABORATORIO LKM S.A.</v>
      </c>
      <c r="S1490" s="5">
        <f t="shared" si="23"/>
        <v>2545646.4</v>
      </c>
    </row>
    <row r="1491" spans="1:19" x14ac:dyDescent="0.2">
      <c r="A1491" s="7">
        <v>43951.389560185184</v>
      </c>
      <c r="B1491" s="1" t="s">
        <v>6570</v>
      </c>
      <c r="C1491" s="1" t="s">
        <v>6571</v>
      </c>
      <c r="D1491" s="1" t="s">
        <v>1621</v>
      </c>
      <c r="E1491" s="1" t="s">
        <v>6572</v>
      </c>
      <c r="F1491" s="7">
        <v>43920</v>
      </c>
      <c r="G1491" s="1" t="s">
        <v>6567</v>
      </c>
      <c r="H1491" s="5">
        <v>37228118.399999999</v>
      </c>
      <c r="I1491" s="1">
        <v>229495</v>
      </c>
      <c r="J1491" s="1">
        <v>0</v>
      </c>
      <c r="K1491" s="1" t="s">
        <v>6113</v>
      </c>
      <c r="L1491" s="1" t="s">
        <v>6573</v>
      </c>
      <c r="M1491" s="1">
        <v>70141</v>
      </c>
      <c r="N1491" s="1" t="s">
        <v>6573</v>
      </c>
      <c r="O1491" s="1">
        <v>1463</v>
      </c>
      <c r="P1491" s="1" t="s">
        <v>1665</v>
      </c>
      <c r="Q1491" s="1">
        <v>1742.4</v>
      </c>
      <c r="R1491" s="1" t="str">
        <f>IFERROR(VLOOKUP(K1491,Proveedores!$A$2:$B$500,2,0),"Agregar")</f>
        <v>LABORATORIO LKM S.A.</v>
      </c>
      <c r="S1491" s="5">
        <f t="shared" si="23"/>
        <v>2549131.2000000002</v>
      </c>
    </row>
    <row r="1492" spans="1:19" x14ac:dyDescent="0.2">
      <c r="A1492" s="7">
        <v>43951.389560185184</v>
      </c>
      <c r="B1492" s="1" t="s">
        <v>6570</v>
      </c>
      <c r="C1492" s="1" t="s">
        <v>6571</v>
      </c>
      <c r="D1492" s="1" t="s">
        <v>1621</v>
      </c>
      <c r="E1492" s="1" t="s">
        <v>6572</v>
      </c>
      <c r="F1492" s="7">
        <v>43920</v>
      </c>
      <c r="G1492" s="1" t="s">
        <v>6567</v>
      </c>
      <c r="H1492" s="5">
        <v>37228118.399999999</v>
      </c>
      <c r="I1492" s="1">
        <v>229495</v>
      </c>
      <c r="J1492" s="1">
        <v>0</v>
      </c>
      <c r="K1492" s="1" t="s">
        <v>6113</v>
      </c>
      <c r="L1492" s="1" t="s">
        <v>6573</v>
      </c>
      <c r="M1492" s="1">
        <v>70141</v>
      </c>
      <c r="N1492" s="1" t="s">
        <v>6573</v>
      </c>
      <c r="O1492" s="1">
        <v>1464</v>
      </c>
      <c r="P1492" s="1" t="s">
        <v>1665</v>
      </c>
      <c r="Q1492" s="1">
        <v>1742.4</v>
      </c>
      <c r="R1492" s="1" t="str">
        <f>IFERROR(VLOOKUP(K1492,Proveedores!$A$2:$B$500,2,0),"Agregar")</f>
        <v>LABORATORIO LKM S.A.</v>
      </c>
      <c r="S1492" s="5">
        <f t="shared" si="23"/>
        <v>2550873.6</v>
      </c>
    </row>
    <row r="1493" spans="1:19" x14ac:dyDescent="0.2">
      <c r="A1493" s="7">
        <v>43951.389560185184</v>
      </c>
      <c r="B1493" s="1" t="s">
        <v>6570</v>
      </c>
      <c r="C1493" s="1" t="s">
        <v>6571</v>
      </c>
      <c r="D1493" s="1" t="s">
        <v>1621</v>
      </c>
      <c r="E1493" s="1" t="s">
        <v>6572</v>
      </c>
      <c r="F1493" s="7">
        <v>43920</v>
      </c>
      <c r="G1493" s="1" t="s">
        <v>6567</v>
      </c>
      <c r="H1493" s="5">
        <v>37228118.399999999</v>
      </c>
      <c r="I1493" s="1">
        <v>229495</v>
      </c>
      <c r="J1493" s="1">
        <v>0</v>
      </c>
      <c r="K1493" s="1" t="s">
        <v>6113</v>
      </c>
      <c r="L1493" s="1" t="s">
        <v>6573</v>
      </c>
      <c r="M1493" s="1">
        <v>70141</v>
      </c>
      <c r="N1493" s="1" t="s">
        <v>6573</v>
      </c>
      <c r="O1493" s="1">
        <v>1469</v>
      </c>
      <c r="P1493" s="1" t="s">
        <v>1665</v>
      </c>
      <c r="Q1493" s="1">
        <v>1742.4</v>
      </c>
      <c r="R1493" s="1" t="str">
        <f>IFERROR(VLOOKUP(K1493,Proveedores!$A$2:$B$500,2,0),"Agregar")</f>
        <v>LABORATORIO LKM S.A.</v>
      </c>
      <c r="S1493" s="5">
        <f t="shared" si="23"/>
        <v>2559585.6</v>
      </c>
    </row>
    <row r="1494" spans="1:19" x14ac:dyDescent="0.2">
      <c r="A1494" s="7">
        <v>43951.389560185184</v>
      </c>
      <c r="B1494" s="1" t="s">
        <v>6570</v>
      </c>
      <c r="C1494" s="1" t="s">
        <v>6571</v>
      </c>
      <c r="D1494" s="1" t="s">
        <v>1621</v>
      </c>
      <c r="E1494" s="1" t="s">
        <v>6572</v>
      </c>
      <c r="F1494" s="7">
        <v>43920</v>
      </c>
      <c r="G1494" s="1" t="s">
        <v>6567</v>
      </c>
      <c r="H1494" s="5">
        <v>37228118.399999999</v>
      </c>
      <c r="I1494" s="1">
        <v>229495</v>
      </c>
      <c r="J1494" s="1">
        <v>0</v>
      </c>
      <c r="K1494" s="1" t="s">
        <v>6113</v>
      </c>
      <c r="L1494" s="1" t="s">
        <v>6573</v>
      </c>
      <c r="M1494" s="1">
        <v>70141</v>
      </c>
      <c r="N1494" s="1" t="s">
        <v>6573</v>
      </c>
      <c r="O1494" s="1">
        <v>1910</v>
      </c>
      <c r="P1494" s="1" t="s">
        <v>1665</v>
      </c>
      <c r="Q1494" s="1">
        <v>1742.4</v>
      </c>
      <c r="R1494" s="1" t="str">
        <f>IFERROR(VLOOKUP(K1494,Proveedores!$A$2:$B$500,2,0),"Agregar")</f>
        <v>LABORATORIO LKM S.A.</v>
      </c>
      <c r="S1494" s="5">
        <f t="shared" si="23"/>
        <v>3327984</v>
      </c>
    </row>
    <row r="1495" spans="1:19" x14ac:dyDescent="0.2">
      <c r="A1495" s="7">
        <v>43951.401967592596</v>
      </c>
      <c r="B1495" s="1" t="s">
        <v>6575</v>
      </c>
      <c r="C1495" s="1" t="s">
        <v>6576</v>
      </c>
      <c r="D1495" s="1" t="s">
        <v>1621</v>
      </c>
      <c r="E1495" s="1" t="s">
        <v>6577</v>
      </c>
      <c r="F1495" s="7">
        <v>43938</v>
      </c>
      <c r="G1495" s="1" t="s">
        <v>6567</v>
      </c>
      <c r="H1495" s="5">
        <v>4333348.8</v>
      </c>
      <c r="I1495" s="1">
        <v>230041</v>
      </c>
      <c r="J1495" s="1">
        <v>0</v>
      </c>
      <c r="K1495" s="1" t="s">
        <v>6113</v>
      </c>
      <c r="L1495" s="1" t="s">
        <v>6573</v>
      </c>
      <c r="M1495" s="1">
        <v>70141</v>
      </c>
      <c r="N1495" s="1" t="s">
        <v>6573</v>
      </c>
      <c r="O1495" s="1">
        <v>1039</v>
      </c>
      <c r="P1495" s="1" t="s">
        <v>1665</v>
      </c>
      <c r="Q1495" s="1">
        <v>1742.4</v>
      </c>
      <c r="R1495" s="1" t="str">
        <f>IFERROR(VLOOKUP(K1495,Proveedores!$A$2:$B$500,2,0),"Agregar")</f>
        <v>LABORATORIO LKM S.A.</v>
      </c>
      <c r="S1495" s="5">
        <f t="shared" si="23"/>
        <v>1810353.6</v>
      </c>
    </row>
    <row r="1496" spans="1:19" x14ac:dyDescent="0.2">
      <c r="A1496" s="7">
        <v>43951.401967592596</v>
      </c>
      <c r="B1496" s="1" t="s">
        <v>6575</v>
      </c>
      <c r="C1496" s="1" t="s">
        <v>6576</v>
      </c>
      <c r="D1496" s="1" t="s">
        <v>1621</v>
      </c>
      <c r="E1496" s="1" t="s">
        <v>6577</v>
      </c>
      <c r="F1496" s="7">
        <v>43938</v>
      </c>
      <c r="G1496" s="1" t="s">
        <v>6567</v>
      </c>
      <c r="H1496" s="5">
        <v>4333348.8</v>
      </c>
      <c r="I1496" s="1">
        <v>230041</v>
      </c>
      <c r="J1496" s="1">
        <v>0</v>
      </c>
      <c r="K1496" s="1" t="s">
        <v>6113</v>
      </c>
      <c r="L1496" s="1" t="s">
        <v>6573</v>
      </c>
      <c r="M1496" s="1">
        <v>70141</v>
      </c>
      <c r="N1496" s="1" t="s">
        <v>6573</v>
      </c>
      <c r="O1496" s="1">
        <v>1448</v>
      </c>
      <c r="P1496" s="1" t="s">
        <v>1665</v>
      </c>
      <c r="Q1496" s="1">
        <v>1742.4</v>
      </c>
      <c r="R1496" s="1" t="str">
        <f>IFERROR(VLOOKUP(K1496,Proveedores!$A$2:$B$500,2,0),"Agregar")</f>
        <v>LABORATORIO LKM S.A.</v>
      </c>
      <c r="S1496" s="5">
        <f t="shared" si="23"/>
        <v>2522995.2000000002</v>
      </c>
    </row>
    <row r="1497" spans="1:19" x14ac:dyDescent="0.2">
      <c r="A1497" s="7">
        <v>43951.403182870374</v>
      </c>
      <c r="B1497" s="1" t="s">
        <v>6578</v>
      </c>
      <c r="C1497" s="1" t="s">
        <v>6579</v>
      </c>
      <c r="D1497" s="1" t="s">
        <v>1621</v>
      </c>
      <c r="E1497" s="1" t="s">
        <v>6580</v>
      </c>
      <c r="F1497" s="7">
        <v>43927</v>
      </c>
      <c r="G1497" s="1" t="s">
        <v>5360</v>
      </c>
      <c r="H1497" s="5">
        <v>106089848</v>
      </c>
      <c r="I1497" s="1">
        <v>407</v>
      </c>
      <c r="J1497" s="1">
        <v>0</v>
      </c>
      <c r="K1497" s="1" t="s">
        <v>5361</v>
      </c>
      <c r="L1497" s="1">
        <v>2</v>
      </c>
      <c r="M1497" s="1">
        <v>500101</v>
      </c>
      <c r="N1497" s="1" t="s">
        <v>5627</v>
      </c>
      <c r="O1497" s="1">
        <v>139640</v>
      </c>
      <c r="P1497" s="1" t="s">
        <v>3651</v>
      </c>
      <c r="Q1497" s="1">
        <v>202.6</v>
      </c>
      <c r="R1497" s="1" t="str">
        <f>IFERROR(VLOOKUP(K1497,Proveedores!$A$2:$B$500,2,0),"Agregar")</f>
        <v>Sinergium</v>
      </c>
      <c r="S1497" s="5">
        <f t="shared" si="23"/>
        <v>28291064</v>
      </c>
    </row>
    <row r="1498" spans="1:19" x14ac:dyDescent="0.2">
      <c r="A1498" s="7">
        <v>43951.403182870374</v>
      </c>
      <c r="B1498" s="1" t="s">
        <v>6578</v>
      </c>
      <c r="C1498" s="1" t="s">
        <v>6579</v>
      </c>
      <c r="D1498" s="1" t="s">
        <v>1621</v>
      </c>
      <c r="E1498" s="1" t="s">
        <v>6580</v>
      </c>
      <c r="F1498" s="7">
        <v>43927</v>
      </c>
      <c r="G1498" s="1" t="s">
        <v>5360</v>
      </c>
      <c r="H1498" s="5">
        <v>106089848</v>
      </c>
      <c r="I1498" s="1">
        <v>407</v>
      </c>
      <c r="J1498" s="1">
        <v>0</v>
      </c>
      <c r="K1498" s="1" t="s">
        <v>5361</v>
      </c>
      <c r="L1498" s="1">
        <v>1</v>
      </c>
      <c r="M1498" s="1">
        <v>500100</v>
      </c>
      <c r="N1498" s="1" t="s">
        <v>5362</v>
      </c>
      <c r="O1498" s="1">
        <v>268800</v>
      </c>
      <c r="P1498" s="1" t="s">
        <v>3121</v>
      </c>
      <c r="Q1498" s="1">
        <v>289.43</v>
      </c>
      <c r="R1498" s="1" t="str">
        <f>IFERROR(VLOOKUP(K1498,Proveedores!$A$2:$B$500,2,0),"Agregar")</f>
        <v>Sinergium</v>
      </c>
      <c r="S1498" s="5">
        <f t="shared" si="23"/>
        <v>77798784</v>
      </c>
    </row>
    <row r="1499" spans="1:19" x14ac:dyDescent="0.2">
      <c r="A1499" s="7">
        <v>43951.412974537037</v>
      </c>
      <c r="B1499" s="1" t="s">
        <v>6581</v>
      </c>
      <c r="C1499" s="1" t="s">
        <v>6582</v>
      </c>
      <c r="D1499" s="1" t="s">
        <v>1621</v>
      </c>
      <c r="E1499" s="1" t="s">
        <v>6583</v>
      </c>
      <c r="F1499" s="7">
        <v>43928</v>
      </c>
      <c r="G1499" s="1" t="s">
        <v>5360</v>
      </c>
      <c r="H1499" s="5">
        <v>60516918.700000003</v>
      </c>
      <c r="I1499" s="1">
        <v>407</v>
      </c>
      <c r="J1499" s="1">
        <v>0</v>
      </c>
      <c r="K1499" s="1" t="s">
        <v>5361</v>
      </c>
      <c r="L1499" s="1">
        <v>1</v>
      </c>
      <c r="M1499" s="1">
        <v>500100</v>
      </c>
      <c r="N1499" s="1" t="s">
        <v>5362</v>
      </c>
      <c r="O1499" s="1">
        <v>209090</v>
      </c>
      <c r="P1499" s="1" t="s">
        <v>3121</v>
      </c>
      <c r="Q1499" s="1">
        <v>289.43</v>
      </c>
      <c r="R1499" s="1" t="str">
        <f>IFERROR(VLOOKUP(K1499,Proveedores!$A$2:$B$500,2,0),"Agregar")</f>
        <v>Sinergium</v>
      </c>
      <c r="S1499" s="5">
        <f t="shared" si="23"/>
        <v>60516918.700000003</v>
      </c>
    </row>
    <row r="1500" spans="1:19" x14ac:dyDescent="0.2">
      <c r="A1500" s="7">
        <v>43951.552071759259</v>
      </c>
      <c r="B1500" s="1" t="s">
        <v>6584</v>
      </c>
      <c r="C1500" s="1" t="s">
        <v>6585</v>
      </c>
      <c r="D1500" s="1" t="s">
        <v>1621</v>
      </c>
      <c r="E1500" s="1" t="s">
        <v>6586</v>
      </c>
      <c r="F1500" s="7">
        <v>43896</v>
      </c>
      <c r="G1500" s="1" t="s">
        <v>692</v>
      </c>
      <c r="H1500" s="5">
        <v>2250362.8799999999</v>
      </c>
      <c r="I1500" s="1" t="s">
        <v>1816</v>
      </c>
      <c r="J1500" s="1">
        <v>0</v>
      </c>
      <c r="K1500" s="1" t="s">
        <v>1847</v>
      </c>
      <c r="L1500" s="1">
        <v>18</v>
      </c>
      <c r="M1500" s="1" t="s">
        <v>2308</v>
      </c>
      <c r="N1500" s="1" t="s">
        <v>2479</v>
      </c>
      <c r="O1500" s="1">
        <v>59392</v>
      </c>
      <c r="P1500" s="1" t="s">
        <v>2310</v>
      </c>
      <c r="Q1500" s="1">
        <v>37.89</v>
      </c>
      <c r="R1500" s="1" t="str">
        <f>IFERROR(VLOOKUP(K1500,Proveedores!$A$2:$B$500,2,0),"Agregar")</f>
        <v xml:space="preserve">LAFEDAR S.A. </v>
      </c>
      <c r="S1500" s="5">
        <f t="shared" si="23"/>
        <v>2250362.8799999999</v>
      </c>
    </row>
    <row r="1501" spans="1:19" x14ac:dyDescent="0.2">
      <c r="A1501" s="7">
        <v>43951.607824074075</v>
      </c>
      <c r="B1501" s="1" t="s">
        <v>6587</v>
      </c>
      <c r="C1501" s="1" t="s">
        <v>6588</v>
      </c>
      <c r="D1501" s="1" t="s">
        <v>1621</v>
      </c>
      <c r="E1501" s="1" t="s">
        <v>6589</v>
      </c>
      <c r="F1501" s="7">
        <v>43937</v>
      </c>
      <c r="G1501" s="1" t="s">
        <v>5360</v>
      </c>
      <c r="H1501" s="5">
        <v>103731712</v>
      </c>
      <c r="I1501" s="1">
        <v>449</v>
      </c>
      <c r="J1501" s="1">
        <v>0</v>
      </c>
      <c r="K1501" s="1" t="s">
        <v>5361</v>
      </c>
      <c r="L1501" s="1">
        <v>1</v>
      </c>
      <c r="M1501" s="1">
        <v>500195</v>
      </c>
      <c r="N1501" s="1" t="s">
        <v>6590</v>
      </c>
      <c r="O1501" s="1">
        <v>358400</v>
      </c>
      <c r="P1501" s="1" t="s">
        <v>3121</v>
      </c>
      <c r="Q1501" s="1">
        <v>289.43</v>
      </c>
      <c r="R1501" s="1" t="str">
        <f>IFERROR(VLOOKUP(K1501,Proveedores!$A$2:$B$500,2,0),"Agregar")</f>
        <v>Sinergium</v>
      </c>
      <c r="S1501" s="5">
        <f t="shared" si="23"/>
        <v>103731712</v>
      </c>
    </row>
    <row r="1502" spans="1:19" x14ac:dyDescent="0.2">
      <c r="A1502" s="7">
        <v>43951.614999999998</v>
      </c>
      <c r="B1502" s="1" t="s">
        <v>6591</v>
      </c>
      <c r="C1502" s="1" t="s">
        <v>6592</v>
      </c>
      <c r="D1502" s="1" t="s">
        <v>1621</v>
      </c>
      <c r="E1502" s="1" t="s">
        <v>6593</v>
      </c>
      <c r="F1502" s="7">
        <v>43935</v>
      </c>
      <c r="G1502" s="1" t="s">
        <v>5360</v>
      </c>
      <c r="H1502" s="5">
        <v>34696868.399999999</v>
      </c>
      <c r="I1502" s="1">
        <v>449</v>
      </c>
      <c r="J1502" s="1">
        <v>0</v>
      </c>
      <c r="K1502" s="1" t="s">
        <v>5361</v>
      </c>
      <c r="L1502" s="1">
        <v>1</v>
      </c>
      <c r="M1502" s="1">
        <v>500195</v>
      </c>
      <c r="N1502" s="1" t="s">
        <v>6594</v>
      </c>
      <c r="O1502" s="1">
        <v>119880</v>
      </c>
      <c r="P1502" s="1" t="s">
        <v>3121</v>
      </c>
      <c r="Q1502" s="1">
        <v>289.43</v>
      </c>
      <c r="R1502" s="1" t="str">
        <f>IFERROR(VLOOKUP(K1502,Proveedores!$A$2:$B$500,2,0),"Agregar")</f>
        <v>Sinergium</v>
      </c>
      <c r="S1502" s="5">
        <f t="shared" si="23"/>
        <v>34696868.399999999</v>
      </c>
    </row>
    <row r="1503" spans="1:19" x14ac:dyDescent="0.2">
      <c r="A1503" s="7">
        <v>43951.63521990741</v>
      </c>
      <c r="B1503" s="1" t="s">
        <v>6595</v>
      </c>
      <c r="C1503" s="1" t="s">
        <v>6596</v>
      </c>
      <c r="D1503" s="1" t="s">
        <v>1621</v>
      </c>
      <c r="E1503" s="1" t="s">
        <v>6597</v>
      </c>
      <c r="F1503" s="7">
        <v>43951</v>
      </c>
      <c r="G1503" s="1" t="s">
        <v>265</v>
      </c>
      <c r="H1503" s="5">
        <v>31483855.07</v>
      </c>
      <c r="I1503" s="1" t="s">
        <v>6598</v>
      </c>
      <c r="J1503" s="1">
        <v>0</v>
      </c>
      <c r="K1503" s="1" t="s">
        <v>6599</v>
      </c>
      <c r="L1503" s="1">
        <v>1</v>
      </c>
      <c r="M1503" s="1" t="s">
        <v>1982</v>
      </c>
      <c r="N1503" s="1" t="s">
        <v>1983</v>
      </c>
      <c r="O1503" s="1">
        <v>991</v>
      </c>
      <c r="P1503" s="1" t="s">
        <v>1977</v>
      </c>
      <c r="Q1503" s="1">
        <v>3445</v>
      </c>
      <c r="R1503" s="1" t="str">
        <f>IFERROR(VLOOKUP(K1503,Proveedores!$A$2:$B$500,2,0),"Agregar")</f>
        <v>Pfizer S.R.L.</v>
      </c>
      <c r="S1503" s="5">
        <f t="shared" si="23"/>
        <v>3413995</v>
      </c>
    </row>
    <row r="1504" spans="1:19" x14ac:dyDescent="0.2">
      <c r="A1504" s="7">
        <v>43951.63521990741</v>
      </c>
      <c r="B1504" s="1" t="s">
        <v>6595</v>
      </c>
      <c r="C1504" s="1" t="s">
        <v>6596</v>
      </c>
      <c r="D1504" s="1" t="s">
        <v>1621</v>
      </c>
      <c r="E1504" s="1" t="s">
        <v>6597</v>
      </c>
      <c r="F1504" s="7">
        <v>43951</v>
      </c>
      <c r="G1504" s="1" t="s">
        <v>265</v>
      </c>
      <c r="H1504" s="5">
        <v>31483855.07</v>
      </c>
      <c r="I1504" s="1" t="s">
        <v>6598</v>
      </c>
      <c r="J1504" s="1">
        <v>0</v>
      </c>
      <c r="K1504" s="1" t="s">
        <v>6599</v>
      </c>
      <c r="L1504" s="1">
        <v>2</v>
      </c>
      <c r="M1504" s="1" t="s">
        <v>1975</v>
      </c>
      <c r="N1504" s="1" t="s">
        <v>1976</v>
      </c>
      <c r="O1504" s="1">
        <v>4074</v>
      </c>
      <c r="P1504" s="1" t="s">
        <v>1977</v>
      </c>
      <c r="Q1504" s="1">
        <v>6890</v>
      </c>
      <c r="R1504" s="1" t="str">
        <f>IFERROR(VLOOKUP(K1504,Proveedores!$A$2:$B$500,2,0),"Agregar")</f>
        <v>Pfizer S.R.L.</v>
      </c>
      <c r="S1504" s="5">
        <f t="shared" si="23"/>
        <v>28069860</v>
      </c>
    </row>
    <row r="1505" spans="1:19" x14ac:dyDescent="0.2">
      <c r="A1505" s="7">
        <v>43951.644745370373</v>
      </c>
      <c r="B1505" s="1" t="s">
        <v>6600</v>
      </c>
      <c r="C1505" s="1" t="s">
        <v>6601</v>
      </c>
      <c r="D1505" s="1" t="s">
        <v>1621</v>
      </c>
      <c r="E1505" s="1" t="s">
        <v>6602</v>
      </c>
      <c r="F1505" s="7">
        <v>43948</v>
      </c>
      <c r="G1505" s="1" t="s">
        <v>5360</v>
      </c>
      <c r="H1505" s="5">
        <v>15111140.300000001</v>
      </c>
      <c r="I1505" s="1">
        <v>572</v>
      </c>
      <c r="J1505" s="1">
        <v>0</v>
      </c>
      <c r="K1505" s="1" t="s">
        <v>5361</v>
      </c>
      <c r="L1505" s="1">
        <v>1</v>
      </c>
      <c r="M1505" s="1">
        <v>500195</v>
      </c>
      <c r="N1505" s="1" t="s">
        <v>6603</v>
      </c>
      <c r="O1505" s="1">
        <v>52210</v>
      </c>
      <c r="P1505" s="1" t="s">
        <v>3121</v>
      </c>
      <c r="Q1505" s="1">
        <v>289.43</v>
      </c>
      <c r="R1505" s="1" t="str">
        <f>IFERROR(VLOOKUP(K1505,Proveedores!$A$2:$B$500,2,0),"Agregar")</f>
        <v>Sinergium</v>
      </c>
      <c r="S1505" s="5">
        <f t="shared" si="23"/>
        <v>15111140.300000001</v>
      </c>
    </row>
    <row r="1506" spans="1:19" x14ac:dyDescent="0.2">
      <c r="A1506" s="7">
        <v>43951.654583333337</v>
      </c>
      <c r="B1506" s="1" t="s">
        <v>6604</v>
      </c>
      <c r="C1506" s="1" t="s">
        <v>6605</v>
      </c>
      <c r="D1506" s="1" t="s">
        <v>1621</v>
      </c>
      <c r="E1506" s="1" t="s">
        <v>6606</v>
      </c>
      <c r="F1506" s="7">
        <v>43949</v>
      </c>
      <c r="G1506" s="1" t="s">
        <v>6607</v>
      </c>
      <c r="H1506" s="5">
        <v>5553900</v>
      </c>
      <c r="I1506" s="1" t="s">
        <v>6607</v>
      </c>
      <c r="J1506" s="1">
        <v>0</v>
      </c>
      <c r="K1506" s="1" t="s">
        <v>6608</v>
      </c>
      <c r="L1506" s="1">
        <v>1</v>
      </c>
      <c r="M1506" s="1" t="s">
        <v>6197</v>
      </c>
      <c r="N1506" s="1" t="s">
        <v>6609</v>
      </c>
      <c r="O1506" s="1">
        <v>34000</v>
      </c>
      <c r="P1506" s="1" t="s">
        <v>6610</v>
      </c>
      <c r="Q1506" s="1">
        <v>163.35</v>
      </c>
      <c r="R1506" s="1" t="str">
        <f>IFERROR(VLOOKUP(K1506,Proveedores!$A$2:$B$500,2,0),"Agregar")</f>
        <v>R.A. INTERTRADING S.A.</v>
      </c>
      <c r="S1506" s="5">
        <f t="shared" si="23"/>
        <v>5553900</v>
      </c>
    </row>
    <row r="1507" spans="1:19" x14ac:dyDescent="0.2">
      <c r="A1507" s="7">
        <v>43955.424016203702</v>
      </c>
      <c r="B1507" s="1" t="s">
        <v>6611</v>
      </c>
      <c r="C1507" s="1" t="s">
        <v>6612</v>
      </c>
      <c r="D1507" s="1" t="s">
        <v>1621</v>
      </c>
      <c r="E1507" s="1" t="s">
        <v>6613</v>
      </c>
      <c r="F1507" s="7">
        <v>43951</v>
      </c>
      <c r="G1507" s="1" t="s">
        <v>265</v>
      </c>
      <c r="H1507" s="5">
        <v>771680</v>
      </c>
      <c r="I1507" s="1" t="s">
        <v>6614</v>
      </c>
      <c r="J1507" s="1" t="s">
        <v>273</v>
      </c>
      <c r="K1507" s="1" t="s">
        <v>1974</v>
      </c>
      <c r="L1507" s="1">
        <v>2</v>
      </c>
      <c r="M1507" s="1" t="s">
        <v>1975</v>
      </c>
      <c r="N1507" s="1" t="s">
        <v>1976</v>
      </c>
      <c r="O1507" s="1">
        <v>112</v>
      </c>
      <c r="P1507" s="1" t="s">
        <v>1977</v>
      </c>
      <c r="Q1507" s="1">
        <v>6890</v>
      </c>
      <c r="R1507" s="1" t="str">
        <f>IFERROR(VLOOKUP(K1507,Proveedores!$A$2:$B$500,2,0),"Agregar")</f>
        <v>Pfizer S.R.L.</v>
      </c>
      <c r="S1507" s="5">
        <f t="shared" si="23"/>
        <v>771680</v>
      </c>
    </row>
    <row r="1508" spans="1:19" x14ac:dyDescent="0.2">
      <c r="A1508" s="7">
        <v>43955.437777777777</v>
      </c>
      <c r="B1508" s="1" t="s">
        <v>6615</v>
      </c>
      <c r="C1508" s="1" t="s">
        <v>6616</v>
      </c>
      <c r="D1508" s="1" t="s">
        <v>1621</v>
      </c>
      <c r="E1508" s="1" t="s">
        <v>6617</v>
      </c>
      <c r="F1508" s="7">
        <v>43951</v>
      </c>
      <c r="G1508" s="1" t="s">
        <v>265</v>
      </c>
      <c r="H1508" s="5">
        <v>9322170.0299999993</v>
      </c>
      <c r="I1508" s="1" t="s">
        <v>6618</v>
      </c>
      <c r="J1508" s="1">
        <v>0</v>
      </c>
      <c r="K1508" s="1" t="s">
        <v>1974</v>
      </c>
      <c r="L1508" s="1">
        <v>1</v>
      </c>
      <c r="M1508" s="1" t="s">
        <v>1982</v>
      </c>
      <c r="N1508" s="1" t="s">
        <v>1983</v>
      </c>
      <c r="O1508" s="1">
        <v>152</v>
      </c>
      <c r="P1508" s="1" t="s">
        <v>1977</v>
      </c>
      <c r="Q1508" s="1">
        <v>3445</v>
      </c>
      <c r="R1508" s="1" t="str">
        <f>IFERROR(VLOOKUP(K1508,Proveedores!$A$2:$B$500,2,0),"Agregar")</f>
        <v>Pfizer S.R.L.</v>
      </c>
      <c r="S1508" s="5">
        <f t="shared" si="23"/>
        <v>523640</v>
      </c>
    </row>
    <row r="1509" spans="1:19" x14ac:dyDescent="0.2">
      <c r="A1509" s="7">
        <v>43955.437777777777</v>
      </c>
      <c r="B1509" s="1" t="s">
        <v>6615</v>
      </c>
      <c r="C1509" s="1" t="s">
        <v>6616</v>
      </c>
      <c r="D1509" s="1" t="s">
        <v>1621</v>
      </c>
      <c r="E1509" s="1" t="s">
        <v>6617</v>
      </c>
      <c r="F1509" s="7">
        <v>43951</v>
      </c>
      <c r="G1509" s="1" t="s">
        <v>265</v>
      </c>
      <c r="H1509" s="5">
        <v>9322170.0299999993</v>
      </c>
      <c r="I1509" s="1" t="s">
        <v>6618</v>
      </c>
      <c r="J1509" s="1">
        <v>0</v>
      </c>
      <c r="K1509" s="1" t="s">
        <v>1974</v>
      </c>
      <c r="L1509" s="1">
        <v>2</v>
      </c>
      <c r="M1509" s="1" t="s">
        <v>1975</v>
      </c>
      <c r="N1509" s="1" t="s">
        <v>1976</v>
      </c>
      <c r="O1509" s="1">
        <v>1277</v>
      </c>
      <c r="P1509" s="1" t="s">
        <v>1977</v>
      </c>
      <c r="Q1509" s="1">
        <v>6890</v>
      </c>
      <c r="R1509" s="1" t="str">
        <f>IFERROR(VLOOKUP(K1509,Proveedores!$A$2:$B$500,2,0),"Agregar")</f>
        <v>Pfizer S.R.L.</v>
      </c>
      <c r="S1509" s="5">
        <f t="shared" si="23"/>
        <v>8798530</v>
      </c>
    </row>
    <row r="1510" spans="1:19" x14ac:dyDescent="0.2">
      <c r="A1510" s="7">
        <v>43955.607581018521</v>
      </c>
      <c r="B1510" s="1" t="s">
        <v>6619</v>
      </c>
      <c r="C1510" s="1" t="s">
        <v>6620</v>
      </c>
      <c r="D1510" s="1" t="s">
        <v>1621</v>
      </c>
      <c r="E1510" s="1" t="s">
        <v>6621</v>
      </c>
      <c r="F1510" s="7">
        <v>43951</v>
      </c>
      <c r="G1510" s="1" t="s">
        <v>692</v>
      </c>
      <c r="H1510" s="5">
        <v>27843858</v>
      </c>
      <c r="I1510" s="1" t="s">
        <v>2599</v>
      </c>
      <c r="J1510" s="1">
        <v>0</v>
      </c>
      <c r="K1510" s="1" t="s">
        <v>318</v>
      </c>
      <c r="L1510" s="1">
        <v>36</v>
      </c>
      <c r="M1510" s="1" t="s">
        <v>2374</v>
      </c>
      <c r="N1510" s="1" t="s">
        <v>6622</v>
      </c>
      <c r="O1510" s="1">
        <v>3639720</v>
      </c>
      <c r="P1510" s="1" t="s">
        <v>1917</v>
      </c>
      <c r="Q1510" s="1">
        <v>7.65</v>
      </c>
      <c r="R1510" s="1" t="str">
        <f>IFERROR(VLOOKUP(K1510,Proveedores!$A$2:$B$500,2,0),"Agregar")</f>
        <v>LABORATORIOS RICHMOND SACIF</v>
      </c>
      <c r="S1510" s="5">
        <f t="shared" si="23"/>
        <v>27843858</v>
      </c>
    </row>
    <row r="1511" spans="1:19" x14ac:dyDescent="0.2">
      <c r="A1511" s="7">
        <v>43955.623854166668</v>
      </c>
      <c r="B1511" s="1" t="s">
        <v>6623</v>
      </c>
      <c r="C1511" s="1" t="s">
        <v>6624</v>
      </c>
      <c r="D1511" s="1" t="s">
        <v>1621</v>
      </c>
      <c r="E1511" s="1" t="s">
        <v>6625</v>
      </c>
      <c r="F1511" s="7">
        <v>43955</v>
      </c>
      <c r="G1511" s="1" t="s">
        <v>142</v>
      </c>
      <c r="H1511" s="5">
        <v>5048164.43</v>
      </c>
      <c r="I1511" s="1">
        <v>1</v>
      </c>
      <c r="J1511" s="1">
        <v>0</v>
      </c>
      <c r="K1511" s="1" t="s">
        <v>146</v>
      </c>
      <c r="L1511" s="1">
        <v>3</v>
      </c>
      <c r="M1511" s="1" t="s">
        <v>2315</v>
      </c>
      <c r="N1511" s="1" t="s">
        <v>2316</v>
      </c>
      <c r="O1511" s="1">
        <v>1</v>
      </c>
      <c r="P1511" s="1" t="s">
        <v>2316</v>
      </c>
      <c r="Q1511" s="1">
        <v>100695.67999999999</v>
      </c>
      <c r="R1511" s="1" t="str">
        <f>IFERROR(VLOOKUP(K1511,Proveedores!$A$2:$B$500,2,0),"Agregar")</f>
        <v>SUIZO ARGENTINA S.A.</v>
      </c>
      <c r="S1511" s="5">
        <f t="shared" si="23"/>
        <v>100695.67999999999</v>
      </c>
    </row>
    <row r="1512" spans="1:19" x14ac:dyDescent="0.2">
      <c r="A1512" s="7">
        <v>43955.623854166668</v>
      </c>
      <c r="B1512" s="1" t="s">
        <v>6623</v>
      </c>
      <c r="C1512" s="1" t="s">
        <v>6624</v>
      </c>
      <c r="D1512" s="1" t="s">
        <v>1621</v>
      </c>
      <c r="E1512" s="1" t="s">
        <v>6625</v>
      </c>
      <c r="F1512" s="7">
        <v>43955</v>
      </c>
      <c r="G1512" s="1" t="s">
        <v>142</v>
      </c>
      <c r="H1512" s="5">
        <v>5048164.43</v>
      </c>
      <c r="I1512" s="1">
        <v>1</v>
      </c>
      <c r="J1512" s="1">
        <v>0</v>
      </c>
      <c r="K1512" s="1" t="s">
        <v>146</v>
      </c>
      <c r="L1512" s="1">
        <v>1</v>
      </c>
      <c r="M1512" s="1" t="s">
        <v>2317</v>
      </c>
      <c r="N1512" s="1" t="s">
        <v>2316</v>
      </c>
      <c r="O1512" s="1">
        <v>1</v>
      </c>
      <c r="P1512" s="1" t="s">
        <v>2316</v>
      </c>
      <c r="Q1512" s="1">
        <v>218033.05</v>
      </c>
      <c r="R1512" s="1" t="str">
        <f>IFERROR(VLOOKUP(K1512,Proveedores!$A$2:$B$500,2,0),"Agregar")</f>
        <v>SUIZO ARGENTINA S.A.</v>
      </c>
      <c r="S1512" s="5">
        <f t="shared" si="23"/>
        <v>218033.05</v>
      </c>
    </row>
    <row r="1513" spans="1:19" x14ac:dyDescent="0.2">
      <c r="A1513" s="7">
        <v>43955.623854166668</v>
      </c>
      <c r="B1513" s="1" t="s">
        <v>6623</v>
      </c>
      <c r="C1513" s="1" t="s">
        <v>6624</v>
      </c>
      <c r="D1513" s="1" t="s">
        <v>1621</v>
      </c>
      <c r="E1513" s="1" t="s">
        <v>6625</v>
      </c>
      <c r="F1513" s="7">
        <v>43955</v>
      </c>
      <c r="G1513" s="1" t="s">
        <v>142</v>
      </c>
      <c r="H1513" s="5">
        <v>5048164.43</v>
      </c>
      <c r="I1513" s="1">
        <v>1</v>
      </c>
      <c r="J1513" s="1">
        <v>0</v>
      </c>
      <c r="K1513" s="1" t="s">
        <v>146</v>
      </c>
      <c r="L1513" s="1">
        <v>2</v>
      </c>
      <c r="M1513" s="1" t="s">
        <v>2317</v>
      </c>
      <c r="N1513" s="1" t="s">
        <v>2316</v>
      </c>
      <c r="O1513" s="1">
        <v>1</v>
      </c>
      <c r="P1513" s="1" t="s">
        <v>2316</v>
      </c>
      <c r="Q1513" s="1">
        <v>4729435.72</v>
      </c>
      <c r="R1513" s="1" t="str">
        <f>IFERROR(VLOOKUP(K1513,Proveedores!$A$2:$B$500,2,0),"Agregar")</f>
        <v>SUIZO ARGENTINA S.A.</v>
      </c>
      <c r="S1513" s="5">
        <f t="shared" si="23"/>
        <v>4729435.72</v>
      </c>
    </row>
    <row r="1514" spans="1:19" x14ac:dyDescent="0.2">
      <c r="A1514" s="7">
        <v>43955.786909722221</v>
      </c>
      <c r="B1514" s="1" t="s">
        <v>6626</v>
      </c>
      <c r="C1514" s="1" t="s">
        <v>6627</v>
      </c>
      <c r="D1514" s="1" t="s">
        <v>1621</v>
      </c>
      <c r="E1514" s="1" t="s">
        <v>6628</v>
      </c>
      <c r="F1514" s="7">
        <v>43951</v>
      </c>
      <c r="G1514" s="1" t="s">
        <v>552</v>
      </c>
      <c r="H1514" s="5">
        <v>2560000</v>
      </c>
      <c r="I1514" s="1" t="s">
        <v>6629</v>
      </c>
      <c r="J1514" s="1">
        <v>0</v>
      </c>
      <c r="K1514" s="1" t="s">
        <v>6630</v>
      </c>
      <c r="L1514" s="1">
        <v>1</v>
      </c>
      <c r="M1514" s="1" t="s">
        <v>2393</v>
      </c>
      <c r="N1514" s="1" t="s">
        <v>2590</v>
      </c>
      <c r="O1514" s="1">
        <v>3000</v>
      </c>
      <c r="P1514" s="1" t="s">
        <v>2522</v>
      </c>
      <c r="Q1514" s="1">
        <v>853.6</v>
      </c>
      <c r="R1514" s="1" t="str">
        <f>IFERROR(VLOOKUP(K1514,Proveedores!$A$2:$B$500,2,0),"Agregar")</f>
        <v>KOPELCO S.A.</v>
      </c>
      <c r="S1514" s="5">
        <f t="shared" si="23"/>
        <v>2560800</v>
      </c>
    </row>
    <row r="1515" spans="1:19" x14ac:dyDescent="0.2">
      <c r="A1515" s="7">
        <v>43956.446875000001</v>
      </c>
      <c r="B1515" s="1" t="s">
        <v>6631</v>
      </c>
      <c r="C1515" s="1" t="s">
        <v>6632</v>
      </c>
      <c r="D1515" s="1" t="s">
        <v>1621</v>
      </c>
      <c r="E1515" s="1">
        <v>302600027824</v>
      </c>
      <c r="F1515" s="7">
        <v>43811</v>
      </c>
      <c r="G1515" s="1" t="s">
        <v>605</v>
      </c>
      <c r="H1515" s="5">
        <v>5550246.6500000004</v>
      </c>
      <c r="I1515" s="1">
        <v>1601</v>
      </c>
      <c r="J1515" s="1">
        <v>0</v>
      </c>
      <c r="K1515" s="1" t="s">
        <v>6366</v>
      </c>
      <c r="L1515" s="1">
        <v>7</v>
      </c>
      <c r="M1515" s="1" t="s">
        <v>6633</v>
      </c>
      <c r="N1515" s="1" t="s">
        <v>6634</v>
      </c>
      <c r="O1515" s="1">
        <v>48075</v>
      </c>
      <c r="P1515" s="1" t="s">
        <v>6635</v>
      </c>
      <c r="Q1515" s="1">
        <v>117.45</v>
      </c>
      <c r="R1515" s="1" t="str">
        <f>IFERROR(VLOOKUP(K1515,Proveedores!$A$2:$B$500,2,0),"Agregar")</f>
        <v>Pfizer S.R.L.</v>
      </c>
      <c r="S1515" s="5">
        <f t="shared" si="23"/>
        <v>5646408.75</v>
      </c>
    </row>
    <row r="1516" spans="1:19" x14ac:dyDescent="0.2">
      <c r="A1516" s="7">
        <v>43956.54078703704</v>
      </c>
      <c r="B1516" s="1" t="s">
        <v>6636</v>
      </c>
      <c r="C1516" s="1" t="s">
        <v>6637</v>
      </c>
      <c r="D1516" s="1" t="s">
        <v>1621</v>
      </c>
      <c r="E1516" s="1">
        <v>302600028189</v>
      </c>
      <c r="F1516" s="7">
        <v>43850</v>
      </c>
      <c r="G1516" s="1" t="s">
        <v>605</v>
      </c>
      <c r="H1516" s="5">
        <v>230.89</v>
      </c>
      <c r="I1516" s="1">
        <v>79</v>
      </c>
      <c r="J1516" s="1">
        <v>0</v>
      </c>
      <c r="K1516" s="1" t="s">
        <v>6366</v>
      </c>
      <c r="L1516" s="1">
        <v>7</v>
      </c>
      <c r="M1516" s="1" t="s">
        <v>6633</v>
      </c>
      <c r="N1516" s="1" t="s">
        <v>6634</v>
      </c>
      <c r="O1516" s="1">
        <v>2</v>
      </c>
      <c r="P1516" s="1" t="s">
        <v>6635</v>
      </c>
      <c r="Q1516" s="1">
        <v>115.45</v>
      </c>
      <c r="R1516" s="1" t="str">
        <f>IFERROR(VLOOKUP(K1516,Proveedores!$A$2:$B$500,2,0),"Agregar")</f>
        <v>Pfizer S.R.L.</v>
      </c>
      <c r="S1516" s="5">
        <f t="shared" si="23"/>
        <v>230.9</v>
      </c>
    </row>
    <row r="1517" spans="1:19" x14ac:dyDescent="0.2">
      <c r="A1517" s="7">
        <v>43957.39539351852</v>
      </c>
      <c r="B1517" s="1" t="s">
        <v>6638</v>
      </c>
      <c r="C1517" s="1" t="s">
        <v>6639</v>
      </c>
      <c r="D1517" s="1" t="s">
        <v>1621</v>
      </c>
      <c r="E1517" s="1" t="s">
        <v>6640</v>
      </c>
      <c r="F1517" s="7">
        <v>43955</v>
      </c>
      <c r="G1517" s="1" t="s">
        <v>692</v>
      </c>
      <c r="H1517" s="5">
        <v>29402820</v>
      </c>
      <c r="I1517" s="1" t="s">
        <v>1816</v>
      </c>
      <c r="J1517" s="1">
        <v>0</v>
      </c>
      <c r="K1517" s="1" t="s">
        <v>1847</v>
      </c>
      <c r="L1517" s="1">
        <v>36</v>
      </c>
      <c r="M1517" s="1" t="s">
        <v>2298</v>
      </c>
      <c r="N1517" s="1" t="s">
        <v>2299</v>
      </c>
      <c r="O1517" s="1">
        <v>3879000</v>
      </c>
      <c r="P1517" s="1" t="s">
        <v>1917</v>
      </c>
      <c r="Q1517" s="1">
        <v>7.58</v>
      </c>
      <c r="R1517" s="1" t="str">
        <f>IFERROR(VLOOKUP(K1517,Proveedores!$A$2:$B$500,2,0),"Agregar")</f>
        <v xml:space="preserve">LAFEDAR S.A. </v>
      </c>
      <c r="S1517" s="5">
        <f t="shared" si="23"/>
        <v>29402820</v>
      </c>
    </row>
    <row r="1518" spans="1:19" x14ac:dyDescent="0.2">
      <c r="A1518" s="7">
        <v>43957.407152777778</v>
      </c>
      <c r="B1518" s="1" t="s">
        <v>6641</v>
      </c>
      <c r="C1518" s="1" t="s">
        <v>6642</v>
      </c>
      <c r="D1518" s="1" t="s">
        <v>1621</v>
      </c>
      <c r="E1518" s="1" t="s">
        <v>6643</v>
      </c>
      <c r="F1518" s="7">
        <v>43941</v>
      </c>
      <c r="G1518" s="1" t="s">
        <v>6644</v>
      </c>
      <c r="H1518" s="5">
        <v>149668000</v>
      </c>
      <c r="I1518" s="1" t="s">
        <v>6644</v>
      </c>
      <c r="J1518" s="1">
        <v>0</v>
      </c>
      <c r="K1518" s="1" t="s">
        <v>6645</v>
      </c>
      <c r="L1518" s="1" t="s">
        <v>6646</v>
      </c>
      <c r="M1518" s="1">
        <v>1</v>
      </c>
      <c r="N1518" s="1" t="s">
        <v>6647</v>
      </c>
      <c r="O1518" s="1">
        <v>3564000</v>
      </c>
      <c r="P1518" s="1" t="s">
        <v>1861</v>
      </c>
      <c r="Q1518" s="1">
        <v>42</v>
      </c>
      <c r="R1518" s="1" t="str">
        <f>IFERROR(VLOOKUP(K1518,Proveedores!$A$2:$B$500,2,0),"Agregar")</f>
        <v>Aeromedical SA</v>
      </c>
      <c r="S1518" s="5">
        <f t="shared" si="23"/>
        <v>149688000</v>
      </c>
    </row>
    <row r="1519" spans="1:19" x14ac:dyDescent="0.2">
      <c r="A1519" s="7">
        <v>43957.420810185184</v>
      </c>
      <c r="B1519" s="1" t="s">
        <v>6648</v>
      </c>
      <c r="C1519" s="1" t="s">
        <v>6649</v>
      </c>
      <c r="D1519" s="1" t="s">
        <v>1621</v>
      </c>
      <c r="E1519" s="1" t="s">
        <v>6650</v>
      </c>
      <c r="F1519" s="7">
        <v>43955</v>
      </c>
      <c r="G1519" s="1" t="s">
        <v>692</v>
      </c>
      <c r="H1519" s="5">
        <v>571835.88</v>
      </c>
      <c r="I1519" s="1" t="s">
        <v>1816</v>
      </c>
      <c r="J1519" s="1">
        <v>0</v>
      </c>
      <c r="K1519" s="1" t="s">
        <v>1847</v>
      </c>
      <c r="L1519" s="1">
        <v>18</v>
      </c>
      <c r="M1519" s="1" t="s">
        <v>2308</v>
      </c>
      <c r="N1519" s="1" t="s">
        <v>2354</v>
      </c>
      <c r="O1519" s="1">
        <v>15092</v>
      </c>
      <c r="P1519" s="1" t="s">
        <v>2310</v>
      </c>
      <c r="Q1519" s="1">
        <v>37.89</v>
      </c>
      <c r="R1519" s="1" t="str">
        <f>IFERROR(VLOOKUP(K1519,Proveedores!$A$2:$B$500,2,0),"Agregar")</f>
        <v xml:space="preserve">LAFEDAR S.A. </v>
      </c>
      <c r="S1519" s="5">
        <f t="shared" si="23"/>
        <v>571835.88</v>
      </c>
    </row>
    <row r="1520" spans="1:19" x14ac:dyDescent="0.2">
      <c r="A1520" s="7">
        <v>43957.431990740741</v>
      </c>
      <c r="B1520" s="1" t="s">
        <v>6651</v>
      </c>
      <c r="C1520" s="1" t="s">
        <v>6652</v>
      </c>
      <c r="D1520" s="1" t="s">
        <v>1621</v>
      </c>
      <c r="E1520" s="1">
        <v>11000000097</v>
      </c>
      <c r="F1520" s="7">
        <v>43953</v>
      </c>
      <c r="G1520" s="1" t="s">
        <v>6653</v>
      </c>
      <c r="H1520" s="5">
        <v>192500000</v>
      </c>
      <c r="I1520" s="1" t="s">
        <v>2599</v>
      </c>
      <c r="J1520" s="1">
        <v>0</v>
      </c>
      <c r="K1520" s="1" t="s">
        <v>5669</v>
      </c>
      <c r="L1520" s="1">
        <v>1</v>
      </c>
      <c r="M1520" s="1" t="s">
        <v>5670</v>
      </c>
      <c r="N1520" s="1" t="s">
        <v>5671</v>
      </c>
      <c r="O1520" s="1">
        <v>250</v>
      </c>
      <c r="P1520" s="1" t="s">
        <v>2149</v>
      </c>
      <c r="Q1520" s="1">
        <v>770000</v>
      </c>
      <c r="R1520" s="1" t="str">
        <f>IFERROR(VLOOKUP(K1520,Proveedores!$A$2:$B$500,2,0),"Agregar")</f>
        <v>TECME SA</v>
      </c>
      <c r="S1520" s="5">
        <f t="shared" si="23"/>
        <v>192500000</v>
      </c>
    </row>
    <row r="1521" spans="1:19" x14ac:dyDescent="0.2">
      <c r="A1521" s="7">
        <v>43957.582986111112</v>
      </c>
      <c r="B1521" s="1" t="s">
        <v>6654</v>
      </c>
      <c r="C1521" s="1" t="s">
        <v>6655</v>
      </c>
      <c r="D1521" s="1" t="s">
        <v>1621</v>
      </c>
      <c r="E1521" s="1" t="s">
        <v>6656</v>
      </c>
      <c r="F1521" s="7">
        <v>43957</v>
      </c>
      <c r="G1521" s="1" t="s">
        <v>971</v>
      </c>
      <c r="H1521" s="5">
        <v>40000</v>
      </c>
      <c r="I1521" s="1" t="s">
        <v>6657</v>
      </c>
      <c r="J1521" s="1">
        <v>0</v>
      </c>
      <c r="K1521" s="1" t="s">
        <v>973</v>
      </c>
      <c r="L1521" s="1">
        <v>1</v>
      </c>
      <c r="M1521" s="1">
        <v>1</v>
      </c>
      <c r="N1521" s="1" t="s">
        <v>4064</v>
      </c>
      <c r="O1521" s="1">
        <v>1</v>
      </c>
      <c r="P1521" s="1">
        <v>1</v>
      </c>
      <c r="Q1521" s="1">
        <v>40000</v>
      </c>
      <c r="R1521" s="1" t="str">
        <f>IFERROR(VLOOKUP(K1521,Proveedores!$A$2:$B$500,2,0),"Agregar")</f>
        <v>Angeleri y Asociados S.A.</v>
      </c>
      <c r="S1521" s="5">
        <f t="shared" si="23"/>
        <v>40000</v>
      </c>
    </row>
    <row r="1522" spans="1:19" x14ac:dyDescent="0.2">
      <c r="A1522" s="7">
        <v>43957.620173611111</v>
      </c>
      <c r="B1522" s="1" t="s">
        <v>6658</v>
      </c>
      <c r="C1522" s="1" t="s">
        <v>6659</v>
      </c>
      <c r="D1522" s="1" t="s">
        <v>1621</v>
      </c>
      <c r="E1522" s="1" t="s">
        <v>6660</v>
      </c>
      <c r="F1522" s="7">
        <v>43956</v>
      </c>
      <c r="G1522" s="1" t="s">
        <v>692</v>
      </c>
      <c r="H1522" s="5">
        <v>2969311.5</v>
      </c>
      <c r="I1522" s="1" t="s">
        <v>1816</v>
      </c>
      <c r="J1522" s="1">
        <v>0</v>
      </c>
      <c r="K1522" s="1" t="s">
        <v>1847</v>
      </c>
      <c r="L1522" s="1">
        <v>19</v>
      </c>
      <c r="M1522" s="1" t="s">
        <v>3090</v>
      </c>
      <c r="N1522" s="1" t="s">
        <v>3086</v>
      </c>
      <c r="O1522" s="1">
        <v>251850</v>
      </c>
      <c r="P1522" s="1" t="s">
        <v>6661</v>
      </c>
      <c r="Q1522" s="1">
        <v>11.79</v>
      </c>
      <c r="R1522" s="1" t="str">
        <f>IFERROR(VLOOKUP(K1522,Proveedores!$A$2:$B$500,2,0),"Agregar")</f>
        <v xml:space="preserve">LAFEDAR S.A. </v>
      </c>
      <c r="S1522" s="5">
        <f t="shared" si="23"/>
        <v>2969311.5</v>
      </c>
    </row>
    <row r="1523" spans="1:19" x14ac:dyDescent="0.2">
      <c r="A1523" s="7">
        <v>43957.625173611108</v>
      </c>
      <c r="B1523" s="1" t="s">
        <v>6662</v>
      </c>
      <c r="C1523" s="1" t="s">
        <v>6663</v>
      </c>
      <c r="D1523" s="1" t="s">
        <v>1621</v>
      </c>
      <c r="E1523" s="1" t="s">
        <v>6664</v>
      </c>
      <c r="F1523" s="7">
        <v>43956</v>
      </c>
      <c r="G1523" s="1" t="s">
        <v>692</v>
      </c>
      <c r="H1523" s="5">
        <v>1523117.64</v>
      </c>
      <c r="I1523" s="1" t="s">
        <v>1816</v>
      </c>
      <c r="J1523" s="1">
        <v>0</v>
      </c>
      <c r="K1523" s="1" t="s">
        <v>1847</v>
      </c>
      <c r="L1523" s="1">
        <v>20</v>
      </c>
      <c r="M1523" s="1" t="s">
        <v>2527</v>
      </c>
      <c r="N1523" s="1" t="s">
        <v>3086</v>
      </c>
      <c r="O1523" s="1">
        <v>42474</v>
      </c>
      <c r="P1523" s="1" t="s">
        <v>2515</v>
      </c>
      <c r="Q1523" s="1">
        <v>35.86</v>
      </c>
      <c r="R1523" s="1" t="str">
        <f>IFERROR(VLOOKUP(K1523,Proveedores!$A$2:$B$500,2,0),"Agregar")</f>
        <v xml:space="preserve">LAFEDAR S.A. </v>
      </c>
      <c r="S1523" s="5">
        <f t="shared" si="23"/>
        <v>1523117.64</v>
      </c>
    </row>
    <row r="1524" spans="1:19" x14ac:dyDescent="0.2">
      <c r="A1524" s="7">
        <v>43957.630659722221</v>
      </c>
      <c r="B1524" s="1" t="s">
        <v>6665</v>
      </c>
      <c r="C1524" s="1" t="s">
        <v>6666</v>
      </c>
      <c r="D1524" s="1" t="s">
        <v>1621</v>
      </c>
      <c r="E1524" s="1" t="s">
        <v>6667</v>
      </c>
      <c r="F1524" s="7">
        <v>43956</v>
      </c>
      <c r="G1524" s="1" t="s">
        <v>692</v>
      </c>
      <c r="H1524" s="5">
        <v>1071531.22</v>
      </c>
      <c r="I1524" s="1" t="s">
        <v>1816</v>
      </c>
      <c r="J1524" s="1">
        <v>0</v>
      </c>
      <c r="K1524" s="1" t="s">
        <v>1847</v>
      </c>
      <c r="L1524" s="1">
        <v>24</v>
      </c>
      <c r="M1524" s="1" t="s">
        <v>2367</v>
      </c>
      <c r="N1524" s="1" t="s">
        <v>2368</v>
      </c>
      <c r="O1524" s="1">
        <v>142928</v>
      </c>
      <c r="P1524" s="1" t="s">
        <v>2369</v>
      </c>
      <c r="Q1524" s="1">
        <v>7.4969999999999999</v>
      </c>
      <c r="R1524" s="1" t="str">
        <f>IFERROR(VLOOKUP(K1524,Proveedores!$A$2:$B$500,2,0),"Agregar")</f>
        <v xml:space="preserve">LAFEDAR S.A. </v>
      </c>
      <c r="S1524" s="5">
        <f t="shared" si="23"/>
        <v>1071531.216</v>
      </c>
    </row>
    <row r="1525" spans="1:19" x14ac:dyDescent="0.2">
      <c r="A1525" s="7">
        <v>43957.636770833335</v>
      </c>
      <c r="B1525" s="1" t="s">
        <v>6668</v>
      </c>
      <c r="C1525" s="1" t="s">
        <v>6669</v>
      </c>
      <c r="D1525" s="1" t="s">
        <v>1621</v>
      </c>
      <c r="E1525" s="1" t="s">
        <v>6670</v>
      </c>
      <c r="F1525" s="7">
        <v>43950</v>
      </c>
      <c r="G1525" s="1" t="s">
        <v>692</v>
      </c>
      <c r="H1525" s="5">
        <v>2943098.48</v>
      </c>
      <c r="I1525" s="1">
        <v>550</v>
      </c>
      <c r="J1525" s="1">
        <v>0</v>
      </c>
      <c r="K1525" s="1" t="s">
        <v>2625</v>
      </c>
      <c r="L1525" s="1">
        <v>18</v>
      </c>
      <c r="M1525" s="1" t="s">
        <v>1995</v>
      </c>
      <c r="N1525" s="1" t="s">
        <v>6671</v>
      </c>
      <c r="O1525" s="1">
        <v>68476</v>
      </c>
      <c r="P1525" s="1" t="s">
        <v>1665</v>
      </c>
      <c r="Q1525" s="1">
        <v>42.98</v>
      </c>
      <c r="R1525" s="1" t="str">
        <f>IFERROR(VLOOKUP(K1525,Proveedores!$A$2:$B$500,2,0),"Agregar")</f>
        <v>PRO MED INTERNACIONAL SA</v>
      </c>
      <c r="S1525" s="5">
        <f t="shared" si="23"/>
        <v>2943098.48</v>
      </c>
    </row>
    <row r="1526" spans="1:19" x14ac:dyDescent="0.2">
      <c r="A1526" s="7">
        <v>43957.748692129629</v>
      </c>
      <c r="B1526" s="1" t="s">
        <v>6672</v>
      </c>
      <c r="C1526" s="1" t="s">
        <v>6673</v>
      </c>
      <c r="D1526" s="1" t="s">
        <v>1621</v>
      </c>
      <c r="E1526" s="1">
        <v>302600027646</v>
      </c>
      <c r="F1526" s="7">
        <v>43802</v>
      </c>
      <c r="G1526" s="1" t="s">
        <v>605</v>
      </c>
      <c r="H1526" s="5">
        <v>5550246.6500000004</v>
      </c>
      <c r="I1526" s="1">
        <v>1600</v>
      </c>
      <c r="J1526" s="1">
        <v>0</v>
      </c>
      <c r="K1526" s="1" t="s">
        <v>6366</v>
      </c>
      <c r="L1526" s="1">
        <v>7</v>
      </c>
      <c r="M1526" s="1" t="s">
        <v>6633</v>
      </c>
      <c r="N1526" s="1" t="s">
        <v>6634</v>
      </c>
      <c r="O1526" s="1">
        <v>48075</v>
      </c>
      <c r="P1526" s="1" t="s">
        <v>6635</v>
      </c>
      <c r="Q1526" s="1">
        <v>117.45</v>
      </c>
      <c r="R1526" s="1" t="str">
        <f>IFERROR(VLOOKUP(K1526,Proveedores!$A$2:$B$500,2,0),"Agregar")</f>
        <v>Pfizer S.R.L.</v>
      </c>
      <c r="S1526" s="5">
        <f t="shared" si="23"/>
        <v>5646408.75</v>
      </c>
    </row>
    <row r="1527" spans="1:19" x14ac:dyDescent="0.2">
      <c r="A1527" s="7">
        <v>43958.413483796299</v>
      </c>
      <c r="B1527" s="1" t="s">
        <v>6674</v>
      </c>
      <c r="C1527" s="1" t="s">
        <v>6675</v>
      </c>
      <c r="D1527" s="1" t="s">
        <v>1621</v>
      </c>
      <c r="E1527" s="1" t="s">
        <v>6676</v>
      </c>
      <c r="F1527" s="7">
        <v>43944</v>
      </c>
      <c r="G1527" s="1" t="s">
        <v>6677</v>
      </c>
      <c r="H1527" s="5">
        <v>1953600</v>
      </c>
      <c r="I1527" s="1">
        <v>0</v>
      </c>
      <c r="J1527" s="1">
        <v>0</v>
      </c>
      <c r="K1527" s="1" t="s">
        <v>409</v>
      </c>
      <c r="L1527" s="1">
        <v>1</v>
      </c>
      <c r="M1527" s="1" t="s">
        <v>4643</v>
      </c>
      <c r="N1527" s="1" t="s">
        <v>6678</v>
      </c>
      <c r="O1527" s="1">
        <v>2.64</v>
      </c>
      <c r="P1527" s="1" t="s">
        <v>5121</v>
      </c>
      <c r="Q1527" s="1">
        <v>740</v>
      </c>
      <c r="R1527" s="1" t="str">
        <f>IFERROR(VLOOKUP(K1527,Proveedores!$A$2:$B$500,2,0),"Agregar")</f>
        <v>SOLS S.A</v>
      </c>
      <c r="S1527" s="5">
        <f t="shared" si="23"/>
        <v>1953.6000000000001</v>
      </c>
    </row>
    <row r="1528" spans="1:19" x14ac:dyDescent="0.2">
      <c r="A1528" s="7">
        <v>43958.572372685187</v>
      </c>
      <c r="B1528" s="1" t="s">
        <v>6679</v>
      </c>
      <c r="C1528" s="1" t="s">
        <v>6680</v>
      </c>
      <c r="D1528" s="1" t="s">
        <v>1621</v>
      </c>
      <c r="E1528" s="1" t="s">
        <v>6681</v>
      </c>
      <c r="F1528" s="7">
        <v>43955</v>
      </c>
      <c r="G1528" s="1" t="s">
        <v>692</v>
      </c>
      <c r="H1528" s="5">
        <v>1828640</v>
      </c>
      <c r="I1528" s="1" t="s">
        <v>6682</v>
      </c>
      <c r="J1528" s="1">
        <v>0</v>
      </c>
      <c r="K1528" s="1" t="s">
        <v>2737</v>
      </c>
      <c r="L1528" s="1">
        <v>30</v>
      </c>
      <c r="M1528" s="1" t="s">
        <v>3359</v>
      </c>
      <c r="N1528" s="1" t="s">
        <v>4453</v>
      </c>
      <c r="O1528" s="1">
        <v>16624</v>
      </c>
      <c r="P1528" s="1" t="s">
        <v>1642</v>
      </c>
      <c r="Q1528" s="1">
        <v>110</v>
      </c>
      <c r="R1528" s="1" t="str">
        <f>IFERROR(VLOOKUP(K1528,Proveedores!$A$2:$B$500,2,0),"Agregar")</f>
        <v>LABORATORIOS FABRA S.A.</v>
      </c>
      <c r="S1528" s="5">
        <f t="shared" si="23"/>
        <v>1828640</v>
      </c>
    </row>
    <row r="1529" spans="1:19" x14ac:dyDescent="0.2">
      <c r="A1529" s="7">
        <v>43958.57849537037</v>
      </c>
      <c r="B1529" s="1" t="s">
        <v>6683</v>
      </c>
      <c r="C1529" s="1" t="s">
        <v>6684</v>
      </c>
      <c r="D1529" s="1" t="s">
        <v>1621</v>
      </c>
      <c r="E1529" s="1" t="s">
        <v>6685</v>
      </c>
      <c r="F1529" s="7">
        <v>43955</v>
      </c>
      <c r="G1529" s="1" t="s">
        <v>692</v>
      </c>
      <c r="H1529" s="5">
        <v>1828640</v>
      </c>
      <c r="I1529" s="1" t="s">
        <v>6682</v>
      </c>
      <c r="J1529" s="1">
        <v>0</v>
      </c>
      <c r="K1529" s="1" t="s">
        <v>2737</v>
      </c>
      <c r="L1529" s="1">
        <v>30</v>
      </c>
      <c r="M1529" s="1" t="s">
        <v>3359</v>
      </c>
      <c r="N1529" s="1" t="s">
        <v>4453</v>
      </c>
      <c r="O1529" s="1">
        <v>16624</v>
      </c>
      <c r="P1529" s="1" t="s">
        <v>1642</v>
      </c>
      <c r="Q1529" s="1">
        <v>110</v>
      </c>
      <c r="R1529" s="1" t="str">
        <f>IFERROR(VLOOKUP(K1529,Proveedores!$A$2:$B$500,2,0),"Agregar")</f>
        <v>LABORATORIOS FABRA S.A.</v>
      </c>
      <c r="S1529" s="5">
        <f t="shared" si="23"/>
        <v>1828640</v>
      </c>
    </row>
    <row r="1530" spans="1:19" x14ac:dyDescent="0.2">
      <c r="A1530" s="7">
        <v>43958.609583333331</v>
      </c>
      <c r="B1530" s="1" t="s">
        <v>6686</v>
      </c>
      <c r="C1530" s="1" t="s">
        <v>6687</v>
      </c>
      <c r="D1530" s="1" t="s">
        <v>1621</v>
      </c>
      <c r="E1530" s="1" t="s">
        <v>6688</v>
      </c>
      <c r="F1530" s="7">
        <v>43941</v>
      </c>
      <c r="G1530" s="1" t="s">
        <v>605</v>
      </c>
      <c r="H1530" s="5">
        <v>3540717.61</v>
      </c>
      <c r="I1530" s="1">
        <v>567</v>
      </c>
      <c r="J1530" s="1">
        <v>0</v>
      </c>
      <c r="K1530" s="1" t="s">
        <v>3906</v>
      </c>
      <c r="L1530" s="1">
        <v>2</v>
      </c>
      <c r="M1530" s="1" t="s">
        <v>1647</v>
      </c>
      <c r="N1530" s="1" t="s">
        <v>2065</v>
      </c>
      <c r="O1530" s="1">
        <v>46628</v>
      </c>
      <c r="P1530" s="1" t="s">
        <v>2083</v>
      </c>
      <c r="Q1530" s="1">
        <v>25.15</v>
      </c>
      <c r="R1530" s="1" t="str">
        <f>IFERROR(VLOOKUP(K1530,Proveedores!$A$2:$B$500,2,0),"Agregar")</f>
        <v>Dr. LAZAR &amp; Cía. S.A.Q.e.I.</v>
      </c>
      <c r="S1530" s="5">
        <f t="shared" si="23"/>
        <v>1172694.2</v>
      </c>
    </row>
    <row r="1531" spans="1:19" x14ac:dyDescent="0.2">
      <c r="A1531" s="7">
        <v>43958.609583333331</v>
      </c>
      <c r="B1531" s="1" t="s">
        <v>6686</v>
      </c>
      <c r="C1531" s="1" t="s">
        <v>6687</v>
      </c>
      <c r="D1531" s="1" t="s">
        <v>1621</v>
      </c>
      <c r="E1531" s="1" t="s">
        <v>6688</v>
      </c>
      <c r="F1531" s="7">
        <v>43941</v>
      </c>
      <c r="G1531" s="1" t="s">
        <v>605</v>
      </c>
      <c r="H1531" s="5">
        <v>3540717.61</v>
      </c>
      <c r="I1531" s="1">
        <v>567</v>
      </c>
      <c r="J1531" s="1">
        <v>0</v>
      </c>
      <c r="K1531" s="1" t="s">
        <v>3906</v>
      </c>
      <c r="L1531" s="1">
        <v>2</v>
      </c>
      <c r="M1531" s="1" t="s">
        <v>1647</v>
      </c>
      <c r="N1531" s="1" t="s">
        <v>2065</v>
      </c>
      <c r="O1531" s="1">
        <v>47056</v>
      </c>
      <c r="P1531" s="1" t="s">
        <v>2083</v>
      </c>
      <c r="Q1531" s="1">
        <v>25.15</v>
      </c>
      <c r="R1531" s="1" t="str">
        <f>IFERROR(VLOOKUP(K1531,Proveedores!$A$2:$B$500,2,0),"Agregar")</f>
        <v>Dr. LAZAR &amp; Cía. S.A.Q.e.I.</v>
      </c>
      <c r="S1531" s="5">
        <f t="shared" si="23"/>
        <v>1183458.3999999999</v>
      </c>
    </row>
    <row r="1532" spans="1:19" x14ac:dyDescent="0.2">
      <c r="A1532" s="7">
        <v>43958.609583333331</v>
      </c>
      <c r="B1532" s="1" t="s">
        <v>6686</v>
      </c>
      <c r="C1532" s="1" t="s">
        <v>6687</v>
      </c>
      <c r="D1532" s="1" t="s">
        <v>1621</v>
      </c>
      <c r="E1532" s="1" t="s">
        <v>6688</v>
      </c>
      <c r="F1532" s="7">
        <v>43941</v>
      </c>
      <c r="G1532" s="1" t="s">
        <v>605</v>
      </c>
      <c r="H1532" s="5">
        <v>3540717.61</v>
      </c>
      <c r="I1532" s="1">
        <v>567</v>
      </c>
      <c r="J1532" s="1">
        <v>0</v>
      </c>
      <c r="K1532" s="1" t="s">
        <v>3906</v>
      </c>
      <c r="L1532" s="1">
        <v>2</v>
      </c>
      <c r="M1532" s="1" t="s">
        <v>1647</v>
      </c>
      <c r="N1532" s="1" t="s">
        <v>2065</v>
      </c>
      <c r="O1532" s="1">
        <v>47100</v>
      </c>
      <c r="P1532" s="1" t="s">
        <v>2083</v>
      </c>
      <c r="Q1532" s="1">
        <v>25.15</v>
      </c>
      <c r="R1532" s="1" t="str">
        <f>IFERROR(VLOOKUP(K1532,Proveedores!$A$2:$B$500,2,0),"Agregar")</f>
        <v>Dr. LAZAR &amp; Cía. S.A.Q.e.I.</v>
      </c>
      <c r="S1532" s="5">
        <f t="shared" si="23"/>
        <v>1184565</v>
      </c>
    </row>
    <row r="1533" spans="1:19" x14ac:dyDescent="0.2">
      <c r="A1533" s="7">
        <v>43958.711585648147</v>
      </c>
      <c r="B1533" s="1" t="s">
        <v>6689</v>
      </c>
      <c r="C1533" s="1" t="s">
        <v>6690</v>
      </c>
      <c r="D1533" s="1" t="s">
        <v>1621</v>
      </c>
      <c r="E1533" s="1" t="s">
        <v>6691</v>
      </c>
      <c r="F1533" s="7">
        <v>43950</v>
      </c>
      <c r="G1533" s="1" t="s">
        <v>692</v>
      </c>
      <c r="H1533" s="5">
        <v>1651200</v>
      </c>
      <c r="I1533" s="1">
        <v>0</v>
      </c>
      <c r="J1533" s="1">
        <v>0</v>
      </c>
      <c r="K1533" s="1" t="s">
        <v>3255</v>
      </c>
      <c r="L1533" s="1">
        <v>1</v>
      </c>
      <c r="M1533" s="1" t="s">
        <v>3393</v>
      </c>
      <c r="N1533" s="1" t="s">
        <v>3394</v>
      </c>
      <c r="O1533" s="1">
        <v>86000</v>
      </c>
      <c r="P1533" s="1" t="s">
        <v>3395</v>
      </c>
      <c r="Q1533" s="1">
        <v>19.2</v>
      </c>
      <c r="R1533" s="1" t="str">
        <f>IFERROR(VLOOKUP(K1533,Proveedores!$A$2:$B$500,2,0),"Agregar")</f>
        <v>LABORATORIO ELEA PHOENIX S.A.</v>
      </c>
      <c r="S1533" s="5">
        <f t="shared" si="23"/>
        <v>1651200</v>
      </c>
    </row>
    <row r="1534" spans="1:19" x14ac:dyDescent="0.2">
      <c r="A1534" s="7">
        <v>43958.711875000001</v>
      </c>
      <c r="B1534" s="1" t="s">
        <v>6692</v>
      </c>
      <c r="C1534" s="1" t="s">
        <v>6693</v>
      </c>
      <c r="D1534" s="1" t="s">
        <v>1621</v>
      </c>
      <c r="E1534" s="1">
        <v>31200005742</v>
      </c>
      <c r="F1534" s="7">
        <v>43936</v>
      </c>
      <c r="G1534" s="1" t="s">
        <v>692</v>
      </c>
      <c r="H1534" s="5">
        <v>2582236.7999999998</v>
      </c>
      <c r="I1534" s="1">
        <v>536</v>
      </c>
      <c r="J1534" s="1" t="s">
        <v>699</v>
      </c>
      <c r="K1534" s="1" t="s">
        <v>4348</v>
      </c>
      <c r="L1534" s="1">
        <v>44</v>
      </c>
      <c r="M1534" s="1" t="s">
        <v>3614</v>
      </c>
      <c r="N1534" s="1" t="s">
        <v>6694</v>
      </c>
      <c r="O1534" s="1">
        <v>1304160</v>
      </c>
      <c r="P1534" s="1" t="s">
        <v>1819</v>
      </c>
      <c r="Q1534" s="1">
        <v>1.98</v>
      </c>
      <c r="R1534" s="1" t="str">
        <f>IFERROR(VLOOKUP(K1534,Proveedores!$A$2:$B$500,2,0),"Agregar")</f>
        <v>MICROSULES ARGENTINA SA de SCIIA</v>
      </c>
      <c r="S1534" s="5">
        <f t="shared" si="23"/>
        <v>2582236.7999999998</v>
      </c>
    </row>
    <row r="1535" spans="1:19" x14ac:dyDescent="0.2">
      <c r="A1535" s="7">
        <v>43958.725347222222</v>
      </c>
      <c r="B1535" s="1" t="s">
        <v>6695</v>
      </c>
      <c r="C1535" s="1" t="s">
        <v>6696</v>
      </c>
      <c r="D1535" s="1" t="s">
        <v>1621</v>
      </c>
      <c r="E1535" s="1" t="s">
        <v>6697</v>
      </c>
      <c r="F1535" s="7">
        <v>43950</v>
      </c>
      <c r="G1535" s="1" t="s">
        <v>692</v>
      </c>
      <c r="H1535" s="5">
        <v>1651200</v>
      </c>
      <c r="I1535" s="1">
        <v>0</v>
      </c>
      <c r="J1535" s="1">
        <v>0</v>
      </c>
      <c r="K1535" s="1" t="s">
        <v>3255</v>
      </c>
      <c r="L1535" s="1">
        <v>1</v>
      </c>
      <c r="M1535" s="1" t="s">
        <v>3393</v>
      </c>
      <c r="N1535" s="1" t="s">
        <v>3394</v>
      </c>
      <c r="O1535" s="1">
        <v>86000</v>
      </c>
      <c r="P1535" s="1" t="s">
        <v>3395</v>
      </c>
      <c r="Q1535" s="1">
        <v>19.2</v>
      </c>
      <c r="R1535" s="1" t="str">
        <f>IFERROR(VLOOKUP(K1535,Proveedores!$A$2:$B$500,2,0),"Agregar")</f>
        <v>LABORATORIO ELEA PHOENIX S.A.</v>
      </c>
      <c r="S1535" s="5">
        <f t="shared" si="23"/>
        <v>1651200</v>
      </c>
    </row>
    <row r="1536" spans="1:19" x14ac:dyDescent="0.2">
      <c r="A1536" s="7">
        <v>43958.725925925923</v>
      </c>
      <c r="B1536" s="1" t="s">
        <v>6698</v>
      </c>
      <c r="C1536" s="1" t="s">
        <v>6699</v>
      </c>
      <c r="D1536" s="1" t="s">
        <v>1621</v>
      </c>
      <c r="E1536" s="1">
        <v>31200005743</v>
      </c>
      <c r="F1536" s="7">
        <v>43936</v>
      </c>
      <c r="G1536" s="1" t="s">
        <v>692</v>
      </c>
      <c r="H1536" s="5">
        <v>3254963.4</v>
      </c>
      <c r="I1536" s="1">
        <v>536</v>
      </c>
      <c r="J1536" s="1" t="s">
        <v>699</v>
      </c>
      <c r="K1536" s="1" t="s">
        <v>6700</v>
      </c>
      <c r="L1536" s="1">
        <v>48</v>
      </c>
      <c r="M1536" s="1" t="s">
        <v>4349</v>
      </c>
      <c r="N1536" s="1" t="s">
        <v>4350</v>
      </c>
      <c r="O1536" s="1">
        <v>1635660</v>
      </c>
      <c r="P1536" s="1" t="s">
        <v>6701</v>
      </c>
      <c r="Q1536" s="1">
        <v>1.99</v>
      </c>
      <c r="R1536" s="1" t="str">
        <f>IFERROR(VLOOKUP(K1536,Proveedores!$A$2:$B$500,2,0),"Agregar")</f>
        <v>MICROSULES ARGENTINA SA de SCIIA</v>
      </c>
      <c r="S1536" s="5">
        <f t="shared" si="23"/>
        <v>3254963.4</v>
      </c>
    </row>
    <row r="1537" spans="1:19" x14ac:dyDescent="0.2">
      <c r="A1537" s="7">
        <v>43959.486157407409</v>
      </c>
      <c r="B1537" s="1" t="s">
        <v>6702</v>
      </c>
      <c r="C1537" s="1" t="s">
        <v>6703</v>
      </c>
      <c r="D1537" s="1" t="s">
        <v>1621</v>
      </c>
      <c r="E1537" s="1" t="s">
        <v>6704</v>
      </c>
      <c r="F1537" s="7">
        <v>43853</v>
      </c>
      <c r="G1537" s="1" t="s">
        <v>519</v>
      </c>
      <c r="H1537" s="5">
        <v>451500</v>
      </c>
      <c r="I1537" s="1">
        <v>625</v>
      </c>
      <c r="J1537" s="1">
        <v>0</v>
      </c>
      <c r="K1537" s="1" t="s">
        <v>2030</v>
      </c>
      <c r="L1537" s="1">
        <v>1</v>
      </c>
      <c r="M1537" s="1" t="s">
        <v>2002</v>
      </c>
      <c r="N1537" s="1" t="s">
        <v>2003</v>
      </c>
      <c r="O1537" s="1">
        <v>1</v>
      </c>
      <c r="P1537" s="1" t="s">
        <v>1833</v>
      </c>
      <c r="Q1537" s="1">
        <v>451500</v>
      </c>
      <c r="R1537" s="1" t="str">
        <f>IFERROR(VLOOKUP(K1537,Proveedores!$A$2:$B$500,2,0),"Agregar")</f>
        <v>PAM ARGENTINA SA</v>
      </c>
      <c r="S1537" s="5">
        <f t="shared" si="23"/>
        <v>451500</v>
      </c>
    </row>
    <row r="1538" spans="1:19" x14ac:dyDescent="0.2">
      <c r="A1538" s="7">
        <v>43959.487013888887</v>
      </c>
      <c r="B1538" s="1" t="s">
        <v>6705</v>
      </c>
      <c r="C1538" s="1" t="s">
        <v>6706</v>
      </c>
      <c r="D1538" s="1" t="s">
        <v>1621</v>
      </c>
      <c r="E1538" s="1">
        <v>302600028076</v>
      </c>
      <c r="F1538" s="7">
        <v>43840</v>
      </c>
      <c r="G1538" s="1" t="s">
        <v>692</v>
      </c>
      <c r="H1538" s="5">
        <v>3242066.26</v>
      </c>
      <c r="I1538" s="1">
        <v>70</v>
      </c>
      <c r="J1538" s="1">
        <v>0</v>
      </c>
      <c r="K1538" s="1" t="s">
        <v>6366</v>
      </c>
      <c r="L1538" s="1">
        <v>4</v>
      </c>
      <c r="M1538" s="1" t="s">
        <v>3343</v>
      </c>
      <c r="N1538" s="1" t="s">
        <v>6707</v>
      </c>
      <c r="O1538" s="1">
        <v>190840</v>
      </c>
      <c r="P1538" s="1" t="s">
        <v>6708</v>
      </c>
      <c r="Q1538" s="1">
        <v>16.989999999999998</v>
      </c>
      <c r="R1538" s="1" t="str">
        <f>IFERROR(VLOOKUP(K1538,Proveedores!$A$2:$B$500,2,0),"Agregar")</f>
        <v>Pfizer S.R.L.</v>
      </c>
      <c r="S1538" s="5">
        <f t="shared" si="23"/>
        <v>3242371.5999999996</v>
      </c>
    </row>
    <row r="1539" spans="1:19" x14ac:dyDescent="0.2">
      <c r="A1539" s="7">
        <v>43959.513425925928</v>
      </c>
      <c r="B1539" s="1" t="s">
        <v>6709</v>
      </c>
      <c r="C1539" s="1" t="s">
        <v>6710</v>
      </c>
      <c r="D1539" s="1" t="s">
        <v>1621</v>
      </c>
      <c r="E1539" s="1" t="s">
        <v>6711</v>
      </c>
      <c r="F1539" s="7">
        <v>43853</v>
      </c>
      <c r="G1539" s="1" t="s">
        <v>519</v>
      </c>
      <c r="H1539" s="5">
        <v>451500</v>
      </c>
      <c r="I1539" s="1">
        <v>625</v>
      </c>
      <c r="J1539" s="1">
        <v>0</v>
      </c>
      <c r="K1539" s="1" t="s">
        <v>2030</v>
      </c>
      <c r="L1539" s="1">
        <v>1</v>
      </c>
      <c r="M1539" s="1" t="s">
        <v>2002</v>
      </c>
      <c r="N1539" s="1" t="s">
        <v>2003</v>
      </c>
      <c r="O1539" s="1">
        <v>1</v>
      </c>
      <c r="P1539" s="1" t="s">
        <v>1892</v>
      </c>
      <c r="Q1539" s="1">
        <v>451500</v>
      </c>
      <c r="R1539" s="1" t="str">
        <f>IFERROR(VLOOKUP(K1539,Proveedores!$A$2:$B$500,2,0),"Agregar")</f>
        <v>PAM ARGENTINA SA</v>
      </c>
      <c r="S1539" s="5">
        <f t="shared" ref="S1539:S1602" si="24">Q1539*O1539</f>
        <v>451500</v>
      </c>
    </row>
    <row r="1540" spans="1:19" x14ac:dyDescent="0.2">
      <c r="A1540" s="7">
        <v>43959.526631944442</v>
      </c>
      <c r="B1540" s="1" t="s">
        <v>6712</v>
      </c>
      <c r="C1540" s="1" t="s">
        <v>6713</v>
      </c>
      <c r="D1540" s="1" t="s">
        <v>1621</v>
      </c>
      <c r="E1540" s="1" t="s">
        <v>6714</v>
      </c>
      <c r="F1540" s="7">
        <v>43854</v>
      </c>
      <c r="G1540" s="1" t="s">
        <v>519</v>
      </c>
      <c r="H1540" s="5">
        <v>451500</v>
      </c>
      <c r="I1540" s="1">
        <v>625</v>
      </c>
      <c r="J1540" s="1">
        <v>0</v>
      </c>
      <c r="K1540" s="1" t="s">
        <v>2030</v>
      </c>
      <c r="L1540" s="1">
        <v>1</v>
      </c>
      <c r="M1540" s="1" t="s">
        <v>2002</v>
      </c>
      <c r="N1540" s="1" t="s">
        <v>2003</v>
      </c>
      <c r="O1540" s="1">
        <v>1</v>
      </c>
      <c r="P1540" s="1" t="s">
        <v>1833</v>
      </c>
      <c r="Q1540" s="1">
        <v>451500</v>
      </c>
      <c r="R1540" s="1" t="str">
        <f>IFERROR(VLOOKUP(K1540,Proveedores!$A$2:$B$500,2,0),"Agregar")</f>
        <v>PAM ARGENTINA SA</v>
      </c>
      <c r="S1540" s="5">
        <f t="shared" si="24"/>
        <v>451500</v>
      </c>
    </row>
    <row r="1541" spans="1:19" x14ac:dyDescent="0.2">
      <c r="A1541" s="7">
        <v>43959.532893518517</v>
      </c>
      <c r="B1541" s="1" t="s">
        <v>6715</v>
      </c>
      <c r="C1541" s="1" t="s">
        <v>6716</v>
      </c>
      <c r="D1541" s="1" t="s">
        <v>1621</v>
      </c>
      <c r="E1541" s="1" t="s">
        <v>6717</v>
      </c>
      <c r="F1541" s="7">
        <v>43854</v>
      </c>
      <c r="G1541" s="1" t="s">
        <v>519</v>
      </c>
      <c r="H1541" s="5">
        <v>451500</v>
      </c>
      <c r="I1541" s="1">
        <v>625</v>
      </c>
      <c r="J1541" s="1">
        <v>0</v>
      </c>
      <c r="K1541" s="1" t="s">
        <v>2030</v>
      </c>
      <c r="L1541" s="1">
        <v>1</v>
      </c>
      <c r="M1541" s="1" t="s">
        <v>2002</v>
      </c>
      <c r="N1541" s="1" t="s">
        <v>2003</v>
      </c>
      <c r="O1541" s="1">
        <v>1</v>
      </c>
      <c r="P1541" s="1" t="s">
        <v>1833</v>
      </c>
      <c r="Q1541" s="1">
        <v>451500</v>
      </c>
      <c r="R1541" s="1" t="str">
        <f>IFERROR(VLOOKUP(K1541,Proveedores!$A$2:$B$500,2,0),"Agregar")</f>
        <v>PAM ARGENTINA SA</v>
      </c>
      <c r="S1541" s="5">
        <f t="shared" si="24"/>
        <v>451500</v>
      </c>
    </row>
    <row r="1542" spans="1:19" x14ac:dyDescent="0.2">
      <c r="A1542" s="7">
        <v>43959.539351851854</v>
      </c>
      <c r="B1542" s="1" t="s">
        <v>6718</v>
      </c>
      <c r="C1542" s="1" t="s">
        <v>6719</v>
      </c>
      <c r="D1542" s="1" t="s">
        <v>1621</v>
      </c>
      <c r="E1542" s="1" t="s">
        <v>6720</v>
      </c>
      <c r="F1542" s="7">
        <v>43950</v>
      </c>
      <c r="G1542" s="1" t="s">
        <v>692</v>
      </c>
      <c r="H1542" s="5">
        <v>696633</v>
      </c>
      <c r="I1542" s="1">
        <v>0</v>
      </c>
      <c r="J1542" s="1">
        <v>0</v>
      </c>
      <c r="K1542" s="1" t="s">
        <v>3255</v>
      </c>
      <c r="L1542" s="1">
        <v>13</v>
      </c>
      <c r="M1542" s="1" t="s">
        <v>5678</v>
      </c>
      <c r="N1542" s="1" t="s">
        <v>6721</v>
      </c>
      <c r="O1542" s="1">
        <v>6770</v>
      </c>
      <c r="P1542" s="1" t="s">
        <v>3395</v>
      </c>
      <c r="Q1542" s="1">
        <v>102.9</v>
      </c>
      <c r="R1542" s="1" t="str">
        <f>IFERROR(VLOOKUP(K1542,Proveedores!$A$2:$B$500,2,0),"Agregar")</f>
        <v>LABORATORIO ELEA PHOENIX S.A.</v>
      </c>
      <c r="S1542" s="5">
        <f t="shared" si="24"/>
        <v>696633</v>
      </c>
    </row>
    <row r="1543" spans="1:19" x14ac:dyDescent="0.2">
      <c r="A1543" s="7">
        <v>43959.546956018516</v>
      </c>
      <c r="B1543" s="1" t="s">
        <v>6722</v>
      </c>
      <c r="C1543" s="1" t="s">
        <v>6723</v>
      </c>
      <c r="D1543" s="1" t="s">
        <v>1621</v>
      </c>
      <c r="E1543" s="1" t="s">
        <v>6724</v>
      </c>
      <c r="F1543" s="7">
        <v>43950</v>
      </c>
      <c r="G1543" s="1" t="s">
        <v>692</v>
      </c>
      <c r="H1543" s="5">
        <v>7104</v>
      </c>
      <c r="I1543" s="1">
        <v>0</v>
      </c>
      <c r="J1543" s="1">
        <v>0</v>
      </c>
      <c r="K1543" s="1" t="s">
        <v>3255</v>
      </c>
      <c r="L1543" s="1">
        <v>1</v>
      </c>
      <c r="M1543" s="1" t="s">
        <v>3393</v>
      </c>
      <c r="N1543" s="1" t="s">
        <v>3394</v>
      </c>
      <c r="O1543" s="1">
        <v>370</v>
      </c>
      <c r="P1543" s="1" t="s">
        <v>3395</v>
      </c>
      <c r="Q1543" s="1">
        <v>19.2</v>
      </c>
      <c r="R1543" s="1" t="str">
        <f>IFERROR(VLOOKUP(K1543,Proveedores!$A$2:$B$500,2,0),"Agregar")</f>
        <v>LABORATORIO ELEA PHOENIX S.A.</v>
      </c>
      <c r="S1543" s="5">
        <f t="shared" si="24"/>
        <v>7104</v>
      </c>
    </row>
    <row r="1544" spans="1:19" x14ac:dyDescent="0.2">
      <c r="A1544" s="7">
        <v>43959.605474537035</v>
      </c>
      <c r="B1544" s="1" t="s">
        <v>6725</v>
      </c>
      <c r="C1544" s="1" t="s">
        <v>6726</v>
      </c>
      <c r="D1544" s="1" t="s">
        <v>1621</v>
      </c>
      <c r="E1544" s="1" t="s">
        <v>6727</v>
      </c>
      <c r="F1544" s="7">
        <v>43950</v>
      </c>
      <c r="G1544" s="1" t="s">
        <v>692</v>
      </c>
      <c r="H1544" s="5">
        <v>772392.6</v>
      </c>
      <c r="I1544" s="1">
        <v>0</v>
      </c>
      <c r="J1544" s="1">
        <v>0</v>
      </c>
      <c r="K1544" s="1" t="s">
        <v>3255</v>
      </c>
      <c r="L1544" s="1">
        <v>18</v>
      </c>
      <c r="M1544" s="1" t="s">
        <v>4297</v>
      </c>
      <c r="N1544" s="1" t="s">
        <v>2479</v>
      </c>
      <c r="O1544" s="1">
        <v>20780</v>
      </c>
      <c r="P1544" s="1" t="s">
        <v>6728</v>
      </c>
      <c r="Q1544" s="1">
        <v>37.17</v>
      </c>
      <c r="R1544" s="1" t="str">
        <f>IFERROR(VLOOKUP(K1544,Proveedores!$A$2:$B$500,2,0),"Agregar")</f>
        <v>LABORATORIO ELEA PHOENIX S.A.</v>
      </c>
      <c r="S1544" s="5">
        <f t="shared" si="24"/>
        <v>772392.60000000009</v>
      </c>
    </row>
    <row r="1545" spans="1:19" x14ac:dyDescent="0.2">
      <c r="A1545" s="7">
        <v>43959.614687499998</v>
      </c>
      <c r="B1545" s="1" t="s">
        <v>6729</v>
      </c>
      <c r="C1545" s="1" t="s">
        <v>6730</v>
      </c>
      <c r="D1545" s="1" t="s">
        <v>1621</v>
      </c>
      <c r="E1545" s="1" t="s">
        <v>6731</v>
      </c>
      <c r="F1545" s="7">
        <v>43950</v>
      </c>
      <c r="G1545" s="1" t="s">
        <v>692</v>
      </c>
      <c r="H1545" s="5">
        <v>773136</v>
      </c>
      <c r="I1545" s="1">
        <v>0</v>
      </c>
      <c r="J1545" s="1">
        <v>0</v>
      </c>
      <c r="K1545" s="1" t="s">
        <v>3255</v>
      </c>
      <c r="L1545" s="1">
        <v>18</v>
      </c>
      <c r="M1545" s="1" t="s">
        <v>4297</v>
      </c>
      <c r="N1545" s="1" t="s">
        <v>2479</v>
      </c>
      <c r="O1545" s="1">
        <v>20800</v>
      </c>
      <c r="P1545" s="1" t="s">
        <v>6732</v>
      </c>
      <c r="Q1545" s="1">
        <v>37.17</v>
      </c>
      <c r="R1545" s="1" t="str">
        <f>IFERROR(VLOOKUP(K1545,Proveedores!$A$2:$B$500,2,0),"Agregar")</f>
        <v>LABORATORIO ELEA PHOENIX S.A.</v>
      </c>
      <c r="S1545" s="5">
        <f t="shared" si="24"/>
        <v>773136</v>
      </c>
    </row>
    <row r="1546" spans="1:19" x14ac:dyDescent="0.2">
      <c r="A1546" s="7">
        <v>43959.629212962966</v>
      </c>
      <c r="B1546" s="1" t="s">
        <v>6733</v>
      </c>
      <c r="C1546" s="1" t="s">
        <v>6734</v>
      </c>
      <c r="D1546" s="1" t="s">
        <v>1621</v>
      </c>
      <c r="E1546" s="1" t="s">
        <v>6735</v>
      </c>
      <c r="F1546" s="7">
        <v>43950</v>
      </c>
      <c r="G1546" s="1" t="s">
        <v>692</v>
      </c>
      <c r="H1546" s="5">
        <v>772392.6</v>
      </c>
      <c r="I1546" s="1">
        <v>0</v>
      </c>
      <c r="J1546" s="1">
        <v>0</v>
      </c>
      <c r="K1546" s="1" t="s">
        <v>3255</v>
      </c>
      <c r="L1546" s="1">
        <v>18</v>
      </c>
      <c r="M1546" s="1" t="s">
        <v>4297</v>
      </c>
      <c r="N1546" s="1" t="s">
        <v>2479</v>
      </c>
      <c r="O1546" s="1">
        <v>20780</v>
      </c>
      <c r="P1546" s="1" t="s">
        <v>6732</v>
      </c>
      <c r="Q1546" s="1">
        <v>37.17</v>
      </c>
      <c r="R1546" s="1" t="str">
        <f>IFERROR(VLOOKUP(K1546,Proveedores!$A$2:$B$500,2,0),"Agregar")</f>
        <v>LABORATORIO ELEA PHOENIX S.A.</v>
      </c>
      <c r="S1546" s="5">
        <f t="shared" si="24"/>
        <v>772392.60000000009</v>
      </c>
    </row>
    <row r="1547" spans="1:19" x14ac:dyDescent="0.2">
      <c r="A1547" s="7">
        <v>43959.636712962965</v>
      </c>
      <c r="B1547" s="1" t="s">
        <v>6736</v>
      </c>
      <c r="C1547" s="1" t="s">
        <v>6737</v>
      </c>
      <c r="D1547" s="1" t="s">
        <v>1621</v>
      </c>
      <c r="E1547" s="1" t="s">
        <v>6738</v>
      </c>
      <c r="F1547" s="7">
        <v>43950</v>
      </c>
      <c r="G1547" s="1" t="s">
        <v>6739</v>
      </c>
      <c r="H1547" s="5">
        <v>65625.600000000006</v>
      </c>
      <c r="I1547" s="1">
        <v>0</v>
      </c>
      <c r="J1547" s="1">
        <v>0</v>
      </c>
      <c r="K1547" s="1" t="s">
        <v>6740</v>
      </c>
      <c r="L1547" s="1">
        <v>1</v>
      </c>
      <c r="M1547" s="1" t="s">
        <v>3393</v>
      </c>
      <c r="N1547" s="1" t="s">
        <v>3394</v>
      </c>
      <c r="O1547" s="1">
        <v>3418</v>
      </c>
      <c r="P1547" s="1" t="s">
        <v>6741</v>
      </c>
      <c r="Q1547" s="1">
        <v>19.2</v>
      </c>
      <c r="R1547" s="1" t="str">
        <f>IFERROR(VLOOKUP(K1547,Proveedores!$A$2:$B$500,2,0),"Agregar")</f>
        <v>LABORATORIO ELEA PHOENIX S.A.</v>
      </c>
      <c r="S1547" s="5">
        <f t="shared" si="24"/>
        <v>65625.599999999991</v>
      </c>
    </row>
    <row r="1548" spans="1:19" x14ac:dyDescent="0.2">
      <c r="A1548" s="7">
        <v>43959.640497685185</v>
      </c>
      <c r="B1548" s="1" t="s">
        <v>6742</v>
      </c>
      <c r="C1548" s="1" t="s">
        <v>6743</v>
      </c>
      <c r="D1548" s="1" t="s">
        <v>1621</v>
      </c>
      <c r="E1548" s="1">
        <v>302628097</v>
      </c>
      <c r="F1548" s="7">
        <v>43843</v>
      </c>
      <c r="G1548" s="1" t="s">
        <v>692</v>
      </c>
      <c r="H1548" s="5">
        <v>3491351.42</v>
      </c>
      <c r="I1548" s="1">
        <v>70</v>
      </c>
      <c r="J1548" s="1">
        <v>0</v>
      </c>
      <c r="K1548" s="1" t="s">
        <v>6366</v>
      </c>
      <c r="L1548" s="1">
        <v>17</v>
      </c>
      <c r="M1548" s="1" t="s">
        <v>3328</v>
      </c>
      <c r="N1548" s="1" t="s">
        <v>6744</v>
      </c>
      <c r="O1548" s="1">
        <v>278784</v>
      </c>
      <c r="P1548" s="1" t="s">
        <v>6745</v>
      </c>
      <c r="Q1548" s="1">
        <v>12.52</v>
      </c>
      <c r="R1548" s="1" t="str">
        <f>IFERROR(VLOOKUP(K1548,Proveedores!$A$2:$B$500,2,0),"Agregar")</f>
        <v>Pfizer S.R.L.</v>
      </c>
      <c r="S1548" s="5">
        <f t="shared" si="24"/>
        <v>3490375.6799999997</v>
      </c>
    </row>
    <row r="1549" spans="1:19" x14ac:dyDescent="0.2">
      <c r="A1549" s="7">
        <v>43959.659942129627</v>
      </c>
      <c r="B1549" s="1" t="s">
        <v>6746</v>
      </c>
      <c r="C1549" s="1" t="s">
        <v>6747</v>
      </c>
      <c r="D1549" s="1" t="s">
        <v>1621</v>
      </c>
      <c r="E1549" s="1">
        <v>302600028095</v>
      </c>
      <c r="F1549" s="7">
        <v>43843</v>
      </c>
      <c r="G1549" s="1" t="s">
        <v>692</v>
      </c>
      <c r="H1549" s="5">
        <v>3491351.42</v>
      </c>
      <c r="I1549" s="1">
        <v>70</v>
      </c>
      <c r="J1549" s="1">
        <v>0</v>
      </c>
      <c r="K1549" s="1" t="s">
        <v>6366</v>
      </c>
      <c r="L1549" s="1">
        <v>17</v>
      </c>
      <c r="M1549" s="1" t="s">
        <v>3328</v>
      </c>
      <c r="N1549" s="1" t="s">
        <v>6744</v>
      </c>
      <c r="O1549" s="1">
        <v>278784</v>
      </c>
      <c r="P1549" s="1" t="s">
        <v>6745</v>
      </c>
      <c r="Q1549" s="1">
        <v>12.52</v>
      </c>
      <c r="R1549" s="1" t="str">
        <f>IFERROR(VLOOKUP(K1549,Proveedores!$A$2:$B$500,2,0),"Agregar")</f>
        <v>Pfizer S.R.L.</v>
      </c>
      <c r="S1549" s="5">
        <f t="shared" si="24"/>
        <v>3490375.6799999997</v>
      </c>
    </row>
    <row r="1550" spans="1:19" x14ac:dyDescent="0.2">
      <c r="A1550" s="7">
        <v>43959.68608796296</v>
      </c>
      <c r="B1550" s="1" t="s">
        <v>6748</v>
      </c>
      <c r="C1550" s="1" t="s">
        <v>6749</v>
      </c>
      <c r="D1550" s="1" t="s">
        <v>1621</v>
      </c>
      <c r="E1550" s="1" t="s">
        <v>6750</v>
      </c>
      <c r="F1550" s="7">
        <v>43950</v>
      </c>
      <c r="G1550" s="1" t="s">
        <v>692</v>
      </c>
      <c r="H1550" s="5">
        <v>756260.82</v>
      </c>
      <c r="I1550" s="1">
        <v>0</v>
      </c>
      <c r="J1550" s="1">
        <v>0</v>
      </c>
      <c r="K1550" s="1" t="s">
        <v>3255</v>
      </c>
      <c r="L1550" s="1">
        <v>18</v>
      </c>
      <c r="M1550" s="1" t="s">
        <v>4297</v>
      </c>
      <c r="N1550" s="1" t="s">
        <v>2479</v>
      </c>
      <c r="O1550" s="1">
        <v>20346</v>
      </c>
      <c r="P1550" s="1" t="s">
        <v>6732</v>
      </c>
      <c r="Q1550" s="1">
        <v>37.17</v>
      </c>
      <c r="R1550" s="1" t="str">
        <f>IFERROR(VLOOKUP(K1550,Proveedores!$A$2:$B$500,2,0),"Agregar")</f>
        <v>LABORATORIO ELEA PHOENIX S.A.</v>
      </c>
      <c r="S1550" s="5">
        <f t="shared" si="24"/>
        <v>756260.82000000007</v>
      </c>
    </row>
    <row r="1551" spans="1:19" x14ac:dyDescent="0.2">
      <c r="A1551" s="7">
        <v>43959.692245370374</v>
      </c>
      <c r="B1551" s="1" t="s">
        <v>6751</v>
      </c>
      <c r="C1551" s="1" t="s">
        <v>6752</v>
      </c>
      <c r="D1551" s="1" t="s">
        <v>1621</v>
      </c>
      <c r="E1551" s="1" t="s">
        <v>6753</v>
      </c>
      <c r="F1551" s="7">
        <v>43951</v>
      </c>
      <c r="G1551" s="1" t="s">
        <v>298</v>
      </c>
      <c r="H1551" s="5">
        <v>576492.75</v>
      </c>
      <c r="I1551" s="1">
        <v>576492.75</v>
      </c>
      <c r="J1551" s="1" t="s">
        <v>299</v>
      </c>
      <c r="K1551" s="1" t="s">
        <v>2807</v>
      </c>
      <c r="L1551" s="1">
        <v>1</v>
      </c>
      <c r="M1551" s="1" t="s">
        <v>6327</v>
      </c>
      <c r="N1551" s="1" t="s">
        <v>6754</v>
      </c>
      <c r="O1551" s="1">
        <v>1</v>
      </c>
      <c r="P1551" s="1" t="s">
        <v>1665</v>
      </c>
      <c r="Q1551" s="1">
        <v>576492.75</v>
      </c>
      <c r="R1551" s="1" t="str">
        <f>IFERROR(VLOOKUP(K1551,Proveedores!$A$2:$B$500,2,0),"Agregar")</f>
        <v>ID GROUP S.A..</v>
      </c>
      <c r="S1551" s="5">
        <f t="shared" si="24"/>
        <v>576492.75</v>
      </c>
    </row>
    <row r="1552" spans="1:19" x14ac:dyDescent="0.2">
      <c r="A1552" s="7">
        <v>43959.710810185185</v>
      </c>
      <c r="B1552" s="1" t="s">
        <v>6755</v>
      </c>
      <c r="C1552" s="1" t="s">
        <v>6756</v>
      </c>
      <c r="D1552" s="1" t="s">
        <v>1621</v>
      </c>
      <c r="E1552" s="1" t="s">
        <v>6757</v>
      </c>
      <c r="F1552" s="7">
        <v>43956</v>
      </c>
      <c r="G1552" s="1" t="s">
        <v>5360</v>
      </c>
      <c r="H1552" s="5">
        <v>118434756</v>
      </c>
      <c r="I1552" s="1">
        <v>670</v>
      </c>
      <c r="J1552" s="1">
        <v>0</v>
      </c>
      <c r="K1552" s="1" t="s">
        <v>5361</v>
      </c>
      <c r="L1552" s="1">
        <v>1</v>
      </c>
      <c r="M1552" s="1">
        <v>500100</v>
      </c>
      <c r="N1552" s="1" t="s">
        <v>5362</v>
      </c>
      <c r="O1552" s="1">
        <v>409200</v>
      </c>
      <c r="P1552" s="1" t="s">
        <v>3651</v>
      </c>
      <c r="Q1552" s="1">
        <v>289.43</v>
      </c>
      <c r="R1552" s="1" t="str">
        <f>IFERROR(VLOOKUP(K1552,Proveedores!$A$2:$B$500,2,0),"Agregar")</f>
        <v>Sinergium</v>
      </c>
      <c r="S1552" s="5">
        <f t="shared" si="24"/>
        <v>118434756</v>
      </c>
    </row>
    <row r="1553" spans="1:19" x14ac:dyDescent="0.2">
      <c r="A1553" s="7">
        <v>43959.731111111112</v>
      </c>
      <c r="B1553" s="1" t="s">
        <v>6758</v>
      </c>
      <c r="C1553" s="1" t="s">
        <v>6759</v>
      </c>
      <c r="D1553" s="1" t="s">
        <v>1621</v>
      </c>
      <c r="E1553" s="1" t="s">
        <v>6760</v>
      </c>
      <c r="F1553" s="7">
        <v>43956</v>
      </c>
      <c r="G1553" s="1" t="s">
        <v>5360</v>
      </c>
      <c r="H1553" s="5">
        <v>92620769.599999994</v>
      </c>
      <c r="I1553" s="1">
        <v>670</v>
      </c>
      <c r="J1553" s="1">
        <v>0</v>
      </c>
      <c r="K1553" s="1" t="s">
        <v>6761</v>
      </c>
      <c r="L1553" s="1">
        <v>2</v>
      </c>
      <c r="M1553" s="1">
        <v>500101</v>
      </c>
      <c r="N1553" s="1" t="s">
        <v>5627</v>
      </c>
      <c r="O1553" s="1">
        <v>303560</v>
      </c>
      <c r="P1553" s="1" t="s">
        <v>3651</v>
      </c>
      <c r="Q1553" s="1">
        <v>202.6</v>
      </c>
      <c r="R1553" s="1" t="str">
        <f>IFERROR(VLOOKUP(K1553,Proveedores!$A$2:$B$500,2,0),"Agregar")</f>
        <v>Sinergium</v>
      </c>
      <c r="S1553" s="5">
        <f t="shared" si="24"/>
        <v>61501256</v>
      </c>
    </row>
    <row r="1554" spans="1:19" x14ac:dyDescent="0.2">
      <c r="A1554" s="7">
        <v>43959.731111111112</v>
      </c>
      <c r="B1554" s="1" t="s">
        <v>6758</v>
      </c>
      <c r="C1554" s="1" t="s">
        <v>6759</v>
      </c>
      <c r="D1554" s="1" t="s">
        <v>1621</v>
      </c>
      <c r="E1554" s="1" t="s">
        <v>6760</v>
      </c>
      <c r="F1554" s="7">
        <v>43956</v>
      </c>
      <c r="G1554" s="1" t="s">
        <v>5360</v>
      </c>
      <c r="H1554" s="5">
        <v>92620769.599999994</v>
      </c>
      <c r="I1554" s="1">
        <v>670</v>
      </c>
      <c r="J1554" s="1">
        <v>0</v>
      </c>
      <c r="K1554" s="1" t="s">
        <v>6761</v>
      </c>
      <c r="L1554" s="1">
        <v>1</v>
      </c>
      <c r="M1554" s="1">
        <v>500100</v>
      </c>
      <c r="N1554" s="1" t="s">
        <v>5362</v>
      </c>
      <c r="O1554" s="1">
        <v>107520</v>
      </c>
      <c r="P1554" s="1" t="s">
        <v>3651</v>
      </c>
      <c r="Q1554" s="1">
        <v>289.43</v>
      </c>
      <c r="R1554" s="1" t="str">
        <f>IFERROR(VLOOKUP(K1554,Proveedores!$A$2:$B$500,2,0),"Agregar")</f>
        <v>Sinergium</v>
      </c>
      <c r="S1554" s="5">
        <f t="shared" si="24"/>
        <v>31119513.600000001</v>
      </c>
    </row>
    <row r="1555" spans="1:19" x14ac:dyDescent="0.2">
      <c r="A1555" s="7">
        <v>43960.749062499999</v>
      </c>
      <c r="B1555" s="1" t="s">
        <v>6762</v>
      </c>
      <c r="C1555" s="1" t="s">
        <v>6763</v>
      </c>
      <c r="D1555" s="1" t="s">
        <v>1621</v>
      </c>
      <c r="E1555" s="1" t="s">
        <v>6764</v>
      </c>
      <c r="F1555" s="7">
        <v>43941</v>
      </c>
      <c r="G1555" s="1" t="s">
        <v>265</v>
      </c>
      <c r="H1555" s="5">
        <v>29350.799999999999</v>
      </c>
      <c r="I1555" s="1">
        <v>122</v>
      </c>
      <c r="J1555" s="1" t="s">
        <v>271</v>
      </c>
      <c r="K1555" s="1" t="s">
        <v>2122</v>
      </c>
      <c r="L1555" s="1">
        <v>4</v>
      </c>
      <c r="M1555" s="1" t="s">
        <v>2071</v>
      </c>
      <c r="N1555" s="1" t="s">
        <v>2072</v>
      </c>
      <c r="O1555" s="1">
        <v>12000</v>
      </c>
      <c r="P1555" s="1" t="s">
        <v>2073</v>
      </c>
      <c r="Q1555" s="1">
        <v>2445.9</v>
      </c>
      <c r="R1555" s="1" t="str">
        <f>IFERROR(VLOOKUP(K1555,Proveedores!$A$2:$B$500,2,0),"Agregar")</f>
        <v>CSL BEHRING S.A.</v>
      </c>
      <c r="S1555" s="5">
        <f t="shared" si="24"/>
        <v>29350800</v>
      </c>
    </row>
    <row r="1556" spans="1:19" x14ac:dyDescent="0.2">
      <c r="A1556" s="7">
        <v>43962.509143518517</v>
      </c>
      <c r="B1556" s="1" t="s">
        <v>6765</v>
      </c>
      <c r="C1556" s="1" t="s">
        <v>6766</v>
      </c>
      <c r="D1556" s="1" t="s">
        <v>1621</v>
      </c>
      <c r="E1556" s="1">
        <v>302600028098</v>
      </c>
      <c r="F1556" s="7">
        <v>43843</v>
      </c>
      <c r="G1556" s="1" t="s">
        <v>692</v>
      </c>
      <c r="H1556" s="5">
        <v>2791838.81</v>
      </c>
      <c r="I1556" s="1">
        <v>77</v>
      </c>
      <c r="J1556" s="1">
        <v>0</v>
      </c>
      <c r="K1556" s="1" t="s">
        <v>6366</v>
      </c>
      <c r="L1556" s="1">
        <v>17</v>
      </c>
      <c r="M1556" s="1" t="s">
        <v>3328</v>
      </c>
      <c r="N1556" s="1" t="s">
        <v>6744</v>
      </c>
      <c r="O1556" s="1">
        <v>222916</v>
      </c>
      <c r="P1556" s="1" t="s">
        <v>6745</v>
      </c>
      <c r="Q1556" s="1">
        <v>12.52</v>
      </c>
      <c r="R1556" s="1" t="str">
        <f>IFERROR(VLOOKUP(K1556,Proveedores!$A$2:$B$500,2,0),"Agregar")</f>
        <v>Pfizer S.R.L.</v>
      </c>
      <c r="S1556" s="5">
        <f t="shared" si="24"/>
        <v>2790908.32</v>
      </c>
    </row>
    <row r="1557" spans="1:19" x14ac:dyDescent="0.2">
      <c r="A1557" s="7">
        <v>43962.540937500002</v>
      </c>
      <c r="B1557" s="1" t="s">
        <v>6767</v>
      </c>
      <c r="C1557" s="1" t="s">
        <v>6768</v>
      </c>
      <c r="D1557" s="1" t="s">
        <v>1621</v>
      </c>
      <c r="E1557" s="1" t="s">
        <v>6769</v>
      </c>
      <c r="F1557" s="7">
        <v>43957</v>
      </c>
      <c r="G1557" s="1" t="s">
        <v>692</v>
      </c>
      <c r="H1557" s="5">
        <v>6246595.0800000001</v>
      </c>
      <c r="I1557" s="1" t="s">
        <v>1816</v>
      </c>
      <c r="J1557" s="1">
        <v>0</v>
      </c>
      <c r="K1557" s="1" t="s">
        <v>1847</v>
      </c>
      <c r="L1557" s="1">
        <v>27</v>
      </c>
      <c r="M1557" s="1" t="s">
        <v>2292</v>
      </c>
      <c r="N1557" s="1" t="s">
        <v>2508</v>
      </c>
      <c r="O1557" s="1">
        <v>89892</v>
      </c>
      <c r="P1557" s="1" t="s">
        <v>2509</v>
      </c>
      <c r="Q1557" s="1">
        <v>69.489999999999995</v>
      </c>
      <c r="R1557" s="1" t="str">
        <f>IFERROR(VLOOKUP(K1557,Proveedores!$A$2:$B$500,2,0),"Agregar")</f>
        <v xml:space="preserve">LAFEDAR S.A. </v>
      </c>
      <c r="S1557" s="5">
        <f t="shared" si="24"/>
        <v>6246595.0799999991</v>
      </c>
    </row>
    <row r="1558" spans="1:19" x14ac:dyDescent="0.2">
      <c r="A1558" s="7">
        <v>43962.64403935185</v>
      </c>
      <c r="B1558" s="1" t="s">
        <v>6770</v>
      </c>
      <c r="C1558" s="1" t="s">
        <v>6771</v>
      </c>
      <c r="D1558" s="1" t="s">
        <v>1713</v>
      </c>
      <c r="E1558" s="1" t="s">
        <v>6772</v>
      </c>
      <c r="F1558" s="7">
        <v>43958</v>
      </c>
      <c r="G1558" s="1" t="s">
        <v>1231</v>
      </c>
      <c r="H1558" s="5">
        <v>8488972.8000000007</v>
      </c>
      <c r="I1558" s="1">
        <v>0</v>
      </c>
      <c r="J1558" s="1">
        <v>0</v>
      </c>
      <c r="K1558" s="1" t="s">
        <v>3255</v>
      </c>
      <c r="L1558" s="1">
        <v>8</v>
      </c>
      <c r="M1558" s="1" t="s">
        <v>1799</v>
      </c>
      <c r="N1558" s="1" t="s">
        <v>3256</v>
      </c>
      <c r="O1558" s="1">
        <v>1</v>
      </c>
      <c r="P1558" s="1" t="s">
        <v>3395</v>
      </c>
      <c r="Q1558" s="1">
        <v>8488972.8000000007</v>
      </c>
      <c r="R1558" s="1" t="str">
        <f>IFERROR(VLOOKUP(K1558,Proveedores!$A$2:$B$500,2,0),"Agregar")</f>
        <v>LABORATORIO ELEA PHOENIX S.A.</v>
      </c>
      <c r="S1558" s="5">
        <f t="shared" si="24"/>
        <v>8488972.8000000007</v>
      </c>
    </row>
    <row r="1559" spans="1:19" x14ac:dyDescent="0.2">
      <c r="A1559" s="7">
        <v>43962.655138888891</v>
      </c>
      <c r="B1559" s="1" t="s">
        <v>6773</v>
      </c>
      <c r="C1559" s="1" t="s">
        <v>6774</v>
      </c>
      <c r="D1559" s="1" t="s">
        <v>1621</v>
      </c>
      <c r="E1559" s="1" t="s">
        <v>6775</v>
      </c>
      <c r="F1559" s="7">
        <v>43937</v>
      </c>
      <c r="G1559" s="1" t="s">
        <v>5194</v>
      </c>
      <c r="H1559" s="5">
        <v>10455000</v>
      </c>
      <c r="I1559" s="1">
        <v>43949</v>
      </c>
      <c r="J1559" s="1">
        <v>0</v>
      </c>
      <c r="K1559" s="1" t="s">
        <v>6776</v>
      </c>
      <c r="L1559" s="1">
        <v>3</v>
      </c>
      <c r="M1559" s="1">
        <v>1</v>
      </c>
      <c r="N1559" s="1" t="s">
        <v>6777</v>
      </c>
      <c r="O1559" s="1">
        <v>1500000</v>
      </c>
      <c r="P1559" s="1" t="s">
        <v>1892</v>
      </c>
      <c r="Q1559" s="1">
        <v>6.97</v>
      </c>
      <c r="R1559" s="1" t="str">
        <f>IFERROR(VLOOKUP(K1559,Proveedores!$A$2:$B$500,2,0),"Agregar")</f>
        <v>Euro Swiss SA</v>
      </c>
      <c r="S1559" s="5">
        <f t="shared" si="24"/>
        <v>10455000</v>
      </c>
    </row>
    <row r="1560" spans="1:19" x14ac:dyDescent="0.2">
      <c r="A1560" s="7">
        <v>43962.663495370369</v>
      </c>
      <c r="B1560" s="1" t="s">
        <v>6778</v>
      </c>
      <c r="C1560" s="1" t="s">
        <v>6779</v>
      </c>
      <c r="D1560" s="1" t="s">
        <v>1713</v>
      </c>
      <c r="E1560" s="1" t="s">
        <v>6780</v>
      </c>
      <c r="F1560" s="7">
        <v>43958</v>
      </c>
      <c r="G1560" s="1" t="s">
        <v>1231</v>
      </c>
      <c r="H1560" s="5">
        <v>10142553.960000001</v>
      </c>
      <c r="I1560" s="1">
        <v>0</v>
      </c>
      <c r="J1560" s="1">
        <v>0</v>
      </c>
      <c r="K1560" s="1" t="s">
        <v>3255</v>
      </c>
      <c r="L1560" s="1">
        <v>8</v>
      </c>
      <c r="M1560" s="1" t="s">
        <v>1799</v>
      </c>
      <c r="N1560" s="1" t="s">
        <v>3256</v>
      </c>
      <c r="O1560" s="1">
        <v>1</v>
      </c>
      <c r="P1560" s="1" t="s">
        <v>3395</v>
      </c>
      <c r="Q1560" s="1">
        <v>10142553.960000001</v>
      </c>
      <c r="R1560" s="1" t="str">
        <f>IFERROR(VLOOKUP(K1560,Proveedores!$A$2:$B$500,2,0),"Agregar")</f>
        <v>LABORATORIO ELEA PHOENIX S.A.</v>
      </c>
      <c r="S1560" s="5">
        <f t="shared" si="24"/>
        <v>10142553.960000001</v>
      </c>
    </row>
    <row r="1561" spans="1:19" x14ac:dyDescent="0.2">
      <c r="A1561" s="7">
        <v>43962.696620370371</v>
      </c>
      <c r="B1561" s="1" t="s">
        <v>6781</v>
      </c>
      <c r="C1561" s="1" t="s">
        <v>6782</v>
      </c>
      <c r="D1561" s="1" t="s">
        <v>1713</v>
      </c>
      <c r="E1561" s="1" t="s">
        <v>6783</v>
      </c>
      <c r="F1561" s="7">
        <v>43958</v>
      </c>
      <c r="G1561" s="1" t="s">
        <v>1231</v>
      </c>
      <c r="H1561" s="5">
        <v>8488972.8000000007</v>
      </c>
      <c r="I1561" s="1">
        <v>0</v>
      </c>
      <c r="J1561" s="1">
        <v>0</v>
      </c>
      <c r="K1561" s="1" t="s">
        <v>3255</v>
      </c>
      <c r="L1561" s="1">
        <v>8</v>
      </c>
      <c r="M1561" s="1" t="s">
        <v>1799</v>
      </c>
      <c r="N1561" s="1" t="s">
        <v>3256</v>
      </c>
      <c r="O1561" s="1">
        <v>1</v>
      </c>
      <c r="P1561" s="1" t="s">
        <v>3395</v>
      </c>
      <c r="Q1561" s="1">
        <v>8488972.8000000007</v>
      </c>
      <c r="R1561" s="1" t="str">
        <f>IFERROR(VLOOKUP(K1561,Proveedores!$A$2:$B$500,2,0),"Agregar")</f>
        <v>LABORATORIO ELEA PHOENIX S.A.</v>
      </c>
      <c r="S1561" s="5">
        <f t="shared" si="24"/>
        <v>8488972.8000000007</v>
      </c>
    </row>
    <row r="1562" spans="1:19" x14ac:dyDescent="0.2">
      <c r="A1562" s="7">
        <v>43962.706053240741</v>
      </c>
      <c r="B1562" s="1" t="s">
        <v>6784</v>
      </c>
      <c r="C1562" s="1" t="s">
        <v>6785</v>
      </c>
      <c r="D1562" s="1" t="s">
        <v>1621</v>
      </c>
      <c r="E1562" s="1" t="s">
        <v>6786</v>
      </c>
      <c r="F1562" s="7">
        <v>43955</v>
      </c>
      <c r="G1562" s="1" t="s">
        <v>1231</v>
      </c>
      <c r="H1562" s="5">
        <v>24254208</v>
      </c>
      <c r="I1562" s="1">
        <v>0</v>
      </c>
      <c r="J1562" s="1">
        <v>0</v>
      </c>
      <c r="K1562" s="1" t="s">
        <v>3255</v>
      </c>
      <c r="L1562" s="1">
        <v>8</v>
      </c>
      <c r="M1562" s="1" t="s">
        <v>1799</v>
      </c>
      <c r="N1562" s="1" t="s">
        <v>3256</v>
      </c>
      <c r="O1562" s="1">
        <v>2880</v>
      </c>
      <c r="P1562" s="1" t="s">
        <v>3395</v>
      </c>
      <c r="Q1562" s="1">
        <v>8421.6</v>
      </c>
      <c r="R1562" s="1" t="str">
        <f>IFERROR(VLOOKUP(K1562,Proveedores!$A$2:$B$500,2,0),"Agregar")</f>
        <v>LABORATORIO ELEA PHOENIX S.A.</v>
      </c>
      <c r="S1562" s="5">
        <f t="shared" si="24"/>
        <v>24254208</v>
      </c>
    </row>
    <row r="1563" spans="1:19" x14ac:dyDescent="0.2">
      <c r="A1563" s="7">
        <v>43962.756273148145</v>
      </c>
      <c r="B1563" s="1" t="s">
        <v>6787</v>
      </c>
      <c r="C1563" s="1" t="s">
        <v>6788</v>
      </c>
      <c r="D1563" s="1" t="s">
        <v>1621</v>
      </c>
      <c r="E1563" s="1">
        <v>5299</v>
      </c>
      <c r="F1563" s="7">
        <v>43962</v>
      </c>
      <c r="G1563" s="1" t="s">
        <v>552</v>
      </c>
      <c r="H1563" s="5">
        <v>2560000</v>
      </c>
      <c r="I1563" s="1" t="s">
        <v>6789</v>
      </c>
      <c r="J1563" s="1">
        <v>0</v>
      </c>
      <c r="K1563" s="1" t="s">
        <v>2423</v>
      </c>
      <c r="L1563" s="1">
        <v>1</v>
      </c>
      <c r="M1563" s="1" t="s">
        <v>2393</v>
      </c>
      <c r="N1563" s="1" t="s">
        <v>4511</v>
      </c>
      <c r="O1563" s="1">
        <v>3000</v>
      </c>
      <c r="P1563" s="1" t="s">
        <v>2391</v>
      </c>
      <c r="Q1563" s="1">
        <v>853.6</v>
      </c>
      <c r="R1563" s="1" t="str">
        <f>IFERROR(VLOOKUP(K1563,Proveedores!$A$2:$B$500,2,0),"Agregar")</f>
        <v>KOPELCO S.A.</v>
      </c>
      <c r="S1563" s="5">
        <f t="shared" si="24"/>
        <v>2560800</v>
      </c>
    </row>
    <row r="1564" spans="1:19" x14ac:dyDescent="0.2">
      <c r="A1564" s="7">
        <v>43962.790763888886</v>
      </c>
      <c r="B1564" s="1" t="s">
        <v>6790</v>
      </c>
      <c r="C1564" s="1" t="s">
        <v>6791</v>
      </c>
      <c r="D1564" s="1" t="s">
        <v>1621</v>
      </c>
      <c r="E1564" s="1" t="s">
        <v>6792</v>
      </c>
      <c r="F1564" s="7">
        <v>43950</v>
      </c>
      <c r="G1564" s="1" t="s">
        <v>692</v>
      </c>
      <c r="H1564" s="5">
        <v>460908</v>
      </c>
      <c r="I1564" s="1">
        <v>0</v>
      </c>
      <c r="J1564" s="1">
        <v>0</v>
      </c>
      <c r="K1564" s="1" t="s">
        <v>3255</v>
      </c>
      <c r="L1564" s="1">
        <v>18</v>
      </c>
      <c r="M1564" s="1" t="s">
        <v>4297</v>
      </c>
      <c r="N1564" s="1" t="s">
        <v>2479</v>
      </c>
      <c r="O1564" s="1">
        <v>12400</v>
      </c>
      <c r="P1564" s="1" t="s">
        <v>6732</v>
      </c>
      <c r="Q1564" s="1">
        <v>37.17</v>
      </c>
      <c r="R1564" s="1" t="str">
        <f>IFERROR(VLOOKUP(K1564,Proveedores!$A$2:$B$500,2,0),"Agregar")</f>
        <v>LABORATORIO ELEA PHOENIX S.A.</v>
      </c>
      <c r="S1564" s="5">
        <f t="shared" si="24"/>
        <v>460908</v>
      </c>
    </row>
    <row r="1565" spans="1:19" x14ac:dyDescent="0.2">
      <c r="A1565" s="7">
        <v>43962.801932870374</v>
      </c>
      <c r="B1565" s="1" t="s">
        <v>6793</v>
      </c>
      <c r="C1565" s="1" t="s">
        <v>6794</v>
      </c>
      <c r="D1565" s="1" t="s">
        <v>1621</v>
      </c>
      <c r="E1565" s="1" t="s">
        <v>6795</v>
      </c>
      <c r="F1565" s="7">
        <v>43957</v>
      </c>
      <c r="G1565" s="1" t="s">
        <v>692</v>
      </c>
      <c r="H1565" s="5">
        <v>568515.15</v>
      </c>
      <c r="I1565" s="1">
        <v>0</v>
      </c>
      <c r="J1565" s="1">
        <v>0</v>
      </c>
      <c r="K1565" s="1" t="s">
        <v>3255</v>
      </c>
      <c r="L1565" s="1">
        <v>18</v>
      </c>
      <c r="M1565" s="1" t="s">
        <v>4297</v>
      </c>
      <c r="N1565" s="1" t="s">
        <v>2479</v>
      </c>
      <c r="O1565" s="1">
        <v>15295</v>
      </c>
      <c r="P1565" s="1" t="s">
        <v>6732</v>
      </c>
      <c r="Q1565" s="1">
        <v>37.17</v>
      </c>
      <c r="R1565" s="1" t="str">
        <f>IFERROR(VLOOKUP(K1565,Proveedores!$A$2:$B$500,2,0),"Agregar")</f>
        <v>LABORATORIO ELEA PHOENIX S.A.</v>
      </c>
      <c r="S1565" s="5">
        <f t="shared" si="24"/>
        <v>568515.15</v>
      </c>
    </row>
    <row r="1566" spans="1:19" x14ac:dyDescent="0.2">
      <c r="A1566" s="7">
        <v>43962.802465277775</v>
      </c>
      <c r="B1566" s="1" t="s">
        <v>6796</v>
      </c>
      <c r="C1566" s="1" t="s">
        <v>6797</v>
      </c>
      <c r="D1566" s="1" t="s">
        <v>1621</v>
      </c>
      <c r="E1566" s="1" t="s">
        <v>6795</v>
      </c>
      <c r="F1566" s="7">
        <v>43957</v>
      </c>
      <c r="G1566" s="1" t="s">
        <v>692</v>
      </c>
      <c r="H1566" s="5">
        <v>568515.15</v>
      </c>
      <c r="I1566" s="1">
        <v>0</v>
      </c>
      <c r="J1566" s="1">
        <v>0</v>
      </c>
      <c r="K1566" s="1" t="s">
        <v>3255</v>
      </c>
      <c r="L1566" s="1">
        <v>18</v>
      </c>
      <c r="M1566" s="1" t="s">
        <v>4297</v>
      </c>
      <c r="N1566" s="1" t="s">
        <v>2479</v>
      </c>
      <c r="O1566" s="1">
        <v>15295</v>
      </c>
      <c r="P1566" s="1" t="s">
        <v>6728</v>
      </c>
      <c r="Q1566" s="1">
        <v>37.17</v>
      </c>
      <c r="R1566" s="1" t="str">
        <f>IFERROR(VLOOKUP(K1566,Proveedores!$A$2:$B$500,2,0),"Agregar")</f>
        <v>LABORATORIO ELEA PHOENIX S.A.</v>
      </c>
      <c r="S1566" s="5">
        <f t="shared" si="24"/>
        <v>568515.15</v>
      </c>
    </row>
    <row r="1567" spans="1:19" x14ac:dyDescent="0.2">
      <c r="A1567" s="7">
        <v>43962.842546296299</v>
      </c>
      <c r="B1567" s="1" t="s">
        <v>6798</v>
      </c>
      <c r="C1567" s="1" t="s">
        <v>6799</v>
      </c>
      <c r="D1567" s="1" t="s">
        <v>1713</v>
      </c>
      <c r="E1567" s="1" t="s">
        <v>6783</v>
      </c>
      <c r="F1567" s="7">
        <v>43958</v>
      </c>
      <c r="G1567" s="1" t="s">
        <v>1231</v>
      </c>
      <c r="H1567" s="5">
        <v>8488972.8000000007</v>
      </c>
      <c r="I1567" s="1">
        <v>0</v>
      </c>
      <c r="J1567" s="1">
        <v>0</v>
      </c>
      <c r="K1567" s="1" t="s">
        <v>3255</v>
      </c>
      <c r="L1567" s="1">
        <v>8</v>
      </c>
      <c r="M1567" s="1" t="s">
        <v>1799</v>
      </c>
      <c r="N1567" s="1" t="s">
        <v>3256</v>
      </c>
      <c r="O1567" s="1">
        <v>1</v>
      </c>
      <c r="P1567" s="1" t="s">
        <v>3395</v>
      </c>
      <c r="Q1567" s="1">
        <v>8488972.8000000007</v>
      </c>
      <c r="R1567" s="1" t="str">
        <f>IFERROR(VLOOKUP(K1567,Proveedores!$A$2:$B$500,2,0),"Agregar")</f>
        <v>LABORATORIO ELEA PHOENIX S.A.</v>
      </c>
      <c r="S1567" s="5">
        <f t="shared" si="24"/>
        <v>8488972.8000000007</v>
      </c>
    </row>
    <row r="1568" spans="1:19" x14ac:dyDescent="0.2">
      <c r="A1568" s="7">
        <v>43963.401446759257</v>
      </c>
      <c r="B1568" s="1" t="s">
        <v>6800</v>
      </c>
      <c r="C1568" s="1" t="s">
        <v>6801</v>
      </c>
      <c r="D1568" s="1" t="s">
        <v>1621</v>
      </c>
      <c r="E1568" s="1" t="s">
        <v>6802</v>
      </c>
      <c r="F1568" s="7">
        <v>43963</v>
      </c>
      <c r="G1568" s="1" t="s">
        <v>692</v>
      </c>
      <c r="H1568" s="5">
        <v>987064.65</v>
      </c>
      <c r="I1568" s="1">
        <v>13063</v>
      </c>
      <c r="J1568" s="1">
        <v>0</v>
      </c>
      <c r="K1568" s="1" t="s">
        <v>2817</v>
      </c>
      <c r="L1568" s="1">
        <v>22</v>
      </c>
      <c r="M1568" s="1" t="s">
        <v>5825</v>
      </c>
      <c r="N1568" s="1" t="s">
        <v>6803</v>
      </c>
      <c r="O1568" s="1">
        <v>230085</v>
      </c>
      <c r="P1568" s="1" t="s">
        <v>1665</v>
      </c>
      <c r="Q1568" s="1">
        <v>4.29</v>
      </c>
      <c r="R1568" s="1" t="str">
        <f>IFERROR(VLOOKUP(K1568,Proveedores!$A$2:$B$500,2,0),"Agregar")</f>
        <v>FERAVAL S.A.</v>
      </c>
      <c r="S1568" s="5">
        <f t="shared" si="24"/>
        <v>987064.65</v>
      </c>
    </row>
    <row r="1569" spans="1:19" x14ac:dyDescent="0.2">
      <c r="A1569" s="7">
        <v>43963.410613425927</v>
      </c>
      <c r="B1569" s="1" t="s">
        <v>6804</v>
      </c>
      <c r="C1569" s="1" t="s">
        <v>6805</v>
      </c>
      <c r="D1569" s="1" t="s">
        <v>1621</v>
      </c>
      <c r="E1569" s="1">
        <v>302600028787</v>
      </c>
      <c r="F1569" s="7">
        <v>43906</v>
      </c>
      <c r="G1569" s="1" t="s">
        <v>692</v>
      </c>
      <c r="H1569" s="5">
        <v>1633434.66</v>
      </c>
      <c r="I1569" s="1">
        <v>362</v>
      </c>
      <c r="J1569" s="1">
        <v>0</v>
      </c>
      <c r="K1569" s="1" t="s">
        <v>6366</v>
      </c>
      <c r="L1569" s="1">
        <v>4</v>
      </c>
      <c r="M1569" s="1" t="s">
        <v>3343</v>
      </c>
      <c r="N1569" s="1" t="s">
        <v>6707</v>
      </c>
      <c r="O1569" s="1">
        <v>96150</v>
      </c>
      <c r="P1569" s="1" t="s">
        <v>6708</v>
      </c>
      <c r="Q1569" s="1">
        <v>16.989999999999998</v>
      </c>
      <c r="R1569" s="1" t="str">
        <f>IFERROR(VLOOKUP(K1569,Proveedores!$A$2:$B$500,2,0),"Agregar")</f>
        <v>Pfizer S.R.L.</v>
      </c>
      <c r="S1569" s="5">
        <f t="shared" si="24"/>
        <v>1633588.4999999998</v>
      </c>
    </row>
    <row r="1570" spans="1:19" x14ac:dyDescent="0.2">
      <c r="A1570" s="7">
        <v>43963.424953703703</v>
      </c>
      <c r="B1570" s="1" t="s">
        <v>6806</v>
      </c>
      <c r="C1570" s="1" t="s">
        <v>6807</v>
      </c>
      <c r="D1570" s="1" t="s">
        <v>1621</v>
      </c>
      <c r="E1570" s="1">
        <v>302600028781</v>
      </c>
      <c r="F1570" s="7">
        <v>43906</v>
      </c>
      <c r="G1570" s="1" t="s">
        <v>692</v>
      </c>
      <c r="H1570" s="5">
        <v>3200405.47</v>
      </c>
      <c r="I1570" s="1">
        <v>338</v>
      </c>
      <c r="J1570" s="1">
        <v>0</v>
      </c>
      <c r="K1570" s="1" t="s">
        <v>6366</v>
      </c>
      <c r="L1570" s="1">
        <v>17</v>
      </c>
      <c r="M1570" s="1" t="s">
        <v>3328</v>
      </c>
      <c r="N1570" s="1" t="s">
        <v>6744</v>
      </c>
      <c r="O1570" s="1">
        <v>255552</v>
      </c>
      <c r="P1570" s="1" t="s">
        <v>6745</v>
      </c>
      <c r="Q1570" s="1">
        <v>12.52</v>
      </c>
      <c r="R1570" s="1" t="str">
        <f>IFERROR(VLOOKUP(K1570,Proveedores!$A$2:$B$500,2,0),"Agregar")</f>
        <v>Pfizer S.R.L.</v>
      </c>
      <c r="S1570" s="5">
        <f t="shared" si="24"/>
        <v>3199511.04</v>
      </c>
    </row>
    <row r="1571" spans="1:19" x14ac:dyDescent="0.2">
      <c r="A1571" s="7">
        <v>43963.49019675926</v>
      </c>
      <c r="B1571" s="1" t="s">
        <v>6808</v>
      </c>
      <c r="C1571" s="1" t="s">
        <v>6809</v>
      </c>
      <c r="D1571" s="1" t="s">
        <v>1621</v>
      </c>
      <c r="E1571" s="1">
        <v>302600028783</v>
      </c>
      <c r="F1571" s="7">
        <v>43906</v>
      </c>
      <c r="G1571" s="1" t="s">
        <v>692</v>
      </c>
      <c r="H1571" s="5">
        <v>3373931.09</v>
      </c>
      <c r="I1571" s="1">
        <v>362</v>
      </c>
      <c r="J1571" s="1">
        <v>0</v>
      </c>
      <c r="K1571" s="1" t="s">
        <v>6366</v>
      </c>
      <c r="L1571" s="1">
        <v>17</v>
      </c>
      <c r="M1571" s="1" t="s">
        <v>3328</v>
      </c>
      <c r="N1571" s="1" t="s">
        <v>6744</v>
      </c>
      <c r="O1571" s="1">
        <v>269408</v>
      </c>
      <c r="P1571" s="1" t="s">
        <v>6810</v>
      </c>
      <c r="Q1571" s="1">
        <v>12.52</v>
      </c>
      <c r="R1571" s="1" t="str">
        <f>IFERROR(VLOOKUP(K1571,Proveedores!$A$2:$B$500,2,0),"Agregar")</f>
        <v>Pfizer S.R.L.</v>
      </c>
      <c r="S1571" s="5">
        <f t="shared" si="24"/>
        <v>3372988.1599999997</v>
      </c>
    </row>
    <row r="1572" spans="1:19" x14ac:dyDescent="0.2">
      <c r="A1572" s="7">
        <v>43963.51158564815</v>
      </c>
      <c r="B1572" s="1" t="s">
        <v>6811</v>
      </c>
      <c r="C1572" s="1" t="s">
        <v>6812</v>
      </c>
      <c r="D1572" s="1" t="s">
        <v>1621</v>
      </c>
      <c r="E1572" s="1">
        <v>302600028785</v>
      </c>
      <c r="F1572" s="7">
        <v>43906</v>
      </c>
      <c r="G1572" s="1" t="s">
        <v>692</v>
      </c>
      <c r="H1572" s="5">
        <v>3200405.47</v>
      </c>
      <c r="I1572" s="1">
        <v>338</v>
      </c>
      <c r="J1572" s="1">
        <v>0</v>
      </c>
      <c r="K1572" s="1" t="s">
        <v>6366</v>
      </c>
      <c r="L1572" s="1">
        <v>17</v>
      </c>
      <c r="M1572" s="1" t="s">
        <v>3328</v>
      </c>
      <c r="N1572" s="1" t="s">
        <v>6813</v>
      </c>
      <c r="O1572" s="1">
        <v>255552</v>
      </c>
      <c r="P1572" s="1" t="s">
        <v>6745</v>
      </c>
      <c r="Q1572" s="1">
        <v>12.52</v>
      </c>
      <c r="R1572" s="1" t="str">
        <f>IFERROR(VLOOKUP(K1572,Proveedores!$A$2:$B$500,2,0),"Agregar")</f>
        <v>Pfizer S.R.L.</v>
      </c>
      <c r="S1572" s="5">
        <f t="shared" si="24"/>
        <v>3199511.04</v>
      </c>
    </row>
    <row r="1573" spans="1:19" x14ac:dyDescent="0.2">
      <c r="A1573" s="7">
        <v>43963.513506944444</v>
      </c>
      <c r="B1573" s="1" t="s">
        <v>6814</v>
      </c>
      <c r="C1573" s="1" t="s">
        <v>6815</v>
      </c>
      <c r="D1573" s="1" t="s">
        <v>1621</v>
      </c>
      <c r="E1573" s="1">
        <v>1100000098</v>
      </c>
      <c r="F1573" s="7">
        <v>43962</v>
      </c>
      <c r="G1573" s="1" t="s">
        <v>6653</v>
      </c>
      <c r="H1573" s="5">
        <v>123200000</v>
      </c>
      <c r="I1573" s="1" t="s">
        <v>2599</v>
      </c>
      <c r="J1573" s="1">
        <v>0</v>
      </c>
      <c r="K1573" s="1" t="s">
        <v>5669</v>
      </c>
      <c r="L1573" s="1">
        <v>1</v>
      </c>
      <c r="M1573" s="1" t="s">
        <v>5670</v>
      </c>
      <c r="N1573" s="1" t="s">
        <v>5671</v>
      </c>
      <c r="O1573" s="1">
        <v>160</v>
      </c>
      <c r="P1573" s="1" t="s">
        <v>2149</v>
      </c>
      <c r="Q1573" s="1">
        <v>770000</v>
      </c>
      <c r="R1573" s="1" t="str">
        <f>IFERROR(VLOOKUP(K1573,Proveedores!$A$2:$B$500,2,0),"Agregar")</f>
        <v>TECME SA</v>
      </c>
      <c r="S1573" s="5">
        <f t="shared" si="24"/>
        <v>123200000</v>
      </c>
    </row>
    <row r="1574" spans="1:19" x14ac:dyDescent="0.2">
      <c r="A1574" s="7">
        <v>43963.603043981479</v>
      </c>
      <c r="B1574" s="1" t="s">
        <v>6816</v>
      </c>
      <c r="C1574" s="1" t="s">
        <v>6817</v>
      </c>
      <c r="D1574" s="1" t="s">
        <v>1621</v>
      </c>
      <c r="E1574" s="1" t="s">
        <v>6818</v>
      </c>
      <c r="F1574" s="7">
        <v>43951</v>
      </c>
      <c r="G1574" s="1" t="s">
        <v>142</v>
      </c>
      <c r="H1574" s="5">
        <v>4577864.3899999997</v>
      </c>
      <c r="I1574" s="1">
        <v>1</v>
      </c>
      <c r="J1574" s="1">
        <v>0</v>
      </c>
      <c r="K1574" s="1" t="s">
        <v>146</v>
      </c>
      <c r="L1574" s="1">
        <v>4</v>
      </c>
      <c r="M1574" s="1" t="s">
        <v>3658</v>
      </c>
      <c r="N1574" s="1" t="s">
        <v>2316</v>
      </c>
      <c r="O1574" s="1">
        <v>1</v>
      </c>
      <c r="P1574" s="1" t="s">
        <v>2316</v>
      </c>
      <c r="Q1574" s="1">
        <v>4577864.3899999997</v>
      </c>
      <c r="R1574" s="1" t="str">
        <f>IFERROR(VLOOKUP(K1574,Proveedores!$A$2:$B$500,2,0),"Agregar")</f>
        <v>SUIZO ARGENTINA S.A.</v>
      </c>
      <c r="S1574" s="5">
        <f t="shared" si="24"/>
        <v>4577864.3899999997</v>
      </c>
    </row>
    <row r="1575" spans="1:19" x14ac:dyDescent="0.2">
      <c r="A1575" s="7">
        <v>43963.621423611112</v>
      </c>
      <c r="B1575" s="1" t="s">
        <v>6819</v>
      </c>
      <c r="C1575" s="1" t="s">
        <v>6820</v>
      </c>
      <c r="D1575" s="1" t="s">
        <v>1621</v>
      </c>
      <c r="E1575" s="1" t="s">
        <v>6821</v>
      </c>
      <c r="F1575" s="7">
        <v>43945</v>
      </c>
      <c r="G1575" s="1" t="s">
        <v>692</v>
      </c>
      <c r="H1575" s="5">
        <v>2688454.77</v>
      </c>
      <c r="I1575" s="1">
        <v>641</v>
      </c>
      <c r="J1575" s="1">
        <v>0</v>
      </c>
      <c r="K1575" s="1" t="s">
        <v>5867</v>
      </c>
      <c r="L1575" s="1">
        <v>41</v>
      </c>
      <c r="M1575" s="1" t="s">
        <v>2858</v>
      </c>
      <c r="N1575" s="1" t="s">
        <v>3100</v>
      </c>
      <c r="O1575" s="1">
        <v>117144</v>
      </c>
      <c r="P1575" s="1" t="s">
        <v>3907</v>
      </c>
      <c r="Q1575" s="1">
        <v>22.95</v>
      </c>
      <c r="R1575" s="1" t="str">
        <f>IFERROR(VLOOKUP(K1575,Proveedores!$A$2:$B$500,2,0),"Agregar")</f>
        <v>Dr. LAZAR &amp; Cía. S.A.Q.e.I.</v>
      </c>
      <c r="S1575" s="5">
        <f t="shared" si="24"/>
        <v>2688454.8</v>
      </c>
    </row>
    <row r="1576" spans="1:19" x14ac:dyDescent="0.2">
      <c r="A1576" s="7">
        <v>43963.640486111108</v>
      </c>
      <c r="B1576" s="1" t="s">
        <v>6822</v>
      </c>
      <c r="C1576" s="1" t="s">
        <v>6823</v>
      </c>
      <c r="D1576" s="1" t="s">
        <v>1621</v>
      </c>
      <c r="E1576" s="1" t="s">
        <v>6824</v>
      </c>
      <c r="F1576" s="7">
        <v>43948</v>
      </c>
      <c r="G1576" s="1" t="s">
        <v>605</v>
      </c>
      <c r="H1576" s="5">
        <v>2343300.96</v>
      </c>
      <c r="I1576" s="1">
        <v>640</v>
      </c>
      <c r="J1576" s="1">
        <v>0</v>
      </c>
      <c r="K1576" s="1" t="s">
        <v>5867</v>
      </c>
      <c r="L1576" s="1">
        <v>2</v>
      </c>
      <c r="M1576" s="1" t="s">
        <v>1647</v>
      </c>
      <c r="N1576" s="1" t="s">
        <v>6825</v>
      </c>
      <c r="O1576" s="1">
        <v>46568</v>
      </c>
      <c r="P1576" s="1" t="s">
        <v>2100</v>
      </c>
      <c r="Q1576" s="1">
        <v>25.15</v>
      </c>
      <c r="R1576" s="1" t="str">
        <f>IFERROR(VLOOKUP(K1576,Proveedores!$A$2:$B$500,2,0),"Agregar")</f>
        <v>Dr. LAZAR &amp; Cía. S.A.Q.e.I.</v>
      </c>
      <c r="S1576" s="5">
        <f t="shared" si="24"/>
        <v>1171185.2</v>
      </c>
    </row>
    <row r="1577" spans="1:19" x14ac:dyDescent="0.2">
      <c r="A1577" s="7">
        <v>43963.640486111108</v>
      </c>
      <c r="B1577" s="1" t="s">
        <v>6822</v>
      </c>
      <c r="C1577" s="1" t="s">
        <v>6823</v>
      </c>
      <c r="D1577" s="1" t="s">
        <v>1621</v>
      </c>
      <c r="E1577" s="1" t="s">
        <v>6824</v>
      </c>
      <c r="F1577" s="7">
        <v>43948</v>
      </c>
      <c r="G1577" s="1" t="s">
        <v>605</v>
      </c>
      <c r="H1577" s="5">
        <v>2343300.96</v>
      </c>
      <c r="I1577" s="1">
        <v>640</v>
      </c>
      <c r="J1577" s="1">
        <v>0</v>
      </c>
      <c r="K1577" s="1" t="s">
        <v>5867</v>
      </c>
      <c r="L1577" s="1">
        <v>2</v>
      </c>
      <c r="M1577" s="1" t="s">
        <v>1647</v>
      </c>
      <c r="N1577" s="1" t="s">
        <v>6825</v>
      </c>
      <c r="O1577" s="1">
        <v>46605</v>
      </c>
      <c r="P1577" s="1" t="s">
        <v>2100</v>
      </c>
      <c r="Q1577" s="1">
        <v>25.15</v>
      </c>
      <c r="R1577" s="1" t="str">
        <f>IFERROR(VLOOKUP(K1577,Proveedores!$A$2:$B$500,2,0),"Agregar")</f>
        <v>Dr. LAZAR &amp; Cía. S.A.Q.e.I.</v>
      </c>
      <c r="S1577" s="5">
        <f t="shared" si="24"/>
        <v>1172115.75</v>
      </c>
    </row>
    <row r="1578" spans="1:19" x14ac:dyDescent="0.2">
      <c r="A1578" s="7">
        <v>43963.656759259262</v>
      </c>
      <c r="B1578" s="1" t="s">
        <v>6826</v>
      </c>
      <c r="C1578" s="1" t="s">
        <v>6827</v>
      </c>
      <c r="D1578" s="1" t="s">
        <v>1621</v>
      </c>
      <c r="E1578" s="1" t="s">
        <v>6828</v>
      </c>
      <c r="F1578" s="7">
        <v>43950</v>
      </c>
      <c r="G1578" s="1" t="s">
        <v>6677</v>
      </c>
      <c r="H1578" s="5">
        <v>811040</v>
      </c>
      <c r="I1578" s="1">
        <v>0</v>
      </c>
      <c r="J1578" s="1">
        <v>0</v>
      </c>
      <c r="K1578" s="1" t="s">
        <v>409</v>
      </c>
      <c r="L1578" s="1">
        <v>1</v>
      </c>
      <c r="M1578" s="1" t="s">
        <v>4643</v>
      </c>
      <c r="N1578" s="1" t="s">
        <v>6829</v>
      </c>
      <c r="O1578" s="1">
        <v>1096</v>
      </c>
      <c r="P1578" s="1" t="s">
        <v>6830</v>
      </c>
      <c r="Q1578" s="1">
        <v>740</v>
      </c>
      <c r="R1578" s="1" t="str">
        <f>IFERROR(VLOOKUP(K1578,Proveedores!$A$2:$B$500,2,0),"Agregar")</f>
        <v>SOLS S.A</v>
      </c>
      <c r="S1578" s="5">
        <f t="shared" si="24"/>
        <v>811040</v>
      </c>
    </row>
    <row r="1579" spans="1:19" x14ac:dyDescent="0.2">
      <c r="A1579" s="7">
        <v>43963.679085648146</v>
      </c>
      <c r="B1579" s="1" t="s">
        <v>6831</v>
      </c>
      <c r="C1579" s="1" t="s">
        <v>6832</v>
      </c>
      <c r="D1579" s="1" t="s">
        <v>1621</v>
      </c>
      <c r="E1579" s="1" t="s">
        <v>6833</v>
      </c>
      <c r="F1579" s="7">
        <v>43949</v>
      </c>
      <c r="G1579" s="1" t="s">
        <v>692</v>
      </c>
      <c r="H1579" s="5">
        <v>4092534.49</v>
      </c>
      <c r="I1579" s="1">
        <v>639</v>
      </c>
      <c r="J1579" s="1">
        <v>0</v>
      </c>
      <c r="K1579" s="1" t="s">
        <v>620</v>
      </c>
      <c r="L1579" s="1">
        <v>5</v>
      </c>
      <c r="M1579" s="1" t="s">
        <v>5459</v>
      </c>
      <c r="N1579" s="1" t="s">
        <v>6834</v>
      </c>
      <c r="O1579" s="1">
        <v>1025955</v>
      </c>
      <c r="P1579" s="1" t="s">
        <v>3482</v>
      </c>
      <c r="Q1579" s="1">
        <v>3.9889999999999999</v>
      </c>
      <c r="R1579" s="1" t="str">
        <f>IFERROR(VLOOKUP(K1579,Proveedores!$A$2:$B$500,2,0),"Agregar")</f>
        <v>PHARMOS S.A.</v>
      </c>
      <c r="S1579" s="5">
        <f t="shared" si="24"/>
        <v>4092534.4949999996</v>
      </c>
    </row>
    <row r="1580" spans="1:19" x14ac:dyDescent="0.2">
      <c r="A1580" s="7">
        <v>43963.700069444443</v>
      </c>
      <c r="B1580" s="1" t="s">
        <v>6835</v>
      </c>
      <c r="C1580" s="1" t="s">
        <v>6836</v>
      </c>
      <c r="D1580" s="1" t="s">
        <v>1621</v>
      </c>
      <c r="E1580" s="1" t="s">
        <v>6837</v>
      </c>
      <c r="F1580" s="7">
        <v>43951</v>
      </c>
      <c r="G1580" s="1" t="s">
        <v>692</v>
      </c>
      <c r="H1580" s="5">
        <v>5727705.3799999999</v>
      </c>
      <c r="I1580" s="1">
        <v>690</v>
      </c>
      <c r="J1580" s="1">
        <v>0</v>
      </c>
      <c r="K1580" s="1" t="s">
        <v>620</v>
      </c>
      <c r="L1580" s="1">
        <v>5</v>
      </c>
      <c r="M1580" s="1" t="s">
        <v>5459</v>
      </c>
      <c r="N1580" s="1" t="s">
        <v>6834</v>
      </c>
      <c r="O1580" s="1">
        <v>1435875</v>
      </c>
      <c r="P1580" s="1" t="s">
        <v>3482</v>
      </c>
      <c r="Q1580" s="1">
        <v>3.9889999999999999</v>
      </c>
      <c r="R1580" s="1" t="str">
        <f>IFERROR(VLOOKUP(K1580,Proveedores!$A$2:$B$500,2,0),"Agregar")</f>
        <v>PHARMOS S.A.</v>
      </c>
      <c r="S1580" s="5">
        <f t="shared" si="24"/>
        <v>5727705.375</v>
      </c>
    </row>
    <row r="1581" spans="1:19" x14ac:dyDescent="0.2">
      <c r="A1581" s="7">
        <v>43963.72148148148</v>
      </c>
      <c r="B1581" s="1" t="s">
        <v>6838</v>
      </c>
      <c r="C1581" s="1" t="s">
        <v>6839</v>
      </c>
      <c r="D1581" s="1" t="s">
        <v>1621</v>
      </c>
      <c r="E1581" s="1" t="s">
        <v>6840</v>
      </c>
      <c r="F1581" s="7">
        <v>43963</v>
      </c>
      <c r="G1581" s="1" t="s">
        <v>6841</v>
      </c>
      <c r="H1581" s="5">
        <v>11000000</v>
      </c>
      <c r="I1581" s="1" t="s">
        <v>6842</v>
      </c>
      <c r="J1581" s="1">
        <v>0</v>
      </c>
      <c r="K1581" s="1" t="s">
        <v>6843</v>
      </c>
      <c r="L1581" s="1">
        <v>2</v>
      </c>
      <c r="M1581" s="1" t="s">
        <v>6251</v>
      </c>
      <c r="N1581" s="1" t="s">
        <v>6499</v>
      </c>
      <c r="O1581" s="1">
        <v>50000</v>
      </c>
      <c r="P1581" s="1" t="s">
        <v>2759</v>
      </c>
      <c r="Q1581" s="1">
        <v>220</v>
      </c>
      <c r="R1581" s="1" t="str">
        <f>IFERROR(VLOOKUP(K1581,Proveedores!$A$2:$B$500,2,0),"Agregar")</f>
        <v xml:space="preserve">Grupo Sala S.A. </v>
      </c>
      <c r="S1581" s="5">
        <f t="shared" si="24"/>
        <v>11000000</v>
      </c>
    </row>
    <row r="1582" spans="1:19" x14ac:dyDescent="0.2">
      <c r="A1582" s="7">
        <v>43963.726574074077</v>
      </c>
      <c r="B1582" s="1" t="s">
        <v>6844</v>
      </c>
      <c r="C1582" s="1" t="s">
        <v>6845</v>
      </c>
      <c r="D1582" s="1" t="s">
        <v>1621</v>
      </c>
      <c r="E1582" s="1" t="s">
        <v>6846</v>
      </c>
      <c r="F1582" s="7">
        <v>43963</v>
      </c>
      <c r="G1582" s="1" t="s">
        <v>42</v>
      </c>
      <c r="H1582" s="5">
        <v>75514395</v>
      </c>
      <c r="I1582" s="1">
        <v>0</v>
      </c>
      <c r="J1582" s="1">
        <v>0</v>
      </c>
      <c r="K1582" s="1" t="s">
        <v>5184</v>
      </c>
      <c r="L1582" s="1">
        <v>1</v>
      </c>
      <c r="M1582" s="1" t="s">
        <v>4368</v>
      </c>
      <c r="N1582" s="1" t="s">
        <v>6847</v>
      </c>
      <c r="O1582" s="1">
        <v>255981</v>
      </c>
      <c r="P1582" s="1" t="s">
        <v>5771</v>
      </c>
      <c r="Q1582" s="1">
        <v>295</v>
      </c>
      <c r="R1582" s="1" t="str">
        <f>IFERROR(VLOOKUP(K1582,Proveedores!$A$2:$B$500,2,0),"Agregar")</f>
        <v>Mastellone Hnos. SA</v>
      </c>
      <c r="S1582" s="5">
        <f t="shared" si="24"/>
        <v>75514395</v>
      </c>
    </row>
    <row r="1583" spans="1:19" x14ac:dyDescent="0.2">
      <c r="A1583" s="7">
        <v>43963.777256944442</v>
      </c>
      <c r="B1583" s="1" t="s">
        <v>6848</v>
      </c>
      <c r="C1583" s="1" t="s">
        <v>6849</v>
      </c>
      <c r="D1583" s="1" t="s">
        <v>1621</v>
      </c>
      <c r="E1583" s="1">
        <v>31200005773</v>
      </c>
      <c r="F1583" s="7">
        <v>43950</v>
      </c>
      <c r="G1583" s="1" t="s">
        <v>692</v>
      </c>
      <c r="H1583" s="5">
        <v>9206031.4500000011</v>
      </c>
      <c r="I1583" s="1">
        <v>691</v>
      </c>
      <c r="J1583" s="1" t="s">
        <v>699</v>
      </c>
      <c r="K1583" s="1" t="s">
        <v>4348</v>
      </c>
      <c r="L1583" s="1">
        <v>5</v>
      </c>
      <c r="M1583" s="1" t="s">
        <v>3925</v>
      </c>
      <c r="N1583" s="1" t="s">
        <v>3926</v>
      </c>
      <c r="O1583" s="1">
        <v>2653035</v>
      </c>
      <c r="P1583" s="1" t="s">
        <v>1917</v>
      </c>
      <c r="Q1583" s="1">
        <v>3.47</v>
      </c>
      <c r="R1583" s="1" t="str">
        <f>IFERROR(VLOOKUP(K1583,Proveedores!$A$2:$B$500,2,0),"Agregar")</f>
        <v>MICROSULES ARGENTINA SA de SCIIA</v>
      </c>
      <c r="S1583" s="5">
        <f t="shared" si="24"/>
        <v>9206031.4500000011</v>
      </c>
    </row>
    <row r="1584" spans="1:19" x14ac:dyDescent="0.2">
      <c r="A1584" s="7">
        <v>43963.813784722224</v>
      </c>
      <c r="B1584" s="1" t="s">
        <v>6850</v>
      </c>
      <c r="C1584" s="1" t="s">
        <v>6851</v>
      </c>
      <c r="D1584" s="1" t="s">
        <v>1621</v>
      </c>
      <c r="E1584" s="1" t="s">
        <v>6852</v>
      </c>
      <c r="F1584" s="7">
        <v>43962</v>
      </c>
      <c r="G1584" s="1" t="s">
        <v>1307</v>
      </c>
      <c r="H1584" s="5">
        <v>97667128.200000003</v>
      </c>
      <c r="I1584" s="1">
        <v>0</v>
      </c>
      <c r="J1584" s="1">
        <v>0</v>
      </c>
      <c r="K1584" s="1" t="s">
        <v>4384</v>
      </c>
      <c r="L1584" s="1">
        <v>1</v>
      </c>
      <c r="M1584" s="1" t="s">
        <v>6853</v>
      </c>
      <c r="N1584" s="1" t="s">
        <v>6854</v>
      </c>
      <c r="O1584" s="1">
        <v>105750</v>
      </c>
      <c r="P1584" s="1" t="s">
        <v>2010</v>
      </c>
      <c r="Q1584" s="1">
        <v>99.5</v>
      </c>
      <c r="R1584" s="1" t="str">
        <f>IFERROR(VLOOKUP(K1584,Proveedores!$A$2:$B$500,2,0),"Agregar")</f>
        <v>BIODIAGNOSTICO S.A.</v>
      </c>
      <c r="S1584" s="5">
        <f t="shared" si="24"/>
        <v>10522125</v>
      </c>
    </row>
    <row r="1585" spans="1:19" x14ac:dyDescent="0.2">
      <c r="A1585" s="7">
        <v>43963.813784722224</v>
      </c>
      <c r="B1585" s="1" t="s">
        <v>6850</v>
      </c>
      <c r="C1585" s="1" t="s">
        <v>6851</v>
      </c>
      <c r="D1585" s="1" t="s">
        <v>1621</v>
      </c>
      <c r="E1585" s="1" t="s">
        <v>6852</v>
      </c>
      <c r="F1585" s="7">
        <v>43962</v>
      </c>
      <c r="G1585" s="1" t="s">
        <v>1307</v>
      </c>
      <c r="H1585" s="5">
        <v>97667128.200000003</v>
      </c>
      <c r="I1585" s="1">
        <v>0</v>
      </c>
      <c r="J1585" s="1">
        <v>0</v>
      </c>
      <c r="K1585" s="1" t="s">
        <v>4384</v>
      </c>
      <c r="L1585" s="1">
        <v>4</v>
      </c>
      <c r="M1585" s="1" t="s">
        <v>6855</v>
      </c>
      <c r="N1585" s="1" t="s">
        <v>6856</v>
      </c>
      <c r="O1585" s="1">
        <v>105750</v>
      </c>
      <c r="P1585" s="1" t="s">
        <v>4387</v>
      </c>
      <c r="Q1585" s="1">
        <v>142</v>
      </c>
      <c r="R1585" s="1" t="str">
        <f>IFERROR(VLOOKUP(K1585,Proveedores!$A$2:$B$500,2,0),"Agregar")</f>
        <v>BIODIAGNOSTICO S.A.</v>
      </c>
      <c r="S1585" s="5">
        <f t="shared" si="24"/>
        <v>15016500</v>
      </c>
    </row>
    <row r="1586" spans="1:19" x14ac:dyDescent="0.2">
      <c r="A1586" s="7">
        <v>43963.813784722224</v>
      </c>
      <c r="B1586" s="1" t="s">
        <v>6850</v>
      </c>
      <c r="C1586" s="1" t="s">
        <v>6851</v>
      </c>
      <c r="D1586" s="1" t="s">
        <v>1621</v>
      </c>
      <c r="E1586" s="1" t="s">
        <v>6852</v>
      </c>
      <c r="F1586" s="7">
        <v>43962</v>
      </c>
      <c r="G1586" s="1" t="s">
        <v>1307</v>
      </c>
      <c r="H1586" s="5">
        <v>97667128.200000003</v>
      </c>
      <c r="I1586" s="1">
        <v>0</v>
      </c>
      <c r="J1586" s="1">
        <v>0</v>
      </c>
      <c r="K1586" s="1" t="s">
        <v>4384</v>
      </c>
      <c r="L1586" s="1">
        <v>2</v>
      </c>
      <c r="M1586" s="1" t="s">
        <v>6857</v>
      </c>
      <c r="N1586" s="1" t="s">
        <v>6858</v>
      </c>
      <c r="O1586" s="1">
        <v>105840</v>
      </c>
      <c r="P1586" s="1" t="s">
        <v>2010</v>
      </c>
      <c r="Q1586" s="1">
        <v>147</v>
      </c>
      <c r="R1586" s="1" t="str">
        <f>IFERROR(VLOOKUP(K1586,Proveedores!$A$2:$B$500,2,0),"Agregar")</f>
        <v>BIODIAGNOSTICO S.A.</v>
      </c>
      <c r="S1586" s="5">
        <f t="shared" si="24"/>
        <v>15558480</v>
      </c>
    </row>
    <row r="1587" spans="1:19" x14ac:dyDescent="0.2">
      <c r="A1587" s="7">
        <v>43963.813784722224</v>
      </c>
      <c r="B1587" s="1" t="s">
        <v>6850</v>
      </c>
      <c r="C1587" s="1" t="s">
        <v>6851</v>
      </c>
      <c r="D1587" s="1" t="s">
        <v>1621</v>
      </c>
      <c r="E1587" s="1" t="s">
        <v>6852</v>
      </c>
      <c r="F1587" s="7">
        <v>43962</v>
      </c>
      <c r="G1587" s="1" t="s">
        <v>1307</v>
      </c>
      <c r="H1587" s="5">
        <v>97667128.200000003</v>
      </c>
      <c r="I1587" s="1">
        <v>0</v>
      </c>
      <c r="J1587" s="1">
        <v>0</v>
      </c>
      <c r="K1587" s="1" t="s">
        <v>4384</v>
      </c>
      <c r="L1587" s="1">
        <v>3</v>
      </c>
      <c r="M1587" s="1" t="s">
        <v>6859</v>
      </c>
      <c r="N1587" s="1" t="s">
        <v>6860</v>
      </c>
      <c r="O1587" s="1">
        <v>105750</v>
      </c>
      <c r="P1587" s="1" t="s">
        <v>2010</v>
      </c>
      <c r="Q1587" s="1">
        <v>166</v>
      </c>
      <c r="R1587" s="1" t="str">
        <f>IFERROR(VLOOKUP(K1587,Proveedores!$A$2:$B$500,2,0),"Agregar")</f>
        <v>BIODIAGNOSTICO S.A.</v>
      </c>
      <c r="S1587" s="5">
        <f t="shared" si="24"/>
        <v>17554500</v>
      </c>
    </row>
    <row r="1588" spans="1:19" x14ac:dyDescent="0.2">
      <c r="A1588" s="7">
        <v>43963.813784722224</v>
      </c>
      <c r="B1588" s="1" t="s">
        <v>6850</v>
      </c>
      <c r="C1588" s="1" t="s">
        <v>6851</v>
      </c>
      <c r="D1588" s="1" t="s">
        <v>1621</v>
      </c>
      <c r="E1588" s="1" t="s">
        <v>6852</v>
      </c>
      <c r="F1588" s="7">
        <v>43962</v>
      </c>
      <c r="G1588" s="1" t="s">
        <v>1307</v>
      </c>
      <c r="H1588" s="5">
        <v>97667128.200000003</v>
      </c>
      <c r="I1588" s="1">
        <v>0</v>
      </c>
      <c r="J1588" s="1">
        <v>0</v>
      </c>
      <c r="K1588" s="1" t="s">
        <v>4384</v>
      </c>
      <c r="L1588" s="1">
        <v>5</v>
      </c>
      <c r="M1588" s="1" t="s">
        <v>6861</v>
      </c>
      <c r="N1588" s="1" t="s">
        <v>6862</v>
      </c>
      <c r="O1588" s="1">
        <v>105840</v>
      </c>
      <c r="P1588" s="1" t="s">
        <v>2010</v>
      </c>
      <c r="Q1588" s="1">
        <v>172</v>
      </c>
      <c r="R1588" s="1" t="str">
        <f>IFERROR(VLOOKUP(K1588,Proveedores!$A$2:$B$500,2,0),"Agregar")</f>
        <v>BIODIAGNOSTICO S.A.</v>
      </c>
      <c r="S1588" s="5">
        <f t="shared" si="24"/>
        <v>18204480</v>
      </c>
    </row>
    <row r="1589" spans="1:19" x14ac:dyDescent="0.2">
      <c r="A1589" s="7">
        <v>43963.813784722224</v>
      </c>
      <c r="B1589" s="1" t="s">
        <v>6850</v>
      </c>
      <c r="C1589" s="1" t="s">
        <v>6851</v>
      </c>
      <c r="D1589" s="1" t="s">
        <v>1621</v>
      </c>
      <c r="E1589" s="1" t="s">
        <v>6852</v>
      </c>
      <c r="F1589" s="7">
        <v>43962</v>
      </c>
      <c r="G1589" s="1" t="s">
        <v>1307</v>
      </c>
      <c r="H1589" s="5">
        <v>97667128.200000003</v>
      </c>
      <c r="I1589" s="1">
        <v>0</v>
      </c>
      <c r="J1589" s="1">
        <v>0</v>
      </c>
      <c r="K1589" s="1" t="s">
        <v>4384</v>
      </c>
      <c r="L1589" s="1">
        <v>6</v>
      </c>
      <c r="M1589" s="1" t="s">
        <v>6863</v>
      </c>
      <c r="N1589" s="1" t="s">
        <v>6864</v>
      </c>
      <c r="O1589" s="1">
        <v>104736</v>
      </c>
      <c r="P1589" s="1" t="s">
        <v>4387</v>
      </c>
      <c r="Q1589" s="1">
        <v>198.7</v>
      </c>
      <c r="R1589" s="1" t="str">
        <f>IFERROR(VLOOKUP(K1589,Proveedores!$A$2:$B$500,2,0),"Agregar")</f>
        <v>BIODIAGNOSTICO S.A.</v>
      </c>
      <c r="S1589" s="5">
        <f t="shared" si="24"/>
        <v>20811043.199999999</v>
      </c>
    </row>
    <row r="1590" spans="1:19" x14ac:dyDescent="0.2">
      <c r="A1590" s="7">
        <v>43964.562175925923</v>
      </c>
      <c r="B1590" s="1" t="s">
        <v>6865</v>
      </c>
      <c r="C1590" s="1" t="s">
        <v>6866</v>
      </c>
      <c r="D1590" s="1" t="s">
        <v>1621</v>
      </c>
      <c r="E1590" s="1" t="s">
        <v>6685</v>
      </c>
      <c r="F1590" s="7">
        <v>43955</v>
      </c>
      <c r="G1590" s="1" t="s">
        <v>692</v>
      </c>
      <c r="H1590" s="5">
        <v>1828640</v>
      </c>
      <c r="I1590" s="1" t="s">
        <v>6682</v>
      </c>
      <c r="J1590" s="1">
        <v>0</v>
      </c>
      <c r="K1590" s="1" t="s">
        <v>2737</v>
      </c>
      <c r="L1590" s="1">
        <v>30</v>
      </c>
      <c r="M1590" s="1" t="s">
        <v>3359</v>
      </c>
      <c r="N1590" s="1" t="s">
        <v>4453</v>
      </c>
      <c r="O1590" s="1">
        <v>16624</v>
      </c>
      <c r="P1590" s="1" t="s">
        <v>1642</v>
      </c>
      <c r="Q1590" s="1">
        <v>110</v>
      </c>
      <c r="R1590" s="1" t="str">
        <f>IFERROR(VLOOKUP(K1590,Proveedores!$A$2:$B$500,2,0),"Agregar")</f>
        <v>LABORATORIOS FABRA S.A.</v>
      </c>
      <c r="S1590" s="5">
        <f t="shared" si="24"/>
        <v>1828640</v>
      </c>
    </row>
    <row r="1591" spans="1:19" x14ac:dyDescent="0.2">
      <c r="A1591" s="7">
        <v>43964.581597222219</v>
      </c>
      <c r="B1591" s="1" t="s">
        <v>6867</v>
      </c>
      <c r="C1591" s="1" t="s">
        <v>6868</v>
      </c>
      <c r="D1591" s="1" t="s">
        <v>1621</v>
      </c>
      <c r="E1591" s="1" t="s">
        <v>6685</v>
      </c>
      <c r="F1591" s="7">
        <v>43955</v>
      </c>
      <c r="G1591" s="1" t="s">
        <v>6869</v>
      </c>
      <c r="H1591" s="5">
        <v>1828640</v>
      </c>
      <c r="I1591" s="1" t="s">
        <v>6682</v>
      </c>
      <c r="J1591" s="1">
        <v>0</v>
      </c>
      <c r="K1591" s="1" t="s">
        <v>2737</v>
      </c>
      <c r="L1591" s="1">
        <v>30</v>
      </c>
      <c r="M1591" s="1" t="s">
        <v>3359</v>
      </c>
      <c r="N1591" s="1" t="s">
        <v>4453</v>
      </c>
      <c r="O1591" s="1">
        <v>16624</v>
      </c>
      <c r="P1591" s="1" t="s">
        <v>1642</v>
      </c>
      <c r="Q1591" s="1">
        <v>110</v>
      </c>
      <c r="R1591" s="1" t="str">
        <f>IFERROR(VLOOKUP(K1591,Proveedores!$A$2:$B$500,2,0),"Agregar")</f>
        <v>LABORATORIOS FABRA S.A.</v>
      </c>
      <c r="S1591" s="5">
        <f t="shared" si="24"/>
        <v>1828640</v>
      </c>
    </row>
    <row r="1592" spans="1:19" x14ac:dyDescent="0.2">
      <c r="A1592" s="7">
        <v>43964.659085648149</v>
      </c>
      <c r="B1592" s="1" t="s">
        <v>6870</v>
      </c>
      <c r="C1592" s="1" t="s">
        <v>6871</v>
      </c>
      <c r="D1592" s="1" t="s">
        <v>1713</v>
      </c>
      <c r="E1592" s="1" t="s">
        <v>6872</v>
      </c>
      <c r="F1592" s="7">
        <v>44007</v>
      </c>
      <c r="G1592" s="1" t="s">
        <v>98</v>
      </c>
      <c r="H1592" s="5">
        <v>1188792</v>
      </c>
      <c r="I1592" s="1">
        <v>0</v>
      </c>
      <c r="J1592" s="1">
        <v>0</v>
      </c>
      <c r="K1592" s="1" t="s">
        <v>6873</v>
      </c>
      <c r="L1592" s="1">
        <v>1</v>
      </c>
      <c r="M1592" s="1" t="s">
        <v>4368</v>
      </c>
      <c r="N1592" s="1" t="s">
        <v>5662</v>
      </c>
      <c r="O1592" s="1">
        <v>4503</v>
      </c>
      <c r="P1592" s="1" t="s">
        <v>5658</v>
      </c>
      <c r="Q1592" s="1">
        <v>264</v>
      </c>
      <c r="R1592" s="1" t="str">
        <f>IFERROR(VLOOKUP(K1592,Proveedores!$A$2:$B$500,2,0),"Agregar")</f>
        <v xml:space="preserve">SUCESORES DE ALFREDO WILLINER S.A. </v>
      </c>
      <c r="S1592" s="5">
        <f t="shared" si="24"/>
        <v>1188792</v>
      </c>
    </row>
    <row r="1593" spans="1:19" x14ac:dyDescent="0.2">
      <c r="A1593" s="7">
        <v>43965.517106481479</v>
      </c>
      <c r="B1593" s="1" t="s">
        <v>6874</v>
      </c>
      <c r="C1593" s="1" t="s">
        <v>6875</v>
      </c>
      <c r="D1593" s="1" t="s">
        <v>1621</v>
      </c>
      <c r="E1593" s="1" t="s">
        <v>6876</v>
      </c>
      <c r="F1593" s="7">
        <v>43964</v>
      </c>
      <c r="G1593" s="1" t="s">
        <v>1162</v>
      </c>
      <c r="H1593" s="5">
        <v>79491.5</v>
      </c>
      <c r="I1593" s="1" t="s">
        <v>2599</v>
      </c>
      <c r="J1593" s="1">
        <v>0</v>
      </c>
      <c r="K1593" s="1" t="s">
        <v>318</v>
      </c>
      <c r="L1593" s="1">
        <v>29</v>
      </c>
      <c r="M1593" s="1" t="s">
        <v>6877</v>
      </c>
      <c r="N1593" s="1" t="s">
        <v>6878</v>
      </c>
      <c r="O1593" s="1">
        <v>275</v>
      </c>
      <c r="P1593" s="1" t="s">
        <v>3555</v>
      </c>
      <c r="Q1593" s="1">
        <v>289.06</v>
      </c>
      <c r="R1593" s="1" t="str">
        <f>IFERROR(VLOOKUP(K1593,Proveedores!$A$2:$B$500,2,0),"Agregar")</f>
        <v>LABORATORIOS RICHMOND SACIF</v>
      </c>
      <c r="S1593" s="5">
        <f t="shared" si="24"/>
        <v>79491.5</v>
      </c>
    </row>
    <row r="1594" spans="1:19" x14ac:dyDescent="0.2">
      <c r="A1594" s="7">
        <v>43965.626597222225</v>
      </c>
      <c r="B1594" s="1" t="s">
        <v>6879</v>
      </c>
      <c r="C1594" s="1" t="s">
        <v>6880</v>
      </c>
      <c r="D1594" s="1" t="s">
        <v>1621</v>
      </c>
      <c r="E1594" s="1" t="s">
        <v>6881</v>
      </c>
      <c r="F1594" s="7">
        <v>43964</v>
      </c>
      <c r="G1594" s="1" t="s">
        <v>42</v>
      </c>
      <c r="H1594" s="5">
        <v>22649215</v>
      </c>
      <c r="I1594" s="1">
        <v>0</v>
      </c>
      <c r="J1594" s="1">
        <v>0</v>
      </c>
      <c r="K1594" s="1" t="s">
        <v>5184</v>
      </c>
      <c r="L1594" s="1">
        <v>1</v>
      </c>
      <c r="M1594" s="1" t="s">
        <v>4368</v>
      </c>
      <c r="N1594" s="1" t="s">
        <v>6882</v>
      </c>
      <c r="O1594" s="1" t="s">
        <v>6883</v>
      </c>
      <c r="P1594" s="1" t="s">
        <v>5771</v>
      </c>
      <c r="Q1594" s="1">
        <v>295</v>
      </c>
      <c r="R1594" s="1" t="str">
        <f>IFERROR(VLOOKUP(K1594,Proveedores!$A$2:$B$500,2,0),"Agregar")</f>
        <v>Mastellone Hnos. SA</v>
      </c>
      <c r="S1594" s="5" t="e">
        <f t="shared" si="24"/>
        <v>#VALUE!</v>
      </c>
    </row>
    <row r="1595" spans="1:19" x14ac:dyDescent="0.2">
      <c r="A1595" s="7">
        <v>43965.633680555555</v>
      </c>
      <c r="B1595" s="1" t="s">
        <v>6884</v>
      </c>
      <c r="C1595" s="1" t="s">
        <v>6885</v>
      </c>
      <c r="D1595" s="1" t="s">
        <v>1621</v>
      </c>
      <c r="E1595" s="1" t="s">
        <v>6886</v>
      </c>
      <c r="F1595" s="7">
        <v>43964</v>
      </c>
      <c r="G1595" s="1" t="s">
        <v>98</v>
      </c>
      <c r="H1595" s="5">
        <v>26487497</v>
      </c>
      <c r="I1595" s="1">
        <v>0</v>
      </c>
      <c r="J1595" s="1">
        <v>0</v>
      </c>
      <c r="K1595" s="1" t="s">
        <v>5184</v>
      </c>
      <c r="L1595" s="1">
        <v>1</v>
      </c>
      <c r="M1595" s="1" t="s">
        <v>4368</v>
      </c>
      <c r="N1595" s="1" t="s">
        <v>6887</v>
      </c>
      <c r="O1595" s="1" t="s">
        <v>6888</v>
      </c>
      <c r="P1595" s="1" t="s">
        <v>5771</v>
      </c>
      <c r="Q1595" s="1">
        <v>199</v>
      </c>
      <c r="R1595" s="1" t="str">
        <f>IFERROR(VLOOKUP(K1595,Proveedores!$A$2:$B$500,2,0),"Agregar")</f>
        <v>Mastellone Hnos. SA</v>
      </c>
      <c r="S1595" s="5" t="e">
        <f t="shared" si="24"/>
        <v>#VALUE!</v>
      </c>
    </row>
    <row r="1596" spans="1:19" x14ac:dyDescent="0.2">
      <c r="A1596" s="7">
        <v>43965.655300925922</v>
      </c>
      <c r="B1596" s="1" t="s">
        <v>6889</v>
      </c>
      <c r="C1596" s="1" t="s">
        <v>6890</v>
      </c>
      <c r="D1596" s="1" t="s">
        <v>1621</v>
      </c>
      <c r="E1596" s="1" t="s">
        <v>6891</v>
      </c>
      <c r="F1596" s="7">
        <v>43923</v>
      </c>
      <c r="G1596" s="1" t="s">
        <v>98</v>
      </c>
      <c r="H1596" s="5">
        <v>3369640</v>
      </c>
      <c r="I1596" s="1">
        <v>0</v>
      </c>
      <c r="J1596" s="1">
        <v>0</v>
      </c>
      <c r="K1596" s="1" t="s">
        <v>5648</v>
      </c>
      <c r="L1596" s="1">
        <v>5</v>
      </c>
      <c r="M1596" s="1" t="s">
        <v>4368</v>
      </c>
      <c r="N1596" s="1" t="s">
        <v>5662</v>
      </c>
      <c r="O1596" s="1">
        <v>13810</v>
      </c>
      <c r="P1596" s="1" t="s">
        <v>5658</v>
      </c>
      <c r="Q1596" s="1">
        <v>244</v>
      </c>
      <c r="R1596" s="1" t="str">
        <f>IFERROR(VLOOKUP(K1596,Proveedores!$A$2:$B$500,2,0),"Agregar")</f>
        <v xml:space="preserve">SUCESORES DE ALFREDO WILLINER S.A. </v>
      </c>
      <c r="S1596" s="5">
        <f t="shared" si="24"/>
        <v>3369640</v>
      </c>
    </row>
    <row r="1597" spans="1:19" x14ac:dyDescent="0.2">
      <c r="A1597" s="7">
        <v>43965.666261574072</v>
      </c>
      <c r="B1597" s="1" t="s">
        <v>6892</v>
      </c>
      <c r="C1597" s="1" t="s">
        <v>6893</v>
      </c>
      <c r="D1597" s="1" t="s">
        <v>1621</v>
      </c>
      <c r="E1597" s="1" t="s">
        <v>6894</v>
      </c>
      <c r="F1597" s="7">
        <v>43923</v>
      </c>
      <c r="G1597" s="1" t="s">
        <v>98</v>
      </c>
      <c r="H1597" s="5">
        <v>1160280</v>
      </c>
      <c r="I1597" s="1">
        <v>0</v>
      </c>
      <c r="J1597" s="1">
        <v>0</v>
      </c>
      <c r="K1597" s="1" t="s">
        <v>5648</v>
      </c>
      <c r="L1597" s="1">
        <v>6</v>
      </c>
      <c r="M1597" s="1" t="s">
        <v>4368</v>
      </c>
      <c r="N1597" s="1" t="s">
        <v>5662</v>
      </c>
      <c r="O1597" s="1">
        <v>4395</v>
      </c>
      <c r="P1597" s="1" t="s">
        <v>5658</v>
      </c>
      <c r="Q1597" s="1">
        <v>264</v>
      </c>
      <c r="R1597" s="1" t="str">
        <f>IFERROR(VLOOKUP(K1597,Proveedores!$A$2:$B$500,2,0),"Agregar")</f>
        <v xml:space="preserve">SUCESORES DE ALFREDO WILLINER S.A. </v>
      </c>
      <c r="S1597" s="5">
        <f t="shared" si="24"/>
        <v>1160280</v>
      </c>
    </row>
    <row r="1598" spans="1:19" x14ac:dyDescent="0.2">
      <c r="A1598" s="7">
        <v>43965.685983796298</v>
      </c>
      <c r="B1598" s="1" t="s">
        <v>6895</v>
      </c>
      <c r="C1598" s="1" t="s">
        <v>6896</v>
      </c>
      <c r="D1598" s="1" t="s">
        <v>1621</v>
      </c>
      <c r="E1598" s="1" t="s">
        <v>6897</v>
      </c>
      <c r="F1598" s="7">
        <v>43916</v>
      </c>
      <c r="G1598" s="1" t="s">
        <v>692</v>
      </c>
      <c r="H1598" s="5">
        <v>1041726.51</v>
      </c>
      <c r="I1598" s="1">
        <v>376</v>
      </c>
      <c r="J1598" s="1">
        <v>0</v>
      </c>
      <c r="K1598" s="1" t="s">
        <v>6898</v>
      </c>
      <c r="L1598" s="1">
        <v>3</v>
      </c>
      <c r="M1598" s="1" t="s">
        <v>6081</v>
      </c>
      <c r="N1598" s="1" t="s">
        <v>6899</v>
      </c>
      <c r="O1598" s="1">
        <v>15300</v>
      </c>
      <c r="P1598" s="1" t="s">
        <v>1892</v>
      </c>
      <c r="Q1598" s="1">
        <v>68.09</v>
      </c>
      <c r="R1598" s="1" t="str">
        <f>IFERROR(VLOOKUP(K1598,Proveedores!$A$2:$B$500,2,0),"Agregar")</f>
        <v>IVAX ARGENTINA SOCIEDAD ANONIMA</v>
      </c>
      <c r="S1598" s="5">
        <f t="shared" si="24"/>
        <v>1041777</v>
      </c>
    </row>
    <row r="1599" spans="1:19" x14ac:dyDescent="0.2">
      <c r="A1599" s="7">
        <v>43965.703541666669</v>
      </c>
      <c r="B1599" s="1" t="s">
        <v>6900</v>
      </c>
      <c r="C1599" s="1" t="s">
        <v>6901</v>
      </c>
      <c r="D1599" s="1" t="s">
        <v>1621</v>
      </c>
      <c r="E1599" s="1" t="s">
        <v>6902</v>
      </c>
      <c r="F1599" s="7">
        <v>43963</v>
      </c>
      <c r="G1599" s="1" t="s">
        <v>5360</v>
      </c>
      <c r="H1599" s="5">
        <v>67712148.5</v>
      </c>
      <c r="I1599" s="1">
        <v>716</v>
      </c>
      <c r="J1599" s="1">
        <v>0</v>
      </c>
      <c r="K1599" s="1" t="s">
        <v>5361</v>
      </c>
      <c r="L1599" s="1">
        <v>1</v>
      </c>
      <c r="M1599" s="1">
        <v>500100</v>
      </c>
      <c r="N1599" s="1" t="s">
        <v>5362</v>
      </c>
      <c r="O1599" s="1">
        <v>233950</v>
      </c>
      <c r="P1599" s="1" t="s">
        <v>3651</v>
      </c>
      <c r="Q1599" s="1">
        <v>289.43</v>
      </c>
      <c r="R1599" s="1" t="str">
        <f>IFERROR(VLOOKUP(K1599,Proveedores!$A$2:$B$500,2,0),"Agregar")</f>
        <v>Sinergium</v>
      </c>
      <c r="S1599" s="5">
        <f t="shared" si="24"/>
        <v>67712148.5</v>
      </c>
    </row>
    <row r="1600" spans="1:19" x14ac:dyDescent="0.2">
      <c r="A1600" s="7">
        <v>43966.388831018521</v>
      </c>
      <c r="B1600" s="1" t="s">
        <v>6903</v>
      </c>
      <c r="C1600" s="1" t="s">
        <v>6904</v>
      </c>
      <c r="D1600" s="1" t="s">
        <v>1621</v>
      </c>
      <c r="E1600" s="1" t="s">
        <v>6905</v>
      </c>
      <c r="F1600" s="7">
        <v>43965</v>
      </c>
      <c r="G1600" s="1" t="s">
        <v>552</v>
      </c>
      <c r="H1600" s="5">
        <v>2560800</v>
      </c>
      <c r="I1600" s="1" t="s">
        <v>6906</v>
      </c>
      <c r="J1600" s="1">
        <v>0</v>
      </c>
      <c r="K1600" s="1" t="s">
        <v>6907</v>
      </c>
      <c r="L1600" s="1">
        <v>1</v>
      </c>
      <c r="M1600" s="1" t="s">
        <v>2393</v>
      </c>
      <c r="N1600" s="1" t="s">
        <v>2590</v>
      </c>
      <c r="O1600" s="1">
        <v>3000</v>
      </c>
      <c r="P1600" s="1" t="s">
        <v>2395</v>
      </c>
      <c r="Q1600" s="1">
        <v>853.6</v>
      </c>
      <c r="R1600" s="1" t="str">
        <f>IFERROR(VLOOKUP(K1600,Proveedores!$A$2:$B$500,2,0),"Agregar")</f>
        <v>KOPELCO S.A.</v>
      </c>
      <c r="S1600" s="5">
        <f t="shared" si="24"/>
        <v>2560800</v>
      </c>
    </row>
    <row r="1601" spans="1:19" x14ac:dyDescent="0.2">
      <c r="A1601" s="7">
        <v>43966.496064814812</v>
      </c>
      <c r="B1601" s="1" t="s">
        <v>6908</v>
      </c>
      <c r="C1601" s="1" t="s">
        <v>6909</v>
      </c>
      <c r="D1601" s="1" t="s">
        <v>1621</v>
      </c>
      <c r="E1601" s="1" t="s">
        <v>6910</v>
      </c>
      <c r="F1601" s="7">
        <v>43901</v>
      </c>
      <c r="G1601" s="1" t="s">
        <v>813</v>
      </c>
      <c r="H1601" s="5">
        <v>2888865</v>
      </c>
      <c r="I1601" s="1">
        <v>366</v>
      </c>
      <c r="J1601" s="1">
        <v>0</v>
      </c>
      <c r="K1601" s="1" t="s">
        <v>676</v>
      </c>
      <c r="L1601" s="1">
        <v>2</v>
      </c>
      <c r="M1601" s="1" t="s">
        <v>2991</v>
      </c>
      <c r="N1601" s="1" t="s">
        <v>2992</v>
      </c>
      <c r="O1601" s="1">
        <v>18900</v>
      </c>
      <c r="P1601" s="1" t="s">
        <v>1917</v>
      </c>
      <c r="Q1601" s="1">
        <v>152.85</v>
      </c>
      <c r="R1601" s="1" t="str">
        <f>IFERROR(VLOOKUP(K1601,Proveedores!$A$2:$B$500,2,0),"Agregar")</f>
        <v>GLAXOSMITHKLINE ARGENTINA S.A.</v>
      </c>
      <c r="S1601" s="5">
        <f t="shared" si="24"/>
        <v>2888865</v>
      </c>
    </row>
    <row r="1602" spans="1:19" x14ac:dyDescent="0.2">
      <c r="A1602" s="7">
        <v>43966.748263888891</v>
      </c>
      <c r="B1602" s="1" t="s">
        <v>6911</v>
      </c>
      <c r="C1602" s="1" t="s">
        <v>6912</v>
      </c>
      <c r="D1602" s="1" t="s">
        <v>1621</v>
      </c>
      <c r="E1602" s="1" t="s">
        <v>6913</v>
      </c>
      <c r="F1602" s="7">
        <v>43907</v>
      </c>
      <c r="G1602" s="1" t="s">
        <v>813</v>
      </c>
      <c r="H1602" s="5">
        <v>2026791</v>
      </c>
      <c r="I1602" s="1">
        <v>367</v>
      </c>
      <c r="J1602" s="1">
        <v>0</v>
      </c>
      <c r="K1602" s="1" t="s">
        <v>676</v>
      </c>
      <c r="L1602" s="1">
        <v>1</v>
      </c>
      <c r="M1602" s="1" t="s">
        <v>2986</v>
      </c>
      <c r="N1602" s="1" t="s">
        <v>2987</v>
      </c>
      <c r="O1602" s="1">
        <v>13260</v>
      </c>
      <c r="P1602" s="1" t="s">
        <v>1917</v>
      </c>
      <c r="Q1602" s="1">
        <v>152.85</v>
      </c>
      <c r="R1602" s="1" t="str">
        <f>IFERROR(VLOOKUP(K1602,Proveedores!$A$2:$B$500,2,0),"Agregar")</f>
        <v>GLAXOSMITHKLINE ARGENTINA S.A.</v>
      </c>
      <c r="S1602" s="5">
        <f t="shared" si="24"/>
        <v>2026791</v>
      </c>
    </row>
    <row r="1603" spans="1:19" x14ac:dyDescent="0.2">
      <c r="A1603" s="7">
        <v>43969.418506944443</v>
      </c>
      <c r="B1603" s="1" t="s">
        <v>6914</v>
      </c>
      <c r="C1603" s="1" t="s">
        <v>6915</v>
      </c>
      <c r="D1603" s="1" t="s">
        <v>1621</v>
      </c>
      <c r="E1603" s="1" t="s">
        <v>6916</v>
      </c>
      <c r="F1603" s="7">
        <v>43937</v>
      </c>
      <c r="G1603" s="1" t="s">
        <v>692</v>
      </c>
      <c r="H1603" s="5">
        <v>1508377.2</v>
      </c>
      <c r="I1603" s="1">
        <v>566</v>
      </c>
      <c r="J1603" s="1">
        <v>0</v>
      </c>
      <c r="K1603" s="1" t="s">
        <v>620</v>
      </c>
      <c r="L1603" s="1">
        <v>6</v>
      </c>
      <c r="M1603" s="1" t="s">
        <v>3984</v>
      </c>
      <c r="N1603" s="1" t="s">
        <v>6917</v>
      </c>
      <c r="O1603" s="1">
        <v>15114</v>
      </c>
      <c r="P1603" s="1" t="s">
        <v>6560</v>
      </c>
      <c r="Q1603" s="1">
        <v>99.8</v>
      </c>
      <c r="R1603" s="1" t="str">
        <f>IFERROR(VLOOKUP(K1603,Proveedores!$A$2:$B$500,2,0),"Agregar")</f>
        <v>PHARMOS S.A.</v>
      </c>
      <c r="S1603" s="5">
        <f t="shared" ref="S1603:S1666" si="25">Q1603*O1603</f>
        <v>1508377.2</v>
      </c>
    </row>
    <row r="1604" spans="1:19" x14ac:dyDescent="0.2">
      <c r="A1604" s="7">
        <v>43969.534247685187</v>
      </c>
      <c r="B1604" s="1" t="s">
        <v>6918</v>
      </c>
      <c r="C1604" s="1" t="s">
        <v>6919</v>
      </c>
      <c r="D1604" s="1" t="s">
        <v>1621</v>
      </c>
      <c r="E1604" s="1" t="s">
        <v>6920</v>
      </c>
      <c r="F1604" s="7">
        <v>43937</v>
      </c>
      <c r="G1604" s="1" t="s">
        <v>692</v>
      </c>
      <c r="H1604" s="5">
        <v>2423343.6</v>
      </c>
      <c r="I1604" s="1">
        <v>566</v>
      </c>
      <c r="J1604" s="1">
        <v>0</v>
      </c>
      <c r="K1604" s="1" t="s">
        <v>620</v>
      </c>
      <c r="L1604" s="1">
        <v>6</v>
      </c>
      <c r="M1604" s="1" t="s">
        <v>3984</v>
      </c>
      <c r="N1604" s="1" t="s">
        <v>6917</v>
      </c>
      <c r="O1604" s="1">
        <v>24282</v>
      </c>
      <c r="P1604" s="1" t="s">
        <v>6556</v>
      </c>
      <c r="Q1604" s="1">
        <v>99.8</v>
      </c>
      <c r="R1604" s="1" t="str">
        <f>IFERROR(VLOOKUP(K1604,Proveedores!$A$2:$B$500,2,0),"Agregar")</f>
        <v>PHARMOS S.A.</v>
      </c>
      <c r="S1604" s="5">
        <f t="shared" si="25"/>
        <v>2423343.6</v>
      </c>
    </row>
    <row r="1605" spans="1:19" x14ac:dyDescent="0.2">
      <c r="A1605" s="7">
        <v>43969.54241898148</v>
      </c>
      <c r="B1605" s="1" t="s">
        <v>6921</v>
      </c>
      <c r="C1605" s="1" t="s">
        <v>6922</v>
      </c>
      <c r="D1605" s="1" t="s">
        <v>1621</v>
      </c>
      <c r="E1605" s="1" t="s">
        <v>6923</v>
      </c>
      <c r="F1605" s="7">
        <v>43951</v>
      </c>
      <c r="G1605" s="1" t="s">
        <v>692</v>
      </c>
      <c r="H1605" s="5">
        <v>4834112.4000000004</v>
      </c>
      <c r="I1605" s="1">
        <v>690</v>
      </c>
      <c r="J1605" s="1">
        <v>0</v>
      </c>
      <c r="K1605" s="1" t="s">
        <v>620</v>
      </c>
      <c r="L1605" s="1">
        <v>6</v>
      </c>
      <c r="M1605" s="1" t="s">
        <v>3984</v>
      </c>
      <c r="N1605" s="1" t="s">
        <v>3741</v>
      </c>
      <c r="O1605" s="1">
        <v>48438</v>
      </c>
      <c r="P1605" s="1" t="s">
        <v>6560</v>
      </c>
      <c r="Q1605" s="1">
        <v>99.8</v>
      </c>
      <c r="R1605" s="1" t="str">
        <f>IFERROR(VLOOKUP(K1605,Proveedores!$A$2:$B$500,2,0),"Agregar")</f>
        <v>PHARMOS S.A.</v>
      </c>
      <c r="S1605" s="5">
        <f t="shared" si="25"/>
        <v>4834112.3999999994</v>
      </c>
    </row>
    <row r="1606" spans="1:19" x14ac:dyDescent="0.2">
      <c r="A1606" s="7">
        <v>43969.55265046296</v>
      </c>
      <c r="B1606" s="1" t="s">
        <v>6924</v>
      </c>
      <c r="C1606" s="1" t="s">
        <v>6925</v>
      </c>
      <c r="D1606" s="1" t="s">
        <v>1713</v>
      </c>
      <c r="E1606" s="1" t="s">
        <v>6926</v>
      </c>
      <c r="F1606" s="7">
        <v>43958</v>
      </c>
      <c r="G1606" s="1" t="s">
        <v>692</v>
      </c>
      <c r="H1606" s="5">
        <v>598.79999999999995</v>
      </c>
      <c r="I1606" s="1">
        <v>690</v>
      </c>
      <c r="J1606" s="1">
        <v>0</v>
      </c>
      <c r="K1606" s="1" t="s">
        <v>620</v>
      </c>
      <c r="L1606" s="1">
        <v>6</v>
      </c>
      <c r="M1606" s="1" t="s">
        <v>3984</v>
      </c>
      <c r="N1606" s="1" t="s">
        <v>3741</v>
      </c>
      <c r="O1606" s="1">
        <v>6</v>
      </c>
      <c r="P1606" s="1" t="s">
        <v>6560</v>
      </c>
      <c r="Q1606" s="1">
        <v>99.8</v>
      </c>
      <c r="R1606" s="1" t="str">
        <f>IFERROR(VLOOKUP(K1606,Proveedores!$A$2:$B$500,2,0),"Agregar")</f>
        <v>PHARMOS S.A.</v>
      </c>
      <c r="S1606" s="5">
        <f t="shared" si="25"/>
        <v>598.79999999999995</v>
      </c>
    </row>
    <row r="1607" spans="1:19" x14ac:dyDescent="0.2">
      <c r="A1607" s="7">
        <v>43969.750856481478</v>
      </c>
      <c r="B1607" s="1" t="s">
        <v>6927</v>
      </c>
      <c r="C1607" s="1" t="s">
        <v>6928</v>
      </c>
      <c r="D1607" s="1" t="s">
        <v>1621</v>
      </c>
      <c r="E1607" s="1" t="s">
        <v>6929</v>
      </c>
      <c r="F1607" s="7">
        <v>43949</v>
      </c>
      <c r="G1607" s="1" t="s">
        <v>692</v>
      </c>
      <c r="H1607" s="5">
        <v>2469835.2000000002</v>
      </c>
      <c r="I1607" s="1">
        <v>639</v>
      </c>
      <c r="J1607" s="1">
        <v>0</v>
      </c>
      <c r="K1607" s="1" t="s">
        <v>620</v>
      </c>
      <c r="L1607" s="1">
        <v>9</v>
      </c>
      <c r="M1607" s="1" t="s">
        <v>3817</v>
      </c>
      <c r="N1607" s="1" t="s">
        <v>6930</v>
      </c>
      <c r="O1607" s="1">
        <v>21002</v>
      </c>
      <c r="P1607" s="1" t="s">
        <v>6931</v>
      </c>
      <c r="Q1607" s="1">
        <v>117.6</v>
      </c>
      <c r="R1607" s="1" t="str">
        <f>IFERROR(VLOOKUP(K1607,Proveedores!$A$2:$B$500,2,0),"Agregar")</f>
        <v>PHARMOS S.A.</v>
      </c>
      <c r="S1607" s="5">
        <f t="shared" si="25"/>
        <v>2469835.1999999997</v>
      </c>
    </row>
    <row r="1608" spans="1:19" x14ac:dyDescent="0.2">
      <c r="A1608" s="7">
        <v>43970.425254629627</v>
      </c>
      <c r="B1608" s="1" t="s">
        <v>6932</v>
      </c>
      <c r="C1608" s="1" t="s">
        <v>6933</v>
      </c>
      <c r="D1608" s="1" t="s">
        <v>1621</v>
      </c>
      <c r="E1608" s="1">
        <v>812</v>
      </c>
      <c r="F1608" s="7">
        <v>43970</v>
      </c>
      <c r="G1608" s="1" t="s">
        <v>468</v>
      </c>
      <c r="H1608" s="5">
        <v>17900</v>
      </c>
      <c r="I1608" s="1">
        <v>8442</v>
      </c>
      <c r="J1608" s="1">
        <v>0</v>
      </c>
      <c r="K1608" s="1" t="s">
        <v>470</v>
      </c>
      <c r="L1608" s="1">
        <v>2</v>
      </c>
      <c r="M1608" s="1">
        <v>2</v>
      </c>
      <c r="N1608" s="1" t="s">
        <v>1896</v>
      </c>
      <c r="O1608" s="1">
        <v>1</v>
      </c>
      <c r="P1608" s="1" t="s">
        <v>1850</v>
      </c>
      <c r="Q1608" s="1">
        <v>1700</v>
      </c>
      <c r="R1608" s="1" t="str">
        <f>IFERROR(VLOOKUP(K1608,Proveedores!$A$2:$B$500,2,0),"Agregar")</f>
        <v>FABIAN DERISO</v>
      </c>
      <c r="S1608" s="5">
        <f t="shared" si="25"/>
        <v>1700</v>
      </c>
    </row>
    <row r="1609" spans="1:19" x14ac:dyDescent="0.2">
      <c r="A1609" s="7">
        <v>43970.425254629627</v>
      </c>
      <c r="B1609" s="1" t="s">
        <v>6932</v>
      </c>
      <c r="C1609" s="1" t="s">
        <v>6933</v>
      </c>
      <c r="D1609" s="1" t="s">
        <v>1621</v>
      </c>
      <c r="E1609" s="1">
        <v>812</v>
      </c>
      <c r="F1609" s="7">
        <v>43970</v>
      </c>
      <c r="G1609" s="1" t="s">
        <v>468</v>
      </c>
      <c r="H1609" s="5">
        <v>17900</v>
      </c>
      <c r="I1609" s="1">
        <v>8442</v>
      </c>
      <c r="J1609" s="1">
        <v>0</v>
      </c>
      <c r="K1609" s="1" t="s">
        <v>470</v>
      </c>
      <c r="L1609" s="1">
        <v>4</v>
      </c>
      <c r="M1609" s="1">
        <v>4</v>
      </c>
      <c r="N1609" s="1" t="s">
        <v>4331</v>
      </c>
      <c r="O1609" s="1">
        <v>1</v>
      </c>
      <c r="P1609" s="1" t="s">
        <v>1850</v>
      </c>
      <c r="Q1609" s="1">
        <v>4800</v>
      </c>
      <c r="R1609" s="1" t="str">
        <f>IFERROR(VLOOKUP(K1609,Proveedores!$A$2:$B$500,2,0),"Agregar")</f>
        <v>FABIAN DERISO</v>
      </c>
      <c r="S1609" s="5">
        <f t="shared" si="25"/>
        <v>4800</v>
      </c>
    </row>
    <row r="1610" spans="1:19" x14ac:dyDescent="0.2">
      <c r="A1610" s="7">
        <v>43970.425254629627</v>
      </c>
      <c r="B1610" s="1" t="s">
        <v>6932</v>
      </c>
      <c r="C1610" s="1" t="s">
        <v>6933</v>
      </c>
      <c r="D1610" s="1" t="s">
        <v>1621</v>
      </c>
      <c r="E1610" s="1">
        <v>812</v>
      </c>
      <c r="F1610" s="7">
        <v>43970</v>
      </c>
      <c r="G1610" s="1" t="s">
        <v>468</v>
      </c>
      <c r="H1610" s="5">
        <v>17900</v>
      </c>
      <c r="I1610" s="1">
        <v>8442</v>
      </c>
      <c r="J1610" s="1">
        <v>0</v>
      </c>
      <c r="K1610" s="1" t="s">
        <v>470</v>
      </c>
      <c r="L1610" s="1">
        <v>3</v>
      </c>
      <c r="M1610" s="1">
        <v>3</v>
      </c>
      <c r="N1610" s="1" t="s">
        <v>1899</v>
      </c>
      <c r="O1610" s="1">
        <v>1</v>
      </c>
      <c r="P1610" s="1" t="s">
        <v>1850</v>
      </c>
      <c r="Q1610" s="1">
        <v>5500</v>
      </c>
      <c r="R1610" s="1" t="str">
        <f>IFERROR(VLOOKUP(K1610,Proveedores!$A$2:$B$500,2,0),"Agregar")</f>
        <v>FABIAN DERISO</v>
      </c>
      <c r="S1610" s="5">
        <f t="shared" si="25"/>
        <v>5500</v>
      </c>
    </row>
    <row r="1611" spans="1:19" x14ac:dyDescent="0.2">
      <c r="A1611" s="7">
        <v>43970.425254629627</v>
      </c>
      <c r="B1611" s="1" t="s">
        <v>6932</v>
      </c>
      <c r="C1611" s="1" t="s">
        <v>6933</v>
      </c>
      <c r="D1611" s="1" t="s">
        <v>1621</v>
      </c>
      <c r="E1611" s="1">
        <v>812</v>
      </c>
      <c r="F1611" s="7">
        <v>43970</v>
      </c>
      <c r="G1611" s="1" t="s">
        <v>468</v>
      </c>
      <c r="H1611" s="5">
        <v>17900</v>
      </c>
      <c r="I1611" s="1">
        <v>8442</v>
      </c>
      <c r="J1611" s="1">
        <v>0</v>
      </c>
      <c r="K1611" s="1" t="s">
        <v>470</v>
      </c>
      <c r="L1611" s="1">
        <v>1</v>
      </c>
      <c r="M1611" s="1">
        <v>1</v>
      </c>
      <c r="N1611" s="1" t="s">
        <v>1900</v>
      </c>
      <c r="O1611" s="1">
        <v>1</v>
      </c>
      <c r="P1611" s="1" t="s">
        <v>1850</v>
      </c>
      <c r="Q1611" s="1">
        <v>5900</v>
      </c>
      <c r="R1611" s="1" t="str">
        <f>IFERROR(VLOOKUP(K1611,Proveedores!$A$2:$B$500,2,0),"Agregar")</f>
        <v>FABIAN DERISO</v>
      </c>
      <c r="S1611" s="5">
        <f t="shared" si="25"/>
        <v>5900</v>
      </c>
    </row>
    <row r="1612" spans="1:19" x14ac:dyDescent="0.2">
      <c r="A1612" s="7">
        <v>43970.566550925927</v>
      </c>
      <c r="B1612" s="1" t="s">
        <v>6934</v>
      </c>
      <c r="C1612" s="1" t="s">
        <v>6935</v>
      </c>
      <c r="D1612" s="1" t="s">
        <v>1621</v>
      </c>
      <c r="E1612" s="1" t="s">
        <v>6936</v>
      </c>
      <c r="F1612" s="7">
        <v>43958</v>
      </c>
      <c r="G1612" s="1" t="s">
        <v>692</v>
      </c>
      <c r="H1612" s="5">
        <v>4833513.5999999996</v>
      </c>
      <c r="I1612" s="1">
        <v>730</v>
      </c>
      <c r="J1612" s="1">
        <v>0</v>
      </c>
      <c r="K1612" s="1" t="s">
        <v>620</v>
      </c>
      <c r="L1612" s="1">
        <v>6</v>
      </c>
      <c r="M1612" s="1" t="s">
        <v>3984</v>
      </c>
      <c r="N1612" s="1" t="s">
        <v>3741</v>
      </c>
      <c r="O1612" s="1">
        <v>48432</v>
      </c>
      <c r="P1612" s="1" t="s">
        <v>6556</v>
      </c>
      <c r="Q1612" s="1">
        <v>99.8</v>
      </c>
      <c r="R1612" s="1" t="str">
        <f>IFERROR(VLOOKUP(K1612,Proveedores!$A$2:$B$500,2,0),"Agregar")</f>
        <v>PHARMOS S.A.</v>
      </c>
      <c r="S1612" s="5">
        <f t="shared" si="25"/>
        <v>4833513.5999999996</v>
      </c>
    </row>
    <row r="1613" spans="1:19" x14ac:dyDescent="0.2">
      <c r="A1613" s="7">
        <v>43970.575601851851</v>
      </c>
      <c r="B1613" s="1" t="s">
        <v>6937</v>
      </c>
      <c r="C1613" s="1" t="s">
        <v>6938</v>
      </c>
      <c r="D1613" s="1" t="s">
        <v>1621</v>
      </c>
      <c r="E1613" s="1" t="s">
        <v>6939</v>
      </c>
      <c r="F1613" s="7">
        <v>43951</v>
      </c>
      <c r="G1613" s="1" t="s">
        <v>692</v>
      </c>
      <c r="H1613" s="5">
        <v>2789507.7</v>
      </c>
      <c r="I1613" s="1">
        <v>730</v>
      </c>
      <c r="J1613" s="1">
        <v>0</v>
      </c>
      <c r="K1613" s="1" t="s">
        <v>620</v>
      </c>
      <c r="L1613" s="1">
        <v>5</v>
      </c>
      <c r="M1613" s="1" t="s">
        <v>5459</v>
      </c>
      <c r="N1613" s="1" t="s">
        <v>6834</v>
      </c>
      <c r="O1613" s="1">
        <v>699300</v>
      </c>
      <c r="P1613" s="1" t="s">
        <v>3482</v>
      </c>
      <c r="Q1613" s="1">
        <v>3.9889999999999999</v>
      </c>
      <c r="R1613" s="1" t="str">
        <f>IFERROR(VLOOKUP(K1613,Proveedores!$A$2:$B$500,2,0),"Agregar")</f>
        <v>PHARMOS S.A.</v>
      </c>
      <c r="S1613" s="5">
        <f t="shared" si="25"/>
        <v>2789507.6999999997</v>
      </c>
    </row>
    <row r="1614" spans="1:19" x14ac:dyDescent="0.2">
      <c r="A1614" s="7">
        <v>43970.583738425928</v>
      </c>
      <c r="B1614" s="1" t="s">
        <v>6940</v>
      </c>
      <c r="C1614" s="1" t="s">
        <v>6941</v>
      </c>
      <c r="D1614" s="1" t="s">
        <v>1621</v>
      </c>
      <c r="E1614" s="1" t="s">
        <v>6942</v>
      </c>
      <c r="F1614" s="7">
        <v>43958</v>
      </c>
      <c r="G1614" s="1" t="s">
        <v>692</v>
      </c>
      <c r="H1614" s="5">
        <v>2771078.52</v>
      </c>
      <c r="I1614" s="1">
        <v>730</v>
      </c>
      <c r="J1614" s="1">
        <v>0</v>
      </c>
      <c r="K1614" s="1" t="s">
        <v>620</v>
      </c>
      <c r="L1614" s="1">
        <v>5</v>
      </c>
      <c r="M1614" s="1" t="s">
        <v>5459</v>
      </c>
      <c r="N1614" s="1" t="s">
        <v>6834</v>
      </c>
      <c r="O1614" s="1">
        <v>694680</v>
      </c>
      <c r="P1614" s="1" t="s">
        <v>3482</v>
      </c>
      <c r="Q1614" s="1">
        <v>3.9889999999999999</v>
      </c>
      <c r="R1614" s="1" t="str">
        <f>IFERROR(VLOOKUP(K1614,Proveedores!$A$2:$B$500,2,0),"Agregar")</f>
        <v>PHARMOS S.A.</v>
      </c>
      <c r="S1614" s="5">
        <f t="shared" si="25"/>
        <v>2771078.52</v>
      </c>
    </row>
    <row r="1615" spans="1:19" x14ac:dyDescent="0.2">
      <c r="A1615" s="7">
        <v>43972.640763888892</v>
      </c>
      <c r="B1615" s="1" t="s">
        <v>6943</v>
      </c>
      <c r="C1615" s="1" t="s">
        <v>6944</v>
      </c>
      <c r="D1615" s="1" t="s">
        <v>1621</v>
      </c>
      <c r="E1615" s="1" t="s">
        <v>6945</v>
      </c>
      <c r="F1615" s="7">
        <v>43964</v>
      </c>
      <c r="G1615" s="1" t="s">
        <v>692</v>
      </c>
      <c r="H1615" s="5">
        <v>7193356.7999999998</v>
      </c>
      <c r="I1615" s="1">
        <v>741</v>
      </c>
      <c r="J1615" s="1">
        <v>0</v>
      </c>
      <c r="K1615" s="1" t="s">
        <v>620</v>
      </c>
      <c r="L1615" s="1">
        <v>9</v>
      </c>
      <c r="M1615" s="1" t="s">
        <v>6946</v>
      </c>
      <c r="N1615" s="1" t="s">
        <v>6930</v>
      </c>
      <c r="O1615" s="1">
        <v>61168</v>
      </c>
      <c r="P1615" s="1" t="s">
        <v>6931</v>
      </c>
      <c r="Q1615" s="1">
        <v>117.6</v>
      </c>
      <c r="R1615" s="1" t="str">
        <f>IFERROR(VLOOKUP(K1615,Proveedores!$A$2:$B$500,2,0),"Agregar")</f>
        <v>PHARMOS S.A.</v>
      </c>
      <c r="S1615" s="5">
        <f t="shared" si="25"/>
        <v>7193356.7999999998</v>
      </c>
    </row>
    <row r="1616" spans="1:19" x14ac:dyDescent="0.2">
      <c r="A1616" s="7">
        <v>43972.648229166669</v>
      </c>
      <c r="B1616" s="1" t="s">
        <v>6947</v>
      </c>
      <c r="C1616" s="1" t="s">
        <v>6948</v>
      </c>
      <c r="D1616" s="1" t="s">
        <v>1621</v>
      </c>
      <c r="E1616" s="1" t="s">
        <v>6949</v>
      </c>
      <c r="F1616" s="7">
        <v>43965</v>
      </c>
      <c r="G1616" s="1" t="s">
        <v>692</v>
      </c>
      <c r="H1616" s="5">
        <v>6542558.4000000004</v>
      </c>
      <c r="I1616" s="1">
        <v>741</v>
      </c>
      <c r="J1616" s="1">
        <v>0</v>
      </c>
      <c r="K1616" s="1" t="s">
        <v>620</v>
      </c>
      <c r="L1616" s="1">
        <v>9</v>
      </c>
      <c r="M1616" s="1" t="s">
        <v>3817</v>
      </c>
      <c r="N1616" s="1" t="s">
        <v>6930</v>
      </c>
      <c r="O1616" s="1">
        <v>55634</v>
      </c>
      <c r="P1616" s="1" t="s">
        <v>6931</v>
      </c>
      <c r="Q1616" s="1">
        <v>117.6</v>
      </c>
      <c r="R1616" s="1" t="str">
        <f>IFERROR(VLOOKUP(K1616,Proveedores!$A$2:$B$500,2,0),"Agregar")</f>
        <v>PHARMOS S.A.</v>
      </c>
      <c r="S1616" s="5">
        <f t="shared" si="25"/>
        <v>6542558.3999999994</v>
      </c>
    </row>
    <row r="1617" spans="1:19" x14ac:dyDescent="0.2">
      <c r="A1617" s="7">
        <v>43972.851597222223</v>
      </c>
      <c r="B1617" s="1" t="s">
        <v>6950</v>
      </c>
      <c r="C1617" s="1" t="s">
        <v>6951</v>
      </c>
      <c r="D1617" s="1" t="s">
        <v>1621</v>
      </c>
      <c r="E1617" s="1" t="s">
        <v>6952</v>
      </c>
      <c r="F1617" s="7">
        <v>43970</v>
      </c>
      <c r="G1617" s="1" t="s">
        <v>142</v>
      </c>
      <c r="H1617" s="5">
        <v>16775828.390000001</v>
      </c>
      <c r="I1617" s="1">
        <v>1</v>
      </c>
      <c r="J1617" s="1">
        <v>0</v>
      </c>
      <c r="K1617" s="1" t="s">
        <v>146</v>
      </c>
      <c r="L1617" s="1">
        <v>4</v>
      </c>
      <c r="M1617" s="1" t="s">
        <v>3658</v>
      </c>
      <c r="N1617" s="1" t="s">
        <v>2316</v>
      </c>
      <c r="O1617" s="1">
        <v>1</v>
      </c>
      <c r="P1617" s="1" t="s">
        <v>2316</v>
      </c>
      <c r="Q1617" s="1">
        <v>16775828.390000001</v>
      </c>
      <c r="R1617" s="1" t="str">
        <f>IFERROR(VLOOKUP(K1617,Proveedores!$A$2:$B$500,2,0),"Agregar")</f>
        <v>SUIZO ARGENTINA S.A.</v>
      </c>
      <c r="S1617" s="5">
        <f t="shared" si="25"/>
        <v>16775828.390000001</v>
      </c>
    </row>
    <row r="1618" spans="1:19" x14ac:dyDescent="0.2">
      <c r="A1618" s="7">
        <v>43973.323611111111</v>
      </c>
      <c r="B1618" s="1" t="s">
        <v>6953</v>
      </c>
      <c r="C1618" s="1" t="s">
        <v>6954</v>
      </c>
      <c r="D1618" s="1" t="s">
        <v>1621</v>
      </c>
      <c r="E1618" s="1" t="s">
        <v>6955</v>
      </c>
      <c r="F1618" s="7">
        <v>43959</v>
      </c>
      <c r="G1618" s="1" t="s">
        <v>968</v>
      </c>
      <c r="H1618" s="5">
        <v>4627912.8</v>
      </c>
      <c r="I1618" s="1">
        <v>739</v>
      </c>
      <c r="J1618" s="1">
        <v>0</v>
      </c>
      <c r="K1618" s="1" t="s">
        <v>6287</v>
      </c>
      <c r="L1618" s="1">
        <v>3</v>
      </c>
      <c r="M1618" s="1" t="s">
        <v>6154</v>
      </c>
      <c r="N1618" s="1" t="s">
        <v>6956</v>
      </c>
      <c r="O1618" s="1">
        <v>113988</v>
      </c>
      <c r="P1618" s="1" t="s">
        <v>1892</v>
      </c>
      <c r="Q1618" s="1">
        <v>40600</v>
      </c>
      <c r="R1618" s="1" t="str">
        <f>IFERROR(VLOOKUP(K1618,Proveedores!$A$2:$B$500,2,0),"Agregar")</f>
        <v>LAB.ESPECIALIDADES MEDICINALES SOC.DEL ESTADO</v>
      </c>
      <c r="S1618" s="5">
        <f t="shared" si="25"/>
        <v>4627912800</v>
      </c>
    </row>
    <row r="1619" spans="1:19" x14ac:dyDescent="0.2">
      <c r="A1619" s="7">
        <v>43973.327048611114</v>
      </c>
      <c r="B1619" s="1" t="s">
        <v>6957</v>
      </c>
      <c r="C1619" s="1" t="s">
        <v>6958</v>
      </c>
      <c r="D1619" s="1" t="s">
        <v>1621</v>
      </c>
      <c r="E1619" s="1" t="s">
        <v>6959</v>
      </c>
      <c r="F1619" s="7">
        <v>43959</v>
      </c>
      <c r="G1619" s="1" t="s">
        <v>968</v>
      </c>
      <c r="H1619" s="5">
        <v>2397977.5</v>
      </c>
      <c r="I1619" s="1">
        <v>739</v>
      </c>
      <c r="J1619" s="1">
        <v>0</v>
      </c>
      <c r="K1619" s="1" t="s">
        <v>6287</v>
      </c>
      <c r="L1619" s="1">
        <v>1</v>
      </c>
      <c r="M1619" s="1" t="s">
        <v>6159</v>
      </c>
      <c r="N1619" s="1" t="s">
        <v>6288</v>
      </c>
      <c r="O1619" s="1">
        <v>56423</v>
      </c>
      <c r="P1619" s="1" t="s">
        <v>1892</v>
      </c>
      <c r="Q1619" s="1">
        <v>42.5</v>
      </c>
      <c r="R1619" s="1" t="str">
        <f>IFERROR(VLOOKUP(K1619,Proveedores!$A$2:$B$500,2,0),"Agregar")</f>
        <v>LAB.ESPECIALIDADES MEDICINALES SOC.DEL ESTADO</v>
      </c>
      <c r="S1619" s="5">
        <f t="shared" si="25"/>
        <v>2397977.5</v>
      </c>
    </row>
    <row r="1620" spans="1:19" x14ac:dyDescent="0.2">
      <c r="A1620" s="7">
        <v>43973.37462962963</v>
      </c>
      <c r="B1620" s="1" t="s">
        <v>6960</v>
      </c>
      <c r="C1620" s="1" t="s">
        <v>6961</v>
      </c>
      <c r="D1620" s="1" t="s">
        <v>1621</v>
      </c>
      <c r="E1620" s="1" t="s">
        <v>6962</v>
      </c>
      <c r="F1620" s="7">
        <v>43973</v>
      </c>
      <c r="G1620" s="1" t="s">
        <v>142</v>
      </c>
      <c r="H1620" s="5">
        <v>361000.03</v>
      </c>
      <c r="I1620" s="1">
        <v>1</v>
      </c>
      <c r="J1620" s="1">
        <v>0</v>
      </c>
      <c r="K1620" s="1" t="s">
        <v>146</v>
      </c>
      <c r="L1620" s="1">
        <v>5</v>
      </c>
      <c r="M1620" s="1" t="s">
        <v>3658</v>
      </c>
      <c r="N1620" s="1" t="s">
        <v>2316</v>
      </c>
      <c r="O1620" s="1">
        <v>1</v>
      </c>
      <c r="P1620" s="1" t="s">
        <v>2316</v>
      </c>
      <c r="Q1620" s="1">
        <v>361000.03</v>
      </c>
      <c r="R1620" s="1" t="str">
        <f>IFERROR(VLOOKUP(K1620,Proveedores!$A$2:$B$500,2,0),"Agregar")</f>
        <v>SUIZO ARGENTINA S.A.</v>
      </c>
      <c r="S1620" s="5">
        <f t="shared" si="25"/>
        <v>361000.03</v>
      </c>
    </row>
    <row r="1621" spans="1:19" x14ac:dyDescent="0.2">
      <c r="A1621" s="7">
        <v>43973.429965277777</v>
      </c>
      <c r="B1621" s="1" t="s">
        <v>6963</v>
      </c>
      <c r="C1621" s="1" t="s">
        <v>6964</v>
      </c>
      <c r="D1621" s="1" t="s">
        <v>1621</v>
      </c>
      <c r="E1621" s="1" t="s">
        <v>6965</v>
      </c>
      <c r="F1621" s="7">
        <v>43879</v>
      </c>
      <c r="G1621" s="1" t="s">
        <v>813</v>
      </c>
      <c r="H1621" s="5">
        <v>4337883</v>
      </c>
      <c r="I1621" s="1">
        <v>239</v>
      </c>
      <c r="J1621" s="1">
        <v>0</v>
      </c>
      <c r="K1621" s="1" t="s">
        <v>676</v>
      </c>
      <c r="L1621" s="1">
        <v>1</v>
      </c>
      <c r="M1621" s="1" t="s">
        <v>2986</v>
      </c>
      <c r="N1621" s="1" t="s">
        <v>2987</v>
      </c>
      <c r="O1621" s="1">
        <v>28380</v>
      </c>
      <c r="P1621" s="1" t="s">
        <v>1917</v>
      </c>
      <c r="Q1621" s="1">
        <v>152.85</v>
      </c>
      <c r="R1621" s="1" t="str">
        <f>IFERROR(VLOOKUP(K1621,Proveedores!$A$2:$B$500,2,0),"Agregar")</f>
        <v>GLAXOSMITHKLINE ARGENTINA S.A.</v>
      </c>
      <c r="S1621" s="5">
        <f t="shared" si="25"/>
        <v>4337883</v>
      </c>
    </row>
    <row r="1622" spans="1:19" x14ac:dyDescent="0.2">
      <c r="A1622" s="7">
        <v>43973.437708333331</v>
      </c>
      <c r="B1622" s="1" t="s">
        <v>6966</v>
      </c>
      <c r="C1622" s="1" t="s">
        <v>6967</v>
      </c>
      <c r="D1622" s="1" t="s">
        <v>1621</v>
      </c>
      <c r="E1622" s="1" t="s">
        <v>6968</v>
      </c>
      <c r="F1622" s="7">
        <v>43879</v>
      </c>
      <c r="G1622" s="1" t="s">
        <v>813</v>
      </c>
      <c r="H1622" s="5">
        <v>3475809</v>
      </c>
      <c r="I1622" s="1">
        <v>239</v>
      </c>
      <c r="J1622" s="1">
        <v>0</v>
      </c>
      <c r="K1622" s="1" t="s">
        <v>676</v>
      </c>
      <c r="L1622" s="1">
        <v>1</v>
      </c>
      <c r="M1622" s="1" t="s">
        <v>2986</v>
      </c>
      <c r="N1622" s="1" t="s">
        <v>2987</v>
      </c>
      <c r="O1622" s="1">
        <v>22740</v>
      </c>
      <c r="P1622" s="1" t="s">
        <v>1917</v>
      </c>
      <c r="Q1622" s="1">
        <v>152.85</v>
      </c>
      <c r="R1622" s="1" t="str">
        <f>IFERROR(VLOOKUP(K1622,Proveedores!$A$2:$B$500,2,0),"Agregar")</f>
        <v>GLAXOSMITHKLINE ARGENTINA S.A.</v>
      </c>
      <c r="S1622" s="5">
        <f t="shared" si="25"/>
        <v>3475809</v>
      </c>
    </row>
    <row r="1623" spans="1:19" x14ac:dyDescent="0.2">
      <c r="A1623" s="7">
        <v>43973.444016203706</v>
      </c>
      <c r="B1623" s="1" t="s">
        <v>6969</v>
      </c>
      <c r="C1623" s="1" t="s">
        <v>6970</v>
      </c>
      <c r="D1623" s="1" t="s">
        <v>1621</v>
      </c>
      <c r="E1623" s="1" t="s">
        <v>6971</v>
      </c>
      <c r="F1623" s="7">
        <v>43879</v>
      </c>
      <c r="G1623" s="1" t="s">
        <v>813</v>
      </c>
      <c r="H1623" s="5">
        <v>4126950</v>
      </c>
      <c r="I1623" s="1">
        <v>239</v>
      </c>
      <c r="J1623" s="1">
        <v>0</v>
      </c>
      <c r="K1623" s="1" t="s">
        <v>676</v>
      </c>
      <c r="L1623" s="1">
        <v>2</v>
      </c>
      <c r="M1623" s="1" t="s">
        <v>2991</v>
      </c>
      <c r="N1623" s="1" t="s">
        <v>2992</v>
      </c>
      <c r="O1623" s="1">
        <v>27000</v>
      </c>
      <c r="P1623" s="1" t="s">
        <v>1917</v>
      </c>
      <c r="Q1623" s="1">
        <v>152.85</v>
      </c>
      <c r="R1623" s="1" t="str">
        <f>IFERROR(VLOOKUP(K1623,Proveedores!$A$2:$B$500,2,0),"Agregar")</f>
        <v>GLAXOSMITHKLINE ARGENTINA S.A.</v>
      </c>
      <c r="S1623" s="5">
        <f t="shared" si="25"/>
        <v>4126950</v>
      </c>
    </row>
    <row r="1624" spans="1:19" x14ac:dyDescent="0.2">
      <c r="A1624" s="7">
        <v>43973.533125000002</v>
      </c>
      <c r="B1624" s="1" t="s">
        <v>6972</v>
      </c>
      <c r="C1624" s="1" t="s">
        <v>6973</v>
      </c>
      <c r="D1624" s="1" t="s">
        <v>1621</v>
      </c>
      <c r="E1624" s="1" t="s">
        <v>6974</v>
      </c>
      <c r="F1624" s="7">
        <v>43902</v>
      </c>
      <c r="G1624" s="1" t="s">
        <v>6055</v>
      </c>
      <c r="H1624" s="5">
        <v>1972306.2</v>
      </c>
      <c r="I1624" s="1">
        <v>155</v>
      </c>
      <c r="J1624" s="1">
        <v>0</v>
      </c>
      <c r="K1624" s="1" t="s">
        <v>6975</v>
      </c>
      <c r="L1624" s="1">
        <v>12</v>
      </c>
      <c r="M1624" s="1">
        <v>10801975</v>
      </c>
      <c r="N1624" s="1" t="s">
        <v>2798</v>
      </c>
      <c r="O1624" s="1">
        <v>2436480</v>
      </c>
      <c r="P1624" s="1" t="s">
        <v>2803</v>
      </c>
      <c r="Q1624" s="1">
        <v>0.81</v>
      </c>
      <c r="R1624" s="1" t="str">
        <f>IFERROR(VLOOKUP(K1624,Proveedores!$A$2:$B$500,2,0),"Agregar")</f>
        <v>Laboratorios Bago S.A</v>
      </c>
      <c r="S1624" s="5">
        <f t="shared" si="25"/>
        <v>1973548.8</v>
      </c>
    </row>
    <row r="1625" spans="1:19" x14ac:dyDescent="0.2">
      <c r="A1625" s="7">
        <v>43973.640347222223</v>
      </c>
      <c r="B1625" s="1" t="s">
        <v>6976</v>
      </c>
      <c r="C1625" s="1" t="s">
        <v>6977</v>
      </c>
      <c r="D1625" s="1" t="s">
        <v>1621</v>
      </c>
      <c r="E1625" s="1" t="s">
        <v>6978</v>
      </c>
      <c r="F1625" s="7">
        <v>43959</v>
      </c>
      <c r="G1625" s="1" t="s">
        <v>692</v>
      </c>
      <c r="H1625" s="5">
        <v>2675051.98</v>
      </c>
      <c r="I1625" s="1">
        <v>733</v>
      </c>
      <c r="J1625" s="1">
        <v>0</v>
      </c>
      <c r="K1625" s="1" t="s">
        <v>6979</v>
      </c>
      <c r="L1625" s="1">
        <v>41</v>
      </c>
      <c r="M1625" s="1" t="s">
        <v>6980</v>
      </c>
      <c r="N1625" s="1" t="s">
        <v>3100</v>
      </c>
      <c r="O1625" s="1">
        <v>116560</v>
      </c>
      <c r="P1625" s="1" t="s">
        <v>3907</v>
      </c>
      <c r="Q1625" s="1">
        <v>22.95</v>
      </c>
      <c r="R1625" s="1" t="str">
        <f>IFERROR(VLOOKUP(K1625,Proveedores!$A$2:$B$500,2,0),"Agregar")</f>
        <v>Dr. LAZAR &amp; Cía. S.A.Q.e.I.</v>
      </c>
      <c r="S1625" s="5">
        <f t="shared" si="25"/>
        <v>2675052</v>
      </c>
    </row>
    <row r="1626" spans="1:19" x14ac:dyDescent="0.2">
      <c r="A1626" s="7">
        <v>43973.6406712963</v>
      </c>
      <c r="B1626" s="1" t="s">
        <v>6981</v>
      </c>
      <c r="C1626" s="1" t="s">
        <v>6982</v>
      </c>
      <c r="D1626" s="1" t="s">
        <v>1621</v>
      </c>
      <c r="E1626" s="1" t="s">
        <v>6983</v>
      </c>
      <c r="F1626" s="7">
        <v>43970</v>
      </c>
      <c r="G1626" s="1" t="s">
        <v>692</v>
      </c>
      <c r="H1626" s="5">
        <v>6317196.9199999999</v>
      </c>
      <c r="I1626" s="1" t="s">
        <v>1816</v>
      </c>
      <c r="J1626" s="1">
        <v>0</v>
      </c>
      <c r="K1626" s="1" t="s">
        <v>1847</v>
      </c>
      <c r="L1626" s="1">
        <v>27</v>
      </c>
      <c r="M1626" s="1" t="s">
        <v>2292</v>
      </c>
      <c r="N1626" s="1" t="s">
        <v>2508</v>
      </c>
      <c r="O1626" s="1">
        <v>90908</v>
      </c>
      <c r="P1626" s="1" t="s">
        <v>2509</v>
      </c>
      <c r="Q1626" s="1">
        <v>69.489999999999995</v>
      </c>
      <c r="R1626" s="1" t="str">
        <f>IFERROR(VLOOKUP(K1626,Proveedores!$A$2:$B$500,2,0),"Agregar")</f>
        <v xml:space="preserve">LAFEDAR S.A. </v>
      </c>
      <c r="S1626" s="5">
        <f t="shared" si="25"/>
        <v>6317196.9199999999</v>
      </c>
    </row>
    <row r="1627" spans="1:19" x14ac:dyDescent="0.2">
      <c r="A1627" s="7">
        <v>43973.643252314818</v>
      </c>
      <c r="B1627" s="1" t="s">
        <v>6984</v>
      </c>
      <c r="C1627" s="1" t="s">
        <v>6985</v>
      </c>
      <c r="D1627" s="1" t="s">
        <v>1621</v>
      </c>
      <c r="E1627" s="1" t="s">
        <v>6986</v>
      </c>
      <c r="F1627" s="7">
        <v>43973</v>
      </c>
      <c r="G1627" s="1" t="s">
        <v>692</v>
      </c>
      <c r="H1627" s="5">
        <v>2567243.25</v>
      </c>
      <c r="I1627" s="1">
        <v>13107</v>
      </c>
      <c r="J1627" s="1" t="s">
        <v>712</v>
      </c>
      <c r="K1627" s="1" t="s">
        <v>713</v>
      </c>
      <c r="L1627" s="1">
        <v>22</v>
      </c>
      <c r="M1627" s="1" t="s">
        <v>5825</v>
      </c>
      <c r="N1627" s="1" t="s">
        <v>6987</v>
      </c>
      <c r="O1627" s="1">
        <v>598425</v>
      </c>
      <c r="P1627" s="1" t="s">
        <v>1665</v>
      </c>
      <c r="Q1627" s="1">
        <v>4.29</v>
      </c>
      <c r="R1627" s="1" t="str">
        <f>IFERROR(VLOOKUP(K1627,Proveedores!$A$2:$B$500,2,0),"Agregar")</f>
        <v>FERAVAL S.A.</v>
      </c>
      <c r="S1627" s="5">
        <f t="shared" si="25"/>
        <v>2567243.25</v>
      </c>
    </row>
    <row r="1628" spans="1:19" x14ac:dyDescent="0.2">
      <c r="A1628" s="7">
        <v>43973.662754629629</v>
      </c>
      <c r="B1628" s="1" t="s">
        <v>6988</v>
      </c>
      <c r="C1628" s="1" t="s">
        <v>6989</v>
      </c>
      <c r="D1628" s="1" t="s">
        <v>1621</v>
      </c>
      <c r="E1628" s="1" t="s">
        <v>6990</v>
      </c>
      <c r="F1628" s="7">
        <v>43970</v>
      </c>
      <c r="G1628" s="1" t="s">
        <v>692</v>
      </c>
      <c r="H1628" s="5">
        <v>1191576</v>
      </c>
      <c r="I1628" s="1" t="s">
        <v>1816</v>
      </c>
      <c r="J1628" s="1">
        <v>0</v>
      </c>
      <c r="K1628" s="1" t="s">
        <v>1847</v>
      </c>
      <c r="L1628" s="1">
        <v>36</v>
      </c>
      <c r="M1628" s="1" t="s">
        <v>2298</v>
      </c>
      <c r="N1628" s="1" t="s">
        <v>6991</v>
      </c>
      <c r="O1628" s="1">
        <v>157200</v>
      </c>
      <c r="P1628" s="1" t="s">
        <v>6992</v>
      </c>
      <c r="Q1628" s="1">
        <v>7.58</v>
      </c>
      <c r="R1628" s="1" t="str">
        <f>IFERROR(VLOOKUP(K1628,Proveedores!$A$2:$B$500,2,0),"Agregar")</f>
        <v xml:space="preserve">LAFEDAR S.A. </v>
      </c>
      <c r="S1628" s="5">
        <f t="shared" si="25"/>
        <v>1191576</v>
      </c>
    </row>
    <row r="1629" spans="1:19" x14ac:dyDescent="0.2">
      <c r="A1629" s="7">
        <v>43973.663819444446</v>
      </c>
      <c r="B1629" s="1" t="s">
        <v>6993</v>
      </c>
      <c r="C1629" s="1" t="s">
        <v>6994</v>
      </c>
      <c r="D1629" s="1" t="s">
        <v>1621</v>
      </c>
      <c r="E1629" s="1" t="s">
        <v>6995</v>
      </c>
      <c r="F1629" s="7">
        <v>43973</v>
      </c>
      <c r="G1629" s="1" t="s">
        <v>6996</v>
      </c>
      <c r="H1629" s="5">
        <v>735000</v>
      </c>
      <c r="I1629" s="1">
        <v>13106</v>
      </c>
      <c r="J1629" s="1">
        <v>0</v>
      </c>
      <c r="K1629" s="1" t="s">
        <v>2817</v>
      </c>
      <c r="L1629" s="1" t="s">
        <v>6997</v>
      </c>
      <c r="M1629" s="1" t="s">
        <v>6997</v>
      </c>
      <c r="N1629" s="1" t="s">
        <v>6998</v>
      </c>
      <c r="O1629" s="1">
        <v>3500</v>
      </c>
      <c r="P1629" s="1" t="s">
        <v>1665</v>
      </c>
      <c r="Q1629" s="1">
        <v>210</v>
      </c>
      <c r="R1629" s="1" t="str">
        <f>IFERROR(VLOOKUP(K1629,Proveedores!$A$2:$B$500,2,0),"Agregar")</f>
        <v>FERAVAL S.A.</v>
      </c>
      <c r="S1629" s="5">
        <f t="shared" si="25"/>
        <v>735000</v>
      </c>
    </row>
    <row r="1630" spans="1:19" x14ac:dyDescent="0.2">
      <c r="A1630" s="7">
        <v>43973.667071759257</v>
      </c>
      <c r="B1630" s="1" t="s">
        <v>6999</v>
      </c>
      <c r="C1630" s="1" t="s">
        <v>7000</v>
      </c>
      <c r="D1630" s="1" t="s">
        <v>1621</v>
      </c>
      <c r="E1630" s="1" t="s">
        <v>7001</v>
      </c>
      <c r="F1630" s="7">
        <v>43965</v>
      </c>
      <c r="G1630" s="1" t="s">
        <v>692</v>
      </c>
      <c r="H1630" s="5">
        <v>4454962.96</v>
      </c>
      <c r="I1630" s="1">
        <v>711</v>
      </c>
      <c r="J1630" s="1">
        <v>0</v>
      </c>
      <c r="K1630" s="1" t="s">
        <v>2625</v>
      </c>
      <c r="L1630" s="1">
        <v>18</v>
      </c>
      <c r="M1630" s="1" t="s">
        <v>1995</v>
      </c>
      <c r="N1630" s="1" t="s">
        <v>7002</v>
      </c>
      <c r="O1630" s="1">
        <v>103652</v>
      </c>
      <c r="P1630" s="1" t="s">
        <v>1892</v>
      </c>
      <c r="Q1630" s="1">
        <v>42.98</v>
      </c>
      <c r="R1630" s="1" t="str">
        <f>IFERROR(VLOOKUP(K1630,Proveedores!$A$2:$B$500,2,0),"Agregar")</f>
        <v>PRO MED INTERNACIONAL SA</v>
      </c>
      <c r="S1630" s="5">
        <f t="shared" si="25"/>
        <v>4454962.96</v>
      </c>
    </row>
    <row r="1631" spans="1:19" x14ac:dyDescent="0.2">
      <c r="A1631" s="7">
        <v>43973.671655092592</v>
      </c>
      <c r="B1631" s="1" t="s">
        <v>7003</v>
      </c>
      <c r="C1631" s="1" t="s">
        <v>7004</v>
      </c>
      <c r="D1631" s="1" t="s">
        <v>1621</v>
      </c>
      <c r="E1631" s="1" t="s">
        <v>7005</v>
      </c>
      <c r="F1631" s="7">
        <v>43970</v>
      </c>
      <c r="G1631" s="1" t="s">
        <v>692</v>
      </c>
      <c r="H1631" s="5">
        <v>120262.8</v>
      </c>
      <c r="I1631" s="1" t="s">
        <v>1816</v>
      </c>
      <c r="J1631" s="1">
        <v>0</v>
      </c>
      <c r="K1631" s="1" t="s">
        <v>1847</v>
      </c>
      <c r="L1631" s="1">
        <v>8</v>
      </c>
      <c r="M1631" s="1" t="s">
        <v>3561</v>
      </c>
      <c r="N1631" s="1" t="s">
        <v>3562</v>
      </c>
      <c r="O1631" s="1">
        <v>116760</v>
      </c>
      <c r="P1631" s="1" t="s">
        <v>3563</v>
      </c>
      <c r="Q1631" s="1">
        <v>1.03</v>
      </c>
      <c r="R1631" s="1" t="str">
        <f>IFERROR(VLOOKUP(K1631,Proveedores!$A$2:$B$500,2,0),"Agregar")</f>
        <v xml:space="preserve">LAFEDAR S.A. </v>
      </c>
      <c r="S1631" s="5">
        <f t="shared" si="25"/>
        <v>120262.8</v>
      </c>
    </row>
    <row r="1632" spans="1:19" x14ac:dyDescent="0.2">
      <c r="A1632" s="7">
        <v>43973.681423611109</v>
      </c>
      <c r="B1632" s="1" t="s">
        <v>7006</v>
      </c>
      <c r="C1632" s="1" t="s">
        <v>7007</v>
      </c>
      <c r="D1632" s="1" t="s">
        <v>1621</v>
      </c>
      <c r="E1632" s="1" t="s">
        <v>7008</v>
      </c>
      <c r="F1632" s="7">
        <v>43965</v>
      </c>
      <c r="G1632" s="1" t="s">
        <v>692</v>
      </c>
      <c r="H1632" s="5">
        <v>158.80000000000001</v>
      </c>
      <c r="I1632" s="1">
        <v>687</v>
      </c>
      <c r="J1632" s="1">
        <v>0</v>
      </c>
      <c r="K1632" s="1" t="s">
        <v>2625</v>
      </c>
      <c r="L1632" s="1">
        <v>35</v>
      </c>
      <c r="M1632" s="1" t="s">
        <v>2626</v>
      </c>
      <c r="N1632" s="1" t="s">
        <v>7009</v>
      </c>
      <c r="O1632" s="1">
        <v>4</v>
      </c>
      <c r="P1632" s="1" t="s">
        <v>1892</v>
      </c>
      <c r="Q1632" s="1">
        <v>39.700000000000003</v>
      </c>
      <c r="R1632" s="1" t="str">
        <f>IFERROR(VLOOKUP(K1632,Proveedores!$A$2:$B$500,2,0),"Agregar")</f>
        <v>PRO MED INTERNACIONAL SA</v>
      </c>
      <c r="S1632" s="5">
        <f t="shared" si="25"/>
        <v>158.80000000000001</v>
      </c>
    </row>
    <row r="1633" spans="1:19" x14ac:dyDescent="0.2">
      <c r="A1633" s="7">
        <v>43975.519571759258</v>
      </c>
      <c r="B1633" s="1" t="s">
        <v>7010</v>
      </c>
      <c r="C1633" s="1" t="s">
        <v>7011</v>
      </c>
      <c r="D1633" s="1" t="s">
        <v>1621</v>
      </c>
      <c r="E1633" s="1" t="s">
        <v>7012</v>
      </c>
      <c r="F1633" s="7">
        <v>43963</v>
      </c>
      <c r="G1633" s="1" t="s">
        <v>7013</v>
      </c>
      <c r="H1633" s="5">
        <v>1061292.97</v>
      </c>
      <c r="I1633" s="1" t="s">
        <v>7014</v>
      </c>
      <c r="J1633" s="1">
        <v>0</v>
      </c>
      <c r="K1633" s="1" t="s">
        <v>1412</v>
      </c>
      <c r="L1633" s="1" t="s">
        <v>7015</v>
      </c>
      <c r="M1633" s="1" t="s">
        <v>6438</v>
      </c>
      <c r="N1633" s="1" t="s">
        <v>7016</v>
      </c>
      <c r="O1633" s="1">
        <v>249600</v>
      </c>
      <c r="P1633" s="1" t="s">
        <v>1892</v>
      </c>
      <c r="Q1633" s="1">
        <v>1.63</v>
      </c>
      <c r="R1633" s="1" t="str">
        <f>IFERROR(VLOOKUP(K1633,Proveedores!$A$2:$B$500,2,0),"Agregar")</f>
        <v>ULTRALINE SA</v>
      </c>
      <c r="S1633" s="5">
        <f t="shared" si="25"/>
        <v>406848</v>
      </c>
    </row>
    <row r="1634" spans="1:19" x14ac:dyDescent="0.2">
      <c r="A1634" s="7">
        <v>43975.519571759258</v>
      </c>
      <c r="B1634" s="1" t="s">
        <v>7010</v>
      </c>
      <c r="C1634" s="1" t="s">
        <v>7011</v>
      </c>
      <c r="D1634" s="1" t="s">
        <v>1621</v>
      </c>
      <c r="E1634" s="1" t="s">
        <v>7012</v>
      </c>
      <c r="F1634" s="7">
        <v>43963</v>
      </c>
      <c r="G1634" s="1" t="s">
        <v>7013</v>
      </c>
      <c r="H1634" s="5">
        <v>1061292.97</v>
      </c>
      <c r="I1634" s="1" t="s">
        <v>7014</v>
      </c>
      <c r="J1634" s="1">
        <v>0</v>
      </c>
      <c r="K1634" s="1" t="s">
        <v>1412</v>
      </c>
      <c r="L1634" s="1" t="s">
        <v>7017</v>
      </c>
      <c r="M1634" s="1" t="s">
        <v>6427</v>
      </c>
      <c r="N1634" s="1" t="s">
        <v>7018</v>
      </c>
      <c r="O1634" s="1">
        <v>401500</v>
      </c>
      <c r="P1634" s="1" t="s">
        <v>1892</v>
      </c>
      <c r="Q1634" s="1">
        <v>1.63</v>
      </c>
      <c r="R1634" s="1" t="str">
        <f>IFERROR(VLOOKUP(K1634,Proveedores!$A$2:$B$500,2,0),"Agregar")</f>
        <v>ULTRALINE SA</v>
      </c>
      <c r="S1634" s="5">
        <f t="shared" si="25"/>
        <v>654445</v>
      </c>
    </row>
    <row r="1635" spans="1:19" x14ac:dyDescent="0.2">
      <c r="A1635" s="7">
        <v>43975.680590277778</v>
      </c>
      <c r="B1635" s="1" t="s">
        <v>7019</v>
      </c>
      <c r="C1635" s="1" t="s">
        <v>7020</v>
      </c>
      <c r="D1635" s="1" t="s">
        <v>1621</v>
      </c>
      <c r="E1635" s="1" t="s">
        <v>7021</v>
      </c>
      <c r="F1635" s="7">
        <v>43944</v>
      </c>
      <c r="G1635" s="1" t="s">
        <v>6424</v>
      </c>
      <c r="H1635" s="5">
        <v>220400</v>
      </c>
      <c r="I1635" s="1">
        <v>527</v>
      </c>
      <c r="J1635" s="1">
        <v>0</v>
      </c>
      <c r="K1635" s="1" t="s">
        <v>1412</v>
      </c>
      <c r="L1635" s="1">
        <v>1</v>
      </c>
      <c r="M1635" s="1" t="s">
        <v>6438</v>
      </c>
      <c r="N1635" s="1" t="s">
        <v>7022</v>
      </c>
      <c r="O1635" s="1">
        <v>76000</v>
      </c>
      <c r="P1635" s="1" t="s">
        <v>1892</v>
      </c>
      <c r="Q1635" s="1">
        <v>2.9</v>
      </c>
      <c r="R1635" s="1" t="str">
        <f>IFERROR(VLOOKUP(K1635,Proveedores!$A$2:$B$500,2,0),"Agregar")</f>
        <v>ULTRALINE SA</v>
      </c>
      <c r="S1635" s="5">
        <f t="shared" si="25"/>
        <v>220400</v>
      </c>
    </row>
    <row r="1636" spans="1:19" x14ac:dyDescent="0.2">
      <c r="A1636" s="7">
        <v>43976.75949074074</v>
      </c>
      <c r="B1636" s="1" t="s">
        <v>7023</v>
      </c>
      <c r="C1636" s="1" t="s">
        <v>7024</v>
      </c>
      <c r="D1636" s="1" t="s">
        <v>1621</v>
      </c>
      <c r="E1636" s="1" t="s">
        <v>7025</v>
      </c>
      <c r="F1636" s="7">
        <v>43950</v>
      </c>
      <c r="G1636" s="1" t="s">
        <v>7026</v>
      </c>
      <c r="H1636" s="5">
        <v>993205.8</v>
      </c>
      <c r="I1636" s="1">
        <v>672</v>
      </c>
      <c r="J1636" s="1">
        <v>0</v>
      </c>
      <c r="K1636" s="1" t="s">
        <v>1392</v>
      </c>
      <c r="L1636" s="1">
        <v>4</v>
      </c>
      <c r="M1636" s="1" t="s">
        <v>6539</v>
      </c>
      <c r="N1636" s="1" t="s">
        <v>7027</v>
      </c>
      <c r="O1636" s="1">
        <v>6660</v>
      </c>
      <c r="P1636" s="1">
        <v>1</v>
      </c>
      <c r="Q1636" s="1">
        <v>149.13</v>
      </c>
      <c r="R1636" s="1" t="str">
        <f>IFERROR(VLOOKUP(K1636,Proveedores!$A$2:$B$500,2,0),"Agregar")</f>
        <v>PROPATO HNOS S.A.I.C.</v>
      </c>
      <c r="S1636" s="5">
        <f t="shared" si="25"/>
        <v>993205.79999999993</v>
      </c>
    </row>
    <row r="1637" spans="1:19" x14ac:dyDescent="0.2">
      <c r="A1637" s="7">
        <v>43976.770833333336</v>
      </c>
      <c r="B1637" s="1" t="s">
        <v>7028</v>
      </c>
      <c r="C1637" s="1" t="s">
        <v>7029</v>
      </c>
      <c r="D1637" s="1" t="s">
        <v>1621</v>
      </c>
      <c r="E1637" s="1" t="s">
        <v>7030</v>
      </c>
      <c r="F1637" s="7">
        <v>43950</v>
      </c>
      <c r="G1637" s="1" t="s">
        <v>7026</v>
      </c>
      <c r="H1637" s="5">
        <v>13632000</v>
      </c>
      <c r="I1637" s="1">
        <v>674</v>
      </c>
      <c r="J1637" s="1">
        <v>0</v>
      </c>
      <c r="K1637" s="1" t="s">
        <v>1392</v>
      </c>
      <c r="L1637" s="1">
        <v>6</v>
      </c>
      <c r="M1637" s="1" t="s">
        <v>6530</v>
      </c>
      <c r="N1637" s="1" t="s">
        <v>7031</v>
      </c>
      <c r="O1637" s="1">
        <v>1600</v>
      </c>
      <c r="P1637" s="1" t="s">
        <v>7032</v>
      </c>
      <c r="Q1637" s="1">
        <v>1</v>
      </c>
      <c r="R1637" s="1" t="str">
        <f>IFERROR(VLOOKUP(K1637,Proveedores!$A$2:$B$500,2,0),"Agregar")</f>
        <v>PROPATO HNOS S.A.I.C.</v>
      </c>
      <c r="S1637" s="5">
        <f t="shared" si="25"/>
        <v>1600</v>
      </c>
    </row>
    <row r="1638" spans="1:19" x14ac:dyDescent="0.2">
      <c r="A1638" s="7">
        <v>43976.781712962962</v>
      </c>
      <c r="B1638" s="1" t="s">
        <v>7033</v>
      </c>
      <c r="C1638" s="1" t="s">
        <v>7034</v>
      </c>
      <c r="D1638" s="1" t="s">
        <v>1621</v>
      </c>
      <c r="E1638" s="1" t="s">
        <v>7035</v>
      </c>
      <c r="F1638" s="7">
        <v>43950</v>
      </c>
      <c r="G1638" s="1" t="s">
        <v>7026</v>
      </c>
      <c r="H1638" s="5">
        <v>15676800</v>
      </c>
      <c r="I1638" s="1">
        <v>674</v>
      </c>
      <c r="J1638" s="1">
        <v>0</v>
      </c>
      <c r="K1638" s="1" t="s">
        <v>1392</v>
      </c>
      <c r="L1638" s="1">
        <v>6</v>
      </c>
      <c r="M1638" s="1" t="s">
        <v>6530</v>
      </c>
      <c r="N1638" s="1" t="s">
        <v>7031</v>
      </c>
      <c r="O1638" s="1">
        <v>1840</v>
      </c>
      <c r="P1638" s="1">
        <v>1</v>
      </c>
      <c r="Q1638" s="1">
        <v>8520</v>
      </c>
      <c r="R1638" s="1" t="str">
        <f>IFERROR(VLOOKUP(K1638,Proveedores!$A$2:$B$500,2,0),"Agregar")</f>
        <v>PROPATO HNOS S.A.I.C.</v>
      </c>
      <c r="S1638" s="5">
        <f t="shared" si="25"/>
        <v>15676800</v>
      </c>
    </row>
    <row r="1639" spans="1:19" x14ac:dyDescent="0.2">
      <c r="A1639" s="7">
        <v>43976.809120370373</v>
      </c>
      <c r="B1639" s="1" t="s">
        <v>7036</v>
      </c>
      <c r="C1639" s="1" t="s">
        <v>7037</v>
      </c>
      <c r="D1639" s="1" t="s">
        <v>1621</v>
      </c>
      <c r="E1639" s="1" t="s">
        <v>7038</v>
      </c>
      <c r="F1639" s="7">
        <v>43950</v>
      </c>
      <c r="G1639" s="1" t="s">
        <v>7026</v>
      </c>
      <c r="H1639" s="5">
        <v>4570750</v>
      </c>
      <c r="I1639" s="1">
        <v>673</v>
      </c>
      <c r="J1639" s="1">
        <v>0</v>
      </c>
      <c r="K1639" s="1" t="s">
        <v>1392</v>
      </c>
      <c r="L1639" s="1">
        <v>5</v>
      </c>
      <c r="M1639" s="1" t="s">
        <v>7039</v>
      </c>
      <c r="N1639" s="1" t="s">
        <v>7040</v>
      </c>
      <c r="O1639" s="1">
        <v>2350</v>
      </c>
      <c r="P1639" s="1">
        <v>1</v>
      </c>
      <c r="Q1639" s="1">
        <v>1945</v>
      </c>
      <c r="R1639" s="1" t="str">
        <f>IFERROR(VLOOKUP(K1639,Proveedores!$A$2:$B$500,2,0),"Agregar")</f>
        <v>PROPATO HNOS S.A.I.C.</v>
      </c>
      <c r="S1639" s="5">
        <f t="shared" si="25"/>
        <v>4570750</v>
      </c>
    </row>
    <row r="1640" spans="1:19" x14ac:dyDescent="0.2">
      <c r="A1640" s="7">
        <v>43976.819965277777</v>
      </c>
      <c r="B1640" s="1" t="s">
        <v>7041</v>
      </c>
      <c r="C1640" s="1" t="s">
        <v>7042</v>
      </c>
      <c r="D1640" s="1" t="s">
        <v>1621</v>
      </c>
      <c r="E1640" s="1" t="s">
        <v>7043</v>
      </c>
      <c r="F1640" s="7">
        <v>43950</v>
      </c>
      <c r="G1640" s="1" t="s">
        <v>7026</v>
      </c>
      <c r="H1640" s="5">
        <v>14879250</v>
      </c>
      <c r="I1640" s="1">
        <v>680</v>
      </c>
      <c r="J1640" s="1">
        <v>0</v>
      </c>
      <c r="K1640" s="1" t="s">
        <v>1392</v>
      </c>
      <c r="L1640" s="1">
        <v>5</v>
      </c>
      <c r="M1640" s="1" t="s">
        <v>7039</v>
      </c>
      <c r="N1640" s="1" t="s">
        <v>7040</v>
      </c>
      <c r="O1640" s="1">
        <v>7650</v>
      </c>
      <c r="P1640" s="1">
        <v>1</v>
      </c>
      <c r="Q1640" s="1">
        <v>1945</v>
      </c>
      <c r="R1640" s="1" t="str">
        <f>IFERROR(VLOOKUP(K1640,Proveedores!$A$2:$B$500,2,0),"Agregar")</f>
        <v>PROPATO HNOS S.A.I.C.</v>
      </c>
      <c r="S1640" s="5">
        <f t="shared" si="25"/>
        <v>14879250</v>
      </c>
    </row>
    <row r="1641" spans="1:19" x14ac:dyDescent="0.2">
      <c r="A1641" s="7">
        <v>43977.708437499998</v>
      </c>
      <c r="B1641" s="1" t="s">
        <v>7044</v>
      </c>
      <c r="C1641" s="1" t="s">
        <v>7045</v>
      </c>
      <c r="D1641" s="1" t="s">
        <v>1621</v>
      </c>
      <c r="E1641" s="1" t="s">
        <v>7046</v>
      </c>
      <c r="F1641" s="7">
        <v>43901</v>
      </c>
      <c r="G1641" s="1" t="s">
        <v>813</v>
      </c>
      <c r="H1641" s="5">
        <v>3429954</v>
      </c>
      <c r="I1641" s="1">
        <v>365</v>
      </c>
      <c r="J1641" s="1">
        <v>0</v>
      </c>
      <c r="K1641" s="1" t="s">
        <v>676</v>
      </c>
      <c r="L1641" s="1">
        <v>1</v>
      </c>
      <c r="M1641" s="1" t="s">
        <v>2986</v>
      </c>
      <c r="N1641" s="1" t="s">
        <v>2987</v>
      </c>
      <c r="O1641" s="1">
        <v>22440</v>
      </c>
      <c r="P1641" s="1" t="s">
        <v>1917</v>
      </c>
      <c r="Q1641" s="1">
        <v>152.85</v>
      </c>
      <c r="R1641" s="1" t="str">
        <f>IFERROR(VLOOKUP(K1641,Proveedores!$A$2:$B$500,2,0),"Agregar")</f>
        <v>GLAXOSMITHKLINE ARGENTINA S.A.</v>
      </c>
      <c r="S1641" s="5">
        <f t="shared" si="25"/>
        <v>3429954</v>
      </c>
    </row>
    <row r="1642" spans="1:19" x14ac:dyDescent="0.2">
      <c r="A1642" s="7">
        <v>43977.729363425926</v>
      </c>
      <c r="B1642" s="1" t="s">
        <v>7047</v>
      </c>
      <c r="C1642" s="1" t="s">
        <v>7048</v>
      </c>
      <c r="D1642" s="1" t="s">
        <v>1621</v>
      </c>
      <c r="E1642" s="1">
        <v>5350</v>
      </c>
      <c r="F1642" s="7">
        <v>43970</v>
      </c>
      <c r="G1642" s="1" t="s">
        <v>552</v>
      </c>
      <c r="H1642" s="5">
        <v>2560800</v>
      </c>
      <c r="I1642" s="1">
        <v>754</v>
      </c>
      <c r="J1642" s="1">
        <v>0</v>
      </c>
      <c r="K1642" s="1" t="s">
        <v>6630</v>
      </c>
      <c r="L1642" s="1">
        <v>1</v>
      </c>
      <c r="M1642" s="1" t="s">
        <v>2521</v>
      </c>
      <c r="N1642" s="1" t="s">
        <v>2590</v>
      </c>
      <c r="O1642" s="1">
        <v>3000</v>
      </c>
      <c r="P1642" s="1" t="s">
        <v>2395</v>
      </c>
      <c r="Q1642" s="1">
        <v>853.6</v>
      </c>
      <c r="R1642" s="1" t="str">
        <f>IFERROR(VLOOKUP(K1642,Proveedores!$A$2:$B$500,2,0),"Agregar")</f>
        <v>KOPELCO S.A.</v>
      </c>
      <c r="S1642" s="5">
        <f t="shared" si="25"/>
        <v>2560800</v>
      </c>
    </row>
    <row r="1643" spans="1:19" x14ac:dyDescent="0.2">
      <c r="A1643" s="7">
        <v>43977.822060185186</v>
      </c>
      <c r="B1643" s="1" t="s">
        <v>7049</v>
      </c>
      <c r="C1643" s="1" t="s">
        <v>7050</v>
      </c>
      <c r="D1643" s="1" t="s">
        <v>1621</v>
      </c>
      <c r="E1643" s="1" t="s">
        <v>7051</v>
      </c>
      <c r="F1643" s="7">
        <v>43977</v>
      </c>
      <c r="G1643" s="1" t="s">
        <v>142</v>
      </c>
      <c r="H1643" s="5">
        <v>17795516.620000001</v>
      </c>
      <c r="I1643" s="1">
        <v>1</v>
      </c>
      <c r="J1643" s="1">
        <v>0</v>
      </c>
      <c r="K1643" s="1" t="s">
        <v>146</v>
      </c>
      <c r="L1643" s="1">
        <v>4</v>
      </c>
      <c r="M1643" s="1" t="s">
        <v>4767</v>
      </c>
      <c r="N1643" s="1" t="s">
        <v>2316</v>
      </c>
      <c r="O1643" s="1">
        <v>1</v>
      </c>
      <c r="P1643" s="1" t="s">
        <v>2316</v>
      </c>
      <c r="Q1643" s="1">
        <v>17795516.620000001</v>
      </c>
      <c r="R1643" s="1" t="str">
        <f>IFERROR(VLOOKUP(K1643,Proveedores!$A$2:$B$500,2,0),"Agregar")</f>
        <v>SUIZO ARGENTINA S.A.</v>
      </c>
      <c r="S1643" s="5">
        <f t="shared" si="25"/>
        <v>17795516.620000001</v>
      </c>
    </row>
    <row r="1644" spans="1:19" x14ac:dyDescent="0.2">
      <c r="A1644" s="7">
        <v>43978.569525462961</v>
      </c>
      <c r="B1644" s="1" t="s">
        <v>7052</v>
      </c>
      <c r="C1644" s="1" t="s">
        <v>7053</v>
      </c>
      <c r="D1644" s="1" t="s">
        <v>1621</v>
      </c>
      <c r="E1644" s="1">
        <v>31200005788</v>
      </c>
      <c r="F1644" s="7">
        <v>43958</v>
      </c>
      <c r="G1644" s="1" t="s">
        <v>692</v>
      </c>
      <c r="H1644" s="5">
        <v>3451288.8</v>
      </c>
      <c r="I1644" s="1">
        <v>731</v>
      </c>
      <c r="J1644" s="1" t="s">
        <v>699</v>
      </c>
      <c r="K1644" s="1" t="s">
        <v>4348</v>
      </c>
      <c r="L1644" s="1">
        <v>21</v>
      </c>
      <c r="M1644" s="1" t="s">
        <v>3936</v>
      </c>
      <c r="N1644" s="1" t="s">
        <v>4345</v>
      </c>
      <c r="O1644" s="1">
        <v>2066640</v>
      </c>
      <c r="P1644" s="1" t="s">
        <v>1960</v>
      </c>
      <c r="Q1644" s="1">
        <v>1.67</v>
      </c>
      <c r="R1644" s="1" t="str">
        <f>IFERROR(VLOOKUP(K1644,Proveedores!$A$2:$B$500,2,0),"Agregar")</f>
        <v>MICROSULES ARGENTINA SA de SCIIA</v>
      </c>
      <c r="S1644" s="5">
        <f t="shared" si="25"/>
        <v>3451288.8</v>
      </c>
    </row>
    <row r="1645" spans="1:19" x14ac:dyDescent="0.2">
      <c r="A1645" s="7">
        <v>43978.588923611111</v>
      </c>
      <c r="B1645" s="1" t="s">
        <v>7054</v>
      </c>
      <c r="C1645" s="1" t="s">
        <v>7055</v>
      </c>
      <c r="D1645" s="1" t="s">
        <v>1621</v>
      </c>
      <c r="E1645" s="1">
        <v>31200005789</v>
      </c>
      <c r="F1645" s="7">
        <v>43958</v>
      </c>
      <c r="G1645" s="1" t="s">
        <v>692</v>
      </c>
      <c r="H1645" s="5">
        <v>3624154.75</v>
      </c>
      <c r="I1645" s="1">
        <v>731</v>
      </c>
      <c r="J1645" s="1" t="s">
        <v>699</v>
      </c>
      <c r="K1645" s="1" t="s">
        <v>4348</v>
      </c>
      <c r="L1645" s="1">
        <v>5</v>
      </c>
      <c r="M1645" s="1" t="s">
        <v>3925</v>
      </c>
      <c r="N1645" s="1" t="s">
        <v>3926</v>
      </c>
      <c r="O1645" s="1">
        <v>1044425</v>
      </c>
      <c r="P1645" s="1" t="s">
        <v>1960</v>
      </c>
      <c r="Q1645" s="1">
        <v>3.47</v>
      </c>
      <c r="R1645" s="1" t="str">
        <f>IFERROR(VLOOKUP(K1645,Proveedores!$A$2:$B$500,2,0),"Agregar")</f>
        <v>MICROSULES ARGENTINA SA de SCIIA</v>
      </c>
      <c r="S1645" s="5">
        <f t="shared" si="25"/>
        <v>3624154.75</v>
      </c>
    </row>
    <row r="1646" spans="1:19" x14ac:dyDescent="0.2">
      <c r="A1646" s="7">
        <v>43978.644976851851</v>
      </c>
      <c r="B1646" s="1" t="s">
        <v>7056</v>
      </c>
      <c r="C1646" s="1" t="s">
        <v>7057</v>
      </c>
      <c r="D1646" s="1" t="s">
        <v>1621</v>
      </c>
      <c r="E1646" s="1">
        <v>38100000006</v>
      </c>
      <c r="F1646" s="7">
        <v>43907</v>
      </c>
      <c r="G1646" s="1" t="s">
        <v>1225</v>
      </c>
      <c r="H1646" s="5">
        <v>2252</v>
      </c>
      <c r="I1646" s="1">
        <v>213</v>
      </c>
      <c r="J1646" s="1">
        <v>0</v>
      </c>
      <c r="K1646" s="1" t="s">
        <v>5899</v>
      </c>
      <c r="L1646" s="1">
        <v>2</v>
      </c>
      <c r="M1646" s="1" t="s">
        <v>4876</v>
      </c>
      <c r="N1646" s="1" t="s">
        <v>7058</v>
      </c>
      <c r="O1646" s="1">
        <v>200</v>
      </c>
      <c r="P1646" s="1" t="s">
        <v>2149</v>
      </c>
      <c r="Q1646" s="1">
        <v>11.26</v>
      </c>
      <c r="R1646" s="1" t="str">
        <f>IFERROR(VLOOKUP(K1646,Proveedores!$A$2:$B$500,2,0),"Agregar")</f>
        <v>SUIZO ARGENTINA S.A.</v>
      </c>
      <c r="S1646" s="5">
        <f t="shared" si="25"/>
        <v>2252</v>
      </c>
    </row>
    <row r="1647" spans="1:19" x14ac:dyDescent="0.2">
      <c r="A1647" s="7">
        <v>43978.652430555558</v>
      </c>
      <c r="B1647" s="1" t="s">
        <v>7059</v>
      </c>
      <c r="C1647" s="1" t="s">
        <v>7060</v>
      </c>
      <c r="D1647" s="1" t="s">
        <v>1713</v>
      </c>
      <c r="E1647" s="1">
        <v>38100000007</v>
      </c>
      <c r="F1647" s="7">
        <v>43959</v>
      </c>
      <c r="G1647" s="1" t="s">
        <v>1225</v>
      </c>
      <c r="H1647" s="5">
        <v>664.34</v>
      </c>
      <c r="I1647" s="1">
        <v>213</v>
      </c>
      <c r="J1647" s="1">
        <v>0</v>
      </c>
      <c r="K1647" s="1" t="s">
        <v>5899</v>
      </c>
      <c r="L1647" s="1">
        <v>2</v>
      </c>
      <c r="M1647" s="1" t="s">
        <v>4876</v>
      </c>
      <c r="N1647" s="1" t="s">
        <v>7058</v>
      </c>
      <c r="O1647" s="1" t="s">
        <v>7061</v>
      </c>
      <c r="P1647" s="1" t="s">
        <v>2149</v>
      </c>
      <c r="Q1647" s="1">
        <v>664.34</v>
      </c>
      <c r="R1647" s="1" t="str">
        <f>IFERROR(VLOOKUP(K1647,Proveedores!$A$2:$B$500,2,0),"Agregar")</f>
        <v>SUIZO ARGENTINA S.A.</v>
      </c>
      <c r="S1647" s="5" t="e">
        <f t="shared" si="25"/>
        <v>#VALUE!</v>
      </c>
    </row>
    <row r="1648" spans="1:19" x14ac:dyDescent="0.2">
      <c r="A1648" s="7">
        <v>43979.491678240738</v>
      </c>
      <c r="B1648" s="1" t="s">
        <v>7062</v>
      </c>
      <c r="C1648" s="1" t="s">
        <v>7063</v>
      </c>
      <c r="D1648" s="1" t="s">
        <v>1621</v>
      </c>
      <c r="E1648" s="1">
        <v>1100000099</v>
      </c>
      <c r="F1648" s="7">
        <v>43978</v>
      </c>
      <c r="G1648" s="1" t="s">
        <v>7064</v>
      </c>
      <c r="H1648" s="5">
        <v>192500000</v>
      </c>
      <c r="I1648" s="1" t="s">
        <v>2599</v>
      </c>
      <c r="J1648" s="1">
        <v>0</v>
      </c>
      <c r="K1648" s="1" t="s">
        <v>5669</v>
      </c>
      <c r="L1648" s="1">
        <v>1</v>
      </c>
      <c r="M1648" s="1" t="s">
        <v>5670</v>
      </c>
      <c r="N1648" s="1" t="s">
        <v>5671</v>
      </c>
      <c r="O1648" s="1">
        <v>250</v>
      </c>
      <c r="P1648" s="1" t="s">
        <v>2149</v>
      </c>
      <c r="Q1648" s="1">
        <v>770000</v>
      </c>
      <c r="R1648" s="1" t="str">
        <f>IFERROR(VLOOKUP(K1648,Proveedores!$A$2:$B$500,2,0),"Agregar")</f>
        <v>TECME SA</v>
      </c>
      <c r="S1648" s="5">
        <f t="shared" si="25"/>
        <v>192500000</v>
      </c>
    </row>
    <row r="1649" spans="1:19" x14ac:dyDescent="0.2">
      <c r="A1649" s="7">
        <v>43979.563680555555</v>
      </c>
      <c r="B1649" s="1" t="s">
        <v>7065</v>
      </c>
      <c r="C1649" s="1" t="s">
        <v>7066</v>
      </c>
      <c r="D1649" s="1" t="s">
        <v>1621</v>
      </c>
      <c r="E1649" s="1" t="s">
        <v>7067</v>
      </c>
      <c r="F1649" s="7">
        <v>43979</v>
      </c>
      <c r="G1649" s="1" t="s">
        <v>7068</v>
      </c>
      <c r="H1649" s="5">
        <v>29700000</v>
      </c>
      <c r="I1649" s="1">
        <v>765</v>
      </c>
      <c r="J1649" s="1">
        <v>0</v>
      </c>
      <c r="K1649" s="1" t="s">
        <v>7069</v>
      </c>
      <c r="L1649" s="1">
        <v>2</v>
      </c>
      <c r="M1649" s="1" t="s">
        <v>6251</v>
      </c>
      <c r="N1649" s="1" t="s">
        <v>6499</v>
      </c>
      <c r="O1649" s="1">
        <v>135000</v>
      </c>
      <c r="P1649" s="1" t="s">
        <v>1861</v>
      </c>
      <c r="Q1649" s="1">
        <v>220</v>
      </c>
      <c r="R1649" s="1" t="str">
        <f>IFERROR(VLOOKUP(K1649,Proveedores!$A$2:$B$500,2,0),"Agregar")</f>
        <v xml:space="preserve">Grupo Sala S.A. </v>
      </c>
      <c r="S1649" s="5">
        <f t="shared" si="25"/>
        <v>29700000</v>
      </c>
    </row>
    <row r="1650" spans="1:19" x14ac:dyDescent="0.2">
      <c r="A1650" s="7">
        <v>43979.576689814814</v>
      </c>
      <c r="B1650" s="1" t="s">
        <v>7070</v>
      </c>
      <c r="C1650" s="1" t="s">
        <v>7071</v>
      </c>
      <c r="D1650" s="1" t="s">
        <v>1621</v>
      </c>
      <c r="E1650" s="1" t="s">
        <v>7072</v>
      </c>
      <c r="F1650" s="7">
        <v>43978</v>
      </c>
      <c r="G1650" s="1">
        <v>800025</v>
      </c>
      <c r="H1650" s="5">
        <v>2174169.6</v>
      </c>
      <c r="I1650" s="1">
        <v>506</v>
      </c>
      <c r="J1650" s="1">
        <v>0</v>
      </c>
      <c r="K1650" s="1" t="s">
        <v>6975</v>
      </c>
      <c r="L1650" s="1">
        <v>12</v>
      </c>
      <c r="M1650" s="1">
        <v>10801975</v>
      </c>
      <c r="N1650" s="1" t="s">
        <v>2798</v>
      </c>
      <c r="O1650" s="1">
        <v>2694160</v>
      </c>
      <c r="P1650" s="1" t="s">
        <v>2803</v>
      </c>
      <c r="Q1650" s="1">
        <v>0.81</v>
      </c>
      <c r="R1650" s="1" t="str">
        <f>IFERROR(VLOOKUP(K1650,Proveedores!$A$2:$B$500,2,0),"Agregar")</f>
        <v>Laboratorios Bago S.A</v>
      </c>
      <c r="S1650" s="5">
        <f t="shared" si="25"/>
        <v>2182269.6</v>
      </c>
    </row>
    <row r="1651" spans="1:19" x14ac:dyDescent="0.2">
      <c r="A1651" s="7">
        <v>43979.583321759259</v>
      </c>
      <c r="B1651" s="1" t="s">
        <v>7073</v>
      </c>
      <c r="C1651" s="1" t="s">
        <v>7074</v>
      </c>
      <c r="D1651" s="1" t="s">
        <v>1621</v>
      </c>
      <c r="E1651" s="1" t="s">
        <v>7075</v>
      </c>
      <c r="F1651" s="7">
        <v>43977</v>
      </c>
      <c r="G1651" s="1">
        <v>800025</v>
      </c>
      <c r="H1651" s="5">
        <v>2048198.4</v>
      </c>
      <c r="I1651" s="1">
        <v>562</v>
      </c>
      <c r="J1651" s="1">
        <v>0</v>
      </c>
      <c r="K1651" s="1" t="s">
        <v>6975</v>
      </c>
      <c r="L1651" s="1">
        <v>12</v>
      </c>
      <c r="M1651" s="1">
        <v>10801975</v>
      </c>
      <c r="N1651" s="1" t="s">
        <v>2798</v>
      </c>
      <c r="O1651" s="1">
        <v>2528640</v>
      </c>
      <c r="P1651" s="1" t="s">
        <v>2803</v>
      </c>
      <c r="Q1651" s="1">
        <v>0.81</v>
      </c>
      <c r="R1651" s="1" t="str">
        <f>IFERROR(VLOOKUP(K1651,Proveedores!$A$2:$B$500,2,0),"Agregar")</f>
        <v>Laboratorios Bago S.A</v>
      </c>
      <c r="S1651" s="5">
        <f t="shared" si="25"/>
        <v>2048198.4000000001</v>
      </c>
    </row>
    <row r="1652" spans="1:19" x14ac:dyDescent="0.2">
      <c r="A1652" s="7">
        <v>43979.590486111112</v>
      </c>
      <c r="B1652" s="1" t="s">
        <v>7076</v>
      </c>
      <c r="C1652" s="1" t="s">
        <v>7077</v>
      </c>
      <c r="D1652" s="1" t="s">
        <v>1621</v>
      </c>
      <c r="E1652" s="1" t="s">
        <v>7078</v>
      </c>
      <c r="F1652" s="7">
        <v>43977</v>
      </c>
      <c r="G1652" s="1">
        <v>800025</v>
      </c>
      <c r="H1652" s="5">
        <v>2076192.01</v>
      </c>
      <c r="I1652" s="1">
        <v>563</v>
      </c>
      <c r="J1652" s="1">
        <v>0</v>
      </c>
      <c r="K1652" s="1" t="s">
        <v>6975</v>
      </c>
      <c r="L1652" s="1">
        <v>12</v>
      </c>
      <c r="M1652" s="1">
        <v>10801975</v>
      </c>
      <c r="N1652" s="1" t="s">
        <v>2798</v>
      </c>
      <c r="O1652" s="1">
        <v>2563200</v>
      </c>
      <c r="P1652" s="1" t="s">
        <v>2803</v>
      </c>
      <c r="Q1652" s="1">
        <v>0.81</v>
      </c>
      <c r="R1652" s="1" t="str">
        <f>IFERROR(VLOOKUP(K1652,Proveedores!$A$2:$B$500,2,0),"Agregar")</f>
        <v>Laboratorios Bago S.A</v>
      </c>
      <c r="S1652" s="5">
        <f t="shared" si="25"/>
        <v>2076192.0000000002</v>
      </c>
    </row>
    <row r="1653" spans="1:19" x14ac:dyDescent="0.2">
      <c r="A1653" s="7">
        <v>43979.596805555557</v>
      </c>
      <c r="B1653" s="1" t="s">
        <v>7079</v>
      </c>
      <c r="C1653" s="1" t="s">
        <v>7080</v>
      </c>
      <c r="D1653" s="1" t="s">
        <v>1621</v>
      </c>
      <c r="E1653" s="1" t="s">
        <v>7081</v>
      </c>
      <c r="F1653" s="7">
        <v>43977</v>
      </c>
      <c r="G1653" s="1">
        <v>800025</v>
      </c>
      <c r="H1653" s="5">
        <v>2080857.61</v>
      </c>
      <c r="I1653" s="1">
        <v>643</v>
      </c>
      <c r="J1653" s="1">
        <v>0</v>
      </c>
      <c r="K1653" s="1" t="s">
        <v>6975</v>
      </c>
      <c r="L1653" s="1">
        <v>12</v>
      </c>
      <c r="M1653" s="1">
        <v>10801975</v>
      </c>
      <c r="N1653" s="1" t="s">
        <v>2798</v>
      </c>
      <c r="O1653" s="1">
        <v>2568960</v>
      </c>
      <c r="P1653" s="1" t="s">
        <v>2803</v>
      </c>
      <c r="Q1653" s="1">
        <v>0.81</v>
      </c>
      <c r="R1653" s="1" t="str">
        <f>IFERROR(VLOOKUP(K1653,Proveedores!$A$2:$B$500,2,0),"Agregar")</f>
        <v>Laboratorios Bago S.A</v>
      </c>
      <c r="S1653" s="5">
        <f t="shared" si="25"/>
        <v>2080857.6</v>
      </c>
    </row>
    <row r="1654" spans="1:19" x14ac:dyDescent="0.2">
      <c r="A1654" s="7">
        <v>43979.609826388885</v>
      </c>
      <c r="B1654" s="1" t="s">
        <v>7082</v>
      </c>
      <c r="C1654" s="1" t="s">
        <v>7083</v>
      </c>
      <c r="D1654" s="1" t="s">
        <v>1621</v>
      </c>
      <c r="E1654" s="1" t="s">
        <v>7084</v>
      </c>
      <c r="F1654" s="7">
        <v>43977</v>
      </c>
      <c r="G1654" s="1">
        <v>800025</v>
      </c>
      <c r="H1654" s="5">
        <v>1642291.2</v>
      </c>
      <c r="I1654" s="1">
        <v>644</v>
      </c>
      <c r="J1654" s="1">
        <v>0</v>
      </c>
      <c r="K1654" s="1" t="s">
        <v>6975</v>
      </c>
      <c r="L1654" s="1">
        <v>12</v>
      </c>
      <c r="M1654" s="1">
        <v>10801975</v>
      </c>
      <c r="N1654" s="1" t="s">
        <v>2798</v>
      </c>
      <c r="O1654" s="1">
        <v>2027520</v>
      </c>
      <c r="P1654" s="1" t="s">
        <v>2803</v>
      </c>
      <c r="Q1654" s="1">
        <v>0.81</v>
      </c>
      <c r="R1654" s="1" t="str">
        <f>IFERROR(VLOOKUP(K1654,Proveedores!$A$2:$B$500,2,0),"Agregar")</f>
        <v>Laboratorios Bago S.A</v>
      </c>
      <c r="S1654" s="5">
        <f t="shared" si="25"/>
        <v>1642291.2000000002</v>
      </c>
    </row>
    <row r="1655" spans="1:19" x14ac:dyDescent="0.2">
      <c r="A1655" s="7">
        <v>43979.622847222221</v>
      </c>
      <c r="B1655" s="1" t="s">
        <v>7085</v>
      </c>
      <c r="C1655" s="1" t="s">
        <v>7086</v>
      </c>
      <c r="D1655" s="1" t="s">
        <v>1621</v>
      </c>
      <c r="E1655" s="1" t="s">
        <v>7087</v>
      </c>
      <c r="F1655" s="7">
        <v>43977</v>
      </c>
      <c r="G1655" s="1">
        <v>800025</v>
      </c>
      <c r="H1655" s="5">
        <v>2085523.19</v>
      </c>
      <c r="I1655" s="1">
        <v>642</v>
      </c>
      <c r="J1655" s="1">
        <v>0</v>
      </c>
      <c r="K1655" s="1" t="s">
        <v>6975</v>
      </c>
      <c r="L1655" s="1">
        <v>12</v>
      </c>
      <c r="M1655" s="1">
        <v>10801975</v>
      </c>
      <c r="N1655" s="1" t="s">
        <v>2798</v>
      </c>
      <c r="O1655" s="1">
        <v>2574720</v>
      </c>
      <c r="P1655" s="1" t="s">
        <v>2803</v>
      </c>
      <c r="Q1655" s="1">
        <v>0.81</v>
      </c>
      <c r="R1655" s="1" t="str">
        <f>IFERROR(VLOOKUP(K1655,Proveedores!$A$2:$B$500,2,0),"Agregar")</f>
        <v>Laboratorios Bago S.A</v>
      </c>
      <c r="S1655" s="5">
        <f t="shared" si="25"/>
        <v>2085523.2000000002</v>
      </c>
    </row>
    <row r="1656" spans="1:19" x14ac:dyDescent="0.2">
      <c r="A1656" s="7">
        <v>43979.632696759261</v>
      </c>
      <c r="B1656" s="1" t="s">
        <v>7088</v>
      </c>
      <c r="C1656" s="1" t="s">
        <v>7089</v>
      </c>
      <c r="D1656" s="1" t="s">
        <v>1621</v>
      </c>
      <c r="E1656" s="1" t="s">
        <v>7090</v>
      </c>
      <c r="F1656" s="7">
        <v>43979</v>
      </c>
      <c r="G1656" s="1">
        <v>800025</v>
      </c>
      <c r="H1656" s="5">
        <v>2202163.2000000002</v>
      </c>
      <c r="I1656" s="1">
        <v>646</v>
      </c>
      <c r="J1656" s="1">
        <v>0</v>
      </c>
      <c r="K1656" s="1" t="s">
        <v>6975</v>
      </c>
      <c r="L1656" s="1">
        <v>12</v>
      </c>
      <c r="M1656" s="1">
        <v>10801975</v>
      </c>
      <c r="N1656" s="1" t="s">
        <v>2798</v>
      </c>
      <c r="O1656" s="1">
        <v>2718720</v>
      </c>
      <c r="P1656" s="1" t="s">
        <v>2803</v>
      </c>
      <c r="Q1656" s="1">
        <v>0.81</v>
      </c>
      <c r="R1656" s="1" t="str">
        <f>IFERROR(VLOOKUP(K1656,Proveedores!$A$2:$B$500,2,0),"Agregar")</f>
        <v>Laboratorios Bago S.A</v>
      </c>
      <c r="S1656" s="5">
        <f t="shared" si="25"/>
        <v>2202163.2000000002</v>
      </c>
    </row>
    <row r="1657" spans="1:19" x14ac:dyDescent="0.2">
      <c r="A1657" s="7">
        <v>43979.63989583333</v>
      </c>
      <c r="B1657" s="1" t="s">
        <v>7091</v>
      </c>
      <c r="C1657" s="1" t="s">
        <v>7092</v>
      </c>
      <c r="D1657" s="1" t="s">
        <v>1621</v>
      </c>
      <c r="E1657" s="1" t="s">
        <v>5989</v>
      </c>
      <c r="F1657" s="7">
        <v>43977</v>
      </c>
      <c r="G1657" s="1">
        <v>800025</v>
      </c>
      <c r="H1657" s="5">
        <v>2085523.19</v>
      </c>
      <c r="I1657" s="1">
        <v>645</v>
      </c>
      <c r="J1657" s="1">
        <v>0</v>
      </c>
      <c r="K1657" s="1" t="s">
        <v>6975</v>
      </c>
      <c r="L1657" s="1">
        <v>12</v>
      </c>
      <c r="M1657" s="1">
        <v>10801975</v>
      </c>
      <c r="N1657" s="1" t="s">
        <v>2798</v>
      </c>
      <c r="O1657" s="1">
        <v>2574720</v>
      </c>
      <c r="P1657" s="1" t="s">
        <v>2803</v>
      </c>
      <c r="Q1657" s="1">
        <v>0.81</v>
      </c>
      <c r="R1657" s="1" t="str">
        <f>IFERROR(VLOOKUP(K1657,Proveedores!$A$2:$B$500,2,0),"Agregar")</f>
        <v>Laboratorios Bago S.A</v>
      </c>
      <c r="S1657" s="5">
        <f t="shared" si="25"/>
        <v>2085523.2000000002</v>
      </c>
    </row>
    <row r="1658" spans="1:19" x14ac:dyDescent="0.2">
      <c r="A1658" s="7">
        <v>43979.652256944442</v>
      </c>
      <c r="B1658" s="1" t="s">
        <v>7093</v>
      </c>
      <c r="C1658" s="1" t="s">
        <v>7094</v>
      </c>
      <c r="D1658" s="1" t="s">
        <v>1621</v>
      </c>
      <c r="E1658" s="1" t="s">
        <v>7095</v>
      </c>
      <c r="F1658" s="7">
        <v>43977</v>
      </c>
      <c r="G1658" s="1" t="s">
        <v>265</v>
      </c>
      <c r="H1658" s="5">
        <v>176104.8</v>
      </c>
      <c r="I1658" s="1">
        <v>746</v>
      </c>
      <c r="J1658" s="1">
        <v>0</v>
      </c>
      <c r="K1658" s="1" t="s">
        <v>2070</v>
      </c>
      <c r="L1658" s="1">
        <v>4</v>
      </c>
      <c r="M1658" s="1" t="s">
        <v>7096</v>
      </c>
      <c r="N1658" s="1" t="s">
        <v>2072</v>
      </c>
      <c r="O1658" s="1">
        <v>72000</v>
      </c>
      <c r="P1658" s="1" t="s">
        <v>2073</v>
      </c>
      <c r="Q1658" s="1">
        <v>2445.9</v>
      </c>
      <c r="R1658" s="1" t="str">
        <f>IFERROR(VLOOKUP(K1658,Proveedores!$A$2:$B$500,2,0),"Agregar")</f>
        <v>CSL BEHRING S.A.</v>
      </c>
      <c r="S1658" s="5">
        <f t="shared" si="25"/>
        <v>176104800</v>
      </c>
    </row>
    <row r="1659" spans="1:19" x14ac:dyDescent="0.2">
      <c r="A1659" s="7">
        <v>43979.663784722223</v>
      </c>
      <c r="B1659" s="1" t="s">
        <v>7097</v>
      </c>
      <c r="C1659" s="1" t="s">
        <v>7098</v>
      </c>
      <c r="D1659" s="1" t="s">
        <v>1621</v>
      </c>
      <c r="E1659" s="1" t="s">
        <v>7099</v>
      </c>
      <c r="F1659" s="7">
        <v>43979</v>
      </c>
      <c r="G1659" s="1" t="s">
        <v>98</v>
      </c>
      <c r="H1659" s="5">
        <v>310464</v>
      </c>
      <c r="I1659" s="1">
        <v>0</v>
      </c>
      <c r="J1659" s="1">
        <v>0</v>
      </c>
      <c r="K1659" s="1" t="s">
        <v>5648</v>
      </c>
      <c r="L1659" s="1">
        <v>6</v>
      </c>
      <c r="M1659" s="1" t="s">
        <v>4368</v>
      </c>
      <c r="N1659" s="1" t="s">
        <v>5662</v>
      </c>
      <c r="O1659" s="1">
        <v>1176</v>
      </c>
      <c r="P1659" s="1" t="s">
        <v>5658</v>
      </c>
      <c r="Q1659" s="1">
        <v>264</v>
      </c>
      <c r="R1659" s="1" t="str">
        <f>IFERROR(VLOOKUP(K1659,Proveedores!$A$2:$B$500,2,0),"Agregar")</f>
        <v xml:space="preserve">SUCESORES DE ALFREDO WILLINER S.A. </v>
      </c>
      <c r="S1659" s="5">
        <f t="shared" si="25"/>
        <v>310464</v>
      </c>
    </row>
    <row r="1660" spans="1:19" x14ac:dyDescent="0.2">
      <c r="A1660" s="7">
        <v>43979.670127314814</v>
      </c>
      <c r="B1660" s="1" t="s">
        <v>7100</v>
      </c>
      <c r="C1660" s="1" t="s">
        <v>7101</v>
      </c>
      <c r="D1660" s="1" t="s">
        <v>1621</v>
      </c>
      <c r="E1660" s="1" t="s">
        <v>7102</v>
      </c>
      <c r="F1660" s="7">
        <v>43977</v>
      </c>
      <c r="G1660" s="1">
        <v>800025</v>
      </c>
      <c r="H1660" s="5">
        <v>951782.39</v>
      </c>
      <c r="I1660" s="1">
        <v>1597</v>
      </c>
      <c r="J1660" s="1">
        <v>0</v>
      </c>
      <c r="K1660" s="1" t="s">
        <v>6975</v>
      </c>
      <c r="L1660" s="1">
        <v>12</v>
      </c>
      <c r="M1660" s="1">
        <v>10801975</v>
      </c>
      <c r="N1660" s="1" t="s">
        <v>2798</v>
      </c>
      <c r="O1660" s="1">
        <v>1175040</v>
      </c>
      <c r="P1660" s="1" t="s">
        <v>2803</v>
      </c>
      <c r="Q1660" s="1">
        <v>0.81</v>
      </c>
      <c r="R1660" s="1" t="str">
        <f>IFERROR(VLOOKUP(K1660,Proveedores!$A$2:$B$500,2,0),"Agregar")</f>
        <v>Laboratorios Bago S.A</v>
      </c>
      <c r="S1660" s="5">
        <f t="shared" si="25"/>
        <v>951782.40000000002</v>
      </c>
    </row>
    <row r="1661" spans="1:19" x14ac:dyDescent="0.2">
      <c r="A1661" s="7">
        <v>43979.681770833333</v>
      </c>
      <c r="B1661" s="1" t="s">
        <v>7103</v>
      </c>
      <c r="C1661" s="1" t="s">
        <v>7104</v>
      </c>
      <c r="D1661" s="1" t="s">
        <v>1621</v>
      </c>
      <c r="E1661" s="1" t="s">
        <v>7105</v>
      </c>
      <c r="F1661" s="7">
        <v>43977</v>
      </c>
      <c r="G1661" s="1">
        <v>800025</v>
      </c>
      <c r="H1661" s="5">
        <v>13789258.560000001</v>
      </c>
      <c r="I1661" s="1">
        <v>250</v>
      </c>
      <c r="J1661" s="1">
        <v>0</v>
      </c>
      <c r="K1661" s="1" t="s">
        <v>6975</v>
      </c>
      <c r="L1661" s="1">
        <v>10</v>
      </c>
      <c r="M1661" s="1">
        <v>10801973</v>
      </c>
      <c r="N1661" s="1" t="s">
        <v>2798</v>
      </c>
      <c r="O1661" s="1">
        <v>3126816</v>
      </c>
      <c r="P1661" s="1" t="s">
        <v>2803</v>
      </c>
      <c r="Q1661" s="1">
        <v>4.41</v>
      </c>
      <c r="R1661" s="1" t="str">
        <f>IFERROR(VLOOKUP(K1661,Proveedores!$A$2:$B$500,2,0),"Agregar")</f>
        <v>Laboratorios Bago S.A</v>
      </c>
      <c r="S1661" s="5">
        <f t="shared" si="25"/>
        <v>13789258.560000001</v>
      </c>
    </row>
    <row r="1662" spans="1:19" x14ac:dyDescent="0.2">
      <c r="A1662" s="7">
        <v>43979.686793981484</v>
      </c>
      <c r="B1662" s="1" t="s">
        <v>7106</v>
      </c>
      <c r="C1662" s="1" t="s">
        <v>7107</v>
      </c>
      <c r="D1662" s="1" t="s">
        <v>1621</v>
      </c>
      <c r="E1662" s="1" t="s">
        <v>7108</v>
      </c>
      <c r="F1662" s="7">
        <v>43979</v>
      </c>
      <c r="G1662" s="1" t="s">
        <v>7109</v>
      </c>
      <c r="H1662" s="5">
        <v>9680000</v>
      </c>
      <c r="I1662" s="1">
        <v>769</v>
      </c>
      <c r="J1662" s="1">
        <v>0</v>
      </c>
      <c r="K1662" s="1" t="s">
        <v>1392</v>
      </c>
      <c r="L1662" s="1">
        <v>1</v>
      </c>
      <c r="M1662" s="1" t="s">
        <v>6438</v>
      </c>
      <c r="N1662" s="1" t="s">
        <v>7110</v>
      </c>
      <c r="O1662" s="1">
        <v>7000</v>
      </c>
      <c r="P1662" s="1">
        <v>100</v>
      </c>
      <c r="Q1662" s="1">
        <v>242</v>
      </c>
      <c r="R1662" s="1" t="str">
        <f>IFERROR(VLOOKUP(K1662,Proveedores!$A$2:$B$500,2,0),"Agregar")</f>
        <v>PROPATO HNOS S.A.I.C.</v>
      </c>
      <c r="S1662" s="5">
        <f t="shared" si="25"/>
        <v>1694000</v>
      </c>
    </row>
    <row r="1663" spans="1:19" x14ac:dyDescent="0.2">
      <c r="A1663" s="7">
        <v>43979.686793981484</v>
      </c>
      <c r="B1663" s="1" t="s">
        <v>7106</v>
      </c>
      <c r="C1663" s="1" t="s">
        <v>7107</v>
      </c>
      <c r="D1663" s="1" t="s">
        <v>1621</v>
      </c>
      <c r="E1663" s="1" t="s">
        <v>7108</v>
      </c>
      <c r="F1663" s="7">
        <v>43979</v>
      </c>
      <c r="G1663" s="1" t="s">
        <v>7109</v>
      </c>
      <c r="H1663" s="5">
        <v>9680000</v>
      </c>
      <c r="I1663" s="1">
        <v>769</v>
      </c>
      <c r="J1663" s="1">
        <v>0</v>
      </c>
      <c r="K1663" s="1" t="s">
        <v>1392</v>
      </c>
      <c r="L1663" s="1">
        <v>2</v>
      </c>
      <c r="M1663" s="1" t="s">
        <v>6427</v>
      </c>
      <c r="N1663" s="1" t="s">
        <v>7111</v>
      </c>
      <c r="O1663" s="1">
        <v>18000</v>
      </c>
      <c r="P1663" s="1">
        <v>100</v>
      </c>
      <c r="Q1663" s="1">
        <v>242</v>
      </c>
      <c r="R1663" s="1" t="str">
        <f>IFERROR(VLOOKUP(K1663,Proveedores!$A$2:$B$500,2,0),"Agregar")</f>
        <v>PROPATO HNOS S.A.I.C.</v>
      </c>
      <c r="S1663" s="5">
        <f t="shared" si="25"/>
        <v>4356000</v>
      </c>
    </row>
    <row r="1664" spans="1:19" x14ac:dyDescent="0.2">
      <c r="A1664" s="7">
        <v>43979.686793981484</v>
      </c>
      <c r="B1664" s="1" t="s">
        <v>7106</v>
      </c>
      <c r="C1664" s="1" t="s">
        <v>7107</v>
      </c>
      <c r="D1664" s="1" t="s">
        <v>1621</v>
      </c>
      <c r="E1664" s="1" t="s">
        <v>7108</v>
      </c>
      <c r="F1664" s="7">
        <v>43979</v>
      </c>
      <c r="G1664" s="1" t="s">
        <v>7109</v>
      </c>
      <c r="H1664" s="5">
        <v>9680000</v>
      </c>
      <c r="I1664" s="1">
        <v>769</v>
      </c>
      <c r="J1664" s="1">
        <v>0</v>
      </c>
      <c r="K1664" s="1" t="s">
        <v>1392</v>
      </c>
      <c r="L1664" s="1">
        <v>3</v>
      </c>
      <c r="M1664" s="1" t="s">
        <v>6517</v>
      </c>
      <c r="N1664" s="1" t="s">
        <v>7112</v>
      </c>
      <c r="O1664" s="1">
        <v>15000</v>
      </c>
      <c r="P1664" s="1">
        <v>100</v>
      </c>
      <c r="Q1664" s="1">
        <v>242</v>
      </c>
      <c r="R1664" s="1" t="str">
        <f>IFERROR(VLOOKUP(K1664,Proveedores!$A$2:$B$500,2,0),"Agregar")</f>
        <v>PROPATO HNOS S.A.I.C.</v>
      </c>
      <c r="S1664" s="5">
        <f t="shared" si="25"/>
        <v>3630000</v>
      </c>
    </row>
    <row r="1665" spans="1:19" x14ac:dyDescent="0.2">
      <c r="A1665" s="7">
        <v>43979.692615740743</v>
      </c>
      <c r="B1665" s="1" t="s">
        <v>7113</v>
      </c>
      <c r="C1665" s="1" t="s">
        <v>7114</v>
      </c>
      <c r="D1665" s="1" t="s">
        <v>1621</v>
      </c>
      <c r="E1665" s="1" t="s">
        <v>7115</v>
      </c>
      <c r="F1665" s="7">
        <v>43977</v>
      </c>
      <c r="G1665" s="1">
        <v>800025</v>
      </c>
      <c r="H1665" s="5">
        <v>15419194.560000001</v>
      </c>
      <c r="I1665" s="1">
        <v>400</v>
      </c>
      <c r="J1665" s="1">
        <v>0</v>
      </c>
      <c r="K1665" s="1" t="s">
        <v>6975</v>
      </c>
      <c r="L1665" s="1">
        <v>10</v>
      </c>
      <c r="M1665" s="1">
        <v>10801973</v>
      </c>
      <c r="N1665" s="1" t="s">
        <v>2798</v>
      </c>
      <c r="O1665" s="1">
        <v>3496416</v>
      </c>
      <c r="P1665" s="1" t="s">
        <v>2803</v>
      </c>
      <c r="Q1665" s="1">
        <v>4.41</v>
      </c>
      <c r="R1665" s="1" t="str">
        <f>IFERROR(VLOOKUP(K1665,Proveedores!$A$2:$B$500,2,0),"Agregar")</f>
        <v>Laboratorios Bago S.A</v>
      </c>
      <c r="S1665" s="5">
        <f t="shared" si="25"/>
        <v>15419194.560000001</v>
      </c>
    </row>
    <row r="1666" spans="1:19" x14ac:dyDescent="0.2">
      <c r="A1666" s="7">
        <v>43979.705046296294</v>
      </c>
      <c r="B1666" s="1" t="s">
        <v>7116</v>
      </c>
      <c r="C1666" s="1" t="s">
        <v>7117</v>
      </c>
      <c r="D1666" s="1" t="s">
        <v>1621</v>
      </c>
      <c r="E1666" s="1" t="s">
        <v>7118</v>
      </c>
      <c r="F1666" s="7">
        <v>43977</v>
      </c>
      <c r="G1666" s="1" t="s">
        <v>265</v>
      </c>
      <c r="H1666" s="5">
        <v>166321.20000000001</v>
      </c>
      <c r="I1666" s="1">
        <v>747</v>
      </c>
      <c r="J1666" s="1">
        <v>0</v>
      </c>
      <c r="K1666" s="1" t="s">
        <v>2070</v>
      </c>
      <c r="L1666" s="1">
        <v>4</v>
      </c>
      <c r="M1666" s="1" t="s">
        <v>7096</v>
      </c>
      <c r="N1666" s="1" t="s">
        <v>2072</v>
      </c>
      <c r="O1666" s="1">
        <v>68000</v>
      </c>
      <c r="P1666" s="1" t="s">
        <v>2073</v>
      </c>
      <c r="Q1666" s="1">
        <v>2445.9</v>
      </c>
      <c r="R1666" s="1" t="str">
        <f>IFERROR(VLOOKUP(K1666,Proveedores!$A$2:$B$500,2,0),"Agregar")</f>
        <v>CSL BEHRING S.A.</v>
      </c>
      <c r="S1666" s="5">
        <f t="shared" si="25"/>
        <v>166321200</v>
      </c>
    </row>
    <row r="1667" spans="1:19" x14ac:dyDescent="0.2">
      <c r="A1667" s="7">
        <v>43979.705925925926</v>
      </c>
      <c r="B1667" s="1" t="s">
        <v>7119</v>
      </c>
      <c r="C1667" s="1" t="s">
        <v>7120</v>
      </c>
      <c r="D1667" s="1" t="s">
        <v>1621</v>
      </c>
      <c r="E1667" s="1" t="s">
        <v>7121</v>
      </c>
      <c r="F1667" s="7">
        <v>43977</v>
      </c>
      <c r="G1667" s="1">
        <v>800025</v>
      </c>
      <c r="H1667" s="5">
        <v>6373049.7599999998</v>
      </c>
      <c r="I1667" s="1">
        <v>538</v>
      </c>
      <c r="J1667" s="1">
        <v>0</v>
      </c>
      <c r="K1667" s="1" t="s">
        <v>6975</v>
      </c>
      <c r="L1667" s="1">
        <v>10</v>
      </c>
      <c r="M1667" s="1">
        <v>10801973</v>
      </c>
      <c r="N1667" s="1" t="s">
        <v>2798</v>
      </c>
      <c r="O1667" s="1">
        <v>1445136</v>
      </c>
      <c r="P1667" s="1" t="s">
        <v>2803</v>
      </c>
      <c r="Q1667" s="1">
        <v>4.41</v>
      </c>
      <c r="R1667" s="1" t="str">
        <f>IFERROR(VLOOKUP(K1667,Proveedores!$A$2:$B$500,2,0),"Agregar")</f>
        <v>Laboratorios Bago S.A</v>
      </c>
      <c r="S1667" s="5">
        <f t="shared" ref="S1667:S1730" si="26">Q1667*O1667</f>
        <v>6373049.7599999998</v>
      </c>
    </row>
    <row r="1668" spans="1:19" x14ac:dyDescent="0.2">
      <c r="A1668" s="7">
        <v>43979.710613425923</v>
      </c>
      <c r="B1668" s="1" t="s">
        <v>7122</v>
      </c>
      <c r="C1668" s="1" t="s">
        <v>7123</v>
      </c>
      <c r="D1668" s="1" t="s">
        <v>1621</v>
      </c>
      <c r="E1668" s="1" t="s">
        <v>7124</v>
      </c>
      <c r="F1668" s="7">
        <v>43977</v>
      </c>
      <c r="G1668" s="1" t="s">
        <v>265</v>
      </c>
      <c r="H1668" s="5">
        <v>58701.599999999999</v>
      </c>
      <c r="I1668" s="1">
        <v>748</v>
      </c>
      <c r="J1668" s="1">
        <v>0</v>
      </c>
      <c r="K1668" s="1" t="s">
        <v>2070</v>
      </c>
      <c r="L1668" s="1">
        <v>4</v>
      </c>
      <c r="M1668" s="1" t="s">
        <v>7096</v>
      </c>
      <c r="N1668" s="1" t="s">
        <v>2072</v>
      </c>
      <c r="O1668" s="1">
        <v>24000</v>
      </c>
      <c r="P1668" s="1" t="s">
        <v>2073</v>
      </c>
      <c r="Q1668" s="1">
        <v>2445.9</v>
      </c>
      <c r="R1668" s="1" t="str">
        <f>IFERROR(VLOOKUP(K1668,Proveedores!$A$2:$B$500,2,0),"Agregar")</f>
        <v>CSL BEHRING S.A.</v>
      </c>
      <c r="S1668" s="5">
        <f t="shared" si="26"/>
        <v>58701600</v>
      </c>
    </row>
    <row r="1669" spans="1:19" x14ac:dyDescent="0.2">
      <c r="A1669" s="7">
        <v>43979.711608796293</v>
      </c>
      <c r="B1669" s="1" t="s">
        <v>7125</v>
      </c>
      <c r="C1669" s="1" t="s">
        <v>7126</v>
      </c>
      <c r="D1669" s="1" t="s">
        <v>1621</v>
      </c>
      <c r="E1669" s="1" t="s">
        <v>7127</v>
      </c>
      <c r="F1669" s="7">
        <v>43977</v>
      </c>
      <c r="G1669" s="1">
        <v>800025</v>
      </c>
      <c r="H1669" s="5">
        <v>6439482</v>
      </c>
      <c r="I1669" s="1">
        <v>632</v>
      </c>
      <c r="J1669" s="1">
        <v>0</v>
      </c>
      <c r="K1669" s="1" t="s">
        <v>6975</v>
      </c>
      <c r="L1669" s="1">
        <v>10</v>
      </c>
      <c r="M1669" s="1">
        <v>10801973</v>
      </c>
      <c r="N1669" s="1" t="s">
        <v>2798</v>
      </c>
      <c r="O1669" s="1">
        <v>1460200</v>
      </c>
      <c r="P1669" s="1" t="s">
        <v>2803</v>
      </c>
      <c r="Q1669" s="1">
        <v>4.41</v>
      </c>
      <c r="R1669" s="1" t="str">
        <f>IFERROR(VLOOKUP(K1669,Proveedores!$A$2:$B$500,2,0),"Agregar")</f>
        <v>Laboratorios Bago S.A</v>
      </c>
      <c r="S1669" s="5">
        <f t="shared" si="26"/>
        <v>6439482</v>
      </c>
    </row>
    <row r="1670" spans="1:19" x14ac:dyDescent="0.2">
      <c r="A1670" s="7">
        <v>43979.716886574075</v>
      </c>
      <c r="B1670" s="1" t="s">
        <v>7128</v>
      </c>
      <c r="C1670" s="1" t="s">
        <v>7129</v>
      </c>
      <c r="D1670" s="1" t="s">
        <v>1621</v>
      </c>
      <c r="E1670" s="1" t="s">
        <v>7130</v>
      </c>
      <c r="F1670" s="7">
        <v>43977</v>
      </c>
      <c r="G1670" s="1" t="s">
        <v>265</v>
      </c>
      <c r="H1670" s="5">
        <v>58701.599999999999</v>
      </c>
      <c r="I1670" s="1">
        <v>749</v>
      </c>
      <c r="J1670" s="1">
        <v>0</v>
      </c>
      <c r="K1670" s="1" t="s">
        <v>2070</v>
      </c>
      <c r="L1670" s="1">
        <v>4</v>
      </c>
      <c r="M1670" s="1" t="s">
        <v>7096</v>
      </c>
      <c r="N1670" s="1" t="s">
        <v>2072</v>
      </c>
      <c r="O1670" s="1">
        <v>24000</v>
      </c>
      <c r="P1670" s="1" t="s">
        <v>2073</v>
      </c>
      <c r="Q1670" s="1">
        <v>2445.9</v>
      </c>
      <c r="R1670" s="1" t="str">
        <f>IFERROR(VLOOKUP(K1670,Proveedores!$A$2:$B$500,2,0),"Agregar")</f>
        <v>CSL BEHRING S.A.</v>
      </c>
      <c r="S1670" s="5">
        <f t="shared" si="26"/>
        <v>58701600</v>
      </c>
    </row>
    <row r="1671" spans="1:19" x14ac:dyDescent="0.2">
      <c r="A1671" s="7">
        <v>43979.721134259256</v>
      </c>
      <c r="B1671" s="1" t="s">
        <v>7131</v>
      </c>
      <c r="C1671" s="1" t="s">
        <v>7132</v>
      </c>
      <c r="D1671" s="1" t="s">
        <v>1621</v>
      </c>
      <c r="E1671" s="1" t="s">
        <v>7133</v>
      </c>
      <c r="F1671" s="7">
        <v>43977</v>
      </c>
      <c r="G1671" s="1">
        <v>800025</v>
      </c>
      <c r="H1671" s="5">
        <v>12876494.4</v>
      </c>
      <c r="I1671" s="1">
        <v>1526</v>
      </c>
      <c r="J1671" s="1">
        <v>0</v>
      </c>
      <c r="K1671" s="1" t="s">
        <v>6975</v>
      </c>
      <c r="L1671" s="1">
        <v>10</v>
      </c>
      <c r="M1671" s="1">
        <v>10801973</v>
      </c>
      <c r="N1671" s="1" t="s">
        <v>2798</v>
      </c>
      <c r="O1671" s="1">
        <v>2919840</v>
      </c>
      <c r="P1671" s="1" t="s">
        <v>2803</v>
      </c>
      <c r="Q1671" s="1">
        <v>4.41</v>
      </c>
      <c r="R1671" s="1" t="str">
        <f>IFERROR(VLOOKUP(K1671,Proveedores!$A$2:$B$500,2,0),"Agregar")</f>
        <v>Laboratorios Bago S.A</v>
      </c>
      <c r="S1671" s="5">
        <f t="shared" si="26"/>
        <v>12876494.4</v>
      </c>
    </row>
    <row r="1672" spans="1:19" x14ac:dyDescent="0.2">
      <c r="A1672" s="7">
        <v>43980.327870370369</v>
      </c>
      <c r="B1672" s="1" t="s">
        <v>7134</v>
      </c>
      <c r="C1672" s="1" t="s">
        <v>7135</v>
      </c>
      <c r="D1672" s="1" t="s">
        <v>1621</v>
      </c>
      <c r="E1672" s="1" t="s">
        <v>7136</v>
      </c>
      <c r="F1672" s="7">
        <v>43964</v>
      </c>
      <c r="G1672" s="1" t="s">
        <v>692</v>
      </c>
      <c r="H1672" s="5">
        <v>9756847.1999999993</v>
      </c>
      <c r="I1672" s="1">
        <v>791</v>
      </c>
      <c r="J1672" s="1">
        <v>0</v>
      </c>
      <c r="K1672" s="1" t="s">
        <v>620</v>
      </c>
      <c r="L1672" s="1">
        <v>6</v>
      </c>
      <c r="M1672" s="1" t="s">
        <v>3984</v>
      </c>
      <c r="N1672" s="1" t="s">
        <v>6917</v>
      </c>
      <c r="O1672" s="1">
        <v>97764</v>
      </c>
      <c r="P1672" s="1" t="s">
        <v>6556</v>
      </c>
      <c r="Q1672" s="1">
        <v>99.8</v>
      </c>
      <c r="R1672" s="1" t="str">
        <f>IFERROR(VLOOKUP(K1672,Proveedores!$A$2:$B$500,2,0),"Agregar")</f>
        <v>PHARMOS S.A.</v>
      </c>
      <c r="S1672" s="5">
        <f t="shared" si="26"/>
        <v>9756847.1999999993</v>
      </c>
    </row>
    <row r="1673" spans="1:19" x14ac:dyDescent="0.2">
      <c r="A1673" s="7">
        <v>43980.336967592593</v>
      </c>
      <c r="B1673" s="1" t="s">
        <v>7137</v>
      </c>
      <c r="C1673" s="1" t="s">
        <v>7138</v>
      </c>
      <c r="D1673" s="1" t="s">
        <v>1621</v>
      </c>
      <c r="E1673" s="1" t="s">
        <v>7139</v>
      </c>
      <c r="F1673" s="7">
        <v>43964</v>
      </c>
      <c r="G1673" s="1" t="s">
        <v>692</v>
      </c>
      <c r="H1673" s="5">
        <v>2569614.0699999998</v>
      </c>
      <c r="I1673" s="1">
        <v>791</v>
      </c>
      <c r="J1673" s="1">
        <v>0</v>
      </c>
      <c r="K1673" s="1" t="s">
        <v>620</v>
      </c>
      <c r="L1673" s="1">
        <v>5</v>
      </c>
      <c r="M1673" s="1" t="s">
        <v>5459</v>
      </c>
      <c r="N1673" s="1" t="s">
        <v>6834</v>
      </c>
      <c r="O1673" s="1">
        <v>644175</v>
      </c>
      <c r="P1673" s="1" t="s">
        <v>3482</v>
      </c>
      <c r="Q1673" s="1">
        <v>3.9889999999999999</v>
      </c>
      <c r="R1673" s="1" t="str">
        <f>IFERROR(VLOOKUP(K1673,Proveedores!$A$2:$B$500,2,0),"Agregar")</f>
        <v>PHARMOS S.A.</v>
      </c>
      <c r="S1673" s="5">
        <f t="shared" si="26"/>
        <v>2569614.0749999997</v>
      </c>
    </row>
    <row r="1674" spans="1:19" x14ac:dyDescent="0.2">
      <c r="A1674" s="7">
        <v>43980.344328703701</v>
      </c>
      <c r="B1674" s="1" t="s">
        <v>7140</v>
      </c>
      <c r="C1674" s="1" t="s">
        <v>7141</v>
      </c>
      <c r="D1674" s="1" t="s">
        <v>1621</v>
      </c>
      <c r="E1674" s="1" t="s">
        <v>7142</v>
      </c>
      <c r="F1674" s="7">
        <v>43964</v>
      </c>
      <c r="G1674" s="1" t="s">
        <v>692</v>
      </c>
      <c r="H1674" s="5">
        <v>2943223.82</v>
      </c>
      <c r="I1674" s="1">
        <v>791</v>
      </c>
      <c r="J1674" s="1">
        <v>0</v>
      </c>
      <c r="K1674" s="1" t="s">
        <v>620</v>
      </c>
      <c r="L1674" s="1">
        <v>5</v>
      </c>
      <c r="M1674" s="1" t="s">
        <v>5459</v>
      </c>
      <c r="N1674" s="1" t="s">
        <v>6834</v>
      </c>
      <c r="O1674" s="1">
        <v>737835</v>
      </c>
      <c r="P1674" s="1" t="s">
        <v>3482</v>
      </c>
      <c r="Q1674" s="1">
        <v>3.9889999999999999</v>
      </c>
      <c r="R1674" s="1" t="str">
        <f>IFERROR(VLOOKUP(K1674,Proveedores!$A$2:$B$500,2,0),"Agregar")</f>
        <v>PHARMOS S.A.</v>
      </c>
      <c r="S1674" s="5">
        <f t="shared" si="26"/>
        <v>2943223.8149999999</v>
      </c>
    </row>
    <row r="1675" spans="1:19" x14ac:dyDescent="0.2">
      <c r="A1675" s="7">
        <v>43980.452916666669</v>
      </c>
      <c r="B1675" s="1" t="s">
        <v>7143</v>
      </c>
      <c r="C1675" s="1" t="s">
        <v>7144</v>
      </c>
      <c r="D1675" s="1" t="s">
        <v>1621</v>
      </c>
      <c r="E1675" s="1" t="s">
        <v>7145</v>
      </c>
      <c r="F1675" s="7">
        <v>43977</v>
      </c>
      <c r="G1675" s="1" t="s">
        <v>5360</v>
      </c>
      <c r="H1675" s="5">
        <v>119291469</v>
      </c>
      <c r="I1675" s="1">
        <v>774</v>
      </c>
      <c r="J1675" s="1">
        <v>0</v>
      </c>
      <c r="K1675" s="1" t="s">
        <v>5361</v>
      </c>
      <c r="L1675" s="1">
        <v>1</v>
      </c>
      <c r="M1675" s="1">
        <v>500100</v>
      </c>
      <c r="N1675" s="1" t="s">
        <v>5362</v>
      </c>
      <c r="O1675" s="1">
        <v>412160</v>
      </c>
      <c r="P1675" s="1" t="s">
        <v>3651</v>
      </c>
      <c r="Q1675" s="1">
        <v>289.43</v>
      </c>
      <c r="R1675" s="1" t="str">
        <f>IFERROR(VLOOKUP(K1675,Proveedores!$A$2:$B$500,2,0),"Agregar")</f>
        <v>Sinergium</v>
      </c>
      <c r="S1675" s="5">
        <f t="shared" si="26"/>
        <v>119291468.8</v>
      </c>
    </row>
    <row r="1676" spans="1:19" x14ac:dyDescent="0.2">
      <c r="A1676" s="7">
        <v>43980.529247685183</v>
      </c>
      <c r="B1676" s="1" t="s">
        <v>7146</v>
      </c>
      <c r="C1676" s="1" t="s">
        <v>7147</v>
      </c>
      <c r="D1676" s="1" t="s">
        <v>1713</v>
      </c>
      <c r="E1676" s="1" t="s">
        <v>7148</v>
      </c>
      <c r="F1676" s="7">
        <v>43971</v>
      </c>
      <c r="G1676" s="1" t="s">
        <v>1162</v>
      </c>
      <c r="H1676" s="5">
        <v>12.74</v>
      </c>
      <c r="I1676" s="1">
        <v>661</v>
      </c>
      <c r="J1676" s="1">
        <v>0</v>
      </c>
      <c r="K1676" s="1" t="s">
        <v>4414</v>
      </c>
      <c r="L1676" s="1">
        <v>2</v>
      </c>
      <c r="M1676" s="1" t="s">
        <v>7149</v>
      </c>
      <c r="N1676" s="1" t="s">
        <v>7150</v>
      </c>
      <c r="O1676" s="1">
        <v>966100</v>
      </c>
      <c r="P1676" s="1" t="s">
        <v>1960</v>
      </c>
      <c r="Q1676" s="1">
        <v>35.89</v>
      </c>
      <c r="R1676" s="1" t="str">
        <f>IFERROR(VLOOKUP(K1676,Proveedores!$A$2:$B$500,2,0),"Agregar")</f>
        <v>NOVARTIS ARGENTINA SA</v>
      </c>
      <c r="S1676" s="5">
        <f t="shared" si="26"/>
        <v>34673329</v>
      </c>
    </row>
    <row r="1677" spans="1:19" x14ac:dyDescent="0.2">
      <c r="A1677" s="7">
        <v>43980.538622685184</v>
      </c>
      <c r="B1677" s="1" t="s">
        <v>7151</v>
      </c>
      <c r="C1677" s="1" t="s">
        <v>7152</v>
      </c>
      <c r="D1677" s="1" t="s">
        <v>1713</v>
      </c>
      <c r="E1677" s="1" t="s">
        <v>7153</v>
      </c>
      <c r="F1677" s="7">
        <v>43971</v>
      </c>
      <c r="G1677" s="1" t="s">
        <v>1162</v>
      </c>
      <c r="H1677" s="5">
        <v>12.38</v>
      </c>
      <c r="I1677" s="1">
        <v>660</v>
      </c>
      <c r="J1677" s="1">
        <v>0</v>
      </c>
      <c r="K1677" s="1" t="s">
        <v>4414</v>
      </c>
      <c r="L1677" s="1">
        <v>2</v>
      </c>
      <c r="M1677" s="1" t="s">
        <v>7149</v>
      </c>
      <c r="N1677" s="1" t="s">
        <v>7150</v>
      </c>
      <c r="O1677" s="1">
        <v>966100</v>
      </c>
      <c r="P1677" s="1" t="s">
        <v>1960</v>
      </c>
      <c r="Q1677" s="1">
        <v>35.89</v>
      </c>
      <c r="R1677" s="1" t="str">
        <f>IFERROR(VLOOKUP(K1677,Proveedores!$A$2:$B$500,2,0),"Agregar")</f>
        <v>NOVARTIS ARGENTINA SA</v>
      </c>
      <c r="S1677" s="5">
        <f t="shared" si="26"/>
        <v>34673329</v>
      </c>
    </row>
    <row r="1678" spans="1:19" x14ac:dyDescent="0.2">
      <c r="A1678" s="7">
        <v>43980.559444444443</v>
      </c>
      <c r="B1678" s="1" t="s">
        <v>7154</v>
      </c>
      <c r="C1678" s="1" t="s">
        <v>7155</v>
      </c>
      <c r="D1678" s="1" t="s">
        <v>1713</v>
      </c>
      <c r="E1678" s="1" t="s">
        <v>7156</v>
      </c>
      <c r="F1678" s="7">
        <v>43971</v>
      </c>
      <c r="G1678" s="1" t="s">
        <v>1162</v>
      </c>
      <c r="H1678" s="5">
        <v>2</v>
      </c>
      <c r="I1678" s="1">
        <v>651</v>
      </c>
      <c r="J1678" s="1">
        <v>0</v>
      </c>
      <c r="K1678" s="1" t="s">
        <v>4414</v>
      </c>
      <c r="L1678" s="1">
        <v>5</v>
      </c>
      <c r="M1678" s="1" t="s">
        <v>7157</v>
      </c>
      <c r="N1678" s="1" t="s">
        <v>7158</v>
      </c>
      <c r="O1678" s="1">
        <v>393450</v>
      </c>
      <c r="P1678" s="1" t="s">
        <v>7159</v>
      </c>
      <c r="Q1678" s="1">
        <v>20.04</v>
      </c>
      <c r="R1678" s="1" t="str">
        <f>IFERROR(VLOOKUP(K1678,Proveedores!$A$2:$B$500,2,0),"Agregar")</f>
        <v>NOVARTIS ARGENTINA SA</v>
      </c>
      <c r="S1678" s="5">
        <f t="shared" si="26"/>
        <v>7884738</v>
      </c>
    </row>
    <row r="1679" spans="1:19" x14ac:dyDescent="0.2">
      <c r="A1679" s="7">
        <v>43980.627129629633</v>
      </c>
      <c r="B1679" s="1" t="s">
        <v>7160</v>
      </c>
      <c r="C1679" s="1" t="s">
        <v>7161</v>
      </c>
      <c r="D1679" s="1" t="s">
        <v>1621</v>
      </c>
      <c r="E1679" s="1" t="s">
        <v>7162</v>
      </c>
      <c r="F1679" s="7">
        <v>43980</v>
      </c>
      <c r="G1679" s="1" t="s">
        <v>7163</v>
      </c>
      <c r="H1679" s="5">
        <v>1082466</v>
      </c>
      <c r="I1679" s="1">
        <v>13125</v>
      </c>
      <c r="J1679" s="1">
        <v>0</v>
      </c>
      <c r="K1679" s="1" t="s">
        <v>713</v>
      </c>
      <c r="L1679" s="1">
        <v>1</v>
      </c>
      <c r="M1679" s="1" t="s">
        <v>7164</v>
      </c>
      <c r="N1679" s="1" t="s">
        <v>7165</v>
      </c>
      <c r="O1679" s="1">
        <v>4260</v>
      </c>
      <c r="P1679" s="1" t="s">
        <v>1665</v>
      </c>
      <c r="Q1679" s="1">
        <v>210</v>
      </c>
      <c r="R1679" s="1" t="str">
        <f>IFERROR(VLOOKUP(K1679,Proveedores!$A$2:$B$500,2,0),"Agregar")</f>
        <v>FERAVAL S.A.</v>
      </c>
      <c r="S1679" s="5">
        <f t="shared" si="26"/>
        <v>894600</v>
      </c>
    </row>
    <row r="1680" spans="1:19" x14ac:dyDescent="0.2">
      <c r="A1680" s="7">
        <v>43980.644861111112</v>
      </c>
      <c r="B1680" s="1" t="s">
        <v>7166</v>
      </c>
      <c r="C1680" s="1" t="s">
        <v>7167</v>
      </c>
      <c r="D1680" s="1" t="s">
        <v>1713</v>
      </c>
      <c r="E1680" s="1" t="s">
        <v>7168</v>
      </c>
      <c r="F1680" s="7">
        <v>43971</v>
      </c>
      <c r="G1680" s="1" t="s">
        <v>1162</v>
      </c>
      <c r="H1680" s="5">
        <v>1.94</v>
      </c>
      <c r="I1680" s="1">
        <v>662</v>
      </c>
      <c r="J1680" s="1">
        <v>0</v>
      </c>
      <c r="K1680" s="1" t="s">
        <v>4414</v>
      </c>
      <c r="L1680" s="1">
        <v>5</v>
      </c>
      <c r="M1680" s="1" t="s">
        <v>7157</v>
      </c>
      <c r="N1680" s="1" t="s">
        <v>7158</v>
      </c>
      <c r="O1680" s="1">
        <v>393450</v>
      </c>
      <c r="P1680" s="1" t="s">
        <v>7159</v>
      </c>
      <c r="Q1680" s="1">
        <v>20.04</v>
      </c>
      <c r="R1680" s="1" t="str">
        <f>IFERROR(VLOOKUP(K1680,Proveedores!$A$2:$B$500,2,0),"Agregar")</f>
        <v>NOVARTIS ARGENTINA SA</v>
      </c>
      <c r="S1680" s="5">
        <f t="shared" si="26"/>
        <v>7884738</v>
      </c>
    </row>
    <row r="1681" spans="1:19" x14ac:dyDescent="0.2">
      <c r="A1681" s="7">
        <v>43980.65315972222</v>
      </c>
      <c r="B1681" s="1" t="s">
        <v>7169</v>
      </c>
      <c r="C1681" s="1" t="s">
        <v>7170</v>
      </c>
      <c r="D1681" s="1" t="s">
        <v>1713</v>
      </c>
      <c r="E1681" s="1" t="s">
        <v>7171</v>
      </c>
      <c r="F1681" s="7">
        <v>43971</v>
      </c>
      <c r="G1681" s="1" t="s">
        <v>1162</v>
      </c>
      <c r="H1681" s="5">
        <v>14</v>
      </c>
      <c r="I1681" s="1">
        <v>652</v>
      </c>
      <c r="J1681" s="1">
        <v>0</v>
      </c>
      <c r="K1681" s="1" t="s">
        <v>7172</v>
      </c>
      <c r="L1681" s="1">
        <v>6</v>
      </c>
      <c r="M1681" s="1" t="s">
        <v>4638</v>
      </c>
      <c r="N1681" s="1" t="s">
        <v>7173</v>
      </c>
      <c r="O1681" s="1">
        <v>1855800</v>
      </c>
      <c r="P1681" s="1" t="s">
        <v>7174</v>
      </c>
      <c r="Q1681" s="1">
        <v>20.04</v>
      </c>
      <c r="R1681" s="1" t="str">
        <f>IFERROR(VLOOKUP(K1681,Proveedores!$A$2:$B$500,2,0),"Agregar")</f>
        <v>RAMALLO 1851</v>
      </c>
      <c r="S1681" s="5">
        <f t="shared" si="26"/>
        <v>37190232</v>
      </c>
    </row>
    <row r="1682" spans="1:19" x14ac:dyDescent="0.2">
      <c r="A1682" s="7">
        <v>43980.659560185188</v>
      </c>
      <c r="B1682" s="1" t="s">
        <v>7175</v>
      </c>
      <c r="C1682" s="1" t="s">
        <v>7176</v>
      </c>
      <c r="D1682" s="1" t="s">
        <v>1713</v>
      </c>
      <c r="E1682" s="1" t="s">
        <v>7177</v>
      </c>
      <c r="F1682" s="7">
        <v>43971</v>
      </c>
      <c r="G1682" s="1" t="s">
        <v>1162</v>
      </c>
      <c r="H1682" s="5">
        <v>4.5599999999999996</v>
      </c>
      <c r="I1682" s="1">
        <v>664</v>
      </c>
      <c r="J1682" s="1">
        <v>0</v>
      </c>
      <c r="K1682" s="1" t="s">
        <v>4414</v>
      </c>
      <c r="L1682" s="1">
        <v>6</v>
      </c>
      <c r="M1682" s="1" t="s">
        <v>4638</v>
      </c>
      <c r="N1682" s="1" t="s">
        <v>7173</v>
      </c>
      <c r="O1682" s="1">
        <v>1855800</v>
      </c>
      <c r="P1682" s="1" t="s">
        <v>2750</v>
      </c>
      <c r="Q1682" s="1">
        <v>20.04</v>
      </c>
      <c r="R1682" s="1" t="str">
        <f>IFERROR(VLOOKUP(K1682,Proveedores!$A$2:$B$500,2,0),"Agregar")</f>
        <v>NOVARTIS ARGENTINA SA</v>
      </c>
      <c r="S1682" s="5">
        <f t="shared" si="26"/>
        <v>37190232</v>
      </c>
    </row>
    <row r="1683" spans="1:19" x14ac:dyDescent="0.2">
      <c r="A1683" s="7">
        <v>43980.670219907406</v>
      </c>
      <c r="B1683" s="1" t="s">
        <v>7178</v>
      </c>
      <c r="C1683" s="1" t="s">
        <v>7179</v>
      </c>
      <c r="D1683" s="1" t="s">
        <v>3031</v>
      </c>
      <c r="E1683" s="1" t="s">
        <v>7180</v>
      </c>
      <c r="F1683" s="7">
        <v>43971</v>
      </c>
      <c r="G1683" s="1" t="s">
        <v>1162</v>
      </c>
      <c r="H1683" s="5">
        <v>0.28000000000000003</v>
      </c>
      <c r="I1683" s="1">
        <v>663</v>
      </c>
      <c r="J1683" s="1">
        <v>0</v>
      </c>
      <c r="K1683" s="1" t="s">
        <v>4414</v>
      </c>
      <c r="L1683" s="1">
        <v>7</v>
      </c>
      <c r="M1683" s="1" t="s">
        <v>7181</v>
      </c>
      <c r="N1683" s="1" t="s">
        <v>7182</v>
      </c>
      <c r="O1683" s="1">
        <v>92550</v>
      </c>
      <c r="P1683" s="1" t="s">
        <v>3482</v>
      </c>
      <c r="Q1683" s="1">
        <v>109.18</v>
      </c>
      <c r="R1683" s="1" t="str">
        <f>IFERROR(VLOOKUP(K1683,Proveedores!$A$2:$B$500,2,0),"Agregar")</f>
        <v>NOVARTIS ARGENTINA SA</v>
      </c>
      <c r="S1683" s="5">
        <f t="shared" si="26"/>
        <v>10104609</v>
      </c>
    </row>
    <row r="1684" spans="1:19" x14ac:dyDescent="0.2">
      <c r="A1684" s="7">
        <v>43983.412361111114</v>
      </c>
      <c r="B1684" s="1" t="s">
        <v>7183</v>
      </c>
      <c r="C1684" s="1" t="s">
        <v>7184</v>
      </c>
      <c r="D1684" s="1" t="s">
        <v>1621</v>
      </c>
      <c r="E1684" s="1" t="s">
        <v>7185</v>
      </c>
      <c r="F1684" s="7">
        <v>43951</v>
      </c>
      <c r="G1684" s="1" t="s">
        <v>692</v>
      </c>
      <c r="H1684" s="5">
        <v>2935472.4</v>
      </c>
      <c r="I1684" s="1">
        <v>728</v>
      </c>
      <c r="J1684" s="1">
        <v>0</v>
      </c>
      <c r="K1684" s="1" t="s">
        <v>702</v>
      </c>
      <c r="L1684" s="1">
        <v>5</v>
      </c>
      <c r="M1684" s="1">
        <v>3002214</v>
      </c>
      <c r="N1684" s="1" t="s">
        <v>7186</v>
      </c>
      <c r="O1684" s="1">
        <v>7224</v>
      </c>
      <c r="P1684" s="1" t="s">
        <v>7187</v>
      </c>
      <c r="Q1684" s="1">
        <v>406.35</v>
      </c>
      <c r="R1684" s="1" t="str">
        <f>IFERROR(VLOOKUP(K1684,Proveedores!$A$2:$B$500,2,0),"Agregar")</f>
        <v>SAVANT PHARM S.A.</v>
      </c>
      <c r="S1684" s="5">
        <f t="shared" si="26"/>
        <v>2935472.4000000004</v>
      </c>
    </row>
    <row r="1685" spans="1:19" x14ac:dyDescent="0.2">
      <c r="A1685" s="7">
        <v>43983.421296296299</v>
      </c>
      <c r="B1685" s="1" t="s">
        <v>7188</v>
      </c>
      <c r="C1685" s="1" t="s">
        <v>7189</v>
      </c>
      <c r="D1685" s="1" t="s">
        <v>1621</v>
      </c>
      <c r="E1685" s="1" t="s">
        <v>7190</v>
      </c>
      <c r="F1685" s="7">
        <v>43951</v>
      </c>
      <c r="G1685" s="1" t="s">
        <v>692</v>
      </c>
      <c r="H1685" s="5">
        <v>2959040.7</v>
      </c>
      <c r="I1685" s="1">
        <v>729</v>
      </c>
      <c r="J1685" s="1">
        <v>0</v>
      </c>
      <c r="K1685" s="1" t="s">
        <v>702</v>
      </c>
      <c r="L1685" s="1">
        <v>5</v>
      </c>
      <c r="M1685" s="1">
        <v>3002214</v>
      </c>
      <c r="N1685" s="1" t="s">
        <v>7186</v>
      </c>
      <c r="O1685" s="1">
        <v>7282</v>
      </c>
      <c r="P1685" s="1" t="s">
        <v>7187</v>
      </c>
      <c r="Q1685" s="1">
        <v>406.35</v>
      </c>
      <c r="R1685" s="1" t="str">
        <f>IFERROR(VLOOKUP(K1685,Proveedores!$A$2:$B$500,2,0),"Agregar")</f>
        <v>SAVANT PHARM S.A.</v>
      </c>
      <c r="S1685" s="5">
        <f t="shared" si="26"/>
        <v>2959040.7</v>
      </c>
    </row>
    <row r="1686" spans="1:19" x14ac:dyDescent="0.2">
      <c r="A1686" s="7">
        <v>43983.43644675926</v>
      </c>
      <c r="B1686" s="1" t="s">
        <v>7191</v>
      </c>
      <c r="C1686" s="1" t="s">
        <v>7192</v>
      </c>
      <c r="D1686" s="1" t="s">
        <v>1621</v>
      </c>
      <c r="E1686" s="1" t="s">
        <v>7193</v>
      </c>
      <c r="F1686" s="7">
        <v>43951</v>
      </c>
      <c r="G1686" s="1" t="s">
        <v>692</v>
      </c>
      <c r="H1686" s="5">
        <v>2953758.15</v>
      </c>
      <c r="I1686" s="1">
        <v>740</v>
      </c>
      <c r="J1686" s="1">
        <v>0</v>
      </c>
      <c r="K1686" s="1" t="s">
        <v>702</v>
      </c>
      <c r="L1686" s="1">
        <v>5</v>
      </c>
      <c r="M1686" s="1">
        <v>3002214</v>
      </c>
      <c r="N1686" s="1" t="s">
        <v>7186</v>
      </c>
      <c r="O1686" s="1">
        <v>7269</v>
      </c>
      <c r="P1686" s="1" t="s">
        <v>7187</v>
      </c>
      <c r="Q1686" s="1">
        <v>406.35</v>
      </c>
      <c r="R1686" s="1" t="str">
        <f>IFERROR(VLOOKUP(K1686,Proveedores!$A$2:$B$500,2,0),"Agregar")</f>
        <v>SAVANT PHARM S.A.</v>
      </c>
      <c r="S1686" s="5">
        <f t="shared" si="26"/>
        <v>2953758.1500000004</v>
      </c>
    </row>
    <row r="1687" spans="1:19" x14ac:dyDescent="0.2">
      <c r="A1687" s="7">
        <v>43983.441041666665</v>
      </c>
      <c r="B1687" s="1" t="s">
        <v>7194</v>
      </c>
      <c r="C1687" s="1" t="s">
        <v>7195</v>
      </c>
      <c r="D1687" s="1" t="s">
        <v>1621</v>
      </c>
      <c r="E1687" s="1" t="s">
        <v>7196</v>
      </c>
      <c r="F1687" s="7">
        <v>43956</v>
      </c>
      <c r="G1687" s="1" t="s">
        <v>692</v>
      </c>
      <c r="H1687" s="5">
        <v>4034016</v>
      </c>
      <c r="I1687" s="1">
        <v>722</v>
      </c>
      <c r="J1687" s="1">
        <v>0</v>
      </c>
      <c r="K1687" s="1" t="s">
        <v>702</v>
      </c>
      <c r="L1687" s="1">
        <v>42</v>
      </c>
      <c r="M1687" s="1">
        <v>3001814</v>
      </c>
      <c r="N1687" s="1" t="s">
        <v>7197</v>
      </c>
      <c r="O1687" s="1">
        <v>16008</v>
      </c>
      <c r="P1687" s="1" t="s">
        <v>7187</v>
      </c>
      <c r="Q1687" s="1">
        <v>252</v>
      </c>
      <c r="R1687" s="1" t="str">
        <f>IFERROR(VLOOKUP(K1687,Proveedores!$A$2:$B$500,2,0),"Agregar")</f>
        <v>SAVANT PHARM S.A.</v>
      </c>
      <c r="S1687" s="5">
        <f t="shared" si="26"/>
        <v>4034016</v>
      </c>
    </row>
    <row r="1688" spans="1:19" x14ac:dyDescent="0.2">
      <c r="A1688" s="7">
        <v>43983.4453125</v>
      </c>
      <c r="B1688" s="1" t="s">
        <v>7198</v>
      </c>
      <c r="C1688" s="1" t="s">
        <v>7199</v>
      </c>
      <c r="D1688" s="1" t="s">
        <v>1621</v>
      </c>
      <c r="E1688" s="1" t="s">
        <v>7200</v>
      </c>
      <c r="F1688" s="7">
        <v>43956</v>
      </c>
      <c r="G1688" s="1" t="s">
        <v>692</v>
      </c>
      <c r="H1688" s="5">
        <v>1574399.99</v>
      </c>
      <c r="I1688" s="1">
        <v>721</v>
      </c>
      <c r="J1688" s="1">
        <v>0</v>
      </c>
      <c r="K1688" s="1" t="s">
        <v>702</v>
      </c>
      <c r="L1688" s="1">
        <v>25</v>
      </c>
      <c r="M1688" s="1">
        <v>3002212</v>
      </c>
      <c r="N1688" s="1" t="s">
        <v>7201</v>
      </c>
      <c r="O1688" s="1">
        <v>19680</v>
      </c>
      <c r="P1688" s="1" t="s">
        <v>7187</v>
      </c>
      <c r="Q1688" s="1">
        <v>80</v>
      </c>
      <c r="R1688" s="1" t="str">
        <f>IFERROR(VLOOKUP(K1688,Proveedores!$A$2:$B$500,2,0),"Agregar")</f>
        <v>SAVANT PHARM S.A.</v>
      </c>
      <c r="S1688" s="5">
        <f t="shared" si="26"/>
        <v>1574400</v>
      </c>
    </row>
    <row r="1689" spans="1:19" x14ac:dyDescent="0.2">
      <c r="A1689" s="7">
        <v>43983.449641203704</v>
      </c>
      <c r="B1689" s="1" t="s">
        <v>7202</v>
      </c>
      <c r="C1689" s="1" t="s">
        <v>7203</v>
      </c>
      <c r="D1689" s="1" t="s">
        <v>1621</v>
      </c>
      <c r="E1689" s="1" t="s">
        <v>7204</v>
      </c>
      <c r="F1689" s="7">
        <v>43956</v>
      </c>
      <c r="G1689" s="1" t="s">
        <v>692</v>
      </c>
      <c r="H1689" s="5">
        <v>1543680.01</v>
      </c>
      <c r="I1689" s="1">
        <v>723</v>
      </c>
      <c r="J1689" s="1">
        <v>0</v>
      </c>
      <c r="K1689" s="1" t="s">
        <v>702</v>
      </c>
      <c r="L1689" s="1">
        <v>25</v>
      </c>
      <c r="M1689" s="1">
        <v>3002212</v>
      </c>
      <c r="N1689" s="1" t="s">
        <v>7201</v>
      </c>
      <c r="O1689" s="1">
        <v>19296</v>
      </c>
      <c r="P1689" s="1" t="s">
        <v>7187</v>
      </c>
      <c r="Q1689" s="1">
        <v>80</v>
      </c>
      <c r="R1689" s="1" t="str">
        <f>IFERROR(VLOOKUP(K1689,Proveedores!$A$2:$B$500,2,0),"Agregar")</f>
        <v>SAVANT PHARM S.A.</v>
      </c>
      <c r="S1689" s="5">
        <f t="shared" si="26"/>
        <v>1543680</v>
      </c>
    </row>
    <row r="1690" spans="1:19" x14ac:dyDescent="0.2">
      <c r="A1690" s="7">
        <v>43983.460104166668</v>
      </c>
      <c r="B1690" s="1" t="s">
        <v>7205</v>
      </c>
      <c r="C1690" s="1" t="s">
        <v>7206</v>
      </c>
      <c r="D1690" s="1" t="s">
        <v>1621</v>
      </c>
      <c r="E1690" s="1" t="s">
        <v>7207</v>
      </c>
      <c r="F1690" s="7">
        <v>43956</v>
      </c>
      <c r="G1690" s="1" t="s">
        <v>692</v>
      </c>
      <c r="H1690" s="5">
        <v>4070304</v>
      </c>
      <c r="I1690" s="1">
        <v>724</v>
      </c>
      <c r="J1690" s="1">
        <v>0</v>
      </c>
      <c r="K1690" s="1" t="s">
        <v>702</v>
      </c>
      <c r="L1690" s="1">
        <v>42</v>
      </c>
      <c r="M1690" s="1">
        <v>3001814</v>
      </c>
      <c r="N1690" s="1" t="s">
        <v>7197</v>
      </c>
      <c r="O1690" s="1">
        <v>16152</v>
      </c>
      <c r="P1690" s="1" t="s">
        <v>7187</v>
      </c>
      <c r="Q1690" s="1">
        <v>252</v>
      </c>
      <c r="R1690" s="1" t="str">
        <f>IFERROR(VLOOKUP(K1690,Proveedores!$A$2:$B$500,2,0),"Agregar")</f>
        <v>SAVANT PHARM S.A.</v>
      </c>
      <c r="S1690" s="5">
        <f t="shared" si="26"/>
        <v>4070304</v>
      </c>
    </row>
    <row r="1691" spans="1:19" x14ac:dyDescent="0.2">
      <c r="A1691" s="7">
        <v>43983.464861111112</v>
      </c>
      <c r="B1691" s="1" t="s">
        <v>7208</v>
      </c>
      <c r="C1691" s="1" t="s">
        <v>7209</v>
      </c>
      <c r="D1691" s="1" t="s">
        <v>1621</v>
      </c>
      <c r="E1691" s="1" t="s">
        <v>7210</v>
      </c>
      <c r="F1691" s="7">
        <v>43956</v>
      </c>
      <c r="G1691" s="1" t="s">
        <v>692</v>
      </c>
      <c r="H1691" s="5">
        <v>4124736</v>
      </c>
      <c r="I1691" s="1">
        <v>725</v>
      </c>
      <c r="J1691" s="1">
        <v>0</v>
      </c>
      <c r="K1691" s="1" t="s">
        <v>702</v>
      </c>
      <c r="L1691" s="1">
        <v>42</v>
      </c>
      <c r="M1691" s="1">
        <v>3001814</v>
      </c>
      <c r="N1691" s="1" t="s">
        <v>7197</v>
      </c>
      <c r="O1691" s="1">
        <v>16368</v>
      </c>
      <c r="P1691" s="1" t="s">
        <v>7187</v>
      </c>
      <c r="Q1691" s="1">
        <v>252</v>
      </c>
      <c r="R1691" s="1" t="str">
        <f>IFERROR(VLOOKUP(K1691,Proveedores!$A$2:$B$500,2,0),"Agregar")</f>
        <v>SAVANT PHARM S.A.</v>
      </c>
      <c r="S1691" s="5">
        <f t="shared" si="26"/>
        <v>4124736</v>
      </c>
    </row>
    <row r="1692" spans="1:19" x14ac:dyDescent="0.2">
      <c r="A1692" s="7">
        <v>43983.474826388891</v>
      </c>
      <c r="B1692" s="1" t="s">
        <v>7211</v>
      </c>
      <c r="C1692" s="1" t="s">
        <v>7212</v>
      </c>
      <c r="D1692" s="1" t="s">
        <v>1621</v>
      </c>
      <c r="E1692" s="1" t="s">
        <v>7213</v>
      </c>
      <c r="F1692" s="7">
        <v>43956</v>
      </c>
      <c r="G1692" s="1" t="s">
        <v>692</v>
      </c>
      <c r="H1692" s="5">
        <v>4058208</v>
      </c>
      <c r="I1692" s="1">
        <v>726</v>
      </c>
      <c r="J1692" s="1">
        <v>0</v>
      </c>
      <c r="K1692" s="1" t="s">
        <v>702</v>
      </c>
      <c r="L1692" s="1">
        <v>42</v>
      </c>
      <c r="M1692" s="1">
        <v>3001814</v>
      </c>
      <c r="N1692" s="1" t="s">
        <v>7197</v>
      </c>
      <c r="O1692" s="1">
        <v>16104</v>
      </c>
      <c r="P1692" s="1" t="s">
        <v>7187</v>
      </c>
      <c r="Q1692" s="1">
        <v>252</v>
      </c>
      <c r="R1692" s="1" t="str">
        <f>IFERROR(VLOOKUP(K1692,Proveedores!$A$2:$B$500,2,0),"Agregar")</f>
        <v>SAVANT PHARM S.A.</v>
      </c>
      <c r="S1692" s="5">
        <f t="shared" si="26"/>
        <v>4058208</v>
      </c>
    </row>
    <row r="1693" spans="1:19" x14ac:dyDescent="0.2">
      <c r="A1693" s="7">
        <v>43983.479143518518</v>
      </c>
      <c r="B1693" s="1" t="s">
        <v>7214</v>
      </c>
      <c r="C1693" s="1" t="s">
        <v>7215</v>
      </c>
      <c r="D1693" s="1" t="s">
        <v>1621</v>
      </c>
      <c r="E1693" s="1" t="s">
        <v>7216</v>
      </c>
      <c r="F1693" s="7">
        <v>43956</v>
      </c>
      <c r="G1693" s="1" t="s">
        <v>692</v>
      </c>
      <c r="H1693" s="5">
        <v>4082400</v>
      </c>
      <c r="I1693" s="1">
        <v>727</v>
      </c>
      <c r="J1693" s="1">
        <v>0</v>
      </c>
      <c r="K1693" s="1" t="s">
        <v>702</v>
      </c>
      <c r="L1693" s="1">
        <v>42</v>
      </c>
      <c r="M1693" s="1">
        <v>3001814</v>
      </c>
      <c r="N1693" s="1" t="s">
        <v>7197</v>
      </c>
      <c r="O1693" s="1">
        <v>16200</v>
      </c>
      <c r="P1693" s="1" t="s">
        <v>7187</v>
      </c>
      <c r="Q1693" s="1">
        <v>252</v>
      </c>
      <c r="R1693" s="1" t="str">
        <f>IFERROR(VLOOKUP(K1693,Proveedores!$A$2:$B$500,2,0),"Agregar")</f>
        <v>SAVANT PHARM S.A.</v>
      </c>
      <c r="S1693" s="5">
        <f t="shared" si="26"/>
        <v>4082400</v>
      </c>
    </row>
    <row r="1694" spans="1:19" x14ac:dyDescent="0.2">
      <c r="A1694" s="7">
        <v>43983.685439814813</v>
      </c>
      <c r="B1694" s="1" t="s">
        <v>7217</v>
      </c>
      <c r="C1694" s="1" t="s">
        <v>7218</v>
      </c>
      <c r="D1694" s="1" t="s">
        <v>1621</v>
      </c>
      <c r="E1694" s="1" t="s">
        <v>7219</v>
      </c>
      <c r="F1694" s="7">
        <v>43983</v>
      </c>
      <c r="G1694" s="1" t="s">
        <v>32</v>
      </c>
      <c r="H1694" s="5">
        <v>54727680</v>
      </c>
      <c r="I1694" s="1">
        <v>0</v>
      </c>
      <c r="J1694" s="1">
        <v>0</v>
      </c>
      <c r="K1694" s="1" t="s">
        <v>6302</v>
      </c>
      <c r="L1694" s="1">
        <v>2</v>
      </c>
      <c r="M1694" s="1" t="s">
        <v>7220</v>
      </c>
      <c r="N1694" s="1" t="s">
        <v>7221</v>
      </c>
      <c r="O1694" s="1">
        <v>1445600</v>
      </c>
      <c r="P1694" s="1" t="s">
        <v>1892</v>
      </c>
      <c r="Q1694" s="1">
        <v>16</v>
      </c>
      <c r="R1694" s="1" t="str">
        <f>IFERROR(VLOOKUP(K1694,Proveedores!$A$2:$B$500,2,0),"Agregar")</f>
        <v>VIALERG S.A.</v>
      </c>
      <c r="S1694" s="5">
        <f t="shared" si="26"/>
        <v>23129600</v>
      </c>
    </row>
    <row r="1695" spans="1:19" x14ac:dyDescent="0.2">
      <c r="A1695" s="7">
        <v>43983.685439814813</v>
      </c>
      <c r="B1695" s="1" t="s">
        <v>7217</v>
      </c>
      <c r="C1695" s="1" t="s">
        <v>7218</v>
      </c>
      <c r="D1695" s="1" t="s">
        <v>1621</v>
      </c>
      <c r="E1695" s="1" t="s">
        <v>7219</v>
      </c>
      <c r="F1695" s="7">
        <v>43983</v>
      </c>
      <c r="G1695" s="1" t="s">
        <v>32</v>
      </c>
      <c r="H1695" s="5">
        <v>54727680</v>
      </c>
      <c r="I1695" s="1">
        <v>0</v>
      </c>
      <c r="J1695" s="1">
        <v>0</v>
      </c>
      <c r="K1695" s="1" t="s">
        <v>6302</v>
      </c>
      <c r="L1695" s="1">
        <v>1</v>
      </c>
      <c r="M1695" s="1" t="s">
        <v>6251</v>
      </c>
      <c r="N1695" s="1" t="s">
        <v>7222</v>
      </c>
      <c r="O1695" s="1">
        <v>995600</v>
      </c>
      <c r="P1695" s="1" t="s">
        <v>1892</v>
      </c>
      <c r="Q1695" s="1">
        <v>160</v>
      </c>
      <c r="R1695" s="1" t="str">
        <f>IFERROR(VLOOKUP(K1695,Proveedores!$A$2:$B$500,2,0),"Agregar")</f>
        <v>VIALERG S.A.</v>
      </c>
      <c r="S1695" s="5">
        <f t="shared" si="26"/>
        <v>159296000</v>
      </c>
    </row>
    <row r="1696" spans="1:19" x14ac:dyDescent="0.2">
      <c r="A1696" s="7">
        <v>43983.731736111113</v>
      </c>
      <c r="B1696" s="1" t="s">
        <v>7223</v>
      </c>
      <c r="C1696" s="1" t="s">
        <v>7224</v>
      </c>
      <c r="D1696" s="1" t="s">
        <v>1621</v>
      </c>
      <c r="E1696" s="1" t="s">
        <v>7225</v>
      </c>
      <c r="F1696" s="7">
        <v>43956</v>
      </c>
      <c r="G1696" s="1" t="s">
        <v>1372</v>
      </c>
      <c r="H1696" s="5">
        <v>4542095.92</v>
      </c>
      <c r="I1696" s="1" t="s">
        <v>7226</v>
      </c>
      <c r="J1696" s="1">
        <v>0</v>
      </c>
      <c r="K1696" s="1" t="s">
        <v>158</v>
      </c>
      <c r="L1696" s="1">
        <v>1</v>
      </c>
      <c r="M1696" s="1" t="s">
        <v>2453</v>
      </c>
      <c r="N1696" s="1" t="s">
        <v>7227</v>
      </c>
      <c r="O1696" s="1">
        <v>6000</v>
      </c>
      <c r="P1696" s="1" t="s">
        <v>1665</v>
      </c>
      <c r="Q1696" s="1">
        <v>39156</v>
      </c>
      <c r="R1696" s="1" t="str">
        <f>IFERROR(VLOOKUP(K1696,Proveedores!$A$2:$B$500,2,0),"Agregar")</f>
        <v>Abbvie S.A.</v>
      </c>
      <c r="S1696" s="5">
        <f t="shared" si="26"/>
        <v>234936000</v>
      </c>
    </row>
    <row r="1697" spans="1:19" x14ac:dyDescent="0.2">
      <c r="A1697" s="7">
        <v>43983.773715277777</v>
      </c>
      <c r="B1697" s="1" t="s">
        <v>7228</v>
      </c>
      <c r="C1697" s="1" t="s">
        <v>7229</v>
      </c>
      <c r="D1697" s="1" t="s">
        <v>1621</v>
      </c>
      <c r="E1697" s="1" t="s">
        <v>7230</v>
      </c>
      <c r="F1697" s="7">
        <v>43956</v>
      </c>
      <c r="G1697" s="1" t="s">
        <v>1372</v>
      </c>
      <c r="H1697" s="5">
        <v>1644551.97</v>
      </c>
      <c r="I1697" s="1" t="s">
        <v>7226</v>
      </c>
      <c r="J1697" s="1">
        <v>0</v>
      </c>
      <c r="K1697" s="1" t="s">
        <v>158</v>
      </c>
      <c r="L1697" s="1">
        <v>1</v>
      </c>
      <c r="M1697" s="1" t="s">
        <v>7231</v>
      </c>
      <c r="N1697" s="1" t="s">
        <v>7227</v>
      </c>
      <c r="O1697" s="1">
        <v>6000</v>
      </c>
      <c r="P1697" s="1" t="s">
        <v>1665</v>
      </c>
      <c r="Q1697" s="1">
        <v>39156</v>
      </c>
      <c r="R1697" s="1" t="str">
        <f>IFERROR(VLOOKUP(K1697,Proveedores!$A$2:$B$500,2,0),"Agregar")</f>
        <v>Abbvie S.A.</v>
      </c>
      <c r="S1697" s="5">
        <f t="shared" si="26"/>
        <v>234936000</v>
      </c>
    </row>
    <row r="1698" spans="1:19" x14ac:dyDescent="0.2">
      <c r="A1698" s="7">
        <v>43983.786990740744</v>
      </c>
      <c r="B1698" s="1" t="s">
        <v>7232</v>
      </c>
      <c r="C1698" s="1" t="s">
        <v>7233</v>
      </c>
      <c r="D1698" s="1" t="s">
        <v>1621</v>
      </c>
      <c r="E1698" s="1" t="s">
        <v>7234</v>
      </c>
      <c r="F1698" s="7">
        <v>43956</v>
      </c>
      <c r="G1698" s="1" t="s">
        <v>1372</v>
      </c>
      <c r="H1698" s="5">
        <v>6030023.8899999997</v>
      </c>
      <c r="I1698" s="1" t="s">
        <v>7226</v>
      </c>
      <c r="J1698" s="1">
        <v>0</v>
      </c>
      <c r="K1698" s="1" t="s">
        <v>158</v>
      </c>
      <c r="L1698" s="1">
        <v>1</v>
      </c>
      <c r="M1698" s="1" t="s">
        <v>7231</v>
      </c>
      <c r="N1698" s="1" t="s">
        <v>7227</v>
      </c>
      <c r="O1698" s="1">
        <v>6000</v>
      </c>
      <c r="P1698" s="1" t="s">
        <v>1665</v>
      </c>
      <c r="Q1698" s="1">
        <v>39156</v>
      </c>
      <c r="R1698" s="1" t="str">
        <f>IFERROR(VLOOKUP(K1698,Proveedores!$A$2:$B$500,2,0),"Agregar")</f>
        <v>Abbvie S.A.</v>
      </c>
      <c r="S1698" s="5">
        <f t="shared" si="26"/>
        <v>234936000</v>
      </c>
    </row>
    <row r="1699" spans="1:19" x14ac:dyDescent="0.2">
      <c r="A1699" s="7">
        <v>43983.798078703701</v>
      </c>
      <c r="B1699" s="1" t="s">
        <v>7235</v>
      </c>
      <c r="C1699" s="1" t="s">
        <v>7236</v>
      </c>
      <c r="D1699" s="1" t="s">
        <v>1621</v>
      </c>
      <c r="E1699" s="1" t="s">
        <v>7237</v>
      </c>
      <c r="F1699" s="7">
        <v>43956</v>
      </c>
      <c r="G1699" s="1" t="s">
        <v>1372</v>
      </c>
      <c r="H1699" s="5">
        <v>391559.99</v>
      </c>
      <c r="I1699" s="1" t="s">
        <v>7226</v>
      </c>
      <c r="J1699" s="1">
        <v>0</v>
      </c>
      <c r="K1699" s="1" t="s">
        <v>158</v>
      </c>
      <c r="L1699" s="1">
        <v>1</v>
      </c>
      <c r="M1699" s="1" t="s">
        <v>7231</v>
      </c>
      <c r="N1699" s="1" t="s">
        <v>7227</v>
      </c>
      <c r="O1699" s="1">
        <v>6000</v>
      </c>
      <c r="P1699" s="1" t="s">
        <v>1665</v>
      </c>
      <c r="Q1699" s="1">
        <v>39156</v>
      </c>
      <c r="R1699" s="1" t="str">
        <f>IFERROR(VLOOKUP(K1699,Proveedores!$A$2:$B$500,2,0),"Agregar")</f>
        <v>Abbvie S.A.</v>
      </c>
      <c r="S1699" s="5">
        <f t="shared" si="26"/>
        <v>234936000</v>
      </c>
    </row>
    <row r="1700" spans="1:19" x14ac:dyDescent="0.2">
      <c r="A1700" s="7">
        <v>43983.807812500003</v>
      </c>
      <c r="B1700" s="1" t="s">
        <v>7238</v>
      </c>
      <c r="C1700" s="1" t="s">
        <v>7239</v>
      </c>
      <c r="D1700" s="1" t="s">
        <v>1621</v>
      </c>
      <c r="E1700" s="1" t="s">
        <v>7240</v>
      </c>
      <c r="F1700" s="7">
        <v>43956</v>
      </c>
      <c r="G1700" s="1" t="s">
        <v>1372</v>
      </c>
      <c r="H1700" s="5">
        <v>3837287.93</v>
      </c>
      <c r="I1700" s="1" t="s">
        <v>7226</v>
      </c>
      <c r="J1700" s="1">
        <v>0</v>
      </c>
      <c r="K1700" s="1" t="s">
        <v>158</v>
      </c>
      <c r="L1700" s="1">
        <v>1</v>
      </c>
      <c r="M1700" s="1" t="s">
        <v>7231</v>
      </c>
      <c r="N1700" s="1" t="s">
        <v>7227</v>
      </c>
      <c r="O1700" s="1">
        <v>6000</v>
      </c>
      <c r="P1700" s="1" t="s">
        <v>1665</v>
      </c>
      <c r="Q1700" s="1">
        <v>39156</v>
      </c>
      <c r="R1700" s="1" t="str">
        <f>IFERROR(VLOOKUP(K1700,Proveedores!$A$2:$B$500,2,0),"Agregar")</f>
        <v>Abbvie S.A.</v>
      </c>
      <c r="S1700" s="5">
        <f t="shared" si="26"/>
        <v>234936000</v>
      </c>
    </row>
    <row r="1701" spans="1:19" x14ac:dyDescent="0.2">
      <c r="A1701" s="7">
        <v>43983.809444444443</v>
      </c>
      <c r="B1701" s="1" t="s">
        <v>7241</v>
      </c>
      <c r="C1701" s="1" t="s">
        <v>7242</v>
      </c>
      <c r="D1701" s="1" t="s">
        <v>1621</v>
      </c>
      <c r="E1701" s="1" t="s">
        <v>7243</v>
      </c>
      <c r="F1701" s="7">
        <v>43809</v>
      </c>
      <c r="G1701" s="1" t="s">
        <v>7244</v>
      </c>
      <c r="H1701" s="5">
        <v>8243466.4800000004</v>
      </c>
      <c r="I1701" s="1" t="s">
        <v>7244</v>
      </c>
      <c r="J1701" s="1" t="s">
        <v>6997</v>
      </c>
      <c r="K1701" s="1" t="s">
        <v>7245</v>
      </c>
      <c r="L1701" s="1">
        <v>1</v>
      </c>
      <c r="M1701" s="1">
        <v>100</v>
      </c>
      <c r="N1701" s="1" t="s">
        <v>7246</v>
      </c>
      <c r="O1701" s="1">
        <v>1</v>
      </c>
      <c r="P1701" s="1" t="s">
        <v>5904</v>
      </c>
      <c r="Q1701" s="1">
        <v>8243466.4800000004</v>
      </c>
      <c r="R1701" s="1" t="str">
        <f>IFERROR(VLOOKUP(K1701,Proveedores!$A$2:$B$500,2,0),"Agregar")</f>
        <v>FEDERACION DE CIRCULOS CATOLICOS DE OBREROS</v>
      </c>
      <c r="S1701" s="5">
        <f t="shared" si="26"/>
        <v>8243466.4800000004</v>
      </c>
    </row>
    <row r="1702" spans="1:19" x14ac:dyDescent="0.2">
      <c r="A1702" s="7">
        <v>43983.81622685185</v>
      </c>
      <c r="B1702" s="1" t="s">
        <v>7247</v>
      </c>
      <c r="C1702" s="1" t="s">
        <v>7248</v>
      </c>
      <c r="D1702" s="1" t="s">
        <v>1621</v>
      </c>
      <c r="E1702" s="1" t="s">
        <v>7249</v>
      </c>
      <c r="F1702" s="7">
        <v>43956</v>
      </c>
      <c r="G1702" s="1" t="s">
        <v>1372</v>
      </c>
      <c r="H1702" s="5">
        <v>548183.99</v>
      </c>
      <c r="I1702" s="1" t="s">
        <v>7226</v>
      </c>
      <c r="J1702" s="1">
        <v>0</v>
      </c>
      <c r="K1702" s="1" t="s">
        <v>158</v>
      </c>
      <c r="L1702" s="1">
        <v>1</v>
      </c>
      <c r="M1702" s="1" t="s">
        <v>7231</v>
      </c>
      <c r="N1702" s="1" t="s">
        <v>7227</v>
      </c>
      <c r="O1702" s="1">
        <v>6000</v>
      </c>
      <c r="P1702" s="1" t="s">
        <v>1665</v>
      </c>
      <c r="Q1702" s="1">
        <v>39156</v>
      </c>
      <c r="R1702" s="1" t="str">
        <f>IFERROR(VLOOKUP(K1702,Proveedores!$A$2:$B$500,2,0),"Agregar")</f>
        <v>Abbvie S.A.</v>
      </c>
      <c r="S1702" s="5">
        <f t="shared" si="26"/>
        <v>234936000</v>
      </c>
    </row>
    <row r="1703" spans="1:19" x14ac:dyDescent="0.2">
      <c r="A1703" s="7">
        <v>43983.816493055558</v>
      </c>
      <c r="B1703" s="1" t="s">
        <v>7250</v>
      </c>
      <c r="C1703" s="1" t="s">
        <v>7251</v>
      </c>
      <c r="D1703" s="1" t="s">
        <v>1621</v>
      </c>
      <c r="E1703" s="1" t="s">
        <v>7252</v>
      </c>
      <c r="F1703" s="7">
        <v>43840</v>
      </c>
      <c r="G1703" s="1" t="s">
        <v>7253</v>
      </c>
      <c r="H1703" s="5">
        <v>9333762.1999999993</v>
      </c>
      <c r="I1703" s="1" t="s">
        <v>7253</v>
      </c>
      <c r="J1703" s="1" t="s">
        <v>6997</v>
      </c>
      <c r="K1703" s="1" t="s">
        <v>7245</v>
      </c>
      <c r="L1703" s="1">
        <v>1</v>
      </c>
      <c r="M1703" s="1">
        <v>100</v>
      </c>
      <c r="N1703" s="1" t="s">
        <v>7254</v>
      </c>
      <c r="O1703" s="1">
        <v>1</v>
      </c>
      <c r="P1703" s="1" t="s">
        <v>5904</v>
      </c>
      <c r="Q1703" s="1">
        <v>9333762.1999999993</v>
      </c>
      <c r="R1703" s="1" t="str">
        <f>IFERROR(VLOOKUP(K1703,Proveedores!$A$2:$B$500,2,0),"Agregar")</f>
        <v>FEDERACION DE CIRCULOS CATOLICOS DE OBREROS</v>
      </c>
      <c r="S1703" s="5">
        <f t="shared" si="26"/>
        <v>9333762.1999999993</v>
      </c>
    </row>
    <row r="1704" spans="1:19" x14ac:dyDescent="0.2">
      <c r="A1704" s="7">
        <v>43983.81994212963</v>
      </c>
      <c r="B1704" s="1" t="s">
        <v>7255</v>
      </c>
      <c r="C1704" s="1" t="s">
        <v>7256</v>
      </c>
      <c r="D1704" s="1" t="s">
        <v>1621</v>
      </c>
      <c r="E1704" s="1" t="s">
        <v>7257</v>
      </c>
      <c r="F1704" s="7">
        <v>43871</v>
      </c>
      <c r="G1704" s="1" t="s">
        <v>7258</v>
      </c>
      <c r="H1704" s="5">
        <v>6648657.1799999997</v>
      </c>
      <c r="I1704" s="1" t="s">
        <v>7258</v>
      </c>
      <c r="J1704" s="1" t="s">
        <v>6997</v>
      </c>
      <c r="K1704" s="1" t="s">
        <v>7245</v>
      </c>
      <c r="L1704" s="1">
        <v>1</v>
      </c>
      <c r="M1704" s="1">
        <v>100</v>
      </c>
      <c r="N1704" s="1" t="s">
        <v>7259</v>
      </c>
      <c r="O1704" s="1">
        <v>1</v>
      </c>
      <c r="P1704" s="1" t="s">
        <v>5904</v>
      </c>
      <c r="Q1704" s="1">
        <v>6648657.1799999997</v>
      </c>
      <c r="R1704" s="1" t="str">
        <f>IFERROR(VLOOKUP(K1704,Proveedores!$A$2:$B$500,2,0),"Agregar")</f>
        <v>FEDERACION DE CIRCULOS CATOLICOS DE OBREROS</v>
      </c>
      <c r="S1704" s="5">
        <f t="shared" si="26"/>
        <v>6648657.1799999997</v>
      </c>
    </row>
    <row r="1705" spans="1:19" x14ac:dyDescent="0.2">
      <c r="A1705" s="7">
        <v>43983.82366898148</v>
      </c>
      <c r="B1705" s="1" t="s">
        <v>7260</v>
      </c>
      <c r="C1705" s="1" t="s">
        <v>7261</v>
      </c>
      <c r="D1705" s="1" t="s">
        <v>1621</v>
      </c>
      <c r="E1705" s="1" t="s">
        <v>7262</v>
      </c>
      <c r="F1705" s="7">
        <v>43956</v>
      </c>
      <c r="G1705" s="1" t="s">
        <v>1372</v>
      </c>
      <c r="H1705" s="5">
        <v>2936699.95</v>
      </c>
      <c r="I1705" s="1" t="s">
        <v>7226</v>
      </c>
      <c r="J1705" s="1">
        <v>0</v>
      </c>
      <c r="K1705" s="1" t="s">
        <v>158</v>
      </c>
      <c r="L1705" s="1">
        <v>1</v>
      </c>
      <c r="M1705" s="1" t="s">
        <v>7231</v>
      </c>
      <c r="N1705" s="1" t="s">
        <v>7227</v>
      </c>
      <c r="O1705" s="1">
        <v>6000</v>
      </c>
      <c r="P1705" s="1" t="s">
        <v>1665</v>
      </c>
      <c r="Q1705" s="1">
        <v>39156</v>
      </c>
      <c r="R1705" s="1" t="str">
        <f>IFERROR(VLOOKUP(K1705,Proveedores!$A$2:$B$500,2,0),"Agregar")</f>
        <v>Abbvie S.A.</v>
      </c>
      <c r="S1705" s="5">
        <f t="shared" si="26"/>
        <v>234936000</v>
      </c>
    </row>
    <row r="1706" spans="1:19" x14ac:dyDescent="0.2">
      <c r="A1706" s="7">
        <v>43983.834953703707</v>
      </c>
      <c r="B1706" s="1" t="s">
        <v>7263</v>
      </c>
      <c r="C1706" s="1" t="s">
        <v>7264</v>
      </c>
      <c r="D1706" s="1" t="s">
        <v>1621</v>
      </c>
      <c r="E1706" s="1" t="s">
        <v>7265</v>
      </c>
      <c r="F1706" s="7">
        <v>43956</v>
      </c>
      <c r="G1706" s="1" t="s">
        <v>1372</v>
      </c>
      <c r="H1706" s="5">
        <v>1840331.97</v>
      </c>
      <c r="I1706" s="1" t="s">
        <v>7226</v>
      </c>
      <c r="J1706" s="1">
        <v>0</v>
      </c>
      <c r="K1706" s="1" t="s">
        <v>158</v>
      </c>
      <c r="L1706" s="1">
        <v>1</v>
      </c>
      <c r="M1706" s="1" t="s">
        <v>7231</v>
      </c>
      <c r="N1706" s="1" t="s">
        <v>7227</v>
      </c>
      <c r="O1706" s="1">
        <v>6000</v>
      </c>
      <c r="P1706" s="1" t="s">
        <v>1665</v>
      </c>
      <c r="Q1706" s="1">
        <v>39156</v>
      </c>
      <c r="R1706" s="1" t="str">
        <f>IFERROR(VLOOKUP(K1706,Proveedores!$A$2:$B$500,2,0),"Agregar")</f>
        <v>Abbvie S.A.</v>
      </c>
      <c r="S1706" s="5">
        <f t="shared" si="26"/>
        <v>234936000</v>
      </c>
    </row>
    <row r="1707" spans="1:19" x14ac:dyDescent="0.2">
      <c r="A1707" s="7">
        <v>43983.841631944444</v>
      </c>
      <c r="B1707" s="1" t="s">
        <v>7266</v>
      </c>
      <c r="C1707" s="1" t="s">
        <v>7267</v>
      </c>
      <c r="D1707" s="1" t="s">
        <v>1713</v>
      </c>
      <c r="E1707" s="1" t="s">
        <v>7268</v>
      </c>
      <c r="F1707" s="7">
        <v>43872</v>
      </c>
      <c r="G1707" s="1" t="s">
        <v>7258</v>
      </c>
      <c r="H1707" s="5">
        <v>6648657.1799999997</v>
      </c>
      <c r="I1707" s="1" t="s">
        <v>7258</v>
      </c>
      <c r="J1707" s="1" t="s">
        <v>6997</v>
      </c>
      <c r="K1707" s="1" t="s">
        <v>7245</v>
      </c>
      <c r="L1707" s="1">
        <v>1</v>
      </c>
      <c r="M1707" s="1">
        <v>100</v>
      </c>
      <c r="N1707" s="1" t="s">
        <v>7259</v>
      </c>
      <c r="O1707" s="1">
        <v>1</v>
      </c>
      <c r="P1707" s="1" t="s">
        <v>5904</v>
      </c>
      <c r="Q1707" s="1">
        <v>6648657.1799999997</v>
      </c>
      <c r="R1707" s="1" t="str">
        <f>IFERROR(VLOOKUP(K1707,Proveedores!$A$2:$B$500,2,0),"Agregar")</f>
        <v>FEDERACION DE CIRCULOS CATOLICOS DE OBREROS</v>
      </c>
      <c r="S1707" s="5">
        <f t="shared" si="26"/>
        <v>6648657.1799999997</v>
      </c>
    </row>
    <row r="1708" spans="1:19" x14ac:dyDescent="0.2">
      <c r="A1708" s="7">
        <v>43983.846782407411</v>
      </c>
      <c r="B1708" s="1" t="s">
        <v>7269</v>
      </c>
      <c r="C1708" s="1" t="s">
        <v>7270</v>
      </c>
      <c r="D1708" s="1" t="s">
        <v>1621</v>
      </c>
      <c r="E1708" s="1" t="s">
        <v>7271</v>
      </c>
      <c r="F1708" s="7">
        <v>43956</v>
      </c>
      <c r="G1708" s="1" t="s">
        <v>1372</v>
      </c>
      <c r="H1708" s="5">
        <v>36101831.350000001</v>
      </c>
      <c r="I1708" s="1" t="s">
        <v>7226</v>
      </c>
      <c r="J1708" s="1">
        <v>0</v>
      </c>
      <c r="K1708" s="1" t="s">
        <v>158</v>
      </c>
      <c r="L1708" s="1">
        <v>1</v>
      </c>
      <c r="M1708" s="1" t="s">
        <v>7231</v>
      </c>
      <c r="N1708" s="1" t="s">
        <v>7227</v>
      </c>
      <c r="O1708" s="1">
        <v>6000</v>
      </c>
      <c r="P1708" s="1" t="s">
        <v>1665</v>
      </c>
      <c r="Q1708" s="1">
        <v>39156</v>
      </c>
      <c r="R1708" s="1" t="str">
        <f>IFERROR(VLOOKUP(K1708,Proveedores!$A$2:$B$500,2,0),"Agregar")</f>
        <v>Abbvie S.A.</v>
      </c>
      <c r="S1708" s="5">
        <f t="shared" si="26"/>
        <v>234936000</v>
      </c>
    </row>
    <row r="1709" spans="1:19" x14ac:dyDescent="0.2">
      <c r="A1709" s="7">
        <v>43983.850347222222</v>
      </c>
      <c r="B1709" s="1" t="s">
        <v>7272</v>
      </c>
      <c r="C1709" s="1" t="s">
        <v>7273</v>
      </c>
      <c r="D1709" s="1" t="s">
        <v>1621</v>
      </c>
      <c r="E1709" s="1" t="s">
        <v>7274</v>
      </c>
      <c r="F1709" s="7">
        <v>43872</v>
      </c>
      <c r="G1709" s="1" t="s">
        <v>7258</v>
      </c>
      <c r="H1709" s="5">
        <v>8346527.5300000003</v>
      </c>
      <c r="I1709" s="1" t="s">
        <v>7258</v>
      </c>
      <c r="J1709" s="1" t="s">
        <v>6997</v>
      </c>
      <c r="K1709" s="1" t="s">
        <v>7245</v>
      </c>
      <c r="L1709" s="1">
        <v>1</v>
      </c>
      <c r="M1709" s="1">
        <v>100</v>
      </c>
      <c r="N1709" s="1" t="s">
        <v>7259</v>
      </c>
      <c r="O1709" s="1">
        <v>1</v>
      </c>
      <c r="P1709" s="1" t="s">
        <v>5904</v>
      </c>
      <c r="Q1709" s="1">
        <v>8346527.5300000003</v>
      </c>
      <c r="R1709" s="1" t="str">
        <f>IFERROR(VLOOKUP(K1709,Proveedores!$A$2:$B$500,2,0),"Agregar")</f>
        <v>FEDERACION DE CIRCULOS CATOLICOS DE OBREROS</v>
      </c>
      <c r="S1709" s="5">
        <f t="shared" si="26"/>
        <v>8346527.5300000003</v>
      </c>
    </row>
    <row r="1710" spans="1:19" x14ac:dyDescent="0.2">
      <c r="A1710" s="7">
        <v>43983.856585648151</v>
      </c>
      <c r="B1710" s="1" t="s">
        <v>7275</v>
      </c>
      <c r="C1710" s="1" t="s">
        <v>7276</v>
      </c>
      <c r="D1710" s="1" t="s">
        <v>1621</v>
      </c>
      <c r="E1710" s="1" t="s">
        <v>7277</v>
      </c>
      <c r="F1710" s="7">
        <v>43956</v>
      </c>
      <c r="G1710" s="1" t="s">
        <v>1372</v>
      </c>
      <c r="H1710" s="5">
        <v>1957799.97</v>
      </c>
      <c r="I1710" s="1" t="s">
        <v>7226</v>
      </c>
      <c r="J1710" s="1">
        <v>0</v>
      </c>
      <c r="K1710" s="1" t="s">
        <v>158</v>
      </c>
      <c r="L1710" s="1">
        <v>1</v>
      </c>
      <c r="M1710" s="1" t="s">
        <v>7231</v>
      </c>
      <c r="N1710" s="1" t="s">
        <v>7227</v>
      </c>
      <c r="O1710" s="1">
        <v>6000</v>
      </c>
      <c r="P1710" s="1" t="s">
        <v>1665</v>
      </c>
      <c r="Q1710" s="1">
        <v>39156</v>
      </c>
      <c r="R1710" s="1" t="str">
        <f>IFERROR(VLOOKUP(K1710,Proveedores!$A$2:$B$500,2,0),"Agregar")</f>
        <v>Abbvie S.A.</v>
      </c>
      <c r="S1710" s="5">
        <f t="shared" si="26"/>
        <v>234936000</v>
      </c>
    </row>
    <row r="1711" spans="1:19" x14ac:dyDescent="0.2">
      <c r="A1711" s="7">
        <v>43983.877303240741</v>
      </c>
      <c r="B1711" s="1" t="s">
        <v>7278</v>
      </c>
      <c r="C1711" s="1" t="s">
        <v>7279</v>
      </c>
      <c r="D1711" s="1" t="s">
        <v>1621</v>
      </c>
      <c r="E1711" s="1" t="s">
        <v>7280</v>
      </c>
      <c r="F1711" s="7">
        <v>43956</v>
      </c>
      <c r="G1711" s="1" t="s">
        <v>1372</v>
      </c>
      <c r="H1711" s="5">
        <v>8301071.8499999996</v>
      </c>
      <c r="I1711" s="1" t="s">
        <v>7226</v>
      </c>
      <c r="J1711" s="1">
        <v>0</v>
      </c>
      <c r="K1711" s="1" t="s">
        <v>158</v>
      </c>
      <c r="L1711" s="1">
        <v>1</v>
      </c>
      <c r="M1711" s="1" t="s">
        <v>7231</v>
      </c>
      <c r="N1711" s="1" t="s">
        <v>7227</v>
      </c>
      <c r="O1711" s="1">
        <v>6000</v>
      </c>
      <c r="P1711" s="1" t="s">
        <v>1665</v>
      </c>
      <c r="Q1711" s="1">
        <v>39156</v>
      </c>
      <c r="R1711" s="1" t="str">
        <f>IFERROR(VLOOKUP(K1711,Proveedores!$A$2:$B$500,2,0),"Agregar")</f>
        <v>Abbvie S.A.</v>
      </c>
      <c r="S1711" s="5">
        <f t="shared" si="26"/>
        <v>234936000</v>
      </c>
    </row>
    <row r="1712" spans="1:19" x14ac:dyDescent="0.2">
      <c r="A1712" s="7">
        <v>43983.889398148145</v>
      </c>
      <c r="B1712" s="1" t="s">
        <v>7281</v>
      </c>
      <c r="C1712" s="1" t="s">
        <v>7282</v>
      </c>
      <c r="D1712" s="1" t="s">
        <v>1621</v>
      </c>
      <c r="E1712" s="1" t="s">
        <v>7283</v>
      </c>
      <c r="F1712" s="7">
        <v>43956</v>
      </c>
      <c r="G1712" s="1" t="s">
        <v>1372</v>
      </c>
      <c r="H1712" s="5">
        <v>3406571.94</v>
      </c>
      <c r="I1712" s="1" t="s">
        <v>7226</v>
      </c>
      <c r="J1712" s="1">
        <v>0</v>
      </c>
      <c r="K1712" s="1" t="s">
        <v>158</v>
      </c>
      <c r="L1712" s="1">
        <v>1</v>
      </c>
      <c r="M1712" s="1" t="s">
        <v>7231</v>
      </c>
      <c r="N1712" s="1" t="s">
        <v>7227</v>
      </c>
      <c r="O1712" s="1">
        <v>6000</v>
      </c>
      <c r="P1712" s="1" t="s">
        <v>1665</v>
      </c>
      <c r="Q1712" s="1">
        <v>39156</v>
      </c>
      <c r="R1712" s="1" t="str">
        <f>IFERROR(VLOOKUP(K1712,Proveedores!$A$2:$B$500,2,0),"Agregar")</f>
        <v>Abbvie S.A.</v>
      </c>
      <c r="S1712" s="5">
        <f t="shared" si="26"/>
        <v>234936000</v>
      </c>
    </row>
    <row r="1713" spans="1:19" x14ac:dyDescent="0.2">
      <c r="A1713" s="7">
        <v>43983.902256944442</v>
      </c>
      <c r="B1713" s="1" t="s">
        <v>7284</v>
      </c>
      <c r="C1713" s="1" t="s">
        <v>7285</v>
      </c>
      <c r="D1713" s="1" t="s">
        <v>1621</v>
      </c>
      <c r="E1713" s="1" t="s">
        <v>7286</v>
      </c>
      <c r="F1713" s="7">
        <v>43956</v>
      </c>
      <c r="G1713" s="1" t="s">
        <v>1372</v>
      </c>
      <c r="H1713" s="5">
        <v>2740919.95</v>
      </c>
      <c r="I1713" s="1" t="s">
        <v>7226</v>
      </c>
      <c r="J1713" s="1">
        <v>0</v>
      </c>
      <c r="K1713" s="1" t="s">
        <v>158</v>
      </c>
      <c r="L1713" s="1">
        <v>1</v>
      </c>
      <c r="M1713" s="1" t="s">
        <v>7231</v>
      </c>
      <c r="N1713" s="1" t="s">
        <v>7227</v>
      </c>
      <c r="O1713" s="1">
        <v>6000</v>
      </c>
      <c r="P1713" s="1" t="s">
        <v>1665</v>
      </c>
      <c r="Q1713" s="1">
        <v>39156</v>
      </c>
      <c r="R1713" s="1" t="str">
        <f>IFERROR(VLOOKUP(K1713,Proveedores!$A$2:$B$500,2,0),"Agregar")</f>
        <v>Abbvie S.A.</v>
      </c>
      <c r="S1713" s="5">
        <f t="shared" si="26"/>
        <v>234936000</v>
      </c>
    </row>
    <row r="1714" spans="1:19" x14ac:dyDescent="0.2">
      <c r="A1714" s="7">
        <v>43983.919872685183</v>
      </c>
      <c r="B1714" s="1" t="s">
        <v>7287</v>
      </c>
      <c r="C1714" s="1" t="s">
        <v>7288</v>
      </c>
      <c r="D1714" s="1" t="s">
        <v>1621</v>
      </c>
      <c r="E1714" s="1" t="s">
        <v>7289</v>
      </c>
      <c r="F1714" s="7">
        <v>43956</v>
      </c>
      <c r="G1714" s="1" t="s">
        <v>1372</v>
      </c>
      <c r="H1714" s="5">
        <v>9984779.8200000003</v>
      </c>
      <c r="I1714" s="1" t="s">
        <v>7226</v>
      </c>
      <c r="J1714" s="1">
        <v>0</v>
      </c>
      <c r="K1714" s="1" t="s">
        <v>158</v>
      </c>
      <c r="L1714" s="1">
        <v>1</v>
      </c>
      <c r="M1714" s="1" t="s">
        <v>7231</v>
      </c>
      <c r="N1714" s="1" t="s">
        <v>7227</v>
      </c>
      <c r="O1714" s="1">
        <v>6000</v>
      </c>
      <c r="P1714" s="1" t="s">
        <v>1665</v>
      </c>
      <c r="Q1714" s="1">
        <v>39156</v>
      </c>
      <c r="R1714" s="1" t="str">
        <f>IFERROR(VLOOKUP(K1714,Proveedores!$A$2:$B$500,2,0),"Agregar")</f>
        <v>Abbvie S.A.</v>
      </c>
      <c r="S1714" s="5">
        <f t="shared" si="26"/>
        <v>234936000</v>
      </c>
    </row>
    <row r="1715" spans="1:19" x14ac:dyDescent="0.2">
      <c r="A1715" s="7">
        <v>43983.934791666667</v>
      </c>
      <c r="B1715" s="1" t="s">
        <v>7290</v>
      </c>
      <c r="C1715" s="1" t="s">
        <v>7291</v>
      </c>
      <c r="D1715" s="1" t="s">
        <v>1621</v>
      </c>
      <c r="E1715" s="1" t="s">
        <v>7292</v>
      </c>
      <c r="F1715" s="7">
        <v>43956</v>
      </c>
      <c r="G1715" s="1" t="s">
        <v>1372</v>
      </c>
      <c r="H1715" s="5">
        <v>1918643.97</v>
      </c>
      <c r="I1715" s="1" t="s">
        <v>7226</v>
      </c>
      <c r="J1715" s="1">
        <v>0</v>
      </c>
      <c r="K1715" s="1" t="s">
        <v>158</v>
      </c>
      <c r="L1715" s="1">
        <v>1</v>
      </c>
      <c r="M1715" s="1" t="s">
        <v>7231</v>
      </c>
      <c r="N1715" s="1" t="s">
        <v>7227</v>
      </c>
      <c r="O1715" s="1">
        <v>6000</v>
      </c>
      <c r="P1715" s="1" t="s">
        <v>1665</v>
      </c>
      <c r="Q1715" s="1">
        <v>39156</v>
      </c>
      <c r="R1715" s="1" t="str">
        <f>IFERROR(VLOOKUP(K1715,Proveedores!$A$2:$B$500,2,0),"Agregar")</f>
        <v>Abbvie S.A.</v>
      </c>
      <c r="S1715" s="5">
        <f t="shared" si="26"/>
        <v>234936000</v>
      </c>
    </row>
    <row r="1716" spans="1:19" x14ac:dyDescent="0.2">
      <c r="A1716" s="7">
        <v>43984.370474537034</v>
      </c>
      <c r="B1716" s="1" t="s">
        <v>7293</v>
      </c>
      <c r="C1716" s="1" t="s">
        <v>7294</v>
      </c>
      <c r="D1716" s="1" t="s">
        <v>1621</v>
      </c>
      <c r="E1716" s="1" t="s">
        <v>7295</v>
      </c>
      <c r="F1716" s="7">
        <v>43984</v>
      </c>
      <c r="G1716" s="1" t="s">
        <v>142</v>
      </c>
      <c r="H1716" s="5">
        <v>5048164.43</v>
      </c>
      <c r="I1716" s="1">
        <v>1</v>
      </c>
      <c r="J1716" s="1">
        <v>0</v>
      </c>
      <c r="K1716" s="1" t="s">
        <v>146</v>
      </c>
      <c r="L1716" s="1">
        <v>3</v>
      </c>
      <c r="M1716" s="1" t="s">
        <v>2315</v>
      </c>
      <c r="N1716" s="1" t="s">
        <v>2316</v>
      </c>
      <c r="O1716" s="1">
        <v>1</v>
      </c>
      <c r="P1716" s="1" t="s">
        <v>2316</v>
      </c>
      <c r="Q1716" s="1">
        <v>100695.67999999999</v>
      </c>
      <c r="R1716" s="1" t="str">
        <f>IFERROR(VLOOKUP(K1716,Proveedores!$A$2:$B$500,2,0),"Agregar")</f>
        <v>SUIZO ARGENTINA S.A.</v>
      </c>
      <c r="S1716" s="5">
        <f t="shared" si="26"/>
        <v>100695.67999999999</v>
      </c>
    </row>
    <row r="1717" spans="1:19" x14ac:dyDescent="0.2">
      <c r="A1717" s="7">
        <v>43984.370474537034</v>
      </c>
      <c r="B1717" s="1" t="s">
        <v>7293</v>
      </c>
      <c r="C1717" s="1" t="s">
        <v>7294</v>
      </c>
      <c r="D1717" s="1" t="s">
        <v>1621</v>
      </c>
      <c r="E1717" s="1" t="s">
        <v>7295</v>
      </c>
      <c r="F1717" s="7">
        <v>43984</v>
      </c>
      <c r="G1717" s="1" t="s">
        <v>142</v>
      </c>
      <c r="H1717" s="5">
        <v>5048164.43</v>
      </c>
      <c r="I1717" s="1">
        <v>1</v>
      </c>
      <c r="J1717" s="1">
        <v>0</v>
      </c>
      <c r="K1717" s="1" t="s">
        <v>146</v>
      </c>
      <c r="L1717" s="1">
        <v>1</v>
      </c>
      <c r="M1717" s="1" t="s">
        <v>2317</v>
      </c>
      <c r="N1717" s="1" t="s">
        <v>2316</v>
      </c>
      <c r="O1717" s="1">
        <v>1</v>
      </c>
      <c r="P1717" s="1" t="s">
        <v>2316</v>
      </c>
      <c r="Q1717" s="1">
        <v>218033.03</v>
      </c>
      <c r="R1717" s="1" t="str">
        <f>IFERROR(VLOOKUP(K1717,Proveedores!$A$2:$B$500,2,0),"Agregar")</f>
        <v>SUIZO ARGENTINA S.A.</v>
      </c>
      <c r="S1717" s="5">
        <f t="shared" si="26"/>
        <v>218033.03</v>
      </c>
    </row>
    <row r="1718" spans="1:19" x14ac:dyDescent="0.2">
      <c r="A1718" s="7">
        <v>43984.370474537034</v>
      </c>
      <c r="B1718" s="1" t="s">
        <v>7293</v>
      </c>
      <c r="C1718" s="1" t="s">
        <v>7294</v>
      </c>
      <c r="D1718" s="1" t="s">
        <v>1621</v>
      </c>
      <c r="E1718" s="1" t="s">
        <v>7295</v>
      </c>
      <c r="F1718" s="7">
        <v>43984</v>
      </c>
      <c r="G1718" s="1" t="s">
        <v>142</v>
      </c>
      <c r="H1718" s="5">
        <v>5048164.43</v>
      </c>
      <c r="I1718" s="1">
        <v>1</v>
      </c>
      <c r="J1718" s="1">
        <v>0</v>
      </c>
      <c r="K1718" s="1" t="s">
        <v>146</v>
      </c>
      <c r="L1718" s="1">
        <v>2</v>
      </c>
      <c r="M1718" s="1" t="s">
        <v>2317</v>
      </c>
      <c r="N1718" s="1" t="s">
        <v>2316</v>
      </c>
      <c r="O1718" s="1">
        <v>1</v>
      </c>
      <c r="P1718" s="1" t="s">
        <v>2316</v>
      </c>
      <c r="Q1718" s="1">
        <v>4729435.72</v>
      </c>
      <c r="R1718" s="1" t="str">
        <f>IFERROR(VLOOKUP(K1718,Proveedores!$A$2:$B$500,2,0),"Agregar")</f>
        <v>SUIZO ARGENTINA S.A.</v>
      </c>
      <c r="S1718" s="5">
        <f t="shared" si="26"/>
        <v>4729435.72</v>
      </c>
    </row>
    <row r="1719" spans="1:19" x14ac:dyDescent="0.2">
      <c r="A1719" s="7">
        <v>43984.469328703701</v>
      </c>
      <c r="B1719" s="1" t="s">
        <v>7296</v>
      </c>
      <c r="C1719" s="1" t="s">
        <v>7297</v>
      </c>
      <c r="D1719" s="1" t="s">
        <v>1621</v>
      </c>
      <c r="E1719" s="1" t="s">
        <v>7298</v>
      </c>
      <c r="F1719" s="7">
        <v>43984</v>
      </c>
      <c r="G1719" s="1" t="s">
        <v>1142</v>
      </c>
      <c r="H1719" s="5">
        <v>2814840</v>
      </c>
      <c r="I1719" s="1">
        <v>796</v>
      </c>
      <c r="J1719" s="1">
        <v>0</v>
      </c>
      <c r="K1719" s="1" t="s">
        <v>7299</v>
      </c>
      <c r="L1719" s="1">
        <v>1</v>
      </c>
      <c r="M1719" s="1" t="s">
        <v>7300</v>
      </c>
      <c r="N1719" s="1" t="s">
        <v>7301</v>
      </c>
      <c r="O1719" s="1">
        <v>1000</v>
      </c>
      <c r="P1719" s="1">
        <v>12</v>
      </c>
      <c r="Q1719" s="1">
        <v>2814.84</v>
      </c>
      <c r="R1719" s="1" t="str">
        <f>IFERROR(VLOOKUP(K1719,Proveedores!$A$2:$B$500,2,0),"Agregar")</f>
        <v>LABORATORIO DOMINGUEZ S.A.</v>
      </c>
      <c r="S1719" s="5">
        <f t="shared" si="26"/>
        <v>2814840</v>
      </c>
    </row>
    <row r="1720" spans="1:19" x14ac:dyDescent="0.2">
      <c r="A1720" s="7">
        <v>43984.672743055555</v>
      </c>
      <c r="B1720" s="1" t="s">
        <v>7302</v>
      </c>
      <c r="C1720" s="1" t="s">
        <v>7303</v>
      </c>
      <c r="D1720" s="1" t="s">
        <v>1621</v>
      </c>
      <c r="E1720" s="1" t="s">
        <v>7304</v>
      </c>
      <c r="F1720" s="7">
        <v>43881</v>
      </c>
      <c r="G1720" s="1" t="s">
        <v>668</v>
      </c>
      <c r="H1720" s="5">
        <v>12926672.640000001</v>
      </c>
      <c r="I1720" s="1">
        <v>800</v>
      </c>
      <c r="J1720" s="1">
        <v>0</v>
      </c>
      <c r="K1720" s="1" t="s">
        <v>7305</v>
      </c>
      <c r="L1720" s="1">
        <v>8</v>
      </c>
      <c r="M1720" s="1" t="s">
        <v>2015</v>
      </c>
      <c r="N1720" s="1" t="s">
        <v>7306</v>
      </c>
      <c r="O1720" s="1">
        <v>3456</v>
      </c>
      <c r="P1720" s="1" t="s">
        <v>2010</v>
      </c>
      <c r="Q1720" s="1">
        <v>3456</v>
      </c>
      <c r="R1720" s="1" t="str">
        <f>IFERROR(VLOOKUP(K1720,Proveedores!$A$2:$B$500,2,0),"Agregar")</f>
        <v>BIOARS S.A</v>
      </c>
      <c r="S1720" s="5">
        <f t="shared" si="26"/>
        <v>11943936</v>
      </c>
    </row>
    <row r="1721" spans="1:19" x14ac:dyDescent="0.2">
      <c r="A1721" s="7">
        <v>43984.672743055555</v>
      </c>
      <c r="B1721" s="1" t="s">
        <v>7302</v>
      </c>
      <c r="C1721" s="1" t="s">
        <v>7303</v>
      </c>
      <c r="D1721" s="1" t="s">
        <v>1621</v>
      </c>
      <c r="E1721" s="1" t="s">
        <v>7304</v>
      </c>
      <c r="F1721" s="7">
        <v>43881</v>
      </c>
      <c r="G1721" s="1" t="s">
        <v>668</v>
      </c>
      <c r="H1721" s="5">
        <v>12926672.640000001</v>
      </c>
      <c r="I1721" s="1">
        <v>800</v>
      </c>
      <c r="J1721" s="1">
        <v>0</v>
      </c>
      <c r="K1721" s="1" t="s">
        <v>7305</v>
      </c>
      <c r="L1721" s="1">
        <v>11</v>
      </c>
      <c r="M1721" s="1" t="s">
        <v>2008</v>
      </c>
      <c r="N1721" s="1" t="s">
        <v>7307</v>
      </c>
      <c r="O1721" s="1">
        <v>6144</v>
      </c>
      <c r="P1721" s="1" t="s">
        <v>2010</v>
      </c>
      <c r="Q1721" s="1">
        <v>143.28</v>
      </c>
      <c r="R1721" s="1" t="str">
        <f>IFERROR(VLOOKUP(K1721,Proveedores!$A$2:$B$500,2,0),"Agregar")</f>
        <v>BIOARS S.A</v>
      </c>
      <c r="S1721" s="5">
        <f t="shared" si="26"/>
        <v>880312.32000000007</v>
      </c>
    </row>
    <row r="1722" spans="1:19" x14ac:dyDescent="0.2">
      <c r="A1722" s="7">
        <v>43984.672743055555</v>
      </c>
      <c r="B1722" s="1" t="s">
        <v>7302</v>
      </c>
      <c r="C1722" s="1" t="s">
        <v>7303</v>
      </c>
      <c r="D1722" s="1" t="s">
        <v>1621</v>
      </c>
      <c r="E1722" s="1" t="s">
        <v>7304</v>
      </c>
      <c r="F1722" s="7">
        <v>43881</v>
      </c>
      <c r="G1722" s="1" t="s">
        <v>668</v>
      </c>
      <c r="H1722" s="5">
        <v>12926672.640000001</v>
      </c>
      <c r="I1722" s="1">
        <v>800</v>
      </c>
      <c r="J1722" s="1">
        <v>0</v>
      </c>
      <c r="K1722" s="1" t="s">
        <v>7305</v>
      </c>
      <c r="L1722" s="1">
        <v>6</v>
      </c>
      <c r="M1722" s="1" t="s">
        <v>2011</v>
      </c>
      <c r="N1722" s="1" t="s">
        <v>2012</v>
      </c>
      <c r="O1722" s="1">
        <v>60288</v>
      </c>
      <c r="P1722" s="1" t="s">
        <v>2010</v>
      </c>
      <c r="Q1722" s="1">
        <v>154.27000000000001</v>
      </c>
      <c r="R1722" s="1" t="str">
        <f>IFERROR(VLOOKUP(K1722,Proveedores!$A$2:$B$500,2,0),"Agregar")</f>
        <v>BIOARS S.A</v>
      </c>
      <c r="S1722" s="5">
        <f t="shared" si="26"/>
        <v>9300629.7599999998</v>
      </c>
    </row>
    <row r="1723" spans="1:19" x14ac:dyDescent="0.2">
      <c r="A1723" s="7">
        <v>43984.672743055555</v>
      </c>
      <c r="B1723" s="1" t="s">
        <v>7302</v>
      </c>
      <c r="C1723" s="1" t="s">
        <v>7303</v>
      </c>
      <c r="D1723" s="1" t="s">
        <v>1621</v>
      </c>
      <c r="E1723" s="1" t="s">
        <v>7304</v>
      </c>
      <c r="F1723" s="7">
        <v>43881</v>
      </c>
      <c r="G1723" s="1" t="s">
        <v>668</v>
      </c>
      <c r="H1723" s="5">
        <v>12926672.640000001</v>
      </c>
      <c r="I1723" s="1">
        <v>800</v>
      </c>
      <c r="J1723" s="1">
        <v>0</v>
      </c>
      <c r="K1723" s="1" t="s">
        <v>7305</v>
      </c>
      <c r="L1723" s="1">
        <v>7</v>
      </c>
      <c r="M1723" s="1" t="s">
        <v>2013</v>
      </c>
      <c r="N1723" s="1" t="s">
        <v>7308</v>
      </c>
      <c r="O1723" s="1">
        <v>4224</v>
      </c>
      <c r="P1723" s="1" t="s">
        <v>2010</v>
      </c>
      <c r="Q1723" s="1">
        <v>167.26</v>
      </c>
      <c r="R1723" s="1" t="str">
        <f>IFERROR(VLOOKUP(K1723,Proveedores!$A$2:$B$500,2,0),"Agregar")</f>
        <v>BIOARS S.A</v>
      </c>
      <c r="S1723" s="5">
        <f t="shared" si="26"/>
        <v>706506.23999999999</v>
      </c>
    </row>
    <row r="1724" spans="1:19" x14ac:dyDescent="0.2">
      <c r="A1724" s="7">
        <v>43984.672743055555</v>
      </c>
      <c r="B1724" s="1" t="s">
        <v>7302</v>
      </c>
      <c r="C1724" s="1" t="s">
        <v>7303</v>
      </c>
      <c r="D1724" s="1" t="s">
        <v>1621</v>
      </c>
      <c r="E1724" s="1" t="s">
        <v>7304</v>
      </c>
      <c r="F1724" s="7">
        <v>43881</v>
      </c>
      <c r="G1724" s="1" t="s">
        <v>668</v>
      </c>
      <c r="H1724" s="5">
        <v>12926672.640000001</v>
      </c>
      <c r="I1724" s="1">
        <v>800</v>
      </c>
      <c r="J1724" s="1">
        <v>0</v>
      </c>
      <c r="K1724" s="1" t="s">
        <v>7305</v>
      </c>
      <c r="L1724" s="1">
        <v>12</v>
      </c>
      <c r="M1724" s="1" t="s">
        <v>2017</v>
      </c>
      <c r="N1724" s="1" t="s">
        <v>7309</v>
      </c>
      <c r="O1724" s="1">
        <v>2688</v>
      </c>
      <c r="P1724" s="1" t="s">
        <v>2010</v>
      </c>
      <c r="Q1724" s="1">
        <v>195.81</v>
      </c>
      <c r="R1724" s="1" t="str">
        <f>IFERROR(VLOOKUP(K1724,Proveedores!$A$2:$B$500,2,0),"Agregar")</f>
        <v>BIOARS S.A</v>
      </c>
      <c r="S1724" s="5">
        <f t="shared" si="26"/>
        <v>526337.28000000003</v>
      </c>
    </row>
    <row r="1725" spans="1:19" x14ac:dyDescent="0.2">
      <c r="A1725" s="7">
        <v>43984.672743055555</v>
      </c>
      <c r="B1725" s="1" t="s">
        <v>7302</v>
      </c>
      <c r="C1725" s="1" t="s">
        <v>7303</v>
      </c>
      <c r="D1725" s="1" t="s">
        <v>1621</v>
      </c>
      <c r="E1725" s="1" t="s">
        <v>7304</v>
      </c>
      <c r="F1725" s="7">
        <v>43881</v>
      </c>
      <c r="G1725" s="1" t="s">
        <v>668</v>
      </c>
      <c r="H1725" s="5">
        <v>12926672.640000001</v>
      </c>
      <c r="I1725" s="1">
        <v>800</v>
      </c>
      <c r="J1725" s="1">
        <v>0</v>
      </c>
      <c r="K1725" s="1" t="s">
        <v>7305</v>
      </c>
      <c r="L1725" s="1">
        <v>10</v>
      </c>
      <c r="M1725" s="1" t="s">
        <v>2019</v>
      </c>
      <c r="N1725" s="1" t="s">
        <v>7310</v>
      </c>
      <c r="O1725" s="1">
        <v>4608</v>
      </c>
      <c r="P1725" s="1" t="s">
        <v>2010</v>
      </c>
      <c r="Q1725" s="1">
        <v>197.33</v>
      </c>
      <c r="R1725" s="1" t="str">
        <f>IFERROR(VLOOKUP(K1725,Proveedores!$A$2:$B$500,2,0),"Agregar")</f>
        <v>BIOARS S.A</v>
      </c>
      <c r="S1725" s="5">
        <f t="shared" si="26"/>
        <v>909296.64000000001</v>
      </c>
    </row>
    <row r="1726" spans="1:19" x14ac:dyDescent="0.2">
      <c r="A1726" s="7">
        <v>43984.703634259262</v>
      </c>
      <c r="B1726" s="1" t="s">
        <v>7311</v>
      </c>
      <c r="C1726" s="1" t="s">
        <v>7312</v>
      </c>
      <c r="D1726" s="1" t="s">
        <v>1621</v>
      </c>
      <c r="E1726" s="1" t="s">
        <v>7313</v>
      </c>
      <c r="F1726" s="7">
        <v>43984</v>
      </c>
      <c r="G1726" s="1" t="s">
        <v>98</v>
      </c>
      <c r="H1726" s="5">
        <v>5246138</v>
      </c>
      <c r="I1726" s="1">
        <v>0</v>
      </c>
      <c r="J1726" s="1">
        <v>0</v>
      </c>
      <c r="K1726" s="1" t="s">
        <v>4367</v>
      </c>
      <c r="L1726" s="1">
        <v>2</v>
      </c>
      <c r="M1726" s="1" t="s">
        <v>4368</v>
      </c>
      <c r="N1726" s="1" t="s">
        <v>7314</v>
      </c>
      <c r="O1726" s="1">
        <v>18871</v>
      </c>
      <c r="P1726" s="1" t="s">
        <v>4396</v>
      </c>
      <c r="Q1726" s="1">
        <v>278</v>
      </c>
      <c r="R1726" s="1" t="str">
        <f>IFERROR(VLOOKUP(K1726,Proveedores!$A$2:$B$500,2,0),"Agregar")</f>
        <v>alimentos vida s.a.</v>
      </c>
      <c r="S1726" s="5">
        <f t="shared" si="26"/>
        <v>5246138</v>
      </c>
    </row>
    <row r="1727" spans="1:19" x14ac:dyDescent="0.2">
      <c r="A1727" s="7">
        <v>43984.717685185184</v>
      </c>
      <c r="B1727" s="1" t="s">
        <v>7315</v>
      </c>
      <c r="C1727" s="1" t="s">
        <v>7316</v>
      </c>
      <c r="D1727" s="1" t="s">
        <v>1621</v>
      </c>
      <c r="E1727" s="1" t="s">
        <v>7317</v>
      </c>
      <c r="F1727" s="7">
        <v>43984</v>
      </c>
      <c r="G1727" s="1" t="s">
        <v>98</v>
      </c>
      <c r="H1727" s="5">
        <v>5246138</v>
      </c>
      <c r="I1727" s="1">
        <v>0</v>
      </c>
      <c r="J1727" s="1">
        <v>0</v>
      </c>
      <c r="K1727" s="1" t="s">
        <v>4367</v>
      </c>
      <c r="L1727" s="1">
        <v>2</v>
      </c>
      <c r="M1727" s="1" t="s">
        <v>4368</v>
      </c>
      <c r="N1727" s="1" t="s">
        <v>7314</v>
      </c>
      <c r="O1727" s="1">
        <v>18871</v>
      </c>
      <c r="P1727" s="1" t="s">
        <v>4737</v>
      </c>
      <c r="Q1727" s="1">
        <v>278</v>
      </c>
      <c r="R1727" s="1" t="str">
        <f>IFERROR(VLOOKUP(K1727,Proveedores!$A$2:$B$500,2,0),"Agregar")</f>
        <v>alimentos vida s.a.</v>
      </c>
      <c r="S1727" s="5">
        <f t="shared" si="26"/>
        <v>5246138</v>
      </c>
    </row>
    <row r="1728" spans="1:19" x14ac:dyDescent="0.2">
      <c r="A1728" s="7">
        <v>43985.028229166666</v>
      </c>
      <c r="B1728" s="1" t="s">
        <v>7318</v>
      </c>
      <c r="C1728" s="1" t="s">
        <v>7319</v>
      </c>
      <c r="D1728" s="1" t="s">
        <v>1621</v>
      </c>
      <c r="E1728" s="1" t="s">
        <v>7320</v>
      </c>
      <c r="F1728" s="7">
        <v>43404</v>
      </c>
      <c r="G1728" s="1" t="s">
        <v>760</v>
      </c>
      <c r="H1728" s="5">
        <v>1966552.06</v>
      </c>
      <c r="I1728" s="1">
        <v>845</v>
      </c>
      <c r="J1728" s="1">
        <v>0</v>
      </c>
      <c r="K1728" s="1" t="s">
        <v>7321</v>
      </c>
      <c r="L1728" s="1">
        <v>11</v>
      </c>
      <c r="M1728" s="1" t="s">
        <v>7322</v>
      </c>
      <c r="N1728" s="1" t="s">
        <v>7323</v>
      </c>
      <c r="O1728" s="1">
        <v>4798</v>
      </c>
      <c r="P1728" s="1" t="s">
        <v>7324</v>
      </c>
      <c r="Q1728" s="1">
        <v>4073223</v>
      </c>
      <c r="R1728" s="1" t="str">
        <f>IFERROR(VLOOKUP(K1728,Proveedores!$A$2:$B$500,2,0),"Agregar")</f>
        <v>CORREO OFICIAL DE LA REPÚBLICA ARGENTINA S.A..</v>
      </c>
      <c r="S1728" s="5">
        <f t="shared" si="26"/>
        <v>19543323954</v>
      </c>
    </row>
    <row r="1729" spans="1:19" x14ac:dyDescent="0.2">
      <c r="A1729" s="7">
        <v>43985.320798611108</v>
      </c>
      <c r="B1729" s="1" t="s">
        <v>7325</v>
      </c>
      <c r="C1729" s="1" t="s">
        <v>7326</v>
      </c>
      <c r="D1729" s="1" t="s">
        <v>1621</v>
      </c>
      <c r="E1729" s="1" t="s">
        <v>7327</v>
      </c>
      <c r="F1729" s="7">
        <v>43950</v>
      </c>
      <c r="G1729" s="1" t="s">
        <v>1280</v>
      </c>
      <c r="H1729" s="5">
        <v>4140000</v>
      </c>
      <c r="I1729" s="1" t="s">
        <v>7328</v>
      </c>
      <c r="J1729" s="1">
        <v>0</v>
      </c>
      <c r="K1729" s="1" t="s">
        <v>620</v>
      </c>
      <c r="L1729" s="1">
        <v>1</v>
      </c>
      <c r="M1729" s="1" t="s">
        <v>7329</v>
      </c>
      <c r="N1729" s="1" t="s">
        <v>7330</v>
      </c>
      <c r="O1729" s="1">
        <v>3000000</v>
      </c>
      <c r="P1729" s="1" t="s">
        <v>3651</v>
      </c>
      <c r="Q1729" s="1">
        <v>1.38</v>
      </c>
      <c r="R1729" s="1" t="str">
        <f>IFERROR(VLOOKUP(K1729,Proveedores!$A$2:$B$500,2,0),"Agregar")</f>
        <v>PHARMOS S.A.</v>
      </c>
      <c r="S1729" s="5">
        <f t="shared" si="26"/>
        <v>4139999.9999999995</v>
      </c>
    </row>
    <row r="1730" spans="1:19" x14ac:dyDescent="0.2">
      <c r="A1730" s="7">
        <v>43985.331134259257</v>
      </c>
      <c r="B1730" s="1" t="s">
        <v>7331</v>
      </c>
      <c r="C1730" s="1" t="s">
        <v>7332</v>
      </c>
      <c r="D1730" s="1" t="s">
        <v>1621</v>
      </c>
      <c r="E1730" s="1" t="s">
        <v>7333</v>
      </c>
      <c r="F1730" s="7">
        <v>43965</v>
      </c>
      <c r="G1730" s="1" t="s">
        <v>1280</v>
      </c>
      <c r="H1730" s="5">
        <v>4830000</v>
      </c>
      <c r="I1730" s="1" t="s">
        <v>7334</v>
      </c>
      <c r="J1730" s="1">
        <v>0</v>
      </c>
      <c r="K1730" s="1" t="s">
        <v>620</v>
      </c>
      <c r="L1730" s="1">
        <v>1</v>
      </c>
      <c r="M1730" s="1" t="s">
        <v>7329</v>
      </c>
      <c r="N1730" s="1" t="s">
        <v>7330</v>
      </c>
      <c r="O1730" s="1">
        <v>3500000</v>
      </c>
      <c r="P1730" s="1" t="s">
        <v>3651</v>
      </c>
      <c r="Q1730" s="1">
        <v>1.38</v>
      </c>
      <c r="R1730" s="1" t="str">
        <f>IFERROR(VLOOKUP(K1730,Proveedores!$A$2:$B$500,2,0),"Agregar")</f>
        <v>PHARMOS S.A.</v>
      </c>
      <c r="S1730" s="5">
        <f t="shared" si="26"/>
        <v>4830000</v>
      </c>
    </row>
    <row r="1731" spans="1:19" x14ac:dyDescent="0.2">
      <c r="A1731" s="7">
        <v>43985.338796296295</v>
      </c>
      <c r="B1731" s="1" t="s">
        <v>7335</v>
      </c>
      <c r="C1731" s="1" t="s">
        <v>7336</v>
      </c>
      <c r="D1731" s="1" t="s">
        <v>1621</v>
      </c>
      <c r="E1731" s="1" t="s">
        <v>7337</v>
      </c>
      <c r="F1731" s="7">
        <v>43951</v>
      </c>
      <c r="G1731" s="1" t="s">
        <v>1280</v>
      </c>
      <c r="H1731" s="5">
        <v>2070000</v>
      </c>
      <c r="I1731" s="1" t="s">
        <v>7328</v>
      </c>
      <c r="J1731" s="1">
        <v>0</v>
      </c>
      <c r="K1731" s="1" t="s">
        <v>620</v>
      </c>
      <c r="L1731" s="1">
        <v>1</v>
      </c>
      <c r="M1731" s="1" t="s">
        <v>7329</v>
      </c>
      <c r="N1731" s="1" t="s">
        <v>7330</v>
      </c>
      <c r="O1731" s="1">
        <v>1500000</v>
      </c>
      <c r="P1731" s="1" t="s">
        <v>3651</v>
      </c>
      <c r="Q1731" s="1">
        <v>1.38</v>
      </c>
      <c r="R1731" s="1" t="str">
        <f>IFERROR(VLOOKUP(K1731,Proveedores!$A$2:$B$500,2,0),"Agregar")</f>
        <v>PHARMOS S.A.</v>
      </c>
      <c r="S1731" s="5">
        <f t="shared" ref="S1731:S1794" si="27">Q1731*O1731</f>
        <v>2069999.9999999998</v>
      </c>
    </row>
    <row r="1732" spans="1:19" x14ac:dyDescent="0.2">
      <c r="A1732" s="7">
        <v>43985.347071759257</v>
      </c>
      <c r="B1732" s="1" t="s">
        <v>7338</v>
      </c>
      <c r="C1732" s="1" t="s">
        <v>7339</v>
      </c>
      <c r="D1732" s="1" t="s">
        <v>1621</v>
      </c>
      <c r="E1732" s="1" t="s">
        <v>7340</v>
      </c>
      <c r="F1732" s="7">
        <v>43957</v>
      </c>
      <c r="G1732" s="1" t="s">
        <v>1280</v>
      </c>
      <c r="H1732" s="5">
        <v>5175000</v>
      </c>
      <c r="I1732" s="1" t="s">
        <v>7341</v>
      </c>
      <c r="J1732" s="1">
        <v>0</v>
      </c>
      <c r="K1732" s="1" t="s">
        <v>620</v>
      </c>
      <c r="L1732" s="1">
        <v>1</v>
      </c>
      <c r="M1732" s="1" t="s">
        <v>7329</v>
      </c>
      <c r="N1732" s="1" t="s">
        <v>7330</v>
      </c>
      <c r="O1732" s="1">
        <v>3750000</v>
      </c>
      <c r="P1732" s="1" t="s">
        <v>3651</v>
      </c>
      <c r="Q1732" s="1">
        <v>1.38</v>
      </c>
      <c r="R1732" s="1" t="str">
        <f>IFERROR(VLOOKUP(K1732,Proveedores!$A$2:$B$500,2,0),"Agregar")</f>
        <v>PHARMOS S.A.</v>
      </c>
      <c r="S1732" s="5">
        <f t="shared" si="27"/>
        <v>5175000</v>
      </c>
    </row>
    <row r="1733" spans="1:19" x14ac:dyDescent="0.2">
      <c r="A1733" s="7">
        <v>43985.35460648148</v>
      </c>
      <c r="B1733" s="1" t="s">
        <v>7342</v>
      </c>
      <c r="C1733" s="1" t="s">
        <v>7343</v>
      </c>
      <c r="D1733" s="1" t="s">
        <v>1621</v>
      </c>
      <c r="E1733" s="1" t="s">
        <v>7344</v>
      </c>
      <c r="F1733" s="7">
        <v>43950</v>
      </c>
      <c r="G1733" s="1" t="s">
        <v>1280</v>
      </c>
      <c r="H1733" s="5">
        <v>3105000</v>
      </c>
      <c r="I1733" s="1" t="s">
        <v>7328</v>
      </c>
      <c r="J1733" s="1">
        <v>0</v>
      </c>
      <c r="K1733" s="1" t="s">
        <v>620</v>
      </c>
      <c r="L1733" s="1">
        <v>1</v>
      </c>
      <c r="M1733" s="1" t="s">
        <v>7329</v>
      </c>
      <c r="N1733" s="1" t="s">
        <v>7330</v>
      </c>
      <c r="O1733" s="1">
        <v>2250000</v>
      </c>
      <c r="P1733" s="1" t="s">
        <v>3651</v>
      </c>
      <c r="Q1733" s="1">
        <v>1.38</v>
      </c>
      <c r="R1733" s="1" t="str">
        <f>IFERROR(VLOOKUP(K1733,Proveedores!$A$2:$B$500,2,0),"Agregar")</f>
        <v>PHARMOS S.A.</v>
      </c>
      <c r="S1733" s="5">
        <f t="shared" si="27"/>
        <v>3104999.9999999995</v>
      </c>
    </row>
    <row r="1734" spans="1:19" x14ac:dyDescent="0.2">
      <c r="A1734" s="7">
        <v>43985.362638888888</v>
      </c>
      <c r="B1734" s="1" t="s">
        <v>7345</v>
      </c>
      <c r="C1734" s="1" t="s">
        <v>7346</v>
      </c>
      <c r="D1734" s="1" t="s">
        <v>1621</v>
      </c>
      <c r="E1734" s="1" t="s">
        <v>7347</v>
      </c>
      <c r="F1734" s="7">
        <v>43957</v>
      </c>
      <c r="G1734" s="1" t="s">
        <v>1280</v>
      </c>
      <c r="H1734" s="5">
        <v>2070000</v>
      </c>
      <c r="I1734" s="1" t="s">
        <v>7341</v>
      </c>
      <c r="J1734" s="1">
        <v>0</v>
      </c>
      <c r="K1734" s="1" t="s">
        <v>620</v>
      </c>
      <c r="L1734" s="1">
        <v>1</v>
      </c>
      <c r="M1734" s="1" t="s">
        <v>7329</v>
      </c>
      <c r="N1734" s="1" t="s">
        <v>7330</v>
      </c>
      <c r="O1734" s="1">
        <v>1500000</v>
      </c>
      <c r="P1734" s="1" t="s">
        <v>3651</v>
      </c>
      <c r="Q1734" s="1">
        <v>1.38</v>
      </c>
      <c r="R1734" s="1" t="str">
        <f>IFERROR(VLOOKUP(K1734,Proveedores!$A$2:$B$500,2,0),"Agregar")</f>
        <v>PHARMOS S.A.</v>
      </c>
      <c r="S1734" s="5">
        <f t="shared" si="27"/>
        <v>2069999.9999999998</v>
      </c>
    </row>
    <row r="1735" spans="1:19" x14ac:dyDescent="0.2">
      <c r="A1735" s="7">
        <v>43985.371087962965</v>
      </c>
      <c r="B1735" s="1" t="s">
        <v>7348</v>
      </c>
      <c r="C1735" s="1" t="s">
        <v>7349</v>
      </c>
      <c r="D1735" s="1" t="s">
        <v>1621</v>
      </c>
      <c r="E1735" s="1" t="s">
        <v>7350</v>
      </c>
      <c r="F1735" s="7">
        <v>43957</v>
      </c>
      <c r="G1735" s="1" t="s">
        <v>1280</v>
      </c>
      <c r="H1735" s="5">
        <v>3708060</v>
      </c>
      <c r="I1735" s="1" t="s">
        <v>7341</v>
      </c>
      <c r="J1735" s="1">
        <v>0</v>
      </c>
      <c r="K1735" s="1" t="s">
        <v>620</v>
      </c>
      <c r="L1735" s="1">
        <v>1</v>
      </c>
      <c r="M1735" s="1" t="s">
        <v>7329</v>
      </c>
      <c r="N1735" s="1" t="s">
        <v>7330</v>
      </c>
      <c r="O1735" s="1">
        <v>2687000</v>
      </c>
      <c r="P1735" s="1" t="s">
        <v>3651</v>
      </c>
      <c r="Q1735" s="1">
        <v>1.38</v>
      </c>
      <c r="R1735" s="1" t="str">
        <f>IFERROR(VLOOKUP(K1735,Proveedores!$A$2:$B$500,2,0),"Agregar")</f>
        <v>PHARMOS S.A.</v>
      </c>
      <c r="S1735" s="5">
        <f t="shared" si="27"/>
        <v>3708059.9999999995</v>
      </c>
    </row>
    <row r="1736" spans="1:19" x14ac:dyDescent="0.2">
      <c r="A1736" s="7">
        <v>43985.385810185187</v>
      </c>
      <c r="B1736" s="1" t="s">
        <v>7351</v>
      </c>
      <c r="C1736" s="1" t="s">
        <v>7352</v>
      </c>
      <c r="D1736" s="1" t="s">
        <v>1621</v>
      </c>
      <c r="E1736" s="1" t="s">
        <v>7353</v>
      </c>
      <c r="F1736" s="7">
        <v>43950</v>
      </c>
      <c r="G1736" s="1" t="s">
        <v>1280</v>
      </c>
      <c r="H1736" s="5">
        <v>4916940</v>
      </c>
      <c r="I1736" s="1" t="s">
        <v>7328</v>
      </c>
      <c r="J1736" s="1">
        <v>0</v>
      </c>
      <c r="K1736" s="1" t="s">
        <v>620</v>
      </c>
      <c r="L1736" s="1">
        <v>1</v>
      </c>
      <c r="M1736" s="1" t="s">
        <v>7329</v>
      </c>
      <c r="N1736" s="1" t="s">
        <v>7330</v>
      </c>
      <c r="O1736" s="1">
        <v>3563000</v>
      </c>
      <c r="P1736" s="1" t="s">
        <v>3651</v>
      </c>
      <c r="Q1736" s="1">
        <v>1.38</v>
      </c>
      <c r="R1736" s="1" t="str">
        <f>IFERROR(VLOOKUP(K1736,Proveedores!$A$2:$B$500,2,0),"Agregar")</f>
        <v>PHARMOS S.A.</v>
      </c>
      <c r="S1736" s="5">
        <f t="shared" si="27"/>
        <v>4916940</v>
      </c>
    </row>
    <row r="1737" spans="1:19" x14ac:dyDescent="0.2">
      <c r="A1737" s="7">
        <v>43985.399375000001</v>
      </c>
      <c r="B1737" s="1" t="s">
        <v>7354</v>
      </c>
      <c r="C1737" s="1" t="s">
        <v>7355</v>
      </c>
      <c r="D1737" s="1" t="s">
        <v>1621</v>
      </c>
      <c r="E1737" s="1" t="s">
        <v>7356</v>
      </c>
      <c r="F1737" s="7">
        <v>43979</v>
      </c>
      <c r="G1737" s="1" t="s">
        <v>1231</v>
      </c>
      <c r="H1737" s="5">
        <v>9102555</v>
      </c>
      <c r="I1737" s="1" t="s">
        <v>2599</v>
      </c>
      <c r="J1737" s="1">
        <v>0</v>
      </c>
      <c r="K1737" s="1" t="s">
        <v>318</v>
      </c>
      <c r="L1737" s="1">
        <v>3</v>
      </c>
      <c r="M1737" s="1" t="s">
        <v>5581</v>
      </c>
      <c r="N1737" s="1" t="s">
        <v>7357</v>
      </c>
      <c r="O1737" s="1">
        <v>394050</v>
      </c>
      <c r="P1737" s="1" t="s">
        <v>1819</v>
      </c>
      <c r="Q1737" s="1">
        <v>23.1</v>
      </c>
      <c r="R1737" s="1" t="str">
        <f>IFERROR(VLOOKUP(K1737,Proveedores!$A$2:$B$500,2,0),"Agregar")</f>
        <v>LABORATORIOS RICHMOND SACIF</v>
      </c>
      <c r="S1737" s="5">
        <f t="shared" si="27"/>
        <v>9102555</v>
      </c>
    </row>
    <row r="1738" spans="1:19" x14ac:dyDescent="0.2">
      <c r="A1738" s="7">
        <v>43985.405868055554</v>
      </c>
      <c r="B1738" s="1" t="s">
        <v>7358</v>
      </c>
      <c r="C1738" s="1" t="s">
        <v>7359</v>
      </c>
      <c r="D1738" s="1" t="s">
        <v>1621</v>
      </c>
      <c r="E1738" s="1" t="s">
        <v>7360</v>
      </c>
      <c r="F1738" s="7">
        <v>43984</v>
      </c>
      <c r="G1738" s="1" t="s">
        <v>971</v>
      </c>
      <c r="H1738" s="5">
        <v>40000</v>
      </c>
      <c r="I1738" s="1" t="s">
        <v>7361</v>
      </c>
      <c r="J1738" s="1">
        <v>0</v>
      </c>
      <c r="K1738" s="1" t="s">
        <v>4392</v>
      </c>
      <c r="L1738" s="1">
        <v>1</v>
      </c>
      <c r="M1738" s="1">
        <v>1</v>
      </c>
      <c r="N1738" s="1" t="s">
        <v>3755</v>
      </c>
      <c r="O1738" s="1">
        <v>1</v>
      </c>
      <c r="P1738" s="1">
        <v>1</v>
      </c>
      <c r="Q1738" s="1">
        <v>40000</v>
      </c>
      <c r="R1738" s="1" t="str">
        <f>IFERROR(VLOOKUP(K1738,Proveedores!$A$2:$B$500,2,0),"Agregar")</f>
        <v>Angeleri y Asociados S.A.</v>
      </c>
      <c r="S1738" s="5">
        <f t="shared" si="27"/>
        <v>40000</v>
      </c>
    </row>
    <row r="1739" spans="1:19" x14ac:dyDescent="0.2">
      <c r="A1739" s="7">
        <v>43985.429710648146</v>
      </c>
      <c r="B1739" s="1" t="s">
        <v>7362</v>
      </c>
      <c r="C1739" s="1" t="s">
        <v>7363</v>
      </c>
      <c r="D1739" s="1" t="s">
        <v>1621</v>
      </c>
      <c r="E1739" s="1" t="s">
        <v>7364</v>
      </c>
      <c r="F1739" s="7">
        <v>43969</v>
      </c>
      <c r="G1739" s="1" t="s">
        <v>692</v>
      </c>
      <c r="H1739" s="5">
        <v>2216042.44</v>
      </c>
      <c r="I1739" s="1">
        <v>743</v>
      </c>
      <c r="J1739" s="1">
        <v>0</v>
      </c>
      <c r="K1739" s="1" t="s">
        <v>2737</v>
      </c>
      <c r="L1739" s="1">
        <v>32</v>
      </c>
      <c r="M1739" s="1" t="s">
        <v>3011</v>
      </c>
      <c r="N1739" s="1" t="s">
        <v>4448</v>
      </c>
      <c r="O1739" s="1">
        <v>19468</v>
      </c>
      <c r="P1739" s="1" t="s">
        <v>1642</v>
      </c>
      <c r="Q1739" s="1">
        <v>113.83</v>
      </c>
      <c r="R1739" s="1" t="str">
        <f>IFERROR(VLOOKUP(K1739,Proveedores!$A$2:$B$500,2,0),"Agregar")</f>
        <v>LABORATORIOS FABRA S.A.</v>
      </c>
      <c r="S1739" s="5">
        <f t="shared" si="27"/>
        <v>2216042.44</v>
      </c>
    </row>
    <row r="1740" spans="1:19" x14ac:dyDescent="0.2">
      <c r="A1740" s="7">
        <v>43985.611516203702</v>
      </c>
      <c r="B1740" s="1" t="s">
        <v>7365</v>
      </c>
      <c r="C1740" s="1" t="s">
        <v>7366</v>
      </c>
      <c r="D1740" s="1" t="s">
        <v>1621</v>
      </c>
      <c r="E1740" s="1" t="s">
        <v>7367</v>
      </c>
      <c r="F1740" s="7">
        <v>43969</v>
      </c>
      <c r="G1740" s="1" t="s">
        <v>692</v>
      </c>
      <c r="H1740" s="5">
        <v>3510065.28</v>
      </c>
      <c r="I1740" s="1" t="s">
        <v>7368</v>
      </c>
      <c r="J1740" s="1">
        <v>0</v>
      </c>
      <c r="K1740" s="1" t="s">
        <v>2737</v>
      </c>
      <c r="L1740" s="1">
        <v>6</v>
      </c>
      <c r="M1740" s="1" t="s">
        <v>3353</v>
      </c>
      <c r="N1740" s="1" t="s">
        <v>3532</v>
      </c>
      <c r="O1740" s="1">
        <v>38496</v>
      </c>
      <c r="P1740" s="1" t="s">
        <v>1642</v>
      </c>
      <c r="Q1740" s="1">
        <v>91.18</v>
      </c>
      <c r="R1740" s="1" t="str">
        <f>IFERROR(VLOOKUP(K1740,Proveedores!$A$2:$B$500,2,0),"Agregar")</f>
        <v>LABORATORIOS FABRA S.A.</v>
      </c>
      <c r="S1740" s="5">
        <f t="shared" si="27"/>
        <v>3510065.2800000003</v>
      </c>
    </row>
    <row r="1741" spans="1:19" x14ac:dyDescent="0.2">
      <c r="A1741" s="7">
        <v>43985.732361111113</v>
      </c>
      <c r="B1741" s="1" t="s">
        <v>7369</v>
      </c>
      <c r="C1741" s="1" t="s">
        <v>7370</v>
      </c>
      <c r="D1741" s="1" t="s">
        <v>1621</v>
      </c>
      <c r="E1741" s="1">
        <v>5414</v>
      </c>
      <c r="F1741" s="7">
        <v>43980</v>
      </c>
      <c r="G1741" s="1" t="s">
        <v>552</v>
      </c>
      <c r="H1741" s="5">
        <v>2559092.7999999998</v>
      </c>
      <c r="I1741" s="1">
        <v>822</v>
      </c>
      <c r="J1741" s="1">
        <v>0</v>
      </c>
      <c r="K1741" s="1" t="s">
        <v>6907</v>
      </c>
      <c r="L1741" s="1">
        <v>1</v>
      </c>
      <c r="M1741" s="1" t="s">
        <v>2393</v>
      </c>
      <c r="N1741" s="1" t="s">
        <v>4511</v>
      </c>
      <c r="O1741" s="1">
        <v>2998</v>
      </c>
      <c r="P1741" s="1" t="s">
        <v>2391</v>
      </c>
      <c r="Q1741" s="1">
        <v>853.6</v>
      </c>
      <c r="R1741" s="1" t="str">
        <f>IFERROR(VLOOKUP(K1741,Proveedores!$A$2:$B$500,2,0),"Agregar")</f>
        <v>KOPELCO S.A.</v>
      </c>
      <c r="S1741" s="5">
        <f t="shared" si="27"/>
        <v>2559092.8000000003</v>
      </c>
    </row>
    <row r="1742" spans="1:19" x14ac:dyDescent="0.2">
      <c r="A1742" s="7">
        <v>43986.769803240742</v>
      </c>
      <c r="B1742" s="1" t="s">
        <v>7371</v>
      </c>
      <c r="C1742" s="1" t="s">
        <v>7372</v>
      </c>
      <c r="D1742" s="1" t="s">
        <v>1621</v>
      </c>
      <c r="E1742" s="1">
        <v>1100000100</v>
      </c>
      <c r="F1742" s="7">
        <v>43981</v>
      </c>
      <c r="G1742" s="1" t="s">
        <v>6653</v>
      </c>
      <c r="H1742" s="5">
        <v>231000000</v>
      </c>
      <c r="I1742" s="1" t="s">
        <v>2599</v>
      </c>
      <c r="J1742" s="1">
        <v>0</v>
      </c>
      <c r="K1742" s="1" t="s">
        <v>5669</v>
      </c>
      <c r="L1742" s="1">
        <v>1</v>
      </c>
      <c r="M1742" s="1" t="s">
        <v>5670</v>
      </c>
      <c r="N1742" s="1" t="s">
        <v>5671</v>
      </c>
      <c r="O1742" s="1">
        <v>300</v>
      </c>
      <c r="P1742" s="1" t="s">
        <v>2149</v>
      </c>
      <c r="Q1742" s="1">
        <v>770000</v>
      </c>
      <c r="R1742" s="1" t="str">
        <f>IFERROR(VLOOKUP(K1742,Proveedores!$A$2:$B$500,2,0),"Agregar")</f>
        <v>TECME SA</v>
      </c>
      <c r="S1742" s="5">
        <f t="shared" si="27"/>
        <v>231000000</v>
      </c>
    </row>
    <row r="1743" spans="1:19" x14ac:dyDescent="0.2">
      <c r="A1743" s="7">
        <v>43986.773506944446</v>
      </c>
      <c r="B1743" s="1" t="s">
        <v>7373</v>
      </c>
      <c r="C1743" s="1" t="s">
        <v>7374</v>
      </c>
      <c r="D1743" s="1" t="s">
        <v>1621</v>
      </c>
      <c r="E1743" s="1" t="s">
        <v>7375</v>
      </c>
      <c r="F1743" s="7">
        <v>43985</v>
      </c>
      <c r="G1743" s="1" t="s">
        <v>7376</v>
      </c>
      <c r="H1743" s="5">
        <v>1725000</v>
      </c>
      <c r="I1743" s="1" t="s">
        <v>1816</v>
      </c>
      <c r="J1743" s="1">
        <v>0</v>
      </c>
      <c r="K1743" s="1" t="s">
        <v>7377</v>
      </c>
      <c r="L1743" s="1">
        <v>2</v>
      </c>
      <c r="M1743" s="1" t="s">
        <v>1816</v>
      </c>
      <c r="N1743" s="1" t="s">
        <v>7378</v>
      </c>
      <c r="O1743" s="1">
        <v>150000</v>
      </c>
      <c r="P1743" s="1" t="s">
        <v>1861</v>
      </c>
      <c r="Q1743" s="1">
        <v>11.5</v>
      </c>
      <c r="R1743" s="1" t="str">
        <f>IFERROR(VLOOKUP(K1743,Proveedores!$A$2:$B$500,2,0),"Agregar")</f>
        <v>152bis SAS</v>
      </c>
      <c r="S1743" s="5">
        <f t="shared" si="27"/>
        <v>1725000</v>
      </c>
    </row>
    <row r="1744" spans="1:19" x14ac:dyDescent="0.2">
      <c r="A1744" s="7">
        <v>43986.777696759258</v>
      </c>
      <c r="B1744" s="1" t="s">
        <v>7379</v>
      </c>
      <c r="C1744" s="1" t="s">
        <v>7380</v>
      </c>
      <c r="D1744" s="1" t="s">
        <v>1621</v>
      </c>
      <c r="E1744" s="1" t="s">
        <v>7381</v>
      </c>
      <c r="F1744" s="7">
        <v>43957</v>
      </c>
      <c r="G1744" s="1" t="s">
        <v>1280</v>
      </c>
      <c r="H1744" s="5">
        <v>2760000</v>
      </c>
      <c r="I1744" s="1" t="s">
        <v>7382</v>
      </c>
      <c r="J1744" s="1">
        <v>0</v>
      </c>
      <c r="K1744" s="1" t="s">
        <v>620</v>
      </c>
      <c r="L1744" s="1">
        <v>1</v>
      </c>
      <c r="M1744" s="1" t="s">
        <v>7329</v>
      </c>
      <c r="N1744" s="1" t="s">
        <v>7330</v>
      </c>
      <c r="O1744" s="1">
        <v>2000000</v>
      </c>
      <c r="P1744" s="1" t="s">
        <v>3651</v>
      </c>
      <c r="Q1744" s="1">
        <v>1.38</v>
      </c>
      <c r="R1744" s="1" t="str">
        <f>IFERROR(VLOOKUP(K1744,Proveedores!$A$2:$B$500,2,0),"Agregar")</f>
        <v>PHARMOS S.A.</v>
      </c>
      <c r="S1744" s="5">
        <f t="shared" si="27"/>
        <v>2760000</v>
      </c>
    </row>
    <row r="1745" spans="1:19" x14ac:dyDescent="0.2">
      <c r="A1745" s="7">
        <v>43986.78292824074</v>
      </c>
      <c r="B1745" s="1" t="s">
        <v>7383</v>
      </c>
      <c r="C1745" s="1" t="s">
        <v>7384</v>
      </c>
      <c r="D1745" s="1" t="s">
        <v>1621</v>
      </c>
      <c r="E1745" s="1" t="s">
        <v>7385</v>
      </c>
      <c r="F1745" s="7">
        <v>43950</v>
      </c>
      <c r="G1745" s="1" t="s">
        <v>1280</v>
      </c>
      <c r="H1745" s="5">
        <v>5175000</v>
      </c>
      <c r="I1745" s="1" t="s">
        <v>7328</v>
      </c>
      <c r="J1745" s="1">
        <v>0</v>
      </c>
      <c r="K1745" s="1" t="s">
        <v>620</v>
      </c>
      <c r="L1745" s="1">
        <v>1</v>
      </c>
      <c r="M1745" s="1" t="s">
        <v>7329</v>
      </c>
      <c r="N1745" s="1" t="s">
        <v>7330</v>
      </c>
      <c r="O1745" s="1">
        <v>3750000</v>
      </c>
      <c r="P1745" s="1" t="s">
        <v>3651</v>
      </c>
      <c r="Q1745" s="1">
        <v>1.38</v>
      </c>
      <c r="R1745" s="1" t="str">
        <f>IFERROR(VLOOKUP(K1745,Proveedores!$A$2:$B$500,2,0),"Agregar")</f>
        <v>PHARMOS S.A.</v>
      </c>
      <c r="S1745" s="5">
        <f t="shared" si="27"/>
        <v>5175000</v>
      </c>
    </row>
    <row r="1746" spans="1:19" x14ac:dyDescent="0.2">
      <c r="A1746" s="7">
        <v>43987.340844907405</v>
      </c>
      <c r="B1746" s="1" t="s">
        <v>7386</v>
      </c>
      <c r="C1746" s="1" t="s">
        <v>7387</v>
      </c>
      <c r="D1746" s="1" t="s">
        <v>1621</v>
      </c>
      <c r="E1746" s="1">
        <v>20000009057</v>
      </c>
      <c r="F1746" s="7">
        <v>43942</v>
      </c>
      <c r="G1746" s="1" t="s">
        <v>7388</v>
      </c>
      <c r="H1746" s="5">
        <v>20012492.5</v>
      </c>
      <c r="I1746" s="1">
        <v>679</v>
      </c>
      <c r="J1746" s="1">
        <v>0</v>
      </c>
      <c r="K1746" s="1" t="s">
        <v>1074</v>
      </c>
      <c r="L1746" s="1">
        <v>1</v>
      </c>
      <c r="M1746" s="1">
        <v>87117812</v>
      </c>
      <c r="N1746" s="1" t="s">
        <v>7389</v>
      </c>
      <c r="O1746" s="1">
        <v>5000</v>
      </c>
      <c r="P1746" s="1" t="s">
        <v>1850</v>
      </c>
      <c r="Q1746" s="1">
        <v>4002.5</v>
      </c>
      <c r="R1746" s="1" t="str">
        <f>IFERROR(VLOOKUP(K1746,Proveedores!$A$2:$B$500,2,0),"Agregar")</f>
        <v>BAYER SA</v>
      </c>
      <c r="S1746" s="5">
        <f t="shared" si="27"/>
        <v>20012500</v>
      </c>
    </row>
    <row r="1747" spans="1:19" x14ac:dyDescent="0.2">
      <c r="A1747" s="7">
        <v>43987.353136574071</v>
      </c>
      <c r="B1747" s="1" t="s">
        <v>7390</v>
      </c>
      <c r="C1747" s="1" t="s">
        <v>7391</v>
      </c>
      <c r="D1747" s="1" t="s">
        <v>1621</v>
      </c>
      <c r="E1747" s="1" t="s">
        <v>7392</v>
      </c>
      <c r="F1747" s="7">
        <v>43942</v>
      </c>
      <c r="G1747" s="1" t="s">
        <v>7388</v>
      </c>
      <c r="H1747" s="5">
        <v>20012492.5</v>
      </c>
      <c r="I1747" s="1">
        <v>679</v>
      </c>
      <c r="J1747" s="1">
        <v>0</v>
      </c>
      <c r="K1747" s="1" t="s">
        <v>1074</v>
      </c>
      <c r="L1747" s="1">
        <v>1</v>
      </c>
      <c r="M1747" s="1">
        <v>87117812</v>
      </c>
      <c r="N1747" s="1" t="s">
        <v>7393</v>
      </c>
      <c r="O1747" s="1">
        <v>5000</v>
      </c>
      <c r="P1747" s="1" t="s">
        <v>2803</v>
      </c>
      <c r="Q1747" s="1">
        <v>4002.5</v>
      </c>
      <c r="R1747" s="1" t="str">
        <f>IFERROR(VLOOKUP(K1747,Proveedores!$A$2:$B$500,2,0),"Agregar")</f>
        <v>BAYER SA</v>
      </c>
      <c r="S1747" s="5">
        <f t="shared" si="27"/>
        <v>20012500</v>
      </c>
    </row>
    <row r="1748" spans="1:19" x14ac:dyDescent="0.2">
      <c r="A1748" s="7">
        <v>43987.364606481482</v>
      </c>
      <c r="B1748" s="1" t="s">
        <v>7394</v>
      </c>
      <c r="C1748" s="1" t="s">
        <v>7395</v>
      </c>
      <c r="D1748" s="1" t="s">
        <v>1621</v>
      </c>
      <c r="E1748" s="1" t="s">
        <v>7396</v>
      </c>
      <c r="F1748" s="7">
        <v>43979</v>
      </c>
      <c r="G1748" s="1" t="s">
        <v>5360</v>
      </c>
      <c r="H1748" s="5">
        <v>118214789.2</v>
      </c>
      <c r="I1748" s="1">
        <v>815</v>
      </c>
      <c r="J1748" s="1">
        <v>0</v>
      </c>
      <c r="K1748" s="1" t="s">
        <v>5361</v>
      </c>
      <c r="L1748" s="1">
        <v>1</v>
      </c>
      <c r="M1748" s="1">
        <v>500100</v>
      </c>
      <c r="N1748" s="1" t="s">
        <v>5362</v>
      </c>
      <c r="O1748" s="1">
        <v>408440</v>
      </c>
      <c r="P1748" s="1" t="s">
        <v>3121</v>
      </c>
      <c r="Q1748" s="1">
        <v>289.43</v>
      </c>
      <c r="R1748" s="1" t="str">
        <f>IFERROR(VLOOKUP(K1748,Proveedores!$A$2:$B$500,2,0),"Agregar")</f>
        <v>Sinergium</v>
      </c>
      <c r="S1748" s="5">
        <f t="shared" si="27"/>
        <v>118214789.2</v>
      </c>
    </row>
    <row r="1749" spans="1:19" x14ac:dyDescent="0.2">
      <c r="A1749" s="7">
        <v>43987.368761574071</v>
      </c>
      <c r="B1749" s="1" t="s">
        <v>7397</v>
      </c>
      <c r="C1749" s="1" t="s">
        <v>7398</v>
      </c>
      <c r="D1749" s="1" t="s">
        <v>1621</v>
      </c>
      <c r="E1749" s="1">
        <v>20000009057</v>
      </c>
      <c r="F1749" s="7">
        <v>43942</v>
      </c>
      <c r="G1749" s="1" t="s">
        <v>7388</v>
      </c>
      <c r="H1749" s="5">
        <v>20012492.5</v>
      </c>
      <c r="I1749" s="1">
        <v>679</v>
      </c>
      <c r="J1749" s="1">
        <v>0</v>
      </c>
      <c r="K1749" s="1" t="s">
        <v>1074</v>
      </c>
      <c r="L1749" s="1">
        <v>1</v>
      </c>
      <c r="M1749" s="1">
        <v>87117812</v>
      </c>
      <c r="N1749" s="1" t="s">
        <v>7393</v>
      </c>
      <c r="O1749" s="1">
        <v>5000</v>
      </c>
      <c r="P1749" s="1" t="s">
        <v>2803</v>
      </c>
      <c r="Q1749" s="1">
        <v>4002.5</v>
      </c>
      <c r="R1749" s="1" t="str">
        <f>IFERROR(VLOOKUP(K1749,Proveedores!$A$2:$B$500,2,0),"Agregar")</f>
        <v>BAYER SA</v>
      </c>
      <c r="S1749" s="5">
        <f t="shared" si="27"/>
        <v>20012500</v>
      </c>
    </row>
    <row r="1750" spans="1:19" x14ac:dyDescent="0.2">
      <c r="A1750" s="7">
        <v>43987.370381944442</v>
      </c>
      <c r="B1750" s="1" t="s">
        <v>7399</v>
      </c>
      <c r="C1750" s="1" t="s">
        <v>7400</v>
      </c>
      <c r="D1750" s="1" t="s">
        <v>1621</v>
      </c>
      <c r="E1750" s="1" t="s">
        <v>7401</v>
      </c>
      <c r="F1750" s="7">
        <v>43972</v>
      </c>
      <c r="G1750" s="1" t="s">
        <v>692</v>
      </c>
      <c r="H1750" s="5">
        <v>2264063.38</v>
      </c>
      <c r="I1750" s="1">
        <v>804</v>
      </c>
      <c r="J1750" s="1">
        <v>0</v>
      </c>
      <c r="K1750" s="1" t="s">
        <v>3431</v>
      </c>
      <c r="L1750" s="1">
        <v>41</v>
      </c>
      <c r="M1750" s="1" t="s">
        <v>2858</v>
      </c>
      <c r="N1750" s="1" t="s">
        <v>3100</v>
      </c>
      <c r="O1750" s="1">
        <v>98652</v>
      </c>
      <c r="P1750" s="1" t="s">
        <v>2860</v>
      </c>
      <c r="Q1750" s="1">
        <v>22.95</v>
      </c>
      <c r="R1750" s="1" t="str">
        <f>IFERROR(VLOOKUP(K1750,Proveedores!$A$2:$B$500,2,0),"Agregar")</f>
        <v>Dr. LAZAR &amp; Cía. S.A.Q.e.I.</v>
      </c>
      <c r="S1750" s="5">
        <f t="shared" si="27"/>
        <v>2264063.4</v>
      </c>
    </row>
    <row r="1751" spans="1:19" x14ac:dyDescent="0.2">
      <c r="A1751" s="7">
        <v>43987.386307870373</v>
      </c>
      <c r="B1751" s="1" t="s">
        <v>7402</v>
      </c>
      <c r="C1751" s="1" t="s">
        <v>7403</v>
      </c>
      <c r="D1751" s="1" t="s">
        <v>1621</v>
      </c>
      <c r="E1751" s="1" t="s">
        <v>7404</v>
      </c>
      <c r="F1751" s="7">
        <v>43984</v>
      </c>
      <c r="G1751" s="1" t="s">
        <v>7405</v>
      </c>
      <c r="H1751" s="5">
        <v>3630000</v>
      </c>
      <c r="I1751" s="1" t="s">
        <v>7406</v>
      </c>
      <c r="J1751" s="1">
        <v>0</v>
      </c>
      <c r="K1751" s="1" t="s">
        <v>1403</v>
      </c>
      <c r="L1751" s="1">
        <v>2</v>
      </c>
      <c r="M1751" s="1" t="s">
        <v>7407</v>
      </c>
      <c r="N1751" s="1" t="s">
        <v>7408</v>
      </c>
      <c r="O1751" s="1">
        <v>20000</v>
      </c>
      <c r="P1751" s="1" t="s">
        <v>1665</v>
      </c>
      <c r="Q1751" s="1">
        <v>14.52</v>
      </c>
      <c r="R1751" s="1" t="str">
        <f>IFERROR(VLOOKUP(K1751,Proveedores!$A$2:$B$500,2,0),"Agregar")</f>
        <v>R.A. INTERTRADING S.A.</v>
      </c>
      <c r="S1751" s="5">
        <f t="shared" si="27"/>
        <v>290400</v>
      </c>
    </row>
    <row r="1752" spans="1:19" x14ac:dyDescent="0.2">
      <c r="A1752" s="7">
        <v>43987.386307870373</v>
      </c>
      <c r="B1752" s="1" t="s">
        <v>7402</v>
      </c>
      <c r="C1752" s="1" t="s">
        <v>7403</v>
      </c>
      <c r="D1752" s="1" t="s">
        <v>1621</v>
      </c>
      <c r="E1752" s="1" t="s">
        <v>7404</v>
      </c>
      <c r="F1752" s="7">
        <v>43984</v>
      </c>
      <c r="G1752" s="1" t="s">
        <v>7405</v>
      </c>
      <c r="H1752" s="5">
        <v>3630000</v>
      </c>
      <c r="I1752" s="1" t="s">
        <v>7406</v>
      </c>
      <c r="J1752" s="1">
        <v>0</v>
      </c>
      <c r="K1752" s="1" t="s">
        <v>1403</v>
      </c>
      <c r="L1752" s="1">
        <v>1</v>
      </c>
      <c r="M1752" s="1" t="s">
        <v>7409</v>
      </c>
      <c r="N1752" s="1" t="s">
        <v>7410</v>
      </c>
      <c r="O1752" s="1">
        <v>20000</v>
      </c>
      <c r="P1752" s="1" t="s">
        <v>1665</v>
      </c>
      <c r="Q1752" s="1">
        <v>145.19999999999999</v>
      </c>
      <c r="R1752" s="1" t="str">
        <f>IFERROR(VLOOKUP(K1752,Proveedores!$A$2:$B$500,2,0),"Agregar")</f>
        <v>R.A. INTERTRADING S.A.</v>
      </c>
      <c r="S1752" s="5">
        <f t="shared" si="27"/>
        <v>2904000</v>
      </c>
    </row>
    <row r="1753" spans="1:19" x14ac:dyDescent="0.2">
      <c r="A1753" s="7">
        <v>43987.386307870373</v>
      </c>
      <c r="B1753" s="1" t="s">
        <v>7402</v>
      </c>
      <c r="C1753" s="1" t="s">
        <v>7403</v>
      </c>
      <c r="D1753" s="1" t="s">
        <v>1621</v>
      </c>
      <c r="E1753" s="1" t="s">
        <v>7404</v>
      </c>
      <c r="F1753" s="7">
        <v>43984</v>
      </c>
      <c r="G1753" s="1" t="s">
        <v>7405</v>
      </c>
      <c r="H1753" s="5">
        <v>3630000</v>
      </c>
      <c r="I1753" s="1" t="s">
        <v>7406</v>
      </c>
      <c r="J1753" s="1">
        <v>0</v>
      </c>
      <c r="K1753" s="1" t="s">
        <v>1403</v>
      </c>
      <c r="L1753" s="1">
        <v>3</v>
      </c>
      <c r="M1753" s="1" t="s">
        <v>7411</v>
      </c>
      <c r="N1753" s="1" t="s">
        <v>7412</v>
      </c>
      <c r="O1753" s="1">
        <v>20000</v>
      </c>
      <c r="P1753" s="1" t="s">
        <v>1665</v>
      </c>
      <c r="Q1753" s="1">
        <v>21.78</v>
      </c>
      <c r="R1753" s="1" t="str">
        <f>IFERROR(VLOOKUP(K1753,Proveedores!$A$2:$B$500,2,0),"Agregar")</f>
        <v>R.A. INTERTRADING S.A.</v>
      </c>
      <c r="S1753" s="5">
        <f t="shared" si="27"/>
        <v>435600</v>
      </c>
    </row>
    <row r="1754" spans="1:19" x14ac:dyDescent="0.2">
      <c r="A1754" s="7">
        <v>43987.395879629628</v>
      </c>
      <c r="B1754" s="1" t="s">
        <v>7413</v>
      </c>
      <c r="C1754" s="1" t="s">
        <v>7414</v>
      </c>
      <c r="D1754" s="1" t="s">
        <v>1621</v>
      </c>
      <c r="E1754" s="1" t="s">
        <v>7415</v>
      </c>
      <c r="F1754" s="7">
        <v>43984</v>
      </c>
      <c r="G1754" s="1" t="s">
        <v>42</v>
      </c>
      <c r="H1754" s="5">
        <v>43008345</v>
      </c>
      <c r="I1754" s="1">
        <v>0</v>
      </c>
      <c r="J1754" s="1">
        <v>0</v>
      </c>
      <c r="K1754" s="1" t="s">
        <v>7416</v>
      </c>
      <c r="L1754" s="1">
        <v>1</v>
      </c>
      <c r="M1754" s="1" t="s">
        <v>4368</v>
      </c>
      <c r="N1754" s="1" t="s">
        <v>7417</v>
      </c>
      <c r="O1754" s="1">
        <v>145791</v>
      </c>
      <c r="P1754" s="1" t="s">
        <v>7418</v>
      </c>
      <c r="Q1754" s="1">
        <v>295</v>
      </c>
      <c r="R1754" s="1" t="str">
        <f>IFERROR(VLOOKUP(K1754,Proveedores!$A$2:$B$500,2,0),"Agregar")</f>
        <v>Mastellone Hnos. SA</v>
      </c>
      <c r="S1754" s="5">
        <f t="shared" si="27"/>
        <v>43008345</v>
      </c>
    </row>
    <row r="1755" spans="1:19" x14ac:dyDescent="0.2">
      <c r="A1755" s="7">
        <v>43987.397465277776</v>
      </c>
      <c r="B1755" s="1" t="s">
        <v>7419</v>
      </c>
      <c r="C1755" s="1" t="s">
        <v>7420</v>
      </c>
      <c r="D1755" s="1" t="s">
        <v>1621</v>
      </c>
      <c r="E1755" s="1" t="s">
        <v>7421</v>
      </c>
      <c r="F1755" s="7">
        <v>43985</v>
      </c>
      <c r="G1755" s="1" t="s">
        <v>7405</v>
      </c>
      <c r="H1755" s="5">
        <v>3630000</v>
      </c>
      <c r="I1755" s="1">
        <v>20892</v>
      </c>
      <c r="J1755" s="1">
        <v>0</v>
      </c>
      <c r="K1755" s="1" t="s">
        <v>6608</v>
      </c>
      <c r="L1755" s="1">
        <v>2</v>
      </c>
      <c r="M1755" s="1" t="s">
        <v>7422</v>
      </c>
      <c r="N1755" s="1" t="s">
        <v>7423</v>
      </c>
      <c r="O1755" s="1">
        <v>20000</v>
      </c>
      <c r="P1755" s="1" t="s">
        <v>1665</v>
      </c>
      <c r="Q1755" s="1">
        <v>14.52</v>
      </c>
      <c r="R1755" s="1" t="str">
        <f>IFERROR(VLOOKUP(K1755,Proveedores!$A$2:$B$500,2,0),"Agregar")</f>
        <v>R.A. INTERTRADING S.A.</v>
      </c>
      <c r="S1755" s="5">
        <f t="shared" si="27"/>
        <v>290400</v>
      </c>
    </row>
    <row r="1756" spans="1:19" x14ac:dyDescent="0.2">
      <c r="A1756" s="7">
        <v>43987.397465277776</v>
      </c>
      <c r="B1756" s="1" t="s">
        <v>7419</v>
      </c>
      <c r="C1756" s="1" t="s">
        <v>7420</v>
      </c>
      <c r="D1756" s="1" t="s">
        <v>1621</v>
      </c>
      <c r="E1756" s="1" t="s">
        <v>7421</v>
      </c>
      <c r="F1756" s="7">
        <v>43985</v>
      </c>
      <c r="G1756" s="1" t="s">
        <v>7405</v>
      </c>
      <c r="H1756" s="5">
        <v>3630000</v>
      </c>
      <c r="I1756" s="1">
        <v>20892</v>
      </c>
      <c r="J1756" s="1">
        <v>0</v>
      </c>
      <c r="K1756" s="1" t="s">
        <v>6608</v>
      </c>
      <c r="L1756" s="1">
        <v>1</v>
      </c>
      <c r="M1756" s="1" t="s">
        <v>7409</v>
      </c>
      <c r="N1756" s="1" t="s">
        <v>7424</v>
      </c>
      <c r="O1756" s="1">
        <v>20000</v>
      </c>
      <c r="P1756" s="1" t="s">
        <v>1665</v>
      </c>
      <c r="Q1756" s="1">
        <v>145.19999999999999</v>
      </c>
      <c r="R1756" s="1" t="str">
        <f>IFERROR(VLOOKUP(K1756,Proveedores!$A$2:$B$500,2,0),"Agregar")</f>
        <v>R.A. INTERTRADING S.A.</v>
      </c>
      <c r="S1756" s="5">
        <f t="shared" si="27"/>
        <v>2904000</v>
      </c>
    </row>
    <row r="1757" spans="1:19" x14ac:dyDescent="0.2">
      <c r="A1757" s="7">
        <v>43987.397465277776</v>
      </c>
      <c r="B1757" s="1" t="s">
        <v>7419</v>
      </c>
      <c r="C1757" s="1" t="s">
        <v>7420</v>
      </c>
      <c r="D1757" s="1" t="s">
        <v>1621</v>
      </c>
      <c r="E1757" s="1" t="s">
        <v>7421</v>
      </c>
      <c r="F1757" s="7">
        <v>43985</v>
      </c>
      <c r="G1757" s="1" t="s">
        <v>7405</v>
      </c>
      <c r="H1757" s="5">
        <v>3630000</v>
      </c>
      <c r="I1757" s="1">
        <v>20892</v>
      </c>
      <c r="J1757" s="1">
        <v>0</v>
      </c>
      <c r="K1757" s="1" t="s">
        <v>6608</v>
      </c>
      <c r="L1757" s="1">
        <v>3</v>
      </c>
      <c r="M1757" s="1" t="s">
        <v>7411</v>
      </c>
      <c r="N1757" s="1" t="s">
        <v>7425</v>
      </c>
      <c r="O1757" s="1">
        <v>20000</v>
      </c>
      <c r="P1757" s="1" t="s">
        <v>1665</v>
      </c>
      <c r="Q1757" s="1">
        <v>21.78</v>
      </c>
      <c r="R1757" s="1" t="str">
        <f>IFERROR(VLOOKUP(K1757,Proveedores!$A$2:$B$500,2,0),"Agregar")</f>
        <v>R.A. INTERTRADING S.A.</v>
      </c>
      <c r="S1757" s="5">
        <f t="shared" si="27"/>
        <v>435600</v>
      </c>
    </row>
    <row r="1758" spans="1:19" x14ac:dyDescent="0.2">
      <c r="A1758" s="7">
        <v>43987.409456018519</v>
      </c>
      <c r="B1758" s="1" t="s">
        <v>7426</v>
      </c>
      <c r="C1758" s="1" t="s">
        <v>7427</v>
      </c>
      <c r="D1758" s="1" t="s">
        <v>1713</v>
      </c>
      <c r="E1758" s="1" t="s">
        <v>7428</v>
      </c>
      <c r="F1758" s="7">
        <v>43958</v>
      </c>
      <c r="G1758" s="1" t="s">
        <v>7429</v>
      </c>
      <c r="H1758" s="5">
        <v>0.39</v>
      </c>
      <c r="I1758" s="1">
        <v>655</v>
      </c>
      <c r="J1758" s="1">
        <v>0</v>
      </c>
      <c r="K1758" s="1" t="s">
        <v>4414</v>
      </c>
      <c r="L1758" s="1">
        <v>3</v>
      </c>
      <c r="M1758" s="1" t="s">
        <v>7430</v>
      </c>
      <c r="N1758" s="1" t="s">
        <v>7431</v>
      </c>
      <c r="O1758" s="1">
        <v>234960</v>
      </c>
      <c r="P1758" s="1" t="s">
        <v>3482</v>
      </c>
      <c r="Q1758" s="1">
        <v>45.69</v>
      </c>
      <c r="R1758" s="1" t="str">
        <f>IFERROR(VLOOKUP(K1758,Proveedores!$A$2:$B$500,2,0),"Agregar")</f>
        <v>NOVARTIS ARGENTINA SA</v>
      </c>
      <c r="S1758" s="5">
        <f t="shared" si="27"/>
        <v>10735322.4</v>
      </c>
    </row>
    <row r="1759" spans="1:19" x14ac:dyDescent="0.2">
      <c r="A1759" s="7">
        <v>43987.415266203701</v>
      </c>
      <c r="B1759" s="1" t="s">
        <v>7432</v>
      </c>
      <c r="C1759" s="1" t="s">
        <v>7433</v>
      </c>
      <c r="D1759" s="1" t="s">
        <v>1713</v>
      </c>
      <c r="E1759" s="1" t="s">
        <v>7434</v>
      </c>
      <c r="F1759" s="7">
        <v>43958</v>
      </c>
      <c r="G1759" s="1" t="s">
        <v>7429</v>
      </c>
      <c r="H1759" s="5">
        <v>8.6999999999999993</v>
      </c>
      <c r="I1759" s="1">
        <v>648</v>
      </c>
      <c r="J1759" s="1">
        <v>0</v>
      </c>
      <c r="K1759" s="1" t="s">
        <v>4414</v>
      </c>
      <c r="L1759" s="1">
        <v>4</v>
      </c>
      <c r="M1759" s="1" t="s">
        <v>7435</v>
      </c>
      <c r="N1759" s="1" t="s">
        <v>7436</v>
      </c>
      <c r="O1759" s="1" t="s">
        <v>7436</v>
      </c>
      <c r="P1759" s="1" t="s">
        <v>3809</v>
      </c>
      <c r="Q1759" s="1">
        <v>91.37</v>
      </c>
      <c r="R1759" s="1" t="str">
        <f>IFERROR(VLOOKUP(K1759,Proveedores!$A$2:$B$500,2,0),"Agregar")</f>
        <v>NOVARTIS ARGENTINA SA</v>
      </c>
      <c r="S1759" s="5" t="e">
        <f t="shared" si="27"/>
        <v>#VALUE!</v>
      </c>
    </row>
    <row r="1760" spans="1:19" x14ac:dyDescent="0.2">
      <c r="A1760" s="7">
        <v>43987.422893518517</v>
      </c>
      <c r="B1760" s="1" t="s">
        <v>7437</v>
      </c>
      <c r="C1760" s="1" t="s">
        <v>7438</v>
      </c>
      <c r="D1760" s="1" t="s">
        <v>1713</v>
      </c>
      <c r="E1760" s="1" t="s">
        <v>7439</v>
      </c>
      <c r="F1760" s="7">
        <v>43958</v>
      </c>
      <c r="G1760" s="1" t="s">
        <v>7429</v>
      </c>
      <c r="H1760" s="5">
        <v>8.6999999999999993</v>
      </c>
      <c r="I1760" s="1">
        <v>656</v>
      </c>
      <c r="J1760" s="1">
        <v>0</v>
      </c>
      <c r="K1760" s="1" t="s">
        <v>4414</v>
      </c>
      <c r="L1760" s="1">
        <v>4</v>
      </c>
      <c r="M1760" s="1" t="s">
        <v>7435</v>
      </c>
      <c r="N1760" s="1" t="s">
        <v>7436</v>
      </c>
      <c r="O1760" s="1">
        <v>1868280</v>
      </c>
      <c r="P1760" s="1" t="s">
        <v>3809</v>
      </c>
      <c r="Q1760" s="1">
        <v>91.37</v>
      </c>
      <c r="R1760" s="1" t="str">
        <f>IFERROR(VLOOKUP(K1760,Proveedores!$A$2:$B$500,2,0),"Agregar")</f>
        <v>NOVARTIS ARGENTINA SA</v>
      </c>
      <c r="S1760" s="5">
        <f t="shared" si="27"/>
        <v>170704743.59999999</v>
      </c>
    </row>
    <row r="1761" spans="1:19" x14ac:dyDescent="0.2">
      <c r="A1761" s="7">
        <v>43987.428506944445</v>
      </c>
      <c r="B1761" s="1" t="s">
        <v>7440</v>
      </c>
      <c r="C1761" s="1" t="s">
        <v>7441</v>
      </c>
      <c r="D1761" s="1" t="s">
        <v>1713</v>
      </c>
      <c r="E1761" s="1" t="s">
        <v>7442</v>
      </c>
      <c r="F1761" s="7">
        <v>43958</v>
      </c>
      <c r="G1761" s="1" t="s">
        <v>7429</v>
      </c>
      <c r="H1761" s="5">
        <v>5.18</v>
      </c>
      <c r="I1761" s="1">
        <v>657</v>
      </c>
      <c r="J1761" s="1">
        <v>0</v>
      </c>
      <c r="K1761" s="1" t="s">
        <v>4414</v>
      </c>
      <c r="L1761" s="1">
        <v>4</v>
      </c>
      <c r="M1761" s="1" t="s">
        <v>7435</v>
      </c>
      <c r="N1761" s="1" t="s">
        <v>7436</v>
      </c>
      <c r="O1761" s="1">
        <v>1868280</v>
      </c>
      <c r="P1761" s="1" t="s">
        <v>3809</v>
      </c>
      <c r="Q1761" s="1">
        <v>91.37</v>
      </c>
      <c r="R1761" s="1" t="str">
        <f>IFERROR(VLOOKUP(K1761,Proveedores!$A$2:$B$500,2,0),"Agregar")</f>
        <v>NOVARTIS ARGENTINA SA</v>
      </c>
      <c r="S1761" s="5">
        <f t="shared" si="27"/>
        <v>170704743.59999999</v>
      </c>
    </row>
    <row r="1762" spans="1:19" x14ac:dyDescent="0.2">
      <c r="A1762" s="7">
        <v>43987.439513888887</v>
      </c>
      <c r="B1762" s="1" t="s">
        <v>7443</v>
      </c>
      <c r="C1762" s="1" t="s">
        <v>7444</v>
      </c>
      <c r="D1762" s="1" t="s">
        <v>1621</v>
      </c>
      <c r="E1762" s="1" t="s">
        <v>7445</v>
      </c>
      <c r="F1762" s="7">
        <v>43985</v>
      </c>
      <c r="G1762" s="1" t="s">
        <v>7405</v>
      </c>
      <c r="H1762" s="5">
        <v>3630000</v>
      </c>
      <c r="I1762" s="1" t="s">
        <v>7446</v>
      </c>
      <c r="J1762" s="1">
        <v>0</v>
      </c>
      <c r="K1762" s="1" t="s">
        <v>1403</v>
      </c>
      <c r="L1762" s="1">
        <v>2</v>
      </c>
      <c r="M1762" s="1" t="s">
        <v>7422</v>
      </c>
      <c r="N1762" s="1" t="s">
        <v>7423</v>
      </c>
      <c r="O1762" s="1">
        <v>20000</v>
      </c>
      <c r="P1762" s="1" t="s">
        <v>1665</v>
      </c>
      <c r="Q1762" s="1">
        <v>14.52</v>
      </c>
      <c r="R1762" s="1" t="str">
        <f>IFERROR(VLOOKUP(K1762,Proveedores!$A$2:$B$500,2,0),"Agregar")</f>
        <v>R.A. INTERTRADING S.A.</v>
      </c>
      <c r="S1762" s="5">
        <f t="shared" si="27"/>
        <v>290400</v>
      </c>
    </row>
    <row r="1763" spans="1:19" x14ac:dyDescent="0.2">
      <c r="A1763" s="7">
        <v>43987.439513888887</v>
      </c>
      <c r="B1763" s="1" t="s">
        <v>7443</v>
      </c>
      <c r="C1763" s="1" t="s">
        <v>7444</v>
      </c>
      <c r="D1763" s="1" t="s">
        <v>1621</v>
      </c>
      <c r="E1763" s="1" t="s">
        <v>7445</v>
      </c>
      <c r="F1763" s="7">
        <v>43985</v>
      </c>
      <c r="G1763" s="1" t="s">
        <v>7405</v>
      </c>
      <c r="H1763" s="5">
        <v>3630000</v>
      </c>
      <c r="I1763" s="1" t="s">
        <v>7446</v>
      </c>
      <c r="J1763" s="1">
        <v>0</v>
      </c>
      <c r="K1763" s="1" t="s">
        <v>1403</v>
      </c>
      <c r="L1763" s="1">
        <v>1</v>
      </c>
      <c r="M1763" s="1" t="s">
        <v>7409</v>
      </c>
      <c r="N1763" s="1" t="s">
        <v>7447</v>
      </c>
      <c r="O1763" s="1">
        <v>20000</v>
      </c>
      <c r="P1763" s="1" t="s">
        <v>1665</v>
      </c>
      <c r="Q1763" s="1">
        <v>145.19999999999999</v>
      </c>
      <c r="R1763" s="1" t="str">
        <f>IFERROR(VLOOKUP(K1763,Proveedores!$A$2:$B$500,2,0),"Agregar")</f>
        <v>R.A. INTERTRADING S.A.</v>
      </c>
      <c r="S1763" s="5">
        <f t="shared" si="27"/>
        <v>2904000</v>
      </c>
    </row>
    <row r="1764" spans="1:19" x14ac:dyDescent="0.2">
      <c r="A1764" s="7">
        <v>43987.443032407406</v>
      </c>
      <c r="B1764" s="1" t="s">
        <v>7448</v>
      </c>
      <c r="C1764" s="1" t="s">
        <v>7449</v>
      </c>
      <c r="D1764" s="1" t="s">
        <v>1713</v>
      </c>
      <c r="E1764" s="1" t="s">
        <v>7450</v>
      </c>
      <c r="F1764" s="7">
        <v>43958</v>
      </c>
      <c r="G1764" s="1" t="s">
        <v>7429</v>
      </c>
      <c r="H1764" s="5">
        <v>4.5999999999999996</v>
      </c>
      <c r="I1764" s="1">
        <v>658</v>
      </c>
      <c r="J1764" s="1">
        <v>0</v>
      </c>
      <c r="K1764" s="1" t="s">
        <v>4414</v>
      </c>
      <c r="L1764" s="1">
        <v>14</v>
      </c>
      <c r="M1764" s="1" t="s">
        <v>7451</v>
      </c>
      <c r="N1764" s="1" t="s">
        <v>7452</v>
      </c>
      <c r="O1764" s="1">
        <v>39780</v>
      </c>
      <c r="P1764" s="1" t="s">
        <v>3482</v>
      </c>
      <c r="Q1764" s="1">
        <v>110.72</v>
      </c>
      <c r="R1764" s="1" t="str">
        <f>IFERROR(VLOOKUP(K1764,Proveedores!$A$2:$B$500,2,0),"Agregar")</f>
        <v>NOVARTIS ARGENTINA SA</v>
      </c>
      <c r="S1764" s="5">
        <f t="shared" si="27"/>
        <v>4404441.5999999996</v>
      </c>
    </row>
    <row r="1765" spans="1:19" x14ac:dyDescent="0.2">
      <c r="A1765" s="7">
        <v>43987.445462962962</v>
      </c>
      <c r="B1765" s="1" t="s">
        <v>7453</v>
      </c>
      <c r="C1765" s="1" t="s">
        <v>7454</v>
      </c>
      <c r="D1765" s="1" t="s">
        <v>1621</v>
      </c>
      <c r="E1765" s="1" t="s">
        <v>7455</v>
      </c>
      <c r="F1765" s="7">
        <v>43987</v>
      </c>
      <c r="G1765" s="1" t="s">
        <v>142</v>
      </c>
      <c r="H1765" s="5">
        <v>339000.06</v>
      </c>
      <c r="I1765" s="1">
        <v>1</v>
      </c>
      <c r="J1765" s="1">
        <v>0</v>
      </c>
      <c r="K1765" s="1" t="s">
        <v>146</v>
      </c>
      <c r="L1765" s="1">
        <v>5</v>
      </c>
      <c r="M1765" s="1" t="s">
        <v>3658</v>
      </c>
      <c r="N1765" s="1" t="s">
        <v>2316</v>
      </c>
      <c r="O1765" s="1">
        <v>1</v>
      </c>
      <c r="P1765" s="1" t="s">
        <v>2316</v>
      </c>
      <c r="Q1765" s="1">
        <v>339000.06</v>
      </c>
      <c r="R1765" s="1" t="str">
        <f>IFERROR(VLOOKUP(K1765,Proveedores!$A$2:$B$500,2,0),"Agregar")</f>
        <v>SUIZO ARGENTINA S.A.</v>
      </c>
      <c r="S1765" s="5">
        <f t="shared" si="27"/>
        <v>339000.06</v>
      </c>
    </row>
    <row r="1766" spans="1:19" x14ac:dyDescent="0.2">
      <c r="A1766" s="7">
        <v>43987.458379629628</v>
      </c>
      <c r="B1766" s="1" t="s">
        <v>7456</v>
      </c>
      <c r="C1766" s="1" t="s">
        <v>7457</v>
      </c>
      <c r="D1766" s="1" t="s">
        <v>1621</v>
      </c>
      <c r="E1766" s="1" t="s">
        <v>7458</v>
      </c>
      <c r="F1766" s="7">
        <v>43973</v>
      </c>
      <c r="G1766" s="1" t="s">
        <v>692</v>
      </c>
      <c r="H1766" s="5">
        <v>23742180</v>
      </c>
      <c r="I1766" s="1">
        <v>801</v>
      </c>
      <c r="J1766" s="1">
        <v>0</v>
      </c>
      <c r="K1766" s="1" t="s">
        <v>2737</v>
      </c>
      <c r="L1766" s="1">
        <v>11</v>
      </c>
      <c r="M1766" s="1" t="s">
        <v>2952</v>
      </c>
      <c r="N1766" s="1" t="s">
        <v>7459</v>
      </c>
      <c r="O1766" s="1">
        <v>34260</v>
      </c>
      <c r="P1766" s="1" t="s">
        <v>1642</v>
      </c>
      <c r="Q1766" s="1">
        <v>69.3</v>
      </c>
      <c r="R1766" s="1" t="str">
        <f>IFERROR(VLOOKUP(K1766,Proveedores!$A$2:$B$500,2,0),"Agregar")</f>
        <v>LABORATORIOS FABRA S.A.</v>
      </c>
      <c r="S1766" s="5">
        <f t="shared" si="27"/>
        <v>2374218</v>
      </c>
    </row>
    <row r="1767" spans="1:19" x14ac:dyDescent="0.2">
      <c r="A1767" s="7">
        <v>43987.462638888886</v>
      </c>
      <c r="B1767" s="1" t="s">
        <v>7460</v>
      </c>
      <c r="C1767" s="1" t="s">
        <v>7461</v>
      </c>
      <c r="D1767" s="1" t="s">
        <v>1621</v>
      </c>
      <c r="E1767" s="1" t="s">
        <v>7462</v>
      </c>
      <c r="F1767" s="7">
        <v>43977</v>
      </c>
      <c r="G1767" s="1" t="s">
        <v>692</v>
      </c>
      <c r="H1767" s="5">
        <v>2366802.9</v>
      </c>
      <c r="I1767" s="1">
        <v>802</v>
      </c>
      <c r="J1767" s="1">
        <v>0</v>
      </c>
      <c r="K1767" s="1" t="s">
        <v>2737</v>
      </c>
      <c r="L1767" s="1">
        <v>11</v>
      </c>
      <c r="M1767" s="1" t="s">
        <v>2952</v>
      </c>
      <c r="N1767" s="1" t="s">
        <v>7463</v>
      </c>
      <c r="O1767" s="1">
        <v>34153</v>
      </c>
      <c r="P1767" s="1" t="s">
        <v>1642</v>
      </c>
      <c r="Q1767" s="1">
        <v>69.3</v>
      </c>
      <c r="R1767" s="1" t="str">
        <f>IFERROR(VLOOKUP(K1767,Proveedores!$A$2:$B$500,2,0),"Agregar")</f>
        <v>LABORATORIOS FABRA S.A.</v>
      </c>
      <c r="S1767" s="5">
        <f t="shared" si="27"/>
        <v>2366802.9</v>
      </c>
    </row>
    <row r="1768" spans="1:19" x14ac:dyDescent="0.2">
      <c r="A1768" s="7">
        <v>43987.465902777774</v>
      </c>
      <c r="B1768" s="1" t="s">
        <v>7464</v>
      </c>
      <c r="C1768" s="1" t="s">
        <v>7465</v>
      </c>
      <c r="D1768" s="1" t="s">
        <v>1713</v>
      </c>
      <c r="E1768" s="1" t="s">
        <v>7450</v>
      </c>
      <c r="F1768" s="7">
        <v>43958</v>
      </c>
      <c r="G1768" s="1" t="s">
        <v>7429</v>
      </c>
      <c r="H1768" s="5">
        <v>4.5999999999999996</v>
      </c>
      <c r="I1768" s="1">
        <v>649</v>
      </c>
      <c r="J1768" s="1">
        <v>0</v>
      </c>
      <c r="K1768" s="1" t="s">
        <v>4414</v>
      </c>
      <c r="L1768" s="1">
        <v>15</v>
      </c>
      <c r="M1768" s="1" t="s">
        <v>7466</v>
      </c>
      <c r="N1768" s="1" t="s">
        <v>7467</v>
      </c>
      <c r="O1768" s="1">
        <v>110340</v>
      </c>
      <c r="P1768" s="1" t="s">
        <v>3482</v>
      </c>
      <c r="Q1768" s="1">
        <v>221.44</v>
      </c>
      <c r="R1768" s="1" t="str">
        <f>IFERROR(VLOOKUP(K1768,Proveedores!$A$2:$B$500,2,0),"Agregar")</f>
        <v>NOVARTIS ARGENTINA SA</v>
      </c>
      <c r="S1768" s="5">
        <f t="shared" si="27"/>
        <v>24433689.600000001</v>
      </c>
    </row>
    <row r="1769" spans="1:19" x14ac:dyDescent="0.2">
      <c r="A1769" s="7">
        <v>43987.469004629631</v>
      </c>
      <c r="B1769" s="1" t="s">
        <v>7468</v>
      </c>
      <c r="C1769" s="1" t="s">
        <v>7469</v>
      </c>
      <c r="D1769" s="1" t="s">
        <v>1621</v>
      </c>
      <c r="E1769" s="1" t="s">
        <v>7470</v>
      </c>
      <c r="F1769" s="7">
        <v>43978</v>
      </c>
      <c r="G1769" s="1" t="s">
        <v>692</v>
      </c>
      <c r="H1769" s="5">
        <v>5315429.28</v>
      </c>
      <c r="I1769" s="1">
        <v>806</v>
      </c>
      <c r="J1769" s="1">
        <v>0</v>
      </c>
      <c r="K1769" s="1" t="s">
        <v>2737</v>
      </c>
      <c r="L1769" s="1">
        <v>6</v>
      </c>
      <c r="M1769" s="1" t="s">
        <v>3353</v>
      </c>
      <c r="N1769" s="1" t="s">
        <v>3532</v>
      </c>
      <c r="O1769" s="1">
        <v>58296</v>
      </c>
      <c r="P1769" s="1" t="s">
        <v>1642</v>
      </c>
      <c r="Q1769" s="1">
        <v>91.18</v>
      </c>
      <c r="R1769" s="1" t="str">
        <f>IFERROR(VLOOKUP(K1769,Proveedores!$A$2:$B$500,2,0),"Agregar")</f>
        <v>LABORATORIOS FABRA S.A.</v>
      </c>
      <c r="S1769" s="5">
        <f t="shared" si="27"/>
        <v>5315429.28</v>
      </c>
    </row>
    <row r="1770" spans="1:19" x14ac:dyDescent="0.2">
      <c r="A1770" s="7">
        <v>43987.479178240741</v>
      </c>
      <c r="B1770" s="1" t="s">
        <v>7471</v>
      </c>
      <c r="C1770" s="1" t="s">
        <v>7472</v>
      </c>
      <c r="D1770" s="1" t="s">
        <v>3031</v>
      </c>
      <c r="E1770" s="1" t="s">
        <v>7473</v>
      </c>
      <c r="F1770" s="7">
        <v>43958</v>
      </c>
      <c r="G1770" s="1" t="s">
        <v>7429</v>
      </c>
      <c r="H1770" s="5">
        <v>5.46</v>
      </c>
      <c r="I1770" s="1">
        <v>650</v>
      </c>
      <c r="J1770" s="1">
        <v>0</v>
      </c>
      <c r="K1770" s="1" t="s">
        <v>4414</v>
      </c>
      <c r="L1770" s="1">
        <v>16</v>
      </c>
      <c r="M1770" s="1" t="s">
        <v>7474</v>
      </c>
      <c r="N1770" s="1" t="s">
        <v>7475</v>
      </c>
      <c r="O1770" s="1">
        <v>142440</v>
      </c>
      <c r="P1770" s="1" t="s">
        <v>3482</v>
      </c>
      <c r="Q1770" s="1">
        <v>332.16</v>
      </c>
      <c r="R1770" s="1" t="str">
        <f>IFERROR(VLOOKUP(K1770,Proveedores!$A$2:$B$500,2,0),"Agregar")</f>
        <v>NOVARTIS ARGENTINA SA</v>
      </c>
      <c r="S1770" s="5">
        <f t="shared" si="27"/>
        <v>47312870.400000006</v>
      </c>
    </row>
    <row r="1771" spans="1:19" x14ac:dyDescent="0.2">
      <c r="A1771" s="7">
        <v>43987.48605324074</v>
      </c>
      <c r="B1771" s="1" t="s">
        <v>7476</v>
      </c>
      <c r="C1771" s="1" t="s">
        <v>7477</v>
      </c>
      <c r="D1771" s="1" t="s">
        <v>1713</v>
      </c>
      <c r="E1771" s="1" t="s">
        <v>7478</v>
      </c>
      <c r="F1771" s="7">
        <v>43958</v>
      </c>
      <c r="G1771" s="1" t="s">
        <v>7429</v>
      </c>
      <c r="H1771" s="5">
        <v>4.38</v>
      </c>
      <c r="I1771" s="1">
        <v>659</v>
      </c>
      <c r="J1771" s="1">
        <v>0</v>
      </c>
      <c r="K1771" s="1" t="s">
        <v>4414</v>
      </c>
      <c r="L1771" s="1">
        <v>20</v>
      </c>
      <c r="M1771" s="1" t="s">
        <v>3020</v>
      </c>
      <c r="N1771" s="1" t="s">
        <v>7479</v>
      </c>
      <c r="O1771" s="1">
        <v>67100</v>
      </c>
      <c r="P1771" s="1" t="s">
        <v>4989</v>
      </c>
      <c r="Q1771" s="1">
        <v>109.26</v>
      </c>
      <c r="R1771" s="1" t="str">
        <f>IFERROR(VLOOKUP(K1771,Proveedores!$A$2:$B$500,2,0),"Agregar")</f>
        <v>NOVARTIS ARGENTINA SA</v>
      </c>
      <c r="S1771" s="5">
        <f t="shared" si="27"/>
        <v>7331346</v>
      </c>
    </row>
    <row r="1772" spans="1:19" x14ac:dyDescent="0.2">
      <c r="A1772" s="7">
        <v>43987.497685185182</v>
      </c>
      <c r="B1772" s="1" t="s">
        <v>7480</v>
      </c>
      <c r="C1772" s="1" t="s">
        <v>7481</v>
      </c>
      <c r="D1772" s="1" t="s">
        <v>3031</v>
      </c>
      <c r="E1772" s="1" t="s">
        <v>7482</v>
      </c>
      <c r="F1772" s="7">
        <v>43958</v>
      </c>
      <c r="G1772" s="1" t="s">
        <v>7429</v>
      </c>
      <c r="H1772" s="5">
        <v>0.38</v>
      </c>
      <c r="I1772" s="1">
        <v>753</v>
      </c>
      <c r="J1772" s="1">
        <v>0</v>
      </c>
      <c r="K1772" s="1" t="s">
        <v>4414</v>
      </c>
      <c r="L1772" s="1">
        <v>30</v>
      </c>
      <c r="M1772" s="1" t="s">
        <v>7483</v>
      </c>
      <c r="N1772" s="1" t="s">
        <v>7484</v>
      </c>
      <c r="O1772" s="1">
        <v>154</v>
      </c>
      <c r="P1772" s="1" t="s">
        <v>3809</v>
      </c>
      <c r="Q1772" s="1">
        <v>39951.18</v>
      </c>
      <c r="R1772" s="1" t="str">
        <f>IFERROR(VLOOKUP(K1772,Proveedores!$A$2:$B$500,2,0),"Agregar")</f>
        <v>NOVARTIS ARGENTINA SA</v>
      </c>
      <c r="S1772" s="5">
        <f t="shared" si="27"/>
        <v>6152481.7199999997</v>
      </c>
    </row>
    <row r="1773" spans="1:19" x14ac:dyDescent="0.2">
      <c r="A1773" s="7">
        <v>43987.533333333333</v>
      </c>
      <c r="B1773" s="1" t="s">
        <v>7485</v>
      </c>
      <c r="C1773" s="1" t="s">
        <v>7486</v>
      </c>
      <c r="D1773" s="1" t="s">
        <v>1621</v>
      </c>
      <c r="E1773" s="1" t="s">
        <v>7487</v>
      </c>
      <c r="F1773" s="7">
        <v>43986</v>
      </c>
      <c r="G1773" s="1" t="s">
        <v>692</v>
      </c>
      <c r="H1773" s="5">
        <v>3841054.4</v>
      </c>
      <c r="I1773" s="1">
        <v>813</v>
      </c>
      <c r="J1773" s="1">
        <v>0</v>
      </c>
      <c r="K1773" s="1" t="s">
        <v>2399</v>
      </c>
      <c r="L1773" s="1">
        <v>35</v>
      </c>
      <c r="M1773" s="1" t="s">
        <v>2626</v>
      </c>
      <c r="N1773" s="1" t="s">
        <v>5139</v>
      </c>
      <c r="O1773" s="1">
        <v>96752</v>
      </c>
      <c r="P1773" s="1" t="s">
        <v>1892</v>
      </c>
      <c r="Q1773" s="1">
        <v>39.700000000000003</v>
      </c>
      <c r="R1773" s="1" t="str">
        <f>IFERROR(VLOOKUP(K1773,Proveedores!$A$2:$B$500,2,0),"Agregar")</f>
        <v>PRO MED INTERNACIONAL SA</v>
      </c>
      <c r="S1773" s="5">
        <f t="shared" si="27"/>
        <v>3841054.4000000004</v>
      </c>
    </row>
    <row r="1774" spans="1:19" x14ac:dyDescent="0.2">
      <c r="A1774" s="7">
        <v>43987.542002314818</v>
      </c>
      <c r="B1774" s="1" t="s">
        <v>7488</v>
      </c>
      <c r="C1774" s="1" t="s">
        <v>7489</v>
      </c>
      <c r="D1774" s="1" t="s">
        <v>1621</v>
      </c>
      <c r="E1774" s="1" t="s">
        <v>7490</v>
      </c>
      <c r="F1774" s="7">
        <v>43986</v>
      </c>
      <c r="G1774" s="1" t="s">
        <v>692</v>
      </c>
      <c r="H1774" s="5">
        <v>3712096.64</v>
      </c>
      <c r="I1774" s="1">
        <v>812</v>
      </c>
      <c r="J1774" s="1">
        <v>0</v>
      </c>
      <c r="K1774" s="1" t="s">
        <v>2399</v>
      </c>
      <c r="L1774" s="1">
        <v>18</v>
      </c>
      <c r="M1774" s="1" t="s">
        <v>1995</v>
      </c>
      <c r="N1774" s="1" t="s">
        <v>7491</v>
      </c>
      <c r="O1774" s="1">
        <v>86368</v>
      </c>
      <c r="P1774" s="1" t="s">
        <v>1892</v>
      </c>
      <c r="Q1774" s="1">
        <v>42.98</v>
      </c>
      <c r="R1774" s="1" t="str">
        <f>IFERROR(VLOOKUP(K1774,Proveedores!$A$2:$B$500,2,0),"Agregar")</f>
        <v>PRO MED INTERNACIONAL SA</v>
      </c>
      <c r="S1774" s="5">
        <f t="shared" si="27"/>
        <v>3712096.6399999997</v>
      </c>
    </row>
    <row r="1775" spans="1:19" x14ac:dyDescent="0.2">
      <c r="A1775" s="7">
        <v>43987.544953703706</v>
      </c>
      <c r="B1775" s="1" t="s">
        <v>7492</v>
      </c>
      <c r="C1775" s="1" t="s">
        <v>7493</v>
      </c>
      <c r="D1775" s="1" t="s">
        <v>1621</v>
      </c>
      <c r="E1775" s="1" t="s">
        <v>7494</v>
      </c>
      <c r="F1775" s="7">
        <v>43983</v>
      </c>
      <c r="G1775" s="1" t="s">
        <v>692</v>
      </c>
      <c r="H1775" s="5">
        <v>2173869.06</v>
      </c>
      <c r="I1775" s="1" t="s">
        <v>1816</v>
      </c>
      <c r="J1775" s="1">
        <v>0</v>
      </c>
      <c r="K1775" s="1" t="s">
        <v>1847</v>
      </c>
      <c r="L1775" s="1">
        <v>20</v>
      </c>
      <c r="M1775" s="1" t="s">
        <v>2527</v>
      </c>
      <c r="N1775" s="1" t="s">
        <v>3086</v>
      </c>
      <c r="O1775" s="1">
        <v>60621</v>
      </c>
      <c r="P1775" s="1" t="s">
        <v>2515</v>
      </c>
      <c r="Q1775" s="1">
        <v>35.86</v>
      </c>
      <c r="R1775" s="1" t="str">
        <f>IFERROR(VLOOKUP(K1775,Proveedores!$A$2:$B$500,2,0),"Agregar")</f>
        <v xml:space="preserve">LAFEDAR S.A. </v>
      </c>
      <c r="S1775" s="5">
        <f t="shared" si="27"/>
        <v>2173869.06</v>
      </c>
    </row>
    <row r="1776" spans="1:19" x14ac:dyDescent="0.2">
      <c r="A1776" s="7">
        <v>43987.554398148146</v>
      </c>
      <c r="B1776" s="1" t="s">
        <v>7495</v>
      </c>
      <c r="C1776" s="1" t="s">
        <v>7496</v>
      </c>
      <c r="D1776" s="1" t="s">
        <v>1621</v>
      </c>
      <c r="E1776" s="1" t="s">
        <v>7497</v>
      </c>
      <c r="F1776" s="7">
        <v>43983</v>
      </c>
      <c r="G1776" s="1" t="s">
        <v>692</v>
      </c>
      <c r="H1776" s="5">
        <v>1684344.2</v>
      </c>
      <c r="I1776" s="1" t="s">
        <v>1816</v>
      </c>
      <c r="J1776" s="1">
        <v>0</v>
      </c>
      <c r="K1776" s="1" t="s">
        <v>1847</v>
      </c>
      <c r="L1776" s="1">
        <v>20</v>
      </c>
      <c r="M1776" s="1" t="s">
        <v>2527</v>
      </c>
      <c r="N1776" s="1" t="s">
        <v>3086</v>
      </c>
      <c r="O1776" s="1">
        <v>46970</v>
      </c>
      <c r="P1776" s="1" t="s">
        <v>2515</v>
      </c>
      <c r="Q1776" s="1">
        <v>35.86</v>
      </c>
      <c r="R1776" s="1" t="str">
        <f>IFERROR(VLOOKUP(K1776,Proveedores!$A$2:$B$500,2,0),"Agregar")</f>
        <v xml:space="preserve">LAFEDAR S.A. </v>
      </c>
      <c r="S1776" s="5">
        <f t="shared" si="27"/>
        <v>1684344.2</v>
      </c>
    </row>
    <row r="1777" spans="1:19" x14ac:dyDescent="0.2">
      <c r="A1777" s="7">
        <v>43987.562696759262</v>
      </c>
      <c r="B1777" s="1" t="s">
        <v>7498</v>
      </c>
      <c r="C1777" s="1" t="s">
        <v>7499</v>
      </c>
      <c r="D1777" s="1" t="s">
        <v>1621</v>
      </c>
      <c r="E1777" s="1" t="s">
        <v>7500</v>
      </c>
      <c r="F1777" s="7">
        <v>43983</v>
      </c>
      <c r="G1777" s="1" t="s">
        <v>692</v>
      </c>
      <c r="H1777" s="5">
        <v>1656837</v>
      </c>
      <c r="I1777" s="1" t="s">
        <v>1816</v>
      </c>
      <c r="J1777" s="1">
        <v>0</v>
      </c>
      <c r="K1777" s="1" t="s">
        <v>1847</v>
      </c>
      <c r="L1777" s="1">
        <v>24</v>
      </c>
      <c r="M1777" s="1" t="s">
        <v>2367</v>
      </c>
      <c r="N1777" s="1" t="s">
        <v>2368</v>
      </c>
      <c r="O1777" s="1">
        <v>221000</v>
      </c>
      <c r="P1777" s="1" t="s">
        <v>2369</v>
      </c>
      <c r="Q1777" s="1">
        <v>7.4969999999999999</v>
      </c>
      <c r="R1777" s="1" t="str">
        <f>IFERROR(VLOOKUP(K1777,Proveedores!$A$2:$B$500,2,0),"Agregar")</f>
        <v xml:space="preserve">LAFEDAR S.A. </v>
      </c>
      <c r="S1777" s="5">
        <f t="shared" si="27"/>
        <v>1656837</v>
      </c>
    </row>
    <row r="1778" spans="1:19" x14ac:dyDescent="0.2">
      <c r="A1778" s="7">
        <v>43987.583796296298</v>
      </c>
      <c r="B1778" s="1" t="s">
        <v>7501</v>
      </c>
      <c r="C1778" s="1" t="s">
        <v>7502</v>
      </c>
      <c r="D1778" s="1" t="s">
        <v>1621</v>
      </c>
      <c r="E1778" s="1" t="s">
        <v>7503</v>
      </c>
      <c r="F1778" s="7">
        <v>43934</v>
      </c>
      <c r="G1778" s="1" t="s">
        <v>7504</v>
      </c>
      <c r="H1778" s="5">
        <v>987725</v>
      </c>
      <c r="I1778" s="1">
        <v>574</v>
      </c>
      <c r="J1778" s="1">
        <v>0</v>
      </c>
      <c r="K1778" s="1" t="s">
        <v>3388</v>
      </c>
      <c r="L1778" s="1">
        <v>1</v>
      </c>
      <c r="M1778" s="1" t="s">
        <v>2147</v>
      </c>
      <c r="N1778" s="1" t="s">
        <v>7505</v>
      </c>
      <c r="O1778" s="1">
        <v>2500</v>
      </c>
      <c r="P1778" s="1" t="s">
        <v>1892</v>
      </c>
      <c r="Q1778" s="1">
        <v>395.09</v>
      </c>
      <c r="R1778" s="1" t="str">
        <f>IFERROR(VLOOKUP(K1778,Proveedores!$A$2:$B$500,2,0),"Agregar")</f>
        <v>Bioprofarma Bagó S.A.</v>
      </c>
      <c r="S1778" s="5">
        <f t="shared" si="27"/>
        <v>987724.99999999988</v>
      </c>
    </row>
    <row r="1779" spans="1:19" x14ac:dyDescent="0.2">
      <c r="A1779" s="7">
        <v>43987.768865740742</v>
      </c>
      <c r="B1779" s="1" t="s">
        <v>7506</v>
      </c>
      <c r="C1779" s="1" t="s">
        <v>7507</v>
      </c>
      <c r="D1779" s="1" t="s">
        <v>1621</v>
      </c>
      <c r="E1779" s="1">
        <v>31200005828</v>
      </c>
      <c r="F1779" s="7">
        <v>43971</v>
      </c>
      <c r="G1779" s="1" t="s">
        <v>692</v>
      </c>
      <c r="H1779" s="5">
        <v>3673422.9</v>
      </c>
      <c r="I1779" s="1">
        <v>778</v>
      </c>
      <c r="J1779" s="1" t="s">
        <v>699</v>
      </c>
      <c r="K1779" s="1" t="s">
        <v>4348</v>
      </c>
      <c r="L1779" s="1">
        <v>38</v>
      </c>
      <c r="M1779" s="1" t="s">
        <v>3940</v>
      </c>
      <c r="N1779" s="1" t="s">
        <v>6183</v>
      </c>
      <c r="O1779" s="1">
        <v>1188810</v>
      </c>
      <c r="P1779" s="1" t="s">
        <v>1917</v>
      </c>
      <c r="Q1779" s="1">
        <v>3.09</v>
      </c>
      <c r="R1779" s="1" t="str">
        <f>IFERROR(VLOOKUP(K1779,Proveedores!$A$2:$B$500,2,0),"Agregar")</f>
        <v>MICROSULES ARGENTINA SA de SCIIA</v>
      </c>
      <c r="S1779" s="5">
        <f t="shared" si="27"/>
        <v>3673422.9</v>
      </c>
    </row>
    <row r="1780" spans="1:19" x14ac:dyDescent="0.2">
      <c r="A1780" s="7">
        <v>43987.779456018521</v>
      </c>
      <c r="B1780" s="1" t="s">
        <v>7508</v>
      </c>
      <c r="C1780" s="1" t="s">
        <v>7509</v>
      </c>
      <c r="D1780" s="1" t="s">
        <v>1621</v>
      </c>
      <c r="E1780" s="1">
        <v>31200005829</v>
      </c>
      <c r="F1780" s="7">
        <v>43971</v>
      </c>
      <c r="G1780" s="1" t="s">
        <v>692</v>
      </c>
      <c r="H1780" s="5">
        <v>151951054</v>
      </c>
      <c r="I1780" s="1">
        <v>788</v>
      </c>
      <c r="J1780" s="1">
        <v>0</v>
      </c>
      <c r="K1780" s="1" t="s">
        <v>7510</v>
      </c>
      <c r="L1780" s="1">
        <v>21</v>
      </c>
      <c r="M1780" s="1" t="s">
        <v>3936</v>
      </c>
      <c r="N1780" s="1" t="s">
        <v>4345</v>
      </c>
      <c r="O1780" s="1">
        <v>2069400</v>
      </c>
      <c r="P1780" s="1" t="s">
        <v>1917</v>
      </c>
      <c r="Q1780" s="1">
        <v>1.67</v>
      </c>
      <c r="R1780" s="1" t="str">
        <f>IFERROR(VLOOKUP(K1780,Proveedores!$A$2:$B$500,2,0),"Agregar")</f>
        <v>MICROSULES ARGENTINA SA de SCIIA</v>
      </c>
      <c r="S1780" s="5">
        <f t="shared" si="27"/>
        <v>3455898</v>
      </c>
    </row>
    <row r="1781" spans="1:19" x14ac:dyDescent="0.2">
      <c r="A1781" s="7">
        <v>43987.804189814815</v>
      </c>
      <c r="B1781" s="1" t="s">
        <v>7511</v>
      </c>
      <c r="C1781" s="1" t="s">
        <v>7512</v>
      </c>
      <c r="D1781" s="1" t="s">
        <v>1621</v>
      </c>
      <c r="E1781" s="1" t="s">
        <v>7513</v>
      </c>
      <c r="F1781" s="7">
        <v>43987</v>
      </c>
      <c r="G1781" s="1" t="s">
        <v>7514</v>
      </c>
      <c r="H1781" s="5">
        <v>6204759</v>
      </c>
      <c r="I1781" s="1" t="s">
        <v>1816</v>
      </c>
      <c r="J1781" s="1">
        <v>0</v>
      </c>
      <c r="K1781" s="1" t="s">
        <v>7515</v>
      </c>
      <c r="L1781" s="1">
        <v>1</v>
      </c>
      <c r="M1781" s="1" t="s">
        <v>6251</v>
      </c>
      <c r="N1781" s="1" t="s">
        <v>7516</v>
      </c>
      <c r="O1781" s="1">
        <v>41100</v>
      </c>
      <c r="P1781" s="1" t="s">
        <v>2439</v>
      </c>
      <c r="Q1781" s="1">
        <v>137.94</v>
      </c>
      <c r="R1781" s="1" t="str">
        <f>IFERROR(VLOOKUP(K1781,Proveedores!$A$2:$B$500,2,0),"Agregar")</f>
        <v>G7 Soluciones Integrales S.R.L.</v>
      </c>
      <c r="S1781" s="5">
        <f t="shared" si="27"/>
        <v>5669334</v>
      </c>
    </row>
    <row r="1782" spans="1:19" x14ac:dyDescent="0.2">
      <c r="A1782" s="7">
        <v>43987.804189814815</v>
      </c>
      <c r="B1782" s="1" t="s">
        <v>7511</v>
      </c>
      <c r="C1782" s="1" t="s">
        <v>7512</v>
      </c>
      <c r="D1782" s="1" t="s">
        <v>1621</v>
      </c>
      <c r="E1782" s="1" t="s">
        <v>7513</v>
      </c>
      <c r="F1782" s="7">
        <v>43987</v>
      </c>
      <c r="G1782" s="1" t="s">
        <v>7514</v>
      </c>
      <c r="H1782" s="5">
        <v>6204759</v>
      </c>
      <c r="I1782" s="1" t="s">
        <v>1816</v>
      </c>
      <c r="J1782" s="1">
        <v>0</v>
      </c>
      <c r="K1782" s="1" t="s">
        <v>7515</v>
      </c>
      <c r="L1782" s="1">
        <v>3</v>
      </c>
      <c r="M1782" s="1" t="s">
        <v>7517</v>
      </c>
      <c r="N1782" s="1" t="s">
        <v>7518</v>
      </c>
      <c r="O1782" s="1">
        <v>29500</v>
      </c>
      <c r="P1782" s="1" t="s">
        <v>2439</v>
      </c>
      <c r="Q1782" s="1">
        <v>18.149999999999999</v>
      </c>
      <c r="R1782" s="1" t="str">
        <f>IFERROR(VLOOKUP(K1782,Proveedores!$A$2:$B$500,2,0),"Agregar")</f>
        <v>G7 Soluciones Integrales S.R.L.</v>
      </c>
      <c r="S1782" s="5">
        <f t="shared" si="27"/>
        <v>535425</v>
      </c>
    </row>
    <row r="1783" spans="1:19" x14ac:dyDescent="0.2">
      <c r="A1783" s="7">
        <v>43987.890868055554</v>
      </c>
      <c r="B1783" s="1" t="s">
        <v>7519</v>
      </c>
      <c r="C1783" s="1" t="s">
        <v>7520</v>
      </c>
      <c r="D1783" s="1" t="s">
        <v>1621</v>
      </c>
      <c r="E1783" s="1">
        <v>20000009057</v>
      </c>
      <c r="F1783" s="7">
        <v>43942</v>
      </c>
      <c r="G1783" s="1" t="s">
        <v>7388</v>
      </c>
      <c r="H1783" s="5">
        <v>20012492.5</v>
      </c>
      <c r="I1783" s="1">
        <v>679</v>
      </c>
      <c r="J1783" s="1">
        <v>0</v>
      </c>
      <c r="K1783" s="1" t="s">
        <v>1074</v>
      </c>
      <c r="L1783" s="1">
        <v>1</v>
      </c>
      <c r="M1783" s="1">
        <v>87117812</v>
      </c>
      <c r="N1783" s="1" t="s">
        <v>7393</v>
      </c>
      <c r="O1783" s="1">
        <v>5000</v>
      </c>
      <c r="P1783" s="1" t="s">
        <v>2803</v>
      </c>
      <c r="Q1783" s="1">
        <v>4002.5</v>
      </c>
      <c r="R1783" s="1" t="str">
        <f>IFERROR(VLOOKUP(K1783,Proveedores!$A$2:$B$500,2,0),"Agregar")</f>
        <v>BAYER SA</v>
      </c>
      <c r="S1783" s="5">
        <f t="shared" si="27"/>
        <v>20012500</v>
      </c>
    </row>
    <row r="1784" spans="1:19" x14ac:dyDescent="0.2">
      <c r="A1784" s="7">
        <v>43990.563726851855</v>
      </c>
      <c r="B1784" s="1" t="s">
        <v>7521</v>
      </c>
      <c r="C1784" s="1" t="s">
        <v>7522</v>
      </c>
      <c r="D1784" s="1" t="s">
        <v>1621</v>
      </c>
      <c r="E1784" s="1" t="s">
        <v>7523</v>
      </c>
      <c r="F1784" s="7">
        <v>43985</v>
      </c>
      <c r="G1784" s="1" t="s">
        <v>692</v>
      </c>
      <c r="H1784" s="5">
        <v>709168.5</v>
      </c>
      <c r="I1784" s="1" t="s">
        <v>1816</v>
      </c>
      <c r="J1784" s="1">
        <v>0</v>
      </c>
      <c r="K1784" s="1" t="s">
        <v>1847</v>
      </c>
      <c r="L1784" s="1">
        <v>19</v>
      </c>
      <c r="M1784" s="1" t="s">
        <v>3090</v>
      </c>
      <c r="N1784" s="1" t="s">
        <v>7524</v>
      </c>
      <c r="O1784" s="1">
        <v>60150</v>
      </c>
      <c r="P1784" s="1" t="s">
        <v>6661</v>
      </c>
      <c r="Q1784" s="1">
        <v>11.79</v>
      </c>
      <c r="R1784" s="1" t="str">
        <f>IFERROR(VLOOKUP(K1784,Proveedores!$A$2:$B$500,2,0),"Agregar")</f>
        <v xml:space="preserve">LAFEDAR S.A. </v>
      </c>
      <c r="S1784" s="5">
        <f t="shared" si="27"/>
        <v>709168.5</v>
      </c>
    </row>
    <row r="1785" spans="1:19" x14ac:dyDescent="0.2">
      <c r="A1785" s="7">
        <v>43990.588703703703</v>
      </c>
      <c r="B1785" s="1" t="s">
        <v>7525</v>
      </c>
      <c r="C1785" s="1" t="s">
        <v>7526</v>
      </c>
      <c r="D1785" s="1" t="s">
        <v>1621</v>
      </c>
      <c r="E1785" s="1" t="s">
        <v>7527</v>
      </c>
      <c r="F1785" s="7">
        <v>43990</v>
      </c>
      <c r="G1785" s="1" t="s">
        <v>7514</v>
      </c>
      <c r="H1785" s="5">
        <v>2348973</v>
      </c>
      <c r="I1785" s="1" t="s">
        <v>1816</v>
      </c>
      <c r="J1785" s="1">
        <v>0</v>
      </c>
      <c r="K1785" s="1" t="s">
        <v>7515</v>
      </c>
      <c r="L1785" s="1">
        <v>1</v>
      </c>
      <c r="M1785" s="1" t="s">
        <v>6251</v>
      </c>
      <c r="N1785" s="1" t="s">
        <v>7516</v>
      </c>
      <c r="O1785" s="1">
        <v>14200</v>
      </c>
      <c r="P1785" s="1" t="s">
        <v>7528</v>
      </c>
      <c r="Q1785" s="1">
        <v>137.94</v>
      </c>
      <c r="R1785" s="1" t="str">
        <f>IFERROR(VLOOKUP(K1785,Proveedores!$A$2:$B$500,2,0),"Agregar")</f>
        <v>G7 Soluciones Integrales S.R.L.</v>
      </c>
      <c r="S1785" s="5">
        <f t="shared" si="27"/>
        <v>1958748</v>
      </c>
    </row>
    <row r="1786" spans="1:19" x14ac:dyDescent="0.2">
      <c r="A1786" s="7">
        <v>43990.588703703703</v>
      </c>
      <c r="B1786" s="1" t="s">
        <v>7525</v>
      </c>
      <c r="C1786" s="1" t="s">
        <v>7526</v>
      </c>
      <c r="D1786" s="1" t="s">
        <v>1621</v>
      </c>
      <c r="E1786" s="1" t="s">
        <v>7527</v>
      </c>
      <c r="F1786" s="7">
        <v>43990</v>
      </c>
      <c r="G1786" s="1" t="s">
        <v>7514</v>
      </c>
      <c r="H1786" s="5">
        <v>2348973</v>
      </c>
      <c r="I1786" s="1" t="s">
        <v>1816</v>
      </c>
      <c r="J1786" s="1">
        <v>0</v>
      </c>
      <c r="K1786" s="1" t="s">
        <v>7515</v>
      </c>
      <c r="L1786" s="1">
        <v>3</v>
      </c>
      <c r="M1786" s="1" t="s">
        <v>7517</v>
      </c>
      <c r="N1786" s="1" t="s">
        <v>7518</v>
      </c>
      <c r="O1786" s="1">
        <v>21500</v>
      </c>
      <c r="P1786" s="1" t="s">
        <v>7529</v>
      </c>
      <c r="Q1786" s="1">
        <v>18.149999999999999</v>
      </c>
      <c r="R1786" s="1" t="str">
        <f>IFERROR(VLOOKUP(K1786,Proveedores!$A$2:$B$500,2,0),"Agregar")</f>
        <v>G7 Soluciones Integrales S.R.L.</v>
      </c>
      <c r="S1786" s="5">
        <f t="shared" si="27"/>
        <v>390224.99999999994</v>
      </c>
    </row>
    <row r="1787" spans="1:19" x14ac:dyDescent="0.2">
      <c r="A1787" s="7">
        <v>43990.613263888888</v>
      </c>
      <c r="B1787" s="1" t="s">
        <v>7530</v>
      </c>
      <c r="C1787" s="1" t="s">
        <v>7531</v>
      </c>
      <c r="D1787" s="1" t="s">
        <v>1621</v>
      </c>
      <c r="E1787" s="1" t="s">
        <v>7532</v>
      </c>
      <c r="F1787" s="7">
        <v>43990</v>
      </c>
      <c r="G1787" s="1" t="s">
        <v>4233</v>
      </c>
      <c r="H1787" s="5">
        <v>354835</v>
      </c>
      <c r="I1787" s="1" t="s">
        <v>7533</v>
      </c>
      <c r="J1787" s="1">
        <v>0</v>
      </c>
      <c r="K1787" s="1" t="s">
        <v>1974</v>
      </c>
      <c r="L1787" s="1">
        <v>1</v>
      </c>
      <c r="M1787" s="1" t="s">
        <v>1982</v>
      </c>
      <c r="N1787" s="1" t="s">
        <v>1983</v>
      </c>
      <c r="O1787" s="1">
        <v>77</v>
      </c>
      <c r="P1787" s="1" t="s">
        <v>1977</v>
      </c>
      <c r="Q1787" s="1">
        <v>3445</v>
      </c>
      <c r="R1787" s="1" t="str">
        <f>IFERROR(VLOOKUP(K1787,Proveedores!$A$2:$B$500,2,0),"Agregar")</f>
        <v>Pfizer S.R.L.</v>
      </c>
      <c r="S1787" s="5">
        <f t="shared" si="27"/>
        <v>265265</v>
      </c>
    </row>
    <row r="1788" spans="1:19" x14ac:dyDescent="0.2">
      <c r="A1788" s="7">
        <v>43990.613263888888</v>
      </c>
      <c r="B1788" s="1" t="s">
        <v>7530</v>
      </c>
      <c r="C1788" s="1" t="s">
        <v>7531</v>
      </c>
      <c r="D1788" s="1" t="s">
        <v>1621</v>
      </c>
      <c r="E1788" s="1" t="s">
        <v>7532</v>
      </c>
      <c r="F1788" s="7">
        <v>43990</v>
      </c>
      <c r="G1788" s="1" t="s">
        <v>4233</v>
      </c>
      <c r="H1788" s="5">
        <v>354835</v>
      </c>
      <c r="I1788" s="1" t="s">
        <v>7533</v>
      </c>
      <c r="J1788" s="1">
        <v>0</v>
      </c>
      <c r="K1788" s="1" t="s">
        <v>1974</v>
      </c>
      <c r="L1788" s="1">
        <v>2</v>
      </c>
      <c r="M1788" s="1" t="s">
        <v>1975</v>
      </c>
      <c r="N1788" s="1" t="s">
        <v>1976</v>
      </c>
      <c r="O1788" s="1">
        <v>13</v>
      </c>
      <c r="P1788" s="1" t="s">
        <v>1977</v>
      </c>
      <c r="Q1788" s="1">
        <v>6890</v>
      </c>
      <c r="R1788" s="1" t="str">
        <f>IFERROR(VLOOKUP(K1788,Proveedores!$A$2:$B$500,2,0),"Agregar")</f>
        <v>Pfizer S.R.L.</v>
      </c>
      <c r="S1788" s="5">
        <f t="shared" si="27"/>
        <v>89570</v>
      </c>
    </row>
    <row r="1789" spans="1:19" x14ac:dyDescent="0.2">
      <c r="A1789" s="7">
        <v>43990.631354166668</v>
      </c>
      <c r="B1789" s="1" t="s">
        <v>7534</v>
      </c>
      <c r="C1789" s="1" t="s">
        <v>7535</v>
      </c>
      <c r="D1789" s="1" t="s">
        <v>1621</v>
      </c>
      <c r="E1789" s="1" t="s">
        <v>7536</v>
      </c>
      <c r="F1789" s="7">
        <v>43990</v>
      </c>
      <c r="G1789" s="1" t="s">
        <v>265</v>
      </c>
      <c r="H1789" s="5">
        <v>19143865.07</v>
      </c>
      <c r="I1789" s="1" t="s">
        <v>7537</v>
      </c>
      <c r="J1789" s="1" t="s">
        <v>273</v>
      </c>
      <c r="K1789" s="1" t="s">
        <v>1974</v>
      </c>
      <c r="L1789" s="1">
        <v>1</v>
      </c>
      <c r="M1789" s="1" t="s">
        <v>1982</v>
      </c>
      <c r="N1789" s="1" t="s">
        <v>1983</v>
      </c>
      <c r="O1789" s="1" t="s">
        <v>7538</v>
      </c>
      <c r="P1789" s="1" t="s">
        <v>1977</v>
      </c>
      <c r="Q1789" s="1">
        <v>3445</v>
      </c>
      <c r="R1789" s="1" t="str">
        <f>IFERROR(VLOOKUP(K1789,Proveedores!$A$2:$B$500,2,0),"Agregar")</f>
        <v>Pfizer S.R.L.</v>
      </c>
      <c r="S1789" s="5" t="e">
        <f t="shared" si="27"/>
        <v>#VALUE!</v>
      </c>
    </row>
    <row r="1790" spans="1:19" x14ac:dyDescent="0.2">
      <c r="A1790" s="7">
        <v>43990.631354166668</v>
      </c>
      <c r="B1790" s="1" t="s">
        <v>7534</v>
      </c>
      <c r="C1790" s="1" t="s">
        <v>7535</v>
      </c>
      <c r="D1790" s="1" t="s">
        <v>1621</v>
      </c>
      <c r="E1790" s="1" t="s">
        <v>7536</v>
      </c>
      <c r="F1790" s="7">
        <v>43990</v>
      </c>
      <c r="G1790" s="1" t="s">
        <v>265</v>
      </c>
      <c r="H1790" s="5">
        <v>19143865.07</v>
      </c>
      <c r="I1790" s="1" t="s">
        <v>7537</v>
      </c>
      <c r="J1790" s="1" t="s">
        <v>273</v>
      </c>
      <c r="K1790" s="1" t="s">
        <v>1974</v>
      </c>
      <c r="L1790" s="1">
        <v>2</v>
      </c>
      <c r="M1790" s="1" t="s">
        <v>1975</v>
      </c>
      <c r="N1790" s="1" t="s">
        <v>1976</v>
      </c>
      <c r="O1790" s="1">
        <v>2689</v>
      </c>
      <c r="P1790" s="1" t="s">
        <v>1977</v>
      </c>
      <c r="Q1790" s="1">
        <v>6890</v>
      </c>
      <c r="R1790" s="1" t="str">
        <f>IFERROR(VLOOKUP(K1790,Proveedores!$A$2:$B$500,2,0),"Agregar")</f>
        <v>Pfizer S.R.L.</v>
      </c>
      <c r="S1790" s="5">
        <f t="shared" si="27"/>
        <v>18527210</v>
      </c>
    </row>
    <row r="1791" spans="1:19" x14ac:dyDescent="0.2">
      <c r="A1791" s="7">
        <v>43990.642395833333</v>
      </c>
      <c r="B1791" s="1" t="s">
        <v>7539</v>
      </c>
      <c r="C1791" s="1" t="s">
        <v>7540</v>
      </c>
      <c r="D1791" s="1" t="s">
        <v>1621</v>
      </c>
      <c r="E1791" s="1">
        <v>20000009057</v>
      </c>
      <c r="F1791" s="7">
        <v>43942</v>
      </c>
      <c r="G1791" s="1" t="s">
        <v>7388</v>
      </c>
      <c r="H1791" s="5">
        <v>20012492.5</v>
      </c>
      <c r="I1791" s="1">
        <v>679</v>
      </c>
      <c r="J1791" s="1">
        <v>0</v>
      </c>
      <c r="K1791" s="1" t="s">
        <v>1074</v>
      </c>
      <c r="L1791" s="1">
        <v>1</v>
      </c>
      <c r="M1791" s="1">
        <v>87117812</v>
      </c>
      <c r="N1791" s="1" t="s">
        <v>7393</v>
      </c>
      <c r="O1791" s="1">
        <v>5000</v>
      </c>
      <c r="P1791" s="1" t="s">
        <v>2803</v>
      </c>
      <c r="Q1791" s="1">
        <v>4002.5</v>
      </c>
      <c r="R1791" s="1" t="str">
        <f>IFERROR(VLOOKUP(K1791,Proveedores!$A$2:$B$500,2,0),"Agregar")</f>
        <v>BAYER SA</v>
      </c>
      <c r="S1791" s="5">
        <f t="shared" si="27"/>
        <v>20012500</v>
      </c>
    </row>
    <row r="1792" spans="1:19" x14ac:dyDescent="0.2">
      <c r="A1792" s="7">
        <v>43990.696018518516</v>
      </c>
      <c r="B1792" s="1" t="s">
        <v>7541</v>
      </c>
      <c r="C1792" s="1" t="s">
        <v>7542</v>
      </c>
      <c r="D1792" s="1" t="s">
        <v>1621</v>
      </c>
      <c r="E1792" s="1" t="s">
        <v>7543</v>
      </c>
      <c r="F1792" s="7">
        <v>43979</v>
      </c>
      <c r="G1792" s="1" t="s">
        <v>1231</v>
      </c>
      <c r="H1792" s="5">
        <v>1367400</v>
      </c>
      <c r="I1792" s="1">
        <v>0</v>
      </c>
      <c r="J1792" s="1">
        <v>0</v>
      </c>
      <c r="K1792" s="1" t="s">
        <v>3255</v>
      </c>
      <c r="L1792" s="1">
        <v>4</v>
      </c>
      <c r="M1792" s="1" t="s">
        <v>1794</v>
      </c>
      <c r="N1792" s="1" t="s">
        <v>7544</v>
      </c>
      <c r="O1792" s="1">
        <v>6000</v>
      </c>
      <c r="P1792" s="1" t="s">
        <v>7545</v>
      </c>
      <c r="Q1792" s="1">
        <v>227.9</v>
      </c>
      <c r="R1792" s="1" t="str">
        <f>IFERROR(VLOOKUP(K1792,Proveedores!$A$2:$B$500,2,0),"Agregar")</f>
        <v>LABORATORIO ELEA PHOENIX S.A.</v>
      </c>
      <c r="S1792" s="5">
        <f t="shared" si="27"/>
        <v>1367400</v>
      </c>
    </row>
    <row r="1793" spans="1:19" x14ac:dyDescent="0.2">
      <c r="A1793" s="7">
        <v>43990.703298611108</v>
      </c>
      <c r="B1793" s="1" t="s">
        <v>7546</v>
      </c>
      <c r="C1793" s="1" t="s">
        <v>7547</v>
      </c>
      <c r="D1793" s="1" t="s">
        <v>1713</v>
      </c>
      <c r="E1793" s="1" t="s">
        <v>7548</v>
      </c>
      <c r="F1793" s="7">
        <v>43980</v>
      </c>
      <c r="G1793" s="1" t="s">
        <v>1231</v>
      </c>
      <c r="H1793" s="5">
        <v>11197780.439999999</v>
      </c>
      <c r="I1793" s="1">
        <v>0</v>
      </c>
      <c r="J1793" s="1">
        <v>0</v>
      </c>
      <c r="K1793" s="1" t="s">
        <v>3255</v>
      </c>
      <c r="L1793" s="1">
        <v>8</v>
      </c>
      <c r="M1793" s="1" t="s">
        <v>1799</v>
      </c>
      <c r="N1793" s="1" t="s">
        <v>3256</v>
      </c>
      <c r="O1793" s="1">
        <v>1</v>
      </c>
      <c r="P1793" s="1" t="s">
        <v>3395</v>
      </c>
      <c r="Q1793" s="1">
        <v>11197780.439999999</v>
      </c>
      <c r="R1793" s="1" t="str">
        <f>IFERROR(VLOOKUP(K1793,Proveedores!$A$2:$B$500,2,0),"Agregar")</f>
        <v>LABORATORIO ELEA PHOENIX S.A.</v>
      </c>
      <c r="S1793" s="5">
        <f t="shared" si="27"/>
        <v>11197780.439999999</v>
      </c>
    </row>
    <row r="1794" spans="1:19" x14ac:dyDescent="0.2">
      <c r="A1794" s="7">
        <v>43990.764490740738</v>
      </c>
      <c r="B1794" s="1" t="s">
        <v>7549</v>
      </c>
      <c r="C1794" s="1" t="s">
        <v>7550</v>
      </c>
      <c r="D1794" s="1" t="s">
        <v>1621</v>
      </c>
      <c r="E1794" s="1" t="s">
        <v>7551</v>
      </c>
      <c r="F1794" s="7">
        <v>43987</v>
      </c>
      <c r="G1794" s="1" t="s">
        <v>7405</v>
      </c>
      <c r="H1794" s="5">
        <v>3630000</v>
      </c>
      <c r="I1794" s="1">
        <v>20910</v>
      </c>
      <c r="J1794" s="1">
        <v>0</v>
      </c>
      <c r="K1794" s="1" t="s">
        <v>1403</v>
      </c>
      <c r="L1794" s="1">
        <v>1</v>
      </c>
      <c r="M1794" s="1" t="s">
        <v>7409</v>
      </c>
      <c r="N1794" s="1" t="s">
        <v>7552</v>
      </c>
      <c r="O1794" s="1">
        <v>20000</v>
      </c>
      <c r="P1794" s="1" t="s">
        <v>1665</v>
      </c>
      <c r="Q1794" s="1">
        <v>145.19999999999999</v>
      </c>
      <c r="R1794" s="1" t="str">
        <f>IFERROR(VLOOKUP(K1794,Proveedores!$A$2:$B$500,2,0),"Agregar")</f>
        <v>R.A. INTERTRADING S.A.</v>
      </c>
      <c r="S1794" s="5">
        <f t="shared" si="27"/>
        <v>2904000</v>
      </c>
    </row>
    <row r="1795" spans="1:19" x14ac:dyDescent="0.2">
      <c r="A1795" s="7">
        <v>43990.76939814815</v>
      </c>
      <c r="B1795" s="1" t="s">
        <v>7553</v>
      </c>
      <c r="C1795" s="1" t="s">
        <v>7554</v>
      </c>
      <c r="D1795" s="1" t="s">
        <v>1621</v>
      </c>
      <c r="E1795" s="1" t="s">
        <v>7555</v>
      </c>
      <c r="F1795" s="7">
        <v>43987</v>
      </c>
      <c r="G1795" s="1" t="s">
        <v>7405</v>
      </c>
      <c r="H1795" s="5">
        <v>3630000</v>
      </c>
      <c r="I1795" s="1" t="s">
        <v>7556</v>
      </c>
      <c r="J1795" s="1">
        <v>0</v>
      </c>
      <c r="K1795" s="1" t="s">
        <v>7557</v>
      </c>
      <c r="L1795" s="1">
        <v>2</v>
      </c>
      <c r="M1795" s="1" t="s">
        <v>7422</v>
      </c>
      <c r="N1795" s="1" t="s">
        <v>7558</v>
      </c>
      <c r="O1795" s="1">
        <v>20000</v>
      </c>
      <c r="P1795" s="1" t="s">
        <v>6610</v>
      </c>
      <c r="Q1795" s="1">
        <v>14.52</v>
      </c>
      <c r="R1795" s="1" t="str">
        <f>IFERROR(VLOOKUP(K1795,Proveedores!$A$2:$B$500,2,0),"Agregar")</f>
        <v>R.A. INTERTRADING S.A.</v>
      </c>
      <c r="S1795" s="5">
        <f t="shared" ref="S1795:S1858" si="28">Q1795*O1795</f>
        <v>290400</v>
      </c>
    </row>
    <row r="1796" spans="1:19" x14ac:dyDescent="0.2">
      <c r="A1796" s="7">
        <v>43990.76939814815</v>
      </c>
      <c r="B1796" s="1" t="s">
        <v>7553</v>
      </c>
      <c r="C1796" s="1" t="s">
        <v>7554</v>
      </c>
      <c r="D1796" s="1" t="s">
        <v>1621</v>
      </c>
      <c r="E1796" s="1" t="s">
        <v>7555</v>
      </c>
      <c r="F1796" s="7">
        <v>43987</v>
      </c>
      <c r="G1796" s="1" t="s">
        <v>7405</v>
      </c>
      <c r="H1796" s="5">
        <v>3630000</v>
      </c>
      <c r="I1796" s="1" t="s">
        <v>7556</v>
      </c>
      <c r="J1796" s="1">
        <v>0</v>
      </c>
      <c r="K1796" s="1" t="s">
        <v>7557</v>
      </c>
      <c r="L1796" s="1">
        <v>1</v>
      </c>
      <c r="M1796" s="1" t="s">
        <v>7409</v>
      </c>
      <c r="N1796" s="1" t="s">
        <v>7552</v>
      </c>
      <c r="O1796" s="1">
        <v>20000</v>
      </c>
      <c r="P1796" s="1" t="s">
        <v>1665</v>
      </c>
      <c r="Q1796" s="1">
        <v>145.19999999999999</v>
      </c>
      <c r="R1796" s="1" t="str">
        <f>IFERROR(VLOOKUP(K1796,Proveedores!$A$2:$B$500,2,0),"Agregar")</f>
        <v>R.A. INTERTRADING S.A.</v>
      </c>
      <c r="S1796" s="5">
        <f t="shared" si="28"/>
        <v>2904000</v>
      </c>
    </row>
    <row r="1797" spans="1:19" x14ac:dyDescent="0.2">
      <c r="A1797" s="7">
        <v>43990.76939814815</v>
      </c>
      <c r="B1797" s="1" t="s">
        <v>7553</v>
      </c>
      <c r="C1797" s="1" t="s">
        <v>7554</v>
      </c>
      <c r="D1797" s="1" t="s">
        <v>1621</v>
      </c>
      <c r="E1797" s="1" t="s">
        <v>7555</v>
      </c>
      <c r="F1797" s="7">
        <v>43987</v>
      </c>
      <c r="G1797" s="1" t="s">
        <v>7405</v>
      </c>
      <c r="H1797" s="5">
        <v>3630000</v>
      </c>
      <c r="I1797" s="1" t="s">
        <v>7556</v>
      </c>
      <c r="J1797" s="1">
        <v>0</v>
      </c>
      <c r="K1797" s="1" t="s">
        <v>7557</v>
      </c>
      <c r="L1797" s="1">
        <v>3</v>
      </c>
      <c r="M1797" s="1" t="s">
        <v>7411</v>
      </c>
      <c r="N1797" s="1" t="s">
        <v>7559</v>
      </c>
      <c r="O1797" s="1">
        <v>20000</v>
      </c>
      <c r="P1797" s="1" t="s">
        <v>6610</v>
      </c>
      <c r="Q1797" s="1">
        <v>21.78</v>
      </c>
      <c r="R1797" s="1" t="str">
        <f>IFERROR(VLOOKUP(K1797,Proveedores!$A$2:$B$500,2,0),"Agregar")</f>
        <v>R.A. INTERTRADING S.A.</v>
      </c>
      <c r="S1797" s="5">
        <f t="shared" si="28"/>
        <v>435600</v>
      </c>
    </row>
    <row r="1798" spans="1:19" x14ac:dyDescent="0.2">
      <c r="A1798" s="7">
        <v>43990.775613425925</v>
      </c>
      <c r="B1798" s="1" t="s">
        <v>7560</v>
      </c>
      <c r="C1798" s="1" t="s">
        <v>7561</v>
      </c>
      <c r="D1798" s="1" t="s">
        <v>1621</v>
      </c>
      <c r="E1798" s="1" t="s">
        <v>7562</v>
      </c>
      <c r="F1798" s="7">
        <v>43986</v>
      </c>
      <c r="G1798" s="1" t="s">
        <v>7405</v>
      </c>
      <c r="H1798" s="5">
        <v>3630000</v>
      </c>
      <c r="I1798" s="1" t="s">
        <v>7563</v>
      </c>
      <c r="J1798" s="1">
        <v>0</v>
      </c>
      <c r="K1798" s="1" t="s">
        <v>1403</v>
      </c>
      <c r="L1798" s="1">
        <v>2</v>
      </c>
      <c r="M1798" s="1" t="s">
        <v>7422</v>
      </c>
      <c r="N1798" s="1" t="s">
        <v>7564</v>
      </c>
      <c r="O1798" s="1">
        <v>20000</v>
      </c>
      <c r="P1798" s="1" t="s">
        <v>1665</v>
      </c>
      <c r="Q1798" s="1">
        <v>14.52</v>
      </c>
      <c r="R1798" s="1" t="str">
        <f>IFERROR(VLOOKUP(K1798,Proveedores!$A$2:$B$500,2,0),"Agregar")</f>
        <v>R.A. INTERTRADING S.A.</v>
      </c>
      <c r="S1798" s="5">
        <f t="shared" si="28"/>
        <v>290400</v>
      </c>
    </row>
    <row r="1799" spans="1:19" x14ac:dyDescent="0.2">
      <c r="A1799" s="7">
        <v>43990.775613425925</v>
      </c>
      <c r="B1799" s="1" t="s">
        <v>7560</v>
      </c>
      <c r="C1799" s="1" t="s">
        <v>7561</v>
      </c>
      <c r="D1799" s="1" t="s">
        <v>1621</v>
      </c>
      <c r="E1799" s="1" t="s">
        <v>7562</v>
      </c>
      <c r="F1799" s="7">
        <v>43986</v>
      </c>
      <c r="G1799" s="1" t="s">
        <v>7405</v>
      </c>
      <c r="H1799" s="5">
        <v>3630000</v>
      </c>
      <c r="I1799" s="1" t="s">
        <v>7563</v>
      </c>
      <c r="J1799" s="1">
        <v>0</v>
      </c>
      <c r="K1799" s="1" t="s">
        <v>1403</v>
      </c>
      <c r="L1799" s="1">
        <v>1</v>
      </c>
      <c r="M1799" s="1" t="s">
        <v>7409</v>
      </c>
      <c r="N1799" s="1" t="s">
        <v>7565</v>
      </c>
      <c r="O1799" s="1">
        <v>20000</v>
      </c>
      <c r="P1799" s="1" t="s">
        <v>1665</v>
      </c>
      <c r="Q1799" s="1">
        <v>145.19999999999999</v>
      </c>
      <c r="R1799" s="1" t="str">
        <f>IFERROR(VLOOKUP(K1799,Proveedores!$A$2:$B$500,2,0),"Agregar")</f>
        <v>R.A. INTERTRADING S.A.</v>
      </c>
      <c r="S1799" s="5">
        <f t="shared" si="28"/>
        <v>2904000</v>
      </c>
    </row>
    <row r="1800" spans="1:19" x14ac:dyDescent="0.2">
      <c r="A1800" s="7">
        <v>43990.775613425925</v>
      </c>
      <c r="B1800" s="1" t="s">
        <v>7560</v>
      </c>
      <c r="C1800" s="1" t="s">
        <v>7561</v>
      </c>
      <c r="D1800" s="1" t="s">
        <v>1621</v>
      </c>
      <c r="E1800" s="1" t="s">
        <v>7562</v>
      </c>
      <c r="F1800" s="7">
        <v>43986</v>
      </c>
      <c r="G1800" s="1" t="s">
        <v>7405</v>
      </c>
      <c r="H1800" s="5">
        <v>3630000</v>
      </c>
      <c r="I1800" s="1" t="s">
        <v>7563</v>
      </c>
      <c r="J1800" s="1">
        <v>0</v>
      </c>
      <c r="K1800" s="1" t="s">
        <v>1403</v>
      </c>
      <c r="L1800" s="1">
        <v>3</v>
      </c>
      <c r="M1800" s="1" t="s">
        <v>7411</v>
      </c>
      <c r="N1800" s="1" t="s">
        <v>7425</v>
      </c>
      <c r="O1800" s="1">
        <v>20000</v>
      </c>
      <c r="P1800" s="1" t="s">
        <v>1665</v>
      </c>
      <c r="Q1800" s="1">
        <v>21.78</v>
      </c>
      <c r="R1800" s="1" t="str">
        <f>IFERROR(VLOOKUP(K1800,Proveedores!$A$2:$B$500,2,0),"Agregar")</f>
        <v>R.A. INTERTRADING S.A.</v>
      </c>
      <c r="S1800" s="5">
        <f t="shared" si="28"/>
        <v>435600</v>
      </c>
    </row>
    <row r="1801" spans="1:19" x14ac:dyDescent="0.2">
      <c r="A1801" s="7">
        <v>43990.781817129631</v>
      </c>
      <c r="B1801" s="1" t="s">
        <v>7566</v>
      </c>
      <c r="C1801" s="1" t="s">
        <v>7567</v>
      </c>
      <c r="D1801" s="1" t="s">
        <v>1621</v>
      </c>
      <c r="E1801" s="1" t="s">
        <v>7568</v>
      </c>
      <c r="F1801" s="7">
        <v>43986</v>
      </c>
      <c r="G1801" s="1" t="s">
        <v>7405</v>
      </c>
      <c r="H1801" s="5">
        <v>3630000</v>
      </c>
      <c r="I1801" s="1" t="s">
        <v>7569</v>
      </c>
      <c r="J1801" s="1">
        <v>0</v>
      </c>
      <c r="K1801" s="1" t="s">
        <v>7570</v>
      </c>
      <c r="L1801" s="1">
        <v>2</v>
      </c>
      <c r="M1801" s="1" t="s">
        <v>7422</v>
      </c>
      <c r="N1801" s="1" t="s">
        <v>7571</v>
      </c>
      <c r="O1801" s="1">
        <v>20000</v>
      </c>
      <c r="P1801" s="1" t="s">
        <v>1665</v>
      </c>
      <c r="Q1801" s="1">
        <v>14.52</v>
      </c>
      <c r="R1801" s="1" t="str">
        <f>IFERROR(VLOOKUP(K1801,Proveedores!$A$2:$B$500,2,0),"Agregar")</f>
        <v>R.A. INTERTRADING S.A.</v>
      </c>
      <c r="S1801" s="5">
        <f t="shared" si="28"/>
        <v>290400</v>
      </c>
    </row>
    <row r="1802" spans="1:19" x14ac:dyDescent="0.2">
      <c r="A1802" s="7">
        <v>43990.781817129631</v>
      </c>
      <c r="B1802" s="1" t="s">
        <v>7566</v>
      </c>
      <c r="C1802" s="1" t="s">
        <v>7567</v>
      </c>
      <c r="D1802" s="1" t="s">
        <v>1621</v>
      </c>
      <c r="E1802" s="1" t="s">
        <v>7568</v>
      </c>
      <c r="F1802" s="7">
        <v>43986</v>
      </c>
      <c r="G1802" s="1" t="s">
        <v>7405</v>
      </c>
      <c r="H1802" s="5">
        <v>3630000</v>
      </c>
      <c r="I1802" s="1" t="s">
        <v>7569</v>
      </c>
      <c r="J1802" s="1">
        <v>0</v>
      </c>
      <c r="K1802" s="1" t="s">
        <v>7570</v>
      </c>
      <c r="L1802" s="1">
        <v>1</v>
      </c>
      <c r="M1802" s="1" t="s">
        <v>7409</v>
      </c>
      <c r="N1802" s="1" t="s">
        <v>7565</v>
      </c>
      <c r="O1802" s="1">
        <v>20000</v>
      </c>
      <c r="P1802" s="1" t="s">
        <v>1665</v>
      </c>
      <c r="Q1802" s="1">
        <v>145.19999999999999</v>
      </c>
      <c r="R1802" s="1" t="str">
        <f>IFERROR(VLOOKUP(K1802,Proveedores!$A$2:$B$500,2,0),"Agregar")</f>
        <v>R.A. INTERTRADING S.A.</v>
      </c>
      <c r="S1802" s="5">
        <f t="shared" si="28"/>
        <v>2904000</v>
      </c>
    </row>
    <row r="1803" spans="1:19" x14ac:dyDescent="0.2">
      <c r="A1803" s="7">
        <v>43990.781817129631</v>
      </c>
      <c r="B1803" s="1" t="s">
        <v>7566</v>
      </c>
      <c r="C1803" s="1" t="s">
        <v>7567</v>
      </c>
      <c r="D1803" s="1" t="s">
        <v>1621</v>
      </c>
      <c r="E1803" s="1" t="s">
        <v>7568</v>
      </c>
      <c r="F1803" s="7">
        <v>43986</v>
      </c>
      <c r="G1803" s="1" t="s">
        <v>7405</v>
      </c>
      <c r="H1803" s="5">
        <v>3630000</v>
      </c>
      <c r="I1803" s="1" t="s">
        <v>7569</v>
      </c>
      <c r="J1803" s="1">
        <v>0</v>
      </c>
      <c r="K1803" s="1" t="s">
        <v>7570</v>
      </c>
      <c r="L1803" s="1">
        <v>3</v>
      </c>
      <c r="M1803" s="1" t="s">
        <v>7411</v>
      </c>
      <c r="N1803" s="1" t="s">
        <v>7559</v>
      </c>
      <c r="O1803" s="1">
        <v>20000</v>
      </c>
      <c r="P1803" s="1" t="s">
        <v>6610</v>
      </c>
      <c r="Q1803" s="1">
        <v>21.78</v>
      </c>
      <c r="R1803" s="1" t="str">
        <f>IFERROR(VLOOKUP(K1803,Proveedores!$A$2:$B$500,2,0),"Agregar")</f>
        <v>R.A. INTERTRADING S.A.</v>
      </c>
      <c r="S1803" s="5">
        <f t="shared" si="28"/>
        <v>435600</v>
      </c>
    </row>
    <row r="1804" spans="1:19" x14ac:dyDescent="0.2">
      <c r="A1804" s="7">
        <v>43991.458078703705</v>
      </c>
      <c r="B1804" s="1" t="s">
        <v>7572</v>
      </c>
      <c r="C1804" s="1" t="s">
        <v>7573</v>
      </c>
      <c r="D1804" s="1" t="s">
        <v>1621</v>
      </c>
      <c r="E1804" s="1" t="s">
        <v>7574</v>
      </c>
      <c r="F1804" s="7">
        <v>43985</v>
      </c>
      <c r="G1804" s="1" t="s">
        <v>692</v>
      </c>
      <c r="H1804" s="5">
        <v>277193.42</v>
      </c>
      <c r="I1804" s="1" t="s">
        <v>1816</v>
      </c>
      <c r="J1804" s="1">
        <v>0</v>
      </c>
      <c r="K1804" s="1" t="s">
        <v>1847</v>
      </c>
      <c r="L1804" s="1">
        <v>45</v>
      </c>
      <c r="M1804" s="1" t="s">
        <v>3567</v>
      </c>
      <c r="N1804" s="1" t="s">
        <v>6024</v>
      </c>
      <c r="O1804" s="1">
        <v>44926</v>
      </c>
      <c r="P1804" s="1" t="s">
        <v>2750</v>
      </c>
      <c r="Q1804" s="1">
        <v>6.17</v>
      </c>
      <c r="R1804" s="1" t="str">
        <f>IFERROR(VLOOKUP(K1804,Proveedores!$A$2:$B$500,2,0),"Agregar")</f>
        <v xml:space="preserve">LAFEDAR S.A. </v>
      </c>
      <c r="S1804" s="5">
        <f t="shared" si="28"/>
        <v>277193.42</v>
      </c>
    </row>
    <row r="1805" spans="1:19" x14ac:dyDescent="0.2">
      <c r="A1805" s="7">
        <v>43991.496168981481</v>
      </c>
      <c r="B1805" s="1" t="s">
        <v>7575</v>
      </c>
      <c r="C1805" s="1" t="s">
        <v>7576</v>
      </c>
      <c r="D1805" s="1" t="s">
        <v>1621</v>
      </c>
      <c r="E1805" s="1" t="s">
        <v>7577</v>
      </c>
      <c r="F1805" s="7">
        <v>43985</v>
      </c>
      <c r="G1805" s="1" t="s">
        <v>692</v>
      </c>
      <c r="H1805" s="5">
        <v>3144839.44</v>
      </c>
      <c r="I1805" s="1" t="s">
        <v>1816</v>
      </c>
      <c r="J1805" s="1">
        <v>0</v>
      </c>
      <c r="K1805" s="1" t="s">
        <v>1847</v>
      </c>
      <c r="L1805" s="1">
        <v>27</v>
      </c>
      <c r="M1805" s="1" t="s">
        <v>2292</v>
      </c>
      <c r="N1805" s="1" t="s">
        <v>2508</v>
      </c>
      <c r="O1805" s="1">
        <v>45256</v>
      </c>
      <c r="P1805" s="1" t="s">
        <v>2509</v>
      </c>
      <c r="Q1805" s="1">
        <v>69.489999999999995</v>
      </c>
      <c r="R1805" s="1" t="str">
        <f>IFERROR(VLOOKUP(K1805,Proveedores!$A$2:$B$500,2,0),"Agregar")</f>
        <v xml:space="preserve">LAFEDAR S.A. </v>
      </c>
      <c r="S1805" s="5">
        <f t="shared" si="28"/>
        <v>3144839.44</v>
      </c>
    </row>
    <row r="1806" spans="1:19" x14ac:dyDescent="0.2">
      <c r="A1806" s="7">
        <v>43991.501909722225</v>
      </c>
      <c r="B1806" s="1" t="s">
        <v>7578</v>
      </c>
      <c r="C1806" s="1" t="s">
        <v>7579</v>
      </c>
      <c r="D1806" s="1" t="s">
        <v>1621</v>
      </c>
      <c r="E1806" s="1" t="s">
        <v>7580</v>
      </c>
      <c r="F1806" s="7">
        <v>43985</v>
      </c>
      <c r="G1806" s="1" t="s">
        <v>692</v>
      </c>
      <c r="H1806" s="5">
        <v>1134123.48</v>
      </c>
      <c r="I1806" s="1" t="s">
        <v>1816</v>
      </c>
      <c r="J1806" s="1">
        <v>0</v>
      </c>
      <c r="K1806" s="1" t="s">
        <v>1847</v>
      </c>
      <c r="L1806" s="1">
        <v>18</v>
      </c>
      <c r="M1806" s="1" t="s">
        <v>2308</v>
      </c>
      <c r="N1806" s="1" t="s">
        <v>2309</v>
      </c>
      <c r="O1806" s="1">
        <v>29932</v>
      </c>
      <c r="P1806" s="1" t="s">
        <v>2310</v>
      </c>
      <c r="Q1806" s="1">
        <v>37.89</v>
      </c>
      <c r="R1806" s="1" t="str">
        <f>IFERROR(VLOOKUP(K1806,Proveedores!$A$2:$B$500,2,0),"Agregar")</f>
        <v xml:space="preserve">LAFEDAR S.A. </v>
      </c>
      <c r="S1806" s="5">
        <f t="shared" si="28"/>
        <v>1134123.48</v>
      </c>
    </row>
    <row r="1807" spans="1:19" x14ac:dyDescent="0.2">
      <c r="A1807" s="7">
        <v>43991.523148148146</v>
      </c>
      <c r="B1807" s="1" t="s">
        <v>7581</v>
      </c>
      <c r="C1807" s="1" t="s">
        <v>7582</v>
      </c>
      <c r="D1807" s="1" t="s">
        <v>1621</v>
      </c>
      <c r="E1807" s="1">
        <v>5459</v>
      </c>
      <c r="F1807" s="7">
        <v>43990</v>
      </c>
      <c r="G1807" s="1" t="s">
        <v>7583</v>
      </c>
      <c r="H1807" s="5">
        <v>2560800</v>
      </c>
      <c r="I1807" s="1">
        <v>839</v>
      </c>
      <c r="J1807" s="1">
        <v>0</v>
      </c>
      <c r="K1807" s="1" t="s">
        <v>6907</v>
      </c>
      <c r="L1807" s="1">
        <v>1</v>
      </c>
      <c r="M1807" s="1" t="s">
        <v>2521</v>
      </c>
      <c r="N1807" s="1" t="s">
        <v>4511</v>
      </c>
      <c r="O1807" s="1">
        <v>3000</v>
      </c>
      <c r="P1807" s="1" t="s">
        <v>2391</v>
      </c>
      <c r="Q1807" s="1">
        <v>853.6</v>
      </c>
      <c r="R1807" s="1" t="str">
        <f>IFERROR(VLOOKUP(K1807,Proveedores!$A$2:$B$500,2,0),"Agregar")</f>
        <v>KOPELCO S.A.</v>
      </c>
      <c r="S1807" s="5">
        <f t="shared" si="28"/>
        <v>2560800</v>
      </c>
    </row>
    <row r="1808" spans="1:19" x14ac:dyDescent="0.2">
      <c r="A1808" s="7">
        <v>43991.574050925927</v>
      </c>
      <c r="B1808" s="1" t="s">
        <v>7584</v>
      </c>
      <c r="C1808" s="1" t="s">
        <v>7585</v>
      </c>
      <c r="D1808" s="1" t="s">
        <v>1621</v>
      </c>
      <c r="E1808" s="1" t="s">
        <v>7586</v>
      </c>
      <c r="F1808" s="7">
        <v>43982</v>
      </c>
      <c r="G1808" s="1" t="s">
        <v>7587</v>
      </c>
      <c r="H1808" s="5">
        <v>12793095.01</v>
      </c>
      <c r="I1808" s="1">
        <v>1111111111</v>
      </c>
      <c r="J1808" s="1">
        <v>0</v>
      </c>
      <c r="K1808" s="1" t="s">
        <v>7588</v>
      </c>
      <c r="L1808" s="1">
        <v>7</v>
      </c>
      <c r="M1808" s="1" t="s">
        <v>2315</v>
      </c>
      <c r="N1808" s="1" t="s">
        <v>7589</v>
      </c>
      <c r="O1808" s="1">
        <v>5100</v>
      </c>
      <c r="P1808" s="1" t="s">
        <v>7590</v>
      </c>
      <c r="Q1808" s="1">
        <v>2508.4499999999998</v>
      </c>
      <c r="R1808" s="1" t="str">
        <f>IFERROR(VLOOKUP(K1808,Proveedores!$A$2:$B$500,2,0),"Agregar")</f>
        <v>CORREO OFICIAL DE LA REPÚBLICA ARGENTINA S.A..</v>
      </c>
      <c r="S1808" s="5">
        <f t="shared" si="28"/>
        <v>12793095</v>
      </c>
    </row>
    <row r="1809" spans="1:19" x14ac:dyDescent="0.2">
      <c r="A1809" s="7">
        <v>43991.597962962966</v>
      </c>
      <c r="B1809" s="1" t="s">
        <v>7591</v>
      </c>
      <c r="C1809" s="1" t="s">
        <v>7592</v>
      </c>
      <c r="D1809" s="1" t="s">
        <v>1621</v>
      </c>
      <c r="E1809" s="1" t="s">
        <v>7593</v>
      </c>
      <c r="F1809" s="7">
        <v>43991</v>
      </c>
      <c r="G1809" s="1" t="s">
        <v>692</v>
      </c>
      <c r="H1809" s="5">
        <v>7940948.9299999997</v>
      </c>
      <c r="I1809" s="1" t="s">
        <v>7594</v>
      </c>
      <c r="J1809" s="1">
        <v>0</v>
      </c>
      <c r="K1809" s="1" t="s">
        <v>2737</v>
      </c>
      <c r="L1809" s="1">
        <v>5</v>
      </c>
      <c r="M1809" s="1" t="s">
        <v>2615</v>
      </c>
      <c r="N1809" s="1" t="s">
        <v>7595</v>
      </c>
      <c r="O1809" s="1">
        <v>2305065</v>
      </c>
      <c r="P1809" s="1" t="s">
        <v>1819</v>
      </c>
      <c r="Q1809" s="1">
        <v>3.4449999999999998</v>
      </c>
      <c r="R1809" s="1" t="str">
        <f>IFERROR(VLOOKUP(K1809,Proveedores!$A$2:$B$500,2,0),"Agregar")</f>
        <v>LABORATORIOS FABRA S.A.</v>
      </c>
      <c r="S1809" s="5">
        <f t="shared" si="28"/>
        <v>7940948.9249999998</v>
      </c>
    </row>
    <row r="1810" spans="1:19" x14ac:dyDescent="0.2">
      <c r="A1810" s="7">
        <v>43991.623796296299</v>
      </c>
      <c r="B1810" s="1" t="s">
        <v>7596</v>
      </c>
      <c r="C1810" s="1" t="s">
        <v>7597</v>
      </c>
      <c r="D1810" s="1" t="s">
        <v>1621</v>
      </c>
      <c r="E1810" s="1" t="s">
        <v>7598</v>
      </c>
      <c r="F1810" s="7">
        <v>43987</v>
      </c>
      <c r="G1810" s="1" t="s">
        <v>5360</v>
      </c>
      <c r="H1810" s="5">
        <v>119531695.7</v>
      </c>
      <c r="I1810" s="1">
        <v>837</v>
      </c>
      <c r="J1810" s="1">
        <v>0</v>
      </c>
      <c r="K1810" s="1" t="s">
        <v>5361</v>
      </c>
      <c r="L1810" s="1">
        <v>1</v>
      </c>
      <c r="M1810" s="1">
        <v>500100</v>
      </c>
      <c r="N1810" s="1" t="s">
        <v>5362</v>
      </c>
      <c r="O1810" s="1">
        <v>412990</v>
      </c>
      <c r="P1810" s="1" t="s">
        <v>3121</v>
      </c>
      <c r="Q1810" s="1">
        <v>289.43</v>
      </c>
      <c r="R1810" s="1" t="str">
        <f>IFERROR(VLOOKUP(K1810,Proveedores!$A$2:$B$500,2,0),"Agregar")</f>
        <v>Sinergium</v>
      </c>
      <c r="S1810" s="5">
        <f t="shared" si="28"/>
        <v>119531695.7</v>
      </c>
    </row>
    <row r="1811" spans="1:19" x14ac:dyDescent="0.2">
      <c r="A1811" s="7">
        <v>43991.628159722219</v>
      </c>
      <c r="B1811" s="1" t="s">
        <v>7599</v>
      </c>
      <c r="C1811" s="1" t="s">
        <v>7600</v>
      </c>
      <c r="D1811" s="1" t="s">
        <v>1621</v>
      </c>
      <c r="E1811" s="1" t="s">
        <v>7601</v>
      </c>
      <c r="F1811" s="7">
        <v>43987</v>
      </c>
      <c r="G1811" s="1" t="s">
        <v>5360</v>
      </c>
      <c r="H1811" s="5">
        <v>29582640.300000001</v>
      </c>
      <c r="I1811" s="1">
        <v>838</v>
      </c>
      <c r="J1811" s="1">
        <v>0</v>
      </c>
      <c r="K1811" s="1" t="s">
        <v>5361</v>
      </c>
      <c r="L1811" s="1">
        <v>1</v>
      </c>
      <c r="M1811" s="1">
        <v>500100</v>
      </c>
      <c r="N1811" s="1" t="s">
        <v>5362</v>
      </c>
      <c r="O1811" s="1">
        <v>102210</v>
      </c>
      <c r="P1811" s="1" t="s">
        <v>3121</v>
      </c>
      <c r="Q1811" s="1">
        <v>289.43</v>
      </c>
      <c r="R1811" s="1" t="str">
        <f>IFERROR(VLOOKUP(K1811,Proveedores!$A$2:$B$500,2,0),"Agregar")</f>
        <v>Sinergium</v>
      </c>
      <c r="S1811" s="5">
        <f t="shared" si="28"/>
        <v>29582640.300000001</v>
      </c>
    </row>
    <row r="1812" spans="1:19" x14ac:dyDescent="0.2">
      <c r="A1812" s="7">
        <v>43991.633159722223</v>
      </c>
      <c r="B1812" s="1" t="s">
        <v>7602</v>
      </c>
      <c r="C1812" s="1" t="s">
        <v>7603</v>
      </c>
      <c r="D1812" s="1" t="s">
        <v>1621</v>
      </c>
      <c r="E1812" s="1" t="s">
        <v>7604</v>
      </c>
      <c r="F1812" s="7">
        <v>43481</v>
      </c>
      <c r="G1812" s="1" t="s">
        <v>472</v>
      </c>
      <c r="H1812" s="5">
        <v>27270000</v>
      </c>
      <c r="I1812" s="1">
        <v>135</v>
      </c>
      <c r="J1812" s="1">
        <v>0</v>
      </c>
      <c r="K1812" s="1" t="s">
        <v>334</v>
      </c>
      <c r="L1812" s="1">
        <v>4</v>
      </c>
      <c r="M1812" s="1" t="s">
        <v>7605</v>
      </c>
      <c r="N1812" s="1" t="s">
        <v>7606</v>
      </c>
      <c r="O1812" s="1">
        <v>15000</v>
      </c>
      <c r="P1812" s="1" t="s">
        <v>1665</v>
      </c>
      <c r="Q1812" s="1">
        <v>1818</v>
      </c>
      <c r="R1812" s="1" t="str">
        <f>IFERROR(VLOOKUP(K1812,Proveedores!$A$2:$B$500,2,0),"Agregar")</f>
        <v>ROFINA SAICF</v>
      </c>
      <c r="S1812" s="5">
        <f t="shared" si="28"/>
        <v>27270000</v>
      </c>
    </row>
    <row r="1813" spans="1:19" x14ac:dyDescent="0.2">
      <c r="A1813" s="7">
        <v>43991.641446759262</v>
      </c>
      <c r="B1813" s="1" t="s">
        <v>7607</v>
      </c>
      <c r="C1813" s="1" t="s">
        <v>7608</v>
      </c>
      <c r="D1813" s="1" t="s">
        <v>1621</v>
      </c>
      <c r="E1813" s="1" t="s">
        <v>7609</v>
      </c>
      <c r="F1813" s="7">
        <v>43938</v>
      </c>
      <c r="G1813" s="1" t="s">
        <v>472</v>
      </c>
      <c r="H1813" s="5">
        <v>27270012</v>
      </c>
      <c r="I1813" s="1">
        <v>569</v>
      </c>
      <c r="J1813" s="1">
        <v>0</v>
      </c>
      <c r="K1813" s="1" t="s">
        <v>334</v>
      </c>
      <c r="L1813" s="1">
        <v>4</v>
      </c>
      <c r="M1813" s="1" t="s">
        <v>7605</v>
      </c>
      <c r="N1813" s="1" t="s">
        <v>7606</v>
      </c>
      <c r="O1813" s="1">
        <v>15000</v>
      </c>
      <c r="P1813" s="1" t="s">
        <v>1665</v>
      </c>
      <c r="Q1813" s="1">
        <v>1818</v>
      </c>
      <c r="R1813" s="1" t="str">
        <f>IFERROR(VLOOKUP(K1813,Proveedores!$A$2:$B$500,2,0),"Agregar")</f>
        <v>ROFINA SAICF</v>
      </c>
      <c r="S1813" s="5">
        <f t="shared" si="28"/>
        <v>27270000</v>
      </c>
    </row>
    <row r="1814" spans="1:19" x14ac:dyDescent="0.2">
      <c r="A1814" s="7">
        <v>43991.643703703703</v>
      </c>
      <c r="B1814" s="1" t="s">
        <v>7610</v>
      </c>
      <c r="C1814" s="1" t="s">
        <v>7611</v>
      </c>
      <c r="D1814" s="1" t="s">
        <v>1621</v>
      </c>
      <c r="E1814" s="1">
        <v>75500000183</v>
      </c>
      <c r="F1814" s="7">
        <v>43956</v>
      </c>
      <c r="G1814" s="1">
        <v>800007</v>
      </c>
      <c r="H1814" s="5">
        <v>1481039.64</v>
      </c>
      <c r="I1814" s="1">
        <v>694</v>
      </c>
      <c r="J1814" s="1">
        <v>0</v>
      </c>
      <c r="K1814" s="1" t="s">
        <v>2965</v>
      </c>
      <c r="L1814" s="1">
        <v>1</v>
      </c>
      <c r="M1814" s="1">
        <v>10193791</v>
      </c>
      <c r="N1814" s="1" t="s">
        <v>7612</v>
      </c>
      <c r="O1814" s="1">
        <v>605</v>
      </c>
      <c r="P1814" s="1" t="s">
        <v>1665</v>
      </c>
      <c r="Q1814" s="1">
        <v>2447.9989999999998</v>
      </c>
      <c r="R1814" s="1" t="str">
        <f>IFERROR(VLOOKUP(K1814,Proveedores!$A$2:$B$500,2,0),"Agregar")</f>
        <v>PRODUCTOS ROCHE S.A.Q. e I.</v>
      </c>
      <c r="S1814" s="5">
        <f t="shared" si="28"/>
        <v>1481039.3949999998</v>
      </c>
    </row>
    <row r="1815" spans="1:19" x14ac:dyDescent="0.2">
      <c r="A1815" s="7">
        <v>43991.745821759258</v>
      </c>
      <c r="B1815" s="1" t="s">
        <v>7613</v>
      </c>
      <c r="C1815" s="1" t="s">
        <v>7614</v>
      </c>
      <c r="D1815" s="1" t="s">
        <v>1621</v>
      </c>
      <c r="E1815" s="1">
        <v>31200005852</v>
      </c>
      <c r="F1815" s="7">
        <v>43979</v>
      </c>
      <c r="G1815" s="1" t="s">
        <v>692</v>
      </c>
      <c r="H1815" s="5">
        <v>3642739.1999999997</v>
      </c>
      <c r="I1815" s="1">
        <v>835</v>
      </c>
      <c r="J1815" s="1" t="s">
        <v>699</v>
      </c>
      <c r="K1815" s="1" t="s">
        <v>7615</v>
      </c>
      <c r="L1815" s="1">
        <v>38</v>
      </c>
      <c r="M1815" s="1" t="s">
        <v>3940</v>
      </c>
      <c r="N1815" s="1" t="s">
        <v>6183</v>
      </c>
      <c r="O1815" s="1">
        <v>1178880</v>
      </c>
      <c r="P1815" s="1" t="s">
        <v>1917</v>
      </c>
      <c r="Q1815" s="1">
        <v>3.09</v>
      </c>
      <c r="R1815" s="1" t="str">
        <f>IFERROR(VLOOKUP(K1815,Proveedores!$A$2:$B$500,2,0),"Agregar")</f>
        <v>MICROSULES ARGENTINA SA de SCIIA</v>
      </c>
      <c r="S1815" s="5">
        <f t="shared" si="28"/>
        <v>3642739.1999999997</v>
      </c>
    </row>
    <row r="1816" spans="1:19" x14ac:dyDescent="0.2">
      <c r="A1816" s="7">
        <v>43991.793495370373</v>
      </c>
      <c r="B1816" s="1" t="s">
        <v>7616</v>
      </c>
      <c r="C1816" s="1" t="s">
        <v>7617</v>
      </c>
      <c r="D1816" s="1" t="s">
        <v>1621</v>
      </c>
      <c r="E1816" s="1" t="s">
        <v>7618</v>
      </c>
      <c r="F1816" s="7">
        <v>43956</v>
      </c>
      <c r="G1816" s="1" t="s">
        <v>1372</v>
      </c>
      <c r="H1816" s="5">
        <v>391559.99</v>
      </c>
      <c r="I1816" s="1" t="s">
        <v>7226</v>
      </c>
      <c r="J1816" s="1">
        <v>0</v>
      </c>
      <c r="K1816" s="1" t="s">
        <v>3876</v>
      </c>
      <c r="L1816" s="1">
        <v>1</v>
      </c>
      <c r="M1816" s="1" t="s">
        <v>7231</v>
      </c>
      <c r="N1816" s="1" t="s">
        <v>7227</v>
      </c>
      <c r="O1816" s="1">
        <v>6000</v>
      </c>
      <c r="P1816" s="1" t="s">
        <v>1665</v>
      </c>
      <c r="Q1816" s="1">
        <v>39156</v>
      </c>
      <c r="R1816" s="1" t="str">
        <f>IFERROR(VLOOKUP(K1816,Proveedores!$A$2:$B$500,2,0),"Agregar")</f>
        <v>Abbvie S.A.</v>
      </c>
      <c r="S1816" s="5">
        <f t="shared" si="28"/>
        <v>234936000</v>
      </c>
    </row>
    <row r="1817" spans="1:19" x14ac:dyDescent="0.2">
      <c r="A1817" s="7">
        <v>43991.848182870373</v>
      </c>
      <c r="B1817" s="1" t="s">
        <v>7619</v>
      </c>
      <c r="C1817" s="1" t="s">
        <v>7620</v>
      </c>
      <c r="D1817" s="1" t="s">
        <v>1621</v>
      </c>
      <c r="E1817" s="1" t="s">
        <v>7621</v>
      </c>
      <c r="F1817" s="7">
        <v>43978</v>
      </c>
      <c r="G1817" s="1" t="s">
        <v>692</v>
      </c>
      <c r="H1817" s="5">
        <v>1594604</v>
      </c>
      <c r="I1817" s="1">
        <v>836</v>
      </c>
      <c r="J1817" s="1">
        <v>0</v>
      </c>
      <c r="K1817" s="1" t="s">
        <v>620</v>
      </c>
      <c r="L1817" s="1">
        <v>6</v>
      </c>
      <c r="M1817" s="1" t="s">
        <v>3984</v>
      </c>
      <c r="N1817" s="1" t="s">
        <v>6917</v>
      </c>
      <c r="O1817" s="1">
        <v>15978</v>
      </c>
      <c r="P1817" s="1" t="s">
        <v>6556</v>
      </c>
      <c r="Q1817" s="1">
        <v>99.8</v>
      </c>
      <c r="R1817" s="1" t="str">
        <f>IFERROR(VLOOKUP(K1817,Proveedores!$A$2:$B$500,2,0),"Agregar")</f>
        <v>PHARMOS S.A.</v>
      </c>
      <c r="S1817" s="5">
        <f t="shared" si="28"/>
        <v>1594604.4</v>
      </c>
    </row>
    <row r="1818" spans="1:19" x14ac:dyDescent="0.2">
      <c r="A1818" s="7">
        <v>43991.937523148146</v>
      </c>
      <c r="B1818" s="1" t="s">
        <v>7622</v>
      </c>
      <c r="C1818" s="1" t="s">
        <v>7623</v>
      </c>
      <c r="D1818" s="1" t="s">
        <v>1621</v>
      </c>
      <c r="E1818" s="1" t="s">
        <v>7624</v>
      </c>
      <c r="F1818" s="7">
        <v>43956</v>
      </c>
      <c r="G1818" s="1" t="s">
        <v>1372</v>
      </c>
      <c r="H1818" s="5">
        <v>391559.99</v>
      </c>
      <c r="I1818" s="1" t="s">
        <v>7226</v>
      </c>
      <c r="J1818" s="1">
        <v>0</v>
      </c>
      <c r="K1818" s="1" t="s">
        <v>158</v>
      </c>
      <c r="L1818" s="1">
        <v>1</v>
      </c>
      <c r="M1818" s="1" t="s">
        <v>7231</v>
      </c>
      <c r="N1818" s="1" t="s">
        <v>7227</v>
      </c>
      <c r="O1818" s="1">
        <v>6000</v>
      </c>
      <c r="P1818" s="1" t="s">
        <v>1665</v>
      </c>
      <c r="Q1818" s="1">
        <v>39156</v>
      </c>
      <c r="R1818" s="1" t="str">
        <f>IFERROR(VLOOKUP(K1818,Proveedores!$A$2:$B$500,2,0),"Agregar")</f>
        <v>Abbvie S.A.</v>
      </c>
      <c r="S1818" s="5">
        <f t="shared" si="28"/>
        <v>234936000</v>
      </c>
    </row>
    <row r="1819" spans="1:19" x14ac:dyDescent="0.2">
      <c r="A1819" s="7">
        <v>43991.947916666664</v>
      </c>
      <c r="B1819" s="1" t="s">
        <v>7625</v>
      </c>
      <c r="C1819" s="1" t="s">
        <v>7626</v>
      </c>
      <c r="D1819" s="1" t="s">
        <v>1621</v>
      </c>
      <c r="E1819" s="1" t="s">
        <v>7627</v>
      </c>
      <c r="F1819" s="7">
        <v>43956</v>
      </c>
      <c r="G1819" s="1" t="s">
        <v>1372</v>
      </c>
      <c r="H1819" s="5">
        <v>1762019.97</v>
      </c>
      <c r="I1819" s="1" t="s">
        <v>7226</v>
      </c>
      <c r="J1819" s="1">
        <v>0</v>
      </c>
      <c r="K1819" s="1" t="s">
        <v>158</v>
      </c>
      <c r="L1819" s="1">
        <v>1</v>
      </c>
      <c r="M1819" s="1" t="s">
        <v>7231</v>
      </c>
      <c r="N1819" s="1" t="s">
        <v>7227</v>
      </c>
      <c r="O1819" s="1">
        <v>6000</v>
      </c>
      <c r="P1819" s="1" t="s">
        <v>1665</v>
      </c>
      <c r="Q1819" s="1">
        <v>39156</v>
      </c>
      <c r="R1819" s="1" t="str">
        <f>IFERROR(VLOOKUP(K1819,Proveedores!$A$2:$B$500,2,0),"Agregar")</f>
        <v>Abbvie S.A.</v>
      </c>
      <c r="S1819" s="5">
        <f t="shared" si="28"/>
        <v>234936000</v>
      </c>
    </row>
    <row r="1820" spans="1:19" x14ac:dyDescent="0.2">
      <c r="A1820" s="7">
        <v>43991.957974537036</v>
      </c>
      <c r="B1820" s="1" t="s">
        <v>7628</v>
      </c>
      <c r="C1820" s="1" t="s">
        <v>7629</v>
      </c>
      <c r="D1820" s="1" t="s">
        <v>1621</v>
      </c>
      <c r="E1820" s="1" t="s">
        <v>7630</v>
      </c>
      <c r="F1820" s="7">
        <v>43991</v>
      </c>
      <c r="G1820" s="1" t="s">
        <v>7514</v>
      </c>
      <c r="H1820" s="5">
        <v>1210968</v>
      </c>
      <c r="I1820" s="1" t="s">
        <v>1816</v>
      </c>
      <c r="J1820" s="1">
        <v>0</v>
      </c>
      <c r="K1820" s="1" t="s">
        <v>7515</v>
      </c>
      <c r="L1820" s="1">
        <v>1</v>
      </c>
      <c r="M1820" s="1" t="s">
        <v>6251</v>
      </c>
      <c r="N1820" s="1" t="s">
        <v>7516</v>
      </c>
      <c r="O1820" s="1">
        <v>7200</v>
      </c>
      <c r="P1820" s="1" t="s">
        <v>7528</v>
      </c>
      <c r="Q1820" s="1">
        <v>137.94</v>
      </c>
      <c r="R1820" s="1" t="str">
        <f>IFERROR(VLOOKUP(K1820,Proveedores!$A$2:$B$500,2,0),"Agregar")</f>
        <v>G7 Soluciones Integrales S.R.L.</v>
      </c>
      <c r="S1820" s="5">
        <f t="shared" si="28"/>
        <v>993168</v>
      </c>
    </row>
    <row r="1821" spans="1:19" x14ac:dyDescent="0.2">
      <c r="A1821" s="7">
        <v>43991.957974537036</v>
      </c>
      <c r="B1821" s="1" t="s">
        <v>7628</v>
      </c>
      <c r="C1821" s="1" t="s">
        <v>7629</v>
      </c>
      <c r="D1821" s="1" t="s">
        <v>1621</v>
      </c>
      <c r="E1821" s="1" t="s">
        <v>7630</v>
      </c>
      <c r="F1821" s="7">
        <v>43991</v>
      </c>
      <c r="G1821" s="1" t="s">
        <v>7514</v>
      </c>
      <c r="H1821" s="5">
        <v>1210968</v>
      </c>
      <c r="I1821" s="1" t="s">
        <v>1816</v>
      </c>
      <c r="J1821" s="1">
        <v>0</v>
      </c>
      <c r="K1821" s="1" t="s">
        <v>7515</v>
      </c>
      <c r="L1821" s="1">
        <v>3</v>
      </c>
      <c r="M1821" s="1" t="s">
        <v>7517</v>
      </c>
      <c r="N1821" s="1" t="s">
        <v>7518</v>
      </c>
      <c r="O1821" s="1">
        <v>12000</v>
      </c>
      <c r="P1821" s="1" t="s">
        <v>7529</v>
      </c>
      <c r="Q1821" s="1">
        <v>18.149999999999999</v>
      </c>
      <c r="R1821" s="1" t="str">
        <f>IFERROR(VLOOKUP(K1821,Proveedores!$A$2:$B$500,2,0),"Agregar")</f>
        <v>G7 Soluciones Integrales S.R.L.</v>
      </c>
      <c r="S1821" s="5">
        <f t="shared" si="28"/>
        <v>217799.99999999997</v>
      </c>
    </row>
    <row r="1822" spans="1:19" x14ac:dyDescent="0.2">
      <c r="A1822" s="7">
        <v>43991.968333333331</v>
      </c>
      <c r="B1822" s="1" t="s">
        <v>7631</v>
      </c>
      <c r="C1822" s="1" t="s">
        <v>7632</v>
      </c>
      <c r="D1822" s="1" t="s">
        <v>1621</v>
      </c>
      <c r="E1822" s="1" t="s">
        <v>7633</v>
      </c>
      <c r="F1822" s="7">
        <v>43956</v>
      </c>
      <c r="G1822" s="1" t="s">
        <v>7226</v>
      </c>
      <c r="H1822" s="5">
        <v>3249947.94</v>
      </c>
      <c r="I1822" s="1" t="s">
        <v>7226</v>
      </c>
      <c r="J1822" s="1">
        <v>0</v>
      </c>
      <c r="K1822" s="1" t="s">
        <v>158</v>
      </c>
      <c r="L1822" s="1">
        <v>1</v>
      </c>
      <c r="M1822" s="1" t="s">
        <v>7231</v>
      </c>
      <c r="N1822" s="1" t="s">
        <v>7227</v>
      </c>
      <c r="O1822" s="1">
        <v>6000</v>
      </c>
      <c r="P1822" s="1" t="s">
        <v>1665</v>
      </c>
      <c r="Q1822" s="1">
        <v>39156</v>
      </c>
      <c r="R1822" s="1" t="str">
        <f>IFERROR(VLOOKUP(K1822,Proveedores!$A$2:$B$500,2,0),"Agregar")</f>
        <v>Abbvie S.A.</v>
      </c>
      <c r="S1822" s="5">
        <f t="shared" si="28"/>
        <v>234936000</v>
      </c>
    </row>
    <row r="1823" spans="1:19" x14ac:dyDescent="0.2">
      <c r="A1823" s="7">
        <v>43992.004837962966</v>
      </c>
      <c r="B1823" s="1" t="s">
        <v>7634</v>
      </c>
      <c r="C1823" s="1" t="s">
        <v>7635</v>
      </c>
      <c r="D1823" s="1" t="s">
        <v>1621</v>
      </c>
      <c r="E1823" s="1" t="s">
        <v>7636</v>
      </c>
      <c r="F1823" s="7">
        <v>43956</v>
      </c>
      <c r="G1823" s="1" t="s">
        <v>1372</v>
      </c>
      <c r="H1823" s="5">
        <v>1057211.98</v>
      </c>
      <c r="I1823" s="1" t="s">
        <v>7226</v>
      </c>
      <c r="J1823" s="1">
        <v>0</v>
      </c>
      <c r="K1823" s="1" t="s">
        <v>158</v>
      </c>
      <c r="L1823" s="1">
        <v>1</v>
      </c>
      <c r="M1823" s="1" t="s">
        <v>7231</v>
      </c>
      <c r="N1823" s="1" t="s">
        <v>7227</v>
      </c>
      <c r="O1823" s="1">
        <v>6000</v>
      </c>
      <c r="P1823" s="1" t="s">
        <v>1665</v>
      </c>
      <c r="Q1823" s="1">
        <v>39156</v>
      </c>
      <c r="R1823" s="1" t="str">
        <f>IFERROR(VLOOKUP(K1823,Proveedores!$A$2:$B$500,2,0),"Agregar")</f>
        <v>Abbvie S.A.</v>
      </c>
      <c r="S1823" s="5">
        <f t="shared" si="28"/>
        <v>234936000</v>
      </c>
    </row>
    <row r="1824" spans="1:19" x14ac:dyDescent="0.2">
      <c r="A1824" s="7">
        <v>43992.013090277775</v>
      </c>
      <c r="B1824" s="1" t="s">
        <v>7637</v>
      </c>
      <c r="C1824" s="1" t="s">
        <v>7638</v>
      </c>
      <c r="D1824" s="1" t="s">
        <v>1621</v>
      </c>
      <c r="E1824" s="1" t="s">
        <v>7639</v>
      </c>
      <c r="F1824" s="7">
        <v>43956</v>
      </c>
      <c r="G1824" s="1" t="s">
        <v>1372</v>
      </c>
      <c r="H1824" s="5">
        <v>743963.99</v>
      </c>
      <c r="I1824" s="1" t="s">
        <v>7226</v>
      </c>
      <c r="J1824" s="1">
        <v>0</v>
      </c>
      <c r="K1824" s="1" t="s">
        <v>158</v>
      </c>
      <c r="L1824" s="1">
        <v>1</v>
      </c>
      <c r="M1824" s="1" t="s">
        <v>7231</v>
      </c>
      <c r="N1824" s="1" t="s">
        <v>7227</v>
      </c>
      <c r="O1824" s="1">
        <v>6000</v>
      </c>
      <c r="P1824" s="1" t="s">
        <v>1665</v>
      </c>
      <c r="Q1824" s="1">
        <v>39156</v>
      </c>
      <c r="R1824" s="1" t="str">
        <f>IFERROR(VLOOKUP(K1824,Proveedores!$A$2:$B$500,2,0),"Agregar")</f>
        <v>Abbvie S.A.</v>
      </c>
      <c r="S1824" s="5">
        <f t="shared" si="28"/>
        <v>234936000</v>
      </c>
    </row>
    <row r="1825" spans="1:19" x14ac:dyDescent="0.2">
      <c r="A1825" s="7">
        <v>43992.349780092591</v>
      </c>
      <c r="B1825" s="1" t="s">
        <v>7640</v>
      </c>
      <c r="C1825" s="1" t="s">
        <v>7641</v>
      </c>
      <c r="D1825" s="1" t="s">
        <v>1621</v>
      </c>
      <c r="E1825" s="1" t="s">
        <v>7642</v>
      </c>
      <c r="F1825" s="7">
        <v>43985</v>
      </c>
      <c r="G1825" s="1" t="s">
        <v>32</v>
      </c>
      <c r="H1825" s="5">
        <v>1725000</v>
      </c>
      <c r="I1825" s="1" t="s">
        <v>7643</v>
      </c>
      <c r="J1825" s="1">
        <v>0</v>
      </c>
      <c r="K1825" s="1" t="s">
        <v>7644</v>
      </c>
      <c r="L1825" s="1">
        <v>2</v>
      </c>
      <c r="M1825" s="1" t="s">
        <v>7645</v>
      </c>
      <c r="N1825" s="1" t="s">
        <v>7645</v>
      </c>
      <c r="O1825" s="1">
        <v>150000</v>
      </c>
      <c r="P1825" s="1" t="s">
        <v>1861</v>
      </c>
      <c r="Q1825" s="1">
        <v>11.5</v>
      </c>
      <c r="R1825" s="1" t="str">
        <f>IFERROR(VLOOKUP(K1825,Proveedores!$A$2:$B$500,2,0),"Agregar")</f>
        <v>152bis SAS</v>
      </c>
      <c r="S1825" s="5">
        <f t="shared" si="28"/>
        <v>1725000</v>
      </c>
    </row>
    <row r="1826" spans="1:19" x14ac:dyDescent="0.2">
      <c r="A1826" s="7">
        <v>43992.373159722221</v>
      </c>
      <c r="B1826" s="1" t="s">
        <v>7646</v>
      </c>
      <c r="C1826" s="1" t="s">
        <v>7647</v>
      </c>
      <c r="D1826" s="1" t="s">
        <v>1621</v>
      </c>
      <c r="E1826" s="1" t="s">
        <v>7648</v>
      </c>
      <c r="F1826" s="7">
        <v>43980</v>
      </c>
      <c r="G1826" s="1" t="s">
        <v>6567</v>
      </c>
      <c r="H1826" s="5">
        <v>8991147</v>
      </c>
      <c r="I1826" s="1" t="s">
        <v>7649</v>
      </c>
      <c r="J1826" s="1">
        <v>0</v>
      </c>
      <c r="K1826" s="1" t="s">
        <v>327</v>
      </c>
      <c r="L1826" s="1" t="s">
        <v>7650</v>
      </c>
      <c r="M1826" s="1">
        <v>44002</v>
      </c>
      <c r="N1826" s="1" t="s">
        <v>7651</v>
      </c>
      <c r="O1826" s="1">
        <v>2110</v>
      </c>
      <c r="P1826" s="1" t="s">
        <v>1665</v>
      </c>
      <c r="Q1826" s="1">
        <v>1234.2</v>
      </c>
      <c r="R1826" s="1" t="str">
        <f>IFERROR(VLOOKUP(K1826,Proveedores!$A$2:$B$500,2,0),"Agregar")</f>
        <v>LABORATORIO LKM S.A.</v>
      </c>
      <c r="S1826" s="5">
        <f t="shared" si="28"/>
        <v>2604162</v>
      </c>
    </row>
    <row r="1827" spans="1:19" x14ac:dyDescent="0.2">
      <c r="A1827" s="7">
        <v>43992.373159722221</v>
      </c>
      <c r="B1827" s="1" t="s">
        <v>7646</v>
      </c>
      <c r="C1827" s="1" t="s">
        <v>7647</v>
      </c>
      <c r="D1827" s="1" t="s">
        <v>1621</v>
      </c>
      <c r="E1827" s="1" t="s">
        <v>7648</v>
      </c>
      <c r="F1827" s="7">
        <v>43980</v>
      </c>
      <c r="G1827" s="1" t="s">
        <v>6567</v>
      </c>
      <c r="H1827" s="5">
        <v>8991147</v>
      </c>
      <c r="I1827" s="1" t="s">
        <v>7649</v>
      </c>
      <c r="J1827" s="1">
        <v>0</v>
      </c>
      <c r="K1827" s="1" t="s">
        <v>327</v>
      </c>
      <c r="L1827" s="1" t="s">
        <v>7650</v>
      </c>
      <c r="M1827" s="1">
        <v>44002</v>
      </c>
      <c r="N1827" s="1" t="s">
        <v>7650</v>
      </c>
      <c r="O1827" s="1">
        <v>962</v>
      </c>
      <c r="P1827" s="1" t="s">
        <v>1665</v>
      </c>
      <c r="Q1827" s="1">
        <v>1234.2</v>
      </c>
      <c r="R1827" s="1" t="str">
        <f>IFERROR(VLOOKUP(K1827,Proveedores!$A$2:$B$500,2,0),"Agregar")</f>
        <v>LABORATORIO LKM S.A.</v>
      </c>
      <c r="S1827" s="5">
        <f t="shared" si="28"/>
        <v>1187300.4000000001</v>
      </c>
    </row>
    <row r="1828" spans="1:19" x14ac:dyDescent="0.2">
      <c r="A1828" s="7">
        <v>43992.373159722221</v>
      </c>
      <c r="B1828" s="1" t="s">
        <v>7646</v>
      </c>
      <c r="C1828" s="1" t="s">
        <v>7647</v>
      </c>
      <c r="D1828" s="1" t="s">
        <v>1621</v>
      </c>
      <c r="E1828" s="1" t="s">
        <v>7648</v>
      </c>
      <c r="F1828" s="7">
        <v>43980</v>
      </c>
      <c r="G1828" s="1" t="s">
        <v>6567</v>
      </c>
      <c r="H1828" s="5">
        <v>8991147</v>
      </c>
      <c r="I1828" s="1" t="s">
        <v>7649</v>
      </c>
      <c r="J1828" s="1">
        <v>0</v>
      </c>
      <c r="K1828" s="1" t="s">
        <v>327</v>
      </c>
      <c r="L1828" s="1" t="s">
        <v>7650</v>
      </c>
      <c r="M1828" s="1">
        <v>44002</v>
      </c>
      <c r="N1828" s="1" t="s">
        <v>7650</v>
      </c>
      <c r="O1828" s="1">
        <v>2096</v>
      </c>
      <c r="P1828" s="1" t="s">
        <v>1665</v>
      </c>
      <c r="Q1828" s="1">
        <v>1234.2</v>
      </c>
      <c r="R1828" s="1" t="str">
        <f>IFERROR(VLOOKUP(K1828,Proveedores!$A$2:$B$500,2,0),"Agregar")</f>
        <v>LABORATORIO LKM S.A.</v>
      </c>
      <c r="S1828" s="5">
        <f t="shared" si="28"/>
        <v>2586883.2000000002</v>
      </c>
    </row>
    <row r="1829" spans="1:19" x14ac:dyDescent="0.2">
      <c r="A1829" s="7">
        <v>43992.373159722221</v>
      </c>
      <c r="B1829" s="1" t="s">
        <v>7646</v>
      </c>
      <c r="C1829" s="1" t="s">
        <v>7647</v>
      </c>
      <c r="D1829" s="1" t="s">
        <v>1621</v>
      </c>
      <c r="E1829" s="1" t="s">
        <v>7648</v>
      </c>
      <c r="F1829" s="7">
        <v>43980</v>
      </c>
      <c r="G1829" s="1" t="s">
        <v>6567</v>
      </c>
      <c r="H1829" s="5">
        <v>8991147</v>
      </c>
      <c r="I1829" s="1" t="s">
        <v>7649</v>
      </c>
      <c r="J1829" s="1">
        <v>0</v>
      </c>
      <c r="K1829" s="1" t="s">
        <v>327</v>
      </c>
      <c r="L1829" s="1" t="s">
        <v>7650</v>
      </c>
      <c r="M1829" s="1">
        <v>44002</v>
      </c>
      <c r="N1829" s="1" t="s">
        <v>7650</v>
      </c>
      <c r="O1829" s="1">
        <v>2117</v>
      </c>
      <c r="P1829" s="1" t="s">
        <v>1665</v>
      </c>
      <c r="Q1829" s="1">
        <v>1234.2</v>
      </c>
      <c r="R1829" s="1" t="str">
        <f>IFERROR(VLOOKUP(K1829,Proveedores!$A$2:$B$500,2,0),"Agregar")</f>
        <v>LABORATORIO LKM S.A.</v>
      </c>
      <c r="S1829" s="5">
        <f t="shared" si="28"/>
        <v>2612801.4</v>
      </c>
    </row>
    <row r="1830" spans="1:19" x14ac:dyDescent="0.2">
      <c r="A1830" s="7">
        <v>43992.388969907406</v>
      </c>
      <c r="B1830" s="1" t="s">
        <v>7652</v>
      </c>
      <c r="C1830" s="1" t="s">
        <v>7653</v>
      </c>
      <c r="D1830" s="1" t="s">
        <v>1621</v>
      </c>
      <c r="E1830" s="1" t="s">
        <v>7654</v>
      </c>
      <c r="F1830" s="7">
        <v>43980</v>
      </c>
      <c r="G1830" s="1" t="s">
        <v>6567</v>
      </c>
      <c r="H1830" s="5">
        <v>18413683.199999999</v>
      </c>
      <c r="I1830" s="1" t="s">
        <v>7655</v>
      </c>
      <c r="J1830" s="1">
        <v>0</v>
      </c>
      <c r="K1830" s="1" t="s">
        <v>327</v>
      </c>
      <c r="L1830" s="1" t="s">
        <v>6573</v>
      </c>
      <c r="M1830" s="1">
        <v>70141</v>
      </c>
      <c r="N1830" s="1" t="s">
        <v>6574</v>
      </c>
      <c r="O1830" s="1">
        <v>415</v>
      </c>
      <c r="P1830" s="1" t="s">
        <v>1665</v>
      </c>
      <c r="Q1830" s="1">
        <v>1742.4</v>
      </c>
      <c r="R1830" s="1" t="str">
        <f>IFERROR(VLOOKUP(K1830,Proveedores!$A$2:$B$500,2,0),"Agregar")</f>
        <v>LABORATORIO LKM S.A.</v>
      </c>
      <c r="S1830" s="5">
        <f t="shared" si="28"/>
        <v>723096</v>
      </c>
    </row>
    <row r="1831" spans="1:19" x14ac:dyDescent="0.2">
      <c r="A1831" s="7">
        <v>43992.388969907406</v>
      </c>
      <c r="B1831" s="1" t="s">
        <v>7652</v>
      </c>
      <c r="C1831" s="1" t="s">
        <v>7653</v>
      </c>
      <c r="D1831" s="1" t="s">
        <v>1621</v>
      </c>
      <c r="E1831" s="1" t="s">
        <v>7654</v>
      </c>
      <c r="F1831" s="7">
        <v>43980</v>
      </c>
      <c r="G1831" s="1" t="s">
        <v>6567</v>
      </c>
      <c r="H1831" s="5">
        <v>18413683.199999999</v>
      </c>
      <c r="I1831" s="1" t="s">
        <v>7655</v>
      </c>
      <c r="J1831" s="1">
        <v>0</v>
      </c>
      <c r="K1831" s="1" t="s">
        <v>327</v>
      </c>
      <c r="L1831" s="1" t="s">
        <v>6573</v>
      </c>
      <c r="M1831" s="1">
        <v>70141</v>
      </c>
      <c r="N1831" s="1" t="s">
        <v>6574</v>
      </c>
      <c r="O1831" s="1">
        <v>1432</v>
      </c>
      <c r="P1831" s="1" t="s">
        <v>1665</v>
      </c>
      <c r="Q1831" s="1">
        <v>1742.4</v>
      </c>
      <c r="R1831" s="1" t="str">
        <f>IFERROR(VLOOKUP(K1831,Proveedores!$A$2:$B$500,2,0),"Agregar")</f>
        <v>LABORATORIO LKM S.A.</v>
      </c>
      <c r="S1831" s="5">
        <f t="shared" si="28"/>
        <v>2495116.8000000003</v>
      </c>
    </row>
    <row r="1832" spans="1:19" x14ac:dyDescent="0.2">
      <c r="A1832" s="7">
        <v>43992.388969907406</v>
      </c>
      <c r="B1832" s="1" t="s">
        <v>7652</v>
      </c>
      <c r="C1832" s="1" t="s">
        <v>7653</v>
      </c>
      <c r="D1832" s="1" t="s">
        <v>1621</v>
      </c>
      <c r="E1832" s="1" t="s">
        <v>7654</v>
      </c>
      <c r="F1832" s="7">
        <v>43980</v>
      </c>
      <c r="G1832" s="1" t="s">
        <v>6567</v>
      </c>
      <c r="H1832" s="5">
        <v>18413683.199999999</v>
      </c>
      <c r="I1832" s="1" t="s">
        <v>7655</v>
      </c>
      <c r="J1832" s="1">
        <v>0</v>
      </c>
      <c r="K1832" s="1" t="s">
        <v>327</v>
      </c>
      <c r="L1832" s="1" t="s">
        <v>6573</v>
      </c>
      <c r="M1832" s="1">
        <v>70141</v>
      </c>
      <c r="N1832" s="1" t="s">
        <v>6574</v>
      </c>
      <c r="O1832" s="1">
        <v>1455</v>
      </c>
      <c r="P1832" s="1" t="s">
        <v>1665</v>
      </c>
      <c r="Q1832" s="1">
        <v>1742.4</v>
      </c>
      <c r="R1832" s="1" t="str">
        <f>IFERROR(VLOOKUP(K1832,Proveedores!$A$2:$B$500,2,0),"Agregar")</f>
        <v>LABORATORIO LKM S.A.</v>
      </c>
      <c r="S1832" s="5">
        <f t="shared" si="28"/>
        <v>2535192</v>
      </c>
    </row>
    <row r="1833" spans="1:19" x14ac:dyDescent="0.2">
      <c r="A1833" s="7">
        <v>43992.388969907406</v>
      </c>
      <c r="B1833" s="1" t="s">
        <v>7652</v>
      </c>
      <c r="C1833" s="1" t="s">
        <v>7653</v>
      </c>
      <c r="D1833" s="1" t="s">
        <v>1621</v>
      </c>
      <c r="E1833" s="1" t="s">
        <v>7654</v>
      </c>
      <c r="F1833" s="7">
        <v>43980</v>
      </c>
      <c r="G1833" s="1" t="s">
        <v>6567</v>
      </c>
      <c r="H1833" s="5">
        <v>18413683.199999999</v>
      </c>
      <c r="I1833" s="1" t="s">
        <v>7655</v>
      </c>
      <c r="J1833" s="1">
        <v>0</v>
      </c>
      <c r="K1833" s="1" t="s">
        <v>327</v>
      </c>
      <c r="L1833" s="1" t="s">
        <v>6573</v>
      </c>
      <c r="M1833" s="1">
        <v>70141</v>
      </c>
      <c r="N1833" s="1" t="s">
        <v>6573</v>
      </c>
      <c r="O1833" s="1">
        <v>1445</v>
      </c>
      <c r="P1833" s="1" t="s">
        <v>1665</v>
      </c>
      <c r="Q1833" s="1">
        <v>1742.4</v>
      </c>
      <c r="R1833" s="1" t="str">
        <f>IFERROR(VLOOKUP(K1833,Proveedores!$A$2:$B$500,2,0),"Agregar")</f>
        <v>LABORATORIO LKM S.A.</v>
      </c>
      <c r="S1833" s="5">
        <f t="shared" si="28"/>
        <v>2517768</v>
      </c>
    </row>
    <row r="1834" spans="1:19" x14ac:dyDescent="0.2">
      <c r="A1834" s="7">
        <v>43992.388969907406</v>
      </c>
      <c r="B1834" s="1" t="s">
        <v>7652</v>
      </c>
      <c r="C1834" s="1" t="s">
        <v>7653</v>
      </c>
      <c r="D1834" s="1" t="s">
        <v>1621</v>
      </c>
      <c r="E1834" s="1" t="s">
        <v>7654</v>
      </c>
      <c r="F1834" s="7">
        <v>43980</v>
      </c>
      <c r="G1834" s="1" t="s">
        <v>6567</v>
      </c>
      <c r="H1834" s="5">
        <v>18413683.199999999</v>
      </c>
      <c r="I1834" s="1" t="s">
        <v>7655</v>
      </c>
      <c r="J1834" s="1">
        <v>0</v>
      </c>
      <c r="K1834" s="1" t="s">
        <v>327</v>
      </c>
      <c r="L1834" s="1" t="s">
        <v>6573</v>
      </c>
      <c r="M1834" s="1">
        <v>70141</v>
      </c>
      <c r="N1834" s="1" t="s">
        <v>6573</v>
      </c>
      <c r="O1834" s="1">
        <v>1448</v>
      </c>
      <c r="P1834" s="1" t="s">
        <v>1665</v>
      </c>
      <c r="Q1834" s="1">
        <v>1742.4</v>
      </c>
      <c r="R1834" s="1" t="str">
        <f>IFERROR(VLOOKUP(K1834,Proveedores!$A$2:$B$500,2,0),"Agregar")</f>
        <v>LABORATORIO LKM S.A.</v>
      </c>
      <c r="S1834" s="5">
        <f t="shared" si="28"/>
        <v>2522995.2000000002</v>
      </c>
    </row>
    <row r="1835" spans="1:19" x14ac:dyDescent="0.2">
      <c r="A1835" s="7">
        <v>43992.388969907406</v>
      </c>
      <c r="B1835" s="1" t="s">
        <v>7652</v>
      </c>
      <c r="C1835" s="1" t="s">
        <v>7653</v>
      </c>
      <c r="D1835" s="1" t="s">
        <v>1621</v>
      </c>
      <c r="E1835" s="1" t="s">
        <v>7654</v>
      </c>
      <c r="F1835" s="7">
        <v>43980</v>
      </c>
      <c r="G1835" s="1" t="s">
        <v>6567</v>
      </c>
      <c r="H1835" s="5">
        <v>18413683.199999999</v>
      </c>
      <c r="I1835" s="1" t="s">
        <v>7655</v>
      </c>
      <c r="J1835" s="1">
        <v>0</v>
      </c>
      <c r="K1835" s="1" t="s">
        <v>327</v>
      </c>
      <c r="L1835" s="1" t="s">
        <v>6573</v>
      </c>
      <c r="M1835" s="1">
        <v>70141</v>
      </c>
      <c r="N1835" s="1" t="s">
        <v>6573</v>
      </c>
      <c r="O1835" s="1">
        <v>1450</v>
      </c>
      <c r="P1835" s="1" t="s">
        <v>1665</v>
      </c>
      <c r="Q1835" s="1">
        <v>1742.4</v>
      </c>
      <c r="R1835" s="1" t="str">
        <f>IFERROR(VLOOKUP(K1835,Proveedores!$A$2:$B$500,2,0),"Agregar")</f>
        <v>LABORATORIO LKM S.A.</v>
      </c>
      <c r="S1835" s="5">
        <f t="shared" si="28"/>
        <v>2526480</v>
      </c>
    </row>
    <row r="1836" spans="1:19" x14ac:dyDescent="0.2">
      <c r="A1836" s="7">
        <v>43992.388969907406</v>
      </c>
      <c r="B1836" s="1" t="s">
        <v>7652</v>
      </c>
      <c r="C1836" s="1" t="s">
        <v>7653</v>
      </c>
      <c r="D1836" s="1" t="s">
        <v>1621</v>
      </c>
      <c r="E1836" s="1" t="s">
        <v>7654</v>
      </c>
      <c r="F1836" s="7">
        <v>43980</v>
      </c>
      <c r="G1836" s="1" t="s">
        <v>6567</v>
      </c>
      <c r="H1836" s="5">
        <v>18413683.199999999</v>
      </c>
      <c r="I1836" s="1" t="s">
        <v>7655</v>
      </c>
      <c r="J1836" s="1">
        <v>0</v>
      </c>
      <c r="K1836" s="1" t="s">
        <v>327</v>
      </c>
      <c r="L1836" s="1" t="s">
        <v>6573</v>
      </c>
      <c r="M1836" s="1">
        <v>70141</v>
      </c>
      <c r="N1836" s="1" t="s">
        <v>6573</v>
      </c>
      <c r="O1836" s="1">
        <v>1461</v>
      </c>
      <c r="P1836" s="1" t="s">
        <v>1665</v>
      </c>
      <c r="Q1836" s="1">
        <v>1742.4</v>
      </c>
      <c r="R1836" s="1" t="str">
        <f>IFERROR(VLOOKUP(K1836,Proveedores!$A$2:$B$500,2,0),"Agregar")</f>
        <v>LABORATORIO LKM S.A.</v>
      </c>
      <c r="S1836" s="5">
        <f t="shared" si="28"/>
        <v>2545646.4</v>
      </c>
    </row>
    <row r="1837" spans="1:19" x14ac:dyDescent="0.2">
      <c r="A1837" s="7">
        <v>43992.388969907406</v>
      </c>
      <c r="B1837" s="1" t="s">
        <v>7652</v>
      </c>
      <c r="C1837" s="1" t="s">
        <v>7653</v>
      </c>
      <c r="D1837" s="1" t="s">
        <v>1621</v>
      </c>
      <c r="E1837" s="1" t="s">
        <v>7654</v>
      </c>
      <c r="F1837" s="7">
        <v>43980</v>
      </c>
      <c r="G1837" s="1" t="s">
        <v>6567</v>
      </c>
      <c r="H1837" s="5">
        <v>18413683.199999999</v>
      </c>
      <c r="I1837" s="1" t="s">
        <v>7655</v>
      </c>
      <c r="J1837" s="1">
        <v>0</v>
      </c>
      <c r="K1837" s="1" t="s">
        <v>327</v>
      </c>
      <c r="L1837" s="1" t="s">
        <v>6573</v>
      </c>
      <c r="M1837" s="1">
        <v>70141</v>
      </c>
      <c r="N1837" s="1" t="s">
        <v>6573</v>
      </c>
      <c r="O1837" s="1">
        <v>1462</v>
      </c>
      <c r="P1837" s="1" t="s">
        <v>1665</v>
      </c>
      <c r="Q1837" s="1">
        <v>1742.4</v>
      </c>
      <c r="R1837" s="1" t="str">
        <f>IFERROR(VLOOKUP(K1837,Proveedores!$A$2:$B$500,2,0),"Agregar")</f>
        <v>LABORATORIO LKM S.A.</v>
      </c>
      <c r="S1837" s="5">
        <f t="shared" si="28"/>
        <v>2547388.8000000003</v>
      </c>
    </row>
    <row r="1838" spans="1:19" x14ac:dyDescent="0.2">
      <c r="A1838" s="7">
        <v>43992.396504629629</v>
      </c>
      <c r="B1838" s="1" t="s">
        <v>7656</v>
      </c>
      <c r="C1838" s="1" t="s">
        <v>7657</v>
      </c>
      <c r="D1838" s="1" t="s">
        <v>1621</v>
      </c>
      <c r="E1838" s="1" t="s">
        <v>7658</v>
      </c>
      <c r="F1838" s="7">
        <v>43980</v>
      </c>
      <c r="G1838" s="1" t="s">
        <v>6567</v>
      </c>
      <c r="H1838" s="5">
        <v>10490700</v>
      </c>
      <c r="I1838" s="1" t="s">
        <v>7659</v>
      </c>
      <c r="J1838" s="1">
        <v>0</v>
      </c>
      <c r="K1838" s="1" t="s">
        <v>327</v>
      </c>
      <c r="L1838" s="1" t="s">
        <v>7650</v>
      </c>
      <c r="M1838" s="1">
        <v>44002</v>
      </c>
      <c r="N1838" s="1" t="s">
        <v>7650</v>
      </c>
      <c r="O1838" s="1">
        <v>2121</v>
      </c>
      <c r="P1838" s="1" t="s">
        <v>1665</v>
      </c>
      <c r="Q1838" s="1">
        <v>1234.2</v>
      </c>
      <c r="R1838" s="1" t="str">
        <f>IFERROR(VLOOKUP(K1838,Proveedores!$A$2:$B$500,2,0),"Agregar")</f>
        <v>LABORATORIO LKM S.A.</v>
      </c>
      <c r="S1838" s="5">
        <f t="shared" si="28"/>
        <v>2617738.2000000002</v>
      </c>
    </row>
    <row r="1839" spans="1:19" x14ac:dyDescent="0.2">
      <c r="A1839" s="7">
        <v>43992.396504629629</v>
      </c>
      <c r="B1839" s="1" t="s">
        <v>7656</v>
      </c>
      <c r="C1839" s="1" t="s">
        <v>7657</v>
      </c>
      <c r="D1839" s="1" t="s">
        <v>1621</v>
      </c>
      <c r="E1839" s="1" t="s">
        <v>7658</v>
      </c>
      <c r="F1839" s="7">
        <v>43980</v>
      </c>
      <c r="G1839" s="1" t="s">
        <v>6567</v>
      </c>
      <c r="H1839" s="5">
        <v>10490700</v>
      </c>
      <c r="I1839" s="1" t="s">
        <v>7659</v>
      </c>
      <c r="J1839" s="1">
        <v>0</v>
      </c>
      <c r="K1839" s="1" t="s">
        <v>327</v>
      </c>
      <c r="L1839" s="1" t="s">
        <v>7650</v>
      </c>
      <c r="M1839" s="1">
        <v>44002</v>
      </c>
      <c r="N1839" s="1" t="s">
        <v>7650</v>
      </c>
      <c r="O1839" s="1">
        <v>2128</v>
      </c>
      <c r="P1839" s="1" t="s">
        <v>1665</v>
      </c>
      <c r="Q1839" s="1">
        <v>1234.2</v>
      </c>
      <c r="R1839" s="1" t="str">
        <f>IFERROR(VLOOKUP(K1839,Proveedores!$A$2:$B$500,2,0),"Agregar")</f>
        <v>LABORATORIO LKM S.A.</v>
      </c>
      <c r="S1839" s="5">
        <f t="shared" si="28"/>
        <v>2626377.6</v>
      </c>
    </row>
    <row r="1840" spans="1:19" x14ac:dyDescent="0.2">
      <c r="A1840" s="7">
        <v>43992.396504629629</v>
      </c>
      <c r="B1840" s="1" t="s">
        <v>7656</v>
      </c>
      <c r="C1840" s="1" t="s">
        <v>7657</v>
      </c>
      <c r="D1840" s="1" t="s">
        <v>1621</v>
      </c>
      <c r="E1840" s="1" t="s">
        <v>7658</v>
      </c>
      <c r="F1840" s="7">
        <v>43980</v>
      </c>
      <c r="G1840" s="1" t="s">
        <v>6567</v>
      </c>
      <c r="H1840" s="5">
        <v>10490700</v>
      </c>
      <c r="I1840" s="1" t="s">
        <v>7659</v>
      </c>
      <c r="J1840" s="1">
        <v>0</v>
      </c>
      <c r="K1840" s="1" t="s">
        <v>327</v>
      </c>
      <c r="L1840" s="1" t="s">
        <v>7650</v>
      </c>
      <c r="M1840" s="1">
        <v>44002</v>
      </c>
      <c r="N1840" s="1" t="s">
        <v>7650</v>
      </c>
      <c r="O1840" s="1">
        <v>2130</v>
      </c>
      <c r="P1840" s="1" t="s">
        <v>1665</v>
      </c>
      <c r="Q1840" s="1">
        <v>1234.2</v>
      </c>
      <c r="R1840" s="1" t="str">
        <f>IFERROR(VLOOKUP(K1840,Proveedores!$A$2:$B$500,2,0),"Agregar")</f>
        <v>LABORATORIO LKM S.A.</v>
      </c>
      <c r="S1840" s="5">
        <f t="shared" si="28"/>
        <v>2628846</v>
      </c>
    </row>
    <row r="1841" spans="1:19" x14ac:dyDescent="0.2">
      <c r="A1841" s="7">
        <v>43992.501446759263</v>
      </c>
      <c r="B1841" s="1" t="s">
        <v>7660</v>
      </c>
      <c r="C1841" s="1" t="s">
        <v>7661</v>
      </c>
      <c r="D1841" s="1" t="s">
        <v>1621</v>
      </c>
      <c r="E1841" s="1" t="s">
        <v>7662</v>
      </c>
      <c r="F1841" s="7">
        <v>43991</v>
      </c>
      <c r="G1841" s="1" t="s">
        <v>692</v>
      </c>
      <c r="H1841" s="5">
        <v>2533336.4</v>
      </c>
      <c r="I1841" s="1">
        <v>826</v>
      </c>
      <c r="J1841" s="1">
        <v>0</v>
      </c>
      <c r="K1841" s="1" t="s">
        <v>2399</v>
      </c>
      <c r="L1841" s="1">
        <v>35</v>
      </c>
      <c r="M1841" s="1" t="s">
        <v>2626</v>
      </c>
      <c r="N1841" s="1" t="s">
        <v>5139</v>
      </c>
      <c r="O1841" s="1">
        <v>63812</v>
      </c>
      <c r="P1841" s="1" t="s">
        <v>1892</v>
      </c>
      <c r="Q1841" s="1">
        <v>39.700000000000003</v>
      </c>
      <c r="R1841" s="1" t="str">
        <f>IFERROR(VLOOKUP(K1841,Proveedores!$A$2:$B$500,2,0),"Agregar")</f>
        <v>PRO MED INTERNACIONAL SA</v>
      </c>
      <c r="S1841" s="5">
        <f t="shared" si="28"/>
        <v>2533336.4000000004</v>
      </c>
    </row>
    <row r="1842" spans="1:19" x14ac:dyDescent="0.2">
      <c r="A1842" s="7">
        <v>43992.630127314813</v>
      </c>
      <c r="B1842" s="1" t="s">
        <v>7663</v>
      </c>
      <c r="C1842" s="1" t="s">
        <v>7664</v>
      </c>
      <c r="D1842" s="1" t="s">
        <v>1621</v>
      </c>
      <c r="E1842" s="1" t="s">
        <v>7665</v>
      </c>
      <c r="F1842" s="7">
        <v>43909</v>
      </c>
      <c r="G1842" s="1" t="s">
        <v>405</v>
      </c>
      <c r="H1842" s="5">
        <v>6929971.29</v>
      </c>
      <c r="I1842" s="1">
        <v>596</v>
      </c>
      <c r="J1842" s="1">
        <v>0</v>
      </c>
      <c r="K1842" s="1" t="s">
        <v>334</v>
      </c>
      <c r="L1842" s="1">
        <v>1</v>
      </c>
      <c r="M1842" s="1" t="s">
        <v>4643</v>
      </c>
      <c r="N1842" s="1" t="s">
        <v>7666</v>
      </c>
      <c r="O1842" s="1">
        <v>9900</v>
      </c>
      <c r="P1842" s="1" t="s">
        <v>1665</v>
      </c>
      <c r="Q1842" s="1">
        <v>700</v>
      </c>
      <c r="R1842" s="1" t="str">
        <f>IFERROR(VLOOKUP(K1842,Proveedores!$A$2:$B$500,2,0),"Agregar")</f>
        <v>ROFINA SAICF</v>
      </c>
      <c r="S1842" s="5">
        <f t="shared" si="28"/>
        <v>6930000</v>
      </c>
    </row>
    <row r="1843" spans="1:19" x14ac:dyDescent="0.2">
      <c r="A1843" s="7">
        <v>43992.647129629629</v>
      </c>
      <c r="B1843" s="1" t="s">
        <v>7667</v>
      </c>
      <c r="C1843" s="1" t="s">
        <v>7668</v>
      </c>
      <c r="D1843" s="1" t="s">
        <v>1621</v>
      </c>
      <c r="E1843" s="1" t="s">
        <v>7669</v>
      </c>
      <c r="F1843" s="7">
        <v>43949</v>
      </c>
      <c r="G1843" s="1" t="s">
        <v>405</v>
      </c>
      <c r="H1843" s="5">
        <v>1901892.12</v>
      </c>
      <c r="I1843" s="1">
        <v>596</v>
      </c>
      <c r="J1843" s="1">
        <v>0</v>
      </c>
      <c r="K1843" s="1" t="s">
        <v>334</v>
      </c>
      <c r="L1843" s="1">
        <v>1</v>
      </c>
      <c r="M1843" s="1" t="s">
        <v>4643</v>
      </c>
      <c r="N1843" s="1" t="s">
        <v>7666</v>
      </c>
      <c r="O1843" s="1">
        <v>2717</v>
      </c>
      <c r="P1843" s="1" t="s">
        <v>1665</v>
      </c>
      <c r="Q1843" s="1">
        <v>700</v>
      </c>
      <c r="R1843" s="1" t="str">
        <f>IFERROR(VLOOKUP(K1843,Proveedores!$A$2:$B$500,2,0),"Agregar")</f>
        <v>ROFINA SAICF</v>
      </c>
      <c r="S1843" s="5">
        <f t="shared" si="28"/>
        <v>1901900</v>
      </c>
    </row>
    <row r="1844" spans="1:19" x14ac:dyDescent="0.2">
      <c r="A1844" s="7">
        <v>43992.653738425928</v>
      </c>
      <c r="B1844" s="1" t="s">
        <v>7670</v>
      </c>
      <c r="C1844" s="1" t="s">
        <v>7671</v>
      </c>
      <c r="D1844" s="1" t="s">
        <v>1621</v>
      </c>
      <c r="E1844" s="1" t="s">
        <v>7672</v>
      </c>
      <c r="F1844" s="7">
        <v>43949</v>
      </c>
      <c r="G1844" s="1" t="s">
        <v>405</v>
      </c>
      <c r="H1844" s="5">
        <v>784696.75</v>
      </c>
      <c r="I1844" s="1">
        <v>596</v>
      </c>
      <c r="J1844" s="1">
        <v>0</v>
      </c>
      <c r="K1844" s="1" t="s">
        <v>334</v>
      </c>
      <c r="L1844" s="1">
        <v>1</v>
      </c>
      <c r="M1844" s="1" t="s">
        <v>4643</v>
      </c>
      <c r="N1844" s="1" t="s">
        <v>7666</v>
      </c>
      <c r="O1844" s="1">
        <v>1121</v>
      </c>
      <c r="P1844" s="1" t="s">
        <v>1665</v>
      </c>
      <c r="Q1844" s="1">
        <v>700</v>
      </c>
      <c r="R1844" s="1" t="str">
        <f>IFERROR(VLOOKUP(K1844,Proveedores!$A$2:$B$500,2,0),"Agregar")</f>
        <v>ROFINA SAICF</v>
      </c>
      <c r="S1844" s="5">
        <f t="shared" si="28"/>
        <v>784700</v>
      </c>
    </row>
    <row r="1845" spans="1:19" x14ac:dyDescent="0.2">
      <c r="A1845" s="7">
        <v>43992.66238425926</v>
      </c>
      <c r="B1845" s="1" t="s">
        <v>7673</v>
      </c>
      <c r="C1845" s="1" t="s">
        <v>7674</v>
      </c>
      <c r="D1845" s="1" t="s">
        <v>1621</v>
      </c>
      <c r="E1845" s="1" t="s">
        <v>7675</v>
      </c>
      <c r="F1845" s="7">
        <v>43949</v>
      </c>
      <c r="G1845" s="1" t="s">
        <v>405</v>
      </c>
      <c r="H1845" s="5">
        <v>1910992.08</v>
      </c>
      <c r="I1845" s="1">
        <v>596</v>
      </c>
      <c r="J1845" s="1">
        <v>0</v>
      </c>
      <c r="K1845" s="1" t="s">
        <v>334</v>
      </c>
      <c r="L1845" s="1">
        <v>1</v>
      </c>
      <c r="M1845" s="1" t="s">
        <v>4643</v>
      </c>
      <c r="N1845" s="1" t="s">
        <v>7666</v>
      </c>
      <c r="O1845" s="1">
        <v>2730</v>
      </c>
      <c r="P1845" s="1" t="s">
        <v>1665</v>
      </c>
      <c r="Q1845" s="1">
        <v>700</v>
      </c>
      <c r="R1845" s="1" t="str">
        <f>IFERROR(VLOOKUP(K1845,Proveedores!$A$2:$B$500,2,0),"Agregar")</f>
        <v>ROFINA SAICF</v>
      </c>
      <c r="S1845" s="5">
        <f t="shared" si="28"/>
        <v>1911000</v>
      </c>
    </row>
    <row r="1846" spans="1:19" x14ac:dyDescent="0.2">
      <c r="A1846" s="7">
        <v>43992.674097222225</v>
      </c>
      <c r="B1846" s="1" t="s">
        <v>7676</v>
      </c>
      <c r="C1846" s="1" t="s">
        <v>7677</v>
      </c>
      <c r="D1846" s="1" t="s">
        <v>1621</v>
      </c>
      <c r="E1846" s="1" t="s">
        <v>7678</v>
      </c>
      <c r="F1846" s="7">
        <v>43949</v>
      </c>
      <c r="G1846" s="1" t="s">
        <v>405</v>
      </c>
      <c r="H1846" s="5">
        <v>1453893.98</v>
      </c>
      <c r="I1846" s="1">
        <v>596</v>
      </c>
      <c r="J1846" s="1">
        <v>0</v>
      </c>
      <c r="K1846" s="1" t="s">
        <v>334</v>
      </c>
      <c r="L1846" s="1">
        <v>1</v>
      </c>
      <c r="M1846" s="1" t="s">
        <v>4643</v>
      </c>
      <c r="N1846" s="1" t="s">
        <v>7679</v>
      </c>
      <c r="O1846" s="1">
        <v>2077</v>
      </c>
      <c r="P1846" s="1" t="s">
        <v>1665</v>
      </c>
      <c r="Q1846" s="1">
        <v>700</v>
      </c>
      <c r="R1846" s="1" t="str">
        <f>IFERROR(VLOOKUP(K1846,Proveedores!$A$2:$B$500,2,0),"Agregar")</f>
        <v>ROFINA SAICF</v>
      </c>
      <c r="S1846" s="5">
        <f t="shared" si="28"/>
        <v>1453900</v>
      </c>
    </row>
    <row r="1847" spans="1:19" x14ac:dyDescent="0.2">
      <c r="A1847" s="7">
        <v>43992.698425925926</v>
      </c>
      <c r="B1847" s="1" t="s">
        <v>7680</v>
      </c>
      <c r="C1847" s="1" t="s">
        <v>7681</v>
      </c>
      <c r="D1847" s="1" t="s">
        <v>1621</v>
      </c>
      <c r="E1847" s="1" t="s">
        <v>7682</v>
      </c>
      <c r="F1847" s="7">
        <v>43990</v>
      </c>
      <c r="G1847" s="1" t="s">
        <v>7405</v>
      </c>
      <c r="H1847" s="5">
        <v>7405200</v>
      </c>
      <c r="I1847" s="1" t="s">
        <v>7683</v>
      </c>
      <c r="J1847" s="1">
        <v>0</v>
      </c>
      <c r="K1847" s="1" t="s">
        <v>7570</v>
      </c>
      <c r="L1847" s="1">
        <v>2</v>
      </c>
      <c r="M1847" s="1" t="s">
        <v>7422</v>
      </c>
      <c r="N1847" s="1" t="s">
        <v>7571</v>
      </c>
      <c r="O1847" s="1">
        <v>40800</v>
      </c>
      <c r="P1847" s="1" t="s">
        <v>1665</v>
      </c>
      <c r="Q1847" s="1">
        <v>14.52</v>
      </c>
      <c r="R1847" s="1" t="str">
        <f>IFERROR(VLOOKUP(K1847,Proveedores!$A$2:$B$500,2,0),"Agregar")</f>
        <v>R.A. INTERTRADING S.A.</v>
      </c>
      <c r="S1847" s="5">
        <f t="shared" si="28"/>
        <v>592416</v>
      </c>
    </row>
    <row r="1848" spans="1:19" x14ac:dyDescent="0.2">
      <c r="A1848" s="7">
        <v>43992.698425925926</v>
      </c>
      <c r="B1848" s="1" t="s">
        <v>7680</v>
      </c>
      <c r="C1848" s="1" t="s">
        <v>7681</v>
      </c>
      <c r="D1848" s="1" t="s">
        <v>1621</v>
      </c>
      <c r="E1848" s="1" t="s">
        <v>7682</v>
      </c>
      <c r="F1848" s="7">
        <v>43990</v>
      </c>
      <c r="G1848" s="1" t="s">
        <v>7405</v>
      </c>
      <c r="H1848" s="5">
        <v>7405200</v>
      </c>
      <c r="I1848" s="1" t="s">
        <v>7683</v>
      </c>
      <c r="J1848" s="1">
        <v>0</v>
      </c>
      <c r="K1848" s="1" t="s">
        <v>7570</v>
      </c>
      <c r="L1848" s="1">
        <v>1</v>
      </c>
      <c r="M1848" s="1" t="s">
        <v>7409</v>
      </c>
      <c r="N1848" s="1" t="s">
        <v>7565</v>
      </c>
      <c r="O1848" s="1">
        <v>40800</v>
      </c>
      <c r="P1848" s="1" t="s">
        <v>1665</v>
      </c>
      <c r="Q1848" s="1">
        <v>145.19999999999999</v>
      </c>
      <c r="R1848" s="1" t="str">
        <f>IFERROR(VLOOKUP(K1848,Proveedores!$A$2:$B$500,2,0),"Agregar")</f>
        <v>R.A. INTERTRADING S.A.</v>
      </c>
      <c r="S1848" s="5">
        <f t="shared" si="28"/>
        <v>5924160</v>
      </c>
    </row>
    <row r="1849" spans="1:19" x14ac:dyDescent="0.2">
      <c r="A1849" s="7">
        <v>43992.698425925926</v>
      </c>
      <c r="B1849" s="1" t="s">
        <v>7680</v>
      </c>
      <c r="C1849" s="1" t="s">
        <v>7681</v>
      </c>
      <c r="D1849" s="1" t="s">
        <v>1621</v>
      </c>
      <c r="E1849" s="1" t="s">
        <v>7682</v>
      </c>
      <c r="F1849" s="7">
        <v>43990</v>
      </c>
      <c r="G1849" s="1" t="s">
        <v>7405</v>
      </c>
      <c r="H1849" s="5">
        <v>7405200</v>
      </c>
      <c r="I1849" s="1" t="s">
        <v>7683</v>
      </c>
      <c r="J1849" s="1">
        <v>0</v>
      </c>
      <c r="K1849" s="1" t="s">
        <v>7570</v>
      </c>
      <c r="L1849" s="1">
        <v>3</v>
      </c>
      <c r="M1849" s="1" t="s">
        <v>7411</v>
      </c>
      <c r="N1849" s="1" t="s">
        <v>7559</v>
      </c>
      <c r="O1849" s="1">
        <v>40800</v>
      </c>
      <c r="P1849" s="1" t="s">
        <v>6610</v>
      </c>
      <c r="Q1849" s="1">
        <v>21.78</v>
      </c>
      <c r="R1849" s="1" t="str">
        <f>IFERROR(VLOOKUP(K1849,Proveedores!$A$2:$B$500,2,0),"Agregar")</f>
        <v>R.A. INTERTRADING S.A.</v>
      </c>
      <c r="S1849" s="5">
        <f t="shared" si="28"/>
        <v>888624</v>
      </c>
    </row>
    <row r="1850" spans="1:19" x14ac:dyDescent="0.2">
      <c r="A1850" s="7">
        <v>43992.70988425926</v>
      </c>
      <c r="B1850" s="1" t="s">
        <v>7684</v>
      </c>
      <c r="C1850" s="1" t="s">
        <v>7685</v>
      </c>
      <c r="D1850" s="1" t="s">
        <v>1621</v>
      </c>
      <c r="E1850" s="1" t="s">
        <v>7686</v>
      </c>
      <c r="F1850" s="7">
        <v>43949</v>
      </c>
      <c r="G1850" s="1" t="s">
        <v>405</v>
      </c>
      <c r="H1850" s="5">
        <v>380798.42</v>
      </c>
      <c r="I1850" s="1">
        <v>596</v>
      </c>
      <c r="J1850" s="1">
        <v>0</v>
      </c>
      <c r="K1850" s="1" t="s">
        <v>334</v>
      </c>
      <c r="L1850" s="1">
        <v>1</v>
      </c>
      <c r="M1850" s="1" t="s">
        <v>4643</v>
      </c>
      <c r="N1850" s="1" t="s">
        <v>7679</v>
      </c>
      <c r="O1850" s="1">
        <v>544</v>
      </c>
      <c r="P1850" s="1" t="s">
        <v>1665</v>
      </c>
      <c r="Q1850" s="1">
        <v>700</v>
      </c>
      <c r="R1850" s="1" t="str">
        <f>IFERROR(VLOOKUP(K1850,Proveedores!$A$2:$B$500,2,0),"Agregar")</f>
        <v>ROFINA SAICF</v>
      </c>
      <c r="S1850" s="5">
        <f t="shared" si="28"/>
        <v>380800</v>
      </c>
    </row>
    <row r="1851" spans="1:19" x14ac:dyDescent="0.2">
      <c r="A1851" s="7">
        <v>43992.714525462965</v>
      </c>
      <c r="B1851" s="1" t="s">
        <v>7687</v>
      </c>
      <c r="C1851" s="1" t="s">
        <v>7688</v>
      </c>
      <c r="D1851" s="1" t="s">
        <v>1621</v>
      </c>
      <c r="E1851" s="1" t="s">
        <v>7689</v>
      </c>
      <c r="F1851" s="7">
        <v>43949</v>
      </c>
      <c r="G1851" s="1" t="s">
        <v>405</v>
      </c>
      <c r="H1851" s="5">
        <v>2496889.66</v>
      </c>
      <c r="I1851" s="1">
        <v>596</v>
      </c>
      <c r="J1851" s="1">
        <v>0</v>
      </c>
      <c r="K1851" s="1" t="s">
        <v>334</v>
      </c>
      <c r="L1851" s="1">
        <v>1</v>
      </c>
      <c r="M1851" s="1" t="s">
        <v>4643</v>
      </c>
      <c r="N1851" s="1" t="s">
        <v>7679</v>
      </c>
      <c r="O1851" s="1">
        <v>3567</v>
      </c>
      <c r="P1851" s="1" t="s">
        <v>1665</v>
      </c>
      <c r="Q1851" s="1">
        <v>700</v>
      </c>
      <c r="R1851" s="1" t="str">
        <f>IFERROR(VLOOKUP(K1851,Proveedores!$A$2:$B$500,2,0),"Agregar")</f>
        <v>ROFINA SAICF</v>
      </c>
      <c r="S1851" s="5">
        <f t="shared" si="28"/>
        <v>2496900</v>
      </c>
    </row>
    <row r="1852" spans="1:19" x14ac:dyDescent="0.2">
      <c r="A1852" s="7">
        <v>43992.719270833331</v>
      </c>
      <c r="B1852" s="1" t="s">
        <v>7690</v>
      </c>
      <c r="C1852" s="1" t="s">
        <v>7691</v>
      </c>
      <c r="D1852" s="1" t="s">
        <v>1621</v>
      </c>
      <c r="E1852" s="1" t="s">
        <v>7692</v>
      </c>
      <c r="F1852" s="7">
        <v>43949</v>
      </c>
      <c r="G1852" s="1" t="s">
        <v>405</v>
      </c>
      <c r="H1852" s="5">
        <v>150499.38</v>
      </c>
      <c r="I1852" s="1">
        <v>596</v>
      </c>
      <c r="J1852" s="1">
        <v>0</v>
      </c>
      <c r="K1852" s="1" t="s">
        <v>334</v>
      </c>
      <c r="L1852" s="1">
        <v>1</v>
      </c>
      <c r="M1852" s="1" t="s">
        <v>4643</v>
      </c>
      <c r="N1852" s="1" t="s">
        <v>7679</v>
      </c>
      <c r="O1852" s="1">
        <v>215</v>
      </c>
      <c r="P1852" s="1" t="s">
        <v>1665</v>
      </c>
      <c r="Q1852" s="1">
        <v>700</v>
      </c>
      <c r="R1852" s="1" t="str">
        <f>IFERROR(VLOOKUP(K1852,Proveedores!$A$2:$B$500,2,0),"Agregar")</f>
        <v>ROFINA SAICF</v>
      </c>
      <c r="S1852" s="5">
        <f t="shared" si="28"/>
        <v>150500</v>
      </c>
    </row>
    <row r="1853" spans="1:19" x14ac:dyDescent="0.2">
      <c r="A1853" s="7">
        <v>43992.723587962966</v>
      </c>
      <c r="B1853" s="1" t="s">
        <v>7693</v>
      </c>
      <c r="C1853" s="1" t="s">
        <v>7694</v>
      </c>
      <c r="D1853" s="1" t="s">
        <v>1621</v>
      </c>
      <c r="E1853" s="1" t="s">
        <v>7695</v>
      </c>
      <c r="F1853" s="7">
        <v>43949</v>
      </c>
      <c r="G1853" s="1" t="s">
        <v>405</v>
      </c>
      <c r="H1853" s="5">
        <v>837196.53</v>
      </c>
      <c r="I1853" s="1">
        <v>596</v>
      </c>
      <c r="J1853" s="1">
        <v>0</v>
      </c>
      <c r="K1853" s="1" t="s">
        <v>334</v>
      </c>
      <c r="L1853" s="1">
        <v>1</v>
      </c>
      <c r="M1853" s="1" t="s">
        <v>4643</v>
      </c>
      <c r="N1853" s="1" t="s">
        <v>7679</v>
      </c>
      <c r="O1853" s="1">
        <v>1196</v>
      </c>
      <c r="P1853" s="1" t="s">
        <v>1665</v>
      </c>
      <c r="Q1853" s="1">
        <v>700</v>
      </c>
      <c r="R1853" s="1" t="str">
        <f>IFERROR(VLOOKUP(K1853,Proveedores!$A$2:$B$500,2,0),"Agregar")</f>
        <v>ROFINA SAICF</v>
      </c>
      <c r="S1853" s="5">
        <f t="shared" si="28"/>
        <v>837200</v>
      </c>
    </row>
    <row r="1854" spans="1:19" x14ac:dyDescent="0.2">
      <c r="A1854" s="7">
        <v>43992.773298611108</v>
      </c>
      <c r="B1854" s="1" t="s">
        <v>7696</v>
      </c>
      <c r="C1854" s="1" t="s">
        <v>7697</v>
      </c>
      <c r="D1854" s="1" t="s">
        <v>1621</v>
      </c>
      <c r="E1854" s="1" t="s">
        <v>7698</v>
      </c>
      <c r="F1854" s="7">
        <v>43763</v>
      </c>
      <c r="G1854" s="1" t="s">
        <v>7699</v>
      </c>
      <c r="H1854" s="5">
        <v>696269.53</v>
      </c>
      <c r="I1854" s="1">
        <v>1.1111111111111101E+22</v>
      </c>
      <c r="J1854" s="1">
        <v>0</v>
      </c>
      <c r="K1854" s="1" t="s">
        <v>7700</v>
      </c>
      <c r="L1854" s="1">
        <v>17</v>
      </c>
      <c r="M1854" s="1" t="s">
        <v>7322</v>
      </c>
      <c r="N1854" s="1" t="s">
        <v>7701</v>
      </c>
      <c r="O1854" s="1">
        <v>1461</v>
      </c>
      <c r="P1854" s="1" t="s">
        <v>7324</v>
      </c>
      <c r="Q1854" s="1">
        <v>476.57</v>
      </c>
      <c r="R1854" s="1" t="str">
        <f>IFERROR(VLOOKUP(K1854,Proveedores!$A$2:$B$500,2,0),"Agregar")</f>
        <v>CORREO OFICIAL DE LA REPÚBLICA ARGENTINA S.A..</v>
      </c>
      <c r="S1854" s="5">
        <f t="shared" si="28"/>
        <v>696268.77</v>
      </c>
    </row>
    <row r="1855" spans="1:19" x14ac:dyDescent="0.2">
      <c r="A1855" s="7">
        <v>43992.779907407406</v>
      </c>
      <c r="B1855" s="1" t="s">
        <v>7702</v>
      </c>
      <c r="C1855" s="1" t="s">
        <v>7703</v>
      </c>
      <c r="D1855" s="1" t="s">
        <v>1621</v>
      </c>
      <c r="E1855" s="1" t="s">
        <v>7704</v>
      </c>
      <c r="F1855" s="7">
        <v>43979</v>
      </c>
      <c r="G1855" s="1" t="s">
        <v>405</v>
      </c>
      <c r="H1855" s="5">
        <v>1948791.93</v>
      </c>
      <c r="I1855" s="1">
        <v>596</v>
      </c>
      <c r="J1855" s="1">
        <v>0</v>
      </c>
      <c r="K1855" s="1" t="s">
        <v>334</v>
      </c>
      <c r="L1855" s="1">
        <v>1</v>
      </c>
      <c r="M1855" s="1" t="s">
        <v>4643</v>
      </c>
      <c r="N1855" s="1" t="s">
        <v>7679</v>
      </c>
      <c r="O1855" s="1">
        <v>2784</v>
      </c>
      <c r="P1855" s="1" t="s">
        <v>1665</v>
      </c>
      <c r="Q1855" s="1">
        <v>700</v>
      </c>
      <c r="R1855" s="1" t="str">
        <f>IFERROR(VLOOKUP(K1855,Proveedores!$A$2:$B$500,2,0),"Agregar")</f>
        <v>ROFINA SAICF</v>
      </c>
      <c r="S1855" s="5">
        <f t="shared" si="28"/>
        <v>1948800</v>
      </c>
    </row>
    <row r="1856" spans="1:19" x14ac:dyDescent="0.2">
      <c r="A1856" s="7">
        <v>43992.784791666665</v>
      </c>
      <c r="B1856" s="1" t="s">
        <v>7705</v>
      </c>
      <c r="C1856" s="1" t="s">
        <v>7706</v>
      </c>
      <c r="D1856" s="1" t="s">
        <v>1621</v>
      </c>
      <c r="E1856" s="1" t="s">
        <v>7707</v>
      </c>
      <c r="F1856" s="7">
        <v>43979</v>
      </c>
      <c r="G1856" s="1" t="s">
        <v>405</v>
      </c>
      <c r="H1856" s="5">
        <v>1835392.4</v>
      </c>
      <c r="I1856" s="1">
        <v>596</v>
      </c>
      <c r="J1856" s="1">
        <v>0</v>
      </c>
      <c r="K1856" s="1" t="s">
        <v>334</v>
      </c>
      <c r="L1856" s="1">
        <v>1</v>
      </c>
      <c r="M1856" s="1" t="s">
        <v>4643</v>
      </c>
      <c r="N1856" s="1" t="s">
        <v>7679</v>
      </c>
      <c r="O1856" s="1">
        <v>2622</v>
      </c>
      <c r="P1856" s="1" t="s">
        <v>1665</v>
      </c>
      <c r="Q1856" s="1">
        <v>700</v>
      </c>
      <c r="R1856" s="1" t="str">
        <f>IFERROR(VLOOKUP(K1856,Proveedores!$A$2:$B$500,2,0),"Agregar")</f>
        <v>ROFINA SAICF</v>
      </c>
      <c r="S1856" s="5">
        <f t="shared" si="28"/>
        <v>1835400</v>
      </c>
    </row>
    <row r="1857" spans="1:19" x14ac:dyDescent="0.2">
      <c r="A1857" s="7">
        <v>43992.785428240742</v>
      </c>
      <c r="B1857" s="1" t="s">
        <v>7708</v>
      </c>
      <c r="C1857" s="1" t="s">
        <v>7709</v>
      </c>
      <c r="D1857" s="1" t="s">
        <v>1621</v>
      </c>
      <c r="E1857" s="1" t="s">
        <v>7710</v>
      </c>
      <c r="F1857" s="7">
        <v>43763</v>
      </c>
      <c r="G1857" s="1" t="s">
        <v>7699</v>
      </c>
      <c r="H1857" s="5">
        <v>610486.66</v>
      </c>
      <c r="I1857" s="1">
        <v>1.1111111111111101E+22</v>
      </c>
      <c r="J1857" s="1">
        <v>0</v>
      </c>
      <c r="K1857" s="1" t="s">
        <v>7700</v>
      </c>
      <c r="L1857" s="1">
        <v>17</v>
      </c>
      <c r="M1857" s="1" t="s">
        <v>7322</v>
      </c>
      <c r="N1857" s="1" t="s">
        <v>7701</v>
      </c>
      <c r="O1857" s="1">
        <v>1281</v>
      </c>
      <c r="P1857" s="1" t="s">
        <v>7711</v>
      </c>
      <c r="Q1857" s="1">
        <v>476.57</v>
      </c>
      <c r="R1857" s="1" t="str">
        <f>IFERROR(VLOOKUP(K1857,Proveedores!$A$2:$B$500,2,0),"Agregar")</f>
        <v>CORREO OFICIAL DE LA REPÚBLICA ARGENTINA S.A..</v>
      </c>
      <c r="S1857" s="5">
        <f t="shared" si="28"/>
        <v>610486.17000000004</v>
      </c>
    </row>
    <row r="1858" spans="1:19" x14ac:dyDescent="0.2">
      <c r="A1858" s="7">
        <v>43992.789166666669</v>
      </c>
      <c r="B1858" s="1" t="s">
        <v>7712</v>
      </c>
      <c r="C1858" s="1" t="s">
        <v>7713</v>
      </c>
      <c r="D1858" s="1" t="s">
        <v>1621</v>
      </c>
      <c r="E1858" s="1" t="s">
        <v>7714</v>
      </c>
      <c r="F1858" s="7">
        <v>43979</v>
      </c>
      <c r="G1858" s="1" t="s">
        <v>405</v>
      </c>
      <c r="H1858" s="5">
        <v>771396.8</v>
      </c>
      <c r="I1858" s="1">
        <v>596</v>
      </c>
      <c r="J1858" s="1">
        <v>0</v>
      </c>
      <c r="K1858" s="1" t="s">
        <v>334</v>
      </c>
      <c r="L1858" s="1">
        <v>1</v>
      </c>
      <c r="M1858" s="1" t="s">
        <v>4643</v>
      </c>
      <c r="N1858" s="1" t="s">
        <v>7679</v>
      </c>
      <c r="O1858" s="1">
        <v>1102</v>
      </c>
      <c r="P1858" s="1" t="s">
        <v>1665</v>
      </c>
      <c r="Q1858" s="1">
        <v>700</v>
      </c>
      <c r="R1858" s="1" t="str">
        <f>IFERROR(VLOOKUP(K1858,Proveedores!$A$2:$B$500,2,0),"Agregar")</f>
        <v>ROFINA SAICF</v>
      </c>
      <c r="S1858" s="5">
        <f t="shared" si="28"/>
        <v>771400</v>
      </c>
    </row>
    <row r="1859" spans="1:19" x14ac:dyDescent="0.2">
      <c r="A1859" s="7">
        <v>43992.798182870371</v>
      </c>
      <c r="B1859" s="1" t="s">
        <v>7715</v>
      </c>
      <c r="C1859" s="1" t="s">
        <v>7716</v>
      </c>
      <c r="D1859" s="1" t="s">
        <v>1621</v>
      </c>
      <c r="E1859" s="1" t="s">
        <v>7717</v>
      </c>
      <c r="F1859" s="7">
        <v>43979</v>
      </c>
      <c r="G1859" s="1" t="s">
        <v>405</v>
      </c>
      <c r="H1859" s="5">
        <v>867996.4</v>
      </c>
      <c r="I1859" s="1">
        <v>596</v>
      </c>
      <c r="J1859" s="1">
        <v>0</v>
      </c>
      <c r="K1859" s="1" t="s">
        <v>334</v>
      </c>
      <c r="L1859" s="1">
        <v>1</v>
      </c>
      <c r="M1859" s="1" t="s">
        <v>4643</v>
      </c>
      <c r="N1859" s="1" t="s">
        <v>7679</v>
      </c>
      <c r="O1859" s="1">
        <v>1240</v>
      </c>
      <c r="P1859" s="1" t="s">
        <v>1665</v>
      </c>
      <c r="Q1859" s="1">
        <v>700</v>
      </c>
      <c r="R1859" s="1" t="str">
        <f>IFERROR(VLOOKUP(K1859,Proveedores!$A$2:$B$500,2,0),"Agregar")</f>
        <v>ROFINA SAICF</v>
      </c>
      <c r="S1859" s="5">
        <f t="shared" ref="S1859:S1922" si="29">Q1859*O1859</f>
        <v>868000</v>
      </c>
    </row>
    <row r="1860" spans="1:19" x14ac:dyDescent="0.2">
      <c r="A1860" s="7">
        <v>43992.805381944447</v>
      </c>
      <c r="B1860" s="1" t="s">
        <v>7718</v>
      </c>
      <c r="C1860" s="1" t="s">
        <v>7719</v>
      </c>
      <c r="D1860" s="1" t="s">
        <v>1621</v>
      </c>
      <c r="E1860" s="1" t="s">
        <v>7720</v>
      </c>
      <c r="F1860" s="7">
        <v>43979</v>
      </c>
      <c r="G1860" s="1" t="s">
        <v>405</v>
      </c>
      <c r="H1860" s="5">
        <v>441698.17</v>
      </c>
      <c r="I1860" s="1">
        <v>596</v>
      </c>
      <c r="J1860" s="1">
        <v>0</v>
      </c>
      <c r="K1860" s="1" t="s">
        <v>334</v>
      </c>
      <c r="L1860" s="1">
        <v>1</v>
      </c>
      <c r="M1860" s="1" t="s">
        <v>4643</v>
      </c>
      <c r="N1860" s="1" t="s">
        <v>7679</v>
      </c>
      <c r="O1860" s="1">
        <v>631</v>
      </c>
      <c r="P1860" s="1" t="s">
        <v>1665</v>
      </c>
      <c r="Q1860" s="1">
        <v>700</v>
      </c>
      <c r="R1860" s="1" t="str">
        <f>IFERROR(VLOOKUP(K1860,Proveedores!$A$2:$B$500,2,0),"Agregar")</f>
        <v>ROFINA SAICF</v>
      </c>
      <c r="S1860" s="5">
        <f t="shared" si="29"/>
        <v>441700</v>
      </c>
    </row>
    <row r="1861" spans="1:19" x14ac:dyDescent="0.2">
      <c r="A1861" s="7">
        <v>43992.812881944446</v>
      </c>
      <c r="B1861" s="1" t="s">
        <v>7721</v>
      </c>
      <c r="C1861" s="1" t="s">
        <v>7722</v>
      </c>
      <c r="D1861" s="1" t="s">
        <v>1621</v>
      </c>
      <c r="E1861" s="1" t="s">
        <v>7723</v>
      </c>
      <c r="F1861" s="7">
        <v>43979</v>
      </c>
      <c r="G1861" s="1" t="s">
        <v>405</v>
      </c>
      <c r="H1861" s="5">
        <v>915596.21</v>
      </c>
      <c r="I1861" s="1">
        <v>596</v>
      </c>
      <c r="J1861" s="1">
        <v>0</v>
      </c>
      <c r="K1861" s="1" t="s">
        <v>334</v>
      </c>
      <c r="L1861" s="1">
        <v>1</v>
      </c>
      <c r="M1861" s="1" t="s">
        <v>4643</v>
      </c>
      <c r="N1861" s="1" t="s">
        <v>7679</v>
      </c>
      <c r="O1861" s="1">
        <v>1308</v>
      </c>
      <c r="P1861" s="1" t="s">
        <v>1665</v>
      </c>
      <c r="Q1861" s="1">
        <v>700</v>
      </c>
      <c r="R1861" s="1" t="str">
        <f>IFERROR(VLOOKUP(K1861,Proveedores!$A$2:$B$500,2,0),"Agregar")</f>
        <v>ROFINA SAICF</v>
      </c>
      <c r="S1861" s="5">
        <f t="shared" si="29"/>
        <v>915600</v>
      </c>
    </row>
    <row r="1862" spans="1:19" x14ac:dyDescent="0.2">
      <c r="A1862" s="7">
        <v>43992.832407407404</v>
      </c>
      <c r="B1862" s="1" t="s">
        <v>7724</v>
      </c>
      <c r="C1862" s="1" t="s">
        <v>7725</v>
      </c>
      <c r="D1862" s="1" t="s">
        <v>1621</v>
      </c>
      <c r="E1862" s="1" t="s">
        <v>7726</v>
      </c>
      <c r="F1862" s="7">
        <v>43977</v>
      </c>
      <c r="G1862" s="1" t="s">
        <v>5360</v>
      </c>
      <c r="H1862" s="5">
        <v>116168519.09999999</v>
      </c>
      <c r="I1862" s="1">
        <v>763</v>
      </c>
      <c r="J1862" s="1">
        <v>0</v>
      </c>
      <c r="K1862" s="1" t="s">
        <v>5361</v>
      </c>
      <c r="L1862" s="1">
        <v>1</v>
      </c>
      <c r="M1862" s="1">
        <v>500100</v>
      </c>
      <c r="N1862" s="1" t="s">
        <v>5362</v>
      </c>
      <c r="O1862" s="1">
        <v>401370</v>
      </c>
      <c r="P1862" s="1" t="s">
        <v>3121</v>
      </c>
      <c r="Q1862" s="1">
        <v>289.43</v>
      </c>
      <c r="R1862" s="1" t="str">
        <f>IFERROR(VLOOKUP(K1862,Proveedores!$A$2:$B$500,2,0),"Agregar")</f>
        <v>Sinergium</v>
      </c>
      <c r="S1862" s="5">
        <f t="shared" si="29"/>
        <v>116168519.10000001</v>
      </c>
    </row>
    <row r="1863" spans="1:19" x14ac:dyDescent="0.2">
      <c r="A1863" s="7">
        <v>43992.837604166663</v>
      </c>
      <c r="B1863" s="1" t="s">
        <v>7727</v>
      </c>
      <c r="C1863" s="1" t="s">
        <v>7728</v>
      </c>
      <c r="D1863" s="1" t="s">
        <v>1621</v>
      </c>
      <c r="E1863" s="1" t="s">
        <v>7729</v>
      </c>
      <c r="F1863" s="7">
        <v>43977</v>
      </c>
      <c r="G1863" s="1" t="s">
        <v>5360</v>
      </c>
      <c r="H1863" s="5">
        <v>117748806.90000001</v>
      </c>
      <c r="I1863" s="1">
        <v>764</v>
      </c>
      <c r="J1863" s="1">
        <v>0</v>
      </c>
      <c r="K1863" s="1" t="s">
        <v>5361</v>
      </c>
      <c r="L1863" s="1">
        <v>1</v>
      </c>
      <c r="M1863" s="1">
        <v>500100</v>
      </c>
      <c r="N1863" s="1" t="s">
        <v>5362</v>
      </c>
      <c r="O1863" s="1">
        <v>406830</v>
      </c>
      <c r="P1863" s="1" t="s">
        <v>3121</v>
      </c>
      <c r="Q1863" s="1">
        <v>289.43</v>
      </c>
      <c r="R1863" s="1" t="str">
        <f>IFERROR(VLOOKUP(K1863,Proveedores!$A$2:$B$500,2,0),"Agregar")</f>
        <v>Sinergium</v>
      </c>
      <c r="S1863" s="5">
        <f t="shared" si="29"/>
        <v>117748806.90000001</v>
      </c>
    </row>
    <row r="1864" spans="1:19" x14ac:dyDescent="0.2">
      <c r="A1864" s="7">
        <v>43992.953344907408</v>
      </c>
      <c r="B1864" s="1" t="s">
        <v>7730</v>
      </c>
      <c r="C1864" s="1" t="s">
        <v>7731</v>
      </c>
      <c r="D1864" s="1" t="s">
        <v>1621</v>
      </c>
      <c r="E1864" s="1" t="s">
        <v>7732</v>
      </c>
      <c r="F1864" s="7">
        <v>43979</v>
      </c>
      <c r="G1864" s="1" t="s">
        <v>405</v>
      </c>
      <c r="H1864" s="5">
        <v>2029291.59</v>
      </c>
      <c r="I1864" s="1">
        <v>596</v>
      </c>
      <c r="J1864" s="1">
        <v>0</v>
      </c>
      <c r="K1864" s="1" t="s">
        <v>334</v>
      </c>
      <c r="L1864" s="1">
        <v>1</v>
      </c>
      <c r="M1864" s="1" t="s">
        <v>4643</v>
      </c>
      <c r="N1864" s="1" t="s">
        <v>7679</v>
      </c>
      <c r="O1864" s="1">
        <v>2899</v>
      </c>
      <c r="P1864" s="1" t="s">
        <v>1665</v>
      </c>
      <c r="Q1864" s="1">
        <v>700</v>
      </c>
      <c r="R1864" s="1" t="str">
        <f>IFERROR(VLOOKUP(K1864,Proveedores!$A$2:$B$500,2,0),"Agregar")</f>
        <v>ROFINA SAICF</v>
      </c>
      <c r="S1864" s="5">
        <f t="shared" si="29"/>
        <v>2029300</v>
      </c>
    </row>
    <row r="1865" spans="1:19" x14ac:dyDescent="0.2">
      <c r="A1865" s="7">
        <v>43992.959039351852</v>
      </c>
      <c r="B1865" s="1" t="s">
        <v>7733</v>
      </c>
      <c r="C1865" s="1" t="s">
        <v>7734</v>
      </c>
      <c r="D1865" s="1" t="s">
        <v>1621</v>
      </c>
      <c r="E1865" s="1" t="s">
        <v>7735</v>
      </c>
      <c r="F1865" s="7">
        <v>43917</v>
      </c>
      <c r="G1865" s="1" t="s">
        <v>405</v>
      </c>
      <c r="H1865" s="5">
        <v>569797.64</v>
      </c>
      <c r="I1865" s="1">
        <v>596</v>
      </c>
      <c r="J1865" s="1">
        <v>0</v>
      </c>
      <c r="K1865" s="1" t="s">
        <v>334</v>
      </c>
      <c r="L1865" s="1">
        <v>1</v>
      </c>
      <c r="M1865" s="1" t="s">
        <v>4643</v>
      </c>
      <c r="N1865" s="1" t="s">
        <v>7679</v>
      </c>
      <c r="O1865" s="1">
        <v>814</v>
      </c>
      <c r="P1865" s="1" t="s">
        <v>1665</v>
      </c>
      <c r="Q1865" s="1">
        <v>700</v>
      </c>
      <c r="R1865" s="1" t="str">
        <f>IFERROR(VLOOKUP(K1865,Proveedores!$A$2:$B$500,2,0),"Agregar")</f>
        <v>ROFINA SAICF</v>
      </c>
      <c r="S1865" s="5">
        <f t="shared" si="29"/>
        <v>569800</v>
      </c>
    </row>
    <row r="1866" spans="1:19" x14ac:dyDescent="0.2">
      <c r="A1866" s="7">
        <v>43993.39298611111</v>
      </c>
      <c r="B1866" s="1" t="s">
        <v>7736</v>
      </c>
      <c r="C1866" s="1" t="s">
        <v>7737</v>
      </c>
      <c r="D1866" s="1" t="s">
        <v>1621</v>
      </c>
      <c r="E1866" s="1" t="s">
        <v>7738</v>
      </c>
      <c r="F1866" s="7">
        <v>43990</v>
      </c>
      <c r="G1866" s="1" t="s">
        <v>7405</v>
      </c>
      <c r="H1866" s="5">
        <v>3630000</v>
      </c>
      <c r="I1866" s="1" t="s">
        <v>7739</v>
      </c>
      <c r="J1866" s="1">
        <v>0</v>
      </c>
      <c r="K1866" s="1" t="s">
        <v>7570</v>
      </c>
      <c r="L1866" s="1">
        <v>2</v>
      </c>
      <c r="M1866" s="1" t="s">
        <v>7422</v>
      </c>
      <c r="N1866" s="1" t="s">
        <v>7571</v>
      </c>
      <c r="O1866" s="1">
        <v>20000</v>
      </c>
      <c r="P1866" s="1" t="s">
        <v>1665</v>
      </c>
      <c r="Q1866" s="1">
        <v>14.52</v>
      </c>
      <c r="R1866" s="1" t="str">
        <f>IFERROR(VLOOKUP(K1866,Proveedores!$A$2:$B$500,2,0),"Agregar")</f>
        <v>R.A. INTERTRADING S.A.</v>
      </c>
      <c r="S1866" s="5">
        <f t="shared" si="29"/>
        <v>290400</v>
      </c>
    </row>
    <row r="1867" spans="1:19" x14ac:dyDescent="0.2">
      <c r="A1867" s="7">
        <v>43993.39298611111</v>
      </c>
      <c r="B1867" s="1" t="s">
        <v>7736</v>
      </c>
      <c r="C1867" s="1" t="s">
        <v>7737</v>
      </c>
      <c r="D1867" s="1" t="s">
        <v>1621</v>
      </c>
      <c r="E1867" s="1" t="s">
        <v>7738</v>
      </c>
      <c r="F1867" s="7">
        <v>43990</v>
      </c>
      <c r="G1867" s="1" t="s">
        <v>7405</v>
      </c>
      <c r="H1867" s="5">
        <v>3630000</v>
      </c>
      <c r="I1867" s="1" t="s">
        <v>7739</v>
      </c>
      <c r="J1867" s="1">
        <v>0</v>
      </c>
      <c r="K1867" s="1" t="s">
        <v>7570</v>
      </c>
      <c r="L1867" s="1">
        <v>1</v>
      </c>
      <c r="M1867" s="1" t="s">
        <v>7409</v>
      </c>
      <c r="N1867" s="1" t="s">
        <v>7565</v>
      </c>
      <c r="O1867" s="1">
        <v>20000</v>
      </c>
      <c r="P1867" s="1" t="s">
        <v>1665</v>
      </c>
      <c r="Q1867" s="1">
        <v>145.19999999999999</v>
      </c>
      <c r="R1867" s="1" t="str">
        <f>IFERROR(VLOOKUP(K1867,Proveedores!$A$2:$B$500,2,0),"Agregar")</f>
        <v>R.A. INTERTRADING S.A.</v>
      </c>
      <c r="S1867" s="5">
        <f t="shared" si="29"/>
        <v>2904000</v>
      </c>
    </row>
    <row r="1868" spans="1:19" x14ac:dyDescent="0.2">
      <c r="A1868" s="7">
        <v>43993.39298611111</v>
      </c>
      <c r="B1868" s="1" t="s">
        <v>7736</v>
      </c>
      <c r="C1868" s="1" t="s">
        <v>7737</v>
      </c>
      <c r="D1868" s="1" t="s">
        <v>1621</v>
      </c>
      <c r="E1868" s="1" t="s">
        <v>7738</v>
      </c>
      <c r="F1868" s="7">
        <v>43990</v>
      </c>
      <c r="G1868" s="1" t="s">
        <v>7405</v>
      </c>
      <c r="H1868" s="5">
        <v>3630000</v>
      </c>
      <c r="I1868" s="1" t="s">
        <v>7739</v>
      </c>
      <c r="J1868" s="1">
        <v>0</v>
      </c>
      <c r="K1868" s="1" t="s">
        <v>7570</v>
      </c>
      <c r="L1868" s="1">
        <v>3</v>
      </c>
      <c r="M1868" s="1" t="s">
        <v>7411</v>
      </c>
      <c r="N1868" s="1" t="s">
        <v>7559</v>
      </c>
      <c r="O1868" s="1">
        <v>20000</v>
      </c>
      <c r="P1868" s="1" t="s">
        <v>6610</v>
      </c>
      <c r="Q1868" s="1">
        <v>21.78</v>
      </c>
      <c r="R1868" s="1" t="str">
        <f>IFERROR(VLOOKUP(K1868,Proveedores!$A$2:$B$500,2,0),"Agregar")</f>
        <v>R.A. INTERTRADING S.A.</v>
      </c>
      <c r="S1868" s="5">
        <f t="shared" si="29"/>
        <v>435600</v>
      </c>
    </row>
    <row r="1869" spans="1:19" x14ac:dyDescent="0.2">
      <c r="A1869" s="7">
        <v>43993.397615740738</v>
      </c>
      <c r="B1869" s="1" t="s">
        <v>7740</v>
      </c>
      <c r="C1869" s="1" t="s">
        <v>7741</v>
      </c>
      <c r="D1869" s="1" t="s">
        <v>1621</v>
      </c>
      <c r="E1869" s="1" t="s">
        <v>7742</v>
      </c>
      <c r="F1869" s="7">
        <v>43990</v>
      </c>
      <c r="G1869" s="1" t="s">
        <v>7405</v>
      </c>
      <c r="H1869" s="5">
        <v>3630000</v>
      </c>
      <c r="I1869" s="1" t="s">
        <v>7743</v>
      </c>
      <c r="J1869" s="1">
        <v>0</v>
      </c>
      <c r="K1869" s="1" t="s">
        <v>7570</v>
      </c>
      <c r="L1869" s="1">
        <v>2</v>
      </c>
      <c r="M1869" s="1" t="s">
        <v>7422</v>
      </c>
      <c r="N1869" s="1" t="s">
        <v>7571</v>
      </c>
      <c r="O1869" s="1">
        <v>20000</v>
      </c>
      <c r="P1869" s="1" t="s">
        <v>1665</v>
      </c>
      <c r="Q1869" s="1">
        <v>14.52</v>
      </c>
      <c r="R1869" s="1" t="str">
        <f>IFERROR(VLOOKUP(K1869,Proveedores!$A$2:$B$500,2,0),"Agregar")</f>
        <v>R.A. INTERTRADING S.A.</v>
      </c>
      <c r="S1869" s="5">
        <f t="shared" si="29"/>
        <v>290400</v>
      </c>
    </row>
    <row r="1870" spans="1:19" x14ac:dyDescent="0.2">
      <c r="A1870" s="7">
        <v>43993.397615740738</v>
      </c>
      <c r="B1870" s="1" t="s">
        <v>7740</v>
      </c>
      <c r="C1870" s="1" t="s">
        <v>7741</v>
      </c>
      <c r="D1870" s="1" t="s">
        <v>1621</v>
      </c>
      <c r="E1870" s="1" t="s">
        <v>7742</v>
      </c>
      <c r="F1870" s="7">
        <v>43990</v>
      </c>
      <c r="G1870" s="1" t="s">
        <v>7405</v>
      </c>
      <c r="H1870" s="5">
        <v>3630000</v>
      </c>
      <c r="I1870" s="1" t="s">
        <v>7743</v>
      </c>
      <c r="J1870" s="1">
        <v>0</v>
      </c>
      <c r="K1870" s="1" t="s">
        <v>7570</v>
      </c>
      <c r="L1870" s="1">
        <v>1</v>
      </c>
      <c r="M1870" s="1" t="s">
        <v>7409</v>
      </c>
      <c r="N1870" s="1" t="s">
        <v>7565</v>
      </c>
      <c r="O1870" s="1">
        <v>20000</v>
      </c>
      <c r="P1870" s="1" t="s">
        <v>1665</v>
      </c>
      <c r="Q1870" s="1">
        <v>145.19999999999999</v>
      </c>
      <c r="R1870" s="1" t="str">
        <f>IFERROR(VLOOKUP(K1870,Proveedores!$A$2:$B$500,2,0),"Agregar")</f>
        <v>R.A. INTERTRADING S.A.</v>
      </c>
      <c r="S1870" s="5">
        <f t="shared" si="29"/>
        <v>2904000</v>
      </c>
    </row>
    <row r="1871" spans="1:19" x14ac:dyDescent="0.2">
      <c r="A1871" s="7">
        <v>43993.397615740738</v>
      </c>
      <c r="B1871" s="1" t="s">
        <v>7740</v>
      </c>
      <c r="C1871" s="1" t="s">
        <v>7741</v>
      </c>
      <c r="D1871" s="1" t="s">
        <v>1621</v>
      </c>
      <c r="E1871" s="1" t="s">
        <v>7742</v>
      </c>
      <c r="F1871" s="7">
        <v>43990</v>
      </c>
      <c r="G1871" s="1" t="s">
        <v>7405</v>
      </c>
      <c r="H1871" s="5">
        <v>3630000</v>
      </c>
      <c r="I1871" s="1" t="s">
        <v>7743</v>
      </c>
      <c r="J1871" s="1">
        <v>0</v>
      </c>
      <c r="K1871" s="1" t="s">
        <v>7570</v>
      </c>
      <c r="L1871" s="1">
        <v>3</v>
      </c>
      <c r="M1871" s="1" t="s">
        <v>7411</v>
      </c>
      <c r="N1871" s="1" t="s">
        <v>7559</v>
      </c>
      <c r="O1871" s="1">
        <v>20000</v>
      </c>
      <c r="P1871" s="1" t="s">
        <v>6610</v>
      </c>
      <c r="Q1871" s="1">
        <v>21.78</v>
      </c>
      <c r="R1871" s="1" t="str">
        <f>IFERROR(VLOOKUP(K1871,Proveedores!$A$2:$B$500,2,0),"Agregar")</f>
        <v>R.A. INTERTRADING S.A.</v>
      </c>
      <c r="S1871" s="5">
        <f t="shared" si="29"/>
        <v>435600</v>
      </c>
    </row>
    <row r="1872" spans="1:19" x14ac:dyDescent="0.2">
      <c r="A1872" s="7">
        <v>43993.403807870367</v>
      </c>
      <c r="B1872" s="1" t="s">
        <v>7744</v>
      </c>
      <c r="C1872" s="1" t="s">
        <v>7745</v>
      </c>
      <c r="D1872" s="1" t="s">
        <v>1621</v>
      </c>
      <c r="E1872" s="1" t="s">
        <v>7746</v>
      </c>
      <c r="F1872" s="7">
        <v>43991</v>
      </c>
      <c r="G1872" s="1" t="s">
        <v>7405</v>
      </c>
      <c r="H1872" s="5">
        <v>9692100</v>
      </c>
      <c r="I1872" s="1" t="s">
        <v>7747</v>
      </c>
      <c r="J1872" s="1">
        <v>0</v>
      </c>
      <c r="K1872" s="1" t="s">
        <v>7570</v>
      </c>
      <c r="L1872" s="1">
        <v>2</v>
      </c>
      <c r="M1872" s="1" t="s">
        <v>7422</v>
      </c>
      <c r="N1872" s="1" t="s">
        <v>7571</v>
      </c>
      <c r="O1872" s="1">
        <v>53400</v>
      </c>
      <c r="P1872" s="1" t="s">
        <v>1665</v>
      </c>
      <c r="Q1872" s="1">
        <v>14.52</v>
      </c>
      <c r="R1872" s="1" t="str">
        <f>IFERROR(VLOOKUP(K1872,Proveedores!$A$2:$B$500,2,0),"Agregar")</f>
        <v>R.A. INTERTRADING S.A.</v>
      </c>
      <c r="S1872" s="5">
        <f t="shared" si="29"/>
        <v>775368</v>
      </c>
    </row>
    <row r="1873" spans="1:19" x14ac:dyDescent="0.2">
      <c r="A1873" s="7">
        <v>43993.403807870367</v>
      </c>
      <c r="B1873" s="1" t="s">
        <v>7744</v>
      </c>
      <c r="C1873" s="1" t="s">
        <v>7745</v>
      </c>
      <c r="D1873" s="1" t="s">
        <v>1621</v>
      </c>
      <c r="E1873" s="1" t="s">
        <v>7746</v>
      </c>
      <c r="F1873" s="7">
        <v>43991</v>
      </c>
      <c r="G1873" s="1" t="s">
        <v>7405</v>
      </c>
      <c r="H1873" s="5">
        <v>9692100</v>
      </c>
      <c r="I1873" s="1" t="s">
        <v>7747</v>
      </c>
      <c r="J1873" s="1">
        <v>0</v>
      </c>
      <c r="K1873" s="1" t="s">
        <v>7570</v>
      </c>
      <c r="L1873" s="1">
        <v>1</v>
      </c>
      <c r="M1873" s="1" t="s">
        <v>7409</v>
      </c>
      <c r="N1873" s="1" t="s">
        <v>7565</v>
      </c>
      <c r="O1873" s="1">
        <v>53400</v>
      </c>
      <c r="P1873" s="1" t="s">
        <v>1665</v>
      </c>
      <c r="Q1873" s="1">
        <v>145.19999999999999</v>
      </c>
      <c r="R1873" s="1" t="str">
        <f>IFERROR(VLOOKUP(K1873,Proveedores!$A$2:$B$500,2,0),"Agregar")</f>
        <v>R.A. INTERTRADING S.A.</v>
      </c>
      <c r="S1873" s="5">
        <f t="shared" si="29"/>
        <v>7753679.9999999991</v>
      </c>
    </row>
    <row r="1874" spans="1:19" x14ac:dyDescent="0.2">
      <c r="A1874" s="7">
        <v>43993.403807870367</v>
      </c>
      <c r="B1874" s="1" t="s">
        <v>7744</v>
      </c>
      <c r="C1874" s="1" t="s">
        <v>7745</v>
      </c>
      <c r="D1874" s="1" t="s">
        <v>1621</v>
      </c>
      <c r="E1874" s="1" t="s">
        <v>7746</v>
      </c>
      <c r="F1874" s="7">
        <v>43991</v>
      </c>
      <c r="G1874" s="1" t="s">
        <v>7405</v>
      </c>
      <c r="H1874" s="5">
        <v>9692100</v>
      </c>
      <c r="I1874" s="1" t="s">
        <v>7747</v>
      </c>
      <c r="J1874" s="1">
        <v>0</v>
      </c>
      <c r="K1874" s="1" t="s">
        <v>7570</v>
      </c>
      <c r="L1874" s="1">
        <v>3</v>
      </c>
      <c r="M1874" s="1" t="s">
        <v>7411</v>
      </c>
      <c r="N1874" s="1" t="s">
        <v>7559</v>
      </c>
      <c r="O1874" s="1">
        <v>53400</v>
      </c>
      <c r="P1874" s="1" t="s">
        <v>6610</v>
      </c>
      <c r="Q1874" s="1">
        <v>21.78</v>
      </c>
      <c r="R1874" s="1" t="str">
        <f>IFERROR(VLOOKUP(K1874,Proveedores!$A$2:$B$500,2,0),"Agregar")</f>
        <v>R.A. INTERTRADING S.A.</v>
      </c>
      <c r="S1874" s="5">
        <f t="shared" si="29"/>
        <v>1163052</v>
      </c>
    </row>
    <row r="1875" spans="1:19" x14ac:dyDescent="0.2">
      <c r="A1875" s="7">
        <v>43993.546516203707</v>
      </c>
      <c r="B1875" s="1" t="s">
        <v>7748</v>
      </c>
      <c r="C1875" s="1" t="s">
        <v>7749</v>
      </c>
      <c r="D1875" s="1" t="s">
        <v>1621</v>
      </c>
      <c r="E1875" s="1" t="s">
        <v>7750</v>
      </c>
      <c r="F1875" s="7">
        <v>43992</v>
      </c>
      <c r="G1875" s="1" t="s">
        <v>692</v>
      </c>
      <c r="H1875" s="5">
        <v>2254909.6800000002</v>
      </c>
      <c r="I1875" s="1" t="s">
        <v>1816</v>
      </c>
      <c r="J1875" s="1">
        <v>0</v>
      </c>
      <c r="K1875" s="1" t="s">
        <v>1847</v>
      </c>
      <c r="L1875" s="1">
        <v>18</v>
      </c>
      <c r="M1875" s="1" t="s">
        <v>2308</v>
      </c>
      <c r="N1875" s="1" t="s">
        <v>2479</v>
      </c>
      <c r="O1875" s="1">
        <v>59512</v>
      </c>
      <c r="P1875" s="1" t="s">
        <v>2310</v>
      </c>
      <c r="Q1875" s="1">
        <v>37.89</v>
      </c>
      <c r="R1875" s="1" t="str">
        <f>IFERROR(VLOOKUP(K1875,Proveedores!$A$2:$B$500,2,0),"Agregar")</f>
        <v xml:space="preserve">LAFEDAR S.A. </v>
      </c>
      <c r="S1875" s="5">
        <f t="shared" si="29"/>
        <v>2254909.6800000002</v>
      </c>
    </row>
    <row r="1876" spans="1:19" x14ac:dyDescent="0.2">
      <c r="A1876" s="7">
        <v>43993.548645833333</v>
      </c>
      <c r="B1876" s="1" t="s">
        <v>7751</v>
      </c>
      <c r="C1876" s="1" t="s">
        <v>7752</v>
      </c>
      <c r="D1876" s="1" t="s">
        <v>1621</v>
      </c>
      <c r="E1876" s="1" t="s">
        <v>7753</v>
      </c>
      <c r="F1876" s="7">
        <v>43990</v>
      </c>
      <c r="G1876" s="1" t="s">
        <v>692</v>
      </c>
      <c r="H1876" s="5">
        <v>1763191.5</v>
      </c>
      <c r="I1876" s="1">
        <v>0</v>
      </c>
      <c r="J1876" s="1">
        <v>0</v>
      </c>
      <c r="K1876" s="1" t="s">
        <v>3255</v>
      </c>
      <c r="L1876" s="1">
        <v>13</v>
      </c>
      <c r="M1876" s="1" t="s">
        <v>5678</v>
      </c>
      <c r="N1876" s="1" t="s">
        <v>6721</v>
      </c>
      <c r="O1876" s="1">
        <v>17135</v>
      </c>
      <c r="P1876" s="1" t="s">
        <v>3395</v>
      </c>
      <c r="Q1876" s="1">
        <v>102.9</v>
      </c>
      <c r="R1876" s="1" t="str">
        <f>IFERROR(VLOOKUP(K1876,Proveedores!$A$2:$B$500,2,0),"Agregar")</f>
        <v>LABORATORIO ELEA PHOENIX S.A.</v>
      </c>
      <c r="S1876" s="5">
        <f t="shared" si="29"/>
        <v>1763191.5</v>
      </c>
    </row>
    <row r="1877" spans="1:19" x14ac:dyDescent="0.2">
      <c r="A1877" s="7">
        <v>43993.605081018519</v>
      </c>
      <c r="B1877" s="1" t="s">
        <v>7754</v>
      </c>
      <c r="C1877" s="1" t="s">
        <v>7755</v>
      </c>
      <c r="D1877" s="1" t="s">
        <v>1621</v>
      </c>
      <c r="E1877" s="1">
        <v>823</v>
      </c>
      <c r="F1877" s="7">
        <v>43993</v>
      </c>
      <c r="G1877" s="1" t="s">
        <v>468</v>
      </c>
      <c r="H1877" s="5">
        <v>17900</v>
      </c>
      <c r="I1877" s="1">
        <v>8444</v>
      </c>
      <c r="J1877" s="1">
        <v>0</v>
      </c>
      <c r="K1877" s="1" t="s">
        <v>470</v>
      </c>
      <c r="L1877" s="1">
        <v>2</v>
      </c>
      <c r="M1877" s="1">
        <v>2</v>
      </c>
      <c r="N1877" s="1" t="s">
        <v>1896</v>
      </c>
      <c r="O1877" s="1">
        <v>1</v>
      </c>
      <c r="P1877" s="1" t="s">
        <v>1850</v>
      </c>
      <c r="Q1877" s="1">
        <v>1700</v>
      </c>
      <c r="R1877" s="1" t="str">
        <f>IFERROR(VLOOKUP(K1877,Proveedores!$A$2:$B$500,2,0),"Agregar")</f>
        <v>FABIAN DERISO</v>
      </c>
      <c r="S1877" s="5">
        <f t="shared" si="29"/>
        <v>1700</v>
      </c>
    </row>
    <row r="1878" spans="1:19" x14ac:dyDescent="0.2">
      <c r="A1878" s="7">
        <v>43993.605081018519</v>
      </c>
      <c r="B1878" s="1" t="s">
        <v>7754</v>
      </c>
      <c r="C1878" s="1" t="s">
        <v>7755</v>
      </c>
      <c r="D1878" s="1" t="s">
        <v>1621</v>
      </c>
      <c r="E1878" s="1">
        <v>823</v>
      </c>
      <c r="F1878" s="7">
        <v>43993</v>
      </c>
      <c r="G1878" s="1" t="s">
        <v>468</v>
      </c>
      <c r="H1878" s="5">
        <v>17900</v>
      </c>
      <c r="I1878" s="1">
        <v>8444</v>
      </c>
      <c r="J1878" s="1">
        <v>0</v>
      </c>
      <c r="K1878" s="1" t="s">
        <v>470</v>
      </c>
      <c r="L1878" s="1">
        <v>4</v>
      </c>
      <c r="M1878" s="1">
        <v>4</v>
      </c>
      <c r="N1878" s="1" t="s">
        <v>4331</v>
      </c>
      <c r="O1878" s="1">
        <v>1</v>
      </c>
      <c r="P1878" s="1" t="s">
        <v>1850</v>
      </c>
      <c r="Q1878" s="1">
        <v>4800</v>
      </c>
      <c r="R1878" s="1" t="str">
        <f>IFERROR(VLOOKUP(K1878,Proveedores!$A$2:$B$500,2,0),"Agregar")</f>
        <v>FABIAN DERISO</v>
      </c>
      <c r="S1878" s="5">
        <f t="shared" si="29"/>
        <v>4800</v>
      </c>
    </row>
    <row r="1879" spans="1:19" x14ac:dyDescent="0.2">
      <c r="A1879" s="7">
        <v>43993.605081018519</v>
      </c>
      <c r="B1879" s="1" t="s">
        <v>7754</v>
      </c>
      <c r="C1879" s="1" t="s">
        <v>7755</v>
      </c>
      <c r="D1879" s="1" t="s">
        <v>1621</v>
      </c>
      <c r="E1879" s="1">
        <v>823</v>
      </c>
      <c r="F1879" s="7">
        <v>43993</v>
      </c>
      <c r="G1879" s="1" t="s">
        <v>468</v>
      </c>
      <c r="H1879" s="5">
        <v>17900</v>
      </c>
      <c r="I1879" s="1">
        <v>8444</v>
      </c>
      <c r="J1879" s="1">
        <v>0</v>
      </c>
      <c r="K1879" s="1" t="s">
        <v>470</v>
      </c>
      <c r="L1879" s="1">
        <v>3</v>
      </c>
      <c r="M1879" s="1">
        <v>3</v>
      </c>
      <c r="N1879" s="1" t="s">
        <v>1899</v>
      </c>
      <c r="O1879" s="1">
        <v>1</v>
      </c>
      <c r="P1879" s="1" t="s">
        <v>1850</v>
      </c>
      <c r="Q1879" s="1">
        <v>5500</v>
      </c>
      <c r="R1879" s="1" t="str">
        <f>IFERROR(VLOOKUP(K1879,Proveedores!$A$2:$B$500,2,0),"Agregar")</f>
        <v>FABIAN DERISO</v>
      </c>
      <c r="S1879" s="5">
        <f t="shared" si="29"/>
        <v>5500</v>
      </c>
    </row>
    <row r="1880" spans="1:19" x14ac:dyDescent="0.2">
      <c r="A1880" s="7">
        <v>43993.605081018519</v>
      </c>
      <c r="B1880" s="1" t="s">
        <v>7754</v>
      </c>
      <c r="C1880" s="1" t="s">
        <v>7755</v>
      </c>
      <c r="D1880" s="1" t="s">
        <v>1621</v>
      </c>
      <c r="E1880" s="1">
        <v>823</v>
      </c>
      <c r="F1880" s="7">
        <v>43993</v>
      </c>
      <c r="G1880" s="1" t="s">
        <v>468</v>
      </c>
      <c r="H1880" s="5">
        <v>17900</v>
      </c>
      <c r="I1880" s="1">
        <v>8444</v>
      </c>
      <c r="J1880" s="1">
        <v>0</v>
      </c>
      <c r="K1880" s="1" t="s">
        <v>470</v>
      </c>
      <c r="L1880" s="1">
        <v>1</v>
      </c>
      <c r="M1880" s="1">
        <v>1</v>
      </c>
      <c r="N1880" s="1" t="s">
        <v>1900</v>
      </c>
      <c r="O1880" s="1">
        <v>1</v>
      </c>
      <c r="P1880" s="1" t="s">
        <v>1850</v>
      </c>
      <c r="Q1880" s="1">
        <v>5900</v>
      </c>
      <c r="R1880" s="1" t="str">
        <f>IFERROR(VLOOKUP(K1880,Proveedores!$A$2:$B$500,2,0),"Agregar")</f>
        <v>FABIAN DERISO</v>
      </c>
      <c r="S1880" s="5">
        <f t="shared" si="29"/>
        <v>5900</v>
      </c>
    </row>
    <row r="1881" spans="1:19" x14ac:dyDescent="0.2">
      <c r="A1881" s="7">
        <v>43993.650254629632</v>
      </c>
      <c r="B1881" s="1" t="s">
        <v>7756</v>
      </c>
      <c r="C1881" s="1" t="s">
        <v>7757</v>
      </c>
      <c r="D1881" s="1" t="s">
        <v>1621</v>
      </c>
      <c r="E1881" s="1">
        <v>1100000101</v>
      </c>
      <c r="F1881" s="7">
        <v>43992</v>
      </c>
      <c r="G1881" s="1" t="s">
        <v>6653</v>
      </c>
      <c r="H1881" s="5">
        <v>169400000</v>
      </c>
      <c r="I1881" s="1" t="s">
        <v>2599</v>
      </c>
      <c r="J1881" s="1">
        <v>0</v>
      </c>
      <c r="K1881" s="1" t="s">
        <v>5669</v>
      </c>
      <c r="L1881" s="1">
        <v>1</v>
      </c>
      <c r="M1881" s="1" t="s">
        <v>5670</v>
      </c>
      <c r="N1881" s="1" t="s">
        <v>5671</v>
      </c>
      <c r="O1881" s="1">
        <v>220</v>
      </c>
      <c r="P1881" s="1" t="s">
        <v>2149</v>
      </c>
      <c r="Q1881" s="1">
        <v>770000</v>
      </c>
      <c r="R1881" s="1" t="str">
        <f>IFERROR(VLOOKUP(K1881,Proveedores!$A$2:$B$500,2,0),"Agregar")</f>
        <v>TECME SA</v>
      </c>
      <c r="S1881" s="5">
        <f t="shared" si="29"/>
        <v>169400000</v>
      </c>
    </row>
    <row r="1882" spans="1:19" x14ac:dyDescent="0.2">
      <c r="A1882" s="7">
        <v>43993.652986111112</v>
      </c>
      <c r="B1882" s="1" t="s">
        <v>7758</v>
      </c>
      <c r="C1882" s="1" t="s">
        <v>7759</v>
      </c>
      <c r="D1882" s="1" t="s">
        <v>1621</v>
      </c>
      <c r="E1882" s="1" t="s">
        <v>7760</v>
      </c>
      <c r="F1882" s="7">
        <v>43993</v>
      </c>
      <c r="G1882" s="1" t="s">
        <v>142</v>
      </c>
      <c r="H1882" s="5">
        <v>11723781.09</v>
      </c>
      <c r="I1882" s="1">
        <v>1</v>
      </c>
      <c r="J1882" s="1">
        <v>0</v>
      </c>
      <c r="K1882" s="1" t="s">
        <v>146</v>
      </c>
      <c r="L1882" s="1">
        <v>4</v>
      </c>
      <c r="M1882" s="1" t="s">
        <v>4767</v>
      </c>
      <c r="N1882" s="1" t="s">
        <v>2316</v>
      </c>
      <c r="O1882" s="1">
        <v>1</v>
      </c>
      <c r="P1882" s="1" t="s">
        <v>2316</v>
      </c>
      <c r="Q1882" s="1">
        <v>11723781.09</v>
      </c>
      <c r="R1882" s="1" t="str">
        <f>IFERROR(VLOOKUP(K1882,Proveedores!$A$2:$B$500,2,0),"Agregar")</f>
        <v>SUIZO ARGENTINA S.A.</v>
      </c>
      <c r="S1882" s="5">
        <f t="shared" si="29"/>
        <v>11723781.09</v>
      </c>
    </row>
    <row r="1883" spans="1:19" x14ac:dyDescent="0.2">
      <c r="A1883" s="7">
        <v>43993.722118055557</v>
      </c>
      <c r="B1883" s="1" t="s">
        <v>7761</v>
      </c>
      <c r="C1883" s="1" t="s">
        <v>7762</v>
      </c>
      <c r="D1883" s="1" t="s">
        <v>1621</v>
      </c>
      <c r="E1883" s="1" t="s">
        <v>7763</v>
      </c>
      <c r="F1883" s="7">
        <v>43993</v>
      </c>
      <c r="G1883" s="1" t="s">
        <v>7514</v>
      </c>
      <c r="H1883" s="5">
        <v>960498</v>
      </c>
      <c r="I1883" s="1" t="s">
        <v>1816</v>
      </c>
      <c r="J1883" s="1">
        <v>0</v>
      </c>
      <c r="K1883" s="1" t="s">
        <v>7515</v>
      </c>
      <c r="L1883" s="1">
        <v>1</v>
      </c>
      <c r="M1883" s="1" t="s">
        <v>6251</v>
      </c>
      <c r="N1883" s="1" t="s">
        <v>7516</v>
      </c>
      <c r="O1883" s="1">
        <v>6700</v>
      </c>
      <c r="P1883" s="1" t="s">
        <v>7528</v>
      </c>
      <c r="Q1883" s="1">
        <v>137.94</v>
      </c>
      <c r="R1883" s="1" t="str">
        <f>IFERROR(VLOOKUP(K1883,Proveedores!$A$2:$B$500,2,0),"Agregar")</f>
        <v>G7 Soluciones Integrales S.R.L.</v>
      </c>
      <c r="S1883" s="5">
        <f t="shared" si="29"/>
        <v>924198</v>
      </c>
    </row>
    <row r="1884" spans="1:19" x14ac:dyDescent="0.2">
      <c r="A1884" s="7">
        <v>43993.722118055557</v>
      </c>
      <c r="B1884" s="1" t="s">
        <v>7761</v>
      </c>
      <c r="C1884" s="1" t="s">
        <v>7762</v>
      </c>
      <c r="D1884" s="1" t="s">
        <v>1621</v>
      </c>
      <c r="E1884" s="1" t="s">
        <v>7763</v>
      </c>
      <c r="F1884" s="7">
        <v>43993</v>
      </c>
      <c r="G1884" s="1" t="s">
        <v>7514</v>
      </c>
      <c r="H1884" s="5">
        <v>960498</v>
      </c>
      <c r="I1884" s="1" t="s">
        <v>1816</v>
      </c>
      <c r="J1884" s="1">
        <v>0</v>
      </c>
      <c r="K1884" s="1" t="s">
        <v>7515</v>
      </c>
      <c r="L1884" s="1">
        <v>3</v>
      </c>
      <c r="M1884" s="1" t="s">
        <v>7517</v>
      </c>
      <c r="N1884" s="1" t="s">
        <v>7518</v>
      </c>
      <c r="O1884" s="1">
        <v>2000</v>
      </c>
      <c r="P1884" s="1" t="s">
        <v>7529</v>
      </c>
      <c r="Q1884" s="1">
        <v>18.149999999999999</v>
      </c>
      <c r="R1884" s="1" t="str">
        <f>IFERROR(VLOOKUP(K1884,Proveedores!$A$2:$B$500,2,0),"Agregar")</f>
        <v>G7 Soluciones Integrales S.R.L.</v>
      </c>
      <c r="S1884" s="5">
        <f t="shared" si="29"/>
        <v>36300</v>
      </c>
    </row>
    <row r="1885" spans="1:19" x14ac:dyDescent="0.2">
      <c r="A1885" s="7">
        <v>43994.598009259258</v>
      </c>
      <c r="B1885" s="1" t="s">
        <v>7764</v>
      </c>
      <c r="C1885" s="1" t="s">
        <v>7765</v>
      </c>
      <c r="D1885" s="1" t="s">
        <v>1621</v>
      </c>
      <c r="E1885" s="1">
        <v>31200005871</v>
      </c>
      <c r="F1885" s="7">
        <v>43984</v>
      </c>
      <c r="G1885" s="1" t="s">
        <v>692</v>
      </c>
      <c r="H1885" s="5">
        <v>3567188.6999999997</v>
      </c>
      <c r="I1885" s="1">
        <v>874</v>
      </c>
      <c r="J1885" s="1" t="s">
        <v>699</v>
      </c>
      <c r="K1885" s="1" t="s">
        <v>7766</v>
      </c>
      <c r="L1885" s="1">
        <v>38</v>
      </c>
      <c r="M1885" s="1" t="s">
        <v>3940</v>
      </c>
      <c r="N1885" s="1" t="s">
        <v>6183</v>
      </c>
      <c r="O1885" s="1">
        <v>1154430</v>
      </c>
      <c r="P1885" s="1" t="s">
        <v>1917</v>
      </c>
      <c r="Q1885" s="1">
        <v>3.09</v>
      </c>
      <c r="R1885" s="1" t="str">
        <f>IFERROR(VLOOKUP(K1885,Proveedores!$A$2:$B$500,2,0),"Agregar")</f>
        <v>MICROSULES ARGENTINA SA de SCIIA</v>
      </c>
      <c r="S1885" s="5">
        <f t="shared" si="29"/>
        <v>3567188.6999999997</v>
      </c>
    </row>
    <row r="1886" spans="1:19" x14ac:dyDescent="0.2">
      <c r="A1886" s="7">
        <v>43994.608611111114</v>
      </c>
      <c r="B1886" s="1" t="s">
        <v>7767</v>
      </c>
      <c r="C1886" s="1" t="s">
        <v>7768</v>
      </c>
      <c r="D1886" s="1" t="s">
        <v>1621</v>
      </c>
      <c r="E1886" s="1" t="s">
        <v>7769</v>
      </c>
      <c r="F1886" s="7">
        <v>43983</v>
      </c>
      <c r="G1886" s="1" t="s">
        <v>539</v>
      </c>
      <c r="H1886" s="5">
        <v>8805000</v>
      </c>
      <c r="I1886" s="1">
        <v>863</v>
      </c>
      <c r="J1886" s="1">
        <v>0</v>
      </c>
      <c r="K1886" s="1" t="s">
        <v>367</v>
      </c>
      <c r="L1886" s="1">
        <v>4</v>
      </c>
      <c r="M1886" s="1">
        <v>40104101</v>
      </c>
      <c r="N1886" s="1" t="s">
        <v>4695</v>
      </c>
      <c r="O1886" s="1">
        <v>30000</v>
      </c>
      <c r="P1886" s="1" t="s">
        <v>2149</v>
      </c>
      <c r="Q1886" s="1">
        <v>293.5</v>
      </c>
      <c r="R1886" s="1" t="str">
        <f>IFERROR(VLOOKUP(K1886,Proveedores!$A$2:$B$500,2,0),"Agregar")</f>
        <v>LABORATORIOS RICHET SA</v>
      </c>
      <c r="S1886" s="5">
        <f t="shared" si="29"/>
        <v>8805000</v>
      </c>
    </row>
    <row r="1887" spans="1:19" x14ac:dyDescent="0.2">
      <c r="A1887" s="7">
        <v>43994.6794212963</v>
      </c>
      <c r="B1887" s="1" t="s">
        <v>7770</v>
      </c>
      <c r="C1887" s="1" t="s">
        <v>7771</v>
      </c>
      <c r="D1887" s="1" t="s">
        <v>1621</v>
      </c>
      <c r="E1887" s="1">
        <v>1100000102</v>
      </c>
      <c r="F1887" s="7">
        <v>43993</v>
      </c>
      <c r="G1887" s="1" t="s">
        <v>6653</v>
      </c>
      <c r="H1887" s="5">
        <v>123200000</v>
      </c>
      <c r="I1887" s="1" t="s">
        <v>2599</v>
      </c>
      <c r="J1887" s="1">
        <v>0</v>
      </c>
      <c r="K1887" s="1" t="s">
        <v>5669</v>
      </c>
      <c r="L1887" s="1">
        <v>1</v>
      </c>
      <c r="M1887" s="1" t="s">
        <v>5670</v>
      </c>
      <c r="N1887" s="1" t="s">
        <v>5671</v>
      </c>
      <c r="O1887" s="1">
        <v>160</v>
      </c>
      <c r="P1887" s="1" t="s">
        <v>2149</v>
      </c>
      <c r="Q1887" s="1">
        <v>770000</v>
      </c>
      <c r="R1887" s="1" t="str">
        <f>IFERROR(VLOOKUP(K1887,Proveedores!$A$2:$B$500,2,0),"Agregar")</f>
        <v>TECME SA</v>
      </c>
      <c r="S1887" s="5">
        <f t="shared" si="29"/>
        <v>123200000</v>
      </c>
    </row>
    <row r="1888" spans="1:19" x14ac:dyDescent="0.2">
      <c r="A1888" s="7">
        <v>43994.687685185185</v>
      </c>
      <c r="B1888" s="1" t="s">
        <v>7772</v>
      </c>
      <c r="C1888" s="1" t="s">
        <v>7773</v>
      </c>
      <c r="D1888" s="1" t="s">
        <v>1621</v>
      </c>
      <c r="E1888" s="1" t="s">
        <v>7774</v>
      </c>
      <c r="F1888" s="7">
        <v>43978</v>
      </c>
      <c r="G1888" s="1" t="s">
        <v>692</v>
      </c>
      <c r="H1888" s="5">
        <v>1637425.48</v>
      </c>
      <c r="I1888" s="1">
        <v>840</v>
      </c>
      <c r="J1888" s="1">
        <v>0</v>
      </c>
      <c r="K1888" s="1" t="s">
        <v>6898</v>
      </c>
      <c r="L1888" s="1">
        <v>31</v>
      </c>
      <c r="M1888" s="1" t="s">
        <v>1695</v>
      </c>
      <c r="N1888" s="1" t="s">
        <v>6108</v>
      </c>
      <c r="O1888" s="1">
        <v>1178100</v>
      </c>
      <c r="P1888" s="1" t="s">
        <v>1833</v>
      </c>
      <c r="Q1888" s="1">
        <v>1.39</v>
      </c>
      <c r="R1888" s="1" t="str">
        <f>IFERROR(VLOOKUP(K1888,Proveedores!$A$2:$B$500,2,0),"Agregar")</f>
        <v>IVAX ARGENTINA SOCIEDAD ANONIMA</v>
      </c>
      <c r="S1888" s="5">
        <f t="shared" si="29"/>
        <v>1637559</v>
      </c>
    </row>
    <row r="1889" spans="1:19" x14ac:dyDescent="0.2">
      <c r="A1889" s="7">
        <v>43994.697916666664</v>
      </c>
      <c r="B1889" s="1" t="s">
        <v>7775</v>
      </c>
      <c r="C1889" s="1" t="s">
        <v>7776</v>
      </c>
      <c r="D1889" s="1" t="s">
        <v>1621</v>
      </c>
      <c r="E1889" s="1" t="s">
        <v>7777</v>
      </c>
      <c r="F1889" s="7">
        <v>43979</v>
      </c>
      <c r="G1889" s="1" t="s">
        <v>692</v>
      </c>
      <c r="H1889" s="5">
        <v>1646181.77</v>
      </c>
      <c r="I1889" s="1">
        <v>841</v>
      </c>
      <c r="J1889" s="1">
        <v>0</v>
      </c>
      <c r="K1889" s="1" t="s">
        <v>6898</v>
      </c>
      <c r="L1889" s="1">
        <v>31</v>
      </c>
      <c r="M1889" s="1" t="s">
        <v>1695</v>
      </c>
      <c r="N1889" s="1" t="s">
        <v>6108</v>
      </c>
      <c r="O1889" s="1">
        <v>1184400</v>
      </c>
      <c r="P1889" s="1" t="s">
        <v>1833</v>
      </c>
      <c r="Q1889" s="1">
        <v>1.39</v>
      </c>
      <c r="R1889" s="1" t="str">
        <f>IFERROR(VLOOKUP(K1889,Proveedores!$A$2:$B$500,2,0),"Agregar")</f>
        <v>IVAX ARGENTINA SOCIEDAD ANONIMA</v>
      </c>
      <c r="S1889" s="5">
        <f t="shared" si="29"/>
        <v>1646316</v>
      </c>
    </row>
    <row r="1890" spans="1:19" x14ac:dyDescent="0.2">
      <c r="A1890" s="7">
        <v>43994.715324074074</v>
      </c>
      <c r="B1890" s="1" t="s">
        <v>7778</v>
      </c>
      <c r="C1890" s="1" t="s">
        <v>7779</v>
      </c>
      <c r="D1890" s="1" t="s">
        <v>1621</v>
      </c>
      <c r="E1890" s="1" t="s">
        <v>7780</v>
      </c>
      <c r="F1890" s="7">
        <v>43979</v>
      </c>
      <c r="G1890" s="1" t="s">
        <v>692</v>
      </c>
      <c r="H1890" s="5">
        <v>1270436.8400000001</v>
      </c>
      <c r="I1890" s="1">
        <v>824</v>
      </c>
      <c r="J1890" s="1">
        <v>0</v>
      </c>
      <c r="K1890" s="1" t="s">
        <v>6898</v>
      </c>
      <c r="L1890" s="1">
        <v>3</v>
      </c>
      <c r="M1890" s="1" t="s">
        <v>6081</v>
      </c>
      <c r="N1890" s="1" t="s">
        <v>7781</v>
      </c>
      <c r="O1890" s="1">
        <v>15420</v>
      </c>
      <c r="P1890" s="1" t="s">
        <v>1833</v>
      </c>
      <c r="Q1890" s="1">
        <v>68.09</v>
      </c>
      <c r="R1890" s="1" t="str">
        <f>IFERROR(VLOOKUP(K1890,Proveedores!$A$2:$B$500,2,0),"Agregar")</f>
        <v>IVAX ARGENTINA SOCIEDAD ANONIMA</v>
      </c>
      <c r="S1890" s="5">
        <f t="shared" si="29"/>
        <v>1049947.8</v>
      </c>
    </row>
    <row r="1891" spans="1:19" x14ac:dyDescent="0.2">
      <c r="A1891" s="7">
        <v>43997.436423611114</v>
      </c>
      <c r="B1891" s="1" t="s">
        <v>7782</v>
      </c>
      <c r="C1891" s="1" t="s">
        <v>7783</v>
      </c>
      <c r="D1891" s="1" t="s">
        <v>1621</v>
      </c>
      <c r="E1891" s="1" t="s">
        <v>7784</v>
      </c>
      <c r="F1891" s="7">
        <v>43992</v>
      </c>
      <c r="G1891" s="1" t="s">
        <v>7405</v>
      </c>
      <c r="H1891" s="5">
        <v>43983</v>
      </c>
      <c r="I1891" s="1" t="s">
        <v>7785</v>
      </c>
      <c r="J1891" s="1">
        <v>0</v>
      </c>
      <c r="K1891" s="1" t="s">
        <v>7570</v>
      </c>
      <c r="L1891" s="1">
        <v>2</v>
      </c>
      <c r="M1891" s="1" t="s">
        <v>7422</v>
      </c>
      <c r="N1891" s="1" t="s">
        <v>7571</v>
      </c>
      <c r="O1891" s="1">
        <v>20000</v>
      </c>
      <c r="P1891" s="1" t="s">
        <v>1665</v>
      </c>
      <c r="Q1891" s="1">
        <v>14.52</v>
      </c>
      <c r="R1891" s="1" t="str">
        <f>IFERROR(VLOOKUP(K1891,Proveedores!$A$2:$B$500,2,0),"Agregar")</f>
        <v>R.A. INTERTRADING S.A.</v>
      </c>
      <c r="S1891" s="5">
        <f t="shared" si="29"/>
        <v>290400</v>
      </c>
    </row>
    <row r="1892" spans="1:19" x14ac:dyDescent="0.2">
      <c r="A1892" s="7">
        <v>43997.436423611114</v>
      </c>
      <c r="B1892" s="1" t="s">
        <v>7782</v>
      </c>
      <c r="C1892" s="1" t="s">
        <v>7783</v>
      </c>
      <c r="D1892" s="1" t="s">
        <v>1621</v>
      </c>
      <c r="E1892" s="1" t="s">
        <v>7784</v>
      </c>
      <c r="F1892" s="7">
        <v>43992</v>
      </c>
      <c r="G1892" s="1" t="s">
        <v>7405</v>
      </c>
      <c r="H1892" s="5">
        <v>43983</v>
      </c>
      <c r="I1892" s="1" t="s">
        <v>7785</v>
      </c>
      <c r="J1892" s="1">
        <v>0</v>
      </c>
      <c r="K1892" s="1" t="s">
        <v>7570</v>
      </c>
      <c r="L1892" s="1">
        <v>1</v>
      </c>
      <c r="M1892" s="1" t="s">
        <v>7409</v>
      </c>
      <c r="N1892" s="1" t="s">
        <v>7565</v>
      </c>
      <c r="O1892" s="1">
        <v>20000</v>
      </c>
      <c r="P1892" s="1" t="s">
        <v>1665</v>
      </c>
      <c r="Q1892" s="1">
        <v>145.19999999999999</v>
      </c>
      <c r="R1892" s="1" t="str">
        <f>IFERROR(VLOOKUP(K1892,Proveedores!$A$2:$B$500,2,0),"Agregar")</f>
        <v>R.A. INTERTRADING S.A.</v>
      </c>
      <c r="S1892" s="5">
        <f t="shared" si="29"/>
        <v>2904000</v>
      </c>
    </row>
    <row r="1893" spans="1:19" x14ac:dyDescent="0.2">
      <c r="A1893" s="7">
        <v>43997.436423611114</v>
      </c>
      <c r="B1893" s="1" t="s">
        <v>7782</v>
      </c>
      <c r="C1893" s="1" t="s">
        <v>7783</v>
      </c>
      <c r="D1893" s="1" t="s">
        <v>1621</v>
      </c>
      <c r="E1893" s="1" t="s">
        <v>7784</v>
      </c>
      <c r="F1893" s="7">
        <v>43992</v>
      </c>
      <c r="G1893" s="1" t="s">
        <v>7405</v>
      </c>
      <c r="H1893" s="5">
        <v>43983</v>
      </c>
      <c r="I1893" s="1" t="s">
        <v>7785</v>
      </c>
      <c r="J1893" s="1">
        <v>0</v>
      </c>
      <c r="K1893" s="1" t="s">
        <v>7570</v>
      </c>
      <c r="L1893" s="1">
        <v>3</v>
      </c>
      <c r="M1893" s="1" t="s">
        <v>7411</v>
      </c>
      <c r="N1893" s="1" t="s">
        <v>7559</v>
      </c>
      <c r="O1893" s="1">
        <v>20000</v>
      </c>
      <c r="P1893" s="1" t="s">
        <v>6610</v>
      </c>
      <c r="Q1893" s="1">
        <v>21.78</v>
      </c>
      <c r="R1893" s="1" t="str">
        <f>IFERROR(VLOOKUP(K1893,Proveedores!$A$2:$B$500,2,0),"Agregar")</f>
        <v>R.A. INTERTRADING S.A.</v>
      </c>
      <c r="S1893" s="5">
        <f t="shared" si="29"/>
        <v>435600</v>
      </c>
    </row>
    <row r="1894" spans="1:19" x14ac:dyDescent="0.2">
      <c r="A1894" s="7">
        <v>43997.461111111108</v>
      </c>
      <c r="B1894" s="1" t="s">
        <v>7786</v>
      </c>
      <c r="C1894" s="1" t="s">
        <v>7787</v>
      </c>
      <c r="D1894" s="1" t="s">
        <v>1621</v>
      </c>
      <c r="E1894" s="1" t="s">
        <v>7788</v>
      </c>
      <c r="F1894" s="7">
        <v>43992</v>
      </c>
      <c r="G1894" s="1" t="s">
        <v>7405</v>
      </c>
      <c r="H1894" s="5">
        <v>3630000</v>
      </c>
      <c r="I1894" s="1" t="s">
        <v>7789</v>
      </c>
      <c r="J1894" s="1">
        <v>0</v>
      </c>
      <c r="K1894" s="1" t="s">
        <v>7570</v>
      </c>
      <c r="L1894" s="1">
        <v>2</v>
      </c>
      <c r="M1894" s="1" t="s">
        <v>7422</v>
      </c>
      <c r="N1894" s="1" t="s">
        <v>7571</v>
      </c>
      <c r="O1894" s="1">
        <v>20000</v>
      </c>
      <c r="P1894" s="1" t="s">
        <v>1665</v>
      </c>
      <c r="Q1894" s="1">
        <v>14.52</v>
      </c>
      <c r="R1894" s="1" t="str">
        <f>IFERROR(VLOOKUP(K1894,Proveedores!$A$2:$B$500,2,0),"Agregar")</f>
        <v>R.A. INTERTRADING S.A.</v>
      </c>
      <c r="S1894" s="5">
        <f t="shared" si="29"/>
        <v>290400</v>
      </c>
    </row>
    <row r="1895" spans="1:19" x14ac:dyDescent="0.2">
      <c r="A1895" s="7">
        <v>43997.461111111108</v>
      </c>
      <c r="B1895" s="1" t="s">
        <v>7786</v>
      </c>
      <c r="C1895" s="1" t="s">
        <v>7787</v>
      </c>
      <c r="D1895" s="1" t="s">
        <v>1621</v>
      </c>
      <c r="E1895" s="1" t="s">
        <v>7788</v>
      </c>
      <c r="F1895" s="7">
        <v>43992</v>
      </c>
      <c r="G1895" s="1" t="s">
        <v>7405</v>
      </c>
      <c r="H1895" s="5">
        <v>3630000</v>
      </c>
      <c r="I1895" s="1" t="s">
        <v>7789</v>
      </c>
      <c r="J1895" s="1">
        <v>0</v>
      </c>
      <c r="K1895" s="1" t="s">
        <v>7570</v>
      </c>
      <c r="L1895" s="1">
        <v>1</v>
      </c>
      <c r="M1895" s="1" t="s">
        <v>7409</v>
      </c>
      <c r="N1895" s="1" t="s">
        <v>7565</v>
      </c>
      <c r="O1895" s="1">
        <v>20000</v>
      </c>
      <c r="P1895" s="1" t="s">
        <v>1665</v>
      </c>
      <c r="Q1895" s="1">
        <v>145.19999999999999</v>
      </c>
      <c r="R1895" s="1" t="str">
        <f>IFERROR(VLOOKUP(K1895,Proveedores!$A$2:$B$500,2,0),"Agregar")</f>
        <v>R.A. INTERTRADING S.A.</v>
      </c>
      <c r="S1895" s="5">
        <f t="shared" si="29"/>
        <v>2904000</v>
      </c>
    </row>
    <row r="1896" spans="1:19" x14ac:dyDescent="0.2">
      <c r="A1896" s="7">
        <v>43997.461111111108</v>
      </c>
      <c r="B1896" s="1" t="s">
        <v>7786</v>
      </c>
      <c r="C1896" s="1" t="s">
        <v>7787</v>
      </c>
      <c r="D1896" s="1" t="s">
        <v>1621</v>
      </c>
      <c r="E1896" s="1" t="s">
        <v>7788</v>
      </c>
      <c r="F1896" s="7">
        <v>43992</v>
      </c>
      <c r="G1896" s="1" t="s">
        <v>7405</v>
      </c>
      <c r="H1896" s="5">
        <v>3630000</v>
      </c>
      <c r="I1896" s="1" t="s">
        <v>7789</v>
      </c>
      <c r="J1896" s="1">
        <v>0</v>
      </c>
      <c r="K1896" s="1" t="s">
        <v>7570</v>
      </c>
      <c r="L1896" s="1">
        <v>3</v>
      </c>
      <c r="M1896" s="1" t="s">
        <v>7411</v>
      </c>
      <c r="N1896" s="1" t="s">
        <v>7559</v>
      </c>
      <c r="O1896" s="1">
        <v>20000</v>
      </c>
      <c r="P1896" s="1" t="s">
        <v>6610</v>
      </c>
      <c r="Q1896" s="1">
        <v>21.78</v>
      </c>
      <c r="R1896" s="1" t="str">
        <f>IFERROR(VLOOKUP(K1896,Proveedores!$A$2:$B$500,2,0),"Agregar")</f>
        <v>R.A. INTERTRADING S.A.</v>
      </c>
      <c r="S1896" s="5">
        <f t="shared" si="29"/>
        <v>435600</v>
      </c>
    </row>
    <row r="1897" spans="1:19" x14ac:dyDescent="0.2">
      <c r="A1897" s="7">
        <v>43997.485185185185</v>
      </c>
      <c r="B1897" s="1" t="s">
        <v>7790</v>
      </c>
      <c r="C1897" s="1" t="s">
        <v>7791</v>
      </c>
      <c r="D1897" s="1" t="s">
        <v>1621</v>
      </c>
      <c r="E1897" s="1" t="s">
        <v>7792</v>
      </c>
      <c r="F1897" s="7">
        <v>43992</v>
      </c>
      <c r="G1897" s="1" t="s">
        <v>7405</v>
      </c>
      <c r="H1897" s="5">
        <v>9692.1</v>
      </c>
      <c r="I1897" s="1" t="s">
        <v>7793</v>
      </c>
      <c r="J1897" s="1">
        <v>0</v>
      </c>
      <c r="K1897" s="1" t="s">
        <v>7570</v>
      </c>
      <c r="L1897" s="1">
        <v>2</v>
      </c>
      <c r="M1897" s="1" t="s">
        <v>7422</v>
      </c>
      <c r="N1897" s="1" t="s">
        <v>7571</v>
      </c>
      <c r="O1897" s="1">
        <v>53400</v>
      </c>
      <c r="P1897" s="1" t="s">
        <v>1665</v>
      </c>
      <c r="Q1897" s="1">
        <v>14.52</v>
      </c>
      <c r="R1897" s="1" t="str">
        <f>IFERROR(VLOOKUP(K1897,Proveedores!$A$2:$B$500,2,0),"Agregar")</f>
        <v>R.A. INTERTRADING S.A.</v>
      </c>
      <c r="S1897" s="5">
        <f t="shared" si="29"/>
        <v>775368</v>
      </c>
    </row>
    <row r="1898" spans="1:19" x14ac:dyDescent="0.2">
      <c r="A1898" s="7">
        <v>43997.485185185185</v>
      </c>
      <c r="B1898" s="1" t="s">
        <v>7790</v>
      </c>
      <c r="C1898" s="1" t="s">
        <v>7791</v>
      </c>
      <c r="D1898" s="1" t="s">
        <v>1621</v>
      </c>
      <c r="E1898" s="1" t="s">
        <v>7792</v>
      </c>
      <c r="F1898" s="7">
        <v>43992</v>
      </c>
      <c r="G1898" s="1" t="s">
        <v>7405</v>
      </c>
      <c r="H1898" s="5">
        <v>9692.1</v>
      </c>
      <c r="I1898" s="1" t="s">
        <v>7793</v>
      </c>
      <c r="J1898" s="1">
        <v>0</v>
      </c>
      <c r="K1898" s="1" t="s">
        <v>7570</v>
      </c>
      <c r="L1898" s="1">
        <v>1</v>
      </c>
      <c r="M1898" s="1" t="s">
        <v>7409</v>
      </c>
      <c r="N1898" s="1" t="s">
        <v>7565</v>
      </c>
      <c r="O1898" s="1">
        <v>53400</v>
      </c>
      <c r="P1898" s="1" t="s">
        <v>1665</v>
      </c>
      <c r="Q1898" s="1">
        <v>145.19999999999999</v>
      </c>
      <c r="R1898" s="1" t="str">
        <f>IFERROR(VLOOKUP(K1898,Proveedores!$A$2:$B$500,2,0),"Agregar")</f>
        <v>R.A. INTERTRADING S.A.</v>
      </c>
      <c r="S1898" s="5">
        <f t="shared" si="29"/>
        <v>7753679.9999999991</v>
      </c>
    </row>
    <row r="1899" spans="1:19" x14ac:dyDescent="0.2">
      <c r="A1899" s="7">
        <v>43997.485185185185</v>
      </c>
      <c r="B1899" s="1" t="s">
        <v>7790</v>
      </c>
      <c r="C1899" s="1" t="s">
        <v>7791</v>
      </c>
      <c r="D1899" s="1" t="s">
        <v>1621</v>
      </c>
      <c r="E1899" s="1" t="s">
        <v>7792</v>
      </c>
      <c r="F1899" s="7">
        <v>43992</v>
      </c>
      <c r="G1899" s="1" t="s">
        <v>7405</v>
      </c>
      <c r="H1899" s="5">
        <v>9692.1</v>
      </c>
      <c r="I1899" s="1" t="s">
        <v>7793</v>
      </c>
      <c r="J1899" s="1">
        <v>0</v>
      </c>
      <c r="K1899" s="1" t="s">
        <v>7570</v>
      </c>
      <c r="L1899" s="1">
        <v>3</v>
      </c>
      <c r="M1899" s="1" t="s">
        <v>7411</v>
      </c>
      <c r="N1899" s="1" t="s">
        <v>7559</v>
      </c>
      <c r="O1899" s="1">
        <v>53400</v>
      </c>
      <c r="P1899" s="1" t="s">
        <v>6610</v>
      </c>
      <c r="Q1899" s="1">
        <v>21.78</v>
      </c>
      <c r="R1899" s="1" t="str">
        <f>IFERROR(VLOOKUP(K1899,Proveedores!$A$2:$B$500,2,0),"Agregar")</f>
        <v>R.A. INTERTRADING S.A.</v>
      </c>
      <c r="S1899" s="5">
        <f t="shared" si="29"/>
        <v>1163052</v>
      </c>
    </row>
    <row r="1900" spans="1:19" x14ac:dyDescent="0.2">
      <c r="A1900" s="7">
        <v>43997.489907407406</v>
      </c>
      <c r="B1900" s="1" t="s">
        <v>7794</v>
      </c>
      <c r="C1900" s="1" t="s">
        <v>7795</v>
      </c>
      <c r="D1900" s="1" t="s">
        <v>1621</v>
      </c>
      <c r="E1900" s="1" t="s">
        <v>7796</v>
      </c>
      <c r="F1900" s="7">
        <v>43993</v>
      </c>
      <c r="G1900" s="1" t="s">
        <v>7405</v>
      </c>
      <c r="H1900" s="5">
        <v>3630000</v>
      </c>
      <c r="I1900" s="1" t="s">
        <v>7797</v>
      </c>
      <c r="J1900" s="1">
        <v>0</v>
      </c>
      <c r="K1900" s="1" t="s">
        <v>7570</v>
      </c>
      <c r="L1900" s="1">
        <v>2</v>
      </c>
      <c r="M1900" s="1" t="s">
        <v>7422</v>
      </c>
      <c r="N1900" s="1" t="s">
        <v>7571</v>
      </c>
      <c r="O1900" s="1">
        <v>20000</v>
      </c>
      <c r="P1900" s="1" t="s">
        <v>1665</v>
      </c>
      <c r="Q1900" s="1">
        <v>14.52</v>
      </c>
      <c r="R1900" s="1" t="str">
        <f>IFERROR(VLOOKUP(K1900,Proveedores!$A$2:$B$500,2,0),"Agregar")</f>
        <v>R.A. INTERTRADING S.A.</v>
      </c>
      <c r="S1900" s="5">
        <f t="shared" si="29"/>
        <v>290400</v>
      </c>
    </row>
    <row r="1901" spans="1:19" x14ac:dyDescent="0.2">
      <c r="A1901" s="7">
        <v>43997.489907407406</v>
      </c>
      <c r="B1901" s="1" t="s">
        <v>7794</v>
      </c>
      <c r="C1901" s="1" t="s">
        <v>7795</v>
      </c>
      <c r="D1901" s="1" t="s">
        <v>1621</v>
      </c>
      <c r="E1901" s="1" t="s">
        <v>7796</v>
      </c>
      <c r="F1901" s="7">
        <v>43993</v>
      </c>
      <c r="G1901" s="1" t="s">
        <v>7405</v>
      </c>
      <c r="H1901" s="5">
        <v>3630000</v>
      </c>
      <c r="I1901" s="1" t="s">
        <v>7797</v>
      </c>
      <c r="J1901" s="1">
        <v>0</v>
      </c>
      <c r="K1901" s="1" t="s">
        <v>7570</v>
      </c>
      <c r="L1901" s="1">
        <v>1</v>
      </c>
      <c r="M1901" s="1" t="s">
        <v>7409</v>
      </c>
      <c r="N1901" s="1" t="s">
        <v>7565</v>
      </c>
      <c r="O1901" s="1">
        <v>20000</v>
      </c>
      <c r="P1901" s="1" t="s">
        <v>1665</v>
      </c>
      <c r="Q1901" s="1">
        <v>145.19999999999999</v>
      </c>
      <c r="R1901" s="1" t="str">
        <f>IFERROR(VLOOKUP(K1901,Proveedores!$A$2:$B$500,2,0),"Agregar")</f>
        <v>R.A. INTERTRADING S.A.</v>
      </c>
      <c r="S1901" s="5">
        <f t="shared" si="29"/>
        <v>2904000</v>
      </c>
    </row>
    <row r="1902" spans="1:19" x14ac:dyDescent="0.2">
      <c r="A1902" s="7">
        <v>43997.489907407406</v>
      </c>
      <c r="B1902" s="1" t="s">
        <v>7794</v>
      </c>
      <c r="C1902" s="1" t="s">
        <v>7795</v>
      </c>
      <c r="D1902" s="1" t="s">
        <v>1621</v>
      </c>
      <c r="E1902" s="1" t="s">
        <v>7796</v>
      </c>
      <c r="F1902" s="7">
        <v>43993</v>
      </c>
      <c r="G1902" s="1" t="s">
        <v>7405</v>
      </c>
      <c r="H1902" s="5">
        <v>3630000</v>
      </c>
      <c r="I1902" s="1" t="s">
        <v>7797</v>
      </c>
      <c r="J1902" s="1">
        <v>0</v>
      </c>
      <c r="K1902" s="1" t="s">
        <v>7570</v>
      </c>
      <c r="L1902" s="1">
        <v>3</v>
      </c>
      <c r="M1902" s="1" t="s">
        <v>7411</v>
      </c>
      <c r="N1902" s="1" t="s">
        <v>7559</v>
      </c>
      <c r="O1902" s="1">
        <v>20000</v>
      </c>
      <c r="P1902" s="1" t="s">
        <v>6610</v>
      </c>
      <c r="Q1902" s="1">
        <v>21.78</v>
      </c>
      <c r="R1902" s="1" t="str">
        <f>IFERROR(VLOOKUP(K1902,Proveedores!$A$2:$B$500,2,0),"Agregar")</f>
        <v>R.A. INTERTRADING S.A.</v>
      </c>
      <c r="S1902" s="5">
        <f t="shared" si="29"/>
        <v>435600</v>
      </c>
    </row>
    <row r="1903" spans="1:19" x14ac:dyDescent="0.2">
      <c r="A1903" s="7">
        <v>43997.495833333334</v>
      </c>
      <c r="B1903" s="1" t="s">
        <v>7798</v>
      </c>
      <c r="C1903" s="1" t="s">
        <v>7799</v>
      </c>
      <c r="D1903" s="1" t="s">
        <v>1621</v>
      </c>
      <c r="E1903" s="1" t="s">
        <v>7800</v>
      </c>
      <c r="F1903" s="7">
        <v>43993</v>
      </c>
      <c r="G1903" s="1" t="s">
        <v>7405</v>
      </c>
      <c r="H1903" s="5">
        <v>2250600</v>
      </c>
      <c r="I1903" s="1" t="s">
        <v>7801</v>
      </c>
      <c r="J1903" s="1">
        <v>0</v>
      </c>
      <c r="K1903" s="1" t="s">
        <v>7570</v>
      </c>
      <c r="L1903" s="1">
        <v>2</v>
      </c>
      <c r="M1903" s="1" t="s">
        <v>7422</v>
      </c>
      <c r="N1903" s="1" t="s">
        <v>7571</v>
      </c>
      <c r="O1903" s="1">
        <v>12400</v>
      </c>
      <c r="P1903" s="1" t="s">
        <v>1665</v>
      </c>
      <c r="Q1903" s="1">
        <v>14.52</v>
      </c>
      <c r="R1903" s="1" t="str">
        <f>IFERROR(VLOOKUP(K1903,Proveedores!$A$2:$B$500,2,0),"Agregar")</f>
        <v>R.A. INTERTRADING S.A.</v>
      </c>
      <c r="S1903" s="5">
        <f t="shared" si="29"/>
        <v>180048</v>
      </c>
    </row>
    <row r="1904" spans="1:19" x14ac:dyDescent="0.2">
      <c r="A1904" s="7">
        <v>43997.495833333334</v>
      </c>
      <c r="B1904" s="1" t="s">
        <v>7798</v>
      </c>
      <c r="C1904" s="1" t="s">
        <v>7799</v>
      </c>
      <c r="D1904" s="1" t="s">
        <v>1621</v>
      </c>
      <c r="E1904" s="1" t="s">
        <v>7800</v>
      </c>
      <c r="F1904" s="7">
        <v>43993</v>
      </c>
      <c r="G1904" s="1" t="s">
        <v>7405</v>
      </c>
      <c r="H1904" s="5">
        <v>2250600</v>
      </c>
      <c r="I1904" s="1" t="s">
        <v>7801</v>
      </c>
      <c r="J1904" s="1">
        <v>0</v>
      </c>
      <c r="K1904" s="1" t="s">
        <v>7570</v>
      </c>
      <c r="L1904" s="1">
        <v>1</v>
      </c>
      <c r="M1904" s="1" t="s">
        <v>7409</v>
      </c>
      <c r="N1904" s="1" t="s">
        <v>7565</v>
      </c>
      <c r="O1904" s="1">
        <v>12400</v>
      </c>
      <c r="P1904" s="1" t="s">
        <v>1665</v>
      </c>
      <c r="Q1904" s="1">
        <v>145.19999999999999</v>
      </c>
      <c r="R1904" s="1" t="str">
        <f>IFERROR(VLOOKUP(K1904,Proveedores!$A$2:$B$500,2,0),"Agregar")</f>
        <v>R.A. INTERTRADING S.A.</v>
      </c>
      <c r="S1904" s="5">
        <f t="shared" si="29"/>
        <v>1800479.9999999998</v>
      </c>
    </row>
    <row r="1905" spans="1:19" x14ac:dyDescent="0.2">
      <c r="A1905" s="7">
        <v>43997.495833333334</v>
      </c>
      <c r="B1905" s="1" t="s">
        <v>7798</v>
      </c>
      <c r="C1905" s="1" t="s">
        <v>7799</v>
      </c>
      <c r="D1905" s="1" t="s">
        <v>1621</v>
      </c>
      <c r="E1905" s="1" t="s">
        <v>7800</v>
      </c>
      <c r="F1905" s="7">
        <v>43993</v>
      </c>
      <c r="G1905" s="1" t="s">
        <v>7405</v>
      </c>
      <c r="H1905" s="5">
        <v>2250600</v>
      </c>
      <c r="I1905" s="1" t="s">
        <v>7801</v>
      </c>
      <c r="J1905" s="1">
        <v>0</v>
      </c>
      <c r="K1905" s="1" t="s">
        <v>7570</v>
      </c>
      <c r="L1905" s="1">
        <v>3</v>
      </c>
      <c r="M1905" s="1" t="s">
        <v>7411</v>
      </c>
      <c r="N1905" s="1" t="s">
        <v>7559</v>
      </c>
      <c r="O1905" s="1">
        <v>12400</v>
      </c>
      <c r="P1905" s="1" t="s">
        <v>6610</v>
      </c>
      <c r="Q1905" s="1">
        <v>21.78</v>
      </c>
      <c r="R1905" s="1" t="str">
        <f>IFERROR(VLOOKUP(K1905,Proveedores!$A$2:$B$500,2,0),"Agregar")</f>
        <v>R.A. INTERTRADING S.A.</v>
      </c>
      <c r="S1905" s="5">
        <f t="shared" si="29"/>
        <v>270072</v>
      </c>
    </row>
    <row r="1906" spans="1:19" x14ac:dyDescent="0.2">
      <c r="A1906" s="7">
        <v>43997.571458333332</v>
      </c>
      <c r="B1906" s="1" t="s">
        <v>7802</v>
      </c>
      <c r="C1906" s="1" t="s">
        <v>7803</v>
      </c>
      <c r="D1906" s="1" t="s">
        <v>1621</v>
      </c>
      <c r="E1906" s="1" t="s">
        <v>7804</v>
      </c>
      <c r="F1906" s="7">
        <v>43987</v>
      </c>
      <c r="G1906" s="1" t="s">
        <v>32</v>
      </c>
      <c r="H1906" s="5">
        <v>2913075</v>
      </c>
      <c r="I1906" s="1" t="s">
        <v>7805</v>
      </c>
      <c r="J1906" s="1">
        <v>0</v>
      </c>
      <c r="K1906" s="1" t="s">
        <v>1401</v>
      </c>
      <c r="L1906" s="1">
        <v>1</v>
      </c>
      <c r="M1906" s="1" t="s">
        <v>7806</v>
      </c>
      <c r="N1906" s="1" t="s">
        <v>7807</v>
      </c>
      <c r="O1906" s="1">
        <v>18000</v>
      </c>
      <c r="P1906" s="1" t="s">
        <v>2149</v>
      </c>
      <c r="Q1906" s="1">
        <v>139.15</v>
      </c>
      <c r="R1906" s="1" t="str">
        <f>IFERROR(VLOOKUP(K1906,Proveedores!$A$2:$B$500,2,0),"Agregar")</f>
        <v>UNIFIBERS S.A.</v>
      </c>
      <c r="S1906" s="5">
        <f t="shared" si="29"/>
        <v>2504700</v>
      </c>
    </row>
    <row r="1907" spans="1:19" x14ac:dyDescent="0.2">
      <c r="A1907" s="7">
        <v>43997.578217592592</v>
      </c>
      <c r="B1907" s="1" t="s">
        <v>7808</v>
      </c>
      <c r="C1907" s="1" t="s">
        <v>7809</v>
      </c>
      <c r="D1907" s="1" t="s">
        <v>1621</v>
      </c>
      <c r="E1907" s="1" t="s">
        <v>7810</v>
      </c>
      <c r="F1907" s="7">
        <v>43990</v>
      </c>
      <c r="G1907" s="1" t="s">
        <v>32</v>
      </c>
      <c r="H1907" s="5">
        <v>1739375</v>
      </c>
      <c r="I1907" s="1" t="s">
        <v>7811</v>
      </c>
      <c r="J1907" s="1">
        <v>0</v>
      </c>
      <c r="K1907" s="1" t="s">
        <v>1401</v>
      </c>
      <c r="L1907" s="1">
        <v>1</v>
      </c>
      <c r="M1907" s="1" t="s">
        <v>7806</v>
      </c>
      <c r="N1907" s="1" t="s">
        <v>7807</v>
      </c>
      <c r="O1907" s="1">
        <v>12500</v>
      </c>
      <c r="P1907" s="1" t="s">
        <v>2149</v>
      </c>
      <c r="Q1907" s="1">
        <v>139.15</v>
      </c>
      <c r="R1907" s="1" t="str">
        <f>IFERROR(VLOOKUP(K1907,Proveedores!$A$2:$B$500,2,0),"Agregar")</f>
        <v>UNIFIBERS S.A.</v>
      </c>
      <c r="S1907" s="5">
        <f t="shared" si="29"/>
        <v>1739375</v>
      </c>
    </row>
    <row r="1908" spans="1:19" x14ac:dyDescent="0.2">
      <c r="A1908" s="7">
        <v>43997.588171296295</v>
      </c>
      <c r="B1908" s="1" t="s">
        <v>7812</v>
      </c>
      <c r="C1908" s="1" t="s">
        <v>7813</v>
      </c>
      <c r="D1908" s="1" t="s">
        <v>1621</v>
      </c>
      <c r="E1908" s="1" t="s">
        <v>7814</v>
      </c>
      <c r="F1908" s="7">
        <v>43990</v>
      </c>
      <c r="G1908" s="1" t="s">
        <v>32</v>
      </c>
      <c r="H1908" s="5">
        <v>1391500</v>
      </c>
      <c r="I1908" s="1" t="s">
        <v>7815</v>
      </c>
      <c r="J1908" s="1">
        <v>0</v>
      </c>
      <c r="K1908" s="1" t="s">
        <v>1401</v>
      </c>
      <c r="L1908" s="1">
        <v>1</v>
      </c>
      <c r="M1908" s="1" t="s">
        <v>7806</v>
      </c>
      <c r="N1908" s="1" t="s">
        <v>7807</v>
      </c>
      <c r="O1908" s="1">
        <v>10000</v>
      </c>
      <c r="P1908" s="1" t="s">
        <v>2149</v>
      </c>
      <c r="Q1908" s="1">
        <v>139.15</v>
      </c>
      <c r="R1908" s="1" t="str">
        <f>IFERROR(VLOOKUP(K1908,Proveedores!$A$2:$B$500,2,0),"Agregar")</f>
        <v>UNIFIBERS S.A.</v>
      </c>
      <c r="S1908" s="5">
        <f t="shared" si="29"/>
        <v>1391500</v>
      </c>
    </row>
    <row r="1909" spans="1:19" x14ac:dyDescent="0.2">
      <c r="A1909" s="7">
        <v>43997.593784722223</v>
      </c>
      <c r="B1909" s="1" t="s">
        <v>7816</v>
      </c>
      <c r="C1909" s="1" t="s">
        <v>7817</v>
      </c>
      <c r="D1909" s="1" t="s">
        <v>1621</v>
      </c>
      <c r="E1909" s="1" t="s">
        <v>7818</v>
      </c>
      <c r="F1909" s="7">
        <v>43991</v>
      </c>
      <c r="G1909" s="1" t="s">
        <v>32</v>
      </c>
      <c r="H1909" s="5">
        <v>2937275</v>
      </c>
      <c r="I1909" s="1" t="s">
        <v>7819</v>
      </c>
      <c r="J1909" s="1">
        <v>0</v>
      </c>
      <c r="K1909" s="1" t="s">
        <v>1401</v>
      </c>
      <c r="L1909" s="1">
        <v>1</v>
      </c>
      <c r="M1909" s="1" t="s">
        <v>7806</v>
      </c>
      <c r="N1909" s="1" t="s">
        <v>7807</v>
      </c>
      <c r="O1909" s="1">
        <v>18500</v>
      </c>
      <c r="P1909" s="1" t="s">
        <v>2149</v>
      </c>
      <c r="Q1909" s="1">
        <v>139.15</v>
      </c>
      <c r="R1909" s="1" t="str">
        <f>IFERROR(VLOOKUP(K1909,Proveedores!$A$2:$B$500,2,0),"Agregar")</f>
        <v>UNIFIBERS S.A.</v>
      </c>
      <c r="S1909" s="5">
        <f t="shared" si="29"/>
        <v>2574275</v>
      </c>
    </row>
    <row r="1910" spans="1:19" x14ac:dyDescent="0.2">
      <c r="A1910" s="7">
        <v>43997.593784722223</v>
      </c>
      <c r="B1910" s="1" t="s">
        <v>7816</v>
      </c>
      <c r="C1910" s="1" t="s">
        <v>7817</v>
      </c>
      <c r="D1910" s="1" t="s">
        <v>1621</v>
      </c>
      <c r="E1910" s="1" t="s">
        <v>7818</v>
      </c>
      <c r="F1910" s="7">
        <v>43991</v>
      </c>
      <c r="G1910" s="1" t="s">
        <v>32</v>
      </c>
      <c r="H1910" s="5">
        <v>2937275</v>
      </c>
      <c r="I1910" s="1" t="s">
        <v>7819</v>
      </c>
      <c r="J1910" s="1">
        <v>0</v>
      </c>
      <c r="K1910" s="1" t="s">
        <v>1401</v>
      </c>
      <c r="L1910" s="1">
        <v>2</v>
      </c>
      <c r="M1910" s="1" t="s">
        <v>7820</v>
      </c>
      <c r="N1910" s="1" t="s">
        <v>7821</v>
      </c>
      <c r="O1910" s="1">
        <v>20000</v>
      </c>
      <c r="P1910" s="1" t="s">
        <v>2149</v>
      </c>
      <c r="Q1910" s="1">
        <v>18.149999999999999</v>
      </c>
      <c r="R1910" s="1" t="str">
        <f>IFERROR(VLOOKUP(K1910,Proveedores!$A$2:$B$500,2,0),"Agregar")</f>
        <v>UNIFIBERS S.A.</v>
      </c>
      <c r="S1910" s="5">
        <f t="shared" si="29"/>
        <v>363000</v>
      </c>
    </row>
    <row r="1911" spans="1:19" x14ac:dyDescent="0.2">
      <c r="A1911" s="7">
        <v>43997.599814814814</v>
      </c>
      <c r="B1911" s="1" t="s">
        <v>7822</v>
      </c>
      <c r="C1911" s="1" t="s">
        <v>7823</v>
      </c>
      <c r="D1911" s="1" t="s">
        <v>1621</v>
      </c>
      <c r="E1911" s="1" t="s">
        <v>7824</v>
      </c>
      <c r="F1911" s="7">
        <v>43993</v>
      </c>
      <c r="G1911" s="1" t="s">
        <v>32</v>
      </c>
      <c r="H1911" s="5">
        <v>2840475</v>
      </c>
      <c r="I1911" s="1" t="s">
        <v>7825</v>
      </c>
      <c r="J1911" s="1">
        <v>0</v>
      </c>
      <c r="K1911" s="1" t="s">
        <v>1401</v>
      </c>
      <c r="L1911" s="1">
        <v>1</v>
      </c>
      <c r="M1911" s="1" t="s">
        <v>7806</v>
      </c>
      <c r="N1911" s="1" t="s">
        <v>7807</v>
      </c>
      <c r="O1911" s="1">
        <v>16500</v>
      </c>
      <c r="P1911" s="1" t="s">
        <v>2149</v>
      </c>
      <c r="Q1911" s="1">
        <v>139.15</v>
      </c>
      <c r="R1911" s="1" t="str">
        <f>IFERROR(VLOOKUP(K1911,Proveedores!$A$2:$B$500,2,0),"Agregar")</f>
        <v>UNIFIBERS S.A.</v>
      </c>
      <c r="S1911" s="5">
        <f t="shared" si="29"/>
        <v>2295975</v>
      </c>
    </row>
    <row r="1912" spans="1:19" x14ac:dyDescent="0.2">
      <c r="A1912" s="7">
        <v>43997.599814814814</v>
      </c>
      <c r="B1912" s="1" t="s">
        <v>7822</v>
      </c>
      <c r="C1912" s="1" t="s">
        <v>7823</v>
      </c>
      <c r="D1912" s="1" t="s">
        <v>1621</v>
      </c>
      <c r="E1912" s="1" t="s">
        <v>7824</v>
      </c>
      <c r="F1912" s="7">
        <v>43993</v>
      </c>
      <c r="G1912" s="1" t="s">
        <v>32</v>
      </c>
      <c r="H1912" s="5">
        <v>2840475</v>
      </c>
      <c r="I1912" s="1" t="s">
        <v>7825</v>
      </c>
      <c r="J1912" s="1">
        <v>0</v>
      </c>
      <c r="K1912" s="1" t="s">
        <v>1401</v>
      </c>
      <c r="L1912" s="1">
        <v>2</v>
      </c>
      <c r="M1912" s="1" t="s">
        <v>7820</v>
      </c>
      <c r="N1912" s="1" t="s">
        <v>7821</v>
      </c>
      <c r="O1912" s="1">
        <v>30000</v>
      </c>
      <c r="P1912" s="1" t="s">
        <v>2149</v>
      </c>
      <c r="Q1912" s="1">
        <v>18.149999999999999</v>
      </c>
      <c r="R1912" s="1" t="str">
        <f>IFERROR(VLOOKUP(K1912,Proveedores!$A$2:$B$500,2,0),"Agregar")</f>
        <v>UNIFIBERS S.A.</v>
      </c>
      <c r="S1912" s="5">
        <f t="shared" si="29"/>
        <v>544500</v>
      </c>
    </row>
    <row r="1913" spans="1:19" x14ac:dyDescent="0.2">
      <c r="A1913" s="7">
        <v>43998.391736111109</v>
      </c>
      <c r="B1913" s="1" t="s">
        <v>7826</v>
      </c>
      <c r="C1913" s="1" t="s">
        <v>7827</v>
      </c>
      <c r="D1913" s="1" t="s">
        <v>1621</v>
      </c>
      <c r="E1913" s="1">
        <v>960</v>
      </c>
      <c r="F1913" s="7">
        <v>43977</v>
      </c>
      <c r="G1913" s="1" t="s">
        <v>968</v>
      </c>
      <c r="H1913" s="5">
        <v>8854008.2200000007</v>
      </c>
      <c r="I1913" s="1">
        <v>821</v>
      </c>
      <c r="J1913" s="1">
        <v>0</v>
      </c>
      <c r="K1913" s="1" t="s">
        <v>6287</v>
      </c>
      <c r="L1913" s="1">
        <v>2</v>
      </c>
      <c r="M1913" s="1" t="s">
        <v>6167</v>
      </c>
      <c r="N1913" s="1" t="s">
        <v>7828</v>
      </c>
      <c r="O1913" s="1">
        <v>134111</v>
      </c>
      <c r="P1913" s="1" t="s">
        <v>1892</v>
      </c>
      <c r="Q1913" s="1">
        <v>66.02</v>
      </c>
      <c r="R1913" s="1" t="str">
        <f>IFERROR(VLOOKUP(K1913,Proveedores!$A$2:$B$500,2,0),"Agregar")</f>
        <v>LAB.ESPECIALIDADES MEDICINALES SOC.DEL ESTADO</v>
      </c>
      <c r="S1913" s="5">
        <f t="shared" si="29"/>
        <v>8854008.2199999988</v>
      </c>
    </row>
    <row r="1914" spans="1:19" x14ac:dyDescent="0.2">
      <c r="A1914" s="7">
        <v>43998.427407407406</v>
      </c>
      <c r="B1914" s="1" t="s">
        <v>7829</v>
      </c>
      <c r="C1914" s="1" t="s">
        <v>7830</v>
      </c>
      <c r="D1914" s="1" t="s">
        <v>1621</v>
      </c>
      <c r="E1914" s="1" t="s">
        <v>7831</v>
      </c>
      <c r="F1914" s="7">
        <v>43994</v>
      </c>
      <c r="G1914" s="1" t="s">
        <v>7514</v>
      </c>
      <c r="H1914" s="5">
        <v>1862916</v>
      </c>
      <c r="I1914" s="1" t="s">
        <v>1816</v>
      </c>
      <c r="J1914" s="1">
        <v>0</v>
      </c>
      <c r="K1914" s="1" t="s">
        <v>7515</v>
      </c>
      <c r="L1914" s="1">
        <v>1</v>
      </c>
      <c r="M1914" s="1" t="s">
        <v>6251</v>
      </c>
      <c r="N1914" s="1" t="s">
        <v>7516</v>
      </c>
      <c r="O1914" s="1">
        <v>8900</v>
      </c>
      <c r="P1914" s="1" t="s">
        <v>7528</v>
      </c>
      <c r="Q1914" s="1">
        <v>137.94</v>
      </c>
      <c r="R1914" s="1" t="str">
        <f>IFERROR(VLOOKUP(K1914,Proveedores!$A$2:$B$500,2,0),"Agregar")</f>
        <v>G7 Soluciones Integrales S.R.L.</v>
      </c>
      <c r="S1914" s="5">
        <f t="shared" si="29"/>
        <v>1227666</v>
      </c>
    </row>
    <row r="1915" spans="1:19" x14ac:dyDescent="0.2">
      <c r="A1915" s="7">
        <v>43998.427407407406</v>
      </c>
      <c r="B1915" s="1" t="s">
        <v>7829</v>
      </c>
      <c r="C1915" s="1" t="s">
        <v>7830</v>
      </c>
      <c r="D1915" s="1" t="s">
        <v>1621</v>
      </c>
      <c r="E1915" s="1" t="s">
        <v>7831</v>
      </c>
      <c r="F1915" s="7">
        <v>43994</v>
      </c>
      <c r="G1915" s="1" t="s">
        <v>7514</v>
      </c>
      <c r="H1915" s="5">
        <v>1862916</v>
      </c>
      <c r="I1915" s="1" t="s">
        <v>1816</v>
      </c>
      <c r="J1915" s="1">
        <v>0</v>
      </c>
      <c r="K1915" s="1" t="s">
        <v>7515</v>
      </c>
      <c r="L1915" s="1">
        <v>3</v>
      </c>
      <c r="M1915" s="1" t="s">
        <v>7517</v>
      </c>
      <c r="N1915" s="1" t="s">
        <v>7518</v>
      </c>
      <c r="O1915" s="1">
        <v>35000</v>
      </c>
      <c r="P1915" s="1" t="s">
        <v>7529</v>
      </c>
      <c r="Q1915" s="1">
        <v>18.149999999999999</v>
      </c>
      <c r="R1915" s="1" t="str">
        <f>IFERROR(VLOOKUP(K1915,Proveedores!$A$2:$B$500,2,0),"Agregar")</f>
        <v>G7 Soluciones Integrales S.R.L.</v>
      </c>
      <c r="S1915" s="5">
        <f t="shared" si="29"/>
        <v>635250</v>
      </c>
    </row>
    <row r="1916" spans="1:19" x14ac:dyDescent="0.2">
      <c r="A1916" s="7">
        <v>43998.656238425923</v>
      </c>
      <c r="B1916" s="1" t="s">
        <v>7832</v>
      </c>
      <c r="C1916" s="1" t="s">
        <v>7833</v>
      </c>
      <c r="D1916" s="1" t="s">
        <v>1621</v>
      </c>
      <c r="E1916" s="1" t="s">
        <v>7834</v>
      </c>
      <c r="F1916" s="7">
        <v>43994</v>
      </c>
      <c r="G1916" s="1" t="s">
        <v>692</v>
      </c>
      <c r="H1916" s="5">
        <v>2265367.3199999998</v>
      </c>
      <c r="I1916" s="1" t="s">
        <v>1816</v>
      </c>
      <c r="J1916" s="1">
        <v>0</v>
      </c>
      <c r="K1916" s="1" t="s">
        <v>1847</v>
      </c>
      <c r="L1916" s="1">
        <v>18</v>
      </c>
      <c r="M1916" s="1" t="s">
        <v>2308</v>
      </c>
      <c r="N1916" s="1" t="s">
        <v>2309</v>
      </c>
      <c r="O1916" s="1">
        <v>59788</v>
      </c>
      <c r="P1916" s="1" t="s">
        <v>2310</v>
      </c>
      <c r="Q1916" s="1">
        <v>37.89</v>
      </c>
      <c r="R1916" s="1" t="str">
        <f>IFERROR(VLOOKUP(K1916,Proveedores!$A$2:$B$500,2,0),"Agregar")</f>
        <v xml:space="preserve">LAFEDAR S.A. </v>
      </c>
      <c r="S1916" s="5">
        <f t="shared" si="29"/>
        <v>2265367.3199999998</v>
      </c>
    </row>
    <row r="1917" spans="1:19" x14ac:dyDescent="0.2">
      <c r="A1917" s="7">
        <v>43998.661932870367</v>
      </c>
      <c r="B1917" s="1" t="s">
        <v>7835</v>
      </c>
      <c r="C1917" s="1" t="s">
        <v>7836</v>
      </c>
      <c r="D1917" s="1" t="s">
        <v>1621</v>
      </c>
      <c r="E1917" s="1" t="s">
        <v>7837</v>
      </c>
      <c r="F1917" s="7">
        <v>43994</v>
      </c>
      <c r="G1917" s="1" t="s">
        <v>692</v>
      </c>
      <c r="H1917" s="5">
        <v>277.95999999999998</v>
      </c>
      <c r="I1917" s="1" t="s">
        <v>1816</v>
      </c>
      <c r="J1917" s="1">
        <v>0</v>
      </c>
      <c r="K1917" s="1" t="s">
        <v>1847</v>
      </c>
      <c r="L1917" s="1">
        <v>27</v>
      </c>
      <c r="M1917" s="1" t="s">
        <v>2292</v>
      </c>
      <c r="N1917" s="1" t="s">
        <v>2508</v>
      </c>
      <c r="O1917" s="1">
        <v>4</v>
      </c>
      <c r="P1917" s="1" t="s">
        <v>2509</v>
      </c>
      <c r="Q1917" s="1">
        <v>69.489999999999995</v>
      </c>
      <c r="R1917" s="1" t="str">
        <f>IFERROR(VLOOKUP(K1917,Proveedores!$A$2:$B$500,2,0),"Agregar")</f>
        <v xml:space="preserve">LAFEDAR S.A. </v>
      </c>
      <c r="S1917" s="5">
        <f t="shared" si="29"/>
        <v>277.95999999999998</v>
      </c>
    </row>
    <row r="1918" spans="1:19" x14ac:dyDescent="0.2">
      <c r="A1918" s="7">
        <v>43999.452291666668</v>
      </c>
      <c r="B1918" s="1" t="s">
        <v>7838</v>
      </c>
      <c r="C1918" s="1" t="s">
        <v>7839</v>
      </c>
      <c r="D1918" s="1" t="s">
        <v>1621</v>
      </c>
      <c r="E1918" s="1" t="s">
        <v>7840</v>
      </c>
      <c r="F1918" s="7">
        <v>43999</v>
      </c>
      <c r="G1918" s="1" t="s">
        <v>7376</v>
      </c>
      <c r="H1918" s="5">
        <v>1150000</v>
      </c>
      <c r="I1918" s="1">
        <v>890</v>
      </c>
      <c r="J1918" s="1">
        <v>0</v>
      </c>
      <c r="K1918" s="1" t="s">
        <v>7377</v>
      </c>
      <c r="L1918" s="1">
        <v>2</v>
      </c>
      <c r="M1918" s="1" t="s">
        <v>1816</v>
      </c>
      <c r="N1918" s="1" t="s">
        <v>7841</v>
      </c>
      <c r="O1918" s="1">
        <v>100000</v>
      </c>
      <c r="P1918" s="1" t="s">
        <v>2149</v>
      </c>
      <c r="Q1918" s="1">
        <v>11.5</v>
      </c>
      <c r="R1918" s="1" t="str">
        <f>IFERROR(VLOOKUP(K1918,Proveedores!$A$2:$B$500,2,0),"Agregar")</f>
        <v>152bis SAS</v>
      </c>
      <c r="S1918" s="5">
        <f t="shared" si="29"/>
        <v>1150000</v>
      </c>
    </row>
    <row r="1919" spans="1:19" x14ac:dyDescent="0.2">
      <c r="A1919" s="7">
        <v>43999.462442129632</v>
      </c>
      <c r="B1919" s="1" t="s">
        <v>7842</v>
      </c>
      <c r="C1919" s="1" t="s">
        <v>7843</v>
      </c>
      <c r="D1919" s="1" t="s">
        <v>1621</v>
      </c>
      <c r="E1919" s="1" t="s">
        <v>7844</v>
      </c>
      <c r="F1919" s="7">
        <v>43999</v>
      </c>
      <c r="G1919" s="1" t="s">
        <v>7376</v>
      </c>
      <c r="H1919" s="5">
        <v>1610000</v>
      </c>
      <c r="I1919" s="1">
        <v>1</v>
      </c>
      <c r="J1919" s="1">
        <v>0</v>
      </c>
      <c r="K1919" s="1" t="s">
        <v>7377</v>
      </c>
      <c r="L1919" s="1">
        <v>2</v>
      </c>
      <c r="M1919" s="1" t="s">
        <v>1816</v>
      </c>
      <c r="N1919" s="1" t="s">
        <v>7378</v>
      </c>
      <c r="O1919" s="1">
        <v>140000</v>
      </c>
      <c r="P1919" s="1" t="s">
        <v>1861</v>
      </c>
      <c r="Q1919" s="1">
        <v>11.5</v>
      </c>
      <c r="R1919" s="1" t="str">
        <f>IFERROR(VLOOKUP(K1919,Proveedores!$A$2:$B$500,2,0),"Agregar")</f>
        <v>152bis SAS</v>
      </c>
      <c r="S1919" s="5">
        <f t="shared" si="29"/>
        <v>1610000</v>
      </c>
    </row>
    <row r="1920" spans="1:19" x14ac:dyDescent="0.2">
      <c r="A1920" s="7">
        <v>43999.561226851853</v>
      </c>
      <c r="B1920" s="1" t="s">
        <v>7845</v>
      </c>
      <c r="C1920" s="1" t="s">
        <v>7846</v>
      </c>
      <c r="D1920" s="1" t="s">
        <v>1621</v>
      </c>
      <c r="E1920" s="1" t="s">
        <v>7847</v>
      </c>
      <c r="F1920" s="7">
        <v>43979</v>
      </c>
      <c r="G1920" s="1" t="s">
        <v>605</v>
      </c>
      <c r="H1920" s="5">
        <v>4265389.71</v>
      </c>
      <c r="I1920" s="1">
        <v>825</v>
      </c>
      <c r="J1920" s="1">
        <v>0</v>
      </c>
      <c r="K1920" s="1" t="s">
        <v>3431</v>
      </c>
      <c r="L1920" s="1">
        <v>2</v>
      </c>
      <c r="M1920" s="1" t="s">
        <v>1647</v>
      </c>
      <c r="N1920" s="1" t="s">
        <v>7848</v>
      </c>
      <c r="O1920" s="1">
        <v>30194</v>
      </c>
      <c r="P1920" s="1" t="s">
        <v>2100</v>
      </c>
      <c r="Q1920" s="1">
        <v>25.15</v>
      </c>
      <c r="R1920" s="1" t="str">
        <f>IFERROR(VLOOKUP(K1920,Proveedores!$A$2:$B$500,2,0),"Agregar")</f>
        <v>Dr. LAZAR &amp; Cía. S.A.Q.e.I.</v>
      </c>
      <c r="S1920" s="5">
        <f t="shared" si="29"/>
        <v>759379.1</v>
      </c>
    </row>
    <row r="1921" spans="1:19" x14ac:dyDescent="0.2">
      <c r="A1921" s="7">
        <v>43999.561226851853</v>
      </c>
      <c r="B1921" s="1" t="s">
        <v>7845</v>
      </c>
      <c r="C1921" s="1" t="s">
        <v>7846</v>
      </c>
      <c r="D1921" s="1" t="s">
        <v>1621</v>
      </c>
      <c r="E1921" s="1" t="s">
        <v>7847</v>
      </c>
      <c r="F1921" s="7">
        <v>43979</v>
      </c>
      <c r="G1921" s="1" t="s">
        <v>605</v>
      </c>
      <c r="H1921" s="5">
        <v>4265389.71</v>
      </c>
      <c r="I1921" s="1">
        <v>825</v>
      </c>
      <c r="J1921" s="1">
        <v>0</v>
      </c>
      <c r="K1921" s="1" t="s">
        <v>3431</v>
      </c>
      <c r="L1921" s="1">
        <v>2</v>
      </c>
      <c r="M1921" s="1" t="s">
        <v>1647</v>
      </c>
      <c r="N1921" s="1" t="s">
        <v>7848</v>
      </c>
      <c r="O1921" s="1">
        <v>46118</v>
      </c>
      <c r="P1921" s="1" t="s">
        <v>2100</v>
      </c>
      <c r="Q1921" s="1">
        <v>25.15</v>
      </c>
      <c r="R1921" s="1" t="str">
        <f>IFERROR(VLOOKUP(K1921,Proveedores!$A$2:$B$500,2,0),"Agregar")</f>
        <v>Dr. LAZAR &amp; Cía. S.A.Q.e.I.</v>
      </c>
      <c r="S1921" s="5">
        <f t="shared" si="29"/>
        <v>1159867.7</v>
      </c>
    </row>
    <row r="1922" spans="1:19" x14ac:dyDescent="0.2">
      <c r="A1922" s="7">
        <v>43999.561226851853</v>
      </c>
      <c r="B1922" s="1" t="s">
        <v>7845</v>
      </c>
      <c r="C1922" s="1" t="s">
        <v>7846</v>
      </c>
      <c r="D1922" s="1" t="s">
        <v>1621</v>
      </c>
      <c r="E1922" s="1" t="s">
        <v>7847</v>
      </c>
      <c r="F1922" s="7">
        <v>43979</v>
      </c>
      <c r="G1922" s="1" t="s">
        <v>605</v>
      </c>
      <c r="H1922" s="5">
        <v>4265389.71</v>
      </c>
      <c r="I1922" s="1">
        <v>825</v>
      </c>
      <c r="J1922" s="1">
        <v>0</v>
      </c>
      <c r="K1922" s="1" t="s">
        <v>3431</v>
      </c>
      <c r="L1922" s="1">
        <v>2</v>
      </c>
      <c r="M1922" s="1" t="s">
        <v>1647</v>
      </c>
      <c r="N1922" s="1" t="s">
        <v>7848</v>
      </c>
      <c r="O1922" s="1">
        <v>46300</v>
      </c>
      <c r="P1922" s="1" t="s">
        <v>2100</v>
      </c>
      <c r="Q1922" s="1">
        <v>25.15</v>
      </c>
      <c r="R1922" s="1" t="str">
        <f>IFERROR(VLOOKUP(K1922,Proveedores!$A$2:$B$500,2,0),"Agregar")</f>
        <v>Dr. LAZAR &amp; Cía. S.A.Q.e.I.</v>
      </c>
      <c r="S1922" s="5">
        <f t="shared" si="29"/>
        <v>1164445</v>
      </c>
    </row>
    <row r="1923" spans="1:19" x14ac:dyDescent="0.2">
      <c r="A1923" s="7">
        <v>43999.561226851853</v>
      </c>
      <c r="B1923" s="1" t="s">
        <v>7845</v>
      </c>
      <c r="C1923" s="1" t="s">
        <v>7846</v>
      </c>
      <c r="D1923" s="1" t="s">
        <v>1621</v>
      </c>
      <c r="E1923" s="1" t="s">
        <v>7847</v>
      </c>
      <c r="F1923" s="7">
        <v>43979</v>
      </c>
      <c r="G1923" s="1" t="s">
        <v>605</v>
      </c>
      <c r="H1923" s="5">
        <v>4265389.71</v>
      </c>
      <c r="I1923" s="1">
        <v>825</v>
      </c>
      <c r="J1923" s="1">
        <v>0</v>
      </c>
      <c r="K1923" s="1" t="s">
        <v>3431</v>
      </c>
      <c r="L1923" s="1">
        <v>2</v>
      </c>
      <c r="M1923" s="1" t="s">
        <v>1647</v>
      </c>
      <c r="N1923" s="1" t="s">
        <v>7848</v>
      </c>
      <c r="O1923" s="1">
        <v>46986</v>
      </c>
      <c r="P1923" s="1" t="s">
        <v>2100</v>
      </c>
      <c r="Q1923" s="1">
        <v>25.15</v>
      </c>
      <c r="R1923" s="1" t="str">
        <f>IFERROR(VLOOKUP(K1923,Proveedores!$A$2:$B$500,2,0),"Agregar")</f>
        <v>Dr. LAZAR &amp; Cía. S.A.Q.e.I.</v>
      </c>
      <c r="S1923" s="5">
        <f t="shared" ref="S1923:S1986" si="30">Q1923*O1923</f>
        <v>1181697.8999999999</v>
      </c>
    </row>
    <row r="1924" spans="1:19" x14ac:dyDescent="0.2">
      <c r="A1924" s="7">
        <v>43999.562916666669</v>
      </c>
      <c r="B1924" s="1" t="s">
        <v>7849</v>
      </c>
      <c r="C1924" s="1" t="s">
        <v>7850</v>
      </c>
      <c r="D1924" s="1" t="s">
        <v>1621</v>
      </c>
      <c r="E1924" s="1">
        <v>5498</v>
      </c>
      <c r="F1924" s="7">
        <v>43992</v>
      </c>
      <c r="G1924" s="1" t="s">
        <v>552</v>
      </c>
      <c r="H1924" s="5">
        <v>2560800</v>
      </c>
      <c r="I1924" s="1">
        <v>902</v>
      </c>
      <c r="J1924" s="1">
        <v>0</v>
      </c>
      <c r="K1924" s="1" t="s">
        <v>6907</v>
      </c>
      <c r="L1924" s="1">
        <v>1</v>
      </c>
      <c r="M1924" s="1" t="s">
        <v>2521</v>
      </c>
      <c r="N1924" s="1" t="s">
        <v>4511</v>
      </c>
      <c r="O1924" s="1">
        <v>3000</v>
      </c>
      <c r="P1924" s="1" t="s">
        <v>2391</v>
      </c>
      <c r="Q1924" s="1">
        <v>853.6</v>
      </c>
      <c r="R1924" s="1" t="str">
        <f>IFERROR(VLOOKUP(K1924,Proveedores!$A$2:$B$500,2,0),"Agregar")</f>
        <v>KOPELCO S.A.</v>
      </c>
      <c r="S1924" s="5">
        <f t="shared" si="30"/>
        <v>2560800</v>
      </c>
    </row>
    <row r="1925" spans="1:19" x14ac:dyDescent="0.2">
      <c r="A1925" s="7">
        <v>43999.983761574076</v>
      </c>
      <c r="B1925" s="1" t="s">
        <v>7851</v>
      </c>
      <c r="C1925" s="1" t="s">
        <v>7852</v>
      </c>
      <c r="D1925" s="1" t="s">
        <v>1621</v>
      </c>
      <c r="E1925" s="1" t="s">
        <v>7853</v>
      </c>
      <c r="F1925" s="7">
        <v>43979</v>
      </c>
      <c r="G1925" s="1" t="s">
        <v>405</v>
      </c>
      <c r="H1925" s="5">
        <v>461298.09</v>
      </c>
      <c r="I1925" s="1">
        <v>596</v>
      </c>
      <c r="J1925" s="1">
        <v>0</v>
      </c>
      <c r="K1925" s="1" t="s">
        <v>334</v>
      </c>
      <c r="L1925" s="1">
        <v>1</v>
      </c>
      <c r="M1925" s="1" t="s">
        <v>4643</v>
      </c>
      <c r="N1925" s="1" t="s">
        <v>7679</v>
      </c>
      <c r="O1925" s="1">
        <v>659</v>
      </c>
      <c r="P1925" s="1" t="s">
        <v>1665</v>
      </c>
      <c r="Q1925" s="1">
        <v>700</v>
      </c>
      <c r="R1925" s="1" t="str">
        <f>IFERROR(VLOOKUP(K1925,Proveedores!$A$2:$B$500,2,0),"Agregar")</f>
        <v>ROFINA SAICF</v>
      </c>
      <c r="S1925" s="5">
        <f t="shared" si="30"/>
        <v>461300</v>
      </c>
    </row>
    <row r="1926" spans="1:19" x14ac:dyDescent="0.2">
      <c r="A1926" s="7">
        <v>44000.003900462965</v>
      </c>
      <c r="B1926" s="1" t="s">
        <v>7854</v>
      </c>
      <c r="C1926" s="1" t="s">
        <v>7855</v>
      </c>
      <c r="D1926" s="1" t="s">
        <v>1621</v>
      </c>
      <c r="E1926" s="1" t="s">
        <v>7856</v>
      </c>
      <c r="F1926" s="7">
        <v>43979</v>
      </c>
      <c r="G1926" s="1" t="s">
        <v>405</v>
      </c>
      <c r="H1926" s="5">
        <v>261798.92</v>
      </c>
      <c r="I1926" s="1">
        <v>596</v>
      </c>
      <c r="J1926" s="1">
        <v>0</v>
      </c>
      <c r="K1926" s="1" t="s">
        <v>334</v>
      </c>
      <c r="L1926" s="1">
        <v>1</v>
      </c>
      <c r="M1926" s="1" t="s">
        <v>4643</v>
      </c>
      <c r="N1926" s="1" t="s">
        <v>7679</v>
      </c>
      <c r="O1926" s="1">
        <v>374</v>
      </c>
      <c r="P1926" s="1" t="s">
        <v>1665</v>
      </c>
      <c r="Q1926" s="1">
        <v>700</v>
      </c>
      <c r="R1926" s="1" t="str">
        <f>IFERROR(VLOOKUP(K1926,Proveedores!$A$2:$B$500,2,0),"Agregar")</f>
        <v>ROFINA SAICF</v>
      </c>
      <c r="S1926" s="5">
        <f t="shared" si="30"/>
        <v>261800</v>
      </c>
    </row>
    <row r="1927" spans="1:19" x14ac:dyDescent="0.2">
      <c r="A1927" s="7">
        <v>44000.406712962962</v>
      </c>
      <c r="B1927" s="1" t="s">
        <v>7857</v>
      </c>
      <c r="C1927" s="1" t="s">
        <v>7858</v>
      </c>
      <c r="D1927" s="1" t="s">
        <v>1621</v>
      </c>
      <c r="E1927" s="1" t="s">
        <v>7859</v>
      </c>
      <c r="F1927" s="7">
        <v>43994</v>
      </c>
      <c r="G1927" s="1" t="s">
        <v>42</v>
      </c>
      <c r="H1927" s="5">
        <v>55155265</v>
      </c>
      <c r="I1927" s="1">
        <v>0</v>
      </c>
      <c r="J1927" s="1">
        <v>0</v>
      </c>
      <c r="K1927" s="1" t="s">
        <v>7416</v>
      </c>
      <c r="L1927" s="1">
        <v>1</v>
      </c>
      <c r="M1927" s="1" t="s">
        <v>4368</v>
      </c>
      <c r="N1927" s="1" t="s">
        <v>7860</v>
      </c>
      <c r="O1927" s="1">
        <v>186967</v>
      </c>
      <c r="P1927" s="1" t="s">
        <v>5356</v>
      </c>
      <c r="Q1927" s="1">
        <v>295</v>
      </c>
      <c r="R1927" s="1" t="str">
        <f>IFERROR(VLOOKUP(K1927,Proveedores!$A$2:$B$500,2,0),"Agregar")</f>
        <v>Mastellone Hnos. SA</v>
      </c>
      <c r="S1927" s="5">
        <f t="shared" si="30"/>
        <v>55155265</v>
      </c>
    </row>
    <row r="1928" spans="1:19" x14ac:dyDescent="0.2">
      <c r="A1928" s="7">
        <v>44000.411064814813</v>
      </c>
      <c r="B1928" s="1" t="s">
        <v>7861</v>
      </c>
      <c r="C1928" s="1" t="s">
        <v>7862</v>
      </c>
      <c r="D1928" s="1" t="s">
        <v>1621</v>
      </c>
      <c r="E1928" s="1" t="s">
        <v>7863</v>
      </c>
      <c r="F1928" s="7">
        <v>43994</v>
      </c>
      <c r="G1928" s="1" t="s">
        <v>98</v>
      </c>
      <c r="H1928" s="5">
        <v>26487497</v>
      </c>
      <c r="I1928" s="1">
        <v>0</v>
      </c>
      <c r="J1928" s="1">
        <v>0</v>
      </c>
      <c r="K1928" s="1" t="s">
        <v>7416</v>
      </c>
      <c r="L1928" s="1">
        <v>1</v>
      </c>
      <c r="M1928" s="1" t="s">
        <v>4368</v>
      </c>
      <c r="N1928" s="1" t="s">
        <v>7860</v>
      </c>
      <c r="O1928" s="1" t="s">
        <v>6888</v>
      </c>
      <c r="P1928" s="1" t="s">
        <v>5771</v>
      </c>
      <c r="Q1928" s="1">
        <v>199</v>
      </c>
      <c r="R1928" s="1" t="str">
        <f>IFERROR(VLOOKUP(K1928,Proveedores!$A$2:$B$500,2,0),"Agregar")</f>
        <v>Mastellone Hnos. SA</v>
      </c>
      <c r="S1928" s="5" t="e">
        <f t="shared" si="30"/>
        <v>#VALUE!</v>
      </c>
    </row>
    <row r="1929" spans="1:19" x14ac:dyDescent="0.2">
      <c r="A1929" s="7">
        <v>44000.520439814813</v>
      </c>
      <c r="B1929" s="1" t="s">
        <v>7864</v>
      </c>
      <c r="C1929" s="1" t="s">
        <v>7865</v>
      </c>
      <c r="D1929" s="1" t="s">
        <v>1621</v>
      </c>
      <c r="E1929" s="1" t="s">
        <v>7866</v>
      </c>
      <c r="F1929" s="7">
        <v>43993</v>
      </c>
      <c r="G1929" s="1" t="s">
        <v>7514</v>
      </c>
      <c r="H1929" s="5">
        <v>9348000</v>
      </c>
      <c r="I1929" s="1" t="s">
        <v>1816</v>
      </c>
      <c r="J1929" s="1">
        <v>0</v>
      </c>
      <c r="K1929" s="1" t="s">
        <v>1399</v>
      </c>
      <c r="L1929" s="1" t="s">
        <v>1816</v>
      </c>
      <c r="M1929" s="1" t="s">
        <v>1816</v>
      </c>
      <c r="N1929" s="1" t="s">
        <v>7867</v>
      </c>
      <c r="O1929" s="1">
        <v>1</v>
      </c>
      <c r="P1929" s="1" t="s">
        <v>1665</v>
      </c>
      <c r="Q1929" s="1">
        <v>9348000</v>
      </c>
      <c r="R1929" s="1" t="str">
        <f>IFERROR(VLOOKUP(K1929,Proveedores!$A$2:$B$500,2,0),"Agregar")</f>
        <v>FABRICALCO S.R.L.</v>
      </c>
      <c r="S1929" s="5">
        <f t="shared" si="30"/>
        <v>9348000</v>
      </c>
    </row>
    <row r="1930" spans="1:19" x14ac:dyDescent="0.2">
      <c r="A1930" s="7">
        <v>44000.536689814813</v>
      </c>
      <c r="B1930" s="1" t="s">
        <v>7868</v>
      </c>
      <c r="C1930" s="1" t="s">
        <v>7869</v>
      </c>
      <c r="D1930" s="1" t="s">
        <v>1621</v>
      </c>
      <c r="E1930" s="1" t="s">
        <v>7870</v>
      </c>
      <c r="F1930" s="7">
        <v>43944</v>
      </c>
      <c r="G1930" s="1">
        <v>19288610</v>
      </c>
      <c r="H1930" s="5">
        <v>2465000</v>
      </c>
      <c r="I1930" s="1">
        <v>576</v>
      </c>
      <c r="J1930" s="1">
        <v>0</v>
      </c>
      <c r="K1930" s="1" t="s">
        <v>1412</v>
      </c>
      <c r="L1930" s="1">
        <v>2</v>
      </c>
      <c r="M1930" s="1" t="s">
        <v>6427</v>
      </c>
      <c r="N1930" s="1" t="s">
        <v>7871</v>
      </c>
      <c r="O1930" s="1">
        <v>850000</v>
      </c>
      <c r="P1930" s="1" t="s">
        <v>7872</v>
      </c>
      <c r="Q1930" s="1">
        <v>2.9</v>
      </c>
      <c r="R1930" s="1" t="str">
        <f>IFERROR(VLOOKUP(K1930,Proveedores!$A$2:$B$500,2,0),"Agregar")</f>
        <v>ULTRALINE SA</v>
      </c>
      <c r="S1930" s="5">
        <f t="shared" si="30"/>
        <v>2465000</v>
      </c>
    </row>
    <row r="1931" spans="1:19" x14ac:dyDescent="0.2">
      <c r="A1931" s="7">
        <v>44000.543576388889</v>
      </c>
      <c r="B1931" s="1" t="s">
        <v>7873</v>
      </c>
      <c r="C1931" s="1" t="s">
        <v>7874</v>
      </c>
      <c r="D1931" s="1" t="s">
        <v>1621</v>
      </c>
      <c r="E1931" s="1" t="s">
        <v>7875</v>
      </c>
      <c r="F1931" s="7">
        <v>43944</v>
      </c>
      <c r="G1931" s="1">
        <v>19288610</v>
      </c>
      <c r="H1931" s="5">
        <v>2325800</v>
      </c>
      <c r="I1931" s="1">
        <v>576</v>
      </c>
      <c r="J1931" s="1">
        <v>0</v>
      </c>
      <c r="K1931" s="1" t="s">
        <v>1412</v>
      </c>
      <c r="L1931" s="1">
        <v>2</v>
      </c>
      <c r="M1931" s="1" t="s">
        <v>6427</v>
      </c>
      <c r="N1931" s="1" t="s">
        <v>7876</v>
      </c>
      <c r="O1931" s="1">
        <v>802000</v>
      </c>
      <c r="P1931" s="1" t="s">
        <v>7872</v>
      </c>
      <c r="Q1931" s="1">
        <v>2.9</v>
      </c>
      <c r="R1931" s="1" t="str">
        <f>IFERROR(VLOOKUP(K1931,Proveedores!$A$2:$B$500,2,0),"Agregar")</f>
        <v>ULTRALINE SA</v>
      </c>
      <c r="S1931" s="5">
        <f t="shared" si="30"/>
        <v>2325800</v>
      </c>
    </row>
    <row r="1932" spans="1:19" x14ac:dyDescent="0.2">
      <c r="A1932" s="7">
        <v>44000.827916666669</v>
      </c>
      <c r="B1932" s="1" t="s">
        <v>7877</v>
      </c>
      <c r="C1932" s="1" t="s">
        <v>7878</v>
      </c>
      <c r="D1932" s="1" t="s">
        <v>1621</v>
      </c>
      <c r="E1932" s="1">
        <v>31200005880</v>
      </c>
      <c r="F1932" s="7">
        <v>43987</v>
      </c>
      <c r="G1932" s="1" t="s">
        <v>692</v>
      </c>
      <c r="H1932" s="5">
        <v>2402784</v>
      </c>
      <c r="I1932" s="1">
        <v>916</v>
      </c>
      <c r="J1932" s="1" t="s">
        <v>699</v>
      </c>
      <c r="K1932" s="1" t="s">
        <v>4348</v>
      </c>
      <c r="L1932" s="1">
        <v>38</v>
      </c>
      <c r="M1932" s="1" t="s">
        <v>3940</v>
      </c>
      <c r="N1932" s="1" t="s">
        <v>6183</v>
      </c>
      <c r="O1932" s="1">
        <v>777600</v>
      </c>
      <c r="P1932" s="1" t="s">
        <v>7879</v>
      </c>
      <c r="Q1932" s="1">
        <v>3.09</v>
      </c>
      <c r="R1932" s="1" t="str">
        <f>IFERROR(VLOOKUP(K1932,Proveedores!$A$2:$B$500,2,0),"Agregar")</f>
        <v>MICROSULES ARGENTINA SA de SCIIA</v>
      </c>
      <c r="S1932" s="5">
        <f t="shared" si="30"/>
        <v>2402784</v>
      </c>
    </row>
    <row r="1933" spans="1:19" x14ac:dyDescent="0.2">
      <c r="A1933" s="7">
        <v>44000.843136574076</v>
      </c>
      <c r="B1933" s="1" t="s">
        <v>7880</v>
      </c>
      <c r="C1933" s="1" t="s">
        <v>7881</v>
      </c>
      <c r="D1933" s="1" t="s">
        <v>1621</v>
      </c>
      <c r="E1933" s="1">
        <v>31200005877</v>
      </c>
      <c r="F1933" s="7">
        <v>43985</v>
      </c>
      <c r="G1933" s="1" t="s">
        <v>692</v>
      </c>
      <c r="H1933" s="5">
        <v>834844.8</v>
      </c>
      <c r="I1933" s="1">
        <v>921</v>
      </c>
      <c r="J1933" s="1" t="s">
        <v>699</v>
      </c>
      <c r="K1933" s="1" t="s">
        <v>4348</v>
      </c>
      <c r="L1933" s="1">
        <v>48</v>
      </c>
      <c r="M1933" s="1" t="s">
        <v>4349</v>
      </c>
      <c r="N1933" s="1" t="s">
        <v>4350</v>
      </c>
      <c r="O1933" s="1">
        <v>419520</v>
      </c>
      <c r="P1933" s="1" t="s">
        <v>1960</v>
      </c>
      <c r="Q1933" s="1">
        <v>1.99</v>
      </c>
      <c r="R1933" s="1" t="str">
        <f>IFERROR(VLOOKUP(K1933,Proveedores!$A$2:$B$500,2,0),"Agregar")</f>
        <v>MICROSULES ARGENTINA SA de SCIIA</v>
      </c>
      <c r="S1933" s="5">
        <f t="shared" si="30"/>
        <v>834844.8</v>
      </c>
    </row>
    <row r="1934" spans="1:19" x14ac:dyDescent="0.2">
      <c r="A1934" s="7">
        <v>44001.037210648145</v>
      </c>
      <c r="B1934" s="1" t="s">
        <v>7882</v>
      </c>
      <c r="C1934" s="1" t="s">
        <v>7883</v>
      </c>
      <c r="D1934" s="1" t="s">
        <v>1621</v>
      </c>
      <c r="E1934" s="1" t="s">
        <v>7884</v>
      </c>
      <c r="F1934" s="7">
        <v>43994</v>
      </c>
      <c r="G1934" s="1" t="s">
        <v>32</v>
      </c>
      <c r="H1934" s="5">
        <v>3034075</v>
      </c>
      <c r="I1934" s="1" t="s">
        <v>7885</v>
      </c>
      <c r="J1934" s="1">
        <v>0</v>
      </c>
      <c r="K1934" s="1" t="s">
        <v>1401</v>
      </c>
      <c r="L1934" s="1">
        <v>1</v>
      </c>
      <c r="M1934" s="1" t="s">
        <v>7806</v>
      </c>
      <c r="N1934" s="1" t="s">
        <v>7886</v>
      </c>
      <c r="O1934" s="1">
        <v>20500</v>
      </c>
      <c r="P1934" s="1" t="s">
        <v>1850</v>
      </c>
      <c r="Q1934" s="1">
        <v>139.15</v>
      </c>
      <c r="R1934" s="1" t="str">
        <f>IFERROR(VLOOKUP(K1934,Proveedores!$A$2:$B$500,2,0),"Agregar")</f>
        <v>UNIFIBERS S.A.</v>
      </c>
      <c r="S1934" s="5">
        <f t="shared" si="30"/>
        <v>2852575</v>
      </c>
    </row>
    <row r="1935" spans="1:19" x14ac:dyDescent="0.2">
      <c r="A1935" s="7">
        <v>44001.037210648145</v>
      </c>
      <c r="B1935" s="1" t="s">
        <v>7882</v>
      </c>
      <c r="C1935" s="1" t="s">
        <v>7883</v>
      </c>
      <c r="D1935" s="1" t="s">
        <v>1621</v>
      </c>
      <c r="E1935" s="1" t="s">
        <v>7884</v>
      </c>
      <c r="F1935" s="7">
        <v>43994</v>
      </c>
      <c r="G1935" s="1" t="s">
        <v>32</v>
      </c>
      <c r="H1935" s="5">
        <v>3034075</v>
      </c>
      <c r="I1935" s="1" t="s">
        <v>7885</v>
      </c>
      <c r="J1935" s="1">
        <v>0</v>
      </c>
      <c r="K1935" s="1" t="s">
        <v>1401</v>
      </c>
      <c r="L1935" s="1">
        <v>2</v>
      </c>
      <c r="M1935" s="1" t="s">
        <v>7820</v>
      </c>
      <c r="N1935" s="1" t="s">
        <v>7887</v>
      </c>
      <c r="O1935" s="1">
        <v>10000</v>
      </c>
      <c r="P1935" s="1" t="s">
        <v>1850</v>
      </c>
      <c r="Q1935" s="1">
        <v>18.149999999999999</v>
      </c>
      <c r="R1935" s="1" t="str">
        <f>IFERROR(VLOOKUP(K1935,Proveedores!$A$2:$B$500,2,0),"Agregar")</f>
        <v>UNIFIBERS S.A.</v>
      </c>
      <c r="S1935" s="5">
        <f t="shared" si="30"/>
        <v>181500</v>
      </c>
    </row>
    <row r="1936" spans="1:19" x14ac:dyDescent="0.2">
      <c r="A1936" s="7">
        <v>44001.041192129633</v>
      </c>
      <c r="B1936" s="1" t="s">
        <v>7888</v>
      </c>
      <c r="C1936" s="1" t="s">
        <v>7889</v>
      </c>
      <c r="D1936" s="1" t="s">
        <v>1621</v>
      </c>
      <c r="E1936" s="1" t="s">
        <v>7890</v>
      </c>
      <c r="F1936" s="7">
        <v>43998</v>
      </c>
      <c r="G1936" s="1" t="s">
        <v>32</v>
      </c>
      <c r="H1936" s="5">
        <v>2937275</v>
      </c>
      <c r="I1936" s="1" t="s">
        <v>7891</v>
      </c>
      <c r="J1936" s="1">
        <v>0</v>
      </c>
      <c r="K1936" s="1" t="s">
        <v>1401</v>
      </c>
      <c r="L1936" s="1">
        <v>1</v>
      </c>
      <c r="M1936" s="1" t="s">
        <v>7806</v>
      </c>
      <c r="N1936" s="1" t="s">
        <v>7886</v>
      </c>
      <c r="O1936" s="1">
        <v>18500</v>
      </c>
      <c r="P1936" s="1" t="s">
        <v>1850</v>
      </c>
      <c r="Q1936" s="1">
        <v>139.15</v>
      </c>
      <c r="R1936" s="1" t="str">
        <f>IFERROR(VLOOKUP(K1936,Proveedores!$A$2:$B$500,2,0),"Agregar")</f>
        <v>UNIFIBERS S.A.</v>
      </c>
      <c r="S1936" s="5">
        <f t="shared" si="30"/>
        <v>2574275</v>
      </c>
    </row>
    <row r="1937" spans="1:19" x14ac:dyDescent="0.2">
      <c r="A1937" s="7">
        <v>44001.041192129633</v>
      </c>
      <c r="B1937" s="1" t="s">
        <v>7888</v>
      </c>
      <c r="C1937" s="1" t="s">
        <v>7889</v>
      </c>
      <c r="D1937" s="1" t="s">
        <v>1621</v>
      </c>
      <c r="E1937" s="1" t="s">
        <v>7890</v>
      </c>
      <c r="F1937" s="7">
        <v>43998</v>
      </c>
      <c r="G1937" s="1" t="s">
        <v>32</v>
      </c>
      <c r="H1937" s="5">
        <v>2937275</v>
      </c>
      <c r="I1937" s="1" t="s">
        <v>7891</v>
      </c>
      <c r="J1937" s="1">
        <v>0</v>
      </c>
      <c r="K1937" s="1" t="s">
        <v>1401</v>
      </c>
      <c r="L1937" s="1">
        <v>2</v>
      </c>
      <c r="M1937" s="1" t="s">
        <v>7820</v>
      </c>
      <c r="N1937" s="1" t="s">
        <v>7821</v>
      </c>
      <c r="O1937" s="1">
        <v>20000</v>
      </c>
      <c r="P1937" s="1" t="s">
        <v>1850</v>
      </c>
      <c r="Q1937" s="1">
        <v>18.149999999999999</v>
      </c>
      <c r="R1937" s="1" t="str">
        <f>IFERROR(VLOOKUP(K1937,Proveedores!$A$2:$B$500,2,0),"Agregar")</f>
        <v>UNIFIBERS S.A.</v>
      </c>
      <c r="S1937" s="5">
        <f t="shared" si="30"/>
        <v>363000</v>
      </c>
    </row>
    <row r="1938" spans="1:19" x14ac:dyDescent="0.2">
      <c r="A1938" s="7">
        <v>44001.366516203707</v>
      </c>
      <c r="B1938" s="1" t="s">
        <v>7892</v>
      </c>
      <c r="C1938" s="1" t="s">
        <v>7893</v>
      </c>
      <c r="D1938" s="1" t="s">
        <v>1621</v>
      </c>
      <c r="E1938" s="1" t="s">
        <v>7894</v>
      </c>
      <c r="F1938" s="7">
        <v>43983</v>
      </c>
      <c r="G1938" s="1" t="s">
        <v>692</v>
      </c>
      <c r="H1938" s="5">
        <v>1278130.5</v>
      </c>
      <c r="I1938" s="1">
        <v>917</v>
      </c>
      <c r="J1938" s="1">
        <v>0</v>
      </c>
      <c r="K1938" s="1" t="s">
        <v>620</v>
      </c>
      <c r="L1938" s="1">
        <v>28</v>
      </c>
      <c r="M1938" s="1" t="s">
        <v>3807</v>
      </c>
      <c r="N1938" s="1" t="s">
        <v>3808</v>
      </c>
      <c r="O1938" s="1">
        <v>12930</v>
      </c>
      <c r="P1938" s="1" t="s">
        <v>6931</v>
      </c>
      <c r="Q1938" s="1">
        <v>98.85</v>
      </c>
      <c r="R1938" s="1" t="str">
        <f>IFERROR(VLOOKUP(K1938,Proveedores!$A$2:$B$500,2,0),"Agregar")</f>
        <v>PHARMOS S.A.</v>
      </c>
      <c r="S1938" s="5">
        <f t="shared" si="30"/>
        <v>1278130.5</v>
      </c>
    </row>
    <row r="1939" spans="1:19" x14ac:dyDescent="0.2">
      <c r="A1939" s="7">
        <v>44001.432557870372</v>
      </c>
      <c r="B1939" s="1" t="s">
        <v>7895</v>
      </c>
      <c r="C1939" s="1" t="s">
        <v>7896</v>
      </c>
      <c r="D1939" s="1" t="s">
        <v>1621</v>
      </c>
      <c r="E1939" s="1" t="s">
        <v>7897</v>
      </c>
      <c r="F1939" s="7">
        <v>44001</v>
      </c>
      <c r="G1939" s="1">
        <v>15</v>
      </c>
      <c r="H1939" s="5">
        <v>43200</v>
      </c>
      <c r="I1939" s="1">
        <v>4545</v>
      </c>
      <c r="J1939" s="1">
        <v>0</v>
      </c>
      <c r="K1939" s="1" t="s">
        <v>1889</v>
      </c>
      <c r="L1939" s="1">
        <v>3</v>
      </c>
      <c r="M1939" s="1" t="s">
        <v>7898</v>
      </c>
      <c r="N1939" s="1" t="s">
        <v>3442</v>
      </c>
      <c r="O1939" s="1">
        <v>95000</v>
      </c>
      <c r="P1939" s="1" t="s">
        <v>7899</v>
      </c>
      <c r="Q1939" s="1">
        <v>240</v>
      </c>
      <c r="R1939" s="1" t="str">
        <f>IFERROR(VLOOKUP(K1939,Proveedores!$A$2:$B$500,2,0),"Agregar")</f>
        <v>MEDIFARM SA</v>
      </c>
      <c r="S1939" s="5">
        <f t="shared" si="30"/>
        <v>22800000</v>
      </c>
    </row>
    <row r="1940" spans="1:19" x14ac:dyDescent="0.2">
      <c r="A1940" s="7">
        <v>44001.481712962966</v>
      </c>
      <c r="B1940" s="1" t="s">
        <v>7900</v>
      </c>
      <c r="C1940" s="1" t="s">
        <v>7901</v>
      </c>
      <c r="D1940" s="1" t="s">
        <v>1621</v>
      </c>
      <c r="E1940" s="1" t="s">
        <v>7902</v>
      </c>
      <c r="F1940" s="7">
        <v>43998</v>
      </c>
      <c r="G1940" s="1" t="s">
        <v>7514</v>
      </c>
      <c r="H1940" s="5">
        <v>3272626</v>
      </c>
      <c r="I1940" s="1" t="s">
        <v>1816</v>
      </c>
      <c r="J1940" s="1">
        <v>0</v>
      </c>
      <c r="K1940" s="1" t="s">
        <v>7515</v>
      </c>
      <c r="L1940" s="1">
        <v>1</v>
      </c>
      <c r="M1940" s="1" t="s">
        <v>6251</v>
      </c>
      <c r="N1940" s="1" t="s">
        <v>7516</v>
      </c>
      <c r="O1940" s="1">
        <v>21440</v>
      </c>
      <c r="P1940" s="1" t="s">
        <v>7528</v>
      </c>
      <c r="Q1940" s="1">
        <v>137.94</v>
      </c>
      <c r="R1940" s="1" t="str">
        <f>IFERROR(VLOOKUP(K1940,Proveedores!$A$2:$B$500,2,0),"Agregar")</f>
        <v>G7 Soluciones Integrales S.R.L.</v>
      </c>
      <c r="S1940" s="5">
        <f t="shared" si="30"/>
        <v>2957433.6</v>
      </c>
    </row>
    <row r="1941" spans="1:19" x14ac:dyDescent="0.2">
      <c r="A1941" s="7">
        <v>44001.481712962966</v>
      </c>
      <c r="B1941" s="1" t="s">
        <v>7900</v>
      </c>
      <c r="C1941" s="1" t="s">
        <v>7901</v>
      </c>
      <c r="D1941" s="1" t="s">
        <v>1621</v>
      </c>
      <c r="E1941" s="1" t="s">
        <v>7902</v>
      </c>
      <c r="F1941" s="7">
        <v>43998</v>
      </c>
      <c r="G1941" s="1" t="s">
        <v>7514</v>
      </c>
      <c r="H1941" s="5">
        <v>3272626</v>
      </c>
      <c r="I1941" s="1" t="s">
        <v>1816</v>
      </c>
      <c r="J1941" s="1">
        <v>0</v>
      </c>
      <c r="K1941" s="1" t="s">
        <v>7515</v>
      </c>
      <c r="L1941" s="1">
        <v>3</v>
      </c>
      <c r="M1941" s="1" t="s">
        <v>7517</v>
      </c>
      <c r="N1941" s="1" t="s">
        <v>7518</v>
      </c>
      <c r="O1941" s="1">
        <v>17366</v>
      </c>
      <c r="P1941" s="1" t="s">
        <v>7529</v>
      </c>
      <c r="Q1941" s="1">
        <v>18.149999999999999</v>
      </c>
      <c r="R1941" s="1" t="str">
        <f>IFERROR(VLOOKUP(K1941,Proveedores!$A$2:$B$500,2,0),"Agregar")</f>
        <v>G7 Soluciones Integrales S.R.L.</v>
      </c>
      <c r="S1941" s="5">
        <f t="shared" si="30"/>
        <v>315192.89999999997</v>
      </c>
    </row>
    <row r="1942" spans="1:19" x14ac:dyDescent="0.2">
      <c r="A1942" s="7">
        <v>44001.509675925925</v>
      </c>
      <c r="B1942" s="1" t="s">
        <v>7903</v>
      </c>
      <c r="C1942" s="1" t="s">
        <v>7904</v>
      </c>
      <c r="D1942" s="1" t="s">
        <v>1621</v>
      </c>
      <c r="E1942" s="1" t="s">
        <v>7905</v>
      </c>
      <c r="F1942" s="7">
        <v>44000</v>
      </c>
      <c r="G1942" s="1" t="s">
        <v>759</v>
      </c>
      <c r="H1942" s="5">
        <v>1239436.73</v>
      </c>
      <c r="I1942" s="1">
        <v>1111</v>
      </c>
      <c r="J1942" s="1">
        <v>0</v>
      </c>
      <c r="K1942" s="1" t="s">
        <v>7700</v>
      </c>
      <c r="L1942" s="1">
        <v>9</v>
      </c>
      <c r="M1942" s="1" t="s">
        <v>2315</v>
      </c>
      <c r="N1942" s="1" t="s">
        <v>7906</v>
      </c>
      <c r="O1942" s="1">
        <v>984</v>
      </c>
      <c r="P1942" s="1" t="s">
        <v>7907</v>
      </c>
      <c r="Q1942" s="1">
        <v>507.88</v>
      </c>
      <c r="R1942" s="1" t="str">
        <f>IFERROR(VLOOKUP(K1942,Proveedores!$A$2:$B$500,2,0),"Agregar")</f>
        <v>CORREO OFICIAL DE LA REPÚBLICA ARGENTINA S.A..</v>
      </c>
      <c r="S1942" s="5">
        <f t="shared" si="30"/>
        <v>499753.92</v>
      </c>
    </row>
    <row r="1943" spans="1:19" x14ac:dyDescent="0.2">
      <c r="A1943" s="7">
        <v>44001.509675925925</v>
      </c>
      <c r="B1943" s="1" t="s">
        <v>7903</v>
      </c>
      <c r="C1943" s="1" t="s">
        <v>7904</v>
      </c>
      <c r="D1943" s="1" t="s">
        <v>1621</v>
      </c>
      <c r="E1943" s="1" t="s">
        <v>7905</v>
      </c>
      <c r="F1943" s="7">
        <v>44000</v>
      </c>
      <c r="G1943" s="1" t="s">
        <v>759</v>
      </c>
      <c r="H1943" s="5">
        <v>1239436.73</v>
      </c>
      <c r="I1943" s="1">
        <v>1111</v>
      </c>
      <c r="J1943" s="1">
        <v>0</v>
      </c>
      <c r="K1943" s="1" t="s">
        <v>7700</v>
      </c>
      <c r="L1943" s="1">
        <v>10</v>
      </c>
      <c r="M1943" s="1" t="s">
        <v>2315</v>
      </c>
      <c r="N1943" s="1" t="s">
        <v>7908</v>
      </c>
      <c r="O1943" s="1">
        <v>984</v>
      </c>
      <c r="P1943" s="1" t="s">
        <v>7907</v>
      </c>
      <c r="Q1943" s="1">
        <v>751.71</v>
      </c>
      <c r="R1943" s="1" t="str">
        <f>IFERROR(VLOOKUP(K1943,Proveedores!$A$2:$B$500,2,0),"Agregar")</f>
        <v>CORREO OFICIAL DE LA REPÚBLICA ARGENTINA S.A..</v>
      </c>
      <c r="S1943" s="5">
        <f t="shared" si="30"/>
        <v>739682.64</v>
      </c>
    </row>
    <row r="1944" spans="1:19" x14ac:dyDescent="0.2">
      <c r="A1944" s="7">
        <v>44001.51017361111</v>
      </c>
      <c r="B1944" s="1" t="s">
        <v>7909</v>
      </c>
      <c r="C1944" s="1" t="s">
        <v>7910</v>
      </c>
      <c r="D1944" s="1" t="s">
        <v>1621</v>
      </c>
      <c r="E1944" s="1" t="s">
        <v>7911</v>
      </c>
      <c r="F1944" s="7">
        <v>44000</v>
      </c>
      <c r="G1944" s="1" t="s">
        <v>7699</v>
      </c>
      <c r="H1944" s="5">
        <v>4392720.8600000003</v>
      </c>
      <c r="I1944" s="1">
        <v>1111</v>
      </c>
      <c r="J1944" s="1">
        <v>0</v>
      </c>
      <c r="K1944" s="1" t="s">
        <v>7912</v>
      </c>
      <c r="L1944" s="1">
        <v>9</v>
      </c>
      <c r="M1944" s="1" t="s">
        <v>2315</v>
      </c>
      <c r="N1944" s="1" t="s">
        <v>7906</v>
      </c>
      <c r="O1944" s="1">
        <v>4049</v>
      </c>
      <c r="P1944" s="1" t="s">
        <v>7907</v>
      </c>
      <c r="Q1944" s="1">
        <v>507.88</v>
      </c>
      <c r="R1944" s="1" t="str">
        <f>IFERROR(VLOOKUP(K1944,Proveedores!$A$2:$B$500,2,0),"Agregar")</f>
        <v>CORREO OFICIAL DE LA REPÚBLICA ARGENTINA S.A..</v>
      </c>
      <c r="S1944" s="5">
        <f t="shared" si="30"/>
        <v>2056406.1199999999</v>
      </c>
    </row>
    <row r="1945" spans="1:19" x14ac:dyDescent="0.2">
      <c r="A1945" s="7">
        <v>44001.51017361111</v>
      </c>
      <c r="B1945" s="1" t="s">
        <v>7909</v>
      </c>
      <c r="C1945" s="1" t="s">
        <v>7910</v>
      </c>
      <c r="D1945" s="1" t="s">
        <v>1621</v>
      </c>
      <c r="E1945" s="1" t="s">
        <v>7911</v>
      </c>
      <c r="F1945" s="7">
        <v>44000</v>
      </c>
      <c r="G1945" s="1" t="s">
        <v>7699</v>
      </c>
      <c r="H1945" s="5">
        <v>4392720.8600000003</v>
      </c>
      <c r="I1945" s="1">
        <v>1111</v>
      </c>
      <c r="J1945" s="1">
        <v>0</v>
      </c>
      <c r="K1945" s="1" t="s">
        <v>7912</v>
      </c>
      <c r="L1945" s="1">
        <v>10</v>
      </c>
      <c r="M1945" s="1" t="s">
        <v>2315</v>
      </c>
      <c r="N1945" s="1" t="s">
        <v>7906</v>
      </c>
      <c r="O1945" s="1">
        <v>3108</v>
      </c>
      <c r="P1945" s="1" t="s">
        <v>7907</v>
      </c>
      <c r="Q1945" s="1">
        <v>751.71</v>
      </c>
      <c r="R1945" s="1" t="str">
        <f>IFERROR(VLOOKUP(K1945,Proveedores!$A$2:$B$500,2,0),"Agregar")</f>
        <v>CORREO OFICIAL DE LA REPÚBLICA ARGENTINA S.A..</v>
      </c>
      <c r="S1945" s="5">
        <f t="shared" si="30"/>
        <v>2336314.6800000002</v>
      </c>
    </row>
    <row r="1946" spans="1:19" x14ac:dyDescent="0.2">
      <c r="A1946" s="7">
        <v>44001.530231481483</v>
      </c>
      <c r="B1946" s="1" t="s">
        <v>7913</v>
      </c>
      <c r="C1946" s="1" t="s">
        <v>7914</v>
      </c>
      <c r="D1946" s="1" t="s">
        <v>1621</v>
      </c>
      <c r="E1946" s="1" t="s">
        <v>7915</v>
      </c>
      <c r="F1946" s="7">
        <v>43965</v>
      </c>
      <c r="G1946" s="1" t="s">
        <v>692</v>
      </c>
      <c r="H1946" s="5">
        <v>4322902.0199999996</v>
      </c>
      <c r="I1946" s="1">
        <v>750</v>
      </c>
      <c r="J1946" s="1">
        <v>0</v>
      </c>
      <c r="K1946" s="1" t="s">
        <v>6366</v>
      </c>
      <c r="L1946" s="1">
        <v>4</v>
      </c>
      <c r="M1946" s="1" t="s">
        <v>3343</v>
      </c>
      <c r="N1946" s="1" t="s">
        <v>7916</v>
      </c>
      <c r="O1946" s="1">
        <v>254453</v>
      </c>
      <c r="P1946" s="1" t="s">
        <v>7917</v>
      </c>
      <c r="Q1946" s="1">
        <v>16.989999999999998</v>
      </c>
      <c r="R1946" s="1" t="str">
        <f>IFERROR(VLOOKUP(K1946,Proveedores!$A$2:$B$500,2,0),"Agregar")</f>
        <v>Pfizer S.R.L.</v>
      </c>
      <c r="S1946" s="5">
        <f t="shared" si="30"/>
        <v>4323156.47</v>
      </c>
    </row>
    <row r="1947" spans="1:19" x14ac:dyDescent="0.2">
      <c r="A1947" s="7">
        <v>44001.549502314818</v>
      </c>
      <c r="B1947" s="1" t="s">
        <v>7918</v>
      </c>
      <c r="C1947" s="1" t="s">
        <v>7919</v>
      </c>
      <c r="D1947" s="1" t="s">
        <v>1621</v>
      </c>
      <c r="E1947" s="1" t="s">
        <v>7920</v>
      </c>
      <c r="F1947" s="7">
        <v>43998</v>
      </c>
      <c r="G1947" s="1" t="s">
        <v>692</v>
      </c>
      <c r="H1947" s="5">
        <v>2259001.7999999998</v>
      </c>
      <c r="I1947" s="1" t="s">
        <v>1816</v>
      </c>
      <c r="J1947" s="1">
        <v>0</v>
      </c>
      <c r="K1947" s="1" t="s">
        <v>1847</v>
      </c>
      <c r="L1947" s="1">
        <v>18</v>
      </c>
      <c r="M1947" s="1" t="s">
        <v>2308</v>
      </c>
      <c r="N1947" s="1" t="s">
        <v>2479</v>
      </c>
      <c r="O1947" s="1">
        <v>59620</v>
      </c>
      <c r="P1947" s="1" t="s">
        <v>2310</v>
      </c>
      <c r="Q1947" s="1">
        <v>37.89</v>
      </c>
      <c r="R1947" s="1" t="str">
        <f>IFERROR(VLOOKUP(K1947,Proveedores!$A$2:$B$500,2,0),"Agregar")</f>
        <v xml:space="preserve">LAFEDAR S.A. </v>
      </c>
      <c r="S1947" s="5">
        <f t="shared" si="30"/>
        <v>2259001.7999999998</v>
      </c>
    </row>
    <row r="1948" spans="1:19" x14ac:dyDescent="0.2">
      <c r="A1948" s="7">
        <v>44001.553854166668</v>
      </c>
      <c r="B1948" s="1" t="s">
        <v>7921</v>
      </c>
      <c r="C1948" s="1" t="s">
        <v>7922</v>
      </c>
      <c r="D1948" s="1" t="s">
        <v>1621</v>
      </c>
      <c r="E1948" s="1" t="s">
        <v>7923</v>
      </c>
      <c r="F1948" s="7">
        <v>43965</v>
      </c>
      <c r="G1948" s="1" t="s">
        <v>692</v>
      </c>
      <c r="H1948" s="5">
        <v>1731718.53</v>
      </c>
      <c r="I1948" s="1">
        <v>750</v>
      </c>
      <c r="J1948" s="1">
        <v>0</v>
      </c>
      <c r="K1948" s="1" t="s">
        <v>6366</v>
      </c>
      <c r="L1948" s="1">
        <v>17</v>
      </c>
      <c r="M1948" s="1" t="s">
        <v>3328</v>
      </c>
      <c r="N1948" s="1" t="s">
        <v>7924</v>
      </c>
      <c r="O1948" s="1">
        <v>138272</v>
      </c>
      <c r="P1948" s="1" t="s">
        <v>7925</v>
      </c>
      <c r="Q1948" s="1">
        <v>12.52</v>
      </c>
      <c r="R1948" s="1" t="str">
        <f>IFERROR(VLOOKUP(K1948,Proveedores!$A$2:$B$500,2,0),"Agregar")</f>
        <v>Pfizer S.R.L.</v>
      </c>
      <c r="S1948" s="5">
        <f t="shared" si="30"/>
        <v>1731165.44</v>
      </c>
    </row>
    <row r="1949" spans="1:19" x14ac:dyDescent="0.2">
      <c r="A1949" s="7">
        <v>44001.557372685187</v>
      </c>
      <c r="B1949" s="1" t="s">
        <v>7926</v>
      </c>
      <c r="C1949" s="1" t="s">
        <v>7927</v>
      </c>
      <c r="D1949" s="1" t="s">
        <v>1621</v>
      </c>
      <c r="E1949" s="1" t="s">
        <v>7928</v>
      </c>
      <c r="F1949" s="7">
        <v>44000</v>
      </c>
      <c r="G1949" s="1" t="s">
        <v>7699</v>
      </c>
      <c r="H1949" s="5">
        <v>2204412.5299999998</v>
      </c>
      <c r="I1949" s="1">
        <v>1111</v>
      </c>
      <c r="J1949" s="1">
        <v>0</v>
      </c>
      <c r="K1949" s="1" t="s">
        <v>7912</v>
      </c>
      <c r="L1949" s="1">
        <v>9</v>
      </c>
      <c r="M1949" s="1" t="s">
        <v>2315</v>
      </c>
      <c r="N1949" s="1" t="s">
        <v>7906</v>
      </c>
      <c r="O1949" s="1">
        <v>2141</v>
      </c>
      <c r="P1949" s="1" t="s">
        <v>7907</v>
      </c>
      <c r="Q1949" s="1">
        <v>507.88</v>
      </c>
      <c r="R1949" s="1" t="str">
        <f>IFERROR(VLOOKUP(K1949,Proveedores!$A$2:$B$500,2,0),"Agregar")</f>
        <v>CORREO OFICIAL DE LA REPÚBLICA ARGENTINA S.A..</v>
      </c>
      <c r="S1949" s="5">
        <f t="shared" si="30"/>
        <v>1087371.08</v>
      </c>
    </row>
    <row r="1950" spans="1:19" x14ac:dyDescent="0.2">
      <c r="A1950" s="7">
        <v>44001.557372685187</v>
      </c>
      <c r="B1950" s="1" t="s">
        <v>7926</v>
      </c>
      <c r="C1950" s="1" t="s">
        <v>7927</v>
      </c>
      <c r="D1950" s="1" t="s">
        <v>1621</v>
      </c>
      <c r="E1950" s="1" t="s">
        <v>7928</v>
      </c>
      <c r="F1950" s="7">
        <v>44000</v>
      </c>
      <c r="G1950" s="1" t="s">
        <v>7699</v>
      </c>
      <c r="H1950" s="5">
        <v>2204412.5299999998</v>
      </c>
      <c r="I1950" s="1">
        <v>1111</v>
      </c>
      <c r="J1950" s="1">
        <v>0</v>
      </c>
      <c r="K1950" s="1" t="s">
        <v>7912</v>
      </c>
      <c r="L1950" s="1">
        <v>10</v>
      </c>
      <c r="M1950" s="1" t="s">
        <v>2315</v>
      </c>
      <c r="N1950" s="1" t="s">
        <v>7906</v>
      </c>
      <c r="O1950" s="1">
        <v>1486</v>
      </c>
      <c r="P1950" s="1" t="s">
        <v>7907</v>
      </c>
      <c r="Q1950" s="1">
        <v>751.71</v>
      </c>
      <c r="R1950" s="1" t="str">
        <f>IFERROR(VLOOKUP(K1950,Proveedores!$A$2:$B$500,2,0),"Agregar")</f>
        <v>CORREO OFICIAL DE LA REPÚBLICA ARGENTINA S.A..</v>
      </c>
      <c r="S1950" s="5">
        <f t="shared" si="30"/>
        <v>1117041.06</v>
      </c>
    </row>
    <row r="1951" spans="1:19" x14ac:dyDescent="0.2">
      <c r="A1951" s="7">
        <v>44001.557581018518</v>
      </c>
      <c r="B1951" s="1" t="s">
        <v>7929</v>
      </c>
      <c r="C1951" s="1" t="s">
        <v>7930</v>
      </c>
      <c r="D1951" s="1" t="s">
        <v>1621</v>
      </c>
      <c r="E1951" s="1" t="s">
        <v>7931</v>
      </c>
      <c r="F1951" s="7">
        <v>43998</v>
      </c>
      <c r="G1951" s="1" t="s">
        <v>692</v>
      </c>
      <c r="H1951" s="5">
        <v>629443.19999999995</v>
      </c>
      <c r="I1951" s="1" t="s">
        <v>1816</v>
      </c>
      <c r="J1951" s="1">
        <v>0</v>
      </c>
      <c r="K1951" s="1" t="s">
        <v>1847</v>
      </c>
      <c r="L1951" s="1">
        <v>36</v>
      </c>
      <c r="M1951" s="1" t="s">
        <v>2298</v>
      </c>
      <c r="N1951" s="1" t="s">
        <v>4407</v>
      </c>
      <c r="O1951" s="1">
        <v>83040</v>
      </c>
      <c r="P1951" s="1" t="s">
        <v>7932</v>
      </c>
      <c r="Q1951" s="1">
        <v>7.58</v>
      </c>
      <c r="R1951" s="1" t="str">
        <f>IFERROR(VLOOKUP(K1951,Proveedores!$A$2:$B$500,2,0),"Agregar")</f>
        <v xml:space="preserve">LAFEDAR S.A. </v>
      </c>
      <c r="S1951" s="5">
        <f t="shared" si="30"/>
        <v>629443.19999999995</v>
      </c>
    </row>
    <row r="1952" spans="1:19" x14ac:dyDescent="0.2">
      <c r="A1952" s="7">
        <v>44001.565185185187</v>
      </c>
      <c r="B1952" s="1" t="s">
        <v>7933</v>
      </c>
      <c r="C1952" s="1" t="s">
        <v>7934</v>
      </c>
      <c r="D1952" s="1" t="s">
        <v>1621</v>
      </c>
      <c r="E1952" s="1" t="s">
        <v>7935</v>
      </c>
      <c r="F1952" s="7">
        <v>44000</v>
      </c>
      <c r="G1952" s="1" t="s">
        <v>7699</v>
      </c>
      <c r="H1952" s="5">
        <v>3864422.16</v>
      </c>
      <c r="I1952" s="1">
        <v>1111</v>
      </c>
      <c r="J1952" s="1">
        <v>0</v>
      </c>
      <c r="K1952" s="1" t="s">
        <v>7912</v>
      </c>
      <c r="L1952" s="1">
        <v>9</v>
      </c>
      <c r="M1952" s="1" t="s">
        <v>2315</v>
      </c>
      <c r="N1952" s="1" t="s">
        <v>7906</v>
      </c>
      <c r="O1952" s="1">
        <v>3068</v>
      </c>
      <c r="P1952" s="1" t="s">
        <v>7907</v>
      </c>
      <c r="Q1952" s="1">
        <v>507.88</v>
      </c>
      <c r="R1952" s="1" t="str">
        <f>IFERROR(VLOOKUP(K1952,Proveedores!$A$2:$B$500,2,0),"Agregar")</f>
        <v>CORREO OFICIAL DE LA REPÚBLICA ARGENTINA S.A..</v>
      </c>
      <c r="S1952" s="5">
        <f t="shared" si="30"/>
        <v>1558175.84</v>
      </c>
    </row>
    <row r="1953" spans="1:19" x14ac:dyDescent="0.2">
      <c r="A1953" s="7">
        <v>44001.565185185187</v>
      </c>
      <c r="B1953" s="1" t="s">
        <v>7933</v>
      </c>
      <c r="C1953" s="1" t="s">
        <v>7934</v>
      </c>
      <c r="D1953" s="1" t="s">
        <v>1621</v>
      </c>
      <c r="E1953" s="1" t="s">
        <v>7935</v>
      </c>
      <c r="F1953" s="7">
        <v>44000</v>
      </c>
      <c r="G1953" s="1" t="s">
        <v>7699</v>
      </c>
      <c r="H1953" s="5">
        <v>3864422.16</v>
      </c>
      <c r="I1953" s="1">
        <v>1111</v>
      </c>
      <c r="J1953" s="1">
        <v>0</v>
      </c>
      <c r="K1953" s="1" t="s">
        <v>7912</v>
      </c>
      <c r="L1953" s="1">
        <v>10</v>
      </c>
      <c r="M1953" s="1" t="s">
        <v>2315</v>
      </c>
      <c r="N1953" s="1" t="s">
        <v>7906</v>
      </c>
      <c r="O1953" s="1">
        <v>3068</v>
      </c>
      <c r="P1953" s="1" t="s">
        <v>7907</v>
      </c>
      <c r="Q1953" s="1">
        <v>751.71</v>
      </c>
      <c r="R1953" s="1" t="str">
        <f>IFERROR(VLOOKUP(K1953,Proveedores!$A$2:$B$500,2,0),"Agregar")</f>
        <v>CORREO OFICIAL DE LA REPÚBLICA ARGENTINA S.A..</v>
      </c>
      <c r="S1953" s="5">
        <f t="shared" si="30"/>
        <v>2306246.2800000003</v>
      </c>
    </row>
    <row r="1954" spans="1:19" x14ac:dyDescent="0.2">
      <c r="A1954" s="7">
        <v>44001.572881944441</v>
      </c>
      <c r="B1954" s="1" t="s">
        <v>7936</v>
      </c>
      <c r="C1954" s="1" t="s">
        <v>7937</v>
      </c>
      <c r="D1954" s="1" t="s">
        <v>1621</v>
      </c>
      <c r="E1954" s="1" t="s">
        <v>7938</v>
      </c>
      <c r="F1954" s="7">
        <v>43966</v>
      </c>
      <c r="G1954" s="1" t="s">
        <v>692</v>
      </c>
      <c r="H1954" s="5">
        <v>3491490.82</v>
      </c>
      <c r="I1954" s="1">
        <v>750</v>
      </c>
      <c r="J1954" s="1">
        <v>0</v>
      </c>
      <c r="K1954" s="1" t="s">
        <v>6366</v>
      </c>
      <c r="L1954" s="1">
        <v>17</v>
      </c>
      <c r="M1954" s="1" t="s">
        <v>3328</v>
      </c>
      <c r="N1954" s="1" t="s">
        <v>7924</v>
      </c>
      <c r="O1954" s="1">
        <v>278784</v>
      </c>
      <c r="P1954" s="1" t="s">
        <v>7925</v>
      </c>
      <c r="Q1954" s="1">
        <v>12.52</v>
      </c>
      <c r="R1954" s="1" t="str">
        <f>IFERROR(VLOOKUP(K1954,Proveedores!$A$2:$B$500,2,0),"Agregar")</f>
        <v>Pfizer S.R.L.</v>
      </c>
      <c r="S1954" s="5">
        <f t="shared" si="30"/>
        <v>3490375.6799999997</v>
      </c>
    </row>
    <row r="1955" spans="1:19" x14ac:dyDescent="0.2">
      <c r="A1955" s="7">
        <v>44001.575671296298</v>
      </c>
      <c r="B1955" s="1" t="s">
        <v>7939</v>
      </c>
      <c r="C1955" s="1" t="s">
        <v>7940</v>
      </c>
      <c r="D1955" s="1" t="s">
        <v>1621</v>
      </c>
      <c r="E1955" s="1" t="s">
        <v>7941</v>
      </c>
      <c r="F1955" s="7">
        <v>44000</v>
      </c>
      <c r="G1955" s="1" t="s">
        <v>7699</v>
      </c>
      <c r="H1955" s="5">
        <v>3139483.75</v>
      </c>
      <c r="I1955" s="1">
        <v>1111</v>
      </c>
      <c r="J1955" s="1">
        <v>0</v>
      </c>
      <c r="K1955" s="1" t="s">
        <v>7912</v>
      </c>
      <c r="L1955" s="1">
        <v>9</v>
      </c>
      <c r="M1955" s="1" t="s">
        <v>2315</v>
      </c>
      <c r="N1955" s="1" t="s">
        <v>7906</v>
      </c>
      <c r="O1955" s="1">
        <v>3880</v>
      </c>
      <c r="P1955" s="1" t="s">
        <v>7907</v>
      </c>
      <c r="Q1955" s="1">
        <v>507.88</v>
      </c>
      <c r="R1955" s="1" t="str">
        <f>IFERROR(VLOOKUP(K1955,Proveedores!$A$2:$B$500,2,0),"Agregar")</f>
        <v>CORREO OFICIAL DE LA REPÚBLICA ARGENTINA S.A..</v>
      </c>
      <c r="S1955" s="5">
        <f t="shared" si="30"/>
        <v>1970574.4</v>
      </c>
    </row>
    <row r="1956" spans="1:19" x14ac:dyDescent="0.2">
      <c r="A1956" s="7">
        <v>44001.575671296298</v>
      </c>
      <c r="B1956" s="1" t="s">
        <v>7939</v>
      </c>
      <c r="C1956" s="1" t="s">
        <v>7940</v>
      </c>
      <c r="D1956" s="1" t="s">
        <v>1621</v>
      </c>
      <c r="E1956" s="1" t="s">
        <v>7941</v>
      </c>
      <c r="F1956" s="7">
        <v>44000</v>
      </c>
      <c r="G1956" s="1" t="s">
        <v>7699</v>
      </c>
      <c r="H1956" s="5">
        <v>3139483.75</v>
      </c>
      <c r="I1956" s="1">
        <v>1111</v>
      </c>
      <c r="J1956" s="1">
        <v>0</v>
      </c>
      <c r="K1956" s="1" t="s">
        <v>7912</v>
      </c>
      <c r="L1956" s="1">
        <v>10</v>
      </c>
      <c r="M1956" s="1" t="s">
        <v>2315</v>
      </c>
      <c r="N1956" s="1" t="s">
        <v>7906</v>
      </c>
      <c r="O1956" s="1">
        <v>1555</v>
      </c>
      <c r="P1956" s="1" t="s">
        <v>7907</v>
      </c>
      <c r="Q1956" s="1">
        <v>751.71</v>
      </c>
      <c r="R1956" s="1" t="str">
        <f>IFERROR(VLOOKUP(K1956,Proveedores!$A$2:$B$500,2,0),"Agregar")</f>
        <v>CORREO OFICIAL DE LA REPÚBLICA ARGENTINA S.A..</v>
      </c>
      <c r="S1956" s="5">
        <f t="shared" si="30"/>
        <v>1168909.05</v>
      </c>
    </row>
    <row r="1957" spans="1:19" x14ac:dyDescent="0.2">
      <c r="A1957" s="7">
        <v>44001.57984953704</v>
      </c>
      <c r="B1957" s="1" t="s">
        <v>7942</v>
      </c>
      <c r="C1957" s="1" t="s">
        <v>7943</v>
      </c>
      <c r="D1957" s="1" t="s">
        <v>1621</v>
      </c>
      <c r="E1957" s="1" t="s">
        <v>7944</v>
      </c>
      <c r="F1957" s="7">
        <v>44000</v>
      </c>
      <c r="G1957" s="1" t="s">
        <v>759</v>
      </c>
      <c r="H1957" s="5">
        <v>4189396.39</v>
      </c>
      <c r="I1957" s="1">
        <v>1111</v>
      </c>
      <c r="J1957" s="1" t="s">
        <v>763</v>
      </c>
      <c r="K1957" s="1" t="s">
        <v>7912</v>
      </c>
      <c r="L1957" s="1">
        <v>9</v>
      </c>
      <c r="M1957" s="1" t="s">
        <v>2315</v>
      </c>
      <c r="N1957" s="1" t="s">
        <v>7906</v>
      </c>
      <c r="O1957" s="1">
        <v>3326</v>
      </c>
      <c r="P1957" s="1" t="s">
        <v>7907</v>
      </c>
      <c r="Q1957" s="1">
        <v>507.88</v>
      </c>
      <c r="R1957" s="1" t="str">
        <f>IFERROR(VLOOKUP(K1957,Proveedores!$A$2:$B$500,2,0),"Agregar")</f>
        <v>CORREO OFICIAL DE LA REPÚBLICA ARGENTINA S.A..</v>
      </c>
      <c r="S1957" s="5">
        <f t="shared" si="30"/>
        <v>1689208.88</v>
      </c>
    </row>
    <row r="1958" spans="1:19" x14ac:dyDescent="0.2">
      <c r="A1958" s="7">
        <v>44001.57984953704</v>
      </c>
      <c r="B1958" s="1" t="s">
        <v>7942</v>
      </c>
      <c r="C1958" s="1" t="s">
        <v>7943</v>
      </c>
      <c r="D1958" s="1" t="s">
        <v>1621</v>
      </c>
      <c r="E1958" s="1" t="s">
        <v>7944</v>
      </c>
      <c r="F1958" s="7">
        <v>44000</v>
      </c>
      <c r="G1958" s="1" t="s">
        <v>759</v>
      </c>
      <c r="H1958" s="5">
        <v>4189396.39</v>
      </c>
      <c r="I1958" s="1">
        <v>1111</v>
      </c>
      <c r="J1958" s="1" t="s">
        <v>763</v>
      </c>
      <c r="K1958" s="1" t="s">
        <v>7912</v>
      </c>
      <c r="L1958" s="1">
        <v>10</v>
      </c>
      <c r="M1958" s="1" t="s">
        <v>2315</v>
      </c>
      <c r="N1958" s="1" t="s">
        <v>7906</v>
      </c>
      <c r="O1958" s="1">
        <v>3326</v>
      </c>
      <c r="P1958" s="1" t="s">
        <v>7907</v>
      </c>
      <c r="Q1958" s="1">
        <v>751.71</v>
      </c>
      <c r="R1958" s="1" t="str">
        <f>IFERROR(VLOOKUP(K1958,Proveedores!$A$2:$B$500,2,0),"Agregar")</f>
        <v>CORREO OFICIAL DE LA REPÚBLICA ARGENTINA S.A..</v>
      </c>
      <c r="S1958" s="5">
        <f t="shared" si="30"/>
        <v>2500187.46</v>
      </c>
    </row>
    <row r="1959" spans="1:19" x14ac:dyDescent="0.2">
      <c r="A1959" s="7">
        <v>44001.584120370368</v>
      </c>
      <c r="B1959" s="1" t="s">
        <v>7945</v>
      </c>
      <c r="C1959" s="1" t="s">
        <v>7946</v>
      </c>
      <c r="D1959" s="1" t="s">
        <v>1621</v>
      </c>
      <c r="E1959" s="1" t="s">
        <v>7947</v>
      </c>
      <c r="F1959" s="7">
        <v>44000</v>
      </c>
      <c r="G1959" s="1" t="s">
        <v>7699</v>
      </c>
      <c r="H1959" s="5">
        <v>4531617.63</v>
      </c>
      <c r="I1959" s="1">
        <v>1111</v>
      </c>
      <c r="J1959" s="1">
        <v>0</v>
      </c>
      <c r="K1959" s="1" t="s">
        <v>7912</v>
      </c>
      <c r="L1959" s="1">
        <v>9</v>
      </c>
      <c r="M1959" s="1" t="s">
        <v>2315</v>
      </c>
      <c r="N1959" s="1" t="s">
        <v>7906</v>
      </c>
      <c r="O1959" s="1">
        <v>6180</v>
      </c>
      <c r="P1959" s="1" t="s">
        <v>7907</v>
      </c>
      <c r="Q1959" s="1">
        <v>507.88</v>
      </c>
      <c r="R1959" s="1" t="str">
        <f>IFERROR(VLOOKUP(K1959,Proveedores!$A$2:$B$500,2,0),"Agregar")</f>
        <v>CORREO OFICIAL DE LA REPÚBLICA ARGENTINA S.A..</v>
      </c>
      <c r="S1959" s="5">
        <f t="shared" si="30"/>
        <v>3138698.4</v>
      </c>
    </row>
    <row r="1960" spans="1:19" x14ac:dyDescent="0.2">
      <c r="A1960" s="7">
        <v>44001.584120370368</v>
      </c>
      <c r="B1960" s="1" t="s">
        <v>7945</v>
      </c>
      <c r="C1960" s="1" t="s">
        <v>7946</v>
      </c>
      <c r="D1960" s="1" t="s">
        <v>1621</v>
      </c>
      <c r="E1960" s="1" t="s">
        <v>7947</v>
      </c>
      <c r="F1960" s="7">
        <v>44000</v>
      </c>
      <c r="G1960" s="1" t="s">
        <v>7699</v>
      </c>
      <c r="H1960" s="5">
        <v>4531617.63</v>
      </c>
      <c r="I1960" s="1">
        <v>1111</v>
      </c>
      <c r="J1960" s="1">
        <v>0</v>
      </c>
      <c r="K1960" s="1" t="s">
        <v>7912</v>
      </c>
      <c r="L1960" s="1">
        <v>10</v>
      </c>
      <c r="M1960" s="1" t="s">
        <v>2315</v>
      </c>
      <c r="N1960" s="1" t="s">
        <v>7906</v>
      </c>
      <c r="O1960" s="1">
        <v>1853</v>
      </c>
      <c r="P1960" s="1" t="s">
        <v>7907</v>
      </c>
      <c r="Q1960" s="1">
        <v>751.71</v>
      </c>
      <c r="R1960" s="1" t="str">
        <f>IFERROR(VLOOKUP(K1960,Proveedores!$A$2:$B$500,2,0),"Agregar")</f>
        <v>CORREO OFICIAL DE LA REPÚBLICA ARGENTINA S.A..</v>
      </c>
      <c r="S1960" s="5">
        <f t="shared" si="30"/>
        <v>1392918.6300000001</v>
      </c>
    </row>
    <row r="1961" spans="1:19" x14ac:dyDescent="0.2">
      <c r="A1961" s="7">
        <v>44001.587766203702</v>
      </c>
      <c r="B1961" s="1" t="s">
        <v>7948</v>
      </c>
      <c r="C1961" s="1" t="s">
        <v>7949</v>
      </c>
      <c r="D1961" s="1" t="s">
        <v>1621</v>
      </c>
      <c r="E1961" s="1" t="s">
        <v>7950</v>
      </c>
      <c r="F1961" s="7">
        <v>44000</v>
      </c>
      <c r="G1961" s="1" t="s">
        <v>759</v>
      </c>
      <c r="H1961" s="5">
        <v>6387195.3499999996</v>
      </c>
      <c r="I1961" s="1">
        <v>1111</v>
      </c>
      <c r="J1961" s="1" t="s">
        <v>763</v>
      </c>
      <c r="K1961" s="1" t="s">
        <v>7912</v>
      </c>
      <c r="L1961" s="1">
        <v>9</v>
      </c>
      <c r="M1961" s="1" t="s">
        <v>2315</v>
      </c>
      <c r="N1961" s="1" t="s">
        <v>7906</v>
      </c>
      <c r="O1961" s="1">
        <v>7683</v>
      </c>
      <c r="P1961" s="1" t="s">
        <v>7907</v>
      </c>
      <c r="Q1961" s="1">
        <v>507.88</v>
      </c>
      <c r="R1961" s="1" t="str">
        <f>IFERROR(VLOOKUP(K1961,Proveedores!$A$2:$B$500,2,0),"Agregar")</f>
        <v>CORREO OFICIAL DE LA REPÚBLICA ARGENTINA S.A..</v>
      </c>
      <c r="S1961" s="5">
        <f t="shared" si="30"/>
        <v>3902042.04</v>
      </c>
    </row>
    <row r="1962" spans="1:19" x14ac:dyDescent="0.2">
      <c r="A1962" s="7">
        <v>44001.587766203702</v>
      </c>
      <c r="B1962" s="1" t="s">
        <v>7948</v>
      </c>
      <c r="C1962" s="1" t="s">
        <v>7949</v>
      </c>
      <c r="D1962" s="1" t="s">
        <v>1621</v>
      </c>
      <c r="E1962" s="1" t="s">
        <v>7950</v>
      </c>
      <c r="F1962" s="7">
        <v>44000</v>
      </c>
      <c r="G1962" s="1" t="s">
        <v>759</v>
      </c>
      <c r="H1962" s="5">
        <v>6387195.3499999996</v>
      </c>
      <c r="I1962" s="1">
        <v>1111</v>
      </c>
      <c r="J1962" s="1" t="s">
        <v>763</v>
      </c>
      <c r="K1962" s="1" t="s">
        <v>7912</v>
      </c>
      <c r="L1962" s="1">
        <v>10</v>
      </c>
      <c r="M1962" s="1" t="s">
        <v>2315</v>
      </c>
      <c r="N1962" s="1" t="s">
        <v>7906</v>
      </c>
      <c r="O1962" s="1">
        <v>3306</v>
      </c>
      <c r="P1962" s="1" t="s">
        <v>7907</v>
      </c>
      <c r="Q1962" s="1">
        <v>751.71</v>
      </c>
      <c r="R1962" s="1" t="str">
        <f>IFERROR(VLOOKUP(K1962,Proveedores!$A$2:$B$500,2,0),"Agregar")</f>
        <v>CORREO OFICIAL DE LA REPÚBLICA ARGENTINA S.A..</v>
      </c>
      <c r="S1962" s="5">
        <f t="shared" si="30"/>
        <v>2485153.2600000002</v>
      </c>
    </row>
    <row r="1963" spans="1:19" x14ac:dyDescent="0.2">
      <c r="A1963" s="7">
        <v>44001.594456018516</v>
      </c>
      <c r="B1963" s="1" t="s">
        <v>7951</v>
      </c>
      <c r="C1963" s="1" t="s">
        <v>7952</v>
      </c>
      <c r="D1963" s="1" t="s">
        <v>1621</v>
      </c>
      <c r="E1963" s="1" t="s">
        <v>7953</v>
      </c>
      <c r="F1963" s="7">
        <v>43966</v>
      </c>
      <c r="G1963" s="1" t="s">
        <v>692</v>
      </c>
      <c r="H1963" s="5">
        <v>3491490.82</v>
      </c>
      <c r="I1963" s="1">
        <v>750</v>
      </c>
      <c r="J1963" s="1">
        <v>0</v>
      </c>
      <c r="K1963" s="1" t="s">
        <v>6366</v>
      </c>
      <c r="L1963" s="1">
        <v>17</v>
      </c>
      <c r="M1963" s="1" t="s">
        <v>3328</v>
      </c>
      <c r="N1963" s="1" t="s">
        <v>7924</v>
      </c>
      <c r="O1963" s="1">
        <v>278784</v>
      </c>
      <c r="P1963" s="1" t="s">
        <v>7925</v>
      </c>
      <c r="Q1963" s="1">
        <v>12.52</v>
      </c>
      <c r="R1963" s="1" t="str">
        <f>IFERROR(VLOOKUP(K1963,Proveedores!$A$2:$B$500,2,0),"Agregar")</f>
        <v>Pfizer S.R.L.</v>
      </c>
      <c r="S1963" s="5">
        <f t="shared" si="30"/>
        <v>3490375.6799999997</v>
      </c>
    </row>
    <row r="1964" spans="1:19" x14ac:dyDescent="0.2">
      <c r="A1964" s="7">
        <v>44001.745196759257</v>
      </c>
      <c r="B1964" s="1" t="s">
        <v>7954</v>
      </c>
      <c r="C1964" s="1" t="s">
        <v>7955</v>
      </c>
      <c r="D1964" s="1" t="s">
        <v>1621</v>
      </c>
      <c r="E1964" s="1" t="s">
        <v>7956</v>
      </c>
      <c r="F1964" s="7">
        <v>44001</v>
      </c>
      <c r="G1964" s="1" t="s">
        <v>7514</v>
      </c>
      <c r="H1964" s="5">
        <v>3085137</v>
      </c>
      <c r="I1964" s="1" t="s">
        <v>1816</v>
      </c>
      <c r="J1964" s="1">
        <v>0</v>
      </c>
      <c r="K1964" s="1" t="s">
        <v>7515</v>
      </c>
      <c r="L1964" s="1">
        <v>1</v>
      </c>
      <c r="M1964" s="1" t="s">
        <v>6251</v>
      </c>
      <c r="N1964" s="1" t="s">
        <v>7516</v>
      </c>
      <c r="O1964" s="1">
        <v>14800</v>
      </c>
      <c r="P1964" s="1" t="s">
        <v>7528</v>
      </c>
      <c r="Q1964" s="1">
        <v>137.94</v>
      </c>
      <c r="R1964" s="1" t="str">
        <f>IFERROR(VLOOKUP(K1964,Proveedores!$A$2:$B$500,2,0),"Agregar")</f>
        <v>G7 Soluciones Integrales S.R.L.</v>
      </c>
      <c r="S1964" s="5">
        <f t="shared" si="30"/>
        <v>2041512</v>
      </c>
    </row>
    <row r="1965" spans="1:19" x14ac:dyDescent="0.2">
      <c r="A1965" s="7">
        <v>44001.745196759257</v>
      </c>
      <c r="B1965" s="1" t="s">
        <v>7954</v>
      </c>
      <c r="C1965" s="1" t="s">
        <v>7955</v>
      </c>
      <c r="D1965" s="1" t="s">
        <v>1621</v>
      </c>
      <c r="E1965" s="1" t="s">
        <v>7956</v>
      </c>
      <c r="F1965" s="7">
        <v>44001</v>
      </c>
      <c r="G1965" s="1" t="s">
        <v>7514</v>
      </c>
      <c r="H1965" s="5">
        <v>3085137</v>
      </c>
      <c r="I1965" s="1" t="s">
        <v>1816</v>
      </c>
      <c r="J1965" s="1">
        <v>0</v>
      </c>
      <c r="K1965" s="1" t="s">
        <v>7515</v>
      </c>
      <c r="L1965" s="1">
        <v>3</v>
      </c>
      <c r="M1965" s="1" t="s">
        <v>7517</v>
      </c>
      <c r="N1965" s="1" t="s">
        <v>7518</v>
      </c>
      <c r="O1965" s="1">
        <v>57500</v>
      </c>
      <c r="P1965" s="1" t="s">
        <v>7529</v>
      </c>
      <c r="Q1965" s="1">
        <v>18.149999999999999</v>
      </c>
      <c r="R1965" s="1" t="str">
        <f>IFERROR(VLOOKUP(K1965,Proveedores!$A$2:$B$500,2,0),"Agregar")</f>
        <v>G7 Soluciones Integrales S.R.L.</v>
      </c>
      <c r="S1965" s="5">
        <f t="shared" si="30"/>
        <v>1043624.9999999999</v>
      </c>
    </row>
    <row r="1966" spans="1:19" x14ac:dyDescent="0.2">
      <c r="A1966" s="7">
        <v>44001.769270833334</v>
      </c>
      <c r="B1966" s="1" t="s">
        <v>7957</v>
      </c>
      <c r="C1966" s="1" t="s">
        <v>7958</v>
      </c>
      <c r="D1966" s="1" t="s">
        <v>1621</v>
      </c>
      <c r="E1966" s="1" t="s">
        <v>7959</v>
      </c>
      <c r="F1966" s="7">
        <v>43972</v>
      </c>
      <c r="G1966" s="1" t="s">
        <v>7960</v>
      </c>
      <c r="H1966" s="5">
        <v>14500324.5</v>
      </c>
      <c r="I1966" s="1">
        <v>792</v>
      </c>
      <c r="J1966" s="1">
        <v>0</v>
      </c>
      <c r="K1966" s="1" t="s">
        <v>6366</v>
      </c>
      <c r="L1966" s="1">
        <v>13</v>
      </c>
      <c r="M1966" s="1" t="s">
        <v>7961</v>
      </c>
      <c r="N1966" s="1" t="s">
        <v>7962</v>
      </c>
      <c r="O1966" s="1">
        <v>677</v>
      </c>
      <c r="P1966" s="1" t="s">
        <v>7963</v>
      </c>
      <c r="Q1966" s="1">
        <v>21418.5</v>
      </c>
      <c r="R1966" s="1" t="str">
        <f>IFERROR(VLOOKUP(K1966,Proveedores!$A$2:$B$500,2,0),"Agregar")</f>
        <v>Pfizer S.R.L.</v>
      </c>
      <c r="S1966" s="5">
        <f t="shared" si="30"/>
        <v>14500324.5</v>
      </c>
    </row>
    <row r="1967" spans="1:19" x14ac:dyDescent="0.2">
      <c r="A1967" s="7">
        <v>44004.62872685185</v>
      </c>
      <c r="B1967" s="1" t="s">
        <v>7964</v>
      </c>
      <c r="C1967" s="1" t="s">
        <v>7965</v>
      </c>
      <c r="D1967" s="1" t="s">
        <v>1621</v>
      </c>
      <c r="E1967" s="1" t="s">
        <v>7966</v>
      </c>
      <c r="F1967" s="7">
        <v>43986</v>
      </c>
      <c r="G1967" s="1" t="s">
        <v>692</v>
      </c>
      <c r="H1967" s="5">
        <v>11809153.300000001</v>
      </c>
      <c r="I1967" s="1">
        <v>875</v>
      </c>
      <c r="J1967" s="1">
        <v>0</v>
      </c>
      <c r="K1967" s="1" t="s">
        <v>3431</v>
      </c>
      <c r="L1967" s="1">
        <v>49</v>
      </c>
      <c r="M1967" s="1" t="s">
        <v>3454</v>
      </c>
      <c r="N1967" s="1" t="s">
        <v>5392</v>
      </c>
      <c r="O1967" s="1">
        <v>975960</v>
      </c>
      <c r="P1967" s="1" t="s">
        <v>1819</v>
      </c>
      <c r="Q1967" s="1">
        <v>6.0399900000000004</v>
      </c>
      <c r="R1967" s="1" t="str">
        <f>IFERROR(VLOOKUP(K1967,Proveedores!$A$2:$B$500,2,0),"Agregar")</f>
        <v>Dr. LAZAR &amp; Cía. S.A.Q.e.I.</v>
      </c>
      <c r="S1967" s="5">
        <f t="shared" si="30"/>
        <v>5894788.6404000008</v>
      </c>
    </row>
    <row r="1968" spans="1:19" x14ac:dyDescent="0.2">
      <c r="A1968" s="7">
        <v>44004.62872685185</v>
      </c>
      <c r="B1968" s="1" t="s">
        <v>7964</v>
      </c>
      <c r="C1968" s="1" t="s">
        <v>7965</v>
      </c>
      <c r="D1968" s="1" t="s">
        <v>1621</v>
      </c>
      <c r="E1968" s="1" t="s">
        <v>7966</v>
      </c>
      <c r="F1968" s="7">
        <v>43986</v>
      </c>
      <c r="G1968" s="1" t="s">
        <v>692</v>
      </c>
      <c r="H1968" s="5">
        <v>11809153.300000001</v>
      </c>
      <c r="I1968" s="1">
        <v>875</v>
      </c>
      <c r="J1968" s="1">
        <v>0</v>
      </c>
      <c r="K1968" s="1" t="s">
        <v>3431</v>
      </c>
      <c r="L1968" s="1">
        <v>49</v>
      </c>
      <c r="M1968" s="1" t="s">
        <v>3454</v>
      </c>
      <c r="N1968" s="1" t="s">
        <v>5392</v>
      </c>
      <c r="O1968" s="1">
        <v>979200</v>
      </c>
      <c r="P1968" s="1" t="s">
        <v>1819</v>
      </c>
      <c r="Q1968" s="1">
        <v>6.0399900000000004</v>
      </c>
      <c r="R1968" s="1" t="str">
        <f>IFERROR(VLOOKUP(K1968,Proveedores!$A$2:$B$500,2,0),"Agregar")</f>
        <v>Dr. LAZAR &amp; Cía. S.A.Q.e.I.</v>
      </c>
      <c r="S1968" s="5">
        <f t="shared" si="30"/>
        <v>5914358.2080000006</v>
      </c>
    </row>
    <row r="1969" spans="1:19" x14ac:dyDescent="0.2">
      <c r="A1969" s="7">
        <v>44004.636076388888</v>
      </c>
      <c r="B1969" s="1" t="s">
        <v>7967</v>
      </c>
      <c r="C1969" s="1" t="s">
        <v>7968</v>
      </c>
      <c r="D1969" s="1" t="s">
        <v>1621</v>
      </c>
      <c r="E1969" s="1" t="s">
        <v>7969</v>
      </c>
      <c r="F1969" s="7">
        <v>43972</v>
      </c>
      <c r="G1969" s="1" t="s">
        <v>1162</v>
      </c>
      <c r="H1969" s="5">
        <v>35104429.799999997</v>
      </c>
      <c r="I1969" s="1">
        <v>792</v>
      </c>
      <c r="J1969" s="1">
        <v>0</v>
      </c>
      <c r="K1969" s="1" t="s">
        <v>6366</v>
      </c>
      <c r="L1969" s="1">
        <v>12</v>
      </c>
      <c r="M1969" s="1" t="s">
        <v>7970</v>
      </c>
      <c r="N1969" s="1" t="s">
        <v>7971</v>
      </c>
      <c r="O1969" s="1">
        <v>1639</v>
      </c>
      <c r="P1969" s="1" t="s">
        <v>7972</v>
      </c>
      <c r="Q1969" s="1">
        <v>21418.2</v>
      </c>
      <c r="R1969" s="1" t="str">
        <f>IFERROR(VLOOKUP(K1969,Proveedores!$A$2:$B$500,2,0),"Agregar")</f>
        <v>Pfizer S.R.L.</v>
      </c>
      <c r="S1969" s="5">
        <f t="shared" si="30"/>
        <v>35104429.800000004</v>
      </c>
    </row>
    <row r="1970" spans="1:19" x14ac:dyDescent="0.2">
      <c r="A1970" s="7">
        <v>44004.699340277781</v>
      </c>
      <c r="B1970" s="1" t="s">
        <v>7973</v>
      </c>
      <c r="C1970" s="1" t="s">
        <v>7974</v>
      </c>
      <c r="D1970" s="1" t="s">
        <v>1621</v>
      </c>
      <c r="E1970" s="1" t="s">
        <v>7975</v>
      </c>
      <c r="F1970" s="7">
        <v>43980</v>
      </c>
      <c r="G1970" s="1" t="s">
        <v>692</v>
      </c>
      <c r="H1970" s="5">
        <v>3961440.01</v>
      </c>
      <c r="I1970" s="1">
        <v>842</v>
      </c>
      <c r="J1970" s="1">
        <v>0</v>
      </c>
      <c r="K1970" s="1" t="s">
        <v>702</v>
      </c>
      <c r="L1970" s="1">
        <v>42</v>
      </c>
      <c r="M1970" s="1">
        <v>3001814</v>
      </c>
      <c r="N1970" s="1" t="s">
        <v>7197</v>
      </c>
      <c r="O1970" s="1">
        <v>15720</v>
      </c>
      <c r="P1970" s="1" t="s">
        <v>7187</v>
      </c>
      <c r="Q1970" s="1">
        <v>252</v>
      </c>
      <c r="R1970" s="1" t="str">
        <f>IFERROR(VLOOKUP(K1970,Proveedores!$A$2:$B$500,2,0),"Agregar")</f>
        <v>SAVANT PHARM S.A.</v>
      </c>
      <c r="S1970" s="5">
        <f t="shared" si="30"/>
        <v>3961440</v>
      </c>
    </row>
    <row r="1971" spans="1:19" x14ac:dyDescent="0.2">
      <c r="A1971" s="7">
        <v>44004.719513888886</v>
      </c>
      <c r="B1971" s="1" t="s">
        <v>7976</v>
      </c>
      <c r="C1971" s="1" t="s">
        <v>7977</v>
      </c>
      <c r="D1971" s="1" t="s">
        <v>1621</v>
      </c>
      <c r="E1971" s="1" t="s">
        <v>7975</v>
      </c>
      <c r="F1971" s="7">
        <v>43980</v>
      </c>
      <c r="G1971" s="1" t="s">
        <v>692</v>
      </c>
      <c r="H1971" s="5">
        <v>3961440.01</v>
      </c>
      <c r="I1971" s="1">
        <v>842</v>
      </c>
      <c r="J1971" s="1">
        <v>0</v>
      </c>
      <c r="K1971" s="1" t="s">
        <v>702</v>
      </c>
      <c r="L1971" s="1">
        <v>42</v>
      </c>
      <c r="M1971" s="1">
        <v>3001814</v>
      </c>
      <c r="N1971" s="1" t="s">
        <v>7197</v>
      </c>
      <c r="O1971" s="1">
        <v>15720</v>
      </c>
      <c r="P1971" s="1" t="s">
        <v>7187</v>
      </c>
      <c r="Q1971" s="1">
        <v>252</v>
      </c>
      <c r="R1971" s="1" t="str">
        <f>IFERROR(VLOOKUP(K1971,Proveedores!$A$2:$B$500,2,0),"Agregar")</f>
        <v>SAVANT PHARM S.A.</v>
      </c>
      <c r="S1971" s="5">
        <f t="shared" si="30"/>
        <v>3961440</v>
      </c>
    </row>
    <row r="1972" spans="1:19" x14ac:dyDescent="0.2">
      <c r="A1972" s="7">
        <v>44004.723715277774</v>
      </c>
      <c r="B1972" s="1" t="s">
        <v>7978</v>
      </c>
      <c r="C1972" s="1" t="s">
        <v>7979</v>
      </c>
      <c r="D1972" s="1" t="s">
        <v>1621</v>
      </c>
      <c r="E1972" s="1" t="s">
        <v>7980</v>
      </c>
      <c r="F1972" s="7">
        <v>43980</v>
      </c>
      <c r="G1972" s="1" t="s">
        <v>692</v>
      </c>
      <c r="H1972" s="5">
        <v>3888864</v>
      </c>
      <c r="I1972" s="1">
        <v>843</v>
      </c>
      <c r="J1972" s="1">
        <v>0</v>
      </c>
      <c r="K1972" s="1" t="s">
        <v>702</v>
      </c>
      <c r="L1972" s="1">
        <v>42</v>
      </c>
      <c r="M1972" s="1">
        <v>3001814</v>
      </c>
      <c r="N1972" s="1" t="s">
        <v>7197</v>
      </c>
      <c r="O1972" s="1">
        <v>15432</v>
      </c>
      <c r="P1972" s="1" t="s">
        <v>7187</v>
      </c>
      <c r="Q1972" s="1">
        <v>252</v>
      </c>
      <c r="R1972" s="1" t="str">
        <f>IFERROR(VLOOKUP(K1972,Proveedores!$A$2:$B$500,2,0),"Agregar")</f>
        <v>SAVANT PHARM S.A.</v>
      </c>
      <c r="S1972" s="5">
        <f t="shared" si="30"/>
        <v>3888864</v>
      </c>
    </row>
    <row r="1973" spans="1:19" x14ac:dyDescent="0.2">
      <c r="A1973" s="7">
        <v>44004.74077546296</v>
      </c>
      <c r="B1973" s="1" t="s">
        <v>7981</v>
      </c>
      <c r="C1973" s="1" t="s">
        <v>7982</v>
      </c>
      <c r="D1973" s="1" t="s">
        <v>1621</v>
      </c>
      <c r="E1973" s="1">
        <v>1100000103</v>
      </c>
      <c r="F1973" s="7">
        <v>44000</v>
      </c>
      <c r="G1973" s="1" t="s">
        <v>6653</v>
      </c>
      <c r="H1973" s="5">
        <v>177100000</v>
      </c>
      <c r="I1973" s="1" t="s">
        <v>2599</v>
      </c>
      <c r="J1973" s="1">
        <v>0</v>
      </c>
      <c r="K1973" s="1" t="s">
        <v>5669</v>
      </c>
      <c r="L1973" s="1">
        <v>1</v>
      </c>
      <c r="M1973" s="1" t="s">
        <v>5670</v>
      </c>
      <c r="N1973" s="1" t="s">
        <v>5671</v>
      </c>
      <c r="O1973" s="1">
        <v>230</v>
      </c>
      <c r="P1973" s="1" t="s">
        <v>2149</v>
      </c>
      <c r="Q1973" s="1">
        <v>770000</v>
      </c>
      <c r="R1973" s="1" t="str">
        <f>IFERROR(VLOOKUP(K1973,Proveedores!$A$2:$B$500,2,0),"Agregar")</f>
        <v>TECME SA</v>
      </c>
      <c r="S1973" s="5">
        <f t="shared" si="30"/>
        <v>177100000</v>
      </c>
    </row>
    <row r="1974" spans="1:19" x14ac:dyDescent="0.2">
      <c r="A1974" s="7">
        <v>44004.74496527778</v>
      </c>
      <c r="B1974" s="1" t="s">
        <v>7983</v>
      </c>
      <c r="C1974" s="1" t="s">
        <v>7984</v>
      </c>
      <c r="D1974" s="1" t="s">
        <v>1621</v>
      </c>
      <c r="E1974" s="1">
        <v>75500000184</v>
      </c>
      <c r="F1974" s="7">
        <v>43958</v>
      </c>
      <c r="G1974" s="1">
        <v>800007</v>
      </c>
      <c r="H1974" s="5">
        <v>2906280.22</v>
      </c>
      <c r="I1974" s="1">
        <v>751</v>
      </c>
      <c r="J1974" s="1">
        <v>0</v>
      </c>
      <c r="K1974" s="1" t="s">
        <v>2965</v>
      </c>
      <c r="L1974" s="1">
        <v>28</v>
      </c>
      <c r="M1974" s="1">
        <v>10158155</v>
      </c>
      <c r="N1974" s="1" t="s">
        <v>7985</v>
      </c>
      <c r="O1974" s="1">
        <v>69</v>
      </c>
      <c r="P1974" s="1" t="s">
        <v>1665</v>
      </c>
      <c r="Q1974" s="1">
        <v>42120.002999999997</v>
      </c>
      <c r="R1974" s="1" t="str">
        <f>IFERROR(VLOOKUP(K1974,Proveedores!$A$2:$B$500,2,0),"Agregar")</f>
        <v>PRODUCTOS ROCHE S.A.Q. e I.</v>
      </c>
      <c r="S1974" s="5">
        <f t="shared" si="30"/>
        <v>2906280.2069999999</v>
      </c>
    </row>
    <row r="1975" spans="1:19" x14ac:dyDescent="0.2">
      <c r="A1975" s="7">
        <v>44004.746631944443</v>
      </c>
      <c r="B1975" s="1" t="s">
        <v>7986</v>
      </c>
      <c r="C1975" s="1" t="s">
        <v>7987</v>
      </c>
      <c r="D1975" s="1" t="s">
        <v>1621</v>
      </c>
      <c r="E1975" s="1">
        <v>1100000104</v>
      </c>
      <c r="F1975" s="7">
        <v>44004</v>
      </c>
      <c r="G1975" s="1" t="s">
        <v>6653</v>
      </c>
      <c r="H1975" s="5">
        <v>192500000</v>
      </c>
      <c r="I1975" s="1" t="s">
        <v>2599</v>
      </c>
      <c r="J1975" s="1">
        <v>0</v>
      </c>
      <c r="K1975" s="1" t="s">
        <v>5669</v>
      </c>
      <c r="L1975" s="1">
        <v>1</v>
      </c>
      <c r="M1975" s="1" t="s">
        <v>5670</v>
      </c>
      <c r="N1975" s="1" t="s">
        <v>5671</v>
      </c>
      <c r="O1975" s="1">
        <v>250</v>
      </c>
      <c r="P1975" s="1" t="s">
        <v>2149</v>
      </c>
      <c r="Q1975" s="1">
        <v>770000</v>
      </c>
      <c r="R1975" s="1" t="str">
        <f>IFERROR(VLOOKUP(K1975,Proveedores!$A$2:$B$500,2,0),"Agregar")</f>
        <v>TECME SA</v>
      </c>
      <c r="S1975" s="5">
        <f t="shared" si="30"/>
        <v>192500000</v>
      </c>
    </row>
    <row r="1976" spans="1:19" x14ac:dyDescent="0.2">
      <c r="A1976" s="7">
        <v>44004.875532407408</v>
      </c>
      <c r="B1976" s="1" t="s">
        <v>7988</v>
      </c>
      <c r="C1976" s="1" t="s">
        <v>7989</v>
      </c>
      <c r="D1976" s="1" t="s">
        <v>1621</v>
      </c>
      <c r="E1976" s="1" t="s">
        <v>7990</v>
      </c>
      <c r="F1976" s="7">
        <v>43994</v>
      </c>
      <c r="G1976" s="1" t="s">
        <v>692</v>
      </c>
      <c r="H1976" s="5">
        <v>3259867.2</v>
      </c>
      <c r="I1976" s="1">
        <v>962</v>
      </c>
      <c r="J1976" s="1">
        <v>0</v>
      </c>
      <c r="K1976" s="1" t="s">
        <v>620</v>
      </c>
      <c r="L1976" s="1">
        <v>6</v>
      </c>
      <c r="M1976" s="1" t="s">
        <v>3984</v>
      </c>
      <c r="N1976" s="1" t="s">
        <v>6917</v>
      </c>
      <c r="O1976" s="1">
        <v>32664</v>
      </c>
      <c r="P1976" s="1" t="s">
        <v>6556</v>
      </c>
      <c r="Q1976" s="1">
        <v>99.8</v>
      </c>
      <c r="R1976" s="1" t="str">
        <f>IFERROR(VLOOKUP(K1976,Proveedores!$A$2:$B$500,2,0),"Agregar")</f>
        <v>PHARMOS S.A.</v>
      </c>
      <c r="S1976" s="5">
        <f t="shared" si="30"/>
        <v>3259867.1999999997</v>
      </c>
    </row>
    <row r="1977" spans="1:19" x14ac:dyDescent="0.2">
      <c r="A1977" s="7">
        <v>44005.437407407408</v>
      </c>
      <c r="B1977" s="1" t="s">
        <v>7991</v>
      </c>
      <c r="C1977" s="1" t="s">
        <v>7992</v>
      </c>
      <c r="D1977" s="1" t="s">
        <v>1621</v>
      </c>
      <c r="E1977" s="1" t="s">
        <v>7993</v>
      </c>
      <c r="F1977" s="7">
        <v>44001</v>
      </c>
      <c r="G1977" s="1" t="s">
        <v>692</v>
      </c>
      <c r="H1977" s="5">
        <v>4447570.4000000004</v>
      </c>
      <c r="I1977" s="1">
        <v>929</v>
      </c>
      <c r="J1977" s="1">
        <v>0</v>
      </c>
      <c r="K1977" s="1" t="s">
        <v>2399</v>
      </c>
      <c r="L1977" s="1">
        <v>18</v>
      </c>
      <c r="M1977" s="1" t="s">
        <v>1995</v>
      </c>
      <c r="N1977" s="1" t="s">
        <v>7994</v>
      </c>
      <c r="O1977" s="1">
        <v>103480</v>
      </c>
      <c r="P1977" s="1" t="s">
        <v>1892</v>
      </c>
      <c r="Q1977" s="1">
        <v>42.98</v>
      </c>
      <c r="R1977" s="1" t="str">
        <f>IFERROR(VLOOKUP(K1977,Proveedores!$A$2:$B$500,2,0),"Agregar")</f>
        <v>PRO MED INTERNACIONAL SA</v>
      </c>
      <c r="S1977" s="5">
        <f t="shared" si="30"/>
        <v>4447570.3999999994</v>
      </c>
    </row>
    <row r="1978" spans="1:19" x14ac:dyDescent="0.2">
      <c r="A1978" s="7">
        <v>44005.555856481478</v>
      </c>
      <c r="B1978" s="1" t="s">
        <v>7995</v>
      </c>
      <c r="C1978" s="1" t="s">
        <v>7996</v>
      </c>
      <c r="D1978" s="1" t="s">
        <v>1621</v>
      </c>
      <c r="E1978" s="1" t="s">
        <v>7997</v>
      </c>
      <c r="F1978" s="7">
        <v>43944</v>
      </c>
      <c r="G1978" s="1" t="s">
        <v>539</v>
      </c>
      <c r="H1978" s="5">
        <v>1219676.3999999999</v>
      </c>
      <c r="I1978" s="1" t="s">
        <v>3415</v>
      </c>
      <c r="J1978" s="1">
        <v>0</v>
      </c>
      <c r="K1978" s="1" t="s">
        <v>310</v>
      </c>
      <c r="L1978" s="1">
        <v>2</v>
      </c>
      <c r="M1978" s="1" t="s">
        <v>7998</v>
      </c>
      <c r="N1978" s="1" t="s">
        <v>7999</v>
      </c>
      <c r="O1978" s="1">
        <v>540</v>
      </c>
      <c r="P1978" s="1" t="s">
        <v>3449</v>
      </c>
      <c r="Q1978" s="1">
        <v>2258.66</v>
      </c>
      <c r="R1978" s="1" t="str">
        <f>IFERROR(VLOOKUP(K1978,Proveedores!$A$2:$B$500,2,0),"Agregar")</f>
        <v>MSD ARGENTINA SRL</v>
      </c>
      <c r="S1978" s="5">
        <f t="shared" si="30"/>
        <v>1219676.3999999999</v>
      </c>
    </row>
    <row r="1979" spans="1:19" x14ac:dyDescent="0.2">
      <c r="A1979" s="7">
        <v>44005.578541666669</v>
      </c>
      <c r="B1979" s="1" t="s">
        <v>8000</v>
      </c>
      <c r="C1979" s="1" t="s">
        <v>8001</v>
      </c>
      <c r="D1979" s="1" t="s">
        <v>1621</v>
      </c>
      <c r="E1979" s="1" t="s">
        <v>8002</v>
      </c>
      <c r="F1979" s="7">
        <v>44005</v>
      </c>
      <c r="G1979" s="1">
        <v>43862</v>
      </c>
      <c r="H1979" s="5">
        <v>212355000</v>
      </c>
      <c r="I1979" s="1">
        <v>0</v>
      </c>
      <c r="J1979" s="1">
        <v>0</v>
      </c>
      <c r="K1979" s="1" t="s">
        <v>6302</v>
      </c>
      <c r="L1979" s="1" t="s">
        <v>6303</v>
      </c>
      <c r="M1979" s="1">
        <v>3891600</v>
      </c>
      <c r="N1979" s="1" t="s">
        <v>6304</v>
      </c>
      <c r="O1979" s="1">
        <v>1300000</v>
      </c>
      <c r="P1979" s="1" t="s">
        <v>1861</v>
      </c>
      <c r="Q1979" s="1">
        <v>163.35</v>
      </c>
      <c r="R1979" s="1" t="str">
        <f>IFERROR(VLOOKUP(K1979,Proveedores!$A$2:$B$500,2,0),"Agregar")</f>
        <v>VIALERG S.A.</v>
      </c>
      <c r="S1979" s="5">
        <f t="shared" si="30"/>
        <v>212355000</v>
      </c>
    </row>
    <row r="1980" spans="1:19" x14ac:dyDescent="0.2">
      <c r="A1980" s="7">
        <v>44005.579965277779</v>
      </c>
      <c r="B1980" s="1" t="s">
        <v>8003</v>
      </c>
      <c r="C1980" s="1" t="s">
        <v>8004</v>
      </c>
      <c r="D1980" s="1" t="s">
        <v>1621</v>
      </c>
      <c r="E1980" s="1">
        <v>5557</v>
      </c>
      <c r="F1980" s="7">
        <v>43999</v>
      </c>
      <c r="G1980" s="1" t="s">
        <v>552</v>
      </c>
      <c r="H1980" s="5">
        <v>2560800</v>
      </c>
      <c r="I1980" s="1">
        <v>952</v>
      </c>
      <c r="J1980" s="1">
        <v>0</v>
      </c>
      <c r="K1980" s="1" t="s">
        <v>6907</v>
      </c>
      <c r="L1980" s="1">
        <v>1</v>
      </c>
      <c r="M1980" s="1" t="s">
        <v>2521</v>
      </c>
      <c r="N1980" s="1" t="s">
        <v>4511</v>
      </c>
      <c r="O1980" s="1">
        <v>3000</v>
      </c>
      <c r="P1980" s="1" t="s">
        <v>2391</v>
      </c>
      <c r="Q1980" s="1">
        <v>853.6</v>
      </c>
      <c r="R1980" s="1" t="str">
        <f>IFERROR(VLOOKUP(K1980,Proveedores!$A$2:$B$500,2,0),"Agregar")</f>
        <v>KOPELCO S.A.</v>
      </c>
      <c r="S1980" s="5">
        <f t="shared" si="30"/>
        <v>2560800</v>
      </c>
    </row>
    <row r="1981" spans="1:19" x14ac:dyDescent="0.2">
      <c r="A1981" s="7">
        <v>44005.616666666669</v>
      </c>
      <c r="B1981" s="1" t="s">
        <v>8005</v>
      </c>
      <c r="C1981" s="1" t="s">
        <v>8006</v>
      </c>
      <c r="D1981" s="1" t="s">
        <v>1621</v>
      </c>
      <c r="E1981" s="1" t="s">
        <v>7956</v>
      </c>
      <c r="F1981" s="7">
        <v>44004</v>
      </c>
      <c r="G1981" s="1" t="s">
        <v>7514</v>
      </c>
      <c r="H1981" s="5">
        <v>3085137</v>
      </c>
      <c r="I1981" s="1" t="s">
        <v>1816</v>
      </c>
      <c r="J1981" s="1">
        <v>0</v>
      </c>
      <c r="K1981" s="1" t="s">
        <v>7515</v>
      </c>
      <c r="L1981" s="1">
        <v>1</v>
      </c>
      <c r="M1981" s="1" t="s">
        <v>6251</v>
      </c>
      <c r="N1981" s="1" t="s">
        <v>7516</v>
      </c>
      <c r="O1981" s="1">
        <v>14800</v>
      </c>
      <c r="P1981" s="1" t="s">
        <v>7528</v>
      </c>
      <c r="Q1981" s="1">
        <v>137.94</v>
      </c>
      <c r="R1981" s="1" t="str">
        <f>IFERROR(VLOOKUP(K1981,Proveedores!$A$2:$B$500,2,0),"Agregar")</f>
        <v>G7 Soluciones Integrales S.R.L.</v>
      </c>
      <c r="S1981" s="5">
        <f t="shared" si="30"/>
        <v>2041512</v>
      </c>
    </row>
    <row r="1982" spans="1:19" x14ac:dyDescent="0.2">
      <c r="A1982" s="7">
        <v>44005.616666666669</v>
      </c>
      <c r="B1982" s="1" t="s">
        <v>8005</v>
      </c>
      <c r="C1982" s="1" t="s">
        <v>8006</v>
      </c>
      <c r="D1982" s="1" t="s">
        <v>1621</v>
      </c>
      <c r="E1982" s="1" t="s">
        <v>7956</v>
      </c>
      <c r="F1982" s="7">
        <v>44004</v>
      </c>
      <c r="G1982" s="1" t="s">
        <v>7514</v>
      </c>
      <c r="H1982" s="5">
        <v>3085137</v>
      </c>
      <c r="I1982" s="1" t="s">
        <v>1816</v>
      </c>
      <c r="J1982" s="1">
        <v>0</v>
      </c>
      <c r="K1982" s="1" t="s">
        <v>7515</v>
      </c>
      <c r="L1982" s="1">
        <v>3</v>
      </c>
      <c r="M1982" s="1" t="s">
        <v>7517</v>
      </c>
      <c r="N1982" s="1" t="s">
        <v>7518</v>
      </c>
      <c r="O1982" s="1">
        <v>57500</v>
      </c>
      <c r="P1982" s="1" t="s">
        <v>7529</v>
      </c>
      <c r="Q1982" s="1">
        <v>18.149999999999999</v>
      </c>
      <c r="R1982" s="1" t="str">
        <f>IFERROR(VLOOKUP(K1982,Proveedores!$A$2:$B$500,2,0),"Agregar")</f>
        <v>G7 Soluciones Integrales S.R.L.</v>
      </c>
      <c r="S1982" s="5">
        <f t="shared" si="30"/>
        <v>1043624.9999999999</v>
      </c>
    </row>
    <row r="1983" spans="1:19" x14ac:dyDescent="0.2">
      <c r="A1983" s="7">
        <v>44005.634062500001</v>
      </c>
      <c r="B1983" s="1" t="s">
        <v>8007</v>
      </c>
      <c r="C1983" s="1" t="s">
        <v>8008</v>
      </c>
      <c r="D1983" s="1" t="s">
        <v>1621</v>
      </c>
      <c r="E1983" s="1" t="s">
        <v>8009</v>
      </c>
      <c r="F1983" s="7">
        <v>43992</v>
      </c>
      <c r="G1983" s="1" t="s">
        <v>692</v>
      </c>
      <c r="H1983" s="5">
        <v>45696.17</v>
      </c>
      <c r="I1983" s="1">
        <v>953</v>
      </c>
      <c r="J1983" s="1">
        <v>0</v>
      </c>
      <c r="K1983" s="1" t="s">
        <v>3431</v>
      </c>
      <c r="L1983" s="1">
        <v>14</v>
      </c>
      <c r="M1983" s="1" t="s">
        <v>3201</v>
      </c>
      <c r="N1983" s="1" t="s">
        <v>3202</v>
      </c>
      <c r="O1983" s="1">
        <v>5083</v>
      </c>
      <c r="P1983" s="1" t="s">
        <v>3482</v>
      </c>
      <c r="Q1983" s="1">
        <v>8.99</v>
      </c>
      <c r="R1983" s="1" t="str">
        <f>IFERROR(VLOOKUP(K1983,Proveedores!$A$2:$B$500,2,0),"Agregar")</f>
        <v>Dr. LAZAR &amp; Cía. S.A.Q.e.I.</v>
      </c>
      <c r="S1983" s="5">
        <f t="shared" si="30"/>
        <v>45696.17</v>
      </c>
    </row>
    <row r="1984" spans="1:19" x14ac:dyDescent="0.2">
      <c r="A1984" s="7">
        <v>44005.697060185186</v>
      </c>
      <c r="B1984" s="1" t="s">
        <v>8010</v>
      </c>
      <c r="C1984" s="1" t="s">
        <v>8011</v>
      </c>
      <c r="D1984" s="1" t="s">
        <v>1621</v>
      </c>
      <c r="E1984" s="1">
        <v>2000000922</v>
      </c>
      <c r="F1984" s="7">
        <v>44001</v>
      </c>
      <c r="G1984" s="1" t="s">
        <v>472</v>
      </c>
      <c r="H1984" s="5">
        <v>9777231.3300000001</v>
      </c>
      <c r="I1984" s="1">
        <v>202000010901</v>
      </c>
      <c r="J1984" s="1">
        <v>0</v>
      </c>
      <c r="K1984" s="1" t="s">
        <v>8012</v>
      </c>
      <c r="L1984" s="1">
        <v>1</v>
      </c>
      <c r="M1984" s="1">
        <v>53630</v>
      </c>
      <c r="N1984" s="1" t="s">
        <v>2600</v>
      </c>
      <c r="O1984" s="1">
        <v>1356</v>
      </c>
      <c r="P1984" s="1" t="s">
        <v>1665</v>
      </c>
      <c r="Q1984" s="1">
        <v>1341</v>
      </c>
      <c r="R1984" s="1" t="str">
        <f>IFERROR(VLOOKUP(K1984,Proveedores!$A$2:$B$500,2,0),"Agregar")</f>
        <v>LABORATORIOS IMA S.A.I.C.</v>
      </c>
      <c r="S1984" s="5">
        <f t="shared" si="30"/>
        <v>1818396</v>
      </c>
    </row>
    <row r="1985" spans="1:19" x14ac:dyDescent="0.2">
      <c r="A1985" s="7">
        <v>44005.697060185186</v>
      </c>
      <c r="B1985" s="1" t="s">
        <v>8010</v>
      </c>
      <c r="C1985" s="1" t="s">
        <v>8011</v>
      </c>
      <c r="D1985" s="1" t="s">
        <v>1621</v>
      </c>
      <c r="E1985" s="1">
        <v>2000000922</v>
      </c>
      <c r="F1985" s="7">
        <v>44001</v>
      </c>
      <c r="G1985" s="1" t="s">
        <v>472</v>
      </c>
      <c r="H1985" s="5">
        <v>9777231.3300000001</v>
      </c>
      <c r="I1985" s="1">
        <v>202000010901</v>
      </c>
      <c r="J1985" s="1">
        <v>0</v>
      </c>
      <c r="K1985" s="1" t="s">
        <v>8012</v>
      </c>
      <c r="L1985" s="1">
        <v>2</v>
      </c>
      <c r="M1985" s="1">
        <v>53630</v>
      </c>
      <c r="N1985" s="1" t="s">
        <v>2600</v>
      </c>
      <c r="O1985" s="1">
        <v>1346</v>
      </c>
      <c r="P1985" s="1" t="s">
        <v>1665</v>
      </c>
      <c r="Q1985" s="1">
        <v>1341</v>
      </c>
      <c r="R1985" s="1" t="str">
        <f>IFERROR(VLOOKUP(K1985,Proveedores!$A$2:$B$500,2,0),"Agregar")</f>
        <v>LABORATORIOS IMA S.A.I.C.</v>
      </c>
      <c r="S1985" s="5">
        <f t="shared" si="30"/>
        <v>1804986</v>
      </c>
    </row>
    <row r="1986" spans="1:19" x14ac:dyDescent="0.2">
      <c r="A1986" s="7">
        <v>44005.697060185186</v>
      </c>
      <c r="B1986" s="1" t="s">
        <v>8010</v>
      </c>
      <c r="C1986" s="1" t="s">
        <v>8011</v>
      </c>
      <c r="D1986" s="1" t="s">
        <v>1621</v>
      </c>
      <c r="E1986" s="1">
        <v>2000000922</v>
      </c>
      <c r="F1986" s="7">
        <v>44001</v>
      </c>
      <c r="G1986" s="1" t="s">
        <v>472</v>
      </c>
      <c r="H1986" s="5">
        <v>9777231.3300000001</v>
      </c>
      <c r="I1986" s="1">
        <v>202000010901</v>
      </c>
      <c r="J1986" s="1">
        <v>0</v>
      </c>
      <c r="K1986" s="1" t="s">
        <v>8012</v>
      </c>
      <c r="L1986" s="1">
        <v>3</v>
      </c>
      <c r="M1986" s="1">
        <v>53630</v>
      </c>
      <c r="N1986" s="1" t="s">
        <v>2600</v>
      </c>
      <c r="O1986" s="1">
        <v>1359</v>
      </c>
      <c r="P1986" s="1" t="s">
        <v>6610</v>
      </c>
      <c r="Q1986" s="1">
        <v>1341</v>
      </c>
      <c r="R1986" s="1" t="str">
        <f>IFERROR(VLOOKUP(K1986,Proveedores!$A$2:$B$500,2,0),"Agregar")</f>
        <v>LABORATORIOS IMA S.A.I.C.</v>
      </c>
      <c r="S1986" s="5">
        <f t="shared" si="30"/>
        <v>1822419</v>
      </c>
    </row>
    <row r="1987" spans="1:19" x14ac:dyDescent="0.2">
      <c r="A1987" s="7">
        <v>44005.697060185186</v>
      </c>
      <c r="B1987" s="1" t="s">
        <v>8010</v>
      </c>
      <c r="C1987" s="1" t="s">
        <v>8011</v>
      </c>
      <c r="D1987" s="1" t="s">
        <v>1621</v>
      </c>
      <c r="E1987" s="1">
        <v>2000000922</v>
      </c>
      <c r="F1987" s="7">
        <v>44001</v>
      </c>
      <c r="G1987" s="1" t="s">
        <v>472</v>
      </c>
      <c r="H1987" s="5">
        <v>9777231.3300000001</v>
      </c>
      <c r="I1987" s="1">
        <v>202000010901</v>
      </c>
      <c r="J1987" s="1">
        <v>0</v>
      </c>
      <c r="K1987" s="1" t="s">
        <v>8012</v>
      </c>
      <c r="L1987" s="1">
        <v>4</v>
      </c>
      <c r="M1987" s="1">
        <v>53630</v>
      </c>
      <c r="N1987" s="1" t="s">
        <v>2600</v>
      </c>
      <c r="O1987" s="1">
        <v>1350</v>
      </c>
      <c r="P1987" s="1" t="s">
        <v>1665</v>
      </c>
      <c r="Q1987" s="1">
        <v>1341</v>
      </c>
      <c r="R1987" s="1" t="str">
        <f>IFERROR(VLOOKUP(K1987,Proveedores!$A$2:$B$500,2,0),"Agregar")</f>
        <v>LABORATORIOS IMA S.A.I.C.</v>
      </c>
      <c r="S1987" s="5">
        <f t="shared" ref="S1987:S2050" si="31">Q1987*O1987</f>
        <v>1810350</v>
      </c>
    </row>
    <row r="1988" spans="1:19" x14ac:dyDescent="0.2">
      <c r="A1988" s="7">
        <v>44005.697060185186</v>
      </c>
      <c r="B1988" s="1" t="s">
        <v>8010</v>
      </c>
      <c r="C1988" s="1" t="s">
        <v>8011</v>
      </c>
      <c r="D1988" s="1" t="s">
        <v>1621</v>
      </c>
      <c r="E1988" s="1">
        <v>2000000922</v>
      </c>
      <c r="F1988" s="7">
        <v>44001</v>
      </c>
      <c r="G1988" s="1" t="s">
        <v>472</v>
      </c>
      <c r="H1988" s="5">
        <v>9777231.3300000001</v>
      </c>
      <c r="I1988" s="1">
        <v>202000010901</v>
      </c>
      <c r="J1988" s="1">
        <v>0</v>
      </c>
      <c r="K1988" s="1" t="s">
        <v>8012</v>
      </c>
      <c r="L1988" s="1">
        <v>5</v>
      </c>
      <c r="M1988" s="1">
        <v>53630</v>
      </c>
      <c r="N1988" s="1" t="s">
        <v>2600</v>
      </c>
      <c r="O1988" s="1">
        <v>1358</v>
      </c>
      <c r="P1988" s="1" t="s">
        <v>1665</v>
      </c>
      <c r="Q1988" s="1">
        <v>1341</v>
      </c>
      <c r="R1988" s="1" t="str">
        <f>IFERROR(VLOOKUP(K1988,Proveedores!$A$2:$B$500,2,0),"Agregar")</f>
        <v>LABORATORIOS IMA S.A.I.C.</v>
      </c>
      <c r="S1988" s="5">
        <f t="shared" si="31"/>
        <v>1821078</v>
      </c>
    </row>
    <row r="1989" spans="1:19" x14ac:dyDescent="0.2">
      <c r="A1989" s="7">
        <v>44005.697060185186</v>
      </c>
      <c r="B1989" s="1" t="s">
        <v>8010</v>
      </c>
      <c r="C1989" s="1" t="s">
        <v>8011</v>
      </c>
      <c r="D1989" s="1" t="s">
        <v>1621</v>
      </c>
      <c r="E1989" s="1">
        <v>2000000922</v>
      </c>
      <c r="F1989" s="7">
        <v>44001</v>
      </c>
      <c r="G1989" s="1" t="s">
        <v>472</v>
      </c>
      <c r="H1989" s="5">
        <v>9777231.3300000001</v>
      </c>
      <c r="I1989" s="1">
        <v>202000010901</v>
      </c>
      <c r="J1989" s="1">
        <v>0</v>
      </c>
      <c r="K1989" s="1" t="s">
        <v>8012</v>
      </c>
      <c r="L1989" s="1">
        <v>6</v>
      </c>
      <c r="M1989" s="1">
        <v>53630</v>
      </c>
      <c r="N1989" s="1" t="s">
        <v>2600</v>
      </c>
      <c r="O1989" s="1">
        <v>522</v>
      </c>
      <c r="P1989" s="1" t="s">
        <v>1665</v>
      </c>
      <c r="Q1989" s="1">
        <v>1341</v>
      </c>
      <c r="R1989" s="1" t="str">
        <f>IFERROR(VLOOKUP(K1989,Proveedores!$A$2:$B$500,2,0),"Agregar")</f>
        <v>LABORATORIOS IMA S.A.I.C.</v>
      </c>
      <c r="S1989" s="5">
        <f t="shared" si="31"/>
        <v>700002</v>
      </c>
    </row>
    <row r="1990" spans="1:19" x14ac:dyDescent="0.2">
      <c r="A1990" s="7">
        <v>44005.760370370372</v>
      </c>
      <c r="B1990" s="1" t="s">
        <v>8013</v>
      </c>
      <c r="C1990" s="1" t="s">
        <v>8014</v>
      </c>
      <c r="D1990" s="1" t="s">
        <v>1621</v>
      </c>
      <c r="E1990" s="1">
        <v>31200005876</v>
      </c>
      <c r="F1990" s="7">
        <v>43985</v>
      </c>
      <c r="G1990" s="1" t="s">
        <v>692</v>
      </c>
      <c r="H1990" s="5">
        <v>432847.80000000005</v>
      </c>
      <c r="I1990" s="1">
        <v>0</v>
      </c>
      <c r="J1990" s="1" t="s">
        <v>699</v>
      </c>
      <c r="K1990" s="1" t="s">
        <v>4348</v>
      </c>
      <c r="L1990" s="1">
        <v>5</v>
      </c>
      <c r="M1990" s="1" t="s">
        <v>3925</v>
      </c>
      <c r="N1990" s="1" t="s">
        <v>3926</v>
      </c>
      <c r="O1990" s="1">
        <v>124740</v>
      </c>
      <c r="P1990" s="1" t="s">
        <v>1917</v>
      </c>
      <c r="Q1990" s="1">
        <v>3.47</v>
      </c>
      <c r="R1990" s="1" t="str">
        <f>IFERROR(VLOOKUP(K1990,Proveedores!$A$2:$B$500,2,0),"Agregar")</f>
        <v>MICROSULES ARGENTINA SA de SCIIA</v>
      </c>
      <c r="S1990" s="5">
        <f t="shared" si="31"/>
        <v>432847.80000000005</v>
      </c>
    </row>
    <row r="1991" spans="1:19" x14ac:dyDescent="0.2">
      <c r="A1991" s="7">
        <v>44005.767233796294</v>
      </c>
      <c r="B1991" s="1" t="s">
        <v>8015</v>
      </c>
      <c r="C1991" s="1" t="s">
        <v>8016</v>
      </c>
      <c r="D1991" s="1" t="s">
        <v>1621</v>
      </c>
      <c r="E1991" s="1" t="s">
        <v>8017</v>
      </c>
      <c r="F1991" s="7">
        <v>43972</v>
      </c>
      <c r="G1991" s="1" t="s">
        <v>1162</v>
      </c>
      <c r="H1991" s="5">
        <v>6553908</v>
      </c>
      <c r="I1991" s="1">
        <v>792</v>
      </c>
      <c r="J1991" s="1">
        <v>0</v>
      </c>
      <c r="K1991" s="1" t="s">
        <v>6366</v>
      </c>
      <c r="L1991" s="1">
        <v>11</v>
      </c>
      <c r="M1991" s="1" t="s">
        <v>8018</v>
      </c>
      <c r="N1991" s="1" t="s">
        <v>8019</v>
      </c>
      <c r="O1991" s="1">
        <v>306</v>
      </c>
      <c r="P1991" s="1" t="s">
        <v>8020</v>
      </c>
      <c r="Q1991" s="1">
        <v>21418</v>
      </c>
      <c r="R1991" s="1" t="str">
        <f>IFERROR(VLOOKUP(K1991,Proveedores!$A$2:$B$500,2,0),"Agregar")</f>
        <v>Pfizer S.R.L.</v>
      </c>
      <c r="S1991" s="5">
        <f t="shared" si="31"/>
        <v>6553908</v>
      </c>
    </row>
    <row r="1992" spans="1:19" x14ac:dyDescent="0.2">
      <c r="A1992" s="7">
        <v>44006.029120370367</v>
      </c>
      <c r="B1992" s="1" t="s">
        <v>8021</v>
      </c>
      <c r="C1992" s="1" t="s">
        <v>8022</v>
      </c>
      <c r="D1992" s="1" t="s">
        <v>1621</v>
      </c>
      <c r="E1992" s="1" t="s">
        <v>8023</v>
      </c>
      <c r="F1992" s="7">
        <v>43978</v>
      </c>
      <c r="G1992" s="1" t="s">
        <v>1083</v>
      </c>
      <c r="H1992" s="5">
        <v>514850.7</v>
      </c>
      <c r="I1992" s="1">
        <v>149</v>
      </c>
      <c r="J1992" s="1">
        <v>0</v>
      </c>
      <c r="K1992" s="1" t="s">
        <v>8024</v>
      </c>
      <c r="L1992" s="1">
        <v>1</v>
      </c>
      <c r="M1992" s="1" t="s">
        <v>2731</v>
      </c>
      <c r="N1992" s="1" t="s">
        <v>8025</v>
      </c>
      <c r="O1992" s="1">
        <v>165</v>
      </c>
      <c r="P1992" s="1" t="s">
        <v>1861</v>
      </c>
      <c r="Q1992" s="1">
        <v>4903.34</v>
      </c>
      <c r="R1992" s="1" t="str">
        <f>IFERROR(VLOOKUP(K1992,Proveedores!$A$2:$B$500,2,0),"Agregar")</f>
        <v>ELI LILLY INTERAMERICA INC SUCURSAL ARGENTINA</v>
      </c>
      <c r="S1992" s="5">
        <f t="shared" si="31"/>
        <v>809051.1</v>
      </c>
    </row>
    <row r="1993" spans="1:19" x14ac:dyDescent="0.2">
      <c r="A1993" s="7">
        <v>44006.633032407408</v>
      </c>
      <c r="B1993" s="1" t="s">
        <v>8026</v>
      </c>
      <c r="C1993" s="1" t="s">
        <v>8027</v>
      </c>
      <c r="D1993" s="1" t="s">
        <v>1621</v>
      </c>
      <c r="E1993" s="1" t="s">
        <v>8028</v>
      </c>
      <c r="F1993" s="7">
        <v>43957</v>
      </c>
      <c r="G1993" s="1" t="s">
        <v>1344</v>
      </c>
      <c r="H1993" s="5">
        <v>73561560</v>
      </c>
      <c r="I1993" s="1" t="s">
        <v>3415</v>
      </c>
      <c r="J1993" s="1">
        <v>0</v>
      </c>
      <c r="K1993" s="1" t="s">
        <v>310</v>
      </c>
      <c r="L1993" s="1" t="s">
        <v>8029</v>
      </c>
      <c r="M1993" s="1" t="s">
        <v>2168</v>
      </c>
      <c r="N1993" s="1" t="s">
        <v>8030</v>
      </c>
      <c r="O1993" s="1">
        <v>300000</v>
      </c>
      <c r="P1993" s="1" t="s">
        <v>1917</v>
      </c>
      <c r="Q1993" s="1">
        <v>235.5</v>
      </c>
      <c r="R1993" s="1" t="str">
        <f>IFERROR(VLOOKUP(K1993,Proveedores!$A$2:$B$500,2,0),"Agregar")</f>
        <v>MSD ARGENTINA SRL</v>
      </c>
      <c r="S1993" s="5">
        <f t="shared" si="31"/>
        <v>70650000</v>
      </c>
    </row>
    <row r="1994" spans="1:19" x14ac:dyDescent="0.2">
      <c r="A1994" s="7">
        <v>44006.633032407408</v>
      </c>
      <c r="B1994" s="1" t="s">
        <v>8026</v>
      </c>
      <c r="C1994" s="1" t="s">
        <v>8027</v>
      </c>
      <c r="D1994" s="1" t="s">
        <v>1621</v>
      </c>
      <c r="E1994" s="1" t="s">
        <v>8028</v>
      </c>
      <c r="F1994" s="7">
        <v>43957</v>
      </c>
      <c r="G1994" s="1" t="s">
        <v>1344</v>
      </c>
      <c r="H1994" s="5">
        <v>73561560</v>
      </c>
      <c r="I1994" s="1" t="s">
        <v>3415</v>
      </c>
      <c r="J1994" s="1">
        <v>0</v>
      </c>
      <c r="K1994" s="1" t="s">
        <v>310</v>
      </c>
      <c r="L1994" s="1" t="s">
        <v>8031</v>
      </c>
      <c r="M1994" s="1" t="s">
        <v>3693</v>
      </c>
      <c r="N1994" s="1" t="s">
        <v>8032</v>
      </c>
      <c r="O1994" s="1">
        <v>12000</v>
      </c>
      <c r="P1994" s="1" t="s">
        <v>1917</v>
      </c>
      <c r="Q1994" s="1">
        <v>242.63</v>
      </c>
      <c r="R1994" s="1" t="str">
        <f>IFERROR(VLOOKUP(K1994,Proveedores!$A$2:$B$500,2,0),"Agregar")</f>
        <v>MSD ARGENTINA SRL</v>
      </c>
      <c r="S1994" s="5">
        <f t="shared" si="31"/>
        <v>2911560</v>
      </c>
    </row>
    <row r="1995" spans="1:19" x14ac:dyDescent="0.2">
      <c r="A1995" s="7">
        <v>44006.667245370372</v>
      </c>
      <c r="B1995" s="1" t="s">
        <v>8033</v>
      </c>
      <c r="C1995" s="1" t="s">
        <v>8034</v>
      </c>
      <c r="D1995" s="1" t="s">
        <v>1621</v>
      </c>
      <c r="E1995" s="1" t="s">
        <v>8035</v>
      </c>
      <c r="F1995" s="7">
        <v>43963</v>
      </c>
      <c r="G1995" s="1" t="s">
        <v>1344</v>
      </c>
      <c r="H1995" s="5">
        <v>29357346</v>
      </c>
      <c r="I1995" s="1" t="s">
        <v>8036</v>
      </c>
      <c r="J1995" s="1">
        <v>0</v>
      </c>
      <c r="K1995" s="1" t="s">
        <v>310</v>
      </c>
      <c r="L1995" s="1">
        <v>2</v>
      </c>
      <c r="M1995" s="1" t="s">
        <v>2168</v>
      </c>
      <c r="N1995" s="1" t="s">
        <v>8037</v>
      </c>
      <c r="O1995" s="1">
        <v>111060</v>
      </c>
      <c r="P1995" s="1" t="s">
        <v>1917</v>
      </c>
      <c r="Q1995" s="1">
        <v>235.5</v>
      </c>
      <c r="R1995" s="1" t="str">
        <f>IFERROR(VLOOKUP(K1995,Proveedores!$A$2:$B$500,2,0),"Agregar")</f>
        <v>MSD ARGENTINA SRL</v>
      </c>
      <c r="S1995" s="5">
        <f t="shared" si="31"/>
        <v>26154630</v>
      </c>
    </row>
    <row r="1996" spans="1:19" x14ac:dyDescent="0.2">
      <c r="A1996" s="7">
        <v>44006.667245370372</v>
      </c>
      <c r="B1996" s="1" t="s">
        <v>8033</v>
      </c>
      <c r="C1996" s="1" t="s">
        <v>8034</v>
      </c>
      <c r="D1996" s="1" t="s">
        <v>1621</v>
      </c>
      <c r="E1996" s="1" t="s">
        <v>8035</v>
      </c>
      <c r="F1996" s="7">
        <v>43963</v>
      </c>
      <c r="G1996" s="1" t="s">
        <v>1344</v>
      </c>
      <c r="H1996" s="5">
        <v>29357346</v>
      </c>
      <c r="I1996" s="1" t="s">
        <v>8036</v>
      </c>
      <c r="J1996" s="1">
        <v>0</v>
      </c>
      <c r="K1996" s="1" t="s">
        <v>310</v>
      </c>
      <c r="L1996" s="1">
        <v>1</v>
      </c>
      <c r="M1996" s="1" t="s">
        <v>3693</v>
      </c>
      <c r="N1996" s="1" t="s">
        <v>8038</v>
      </c>
      <c r="O1996" s="1">
        <v>13200</v>
      </c>
      <c r="P1996" s="1" t="s">
        <v>1917</v>
      </c>
      <c r="Q1996" s="1">
        <v>242.63</v>
      </c>
      <c r="R1996" s="1" t="str">
        <f>IFERROR(VLOOKUP(K1996,Proveedores!$A$2:$B$500,2,0),"Agregar")</f>
        <v>MSD ARGENTINA SRL</v>
      </c>
      <c r="S1996" s="5">
        <f t="shared" si="31"/>
        <v>3202716</v>
      </c>
    </row>
    <row r="1997" spans="1:19" x14ac:dyDescent="0.2">
      <c r="A1997" s="7">
        <v>44007.392557870371</v>
      </c>
      <c r="B1997" s="1" t="s">
        <v>8039</v>
      </c>
      <c r="C1997" s="1" t="s">
        <v>8040</v>
      </c>
      <c r="D1997" s="1" t="s">
        <v>1621</v>
      </c>
      <c r="E1997" s="1" t="s">
        <v>8041</v>
      </c>
      <c r="F1997" s="7">
        <v>44006</v>
      </c>
      <c r="G1997" s="1" t="s">
        <v>1231</v>
      </c>
      <c r="H1997" s="5">
        <v>25546776</v>
      </c>
      <c r="I1997" s="1" t="s">
        <v>2599</v>
      </c>
      <c r="J1997" s="1">
        <v>0</v>
      </c>
      <c r="K1997" s="1" t="s">
        <v>318</v>
      </c>
      <c r="L1997" s="1">
        <v>3</v>
      </c>
      <c r="M1997" s="1" t="s">
        <v>5581</v>
      </c>
      <c r="N1997" s="1" t="s">
        <v>5582</v>
      </c>
      <c r="O1997" s="1">
        <v>370320</v>
      </c>
      <c r="P1997" s="1" t="s">
        <v>1917</v>
      </c>
      <c r="Q1997" s="1">
        <v>23.1</v>
      </c>
      <c r="R1997" s="1" t="str">
        <f>IFERROR(VLOOKUP(K1997,Proveedores!$A$2:$B$500,2,0),"Agregar")</f>
        <v>LABORATORIOS RICHMOND SACIF</v>
      </c>
      <c r="S1997" s="5">
        <f t="shared" si="31"/>
        <v>8554392</v>
      </c>
    </row>
    <row r="1998" spans="1:19" x14ac:dyDescent="0.2">
      <c r="A1998" s="7">
        <v>44007.392557870371</v>
      </c>
      <c r="B1998" s="1" t="s">
        <v>8039</v>
      </c>
      <c r="C1998" s="1" t="s">
        <v>8040</v>
      </c>
      <c r="D1998" s="1" t="s">
        <v>1621</v>
      </c>
      <c r="E1998" s="1" t="s">
        <v>8041</v>
      </c>
      <c r="F1998" s="7">
        <v>44006</v>
      </c>
      <c r="G1998" s="1" t="s">
        <v>1231</v>
      </c>
      <c r="H1998" s="5">
        <v>25546776</v>
      </c>
      <c r="I1998" s="1" t="s">
        <v>2599</v>
      </c>
      <c r="J1998" s="1">
        <v>0</v>
      </c>
      <c r="K1998" s="1" t="s">
        <v>318</v>
      </c>
      <c r="L1998" s="1">
        <v>6</v>
      </c>
      <c r="M1998" s="1" t="s">
        <v>5583</v>
      </c>
      <c r="N1998" s="1" t="s">
        <v>5584</v>
      </c>
      <c r="O1998" s="1">
        <v>526080</v>
      </c>
      <c r="P1998" s="1" t="s">
        <v>1917</v>
      </c>
      <c r="Q1998" s="1">
        <v>32.299999999999997</v>
      </c>
      <c r="R1998" s="1" t="str">
        <f>IFERROR(VLOOKUP(K1998,Proveedores!$A$2:$B$500,2,0),"Agregar")</f>
        <v>LABORATORIOS RICHMOND SACIF</v>
      </c>
      <c r="S1998" s="5">
        <f t="shared" si="31"/>
        <v>16992384</v>
      </c>
    </row>
    <row r="1999" spans="1:19" x14ac:dyDescent="0.2">
      <c r="A1999" s="7">
        <v>44007.449097222219</v>
      </c>
      <c r="B1999" s="1" t="s">
        <v>8042</v>
      </c>
      <c r="C1999" s="1" t="s">
        <v>8043</v>
      </c>
      <c r="D1999" s="1" t="s">
        <v>1621</v>
      </c>
      <c r="E1999" s="1" t="s">
        <v>8044</v>
      </c>
      <c r="F1999" s="7">
        <v>43963</v>
      </c>
      <c r="G1999" s="1" t="s">
        <v>1344</v>
      </c>
      <c r="H1999" s="5">
        <v>59346000</v>
      </c>
      <c r="I1999" s="1" t="s">
        <v>3415</v>
      </c>
      <c r="J1999" s="1">
        <v>0</v>
      </c>
      <c r="K1999" s="1" t="s">
        <v>310</v>
      </c>
      <c r="L1999" s="1">
        <v>2</v>
      </c>
      <c r="M1999" s="1" t="s">
        <v>2168</v>
      </c>
      <c r="N1999" s="1" t="s">
        <v>8045</v>
      </c>
      <c r="O1999" s="1">
        <v>252000</v>
      </c>
      <c r="P1999" s="1" t="s">
        <v>1819</v>
      </c>
      <c r="Q1999" s="1">
        <v>235.5</v>
      </c>
      <c r="R1999" s="1" t="str">
        <f>IFERROR(VLOOKUP(K1999,Proveedores!$A$2:$B$500,2,0),"Agregar")</f>
        <v>MSD ARGENTINA SRL</v>
      </c>
      <c r="S1999" s="5">
        <f t="shared" si="31"/>
        <v>59346000</v>
      </c>
    </row>
    <row r="2000" spans="1:19" x14ac:dyDescent="0.2">
      <c r="A2000" s="7">
        <v>44007.453865740739</v>
      </c>
      <c r="B2000" s="1" t="s">
        <v>8046</v>
      </c>
      <c r="C2000" s="1" t="s">
        <v>8047</v>
      </c>
      <c r="D2000" s="1" t="s">
        <v>1621</v>
      </c>
      <c r="E2000" s="1" t="s">
        <v>8048</v>
      </c>
      <c r="F2000" s="7">
        <v>43978</v>
      </c>
      <c r="G2000" s="1" t="s">
        <v>1344</v>
      </c>
      <c r="H2000" s="5">
        <v>63585000</v>
      </c>
      <c r="I2000" s="1" t="s">
        <v>3415</v>
      </c>
      <c r="J2000" s="1">
        <v>0</v>
      </c>
      <c r="K2000" s="1" t="s">
        <v>310</v>
      </c>
      <c r="L2000" s="1">
        <v>2</v>
      </c>
      <c r="M2000" s="1" t="s">
        <v>3693</v>
      </c>
      <c r="N2000" s="1" t="s">
        <v>8049</v>
      </c>
      <c r="O2000" s="1">
        <v>270000</v>
      </c>
      <c r="P2000" s="1" t="s">
        <v>1917</v>
      </c>
      <c r="Q2000" s="1">
        <v>235.5</v>
      </c>
      <c r="R2000" s="1" t="str">
        <f>IFERROR(VLOOKUP(K2000,Proveedores!$A$2:$B$500,2,0),"Agregar")</f>
        <v>MSD ARGENTINA SRL</v>
      </c>
      <c r="S2000" s="5">
        <f t="shared" si="31"/>
        <v>63585000</v>
      </c>
    </row>
    <row r="2001" spans="1:19" x14ac:dyDescent="0.2">
      <c r="A2001" s="7">
        <v>44007.47420138889</v>
      </c>
      <c r="B2001" s="1" t="s">
        <v>8050</v>
      </c>
      <c r="C2001" s="1" t="s">
        <v>8051</v>
      </c>
      <c r="D2001" s="1" t="s">
        <v>1621</v>
      </c>
      <c r="E2001" s="1" t="s">
        <v>8052</v>
      </c>
      <c r="F2001" s="7">
        <v>43963</v>
      </c>
      <c r="G2001" s="1" t="s">
        <v>1344</v>
      </c>
      <c r="H2001" s="5">
        <v>59346000</v>
      </c>
      <c r="I2001" s="1" t="s">
        <v>3415</v>
      </c>
      <c r="J2001" s="1">
        <v>0</v>
      </c>
      <c r="K2001" s="1" t="s">
        <v>310</v>
      </c>
      <c r="L2001" s="1">
        <v>2</v>
      </c>
      <c r="M2001" s="1" t="s">
        <v>2168</v>
      </c>
      <c r="N2001" s="1" t="s">
        <v>8049</v>
      </c>
      <c r="O2001" s="1">
        <v>252000</v>
      </c>
      <c r="P2001" s="1" t="s">
        <v>1917</v>
      </c>
      <c r="Q2001" s="1">
        <v>235.5</v>
      </c>
      <c r="R2001" s="1" t="str">
        <f>IFERROR(VLOOKUP(K2001,Proveedores!$A$2:$B$500,2,0),"Agregar")</f>
        <v>MSD ARGENTINA SRL</v>
      </c>
      <c r="S2001" s="5">
        <f t="shared" si="31"/>
        <v>59346000</v>
      </c>
    </row>
    <row r="2002" spans="1:19" x14ac:dyDescent="0.2">
      <c r="A2002" s="7">
        <v>44007.489074074074</v>
      </c>
      <c r="B2002" s="1" t="s">
        <v>8053</v>
      </c>
      <c r="C2002" s="1" t="s">
        <v>8054</v>
      </c>
      <c r="D2002" s="1" t="s">
        <v>1621</v>
      </c>
      <c r="E2002" s="1" t="s">
        <v>8055</v>
      </c>
      <c r="F2002" s="7">
        <v>44005</v>
      </c>
      <c r="G2002" s="1" t="s">
        <v>265</v>
      </c>
      <c r="H2002" s="5">
        <v>1487107.2</v>
      </c>
      <c r="I2002" s="1">
        <v>968</v>
      </c>
      <c r="J2002" s="1">
        <v>0</v>
      </c>
      <c r="K2002" s="1" t="s">
        <v>2070</v>
      </c>
      <c r="L2002" s="1">
        <v>3</v>
      </c>
      <c r="M2002" s="1" t="s">
        <v>2140</v>
      </c>
      <c r="N2002" s="1" t="s">
        <v>2141</v>
      </c>
      <c r="O2002" s="1">
        <v>44000</v>
      </c>
      <c r="P2002" s="1" t="s">
        <v>2073</v>
      </c>
      <c r="Q2002" s="1">
        <v>1222.95</v>
      </c>
      <c r="R2002" s="1" t="str">
        <f>IFERROR(VLOOKUP(K2002,Proveedores!$A$2:$B$500,2,0),"Agregar")</f>
        <v>CSL BEHRING S.A.</v>
      </c>
      <c r="S2002" s="5">
        <f t="shared" si="31"/>
        <v>53809800</v>
      </c>
    </row>
    <row r="2003" spans="1:19" x14ac:dyDescent="0.2">
      <c r="A2003" s="7">
        <v>44007.489074074074</v>
      </c>
      <c r="B2003" s="1" t="s">
        <v>8053</v>
      </c>
      <c r="C2003" s="1" t="s">
        <v>8054</v>
      </c>
      <c r="D2003" s="1" t="s">
        <v>1621</v>
      </c>
      <c r="E2003" s="1" t="s">
        <v>8055</v>
      </c>
      <c r="F2003" s="7">
        <v>44005</v>
      </c>
      <c r="G2003" s="1" t="s">
        <v>265</v>
      </c>
      <c r="H2003" s="5">
        <v>1487107.2</v>
      </c>
      <c r="I2003" s="1">
        <v>968</v>
      </c>
      <c r="J2003" s="1">
        <v>0</v>
      </c>
      <c r="K2003" s="1" t="s">
        <v>2070</v>
      </c>
      <c r="L2003" s="1">
        <v>4</v>
      </c>
      <c r="M2003" s="1" t="s">
        <v>2071</v>
      </c>
      <c r="N2003" s="1" t="s">
        <v>2072</v>
      </c>
      <c r="O2003" s="1">
        <v>564000</v>
      </c>
      <c r="P2003" s="1" t="s">
        <v>2073</v>
      </c>
      <c r="Q2003" s="1">
        <v>2445.9</v>
      </c>
      <c r="R2003" s="1" t="str">
        <f>IFERROR(VLOOKUP(K2003,Proveedores!$A$2:$B$500,2,0),"Agregar")</f>
        <v>CSL BEHRING S.A.</v>
      </c>
      <c r="S2003" s="5">
        <f t="shared" si="31"/>
        <v>1379487600</v>
      </c>
    </row>
    <row r="2004" spans="1:19" x14ac:dyDescent="0.2">
      <c r="A2004" s="7">
        <v>44007.489907407406</v>
      </c>
      <c r="B2004" s="1" t="s">
        <v>8056</v>
      </c>
      <c r="C2004" s="1" t="s">
        <v>8057</v>
      </c>
      <c r="D2004" s="1" t="s">
        <v>1621</v>
      </c>
      <c r="E2004" s="1" t="s">
        <v>8058</v>
      </c>
      <c r="F2004" s="7">
        <v>43999</v>
      </c>
      <c r="G2004" s="1" t="s">
        <v>32</v>
      </c>
      <c r="H2004" s="5">
        <v>3034075</v>
      </c>
      <c r="I2004" s="1" t="s">
        <v>8059</v>
      </c>
      <c r="J2004" s="1">
        <v>0</v>
      </c>
      <c r="K2004" s="1" t="s">
        <v>1401</v>
      </c>
      <c r="L2004" s="1">
        <v>1</v>
      </c>
      <c r="M2004" s="1" t="s">
        <v>7806</v>
      </c>
      <c r="N2004" s="1" t="s">
        <v>7886</v>
      </c>
      <c r="O2004" s="1">
        <v>20500</v>
      </c>
      <c r="P2004" s="1" t="s">
        <v>1850</v>
      </c>
      <c r="Q2004" s="1">
        <v>139.15</v>
      </c>
      <c r="R2004" s="1" t="str">
        <f>IFERROR(VLOOKUP(K2004,Proveedores!$A$2:$B$500,2,0),"Agregar")</f>
        <v>UNIFIBERS S.A.</v>
      </c>
      <c r="S2004" s="5">
        <f t="shared" si="31"/>
        <v>2852575</v>
      </c>
    </row>
    <row r="2005" spans="1:19" x14ac:dyDescent="0.2">
      <c r="A2005" s="7">
        <v>44007.494560185187</v>
      </c>
      <c r="B2005" s="1" t="s">
        <v>8060</v>
      </c>
      <c r="C2005" s="1" t="s">
        <v>8061</v>
      </c>
      <c r="D2005" s="1" t="s">
        <v>1621</v>
      </c>
      <c r="E2005" s="1" t="s">
        <v>8062</v>
      </c>
      <c r="F2005" s="7">
        <v>44000</v>
      </c>
      <c r="G2005" s="1" t="s">
        <v>32</v>
      </c>
      <c r="H2005" s="5">
        <v>3034075</v>
      </c>
      <c r="I2005" s="1" t="s">
        <v>8063</v>
      </c>
      <c r="J2005" s="1">
        <v>0</v>
      </c>
      <c r="K2005" s="1" t="s">
        <v>1401</v>
      </c>
      <c r="L2005" s="1">
        <v>1</v>
      </c>
      <c r="M2005" s="1" t="s">
        <v>7806</v>
      </c>
      <c r="N2005" s="1" t="s">
        <v>7886</v>
      </c>
      <c r="O2005" s="1">
        <v>20500</v>
      </c>
      <c r="P2005" s="1" t="s">
        <v>1850</v>
      </c>
      <c r="Q2005" s="1">
        <v>139.15</v>
      </c>
      <c r="R2005" s="1" t="str">
        <f>IFERROR(VLOOKUP(K2005,Proveedores!$A$2:$B$500,2,0),"Agregar")</f>
        <v>UNIFIBERS S.A.</v>
      </c>
      <c r="S2005" s="5">
        <f t="shared" si="31"/>
        <v>2852575</v>
      </c>
    </row>
    <row r="2006" spans="1:19" x14ac:dyDescent="0.2">
      <c r="A2006" s="7">
        <v>44007.494560185187</v>
      </c>
      <c r="B2006" s="1" t="s">
        <v>8060</v>
      </c>
      <c r="C2006" s="1" t="s">
        <v>8061</v>
      </c>
      <c r="D2006" s="1" t="s">
        <v>1621</v>
      </c>
      <c r="E2006" s="1" t="s">
        <v>8062</v>
      </c>
      <c r="F2006" s="7">
        <v>44000</v>
      </c>
      <c r="G2006" s="1" t="s">
        <v>32</v>
      </c>
      <c r="H2006" s="5">
        <v>3034075</v>
      </c>
      <c r="I2006" s="1" t="s">
        <v>8063</v>
      </c>
      <c r="J2006" s="1">
        <v>0</v>
      </c>
      <c r="K2006" s="1" t="s">
        <v>1401</v>
      </c>
      <c r="L2006" s="1">
        <v>2</v>
      </c>
      <c r="M2006" s="1" t="s">
        <v>7820</v>
      </c>
      <c r="N2006" s="1" t="s">
        <v>7821</v>
      </c>
      <c r="O2006" s="1">
        <v>10000</v>
      </c>
      <c r="P2006" s="1" t="s">
        <v>1850</v>
      </c>
      <c r="Q2006" s="1">
        <v>18.149999999999999</v>
      </c>
      <c r="R2006" s="1" t="str">
        <f>IFERROR(VLOOKUP(K2006,Proveedores!$A$2:$B$500,2,0),"Agregar")</f>
        <v>UNIFIBERS S.A.</v>
      </c>
      <c r="S2006" s="5">
        <f t="shared" si="31"/>
        <v>181500</v>
      </c>
    </row>
    <row r="2007" spans="1:19" x14ac:dyDescent="0.2">
      <c r="A2007" s="7">
        <v>44007.504988425928</v>
      </c>
      <c r="B2007" s="1" t="s">
        <v>8064</v>
      </c>
      <c r="C2007" s="1" t="s">
        <v>8065</v>
      </c>
      <c r="D2007" s="1" t="s">
        <v>1621</v>
      </c>
      <c r="E2007" s="1" t="s">
        <v>8066</v>
      </c>
      <c r="F2007" s="7">
        <v>44001</v>
      </c>
      <c r="G2007" s="1" t="s">
        <v>32</v>
      </c>
      <c r="H2007" s="5">
        <v>2937275</v>
      </c>
      <c r="I2007" s="1" t="s">
        <v>8067</v>
      </c>
      <c r="J2007" s="1">
        <v>0</v>
      </c>
      <c r="K2007" s="1" t="s">
        <v>1401</v>
      </c>
      <c r="L2007" s="1">
        <v>1</v>
      </c>
      <c r="M2007" s="1" t="s">
        <v>7806</v>
      </c>
      <c r="N2007" s="1" t="s">
        <v>7886</v>
      </c>
      <c r="O2007" s="1">
        <v>18500</v>
      </c>
      <c r="P2007" s="1" t="s">
        <v>1850</v>
      </c>
      <c r="Q2007" s="1">
        <v>139.15</v>
      </c>
      <c r="R2007" s="1" t="str">
        <f>IFERROR(VLOOKUP(K2007,Proveedores!$A$2:$B$500,2,0),"Agregar")</f>
        <v>UNIFIBERS S.A.</v>
      </c>
      <c r="S2007" s="5">
        <f t="shared" si="31"/>
        <v>2574275</v>
      </c>
    </row>
    <row r="2008" spans="1:19" x14ac:dyDescent="0.2">
      <c r="A2008" s="7">
        <v>44007.504988425928</v>
      </c>
      <c r="B2008" s="1" t="s">
        <v>8064</v>
      </c>
      <c r="C2008" s="1" t="s">
        <v>8065</v>
      </c>
      <c r="D2008" s="1" t="s">
        <v>1621</v>
      </c>
      <c r="E2008" s="1" t="s">
        <v>8066</v>
      </c>
      <c r="F2008" s="7">
        <v>44001</v>
      </c>
      <c r="G2008" s="1" t="s">
        <v>32</v>
      </c>
      <c r="H2008" s="5">
        <v>2937275</v>
      </c>
      <c r="I2008" s="1" t="s">
        <v>8067</v>
      </c>
      <c r="J2008" s="1">
        <v>0</v>
      </c>
      <c r="K2008" s="1" t="s">
        <v>1401</v>
      </c>
      <c r="L2008" s="1">
        <v>2</v>
      </c>
      <c r="M2008" s="1" t="s">
        <v>7820</v>
      </c>
      <c r="N2008" s="1" t="s">
        <v>7821</v>
      </c>
      <c r="O2008" s="1">
        <v>20000</v>
      </c>
      <c r="P2008" s="1" t="s">
        <v>1850</v>
      </c>
      <c r="Q2008" s="1">
        <v>18.149999999999999</v>
      </c>
      <c r="R2008" s="1" t="str">
        <f>IFERROR(VLOOKUP(K2008,Proveedores!$A$2:$B$500,2,0),"Agregar")</f>
        <v>UNIFIBERS S.A.</v>
      </c>
      <c r="S2008" s="5">
        <f t="shared" si="31"/>
        <v>363000</v>
      </c>
    </row>
    <row r="2009" spans="1:19" x14ac:dyDescent="0.2">
      <c r="A2009" s="7">
        <v>44007.509548611109</v>
      </c>
      <c r="B2009" s="1" t="s">
        <v>8068</v>
      </c>
      <c r="C2009" s="1" t="s">
        <v>8069</v>
      </c>
      <c r="D2009" s="1" t="s">
        <v>1621</v>
      </c>
      <c r="E2009" s="1" t="s">
        <v>8070</v>
      </c>
      <c r="F2009" s="7">
        <v>43973</v>
      </c>
      <c r="G2009" s="1" t="s">
        <v>1344</v>
      </c>
      <c r="H2009" s="5">
        <v>59346000</v>
      </c>
      <c r="I2009" s="1" t="s">
        <v>3415</v>
      </c>
      <c r="J2009" s="1">
        <v>0</v>
      </c>
      <c r="K2009" s="1" t="s">
        <v>310</v>
      </c>
      <c r="L2009" s="1">
        <v>2</v>
      </c>
      <c r="M2009" s="1" t="s">
        <v>2168</v>
      </c>
      <c r="N2009" s="1" t="s">
        <v>8049</v>
      </c>
      <c r="O2009" s="1">
        <v>252000</v>
      </c>
      <c r="P2009" s="1" t="s">
        <v>1917</v>
      </c>
      <c r="Q2009" s="1">
        <v>235.5</v>
      </c>
      <c r="R2009" s="1" t="str">
        <f>IFERROR(VLOOKUP(K2009,Proveedores!$A$2:$B$500,2,0),"Agregar")</f>
        <v>MSD ARGENTINA SRL</v>
      </c>
      <c r="S2009" s="5">
        <f t="shared" si="31"/>
        <v>59346000</v>
      </c>
    </row>
    <row r="2010" spans="1:19" x14ac:dyDescent="0.2">
      <c r="A2010" s="7">
        <v>44007.509606481479</v>
      </c>
      <c r="B2010" s="1" t="s">
        <v>8071</v>
      </c>
      <c r="C2010" s="1" t="s">
        <v>8072</v>
      </c>
      <c r="D2010" s="1" t="s">
        <v>1621</v>
      </c>
      <c r="E2010" s="1" t="s">
        <v>8073</v>
      </c>
      <c r="F2010" s="7">
        <v>44001</v>
      </c>
      <c r="G2010" s="1" t="s">
        <v>32</v>
      </c>
      <c r="H2010" s="5">
        <v>2589400</v>
      </c>
      <c r="I2010" s="1" t="s">
        <v>8074</v>
      </c>
      <c r="J2010" s="1">
        <v>0</v>
      </c>
      <c r="K2010" s="1" t="s">
        <v>1401</v>
      </c>
      <c r="L2010" s="1">
        <v>1</v>
      </c>
      <c r="M2010" s="1" t="s">
        <v>7806</v>
      </c>
      <c r="N2010" s="1" t="s">
        <v>7886</v>
      </c>
      <c r="O2010" s="1">
        <v>16000</v>
      </c>
      <c r="P2010" s="1" t="s">
        <v>1850</v>
      </c>
      <c r="Q2010" s="1">
        <v>139.15</v>
      </c>
      <c r="R2010" s="1" t="str">
        <f>IFERROR(VLOOKUP(K2010,Proveedores!$A$2:$B$500,2,0),"Agregar")</f>
        <v>UNIFIBERS S.A.</v>
      </c>
      <c r="S2010" s="5">
        <f t="shared" si="31"/>
        <v>2226400</v>
      </c>
    </row>
    <row r="2011" spans="1:19" x14ac:dyDescent="0.2">
      <c r="A2011" s="7">
        <v>44007.509606481479</v>
      </c>
      <c r="B2011" s="1" t="s">
        <v>8071</v>
      </c>
      <c r="C2011" s="1" t="s">
        <v>8072</v>
      </c>
      <c r="D2011" s="1" t="s">
        <v>1621</v>
      </c>
      <c r="E2011" s="1" t="s">
        <v>8073</v>
      </c>
      <c r="F2011" s="7">
        <v>44001</v>
      </c>
      <c r="G2011" s="1" t="s">
        <v>32</v>
      </c>
      <c r="H2011" s="5">
        <v>2589400</v>
      </c>
      <c r="I2011" s="1" t="s">
        <v>8074</v>
      </c>
      <c r="J2011" s="1">
        <v>0</v>
      </c>
      <c r="K2011" s="1" t="s">
        <v>1401</v>
      </c>
      <c r="L2011" s="1">
        <v>2</v>
      </c>
      <c r="M2011" s="1" t="s">
        <v>7820</v>
      </c>
      <c r="N2011" s="1" t="s">
        <v>7821</v>
      </c>
      <c r="O2011" s="1">
        <v>20000</v>
      </c>
      <c r="P2011" s="1" t="s">
        <v>1850</v>
      </c>
      <c r="Q2011" s="1">
        <v>18.149999999999999</v>
      </c>
      <c r="R2011" s="1" t="str">
        <f>IFERROR(VLOOKUP(K2011,Proveedores!$A$2:$B$500,2,0),"Agregar")</f>
        <v>UNIFIBERS S.A.</v>
      </c>
      <c r="S2011" s="5">
        <f t="shared" si="31"/>
        <v>363000</v>
      </c>
    </row>
    <row r="2012" spans="1:19" x14ac:dyDescent="0.2">
      <c r="A2012" s="7">
        <v>44007.538888888892</v>
      </c>
      <c r="B2012" s="1" t="s">
        <v>8075</v>
      </c>
      <c r="C2012" s="1" t="s">
        <v>6871</v>
      </c>
      <c r="D2012" s="1" t="s">
        <v>1713</v>
      </c>
      <c r="E2012" s="1" t="s">
        <v>6872</v>
      </c>
      <c r="F2012" s="7">
        <v>44007</v>
      </c>
      <c r="G2012" s="1" t="s">
        <v>98</v>
      </c>
      <c r="H2012" s="5">
        <v>1188792</v>
      </c>
      <c r="I2012" s="1">
        <v>0</v>
      </c>
      <c r="J2012" s="1">
        <v>0</v>
      </c>
      <c r="K2012" s="1" t="s">
        <v>6873</v>
      </c>
      <c r="L2012" s="1">
        <v>1</v>
      </c>
      <c r="M2012" s="1" t="s">
        <v>4368</v>
      </c>
      <c r="N2012" s="1" t="s">
        <v>5662</v>
      </c>
      <c r="O2012" s="1">
        <v>4503</v>
      </c>
      <c r="P2012" s="1" t="s">
        <v>5658</v>
      </c>
      <c r="Q2012" s="1">
        <v>264</v>
      </c>
      <c r="R2012" s="1" t="str">
        <f>IFERROR(VLOOKUP(K2012,Proveedores!$A$2:$B$500,2,0),"Agregar")</f>
        <v xml:space="preserve">SUCESORES DE ALFREDO WILLINER S.A. </v>
      </c>
      <c r="S2012" s="5">
        <f t="shared" si="31"/>
        <v>1188792</v>
      </c>
    </row>
    <row r="2013" spans="1:19" x14ac:dyDescent="0.2">
      <c r="A2013" s="7">
        <v>44007.581516203703</v>
      </c>
      <c r="B2013" s="1" t="s">
        <v>8076</v>
      </c>
      <c r="C2013" s="1" t="s">
        <v>8077</v>
      </c>
      <c r="D2013" s="1" t="s">
        <v>1621</v>
      </c>
      <c r="E2013" s="1" t="s">
        <v>8044</v>
      </c>
      <c r="F2013" s="7">
        <v>43963</v>
      </c>
      <c r="G2013" s="1" t="s">
        <v>1344</v>
      </c>
      <c r="H2013" s="5">
        <v>59346000</v>
      </c>
      <c r="I2013" s="1" t="s">
        <v>3415</v>
      </c>
      <c r="J2013" s="1">
        <v>0</v>
      </c>
      <c r="K2013" s="1" t="s">
        <v>310</v>
      </c>
      <c r="L2013" s="1">
        <v>2</v>
      </c>
      <c r="M2013" s="1" t="s">
        <v>2168</v>
      </c>
      <c r="N2013" s="1" t="s">
        <v>8049</v>
      </c>
      <c r="O2013" s="1">
        <v>252000</v>
      </c>
      <c r="P2013" s="1" t="s">
        <v>1917</v>
      </c>
      <c r="Q2013" s="1">
        <v>235.5</v>
      </c>
      <c r="R2013" s="1" t="str">
        <f>IFERROR(VLOOKUP(K2013,Proveedores!$A$2:$B$500,2,0),"Agregar")</f>
        <v>MSD ARGENTINA SRL</v>
      </c>
      <c r="S2013" s="5">
        <f t="shared" si="31"/>
        <v>59346000</v>
      </c>
    </row>
    <row r="2014" spans="1:19" x14ac:dyDescent="0.2">
      <c r="A2014" s="7">
        <v>44007.590925925928</v>
      </c>
      <c r="B2014" s="1" t="s">
        <v>8078</v>
      </c>
      <c r="C2014" s="1" t="s">
        <v>8079</v>
      </c>
      <c r="D2014" s="1" t="s">
        <v>1621</v>
      </c>
      <c r="E2014" s="1" t="s">
        <v>8080</v>
      </c>
      <c r="F2014" s="7">
        <v>43973</v>
      </c>
      <c r="G2014" s="1" t="s">
        <v>1344</v>
      </c>
      <c r="H2014" s="5">
        <v>9170370</v>
      </c>
      <c r="I2014" s="1" t="s">
        <v>3415</v>
      </c>
      <c r="J2014" s="1">
        <v>0</v>
      </c>
      <c r="K2014" s="1" t="s">
        <v>310</v>
      </c>
      <c r="L2014" s="1">
        <v>2</v>
      </c>
      <c r="M2014" s="1" t="s">
        <v>2168</v>
      </c>
      <c r="N2014" s="1" t="s">
        <v>8049</v>
      </c>
      <c r="O2014" s="1">
        <v>38940</v>
      </c>
      <c r="P2014" s="1" t="s">
        <v>1917</v>
      </c>
      <c r="Q2014" s="1">
        <v>235.5</v>
      </c>
      <c r="R2014" s="1" t="str">
        <f>IFERROR(VLOOKUP(K2014,Proveedores!$A$2:$B$500,2,0),"Agregar")</f>
        <v>MSD ARGENTINA SRL</v>
      </c>
      <c r="S2014" s="5">
        <f t="shared" si="31"/>
        <v>9170370</v>
      </c>
    </row>
    <row r="2015" spans="1:19" x14ac:dyDescent="0.2">
      <c r="A2015" s="7">
        <v>44007.626782407409</v>
      </c>
      <c r="B2015" s="1" t="s">
        <v>8081</v>
      </c>
      <c r="C2015" s="1" t="s">
        <v>8082</v>
      </c>
      <c r="D2015" s="1" t="s">
        <v>1621</v>
      </c>
      <c r="E2015" s="1" t="s">
        <v>8083</v>
      </c>
      <c r="F2015" s="7">
        <v>43957</v>
      </c>
      <c r="G2015" s="1" t="s">
        <v>880</v>
      </c>
      <c r="H2015" s="5">
        <v>15056656.9</v>
      </c>
      <c r="I2015" s="1" t="s">
        <v>3415</v>
      </c>
      <c r="J2015" s="1">
        <v>0</v>
      </c>
      <c r="K2015" s="1" t="s">
        <v>310</v>
      </c>
      <c r="L2015" s="1">
        <v>1</v>
      </c>
      <c r="M2015" s="1" t="s">
        <v>3416</v>
      </c>
      <c r="N2015" s="1" t="s">
        <v>8084</v>
      </c>
      <c r="O2015" s="1">
        <v>5570</v>
      </c>
      <c r="P2015" s="1" t="s">
        <v>8085</v>
      </c>
      <c r="Q2015" s="1">
        <v>2703.17</v>
      </c>
      <c r="R2015" s="1" t="str">
        <f>IFERROR(VLOOKUP(K2015,Proveedores!$A$2:$B$500,2,0),"Agregar")</f>
        <v>MSD ARGENTINA SRL</v>
      </c>
      <c r="S2015" s="5">
        <f t="shared" si="31"/>
        <v>15056656.9</v>
      </c>
    </row>
    <row r="2016" spans="1:19" x14ac:dyDescent="0.2">
      <c r="A2016" s="7">
        <v>44007.627245370371</v>
      </c>
      <c r="B2016" s="1" t="s">
        <v>8086</v>
      </c>
      <c r="C2016" s="1" t="s">
        <v>8087</v>
      </c>
      <c r="D2016" s="1" t="s">
        <v>1621</v>
      </c>
      <c r="E2016" s="1" t="s">
        <v>8088</v>
      </c>
      <c r="F2016" s="7">
        <v>43972</v>
      </c>
      <c r="G2016" s="1" t="s">
        <v>692</v>
      </c>
      <c r="H2016" s="5">
        <v>1059888.8600000001</v>
      </c>
      <c r="I2016" s="1">
        <v>790</v>
      </c>
      <c r="J2016" s="1">
        <v>0</v>
      </c>
      <c r="K2016" s="1" t="s">
        <v>6366</v>
      </c>
      <c r="L2016" s="1">
        <v>17</v>
      </c>
      <c r="M2016" s="1" t="s">
        <v>8089</v>
      </c>
      <c r="N2016" s="1" t="s">
        <v>7924</v>
      </c>
      <c r="O2016" s="1">
        <v>84640</v>
      </c>
      <c r="P2016" s="1" t="s">
        <v>7925</v>
      </c>
      <c r="Q2016" s="1">
        <v>12.52</v>
      </c>
      <c r="R2016" s="1" t="str">
        <f>IFERROR(VLOOKUP(K2016,Proveedores!$A$2:$B$500,2,0),"Agregar")</f>
        <v>Pfizer S.R.L.</v>
      </c>
      <c r="S2016" s="5">
        <f t="shared" si="31"/>
        <v>1059692.8</v>
      </c>
    </row>
    <row r="2017" spans="1:19" x14ac:dyDescent="0.2">
      <c r="A2017" s="7">
        <v>44007.632581018515</v>
      </c>
      <c r="B2017" s="1" t="s">
        <v>8090</v>
      </c>
      <c r="C2017" s="1" t="s">
        <v>8091</v>
      </c>
      <c r="D2017" s="1" t="s">
        <v>1621</v>
      </c>
      <c r="E2017" s="1" t="s">
        <v>8092</v>
      </c>
      <c r="F2017" s="7">
        <v>43985</v>
      </c>
      <c r="G2017" s="1" t="s">
        <v>880</v>
      </c>
      <c r="H2017" s="5">
        <v>15056656.9</v>
      </c>
      <c r="I2017" s="1" t="s">
        <v>3415</v>
      </c>
      <c r="J2017" s="1">
        <v>0</v>
      </c>
      <c r="K2017" s="1" t="s">
        <v>310</v>
      </c>
      <c r="L2017" s="1">
        <v>1</v>
      </c>
      <c r="M2017" s="1" t="s">
        <v>3416</v>
      </c>
      <c r="N2017" s="1" t="s">
        <v>8084</v>
      </c>
      <c r="O2017" s="1">
        <v>5570</v>
      </c>
      <c r="P2017" s="1" t="s">
        <v>8093</v>
      </c>
      <c r="Q2017" s="1">
        <v>2703.17</v>
      </c>
      <c r="R2017" s="1" t="str">
        <f>IFERROR(VLOOKUP(K2017,Proveedores!$A$2:$B$500,2,0),"Agregar")</f>
        <v>MSD ARGENTINA SRL</v>
      </c>
      <c r="S2017" s="5">
        <f t="shared" si="31"/>
        <v>15056656.9</v>
      </c>
    </row>
    <row r="2018" spans="1:19" x14ac:dyDescent="0.2">
      <c r="A2018" s="7">
        <v>44007.690798611111</v>
      </c>
      <c r="B2018" s="1" t="s">
        <v>8094</v>
      </c>
      <c r="C2018" s="1" t="s">
        <v>8095</v>
      </c>
      <c r="D2018" s="1" t="s">
        <v>1621</v>
      </c>
      <c r="E2018" s="1" t="s">
        <v>8096</v>
      </c>
      <c r="F2018" s="7">
        <v>44001</v>
      </c>
      <c r="G2018" s="1" t="s">
        <v>1231</v>
      </c>
      <c r="H2018" s="5">
        <v>4577280</v>
      </c>
      <c r="I2018" s="1">
        <v>0</v>
      </c>
      <c r="J2018" s="1">
        <v>0</v>
      </c>
      <c r="K2018" s="1" t="s">
        <v>3255</v>
      </c>
      <c r="L2018" s="1">
        <v>9</v>
      </c>
      <c r="M2018" s="1" t="s">
        <v>8097</v>
      </c>
      <c r="N2018" s="1" t="s">
        <v>8098</v>
      </c>
      <c r="O2018" s="1">
        <v>5120</v>
      </c>
      <c r="P2018" s="1" t="s">
        <v>3395</v>
      </c>
      <c r="Q2018" s="1">
        <v>894</v>
      </c>
      <c r="R2018" s="1" t="str">
        <f>IFERROR(VLOOKUP(K2018,Proveedores!$A$2:$B$500,2,0),"Agregar")</f>
        <v>LABORATORIO ELEA PHOENIX S.A.</v>
      </c>
      <c r="S2018" s="5">
        <f t="shared" si="31"/>
        <v>4577280</v>
      </c>
    </row>
    <row r="2019" spans="1:19" x14ac:dyDescent="0.2">
      <c r="A2019" s="7">
        <v>44007.695324074077</v>
      </c>
      <c r="B2019" s="1" t="s">
        <v>8099</v>
      </c>
      <c r="C2019" s="1" t="s">
        <v>8100</v>
      </c>
      <c r="D2019" s="1" t="s">
        <v>1621</v>
      </c>
      <c r="E2019" s="1" t="s">
        <v>8101</v>
      </c>
      <c r="F2019" s="7">
        <v>44001</v>
      </c>
      <c r="G2019" s="1" t="s">
        <v>1231</v>
      </c>
      <c r="H2019" s="5">
        <v>4577280</v>
      </c>
      <c r="I2019" s="1">
        <v>0</v>
      </c>
      <c r="J2019" s="1">
        <v>0</v>
      </c>
      <c r="K2019" s="1" t="s">
        <v>3255</v>
      </c>
      <c r="L2019" s="1">
        <v>9</v>
      </c>
      <c r="M2019" s="1" t="s">
        <v>8097</v>
      </c>
      <c r="N2019" s="1" t="s">
        <v>8102</v>
      </c>
      <c r="O2019" s="1">
        <v>5120</v>
      </c>
      <c r="P2019" s="1" t="s">
        <v>3395</v>
      </c>
      <c r="Q2019" s="1">
        <v>894</v>
      </c>
      <c r="R2019" s="1" t="str">
        <f>IFERROR(VLOOKUP(K2019,Proveedores!$A$2:$B$500,2,0),"Agregar")</f>
        <v>LABORATORIO ELEA PHOENIX S.A.</v>
      </c>
      <c r="S2019" s="5">
        <f t="shared" si="31"/>
        <v>4577280</v>
      </c>
    </row>
    <row r="2020" spans="1:19" x14ac:dyDescent="0.2">
      <c r="A2020" s="7">
        <v>44007.701493055552</v>
      </c>
      <c r="B2020" s="1" t="s">
        <v>8103</v>
      </c>
      <c r="C2020" s="1" t="s">
        <v>8104</v>
      </c>
      <c r="D2020" s="1" t="s">
        <v>1621</v>
      </c>
      <c r="E2020" s="1" t="s">
        <v>8105</v>
      </c>
      <c r="F2020" s="7">
        <v>44001</v>
      </c>
      <c r="G2020" s="1" t="s">
        <v>1231</v>
      </c>
      <c r="H2020" s="5">
        <v>4024788</v>
      </c>
      <c r="I2020" s="1">
        <v>0</v>
      </c>
      <c r="J2020" s="1">
        <v>0</v>
      </c>
      <c r="K2020" s="1" t="s">
        <v>3255</v>
      </c>
      <c r="L2020" s="1">
        <v>9</v>
      </c>
      <c r="M2020" s="1" t="s">
        <v>8097</v>
      </c>
      <c r="N2020" s="1" t="s">
        <v>8102</v>
      </c>
      <c r="O2020" s="1">
        <v>4502</v>
      </c>
      <c r="P2020" s="1" t="s">
        <v>3395</v>
      </c>
      <c r="Q2020" s="1">
        <v>894</v>
      </c>
      <c r="R2020" s="1" t="str">
        <f>IFERROR(VLOOKUP(K2020,Proveedores!$A$2:$B$500,2,0),"Agregar")</f>
        <v>LABORATORIO ELEA PHOENIX S.A.</v>
      </c>
      <c r="S2020" s="5">
        <f t="shared" si="31"/>
        <v>4024788</v>
      </c>
    </row>
    <row r="2021" spans="1:19" x14ac:dyDescent="0.2">
      <c r="A2021" s="7">
        <v>44007.734282407408</v>
      </c>
      <c r="B2021" s="1" t="s">
        <v>8106</v>
      </c>
      <c r="C2021" s="1" t="s">
        <v>8107</v>
      </c>
      <c r="D2021" s="1" t="s">
        <v>1621</v>
      </c>
      <c r="E2021" s="1">
        <v>31200005886</v>
      </c>
      <c r="F2021" s="7">
        <v>43992</v>
      </c>
      <c r="G2021" s="1" t="s">
        <v>692</v>
      </c>
      <c r="H2021" s="5">
        <v>1194</v>
      </c>
      <c r="I2021" s="1">
        <v>937</v>
      </c>
      <c r="J2021" s="1" t="s">
        <v>699</v>
      </c>
      <c r="K2021" s="1" t="s">
        <v>4348</v>
      </c>
      <c r="L2021" s="1">
        <v>48</v>
      </c>
      <c r="M2021" s="1" t="s">
        <v>4349</v>
      </c>
      <c r="N2021" s="1" t="s">
        <v>4350</v>
      </c>
      <c r="O2021" s="1">
        <v>600</v>
      </c>
      <c r="P2021" s="1" t="s">
        <v>1917</v>
      </c>
      <c r="Q2021" s="1">
        <v>1.99</v>
      </c>
      <c r="R2021" s="1" t="str">
        <f>IFERROR(VLOOKUP(K2021,Proveedores!$A$2:$B$500,2,0),"Agregar")</f>
        <v>MICROSULES ARGENTINA SA de SCIIA</v>
      </c>
      <c r="S2021" s="5">
        <f t="shared" si="31"/>
        <v>1194</v>
      </c>
    </row>
    <row r="2022" spans="1:19" x14ac:dyDescent="0.2">
      <c r="A2022" s="7">
        <v>44008.018912037034</v>
      </c>
      <c r="B2022" s="1" t="s">
        <v>8108</v>
      </c>
      <c r="C2022" s="1" t="s">
        <v>8109</v>
      </c>
      <c r="D2022" s="1" t="s">
        <v>1621</v>
      </c>
      <c r="E2022" s="1">
        <v>63800000206</v>
      </c>
      <c r="F2022" s="7">
        <v>43971</v>
      </c>
      <c r="G2022" s="1" t="s">
        <v>1191</v>
      </c>
      <c r="H2022" s="5">
        <v>4988590</v>
      </c>
      <c r="I2022" s="1">
        <v>975</v>
      </c>
      <c r="J2022" s="1">
        <v>0</v>
      </c>
      <c r="K2022" s="1" t="s">
        <v>8110</v>
      </c>
      <c r="L2022" s="1">
        <v>1</v>
      </c>
      <c r="M2022" s="1" t="s">
        <v>8111</v>
      </c>
      <c r="N2022" s="1" t="s">
        <v>8112</v>
      </c>
      <c r="O2022" s="1">
        <v>5000</v>
      </c>
      <c r="P2022" s="1" t="s">
        <v>8113</v>
      </c>
      <c r="Q2022" s="1">
        <v>207.39</v>
      </c>
      <c r="R2022" s="1" t="str">
        <f>IFERROR(VLOOKUP(K2022,Proveedores!$A$2:$B$500,2,0),"Agregar")</f>
        <v>Ledesma Sociedad Anonima Agricola Industrial</v>
      </c>
      <c r="S2022" s="5">
        <f t="shared" si="31"/>
        <v>1036949.9999999999</v>
      </c>
    </row>
    <row r="2023" spans="1:19" x14ac:dyDescent="0.2">
      <c r="A2023" s="7">
        <v>44008.018912037034</v>
      </c>
      <c r="B2023" s="1" t="s">
        <v>8108</v>
      </c>
      <c r="C2023" s="1" t="s">
        <v>8109</v>
      </c>
      <c r="D2023" s="1" t="s">
        <v>1621</v>
      </c>
      <c r="E2023" s="1">
        <v>63800000206</v>
      </c>
      <c r="F2023" s="7">
        <v>43971</v>
      </c>
      <c r="G2023" s="1" t="s">
        <v>1191</v>
      </c>
      <c r="H2023" s="5">
        <v>4988590</v>
      </c>
      <c r="I2023" s="1">
        <v>975</v>
      </c>
      <c r="J2023" s="1">
        <v>0</v>
      </c>
      <c r="K2023" s="1" t="s">
        <v>8110</v>
      </c>
      <c r="L2023" s="1">
        <v>2</v>
      </c>
      <c r="M2023" s="1" t="s">
        <v>8114</v>
      </c>
      <c r="N2023" s="1" t="s">
        <v>8115</v>
      </c>
      <c r="O2023" s="1">
        <v>10000</v>
      </c>
      <c r="P2023" s="1" t="s">
        <v>8113</v>
      </c>
      <c r="Q2023" s="1">
        <v>238.66</v>
      </c>
      <c r="R2023" s="1" t="str">
        <f>IFERROR(VLOOKUP(K2023,Proveedores!$A$2:$B$500,2,0),"Agregar")</f>
        <v>Ledesma Sociedad Anonima Agricola Industrial</v>
      </c>
      <c r="S2023" s="5">
        <f t="shared" si="31"/>
        <v>2386600</v>
      </c>
    </row>
    <row r="2024" spans="1:19" x14ac:dyDescent="0.2">
      <c r="A2024" s="7">
        <v>44008.018912037034</v>
      </c>
      <c r="B2024" s="1" t="s">
        <v>8108</v>
      </c>
      <c r="C2024" s="1" t="s">
        <v>8109</v>
      </c>
      <c r="D2024" s="1" t="s">
        <v>1621</v>
      </c>
      <c r="E2024" s="1">
        <v>63800000206</v>
      </c>
      <c r="F2024" s="7">
        <v>43971</v>
      </c>
      <c r="G2024" s="1" t="s">
        <v>1191</v>
      </c>
      <c r="H2024" s="5">
        <v>4988590</v>
      </c>
      <c r="I2024" s="1">
        <v>975</v>
      </c>
      <c r="J2024" s="1">
        <v>0</v>
      </c>
      <c r="K2024" s="1" t="s">
        <v>8110</v>
      </c>
      <c r="L2024" s="1">
        <v>3</v>
      </c>
      <c r="M2024" s="1" t="s">
        <v>8116</v>
      </c>
      <c r="N2024" s="1" t="s">
        <v>8117</v>
      </c>
      <c r="O2024" s="1">
        <v>2000</v>
      </c>
      <c r="P2024" s="1" t="s">
        <v>8113</v>
      </c>
      <c r="Q2024" s="1">
        <v>303.08999999999997</v>
      </c>
      <c r="R2024" s="1" t="str">
        <f>IFERROR(VLOOKUP(K2024,Proveedores!$A$2:$B$500,2,0),"Agregar")</f>
        <v>Ledesma Sociedad Anonima Agricola Industrial</v>
      </c>
      <c r="S2024" s="5">
        <f t="shared" si="31"/>
        <v>606180</v>
      </c>
    </row>
    <row r="2025" spans="1:19" x14ac:dyDescent="0.2">
      <c r="A2025" s="7">
        <v>44008.018912037034</v>
      </c>
      <c r="B2025" s="1" t="s">
        <v>8108</v>
      </c>
      <c r="C2025" s="1" t="s">
        <v>8109</v>
      </c>
      <c r="D2025" s="1" t="s">
        <v>1621</v>
      </c>
      <c r="E2025" s="1">
        <v>63800000206</v>
      </c>
      <c r="F2025" s="7">
        <v>43971</v>
      </c>
      <c r="G2025" s="1" t="s">
        <v>1191</v>
      </c>
      <c r="H2025" s="5">
        <v>4988590</v>
      </c>
      <c r="I2025" s="1">
        <v>975</v>
      </c>
      <c r="J2025" s="1">
        <v>0</v>
      </c>
      <c r="K2025" s="1" t="s">
        <v>8110</v>
      </c>
      <c r="L2025" s="1">
        <v>4</v>
      </c>
      <c r="M2025" s="1" t="s">
        <v>8118</v>
      </c>
      <c r="N2025" s="1" t="s">
        <v>8119</v>
      </c>
      <c r="O2025" s="1">
        <v>2000</v>
      </c>
      <c r="P2025" s="1" t="s">
        <v>8113</v>
      </c>
      <c r="Q2025" s="1">
        <v>479.43</v>
      </c>
      <c r="R2025" s="1" t="str">
        <f>IFERROR(VLOOKUP(K2025,Proveedores!$A$2:$B$500,2,0),"Agregar")</f>
        <v>Ledesma Sociedad Anonima Agricola Industrial</v>
      </c>
      <c r="S2025" s="5">
        <f t="shared" si="31"/>
        <v>958860</v>
      </c>
    </row>
    <row r="2026" spans="1:19" x14ac:dyDescent="0.2">
      <c r="A2026" s="7">
        <v>44008.59611111111</v>
      </c>
      <c r="B2026" s="1" t="s">
        <v>8120</v>
      </c>
      <c r="C2026" s="1" t="s">
        <v>8121</v>
      </c>
      <c r="D2026" s="1" t="s">
        <v>1621</v>
      </c>
      <c r="E2026" s="1" t="s">
        <v>8122</v>
      </c>
      <c r="F2026" s="7">
        <v>43956</v>
      </c>
      <c r="G2026" s="1" t="s">
        <v>1372</v>
      </c>
      <c r="H2026" s="5">
        <v>4777031.91</v>
      </c>
      <c r="I2026" s="1" t="s">
        <v>7226</v>
      </c>
      <c r="J2026" s="1">
        <v>0</v>
      </c>
      <c r="K2026" s="1" t="s">
        <v>158</v>
      </c>
      <c r="L2026" s="1">
        <v>1</v>
      </c>
      <c r="M2026" s="1" t="s">
        <v>7231</v>
      </c>
      <c r="N2026" s="1" t="s">
        <v>7227</v>
      </c>
      <c r="O2026" s="1">
        <v>6000</v>
      </c>
      <c r="P2026" s="1" t="s">
        <v>1665</v>
      </c>
      <c r="Q2026" s="1">
        <v>39156</v>
      </c>
      <c r="R2026" s="1" t="str">
        <f>IFERROR(VLOOKUP(K2026,Proveedores!$A$2:$B$500,2,0),"Agregar")</f>
        <v>Abbvie S.A.</v>
      </c>
      <c r="S2026" s="5">
        <f t="shared" si="31"/>
        <v>234936000</v>
      </c>
    </row>
    <row r="2027" spans="1:19" x14ac:dyDescent="0.2">
      <c r="A2027" s="7">
        <v>44008.691990740743</v>
      </c>
      <c r="B2027" s="1" t="s">
        <v>8123</v>
      </c>
      <c r="C2027" s="1" t="s">
        <v>8124</v>
      </c>
      <c r="D2027" s="1" t="s">
        <v>1621</v>
      </c>
      <c r="E2027" s="1" t="s">
        <v>8125</v>
      </c>
      <c r="F2027" s="7">
        <v>44008</v>
      </c>
      <c r="G2027" s="1" t="s">
        <v>1178</v>
      </c>
      <c r="H2027" s="5">
        <v>2140651.7799999998</v>
      </c>
      <c r="I2027" s="1">
        <v>998</v>
      </c>
      <c r="J2027" s="1">
        <v>0</v>
      </c>
      <c r="K2027" s="1" t="s">
        <v>8126</v>
      </c>
      <c r="L2027" s="1" t="s">
        <v>8127</v>
      </c>
      <c r="M2027" s="1" t="s">
        <v>8128</v>
      </c>
      <c r="N2027" s="1" t="s">
        <v>8129</v>
      </c>
      <c r="O2027" s="1" t="s">
        <v>8130</v>
      </c>
      <c r="P2027" s="1" t="s">
        <v>1892</v>
      </c>
      <c r="Q2027" s="1" t="s">
        <v>8131</v>
      </c>
      <c r="R2027" s="1" t="str">
        <f>IFERROR(VLOOKUP(K2027,Proveedores!$A$2:$B$500,2,0),"Agregar")</f>
        <v>Quiromed SACIF</v>
      </c>
      <c r="S2027" s="5" t="e">
        <f t="shared" si="31"/>
        <v>#VALUE!</v>
      </c>
    </row>
    <row r="2028" spans="1:19" x14ac:dyDescent="0.2">
      <c r="A2028" s="7">
        <v>44010.482349537036</v>
      </c>
      <c r="B2028" s="1" t="s">
        <v>8132</v>
      </c>
      <c r="C2028" s="1" t="s">
        <v>8133</v>
      </c>
      <c r="D2028" s="1" t="s">
        <v>1621</v>
      </c>
      <c r="E2028" s="1" t="s">
        <v>8134</v>
      </c>
      <c r="F2028" s="7">
        <v>43998</v>
      </c>
      <c r="G2028" s="1" t="s">
        <v>692</v>
      </c>
      <c r="H2028" s="5">
        <v>1768162.56</v>
      </c>
      <c r="I2028" s="1" t="s">
        <v>8135</v>
      </c>
      <c r="J2028" s="1">
        <v>0</v>
      </c>
      <c r="K2028" s="1" t="s">
        <v>2737</v>
      </c>
      <c r="L2028" s="1">
        <v>6</v>
      </c>
      <c r="M2028" s="1" t="s">
        <v>3353</v>
      </c>
      <c r="N2028" s="1" t="s">
        <v>3532</v>
      </c>
      <c r="O2028" s="1">
        <v>19392</v>
      </c>
      <c r="P2028" s="1" t="s">
        <v>1642</v>
      </c>
      <c r="Q2028" s="1">
        <v>91.18</v>
      </c>
      <c r="R2028" s="1" t="str">
        <f>IFERROR(VLOOKUP(K2028,Proveedores!$A$2:$B$500,2,0),"Agregar")</f>
        <v>LABORATORIOS FABRA S.A.</v>
      </c>
      <c r="S2028" s="5">
        <f t="shared" si="31"/>
        <v>1768162.56</v>
      </c>
    </row>
    <row r="2029" spans="1:19" x14ac:dyDescent="0.2">
      <c r="A2029" s="7">
        <v>44010.485000000001</v>
      </c>
      <c r="B2029" s="1" t="s">
        <v>8136</v>
      </c>
      <c r="C2029" s="1" t="s">
        <v>8137</v>
      </c>
      <c r="D2029" s="1" t="s">
        <v>1621</v>
      </c>
      <c r="E2029" s="1" t="s">
        <v>8138</v>
      </c>
      <c r="F2029" s="7">
        <v>43998</v>
      </c>
      <c r="G2029" s="1" t="s">
        <v>692</v>
      </c>
      <c r="H2029" s="5">
        <v>787594.5</v>
      </c>
      <c r="I2029" s="1" t="s">
        <v>8139</v>
      </c>
      <c r="J2029" s="1">
        <v>0</v>
      </c>
      <c r="K2029" s="1" t="s">
        <v>2737</v>
      </c>
      <c r="L2029" s="1">
        <v>11</v>
      </c>
      <c r="M2029" s="1" t="s">
        <v>2952</v>
      </c>
      <c r="N2029" s="1" t="s">
        <v>3527</v>
      </c>
      <c r="O2029" s="1">
        <v>11365</v>
      </c>
      <c r="P2029" s="1" t="s">
        <v>1642</v>
      </c>
      <c r="Q2029" s="1">
        <v>69.3</v>
      </c>
      <c r="R2029" s="1" t="str">
        <f>IFERROR(VLOOKUP(K2029,Proveedores!$A$2:$B$500,2,0),"Agregar")</f>
        <v>LABORATORIOS FABRA S.A.</v>
      </c>
      <c r="S2029" s="5">
        <f t="shared" si="31"/>
        <v>787594.5</v>
      </c>
    </row>
    <row r="2030" spans="1:19" x14ac:dyDescent="0.2">
      <c r="A2030" s="7">
        <v>44010.490439814814</v>
      </c>
      <c r="B2030" s="1" t="s">
        <v>8140</v>
      </c>
      <c r="C2030" s="1" t="s">
        <v>8141</v>
      </c>
      <c r="D2030" s="1" t="s">
        <v>1621</v>
      </c>
      <c r="E2030" s="1" t="s">
        <v>8142</v>
      </c>
      <c r="F2030" s="7">
        <v>44007</v>
      </c>
      <c r="G2030" s="1" t="s">
        <v>692</v>
      </c>
      <c r="H2030" s="5">
        <v>2381286.6</v>
      </c>
      <c r="I2030" s="1" t="s">
        <v>8143</v>
      </c>
      <c r="J2030" s="1">
        <v>0</v>
      </c>
      <c r="K2030" s="1" t="s">
        <v>2737</v>
      </c>
      <c r="L2030" s="1">
        <v>11</v>
      </c>
      <c r="M2030" s="1" t="s">
        <v>2952</v>
      </c>
      <c r="N2030" s="1" t="s">
        <v>3527</v>
      </c>
      <c r="O2030" s="1">
        <v>34362</v>
      </c>
      <c r="P2030" s="1" t="s">
        <v>1642</v>
      </c>
      <c r="Q2030" s="1">
        <v>69.3</v>
      </c>
      <c r="R2030" s="1" t="str">
        <f>IFERROR(VLOOKUP(K2030,Proveedores!$A$2:$B$500,2,0),"Agregar")</f>
        <v>LABORATORIOS FABRA S.A.</v>
      </c>
      <c r="S2030" s="5">
        <f t="shared" si="31"/>
        <v>2381286.6</v>
      </c>
    </row>
    <row r="2031" spans="1:19" x14ac:dyDescent="0.2">
      <c r="A2031" s="7">
        <v>44011.43476851852</v>
      </c>
      <c r="B2031" s="1" t="s">
        <v>8144</v>
      </c>
      <c r="C2031" s="1" t="s">
        <v>8145</v>
      </c>
      <c r="D2031" s="1" t="s">
        <v>1621</v>
      </c>
      <c r="E2031" s="1" t="s">
        <v>8146</v>
      </c>
      <c r="F2031" s="7">
        <v>43999</v>
      </c>
      <c r="G2031" s="1" t="s">
        <v>692</v>
      </c>
      <c r="H2031" s="5">
        <v>14715640.800000001</v>
      </c>
      <c r="I2031" s="1">
        <v>1011</v>
      </c>
      <c r="J2031" s="1">
        <v>0</v>
      </c>
      <c r="K2031" s="1" t="s">
        <v>620</v>
      </c>
      <c r="L2031" s="1">
        <v>9</v>
      </c>
      <c r="M2031" s="1" t="s">
        <v>3817</v>
      </c>
      <c r="N2031" s="1" t="s">
        <v>3818</v>
      </c>
      <c r="O2031" s="1">
        <v>125133</v>
      </c>
      <c r="P2031" s="1" t="s">
        <v>6931</v>
      </c>
      <c r="Q2031" s="1">
        <v>117.6</v>
      </c>
      <c r="R2031" s="1" t="str">
        <f>IFERROR(VLOOKUP(K2031,Proveedores!$A$2:$B$500,2,0),"Agregar")</f>
        <v>PHARMOS S.A.</v>
      </c>
      <c r="S2031" s="5">
        <f t="shared" si="31"/>
        <v>14715640.799999999</v>
      </c>
    </row>
    <row r="2032" spans="1:19" x14ac:dyDescent="0.2">
      <c r="A2032" s="7">
        <v>44011.463368055556</v>
      </c>
      <c r="B2032" s="1" t="s">
        <v>8147</v>
      </c>
      <c r="C2032" s="1" t="s">
        <v>8148</v>
      </c>
      <c r="D2032" s="1" t="s">
        <v>1621</v>
      </c>
      <c r="E2032" s="1" t="s">
        <v>8149</v>
      </c>
      <c r="F2032" s="7">
        <v>44011</v>
      </c>
      <c r="G2032" s="1" t="s">
        <v>692</v>
      </c>
      <c r="H2032" s="5">
        <v>10937791.199999999</v>
      </c>
      <c r="I2032" s="1">
        <v>13173</v>
      </c>
      <c r="J2032" s="1">
        <v>0</v>
      </c>
      <c r="K2032" s="1" t="s">
        <v>713</v>
      </c>
      <c r="L2032" s="1">
        <v>36</v>
      </c>
      <c r="M2032" s="1" t="s">
        <v>2374</v>
      </c>
      <c r="N2032" s="1" t="s">
        <v>8150</v>
      </c>
      <c r="O2032" s="1">
        <v>1480080</v>
      </c>
      <c r="P2032" s="1" t="s">
        <v>1892</v>
      </c>
      <c r="Q2032" s="1">
        <v>7.39</v>
      </c>
      <c r="R2032" s="1" t="str">
        <f>IFERROR(VLOOKUP(K2032,Proveedores!$A$2:$B$500,2,0),"Agregar")</f>
        <v>FERAVAL S.A.</v>
      </c>
      <c r="S2032" s="5">
        <f t="shared" si="31"/>
        <v>10937791.199999999</v>
      </c>
    </row>
    <row r="2033" spans="1:19" x14ac:dyDescent="0.2">
      <c r="A2033" s="7">
        <v>44011.474131944444</v>
      </c>
      <c r="B2033" s="1" t="s">
        <v>8151</v>
      </c>
      <c r="C2033" s="1" t="s">
        <v>8152</v>
      </c>
      <c r="D2033" s="1" t="s">
        <v>1621</v>
      </c>
      <c r="E2033" s="1" t="s">
        <v>8153</v>
      </c>
      <c r="F2033" s="7">
        <v>44011</v>
      </c>
      <c r="G2033" s="1" t="s">
        <v>1231</v>
      </c>
      <c r="H2033" s="5">
        <v>7506669</v>
      </c>
      <c r="I2033" s="1" t="s">
        <v>2599</v>
      </c>
      <c r="J2033" s="1">
        <v>0</v>
      </c>
      <c r="K2033" s="1" t="s">
        <v>318</v>
      </c>
      <c r="L2033" s="1">
        <v>7</v>
      </c>
      <c r="M2033" s="1" t="s">
        <v>5579</v>
      </c>
      <c r="N2033" s="1" t="s">
        <v>8154</v>
      </c>
      <c r="O2033" s="1">
        <v>360000</v>
      </c>
      <c r="P2033" s="1" t="s">
        <v>1917</v>
      </c>
      <c r="Q2033" s="1">
        <v>10.9</v>
      </c>
      <c r="R2033" s="1" t="str">
        <f>IFERROR(VLOOKUP(K2033,Proveedores!$A$2:$B$500,2,0),"Agregar")</f>
        <v>LABORATORIOS RICHMOND SACIF</v>
      </c>
      <c r="S2033" s="5">
        <f t="shared" si="31"/>
        <v>3924000</v>
      </c>
    </row>
    <row r="2034" spans="1:19" x14ac:dyDescent="0.2">
      <c r="A2034" s="7">
        <v>44011.474131944444</v>
      </c>
      <c r="B2034" s="1" t="s">
        <v>8151</v>
      </c>
      <c r="C2034" s="1" t="s">
        <v>8152</v>
      </c>
      <c r="D2034" s="1" t="s">
        <v>1621</v>
      </c>
      <c r="E2034" s="1" t="s">
        <v>8153</v>
      </c>
      <c r="F2034" s="7">
        <v>44011</v>
      </c>
      <c r="G2034" s="1" t="s">
        <v>1231</v>
      </c>
      <c r="H2034" s="5">
        <v>7506669</v>
      </c>
      <c r="I2034" s="1" t="s">
        <v>2599</v>
      </c>
      <c r="J2034" s="1">
        <v>0</v>
      </c>
      <c r="K2034" s="1" t="s">
        <v>318</v>
      </c>
      <c r="L2034" s="1">
        <v>3</v>
      </c>
      <c r="M2034" s="1" t="s">
        <v>5581</v>
      </c>
      <c r="N2034" s="1" t="s">
        <v>5582</v>
      </c>
      <c r="O2034" s="1">
        <v>135630</v>
      </c>
      <c r="P2034" s="1" t="s">
        <v>1917</v>
      </c>
      <c r="Q2034" s="1">
        <v>23.1</v>
      </c>
      <c r="R2034" s="1" t="str">
        <f>IFERROR(VLOOKUP(K2034,Proveedores!$A$2:$B$500,2,0),"Agregar")</f>
        <v>LABORATORIOS RICHMOND SACIF</v>
      </c>
      <c r="S2034" s="5">
        <f t="shared" si="31"/>
        <v>3133053</v>
      </c>
    </row>
    <row r="2035" spans="1:19" x14ac:dyDescent="0.2">
      <c r="A2035" s="7">
        <v>44011.474131944444</v>
      </c>
      <c r="B2035" s="1" t="s">
        <v>8151</v>
      </c>
      <c r="C2035" s="1" t="s">
        <v>8152</v>
      </c>
      <c r="D2035" s="1" t="s">
        <v>1621</v>
      </c>
      <c r="E2035" s="1" t="s">
        <v>8153</v>
      </c>
      <c r="F2035" s="7">
        <v>44011</v>
      </c>
      <c r="G2035" s="1" t="s">
        <v>1231</v>
      </c>
      <c r="H2035" s="5">
        <v>7506669</v>
      </c>
      <c r="I2035" s="1" t="s">
        <v>2599</v>
      </c>
      <c r="J2035" s="1">
        <v>0</v>
      </c>
      <c r="K2035" s="1" t="s">
        <v>318</v>
      </c>
      <c r="L2035" s="1">
        <v>6</v>
      </c>
      <c r="M2035" s="1" t="s">
        <v>5583</v>
      </c>
      <c r="N2035" s="1" t="s">
        <v>5584</v>
      </c>
      <c r="O2035" s="1">
        <v>13920</v>
      </c>
      <c r="P2035" s="1" t="s">
        <v>1917</v>
      </c>
      <c r="Q2035" s="1">
        <v>32.299999999999997</v>
      </c>
      <c r="R2035" s="1" t="str">
        <f>IFERROR(VLOOKUP(K2035,Proveedores!$A$2:$B$500,2,0),"Agregar")</f>
        <v>LABORATORIOS RICHMOND SACIF</v>
      </c>
      <c r="S2035" s="5">
        <f t="shared" si="31"/>
        <v>449615.99999999994</v>
      </c>
    </row>
    <row r="2036" spans="1:19" x14ac:dyDescent="0.2">
      <c r="A2036" s="7">
        <v>44011.756990740738</v>
      </c>
      <c r="B2036" s="1" t="s">
        <v>8155</v>
      </c>
      <c r="C2036" s="1" t="s">
        <v>8156</v>
      </c>
      <c r="D2036" s="1" t="s">
        <v>1621</v>
      </c>
      <c r="E2036" s="1">
        <v>1100000105</v>
      </c>
      <c r="F2036" s="7">
        <v>44011</v>
      </c>
      <c r="G2036" s="1" t="s">
        <v>6653</v>
      </c>
      <c r="H2036" s="5">
        <v>192500000</v>
      </c>
      <c r="I2036" s="1" t="s">
        <v>2599</v>
      </c>
      <c r="J2036" s="1">
        <v>0</v>
      </c>
      <c r="K2036" s="1" t="s">
        <v>5669</v>
      </c>
      <c r="L2036" s="1">
        <v>1</v>
      </c>
      <c r="M2036" s="1" t="s">
        <v>5670</v>
      </c>
      <c r="N2036" s="1" t="s">
        <v>5671</v>
      </c>
      <c r="O2036" s="1">
        <v>250</v>
      </c>
      <c r="P2036" s="1" t="s">
        <v>2149</v>
      </c>
      <c r="Q2036" s="1">
        <v>770000</v>
      </c>
      <c r="R2036" s="1" t="str">
        <f>IFERROR(VLOOKUP(K2036,Proveedores!$A$2:$B$500,2,0),"Agregar")</f>
        <v>TECME SA</v>
      </c>
      <c r="S2036" s="5">
        <f t="shared" si="31"/>
        <v>192500000</v>
      </c>
    </row>
    <row r="2037" spans="1:19" x14ac:dyDescent="0.2">
      <c r="A2037" s="7">
        <v>44011.838842592595</v>
      </c>
      <c r="B2037" s="1" t="s">
        <v>8157</v>
      </c>
      <c r="C2037" s="1" t="s">
        <v>8158</v>
      </c>
      <c r="D2037" s="1" t="s">
        <v>1621</v>
      </c>
      <c r="E2037" s="1" t="s">
        <v>8159</v>
      </c>
      <c r="F2037" s="7">
        <v>44004</v>
      </c>
      <c r="G2037" s="1" t="s">
        <v>32</v>
      </c>
      <c r="H2037" s="5">
        <v>2816275</v>
      </c>
      <c r="I2037" s="1" t="s">
        <v>8160</v>
      </c>
      <c r="J2037" s="1">
        <v>0</v>
      </c>
      <c r="K2037" s="1" t="s">
        <v>1401</v>
      </c>
      <c r="L2037" s="1">
        <v>1</v>
      </c>
      <c r="M2037" s="1" t="s">
        <v>7806</v>
      </c>
      <c r="N2037" s="1" t="s">
        <v>7886</v>
      </c>
      <c r="O2037" s="1">
        <v>16000</v>
      </c>
      <c r="P2037" s="1" t="s">
        <v>1850</v>
      </c>
      <c r="Q2037" s="1">
        <v>139.15</v>
      </c>
      <c r="R2037" s="1" t="str">
        <f>IFERROR(VLOOKUP(K2037,Proveedores!$A$2:$B$500,2,0),"Agregar")</f>
        <v>UNIFIBERS S.A.</v>
      </c>
      <c r="S2037" s="5">
        <f t="shared" si="31"/>
        <v>2226400</v>
      </c>
    </row>
    <row r="2038" spans="1:19" x14ac:dyDescent="0.2">
      <c r="A2038" s="7">
        <v>44011.838842592595</v>
      </c>
      <c r="B2038" s="1" t="s">
        <v>8157</v>
      </c>
      <c r="C2038" s="1" t="s">
        <v>8158</v>
      </c>
      <c r="D2038" s="1" t="s">
        <v>1621</v>
      </c>
      <c r="E2038" s="1" t="s">
        <v>8159</v>
      </c>
      <c r="F2038" s="7">
        <v>44004</v>
      </c>
      <c r="G2038" s="1" t="s">
        <v>32</v>
      </c>
      <c r="H2038" s="5">
        <v>2816275</v>
      </c>
      <c r="I2038" s="1" t="s">
        <v>8160</v>
      </c>
      <c r="J2038" s="1">
        <v>0</v>
      </c>
      <c r="K2038" s="1" t="s">
        <v>1401</v>
      </c>
      <c r="L2038" s="1">
        <v>2</v>
      </c>
      <c r="M2038" s="1" t="s">
        <v>7820</v>
      </c>
      <c r="N2038" s="1" t="s">
        <v>7821</v>
      </c>
      <c r="O2038" s="1">
        <v>32500</v>
      </c>
      <c r="P2038" s="1" t="s">
        <v>1850</v>
      </c>
      <c r="Q2038" s="1">
        <v>18.149999999999999</v>
      </c>
      <c r="R2038" s="1" t="str">
        <f>IFERROR(VLOOKUP(K2038,Proveedores!$A$2:$B$500,2,0),"Agregar")</f>
        <v>UNIFIBERS S.A.</v>
      </c>
      <c r="S2038" s="5">
        <f t="shared" si="31"/>
        <v>589875</v>
      </c>
    </row>
    <row r="2039" spans="1:19" x14ac:dyDescent="0.2">
      <c r="A2039" s="7">
        <v>44012.402199074073</v>
      </c>
      <c r="B2039" s="1" t="s">
        <v>8161</v>
      </c>
      <c r="C2039" s="1" t="s">
        <v>8162</v>
      </c>
      <c r="D2039" s="1" t="s">
        <v>1621</v>
      </c>
      <c r="E2039" s="1" t="s">
        <v>8163</v>
      </c>
      <c r="F2039" s="7">
        <v>44000</v>
      </c>
      <c r="G2039" s="1" t="s">
        <v>692</v>
      </c>
      <c r="H2039" s="5">
        <v>8795438.25</v>
      </c>
      <c r="I2039" s="1">
        <v>1010</v>
      </c>
      <c r="J2039" s="1">
        <v>0</v>
      </c>
      <c r="K2039" s="1" t="s">
        <v>3431</v>
      </c>
      <c r="L2039" s="1">
        <v>49</v>
      </c>
      <c r="M2039" s="1" t="s">
        <v>3454</v>
      </c>
      <c r="N2039" s="1" t="s">
        <v>8164</v>
      </c>
      <c r="O2039" s="1">
        <v>470820</v>
      </c>
      <c r="P2039" s="1" t="s">
        <v>3482</v>
      </c>
      <c r="Q2039" s="1">
        <v>6.0399900000000004</v>
      </c>
      <c r="R2039" s="1" t="str">
        <f>IFERROR(VLOOKUP(K2039,Proveedores!$A$2:$B$500,2,0),"Agregar")</f>
        <v>Dr. LAZAR &amp; Cía. S.A.Q.e.I.</v>
      </c>
      <c r="S2039" s="5">
        <f t="shared" si="31"/>
        <v>2843748.0918000001</v>
      </c>
    </row>
    <row r="2040" spans="1:19" x14ac:dyDescent="0.2">
      <c r="A2040" s="7">
        <v>44012.402199074073</v>
      </c>
      <c r="B2040" s="1" t="s">
        <v>8161</v>
      </c>
      <c r="C2040" s="1" t="s">
        <v>8162</v>
      </c>
      <c r="D2040" s="1" t="s">
        <v>1621</v>
      </c>
      <c r="E2040" s="1" t="s">
        <v>8163</v>
      </c>
      <c r="F2040" s="7">
        <v>44000</v>
      </c>
      <c r="G2040" s="1" t="s">
        <v>692</v>
      </c>
      <c r="H2040" s="5">
        <v>8795438.25</v>
      </c>
      <c r="I2040" s="1">
        <v>1010</v>
      </c>
      <c r="J2040" s="1">
        <v>0</v>
      </c>
      <c r="K2040" s="1" t="s">
        <v>3431</v>
      </c>
      <c r="L2040" s="1">
        <v>49</v>
      </c>
      <c r="M2040" s="1" t="s">
        <v>3454</v>
      </c>
      <c r="N2040" s="1" t="s">
        <v>8164</v>
      </c>
      <c r="O2040" s="1">
        <v>985380</v>
      </c>
      <c r="P2040" s="1" t="s">
        <v>3482</v>
      </c>
      <c r="Q2040" s="1">
        <v>6.0399900000000004</v>
      </c>
      <c r="R2040" s="1" t="str">
        <f>IFERROR(VLOOKUP(K2040,Proveedores!$A$2:$B$500,2,0),"Agregar")</f>
        <v>Dr. LAZAR &amp; Cía. S.A.Q.e.I.</v>
      </c>
      <c r="S2040" s="5">
        <f t="shared" si="31"/>
        <v>5951685.3462000005</v>
      </c>
    </row>
    <row r="2041" spans="1:19" x14ac:dyDescent="0.2">
      <c r="A2041" s="7">
        <v>44012.419050925928</v>
      </c>
      <c r="B2041" s="1" t="s">
        <v>8165</v>
      </c>
      <c r="C2041" s="1" t="s">
        <v>8166</v>
      </c>
      <c r="D2041" s="1" t="s">
        <v>1621</v>
      </c>
      <c r="E2041" s="1" t="s">
        <v>8167</v>
      </c>
      <c r="F2041" s="7">
        <v>44008</v>
      </c>
      <c r="G2041" s="1" t="s">
        <v>7514</v>
      </c>
      <c r="H2041" s="5">
        <v>2875323</v>
      </c>
      <c r="I2041" s="1" t="s">
        <v>1816</v>
      </c>
      <c r="J2041" s="1">
        <v>0</v>
      </c>
      <c r="K2041" s="1" t="s">
        <v>7515</v>
      </c>
      <c r="L2041" s="1">
        <v>1</v>
      </c>
      <c r="M2041" s="1" t="s">
        <v>6251</v>
      </c>
      <c r="N2041" s="1" t="s">
        <v>7516</v>
      </c>
      <c r="O2041" s="1">
        <v>19200</v>
      </c>
      <c r="P2041" s="1" t="s">
        <v>7528</v>
      </c>
      <c r="Q2041" s="1">
        <v>137.94</v>
      </c>
      <c r="R2041" s="1" t="str">
        <f>IFERROR(VLOOKUP(K2041,Proveedores!$A$2:$B$500,2,0),"Agregar")</f>
        <v>G7 Soluciones Integrales S.R.L.</v>
      </c>
      <c r="S2041" s="5">
        <f t="shared" si="31"/>
        <v>2648448</v>
      </c>
    </row>
    <row r="2042" spans="1:19" x14ac:dyDescent="0.2">
      <c r="A2042" s="7">
        <v>44012.419050925928</v>
      </c>
      <c r="B2042" s="1" t="s">
        <v>8165</v>
      </c>
      <c r="C2042" s="1" t="s">
        <v>8166</v>
      </c>
      <c r="D2042" s="1" t="s">
        <v>1621</v>
      </c>
      <c r="E2042" s="1" t="s">
        <v>8167</v>
      </c>
      <c r="F2042" s="7">
        <v>44008</v>
      </c>
      <c r="G2042" s="1" t="s">
        <v>7514</v>
      </c>
      <c r="H2042" s="5">
        <v>2875323</v>
      </c>
      <c r="I2042" s="1" t="s">
        <v>1816</v>
      </c>
      <c r="J2042" s="1">
        <v>0</v>
      </c>
      <c r="K2042" s="1" t="s">
        <v>7515</v>
      </c>
      <c r="L2042" s="1">
        <v>3</v>
      </c>
      <c r="M2042" s="1" t="s">
        <v>7517</v>
      </c>
      <c r="N2042" s="1" t="s">
        <v>7518</v>
      </c>
      <c r="O2042" s="1">
        <v>12500</v>
      </c>
      <c r="P2042" s="1" t="s">
        <v>7529</v>
      </c>
      <c r="Q2042" s="1">
        <v>18.149999999999999</v>
      </c>
      <c r="R2042" s="1" t="str">
        <f>IFERROR(VLOOKUP(K2042,Proveedores!$A$2:$B$500,2,0),"Agregar")</f>
        <v>G7 Soluciones Integrales S.R.L.</v>
      </c>
      <c r="S2042" s="5">
        <f t="shared" si="31"/>
        <v>226874.99999999997</v>
      </c>
    </row>
    <row r="2043" spans="1:19" x14ac:dyDescent="0.2">
      <c r="A2043" s="7">
        <v>44012.423981481479</v>
      </c>
      <c r="B2043" s="1" t="s">
        <v>8168</v>
      </c>
      <c r="C2043" s="1" t="s">
        <v>8169</v>
      </c>
      <c r="D2043" s="1" t="s">
        <v>1621</v>
      </c>
      <c r="E2043" s="1" t="s">
        <v>8170</v>
      </c>
      <c r="F2043" s="7">
        <v>44004</v>
      </c>
      <c r="G2043" s="1" t="s">
        <v>692</v>
      </c>
      <c r="H2043" s="5">
        <v>216996.9</v>
      </c>
      <c r="I2043" s="1">
        <v>1028</v>
      </c>
      <c r="J2043" s="1">
        <v>0</v>
      </c>
      <c r="K2043" s="1" t="s">
        <v>3431</v>
      </c>
      <c r="L2043" s="1">
        <v>40</v>
      </c>
      <c r="M2043" s="1" t="s">
        <v>3480</v>
      </c>
      <c r="N2043" s="1" t="s">
        <v>5965</v>
      </c>
      <c r="O2043" s="1">
        <v>34160</v>
      </c>
      <c r="P2043" s="1" t="s">
        <v>3482</v>
      </c>
      <c r="Q2043" s="1">
        <v>3.13</v>
      </c>
      <c r="R2043" s="1" t="str">
        <f>IFERROR(VLOOKUP(K2043,Proveedores!$A$2:$B$500,2,0),"Agregar")</f>
        <v>Dr. LAZAR &amp; Cía. S.A.Q.e.I.</v>
      </c>
      <c r="S2043" s="5">
        <f t="shared" si="31"/>
        <v>106920.8</v>
      </c>
    </row>
    <row r="2044" spans="1:19" x14ac:dyDescent="0.2">
      <c r="A2044" s="7">
        <v>44012.423981481479</v>
      </c>
      <c r="B2044" s="1" t="s">
        <v>8168</v>
      </c>
      <c r="C2044" s="1" t="s">
        <v>8169</v>
      </c>
      <c r="D2044" s="1" t="s">
        <v>1621</v>
      </c>
      <c r="E2044" s="1" t="s">
        <v>8170</v>
      </c>
      <c r="F2044" s="7">
        <v>44004</v>
      </c>
      <c r="G2044" s="1" t="s">
        <v>692</v>
      </c>
      <c r="H2044" s="5">
        <v>216996.9</v>
      </c>
      <c r="I2044" s="1">
        <v>1028</v>
      </c>
      <c r="J2044" s="1">
        <v>0</v>
      </c>
      <c r="K2044" s="1" t="s">
        <v>3431</v>
      </c>
      <c r="L2044" s="1">
        <v>40</v>
      </c>
      <c r="M2044" s="1" t="s">
        <v>3480</v>
      </c>
      <c r="N2044" s="1" t="s">
        <v>5965</v>
      </c>
      <c r="O2044" s="1">
        <v>35168</v>
      </c>
      <c r="P2044" s="1" t="s">
        <v>3482</v>
      </c>
      <c r="Q2044" s="1">
        <v>3.13</v>
      </c>
      <c r="R2044" s="1" t="str">
        <f>IFERROR(VLOOKUP(K2044,Proveedores!$A$2:$B$500,2,0),"Agregar")</f>
        <v>Dr. LAZAR &amp; Cía. S.A.Q.e.I.</v>
      </c>
      <c r="S2044" s="5">
        <f t="shared" si="31"/>
        <v>110075.84</v>
      </c>
    </row>
    <row r="2045" spans="1:19" x14ac:dyDescent="0.2">
      <c r="A2045" s="7">
        <v>44012.431018518517</v>
      </c>
      <c r="B2045" s="1" t="s">
        <v>8171</v>
      </c>
      <c r="C2045" s="1" t="s">
        <v>8172</v>
      </c>
      <c r="D2045" s="1" t="s">
        <v>1621</v>
      </c>
      <c r="E2045" s="1" t="s">
        <v>8173</v>
      </c>
      <c r="F2045" s="7">
        <v>44011</v>
      </c>
      <c r="G2045" s="1" t="s">
        <v>7514</v>
      </c>
      <c r="H2045" s="5">
        <v>2787477</v>
      </c>
      <c r="I2045" s="1" t="s">
        <v>1816</v>
      </c>
      <c r="J2045" s="1">
        <v>0</v>
      </c>
      <c r="K2045" s="1" t="s">
        <v>7515</v>
      </c>
      <c r="L2045" s="1">
        <v>1</v>
      </c>
      <c r="M2045" s="1" t="s">
        <v>6251</v>
      </c>
      <c r="N2045" s="1" t="s">
        <v>7516</v>
      </c>
      <c r="O2045" s="1">
        <v>18300</v>
      </c>
      <c r="P2045" s="1" t="s">
        <v>7528</v>
      </c>
      <c r="Q2045" s="1">
        <v>137.94</v>
      </c>
      <c r="R2045" s="1" t="str">
        <f>IFERROR(VLOOKUP(K2045,Proveedores!$A$2:$B$500,2,0),"Agregar")</f>
        <v>G7 Soluciones Integrales S.R.L.</v>
      </c>
      <c r="S2045" s="5">
        <f t="shared" si="31"/>
        <v>2524302</v>
      </c>
    </row>
    <row r="2046" spans="1:19" x14ac:dyDescent="0.2">
      <c r="A2046" s="7">
        <v>44012.431018518517</v>
      </c>
      <c r="B2046" s="1" t="s">
        <v>8171</v>
      </c>
      <c r="C2046" s="1" t="s">
        <v>8172</v>
      </c>
      <c r="D2046" s="1" t="s">
        <v>1621</v>
      </c>
      <c r="E2046" s="1" t="s">
        <v>8173</v>
      </c>
      <c r="F2046" s="7">
        <v>44011</v>
      </c>
      <c r="G2046" s="1" t="s">
        <v>7514</v>
      </c>
      <c r="H2046" s="5">
        <v>2787477</v>
      </c>
      <c r="I2046" s="1" t="s">
        <v>1816</v>
      </c>
      <c r="J2046" s="1">
        <v>0</v>
      </c>
      <c r="K2046" s="1" t="s">
        <v>7515</v>
      </c>
      <c r="L2046" s="1">
        <v>3</v>
      </c>
      <c r="M2046" s="1" t="s">
        <v>7517</v>
      </c>
      <c r="N2046" s="1" t="s">
        <v>7518</v>
      </c>
      <c r="O2046" s="1">
        <v>14500</v>
      </c>
      <c r="P2046" s="1" t="s">
        <v>7529</v>
      </c>
      <c r="Q2046" s="1">
        <v>18.149999999999999</v>
      </c>
      <c r="R2046" s="1" t="str">
        <f>IFERROR(VLOOKUP(K2046,Proveedores!$A$2:$B$500,2,0),"Agregar")</f>
        <v>G7 Soluciones Integrales S.R.L.</v>
      </c>
      <c r="S2046" s="5">
        <f t="shared" si="31"/>
        <v>263175</v>
      </c>
    </row>
    <row r="2047" spans="1:19" x14ac:dyDescent="0.2">
      <c r="A2047" s="7">
        <v>44012.44358796296</v>
      </c>
      <c r="B2047" s="1" t="s">
        <v>8174</v>
      </c>
      <c r="C2047" s="1" t="s">
        <v>8175</v>
      </c>
      <c r="D2047" s="1" t="s">
        <v>1621</v>
      </c>
      <c r="E2047" s="1" t="s">
        <v>8176</v>
      </c>
      <c r="F2047" s="7">
        <v>44004</v>
      </c>
      <c r="G2047" s="1" t="s">
        <v>692</v>
      </c>
      <c r="H2047" s="5">
        <v>1913832.28</v>
      </c>
      <c r="I2047" s="1">
        <v>1027</v>
      </c>
      <c r="J2047" s="1">
        <v>0</v>
      </c>
      <c r="K2047" s="1" t="s">
        <v>3431</v>
      </c>
      <c r="L2047" s="1">
        <v>49</v>
      </c>
      <c r="M2047" s="1" t="s">
        <v>3454</v>
      </c>
      <c r="N2047" s="1" t="s">
        <v>8164</v>
      </c>
      <c r="O2047" s="1">
        <v>316860</v>
      </c>
      <c r="P2047" s="1" t="s">
        <v>3482</v>
      </c>
      <c r="Q2047" s="1">
        <v>6.0399900000000004</v>
      </c>
      <c r="R2047" s="1" t="str">
        <f>IFERROR(VLOOKUP(K2047,Proveedores!$A$2:$B$500,2,0),"Agregar")</f>
        <v>Dr. LAZAR &amp; Cía. S.A.Q.e.I.</v>
      </c>
      <c r="S2047" s="5">
        <f t="shared" si="31"/>
        <v>1913831.2314000002</v>
      </c>
    </row>
    <row r="2048" spans="1:19" x14ac:dyDescent="0.2">
      <c r="A2048" s="7">
        <v>44012.504004629627</v>
      </c>
      <c r="B2048" s="1" t="s">
        <v>8177</v>
      </c>
      <c r="C2048" s="1" t="s">
        <v>8178</v>
      </c>
      <c r="D2048" s="1" t="s">
        <v>1621</v>
      </c>
      <c r="E2048" s="1" t="s">
        <v>8179</v>
      </c>
      <c r="F2048" s="7">
        <v>44012</v>
      </c>
      <c r="G2048" s="1" t="s">
        <v>8180</v>
      </c>
      <c r="H2048" s="5">
        <v>133660</v>
      </c>
      <c r="I2048" s="1">
        <v>1038</v>
      </c>
      <c r="J2048" s="1">
        <v>0</v>
      </c>
      <c r="K2048" s="1" t="s">
        <v>8181</v>
      </c>
      <c r="L2048" s="1">
        <v>1</v>
      </c>
      <c r="M2048" s="1" t="s">
        <v>8182</v>
      </c>
      <c r="N2048" s="1" t="s">
        <v>8183</v>
      </c>
      <c r="O2048" s="1">
        <v>1000</v>
      </c>
      <c r="P2048" s="1" t="s">
        <v>1892</v>
      </c>
      <c r="Q2048" s="1">
        <v>3260</v>
      </c>
      <c r="R2048" s="1" t="str">
        <f>IFERROR(VLOOKUP(K2048,Proveedores!$A$2:$B$500,2,0),"Agregar")</f>
        <v>VSA ALTA COMPLEJIDAD S.A.</v>
      </c>
      <c r="S2048" s="5">
        <f t="shared" si="31"/>
        <v>3260000</v>
      </c>
    </row>
    <row r="2049" spans="1:19" x14ac:dyDescent="0.2">
      <c r="A2049" s="7">
        <v>44012.589513888888</v>
      </c>
      <c r="B2049" s="1" t="s">
        <v>8184</v>
      </c>
      <c r="C2049" s="1" t="s">
        <v>8185</v>
      </c>
      <c r="D2049" s="1" t="s">
        <v>1621</v>
      </c>
      <c r="E2049" s="1" t="s">
        <v>8186</v>
      </c>
      <c r="F2049" s="7">
        <v>44005</v>
      </c>
      <c r="G2049" s="1" t="s">
        <v>32</v>
      </c>
      <c r="H2049" s="5">
        <v>3034075</v>
      </c>
      <c r="I2049" s="1" t="s">
        <v>8187</v>
      </c>
      <c r="J2049" s="1">
        <v>0</v>
      </c>
      <c r="K2049" s="1" t="s">
        <v>1401</v>
      </c>
      <c r="L2049" s="1">
        <v>1</v>
      </c>
      <c r="M2049" s="1" t="s">
        <v>7806</v>
      </c>
      <c r="N2049" s="1" t="s">
        <v>7886</v>
      </c>
      <c r="O2049" s="1">
        <v>20500</v>
      </c>
      <c r="P2049" s="1" t="s">
        <v>1850</v>
      </c>
      <c r="Q2049" s="1">
        <v>139.15</v>
      </c>
      <c r="R2049" s="1" t="str">
        <f>IFERROR(VLOOKUP(K2049,Proveedores!$A$2:$B$500,2,0),"Agregar")</f>
        <v>UNIFIBERS S.A.</v>
      </c>
      <c r="S2049" s="5">
        <f t="shared" si="31"/>
        <v>2852575</v>
      </c>
    </row>
    <row r="2050" spans="1:19" x14ac:dyDescent="0.2">
      <c r="A2050" s="7">
        <v>44012.589513888888</v>
      </c>
      <c r="B2050" s="1" t="s">
        <v>8184</v>
      </c>
      <c r="C2050" s="1" t="s">
        <v>8185</v>
      </c>
      <c r="D2050" s="1" t="s">
        <v>1621</v>
      </c>
      <c r="E2050" s="1" t="s">
        <v>8186</v>
      </c>
      <c r="F2050" s="7">
        <v>44005</v>
      </c>
      <c r="G2050" s="1" t="s">
        <v>32</v>
      </c>
      <c r="H2050" s="5">
        <v>3034075</v>
      </c>
      <c r="I2050" s="1" t="s">
        <v>8187</v>
      </c>
      <c r="J2050" s="1">
        <v>0</v>
      </c>
      <c r="K2050" s="1" t="s">
        <v>1401</v>
      </c>
      <c r="L2050" s="1">
        <v>2</v>
      </c>
      <c r="M2050" s="1" t="s">
        <v>7820</v>
      </c>
      <c r="N2050" s="1" t="s">
        <v>7821</v>
      </c>
      <c r="O2050" s="1">
        <v>10000</v>
      </c>
      <c r="P2050" s="1" t="s">
        <v>1850</v>
      </c>
      <c r="Q2050" s="1">
        <v>18.149999999999999</v>
      </c>
      <c r="R2050" s="1" t="str">
        <f>IFERROR(VLOOKUP(K2050,Proveedores!$A$2:$B$500,2,0),"Agregar")</f>
        <v>UNIFIBERS S.A.</v>
      </c>
      <c r="S2050" s="5">
        <f t="shared" si="31"/>
        <v>181500</v>
      </c>
    </row>
    <row r="2051" spans="1:19" x14ac:dyDescent="0.2">
      <c r="A2051" s="7">
        <v>44012.594039351854</v>
      </c>
      <c r="B2051" s="1" t="s">
        <v>8188</v>
      </c>
      <c r="C2051" s="1" t="s">
        <v>8189</v>
      </c>
      <c r="D2051" s="1" t="s">
        <v>1621</v>
      </c>
      <c r="E2051" s="1" t="s">
        <v>8190</v>
      </c>
      <c r="F2051" s="7">
        <v>44006</v>
      </c>
      <c r="G2051" s="1" t="s">
        <v>32</v>
      </c>
      <c r="H2051" s="5">
        <v>3034075</v>
      </c>
      <c r="I2051" s="1" t="s">
        <v>8191</v>
      </c>
      <c r="J2051" s="1">
        <v>0</v>
      </c>
      <c r="K2051" s="1" t="s">
        <v>1401</v>
      </c>
      <c r="L2051" s="1">
        <v>1</v>
      </c>
      <c r="M2051" s="1" t="s">
        <v>7806</v>
      </c>
      <c r="N2051" s="1" t="s">
        <v>7886</v>
      </c>
      <c r="O2051" s="1">
        <v>20500</v>
      </c>
      <c r="P2051" s="1" t="s">
        <v>1850</v>
      </c>
      <c r="Q2051" s="1">
        <v>139.15</v>
      </c>
      <c r="R2051" s="1" t="str">
        <f>IFERROR(VLOOKUP(K2051,Proveedores!$A$2:$B$500,2,0),"Agregar")</f>
        <v>UNIFIBERS S.A.</v>
      </c>
      <c r="S2051" s="5">
        <f t="shared" ref="S2051:S2114" si="32">Q2051*O2051</f>
        <v>2852575</v>
      </c>
    </row>
    <row r="2052" spans="1:19" x14ac:dyDescent="0.2">
      <c r="A2052" s="7">
        <v>44012.594039351854</v>
      </c>
      <c r="B2052" s="1" t="s">
        <v>8188</v>
      </c>
      <c r="C2052" s="1" t="s">
        <v>8189</v>
      </c>
      <c r="D2052" s="1" t="s">
        <v>1621</v>
      </c>
      <c r="E2052" s="1" t="s">
        <v>8190</v>
      </c>
      <c r="F2052" s="7">
        <v>44006</v>
      </c>
      <c r="G2052" s="1" t="s">
        <v>32</v>
      </c>
      <c r="H2052" s="5">
        <v>3034075</v>
      </c>
      <c r="I2052" s="1" t="s">
        <v>8191</v>
      </c>
      <c r="J2052" s="1">
        <v>0</v>
      </c>
      <c r="K2052" s="1" t="s">
        <v>1401</v>
      </c>
      <c r="L2052" s="1">
        <v>2</v>
      </c>
      <c r="M2052" s="1" t="s">
        <v>7820</v>
      </c>
      <c r="N2052" s="1" t="s">
        <v>7821</v>
      </c>
      <c r="O2052" s="1">
        <v>10000</v>
      </c>
      <c r="P2052" s="1" t="s">
        <v>1850</v>
      </c>
      <c r="Q2052" s="1">
        <v>18.149999999999999</v>
      </c>
      <c r="R2052" s="1" t="str">
        <f>IFERROR(VLOOKUP(K2052,Proveedores!$A$2:$B$500,2,0),"Agregar")</f>
        <v>UNIFIBERS S.A.</v>
      </c>
      <c r="S2052" s="5">
        <f t="shared" si="32"/>
        <v>181500</v>
      </c>
    </row>
    <row r="2053" spans="1:19" x14ac:dyDescent="0.2">
      <c r="A2053" s="7">
        <v>44012.600844907407</v>
      </c>
      <c r="B2053" s="1" t="s">
        <v>8192</v>
      </c>
      <c r="C2053" s="1" t="s">
        <v>8193</v>
      </c>
      <c r="D2053" s="1" t="s">
        <v>1621</v>
      </c>
      <c r="E2053" s="1" t="s">
        <v>8194</v>
      </c>
      <c r="F2053" s="7">
        <v>44007</v>
      </c>
      <c r="G2053" s="1" t="s">
        <v>32</v>
      </c>
      <c r="H2053" s="5">
        <v>2958450</v>
      </c>
      <c r="I2053" s="1" t="s">
        <v>8195</v>
      </c>
      <c r="J2053" s="1">
        <v>0</v>
      </c>
      <c r="K2053" s="1" t="s">
        <v>1401</v>
      </c>
      <c r="L2053" s="1">
        <v>1</v>
      </c>
      <c r="M2053" s="1" t="s">
        <v>7806</v>
      </c>
      <c r="N2053" s="1" t="s">
        <v>7886</v>
      </c>
      <c r="O2053" s="1">
        <v>18000</v>
      </c>
      <c r="P2053" s="1" t="s">
        <v>1850</v>
      </c>
      <c r="Q2053" s="1">
        <v>139.15</v>
      </c>
      <c r="R2053" s="1" t="str">
        <f>IFERROR(VLOOKUP(K2053,Proveedores!$A$2:$B$500,2,0),"Agregar")</f>
        <v>UNIFIBERS S.A.</v>
      </c>
      <c r="S2053" s="5">
        <f t="shared" si="32"/>
        <v>2504700</v>
      </c>
    </row>
    <row r="2054" spans="1:19" x14ac:dyDescent="0.2">
      <c r="A2054" s="7">
        <v>44012.600844907407</v>
      </c>
      <c r="B2054" s="1" t="s">
        <v>8192</v>
      </c>
      <c r="C2054" s="1" t="s">
        <v>8193</v>
      </c>
      <c r="D2054" s="1" t="s">
        <v>1621</v>
      </c>
      <c r="E2054" s="1" t="s">
        <v>8194</v>
      </c>
      <c r="F2054" s="7">
        <v>44007</v>
      </c>
      <c r="G2054" s="1" t="s">
        <v>32</v>
      </c>
      <c r="H2054" s="5">
        <v>2958450</v>
      </c>
      <c r="I2054" s="1" t="s">
        <v>8195</v>
      </c>
      <c r="J2054" s="1">
        <v>0</v>
      </c>
      <c r="K2054" s="1" t="s">
        <v>1401</v>
      </c>
      <c r="L2054" s="1">
        <v>2</v>
      </c>
      <c r="M2054" s="1" t="s">
        <v>7820</v>
      </c>
      <c r="N2054" s="1" t="s">
        <v>7821</v>
      </c>
      <c r="O2054" s="1">
        <v>25000</v>
      </c>
      <c r="P2054" s="1" t="s">
        <v>1850</v>
      </c>
      <c r="Q2054" s="1">
        <v>18.149999999999999</v>
      </c>
      <c r="R2054" s="1" t="str">
        <f>IFERROR(VLOOKUP(K2054,Proveedores!$A$2:$B$500,2,0),"Agregar")</f>
        <v>UNIFIBERS S.A.</v>
      </c>
      <c r="S2054" s="5">
        <f t="shared" si="32"/>
        <v>453749.99999999994</v>
      </c>
    </row>
    <row r="2055" spans="1:19" x14ac:dyDescent="0.2">
      <c r="A2055" s="7">
        <v>44012.640231481484</v>
      </c>
      <c r="B2055" s="1" t="s">
        <v>8196</v>
      </c>
      <c r="C2055" s="1" t="s">
        <v>8197</v>
      </c>
      <c r="D2055" s="1" t="s">
        <v>1621</v>
      </c>
      <c r="E2055" s="1" t="s">
        <v>8198</v>
      </c>
      <c r="F2055" s="7">
        <v>43957</v>
      </c>
      <c r="G2055" s="1" t="s">
        <v>1280</v>
      </c>
      <c r="H2055" s="5">
        <v>1207500</v>
      </c>
      <c r="I2055" s="1" t="s">
        <v>8199</v>
      </c>
      <c r="J2055" s="1">
        <v>0</v>
      </c>
      <c r="K2055" s="1" t="s">
        <v>620</v>
      </c>
      <c r="L2055" s="1">
        <v>1</v>
      </c>
      <c r="M2055" s="1" t="s">
        <v>7329</v>
      </c>
      <c r="N2055" s="1" t="s">
        <v>7330</v>
      </c>
      <c r="O2055" s="1">
        <v>875000</v>
      </c>
      <c r="P2055" s="1" t="s">
        <v>3651</v>
      </c>
      <c r="Q2055" s="1">
        <v>1.38</v>
      </c>
      <c r="R2055" s="1" t="str">
        <f>IFERROR(VLOOKUP(K2055,Proveedores!$A$2:$B$500,2,0),"Agregar")</f>
        <v>PHARMOS S.A.</v>
      </c>
      <c r="S2055" s="5">
        <f t="shared" si="32"/>
        <v>1207500</v>
      </c>
    </row>
    <row r="2056" spans="1:19" x14ac:dyDescent="0.2">
      <c r="A2056" s="7">
        <v>44012.650231481479</v>
      </c>
      <c r="B2056" s="1" t="s">
        <v>8200</v>
      </c>
      <c r="C2056" s="1" t="s">
        <v>8201</v>
      </c>
      <c r="D2056" s="1" t="s">
        <v>1621</v>
      </c>
      <c r="E2056" s="1" t="s">
        <v>8202</v>
      </c>
      <c r="F2056" s="7">
        <v>43957</v>
      </c>
      <c r="G2056" s="1" t="s">
        <v>8203</v>
      </c>
      <c r="H2056" s="5">
        <v>862500</v>
      </c>
      <c r="I2056" s="1" t="s">
        <v>8199</v>
      </c>
      <c r="J2056" s="1">
        <v>0</v>
      </c>
      <c r="K2056" s="1" t="s">
        <v>620</v>
      </c>
      <c r="L2056" s="1">
        <v>1</v>
      </c>
      <c r="M2056" s="1" t="s">
        <v>7329</v>
      </c>
      <c r="N2056" s="1" t="s">
        <v>7330</v>
      </c>
      <c r="O2056" s="1">
        <v>625000</v>
      </c>
      <c r="P2056" s="1" t="s">
        <v>3651</v>
      </c>
      <c r="Q2056" s="1">
        <v>1.38</v>
      </c>
      <c r="R2056" s="1" t="str">
        <f>IFERROR(VLOOKUP(K2056,Proveedores!$A$2:$B$500,2,0),"Agregar")</f>
        <v>PHARMOS S.A.</v>
      </c>
      <c r="S2056" s="5">
        <f t="shared" si="32"/>
        <v>862499.99999999988</v>
      </c>
    </row>
    <row r="2057" spans="1:19" x14ac:dyDescent="0.2">
      <c r="A2057" s="7">
        <v>44012.656192129631</v>
      </c>
      <c r="B2057" s="1" t="s">
        <v>8204</v>
      </c>
      <c r="C2057" s="1" t="s">
        <v>8205</v>
      </c>
      <c r="D2057" s="1" t="s">
        <v>1621</v>
      </c>
      <c r="E2057" s="1" t="s">
        <v>8206</v>
      </c>
      <c r="F2057" s="7">
        <v>43963</v>
      </c>
      <c r="G2057" s="1" t="s">
        <v>8207</v>
      </c>
      <c r="H2057" s="5">
        <v>2070000</v>
      </c>
      <c r="I2057" s="1" t="s">
        <v>8208</v>
      </c>
      <c r="J2057" s="1">
        <v>0</v>
      </c>
      <c r="K2057" s="1" t="s">
        <v>620</v>
      </c>
      <c r="L2057" s="1">
        <v>1</v>
      </c>
      <c r="M2057" s="1" t="s">
        <v>7329</v>
      </c>
      <c r="N2057" s="1" t="s">
        <v>7330</v>
      </c>
      <c r="O2057" s="1">
        <v>1500000</v>
      </c>
      <c r="P2057" s="1" t="s">
        <v>3651</v>
      </c>
      <c r="Q2057" s="1">
        <v>1.38</v>
      </c>
      <c r="R2057" s="1" t="str">
        <f>IFERROR(VLOOKUP(K2057,Proveedores!$A$2:$B$500,2,0),"Agregar")</f>
        <v>PHARMOS S.A.</v>
      </c>
      <c r="S2057" s="5">
        <f t="shared" si="32"/>
        <v>2069999.9999999998</v>
      </c>
    </row>
    <row r="2058" spans="1:19" x14ac:dyDescent="0.2">
      <c r="A2058" s="7">
        <v>44012.662789351853</v>
      </c>
      <c r="B2058" s="1" t="s">
        <v>8209</v>
      </c>
      <c r="C2058" s="1" t="s">
        <v>8210</v>
      </c>
      <c r="D2058" s="1" t="s">
        <v>1621</v>
      </c>
      <c r="E2058" s="1" t="s">
        <v>8211</v>
      </c>
      <c r="F2058" s="7">
        <v>43963</v>
      </c>
      <c r="G2058" s="1" t="s">
        <v>1280</v>
      </c>
      <c r="H2058" s="5">
        <v>2242500</v>
      </c>
      <c r="I2058" s="1" t="s">
        <v>8208</v>
      </c>
      <c r="J2058" s="1">
        <v>0</v>
      </c>
      <c r="K2058" s="1" t="s">
        <v>620</v>
      </c>
      <c r="L2058" s="1">
        <v>1</v>
      </c>
      <c r="M2058" s="1" t="s">
        <v>7329</v>
      </c>
      <c r="N2058" s="1" t="s">
        <v>7330</v>
      </c>
      <c r="O2058" s="1">
        <v>1625000</v>
      </c>
      <c r="P2058" s="1" t="s">
        <v>3651</v>
      </c>
      <c r="Q2058" s="1">
        <v>1.38</v>
      </c>
      <c r="R2058" s="1" t="str">
        <f>IFERROR(VLOOKUP(K2058,Proveedores!$A$2:$B$500,2,0),"Agregar")</f>
        <v>PHARMOS S.A.</v>
      </c>
      <c r="S2058" s="5">
        <f t="shared" si="32"/>
        <v>2242500</v>
      </c>
    </row>
    <row r="2059" spans="1:19" x14ac:dyDescent="0.2">
      <c r="A2059" s="7">
        <v>44012.669895833336</v>
      </c>
      <c r="B2059" s="1" t="s">
        <v>8212</v>
      </c>
      <c r="C2059" s="1" t="s">
        <v>8213</v>
      </c>
      <c r="D2059" s="1" t="s">
        <v>1621</v>
      </c>
      <c r="E2059" s="1" t="s">
        <v>8214</v>
      </c>
      <c r="F2059" s="7">
        <v>43963</v>
      </c>
      <c r="G2059" s="1" t="s">
        <v>1280</v>
      </c>
      <c r="H2059" s="5">
        <v>4485000</v>
      </c>
      <c r="I2059" s="1" t="s">
        <v>8215</v>
      </c>
      <c r="J2059" s="1">
        <v>0</v>
      </c>
      <c r="K2059" s="1" t="s">
        <v>620</v>
      </c>
      <c r="L2059" s="1">
        <v>1</v>
      </c>
      <c r="M2059" s="1" t="s">
        <v>7329</v>
      </c>
      <c r="N2059" s="1" t="s">
        <v>7330</v>
      </c>
      <c r="O2059" s="1">
        <v>3250000</v>
      </c>
      <c r="P2059" s="1" t="s">
        <v>3651</v>
      </c>
      <c r="Q2059" s="1">
        <v>1.38</v>
      </c>
      <c r="R2059" s="1" t="str">
        <f>IFERROR(VLOOKUP(K2059,Proveedores!$A$2:$B$500,2,0),"Agregar")</f>
        <v>PHARMOS S.A.</v>
      </c>
      <c r="S2059" s="5">
        <f t="shared" si="32"/>
        <v>4485000</v>
      </c>
    </row>
    <row r="2060" spans="1:19" x14ac:dyDescent="0.2">
      <c r="A2060" s="7">
        <v>44012.690995370373</v>
      </c>
      <c r="B2060" s="1" t="s">
        <v>8216</v>
      </c>
      <c r="C2060" s="1" t="s">
        <v>8217</v>
      </c>
      <c r="D2060" s="1" t="s">
        <v>1621</v>
      </c>
      <c r="E2060" s="1" t="s">
        <v>8218</v>
      </c>
      <c r="F2060" s="7">
        <v>43894</v>
      </c>
      <c r="G2060" s="1" t="s">
        <v>1375</v>
      </c>
      <c r="H2060" s="5">
        <v>1454454.68</v>
      </c>
      <c r="I2060" s="1" t="s">
        <v>8219</v>
      </c>
      <c r="J2060" s="1">
        <v>0</v>
      </c>
      <c r="K2060" s="1" t="s">
        <v>158</v>
      </c>
      <c r="L2060" s="1">
        <v>1</v>
      </c>
      <c r="M2060" s="1" t="s">
        <v>8220</v>
      </c>
      <c r="N2060" s="1" t="s">
        <v>8221</v>
      </c>
      <c r="O2060" s="1">
        <v>129600</v>
      </c>
      <c r="P2060" s="1" t="s">
        <v>1665</v>
      </c>
      <c r="Q2060" s="1">
        <v>38.909999999999997</v>
      </c>
      <c r="R2060" s="1" t="str">
        <f>IFERROR(VLOOKUP(K2060,Proveedores!$A$2:$B$500,2,0),"Agregar")</f>
        <v>Abbvie S.A.</v>
      </c>
      <c r="S2060" s="5">
        <f t="shared" si="32"/>
        <v>5042736</v>
      </c>
    </row>
    <row r="2061" spans="1:19" x14ac:dyDescent="0.2">
      <c r="A2061" s="7">
        <v>44012.696608796294</v>
      </c>
      <c r="B2061" s="1" t="s">
        <v>8222</v>
      </c>
      <c r="C2061" s="1" t="s">
        <v>8223</v>
      </c>
      <c r="D2061" s="1" t="s">
        <v>1621</v>
      </c>
      <c r="E2061" s="1" t="s">
        <v>8224</v>
      </c>
      <c r="F2061" s="7">
        <v>43943</v>
      </c>
      <c r="G2061" s="1" t="s">
        <v>1375</v>
      </c>
      <c r="H2061" s="5">
        <v>1066911.3799999999</v>
      </c>
      <c r="I2061" s="1" t="s">
        <v>8219</v>
      </c>
      <c r="J2061" s="1">
        <v>0</v>
      </c>
      <c r="K2061" s="1" t="s">
        <v>158</v>
      </c>
      <c r="L2061" s="1">
        <v>1</v>
      </c>
      <c r="M2061" s="1" t="s">
        <v>8225</v>
      </c>
      <c r="N2061" s="1" t="s">
        <v>8221</v>
      </c>
      <c r="O2061" s="1">
        <v>129600</v>
      </c>
      <c r="P2061" s="1" t="s">
        <v>1665</v>
      </c>
      <c r="Q2061" s="1">
        <v>38.909999999999997</v>
      </c>
      <c r="R2061" s="1" t="str">
        <f>IFERROR(VLOOKUP(K2061,Proveedores!$A$2:$B$500,2,0),"Agregar")</f>
        <v>Abbvie S.A.</v>
      </c>
      <c r="S2061" s="5">
        <f t="shared" si="32"/>
        <v>5042736</v>
      </c>
    </row>
    <row r="2062" spans="1:19" x14ac:dyDescent="0.2">
      <c r="A2062" s="7">
        <v>44012.727025462962</v>
      </c>
      <c r="B2062" s="1" t="s">
        <v>8226</v>
      </c>
      <c r="C2062" s="1" t="s">
        <v>8227</v>
      </c>
      <c r="D2062" s="1" t="s">
        <v>1621</v>
      </c>
      <c r="E2062" s="1">
        <v>31200005911</v>
      </c>
      <c r="F2062" s="7">
        <v>44000</v>
      </c>
      <c r="G2062" s="1" t="s">
        <v>692</v>
      </c>
      <c r="H2062" s="5">
        <v>3897471.6</v>
      </c>
      <c r="I2062" s="1">
        <v>1033</v>
      </c>
      <c r="J2062" s="1" t="s">
        <v>699</v>
      </c>
      <c r="K2062" s="1" t="s">
        <v>4348</v>
      </c>
      <c r="L2062" s="1">
        <v>44</v>
      </c>
      <c r="M2062" s="1" t="s">
        <v>3614</v>
      </c>
      <c r="N2062" s="1" t="s">
        <v>6256</v>
      </c>
      <c r="O2062" s="1">
        <v>1968420</v>
      </c>
      <c r="P2062" s="1" t="s">
        <v>1917</v>
      </c>
      <c r="Q2062" s="1">
        <v>1.98</v>
      </c>
      <c r="R2062" s="1" t="str">
        <f>IFERROR(VLOOKUP(K2062,Proveedores!$A$2:$B$500,2,0),"Agregar")</f>
        <v>MICROSULES ARGENTINA SA de SCIIA</v>
      </c>
      <c r="S2062" s="5">
        <f t="shared" si="32"/>
        <v>3897471.6</v>
      </c>
    </row>
    <row r="2063" spans="1:19" x14ac:dyDescent="0.2">
      <c r="A2063" s="7">
        <v>44013.423009259262</v>
      </c>
      <c r="B2063" s="1" t="s">
        <v>8228</v>
      </c>
      <c r="C2063" s="1" t="s">
        <v>8229</v>
      </c>
      <c r="D2063" s="1" t="s">
        <v>1621</v>
      </c>
      <c r="E2063" s="1" t="s">
        <v>8230</v>
      </c>
      <c r="F2063" s="7">
        <v>44013</v>
      </c>
      <c r="G2063" s="1" t="s">
        <v>142</v>
      </c>
      <c r="H2063" s="5">
        <v>5048164.43</v>
      </c>
      <c r="I2063" s="1">
        <v>1</v>
      </c>
      <c r="J2063" s="1">
        <v>0</v>
      </c>
      <c r="K2063" s="1" t="s">
        <v>146</v>
      </c>
      <c r="L2063" s="1">
        <v>3</v>
      </c>
      <c r="M2063" s="1" t="s">
        <v>2315</v>
      </c>
      <c r="N2063" s="1" t="s">
        <v>2316</v>
      </c>
      <c r="O2063" s="1">
        <v>1</v>
      </c>
      <c r="P2063" s="1" t="s">
        <v>2316</v>
      </c>
      <c r="Q2063" s="1">
        <v>100695.67999999999</v>
      </c>
      <c r="R2063" s="1" t="str">
        <f>IFERROR(VLOOKUP(K2063,Proveedores!$A$2:$B$500,2,0),"Agregar")</f>
        <v>SUIZO ARGENTINA S.A.</v>
      </c>
      <c r="S2063" s="5">
        <f t="shared" si="32"/>
        <v>100695.67999999999</v>
      </c>
    </row>
    <row r="2064" spans="1:19" x14ac:dyDescent="0.2">
      <c r="A2064" s="7">
        <v>44013.423009259262</v>
      </c>
      <c r="B2064" s="1" t="s">
        <v>8228</v>
      </c>
      <c r="C2064" s="1" t="s">
        <v>8229</v>
      </c>
      <c r="D2064" s="1" t="s">
        <v>1621</v>
      </c>
      <c r="E2064" s="1" t="s">
        <v>8230</v>
      </c>
      <c r="F2064" s="7">
        <v>44013</v>
      </c>
      <c r="G2064" s="1" t="s">
        <v>142</v>
      </c>
      <c r="H2064" s="5">
        <v>5048164.43</v>
      </c>
      <c r="I2064" s="1">
        <v>1</v>
      </c>
      <c r="J2064" s="1">
        <v>0</v>
      </c>
      <c r="K2064" s="1" t="s">
        <v>146</v>
      </c>
      <c r="L2064" s="1">
        <v>1</v>
      </c>
      <c r="M2064" s="1" t="s">
        <v>2317</v>
      </c>
      <c r="N2064" s="1" t="s">
        <v>2316</v>
      </c>
      <c r="O2064" s="1">
        <v>1</v>
      </c>
      <c r="P2064" s="1" t="s">
        <v>2316</v>
      </c>
      <c r="Q2064" s="1">
        <v>218033.03</v>
      </c>
      <c r="R2064" s="1" t="str">
        <f>IFERROR(VLOOKUP(K2064,Proveedores!$A$2:$B$500,2,0),"Agregar")</f>
        <v>SUIZO ARGENTINA S.A.</v>
      </c>
      <c r="S2064" s="5">
        <f t="shared" si="32"/>
        <v>218033.03</v>
      </c>
    </row>
    <row r="2065" spans="1:19" x14ac:dyDescent="0.2">
      <c r="A2065" s="7">
        <v>44013.423009259262</v>
      </c>
      <c r="B2065" s="1" t="s">
        <v>8228</v>
      </c>
      <c r="C2065" s="1" t="s">
        <v>8229</v>
      </c>
      <c r="D2065" s="1" t="s">
        <v>1621</v>
      </c>
      <c r="E2065" s="1" t="s">
        <v>8230</v>
      </c>
      <c r="F2065" s="7">
        <v>44013</v>
      </c>
      <c r="G2065" s="1" t="s">
        <v>142</v>
      </c>
      <c r="H2065" s="5">
        <v>5048164.43</v>
      </c>
      <c r="I2065" s="1">
        <v>1</v>
      </c>
      <c r="J2065" s="1">
        <v>0</v>
      </c>
      <c r="K2065" s="1" t="s">
        <v>146</v>
      </c>
      <c r="L2065" s="1">
        <v>2</v>
      </c>
      <c r="M2065" s="1" t="s">
        <v>2317</v>
      </c>
      <c r="N2065" s="1" t="s">
        <v>2316</v>
      </c>
      <c r="O2065" s="1">
        <v>1</v>
      </c>
      <c r="P2065" s="1" t="s">
        <v>2316</v>
      </c>
      <c r="Q2065" s="1">
        <v>4729435.72</v>
      </c>
      <c r="R2065" s="1" t="str">
        <f>IFERROR(VLOOKUP(K2065,Proveedores!$A$2:$B$500,2,0),"Agregar")</f>
        <v>SUIZO ARGENTINA S.A.</v>
      </c>
      <c r="S2065" s="5">
        <f t="shared" si="32"/>
        <v>4729435.72</v>
      </c>
    </row>
    <row r="2066" spans="1:19" x14ac:dyDescent="0.2">
      <c r="A2066" s="7">
        <v>44013.440023148149</v>
      </c>
      <c r="B2066" s="1" t="s">
        <v>8231</v>
      </c>
      <c r="C2066" s="1" t="s">
        <v>8232</v>
      </c>
      <c r="D2066" s="1" t="s">
        <v>1621</v>
      </c>
      <c r="E2066" s="1" t="s">
        <v>8233</v>
      </c>
      <c r="F2066" s="7">
        <v>44013</v>
      </c>
      <c r="G2066" s="1" t="s">
        <v>1816</v>
      </c>
      <c r="H2066" s="5">
        <v>1667500</v>
      </c>
      <c r="I2066" s="1">
        <v>1024</v>
      </c>
      <c r="J2066" s="1">
        <v>0</v>
      </c>
      <c r="K2066" s="1" t="s">
        <v>7377</v>
      </c>
      <c r="L2066" s="1">
        <v>2</v>
      </c>
      <c r="M2066" s="1" t="s">
        <v>1816</v>
      </c>
      <c r="N2066" s="1" t="s">
        <v>8234</v>
      </c>
      <c r="O2066" s="1">
        <v>550000</v>
      </c>
      <c r="P2066" s="1" t="s">
        <v>1861</v>
      </c>
      <c r="Q2066" s="1">
        <v>11.5</v>
      </c>
      <c r="R2066" s="1" t="str">
        <f>IFERROR(VLOOKUP(K2066,Proveedores!$A$2:$B$500,2,0),"Agregar")</f>
        <v>152bis SAS</v>
      </c>
      <c r="S2066" s="5">
        <f t="shared" si="32"/>
        <v>6325000</v>
      </c>
    </row>
    <row r="2067" spans="1:19" x14ac:dyDescent="0.2">
      <c r="A2067" s="7">
        <v>44013.505219907405</v>
      </c>
      <c r="B2067" s="1" t="s">
        <v>8235</v>
      </c>
      <c r="C2067" s="1" t="s">
        <v>8236</v>
      </c>
      <c r="D2067" s="1" t="s">
        <v>1621</v>
      </c>
      <c r="E2067" s="1" t="s">
        <v>8237</v>
      </c>
      <c r="F2067" s="7">
        <v>44013</v>
      </c>
      <c r="G2067" s="1" t="s">
        <v>8238</v>
      </c>
      <c r="H2067" s="5">
        <v>2100000</v>
      </c>
      <c r="I2067" s="1">
        <v>13216</v>
      </c>
      <c r="J2067" s="1">
        <v>0</v>
      </c>
      <c r="K2067" s="1" t="s">
        <v>713</v>
      </c>
      <c r="L2067" s="1">
        <v>1</v>
      </c>
      <c r="M2067" s="1">
        <v>0</v>
      </c>
      <c r="N2067" s="1" t="s">
        <v>8239</v>
      </c>
      <c r="O2067" s="1">
        <v>10000</v>
      </c>
      <c r="P2067" s="1" t="s">
        <v>1665</v>
      </c>
      <c r="Q2067" s="1">
        <v>210</v>
      </c>
      <c r="R2067" s="1" t="str">
        <f>IFERROR(VLOOKUP(K2067,Proveedores!$A$2:$B$500,2,0),"Agregar")</f>
        <v>FERAVAL S.A.</v>
      </c>
      <c r="S2067" s="5">
        <f t="shared" si="32"/>
        <v>2100000</v>
      </c>
    </row>
    <row r="2068" spans="1:19" x14ac:dyDescent="0.2">
      <c r="A2068" s="7">
        <v>44013.529224537036</v>
      </c>
      <c r="B2068" s="1" t="s">
        <v>8240</v>
      </c>
      <c r="C2068" s="1" t="s">
        <v>8241</v>
      </c>
      <c r="D2068" s="1" t="s">
        <v>1621</v>
      </c>
      <c r="E2068" s="1" t="s">
        <v>8242</v>
      </c>
      <c r="F2068" s="7">
        <v>44013</v>
      </c>
      <c r="G2068" s="1" t="s">
        <v>692</v>
      </c>
      <c r="H2068" s="5">
        <v>4133374.8</v>
      </c>
      <c r="I2068" s="1">
        <v>13188</v>
      </c>
      <c r="J2068" s="1">
        <v>0</v>
      </c>
      <c r="K2068" s="1" t="s">
        <v>713</v>
      </c>
      <c r="L2068" s="1">
        <v>36</v>
      </c>
      <c r="M2068" s="1" t="s">
        <v>2374</v>
      </c>
      <c r="N2068" s="1" t="s">
        <v>8150</v>
      </c>
      <c r="O2068" s="1">
        <v>559320</v>
      </c>
      <c r="P2068" s="1" t="s">
        <v>1665</v>
      </c>
      <c r="Q2068" s="1">
        <v>7.39</v>
      </c>
      <c r="R2068" s="1" t="str">
        <f>IFERROR(VLOOKUP(K2068,Proveedores!$A$2:$B$500,2,0),"Agregar")</f>
        <v>FERAVAL S.A.</v>
      </c>
      <c r="S2068" s="5">
        <f t="shared" si="32"/>
        <v>4133374.8</v>
      </c>
    </row>
    <row r="2069" spans="1:19" x14ac:dyDescent="0.2">
      <c r="A2069" s="7">
        <v>44013.613020833334</v>
      </c>
      <c r="B2069" s="1" t="s">
        <v>8243</v>
      </c>
      <c r="C2069" s="1" t="s">
        <v>8244</v>
      </c>
      <c r="D2069" s="1" t="s">
        <v>1621</v>
      </c>
      <c r="E2069" s="1" t="s">
        <v>8245</v>
      </c>
      <c r="F2069" s="7">
        <v>44008</v>
      </c>
      <c r="G2069" s="1" t="s">
        <v>265</v>
      </c>
      <c r="H2069" s="5">
        <v>479396.4</v>
      </c>
      <c r="I2069" s="1">
        <v>987</v>
      </c>
      <c r="J2069" s="1">
        <v>0</v>
      </c>
      <c r="K2069" s="1" t="s">
        <v>2070</v>
      </c>
      <c r="L2069" s="1">
        <v>4</v>
      </c>
      <c r="M2069" s="1" t="s">
        <v>2071</v>
      </c>
      <c r="N2069" s="1" t="s">
        <v>2072</v>
      </c>
      <c r="O2069" s="1">
        <v>196000</v>
      </c>
      <c r="P2069" s="1" t="s">
        <v>2073</v>
      </c>
      <c r="Q2069" s="1">
        <v>2445.9</v>
      </c>
      <c r="R2069" s="1" t="str">
        <f>IFERROR(VLOOKUP(K2069,Proveedores!$A$2:$B$500,2,0),"Agregar")</f>
        <v>CSL BEHRING S.A.</v>
      </c>
      <c r="S2069" s="5">
        <f t="shared" si="32"/>
        <v>479396400</v>
      </c>
    </row>
    <row r="2070" spans="1:19" x14ac:dyDescent="0.2">
      <c r="A2070" s="7">
        <v>44013.685844907406</v>
      </c>
      <c r="B2070" s="1" t="s">
        <v>8246</v>
      </c>
      <c r="C2070" s="1" t="s">
        <v>8247</v>
      </c>
      <c r="D2070" s="1" t="s">
        <v>1621</v>
      </c>
      <c r="E2070" s="1" t="s">
        <v>8248</v>
      </c>
      <c r="F2070" s="7">
        <v>44008</v>
      </c>
      <c r="G2070" s="1" t="s">
        <v>265</v>
      </c>
      <c r="H2070" s="5">
        <v>929442</v>
      </c>
      <c r="I2070" s="1">
        <v>985</v>
      </c>
      <c r="J2070" s="1">
        <v>0</v>
      </c>
      <c r="K2070" s="1" t="s">
        <v>2070</v>
      </c>
      <c r="L2070" s="1">
        <v>4</v>
      </c>
      <c r="M2070" s="1" t="s">
        <v>2071</v>
      </c>
      <c r="N2070" s="1" t="s">
        <v>2072</v>
      </c>
      <c r="O2070" s="1">
        <v>380000</v>
      </c>
      <c r="P2070" s="1" t="s">
        <v>2073</v>
      </c>
      <c r="Q2070" s="1">
        <v>2445.9</v>
      </c>
      <c r="R2070" s="1" t="str">
        <f>IFERROR(VLOOKUP(K2070,Proveedores!$A$2:$B$500,2,0),"Agregar")</f>
        <v>CSL BEHRING S.A.</v>
      </c>
      <c r="S2070" s="5">
        <f t="shared" si="32"/>
        <v>929442000</v>
      </c>
    </row>
    <row r="2071" spans="1:19" x14ac:dyDescent="0.2">
      <c r="A2071" s="7">
        <v>44013.694699074076</v>
      </c>
      <c r="B2071" s="1" t="s">
        <v>8249</v>
      </c>
      <c r="C2071" s="1" t="s">
        <v>8250</v>
      </c>
      <c r="D2071" s="1" t="s">
        <v>1621</v>
      </c>
      <c r="E2071" s="1" t="s">
        <v>4734</v>
      </c>
      <c r="F2071" s="7">
        <v>44008</v>
      </c>
      <c r="G2071" s="1" t="s">
        <v>265</v>
      </c>
      <c r="H2071" s="5">
        <v>102727.8</v>
      </c>
      <c r="I2071" s="1">
        <v>989</v>
      </c>
      <c r="J2071" s="1">
        <v>0</v>
      </c>
      <c r="K2071" s="1" t="s">
        <v>2070</v>
      </c>
      <c r="L2071" s="1">
        <v>3</v>
      </c>
      <c r="M2071" s="1" t="s">
        <v>2140</v>
      </c>
      <c r="N2071" s="1" t="s">
        <v>2141</v>
      </c>
      <c r="O2071" s="1">
        <v>14000</v>
      </c>
      <c r="P2071" s="1" t="s">
        <v>2073</v>
      </c>
      <c r="Q2071" s="1">
        <v>1222.95</v>
      </c>
      <c r="R2071" s="1" t="str">
        <f>IFERROR(VLOOKUP(K2071,Proveedores!$A$2:$B$500,2,0),"Agregar")</f>
        <v>CSL BEHRING S.A.</v>
      </c>
      <c r="S2071" s="5">
        <f t="shared" si="32"/>
        <v>17121300</v>
      </c>
    </row>
    <row r="2072" spans="1:19" x14ac:dyDescent="0.2">
      <c r="A2072" s="7">
        <v>44013.694699074076</v>
      </c>
      <c r="B2072" s="1" t="s">
        <v>8249</v>
      </c>
      <c r="C2072" s="1" t="s">
        <v>8250</v>
      </c>
      <c r="D2072" s="1" t="s">
        <v>1621</v>
      </c>
      <c r="E2072" s="1" t="s">
        <v>4734</v>
      </c>
      <c r="F2072" s="7">
        <v>44008</v>
      </c>
      <c r="G2072" s="1" t="s">
        <v>265</v>
      </c>
      <c r="H2072" s="5">
        <v>102727.8</v>
      </c>
      <c r="I2072" s="1">
        <v>989</v>
      </c>
      <c r="J2072" s="1">
        <v>0</v>
      </c>
      <c r="K2072" s="1" t="s">
        <v>2070</v>
      </c>
      <c r="L2072" s="1">
        <v>4</v>
      </c>
      <c r="M2072" s="1" t="s">
        <v>2071</v>
      </c>
      <c r="N2072" s="1" t="s">
        <v>2072</v>
      </c>
      <c r="O2072" s="1">
        <v>28000</v>
      </c>
      <c r="P2072" s="1" t="s">
        <v>2073</v>
      </c>
      <c r="Q2072" s="1">
        <v>2445.9</v>
      </c>
      <c r="R2072" s="1" t="str">
        <f>IFERROR(VLOOKUP(K2072,Proveedores!$A$2:$B$500,2,0),"Agregar")</f>
        <v>CSL BEHRING S.A.</v>
      </c>
      <c r="S2072" s="5">
        <f t="shared" si="32"/>
        <v>68485200</v>
      </c>
    </row>
    <row r="2073" spans="1:19" x14ac:dyDescent="0.2">
      <c r="A2073" s="7">
        <v>44013.729317129626</v>
      </c>
      <c r="B2073" s="1" t="s">
        <v>8251</v>
      </c>
      <c r="C2073" s="1" t="s">
        <v>8252</v>
      </c>
      <c r="D2073" s="1" t="s">
        <v>1621</v>
      </c>
      <c r="E2073" s="1" t="s">
        <v>8253</v>
      </c>
      <c r="F2073" s="7">
        <v>44008</v>
      </c>
      <c r="G2073" s="1" t="s">
        <v>265</v>
      </c>
      <c r="H2073" s="5">
        <v>234806.39999999999</v>
      </c>
      <c r="I2073" s="1">
        <v>986</v>
      </c>
      <c r="J2073" s="1">
        <v>0</v>
      </c>
      <c r="K2073" s="1" t="s">
        <v>2070</v>
      </c>
      <c r="L2073" s="1">
        <v>4</v>
      </c>
      <c r="M2073" s="1" t="s">
        <v>2071</v>
      </c>
      <c r="N2073" s="1" t="s">
        <v>2072</v>
      </c>
      <c r="O2073" s="1">
        <v>96000</v>
      </c>
      <c r="P2073" s="1" t="s">
        <v>2073</v>
      </c>
      <c r="Q2073" s="1">
        <v>2445.9</v>
      </c>
      <c r="R2073" s="1" t="str">
        <f>IFERROR(VLOOKUP(K2073,Proveedores!$A$2:$B$500,2,0),"Agregar")</f>
        <v>CSL BEHRING S.A.</v>
      </c>
      <c r="S2073" s="5">
        <f t="shared" si="32"/>
        <v>234806400</v>
      </c>
    </row>
    <row r="2074" spans="1:19" x14ac:dyDescent="0.2">
      <c r="A2074" s="7">
        <v>44013.745879629627</v>
      </c>
      <c r="B2074" s="1" t="s">
        <v>8254</v>
      </c>
      <c r="C2074" s="1" t="s">
        <v>8255</v>
      </c>
      <c r="D2074" s="1" t="s">
        <v>1621</v>
      </c>
      <c r="E2074" s="1" t="s">
        <v>8256</v>
      </c>
      <c r="F2074" s="7">
        <v>44008</v>
      </c>
      <c r="G2074" s="1" t="s">
        <v>265</v>
      </c>
      <c r="H2074" s="5">
        <v>962461.65</v>
      </c>
      <c r="I2074" s="1">
        <v>988</v>
      </c>
      <c r="J2074" s="1">
        <v>0</v>
      </c>
      <c r="K2074" s="1" t="s">
        <v>2070</v>
      </c>
      <c r="L2074" s="1">
        <v>3</v>
      </c>
      <c r="M2074" s="1" t="s">
        <v>2140</v>
      </c>
      <c r="N2074" s="1" t="s">
        <v>2141</v>
      </c>
      <c r="O2074" s="1">
        <v>28500</v>
      </c>
      <c r="P2074" s="1" t="s">
        <v>2073</v>
      </c>
      <c r="Q2074" s="1">
        <v>1222.95</v>
      </c>
      <c r="R2074" s="1" t="str">
        <f>IFERROR(VLOOKUP(K2074,Proveedores!$A$2:$B$500,2,0),"Agregar")</f>
        <v>CSL BEHRING S.A.</v>
      </c>
      <c r="S2074" s="5">
        <f t="shared" si="32"/>
        <v>34854075</v>
      </c>
    </row>
    <row r="2075" spans="1:19" x14ac:dyDescent="0.2">
      <c r="A2075" s="7">
        <v>44013.745879629627</v>
      </c>
      <c r="B2075" s="1" t="s">
        <v>8254</v>
      </c>
      <c r="C2075" s="1" t="s">
        <v>8255</v>
      </c>
      <c r="D2075" s="1" t="s">
        <v>1621</v>
      </c>
      <c r="E2075" s="1" t="s">
        <v>8256</v>
      </c>
      <c r="F2075" s="7">
        <v>44008</v>
      </c>
      <c r="G2075" s="1" t="s">
        <v>265</v>
      </c>
      <c r="H2075" s="5">
        <v>962461.65</v>
      </c>
      <c r="I2075" s="1">
        <v>988</v>
      </c>
      <c r="J2075" s="1">
        <v>0</v>
      </c>
      <c r="K2075" s="1" t="s">
        <v>2070</v>
      </c>
      <c r="L2075" s="1">
        <v>4</v>
      </c>
      <c r="M2075" s="1" t="s">
        <v>2071</v>
      </c>
      <c r="N2075" s="1" t="s">
        <v>2072</v>
      </c>
      <c r="O2075" s="1">
        <v>365000</v>
      </c>
      <c r="P2075" s="1" t="s">
        <v>2073</v>
      </c>
      <c r="Q2075" s="1">
        <v>2445.9</v>
      </c>
      <c r="R2075" s="1" t="str">
        <f>IFERROR(VLOOKUP(K2075,Proveedores!$A$2:$B$500,2,0),"Agregar")</f>
        <v>CSL BEHRING S.A.</v>
      </c>
      <c r="S2075" s="5">
        <f t="shared" si="32"/>
        <v>892753500</v>
      </c>
    </row>
    <row r="2076" spans="1:19" x14ac:dyDescent="0.2">
      <c r="A2076" s="7">
        <v>44013.746018518519</v>
      </c>
      <c r="B2076" s="1" t="s">
        <v>8257</v>
      </c>
      <c r="C2076" s="1" t="s">
        <v>8258</v>
      </c>
      <c r="D2076" s="1" t="s">
        <v>1621</v>
      </c>
      <c r="E2076" s="1">
        <v>826</v>
      </c>
      <c r="F2076" s="7">
        <v>44013</v>
      </c>
      <c r="G2076" s="1" t="s">
        <v>468</v>
      </c>
      <c r="H2076" s="5">
        <v>17900</v>
      </c>
      <c r="I2076" s="1">
        <v>8446</v>
      </c>
      <c r="J2076" s="1">
        <v>0</v>
      </c>
      <c r="K2076" s="1" t="s">
        <v>470</v>
      </c>
      <c r="L2076" s="1">
        <v>2</v>
      </c>
      <c r="M2076" s="1">
        <v>2</v>
      </c>
      <c r="N2076" s="1" t="s">
        <v>1896</v>
      </c>
      <c r="O2076" s="1">
        <v>1</v>
      </c>
      <c r="P2076" s="1" t="s">
        <v>1850</v>
      </c>
      <c r="Q2076" s="1">
        <v>1700</v>
      </c>
      <c r="R2076" s="1" t="str">
        <f>IFERROR(VLOOKUP(K2076,Proveedores!$A$2:$B$500,2,0),"Agregar")</f>
        <v>FABIAN DERISO</v>
      </c>
      <c r="S2076" s="5">
        <f t="shared" si="32"/>
        <v>1700</v>
      </c>
    </row>
    <row r="2077" spans="1:19" x14ac:dyDescent="0.2">
      <c r="A2077" s="7">
        <v>44013.746018518519</v>
      </c>
      <c r="B2077" s="1" t="s">
        <v>8257</v>
      </c>
      <c r="C2077" s="1" t="s">
        <v>8258</v>
      </c>
      <c r="D2077" s="1" t="s">
        <v>1621</v>
      </c>
      <c r="E2077" s="1">
        <v>826</v>
      </c>
      <c r="F2077" s="7">
        <v>44013</v>
      </c>
      <c r="G2077" s="1" t="s">
        <v>468</v>
      </c>
      <c r="H2077" s="5">
        <v>17900</v>
      </c>
      <c r="I2077" s="1">
        <v>8446</v>
      </c>
      <c r="J2077" s="1">
        <v>0</v>
      </c>
      <c r="K2077" s="1" t="s">
        <v>470</v>
      </c>
      <c r="L2077" s="1">
        <v>4</v>
      </c>
      <c r="M2077" s="1">
        <v>4</v>
      </c>
      <c r="N2077" s="1" t="s">
        <v>4331</v>
      </c>
      <c r="O2077" s="1">
        <v>1</v>
      </c>
      <c r="P2077" s="1" t="s">
        <v>1850</v>
      </c>
      <c r="Q2077" s="1">
        <v>4800</v>
      </c>
      <c r="R2077" s="1" t="str">
        <f>IFERROR(VLOOKUP(K2077,Proveedores!$A$2:$B$500,2,0),"Agregar")</f>
        <v>FABIAN DERISO</v>
      </c>
      <c r="S2077" s="5">
        <f t="shared" si="32"/>
        <v>4800</v>
      </c>
    </row>
    <row r="2078" spans="1:19" x14ac:dyDescent="0.2">
      <c r="A2078" s="7">
        <v>44013.746018518519</v>
      </c>
      <c r="B2078" s="1" t="s">
        <v>8257</v>
      </c>
      <c r="C2078" s="1" t="s">
        <v>8258</v>
      </c>
      <c r="D2078" s="1" t="s">
        <v>1621</v>
      </c>
      <c r="E2078" s="1">
        <v>826</v>
      </c>
      <c r="F2078" s="7">
        <v>44013</v>
      </c>
      <c r="G2078" s="1" t="s">
        <v>468</v>
      </c>
      <c r="H2078" s="5">
        <v>17900</v>
      </c>
      <c r="I2078" s="1">
        <v>8446</v>
      </c>
      <c r="J2078" s="1">
        <v>0</v>
      </c>
      <c r="K2078" s="1" t="s">
        <v>470</v>
      </c>
      <c r="L2078" s="1">
        <v>3</v>
      </c>
      <c r="M2078" s="1">
        <v>3</v>
      </c>
      <c r="N2078" s="1" t="s">
        <v>1899</v>
      </c>
      <c r="O2078" s="1">
        <v>1</v>
      </c>
      <c r="P2078" s="1" t="s">
        <v>1850</v>
      </c>
      <c r="Q2078" s="1">
        <v>5500</v>
      </c>
      <c r="R2078" s="1" t="str">
        <f>IFERROR(VLOOKUP(K2078,Proveedores!$A$2:$B$500,2,0),"Agregar")</f>
        <v>FABIAN DERISO</v>
      </c>
      <c r="S2078" s="5">
        <f t="shared" si="32"/>
        <v>5500</v>
      </c>
    </row>
    <row r="2079" spans="1:19" x14ac:dyDescent="0.2">
      <c r="A2079" s="7">
        <v>44013.746018518519</v>
      </c>
      <c r="B2079" s="1" t="s">
        <v>8257</v>
      </c>
      <c r="C2079" s="1" t="s">
        <v>8258</v>
      </c>
      <c r="D2079" s="1" t="s">
        <v>1621</v>
      </c>
      <c r="E2079" s="1">
        <v>826</v>
      </c>
      <c r="F2079" s="7">
        <v>44013</v>
      </c>
      <c r="G2079" s="1" t="s">
        <v>468</v>
      </c>
      <c r="H2079" s="5">
        <v>17900</v>
      </c>
      <c r="I2079" s="1">
        <v>8446</v>
      </c>
      <c r="J2079" s="1">
        <v>0</v>
      </c>
      <c r="K2079" s="1" t="s">
        <v>470</v>
      </c>
      <c r="L2079" s="1">
        <v>1</v>
      </c>
      <c r="M2079" s="1">
        <v>1</v>
      </c>
      <c r="N2079" s="1" t="s">
        <v>1900</v>
      </c>
      <c r="O2079" s="1">
        <v>1</v>
      </c>
      <c r="P2079" s="1" t="s">
        <v>1850</v>
      </c>
      <c r="Q2079" s="1">
        <v>5900</v>
      </c>
      <c r="R2079" s="1" t="str">
        <f>IFERROR(VLOOKUP(K2079,Proveedores!$A$2:$B$500,2,0),"Agregar")</f>
        <v>FABIAN DERISO</v>
      </c>
      <c r="S2079" s="5">
        <f t="shared" si="32"/>
        <v>5900</v>
      </c>
    </row>
    <row r="2080" spans="1:19" x14ac:dyDescent="0.2">
      <c r="A2080" s="7">
        <v>44013.768437500003</v>
      </c>
      <c r="B2080" s="1" t="s">
        <v>8259</v>
      </c>
      <c r="C2080" s="1" t="s">
        <v>8260</v>
      </c>
      <c r="D2080" s="1" t="s">
        <v>1621</v>
      </c>
      <c r="E2080" s="1" t="s">
        <v>8261</v>
      </c>
      <c r="F2080" s="7">
        <v>44008</v>
      </c>
      <c r="G2080" s="1" t="s">
        <v>265</v>
      </c>
      <c r="H2080" s="5">
        <v>58701.599999999999</v>
      </c>
      <c r="I2080" s="1">
        <v>980</v>
      </c>
      <c r="J2080" s="1">
        <v>0</v>
      </c>
      <c r="K2080" s="1" t="s">
        <v>2070</v>
      </c>
      <c r="L2080" s="1">
        <v>4</v>
      </c>
      <c r="M2080" s="1" t="s">
        <v>2071</v>
      </c>
      <c r="N2080" s="1" t="s">
        <v>2072</v>
      </c>
      <c r="O2080" s="1">
        <v>24000</v>
      </c>
      <c r="P2080" s="1" t="s">
        <v>2073</v>
      </c>
      <c r="Q2080" s="1">
        <v>2445.9</v>
      </c>
      <c r="R2080" s="1" t="str">
        <f>IFERROR(VLOOKUP(K2080,Proveedores!$A$2:$B$500,2,0),"Agregar")</f>
        <v>CSL BEHRING S.A.</v>
      </c>
      <c r="S2080" s="5">
        <f t="shared" si="32"/>
        <v>58701600</v>
      </c>
    </row>
    <row r="2081" spans="1:19" x14ac:dyDescent="0.2">
      <c r="A2081" s="7">
        <v>44013.782500000001</v>
      </c>
      <c r="B2081" s="1" t="s">
        <v>8262</v>
      </c>
      <c r="C2081" s="1" t="s">
        <v>8263</v>
      </c>
      <c r="D2081" s="1" t="s">
        <v>1621</v>
      </c>
      <c r="E2081" s="1" t="s">
        <v>8264</v>
      </c>
      <c r="F2081" s="7">
        <v>44008</v>
      </c>
      <c r="G2081" s="1" t="s">
        <v>265</v>
      </c>
      <c r="H2081" s="5">
        <v>352209.6</v>
      </c>
      <c r="I2081" s="1">
        <v>979</v>
      </c>
      <c r="J2081" s="1">
        <v>0</v>
      </c>
      <c r="K2081" s="1" t="s">
        <v>2070</v>
      </c>
      <c r="L2081" s="1">
        <v>3</v>
      </c>
      <c r="M2081" s="1" t="s">
        <v>2140</v>
      </c>
      <c r="N2081" s="1" t="s">
        <v>2141</v>
      </c>
      <c r="O2081" s="1">
        <v>48000</v>
      </c>
      <c r="P2081" s="1" t="s">
        <v>2073</v>
      </c>
      <c r="Q2081" s="1">
        <v>1222.95</v>
      </c>
      <c r="R2081" s="1" t="str">
        <f>IFERROR(VLOOKUP(K2081,Proveedores!$A$2:$B$500,2,0),"Agregar")</f>
        <v>CSL BEHRING S.A.</v>
      </c>
      <c r="S2081" s="5">
        <f t="shared" si="32"/>
        <v>58701600</v>
      </c>
    </row>
    <row r="2082" spans="1:19" x14ac:dyDescent="0.2">
      <c r="A2082" s="7">
        <v>44013.782500000001</v>
      </c>
      <c r="B2082" s="1" t="s">
        <v>8262</v>
      </c>
      <c r="C2082" s="1" t="s">
        <v>8263</v>
      </c>
      <c r="D2082" s="1" t="s">
        <v>1621</v>
      </c>
      <c r="E2082" s="1" t="s">
        <v>8264</v>
      </c>
      <c r="F2082" s="7">
        <v>44008</v>
      </c>
      <c r="G2082" s="1" t="s">
        <v>265</v>
      </c>
      <c r="H2082" s="5">
        <v>352209.6</v>
      </c>
      <c r="I2082" s="1">
        <v>979</v>
      </c>
      <c r="J2082" s="1">
        <v>0</v>
      </c>
      <c r="K2082" s="1" t="s">
        <v>2070</v>
      </c>
      <c r="L2082" s="1">
        <v>4</v>
      </c>
      <c r="M2082" s="1" t="s">
        <v>2071</v>
      </c>
      <c r="N2082" s="1" t="s">
        <v>2072</v>
      </c>
      <c r="O2082" s="1">
        <v>96000</v>
      </c>
      <c r="P2082" s="1" t="s">
        <v>2073</v>
      </c>
      <c r="Q2082" s="1">
        <v>2445.9</v>
      </c>
      <c r="R2082" s="1" t="str">
        <f>IFERROR(VLOOKUP(K2082,Proveedores!$A$2:$B$500,2,0),"Agregar")</f>
        <v>CSL BEHRING S.A.</v>
      </c>
      <c r="S2082" s="5">
        <f t="shared" si="32"/>
        <v>234806400</v>
      </c>
    </row>
    <row r="2083" spans="1:19" x14ac:dyDescent="0.2">
      <c r="A2083" s="7">
        <v>44013.792187500003</v>
      </c>
      <c r="B2083" s="1" t="s">
        <v>8265</v>
      </c>
      <c r="C2083" s="1" t="s">
        <v>8266</v>
      </c>
      <c r="D2083" s="1" t="s">
        <v>1621</v>
      </c>
      <c r="E2083" s="1" t="s">
        <v>8267</v>
      </c>
      <c r="F2083" s="7">
        <v>44008</v>
      </c>
      <c r="G2083" s="1" t="s">
        <v>8268</v>
      </c>
      <c r="H2083" s="5">
        <v>44026.2</v>
      </c>
      <c r="I2083" s="1">
        <v>982</v>
      </c>
      <c r="J2083" s="1">
        <v>0</v>
      </c>
      <c r="K2083" s="1" t="s">
        <v>2070</v>
      </c>
      <c r="L2083" s="1">
        <v>3</v>
      </c>
      <c r="M2083" s="1" t="s">
        <v>2140</v>
      </c>
      <c r="N2083" s="1" t="s">
        <v>2141</v>
      </c>
      <c r="O2083" s="1">
        <v>18000</v>
      </c>
      <c r="P2083" s="1" t="s">
        <v>2073</v>
      </c>
      <c r="Q2083" s="1">
        <v>1222.95</v>
      </c>
      <c r="R2083" s="1" t="str">
        <f>IFERROR(VLOOKUP(K2083,Proveedores!$A$2:$B$500,2,0),"Agregar")</f>
        <v>CSL BEHRING S.A.</v>
      </c>
      <c r="S2083" s="5">
        <f t="shared" si="32"/>
        <v>22013100</v>
      </c>
    </row>
    <row r="2084" spans="1:19" x14ac:dyDescent="0.2">
      <c r="A2084" s="7">
        <v>44014.393692129626</v>
      </c>
      <c r="B2084" s="1" t="s">
        <v>8269</v>
      </c>
      <c r="C2084" s="1" t="s">
        <v>8270</v>
      </c>
      <c r="D2084" s="1" t="s">
        <v>1621</v>
      </c>
      <c r="E2084" s="1" t="s">
        <v>8271</v>
      </c>
      <c r="F2084" s="7">
        <v>44001</v>
      </c>
      <c r="G2084" s="1" t="s">
        <v>1280</v>
      </c>
      <c r="H2084" s="5">
        <v>932535</v>
      </c>
      <c r="I2084" s="1" t="s">
        <v>8272</v>
      </c>
      <c r="J2084" s="1">
        <v>0</v>
      </c>
      <c r="K2084" s="1" t="s">
        <v>620</v>
      </c>
      <c r="L2084" s="1">
        <v>1</v>
      </c>
      <c r="M2084" s="1" t="s">
        <v>7329</v>
      </c>
      <c r="N2084" s="1" t="s">
        <v>7330</v>
      </c>
      <c r="O2084" s="1">
        <v>675750</v>
      </c>
      <c r="P2084" s="1" t="s">
        <v>3651</v>
      </c>
      <c r="Q2084" s="1">
        <v>1.38</v>
      </c>
      <c r="R2084" s="1" t="str">
        <f>IFERROR(VLOOKUP(K2084,Proveedores!$A$2:$B$500,2,0),"Agregar")</f>
        <v>PHARMOS S.A.</v>
      </c>
      <c r="S2084" s="5">
        <f t="shared" si="32"/>
        <v>932534.99999999988</v>
      </c>
    </row>
    <row r="2085" spans="1:19" x14ac:dyDescent="0.2">
      <c r="A2085" s="7">
        <v>44014.403240740743</v>
      </c>
      <c r="B2085" s="1" t="s">
        <v>8273</v>
      </c>
      <c r="C2085" s="1" t="s">
        <v>8274</v>
      </c>
      <c r="D2085" s="1" t="s">
        <v>1621</v>
      </c>
      <c r="E2085" s="1" t="s">
        <v>8275</v>
      </c>
      <c r="F2085" s="7">
        <v>44007</v>
      </c>
      <c r="G2085" s="1" t="s">
        <v>1280</v>
      </c>
      <c r="H2085" s="5">
        <v>102465</v>
      </c>
      <c r="I2085" s="1" t="s">
        <v>8276</v>
      </c>
      <c r="J2085" s="1">
        <v>0</v>
      </c>
      <c r="K2085" s="1" t="s">
        <v>620</v>
      </c>
      <c r="L2085" s="1">
        <v>1</v>
      </c>
      <c r="M2085" s="1" t="s">
        <v>7329</v>
      </c>
      <c r="N2085" s="1" t="s">
        <v>7330</v>
      </c>
      <c r="O2085" s="1">
        <v>74250</v>
      </c>
      <c r="P2085" s="1" t="s">
        <v>3651</v>
      </c>
      <c r="Q2085" s="1">
        <v>1.38</v>
      </c>
      <c r="R2085" s="1" t="str">
        <f>IFERROR(VLOOKUP(K2085,Proveedores!$A$2:$B$500,2,0),"Agregar")</f>
        <v>PHARMOS S.A.</v>
      </c>
      <c r="S2085" s="5">
        <f t="shared" si="32"/>
        <v>102464.99999999999</v>
      </c>
    </row>
    <row r="2086" spans="1:19" x14ac:dyDescent="0.2">
      <c r="A2086" s="7">
        <v>44014.585960648146</v>
      </c>
      <c r="B2086" s="1" t="s">
        <v>8277</v>
      </c>
      <c r="C2086" s="1" t="s">
        <v>8278</v>
      </c>
      <c r="D2086" s="1" t="s">
        <v>1621</v>
      </c>
      <c r="E2086" s="1" t="s">
        <v>8279</v>
      </c>
      <c r="F2086" s="7">
        <v>44008</v>
      </c>
      <c r="G2086" s="1" t="s">
        <v>32</v>
      </c>
      <c r="H2086" s="5">
        <v>2861650</v>
      </c>
      <c r="I2086" s="1" t="s">
        <v>8280</v>
      </c>
      <c r="J2086" s="1">
        <v>0</v>
      </c>
      <c r="K2086" s="1" t="s">
        <v>1401</v>
      </c>
      <c r="L2086" s="1">
        <v>1</v>
      </c>
      <c r="M2086" s="1" t="s">
        <v>7806</v>
      </c>
      <c r="N2086" s="1" t="s">
        <v>7886</v>
      </c>
      <c r="O2086" s="1">
        <v>16000</v>
      </c>
      <c r="P2086" s="1" t="s">
        <v>1850</v>
      </c>
      <c r="Q2086" s="1">
        <v>139.15</v>
      </c>
      <c r="R2086" s="1" t="str">
        <f>IFERROR(VLOOKUP(K2086,Proveedores!$A$2:$B$500,2,0),"Agregar")</f>
        <v>UNIFIBERS S.A.</v>
      </c>
      <c r="S2086" s="5">
        <f t="shared" si="32"/>
        <v>2226400</v>
      </c>
    </row>
    <row r="2087" spans="1:19" x14ac:dyDescent="0.2">
      <c r="A2087" s="7">
        <v>44014.585960648146</v>
      </c>
      <c r="B2087" s="1" t="s">
        <v>8277</v>
      </c>
      <c r="C2087" s="1" t="s">
        <v>8278</v>
      </c>
      <c r="D2087" s="1" t="s">
        <v>1621</v>
      </c>
      <c r="E2087" s="1" t="s">
        <v>8279</v>
      </c>
      <c r="F2087" s="7">
        <v>44008</v>
      </c>
      <c r="G2087" s="1" t="s">
        <v>32</v>
      </c>
      <c r="H2087" s="5">
        <v>2861650</v>
      </c>
      <c r="I2087" s="1" t="s">
        <v>8280</v>
      </c>
      <c r="J2087" s="1">
        <v>0</v>
      </c>
      <c r="K2087" s="1" t="s">
        <v>1401</v>
      </c>
      <c r="L2087" s="1">
        <v>2</v>
      </c>
      <c r="M2087" s="1" t="s">
        <v>7820</v>
      </c>
      <c r="N2087" s="1" t="s">
        <v>7821</v>
      </c>
      <c r="O2087" s="1">
        <v>35000</v>
      </c>
      <c r="P2087" s="1" t="s">
        <v>1850</v>
      </c>
      <c r="Q2087" s="1">
        <v>18.149999999999999</v>
      </c>
      <c r="R2087" s="1" t="str">
        <f>IFERROR(VLOOKUP(K2087,Proveedores!$A$2:$B$500,2,0),"Agregar")</f>
        <v>UNIFIBERS S.A.</v>
      </c>
      <c r="S2087" s="5">
        <f t="shared" si="32"/>
        <v>635250</v>
      </c>
    </row>
    <row r="2088" spans="1:19" x14ac:dyDescent="0.2">
      <c r="A2088" s="7">
        <v>44014.589641203704</v>
      </c>
      <c r="B2088" s="1" t="s">
        <v>8281</v>
      </c>
      <c r="C2088" s="1" t="s">
        <v>8282</v>
      </c>
      <c r="D2088" s="1" t="s">
        <v>1621</v>
      </c>
      <c r="E2088" s="1" t="s">
        <v>8283</v>
      </c>
      <c r="F2088" s="7">
        <v>44008</v>
      </c>
      <c r="G2088" s="1" t="s">
        <v>32</v>
      </c>
      <c r="H2088" s="5">
        <v>3009875</v>
      </c>
      <c r="I2088" s="1" t="s">
        <v>8284</v>
      </c>
      <c r="J2088" s="1">
        <v>0</v>
      </c>
      <c r="K2088" s="1" t="s">
        <v>1401</v>
      </c>
      <c r="L2088" s="1">
        <v>1</v>
      </c>
      <c r="M2088" s="1" t="s">
        <v>7806</v>
      </c>
      <c r="N2088" s="1" t="s">
        <v>7886</v>
      </c>
      <c r="O2088" s="1">
        <v>20000</v>
      </c>
      <c r="P2088" s="1" t="s">
        <v>1850</v>
      </c>
      <c r="Q2088" s="1">
        <v>139.15</v>
      </c>
      <c r="R2088" s="1" t="str">
        <f>IFERROR(VLOOKUP(K2088,Proveedores!$A$2:$B$500,2,0),"Agregar")</f>
        <v>UNIFIBERS S.A.</v>
      </c>
      <c r="S2088" s="5">
        <f t="shared" si="32"/>
        <v>2783000</v>
      </c>
    </row>
    <row r="2089" spans="1:19" x14ac:dyDescent="0.2">
      <c r="A2089" s="7">
        <v>44014.589641203704</v>
      </c>
      <c r="B2089" s="1" t="s">
        <v>8281</v>
      </c>
      <c r="C2089" s="1" t="s">
        <v>8282</v>
      </c>
      <c r="D2089" s="1" t="s">
        <v>1621</v>
      </c>
      <c r="E2089" s="1" t="s">
        <v>8283</v>
      </c>
      <c r="F2089" s="7">
        <v>44008</v>
      </c>
      <c r="G2089" s="1" t="s">
        <v>32</v>
      </c>
      <c r="H2089" s="5">
        <v>3009875</v>
      </c>
      <c r="I2089" s="1" t="s">
        <v>8284</v>
      </c>
      <c r="J2089" s="1">
        <v>0</v>
      </c>
      <c r="K2089" s="1" t="s">
        <v>1401</v>
      </c>
      <c r="L2089" s="1">
        <v>2</v>
      </c>
      <c r="M2089" s="1" t="s">
        <v>7820</v>
      </c>
      <c r="N2089" s="1" t="s">
        <v>7821</v>
      </c>
      <c r="O2089" s="1">
        <v>12500</v>
      </c>
      <c r="P2089" s="1" t="s">
        <v>1850</v>
      </c>
      <c r="Q2089" s="1">
        <v>18.149999999999999</v>
      </c>
      <c r="R2089" s="1" t="str">
        <f>IFERROR(VLOOKUP(K2089,Proveedores!$A$2:$B$500,2,0),"Agregar")</f>
        <v>UNIFIBERS S.A.</v>
      </c>
      <c r="S2089" s="5">
        <f t="shared" si="32"/>
        <v>226874.99999999997</v>
      </c>
    </row>
    <row r="2090" spans="1:19" x14ac:dyDescent="0.2">
      <c r="A2090" s="7">
        <v>44014.615590277775</v>
      </c>
      <c r="B2090" s="1" t="s">
        <v>8285</v>
      </c>
      <c r="C2090" s="1" t="s">
        <v>8286</v>
      </c>
      <c r="D2090" s="1" t="s">
        <v>1621</v>
      </c>
      <c r="E2090" s="1" t="s">
        <v>8287</v>
      </c>
      <c r="F2090" s="7">
        <v>44012</v>
      </c>
      <c r="G2090" s="1" t="s">
        <v>32</v>
      </c>
      <c r="H2090" s="5">
        <v>2937275</v>
      </c>
      <c r="I2090" s="1" t="s">
        <v>8288</v>
      </c>
      <c r="J2090" s="1">
        <v>0</v>
      </c>
      <c r="K2090" s="1" t="s">
        <v>1401</v>
      </c>
      <c r="L2090" s="1">
        <v>1</v>
      </c>
      <c r="M2090" s="1" t="s">
        <v>7806</v>
      </c>
      <c r="N2090" s="1" t="s">
        <v>7886</v>
      </c>
      <c r="O2090" s="1">
        <v>18500</v>
      </c>
      <c r="P2090" s="1" t="s">
        <v>1850</v>
      </c>
      <c r="Q2090" s="1">
        <v>139.15</v>
      </c>
      <c r="R2090" s="1" t="str">
        <f>IFERROR(VLOOKUP(K2090,Proveedores!$A$2:$B$500,2,0),"Agregar")</f>
        <v>UNIFIBERS S.A.</v>
      </c>
      <c r="S2090" s="5">
        <f t="shared" si="32"/>
        <v>2574275</v>
      </c>
    </row>
    <row r="2091" spans="1:19" x14ac:dyDescent="0.2">
      <c r="A2091" s="7">
        <v>44014.615590277775</v>
      </c>
      <c r="B2091" s="1" t="s">
        <v>8285</v>
      </c>
      <c r="C2091" s="1" t="s">
        <v>8286</v>
      </c>
      <c r="D2091" s="1" t="s">
        <v>1621</v>
      </c>
      <c r="E2091" s="1" t="s">
        <v>8287</v>
      </c>
      <c r="F2091" s="7">
        <v>44012</v>
      </c>
      <c r="G2091" s="1" t="s">
        <v>32</v>
      </c>
      <c r="H2091" s="5">
        <v>2937275</v>
      </c>
      <c r="I2091" s="1" t="s">
        <v>8288</v>
      </c>
      <c r="J2091" s="1">
        <v>0</v>
      </c>
      <c r="K2091" s="1" t="s">
        <v>1401</v>
      </c>
      <c r="L2091" s="1">
        <v>2</v>
      </c>
      <c r="M2091" s="1" t="s">
        <v>7820</v>
      </c>
      <c r="N2091" s="1" t="s">
        <v>7821</v>
      </c>
      <c r="O2091" s="1">
        <v>20000</v>
      </c>
      <c r="P2091" s="1" t="s">
        <v>1850</v>
      </c>
      <c r="Q2091" s="1">
        <v>18.149999999999999</v>
      </c>
      <c r="R2091" s="1" t="str">
        <f>IFERROR(VLOOKUP(K2091,Proveedores!$A$2:$B$500,2,0),"Agregar")</f>
        <v>UNIFIBERS S.A.</v>
      </c>
      <c r="S2091" s="5">
        <f t="shared" si="32"/>
        <v>363000</v>
      </c>
    </row>
    <row r="2092" spans="1:19" x14ac:dyDescent="0.2">
      <c r="A2092" s="7">
        <v>44014.618750000001</v>
      </c>
      <c r="B2092" s="1" t="s">
        <v>8289</v>
      </c>
      <c r="C2092" s="1" t="s">
        <v>8290</v>
      </c>
      <c r="D2092" s="1" t="s">
        <v>1621</v>
      </c>
      <c r="E2092" s="1" t="s">
        <v>8291</v>
      </c>
      <c r="F2092" s="7">
        <v>44013</v>
      </c>
      <c r="G2092" s="1" t="s">
        <v>32</v>
      </c>
      <c r="H2092" s="5">
        <v>3103650</v>
      </c>
      <c r="I2092" s="1" t="s">
        <v>8292</v>
      </c>
      <c r="J2092" s="1">
        <v>0</v>
      </c>
      <c r="K2092" s="1" t="s">
        <v>1401</v>
      </c>
      <c r="L2092" s="1">
        <v>1</v>
      </c>
      <c r="M2092" s="1" t="s">
        <v>7806</v>
      </c>
      <c r="N2092" s="1" t="s">
        <v>7886</v>
      </c>
      <c r="O2092" s="1">
        <v>21000</v>
      </c>
      <c r="P2092" s="1" t="s">
        <v>1850</v>
      </c>
      <c r="Q2092" s="1">
        <v>139.15</v>
      </c>
      <c r="R2092" s="1" t="str">
        <f>IFERROR(VLOOKUP(K2092,Proveedores!$A$2:$B$500,2,0),"Agregar")</f>
        <v>UNIFIBERS S.A.</v>
      </c>
      <c r="S2092" s="5">
        <f t="shared" si="32"/>
        <v>2922150</v>
      </c>
    </row>
    <row r="2093" spans="1:19" x14ac:dyDescent="0.2">
      <c r="A2093" s="7">
        <v>44014.618750000001</v>
      </c>
      <c r="B2093" s="1" t="s">
        <v>8289</v>
      </c>
      <c r="C2093" s="1" t="s">
        <v>8290</v>
      </c>
      <c r="D2093" s="1" t="s">
        <v>1621</v>
      </c>
      <c r="E2093" s="1" t="s">
        <v>8291</v>
      </c>
      <c r="F2093" s="7">
        <v>44013</v>
      </c>
      <c r="G2093" s="1" t="s">
        <v>32</v>
      </c>
      <c r="H2093" s="5">
        <v>3103650</v>
      </c>
      <c r="I2093" s="1" t="s">
        <v>8292</v>
      </c>
      <c r="J2093" s="1">
        <v>0</v>
      </c>
      <c r="K2093" s="1" t="s">
        <v>1401</v>
      </c>
      <c r="L2093" s="1">
        <v>2</v>
      </c>
      <c r="M2093" s="1" t="s">
        <v>7820</v>
      </c>
      <c r="N2093" s="1" t="s">
        <v>7821</v>
      </c>
      <c r="O2093" s="1">
        <v>10000</v>
      </c>
      <c r="P2093" s="1" t="s">
        <v>1850</v>
      </c>
      <c r="Q2093" s="1">
        <v>18.149999999999999</v>
      </c>
      <c r="R2093" s="1" t="str">
        <f>IFERROR(VLOOKUP(K2093,Proveedores!$A$2:$B$500,2,0),"Agregar")</f>
        <v>UNIFIBERS S.A.</v>
      </c>
      <c r="S2093" s="5">
        <f t="shared" si="32"/>
        <v>181500</v>
      </c>
    </row>
    <row r="2094" spans="1:19" x14ac:dyDescent="0.2">
      <c r="A2094" s="7">
        <v>44014.62159722222</v>
      </c>
      <c r="B2094" s="1" t="s">
        <v>8293</v>
      </c>
      <c r="C2094" s="1" t="s">
        <v>8294</v>
      </c>
      <c r="D2094" s="1" t="s">
        <v>1621</v>
      </c>
      <c r="E2094" s="1" t="s">
        <v>8295</v>
      </c>
      <c r="F2094" s="7">
        <v>44013</v>
      </c>
      <c r="G2094" s="1" t="s">
        <v>32</v>
      </c>
      <c r="H2094" s="5">
        <v>3130875</v>
      </c>
      <c r="I2094" s="1" t="s">
        <v>8296</v>
      </c>
      <c r="J2094" s="1">
        <v>0</v>
      </c>
      <c r="K2094" s="1" t="s">
        <v>1401</v>
      </c>
      <c r="L2094" s="1">
        <v>1</v>
      </c>
      <c r="M2094" s="1" t="s">
        <v>7806</v>
      </c>
      <c r="N2094" s="1" t="s">
        <v>7886</v>
      </c>
      <c r="O2094" s="1">
        <v>22500</v>
      </c>
      <c r="P2094" s="1" t="s">
        <v>1850</v>
      </c>
      <c r="Q2094" s="1">
        <v>139.15</v>
      </c>
      <c r="R2094" s="1" t="str">
        <f>IFERROR(VLOOKUP(K2094,Proveedores!$A$2:$B$500,2,0),"Agregar")</f>
        <v>UNIFIBERS S.A.</v>
      </c>
      <c r="S2094" s="5">
        <f t="shared" si="32"/>
        <v>3130875</v>
      </c>
    </row>
    <row r="2095" spans="1:19" x14ac:dyDescent="0.2">
      <c r="A2095" s="7">
        <v>44014.627997685187</v>
      </c>
      <c r="B2095" s="1" t="s">
        <v>8297</v>
      </c>
      <c r="C2095" s="1" t="s">
        <v>8298</v>
      </c>
      <c r="D2095" s="1" t="s">
        <v>1621</v>
      </c>
      <c r="E2095" s="1" t="s">
        <v>8299</v>
      </c>
      <c r="F2095" s="7">
        <v>44014</v>
      </c>
      <c r="G2095" s="1" t="s">
        <v>1178</v>
      </c>
      <c r="H2095" s="5">
        <v>2415711</v>
      </c>
      <c r="I2095" s="1" t="s">
        <v>8300</v>
      </c>
      <c r="J2095" s="1">
        <v>0</v>
      </c>
      <c r="K2095" s="1" t="s">
        <v>8301</v>
      </c>
      <c r="L2095" s="1">
        <v>6</v>
      </c>
      <c r="M2095" s="1" t="s">
        <v>8302</v>
      </c>
      <c r="N2095" s="1" t="s">
        <v>8303</v>
      </c>
      <c r="O2095" s="1">
        <v>229</v>
      </c>
      <c r="P2095" s="1" t="s">
        <v>2149</v>
      </c>
      <c r="Q2095" s="1">
        <v>1432</v>
      </c>
      <c r="R2095" s="1" t="str">
        <f>IFERROR(VLOOKUP(K2095,Proveedores!$A$2:$B$500,2,0),"Agregar")</f>
        <v>TAMECAS S.R.L</v>
      </c>
      <c r="S2095" s="5">
        <f t="shared" si="32"/>
        <v>327928</v>
      </c>
    </row>
    <row r="2096" spans="1:19" x14ac:dyDescent="0.2">
      <c r="A2096" s="7">
        <v>44014.627997685187</v>
      </c>
      <c r="B2096" s="1" t="s">
        <v>8297</v>
      </c>
      <c r="C2096" s="1" t="s">
        <v>8298</v>
      </c>
      <c r="D2096" s="1" t="s">
        <v>1621</v>
      </c>
      <c r="E2096" s="1" t="s">
        <v>8299</v>
      </c>
      <c r="F2096" s="7">
        <v>44014</v>
      </c>
      <c r="G2096" s="1" t="s">
        <v>1178</v>
      </c>
      <c r="H2096" s="5">
        <v>2415711</v>
      </c>
      <c r="I2096" s="1" t="s">
        <v>8300</v>
      </c>
      <c r="J2096" s="1">
        <v>0</v>
      </c>
      <c r="K2096" s="1" t="s">
        <v>8301</v>
      </c>
      <c r="L2096" s="1">
        <v>5</v>
      </c>
      <c r="M2096" s="1" t="s">
        <v>8304</v>
      </c>
      <c r="N2096" s="1" t="s">
        <v>8305</v>
      </c>
      <c r="O2096" s="1">
        <v>232</v>
      </c>
      <c r="P2096" s="1" t="s">
        <v>2149</v>
      </c>
      <c r="Q2096" s="1">
        <v>2662</v>
      </c>
      <c r="R2096" s="1" t="str">
        <f>IFERROR(VLOOKUP(K2096,Proveedores!$A$2:$B$500,2,0),"Agregar")</f>
        <v>TAMECAS S.R.L</v>
      </c>
      <c r="S2096" s="5">
        <f t="shared" si="32"/>
        <v>617584</v>
      </c>
    </row>
    <row r="2097" spans="1:19" x14ac:dyDescent="0.2">
      <c r="A2097" s="7">
        <v>44014.627997685187</v>
      </c>
      <c r="B2097" s="1" t="s">
        <v>8297</v>
      </c>
      <c r="C2097" s="1" t="s">
        <v>8298</v>
      </c>
      <c r="D2097" s="1" t="s">
        <v>1621</v>
      </c>
      <c r="E2097" s="1" t="s">
        <v>8299</v>
      </c>
      <c r="F2097" s="7">
        <v>44014</v>
      </c>
      <c r="G2097" s="1" t="s">
        <v>1178</v>
      </c>
      <c r="H2097" s="5">
        <v>2415711</v>
      </c>
      <c r="I2097" s="1" t="s">
        <v>8300</v>
      </c>
      <c r="J2097" s="1">
        <v>0</v>
      </c>
      <c r="K2097" s="1" t="s">
        <v>8301</v>
      </c>
      <c r="L2097" s="1">
        <v>4</v>
      </c>
      <c r="M2097" s="1" t="s">
        <v>8306</v>
      </c>
      <c r="N2097" s="1" t="s">
        <v>8307</v>
      </c>
      <c r="O2097" s="1">
        <v>228</v>
      </c>
      <c r="P2097" s="1" t="s">
        <v>2149</v>
      </c>
      <c r="Q2097" s="1">
        <v>3248</v>
      </c>
      <c r="R2097" s="1" t="str">
        <f>IFERROR(VLOOKUP(K2097,Proveedores!$A$2:$B$500,2,0),"Agregar")</f>
        <v>TAMECAS S.R.L</v>
      </c>
      <c r="S2097" s="5">
        <f t="shared" si="32"/>
        <v>740544</v>
      </c>
    </row>
    <row r="2098" spans="1:19" x14ac:dyDescent="0.2">
      <c r="A2098" s="7">
        <v>44014.627997685187</v>
      </c>
      <c r="B2098" s="1" t="s">
        <v>8297</v>
      </c>
      <c r="C2098" s="1" t="s">
        <v>8298</v>
      </c>
      <c r="D2098" s="1" t="s">
        <v>1621</v>
      </c>
      <c r="E2098" s="1" t="s">
        <v>8299</v>
      </c>
      <c r="F2098" s="7">
        <v>44014</v>
      </c>
      <c r="G2098" s="1" t="s">
        <v>1178</v>
      </c>
      <c r="H2098" s="5">
        <v>2415711</v>
      </c>
      <c r="I2098" s="1" t="s">
        <v>8300</v>
      </c>
      <c r="J2098" s="1">
        <v>0</v>
      </c>
      <c r="K2098" s="1" t="s">
        <v>8301</v>
      </c>
      <c r="L2098" s="1">
        <v>12</v>
      </c>
      <c r="M2098" s="1" t="s">
        <v>8308</v>
      </c>
      <c r="N2098" s="1" t="s">
        <v>8309</v>
      </c>
      <c r="O2098" s="1">
        <v>35</v>
      </c>
      <c r="P2098" s="1" t="s">
        <v>2149</v>
      </c>
      <c r="Q2098" s="1">
        <v>5647</v>
      </c>
      <c r="R2098" s="1" t="str">
        <f>IFERROR(VLOOKUP(K2098,Proveedores!$A$2:$B$500,2,0),"Agregar")</f>
        <v>TAMECAS S.R.L</v>
      </c>
      <c r="S2098" s="5">
        <f t="shared" si="32"/>
        <v>197645</v>
      </c>
    </row>
    <row r="2099" spans="1:19" x14ac:dyDescent="0.2">
      <c r="A2099" s="7">
        <v>44014.627997685187</v>
      </c>
      <c r="B2099" s="1" t="s">
        <v>8297</v>
      </c>
      <c r="C2099" s="1" t="s">
        <v>8298</v>
      </c>
      <c r="D2099" s="1" t="s">
        <v>1621</v>
      </c>
      <c r="E2099" s="1" t="s">
        <v>8299</v>
      </c>
      <c r="F2099" s="7">
        <v>44014</v>
      </c>
      <c r="G2099" s="1" t="s">
        <v>1178</v>
      </c>
      <c r="H2099" s="5">
        <v>2415711</v>
      </c>
      <c r="I2099" s="1" t="s">
        <v>8300</v>
      </c>
      <c r="J2099" s="1">
        <v>0</v>
      </c>
      <c r="K2099" s="1" t="s">
        <v>8301</v>
      </c>
      <c r="L2099" s="1">
        <v>7</v>
      </c>
      <c r="M2099" s="1" t="s">
        <v>8310</v>
      </c>
      <c r="N2099" s="1" t="s">
        <v>8311</v>
      </c>
      <c r="O2099" s="1">
        <v>24</v>
      </c>
      <c r="P2099" s="1" t="s">
        <v>2149</v>
      </c>
      <c r="Q2099" s="1">
        <v>6860</v>
      </c>
      <c r="R2099" s="1" t="str">
        <f>IFERROR(VLOOKUP(K2099,Proveedores!$A$2:$B$500,2,0),"Agregar")</f>
        <v>TAMECAS S.R.L</v>
      </c>
      <c r="S2099" s="5">
        <f t="shared" si="32"/>
        <v>164640</v>
      </c>
    </row>
    <row r="2100" spans="1:19" x14ac:dyDescent="0.2">
      <c r="A2100" s="7">
        <v>44014.627997685187</v>
      </c>
      <c r="B2100" s="1" t="s">
        <v>8297</v>
      </c>
      <c r="C2100" s="1" t="s">
        <v>8298</v>
      </c>
      <c r="D2100" s="1" t="s">
        <v>1621</v>
      </c>
      <c r="E2100" s="1" t="s">
        <v>8299</v>
      </c>
      <c r="F2100" s="7">
        <v>44014</v>
      </c>
      <c r="G2100" s="1" t="s">
        <v>1178</v>
      </c>
      <c r="H2100" s="5">
        <v>2415711</v>
      </c>
      <c r="I2100" s="1" t="s">
        <v>8300</v>
      </c>
      <c r="J2100" s="1">
        <v>0</v>
      </c>
      <c r="K2100" s="1" t="s">
        <v>8301</v>
      </c>
      <c r="L2100" s="1">
        <v>3</v>
      </c>
      <c r="M2100" s="1" t="s">
        <v>8312</v>
      </c>
      <c r="N2100" s="1" t="s">
        <v>8313</v>
      </c>
      <c r="O2100" s="1">
        <v>34</v>
      </c>
      <c r="P2100" s="1" t="s">
        <v>2149</v>
      </c>
      <c r="Q2100" s="1">
        <v>10805</v>
      </c>
      <c r="R2100" s="1" t="str">
        <f>IFERROR(VLOOKUP(K2100,Proveedores!$A$2:$B$500,2,0),"Agregar")</f>
        <v>TAMECAS S.R.L</v>
      </c>
      <c r="S2100" s="5">
        <f t="shared" si="32"/>
        <v>367370</v>
      </c>
    </row>
    <row r="2101" spans="1:19" x14ac:dyDescent="0.2">
      <c r="A2101" s="7">
        <v>44014.640196759261</v>
      </c>
      <c r="B2101" s="1" t="s">
        <v>8314</v>
      </c>
      <c r="C2101" s="1" t="s">
        <v>8315</v>
      </c>
      <c r="D2101" s="1" t="s">
        <v>1621</v>
      </c>
      <c r="E2101" s="1" t="s">
        <v>8316</v>
      </c>
      <c r="F2101" s="7">
        <v>44008</v>
      </c>
      <c r="G2101" s="1" t="s">
        <v>8317</v>
      </c>
      <c r="H2101" s="5">
        <v>410911.2</v>
      </c>
      <c r="I2101" s="1">
        <v>984</v>
      </c>
      <c r="J2101" s="1">
        <v>0</v>
      </c>
      <c r="K2101" s="1" t="s">
        <v>2070</v>
      </c>
      <c r="L2101" s="1">
        <v>4</v>
      </c>
      <c r="M2101" s="1" t="s">
        <v>2071</v>
      </c>
      <c r="N2101" s="1" t="s">
        <v>2072</v>
      </c>
      <c r="O2101" s="1">
        <v>168000</v>
      </c>
      <c r="P2101" s="1" t="s">
        <v>2073</v>
      </c>
      <c r="Q2101" s="1">
        <v>2445.9</v>
      </c>
      <c r="R2101" s="1" t="str">
        <f>IFERROR(VLOOKUP(K2101,Proveedores!$A$2:$B$500,2,0),"Agregar")</f>
        <v>CSL BEHRING S.A.</v>
      </c>
      <c r="S2101" s="5">
        <f t="shared" si="32"/>
        <v>410911200</v>
      </c>
    </row>
    <row r="2102" spans="1:19" x14ac:dyDescent="0.2">
      <c r="A2102" s="7">
        <v>44014.654583333337</v>
      </c>
      <c r="B2102" s="1" t="s">
        <v>8318</v>
      </c>
      <c r="C2102" s="1" t="s">
        <v>8319</v>
      </c>
      <c r="D2102" s="1" t="s">
        <v>1621</v>
      </c>
      <c r="E2102" s="1" t="s">
        <v>8320</v>
      </c>
      <c r="F2102" s="7">
        <v>44008</v>
      </c>
      <c r="G2102" s="1" t="s">
        <v>265</v>
      </c>
      <c r="H2102" s="5">
        <v>601691.4</v>
      </c>
      <c r="I2102" s="1">
        <v>983</v>
      </c>
      <c r="J2102" s="1">
        <v>0</v>
      </c>
      <c r="K2102" s="1" t="s">
        <v>2070</v>
      </c>
      <c r="L2102" s="1">
        <v>4</v>
      </c>
      <c r="M2102" s="1" t="s">
        <v>2071</v>
      </c>
      <c r="N2102" s="1" t="s">
        <v>2072</v>
      </c>
      <c r="O2102" s="1">
        <v>246000</v>
      </c>
      <c r="P2102" s="1" t="s">
        <v>2073</v>
      </c>
      <c r="Q2102" s="1">
        <v>2445.9</v>
      </c>
      <c r="R2102" s="1" t="str">
        <f>IFERROR(VLOOKUP(K2102,Proveedores!$A$2:$B$500,2,0),"Agregar")</f>
        <v>CSL BEHRING S.A.</v>
      </c>
      <c r="S2102" s="5">
        <f t="shared" si="32"/>
        <v>601691400</v>
      </c>
    </row>
    <row r="2103" spans="1:19" x14ac:dyDescent="0.2">
      <c r="A2103" s="7">
        <v>44014.675312500003</v>
      </c>
      <c r="B2103" s="1" t="s">
        <v>8321</v>
      </c>
      <c r="C2103" s="1" t="s">
        <v>8322</v>
      </c>
      <c r="D2103" s="1" t="s">
        <v>1621</v>
      </c>
      <c r="E2103" s="1" t="s">
        <v>4456</v>
      </c>
      <c r="F2103" s="7">
        <v>44008</v>
      </c>
      <c r="G2103" s="1" t="s">
        <v>265</v>
      </c>
      <c r="H2103" s="5">
        <v>267826.05</v>
      </c>
      <c r="I2103" s="1">
        <v>981</v>
      </c>
      <c r="J2103" s="1">
        <v>0</v>
      </c>
      <c r="K2103" s="1" t="s">
        <v>2070</v>
      </c>
      <c r="L2103" s="1">
        <v>3</v>
      </c>
      <c r="M2103" s="1" t="s">
        <v>2140</v>
      </c>
      <c r="N2103" s="1" t="s">
        <v>2141</v>
      </c>
      <c r="O2103" s="1">
        <v>109500</v>
      </c>
      <c r="P2103" s="1" t="s">
        <v>2073</v>
      </c>
      <c r="Q2103" s="1">
        <v>1222.95</v>
      </c>
      <c r="R2103" s="1" t="str">
        <f>IFERROR(VLOOKUP(K2103,Proveedores!$A$2:$B$500,2,0),"Agregar")</f>
        <v>CSL BEHRING S.A.</v>
      </c>
      <c r="S2103" s="5">
        <f t="shared" si="32"/>
        <v>133913025</v>
      </c>
    </row>
    <row r="2104" spans="1:19" x14ac:dyDescent="0.2">
      <c r="A2104" s="7">
        <v>44014.815879629627</v>
      </c>
      <c r="B2104" s="1" t="s">
        <v>8323</v>
      </c>
      <c r="C2104" s="1" t="s">
        <v>8324</v>
      </c>
      <c r="D2104" s="1" t="s">
        <v>1621</v>
      </c>
      <c r="E2104" s="1" t="s">
        <v>8325</v>
      </c>
      <c r="F2104" s="7">
        <v>43994</v>
      </c>
      <c r="G2104" s="1" t="s">
        <v>692</v>
      </c>
      <c r="H2104" s="5">
        <v>2788646.7</v>
      </c>
      <c r="I2104" s="1">
        <v>962</v>
      </c>
      <c r="J2104" s="1">
        <v>0</v>
      </c>
      <c r="K2104" s="1" t="s">
        <v>620</v>
      </c>
      <c r="L2104" s="1">
        <v>5</v>
      </c>
      <c r="M2104" s="1" t="s">
        <v>5459</v>
      </c>
      <c r="N2104" s="1" t="s">
        <v>6834</v>
      </c>
      <c r="O2104" s="1">
        <v>700665</v>
      </c>
      <c r="P2104" s="1" t="s">
        <v>3482</v>
      </c>
      <c r="Q2104" s="1">
        <v>3.98</v>
      </c>
      <c r="R2104" s="1" t="str">
        <f>IFERROR(VLOOKUP(K2104,Proveedores!$A$2:$B$500,2,0),"Agregar")</f>
        <v>PHARMOS S.A.</v>
      </c>
      <c r="S2104" s="5">
        <f t="shared" si="32"/>
        <v>2788646.7</v>
      </c>
    </row>
    <row r="2105" spans="1:19" x14ac:dyDescent="0.2">
      <c r="A2105" s="7">
        <v>44014.821608796294</v>
      </c>
      <c r="B2105" s="1" t="s">
        <v>8326</v>
      </c>
      <c r="C2105" s="1" t="s">
        <v>8327</v>
      </c>
      <c r="D2105" s="1" t="s">
        <v>1621</v>
      </c>
      <c r="E2105" s="1" t="s">
        <v>8328</v>
      </c>
      <c r="F2105" s="7">
        <v>43999</v>
      </c>
      <c r="G2105" s="1" t="s">
        <v>692</v>
      </c>
      <c r="H2105" s="5">
        <v>5548040</v>
      </c>
      <c r="I2105" s="1">
        <v>1011</v>
      </c>
      <c r="J2105" s="1">
        <v>0</v>
      </c>
      <c r="K2105" s="1" t="s">
        <v>620</v>
      </c>
      <c r="L2105" s="1">
        <v>5</v>
      </c>
      <c r="M2105" s="1" t="s">
        <v>5459</v>
      </c>
      <c r="N2105" s="1" t="s">
        <v>6834</v>
      </c>
      <c r="O2105" s="1">
        <v>1393980</v>
      </c>
      <c r="P2105" s="1" t="s">
        <v>3482</v>
      </c>
      <c r="Q2105" s="1">
        <v>3.98</v>
      </c>
      <c r="R2105" s="1" t="str">
        <f>IFERROR(VLOOKUP(K2105,Proveedores!$A$2:$B$500,2,0),"Agregar")</f>
        <v>PHARMOS S.A.</v>
      </c>
      <c r="S2105" s="5">
        <f t="shared" si="32"/>
        <v>5548040.4000000004</v>
      </c>
    </row>
    <row r="2106" spans="1:19" x14ac:dyDescent="0.2">
      <c r="A2106" s="7">
        <v>44015.347627314812</v>
      </c>
      <c r="B2106" s="1" t="s">
        <v>8329</v>
      </c>
      <c r="C2106" s="1" t="s">
        <v>8330</v>
      </c>
      <c r="D2106" s="1" t="s">
        <v>1621</v>
      </c>
      <c r="E2106" s="1" t="s">
        <v>8331</v>
      </c>
      <c r="F2106" s="7">
        <v>44014</v>
      </c>
      <c r="G2106" s="1" t="s">
        <v>142</v>
      </c>
      <c r="H2106" s="5">
        <v>429000.01</v>
      </c>
      <c r="I2106" s="1">
        <v>1</v>
      </c>
      <c r="J2106" s="1">
        <v>0</v>
      </c>
      <c r="K2106" s="1" t="s">
        <v>146</v>
      </c>
      <c r="L2106" s="1">
        <v>5</v>
      </c>
      <c r="M2106" s="1" t="s">
        <v>3658</v>
      </c>
      <c r="N2106" s="1" t="s">
        <v>2316</v>
      </c>
      <c r="O2106" s="1">
        <v>4</v>
      </c>
      <c r="P2106" s="1" t="s">
        <v>2316</v>
      </c>
      <c r="Q2106" s="1">
        <v>429000.01</v>
      </c>
      <c r="R2106" s="1" t="str">
        <f>IFERROR(VLOOKUP(K2106,Proveedores!$A$2:$B$500,2,0),"Agregar")</f>
        <v>SUIZO ARGENTINA S.A.</v>
      </c>
      <c r="S2106" s="5">
        <f t="shared" si="32"/>
        <v>1716000.04</v>
      </c>
    </row>
    <row r="2107" spans="1:19" x14ac:dyDescent="0.2">
      <c r="A2107" s="7">
        <v>44015.383368055554</v>
      </c>
      <c r="B2107" s="1" t="s">
        <v>8332</v>
      </c>
      <c r="C2107" s="1" t="s">
        <v>8333</v>
      </c>
      <c r="D2107" s="1" t="s">
        <v>1621</v>
      </c>
      <c r="E2107" s="1" t="s">
        <v>8334</v>
      </c>
      <c r="F2107" s="7">
        <v>44013</v>
      </c>
      <c r="G2107" s="1" t="s">
        <v>7514</v>
      </c>
      <c r="H2107" s="5">
        <v>1671615</v>
      </c>
      <c r="I2107" s="1" t="s">
        <v>1816</v>
      </c>
      <c r="J2107" s="1">
        <v>0</v>
      </c>
      <c r="K2107" s="1" t="s">
        <v>7515</v>
      </c>
      <c r="L2107" s="1">
        <v>1</v>
      </c>
      <c r="M2107" s="1" t="s">
        <v>6251</v>
      </c>
      <c r="N2107" s="1" t="s">
        <v>7516</v>
      </c>
      <c r="O2107" s="1">
        <v>11000</v>
      </c>
      <c r="P2107" s="1" t="s">
        <v>7528</v>
      </c>
      <c r="Q2107" s="1">
        <v>137.94</v>
      </c>
      <c r="R2107" s="1" t="str">
        <f>IFERROR(VLOOKUP(K2107,Proveedores!$A$2:$B$500,2,0),"Agregar")</f>
        <v>G7 Soluciones Integrales S.R.L.</v>
      </c>
      <c r="S2107" s="5">
        <f t="shared" si="32"/>
        <v>1517340</v>
      </c>
    </row>
    <row r="2108" spans="1:19" x14ac:dyDescent="0.2">
      <c r="A2108" s="7">
        <v>44015.383368055554</v>
      </c>
      <c r="B2108" s="1" t="s">
        <v>8332</v>
      </c>
      <c r="C2108" s="1" t="s">
        <v>8333</v>
      </c>
      <c r="D2108" s="1" t="s">
        <v>1621</v>
      </c>
      <c r="E2108" s="1" t="s">
        <v>8334</v>
      </c>
      <c r="F2108" s="7">
        <v>44013</v>
      </c>
      <c r="G2108" s="1" t="s">
        <v>7514</v>
      </c>
      <c r="H2108" s="5">
        <v>1671615</v>
      </c>
      <c r="I2108" s="1" t="s">
        <v>1816</v>
      </c>
      <c r="J2108" s="1">
        <v>0</v>
      </c>
      <c r="K2108" s="1" t="s">
        <v>7515</v>
      </c>
      <c r="L2108" s="1">
        <v>3</v>
      </c>
      <c r="M2108" s="1" t="s">
        <v>7517</v>
      </c>
      <c r="N2108" s="1" t="s">
        <v>7518</v>
      </c>
      <c r="O2108" s="1">
        <v>8500</v>
      </c>
      <c r="P2108" s="1" t="s">
        <v>7529</v>
      </c>
      <c r="Q2108" s="1">
        <v>18.149999999999999</v>
      </c>
      <c r="R2108" s="1" t="str">
        <f>IFERROR(VLOOKUP(K2108,Proveedores!$A$2:$B$500,2,0),"Agregar")</f>
        <v>G7 Soluciones Integrales S.R.L.</v>
      </c>
      <c r="S2108" s="5">
        <f t="shared" si="32"/>
        <v>154275</v>
      </c>
    </row>
    <row r="2109" spans="1:19" x14ac:dyDescent="0.2">
      <c r="A2109" s="7">
        <v>44015.412638888891</v>
      </c>
      <c r="B2109" s="1" t="s">
        <v>8335</v>
      </c>
      <c r="C2109" s="1" t="s">
        <v>8336</v>
      </c>
      <c r="D2109" s="1" t="s">
        <v>1621</v>
      </c>
      <c r="E2109" s="1" t="s">
        <v>8337</v>
      </c>
      <c r="F2109" s="7">
        <v>44014</v>
      </c>
      <c r="G2109" s="1" t="s">
        <v>1178</v>
      </c>
      <c r="H2109" s="5">
        <v>4583313.2</v>
      </c>
      <c r="I2109" s="1">
        <v>1018</v>
      </c>
      <c r="J2109" s="1">
        <v>0</v>
      </c>
      <c r="K2109" s="1" t="s">
        <v>8126</v>
      </c>
      <c r="L2109" s="1">
        <v>1</v>
      </c>
      <c r="M2109" s="1" t="s">
        <v>8128</v>
      </c>
      <c r="N2109" s="1" t="s">
        <v>8338</v>
      </c>
      <c r="O2109" s="1">
        <v>40</v>
      </c>
      <c r="P2109" s="1" t="s">
        <v>1892</v>
      </c>
      <c r="Q2109" s="1">
        <v>114582.83</v>
      </c>
      <c r="R2109" s="1" t="str">
        <f>IFERROR(VLOOKUP(K2109,Proveedores!$A$2:$B$500,2,0),"Agregar")</f>
        <v>Quiromed SACIF</v>
      </c>
      <c r="S2109" s="5">
        <f t="shared" si="32"/>
        <v>4583313.2</v>
      </c>
    </row>
    <row r="2110" spans="1:19" x14ac:dyDescent="0.2">
      <c r="A2110" s="7">
        <v>44015.525740740741</v>
      </c>
      <c r="B2110" s="1" t="s">
        <v>8339</v>
      </c>
      <c r="C2110" s="1" t="s">
        <v>8340</v>
      </c>
      <c r="D2110" s="1" t="s">
        <v>1621</v>
      </c>
      <c r="E2110" s="1">
        <v>13155</v>
      </c>
      <c r="F2110" s="7">
        <v>43986</v>
      </c>
      <c r="G2110" s="1">
        <v>202034434871</v>
      </c>
      <c r="H2110" s="5">
        <v>4029.75</v>
      </c>
      <c r="I2110" s="1">
        <v>805</v>
      </c>
      <c r="J2110" s="1">
        <v>0</v>
      </c>
      <c r="K2110" s="1" t="s">
        <v>8341</v>
      </c>
      <c r="L2110" s="1">
        <v>1</v>
      </c>
      <c r="M2110" s="1">
        <v>1230501</v>
      </c>
      <c r="N2110" s="1" t="s">
        <v>4087</v>
      </c>
      <c r="O2110" s="1">
        <v>2</v>
      </c>
      <c r="P2110" s="1" t="s">
        <v>1665</v>
      </c>
      <c r="Q2110" s="1">
        <v>2024.88</v>
      </c>
      <c r="R2110" s="1" t="str">
        <f>IFERROR(VLOOKUP(K2110,Proveedores!$A$2:$B$500,2,0),"Agregar")</f>
        <v>MERCK S.A.</v>
      </c>
      <c r="S2110" s="5">
        <f t="shared" si="32"/>
        <v>4049.76</v>
      </c>
    </row>
    <row r="2111" spans="1:19" x14ac:dyDescent="0.2">
      <c r="A2111" s="7">
        <v>44015.533750000002</v>
      </c>
      <c r="B2111" s="1" t="s">
        <v>8342</v>
      </c>
      <c r="C2111" s="1" t="s">
        <v>8343</v>
      </c>
      <c r="D2111" s="1" t="s">
        <v>1621</v>
      </c>
      <c r="E2111" s="1">
        <v>13157</v>
      </c>
      <c r="F2111" s="7">
        <v>43986</v>
      </c>
      <c r="G2111" s="1">
        <v>202034434871</v>
      </c>
      <c r="H2111" s="5">
        <v>4049.75</v>
      </c>
      <c r="I2111" s="1">
        <v>805</v>
      </c>
      <c r="J2111" s="1">
        <v>0</v>
      </c>
      <c r="K2111" s="1" t="s">
        <v>8341</v>
      </c>
      <c r="L2111" s="1">
        <v>1</v>
      </c>
      <c r="M2111" s="1">
        <v>1230501</v>
      </c>
      <c r="N2111" s="1" t="s">
        <v>4087</v>
      </c>
      <c r="O2111" s="1">
        <v>2</v>
      </c>
      <c r="P2111" s="1" t="s">
        <v>1665</v>
      </c>
      <c r="Q2111" s="1">
        <v>2024.88</v>
      </c>
      <c r="R2111" s="1" t="str">
        <f>IFERROR(VLOOKUP(K2111,Proveedores!$A$2:$B$500,2,0),"Agregar")</f>
        <v>MERCK S.A.</v>
      </c>
      <c r="S2111" s="5">
        <f t="shared" si="32"/>
        <v>4049.76</v>
      </c>
    </row>
    <row r="2112" spans="1:19" x14ac:dyDescent="0.2">
      <c r="A2112" s="7">
        <v>44015.541770833333</v>
      </c>
      <c r="B2112" s="1" t="s">
        <v>8344</v>
      </c>
      <c r="C2112" s="1" t="s">
        <v>8345</v>
      </c>
      <c r="D2112" s="1" t="s">
        <v>1621</v>
      </c>
      <c r="E2112" s="1">
        <v>13183</v>
      </c>
      <c r="F2112" s="7">
        <v>43986</v>
      </c>
      <c r="G2112" s="1">
        <v>202034434871</v>
      </c>
      <c r="H2112" s="5">
        <v>16199</v>
      </c>
      <c r="I2112" s="1">
        <v>805</v>
      </c>
      <c r="J2112" s="1">
        <v>0</v>
      </c>
      <c r="K2112" s="1" t="s">
        <v>8341</v>
      </c>
      <c r="L2112" s="1">
        <v>1</v>
      </c>
      <c r="M2112" s="1">
        <v>1230501</v>
      </c>
      <c r="N2112" s="1" t="s">
        <v>4087</v>
      </c>
      <c r="O2112" s="1">
        <v>8</v>
      </c>
      <c r="P2112" s="1" t="s">
        <v>1665</v>
      </c>
      <c r="Q2112" s="1">
        <v>2024.88</v>
      </c>
      <c r="R2112" s="1" t="str">
        <f>IFERROR(VLOOKUP(K2112,Proveedores!$A$2:$B$500,2,0),"Agregar")</f>
        <v>MERCK S.A.</v>
      </c>
      <c r="S2112" s="5">
        <f t="shared" si="32"/>
        <v>16199.04</v>
      </c>
    </row>
    <row r="2113" spans="1:19" x14ac:dyDescent="0.2">
      <c r="A2113" s="7">
        <v>44015.551898148151</v>
      </c>
      <c r="B2113" s="1" t="s">
        <v>8346</v>
      </c>
      <c r="C2113" s="1" t="s">
        <v>8347</v>
      </c>
      <c r="D2113" s="1" t="s">
        <v>1621</v>
      </c>
      <c r="E2113" s="1">
        <v>13195</v>
      </c>
      <c r="F2113" s="7">
        <v>43986</v>
      </c>
      <c r="G2113" s="1">
        <v>202034434871</v>
      </c>
      <c r="H2113" s="5">
        <v>12149.25</v>
      </c>
      <c r="I2113" s="1">
        <v>805</v>
      </c>
      <c r="J2113" s="1">
        <v>0</v>
      </c>
      <c r="K2113" s="1" t="s">
        <v>8341</v>
      </c>
      <c r="L2113" s="1">
        <v>1</v>
      </c>
      <c r="M2113" s="1">
        <v>1230501</v>
      </c>
      <c r="N2113" s="1" t="s">
        <v>4087</v>
      </c>
      <c r="O2113" s="1">
        <v>6</v>
      </c>
      <c r="P2113" s="1" t="s">
        <v>1665</v>
      </c>
      <c r="Q2113" s="1">
        <v>2024.88</v>
      </c>
      <c r="R2113" s="1" t="str">
        <f>IFERROR(VLOOKUP(K2113,Proveedores!$A$2:$B$500,2,0),"Agregar")</f>
        <v>MERCK S.A.</v>
      </c>
      <c r="S2113" s="5">
        <f t="shared" si="32"/>
        <v>12149.28</v>
      </c>
    </row>
    <row r="2114" spans="1:19" x14ac:dyDescent="0.2">
      <c r="A2114" s="7">
        <v>44015.618263888886</v>
      </c>
      <c r="B2114" s="1" t="s">
        <v>8348</v>
      </c>
      <c r="C2114" s="1" t="s">
        <v>8349</v>
      </c>
      <c r="D2114" s="1" t="s">
        <v>1621</v>
      </c>
      <c r="E2114" s="1">
        <v>13193</v>
      </c>
      <c r="F2114" s="7">
        <v>43986</v>
      </c>
      <c r="G2114" s="1">
        <v>202034434871</v>
      </c>
      <c r="H2114" s="5">
        <v>18223.87</v>
      </c>
      <c r="I2114" s="1">
        <v>805</v>
      </c>
      <c r="J2114" s="1">
        <v>0</v>
      </c>
      <c r="K2114" s="1" t="s">
        <v>8341</v>
      </c>
      <c r="L2114" s="1">
        <v>1</v>
      </c>
      <c r="M2114" s="1">
        <v>1230501</v>
      </c>
      <c r="N2114" s="1" t="s">
        <v>4087</v>
      </c>
      <c r="O2114" s="1">
        <v>9</v>
      </c>
      <c r="P2114" s="1" t="s">
        <v>1665</v>
      </c>
      <c r="Q2114" s="1">
        <v>2024.88</v>
      </c>
      <c r="R2114" s="1" t="str">
        <f>IFERROR(VLOOKUP(K2114,Proveedores!$A$2:$B$500,2,0),"Agregar")</f>
        <v>MERCK S.A.</v>
      </c>
      <c r="S2114" s="5">
        <f t="shared" si="32"/>
        <v>18223.920000000002</v>
      </c>
    </row>
    <row r="2115" spans="1:19" x14ac:dyDescent="0.2">
      <c r="A2115" s="7">
        <v>44015.625740740739</v>
      </c>
      <c r="B2115" s="1" t="s">
        <v>8350</v>
      </c>
      <c r="C2115" s="1" t="s">
        <v>8351</v>
      </c>
      <c r="D2115" s="1" t="s">
        <v>1621</v>
      </c>
      <c r="E2115" s="1">
        <v>13190</v>
      </c>
      <c r="F2115" s="7">
        <v>43990</v>
      </c>
      <c r="G2115" s="1">
        <v>202034434871</v>
      </c>
      <c r="H2115" s="5">
        <v>12149.25</v>
      </c>
      <c r="I2115" s="1">
        <v>805</v>
      </c>
      <c r="J2115" s="1">
        <v>0</v>
      </c>
      <c r="K2115" s="1" t="s">
        <v>8341</v>
      </c>
      <c r="L2115" s="1">
        <v>1</v>
      </c>
      <c r="M2115" s="1">
        <v>1230501</v>
      </c>
      <c r="N2115" s="1" t="s">
        <v>4087</v>
      </c>
      <c r="O2115" s="1">
        <v>6</v>
      </c>
      <c r="P2115" s="1" t="s">
        <v>1665</v>
      </c>
      <c r="Q2115" s="1">
        <v>2024.88</v>
      </c>
      <c r="R2115" s="1" t="str">
        <f>IFERROR(VLOOKUP(K2115,Proveedores!$A$2:$B$500,2,0),"Agregar")</f>
        <v>MERCK S.A.</v>
      </c>
      <c r="S2115" s="5">
        <f t="shared" ref="S2115:S2178" si="33">Q2115*O2115</f>
        <v>12149.28</v>
      </c>
    </row>
    <row r="2116" spans="1:19" x14ac:dyDescent="0.2">
      <c r="A2116" s="7">
        <v>44015.637638888889</v>
      </c>
      <c r="B2116" s="1" t="s">
        <v>8352</v>
      </c>
      <c r="C2116" s="1" t="s">
        <v>8353</v>
      </c>
      <c r="D2116" s="1" t="s">
        <v>1621</v>
      </c>
      <c r="E2116" s="1">
        <v>13188</v>
      </c>
      <c r="F2116" s="7">
        <v>43990</v>
      </c>
      <c r="G2116" s="1">
        <v>202034434871</v>
      </c>
      <c r="H2116" s="5">
        <v>18223.87</v>
      </c>
      <c r="I2116" s="1">
        <v>805</v>
      </c>
      <c r="J2116" s="1">
        <v>0</v>
      </c>
      <c r="K2116" s="1" t="s">
        <v>8341</v>
      </c>
      <c r="L2116" s="1">
        <v>1</v>
      </c>
      <c r="M2116" s="1">
        <v>1230501</v>
      </c>
      <c r="N2116" s="1" t="s">
        <v>4166</v>
      </c>
      <c r="O2116" s="1">
        <v>9</v>
      </c>
      <c r="P2116" s="1" t="s">
        <v>1665</v>
      </c>
      <c r="Q2116" s="1">
        <v>2024.88</v>
      </c>
      <c r="R2116" s="1" t="str">
        <f>IFERROR(VLOOKUP(K2116,Proveedores!$A$2:$B$500,2,0),"Agregar")</f>
        <v>MERCK S.A.</v>
      </c>
      <c r="S2116" s="5">
        <f t="shared" si="33"/>
        <v>18223.920000000002</v>
      </c>
    </row>
    <row r="2117" spans="1:19" x14ac:dyDescent="0.2">
      <c r="A2117" s="7">
        <v>44015.644837962966</v>
      </c>
      <c r="B2117" s="1" t="s">
        <v>8354</v>
      </c>
      <c r="C2117" s="1" t="s">
        <v>8355</v>
      </c>
      <c r="D2117" s="1" t="s">
        <v>1621</v>
      </c>
      <c r="E2117" s="1">
        <v>13156</v>
      </c>
      <c r="F2117" s="7">
        <v>43986</v>
      </c>
      <c r="G2117" s="1">
        <v>202034434871</v>
      </c>
      <c r="H2117" s="5">
        <v>4029.75</v>
      </c>
      <c r="I2117" s="1">
        <v>805</v>
      </c>
      <c r="J2117" s="1">
        <v>0</v>
      </c>
      <c r="K2117" s="1" t="s">
        <v>8341</v>
      </c>
      <c r="L2117" s="1">
        <v>1</v>
      </c>
      <c r="M2117" s="1">
        <v>1230501</v>
      </c>
      <c r="N2117" s="1" t="s">
        <v>4087</v>
      </c>
      <c r="O2117" s="1">
        <v>2</v>
      </c>
      <c r="P2117" s="1" t="s">
        <v>1665</v>
      </c>
      <c r="Q2117" s="1">
        <v>2024.88</v>
      </c>
      <c r="R2117" s="1" t="str">
        <f>IFERROR(VLOOKUP(K2117,Proveedores!$A$2:$B$500,2,0),"Agregar")</f>
        <v>MERCK S.A.</v>
      </c>
      <c r="S2117" s="5">
        <f t="shared" si="33"/>
        <v>4049.76</v>
      </c>
    </row>
    <row r="2118" spans="1:19" x14ac:dyDescent="0.2">
      <c r="A2118" s="7">
        <v>44015.651342592595</v>
      </c>
      <c r="B2118" s="1" t="s">
        <v>8356</v>
      </c>
      <c r="C2118" s="1" t="s">
        <v>8357</v>
      </c>
      <c r="D2118" s="1" t="s">
        <v>1621</v>
      </c>
      <c r="E2118" s="1">
        <v>13192</v>
      </c>
      <c r="F2118" s="7">
        <v>43990</v>
      </c>
      <c r="G2118" s="1">
        <v>202034434871</v>
      </c>
      <c r="H2118" s="5">
        <v>24298.49</v>
      </c>
      <c r="I2118" s="1">
        <v>805</v>
      </c>
      <c r="J2118" s="1">
        <v>0</v>
      </c>
      <c r="K2118" s="1" t="s">
        <v>8341</v>
      </c>
      <c r="L2118" s="1">
        <v>1</v>
      </c>
      <c r="M2118" s="1">
        <v>1230501</v>
      </c>
      <c r="N2118" s="1" t="s">
        <v>4087</v>
      </c>
      <c r="O2118" s="1">
        <v>12</v>
      </c>
      <c r="P2118" s="1" t="s">
        <v>1665</v>
      </c>
      <c r="Q2118" s="1">
        <v>2024.88</v>
      </c>
      <c r="R2118" s="1" t="str">
        <f>IFERROR(VLOOKUP(K2118,Proveedores!$A$2:$B$500,2,0),"Agregar")</f>
        <v>MERCK S.A.</v>
      </c>
      <c r="S2118" s="5">
        <f t="shared" si="33"/>
        <v>24298.560000000001</v>
      </c>
    </row>
    <row r="2119" spans="1:19" x14ac:dyDescent="0.2">
      <c r="A2119" s="7">
        <v>44015.656747685185</v>
      </c>
      <c r="B2119" s="1" t="s">
        <v>8358</v>
      </c>
      <c r="C2119" s="1" t="s">
        <v>8359</v>
      </c>
      <c r="D2119" s="1" t="s">
        <v>1621</v>
      </c>
      <c r="E2119" s="1">
        <v>13194</v>
      </c>
      <c r="F2119" s="7">
        <v>43990</v>
      </c>
      <c r="G2119" s="1">
        <v>202034434871</v>
      </c>
      <c r="H2119" s="5">
        <v>30373.13</v>
      </c>
      <c r="I2119" s="1">
        <v>805</v>
      </c>
      <c r="J2119" s="1">
        <v>0</v>
      </c>
      <c r="K2119" s="1" t="s">
        <v>8341</v>
      </c>
      <c r="L2119" s="1">
        <v>1</v>
      </c>
      <c r="M2119" s="1">
        <v>1230501</v>
      </c>
      <c r="N2119" s="1" t="s">
        <v>4087</v>
      </c>
      <c r="O2119" s="1">
        <v>15</v>
      </c>
      <c r="P2119" s="1" t="s">
        <v>1665</v>
      </c>
      <c r="Q2119" s="1">
        <v>2024.88</v>
      </c>
      <c r="R2119" s="1" t="str">
        <f>IFERROR(VLOOKUP(K2119,Proveedores!$A$2:$B$500,2,0),"Agregar")</f>
        <v>MERCK S.A.</v>
      </c>
      <c r="S2119" s="5">
        <f t="shared" si="33"/>
        <v>30373.200000000001</v>
      </c>
    </row>
    <row r="2120" spans="1:19" x14ac:dyDescent="0.2">
      <c r="A2120" s="7">
        <v>44015.662673611114</v>
      </c>
      <c r="B2120" s="1" t="s">
        <v>8360</v>
      </c>
      <c r="C2120" s="1" t="s">
        <v>8361</v>
      </c>
      <c r="D2120" s="1" t="s">
        <v>1621</v>
      </c>
      <c r="E2120" s="1">
        <v>13191</v>
      </c>
      <c r="F2120" s="7">
        <v>43990</v>
      </c>
      <c r="G2120" s="1">
        <v>202034434871</v>
      </c>
      <c r="H2120" s="5">
        <v>20248.75</v>
      </c>
      <c r="I2120" s="1">
        <v>805</v>
      </c>
      <c r="J2120" s="1">
        <v>0</v>
      </c>
      <c r="K2120" s="1" t="s">
        <v>8341</v>
      </c>
      <c r="L2120" s="1">
        <v>1</v>
      </c>
      <c r="M2120" s="1">
        <v>1230501</v>
      </c>
      <c r="N2120" s="1" t="s">
        <v>4087</v>
      </c>
      <c r="O2120" s="1">
        <v>10</v>
      </c>
      <c r="P2120" s="1" t="s">
        <v>1665</v>
      </c>
      <c r="Q2120" s="1">
        <v>2024.88</v>
      </c>
      <c r="R2120" s="1" t="str">
        <f>IFERROR(VLOOKUP(K2120,Proveedores!$A$2:$B$500,2,0),"Agregar")</f>
        <v>MERCK S.A.</v>
      </c>
      <c r="S2120" s="5">
        <f t="shared" si="33"/>
        <v>20248.800000000003</v>
      </c>
    </row>
    <row r="2121" spans="1:19" x14ac:dyDescent="0.2">
      <c r="A2121" s="7">
        <v>44015.67</v>
      </c>
      <c r="B2121" s="1" t="s">
        <v>8362</v>
      </c>
      <c r="C2121" s="1" t="s">
        <v>8363</v>
      </c>
      <c r="D2121" s="1" t="s">
        <v>1621</v>
      </c>
      <c r="E2121" s="1">
        <v>13189</v>
      </c>
      <c r="F2121" s="7">
        <v>43990</v>
      </c>
      <c r="G2121" s="1">
        <v>202034434871</v>
      </c>
      <c r="H2121" s="5">
        <v>16199</v>
      </c>
      <c r="I2121" s="1">
        <v>805</v>
      </c>
      <c r="J2121" s="1">
        <v>0</v>
      </c>
      <c r="K2121" s="1" t="s">
        <v>8341</v>
      </c>
      <c r="L2121" s="1">
        <v>1</v>
      </c>
      <c r="M2121" s="1">
        <v>1230501</v>
      </c>
      <c r="N2121" s="1" t="s">
        <v>4087</v>
      </c>
      <c r="O2121" s="1">
        <v>8</v>
      </c>
      <c r="P2121" s="1" t="s">
        <v>1665</v>
      </c>
      <c r="Q2121" s="1">
        <v>2024.88</v>
      </c>
      <c r="R2121" s="1" t="str">
        <f>IFERROR(VLOOKUP(K2121,Proveedores!$A$2:$B$500,2,0),"Agregar")</f>
        <v>MERCK S.A.</v>
      </c>
      <c r="S2121" s="5">
        <f t="shared" si="33"/>
        <v>16199.04</v>
      </c>
    </row>
    <row r="2122" spans="1:19" x14ac:dyDescent="0.2">
      <c r="A2122" s="7">
        <v>44015.67328703704</v>
      </c>
      <c r="B2122" s="1" t="s">
        <v>8364</v>
      </c>
      <c r="C2122" s="1" t="s">
        <v>8365</v>
      </c>
      <c r="D2122" s="1" t="s">
        <v>1621</v>
      </c>
      <c r="E2122" s="1" t="s">
        <v>8366</v>
      </c>
      <c r="F2122" s="7">
        <v>44015</v>
      </c>
      <c r="G2122" s="1" t="s">
        <v>692</v>
      </c>
      <c r="H2122" s="5">
        <v>2966823.44</v>
      </c>
      <c r="I2122" s="1">
        <v>1014</v>
      </c>
      <c r="J2122" s="1">
        <v>0</v>
      </c>
      <c r="K2122" s="1" t="s">
        <v>2399</v>
      </c>
      <c r="L2122" s="1">
        <v>18</v>
      </c>
      <c r="M2122" s="1" t="s">
        <v>1995</v>
      </c>
      <c r="N2122" s="1" t="s">
        <v>7994</v>
      </c>
      <c r="O2122" s="1">
        <v>69028</v>
      </c>
      <c r="P2122" s="1" t="s">
        <v>1892</v>
      </c>
      <c r="Q2122" s="1">
        <v>42.98</v>
      </c>
      <c r="R2122" s="1" t="str">
        <f>IFERROR(VLOOKUP(K2122,Proveedores!$A$2:$B$500,2,0),"Agregar")</f>
        <v>PRO MED INTERNACIONAL SA</v>
      </c>
      <c r="S2122" s="5">
        <f t="shared" si="33"/>
        <v>2966823.44</v>
      </c>
    </row>
    <row r="2123" spans="1:19" x14ac:dyDescent="0.2">
      <c r="A2123" s="7">
        <v>44015.675185185188</v>
      </c>
      <c r="B2123" s="1" t="s">
        <v>8367</v>
      </c>
      <c r="C2123" s="1" t="s">
        <v>8368</v>
      </c>
      <c r="D2123" s="1" t="s">
        <v>1621</v>
      </c>
      <c r="E2123" s="1">
        <v>13158</v>
      </c>
      <c r="F2123" s="7">
        <v>43986</v>
      </c>
      <c r="G2123" s="1">
        <v>202034434871</v>
      </c>
      <c r="H2123" s="5">
        <v>4049.75</v>
      </c>
      <c r="I2123" s="1">
        <v>805</v>
      </c>
      <c r="J2123" s="1">
        <v>0</v>
      </c>
      <c r="K2123" s="1" t="s">
        <v>8341</v>
      </c>
      <c r="L2123" s="1">
        <v>1</v>
      </c>
      <c r="M2123" s="1">
        <v>1230501</v>
      </c>
      <c r="N2123" s="1" t="s">
        <v>4087</v>
      </c>
      <c r="O2123" s="1">
        <v>2</v>
      </c>
      <c r="P2123" s="1" t="s">
        <v>1665</v>
      </c>
      <c r="Q2123" s="1">
        <v>2024.88</v>
      </c>
      <c r="R2123" s="1" t="str">
        <f>IFERROR(VLOOKUP(K2123,Proveedores!$A$2:$B$500,2,0),"Agregar")</f>
        <v>MERCK S.A.</v>
      </c>
      <c r="S2123" s="5">
        <f t="shared" si="33"/>
        <v>4049.76</v>
      </c>
    </row>
    <row r="2124" spans="1:19" x14ac:dyDescent="0.2">
      <c r="A2124" s="7">
        <v>44015.680543981478</v>
      </c>
      <c r="B2124" s="1" t="s">
        <v>8369</v>
      </c>
      <c r="C2124" s="1" t="s">
        <v>8370</v>
      </c>
      <c r="D2124" s="1" t="s">
        <v>1621</v>
      </c>
      <c r="E2124" s="1">
        <v>13185</v>
      </c>
      <c r="F2124" s="7">
        <v>43990</v>
      </c>
      <c r="G2124" s="1">
        <v>202034434871</v>
      </c>
      <c r="H2124" s="5">
        <v>12149.25</v>
      </c>
      <c r="I2124" s="1">
        <v>805</v>
      </c>
      <c r="J2124" s="1">
        <v>0</v>
      </c>
      <c r="K2124" s="1" t="s">
        <v>8341</v>
      </c>
      <c r="L2124" s="1">
        <v>1</v>
      </c>
      <c r="M2124" s="1">
        <v>1230501</v>
      </c>
      <c r="N2124" s="1" t="s">
        <v>4087</v>
      </c>
      <c r="O2124" s="1">
        <v>6</v>
      </c>
      <c r="P2124" s="1" t="s">
        <v>1665</v>
      </c>
      <c r="Q2124" s="1">
        <v>2024.88</v>
      </c>
      <c r="R2124" s="1" t="str">
        <f>IFERROR(VLOOKUP(K2124,Proveedores!$A$2:$B$500,2,0),"Agregar")</f>
        <v>MERCK S.A.</v>
      </c>
      <c r="S2124" s="5">
        <f t="shared" si="33"/>
        <v>12149.28</v>
      </c>
    </row>
    <row r="2125" spans="1:19" x14ac:dyDescent="0.2">
      <c r="A2125" s="7">
        <v>44015.70758101852</v>
      </c>
      <c r="B2125" s="1" t="s">
        <v>8371</v>
      </c>
      <c r="C2125" s="1" t="s">
        <v>8372</v>
      </c>
      <c r="D2125" s="1" t="s">
        <v>1621</v>
      </c>
      <c r="E2125" s="1">
        <v>13186</v>
      </c>
      <c r="F2125" s="7">
        <v>43990</v>
      </c>
      <c r="G2125" s="1">
        <v>202034434871</v>
      </c>
      <c r="H2125" s="5">
        <v>30373.13</v>
      </c>
      <c r="I2125" s="1">
        <v>805</v>
      </c>
      <c r="J2125" s="1">
        <v>0</v>
      </c>
      <c r="K2125" s="1" t="s">
        <v>8341</v>
      </c>
      <c r="L2125" s="1">
        <v>1</v>
      </c>
      <c r="M2125" s="1">
        <v>1230501</v>
      </c>
      <c r="N2125" s="1" t="s">
        <v>4087</v>
      </c>
      <c r="O2125" s="1">
        <v>15</v>
      </c>
      <c r="P2125" s="1" t="s">
        <v>1665</v>
      </c>
      <c r="Q2125" s="1">
        <v>2024.88</v>
      </c>
      <c r="R2125" s="1" t="str">
        <f>IFERROR(VLOOKUP(K2125,Proveedores!$A$2:$B$500,2,0),"Agregar")</f>
        <v>MERCK S.A.</v>
      </c>
      <c r="S2125" s="5">
        <f t="shared" si="33"/>
        <v>30373.200000000001</v>
      </c>
    </row>
    <row r="2126" spans="1:19" x14ac:dyDescent="0.2">
      <c r="A2126" s="7">
        <v>44015.714328703703</v>
      </c>
      <c r="B2126" s="1" t="s">
        <v>8373</v>
      </c>
      <c r="C2126" s="1" t="s">
        <v>8374</v>
      </c>
      <c r="D2126" s="1" t="s">
        <v>1621</v>
      </c>
      <c r="E2126" s="1">
        <v>13187</v>
      </c>
      <c r="F2126" s="7">
        <v>43990</v>
      </c>
      <c r="G2126" s="1">
        <v>202034434871</v>
      </c>
      <c r="H2126" s="5">
        <v>12149.25</v>
      </c>
      <c r="I2126" s="1">
        <v>805</v>
      </c>
      <c r="J2126" s="1">
        <v>0</v>
      </c>
      <c r="K2126" s="1" t="s">
        <v>8341</v>
      </c>
      <c r="L2126" s="1">
        <v>1</v>
      </c>
      <c r="M2126" s="1">
        <v>1230501</v>
      </c>
      <c r="N2126" s="1" t="s">
        <v>4087</v>
      </c>
      <c r="O2126" s="1">
        <v>6</v>
      </c>
      <c r="P2126" s="1" t="s">
        <v>1665</v>
      </c>
      <c r="Q2126" s="1">
        <v>2024.88</v>
      </c>
      <c r="R2126" s="1" t="str">
        <f>IFERROR(VLOOKUP(K2126,Proveedores!$A$2:$B$500,2,0),"Agregar")</f>
        <v>MERCK S.A.</v>
      </c>
      <c r="S2126" s="5">
        <f t="shared" si="33"/>
        <v>12149.28</v>
      </c>
    </row>
    <row r="2127" spans="1:19" x14ac:dyDescent="0.2">
      <c r="A2127" s="7">
        <v>44015.720891203702</v>
      </c>
      <c r="B2127" s="1" t="s">
        <v>8375</v>
      </c>
      <c r="C2127" s="1" t="s">
        <v>8376</v>
      </c>
      <c r="D2127" s="1" t="s">
        <v>1621</v>
      </c>
      <c r="E2127" s="1">
        <v>13184</v>
      </c>
      <c r="F2127" s="7">
        <v>43990</v>
      </c>
      <c r="G2127" s="1">
        <v>202034434871</v>
      </c>
      <c r="H2127" s="5">
        <v>24298.49</v>
      </c>
      <c r="I2127" s="1">
        <v>805</v>
      </c>
      <c r="J2127" s="1">
        <v>0</v>
      </c>
      <c r="K2127" s="1" t="s">
        <v>8341</v>
      </c>
      <c r="L2127" s="1">
        <v>1</v>
      </c>
      <c r="M2127" s="1">
        <v>1230501</v>
      </c>
      <c r="N2127" s="1" t="s">
        <v>4087</v>
      </c>
      <c r="O2127" s="1">
        <v>12</v>
      </c>
      <c r="P2127" s="1" t="s">
        <v>1665</v>
      </c>
      <c r="Q2127" s="1">
        <v>2024.88</v>
      </c>
      <c r="R2127" s="1" t="str">
        <f>IFERROR(VLOOKUP(K2127,Proveedores!$A$2:$B$500,2,0),"Agregar")</f>
        <v>MERCK S.A.</v>
      </c>
      <c r="S2127" s="5">
        <f t="shared" si="33"/>
        <v>24298.560000000001</v>
      </c>
    </row>
    <row r="2128" spans="1:19" x14ac:dyDescent="0.2">
      <c r="A2128" s="7">
        <v>44015.817997685182</v>
      </c>
      <c r="B2128" s="1" t="s">
        <v>8377</v>
      </c>
      <c r="C2128" s="1" t="s">
        <v>8378</v>
      </c>
      <c r="D2128" s="1" t="s">
        <v>1621</v>
      </c>
      <c r="E2128" s="1" t="s">
        <v>8379</v>
      </c>
      <c r="F2128" s="7">
        <v>44015</v>
      </c>
      <c r="G2128" s="1" t="s">
        <v>1816</v>
      </c>
      <c r="H2128" s="5">
        <v>1322500</v>
      </c>
      <c r="I2128" s="1">
        <v>1070</v>
      </c>
      <c r="J2128" s="1">
        <v>0</v>
      </c>
      <c r="K2128" s="1" t="s">
        <v>7377</v>
      </c>
      <c r="L2128" s="1">
        <v>2</v>
      </c>
      <c r="M2128" s="1" t="s">
        <v>1816</v>
      </c>
      <c r="N2128" s="1" t="s">
        <v>8234</v>
      </c>
      <c r="O2128" s="1">
        <v>115000</v>
      </c>
      <c r="P2128" s="1" t="s">
        <v>1861</v>
      </c>
      <c r="Q2128" s="1">
        <v>11.5</v>
      </c>
      <c r="R2128" s="1" t="str">
        <f>IFERROR(VLOOKUP(K2128,Proveedores!$A$2:$B$500,2,0),"Agregar")</f>
        <v>152bis SAS</v>
      </c>
      <c r="S2128" s="5">
        <f t="shared" si="33"/>
        <v>1322500</v>
      </c>
    </row>
    <row r="2129" spans="1:19" x14ac:dyDescent="0.2">
      <c r="A2129" s="7">
        <v>44018.485243055555</v>
      </c>
      <c r="B2129" s="1" t="s">
        <v>8380</v>
      </c>
      <c r="C2129" s="1" t="s">
        <v>8381</v>
      </c>
      <c r="D2129" s="1" t="s">
        <v>1621</v>
      </c>
      <c r="E2129" s="1" t="s">
        <v>8382</v>
      </c>
      <c r="F2129" s="7">
        <v>44011</v>
      </c>
      <c r="G2129" s="1" t="s">
        <v>1231</v>
      </c>
      <c r="H2129" s="5">
        <v>7152000</v>
      </c>
      <c r="I2129" s="1">
        <v>0</v>
      </c>
      <c r="J2129" s="1">
        <v>0</v>
      </c>
      <c r="K2129" s="1" t="s">
        <v>3255</v>
      </c>
      <c r="L2129" s="1">
        <v>9</v>
      </c>
      <c r="M2129" s="1" t="s">
        <v>8097</v>
      </c>
      <c r="N2129" s="1" t="s">
        <v>8098</v>
      </c>
      <c r="O2129" s="1">
        <v>8000</v>
      </c>
      <c r="P2129" s="1" t="s">
        <v>3395</v>
      </c>
      <c r="Q2129" s="1">
        <v>894</v>
      </c>
      <c r="R2129" s="1" t="str">
        <f>IFERROR(VLOOKUP(K2129,Proveedores!$A$2:$B$500,2,0),"Agregar")</f>
        <v>LABORATORIO ELEA PHOENIX S.A.</v>
      </c>
      <c r="S2129" s="5">
        <f t="shared" si="33"/>
        <v>7152000</v>
      </c>
    </row>
    <row r="2130" spans="1:19" x14ac:dyDescent="0.2">
      <c r="A2130" s="7">
        <v>44018.491064814814</v>
      </c>
      <c r="B2130" s="1" t="s">
        <v>8383</v>
      </c>
      <c r="C2130" s="1" t="s">
        <v>8384</v>
      </c>
      <c r="D2130" s="1" t="s">
        <v>1621</v>
      </c>
      <c r="E2130" s="1" t="s">
        <v>8385</v>
      </c>
      <c r="F2130" s="7">
        <v>44011</v>
      </c>
      <c r="G2130" s="1" t="s">
        <v>1231</v>
      </c>
      <c r="H2130" s="5">
        <v>5739480</v>
      </c>
      <c r="I2130" s="1">
        <v>0</v>
      </c>
      <c r="J2130" s="1">
        <v>0</v>
      </c>
      <c r="K2130" s="1" t="s">
        <v>3255</v>
      </c>
      <c r="L2130" s="1">
        <v>9</v>
      </c>
      <c r="M2130" s="1" t="s">
        <v>1925</v>
      </c>
      <c r="N2130" s="1" t="s">
        <v>8098</v>
      </c>
      <c r="O2130" s="1">
        <v>6420</v>
      </c>
      <c r="P2130" s="1" t="s">
        <v>3395</v>
      </c>
      <c r="Q2130" s="1">
        <v>894</v>
      </c>
      <c r="R2130" s="1" t="str">
        <f>IFERROR(VLOOKUP(K2130,Proveedores!$A$2:$B$500,2,0),"Agregar")</f>
        <v>LABORATORIO ELEA PHOENIX S.A.</v>
      </c>
      <c r="S2130" s="5">
        <f t="shared" si="33"/>
        <v>5739480</v>
      </c>
    </row>
    <row r="2131" spans="1:19" x14ac:dyDescent="0.2">
      <c r="A2131" s="7">
        <v>44018.497048611112</v>
      </c>
      <c r="B2131" s="1" t="s">
        <v>8386</v>
      </c>
      <c r="C2131" s="1" t="s">
        <v>8387</v>
      </c>
      <c r="D2131" s="1" t="s">
        <v>1621</v>
      </c>
      <c r="E2131" s="1" t="s">
        <v>8388</v>
      </c>
      <c r="F2131" s="7">
        <v>44011</v>
      </c>
      <c r="G2131" s="1" t="s">
        <v>1231</v>
      </c>
      <c r="H2131" s="5">
        <v>7152000</v>
      </c>
      <c r="I2131" s="1">
        <v>0</v>
      </c>
      <c r="J2131" s="1">
        <v>0</v>
      </c>
      <c r="K2131" s="1" t="s">
        <v>3255</v>
      </c>
      <c r="L2131" s="1">
        <v>9</v>
      </c>
      <c r="M2131" s="1" t="s">
        <v>1925</v>
      </c>
      <c r="N2131" s="1" t="s">
        <v>8098</v>
      </c>
      <c r="O2131" s="1">
        <v>8000</v>
      </c>
      <c r="P2131" s="1" t="s">
        <v>3395</v>
      </c>
      <c r="Q2131" s="1">
        <v>894</v>
      </c>
      <c r="R2131" s="1" t="str">
        <f>IFERROR(VLOOKUP(K2131,Proveedores!$A$2:$B$500,2,0),"Agregar")</f>
        <v>LABORATORIO ELEA PHOENIX S.A.</v>
      </c>
      <c r="S2131" s="5">
        <f t="shared" si="33"/>
        <v>7152000</v>
      </c>
    </row>
    <row r="2132" spans="1:19" x14ac:dyDescent="0.2">
      <c r="A2132" s="7">
        <v>44018.508969907409</v>
      </c>
      <c r="B2132" s="1" t="s">
        <v>8389</v>
      </c>
      <c r="C2132" s="1" t="s">
        <v>8390</v>
      </c>
      <c r="D2132" s="1" t="s">
        <v>1621</v>
      </c>
      <c r="E2132" s="1" t="s">
        <v>8391</v>
      </c>
      <c r="F2132" s="7">
        <v>44011</v>
      </c>
      <c r="G2132" s="1" t="s">
        <v>1231</v>
      </c>
      <c r="H2132" s="5">
        <v>7152000</v>
      </c>
      <c r="I2132" s="1">
        <v>0</v>
      </c>
      <c r="J2132" s="1">
        <v>0</v>
      </c>
      <c r="K2132" s="1" t="s">
        <v>3255</v>
      </c>
      <c r="L2132" s="1">
        <v>9</v>
      </c>
      <c r="M2132" s="1" t="s">
        <v>1925</v>
      </c>
      <c r="N2132" s="1" t="s">
        <v>8098</v>
      </c>
      <c r="O2132" s="1">
        <v>8000</v>
      </c>
      <c r="P2132" s="1" t="s">
        <v>3395</v>
      </c>
      <c r="Q2132" s="1">
        <v>894</v>
      </c>
      <c r="R2132" s="1" t="str">
        <f>IFERROR(VLOOKUP(K2132,Proveedores!$A$2:$B$500,2,0),"Agregar")</f>
        <v>LABORATORIO ELEA PHOENIX S.A.</v>
      </c>
      <c r="S2132" s="5">
        <f t="shared" si="33"/>
        <v>7152000</v>
      </c>
    </row>
    <row r="2133" spans="1:19" x14ac:dyDescent="0.2">
      <c r="A2133" s="7">
        <v>44018.511458333334</v>
      </c>
      <c r="B2133" s="1" t="s">
        <v>8392</v>
      </c>
      <c r="C2133" s="1" t="s">
        <v>8393</v>
      </c>
      <c r="D2133" s="1" t="s">
        <v>1621</v>
      </c>
      <c r="E2133" s="1" t="s">
        <v>8394</v>
      </c>
      <c r="F2133" s="7">
        <v>44008</v>
      </c>
      <c r="G2133" s="1" t="s">
        <v>692</v>
      </c>
      <c r="H2133" s="5">
        <v>5586135.7699999996</v>
      </c>
      <c r="I2133" s="1">
        <v>1058</v>
      </c>
      <c r="J2133" s="1">
        <v>0</v>
      </c>
      <c r="K2133" s="1" t="s">
        <v>620</v>
      </c>
      <c r="L2133" s="1">
        <v>1</v>
      </c>
      <c r="M2133" s="1" t="s">
        <v>5459</v>
      </c>
      <c r="N2133" s="1" t="s">
        <v>6834</v>
      </c>
      <c r="O2133" s="1">
        <v>1400385</v>
      </c>
      <c r="P2133" s="1" t="s">
        <v>3482</v>
      </c>
      <c r="Q2133" s="1">
        <v>3989</v>
      </c>
      <c r="R2133" s="1" t="str">
        <f>IFERROR(VLOOKUP(K2133,Proveedores!$A$2:$B$500,2,0),"Agregar")</f>
        <v>PHARMOS S.A.</v>
      </c>
      <c r="S2133" s="5">
        <f t="shared" si="33"/>
        <v>5586135765</v>
      </c>
    </row>
    <row r="2134" spans="1:19" x14ac:dyDescent="0.2">
      <c r="A2134" s="7">
        <v>44018.512731481482</v>
      </c>
      <c r="B2134" s="1" t="s">
        <v>8395</v>
      </c>
      <c r="C2134" s="1" t="s">
        <v>8396</v>
      </c>
      <c r="D2134" s="1" t="s">
        <v>1621</v>
      </c>
      <c r="E2134" s="1" t="s">
        <v>8397</v>
      </c>
      <c r="F2134" s="7">
        <v>44014</v>
      </c>
      <c r="G2134" s="1" t="s">
        <v>971</v>
      </c>
      <c r="H2134" s="5">
        <v>40000</v>
      </c>
      <c r="I2134" s="1" t="s">
        <v>8398</v>
      </c>
      <c r="J2134" s="1">
        <v>0</v>
      </c>
      <c r="K2134" s="1" t="s">
        <v>973</v>
      </c>
      <c r="L2134" s="1">
        <v>1</v>
      </c>
      <c r="M2134" s="1">
        <v>1</v>
      </c>
      <c r="N2134" s="1" t="s">
        <v>4064</v>
      </c>
      <c r="O2134" s="1">
        <v>1</v>
      </c>
      <c r="P2134" s="1">
        <v>1</v>
      </c>
      <c r="Q2134" s="1">
        <v>40000</v>
      </c>
      <c r="R2134" s="1" t="str">
        <f>IFERROR(VLOOKUP(K2134,Proveedores!$A$2:$B$500,2,0),"Agregar")</f>
        <v>Angeleri y Asociados S.A.</v>
      </c>
      <c r="S2134" s="5">
        <f t="shared" si="33"/>
        <v>40000</v>
      </c>
    </row>
    <row r="2135" spans="1:19" x14ac:dyDescent="0.2">
      <c r="A2135" s="7">
        <v>44018.515752314815</v>
      </c>
      <c r="B2135" s="1" t="s">
        <v>8399</v>
      </c>
      <c r="C2135" s="1" t="s">
        <v>8400</v>
      </c>
      <c r="D2135" s="1" t="s">
        <v>1621</v>
      </c>
      <c r="E2135" s="1" t="s">
        <v>8401</v>
      </c>
      <c r="F2135" s="7">
        <v>44011</v>
      </c>
      <c r="G2135" s="1" t="s">
        <v>1231</v>
      </c>
      <c r="H2135" s="5">
        <v>5921856</v>
      </c>
      <c r="I2135" s="1">
        <v>0</v>
      </c>
      <c r="J2135" s="1">
        <v>0</v>
      </c>
      <c r="K2135" s="1" t="s">
        <v>3255</v>
      </c>
      <c r="L2135" s="1">
        <v>9</v>
      </c>
      <c r="M2135" s="1" t="s">
        <v>1925</v>
      </c>
      <c r="N2135" s="1" t="s">
        <v>8098</v>
      </c>
      <c r="O2135" s="1">
        <v>6624</v>
      </c>
      <c r="P2135" s="1" t="s">
        <v>3395</v>
      </c>
      <c r="Q2135" s="1">
        <v>894</v>
      </c>
      <c r="R2135" s="1" t="str">
        <f>IFERROR(VLOOKUP(K2135,Proveedores!$A$2:$B$500,2,0),"Agregar")</f>
        <v>LABORATORIO ELEA PHOENIX S.A.</v>
      </c>
      <c r="S2135" s="5">
        <f t="shared" si="33"/>
        <v>5921856</v>
      </c>
    </row>
    <row r="2136" spans="1:19" x14ac:dyDescent="0.2">
      <c r="A2136" s="7">
        <v>44018.523969907408</v>
      </c>
      <c r="B2136" s="1" t="s">
        <v>8402</v>
      </c>
      <c r="C2136" s="1" t="s">
        <v>8403</v>
      </c>
      <c r="D2136" s="1" t="s">
        <v>1621</v>
      </c>
      <c r="E2136" s="1" t="s">
        <v>8404</v>
      </c>
      <c r="F2136" s="7">
        <v>44011</v>
      </c>
      <c r="G2136" s="1" t="s">
        <v>1231</v>
      </c>
      <c r="H2136" s="5">
        <v>6249954</v>
      </c>
      <c r="I2136" s="1">
        <v>0</v>
      </c>
      <c r="J2136" s="1">
        <v>0</v>
      </c>
      <c r="K2136" s="1" t="s">
        <v>3255</v>
      </c>
      <c r="L2136" s="1">
        <v>9</v>
      </c>
      <c r="M2136" s="1" t="s">
        <v>1925</v>
      </c>
      <c r="N2136" s="1" t="s">
        <v>8098</v>
      </c>
      <c r="O2136" s="1">
        <v>6991</v>
      </c>
      <c r="P2136" s="1" t="s">
        <v>3395</v>
      </c>
      <c r="Q2136" s="1">
        <v>894</v>
      </c>
      <c r="R2136" s="1" t="str">
        <f>IFERROR(VLOOKUP(K2136,Proveedores!$A$2:$B$500,2,0),"Agregar")</f>
        <v>LABORATORIO ELEA PHOENIX S.A.</v>
      </c>
      <c r="S2136" s="5">
        <f t="shared" si="33"/>
        <v>6249954</v>
      </c>
    </row>
    <row r="2137" spans="1:19" x14ac:dyDescent="0.2">
      <c r="A2137" s="7">
        <v>44018.546759259261</v>
      </c>
      <c r="B2137" s="1" t="s">
        <v>8405</v>
      </c>
      <c r="C2137" s="1" t="s">
        <v>8406</v>
      </c>
      <c r="D2137" s="1" t="s">
        <v>1621</v>
      </c>
      <c r="E2137" s="1" t="s">
        <v>8407</v>
      </c>
      <c r="F2137" s="7">
        <v>44006</v>
      </c>
      <c r="G2137" s="1" t="s">
        <v>692</v>
      </c>
      <c r="H2137" s="5">
        <v>2379631.2000000002</v>
      </c>
      <c r="I2137" s="1">
        <v>1059</v>
      </c>
      <c r="J2137" s="1">
        <v>0</v>
      </c>
      <c r="K2137" s="1" t="s">
        <v>620</v>
      </c>
      <c r="L2137" s="1">
        <v>6</v>
      </c>
      <c r="M2137" s="1" t="s">
        <v>3984</v>
      </c>
      <c r="N2137" s="1" t="s">
        <v>6917</v>
      </c>
      <c r="O2137" s="1">
        <v>23844</v>
      </c>
      <c r="P2137" s="1" t="s">
        <v>6556</v>
      </c>
      <c r="Q2137" s="1">
        <v>99.8</v>
      </c>
      <c r="R2137" s="1" t="str">
        <f>IFERROR(VLOOKUP(K2137,Proveedores!$A$2:$B$500,2,0),"Agregar")</f>
        <v>PHARMOS S.A.</v>
      </c>
      <c r="S2137" s="5">
        <f t="shared" si="33"/>
        <v>2379631.1999999997</v>
      </c>
    </row>
    <row r="2138" spans="1:19" x14ac:dyDescent="0.2">
      <c r="A2138" s="7">
        <v>44018.549895833334</v>
      </c>
      <c r="B2138" s="1" t="s">
        <v>8408</v>
      </c>
      <c r="C2138" s="1" t="s">
        <v>8409</v>
      </c>
      <c r="D2138" s="1" t="s">
        <v>1713</v>
      </c>
      <c r="E2138" s="1" t="s">
        <v>8410</v>
      </c>
      <c r="F2138" s="7">
        <v>44012</v>
      </c>
      <c r="G2138" s="1" t="s">
        <v>1231</v>
      </c>
      <c r="H2138" s="5">
        <v>8488972.8000000007</v>
      </c>
      <c r="I2138" s="1">
        <v>0</v>
      </c>
      <c r="J2138" s="1">
        <v>0</v>
      </c>
      <c r="K2138" s="1" t="s">
        <v>3255</v>
      </c>
      <c r="L2138" s="1">
        <v>8</v>
      </c>
      <c r="M2138" s="1" t="s">
        <v>1731</v>
      </c>
      <c r="N2138" s="1" t="s">
        <v>4479</v>
      </c>
      <c r="O2138" s="1">
        <v>1</v>
      </c>
      <c r="P2138" s="1" t="s">
        <v>3395</v>
      </c>
      <c r="Q2138" s="1">
        <v>8488972.8000000007</v>
      </c>
      <c r="R2138" s="1" t="str">
        <f>IFERROR(VLOOKUP(K2138,Proveedores!$A$2:$B$500,2,0),"Agregar")</f>
        <v>LABORATORIO ELEA PHOENIX S.A.</v>
      </c>
      <c r="S2138" s="5">
        <f t="shared" si="33"/>
        <v>8488972.8000000007</v>
      </c>
    </row>
    <row r="2139" spans="1:19" x14ac:dyDescent="0.2">
      <c r="A2139" s="7">
        <v>44018.578842592593</v>
      </c>
      <c r="B2139" s="1" t="s">
        <v>8411</v>
      </c>
      <c r="C2139" s="1" t="s">
        <v>8412</v>
      </c>
      <c r="D2139" s="1" t="s">
        <v>1713</v>
      </c>
      <c r="E2139" s="1" t="s">
        <v>8413</v>
      </c>
      <c r="F2139" s="7">
        <v>44012</v>
      </c>
      <c r="G2139" s="1" t="s">
        <v>1231</v>
      </c>
      <c r="H2139" s="5">
        <v>7722607.2000000002</v>
      </c>
      <c r="I2139" s="1">
        <v>0</v>
      </c>
      <c r="J2139" s="1">
        <v>0</v>
      </c>
      <c r="K2139" s="1" t="s">
        <v>3255</v>
      </c>
      <c r="L2139" s="1">
        <v>8</v>
      </c>
      <c r="M2139" s="1" t="s">
        <v>1731</v>
      </c>
      <c r="N2139" s="1" t="s">
        <v>4479</v>
      </c>
      <c r="O2139" s="1">
        <v>1</v>
      </c>
      <c r="P2139" s="1" t="s">
        <v>3395</v>
      </c>
      <c r="Q2139" s="1">
        <v>7722607.2000000002</v>
      </c>
      <c r="R2139" s="1" t="str">
        <f>IFERROR(VLOOKUP(K2139,Proveedores!$A$2:$B$500,2,0),"Agregar")</f>
        <v>LABORATORIO ELEA PHOENIX S.A.</v>
      </c>
      <c r="S2139" s="5">
        <f t="shared" si="33"/>
        <v>7722607.2000000002</v>
      </c>
    </row>
    <row r="2140" spans="1:19" x14ac:dyDescent="0.2">
      <c r="A2140" s="7">
        <v>44018.582870370374</v>
      </c>
      <c r="B2140" s="1" t="s">
        <v>8414</v>
      </c>
      <c r="C2140" s="1" t="s">
        <v>8415</v>
      </c>
      <c r="D2140" s="1" t="s">
        <v>1621</v>
      </c>
      <c r="E2140" s="1" t="s">
        <v>8416</v>
      </c>
      <c r="F2140" s="7">
        <v>44011</v>
      </c>
      <c r="G2140" s="1" t="s">
        <v>1231</v>
      </c>
      <c r="H2140" s="5">
        <v>1367400</v>
      </c>
      <c r="I2140" s="1">
        <v>0</v>
      </c>
      <c r="J2140" s="1">
        <v>0</v>
      </c>
      <c r="K2140" s="1" t="s">
        <v>3255</v>
      </c>
      <c r="L2140" s="1">
        <v>4</v>
      </c>
      <c r="M2140" s="1" t="s">
        <v>1640</v>
      </c>
      <c r="N2140" s="1" t="s">
        <v>7544</v>
      </c>
      <c r="O2140" s="1">
        <v>6000</v>
      </c>
      <c r="P2140" s="1" t="s">
        <v>7545</v>
      </c>
      <c r="Q2140" s="1">
        <v>227.9</v>
      </c>
      <c r="R2140" s="1" t="str">
        <f>IFERROR(VLOOKUP(K2140,Proveedores!$A$2:$B$500,2,0),"Agregar")</f>
        <v>LABORATORIO ELEA PHOENIX S.A.</v>
      </c>
      <c r="S2140" s="5">
        <f t="shared" si="33"/>
        <v>1367400</v>
      </c>
    </row>
    <row r="2141" spans="1:19" x14ac:dyDescent="0.2">
      <c r="A2141" s="7">
        <v>44018.586018518516</v>
      </c>
      <c r="B2141" s="1" t="s">
        <v>8417</v>
      </c>
      <c r="C2141" s="1" t="s">
        <v>8418</v>
      </c>
      <c r="D2141" s="1" t="s">
        <v>1621</v>
      </c>
      <c r="E2141" s="1" t="s">
        <v>8419</v>
      </c>
      <c r="F2141" s="7">
        <v>44014</v>
      </c>
      <c r="G2141" s="1" t="s">
        <v>32</v>
      </c>
      <c r="H2141" s="5">
        <v>2910050</v>
      </c>
      <c r="I2141" s="1" t="s">
        <v>8420</v>
      </c>
      <c r="J2141" s="1">
        <v>0</v>
      </c>
      <c r="K2141" s="1" t="s">
        <v>1401</v>
      </c>
      <c r="L2141" s="1">
        <v>1</v>
      </c>
      <c r="M2141" s="1" t="s">
        <v>7806</v>
      </c>
      <c r="N2141" s="1" t="s">
        <v>7886</v>
      </c>
      <c r="O2141" s="1">
        <v>17000</v>
      </c>
      <c r="P2141" s="1" t="s">
        <v>1850</v>
      </c>
      <c r="Q2141" s="1">
        <v>139.15</v>
      </c>
      <c r="R2141" s="1" t="str">
        <f>IFERROR(VLOOKUP(K2141,Proveedores!$A$2:$B$500,2,0),"Agregar")</f>
        <v>UNIFIBERS S.A.</v>
      </c>
      <c r="S2141" s="5">
        <f t="shared" si="33"/>
        <v>2365550</v>
      </c>
    </row>
    <row r="2142" spans="1:19" x14ac:dyDescent="0.2">
      <c r="A2142" s="7">
        <v>44018.586018518516</v>
      </c>
      <c r="B2142" s="1" t="s">
        <v>8417</v>
      </c>
      <c r="C2142" s="1" t="s">
        <v>8418</v>
      </c>
      <c r="D2142" s="1" t="s">
        <v>1621</v>
      </c>
      <c r="E2142" s="1" t="s">
        <v>8419</v>
      </c>
      <c r="F2142" s="7">
        <v>44014</v>
      </c>
      <c r="G2142" s="1" t="s">
        <v>32</v>
      </c>
      <c r="H2142" s="5">
        <v>2910050</v>
      </c>
      <c r="I2142" s="1" t="s">
        <v>8420</v>
      </c>
      <c r="J2142" s="1">
        <v>0</v>
      </c>
      <c r="K2142" s="1" t="s">
        <v>1401</v>
      </c>
      <c r="L2142" s="1">
        <v>2</v>
      </c>
      <c r="M2142" s="1" t="s">
        <v>7820</v>
      </c>
      <c r="N2142" s="1" t="s">
        <v>7821</v>
      </c>
      <c r="O2142" s="1">
        <v>30000</v>
      </c>
      <c r="P2142" s="1" t="s">
        <v>1850</v>
      </c>
      <c r="Q2142" s="1">
        <v>18.149999999999999</v>
      </c>
      <c r="R2142" s="1" t="str">
        <f>IFERROR(VLOOKUP(K2142,Proveedores!$A$2:$B$500,2,0),"Agregar")</f>
        <v>UNIFIBERS S.A.</v>
      </c>
      <c r="S2142" s="5">
        <f t="shared" si="33"/>
        <v>544500</v>
      </c>
    </row>
    <row r="2143" spans="1:19" x14ac:dyDescent="0.2">
      <c r="A2143" s="7">
        <v>44019.399895833332</v>
      </c>
      <c r="B2143" s="1" t="s">
        <v>8421</v>
      </c>
      <c r="C2143" s="1" t="s">
        <v>8422</v>
      </c>
      <c r="D2143" s="1" t="s">
        <v>1621</v>
      </c>
      <c r="E2143" s="1" t="s">
        <v>8423</v>
      </c>
      <c r="F2143" s="7">
        <v>44015</v>
      </c>
      <c r="G2143" s="1" t="s">
        <v>7514</v>
      </c>
      <c r="H2143" s="5">
        <v>3876114</v>
      </c>
      <c r="I2143" s="1" t="s">
        <v>1816</v>
      </c>
      <c r="J2143" s="1">
        <v>0</v>
      </c>
      <c r="K2143" s="1" t="s">
        <v>7515</v>
      </c>
      <c r="L2143" s="1">
        <v>1</v>
      </c>
      <c r="M2143" s="1" t="s">
        <v>6251</v>
      </c>
      <c r="N2143" s="1" t="s">
        <v>7516</v>
      </c>
      <c r="O2143" s="1">
        <v>28100</v>
      </c>
      <c r="P2143" s="1" t="s">
        <v>7528</v>
      </c>
      <c r="Q2143" s="1">
        <v>137.94</v>
      </c>
      <c r="R2143" s="1" t="str">
        <f>IFERROR(VLOOKUP(K2143,Proveedores!$A$2:$B$500,2,0),"Agregar")</f>
        <v>G7 Soluciones Integrales S.R.L.</v>
      </c>
      <c r="S2143" s="5">
        <f t="shared" si="33"/>
        <v>3876114</v>
      </c>
    </row>
    <row r="2144" spans="1:19" x14ac:dyDescent="0.2">
      <c r="A2144" s="7">
        <v>44019.421053240738</v>
      </c>
      <c r="B2144" s="1" t="s">
        <v>8424</v>
      </c>
      <c r="C2144" s="1" t="s">
        <v>8425</v>
      </c>
      <c r="D2144" s="1" t="s">
        <v>1621</v>
      </c>
      <c r="E2144" s="1" t="s">
        <v>8426</v>
      </c>
      <c r="F2144" s="7">
        <v>44019</v>
      </c>
      <c r="G2144" s="1" t="s">
        <v>8427</v>
      </c>
      <c r="H2144" s="5">
        <v>3143474.4</v>
      </c>
      <c r="I2144" s="1" t="s">
        <v>8428</v>
      </c>
      <c r="J2144" s="1">
        <v>0</v>
      </c>
      <c r="K2144" s="1" t="s">
        <v>8429</v>
      </c>
      <c r="L2144" s="1">
        <v>21</v>
      </c>
      <c r="M2144" s="1" t="s">
        <v>5116</v>
      </c>
      <c r="N2144" s="1" t="s">
        <v>8430</v>
      </c>
      <c r="O2144" s="1">
        <v>12000000</v>
      </c>
      <c r="P2144" s="1" t="s">
        <v>1892</v>
      </c>
      <c r="Q2144" s="1">
        <v>14880000</v>
      </c>
      <c r="R2144" s="1" t="str">
        <f>IFERROR(VLOOKUP(K2144,Proveedores!$A$2:$B$500,2,0),"Agregar")</f>
        <v>Fideicomiso Programa Provincial de Producción Pública de Medicamentos</v>
      </c>
      <c r="S2144" s="5">
        <f t="shared" si="33"/>
        <v>178560000000000</v>
      </c>
    </row>
    <row r="2145" spans="1:19" x14ac:dyDescent="0.2">
      <c r="A2145" s="7">
        <v>44019.431273148148</v>
      </c>
      <c r="B2145" s="1" t="s">
        <v>8431</v>
      </c>
      <c r="C2145" s="1" t="s">
        <v>8432</v>
      </c>
      <c r="D2145" s="1" t="s">
        <v>1621</v>
      </c>
      <c r="E2145" s="1" t="s">
        <v>8433</v>
      </c>
      <c r="F2145" s="7">
        <v>44019</v>
      </c>
      <c r="G2145" s="1" t="s">
        <v>8434</v>
      </c>
      <c r="H2145" s="5">
        <v>2527591.2000000002</v>
      </c>
      <c r="I2145" s="1" t="s">
        <v>8428</v>
      </c>
      <c r="J2145" s="1">
        <v>0</v>
      </c>
      <c r="K2145" s="1" t="s">
        <v>8435</v>
      </c>
      <c r="L2145" s="1">
        <v>21</v>
      </c>
      <c r="M2145" s="1" t="s">
        <v>5116</v>
      </c>
      <c r="N2145" s="1" t="s">
        <v>8436</v>
      </c>
      <c r="O2145" s="1">
        <v>12000000</v>
      </c>
      <c r="P2145" s="1" t="s">
        <v>1892</v>
      </c>
      <c r="Q2145" s="1">
        <v>14880000</v>
      </c>
      <c r="R2145" s="1" t="str">
        <f>IFERROR(VLOOKUP(K2145,Proveedores!$A$2:$B$500,2,0),"Agregar")</f>
        <v>Fideicomiso Programa Provincial de Producción Pública de Medicamentos</v>
      </c>
      <c r="S2145" s="5">
        <f t="shared" si="33"/>
        <v>178560000000000</v>
      </c>
    </row>
    <row r="2146" spans="1:19" x14ac:dyDescent="0.2">
      <c r="A2146" s="7">
        <v>44019.433819444443</v>
      </c>
      <c r="B2146" s="1" t="s">
        <v>8437</v>
      </c>
      <c r="C2146" s="1" t="s">
        <v>8438</v>
      </c>
      <c r="D2146" s="1" t="s">
        <v>1621</v>
      </c>
      <c r="E2146" s="1" t="s">
        <v>8439</v>
      </c>
      <c r="F2146" s="7">
        <v>44018</v>
      </c>
      <c r="G2146" s="1" t="s">
        <v>1178</v>
      </c>
      <c r="H2146" s="5">
        <v>6874969.7999999998</v>
      </c>
      <c r="I2146" s="1">
        <v>1075</v>
      </c>
      <c r="J2146" s="1">
        <v>0</v>
      </c>
      <c r="K2146" s="1" t="s">
        <v>8126</v>
      </c>
      <c r="L2146" s="1">
        <v>1</v>
      </c>
      <c r="M2146" s="1" t="s">
        <v>8128</v>
      </c>
      <c r="N2146" s="1" t="s">
        <v>8338</v>
      </c>
      <c r="O2146" s="1">
        <v>60</v>
      </c>
      <c r="P2146" s="1" t="s">
        <v>1892</v>
      </c>
      <c r="Q2146" s="1">
        <v>114582.83</v>
      </c>
      <c r="R2146" s="1" t="str">
        <f>IFERROR(VLOOKUP(K2146,Proveedores!$A$2:$B$500,2,0),"Agregar")</f>
        <v>Quiromed SACIF</v>
      </c>
      <c r="S2146" s="5">
        <f t="shared" si="33"/>
        <v>6874969.7999999998</v>
      </c>
    </row>
    <row r="2147" spans="1:19" x14ac:dyDescent="0.2">
      <c r="A2147" s="7">
        <v>44019.531747685185</v>
      </c>
      <c r="B2147" s="1" t="s">
        <v>8440</v>
      </c>
      <c r="C2147" s="1" t="s">
        <v>8441</v>
      </c>
      <c r="D2147" s="1" t="s">
        <v>1621</v>
      </c>
      <c r="E2147" s="1">
        <v>5653</v>
      </c>
      <c r="F2147" s="7">
        <v>44041</v>
      </c>
      <c r="G2147" s="1" t="s">
        <v>552</v>
      </c>
      <c r="H2147" s="5">
        <v>1707.2</v>
      </c>
      <c r="I2147" s="1">
        <v>1064</v>
      </c>
      <c r="J2147" s="1">
        <v>0</v>
      </c>
      <c r="K2147" s="1" t="s">
        <v>6907</v>
      </c>
      <c r="L2147" s="1">
        <v>1</v>
      </c>
      <c r="M2147" s="1" t="s">
        <v>2521</v>
      </c>
      <c r="N2147" s="1" t="s">
        <v>4511</v>
      </c>
      <c r="O2147" s="1">
        <v>2</v>
      </c>
      <c r="P2147" s="1" t="s">
        <v>2391</v>
      </c>
      <c r="Q2147" s="1">
        <v>853.6</v>
      </c>
      <c r="R2147" s="1" t="str">
        <f>IFERROR(VLOOKUP(K2147,Proveedores!$A$2:$B$500,2,0),"Agregar")</f>
        <v>KOPELCO S.A.</v>
      </c>
      <c r="S2147" s="5">
        <f t="shared" si="33"/>
        <v>1707.2</v>
      </c>
    </row>
    <row r="2148" spans="1:19" x14ac:dyDescent="0.2">
      <c r="A2148" s="7">
        <v>44019.599907407406</v>
      </c>
      <c r="B2148" s="1" t="s">
        <v>8442</v>
      </c>
      <c r="C2148" s="1" t="s">
        <v>8443</v>
      </c>
      <c r="D2148" s="1" t="s">
        <v>1621</v>
      </c>
      <c r="E2148" s="1" t="s">
        <v>8444</v>
      </c>
      <c r="F2148" s="7">
        <v>44019</v>
      </c>
      <c r="G2148" s="1" t="s">
        <v>692</v>
      </c>
      <c r="H2148" s="5">
        <v>1918148.4</v>
      </c>
      <c r="I2148" s="1">
        <v>13265</v>
      </c>
      <c r="J2148" s="1">
        <v>0</v>
      </c>
      <c r="K2148" s="1" t="s">
        <v>713</v>
      </c>
      <c r="L2148" s="1">
        <v>36</v>
      </c>
      <c r="M2148" s="1" t="s">
        <v>2374</v>
      </c>
      <c r="N2148" s="1" t="s">
        <v>8150</v>
      </c>
      <c r="O2148" s="1">
        <v>259560</v>
      </c>
      <c r="P2148" s="1" t="s">
        <v>1665</v>
      </c>
      <c r="Q2148" s="1">
        <v>7.39</v>
      </c>
      <c r="R2148" s="1" t="str">
        <f>IFERROR(VLOOKUP(K2148,Proveedores!$A$2:$B$500,2,0),"Agregar")</f>
        <v>FERAVAL S.A.</v>
      </c>
      <c r="S2148" s="5">
        <f t="shared" si="33"/>
        <v>1918148.4</v>
      </c>
    </row>
    <row r="2149" spans="1:19" x14ac:dyDescent="0.2">
      <c r="A2149" s="7">
        <v>44020.394085648149</v>
      </c>
      <c r="B2149" s="1" t="s">
        <v>8445</v>
      </c>
      <c r="C2149" s="1" t="s">
        <v>8446</v>
      </c>
      <c r="D2149" s="1" t="s">
        <v>1621</v>
      </c>
      <c r="E2149" s="1" t="s">
        <v>8447</v>
      </c>
      <c r="F2149" s="7">
        <v>44019</v>
      </c>
      <c r="G2149" s="1" t="s">
        <v>98</v>
      </c>
      <c r="H2149" s="5">
        <v>5248139.5999999996</v>
      </c>
      <c r="I2149" s="1">
        <v>0</v>
      </c>
      <c r="J2149" s="1">
        <v>0</v>
      </c>
      <c r="K2149" s="1" t="s">
        <v>4367</v>
      </c>
      <c r="L2149" s="1">
        <v>2</v>
      </c>
      <c r="M2149" s="1" t="s">
        <v>4368</v>
      </c>
      <c r="N2149" s="1" t="s">
        <v>4369</v>
      </c>
      <c r="O2149" s="1">
        <v>18878.2</v>
      </c>
      <c r="P2149" s="1" t="s">
        <v>4370</v>
      </c>
      <c r="Q2149" s="1">
        <v>278</v>
      </c>
      <c r="R2149" s="1" t="str">
        <f>IFERROR(VLOOKUP(K2149,Proveedores!$A$2:$B$500,2,0),"Agregar")</f>
        <v>alimentos vida s.a.</v>
      </c>
      <c r="S2149" s="5">
        <f t="shared" si="33"/>
        <v>5248139.6000000006</v>
      </c>
    </row>
    <row r="2150" spans="1:19" x14ac:dyDescent="0.2">
      <c r="A2150" s="7">
        <v>44020.445405092592</v>
      </c>
      <c r="B2150" s="1" t="s">
        <v>8448</v>
      </c>
      <c r="C2150" s="1" t="s">
        <v>8449</v>
      </c>
      <c r="D2150" s="1" t="s">
        <v>1621</v>
      </c>
      <c r="E2150" s="1" t="s">
        <v>8450</v>
      </c>
      <c r="F2150" s="7">
        <v>44019</v>
      </c>
      <c r="G2150" s="1" t="s">
        <v>7514</v>
      </c>
      <c r="H2150" s="5">
        <v>4398834</v>
      </c>
      <c r="I2150" s="1" t="s">
        <v>1816</v>
      </c>
      <c r="J2150" s="1">
        <v>0</v>
      </c>
      <c r="K2150" s="1" t="s">
        <v>7515</v>
      </c>
      <c r="L2150" s="1">
        <v>1</v>
      </c>
      <c r="M2150" s="1" t="s">
        <v>6251</v>
      </c>
      <c r="N2150" s="1" t="s">
        <v>7516</v>
      </c>
      <c r="O2150" s="1">
        <v>31100</v>
      </c>
      <c r="P2150" s="1" t="s">
        <v>7528</v>
      </c>
      <c r="Q2150" s="1">
        <v>137.94</v>
      </c>
      <c r="R2150" s="1" t="str">
        <f>IFERROR(VLOOKUP(K2150,Proveedores!$A$2:$B$500,2,0),"Agregar")</f>
        <v>G7 Soluciones Integrales S.R.L.</v>
      </c>
      <c r="S2150" s="5">
        <f t="shared" si="33"/>
        <v>4289934</v>
      </c>
    </row>
    <row r="2151" spans="1:19" x14ac:dyDescent="0.2">
      <c r="A2151" s="7">
        <v>44020.445405092592</v>
      </c>
      <c r="B2151" s="1" t="s">
        <v>8448</v>
      </c>
      <c r="C2151" s="1" t="s">
        <v>8449</v>
      </c>
      <c r="D2151" s="1" t="s">
        <v>1621</v>
      </c>
      <c r="E2151" s="1" t="s">
        <v>8450</v>
      </c>
      <c r="F2151" s="7">
        <v>44019</v>
      </c>
      <c r="G2151" s="1" t="s">
        <v>7514</v>
      </c>
      <c r="H2151" s="5">
        <v>4398834</v>
      </c>
      <c r="I2151" s="1" t="s">
        <v>1816</v>
      </c>
      <c r="J2151" s="1">
        <v>0</v>
      </c>
      <c r="K2151" s="1" t="s">
        <v>7515</v>
      </c>
      <c r="L2151" s="1">
        <v>3</v>
      </c>
      <c r="M2151" s="1" t="s">
        <v>7517</v>
      </c>
      <c r="N2151" s="1" t="s">
        <v>7518</v>
      </c>
      <c r="O2151" s="1">
        <v>6000</v>
      </c>
      <c r="P2151" s="1" t="s">
        <v>7529</v>
      </c>
      <c r="Q2151" s="1">
        <v>18.149999999999999</v>
      </c>
      <c r="R2151" s="1" t="str">
        <f>IFERROR(VLOOKUP(K2151,Proveedores!$A$2:$B$500,2,0),"Agregar")</f>
        <v>G7 Soluciones Integrales S.R.L.</v>
      </c>
      <c r="S2151" s="5">
        <f t="shared" si="33"/>
        <v>108899.99999999999</v>
      </c>
    </row>
    <row r="2152" spans="1:19" x14ac:dyDescent="0.2">
      <c r="A2152" s="7">
        <v>44020.497881944444</v>
      </c>
      <c r="B2152" s="1" t="s">
        <v>8451</v>
      </c>
      <c r="C2152" s="1" t="s">
        <v>8452</v>
      </c>
      <c r="D2152" s="1" t="s">
        <v>1621</v>
      </c>
      <c r="E2152" s="1">
        <v>21777</v>
      </c>
      <c r="F2152" s="7">
        <v>43970</v>
      </c>
      <c r="G2152" s="1">
        <v>800024</v>
      </c>
      <c r="H2152" s="5">
        <v>12522312</v>
      </c>
      <c r="I2152" s="1">
        <v>1073</v>
      </c>
      <c r="J2152" s="1">
        <v>0</v>
      </c>
      <c r="K2152" s="1" t="s">
        <v>2039</v>
      </c>
      <c r="L2152" s="1">
        <v>2</v>
      </c>
      <c r="M2152" s="1">
        <v>786979564190</v>
      </c>
      <c r="N2152" s="1" t="s">
        <v>8453</v>
      </c>
      <c r="O2152" s="1">
        <v>1234</v>
      </c>
      <c r="P2152" s="1" t="s">
        <v>8454</v>
      </c>
      <c r="Q2152" s="1">
        <v>3586</v>
      </c>
      <c r="R2152" s="1" t="str">
        <f>IFERROR(VLOOKUP(K2152,Proveedores!$A$2:$B$500,2,0),"Agregar")</f>
        <v>MEDI SISTEM SRL</v>
      </c>
      <c r="S2152" s="5">
        <f t="shared" si="33"/>
        <v>4425124</v>
      </c>
    </row>
    <row r="2153" spans="1:19" x14ac:dyDescent="0.2">
      <c r="A2153" s="7">
        <v>44020.497881944444</v>
      </c>
      <c r="B2153" s="1" t="s">
        <v>8451</v>
      </c>
      <c r="C2153" s="1" t="s">
        <v>8452</v>
      </c>
      <c r="D2153" s="1" t="s">
        <v>1621</v>
      </c>
      <c r="E2153" s="1">
        <v>21777</v>
      </c>
      <c r="F2153" s="7">
        <v>43970</v>
      </c>
      <c r="G2153" s="1">
        <v>800024</v>
      </c>
      <c r="H2153" s="5">
        <v>12522312</v>
      </c>
      <c r="I2153" s="1">
        <v>1073</v>
      </c>
      <c r="J2153" s="1">
        <v>0</v>
      </c>
      <c r="K2153" s="1" t="s">
        <v>2039</v>
      </c>
      <c r="L2153" s="1">
        <v>4</v>
      </c>
      <c r="M2153" s="1">
        <v>786979602190</v>
      </c>
      <c r="N2153" s="1" t="s">
        <v>8455</v>
      </c>
      <c r="O2153" s="1">
        <v>2258</v>
      </c>
      <c r="P2153" s="1" t="s">
        <v>8456</v>
      </c>
      <c r="Q2153" s="1">
        <v>3586</v>
      </c>
      <c r="R2153" s="1" t="str">
        <f>IFERROR(VLOOKUP(K2153,Proveedores!$A$2:$B$500,2,0),"Agregar")</f>
        <v>MEDI SISTEM SRL</v>
      </c>
      <c r="S2153" s="5">
        <f t="shared" si="33"/>
        <v>8097188</v>
      </c>
    </row>
    <row r="2154" spans="1:19" x14ac:dyDescent="0.2">
      <c r="A2154" s="7">
        <v>44020.654178240744</v>
      </c>
      <c r="B2154" s="1" t="s">
        <v>8457</v>
      </c>
      <c r="C2154" s="1" t="s">
        <v>8458</v>
      </c>
      <c r="D2154" s="1" t="s">
        <v>1621</v>
      </c>
      <c r="E2154" s="1" t="s">
        <v>8459</v>
      </c>
      <c r="F2154" s="7">
        <v>44020</v>
      </c>
      <c r="G2154" s="1" t="s">
        <v>1178</v>
      </c>
      <c r="H2154" s="5">
        <v>253800</v>
      </c>
      <c r="I2154" s="1">
        <v>0</v>
      </c>
      <c r="J2154" s="1">
        <v>0</v>
      </c>
      <c r="K2154" s="1" t="s">
        <v>8460</v>
      </c>
      <c r="L2154" s="1">
        <v>10</v>
      </c>
      <c r="M2154" s="1" t="s">
        <v>8461</v>
      </c>
      <c r="N2154" s="1" t="s">
        <v>8462</v>
      </c>
      <c r="O2154" s="1">
        <v>6</v>
      </c>
      <c r="P2154" s="1" t="s">
        <v>1665</v>
      </c>
      <c r="Q2154" s="1">
        <v>42300</v>
      </c>
      <c r="R2154" s="1" t="str">
        <f>IFERROR(VLOOKUP(K2154,Proveedores!$A$2:$B$500,2,0),"Agregar")</f>
        <v>JUAN JOSE DEL VECCHIO</v>
      </c>
      <c r="S2154" s="5">
        <f t="shared" si="33"/>
        <v>253800</v>
      </c>
    </row>
    <row r="2155" spans="1:19" x14ac:dyDescent="0.2">
      <c r="A2155" s="7">
        <v>44020.834965277776</v>
      </c>
      <c r="B2155" s="1" t="s">
        <v>8463</v>
      </c>
      <c r="C2155" s="1" t="s">
        <v>8464</v>
      </c>
      <c r="D2155" s="1" t="s">
        <v>1621</v>
      </c>
      <c r="E2155" s="1">
        <v>31200005655</v>
      </c>
      <c r="F2155" s="7">
        <v>43880</v>
      </c>
      <c r="G2155" s="1" t="s">
        <v>692</v>
      </c>
      <c r="H2155" s="5">
        <v>2056306.8</v>
      </c>
      <c r="I2155" s="1">
        <v>234</v>
      </c>
      <c r="J2155" s="1" t="s">
        <v>699</v>
      </c>
      <c r="K2155" s="1" t="s">
        <v>4348</v>
      </c>
      <c r="L2155" s="1">
        <v>48</v>
      </c>
      <c r="M2155" s="1" t="s">
        <v>4349</v>
      </c>
      <c r="N2155" s="1" t="s">
        <v>4350</v>
      </c>
      <c r="O2155" s="1">
        <v>1033320</v>
      </c>
      <c r="P2155" s="1" t="s">
        <v>1917</v>
      </c>
      <c r="Q2155" s="1">
        <v>1.99</v>
      </c>
      <c r="R2155" s="1" t="str">
        <f>IFERROR(VLOOKUP(K2155,Proveedores!$A$2:$B$500,2,0),"Agregar")</f>
        <v>MICROSULES ARGENTINA SA de SCIIA</v>
      </c>
      <c r="S2155" s="5">
        <f t="shared" si="33"/>
        <v>2056306.8</v>
      </c>
    </row>
    <row r="2156" spans="1:19" x14ac:dyDescent="0.2">
      <c r="A2156" s="7">
        <v>44021.897349537037</v>
      </c>
      <c r="B2156" s="1" t="s">
        <v>8465</v>
      </c>
      <c r="C2156" s="1" t="s">
        <v>8466</v>
      </c>
      <c r="D2156" s="1" t="s">
        <v>1621</v>
      </c>
      <c r="E2156" s="1" t="s">
        <v>8467</v>
      </c>
      <c r="F2156" s="7">
        <v>44012</v>
      </c>
      <c r="G2156" s="1" t="s">
        <v>692</v>
      </c>
      <c r="H2156" s="5">
        <v>1855722.42</v>
      </c>
      <c r="I2156" s="1" t="s">
        <v>1816</v>
      </c>
      <c r="J2156" s="1">
        <v>0</v>
      </c>
      <c r="K2156" s="1" t="s">
        <v>1847</v>
      </c>
      <c r="L2156" s="1">
        <v>19</v>
      </c>
      <c r="M2156" s="1" t="s">
        <v>3090</v>
      </c>
      <c r="N2156" s="1" t="s">
        <v>3086</v>
      </c>
      <c r="O2156" s="1">
        <v>157398</v>
      </c>
      <c r="P2156" s="1" t="s">
        <v>3092</v>
      </c>
      <c r="Q2156" s="1">
        <v>11.79</v>
      </c>
      <c r="R2156" s="1" t="str">
        <f>IFERROR(VLOOKUP(K2156,Proveedores!$A$2:$B$500,2,0),"Agregar")</f>
        <v xml:space="preserve">LAFEDAR S.A. </v>
      </c>
      <c r="S2156" s="5">
        <f t="shared" si="33"/>
        <v>1855722.42</v>
      </c>
    </row>
    <row r="2157" spans="1:19" x14ac:dyDescent="0.2">
      <c r="A2157" s="7">
        <v>44021.901539351849</v>
      </c>
      <c r="B2157" s="1" t="s">
        <v>8468</v>
      </c>
      <c r="C2157" s="1" t="s">
        <v>8469</v>
      </c>
      <c r="D2157" s="1" t="s">
        <v>1621</v>
      </c>
      <c r="E2157" s="1" t="s">
        <v>8470</v>
      </c>
      <c r="F2157" s="7">
        <v>44012</v>
      </c>
      <c r="G2157" s="1" t="s">
        <v>692</v>
      </c>
      <c r="H2157" s="5">
        <v>1664477.76</v>
      </c>
      <c r="I2157" s="1" t="s">
        <v>1816</v>
      </c>
      <c r="J2157" s="1">
        <v>0</v>
      </c>
      <c r="K2157" s="1" t="s">
        <v>1847</v>
      </c>
      <c r="L2157" s="1">
        <v>20</v>
      </c>
      <c r="M2157" s="1" t="s">
        <v>2527</v>
      </c>
      <c r="N2157" s="1" t="s">
        <v>3086</v>
      </c>
      <c r="O2157" s="1">
        <v>46416</v>
      </c>
      <c r="P2157" s="1" t="s">
        <v>2515</v>
      </c>
      <c r="Q2157" s="1">
        <v>35.86</v>
      </c>
      <c r="R2157" s="1" t="str">
        <f>IFERROR(VLOOKUP(K2157,Proveedores!$A$2:$B$500,2,0),"Agregar")</f>
        <v xml:space="preserve">LAFEDAR S.A. </v>
      </c>
      <c r="S2157" s="5">
        <f t="shared" si="33"/>
        <v>1664477.76</v>
      </c>
    </row>
    <row r="2158" spans="1:19" x14ac:dyDescent="0.2">
      <c r="A2158" s="7">
        <v>44021.906342592592</v>
      </c>
      <c r="B2158" s="1" t="s">
        <v>8471</v>
      </c>
      <c r="C2158" s="1" t="s">
        <v>8472</v>
      </c>
      <c r="D2158" s="1" t="s">
        <v>1621</v>
      </c>
      <c r="E2158" s="1" t="s">
        <v>8473</v>
      </c>
      <c r="F2158" s="7">
        <v>44012</v>
      </c>
      <c r="G2158" s="1" t="s">
        <v>692</v>
      </c>
      <c r="H2158" s="5">
        <v>1079410.32</v>
      </c>
      <c r="I2158" s="1" t="s">
        <v>1816</v>
      </c>
      <c r="J2158" s="1">
        <v>0</v>
      </c>
      <c r="K2158" s="1" t="s">
        <v>1847</v>
      </c>
      <c r="L2158" s="1">
        <v>18</v>
      </c>
      <c r="M2158" s="1" t="s">
        <v>2308</v>
      </c>
      <c r="N2158" s="1" t="s">
        <v>2309</v>
      </c>
      <c r="O2158" s="1">
        <v>28488</v>
      </c>
      <c r="P2158" s="1" t="s">
        <v>2310</v>
      </c>
      <c r="Q2158" s="1">
        <v>37.89</v>
      </c>
      <c r="R2158" s="1" t="str">
        <f>IFERROR(VLOOKUP(K2158,Proveedores!$A$2:$B$500,2,0),"Agregar")</f>
        <v xml:space="preserve">LAFEDAR S.A. </v>
      </c>
      <c r="S2158" s="5">
        <f t="shared" si="33"/>
        <v>1079410.32</v>
      </c>
    </row>
    <row r="2159" spans="1:19" x14ac:dyDescent="0.2">
      <c r="A2159" s="7">
        <v>44022.369490740741</v>
      </c>
      <c r="B2159" s="1" t="s">
        <v>8474</v>
      </c>
      <c r="C2159" s="1" t="s">
        <v>8475</v>
      </c>
      <c r="D2159" s="1" t="s">
        <v>1621</v>
      </c>
      <c r="E2159" s="1" t="s">
        <v>8476</v>
      </c>
      <c r="F2159" s="7">
        <v>44005</v>
      </c>
      <c r="G2159" s="1" t="s">
        <v>692</v>
      </c>
      <c r="H2159" s="5">
        <v>1581287.4</v>
      </c>
      <c r="I2159" s="1" t="s">
        <v>8477</v>
      </c>
      <c r="J2159" s="1">
        <v>0</v>
      </c>
      <c r="K2159" s="1" t="s">
        <v>2737</v>
      </c>
      <c r="L2159" s="1">
        <v>11</v>
      </c>
      <c r="M2159" s="1" t="s">
        <v>2952</v>
      </c>
      <c r="N2159" s="1" t="s">
        <v>3527</v>
      </c>
      <c r="O2159" s="1">
        <v>22818</v>
      </c>
      <c r="P2159" s="1" t="s">
        <v>1642</v>
      </c>
      <c r="Q2159" s="1">
        <v>69.3</v>
      </c>
      <c r="R2159" s="1" t="str">
        <f>IFERROR(VLOOKUP(K2159,Proveedores!$A$2:$B$500,2,0),"Agregar")</f>
        <v>LABORATORIOS FABRA S.A.</v>
      </c>
      <c r="S2159" s="5">
        <f t="shared" si="33"/>
        <v>1581287.4</v>
      </c>
    </row>
    <row r="2160" spans="1:19" x14ac:dyDescent="0.2">
      <c r="A2160" s="7">
        <v>44022.374421296299</v>
      </c>
      <c r="B2160" s="1" t="s">
        <v>8478</v>
      </c>
      <c r="C2160" s="1" t="s">
        <v>8479</v>
      </c>
      <c r="D2160" s="1" t="s">
        <v>1621</v>
      </c>
      <c r="E2160" s="1" t="s">
        <v>8480</v>
      </c>
      <c r="F2160" s="7">
        <v>44005</v>
      </c>
      <c r="G2160" s="1" t="s">
        <v>692</v>
      </c>
      <c r="H2160" s="5">
        <v>3969208.43</v>
      </c>
      <c r="I2160" s="1" t="s">
        <v>8481</v>
      </c>
      <c r="J2160" s="1">
        <v>0</v>
      </c>
      <c r="K2160" s="1" t="s">
        <v>2737</v>
      </c>
      <c r="L2160" s="1">
        <v>5</v>
      </c>
      <c r="M2160" s="1" t="s">
        <v>2615</v>
      </c>
      <c r="N2160" s="1" t="s">
        <v>4586</v>
      </c>
      <c r="O2160" s="1">
        <v>1152165</v>
      </c>
      <c r="P2160" s="1" t="s">
        <v>1819</v>
      </c>
      <c r="Q2160" s="1">
        <v>3.4449999999999998</v>
      </c>
      <c r="R2160" s="1" t="str">
        <f>IFERROR(VLOOKUP(K2160,Proveedores!$A$2:$B$500,2,0),"Agregar")</f>
        <v>LABORATORIOS FABRA S.A.</v>
      </c>
      <c r="S2160" s="5">
        <f t="shared" si="33"/>
        <v>3969208.4249999998</v>
      </c>
    </row>
    <row r="2161" spans="1:19" x14ac:dyDescent="0.2">
      <c r="A2161" s="7">
        <v>44022.381226851852</v>
      </c>
      <c r="B2161" s="1" t="s">
        <v>8482</v>
      </c>
      <c r="C2161" s="1" t="s">
        <v>8483</v>
      </c>
      <c r="D2161" s="1" t="s">
        <v>1621</v>
      </c>
      <c r="E2161" s="1" t="s">
        <v>8484</v>
      </c>
      <c r="F2161" s="7">
        <v>44012</v>
      </c>
      <c r="G2161" s="1" t="s">
        <v>692</v>
      </c>
      <c r="H2161" s="5">
        <v>142267.96</v>
      </c>
      <c r="I2161" s="1" t="s">
        <v>8485</v>
      </c>
      <c r="J2161" s="1">
        <v>0</v>
      </c>
      <c r="K2161" s="1" t="s">
        <v>2737</v>
      </c>
      <c r="L2161" s="1">
        <v>23</v>
      </c>
      <c r="M2161" s="1" t="s">
        <v>3521</v>
      </c>
      <c r="N2161" s="1" t="s">
        <v>3522</v>
      </c>
      <c r="O2161" s="1">
        <v>1982</v>
      </c>
      <c r="P2161" s="1" t="s">
        <v>1642</v>
      </c>
      <c r="Q2161" s="1">
        <v>71.78</v>
      </c>
      <c r="R2161" s="1" t="str">
        <f>IFERROR(VLOOKUP(K2161,Proveedores!$A$2:$B$500,2,0),"Agregar")</f>
        <v>LABORATORIOS FABRA S.A.</v>
      </c>
      <c r="S2161" s="5">
        <f t="shared" si="33"/>
        <v>142267.96</v>
      </c>
    </row>
    <row r="2162" spans="1:19" x14ac:dyDescent="0.2">
      <c r="A2162" s="7">
        <v>44022.384675925925</v>
      </c>
      <c r="B2162" s="1" t="s">
        <v>8486</v>
      </c>
      <c r="C2162" s="1" t="s">
        <v>8487</v>
      </c>
      <c r="D2162" s="1" t="s">
        <v>1621</v>
      </c>
      <c r="E2162" s="1" t="s">
        <v>8488</v>
      </c>
      <c r="F2162" s="7">
        <v>44011</v>
      </c>
      <c r="G2162" s="1" t="s">
        <v>692</v>
      </c>
      <c r="H2162" s="5">
        <v>1588148.1</v>
      </c>
      <c r="I2162" s="1" t="s">
        <v>8489</v>
      </c>
      <c r="J2162" s="1">
        <v>0</v>
      </c>
      <c r="K2162" s="1" t="s">
        <v>2737</v>
      </c>
      <c r="L2162" s="1">
        <v>11</v>
      </c>
      <c r="M2162" s="1" t="s">
        <v>2952</v>
      </c>
      <c r="N2162" s="1" t="s">
        <v>3527</v>
      </c>
      <c r="O2162" s="1">
        <v>22917</v>
      </c>
      <c r="P2162" s="1" t="s">
        <v>1642</v>
      </c>
      <c r="Q2162" s="1">
        <v>69.3</v>
      </c>
      <c r="R2162" s="1" t="str">
        <f>IFERROR(VLOOKUP(K2162,Proveedores!$A$2:$B$500,2,0),"Agregar")</f>
        <v>LABORATORIOS FABRA S.A.</v>
      </c>
      <c r="S2162" s="5">
        <f t="shared" si="33"/>
        <v>1588148.0999999999</v>
      </c>
    </row>
    <row r="2163" spans="1:19" x14ac:dyDescent="0.2">
      <c r="A2163" s="7">
        <v>44022.405787037038</v>
      </c>
      <c r="B2163" s="1" t="s">
        <v>8490</v>
      </c>
      <c r="C2163" s="1" t="s">
        <v>8491</v>
      </c>
      <c r="D2163" s="1" t="s">
        <v>1621</v>
      </c>
      <c r="E2163" s="1" t="s">
        <v>8492</v>
      </c>
      <c r="F2163" s="7">
        <v>44020</v>
      </c>
      <c r="G2163" s="1" t="s">
        <v>7514</v>
      </c>
      <c r="H2163" s="5">
        <v>2896740</v>
      </c>
      <c r="I2163" s="1" t="s">
        <v>1816</v>
      </c>
      <c r="J2163" s="1">
        <v>0</v>
      </c>
      <c r="K2163" s="1" t="s">
        <v>8493</v>
      </c>
      <c r="L2163" s="1">
        <v>1</v>
      </c>
      <c r="M2163" s="1" t="s">
        <v>6251</v>
      </c>
      <c r="N2163" s="1" t="s">
        <v>8494</v>
      </c>
      <c r="O2163" s="1">
        <v>21000</v>
      </c>
      <c r="P2163" s="1" t="s">
        <v>7528</v>
      </c>
      <c r="Q2163" s="1">
        <v>137.94</v>
      </c>
      <c r="R2163" s="1" t="str">
        <f>IFERROR(VLOOKUP(K2163,Proveedores!$A$2:$B$500,2,0),"Agregar")</f>
        <v>G7 Soluciones Integrales S.R.L.</v>
      </c>
      <c r="S2163" s="5">
        <f t="shared" si="33"/>
        <v>2896740</v>
      </c>
    </row>
    <row r="2164" spans="1:19" x14ac:dyDescent="0.2">
      <c r="A2164" s="7">
        <v>44023.522465277776</v>
      </c>
      <c r="B2164" s="1" t="s">
        <v>8495</v>
      </c>
      <c r="C2164" s="1" t="s">
        <v>8496</v>
      </c>
      <c r="D2164" s="1" t="s">
        <v>1621</v>
      </c>
      <c r="E2164" s="1" t="s">
        <v>8497</v>
      </c>
      <c r="F2164" s="7">
        <v>43959</v>
      </c>
      <c r="G2164" s="1" t="s">
        <v>519</v>
      </c>
      <c r="H2164" s="5">
        <v>451500</v>
      </c>
      <c r="I2164" s="1">
        <v>1076</v>
      </c>
      <c r="J2164" s="1">
        <v>0</v>
      </c>
      <c r="K2164" s="1" t="s">
        <v>2030</v>
      </c>
      <c r="L2164" s="1">
        <v>1</v>
      </c>
      <c r="M2164" s="1" t="s">
        <v>3178</v>
      </c>
      <c r="N2164" s="1" t="s">
        <v>2003</v>
      </c>
      <c r="O2164" s="1">
        <v>1</v>
      </c>
      <c r="P2164" s="1" t="s">
        <v>1833</v>
      </c>
      <c r="Q2164" s="1">
        <v>451500</v>
      </c>
      <c r="R2164" s="1" t="str">
        <f>IFERROR(VLOOKUP(K2164,Proveedores!$A$2:$B$500,2,0),"Agregar")</f>
        <v>PAM ARGENTINA SA</v>
      </c>
      <c r="S2164" s="5">
        <f t="shared" si="33"/>
        <v>451500</v>
      </c>
    </row>
    <row r="2165" spans="1:19" x14ac:dyDescent="0.2">
      <c r="A2165" s="7">
        <v>44024.824444444443</v>
      </c>
      <c r="B2165" s="1" t="s">
        <v>8498</v>
      </c>
      <c r="C2165" s="1" t="s">
        <v>8499</v>
      </c>
      <c r="D2165" s="1" t="s">
        <v>1621</v>
      </c>
      <c r="E2165" s="1" t="s">
        <v>8500</v>
      </c>
      <c r="F2165" s="7">
        <v>44012</v>
      </c>
      <c r="G2165" s="1" t="s">
        <v>759</v>
      </c>
      <c r="H2165" s="5">
        <v>12793095.01</v>
      </c>
      <c r="I2165" s="1">
        <v>1.1111111111111101E+22</v>
      </c>
      <c r="J2165" s="1">
        <v>0</v>
      </c>
      <c r="K2165" s="1" t="s">
        <v>7700</v>
      </c>
      <c r="L2165" s="1">
        <v>7</v>
      </c>
      <c r="M2165" s="1" t="s">
        <v>2315</v>
      </c>
      <c r="N2165" s="1" t="s">
        <v>8501</v>
      </c>
      <c r="O2165" s="1">
        <v>5100</v>
      </c>
      <c r="P2165" s="1" t="s">
        <v>8502</v>
      </c>
      <c r="Q2165" s="1">
        <v>2508.4499999999998</v>
      </c>
      <c r="R2165" s="1" t="str">
        <f>IFERROR(VLOOKUP(K2165,Proveedores!$A$2:$B$500,2,0),"Agregar")</f>
        <v>CORREO OFICIAL DE LA REPÚBLICA ARGENTINA S.A..</v>
      </c>
      <c r="S2165" s="5">
        <f t="shared" si="33"/>
        <v>12793095</v>
      </c>
    </row>
    <row r="2166" spans="1:19" x14ac:dyDescent="0.2">
      <c r="A2166" s="7">
        <v>44024.876805555556</v>
      </c>
      <c r="B2166" s="1" t="s">
        <v>8503</v>
      </c>
      <c r="C2166" s="1" t="s">
        <v>8504</v>
      </c>
      <c r="D2166" s="1" t="s">
        <v>1621</v>
      </c>
      <c r="E2166" s="1" t="s">
        <v>8505</v>
      </c>
      <c r="F2166" s="7">
        <v>44012</v>
      </c>
      <c r="G2166" s="1" t="s">
        <v>759</v>
      </c>
      <c r="H2166" s="5">
        <v>731058.88</v>
      </c>
      <c r="I2166" s="1">
        <v>1.1111111111111101E+22</v>
      </c>
      <c r="J2166" s="1" t="s">
        <v>760</v>
      </c>
      <c r="K2166" s="1" t="s">
        <v>7700</v>
      </c>
      <c r="L2166" s="1">
        <v>17</v>
      </c>
      <c r="M2166" s="1" t="s">
        <v>8506</v>
      </c>
      <c r="N2166" s="1" t="s">
        <v>7701</v>
      </c>
      <c r="O2166" s="1">
        <v>1534</v>
      </c>
      <c r="P2166" s="1" t="s">
        <v>7907</v>
      </c>
      <c r="Q2166" s="1">
        <v>476.57</v>
      </c>
      <c r="R2166" s="1" t="str">
        <f>IFERROR(VLOOKUP(K2166,Proveedores!$A$2:$B$500,2,0),"Agregar")</f>
        <v>CORREO OFICIAL DE LA REPÚBLICA ARGENTINA S.A..</v>
      </c>
      <c r="S2166" s="5">
        <f t="shared" si="33"/>
        <v>731058.38</v>
      </c>
    </row>
    <row r="2167" spans="1:19" x14ac:dyDescent="0.2">
      <c r="A2167" s="7">
        <v>44025.687777777777</v>
      </c>
      <c r="B2167" s="1" t="s">
        <v>8507</v>
      </c>
      <c r="C2167" s="1" t="s">
        <v>8508</v>
      </c>
      <c r="D2167" s="1" t="s">
        <v>1621</v>
      </c>
      <c r="E2167" s="1" t="s">
        <v>8509</v>
      </c>
      <c r="F2167" s="7">
        <v>44004</v>
      </c>
      <c r="G2167" s="1" t="s">
        <v>7514</v>
      </c>
      <c r="H2167" s="5">
        <v>1710819</v>
      </c>
      <c r="I2167" s="1" t="s">
        <v>1816</v>
      </c>
      <c r="J2167" s="1">
        <v>0</v>
      </c>
      <c r="K2167" s="1" t="s">
        <v>7515</v>
      </c>
      <c r="L2167" s="1">
        <v>1</v>
      </c>
      <c r="M2167" s="1" t="s">
        <v>6251</v>
      </c>
      <c r="N2167" s="1" t="s">
        <v>7516</v>
      </c>
      <c r="O2167" s="1">
        <v>2600</v>
      </c>
      <c r="P2167" s="1" t="s">
        <v>7528</v>
      </c>
      <c r="Q2167" s="1">
        <v>137.94</v>
      </c>
      <c r="R2167" s="1" t="str">
        <f>IFERROR(VLOOKUP(K2167,Proveedores!$A$2:$B$500,2,0),"Agregar")</f>
        <v>G7 Soluciones Integrales S.R.L.</v>
      </c>
      <c r="S2167" s="5">
        <f t="shared" si="33"/>
        <v>358644</v>
      </c>
    </row>
    <row r="2168" spans="1:19" x14ac:dyDescent="0.2">
      <c r="A2168" s="7">
        <v>44025.687777777777</v>
      </c>
      <c r="B2168" s="1" t="s">
        <v>8507</v>
      </c>
      <c r="C2168" s="1" t="s">
        <v>8508</v>
      </c>
      <c r="D2168" s="1" t="s">
        <v>1621</v>
      </c>
      <c r="E2168" s="1" t="s">
        <v>8509</v>
      </c>
      <c r="F2168" s="7">
        <v>44004</v>
      </c>
      <c r="G2168" s="1" t="s">
        <v>7514</v>
      </c>
      <c r="H2168" s="5">
        <v>1710819</v>
      </c>
      <c r="I2168" s="1" t="s">
        <v>1816</v>
      </c>
      <c r="J2168" s="1">
        <v>0</v>
      </c>
      <c r="K2168" s="1" t="s">
        <v>7515</v>
      </c>
      <c r="L2168" s="1">
        <v>3</v>
      </c>
      <c r="M2168" s="1" t="s">
        <v>7517</v>
      </c>
      <c r="N2168" s="1" t="s">
        <v>7518</v>
      </c>
      <c r="O2168" s="1">
        <v>74500</v>
      </c>
      <c r="P2168" s="1" t="s">
        <v>7529</v>
      </c>
      <c r="Q2168" s="1">
        <v>18.149999999999999</v>
      </c>
      <c r="R2168" s="1" t="str">
        <f>IFERROR(VLOOKUP(K2168,Proveedores!$A$2:$B$500,2,0),"Agregar")</f>
        <v>G7 Soluciones Integrales S.R.L.</v>
      </c>
      <c r="S2168" s="5">
        <f t="shared" si="33"/>
        <v>1352175</v>
      </c>
    </row>
    <row r="2169" spans="1:19" x14ac:dyDescent="0.2">
      <c r="A2169" s="7">
        <v>44025.688148148147</v>
      </c>
      <c r="B2169" s="1" t="s">
        <v>8510</v>
      </c>
      <c r="C2169" s="1" t="s">
        <v>8511</v>
      </c>
      <c r="D2169" s="1" t="s">
        <v>1621</v>
      </c>
      <c r="E2169" s="1" t="s">
        <v>8512</v>
      </c>
      <c r="F2169" s="7">
        <v>44008</v>
      </c>
      <c r="G2169" s="1" t="s">
        <v>6567</v>
      </c>
      <c r="H2169" s="5">
        <v>19366776</v>
      </c>
      <c r="I2169" s="1" t="s">
        <v>8513</v>
      </c>
      <c r="J2169" s="1">
        <v>0</v>
      </c>
      <c r="K2169" s="1" t="s">
        <v>327</v>
      </c>
      <c r="L2169" s="1" t="s">
        <v>6574</v>
      </c>
      <c r="M2169" s="1">
        <v>70141</v>
      </c>
      <c r="N2169" s="1" t="s">
        <v>6574</v>
      </c>
      <c r="O2169" s="1">
        <v>1890</v>
      </c>
      <c r="P2169" s="1" t="s">
        <v>1665</v>
      </c>
      <c r="Q2169" s="1">
        <v>1742.4</v>
      </c>
      <c r="R2169" s="1" t="str">
        <f>IFERROR(VLOOKUP(K2169,Proveedores!$A$2:$B$500,2,0),"Agregar")</f>
        <v>LABORATORIO LKM S.A.</v>
      </c>
      <c r="S2169" s="5">
        <f t="shared" si="33"/>
        <v>3293136</v>
      </c>
    </row>
    <row r="2170" spans="1:19" x14ac:dyDescent="0.2">
      <c r="A2170" s="7">
        <v>44025.688148148147</v>
      </c>
      <c r="B2170" s="1" t="s">
        <v>8510</v>
      </c>
      <c r="C2170" s="1" t="s">
        <v>8511</v>
      </c>
      <c r="D2170" s="1" t="s">
        <v>1621</v>
      </c>
      <c r="E2170" s="1" t="s">
        <v>8512</v>
      </c>
      <c r="F2170" s="7">
        <v>44008</v>
      </c>
      <c r="G2170" s="1" t="s">
        <v>6567</v>
      </c>
      <c r="H2170" s="5">
        <v>19366776</v>
      </c>
      <c r="I2170" s="1" t="s">
        <v>8513</v>
      </c>
      <c r="J2170" s="1">
        <v>0</v>
      </c>
      <c r="K2170" s="1" t="s">
        <v>327</v>
      </c>
      <c r="L2170" s="1" t="s">
        <v>6574</v>
      </c>
      <c r="M2170" s="1">
        <v>70141</v>
      </c>
      <c r="N2170" s="1" t="s">
        <v>6574</v>
      </c>
      <c r="O2170" s="1">
        <v>1897</v>
      </c>
      <c r="P2170" s="1" t="s">
        <v>1665</v>
      </c>
      <c r="Q2170" s="1">
        <v>1742.4</v>
      </c>
      <c r="R2170" s="1" t="str">
        <f>IFERROR(VLOOKUP(K2170,Proveedores!$A$2:$B$500,2,0),"Agregar")</f>
        <v>LABORATORIO LKM S.A.</v>
      </c>
      <c r="S2170" s="5">
        <f t="shared" si="33"/>
        <v>3305332.8000000003</v>
      </c>
    </row>
    <row r="2171" spans="1:19" x14ac:dyDescent="0.2">
      <c r="A2171" s="7">
        <v>44025.688148148147</v>
      </c>
      <c r="B2171" s="1" t="s">
        <v>8510</v>
      </c>
      <c r="C2171" s="1" t="s">
        <v>8511</v>
      </c>
      <c r="D2171" s="1" t="s">
        <v>1621</v>
      </c>
      <c r="E2171" s="1" t="s">
        <v>8512</v>
      </c>
      <c r="F2171" s="7">
        <v>44008</v>
      </c>
      <c r="G2171" s="1" t="s">
        <v>6567</v>
      </c>
      <c r="H2171" s="5">
        <v>19366776</v>
      </c>
      <c r="I2171" s="1" t="s">
        <v>8513</v>
      </c>
      <c r="J2171" s="1">
        <v>0</v>
      </c>
      <c r="K2171" s="1" t="s">
        <v>327</v>
      </c>
      <c r="L2171" s="1" t="s">
        <v>6574</v>
      </c>
      <c r="M2171" s="1">
        <v>70141</v>
      </c>
      <c r="N2171" s="1" t="s">
        <v>6574</v>
      </c>
      <c r="O2171" s="1">
        <v>1950</v>
      </c>
      <c r="P2171" s="1" t="s">
        <v>1665</v>
      </c>
      <c r="Q2171" s="1">
        <v>1742.4</v>
      </c>
      <c r="R2171" s="1" t="str">
        <f>IFERROR(VLOOKUP(K2171,Proveedores!$A$2:$B$500,2,0),"Agregar")</f>
        <v>LABORATORIO LKM S.A.</v>
      </c>
      <c r="S2171" s="5">
        <f t="shared" si="33"/>
        <v>3397680</v>
      </c>
    </row>
    <row r="2172" spans="1:19" x14ac:dyDescent="0.2">
      <c r="A2172" s="7">
        <v>44025.688148148147</v>
      </c>
      <c r="B2172" s="1" t="s">
        <v>8510</v>
      </c>
      <c r="C2172" s="1" t="s">
        <v>8511</v>
      </c>
      <c r="D2172" s="1" t="s">
        <v>1621</v>
      </c>
      <c r="E2172" s="1" t="s">
        <v>8512</v>
      </c>
      <c r="F2172" s="7">
        <v>44008</v>
      </c>
      <c r="G2172" s="1" t="s">
        <v>6567</v>
      </c>
      <c r="H2172" s="5">
        <v>19366776</v>
      </c>
      <c r="I2172" s="1" t="s">
        <v>8513</v>
      </c>
      <c r="J2172" s="1">
        <v>0</v>
      </c>
      <c r="K2172" s="1" t="s">
        <v>327</v>
      </c>
      <c r="L2172" s="1" t="s">
        <v>6574</v>
      </c>
      <c r="M2172" s="1">
        <v>70141</v>
      </c>
      <c r="N2172" s="1" t="s">
        <v>6574</v>
      </c>
      <c r="O2172" s="1">
        <v>1968</v>
      </c>
      <c r="P2172" s="1" t="s">
        <v>1665</v>
      </c>
      <c r="Q2172" s="1">
        <v>1742.4</v>
      </c>
      <c r="R2172" s="1" t="str">
        <f>IFERROR(VLOOKUP(K2172,Proveedores!$A$2:$B$500,2,0),"Agregar")</f>
        <v>LABORATORIO LKM S.A.</v>
      </c>
      <c r="S2172" s="5">
        <f t="shared" si="33"/>
        <v>3429043.2</v>
      </c>
    </row>
    <row r="2173" spans="1:19" x14ac:dyDescent="0.2">
      <c r="A2173" s="7">
        <v>44025.688148148147</v>
      </c>
      <c r="B2173" s="1" t="s">
        <v>8510</v>
      </c>
      <c r="C2173" s="1" t="s">
        <v>8511</v>
      </c>
      <c r="D2173" s="1" t="s">
        <v>1621</v>
      </c>
      <c r="E2173" s="1" t="s">
        <v>8512</v>
      </c>
      <c r="F2173" s="7">
        <v>44008</v>
      </c>
      <c r="G2173" s="1" t="s">
        <v>6567</v>
      </c>
      <c r="H2173" s="5">
        <v>19366776</v>
      </c>
      <c r="I2173" s="1" t="s">
        <v>8513</v>
      </c>
      <c r="J2173" s="1">
        <v>0</v>
      </c>
      <c r="K2173" s="1" t="s">
        <v>327</v>
      </c>
      <c r="L2173" s="1" t="s">
        <v>6574</v>
      </c>
      <c r="M2173" s="1">
        <v>70141</v>
      </c>
      <c r="N2173" s="1" t="s">
        <v>6574</v>
      </c>
      <c r="O2173" s="1">
        <v>1970</v>
      </c>
      <c r="P2173" s="1" t="s">
        <v>1665</v>
      </c>
      <c r="Q2173" s="1">
        <v>1742.4</v>
      </c>
      <c r="R2173" s="1" t="str">
        <f>IFERROR(VLOOKUP(K2173,Proveedores!$A$2:$B$500,2,0),"Agregar")</f>
        <v>LABORATORIO LKM S.A.</v>
      </c>
      <c r="S2173" s="5">
        <f t="shared" si="33"/>
        <v>3432528</v>
      </c>
    </row>
    <row r="2174" spans="1:19" x14ac:dyDescent="0.2">
      <c r="A2174" s="7">
        <v>44025.688148148147</v>
      </c>
      <c r="B2174" s="1" t="s">
        <v>8510</v>
      </c>
      <c r="C2174" s="1" t="s">
        <v>8511</v>
      </c>
      <c r="D2174" s="1" t="s">
        <v>1621</v>
      </c>
      <c r="E2174" s="1" t="s">
        <v>8512</v>
      </c>
      <c r="F2174" s="7">
        <v>44008</v>
      </c>
      <c r="G2174" s="1" t="s">
        <v>6567</v>
      </c>
      <c r="H2174" s="5">
        <v>19366776</v>
      </c>
      <c r="I2174" s="1" t="s">
        <v>8513</v>
      </c>
      <c r="J2174" s="1">
        <v>0</v>
      </c>
      <c r="K2174" s="1" t="s">
        <v>327</v>
      </c>
      <c r="L2174" s="1" t="s">
        <v>6573</v>
      </c>
      <c r="M2174" s="1">
        <v>70141</v>
      </c>
      <c r="N2174" s="1" t="s">
        <v>6574</v>
      </c>
      <c r="O2174" s="1">
        <v>1440</v>
      </c>
      <c r="P2174" s="1" t="s">
        <v>1665</v>
      </c>
      <c r="Q2174" s="1">
        <v>1742.4</v>
      </c>
      <c r="R2174" s="1" t="str">
        <f>IFERROR(VLOOKUP(K2174,Proveedores!$A$2:$B$500,2,0),"Agregar")</f>
        <v>LABORATORIO LKM S.A.</v>
      </c>
      <c r="S2174" s="5">
        <f t="shared" si="33"/>
        <v>2509056</v>
      </c>
    </row>
    <row r="2175" spans="1:19" x14ac:dyDescent="0.2">
      <c r="A2175" s="7">
        <v>44025.692881944444</v>
      </c>
      <c r="B2175" s="1" t="s">
        <v>8514</v>
      </c>
      <c r="C2175" s="1" t="s">
        <v>8515</v>
      </c>
      <c r="D2175" s="1" t="s">
        <v>1621</v>
      </c>
      <c r="E2175" s="1" t="s">
        <v>8516</v>
      </c>
      <c r="F2175" s="7">
        <v>44007</v>
      </c>
      <c r="G2175" s="1" t="s">
        <v>7514</v>
      </c>
      <c r="H2175" s="5">
        <v>519453</v>
      </c>
      <c r="I2175" s="1" t="s">
        <v>1816</v>
      </c>
      <c r="J2175" s="1">
        <v>0</v>
      </c>
      <c r="K2175" s="1" t="s">
        <v>7515</v>
      </c>
      <c r="L2175" s="1">
        <v>1</v>
      </c>
      <c r="M2175" s="1" t="s">
        <v>6251</v>
      </c>
      <c r="N2175" s="1" t="s">
        <v>7516</v>
      </c>
      <c r="O2175" s="1">
        <v>3700</v>
      </c>
      <c r="P2175" s="1" t="s">
        <v>7528</v>
      </c>
      <c r="Q2175" s="1">
        <v>137.94</v>
      </c>
      <c r="R2175" s="1" t="str">
        <f>IFERROR(VLOOKUP(K2175,Proveedores!$A$2:$B$500,2,0),"Agregar")</f>
        <v>G7 Soluciones Integrales S.R.L.</v>
      </c>
      <c r="S2175" s="5">
        <f t="shared" si="33"/>
        <v>510378</v>
      </c>
    </row>
    <row r="2176" spans="1:19" x14ac:dyDescent="0.2">
      <c r="A2176" s="7">
        <v>44025.692881944444</v>
      </c>
      <c r="B2176" s="1" t="s">
        <v>8514</v>
      </c>
      <c r="C2176" s="1" t="s">
        <v>8515</v>
      </c>
      <c r="D2176" s="1" t="s">
        <v>1621</v>
      </c>
      <c r="E2176" s="1" t="s">
        <v>8516</v>
      </c>
      <c r="F2176" s="7">
        <v>44007</v>
      </c>
      <c r="G2176" s="1" t="s">
        <v>7514</v>
      </c>
      <c r="H2176" s="5">
        <v>519453</v>
      </c>
      <c r="I2176" s="1" t="s">
        <v>1816</v>
      </c>
      <c r="J2176" s="1">
        <v>0</v>
      </c>
      <c r="K2176" s="1" t="s">
        <v>7515</v>
      </c>
      <c r="L2176" s="1">
        <v>3</v>
      </c>
      <c r="M2176" s="1" t="s">
        <v>7517</v>
      </c>
      <c r="N2176" s="1" t="s">
        <v>7518</v>
      </c>
      <c r="O2176" s="1">
        <v>500</v>
      </c>
      <c r="P2176" s="1" t="s">
        <v>7529</v>
      </c>
      <c r="Q2176" s="1">
        <v>18.149999999999999</v>
      </c>
      <c r="R2176" s="1" t="str">
        <f>IFERROR(VLOOKUP(K2176,Proveedores!$A$2:$B$500,2,0),"Agregar")</f>
        <v>G7 Soluciones Integrales S.R.L.</v>
      </c>
      <c r="S2176" s="5">
        <f t="shared" si="33"/>
        <v>9075</v>
      </c>
    </row>
    <row r="2177" spans="1:19" x14ac:dyDescent="0.2">
      <c r="A2177" s="7">
        <v>44025.70113425926</v>
      </c>
      <c r="B2177" s="1" t="s">
        <v>8517</v>
      </c>
      <c r="C2177" s="1" t="s">
        <v>8518</v>
      </c>
      <c r="D2177" s="1" t="s">
        <v>1621</v>
      </c>
      <c r="E2177" s="1" t="s">
        <v>8519</v>
      </c>
      <c r="F2177" s="7">
        <v>44008</v>
      </c>
      <c r="G2177" s="1" t="s">
        <v>6567</v>
      </c>
      <c r="H2177" s="5">
        <v>2636251.2000000002</v>
      </c>
      <c r="I2177" s="1" t="s">
        <v>8520</v>
      </c>
      <c r="J2177" s="1">
        <v>0</v>
      </c>
      <c r="K2177" s="1" t="s">
        <v>327</v>
      </c>
      <c r="L2177" s="1" t="s">
        <v>7650</v>
      </c>
      <c r="M2177" s="1">
        <v>44002</v>
      </c>
      <c r="N2177" s="1" t="s">
        <v>7650</v>
      </c>
      <c r="O2177" s="1">
        <v>2136</v>
      </c>
      <c r="P2177" s="1" t="s">
        <v>1665</v>
      </c>
      <c r="Q2177" s="1">
        <v>1234.2</v>
      </c>
      <c r="R2177" s="1" t="str">
        <f>IFERROR(VLOOKUP(K2177,Proveedores!$A$2:$B$500,2,0),"Agregar")</f>
        <v>LABORATORIO LKM S.A.</v>
      </c>
      <c r="S2177" s="5">
        <f t="shared" si="33"/>
        <v>2636251.2000000002</v>
      </c>
    </row>
    <row r="2178" spans="1:19" x14ac:dyDescent="0.2">
      <c r="A2178" s="7">
        <v>44025.73642361111</v>
      </c>
      <c r="B2178" s="1" t="s">
        <v>8521</v>
      </c>
      <c r="C2178" s="1" t="s">
        <v>8522</v>
      </c>
      <c r="D2178" s="1" t="s">
        <v>1621</v>
      </c>
      <c r="E2178" s="1">
        <v>5755</v>
      </c>
      <c r="F2178" s="7">
        <v>44025</v>
      </c>
      <c r="G2178" s="1" t="s">
        <v>552</v>
      </c>
      <c r="H2178" s="5">
        <v>1835240</v>
      </c>
      <c r="I2178" s="1">
        <v>1063</v>
      </c>
      <c r="J2178" s="1">
        <v>0</v>
      </c>
      <c r="K2178" s="1" t="s">
        <v>6907</v>
      </c>
      <c r="L2178" s="1">
        <v>1</v>
      </c>
      <c r="M2178" s="1" t="s">
        <v>2521</v>
      </c>
      <c r="N2178" s="1" t="s">
        <v>4511</v>
      </c>
      <c r="O2178" s="1">
        <v>2150</v>
      </c>
      <c r="P2178" s="1" t="s">
        <v>2391</v>
      </c>
      <c r="Q2178" s="1">
        <v>853.6</v>
      </c>
      <c r="R2178" s="1" t="str">
        <f>IFERROR(VLOOKUP(K2178,Proveedores!$A$2:$B$500,2,0),"Agregar")</f>
        <v>KOPELCO S.A.</v>
      </c>
      <c r="S2178" s="5">
        <f t="shared" si="33"/>
        <v>1835240</v>
      </c>
    </row>
    <row r="2179" spans="1:19" x14ac:dyDescent="0.2">
      <c r="A2179" s="7">
        <v>44025.739814814813</v>
      </c>
      <c r="B2179" s="1" t="s">
        <v>8523</v>
      </c>
      <c r="C2179" s="1" t="s">
        <v>8524</v>
      </c>
      <c r="D2179" s="1" t="s">
        <v>1621</v>
      </c>
      <c r="E2179" s="1" t="s">
        <v>8525</v>
      </c>
      <c r="F2179" s="7">
        <v>44008</v>
      </c>
      <c r="G2179" s="1" t="s">
        <v>6567</v>
      </c>
      <c r="H2179" s="5">
        <v>17105140.800000001</v>
      </c>
      <c r="I2179" s="1" t="s">
        <v>8526</v>
      </c>
      <c r="J2179" s="1">
        <v>0</v>
      </c>
      <c r="K2179" s="1" t="s">
        <v>327</v>
      </c>
      <c r="L2179" s="1" t="s">
        <v>6574</v>
      </c>
      <c r="M2179" s="1">
        <v>70141</v>
      </c>
      <c r="N2179" s="1" t="s">
        <v>6574</v>
      </c>
      <c r="O2179" s="1">
        <v>167</v>
      </c>
      <c r="P2179" s="1" t="s">
        <v>1665</v>
      </c>
      <c r="Q2179" s="1">
        <v>1742.4</v>
      </c>
      <c r="R2179" s="1" t="str">
        <f>IFERROR(VLOOKUP(K2179,Proveedores!$A$2:$B$500,2,0),"Agregar")</f>
        <v>LABORATORIO LKM S.A.</v>
      </c>
      <c r="S2179" s="5">
        <f t="shared" ref="S2179:S2242" si="34">Q2179*O2179</f>
        <v>290980.8</v>
      </c>
    </row>
    <row r="2180" spans="1:19" x14ac:dyDescent="0.2">
      <c r="A2180" s="7">
        <v>44025.739814814813</v>
      </c>
      <c r="B2180" s="1" t="s">
        <v>8523</v>
      </c>
      <c r="C2180" s="1" t="s">
        <v>8524</v>
      </c>
      <c r="D2180" s="1" t="s">
        <v>1621</v>
      </c>
      <c r="E2180" s="1" t="s">
        <v>8525</v>
      </c>
      <c r="F2180" s="7">
        <v>44008</v>
      </c>
      <c r="G2180" s="1" t="s">
        <v>6567</v>
      </c>
      <c r="H2180" s="5">
        <v>17105140.800000001</v>
      </c>
      <c r="I2180" s="1" t="s">
        <v>8526</v>
      </c>
      <c r="J2180" s="1">
        <v>0</v>
      </c>
      <c r="K2180" s="1" t="s">
        <v>327</v>
      </c>
      <c r="L2180" s="1" t="s">
        <v>6574</v>
      </c>
      <c r="M2180" s="1">
        <v>70141</v>
      </c>
      <c r="N2180" s="1" t="s">
        <v>6574</v>
      </c>
      <c r="O2180" s="1">
        <v>1918</v>
      </c>
      <c r="P2180" s="1" t="s">
        <v>1665</v>
      </c>
      <c r="Q2180" s="1">
        <v>1742.4</v>
      </c>
      <c r="R2180" s="1" t="str">
        <f>IFERROR(VLOOKUP(K2180,Proveedores!$A$2:$B$500,2,0),"Agregar")</f>
        <v>LABORATORIO LKM S.A.</v>
      </c>
      <c r="S2180" s="5">
        <f t="shared" si="34"/>
        <v>3341923.2</v>
      </c>
    </row>
    <row r="2181" spans="1:19" x14ac:dyDescent="0.2">
      <c r="A2181" s="7">
        <v>44025.739814814813</v>
      </c>
      <c r="B2181" s="1" t="s">
        <v>8523</v>
      </c>
      <c r="C2181" s="1" t="s">
        <v>8524</v>
      </c>
      <c r="D2181" s="1" t="s">
        <v>1621</v>
      </c>
      <c r="E2181" s="1" t="s">
        <v>8525</v>
      </c>
      <c r="F2181" s="7">
        <v>44008</v>
      </c>
      <c r="G2181" s="1" t="s">
        <v>6567</v>
      </c>
      <c r="H2181" s="5">
        <v>17105140.800000001</v>
      </c>
      <c r="I2181" s="1" t="s">
        <v>8526</v>
      </c>
      <c r="J2181" s="1">
        <v>0</v>
      </c>
      <c r="K2181" s="1" t="s">
        <v>327</v>
      </c>
      <c r="L2181" s="1" t="s">
        <v>6574</v>
      </c>
      <c r="M2181" s="1">
        <v>70141</v>
      </c>
      <c r="N2181" s="1" t="s">
        <v>6574</v>
      </c>
      <c r="O2181" s="1">
        <v>1928</v>
      </c>
      <c r="P2181" s="1" t="s">
        <v>1665</v>
      </c>
      <c r="Q2181" s="1">
        <v>1742.4</v>
      </c>
      <c r="R2181" s="1" t="str">
        <f>IFERROR(VLOOKUP(K2181,Proveedores!$A$2:$B$500,2,0),"Agregar")</f>
        <v>LABORATORIO LKM S.A.</v>
      </c>
      <c r="S2181" s="5">
        <f t="shared" si="34"/>
        <v>3359347.2</v>
      </c>
    </row>
    <row r="2182" spans="1:19" x14ac:dyDescent="0.2">
      <c r="A2182" s="7">
        <v>44025.739814814813</v>
      </c>
      <c r="B2182" s="1" t="s">
        <v>8523</v>
      </c>
      <c r="C2182" s="1" t="s">
        <v>8524</v>
      </c>
      <c r="D2182" s="1" t="s">
        <v>1621</v>
      </c>
      <c r="E2182" s="1" t="s">
        <v>8525</v>
      </c>
      <c r="F2182" s="7">
        <v>44008</v>
      </c>
      <c r="G2182" s="1" t="s">
        <v>6567</v>
      </c>
      <c r="H2182" s="5">
        <v>17105140.800000001</v>
      </c>
      <c r="I2182" s="1" t="s">
        <v>8526</v>
      </c>
      <c r="J2182" s="1">
        <v>0</v>
      </c>
      <c r="K2182" s="1" t="s">
        <v>327</v>
      </c>
      <c r="L2182" s="1" t="s">
        <v>6574</v>
      </c>
      <c r="M2182" s="1">
        <v>70141</v>
      </c>
      <c r="N2182" s="1" t="s">
        <v>6574</v>
      </c>
      <c r="O2182" s="1">
        <v>1950</v>
      </c>
      <c r="P2182" s="1" t="s">
        <v>1665</v>
      </c>
      <c r="Q2182" s="1">
        <v>1742.4</v>
      </c>
      <c r="R2182" s="1" t="str">
        <f>IFERROR(VLOOKUP(K2182,Proveedores!$A$2:$B$500,2,0),"Agregar")</f>
        <v>LABORATORIO LKM S.A.</v>
      </c>
      <c r="S2182" s="5">
        <f t="shared" si="34"/>
        <v>3397680</v>
      </c>
    </row>
    <row r="2183" spans="1:19" x14ac:dyDescent="0.2">
      <c r="A2183" s="7">
        <v>44025.739814814813</v>
      </c>
      <c r="B2183" s="1" t="s">
        <v>8523</v>
      </c>
      <c r="C2183" s="1" t="s">
        <v>8524</v>
      </c>
      <c r="D2183" s="1" t="s">
        <v>1621</v>
      </c>
      <c r="E2183" s="1" t="s">
        <v>8525</v>
      </c>
      <c r="F2183" s="7">
        <v>44008</v>
      </c>
      <c r="G2183" s="1" t="s">
        <v>6567</v>
      </c>
      <c r="H2183" s="5">
        <v>17105140.800000001</v>
      </c>
      <c r="I2183" s="1" t="s">
        <v>8526</v>
      </c>
      <c r="J2183" s="1">
        <v>0</v>
      </c>
      <c r="K2183" s="1" t="s">
        <v>327</v>
      </c>
      <c r="L2183" s="1" t="s">
        <v>6574</v>
      </c>
      <c r="M2183" s="1">
        <v>70141</v>
      </c>
      <c r="N2183" s="1" t="s">
        <v>8527</v>
      </c>
      <c r="O2183" s="1">
        <v>1901</v>
      </c>
      <c r="P2183" s="1" t="s">
        <v>1665</v>
      </c>
      <c r="Q2183" s="1">
        <v>1742.4</v>
      </c>
      <c r="R2183" s="1" t="str">
        <f>IFERROR(VLOOKUP(K2183,Proveedores!$A$2:$B$500,2,0),"Agregar")</f>
        <v>LABORATORIO LKM S.A.</v>
      </c>
      <c r="S2183" s="5">
        <f t="shared" si="34"/>
        <v>3312302.4000000004</v>
      </c>
    </row>
    <row r="2184" spans="1:19" x14ac:dyDescent="0.2">
      <c r="A2184" s="7">
        <v>44025.739814814813</v>
      </c>
      <c r="B2184" s="1" t="s">
        <v>8523</v>
      </c>
      <c r="C2184" s="1" t="s">
        <v>8524</v>
      </c>
      <c r="D2184" s="1" t="s">
        <v>1621</v>
      </c>
      <c r="E2184" s="1" t="s">
        <v>8525</v>
      </c>
      <c r="F2184" s="7">
        <v>44008</v>
      </c>
      <c r="G2184" s="1" t="s">
        <v>6567</v>
      </c>
      <c r="H2184" s="5">
        <v>17105140.800000001</v>
      </c>
      <c r="I2184" s="1" t="s">
        <v>8526</v>
      </c>
      <c r="J2184" s="1">
        <v>0</v>
      </c>
      <c r="K2184" s="1" t="s">
        <v>327</v>
      </c>
      <c r="L2184" s="1" t="s">
        <v>6573</v>
      </c>
      <c r="M2184" s="1">
        <v>70141</v>
      </c>
      <c r="N2184" s="1" t="s">
        <v>6574</v>
      </c>
      <c r="O2184" s="1">
        <v>1953</v>
      </c>
      <c r="P2184" s="1" t="s">
        <v>1665</v>
      </c>
      <c r="Q2184" s="1">
        <v>1742.4</v>
      </c>
      <c r="R2184" s="1" t="str">
        <f>IFERROR(VLOOKUP(K2184,Proveedores!$A$2:$B$500,2,0),"Agregar")</f>
        <v>LABORATORIO LKM S.A.</v>
      </c>
      <c r="S2184" s="5">
        <f t="shared" si="34"/>
        <v>3402907.2</v>
      </c>
    </row>
    <row r="2185" spans="1:19" x14ac:dyDescent="0.2">
      <c r="A2185" s="7">
        <v>44025.748668981483</v>
      </c>
      <c r="B2185" s="1" t="s">
        <v>8528</v>
      </c>
      <c r="C2185" s="1" t="s">
        <v>8529</v>
      </c>
      <c r="D2185" s="1" t="s">
        <v>1621</v>
      </c>
      <c r="E2185" s="1" t="s">
        <v>8530</v>
      </c>
      <c r="F2185" s="7">
        <v>44005</v>
      </c>
      <c r="G2185" s="1" t="s">
        <v>6567</v>
      </c>
      <c r="H2185" s="5">
        <v>18413683.199999999</v>
      </c>
      <c r="I2185" s="1" t="s">
        <v>8531</v>
      </c>
      <c r="J2185" s="1">
        <v>0</v>
      </c>
      <c r="K2185" s="1" t="s">
        <v>327</v>
      </c>
      <c r="L2185" s="1" t="s">
        <v>6574</v>
      </c>
      <c r="M2185" s="1">
        <v>70141</v>
      </c>
      <c r="N2185" s="1" t="s">
        <v>6574</v>
      </c>
      <c r="O2185" s="1">
        <v>1432</v>
      </c>
      <c r="P2185" s="1" t="s">
        <v>1665</v>
      </c>
      <c r="Q2185" s="1">
        <v>1742.4</v>
      </c>
      <c r="R2185" s="1" t="str">
        <f>IFERROR(VLOOKUP(K2185,Proveedores!$A$2:$B$500,2,0),"Agregar")</f>
        <v>LABORATORIO LKM S.A.</v>
      </c>
      <c r="S2185" s="5">
        <f t="shared" si="34"/>
        <v>2495116.8000000003</v>
      </c>
    </row>
    <row r="2186" spans="1:19" x14ac:dyDescent="0.2">
      <c r="A2186" s="7">
        <v>44025.748668981483</v>
      </c>
      <c r="B2186" s="1" t="s">
        <v>8528</v>
      </c>
      <c r="C2186" s="1" t="s">
        <v>8529</v>
      </c>
      <c r="D2186" s="1" t="s">
        <v>1621</v>
      </c>
      <c r="E2186" s="1" t="s">
        <v>8530</v>
      </c>
      <c r="F2186" s="7">
        <v>44005</v>
      </c>
      <c r="G2186" s="1" t="s">
        <v>6567</v>
      </c>
      <c r="H2186" s="5">
        <v>18413683.199999999</v>
      </c>
      <c r="I2186" s="1" t="s">
        <v>8531</v>
      </c>
      <c r="J2186" s="1">
        <v>0</v>
      </c>
      <c r="K2186" s="1" t="s">
        <v>327</v>
      </c>
      <c r="L2186" s="1" t="s">
        <v>6574</v>
      </c>
      <c r="M2186" s="1">
        <v>70141</v>
      </c>
      <c r="N2186" s="1" t="s">
        <v>6574</v>
      </c>
      <c r="O2186" s="1">
        <v>1445</v>
      </c>
      <c r="P2186" s="1" t="s">
        <v>1665</v>
      </c>
      <c r="Q2186" s="1">
        <v>1742.4</v>
      </c>
      <c r="R2186" s="1" t="str">
        <f>IFERROR(VLOOKUP(K2186,Proveedores!$A$2:$B$500,2,0),"Agregar")</f>
        <v>LABORATORIO LKM S.A.</v>
      </c>
      <c r="S2186" s="5">
        <f t="shared" si="34"/>
        <v>2517768</v>
      </c>
    </row>
    <row r="2187" spans="1:19" x14ac:dyDescent="0.2">
      <c r="A2187" s="7">
        <v>44025.748668981483</v>
      </c>
      <c r="B2187" s="1" t="s">
        <v>8528</v>
      </c>
      <c r="C2187" s="1" t="s">
        <v>8529</v>
      </c>
      <c r="D2187" s="1" t="s">
        <v>1621</v>
      </c>
      <c r="E2187" s="1" t="s">
        <v>8530</v>
      </c>
      <c r="F2187" s="7">
        <v>44005</v>
      </c>
      <c r="G2187" s="1" t="s">
        <v>6567</v>
      </c>
      <c r="H2187" s="5">
        <v>18413683.199999999</v>
      </c>
      <c r="I2187" s="1" t="s">
        <v>8531</v>
      </c>
      <c r="J2187" s="1">
        <v>0</v>
      </c>
      <c r="K2187" s="1" t="s">
        <v>327</v>
      </c>
      <c r="L2187" s="1" t="s">
        <v>6574</v>
      </c>
      <c r="M2187" s="1">
        <v>70141</v>
      </c>
      <c r="N2187" s="1" t="s">
        <v>6574</v>
      </c>
      <c r="O2187" s="1">
        <v>1448</v>
      </c>
      <c r="P2187" s="1" t="s">
        <v>1665</v>
      </c>
      <c r="Q2187" s="1">
        <v>1742.4</v>
      </c>
      <c r="R2187" s="1" t="str">
        <f>IFERROR(VLOOKUP(K2187,Proveedores!$A$2:$B$500,2,0),"Agregar")</f>
        <v>LABORATORIO LKM S.A.</v>
      </c>
      <c r="S2187" s="5">
        <f t="shared" si="34"/>
        <v>2522995.2000000002</v>
      </c>
    </row>
    <row r="2188" spans="1:19" x14ac:dyDescent="0.2">
      <c r="A2188" s="7">
        <v>44025.748668981483</v>
      </c>
      <c r="B2188" s="1" t="s">
        <v>8528</v>
      </c>
      <c r="C2188" s="1" t="s">
        <v>8529</v>
      </c>
      <c r="D2188" s="1" t="s">
        <v>1621</v>
      </c>
      <c r="E2188" s="1" t="s">
        <v>8530</v>
      </c>
      <c r="F2188" s="7">
        <v>44005</v>
      </c>
      <c r="G2188" s="1" t="s">
        <v>6567</v>
      </c>
      <c r="H2188" s="5">
        <v>18413683.199999999</v>
      </c>
      <c r="I2188" s="1" t="s">
        <v>8531</v>
      </c>
      <c r="J2188" s="1">
        <v>0</v>
      </c>
      <c r="K2188" s="1" t="s">
        <v>327</v>
      </c>
      <c r="L2188" s="1" t="s">
        <v>6574</v>
      </c>
      <c r="M2188" s="1">
        <v>70141</v>
      </c>
      <c r="N2188" s="1" t="s">
        <v>6574</v>
      </c>
      <c r="O2188" s="1">
        <v>1450</v>
      </c>
      <c r="P2188" s="1" t="s">
        <v>1665</v>
      </c>
      <c r="Q2188" s="1">
        <v>1742.4</v>
      </c>
      <c r="R2188" s="1" t="str">
        <f>IFERROR(VLOOKUP(K2188,Proveedores!$A$2:$B$500,2,0),"Agregar")</f>
        <v>LABORATORIO LKM S.A.</v>
      </c>
      <c r="S2188" s="5">
        <f t="shared" si="34"/>
        <v>2526480</v>
      </c>
    </row>
    <row r="2189" spans="1:19" x14ac:dyDescent="0.2">
      <c r="A2189" s="7">
        <v>44025.748668981483</v>
      </c>
      <c r="B2189" s="1" t="s">
        <v>8528</v>
      </c>
      <c r="C2189" s="1" t="s">
        <v>8529</v>
      </c>
      <c r="D2189" s="1" t="s">
        <v>1621</v>
      </c>
      <c r="E2189" s="1" t="s">
        <v>8530</v>
      </c>
      <c r="F2189" s="7">
        <v>44005</v>
      </c>
      <c r="G2189" s="1" t="s">
        <v>6567</v>
      </c>
      <c r="H2189" s="5">
        <v>18413683.199999999</v>
      </c>
      <c r="I2189" s="1" t="s">
        <v>8531</v>
      </c>
      <c r="J2189" s="1">
        <v>0</v>
      </c>
      <c r="K2189" s="1" t="s">
        <v>327</v>
      </c>
      <c r="L2189" s="1" t="s">
        <v>6574</v>
      </c>
      <c r="M2189" s="1">
        <v>70141</v>
      </c>
      <c r="N2189" s="1" t="s">
        <v>6574</v>
      </c>
      <c r="O2189" s="1">
        <v>1455</v>
      </c>
      <c r="P2189" s="1" t="s">
        <v>1665</v>
      </c>
      <c r="Q2189" s="1">
        <v>1742.4</v>
      </c>
      <c r="R2189" s="1" t="str">
        <f>IFERROR(VLOOKUP(K2189,Proveedores!$A$2:$B$500,2,0),"Agregar")</f>
        <v>LABORATORIO LKM S.A.</v>
      </c>
      <c r="S2189" s="5">
        <f t="shared" si="34"/>
        <v>2535192</v>
      </c>
    </row>
    <row r="2190" spans="1:19" x14ac:dyDescent="0.2">
      <c r="A2190" s="7">
        <v>44025.748668981483</v>
      </c>
      <c r="B2190" s="1" t="s">
        <v>8528</v>
      </c>
      <c r="C2190" s="1" t="s">
        <v>8529</v>
      </c>
      <c r="D2190" s="1" t="s">
        <v>1621</v>
      </c>
      <c r="E2190" s="1" t="s">
        <v>8530</v>
      </c>
      <c r="F2190" s="7">
        <v>44005</v>
      </c>
      <c r="G2190" s="1" t="s">
        <v>6567</v>
      </c>
      <c r="H2190" s="5">
        <v>18413683.199999999</v>
      </c>
      <c r="I2190" s="1" t="s">
        <v>8531</v>
      </c>
      <c r="J2190" s="1">
        <v>0</v>
      </c>
      <c r="K2190" s="1" t="s">
        <v>327</v>
      </c>
      <c r="L2190" s="1" t="s">
        <v>6574</v>
      </c>
      <c r="M2190" s="1">
        <v>70141</v>
      </c>
      <c r="N2190" s="1" t="s">
        <v>6574</v>
      </c>
      <c r="O2190" s="1">
        <v>1461</v>
      </c>
      <c r="P2190" s="1" t="s">
        <v>1665</v>
      </c>
      <c r="Q2190" s="1">
        <v>1742.4</v>
      </c>
      <c r="R2190" s="1" t="str">
        <f>IFERROR(VLOOKUP(K2190,Proveedores!$A$2:$B$500,2,0),"Agregar")</f>
        <v>LABORATORIO LKM S.A.</v>
      </c>
      <c r="S2190" s="5">
        <f t="shared" si="34"/>
        <v>2545646.4</v>
      </c>
    </row>
    <row r="2191" spans="1:19" x14ac:dyDescent="0.2">
      <c r="A2191" s="7">
        <v>44025.748668981483</v>
      </c>
      <c r="B2191" s="1" t="s">
        <v>8528</v>
      </c>
      <c r="C2191" s="1" t="s">
        <v>8529</v>
      </c>
      <c r="D2191" s="1" t="s">
        <v>1621</v>
      </c>
      <c r="E2191" s="1" t="s">
        <v>8530</v>
      </c>
      <c r="F2191" s="7">
        <v>44005</v>
      </c>
      <c r="G2191" s="1" t="s">
        <v>6567</v>
      </c>
      <c r="H2191" s="5">
        <v>18413683.199999999</v>
      </c>
      <c r="I2191" s="1" t="s">
        <v>8531</v>
      </c>
      <c r="J2191" s="1">
        <v>0</v>
      </c>
      <c r="K2191" s="1" t="s">
        <v>327</v>
      </c>
      <c r="L2191" s="1" t="s">
        <v>6574</v>
      </c>
      <c r="M2191" s="1">
        <v>70141</v>
      </c>
      <c r="N2191" s="1" t="s">
        <v>6574</v>
      </c>
      <c r="O2191" s="1">
        <v>1462</v>
      </c>
      <c r="P2191" s="1" t="s">
        <v>1665</v>
      </c>
      <c r="Q2191" s="1">
        <v>1742.4</v>
      </c>
      <c r="R2191" s="1" t="str">
        <f>IFERROR(VLOOKUP(K2191,Proveedores!$A$2:$B$500,2,0),"Agregar")</f>
        <v>LABORATORIO LKM S.A.</v>
      </c>
      <c r="S2191" s="5">
        <f t="shared" si="34"/>
        <v>2547388.8000000003</v>
      </c>
    </row>
    <row r="2192" spans="1:19" x14ac:dyDescent="0.2">
      <c r="A2192" s="7">
        <v>44025.748668981483</v>
      </c>
      <c r="B2192" s="1" t="s">
        <v>8528</v>
      </c>
      <c r="C2192" s="1" t="s">
        <v>8529</v>
      </c>
      <c r="D2192" s="1" t="s">
        <v>1621</v>
      </c>
      <c r="E2192" s="1" t="s">
        <v>8530</v>
      </c>
      <c r="F2192" s="7">
        <v>44005</v>
      </c>
      <c r="G2192" s="1" t="s">
        <v>6567</v>
      </c>
      <c r="H2192" s="5">
        <v>18413683.199999999</v>
      </c>
      <c r="I2192" s="1" t="s">
        <v>8531</v>
      </c>
      <c r="J2192" s="1">
        <v>0</v>
      </c>
      <c r="K2192" s="1" t="s">
        <v>327</v>
      </c>
      <c r="L2192" s="1" t="s">
        <v>6573</v>
      </c>
      <c r="M2192" s="1">
        <v>70141</v>
      </c>
      <c r="N2192" s="1" t="s">
        <v>6574</v>
      </c>
      <c r="O2192" s="1">
        <v>415</v>
      </c>
      <c r="P2192" s="1" t="s">
        <v>1665</v>
      </c>
      <c r="Q2192" s="1">
        <v>1742.4</v>
      </c>
      <c r="R2192" s="1" t="str">
        <f>IFERROR(VLOOKUP(K2192,Proveedores!$A$2:$B$500,2,0),"Agregar")</f>
        <v>LABORATORIO LKM S.A.</v>
      </c>
      <c r="S2192" s="5">
        <f t="shared" si="34"/>
        <v>723096</v>
      </c>
    </row>
    <row r="2193" spans="1:19" x14ac:dyDescent="0.2">
      <c r="A2193" s="7">
        <v>44025.754363425927</v>
      </c>
      <c r="B2193" s="1" t="s">
        <v>8532</v>
      </c>
      <c r="C2193" s="1" t="s">
        <v>8533</v>
      </c>
      <c r="D2193" s="1" t="s">
        <v>1621</v>
      </c>
      <c r="E2193" s="1" t="s">
        <v>8534</v>
      </c>
      <c r="F2193" s="7">
        <v>44005</v>
      </c>
      <c r="G2193" s="1" t="s">
        <v>6567</v>
      </c>
      <c r="H2193" s="5">
        <v>10490700</v>
      </c>
      <c r="I2193" s="1" t="s">
        <v>8535</v>
      </c>
      <c r="J2193" s="1">
        <v>0</v>
      </c>
      <c r="K2193" s="1" t="s">
        <v>327</v>
      </c>
      <c r="L2193" s="1" t="s">
        <v>7650</v>
      </c>
      <c r="M2193" s="1">
        <v>44002</v>
      </c>
      <c r="N2193" s="1" t="s">
        <v>7650</v>
      </c>
      <c r="O2193" s="1">
        <v>2121</v>
      </c>
      <c r="P2193" s="1" t="s">
        <v>1665</v>
      </c>
      <c r="Q2193" s="1">
        <v>1234.2</v>
      </c>
      <c r="R2193" s="1" t="str">
        <f>IFERROR(VLOOKUP(K2193,Proveedores!$A$2:$B$500,2,0),"Agregar")</f>
        <v>LABORATORIO LKM S.A.</v>
      </c>
      <c r="S2193" s="5">
        <f t="shared" si="34"/>
        <v>2617738.2000000002</v>
      </c>
    </row>
    <row r="2194" spans="1:19" x14ac:dyDescent="0.2">
      <c r="A2194" s="7">
        <v>44025.754363425927</v>
      </c>
      <c r="B2194" s="1" t="s">
        <v>8532</v>
      </c>
      <c r="C2194" s="1" t="s">
        <v>8533</v>
      </c>
      <c r="D2194" s="1" t="s">
        <v>1621</v>
      </c>
      <c r="E2194" s="1" t="s">
        <v>8534</v>
      </c>
      <c r="F2194" s="7">
        <v>44005</v>
      </c>
      <c r="G2194" s="1" t="s">
        <v>6567</v>
      </c>
      <c r="H2194" s="5">
        <v>10490700</v>
      </c>
      <c r="I2194" s="1" t="s">
        <v>8535</v>
      </c>
      <c r="J2194" s="1">
        <v>0</v>
      </c>
      <c r="K2194" s="1" t="s">
        <v>327</v>
      </c>
      <c r="L2194" s="1" t="s">
        <v>7650</v>
      </c>
      <c r="M2194" s="1">
        <v>44002</v>
      </c>
      <c r="N2194" s="1" t="s">
        <v>7650</v>
      </c>
      <c r="O2194" s="1">
        <v>2128</v>
      </c>
      <c r="P2194" s="1" t="s">
        <v>1665</v>
      </c>
      <c r="Q2194" s="1">
        <v>1234.2</v>
      </c>
      <c r="R2194" s="1" t="str">
        <f>IFERROR(VLOOKUP(K2194,Proveedores!$A$2:$B$500,2,0),"Agregar")</f>
        <v>LABORATORIO LKM S.A.</v>
      </c>
      <c r="S2194" s="5">
        <f t="shared" si="34"/>
        <v>2626377.6</v>
      </c>
    </row>
    <row r="2195" spans="1:19" x14ac:dyDescent="0.2">
      <c r="A2195" s="7">
        <v>44025.754363425927</v>
      </c>
      <c r="B2195" s="1" t="s">
        <v>8532</v>
      </c>
      <c r="C2195" s="1" t="s">
        <v>8533</v>
      </c>
      <c r="D2195" s="1" t="s">
        <v>1621</v>
      </c>
      <c r="E2195" s="1" t="s">
        <v>8534</v>
      </c>
      <c r="F2195" s="7">
        <v>44005</v>
      </c>
      <c r="G2195" s="1" t="s">
        <v>6567</v>
      </c>
      <c r="H2195" s="5">
        <v>10490700</v>
      </c>
      <c r="I2195" s="1" t="s">
        <v>8535</v>
      </c>
      <c r="J2195" s="1">
        <v>0</v>
      </c>
      <c r="K2195" s="1" t="s">
        <v>327</v>
      </c>
      <c r="L2195" s="1" t="s">
        <v>7650</v>
      </c>
      <c r="M2195" s="1">
        <v>44002</v>
      </c>
      <c r="N2195" s="1" t="s">
        <v>7650</v>
      </c>
      <c r="O2195" s="1">
        <v>2130</v>
      </c>
      <c r="P2195" s="1" t="s">
        <v>1665</v>
      </c>
      <c r="Q2195" s="1">
        <v>1234.2</v>
      </c>
      <c r="R2195" s="1" t="str">
        <f>IFERROR(VLOOKUP(K2195,Proveedores!$A$2:$B$500,2,0),"Agregar")</f>
        <v>LABORATORIO LKM S.A.</v>
      </c>
      <c r="S2195" s="5">
        <f t="shared" si="34"/>
        <v>2628846</v>
      </c>
    </row>
    <row r="2196" spans="1:19" x14ac:dyDescent="0.2">
      <c r="A2196" s="7">
        <v>44025.760613425926</v>
      </c>
      <c r="B2196" s="1" t="s">
        <v>8536</v>
      </c>
      <c r="C2196" s="1" t="s">
        <v>8537</v>
      </c>
      <c r="D2196" s="1" t="s">
        <v>1621</v>
      </c>
      <c r="E2196" s="1" t="s">
        <v>8538</v>
      </c>
      <c r="F2196" s="7">
        <v>44004</v>
      </c>
      <c r="G2196" s="1" t="s">
        <v>6567</v>
      </c>
      <c r="H2196" s="5">
        <v>8991147</v>
      </c>
      <c r="I2196" s="1" t="s">
        <v>8539</v>
      </c>
      <c r="J2196" s="1">
        <v>0</v>
      </c>
      <c r="K2196" s="1" t="s">
        <v>327</v>
      </c>
      <c r="L2196" s="1" t="s">
        <v>7650</v>
      </c>
      <c r="M2196" s="1">
        <v>44002</v>
      </c>
      <c r="N2196" s="1" t="s">
        <v>7650</v>
      </c>
      <c r="O2196" s="1">
        <v>962</v>
      </c>
      <c r="P2196" s="1" t="s">
        <v>1665</v>
      </c>
      <c r="Q2196" s="1">
        <v>1234.2</v>
      </c>
      <c r="R2196" s="1" t="str">
        <f>IFERROR(VLOOKUP(K2196,Proveedores!$A$2:$B$500,2,0),"Agregar")</f>
        <v>LABORATORIO LKM S.A.</v>
      </c>
      <c r="S2196" s="5">
        <f t="shared" si="34"/>
        <v>1187300.4000000001</v>
      </c>
    </row>
    <row r="2197" spans="1:19" x14ac:dyDescent="0.2">
      <c r="A2197" s="7">
        <v>44025.760613425926</v>
      </c>
      <c r="B2197" s="1" t="s">
        <v>8536</v>
      </c>
      <c r="C2197" s="1" t="s">
        <v>8537</v>
      </c>
      <c r="D2197" s="1" t="s">
        <v>1621</v>
      </c>
      <c r="E2197" s="1" t="s">
        <v>8538</v>
      </c>
      <c r="F2197" s="7">
        <v>44004</v>
      </c>
      <c r="G2197" s="1" t="s">
        <v>6567</v>
      </c>
      <c r="H2197" s="5">
        <v>8991147</v>
      </c>
      <c r="I2197" s="1" t="s">
        <v>8539</v>
      </c>
      <c r="J2197" s="1">
        <v>0</v>
      </c>
      <c r="K2197" s="1" t="s">
        <v>327</v>
      </c>
      <c r="L2197" s="1" t="s">
        <v>7650</v>
      </c>
      <c r="M2197" s="1">
        <v>44002</v>
      </c>
      <c r="N2197" s="1" t="s">
        <v>7650</v>
      </c>
      <c r="O2197" s="1">
        <v>2096</v>
      </c>
      <c r="P2197" s="1" t="s">
        <v>1665</v>
      </c>
      <c r="Q2197" s="1">
        <v>1234.2</v>
      </c>
      <c r="R2197" s="1" t="str">
        <f>IFERROR(VLOOKUP(K2197,Proveedores!$A$2:$B$500,2,0),"Agregar")</f>
        <v>LABORATORIO LKM S.A.</v>
      </c>
      <c r="S2197" s="5">
        <f t="shared" si="34"/>
        <v>2586883.2000000002</v>
      </c>
    </row>
    <row r="2198" spans="1:19" x14ac:dyDescent="0.2">
      <c r="A2198" s="7">
        <v>44025.760613425926</v>
      </c>
      <c r="B2198" s="1" t="s">
        <v>8536</v>
      </c>
      <c r="C2198" s="1" t="s">
        <v>8537</v>
      </c>
      <c r="D2198" s="1" t="s">
        <v>1621</v>
      </c>
      <c r="E2198" s="1" t="s">
        <v>8538</v>
      </c>
      <c r="F2198" s="7">
        <v>44004</v>
      </c>
      <c r="G2198" s="1" t="s">
        <v>6567</v>
      </c>
      <c r="H2198" s="5">
        <v>8991147</v>
      </c>
      <c r="I2198" s="1" t="s">
        <v>8539</v>
      </c>
      <c r="J2198" s="1">
        <v>0</v>
      </c>
      <c r="K2198" s="1" t="s">
        <v>327</v>
      </c>
      <c r="L2198" s="1" t="s">
        <v>7650</v>
      </c>
      <c r="M2198" s="1">
        <v>44002</v>
      </c>
      <c r="N2198" s="1" t="s">
        <v>7650</v>
      </c>
      <c r="O2198" s="1">
        <v>2110</v>
      </c>
      <c r="P2198" s="1" t="s">
        <v>1665</v>
      </c>
      <c r="Q2198" s="1">
        <v>1234.2</v>
      </c>
      <c r="R2198" s="1" t="str">
        <f>IFERROR(VLOOKUP(K2198,Proveedores!$A$2:$B$500,2,0),"Agregar")</f>
        <v>LABORATORIO LKM S.A.</v>
      </c>
      <c r="S2198" s="5">
        <f t="shared" si="34"/>
        <v>2604162</v>
      </c>
    </row>
    <row r="2199" spans="1:19" x14ac:dyDescent="0.2">
      <c r="A2199" s="7">
        <v>44025.760613425926</v>
      </c>
      <c r="B2199" s="1" t="s">
        <v>8536</v>
      </c>
      <c r="C2199" s="1" t="s">
        <v>8537</v>
      </c>
      <c r="D2199" s="1" t="s">
        <v>1621</v>
      </c>
      <c r="E2199" s="1" t="s">
        <v>8538</v>
      </c>
      <c r="F2199" s="7">
        <v>44004</v>
      </c>
      <c r="G2199" s="1" t="s">
        <v>6567</v>
      </c>
      <c r="H2199" s="5">
        <v>8991147</v>
      </c>
      <c r="I2199" s="1" t="s">
        <v>8539</v>
      </c>
      <c r="J2199" s="1">
        <v>0</v>
      </c>
      <c r="K2199" s="1" t="s">
        <v>327</v>
      </c>
      <c r="L2199" s="1" t="s">
        <v>7650</v>
      </c>
      <c r="M2199" s="1">
        <v>44002</v>
      </c>
      <c r="N2199" s="1" t="s">
        <v>7650</v>
      </c>
      <c r="O2199" s="1">
        <v>2117</v>
      </c>
      <c r="P2199" s="1" t="s">
        <v>1665</v>
      </c>
      <c r="Q2199" s="1">
        <v>1234.2</v>
      </c>
      <c r="R2199" s="1" t="str">
        <f>IFERROR(VLOOKUP(K2199,Proveedores!$A$2:$B$500,2,0),"Agregar")</f>
        <v>LABORATORIO LKM S.A.</v>
      </c>
      <c r="S2199" s="5">
        <f t="shared" si="34"/>
        <v>2612801.4</v>
      </c>
    </row>
    <row r="2200" spans="1:19" x14ac:dyDescent="0.2">
      <c r="A2200" s="7">
        <v>44025.767939814818</v>
      </c>
      <c r="B2200" s="1" t="s">
        <v>8540</v>
      </c>
      <c r="C2200" s="1" t="s">
        <v>8541</v>
      </c>
      <c r="D2200" s="1" t="s">
        <v>1713</v>
      </c>
      <c r="E2200" s="1" t="s">
        <v>8542</v>
      </c>
      <c r="F2200" s="7">
        <v>44004</v>
      </c>
      <c r="G2200" s="1" t="s">
        <v>6567</v>
      </c>
      <c r="H2200" s="5">
        <v>8991147</v>
      </c>
      <c r="I2200" s="1" t="s">
        <v>7649</v>
      </c>
      <c r="J2200" s="1">
        <v>0</v>
      </c>
      <c r="K2200" s="1" t="s">
        <v>327</v>
      </c>
      <c r="L2200" s="1" t="s">
        <v>7650</v>
      </c>
      <c r="M2200" s="1">
        <v>44002</v>
      </c>
      <c r="N2200" s="1" t="s">
        <v>7650</v>
      </c>
      <c r="O2200" s="1">
        <v>962</v>
      </c>
      <c r="P2200" s="1" t="s">
        <v>1665</v>
      </c>
      <c r="Q2200" s="1">
        <v>1234.2</v>
      </c>
      <c r="R2200" s="1" t="str">
        <f>IFERROR(VLOOKUP(K2200,Proveedores!$A$2:$B$500,2,0),"Agregar")</f>
        <v>LABORATORIO LKM S.A.</v>
      </c>
      <c r="S2200" s="5">
        <f t="shared" si="34"/>
        <v>1187300.4000000001</v>
      </c>
    </row>
    <row r="2201" spans="1:19" x14ac:dyDescent="0.2">
      <c r="A2201" s="7">
        <v>44025.767939814818</v>
      </c>
      <c r="B2201" s="1" t="s">
        <v>8540</v>
      </c>
      <c r="C2201" s="1" t="s">
        <v>8541</v>
      </c>
      <c r="D2201" s="1" t="s">
        <v>1713</v>
      </c>
      <c r="E2201" s="1" t="s">
        <v>8542</v>
      </c>
      <c r="F2201" s="7">
        <v>44004</v>
      </c>
      <c r="G2201" s="1" t="s">
        <v>6567</v>
      </c>
      <c r="H2201" s="5">
        <v>8991147</v>
      </c>
      <c r="I2201" s="1" t="s">
        <v>7649</v>
      </c>
      <c r="J2201" s="1">
        <v>0</v>
      </c>
      <c r="K2201" s="1" t="s">
        <v>327</v>
      </c>
      <c r="L2201" s="1" t="s">
        <v>7650</v>
      </c>
      <c r="M2201" s="1">
        <v>44002</v>
      </c>
      <c r="N2201" s="1" t="s">
        <v>7650</v>
      </c>
      <c r="O2201" s="1">
        <v>2096</v>
      </c>
      <c r="P2201" s="1" t="s">
        <v>1665</v>
      </c>
      <c r="Q2201" s="1">
        <v>1234.2</v>
      </c>
      <c r="R2201" s="1" t="str">
        <f>IFERROR(VLOOKUP(K2201,Proveedores!$A$2:$B$500,2,0),"Agregar")</f>
        <v>LABORATORIO LKM S.A.</v>
      </c>
      <c r="S2201" s="5">
        <f t="shared" si="34"/>
        <v>2586883.2000000002</v>
      </c>
    </row>
    <row r="2202" spans="1:19" x14ac:dyDescent="0.2">
      <c r="A2202" s="7">
        <v>44025.767939814818</v>
      </c>
      <c r="B2202" s="1" t="s">
        <v>8540</v>
      </c>
      <c r="C2202" s="1" t="s">
        <v>8541</v>
      </c>
      <c r="D2202" s="1" t="s">
        <v>1713</v>
      </c>
      <c r="E2202" s="1" t="s">
        <v>8542</v>
      </c>
      <c r="F2202" s="7">
        <v>44004</v>
      </c>
      <c r="G2202" s="1" t="s">
        <v>6567</v>
      </c>
      <c r="H2202" s="5">
        <v>8991147</v>
      </c>
      <c r="I2202" s="1" t="s">
        <v>7649</v>
      </c>
      <c r="J2202" s="1">
        <v>0</v>
      </c>
      <c r="K2202" s="1" t="s">
        <v>327</v>
      </c>
      <c r="L2202" s="1" t="s">
        <v>7650</v>
      </c>
      <c r="M2202" s="1">
        <v>44002</v>
      </c>
      <c r="N2202" s="1" t="s">
        <v>7650</v>
      </c>
      <c r="O2202" s="1">
        <v>2110</v>
      </c>
      <c r="P2202" s="1" t="s">
        <v>1665</v>
      </c>
      <c r="Q2202" s="1">
        <v>1234.2</v>
      </c>
      <c r="R2202" s="1" t="str">
        <f>IFERROR(VLOOKUP(K2202,Proveedores!$A$2:$B$500,2,0),"Agregar")</f>
        <v>LABORATORIO LKM S.A.</v>
      </c>
      <c r="S2202" s="5">
        <f t="shared" si="34"/>
        <v>2604162</v>
      </c>
    </row>
    <row r="2203" spans="1:19" x14ac:dyDescent="0.2">
      <c r="A2203" s="7">
        <v>44025.767939814818</v>
      </c>
      <c r="B2203" s="1" t="s">
        <v>8540</v>
      </c>
      <c r="C2203" s="1" t="s">
        <v>8541</v>
      </c>
      <c r="D2203" s="1" t="s">
        <v>1713</v>
      </c>
      <c r="E2203" s="1" t="s">
        <v>8542</v>
      </c>
      <c r="F2203" s="7">
        <v>44004</v>
      </c>
      <c r="G2203" s="1" t="s">
        <v>6567</v>
      </c>
      <c r="H2203" s="5">
        <v>8991147</v>
      </c>
      <c r="I2203" s="1" t="s">
        <v>7649</v>
      </c>
      <c r="J2203" s="1">
        <v>0</v>
      </c>
      <c r="K2203" s="1" t="s">
        <v>327</v>
      </c>
      <c r="L2203" s="1" t="s">
        <v>7650</v>
      </c>
      <c r="M2203" s="1">
        <v>44002</v>
      </c>
      <c r="N2203" s="1" t="s">
        <v>7650</v>
      </c>
      <c r="O2203" s="1">
        <v>2117</v>
      </c>
      <c r="P2203" s="1" t="s">
        <v>1665</v>
      </c>
      <c r="Q2203" s="1">
        <v>1234.2</v>
      </c>
      <c r="R2203" s="1" t="str">
        <f>IFERROR(VLOOKUP(K2203,Proveedores!$A$2:$B$500,2,0),"Agregar")</f>
        <v>LABORATORIO LKM S.A.</v>
      </c>
      <c r="S2203" s="5">
        <f t="shared" si="34"/>
        <v>2612801.4</v>
      </c>
    </row>
    <row r="2204" spans="1:19" x14ac:dyDescent="0.2">
      <c r="A2204" s="7">
        <v>44025.779479166667</v>
      </c>
      <c r="B2204" s="1" t="s">
        <v>8543</v>
      </c>
      <c r="C2204" s="1" t="s">
        <v>8544</v>
      </c>
      <c r="D2204" s="1" t="s">
        <v>1713</v>
      </c>
      <c r="E2204" s="1" t="s">
        <v>8545</v>
      </c>
      <c r="F2204" s="7">
        <v>44005</v>
      </c>
      <c r="G2204" s="1" t="s">
        <v>6567</v>
      </c>
      <c r="H2204" s="5">
        <v>18413683.199999999</v>
      </c>
      <c r="I2204" s="1" t="s">
        <v>7655</v>
      </c>
      <c r="J2204" s="1">
        <v>0</v>
      </c>
      <c r="K2204" s="1" t="s">
        <v>327</v>
      </c>
      <c r="L2204" s="1" t="s">
        <v>6574</v>
      </c>
      <c r="M2204" s="1">
        <v>70141</v>
      </c>
      <c r="N2204" s="1" t="s">
        <v>6574</v>
      </c>
      <c r="O2204" s="1">
        <v>1432</v>
      </c>
      <c r="P2204" s="1" t="s">
        <v>1665</v>
      </c>
      <c r="Q2204" s="1">
        <v>1742.4</v>
      </c>
      <c r="R2204" s="1" t="str">
        <f>IFERROR(VLOOKUP(K2204,Proveedores!$A$2:$B$500,2,0),"Agregar")</f>
        <v>LABORATORIO LKM S.A.</v>
      </c>
      <c r="S2204" s="5">
        <f t="shared" si="34"/>
        <v>2495116.8000000003</v>
      </c>
    </row>
    <row r="2205" spans="1:19" x14ac:dyDescent="0.2">
      <c r="A2205" s="7">
        <v>44025.779479166667</v>
      </c>
      <c r="B2205" s="1" t="s">
        <v>8543</v>
      </c>
      <c r="C2205" s="1" t="s">
        <v>8544</v>
      </c>
      <c r="D2205" s="1" t="s">
        <v>1713</v>
      </c>
      <c r="E2205" s="1" t="s">
        <v>8545</v>
      </c>
      <c r="F2205" s="7">
        <v>44005</v>
      </c>
      <c r="G2205" s="1" t="s">
        <v>6567</v>
      </c>
      <c r="H2205" s="5">
        <v>18413683.199999999</v>
      </c>
      <c r="I2205" s="1" t="s">
        <v>7655</v>
      </c>
      <c r="J2205" s="1">
        <v>0</v>
      </c>
      <c r="K2205" s="1" t="s">
        <v>327</v>
      </c>
      <c r="L2205" s="1" t="s">
        <v>6574</v>
      </c>
      <c r="M2205" s="1">
        <v>70141</v>
      </c>
      <c r="N2205" s="1" t="s">
        <v>6574</v>
      </c>
      <c r="O2205" s="1">
        <v>1445</v>
      </c>
      <c r="P2205" s="1" t="s">
        <v>1665</v>
      </c>
      <c r="Q2205" s="1">
        <v>1742.4</v>
      </c>
      <c r="R2205" s="1" t="str">
        <f>IFERROR(VLOOKUP(K2205,Proveedores!$A$2:$B$500,2,0),"Agregar")</f>
        <v>LABORATORIO LKM S.A.</v>
      </c>
      <c r="S2205" s="5">
        <f t="shared" si="34"/>
        <v>2517768</v>
      </c>
    </row>
    <row r="2206" spans="1:19" x14ac:dyDescent="0.2">
      <c r="A2206" s="7">
        <v>44025.779479166667</v>
      </c>
      <c r="B2206" s="1" t="s">
        <v>8543</v>
      </c>
      <c r="C2206" s="1" t="s">
        <v>8544</v>
      </c>
      <c r="D2206" s="1" t="s">
        <v>1713</v>
      </c>
      <c r="E2206" s="1" t="s">
        <v>8545</v>
      </c>
      <c r="F2206" s="7">
        <v>44005</v>
      </c>
      <c r="G2206" s="1" t="s">
        <v>6567</v>
      </c>
      <c r="H2206" s="5">
        <v>18413683.199999999</v>
      </c>
      <c r="I2206" s="1" t="s">
        <v>7655</v>
      </c>
      <c r="J2206" s="1">
        <v>0</v>
      </c>
      <c r="K2206" s="1" t="s">
        <v>327</v>
      </c>
      <c r="L2206" s="1" t="s">
        <v>6574</v>
      </c>
      <c r="M2206" s="1">
        <v>70141</v>
      </c>
      <c r="N2206" s="1" t="s">
        <v>6574</v>
      </c>
      <c r="O2206" s="1">
        <v>1448</v>
      </c>
      <c r="P2206" s="1" t="s">
        <v>1665</v>
      </c>
      <c r="Q2206" s="1">
        <v>1742.4</v>
      </c>
      <c r="R2206" s="1" t="str">
        <f>IFERROR(VLOOKUP(K2206,Proveedores!$A$2:$B$500,2,0),"Agregar")</f>
        <v>LABORATORIO LKM S.A.</v>
      </c>
      <c r="S2206" s="5">
        <f t="shared" si="34"/>
        <v>2522995.2000000002</v>
      </c>
    </row>
    <row r="2207" spans="1:19" x14ac:dyDescent="0.2">
      <c r="A2207" s="7">
        <v>44025.779479166667</v>
      </c>
      <c r="B2207" s="1" t="s">
        <v>8543</v>
      </c>
      <c r="C2207" s="1" t="s">
        <v>8544</v>
      </c>
      <c r="D2207" s="1" t="s">
        <v>1713</v>
      </c>
      <c r="E2207" s="1" t="s">
        <v>8545</v>
      </c>
      <c r="F2207" s="7">
        <v>44005</v>
      </c>
      <c r="G2207" s="1" t="s">
        <v>6567</v>
      </c>
      <c r="H2207" s="5">
        <v>18413683.199999999</v>
      </c>
      <c r="I2207" s="1" t="s">
        <v>7655</v>
      </c>
      <c r="J2207" s="1">
        <v>0</v>
      </c>
      <c r="K2207" s="1" t="s">
        <v>327</v>
      </c>
      <c r="L2207" s="1" t="s">
        <v>6574</v>
      </c>
      <c r="M2207" s="1">
        <v>70141</v>
      </c>
      <c r="N2207" s="1" t="s">
        <v>6574</v>
      </c>
      <c r="O2207" s="1">
        <v>1450</v>
      </c>
      <c r="P2207" s="1" t="s">
        <v>1665</v>
      </c>
      <c r="Q2207" s="1">
        <v>1742.4</v>
      </c>
      <c r="R2207" s="1" t="str">
        <f>IFERROR(VLOOKUP(K2207,Proveedores!$A$2:$B$500,2,0),"Agregar")</f>
        <v>LABORATORIO LKM S.A.</v>
      </c>
      <c r="S2207" s="5">
        <f t="shared" si="34"/>
        <v>2526480</v>
      </c>
    </row>
    <row r="2208" spans="1:19" x14ac:dyDescent="0.2">
      <c r="A2208" s="7">
        <v>44025.779479166667</v>
      </c>
      <c r="B2208" s="1" t="s">
        <v>8543</v>
      </c>
      <c r="C2208" s="1" t="s">
        <v>8544</v>
      </c>
      <c r="D2208" s="1" t="s">
        <v>1713</v>
      </c>
      <c r="E2208" s="1" t="s">
        <v>8545</v>
      </c>
      <c r="F2208" s="7">
        <v>44005</v>
      </c>
      <c r="G2208" s="1" t="s">
        <v>6567</v>
      </c>
      <c r="H2208" s="5">
        <v>18413683.199999999</v>
      </c>
      <c r="I2208" s="1" t="s">
        <v>7655</v>
      </c>
      <c r="J2208" s="1">
        <v>0</v>
      </c>
      <c r="K2208" s="1" t="s">
        <v>327</v>
      </c>
      <c r="L2208" s="1" t="s">
        <v>6574</v>
      </c>
      <c r="M2208" s="1">
        <v>70141</v>
      </c>
      <c r="N2208" s="1" t="s">
        <v>6574</v>
      </c>
      <c r="O2208" s="1">
        <v>1455</v>
      </c>
      <c r="P2208" s="1" t="s">
        <v>1665</v>
      </c>
      <c r="Q2208" s="1">
        <v>1742.4</v>
      </c>
      <c r="R2208" s="1" t="str">
        <f>IFERROR(VLOOKUP(K2208,Proveedores!$A$2:$B$500,2,0),"Agregar")</f>
        <v>LABORATORIO LKM S.A.</v>
      </c>
      <c r="S2208" s="5">
        <f t="shared" si="34"/>
        <v>2535192</v>
      </c>
    </row>
    <row r="2209" spans="1:19" x14ac:dyDescent="0.2">
      <c r="A2209" s="7">
        <v>44025.779479166667</v>
      </c>
      <c r="B2209" s="1" t="s">
        <v>8543</v>
      </c>
      <c r="C2209" s="1" t="s">
        <v>8544</v>
      </c>
      <c r="D2209" s="1" t="s">
        <v>1713</v>
      </c>
      <c r="E2209" s="1" t="s">
        <v>8545</v>
      </c>
      <c r="F2209" s="7">
        <v>44005</v>
      </c>
      <c r="G2209" s="1" t="s">
        <v>6567</v>
      </c>
      <c r="H2209" s="5">
        <v>18413683.199999999</v>
      </c>
      <c r="I2209" s="1" t="s">
        <v>7655</v>
      </c>
      <c r="J2209" s="1">
        <v>0</v>
      </c>
      <c r="K2209" s="1" t="s">
        <v>327</v>
      </c>
      <c r="L2209" s="1" t="s">
        <v>6574</v>
      </c>
      <c r="M2209" s="1">
        <v>70141</v>
      </c>
      <c r="N2209" s="1" t="s">
        <v>6574</v>
      </c>
      <c r="O2209" s="1">
        <v>1461</v>
      </c>
      <c r="P2209" s="1" t="s">
        <v>1665</v>
      </c>
      <c r="Q2209" s="1">
        <v>1742.4</v>
      </c>
      <c r="R2209" s="1" t="str">
        <f>IFERROR(VLOOKUP(K2209,Proveedores!$A$2:$B$500,2,0),"Agregar")</f>
        <v>LABORATORIO LKM S.A.</v>
      </c>
      <c r="S2209" s="5">
        <f t="shared" si="34"/>
        <v>2545646.4</v>
      </c>
    </row>
    <row r="2210" spans="1:19" x14ac:dyDescent="0.2">
      <c r="A2210" s="7">
        <v>44025.779479166667</v>
      </c>
      <c r="B2210" s="1" t="s">
        <v>8543</v>
      </c>
      <c r="C2210" s="1" t="s">
        <v>8544</v>
      </c>
      <c r="D2210" s="1" t="s">
        <v>1713</v>
      </c>
      <c r="E2210" s="1" t="s">
        <v>8545</v>
      </c>
      <c r="F2210" s="7">
        <v>44005</v>
      </c>
      <c r="G2210" s="1" t="s">
        <v>6567</v>
      </c>
      <c r="H2210" s="5">
        <v>18413683.199999999</v>
      </c>
      <c r="I2210" s="1" t="s">
        <v>7655</v>
      </c>
      <c r="J2210" s="1">
        <v>0</v>
      </c>
      <c r="K2210" s="1" t="s">
        <v>327</v>
      </c>
      <c r="L2210" s="1" t="s">
        <v>6574</v>
      </c>
      <c r="M2210" s="1">
        <v>70141</v>
      </c>
      <c r="N2210" s="1" t="s">
        <v>6574</v>
      </c>
      <c r="O2210" s="1">
        <v>1462</v>
      </c>
      <c r="P2210" s="1" t="s">
        <v>1665</v>
      </c>
      <c r="Q2210" s="1">
        <v>1742.4</v>
      </c>
      <c r="R2210" s="1" t="str">
        <f>IFERROR(VLOOKUP(K2210,Proveedores!$A$2:$B$500,2,0),"Agregar")</f>
        <v>LABORATORIO LKM S.A.</v>
      </c>
      <c r="S2210" s="5">
        <f t="shared" si="34"/>
        <v>2547388.8000000003</v>
      </c>
    </row>
    <row r="2211" spans="1:19" x14ac:dyDescent="0.2">
      <c r="A2211" s="7">
        <v>44025.779479166667</v>
      </c>
      <c r="B2211" s="1" t="s">
        <v>8543</v>
      </c>
      <c r="C2211" s="1" t="s">
        <v>8544</v>
      </c>
      <c r="D2211" s="1" t="s">
        <v>1713</v>
      </c>
      <c r="E2211" s="1" t="s">
        <v>8545</v>
      </c>
      <c r="F2211" s="7">
        <v>44005</v>
      </c>
      <c r="G2211" s="1" t="s">
        <v>6567</v>
      </c>
      <c r="H2211" s="5">
        <v>18413683.199999999</v>
      </c>
      <c r="I2211" s="1" t="s">
        <v>7655</v>
      </c>
      <c r="J2211" s="1">
        <v>0</v>
      </c>
      <c r="K2211" s="1" t="s">
        <v>327</v>
      </c>
      <c r="L2211" s="1" t="s">
        <v>6573</v>
      </c>
      <c r="M2211" s="1">
        <v>70141</v>
      </c>
      <c r="N2211" s="1" t="s">
        <v>6574</v>
      </c>
      <c r="O2211" s="1">
        <v>415</v>
      </c>
      <c r="P2211" s="1" t="s">
        <v>1665</v>
      </c>
      <c r="Q2211" s="1">
        <v>1742.4</v>
      </c>
      <c r="R2211" s="1" t="str">
        <f>IFERROR(VLOOKUP(K2211,Proveedores!$A$2:$B$500,2,0),"Agregar")</f>
        <v>LABORATORIO LKM S.A.</v>
      </c>
      <c r="S2211" s="5">
        <f t="shared" si="34"/>
        <v>723096</v>
      </c>
    </row>
    <row r="2212" spans="1:19" x14ac:dyDescent="0.2">
      <c r="A2212" s="7">
        <v>44025.786076388889</v>
      </c>
      <c r="B2212" s="1" t="s">
        <v>8546</v>
      </c>
      <c r="C2212" s="1" t="s">
        <v>8547</v>
      </c>
      <c r="D2212" s="1" t="s">
        <v>1713</v>
      </c>
      <c r="E2212" s="1" t="s">
        <v>8548</v>
      </c>
      <c r="F2212" s="7">
        <v>44005</v>
      </c>
      <c r="G2212" s="1" t="s">
        <v>6567</v>
      </c>
      <c r="H2212" s="5">
        <v>10490700</v>
      </c>
      <c r="I2212" s="1" t="s">
        <v>7659</v>
      </c>
      <c r="J2212" s="1">
        <v>0</v>
      </c>
      <c r="K2212" s="1" t="s">
        <v>327</v>
      </c>
      <c r="L2212" s="1" t="s">
        <v>7650</v>
      </c>
      <c r="M2212" s="1">
        <v>44002</v>
      </c>
      <c r="N2212" s="1" t="s">
        <v>7650</v>
      </c>
      <c r="O2212" s="1">
        <v>2121</v>
      </c>
      <c r="P2212" s="1" t="s">
        <v>1665</v>
      </c>
      <c r="Q2212" s="1">
        <v>1234.2</v>
      </c>
      <c r="R2212" s="1" t="str">
        <f>IFERROR(VLOOKUP(K2212,Proveedores!$A$2:$B$500,2,0),"Agregar")</f>
        <v>LABORATORIO LKM S.A.</v>
      </c>
      <c r="S2212" s="5">
        <f t="shared" si="34"/>
        <v>2617738.2000000002</v>
      </c>
    </row>
    <row r="2213" spans="1:19" x14ac:dyDescent="0.2">
      <c r="A2213" s="7">
        <v>44025.786076388889</v>
      </c>
      <c r="B2213" s="1" t="s">
        <v>8546</v>
      </c>
      <c r="C2213" s="1" t="s">
        <v>8547</v>
      </c>
      <c r="D2213" s="1" t="s">
        <v>1713</v>
      </c>
      <c r="E2213" s="1" t="s">
        <v>8548</v>
      </c>
      <c r="F2213" s="7">
        <v>44005</v>
      </c>
      <c r="G2213" s="1" t="s">
        <v>6567</v>
      </c>
      <c r="H2213" s="5">
        <v>10490700</v>
      </c>
      <c r="I2213" s="1" t="s">
        <v>7659</v>
      </c>
      <c r="J2213" s="1">
        <v>0</v>
      </c>
      <c r="K2213" s="1" t="s">
        <v>327</v>
      </c>
      <c r="L2213" s="1" t="s">
        <v>7650</v>
      </c>
      <c r="M2213" s="1">
        <v>44002</v>
      </c>
      <c r="N2213" s="1" t="s">
        <v>7650</v>
      </c>
      <c r="O2213" s="1">
        <v>2128</v>
      </c>
      <c r="P2213" s="1" t="s">
        <v>1665</v>
      </c>
      <c r="Q2213" s="1">
        <v>1234.2</v>
      </c>
      <c r="R2213" s="1" t="str">
        <f>IFERROR(VLOOKUP(K2213,Proveedores!$A$2:$B$500,2,0),"Agregar")</f>
        <v>LABORATORIO LKM S.A.</v>
      </c>
      <c r="S2213" s="5">
        <f t="shared" si="34"/>
        <v>2626377.6</v>
      </c>
    </row>
    <row r="2214" spans="1:19" x14ac:dyDescent="0.2">
      <c r="A2214" s="7">
        <v>44025.786076388889</v>
      </c>
      <c r="B2214" s="1" t="s">
        <v>8546</v>
      </c>
      <c r="C2214" s="1" t="s">
        <v>8547</v>
      </c>
      <c r="D2214" s="1" t="s">
        <v>1713</v>
      </c>
      <c r="E2214" s="1" t="s">
        <v>8548</v>
      </c>
      <c r="F2214" s="7">
        <v>44005</v>
      </c>
      <c r="G2214" s="1" t="s">
        <v>6567</v>
      </c>
      <c r="H2214" s="5">
        <v>10490700</v>
      </c>
      <c r="I2214" s="1" t="s">
        <v>7659</v>
      </c>
      <c r="J2214" s="1">
        <v>0</v>
      </c>
      <c r="K2214" s="1" t="s">
        <v>327</v>
      </c>
      <c r="L2214" s="1" t="s">
        <v>7650</v>
      </c>
      <c r="M2214" s="1">
        <v>44002</v>
      </c>
      <c r="N2214" s="1" t="s">
        <v>7650</v>
      </c>
      <c r="O2214" s="1">
        <v>2130</v>
      </c>
      <c r="P2214" s="1" t="s">
        <v>1665</v>
      </c>
      <c r="Q2214" s="1">
        <v>1234.2</v>
      </c>
      <c r="R2214" s="1" t="str">
        <f>IFERROR(VLOOKUP(K2214,Proveedores!$A$2:$B$500,2,0),"Agregar")</f>
        <v>LABORATORIO LKM S.A.</v>
      </c>
      <c r="S2214" s="5">
        <f t="shared" si="34"/>
        <v>2628846</v>
      </c>
    </row>
    <row r="2215" spans="1:19" x14ac:dyDescent="0.2">
      <c r="A2215" s="7">
        <v>44026.354791666665</v>
      </c>
      <c r="B2215" s="1" t="s">
        <v>8549</v>
      </c>
      <c r="C2215" s="1" t="s">
        <v>8550</v>
      </c>
      <c r="D2215" s="1" t="s">
        <v>1621</v>
      </c>
      <c r="E2215" s="1" t="s">
        <v>8551</v>
      </c>
      <c r="F2215" s="7">
        <v>44026</v>
      </c>
      <c r="G2215" s="1" t="s">
        <v>1301</v>
      </c>
      <c r="H2215" s="5">
        <v>904003</v>
      </c>
      <c r="I2215" s="1">
        <v>1</v>
      </c>
      <c r="J2215" s="1">
        <v>0</v>
      </c>
      <c r="K2215" s="1" t="s">
        <v>146</v>
      </c>
      <c r="L2215" s="1">
        <v>1</v>
      </c>
      <c r="M2215" s="1" t="s">
        <v>8552</v>
      </c>
      <c r="N2215" s="1" t="s">
        <v>2316</v>
      </c>
      <c r="O2215" s="1">
        <v>1</v>
      </c>
      <c r="P2215" s="1" t="s">
        <v>2316</v>
      </c>
      <c r="Q2215" s="1">
        <v>904003</v>
      </c>
      <c r="R2215" s="1" t="str">
        <f>IFERROR(VLOOKUP(K2215,Proveedores!$A$2:$B$500,2,0),"Agregar")</f>
        <v>SUIZO ARGENTINA S.A.</v>
      </c>
      <c r="S2215" s="5">
        <f t="shared" si="34"/>
        <v>904003</v>
      </c>
    </row>
    <row r="2216" spans="1:19" x14ac:dyDescent="0.2">
      <c r="A2216" s="7">
        <v>44026.629699074074</v>
      </c>
      <c r="B2216" s="1" t="s">
        <v>8553</v>
      </c>
      <c r="C2216" s="1" t="s">
        <v>8554</v>
      </c>
      <c r="D2216" s="1" t="s">
        <v>1621</v>
      </c>
      <c r="E2216" s="1" t="s">
        <v>8555</v>
      </c>
      <c r="F2216" s="7">
        <v>44025</v>
      </c>
      <c r="G2216" s="1" t="s">
        <v>692</v>
      </c>
      <c r="H2216" s="5">
        <v>168912</v>
      </c>
      <c r="I2216" s="1" t="s">
        <v>8556</v>
      </c>
      <c r="J2216" s="1">
        <v>0</v>
      </c>
      <c r="K2216" s="1" t="s">
        <v>318</v>
      </c>
      <c r="L2216" s="1">
        <v>36</v>
      </c>
      <c r="M2216" s="1" t="s">
        <v>2374</v>
      </c>
      <c r="N2216" s="1" t="s">
        <v>8557</v>
      </c>
      <c r="O2216" s="1">
        <v>22080</v>
      </c>
      <c r="P2216" s="1" t="s">
        <v>1917</v>
      </c>
      <c r="Q2216" s="1">
        <v>7.65</v>
      </c>
      <c r="R2216" s="1" t="str">
        <f>IFERROR(VLOOKUP(K2216,Proveedores!$A$2:$B$500,2,0),"Agregar")</f>
        <v>LABORATORIOS RICHMOND SACIF</v>
      </c>
      <c r="S2216" s="5">
        <f t="shared" si="34"/>
        <v>168912</v>
      </c>
    </row>
    <row r="2217" spans="1:19" x14ac:dyDescent="0.2">
      <c r="A2217" s="7">
        <v>44026.769745370373</v>
      </c>
      <c r="B2217" s="1" t="s">
        <v>8558</v>
      </c>
      <c r="C2217" s="1" t="s">
        <v>8559</v>
      </c>
      <c r="D2217" s="1" t="s">
        <v>1621</v>
      </c>
      <c r="E2217" s="1" t="s">
        <v>8560</v>
      </c>
      <c r="F2217" s="7">
        <v>44015</v>
      </c>
      <c r="G2217" s="1" t="s">
        <v>32</v>
      </c>
      <c r="H2217" s="5">
        <v>3103650</v>
      </c>
      <c r="I2217" s="1" t="s">
        <v>8561</v>
      </c>
      <c r="J2217" s="1">
        <v>0</v>
      </c>
      <c r="K2217" s="1" t="s">
        <v>1401</v>
      </c>
      <c r="L2217" s="1">
        <v>1</v>
      </c>
      <c r="M2217" s="1" t="s">
        <v>7806</v>
      </c>
      <c r="N2217" s="1" t="s">
        <v>7886</v>
      </c>
      <c r="O2217" s="1">
        <v>21000</v>
      </c>
      <c r="P2217" s="1" t="s">
        <v>1850</v>
      </c>
      <c r="Q2217" s="1">
        <v>139.15</v>
      </c>
      <c r="R2217" s="1" t="str">
        <f>IFERROR(VLOOKUP(K2217,Proveedores!$A$2:$B$500,2,0),"Agregar")</f>
        <v>UNIFIBERS S.A.</v>
      </c>
      <c r="S2217" s="5">
        <f t="shared" si="34"/>
        <v>2922150</v>
      </c>
    </row>
    <row r="2218" spans="1:19" x14ac:dyDescent="0.2">
      <c r="A2218" s="7">
        <v>44026.769745370373</v>
      </c>
      <c r="B2218" s="1" t="s">
        <v>8558</v>
      </c>
      <c r="C2218" s="1" t="s">
        <v>8559</v>
      </c>
      <c r="D2218" s="1" t="s">
        <v>1621</v>
      </c>
      <c r="E2218" s="1" t="s">
        <v>8560</v>
      </c>
      <c r="F2218" s="7">
        <v>44015</v>
      </c>
      <c r="G2218" s="1" t="s">
        <v>32</v>
      </c>
      <c r="H2218" s="5">
        <v>3103650</v>
      </c>
      <c r="I2218" s="1" t="s">
        <v>8561</v>
      </c>
      <c r="J2218" s="1">
        <v>0</v>
      </c>
      <c r="K2218" s="1" t="s">
        <v>1401</v>
      </c>
      <c r="L2218" s="1">
        <v>2</v>
      </c>
      <c r="M2218" s="1" t="s">
        <v>7820</v>
      </c>
      <c r="N2218" s="1" t="s">
        <v>8562</v>
      </c>
      <c r="O2218" s="1">
        <v>10000</v>
      </c>
      <c r="P2218" s="1" t="s">
        <v>1850</v>
      </c>
      <c r="Q2218" s="1">
        <v>18.149999999999999</v>
      </c>
      <c r="R2218" s="1" t="str">
        <f>IFERROR(VLOOKUP(K2218,Proveedores!$A$2:$B$500,2,0),"Agregar")</f>
        <v>UNIFIBERS S.A.</v>
      </c>
      <c r="S2218" s="5">
        <f t="shared" si="34"/>
        <v>181500</v>
      </c>
    </row>
    <row r="2219" spans="1:19" x14ac:dyDescent="0.2">
      <c r="A2219" s="7">
        <v>44026.773796296293</v>
      </c>
      <c r="B2219" s="1" t="s">
        <v>8563</v>
      </c>
      <c r="C2219" s="1" t="s">
        <v>8564</v>
      </c>
      <c r="D2219" s="1" t="s">
        <v>1621</v>
      </c>
      <c r="E2219" s="1" t="s">
        <v>8565</v>
      </c>
      <c r="F2219" s="7">
        <v>44015</v>
      </c>
      <c r="G2219" s="1" t="s">
        <v>32</v>
      </c>
      <c r="H2219" s="5">
        <v>2937275</v>
      </c>
      <c r="I2219" s="1" t="s">
        <v>8566</v>
      </c>
      <c r="J2219" s="1">
        <v>0</v>
      </c>
      <c r="K2219" s="1" t="s">
        <v>1401</v>
      </c>
      <c r="L2219" s="1">
        <v>1</v>
      </c>
      <c r="M2219" s="1" t="s">
        <v>7806</v>
      </c>
      <c r="N2219" s="1" t="s">
        <v>7886</v>
      </c>
      <c r="O2219" s="1">
        <v>18500</v>
      </c>
      <c r="P2219" s="1" t="s">
        <v>1850</v>
      </c>
      <c r="Q2219" s="1">
        <v>139.15</v>
      </c>
      <c r="R2219" s="1" t="str">
        <f>IFERROR(VLOOKUP(K2219,Proveedores!$A$2:$B$500,2,0),"Agregar")</f>
        <v>UNIFIBERS S.A.</v>
      </c>
      <c r="S2219" s="5">
        <f t="shared" si="34"/>
        <v>2574275</v>
      </c>
    </row>
    <row r="2220" spans="1:19" x14ac:dyDescent="0.2">
      <c r="A2220" s="7">
        <v>44026.773796296293</v>
      </c>
      <c r="B2220" s="1" t="s">
        <v>8563</v>
      </c>
      <c r="C2220" s="1" t="s">
        <v>8564</v>
      </c>
      <c r="D2220" s="1" t="s">
        <v>1621</v>
      </c>
      <c r="E2220" s="1" t="s">
        <v>8565</v>
      </c>
      <c r="F2220" s="7">
        <v>44015</v>
      </c>
      <c r="G2220" s="1" t="s">
        <v>32</v>
      </c>
      <c r="H2220" s="5">
        <v>2937275</v>
      </c>
      <c r="I2220" s="1" t="s">
        <v>8566</v>
      </c>
      <c r="J2220" s="1">
        <v>0</v>
      </c>
      <c r="K2220" s="1" t="s">
        <v>1401</v>
      </c>
      <c r="L2220" s="1">
        <v>2</v>
      </c>
      <c r="M2220" s="1" t="s">
        <v>7820</v>
      </c>
      <c r="N2220" s="1" t="s">
        <v>8567</v>
      </c>
      <c r="O2220" s="1">
        <v>20000</v>
      </c>
      <c r="P2220" s="1" t="s">
        <v>1850</v>
      </c>
      <c r="Q2220" s="1">
        <v>18.149999999999999</v>
      </c>
      <c r="R2220" s="1" t="str">
        <f>IFERROR(VLOOKUP(K2220,Proveedores!$A$2:$B$500,2,0),"Agregar")</f>
        <v>UNIFIBERS S.A.</v>
      </c>
      <c r="S2220" s="5">
        <f t="shared" si="34"/>
        <v>363000</v>
      </c>
    </row>
    <row r="2221" spans="1:19" x14ac:dyDescent="0.2">
      <c r="A2221" s="7">
        <v>44026.776782407411</v>
      </c>
      <c r="B2221" s="1" t="s">
        <v>8568</v>
      </c>
      <c r="C2221" s="1" t="s">
        <v>8569</v>
      </c>
      <c r="D2221" s="1" t="s">
        <v>1621</v>
      </c>
      <c r="E2221" s="1" t="s">
        <v>8570</v>
      </c>
      <c r="F2221" s="7">
        <v>44018</v>
      </c>
      <c r="G2221" s="1" t="s">
        <v>32</v>
      </c>
      <c r="H2221" s="5">
        <v>3130875</v>
      </c>
      <c r="I2221" s="1" t="s">
        <v>8571</v>
      </c>
      <c r="J2221" s="1">
        <v>0</v>
      </c>
      <c r="K2221" s="1" t="s">
        <v>1401</v>
      </c>
      <c r="L2221" s="1">
        <v>1</v>
      </c>
      <c r="M2221" s="1" t="s">
        <v>7806</v>
      </c>
      <c r="N2221" s="1" t="s">
        <v>7886</v>
      </c>
      <c r="O2221" s="1">
        <v>22500</v>
      </c>
      <c r="P2221" s="1" t="s">
        <v>1850</v>
      </c>
      <c r="Q2221" s="1">
        <v>139.15</v>
      </c>
      <c r="R2221" s="1" t="str">
        <f>IFERROR(VLOOKUP(K2221,Proveedores!$A$2:$B$500,2,0),"Agregar")</f>
        <v>UNIFIBERS S.A.</v>
      </c>
      <c r="S2221" s="5">
        <f t="shared" si="34"/>
        <v>3130875</v>
      </c>
    </row>
    <row r="2222" spans="1:19" x14ac:dyDescent="0.2">
      <c r="A2222" s="7">
        <v>44026.77988425926</v>
      </c>
      <c r="B2222" s="1" t="s">
        <v>8572</v>
      </c>
      <c r="C2222" s="1" t="s">
        <v>8573</v>
      </c>
      <c r="D2222" s="1" t="s">
        <v>1621</v>
      </c>
      <c r="E2222" s="1" t="s">
        <v>8574</v>
      </c>
      <c r="F2222" s="7">
        <v>44018</v>
      </c>
      <c r="G2222" s="1" t="s">
        <v>32</v>
      </c>
      <c r="H2222" s="5">
        <v>2156825</v>
      </c>
      <c r="I2222" s="1" t="s">
        <v>8575</v>
      </c>
      <c r="J2222" s="1">
        <v>0</v>
      </c>
      <c r="K2222" s="1" t="s">
        <v>1401</v>
      </c>
      <c r="L2222" s="1">
        <v>1</v>
      </c>
      <c r="M2222" s="1" t="s">
        <v>7806</v>
      </c>
      <c r="N2222" s="1" t="s">
        <v>7886</v>
      </c>
      <c r="O2222" s="1">
        <v>8000</v>
      </c>
      <c r="P2222" s="1" t="s">
        <v>1850</v>
      </c>
      <c r="Q2222" s="1">
        <v>139.15</v>
      </c>
      <c r="R2222" s="1" t="str">
        <f>IFERROR(VLOOKUP(K2222,Proveedores!$A$2:$B$500,2,0),"Agregar")</f>
        <v>UNIFIBERS S.A.</v>
      </c>
      <c r="S2222" s="5">
        <f t="shared" si="34"/>
        <v>1113200</v>
      </c>
    </row>
    <row r="2223" spans="1:19" x14ac:dyDescent="0.2">
      <c r="A2223" s="7">
        <v>44026.77988425926</v>
      </c>
      <c r="B2223" s="1" t="s">
        <v>8572</v>
      </c>
      <c r="C2223" s="1" t="s">
        <v>8573</v>
      </c>
      <c r="D2223" s="1" t="s">
        <v>1621</v>
      </c>
      <c r="E2223" s="1" t="s">
        <v>8574</v>
      </c>
      <c r="F2223" s="7">
        <v>44018</v>
      </c>
      <c r="G2223" s="1" t="s">
        <v>32</v>
      </c>
      <c r="H2223" s="5">
        <v>2156825</v>
      </c>
      <c r="I2223" s="1" t="s">
        <v>8575</v>
      </c>
      <c r="J2223" s="1">
        <v>0</v>
      </c>
      <c r="K2223" s="1" t="s">
        <v>1401</v>
      </c>
      <c r="L2223" s="1">
        <v>2</v>
      </c>
      <c r="M2223" s="1" t="s">
        <v>7820</v>
      </c>
      <c r="N2223" s="1" t="s">
        <v>7887</v>
      </c>
      <c r="O2223" s="1">
        <v>57500</v>
      </c>
      <c r="P2223" s="1" t="s">
        <v>1850</v>
      </c>
      <c r="Q2223" s="1">
        <v>18.149999999999999</v>
      </c>
      <c r="R2223" s="1" t="str">
        <f>IFERROR(VLOOKUP(K2223,Proveedores!$A$2:$B$500,2,0),"Agregar")</f>
        <v>UNIFIBERS S.A.</v>
      </c>
      <c r="S2223" s="5">
        <f t="shared" si="34"/>
        <v>1043624.9999999999</v>
      </c>
    </row>
    <row r="2224" spans="1:19" x14ac:dyDescent="0.2">
      <c r="A2224" s="7">
        <v>44026.783912037034</v>
      </c>
      <c r="B2224" s="1" t="s">
        <v>8576</v>
      </c>
      <c r="C2224" s="1" t="s">
        <v>8577</v>
      </c>
      <c r="D2224" s="1" t="s">
        <v>1621</v>
      </c>
      <c r="E2224" s="1" t="s">
        <v>8578</v>
      </c>
      <c r="F2224" s="7">
        <v>44018</v>
      </c>
      <c r="G2224" s="1" t="s">
        <v>32</v>
      </c>
      <c r="H2224" s="5">
        <v>181500</v>
      </c>
      <c r="I2224" s="1" t="s">
        <v>8579</v>
      </c>
      <c r="J2224" s="1">
        <v>0</v>
      </c>
      <c r="K2224" s="1" t="s">
        <v>1401</v>
      </c>
      <c r="L2224" s="1">
        <v>1</v>
      </c>
      <c r="M2224" s="1" t="s">
        <v>7820</v>
      </c>
      <c r="N2224" s="1" t="s">
        <v>8567</v>
      </c>
      <c r="O2224" s="1">
        <v>10000</v>
      </c>
      <c r="P2224" s="1" t="s">
        <v>1850</v>
      </c>
      <c r="Q2224" s="1">
        <v>18.149999999999999</v>
      </c>
      <c r="R2224" s="1" t="str">
        <f>IFERROR(VLOOKUP(K2224,Proveedores!$A$2:$B$500,2,0),"Agregar")</f>
        <v>UNIFIBERS S.A.</v>
      </c>
      <c r="S2224" s="5">
        <f t="shared" si="34"/>
        <v>181500</v>
      </c>
    </row>
    <row r="2225" spans="1:19" x14ac:dyDescent="0.2">
      <c r="A2225" s="7">
        <v>44026.786597222221</v>
      </c>
      <c r="B2225" s="1" t="s">
        <v>8580</v>
      </c>
      <c r="C2225" s="1" t="s">
        <v>8581</v>
      </c>
      <c r="D2225" s="1" t="s">
        <v>1621</v>
      </c>
      <c r="E2225" s="1" t="s">
        <v>8582</v>
      </c>
      <c r="F2225" s="7">
        <v>44018</v>
      </c>
      <c r="G2225" s="1" t="s">
        <v>32</v>
      </c>
      <c r="H2225" s="5">
        <v>90750</v>
      </c>
      <c r="I2225" s="1" t="s">
        <v>8583</v>
      </c>
      <c r="J2225" s="1">
        <v>0</v>
      </c>
      <c r="K2225" s="1" t="s">
        <v>1401</v>
      </c>
      <c r="L2225" s="1">
        <v>1</v>
      </c>
      <c r="M2225" s="1" t="s">
        <v>7820</v>
      </c>
      <c r="N2225" s="1" t="s">
        <v>8567</v>
      </c>
      <c r="O2225" s="1">
        <v>5000</v>
      </c>
      <c r="P2225" s="1" t="s">
        <v>1850</v>
      </c>
      <c r="Q2225" s="1">
        <v>18.149999999999999</v>
      </c>
      <c r="R2225" s="1" t="str">
        <f>IFERROR(VLOOKUP(K2225,Proveedores!$A$2:$B$500,2,0),"Agregar")</f>
        <v>UNIFIBERS S.A.</v>
      </c>
      <c r="S2225" s="5">
        <f t="shared" si="34"/>
        <v>90750</v>
      </c>
    </row>
    <row r="2226" spans="1:19" x14ac:dyDescent="0.2">
      <c r="A2226" s="7">
        <v>44027.38003472222</v>
      </c>
      <c r="B2226" s="1" t="s">
        <v>8584</v>
      </c>
      <c r="C2226" s="1" t="s">
        <v>8585</v>
      </c>
      <c r="D2226" s="1" t="s">
        <v>1621</v>
      </c>
      <c r="E2226" s="1" t="s">
        <v>8586</v>
      </c>
      <c r="F2226" s="7">
        <v>44013</v>
      </c>
      <c r="G2226" s="1" t="s">
        <v>692</v>
      </c>
      <c r="H2226" s="5">
        <v>8598701.1199999992</v>
      </c>
      <c r="I2226" s="1">
        <v>1089</v>
      </c>
      <c r="J2226" s="1">
        <v>0</v>
      </c>
      <c r="K2226" s="1" t="s">
        <v>620</v>
      </c>
      <c r="L2226" s="1">
        <v>1</v>
      </c>
      <c r="M2226" s="1" t="s">
        <v>5459</v>
      </c>
      <c r="N2226" s="1" t="s">
        <v>6834</v>
      </c>
      <c r="O2226" s="1">
        <v>1403535</v>
      </c>
      <c r="P2226" s="1" t="s">
        <v>3482</v>
      </c>
      <c r="Q2226" s="1">
        <v>3989</v>
      </c>
      <c r="R2226" s="1" t="str">
        <f>IFERROR(VLOOKUP(K2226,Proveedores!$A$2:$B$500,2,0),"Agregar")</f>
        <v>PHARMOS S.A.</v>
      </c>
      <c r="S2226" s="5">
        <f t="shared" si="34"/>
        <v>5598701115</v>
      </c>
    </row>
    <row r="2227" spans="1:19" x14ac:dyDescent="0.2">
      <c r="A2227" s="7">
        <v>44027.408726851849</v>
      </c>
      <c r="B2227" s="1" t="s">
        <v>8587</v>
      </c>
      <c r="C2227" s="1" t="s">
        <v>8588</v>
      </c>
      <c r="D2227" s="1" t="s">
        <v>1621</v>
      </c>
      <c r="E2227" s="1" t="s">
        <v>8589</v>
      </c>
      <c r="F2227" s="7">
        <v>44027</v>
      </c>
      <c r="G2227" s="1" t="s">
        <v>8590</v>
      </c>
      <c r="H2227" s="5">
        <v>1224300</v>
      </c>
      <c r="I2227" s="1">
        <v>13278</v>
      </c>
      <c r="J2227" s="1">
        <v>0</v>
      </c>
      <c r="K2227" s="1" t="s">
        <v>713</v>
      </c>
      <c r="L2227" s="1">
        <v>0</v>
      </c>
      <c r="M2227" s="1">
        <v>0</v>
      </c>
      <c r="N2227" s="1" t="s">
        <v>8591</v>
      </c>
      <c r="O2227" s="1">
        <v>5830</v>
      </c>
      <c r="P2227" s="1" t="s">
        <v>1665</v>
      </c>
      <c r="Q2227" s="1">
        <v>210</v>
      </c>
      <c r="R2227" s="1" t="str">
        <f>IFERROR(VLOOKUP(K2227,Proveedores!$A$2:$B$500,2,0),"Agregar")</f>
        <v>FERAVAL S.A.</v>
      </c>
      <c r="S2227" s="5">
        <f t="shared" si="34"/>
        <v>1224300</v>
      </c>
    </row>
    <row r="2228" spans="1:19" x14ac:dyDescent="0.2">
      <c r="A2228" s="7">
        <v>44027.532581018517</v>
      </c>
      <c r="B2228" s="1" t="s">
        <v>8592</v>
      </c>
      <c r="C2228" s="1" t="s">
        <v>8593</v>
      </c>
      <c r="D2228" s="1" t="s">
        <v>1621</v>
      </c>
      <c r="E2228" s="1" t="s">
        <v>8594</v>
      </c>
      <c r="F2228" s="7">
        <v>44018</v>
      </c>
      <c r="G2228" s="1" t="s">
        <v>692</v>
      </c>
      <c r="H2228" s="5">
        <v>6610791.0800000001</v>
      </c>
      <c r="I2228" s="1" t="s">
        <v>8595</v>
      </c>
      <c r="J2228" s="1">
        <v>0</v>
      </c>
      <c r="K2228" s="1" t="s">
        <v>2737</v>
      </c>
      <c r="L2228" s="1">
        <v>32</v>
      </c>
      <c r="M2228" s="1" t="s">
        <v>3011</v>
      </c>
      <c r="N2228" s="1" t="s">
        <v>4448</v>
      </c>
      <c r="O2228" s="1">
        <v>58296</v>
      </c>
      <c r="P2228" s="1" t="s">
        <v>1642</v>
      </c>
      <c r="Q2228" s="1">
        <v>113.83</v>
      </c>
      <c r="R2228" s="1" t="str">
        <f>IFERROR(VLOOKUP(K2228,Proveedores!$A$2:$B$500,2,0),"Agregar")</f>
        <v>LABORATORIOS FABRA S.A.</v>
      </c>
      <c r="S2228" s="5">
        <f t="shared" si="34"/>
        <v>6635833.6799999997</v>
      </c>
    </row>
    <row r="2229" spans="1:19" x14ac:dyDescent="0.2">
      <c r="A2229" s="7">
        <v>44027.54005787037</v>
      </c>
      <c r="B2229" s="1" t="s">
        <v>8596</v>
      </c>
      <c r="C2229" s="1" t="s">
        <v>8597</v>
      </c>
      <c r="D2229" s="1" t="s">
        <v>1621</v>
      </c>
      <c r="E2229" s="1" t="s">
        <v>8598</v>
      </c>
      <c r="F2229" s="7">
        <v>44024</v>
      </c>
      <c r="G2229" s="1" t="s">
        <v>692</v>
      </c>
      <c r="H2229" s="5">
        <v>2192821.12</v>
      </c>
      <c r="I2229" s="1" t="s">
        <v>8599</v>
      </c>
      <c r="J2229" s="1">
        <v>0</v>
      </c>
      <c r="K2229" s="1" t="s">
        <v>2737</v>
      </c>
      <c r="L2229" s="1">
        <v>32</v>
      </c>
      <c r="M2229" s="1" t="s">
        <v>3353</v>
      </c>
      <c r="N2229" s="1" t="s">
        <v>4448</v>
      </c>
      <c r="O2229" s="1">
        <v>19264</v>
      </c>
      <c r="P2229" s="1" t="s">
        <v>1924</v>
      </c>
      <c r="Q2229" s="1">
        <v>113.83</v>
      </c>
      <c r="R2229" s="1" t="str">
        <f>IFERROR(VLOOKUP(K2229,Proveedores!$A$2:$B$500,2,0),"Agregar")</f>
        <v>LABORATORIOS FABRA S.A.</v>
      </c>
      <c r="S2229" s="5">
        <f t="shared" si="34"/>
        <v>2192821.12</v>
      </c>
    </row>
    <row r="2230" spans="1:19" x14ac:dyDescent="0.2">
      <c r="A2230" s="7">
        <v>44027.544212962966</v>
      </c>
      <c r="B2230" s="1" t="s">
        <v>8600</v>
      </c>
      <c r="C2230" s="1" t="s">
        <v>8601</v>
      </c>
      <c r="D2230" s="1" t="s">
        <v>1621</v>
      </c>
      <c r="E2230" s="1" t="s">
        <v>8602</v>
      </c>
      <c r="F2230" s="7">
        <v>44018</v>
      </c>
      <c r="G2230" s="1" t="s">
        <v>692</v>
      </c>
      <c r="H2230" s="5">
        <v>2207391.36</v>
      </c>
      <c r="I2230" s="1" t="s">
        <v>8603</v>
      </c>
      <c r="J2230" s="1">
        <v>0</v>
      </c>
      <c r="K2230" s="1" t="s">
        <v>2737</v>
      </c>
      <c r="L2230" s="1">
        <v>32</v>
      </c>
      <c r="M2230" s="1" t="s">
        <v>3353</v>
      </c>
      <c r="N2230" s="1" t="s">
        <v>4448</v>
      </c>
      <c r="O2230" s="1">
        <v>19392</v>
      </c>
      <c r="P2230" s="1" t="s">
        <v>1642</v>
      </c>
      <c r="Q2230" s="1">
        <v>113.83</v>
      </c>
      <c r="R2230" s="1" t="str">
        <f>IFERROR(VLOOKUP(K2230,Proveedores!$A$2:$B$500,2,0),"Agregar")</f>
        <v>LABORATORIOS FABRA S.A.</v>
      </c>
      <c r="S2230" s="5">
        <f t="shared" si="34"/>
        <v>2207391.36</v>
      </c>
    </row>
    <row r="2231" spans="1:19" x14ac:dyDescent="0.2">
      <c r="A2231" s="7">
        <v>44027.548842592594</v>
      </c>
      <c r="B2231" s="1" t="s">
        <v>8604</v>
      </c>
      <c r="C2231" s="1" t="s">
        <v>8605</v>
      </c>
      <c r="D2231" s="1" t="s">
        <v>1621</v>
      </c>
      <c r="E2231" s="1" t="s">
        <v>8606</v>
      </c>
      <c r="F2231" s="7">
        <v>44018</v>
      </c>
      <c r="G2231" s="1" t="s">
        <v>692</v>
      </c>
      <c r="H2231" s="5">
        <v>604442.48</v>
      </c>
      <c r="I2231" s="1" t="s">
        <v>8607</v>
      </c>
      <c r="J2231" s="1">
        <v>0</v>
      </c>
      <c r="K2231" s="1" t="s">
        <v>2737</v>
      </c>
      <c r="L2231" s="1">
        <v>5</v>
      </c>
      <c r="M2231" s="1" t="s">
        <v>2615</v>
      </c>
      <c r="N2231" s="1" t="s">
        <v>7595</v>
      </c>
      <c r="O2231" s="1">
        <v>175455</v>
      </c>
      <c r="P2231" s="1" t="s">
        <v>1819</v>
      </c>
      <c r="Q2231" s="1">
        <v>3.4449999999999998</v>
      </c>
      <c r="R2231" s="1" t="str">
        <f>IFERROR(VLOOKUP(K2231,Proveedores!$A$2:$B$500,2,0),"Agregar")</f>
        <v>LABORATORIOS FABRA S.A.</v>
      </c>
      <c r="S2231" s="5">
        <f t="shared" si="34"/>
        <v>604442.47499999998</v>
      </c>
    </row>
    <row r="2232" spans="1:19" x14ac:dyDescent="0.2">
      <c r="A2232" s="7">
        <v>44027.625254629631</v>
      </c>
      <c r="B2232" s="1" t="s">
        <v>8608</v>
      </c>
      <c r="C2232" s="1" t="s">
        <v>8609</v>
      </c>
      <c r="D2232" s="1" t="s">
        <v>1621</v>
      </c>
      <c r="E2232" s="1" t="s">
        <v>8610</v>
      </c>
      <c r="F2232" s="7">
        <v>44024</v>
      </c>
      <c r="G2232" s="1" t="s">
        <v>692</v>
      </c>
      <c r="H2232" s="5">
        <v>788911.2</v>
      </c>
      <c r="I2232" s="1" t="s">
        <v>8611</v>
      </c>
      <c r="J2232" s="1">
        <v>0</v>
      </c>
      <c r="K2232" s="1" t="s">
        <v>2737</v>
      </c>
      <c r="L2232" s="1">
        <v>11</v>
      </c>
      <c r="M2232" s="1" t="s">
        <v>2952</v>
      </c>
      <c r="N2232" s="1" t="s">
        <v>8612</v>
      </c>
      <c r="O2232" s="1">
        <v>11384</v>
      </c>
      <c r="P2232" s="1" t="s">
        <v>2575</v>
      </c>
      <c r="Q2232" s="1">
        <v>69.3</v>
      </c>
      <c r="R2232" s="1" t="str">
        <f>IFERROR(VLOOKUP(K2232,Proveedores!$A$2:$B$500,2,0),"Agregar")</f>
        <v>LABORATORIOS FABRA S.A.</v>
      </c>
      <c r="S2232" s="5">
        <f t="shared" si="34"/>
        <v>788911.2</v>
      </c>
    </row>
    <row r="2233" spans="1:19" x14ac:dyDescent="0.2">
      <c r="A2233" s="7">
        <v>44027.628703703704</v>
      </c>
      <c r="B2233" s="1" t="s">
        <v>8613</v>
      </c>
      <c r="C2233" s="1" t="s">
        <v>8614</v>
      </c>
      <c r="D2233" s="1" t="s">
        <v>1621</v>
      </c>
      <c r="E2233" s="1" t="s">
        <v>8615</v>
      </c>
      <c r="F2233" s="7">
        <v>44018</v>
      </c>
      <c r="G2233" s="1" t="s">
        <v>692</v>
      </c>
      <c r="H2233" s="5">
        <v>1587455.1</v>
      </c>
      <c r="I2233" s="1" t="s">
        <v>8616</v>
      </c>
      <c r="J2233" s="1">
        <v>0</v>
      </c>
      <c r="K2233" s="1" t="s">
        <v>2737</v>
      </c>
      <c r="L2233" s="1">
        <v>11</v>
      </c>
      <c r="M2233" s="1" t="s">
        <v>2952</v>
      </c>
      <c r="N2233" s="1" t="s">
        <v>8612</v>
      </c>
      <c r="O2233" s="1">
        <v>22907</v>
      </c>
      <c r="P2233" s="1" t="s">
        <v>1642</v>
      </c>
      <c r="Q2233" s="1">
        <v>69.3</v>
      </c>
      <c r="R2233" s="1" t="str">
        <f>IFERROR(VLOOKUP(K2233,Proveedores!$A$2:$B$500,2,0),"Agregar")</f>
        <v>LABORATORIOS FABRA S.A.</v>
      </c>
      <c r="S2233" s="5">
        <f t="shared" si="34"/>
        <v>1587455.0999999999</v>
      </c>
    </row>
    <row r="2234" spans="1:19" x14ac:dyDescent="0.2">
      <c r="A2234" s="7">
        <v>44027.685312499998</v>
      </c>
      <c r="B2234" s="1" t="s">
        <v>8617</v>
      </c>
      <c r="C2234" s="1" t="s">
        <v>8618</v>
      </c>
      <c r="D2234" s="1" t="s">
        <v>1621</v>
      </c>
      <c r="E2234" s="1" t="s">
        <v>8619</v>
      </c>
      <c r="F2234" s="7">
        <v>44026</v>
      </c>
      <c r="G2234" s="1" t="s">
        <v>7514</v>
      </c>
      <c r="H2234" s="5">
        <v>3222278.4</v>
      </c>
      <c r="I2234" s="1" t="s">
        <v>1816</v>
      </c>
      <c r="J2234" s="1">
        <v>0</v>
      </c>
      <c r="K2234" s="1" t="s">
        <v>8493</v>
      </c>
      <c r="L2234" s="1">
        <v>1</v>
      </c>
      <c r="M2234" s="1" t="s">
        <v>6251</v>
      </c>
      <c r="N2234" s="1" t="s">
        <v>8494</v>
      </c>
      <c r="O2234" s="1">
        <v>23360</v>
      </c>
      <c r="P2234" s="1" t="s">
        <v>7528</v>
      </c>
      <c r="Q2234" s="1">
        <v>137.94</v>
      </c>
      <c r="R2234" s="1" t="str">
        <f>IFERROR(VLOOKUP(K2234,Proveedores!$A$2:$B$500,2,0),"Agregar")</f>
        <v>G7 Soluciones Integrales S.R.L.</v>
      </c>
      <c r="S2234" s="5">
        <f t="shared" si="34"/>
        <v>3222278.4</v>
      </c>
    </row>
    <row r="2235" spans="1:19" x14ac:dyDescent="0.2">
      <c r="A2235" s="7">
        <v>44027.707627314812</v>
      </c>
      <c r="B2235" s="1" t="s">
        <v>8620</v>
      </c>
      <c r="C2235" s="1" t="s">
        <v>8621</v>
      </c>
      <c r="D2235" s="1" t="s">
        <v>1621</v>
      </c>
      <c r="E2235" s="1" t="s">
        <v>8622</v>
      </c>
      <c r="F2235" s="7">
        <v>44026</v>
      </c>
      <c r="G2235" s="1" t="s">
        <v>298</v>
      </c>
      <c r="H2235" s="5">
        <v>576492.75</v>
      </c>
      <c r="I2235" s="1">
        <v>576492.75</v>
      </c>
      <c r="J2235" s="1" t="s">
        <v>299</v>
      </c>
      <c r="K2235" s="1" t="s">
        <v>2807</v>
      </c>
      <c r="L2235" s="1">
        <v>1</v>
      </c>
      <c r="M2235" s="1" t="s">
        <v>6327</v>
      </c>
      <c r="N2235" s="1" t="s">
        <v>8623</v>
      </c>
      <c r="O2235" s="1">
        <v>1</v>
      </c>
      <c r="P2235" s="1" t="s">
        <v>1665</v>
      </c>
      <c r="Q2235" s="1">
        <v>576492.75</v>
      </c>
      <c r="R2235" s="1" t="str">
        <f>IFERROR(VLOOKUP(K2235,Proveedores!$A$2:$B$500,2,0),"Agregar")</f>
        <v>ID GROUP S.A..</v>
      </c>
      <c r="S2235" s="5">
        <f t="shared" si="34"/>
        <v>576492.75</v>
      </c>
    </row>
    <row r="2236" spans="1:19" x14ac:dyDescent="0.2">
      <c r="A2236" s="7">
        <v>44027.712245370371</v>
      </c>
      <c r="B2236" s="1" t="s">
        <v>8624</v>
      </c>
      <c r="C2236" s="1" t="s">
        <v>8625</v>
      </c>
      <c r="D2236" s="1" t="s">
        <v>1621</v>
      </c>
      <c r="E2236" s="1" t="s">
        <v>8626</v>
      </c>
      <c r="F2236" s="7">
        <v>44026</v>
      </c>
      <c r="G2236" s="1" t="s">
        <v>298</v>
      </c>
      <c r="H2236" s="5">
        <v>576492.75</v>
      </c>
      <c r="I2236" s="1">
        <v>576492.75</v>
      </c>
      <c r="J2236" s="1" t="s">
        <v>299</v>
      </c>
      <c r="K2236" s="1" t="s">
        <v>2807</v>
      </c>
      <c r="L2236" s="1">
        <v>1</v>
      </c>
      <c r="M2236" s="1" t="s">
        <v>6327</v>
      </c>
      <c r="N2236" s="1" t="s">
        <v>8623</v>
      </c>
      <c r="O2236" s="1">
        <v>1</v>
      </c>
      <c r="P2236" s="1" t="s">
        <v>1665</v>
      </c>
      <c r="Q2236" s="1">
        <v>576492.75</v>
      </c>
      <c r="R2236" s="1" t="str">
        <f>IFERROR(VLOOKUP(K2236,Proveedores!$A$2:$B$500,2,0),"Agregar")</f>
        <v>ID GROUP S.A..</v>
      </c>
      <c r="S2236" s="5">
        <f t="shared" si="34"/>
        <v>576492.75</v>
      </c>
    </row>
    <row r="2237" spans="1:19" x14ac:dyDescent="0.2">
      <c r="A2237" s="7">
        <v>44028.398229166669</v>
      </c>
      <c r="B2237" s="1" t="s">
        <v>8627</v>
      </c>
      <c r="C2237" s="1" t="s">
        <v>8628</v>
      </c>
      <c r="D2237" s="1" t="s">
        <v>1621</v>
      </c>
      <c r="E2237" s="1" t="s">
        <v>8629</v>
      </c>
      <c r="F2237" s="7">
        <v>44027</v>
      </c>
      <c r="G2237" s="1" t="s">
        <v>7514</v>
      </c>
      <c r="H2237" s="5">
        <v>993168</v>
      </c>
      <c r="I2237" s="1" t="s">
        <v>1816</v>
      </c>
      <c r="J2237" s="1">
        <v>0</v>
      </c>
      <c r="K2237" s="1" t="s">
        <v>8493</v>
      </c>
      <c r="L2237" s="1">
        <v>1</v>
      </c>
      <c r="M2237" s="1" t="s">
        <v>6251</v>
      </c>
      <c r="N2237" s="1" t="s">
        <v>8494</v>
      </c>
      <c r="O2237" s="1">
        <v>7200</v>
      </c>
      <c r="P2237" s="1" t="s">
        <v>7528</v>
      </c>
      <c r="Q2237" s="1">
        <v>137.94</v>
      </c>
      <c r="R2237" s="1" t="str">
        <f>IFERROR(VLOOKUP(K2237,Proveedores!$A$2:$B$500,2,0),"Agregar")</f>
        <v>G7 Soluciones Integrales S.R.L.</v>
      </c>
      <c r="S2237" s="5">
        <f t="shared" si="34"/>
        <v>993168</v>
      </c>
    </row>
    <row r="2238" spans="1:19" x14ac:dyDescent="0.2">
      <c r="A2238" s="7">
        <v>44028.640081018515</v>
      </c>
      <c r="B2238" s="1" t="s">
        <v>8630</v>
      </c>
      <c r="C2238" s="1" t="s">
        <v>8631</v>
      </c>
      <c r="D2238" s="1" t="s">
        <v>1621</v>
      </c>
      <c r="E2238" s="1" t="s">
        <v>8632</v>
      </c>
      <c r="F2238" s="7">
        <v>44018</v>
      </c>
      <c r="G2238" s="1" t="s">
        <v>692</v>
      </c>
      <c r="H2238" s="5">
        <v>4873034.4000000004</v>
      </c>
      <c r="I2238" s="1">
        <v>1127</v>
      </c>
      <c r="J2238" s="1">
        <v>0</v>
      </c>
      <c r="K2238" s="1" t="s">
        <v>620</v>
      </c>
      <c r="L2238" s="1">
        <v>6</v>
      </c>
      <c r="M2238" s="1" t="s">
        <v>3984</v>
      </c>
      <c r="N2238" s="1" t="s">
        <v>6917</v>
      </c>
      <c r="O2238" s="1">
        <v>48828</v>
      </c>
      <c r="P2238" s="1" t="s">
        <v>6556</v>
      </c>
      <c r="Q2238" s="1">
        <v>99.8</v>
      </c>
      <c r="R2238" s="1" t="str">
        <f>IFERROR(VLOOKUP(K2238,Proveedores!$A$2:$B$500,2,0),"Agregar")</f>
        <v>PHARMOS S.A.</v>
      </c>
      <c r="S2238" s="5">
        <f t="shared" si="34"/>
        <v>4873034.3999999994</v>
      </c>
    </row>
    <row r="2239" spans="1:19" x14ac:dyDescent="0.2">
      <c r="A2239" s="7">
        <v>44028.689166666663</v>
      </c>
      <c r="B2239" s="1" t="s">
        <v>8633</v>
      </c>
      <c r="C2239" s="1" t="s">
        <v>8634</v>
      </c>
      <c r="D2239" s="1" t="s">
        <v>1621</v>
      </c>
      <c r="E2239" s="1">
        <v>75500000196</v>
      </c>
      <c r="F2239" s="7">
        <v>43998</v>
      </c>
      <c r="G2239" s="1">
        <v>800007</v>
      </c>
      <c r="H2239" s="5">
        <v>1483487.64</v>
      </c>
      <c r="I2239" s="1">
        <v>993</v>
      </c>
      <c r="J2239" s="1">
        <v>0</v>
      </c>
      <c r="K2239" s="1" t="s">
        <v>2965</v>
      </c>
      <c r="L2239" s="1">
        <v>1</v>
      </c>
      <c r="M2239" s="1">
        <v>10193791</v>
      </c>
      <c r="N2239" s="1" t="s">
        <v>7612</v>
      </c>
      <c r="O2239" s="1">
        <v>606</v>
      </c>
      <c r="P2239" s="1" t="s">
        <v>1665</v>
      </c>
      <c r="Q2239" s="1">
        <v>2447.9989999999998</v>
      </c>
      <c r="R2239" s="1" t="str">
        <f>IFERROR(VLOOKUP(K2239,Proveedores!$A$2:$B$500,2,0),"Agregar")</f>
        <v>PRODUCTOS ROCHE S.A.Q. e I.</v>
      </c>
      <c r="S2239" s="5">
        <f t="shared" si="34"/>
        <v>1483487.3939999999</v>
      </c>
    </row>
    <row r="2240" spans="1:19" x14ac:dyDescent="0.2">
      <c r="A2240" s="7">
        <v>44029.45921296296</v>
      </c>
      <c r="B2240" s="1" t="s">
        <v>8635</v>
      </c>
      <c r="C2240" s="1" t="s">
        <v>8636</v>
      </c>
      <c r="D2240" s="1" t="s">
        <v>1621</v>
      </c>
      <c r="E2240" s="1">
        <v>5680</v>
      </c>
      <c r="F2240" s="7">
        <v>44015</v>
      </c>
      <c r="G2240" s="1" t="s">
        <v>552</v>
      </c>
      <c r="H2240" s="5">
        <v>2560800</v>
      </c>
      <c r="I2240" s="1">
        <v>1065</v>
      </c>
      <c r="J2240" s="1">
        <v>0</v>
      </c>
      <c r="K2240" s="1" t="s">
        <v>6907</v>
      </c>
      <c r="L2240" s="1">
        <v>1</v>
      </c>
      <c r="M2240" s="1" t="s">
        <v>2521</v>
      </c>
      <c r="N2240" s="1" t="s">
        <v>4511</v>
      </c>
      <c r="O2240" s="1">
        <v>3000</v>
      </c>
      <c r="P2240" s="1" t="s">
        <v>2391</v>
      </c>
      <c r="Q2240" s="1">
        <v>853.6</v>
      </c>
      <c r="R2240" s="1" t="str">
        <f>IFERROR(VLOOKUP(K2240,Proveedores!$A$2:$B$500,2,0),"Agregar")</f>
        <v>KOPELCO S.A.</v>
      </c>
      <c r="S2240" s="5">
        <f t="shared" si="34"/>
        <v>2560800</v>
      </c>
    </row>
    <row r="2241" spans="1:19" x14ac:dyDescent="0.2">
      <c r="A2241" s="7">
        <v>44029.624907407408</v>
      </c>
      <c r="B2241" s="1" t="s">
        <v>8637</v>
      </c>
      <c r="C2241" s="1" t="s">
        <v>8638</v>
      </c>
      <c r="D2241" s="1" t="s">
        <v>1621</v>
      </c>
      <c r="E2241" s="1" t="s">
        <v>8639</v>
      </c>
      <c r="F2241" s="7">
        <v>43963</v>
      </c>
      <c r="G2241" s="1" t="s">
        <v>1280</v>
      </c>
      <c r="H2241" s="5">
        <v>1250000</v>
      </c>
      <c r="I2241" s="1" t="s">
        <v>8640</v>
      </c>
      <c r="J2241" s="1">
        <v>0</v>
      </c>
      <c r="K2241" s="1" t="s">
        <v>620</v>
      </c>
      <c r="L2241" s="1">
        <v>1</v>
      </c>
      <c r="M2241" s="1" t="s">
        <v>7329</v>
      </c>
      <c r="N2241" s="1" t="s">
        <v>7330</v>
      </c>
      <c r="O2241" s="1">
        <v>1250000</v>
      </c>
      <c r="P2241" s="1" t="s">
        <v>3651</v>
      </c>
      <c r="Q2241" s="1">
        <v>1.38</v>
      </c>
      <c r="R2241" s="1" t="str">
        <f>IFERROR(VLOOKUP(K2241,Proveedores!$A$2:$B$500,2,0),"Agregar")</f>
        <v>PHARMOS S.A.</v>
      </c>
      <c r="S2241" s="5">
        <f t="shared" si="34"/>
        <v>1724999.9999999998</v>
      </c>
    </row>
    <row r="2242" spans="1:19" x14ac:dyDescent="0.2">
      <c r="A2242" s="7">
        <v>44029.676249999997</v>
      </c>
      <c r="B2242" s="1" t="s">
        <v>8641</v>
      </c>
      <c r="C2242" s="1" t="s">
        <v>8642</v>
      </c>
      <c r="D2242" s="1" t="s">
        <v>1621</v>
      </c>
      <c r="E2242" s="1" t="s">
        <v>8643</v>
      </c>
      <c r="F2242" s="7">
        <v>44029</v>
      </c>
      <c r="G2242" s="1" t="s">
        <v>8644</v>
      </c>
      <c r="H2242" s="5">
        <v>51717636</v>
      </c>
      <c r="I2242" s="1">
        <v>44105</v>
      </c>
      <c r="J2242" s="1">
        <v>0</v>
      </c>
      <c r="K2242" s="1" t="s">
        <v>291</v>
      </c>
      <c r="L2242" s="1">
        <v>1</v>
      </c>
      <c r="M2242" s="1" t="s">
        <v>8645</v>
      </c>
      <c r="N2242" s="1" t="s">
        <v>8646</v>
      </c>
      <c r="O2242" s="1">
        <v>2384400</v>
      </c>
      <c r="P2242" s="1">
        <v>1</v>
      </c>
      <c r="Q2242" s="1">
        <v>21.69</v>
      </c>
      <c r="R2242" s="1" t="str">
        <f>IFERROR(VLOOKUP(K2242,Proveedores!$A$2:$B$500,2,0),"Agregar")</f>
        <v>DROGUERIA DISVAL SRL</v>
      </c>
      <c r="S2242" s="5">
        <f t="shared" si="34"/>
        <v>51717636</v>
      </c>
    </row>
    <row r="2243" spans="1:19" x14ac:dyDescent="0.2">
      <c r="A2243" s="7">
        <v>44029.697557870371</v>
      </c>
      <c r="B2243" s="1" t="s">
        <v>8647</v>
      </c>
      <c r="C2243" s="1" t="s">
        <v>8648</v>
      </c>
      <c r="D2243" s="1" t="s">
        <v>1621</v>
      </c>
      <c r="E2243" s="1" t="s">
        <v>8649</v>
      </c>
      <c r="F2243" s="7">
        <v>44029</v>
      </c>
      <c r="G2243" s="1" t="s">
        <v>692</v>
      </c>
      <c r="H2243" s="5">
        <v>2295233.25</v>
      </c>
      <c r="I2243" s="1">
        <v>799</v>
      </c>
      <c r="J2243" s="1">
        <v>0</v>
      </c>
      <c r="K2243" s="1" t="s">
        <v>2399</v>
      </c>
      <c r="L2243" s="1">
        <v>22</v>
      </c>
      <c r="M2243" s="1" t="s">
        <v>5825</v>
      </c>
      <c r="N2243" s="1" t="s">
        <v>8650</v>
      </c>
      <c r="O2243" s="1">
        <v>525225</v>
      </c>
      <c r="P2243" s="1" t="s">
        <v>1892</v>
      </c>
      <c r="Q2243" s="1">
        <v>4.37</v>
      </c>
      <c r="R2243" s="1" t="str">
        <f>IFERROR(VLOOKUP(K2243,Proveedores!$A$2:$B$500,2,0),"Agregar")</f>
        <v>PRO MED INTERNACIONAL SA</v>
      </c>
      <c r="S2243" s="5">
        <f t="shared" ref="S2243:S2306" si="35">Q2243*O2243</f>
        <v>2295233.25</v>
      </c>
    </row>
    <row r="2244" spans="1:19" x14ac:dyDescent="0.2">
      <c r="A2244" s="7">
        <v>44029.706307870372</v>
      </c>
      <c r="B2244" s="1" t="s">
        <v>8651</v>
      </c>
      <c r="C2244" s="1" t="s">
        <v>8652</v>
      </c>
      <c r="D2244" s="1" t="s">
        <v>1621</v>
      </c>
      <c r="E2244" s="1" t="s">
        <v>8653</v>
      </c>
      <c r="F2244" s="7">
        <v>44029</v>
      </c>
      <c r="G2244" s="1" t="s">
        <v>692</v>
      </c>
      <c r="H2244" s="5">
        <v>934393.4</v>
      </c>
      <c r="I2244" s="1">
        <v>1134</v>
      </c>
      <c r="J2244" s="1">
        <v>0</v>
      </c>
      <c r="K2244" s="1" t="s">
        <v>2399</v>
      </c>
      <c r="L2244" s="1">
        <v>22</v>
      </c>
      <c r="M2244" s="1" t="s">
        <v>5825</v>
      </c>
      <c r="N2244" s="1" t="s">
        <v>8650</v>
      </c>
      <c r="O2244" s="1">
        <v>213820</v>
      </c>
      <c r="P2244" s="1" t="s">
        <v>1892</v>
      </c>
      <c r="Q2244" s="1">
        <v>4.37</v>
      </c>
      <c r="R2244" s="1" t="str">
        <f>IFERROR(VLOOKUP(K2244,Proveedores!$A$2:$B$500,2,0),"Agregar")</f>
        <v>PRO MED INTERNACIONAL SA</v>
      </c>
      <c r="S2244" s="5">
        <f t="shared" si="35"/>
        <v>934393.4</v>
      </c>
    </row>
    <row r="2245" spans="1:19" x14ac:dyDescent="0.2">
      <c r="A2245" s="7">
        <v>44029.711550925924</v>
      </c>
      <c r="B2245" s="1" t="s">
        <v>8654</v>
      </c>
      <c r="C2245" s="1" t="s">
        <v>8655</v>
      </c>
      <c r="D2245" s="1" t="s">
        <v>1621</v>
      </c>
      <c r="E2245" s="1" t="s">
        <v>8656</v>
      </c>
      <c r="F2245" s="7">
        <v>44028</v>
      </c>
      <c r="G2245" s="1">
        <v>43922</v>
      </c>
      <c r="H2245" s="5">
        <v>38700000</v>
      </c>
      <c r="I2245" s="1" t="s">
        <v>8657</v>
      </c>
      <c r="J2245" s="1">
        <v>0</v>
      </c>
      <c r="K2245" s="1" t="s">
        <v>7069</v>
      </c>
      <c r="L2245" s="1">
        <v>2</v>
      </c>
      <c r="M2245" s="1" t="s">
        <v>8658</v>
      </c>
      <c r="N2245" s="1" t="s">
        <v>8659</v>
      </c>
      <c r="O2245" s="1">
        <v>1500000</v>
      </c>
      <c r="P2245" s="1" t="s">
        <v>8660</v>
      </c>
      <c r="Q2245" s="1">
        <v>172</v>
      </c>
      <c r="R2245" s="1" t="str">
        <f>IFERROR(VLOOKUP(K2245,Proveedores!$A$2:$B$500,2,0),"Agregar")</f>
        <v xml:space="preserve">Grupo Sala S.A. </v>
      </c>
      <c r="S2245" s="5">
        <f t="shared" si="35"/>
        <v>258000000</v>
      </c>
    </row>
    <row r="2246" spans="1:19" x14ac:dyDescent="0.2">
      <c r="A2246" s="7">
        <v>44029.821770833332</v>
      </c>
      <c r="B2246" s="1" t="s">
        <v>8661</v>
      </c>
      <c r="C2246" s="1" t="s">
        <v>8662</v>
      </c>
      <c r="D2246" s="1" t="s">
        <v>1621</v>
      </c>
      <c r="E2246" s="1" t="s">
        <v>8663</v>
      </c>
      <c r="F2246" s="7">
        <v>44029</v>
      </c>
      <c r="G2246" s="1" t="s">
        <v>7514</v>
      </c>
      <c r="H2246" s="5">
        <v>2449814.4</v>
      </c>
      <c r="I2246" s="1" t="s">
        <v>1816</v>
      </c>
      <c r="J2246" s="1">
        <v>0</v>
      </c>
      <c r="K2246" s="1" t="s">
        <v>8493</v>
      </c>
      <c r="L2246" s="1">
        <v>1</v>
      </c>
      <c r="M2246" s="1" t="s">
        <v>6251</v>
      </c>
      <c r="N2246" s="1" t="s">
        <v>7516</v>
      </c>
      <c r="O2246" s="1">
        <v>17760</v>
      </c>
      <c r="P2246" s="1" t="s">
        <v>7528</v>
      </c>
      <c r="Q2246" s="1">
        <v>137.94</v>
      </c>
      <c r="R2246" s="1" t="str">
        <f>IFERROR(VLOOKUP(K2246,Proveedores!$A$2:$B$500,2,0),"Agregar")</f>
        <v>G7 Soluciones Integrales S.R.L.</v>
      </c>
      <c r="S2246" s="5">
        <f t="shared" si="35"/>
        <v>2449814.4</v>
      </c>
    </row>
    <row r="2247" spans="1:19" x14ac:dyDescent="0.2">
      <c r="A2247" s="7">
        <v>44030.448263888888</v>
      </c>
      <c r="B2247" s="1" t="s">
        <v>8664</v>
      </c>
      <c r="C2247" s="1" t="s">
        <v>8665</v>
      </c>
      <c r="D2247" s="1" t="s">
        <v>1621</v>
      </c>
      <c r="E2247" s="1" t="s">
        <v>8666</v>
      </c>
      <c r="F2247" s="7">
        <v>44029</v>
      </c>
      <c r="G2247" s="1" t="s">
        <v>692</v>
      </c>
      <c r="H2247" s="5">
        <v>5292451.92</v>
      </c>
      <c r="I2247" s="1" t="s">
        <v>8667</v>
      </c>
      <c r="J2247" s="1">
        <v>0</v>
      </c>
      <c r="K2247" s="1" t="s">
        <v>2737</v>
      </c>
      <c r="L2247" s="1">
        <v>6</v>
      </c>
      <c r="M2247" s="1" t="s">
        <v>3353</v>
      </c>
      <c r="N2247" s="1" t="s">
        <v>3532</v>
      </c>
      <c r="O2247" s="1">
        <v>58044</v>
      </c>
      <c r="P2247" s="1" t="s">
        <v>1642</v>
      </c>
      <c r="Q2247" s="1">
        <v>91.18</v>
      </c>
      <c r="R2247" s="1" t="str">
        <f>IFERROR(VLOOKUP(K2247,Proveedores!$A$2:$B$500,2,0),"Agregar")</f>
        <v>LABORATORIOS FABRA S.A.</v>
      </c>
      <c r="S2247" s="5">
        <f t="shared" si="35"/>
        <v>5292451.9200000009</v>
      </c>
    </row>
    <row r="2248" spans="1:19" x14ac:dyDescent="0.2">
      <c r="A2248" s="7">
        <v>44030.715891203705</v>
      </c>
      <c r="B2248" s="1" t="s">
        <v>8668</v>
      </c>
      <c r="C2248" s="1" t="s">
        <v>8669</v>
      </c>
      <c r="D2248" s="1" t="s">
        <v>1621</v>
      </c>
      <c r="E2248" s="1" t="s">
        <v>8670</v>
      </c>
      <c r="F2248" s="7">
        <v>44012</v>
      </c>
      <c r="G2248" s="1" t="s">
        <v>759</v>
      </c>
      <c r="H2248" s="5">
        <v>677206.35</v>
      </c>
      <c r="I2248" s="1">
        <v>1.1111111111111101E+22</v>
      </c>
      <c r="J2248" s="1">
        <v>0</v>
      </c>
      <c r="K2248" s="1" t="s">
        <v>7700</v>
      </c>
      <c r="L2248" s="1">
        <v>17</v>
      </c>
      <c r="M2248" s="1" t="s">
        <v>8506</v>
      </c>
      <c r="N2248" s="1" t="s">
        <v>7701</v>
      </c>
      <c r="O2248" s="1">
        <v>1421</v>
      </c>
      <c r="P2248" s="1" t="s">
        <v>7907</v>
      </c>
      <c r="Q2248" s="1">
        <v>476.57</v>
      </c>
      <c r="R2248" s="1" t="str">
        <f>IFERROR(VLOOKUP(K2248,Proveedores!$A$2:$B$500,2,0),"Agregar")</f>
        <v>CORREO OFICIAL DE LA REPÚBLICA ARGENTINA S.A..</v>
      </c>
      <c r="S2248" s="5">
        <f t="shared" si="35"/>
        <v>677205.97</v>
      </c>
    </row>
    <row r="2249" spans="1:19" x14ac:dyDescent="0.2">
      <c r="A2249" s="7">
        <v>44030.726655092592</v>
      </c>
      <c r="B2249" s="1" t="s">
        <v>8671</v>
      </c>
      <c r="C2249" s="1" t="s">
        <v>8672</v>
      </c>
      <c r="D2249" s="1" t="s">
        <v>1621</v>
      </c>
      <c r="E2249" s="1" t="s">
        <v>8673</v>
      </c>
      <c r="F2249" s="7">
        <v>44012</v>
      </c>
      <c r="G2249" s="1" t="s">
        <v>759</v>
      </c>
      <c r="H2249" s="5">
        <v>440351.21</v>
      </c>
      <c r="I2249" s="1">
        <v>1.1111111111111101E+22</v>
      </c>
      <c r="J2249" s="1">
        <v>0</v>
      </c>
      <c r="K2249" s="1" t="s">
        <v>7700</v>
      </c>
      <c r="L2249" s="1">
        <v>17</v>
      </c>
      <c r="M2249" s="1" t="s">
        <v>8506</v>
      </c>
      <c r="N2249" s="1" t="s">
        <v>7701</v>
      </c>
      <c r="O2249" s="1">
        <v>924</v>
      </c>
      <c r="P2249" s="1" t="s">
        <v>7907</v>
      </c>
      <c r="Q2249" s="1">
        <v>476.57</v>
      </c>
      <c r="R2249" s="1" t="str">
        <f>IFERROR(VLOOKUP(K2249,Proveedores!$A$2:$B$500,2,0),"Agregar")</f>
        <v>CORREO OFICIAL DE LA REPÚBLICA ARGENTINA S.A..</v>
      </c>
      <c r="S2249" s="5">
        <f t="shared" si="35"/>
        <v>440350.68</v>
      </c>
    </row>
    <row r="2250" spans="1:19" x14ac:dyDescent="0.2">
      <c r="A2250" s="7">
        <v>44030.732361111113</v>
      </c>
      <c r="B2250" s="1" t="s">
        <v>8674</v>
      </c>
      <c r="C2250" s="1" t="s">
        <v>8675</v>
      </c>
      <c r="D2250" s="1" t="s">
        <v>1621</v>
      </c>
      <c r="E2250" s="1" t="s">
        <v>8676</v>
      </c>
      <c r="F2250" s="7">
        <v>44012</v>
      </c>
      <c r="G2250" s="1" t="s">
        <v>759</v>
      </c>
      <c r="H2250" s="5">
        <v>323114.87</v>
      </c>
      <c r="I2250" s="1">
        <v>1.1111111111111101E+22</v>
      </c>
      <c r="J2250" s="1">
        <v>0</v>
      </c>
      <c r="K2250" s="1" t="s">
        <v>7700</v>
      </c>
      <c r="L2250" s="1">
        <v>17</v>
      </c>
      <c r="M2250" s="1" t="s">
        <v>8506</v>
      </c>
      <c r="N2250" s="1" t="s">
        <v>7701</v>
      </c>
      <c r="O2250" s="1">
        <v>678</v>
      </c>
      <c r="P2250" s="1" t="s">
        <v>7907</v>
      </c>
      <c r="Q2250" s="1">
        <v>476.57</v>
      </c>
      <c r="R2250" s="1" t="str">
        <f>IFERROR(VLOOKUP(K2250,Proveedores!$A$2:$B$500,2,0),"Agregar")</f>
        <v>CORREO OFICIAL DE LA REPÚBLICA ARGENTINA S.A..</v>
      </c>
      <c r="S2250" s="5">
        <f t="shared" si="35"/>
        <v>323114.46000000002</v>
      </c>
    </row>
    <row r="2251" spans="1:19" x14ac:dyDescent="0.2">
      <c r="A2251" s="7">
        <v>44030.736840277779</v>
      </c>
      <c r="B2251" s="1" t="s">
        <v>8677</v>
      </c>
      <c r="C2251" s="1" t="s">
        <v>8678</v>
      </c>
      <c r="D2251" s="1" t="s">
        <v>1621</v>
      </c>
      <c r="E2251" s="1" t="s">
        <v>8679</v>
      </c>
      <c r="F2251" s="7">
        <v>44012</v>
      </c>
      <c r="G2251" s="1" t="s">
        <v>759</v>
      </c>
      <c r="H2251" s="5">
        <v>556634.29</v>
      </c>
      <c r="I2251" s="1">
        <v>1.1111111111111101E+22</v>
      </c>
      <c r="J2251" s="1">
        <v>0</v>
      </c>
      <c r="K2251" s="1" t="s">
        <v>7700</v>
      </c>
      <c r="L2251" s="1">
        <v>17</v>
      </c>
      <c r="M2251" s="1" t="s">
        <v>8506</v>
      </c>
      <c r="N2251" s="1" t="s">
        <v>7701</v>
      </c>
      <c r="O2251" s="1">
        <v>1168</v>
      </c>
      <c r="P2251" s="1" t="s">
        <v>7907</v>
      </c>
      <c r="Q2251" s="1">
        <v>476.57</v>
      </c>
      <c r="R2251" s="1" t="str">
        <f>IFERROR(VLOOKUP(K2251,Proveedores!$A$2:$B$500,2,0),"Agregar")</f>
        <v>CORREO OFICIAL DE LA REPÚBLICA ARGENTINA S.A..</v>
      </c>
      <c r="S2251" s="5">
        <f t="shared" si="35"/>
        <v>556633.76</v>
      </c>
    </row>
    <row r="2252" spans="1:19" x14ac:dyDescent="0.2">
      <c r="A2252" s="7">
        <v>44030.740729166668</v>
      </c>
      <c r="B2252" s="1" t="s">
        <v>8680</v>
      </c>
      <c r="C2252" s="1" t="s">
        <v>8681</v>
      </c>
      <c r="D2252" s="1" t="s">
        <v>1621</v>
      </c>
      <c r="E2252" s="1" t="s">
        <v>8682</v>
      </c>
      <c r="F2252" s="7">
        <v>44012</v>
      </c>
      <c r="G2252" s="1" t="s">
        <v>759</v>
      </c>
      <c r="H2252" s="5">
        <v>545196.65</v>
      </c>
      <c r="I2252" s="1">
        <v>1.1111111111111101E+22</v>
      </c>
      <c r="J2252" s="1">
        <v>0</v>
      </c>
      <c r="K2252" s="1" t="s">
        <v>7700</v>
      </c>
      <c r="L2252" s="1">
        <v>17</v>
      </c>
      <c r="M2252" s="1" t="s">
        <v>8506</v>
      </c>
      <c r="N2252" s="1" t="s">
        <v>7701</v>
      </c>
      <c r="O2252" s="1">
        <v>1144</v>
      </c>
      <c r="P2252" s="1" t="s">
        <v>7907</v>
      </c>
      <c r="Q2252" s="1">
        <v>476.57</v>
      </c>
      <c r="R2252" s="1" t="str">
        <f>IFERROR(VLOOKUP(K2252,Proveedores!$A$2:$B$500,2,0),"Agregar")</f>
        <v>CORREO OFICIAL DE LA REPÚBLICA ARGENTINA S.A..</v>
      </c>
      <c r="S2252" s="5">
        <f t="shared" si="35"/>
        <v>545196.07999999996</v>
      </c>
    </row>
    <row r="2253" spans="1:19" x14ac:dyDescent="0.2">
      <c r="A2253" s="7">
        <v>44030.744513888887</v>
      </c>
      <c r="B2253" s="1" t="s">
        <v>8683</v>
      </c>
      <c r="C2253" s="1" t="s">
        <v>8684</v>
      </c>
      <c r="D2253" s="1" t="s">
        <v>1621</v>
      </c>
      <c r="E2253" s="1" t="s">
        <v>8685</v>
      </c>
      <c r="F2253" s="7">
        <v>44012</v>
      </c>
      <c r="G2253" s="1" t="s">
        <v>759</v>
      </c>
      <c r="H2253" s="5">
        <v>565212.65</v>
      </c>
      <c r="I2253" s="1">
        <v>1.1111111111111101E+22</v>
      </c>
      <c r="J2253" s="1">
        <v>0</v>
      </c>
      <c r="K2253" s="1" t="s">
        <v>7700</v>
      </c>
      <c r="L2253" s="1">
        <v>17</v>
      </c>
      <c r="M2253" s="1" t="s">
        <v>8506</v>
      </c>
      <c r="N2253" s="1" t="s">
        <v>7701</v>
      </c>
      <c r="O2253" s="1">
        <v>1186</v>
      </c>
      <c r="P2253" s="1" t="s">
        <v>7907</v>
      </c>
      <c r="Q2253" s="1">
        <v>476.57</v>
      </c>
      <c r="R2253" s="1" t="str">
        <f>IFERROR(VLOOKUP(K2253,Proveedores!$A$2:$B$500,2,0),"Agregar")</f>
        <v>CORREO OFICIAL DE LA REPÚBLICA ARGENTINA S.A..</v>
      </c>
      <c r="S2253" s="5">
        <f t="shared" si="35"/>
        <v>565212.02</v>
      </c>
    </row>
    <row r="2254" spans="1:19" x14ac:dyDescent="0.2">
      <c r="A2254" s="7">
        <v>44030.747685185182</v>
      </c>
      <c r="B2254" s="1" t="s">
        <v>8686</v>
      </c>
      <c r="C2254" s="1" t="s">
        <v>8687</v>
      </c>
      <c r="D2254" s="1" t="s">
        <v>1621</v>
      </c>
      <c r="E2254" s="1" t="s">
        <v>8688</v>
      </c>
      <c r="F2254" s="7">
        <v>44012</v>
      </c>
      <c r="G2254" s="1" t="s">
        <v>759</v>
      </c>
      <c r="H2254" s="5">
        <v>84352.97</v>
      </c>
      <c r="I2254" s="1">
        <v>1.1111111111111101E+22</v>
      </c>
      <c r="J2254" s="1">
        <v>0</v>
      </c>
      <c r="K2254" s="1" t="s">
        <v>7700</v>
      </c>
      <c r="L2254" s="1">
        <v>17</v>
      </c>
      <c r="M2254" s="1" t="s">
        <v>8506</v>
      </c>
      <c r="N2254" s="1" t="s">
        <v>7701</v>
      </c>
      <c r="O2254" s="1">
        <v>177</v>
      </c>
      <c r="P2254" s="1" t="s">
        <v>7907</v>
      </c>
      <c r="Q2254" s="1">
        <v>476.57</v>
      </c>
      <c r="R2254" s="1" t="str">
        <f>IFERROR(VLOOKUP(K2254,Proveedores!$A$2:$B$500,2,0),"Agregar")</f>
        <v>CORREO OFICIAL DE LA REPÚBLICA ARGENTINA S.A..</v>
      </c>
      <c r="S2254" s="5">
        <f t="shared" si="35"/>
        <v>84352.89</v>
      </c>
    </row>
    <row r="2255" spans="1:19" x14ac:dyDescent="0.2">
      <c r="A2255" s="7">
        <v>44030.834421296298</v>
      </c>
      <c r="B2255" s="1" t="s">
        <v>8689</v>
      </c>
      <c r="C2255" s="1" t="s">
        <v>8690</v>
      </c>
      <c r="D2255" s="1" t="s">
        <v>1621</v>
      </c>
      <c r="E2255" s="1" t="s">
        <v>8691</v>
      </c>
      <c r="F2255" s="7">
        <v>44012</v>
      </c>
      <c r="G2255" s="1" t="s">
        <v>759</v>
      </c>
      <c r="H2255" s="5">
        <v>285465.73</v>
      </c>
      <c r="I2255" s="1">
        <v>1.1111111111111101E+22</v>
      </c>
      <c r="J2255" s="1">
        <v>0</v>
      </c>
      <c r="K2255" s="1" t="s">
        <v>7700</v>
      </c>
      <c r="L2255" s="1">
        <v>17</v>
      </c>
      <c r="M2255" s="1" t="s">
        <v>8506</v>
      </c>
      <c r="N2255" s="1" t="s">
        <v>7701</v>
      </c>
      <c r="O2255" s="1">
        <v>599</v>
      </c>
      <c r="P2255" s="1" t="s">
        <v>7907</v>
      </c>
      <c r="Q2255" s="1">
        <v>476.57</v>
      </c>
      <c r="R2255" s="1" t="str">
        <f>IFERROR(VLOOKUP(K2255,Proveedores!$A$2:$B$500,2,0),"Agregar")</f>
        <v>CORREO OFICIAL DE LA REPÚBLICA ARGENTINA S.A..</v>
      </c>
      <c r="S2255" s="5">
        <f t="shared" si="35"/>
        <v>285465.43</v>
      </c>
    </row>
    <row r="2256" spans="1:19" x14ac:dyDescent="0.2">
      <c r="A2256" s="7">
        <v>44030.847905092596</v>
      </c>
      <c r="B2256" s="1" t="s">
        <v>8692</v>
      </c>
      <c r="C2256" s="1" t="s">
        <v>8693</v>
      </c>
      <c r="D2256" s="1" t="s">
        <v>1621</v>
      </c>
      <c r="E2256" s="1" t="s">
        <v>8694</v>
      </c>
      <c r="F2256" s="7">
        <v>44012</v>
      </c>
      <c r="G2256" s="1" t="s">
        <v>759</v>
      </c>
      <c r="H2256" s="5">
        <v>5295.19</v>
      </c>
      <c r="I2256" s="1">
        <v>1.1111111111111101E+22</v>
      </c>
      <c r="J2256" s="1">
        <v>0</v>
      </c>
      <c r="K2256" s="1" t="s">
        <v>7700</v>
      </c>
      <c r="L2256" s="1">
        <v>11</v>
      </c>
      <c r="M2256" s="1" t="s">
        <v>8506</v>
      </c>
      <c r="N2256" s="1" t="s">
        <v>7701</v>
      </c>
      <c r="O2256" s="1">
        <v>13</v>
      </c>
      <c r="P2256" s="1" t="s">
        <v>7907</v>
      </c>
      <c r="Q2256" s="1">
        <v>40732230</v>
      </c>
      <c r="R2256" s="1" t="str">
        <f>IFERROR(VLOOKUP(K2256,Proveedores!$A$2:$B$500,2,0),"Agregar")</f>
        <v>CORREO OFICIAL DE LA REPÚBLICA ARGENTINA S.A..</v>
      </c>
      <c r="S2256" s="5">
        <f t="shared" si="35"/>
        <v>529518990</v>
      </c>
    </row>
    <row r="2257" spans="1:19" x14ac:dyDescent="0.2">
      <c r="A2257" s="7">
        <v>44030.866793981484</v>
      </c>
      <c r="B2257" s="1" t="s">
        <v>8695</v>
      </c>
      <c r="C2257" s="1" t="s">
        <v>8696</v>
      </c>
      <c r="D2257" s="1" t="s">
        <v>1621</v>
      </c>
      <c r="E2257" s="1" t="s">
        <v>8697</v>
      </c>
      <c r="F2257" s="7">
        <v>44012</v>
      </c>
      <c r="G2257" s="1" t="s">
        <v>759</v>
      </c>
      <c r="H2257" s="5">
        <v>570454.89</v>
      </c>
      <c r="I2257" s="1">
        <v>1.1111111111111101E+22</v>
      </c>
      <c r="J2257" s="1">
        <v>0</v>
      </c>
      <c r="K2257" s="1" t="s">
        <v>7700</v>
      </c>
      <c r="L2257" s="1">
        <v>17</v>
      </c>
      <c r="M2257" s="1" t="s">
        <v>8506</v>
      </c>
      <c r="N2257" s="1" t="s">
        <v>7701</v>
      </c>
      <c r="O2257" s="1">
        <v>1212</v>
      </c>
      <c r="P2257" s="1" t="s">
        <v>7907</v>
      </c>
      <c r="Q2257" s="1">
        <v>476.57</v>
      </c>
      <c r="R2257" s="1" t="str">
        <f>IFERROR(VLOOKUP(K2257,Proveedores!$A$2:$B$500,2,0),"Agregar")</f>
        <v>CORREO OFICIAL DE LA REPÚBLICA ARGENTINA S.A..</v>
      </c>
      <c r="S2257" s="5">
        <f t="shared" si="35"/>
        <v>577602.84</v>
      </c>
    </row>
    <row r="2258" spans="1:19" x14ac:dyDescent="0.2">
      <c r="A2258" s="7">
        <v>44032.553553240738</v>
      </c>
      <c r="B2258" s="1" t="s">
        <v>8698</v>
      </c>
      <c r="C2258" s="1" t="s">
        <v>8699</v>
      </c>
      <c r="D2258" s="1" t="s">
        <v>1621</v>
      </c>
      <c r="E2258" s="1">
        <v>5810</v>
      </c>
      <c r="F2258" s="7">
        <v>44032</v>
      </c>
      <c r="G2258" s="1" t="s">
        <v>552</v>
      </c>
      <c r="H2258" s="5">
        <v>2560800</v>
      </c>
      <c r="I2258" s="1">
        <v>1133</v>
      </c>
      <c r="J2258" s="1">
        <v>0</v>
      </c>
      <c r="K2258" s="1" t="s">
        <v>6907</v>
      </c>
      <c r="L2258" s="1">
        <v>1</v>
      </c>
      <c r="M2258" s="1" t="s">
        <v>2521</v>
      </c>
      <c r="N2258" s="1" t="s">
        <v>4511</v>
      </c>
      <c r="O2258" s="1">
        <v>3000</v>
      </c>
      <c r="P2258" s="1" t="s">
        <v>2391</v>
      </c>
      <c r="Q2258" s="1">
        <v>853.6</v>
      </c>
      <c r="R2258" s="1" t="str">
        <f>IFERROR(VLOOKUP(K2258,Proveedores!$A$2:$B$500,2,0),"Agregar")</f>
        <v>KOPELCO S.A.</v>
      </c>
      <c r="S2258" s="5">
        <f t="shared" si="35"/>
        <v>2560800</v>
      </c>
    </row>
    <row r="2259" spans="1:19" x14ac:dyDescent="0.2">
      <c r="A2259" s="7">
        <v>44032.622673611113</v>
      </c>
      <c r="B2259" s="1" t="s">
        <v>8700</v>
      </c>
      <c r="C2259" s="1" t="s">
        <v>8701</v>
      </c>
      <c r="D2259" s="1" t="s">
        <v>1621</v>
      </c>
      <c r="E2259" s="1" t="s">
        <v>8702</v>
      </c>
      <c r="F2259" s="7">
        <v>44032</v>
      </c>
      <c r="G2259" s="1" t="s">
        <v>8703</v>
      </c>
      <c r="H2259" s="5">
        <v>172392120</v>
      </c>
      <c r="I2259" s="1">
        <v>43922</v>
      </c>
      <c r="J2259" s="1">
        <v>0</v>
      </c>
      <c r="K2259" s="1" t="s">
        <v>291</v>
      </c>
      <c r="L2259" s="1">
        <v>1</v>
      </c>
      <c r="M2259" s="1" t="s">
        <v>8645</v>
      </c>
      <c r="N2259" s="1" t="s">
        <v>8704</v>
      </c>
      <c r="O2259" s="1">
        <v>7948000</v>
      </c>
      <c r="P2259" s="1">
        <v>1</v>
      </c>
      <c r="Q2259" s="1">
        <v>21.69</v>
      </c>
      <c r="R2259" s="1" t="str">
        <f>IFERROR(VLOOKUP(K2259,Proveedores!$A$2:$B$500,2,0),"Agregar")</f>
        <v>DROGUERIA DISVAL SRL</v>
      </c>
      <c r="S2259" s="5">
        <f t="shared" si="35"/>
        <v>172392120</v>
      </c>
    </row>
    <row r="2260" spans="1:19" x14ac:dyDescent="0.2">
      <c r="A2260" s="7">
        <v>44033.426898148151</v>
      </c>
      <c r="B2260" s="1" t="s">
        <v>8705</v>
      </c>
      <c r="C2260" s="1" t="s">
        <v>8706</v>
      </c>
      <c r="D2260" s="1" t="s">
        <v>1621</v>
      </c>
      <c r="E2260" s="1" t="s">
        <v>8707</v>
      </c>
      <c r="F2260" s="7">
        <v>44033</v>
      </c>
      <c r="G2260" s="1" t="s">
        <v>692</v>
      </c>
      <c r="H2260" s="5">
        <v>297990</v>
      </c>
      <c r="I2260" s="1" t="s">
        <v>8708</v>
      </c>
      <c r="J2260" s="1">
        <v>0</v>
      </c>
      <c r="K2260" s="1" t="s">
        <v>2737</v>
      </c>
      <c r="L2260" s="1">
        <v>11</v>
      </c>
      <c r="M2260" s="1" t="s">
        <v>2952</v>
      </c>
      <c r="N2260" s="1" t="s">
        <v>8612</v>
      </c>
      <c r="O2260" s="1">
        <v>4300</v>
      </c>
      <c r="P2260" s="1" t="s">
        <v>1642</v>
      </c>
      <c r="Q2260" s="1">
        <v>69.3</v>
      </c>
      <c r="R2260" s="1" t="str">
        <f>IFERROR(VLOOKUP(K2260,Proveedores!$A$2:$B$500,2,0),"Agregar")</f>
        <v>LABORATORIOS FABRA S.A.</v>
      </c>
      <c r="S2260" s="5">
        <f t="shared" si="35"/>
        <v>297990</v>
      </c>
    </row>
    <row r="2261" spans="1:19" x14ac:dyDescent="0.2">
      <c r="A2261" s="7">
        <v>44033.429618055554</v>
      </c>
      <c r="B2261" s="1" t="s">
        <v>8709</v>
      </c>
      <c r="C2261" s="1" t="s">
        <v>8710</v>
      </c>
      <c r="D2261" s="1" t="s">
        <v>1621</v>
      </c>
      <c r="E2261" s="1" t="s">
        <v>8711</v>
      </c>
      <c r="F2261" s="7">
        <v>44033</v>
      </c>
      <c r="G2261" s="1" t="s">
        <v>692</v>
      </c>
      <c r="H2261" s="5">
        <v>1763785.92</v>
      </c>
      <c r="I2261" s="1" t="s">
        <v>8712</v>
      </c>
      <c r="J2261" s="1">
        <v>0</v>
      </c>
      <c r="K2261" s="1" t="s">
        <v>2737</v>
      </c>
      <c r="L2261" s="1">
        <v>6</v>
      </c>
      <c r="M2261" s="1" t="s">
        <v>3353</v>
      </c>
      <c r="N2261" s="1" t="s">
        <v>3532</v>
      </c>
      <c r="O2261" s="1">
        <v>19344</v>
      </c>
      <c r="P2261" s="1" t="s">
        <v>1642</v>
      </c>
      <c r="Q2261" s="1">
        <v>91.18</v>
      </c>
      <c r="R2261" s="1" t="str">
        <f>IFERROR(VLOOKUP(K2261,Proveedores!$A$2:$B$500,2,0),"Agregar")</f>
        <v>LABORATORIOS FABRA S.A.</v>
      </c>
      <c r="S2261" s="5">
        <f t="shared" si="35"/>
        <v>1763785.9200000002</v>
      </c>
    </row>
    <row r="2262" spans="1:19" x14ac:dyDescent="0.2">
      <c r="A2262" s="7">
        <v>44033.474560185183</v>
      </c>
      <c r="B2262" s="1" t="s">
        <v>8713</v>
      </c>
      <c r="C2262" s="1" t="s">
        <v>8714</v>
      </c>
      <c r="D2262" s="1" t="s">
        <v>1621</v>
      </c>
      <c r="E2262" s="1" t="s">
        <v>8715</v>
      </c>
      <c r="F2262" s="7">
        <v>44033</v>
      </c>
      <c r="G2262" s="1" t="s">
        <v>142</v>
      </c>
      <c r="H2262" s="5">
        <v>8894440.5500000007</v>
      </c>
      <c r="I2262" s="1">
        <v>1</v>
      </c>
      <c r="J2262" s="1">
        <v>0</v>
      </c>
      <c r="K2262" s="1" t="s">
        <v>146</v>
      </c>
      <c r="L2262" s="1">
        <v>4</v>
      </c>
      <c r="M2262" s="1" t="s">
        <v>4767</v>
      </c>
      <c r="N2262" s="1" t="s">
        <v>2316</v>
      </c>
      <c r="O2262" s="1">
        <v>1</v>
      </c>
      <c r="P2262" s="1" t="s">
        <v>2316</v>
      </c>
      <c r="Q2262" s="1">
        <v>8894440.5500000007</v>
      </c>
      <c r="R2262" s="1" t="str">
        <f>IFERROR(VLOOKUP(K2262,Proveedores!$A$2:$B$500,2,0),"Agregar")</f>
        <v>SUIZO ARGENTINA S.A.</v>
      </c>
      <c r="S2262" s="5">
        <f t="shared" si="35"/>
        <v>8894440.5500000007</v>
      </c>
    </row>
    <row r="2263" spans="1:19" x14ac:dyDescent="0.2">
      <c r="A2263" s="7">
        <v>44033.492025462961</v>
      </c>
      <c r="B2263" s="1" t="s">
        <v>8716</v>
      </c>
      <c r="C2263" s="1" t="s">
        <v>8717</v>
      </c>
      <c r="D2263" s="1" t="s">
        <v>1621</v>
      </c>
      <c r="E2263" s="1" t="s">
        <v>8718</v>
      </c>
      <c r="F2263" s="7">
        <v>44033</v>
      </c>
      <c r="G2263" s="1" t="s">
        <v>142</v>
      </c>
      <c r="H2263" s="5">
        <v>519090</v>
      </c>
      <c r="I2263" s="1">
        <v>1</v>
      </c>
      <c r="J2263" s="1">
        <v>0</v>
      </c>
      <c r="K2263" s="1" t="s">
        <v>146</v>
      </c>
      <c r="L2263" s="1">
        <v>5</v>
      </c>
      <c r="M2263" s="1" t="s">
        <v>3658</v>
      </c>
      <c r="N2263" s="1" t="s">
        <v>2316</v>
      </c>
      <c r="O2263" s="1">
        <v>1</v>
      </c>
      <c r="P2263" s="1" t="s">
        <v>2316</v>
      </c>
      <c r="Q2263" s="1">
        <v>519090</v>
      </c>
      <c r="R2263" s="1" t="str">
        <f>IFERROR(VLOOKUP(K2263,Proveedores!$A$2:$B$500,2,0),"Agregar")</f>
        <v>SUIZO ARGENTINA S.A.</v>
      </c>
      <c r="S2263" s="5">
        <f t="shared" si="35"/>
        <v>519090</v>
      </c>
    </row>
    <row r="2264" spans="1:19" x14ac:dyDescent="0.2">
      <c r="A2264" s="7">
        <v>44033.515601851854</v>
      </c>
      <c r="B2264" s="1" t="s">
        <v>8719</v>
      </c>
      <c r="C2264" s="1" t="s">
        <v>8720</v>
      </c>
      <c r="D2264" s="1" t="s">
        <v>1621</v>
      </c>
      <c r="E2264" s="1" t="s">
        <v>8721</v>
      </c>
      <c r="F2264" s="7">
        <v>43978</v>
      </c>
      <c r="G2264" s="1" t="s">
        <v>1352</v>
      </c>
      <c r="H2264" s="5">
        <v>154557.35999999999</v>
      </c>
      <c r="I2264" s="1">
        <v>1104</v>
      </c>
      <c r="J2264" s="1">
        <v>0</v>
      </c>
      <c r="K2264" s="1" t="s">
        <v>6366</v>
      </c>
      <c r="L2264" s="1">
        <v>1</v>
      </c>
      <c r="M2264" s="1" t="s">
        <v>8722</v>
      </c>
      <c r="N2264" s="1" t="s">
        <v>8723</v>
      </c>
      <c r="O2264" s="1">
        <v>18</v>
      </c>
      <c r="P2264" s="1" t="s">
        <v>8724</v>
      </c>
      <c r="Q2264" s="1">
        <v>154557.35999999999</v>
      </c>
      <c r="R2264" s="1" t="str">
        <f>IFERROR(VLOOKUP(K2264,Proveedores!$A$2:$B$500,2,0),"Agregar")</f>
        <v>Pfizer S.R.L.</v>
      </c>
      <c r="S2264" s="5">
        <f t="shared" si="35"/>
        <v>2782032.4799999995</v>
      </c>
    </row>
    <row r="2265" spans="1:19" x14ac:dyDescent="0.2">
      <c r="A2265" s="7">
        <v>44033.544618055559</v>
      </c>
      <c r="B2265" s="1" t="s">
        <v>8725</v>
      </c>
      <c r="C2265" s="1" t="s">
        <v>8726</v>
      </c>
      <c r="D2265" s="1" t="s">
        <v>1621</v>
      </c>
      <c r="E2265" s="1" t="s">
        <v>8727</v>
      </c>
      <c r="F2265" s="7">
        <v>44033</v>
      </c>
      <c r="G2265" s="1" t="s">
        <v>8728</v>
      </c>
      <c r="H2265" s="5">
        <v>150146118</v>
      </c>
      <c r="I2265" s="1">
        <v>0</v>
      </c>
      <c r="J2265" s="1">
        <v>0</v>
      </c>
      <c r="K2265" s="1" t="s">
        <v>1392</v>
      </c>
      <c r="L2265" s="1">
        <v>1</v>
      </c>
      <c r="M2265" s="1">
        <v>1</v>
      </c>
      <c r="N2265" s="1" t="s">
        <v>8729</v>
      </c>
      <c r="O2265" s="1">
        <v>1</v>
      </c>
      <c r="P2265" s="1">
        <v>1</v>
      </c>
      <c r="Q2265" s="1">
        <v>150146118</v>
      </c>
      <c r="R2265" s="1" t="str">
        <f>IFERROR(VLOOKUP(K2265,Proveedores!$A$2:$B$500,2,0),"Agregar")</f>
        <v>PROPATO HNOS S.A.I.C.</v>
      </c>
      <c r="S2265" s="5">
        <f t="shared" si="35"/>
        <v>150146118</v>
      </c>
    </row>
    <row r="2266" spans="1:19" x14ac:dyDescent="0.2">
      <c r="A2266" s="7">
        <v>44033.56045138889</v>
      </c>
      <c r="B2266" s="1" t="s">
        <v>8730</v>
      </c>
      <c r="C2266" s="1" t="s">
        <v>8731</v>
      </c>
      <c r="D2266" s="1" t="s">
        <v>1621</v>
      </c>
      <c r="E2266" s="1" t="s">
        <v>8732</v>
      </c>
      <c r="F2266" s="7">
        <v>43980</v>
      </c>
      <c r="G2266" s="1" t="s">
        <v>1352</v>
      </c>
      <c r="H2266" s="5">
        <v>343460.8</v>
      </c>
      <c r="I2266" s="1">
        <v>1104</v>
      </c>
      <c r="J2266" s="1">
        <v>0</v>
      </c>
      <c r="K2266" s="1" t="s">
        <v>6366</v>
      </c>
      <c r="L2266" s="1">
        <v>1</v>
      </c>
      <c r="M2266" s="1" t="s">
        <v>8722</v>
      </c>
      <c r="N2266" s="1" t="s">
        <v>8723</v>
      </c>
      <c r="O2266" s="1">
        <v>40</v>
      </c>
      <c r="P2266" s="1" t="s">
        <v>8724</v>
      </c>
      <c r="Q2266" s="1">
        <v>40</v>
      </c>
      <c r="R2266" s="1" t="str">
        <f>IFERROR(VLOOKUP(K2266,Proveedores!$A$2:$B$500,2,0),"Agregar")</f>
        <v>Pfizer S.R.L.</v>
      </c>
      <c r="S2266" s="5">
        <f t="shared" si="35"/>
        <v>1600</v>
      </c>
    </row>
    <row r="2267" spans="1:19" x14ac:dyDescent="0.2">
      <c r="A2267" s="7">
        <v>44033.570104166669</v>
      </c>
      <c r="B2267" s="1" t="s">
        <v>8733</v>
      </c>
      <c r="C2267" s="1" t="s">
        <v>8734</v>
      </c>
      <c r="D2267" s="1" t="s">
        <v>1621</v>
      </c>
      <c r="E2267" s="1" t="s">
        <v>8735</v>
      </c>
      <c r="F2267" s="7">
        <v>43980</v>
      </c>
      <c r="G2267" s="1" t="s">
        <v>1352</v>
      </c>
      <c r="H2267" s="5">
        <v>206076.48</v>
      </c>
      <c r="I2267" s="1">
        <v>1104</v>
      </c>
      <c r="J2267" s="1">
        <v>0</v>
      </c>
      <c r="K2267" s="1" t="s">
        <v>6366</v>
      </c>
      <c r="L2267" s="1">
        <v>1</v>
      </c>
      <c r="M2267" s="1" t="s">
        <v>8722</v>
      </c>
      <c r="N2267" s="1" t="s">
        <v>8723</v>
      </c>
      <c r="O2267" s="1">
        <v>24</v>
      </c>
      <c r="P2267" s="1" t="s">
        <v>8724</v>
      </c>
      <c r="Q2267" s="1">
        <v>8586.52</v>
      </c>
      <c r="R2267" s="1" t="str">
        <f>IFERROR(VLOOKUP(K2267,Proveedores!$A$2:$B$500,2,0),"Agregar")</f>
        <v>Pfizer S.R.L.</v>
      </c>
      <c r="S2267" s="5">
        <f t="shared" si="35"/>
        <v>206076.48</v>
      </c>
    </row>
    <row r="2268" spans="1:19" x14ac:dyDescent="0.2">
      <c r="A2268" s="7">
        <v>44033.57240740741</v>
      </c>
      <c r="B2268" s="1" t="s">
        <v>8736</v>
      </c>
      <c r="C2268" s="1" t="s">
        <v>8737</v>
      </c>
      <c r="D2268" s="1" t="s">
        <v>1621</v>
      </c>
      <c r="E2268" s="1" t="s">
        <v>8738</v>
      </c>
      <c r="F2268" s="7">
        <v>43992</v>
      </c>
      <c r="G2268" s="1" t="s">
        <v>1372</v>
      </c>
      <c r="H2268" s="5">
        <v>3915599.93</v>
      </c>
      <c r="I2268" s="1" t="s">
        <v>7226</v>
      </c>
      <c r="J2268" s="1">
        <v>0</v>
      </c>
      <c r="K2268" s="1" t="s">
        <v>158</v>
      </c>
      <c r="L2268" s="1">
        <v>1</v>
      </c>
      <c r="M2268" s="1" t="s">
        <v>7231</v>
      </c>
      <c r="N2268" s="1" t="s">
        <v>7227</v>
      </c>
      <c r="O2268" s="1">
        <v>6000</v>
      </c>
      <c r="P2268" s="1" t="s">
        <v>1665</v>
      </c>
      <c r="Q2268" s="1">
        <v>39156</v>
      </c>
      <c r="R2268" s="1" t="str">
        <f>IFERROR(VLOOKUP(K2268,Proveedores!$A$2:$B$500,2,0),"Agregar")</f>
        <v>Abbvie S.A.</v>
      </c>
      <c r="S2268" s="5">
        <f t="shared" si="35"/>
        <v>234936000</v>
      </c>
    </row>
    <row r="2269" spans="1:19" x14ac:dyDescent="0.2">
      <c r="A2269" s="7">
        <v>44033.595081018517</v>
      </c>
      <c r="B2269" s="1" t="s">
        <v>8739</v>
      </c>
      <c r="C2269" s="1" t="s">
        <v>8740</v>
      </c>
      <c r="D2269" s="1" t="s">
        <v>1621</v>
      </c>
      <c r="E2269" s="1" t="s">
        <v>8741</v>
      </c>
      <c r="F2269" s="7">
        <v>43980</v>
      </c>
      <c r="G2269" s="1" t="s">
        <v>1352</v>
      </c>
      <c r="H2269" s="5">
        <v>154557.35999999999</v>
      </c>
      <c r="I2269" s="1">
        <v>1104</v>
      </c>
      <c r="J2269" s="1">
        <v>0</v>
      </c>
      <c r="K2269" s="1" t="s">
        <v>6366</v>
      </c>
      <c r="L2269" s="1">
        <v>1</v>
      </c>
      <c r="M2269" s="1" t="s">
        <v>8722</v>
      </c>
      <c r="N2269" s="1" t="s">
        <v>8723</v>
      </c>
      <c r="O2269" s="1">
        <v>18</v>
      </c>
      <c r="P2269" s="1" t="s">
        <v>8724</v>
      </c>
      <c r="Q2269" s="1">
        <v>8589.52</v>
      </c>
      <c r="R2269" s="1" t="str">
        <f>IFERROR(VLOOKUP(K2269,Proveedores!$A$2:$B$500,2,0),"Agregar")</f>
        <v>Pfizer S.R.L.</v>
      </c>
      <c r="S2269" s="5">
        <f t="shared" si="35"/>
        <v>154611.36000000002</v>
      </c>
    </row>
    <row r="2270" spans="1:19" x14ac:dyDescent="0.2">
      <c r="A2270" s="7">
        <v>44033.609618055554</v>
      </c>
      <c r="B2270" s="1" t="s">
        <v>8742</v>
      </c>
      <c r="C2270" s="1" t="s">
        <v>8743</v>
      </c>
      <c r="D2270" s="1" t="s">
        <v>1621</v>
      </c>
      <c r="E2270" s="1" t="s">
        <v>8744</v>
      </c>
      <c r="F2270" s="7">
        <v>43980</v>
      </c>
      <c r="G2270" s="1" t="s">
        <v>1352</v>
      </c>
      <c r="H2270" s="5">
        <v>154557.35999999999</v>
      </c>
      <c r="I2270" s="1">
        <v>1104</v>
      </c>
      <c r="J2270" s="1">
        <v>0</v>
      </c>
      <c r="K2270" s="1" t="s">
        <v>6366</v>
      </c>
      <c r="L2270" s="1">
        <v>1</v>
      </c>
      <c r="M2270" s="1" t="s">
        <v>8745</v>
      </c>
      <c r="N2270" s="1" t="s">
        <v>8723</v>
      </c>
      <c r="O2270" s="1">
        <v>18</v>
      </c>
      <c r="P2270" s="1" t="s">
        <v>8724</v>
      </c>
      <c r="Q2270" s="1">
        <v>8586.52</v>
      </c>
      <c r="R2270" s="1" t="str">
        <f>IFERROR(VLOOKUP(K2270,Proveedores!$A$2:$B$500,2,0),"Agregar")</f>
        <v>Pfizer S.R.L.</v>
      </c>
      <c r="S2270" s="5">
        <f t="shared" si="35"/>
        <v>154557.36000000002</v>
      </c>
    </row>
    <row r="2271" spans="1:19" x14ac:dyDescent="0.2">
      <c r="A2271" s="7">
        <v>44033.617893518516</v>
      </c>
      <c r="B2271" s="1" t="s">
        <v>8746</v>
      </c>
      <c r="C2271" s="1" t="s">
        <v>8747</v>
      </c>
      <c r="D2271" s="1" t="s">
        <v>1621</v>
      </c>
      <c r="E2271" s="1" t="s">
        <v>8748</v>
      </c>
      <c r="F2271" s="7">
        <v>44033</v>
      </c>
      <c r="G2271" s="1" t="s">
        <v>42</v>
      </c>
      <c r="H2271" s="5">
        <v>98163905</v>
      </c>
      <c r="I2271" s="1">
        <v>0</v>
      </c>
      <c r="J2271" s="1">
        <v>0</v>
      </c>
      <c r="K2271" s="1" t="s">
        <v>7416</v>
      </c>
      <c r="L2271" s="1">
        <v>1</v>
      </c>
      <c r="M2271" s="1" t="s">
        <v>4368</v>
      </c>
      <c r="N2271" s="1" t="s">
        <v>7860</v>
      </c>
      <c r="O2271" s="1">
        <v>332759</v>
      </c>
      <c r="P2271" s="1" t="s">
        <v>5771</v>
      </c>
      <c r="Q2271" s="1">
        <v>295</v>
      </c>
      <c r="R2271" s="1" t="str">
        <f>IFERROR(VLOOKUP(K2271,Proveedores!$A$2:$B$500,2,0),"Agregar")</f>
        <v>Mastellone Hnos. SA</v>
      </c>
      <c r="S2271" s="5">
        <f t="shared" si="35"/>
        <v>98163905</v>
      </c>
    </row>
    <row r="2272" spans="1:19" x14ac:dyDescent="0.2">
      <c r="A2272" s="7">
        <v>44033.622870370367</v>
      </c>
      <c r="B2272" s="1" t="s">
        <v>8749</v>
      </c>
      <c r="C2272" s="1" t="s">
        <v>8750</v>
      </c>
      <c r="D2272" s="1" t="s">
        <v>1621</v>
      </c>
      <c r="E2272" s="1" t="s">
        <v>8751</v>
      </c>
      <c r="F2272" s="7">
        <v>44033</v>
      </c>
      <c r="G2272" s="1" t="s">
        <v>98</v>
      </c>
      <c r="H2272" s="5">
        <v>26487895</v>
      </c>
      <c r="I2272" s="1">
        <v>0</v>
      </c>
      <c r="J2272" s="1">
        <v>0</v>
      </c>
      <c r="K2272" s="1" t="s">
        <v>7416</v>
      </c>
      <c r="L2272" s="1">
        <v>1</v>
      </c>
      <c r="M2272" s="1" t="s">
        <v>4368</v>
      </c>
      <c r="N2272" s="1" t="s">
        <v>7860</v>
      </c>
      <c r="O2272" s="1">
        <v>133105</v>
      </c>
      <c r="P2272" s="1" t="s">
        <v>5771</v>
      </c>
      <c r="Q2272" s="1">
        <v>199</v>
      </c>
      <c r="R2272" s="1" t="str">
        <f>IFERROR(VLOOKUP(K2272,Proveedores!$A$2:$B$500,2,0),"Agregar")</f>
        <v>Mastellone Hnos. SA</v>
      </c>
      <c r="S2272" s="5">
        <f t="shared" si="35"/>
        <v>26487895</v>
      </c>
    </row>
    <row r="2273" spans="1:19" x14ac:dyDescent="0.2">
      <c r="A2273" s="7">
        <v>44033.633229166669</v>
      </c>
      <c r="B2273" s="1" t="s">
        <v>8752</v>
      </c>
      <c r="C2273" s="1" t="s">
        <v>8753</v>
      </c>
      <c r="D2273" s="1" t="s">
        <v>1621</v>
      </c>
      <c r="E2273" s="1" t="s">
        <v>8754</v>
      </c>
      <c r="F2273" s="7">
        <v>44033</v>
      </c>
      <c r="G2273" s="1" t="s">
        <v>8755</v>
      </c>
      <c r="H2273" s="5">
        <v>20939742</v>
      </c>
      <c r="I2273" s="1">
        <v>20939742</v>
      </c>
      <c r="J2273" s="1">
        <v>0</v>
      </c>
      <c r="K2273" s="1" t="s">
        <v>1251</v>
      </c>
      <c r="L2273" s="1">
        <v>11</v>
      </c>
      <c r="M2273" s="1" t="s">
        <v>8756</v>
      </c>
      <c r="N2273" s="1" t="s">
        <v>8757</v>
      </c>
      <c r="O2273" s="1">
        <v>235278</v>
      </c>
      <c r="P2273" s="1" t="s">
        <v>1861</v>
      </c>
      <c r="Q2273" s="1">
        <v>89</v>
      </c>
      <c r="R2273" s="1" t="str">
        <f>IFERROR(VLOOKUP(K2273,Proveedores!$A$2:$B$500,2,0),"Agregar")</f>
        <v>ALFARMA SRL</v>
      </c>
      <c r="S2273" s="5">
        <f t="shared" si="35"/>
        <v>20939742</v>
      </c>
    </row>
    <row r="2274" spans="1:19" x14ac:dyDescent="0.2">
      <c r="A2274" s="7">
        <v>44033.674560185187</v>
      </c>
      <c r="B2274" s="1" t="s">
        <v>8758</v>
      </c>
      <c r="C2274" s="1" t="s">
        <v>8759</v>
      </c>
      <c r="D2274" s="1" t="s">
        <v>1621</v>
      </c>
      <c r="E2274" s="1" t="s">
        <v>8760</v>
      </c>
      <c r="F2274" s="7">
        <v>44033</v>
      </c>
      <c r="G2274" s="1" t="s">
        <v>24</v>
      </c>
      <c r="H2274" s="5">
        <v>11520000</v>
      </c>
      <c r="I2274" s="1">
        <v>0</v>
      </c>
      <c r="J2274" s="1">
        <v>0</v>
      </c>
      <c r="K2274" s="1" t="s">
        <v>8761</v>
      </c>
      <c r="L2274" s="1">
        <v>1</v>
      </c>
      <c r="M2274" s="1">
        <v>0</v>
      </c>
      <c r="N2274" s="1" t="s">
        <v>8762</v>
      </c>
      <c r="O2274" s="1">
        <v>3000000</v>
      </c>
      <c r="P2274" s="1" t="s">
        <v>1833</v>
      </c>
      <c r="Q2274" s="1">
        <v>12.8</v>
      </c>
      <c r="R2274" s="1" t="str">
        <f>IFERROR(VLOOKUP(K2274,Proveedores!$A$2:$B$500,2,0),"Agregar")</f>
        <v>Brudan S.R.L.</v>
      </c>
      <c r="S2274" s="5">
        <f t="shared" si="35"/>
        <v>38400000</v>
      </c>
    </row>
    <row r="2275" spans="1:19" x14ac:dyDescent="0.2">
      <c r="A2275" s="7">
        <v>44033.700127314813</v>
      </c>
      <c r="B2275" s="1" t="s">
        <v>8763</v>
      </c>
      <c r="C2275" s="1" t="s">
        <v>8764</v>
      </c>
      <c r="D2275" s="1" t="s">
        <v>1621</v>
      </c>
      <c r="E2275" s="1" t="s">
        <v>8765</v>
      </c>
      <c r="F2275" s="7">
        <v>44033</v>
      </c>
      <c r="G2275" s="1" t="s">
        <v>8766</v>
      </c>
      <c r="H2275" s="5">
        <v>2195400.0099999998</v>
      </c>
      <c r="I2275" s="1" t="s">
        <v>8767</v>
      </c>
      <c r="J2275" s="1">
        <v>0</v>
      </c>
      <c r="K2275" s="1" t="s">
        <v>1426</v>
      </c>
      <c r="L2275" s="1">
        <v>10</v>
      </c>
      <c r="M2275" s="1" t="s">
        <v>8768</v>
      </c>
      <c r="N2275" s="1" t="s">
        <v>8769</v>
      </c>
      <c r="O2275" s="1">
        <v>1</v>
      </c>
      <c r="P2275" s="1" t="s">
        <v>2149</v>
      </c>
      <c r="Q2275" s="1">
        <v>2195400.0099999998</v>
      </c>
      <c r="R2275" s="1" t="str">
        <f>IFERROR(VLOOKUP(K2275,Proveedores!$A$2:$B$500,2,0),"Agregar")</f>
        <v>SOUTEX S.A.</v>
      </c>
      <c r="S2275" s="5">
        <f t="shared" si="35"/>
        <v>2195400.0099999998</v>
      </c>
    </row>
    <row r="2276" spans="1:19" x14ac:dyDescent="0.2">
      <c r="A2276" s="7">
        <v>44033.713599537034</v>
      </c>
      <c r="B2276" s="1" t="s">
        <v>8770</v>
      </c>
      <c r="C2276" s="1" t="s">
        <v>8771</v>
      </c>
      <c r="D2276" s="1" t="s">
        <v>1621</v>
      </c>
      <c r="E2276" s="1" t="s">
        <v>8772</v>
      </c>
      <c r="F2276" s="7">
        <v>44032</v>
      </c>
      <c r="G2276" s="1" t="s">
        <v>8773</v>
      </c>
      <c r="H2276" s="5">
        <v>3696600</v>
      </c>
      <c r="I2276" s="1" t="s">
        <v>8774</v>
      </c>
      <c r="J2276" s="1">
        <v>0</v>
      </c>
      <c r="K2276" s="1" t="s">
        <v>7570</v>
      </c>
      <c r="L2276" s="1">
        <v>1</v>
      </c>
      <c r="M2276" s="1" t="s">
        <v>6197</v>
      </c>
      <c r="N2276" s="1" t="s">
        <v>8775</v>
      </c>
      <c r="O2276" s="1">
        <v>20000</v>
      </c>
      <c r="P2276" s="1" t="s">
        <v>1665</v>
      </c>
      <c r="Q2276" s="1">
        <v>184.83</v>
      </c>
      <c r="R2276" s="1" t="str">
        <f>IFERROR(VLOOKUP(K2276,Proveedores!$A$2:$B$500,2,0),"Agregar")</f>
        <v>R.A. INTERTRADING S.A.</v>
      </c>
      <c r="S2276" s="5">
        <f t="shared" si="35"/>
        <v>3696600.0000000005</v>
      </c>
    </row>
    <row r="2277" spans="1:19" x14ac:dyDescent="0.2">
      <c r="A2277" s="7">
        <v>44033.727754629632</v>
      </c>
      <c r="B2277" s="1" t="s">
        <v>8776</v>
      </c>
      <c r="C2277" s="1" t="s">
        <v>8777</v>
      </c>
      <c r="D2277" s="1" t="s">
        <v>1621</v>
      </c>
      <c r="E2277" s="1" t="s">
        <v>8778</v>
      </c>
      <c r="F2277" s="7">
        <v>44005</v>
      </c>
      <c r="G2277" s="1" t="s">
        <v>1372</v>
      </c>
      <c r="H2277" s="5">
        <v>1174679.98</v>
      </c>
      <c r="I2277" s="1" t="s">
        <v>7226</v>
      </c>
      <c r="J2277" s="1">
        <v>0</v>
      </c>
      <c r="K2277" s="1" t="s">
        <v>158</v>
      </c>
      <c r="L2277" s="1">
        <v>1</v>
      </c>
      <c r="M2277" s="1" t="s">
        <v>7231</v>
      </c>
      <c r="N2277" s="1" t="s">
        <v>7227</v>
      </c>
      <c r="O2277" s="1">
        <v>6000</v>
      </c>
      <c r="P2277" s="1" t="s">
        <v>1665</v>
      </c>
      <c r="Q2277" s="1">
        <v>39156</v>
      </c>
      <c r="R2277" s="1" t="str">
        <f>IFERROR(VLOOKUP(K2277,Proveedores!$A$2:$B$500,2,0),"Agregar")</f>
        <v>Abbvie S.A.</v>
      </c>
      <c r="S2277" s="5">
        <f t="shared" si="35"/>
        <v>234936000</v>
      </c>
    </row>
    <row r="2278" spans="1:19" x14ac:dyDescent="0.2">
      <c r="A2278" s="7">
        <v>44033.728344907409</v>
      </c>
      <c r="B2278" s="1" t="s">
        <v>8779</v>
      </c>
      <c r="C2278" s="1" t="s">
        <v>8780</v>
      </c>
      <c r="D2278" s="1" t="s">
        <v>1621</v>
      </c>
      <c r="E2278" s="1">
        <v>31200005955</v>
      </c>
      <c r="F2278" s="7">
        <v>44015</v>
      </c>
      <c r="G2278" s="1" t="s">
        <v>692</v>
      </c>
      <c r="H2278" s="5">
        <v>3425637.5999999996</v>
      </c>
      <c r="I2278" s="1">
        <v>1128</v>
      </c>
      <c r="J2278" s="1" t="s">
        <v>699</v>
      </c>
      <c r="K2278" s="1" t="s">
        <v>8781</v>
      </c>
      <c r="L2278" s="1">
        <v>21</v>
      </c>
      <c r="M2278" s="1" t="s">
        <v>5116</v>
      </c>
      <c r="N2278" s="1" t="s">
        <v>4345</v>
      </c>
      <c r="O2278" s="1">
        <v>2051280</v>
      </c>
      <c r="P2278" s="1" t="s">
        <v>1917</v>
      </c>
      <c r="Q2278" s="1">
        <v>1.67</v>
      </c>
      <c r="R2278" s="1" t="str">
        <f>IFERROR(VLOOKUP(K2278,Proveedores!$A$2:$B$500,2,0),"Agregar")</f>
        <v>MICROSULES ARGENTINA SA de SCIIA</v>
      </c>
      <c r="S2278" s="5">
        <f t="shared" si="35"/>
        <v>3425637.5999999996</v>
      </c>
    </row>
    <row r="2279" spans="1:19" x14ac:dyDescent="0.2">
      <c r="A2279" s="7">
        <v>44033.739085648151</v>
      </c>
      <c r="B2279" s="1" t="s">
        <v>8782</v>
      </c>
      <c r="C2279" s="1" t="s">
        <v>8783</v>
      </c>
      <c r="D2279" s="1" t="s">
        <v>1621</v>
      </c>
      <c r="E2279" s="1" t="s">
        <v>8784</v>
      </c>
      <c r="F2279" s="7">
        <v>44032</v>
      </c>
      <c r="G2279" s="1" t="s">
        <v>8773</v>
      </c>
      <c r="H2279" s="5">
        <v>3696600</v>
      </c>
      <c r="I2279" s="1" t="s">
        <v>8785</v>
      </c>
      <c r="J2279" s="1">
        <v>0</v>
      </c>
      <c r="K2279" s="1" t="s">
        <v>6608</v>
      </c>
      <c r="L2279" s="1">
        <v>1</v>
      </c>
      <c r="M2279" s="1" t="s">
        <v>6197</v>
      </c>
      <c r="N2279" s="1" t="s">
        <v>8775</v>
      </c>
      <c r="O2279" s="1">
        <v>20000</v>
      </c>
      <c r="P2279" s="1" t="s">
        <v>1665</v>
      </c>
      <c r="Q2279" s="1">
        <v>184.83</v>
      </c>
      <c r="R2279" s="1" t="str">
        <f>IFERROR(VLOOKUP(K2279,Proveedores!$A$2:$B$500,2,0),"Agregar")</f>
        <v>R.A. INTERTRADING S.A.</v>
      </c>
      <c r="S2279" s="5">
        <f t="shared" si="35"/>
        <v>3696600.0000000005</v>
      </c>
    </row>
    <row r="2280" spans="1:19" x14ac:dyDescent="0.2">
      <c r="A2280" s="7">
        <v>44033.739548611113</v>
      </c>
      <c r="B2280" s="1" t="s">
        <v>8786</v>
      </c>
      <c r="C2280" s="1" t="s">
        <v>8787</v>
      </c>
      <c r="D2280" s="1" t="s">
        <v>1621</v>
      </c>
      <c r="E2280" s="1" t="s">
        <v>8788</v>
      </c>
      <c r="F2280" s="7">
        <v>44005</v>
      </c>
      <c r="G2280" s="1" t="s">
        <v>1372</v>
      </c>
      <c r="H2280" s="5">
        <v>3015011.95</v>
      </c>
      <c r="I2280" s="1" t="s">
        <v>7226</v>
      </c>
      <c r="J2280" s="1">
        <v>0</v>
      </c>
      <c r="K2280" s="1" t="s">
        <v>158</v>
      </c>
      <c r="L2280" s="1">
        <v>1</v>
      </c>
      <c r="M2280" s="1" t="s">
        <v>7231</v>
      </c>
      <c r="N2280" s="1" t="s">
        <v>7227</v>
      </c>
      <c r="O2280" s="1">
        <v>6000</v>
      </c>
      <c r="P2280" s="1" t="s">
        <v>1665</v>
      </c>
      <c r="Q2280" s="1">
        <v>39156</v>
      </c>
      <c r="R2280" s="1" t="str">
        <f>IFERROR(VLOOKUP(K2280,Proveedores!$A$2:$B$500,2,0),"Agregar")</f>
        <v>Abbvie S.A.</v>
      </c>
      <c r="S2280" s="5">
        <f t="shared" si="35"/>
        <v>234936000</v>
      </c>
    </row>
    <row r="2281" spans="1:19" x14ac:dyDescent="0.2">
      <c r="A2281" s="7">
        <v>44033.945011574076</v>
      </c>
      <c r="B2281" s="1" t="s">
        <v>8789</v>
      </c>
      <c r="C2281" s="1" t="s">
        <v>8790</v>
      </c>
      <c r="D2281" s="1" t="s">
        <v>1621</v>
      </c>
      <c r="E2281" s="1" t="s">
        <v>8791</v>
      </c>
      <c r="F2281" s="7">
        <v>44005</v>
      </c>
      <c r="G2281" s="1" t="s">
        <v>1372</v>
      </c>
      <c r="H2281" s="5">
        <v>4542095.92</v>
      </c>
      <c r="I2281" s="1" t="s">
        <v>7226</v>
      </c>
      <c r="J2281" s="1">
        <v>0</v>
      </c>
      <c r="K2281" s="1" t="s">
        <v>158</v>
      </c>
      <c r="L2281" s="1">
        <v>1</v>
      </c>
      <c r="M2281" s="1" t="s">
        <v>7231</v>
      </c>
      <c r="N2281" s="1" t="s">
        <v>7227</v>
      </c>
      <c r="O2281" s="1">
        <v>6000</v>
      </c>
      <c r="P2281" s="1" t="s">
        <v>1665</v>
      </c>
      <c r="Q2281" s="1">
        <v>39156</v>
      </c>
      <c r="R2281" s="1" t="str">
        <f>IFERROR(VLOOKUP(K2281,Proveedores!$A$2:$B$500,2,0),"Agregar")</f>
        <v>Abbvie S.A.</v>
      </c>
      <c r="S2281" s="5">
        <f t="shared" si="35"/>
        <v>234936000</v>
      </c>
    </row>
    <row r="2282" spans="1:19" x14ac:dyDescent="0.2">
      <c r="A2282" s="7">
        <v>44033.95689814815</v>
      </c>
      <c r="B2282" s="1" t="s">
        <v>8792</v>
      </c>
      <c r="C2282" s="1" t="s">
        <v>8793</v>
      </c>
      <c r="D2282" s="1" t="s">
        <v>1621</v>
      </c>
      <c r="E2282" s="1" t="s">
        <v>8794</v>
      </c>
      <c r="F2282" s="7">
        <v>44005</v>
      </c>
      <c r="G2282" s="1" t="s">
        <v>1372</v>
      </c>
      <c r="H2282" s="5">
        <v>2192735.96</v>
      </c>
      <c r="I2282" s="1" t="s">
        <v>7226</v>
      </c>
      <c r="J2282" s="1">
        <v>0</v>
      </c>
      <c r="K2282" s="1" t="s">
        <v>158</v>
      </c>
      <c r="L2282" s="1">
        <v>1</v>
      </c>
      <c r="M2282" s="1" t="s">
        <v>7231</v>
      </c>
      <c r="N2282" s="1" t="s">
        <v>7227</v>
      </c>
      <c r="O2282" s="1">
        <v>6000</v>
      </c>
      <c r="P2282" s="1" t="s">
        <v>1665</v>
      </c>
      <c r="Q2282" s="1">
        <v>39156</v>
      </c>
      <c r="R2282" s="1" t="str">
        <f>IFERROR(VLOOKUP(K2282,Proveedores!$A$2:$B$500,2,0),"Agregar")</f>
        <v>Abbvie S.A.</v>
      </c>
      <c r="S2282" s="5">
        <f t="shared" si="35"/>
        <v>234936000</v>
      </c>
    </row>
    <row r="2283" spans="1:19" x14ac:dyDescent="0.2">
      <c r="A2283" s="7">
        <v>44033.964317129627</v>
      </c>
      <c r="B2283" s="1" t="s">
        <v>8795</v>
      </c>
      <c r="C2283" s="1" t="s">
        <v>8796</v>
      </c>
      <c r="D2283" s="1" t="s">
        <v>1621</v>
      </c>
      <c r="E2283" s="1" t="s">
        <v>8797</v>
      </c>
      <c r="F2283" s="7">
        <v>44005</v>
      </c>
      <c r="G2283" s="1" t="s">
        <v>1372</v>
      </c>
      <c r="H2283" s="5">
        <v>39665027.289999999</v>
      </c>
      <c r="I2283" s="1" t="s">
        <v>7226</v>
      </c>
      <c r="J2283" s="1">
        <v>0</v>
      </c>
      <c r="K2283" s="1" t="s">
        <v>158</v>
      </c>
      <c r="L2283" s="1">
        <v>1</v>
      </c>
      <c r="M2283" s="1" t="s">
        <v>7231</v>
      </c>
      <c r="N2283" s="1" t="s">
        <v>7227</v>
      </c>
      <c r="O2283" s="1">
        <v>6000</v>
      </c>
      <c r="P2283" s="1" t="s">
        <v>1665</v>
      </c>
      <c r="Q2283" s="1">
        <v>39156</v>
      </c>
      <c r="R2283" s="1" t="str">
        <f>IFERROR(VLOOKUP(K2283,Proveedores!$A$2:$B$500,2,0),"Agregar")</f>
        <v>Abbvie S.A.</v>
      </c>
      <c r="S2283" s="5">
        <f t="shared" si="35"/>
        <v>234936000</v>
      </c>
    </row>
    <row r="2284" spans="1:19" x14ac:dyDescent="0.2">
      <c r="A2284" s="7">
        <v>44034.375821759262</v>
      </c>
      <c r="B2284" s="1" t="s">
        <v>8798</v>
      </c>
      <c r="C2284" s="1" t="s">
        <v>8799</v>
      </c>
      <c r="D2284" s="1" t="s">
        <v>1621</v>
      </c>
      <c r="E2284" s="1" t="s">
        <v>8800</v>
      </c>
      <c r="F2284" s="7">
        <v>44029</v>
      </c>
      <c r="G2284" s="1">
        <v>43922</v>
      </c>
      <c r="H2284" s="5">
        <v>3172128</v>
      </c>
      <c r="I2284" s="1">
        <v>0</v>
      </c>
      <c r="J2284" s="1">
        <v>0</v>
      </c>
      <c r="K2284" s="1" t="s">
        <v>1412</v>
      </c>
      <c r="L2284" s="1" t="s">
        <v>8801</v>
      </c>
      <c r="M2284" s="1" t="s">
        <v>8801</v>
      </c>
      <c r="N2284" s="1" t="s">
        <v>8802</v>
      </c>
      <c r="O2284" s="1">
        <v>1</v>
      </c>
      <c r="P2284" s="1">
        <v>1</v>
      </c>
      <c r="Q2284" s="1">
        <v>3172128</v>
      </c>
      <c r="R2284" s="1" t="str">
        <f>IFERROR(VLOOKUP(K2284,Proveedores!$A$2:$B$500,2,0),"Agregar")</f>
        <v>ULTRALINE SA</v>
      </c>
      <c r="S2284" s="5">
        <f t="shared" si="35"/>
        <v>3172128</v>
      </c>
    </row>
    <row r="2285" spans="1:19" x14ac:dyDescent="0.2">
      <c r="A2285" s="7">
        <v>44034.466504629629</v>
      </c>
      <c r="B2285" s="1" t="s">
        <v>8803</v>
      </c>
      <c r="C2285" s="1" t="s">
        <v>8804</v>
      </c>
      <c r="D2285" s="1" t="s">
        <v>1621</v>
      </c>
      <c r="E2285" s="1" t="s">
        <v>8805</v>
      </c>
      <c r="F2285" s="7">
        <v>44033</v>
      </c>
      <c r="G2285" s="1" t="s">
        <v>7514</v>
      </c>
      <c r="H2285" s="5">
        <v>322779.59999999998</v>
      </c>
      <c r="I2285" s="1" t="s">
        <v>1816</v>
      </c>
      <c r="J2285" s="1">
        <v>0</v>
      </c>
      <c r="K2285" s="1" t="s">
        <v>8493</v>
      </c>
      <c r="L2285" s="1">
        <v>1</v>
      </c>
      <c r="M2285" s="1" t="s">
        <v>6251</v>
      </c>
      <c r="N2285" s="1" t="s">
        <v>8494</v>
      </c>
      <c r="O2285" s="1">
        <v>2340</v>
      </c>
      <c r="P2285" s="1" t="s">
        <v>7528</v>
      </c>
      <c r="Q2285" s="1">
        <v>137.94</v>
      </c>
      <c r="R2285" s="1" t="str">
        <f>IFERROR(VLOOKUP(K2285,Proveedores!$A$2:$B$500,2,0),"Agregar")</f>
        <v>G7 Soluciones Integrales S.R.L.</v>
      </c>
      <c r="S2285" s="5">
        <f t="shared" si="35"/>
        <v>322779.59999999998</v>
      </c>
    </row>
    <row r="2286" spans="1:19" x14ac:dyDescent="0.2">
      <c r="A2286" s="7">
        <v>44034.467418981483</v>
      </c>
      <c r="B2286" s="1" t="s">
        <v>8806</v>
      </c>
      <c r="C2286" s="1" t="s">
        <v>8807</v>
      </c>
      <c r="D2286" s="1" t="s">
        <v>1621</v>
      </c>
      <c r="E2286" s="1">
        <v>1100000003</v>
      </c>
      <c r="F2286" s="7">
        <v>44032</v>
      </c>
      <c r="G2286" s="1">
        <v>42020</v>
      </c>
      <c r="H2286" s="5">
        <v>21600000.399999999</v>
      </c>
      <c r="I2286" s="1">
        <v>4202020</v>
      </c>
      <c r="J2286" s="1">
        <v>0</v>
      </c>
      <c r="K2286" s="1" t="s">
        <v>8808</v>
      </c>
      <c r="L2286" s="1">
        <v>9</v>
      </c>
      <c r="M2286" s="1" t="s">
        <v>8809</v>
      </c>
      <c r="N2286" s="1" t="s">
        <v>8810</v>
      </c>
      <c r="O2286" s="1">
        <v>80000</v>
      </c>
      <c r="P2286" s="1" t="s">
        <v>1892</v>
      </c>
      <c r="Q2286" s="1">
        <v>270</v>
      </c>
      <c r="R2286" s="1" t="str">
        <f>IFERROR(VLOOKUP(K2286,Proveedores!$A$2:$B$500,2,0),"Agregar")</f>
        <v>ESLINGAR S.A.</v>
      </c>
      <c r="S2286" s="5">
        <f t="shared" si="35"/>
        <v>21600000</v>
      </c>
    </row>
    <row r="2287" spans="1:19" x14ac:dyDescent="0.2">
      <c r="A2287" s="7">
        <v>44034.483472222222</v>
      </c>
      <c r="B2287" s="1" t="s">
        <v>8811</v>
      </c>
      <c r="C2287" s="1" t="s">
        <v>8812</v>
      </c>
      <c r="D2287" s="1" t="s">
        <v>1621</v>
      </c>
      <c r="E2287" s="1" t="s">
        <v>8813</v>
      </c>
      <c r="F2287" s="7">
        <v>43980</v>
      </c>
      <c r="G2287" s="1" t="s">
        <v>1352</v>
      </c>
      <c r="H2287" s="5">
        <v>214663</v>
      </c>
      <c r="I2287" s="1">
        <v>1104</v>
      </c>
      <c r="J2287" s="1">
        <v>0</v>
      </c>
      <c r="K2287" s="1" t="s">
        <v>6366</v>
      </c>
      <c r="L2287" s="1">
        <v>1</v>
      </c>
      <c r="M2287" s="1" t="s">
        <v>8722</v>
      </c>
      <c r="N2287" s="1" t="s">
        <v>8723</v>
      </c>
      <c r="O2287" s="1">
        <v>25</v>
      </c>
      <c r="P2287" s="1" t="s">
        <v>8724</v>
      </c>
      <c r="Q2287" s="1">
        <v>8586.52</v>
      </c>
      <c r="R2287" s="1" t="str">
        <f>IFERROR(VLOOKUP(K2287,Proveedores!$A$2:$B$500,2,0),"Agregar")</f>
        <v>Pfizer S.R.L.</v>
      </c>
      <c r="S2287" s="5">
        <f t="shared" si="35"/>
        <v>214663</v>
      </c>
    </row>
    <row r="2288" spans="1:19" x14ac:dyDescent="0.2">
      <c r="A2288" s="7">
        <v>44034.496527777781</v>
      </c>
      <c r="B2288" s="1" t="s">
        <v>8814</v>
      </c>
      <c r="C2288" s="1" t="s">
        <v>8815</v>
      </c>
      <c r="D2288" s="1" t="s">
        <v>1621</v>
      </c>
      <c r="E2288" s="1" t="s">
        <v>8816</v>
      </c>
      <c r="F2288" s="7">
        <v>44025</v>
      </c>
      <c r="G2288" s="1" t="s">
        <v>4865</v>
      </c>
      <c r="H2288" s="5">
        <v>176444794.97</v>
      </c>
      <c r="I2288" s="1">
        <v>1139</v>
      </c>
      <c r="J2288" s="1">
        <v>0</v>
      </c>
      <c r="K2288" s="1" t="s">
        <v>4866</v>
      </c>
      <c r="L2288" s="1">
        <v>1</v>
      </c>
      <c r="M2288" s="1">
        <v>500349</v>
      </c>
      <c r="N2288" s="1" t="s">
        <v>5803</v>
      </c>
      <c r="O2288" s="1">
        <v>152020</v>
      </c>
      <c r="P2288" s="1" t="s">
        <v>3121</v>
      </c>
      <c r="Q2288" s="1">
        <v>1160.6780000000001</v>
      </c>
      <c r="R2288" s="1" t="str">
        <f>IFERROR(VLOOKUP(K2288,Proveedores!$A$2:$B$500,2,0),"Agregar")</f>
        <v>Sinergium</v>
      </c>
      <c r="S2288" s="5">
        <f t="shared" si="35"/>
        <v>176446269.56</v>
      </c>
    </row>
    <row r="2289" spans="1:19" x14ac:dyDescent="0.2">
      <c r="A2289" s="7">
        <v>44034.501446759263</v>
      </c>
      <c r="B2289" s="1" t="s">
        <v>8817</v>
      </c>
      <c r="C2289" s="1" t="s">
        <v>8818</v>
      </c>
      <c r="D2289" s="1" t="s">
        <v>1621</v>
      </c>
      <c r="E2289" s="1" t="s">
        <v>8819</v>
      </c>
      <c r="F2289" s="7">
        <v>43980</v>
      </c>
      <c r="G2289" s="1" t="s">
        <v>1352</v>
      </c>
      <c r="H2289" s="5">
        <v>137384.32000000001</v>
      </c>
      <c r="I2289" s="1">
        <v>1104</v>
      </c>
      <c r="J2289" s="1">
        <v>0</v>
      </c>
      <c r="K2289" s="1" t="s">
        <v>6366</v>
      </c>
      <c r="L2289" s="1">
        <v>1</v>
      </c>
      <c r="M2289" s="1" t="s">
        <v>8722</v>
      </c>
      <c r="N2289" s="1" t="s">
        <v>8723</v>
      </c>
      <c r="O2289" s="1">
        <v>16</v>
      </c>
      <c r="P2289" s="1" t="s">
        <v>8724</v>
      </c>
      <c r="Q2289" s="1">
        <v>8586.52</v>
      </c>
      <c r="R2289" s="1" t="str">
        <f>IFERROR(VLOOKUP(K2289,Proveedores!$A$2:$B$500,2,0),"Agregar")</f>
        <v>Pfizer S.R.L.</v>
      </c>
      <c r="S2289" s="5">
        <f t="shared" si="35"/>
        <v>137384.32000000001</v>
      </c>
    </row>
    <row r="2290" spans="1:19" x14ac:dyDescent="0.2">
      <c r="A2290" s="7">
        <v>44034.501956018517</v>
      </c>
      <c r="B2290" s="1" t="s">
        <v>8820</v>
      </c>
      <c r="C2290" s="1" t="s">
        <v>8821</v>
      </c>
      <c r="D2290" s="1" t="s">
        <v>1621</v>
      </c>
      <c r="E2290" s="1" t="s">
        <v>8822</v>
      </c>
      <c r="F2290" s="7">
        <v>44025</v>
      </c>
      <c r="G2290" s="1" t="s">
        <v>4865</v>
      </c>
      <c r="H2290" s="5">
        <v>171755695.03</v>
      </c>
      <c r="I2290" s="1">
        <v>1139</v>
      </c>
      <c r="J2290" s="1">
        <v>0</v>
      </c>
      <c r="K2290" s="1" t="s">
        <v>4866</v>
      </c>
      <c r="L2290" s="1">
        <v>1</v>
      </c>
      <c r="M2290" s="1">
        <v>500349</v>
      </c>
      <c r="N2290" s="1" t="s">
        <v>5803</v>
      </c>
      <c r="O2290" s="1">
        <v>147980</v>
      </c>
      <c r="P2290" s="1" t="s">
        <v>3121</v>
      </c>
      <c r="Q2290" s="1">
        <v>1160.6780000000001</v>
      </c>
      <c r="R2290" s="1" t="str">
        <f>IFERROR(VLOOKUP(K2290,Proveedores!$A$2:$B$500,2,0),"Agregar")</f>
        <v>Sinergium</v>
      </c>
      <c r="S2290" s="5">
        <f t="shared" si="35"/>
        <v>171757130.44000003</v>
      </c>
    </row>
    <row r="2291" spans="1:19" x14ac:dyDescent="0.2">
      <c r="A2291" s="7">
        <v>44034.510706018518</v>
      </c>
      <c r="B2291" s="1" t="s">
        <v>8823</v>
      </c>
      <c r="C2291" s="1" t="s">
        <v>8824</v>
      </c>
      <c r="D2291" s="1" t="s">
        <v>1621</v>
      </c>
      <c r="E2291" s="1" t="s">
        <v>8825</v>
      </c>
      <c r="F2291" s="7">
        <v>43980</v>
      </c>
      <c r="G2291" s="1" t="s">
        <v>1352</v>
      </c>
      <c r="H2291" s="5">
        <v>68692.160000000003</v>
      </c>
      <c r="I2291" s="1">
        <v>1104</v>
      </c>
      <c r="J2291" s="1">
        <v>0</v>
      </c>
      <c r="K2291" s="1" t="s">
        <v>6366</v>
      </c>
      <c r="L2291" s="1">
        <v>1</v>
      </c>
      <c r="M2291" s="1" t="s">
        <v>8722</v>
      </c>
      <c r="N2291" s="1" t="s">
        <v>8723</v>
      </c>
      <c r="O2291" s="1">
        <v>8</v>
      </c>
      <c r="P2291" s="1" t="s">
        <v>8724</v>
      </c>
      <c r="Q2291" s="1">
        <v>8586.52</v>
      </c>
      <c r="R2291" s="1" t="str">
        <f>IFERROR(VLOOKUP(K2291,Proveedores!$A$2:$B$500,2,0),"Agregar")</f>
        <v>Pfizer S.R.L.</v>
      </c>
      <c r="S2291" s="5">
        <f t="shared" si="35"/>
        <v>68692.160000000003</v>
      </c>
    </row>
    <row r="2292" spans="1:19" x14ac:dyDescent="0.2">
      <c r="A2292" s="7">
        <v>44034.512974537036</v>
      </c>
      <c r="B2292" s="1" t="s">
        <v>8826</v>
      </c>
      <c r="C2292" s="1" t="s">
        <v>8827</v>
      </c>
      <c r="D2292" s="1" t="s">
        <v>1621</v>
      </c>
      <c r="E2292" s="1" t="s">
        <v>8828</v>
      </c>
      <c r="F2292" s="7">
        <v>43956</v>
      </c>
      <c r="G2292" s="1" t="s">
        <v>1372</v>
      </c>
      <c r="H2292" s="5">
        <v>1370459.98</v>
      </c>
      <c r="I2292" s="1" t="s">
        <v>7226</v>
      </c>
      <c r="J2292" s="1">
        <v>0</v>
      </c>
      <c r="K2292" s="1" t="s">
        <v>158</v>
      </c>
      <c r="L2292" s="1">
        <v>1</v>
      </c>
      <c r="M2292" s="1" t="s">
        <v>7231</v>
      </c>
      <c r="N2292" s="1" t="s">
        <v>7227</v>
      </c>
      <c r="O2292" s="1">
        <v>6000</v>
      </c>
      <c r="P2292" s="1" t="s">
        <v>1665</v>
      </c>
      <c r="Q2292" s="1">
        <v>39156</v>
      </c>
      <c r="R2292" s="1" t="str">
        <f>IFERROR(VLOOKUP(K2292,Proveedores!$A$2:$B$500,2,0),"Agregar")</f>
        <v>Abbvie S.A.</v>
      </c>
      <c r="S2292" s="5">
        <f t="shared" si="35"/>
        <v>234936000</v>
      </c>
    </row>
    <row r="2293" spans="1:19" x14ac:dyDescent="0.2">
      <c r="A2293" s="7">
        <v>44034.515555555554</v>
      </c>
      <c r="B2293" s="1" t="s">
        <v>8829</v>
      </c>
      <c r="C2293" s="1" t="s">
        <v>8830</v>
      </c>
      <c r="D2293" s="1" t="s">
        <v>1621</v>
      </c>
      <c r="E2293" s="1" t="s">
        <v>8831</v>
      </c>
      <c r="F2293" s="7">
        <v>43980</v>
      </c>
      <c r="G2293" s="1" t="s">
        <v>1352</v>
      </c>
      <c r="H2293" s="5">
        <v>51519.12</v>
      </c>
      <c r="I2293" s="1">
        <v>1104</v>
      </c>
      <c r="J2293" s="1">
        <v>0</v>
      </c>
      <c r="K2293" s="1" t="s">
        <v>6366</v>
      </c>
      <c r="L2293" s="1">
        <v>1</v>
      </c>
      <c r="M2293" s="1" t="s">
        <v>8722</v>
      </c>
      <c r="N2293" s="1" t="s">
        <v>8723</v>
      </c>
      <c r="O2293" s="1">
        <v>6</v>
      </c>
      <c r="P2293" s="1" t="s">
        <v>8724</v>
      </c>
      <c r="Q2293" s="1">
        <v>8586.52</v>
      </c>
      <c r="R2293" s="1" t="str">
        <f>IFERROR(VLOOKUP(K2293,Proveedores!$A$2:$B$500,2,0),"Agregar")</f>
        <v>Pfizer S.R.L.</v>
      </c>
      <c r="S2293" s="5">
        <f t="shared" si="35"/>
        <v>51519.12</v>
      </c>
    </row>
    <row r="2294" spans="1:19" x14ac:dyDescent="0.2">
      <c r="A2294" s="7">
        <v>44034.521493055552</v>
      </c>
      <c r="B2294" s="1" t="s">
        <v>8832</v>
      </c>
      <c r="C2294" s="1" t="s">
        <v>8833</v>
      </c>
      <c r="D2294" s="1" t="s">
        <v>1621</v>
      </c>
      <c r="E2294" s="1" t="s">
        <v>8834</v>
      </c>
      <c r="F2294" s="7">
        <v>43980</v>
      </c>
      <c r="G2294" s="1" t="s">
        <v>1352</v>
      </c>
      <c r="H2294" s="5">
        <v>187489.96</v>
      </c>
      <c r="I2294" s="1">
        <v>1104</v>
      </c>
      <c r="J2294" s="1">
        <v>0</v>
      </c>
      <c r="K2294" s="1" t="s">
        <v>6366</v>
      </c>
      <c r="L2294" s="1">
        <v>1</v>
      </c>
      <c r="M2294" s="1" t="s">
        <v>8745</v>
      </c>
      <c r="N2294" s="1" t="s">
        <v>8723</v>
      </c>
      <c r="O2294" s="1">
        <v>23</v>
      </c>
      <c r="P2294" s="1" t="s">
        <v>8724</v>
      </c>
      <c r="Q2294" s="1">
        <v>8586.52</v>
      </c>
      <c r="R2294" s="1" t="str">
        <f>IFERROR(VLOOKUP(K2294,Proveedores!$A$2:$B$500,2,0),"Agregar")</f>
        <v>Pfizer S.R.L.</v>
      </c>
      <c r="S2294" s="5">
        <f t="shared" si="35"/>
        <v>197489.96000000002</v>
      </c>
    </row>
    <row r="2295" spans="1:19" x14ac:dyDescent="0.2">
      <c r="A2295" s="7">
        <v>44034.52611111111</v>
      </c>
      <c r="B2295" s="1" t="s">
        <v>8835</v>
      </c>
      <c r="C2295" s="1" t="s">
        <v>8836</v>
      </c>
      <c r="D2295" s="1" t="s">
        <v>1621</v>
      </c>
      <c r="E2295" s="1" t="s">
        <v>8837</v>
      </c>
      <c r="F2295" s="7">
        <v>43980</v>
      </c>
      <c r="G2295" s="1" t="s">
        <v>1352</v>
      </c>
      <c r="H2295" s="5">
        <v>206076.48</v>
      </c>
      <c r="I2295" s="1">
        <v>1104</v>
      </c>
      <c r="J2295" s="1">
        <v>0</v>
      </c>
      <c r="K2295" s="1" t="s">
        <v>6366</v>
      </c>
      <c r="L2295" s="1">
        <v>1</v>
      </c>
      <c r="M2295" s="1" t="s">
        <v>8722</v>
      </c>
      <c r="N2295" s="1" t="s">
        <v>8723</v>
      </c>
      <c r="O2295" s="1">
        <v>24</v>
      </c>
      <c r="P2295" s="1" t="s">
        <v>8724</v>
      </c>
      <c r="Q2295" s="1">
        <v>8586.52</v>
      </c>
      <c r="R2295" s="1" t="str">
        <f>IFERROR(VLOOKUP(K2295,Proveedores!$A$2:$B$500,2,0),"Agregar")</f>
        <v>Pfizer S.R.L.</v>
      </c>
      <c r="S2295" s="5">
        <f t="shared" si="35"/>
        <v>206076.48</v>
      </c>
    </row>
    <row r="2296" spans="1:19" x14ac:dyDescent="0.2">
      <c r="A2296" s="7">
        <v>44034.53800925926</v>
      </c>
      <c r="B2296" s="1" t="s">
        <v>8838</v>
      </c>
      <c r="C2296" s="1" t="s">
        <v>8839</v>
      </c>
      <c r="D2296" s="1" t="s">
        <v>1621</v>
      </c>
      <c r="E2296" s="1" t="s">
        <v>8840</v>
      </c>
      <c r="F2296" s="7">
        <v>44033</v>
      </c>
      <c r="G2296" s="1" t="s">
        <v>8841</v>
      </c>
      <c r="H2296" s="5">
        <v>4936800</v>
      </c>
      <c r="I2296" s="1" t="s">
        <v>8842</v>
      </c>
      <c r="J2296" s="1">
        <v>0</v>
      </c>
      <c r="K2296" s="1" t="s">
        <v>8843</v>
      </c>
      <c r="L2296" s="1">
        <v>10</v>
      </c>
      <c r="M2296" s="1" t="s">
        <v>8844</v>
      </c>
      <c r="N2296" s="1" t="s">
        <v>8845</v>
      </c>
      <c r="O2296" s="1">
        <v>1</v>
      </c>
      <c r="P2296" s="1" t="s">
        <v>1861</v>
      </c>
      <c r="Q2296" s="1">
        <v>4936800</v>
      </c>
      <c r="R2296" s="1" t="str">
        <f>IFERROR(VLOOKUP(K2296,Proveedores!$A$2:$B$500,2,0),"Agregar")</f>
        <v>FORMAS PUBLICITARIAS SA</v>
      </c>
      <c r="S2296" s="5">
        <f t="shared" si="35"/>
        <v>4936800</v>
      </c>
    </row>
    <row r="2297" spans="1:19" x14ac:dyDescent="0.2">
      <c r="A2297" s="7">
        <v>44034.539618055554</v>
      </c>
      <c r="B2297" s="1" t="s">
        <v>8846</v>
      </c>
      <c r="C2297" s="1" t="s">
        <v>8847</v>
      </c>
      <c r="D2297" s="1" t="s">
        <v>1621</v>
      </c>
      <c r="E2297" s="1" t="s">
        <v>8848</v>
      </c>
      <c r="F2297" s="7">
        <v>43980</v>
      </c>
      <c r="G2297" s="1" t="s">
        <v>1352</v>
      </c>
      <c r="H2297" s="5">
        <v>669748.56000000006</v>
      </c>
      <c r="I2297" s="1">
        <v>1104</v>
      </c>
      <c r="J2297" s="1">
        <v>0</v>
      </c>
      <c r="K2297" s="1" t="s">
        <v>6366</v>
      </c>
      <c r="L2297" s="1">
        <v>1</v>
      </c>
      <c r="M2297" s="1" t="s">
        <v>8722</v>
      </c>
      <c r="N2297" s="1" t="s">
        <v>8723</v>
      </c>
      <c r="O2297" s="1">
        <v>78</v>
      </c>
      <c r="P2297" s="1" t="s">
        <v>8724</v>
      </c>
      <c r="Q2297" s="1">
        <v>8586.52</v>
      </c>
      <c r="R2297" s="1" t="str">
        <f>IFERROR(VLOOKUP(K2297,Proveedores!$A$2:$B$500,2,0),"Agregar")</f>
        <v>Pfizer S.R.L.</v>
      </c>
      <c r="S2297" s="5">
        <f t="shared" si="35"/>
        <v>669748.56000000006</v>
      </c>
    </row>
    <row r="2298" spans="1:19" x14ac:dyDescent="0.2">
      <c r="A2298" s="7">
        <v>44034.569872685184</v>
      </c>
      <c r="B2298" s="1" t="s">
        <v>8849</v>
      </c>
      <c r="C2298" s="1" t="s">
        <v>8850</v>
      </c>
      <c r="D2298" s="1" t="s">
        <v>1621</v>
      </c>
      <c r="E2298" s="1" t="s">
        <v>8851</v>
      </c>
      <c r="F2298" s="7">
        <v>44005</v>
      </c>
      <c r="G2298" s="1" t="s">
        <v>1372</v>
      </c>
      <c r="H2298" s="5">
        <v>2036111.96</v>
      </c>
      <c r="I2298" s="1" t="s">
        <v>7226</v>
      </c>
      <c r="J2298" s="1">
        <v>0</v>
      </c>
      <c r="K2298" s="1" t="s">
        <v>158</v>
      </c>
      <c r="L2298" s="1">
        <v>1</v>
      </c>
      <c r="M2298" s="1" t="s">
        <v>7231</v>
      </c>
      <c r="N2298" s="1" t="s">
        <v>7227</v>
      </c>
      <c r="O2298" s="1">
        <v>6000</v>
      </c>
      <c r="P2298" s="1" t="s">
        <v>1665</v>
      </c>
      <c r="Q2298" s="1">
        <v>39156</v>
      </c>
      <c r="R2298" s="1" t="str">
        <f>IFERROR(VLOOKUP(K2298,Proveedores!$A$2:$B$500,2,0),"Agregar")</f>
        <v>Abbvie S.A.</v>
      </c>
      <c r="S2298" s="5">
        <f t="shared" si="35"/>
        <v>234936000</v>
      </c>
    </row>
    <row r="2299" spans="1:19" x14ac:dyDescent="0.2">
      <c r="A2299" s="7">
        <v>44034.578067129631</v>
      </c>
      <c r="B2299" s="1" t="s">
        <v>8852</v>
      </c>
      <c r="C2299" s="1" t="s">
        <v>8853</v>
      </c>
      <c r="D2299" s="1" t="s">
        <v>1621</v>
      </c>
      <c r="E2299" s="1" t="s">
        <v>8854</v>
      </c>
      <c r="F2299" s="7">
        <v>44005</v>
      </c>
      <c r="G2299" s="1" t="s">
        <v>1372</v>
      </c>
      <c r="H2299" s="5">
        <v>1174679.98</v>
      </c>
      <c r="I2299" s="1" t="s">
        <v>7226</v>
      </c>
      <c r="J2299" s="1">
        <v>0</v>
      </c>
      <c r="K2299" s="1" t="s">
        <v>158</v>
      </c>
      <c r="L2299" s="1">
        <v>1</v>
      </c>
      <c r="M2299" s="1" t="s">
        <v>7231</v>
      </c>
      <c r="N2299" s="1" t="s">
        <v>7227</v>
      </c>
      <c r="O2299" s="1">
        <v>6000</v>
      </c>
      <c r="P2299" s="1" t="s">
        <v>1665</v>
      </c>
      <c r="Q2299" s="1">
        <v>39156</v>
      </c>
      <c r="R2299" s="1" t="str">
        <f>IFERROR(VLOOKUP(K2299,Proveedores!$A$2:$B$500,2,0),"Agregar")</f>
        <v>Abbvie S.A.</v>
      </c>
      <c r="S2299" s="5">
        <f t="shared" si="35"/>
        <v>234936000</v>
      </c>
    </row>
    <row r="2300" spans="1:19" x14ac:dyDescent="0.2">
      <c r="A2300" s="7">
        <v>44034.60869212963</v>
      </c>
      <c r="B2300" s="1" t="s">
        <v>8855</v>
      </c>
      <c r="C2300" s="1" t="s">
        <v>8856</v>
      </c>
      <c r="D2300" s="1" t="s">
        <v>1621</v>
      </c>
      <c r="E2300" s="1" t="s">
        <v>8439</v>
      </c>
      <c r="F2300" s="7">
        <v>44034</v>
      </c>
      <c r="G2300" s="1" t="s">
        <v>1178</v>
      </c>
      <c r="H2300" s="5">
        <v>1833325.28</v>
      </c>
      <c r="I2300" s="1">
        <v>1144</v>
      </c>
      <c r="J2300" s="1">
        <v>0</v>
      </c>
      <c r="K2300" s="1" t="s">
        <v>8126</v>
      </c>
      <c r="L2300" s="1">
        <v>1</v>
      </c>
      <c r="M2300" s="1" t="s">
        <v>8128</v>
      </c>
      <c r="N2300" s="1" t="s">
        <v>8338</v>
      </c>
      <c r="O2300" s="1">
        <v>16</v>
      </c>
      <c r="P2300" s="1" t="s">
        <v>1892</v>
      </c>
      <c r="Q2300" s="1">
        <v>114582.83</v>
      </c>
      <c r="R2300" s="1" t="str">
        <f>IFERROR(VLOOKUP(K2300,Proveedores!$A$2:$B$500,2,0),"Agregar")</f>
        <v>Quiromed SACIF</v>
      </c>
      <c r="S2300" s="5">
        <f t="shared" si="35"/>
        <v>1833325.28</v>
      </c>
    </row>
    <row r="2301" spans="1:19" x14ac:dyDescent="0.2">
      <c r="A2301" s="7">
        <v>44034.701331018521</v>
      </c>
      <c r="B2301" s="1" t="s">
        <v>8857</v>
      </c>
      <c r="C2301" s="1" t="s">
        <v>8858</v>
      </c>
      <c r="D2301" s="1" t="s">
        <v>1621</v>
      </c>
      <c r="E2301" s="1" t="s">
        <v>8859</v>
      </c>
      <c r="F2301" s="7">
        <v>44034</v>
      </c>
      <c r="G2301" s="1" t="s">
        <v>7699</v>
      </c>
      <c r="H2301" s="5">
        <v>2564038.04</v>
      </c>
      <c r="I2301" s="1">
        <v>1111</v>
      </c>
      <c r="J2301" s="1">
        <v>0</v>
      </c>
      <c r="K2301" s="1" t="s">
        <v>7912</v>
      </c>
      <c r="L2301" s="1">
        <v>9</v>
      </c>
      <c r="M2301" s="1" t="s">
        <v>2315</v>
      </c>
      <c r="N2301" s="1" t="s">
        <v>7906</v>
      </c>
      <c r="O2301" s="1">
        <v>2038</v>
      </c>
      <c r="P2301" s="1" t="s">
        <v>7907</v>
      </c>
      <c r="Q2301" s="1">
        <v>507.88</v>
      </c>
      <c r="R2301" s="1" t="str">
        <f>IFERROR(VLOOKUP(K2301,Proveedores!$A$2:$B$500,2,0),"Agregar")</f>
        <v>CORREO OFICIAL DE LA REPÚBLICA ARGENTINA S.A..</v>
      </c>
      <c r="S2301" s="5">
        <f t="shared" si="35"/>
        <v>1035059.44</v>
      </c>
    </row>
    <row r="2302" spans="1:19" x14ac:dyDescent="0.2">
      <c r="A2302" s="7">
        <v>44034.701331018521</v>
      </c>
      <c r="B2302" s="1" t="s">
        <v>8857</v>
      </c>
      <c r="C2302" s="1" t="s">
        <v>8858</v>
      </c>
      <c r="D2302" s="1" t="s">
        <v>1621</v>
      </c>
      <c r="E2302" s="1" t="s">
        <v>8859</v>
      </c>
      <c r="F2302" s="7">
        <v>44034</v>
      </c>
      <c r="G2302" s="1" t="s">
        <v>7699</v>
      </c>
      <c r="H2302" s="5">
        <v>2564038.04</v>
      </c>
      <c r="I2302" s="1">
        <v>1111</v>
      </c>
      <c r="J2302" s="1">
        <v>0</v>
      </c>
      <c r="K2302" s="1" t="s">
        <v>7912</v>
      </c>
      <c r="L2302" s="1">
        <v>10</v>
      </c>
      <c r="M2302" s="1" t="s">
        <v>2315</v>
      </c>
      <c r="N2302" s="1" t="s">
        <v>7906</v>
      </c>
      <c r="O2302" s="1">
        <v>2034</v>
      </c>
      <c r="P2302" s="1" t="s">
        <v>7907</v>
      </c>
      <c r="Q2302" s="1">
        <v>751.71</v>
      </c>
      <c r="R2302" s="1" t="str">
        <f>IFERROR(VLOOKUP(K2302,Proveedores!$A$2:$B$500,2,0),"Agregar")</f>
        <v>CORREO OFICIAL DE LA REPÚBLICA ARGENTINA S.A..</v>
      </c>
      <c r="S2302" s="5">
        <f t="shared" si="35"/>
        <v>1528978.1400000001</v>
      </c>
    </row>
    <row r="2303" spans="1:19" x14ac:dyDescent="0.2">
      <c r="A2303" s="7">
        <v>44034.715891203705</v>
      </c>
      <c r="B2303" s="1" t="s">
        <v>8860</v>
      </c>
      <c r="C2303" s="1" t="s">
        <v>8861</v>
      </c>
      <c r="D2303" s="1" t="s">
        <v>1621</v>
      </c>
      <c r="E2303" s="1" t="s">
        <v>8862</v>
      </c>
      <c r="F2303" s="7">
        <v>44005</v>
      </c>
      <c r="G2303" s="1" t="s">
        <v>1372</v>
      </c>
      <c r="H2303" s="5">
        <v>3249947.94</v>
      </c>
      <c r="I2303" s="1" t="s">
        <v>7226</v>
      </c>
      <c r="J2303" s="1">
        <v>0</v>
      </c>
      <c r="K2303" s="1" t="s">
        <v>158</v>
      </c>
      <c r="L2303" s="1">
        <v>1</v>
      </c>
      <c r="M2303" s="1" t="s">
        <v>7231</v>
      </c>
      <c r="N2303" s="1" t="s">
        <v>7227</v>
      </c>
      <c r="O2303" s="1">
        <v>6000</v>
      </c>
      <c r="P2303" s="1" t="s">
        <v>1665</v>
      </c>
      <c r="Q2303" s="1">
        <v>39156</v>
      </c>
      <c r="R2303" s="1" t="str">
        <f>IFERROR(VLOOKUP(K2303,Proveedores!$A$2:$B$500,2,0),"Agregar")</f>
        <v>Abbvie S.A.</v>
      </c>
      <c r="S2303" s="5">
        <f t="shared" si="35"/>
        <v>234936000</v>
      </c>
    </row>
    <row r="2304" spans="1:19" x14ac:dyDescent="0.2">
      <c r="A2304" s="7">
        <v>44034.722187500003</v>
      </c>
      <c r="B2304" s="1" t="s">
        <v>8863</v>
      </c>
      <c r="C2304" s="1" t="s">
        <v>8864</v>
      </c>
      <c r="D2304" s="1" t="s">
        <v>1621</v>
      </c>
      <c r="E2304" s="1" t="s">
        <v>8865</v>
      </c>
      <c r="F2304" s="7">
        <v>44005</v>
      </c>
      <c r="G2304" s="1" t="s">
        <v>1372</v>
      </c>
      <c r="H2304" s="5">
        <v>13313039.76</v>
      </c>
      <c r="I2304" s="1" t="s">
        <v>7226</v>
      </c>
      <c r="J2304" s="1">
        <v>0</v>
      </c>
      <c r="K2304" s="1" t="s">
        <v>158</v>
      </c>
      <c r="L2304" s="1">
        <v>1</v>
      </c>
      <c r="M2304" s="1" t="s">
        <v>7231</v>
      </c>
      <c r="N2304" s="1" t="s">
        <v>7227</v>
      </c>
      <c r="O2304" s="1">
        <v>6000</v>
      </c>
      <c r="P2304" s="1" t="s">
        <v>1665</v>
      </c>
      <c r="Q2304" s="1">
        <v>39156</v>
      </c>
      <c r="R2304" s="1" t="str">
        <f>IFERROR(VLOOKUP(K2304,Proveedores!$A$2:$B$500,2,0),"Agregar")</f>
        <v>Abbvie S.A.</v>
      </c>
      <c r="S2304" s="5">
        <f t="shared" si="35"/>
        <v>234936000</v>
      </c>
    </row>
    <row r="2305" spans="1:19" x14ac:dyDescent="0.2">
      <c r="A2305" s="7">
        <v>44034.729884259257</v>
      </c>
      <c r="B2305" s="1" t="s">
        <v>8866</v>
      </c>
      <c r="C2305" s="1" t="s">
        <v>8867</v>
      </c>
      <c r="D2305" s="1" t="s">
        <v>1621</v>
      </c>
      <c r="E2305" s="1" t="s">
        <v>8868</v>
      </c>
      <c r="F2305" s="7">
        <v>44005</v>
      </c>
      <c r="G2305" s="1" t="s">
        <v>1372</v>
      </c>
      <c r="H2305" s="5">
        <v>6186647.8899999997</v>
      </c>
      <c r="I2305" s="1" t="s">
        <v>7226</v>
      </c>
      <c r="J2305" s="1">
        <v>0</v>
      </c>
      <c r="K2305" s="1" t="s">
        <v>158</v>
      </c>
      <c r="L2305" s="1">
        <v>1</v>
      </c>
      <c r="M2305" s="1" t="s">
        <v>7231</v>
      </c>
      <c r="N2305" s="1" t="s">
        <v>7227</v>
      </c>
      <c r="O2305" s="1">
        <v>6000</v>
      </c>
      <c r="P2305" s="1" t="s">
        <v>1665</v>
      </c>
      <c r="Q2305" s="1">
        <v>39156</v>
      </c>
      <c r="R2305" s="1" t="str">
        <f>IFERROR(VLOOKUP(K2305,Proveedores!$A$2:$B$500,2,0),"Agregar")</f>
        <v>Abbvie S.A.</v>
      </c>
      <c r="S2305" s="5">
        <f t="shared" si="35"/>
        <v>234936000</v>
      </c>
    </row>
    <row r="2306" spans="1:19" x14ac:dyDescent="0.2">
      <c r="A2306" s="7">
        <v>44034.764317129629</v>
      </c>
      <c r="B2306" s="1" t="s">
        <v>8869</v>
      </c>
      <c r="C2306" s="1" t="s">
        <v>8870</v>
      </c>
      <c r="D2306" s="1" t="s">
        <v>1621</v>
      </c>
      <c r="E2306" s="1" t="s">
        <v>8871</v>
      </c>
      <c r="F2306" s="7">
        <v>44033</v>
      </c>
      <c r="G2306" s="1" t="s">
        <v>8773</v>
      </c>
      <c r="H2306" s="5">
        <v>3696600</v>
      </c>
      <c r="I2306" s="1" t="s">
        <v>8872</v>
      </c>
      <c r="J2306" s="1">
        <v>0</v>
      </c>
      <c r="K2306" s="1" t="s">
        <v>6608</v>
      </c>
      <c r="L2306" s="1">
        <v>1</v>
      </c>
      <c r="M2306" s="1" t="s">
        <v>6197</v>
      </c>
      <c r="N2306" s="1" t="s">
        <v>8775</v>
      </c>
      <c r="O2306" s="1">
        <v>20000</v>
      </c>
      <c r="P2306" s="1" t="s">
        <v>1665</v>
      </c>
      <c r="Q2306" s="1">
        <v>184.83</v>
      </c>
      <c r="R2306" s="1" t="str">
        <f>IFERROR(VLOOKUP(K2306,Proveedores!$A$2:$B$500,2,0),"Agregar")</f>
        <v>R.A. INTERTRADING S.A.</v>
      </c>
      <c r="S2306" s="5">
        <f t="shared" si="35"/>
        <v>3696600.0000000005</v>
      </c>
    </row>
    <row r="2307" spans="1:19" x14ac:dyDescent="0.2">
      <c r="A2307" s="7">
        <v>44034.790613425925</v>
      </c>
      <c r="B2307" s="1" t="s">
        <v>8873</v>
      </c>
      <c r="C2307" s="1" t="s">
        <v>8874</v>
      </c>
      <c r="D2307" s="1" t="s">
        <v>1621</v>
      </c>
      <c r="E2307" s="1" t="s">
        <v>8875</v>
      </c>
      <c r="F2307" s="7">
        <v>44033</v>
      </c>
      <c r="G2307" s="1" t="s">
        <v>8773</v>
      </c>
      <c r="H2307" s="5">
        <v>3696600</v>
      </c>
      <c r="I2307" s="1" t="s">
        <v>8876</v>
      </c>
      <c r="J2307" s="1">
        <v>0</v>
      </c>
      <c r="K2307" s="1" t="s">
        <v>6608</v>
      </c>
      <c r="L2307" s="1">
        <v>1</v>
      </c>
      <c r="M2307" s="1" t="s">
        <v>6197</v>
      </c>
      <c r="N2307" s="1" t="s">
        <v>8775</v>
      </c>
      <c r="O2307" s="1">
        <v>20000</v>
      </c>
      <c r="P2307" s="1" t="s">
        <v>1665</v>
      </c>
      <c r="Q2307" s="1">
        <v>184.83</v>
      </c>
      <c r="R2307" s="1" t="str">
        <f>IFERROR(VLOOKUP(K2307,Proveedores!$A$2:$B$500,2,0),"Agregar")</f>
        <v>R.A. INTERTRADING S.A.</v>
      </c>
      <c r="S2307" s="5">
        <f t="shared" ref="S2307:S2370" si="36">Q2307*O2307</f>
        <v>3696600.0000000005</v>
      </c>
    </row>
    <row r="2308" spans="1:19" x14ac:dyDescent="0.2">
      <c r="A2308" s="7">
        <v>44034.813101851854</v>
      </c>
      <c r="B2308" s="1" t="s">
        <v>8877</v>
      </c>
      <c r="C2308" s="1" t="s">
        <v>8878</v>
      </c>
      <c r="D2308" s="1" t="s">
        <v>1621</v>
      </c>
      <c r="E2308" s="1" t="s">
        <v>8879</v>
      </c>
      <c r="F2308" s="7">
        <v>44033</v>
      </c>
      <c r="G2308" s="1" t="s">
        <v>8880</v>
      </c>
      <c r="H2308" s="5">
        <v>3694320</v>
      </c>
      <c r="I2308" s="1">
        <v>0</v>
      </c>
      <c r="J2308" s="1">
        <v>0</v>
      </c>
      <c r="K2308" s="1" t="s">
        <v>8881</v>
      </c>
      <c r="L2308" s="1">
        <v>10</v>
      </c>
      <c r="M2308" s="1" t="s">
        <v>8882</v>
      </c>
      <c r="N2308" s="1" t="s">
        <v>8883</v>
      </c>
      <c r="O2308" s="1">
        <v>40000</v>
      </c>
      <c r="P2308" s="1" t="s">
        <v>1833</v>
      </c>
      <c r="Q2308" s="1">
        <v>307.86</v>
      </c>
      <c r="R2308" s="1" t="str">
        <f>IFERROR(VLOOKUP(K2308,Proveedores!$A$2:$B$500,2,0),"Agregar")</f>
        <v>ECOFACTORY S.R.L.</v>
      </c>
      <c r="S2308" s="5">
        <f t="shared" si="36"/>
        <v>12314400</v>
      </c>
    </row>
    <row r="2309" spans="1:19" x14ac:dyDescent="0.2">
      <c r="A2309" s="7">
        <v>44034.859930555554</v>
      </c>
      <c r="B2309" s="1" t="s">
        <v>8884</v>
      </c>
      <c r="C2309" s="1" t="s">
        <v>8885</v>
      </c>
      <c r="D2309" s="1" t="s">
        <v>1621</v>
      </c>
      <c r="E2309" s="1" t="s">
        <v>8886</v>
      </c>
      <c r="F2309" s="7">
        <v>44034</v>
      </c>
      <c r="G2309" s="1" t="s">
        <v>7699</v>
      </c>
      <c r="H2309" s="5">
        <v>7463361.0800000001</v>
      </c>
      <c r="I2309" s="1">
        <v>1111</v>
      </c>
      <c r="J2309" s="1">
        <v>0</v>
      </c>
      <c r="K2309" s="1" t="s">
        <v>7912</v>
      </c>
      <c r="L2309" s="1">
        <v>9</v>
      </c>
      <c r="M2309" s="1" t="s">
        <v>2315</v>
      </c>
      <c r="N2309" s="1" t="s">
        <v>7906</v>
      </c>
      <c r="O2309" s="1">
        <v>7009</v>
      </c>
      <c r="P2309" s="1" t="s">
        <v>7907</v>
      </c>
      <c r="Q2309" s="1">
        <v>507.88</v>
      </c>
      <c r="R2309" s="1" t="str">
        <f>IFERROR(VLOOKUP(K2309,Proveedores!$A$2:$B$500,2,0),"Agregar")</f>
        <v>CORREO OFICIAL DE LA REPÚBLICA ARGENTINA S.A..</v>
      </c>
      <c r="S2309" s="5">
        <f t="shared" si="36"/>
        <v>3559730.92</v>
      </c>
    </row>
    <row r="2310" spans="1:19" x14ac:dyDescent="0.2">
      <c r="A2310" s="7">
        <v>44034.859930555554</v>
      </c>
      <c r="B2310" s="1" t="s">
        <v>8884</v>
      </c>
      <c r="C2310" s="1" t="s">
        <v>8885</v>
      </c>
      <c r="D2310" s="1" t="s">
        <v>1621</v>
      </c>
      <c r="E2310" s="1" t="s">
        <v>8886</v>
      </c>
      <c r="F2310" s="7">
        <v>44034</v>
      </c>
      <c r="G2310" s="1" t="s">
        <v>7699</v>
      </c>
      <c r="H2310" s="5">
        <v>7463361.0800000001</v>
      </c>
      <c r="I2310" s="1">
        <v>1111</v>
      </c>
      <c r="J2310" s="1">
        <v>0</v>
      </c>
      <c r="K2310" s="1" t="s">
        <v>7912</v>
      </c>
      <c r="L2310" s="1">
        <v>10</v>
      </c>
      <c r="M2310" s="1" t="s">
        <v>2315</v>
      </c>
      <c r="N2310" s="1" t="s">
        <v>7906</v>
      </c>
      <c r="O2310" s="1">
        <v>5193</v>
      </c>
      <c r="P2310" s="1" t="s">
        <v>7907</v>
      </c>
      <c r="Q2310" s="1">
        <v>751.71</v>
      </c>
      <c r="R2310" s="1" t="str">
        <f>IFERROR(VLOOKUP(K2310,Proveedores!$A$2:$B$500,2,0),"Agregar")</f>
        <v>CORREO OFICIAL DE LA REPÚBLICA ARGENTINA S.A..</v>
      </c>
      <c r="S2310" s="5">
        <f t="shared" si="36"/>
        <v>3903630.0300000003</v>
      </c>
    </row>
    <row r="2311" spans="1:19" x14ac:dyDescent="0.2">
      <c r="A2311" s="7">
        <v>44034.864502314813</v>
      </c>
      <c r="B2311" s="1" t="s">
        <v>8887</v>
      </c>
      <c r="C2311" s="1" t="s">
        <v>8888</v>
      </c>
      <c r="D2311" s="1" t="s">
        <v>1621</v>
      </c>
      <c r="E2311" s="1" t="s">
        <v>8889</v>
      </c>
      <c r="F2311" s="7">
        <v>44034</v>
      </c>
      <c r="G2311" s="1" t="s">
        <v>7699</v>
      </c>
      <c r="H2311" s="5">
        <v>959807.78</v>
      </c>
      <c r="I2311" s="1">
        <v>1111</v>
      </c>
      <c r="J2311" s="1">
        <v>0</v>
      </c>
      <c r="K2311" s="1" t="s">
        <v>7912</v>
      </c>
      <c r="L2311" s="1">
        <v>9</v>
      </c>
      <c r="M2311" s="1" t="s">
        <v>2315</v>
      </c>
      <c r="N2311" s="1" t="s">
        <v>7906</v>
      </c>
      <c r="O2311" s="1">
        <v>762</v>
      </c>
      <c r="P2311" s="1" t="s">
        <v>7907</v>
      </c>
      <c r="Q2311" s="1">
        <v>507.88</v>
      </c>
      <c r="R2311" s="1" t="str">
        <f>IFERROR(VLOOKUP(K2311,Proveedores!$A$2:$B$500,2,0),"Agregar")</f>
        <v>CORREO OFICIAL DE LA REPÚBLICA ARGENTINA S.A..</v>
      </c>
      <c r="S2311" s="5">
        <f t="shared" si="36"/>
        <v>387004.56</v>
      </c>
    </row>
    <row r="2312" spans="1:19" x14ac:dyDescent="0.2">
      <c r="A2312" s="7">
        <v>44034.864502314813</v>
      </c>
      <c r="B2312" s="1" t="s">
        <v>8887</v>
      </c>
      <c r="C2312" s="1" t="s">
        <v>8888</v>
      </c>
      <c r="D2312" s="1" t="s">
        <v>1621</v>
      </c>
      <c r="E2312" s="1" t="s">
        <v>8889</v>
      </c>
      <c r="F2312" s="7">
        <v>44034</v>
      </c>
      <c r="G2312" s="1" t="s">
        <v>7699</v>
      </c>
      <c r="H2312" s="5">
        <v>959807.78</v>
      </c>
      <c r="I2312" s="1">
        <v>1111</v>
      </c>
      <c r="J2312" s="1">
        <v>0</v>
      </c>
      <c r="K2312" s="1" t="s">
        <v>7912</v>
      </c>
      <c r="L2312" s="1">
        <v>10</v>
      </c>
      <c r="M2312" s="1" t="s">
        <v>2315</v>
      </c>
      <c r="N2312" s="1" t="s">
        <v>7906</v>
      </c>
      <c r="O2312" s="1">
        <v>762</v>
      </c>
      <c r="P2312" s="1" t="s">
        <v>7907</v>
      </c>
      <c r="Q2312" s="1">
        <v>751.71</v>
      </c>
      <c r="R2312" s="1" t="str">
        <f>IFERROR(VLOOKUP(K2312,Proveedores!$A$2:$B$500,2,0),"Agregar")</f>
        <v>CORREO OFICIAL DE LA REPÚBLICA ARGENTINA S.A..</v>
      </c>
      <c r="S2312" s="5">
        <f t="shared" si="36"/>
        <v>572803.02</v>
      </c>
    </row>
    <row r="2313" spans="1:19" x14ac:dyDescent="0.2">
      <c r="A2313" s="7">
        <v>44034.869386574072</v>
      </c>
      <c r="B2313" s="1" t="s">
        <v>8890</v>
      </c>
      <c r="C2313" s="1" t="s">
        <v>8891</v>
      </c>
      <c r="D2313" s="1" t="s">
        <v>1621</v>
      </c>
      <c r="E2313" s="1" t="s">
        <v>8892</v>
      </c>
      <c r="F2313" s="7">
        <v>44034</v>
      </c>
      <c r="G2313" s="1" t="s">
        <v>7699</v>
      </c>
      <c r="H2313" s="5">
        <v>6890572.2599999998</v>
      </c>
      <c r="I2313" s="1">
        <v>1111</v>
      </c>
      <c r="J2313" s="1">
        <v>0</v>
      </c>
      <c r="K2313" s="1" t="s">
        <v>7912</v>
      </c>
      <c r="L2313" s="1">
        <v>9</v>
      </c>
      <c r="M2313" s="1" t="s">
        <v>2315</v>
      </c>
      <c r="N2313" s="1" t="s">
        <v>7906</v>
      </c>
      <c r="O2313" s="1">
        <v>5933</v>
      </c>
      <c r="P2313" s="1" t="s">
        <v>7907</v>
      </c>
      <c r="Q2313" s="1">
        <v>507.88</v>
      </c>
      <c r="R2313" s="1" t="str">
        <f>IFERROR(VLOOKUP(K2313,Proveedores!$A$2:$B$500,2,0),"Agregar")</f>
        <v>CORREO OFICIAL DE LA REPÚBLICA ARGENTINA S.A..</v>
      </c>
      <c r="S2313" s="5">
        <f t="shared" si="36"/>
        <v>3013252.04</v>
      </c>
    </row>
    <row r="2314" spans="1:19" x14ac:dyDescent="0.2">
      <c r="A2314" s="7">
        <v>44034.869386574072</v>
      </c>
      <c r="B2314" s="1" t="s">
        <v>8890</v>
      </c>
      <c r="C2314" s="1" t="s">
        <v>8891</v>
      </c>
      <c r="D2314" s="1" t="s">
        <v>1621</v>
      </c>
      <c r="E2314" s="1" t="s">
        <v>8892</v>
      </c>
      <c r="F2314" s="7">
        <v>44034</v>
      </c>
      <c r="G2314" s="1" t="s">
        <v>7699</v>
      </c>
      <c r="H2314" s="5">
        <v>6890572.2599999998</v>
      </c>
      <c r="I2314" s="1">
        <v>1111</v>
      </c>
      <c r="J2314" s="1">
        <v>0</v>
      </c>
      <c r="K2314" s="1" t="s">
        <v>7912</v>
      </c>
      <c r="L2314" s="1">
        <v>10</v>
      </c>
      <c r="M2314" s="1" t="s">
        <v>2315</v>
      </c>
      <c r="N2314" s="1" t="s">
        <v>7906</v>
      </c>
      <c r="O2314" s="1">
        <v>5158</v>
      </c>
      <c r="P2314" s="1" t="s">
        <v>7907</v>
      </c>
      <c r="Q2314" s="1">
        <v>751.71</v>
      </c>
      <c r="R2314" s="1" t="str">
        <f>IFERROR(VLOOKUP(K2314,Proveedores!$A$2:$B$500,2,0),"Agregar")</f>
        <v>CORREO OFICIAL DE LA REPÚBLICA ARGENTINA S.A..</v>
      </c>
      <c r="S2314" s="5">
        <f t="shared" si="36"/>
        <v>3877320.18</v>
      </c>
    </row>
    <row r="2315" spans="1:19" x14ac:dyDescent="0.2">
      <c r="A2315" s="7">
        <v>44034.873020833336</v>
      </c>
      <c r="B2315" s="1" t="s">
        <v>8893</v>
      </c>
      <c r="C2315" s="1" t="s">
        <v>8894</v>
      </c>
      <c r="D2315" s="1" t="s">
        <v>1621</v>
      </c>
      <c r="E2315" s="1" t="s">
        <v>8895</v>
      </c>
      <c r="F2315" s="7">
        <v>44034</v>
      </c>
      <c r="G2315" s="1" t="s">
        <v>7699</v>
      </c>
      <c r="H2315" s="5">
        <v>2535632.13</v>
      </c>
      <c r="I2315" s="1">
        <v>1111</v>
      </c>
      <c r="J2315" s="1">
        <v>0</v>
      </c>
      <c r="K2315" s="1" t="s">
        <v>7912</v>
      </c>
      <c r="L2315" s="1">
        <v>9</v>
      </c>
      <c r="M2315" s="1" t="s">
        <v>2315</v>
      </c>
      <c r="N2315" s="1" t="s">
        <v>7906</v>
      </c>
      <c r="O2315" s="1">
        <v>2136</v>
      </c>
      <c r="P2315" s="1" t="s">
        <v>7907</v>
      </c>
      <c r="Q2315" s="1">
        <v>507.88</v>
      </c>
      <c r="R2315" s="1" t="str">
        <f>IFERROR(VLOOKUP(K2315,Proveedores!$A$2:$B$500,2,0),"Agregar")</f>
        <v>CORREO OFICIAL DE LA REPÚBLICA ARGENTINA S.A..</v>
      </c>
      <c r="S2315" s="5">
        <f t="shared" si="36"/>
        <v>1084831.68</v>
      </c>
    </row>
    <row r="2316" spans="1:19" x14ac:dyDescent="0.2">
      <c r="A2316" s="7">
        <v>44034.873020833336</v>
      </c>
      <c r="B2316" s="1" t="s">
        <v>8893</v>
      </c>
      <c r="C2316" s="1" t="s">
        <v>8894</v>
      </c>
      <c r="D2316" s="1" t="s">
        <v>1621</v>
      </c>
      <c r="E2316" s="1" t="s">
        <v>8895</v>
      </c>
      <c r="F2316" s="7">
        <v>44034</v>
      </c>
      <c r="G2316" s="1" t="s">
        <v>7699</v>
      </c>
      <c r="H2316" s="5">
        <v>2535632.13</v>
      </c>
      <c r="I2316" s="1">
        <v>1111</v>
      </c>
      <c r="J2316" s="1">
        <v>0</v>
      </c>
      <c r="K2316" s="1" t="s">
        <v>7912</v>
      </c>
      <c r="L2316" s="1">
        <v>10</v>
      </c>
      <c r="M2316" s="1" t="s">
        <v>2315</v>
      </c>
      <c r="N2316" s="1" t="s">
        <v>7906</v>
      </c>
      <c r="O2316" s="1">
        <v>1930</v>
      </c>
      <c r="P2316" s="1" t="s">
        <v>7907</v>
      </c>
      <c r="Q2316" s="1">
        <v>751.71</v>
      </c>
      <c r="R2316" s="1" t="str">
        <f>IFERROR(VLOOKUP(K2316,Proveedores!$A$2:$B$500,2,0),"Agregar")</f>
        <v>CORREO OFICIAL DE LA REPÚBLICA ARGENTINA S.A..</v>
      </c>
      <c r="S2316" s="5">
        <f t="shared" si="36"/>
        <v>1450800.3</v>
      </c>
    </row>
    <row r="2317" spans="1:19" x14ac:dyDescent="0.2">
      <c r="A2317" s="7">
        <v>44034.875891203701</v>
      </c>
      <c r="B2317" s="1" t="s">
        <v>8896</v>
      </c>
      <c r="C2317" s="1" t="s">
        <v>8897</v>
      </c>
      <c r="D2317" s="1" t="s">
        <v>1621</v>
      </c>
      <c r="E2317" s="1" t="s">
        <v>8898</v>
      </c>
      <c r="F2317" s="7">
        <v>44034</v>
      </c>
      <c r="G2317" s="1" t="s">
        <v>7699</v>
      </c>
      <c r="H2317" s="5">
        <v>4719594.7</v>
      </c>
      <c r="I2317" s="1">
        <v>1111</v>
      </c>
      <c r="J2317" s="1">
        <v>0</v>
      </c>
      <c r="K2317" s="1" t="s">
        <v>7912</v>
      </c>
      <c r="L2317" s="1">
        <v>9</v>
      </c>
      <c r="M2317" s="1" t="s">
        <v>2315</v>
      </c>
      <c r="N2317" s="1" t="s">
        <v>7906</v>
      </c>
      <c r="O2317" s="1">
        <v>3994</v>
      </c>
      <c r="P2317" s="1" t="s">
        <v>7907</v>
      </c>
      <c r="Q2317" s="1">
        <v>507.88</v>
      </c>
      <c r="R2317" s="1" t="str">
        <f>IFERROR(VLOOKUP(K2317,Proveedores!$A$2:$B$500,2,0),"Agregar")</f>
        <v>CORREO OFICIAL DE LA REPÚBLICA ARGENTINA S.A..</v>
      </c>
      <c r="S2317" s="5">
        <f t="shared" si="36"/>
        <v>2028472.72</v>
      </c>
    </row>
    <row r="2318" spans="1:19" x14ac:dyDescent="0.2">
      <c r="A2318" s="7">
        <v>44034.875891203701</v>
      </c>
      <c r="B2318" s="1" t="s">
        <v>8896</v>
      </c>
      <c r="C2318" s="1" t="s">
        <v>8897</v>
      </c>
      <c r="D2318" s="1" t="s">
        <v>1621</v>
      </c>
      <c r="E2318" s="1" t="s">
        <v>8898</v>
      </c>
      <c r="F2318" s="7">
        <v>44034</v>
      </c>
      <c r="G2318" s="1" t="s">
        <v>7699</v>
      </c>
      <c r="H2318" s="5">
        <v>4719594.7</v>
      </c>
      <c r="I2318" s="1">
        <v>1111</v>
      </c>
      <c r="J2318" s="1">
        <v>0</v>
      </c>
      <c r="K2318" s="1" t="s">
        <v>7912</v>
      </c>
      <c r="L2318" s="1">
        <v>10</v>
      </c>
      <c r="M2318" s="1" t="s">
        <v>2315</v>
      </c>
      <c r="N2318" s="1" t="s">
        <v>7906</v>
      </c>
      <c r="O2318" s="1">
        <v>3580</v>
      </c>
      <c r="P2318" s="1" t="s">
        <v>7907</v>
      </c>
      <c r="Q2318" s="1">
        <v>751.71</v>
      </c>
      <c r="R2318" s="1" t="str">
        <f>IFERROR(VLOOKUP(K2318,Proveedores!$A$2:$B$500,2,0),"Agregar")</f>
        <v>CORREO OFICIAL DE LA REPÚBLICA ARGENTINA S.A..</v>
      </c>
      <c r="S2318" s="5">
        <f t="shared" si="36"/>
        <v>2691121.8000000003</v>
      </c>
    </row>
    <row r="2319" spans="1:19" x14ac:dyDescent="0.2">
      <c r="A2319" s="7">
        <v>44035.41196759259</v>
      </c>
      <c r="B2319" s="1" t="s">
        <v>8899</v>
      </c>
      <c r="C2319" s="1" t="s">
        <v>8900</v>
      </c>
      <c r="D2319" s="1" t="s">
        <v>1621</v>
      </c>
      <c r="E2319" s="1" t="s">
        <v>8901</v>
      </c>
      <c r="F2319" s="7">
        <v>44025</v>
      </c>
      <c r="G2319" s="1" t="s">
        <v>3118</v>
      </c>
      <c r="H2319" s="5">
        <v>256118656.5</v>
      </c>
      <c r="I2319" s="1">
        <v>1148</v>
      </c>
      <c r="J2319" s="1">
        <v>0</v>
      </c>
      <c r="K2319" s="1" t="s">
        <v>3119</v>
      </c>
      <c r="L2319" s="1">
        <v>1</v>
      </c>
      <c r="M2319" s="1">
        <v>500347</v>
      </c>
      <c r="N2319" s="1" t="s">
        <v>3650</v>
      </c>
      <c r="O2319" s="1">
        <v>175070</v>
      </c>
      <c r="P2319" s="1" t="s">
        <v>3651</v>
      </c>
      <c r="Q2319" s="1">
        <v>1462.96</v>
      </c>
      <c r="R2319" s="1" t="str">
        <f>IFERROR(VLOOKUP(K2319,Proveedores!$A$2:$B$500,2,0),"Agregar")</f>
        <v>PECC CONSORCIO DE COOPERACION</v>
      </c>
      <c r="S2319" s="5">
        <f t="shared" si="36"/>
        <v>256120407.20000002</v>
      </c>
    </row>
    <row r="2320" spans="1:19" x14ac:dyDescent="0.2">
      <c r="A2320" s="7">
        <v>44035.416215277779</v>
      </c>
      <c r="B2320" s="1" t="s">
        <v>8902</v>
      </c>
      <c r="C2320" s="1" t="s">
        <v>8903</v>
      </c>
      <c r="D2320" s="1" t="s">
        <v>1621</v>
      </c>
      <c r="E2320" s="1" t="s">
        <v>8904</v>
      </c>
      <c r="F2320" s="7">
        <v>44025</v>
      </c>
      <c r="G2320" s="1" t="s">
        <v>3118</v>
      </c>
      <c r="H2320" s="5">
        <v>182766343.5</v>
      </c>
      <c r="I2320" s="1">
        <v>1148</v>
      </c>
      <c r="J2320" s="1">
        <v>0</v>
      </c>
      <c r="K2320" s="1" t="s">
        <v>3119</v>
      </c>
      <c r="L2320" s="1">
        <v>1</v>
      </c>
      <c r="M2320" s="1">
        <v>500347</v>
      </c>
      <c r="N2320" s="1" t="s">
        <v>3650</v>
      </c>
      <c r="O2320" s="1">
        <v>124930</v>
      </c>
      <c r="P2320" s="1" t="s">
        <v>3121</v>
      </c>
      <c r="Q2320" s="1">
        <v>1462.96</v>
      </c>
      <c r="R2320" s="1" t="str">
        <f>IFERROR(VLOOKUP(K2320,Proveedores!$A$2:$B$500,2,0),"Agregar")</f>
        <v>PECC CONSORCIO DE COOPERACION</v>
      </c>
      <c r="S2320" s="5">
        <f t="shared" si="36"/>
        <v>182767592.80000001</v>
      </c>
    </row>
    <row r="2321" spans="1:19" x14ac:dyDescent="0.2">
      <c r="A2321" s="7">
        <v>44035.433009259257</v>
      </c>
      <c r="B2321" s="1" t="s">
        <v>8905</v>
      </c>
      <c r="C2321" s="1" t="s">
        <v>8906</v>
      </c>
      <c r="D2321" s="1" t="s">
        <v>1621</v>
      </c>
      <c r="E2321" s="1" t="s">
        <v>8907</v>
      </c>
      <c r="F2321" s="7">
        <v>43965</v>
      </c>
      <c r="G2321" s="1" t="s">
        <v>1280</v>
      </c>
      <c r="H2321" s="5">
        <v>2587500</v>
      </c>
      <c r="I2321" s="1" t="s">
        <v>8640</v>
      </c>
      <c r="J2321" s="1">
        <v>0</v>
      </c>
      <c r="K2321" s="1" t="s">
        <v>620</v>
      </c>
      <c r="L2321" s="1">
        <v>1</v>
      </c>
      <c r="M2321" s="1" t="s">
        <v>7329</v>
      </c>
      <c r="N2321" s="1" t="s">
        <v>7330</v>
      </c>
      <c r="O2321" s="1">
        <v>1875000</v>
      </c>
      <c r="P2321" s="1" t="s">
        <v>3651</v>
      </c>
      <c r="Q2321" s="1">
        <v>1.38</v>
      </c>
      <c r="R2321" s="1" t="str">
        <f>IFERROR(VLOOKUP(K2321,Proveedores!$A$2:$B$500,2,0),"Agregar")</f>
        <v>PHARMOS S.A.</v>
      </c>
      <c r="S2321" s="5">
        <f t="shared" si="36"/>
        <v>2587500</v>
      </c>
    </row>
    <row r="2322" spans="1:19" x14ac:dyDescent="0.2">
      <c r="A2322" s="7">
        <v>44035.569560185184</v>
      </c>
      <c r="B2322" s="1" t="s">
        <v>8908</v>
      </c>
      <c r="C2322" s="1" t="s">
        <v>8909</v>
      </c>
      <c r="D2322" s="1" t="s">
        <v>1621</v>
      </c>
      <c r="E2322" s="1" t="s">
        <v>8910</v>
      </c>
      <c r="F2322" s="7">
        <v>44034</v>
      </c>
      <c r="G2322" s="1" t="s">
        <v>8773</v>
      </c>
      <c r="H2322" s="5">
        <v>4620750</v>
      </c>
      <c r="I2322" s="1" t="s">
        <v>8911</v>
      </c>
      <c r="J2322" s="1">
        <v>0</v>
      </c>
      <c r="K2322" s="1" t="s">
        <v>6608</v>
      </c>
      <c r="L2322" s="1">
        <v>1</v>
      </c>
      <c r="M2322" s="1" t="s">
        <v>6197</v>
      </c>
      <c r="N2322" s="1" t="s">
        <v>8775</v>
      </c>
      <c r="O2322" s="1">
        <v>25000</v>
      </c>
      <c r="P2322" s="1" t="s">
        <v>1665</v>
      </c>
      <c r="Q2322" s="1">
        <v>184.83</v>
      </c>
      <c r="R2322" s="1" t="str">
        <f>IFERROR(VLOOKUP(K2322,Proveedores!$A$2:$B$500,2,0),"Agregar")</f>
        <v>R.A. INTERTRADING S.A.</v>
      </c>
      <c r="S2322" s="5">
        <f t="shared" si="36"/>
        <v>4620750</v>
      </c>
    </row>
    <row r="2323" spans="1:19" x14ac:dyDescent="0.2">
      <c r="A2323" s="7">
        <v>44035.781817129631</v>
      </c>
      <c r="B2323" s="1" t="s">
        <v>8912</v>
      </c>
      <c r="C2323" s="1" t="s">
        <v>8913</v>
      </c>
      <c r="D2323" s="1" t="s">
        <v>1621</v>
      </c>
      <c r="E2323" s="1" t="s">
        <v>8914</v>
      </c>
      <c r="F2323" s="7">
        <v>44034</v>
      </c>
      <c r="G2323" s="1" t="s">
        <v>8773</v>
      </c>
      <c r="H2323" s="5">
        <v>3696600</v>
      </c>
      <c r="I2323" s="1" t="s">
        <v>8915</v>
      </c>
      <c r="J2323" s="1">
        <v>0</v>
      </c>
      <c r="K2323" s="1" t="s">
        <v>6608</v>
      </c>
      <c r="L2323" s="1">
        <v>1</v>
      </c>
      <c r="M2323" s="1" t="s">
        <v>6197</v>
      </c>
      <c r="N2323" s="1" t="s">
        <v>8775</v>
      </c>
      <c r="O2323" s="1">
        <v>20000</v>
      </c>
      <c r="P2323" s="1" t="s">
        <v>1665</v>
      </c>
      <c r="Q2323" s="1">
        <v>184.83</v>
      </c>
      <c r="R2323" s="1" t="str">
        <f>IFERROR(VLOOKUP(K2323,Proveedores!$A$2:$B$500,2,0),"Agregar")</f>
        <v>R.A. INTERTRADING S.A.</v>
      </c>
      <c r="S2323" s="5">
        <f t="shared" si="36"/>
        <v>3696600.0000000005</v>
      </c>
    </row>
    <row r="2324" spans="1:19" x14ac:dyDescent="0.2">
      <c r="A2324" s="7">
        <v>44036.393553240741</v>
      </c>
      <c r="B2324" s="1" t="s">
        <v>8916</v>
      </c>
      <c r="C2324" s="1" t="s">
        <v>8917</v>
      </c>
      <c r="D2324" s="1" t="s">
        <v>1621</v>
      </c>
      <c r="E2324" s="1" t="s">
        <v>8918</v>
      </c>
      <c r="F2324" s="7">
        <v>44035</v>
      </c>
      <c r="G2324" s="1" t="s">
        <v>7514</v>
      </c>
      <c r="H2324" s="5">
        <v>156707.1</v>
      </c>
      <c r="I2324" s="1" t="s">
        <v>1816</v>
      </c>
      <c r="J2324" s="1">
        <v>0</v>
      </c>
      <c r="K2324" s="1" t="s">
        <v>8493</v>
      </c>
      <c r="L2324" s="1">
        <v>3</v>
      </c>
      <c r="M2324" s="1" t="s">
        <v>7517</v>
      </c>
      <c r="N2324" s="1" t="s">
        <v>7518</v>
      </c>
      <c r="O2324" s="1">
        <v>8634</v>
      </c>
      <c r="P2324" s="1" t="s">
        <v>8919</v>
      </c>
      <c r="Q2324" s="1">
        <v>18.149999999999999</v>
      </c>
      <c r="R2324" s="1" t="str">
        <f>IFERROR(VLOOKUP(K2324,Proveedores!$A$2:$B$500,2,0),"Agregar")</f>
        <v>G7 Soluciones Integrales S.R.L.</v>
      </c>
      <c r="S2324" s="5">
        <f t="shared" si="36"/>
        <v>156707.09999999998</v>
      </c>
    </row>
    <row r="2325" spans="1:19" x14ac:dyDescent="0.2">
      <c r="A2325" s="7">
        <v>44036.463136574072</v>
      </c>
      <c r="B2325" s="1" t="s">
        <v>8920</v>
      </c>
      <c r="C2325" s="1" t="s">
        <v>8921</v>
      </c>
      <c r="D2325" s="1" t="s">
        <v>1621</v>
      </c>
      <c r="E2325" s="1" t="s">
        <v>8922</v>
      </c>
      <c r="F2325" s="7">
        <v>44028</v>
      </c>
      <c r="G2325" s="1" t="s">
        <v>692</v>
      </c>
      <c r="H2325" s="5">
        <v>3555634.5</v>
      </c>
      <c r="I2325" s="1">
        <v>1174</v>
      </c>
      <c r="J2325" s="1">
        <v>0</v>
      </c>
      <c r="K2325" s="1" t="s">
        <v>620</v>
      </c>
      <c r="L2325" s="1">
        <v>28</v>
      </c>
      <c r="M2325" s="1" t="s">
        <v>3807</v>
      </c>
      <c r="N2325" s="1" t="s">
        <v>8923</v>
      </c>
      <c r="O2325" s="1">
        <v>35970</v>
      </c>
      <c r="P2325" s="1" t="s">
        <v>8924</v>
      </c>
      <c r="Q2325" s="1">
        <v>98.85</v>
      </c>
      <c r="R2325" s="1" t="str">
        <f>IFERROR(VLOOKUP(K2325,Proveedores!$A$2:$B$500,2,0),"Agregar")</f>
        <v>PHARMOS S.A.</v>
      </c>
      <c r="S2325" s="5">
        <f t="shared" si="36"/>
        <v>3555634.5</v>
      </c>
    </row>
    <row r="2326" spans="1:19" x14ac:dyDescent="0.2">
      <c r="A2326" s="7">
        <v>44036.495370370372</v>
      </c>
      <c r="B2326" s="1" t="s">
        <v>8925</v>
      </c>
      <c r="C2326" s="1" t="s">
        <v>8926</v>
      </c>
      <c r="D2326" s="1" t="s">
        <v>1621</v>
      </c>
      <c r="E2326" s="1" t="s">
        <v>8927</v>
      </c>
      <c r="F2326" s="7">
        <v>44027</v>
      </c>
      <c r="G2326" s="1" t="s">
        <v>98</v>
      </c>
      <c r="H2326" s="5">
        <v>4391817</v>
      </c>
      <c r="I2326" s="1">
        <v>0</v>
      </c>
      <c r="J2326" s="1">
        <v>0</v>
      </c>
      <c r="K2326" s="1" t="s">
        <v>6873</v>
      </c>
      <c r="L2326" s="1">
        <v>5</v>
      </c>
      <c r="M2326" s="1" t="s">
        <v>4368</v>
      </c>
      <c r="N2326" s="1" t="s">
        <v>5662</v>
      </c>
      <c r="O2326" s="1">
        <v>17475</v>
      </c>
      <c r="P2326" s="1" t="s">
        <v>5658</v>
      </c>
      <c r="Q2326" s="1">
        <v>244</v>
      </c>
      <c r="R2326" s="1" t="str">
        <f>IFERROR(VLOOKUP(K2326,Proveedores!$A$2:$B$500,2,0),"Agregar")</f>
        <v xml:space="preserve">SUCESORES DE ALFREDO WILLINER S.A. </v>
      </c>
      <c r="S2326" s="5">
        <f t="shared" si="36"/>
        <v>4263900</v>
      </c>
    </row>
    <row r="2327" spans="1:19" x14ac:dyDescent="0.2">
      <c r="A2327" s="7">
        <v>44036.652997685182</v>
      </c>
      <c r="B2327" s="1" t="s">
        <v>8928</v>
      </c>
      <c r="C2327" s="1" t="s">
        <v>8929</v>
      </c>
      <c r="D2327" s="1" t="s">
        <v>1621</v>
      </c>
      <c r="E2327" s="1" t="s">
        <v>8930</v>
      </c>
      <c r="F2327" s="7">
        <v>44036</v>
      </c>
      <c r="G2327" s="1" t="s">
        <v>1178</v>
      </c>
      <c r="H2327" s="5">
        <v>1604159.62</v>
      </c>
      <c r="I2327" s="1">
        <v>1168</v>
      </c>
      <c r="J2327" s="1">
        <v>0</v>
      </c>
      <c r="K2327" s="1" t="s">
        <v>8126</v>
      </c>
      <c r="L2327" s="1">
        <v>1</v>
      </c>
      <c r="M2327" s="1" t="s">
        <v>8128</v>
      </c>
      <c r="N2327" s="1" t="s">
        <v>8338</v>
      </c>
      <c r="O2327" s="1">
        <v>14</v>
      </c>
      <c r="P2327" s="1" t="s">
        <v>1665</v>
      </c>
      <c r="Q2327" s="1">
        <v>114582.83</v>
      </c>
      <c r="R2327" s="1" t="str">
        <f>IFERROR(VLOOKUP(K2327,Proveedores!$A$2:$B$500,2,0),"Agregar")</f>
        <v>Quiromed SACIF</v>
      </c>
      <c r="S2327" s="5">
        <f t="shared" si="36"/>
        <v>1604159.62</v>
      </c>
    </row>
    <row r="2328" spans="1:19" x14ac:dyDescent="0.2">
      <c r="A2328" s="7">
        <v>44036.718564814815</v>
      </c>
      <c r="B2328" s="1" t="s">
        <v>8931</v>
      </c>
      <c r="C2328" s="1" t="s">
        <v>8932</v>
      </c>
      <c r="D2328" s="1" t="s">
        <v>1621</v>
      </c>
      <c r="E2328" s="1" t="s">
        <v>8933</v>
      </c>
      <c r="F2328" s="7">
        <v>44036</v>
      </c>
      <c r="G2328" s="1" t="s">
        <v>692</v>
      </c>
      <c r="H2328" s="5">
        <v>7635580.4000000004</v>
      </c>
      <c r="I2328" s="1">
        <v>1135</v>
      </c>
      <c r="J2328" s="1">
        <v>0</v>
      </c>
      <c r="K2328" s="1" t="s">
        <v>2399</v>
      </c>
      <c r="L2328" s="1">
        <v>35</v>
      </c>
      <c r="M2328" s="1" t="s">
        <v>2626</v>
      </c>
      <c r="N2328" s="1" t="s">
        <v>5139</v>
      </c>
      <c r="O2328" s="1">
        <v>192332</v>
      </c>
      <c r="P2328" s="1" t="s">
        <v>1892</v>
      </c>
      <c r="Q2328" s="1">
        <v>39.700000000000003</v>
      </c>
      <c r="R2328" s="1" t="str">
        <f>IFERROR(VLOOKUP(K2328,Proveedores!$A$2:$B$500,2,0),"Agregar")</f>
        <v>PRO MED INTERNACIONAL SA</v>
      </c>
      <c r="S2328" s="5">
        <f t="shared" si="36"/>
        <v>7635580.4000000004</v>
      </c>
    </row>
    <row r="2329" spans="1:19" x14ac:dyDescent="0.2">
      <c r="A2329" s="7">
        <v>44036.770046296297</v>
      </c>
      <c r="B2329" s="1" t="s">
        <v>8934</v>
      </c>
      <c r="C2329" s="1" t="s">
        <v>8935</v>
      </c>
      <c r="D2329" s="1" t="s">
        <v>1621</v>
      </c>
      <c r="E2329" s="1" t="s">
        <v>8936</v>
      </c>
      <c r="F2329" s="7">
        <v>43850</v>
      </c>
      <c r="G2329" s="1" t="s">
        <v>8937</v>
      </c>
      <c r="H2329" s="5">
        <v>11378</v>
      </c>
      <c r="I2329" s="1" t="s">
        <v>1816</v>
      </c>
      <c r="J2329" s="1">
        <v>0</v>
      </c>
      <c r="K2329" s="1" t="s">
        <v>8938</v>
      </c>
      <c r="L2329" s="1">
        <v>1</v>
      </c>
      <c r="M2329" s="1" t="s">
        <v>1816</v>
      </c>
      <c r="N2329" s="1" t="s">
        <v>8939</v>
      </c>
      <c r="O2329" s="1">
        <v>2</v>
      </c>
      <c r="P2329" s="1" t="s">
        <v>1665</v>
      </c>
      <c r="R2329" s="1" t="str">
        <f>IFERROR(VLOOKUP(K2329,Proveedores!$A$2:$B$500,2,0),"Agregar")</f>
        <v>WIDEX ARGENTINA SA</v>
      </c>
      <c r="S2329" s="5">
        <f t="shared" si="36"/>
        <v>0</v>
      </c>
    </row>
    <row r="2330" spans="1:19" x14ac:dyDescent="0.2">
      <c r="A2330" s="7">
        <v>44036.793113425927</v>
      </c>
      <c r="B2330" s="1" t="s">
        <v>8940</v>
      </c>
      <c r="C2330" s="1" t="s">
        <v>8941</v>
      </c>
      <c r="D2330" s="1" t="s">
        <v>1621</v>
      </c>
      <c r="E2330" s="1" t="s">
        <v>8942</v>
      </c>
      <c r="F2330" s="7">
        <v>43850</v>
      </c>
      <c r="G2330" s="1">
        <v>43586</v>
      </c>
      <c r="H2330" s="5">
        <v>5689</v>
      </c>
      <c r="I2330" s="1" t="s">
        <v>1816</v>
      </c>
      <c r="J2330" s="1">
        <v>0</v>
      </c>
      <c r="K2330" s="1" t="s">
        <v>8938</v>
      </c>
      <c r="L2330" s="1">
        <v>1</v>
      </c>
      <c r="M2330" s="1" t="s">
        <v>1816</v>
      </c>
      <c r="N2330" s="1" t="s">
        <v>8939</v>
      </c>
      <c r="O2330" s="1">
        <v>1</v>
      </c>
      <c r="P2330" s="1" t="s">
        <v>1665</v>
      </c>
      <c r="R2330" s="1" t="str">
        <f>IFERROR(VLOOKUP(K2330,Proveedores!$A$2:$B$500,2,0),"Agregar")</f>
        <v>WIDEX ARGENTINA SA</v>
      </c>
      <c r="S2330" s="5">
        <f t="shared" si="36"/>
        <v>0</v>
      </c>
    </row>
    <row r="2331" spans="1:19" x14ac:dyDescent="0.2">
      <c r="A2331" s="7">
        <v>44036.796238425923</v>
      </c>
      <c r="B2331" s="1" t="s">
        <v>8943</v>
      </c>
      <c r="C2331" s="1" t="s">
        <v>8944</v>
      </c>
      <c r="D2331" s="1" t="s">
        <v>1621</v>
      </c>
      <c r="E2331" s="1" t="s">
        <v>8945</v>
      </c>
      <c r="F2331" s="7">
        <v>43857</v>
      </c>
      <c r="G2331" s="1">
        <v>43617</v>
      </c>
      <c r="H2331" s="5">
        <v>11378</v>
      </c>
      <c r="I2331" s="1" t="s">
        <v>1816</v>
      </c>
      <c r="J2331" s="1">
        <v>0</v>
      </c>
      <c r="K2331" s="1" t="s">
        <v>8938</v>
      </c>
      <c r="L2331" s="1">
        <v>1</v>
      </c>
      <c r="M2331" s="1" t="s">
        <v>1816</v>
      </c>
      <c r="N2331" s="1" t="s">
        <v>8939</v>
      </c>
      <c r="O2331" s="1">
        <v>2</v>
      </c>
      <c r="P2331" s="1" t="s">
        <v>1665</v>
      </c>
      <c r="R2331" s="1" t="str">
        <f>IFERROR(VLOOKUP(K2331,Proveedores!$A$2:$B$500,2,0),"Agregar")</f>
        <v>WIDEX ARGENTINA SA</v>
      </c>
      <c r="S2331" s="5">
        <f t="shared" si="36"/>
        <v>0</v>
      </c>
    </row>
    <row r="2332" spans="1:19" x14ac:dyDescent="0.2">
      <c r="A2332" s="7">
        <v>44036.799085648148</v>
      </c>
      <c r="B2332" s="1" t="s">
        <v>8946</v>
      </c>
      <c r="C2332" s="1" t="s">
        <v>8947</v>
      </c>
      <c r="D2332" s="1" t="s">
        <v>1621</v>
      </c>
      <c r="E2332" s="1" t="s">
        <v>8948</v>
      </c>
      <c r="F2332" s="7">
        <v>43888</v>
      </c>
      <c r="G2332" s="1">
        <v>43770</v>
      </c>
      <c r="H2332" s="5">
        <v>11378</v>
      </c>
      <c r="I2332" s="1" t="s">
        <v>1816</v>
      </c>
      <c r="J2332" s="1">
        <v>0</v>
      </c>
      <c r="K2332" s="1" t="s">
        <v>8938</v>
      </c>
      <c r="L2332" s="1">
        <v>1</v>
      </c>
      <c r="M2332" s="1" t="s">
        <v>1816</v>
      </c>
      <c r="N2332" s="1" t="s">
        <v>8939</v>
      </c>
      <c r="O2332" s="1">
        <v>2</v>
      </c>
      <c r="P2332" s="1" t="s">
        <v>1665</v>
      </c>
      <c r="R2332" s="1" t="str">
        <f>IFERROR(VLOOKUP(K2332,Proveedores!$A$2:$B$500,2,0),"Agregar")</f>
        <v>WIDEX ARGENTINA SA</v>
      </c>
      <c r="S2332" s="5">
        <f t="shared" si="36"/>
        <v>0</v>
      </c>
    </row>
    <row r="2333" spans="1:19" x14ac:dyDescent="0.2">
      <c r="A2333" s="7">
        <v>44036.801562499997</v>
      </c>
      <c r="B2333" s="1" t="s">
        <v>8949</v>
      </c>
      <c r="C2333" s="1" t="s">
        <v>8950</v>
      </c>
      <c r="D2333" s="1" t="s">
        <v>1621</v>
      </c>
      <c r="E2333" s="1" t="s">
        <v>8951</v>
      </c>
      <c r="F2333" s="7">
        <v>43888</v>
      </c>
      <c r="G2333" s="1">
        <v>43709</v>
      </c>
      <c r="H2333" s="5">
        <v>11378</v>
      </c>
      <c r="I2333" s="1" t="s">
        <v>1816</v>
      </c>
      <c r="J2333" s="1">
        <v>0</v>
      </c>
      <c r="K2333" s="1" t="s">
        <v>8938</v>
      </c>
      <c r="L2333" s="1">
        <v>1</v>
      </c>
      <c r="M2333" s="1" t="s">
        <v>1816</v>
      </c>
      <c r="N2333" s="1" t="s">
        <v>8939</v>
      </c>
      <c r="O2333" s="1">
        <v>2</v>
      </c>
      <c r="P2333" s="1" t="s">
        <v>1665</v>
      </c>
      <c r="R2333" s="1" t="str">
        <f>IFERROR(VLOOKUP(K2333,Proveedores!$A$2:$B$500,2,0),"Agregar")</f>
        <v>WIDEX ARGENTINA SA</v>
      </c>
      <c r="S2333" s="5">
        <f t="shared" si="36"/>
        <v>0</v>
      </c>
    </row>
    <row r="2334" spans="1:19" x14ac:dyDescent="0.2">
      <c r="A2334" s="7">
        <v>44036.803483796299</v>
      </c>
      <c r="B2334" s="1" t="s">
        <v>8952</v>
      </c>
      <c r="C2334" s="1" t="s">
        <v>8953</v>
      </c>
      <c r="D2334" s="1" t="s">
        <v>1621</v>
      </c>
      <c r="E2334" s="1" t="s">
        <v>8954</v>
      </c>
      <c r="F2334" s="7">
        <v>43888</v>
      </c>
      <c r="G2334" s="1">
        <v>43556</v>
      </c>
      <c r="H2334" s="5">
        <v>11378</v>
      </c>
      <c r="I2334" s="1" t="s">
        <v>1816</v>
      </c>
      <c r="J2334" s="1">
        <v>0</v>
      </c>
      <c r="K2334" s="1" t="s">
        <v>8938</v>
      </c>
      <c r="L2334" s="1">
        <v>1</v>
      </c>
      <c r="M2334" s="1" t="s">
        <v>1816</v>
      </c>
      <c r="N2334" s="1" t="s">
        <v>8939</v>
      </c>
      <c r="O2334" s="1">
        <v>2</v>
      </c>
      <c r="P2334" s="1" t="s">
        <v>1665</v>
      </c>
      <c r="R2334" s="1" t="str">
        <f>IFERROR(VLOOKUP(K2334,Proveedores!$A$2:$B$500,2,0),"Agregar")</f>
        <v>WIDEX ARGENTINA SA</v>
      </c>
      <c r="S2334" s="5">
        <f t="shared" si="36"/>
        <v>0</v>
      </c>
    </row>
    <row r="2335" spans="1:19" x14ac:dyDescent="0.2">
      <c r="A2335" s="7">
        <v>44036.806030092594</v>
      </c>
      <c r="B2335" s="1" t="s">
        <v>8955</v>
      </c>
      <c r="C2335" s="1" t="s">
        <v>8956</v>
      </c>
      <c r="D2335" s="1" t="s">
        <v>1621</v>
      </c>
      <c r="E2335" s="1" t="s">
        <v>8957</v>
      </c>
      <c r="F2335" s="7">
        <v>43888</v>
      </c>
      <c r="G2335" s="1" t="s">
        <v>8958</v>
      </c>
      <c r="H2335" s="5">
        <v>30140</v>
      </c>
      <c r="I2335" s="1" t="s">
        <v>1816</v>
      </c>
      <c r="J2335" s="1" t="s">
        <v>8959</v>
      </c>
      <c r="K2335" s="1" t="s">
        <v>8938</v>
      </c>
      <c r="L2335" s="1">
        <v>1</v>
      </c>
      <c r="M2335" s="1" t="s">
        <v>1816</v>
      </c>
      <c r="N2335" s="1" t="s">
        <v>8939</v>
      </c>
      <c r="O2335" s="1">
        <v>2</v>
      </c>
      <c r="P2335" s="1" t="s">
        <v>1665</v>
      </c>
      <c r="R2335" s="1" t="str">
        <f>IFERROR(VLOOKUP(K2335,Proveedores!$A$2:$B$500,2,0),"Agregar")</f>
        <v>WIDEX ARGENTINA SA</v>
      </c>
      <c r="S2335" s="5">
        <f t="shared" si="36"/>
        <v>0</v>
      </c>
    </row>
    <row r="2336" spans="1:19" x14ac:dyDescent="0.2">
      <c r="A2336" s="7">
        <v>44036.80878472222</v>
      </c>
      <c r="B2336" s="1" t="s">
        <v>8960</v>
      </c>
      <c r="C2336" s="1" t="s">
        <v>8961</v>
      </c>
      <c r="D2336" s="1" t="s">
        <v>1621</v>
      </c>
      <c r="E2336" s="1" t="s">
        <v>8962</v>
      </c>
      <c r="F2336" s="7">
        <v>43909</v>
      </c>
      <c r="G2336" s="1">
        <v>43647</v>
      </c>
      <c r="H2336" s="5">
        <v>11378</v>
      </c>
      <c r="I2336" s="1" t="s">
        <v>1816</v>
      </c>
      <c r="J2336" s="1">
        <v>0</v>
      </c>
      <c r="K2336" s="1" t="s">
        <v>8938</v>
      </c>
      <c r="L2336" s="1">
        <v>1</v>
      </c>
      <c r="M2336" s="1" t="s">
        <v>1816</v>
      </c>
      <c r="N2336" s="1" t="s">
        <v>8939</v>
      </c>
      <c r="O2336" s="1">
        <v>2</v>
      </c>
      <c r="P2336" s="1" t="s">
        <v>1665</v>
      </c>
      <c r="R2336" s="1" t="str">
        <f>IFERROR(VLOOKUP(K2336,Proveedores!$A$2:$B$500,2,0),"Agregar")</f>
        <v>WIDEX ARGENTINA SA</v>
      </c>
      <c r="S2336" s="5">
        <f t="shared" si="36"/>
        <v>0</v>
      </c>
    </row>
    <row r="2337" spans="1:19" x14ac:dyDescent="0.2">
      <c r="A2337" s="7">
        <v>44036.810578703706</v>
      </c>
      <c r="B2337" s="1" t="s">
        <v>8963</v>
      </c>
      <c r="C2337" s="1" t="s">
        <v>8964</v>
      </c>
      <c r="D2337" s="1" t="s">
        <v>1621</v>
      </c>
      <c r="E2337" s="1" t="s">
        <v>8965</v>
      </c>
      <c r="F2337" s="7">
        <v>43909</v>
      </c>
      <c r="G2337" s="1">
        <v>43800</v>
      </c>
      <c r="H2337" s="5">
        <v>11378</v>
      </c>
      <c r="I2337" s="1" t="s">
        <v>1816</v>
      </c>
      <c r="J2337" s="1">
        <v>0</v>
      </c>
      <c r="K2337" s="1" t="s">
        <v>8938</v>
      </c>
      <c r="L2337" s="1">
        <v>1</v>
      </c>
      <c r="M2337" s="1" t="s">
        <v>1816</v>
      </c>
      <c r="N2337" s="1" t="s">
        <v>8939</v>
      </c>
      <c r="O2337" s="1">
        <v>2</v>
      </c>
      <c r="P2337" s="1" t="s">
        <v>1665</v>
      </c>
      <c r="R2337" s="1" t="str">
        <f>IFERROR(VLOOKUP(K2337,Proveedores!$A$2:$B$500,2,0),"Agregar")</f>
        <v>WIDEX ARGENTINA SA</v>
      </c>
      <c r="S2337" s="5">
        <f t="shared" si="36"/>
        <v>0</v>
      </c>
    </row>
    <row r="2338" spans="1:19" x14ac:dyDescent="0.2">
      <c r="A2338" s="7">
        <v>44036.813703703701</v>
      </c>
      <c r="B2338" s="1" t="s">
        <v>8966</v>
      </c>
      <c r="C2338" s="1" t="s">
        <v>8967</v>
      </c>
      <c r="D2338" s="1" t="s">
        <v>1621</v>
      </c>
      <c r="E2338" s="1" t="s">
        <v>8968</v>
      </c>
      <c r="F2338" s="7">
        <v>44032</v>
      </c>
      <c r="G2338" s="1" t="s">
        <v>8969</v>
      </c>
      <c r="H2338" s="5">
        <v>11378</v>
      </c>
      <c r="I2338" s="1" t="s">
        <v>1816</v>
      </c>
      <c r="J2338" s="1">
        <v>0</v>
      </c>
      <c r="K2338" s="1" t="s">
        <v>8938</v>
      </c>
      <c r="L2338" s="1">
        <v>1</v>
      </c>
      <c r="M2338" s="1" t="s">
        <v>1816</v>
      </c>
      <c r="N2338" s="1" t="s">
        <v>8939</v>
      </c>
      <c r="O2338" s="1">
        <v>2</v>
      </c>
      <c r="P2338" s="1" t="s">
        <v>1665</v>
      </c>
      <c r="R2338" s="1" t="str">
        <f>IFERROR(VLOOKUP(K2338,Proveedores!$A$2:$B$500,2,0),"Agregar")</f>
        <v>WIDEX ARGENTINA SA</v>
      </c>
      <c r="S2338" s="5">
        <f t="shared" si="36"/>
        <v>0</v>
      </c>
    </row>
    <row r="2339" spans="1:19" x14ac:dyDescent="0.2">
      <c r="A2339" s="7">
        <v>44036.817499999997</v>
      </c>
      <c r="B2339" s="1" t="s">
        <v>8970</v>
      </c>
      <c r="C2339" s="1" t="s">
        <v>8971</v>
      </c>
      <c r="D2339" s="1" t="s">
        <v>1621</v>
      </c>
      <c r="E2339" s="1" t="s">
        <v>8972</v>
      </c>
      <c r="F2339" s="7">
        <v>44032</v>
      </c>
      <c r="G2339" s="1" t="s">
        <v>8973</v>
      </c>
      <c r="H2339" s="5">
        <v>11378</v>
      </c>
      <c r="I2339" s="1" t="s">
        <v>1816</v>
      </c>
      <c r="J2339" s="1">
        <v>0</v>
      </c>
      <c r="K2339" s="1" t="s">
        <v>8938</v>
      </c>
      <c r="L2339" s="1">
        <v>1</v>
      </c>
      <c r="M2339" s="1" t="s">
        <v>1816</v>
      </c>
      <c r="N2339" s="1" t="s">
        <v>8939</v>
      </c>
      <c r="O2339" s="1">
        <v>2</v>
      </c>
      <c r="P2339" s="1" t="s">
        <v>1665</v>
      </c>
      <c r="R2339" s="1" t="str">
        <f>IFERROR(VLOOKUP(K2339,Proveedores!$A$2:$B$500,2,0),"Agregar")</f>
        <v>WIDEX ARGENTINA SA</v>
      </c>
      <c r="S2339" s="5">
        <f t="shared" si="36"/>
        <v>0</v>
      </c>
    </row>
    <row r="2340" spans="1:19" x14ac:dyDescent="0.2">
      <c r="A2340" s="7">
        <v>44036.829305555555</v>
      </c>
      <c r="B2340" s="1" t="s">
        <v>8974</v>
      </c>
      <c r="C2340" s="1" t="s">
        <v>8975</v>
      </c>
      <c r="D2340" s="1" t="s">
        <v>1621</v>
      </c>
      <c r="E2340" s="1" t="s">
        <v>8936</v>
      </c>
      <c r="F2340" s="7">
        <v>43850</v>
      </c>
      <c r="G2340" s="1" t="s">
        <v>8937</v>
      </c>
      <c r="H2340" s="5">
        <v>11378</v>
      </c>
      <c r="I2340" s="1" t="s">
        <v>1816</v>
      </c>
      <c r="J2340" s="1">
        <v>0</v>
      </c>
      <c r="K2340" s="1" t="s">
        <v>8938</v>
      </c>
      <c r="L2340" s="1">
        <v>1</v>
      </c>
      <c r="M2340" s="1" t="s">
        <v>1816</v>
      </c>
      <c r="N2340" s="1" t="s">
        <v>8939</v>
      </c>
      <c r="O2340" s="1">
        <v>2</v>
      </c>
      <c r="P2340" s="1" t="s">
        <v>1665</v>
      </c>
      <c r="R2340" s="1" t="str">
        <f>IFERROR(VLOOKUP(K2340,Proveedores!$A$2:$B$500,2,0),"Agregar")</f>
        <v>WIDEX ARGENTINA SA</v>
      </c>
      <c r="S2340" s="5">
        <f t="shared" si="36"/>
        <v>0</v>
      </c>
    </row>
    <row r="2341" spans="1:19" x14ac:dyDescent="0.2">
      <c r="A2341" s="7">
        <v>44036.832708333335</v>
      </c>
      <c r="B2341" s="1" t="s">
        <v>8976</v>
      </c>
      <c r="C2341" s="1" t="s">
        <v>8977</v>
      </c>
      <c r="D2341" s="1" t="s">
        <v>1621</v>
      </c>
      <c r="E2341" s="1" t="s">
        <v>8942</v>
      </c>
      <c r="F2341" s="7">
        <v>43850</v>
      </c>
      <c r="G2341" s="1">
        <v>43586</v>
      </c>
      <c r="H2341" s="5">
        <v>5689</v>
      </c>
      <c r="I2341" s="1" t="s">
        <v>1816</v>
      </c>
      <c r="J2341" s="1">
        <v>0</v>
      </c>
      <c r="K2341" s="1" t="s">
        <v>8938</v>
      </c>
      <c r="L2341" s="1">
        <v>1</v>
      </c>
      <c r="M2341" s="1" t="s">
        <v>1816</v>
      </c>
      <c r="N2341" s="1" t="s">
        <v>8939</v>
      </c>
      <c r="O2341" s="1">
        <v>1</v>
      </c>
      <c r="P2341" s="1" t="s">
        <v>1665</v>
      </c>
      <c r="R2341" s="1" t="str">
        <f>IFERROR(VLOOKUP(K2341,Proveedores!$A$2:$B$500,2,0),"Agregar")</f>
        <v>WIDEX ARGENTINA SA</v>
      </c>
      <c r="S2341" s="5">
        <f t="shared" si="36"/>
        <v>0</v>
      </c>
    </row>
    <row r="2342" spans="1:19" x14ac:dyDescent="0.2">
      <c r="A2342" s="7">
        <v>44036.835416666669</v>
      </c>
      <c r="B2342" s="1" t="s">
        <v>8978</v>
      </c>
      <c r="C2342" s="1" t="s">
        <v>8979</v>
      </c>
      <c r="D2342" s="1" t="s">
        <v>1621</v>
      </c>
      <c r="E2342" s="1" t="s">
        <v>8945</v>
      </c>
      <c r="F2342" s="7">
        <v>43857</v>
      </c>
      <c r="G2342" s="1">
        <v>43617</v>
      </c>
      <c r="H2342" s="5">
        <v>11378</v>
      </c>
      <c r="I2342" s="1" t="s">
        <v>1816</v>
      </c>
      <c r="J2342" s="1">
        <v>0</v>
      </c>
      <c r="K2342" s="1" t="s">
        <v>8938</v>
      </c>
      <c r="L2342" s="1">
        <v>1</v>
      </c>
      <c r="M2342" s="1" t="s">
        <v>1816</v>
      </c>
      <c r="N2342" s="1" t="s">
        <v>8939</v>
      </c>
      <c r="O2342" s="1">
        <v>2</v>
      </c>
      <c r="P2342" s="1" t="s">
        <v>1665</v>
      </c>
      <c r="R2342" s="1" t="str">
        <f>IFERROR(VLOOKUP(K2342,Proveedores!$A$2:$B$500,2,0),"Agregar")</f>
        <v>WIDEX ARGENTINA SA</v>
      </c>
      <c r="S2342" s="5">
        <f t="shared" si="36"/>
        <v>0</v>
      </c>
    </row>
    <row r="2343" spans="1:19" x14ac:dyDescent="0.2">
      <c r="A2343" s="7">
        <v>44036.838541666664</v>
      </c>
      <c r="B2343" s="1" t="s">
        <v>8980</v>
      </c>
      <c r="C2343" s="1" t="s">
        <v>8981</v>
      </c>
      <c r="D2343" s="1" t="s">
        <v>1621</v>
      </c>
      <c r="E2343" s="1" t="s">
        <v>8948</v>
      </c>
      <c r="F2343" s="7">
        <v>43888</v>
      </c>
      <c r="G2343" s="1">
        <v>43770</v>
      </c>
      <c r="H2343" s="5">
        <v>11378</v>
      </c>
      <c r="I2343" s="1" t="s">
        <v>1816</v>
      </c>
      <c r="J2343" s="1">
        <v>0</v>
      </c>
      <c r="K2343" s="1" t="s">
        <v>8938</v>
      </c>
      <c r="L2343" s="1">
        <v>1</v>
      </c>
      <c r="M2343" s="1" t="s">
        <v>1816</v>
      </c>
      <c r="N2343" s="1" t="s">
        <v>8939</v>
      </c>
      <c r="O2343" s="1">
        <v>2</v>
      </c>
      <c r="P2343" s="1" t="s">
        <v>1665</v>
      </c>
      <c r="R2343" s="1" t="str">
        <f>IFERROR(VLOOKUP(K2343,Proveedores!$A$2:$B$500,2,0),"Agregar")</f>
        <v>WIDEX ARGENTINA SA</v>
      </c>
      <c r="S2343" s="5">
        <f t="shared" si="36"/>
        <v>0</v>
      </c>
    </row>
    <row r="2344" spans="1:19" x14ac:dyDescent="0.2">
      <c r="A2344" s="7">
        <v>44036.841064814813</v>
      </c>
      <c r="B2344" s="1" t="s">
        <v>8982</v>
      </c>
      <c r="C2344" s="1" t="s">
        <v>8983</v>
      </c>
      <c r="D2344" s="1" t="s">
        <v>1621</v>
      </c>
      <c r="E2344" s="1" t="s">
        <v>8951</v>
      </c>
      <c r="F2344" s="7">
        <v>43888</v>
      </c>
      <c r="G2344" s="1">
        <v>43709</v>
      </c>
      <c r="H2344" s="5">
        <v>11378</v>
      </c>
      <c r="I2344" s="1" t="s">
        <v>1816</v>
      </c>
      <c r="J2344" s="1">
        <v>0</v>
      </c>
      <c r="K2344" s="1" t="s">
        <v>8938</v>
      </c>
      <c r="L2344" s="1">
        <v>1</v>
      </c>
      <c r="M2344" s="1" t="s">
        <v>1816</v>
      </c>
      <c r="N2344" s="1" t="s">
        <v>8939</v>
      </c>
      <c r="O2344" s="1">
        <v>2</v>
      </c>
      <c r="P2344" s="1" t="s">
        <v>1665</v>
      </c>
      <c r="R2344" s="1" t="str">
        <f>IFERROR(VLOOKUP(K2344,Proveedores!$A$2:$B$500,2,0),"Agregar")</f>
        <v>WIDEX ARGENTINA SA</v>
      </c>
      <c r="S2344" s="5">
        <f t="shared" si="36"/>
        <v>0</v>
      </c>
    </row>
    <row r="2345" spans="1:19" x14ac:dyDescent="0.2">
      <c r="A2345" s="7">
        <v>44036.843402777777</v>
      </c>
      <c r="B2345" s="1" t="s">
        <v>8984</v>
      </c>
      <c r="C2345" s="1" t="s">
        <v>8985</v>
      </c>
      <c r="D2345" s="1" t="s">
        <v>1621</v>
      </c>
      <c r="E2345" s="1" t="s">
        <v>8954</v>
      </c>
      <c r="F2345" s="7">
        <v>43888</v>
      </c>
      <c r="G2345" s="1">
        <v>43556</v>
      </c>
      <c r="H2345" s="5">
        <v>11378</v>
      </c>
      <c r="I2345" s="1" t="s">
        <v>1816</v>
      </c>
      <c r="J2345" s="1">
        <v>0</v>
      </c>
      <c r="K2345" s="1" t="s">
        <v>8938</v>
      </c>
      <c r="L2345" s="1">
        <v>1</v>
      </c>
      <c r="M2345" s="1" t="s">
        <v>1816</v>
      </c>
      <c r="N2345" s="1" t="s">
        <v>8939</v>
      </c>
      <c r="O2345" s="1">
        <v>2</v>
      </c>
      <c r="P2345" s="1" t="s">
        <v>1665</v>
      </c>
      <c r="R2345" s="1" t="str">
        <f>IFERROR(VLOOKUP(K2345,Proveedores!$A$2:$B$500,2,0),"Agregar")</f>
        <v>WIDEX ARGENTINA SA</v>
      </c>
      <c r="S2345" s="5">
        <f t="shared" si="36"/>
        <v>0</v>
      </c>
    </row>
    <row r="2346" spans="1:19" x14ac:dyDescent="0.2">
      <c r="A2346" s="7">
        <v>44036.84642361111</v>
      </c>
      <c r="B2346" s="1" t="s">
        <v>8986</v>
      </c>
      <c r="C2346" s="1" t="s">
        <v>8987</v>
      </c>
      <c r="D2346" s="1" t="s">
        <v>1621</v>
      </c>
      <c r="E2346" s="1" t="s">
        <v>8957</v>
      </c>
      <c r="F2346" s="7">
        <v>43888</v>
      </c>
      <c r="G2346" s="1">
        <v>43497</v>
      </c>
      <c r="H2346" s="5">
        <v>60140</v>
      </c>
      <c r="I2346" s="1" t="s">
        <v>1816</v>
      </c>
      <c r="J2346" s="1">
        <v>0</v>
      </c>
      <c r="K2346" s="1" t="s">
        <v>8938</v>
      </c>
      <c r="L2346" s="1">
        <v>1</v>
      </c>
      <c r="M2346" s="1" t="s">
        <v>1816</v>
      </c>
      <c r="N2346" s="1" t="s">
        <v>8939</v>
      </c>
      <c r="O2346" s="1">
        <v>2</v>
      </c>
      <c r="P2346" s="1" t="s">
        <v>1665</v>
      </c>
      <c r="R2346" s="1" t="str">
        <f>IFERROR(VLOOKUP(K2346,Proveedores!$A$2:$B$500,2,0),"Agregar")</f>
        <v>WIDEX ARGENTINA SA</v>
      </c>
      <c r="S2346" s="5">
        <f t="shared" si="36"/>
        <v>0</v>
      </c>
    </row>
    <row r="2347" spans="1:19" x14ac:dyDescent="0.2">
      <c r="A2347" s="7">
        <v>44036.848946759259</v>
      </c>
      <c r="B2347" s="1" t="s">
        <v>8988</v>
      </c>
      <c r="C2347" s="1" t="s">
        <v>8989</v>
      </c>
      <c r="D2347" s="1" t="s">
        <v>1621</v>
      </c>
      <c r="E2347" s="1" t="s">
        <v>8962</v>
      </c>
      <c r="F2347" s="7">
        <v>43909</v>
      </c>
      <c r="G2347" s="1">
        <v>43647</v>
      </c>
      <c r="H2347" s="5">
        <v>11378</v>
      </c>
      <c r="I2347" s="1" t="s">
        <v>1816</v>
      </c>
      <c r="J2347" s="1">
        <v>0</v>
      </c>
      <c r="K2347" s="1" t="s">
        <v>8938</v>
      </c>
      <c r="L2347" s="1">
        <v>1</v>
      </c>
      <c r="M2347" s="1" t="s">
        <v>1816</v>
      </c>
      <c r="N2347" s="1" t="s">
        <v>8939</v>
      </c>
      <c r="O2347" s="1">
        <v>2</v>
      </c>
      <c r="P2347" s="1" t="s">
        <v>1665</v>
      </c>
      <c r="R2347" s="1" t="str">
        <f>IFERROR(VLOOKUP(K2347,Proveedores!$A$2:$B$500,2,0),"Agregar")</f>
        <v>WIDEX ARGENTINA SA</v>
      </c>
      <c r="S2347" s="5">
        <f t="shared" si="36"/>
        <v>0</v>
      </c>
    </row>
    <row r="2348" spans="1:19" x14ac:dyDescent="0.2">
      <c r="A2348" s="7">
        <v>44036.851909722223</v>
      </c>
      <c r="B2348" s="1" t="s">
        <v>8990</v>
      </c>
      <c r="C2348" s="1" t="s">
        <v>8991</v>
      </c>
      <c r="D2348" s="1" t="s">
        <v>1621</v>
      </c>
      <c r="E2348" s="1" t="s">
        <v>8965</v>
      </c>
      <c r="F2348" s="7">
        <v>43909</v>
      </c>
      <c r="G2348" s="1">
        <v>43800</v>
      </c>
      <c r="H2348" s="5">
        <v>11378</v>
      </c>
      <c r="I2348" s="1" t="s">
        <v>1816</v>
      </c>
      <c r="J2348" s="1">
        <v>0</v>
      </c>
      <c r="K2348" s="1" t="s">
        <v>8938</v>
      </c>
      <c r="L2348" s="1">
        <v>1</v>
      </c>
      <c r="M2348" s="1" t="s">
        <v>1816</v>
      </c>
      <c r="N2348" s="1" t="s">
        <v>8939</v>
      </c>
      <c r="O2348" s="1">
        <v>2</v>
      </c>
      <c r="P2348" s="1" t="s">
        <v>1665</v>
      </c>
      <c r="R2348" s="1" t="str">
        <f>IFERROR(VLOOKUP(K2348,Proveedores!$A$2:$B$500,2,0),"Agregar")</f>
        <v>WIDEX ARGENTINA SA</v>
      </c>
      <c r="S2348" s="5">
        <f t="shared" si="36"/>
        <v>0</v>
      </c>
    </row>
    <row r="2349" spans="1:19" x14ac:dyDescent="0.2">
      <c r="A2349" s="7">
        <v>44036.854027777779</v>
      </c>
      <c r="B2349" s="1" t="s">
        <v>8992</v>
      </c>
      <c r="C2349" s="1" t="s">
        <v>8993</v>
      </c>
      <c r="D2349" s="1" t="s">
        <v>1621</v>
      </c>
      <c r="E2349" s="1" t="s">
        <v>8968</v>
      </c>
      <c r="F2349" s="7">
        <v>44032</v>
      </c>
      <c r="G2349" s="1" t="s">
        <v>8969</v>
      </c>
      <c r="H2349" s="5">
        <v>11378</v>
      </c>
      <c r="I2349" s="1" t="s">
        <v>1816</v>
      </c>
      <c r="J2349" s="1">
        <v>0</v>
      </c>
      <c r="K2349" s="1" t="s">
        <v>8938</v>
      </c>
      <c r="L2349" s="1">
        <v>1</v>
      </c>
      <c r="M2349" s="1" t="s">
        <v>1816</v>
      </c>
      <c r="N2349" s="1" t="s">
        <v>8939</v>
      </c>
      <c r="O2349" s="1">
        <v>2</v>
      </c>
      <c r="P2349" s="1" t="s">
        <v>1665</v>
      </c>
      <c r="R2349" s="1" t="str">
        <f>IFERROR(VLOOKUP(K2349,Proveedores!$A$2:$B$500,2,0),"Agregar")</f>
        <v>WIDEX ARGENTINA SA</v>
      </c>
      <c r="S2349" s="5">
        <f t="shared" si="36"/>
        <v>0</v>
      </c>
    </row>
    <row r="2350" spans="1:19" x14ac:dyDescent="0.2">
      <c r="A2350" s="7">
        <v>44036.856909722221</v>
      </c>
      <c r="B2350" s="1" t="s">
        <v>8994</v>
      </c>
      <c r="C2350" s="1" t="s">
        <v>8995</v>
      </c>
      <c r="D2350" s="1" t="s">
        <v>1621</v>
      </c>
      <c r="E2350" s="1" t="s">
        <v>8972</v>
      </c>
      <c r="F2350" s="7">
        <v>44032</v>
      </c>
      <c r="G2350" s="1" t="s">
        <v>8973</v>
      </c>
      <c r="H2350" s="5">
        <v>11378</v>
      </c>
      <c r="I2350" s="1" t="s">
        <v>1816</v>
      </c>
      <c r="J2350" s="1">
        <v>0</v>
      </c>
      <c r="K2350" s="1" t="s">
        <v>8938</v>
      </c>
      <c r="L2350" s="1">
        <v>1</v>
      </c>
      <c r="M2350" s="1" t="s">
        <v>1816</v>
      </c>
      <c r="N2350" s="1" t="s">
        <v>8939</v>
      </c>
      <c r="O2350" s="1">
        <v>2</v>
      </c>
      <c r="P2350" s="1" t="s">
        <v>1665</v>
      </c>
      <c r="R2350" s="1" t="str">
        <f>IFERROR(VLOOKUP(K2350,Proveedores!$A$2:$B$500,2,0),"Agregar")</f>
        <v>WIDEX ARGENTINA SA</v>
      </c>
      <c r="S2350" s="5">
        <f t="shared" si="36"/>
        <v>0</v>
      </c>
    </row>
    <row r="2351" spans="1:19" x14ac:dyDescent="0.2">
      <c r="A2351" s="7">
        <v>44038.827141203707</v>
      </c>
      <c r="B2351" s="1" t="s">
        <v>8996</v>
      </c>
      <c r="C2351" s="1" t="s">
        <v>8997</v>
      </c>
      <c r="D2351" s="1" t="s">
        <v>1621</v>
      </c>
      <c r="E2351" s="1" t="s">
        <v>8998</v>
      </c>
      <c r="F2351" s="7">
        <v>44032</v>
      </c>
      <c r="G2351" s="1" t="s">
        <v>24</v>
      </c>
      <c r="H2351" s="5">
        <v>3702600</v>
      </c>
      <c r="I2351" s="1" t="s">
        <v>8999</v>
      </c>
      <c r="J2351" s="1">
        <v>0</v>
      </c>
      <c r="K2351" s="1" t="s">
        <v>1401</v>
      </c>
      <c r="L2351" s="1">
        <v>1</v>
      </c>
      <c r="M2351" s="1" t="s">
        <v>9000</v>
      </c>
      <c r="N2351" s="1" t="s">
        <v>9001</v>
      </c>
      <c r="O2351" s="1">
        <v>20000</v>
      </c>
      <c r="P2351" s="1" t="s">
        <v>1850</v>
      </c>
      <c r="Q2351" s="1">
        <v>185.13</v>
      </c>
      <c r="R2351" s="1" t="str">
        <f>IFERROR(VLOOKUP(K2351,Proveedores!$A$2:$B$500,2,0),"Agregar")</f>
        <v>UNIFIBERS S.A.</v>
      </c>
      <c r="S2351" s="5">
        <f t="shared" si="36"/>
        <v>3702600</v>
      </c>
    </row>
    <row r="2352" spans="1:19" x14ac:dyDescent="0.2">
      <c r="A2352" s="7">
        <v>44038.831458333334</v>
      </c>
      <c r="B2352" s="1" t="s">
        <v>9002</v>
      </c>
      <c r="C2352" s="1" t="s">
        <v>9003</v>
      </c>
      <c r="D2352" s="1" t="s">
        <v>1621</v>
      </c>
      <c r="E2352" s="1" t="s">
        <v>9004</v>
      </c>
      <c r="F2352" s="7">
        <v>44033</v>
      </c>
      <c r="G2352" s="1" t="s">
        <v>24</v>
      </c>
      <c r="H2352" s="5">
        <v>3702600</v>
      </c>
      <c r="I2352" s="1" t="s">
        <v>9005</v>
      </c>
      <c r="J2352" s="1">
        <v>0</v>
      </c>
      <c r="K2352" s="1" t="s">
        <v>1401</v>
      </c>
      <c r="L2352" s="1">
        <v>1</v>
      </c>
      <c r="M2352" s="1" t="s">
        <v>9000</v>
      </c>
      <c r="N2352" s="1" t="s">
        <v>9001</v>
      </c>
      <c r="O2352" s="1">
        <v>20000</v>
      </c>
      <c r="P2352" s="1" t="s">
        <v>1850</v>
      </c>
      <c r="Q2352" s="1">
        <v>185.13</v>
      </c>
      <c r="R2352" s="1" t="str">
        <f>IFERROR(VLOOKUP(K2352,Proveedores!$A$2:$B$500,2,0),"Agregar")</f>
        <v>UNIFIBERS S.A.</v>
      </c>
      <c r="S2352" s="5">
        <f t="shared" si="36"/>
        <v>3702600</v>
      </c>
    </row>
    <row r="2353" spans="1:19" x14ac:dyDescent="0.2">
      <c r="A2353" s="7">
        <v>44038.834849537037</v>
      </c>
      <c r="B2353" s="1" t="s">
        <v>9006</v>
      </c>
      <c r="C2353" s="1" t="s">
        <v>9007</v>
      </c>
      <c r="D2353" s="1" t="s">
        <v>1621</v>
      </c>
      <c r="E2353" s="1" t="s">
        <v>9008</v>
      </c>
      <c r="F2353" s="7">
        <v>44034</v>
      </c>
      <c r="G2353" s="1" t="s">
        <v>24</v>
      </c>
      <c r="H2353" s="5">
        <v>3702600</v>
      </c>
      <c r="I2353" s="1" t="s">
        <v>9009</v>
      </c>
      <c r="J2353" s="1">
        <v>0</v>
      </c>
      <c r="K2353" s="1" t="s">
        <v>1401</v>
      </c>
      <c r="L2353" s="1">
        <v>1</v>
      </c>
      <c r="M2353" s="1" t="s">
        <v>9000</v>
      </c>
      <c r="N2353" s="1" t="s">
        <v>9001</v>
      </c>
      <c r="O2353" s="1">
        <v>20000</v>
      </c>
      <c r="P2353" s="1" t="s">
        <v>1850</v>
      </c>
      <c r="Q2353" s="1">
        <v>185.13</v>
      </c>
      <c r="R2353" s="1" t="str">
        <f>IFERROR(VLOOKUP(K2353,Proveedores!$A$2:$B$500,2,0),"Agregar")</f>
        <v>UNIFIBERS S.A.</v>
      </c>
      <c r="S2353" s="5">
        <f t="shared" si="36"/>
        <v>3702600</v>
      </c>
    </row>
    <row r="2354" spans="1:19" x14ac:dyDescent="0.2">
      <c r="A2354" s="7">
        <v>44038.839097222219</v>
      </c>
      <c r="B2354" s="1" t="s">
        <v>9010</v>
      </c>
      <c r="C2354" s="1" t="s">
        <v>9011</v>
      </c>
      <c r="D2354" s="1" t="s">
        <v>1621</v>
      </c>
      <c r="E2354" s="1" t="s">
        <v>9012</v>
      </c>
      <c r="F2354" s="7">
        <v>44034</v>
      </c>
      <c r="G2354" s="1" t="s">
        <v>24</v>
      </c>
      <c r="H2354" s="5">
        <v>3702600</v>
      </c>
      <c r="I2354" s="1" t="s">
        <v>9013</v>
      </c>
      <c r="J2354" s="1">
        <v>0</v>
      </c>
      <c r="K2354" s="1" t="s">
        <v>1401</v>
      </c>
      <c r="L2354" s="1">
        <v>1</v>
      </c>
      <c r="M2354" s="1" t="s">
        <v>9000</v>
      </c>
      <c r="N2354" s="1" t="s">
        <v>9001</v>
      </c>
      <c r="O2354" s="1">
        <v>20000</v>
      </c>
      <c r="P2354" s="1" t="s">
        <v>1850</v>
      </c>
      <c r="Q2354" s="1">
        <v>185.13</v>
      </c>
      <c r="R2354" s="1" t="str">
        <f>IFERROR(VLOOKUP(K2354,Proveedores!$A$2:$B$500,2,0),"Agregar")</f>
        <v>UNIFIBERS S.A.</v>
      </c>
      <c r="S2354" s="5">
        <f t="shared" si="36"/>
        <v>3702600</v>
      </c>
    </row>
    <row r="2355" spans="1:19" x14ac:dyDescent="0.2">
      <c r="A2355" s="7">
        <v>44038.842187499999</v>
      </c>
      <c r="B2355" s="1" t="s">
        <v>9014</v>
      </c>
      <c r="C2355" s="1" t="s">
        <v>9015</v>
      </c>
      <c r="D2355" s="1" t="s">
        <v>1621</v>
      </c>
      <c r="E2355" s="1" t="s">
        <v>9016</v>
      </c>
      <c r="F2355" s="7">
        <v>44035</v>
      </c>
      <c r="G2355" s="1" t="s">
        <v>24</v>
      </c>
      <c r="H2355" s="5">
        <v>3702600</v>
      </c>
      <c r="I2355" s="1" t="s">
        <v>9017</v>
      </c>
      <c r="J2355" s="1">
        <v>0</v>
      </c>
      <c r="K2355" s="1" t="s">
        <v>1401</v>
      </c>
      <c r="L2355" s="1">
        <v>1</v>
      </c>
      <c r="M2355" s="1" t="s">
        <v>9000</v>
      </c>
      <c r="N2355" s="1" t="s">
        <v>9001</v>
      </c>
      <c r="O2355" s="1">
        <v>20000</v>
      </c>
      <c r="P2355" s="1" t="s">
        <v>1850</v>
      </c>
      <c r="Q2355" s="1">
        <v>185.13</v>
      </c>
      <c r="R2355" s="1" t="str">
        <f>IFERROR(VLOOKUP(K2355,Proveedores!$A$2:$B$500,2,0),"Agregar")</f>
        <v>UNIFIBERS S.A.</v>
      </c>
      <c r="S2355" s="5">
        <f t="shared" si="36"/>
        <v>3702600</v>
      </c>
    </row>
    <row r="2356" spans="1:19" x14ac:dyDescent="0.2">
      <c r="A2356" s="7">
        <v>44038.846122685187</v>
      </c>
      <c r="B2356" s="1" t="s">
        <v>9018</v>
      </c>
      <c r="C2356" s="1" t="s">
        <v>9019</v>
      </c>
      <c r="D2356" s="1" t="s">
        <v>1621</v>
      </c>
      <c r="E2356" s="1" t="s">
        <v>9020</v>
      </c>
      <c r="F2356" s="7">
        <v>44035</v>
      </c>
      <c r="G2356" s="1" t="s">
        <v>24</v>
      </c>
      <c r="H2356" s="5">
        <v>3702600</v>
      </c>
      <c r="I2356" s="1" t="s">
        <v>9021</v>
      </c>
      <c r="J2356" s="1">
        <v>0</v>
      </c>
      <c r="K2356" s="1" t="s">
        <v>1401</v>
      </c>
      <c r="L2356" s="1">
        <v>1</v>
      </c>
      <c r="M2356" s="1" t="s">
        <v>9000</v>
      </c>
      <c r="N2356" s="1" t="s">
        <v>9001</v>
      </c>
      <c r="O2356" s="1">
        <v>20000</v>
      </c>
      <c r="P2356" s="1" t="s">
        <v>1850</v>
      </c>
      <c r="Q2356" s="1">
        <v>185.13</v>
      </c>
      <c r="R2356" s="1" t="str">
        <f>IFERROR(VLOOKUP(K2356,Proveedores!$A$2:$B$500,2,0),"Agregar")</f>
        <v>UNIFIBERS S.A.</v>
      </c>
      <c r="S2356" s="5">
        <f t="shared" si="36"/>
        <v>3702600</v>
      </c>
    </row>
    <row r="2357" spans="1:19" x14ac:dyDescent="0.2">
      <c r="A2357" s="7">
        <v>44039.430671296293</v>
      </c>
      <c r="B2357" s="1" t="s">
        <v>9022</v>
      </c>
      <c r="C2357" s="1" t="s">
        <v>9023</v>
      </c>
      <c r="D2357" s="1" t="s">
        <v>1621</v>
      </c>
      <c r="E2357" s="1">
        <v>18600001423</v>
      </c>
      <c r="F2357" s="7">
        <v>44035</v>
      </c>
      <c r="G2357" s="1" t="s">
        <v>9024</v>
      </c>
      <c r="H2357" s="5">
        <v>39027000</v>
      </c>
      <c r="I2357" s="1">
        <v>1</v>
      </c>
      <c r="J2357" s="1">
        <v>0</v>
      </c>
      <c r="K2357" s="1" t="s">
        <v>9025</v>
      </c>
      <c r="L2357" s="1">
        <v>1</v>
      </c>
      <c r="M2357" s="1">
        <v>2020</v>
      </c>
      <c r="N2357" s="1" t="s">
        <v>9026</v>
      </c>
      <c r="O2357" s="1">
        <v>30000</v>
      </c>
      <c r="P2357" s="1">
        <v>1</v>
      </c>
      <c r="Q2357" s="1">
        <v>39027000</v>
      </c>
      <c r="R2357" s="1" t="str">
        <f>IFERROR(VLOOKUP(K2357,Proveedores!$A$2:$B$500,2,0),"Agregar")</f>
        <v xml:space="preserve">Corporacion Rio Lujan S.A. </v>
      </c>
      <c r="S2357" s="5">
        <f t="shared" si="36"/>
        <v>1170810000000</v>
      </c>
    </row>
    <row r="2358" spans="1:19" x14ac:dyDescent="0.2">
      <c r="A2358" s="7">
        <v>44039.460810185185</v>
      </c>
      <c r="B2358" s="1" t="s">
        <v>9027</v>
      </c>
      <c r="C2358" s="1" t="s">
        <v>9028</v>
      </c>
      <c r="D2358" s="1" t="s">
        <v>1621</v>
      </c>
      <c r="E2358" s="1" t="s">
        <v>8879</v>
      </c>
      <c r="F2358" s="7">
        <v>44033</v>
      </c>
      <c r="G2358" s="1" t="s">
        <v>8880</v>
      </c>
      <c r="H2358" s="5">
        <v>3694320</v>
      </c>
      <c r="I2358" s="1">
        <v>0</v>
      </c>
      <c r="J2358" s="1">
        <v>0</v>
      </c>
      <c r="K2358" s="1" t="s">
        <v>8881</v>
      </c>
      <c r="L2358" s="1">
        <v>10</v>
      </c>
      <c r="M2358" s="1" t="s">
        <v>8882</v>
      </c>
      <c r="N2358" s="1" t="s">
        <v>8883</v>
      </c>
      <c r="O2358" s="1">
        <v>40000</v>
      </c>
      <c r="P2358" s="1" t="s">
        <v>1833</v>
      </c>
      <c r="Q2358" s="1">
        <v>307.86</v>
      </c>
      <c r="R2358" s="1" t="str">
        <f>IFERROR(VLOOKUP(K2358,Proveedores!$A$2:$B$500,2,0),"Agregar")</f>
        <v>ECOFACTORY S.R.L.</v>
      </c>
      <c r="S2358" s="5">
        <f t="shared" si="36"/>
        <v>12314400</v>
      </c>
    </row>
    <row r="2359" spans="1:19" x14ac:dyDescent="0.2">
      <c r="A2359" s="7">
        <v>44039.567071759258</v>
      </c>
      <c r="B2359" s="1" t="s">
        <v>9029</v>
      </c>
      <c r="C2359" s="1" t="s">
        <v>9030</v>
      </c>
      <c r="D2359" s="1" t="s">
        <v>1621</v>
      </c>
      <c r="E2359" s="1" t="s">
        <v>9031</v>
      </c>
      <c r="F2359" s="7">
        <v>44036</v>
      </c>
      <c r="G2359" s="1" t="s">
        <v>692</v>
      </c>
      <c r="H2359" s="5">
        <v>5281510.32</v>
      </c>
      <c r="I2359" s="1" t="s">
        <v>9032</v>
      </c>
      <c r="J2359" s="1">
        <v>0</v>
      </c>
      <c r="K2359" s="1" t="s">
        <v>2737</v>
      </c>
      <c r="L2359" s="1">
        <v>6</v>
      </c>
      <c r="M2359" s="1" t="s">
        <v>3353</v>
      </c>
      <c r="N2359" s="1" t="s">
        <v>3532</v>
      </c>
      <c r="O2359" s="1">
        <v>57924</v>
      </c>
      <c r="P2359" s="1" t="s">
        <v>1642</v>
      </c>
      <c r="Q2359" s="1">
        <v>91.18</v>
      </c>
      <c r="R2359" s="1" t="str">
        <f>IFERROR(VLOOKUP(K2359,Proveedores!$A$2:$B$500,2,0),"Agregar")</f>
        <v>LABORATORIOS FABRA S.A.</v>
      </c>
      <c r="S2359" s="5">
        <f t="shared" si="36"/>
        <v>5281510.32</v>
      </c>
    </row>
    <row r="2360" spans="1:19" x14ac:dyDescent="0.2">
      <c r="A2360" s="7">
        <v>44039.572245370371</v>
      </c>
      <c r="B2360" s="1" t="s">
        <v>9033</v>
      </c>
      <c r="C2360" s="1" t="s">
        <v>9034</v>
      </c>
      <c r="D2360" s="1" t="s">
        <v>1621</v>
      </c>
      <c r="E2360" s="1" t="s">
        <v>9035</v>
      </c>
      <c r="F2360" s="7">
        <v>44036</v>
      </c>
      <c r="G2360" s="1" t="s">
        <v>692</v>
      </c>
      <c r="H2360" s="5">
        <v>3546180.02</v>
      </c>
      <c r="I2360" s="1" t="s">
        <v>9036</v>
      </c>
      <c r="J2360" s="1">
        <v>0</v>
      </c>
      <c r="K2360" s="1" t="s">
        <v>2737</v>
      </c>
      <c r="L2360" s="1">
        <v>42</v>
      </c>
      <c r="M2360" s="1" t="s">
        <v>9037</v>
      </c>
      <c r="N2360" s="1" t="s">
        <v>9038</v>
      </c>
      <c r="O2360" s="1">
        <v>1188000</v>
      </c>
      <c r="P2360" s="1" t="s">
        <v>1819</v>
      </c>
      <c r="Q2360" s="1">
        <v>2.9849999999999999</v>
      </c>
      <c r="R2360" s="1" t="str">
        <f>IFERROR(VLOOKUP(K2360,Proveedores!$A$2:$B$500,2,0),"Agregar")</f>
        <v>LABORATORIOS FABRA S.A.</v>
      </c>
      <c r="S2360" s="5">
        <f t="shared" si="36"/>
        <v>3546180</v>
      </c>
    </row>
    <row r="2361" spans="1:19" x14ac:dyDescent="0.2">
      <c r="A2361" s="7">
        <v>44039.624432870369</v>
      </c>
      <c r="B2361" s="1" t="s">
        <v>9039</v>
      </c>
      <c r="C2361" s="1" t="s">
        <v>9040</v>
      </c>
      <c r="D2361" s="1" t="s">
        <v>1621</v>
      </c>
      <c r="E2361" s="1" t="s">
        <v>9041</v>
      </c>
      <c r="F2361" s="7">
        <v>44036</v>
      </c>
      <c r="G2361" s="1" t="s">
        <v>8773</v>
      </c>
      <c r="H2361" s="5">
        <v>3696600</v>
      </c>
      <c r="I2361" s="1" t="s">
        <v>9042</v>
      </c>
      <c r="J2361" s="1">
        <v>0</v>
      </c>
      <c r="K2361" s="1" t="s">
        <v>6608</v>
      </c>
      <c r="L2361" s="1">
        <v>1</v>
      </c>
      <c r="M2361" s="1" t="s">
        <v>6197</v>
      </c>
      <c r="N2361" s="1" t="s">
        <v>8775</v>
      </c>
      <c r="O2361" s="1">
        <v>20000</v>
      </c>
      <c r="P2361" s="1" t="s">
        <v>1665</v>
      </c>
      <c r="Q2361" s="1">
        <v>184.83</v>
      </c>
      <c r="R2361" s="1" t="str">
        <f>IFERROR(VLOOKUP(K2361,Proveedores!$A$2:$B$500,2,0),"Agregar")</f>
        <v>R.A. INTERTRADING S.A.</v>
      </c>
      <c r="S2361" s="5">
        <f t="shared" si="36"/>
        <v>3696600.0000000005</v>
      </c>
    </row>
    <row r="2362" spans="1:19" x14ac:dyDescent="0.2">
      <c r="A2362" s="7">
        <v>44039.673622685186</v>
      </c>
      <c r="B2362" s="1" t="s">
        <v>9043</v>
      </c>
      <c r="C2362" s="1" t="s">
        <v>9044</v>
      </c>
      <c r="D2362" s="1" t="s">
        <v>1621</v>
      </c>
      <c r="E2362" s="1" t="s">
        <v>9045</v>
      </c>
      <c r="F2362" s="7">
        <v>44005</v>
      </c>
      <c r="G2362" s="1" t="s">
        <v>1372</v>
      </c>
      <c r="H2362" s="5">
        <v>1566239.97</v>
      </c>
      <c r="I2362" s="1" t="s">
        <v>7226</v>
      </c>
      <c r="J2362" s="1">
        <v>0</v>
      </c>
      <c r="K2362" s="1" t="s">
        <v>158</v>
      </c>
      <c r="L2362" s="1">
        <v>1</v>
      </c>
      <c r="M2362" s="1" t="s">
        <v>7231</v>
      </c>
      <c r="N2362" s="1" t="s">
        <v>7227</v>
      </c>
      <c r="O2362" s="1">
        <v>6000</v>
      </c>
      <c r="P2362" s="1" t="s">
        <v>1665</v>
      </c>
      <c r="Q2362" s="1">
        <v>39156</v>
      </c>
      <c r="R2362" s="1" t="str">
        <f>IFERROR(VLOOKUP(K2362,Proveedores!$A$2:$B$500,2,0),"Agregar")</f>
        <v>Abbvie S.A.</v>
      </c>
      <c r="S2362" s="5">
        <f t="shared" si="36"/>
        <v>234936000</v>
      </c>
    </row>
    <row r="2363" spans="1:19" x14ac:dyDescent="0.2">
      <c r="A2363" s="7">
        <v>44039.687557870369</v>
      </c>
      <c r="B2363" s="1" t="s">
        <v>9046</v>
      </c>
      <c r="C2363" s="1" t="s">
        <v>9047</v>
      </c>
      <c r="D2363" s="1" t="s">
        <v>1621</v>
      </c>
      <c r="E2363" s="1" t="s">
        <v>9048</v>
      </c>
      <c r="F2363" s="7">
        <v>44005</v>
      </c>
      <c r="G2363" s="1" t="s">
        <v>1372</v>
      </c>
      <c r="H2363" s="5">
        <v>1487927.97</v>
      </c>
      <c r="I2363" s="1" t="s">
        <v>7226</v>
      </c>
      <c r="J2363" s="1">
        <v>0</v>
      </c>
      <c r="K2363" s="1" t="s">
        <v>158</v>
      </c>
      <c r="L2363" s="1">
        <v>1</v>
      </c>
      <c r="M2363" s="1" t="s">
        <v>7231</v>
      </c>
      <c r="N2363" s="1" t="s">
        <v>7227</v>
      </c>
      <c r="O2363" s="1">
        <v>6000</v>
      </c>
      <c r="P2363" s="1" t="s">
        <v>1665</v>
      </c>
      <c r="Q2363" s="1">
        <v>39156</v>
      </c>
      <c r="R2363" s="1" t="str">
        <f>IFERROR(VLOOKUP(K2363,Proveedores!$A$2:$B$500,2,0),"Agregar")</f>
        <v>Abbvie S.A.</v>
      </c>
      <c r="S2363" s="5">
        <f t="shared" si="36"/>
        <v>234936000</v>
      </c>
    </row>
    <row r="2364" spans="1:19" x14ac:dyDescent="0.2">
      <c r="A2364" s="7">
        <v>44039.710312499999</v>
      </c>
      <c r="B2364" s="1" t="s">
        <v>9049</v>
      </c>
      <c r="C2364" s="1" t="s">
        <v>9050</v>
      </c>
      <c r="D2364" s="1" t="s">
        <v>1621</v>
      </c>
      <c r="E2364" s="1" t="s">
        <v>9051</v>
      </c>
      <c r="F2364" s="7">
        <v>44005</v>
      </c>
      <c r="G2364" s="1" t="s">
        <v>1372</v>
      </c>
      <c r="H2364" s="5">
        <v>4816187.91</v>
      </c>
      <c r="I2364" s="1" t="s">
        <v>7226</v>
      </c>
      <c r="J2364" s="1">
        <v>0</v>
      </c>
      <c r="K2364" s="1" t="s">
        <v>158</v>
      </c>
      <c r="L2364" s="1">
        <v>1</v>
      </c>
      <c r="M2364" s="1" t="s">
        <v>7231</v>
      </c>
      <c r="N2364" s="1" t="s">
        <v>7227</v>
      </c>
      <c r="O2364" s="1">
        <v>6000</v>
      </c>
      <c r="P2364" s="1" t="s">
        <v>1665</v>
      </c>
      <c r="Q2364" s="1">
        <v>39156</v>
      </c>
      <c r="R2364" s="1" t="str">
        <f>IFERROR(VLOOKUP(K2364,Proveedores!$A$2:$B$500,2,0),"Agregar")</f>
        <v>Abbvie S.A.</v>
      </c>
      <c r="S2364" s="5">
        <f t="shared" si="36"/>
        <v>234936000</v>
      </c>
    </row>
    <row r="2365" spans="1:19" x14ac:dyDescent="0.2">
      <c r="A2365" s="7">
        <v>44039.717499999999</v>
      </c>
      <c r="B2365" s="1" t="s">
        <v>9052</v>
      </c>
      <c r="C2365" s="1" t="s">
        <v>9053</v>
      </c>
      <c r="D2365" s="1" t="s">
        <v>1621</v>
      </c>
      <c r="E2365" s="1" t="s">
        <v>9054</v>
      </c>
      <c r="F2365" s="7">
        <v>44005</v>
      </c>
      <c r="G2365" s="1" t="s">
        <v>1372</v>
      </c>
      <c r="H2365" s="5">
        <v>7831199.8600000003</v>
      </c>
      <c r="I2365" s="1" t="s">
        <v>7226</v>
      </c>
      <c r="J2365" s="1">
        <v>0</v>
      </c>
      <c r="K2365" s="1" t="s">
        <v>158</v>
      </c>
      <c r="L2365" s="1">
        <v>1</v>
      </c>
      <c r="M2365" s="1" t="s">
        <v>7231</v>
      </c>
      <c r="N2365" s="1" t="s">
        <v>7227</v>
      </c>
      <c r="O2365" s="1">
        <v>6000</v>
      </c>
      <c r="P2365" s="1" t="s">
        <v>1665</v>
      </c>
      <c r="Q2365" s="1">
        <v>39156</v>
      </c>
      <c r="R2365" s="1" t="str">
        <f>IFERROR(VLOOKUP(K2365,Proveedores!$A$2:$B$500,2,0),"Agregar")</f>
        <v>Abbvie S.A.</v>
      </c>
      <c r="S2365" s="5">
        <f t="shared" si="36"/>
        <v>234936000</v>
      </c>
    </row>
    <row r="2366" spans="1:19" x14ac:dyDescent="0.2">
      <c r="A2366" s="7">
        <v>44039.737337962964</v>
      </c>
      <c r="B2366" s="1" t="s">
        <v>9055</v>
      </c>
      <c r="C2366" s="1" t="s">
        <v>9056</v>
      </c>
      <c r="D2366" s="1" t="s">
        <v>1621</v>
      </c>
      <c r="E2366" s="1" t="s">
        <v>9057</v>
      </c>
      <c r="F2366" s="7">
        <v>44004</v>
      </c>
      <c r="G2366" s="1" t="s">
        <v>472</v>
      </c>
      <c r="H2366" s="5">
        <v>5454002.4000000004</v>
      </c>
      <c r="I2366" s="1">
        <v>1187</v>
      </c>
      <c r="J2366" s="1">
        <v>0</v>
      </c>
      <c r="K2366" s="1" t="s">
        <v>334</v>
      </c>
      <c r="L2366" s="1">
        <v>4</v>
      </c>
      <c r="M2366" s="1" t="s">
        <v>7605</v>
      </c>
      <c r="N2366" s="1" t="s">
        <v>9058</v>
      </c>
      <c r="O2366" s="1">
        <v>3000</v>
      </c>
      <c r="P2366" s="1" t="s">
        <v>1892</v>
      </c>
      <c r="Q2366" s="1">
        <v>1818</v>
      </c>
      <c r="R2366" s="1" t="str">
        <f>IFERROR(VLOOKUP(K2366,Proveedores!$A$2:$B$500,2,0),"Agregar")</f>
        <v>ROFINA SAICF</v>
      </c>
      <c r="S2366" s="5">
        <f t="shared" si="36"/>
        <v>5454000</v>
      </c>
    </row>
    <row r="2367" spans="1:19" x14ac:dyDescent="0.2">
      <c r="A2367" s="7">
        <v>44040.425208333334</v>
      </c>
      <c r="B2367" s="1" t="s">
        <v>9059</v>
      </c>
      <c r="C2367" s="1" t="s">
        <v>9060</v>
      </c>
      <c r="D2367" s="1" t="s">
        <v>1621</v>
      </c>
      <c r="E2367" s="1" t="s">
        <v>9061</v>
      </c>
      <c r="F2367" s="7">
        <v>44007</v>
      </c>
      <c r="G2367" s="1" t="s">
        <v>1280</v>
      </c>
      <c r="H2367" s="5">
        <v>7590000</v>
      </c>
      <c r="I2367" s="1" t="s">
        <v>8276</v>
      </c>
      <c r="J2367" s="1">
        <v>0</v>
      </c>
      <c r="K2367" s="1" t="s">
        <v>620</v>
      </c>
      <c r="L2367" s="1">
        <v>1</v>
      </c>
      <c r="M2367" s="1" t="s">
        <v>7329</v>
      </c>
      <c r="N2367" s="1" t="s">
        <v>7330</v>
      </c>
      <c r="O2367" s="1">
        <v>5500000</v>
      </c>
      <c r="P2367" s="1" t="s">
        <v>3651</v>
      </c>
      <c r="Q2367" s="1">
        <v>1.38</v>
      </c>
      <c r="R2367" s="1" t="str">
        <f>IFERROR(VLOOKUP(K2367,Proveedores!$A$2:$B$500,2,0),"Agregar")</f>
        <v>PHARMOS S.A.</v>
      </c>
      <c r="S2367" s="5">
        <f t="shared" si="36"/>
        <v>7589999.9999999991</v>
      </c>
    </row>
    <row r="2368" spans="1:19" x14ac:dyDescent="0.2">
      <c r="A2368" s="7">
        <v>44040.435543981483</v>
      </c>
      <c r="B2368" s="1" t="s">
        <v>9062</v>
      </c>
      <c r="C2368" s="1" t="s">
        <v>9063</v>
      </c>
      <c r="D2368" s="1" t="s">
        <v>1621</v>
      </c>
      <c r="E2368" s="1" t="s">
        <v>9064</v>
      </c>
      <c r="F2368" s="7">
        <v>44007</v>
      </c>
      <c r="G2368" s="1" t="s">
        <v>1280</v>
      </c>
      <c r="H2368" s="5">
        <v>7935000</v>
      </c>
      <c r="I2368" s="1" t="s">
        <v>8276</v>
      </c>
      <c r="J2368" s="1">
        <v>0</v>
      </c>
      <c r="K2368" s="1" t="s">
        <v>620</v>
      </c>
      <c r="L2368" s="1">
        <v>1</v>
      </c>
      <c r="M2368" s="1" t="s">
        <v>7329</v>
      </c>
      <c r="N2368" s="1" t="s">
        <v>7330</v>
      </c>
      <c r="O2368" s="1">
        <v>5750000</v>
      </c>
      <c r="P2368" s="1" t="s">
        <v>3651</v>
      </c>
      <c r="Q2368" s="1">
        <v>1.38</v>
      </c>
      <c r="R2368" s="1" t="str">
        <f>IFERROR(VLOOKUP(K2368,Proveedores!$A$2:$B$500,2,0),"Agregar")</f>
        <v>PHARMOS S.A.</v>
      </c>
      <c r="S2368" s="5">
        <f t="shared" si="36"/>
        <v>7934999.9999999991</v>
      </c>
    </row>
    <row r="2369" spans="1:19" x14ac:dyDescent="0.2">
      <c r="A2369" s="7">
        <v>44040.613518518519</v>
      </c>
      <c r="B2369" s="1" t="s">
        <v>9065</v>
      </c>
      <c r="C2369" s="1" t="s">
        <v>9066</v>
      </c>
      <c r="D2369" s="1" t="s">
        <v>1621</v>
      </c>
      <c r="E2369" s="1" t="s">
        <v>9067</v>
      </c>
      <c r="F2369" s="7">
        <v>44040</v>
      </c>
      <c r="G2369" s="1" t="s">
        <v>9068</v>
      </c>
      <c r="H2369" s="5">
        <v>2785832.5</v>
      </c>
      <c r="I2369" s="1">
        <v>0</v>
      </c>
      <c r="J2369" s="1">
        <v>0</v>
      </c>
      <c r="K2369" s="1" t="s">
        <v>6873</v>
      </c>
      <c r="L2369" s="1">
        <v>1</v>
      </c>
      <c r="M2369" s="1" t="s">
        <v>4368</v>
      </c>
      <c r="N2369" s="1" t="s">
        <v>5662</v>
      </c>
      <c r="O2369" s="1">
        <v>8585</v>
      </c>
      <c r="P2369" s="1" t="s">
        <v>5658</v>
      </c>
      <c r="Q2369" s="1">
        <v>324.5</v>
      </c>
      <c r="R2369" s="1" t="str">
        <f>IFERROR(VLOOKUP(K2369,Proveedores!$A$2:$B$500,2,0),"Agregar")</f>
        <v xml:space="preserve">SUCESORES DE ALFREDO WILLINER S.A. </v>
      </c>
      <c r="S2369" s="5">
        <f t="shared" si="36"/>
        <v>2785832.5</v>
      </c>
    </row>
    <row r="2370" spans="1:19" x14ac:dyDescent="0.2">
      <c r="A2370" s="7">
        <v>44040.620243055557</v>
      </c>
      <c r="B2370" s="1" t="s">
        <v>9069</v>
      </c>
      <c r="C2370" s="1" t="s">
        <v>9070</v>
      </c>
      <c r="D2370" s="1" t="s">
        <v>1621</v>
      </c>
      <c r="E2370" s="1" t="s">
        <v>9071</v>
      </c>
      <c r="F2370" s="7">
        <v>44036</v>
      </c>
      <c r="G2370" s="1" t="s">
        <v>8773</v>
      </c>
      <c r="H2370" s="5">
        <v>3696600</v>
      </c>
      <c r="I2370" s="1" t="s">
        <v>9072</v>
      </c>
      <c r="J2370" s="1">
        <v>0</v>
      </c>
      <c r="K2370" s="1" t="s">
        <v>6608</v>
      </c>
      <c r="L2370" s="1">
        <v>1</v>
      </c>
      <c r="M2370" s="1" t="s">
        <v>6197</v>
      </c>
      <c r="N2370" s="1" t="s">
        <v>8775</v>
      </c>
      <c r="O2370" s="1">
        <v>20000</v>
      </c>
      <c r="P2370" s="1" t="s">
        <v>1665</v>
      </c>
      <c r="Q2370" s="1">
        <v>184.83</v>
      </c>
      <c r="R2370" s="1" t="str">
        <f>IFERROR(VLOOKUP(K2370,Proveedores!$A$2:$B$500,2,0),"Agregar")</f>
        <v>R.A. INTERTRADING S.A.</v>
      </c>
      <c r="S2370" s="5">
        <f t="shared" si="36"/>
        <v>3696600.0000000005</v>
      </c>
    </row>
    <row r="2371" spans="1:19" x14ac:dyDescent="0.2">
      <c r="A2371" s="7">
        <v>44040.629236111112</v>
      </c>
      <c r="B2371" s="1" t="s">
        <v>9073</v>
      </c>
      <c r="C2371" s="1" t="s">
        <v>9074</v>
      </c>
      <c r="D2371" s="1" t="s">
        <v>1621</v>
      </c>
      <c r="E2371" s="1" t="s">
        <v>9075</v>
      </c>
      <c r="F2371" s="7">
        <v>44040</v>
      </c>
      <c r="G2371" s="1" t="s">
        <v>98</v>
      </c>
      <c r="H2371" s="5">
        <v>2600160</v>
      </c>
      <c r="I2371" s="1">
        <v>0</v>
      </c>
      <c r="J2371" s="1">
        <v>0</v>
      </c>
      <c r="K2371" s="1" t="s">
        <v>6873</v>
      </c>
      <c r="L2371" s="1">
        <v>3</v>
      </c>
      <c r="M2371" s="1" t="s">
        <v>4368</v>
      </c>
      <c r="N2371" s="1" t="s">
        <v>5662</v>
      </c>
      <c r="O2371" s="1">
        <v>10834</v>
      </c>
      <c r="P2371" s="1" t="s">
        <v>5658</v>
      </c>
      <c r="Q2371" s="1">
        <v>240</v>
      </c>
      <c r="R2371" s="1" t="str">
        <f>IFERROR(VLOOKUP(K2371,Proveedores!$A$2:$B$500,2,0),"Agregar")</f>
        <v xml:space="preserve">SUCESORES DE ALFREDO WILLINER S.A. </v>
      </c>
      <c r="S2371" s="5">
        <f t="shared" ref="S2371:S2434" si="37">Q2371*O2371</f>
        <v>2600160</v>
      </c>
    </row>
    <row r="2372" spans="1:19" x14ac:dyDescent="0.2">
      <c r="A2372" s="7">
        <v>44040.639143518521</v>
      </c>
      <c r="B2372" s="1" t="s">
        <v>9076</v>
      </c>
      <c r="C2372" s="1" t="s">
        <v>9077</v>
      </c>
      <c r="D2372" s="1" t="s">
        <v>1621</v>
      </c>
      <c r="E2372" s="1" t="s">
        <v>9078</v>
      </c>
      <c r="F2372" s="7">
        <v>44040</v>
      </c>
      <c r="G2372" s="1" t="s">
        <v>42</v>
      </c>
      <c r="H2372" s="5">
        <v>5890324</v>
      </c>
      <c r="I2372" s="1">
        <v>0</v>
      </c>
      <c r="J2372" s="1">
        <v>0</v>
      </c>
      <c r="K2372" s="1" t="s">
        <v>6873</v>
      </c>
      <c r="L2372" s="1">
        <v>1</v>
      </c>
      <c r="M2372" s="1" t="s">
        <v>4368</v>
      </c>
      <c r="N2372" s="1" t="s">
        <v>5662</v>
      </c>
      <c r="O2372" s="1">
        <v>18152</v>
      </c>
      <c r="P2372" s="1" t="s">
        <v>5658</v>
      </c>
      <c r="Q2372" s="1">
        <v>324.5</v>
      </c>
      <c r="R2372" s="1" t="str">
        <f>IFERROR(VLOOKUP(K2372,Proveedores!$A$2:$B$500,2,0),"Agregar")</f>
        <v xml:space="preserve">SUCESORES DE ALFREDO WILLINER S.A. </v>
      </c>
      <c r="S2372" s="5">
        <f t="shared" si="37"/>
        <v>5890324</v>
      </c>
    </row>
    <row r="2373" spans="1:19" x14ac:dyDescent="0.2">
      <c r="A2373" s="7">
        <v>44040.650949074072</v>
      </c>
      <c r="B2373" s="1" t="s">
        <v>9079</v>
      </c>
      <c r="C2373" s="1" t="s">
        <v>9080</v>
      </c>
      <c r="D2373" s="1" t="s">
        <v>1621</v>
      </c>
      <c r="E2373" s="1" t="s">
        <v>9081</v>
      </c>
      <c r="F2373" s="7">
        <v>44040</v>
      </c>
      <c r="G2373" s="1" t="s">
        <v>98</v>
      </c>
      <c r="H2373" s="5">
        <v>2036232</v>
      </c>
      <c r="I2373" s="1">
        <v>0</v>
      </c>
      <c r="J2373" s="1">
        <v>0</v>
      </c>
      <c r="K2373" s="1" t="s">
        <v>6873</v>
      </c>
      <c r="L2373" s="1">
        <v>6</v>
      </c>
      <c r="M2373" s="1" t="s">
        <v>4368</v>
      </c>
      <c r="N2373" s="1" t="s">
        <v>5662</v>
      </c>
      <c r="O2373" s="1">
        <v>7713</v>
      </c>
      <c r="P2373" s="1" t="s">
        <v>5658</v>
      </c>
      <c r="Q2373" s="1">
        <v>264</v>
      </c>
      <c r="R2373" s="1" t="str">
        <f>IFERROR(VLOOKUP(K2373,Proveedores!$A$2:$B$500,2,0),"Agregar")</f>
        <v xml:space="preserve">SUCESORES DE ALFREDO WILLINER S.A. </v>
      </c>
      <c r="S2373" s="5">
        <f t="shared" si="37"/>
        <v>2036232</v>
      </c>
    </row>
    <row r="2374" spans="1:19" x14ac:dyDescent="0.2">
      <c r="A2374" s="7">
        <v>44040.661423611113</v>
      </c>
      <c r="B2374" s="1" t="s">
        <v>9082</v>
      </c>
      <c r="C2374" s="1" t="s">
        <v>9083</v>
      </c>
      <c r="D2374" s="1" t="s">
        <v>1621</v>
      </c>
      <c r="E2374" s="1" t="s">
        <v>9084</v>
      </c>
      <c r="F2374" s="7">
        <v>44040</v>
      </c>
      <c r="G2374" s="1" t="s">
        <v>42</v>
      </c>
      <c r="H2374" s="5">
        <v>1034830.5</v>
      </c>
      <c r="I2374" s="1">
        <v>0</v>
      </c>
      <c r="J2374" s="1">
        <v>0</v>
      </c>
      <c r="K2374" s="1" t="s">
        <v>6873</v>
      </c>
      <c r="L2374" s="1">
        <v>1</v>
      </c>
      <c r="M2374" s="1" t="s">
        <v>4368</v>
      </c>
      <c r="N2374" s="1" t="s">
        <v>5662</v>
      </c>
      <c r="O2374" s="1">
        <v>3189</v>
      </c>
      <c r="P2374" s="1" t="s">
        <v>5658</v>
      </c>
      <c r="Q2374" s="1">
        <v>324.5</v>
      </c>
      <c r="R2374" s="1" t="str">
        <f>IFERROR(VLOOKUP(K2374,Proveedores!$A$2:$B$500,2,0),"Agregar")</f>
        <v xml:space="preserve">SUCESORES DE ALFREDO WILLINER S.A. </v>
      </c>
      <c r="S2374" s="5">
        <f t="shared" si="37"/>
        <v>1034830.5</v>
      </c>
    </row>
    <row r="2375" spans="1:19" x14ac:dyDescent="0.2">
      <c r="A2375" s="7">
        <v>44040.671099537038</v>
      </c>
      <c r="B2375" s="1" t="s">
        <v>9085</v>
      </c>
      <c r="C2375" s="1" t="s">
        <v>9086</v>
      </c>
      <c r="D2375" s="1" t="s">
        <v>1621</v>
      </c>
      <c r="E2375" s="1" t="s">
        <v>9087</v>
      </c>
      <c r="F2375" s="7">
        <v>44040</v>
      </c>
      <c r="G2375" s="1" t="s">
        <v>98</v>
      </c>
      <c r="H2375" s="5">
        <v>3225600</v>
      </c>
      <c r="I2375" s="1">
        <v>0</v>
      </c>
      <c r="J2375" s="1">
        <v>0</v>
      </c>
      <c r="K2375" s="1" t="s">
        <v>6873</v>
      </c>
      <c r="L2375" s="1">
        <v>3</v>
      </c>
      <c r="M2375" s="1" t="s">
        <v>4368</v>
      </c>
      <c r="N2375" s="1" t="s">
        <v>5662</v>
      </c>
      <c r="O2375" s="1">
        <v>13440</v>
      </c>
      <c r="P2375" s="1" t="s">
        <v>5658</v>
      </c>
      <c r="Q2375" s="1">
        <v>240</v>
      </c>
      <c r="R2375" s="1" t="str">
        <f>IFERROR(VLOOKUP(K2375,Proveedores!$A$2:$B$500,2,0),"Agregar")</f>
        <v xml:space="preserve">SUCESORES DE ALFREDO WILLINER S.A. </v>
      </c>
      <c r="S2375" s="5">
        <f t="shared" si="37"/>
        <v>3225600</v>
      </c>
    </row>
    <row r="2376" spans="1:19" x14ac:dyDescent="0.2">
      <c r="A2376" s="7">
        <v>44040.683437500003</v>
      </c>
      <c r="B2376" s="1" t="s">
        <v>9088</v>
      </c>
      <c r="C2376" s="1" t="s">
        <v>9089</v>
      </c>
      <c r="D2376" s="1" t="s">
        <v>1621</v>
      </c>
      <c r="E2376" s="1" t="s">
        <v>9090</v>
      </c>
      <c r="F2376" s="7">
        <v>43847</v>
      </c>
      <c r="G2376" s="1" t="s">
        <v>865</v>
      </c>
      <c r="H2376" s="5">
        <v>13836420</v>
      </c>
      <c r="I2376" s="1">
        <v>1165</v>
      </c>
      <c r="J2376" s="1">
        <v>0</v>
      </c>
      <c r="K2376" s="1" t="s">
        <v>334</v>
      </c>
      <c r="L2376" s="1">
        <v>4</v>
      </c>
      <c r="M2376" s="1" t="s">
        <v>9091</v>
      </c>
      <c r="N2376" s="1" t="s">
        <v>9092</v>
      </c>
      <c r="O2376" s="1">
        <v>13140</v>
      </c>
      <c r="P2376" s="1" t="s">
        <v>1892</v>
      </c>
      <c r="Q2376" s="1">
        <v>1053</v>
      </c>
      <c r="R2376" s="1" t="str">
        <f>IFERROR(VLOOKUP(K2376,Proveedores!$A$2:$B$500,2,0),"Agregar")</f>
        <v>ROFINA SAICF</v>
      </c>
      <c r="S2376" s="5">
        <f t="shared" si="37"/>
        <v>13836420</v>
      </c>
    </row>
    <row r="2377" spans="1:19" x14ac:dyDescent="0.2">
      <c r="A2377" s="7">
        <v>44040.687824074077</v>
      </c>
      <c r="B2377" s="1" t="s">
        <v>9093</v>
      </c>
      <c r="C2377" s="1" t="s">
        <v>9094</v>
      </c>
      <c r="D2377" s="1" t="s">
        <v>1621</v>
      </c>
      <c r="E2377" s="1" t="s">
        <v>9095</v>
      </c>
      <c r="F2377" s="7">
        <v>44040</v>
      </c>
      <c r="G2377" s="1" t="s">
        <v>98</v>
      </c>
      <c r="H2377" s="5">
        <v>3225600</v>
      </c>
      <c r="I2377" s="1">
        <v>0</v>
      </c>
      <c r="J2377" s="1">
        <v>0</v>
      </c>
      <c r="K2377" s="1" t="s">
        <v>6873</v>
      </c>
      <c r="L2377" s="1">
        <v>3</v>
      </c>
      <c r="M2377" s="1" t="s">
        <v>4368</v>
      </c>
      <c r="N2377" s="1" t="s">
        <v>5662</v>
      </c>
      <c r="O2377" s="1">
        <v>13440</v>
      </c>
      <c r="P2377" s="1" t="s">
        <v>5658</v>
      </c>
      <c r="Q2377" s="1">
        <v>240</v>
      </c>
      <c r="R2377" s="1" t="str">
        <f>IFERROR(VLOOKUP(K2377,Proveedores!$A$2:$B$500,2,0),"Agregar")</f>
        <v xml:space="preserve">SUCESORES DE ALFREDO WILLINER S.A. </v>
      </c>
      <c r="S2377" s="5">
        <f t="shared" si="37"/>
        <v>3225600</v>
      </c>
    </row>
    <row r="2378" spans="1:19" x14ac:dyDescent="0.2">
      <c r="A2378" s="7">
        <v>44040.697083333333</v>
      </c>
      <c r="B2378" s="1" t="s">
        <v>9096</v>
      </c>
      <c r="C2378" s="1" t="s">
        <v>9097</v>
      </c>
      <c r="D2378" s="1" t="s">
        <v>1621</v>
      </c>
      <c r="E2378" s="1" t="s">
        <v>9098</v>
      </c>
      <c r="F2378" s="7">
        <v>44040</v>
      </c>
      <c r="G2378" s="1" t="s">
        <v>42</v>
      </c>
      <c r="H2378" s="5">
        <v>5158901</v>
      </c>
      <c r="I2378" s="1">
        <v>0</v>
      </c>
      <c r="J2378" s="1">
        <v>0</v>
      </c>
      <c r="K2378" s="1" t="s">
        <v>6873</v>
      </c>
      <c r="L2378" s="1">
        <v>1</v>
      </c>
      <c r="M2378" s="1" t="s">
        <v>4368</v>
      </c>
      <c r="N2378" s="1" t="s">
        <v>5662</v>
      </c>
      <c r="O2378" s="1">
        <v>15898</v>
      </c>
      <c r="P2378" s="1" t="s">
        <v>5658</v>
      </c>
      <c r="Q2378" s="1">
        <v>324.5</v>
      </c>
      <c r="R2378" s="1" t="str">
        <f>IFERROR(VLOOKUP(K2378,Proveedores!$A$2:$B$500,2,0),"Agregar")</f>
        <v xml:space="preserve">SUCESORES DE ALFREDO WILLINER S.A. </v>
      </c>
      <c r="S2378" s="5">
        <f t="shared" si="37"/>
        <v>5158901</v>
      </c>
    </row>
    <row r="2379" spans="1:19" x14ac:dyDescent="0.2">
      <c r="A2379" s="7">
        <v>44041.382222222222</v>
      </c>
      <c r="B2379" s="1" t="s">
        <v>9099</v>
      </c>
      <c r="C2379" s="1" t="s">
        <v>9100</v>
      </c>
      <c r="D2379" s="1" t="s">
        <v>1621</v>
      </c>
      <c r="E2379" s="1" t="s">
        <v>9101</v>
      </c>
      <c r="F2379" s="7">
        <v>44012</v>
      </c>
      <c r="G2379" s="1" t="s">
        <v>692</v>
      </c>
      <c r="H2379" s="5">
        <v>2891586.6</v>
      </c>
      <c r="I2379" s="1">
        <v>1108</v>
      </c>
      <c r="J2379" s="1">
        <v>0</v>
      </c>
      <c r="K2379" s="1" t="s">
        <v>702</v>
      </c>
      <c r="L2379" s="1">
        <v>5</v>
      </c>
      <c r="M2379" s="1">
        <v>3002214</v>
      </c>
      <c r="N2379" s="1" t="s">
        <v>7186</v>
      </c>
      <c r="O2379" s="1">
        <v>7116</v>
      </c>
      <c r="P2379" s="1" t="s">
        <v>7187</v>
      </c>
      <c r="Q2379" s="1">
        <v>406.35</v>
      </c>
      <c r="R2379" s="1" t="str">
        <f>IFERROR(VLOOKUP(K2379,Proveedores!$A$2:$B$500,2,0),"Agregar")</f>
        <v>SAVANT PHARM S.A.</v>
      </c>
      <c r="S2379" s="5">
        <f t="shared" si="37"/>
        <v>2891586.6</v>
      </c>
    </row>
    <row r="2380" spans="1:19" x14ac:dyDescent="0.2">
      <c r="A2380" s="7">
        <v>44041.387013888889</v>
      </c>
      <c r="B2380" s="1" t="s">
        <v>9102</v>
      </c>
      <c r="C2380" s="1" t="s">
        <v>9103</v>
      </c>
      <c r="D2380" s="1" t="s">
        <v>1621</v>
      </c>
      <c r="E2380" s="1" t="s">
        <v>9104</v>
      </c>
      <c r="F2380" s="7">
        <v>44040</v>
      </c>
      <c r="G2380" s="1" t="s">
        <v>42</v>
      </c>
      <c r="H2380" s="5">
        <v>3270960</v>
      </c>
      <c r="I2380" s="1">
        <v>0</v>
      </c>
      <c r="J2380" s="1">
        <v>0</v>
      </c>
      <c r="K2380" s="1" t="s">
        <v>6873</v>
      </c>
      <c r="L2380" s="1">
        <v>1</v>
      </c>
      <c r="M2380" s="1" t="s">
        <v>4368</v>
      </c>
      <c r="N2380" s="1" t="s">
        <v>5662</v>
      </c>
      <c r="O2380" s="1">
        <v>10080</v>
      </c>
      <c r="P2380" s="1" t="s">
        <v>5658</v>
      </c>
      <c r="Q2380" s="1">
        <v>324.5</v>
      </c>
      <c r="R2380" s="1" t="str">
        <f>IFERROR(VLOOKUP(K2380,Proveedores!$A$2:$B$500,2,0),"Agregar")</f>
        <v xml:space="preserve">SUCESORES DE ALFREDO WILLINER S.A. </v>
      </c>
      <c r="S2380" s="5">
        <f t="shared" si="37"/>
        <v>3270960</v>
      </c>
    </row>
    <row r="2381" spans="1:19" x14ac:dyDescent="0.2">
      <c r="A2381" s="7">
        <v>44041.387430555558</v>
      </c>
      <c r="B2381" s="1" t="s">
        <v>9105</v>
      </c>
      <c r="C2381" s="1" t="s">
        <v>9106</v>
      </c>
      <c r="D2381" s="1" t="s">
        <v>1621</v>
      </c>
      <c r="E2381" s="1" t="s">
        <v>9107</v>
      </c>
      <c r="F2381" s="7">
        <v>44012</v>
      </c>
      <c r="G2381" s="1" t="s">
        <v>692</v>
      </c>
      <c r="H2381" s="5">
        <v>2906621.55</v>
      </c>
      <c r="I2381" s="1">
        <v>1109</v>
      </c>
      <c r="J2381" s="1">
        <v>0</v>
      </c>
      <c r="K2381" s="1" t="s">
        <v>702</v>
      </c>
      <c r="L2381" s="1">
        <v>5</v>
      </c>
      <c r="M2381" s="1">
        <v>3002214</v>
      </c>
      <c r="N2381" s="1" t="s">
        <v>7186</v>
      </c>
      <c r="O2381" s="1">
        <v>7153</v>
      </c>
      <c r="P2381" s="1" t="s">
        <v>7187</v>
      </c>
      <c r="Q2381" s="1">
        <v>406.35</v>
      </c>
      <c r="R2381" s="1" t="str">
        <f>IFERROR(VLOOKUP(K2381,Proveedores!$A$2:$B$500,2,0),"Agregar")</f>
        <v>SAVANT PHARM S.A.</v>
      </c>
      <c r="S2381" s="5">
        <f t="shared" si="37"/>
        <v>2906621.5500000003</v>
      </c>
    </row>
    <row r="2382" spans="1:19" x14ac:dyDescent="0.2">
      <c r="A2382" s="7">
        <v>44041.397094907406</v>
      </c>
      <c r="B2382" s="1" t="s">
        <v>9108</v>
      </c>
      <c r="C2382" s="1" t="s">
        <v>9109</v>
      </c>
      <c r="D2382" s="1" t="s">
        <v>1621</v>
      </c>
      <c r="E2382" s="1" t="s">
        <v>9110</v>
      </c>
      <c r="F2382" s="7">
        <v>44012</v>
      </c>
      <c r="G2382" s="1" t="s">
        <v>692</v>
      </c>
      <c r="H2382" s="5">
        <v>2946037.51</v>
      </c>
      <c r="I2382" s="1">
        <v>1169</v>
      </c>
      <c r="J2382" s="1">
        <v>0</v>
      </c>
      <c r="K2382" s="1" t="s">
        <v>702</v>
      </c>
      <c r="L2382" s="1">
        <v>5</v>
      </c>
      <c r="M2382" s="1">
        <v>3002214</v>
      </c>
      <c r="N2382" s="1" t="s">
        <v>7186</v>
      </c>
      <c r="O2382" s="1">
        <v>7250</v>
      </c>
      <c r="P2382" s="1" t="s">
        <v>7187</v>
      </c>
      <c r="Q2382" s="1">
        <v>406.35</v>
      </c>
      <c r="R2382" s="1" t="str">
        <f>IFERROR(VLOOKUP(K2382,Proveedores!$A$2:$B$500,2,0),"Agregar")</f>
        <v>SAVANT PHARM S.A.</v>
      </c>
      <c r="S2382" s="5">
        <f t="shared" si="37"/>
        <v>2946037.5</v>
      </c>
    </row>
    <row r="2383" spans="1:19" x14ac:dyDescent="0.2">
      <c r="A2383" s="7">
        <v>44041.398530092592</v>
      </c>
      <c r="B2383" s="1" t="s">
        <v>9111</v>
      </c>
      <c r="C2383" s="1" t="s">
        <v>9112</v>
      </c>
      <c r="D2383" s="1" t="s">
        <v>1621</v>
      </c>
      <c r="E2383" s="1" t="s">
        <v>9113</v>
      </c>
      <c r="F2383" s="7">
        <v>44040</v>
      </c>
      <c r="G2383" s="1" t="s">
        <v>98</v>
      </c>
      <c r="H2383" s="5">
        <v>4591104</v>
      </c>
      <c r="I2383" s="1">
        <v>0</v>
      </c>
      <c r="J2383" s="1">
        <v>0</v>
      </c>
      <c r="K2383" s="1" t="s">
        <v>6873</v>
      </c>
      <c r="L2383" s="1">
        <v>5</v>
      </c>
      <c r="M2383" s="1" t="s">
        <v>4368</v>
      </c>
      <c r="N2383" s="1" t="s">
        <v>5662</v>
      </c>
      <c r="O2383" s="1">
        <v>18816</v>
      </c>
      <c r="P2383" s="1" t="s">
        <v>5658</v>
      </c>
      <c r="Q2383" s="1">
        <v>244</v>
      </c>
      <c r="R2383" s="1" t="str">
        <f>IFERROR(VLOOKUP(K2383,Proveedores!$A$2:$B$500,2,0),"Agregar")</f>
        <v xml:space="preserve">SUCESORES DE ALFREDO WILLINER S.A. </v>
      </c>
      <c r="S2383" s="5">
        <f t="shared" si="37"/>
        <v>4591104</v>
      </c>
    </row>
    <row r="2384" spans="1:19" x14ac:dyDescent="0.2">
      <c r="A2384" s="7">
        <v>44041.400833333333</v>
      </c>
      <c r="B2384" s="1" t="s">
        <v>9114</v>
      </c>
      <c r="C2384" s="1" t="s">
        <v>9115</v>
      </c>
      <c r="D2384" s="1" t="s">
        <v>1621</v>
      </c>
      <c r="E2384" s="1" t="s">
        <v>9116</v>
      </c>
      <c r="F2384" s="7">
        <v>44012</v>
      </c>
      <c r="G2384" s="1" t="s">
        <v>692</v>
      </c>
      <c r="H2384" s="5">
        <v>728179.19999999995</v>
      </c>
      <c r="I2384" s="1">
        <v>1170</v>
      </c>
      <c r="J2384" s="1">
        <v>0</v>
      </c>
      <c r="K2384" s="1" t="s">
        <v>702</v>
      </c>
      <c r="L2384" s="1">
        <v>5</v>
      </c>
      <c r="M2384" s="1">
        <v>3002214</v>
      </c>
      <c r="N2384" s="1" t="s">
        <v>7186</v>
      </c>
      <c r="O2384" s="1">
        <v>1792</v>
      </c>
      <c r="P2384" s="1" t="s">
        <v>7187</v>
      </c>
      <c r="Q2384" s="1">
        <v>406.35</v>
      </c>
      <c r="R2384" s="1" t="str">
        <f>IFERROR(VLOOKUP(K2384,Proveedores!$A$2:$B$500,2,0),"Agregar")</f>
        <v>SAVANT PHARM S.A.</v>
      </c>
      <c r="S2384" s="5">
        <f t="shared" si="37"/>
        <v>728179.20000000007</v>
      </c>
    </row>
    <row r="2385" spans="1:19" x14ac:dyDescent="0.2">
      <c r="A2385" s="7">
        <v>44041.404733796298</v>
      </c>
      <c r="B2385" s="1" t="s">
        <v>9117</v>
      </c>
      <c r="C2385" s="1" t="s">
        <v>9118</v>
      </c>
      <c r="D2385" s="1" t="s">
        <v>1621</v>
      </c>
      <c r="E2385" s="1" t="s">
        <v>9119</v>
      </c>
      <c r="F2385" s="7">
        <v>44012</v>
      </c>
      <c r="G2385" s="1" t="s">
        <v>692</v>
      </c>
      <c r="H2385" s="5">
        <v>1534080</v>
      </c>
      <c r="I2385" s="1">
        <v>1110</v>
      </c>
      <c r="J2385" s="1">
        <v>0</v>
      </c>
      <c r="K2385" s="1" t="s">
        <v>702</v>
      </c>
      <c r="L2385" s="1">
        <v>25</v>
      </c>
      <c r="M2385" s="1">
        <v>3002212</v>
      </c>
      <c r="N2385" s="1" t="s">
        <v>7201</v>
      </c>
      <c r="O2385" s="1">
        <v>19176</v>
      </c>
      <c r="P2385" s="1" t="s">
        <v>7187</v>
      </c>
      <c r="Q2385" s="1">
        <v>80</v>
      </c>
      <c r="R2385" s="1" t="str">
        <f>IFERROR(VLOOKUP(K2385,Proveedores!$A$2:$B$500,2,0),"Agregar")</f>
        <v>SAVANT PHARM S.A.</v>
      </c>
      <c r="S2385" s="5">
        <f t="shared" si="37"/>
        <v>1534080</v>
      </c>
    </row>
    <row r="2386" spans="1:19" x14ac:dyDescent="0.2">
      <c r="A2386" s="7">
        <v>44041.408414351848</v>
      </c>
      <c r="B2386" s="1" t="s">
        <v>9120</v>
      </c>
      <c r="C2386" s="1" t="s">
        <v>9121</v>
      </c>
      <c r="D2386" s="1" t="s">
        <v>1621</v>
      </c>
      <c r="E2386" s="1" t="s">
        <v>9122</v>
      </c>
      <c r="F2386" s="7">
        <v>44012</v>
      </c>
      <c r="G2386" s="1" t="s">
        <v>692</v>
      </c>
      <c r="H2386" s="5">
        <v>1488000</v>
      </c>
      <c r="I2386" s="1">
        <v>1111</v>
      </c>
      <c r="J2386" s="1">
        <v>0</v>
      </c>
      <c r="K2386" s="1" t="s">
        <v>702</v>
      </c>
      <c r="L2386" s="1">
        <v>25</v>
      </c>
      <c r="M2386" s="1">
        <v>3002212</v>
      </c>
      <c r="N2386" s="1" t="s">
        <v>7201</v>
      </c>
      <c r="O2386" s="1">
        <v>18600</v>
      </c>
      <c r="P2386" s="1" t="s">
        <v>7187</v>
      </c>
      <c r="Q2386" s="1">
        <v>80</v>
      </c>
      <c r="R2386" s="1" t="str">
        <f>IFERROR(VLOOKUP(K2386,Proveedores!$A$2:$B$500,2,0),"Agregar")</f>
        <v>SAVANT PHARM S.A.</v>
      </c>
      <c r="S2386" s="5">
        <f t="shared" si="37"/>
        <v>1488000</v>
      </c>
    </row>
    <row r="2387" spans="1:19" x14ac:dyDescent="0.2">
      <c r="A2387" s="7">
        <v>44041.426307870373</v>
      </c>
      <c r="B2387" s="1" t="s">
        <v>9123</v>
      </c>
      <c r="C2387" s="1" t="s">
        <v>9124</v>
      </c>
      <c r="D2387" s="1" t="s">
        <v>1621</v>
      </c>
      <c r="E2387" s="1" t="s">
        <v>9125</v>
      </c>
      <c r="F2387" s="7">
        <v>44034</v>
      </c>
      <c r="G2387" s="1" t="s">
        <v>692</v>
      </c>
      <c r="H2387" s="5">
        <v>2307046.3199999998</v>
      </c>
      <c r="I2387" s="1" t="s">
        <v>1816</v>
      </c>
      <c r="J2387" s="1">
        <v>0</v>
      </c>
      <c r="K2387" s="1" t="s">
        <v>1847</v>
      </c>
      <c r="L2387" s="1">
        <v>18</v>
      </c>
      <c r="M2387" s="1" t="s">
        <v>2308</v>
      </c>
      <c r="N2387" s="1" t="s">
        <v>9126</v>
      </c>
      <c r="O2387" s="1">
        <v>60888</v>
      </c>
      <c r="P2387" s="1" t="s">
        <v>2310</v>
      </c>
      <c r="Q2387" s="1">
        <v>37.89</v>
      </c>
      <c r="R2387" s="1" t="str">
        <f>IFERROR(VLOOKUP(K2387,Proveedores!$A$2:$B$500,2,0),"Agregar")</f>
        <v xml:space="preserve">LAFEDAR S.A. </v>
      </c>
      <c r="S2387" s="5">
        <f t="shared" si="37"/>
        <v>2307046.3199999998</v>
      </c>
    </row>
    <row r="2388" spans="1:19" x14ac:dyDescent="0.2">
      <c r="A2388" s="7">
        <v>44041.431539351855</v>
      </c>
      <c r="B2388" s="1" t="s">
        <v>9127</v>
      </c>
      <c r="C2388" s="1" t="s">
        <v>9128</v>
      </c>
      <c r="D2388" s="1" t="s">
        <v>1621</v>
      </c>
      <c r="E2388" s="1" t="s">
        <v>9129</v>
      </c>
      <c r="F2388" s="7">
        <v>44035</v>
      </c>
      <c r="G2388" s="1" t="s">
        <v>692</v>
      </c>
      <c r="H2388" s="5">
        <v>2267489.16</v>
      </c>
      <c r="I2388" s="1" t="s">
        <v>1816</v>
      </c>
      <c r="J2388" s="1">
        <v>0</v>
      </c>
      <c r="K2388" s="1" t="s">
        <v>1847</v>
      </c>
      <c r="L2388" s="1">
        <v>18</v>
      </c>
      <c r="M2388" s="1" t="s">
        <v>2308</v>
      </c>
      <c r="N2388" s="1" t="s">
        <v>2354</v>
      </c>
      <c r="O2388" s="1">
        <v>59844</v>
      </c>
      <c r="P2388" s="1" t="s">
        <v>2355</v>
      </c>
      <c r="Q2388" s="1">
        <v>37.89</v>
      </c>
      <c r="R2388" s="1" t="str">
        <f>IFERROR(VLOOKUP(K2388,Proveedores!$A$2:$B$500,2,0),"Agregar")</f>
        <v xml:space="preserve">LAFEDAR S.A. </v>
      </c>
      <c r="S2388" s="5">
        <f t="shared" si="37"/>
        <v>2267489.16</v>
      </c>
    </row>
    <row r="2389" spans="1:19" x14ac:dyDescent="0.2">
      <c r="A2389" s="7">
        <v>44041.436527777776</v>
      </c>
      <c r="B2389" s="1" t="s">
        <v>9130</v>
      </c>
      <c r="C2389" s="1" t="s">
        <v>9131</v>
      </c>
      <c r="D2389" s="1" t="s">
        <v>1621</v>
      </c>
      <c r="E2389" s="1" t="s">
        <v>9132</v>
      </c>
      <c r="F2389" s="7">
        <v>44040</v>
      </c>
      <c r="G2389" s="1" t="s">
        <v>98</v>
      </c>
      <c r="H2389" s="5">
        <v>3755664</v>
      </c>
      <c r="I2389" s="1">
        <v>0</v>
      </c>
      <c r="J2389" s="1">
        <v>0</v>
      </c>
      <c r="K2389" s="1" t="s">
        <v>6873</v>
      </c>
      <c r="L2389" s="1">
        <v>6</v>
      </c>
      <c r="M2389" s="1" t="s">
        <v>4368</v>
      </c>
      <c r="N2389" s="1" t="s">
        <v>5662</v>
      </c>
      <c r="O2389" s="1">
        <v>14226</v>
      </c>
      <c r="P2389" s="1" t="s">
        <v>5658</v>
      </c>
      <c r="Q2389" s="1">
        <v>264</v>
      </c>
      <c r="R2389" s="1" t="str">
        <f>IFERROR(VLOOKUP(K2389,Proveedores!$A$2:$B$500,2,0),"Agregar")</f>
        <v xml:space="preserve">SUCESORES DE ALFREDO WILLINER S.A. </v>
      </c>
      <c r="S2389" s="5">
        <f t="shared" si="37"/>
        <v>3755664</v>
      </c>
    </row>
    <row r="2390" spans="1:19" x14ac:dyDescent="0.2">
      <c r="A2390" s="7">
        <v>44041.448425925926</v>
      </c>
      <c r="B2390" s="1" t="s">
        <v>9133</v>
      </c>
      <c r="C2390" s="1" t="s">
        <v>9134</v>
      </c>
      <c r="D2390" s="1" t="s">
        <v>1621</v>
      </c>
      <c r="E2390" s="1" t="s">
        <v>9135</v>
      </c>
      <c r="F2390" s="7">
        <v>44040</v>
      </c>
      <c r="G2390" s="1" t="s">
        <v>98</v>
      </c>
      <c r="H2390" s="5">
        <v>3443328</v>
      </c>
      <c r="I2390" s="1">
        <v>0</v>
      </c>
      <c r="J2390" s="1">
        <v>0</v>
      </c>
      <c r="K2390" s="1" t="s">
        <v>6873</v>
      </c>
      <c r="L2390" s="1">
        <v>5</v>
      </c>
      <c r="M2390" s="1" t="s">
        <v>4368</v>
      </c>
      <c r="N2390" s="1" t="s">
        <v>5662</v>
      </c>
      <c r="O2390" s="1">
        <v>14112</v>
      </c>
      <c r="P2390" s="1" t="s">
        <v>5658</v>
      </c>
      <c r="Q2390" s="1">
        <v>244</v>
      </c>
      <c r="R2390" s="1" t="str">
        <f>IFERROR(VLOOKUP(K2390,Proveedores!$A$2:$B$500,2,0),"Agregar")</f>
        <v xml:space="preserve">SUCESORES DE ALFREDO WILLINER S.A. </v>
      </c>
      <c r="S2390" s="5">
        <f t="shared" si="37"/>
        <v>3443328</v>
      </c>
    </row>
    <row r="2391" spans="1:19" x14ac:dyDescent="0.2">
      <c r="A2391" s="7">
        <v>44041.452268518522</v>
      </c>
      <c r="B2391" s="1" t="s">
        <v>9136</v>
      </c>
      <c r="C2391" s="1" t="s">
        <v>9137</v>
      </c>
      <c r="D2391" s="1" t="s">
        <v>1621</v>
      </c>
      <c r="E2391" s="1" t="s">
        <v>9138</v>
      </c>
      <c r="F2391" s="7">
        <v>44036</v>
      </c>
      <c r="G2391" s="1" t="s">
        <v>692</v>
      </c>
      <c r="H2391" s="5">
        <v>2252181.6</v>
      </c>
      <c r="I2391" s="1" t="s">
        <v>1816</v>
      </c>
      <c r="J2391" s="1">
        <v>0</v>
      </c>
      <c r="K2391" s="1" t="s">
        <v>1847</v>
      </c>
      <c r="L2391" s="1">
        <v>18</v>
      </c>
      <c r="M2391" s="1" t="s">
        <v>2308</v>
      </c>
      <c r="N2391" s="1" t="s">
        <v>2354</v>
      </c>
      <c r="O2391" s="1">
        <v>59440</v>
      </c>
      <c r="P2391" s="1" t="s">
        <v>2310</v>
      </c>
      <c r="Q2391" s="1">
        <v>37.89</v>
      </c>
      <c r="R2391" s="1" t="str">
        <f>IFERROR(VLOOKUP(K2391,Proveedores!$A$2:$B$500,2,0),"Agregar")</f>
        <v xml:space="preserve">LAFEDAR S.A. </v>
      </c>
      <c r="S2391" s="5">
        <f t="shared" si="37"/>
        <v>2252181.6</v>
      </c>
    </row>
    <row r="2392" spans="1:19" x14ac:dyDescent="0.2">
      <c r="A2392" s="7">
        <v>44041.461562500001</v>
      </c>
      <c r="B2392" s="1" t="s">
        <v>9139</v>
      </c>
      <c r="C2392" s="1" t="s">
        <v>9140</v>
      </c>
      <c r="D2392" s="1" t="s">
        <v>1621</v>
      </c>
      <c r="E2392" s="1" t="s">
        <v>9141</v>
      </c>
      <c r="F2392" s="7">
        <v>44040</v>
      </c>
      <c r="G2392" s="1" t="s">
        <v>98</v>
      </c>
      <c r="H2392" s="5">
        <v>3443328</v>
      </c>
      <c r="I2392" s="1">
        <v>0</v>
      </c>
      <c r="J2392" s="1">
        <v>0</v>
      </c>
      <c r="K2392" s="1" t="s">
        <v>6873</v>
      </c>
      <c r="L2392" s="1">
        <v>5</v>
      </c>
      <c r="M2392" s="1" t="s">
        <v>4368</v>
      </c>
      <c r="N2392" s="1" t="s">
        <v>5662</v>
      </c>
      <c r="O2392" s="1">
        <v>14112</v>
      </c>
      <c r="P2392" s="1" t="s">
        <v>5658</v>
      </c>
      <c r="Q2392" s="1">
        <v>244</v>
      </c>
      <c r="R2392" s="1" t="str">
        <f>IFERROR(VLOOKUP(K2392,Proveedores!$A$2:$B$500,2,0),"Agregar")</f>
        <v xml:space="preserve">SUCESORES DE ALFREDO WILLINER S.A. </v>
      </c>
      <c r="S2392" s="5">
        <f t="shared" si="37"/>
        <v>3443328</v>
      </c>
    </row>
    <row r="2393" spans="1:19" x14ac:dyDescent="0.2">
      <c r="A2393" s="7">
        <v>44041.532847222225</v>
      </c>
      <c r="B2393" s="1" t="s">
        <v>9142</v>
      </c>
      <c r="C2393" s="1" t="s">
        <v>9143</v>
      </c>
      <c r="D2393" s="1" t="s">
        <v>1621</v>
      </c>
      <c r="E2393" s="1" t="s">
        <v>9144</v>
      </c>
      <c r="F2393" s="7">
        <v>44040</v>
      </c>
      <c r="G2393" s="1" t="s">
        <v>98</v>
      </c>
      <c r="H2393" s="5">
        <v>3222264</v>
      </c>
      <c r="I2393" s="1">
        <v>0</v>
      </c>
      <c r="J2393" s="1">
        <v>0</v>
      </c>
      <c r="K2393" s="1" t="s">
        <v>6873</v>
      </c>
      <c r="L2393" s="1">
        <v>5</v>
      </c>
      <c r="M2393" s="1" t="s">
        <v>4368</v>
      </c>
      <c r="N2393" s="1" t="s">
        <v>5662</v>
      </c>
      <c r="O2393" s="1">
        <v>13206</v>
      </c>
      <c r="P2393" s="1" t="s">
        <v>5658</v>
      </c>
      <c r="Q2393" s="1">
        <v>244</v>
      </c>
      <c r="R2393" s="1" t="str">
        <f>IFERROR(VLOOKUP(K2393,Proveedores!$A$2:$B$500,2,0),"Agregar")</f>
        <v xml:space="preserve">SUCESORES DE ALFREDO WILLINER S.A. </v>
      </c>
      <c r="S2393" s="5">
        <f t="shared" si="37"/>
        <v>3222264</v>
      </c>
    </row>
    <row r="2394" spans="1:19" x14ac:dyDescent="0.2">
      <c r="A2394" s="7">
        <v>44041.552824074075</v>
      </c>
      <c r="B2394" s="1" t="s">
        <v>9145</v>
      </c>
      <c r="C2394" s="1" t="s">
        <v>9146</v>
      </c>
      <c r="D2394" s="1" t="s">
        <v>1621</v>
      </c>
      <c r="E2394" s="1" t="s">
        <v>9147</v>
      </c>
      <c r="F2394" s="7">
        <v>44040</v>
      </c>
      <c r="G2394" s="1" t="s">
        <v>98</v>
      </c>
      <c r="H2394" s="5">
        <v>3279360</v>
      </c>
      <c r="I2394" s="1">
        <v>0</v>
      </c>
      <c r="J2394" s="1">
        <v>0</v>
      </c>
      <c r="K2394" s="1" t="s">
        <v>6873</v>
      </c>
      <c r="L2394" s="1">
        <v>5</v>
      </c>
      <c r="M2394" s="1" t="s">
        <v>4368</v>
      </c>
      <c r="N2394" s="1" t="s">
        <v>5662</v>
      </c>
      <c r="O2394" s="1">
        <v>13440</v>
      </c>
      <c r="P2394" s="1" t="s">
        <v>5658</v>
      </c>
      <c r="Q2394" s="1">
        <v>244</v>
      </c>
      <c r="R2394" s="1" t="str">
        <f>IFERROR(VLOOKUP(K2394,Proveedores!$A$2:$B$500,2,0),"Agregar")</f>
        <v xml:space="preserve">SUCESORES DE ALFREDO WILLINER S.A. </v>
      </c>
      <c r="S2394" s="5">
        <f t="shared" si="37"/>
        <v>3279360</v>
      </c>
    </row>
    <row r="2395" spans="1:19" x14ac:dyDescent="0.2">
      <c r="A2395" s="7">
        <v>44041.585127314815</v>
      </c>
      <c r="B2395" s="1" t="s">
        <v>9148</v>
      </c>
      <c r="C2395" s="1" t="s">
        <v>9149</v>
      </c>
      <c r="D2395" s="1" t="s">
        <v>1621</v>
      </c>
      <c r="E2395" s="1" t="s">
        <v>9150</v>
      </c>
      <c r="F2395" s="7">
        <v>44040</v>
      </c>
      <c r="G2395" s="1" t="s">
        <v>98</v>
      </c>
      <c r="H2395" s="5">
        <v>4100880</v>
      </c>
      <c r="I2395" s="1">
        <v>0</v>
      </c>
      <c r="J2395" s="1">
        <v>0</v>
      </c>
      <c r="K2395" s="1" t="s">
        <v>6873</v>
      </c>
      <c r="L2395" s="1">
        <v>3</v>
      </c>
      <c r="M2395" s="1" t="s">
        <v>4368</v>
      </c>
      <c r="N2395" s="1" t="s">
        <v>5662</v>
      </c>
      <c r="O2395" s="1">
        <v>17087</v>
      </c>
      <c r="P2395" s="1" t="s">
        <v>5658</v>
      </c>
      <c r="Q2395" s="1">
        <v>240</v>
      </c>
      <c r="R2395" s="1" t="str">
        <f>IFERROR(VLOOKUP(K2395,Proveedores!$A$2:$B$500,2,0),"Agregar")</f>
        <v xml:space="preserve">SUCESORES DE ALFREDO WILLINER S.A. </v>
      </c>
      <c r="S2395" s="5">
        <f t="shared" si="37"/>
        <v>4100880</v>
      </c>
    </row>
    <row r="2396" spans="1:19" x14ac:dyDescent="0.2">
      <c r="A2396" s="7">
        <v>44041.588958333334</v>
      </c>
      <c r="B2396" s="1" t="s">
        <v>9151</v>
      </c>
      <c r="C2396" s="1" t="s">
        <v>9152</v>
      </c>
      <c r="D2396" s="1" t="s">
        <v>1621</v>
      </c>
      <c r="E2396" s="1" t="s">
        <v>9153</v>
      </c>
      <c r="F2396" s="7">
        <v>44040</v>
      </c>
      <c r="G2396" s="1" t="s">
        <v>8773</v>
      </c>
      <c r="H2396" s="5">
        <v>3696600</v>
      </c>
      <c r="I2396" s="1" t="s">
        <v>9154</v>
      </c>
      <c r="J2396" s="1">
        <v>0</v>
      </c>
      <c r="K2396" s="1" t="s">
        <v>6608</v>
      </c>
      <c r="L2396" s="1">
        <v>1</v>
      </c>
      <c r="M2396" s="1" t="s">
        <v>6197</v>
      </c>
      <c r="N2396" s="1" t="s">
        <v>8775</v>
      </c>
      <c r="O2396" s="1">
        <v>20000</v>
      </c>
      <c r="P2396" s="1" t="s">
        <v>1665</v>
      </c>
      <c r="Q2396" s="1">
        <v>184.83</v>
      </c>
      <c r="R2396" s="1" t="str">
        <f>IFERROR(VLOOKUP(K2396,Proveedores!$A$2:$B$500,2,0),"Agregar")</f>
        <v>R.A. INTERTRADING S.A.</v>
      </c>
      <c r="S2396" s="5">
        <f t="shared" si="37"/>
        <v>3696600.0000000005</v>
      </c>
    </row>
    <row r="2397" spans="1:19" x14ac:dyDescent="0.2">
      <c r="A2397" s="7">
        <v>44041.592442129629</v>
      </c>
      <c r="B2397" s="1" t="s">
        <v>9155</v>
      </c>
      <c r="C2397" s="1" t="s">
        <v>9156</v>
      </c>
      <c r="D2397" s="1" t="s">
        <v>1621</v>
      </c>
      <c r="E2397" s="1" t="s">
        <v>9157</v>
      </c>
      <c r="F2397" s="7">
        <v>44040</v>
      </c>
      <c r="G2397" s="1" t="s">
        <v>98</v>
      </c>
      <c r="H2397" s="5">
        <v>1789280</v>
      </c>
      <c r="I2397" s="1">
        <v>0</v>
      </c>
      <c r="J2397" s="1">
        <v>0</v>
      </c>
      <c r="K2397" s="1" t="s">
        <v>6873</v>
      </c>
      <c r="L2397" s="1">
        <v>3</v>
      </c>
      <c r="M2397" s="1" t="s">
        <v>4368</v>
      </c>
      <c r="N2397" s="1" t="s">
        <v>5662</v>
      </c>
      <c r="O2397" s="1">
        <v>7372</v>
      </c>
      <c r="P2397" s="1" t="s">
        <v>5658</v>
      </c>
      <c r="Q2397" s="1">
        <v>240</v>
      </c>
      <c r="R2397" s="1" t="str">
        <f>IFERROR(VLOOKUP(K2397,Proveedores!$A$2:$B$500,2,0),"Agregar")</f>
        <v xml:space="preserve">SUCESORES DE ALFREDO WILLINER S.A. </v>
      </c>
      <c r="S2397" s="5">
        <f t="shared" si="37"/>
        <v>1769280</v>
      </c>
    </row>
    <row r="2398" spans="1:19" x14ac:dyDescent="0.2">
      <c r="A2398" s="7">
        <v>44041.611597222225</v>
      </c>
      <c r="B2398" s="1" t="s">
        <v>9158</v>
      </c>
      <c r="C2398" s="1" t="s">
        <v>9159</v>
      </c>
      <c r="D2398" s="1" t="s">
        <v>1621</v>
      </c>
      <c r="E2398" s="1">
        <v>103100000288</v>
      </c>
      <c r="F2398" s="7">
        <v>43980</v>
      </c>
      <c r="G2398" s="1" t="s">
        <v>9160</v>
      </c>
      <c r="H2398" s="5">
        <v>260525.1</v>
      </c>
      <c r="I2398" s="1">
        <v>654</v>
      </c>
      <c r="J2398" s="1">
        <v>0</v>
      </c>
      <c r="K2398" s="1" t="s">
        <v>9161</v>
      </c>
      <c r="L2398" s="1">
        <v>1</v>
      </c>
      <c r="M2398" s="1" t="s">
        <v>9162</v>
      </c>
      <c r="N2398" s="1" t="s">
        <v>9163</v>
      </c>
      <c r="O2398" s="1">
        <v>30000</v>
      </c>
      <c r="P2398" s="1" t="s">
        <v>2073</v>
      </c>
      <c r="Q2398" s="1">
        <v>43439</v>
      </c>
      <c r="R2398" s="1" t="str">
        <f>IFERROR(VLOOKUP(K2398,Proveedores!$A$2:$B$500,2,0),"Agregar")</f>
        <v>ORIEN S.A.</v>
      </c>
      <c r="S2398" s="5">
        <f t="shared" si="37"/>
        <v>1303170000</v>
      </c>
    </row>
    <row r="2399" spans="1:19" x14ac:dyDescent="0.2">
      <c r="A2399" s="7">
        <v>44041.611597222225</v>
      </c>
      <c r="B2399" s="1" t="s">
        <v>9158</v>
      </c>
      <c r="C2399" s="1" t="s">
        <v>9159</v>
      </c>
      <c r="D2399" s="1" t="s">
        <v>1621</v>
      </c>
      <c r="E2399" s="1">
        <v>103100000288</v>
      </c>
      <c r="F2399" s="7">
        <v>43980</v>
      </c>
      <c r="G2399" s="1" t="s">
        <v>9160</v>
      </c>
      <c r="H2399" s="5">
        <v>260525.1</v>
      </c>
      <c r="I2399" s="1">
        <v>654</v>
      </c>
      <c r="J2399" s="1">
        <v>0</v>
      </c>
      <c r="K2399" s="1" t="s">
        <v>9161</v>
      </c>
      <c r="L2399" s="1">
        <v>2</v>
      </c>
      <c r="M2399" s="1" t="s">
        <v>9164</v>
      </c>
      <c r="N2399" s="1" t="s">
        <v>9165</v>
      </c>
      <c r="O2399" s="1">
        <v>15000</v>
      </c>
      <c r="P2399" s="1" t="s">
        <v>2073</v>
      </c>
      <c r="Q2399" s="1">
        <v>86805</v>
      </c>
      <c r="R2399" s="1" t="str">
        <f>IFERROR(VLOOKUP(K2399,Proveedores!$A$2:$B$500,2,0),"Agregar")</f>
        <v>ORIEN S.A.</v>
      </c>
      <c r="S2399" s="5">
        <f t="shared" si="37"/>
        <v>1302075000</v>
      </c>
    </row>
    <row r="2400" spans="1:19" x14ac:dyDescent="0.2">
      <c r="A2400" s="7">
        <v>44041.613576388889</v>
      </c>
      <c r="B2400" s="1" t="s">
        <v>9166</v>
      </c>
      <c r="C2400" s="1" t="s">
        <v>9167</v>
      </c>
      <c r="D2400" s="1" t="s">
        <v>1621</v>
      </c>
      <c r="E2400" s="1" t="s">
        <v>9168</v>
      </c>
      <c r="F2400" s="7">
        <v>44040</v>
      </c>
      <c r="G2400" s="1" t="s">
        <v>98</v>
      </c>
      <c r="H2400" s="5">
        <v>3480840</v>
      </c>
      <c r="I2400" s="1">
        <v>0</v>
      </c>
      <c r="J2400" s="1">
        <v>0</v>
      </c>
      <c r="K2400" s="1" t="s">
        <v>6873</v>
      </c>
      <c r="L2400" s="1">
        <v>6</v>
      </c>
      <c r="M2400" s="1" t="s">
        <v>4368</v>
      </c>
      <c r="N2400" s="1" t="s">
        <v>5662</v>
      </c>
      <c r="O2400" s="1">
        <v>13185</v>
      </c>
      <c r="P2400" s="1" t="s">
        <v>5658</v>
      </c>
      <c r="Q2400" s="1">
        <v>264</v>
      </c>
      <c r="R2400" s="1" t="str">
        <f>IFERROR(VLOOKUP(K2400,Proveedores!$A$2:$B$500,2,0),"Agregar")</f>
        <v xml:space="preserve">SUCESORES DE ALFREDO WILLINER S.A. </v>
      </c>
      <c r="S2400" s="5">
        <f t="shared" si="37"/>
        <v>3480840</v>
      </c>
    </row>
    <row r="2401" spans="1:19" x14ac:dyDescent="0.2">
      <c r="A2401" s="7">
        <v>44041.622071759259</v>
      </c>
      <c r="B2401" s="1" t="s">
        <v>9169</v>
      </c>
      <c r="C2401" s="1" t="s">
        <v>9170</v>
      </c>
      <c r="D2401" s="1" t="s">
        <v>1621</v>
      </c>
      <c r="E2401" s="1" t="s">
        <v>9171</v>
      </c>
      <c r="F2401" s="7">
        <v>44040</v>
      </c>
      <c r="G2401" s="1" t="s">
        <v>98</v>
      </c>
      <c r="H2401" s="5">
        <v>2139600</v>
      </c>
      <c r="I2401" s="1">
        <v>0</v>
      </c>
      <c r="J2401" s="1">
        <v>0</v>
      </c>
      <c r="K2401" s="1" t="s">
        <v>6873</v>
      </c>
      <c r="L2401" s="1">
        <v>3</v>
      </c>
      <c r="M2401" s="1" t="s">
        <v>4368</v>
      </c>
      <c r="N2401" s="1" t="s">
        <v>5662</v>
      </c>
      <c r="O2401" s="1">
        <v>8915</v>
      </c>
      <c r="P2401" s="1" t="s">
        <v>5658</v>
      </c>
      <c r="Q2401" s="1">
        <v>240</v>
      </c>
      <c r="R2401" s="1" t="str">
        <f>IFERROR(VLOOKUP(K2401,Proveedores!$A$2:$B$500,2,0),"Agregar")</f>
        <v xml:space="preserve">SUCESORES DE ALFREDO WILLINER S.A. </v>
      </c>
      <c r="S2401" s="5">
        <f t="shared" si="37"/>
        <v>2139600</v>
      </c>
    </row>
    <row r="2402" spans="1:19" x14ac:dyDescent="0.2">
      <c r="A2402" s="7">
        <v>44041.644143518519</v>
      </c>
      <c r="B2402" s="1" t="s">
        <v>9172</v>
      </c>
      <c r="C2402" s="1" t="s">
        <v>9173</v>
      </c>
      <c r="D2402" s="1" t="s">
        <v>1621</v>
      </c>
      <c r="E2402" s="1" t="s">
        <v>9174</v>
      </c>
      <c r="F2402" s="7">
        <v>44040</v>
      </c>
      <c r="G2402" s="1" t="s">
        <v>98</v>
      </c>
      <c r="H2402" s="5">
        <v>1482624</v>
      </c>
      <c r="I2402" s="1">
        <v>0</v>
      </c>
      <c r="J2402" s="1">
        <v>0</v>
      </c>
      <c r="K2402" s="1" t="s">
        <v>6873</v>
      </c>
      <c r="L2402" s="1">
        <v>6</v>
      </c>
      <c r="M2402" s="1" t="s">
        <v>4368</v>
      </c>
      <c r="N2402" s="1" t="s">
        <v>5662</v>
      </c>
      <c r="O2402" s="1">
        <v>5616</v>
      </c>
      <c r="P2402" s="1" t="s">
        <v>5658</v>
      </c>
      <c r="Q2402" s="1">
        <v>264</v>
      </c>
      <c r="R2402" s="1" t="str">
        <f>IFERROR(VLOOKUP(K2402,Proveedores!$A$2:$B$500,2,0),"Agregar")</f>
        <v xml:space="preserve">SUCESORES DE ALFREDO WILLINER S.A. </v>
      </c>
      <c r="S2402" s="5">
        <f t="shared" si="37"/>
        <v>1482624</v>
      </c>
    </row>
    <row r="2403" spans="1:19" x14ac:dyDescent="0.2">
      <c r="A2403" s="7">
        <v>44041.654108796298</v>
      </c>
      <c r="B2403" s="1" t="s">
        <v>9175</v>
      </c>
      <c r="C2403" s="1" t="s">
        <v>9176</v>
      </c>
      <c r="D2403" s="1" t="s">
        <v>1621</v>
      </c>
      <c r="E2403" s="1">
        <v>75500000197</v>
      </c>
      <c r="F2403" s="7">
        <v>43998</v>
      </c>
      <c r="G2403" s="1">
        <v>800007</v>
      </c>
      <c r="H2403" s="5">
        <v>2948400.22</v>
      </c>
      <c r="I2403" s="1">
        <v>1166</v>
      </c>
      <c r="J2403" s="1">
        <v>0</v>
      </c>
      <c r="K2403" s="1" t="s">
        <v>2965</v>
      </c>
      <c r="L2403" s="1">
        <v>28</v>
      </c>
      <c r="M2403" s="1">
        <v>10158155</v>
      </c>
      <c r="N2403" s="1" t="s">
        <v>9177</v>
      </c>
      <c r="O2403" s="1">
        <v>70</v>
      </c>
      <c r="P2403" s="1" t="s">
        <v>1665</v>
      </c>
      <c r="Q2403" s="1">
        <v>42120.002999999997</v>
      </c>
      <c r="R2403" s="1" t="str">
        <f>IFERROR(VLOOKUP(K2403,Proveedores!$A$2:$B$500,2,0),"Agregar")</f>
        <v>PRODUCTOS ROCHE S.A.Q. e I.</v>
      </c>
      <c r="S2403" s="5">
        <f t="shared" si="37"/>
        <v>2948400.21</v>
      </c>
    </row>
    <row r="2404" spans="1:19" x14ac:dyDescent="0.2">
      <c r="A2404" s="7">
        <v>44041.734131944446</v>
      </c>
      <c r="B2404" s="1" t="s">
        <v>9178</v>
      </c>
      <c r="C2404" s="1" t="s">
        <v>9179</v>
      </c>
      <c r="D2404" s="1" t="s">
        <v>1621</v>
      </c>
      <c r="E2404" s="1" t="s">
        <v>9180</v>
      </c>
      <c r="F2404" s="7">
        <v>44040</v>
      </c>
      <c r="G2404" s="1" t="s">
        <v>8773</v>
      </c>
      <c r="H2404" s="5">
        <v>3696600</v>
      </c>
      <c r="I2404" s="1" t="s">
        <v>9181</v>
      </c>
      <c r="J2404" s="1">
        <v>0</v>
      </c>
      <c r="K2404" s="1" t="s">
        <v>6608</v>
      </c>
      <c r="L2404" s="1">
        <v>1</v>
      </c>
      <c r="M2404" s="1" t="s">
        <v>6197</v>
      </c>
      <c r="N2404" s="1" t="s">
        <v>8775</v>
      </c>
      <c r="O2404" s="1">
        <v>20000</v>
      </c>
      <c r="P2404" s="1" t="s">
        <v>1665</v>
      </c>
      <c r="Q2404" s="1">
        <v>184.83</v>
      </c>
      <c r="R2404" s="1" t="str">
        <f>IFERROR(VLOOKUP(K2404,Proveedores!$A$2:$B$500,2,0),"Agregar")</f>
        <v>R.A. INTERTRADING S.A.</v>
      </c>
      <c r="S2404" s="5">
        <f t="shared" si="37"/>
        <v>3696600.0000000005</v>
      </c>
    </row>
    <row r="2405" spans="1:19" x14ac:dyDescent="0.2">
      <c r="A2405" s="7">
        <v>44042.376342592594</v>
      </c>
      <c r="B2405" s="1" t="s">
        <v>9182</v>
      </c>
      <c r="C2405" s="1" t="s">
        <v>9183</v>
      </c>
      <c r="D2405" s="1" t="s">
        <v>1621</v>
      </c>
      <c r="E2405" s="1" t="s">
        <v>9184</v>
      </c>
      <c r="F2405" s="7">
        <v>44015</v>
      </c>
      <c r="G2405" s="1" t="s">
        <v>968</v>
      </c>
      <c r="H2405" s="5">
        <v>8872691.8800000008</v>
      </c>
      <c r="I2405" s="1">
        <v>1098</v>
      </c>
      <c r="J2405" s="1">
        <v>0</v>
      </c>
      <c r="K2405" s="1" t="s">
        <v>6287</v>
      </c>
      <c r="L2405" s="1">
        <v>2</v>
      </c>
      <c r="M2405" s="1" t="s">
        <v>6167</v>
      </c>
      <c r="N2405" s="1" t="s">
        <v>7828</v>
      </c>
      <c r="O2405" s="1">
        <v>134394</v>
      </c>
      <c r="P2405" s="1" t="s">
        <v>1892</v>
      </c>
      <c r="Q2405" s="1">
        <v>66.02</v>
      </c>
      <c r="R2405" s="1" t="str">
        <f>IFERROR(VLOOKUP(K2405,Proveedores!$A$2:$B$500,2,0),"Agregar")</f>
        <v>LAB.ESPECIALIDADES MEDICINALES SOC.DEL ESTADO</v>
      </c>
      <c r="S2405" s="5">
        <f t="shared" si="37"/>
        <v>8872691.879999999</v>
      </c>
    </row>
    <row r="2406" spans="1:19" x14ac:dyDescent="0.2">
      <c r="A2406" s="7">
        <v>44042.396087962959</v>
      </c>
      <c r="B2406" s="1" t="s">
        <v>9185</v>
      </c>
      <c r="C2406" s="1" t="s">
        <v>9186</v>
      </c>
      <c r="D2406" s="1" t="s">
        <v>1621</v>
      </c>
      <c r="E2406" s="1">
        <v>500000020</v>
      </c>
      <c r="F2406" s="7">
        <v>44040</v>
      </c>
      <c r="G2406" s="1" t="s">
        <v>8728</v>
      </c>
      <c r="H2406" s="5">
        <v>1600000</v>
      </c>
      <c r="I2406" s="1" t="s">
        <v>1816</v>
      </c>
      <c r="J2406" s="1">
        <v>0</v>
      </c>
      <c r="K2406" s="1" t="s">
        <v>9187</v>
      </c>
      <c r="L2406" s="1" t="s">
        <v>9188</v>
      </c>
      <c r="M2406" s="1" t="s">
        <v>9189</v>
      </c>
      <c r="N2406" s="1" t="s">
        <v>9190</v>
      </c>
      <c r="O2406" s="1" t="s">
        <v>9191</v>
      </c>
      <c r="P2406" s="1" t="s">
        <v>2149</v>
      </c>
      <c r="Q2406" s="1" t="s">
        <v>9192</v>
      </c>
      <c r="R2406" s="1" t="str">
        <f>IFERROR(VLOOKUP(K2406,Proveedores!$A$2:$B$500,2,0),"Agregar")</f>
        <v>NINJITSU SRL</v>
      </c>
      <c r="S2406" s="5" t="e">
        <f t="shared" si="37"/>
        <v>#VALUE!</v>
      </c>
    </row>
    <row r="2407" spans="1:19" x14ac:dyDescent="0.2">
      <c r="A2407" s="7">
        <v>44042.586296296293</v>
      </c>
      <c r="B2407" s="1" t="s">
        <v>9193</v>
      </c>
      <c r="C2407" s="1" t="s">
        <v>9194</v>
      </c>
      <c r="D2407" s="1" t="s">
        <v>1621</v>
      </c>
      <c r="E2407" s="1">
        <v>103100000292</v>
      </c>
      <c r="F2407" s="7">
        <v>43980</v>
      </c>
      <c r="G2407" s="1" t="s">
        <v>566</v>
      </c>
      <c r="H2407" s="5">
        <v>3146371.47</v>
      </c>
      <c r="I2407" s="1" t="s">
        <v>9195</v>
      </c>
      <c r="J2407" s="1" t="s">
        <v>567</v>
      </c>
      <c r="K2407" s="1" t="s">
        <v>9196</v>
      </c>
      <c r="L2407" s="1">
        <v>1</v>
      </c>
      <c r="M2407" s="1" t="s">
        <v>9162</v>
      </c>
      <c r="N2407" s="1" t="s">
        <v>9197</v>
      </c>
      <c r="O2407" s="1">
        <v>483000</v>
      </c>
      <c r="P2407" s="1" t="s">
        <v>2073</v>
      </c>
      <c r="Q2407" s="1">
        <v>43439</v>
      </c>
      <c r="R2407" s="1" t="str">
        <f>IFERROR(VLOOKUP(K2407,Proveedores!$A$2:$B$500,2,0),"Agregar")</f>
        <v>ORIEN S.A.</v>
      </c>
      <c r="S2407" s="5">
        <f t="shared" si="37"/>
        <v>20981037000</v>
      </c>
    </row>
    <row r="2408" spans="1:19" x14ac:dyDescent="0.2">
      <c r="A2408" s="7">
        <v>44042.586296296293</v>
      </c>
      <c r="B2408" s="1" t="s">
        <v>9193</v>
      </c>
      <c r="C2408" s="1" t="s">
        <v>9194</v>
      </c>
      <c r="D2408" s="1" t="s">
        <v>1621</v>
      </c>
      <c r="E2408" s="1">
        <v>103100000292</v>
      </c>
      <c r="F2408" s="7">
        <v>43980</v>
      </c>
      <c r="G2408" s="1" t="s">
        <v>566</v>
      </c>
      <c r="H2408" s="5">
        <v>3146371.47</v>
      </c>
      <c r="I2408" s="1" t="s">
        <v>9195</v>
      </c>
      <c r="J2408" s="1" t="s">
        <v>567</v>
      </c>
      <c r="K2408" s="1" t="s">
        <v>9196</v>
      </c>
      <c r="L2408" s="1">
        <v>2</v>
      </c>
      <c r="M2408" s="1" t="s">
        <v>9198</v>
      </c>
      <c r="N2408" s="1" t="s">
        <v>9199</v>
      </c>
      <c r="O2408" s="1">
        <v>25500</v>
      </c>
      <c r="P2408" s="1" t="s">
        <v>2073</v>
      </c>
      <c r="Q2408" s="1">
        <v>43439</v>
      </c>
      <c r="R2408" s="1" t="str">
        <f>IFERROR(VLOOKUP(K2408,Proveedores!$A$2:$B$500,2,0),"Agregar")</f>
        <v>ORIEN S.A.</v>
      </c>
      <c r="S2408" s="5">
        <f t="shared" si="37"/>
        <v>1107694500</v>
      </c>
    </row>
    <row r="2409" spans="1:19" x14ac:dyDescent="0.2">
      <c r="A2409" s="7">
        <v>44042.586296296293</v>
      </c>
      <c r="B2409" s="1" t="s">
        <v>9193</v>
      </c>
      <c r="C2409" s="1" t="s">
        <v>9194</v>
      </c>
      <c r="D2409" s="1" t="s">
        <v>1621</v>
      </c>
      <c r="E2409" s="1">
        <v>103100000292</v>
      </c>
      <c r="F2409" s="7">
        <v>43980</v>
      </c>
      <c r="G2409" s="1" t="s">
        <v>566</v>
      </c>
      <c r="H2409" s="5">
        <v>3146371.47</v>
      </c>
      <c r="I2409" s="1" t="s">
        <v>9195</v>
      </c>
      <c r="J2409" s="1" t="s">
        <v>567</v>
      </c>
      <c r="K2409" s="1" t="s">
        <v>9196</v>
      </c>
      <c r="L2409" s="1">
        <v>3</v>
      </c>
      <c r="M2409" s="1" t="s">
        <v>9164</v>
      </c>
      <c r="N2409" s="1" t="s">
        <v>9165</v>
      </c>
      <c r="O2409" s="1">
        <v>108000</v>
      </c>
      <c r="P2409" s="1" t="s">
        <v>2073</v>
      </c>
      <c r="Q2409" s="1">
        <v>86805</v>
      </c>
      <c r="R2409" s="1" t="str">
        <f>IFERROR(VLOOKUP(K2409,Proveedores!$A$2:$B$500,2,0),"Agregar")</f>
        <v>ORIEN S.A.</v>
      </c>
      <c r="S2409" s="5">
        <f t="shared" si="37"/>
        <v>9374940000</v>
      </c>
    </row>
    <row r="2410" spans="1:19" x14ac:dyDescent="0.2">
      <c r="A2410" s="7">
        <v>44042.60255787037</v>
      </c>
      <c r="B2410" s="1" t="s">
        <v>9200</v>
      </c>
      <c r="C2410" s="1" t="s">
        <v>9201</v>
      </c>
      <c r="D2410" s="1" t="s">
        <v>1621</v>
      </c>
      <c r="E2410" s="1" t="s">
        <v>9202</v>
      </c>
      <c r="F2410" s="7">
        <v>44041</v>
      </c>
      <c r="G2410" s="1" t="s">
        <v>7699</v>
      </c>
      <c r="H2410" s="5">
        <v>1267147.78</v>
      </c>
      <c r="I2410" s="1">
        <v>1111</v>
      </c>
      <c r="J2410" s="1">
        <v>0</v>
      </c>
      <c r="K2410" s="1" t="s">
        <v>7912</v>
      </c>
      <c r="L2410" s="1">
        <v>9</v>
      </c>
      <c r="M2410" s="1" t="s">
        <v>2315</v>
      </c>
      <c r="N2410" s="1" t="s">
        <v>7906</v>
      </c>
      <c r="O2410" s="1">
        <v>1006</v>
      </c>
      <c r="P2410" s="1" t="s">
        <v>7907</v>
      </c>
      <c r="Q2410" s="1">
        <v>507.88</v>
      </c>
      <c r="R2410" s="1" t="str">
        <f>IFERROR(VLOOKUP(K2410,Proveedores!$A$2:$B$500,2,0),"Agregar")</f>
        <v>CORREO OFICIAL DE LA REPÚBLICA ARGENTINA S.A..</v>
      </c>
      <c r="S2410" s="5">
        <f t="shared" si="37"/>
        <v>510927.27999999997</v>
      </c>
    </row>
    <row r="2411" spans="1:19" x14ac:dyDescent="0.2">
      <c r="A2411" s="7">
        <v>44042.60255787037</v>
      </c>
      <c r="B2411" s="1" t="s">
        <v>9200</v>
      </c>
      <c r="C2411" s="1" t="s">
        <v>9201</v>
      </c>
      <c r="D2411" s="1" t="s">
        <v>1621</v>
      </c>
      <c r="E2411" s="1" t="s">
        <v>9202</v>
      </c>
      <c r="F2411" s="7">
        <v>44041</v>
      </c>
      <c r="G2411" s="1" t="s">
        <v>7699</v>
      </c>
      <c r="H2411" s="5">
        <v>1267147.78</v>
      </c>
      <c r="I2411" s="1">
        <v>1111</v>
      </c>
      <c r="J2411" s="1">
        <v>0</v>
      </c>
      <c r="K2411" s="1" t="s">
        <v>7912</v>
      </c>
      <c r="L2411" s="1">
        <v>10</v>
      </c>
      <c r="M2411" s="1" t="s">
        <v>2315</v>
      </c>
      <c r="N2411" s="1" t="s">
        <v>7906</v>
      </c>
      <c r="O2411" s="1">
        <v>1006</v>
      </c>
      <c r="P2411" s="1" t="s">
        <v>7907</v>
      </c>
      <c r="Q2411" s="1">
        <v>751.71</v>
      </c>
      <c r="R2411" s="1" t="str">
        <f>IFERROR(VLOOKUP(K2411,Proveedores!$A$2:$B$500,2,0),"Agregar")</f>
        <v>CORREO OFICIAL DE LA REPÚBLICA ARGENTINA S.A..</v>
      </c>
      <c r="S2411" s="5">
        <f t="shared" si="37"/>
        <v>756220.26</v>
      </c>
    </row>
    <row r="2412" spans="1:19" x14ac:dyDescent="0.2">
      <c r="A2412" s="7">
        <v>44042.607812499999</v>
      </c>
      <c r="B2412" s="1" t="s">
        <v>9203</v>
      </c>
      <c r="C2412" s="1" t="s">
        <v>9204</v>
      </c>
      <c r="D2412" s="1" t="s">
        <v>1621</v>
      </c>
      <c r="E2412" s="1" t="s">
        <v>9205</v>
      </c>
      <c r="F2412" s="7">
        <v>44041</v>
      </c>
      <c r="G2412" s="1" t="s">
        <v>7699</v>
      </c>
      <c r="H2412" s="5">
        <v>7112494.4100000001</v>
      </c>
      <c r="I2412" s="1">
        <v>1111</v>
      </c>
      <c r="J2412" s="1">
        <v>0</v>
      </c>
      <c r="K2412" s="1" t="s">
        <v>7912</v>
      </c>
      <c r="L2412" s="1">
        <v>9</v>
      </c>
      <c r="M2412" s="1" t="s">
        <v>2315</v>
      </c>
      <c r="N2412" s="1" t="s">
        <v>7906</v>
      </c>
      <c r="O2412" s="1">
        <v>5772</v>
      </c>
      <c r="P2412" s="1" t="s">
        <v>7907</v>
      </c>
      <c r="Q2412" s="1">
        <v>507.88</v>
      </c>
      <c r="R2412" s="1" t="str">
        <f>IFERROR(VLOOKUP(K2412,Proveedores!$A$2:$B$500,2,0),"Agregar")</f>
        <v>CORREO OFICIAL DE LA REPÚBLICA ARGENTINA S.A..</v>
      </c>
      <c r="S2412" s="5">
        <f t="shared" si="37"/>
        <v>2931483.36</v>
      </c>
    </row>
    <row r="2413" spans="1:19" x14ac:dyDescent="0.2">
      <c r="A2413" s="7">
        <v>44042.607812499999</v>
      </c>
      <c r="B2413" s="1" t="s">
        <v>9203</v>
      </c>
      <c r="C2413" s="1" t="s">
        <v>9204</v>
      </c>
      <c r="D2413" s="1" t="s">
        <v>1621</v>
      </c>
      <c r="E2413" s="1" t="s">
        <v>9205</v>
      </c>
      <c r="F2413" s="7">
        <v>44041</v>
      </c>
      <c r="G2413" s="1" t="s">
        <v>7699</v>
      </c>
      <c r="H2413" s="5">
        <v>7112494.4100000001</v>
      </c>
      <c r="I2413" s="1">
        <v>1111</v>
      </c>
      <c r="J2413" s="1">
        <v>0</v>
      </c>
      <c r="K2413" s="1" t="s">
        <v>7912</v>
      </c>
      <c r="L2413" s="1">
        <v>10</v>
      </c>
      <c r="M2413" s="1" t="s">
        <v>2315</v>
      </c>
      <c r="N2413" s="1" t="s">
        <v>7906</v>
      </c>
      <c r="O2413" s="1">
        <v>5562</v>
      </c>
      <c r="P2413" s="1" t="s">
        <v>7907</v>
      </c>
      <c r="Q2413" s="1">
        <v>751.71</v>
      </c>
      <c r="R2413" s="1" t="str">
        <f>IFERROR(VLOOKUP(K2413,Proveedores!$A$2:$B$500,2,0),"Agregar")</f>
        <v>CORREO OFICIAL DE LA REPÚBLICA ARGENTINA S.A..</v>
      </c>
      <c r="S2413" s="5">
        <f t="shared" si="37"/>
        <v>4181011.02</v>
      </c>
    </row>
    <row r="2414" spans="1:19" x14ac:dyDescent="0.2">
      <c r="A2414" s="7">
        <v>44042.611527777779</v>
      </c>
      <c r="B2414" s="1" t="s">
        <v>9206</v>
      </c>
      <c r="C2414" s="1" t="s">
        <v>9207</v>
      </c>
      <c r="D2414" s="1" t="s">
        <v>1621</v>
      </c>
      <c r="E2414" s="1" t="s">
        <v>9208</v>
      </c>
      <c r="F2414" s="7">
        <v>44026</v>
      </c>
      <c r="G2414" s="1" t="s">
        <v>98</v>
      </c>
      <c r="H2414" s="5">
        <v>2708640</v>
      </c>
      <c r="I2414" s="1">
        <v>0</v>
      </c>
      <c r="J2414" s="1">
        <v>0</v>
      </c>
      <c r="K2414" s="1" t="s">
        <v>6873</v>
      </c>
      <c r="L2414" s="1">
        <v>6</v>
      </c>
      <c r="M2414" s="1" t="s">
        <v>4368</v>
      </c>
      <c r="N2414" s="1" t="s">
        <v>5662</v>
      </c>
      <c r="O2414" s="1">
        <v>10260</v>
      </c>
      <c r="P2414" s="1" t="s">
        <v>5658</v>
      </c>
      <c r="Q2414" s="1">
        <v>264</v>
      </c>
      <c r="R2414" s="1" t="str">
        <f>IFERROR(VLOOKUP(K2414,Proveedores!$A$2:$B$500,2,0),"Agregar")</f>
        <v xml:space="preserve">SUCESORES DE ALFREDO WILLINER S.A. </v>
      </c>
      <c r="S2414" s="5">
        <f t="shared" si="37"/>
        <v>2708640</v>
      </c>
    </row>
    <row r="2415" spans="1:19" x14ac:dyDescent="0.2">
      <c r="A2415" s="7">
        <v>44042.625532407408</v>
      </c>
      <c r="B2415" s="1" t="s">
        <v>9209</v>
      </c>
      <c r="C2415" s="1" t="s">
        <v>9210</v>
      </c>
      <c r="D2415" s="1" t="s">
        <v>1621</v>
      </c>
      <c r="E2415" s="1">
        <v>103100000299</v>
      </c>
      <c r="F2415" s="7">
        <v>44001</v>
      </c>
      <c r="G2415" s="1" t="s">
        <v>566</v>
      </c>
      <c r="H2415" s="5">
        <v>1328797.8</v>
      </c>
      <c r="I2415" s="1" t="s">
        <v>9211</v>
      </c>
      <c r="J2415" s="1" t="s">
        <v>567</v>
      </c>
      <c r="K2415" s="1" t="s">
        <v>9196</v>
      </c>
      <c r="L2415" s="1">
        <v>1</v>
      </c>
      <c r="M2415" s="1" t="s">
        <v>9162</v>
      </c>
      <c r="N2415" s="1" t="s">
        <v>9197</v>
      </c>
      <c r="O2415" s="1">
        <v>18000</v>
      </c>
      <c r="P2415" s="1" t="s">
        <v>2073</v>
      </c>
      <c r="Q2415" s="1">
        <v>43439</v>
      </c>
      <c r="R2415" s="1" t="str">
        <f>IFERROR(VLOOKUP(K2415,Proveedores!$A$2:$B$500,2,0),"Agregar")</f>
        <v>ORIEN S.A.</v>
      </c>
      <c r="S2415" s="5">
        <f t="shared" si="37"/>
        <v>781902000</v>
      </c>
    </row>
    <row r="2416" spans="1:19" x14ac:dyDescent="0.2">
      <c r="A2416" s="7">
        <v>44042.625532407408</v>
      </c>
      <c r="B2416" s="1" t="s">
        <v>9209</v>
      </c>
      <c r="C2416" s="1" t="s">
        <v>9210</v>
      </c>
      <c r="D2416" s="1" t="s">
        <v>1621</v>
      </c>
      <c r="E2416" s="1">
        <v>103100000299</v>
      </c>
      <c r="F2416" s="7">
        <v>44001</v>
      </c>
      <c r="G2416" s="1" t="s">
        <v>566</v>
      </c>
      <c r="H2416" s="5">
        <v>1328797.8</v>
      </c>
      <c r="I2416" s="1" t="s">
        <v>9211</v>
      </c>
      <c r="J2416" s="1" t="s">
        <v>567</v>
      </c>
      <c r="K2416" s="1" t="s">
        <v>9196</v>
      </c>
      <c r="L2416" s="1">
        <v>2</v>
      </c>
      <c r="M2416" s="1" t="s">
        <v>9198</v>
      </c>
      <c r="N2416" s="1" t="s">
        <v>9199</v>
      </c>
      <c r="O2416" s="1">
        <v>6000</v>
      </c>
      <c r="P2416" s="1" t="s">
        <v>2073</v>
      </c>
      <c r="Q2416" s="1">
        <v>43439</v>
      </c>
      <c r="R2416" s="1" t="str">
        <f>IFERROR(VLOOKUP(K2416,Proveedores!$A$2:$B$500,2,0),"Agregar")</f>
        <v>ORIEN S.A.</v>
      </c>
      <c r="S2416" s="5">
        <f t="shared" si="37"/>
        <v>260634000</v>
      </c>
    </row>
    <row r="2417" spans="1:19" x14ac:dyDescent="0.2">
      <c r="A2417" s="7">
        <v>44042.625532407408</v>
      </c>
      <c r="B2417" s="1" t="s">
        <v>9209</v>
      </c>
      <c r="C2417" s="1" t="s">
        <v>9210</v>
      </c>
      <c r="D2417" s="1" t="s">
        <v>1621</v>
      </c>
      <c r="E2417" s="1">
        <v>103100000299</v>
      </c>
      <c r="F2417" s="7">
        <v>44001</v>
      </c>
      <c r="G2417" s="1" t="s">
        <v>566</v>
      </c>
      <c r="H2417" s="5">
        <v>1328797.8</v>
      </c>
      <c r="I2417" s="1" t="s">
        <v>9211</v>
      </c>
      <c r="J2417" s="1" t="s">
        <v>567</v>
      </c>
      <c r="K2417" s="1" t="s">
        <v>9196</v>
      </c>
      <c r="L2417" s="1">
        <v>3</v>
      </c>
      <c r="M2417" s="1" t="s">
        <v>9164</v>
      </c>
      <c r="N2417" s="1" t="s">
        <v>9165</v>
      </c>
      <c r="O2417" s="1">
        <v>60000</v>
      </c>
      <c r="P2417" s="1" t="s">
        <v>2073</v>
      </c>
      <c r="Q2417" s="1">
        <v>86805</v>
      </c>
      <c r="R2417" s="1" t="str">
        <f>IFERROR(VLOOKUP(K2417,Proveedores!$A$2:$B$500,2,0),"Agregar")</f>
        <v>ORIEN S.A.</v>
      </c>
      <c r="S2417" s="5">
        <f t="shared" si="37"/>
        <v>5208300000</v>
      </c>
    </row>
    <row r="2418" spans="1:19" x14ac:dyDescent="0.2">
      <c r="A2418" s="7">
        <v>44042.643622685187</v>
      </c>
      <c r="B2418" s="1" t="s">
        <v>9212</v>
      </c>
      <c r="C2418" s="1" t="s">
        <v>9213</v>
      </c>
      <c r="D2418" s="1" t="s">
        <v>1621</v>
      </c>
      <c r="E2418" s="1">
        <v>103100000304</v>
      </c>
      <c r="F2418" s="7">
        <v>44001</v>
      </c>
      <c r="G2418" s="1" t="s">
        <v>566</v>
      </c>
      <c r="H2418" s="5">
        <v>1241607.42</v>
      </c>
      <c r="I2418" s="1" t="s">
        <v>9214</v>
      </c>
      <c r="J2418" s="1">
        <v>0</v>
      </c>
      <c r="K2418" s="1" t="s">
        <v>9196</v>
      </c>
      <c r="L2418" s="1">
        <v>1</v>
      </c>
      <c r="M2418" s="1" t="s">
        <v>9162</v>
      </c>
      <c r="N2418" s="1" t="s">
        <v>9197</v>
      </c>
      <c r="O2418" s="1">
        <v>80000</v>
      </c>
      <c r="P2418" s="1" t="s">
        <v>2073</v>
      </c>
      <c r="Q2418" s="1">
        <v>43439</v>
      </c>
      <c r="R2418" s="1" t="str">
        <f>IFERROR(VLOOKUP(K2418,Proveedores!$A$2:$B$500,2,0),"Agregar")</f>
        <v>ORIEN S.A.</v>
      </c>
      <c r="S2418" s="5">
        <f t="shared" si="37"/>
        <v>3475120000</v>
      </c>
    </row>
    <row r="2419" spans="1:19" x14ac:dyDescent="0.2">
      <c r="A2419" s="7">
        <v>44042.643622685187</v>
      </c>
      <c r="B2419" s="1" t="s">
        <v>9212</v>
      </c>
      <c r="C2419" s="1" t="s">
        <v>9213</v>
      </c>
      <c r="D2419" s="1" t="s">
        <v>1621</v>
      </c>
      <c r="E2419" s="1">
        <v>103100000304</v>
      </c>
      <c r="F2419" s="7">
        <v>44001</v>
      </c>
      <c r="G2419" s="1" t="s">
        <v>566</v>
      </c>
      <c r="H2419" s="5">
        <v>1241607.42</v>
      </c>
      <c r="I2419" s="1" t="s">
        <v>9214</v>
      </c>
      <c r="J2419" s="1">
        <v>0</v>
      </c>
      <c r="K2419" s="1" t="s">
        <v>9196</v>
      </c>
      <c r="L2419" s="1">
        <v>2</v>
      </c>
      <c r="M2419" s="1" t="s">
        <v>9164</v>
      </c>
      <c r="N2419" s="1" t="s">
        <v>9165</v>
      </c>
      <c r="O2419" s="1">
        <v>103000</v>
      </c>
      <c r="P2419" s="1" t="s">
        <v>2073</v>
      </c>
      <c r="Q2419" s="1">
        <v>86805</v>
      </c>
      <c r="R2419" s="1" t="str">
        <f>IFERROR(VLOOKUP(K2419,Proveedores!$A$2:$B$500,2,0),"Agregar")</f>
        <v>ORIEN S.A.</v>
      </c>
      <c r="S2419" s="5">
        <f t="shared" si="37"/>
        <v>8940915000</v>
      </c>
    </row>
    <row r="2420" spans="1:19" x14ac:dyDescent="0.2">
      <c r="A2420" s="7">
        <v>44042.667141203703</v>
      </c>
      <c r="B2420" s="1" t="s">
        <v>9215</v>
      </c>
      <c r="C2420" s="1" t="s">
        <v>9216</v>
      </c>
      <c r="D2420" s="1" t="s">
        <v>1621</v>
      </c>
      <c r="E2420" s="1">
        <v>103100000305</v>
      </c>
      <c r="F2420" s="7">
        <v>44001</v>
      </c>
      <c r="G2420" s="1" t="s">
        <v>566</v>
      </c>
      <c r="H2420" s="5">
        <v>8929410.3800000008</v>
      </c>
      <c r="I2420" s="1" t="s">
        <v>9217</v>
      </c>
      <c r="J2420" s="1">
        <v>0</v>
      </c>
      <c r="K2420" s="1" t="s">
        <v>9196</v>
      </c>
      <c r="L2420" s="1">
        <v>1</v>
      </c>
      <c r="M2420" s="1" t="s">
        <v>9162</v>
      </c>
      <c r="N2420" s="1" t="s">
        <v>9197</v>
      </c>
      <c r="O2420" s="1">
        <v>1547000</v>
      </c>
      <c r="P2420" s="1" t="s">
        <v>2073</v>
      </c>
      <c r="Q2420" s="1">
        <v>43439</v>
      </c>
      <c r="R2420" s="1" t="str">
        <f>IFERROR(VLOOKUP(K2420,Proveedores!$A$2:$B$500,2,0),"Agregar")</f>
        <v>ORIEN S.A.</v>
      </c>
      <c r="S2420" s="5">
        <f t="shared" si="37"/>
        <v>67200133000</v>
      </c>
    </row>
    <row r="2421" spans="1:19" x14ac:dyDescent="0.2">
      <c r="A2421" s="7">
        <v>44042.667141203703</v>
      </c>
      <c r="B2421" s="1" t="s">
        <v>9215</v>
      </c>
      <c r="C2421" s="1" t="s">
        <v>9216</v>
      </c>
      <c r="D2421" s="1" t="s">
        <v>1621</v>
      </c>
      <c r="E2421" s="1">
        <v>103100000305</v>
      </c>
      <c r="F2421" s="7">
        <v>44001</v>
      </c>
      <c r="G2421" s="1" t="s">
        <v>566</v>
      </c>
      <c r="H2421" s="5">
        <v>8929410.3800000008</v>
      </c>
      <c r="I2421" s="1" t="s">
        <v>9217</v>
      </c>
      <c r="J2421" s="1">
        <v>0</v>
      </c>
      <c r="K2421" s="1" t="s">
        <v>9196</v>
      </c>
      <c r="L2421" s="1">
        <v>2</v>
      </c>
      <c r="M2421" s="1" t="s">
        <v>9198</v>
      </c>
      <c r="N2421" s="1" t="s">
        <v>9199</v>
      </c>
      <c r="O2421" s="1">
        <v>79000</v>
      </c>
      <c r="P2421" s="1" t="s">
        <v>2073</v>
      </c>
      <c r="Q2421" s="1">
        <v>43439</v>
      </c>
      <c r="R2421" s="1" t="str">
        <f>IFERROR(VLOOKUP(K2421,Proveedores!$A$2:$B$500,2,0),"Agregar")</f>
        <v>ORIEN S.A.</v>
      </c>
      <c r="S2421" s="5">
        <f t="shared" si="37"/>
        <v>3431681000</v>
      </c>
    </row>
    <row r="2422" spans="1:19" x14ac:dyDescent="0.2">
      <c r="A2422" s="7">
        <v>44042.667141203703</v>
      </c>
      <c r="B2422" s="1" t="s">
        <v>9215</v>
      </c>
      <c r="C2422" s="1" t="s">
        <v>9216</v>
      </c>
      <c r="D2422" s="1" t="s">
        <v>1621</v>
      </c>
      <c r="E2422" s="1">
        <v>103100000305</v>
      </c>
      <c r="F2422" s="7">
        <v>44001</v>
      </c>
      <c r="G2422" s="1" t="s">
        <v>566</v>
      </c>
      <c r="H2422" s="5">
        <v>8929410.3800000008</v>
      </c>
      <c r="I2422" s="1" t="s">
        <v>9217</v>
      </c>
      <c r="J2422" s="1">
        <v>0</v>
      </c>
      <c r="K2422" s="1" t="s">
        <v>9196</v>
      </c>
      <c r="L2422" s="1">
        <v>4</v>
      </c>
      <c r="M2422" s="1" t="s">
        <v>9218</v>
      </c>
      <c r="N2422" s="1" t="s">
        <v>9219</v>
      </c>
      <c r="O2422" s="1">
        <v>18000</v>
      </c>
      <c r="P2422" s="1" t="s">
        <v>2073</v>
      </c>
      <c r="Q2422" s="1">
        <v>86757</v>
      </c>
      <c r="R2422" s="1" t="str">
        <f>IFERROR(VLOOKUP(K2422,Proveedores!$A$2:$B$500,2,0),"Agregar")</f>
        <v>ORIEN S.A.</v>
      </c>
      <c r="S2422" s="5">
        <f t="shared" si="37"/>
        <v>1561626000</v>
      </c>
    </row>
    <row r="2423" spans="1:19" x14ac:dyDescent="0.2">
      <c r="A2423" s="7">
        <v>44042.667141203703</v>
      </c>
      <c r="B2423" s="1" t="s">
        <v>9215</v>
      </c>
      <c r="C2423" s="1" t="s">
        <v>9216</v>
      </c>
      <c r="D2423" s="1" t="s">
        <v>1621</v>
      </c>
      <c r="E2423" s="1">
        <v>103100000305</v>
      </c>
      <c r="F2423" s="7">
        <v>44001</v>
      </c>
      <c r="G2423" s="1" t="s">
        <v>566</v>
      </c>
      <c r="H2423" s="5">
        <v>8929410.3800000008</v>
      </c>
      <c r="I2423" s="1" t="s">
        <v>9217</v>
      </c>
      <c r="J2423" s="1">
        <v>0</v>
      </c>
      <c r="K2423" s="1" t="s">
        <v>9196</v>
      </c>
      <c r="L2423" s="1">
        <v>3</v>
      </c>
      <c r="M2423" s="1" t="s">
        <v>9164</v>
      </c>
      <c r="N2423" s="1" t="s">
        <v>9165</v>
      </c>
      <c r="O2423" s="1">
        <v>197000</v>
      </c>
      <c r="P2423" s="1" t="s">
        <v>2073</v>
      </c>
      <c r="Q2423" s="1">
        <v>86805</v>
      </c>
      <c r="R2423" s="1" t="str">
        <f>IFERROR(VLOOKUP(K2423,Proveedores!$A$2:$B$500,2,0),"Agregar")</f>
        <v>ORIEN S.A.</v>
      </c>
      <c r="S2423" s="5">
        <f t="shared" si="37"/>
        <v>17100585000</v>
      </c>
    </row>
    <row r="2424" spans="1:19" x14ac:dyDescent="0.2">
      <c r="A2424" s="7">
        <v>44042.683495370373</v>
      </c>
      <c r="B2424" s="1" t="s">
        <v>9220</v>
      </c>
      <c r="C2424" s="1" t="s">
        <v>9221</v>
      </c>
      <c r="D2424" s="1" t="s">
        <v>1621</v>
      </c>
      <c r="E2424" s="1">
        <v>103100000306</v>
      </c>
      <c r="F2424" s="7">
        <v>44001</v>
      </c>
      <c r="G2424" s="1" t="s">
        <v>566</v>
      </c>
      <c r="H2424" s="5">
        <v>16981822.440000001</v>
      </c>
      <c r="I2424" s="1" t="s">
        <v>9222</v>
      </c>
      <c r="J2424" s="1" t="s">
        <v>567</v>
      </c>
      <c r="K2424" s="1" t="s">
        <v>9196</v>
      </c>
      <c r="L2424" s="1">
        <v>1</v>
      </c>
      <c r="M2424" s="1" t="s">
        <v>9162</v>
      </c>
      <c r="N2424" s="1" t="s">
        <v>9197</v>
      </c>
      <c r="O2424" s="1">
        <v>727000</v>
      </c>
      <c r="P2424" s="1" t="s">
        <v>2073</v>
      </c>
      <c r="Q2424" s="1">
        <v>43439</v>
      </c>
      <c r="R2424" s="1" t="str">
        <f>IFERROR(VLOOKUP(K2424,Proveedores!$A$2:$B$500,2,0),"Agregar")</f>
        <v>ORIEN S.A.</v>
      </c>
      <c r="S2424" s="5">
        <f t="shared" si="37"/>
        <v>31580153000</v>
      </c>
    </row>
    <row r="2425" spans="1:19" x14ac:dyDescent="0.2">
      <c r="A2425" s="7">
        <v>44042.683495370373</v>
      </c>
      <c r="B2425" s="1" t="s">
        <v>9220</v>
      </c>
      <c r="C2425" s="1" t="s">
        <v>9221</v>
      </c>
      <c r="D2425" s="1" t="s">
        <v>1621</v>
      </c>
      <c r="E2425" s="1">
        <v>103100000306</v>
      </c>
      <c r="F2425" s="7">
        <v>44001</v>
      </c>
      <c r="G2425" s="1" t="s">
        <v>566</v>
      </c>
      <c r="H2425" s="5">
        <v>16981822.440000001</v>
      </c>
      <c r="I2425" s="1" t="s">
        <v>9222</v>
      </c>
      <c r="J2425" s="1" t="s">
        <v>567</v>
      </c>
      <c r="K2425" s="1" t="s">
        <v>9196</v>
      </c>
      <c r="L2425" s="1">
        <v>2</v>
      </c>
      <c r="M2425" s="1" t="s">
        <v>9198</v>
      </c>
      <c r="N2425" s="1" t="s">
        <v>9199</v>
      </c>
      <c r="O2425" s="1">
        <v>13000</v>
      </c>
      <c r="P2425" s="1" t="s">
        <v>2073</v>
      </c>
      <c r="Q2425" s="1">
        <v>43439</v>
      </c>
      <c r="R2425" s="1" t="str">
        <f>IFERROR(VLOOKUP(K2425,Proveedores!$A$2:$B$500,2,0),"Agregar")</f>
        <v>ORIEN S.A.</v>
      </c>
      <c r="S2425" s="5">
        <f t="shared" si="37"/>
        <v>564707000</v>
      </c>
    </row>
    <row r="2426" spans="1:19" x14ac:dyDescent="0.2">
      <c r="A2426" s="7">
        <v>44042.683495370373</v>
      </c>
      <c r="B2426" s="1" t="s">
        <v>9220</v>
      </c>
      <c r="C2426" s="1" t="s">
        <v>9221</v>
      </c>
      <c r="D2426" s="1" t="s">
        <v>1621</v>
      </c>
      <c r="E2426" s="1">
        <v>103100000306</v>
      </c>
      <c r="F2426" s="7">
        <v>44001</v>
      </c>
      <c r="G2426" s="1" t="s">
        <v>566</v>
      </c>
      <c r="H2426" s="5">
        <v>16981822.440000001</v>
      </c>
      <c r="I2426" s="1" t="s">
        <v>9222</v>
      </c>
      <c r="J2426" s="1" t="s">
        <v>567</v>
      </c>
      <c r="K2426" s="1" t="s">
        <v>9196</v>
      </c>
      <c r="L2426" s="1">
        <v>3</v>
      </c>
      <c r="M2426" s="1" t="s">
        <v>9164</v>
      </c>
      <c r="N2426" s="1" t="s">
        <v>9165</v>
      </c>
      <c r="O2426" s="1">
        <v>1586000</v>
      </c>
      <c r="P2426" s="1" t="s">
        <v>2073</v>
      </c>
      <c r="Q2426" s="1">
        <v>86805</v>
      </c>
      <c r="R2426" s="1" t="str">
        <f>IFERROR(VLOOKUP(K2426,Proveedores!$A$2:$B$500,2,0),"Agregar")</f>
        <v>ORIEN S.A.</v>
      </c>
      <c r="S2426" s="5">
        <f t="shared" si="37"/>
        <v>137672730000</v>
      </c>
    </row>
    <row r="2427" spans="1:19" x14ac:dyDescent="0.2">
      <c r="A2427" s="7">
        <v>44042.702349537038</v>
      </c>
      <c r="B2427" s="1" t="s">
        <v>9223</v>
      </c>
      <c r="C2427" s="1" t="s">
        <v>9224</v>
      </c>
      <c r="D2427" s="1" t="s">
        <v>1621</v>
      </c>
      <c r="E2427" s="1">
        <v>5858</v>
      </c>
      <c r="F2427" s="7">
        <v>44039</v>
      </c>
      <c r="G2427" s="1" t="s">
        <v>552</v>
      </c>
      <c r="H2427" s="5">
        <v>2560800</v>
      </c>
      <c r="I2427" s="1">
        <v>1203</v>
      </c>
      <c r="J2427" s="1">
        <v>0</v>
      </c>
      <c r="K2427" s="1" t="s">
        <v>6907</v>
      </c>
      <c r="L2427" s="1">
        <v>1</v>
      </c>
      <c r="M2427" s="1" t="s">
        <v>2521</v>
      </c>
      <c r="N2427" s="1" t="s">
        <v>4511</v>
      </c>
      <c r="O2427" s="1">
        <v>3000</v>
      </c>
      <c r="P2427" s="1" t="s">
        <v>2391</v>
      </c>
      <c r="Q2427" s="1">
        <v>853.6</v>
      </c>
      <c r="R2427" s="1" t="str">
        <f>IFERROR(VLOOKUP(K2427,Proveedores!$A$2:$B$500,2,0),"Agregar")</f>
        <v>KOPELCO S.A.</v>
      </c>
      <c r="S2427" s="5">
        <f t="shared" si="37"/>
        <v>2560800</v>
      </c>
    </row>
    <row r="2428" spans="1:19" x14ac:dyDescent="0.2">
      <c r="A2428" s="7">
        <v>44042.707766203705</v>
      </c>
      <c r="B2428" s="1" t="s">
        <v>9225</v>
      </c>
      <c r="C2428" s="1" t="s">
        <v>9226</v>
      </c>
      <c r="D2428" s="1" t="s">
        <v>1621</v>
      </c>
      <c r="E2428" s="1">
        <v>103100000307</v>
      </c>
      <c r="F2428" s="7">
        <v>44004</v>
      </c>
      <c r="G2428" s="1" t="s">
        <v>566</v>
      </c>
      <c r="H2428" s="5">
        <v>37729892.090000004</v>
      </c>
      <c r="I2428" s="1" t="s">
        <v>9227</v>
      </c>
      <c r="J2428" s="1">
        <v>0</v>
      </c>
      <c r="K2428" s="1" t="s">
        <v>9196</v>
      </c>
      <c r="L2428" s="1">
        <v>1</v>
      </c>
      <c r="M2428" s="1" t="s">
        <v>9162</v>
      </c>
      <c r="N2428" s="1" t="s">
        <v>9197</v>
      </c>
      <c r="O2428" s="1">
        <v>2121000</v>
      </c>
      <c r="P2428" s="1" t="s">
        <v>2073</v>
      </c>
      <c r="Q2428" s="1">
        <v>43439</v>
      </c>
      <c r="R2428" s="1" t="str">
        <f>IFERROR(VLOOKUP(K2428,Proveedores!$A$2:$B$500,2,0),"Agregar")</f>
        <v>ORIEN S.A.</v>
      </c>
      <c r="S2428" s="5">
        <f t="shared" si="37"/>
        <v>92134119000</v>
      </c>
    </row>
    <row r="2429" spans="1:19" x14ac:dyDescent="0.2">
      <c r="A2429" s="7">
        <v>44042.707766203705</v>
      </c>
      <c r="B2429" s="1" t="s">
        <v>9225</v>
      </c>
      <c r="C2429" s="1" t="s">
        <v>9226</v>
      </c>
      <c r="D2429" s="1" t="s">
        <v>1621</v>
      </c>
      <c r="E2429" s="1">
        <v>103100000307</v>
      </c>
      <c r="F2429" s="7">
        <v>44004</v>
      </c>
      <c r="G2429" s="1" t="s">
        <v>566</v>
      </c>
      <c r="H2429" s="5">
        <v>37729892.090000004</v>
      </c>
      <c r="I2429" s="1" t="s">
        <v>9227</v>
      </c>
      <c r="J2429" s="1">
        <v>0</v>
      </c>
      <c r="K2429" s="1" t="s">
        <v>9196</v>
      </c>
      <c r="L2429" s="1">
        <v>2</v>
      </c>
      <c r="M2429" s="1" t="s">
        <v>9198</v>
      </c>
      <c r="N2429" s="1" t="s">
        <v>9199</v>
      </c>
      <c r="O2429" s="1">
        <v>218500</v>
      </c>
      <c r="P2429" s="1" t="s">
        <v>2073</v>
      </c>
      <c r="Q2429" s="1">
        <v>43439</v>
      </c>
      <c r="R2429" s="1" t="str">
        <f>IFERROR(VLOOKUP(K2429,Proveedores!$A$2:$B$500,2,0),"Agregar")</f>
        <v>ORIEN S.A.</v>
      </c>
      <c r="S2429" s="5">
        <f t="shared" si="37"/>
        <v>9491421500</v>
      </c>
    </row>
    <row r="2430" spans="1:19" x14ac:dyDescent="0.2">
      <c r="A2430" s="7">
        <v>44042.707766203705</v>
      </c>
      <c r="B2430" s="1" t="s">
        <v>9225</v>
      </c>
      <c r="C2430" s="1" t="s">
        <v>9226</v>
      </c>
      <c r="D2430" s="1" t="s">
        <v>1621</v>
      </c>
      <c r="E2430" s="1">
        <v>103100000307</v>
      </c>
      <c r="F2430" s="7">
        <v>44004</v>
      </c>
      <c r="G2430" s="1" t="s">
        <v>566</v>
      </c>
      <c r="H2430" s="5">
        <v>37729892.090000004</v>
      </c>
      <c r="I2430" s="1" t="s">
        <v>9227</v>
      </c>
      <c r="J2430" s="1">
        <v>0</v>
      </c>
      <c r="K2430" s="1" t="s">
        <v>9196</v>
      </c>
      <c r="L2430" s="1">
        <v>4</v>
      </c>
      <c r="M2430" s="1" t="s">
        <v>9218</v>
      </c>
      <c r="N2430" s="1" t="s">
        <v>9219</v>
      </c>
      <c r="O2430" s="1">
        <v>425000</v>
      </c>
      <c r="P2430" s="1" t="s">
        <v>2073</v>
      </c>
      <c r="Q2430" s="1">
        <v>86757</v>
      </c>
      <c r="R2430" s="1" t="str">
        <f>IFERROR(VLOOKUP(K2430,Proveedores!$A$2:$B$500,2,0),"Agregar")</f>
        <v>ORIEN S.A.</v>
      </c>
      <c r="S2430" s="5">
        <f t="shared" si="37"/>
        <v>36871725000</v>
      </c>
    </row>
    <row r="2431" spans="1:19" x14ac:dyDescent="0.2">
      <c r="A2431" s="7">
        <v>44042.707766203705</v>
      </c>
      <c r="B2431" s="1" t="s">
        <v>9225</v>
      </c>
      <c r="C2431" s="1" t="s">
        <v>9226</v>
      </c>
      <c r="D2431" s="1" t="s">
        <v>1621</v>
      </c>
      <c r="E2431" s="1">
        <v>103100000307</v>
      </c>
      <c r="F2431" s="7">
        <v>44004</v>
      </c>
      <c r="G2431" s="1" t="s">
        <v>566</v>
      </c>
      <c r="H2431" s="5">
        <v>37729892.090000004</v>
      </c>
      <c r="I2431" s="1" t="s">
        <v>9227</v>
      </c>
      <c r="J2431" s="1">
        <v>0</v>
      </c>
      <c r="K2431" s="1" t="s">
        <v>9196</v>
      </c>
      <c r="L2431" s="1">
        <v>3</v>
      </c>
      <c r="M2431" s="1" t="s">
        <v>9164</v>
      </c>
      <c r="N2431" s="1" t="s">
        <v>9165</v>
      </c>
      <c r="O2431" s="1">
        <v>2751000</v>
      </c>
      <c r="P2431" s="1" t="s">
        <v>2073</v>
      </c>
      <c r="Q2431" s="1">
        <v>86805</v>
      </c>
      <c r="R2431" s="1" t="str">
        <f>IFERROR(VLOOKUP(K2431,Proveedores!$A$2:$B$500,2,0),"Agregar")</f>
        <v>ORIEN S.A.</v>
      </c>
      <c r="S2431" s="5">
        <f t="shared" si="37"/>
        <v>238800555000</v>
      </c>
    </row>
    <row r="2432" spans="1:19" x14ac:dyDescent="0.2">
      <c r="A2432" s="7">
        <v>44042.720150462963</v>
      </c>
      <c r="B2432" s="1" t="s">
        <v>9228</v>
      </c>
      <c r="C2432" s="1" t="s">
        <v>9229</v>
      </c>
      <c r="D2432" s="1" t="s">
        <v>1621</v>
      </c>
      <c r="E2432" s="1" t="s">
        <v>9230</v>
      </c>
      <c r="F2432" s="7">
        <v>44036</v>
      </c>
      <c r="G2432" s="1" t="s">
        <v>692</v>
      </c>
      <c r="H2432" s="5">
        <v>2253394.08</v>
      </c>
      <c r="I2432" s="1" t="s">
        <v>1816</v>
      </c>
      <c r="J2432" s="1">
        <v>0</v>
      </c>
      <c r="K2432" s="1" t="s">
        <v>1847</v>
      </c>
      <c r="L2432" s="1">
        <v>18</v>
      </c>
      <c r="M2432" s="1" t="s">
        <v>2308</v>
      </c>
      <c r="N2432" s="1" t="s">
        <v>2354</v>
      </c>
      <c r="O2432" s="1">
        <v>59472</v>
      </c>
      <c r="P2432" s="1" t="s">
        <v>2310</v>
      </c>
      <c r="Q2432" s="1">
        <v>37.89</v>
      </c>
      <c r="R2432" s="1" t="str">
        <f>IFERROR(VLOOKUP(K2432,Proveedores!$A$2:$B$500,2,0),"Agregar")</f>
        <v xml:space="preserve">LAFEDAR S.A. </v>
      </c>
      <c r="S2432" s="5">
        <f t="shared" si="37"/>
        <v>2253394.08</v>
      </c>
    </row>
    <row r="2433" spans="1:19" x14ac:dyDescent="0.2">
      <c r="A2433" s="7">
        <v>44043.421111111114</v>
      </c>
      <c r="B2433" s="1" t="s">
        <v>9231</v>
      </c>
      <c r="C2433" s="1" t="s">
        <v>9232</v>
      </c>
      <c r="D2433" s="1" t="s">
        <v>1621</v>
      </c>
      <c r="E2433" s="1">
        <v>5859</v>
      </c>
      <c r="F2433" s="7">
        <v>44039</v>
      </c>
      <c r="G2433" s="1" t="s">
        <v>552</v>
      </c>
      <c r="H2433" s="5">
        <v>725560</v>
      </c>
      <c r="I2433" s="1">
        <v>1215</v>
      </c>
      <c r="J2433" s="1">
        <v>0</v>
      </c>
      <c r="K2433" s="1" t="s">
        <v>6907</v>
      </c>
      <c r="L2433" s="1">
        <v>1</v>
      </c>
      <c r="M2433" s="1" t="s">
        <v>2521</v>
      </c>
      <c r="N2433" s="1" t="s">
        <v>4511</v>
      </c>
      <c r="O2433" s="1">
        <v>850</v>
      </c>
      <c r="P2433" s="1" t="s">
        <v>2391</v>
      </c>
      <c r="Q2433" s="1">
        <v>853.6</v>
      </c>
      <c r="R2433" s="1" t="str">
        <f>IFERROR(VLOOKUP(K2433,Proveedores!$A$2:$B$500,2,0),"Agregar")</f>
        <v>KOPELCO S.A.</v>
      </c>
      <c r="S2433" s="5">
        <f t="shared" si="37"/>
        <v>725560</v>
      </c>
    </row>
    <row r="2434" spans="1:19" x14ac:dyDescent="0.2">
      <c r="A2434" s="7">
        <v>44043.508298611108</v>
      </c>
      <c r="B2434" s="1" t="s">
        <v>9233</v>
      </c>
      <c r="C2434" s="1" t="s">
        <v>9234</v>
      </c>
      <c r="D2434" s="1" t="s">
        <v>1621</v>
      </c>
      <c r="E2434" s="1" t="s">
        <v>9235</v>
      </c>
      <c r="F2434" s="7">
        <v>43763</v>
      </c>
      <c r="G2434" s="1" t="s">
        <v>759</v>
      </c>
      <c r="H2434" s="5">
        <v>800638.23</v>
      </c>
      <c r="I2434" s="1">
        <v>1111</v>
      </c>
      <c r="J2434" s="1">
        <v>0</v>
      </c>
      <c r="K2434" s="1" t="s">
        <v>7912</v>
      </c>
      <c r="L2434" s="1">
        <v>17</v>
      </c>
      <c r="M2434" s="1" t="s">
        <v>7322</v>
      </c>
      <c r="N2434" s="1" t="s">
        <v>9236</v>
      </c>
      <c r="O2434" s="1">
        <v>1680</v>
      </c>
      <c r="P2434" s="1" t="s">
        <v>7907</v>
      </c>
      <c r="Q2434" s="1">
        <v>476.57</v>
      </c>
      <c r="R2434" s="1" t="str">
        <f>IFERROR(VLOOKUP(K2434,Proveedores!$A$2:$B$500,2,0),"Agregar")</f>
        <v>CORREO OFICIAL DE LA REPÚBLICA ARGENTINA S.A..</v>
      </c>
      <c r="S2434" s="5">
        <f t="shared" si="37"/>
        <v>800637.6</v>
      </c>
    </row>
    <row r="2435" spans="1:19" x14ac:dyDescent="0.2">
      <c r="A2435" s="7">
        <v>44043.513287037036</v>
      </c>
      <c r="B2435" s="1" t="s">
        <v>9237</v>
      </c>
      <c r="C2435" s="1" t="s">
        <v>9238</v>
      </c>
      <c r="D2435" s="1" t="s">
        <v>1621</v>
      </c>
      <c r="E2435" s="1" t="s">
        <v>9239</v>
      </c>
      <c r="F2435" s="7">
        <v>43763</v>
      </c>
      <c r="G2435" s="1" t="s">
        <v>7699</v>
      </c>
      <c r="H2435" s="5">
        <v>559493.65</v>
      </c>
      <c r="I2435" s="1">
        <v>1111</v>
      </c>
      <c r="J2435" s="1">
        <v>0</v>
      </c>
      <c r="K2435" s="1" t="s">
        <v>7912</v>
      </c>
      <c r="L2435" s="1">
        <v>17</v>
      </c>
      <c r="M2435" s="1" t="s">
        <v>7322</v>
      </c>
      <c r="N2435" s="1" t="s">
        <v>9236</v>
      </c>
      <c r="O2435" s="1">
        <v>1174</v>
      </c>
      <c r="P2435" s="1" t="s">
        <v>7907</v>
      </c>
      <c r="Q2435" s="1">
        <v>476.57</v>
      </c>
      <c r="R2435" s="1" t="str">
        <f>IFERROR(VLOOKUP(K2435,Proveedores!$A$2:$B$500,2,0),"Agregar")</f>
        <v>CORREO OFICIAL DE LA REPÚBLICA ARGENTINA S.A..</v>
      </c>
      <c r="S2435" s="5">
        <f t="shared" ref="S2435:S2498" si="38">Q2435*O2435</f>
        <v>559493.17999999993</v>
      </c>
    </row>
    <row r="2436" spans="1:19" x14ac:dyDescent="0.2">
      <c r="A2436" s="7">
        <v>44043.519942129627</v>
      </c>
      <c r="B2436" s="1" t="s">
        <v>9240</v>
      </c>
      <c r="C2436" s="1" t="s">
        <v>9241</v>
      </c>
      <c r="D2436" s="1" t="s">
        <v>1621</v>
      </c>
      <c r="E2436" s="1" t="s">
        <v>9242</v>
      </c>
      <c r="F2436" s="7">
        <v>43860</v>
      </c>
      <c r="G2436" s="1" t="s">
        <v>759</v>
      </c>
      <c r="H2436" s="5">
        <v>1232598.57</v>
      </c>
      <c r="I2436" s="1">
        <v>1111</v>
      </c>
      <c r="J2436" s="1" t="s">
        <v>760</v>
      </c>
      <c r="K2436" s="1" t="s">
        <v>7912</v>
      </c>
      <c r="L2436" s="1">
        <v>15</v>
      </c>
      <c r="M2436" s="1" t="s">
        <v>2315</v>
      </c>
      <c r="N2436" s="1" t="s">
        <v>7906</v>
      </c>
      <c r="O2436" s="1">
        <v>2577</v>
      </c>
      <c r="P2436" s="1" t="s">
        <v>7907</v>
      </c>
      <c r="Q2436" s="1">
        <v>210.88</v>
      </c>
      <c r="R2436" s="1" t="str">
        <f>IFERROR(VLOOKUP(K2436,Proveedores!$A$2:$B$500,2,0),"Agregar")</f>
        <v>CORREO OFICIAL DE LA REPÚBLICA ARGENTINA S.A..</v>
      </c>
      <c r="S2436" s="5">
        <f t="shared" si="38"/>
        <v>543437.76</v>
      </c>
    </row>
    <row r="2437" spans="1:19" x14ac:dyDescent="0.2">
      <c r="A2437" s="7">
        <v>44043.519942129627</v>
      </c>
      <c r="B2437" s="1" t="s">
        <v>9240</v>
      </c>
      <c r="C2437" s="1" t="s">
        <v>9241</v>
      </c>
      <c r="D2437" s="1" t="s">
        <v>1621</v>
      </c>
      <c r="E2437" s="1" t="s">
        <v>9242</v>
      </c>
      <c r="F2437" s="7">
        <v>43860</v>
      </c>
      <c r="G2437" s="1" t="s">
        <v>759</v>
      </c>
      <c r="H2437" s="5">
        <v>1232598.57</v>
      </c>
      <c r="I2437" s="1">
        <v>1111</v>
      </c>
      <c r="J2437" s="1" t="s">
        <v>760</v>
      </c>
      <c r="K2437" s="1" t="s">
        <v>7912</v>
      </c>
      <c r="L2437" s="1">
        <v>16</v>
      </c>
      <c r="M2437" s="1" t="s">
        <v>2315</v>
      </c>
      <c r="N2437" s="1" t="s">
        <v>7906</v>
      </c>
      <c r="O2437" s="1">
        <v>2208</v>
      </c>
      <c r="P2437" s="1" t="s">
        <v>7907</v>
      </c>
      <c r="Q2437" s="1">
        <v>312.12</v>
      </c>
      <c r="R2437" s="1" t="str">
        <f>IFERROR(VLOOKUP(K2437,Proveedores!$A$2:$B$500,2,0),"Agregar")</f>
        <v>CORREO OFICIAL DE LA REPÚBLICA ARGENTINA S.A..</v>
      </c>
      <c r="S2437" s="5">
        <f t="shared" si="38"/>
        <v>689160.96</v>
      </c>
    </row>
    <row r="2438" spans="1:19" x14ac:dyDescent="0.2">
      <c r="A2438" s="7">
        <v>44043.524837962963</v>
      </c>
      <c r="B2438" s="1" t="s">
        <v>9243</v>
      </c>
      <c r="C2438" s="1" t="s">
        <v>9244</v>
      </c>
      <c r="D2438" s="1" t="s">
        <v>1621</v>
      </c>
      <c r="E2438" s="1" t="s">
        <v>9245</v>
      </c>
      <c r="F2438" s="7">
        <v>43860</v>
      </c>
      <c r="G2438" s="1" t="s">
        <v>759</v>
      </c>
      <c r="H2438" s="5">
        <v>21965.96</v>
      </c>
      <c r="I2438" s="1">
        <v>1111</v>
      </c>
      <c r="J2438" s="1" t="s">
        <v>760</v>
      </c>
      <c r="K2438" s="1" t="s">
        <v>7912</v>
      </c>
      <c r="L2438" s="1">
        <v>15</v>
      </c>
      <c r="M2438" s="1" t="s">
        <v>2315</v>
      </c>
      <c r="N2438" s="1" t="s">
        <v>7906</v>
      </c>
      <c r="O2438" s="1">
        <v>42</v>
      </c>
      <c r="P2438" s="1" t="s">
        <v>7907</v>
      </c>
      <c r="Q2438" s="1">
        <v>210.88</v>
      </c>
      <c r="R2438" s="1" t="str">
        <f>IFERROR(VLOOKUP(K2438,Proveedores!$A$2:$B$500,2,0),"Agregar")</f>
        <v>CORREO OFICIAL DE LA REPÚBLICA ARGENTINA S.A..</v>
      </c>
      <c r="S2438" s="5">
        <f t="shared" si="38"/>
        <v>8856.9599999999991</v>
      </c>
    </row>
    <row r="2439" spans="1:19" x14ac:dyDescent="0.2">
      <c r="A2439" s="7">
        <v>44043.524837962963</v>
      </c>
      <c r="B2439" s="1" t="s">
        <v>9243</v>
      </c>
      <c r="C2439" s="1" t="s">
        <v>9244</v>
      </c>
      <c r="D2439" s="1" t="s">
        <v>1621</v>
      </c>
      <c r="E2439" s="1" t="s">
        <v>9245</v>
      </c>
      <c r="F2439" s="7">
        <v>43860</v>
      </c>
      <c r="G2439" s="1" t="s">
        <v>759</v>
      </c>
      <c r="H2439" s="5">
        <v>21965.96</v>
      </c>
      <c r="I2439" s="1">
        <v>1111</v>
      </c>
      <c r="J2439" s="1" t="s">
        <v>760</v>
      </c>
      <c r="K2439" s="1" t="s">
        <v>7912</v>
      </c>
      <c r="L2439" s="1">
        <v>16</v>
      </c>
      <c r="M2439" s="1" t="s">
        <v>2315</v>
      </c>
      <c r="N2439" s="1" t="s">
        <v>7906</v>
      </c>
      <c r="O2439" s="1">
        <v>42</v>
      </c>
      <c r="P2439" s="1" t="s">
        <v>7907</v>
      </c>
      <c r="Q2439" s="1">
        <v>312.12</v>
      </c>
      <c r="R2439" s="1" t="str">
        <f>IFERROR(VLOOKUP(K2439,Proveedores!$A$2:$B$500,2,0),"Agregar")</f>
        <v>CORREO OFICIAL DE LA REPÚBLICA ARGENTINA S.A..</v>
      </c>
      <c r="S2439" s="5">
        <f t="shared" si="38"/>
        <v>13109.04</v>
      </c>
    </row>
    <row r="2440" spans="1:19" x14ac:dyDescent="0.2">
      <c r="A2440" s="7">
        <v>44043.52915509259</v>
      </c>
      <c r="B2440" s="1" t="s">
        <v>9246</v>
      </c>
      <c r="C2440" s="1" t="s">
        <v>9247</v>
      </c>
      <c r="D2440" s="1" t="s">
        <v>1621</v>
      </c>
      <c r="E2440" s="1" t="s">
        <v>9248</v>
      </c>
      <c r="F2440" s="7">
        <v>43860</v>
      </c>
      <c r="G2440" s="1" t="s">
        <v>7699</v>
      </c>
      <c r="H2440" s="5">
        <v>1127248.72</v>
      </c>
      <c r="I2440" s="1">
        <v>1111</v>
      </c>
      <c r="J2440" s="1">
        <v>0</v>
      </c>
      <c r="K2440" s="1" t="s">
        <v>7912</v>
      </c>
      <c r="L2440" s="1">
        <v>15</v>
      </c>
      <c r="M2440" s="1" t="s">
        <v>2315</v>
      </c>
      <c r="N2440" s="1" t="s">
        <v>7906</v>
      </c>
      <c r="O2440" s="1">
        <v>2295</v>
      </c>
      <c r="P2440" s="1" t="s">
        <v>7907</v>
      </c>
      <c r="Q2440" s="1">
        <v>210.88</v>
      </c>
      <c r="R2440" s="1" t="str">
        <f>IFERROR(VLOOKUP(K2440,Proveedores!$A$2:$B$500,2,0),"Agregar")</f>
        <v>CORREO OFICIAL DE LA REPÚBLICA ARGENTINA S.A..</v>
      </c>
      <c r="S2440" s="5">
        <f t="shared" si="38"/>
        <v>483969.6</v>
      </c>
    </row>
    <row r="2441" spans="1:19" x14ac:dyDescent="0.2">
      <c r="A2441" s="7">
        <v>44043.52915509259</v>
      </c>
      <c r="B2441" s="1" t="s">
        <v>9246</v>
      </c>
      <c r="C2441" s="1" t="s">
        <v>9247</v>
      </c>
      <c r="D2441" s="1" t="s">
        <v>1621</v>
      </c>
      <c r="E2441" s="1" t="s">
        <v>9248</v>
      </c>
      <c r="F2441" s="7">
        <v>43860</v>
      </c>
      <c r="G2441" s="1" t="s">
        <v>7699</v>
      </c>
      <c r="H2441" s="5">
        <v>1127248.72</v>
      </c>
      <c r="I2441" s="1">
        <v>1111</v>
      </c>
      <c r="J2441" s="1">
        <v>0</v>
      </c>
      <c r="K2441" s="1" t="s">
        <v>7912</v>
      </c>
      <c r="L2441" s="1">
        <v>16</v>
      </c>
      <c r="M2441" s="1" t="s">
        <v>2315</v>
      </c>
      <c r="N2441" s="1" t="s">
        <v>7906</v>
      </c>
      <c r="O2441" s="1">
        <v>2061</v>
      </c>
      <c r="P2441" s="1" t="s">
        <v>7907</v>
      </c>
      <c r="Q2441" s="1">
        <v>312.12</v>
      </c>
      <c r="R2441" s="1" t="str">
        <f>IFERROR(VLOOKUP(K2441,Proveedores!$A$2:$B$500,2,0),"Agregar")</f>
        <v>CORREO OFICIAL DE LA REPÚBLICA ARGENTINA S.A..</v>
      </c>
      <c r="S2441" s="5">
        <f t="shared" si="38"/>
        <v>643279.32000000007</v>
      </c>
    </row>
    <row r="2442" spans="1:19" x14ac:dyDescent="0.2">
      <c r="A2442" s="7">
        <v>44043.534282407411</v>
      </c>
      <c r="B2442" s="1" t="s">
        <v>9249</v>
      </c>
      <c r="C2442" s="1" t="s">
        <v>9250</v>
      </c>
      <c r="D2442" s="1" t="s">
        <v>1621</v>
      </c>
      <c r="E2442" s="1" t="s">
        <v>9251</v>
      </c>
      <c r="F2442" s="7">
        <v>43860</v>
      </c>
      <c r="G2442" s="1" t="s">
        <v>759</v>
      </c>
      <c r="H2442" s="5">
        <v>516723.94</v>
      </c>
      <c r="I2442" s="1">
        <v>1111</v>
      </c>
      <c r="J2442" s="1" t="s">
        <v>760</v>
      </c>
      <c r="K2442" s="1" t="s">
        <v>7912</v>
      </c>
      <c r="L2442" s="1">
        <v>15</v>
      </c>
      <c r="M2442" s="1" t="s">
        <v>2315</v>
      </c>
      <c r="N2442" s="1" t="s">
        <v>7906</v>
      </c>
      <c r="O2442" s="1">
        <v>988</v>
      </c>
      <c r="P2442" s="1" t="s">
        <v>7907</v>
      </c>
      <c r="Q2442" s="1">
        <v>210.88</v>
      </c>
      <c r="R2442" s="1" t="str">
        <f>IFERROR(VLOOKUP(K2442,Proveedores!$A$2:$B$500,2,0),"Agregar")</f>
        <v>CORREO OFICIAL DE LA REPÚBLICA ARGENTINA S.A..</v>
      </c>
      <c r="S2442" s="5">
        <f t="shared" si="38"/>
        <v>208349.44</v>
      </c>
    </row>
    <row r="2443" spans="1:19" x14ac:dyDescent="0.2">
      <c r="A2443" s="7">
        <v>44043.534282407411</v>
      </c>
      <c r="B2443" s="1" t="s">
        <v>9249</v>
      </c>
      <c r="C2443" s="1" t="s">
        <v>9250</v>
      </c>
      <c r="D2443" s="1" t="s">
        <v>1621</v>
      </c>
      <c r="E2443" s="1" t="s">
        <v>9251</v>
      </c>
      <c r="F2443" s="7">
        <v>43860</v>
      </c>
      <c r="G2443" s="1" t="s">
        <v>759</v>
      </c>
      <c r="H2443" s="5">
        <v>516723.94</v>
      </c>
      <c r="I2443" s="1">
        <v>1111</v>
      </c>
      <c r="J2443" s="1" t="s">
        <v>760</v>
      </c>
      <c r="K2443" s="1" t="s">
        <v>7912</v>
      </c>
      <c r="L2443" s="1">
        <v>16</v>
      </c>
      <c r="M2443" s="1" t="s">
        <v>2315</v>
      </c>
      <c r="N2443" s="1" t="s">
        <v>7906</v>
      </c>
      <c r="O2443" s="1">
        <v>988</v>
      </c>
      <c r="P2443" s="1" t="s">
        <v>7907</v>
      </c>
      <c r="Q2443" s="1">
        <v>312.12</v>
      </c>
      <c r="R2443" s="1" t="str">
        <f>IFERROR(VLOOKUP(K2443,Proveedores!$A$2:$B$500,2,0),"Agregar")</f>
        <v>CORREO OFICIAL DE LA REPÚBLICA ARGENTINA S.A..</v>
      </c>
      <c r="S2443" s="5">
        <f t="shared" si="38"/>
        <v>308374.56</v>
      </c>
    </row>
    <row r="2444" spans="1:19" x14ac:dyDescent="0.2">
      <c r="A2444" s="7">
        <v>44043.667500000003</v>
      </c>
      <c r="B2444" s="1" t="s">
        <v>9252</v>
      </c>
      <c r="C2444" s="1" t="s">
        <v>9253</v>
      </c>
      <c r="D2444" s="1" t="s">
        <v>1621</v>
      </c>
      <c r="E2444" s="1">
        <v>900006792</v>
      </c>
      <c r="F2444" s="7">
        <v>44025</v>
      </c>
      <c r="G2444" s="1" t="s">
        <v>1178</v>
      </c>
      <c r="H2444" s="5">
        <v>7007506.2800000003</v>
      </c>
      <c r="I2444" s="1" t="s">
        <v>9254</v>
      </c>
      <c r="J2444" s="1">
        <v>0</v>
      </c>
      <c r="K2444" s="1" t="s">
        <v>1184</v>
      </c>
      <c r="L2444" s="1">
        <v>8</v>
      </c>
      <c r="M2444" s="1" t="s">
        <v>9255</v>
      </c>
      <c r="N2444" s="1" t="s">
        <v>9256</v>
      </c>
      <c r="O2444" s="1">
        <v>7</v>
      </c>
      <c r="P2444" s="1" t="s">
        <v>1665</v>
      </c>
      <c r="Q2444" s="1">
        <v>8663</v>
      </c>
      <c r="R2444" s="1" t="str">
        <f>IFERROR(VLOOKUP(K2444,Proveedores!$A$2:$B$500,2,0),"Agregar")</f>
        <v>DENIMED S.A.</v>
      </c>
      <c r="S2444" s="5">
        <f t="shared" si="38"/>
        <v>60641</v>
      </c>
    </row>
    <row r="2445" spans="1:19" x14ac:dyDescent="0.2">
      <c r="A2445" s="7">
        <v>44043.667500000003</v>
      </c>
      <c r="B2445" s="1" t="s">
        <v>9252</v>
      </c>
      <c r="C2445" s="1" t="s">
        <v>9253</v>
      </c>
      <c r="D2445" s="1" t="s">
        <v>1621</v>
      </c>
      <c r="E2445" s="1">
        <v>900006792</v>
      </c>
      <c r="F2445" s="7">
        <v>44025</v>
      </c>
      <c r="G2445" s="1" t="s">
        <v>1178</v>
      </c>
      <c r="H2445" s="5">
        <v>7007506.2800000003</v>
      </c>
      <c r="I2445" s="1" t="s">
        <v>9254</v>
      </c>
      <c r="J2445" s="1">
        <v>0</v>
      </c>
      <c r="K2445" s="1" t="s">
        <v>1184</v>
      </c>
      <c r="L2445" s="1">
        <v>9</v>
      </c>
      <c r="M2445" s="1" t="s">
        <v>9257</v>
      </c>
      <c r="N2445" s="1" t="s">
        <v>9258</v>
      </c>
      <c r="O2445" s="1">
        <v>18</v>
      </c>
      <c r="P2445" s="1" t="s">
        <v>1665</v>
      </c>
      <c r="Q2445" s="1">
        <v>14089</v>
      </c>
      <c r="R2445" s="1" t="str">
        <f>IFERROR(VLOOKUP(K2445,Proveedores!$A$2:$B$500,2,0),"Agregar")</f>
        <v>DENIMED S.A.</v>
      </c>
      <c r="S2445" s="5">
        <f t="shared" si="38"/>
        <v>253602</v>
      </c>
    </row>
    <row r="2446" spans="1:19" x14ac:dyDescent="0.2">
      <c r="A2446" s="7">
        <v>44043.667500000003</v>
      </c>
      <c r="B2446" s="1" t="s">
        <v>9252</v>
      </c>
      <c r="C2446" s="1" t="s">
        <v>9253</v>
      </c>
      <c r="D2446" s="1" t="s">
        <v>1621</v>
      </c>
      <c r="E2446" s="1">
        <v>900006792</v>
      </c>
      <c r="F2446" s="7">
        <v>44025</v>
      </c>
      <c r="G2446" s="1" t="s">
        <v>1178</v>
      </c>
      <c r="H2446" s="5">
        <v>7007506.2800000003</v>
      </c>
      <c r="I2446" s="1" t="s">
        <v>9254</v>
      </c>
      <c r="J2446" s="1">
        <v>0</v>
      </c>
      <c r="K2446" s="1" t="s">
        <v>1184</v>
      </c>
      <c r="L2446" s="1">
        <v>2</v>
      </c>
      <c r="M2446" s="1" t="s">
        <v>9259</v>
      </c>
      <c r="N2446" s="1" t="s">
        <v>9260</v>
      </c>
      <c r="O2446" s="1">
        <v>144</v>
      </c>
      <c r="P2446" s="1" t="s">
        <v>1665</v>
      </c>
      <c r="Q2446" s="1">
        <v>46481</v>
      </c>
      <c r="R2446" s="1" t="str">
        <f>IFERROR(VLOOKUP(K2446,Proveedores!$A$2:$B$500,2,0),"Agregar")</f>
        <v>DENIMED S.A.</v>
      </c>
      <c r="S2446" s="5">
        <f t="shared" si="38"/>
        <v>6693264</v>
      </c>
    </row>
    <row r="2447" spans="1:19" x14ac:dyDescent="0.2">
      <c r="A2447" s="7">
        <v>44044.612453703703</v>
      </c>
      <c r="B2447" s="1" t="s">
        <v>9261</v>
      </c>
      <c r="C2447" s="1" t="s">
        <v>9262</v>
      </c>
      <c r="D2447" s="1" t="s">
        <v>1621</v>
      </c>
      <c r="E2447" s="1">
        <v>44016</v>
      </c>
      <c r="F2447" s="7">
        <v>44044</v>
      </c>
      <c r="G2447" s="1" t="s">
        <v>9263</v>
      </c>
      <c r="H2447" s="5">
        <v>9600000</v>
      </c>
      <c r="I2447" s="1">
        <v>1197</v>
      </c>
      <c r="J2447" s="1">
        <v>0</v>
      </c>
      <c r="K2447" s="1" t="s">
        <v>8761</v>
      </c>
      <c r="L2447" s="1">
        <v>1</v>
      </c>
      <c r="M2447" s="1">
        <v>0</v>
      </c>
      <c r="N2447" s="1" t="s">
        <v>9264</v>
      </c>
      <c r="O2447" s="1">
        <v>750000</v>
      </c>
      <c r="P2447" s="1" t="s">
        <v>2149</v>
      </c>
      <c r="Q2447" s="1">
        <v>12.8</v>
      </c>
      <c r="R2447" s="1" t="str">
        <f>IFERROR(VLOOKUP(K2447,Proveedores!$A$2:$B$500,2,0),"Agregar")</f>
        <v>Brudan S.R.L.</v>
      </c>
      <c r="S2447" s="5">
        <f t="shared" si="38"/>
        <v>9600000</v>
      </c>
    </row>
    <row r="2448" spans="1:19" x14ac:dyDescent="0.2">
      <c r="A2448" s="7">
        <v>44044.910879629628</v>
      </c>
      <c r="B2448" s="1" t="s">
        <v>9265</v>
      </c>
      <c r="C2448" s="1" t="s">
        <v>9266</v>
      </c>
      <c r="D2448" s="1" t="s">
        <v>1621</v>
      </c>
      <c r="E2448" s="1" t="s">
        <v>9267</v>
      </c>
      <c r="F2448" s="7">
        <v>44043</v>
      </c>
      <c r="G2448" s="1" t="s">
        <v>7699</v>
      </c>
      <c r="H2448" s="5">
        <v>413186.66</v>
      </c>
      <c r="I2448" s="1">
        <v>1.1111111111111101E+22</v>
      </c>
      <c r="J2448" s="1">
        <v>0</v>
      </c>
      <c r="K2448" s="1" t="s">
        <v>7700</v>
      </c>
      <c r="L2448" s="1">
        <v>17</v>
      </c>
      <c r="M2448" s="1" t="s">
        <v>8506</v>
      </c>
      <c r="N2448" s="1" t="s">
        <v>7701</v>
      </c>
      <c r="O2448" s="1">
        <v>867</v>
      </c>
      <c r="P2448" s="1" t="s">
        <v>7907</v>
      </c>
      <c r="Q2448" s="1">
        <v>476.57</v>
      </c>
      <c r="R2448" s="1" t="str">
        <f>IFERROR(VLOOKUP(K2448,Proveedores!$A$2:$B$500,2,0),"Agregar")</f>
        <v>CORREO OFICIAL DE LA REPÚBLICA ARGENTINA S.A..</v>
      </c>
      <c r="S2448" s="5">
        <f t="shared" si="38"/>
        <v>413186.19</v>
      </c>
    </row>
    <row r="2449" spans="1:19" x14ac:dyDescent="0.2">
      <c r="A2449" s="7">
        <v>44044.915011574078</v>
      </c>
      <c r="B2449" s="1" t="s">
        <v>9268</v>
      </c>
      <c r="C2449" s="1" t="s">
        <v>9269</v>
      </c>
      <c r="D2449" s="1" t="s">
        <v>1621</v>
      </c>
      <c r="E2449" s="1" t="s">
        <v>9270</v>
      </c>
      <c r="F2449" s="7">
        <v>44043</v>
      </c>
      <c r="G2449" s="1" t="s">
        <v>759</v>
      </c>
      <c r="H2449" s="5">
        <v>649565.56000000006</v>
      </c>
      <c r="I2449" s="1">
        <v>1.1111111111111101E+22</v>
      </c>
      <c r="J2449" s="1">
        <v>0</v>
      </c>
      <c r="K2449" s="1" t="s">
        <v>7700</v>
      </c>
      <c r="L2449" s="1">
        <v>17</v>
      </c>
      <c r="M2449" s="1" t="s">
        <v>8506</v>
      </c>
      <c r="N2449" s="1" t="s">
        <v>7701</v>
      </c>
      <c r="O2449" s="1">
        <v>1363</v>
      </c>
      <c r="P2449" s="1" t="s">
        <v>7907</v>
      </c>
      <c r="Q2449" s="1">
        <v>476.57</v>
      </c>
      <c r="R2449" s="1" t="str">
        <f>IFERROR(VLOOKUP(K2449,Proveedores!$A$2:$B$500,2,0),"Agregar")</f>
        <v>CORREO OFICIAL DE LA REPÚBLICA ARGENTINA S.A..</v>
      </c>
      <c r="S2449" s="5">
        <f t="shared" si="38"/>
        <v>649564.91</v>
      </c>
    </row>
    <row r="2450" spans="1:19" x14ac:dyDescent="0.2">
      <c r="A2450" s="7">
        <v>44044.918935185182</v>
      </c>
      <c r="B2450" s="1" t="s">
        <v>9271</v>
      </c>
      <c r="C2450" s="1" t="s">
        <v>9272</v>
      </c>
      <c r="D2450" s="1" t="s">
        <v>1621</v>
      </c>
      <c r="E2450" s="1" t="s">
        <v>9273</v>
      </c>
      <c r="F2450" s="7">
        <v>44043</v>
      </c>
      <c r="G2450" s="1" t="s">
        <v>759</v>
      </c>
      <c r="H2450" s="5">
        <v>1510727.7</v>
      </c>
      <c r="I2450" s="1">
        <v>1.1111111111111101E+22</v>
      </c>
      <c r="J2450" s="1" t="s">
        <v>760</v>
      </c>
      <c r="K2450" s="1" t="s">
        <v>7700</v>
      </c>
      <c r="L2450" s="1">
        <v>17</v>
      </c>
      <c r="M2450" s="1" t="s">
        <v>8506</v>
      </c>
      <c r="N2450" s="1" t="s">
        <v>7701</v>
      </c>
      <c r="O2450" s="1">
        <v>3170</v>
      </c>
      <c r="P2450" s="1" t="s">
        <v>7907</v>
      </c>
      <c r="Q2450" s="1">
        <v>476.57</v>
      </c>
      <c r="R2450" s="1" t="str">
        <f>IFERROR(VLOOKUP(K2450,Proveedores!$A$2:$B$500,2,0),"Agregar")</f>
        <v>CORREO OFICIAL DE LA REPÚBLICA ARGENTINA S.A..</v>
      </c>
      <c r="S2450" s="5">
        <f t="shared" si="38"/>
        <v>1510726.9</v>
      </c>
    </row>
    <row r="2451" spans="1:19" x14ac:dyDescent="0.2">
      <c r="A2451" s="7">
        <v>44044.921620370369</v>
      </c>
      <c r="B2451" s="1" t="s">
        <v>9274</v>
      </c>
      <c r="C2451" s="1" t="s">
        <v>9275</v>
      </c>
      <c r="D2451" s="1" t="s">
        <v>1621</v>
      </c>
      <c r="E2451" s="1" t="s">
        <v>9276</v>
      </c>
      <c r="F2451" s="7">
        <v>44043</v>
      </c>
      <c r="G2451" s="1" t="s">
        <v>759</v>
      </c>
      <c r="H2451" s="5">
        <v>524227.66</v>
      </c>
      <c r="I2451" s="1">
        <v>1.1111111111111101E+22</v>
      </c>
      <c r="J2451" s="1">
        <v>0</v>
      </c>
      <c r="K2451" s="1" t="s">
        <v>7700</v>
      </c>
      <c r="L2451" s="1">
        <v>17</v>
      </c>
      <c r="M2451" s="1" t="s">
        <v>8506</v>
      </c>
      <c r="N2451" s="1" t="s">
        <v>7701</v>
      </c>
      <c r="O2451" s="1">
        <v>1100</v>
      </c>
      <c r="P2451" s="1" t="s">
        <v>7907</v>
      </c>
      <c r="Q2451" s="1">
        <v>476.57</v>
      </c>
      <c r="R2451" s="1" t="str">
        <f>IFERROR(VLOOKUP(K2451,Proveedores!$A$2:$B$500,2,0),"Agregar")</f>
        <v>CORREO OFICIAL DE LA REPÚBLICA ARGENTINA S.A..</v>
      </c>
      <c r="S2451" s="5">
        <f t="shared" si="38"/>
        <v>524227</v>
      </c>
    </row>
    <row r="2452" spans="1:19" x14ac:dyDescent="0.2">
      <c r="A2452" s="7">
        <v>44044.924467592595</v>
      </c>
      <c r="B2452" s="1" t="s">
        <v>9277</v>
      </c>
      <c r="C2452" s="1" t="s">
        <v>9278</v>
      </c>
      <c r="D2452" s="1" t="s">
        <v>1621</v>
      </c>
      <c r="E2452" s="1" t="s">
        <v>9279</v>
      </c>
      <c r="F2452" s="7">
        <v>44043</v>
      </c>
      <c r="G2452" s="1" t="s">
        <v>759</v>
      </c>
      <c r="H2452" s="5">
        <v>481336.23</v>
      </c>
      <c r="I2452" s="1">
        <v>1.1111111111111101E+22</v>
      </c>
      <c r="J2452" s="1">
        <v>0</v>
      </c>
      <c r="K2452" s="1" t="s">
        <v>7700</v>
      </c>
      <c r="L2452" s="1">
        <v>17</v>
      </c>
      <c r="M2452" s="1" t="s">
        <v>8506</v>
      </c>
      <c r="N2452" s="1" t="s">
        <v>7701</v>
      </c>
      <c r="O2452" s="1">
        <v>1010</v>
      </c>
      <c r="P2452" s="1" t="s">
        <v>7907</v>
      </c>
      <c r="Q2452" s="1">
        <v>476.57</v>
      </c>
      <c r="R2452" s="1" t="str">
        <f>IFERROR(VLOOKUP(K2452,Proveedores!$A$2:$B$500,2,0),"Agregar")</f>
        <v>CORREO OFICIAL DE LA REPÚBLICA ARGENTINA S.A..</v>
      </c>
      <c r="S2452" s="5">
        <f t="shared" si="38"/>
        <v>481335.7</v>
      </c>
    </row>
    <row r="2453" spans="1:19" x14ac:dyDescent="0.2">
      <c r="A2453" s="7">
        <v>44044.927094907405</v>
      </c>
      <c r="B2453" s="1" t="s">
        <v>9280</v>
      </c>
      <c r="C2453" s="1" t="s">
        <v>9281</v>
      </c>
      <c r="D2453" s="1" t="s">
        <v>1621</v>
      </c>
      <c r="E2453" s="1" t="s">
        <v>9282</v>
      </c>
      <c r="F2453" s="7">
        <v>44043</v>
      </c>
      <c r="G2453" s="1" t="s">
        <v>759</v>
      </c>
      <c r="H2453" s="5">
        <v>572361.18999999994</v>
      </c>
      <c r="I2453" s="1">
        <v>1.1111111111111101E+22</v>
      </c>
      <c r="J2453" s="1">
        <v>0</v>
      </c>
      <c r="K2453" s="1" t="s">
        <v>7700</v>
      </c>
      <c r="L2453" s="1">
        <v>17</v>
      </c>
      <c r="M2453" s="1" t="s">
        <v>8506</v>
      </c>
      <c r="N2453" s="1" t="s">
        <v>7701</v>
      </c>
      <c r="O2453" s="1">
        <v>1201</v>
      </c>
      <c r="P2453" s="1" t="s">
        <v>7907</v>
      </c>
      <c r="Q2453" s="1">
        <v>476.57</v>
      </c>
      <c r="R2453" s="1" t="str">
        <f>IFERROR(VLOOKUP(K2453,Proveedores!$A$2:$B$500,2,0),"Agregar")</f>
        <v>CORREO OFICIAL DE LA REPÚBLICA ARGENTINA S.A..</v>
      </c>
      <c r="S2453" s="5">
        <f t="shared" si="38"/>
        <v>572360.56999999995</v>
      </c>
    </row>
    <row r="2454" spans="1:19" x14ac:dyDescent="0.2">
      <c r="A2454" s="7">
        <v>44044.929722222223</v>
      </c>
      <c r="B2454" s="1" t="s">
        <v>9283</v>
      </c>
      <c r="C2454" s="1" t="s">
        <v>9284</v>
      </c>
      <c r="D2454" s="1" t="s">
        <v>1621</v>
      </c>
      <c r="E2454" s="1" t="s">
        <v>9285</v>
      </c>
      <c r="F2454" s="7">
        <v>44043</v>
      </c>
      <c r="G2454" s="1" t="s">
        <v>759</v>
      </c>
      <c r="H2454" s="5">
        <v>447023.22</v>
      </c>
      <c r="I2454" s="1">
        <v>1.1111111111111101E+22</v>
      </c>
      <c r="J2454" s="1">
        <v>0</v>
      </c>
      <c r="K2454" s="1" t="s">
        <v>7700</v>
      </c>
      <c r="L2454" s="1">
        <v>17</v>
      </c>
      <c r="M2454" s="1" t="s">
        <v>8506</v>
      </c>
      <c r="N2454" s="1" t="s">
        <v>7701</v>
      </c>
      <c r="O2454" s="1">
        <v>938</v>
      </c>
      <c r="P2454" s="1" t="s">
        <v>7907</v>
      </c>
      <c r="Q2454" s="1">
        <v>476.57</v>
      </c>
      <c r="R2454" s="1" t="str">
        <f>IFERROR(VLOOKUP(K2454,Proveedores!$A$2:$B$500,2,0),"Agregar")</f>
        <v>CORREO OFICIAL DE LA REPÚBLICA ARGENTINA S.A..</v>
      </c>
      <c r="S2454" s="5">
        <f t="shared" si="38"/>
        <v>447022.66</v>
      </c>
    </row>
    <row r="2455" spans="1:19" x14ac:dyDescent="0.2">
      <c r="A2455" s="7">
        <v>44044.932037037041</v>
      </c>
      <c r="B2455" s="1" t="s">
        <v>9286</v>
      </c>
      <c r="C2455" s="1" t="s">
        <v>9287</v>
      </c>
      <c r="D2455" s="1" t="s">
        <v>1621</v>
      </c>
      <c r="E2455" s="1" t="s">
        <v>9288</v>
      </c>
      <c r="F2455" s="7">
        <v>44043</v>
      </c>
      <c r="G2455" s="1" t="s">
        <v>759</v>
      </c>
      <c r="H2455" s="5">
        <v>300239.46999999997</v>
      </c>
      <c r="I2455" s="1">
        <v>1.1111111111111101E+22</v>
      </c>
      <c r="J2455" s="1">
        <v>0</v>
      </c>
      <c r="K2455" s="1" t="s">
        <v>7700</v>
      </c>
      <c r="L2455" s="1">
        <v>17</v>
      </c>
      <c r="M2455" s="1" t="s">
        <v>8506</v>
      </c>
      <c r="N2455" s="1" t="s">
        <v>7701</v>
      </c>
      <c r="O2455" s="1">
        <v>630</v>
      </c>
      <c r="P2455" s="1" t="s">
        <v>7907</v>
      </c>
      <c r="Q2455" s="1">
        <v>476.57</v>
      </c>
      <c r="R2455" s="1" t="str">
        <f>IFERROR(VLOOKUP(K2455,Proveedores!$A$2:$B$500,2,0),"Agregar")</f>
        <v>CORREO OFICIAL DE LA REPÚBLICA ARGENTINA S.A..</v>
      </c>
      <c r="S2455" s="5">
        <f t="shared" si="38"/>
        <v>300239.09999999998</v>
      </c>
    </row>
    <row r="2456" spans="1:19" x14ac:dyDescent="0.2">
      <c r="A2456" s="7">
        <v>44044.937210648146</v>
      </c>
      <c r="B2456" s="1" t="s">
        <v>9289</v>
      </c>
      <c r="C2456" s="1" t="s">
        <v>9290</v>
      </c>
      <c r="D2456" s="1" t="s">
        <v>1621</v>
      </c>
      <c r="E2456" s="1" t="s">
        <v>9291</v>
      </c>
      <c r="F2456" s="7">
        <v>44043</v>
      </c>
      <c r="G2456" s="1" t="s">
        <v>759</v>
      </c>
      <c r="H2456" s="5">
        <v>12793095.01</v>
      </c>
      <c r="I2456" s="1">
        <v>1.1111111111111101E+22</v>
      </c>
      <c r="J2456" s="1">
        <v>0</v>
      </c>
      <c r="K2456" s="1" t="s">
        <v>7700</v>
      </c>
      <c r="L2456" s="1">
        <v>1</v>
      </c>
      <c r="M2456" s="1" t="s">
        <v>2315</v>
      </c>
      <c r="N2456" s="1" t="s">
        <v>8501</v>
      </c>
      <c r="O2456" s="1">
        <v>5100</v>
      </c>
      <c r="P2456" s="1" t="s">
        <v>8502</v>
      </c>
      <c r="Q2456" s="1">
        <v>2508.4499999999998</v>
      </c>
      <c r="R2456" s="1" t="str">
        <f>IFERROR(VLOOKUP(K2456,Proveedores!$A$2:$B$500,2,0),"Agregar")</f>
        <v>CORREO OFICIAL DE LA REPÚBLICA ARGENTINA S.A..</v>
      </c>
      <c r="S2456" s="5">
        <f t="shared" si="38"/>
        <v>12793095</v>
      </c>
    </row>
    <row r="2457" spans="1:19" x14ac:dyDescent="0.2">
      <c r="A2457" s="7">
        <v>44045.835520833331</v>
      </c>
      <c r="B2457" s="1" t="s">
        <v>9292</v>
      </c>
      <c r="C2457" s="1" t="s">
        <v>9293</v>
      </c>
      <c r="D2457" s="1" t="s">
        <v>1621</v>
      </c>
      <c r="E2457" s="1" t="s">
        <v>9294</v>
      </c>
      <c r="F2457" s="7">
        <v>44039</v>
      </c>
      <c r="G2457" s="1" t="s">
        <v>24</v>
      </c>
      <c r="H2457" s="5">
        <v>3702600</v>
      </c>
      <c r="I2457" s="1">
        <v>1209</v>
      </c>
      <c r="J2457" s="1">
        <v>0</v>
      </c>
      <c r="K2457" s="1" t="s">
        <v>1401</v>
      </c>
      <c r="L2457" s="1">
        <v>1</v>
      </c>
      <c r="M2457" s="1" t="s">
        <v>9000</v>
      </c>
      <c r="N2457" s="1" t="s">
        <v>9001</v>
      </c>
      <c r="O2457" s="1">
        <v>20000</v>
      </c>
      <c r="P2457" s="1" t="s">
        <v>1850</v>
      </c>
      <c r="Q2457" s="1">
        <v>185.13</v>
      </c>
      <c r="R2457" s="1" t="str">
        <f>IFERROR(VLOOKUP(K2457,Proveedores!$A$2:$B$500,2,0),"Agregar")</f>
        <v>UNIFIBERS S.A.</v>
      </c>
      <c r="S2457" s="5">
        <f t="shared" si="38"/>
        <v>3702600</v>
      </c>
    </row>
    <row r="2458" spans="1:19" x14ac:dyDescent="0.2">
      <c r="A2458" s="7">
        <v>44045.839328703703</v>
      </c>
      <c r="B2458" s="1" t="s">
        <v>9295</v>
      </c>
      <c r="C2458" s="1" t="s">
        <v>9296</v>
      </c>
      <c r="D2458" s="1" t="s">
        <v>1621</v>
      </c>
      <c r="E2458" s="1" t="s">
        <v>9297</v>
      </c>
      <c r="F2458" s="7">
        <v>44040</v>
      </c>
      <c r="G2458" s="1" t="s">
        <v>24</v>
      </c>
      <c r="H2458" s="5">
        <v>3702600</v>
      </c>
      <c r="I2458" s="1">
        <v>1210</v>
      </c>
      <c r="J2458" s="1">
        <v>0</v>
      </c>
      <c r="K2458" s="1" t="s">
        <v>1401</v>
      </c>
      <c r="L2458" s="1">
        <v>1</v>
      </c>
      <c r="M2458" s="1" t="s">
        <v>9000</v>
      </c>
      <c r="N2458" s="1" t="s">
        <v>9001</v>
      </c>
      <c r="O2458" s="1">
        <v>20000</v>
      </c>
      <c r="P2458" s="1" t="s">
        <v>1850</v>
      </c>
      <c r="Q2458" s="1">
        <v>185.13</v>
      </c>
      <c r="R2458" s="1" t="str">
        <f>IFERROR(VLOOKUP(K2458,Proveedores!$A$2:$B$500,2,0),"Agregar")</f>
        <v>UNIFIBERS S.A.</v>
      </c>
      <c r="S2458" s="5">
        <f t="shared" si="38"/>
        <v>3702600</v>
      </c>
    </row>
    <row r="2459" spans="1:19" x14ac:dyDescent="0.2">
      <c r="A2459" s="7">
        <v>44045.843969907408</v>
      </c>
      <c r="B2459" s="1" t="s">
        <v>9298</v>
      </c>
      <c r="C2459" s="1" t="s">
        <v>9299</v>
      </c>
      <c r="D2459" s="1" t="s">
        <v>1621</v>
      </c>
      <c r="E2459" s="1" t="s">
        <v>9300</v>
      </c>
      <c r="F2459" s="7">
        <v>43674</v>
      </c>
      <c r="G2459" s="1" t="s">
        <v>24</v>
      </c>
      <c r="H2459" s="5">
        <v>3702600</v>
      </c>
      <c r="I2459" s="1" t="s">
        <v>9301</v>
      </c>
      <c r="J2459" s="1">
        <v>0</v>
      </c>
      <c r="K2459" s="1" t="s">
        <v>1401</v>
      </c>
      <c r="L2459" s="1">
        <v>1</v>
      </c>
      <c r="M2459" s="1" t="s">
        <v>9000</v>
      </c>
      <c r="N2459" s="1" t="s">
        <v>9001</v>
      </c>
      <c r="O2459" s="1">
        <v>20000</v>
      </c>
      <c r="P2459" s="1" t="s">
        <v>1850</v>
      </c>
      <c r="Q2459" s="1">
        <v>185.13</v>
      </c>
      <c r="R2459" s="1" t="str">
        <f>IFERROR(VLOOKUP(K2459,Proveedores!$A$2:$B$500,2,0),"Agregar")</f>
        <v>UNIFIBERS S.A.</v>
      </c>
      <c r="S2459" s="5">
        <f t="shared" si="38"/>
        <v>3702600</v>
      </c>
    </row>
    <row r="2460" spans="1:19" x14ac:dyDescent="0.2">
      <c r="A2460" s="7">
        <v>44045.84946759259</v>
      </c>
      <c r="B2460" s="1" t="s">
        <v>9302</v>
      </c>
      <c r="C2460" s="1" t="s">
        <v>9303</v>
      </c>
      <c r="D2460" s="1" t="s">
        <v>1621</v>
      </c>
      <c r="E2460" s="1" t="s">
        <v>9304</v>
      </c>
      <c r="F2460" s="7">
        <v>44041</v>
      </c>
      <c r="G2460" s="1" t="s">
        <v>24</v>
      </c>
      <c r="H2460" s="5">
        <v>3702600</v>
      </c>
      <c r="I2460" s="1" t="s">
        <v>9305</v>
      </c>
      <c r="J2460" s="1">
        <v>0</v>
      </c>
      <c r="K2460" s="1" t="s">
        <v>1401</v>
      </c>
      <c r="L2460" s="1">
        <v>1</v>
      </c>
      <c r="M2460" s="1" t="s">
        <v>9000</v>
      </c>
      <c r="N2460" s="1" t="s">
        <v>9001</v>
      </c>
      <c r="O2460" s="1">
        <v>20000</v>
      </c>
      <c r="P2460" s="1" t="s">
        <v>1850</v>
      </c>
      <c r="Q2460" s="1">
        <v>185.13</v>
      </c>
      <c r="R2460" s="1" t="str">
        <f>IFERROR(VLOOKUP(K2460,Proveedores!$A$2:$B$500,2,0),"Agregar")</f>
        <v>UNIFIBERS S.A.</v>
      </c>
      <c r="S2460" s="5">
        <f t="shared" si="38"/>
        <v>3702600</v>
      </c>
    </row>
    <row r="2461" spans="1:19" x14ac:dyDescent="0.2">
      <c r="A2461" s="7">
        <v>44045.852916666663</v>
      </c>
      <c r="B2461" s="1" t="s">
        <v>9306</v>
      </c>
      <c r="C2461" s="1" t="s">
        <v>9307</v>
      </c>
      <c r="D2461" s="1" t="s">
        <v>1621</v>
      </c>
      <c r="E2461" s="1" t="s">
        <v>9308</v>
      </c>
      <c r="F2461" s="7">
        <v>44042</v>
      </c>
      <c r="G2461" s="1" t="s">
        <v>24</v>
      </c>
      <c r="H2461" s="5">
        <v>3702600</v>
      </c>
      <c r="I2461" s="1" t="s">
        <v>9309</v>
      </c>
      <c r="J2461" s="1">
        <v>0</v>
      </c>
      <c r="K2461" s="1" t="s">
        <v>1401</v>
      </c>
      <c r="L2461" s="1">
        <v>1</v>
      </c>
      <c r="M2461" s="1" t="s">
        <v>9000</v>
      </c>
      <c r="N2461" s="1" t="s">
        <v>9001</v>
      </c>
      <c r="O2461" s="1">
        <v>20000</v>
      </c>
      <c r="P2461" s="1" t="s">
        <v>1850</v>
      </c>
      <c r="Q2461" s="1">
        <v>185.13</v>
      </c>
      <c r="R2461" s="1" t="str">
        <f>IFERROR(VLOOKUP(K2461,Proveedores!$A$2:$B$500,2,0),"Agregar")</f>
        <v>UNIFIBERS S.A.</v>
      </c>
      <c r="S2461" s="5">
        <f t="shared" si="38"/>
        <v>3702600</v>
      </c>
    </row>
    <row r="2462" spans="1:19" x14ac:dyDescent="0.2">
      <c r="A2462" s="7">
        <v>44046.407604166663</v>
      </c>
      <c r="B2462" s="1" t="s">
        <v>9310</v>
      </c>
      <c r="C2462" s="1" t="s">
        <v>9311</v>
      </c>
      <c r="D2462" s="1" t="s">
        <v>1621</v>
      </c>
      <c r="E2462" s="1" t="s">
        <v>9312</v>
      </c>
      <c r="F2462" s="7">
        <v>44043</v>
      </c>
      <c r="G2462" s="1" t="s">
        <v>1162</v>
      </c>
      <c r="H2462" s="5">
        <v>79491.5</v>
      </c>
      <c r="I2462" s="1">
        <v>1167</v>
      </c>
      <c r="J2462" s="1">
        <v>0</v>
      </c>
      <c r="K2462" s="1" t="s">
        <v>318</v>
      </c>
      <c r="L2462" s="1">
        <v>29</v>
      </c>
      <c r="M2462" s="1" t="s">
        <v>6877</v>
      </c>
      <c r="N2462" s="1" t="s">
        <v>9313</v>
      </c>
      <c r="O2462" s="1">
        <v>275</v>
      </c>
      <c r="P2462" s="1" t="s">
        <v>2181</v>
      </c>
      <c r="Q2462" s="1">
        <v>289.06</v>
      </c>
      <c r="R2462" s="1" t="str">
        <f>IFERROR(VLOOKUP(K2462,Proveedores!$A$2:$B$500,2,0),"Agregar")</f>
        <v>LABORATORIOS RICHMOND SACIF</v>
      </c>
      <c r="S2462" s="5">
        <f t="shared" si="38"/>
        <v>79491.5</v>
      </c>
    </row>
    <row r="2463" spans="1:19" x14ac:dyDescent="0.2">
      <c r="A2463" s="7">
        <v>44046.431030092594</v>
      </c>
      <c r="B2463" s="1" t="s">
        <v>9314</v>
      </c>
      <c r="C2463" s="1" t="s">
        <v>9315</v>
      </c>
      <c r="D2463" s="1" t="s">
        <v>1621</v>
      </c>
      <c r="E2463" s="1" t="s">
        <v>9316</v>
      </c>
      <c r="F2463" s="7">
        <v>44032</v>
      </c>
      <c r="G2463" s="1" t="s">
        <v>8728</v>
      </c>
      <c r="H2463" s="5">
        <v>2102400</v>
      </c>
      <c r="I2463" s="1">
        <v>1179</v>
      </c>
      <c r="J2463" s="1">
        <v>0</v>
      </c>
      <c r="K2463" s="1" t="s">
        <v>1392</v>
      </c>
      <c r="L2463" s="1">
        <v>3</v>
      </c>
      <c r="M2463" s="1" t="s">
        <v>6438</v>
      </c>
      <c r="N2463" s="1" t="s">
        <v>7110</v>
      </c>
      <c r="O2463" s="1">
        <v>720000</v>
      </c>
      <c r="P2463" s="1">
        <v>1</v>
      </c>
      <c r="Q2463" s="1">
        <v>2.92</v>
      </c>
      <c r="R2463" s="1" t="str">
        <f>IFERROR(VLOOKUP(K2463,Proveedores!$A$2:$B$500,2,0),"Agregar")</f>
        <v>PROPATO HNOS S.A.I.C.</v>
      </c>
      <c r="S2463" s="5">
        <f t="shared" si="38"/>
        <v>2102400</v>
      </c>
    </row>
    <row r="2464" spans="1:19" x14ac:dyDescent="0.2">
      <c r="A2464" s="7">
        <v>44046.436331018522</v>
      </c>
      <c r="B2464" s="1" t="s">
        <v>9317</v>
      </c>
      <c r="C2464" s="1" t="s">
        <v>9318</v>
      </c>
      <c r="D2464" s="1" t="s">
        <v>1621</v>
      </c>
      <c r="E2464" s="1" t="s">
        <v>9319</v>
      </c>
      <c r="F2464" s="7">
        <v>44042</v>
      </c>
      <c r="G2464" s="1" t="s">
        <v>692</v>
      </c>
      <c r="H2464" s="5">
        <v>2021213.04</v>
      </c>
      <c r="I2464" s="1" t="s">
        <v>1816</v>
      </c>
      <c r="J2464" s="1">
        <v>0</v>
      </c>
      <c r="K2464" s="1" t="s">
        <v>1847</v>
      </c>
      <c r="L2464" s="1">
        <v>20</v>
      </c>
      <c r="M2464" s="1" t="s">
        <v>2527</v>
      </c>
      <c r="N2464" s="1" t="s">
        <v>5262</v>
      </c>
      <c r="O2464" s="1">
        <v>56364</v>
      </c>
      <c r="P2464" s="1" t="s">
        <v>2515</v>
      </c>
      <c r="Q2464" s="1">
        <v>35.86</v>
      </c>
      <c r="R2464" s="1" t="str">
        <f>IFERROR(VLOOKUP(K2464,Proveedores!$A$2:$B$500,2,0),"Agregar")</f>
        <v xml:space="preserve">LAFEDAR S.A. </v>
      </c>
      <c r="S2464" s="5">
        <f t="shared" si="38"/>
        <v>2021213.04</v>
      </c>
    </row>
    <row r="2465" spans="1:19" x14ac:dyDescent="0.2">
      <c r="A2465" s="7">
        <v>44046.437465277777</v>
      </c>
      <c r="B2465" s="1" t="s">
        <v>9320</v>
      </c>
      <c r="C2465" s="1" t="s">
        <v>9321</v>
      </c>
      <c r="D2465" s="1" t="s">
        <v>1621</v>
      </c>
      <c r="E2465" s="1" t="s">
        <v>9322</v>
      </c>
      <c r="F2465" s="7">
        <v>44032</v>
      </c>
      <c r="G2465" s="1" t="s">
        <v>8728</v>
      </c>
      <c r="H2465" s="5">
        <v>2102400</v>
      </c>
      <c r="I2465" s="1">
        <v>1179</v>
      </c>
      <c r="J2465" s="1">
        <v>0</v>
      </c>
      <c r="K2465" s="1" t="s">
        <v>1392</v>
      </c>
      <c r="L2465" s="1">
        <v>3</v>
      </c>
      <c r="M2465" s="1" t="s">
        <v>6438</v>
      </c>
      <c r="N2465" s="1" t="s">
        <v>7110</v>
      </c>
      <c r="O2465" s="1">
        <v>720000</v>
      </c>
      <c r="P2465" s="1">
        <v>1</v>
      </c>
      <c r="Q2465" s="1">
        <v>2.92</v>
      </c>
      <c r="R2465" s="1" t="str">
        <f>IFERROR(VLOOKUP(K2465,Proveedores!$A$2:$B$500,2,0),"Agregar")</f>
        <v>PROPATO HNOS S.A.I.C.</v>
      </c>
      <c r="S2465" s="5">
        <f t="shared" si="38"/>
        <v>2102400</v>
      </c>
    </row>
    <row r="2466" spans="1:19" x14ac:dyDescent="0.2">
      <c r="A2466" s="7">
        <v>44046.44127314815</v>
      </c>
      <c r="B2466" s="1" t="s">
        <v>9323</v>
      </c>
      <c r="C2466" s="1" t="s">
        <v>9324</v>
      </c>
      <c r="D2466" s="1" t="s">
        <v>1621</v>
      </c>
      <c r="E2466" s="1" t="s">
        <v>9325</v>
      </c>
      <c r="F2466" s="7">
        <v>44042</v>
      </c>
      <c r="G2466" s="1" t="s">
        <v>692</v>
      </c>
      <c r="H2466" s="5">
        <v>284286.24</v>
      </c>
      <c r="I2466" s="1" t="s">
        <v>1816</v>
      </c>
      <c r="J2466" s="1">
        <v>0</v>
      </c>
      <c r="K2466" s="1" t="s">
        <v>1847</v>
      </c>
      <c r="L2466" s="1">
        <v>24</v>
      </c>
      <c r="M2466" s="1" t="s">
        <v>2367</v>
      </c>
      <c r="N2466" s="1" t="s">
        <v>9326</v>
      </c>
      <c r="O2466" s="1">
        <v>37920</v>
      </c>
      <c r="P2466" s="1" t="s">
        <v>2369</v>
      </c>
      <c r="Q2466" s="1">
        <v>7.4969999999999999</v>
      </c>
      <c r="R2466" s="1" t="str">
        <f>IFERROR(VLOOKUP(K2466,Proveedores!$A$2:$B$500,2,0),"Agregar")</f>
        <v xml:space="preserve">LAFEDAR S.A. </v>
      </c>
      <c r="S2466" s="5">
        <f t="shared" si="38"/>
        <v>284286.24</v>
      </c>
    </row>
    <row r="2467" spans="1:19" x14ac:dyDescent="0.2">
      <c r="A2467" s="7">
        <v>44046.455520833333</v>
      </c>
      <c r="B2467" s="1" t="s">
        <v>9327</v>
      </c>
      <c r="C2467" s="1" t="s">
        <v>9328</v>
      </c>
      <c r="D2467" s="1" t="s">
        <v>1621</v>
      </c>
      <c r="E2467" s="1" t="s">
        <v>9329</v>
      </c>
      <c r="F2467" s="7">
        <v>44046</v>
      </c>
      <c r="G2467" s="1" t="s">
        <v>1301</v>
      </c>
      <c r="H2467" s="5">
        <v>904033</v>
      </c>
      <c r="I2467" s="1">
        <v>1</v>
      </c>
      <c r="J2467" s="1">
        <v>0</v>
      </c>
      <c r="K2467" s="1" t="s">
        <v>146</v>
      </c>
      <c r="L2467" s="1">
        <v>1</v>
      </c>
      <c r="M2467" s="1" t="s">
        <v>8552</v>
      </c>
      <c r="N2467" s="1" t="s">
        <v>2316</v>
      </c>
      <c r="O2467" s="1">
        <v>1</v>
      </c>
      <c r="P2467" s="1" t="s">
        <v>2316</v>
      </c>
      <c r="Q2467" s="1">
        <v>904033</v>
      </c>
      <c r="R2467" s="1" t="str">
        <f>IFERROR(VLOOKUP(K2467,Proveedores!$A$2:$B$500,2,0),"Agregar")</f>
        <v>SUIZO ARGENTINA S.A.</v>
      </c>
      <c r="S2467" s="5">
        <f t="shared" si="38"/>
        <v>904033</v>
      </c>
    </row>
    <row r="2468" spans="1:19" x14ac:dyDescent="0.2">
      <c r="A2468" s="7">
        <v>44046.455925925926</v>
      </c>
      <c r="B2468" s="1" t="s">
        <v>9330</v>
      </c>
      <c r="C2468" s="1" t="s">
        <v>9331</v>
      </c>
      <c r="D2468" s="1" t="s">
        <v>1621</v>
      </c>
      <c r="E2468" s="1" t="s">
        <v>9332</v>
      </c>
      <c r="F2468" s="7">
        <v>44046</v>
      </c>
      <c r="G2468" s="1" t="s">
        <v>692</v>
      </c>
      <c r="H2468" s="5">
        <v>2420964</v>
      </c>
      <c r="I2468" s="1">
        <v>13306</v>
      </c>
      <c r="J2468" s="1">
        <v>0</v>
      </c>
      <c r="K2468" s="1" t="s">
        <v>713</v>
      </c>
      <c r="L2468" s="1">
        <v>36</v>
      </c>
      <c r="M2468" s="1" t="s">
        <v>2374</v>
      </c>
      <c r="N2468" s="1" t="s">
        <v>8150</v>
      </c>
      <c r="O2468" s="1">
        <v>327600</v>
      </c>
      <c r="P2468" s="1" t="s">
        <v>1665</v>
      </c>
      <c r="Q2468" s="1">
        <v>7.39</v>
      </c>
      <c r="R2468" s="1" t="str">
        <f>IFERROR(VLOOKUP(K2468,Proveedores!$A$2:$B$500,2,0),"Agregar")</f>
        <v>FERAVAL S.A.</v>
      </c>
      <c r="S2468" s="5">
        <f t="shared" si="38"/>
        <v>2420964</v>
      </c>
    </row>
    <row r="2469" spans="1:19" x14ac:dyDescent="0.2">
      <c r="A2469" s="7">
        <v>44046.466550925928</v>
      </c>
      <c r="B2469" s="1" t="s">
        <v>9333</v>
      </c>
      <c r="C2469" s="1" t="s">
        <v>9334</v>
      </c>
      <c r="D2469" s="1" t="s">
        <v>1621</v>
      </c>
      <c r="E2469" s="1" t="s">
        <v>9335</v>
      </c>
      <c r="F2469" s="7">
        <v>44032</v>
      </c>
      <c r="G2469" s="1" t="s">
        <v>8728</v>
      </c>
      <c r="H2469" s="5">
        <v>7155720</v>
      </c>
      <c r="I2469" s="1">
        <v>1179</v>
      </c>
      <c r="J2469" s="1">
        <v>0</v>
      </c>
      <c r="K2469" s="1" t="s">
        <v>1392</v>
      </c>
      <c r="L2469" s="1">
        <v>14</v>
      </c>
      <c r="M2469" s="1" t="s">
        <v>7039</v>
      </c>
      <c r="N2469" s="1" t="s">
        <v>9336</v>
      </c>
      <c r="O2469" s="1">
        <v>3960</v>
      </c>
      <c r="P2469" s="1">
        <v>1</v>
      </c>
      <c r="Q2469" s="1">
        <v>1807</v>
      </c>
      <c r="R2469" s="1" t="str">
        <f>IFERROR(VLOOKUP(K2469,Proveedores!$A$2:$B$500,2,0),"Agregar")</f>
        <v>PROPATO HNOS S.A.I.C.</v>
      </c>
      <c r="S2469" s="5">
        <f t="shared" si="38"/>
        <v>7155720</v>
      </c>
    </row>
    <row r="2470" spans="1:19" x14ac:dyDescent="0.2">
      <c r="A2470" s="7">
        <v>44046.477152777778</v>
      </c>
      <c r="B2470" s="1" t="s">
        <v>9337</v>
      </c>
      <c r="C2470" s="1" t="s">
        <v>9338</v>
      </c>
      <c r="D2470" s="1" t="s">
        <v>1621</v>
      </c>
      <c r="E2470" s="1" t="s">
        <v>9339</v>
      </c>
      <c r="F2470" s="7">
        <v>44046</v>
      </c>
      <c r="G2470" s="1" t="s">
        <v>3662</v>
      </c>
      <c r="H2470" s="5">
        <v>5048164.43</v>
      </c>
      <c r="I2470" s="1">
        <v>1</v>
      </c>
      <c r="J2470" s="1">
        <v>0</v>
      </c>
      <c r="K2470" s="1" t="s">
        <v>146</v>
      </c>
      <c r="L2470" s="1">
        <v>3</v>
      </c>
      <c r="M2470" s="1" t="s">
        <v>2315</v>
      </c>
      <c r="N2470" s="1" t="s">
        <v>2316</v>
      </c>
      <c r="O2470" s="1">
        <v>1</v>
      </c>
      <c r="P2470" s="1" t="s">
        <v>2316</v>
      </c>
      <c r="Q2470" s="1">
        <v>100695.67999999999</v>
      </c>
      <c r="R2470" s="1" t="str">
        <f>IFERROR(VLOOKUP(K2470,Proveedores!$A$2:$B$500,2,0),"Agregar")</f>
        <v>SUIZO ARGENTINA S.A.</v>
      </c>
      <c r="S2470" s="5">
        <f t="shared" si="38"/>
        <v>100695.67999999999</v>
      </c>
    </row>
    <row r="2471" spans="1:19" x14ac:dyDescent="0.2">
      <c r="A2471" s="7">
        <v>44046.477152777778</v>
      </c>
      <c r="B2471" s="1" t="s">
        <v>9337</v>
      </c>
      <c r="C2471" s="1" t="s">
        <v>9338</v>
      </c>
      <c r="D2471" s="1" t="s">
        <v>1621</v>
      </c>
      <c r="E2471" s="1" t="s">
        <v>9339</v>
      </c>
      <c r="F2471" s="7">
        <v>44046</v>
      </c>
      <c r="G2471" s="1" t="s">
        <v>3662</v>
      </c>
      <c r="H2471" s="5">
        <v>5048164.43</v>
      </c>
      <c r="I2471" s="1">
        <v>1</v>
      </c>
      <c r="J2471" s="1">
        <v>0</v>
      </c>
      <c r="K2471" s="1" t="s">
        <v>146</v>
      </c>
      <c r="L2471" s="1">
        <v>1</v>
      </c>
      <c r="M2471" s="1" t="s">
        <v>2317</v>
      </c>
      <c r="N2471" s="1" t="s">
        <v>2316</v>
      </c>
      <c r="O2471" s="1">
        <v>1</v>
      </c>
      <c r="P2471" s="1" t="s">
        <v>2316</v>
      </c>
      <c r="Q2471" s="1">
        <v>218033.03</v>
      </c>
      <c r="R2471" s="1" t="str">
        <f>IFERROR(VLOOKUP(K2471,Proveedores!$A$2:$B$500,2,0),"Agregar")</f>
        <v>SUIZO ARGENTINA S.A.</v>
      </c>
      <c r="S2471" s="5">
        <f t="shared" si="38"/>
        <v>218033.03</v>
      </c>
    </row>
    <row r="2472" spans="1:19" x14ac:dyDescent="0.2">
      <c r="A2472" s="7">
        <v>44046.477152777778</v>
      </c>
      <c r="B2472" s="1" t="s">
        <v>9337</v>
      </c>
      <c r="C2472" s="1" t="s">
        <v>9338</v>
      </c>
      <c r="D2472" s="1" t="s">
        <v>1621</v>
      </c>
      <c r="E2472" s="1" t="s">
        <v>9339</v>
      </c>
      <c r="F2472" s="7">
        <v>44046</v>
      </c>
      <c r="G2472" s="1" t="s">
        <v>3662</v>
      </c>
      <c r="H2472" s="5">
        <v>5048164.43</v>
      </c>
      <c r="I2472" s="1">
        <v>1</v>
      </c>
      <c r="J2472" s="1">
        <v>0</v>
      </c>
      <c r="K2472" s="1" t="s">
        <v>146</v>
      </c>
      <c r="L2472" s="1">
        <v>2</v>
      </c>
      <c r="M2472" s="1" t="s">
        <v>2317</v>
      </c>
      <c r="N2472" s="1" t="s">
        <v>2316</v>
      </c>
      <c r="O2472" s="1">
        <v>1</v>
      </c>
      <c r="P2472" s="1" t="s">
        <v>2316</v>
      </c>
      <c r="Q2472" s="1">
        <v>4729435.72</v>
      </c>
      <c r="R2472" s="1" t="str">
        <f>IFERROR(VLOOKUP(K2472,Proveedores!$A$2:$B$500,2,0),"Agregar")</f>
        <v>SUIZO ARGENTINA S.A.</v>
      </c>
      <c r="S2472" s="5">
        <f t="shared" si="38"/>
        <v>4729435.72</v>
      </c>
    </row>
    <row r="2473" spans="1:19" x14ac:dyDescent="0.2">
      <c r="A2473" s="7">
        <v>44046.494652777779</v>
      </c>
      <c r="B2473" s="1" t="s">
        <v>9340</v>
      </c>
      <c r="C2473" s="1" t="s">
        <v>9341</v>
      </c>
      <c r="D2473" s="1" t="s">
        <v>1621</v>
      </c>
      <c r="E2473" s="1" t="s">
        <v>9342</v>
      </c>
      <c r="F2473" s="7">
        <v>44032</v>
      </c>
      <c r="G2473" s="1" t="s">
        <v>8728</v>
      </c>
      <c r="H2473" s="5">
        <v>7155720</v>
      </c>
      <c r="I2473" s="1">
        <v>1179</v>
      </c>
      <c r="J2473" s="1">
        <v>0</v>
      </c>
      <c r="K2473" s="1" t="s">
        <v>1392</v>
      </c>
      <c r="L2473" s="1">
        <v>14</v>
      </c>
      <c r="M2473" s="1" t="s">
        <v>7039</v>
      </c>
      <c r="N2473" s="1" t="s">
        <v>9336</v>
      </c>
      <c r="O2473" s="1">
        <v>3960</v>
      </c>
      <c r="P2473" s="1">
        <v>1</v>
      </c>
      <c r="Q2473" s="1">
        <v>1807</v>
      </c>
      <c r="R2473" s="1" t="str">
        <f>IFERROR(VLOOKUP(K2473,Proveedores!$A$2:$B$500,2,0),"Agregar")</f>
        <v>PROPATO HNOS S.A.I.C.</v>
      </c>
      <c r="S2473" s="5">
        <f t="shared" si="38"/>
        <v>7155720</v>
      </c>
    </row>
    <row r="2474" spans="1:19" x14ac:dyDescent="0.2">
      <c r="A2474" s="7">
        <v>44046.504930555559</v>
      </c>
      <c r="B2474" s="1" t="s">
        <v>9343</v>
      </c>
      <c r="C2474" s="1" t="s">
        <v>9344</v>
      </c>
      <c r="D2474" s="1" t="s">
        <v>1621</v>
      </c>
      <c r="E2474" s="1" t="s">
        <v>9345</v>
      </c>
      <c r="F2474" s="7">
        <v>44046</v>
      </c>
      <c r="G2474" s="1" t="s">
        <v>7163</v>
      </c>
      <c r="H2474" s="5">
        <v>2100000</v>
      </c>
      <c r="I2474" s="1">
        <v>13329</v>
      </c>
      <c r="J2474" s="1">
        <v>0</v>
      </c>
      <c r="K2474" s="1" t="s">
        <v>713</v>
      </c>
      <c r="L2474" s="1">
        <v>0</v>
      </c>
      <c r="M2474" s="1" t="s">
        <v>9346</v>
      </c>
      <c r="N2474" s="1" t="s">
        <v>8591</v>
      </c>
      <c r="O2474" s="1">
        <v>10000</v>
      </c>
      <c r="P2474" s="1" t="s">
        <v>1665</v>
      </c>
      <c r="Q2474" s="1">
        <v>210</v>
      </c>
      <c r="R2474" s="1" t="str">
        <f>IFERROR(VLOOKUP(K2474,Proveedores!$A$2:$B$500,2,0),"Agregar")</f>
        <v>FERAVAL S.A.</v>
      </c>
      <c r="S2474" s="5">
        <f t="shared" si="38"/>
        <v>2100000</v>
      </c>
    </row>
    <row r="2475" spans="1:19" x14ac:dyDescent="0.2">
      <c r="A2475" s="7">
        <v>44046.519490740742</v>
      </c>
      <c r="B2475" s="1" t="s">
        <v>9347</v>
      </c>
      <c r="C2475" s="1" t="s">
        <v>9348</v>
      </c>
      <c r="D2475" s="1" t="s">
        <v>1621</v>
      </c>
      <c r="E2475" s="1" t="s">
        <v>9349</v>
      </c>
      <c r="F2475" s="7">
        <v>44042</v>
      </c>
      <c r="G2475" s="1" t="s">
        <v>8773</v>
      </c>
      <c r="H2475" s="5">
        <v>4620750</v>
      </c>
      <c r="I2475" s="1" t="s">
        <v>9350</v>
      </c>
      <c r="J2475" s="1">
        <v>0</v>
      </c>
      <c r="K2475" s="1" t="s">
        <v>6608</v>
      </c>
      <c r="L2475" s="1">
        <v>1</v>
      </c>
      <c r="M2475" s="1" t="s">
        <v>6197</v>
      </c>
      <c r="N2475" s="1" t="s">
        <v>8775</v>
      </c>
      <c r="O2475" s="1">
        <v>25000</v>
      </c>
      <c r="P2475" s="1" t="s">
        <v>1665</v>
      </c>
      <c r="Q2475" s="1">
        <v>184.83</v>
      </c>
      <c r="R2475" s="1" t="str">
        <f>IFERROR(VLOOKUP(K2475,Proveedores!$A$2:$B$500,2,0),"Agregar")</f>
        <v>R.A. INTERTRADING S.A.</v>
      </c>
      <c r="S2475" s="5">
        <f t="shared" si="38"/>
        <v>4620750</v>
      </c>
    </row>
    <row r="2476" spans="1:19" x14ac:dyDescent="0.2">
      <c r="A2476" s="7">
        <v>44046.542488425926</v>
      </c>
      <c r="B2476" s="1" t="s">
        <v>9351</v>
      </c>
      <c r="C2476" s="1" t="s">
        <v>9352</v>
      </c>
      <c r="D2476" s="1" t="s">
        <v>1621</v>
      </c>
      <c r="E2476" s="1">
        <v>5887</v>
      </c>
      <c r="F2476" s="7">
        <v>44042</v>
      </c>
      <c r="G2476" s="1" t="s">
        <v>552</v>
      </c>
      <c r="H2476" s="5">
        <v>2560800</v>
      </c>
      <c r="I2476" s="1">
        <v>1233</v>
      </c>
      <c r="J2476" s="1">
        <v>0</v>
      </c>
      <c r="K2476" s="1" t="s">
        <v>6907</v>
      </c>
      <c r="L2476" s="1">
        <v>1</v>
      </c>
      <c r="M2476" s="1" t="s">
        <v>2521</v>
      </c>
      <c r="N2476" s="1" t="s">
        <v>4511</v>
      </c>
      <c r="O2476" s="1">
        <v>3000</v>
      </c>
      <c r="P2476" s="1" t="s">
        <v>2391</v>
      </c>
      <c r="Q2476" s="1">
        <v>853.6</v>
      </c>
      <c r="R2476" s="1" t="str">
        <f>IFERROR(VLOOKUP(K2476,Proveedores!$A$2:$B$500,2,0),"Agregar")</f>
        <v>KOPELCO S.A.</v>
      </c>
      <c r="S2476" s="5">
        <f t="shared" si="38"/>
        <v>2560800</v>
      </c>
    </row>
    <row r="2477" spans="1:19" x14ac:dyDescent="0.2">
      <c r="A2477" s="7">
        <v>44046.554270833331</v>
      </c>
      <c r="B2477" s="1" t="s">
        <v>9353</v>
      </c>
      <c r="C2477" s="1" t="s">
        <v>9354</v>
      </c>
      <c r="D2477" s="1" t="s">
        <v>1621</v>
      </c>
      <c r="E2477" s="1" t="s">
        <v>9355</v>
      </c>
      <c r="F2477" s="7">
        <v>44036</v>
      </c>
      <c r="G2477" s="1" t="s">
        <v>692</v>
      </c>
      <c r="H2477" s="5">
        <v>1127606.3999999999</v>
      </c>
      <c r="I2477" s="1" t="s">
        <v>1816</v>
      </c>
      <c r="J2477" s="1">
        <v>0</v>
      </c>
      <c r="K2477" s="1" t="s">
        <v>1847</v>
      </c>
      <c r="L2477" s="1">
        <v>18</v>
      </c>
      <c r="M2477" s="1" t="s">
        <v>2308</v>
      </c>
      <c r="N2477" s="1" t="s">
        <v>2354</v>
      </c>
      <c r="O2477" s="1">
        <v>29760</v>
      </c>
      <c r="P2477" s="1" t="s">
        <v>2310</v>
      </c>
      <c r="Q2477" s="1">
        <v>37.89</v>
      </c>
      <c r="R2477" s="1" t="str">
        <f>IFERROR(VLOOKUP(K2477,Proveedores!$A$2:$B$500,2,0),"Agregar")</f>
        <v xml:space="preserve">LAFEDAR S.A. </v>
      </c>
      <c r="S2477" s="5">
        <f t="shared" si="38"/>
        <v>1127606.3999999999</v>
      </c>
    </row>
    <row r="2478" spans="1:19" x14ac:dyDescent="0.2">
      <c r="A2478" s="7">
        <v>44046.560578703706</v>
      </c>
      <c r="B2478" s="1" t="s">
        <v>9356</v>
      </c>
      <c r="C2478" s="1" t="s">
        <v>9357</v>
      </c>
      <c r="D2478" s="1" t="s">
        <v>1621</v>
      </c>
      <c r="E2478" s="1">
        <v>800001039</v>
      </c>
      <c r="F2478" s="7">
        <v>44036</v>
      </c>
      <c r="G2478" s="1" t="s">
        <v>692</v>
      </c>
      <c r="H2478" s="5">
        <v>1094339.6200000001</v>
      </c>
      <c r="I2478" s="1" t="s">
        <v>1816</v>
      </c>
      <c r="J2478" s="1">
        <v>0</v>
      </c>
      <c r="K2478" s="1" t="s">
        <v>1847</v>
      </c>
      <c r="L2478" s="1">
        <v>20</v>
      </c>
      <c r="M2478" s="1" t="s">
        <v>2527</v>
      </c>
      <c r="N2478" s="1" t="s">
        <v>9358</v>
      </c>
      <c r="O2478" s="1">
        <v>30517</v>
      </c>
      <c r="P2478" s="1" t="s">
        <v>2515</v>
      </c>
      <c r="Q2478" s="1">
        <v>35.86</v>
      </c>
      <c r="R2478" s="1" t="str">
        <f>IFERROR(VLOOKUP(K2478,Proveedores!$A$2:$B$500,2,0),"Agregar")</f>
        <v xml:space="preserve">LAFEDAR S.A. </v>
      </c>
      <c r="S2478" s="5">
        <f t="shared" si="38"/>
        <v>1094339.6199999999</v>
      </c>
    </row>
    <row r="2479" spans="1:19" x14ac:dyDescent="0.2">
      <c r="A2479" s="7">
        <v>44046.565092592595</v>
      </c>
      <c r="B2479" s="1" t="s">
        <v>9359</v>
      </c>
      <c r="C2479" s="1" t="s">
        <v>9360</v>
      </c>
      <c r="D2479" s="1" t="s">
        <v>1621</v>
      </c>
      <c r="E2479" s="1" t="s">
        <v>9361</v>
      </c>
      <c r="F2479" s="7">
        <v>44036</v>
      </c>
      <c r="G2479" s="1" t="s">
        <v>692</v>
      </c>
      <c r="H2479" s="5">
        <v>1622601.36</v>
      </c>
      <c r="I2479" s="1" t="s">
        <v>1816</v>
      </c>
      <c r="J2479" s="1">
        <v>0</v>
      </c>
      <c r="K2479" s="1" t="s">
        <v>1847</v>
      </c>
      <c r="L2479" s="1">
        <v>18</v>
      </c>
      <c r="M2479" s="1" t="s">
        <v>2308</v>
      </c>
      <c r="N2479" s="1" t="s">
        <v>2354</v>
      </c>
      <c r="O2479" s="1">
        <v>42824</v>
      </c>
      <c r="P2479" s="1" t="s">
        <v>2310</v>
      </c>
      <c r="Q2479" s="1">
        <v>37.89</v>
      </c>
      <c r="R2479" s="1" t="str">
        <f>IFERROR(VLOOKUP(K2479,Proveedores!$A$2:$B$500,2,0),"Agregar")</f>
        <v xml:space="preserve">LAFEDAR S.A. </v>
      </c>
      <c r="S2479" s="5">
        <f t="shared" si="38"/>
        <v>1622601.36</v>
      </c>
    </row>
    <row r="2480" spans="1:19" x14ac:dyDescent="0.2">
      <c r="A2480" s="7">
        <v>44046.590752314813</v>
      </c>
      <c r="B2480" s="1" t="s">
        <v>9362</v>
      </c>
      <c r="C2480" s="1" t="s">
        <v>9363</v>
      </c>
      <c r="D2480" s="1" t="s">
        <v>1621</v>
      </c>
      <c r="E2480" s="1" t="s">
        <v>9364</v>
      </c>
      <c r="F2480" s="7">
        <v>44035</v>
      </c>
      <c r="G2480" s="1" t="s">
        <v>8728</v>
      </c>
      <c r="H2480" s="5">
        <v>2102400</v>
      </c>
      <c r="I2480" s="1">
        <v>1183</v>
      </c>
      <c r="J2480" s="1">
        <v>0</v>
      </c>
      <c r="K2480" s="1" t="s">
        <v>1392</v>
      </c>
      <c r="L2480" s="1">
        <v>4</v>
      </c>
      <c r="M2480" s="1" t="s">
        <v>6427</v>
      </c>
      <c r="N2480" s="1" t="s">
        <v>7111</v>
      </c>
      <c r="O2480" s="1">
        <v>7200</v>
      </c>
      <c r="P2480" s="1">
        <v>100</v>
      </c>
      <c r="Q2480" s="1">
        <v>292</v>
      </c>
      <c r="R2480" s="1" t="str">
        <f>IFERROR(VLOOKUP(K2480,Proveedores!$A$2:$B$500,2,0),"Agregar")</f>
        <v>PROPATO HNOS S.A.I.C.</v>
      </c>
      <c r="S2480" s="5">
        <f t="shared" si="38"/>
        <v>2102400</v>
      </c>
    </row>
    <row r="2481" spans="1:19" x14ac:dyDescent="0.2">
      <c r="A2481" s="7">
        <v>44046.595949074072</v>
      </c>
      <c r="B2481" s="1" t="s">
        <v>9365</v>
      </c>
      <c r="C2481" s="1" t="s">
        <v>9366</v>
      </c>
      <c r="D2481" s="1" t="s">
        <v>1621</v>
      </c>
      <c r="E2481" s="1" t="s">
        <v>9367</v>
      </c>
      <c r="F2481" s="7">
        <v>44035</v>
      </c>
      <c r="G2481" s="1" t="s">
        <v>8728</v>
      </c>
      <c r="H2481" s="5">
        <v>2102400</v>
      </c>
      <c r="I2481" s="1">
        <v>1183</v>
      </c>
      <c r="J2481" s="1">
        <v>0</v>
      </c>
      <c r="K2481" s="1" t="s">
        <v>1392</v>
      </c>
      <c r="L2481" s="1">
        <v>4</v>
      </c>
      <c r="M2481" s="1" t="s">
        <v>9368</v>
      </c>
      <c r="N2481" s="1" t="s">
        <v>7111</v>
      </c>
      <c r="O2481" s="1">
        <v>7200</v>
      </c>
      <c r="P2481" s="1">
        <v>100</v>
      </c>
      <c r="Q2481" s="1">
        <v>292</v>
      </c>
      <c r="R2481" s="1" t="str">
        <f>IFERROR(VLOOKUP(K2481,Proveedores!$A$2:$B$500,2,0),"Agregar")</f>
        <v>PROPATO HNOS S.A.I.C.</v>
      </c>
      <c r="S2481" s="5">
        <f t="shared" si="38"/>
        <v>2102400</v>
      </c>
    </row>
    <row r="2482" spans="1:19" x14ac:dyDescent="0.2">
      <c r="A2482" s="7">
        <v>44046.617175925923</v>
      </c>
      <c r="B2482" s="1" t="s">
        <v>9369</v>
      </c>
      <c r="C2482" s="1" t="s">
        <v>9370</v>
      </c>
      <c r="D2482" s="1" t="s">
        <v>1621</v>
      </c>
      <c r="E2482" s="1" t="s">
        <v>9371</v>
      </c>
      <c r="F2482" s="7">
        <v>44025</v>
      </c>
      <c r="G2482" s="1" t="s">
        <v>692</v>
      </c>
      <c r="H2482" s="5">
        <v>1752829.18</v>
      </c>
      <c r="I2482" s="1">
        <v>1150</v>
      </c>
      <c r="J2482" s="1">
        <v>0</v>
      </c>
      <c r="K2482" s="1" t="s">
        <v>3431</v>
      </c>
      <c r="L2482" s="1">
        <v>41</v>
      </c>
      <c r="M2482" s="1" t="s">
        <v>2858</v>
      </c>
      <c r="N2482" s="1" t="s">
        <v>3100</v>
      </c>
      <c r="O2482" s="1">
        <v>76376</v>
      </c>
      <c r="P2482" s="1" t="s">
        <v>2860</v>
      </c>
      <c r="Q2482" s="1">
        <v>22.95</v>
      </c>
      <c r="R2482" s="1" t="str">
        <f>IFERROR(VLOOKUP(K2482,Proveedores!$A$2:$B$500,2,0),"Agregar")</f>
        <v>Dr. LAZAR &amp; Cía. S.A.Q.e.I.</v>
      </c>
      <c r="S2482" s="5">
        <f t="shared" si="38"/>
        <v>1752829.2</v>
      </c>
    </row>
    <row r="2483" spans="1:19" x14ac:dyDescent="0.2">
      <c r="A2483" s="7">
        <v>44046.630949074075</v>
      </c>
      <c r="B2483" s="1" t="s">
        <v>9372</v>
      </c>
      <c r="C2483" s="1" t="s">
        <v>9373</v>
      </c>
      <c r="D2483" s="1" t="s">
        <v>1621</v>
      </c>
      <c r="E2483" s="1" t="s">
        <v>9374</v>
      </c>
      <c r="F2483" s="7">
        <v>44029</v>
      </c>
      <c r="G2483" s="1" t="s">
        <v>692</v>
      </c>
      <c r="H2483" s="5">
        <v>938195.99</v>
      </c>
      <c r="I2483" s="1">
        <v>1186</v>
      </c>
      <c r="J2483" s="1">
        <v>0</v>
      </c>
      <c r="K2483" s="1" t="s">
        <v>3431</v>
      </c>
      <c r="L2483" s="1">
        <v>41</v>
      </c>
      <c r="M2483" s="1" t="s">
        <v>2858</v>
      </c>
      <c r="N2483" s="1" t="s">
        <v>3100</v>
      </c>
      <c r="O2483" s="1">
        <v>40880</v>
      </c>
      <c r="P2483" s="1" t="s">
        <v>2860</v>
      </c>
      <c r="Q2483" s="1">
        <v>22.95</v>
      </c>
      <c r="R2483" s="1" t="str">
        <f>IFERROR(VLOOKUP(K2483,Proveedores!$A$2:$B$500,2,0),"Agregar")</f>
        <v>Dr. LAZAR &amp; Cía. S.A.Q.e.I.</v>
      </c>
      <c r="S2483" s="5">
        <f t="shared" si="38"/>
        <v>938196</v>
      </c>
    </row>
    <row r="2484" spans="1:19" x14ac:dyDescent="0.2">
      <c r="A2484" s="7">
        <v>44046.635451388887</v>
      </c>
      <c r="B2484" s="1" t="s">
        <v>9375</v>
      </c>
      <c r="C2484" s="1" t="s">
        <v>9376</v>
      </c>
      <c r="D2484" s="1" t="s">
        <v>1621</v>
      </c>
      <c r="E2484" s="1" t="s">
        <v>9377</v>
      </c>
      <c r="F2484" s="7">
        <v>44046</v>
      </c>
      <c r="G2484" s="1" t="s">
        <v>8728</v>
      </c>
      <c r="H2484" s="5">
        <v>18904880</v>
      </c>
      <c r="I2484" s="1">
        <v>1</v>
      </c>
      <c r="J2484" s="1">
        <v>0</v>
      </c>
      <c r="K2484" s="1" t="s">
        <v>9378</v>
      </c>
      <c r="L2484" s="1">
        <v>16</v>
      </c>
      <c r="M2484" s="1" t="s">
        <v>9379</v>
      </c>
      <c r="N2484" s="1" t="s">
        <v>9380</v>
      </c>
      <c r="O2484" s="1">
        <v>493600</v>
      </c>
      <c r="P2484" s="1" t="s">
        <v>1665</v>
      </c>
      <c r="Q2484" s="1">
        <v>38.299999999999997</v>
      </c>
      <c r="R2484" s="1" t="str">
        <f>IFERROR(VLOOKUP(K2484,Proveedores!$A$2:$B$500,2,0),"Agregar")</f>
        <v>BIO PROTEC SRL</v>
      </c>
      <c r="S2484" s="5">
        <f t="shared" si="38"/>
        <v>18904880</v>
      </c>
    </row>
    <row r="2485" spans="1:19" x14ac:dyDescent="0.2">
      <c r="A2485" s="7">
        <v>44046.638321759259</v>
      </c>
      <c r="B2485" s="1" t="s">
        <v>9381</v>
      </c>
      <c r="C2485" s="1" t="s">
        <v>9382</v>
      </c>
      <c r="D2485" s="1" t="s">
        <v>1621</v>
      </c>
      <c r="E2485" s="1" t="s">
        <v>9383</v>
      </c>
      <c r="F2485" s="7">
        <v>44044</v>
      </c>
      <c r="G2485" s="1" t="s">
        <v>9384</v>
      </c>
      <c r="H2485" s="5">
        <v>75057000</v>
      </c>
      <c r="I2485" s="1" t="s">
        <v>9385</v>
      </c>
      <c r="J2485" s="1">
        <v>0</v>
      </c>
      <c r="K2485" s="1" t="s">
        <v>1416</v>
      </c>
      <c r="L2485" s="1">
        <v>2</v>
      </c>
      <c r="M2485" s="1" t="s">
        <v>8658</v>
      </c>
      <c r="N2485" s="1" t="s">
        <v>9386</v>
      </c>
      <c r="O2485" s="1">
        <v>1270000</v>
      </c>
      <c r="P2485" s="1" t="s">
        <v>1861</v>
      </c>
      <c r="Q2485" s="1">
        <v>197</v>
      </c>
      <c r="R2485" s="1" t="str">
        <f>IFERROR(VLOOKUP(K2485,Proveedores!$A$2:$B$500,2,0),"Agregar")</f>
        <v>Barack Argentina SRL</v>
      </c>
      <c r="S2485" s="5">
        <f t="shared" si="38"/>
        <v>250190000</v>
      </c>
    </row>
    <row r="2486" spans="1:19" x14ac:dyDescent="0.2">
      <c r="A2486" s="7">
        <v>44046.65221064815</v>
      </c>
      <c r="B2486" s="1" t="s">
        <v>9387</v>
      </c>
      <c r="C2486" s="1" t="s">
        <v>9388</v>
      </c>
      <c r="D2486" s="1" t="s">
        <v>1621</v>
      </c>
      <c r="E2486" s="1" t="s">
        <v>9389</v>
      </c>
      <c r="F2486" s="7">
        <v>44043</v>
      </c>
      <c r="G2486" s="1" t="s">
        <v>98</v>
      </c>
      <c r="H2486" s="5">
        <v>1876360</v>
      </c>
      <c r="I2486" s="1">
        <v>0</v>
      </c>
      <c r="J2486" s="1">
        <v>0</v>
      </c>
      <c r="K2486" s="1" t="s">
        <v>6873</v>
      </c>
      <c r="L2486" s="1">
        <v>5</v>
      </c>
      <c r="M2486" s="1" t="s">
        <v>4368</v>
      </c>
      <c r="N2486" s="1" t="s">
        <v>5662</v>
      </c>
      <c r="O2486" s="1">
        <v>7690</v>
      </c>
      <c r="P2486" s="1" t="s">
        <v>5658</v>
      </c>
      <c r="Q2486" s="1">
        <v>244</v>
      </c>
      <c r="R2486" s="1" t="str">
        <f>IFERROR(VLOOKUP(K2486,Proveedores!$A$2:$B$500,2,0),"Agregar")</f>
        <v xml:space="preserve">SUCESORES DE ALFREDO WILLINER S.A. </v>
      </c>
      <c r="S2486" s="5">
        <f t="shared" si="38"/>
        <v>1876360</v>
      </c>
    </row>
    <row r="2487" spans="1:19" x14ac:dyDescent="0.2">
      <c r="A2487" s="7">
        <v>44046.66642361111</v>
      </c>
      <c r="B2487" s="1" t="s">
        <v>9390</v>
      </c>
      <c r="C2487" s="1" t="s">
        <v>9391</v>
      </c>
      <c r="D2487" s="1" t="s">
        <v>1621</v>
      </c>
      <c r="E2487" s="1" t="s">
        <v>9392</v>
      </c>
      <c r="F2487" s="7">
        <v>44043</v>
      </c>
      <c r="G2487" s="1" t="s">
        <v>98</v>
      </c>
      <c r="H2487" s="5">
        <v>4229496</v>
      </c>
      <c r="I2487" s="1">
        <v>0</v>
      </c>
      <c r="J2487" s="1">
        <v>0</v>
      </c>
      <c r="K2487" s="1" t="s">
        <v>6873</v>
      </c>
      <c r="L2487" s="1">
        <v>5</v>
      </c>
      <c r="M2487" s="1" t="s">
        <v>4368</v>
      </c>
      <c r="N2487" s="1" t="s">
        <v>5662</v>
      </c>
      <c r="O2487" s="1">
        <v>17334</v>
      </c>
      <c r="P2487" s="1" t="s">
        <v>5658</v>
      </c>
      <c r="Q2487" s="1">
        <v>244</v>
      </c>
      <c r="R2487" s="1" t="str">
        <f>IFERROR(VLOOKUP(K2487,Proveedores!$A$2:$B$500,2,0),"Agregar")</f>
        <v xml:space="preserve">SUCESORES DE ALFREDO WILLINER S.A. </v>
      </c>
      <c r="S2487" s="5">
        <f t="shared" si="38"/>
        <v>4229496</v>
      </c>
    </row>
    <row r="2488" spans="1:19" x14ac:dyDescent="0.2">
      <c r="A2488" s="7">
        <v>44046.676620370374</v>
      </c>
      <c r="B2488" s="1" t="s">
        <v>9393</v>
      </c>
      <c r="C2488" s="1" t="s">
        <v>9394</v>
      </c>
      <c r="D2488" s="1" t="s">
        <v>1621</v>
      </c>
      <c r="E2488" s="1" t="s">
        <v>9395</v>
      </c>
      <c r="F2488" s="7">
        <v>44043</v>
      </c>
      <c r="G2488" s="1" t="s">
        <v>42</v>
      </c>
      <c r="H2488" s="5">
        <v>3183994</v>
      </c>
      <c r="I2488" s="1">
        <v>0</v>
      </c>
      <c r="J2488" s="1">
        <v>0</v>
      </c>
      <c r="K2488" s="1" t="s">
        <v>6873</v>
      </c>
      <c r="L2488" s="1">
        <v>1</v>
      </c>
      <c r="M2488" s="1" t="s">
        <v>4368</v>
      </c>
      <c r="N2488" s="1" t="s">
        <v>5662</v>
      </c>
      <c r="O2488" s="1">
        <v>9812</v>
      </c>
      <c r="P2488" s="1" t="s">
        <v>5658</v>
      </c>
      <c r="Q2488" s="1">
        <v>324.5</v>
      </c>
      <c r="R2488" s="1" t="str">
        <f>IFERROR(VLOOKUP(K2488,Proveedores!$A$2:$B$500,2,0),"Agregar")</f>
        <v xml:space="preserve">SUCESORES DE ALFREDO WILLINER S.A. </v>
      </c>
      <c r="S2488" s="5">
        <f t="shared" si="38"/>
        <v>3183994</v>
      </c>
    </row>
    <row r="2489" spans="1:19" x14ac:dyDescent="0.2">
      <c r="A2489" s="7">
        <v>44046.683738425927</v>
      </c>
      <c r="B2489" s="1" t="s">
        <v>9396</v>
      </c>
      <c r="C2489" s="1" t="s">
        <v>9397</v>
      </c>
      <c r="D2489" s="1" t="s">
        <v>1621</v>
      </c>
      <c r="E2489" s="1" t="s">
        <v>9398</v>
      </c>
      <c r="F2489" s="7">
        <v>44043</v>
      </c>
      <c r="G2489" s="1" t="s">
        <v>42</v>
      </c>
      <c r="H2489" s="5">
        <v>1193835.5</v>
      </c>
      <c r="I2489" s="1">
        <v>0</v>
      </c>
      <c r="J2489" s="1">
        <v>0</v>
      </c>
      <c r="K2489" s="1" t="s">
        <v>6873</v>
      </c>
      <c r="L2489" s="1">
        <v>1</v>
      </c>
      <c r="M2489" s="1" t="s">
        <v>4368</v>
      </c>
      <c r="N2489" s="1" t="s">
        <v>5662</v>
      </c>
      <c r="O2489" s="1">
        <v>3679</v>
      </c>
      <c r="P2489" s="1" t="s">
        <v>5658</v>
      </c>
      <c r="Q2489" s="1">
        <v>324.5</v>
      </c>
      <c r="R2489" s="1" t="str">
        <f>IFERROR(VLOOKUP(K2489,Proveedores!$A$2:$B$500,2,0),"Agregar")</f>
        <v xml:space="preserve">SUCESORES DE ALFREDO WILLINER S.A. </v>
      </c>
      <c r="S2489" s="5">
        <f t="shared" si="38"/>
        <v>1193835.5</v>
      </c>
    </row>
    <row r="2490" spans="1:19" x14ac:dyDescent="0.2">
      <c r="A2490" s="7">
        <v>44046.696493055555</v>
      </c>
      <c r="B2490" s="1" t="s">
        <v>9399</v>
      </c>
      <c r="C2490" s="1" t="s">
        <v>9400</v>
      </c>
      <c r="D2490" s="1" t="s">
        <v>1621</v>
      </c>
      <c r="E2490" s="1" t="s">
        <v>9401</v>
      </c>
      <c r="F2490" s="7">
        <v>44043</v>
      </c>
      <c r="G2490" s="1" t="s">
        <v>42</v>
      </c>
      <c r="H2490" s="5">
        <v>4657873</v>
      </c>
      <c r="I2490" s="1">
        <v>0</v>
      </c>
      <c r="J2490" s="1">
        <v>0</v>
      </c>
      <c r="K2490" s="1" t="s">
        <v>6873</v>
      </c>
      <c r="L2490" s="1">
        <v>1</v>
      </c>
      <c r="M2490" s="1" t="s">
        <v>4368</v>
      </c>
      <c r="N2490" s="1" t="s">
        <v>5662</v>
      </c>
      <c r="O2490" s="1">
        <v>14354</v>
      </c>
      <c r="P2490" s="1" t="s">
        <v>5658</v>
      </c>
      <c r="Q2490" s="1">
        <v>324.5</v>
      </c>
      <c r="R2490" s="1" t="str">
        <f>IFERROR(VLOOKUP(K2490,Proveedores!$A$2:$B$500,2,0),"Agregar")</f>
        <v xml:space="preserve">SUCESORES DE ALFREDO WILLINER S.A. </v>
      </c>
      <c r="S2490" s="5">
        <f t="shared" si="38"/>
        <v>4657873</v>
      </c>
    </row>
    <row r="2491" spans="1:19" x14ac:dyDescent="0.2">
      <c r="A2491" s="7">
        <v>44046.701990740738</v>
      </c>
      <c r="B2491" s="1" t="s">
        <v>9402</v>
      </c>
      <c r="C2491" s="1" t="s">
        <v>9403</v>
      </c>
      <c r="D2491" s="1" t="s">
        <v>1621</v>
      </c>
      <c r="E2491" s="1" t="s">
        <v>9404</v>
      </c>
      <c r="F2491" s="7">
        <v>44033</v>
      </c>
      <c r="G2491" s="1" t="s">
        <v>8728</v>
      </c>
      <c r="H2491" s="5">
        <v>1226400</v>
      </c>
      <c r="I2491" s="1">
        <v>1193</v>
      </c>
      <c r="J2491" s="1">
        <v>0</v>
      </c>
      <c r="K2491" s="1" t="s">
        <v>1392</v>
      </c>
      <c r="L2491" s="1">
        <v>3</v>
      </c>
      <c r="M2491" s="1" t="s">
        <v>6438</v>
      </c>
      <c r="N2491" s="1" t="s">
        <v>7110</v>
      </c>
      <c r="O2491" s="1">
        <v>600</v>
      </c>
      <c r="P2491" s="1">
        <v>100</v>
      </c>
      <c r="Q2491" s="1">
        <v>292</v>
      </c>
      <c r="R2491" s="1" t="str">
        <f>IFERROR(VLOOKUP(K2491,Proveedores!$A$2:$B$500,2,0),"Agregar")</f>
        <v>PROPATO HNOS S.A.I.C.</v>
      </c>
      <c r="S2491" s="5">
        <f t="shared" si="38"/>
        <v>175200</v>
      </c>
    </row>
    <row r="2492" spans="1:19" x14ac:dyDescent="0.2">
      <c r="A2492" s="7">
        <v>44046.701990740738</v>
      </c>
      <c r="B2492" s="1" t="s">
        <v>9402</v>
      </c>
      <c r="C2492" s="1" t="s">
        <v>9403</v>
      </c>
      <c r="D2492" s="1" t="s">
        <v>1621</v>
      </c>
      <c r="E2492" s="1" t="s">
        <v>9404</v>
      </c>
      <c r="F2492" s="7">
        <v>44033</v>
      </c>
      <c r="G2492" s="1" t="s">
        <v>8728</v>
      </c>
      <c r="H2492" s="5">
        <v>1226400</v>
      </c>
      <c r="I2492" s="1">
        <v>1193</v>
      </c>
      <c r="J2492" s="1">
        <v>0</v>
      </c>
      <c r="K2492" s="1" t="s">
        <v>1392</v>
      </c>
      <c r="L2492" s="1">
        <v>4</v>
      </c>
      <c r="M2492" s="1" t="s">
        <v>6427</v>
      </c>
      <c r="N2492" s="1" t="s">
        <v>7111</v>
      </c>
      <c r="O2492" s="1">
        <v>3600</v>
      </c>
      <c r="P2492" s="1">
        <v>100</v>
      </c>
      <c r="Q2492" s="1">
        <v>292</v>
      </c>
      <c r="R2492" s="1" t="str">
        <f>IFERROR(VLOOKUP(K2492,Proveedores!$A$2:$B$500,2,0),"Agregar")</f>
        <v>PROPATO HNOS S.A.I.C.</v>
      </c>
      <c r="S2492" s="5">
        <f t="shared" si="38"/>
        <v>1051200</v>
      </c>
    </row>
    <row r="2493" spans="1:19" x14ac:dyDescent="0.2">
      <c r="A2493" s="7">
        <v>44046.705694444441</v>
      </c>
      <c r="B2493" s="1" t="s">
        <v>9405</v>
      </c>
      <c r="C2493" s="1" t="s">
        <v>9406</v>
      </c>
      <c r="D2493" s="1" t="s">
        <v>1621</v>
      </c>
      <c r="E2493" s="1" t="s">
        <v>9407</v>
      </c>
      <c r="F2493" s="7">
        <v>44043</v>
      </c>
      <c r="G2493" s="1" t="s">
        <v>9408</v>
      </c>
      <c r="H2493" s="5">
        <v>5081345.5</v>
      </c>
      <c r="I2493" s="1">
        <v>0</v>
      </c>
      <c r="J2493" s="1">
        <v>0</v>
      </c>
      <c r="K2493" s="1" t="s">
        <v>6873</v>
      </c>
      <c r="L2493" s="1">
        <v>1</v>
      </c>
      <c r="M2493" s="1" t="s">
        <v>4368</v>
      </c>
      <c r="N2493" s="1" t="s">
        <v>5662</v>
      </c>
      <c r="O2493" s="1">
        <v>15659</v>
      </c>
      <c r="P2493" s="1" t="s">
        <v>5658</v>
      </c>
      <c r="Q2493" s="1">
        <v>324.5</v>
      </c>
      <c r="R2493" s="1" t="str">
        <f>IFERROR(VLOOKUP(K2493,Proveedores!$A$2:$B$500,2,0),"Agregar")</f>
        <v xml:space="preserve">SUCESORES DE ALFREDO WILLINER S.A. </v>
      </c>
      <c r="S2493" s="5">
        <f t="shared" si="38"/>
        <v>5081345.5</v>
      </c>
    </row>
    <row r="2494" spans="1:19" x14ac:dyDescent="0.2">
      <c r="A2494" s="7">
        <v>44046.713472222225</v>
      </c>
      <c r="B2494" s="1" t="s">
        <v>9409</v>
      </c>
      <c r="C2494" s="1" t="s">
        <v>9410</v>
      </c>
      <c r="D2494" s="1" t="s">
        <v>1621</v>
      </c>
      <c r="E2494" s="1" t="s">
        <v>9411</v>
      </c>
      <c r="F2494" s="7">
        <v>44035</v>
      </c>
      <c r="G2494" s="1" t="s">
        <v>8728</v>
      </c>
      <c r="H2494" s="5">
        <v>2102400</v>
      </c>
      <c r="I2494" s="1">
        <v>1193</v>
      </c>
      <c r="J2494" s="1">
        <v>0</v>
      </c>
      <c r="K2494" s="1" t="s">
        <v>1392</v>
      </c>
      <c r="L2494" s="1">
        <v>4</v>
      </c>
      <c r="M2494" s="1" t="s">
        <v>9368</v>
      </c>
      <c r="N2494" s="1" t="s">
        <v>7111</v>
      </c>
      <c r="O2494" s="1">
        <v>720000</v>
      </c>
      <c r="P2494" s="1">
        <v>1</v>
      </c>
      <c r="Q2494" s="1">
        <v>2.92</v>
      </c>
      <c r="R2494" s="1" t="str">
        <f>IFERROR(VLOOKUP(K2494,Proveedores!$A$2:$B$500,2,0),"Agregar")</f>
        <v>PROPATO HNOS S.A.I.C.</v>
      </c>
      <c r="S2494" s="5">
        <f t="shared" si="38"/>
        <v>2102400</v>
      </c>
    </row>
    <row r="2495" spans="1:19" x14ac:dyDescent="0.2">
      <c r="A2495" s="7">
        <v>44046.718622685185</v>
      </c>
      <c r="B2495" s="1" t="s">
        <v>9412</v>
      </c>
      <c r="C2495" s="1" t="s">
        <v>9413</v>
      </c>
      <c r="D2495" s="1" t="s">
        <v>1621</v>
      </c>
      <c r="E2495" s="1" t="s">
        <v>9414</v>
      </c>
      <c r="F2495" s="7">
        <v>44035</v>
      </c>
      <c r="G2495" s="1" t="s">
        <v>8728</v>
      </c>
      <c r="H2495" s="5">
        <v>2102400</v>
      </c>
      <c r="I2495" s="1">
        <v>1193</v>
      </c>
      <c r="J2495" s="1">
        <v>0</v>
      </c>
      <c r="K2495" s="1" t="s">
        <v>1392</v>
      </c>
      <c r="L2495" s="1">
        <v>4</v>
      </c>
      <c r="M2495" s="1" t="s">
        <v>9368</v>
      </c>
      <c r="N2495" s="1" t="s">
        <v>7111</v>
      </c>
      <c r="O2495" s="1">
        <v>720000</v>
      </c>
      <c r="P2495" s="1">
        <v>1</v>
      </c>
      <c r="Q2495" s="1">
        <v>2.92</v>
      </c>
      <c r="R2495" s="1" t="str">
        <f>IFERROR(VLOOKUP(K2495,Proveedores!$A$2:$B$500,2,0),"Agregar")</f>
        <v>PROPATO HNOS S.A.I.C.</v>
      </c>
      <c r="S2495" s="5">
        <f t="shared" si="38"/>
        <v>2102400</v>
      </c>
    </row>
    <row r="2496" spans="1:19" x14ac:dyDescent="0.2">
      <c r="A2496" s="7">
        <v>44046.728391203702</v>
      </c>
      <c r="B2496" s="1" t="s">
        <v>9415</v>
      </c>
      <c r="C2496" s="1" t="s">
        <v>9416</v>
      </c>
      <c r="D2496" s="1" t="s">
        <v>1621</v>
      </c>
      <c r="E2496" s="1" t="s">
        <v>9417</v>
      </c>
      <c r="F2496" s="7">
        <v>44039</v>
      </c>
      <c r="G2496" s="1" t="s">
        <v>8728</v>
      </c>
      <c r="H2496" s="5">
        <v>2102400</v>
      </c>
      <c r="I2496" s="1">
        <v>1205</v>
      </c>
      <c r="J2496" s="1">
        <v>0</v>
      </c>
      <c r="K2496" s="1" t="s">
        <v>1392</v>
      </c>
      <c r="L2496" s="1">
        <v>4</v>
      </c>
      <c r="M2496" s="1" t="s">
        <v>9368</v>
      </c>
      <c r="N2496" s="1" t="s">
        <v>7111</v>
      </c>
      <c r="O2496" s="1">
        <v>720000</v>
      </c>
      <c r="P2496" s="1">
        <v>1</v>
      </c>
      <c r="Q2496" s="1">
        <v>2.92</v>
      </c>
      <c r="R2496" s="1" t="str">
        <f>IFERROR(VLOOKUP(K2496,Proveedores!$A$2:$B$500,2,0),"Agregar")</f>
        <v>PROPATO HNOS S.A.I.C.</v>
      </c>
      <c r="S2496" s="5">
        <f t="shared" si="38"/>
        <v>2102400</v>
      </c>
    </row>
    <row r="2497" spans="1:19" x14ac:dyDescent="0.2">
      <c r="A2497" s="7">
        <v>44046.731631944444</v>
      </c>
      <c r="B2497" s="1" t="s">
        <v>9418</v>
      </c>
      <c r="C2497" s="1" t="s">
        <v>9419</v>
      </c>
      <c r="D2497" s="1" t="s">
        <v>1621</v>
      </c>
      <c r="E2497" s="1" t="s">
        <v>9420</v>
      </c>
      <c r="F2497" s="7">
        <v>44039</v>
      </c>
      <c r="G2497" s="1" t="s">
        <v>8728</v>
      </c>
      <c r="H2497" s="5">
        <v>2102400</v>
      </c>
      <c r="I2497" s="1">
        <v>1205</v>
      </c>
      <c r="J2497" s="1">
        <v>0</v>
      </c>
      <c r="K2497" s="1" t="s">
        <v>1392</v>
      </c>
      <c r="L2497" s="1">
        <v>4</v>
      </c>
      <c r="M2497" s="1" t="s">
        <v>9368</v>
      </c>
      <c r="N2497" s="1" t="s">
        <v>7111</v>
      </c>
      <c r="O2497" s="1">
        <v>720000</v>
      </c>
      <c r="P2497" s="1">
        <v>1</v>
      </c>
      <c r="Q2497" s="1">
        <v>2.92</v>
      </c>
      <c r="R2497" s="1" t="str">
        <f>IFERROR(VLOOKUP(K2497,Proveedores!$A$2:$B$500,2,0),"Agregar")</f>
        <v>PROPATO HNOS S.A.I.C.</v>
      </c>
      <c r="S2497" s="5">
        <f t="shared" si="38"/>
        <v>2102400</v>
      </c>
    </row>
    <row r="2498" spans="1:19" x14ac:dyDescent="0.2">
      <c r="A2498" s="7">
        <v>44046.742511574077</v>
      </c>
      <c r="B2498" s="1" t="s">
        <v>9421</v>
      </c>
      <c r="C2498" s="1" t="s">
        <v>9422</v>
      </c>
      <c r="D2498" s="1" t="s">
        <v>1621</v>
      </c>
      <c r="E2498" s="1" t="s">
        <v>9423</v>
      </c>
      <c r="F2498" s="7">
        <v>44046</v>
      </c>
      <c r="G2498" s="1">
        <v>43922</v>
      </c>
      <c r="H2498" s="5">
        <v>22188000</v>
      </c>
      <c r="I2498" s="1">
        <v>1225</v>
      </c>
      <c r="J2498" s="1">
        <v>0</v>
      </c>
      <c r="K2498" s="1" t="s">
        <v>7069</v>
      </c>
      <c r="L2498" s="1">
        <v>2</v>
      </c>
      <c r="M2498" s="1" t="s">
        <v>8658</v>
      </c>
      <c r="N2498" s="1" t="s">
        <v>8659</v>
      </c>
      <c r="O2498" s="1">
        <v>129000</v>
      </c>
      <c r="P2498" s="1" t="s">
        <v>8660</v>
      </c>
      <c r="Q2498" s="1">
        <v>172</v>
      </c>
      <c r="R2498" s="1" t="str">
        <f>IFERROR(VLOOKUP(K2498,Proveedores!$A$2:$B$500,2,0),"Agregar")</f>
        <v xml:space="preserve">Grupo Sala S.A. </v>
      </c>
      <c r="S2498" s="5">
        <f t="shared" si="38"/>
        <v>22188000</v>
      </c>
    </row>
    <row r="2499" spans="1:19" x14ac:dyDescent="0.2">
      <c r="A2499" s="7">
        <v>44046.74291666667</v>
      </c>
      <c r="B2499" s="1" t="s">
        <v>9424</v>
      </c>
      <c r="C2499" s="1" t="s">
        <v>9425</v>
      </c>
      <c r="D2499" s="1" t="s">
        <v>1621</v>
      </c>
      <c r="E2499" s="1" t="s">
        <v>9426</v>
      </c>
      <c r="F2499" s="7">
        <v>44039</v>
      </c>
      <c r="G2499" s="1" t="s">
        <v>8728</v>
      </c>
      <c r="H2499" s="5">
        <v>2102400</v>
      </c>
      <c r="I2499" s="1">
        <v>1206</v>
      </c>
      <c r="J2499" s="1">
        <v>0</v>
      </c>
      <c r="K2499" s="1" t="s">
        <v>1392</v>
      </c>
      <c r="L2499" s="1">
        <v>4</v>
      </c>
      <c r="M2499" s="1" t="s">
        <v>9368</v>
      </c>
      <c r="N2499" s="1" t="s">
        <v>7111</v>
      </c>
      <c r="O2499" s="1">
        <v>7200</v>
      </c>
      <c r="P2499" s="1">
        <v>100</v>
      </c>
      <c r="Q2499" s="1">
        <v>292</v>
      </c>
      <c r="R2499" s="1" t="str">
        <f>IFERROR(VLOOKUP(K2499,Proveedores!$A$2:$B$500,2,0),"Agregar")</f>
        <v>PROPATO HNOS S.A.I.C.</v>
      </c>
      <c r="S2499" s="5">
        <f t="shared" ref="S2499:S2562" si="39">Q2499*O2499</f>
        <v>2102400</v>
      </c>
    </row>
    <row r="2500" spans="1:19" x14ac:dyDescent="0.2">
      <c r="A2500" s="7">
        <v>44046.743206018517</v>
      </c>
      <c r="B2500" s="1" t="s">
        <v>9427</v>
      </c>
      <c r="C2500" s="1" t="s">
        <v>9428</v>
      </c>
      <c r="D2500" s="1" t="s">
        <v>1621</v>
      </c>
      <c r="E2500" s="1" t="s">
        <v>9429</v>
      </c>
      <c r="F2500" s="7">
        <v>44005</v>
      </c>
      <c r="G2500" s="1" t="s">
        <v>1372</v>
      </c>
      <c r="H2500" s="5">
        <v>4855343.91</v>
      </c>
      <c r="I2500" s="1" t="s">
        <v>7226</v>
      </c>
      <c r="J2500" s="1">
        <v>0</v>
      </c>
      <c r="K2500" s="1" t="s">
        <v>158</v>
      </c>
      <c r="L2500" s="1">
        <v>1</v>
      </c>
      <c r="M2500" s="1" t="s">
        <v>7231</v>
      </c>
      <c r="N2500" s="1" t="s">
        <v>7227</v>
      </c>
      <c r="O2500" s="1">
        <v>6000</v>
      </c>
      <c r="P2500" s="1" t="s">
        <v>1665</v>
      </c>
      <c r="Q2500" s="1">
        <v>39156</v>
      </c>
      <c r="R2500" s="1" t="str">
        <f>IFERROR(VLOOKUP(K2500,Proveedores!$A$2:$B$500,2,0),"Agregar")</f>
        <v>Abbvie S.A.</v>
      </c>
      <c r="S2500" s="5">
        <f t="shared" si="39"/>
        <v>234936000</v>
      </c>
    </row>
    <row r="2501" spans="1:19" x14ac:dyDescent="0.2">
      <c r="A2501" s="7">
        <v>44046.746979166666</v>
      </c>
      <c r="B2501" s="1" t="s">
        <v>9430</v>
      </c>
      <c r="C2501" s="1" t="s">
        <v>9431</v>
      </c>
      <c r="D2501" s="1" t="s">
        <v>1621</v>
      </c>
      <c r="E2501" s="1" t="s">
        <v>9432</v>
      </c>
      <c r="F2501" s="7">
        <v>44039</v>
      </c>
      <c r="G2501" s="1" t="s">
        <v>8728</v>
      </c>
      <c r="H2501" s="5">
        <v>2102400</v>
      </c>
      <c r="I2501" s="1">
        <v>1206</v>
      </c>
      <c r="J2501" s="1">
        <v>0</v>
      </c>
      <c r="K2501" s="1" t="s">
        <v>1392</v>
      </c>
      <c r="L2501" s="1">
        <v>4</v>
      </c>
      <c r="M2501" s="1" t="s">
        <v>9368</v>
      </c>
      <c r="N2501" s="1" t="s">
        <v>7111</v>
      </c>
      <c r="O2501" s="1">
        <v>7200</v>
      </c>
      <c r="P2501" s="1">
        <v>100</v>
      </c>
      <c r="Q2501" s="1">
        <v>292</v>
      </c>
      <c r="R2501" s="1" t="str">
        <f>IFERROR(VLOOKUP(K2501,Proveedores!$A$2:$B$500,2,0),"Agregar")</f>
        <v>PROPATO HNOS S.A.I.C.</v>
      </c>
      <c r="S2501" s="5">
        <f t="shared" si="39"/>
        <v>2102400</v>
      </c>
    </row>
    <row r="2502" spans="1:19" x14ac:dyDescent="0.2">
      <c r="A2502" s="7">
        <v>44046.778483796297</v>
      </c>
      <c r="B2502" s="1" t="s">
        <v>9433</v>
      </c>
      <c r="C2502" s="1" t="s">
        <v>9434</v>
      </c>
      <c r="D2502" s="1" t="s">
        <v>1621</v>
      </c>
      <c r="E2502" s="1" t="s">
        <v>9435</v>
      </c>
      <c r="F2502" s="7">
        <v>44074</v>
      </c>
      <c r="G2502" s="1" t="s">
        <v>8773</v>
      </c>
      <c r="H2502" s="5">
        <v>3696600</v>
      </c>
      <c r="I2502" s="1" t="s">
        <v>9436</v>
      </c>
      <c r="J2502" s="1">
        <v>0</v>
      </c>
      <c r="K2502" s="1" t="s">
        <v>6608</v>
      </c>
      <c r="L2502" s="1">
        <v>1</v>
      </c>
      <c r="M2502" s="1" t="s">
        <v>6197</v>
      </c>
      <c r="N2502" s="1" t="s">
        <v>8775</v>
      </c>
      <c r="O2502" s="1">
        <v>20000</v>
      </c>
      <c r="P2502" s="1" t="s">
        <v>1665</v>
      </c>
      <c r="Q2502" s="1">
        <v>184.83</v>
      </c>
      <c r="R2502" s="1" t="str">
        <f>IFERROR(VLOOKUP(K2502,Proveedores!$A$2:$B$500,2,0),"Agregar")</f>
        <v>R.A. INTERTRADING S.A.</v>
      </c>
      <c r="S2502" s="5">
        <f t="shared" si="39"/>
        <v>3696600.0000000005</v>
      </c>
    </row>
    <row r="2503" spans="1:19" x14ac:dyDescent="0.2">
      <c r="A2503" s="7">
        <v>44046.782743055555</v>
      </c>
      <c r="B2503" s="1" t="s">
        <v>9437</v>
      </c>
      <c r="C2503" s="1" t="s">
        <v>9438</v>
      </c>
      <c r="D2503" s="1" t="s">
        <v>1621</v>
      </c>
      <c r="E2503" s="1" t="s">
        <v>9439</v>
      </c>
      <c r="F2503" s="7">
        <v>44074</v>
      </c>
      <c r="G2503" s="1" t="s">
        <v>8773</v>
      </c>
      <c r="H2503" s="5">
        <v>3696600</v>
      </c>
      <c r="I2503" s="1" t="s">
        <v>9440</v>
      </c>
      <c r="J2503" s="1">
        <v>0</v>
      </c>
      <c r="K2503" s="1" t="s">
        <v>6608</v>
      </c>
      <c r="L2503" s="1">
        <v>1</v>
      </c>
      <c r="M2503" s="1" t="s">
        <v>6197</v>
      </c>
      <c r="N2503" s="1" t="s">
        <v>8775</v>
      </c>
      <c r="O2503" s="1">
        <v>20000</v>
      </c>
      <c r="P2503" s="1" t="s">
        <v>1665</v>
      </c>
      <c r="Q2503" s="1">
        <v>184.83</v>
      </c>
      <c r="R2503" s="1" t="str">
        <f>IFERROR(VLOOKUP(K2503,Proveedores!$A$2:$B$500,2,0),"Agregar")</f>
        <v>R.A. INTERTRADING S.A.</v>
      </c>
      <c r="S2503" s="5">
        <f t="shared" si="39"/>
        <v>3696600.0000000005</v>
      </c>
    </row>
    <row r="2504" spans="1:19" x14ac:dyDescent="0.2">
      <c r="A2504" s="7">
        <v>44047.389351851853</v>
      </c>
      <c r="B2504" s="1" t="s">
        <v>9441</v>
      </c>
      <c r="C2504" s="1" t="s">
        <v>9442</v>
      </c>
      <c r="D2504" s="1" t="s">
        <v>1621</v>
      </c>
      <c r="E2504" s="1" t="s">
        <v>9443</v>
      </c>
      <c r="F2504" s="7">
        <v>44035</v>
      </c>
      <c r="G2504" s="1" t="s">
        <v>8728</v>
      </c>
      <c r="H2504" s="5">
        <v>7155720</v>
      </c>
      <c r="I2504" s="1">
        <v>1232</v>
      </c>
      <c r="J2504" s="1">
        <v>0</v>
      </c>
      <c r="K2504" s="1" t="s">
        <v>1392</v>
      </c>
      <c r="L2504" s="1">
        <v>14</v>
      </c>
      <c r="M2504" s="1" t="s">
        <v>7039</v>
      </c>
      <c r="N2504" s="1" t="s">
        <v>9336</v>
      </c>
      <c r="O2504" s="1">
        <v>3960</v>
      </c>
      <c r="P2504" s="1">
        <v>1</v>
      </c>
      <c r="Q2504" s="1">
        <v>1807</v>
      </c>
      <c r="R2504" s="1" t="str">
        <f>IFERROR(VLOOKUP(K2504,Proveedores!$A$2:$B$500,2,0),"Agregar")</f>
        <v>PROPATO HNOS S.A.I.C.</v>
      </c>
      <c r="S2504" s="5">
        <f t="shared" si="39"/>
        <v>7155720</v>
      </c>
    </row>
    <row r="2505" spans="1:19" x14ac:dyDescent="0.2">
      <c r="A2505" s="7">
        <v>44047.393599537034</v>
      </c>
      <c r="B2505" s="1" t="s">
        <v>9444</v>
      </c>
      <c r="C2505" s="1" t="s">
        <v>9445</v>
      </c>
      <c r="D2505" s="1" t="s">
        <v>1621</v>
      </c>
      <c r="E2505" s="1" t="s">
        <v>9446</v>
      </c>
      <c r="F2505" s="7">
        <v>44035</v>
      </c>
      <c r="G2505" s="1" t="s">
        <v>8728</v>
      </c>
      <c r="H2505" s="5">
        <v>7155720</v>
      </c>
      <c r="I2505" s="1">
        <v>1232</v>
      </c>
      <c r="J2505" s="1">
        <v>0</v>
      </c>
      <c r="K2505" s="1" t="s">
        <v>1392</v>
      </c>
      <c r="L2505" s="1">
        <v>14</v>
      </c>
      <c r="M2505" s="1" t="s">
        <v>7039</v>
      </c>
      <c r="N2505" s="1" t="s">
        <v>9336</v>
      </c>
      <c r="O2505" s="1">
        <v>3960</v>
      </c>
      <c r="P2505" s="1">
        <v>1</v>
      </c>
      <c r="Q2505" s="1">
        <v>1807</v>
      </c>
      <c r="R2505" s="1" t="str">
        <f>IFERROR(VLOOKUP(K2505,Proveedores!$A$2:$B$500,2,0),"Agregar")</f>
        <v>PROPATO HNOS S.A.I.C.</v>
      </c>
      <c r="S2505" s="5">
        <f t="shared" si="39"/>
        <v>7155720</v>
      </c>
    </row>
    <row r="2506" spans="1:19" x14ac:dyDescent="0.2">
      <c r="A2506" s="7">
        <v>44047.397581018522</v>
      </c>
      <c r="B2506" s="1" t="s">
        <v>9447</v>
      </c>
      <c r="C2506" s="1" t="s">
        <v>9448</v>
      </c>
      <c r="D2506" s="1" t="s">
        <v>1621</v>
      </c>
      <c r="E2506" s="1" t="s">
        <v>9449</v>
      </c>
      <c r="F2506" s="7">
        <v>44035</v>
      </c>
      <c r="G2506" s="1" t="s">
        <v>8728</v>
      </c>
      <c r="H2506" s="5">
        <v>7155720</v>
      </c>
      <c r="I2506" s="1">
        <v>1232</v>
      </c>
      <c r="J2506" s="1">
        <v>0</v>
      </c>
      <c r="K2506" s="1" t="s">
        <v>1392</v>
      </c>
      <c r="L2506" s="1">
        <v>14</v>
      </c>
      <c r="M2506" s="1" t="s">
        <v>7039</v>
      </c>
      <c r="N2506" s="1" t="s">
        <v>9336</v>
      </c>
      <c r="O2506" s="1">
        <v>3960</v>
      </c>
      <c r="P2506" s="1">
        <v>1</v>
      </c>
      <c r="Q2506" s="1">
        <v>1807</v>
      </c>
      <c r="R2506" s="1" t="str">
        <f>IFERROR(VLOOKUP(K2506,Proveedores!$A$2:$B$500,2,0),"Agregar")</f>
        <v>PROPATO HNOS S.A.I.C.</v>
      </c>
      <c r="S2506" s="5">
        <f t="shared" si="39"/>
        <v>7155720</v>
      </c>
    </row>
    <row r="2507" spans="1:19" x14ac:dyDescent="0.2">
      <c r="A2507" s="7">
        <v>44047.402638888889</v>
      </c>
      <c r="B2507" s="1" t="s">
        <v>9450</v>
      </c>
      <c r="C2507" s="1" t="s">
        <v>9451</v>
      </c>
      <c r="D2507" s="1" t="s">
        <v>1621</v>
      </c>
      <c r="E2507" s="1" t="s">
        <v>9452</v>
      </c>
      <c r="F2507" s="7">
        <v>44035</v>
      </c>
      <c r="G2507" s="1" t="s">
        <v>8728</v>
      </c>
      <c r="H2507" s="5">
        <v>7155720</v>
      </c>
      <c r="I2507" s="1">
        <v>1232</v>
      </c>
      <c r="J2507" s="1">
        <v>0</v>
      </c>
      <c r="K2507" s="1" t="s">
        <v>1392</v>
      </c>
      <c r="L2507" s="1">
        <v>14</v>
      </c>
      <c r="M2507" s="1" t="s">
        <v>7039</v>
      </c>
      <c r="N2507" s="1" t="s">
        <v>9336</v>
      </c>
      <c r="O2507" s="1">
        <v>3960</v>
      </c>
      <c r="P2507" s="1">
        <v>1</v>
      </c>
      <c r="Q2507" s="1">
        <v>1807</v>
      </c>
      <c r="R2507" s="1" t="str">
        <f>IFERROR(VLOOKUP(K2507,Proveedores!$A$2:$B$500,2,0),"Agregar")</f>
        <v>PROPATO HNOS S.A.I.C.</v>
      </c>
      <c r="S2507" s="5">
        <f t="shared" si="39"/>
        <v>7155720</v>
      </c>
    </row>
    <row r="2508" spans="1:19" x14ac:dyDescent="0.2">
      <c r="A2508" s="7">
        <v>44047.429201388892</v>
      </c>
      <c r="B2508" s="1" t="s">
        <v>9453</v>
      </c>
      <c r="C2508" s="1" t="s">
        <v>9454</v>
      </c>
      <c r="D2508" s="1" t="s">
        <v>1621</v>
      </c>
      <c r="E2508" s="1" t="s">
        <v>9455</v>
      </c>
      <c r="F2508" s="7">
        <v>44039</v>
      </c>
      <c r="G2508" s="1" t="s">
        <v>8728</v>
      </c>
      <c r="H2508" s="5">
        <v>7155720</v>
      </c>
      <c r="I2508" s="1">
        <v>1235</v>
      </c>
      <c r="J2508" s="1">
        <v>0</v>
      </c>
      <c r="K2508" s="1" t="s">
        <v>1392</v>
      </c>
      <c r="L2508" s="1">
        <v>14</v>
      </c>
      <c r="M2508" s="1" t="s">
        <v>7039</v>
      </c>
      <c r="N2508" s="1" t="s">
        <v>9336</v>
      </c>
      <c r="O2508" s="1">
        <v>3960</v>
      </c>
      <c r="P2508" s="1">
        <v>1</v>
      </c>
      <c r="Q2508" s="1">
        <v>1807</v>
      </c>
      <c r="R2508" s="1" t="str">
        <f>IFERROR(VLOOKUP(K2508,Proveedores!$A$2:$B$500,2,0),"Agregar")</f>
        <v>PROPATO HNOS S.A.I.C.</v>
      </c>
      <c r="S2508" s="5">
        <f t="shared" si="39"/>
        <v>7155720</v>
      </c>
    </row>
    <row r="2509" spans="1:19" x14ac:dyDescent="0.2">
      <c r="A2509" s="7">
        <v>44047.433703703704</v>
      </c>
      <c r="B2509" s="1" t="s">
        <v>9456</v>
      </c>
      <c r="C2509" s="1" t="s">
        <v>9457</v>
      </c>
      <c r="D2509" s="1" t="s">
        <v>1621</v>
      </c>
      <c r="E2509" s="1" t="s">
        <v>9458</v>
      </c>
      <c r="F2509" s="7">
        <v>44039</v>
      </c>
      <c r="G2509" s="1" t="s">
        <v>8728</v>
      </c>
      <c r="H2509" s="5">
        <v>7155720</v>
      </c>
      <c r="I2509" s="1">
        <v>1235</v>
      </c>
      <c r="J2509" s="1">
        <v>0</v>
      </c>
      <c r="K2509" s="1" t="s">
        <v>1392</v>
      </c>
      <c r="L2509" s="1">
        <v>14</v>
      </c>
      <c r="M2509" s="1" t="s">
        <v>7039</v>
      </c>
      <c r="N2509" s="1" t="s">
        <v>9336</v>
      </c>
      <c r="O2509" s="1">
        <v>3960</v>
      </c>
      <c r="P2509" s="1">
        <v>1</v>
      </c>
      <c r="Q2509" s="1">
        <v>1807</v>
      </c>
      <c r="R2509" s="1" t="str">
        <f>IFERROR(VLOOKUP(K2509,Proveedores!$A$2:$B$500,2,0),"Agregar")</f>
        <v>PROPATO HNOS S.A.I.C.</v>
      </c>
      <c r="S2509" s="5">
        <f t="shared" si="39"/>
        <v>7155720</v>
      </c>
    </row>
    <row r="2510" spans="1:19" x14ac:dyDescent="0.2">
      <c r="A2510" s="7">
        <v>44047.437210648146</v>
      </c>
      <c r="B2510" s="1" t="s">
        <v>9459</v>
      </c>
      <c r="C2510" s="1" t="s">
        <v>9460</v>
      </c>
      <c r="D2510" s="1" t="s">
        <v>1621</v>
      </c>
      <c r="E2510" s="1" t="s">
        <v>9461</v>
      </c>
      <c r="F2510" s="7">
        <v>44039</v>
      </c>
      <c r="G2510" s="1" t="s">
        <v>8728</v>
      </c>
      <c r="H2510" s="5">
        <v>7155720</v>
      </c>
      <c r="I2510" s="1">
        <v>1235</v>
      </c>
      <c r="J2510" s="1">
        <v>0</v>
      </c>
      <c r="K2510" s="1" t="s">
        <v>1392</v>
      </c>
      <c r="L2510" s="1">
        <v>14</v>
      </c>
      <c r="M2510" s="1" t="s">
        <v>7039</v>
      </c>
      <c r="N2510" s="1" t="s">
        <v>9336</v>
      </c>
      <c r="O2510" s="1">
        <v>3960</v>
      </c>
      <c r="P2510" s="1">
        <v>1</v>
      </c>
      <c r="Q2510" s="1">
        <v>1807</v>
      </c>
      <c r="R2510" s="1" t="str">
        <f>IFERROR(VLOOKUP(K2510,Proveedores!$A$2:$B$500,2,0),"Agregar")</f>
        <v>PROPATO HNOS S.A.I.C.</v>
      </c>
      <c r="S2510" s="5">
        <f t="shared" si="39"/>
        <v>7155720</v>
      </c>
    </row>
    <row r="2511" spans="1:19" x14ac:dyDescent="0.2">
      <c r="A2511" s="7">
        <v>44047.449664351851</v>
      </c>
      <c r="B2511" s="1" t="s">
        <v>9462</v>
      </c>
      <c r="C2511" s="1" t="s">
        <v>9463</v>
      </c>
      <c r="D2511" s="1" t="s">
        <v>1621</v>
      </c>
      <c r="E2511" s="1" t="s">
        <v>9464</v>
      </c>
      <c r="F2511" s="7">
        <v>44039</v>
      </c>
      <c r="G2511" s="1" t="s">
        <v>8728</v>
      </c>
      <c r="H2511" s="5">
        <v>7155720</v>
      </c>
      <c r="I2511" s="1">
        <v>1235</v>
      </c>
      <c r="J2511" s="1">
        <v>0</v>
      </c>
      <c r="K2511" s="1" t="s">
        <v>1392</v>
      </c>
      <c r="L2511" s="1">
        <v>14</v>
      </c>
      <c r="M2511" s="1" t="s">
        <v>7039</v>
      </c>
      <c r="N2511" s="1" t="s">
        <v>9336</v>
      </c>
      <c r="O2511" s="1">
        <v>3960</v>
      </c>
      <c r="P2511" s="1">
        <v>1</v>
      </c>
      <c r="Q2511" s="1">
        <v>1807</v>
      </c>
      <c r="R2511" s="1" t="str">
        <f>IFERROR(VLOOKUP(K2511,Proveedores!$A$2:$B$500,2,0),"Agregar")</f>
        <v>PROPATO HNOS S.A.I.C.</v>
      </c>
      <c r="S2511" s="5">
        <f t="shared" si="39"/>
        <v>7155720</v>
      </c>
    </row>
    <row r="2512" spans="1:19" x14ac:dyDescent="0.2">
      <c r="A2512" s="7">
        <v>44047.453553240739</v>
      </c>
      <c r="B2512" s="1" t="s">
        <v>9465</v>
      </c>
      <c r="C2512" s="1" t="s">
        <v>9466</v>
      </c>
      <c r="D2512" s="1" t="s">
        <v>1621</v>
      </c>
      <c r="E2512" s="1" t="s">
        <v>9467</v>
      </c>
      <c r="F2512" s="7">
        <v>44040</v>
      </c>
      <c r="G2512" s="1" t="s">
        <v>8728</v>
      </c>
      <c r="H2512" s="5">
        <v>2102400</v>
      </c>
      <c r="I2512" s="1">
        <v>1235</v>
      </c>
      <c r="J2512" s="1">
        <v>0</v>
      </c>
      <c r="K2512" s="1" t="s">
        <v>1392</v>
      </c>
      <c r="L2512" s="1">
        <v>4</v>
      </c>
      <c r="M2512" s="1" t="s">
        <v>9368</v>
      </c>
      <c r="N2512" s="1" t="s">
        <v>7111</v>
      </c>
      <c r="O2512" s="1">
        <v>720000</v>
      </c>
      <c r="P2512" s="1">
        <v>1</v>
      </c>
      <c r="Q2512" s="1">
        <v>2.92</v>
      </c>
      <c r="R2512" s="1" t="str">
        <f>IFERROR(VLOOKUP(K2512,Proveedores!$A$2:$B$500,2,0),"Agregar")</f>
        <v>PROPATO HNOS S.A.I.C.</v>
      </c>
      <c r="S2512" s="5">
        <f t="shared" si="39"/>
        <v>2102400</v>
      </c>
    </row>
    <row r="2513" spans="1:19" x14ac:dyDescent="0.2">
      <c r="A2513" s="7">
        <v>44047.458067129628</v>
      </c>
      <c r="B2513" s="1" t="s">
        <v>9468</v>
      </c>
      <c r="C2513" s="1" t="s">
        <v>9469</v>
      </c>
      <c r="D2513" s="1" t="s">
        <v>1621</v>
      </c>
      <c r="E2513" s="1" t="s">
        <v>9470</v>
      </c>
      <c r="F2513" s="7">
        <v>44040</v>
      </c>
      <c r="G2513" s="1" t="s">
        <v>8728</v>
      </c>
      <c r="H2513" s="5">
        <v>2102400</v>
      </c>
      <c r="I2513" s="1">
        <v>1235</v>
      </c>
      <c r="J2513" s="1">
        <v>0</v>
      </c>
      <c r="K2513" s="1" t="s">
        <v>1392</v>
      </c>
      <c r="L2513" s="1">
        <v>4</v>
      </c>
      <c r="M2513" s="1" t="s">
        <v>9368</v>
      </c>
      <c r="N2513" s="1" t="s">
        <v>7111</v>
      </c>
      <c r="O2513" s="1">
        <v>720000</v>
      </c>
      <c r="P2513" s="1">
        <v>1</v>
      </c>
      <c r="Q2513" s="1">
        <v>2.92</v>
      </c>
      <c r="R2513" s="1" t="str">
        <f>IFERROR(VLOOKUP(K2513,Proveedores!$A$2:$B$500,2,0),"Agregar")</f>
        <v>PROPATO HNOS S.A.I.C.</v>
      </c>
      <c r="S2513" s="5">
        <f t="shared" si="39"/>
        <v>2102400</v>
      </c>
    </row>
    <row r="2514" spans="1:19" x14ac:dyDescent="0.2">
      <c r="A2514" s="7">
        <v>44047.462511574071</v>
      </c>
      <c r="B2514" s="1" t="s">
        <v>9471</v>
      </c>
      <c r="C2514" s="1" t="s">
        <v>9472</v>
      </c>
      <c r="D2514" s="1" t="s">
        <v>1621</v>
      </c>
      <c r="E2514" s="1" t="s">
        <v>9473</v>
      </c>
      <c r="F2514" s="7">
        <v>44040</v>
      </c>
      <c r="G2514" s="1" t="s">
        <v>8728</v>
      </c>
      <c r="H2514" s="5">
        <v>7155720</v>
      </c>
      <c r="I2514" s="1">
        <v>1235</v>
      </c>
      <c r="J2514" s="1">
        <v>0</v>
      </c>
      <c r="K2514" s="1" t="s">
        <v>1392</v>
      </c>
      <c r="L2514" s="1">
        <v>14</v>
      </c>
      <c r="M2514" s="1" t="s">
        <v>7039</v>
      </c>
      <c r="N2514" s="1" t="s">
        <v>9336</v>
      </c>
      <c r="O2514" s="1">
        <v>3960</v>
      </c>
      <c r="P2514" s="1">
        <v>1</v>
      </c>
      <c r="Q2514" s="1">
        <v>1807</v>
      </c>
      <c r="R2514" s="1" t="str">
        <f>IFERROR(VLOOKUP(K2514,Proveedores!$A$2:$B$500,2,0),"Agregar")</f>
        <v>PROPATO HNOS S.A.I.C.</v>
      </c>
      <c r="S2514" s="5">
        <f t="shared" si="39"/>
        <v>7155720</v>
      </c>
    </row>
    <row r="2515" spans="1:19" x14ac:dyDescent="0.2">
      <c r="A2515" s="7">
        <v>44047.468171296299</v>
      </c>
      <c r="B2515" s="1" t="s">
        <v>9474</v>
      </c>
      <c r="C2515" s="1" t="s">
        <v>9475</v>
      </c>
      <c r="D2515" s="1" t="s">
        <v>1621</v>
      </c>
      <c r="E2515" s="1" t="s">
        <v>9476</v>
      </c>
      <c r="F2515" s="7">
        <v>44040</v>
      </c>
      <c r="G2515" s="1" t="s">
        <v>8728</v>
      </c>
      <c r="H2515" s="5">
        <v>7155720</v>
      </c>
      <c r="I2515" s="1">
        <v>1235</v>
      </c>
      <c r="J2515" s="1">
        <v>0</v>
      </c>
      <c r="K2515" s="1" t="s">
        <v>1392</v>
      </c>
      <c r="L2515" s="1">
        <v>14</v>
      </c>
      <c r="M2515" s="1" t="s">
        <v>7039</v>
      </c>
      <c r="N2515" s="1" t="s">
        <v>9336</v>
      </c>
      <c r="O2515" s="1">
        <v>3960</v>
      </c>
      <c r="P2515" s="1">
        <v>1</v>
      </c>
      <c r="Q2515" s="1">
        <v>1807</v>
      </c>
      <c r="R2515" s="1" t="str">
        <f>IFERROR(VLOOKUP(K2515,Proveedores!$A$2:$B$500,2,0),"Agregar")</f>
        <v>PROPATO HNOS S.A.I.C.</v>
      </c>
      <c r="S2515" s="5">
        <f t="shared" si="39"/>
        <v>7155720</v>
      </c>
    </row>
    <row r="2516" spans="1:19" x14ac:dyDescent="0.2">
      <c r="A2516" s="7">
        <v>44047.474675925929</v>
      </c>
      <c r="B2516" s="1" t="s">
        <v>9477</v>
      </c>
      <c r="C2516" s="1" t="s">
        <v>9478</v>
      </c>
      <c r="D2516" s="1" t="s">
        <v>1621</v>
      </c>
      <c r="E2516" s="1" t="s">
        <v>9479</v>
      </c>
      <c r="F2516" s="7">
        <v>44040</v>
      </c>
      <c r="G2516" s="1" t="s">
        <v>8728</v>
      </c>
      <c r="H2516" s="5">
        <v>175200</v>
      </c>
      <c r="I2516" s="1">
        <v>1235</v>
      </c>
      <c r="J2516" s="1">
        <v>0</v>
      </c>
      <c r="K2516" s="1" t="s">
        <v>1392</v>
      </c>
      <c r="L2516" s="1">
        <v>5</v>
      </c>
      <c r="M2516" s="1" t="s">
        <v>6517</v>
      </c>
      <c r="N2516" s="1" t="s">
        <v>9480</v>
      </c>
      <c r="O2516" s="1">
        <v>60000</v>
      </c>
      <c r="P2516" s="1">
        <v>1</v>
      </c>
      <c r="Q2516" s="1">
        <v>2.92</v>
      </c>
      <c r="R2516" s="1" t="str">
        <f>IFERROR(VLOOKUP(K2516,Proveedores!$A$2:$B$500,2,0),"Agregar")</f>
        <v>PROPATO HNOS S.A.I.C.</v>
      </c>
      <c r="S2516" s="5">
        <f t="shared" si="39"/>
        <v>175200</v>
      </c>
    </row>
    <row r="2517" spans="1:19" x14ac:dyDescent="0.2">
      <c r="A2517" s="7">
        <v>44047.48541666667</v>
      </c>
      <c r="B2517" s="1" t="s">
        <v>9481</v>
      </c>
      <c r="C2517" s="1" t="s">
        <v>9482</v>
      </c>
      <c r="D2517" s="1" t="s">
        <v>1621</v>
      </c>
      <c r="E2517" s="1" t="s">
        <v>9483</v>
      </c>
      <c r="F2517" s="7">
        <v>44040</v>
      </c>
      <c r="G2517" s="1" t="s">
        <v>8728</v>
      </c>
      <c r="H2517" s="5">
        <v>2102400</v>
      </c>
      <c r="I2517" s="1">
        <v>1235</v>
      </c>
      <c r="J2517" s="1">
        <v>0</v>
      </c>
      <c r="K2517" s="1" t="s">
        <v>1392</v>
      </c>
      <c r="L2517" s="1">
        <v>5</v>
      </c>
      <c r="M2517" s="1" t="s">
        <v>6517</v>
      </c>
      <c r="N2517" s="1" t="s">
        <v>9480</v>
      </c>
      <c r="O2517" s="1">
        <v>720000</v>
      </c>
      <c r="P2517" s="1">
        <v>1</v>
      </c>
      <c r="Q2517" s="1">
        <v>2.92</v>
      </c>
      <c r="R2517" s="1" t="str">
        <f>IFERROR(VLOOKUP(K2517,Proveedores!$A$2:$B$500,2,0),"Agregar")</f>
        <v>PROPATO HNOS S.A.I.C.</v>
      </c>
      <c r="S2517" s="5">
        <f t="shared" si="39"/>
        <v>2102400</v>
      </c>
    </row>
    <row r="2518" spans="1:19" x14ac:dyDescent="0.2">
      <c r="A2518" s="7">
        <v>44047.489606481482</v>
      </c>
      <c r="B2518" s="1" t="s">
        <v>9484</v>
      </c>
      <c r="C2518" s="1" t="s">
        <v>9485</v>
      </c>
      <c r="D2518" s="1" t="s">
        <v>1621</v>
      </c>
      <c r="E2518" s="1" t="s">
        <v>9486</v>
      </c>
      <c r="F2518" s="7">
        <v>44040</v>
      </c>
      <c r="G2518" s="1" t="s">
        <v>8728</v>
      </c>
      <c r="H2518" s="5">
        <v>2102400</v>
      </c>
      <c r="I2518" s="1">
        <v>1235</v>
      </c>
      <c r="J2518" s="1">
        <v>0</v>
      </c>
      <c r="K2518" s="1" t="s">
        <v>1392</v>
      </c>
      <c r="L2518" s="1">
        <v>5</v>
      </c>
      <c r="M2518" s="1" t="s">
        <v>6517</v>
      </c>
      <c r="N2518" s="1" t="s">
        <v>9480</v>
      </c>
      <c r="O2518" s="1">
        <v>720000</v>
      </c>
      <c r="P2518" s="1">
        <v>1</v>
      </c>
      <c r="Q2518" s="1">
        <v>2.92</v>
      </c>
      <c r="R2518" s="1" t="str">
        <f>IFERROR(VLOOKUP(K2518,Proveedores!$A$2:$B$500,2,0),"Agregar")</f>
        <v>PROPATO HNOS S.A.I.C.</v>
      </c>
      <c r="S2518" s="5">
        <f t="shared" si="39"/>
        <v>2102400</v>
      </c>
    </row>
    <row r="2519" spans="1:19" x14ac:dyDescent="0.2">
      <c r="A2519" s="7">
        <v>44047.604039351849</v>
      </c>
      <c r="B2519" s="1" t="s">
        <v>9487</v>
      </c>
      <c r="C2519" s="1" t="s">
        <v>9488</v>
      </c>
      <c r="D2519" s="1" t="s">
        <v>1621</v>
      </c>
      <c r="E2519" s="1" t="s">
        <v>9489</v>
      </c>
      <c r="F2519" s="7">
        <v>44040</v>
      </c>
      <c r="G2519" s="1">
        <v>43922</v>
      </c>
      <c r="H2519" s="5">
        <v>16200000.029999999</v>
      </c>
      <c r="I2519" s="1">
        <v>1238</v>
      </c>
      <c r="J2519" s="1">
        <v>0</v>
      </c>
      <c r="K2519" s="1" t="s">
        <v>9490</v>
      </c>
      <c r="L2519" s="1">
        <v>9</v>
      </c>
      <c r="M2519" s="1" t="s">
        <v>9491</v>
      </c>
      <c r="N2519" s="1" t="s">
        <v>9492</v>
      </c>
      <c r="O2519" s="1">
        <v>60</v>
      </c>
      <c r="P2519" s="1" t="s">
        <v>1861</v>
      </c>
      <c r="Q2519" s="1">
        <v>270</v>
      </c>
      <c r="R2519" s="1" t="str">
        <f>IFERROR(VLOOKUP(K2519,Proveedores!$A$2:$B$500,2,0),"Agregar")</f>
        <v>ESLINGAR S.A.</v>
      </c>
      <c r="S2519" s="5">
        <f t="shared" si="39"/>
        <v>16200</v>
      </c>
    </row>
    <row r="2520" spans="1:19" x14ac:dyDescent="0.2">
      <c r="A2520" s="7">
        <v>44047.648449074077</v>
      </c>
      <c r="B2520" s="1" t="s">
        <v>9493</v>
      </c>
      <c r="C2520" s="1" t="s">
        <v>9494</v>
      </c>
      <c r="D2520" s="1" t="s">
        <v>1621</v>
      </c>
      <c r="E2520" s="1" t="s">
        <v>9495</v>
      </c>
      <c r="F2520" s="7">
        <v>44012</v>
      </c>
      <c r="G2520" s="1" t="s">
        <v>692</v>
      </c>
      <c r="H2520" s="5">
        <v>296352</v>
      </c>
      <c r="I2520" s="1">
        <v>1121</v>
      </c>
      <c r="J2520" s="1">
        <v>0</v>
      </c>
      <c r="K2520" s="1" t="s">
        <v>702</v>
      </c>
      <c r="L2520" s="1">
        <v>42</v>
      </c>
      <c r="M2520" s="1">
        <v>3001814</v>
      </c>
      <c r="N2520" s="1" t="s">
        <v>7197</v>
      </c>
      <c r="O2520" s="1">
        <v>1176</v>
      </c>
      <c r="P2520" s="1" t="s">
        <v>7187</v>
      </c>
      <c r="Q2520" s="1">
        <v>252</v>
      </c>
      <c r="R2520" s="1" t="str">
        <f>IFERROR(VLOOKUP(K2520,Proveedores!$A$2:$B$500,2,0),"Agregar")</f>
        <v>SAVANT PHARM S.A.</v>
      </c>
      <c r="S2520" s="5">
        <f t="shared" si="39"/>
        <v>296352</v>
      </c>
    </row>
    <row r="2521" spans="1:19" x14ac:dyDescent="0.2">
      <c r="A2521" s="7">
        <v>44047.653564814813</v>
      </c>
      <c r="B2521" s="1" t="s">
        <v>9496</v>
      </c>
      <c r="C2521" s="1" t="s">
        <v>9497</v>
      </c>
      <c r="D2521" s="1" t="s">
        <v>1621</v>
      </c>
      <c r="E2521" s="1" t="s">
        <v>9498</v>
      </c>
      <c r="F2521" s="7">
        <v>44012</v>
      </c>
      <c r="G2521" s="1" t="s">
        <v>692</v>
      </c>
      <c r="H2521" s="5">
        <v>4130783.99</v>
      </c>
      <c r="I2521" s="1">
        <v>1122</v>
      </c>
      <c r="J2521" s="1">
        <v>0</v>
      </c>
      <c r="K2521" s="1" t="s">
        <v>702</v>
      </c>
      <c r="L2521" s="1">
        <v>42</v>
      </c>
      <c r="M2521" s="1">
        <v>3001814</v>
      </c>
      <c r="N2521" s="1" t="s">
        <v>7197</v>
      </c>
      <c r="O2521" s="1">
        <v>16392</v>
      </c>
      <c r="P2521" s="1" t="s">
        <v>7187</v>
      </c>
      <c r="Q2521" s="1">
        <v>252</v>
      </c>
      <c r="R2521" s="1" t="str">
        <f>IFERROR(VLOOKUP(K2521,Proveedores!$A$2:$B$500,2,0),"Agregar")</f>
        <v>SAVANT PHARM S.A.</v>
      </c>
      <c r="S2521" s="5">
        <f t="shared" si="39"/>
        <v>4130784</v>
      </c>
    </row>
    <row r="2522" spans="1:19" x14ac:dyDescent="0.2">
      <c r="A2522" s="7">
        <v>44047.65861111111</v>
      </c>
      <c r="B2522" s="1" t="s">
        <v>9499</v>
      </c>
      <c r="C2522" s="1" t="s">
        <v>9500</v>
      </c>
      <c r="D2522" s="1" t="s">
        <v>1621</v>
      </c>
      <c r="E2522" s="1" t="s">
        <v>9501</v>
      </c>
      <c r="F2522" s="7">
        <v>44012</v>
      </c>
      <c r="G2522" s="1" t="s">
        <v>692</v>
      </c>
      <c r="H2522" s="5">
        <v>4112640</v>
      </c>
      <c r="I2522" s="1">
        <v>1123</v>
      </c>
      <c r="J2522" s="1">
        <v>0</v>
      </c>
      <c r="K2522" s="1" t="s">
        <v>702</v>
      </c>
      <c r="L2522" s="1">
        <v>42</v>
      </c>
      <c r="M2522" s="1">
        <v>3001814</v>
      </c>
      <c r="N2522" s="1" t="s">
        <v>7197</v>
      </c>
      <c r="O2522" s="1">
        <v>16320</v>
      </c>
      <c r="P2522" s="1" t="s">
        <v>7187</v>
      </c>
      <c r="Q2522" s="1">
        <v>252</v>
      </c>
      <c r="R2522" s="1" t="str">
        <f>IFERROR(VLOOKUP(K2522,Proveedores!$A$2:$B$500,2,0),"Agregar")</f>
        <v>SAVANT PHARM S.A.</v>
      </c>
      <c r="S2522" s="5">
        <f t="shared" si="39"/>
        <v>4112640</v>
      </c>
    </row>
    <row r="2523" spans="1:19" x14ac:dyDescent="0.2">
      <c r="A2523" s="7">
        <v>44047.661168981482</v>
      </c>
      <c r="B2523" s="1" t="s">
        <v>9502</v>
      </c>
      <c r="C2523" s="1" t="s">
        <v>9503</v>
      </c>
      <c r="D2523" s="1" t="s">
        <v>1621</v>
      </c>
      <c r="E2523" s="1" t="s">
        <v>9504</v>
      </c>
      <c r="F2523" s="7">
        <v>44012</v>
      </c>
      <c r="G2523" s="1" t="s">
        <v>692</v>
      </c>
      <c r="H2523" s="5">
        <v>4130783.99</v>
      </c>
      <c r="I2523" s="1">
        <v>1124</v>
      </c>
      <c r="J2523" s="1">
        <v>0</v>
      </c>
      <c r="K2523" s="1" t="s">
        <v>702</v>
      </c>
      <c r="L2523" s="1">
        <v>42</v>
      </c>
      <c r="M2523" s="1">
        <v>3001814</v>
      </c>
      <c r="N2523" s="1" t="s">
        <v>7197</v>
      </c>
      <c r="O2523" s="1">
        <v>16392</v>
      </c>
      <c r="P2523" s="1" t="s">
        <v>7187</v>
      </c>
      <c r="Q2523" s="1">
        <v>252</v>
      </c>
      <c r="R2523" s="1" t="str">
        <f>IFERROR(VLOOKUP(K2523,Proveedores!$A$2:$B$500,2,0),"Agregar")</f>
        <v>SAVANT PHARM S.A.</v>
      </c>
      <c r="S2523" s="5">
        <f t="shared" si="39"/>
        <v>4130784</v>
      </c>
    </row>
    <row r="2524" spans="1:19" x14ac:dyDescent="0.2">
      <c r="A2524" s="7">
        <v>44047.665173611109</v>
      </c>
      <c r="B2524" s="1" t="s">
        <v>9505</v>
      </c>
      <c r="C2524" s="1" t="s">
        <v>9506</v>
      </c>
      <c r="D2524" s="1" t="s">
        <v>1621</v>
      </c>
      <c r="E2524" s="1" t="s">
        <v>9507</v>
      </c>
      <c r="F2524" s="7">
        <v>44012</v>
      </c>
      <c r="G2524" s="1" t="s">
        <v>692</v>
      </c>
      <c r="H2524" s="5">
        <v>4124736</v>
      </c>
      <c r="I2524" s="1">
        <v>1125</v>
      </c>
      <c r="J2524" s="1">
        <v>0</v>
      </c>
      <c r="K2524" s="1" t="s">
        <v>702</v>
      </c>
      <c r="L2524" s="1">
        <v>42</v>
      </c>
      <c r="M2524" s="1">
        <v>3001814</v>
      </c>
      <c r="N2524" s="1" t="s">
        <v>7197</v>
      </c>
      <c r="O2524" s="1">
        <v>16368</v>
      </c>
      <c r="P2524" s="1" t="s">
        <v>7187</v>
      </c>
      <c r="Q2524" s="1">
        <v>252</v>
      </c>
      <c r="R2524" s="1" t="str">
        <f>IFERROR(VLOOKUP(K2524,Proveedores!$A$2:$B$500,2,0),"Agregar")</f>
        <v>SAVANT PHARM S.A.</v>
      </c>
      <c r="S2524" s="5">
        <f t="shared" si="39"/>
        <v>4124736</v>
      </c>
    </row>
    <row r="2525" spans="1:19" x14ac:dyDescent="0.2">
      <c r="A2525" s="7">
        <v>44047.690937500003</v>
      </c>
      <c r="B2525" s="1" t="s">
        <v>9508</v>
      </c>
      <c r="C2525" s="1" t="s">
        <v>9509</v>
      </c>
      <c r="D2525" s="1" t="s">
        <v>1621</v>
      </c>
      <c r="E2525" s="1">
        <v>200000006</v>
      </c>
      <c r="F2525" s="7">
        <v>44044</v>
      </c>
      <c r="G2525" s="1" t="s">
        <v>9510</v>
      </c>
      <c r="H2525" s="5">
        <v>75057000</v>
      </c>
      <c r="I2525" s="1" t="s">
        <v>9385</v>
      </c>
      <c r="J2525" s="1">
        <v>0</v>
      </c>
      <c r="K2525" s="1" t="s">
        <v>9511</v>
      </c>
      <c r="L2525" s="1">
        <v>2</v>
      </c>
      <c r="M2525" s="1" t="s">
        <v>8658</v>
      </c>
      <c r="N2525" s="1" t="s">
        <v>9512</v>
      </c>
      <c r="O2525" s="1">
        <v>1270000</v>
      </c>
      <c r="P2525" s="1" t="s">
        <v>1861</v>
      </c>
      <c r="Q2525" s="1">
        <v>197</v>
      </c>
      <c r="R2525" s="1" t="str">
        <f>IFERROR(VLOOKUP(K2525,Proveedores!$A$2:$B$500,2,0),"Agregar")</f>
        <v>Barack Argentina SRL</v>
      </c>
      <c r="S2525" s="5">
        <f t="shared" si="39"/>
        <v>250190000</v>
      </c>
    </row>
    <row r="2526" spans="1:19" x14ac:dyDescent="0.2">
      <c r="A2526" s="7">
        <v>44047.884236111109</v>
      </c>
      <c r="B2526" s="1" t="s">
        <v>9513</v>
      </c>
      <c r="C2526" s="1" t="s">
        <v>9514</v>
      </c>
      <c r="D2526" s="1" t="s">
        <v>1621</v>
      </c>
      <c r="E2526" s="1" t="s">
        <v>9515</v>
      </c>
      <c r="F2526" s="7">
        <v>44042</v>
      </c>
      <c r="G2526" s="1" t="s">
        <v>8773</v>
      </c>
      <c r="H2526" s="5">
        <v>3696600</v>
      </c>
      <c r="I2526" s="1" t="s">
        <v>9516</v>
      </c>
      <c r="J2526" s="1">
        <v>0</v>
      </c>
      <c r="K2526" s="1" t="s">
        <v>6608</v>
      </c>
      <c r="L2526" s="1">
        <v>1</v>
      </c>
      <c r="M2526" s="1" t="s">
        <v>6197</v>
      </c>
      <c r="N2526" s="1" t="s">
        <v>8775</v>
      </c>
      <c r="O2526" s="1">
        <v>20000</v>
      </c>
      <c r="P2526" s="1" t="s">
        <v>1665</v>
      </c>
      <c r="Q2526" s="1">
        <v>184.83</v>
      </c>
      <c r="R2526" s="1" t="str">
        <f>IFERROR(VLOOKUP(K2526,Proveedores!$A$2:$B$500,2,0),"Agregar")</f>
        <v>R.A. INTERTRADING S.A.</v>
      </c>
      <c r="S2526" s="5">
        <f t="shared" si="39"/>
        <v>3696600.0000000005</v>
      </c>
    </row>
    <row r="2527" spans="1:19" x14ac:dyDescent="0.2">
      <c r="A2527" s="7">
        <v>44048.283009259256</v>
      </c>
      <c r="B2527" s="1" t="s">
        <v>9517</v>
      </c>
      <c r="C2527" s="1" t="s">
        <v>9518</v>
      </c>
      <c r="D2527" s="1" t="s">
        <v>1621</v>
      </c>
      <c r="E2527" s="1">
        <v>103100000324</v>
      </c>
      <c r="F2527" s="7">
        <v>44035</v>
      </c>
      <c r="G2527" s="1" t="s">
        <v>566</v>
      </c>
      <c r="H2527" s="5">
        <v>10211082.310000001</v>
      </c>
      <c r="I2527" s="1" t="s">
        <v>9519</v>
      </c>
      <c r="J2527" s="1">
        <v>0</v>
      </c>
      <c r="K2527" s="1" t="s">
        <v>9196</v>
      </c>
      <c r="L2527" s="1">
        <v>1</v>
      </c>
      <c r="M2527" s="1" t="s">
        <v>9162</v>
      </c>
      <c r="N2527" s="1" t="s">
        <v>9197</v>
      </c>
      <c r="O2527" s="1">
        <v>1327000</v>
      </c>
      <c r="P2527" s="1" t="s">
        <v>2073</v>
      </c>
      <c r="Q2527" s="1">
        <v>43439</v>
      </c>
      <c r="R2527" s="1" t="str">
        <f>IFERROR(VLOOKUP(K2527,Proveedores!$A$2:$B$500,2,0),"Agregar")</f>
        <v>ORIEN S.A.</v>
      </c>
      <c r="S2527" s="5">
        <f t="shared" si="39"/>
        <v>57643553000</v>
      </c>
    </row>
    <row r="2528" spans="1:19" x14ac:dyDescent="0.2">
      <c r="A2528" s="7">
        <v>44048.283009259256</v>
      </c>
      <c r="B2528" s="1" t="s">
        <v>9517</v>
      </c>
      <c r="C2528" s="1" t="s">
        <v>9518</v>
      </c>
      <c r="D2528" s="1" t="s">
        <v>1621</v>
      </c>
      <c r="E2528" s="1">
        <v>103100000324</v>
      </c>
      <c r="F2528" s="7">
        <v>44035</v>
      </c>
      <c r="G2528" s="1" t="s">
        <v>566</v>
      </c>
      <c r="H2528" s="5">
        <v>10211082.310000001</v>
      </c>
      <c r="I2528" s="1" t="s">
        <v>9519</v>
      </c>
      <c r="J2528" s="1">
        <v>0</v>
      </c>
      <c r="K2528" s="1" t="s">
        <v>9196</v>
      </c>
      <c r="L2528" s="1">
        <v>2</v>
      </c>
      <c r="M2528" s="1" t="s">
        <v>9198</v>
      </c>
      <c r="N2528" s="1" t="s">
        <v>9199</v>
      </c>
      <c r="O2528" s="1">
        <v>86500</v>
      </c>
      <c r="P2528" s="1" t="s">
        <v>2073</v>
      </c>
      <c r="Q2528" s="1">
        <v>43439</v>
      </c>
      <c r="R2528" s="1" t="str">
        <f>IFERROR(VLOOKUP(K2528,Proveedores!$A$2:$B$500,2,0),"Agregar")</f>
        <v>ORIEN S.A.</v>
      </c>
      <c r="S2528" s="5">
        <f t="shared" si="39"/>
        <v>3757473500</v>
      </c>
    </row>
    <row r="2529" spans="1:19" x14ac:dyDescent="0.2">
      <c r="A2529" s="7">
        <v>44048.283009259256</v>
      </c>
      <c r="B2529" s="1" t="s">
        <v>9517</v>
      </c>
      <c r="C2529" s="1" t="s">
        <v>9518</v>
      </c>
      <c r="D2529" s="1" t="s">
        <v>1621</v>
      </c>
      <c r="E2529" s="1">
        <v>103100000324</v>
      </c>
      <c r="F2529" s="7">
        <v>44035</v>
      </c>
      <c r="G2529" s="1" t="s">
        <v>566</v>
      </c>
      <c r="H2529" s="5">
        <v>10211082.310000001</v>
      </c>
      <c r="I2529" s="1" t="s">
        <v>9519</v>
      </c>
      <c r="J2529" s="1">
        <v>0</v>
      </c>
      <c r="K2529" s="1" t="s">
        <v>9196</v>
      </c>
      <c r="L2529" s="1">
        <v>4</v>
      </c>
      <c r="M2529" s="1" t="s">
        <v>9218</v>
      </c>
      <c r="N2529" s="1" t="s">
        <v>9219</v>
      </c>
      <c r="O2529" s="1">
        <v>40000</v>
      </c>
      <c r="P2529" s="1" t="s">
        <v>2073</v>
      </c>
      <c r="Q2529" s="1">
        <v>86757</v>
      </c>
      <c r="R2529" s="1" t="str">
        <f>IFERROR(VLOOKUP(K2529,Proveedores!$A$2:$B$500,2,0),"Agregar")</f>
        <v>ORIEN S.A.</v>
      </c>
      <c r="S2529" s="5">
        <f t="shared" si="39"/>
        <v>3470280000</v>
      </c>
    </row>
    <row r="2530" spans="1:19" x14ac:dyDescent="0.2">
      <c r="A2530" s="7">
        <v>44048.283009259256</v>
      </c>
      <c r="B2530" s="1" t="s">
        <v>9517</v>
      </c>
      <c r="C2530" s="1" t="s">
        <v>9518</v>
      </c>
      <c r="D2530" s="1" t="s">
        <v>1621</v>
      </c>
      <c r="E2530" s="1">
        <v>103100000324</v>
      </c>
      <c r="F2530" s="7">
        <v>44035</v>
      </c>
      <c r="G2530" s="1" t="s">
        <v>566</v>
      </c>
      <c r="H2530" s="5">
        <v>10211082.310000001</v>
      </c>
      <c r="I2530" s="1" t="s">
        <v>9519</v>
      </c>
      <c r="J2530" s="1">
        <v>0</v>
      </c>
      <c r="K2530" s="1" t="s">
        <v>9196</v>
      </c>
      <c r="L2530" s="1">
        <v>3</v>
      </c>
      <c r="M2530" s="1" t="s">
        <v>9164</v>
      </c>
      <c r="N2530" s="1" t="s">
        <v>9165</v>
      </c>
      <c r="O2530" s="1">
        <v>429000</v>
      </c>
      <c r="P2530" s="1" t="s">
        <v>2073</v>
      </c>
      <c r="Q2530" s="1">
        <v>86805</v>
      </c>
      <c r="R2530" s="1" t="str">
        <f>IFERROR(VLOOKUP(K2530,Proveedores!$A$2:$B$500,2,0),"Agregar")</f>
        <v>ORIEN S.A.</v>
      </c>
      <c r="S2530" s="5">
        <f t="shared" si="39"/>
        <v>37239345000</v>
      </c>
    </row>
    <row r="2531" spans="1:19" x14ac:dyDescent="0.2">
      <c r="A2531" s="7">
        <v>44048.299027777779</v>
      </c>
      <c r="B2531" s="1" t="s">
        <v>9520</v>
      </c>
      <c r="C2531" s="1" t="s">
        <v>9521</v>
      </c>
      <c r="D2531" s="1" t="s">
        <v>1621</v>
      </c>
      <c r="E2531" s="1">
        <v>103100000336</v>
      </c>
      <c r="F2531" s="7">
        <v>44036</v>
      </c>
      <c r="G2531" s="1" t="s">
        <v>566</v>
      </c>
      <c r="H2531" s="5">
        <v>3385650.18</v>
      </c>
      <c r="I2531" s="1" t="s">
        <v>9522</v>
      </c>
      <c r="J2531" s="1" t="s">
        <v>567</v>
      </c>
      <c r="K2531" s="1" t="s">
        <v>9196</v>
      </c>
      <c r="L2531" s="1">
        <v>1</v>
      </c>
      <c r="M2531" s="1" t="s">
        <v>9162</v>
      </c>
      <c r="N2531" s="1" t="s">
        <v>9197</v>
      </c>
      <c r="O2531" s="1">
        <v>66000</v>
      </c>
      <c r="P2531" s="1" t="s">
        <v>2073</v>
      </c>
      <c r="Q2531" s="1">
        <v>43439</v>
      </c>
      <c r="R2531" s="1" t="str">
        <f>IFERROR(VLOOKUP(K2531,Proveedores!$A$2:$B$500,2,0),"Agregar")</f>
        <v>ORIEN S.A.</v>
      </c>
      <c r="S2531" s="5">
        <f t="shared" si="39"/>
        <v>2866974000</v>
      </c>
    </row>
    <row r="2532" spans="1:19" x14ac:dyDescent="0.2">
      <c r="A2532" s="7">
        <v>44048.299027777779</v>
      </c>
      <c r="B2532" s="1" t="s">
        <v>9520</v>
      </c>
      <c r="C2532" s="1" t="s">
        <v>9521</v>
      </c>
      <c r="D2532" s="1" t="s">
        <v>1621</v>
      </c>
      <c r="E2532" s="1">
        <v>103100000336</v>
      </c>
      <c r="F2532" s="7">
        <v>44036</v>
      </c>
      <c r="G2532" s="1" t="s">
        <v>566</v>
      </c>
      <c r="H2532" s="5">
        <v>3385650.18</v>
      </c>
      <c r="I2532" s="1" t="s">
        <v>9522</v>
      </c>
      <c r="J2532" s="1" t="s">
        <v>567</v>
      </c>
      <c r="K2532" s="1" t="s">
        <v>9196</v>
      </c>
      <c r="L2532" s="1">
        <v>2</v>
      </c>
      <c r="M2532" s="1" t="s">
        <v>9164</v>
      </c>
      <c r="N2532" s="1" t="s">
        <v>9165</v>
      </c>
      <c r="O2532" s="1">
        <v>357000</v>
      </c>
      <c r="P2532" s="1" t="s">
        <v>2073</v>
      </c>
      <c r="Q2532" s="1">
        <v>86805</v>
      </c>
      <c r="R2532" s="1" t="str">
        <f>IFERROR(VLOOKUP(K2532,Proveedores!$A$2:$B$500,2,0),"Agregar")</f>
        <v>ORIEN S.A.</v>
      </c>
      <c r="S2532" s="5">
        <f t="shared" si="39"/>
        <v>30989385000</v>
      </c>
    </row>
    <row r="2533" spans="1:19" x14ac:dyDescent="0.2">
      <c r="A2533" s="7">
        <v>44048.313414351855</v>
      </c>
      <c r="B2533" s="1" t="s">
        <v>9523</v>
      </c>
      <c r="C2533" s="1" t="s">
        <v>9524</v>
      </c>
      <c r="D2533" s="1" t="s">
        <v>1621</v>
      </c>
      <c r="E2533" s="1">
        <v>103100000325</v>
      </c>
      <c r="F2533" s="7">
        <v>44035</v>
      </c>
      <c r="G2533" s="1" t="s">
        <v>566</v>
      </c>
      <c r="H2533" s="5">
        <v>13235563.220000001</v>
      </c>
      <c r="I2533" s="1" t="s">
        <v>9525</v>
      </c>
      <c r="J2533" s="1" t="s">
        <v>567</v>
      </c>
      <c r="K2533" s="1" t="s">
        <v>9196</v>
      </c>
      <c r="L2533" s="1">
        <v>1</v>
      </c>
      <c r="M2533" s="1" t="s">
        <v>9162</v>
      </c>
      <c r="N2533" s="1" t="s">
        <v>9197</v>
      </c>
      <c r="O2533" s="1">
        <v>650000</v>
      </c>
      <c r="P2533" s="1" t="s">
        <v>2073</v>
      </c>
      <c r="Q2533" s="1">
        <v>43439</v>
      </c>
      <c r="R2533" s="1" t="str">
        <f>IFERROR(VLOOKUP(K2533,Proveedores!$A$2:$B$500,2,0),"Agregar")</f>
        <v>ORIEN S.A.</v>
      </c>
      <c r="S2533" s="5">
        <f t="shared" si="39"/>
        <v>28235350000</v>
      </c>
    </row>
    <row r="2534" spans="1:19" x14ac:dyDescent="0.2">
      <c r="A2534" s="7">
        <v>44048.313414351855</v>
      </c>
      <c r="B2534" s="1" t="s">
        <v>9523</v>
      </c>
      <c r="C2534" s="1" t="s">
        <v>9524</v>
      </c>
      <c r="D2534" s="1" t="s">
        <v>1621</v>
      </c>
      <c r="E2534" s="1">
        <v>103100000325</v>
      </c>
      <c r="F2534" s="7">
        <v>44035</v>
      </c>
      <c r="G2534" s="1" t="s">
        <v>566</v>
      </c>
      <c r="H2534" s="5">
        <v>13235563.220000001</v>
      </c>
      <c r="I2534" s="1" t="s">
        <v>9525</v>
      </c>
      <c r="J2534" s="1" t="s">
        <v>567</v>
      </c>
      <c r="K2534" s="1" t="s">
        <v>9196</v>
      </c>
      <c r="L2534" s="1">
        <v>2</v>
      </c>
      <c r="M2534" s="1" t="s">
        <v>9198</v>
      </c>
      <c r="N2534" s="1" t="s">
        <v>9199</v>
      </c>
      <c r="O2534" s="1">
        <v>91000</v>
      </c>
      <c r="P2534" s="1" t="s">
        <v>2073</v>
      </c>
      <c r="Q2534" s="1">
        <v>43439</v>
      </c>
      <c r="R2534" s="1" t="str">
        <f>IFERROR(VLOOKUP(K2534,Proveedores!$A$2:$B$500,2,0),"Agregar")</f>
        <v>ORIEN S.A.</v>
      </c>
      <c r="S2534" s="5">
        <f t="shared" si="39"/>
        <v>3952949000</v>
      </c>
    </row>
    <row r="2535" spans="1:19" x14ac:dyDescent="0.2">
      <c r="A2535" s="7">
        <v>44048.313414351855</v>
      </c>
      <c r="B2535" s="1" t="s">
        <v>9523</v>
      </c>
      <c r="C2535" s="1" t="s">
        <v>9524</v>
      </c>
      <c r="D2535" s="1" t="s">
        <v>1621</v>
      </c>
      <c r="E2535" s="1">
        <v>103100000325</v>
      </c>
      <c r="F2535" s="7">
        <v>44035</v>
      </c>
      <c r="G2535" s="1" t="s">
        <v>566</v>
      </c>
      <c r="H2535" s="5">
        <v>13235563.220000001</v>
      </c>
      <c r="I2535" s="1" t="s">
        <v>9525</v>
      </c>
      <c r="J2535" s="1" t="s">
        <v>567</v>
      </c>
      <c r="K2535" s="1" t="s">
        <v>9196</v>
      </c>
      <c r="L2535" s="1">
        <v>4</v>
      </c>
      <c r="M2535" s="1" t="s">
        <v>9218</v>
      </c>
      <c r="N2535" s="1" t="s">
        <v>9219</v>
      </c>
      <c r="O2535" s="1">
        <v>126000</v>
      </c>
      <c r="P2535" s="1" t="s">
        <v>2073</v>
      </c>
      <c r="Q2535" s="1">
        <v>86757</v>
      </c>
      <c r="R2535" s="1" t="str">
        <f>IFERROR(VLOOKUP(K2535,Proveedores!$A$2:$B$500,2,0),"Agregar")</f>
        <v>ORIEN S.A.</v>
      </c>
      <c r="S2535" s="5">
        <f t="shared" si="39"/>
        <v>10931382000</v>
      </c>
    </row>
    <row r="2536" spans="1:19" x14ac:dyDescent="0.2">
      <c r="A2536" s="7">
        <v>44048.313414351855</v>
      </c>
      <c r="B2536" s="1" t="s">
        <v>9523</v>
      </c>
      <c r="C2536" s="1" t="s">
        <v>9524</v>
      </c>
      <c r="D2536" s="1" t="s">
        <v>1621</v>
      </c>
      <c r="E2536" s="1">
        <v>103100000325</v>
      </c>
      <c r="F2536" s="7">
        <v>44035</v>
      </c>
      <c r="G2536" s="1" t="s">
        <v>566</v>
      </c>
      <c r="H2536" s="5">
        <v>13235563.220000001</v>
      </c>
      <c r="I2536" s="1" t="s">
        <v>9525</v>
      </c>
      <c r="J2536" s="1" t="s">
        <v>567</v>
      </c>
      <c r="K2536" s="1" t="s">
        <v>9196</v>
      </c>
      <c r="L2536" s="1">
        <v>3</v>
      </c>
      <c r="M2536" s="1" t="s">
        <v>9164</v>
      </c>
      <c r="N2536" s="1" t="s">
        <v>9165</v>
      </c>
      <c r="O2536" s="1">
        <v>1028000</v>
      </c>
      <c r="P2536" s="1" t="s">
        <v>2073</v>
      </c>
      <c r="Q2536" s="1">
        <v>86805</v>
      </c>
      <c r="R2536" s="1" t="str">
        <f>IFERROR(VLOOKUP(K2536,Proveedores!$A$2:$B$500,2,0),"Agregar")</f>
        <v>ORIEN S.A.</v>
      </c>
      <c r="S2536" s="5">
        <f t="shared" si="39"/>
        <v>89235540000</v>
      </c>
    </row>
    <row r="2537" spans="1:19" x14ac:dyDescent="0.2">
      <c r="A2537" s="7">
        <v>44048.32708333333</v>
      </c>
      <c r="B2537" s="1" t="s">
        <v>9526</v>
      </c>
      <c r="C2537" s="1" t="s">
        <v>9527</v>
      </c>
      <c r="D2537" s="1" t="s">
        <v>1621</v>
      </c>
      <c r="E2537" s="1">
        <v>103100000326</v>
      </c>
      <c r="F2537" s="7">
        <v>44036</v>
      </c>
      <c r="G2537" s="1" t="s">
        <v>566</v>
      </c>
      <c r="H2537" s="5">
        <v>364887.6</v>
      </c>
      <c r="I2537" s="1" t="s">
        <v>9528</v>
      </c>
      <c r="J2537" s="1">
        <v>0</v>
      </c>
      <c r="K2537" s="1" t="s">
        <v>9196</v>
      </c>
      <c r="L2537" s="1">
        <v>1</v>
      </c>
      <c r="M2537" s="1" t="s">
        <v>9162</v>
      </c>
      <c r="N2537" s="1" t="s">
        <v>9197</v>
      </c>
      <c r="O2537" s="1">
        <v>84000</v>
      </c>
      <c r="P2537" s="1" t="s">
        <v>2073</v>
      </c>
      <c r="Q2537" s="1">
        <v>43439</v>
      </c>
      <c r="R2537" s="1" t="str">
        <f>IFERROR(VLOOKUP(K2537,Proveedores!$A$2:$B$500,2,0),"Agregar")</f>
        <v>ORIEN S.A.</v>
      </c>
      <c r="S2537" s="5">
        <f t="shared" si="39"/>
        <v>3648876000</v>
      </c>
    </row>
    <row r="2538" spans="1:19" x14ac:dyDescent="0.2">
      <c r="A2538" s="7">
        <v>44048.334386574075</v>
      </c>
      <c r="B2538" s="1" t="s">
        <v>9529</v>
      </c>
      <c r="C2538" s="1" t="s">
        <v>9530</v>
      </c>
      <c r="D2538" s="1" t="s">
        <v>1621</v>
      </c>
      <c r="E2538" s="1">
        <v>103100000327</v>
      </c>
      <c r="F2538" s="7">
        <v>44036</v>
      </c>
      <c r="G2538" s="1" t="s">
        <v>566</v>
      </c>
      <c r="H2538" s="5">
        <v>429704.88</v>
      </c>
      <c r="I2538" s="1">
        <v>1055</v>
      </c>
      <c r="J2538" s="1">
        <v>0</v>
      </c>
      <c r="K2538" s="1" t="s">
        <v>9196</v>
      </c>
      <c r="L2538" s="1">
        <v>1</v>
      </c>
      <c r="M2538" s="1" t="s">
        <v>9162</v>
      </c>
      <c r="N2538" s="1" t="s">
        <v>9197</v>
      </c>
      <c r="O2538" s="1">
        <v>13000</v>
      </c>
      <c r="P2538" s="1" t="s">
        <v>2073</v>
      </c>
      <c r="Q2538" s="1">
        <v>43439</v>
      </c>
      <c r="R2538" s="1" t="str">
        <f>IFERROR(VLOOKUP(K2538,Proveedores!$A$2:$B$500,2,0),"Agregar")</f>
        <v>ORIEN S.A.</v>
      </c>
      <c r="S2538" s="5">
        <f t="shared" si="39"/>
        <v>564707000</v>
      </c>
    </row>
    <row r="2539" spans="1:19" x14ac:dyDescent="0.2">
      <c r="A2539" s="7">
        <v>44048.334386574075</v>
      </c>
      <c r="B2539" s="1" t="s">
        <v>9529</v>
      </c>
      <c r="C2539" s="1" t="s">
        <v>9530</v>
      </c>
      <c r="D2539" s="1" t="s">
        <v>1621</v>
      </c>
      <c r="E2539" s="1">
        <v>103100000327</v>
      </c>
      <c r="F2539" s="7">
        <v>44036</v>
      </c>
      <c r="G2539" s="1" t="s">
        <v>566</v>
      </c>
      <c r="H2539" s="5">
        <v>429704.88</v>
      </c>
      <c r="I2539" s="1">
        <v>1055</v>
      </c>
      <c r="J2539" s="1">
        <v>0</v>
      </c>
      <c r="K2539" s="1" t="s">
        <v>9196</v>
      </c>
      <c r="L2539" s="1">
        <v>2</v>
      </c>
      <c r="M2539" s="1" t="s">
        <v>9164</v>
      </c>
      <c r="N2539" s="1" t="s">
        <v>9165</v>
      </c>
      <c r="O2539" s="1">
        <v>37000</v>
      </c>
      <c r="P2539" s="1" t="s">
        <v>2073</v>
      </c>
      <c r="Q2539" s="1">
        <v>86805</v>
      </c>
      <c r="R2539" s="1" t="str">
        <f>IFERROR(VLOOKUP(K2539,Proveedores!$A$2:$B$500,2,0),"Agregar")</f>
        <v>ORIEN S.A.</v>
      </c>
      <c r="S2539" s="5">
        <f t="shared" si="39"/>
        <v>3211785000</v>
      </c>
    </row>
    <row r="2540" spans="1:19" x14ac:dyDescent="0.2">
      <c r="A2540" s="7">
        <v>44048.334386574075</v>
      </c>
      <c r="B2540" s="1" t="s">
        <v>9529</v>
      </c>
      <c r="C2540" s="1" t="s">
        <v>9530</v>
      </c>
      <c r="D2540" s="1" t="s">
        <v>1621</v>
      </c>
      <c r="E2540" s="1">
        <v>103100000327</v>
      </c>
      <c r="F2540" s="7">
        <v>44036</v>
      </c>
      <c r="G2540" s="1" t="s">
        <v>566</v>
      </c>
      <c r="H2540" s="5">
        <v>429704.88</v>
      </c>
      <c r="I2540" s="1">
        <v>1055</v>
      </c>
      <c r="J2540" s="1">
        <v>0</v>
      </c>
      <c r="K2540" s="1" t="s">
        <v>9196</v>
      </c>
      <c r="L2540" s="1">
        <v>3</v>
      </c>
      <c r="M2540" s="1" t="s">
        <v>9218</v>
      </c>
      <c r="N2540" s="1" t="s">
        <v>9219</v>
      </c>
      <c r="O2540" s="1">
        <v>6000</v>
      </c>
      <c r="P2540" s="1" t="s">
        <v>2073</v>
      </c>
      <c r="Q2540" s="1">
        <v>86805</v>
      </c>
      <c r="R2540" s="1" t="str">
        <f>IFERROR(VLOOKUP(K2540,Proveedores!$A$2:$B$500,2,0),"Agregar")</f>
        <v>ORIEN S.A.</v>
      </c>
      <c r="S2540" s="5">
        <f t="shared" si="39"/>
        <v>520830000</v>
      </c>
    </row>
    <row r="2541" spans="1:19" x14ac:dyDescent="0.2">
      <c r="A2541" s="7">
        <v>44048.423090277778</v>
      </c>
      <c r="B2541" s="1" t="s">
        <v>9531</v>
      </c>
      <c r="C2541" s="1" t="s">
        <v>9532</v>
      </c>
      <c r="D2541" s="1" t="s">
        <v>1621</v>
      </c>
      <c r="E2541" s="1" t="s">
        <v>9533</v>
      </c>
      <c r="F2541" s="7">
        <v>44040</v>
      </c>
      <c r="G2541" s="1" t="s">
        <v>2482</v>
      </c>
      <c r="H2541" s="5">
        <v>3019842</v>
      </c>
      <c r="I2541" s="1">
        <v>0</v>
      </c>
      <c r="J2541" s="1">
        <v>0</v>
      </c>
      <c r="K2541" s="1" t="s">
        <v>3255</v>
      </c>
      <c r="L2541" s="1">
        <v>10</v>
      </c>
      <c r="M2541" s="1" t="s">
        <v>9534</v>
      </c>
      <c r="N2541" s="1" t="s">
        <v>9535</v>
      </c>
      <c r="O2541" s="1">
        <v>378</v>
      </c>
      <c r="P2541" s="1" t="s">
        <v>9536</v>
      </c>
      <c r="Q2541" s="1">
        <v>7989</v>
      </c>
      <c r="R2541" s="1" t="str">
        <f>IFERROR(VLOOKUP(K2541,Proveedores!$A$2:$B$500,2,0),"Agregar")</f>
        <v>LABORATORIO ELEA PHOENIX S.A.</v>
      </c>
      <c r="S2541" s="5">
        <f t="shared" si="39"/>
        <v>3019842</v>
      </c>
    </row>
    <row r="2542" spans="1:19" x14ac:dyDescent="0.2">
      <c r="A2542" s="7">
        <v>44048.428449074076</v>
      </c>
      <c r="B2542" s="1" t="s">
        <v>9537</v>
      </c>
      <c r="C2542" s="1" t="s">
        <v>9538</v>
      </c>
      <c r="D2542" s="1" t="s">
        <v>1621</v>
      </c>
      <c r="E2542" s="1" t="s">
        <v>9539</v>
      </c>
      <c r="F2542" s="7">
        <v>44040</v>
      </c>
      <c r="G2542" s="1" t="s">
        <v>2482</v>
      </c>
      <c r="H2542" s="5">
        <v>13088439</v>
      </c>
      <c r="I2542" s="1">
        <v>0</v>
      </c>
      <c r="J2542" s="1">
        <v>0</v>
      </c>
      <c r="K2542" s="1" t="s">
        <v>3255</v>
      </c>
      <c r="L2542" s="1">
        <v>12</v>
      </c>
      <c r="M2542" s="1" t="s">
        <v>9540</v>
      </c>
      <c r="N2542" s="1" t="s">
        <v>9541</v>
      </c>
      <c r="O2542" s="1">
        <v>441</v>
      </c>
      <c r="P2542" s="1" t="s">
        <v>9542</v>
      </c>
      <c r="Q2542" s="1">
        <v>29679</v>
      </c>
      <c r="R2542" s="1" t="str">
        <f>IFERROR(VLOOKUP(K2542,Proveedores!$A$2:$B$500,2,0),"Agregar")</f>
        <v>LABORATORIO ELEA PHOENIX S.A.</v>
      </c>
      <c r="S2542" s="5">
        <f t="shared" si="39"/>
        <v>13088439</v>
      </c>
    </row>
    <row r="2543" spans="1:19" x14ac:dyDescent="0.2">
      <c r="A2543" s="7">
        <v>44048.43513888889</v>
      </c>
      <c r="B2543" s="1" t="s">
        <v>9543</v>
      </c>
      <c r="C2543" s="1" t="s">
        <v>9544</v>
      </c>
      <c r="D2543" s="1" t="s">
        <v>1621</v>
      </c>
      <c r="E2543" s="1" t="s">
        <v>9545</v>
      </c>
      <c r="F2543" s="7">
        <v>44046</v>
      </c>
      <c r="G2543" s="1" t="s">
        <v>8755</v>
      </c>
      <c r="H2543" s="5">
        <v>18750000</v>
      </c>
      <c r="I2543" s="1">
        <v>1194</v>
      </c>
      <c r="J2543" s="1">
        <v>0</v>
      </c>
      <c r="K2543" s="1" t="s">
        <v>9546</v>
      </c>
      <c r="L2543" s="1">
        <v>13</v>
      </c>
      <c r="M2543" s="1" t="s">
        <v>9547</v>
      </c>
      <c r="N2543" s="1" t="s">
        <v>9548</v>
      </c>
      <c r="O2543" s="1">
        <v>250000</v>
      </c>
      <c r="P2543" s="1" t="s">
        <v>9549</v>
      </c>
      <c r="Q2543" s="1">
        <v>75</v>
      </c>
      <c r="R2543" s="1" t="str">
        <f>IFERROR(VLOOKUP(K2543,Proveedores!$A$2:$B$500,2,0),"Agregar")</f>
        <v>Laboratorios Britania S.A.</v>
      </c>
      <c r="S2543" s="5">
        <f t="shared" si="39"/>
        <v>18750000</v>
      </c>
    </row>
    <row r="2544" spans="1:19" x14ac:dyDescent="0.2">
      <c r="A2544" s="7">
        <v>44048.435671296298</v>
      </c>
      <c r="B2544" s="1" t="s">
        <v>9550</v>
      </c>
      <c r="C2544" s="1" t="s">
        <v>9551</v>
      </c>
      <c r="D2544" s="1" t="s">
        <v>1621</v>
      </c>
      <c r="E2544" s="1" t="s">
        <v>9552</v>
      </c>
      <c r="F2544" s="7">
        <v>44040</v>
      </c>
      <c r="G2544" s="1" t="s">
        <v>2482</v>
      </c>
      <c r="H2544" s="5">
        <v>532710</v>
      </c>
      <c r="I2544" s="1">
        <v>0</v>
      </c>
      <c r="J2544" s="1">
        <v>0</v>
      </c>
      <c r="K2544" s="1" t="s">
        <v>3255</v>
      </c>
      <c r="L2544" s="1">
        <v>77</v>
      </c>
      <c r="M2544" s="1" t="s">
        <v>9553</v>
      </c>
      <c r="N2544" s="1" t="s">
        <v>9554</v>
      </c>
      <c r="O2544" s="1">
        <v>45</v>
      </c>
      <c r="P2544" s="1" t="s">
        <v>9555</v>
      </c>
      <c r="Q2544" s="1">
        <v>11838</v>
      </c>
      <c r="R2544" s="1" t="str">
        <f>IFERROR(VLOOKUP(K2544,Proveedores!$A$2:$B$500,2,0),"Agregar")</f>
        <v>LABORATORIO ELEA PHOENIX S.A.</v>
      </c>
      <c r="S2544" s="5">
        <f t="shared" si="39"/>
        <v>532710</v>
      </c>
    </row>
    <row r="2545" spans="1:19" x14ac:dyDescent="0.2">
      <c r="A2545" s="7">
        <v>44048.440891203703</v>
      </c>
      <c r="B2545" s="1" t="s">
        <v>9556</v>
      </c>
      <c r="C2545" s="1" t="s">
        <v>9557</v>
      </c>
      <c r="D2545" s="1" t="s">
        <v>1621</v>
      </c>
      <c r="E2545" s="1" t="s">
        <v>9558</v>
      </c>
      <c r="F2545" s="7">
        <v>44040</v>
      </c>
      <c r="G2545" s="1" t="s">
        <v>2482</v>
      </c>
      <c r="H2545" s="5">
        <v>1364004</v>
      </c>
      <c r="I2545" s="1">
        <v>0</v>
      </c>
      <c r="J2545" s="1">
        <v>0</v>
      </c>
      <c r="K2545" s="1" t="s">
        <v>3255</v>
      </c>
      <c r="L2545" s="1">
        <v>75</v>
      </c>
      <c r="M2545" s="1" t="s">
        <v>9559</v>
      </c>
      <c r="N2545" s="1" t="s">
        <v>9560</v>
      </c>
      <c r="O2545" s="1">
        <v>36</v>
      </c>
      <c r="P2545" s="1" t="s">
        <v>9561</v>
      </c>
      <c r="Q2545" s="1">
        <v>37889</v>
      </c>
      <c r="R2545" s="1" t="str">
        <f>IFERROR(VLOOKUP(K2545,Proveedores!$A$2:$B$500,2,0),"Agregar")</f>
        <v>LABORATORIO ELEA PHOENIX S.A.</v>
      </c>
      <c r="S2545" s="5">
        <f t="shared" si="39"/>
        <v>1364004</v>
      </c>
    </row>
    <row r="2546" spans="1:19" x14ac:dyDescent="0.2">
      <c r="A2546" s="7">
        <v>44048.485729166663</v>
      </c>
      <c r="B2546" s="1" t="s">
        <v>9562</v>
      </c>
      <c r="C2546" s="1" t="s">
        <v>9563</v>
      </c>
      <c r="D2546" s="1" t="s">
        <v>1621</v>
      </c>
      <c r="E2546" s="1" t="s">
        <v>9564</v>
      </c>
      <c r="F2546" s="7">
        <v>44048</v>
      </c>
      <c r="G2546" s="1" t="s">
        <v>24</v>
      </c>
      <c r="H2546" s="5">
        <v>8499200</v>
      </c>
      <c r="I2546" s="1">
        <v>1253</v>
      </c>
      <c r="J2546" s="1">
        <v>0</v>
      </c>
      <c r="K2546" s="1" t="s">
        <v>8761</v>
      </c>
      <c r="L2546" s="1">
        <v>1</v>
      </c>
      <c r="M2546" s="1">
        <v>0</v>
      </c>
      <c r="N2546" s="1" t="s">
        <v>9565</v>
      </c>
      <c r="O2546" s="1">
        <v>664000</v>
      </c>
      <c r="P2546" s="1" t="s">
        <v>7528</v>
      </c>
      <c r="Q2546" s="1">
        <v>12.8</v>
      </c>
      <c r="R2546" s="1" t="str">
        <f>IFERROR(VLOOKUP(K2546,Proveedores!$A$2:$B$500,2,0),"Agregar")</f>
        <v>Brudan S.R.L.</v>
      </c>
      <c r="S2546" s="5">
        <f t="shared" si="39"/>
        <v>8499200</v>
      </c>
    </row>
    <row r="2547" spans="1:19" x14ac:dyDescent="0.2">
      <c r="A2547" s="7">
        <v>44048.496435185189</v>
      </c>
      <c r="B2547" s="1" t="s">
        <v>9566</v>
      </c>
      <c r="C2547" s="1" t="s">
        <v>9567</v>
      </c>
      <c r="D2547" s="1" t="s">
        <v>1621</v>
      </c>
      <c r="E2547" s="1">
        <v>2700001605</v>
      </c>
      <c r="F2547" s="7">
        <v>44040</v>
      </c>
      <c r="G2547" s="1" t="s">
        <v>1083</v>
      </c>
      <c r="H2547" s="5">
        <v>29420.04</v>
      </c>
      <c r="I2547" s="1">
        <v>950</v>
      </c>
      <c r="J2547" s="1">
        <v>0</v>
      </c>
      <c r="K2547" s="1" t="s">
        <v>9568</v>
      </c>
      <c r="L2547" s="1">
        <v>1</v>
      </c>
      <c r="M2547" s="1" t="s">
        <v>2731</v>
      </c>
      <c r="N2547" s="1" t="s">
        <v>9569</v>
      </c>
      <c r="O2547" s="1">
        <v>6</v>
      </c>
      <c r="P2547" s="1" t="s">
        <v>1861</v>
      </c>
      <c r="Q2547" s="1">
        <v>4903.34</v>
      </c>
      <c r="R2547" s="1" t="str">
        <f>IFERROR(VLOOKUP(K2547,Proveedores!$A$2:$B$500,2,0),"Agregar")</f>
        <v>ELI LILLY INTERAMERICA INC SUCURSAL ARGENTINA</v>
      </c>
      <c r="S2547" s="5">
        <f t="shared" si="39"/>
        <v>29420.04</v>
      </c>
    </row>
    <row r="2548" spans="1:19" x14ac:dyDescent="0.2">
      <c r="A2548" s="7">
        <v>44048.511145833334</v>
      </c>
      <c r="B2548" s="1" t="s">
        <v>9570</v>
      </c>
      <c r="C2548" s="1" t="s">
        <v>9571</v>
      </c>
      <c r="D2548" s="1" t="s">
        <v>1621</v>
      </c>
      <c r="E2548" s="1" t="s">
        <v>9572</v>
      </c>
      <c r="F2548" s="7">
        <v>44040</v>
      </c>
      <c r="G2548" s="1" t="s">
        <v>1083</v>
      </c>
      <c r="H2548" s="5">
        <v>240263.66</v>
      </c>
      <c r="I2548" s="1">
        <v>990</v>
      </c>
      <c r="J2548" s="1">
        <v>0</v>
      </c>
      <c r="K2548" s="1" t="s">
        <v>9568</v>
      </c>
      <c r="L2548" s="1">
        <v>1</v>
      </c>
      <c r="M2548" s="1" t="s">
        <v>2731</v>
      </c>
      <c r="N2548" s="1" t="s">
        <v>9569</v>
      </c>
      <c r="O2548" s="1">
        <v>49</v>
      </c>
      <c r="P2548" s="1" t="s">
        <v>1861</v>
      </c>
      <c r="Q2548" s="1">
        <v>4903.34</v>
      </c>
      <c r="R2548" s="1" t="str">
        <f>IFERROR(VLOOKUP(K2548,Proveedores!$A$2:$B$500,2,0),"Agregar")</f>
        <v>ELI LILLY INTERAMERICA INC SUCURSAL ARGENTINA</v>
      </c>
      <c r="S2548" s="5">
        <f t="shared" si="39"/>
        <v>240263.66</v>
      </c>
    </row>
    <row r="2549" spans="1:19" x14ac:dyDescent="0.2">
      <c r="A2549" s="7">
        <v>44048.588888888888</v>
      </c>
      <c r="B2549" s="1" t="s">
        <v>9573</v>
      </c>
      <c r="C2549" s="1" t="s">
        <v>9574</v>
      </c>
      <c r="D2549" s="1" t="s">
        <v>1621</v>
      </c>
      <c r="E2549" s="1" t="s">
        <v>9575</v>
      </c>
      <c r="F2549" s="7">
        <v>44039</v>
      </c>
      <c r="G2549" s="1" t="s">
        <v>298</v>
      </c>
      <c r="H2549" s="5">
        <v>576492.75</v>
      </c>
      <c r="I2549" s="1">
        <v>576492.75</v>
      </c>
      <c r="J2549" s="1" t="s">
        <v>299</v>
      </c>
      <c r="K2549" s="1" t="s">
        <v>2807</v>
      </c>
      <c r="L2549" s="1">
        <v>1</v>
      </c>
      <c r="M2549" s="1" t="s">
        <v>6327</v>
      </c>
      <c r="N2549" s="1" t="s">
        <v>8623</v>
      </c>
      <c r="O2549" s="1">
        <v>1</v>
      </c>
      <c r="P2549" s="1" t="s">
        <v>1665</v>
      </c>
      <c r="Q2549" s="1">
        <v>576492.75</v>
      </c>
      <c r="R2549" s="1" t="str">
        <f>IFERROR(VLOOKUP(K2549,Proveedores!$A$2:$B$500,2,0),"Agregar")</f>
        <v>ID GROUP S.A..</v>
      </c>
      <c r="S2549" s="5">
        <f t="shared" si="39"/>
        <v>576492.75</v>
      </c>
    </row>
    <row r="2550" spans="1:19" x14ac:dyDescent="0.2">
      <c r="A2550" s="7">
        <v>44048.598981481482</v>
      </c>
      <c r="B2550" s="1" t="s">
        <v>9576</v>
      </c>
      <c r="C2550" s="1" t="s">
        <v>9577</v>
      </c>
      <c r="D2550" s="1" t="s">
        <v>1621</v>
      </c>
      <c r="E2550" s="1" t="s">
        <v>9578</v>
      </c>
      <c r="F2550" s="7">
        <v>44047</v>
      </c>
      <c r="G2550" s="1" t="s">
        <v>1379</v>
      </c>
      <c r="H2550" s="5">
        <v>37730000</v>
      </c>
      <c r="I2550" s="1">
        <v>0</v>
      </c>
      <c r="J2550" s="1">
        <v>0</v>
      </c>
      <c r="K2550" s="1" t="s">
        <v>4315</v>
      </c>
      <c r="L2550" s="1">
        <v>1</v>
      </c>
      <c r="M2550" s="1" t="s">
        <v>9579</v>
      </c>
      <c r="N2550" s="1" t="s">
        <v>9580</v>
      </c>
      <c r="O2550" s="1">
        <v>234050</v>
      </c>
      <c r="P2550" s="1" t="s">
        <v>9581</v>
      </c>
      <c r="Q2550" s="1">
        <v>77</v>
      </c>
      <c r="R2550" s="1" t="str">
        <f>IFERROR(VLOOKUP(K2550,Proveedores!$A$2:$B$500,2,0),"Agregar")</f>
        <v>Gador S.A.</v>
      </c>
      <c r="S2550" s="5">
        <f t="shared" si="39"/>
        <v>18021850</v>
      </c>
    </row>
    <row r="2551" spans="1:19" x14ac:dyDescent="0.2">
      <c r="A2551" s="7">
        <v>44048.598981481482</v>
      </c>
      <c r="B2551" s="1" t="s">
        <v>9576</v>
      </c>
      <c r="C2551" s="1" t="s">
        <v>9577</v>
      </c>
      <c r="D2551" s="1" t="s">
        <v>1621</v>
      </c>
      <c r="E2551" s="1" t="s">
        <v>9578</v>
      </c>
      <c r="F2551" s="7">
        <v>44047</v>
      </c>
      <c r="G2551" s="1" t="s">
        <v>1379</v>
      </c>
      <c r="H2551" s="5">
        <v>37730000</v>
      </c>
      <c r="I2551" s="1">
        <v>0</v>
      </c>
      <c r="J2551" s="1">
        <v>0</v>
      </c>
      <c r="K2551" s="1" t="s">
        <v>4315</v>
      </c>
      <c r="L2551" s="1">
        <v>2</v>
      </c>
      <c r="M2551" s="1" t="s">
        <v>9582</v>
      </c>
      <c r="N2551" s="1" t="s">
        <v>9583</v>
      </c>
      <c r="O2551" s="1">
        <v>21650</v>
      </c>
      <c r="P2551" s="1" t="s">
        <v>9581</v>
      </c>
      <c r="Q2551" s="1">
        <v>231</v>
      </c>
      <c r="R2551" s="1" t="str">
        <f>IFERROR(VLOOKUP(K2551,Proveedores!$A$2:$B$500,2,0),"Agregar")</f>
        <v>Gador S.A.</v>
      </c>
      <c r="S2551" s="5">
        <f t="shared" si="39"/>
        <v>5001150</v>
      </c>
    </row>
    <row r="2552" spans="1:19" x14ac:dyDescent="0.2">
      <c r="A2552" s="7">
        <v>44048.598981481482</v>
      </c>
      <c r="B2552" s="1" t="s">
        <v>9576</v>
      </c>
      <c r="C2552" s="1" t="s">
        <v>9577</v>
      </c>
      <c r="D2552" s="1" t="s">
        <v>1621</v>
      </c>
      <c r="E2552" s="1" t="s">
        <v>9578</v>
      </c>
      <c r="F2552" s="7">
        <v>44047</v>
      </c>
      <c r="G2552" s="1" t="s">
        <v>1379</v>
      </c>
      <c r="H2552" s="5">
        <v>37730000</v>
      </c>
      <c r="I2552" s="1">
        <v>0</v>
      </c>
      <c r="J2552" s="1">
        <v>0</v>
      </c>
      <c r="K2552" s="1" t="s">
        <v>4315</v>
      </c>
      <c r="L2552" s="1">
        <v>3</v>
      </c>
      <c r="M2552" s="1" t="s">
        <v>9584</v>
      </c>
      <c r="N2552" s="1" t="s">
        <v>9585</v>
      </c>
      <c r="O2552" s="1">
        <v>38200</v>
      </c>
      <c r="P2552" s="1" t="s">
        <v>9581</v>
      </c>
      <c r="Q2552" s="1">
        <v>385</v>
      </c>
      <c r="R2552" s="1" t="str">
        <f>IFERROR(VLOOKUP(K2552,Proveedores!$A$2:$B$500,2,0),"Agregar")</f>
        <v>Gador S.A.</v>
      </c>
      <c r="S2552" s="5">
        <f t="shared" si="39"/>
        <v>14707000</v>
      </c>
    </row>
    <row r="2553" spans="1:19" x14ac:dyDescent="0.2">
      <c r="A2553" s="7">
        <v>44048.605902777781</v>
      </c>
      <c r="B2553" s="1" t="s">
        <v>9586</v>
      </c>
      <c r="C2553" s="1" t="s">
        <v>9587</v>
      </c>
      <c r="D2553" s="1" t="s">
        <v>1621</v>
      </c>
      <c r="E2553" s="1" t="s">
        <v>9588</v>
      </c>
      <c r="F2553" s="7">
        <v>44047</v>
      </c>
      <c r="G2553" s="1">
        <v>43922</v>
      </c>
      <c r="H2553" s="5">
        <v>172392120</v>
      </c>
      <c r="I2553" s="1">
        <v>1228</v>
      </c>
      <c r="J2553" s="1">
        <v>0</v>
      </c>
      <c r="K2553" s="1" t="s">
        <v>291</v>
      </c>
      <c r="L2553" s="1">
        <v>1</v>
      </c>
      <c r="M2553" s="1" t="s">
        <v>8645</v>
      </c>
      <c r="N2553" s="1" t="s">
        <v>8646</v>
      </c>
      <c r="O2553" s="1">
        <v>780000</v>
      </c>
      <c r="P2553" s="1" t="s">
        <v>9589</v>
      </c>
      <c r="Q2553" s="1">
        <v>21.69</v>
      </c>
      <c r="R2553" s="1" t="str">
        <f>IFERROR(VLOOKUP(K2553,Proveedores!$A$2:$B$500,2,0),"Agregar")</f>
        <v>DROGUERIA DISVAL SRL</v>
      </c>
      <c r="S2553" s="5">
        <f t="shared" si="39"/>
        <v>16918200</v>
      </c>
    </row>
    <row r="2554" spans="1:19" x14ac:dyDescent="0.2">
      <c r="A2554" s="7">
        <v>44048.610138888886</v>
      </c>
      <c r="B2554" s="1" t="s">
        <v>9590</v>
      </c>
      <c r="C2554" s="1" t="s">
        <v>9591</v>
      </c>
      <c r="D2554" s="1" t="s">
        <v>1621</v>
      </c>
      <c r="E2554" s="1" t="s">
        <v>9592</v>
      </c>
      <c r="F2554" s="7">
        <v>44047</v>
      </c>
      <c r="G2554" s="1" t="s">
        <v>8728</v>
      </c>
      <c r="H2554" s="5">
        <v>1600000</v>
      </c>
      <c r="I2554" s="1" t="s">
        <v>1816</v>
      </c>
      <c r="J2554" s="1">
        <v>0</v>
      </c>
      <c r="K2554" s="1" t="s">
        <v>9187</v>
      </c>
      <c r="L2554" s="1">
        <v>10</v>
      </c>
      <c r="M2554" s="1" t="s">
        <v>9189</v>
      </c>
      <c r="N2554" s="1" t="s">
        <v>9190</v>
      </c>
      <c r="O2554" s="1">
        <v>4000</v>
      </c>
      <c r="P2554" s="1" t="s">
        <v>2149</v>
      </c>
      <c r="Q2554" s="1">
        <v>400</v>
      </c>
      <c r="R2554" s="1" t="str">
        <f>IFERROR(VLOOKUP(K2554,Proveedores!$A$2:$B$500,2,0),"Agregar")</f>
        <v>NINJITSU SRL</v>
      </c>
      <c r="S2554" s="5">
        <f t="shared" si="39"/>
        <v>1600000</v>
      </c>
    </row>
    <row r="2555" spans="1:19" x14ac:dyDescent="0.2">
      <c r="A2555" s="7">
        <v>44048.628206018519</v>
      </c>
      <c r="B2555" s="1" t="s">
        <v>9593</v>
      </c>
      <c r="C2555" s="1" t="s">
        <v>9594</v>
      </c>
      <c r="D2555" s="1" t="s">
        <v>1621</v>
      </c>
      <c r="E2555" s="1" t="s">
        <v>9595</v>
      </c>
      <c r="F2555" s="7">
        <v>44039</v>
      </c>
      <c r="G2555" s="1" t="s">
        <v>692</v>
      </c>
      <c r="H2555" s="5">
        <v>91.8</v>
      </c>
      <c r="I2555" s="1">
        <v>1257</v>
      </c>
      <c r="J2555" s="1">
        <v>0</v>
      </c>
      <c r="K2555" s="1" t="s">
        <v>3431</v>
      </c>
      <c r="L2555" s="1">
        <v>41</v>
      </c>
      <c r="M2555" s="1" t="s">
        <v>2858</v>
      </c>
      <c r="N2555" s="1" t="s">
        <v>3100</v>
      </c>
      <c r="O2555" s="1">
        <v>4</v>
      </c>
      <c r="P2555" s="1" t="s">
        <v>2860</v>
      </c>
      <c r="Q2555" s="1">
        <v>22.95</v>
      </c>
      <c r="R2555" s="1" t="str">
        <f>IFERROR(VLOOKUP(K2555,Proveedores!$A$2:$B$500,2,0),"Agregar")</f>
        <v>Dr. LAZAR &amp; Cía. S.A.Q.e.I.</v>
      </c>
      <c r="S2555" s="5">
        <f t="shared" si="39"/>
        <v>91.8</v>
      </c>
    </row>
    <row r="2556" spans="1:19" x14ac:dyDescent="0.2">
      <c r="A2556" s="7">
        <v>44048.636493055557</v>
      </c>
      <c r="B2556" s="1" t="s">
        <v>9596</v>
      </c>
      <c r="C2556" s="1" t="s">
        <v>9597</v>
      </c>
      <c r="D2556" s="1" t="s">
        <v>1621</v>
      </c>
      <c r="E2556" s="1" t="s">
        <v>9598</v>
      </c>
      <c r="F2556" s="7">
        <v>44043</v>
      </c>
      <c r="G2556" s="1" t="s">
        <v>42</v>
      </c>
      <c r="H2556" s="5">
        <v>2966579</v>
      </c>
      <c r="I2556" s="1">
        <v>0</v>
      </c>
      <c r="J2556" s="1">
        <v>0</v>
      </c>
      <c r="K2556" s="1" t="s">
        <v>6873</v>
      </c>
      <c r="L2556" s="1">
        <v>1</v>
      </c>
      <c r="M2556" s="1" t="s">
        <v>4368</v>
      </c>
      <c r="N2556" s="1" t="s">
        <v>5662</v>
      </c>
      <c r="O2556" s="1">
        <v>9142</v>
      </c>
      <c r="P2556" s="1" t="s">
        <v>5658</v>
      </c>
      <c r="Q2556" s="1">
        <v>324.5</v>
      </c>
      <c r="R2556" s="1" t="str">
        <f>IFERROR(VLOOKUP(K2556,Proveedores!$A$2:$B$500,2,0),"Agregar")</f>
        <v xml:space="preserve">SUCESORES DE ALFREDO WILLINER S.A. </v>
      </c>
      <c r="S2556" s="5">
        <f t="shared" si="39"/>
        <v>2966579</v>
      </c>
    </row>
    <row r="2557" spans="1:19" x14ac:dyDescent="0.2">
      <c r="A2557" s="7">
        <v>44048.640613425923</v>
      </c>
      <c r="B2557" s="1" t="s">
        <v>9599</v>
      </c>
      <c r="C2557" s="1" t="s">
        <v>9600</v>
      </c>
      <c r="D2557" s="1" t="s">
        <v>1621</v>
      </c>
      <c r="E2557" s="1" t="s">
        <v>9601</v>
      </c>
      <c r="F2557" s="7">
        <v>44047</v>
      </c>
      <c r="G2557" s="1" t="s">
        <v>971</v>
      </c>
      <c r="H2557" s="5">
        <v>40000</v>
      </c>
      <c r="I2557" s="1" t="s">
        <v>9602</v>
      </c>
      <c r="J2557" s="1">
        <v>0</v>
      </c>
      <c r="K2557" s="1" t="s">
        <v>973</v>
      </c>
      <c r="L2557" s="1">
        <v>1</v>
      </c>
      <c r="M2557" s="1">
        <v>1</v>
      </c>
      <c r="N2557" s="1" t="s">
        <v>4064</v>
      </c>
      <c r="O2557" s="1">
        <v>1</v>
      </c>
      <c r="P2557" s="1">
        <v>1</v>
      </c>
      <c r="Q2557" s="1">
        <v>40000</v>
      </c>
      <c r="R2557" s="1" t="str">
        <f>IFERROR(VLOOKUP(K2557,Proveedores!$A$2:$B$500,2,0),"Agregar")</f>
        <v>Angeleri y Asociados S.A.</v>
      </c>
      <c r="S2557" s="5">
        <f t="shared" si="39"/>
        <v>40000</v>
      </c>
    </row>
    <row r="2558" spans="1:19" x14ac:dyDescent="0.2">
      <c r="A2558" s="7">
        <v>44048.664513888885</v>
      </c>
      <c r="B2558" s="1" t="s">
        <v>9603</v>
      </c>
      <c r="C2558" s="1" t="s">
        <v>9604</v>
      </c>
      <c r="D2558" s="1" t="s">
        <v>1621</v>
      </c>
      <c r="E2558" s="1" t="s">
        <v>9605</v>
      </c>
      <c r="F2558" s="7">
        <v>44004</v>
      </c>
      <c r="G2558" s="1" t="s">
        <v>1344</v>
      </c>
      <c r="H2558" s="5">
        <v>58164138</v>
      </c>
      <c r="I2558" s="1" t="s">
        <v>3415</v>
      </c>
      <c r="J2558" s="1">
        <v>0</v>
      </c>
      <c r="K2558" s="1" t="s">
        <v>310</v>
      </c>
      <c r="L2558" s="1">
        <v>2</v>
      </c>
      <c r="M2558" s="1" t="s">
        <v>2168</v>
      </c>
      <c r="N2558" s="1" t="s">
        <v>9606</v>
      </c>
      <c r="O2558" s="1">
        <v>234000</v>
      </c>
      <c r="P2558" s="1" t="s">
        <v>1917</v>
      </c>
      <c r="Q2558" s="1">
        <v>235.5</v>
      </c>
      <c r="R2558" s="1" t="str">
        <f>IFERROR(VLOOKUP(K2558,Proveedores!$A$2:$B$500,2,0),"Agregar")</f>
        <v>MSD ARGENTINA SRL</v>
      </c>
      <c r="S2558" s="5">
        <f t="shared" si="39"/>
        <v>55107000</v>
      </c>
    </row>
    <row r="2559" spans="1:19" x14ac:dyDescent="0.2">
      <c r="A2559" s="7">
        <v>44048.664513888885</v>
      </c>
      <c r="B2559" s="1" t="s">
        <v>9603</v>
      </c>
      <c r="C2559" s="1" t="s">
        <v>9604</v>
      </c>
      <c r="D2559" s="1" t="s">
        <v>1621</v>
      </c>
      <c r="E2559" s="1" t="s">
        <v>9605</v>
      </c>
      <c r="F2559" s="7">
        <v>44004</v>
      </c>
      <c r="G2559" s="1" t="s">
        <v>1344</v>
      </c>
      <c r="H2559" s="5">
        <v>58164138</v>
      </c>
      <c r="I2559" s="1" t="s">
        <v>3415</v>
      </c>
      <c r="J2559" s="1">
        <v>0</v>
      </c>
      <c r="K2559" s="1" t="s">
        <v>310</v>
      </c>
      <c r="L2559" s="1">
        <v>1</v>
      </c>
      <c r="M2559" s="1" t="s">
        <v>3693</v>
      </c>
      <c r="N2559" s="1" t="s">
        <v>9607</v>
      </c>
      <c r="O2559" s="1">
        <v>12600</v>
      </c>
      <c r="P2559" s="1" t="s">
        <v>1917</v>
      </c>
      <c r="Q2559" s="1">
        <v>242.63</v>
      </c>
      <c r="R2559" s="1" t="str">
        <f>IFERROR(VLOOKUP(K2559,Proveedores!$A$2:$B$500,2,0),"Agregar")</f>
        <v>MSD ARGENTINA SRL</v>
      </c>
      <c r="S2559" s="5">
        <f t="shared" si="39"/>
        <v>3057138</v>
      </c>
    </row>
    <row r="2560" spans="1:19" x14ac:dyDescent="0.2">
      <c r="A2560" s="7">
        <v>44048.669016203705</v>
      </c>
      <c r="B2560" s="1" t="s">
        <v>9608</v>
      </c>
      <c r="C2560" s="1" t="s">
        <v>9609</v>
      </c>
      <c r="D2560" s="1" t="s">
        <v>1621</v>
      </c>
      <c r="E2560" s="1" t="s">
        <v>9610</v>
      </c>
      <c r="F2560" s="7">
        <v>44043</v>
      </c>
      <c r="G2560" s="1" t="s">
        <v>42</v>
      </c>
      <c r="H2560" s="5">
        <v>5651492</v>
      </c>
      <c r="I2560" s="1">
        <v>0</v>
      </c>
      <c r="J2560" s="1">
        <v>0</v>
      </c>
      <c r="K2560" s="1" t="s">
        <v>6873</v>
      </c>
      <c r="L2560" s="1">
        <v>1</v>
      </c>
      <c r="M2560" s="1" t="s">
        <v>4368</v>
      </c>
      <c r="N2560" s="1" t="s">
        <v>5662</v>
      </c>
      <c r="O2560" s="1">
        <v>17416</v>
      </c>
      <c r="P2560" s="1" t="s">
        <v>5658</v>
      </c>
      <c r="Q2560" s="1">
        <v>324.5</v>
      </c>
      <c r="R2560" s="1" t="str">
        <f>IFERROR(VLOOKUP(K2560,Proveedores!$A$2:$B$500,2,0),"Agregar")</f>
        <v xml:space="preserve">SUCESORES DE ALFREDO WILLINER S.A. </v>
      </c>
      <c r="S2560" s="5">
        <f t="shared" si="39"/>
        <v>5651492</v>
      </c>
    </row>
    <row r="2561" spans="1:19" x14ac:dyDescent="0.2">
      <c r="A2561" s="7">
        <v>44048.670358796298</v>
      </c>
      <c r="B2561" s="1" t="s">
        <v>9611</v>
      </c>
      <c r="C2561" s="1" t="s">
        <v>9612</v>
      </c>
      <c r="D2561" s="1" t="s">
        <v>1621</v>
      </c>
      <c r="E2561" s="1" t="s">
        <v>9613</v>
      </c>
      <c r="F2561" s="7">
        <v>44004</v>
      </c>
      <c r="G2561" s="1" t="s">
        <v>1344</v>
      </c>
      <c r="H2561" s="5">
        <v>59346000</v>
      </c>
      <c r="I2561" s="1" t="s">
        <v>9614</v>
      </c>
      <c r="J2561" s="1">
        <v>0</v>
      </c>
      <c r="K2561" s="1" t="s">
        <v>310</v>
      </c>
      <c r="L2561" s="1">
        <v>2</v>
      </c>
      <c r="M2561" s="1" t="s">
        <v>2168</v>
      </c>
      <c r="N2561" s="1" t="s">
        <v>9615</v>
      </c>
      <c r="O2561" s="1">
        <v>252000</v>
      </c>
      <c r="P2561" s="1" t="s">
        <v>1917</v>
      </c>
      <c r="Q2561" s="1">
        <v>235.5</v>
      </c>
      <c r="R2561" s="1" t="str">
        <f>IFERROR(VLOOKUP(K2561,Proveedores!$A$2:$B$500,2,0),"Agregar")</f>
        <v>MSD ARGENTINA SRL</v>
      </c>
      <c r="S2561" s="5">
        <f t="shared" si="39"/>
        <v>59346000</v>
      </c>
    </row>
    <row r="2562" spans="1:19" x14ac:dyDescent="0.2">
      <c r="A2562" s="7">
        <v>44048.677893518521</v>
      </c>
      <c r="B2562" s="1" t="s">
        <v>9616</v>
      </c>
      <c r="C2562" s="1" t="s">
        <v>9617</v>
      </c>
      <c r="D2562" s="1" t="s">
        <v>1621</v>
      </c>
      <c r="E2562" s="1" t="s">
        <v>9618</v>
      </c>
      <c r="F2562" s="7">
        <v>44004</v>
      </c>
      <c r="G2562" s="1" t="s">
        <v>1344</v>
      </c>
      <c r="H2562" s="5">
        <v>59346000</v>
      </c>
      <c r="I2562" s="1" t="s">
        <v>3415</v>
      </c>
      <c r="J2562" s="1">
        <v>0</v>
      </c>
      <c r="K2562" s="1" t="s">
        <v>310</v>
      </c>
      <c r="L2562" s="1">
        <v>2</v>
      </c>
      <c r="M2562" s="1" t="s">
        <v>2168</v>
      </c>
      <c r="N2562" s="1" t="s">
        <v>9619</v>
      </c>
      <c r="O2562" s="1">
        <v>252000</v>
      </c>
      <c r="P2562" s="1" t="s">
        <v>1917</v>
      </c>
      <c r="Q2562" s="1">
        <v>235.5</v>
      </c>
      <c r="R2562" s="1" t="str">
        <f>IFERROR(VLOOKUP(K2562,Proveedores!$A$2:$B$500,2,0),"Agregar")</f>
        <v>MSD ARGENTINA SRL</v>
      </c>
      <c r="S2562" s="5">
        <f t="shared" si="39"/>
        <v>59346000</v>
      </c>
    </row>
    <row r="2563" spans="1:19" x14ac:dyDescent="0.2">
      <c r="A2563" s="7">
        <v>44048.686226851853</v>
      </c>
      <c r="B2563" s="1" t="s">
        <v>9620</v>
      </c>
      <c r="C2563" s="1" t="s">
        <v>9621</v>
      </c>
      <c r="D2563" s="1" t="s">
        <v>1621</v>
      </c>
      <c r="E2563" s="1" t="s">
        <v>9622</v>
      </c>
      <c r="F2563" s="7">
        <v>44074</v>
      </c>
      <c r="G2563" s="1" t="s">
        <v>8755</v>
      </c>
      <c r="H2563" s="5">
        <v>17449785</v>
      </c>
      <c r="I2563" s="1">
        <v>1243</v>
      </c>
      <c r="J2563" s="1">
        <v>0</v>
      </c>
      <c r="K2563" s="1" t="s">
        <v>1251</v>
      </c>
      <c r="L2563" s="1">
        <v>11</v>
      </c>
      <c r="M2563" s="1" t="s">
        <v>8756</v>
      </c>
      <c r="N2563" s="1" t="s">
        <v>8757</v>
      </c>
      <c r="O2563" s="1">
        <v>196065</v>
      </c>
      <c r="P2563" s="1" t="s">
        <v>1861</v>
      </c>
      <c r="Q2563" s="1">
        <v>89</v>
      </c>
      <c r="R2563" s="1" t="str">
        <f>IFERROR(VLOOKUP(K2563,Proveedores!$A$2:$B$500,2,0),"Agregar")</f>
        <v>ALFARMA SRL</v>
      </c>
      <c r="S2563" s="5">
        <f t="shared" ref="S2563:S2626" si="40">Q2563*O2563</f>
        <v>17449785</v>
      </c>
    </row>
    <row r="2564" spans="1:19" x14ac:dyDescent="0.2">
      <c r="A2564" s="7">
        <v>44048.687557870369</v>
      </c>
      <c r="B2564" s="1" t="s">
        <v>9623</v>
      </c>
      <c r="C2564" s="1" t="s">
        <v>9624</v>
      </c>
      <c r="D2564" s="1" t="s">
        <v>1621</v>
      </c>
      <c r="E2564" s="1" t="s">
        <v>9625</v>
      </c>
      <c r="F2564" s="7">
        <v>44043</v>
      </c>
      <c r="G2564" s="1" t="s">
        <v>42</v>
      </c>
      <c r="H2564" s="5">
        <v>4656250.5</v>
      </c>
      <c r="I2564" s="1">
        <v>0</v>
      </c>
      <c r="J2564" s="1">
        <v>0</v>
      </c>
      <c r="K2564" s="1" t="s">
        <v>6873</v>
      </c>
      <c r="L2564" s="1">
        <v>1</v>
      </c>
      <c r="M2564" s="1" t="s">
        <v>4368</v>
      </c>
      <c r="N2564" s="1" t="s">
        <v>5662</v>
      </c>
      <c r="O2564" s="1">
        <v>14349</v>
      </c>
      <c r="P2564" s="1" t="s">
        <v>5658</v>
      </c>
      <c r="Q2564" s="1">
        <v>324.5</v>
      </c>
      <c r="R2564" s="1" t="str">
        <f>IFERROR(VLOOKUP(K2564,Proveedores!$A$2:$B$500,2,0),"Agregar")</f>
        <v xml:space="preserve">SUCESORES DE ALFREDO WILLINER S.A. </v>
      </c>
      <c r="S2564" s="5">
        <f t="shared" si="40"/>
        <v>4656250.5</v>
      </c>
    </row>
    <row r="2565" spans="1:19" x14ac:dyDescent="0.2">
      <c r="A2565" s="7">
        <v>44048.704907407409</v>
      </c>
      <c r="B2565" s="1" t="s">
        <v>9626</v>
      </c>
      <c r="C2565" s="1" t="s">
        <v>9627</v>
      </c>
      <c r="D2565" s="1" t="s">
        <v>1621</v>
      </c>
      <c r="E2565" s="1" t="s">
        <v>9628</v>
      </c>
      <c r="F2565" s="7">
        <v>44043</v>
      </c>
      <c r="G2565" s="1" t="s">
        <v>42</v>
      </c>
      <c r="H2565" s="5">
        <v>3810928</v>
      </c>
      <c r="I2565" s="1">
        <v>0</v>
      </c>
      <c r="J2565" s="1">
        <v>0</v>
      </c>
      <c r="K2565" s="1" t="s">
        <v>6873</v>
      </c>
      <c r="L2565" s="1">
        <v>1</v>
      </c>
      <c r="M2565" s="1" t="s">
        <v>4368</v>
      </c>
      <c r="N2565" s="1" t="s">
        <v>5662</v>
      </c>
      <c r="O2565" s="1">
        <v>11744</v>
      </c>
      <c r="P2565" s="1" t="s">
        <v>5658</v>
      </c>
      <c r="Q2565" s="1">
        <v>324.5</v>
      </c>
      <c r="R2565" s="1" t="str">
        <f>IFERROR(VLOOKUP(K2565,Proveedores!$A$2:$B$500,2,0),"Agregar")</f>
        <v xml:space="preserve">SUCESORES DE ALFREDO WILLINER S.A. </v>
      </c>
      <c r="S2565" s="5">
        <f t="shared" si="40"/>
        <v>3810928</v>
      </c>
    </row>
    <row r="2566" spans="1:19" x14ac:dyDescent="0.2">
      <c r="A2566" s="7">
        <v>44049.349675925929</v>
      </c>
      <c r="B2566" s="1" t="s">
        <v>9629</v>
      </c>
      <c r="C2566" s="1" t="s">
        <v>9630</v>
      </c>
      <c r="D2566" s="1" t="s">
        <v>1621</v>
      </c>
      <c r="E2566" s="1" t="s">
        <v>6923</v>
      </c>
      <c r="F2566" s="7">
        <v>43951</v>
      </c>
      <c r="G2566" s="1" t="s">
        <v>692</v>
      </c>
      <c r="H2566" s="5">
        <v>4834112.4000000004</v>
      </c>
      <c r="I2566" s="1">
        <v>690</v>
      </c>
      <c r="J2566" s="1">
        <v>0</v>
      </c>
      <c r="K2566" s="1" t="s">
        <v>620</v>
      </c>
      <c r="L2566" s="1">
        <v>6</v>
      </c>
      <c r="M2566" s="1" t="s">
        <v>3984</v>
      </c>
      <c r="N2566" s="1" t="s">
        <v>6917</v>
      </c>
      <c r="O2566" s="1">
        <v>48438</v>
      </c>
      <c r="P2566" s="1" t="s">
        <v>6556</v>
      </c>
      <c r="Q2566" s="1">
        <v>99.8</v>
      </c>
      <c r="R2566" s="1" t="str">
        <f>IFERROR(VLOOKUP(K2566,Proveedores!$A$2:$B$500,2,0),"Agregar")</f>
        <v>PHARMOS S.A.</v>
      </c>
      <c r="S2566" s="5">
        <f t="shared" si="40"/>
        <v>4834112.3999999994</v>
      </c>
    </row>
    <row r="2567" spans="1:19" x14ac:dyDescent="0.2">
      <c r="A2567" s="7">
        <v>44049.385127314818</v>
      </c>
      <c r="B2567" s="1" t="s">
        <v>9631</v>
      </c>
      <c r="C2567" s="1" t="s">
        <v>9632</v>
      </c>
      <c r="D2567" s="1" t="s">
        <v>1621</v>
      </c>
      <c r="E2567" s="1" t="s">
        <v>9633</v>
      </c>
      <c r="F2567" s="7">
        <v>44040</v>
      </c>
      <c r="G2567" s="1" t="s">
        <v>692</v>
      </c>
      <c r="H2567" s="5">
        <v>236969.1</v>
      </c>
      <c r="I2567" s="1">
        <v>0</v>
      </c>
      <c r="J2567" s="1">
        <v>0</v>
      </c>
      <c r="K2567" s="1" t="s">
        <v>3255</v>
      </c>
      <c r="L2567" s="1">
        <v>29</v>
      </c>
      <c r="M2567" s="1" t="s">
        <v>4278</v>
      </c>
      <c r="N2567" s="1" t="s">
        <v>9634</v>
      </c>
      <c r="O2567" s="1">
        <v>6294</v>
      </c>
      <c r="P2567" s="1" t="s">
        <v>9635</v>
      </c>
      <c r="Q2567" s="1">
        <v>37.65</v>
      </c>
      <c r="R2567" s="1" t="str">
        <f>IFERROR(VLOOKUP(K2567,Proveedores!$A$2:$B$500,2,0),"Agregar")</f>
        <v>LABORATORIO ELEA PHOENIX S.A.</v>
      </c>
      <c r="S2567" s="5">
        <f t="shared" si="40"/>
        <v>236969.09999999998</v>
      </c>
    </row>
    <row r="2568" spans="1:19" x14ac:dyDescent="0.2">
      <c r="A2568" s="7">
        <v>44049.386747685188</v>
      </c>
      <c r="B2568" s="1" t="s">
        <v>9636</v>
      </c>
      <c r="C2568" s="1" t="s">
        <v>9637</v>
      </c>
      <c r="D2568" s="1" t="s">
        <v>1621</v>
      </c>
      <c r="E2568" s="1">
        <v>5889</v>
      </c>
      <c r="F2568" s="7">
        <v>44043</v>
      </c>
      <c r="G2568" s="1" t="s">
        <v>552</v>
      </c>
      <c r="H2568" s="5">
        <v>5121600</v>
      </c>
      <c r="I2568" s="1">
        <v>1252</v>
      </c>
      <c r="J2568" s="1">
        <v>0</v>
      </c>
      <c r="K2568" s="1" t="s">
        <v>6907</v>
      </c>
      <c r="L2568" s="1">
        <v>1</v>
      </c>
      <c r="M2568" s="1" t="s">
        <v>2521</v>
      </c>
      <c r="N2568" s="1" t="s">
        <v>4511</v>
      </c>
      <c r="O2568" s="1">
        <v>6000</v>
      </c>
      <c r="P2568" s="1" t="s">
        <v>2391</v>
      </c>
      <c r="Q2568" s="1">
        <v>853.6</v>
      </c>
      <c r="R2568" s="1" t="str">
        <f>IFERROR(VLOOKUP(K2568,Proveedores!$A$2:$B$500,2,0),"Agregar")</f>
        <v>KOPELCO S.A.</v>
      </c>
      <c r="S2568" s="5">
        <f t="shared" si="40"/>
        <v>5121600</v>
      </c>
    </row>
    <row r="2569" spans="1:19" x14ac:dyDescent="0.2">
      <c r="A2569" s="7">
        <v>44049.398530092592</v>
      </c>
      <c r="B2569" s="1" t="s">
        <v>9638</v>
      </c>
      <c r="C2569" s="1" t="s">
        <v>9639</v>
      </c>
      <c r="D2569" s="1" t="s">
        <v>1621</v>
      </c>
      <c r="E2569" s="1" t="s">
        <v>9640</v>
      </c>
      <c r="F2569" s="7">
        <v>44049</v>
      </c>
      <c r="G2569" s="1">
        <v>43922</v>
      </c>
      <c r="H2569" s="5">
        <v>17028000</v>
      </c>
      <c r="I2569" s="1">
        <v>1239</v>
      </c>
      <c r="J2569" s="1">
        <v>0</v>
      </c>
      <c r="K2569" s="1" t="s">
        <v>7069</v>
      </c>
      <c r="L2569" s="1">
        <v>2</v>
      </c>
      <c r="M2569" s="1" t="s">
        <v>8658</v>
      </c>
      <c r="N2569" s="1" t="s">
        <v>8659</v>
      </c>
      <c r="O2569" s="1">
        <v>99000</v>
      </c>
      <c r="P2569" s="1" t="s">
        <v>8660</v>
      </c>
      <c r="Q2569" s="1">
        <v>172</v>
      </c>
      <c r="R2569" s="1" t="str">
        <f>IFERROR(VLOOKUP(K2569,Proveedores!$A$2:$B$500,2,0),"Agregar")</f>
        <v xml:space="preserve">Grupo Sala S.A. </v>
      </c>
      <c r="S2569" s="5">
        <f t="shared" si="40"/>
        <v>17028000</v>
      </c>
    </row>
    <row r="2570" spans="1:19" x14ac:dyDescent="0.2">
      <c r="A2570" s="7">
        <v>44049.500115740739</v>
      </c>
      <c r="B2570" s="1" t="s">
        <v>9641</v>
      </c>
      <c r="C2570" s="1" t="s">
        <v>9642</v>
      </c>
      <c r="D2570" s="1" t="s">
        <v>1621</v>
      </c>
      <c r="E2570" s="1" t="s">
        <v>9643</v>
      </c>
      <c r="F2570" s="7">
        <v>44039</v>
      </c>
      <c r="G2570" s="1" t="s">
        <v>692</v>
      </c>
      <c r="H2570" s="5">
        <v>2265778.2400000002</v>
      </c>
      <c r="I2570" s="1" t="s">
        <v>1816</v>
      </c>
      <c r="J2570" s="1">
        <v>0</v>
      </c>
      <c r="K2570" s="1" t="s">
        <v>1847</v>
      </c>
      <c r="L2570" s="1">
        <v>20</v>
      </c>
      <c r="M2570" s="1" t="s">
        <v>2527</v>
      </c>
      <c r="N2570" s="1" t="s">
        <v>9358</v>
      </c>
      <c r="O2570" s="1">
        <v>63184</v>
      </c>
      <c r="P2570" s="1" t="s">
        <v>2515</v>
      </c>
      <c r="Q2570" s="1">
        <v>35.86</v>
      </c>
      <c r="R2570" s="1" t="str">
        <f>IFERROR(VLOOKUP(K2570,Proveedores!$A$2:$B$500,2,0),"Agregar")</f>
        <v xml:space="preserve">LAFEDAR S.A. </v>
      </c>
      <c r="S2570" s="5">
        <f t="shared" si="40"/>
        <v>2265778.2399999998</v>
      </c>
    </row>
    <row r="2571" spans="1:19" x14ac:dyDescent="0.2">
      <c r="A2571" s="7">
        <v>44049.530659722222</v>
      </c>
      <c r="B2571" s="1" t="s">
        <v>9644</v>
      </c>
      <c r="C2571" s="1" t="s">
        <v>9645</v>
      </c>
      <c r="D2571" s="1" t="s">
        <v>1621</v>
      </c>
      <c r="E2571" s="1" t="s">
        <v>9646</v>
      </c>
      <c r="F2571" s="7">
        <v>44047</v>
      </c>
      <c r="G2571" s="1" t="s">
        <v>8773</v>
      </c>
      <c r="H2571" s="5">
        <v>3696600</v>
      </c>
      <c r="I2571" s="1" t="s">
        <v>9647</v>
      </c>
      <c r="J2571" s="1">
        <v>0</v>
      </c>
      <c r="K2571" s="1" t="s">
        <v>6608</v>
      </c>
      <c r="L2571" s="1">
        <v>1</v>
      </c>
      <c r="M2571" s="1" t="s">
        <v>6197</v>
      </c>
      <c r="N2571" s="1" t="s">
        <v>8775</v>
      </c>
      <c r="O2571" s="1">
        <v>20000</v>
      </c>
      <c r="P2571" s="1" t="s">
        <v>1665</v>
      </c>
      <c r="Q2571" s="1">
        <v>184.83</v>
      </c>
      <c r="R2571" s="1" t="str">
        <f>IFERROR(VLOOKUP(K2571,Proveedores!$A$2:$B$500,2,0),"Agregar")</f>
        <v>R.A. INTERTRADING S.A.</v>
      </c>
      <c r="S2571" s="5">
        <f t="shared" si="40"/>
        <v>3696600.0000000005</v>
      </c>
    </row>
    <row r="2572" spans="1:19" x14ac:dyDescent="0.2">
      <c r="A2572" s="7">
        <v>44049.53334490741</v>
      </c>
      <c r="B2572" s="1" t="s">
        <v>9648</v>
      </c>
      <c r="C2572" s="1" t="s">
        <v>9649</v>
      </c>
      <c r="D2572" s="1" t="s">
        <v>1621</v>
      </c>
      <c r="E2572" s="1">
        <v>22113</v>
      </c>
      <c r="F2572" s="7">
        <v>44033</v>
      </c>
      <c r="G2572" s="1" t="s">
        <v>1296</v>
      </c>
      <c r="H2572" s="5">
        <v>2816100</v>
      </c>
      <c r="I2572" s="1">
        <v>1224</v>
      </c>
      <c r="J2572" s="1">
        <v>0</v>
      </c>
      <c r="K2572" s="1" t="s">
        <v>2039</v>
      </c>
      <c r="L2572" s="1">
        <v>1</v>
      </c>
      <c r="M2572" s="1" t="s">
        <v>9650</v>
      </c>
      <c r="N2572" s="1" t="s">
        <v>9651</v>
      </c>
      <c r="O2572" s="1">
        <v>52500</v>
      </c>
      <c r="P2572" s="1" t="s">
        <v>9652</v>
      </c>
      <c r="Q2572" s="1">
        <v>53.64</v>
      </c>
      <c r="R2572" s="1" t="str">
        <f>IFERROR(VLOOKUP(K2572,Proveedores!$A$2:$B$500,2,0),"Agregar")</f>
        <v>MEDI SISTEM SRL</v>
      </c>
      <c r="S2572" s="5">
        <f t="shared" si="40"/>
        <v>2816100</v>
      </c>
    </row>
    <row r="2573" spans="1:19" x14ac:dyDescent="0.2">
      <c r="A2573" s="7">
        <v>44049.534351851849</v>
      </c>
      <c r="B2573" s="1" t="s">
        <v>9653</v>
      </c>
      <c r="C2573" s="1" t="s">
        <v>9654</v>
      </c>
      <c r="D2573" s="1" t="s">
        <v>1621</v>
      </c>
      <c r="E2573" s="1" t="s">
        <v>9655</v>
      </c>
      <c r="F2573" s="7">
        <v>44047</v>
      </c>
      <c r="G2573" s="1" t="s">
        <v>8773</v>
      </c>
      <c r="H2573" s="5">
        <v>3696600</v>
      </c>
      <c r="I2573" s="1" t="s">
        <v>9656</v>
      </c>
      <c r="J2573" s="1">
        <v>0</v>
      </c>
      <c r="K2573" s="1" t="s">
        <v>6608</v>
      </c>
      <c r="L2573" s="1">
        <v>1</v>
      </c>
      <c r="M2573" s="1" t="s">
        <v>6197</v>
      </c>
      <c r="N2573" s="1" t="s">
        <v>8775</v>
      </c>
      <c r="O2573" s="1">
        <v>20000</v>
      </c>
      <c r="P2573" s="1" t="s">
        <v>1665</v>
      </c>
      <c r="Q2573" s="1">
        <v>184.83</v>
      </c>
      <c r="R2573" s="1" t="str">
        <f>IFERROR(VLOOKUP(K2573,Proveedores!$A$2:$B$500,2,0),"Agregar")</f>
        <v>R.A. INTERTRADING S.A.</v>
      </c>
      <c r="S2573" s="5">
        <f t="shared" si="40"/>
        <v>3696600.0000000005</v>
      </c>
    </row>
    <row r="2574" spans="1:19" x14ac:dyDescent="0.2">
      <c r="A2574" s="7">
        <v>44049.563506944447</v>
      </c>
      <c r="B2574" s="1" t="s">
        <v>9657</v>
      </c>
      <c r="C2574" s="1" t="s">
        <v>9658</v>
      </c>
      <c r="D2574" s="1" t="s">
        <v>1621</v>
      </c>
      <c r="E2574" s="1">
        <v>22127</v>
      </c>
      <c r="F2574" s="7">
        <v>44036</v>
      </c>
      <c r="G2574" s="1" t="s">
        <v>9659</v>
      </c>
      <c r="H2574" s="5">
        <v>2816100</v>
      </c>
      <c r="I2574" s="1">
        <v>1236</v>
      </c>
      <c r="J2574" s="1">
        <v>0</v>
      </c>
      <c r="K2574" s="1" t="s">
        <v>2039</v>
      </c>
      <c r="L2574" s="1">
        <v>1</v>
      </c>
      <c r="M2574" s="1" t="s">
        <v>9650</v>
      </c>
      <c r="N2574" s="1" t="s">
        <v>9660</v>
      </c>
      <c r="O2574" s="1">
        <v>52500</v>
      </c>
      <c r="P2574" s="1" t="s">
        <v>1665</v>
      </c>
      <c r="Q2574" s="1">
        <v>53.64</v>
      </c>
      <c r="R2574" s="1" t="str">
        <f>IFERROR(VLOOKUP(K2574,Proveedores!$A$2:$B$500,2,0),"Agregar")</f>
        <v>MEDI SISTEM SRL</v>
      </c>
      <c r="S2574" s="5">
        <f t="shared" si="40"/>
        <v>2816100</v>
      </c>
    </row>
    <row r="2575" spans="1:19" x14ac:dyDescent="0.2">
      <c r="A2575" s="7">
        <v>44049.586909722224</v>
      </c>
      <c r="B2575" s="1" t="s">
        <v>9661</v>
      </c>
      <c r="C2575" s="1" t="s">
        <v>9662</v>
      </c>
      <c r="D2575" s="1" t="s">
        <v>1621</v>
      </c>
      <c r="E2575" s="1">
        <v>22168</v>
      </c>
      <c r="F2575" s="7">
        <v>44049</v>
      </c>
      <c r="G2575" s="1" t="s">
        <v>1296</v>
      </c>
      <c r="H2575" s="5">
        <v>2816100</v>
      </c>
      <c r="I2575" s="1">
        <v>1181</v>
      </c>
      <c r="J2575" s="1">
        <v>0</v>
      </c>
      <c r="K2575" s="1" t="s">
        <v>2039</v>
      </c>
      <c r="L2575" s="1">
        <v>1</v>
      </c>
      <c r="M2575" s="1" t="s">
        <v>9663</v>
      </c>
      <c r="N2575" s="1" t="s">
        <v>9651</v>
      </c>
      <c r="O2575" s="1">
        <v>52500</v>
      </c>
      <c r="P2575" s="1" t="s">
        <v>1665</v>
      </c>
      <c r="Q2575" s="1">
        <v>53.64</v>
      </c>
      <c r="R2575" s="1" t="str">
        <f>IFERROR(VLOOKUP(K2575,Proveedores!$A$2:$B$500,2,0),"Agregar")</f>
        <v>MEDI SISTEM SRL</v>
      </c>
      <c r="S2575" s="5">
        <f t="shared" si="40"/>
        <v>2816100</v>
      </c>
    </row>
    <row r="2576" spans="1:19" x14ac:dyDescent="0.2">
      <c r="A2576" s="7">
        <v>44049.58697916667</v>
      </c>
      <c r="B2576" s="1" t="s">
        <v>9664</v>
      </c>
      <c r="C2576" s="1" t="s">
        <v>9665</v>
      </c>
      <c r="D2576" s="1" t="s">
        <v>1621</v>
      </c>
      <c r="E2576" s="1" t="s">
        <v>9666</v>
      </c>
      <c r="F2576" s="7">
        <v>44043</v>
      </c>
      <c r="G2576" s="1" t="s">
        <v>42</v>
      </c>
      <c r="H2576" s="5">
        <v>1273662.5</v>
      </c>
      <c r="I2576" s="1">
        <v>0</v>
      </c>
      <c r="J2576" s="1">
        <v>0</v>
      </c>
      <c r="K2576" s="1" t="s">
        <v>6873</v>
      </c>
      <c r="L2576" s="1">
        <v>1</v>
      </c>
      <c r="M2576" s="1" t="s">
        <v>4368</v>
      </c>
      <c r="N2576" s="1" t="s">
        <v>5662</v>
      </c>
      <c r="O2576" s="1">
        <v>3925</v>
      </c>
      <c r="P2576" s="1" t="s">
        <v>5658</v>
      </c>
      <c r="Q2576" s="1">
        <v>324.5</v>
      </c>
      <c r="R2576" s="1" t="str">
        <f>IFERROR(VLOOKUP(K2576,Proveedores!$A$2:$B$500,2,0),"Agregar")</f>
        <v xml:space="preserve">SUCESORES DE ALFREDO WILLINER S.A. </v>
      </c>
      <c r="S2576" s="5">
        <f t="shared" si="40"/>
        <v>1273662.5</v>
      </c>
    </row>
    <row r="2577" spans="1:19" x14ac:dyDescent="0.2">
      <c r="A2577" s="7">
        <v>44049.620335648149</v>
      </c>
      <c r="B2577" s="1" t="s">
        <v>9667</v>
      </c>
      <c r="C2577" s="1" t="s">
        <v>9668</v>
      </c>
      <c r="D2577" s="1" t="s">
        <v>1621</v>
      </c>
      <c r="E2577" s="1" t="s">
        <v>9669</v>
      </c>
      <c r="F2577" s="7">
        <v>44043</v>
      </c>
      <c r="G2577" s="1" t="s">
        <v>692</v>
      </c>
      <c r="H2577" s="5">
        <v>3678480</v>
      </c>
      <c r="I2577" s="1" t="s">
        <v>1816</v>
      </c>
      <c r="J2577" s="1">
        <v>0</v>
      </c>
      <c r="K2577" s="1" t="s">
        <v>1847</v>
      </c>
      <c r="L2577" s="1">
        <v>19</v>
      </c>
      <c r="M2577" s="1" t="s">
        <v>3090</v>
      </c>
      <c r="N2577" s="1" t="s">
        <v>3086</v>
      </c>
      <c r="O2577" s="1">
        <v>312000</v>
      </c>
      <c r="P2577" s="1" t="s">
        <v>3092</v>
      </c>
      <c r="Q2577" s="1">
        <v>11.79</v>
      </c>
      <c r="R2577" s="1" t="str">
        <f>IFERROR(VLOOKUP(K2577,Proveedores!$A$2:$B$500,2,0),"Agregar")</f>
        <v xml:space="preserve">LAFEDAR S.A. </v>
      </c>
      <c r="S2577" s="5">
        <f t="shared" si="40"/>
        <v>3678479.9999999995</v>
      </c>
    </row>
    <row r="2578" spans="1:19" x14ac:dyDescent="0.2">
      <c r="A2578" s="7">
        <v>44049.659722222219</v>
      </c>
      <c r="B2578" s="1" t="s">
        <v>9670</v>
      </c>
      <c r="C2578" s="1" t="s">
        <v>9671</v>
      </c>
      <c r="D2578" s="1" t="s">
        <v>1621</v>
      </c>
      <c r="E2578" s="1" t="s">
        <v>9672</v>
      </c>
      <c r="F2578" s="7">
        <v>44043</v>
      </c>
      <c r="G2578" s="1" t="s">
        <v>42</v>
      </c>
      <c r="H2578" s="5">
        <v>3270960</v>
      </c>
      <c r="I2578" s="1">
        <v>0</v>
      </c>
      <c r="J2578" s="1">
        <v>0</v>
      </c>
      <c r="K2578" s="1" t="s">
        <v>6873</v>
      </c>
      <c r="L2578" s="1">
        <v>1</v>
      </c>
      <c r="M2578" s="1" t="s">
        <v>4368</v>
      </c>
      <c r="N2578" s="1" t="s">
        <v>5662</v>
      </c>
      <c r="O2578" s="1">
        <v>10080</v>
      </c>
      <c r="P2578" s="1" t="s">
        <v>5658</v>
      </c>
      <c r="Q2578" s="1">
        <v>324.5</v>
      </c>
      <c r="R2578" s="1" t="str">
        <f>IFERROR(VLOOKUP(K2578,Proveedores!$A$2:$B$500,2,0),"Agregar")</f>
        <v xml:space="preserve">SUCESORES DE ALFREDO WILLINER S.A. </v>
      </c>
      <c r="S2578" s="5">
        <f t="shared" si="40"/>
        <v>3270960</v>
      </c>
    </row>
    <row r="2579" spans="1:19" x14ac:dyDescent="0.2">
      <c r="A2579" s="7">
        <v>44049.670162037037</v>
      </c>
      <c r="B2579" s="1" t="s">
        <v>9673</v>
      </c>
      <c r="C2579" s="1" t="s">
        <v>9674</v>
      </c>
      <c r="D2579" s="1" t="s">
        <v>1621</v>
      </c>
      <c r="E2579" s="1" t="s">
        <v>9675</v>
      </c>
      <c r="F2579" s="7">
        <v>44043</v>
      </c>
      <c r="G2579" s="1" t="s">
        <v>42</v>
      </c>
      <c r="H2579" s="5">
        <v>1512494.5</v>
      </c>
      <c r="I2579" s="1">
        <v>0</v>
      </c>
      <c r="J2579" s="1">
        <v>0</v>
      </c>
      <c r="K2579" s="1" t="s">
        <v>6873</v>
      </c>
      <c r="L2579" s="1">
        <v>1</v>
      </c>
      <c r="M2579" s="1" t="s">
        <v>4368</v>
      </c>
      <c r="N2579" s="1" t="s">
        <v>5662</v>
      </c>
      <c r="O2579" s="1">
        <v>4661</v>
      </c>
      <c r="P2579" s="1" t="s">
        <v>5658</v>
      </c>
      <c r="Q2579" s="1">
        <v>324.5</v>
      </c>
      <c r="R2579" s="1" t="str">
        <f>IFERROR(VLOOKUP(K2579,Proveedores!$A$2:$B$500,2,0),"Agregar")</f>
        <v xml:space="preserve">SUCESORES DE ALFREDO WILLINER S.A. </v>
      </c>
      <c r="S2579" s="5">
        <f t="shared" si="40"/>
        <v>1512494.5</v>
      </c>
    </row>
    <row r="2580" spans="1:19" x14ac:dyDescent="0.2">
      <c r="A2580" s="7">
        <v>44049.683333333334</v>
      </c>
      <c r="B2580" s="1" t="s">
        <v>9676</v>
      </c>
      <c r="C2580" s="1" t="s">
        <v>9677</v>
      </c>
      <c r="D2580" s="1" t="s">
        <v>1621</v>
      </c>
      <c r="E2580" s="1" t="s">
        <v>9678</v>
      </c>
      <c r="F2580" s="7">
        <v>44043</v>
      </c>
      <c r="G2580" s="1" t="s">
        <v>42</v>
      </c>
      <c r="H2580" s="5">
        <v>3335480</v>
      </c>
      <c r="I2580" s="1">
        <v>0</v>
      </c>
      <c r="J2580" s="1">
        <v>0</v>
      </c>
      <c r="K2580" s="1" t="s">
        <v>6873</v>
      </c>
      <c r="L2580" s="1">
        <v>5</v>
      </c>
      <c r="M2580" s="1" t="s">
        <v>4368</v>
      </c>
      <c r="N2580" s="1" t="s">
        <v>5662</v>
      </c>
      <c r="O2580" s="1">
        <v>13670</v>
      </c>
      <c r="P2580" s="1" t="s">
        <v>5658</v>
      </c>
      <c r="Q2580" s="1">
        <v>244</v>
      </c>
      <c r="R2580" s="1" t="str">
        <f>IFERROR(VLOOKUP(K2580,Proveedores!$A$2:$B$500,2,0),"Agregar")</f>
        <v xml:space="preserve">SUCESORES DE ALFREDO WILLINER S.A. </v>
      </c>
      <c r="S2580" s="5">
        <f t="shared" si="40"/>
        <v>3335480</v>
      </c>
    </row>
    <row r="2581" spans="1:19" x14ac:dyDescent="0.2">
      <c r="A2581" s="7">
        <v>44050.358564814815</v>
      </c>
      <c r="B2581" s="1" t="s">
        <v>9679</v>
      </c>
      <c r="C2581" s="1" t="s">
        <v>9680</v>
      </c>
      <c r="D2581" s="1" t="s">
        <v>1621</v>
      </c>
      <c r="E2581" s="1" t="s">
        <v>9681</v>
      </c>
      <c r="F2581" s="7">
        <v>44035</v>
      </c>
      <c r="G2581" s="1" t="s">
        <v>8728</v>
      </c>
      <c r="H2581" s="5">
        <v>28622880</v>
      </c>
      <c r="I2581" s="1">
        <v>1276</v>
      </c>
      <c r="J2581" s="1">
        <v>0</v>
      </c>
      <c r="K2581" s="1" t="s">
        <v>1392</v>
      </c>
      <c r="L2581" s="1">
        <v>14</v>
      </c>
      <c r="M2581" s="1" t="s">
        <v>7039</v>
      </c>
      <c r="N2581" s="1" t="s">
        <v>9336</v>
      </c>
      <c r="O2581" s="1">
        <v>15840</v>
      </c>
      <c r="P2581" s="1">
        <v>1</v>
      </c>
      <c r="Q2581" s="1">
        <v>1807</v>
      </c>
      <c r="R2581" s="1" t="str">
        <f>IFERROR(VLOOKUP(K2581,Proveedores!$A$2:$B$500,2,0),"Agregar")</f>
        <v>PROPATO HNOS S.A.I.C.</v>
      </c>
      <c r="S2581" s="5">
        <f t="shared" si="40"/>
        <v>28622880</v>
      </c>
    </row>
    <row r="2582" spans="1:19" x14ac:dyDescent="0.2">
      <c r="A2582" s="7">
        <v>44050.454363425924</v>
      </c>
      <c r="B2582" s="1" t="s">
        <v>9682</v>
      </c>
      <c r="C2582" s="1" t="s">
        <v>9683</v>
      </c>
      <c r="D2582" s="1" t="s">
        <v>1621</v>
      </c>
      <c r="E2582" s="1" t="s">
        <v>9684</v>
      </c>
      <c r="F2582" s="7">
        <v>44008</v>
      </c>
      <c r="G2582" s="1" t="s">
        <v>539</v>
      </c>
      <c r="H2582" s="5">
        <v>3880800</v>
      </c>
      <c r="I2582" s="1" t="s">
        <v>1816</v>
      </c>
      <c r="J2582" s="1">
        <v>0</v>
      </c>
      <c r="K2582" s="1" t="s">
        <v>1847</v>
      </c>
      <c r="L2582" s="1">
        <v>1</v>
      </c>
      <c r="M2582" s="1">
        <v>2272541</v>
      </c>
      <c r="N2582" s="1" t="s">
        <v>6004</v>
      </c>
      <c r="O2582" s="1">
        <v>252000</v>
      </c>
      <c r="P2582" s="1" t="s">
        <v>1960</v>
      </c>
      <c r="Q2582" s="1">
        <v>15.4</v>
      </c>
      <c r="R2582" s="1" t="str">
        <f>IFERROR(VLOOKUP(K2582,Proveedores!$A$2:$B$500,2,0),"Agregar")</f>
        <v xml:space="preserve">LAFEDAR S.A. </v>
      </c>
      <c r="S2582" s="5">
        <f t="shared" si="40"/>
        <v>3880800</v>
      </c>
    </row>
    <row r="2583" spans="1:19" x14ac:dyDescent="0.2">
      <c r="A2583" s="7">
        <v>44050.516006944446</v>
      </c>
      <c r="B2583" s="1" t="s">
        <v>9685</v>
      </c>
      <c r="C2583" s="1" t="s">
        <v>9686</v>
      </c>
      <c r="D2583" s="1" t="s">
        <v>1621</v>
      </c>
      <c r="E2583" s="1" t="s">
        <v>9687</v>
      </c>
      <c r="F2583" s="7">
        <v>44048</v>
      </c>
      <c r="G2583" s="1" t="s">
        <v>204</v>
      </c>
      <c r="H2583" s="5">
        <v>528120</v>
      </c>
      <c r="I2583" s="1">
        <v>1256</v>
      </c>
      <c r="J2583" s="1">
        <v>0</v>
      </c>
      <c r="K2583" s="1" t="s">
        <v>9688</v>
      </c>
      <c r="L2583" s="1">
        <v>1</v>
      </c>
      <c r="M2583" s="1" t="s">
        <v>9689</v>
      </c>
      <c r="N2583" s="1" t="s">
        <v>9690</v>
      </c>
      <c r="O2583" s="1">
        <v>1000</v>
      </c>
      <c r="P2583" s="1" t="s">
        <v>1665</v>
      </c>
      <c r="Q2583" s="1">
        <v>3260</v>
      </c>
      <c r="R2583" s="1" t="str">
        <f>IFERROR(VLOOKUP(K2583,Proveedores!$A$2:$B$500,2,0),"Agregar")</f>
        <v>VSA ALTA COMPLEJIDAD S.A.</v>
      </c>
      <c r="S2583" s="5">
        <f t="shared" si="40"/>
        <v>3260000</v>
      </c>
    </row>
    <row r="2584" spans="1:19" x14ac:dyDescent="0.2">
      <c r="A2584" s="7">
        <v>44050.642476851855</v>
      </c>
      <c r="B2584" s="1" t="s">
        <v>9691</v>
      </c>
      <c r="C2584" s="1" t="s">
        <v>9692</v>
      </c>
      <c r="D2584" s="1" t="s">
        <v>1621</v>
      </c>
      <c r="E2584" s="1" t="s">
        <v>9693</v>
      </c>
      <c r="F2584" s="7">
        <v>44027</v>
      </c>
      <c r="G2584" s="1" t="s">
        <v>880</v>
      </c>
      <c r="H2584" s="5">
        <v>22606610.710000001</v>
      </c>
      <c r="I2584" s="1" t="s">
        <v>3415</v>
      </c>
      <c r="J2584" s="1">
        <v>0</v>
      </c>
      <c r="K2584" s="1" t="s">
        <v>310</v>
      </c>
      <c r="L2584" s="1">
        <v>1</v>
      </c>
      <c r="M2584" s="1" t="s">
        <v>3416</v>
      </c>
      <c r="N2584" s="1" t="s">
        <v>8084</v>
      </c>
      <c r="O2584" s="1">
        <v>8363</v>
      </c>
      <c r="P2584" s="1" t="s">
        <v>9694</v>
      </c>
      <c r="Q2584" s="1">
        <v>2703.17</v>
      </c>
      <c r="R2584" s="1" t="str">
        <f>IFERROR(VLOOKUP(K2584,Proveedores!$A$2:$B$500,2,0),"Agregar")</f>
        <v>MSD ARGENTINA SRL</v>
      </c>
      <c r="S2584" s="5">
        <f t="shared" si="40"/>
        <v>22606610.710000001</v>
      </c>
    </row>
    <row r="2585" spans="1:19" x14ac:dyDescent="0.2">
      <c r="A2585" s="7">
        <v>44050.645925925928</v>
      </c>
      <c r="B2585" s="1" t="s">
        <v>9695</v>
      </c>
      <c r="C2585" s="1" t="s">
        <v>9696</v>
      </c>
      <c r="D2585" s="1" t="s">
        <v>1621</v>
      </c>
      <c r="E2585" s="1" t="s">
        <v>9697</v>
      </c>
      <c r="F2585" s="7">
        <v>44040</v>
      </c>
      <c r="G2585" s="1" t="s">
        <v>42</v>
      </c>
      <c r="H2585" s="5">
        <v>5669664</v>
      </c>
      <c r="I2585" s="1">
        <v>0</v>
      </c>
      <c r="J2585" s="1">
        <v>0</v>
      </c>
      <c r="K2585" s="1" t="s">
        <v>6873</v>
      </c>
      <c r="L2585" s="1">
        <v>1</v>
      </c>
      <c r="M2585" s="1" t="s">
        <v>4368</v>
      </c>
      <c r="N2585" s="1" t="s">
        <v>5662</v>
      </c>
      <c r="O2585" s="1">
        <v>17472</v>
      </c>
      <c r="P2585" s="1" t="s">
        <v>5658</v>
      </c>
      <c r="Q2585" s="1">
        <v>324.5</v>
      </c>
      <c r="R2585" s="1" t="str">
        <f>IFERROR(VLOOKUP(K2585,Proveedores!$A$2:$B$500,2,0),"Agregar")</f>
        <v xml:space="preserve">SUCESORES DE ALFREDO WILLINER S.A. </v>
      </c>
      <c r="S2585" s="5">
        <f t="shared" si="40"/>
        <v>5669664</v>
      </c>
    </row>
    <row r="2586" spans="1:19" x14ac:dyDescent="0.2">
      <c r="A2586" s="7">
        <v>44050.655752314815</v>
      </c>
      <c r="B2586" s="1" t="s">
        <v>9698</v>
      </c>
      <c r="C2586" s="1" t="s">
        <v>9699</v>
      </c>
      <c r="D2586" s="1" t="s">
        <v>1621</v>
      </c>
      <c r="E2586" s="1" t="s">
        <v>9700</v>
      </c>
      <c r="F2586" s="7">
        <v>44049</v>
      </c>
      <c r="G2586" s="1" t="s">
        <v>8773</v>
      </c>
      <c r="H2586" s="5">
        <v>4620750</v>
      </c>
      <c r="I2586" s="1" t="s">
        <v>9701</v>
      </c>
      <c r="J2586" s="1">
        <v>0</v>
      </c>
      <c r="K2586" s="1" t="s">
        <v>6608</v>
      </c>
      <c r="L2586" s="1">
        <v>1</v>
      </c>
      <c r="M2586" s="1" t="s">
        <v>6197</v>
      </c>
      <c r="N2586" s="1" t="s">
        <v>8775</v>
      </c>
      <c r="O2586" s="1">
        <v>25000</v>
      </c>
      <c r="P2586" s="1" t="s">
        <v>1665</v>
      </c>
      <c r="Q2586" s="1">
        <v>184.83</v>
      </c>
      <c r="R2586" s="1" t="str">
        <f>IFERROR(VLOOKUP(K2586,Proveedores!$A$2:$B$500,2,0),"Agregar")</f>
        <v>R.A. INTERTRADING S.A.</v>
      </c>
      <c r="S2586" s="5">
        <f t="shared" si="40"/>
        <v>4620750</v>
      </c>
    </row>
    <row r="2587" spans="1:19" x14ac:dyDescent="0.2">
      <c r="A2587" s="7">
        <v>44050.657650462963</v>
      </c>
      <c r="B2587" s="1" t="s">
        <v>9702</v>
      </c>
      <c r="C2587" s="1" t="s">
        <v>9703</v>
      </c>
      <c r="D2587" s="1" t="s">
        <v>1621</v>
      </c>
      <c r="E2587" s="1" t="s">
        <v>9704</v>
      </c>
      <c r="F2587" s="7">
        <v>44040</v>
      </c>
      <c r="G2587" s="1" t="s">
        <v>42</v>
      </c>
      <c r="H2587" s="5">
        <v>5669664</v>
      </c>
      <c r="I2587" s="1">
        <v>0</v>
      </c>
      <c r="J2587" s="1">
        <v>0</v>
      </c>
      <c r="K2587" s="1" t="s">
        <v>6873</v>
      </c>
      <c r="L2587" s="1">
        <v>1</v>
      </c>
      <c r="M2587" s="1" t="s">
        <v>4368</v>
      </c>
      <c r="N2587" s="1" t="s">
        <v>5662</v>
      </c>
      <c r="O2587" s="1">
        <v>17472</v>
      </c>
      <c r="P2587" s="1" t="s">
        <v>5658</v>
      </c>
      <c r="Q2587" s="1">
        <v>324.5</v>
      </c>
      <c r="R2587" s="1" t="str">
        <f>IFERROR(VLOOKUP(K2587,Proveedores!$A$2:$B$500,2,0),"Agregar")</f>
        <v xml:space="preserve">SUCESORES DE ALFREDO WILLINER S.A. </v>
      </c>
      <c r="S2587" s="5">
        <f t="shared" si="40"/>
        <v>5669664</v>
      </c>
    </row>
    <row r="2588" spans="1:19" x14ac:dyDescent="0.2">
      <c r="A2588" s="7">
        <v>44050.664456018516</v>
      </c>
      <c r="B2588" s="1" t="s">
        <v>9705</v>
      </c>
      <c r="C2588" s="1" t="s">
        <v>9706</v>
      </c>
      <c r="D2588" s="1" t="s">
        <v>1621</v>
      </c>
      <c r="E2588" s="1" t="s">
        <v>9707</v>
      </c>
      <c r="F2588" s="7">
        <v>44027</v>
      </c>
      <c r="G2588" s="1" t="s">
        <v>880</v>
      </c>
      <c r="H2588" s="5">
        <v>7506703.0899999999</v>
      </c>
      <c r="I2588" s="1" t="s">
        <v>8036</v>
      </c>
      <c r="J2588" s="1">
        <v>0</v>
      </c>
      <c r="K2588" s="1" t="s">
        <v>310</v>
      </c>
      <c r="L2588" s="1">
        <v>1</v>
      </c>
      <c r="M2588" s="1" t="s">
        <v>3416</v>
      </c>
      <c r="N2588" s="1" t="s">
        <v>9708</v>
      </c>
      <c r="O2588" s="1">
        <v>2777</v>
      </c>
      <c r="P2588" s="1" t="s">
        <v>5011</v>
      </c>
      <c r="Q2588" s="1">
        <v>2703.17</v>
      </c>
      <c r="R2588" s="1" t="str">
        <f>IFERROR(VLOOKUP(K2588,Proveedores!$A$2:$B$500,2,0),"Agregar")</f>
        <v>MSD ARGENTINA SRL</v>
      </c>
      <c r="S2588" s="5">
        <f t="shared" si="40"/>
        <v>7506703.0899999999</v>
      </c>
    </row>
    <row r="2589" spans="1:19" x14ac:dyDescent="0.2">
      <c r="A2589" s="7">
        <v>44050.694050925929</v>
      </c>
      <c r="B2589" s="1" t="s">
        <v>9709</v>
      </c>
      <c r="C2589" s="1" t="s">
        <v>9710</v>
      </c>
      <c r="D2589" s="1" t="s">
        <v>1621</v>
      </c>
      <c r="E2589" s="1" t="s">
        <v>9711</v>
      </c>
      <c r="F2589" s="7">
        <v>44050</v>
      </c>
      <c r="G2589" s="1" t="s">
        <v>9712</v>
      </c>
      <c r="H2589" s="5">
        <v>182425600</v>
      </c>
      <c r="I2589" s="1" t="s">
        <v>2599</v>
      </c>
      <c r="J2589" s="1">
        <v>0</v>
      </c>
      <c r="K2589" s="1" t="s">
        <v>6302</v>
      </c>
      <c r="L2589" s="1">
        <v>2</v>
      </c>
      <c r="M2589" s="1" t="s">
        <v>9713</v>
      </c>
      <c r="N2589" s="1" t="s">
        <v>7221</v>
      </c>
      <c r="O2589" s="1">
        <v>1445600</v>
      </c>
      <c r="P2589" s="1" t="s">
        <v>1861</v>
      </c>
      <c r="Q2589" s="1">
        <v>16</v>
      </c>
      <c r="R2589" s="1" t="str">
        <f>IFERROR(VLOOKUP(K2589,Proveedores!$A$2:$B$500,2,0),"Agregar")</f>
        <v>VIALERG S.A.</v>
      </c>
      <c r="S2589" s="5">
        <f t="shared" si="40"/>
        <v>23129600</v>
      </c>
    </row>
    <row r="2590" spans="1:19" x14ac:dyDescent="0.2">
      <c r="A2590" s="7">
        <v>44050.694050925929</v>
      </c>
      <c r="B2590" s="1" t="s">
        <v>9709</v>
      </c>
      <c r="C2590" s="1" t="s">
        <v>9710</v>
      </c>
      <c r="D2590" s="1" t="s">
        <v>1621</v>
      </c>
      <c r="E2590" s="1" t="s">
        <v>9711</v>
      </c>
      <c r="F2590" s="7">
        <v>44050</v>
      </c>
      <c r="G2590" s="1" t="s">
        <v>9712</v>
      </c>
      <c r="H2590" s="5">
        <v>182425600</v>
      </c>
      <c r="I2590" s="1" t="s">
        <v>2599</v>
      </c>
      <c r="J2590" s="1">
        <v>0</v>
      </c>
      <c r="K2590" s="1" t="s">
        <v>6302</v>
      </c>
      <c r="L2590" s="1">
        <v>1</v>
      </c>
      <c r="M2590" s="1" t="s">
        <v>2599</v>
      </c>
      <c r="N2590" s="1" t="s">
        <v>7222</v>
      </c>
      <c r="O2590" s="1">
        <v>995600</v>
      </c>
      <c r="P2590" s="1" t="s">
        <v>1861</v>
      </c>
      <c r="Q2590" s="1">
        <v>160</v>
      </c>
      <c r="R2590" s="1" t="str">
        <f>IFERROR(VLOOKUP(K2590,Proveedores!$A$2:$B$500,2,0),"Agregar")</f>
        <v>VIALERG S.A.</v>
      </c>
      <c r="S2590" s="5">
        <f t="shared" si="40"/>
        <v>159296000</v>
      </c>
    </row>
    <row r="2591" spans="1:19" x14ac:dyDescent="0.2">
      <c r="A2591" s="7">
        <v>44050.850381944445</v>
      </c>
      <c r="B2591" s="1" t="s">
        <v>9714</v>
      </c>
      <c r="C2591" s="1" t="s">
        <v>9715</v>
      </c>
      <c r="D2591" s="1" t="s">
        <v>1621</v>
      </c>
      <c r="E2591" s="1" t="s">
        <v>9716</v>
      </c>
      <c r="F2591" s="7">
        <v>44049</v>
      </c>
      <c r="G2591" s="1" t="s">
        <v>8773</v>
      </c>
      <c r="H2591" s="5">
        <v>3696600</v>
      </c>
      <c r="I2591" s="1" t="s">
        <v>9717</v>
      </c>
      <c r="J2591" s="1">
        <v>0</v>
      </c>
      <c r="K2591" s="1" t="s">
        <v>6608</v>
      </c>
      <c r="L2591" s="1">
        <v>1</v>
      </c>
      <c r="M2591" s="1" t="s">
        <v>6197</v>
      </c>
      <c r="N2591" s="1" t="s">
        <v>8775</v>
      </c>
      <c r="O2591" s="1">
        <v>20000</v>
      </c>
      <c r="P2591" s="1" t="s">
        <v>1665</v>
      </c>
      <c r="Q2591" s="1">
        <v>184.83</v>
      </c>
      <c r="R2591" s="1" t="str">
        <f>IFERROR(VLOOKUP(K2591,Proveedores!$A$2:$B$500,2,0),"Agregar")</f>
        <v>R.A. INTERTRADING S.A.</v>
      </c>
      <c r="S2591" s="5">
        <f t="shared" si="40"/>
        <v>3696600.0000000005</v>
      </c>
    </row>
    <row r="2592" spans="1:19" x14ac:dyDescent="0.2">
      <c r="A2592" s="7">
        <v>44050.857604166667</v>
      </c>
      <c r="B2592" s="1" t="s">
        <v>9718</v>
      </c>
      <c r="C2592" s="1" t="s">
        <v>9719</v>
      </c>
      <c r="D2592" s="1" t="s">
        <v>1621</v>
      </c>
      <c r="E2592" s="1" t="s">
        <v>9720</v>
      </c>
      <c r="F2592" s="7">
        <v>44074</v>
      </c>
      <c r="G2592" s="1" t="s">
        <v>759</v>
      </c>
      <c r="H2592" s="5">
        <v>2830517.69</v>
      </c>
      <c r="I2592" s="1">
        <v>1111</v>
      </c>
      <c r="J2592" s="1" t="s">
        <v>763</v>
      </c>
      <c r="K2592" s="1" t="s">
        <v>7912</v>
      </c>
      <c r="L2592" s="1">
        <v>9</v>
      </c>
      <c r="M2592" s="1" t="s">
        <v>2315</v>
      </c>
      <c r="N2592" s="1" t="s">
        <v>7906</v>
      </c>
      <c r="O2592" s="1">
        <v>2391</v>
      </c>
      <c r="P2592" s="1" t="s">
        <v>7907</v>
      </c>
      <c r="Q2592" s="1">
        <v>507.88</v>
      </c>
      <c r="R2592" s="1" t="str">
        <f>IFERROR(VLOOKUP(K2592,Proveedores!$A$2:$B$500,2,0),"Agregar")</f>
        <v>CORREO OFICIAL DE LA REPÚBLICA ARGENTINA S.A..</v>
      </c>
      <c r="S2592" s="5">
        <f t="shared" si="40"/>
        <v>1214341.08</v>
      </c>
    </row>
    <row r="2593" spans="1:19" x14ac:dyDescent="0.2">
      <c r="A2593" s="7">
        <v>44050.857604166667</v>
      </c>
      <c r="B2593" s="1" t="s">
        <v>9718</v>
      </c>
      <c r="C2593" s="1" t="s">
        <v>9719</v>
      </c>
      <c r="D2593" s="1" t="s">
        <v>1621</v>
      </c>
      <c r="E2593" s="1" t="s">
        <v>9720</v>
      </c>
      <c r="F2593" s="7">
        <v>44074</v>
      </c>
      <c r="G2593" s="1" t="s">
        <v>759</v>
      </c>
      <c r="H2593" s="5">
        <v>2830517.69</v>
      </c>
      <c r="I2593" s="1">
        <v>1111</v>
      </c>
      <c r="J2593" s="1" t="s">
        <v>763</v>
      </c>
      <c r="K2593" s="1" t="s">
        <v>7912</v>
      </c>
      <c r="L2593" s="1">
        <v>10</v>
      </c>
      <c r="M2593" s="1" t="s">
        <v>2315</v>
      </c>
      <c r="N2593" s="1" t="s">
        <v>7906</v>
      </c>
      <c r="O2593" s="1">
        <v>2150</v>
      </c>
      <c r="P2593" s="1" t="s">
        <v>7907</v>
      </c>
      <c r="Q2593" s="1">
        <v>751.71</v>
      </c>
      <c r="R2593" s="1" t="str">
        <f>IFERROR(VLOOKUP(K2593,Proveedores!$A$2:$B$500,2,0),"Agregar")</f>
        <v>CORREO OFICIAL DE LA REPÚBLICA ARGENTINA S.A..</v>
      </c>
      <c r="S2593" s="5">
        <f t="shared" si="40"/>
        <v>1616176.5</v>
      </c>
    </row>
    <row r="2594" spans="1:19" x14ac:dyDescent="0.2">
      <c r="A2594" s="7">
        <v>44050.862268518518</v>
      </c>
      <c r="B2594" s="1" t="s">
        <v>9721</v>
      </c>
      <c r="C2594" s="1" t="s">
        <v>9722</v>
      </c>
      <c r="D2594" s="1" t="s">
        <v>1621</v>
      </c>
      <c r="E2594" s="1" t="s">
        <v>9723</v>
      </c>
      <c r="F2594" s="7">
        <v>44074</v>
      </c>
      <c r="G2594" s="1" t="s">
        <v>759</v>
      </c>
      <c r="H2594" s="5">
        <v>5764036.0999999996</v>
      </c>
      <c r="I2594" s="1">
        <v>1111</v>
      </c>
      <c r="J2594" s="1" t="s">
        <v>763</v>
      </c>
      <c r="K2594" s="1" t="s">
        <v>7912</v>
      </c>
      <c r="L2594" s="1">
        <v>9</v>
      </c>
      <c r="M2594" s="1" t="s">
        <v>2315</v>
      </c>
      <c r="N2594" s="1" t="s">
        <v>7906</v>
      </c>
      <c r="O2594" s="1">
        <v>5528</v>
      </c>
      <c r="P2594" s="1" t="s">
        <v>7907</v>
      </c>
      <c r="Q2594" s="1">
        <v>507.88</v>
      </c>
      <c r="R2594" s="1" t="str">
        <f>IFERROR(VLOOKUP(K2594,Proveedores!$A$2:$B$500,2,0),"Agregar")</f>
        <v>CORREO OFICIAL DE LA REPÚBLICA ARGENTINA S.A..</v>
      </c>
      <c r="S2594" s="5">
        <f t="shared" si="40"/>
        <v>2807560.64</v>
      </c>
    </row>
    <row r="2595" spans="1:19" x14ac:dyDescent="0.2">
      <c r="A2595" s="7">
        <v>44050.862268518518</v>
      </c>
      <c r="B2595" s="1" t="s">
        <v>9721</v>
      </c>
      <c r="C2595" s="1" t="s">
        <v>9722</v>
      </c>
      <c r="D2595" s="1" t="s">
        <v>1621</v>
      </c>
      <c r="E2595" s="1" t="s">
        <v>9723</v>
      </c>
      <c r="F2595" s="7">
        <v>44074</v>
      </c>
      <c r="G2595" s="1" t="s">
        <v>759</v>
      </c>
      <c r="H2595" s="5">
        <v>5764036.0999999996</v>
      </c>
      <c r="I2595" s="1">
        <v>1111</v>
      </c>
      <c r="J2595" s="1" t="s">
        <v>763</v>
      </c>
      <c r="K2595" s="1" t="s">
        <v>7912</v>
      </c>
      <c r="L2595" s="1">
        <v>10</v>
      </c>
      <c r="M2595" s="1" t="s">
        <v>2315</v>
      </c>
      <c r="N2595" s="1" t="s">
        <v>7906</v>
      </c>
      <c r="O2595" s="1">
        <v>3933</v>
      </c>
      <c r="P2595" s="1" t="s">
        <v>7907</v>
      </c>
      <c r="Q2595" s="1">
        <v>751.71</v>
      </c>
      <c r="R2595" s="1" t="str">
        <f>IFERROR(VLOOKUP(K2595,Proveedores!$A$2:$B$500,2,0),"Agregar")</f>
        <v>CORREO OFICIAL DE LA REPÚBLICA ARGENTINA S.A..</v>
      </c>
      <c r="S2595" s="5">
        <f t="shared" si="40"/>
        <v>2956475.43</v>
      </c>
    </row>
    <row r="2596" spans="1:19" x14ac:dyDescent="0.2">
      <c r="A2596" s="7">
        <v>44053.372488425928</v>
      </c>
      <c r="B2596" s="1" t="s">
        <v>9724</v>
      </c>
      <c r="C2596" s="1" t="s">
        <v>9725</v>
      </c>
      <c r="D2596" s="1" t="s">
        <v>1621</v>
      </c>
      <c r="E2596" s="1" t="s">
        <v>9726</v>
      </c>
      <c r="F2596" s="7">
        <v>44039</v>
      </c>
      <c r="G2596" s="1" t="s">
        <v>692</v>
      </c>
      <c r="H2596" s="5">
        <v>788936.24</v>
      </c>
      <c r="I2596" s="1">
        <v>1258</v>
      </c>
      <c r="J2596" s="1">
        <v>0</v>
      </c>
      <c r="K2596" s="1" t="s">
        <v>3431</v>
      </c>
      <c r="L2596" s="1">
        <v>40</v>
      </c>
      <c r="M2596" s="1" t="s">
        <v>3480</v>
      </c>
      <c r="N2596" s="1" t="s">
        <v>5965</v>
      </c>
      <c r="O2596" s="1">
        <v>125104</v>
      </c>
      <c r="P2596" s="1" t="s">
        <v>3482</v>
      </c>
      <c r="Q2596" s="1">
        <v>3.13</v>
      </c>
      <c r="R2596" s="1" t="str">
        <f>IFERROR(VLOOKUP(K2596,Proveedores!$A$2:$B$500,2,0),"Agregar")</f>
        <v>Dr. LAZAR &amp; Cía. S.A.Q.e.I.</v>
      </c>
      <c r="S2596" s="5">
        <f t="shared" si="40"/>
        <v>391575.51999999996</v>
      </c>
    </row>
    <row r="2597" spans="1:19" x14ac:dyDescent="0.2">
      <c r="A2597" s="7">
        <v>44053.372488425928</v>
      </c>
      <c r="B2597" s="1" t="s">
        <v>9724</v>
      </c>
      <c r="C2597" s="1" t="s">
        <v>9725</v>
      </c>
      <c r="D2597" s="1" t="s">
        <v>1621</v>
      </c>
      <c r="E2597" s="1" t="s">
        <v>9726</v>
      </c>
      <c r="F2597" s="7">
        <v>44039</v>
      </c>
      <c r="G2597" s="1" t="s">
        <v>692</v>
      </c>
      <c r="H2597" s="5">
        <v>788936.24</v>
      </c>
      <c r="I2597" s="1">
        <v>1258</v>
      </c>
      <c r="J2597" s="1">
        <v>0</v>
      </c>
      <c r="K2597" s="1" t="s">
        <v>3431</v>
      </c>
      <c r="L2597" s="1">
        <v>40</v>
      </c>
      <c r="M2597" s="1" t="s">
        <v>3480</v>
      </c>
      <c r="N2597" s="1" t="s">
        <v>5965</v>
      </c>
      <c r="O2597" s="1">
        <v>126952</v>
      </c>
      <c r="P2597" s="1" t="s">
        <v>3482</v>
      </c>
      <c r="Q2597" s="1">
        <v>3.13</v>
      </c>
      <c r="R2597" s="1" t="str">
        <f>IFERROR(VLOOKUP(K2597,Proveedores!$A$2:$B$500,2,0),"Agregar")</f>
        <v>Dr. LAZAR &amp; Cía. S.A.Q.e.I.</v>
      </c>
      <c r="S2597" s="5">
        <f t="shared" si="40"/>
        <v>397359.76</v>
      </c>
    </row>
    <row r="2598" spans="1:19" x14ac:dyDescent="0.2">
      <c r="A2598" s="7">
        <v>44053.391805555555</v>
      </c>
      <c r="B2598" s="1" t="s">
        <v>9727</v>
      </c>
      <c r="C2598" s="1" t="s">
        <v>9728</v>
      </c>
      <c r="D2598" s="1" t="s">
        <v>1621</v>
      </c>
      <c r="E2598" s="1" t="s">
        <v>9729</v>
      </c>
      <c r="F2598" s="7">
        <v>44043</v>
      </c>
      <c r="G2598" s="1" t="s">
        <v>692</v>
      </c>
      <c r="H2598" s="5">
        <v>5883919.8799999999</v>
      </c>
      <c r="I2598" s="1">
        <v>1307</v>
      </c>
      <c r="J2598" s="1">
        <v>0</v>
      </c>
      <c r="K2598" s="1" t="s">
        <v>3431</v>
      </c>
      <c r="L2598" s="1">
        <v>49</v>
      </c>
      <c r="M2598" s="1" t="s">
        <v>3454</v>
      </c>
      <c r="N2598" s="1" t="s">
        <v>8164</v>
      </c>
      <c r="O2598" s="1">
        <v>974160</v>
      </c>
      <c r="P2598" s="1" t="s">
        <v>3482</v>
      </c>
      <c r="Q2598" s="1">
        <v>6.0399900000000004</v>
      </c>
      <c r="R2598" s="1" t="str">
        <f>IFERROR(VLOOKUP(K2598,Proveedores!$A$2:$B$500,2,0),"Agregar")</f>
        <v>Dr. LAZAR &amp; Cía. S.A.Q.e.I.</v>
      </c>
      <c r="S2598" s="5">
        <f t="shared" si="40"/>
        <v>5883916.6584000001</v>
      </c>
    </row>
    <row r="2599" spans="1:19" x14ac:dyDescent="0.2">
      <c r="A2599" s="7">
        <v>44053.609930555554</v>
      </c>
      <c r="B2599" s="1" t="s">
        <v>9730</v>
      </c>
      <c r="C2599" s="1" t="s">
        <v>9731</v>
      </c>
      <c r="D2599" s="1" t="s">
        <v>1621</v>
      </c>
      <c r="E2599" s="1" t="s">
        <v>9732</v>
      </c>
      <c r="F2599" s="7">
        <v>44036</v>
      </c>
      <c r="G2599" s="1" t="s">
        <v>472</v>
      </c>
      <c r="H2599" s="5">
        <v>5454002.4000000004</v>
      </c>
      <c r="I2599" s="1">
        <v>1346</v>
      </c>
      <c r="J2599" s="1">
        <v>0</v>
      </c>
      <c r="K2599" s="1" t="s">
        <v>334</v>
      </c>
      <c r="L2599" s="1">
        <v>4</v>
      </c>
      <c r="M2599" s="1" t="s">
        <v>7605</v>
      </c>
      <c r="N2599" s="1" t="s">
        <v>9733</v>
      </c>
      <c r="O2599" s="1">
        <v>3000</v>
      </c>
      <c r="P2599" s="1" t="s">
        <v>9734</v>
      </c>
      <c r="Q2599" s="1">
        <v>1818</v>
      </c>
      <c r="R2599" s="1" t="str">
        <f>IFERROR(VLOOKUP(K2599,Proveedores!$A$2:$B$500,2,0),"Agregar")</f>
        <v>ROFINA SAICF</v>
      </c>
      <c r="S2599" s="5">
        <f t="shared" si="40"/>
        <v>5454000</v>
      </c>
    </row>
    <row r="2600" spans="1:19" x14ac:dyDescent="0.2">
      <c r="A2600" s="7">
        <v>44053.641840277778</v>
      </c>
      <c r="B2600" s="1" t="s">
        <v>9735</v>
      </c>
      <c r="C2600" s="1" t="s">
        <v>9736</v>
      </c>
      <c r="D2600" s="1" t="s">
        <v>1621</v>
      </c>
      <c r="E2600" s="1" t="s">
        <v>9737</v>
      </c>
      <c r="F2600" s="7">
        <v>44053</v>
      </c>
      <c r="G2600" s="1" t="s">
        <v>142</v>
      </c>
      <c r="H2600" s="5">
        <v>323070</v>
      </c>
      <c r="I2600" s="1">
        <v>1</v>
      </c>
      <c r="J2600" s="1">
        <v>0</v>
      </c>
      <c r="K2600" s="1" t="s">
        <v>4995</v>
      </c>
      <c r="L2600" s="1">
        <v>5</v>
      </c>
      <c r="M2600" s="1" t="s">
        <v>3658</v>
      </c>
      <c r="N2600" s="1" t="s">
        <v>1897</v>
      </c>
      <c r="O2600" s="1">
        <v>1</v>
      </c>
      <c r="P2600" s="1" t="s">
        <v>1897</v>
      </c>
      <c r="Q2600" s="1">
        <v>323070</v>
      </c>
      <c r="R2600" s="1" t="str">
        <f>IFERROR(VLOOKUP(K2600,Proveedores!$A$2:$B$500,2,0),"Agregar")</f>
        <v>SUIZO ARGENTINA S.A.</v>
      </c>
      <c r="S2600" s="5">
        <f t="shared" si="40"/>
        <v>323070</v>
      </c>
    </row>
    <row r="2601" spans="1:19" x14ac:dyDescent="0.2">
      <c r="A2601" s="7">
        <v>44053.673657407409</v>
      </c>
      <c r="B2601" s="1" t="s">
        <v>9738</v>
      </c>
      <c r="C2601" s="1" t="s">
        <v>9739</v>
      </c>
      <c r="D2601" s="1" t="s">
        <v>1621</v>
      </c>
      <c r="E2601" s="1" t="s">
        <v>9740</v>
      </c>
      <c r="F2601" s="7">
        <v>44040</v>
      </c>
      <c r="G2601" s="1" t="s">
        <v>42</v>
      </c>
      <c r="H2601" s="5">
        <v>5216986.5</v>
      </c>
      <c r="I2601" s="1">
        <v>0</v>
      </c>
      <c r="J2601" s="1">
        <v>0</v>
      </c>
      <c r="K2601" s="1" t="s">
        <v>6873</v>
      </c>
      <c r="L2601" s="1">
        <v>1</v>
      </c>
      <c r="M2601" s="1" t="s">
        <v>4368</v>
      </c>
      <c r="N2601" s="1" t="s">
        <v>5662</v>
      </c>
      <c r="O2601" s="1">
        <v>16077</v>
      </c>
      <c r="P2601" s="1" t="s">
        <v>5658</v>
      </c>
      <c r="Q2601" s="1">
        <v>324.5</v>
      </c>
      <c r="R2601" s="1" t="str">
        <f>IFERROR(VLOOKUP(K2601,Proveedores!$A$2:$B$500,2,0),"Agregar")</f>
        <v xml:space="preserve">SUCESORES DE ALFREDO WILLINER S.A. </v>
      </c>
      <c r="S2601" s="5">
        <f t="shared" si="40"/>
        <v>5216986.5</v>
      </c>
    </row>
    <row r="2602" spans="1:19" x14ac:dyDescent="0.2">
      <c r="A2602" s="7">
        <v>44053.704108796293</v>
      </c>
      <c r="B2602" s="1" t="s">
        <v>9741</v>
      </c>
      <c r="C2602" s="1" t="s">
        <v>9742</v>
      </c>
      <c r="D2602" s="1" t="s">
        <v>1621</v>
      </c>
      <c r="E2602" s="1" t="s">
        <v>9743</v>
      </c>
      <c r="F2602" s="7">
        <v>44046</v>
      </c>
      <c r="G2602" s="1" t="s">
        <v>4865</v>
      </c>
      <c r="H2602" s="5">
        <v>237855754.72</v>
      </c>
      <c r="I2602" s="1">
        <v>1354</v>
      </c>
      <c r="J2602" s="1">
        <v>0</v>
      </c>
      <c r="K2602" s="1" t="s">
        <v>4866</v>
      </c>
      <c r="L2602" s="1">
        <v>1</v>
      </c>
      <c r="M2602" s="1">
        <v>500349</v>
      </c>
      <c r="N2602" s="1" t="s">
        <v>5803</v>
      </c>
      <c r="O2602" s="1">
        <v>204930</v>
      </c>
      <c r="P2602" s="1" t="s">
        <v>3121</v>
      </c>
      <c r="Q2602" s="1">
        <v>1160.6780000000001</v>
      </c>
      <c r="R2602" s="1" t="str">
        <f>IFERROR(VLOOKUP(K2602,Proveedores!$A$2:$B$500,2,0),"Agregar")</f>
        <v>Sinergium</v>
      </c>
      <c r="S2602" s="5">
        <f t="shared" si="40"/>
        <v>237857742.54000002</v>
      </c>
    </row>
    <row r="2603" spans="1:19" x14ac:dyDescent="0.2">
      <c r="A2603" s="7">
        <v>44053.708935185183</v>
      </c>
      <c r="B2603" s="1" t="s">
        <v>9744</v>
      </c>
      <c r="C2603" s="1" t="s">
        <v>9745</v>
      </c>
      <c r="D2603" s="1" t="s">
        <v>1621</v>
      </c>
      <c r="E2603" s="1" t="s">
        <v>9746</v>
      </c>
      <c r="F2603" s="7">
        <v>44046</v>
      </c>
      <c r="G2603" s="1" t="s">
        <v>4865</v>
      </c>
      <c r="H2603" s="5">
        <v>226980292.75</v>
      </c>
      <c r="I2603" s="1">
        <v>1354</v>
      </c>
      <c r="J2603" s="1">
        <v>0</v>
      </c>
      <c r="K2603" s="1" t="s">
        <v>4866</v>
      </c>
      <c r="L2603" s="1">
        <v>1</v>
      </c>
      <c r="M2603" s="1">
        <v>500349</v>
      </c>
      <c r="N2603" s="1" t="s">
        <v>5803</v>
      </c>
      <c r="O2603" s="1">
        <v>195560</v>
      </c>
      <c r="P2603" s="1" t="s">
        <v>3121</v>
      </c>
      <c r="Q2603" s="1">
        <v>1160.6780000000001</v>
      </c>
      <c r="R2603" s="1" t="str">
        <f>IFERROR(VLOOKUP(K2603,Proveedores!$A$2:$B$500,2,0),"Agregar")</f>
        <v>Sinergium</v>
      </c>
      <c r="S2603" s="5">
        <f t="shared" si="40"/>
        <v>226982189.68000001</v>
      </c>
    </row>
    <row r="2604" spans="1:19" x14ac:dyDescent="0.2">
      <c r="A2604" s="7">
        <v>44053.711712962962</v>
      </c>
      <c r="B2604" s="1" t="s">
        <v>9747</v>
      </c>
      <c r="C2604" s="1" t="s">
        <v>9748</v>
      </c>
      <c r="D2604" s="1" t="s">
        <v>1621</v>
      </c>
      <c r="E2604" s="1" t="s">
        <v>9749</v>
      </c>
      <c r="F2604" s="7">
        <v>44053</v>
      </c>
      <c r="G2604" s="1">
        <v>43922</v>
      </c>
      <c r="H2604" s="5">
        <v>27329400</v>
      </c>
      <c r="I2604" s="1">
        <v>1298</v>
      </c>
      <c r="J2604" s="1">
        <v>0</v>
      </c>
      <c r="K2604" s="1" t="s">
        <v>291</v>
      </c>
      <c r="L2604" s="1">
        <v>1</v>
      </c>
      <c r="M2604" s="1">
        <v>1</v>
      </c>
      <c r="N2604" s="1" t="s">
        <v>8646</v>
      </c>
      <c r="O2604" s="1">
        <v>1260000</v>
      </c>
      <c r="P2604" s="1" t="s">
        <v>9750</v>
      </c>
      <c r="Q2604" s="1">
        <v>21.69</v>
      </c>
      <c r="R2604" s="1" t="str">
        <f>IFERROR(VLOOKUP(K2604,Proveedores!$A$2:$B$500,2,0),"Agregar")</f>
        <v>DROGUERIA DISVAL SRL</v>
      </c>
      <c r="S2604" s="5">
        <f t="shared" si="40"/>
        <v>27329400</v>
      </c>
    </row>
    <row r="2605" spans="1:19" x14ac:dyDescent="0.2">
      <c r="A2605" s="7">
        <v>44053.714097222219</v>
      </c>
      <c r="B2605" s="1" t="s">
        <v>9751</v>
      </c>
      <c r="C2605" s="1" t="s">
        <v>9752</v>
      </c>
      <c r="D2605" s="1" t="s">
        <v>1621</v>
      </c>
      <c r="E2605" s="1" t="s">
        <v>9753</v>
      </c>
      <c r="F2605" s="7">
        <v>44046</v>
      </c>
      <c r="G2605" s="1" t="s">
        <v>4865</v>
      </c>
      <c r="H2605" s="5">
        <v>57464687.530000001</v>
      </c>
      <c r="I2605" s="1">
        <v>1354</v>
      </c>
      <c r="J2605" s="1">
        <v>0</v>
      </c>
      <c r="K2605" s="1" t="s">
        <v>4866</v>
      </c>
      <c r="L2605" s="1">
        <v>1</v>
      </c>
      <c r="M2605" s="1">
        <v>500349</v>
      </c>
      <c r="N2605" s="1" t="s">
        <v>5803</v>
      </c>
      <c r="O2605" s="1">
        <v>49510</v>
      </c>
      <c r="P2605" s="1" t="s">
        <v>3121</v>
      </c>
      <c r="Q2605" s="1">
        <v>1160.6780000000001</v>
      </c>
      <c r="R2605" s="1" t="str">
        <f>IFERROR(VLOOKUP(K2605,Proveedores!$A$2:$B$500,2,0),"Agregar")</f>
        <v>Sinergium</v>
      </c>
      <c r="S2605" s="5">
        <f t="shared" si="40"/>
        <v>57465167.780000009</v>
      </c>
    </row>
    <row r="2606" spans="1:19" x14ac:dyDescent="0.2">
      <c r="A2606" s="7">
        <v>44053.74119212963</v>
      </c>
      <c r="B2606" s="1" t="s">
        <v>9754</v>
      </c>
      <c r="C2606" s="1" t="s">
        <v>9755</v>
      </c>
      <c r="D2606" s="1" t="s">
        <v>1621</v>
      </c>
      <c r="E2606" s="1" t="s">
        <v>9756</v>
      </c>
      <c r="F2606" s="7">
        <v>44053</v>
      </c>
      <c r="G2606" s="1">
        <v>43922</v>
      </c>
      <c r="H2606" s="5">
        <v>62436000</v>
      </c>
      <c r="I2606" s="1" t="s">
        <v>9757</v>
      </c>
      <c r="J2606" s="1">
        <v>0</v>
      </c>
      <c r="K2606" s="1" t="s">
        <v>7069</v>
      </c>
      <c r="L2606" s="1">
        <v>2</v>
      </c>
      <c r="M2606" s="1" t="s">
        <v>8658</v>
      </c>
      <c r="N2606" s="1" t="s">
        <v>8659</v>
      </c>
      <c r="O2606" s="1">
        <v>363000</v>
      </c>
      <c r="P2606" s="1" t="s">
        <v>8660</v>
      </c>
      <c r="Q2606" s="1">
        <v>172</v>
      </c>
      <c r="R2606" s="1" t="str">
        <f>IFERROR(VLOOKUP(K2606,Proveedores!$A$2:$B$500,2,0),"Agregar")</f>
        <v xml:space="preserve">Grupo Sala S.A. </v>
      </c>
      <c r="S2606" s="5">
        <f t="shared" si="40"/>
        <v>62436000</v>
      </c>
    </row>
    <row r="2607" spans="1:19" x14ac:dyDescent="0.2">
      <c r="A2607" s="7">
        <v>44053.802939814814</v>
      </c>
      <c r="B2607" s="1" t="s">
        <v>9758</v>
      </c>
      <c r="C2607" s="1" t="s">
        <v>9759</v>
      </c>
      <c r="D2607" s="1" t="s">
        <v>1621</v>
      </c>
      <c r="E2607" s="1" t="s">
        <v>9760</v>
      </c>
      <c r="F2607" s="7">
        <v>44050</v>
      </c>
      <c r="G2607" s="1" t="s">
        <v>8773</v>
      </c>
      <c r="H2607" s="5">
        <v>3696600</v>
      </c>
      <c r="I2607" s="1" t="s">
        <v>9761</v>
      </c>
      <c r="J2607" s="1">
        <v>0</v>
      </c>
      <c r="K2607" s="1" t="s">
        <v>6608</v>
      </c>
      <c r="L2607" s="1">
        <v>1</v>
      </c>
      <c r="M2607" s="1" t="s">
        <v>6197</v>
      </c>
      <c r="N2607" s="1" t="s">
        <v>8775</v>
      </c>
      <c r="O2607" s="1">
        <v>20000</v>
      </c>
      <c r="P2607" s="1" t="s">
        <v>1665</v>
      </c>
      <c r="Q2607" s="1">
        <v>184.83</v>
      </c>
      <c r="R2607" s="1" t="str">
        <f>IFERROR(VLOOKUP(K2607,Proveedores!$A$2:$B$500,2,0),"Agregar")</f>
        <v>R.A. INTERTRADING S.A.</v>
      </c>
      <c r="S2607" s="5">
        <f t="shared" si="40"/>
        <v>3696600.0000000005</v>
      </c>
    </row>
    <row r="2608" spans="1:19" x14ac:dyDescent="0.2">
      <c r="A2608" s="7">
        <v>44053.806516203702</v>
      </c>
      <c r="B2608" s="1" t="s">
        <v>9762</v>
      </c>
      <c r="C2608" s="1" t="s">
        <v>9763</v>
      </c>
      <c r="D2608" s="1" t="s">
        <v>1621</v>
      </c>
      <c r="E2608" s="1" t="s">
        <v>9764</v>
      </c>
      <c r="F2608" s="7">
        <v>44050</v>
      </c>
      <c r="G2608" s="1" t="s">
        <v>8773</v>
      </c>
      <c r="H2608" s="5">
        <v>3696600</v>
      </c>
      <c r="I2608" s="1" t="s">
        <v>9765</v>
      </c>
      <c r="J2608" s="1">
        <v>0</v>
      </c>
      <c r="K2608" s="1" t="s">
        <v>6608</v>
      </c>
      <c r="L2608" s="1">
        <v>1</v>
      </c>
      <c r="M2608" s="1" t="s">
        <v>6197</v>
      </c>
      <c r="N2608" s="1" t="s">
        <v>8775</v>
      </c>
      <c r="O2608" s="1">
        <v>20000</v>
      </c>
      <c r="P2608" s="1" t="s">
        <v>1665</v>
      </c>
      <c r="Q2608" s="1">
        <v>184.83</v>
      </c>
      <c r="R2608" s="1" t="str">
        <f>IFERROR(VLOOKUP(K2608,Proveedores!$A$2:$B$500,2,0),"Agregar")</f>
        <v>R.A. INTERTRADING S.A.</v>
      </c>
      <c r="S2608" s="5">
        <f t="shared" si="40"/>
        <v>3696600.0000000005</v>
      </c>
    </row>
    <row r="2609" spans="1:19" x14ac:dyDescent="0.2">
      <c r="A2609" s="7">
        <v>44053.94290509259</v>
      </c>
      <c r="B2609" s="1" t="s">
        <v>9766</v>
      </c>
      <c r="C2609" s="1" t="s">
        <v>9767</v>
      </c>
      <c r="D2609" s="1" t="s">
        <v>1621</v>
      </c>
      <c r="E2609" s="1">
        <v>22197</v>
      </c>
      <c r="F2609" s="7">
        <v>44053</v>
      </c>
      <c r="G2609" s="1" t="s">
        <v>9768</v>
      </c>
      <c r="H2609" s="5">
        <v>2816100</v>
      </c>
      <c r="I2609" s="1">
        <v>1345</v>
      </c>
      <c r="J2609" s="1">
        <v>0</v>
      </c>
      <c r="K2609" s="1" t="s">
        <v>2039</v>
      </c>
      <c r="L2609" s="1">
        <v>1</v>
      </c>
      <c r="M2609" s="1" t="s">
        <v>9769</v>
      </c>
      <c r="N2609" s="1" t="s">
        <v>9660</v>
      </c>
      <c r="O2609" s="1">
        <v>52500</v>
      </c>
      <c r="P2609" s="1" t="s">
        <v>1665</v>
      </c>
      <c r="Q2609" s="1">
        <v>53.64</v>
      </c>
      <c r="R2609" s="1" t="str">
        <f>IFERROR(VLOOKUP(K2609,Proveedores!$A$2:$B$500,2,0),"Agregar")</f>
        <v>MEDI SISTEM SRL</v>
      </c>
      <c r="S2609" s="5">
        <f t="shared" si="40"/>
        <v>2816100</v>
      </c>
    </row>
    <row r="2610" spans="1:19" x14ac:dyDescent="0.2">
      <c r="A2610" s="7">
        <v>44054.488437499997</v>
      </c>
      <c r="B2610" s="1" t="s">
        <v>9770</v>
      </c>
      <c r="C2610" s="1" t="s">
        <v>9771</v>
      </c>
      <c r="D2610" s="1" t="s">
        <v>1621</v>
      </c>
      <c r="E2610" s="1">
        <v>600000483</v>
      </c>
      <c r="F2610" s="7">
        <v>44043</v>
      </c>
      <c r="G2610" s="1" t="s">
        <v>1286</v>
      </c>
      <c r="H2610" s="5">
        <v>16606250</v>
      </c>
      <c r="I2610" s="1">
        <v>1311</v>
      </c>
      <c r="J2610" s="1">
        <v>0</v>
      </c>
      <c r="K2610" s="1" t="s">
        <v>1883</v>
      </c>
      <c r="L2610" s="1">
        <v>5</v>
      </c>
      <c r="M2610" s="1" t="s">
        <v>1884</v>
      </c>
      <c r="N2610" s="1" t="s">
        <v>1885</v>
      </c>
      <c r="O2610" s="1">
        <v>125000</v>
      </c>
      <c r="P2610" s="1" t="s">
        <v>1892</v>
      </c>
      <c r="Q2610" s="1">
        <v>132.85</v>
      </c>
      <c r="R2610" s="1" t="str">
        <f>IFERROR(VLOOKUP(K2610,Proveedores!$A$2:$B$500,2,0),"Agregar")</f>
        <v>Biotenk S.A.</v>
      </c>
      <c r="S2610" s="5">
        <f t="shared" si="40"/>
        <v>16606250</v>
      </c>
    </row>
    <row r="2611" spans="1:19" x14ac:dyDescent="0.2">
      <c r="A2611" s="7">
        <v>44054.541250000002</v>
      </c>
      <c r="B2611" s="1" t="s">
        <v>9772</v>
      </c>
      <c r="C2611" s="1" t="s">
        <v>9773</v>
      </c>
      <c r="D2611" s="1" t="s">
        <v>1621</v>
      </c>
      <c r="E2611" s="1" t="s">
        <v>9774</v>
      </c>
      <c r="F2611" s="7">
        <v>44005</v>
      </c>
      <c r="G2611" s="1" t="s">
        <v>1372</v>
      </c>
      <c r="H2611" s="5">
        <v>5207747.91</v>
      </c>
      <c r="I2611" s="1" t="s">
        <v>7226</v>
      </c>
      <c r="J2611" s="1">
        <v>0</v>
      </c>
      <c r="K2611" s="1" t="s">
        <v>158</v>
      </c>
      <c r="L2611" s="1">
        <v>1</v>
      </c>
      <c r="M2611" s="1" t="s">
        <v>7231</v>
      </c>
      <c r="N2611" s="1" t="s">
        <v>7227</v>
      </c>
      <c r="O2611" s="1">
        <v>6000</v>
      </c>
      <c r="P2611" s="1" t="s">
        <v>1665</v>
      </c>
      <c r="Q2611" s="1">
        <v>39156</v>
      </c>
      <c r="R2611" s="1" t="str">
        <f>IFERROR(VLOOKUP(K2611,Proveedores!$A$2:$B$500,2,0),"Agregar")</f>
        <v>Abbvie S.A.</v>
      </c>
      <c r="S2611" s="5">
        <f t="shared" si="40"/>
        <v>234936000</v>
      </c>
    </row>
    <row r="2612" spans="1:19" x14ac:dyDescent="0.2">
      <c r="A2612" s="7">
        <v>44054.614884259259</v>
      </c>
      <c r="B2612" s="1" t="s">
        <v>9775</v>
      </c>
      <c r="C2612" s="1" t="s">
        <v>9776</v>
      </c>
      <c r="D2612" s="1" t="s">
        <v>1621</v>
      </c>
      <c r="E2612" s="1" t="s">
        <v>9777</v>
      </c>
      <c r="F2612" s="7">
        <v>44005</v>
      </c>
      <c r="G2612" s="1" t="s">
        <v>1372</v>
      </c>
      <c r="H2612" s="5">
        <v>1644551.97</v>
      </c>
      <c r="I2612" s="1" t="s">
        <v>7226</v>
      </c>
      <c r="J2612" s="1">
        <v>0</v>
      </c>
      <c r="K2612" s="1" t="s">
        <v>158</v>
      </c>
      <c r="L2612" s="1">
        <v>1</v>
      </c>
      <c r="M2612" s="1" t="s">
        <v>7231</v>
      </c>
      <c r="N2612" s="1" t="s">
        <v>7227</v>
      </c>
      <c r="O2612" s="1">
        <v>6000</v>
      </c>
      <c r="P2612" s="1" t="s">
        <v>1665</v>
      </c>
      <c r="Q2612" s="1">
        <v>39156</v>
      </c>
      <c r="R2612" s="1" t="str">
        <f>IFERROR(VLOOKUP(K2612,Proveedores!$A$2:$B$500,2,0),"Agregar")</f>
        <v>Abbvie S.A.</v>
      </c>
      <c r="S2612" s="5">
        <f t="shared" si="40"/>
        <v>234936000</v>
      </c>
    </row>
    <row r="2613" spans="1:19" x14ac:dyDescent="0.2">
      <c r="A2613" s="7">
        <v>44054.690439814818</v>
      </c>
      <c r="B2613" s="1" t="s">
        <v>9778</v>
      </c>
      <c r="C2613" s="1" t="s">
        <v>9779</v>
      </c>
      <c r="D2613" s="1" t="s">
        <v>1621</v>
      </c>
      <c r="E2613" s="1" t="s">
        <v>9780</v>
      </c>
      <c r="F2613" s="7">
        <v>44053</v>
      </c>
      <c r="G2613" s="1" t="s">
        <v>8755</v>
      </c>
      <c r="H2613" s="5">
        <v>17449785</v>
      </c>
      <c r="I2613" s="1" t="s">
        <v>9781</v>
      </c>
      <c r="J2613" s="1">
        <v>0</v>
      </c>
      <c r="K2613" s="1" t="s">
        <v>1251</v>
      </c>
      <c r="L2613" s="1">
        <v>11</v>
      </c>
      <c r="M2613" s="1" t="s">
        <v>9782</v>
      </c>
      <c r="N2613" s="1" t="s">
        <v>9783</v>
      </c>
      <c r="O2613" s="1">
        <v>196065</v>
      </c>
      <c r="P2613" s="1" t="s">
        <v>1861</v>
      </c>
      <c r="Q2613" s="1">
        <v>89</v>
      </c>
      <c r="R2613" s="1" t="str">
        <f>IFERROR(VLOOKUP(K2613,Proveedores!$A$2:$B$500,2,0),"Agregar")</f>
        <v>ALFARMA SRL</v>
      </c>
      <c r="S2613" s="5">
        <f t="shared" si="40"/>
        <v>17449785</v>
      </c>
    </row>
    <row r="2614" spans="1:19" x14ac:dyDescent="0.2">
      <c r="A2614" s="7">
        <v>44055.454768518517</v>
      </c>
      <c r="B2614" s="1" t="s">
        <v>9784</v>
      </c>
      <c r="C2614" s="1" t="s">
        <v>9785</v>
      </c>
      <c r="D2614" s="1" t="s">
        <v>1621</v>
      </c>
      <c r="E2614" s="1">
        <v>600000482</v>
      </c>
      <c r="F2614" s="7">
        <v>44043</v>
      </c>
      <c r="G2614" s="1" t="s">
        <v>1286</v>
      </c>
      <c r="H2614" s="5">
        <v>13068000</v>
      </c>
      <c r="I2614" s="1">
        <v>1312</v>
      </c>
      <c r="J2614" s="1">
        <v>0</v>
      </c>
      <c r="K2614" s="1" t="s">
        <v>1883</v>
      </c>
      <c r="L2614" s="1">
        <v>2</v>
      </c>
      <c r="M2614" s="1" t="s">
        <v>1647</v>
      </c>
      <c r="N2614" s="1" t="s">
        <v>9786</v>
      </c>
      <c r="O2614" s="1">
        <v>145200</v>
      </c>
      <c r="P2614" s="1" t="s">
        <v>1892</v>
      </c>
      <c r="Q2614" s="1">
        <v>90</v>
      </c>
      <c r="R2614" s="1" t="str">
        <f>IFERROR(VLOOKUP(K2614,Proveedores!$A$2:$B$500,2,0),"Agregar")</f>
        <v>Biotenk S.A.</v>
      </c>
      <c r="S2614" s="5">
        <f t="shared" si="40"/>
        <v>13068000</v>
      </c>
    </row>
    <row r="2615" spans="1:19" x14ac:dyDescent="0.2">
      <c r="A2615" s="7">
        <v>44055.541909722226</v>
      </c>
      <c r="B2615" s="1" t="s">
        <v>9787</v>
      </c>
      <c r="C2615" s="1" t="s">
        <v>9788</v>
      </c>
      <c r="D2615" s="1" t="s">
        <v>1621</v>
      </c>
      <c r="E2615" s="1" t="s">
        <v>9789</v>
      </c>
      <c r="F2615" s="7">
        <v>44055</v>
      </c>
      <c r="G2615" s="1" t="s">
        <v>24</v>
      </c>
      <c r="H2615" s="5">
        <v>6796800</v>
      </c>
      <c r="I2615" s="1">
        <v>1367</v>
      </c>
      <c r="J2615" s="1">
        <v>0</v>
      </c>
      <c r="K2615" s="1" t="s">
        <v>8761</v>
      </c>
      <c r="L2615" s="1">
        <v>1</v>
      </c>
      <c r="M2615" s="1">
        <v>0</v>
      </c>
      <c r="N2615" s="1" t="s">
        <v>9790</v>
      </c>
      <c r="O2615" s="1">
        <v>531000</v>
      </c>
      <c r="P2615" s="1" t="s">
        <v>1833</v>
      </c>
      <c r="Q2615" s="1">
        <v>12.8</v>
      </c>
      <c r="R2615" s="1" t="str">
        <f>IFERROR(VLOOKUP(K2615,Proveedores!$A$2:$B$500,2,0),"Agregar")</f>
        <v>Brudan S.R.L.</v>
      </c>
      <c r="S2615" s="5">
        <f t="shared" si="40"/>
        <v>6796800</v>
      </c>
    </row>
    <row r="2616" spans="1:19" x14ac:dyDescent="0.2">
      <c r="A2616" s="7">
        <v>44055.654513888891</v>
      </c>
      <c r="B2616" s="1" t="s">
        <v>9791</v>
      </c>
      <c r="C2616" s="1" t="s">
        <v>9792</v>
      </c>
      <c r="D2616" s="1" t="s">
        <v>1621</v>
      </c>
      <c r="E2616" s="1" t="s">
        <v>9793</v>
      </c>
      <c r="F2616" s="7">
        <v>44053</v>
      </c>
      <c r="G2616" s="1" t="s">
        <v>8773</v>
      </c>
      <c r="H2616" s="5">
        <v>3696600</v>
      </c>
      <c r="I2616" s="1" t="s">
        <v>9794</v>
      </c>
      <c r="J2616" s="1">
        <v>0</v>
      </c>
      <c r="K2616" s="1" t="s">
        <v>6608</v>
      </c>
      <c r="L2616" s="1">
        <v>1</v>
      </c>
      <c r="M2616" s="1" t="s">
        <v>6197</v>
      </c>
      <c r="N2616" s="1" t="s">
        <v>8775</v>
      </c>
      <c r="O2616" s="1">
        <v>20000</v>
      </c>
      <c r="P2616" s="1" t="s">
        <v>1665</v>
      </c>
      <c r="Q2616" s="1">
        <v>184.83</v>
      </c>
      <c r="R2616" s="1" t="str">
        <f>IFERROR(VLOOKUP(K2616,Proveedores!$A$2:$B$500,2,0),"Agregar")</f>
        <v>R.A. INTERTRADING S.A.</v>
      </c>
      <c r="S2616" s="5">
        <f t="shared" si="40"/>
        <v>3696600.0000000005</v>
      </c>
    </row>
    <row r="2617" spans="1:19" x14ac:dyDescent="0.2">
      <c r="A2617" s="7">
        <v>44055.659050925926</v>
      </c>
      <c r="B2617" s="1" t="s">
        <v>9795</v>
      </c>
      <c r="C2617" s="1" t="s">
        <v>9796</v>
      </c>
      <c r="D2617" s="1" t="s">
        <v>1621</v>
      </c>
      <c r="E2617" s="1" t="s">
        <v>9797</v>
      </c>
      <c r="F2617" s="7">
        <v>44053</v>
      </c>
      <c r="G2617" s="1" t="s">
        <v>8773</v>
      </c>
      <c r="H2617" s="5">
        <v>3696600</v>
      </c>
      <c r="I2617" s="1" t="s">
        <v>9798</v>
      </c>
      <c r="J2617" s="1">
        <v>0</v>
      </c>
      <c r="K2617" s="1" t="s">
        <v>6608</v>
      </c>
      <c r="L2617" s="1">
        <v>1</v>
      </c>
      <c r="M2617" s="1" t="s">
        <v>6197</v>
      </c>
      <c r="N2617" s="1" t="s">
        <v>8775</v>
      </c>
      <c r="O2617" s="1">
        <v>20000</v>
      </c>
      <c r="P2617" s="1" t="s">
        <v>1665</v>
      </c>
      <c r="Q2617" s="1">
        <v>184.83</v>
      </c>
      <c r="R2617" s="1" t="str">
        <f>IFERROR(VLOOKUP(K2617,Proveedores!$A$2:$B$500,2,0),"Agregar")</f>
        <v>R.A. INTERTRADING S.A.</v>
      </c>
      <c r="S2617" s="5">
        <f t="shared" si="40"/>
        <v>3696600.0000000005</v>
      </c>
    </row>
    <row r="2618" spans="1:19" x14ac:dyDescent="0.2">
      <c r="A2618" s="7">
        <v>44055.663993055554</v>
      </c>
      <c r="B2618" s="1" t="s">
        <v>9799</v>
      </c>
      <c r="C2618" s="1" t="s">
        <v>9800</v>
      </c>
      <c r="D2618" s="1" t="s">
        <v>1621</v>
      </c>
      <c r="E2618" s="1" t="s">
        <v>9801</v>
      </c>
      <c r="F2618" s="7">
        <v>44054</v>
      </c>
      <c r="G2618" s="1" t="s">
        <v>8728</v>
      </c>
      <c r="H2618" s="5">
        <v>1600000</v>
      </c>
      <c r="I2618" s="1" t="s">
        <v>1816</v>
      </c>
      <c r="J2618" s="1">
        <v>0</v>
      </c>
      <c r="K2618" s="1" t="s">
        <v>9187</v>
      </c>
      <c r="L2618" s="1">
        <v>10</v>
      </c>
      <c r="M2618" s="1" t="s">
        <v>9189</v>
      </c>
      <c r="N2618" s="1" t="s">
        <v>9190</v>
      </c>
      <c r="O2618" s="1">
        <v>4000</v>
      </c>
      <c r="P2618" s="1" t="s">
        <v>2149</v>
      </c>
      <c r="Q2618" s="1">
        <v>400</v>
      </c>
      <c r="R2618" s="1" t="str">
        <f>IFERROR(VLOOKUP(K2618,Proveedores!$A$2:$B$500,2,0),"Agregar")</f>
        <v>NINJITSU SRL</v>
      </c>
      <c r="S2618" s="5">
        <f t="shared" si="40"/>
        <v>1600000</v>
      </c>
    </row>
    <row r="2619" spans="1:19" x14ac:dyDescent="0.2">
      <c r="A2619" s="7">
        <v>44055.730451388888</v>
      </c>
      <c r="B2619" s="1" t="s">
        <v>9802</v>
      </c>
      <c r="C2619" s="1" t="s">
        <v>9803</v>
      </c>
      <c r="D2619" s="1" t="s">
        <v>1621</v>
      </c>
      <c r="E2619" s="1">
        <v>31200006032</v>
      </c>
      <c r="F2619" s="7">
        <v>44041</v>
      </c>
      <c r="G2619" s="1" t="s">
        <v>692</v>
      </c>
      <c r="H2619" s="5">
        <v>3386158.8</v>
      </c>
      <c r="I2619" s="1">
        <v>1304</v>
      </c>
      <c r="J2619" s="1" t="s">
        <v>699</v>
      </c>
      <c r="K2619" s="1" t="s">
        <v>4348</v>
      </c>
      <c r="L2619" s="1">
        <v>21</v>
      </c>
      <c r="M2619" s="1" t="s">
        <v>5116</v>
      </c>
      <c r="N2619" s="1" t="s">
        <v>3937</v>
      </c>
      <c r="O2619" s="1">
        <v>2027640</v>
      </c>
      <c r="P2619" s="1" t="s">
        <v>1917</v>
      </c>
      <c r="R2619" s="1" t="str">
        <f>IFERROR(VLOOKUP(K2619,Proveedores!$A$2:$B$500,2,0),"Agregar")</f>
        <v>MICROSULES ARGENTINA SA de SCIIA</v>
      </c>
      <c r="S2619" s="5">
        <f t="shared" si="40"/>
        <v>0</v>
      </c>
    </row>
    <row r="2620" spans="1:19" x14ac:dyDescent="0.2">
      <c r="A2620" s="7">
        <v>44056.012083333335</v>
      </c>
      <c r="B2620" s="1" t="s">
        <v>9804</v>
      </c>
      <c r="C2620" s="1" t="s">
        <v>9805</v>
      </c>
      <c r="D2620" s="1" t="s">
        <v>1621</v>
      </c>
      <c r="E2620" s="1" t="s">
        <v>9806</v>
      </c>
      <c r="F2620" s="7">
        <v>44005</v>
      </c>
      <c r="G2620" s="1" t="s">
        <v>1372</v>
      </c>
      <c r="H2620" s="5">
        <v>783119.99</v>
      </c>
      <c r="I2620" s="1" t="s">
        <v>7226</v>
      </c>
      <c r="J2620" s="1">
        <v>0</v>
      </c>
      <c r="K2620" s="1" t="s">
        <v>158</v>
      </c>
      <c r="L2620" s="1">
        <v>1</v>
      </c>
      <c r="M2620" s="1" t="s">
        <v>7231</v>
      </c>
      <c r="N2620" s="1" t="s">
        <v>7227</v>
      </c>
      <c r="O2620" s="1">
        <v>6000</v>
      </c>
      <c r="P2620" s="1" t="s">
        <v>1665</v>
      </c>
      <c r="Q2620" s="1">
        <v>39156</v>
      </c>
      <c r="R2620" s="1" t="str">
        <f>IFERROR(VLOOKUP(K2620,Proveedores!$A$2:$B$500,2,0),"Agregar")</f>
        <v>Abbvie S.A.</v>
      </c>
      <c r="S2620" s="5">
        <f t="shared" si="40"/>
        <v>234936000</v>
      </c>
    </row>
    <row r="2621" spans="1:19" x14ac:dyDescent="0.2">
      <c r="A2621" s="7">
        <v>44056.021319444444</v>
      </c>
      <c r="B2621" s="1" t="s">
        <v>9807</v>
      </c>
      <c r="C2621" s="1" t="s">
        <v>9808</v>
      </c>
      <c r="D2621" s="1" t="s">
        <v>1621</v>
      </c>
      <c r="E2621" s="1" t="s">
        <v>9809</v>
      </c>
      <c r="F2621" s="7">
        <v>44005</v>
      </c>
      <c r="G2621" s="1" t="s">
        <v>1372</v>
      </c>
      <c r="H2621" s="5">
        <v>1370459.98</v>
      </c>
      <c r="I2621" s="1" t="s">
        <v>7226</v>
      </c>
      <c r="J2621" s="1">
        <v>0</v>
      </c>
      <c r="K2621" s="1" t="s">
        <v>158</v>
      </c>
      <c r="L2621" s="1">
        <v>1</v>
      </c>
      <c r="M2621" s="1" t="s">
        <v>7231</v>
      </c>
      <c r="N2621" s="1" t="s">
        <v>7227</v>
      </c>
      <c r="O2621" s="1">
        <v>6000</v>
      </c>
      <c r="P2621" s="1" t="s">
        <v>1665</v>
      </c>
      <c r="Q2621" s="1">
        <v>39156</v>
      </c>
      <c r="R2621" s="1" t="str">
        <f>IFERROR(VLOOKUP(K2621,Proveedores!$A$2:$B$500,2,0),"Agregar")</f>
        <v>Abbvie S.A.</v>
      </c>
      <c r="S2621" s="5">
        <f t="shared" si="40"/>
        <v>234936000</v>
      </c>
    </row>
    <row r="2622" spans="1:19" x14ac:dyDescent="0.2">
      <c r="A2622" s="7">
        <v>44056.087743055556</v>
      </c>
      <c r="B2622" s="1" t="s">
        <v>9810</v>
      </c>
      <c r="C2622" s="1" t="s">
        <v>9811</v>
      </c>
      <c r="D2622" s="1" t="s">
        <v>1621</v>
      </c>
      <c r="E2622" s="1" t="s">
        <v>9812</v>
      </c>
      <c r="F2622" s="7">
        <v>43983</v>
      </c>
      <c r="G2622" s="1" t="s">
        <v>1375</v>
      </c>
      <c r="H2622" s="5">
        <v>2521366.06</v>
      </c>
      <c r="I2622" s="1" t="s">
        <v>8219</v>
      </c>
      <c r="J2622" s="1">
        <v>0</v>
      </c>
      <c r="K2622" s="1" t="s">
        <v>158</v>
      </c>
      <c r="L2622" s="1">
        <v>1</v>
      </c>
      <c r="M2622" s="1" t="s">
        <v>8225</v>
      </c>
      <c r="N2622" s="1" t="s">
        <v>8221</v>
      </c>
      <c r="O2622" s="1">
        <v>129600</v>
      </c>
      <c r="P2622" s="1" t="s">
        <v>1665</v>
      </c>
      <c r="Q2622" s="1">
        <v>38.909999999999997</v>
      </c>
      <c r="R2622" s="1" t="str">
        <f>IFERROR(VLOOKUP(K2622,Proveedores!$A$2:$B$500,2,0),"Agregar")</f>
        <v>Abbvie S.A.</v>
      </c>
      <c r="S2622" s="5">
        <f t="shared" si="40"/>
        <v>5042736</v>
      </c>
    </row>
    <row r="2623" spans="1:19" x14ac:dyDescent="0.2">
      <c r="A2623" s="7">
        <v>44056.485324074078</v>
      </c>
      <c r="B2623" s="1" t="s">
        <v>9813</v>
      </c>
      <c r="C2623" s="1" t="s">
        <v>9814</v>
      </c>
      <c r="D2623" s="1" t="s">
        <v>1621</v>
      </c>
      <c r="E2623" s="1" t="s">
        <v>9815</v>
      </c>
      <c r="F2623" s="7">
        <v>44050</v>
      </c>
      <c r="G2623" s="1" t="s">
        <v>9816</v>
      </c>
      <c r="H2623" s="5">
        <v>1968883.2</v>
      </c>
      <c r="I2623" s="1">
        <v>297</v>
      </c>
      <c r="J2623" s="1">
        <v>0</v>
      </c>
      <c r="K2623" s="1" t="s">
        <v>9817</v>
      </c>
      <c r="L2623" s="1">
        <v>12</v>
      </c>
      <c r="M2623" s="1">
        <v>10801975</v>
      </c>
      <c r="N2623" s="1" t="s">
        <v>2659</v>
      </c>
      <c r="O2623" s="1">
        <v>2430720</v>
      </c>
      <c r="P2623" s="1" t="s">
        <v>2803</v>
      </c>
      <c r="Q2623" s="1">
        <v>0.81</v>
      </c>
      <c r="R2623" s="1" t="str">
        <f>IFERROR(VLOOKUP(K2623,Proveedores!$A$2:$B$500,2,0),"Agregar")</f>
        <v>Laboratorios Bago S.A</v>
      </c>
      <c r="S2623" s="5">
        <f t="shared" si="40"/>
        <v>1968883.2000000002</v>
      </c>
    </row>
    <row r="2624" spans="1:19" x14ac:dyDescent="0.2">
      <c r="A2624" s="7">
        <v>44056.496261574073</v>
      </c>
      <c r="B2624" s="1" t="s">
        <v>9818</v>
      </c>
      <c r="C2624" s="1" t="s">
        <v>9819</v>
      </c>
      <c r="D2624" s="1" t="s">
        <v>1621</v>
      </c>
      <c r="E2624" s="1" t="s">
        <v>9820</v>
      </c>
      <c r="F2624" s="7">
        <v>44050</v>
      </c>
      <c r="G2624" s="1" t="s">
        <v>9816</v>
      </c>
      <c r="H2624" s="5">
        <v>248198.39999999999</v>
      </c>
      <c r="I2624" s="1">
        <v>297</v>
      </c>
      <c r="J2624" s="1">
        <v>0</v>
      </c>
      <c r="K2624" s="1" t="s">
        <v>9817</v>
      </c>
      <c r="L2624" s="1">
        <v>12</v>
      </c>
      <c r="M2624" s="1">
        <v>10801975</v>
      </c>
      <c r="N2624" s="1" t="s">
        <v>2798</v>
      </c>
      <c r="O2624" s="1">
        <v>2528640</v>
      </c>
      <c r="P2624" s="1" t="s">
        <v>9821</v>
      </c>
      <c r="Q2624" s="1">
        <v>0.81</v>
      </c>
      <c r="R2624" s="1" t="str">
        <f>IFERROR(VLOOKUP(K2624,Proveedores!$A$2:$B$500,2,0),"Agregar")</f>
        <v>Laboratorios Bago S.A</v>
      </c>
      <c r="S2624" s="5">
        <f t="shared" si="40"/>
        <v>2048198.4000000001</v>
      </c>
    </row>
    <row r="2625" spans="1:19" x14ac:dyDescent="0.2">
      <c r="A2625" s="7">
        <v>44056.550046296295</v>
      </c>
      <c r="B2625" s="1" t="s">
        <v>9822</v>
      </c>
      <c r="C2625" s="1" t="s">
        <v>9823</v>
      </c>
      <c r="D2625" s="1" t="s">
        <v>1621</v>
      </c>
      <c r="E2625" s="1" t="s">
        <v>9824</v>
      </c>
      <c r="F2625" s="7">
        <v>44081</v>
      </c>
      <c r="G2625" s="1" t="s">
        <v>9816</v>
      </c>
      <c r="H2625" s="5">
        <v>1894233.6</v>
      </c>
      <c r="I2625" s="1">
        <v>297</v>
      </c>
      <c r="J2625" s="1">
        <v>0</v>
      </c>
      <c r="K2625" s="1" t="s">
        <v>9817</v>
      </c>
      <c r="L2625" s="1">
        <v>12</v>
      </c>
      <c r="M2625" s="1">
        <v>10801975</v>
      </c>
      <c r="N2625" s="1" t="s">
        <v>2798</v>
      </c>
      <c r="O2625" s="1">
        <v>22338560</v>
      </c>
      <c r="P2625" s="1" t="s">
        <v>2803</v>
      </c>
      <c r="Q2625" s="1">
        <v>0.81</v>
      </c>
      <c r="R2625" s="1" t="str">
        <f>IFERROR(VLOOKUP(K2625,Proveedores!$A$2:$B$500,2,0),"Agregar")</f>
        <v>Laboratorios Bago S.A</v>
      </c>
      <c r="S2625" s="5">
        <f t="shared" si="40"/>
        <v>18094233.600000001</v>
      </c>
    </row>
    <row r="2626" spans="1:19" x14ac:dyDescent="0.2">
      <c r="A2626" s="7">
        <v>44056.557280092595</v>
      </c>
      <c r="B2626" s="1" t="s">
        <v>9825</v>
      </c>
      <c r="C2626" s="1" t="s">
        <v>9826</v>
      </c>
      <c r="D2626" s="1" t="s">
        <v>1621</v>
      </c>
      <c r="E2626" s="1" t="s">
        <v>9827</v>
      </c>
      <c r="F2626" s="7">
        <v>44050</v>
      </c>
      <c r="G2626" s="1" t="s">
        <v>9816</v>
      </c>
      <c r="H2626" s="5">
        <v>19688320</v>
      </c>
      <c r="I2626" s="1">
        <v>297</v>
      </c>
      <c r="J2626" s="1">
        <v>0</v>
      </c>
      <c r="K2626" s="1" t="s">
        <v>9817</v>
      </c>
      <c r="L2626" s="1">
        <v>12</v>
      </c>
      <c r="M2626" s="1">
        <v>10801975</v>
      </c>
      <c r="N2626" s="1" t="s">
        <v>2798</v>
      </c>
      <c r="O2626" s="1">
        <v>2430720</v>
      </c>
      <c r="P2626" s="1" t="s">
        <v>2803</v>
      </c>
      <c r="Q2626" s="1">
        <v>0.81</v>
      </c>
      <c r="R2626" s="1" t="str">
        <f>IFERROR(VLOOKUP(K2626,Proveedores!$A$2:$B$500,2,0),"Agregar")</f>
        <v>Laboratorios Bago S.A</v>
      </c>
      <c r="S2626" s="5">
        <f t="shared" si="40"/>
        <v>1968883.2000000002</v>
      </c>
    </row>
    <row r="2627" spans="1:19" x14ac:dyDescent="0.2">
      <c r="A2627" s="7">
        <v>44056.600162037037</v>
      </c>
      <c r="B2627" s="1" t="s">
        <v>9828</v>
      </c>
      <c r="C2627" s="1" t="s">
        <v>9829</v>
      </c>
      <c r="D2627" s="1" t="s">
        <v>1621</v>
      </c>
      <c r="E2627" s="1" t="s">
        <v>9830</v>
      </c>
      <c r="F2627" s="7">
        <v>44054</v>
      </c>
      <c r="G2627" s="1" t="s">
        <v>8773</v>
      </c>
      <c r="H2627" s="5">
        <v>4620750</v>
      </c>
      <c r="I2627" s="1" t="s">
        <v>9831</v>
      </c>
      <c r="J2627" s="1">
        <v>0</v>
      </c>
      <c r="K2627" s="1" t="s">
        <v>6608</v>
      </c>
      <c r="L2627" s="1">
        <v>1</v>
      </c>
      <c r="M2627" s="1" t="s">
        <v>6197</v>
      </c>
      <c r="N2627" s="1" t="s">
        <v>8775</v>
      </c>
      <c r="O2627" s="1">
        <v>25000</v>
      </c>
      <c r="P2627" s="1" t="s">
        <v>1665</v>
      </c>
      <c r="Q2627" s="1">
        <v>184.83</v>
      </c>
      <c r="R2627" s="1" t="str">
        <f>IFERROR(VLOOKUP(K2627,Proveedores!$A$2:$B$500,2,0),"Agregar")</f>
        <v>R.A. INTERTRADING S.A.</v>
      </c>
      <c r="S2627" s="5">
        <f t="shared" ref="S2627:S2690" si="41">Q2627*O2627</f>
        <v>4620750</v>
      </c>
    </row>
    <row r="2628" spans="1:19" x14ac:dyDescent="0.2">
      <c r="A2628" s="7">
        <v>44056.604502314818</v>
      </c>
      <c r="B2628" s="1" t="s">
        <v>9832</v>
      </c>
      <c r="C2628" s="1" t="s">
        <v>9833</v>
      </c>
      <c r="D2628" s="1" t="s">
        <v>1621</v>
      </c>
      <c r="E2628" s="1" t="s">
        <v>9834</v>
      </c>
      <c r="F2628" s="7">
        <v>44054</v>
      </c>
      <c r="G2628" s="1" t="s">
        <v>8773</v>
      </c>
      <c r="H2628" s="5">
        <v>3696600</v>
      </c>
      <c r="I2628" s="1" t="s">
        <v>9835</v>
      </c>
      <c r="J2628" s="1">
        <v>0</v>
      </c>
      <c r="K2628" s="1" t="s">
        <v>6608</v>
      </c>
      <c r="L2628" s="1">
        <v>1</v>
      </c>
      <c r="M2628" s="1" t="s">
        <v>6197</v>
      </c>
      <c r="N2628" s="1" t="s">
        <v>8775</v>
      </c>
      <c r="O2628" s="1">
        <v>20000</v>
      </c>
      <c r="P2628" s="1" t="s">
        <v>1665</v>
      </c>
      <c r="Q2628" s="1">
        <v>184.83</v>
      </c>
      <c r="R2628" s="1" t="str">
        <f>IFERROR(VLOOKUP(K2628,Proveedores!$A$2:$B$500,2,0),"Agregar")</f>
        <v>R.A. INTERTRADING S.A.</v>
      </c>
      <c r="S2628" s="5">
        <f t="shared" si="41"/>
        <v>3696600.0000000005</v>
      </c>
    </row>
    <row r="2629" spans="1:19" x14ac:dyDescent="0.2">
      <c r="A2629" s="7">
        <v>44056.614895833336</v>
      </c>
      <c r="B2629" s="1" t="s">
        <v>9836</v>
      </c>
      <c r="C2629" s="1" t="s">
        <v>9837</v>
      </c>
      <c r="D2629" s="1" t="s">
        <v>1621</v>
      </c>
      <c r="E2629" s="1" t="s">
        <v>9838</v>
      </c>
      <c r="F2629" s="7">
        <v>44056</v>
      </c>
      <c r="G2629" s="1" t="s">
        <v>9816</v>
      </c>
      <c r="H2629" s="5">
        <v>1413676.8</v>
      </c>
      <c r="I2629" s="1">
        <v>903</v>
      </c>
      <c r="J2629" s="1">
        <v>0</v>
      </c>
      <c r="K2629" s="1" t="s">
        <v>9817</v>
      </c>
      <c r="L2629" s="1">
        <v>12</v>
      </c>
      <c r="M2629" s="1">
        <v>10801975</v>
      </c>
      <c r="N2629" s="1" t="s">
        <v>2798</v>
      </c>
      <c r="O2629" s="1">
        <v>1745280</v>
      </c>
      <c r="P2629" s="1" t="s">
        <v>2803</v>
      </c>
      <c r="Q2629" s="1">
        <v>0.81</v>
      </c>
      <c r="R2629" s="1" t="str">
        <f>IFERROR(VLOOKUP(K2629,Proveedores!$A$2:$B$500,2,0),"Agregar")</f>
        <v>Laboratorios Bago S.A</v>
      </c>
      <c r="S2629" s="5">
        <f t="shared" si="41"/>
        <v>1413676.8</v>
      </c>
    </row>
    <row r="2630" spans="1:19" x14ac:dyDescent="0.2">
      <c r="A2630" s="7">
        <v>44056.626701388886</v>
      </c>
      <c r="B2630" s="1" t="s">
        <v>9839</v>
      </c>
      <c r="C2630" s="1" t="s">
        <v>9840</v>
      </c>
      <c r="D2630" s="1" t="s">
        <v>1621</v>
      </c>
      <c r="E2630" s="1" t="s">
        <v>9841</v>
      </c>
      <c r="F2630" s="7">
        <v>44050</v>
      </c>
      <c r="G2630" s="1" t="s">
        <v>9816</v>
      </c>
      <c r="H2630" s="5">
        <v>2080857.61</v>
      </c>
      <c r="I2630" s="1">
        <v>1151</v>
      </c>
      <c r="J2630" s="1">
        <v>0</v>
      </c>
      <c r="K2630" s="1" t="s">
        <v>9817</v>
      </c>
      <c r="L2630" s="1">
        <v>12</v>
      </c>
      <c r="M2630" s="1">
        <v>10801975</v>
      </c>
      <c r="N2630" s="1" t="s">
        <v>2798</v>
      </c>
      <c r="O2630" s="1">
        <v>2568960</v>
      </c>
      <c r="P2630" s="1" t="s">
        <v>2803</v>
      </c>
      <c r="Q2630" s="1">
        <v>0.81</v>
      </c>
      <c r="R2630" s="1" t="str">
        <f>IFERROR(VLOOKUP(K2630,Proveedores!$A$2:$B$500,2,0),"Agregar")</f>
        <v>Laboratorios Bago S.A</v>
      </c>
      <c r="S2630" s="5">
        <f t="shared" si="41"/>
        <v>2080857.6</v>
      </c>
    </row>
    <row r="2631" spans="1:19" x14ac:dyDescent="0.2">
      <c r="A2631" s="7">
        <v>44056.635439814818</v>
      </c>
      <c r="B2631" s="1" t="s">
        <v>9842</v>
      </c>
      <c r="C2631" s="1" t="s">
        <v>9843</v>
      </c>
      <c r="D2631" s="1" t="s">
        <v>1621</v>
      </c>
      <c r="E2631" s="1" t="s">
        <v>9844</v>
      </c>
      <c r="F2631" s="7">
        <v>44050</v>
      </c>
      <c r="G2631" s="1" t="s">
        <v>9816</v>
      </c>
      <c r="H2631" s="5">
        <v>2118182.4</v>
      </c>
      <c r="I2631" s="1">
        <v>1162</v>
      </c>
      <c r="J2631" s="1">
        <v>0</v>
      </c>
      <c r="K2631" s="1" t="s">
        <v>9817</v>
      </c>
      <c r="L2631" s="1">
        <v>12</v>
      </c>
      <c r="M2631" s="1">
        <v>10801975</v>
      </c>
      <c r="N2631" s="1" t="s">
        <v>2798</v>
      </c>
      <c r="O2631" s="1">
        <v>2615040</v>
      </c>
      <c r="P2631" s="1" t="s">
        <v>2803</v>
      </c>
      <c r="Q2631" s="1">
        <v>0.81</v>
      </c>
      <c r="R2631" s="1" t="str">
        <f>IFERROR(VLOOKUP(K2631,Proveedores!$A$2:$B$500,2,0),"Agregar")</f>
        <v>Laboratorios Bago S.A</v>
      </c>
      <c r="S2631" s="5">
        <f t="shared" si="41"/>
        <v>2118182.4</v>
      </c>
    </row>
    <row r="2632" spans="1:19" x14ac:dyDescent="0.2">
      <c r="A2632" s="7">
        <v>44056.642175925925</v>
      </c>
      <c r="B2632" s="1" t="s">
        <v>9845</v>
      </c>
      <c r="C2632" s="1" t="s">
        <v>9846</v>
      </c>
      <c r="D2632" s="1" t="s">
        <v>1621</v>
      </c>
      <c r="E2632" s="1" t="s">
        <v>9847</v>
      </c>
      <c r="F2632" s="7">
        <v>44050</v>
      </c>
      <c r="G2632" s="1" t="s">
        <v>9816</v>
      </c>
      <c r="H2632" s="5">
        <v>2085523.19</v>
      </c>
      <c r="I2632" s="1">
        <v>1161</v>
      </c>
      <c r="J2632" s="1">
        <v>0</v>
      </c>
      <c r="K2632" s="1" t="s">
        <v>9817</v>
      </c>
      <c r="L2632" s="1">
        <v>12</v>
      </c>
      <c r="M2632" s="1">
        <v>10801975</v>
      </c>
      <c r="N2632" s="1" t="s">
        <v>2798</v>
      </c>
      <c r="O2632" s="1">
        <v>2574720</v>
      </c>
      <c r="P2632" s="1" t="s">
        <v>1850</v>
      </c>
      <c r="Q2632" s="1">
        <v>0.81</v>
      </c>
      <c r="R2632" s="1" t="str">
        <f>IFERROR(VLOOKUP(K2632,Proveedores!$A$2:$B$500,2,0),"Agregar")</f>
        <v>Laboratorios Bago S.A</v>
      </c>
      <c r="S2632" s="5">
        <f t="shared" si="41"/>
        <v>2085523.2000000002</v>
      </c>
    </row>
    <row r="2633" spans="1:19" x14ac:dyDescent="0.2">
      <c r="A2633" s="7">
        <v>44056.648344907408</v>
      </c>
      <c r="B2633" s="1" t="s">
        <v>9848</v>
      </c>
      <c r="C2633" s="1" t="s">
        <v>9849</v>
      </c>
      <c r="D2633" s="1" t="s">
        <v>1621</v>
      </c>
      <c r="E2633" s="1" t="s">
        <v>9850</v>
      </c>
      <c r="F2633" s="7">
        <v>44050</v>
      </c>
      <c r="G2633" s="1" t="s">
        <v>9816</v>
      </c>
      <c r="H2633" s="5">
        <v>23001240.800000001</v>
      </c>
      <c r="I2633" s="1">
        <v>1202</v>
      </c>
      <c r="J2633" s="1">
        <v>0</v>
      </c>
      <c r="K2633" s="1" t="s">
        <v>9817</v>
      </c>
      <c r="L2633" s="1">
        <v>12</v>
      </c>
      <c r="M2633" s="1">
        <v>10801975</v>
      </c>
      <c r="N2633" s="1" t="s">
        <v>2798</v>
      </c>
      <c r="O2633" s="1">
        <v>2839680</v>
      </c>
      <c r="P2633" s="1" t="s">
        <v>1850</v>
      </c>
      <c r="Q2633" s="1">
        <v>0.81</v>
      </c>
      <c r="R2633" s="1" t="str">
        <f>IFERROR(VLOOKUP(K2633,Proveedores!$A$2:$B$500,2,0),"Agregar")</f>
        <v>Laboratorios Bago S.A</v>
      </c>
      <c r="S2633" s="5">
        <f t="shared" si="41"/>
        <v>2300140.8000000003</v>
      </c>
    </row>
    <row r="2634" spans="1:19" x14ac:dyDescent="0.2">
      <c r="A2634" s="7">
        <v>44056.650590277779</v>
      </c>
      <c r="B2634" s="1" t="s">
        <v>9851</v>
      </c>
      <c r="C2634" s="1" t="s">
        <v>9852</v>
      </c>
      <c r="D2634" s="1" t="s">
        <v>1621</v>
      </c>
      <c r="E2634" s="1">
        <v>22214</v>
      </c>
      <c r="F2634" s="7">
        <v>44056</v>
      </c>
      <c r="G2634" s="1" t="s">
        <v>1296</v>
      </c>
      <c r="H2634" s="5">
        <v>2816100</v>
      </c>
      <c r="I2634" s="1">
        <v>1376</v>
      </c>
      <c r="J2634" s="1">
        <v>0</v>
      </c>
      <c r="K2634" s="1" t="s">
        <v>2039</v>
      </c>
      <c r="L2634" s="1">
        <v>1</v>
      </c>
      <c r="M2634" s="1" t="s">
        <v>9650</v>
      </c>
      <c r="N2634" s="1" t="s">
        <v>9660</v>
      </c>
      <c r="O2634" s="1">
        <v>52500</v>
      </c>
      <c r="P2634" s="1" t="s">
        <v>1665</v>
      </c>
      <c r="Q2634" s="1">
        <v>53.64</v>
      </c>
      <c r="R2634" s="1" t="str">
        <f>IFERROR(VLOOKUP(K2634,Proveedores!$A$2:$B$500,2,0),"Agregar")</f>
        <v>MEDI SISTEM SRL</v>
      </c>
      <c r="S2634" s="5">
        <f t="shared" si="41"/>
        <v>2816100</v>
      </c>
    </row>
    <row r="2635" spans="1:19" x14ac:dyDescent="0.2">
      <c r="A2635" s="7">
        <v>44056.657337962963</v>
      </c>
      <c r="B2635" s="1" t="s">
        <v>9853</v>
      </c>
      <c r="C2635" s="1" t="s">
        <v>9854</v>
      </c>
      <c r="D2635" s="1" t="s">
        <v>1621</v>
      </c>
      <c r="E2635" s="1" t="s">
        <v>9855</v>
      </c>
      <c r="F2635" s="7">
        <v>44046</v>
      </c>
      <c r="G2635" s="1" t="s">
        <v>692</v>
      </c>
      <c r="H2635" s="5">
        <v>71560.399999999994</v>
      </c>
      <c r="I2635" s="1">
        <v>1370</v>
      </c>
      <c r="J2635" s="1">
        <v>0</v>
      </c>
      <c r="K2635" s="1" t="s">
        <v>3431</v>
      </c>
      <c r="L2635" s="1">
        <v>14</v>
      </c>
      <c r="M2635" s="1" t="s">
        <v>3201</v>
      </c>
      <c r="N2635" s="1" t="s">
        <v>3202</v>
      </c>
      <c r="O2635" s="1">
        <v>7960</v>
      </c>
      <c r="P2635" s="1" t="s">
        <v>3203</v>
      </c>
      <c r="Q2635" s="1">
        <v>8.99</v>
      </c>
      <c r="R2635" s="1" t="str">
        <f>IFERROR(VLOOKUP(K2635,Proveedores!$A$2:$B$500,2,0),"Agregar")</f>
        <v>Dr. LAZAR &amp; Cía. S.A.Q.e.I.</v>
      </c>
      <c r="S2635" s="5">
        <f t="shared" si="41"/>
        <v>71560.400000000009</v>
      </c>
    </row>
    <row r="2636" spans="1:19" x14ac:dyDescent="0.2">
      <c r="A2636" s="7">
        <v>44056.665694444448</v>
      </c>
      <c r="B2636" s="1" t="s">
        <v>9856</v>
      </c>
      <c r="C2636" s="1" t="s">
        <v>9857</v>
      </c>
      <c r="D2636" s="1" t="s">
        <v>1621</v>
      </c>
      <c r="E2636" s="1" t="s">
        <v>9858</v>
      </c>
      <c r="F2636" s="7">
        <v>44046</v>
      </c>
      <c r="G2636" s="1" t="s">
        <v>692</v>
      </c>
      <c r="H2636" s="5">
        <v>117256.57</v>
      </c>
      <c r="I2636" s="1">
        <v>1371</v>
      </c>
      <c r="J2636" s="1">
        <v>0</v>
      </c>
      <c r="K2636" s="1" t="s">
        <v>3431</v>
      </c>
      <c r="L2636" s="1">
        <v>14</v>
      </c>
      <c r="M2636" s="1" t="s">
        <v>3201</v>
      </c>
      <c r="N2636" s="1" t="s">
        <v>3202</v>
      </c>
      <c r="O2636" s="1">
        <v>13043</v>
      </c>
      <c r="P2636" s="1" t="s">
        <v>3203</v>
      </c>
      <c r="Q2636" s="1">
        <v>8.99</v>
      </c>
      <c r="R2636" s="1" t="str">
        <f>IFERROR(VLOOKUP(K2636,Proveedores!$A$2:$B$500,2,0),"Agregar")</f>
        <v>Dr. LAZAR &amp; Cía. S.A.Q.e.I.</v>
      </c>
      <c r="S2636" s="5">
        <f t="shared" si="41"/>
        <v>117256.57</v>
      </c>
    </row>
    <row r="2637" spans="1:19" x14ac:dyDescent="0.2">
      <c r="A2637" s="7">
        <v>44056.668321759258</v>
      </c>
      <c r="B2637" s="1" t="s">
        <v>9859</v>
      </c>
      <c r="C2637" s="1" t="s">
        <v>9860</v>
      </c>
      <c r="D2637" s="1" t="s">
        <v>1621</v>
      </c>
      <c r="E2637" s="1" t="s">
        <v>9861</v>
      </c>
      <c r="F2637" s="7">
        <v>44056</v>
      </c>
      <c r="G2637" s="1" t="s">
        <v>142</v>
      </c>
      <c r="H2637" s="5">
        <v>5048254.2300000004</v>
      </c>
      <c r="I2637" s="1">
        <v>1</v>
      </c>
      <c r="J2637" s="1">
        <v>0</v>
      </c>
      <c r="K2637" s="1" t="s">
        <v>146</v>
      </c>
      <c r="L2637" s="1">
        <v>4</v>
      </c>
      <c r="M2637" s="1" t="s">
        <v>4767</v>
      </c>
      <c r="N2637" s="1" t="s">
        <v>2316</v>
      </c>
      <c r="O2637" s="1">
        <v>1</v>
      </c>
      <c r="P2637" s="1" t="s">
        <v>2316</v>
      </c>
      <c r="Q2637" s="1">
        <v>5048254.2300000004</v>
      </c>
      <c r="R2637" s="1" t="str">
        <f>IFERROR(VLOOKUP(K2637,Proveedores!$A$2:$B$500,2,0),"Agregar")</f>
        <v>SUIZO ARGENTINA S.A.</v>
      </c>
      <c r="S2637" s="5">
        <f t="shared" si="41"/>
        <v>5048254.2300000004</v>
      </c>
    </row>
    <row r="2638" spans="1:19" x14ac:dyDescent="0.2">
      <c r="A2638" s="7">
        <v>44056.675868055558</v>
      </c>
      <c r="B2638" s="1" t="s">
        <v>9862</v>
      </c>
      <c r="C2638" s="1" t="s">
        <v>9863</v>
      </c>
      <c r="D2638" s="1" t="s">
        <v>1621</v>
      </c>
      <c r="E2638" s="1" t="s">
        <v>9864</v>
      </c>
      <c r="F2638" s="7">
        <v>43980</v>
      </c>
      <c r="G2638" s="1" t="s">
        <v>9816</v>
      </c>
      <c r="H2638" s="5">
        <v>2057529.59</v>
      </c>
      <c r="I2638" s="1">
        <v>456</v>
      </c>
      <c r="J2638" s="1">
        <v>0</v>
      </c>
      <c r="K2638" s="1" t="s">
        <v>9817</v>
      </c>
      <c r="L2638" s="1">
        <v>12</v>
      </c>
      <c r="M2638" s="1">
        <v>10801975</v>
      </c>
      <c r="N2638" s="1" t="s">
        <v>2798</v>
      </c>
      <c r="O2638" s="1">
        <v>2540160</v>
      </c>
      <c r="P2638" s="1" t="s">
        <v>2803</v>
      </c>
      <c r="Q2638" s="1">
        <v>0.81</v>
      </c>
      <c r="R2638" s="1" t="str">
        <f>IFERROR(VLOOKUP(K2638,Proveedores!$A$2:$B$500,2,0),"Agregar")</f>
        <v>Laboratorios Bago S.A</v>
      </c>
      <c r="S2638" s="5">
        <f t="shared" si="41"/>
        <v>2057529.6</v>
      </c>
    </row>
    <row r="2639" spans="1:19" x14ac:dyDescent="0.2">
      <c r="A2639" s="7">
        <v>44056.769108796296</v>
      </c>
      <c r="B2639" s="1" t="s">
        <v>9865</v>
      </c>
      <c r="C2639" s="1" t="s">
        <v>9866</v>
      </c>
      <c r="D2639" s="1" t="s">
        <v>1621</v>
      </c>
      <c r="E2639" s="1" t="s">
        <v>9867</v>
      </c>
      <c r="F2639" s="7">
        <v>44056</v>
      </c>
      <c r="G2639" s="1" t="s">
        <v>9816</v>
      </c>
      <c r="H2639" s="5">
        <v>11287649.439999999</v>
      </c>
      <c r="I2639" s="1">
        <v>257</v>
      </c>
      <c r="J2639" s="1">
        <v>0</v>
      </c>
      <c r="K2639" s="1" t="s">
        <v>9817</v>
      </c>
      <c r="L2639" s="1">
        <v>10</v>
      </c>
      <c r="M2639" s="1">
        <v>10801973</v>
      </c>
      <c r="N2639" s="1" t="s">
        <v>2798</v>
      </c>
      <c r="O2639" s="1">
        <v>291984</v>
      </c>
      <c r="P2639" s="1" t="s">
        <v>2803</v>
      </c>
      <c r="Q2639" s="1">
        <v>4.41</v>
      </c>
      <c r="R2639" s="1" t="str">
        <f>IFERROR(VLOOKUP(K2639,Proveedores!$A$2:$B$500,2,0),"Agregar")</f>
        <v>Laboratorios Bago S.A</v>
      </c>
      <c r="S2639" s="5">
        <f t="shared" si="41"/>
        <v>1287649.44</v>
      </c>
    </row>
    <row r="2640" spans="1:19" x14ac:dyDescent="0.2">
      <c r="A2640" s="7">
        <v>44057.641539351855</v>
      </c>
      <c r="B2640" s="1" t="s">
        <v>9868</v>
      </c>
      <c r="C2640" s="1" t="s">
        <v>9869</v>
      </c>
      <c r="D2640" s="1" t="s">
        <v>1621</v>
      </c>
      <c r="E2640" s="1" t="s">
        <v>9870</v>
      </c>
      <c r="F2640" s="7">
        <v>44026</v>
      </c>
      <c r="G2640" s="1" t="s">
        <v>2482</v>
      </c>
      <c r="H2640" s="5">
        <v>386778</v>
      </c>
      <c r="I2640" s="1">
        <v>1387</v>
      </c>
      <c r="J2640" s="1">
        <v>0</v>
      </c>
      <c r="K2640" s="1" t="s">
        <v>3388</v>
      </c>
      <c r="L2640" s="1">
        <v>37</v>
      </c>
      <c r="M2640" s="1" t="s">
        <v>6331</v>
      </c>
      <c r="N2640" s="1" t="s">
        <v>9871</v>
      </c>
      <c r="O2640" s="1">
        <v>18</v>
      </c>
      <c r="P2640" s="1" t="s">
        <v>1665</v>
      </c>
      <c r="Q2640" s="1">
        <v>7049</v>
      </c>
      <c r="R2640" s="1" t="str">
        <f>IFERROR(VLOOKUP(K2640,Proveedores!$A$2:$B$500,2,0),"Agregar")</f>
        <v>Bioprofarma Bagó S.A.</v>
      </c>
      <c r="S2640" s="5">
        <f t="shared" si="41"/>
        <v>126882</v>
      </c>
    </row>
    <row r="2641" spans="1:19" x14ac:dyDescent="0.2">
      <c r="A2641" s="7">
        <v>44057.641539351855</v>
      </c>
      <c r="B2641" s="1" t="s">
        <v>9868</v>
      </c>
      <c r="C2641" s="1" t="s">
        <v>9869</v>
      </c>
      <c r="D2641" s="1" t="s">
        <v>1621</v>
      </c>
      <c r="E2641" s="1" t="s">
        <v>9870</v>
      </c>
      <c r="F2641" s="7">
        <v>44026</v>
      </c>
      <c r="G2641" s="1" t="s">
        <v>2482</v>
      </c>
      <c r="H2641" s="5">
        <v>386778</v>
      </c>
      <c r="I2641" s="1">
        <v>1387</v>
      </c>
      <c r="J2641" s="1">
        <v>0</v>
      </c>
      <c r="K2641" s="1" t="s">
        <v>3388</v>
      </c>
      <c r="L2641" s="1">
        <v>39</v>
      </c>
      <c r="M2641" s="1" t="s">
        <v>6333</v>
      </c>
      <c r="N2641" s="1" t="s">
        <v>9872</v>
      </c>
      <c r="O2641" s="1">
        <v>21</v>
      </c>
      <c r="P2641" s="1" t="s">
        <v>9873</v>
      </c>
      <c r="Q2641" s="1">
        <v>12376</v>
      </c>
      <c r="R2641" s="1" t="str">
        <f>IFERROR(VLOOKUP(K2641,Proveedores!$A$2:$B$500,2,0),"Agregar")</f>
        <v>Bioprofarma Bagó S.A.</v>
      </c>
      <c r="S2641" s="5">
        <f t="shared" si="41"/>
        <v>259896</v>
      </c>
    </row>
    <row r="2642" spans="1:19" x14ac:dyDescent="0.2">
      <c r="A2642" s="7">
        <v>44057.759652777779</v>
      </c>
      <c r="B2642" s="1" t="s">
        <v>9874</v>
      </c>
      <c r="C2642" s="1" t="s">
        <v>9875</v>
      </c>
      <c r="D2642" s="1" t="s">
        <v>1621</v>
      </c>
      <c r="E2642" s="1" t="s">
        <v>9876</v>
      </c>
      <c r="F2642" s="7">
        <v>44046</v>
      </c>
      <c r="G2642" s="1" t="s">
        <v>24</v>
      </c>
      <c r="H2642" s="5">
        <v>3702600</v>
      </c>
      <c r="I2642" s="1">
        <v>1288</v>
      </c>
      <c r="J2642" s="1">
        <v>0</v>
      </c>
      <c r="K2642" s="1" t="s">
        <v>1401</v>
      </c>
      <c r="L2642" s="1">
        <v>1</v>
      </c>
      <c r="M2642" s="1" t="s">
        <v>9000</v>
      </c>
      <c r="N2642" s="1" t="s">
        <v>9001</v>
      </c>
      <c r="O2642" s="1">
        <v>20000</v>
      </c>
      <c r="P2642" s="1" t="s">
        <v>1850</v>
      </c>
      <c r="Q2642" s="1">
        <v>185.13</v>
      </c>
      <c r="R2642" s="1" t="str">
        <f>IFERROR(VLOOKUP(K2642,Proveedores!$A$2:$B$500,2,0),"Agregar")</f>
        <v>UNIFIBERS S.A.</v>
      </c>
      <c r="S2642" s="5">
        <f t="shared" si="41"/>
        <v>3702600</v>
      </c>
    </row>
    <row r="2643" spans="1:19" x14ac:dyDescent="0.2">
      <c r="A2643" s="7">
        <v>44057.763078703705</v>
      </c>
      <c r="B2643" s="1" t="s">
        <v>9877</v>
      </c>
      <c r="C2643" s="1" t="s">
        <v>9878</v>
      </c>
      <c r="D2643" s="1" t="s">
        <v>1621</v>
      </c>
      <c r="E2643" s="1" t="s">
        <v>9879</v>
      </c>
      <c r="F2643" s="7">
        <v>44046</v>
      </c>
      <c r="G2643" s="1" t="s">
        <v>24</v>
      </c>
      <c r="H2643" s="5">
        <v>3702600</v>
      </c>
      <c r="I2643" s="1">
        <v>1289</v>
      </c>
      <c r="J2643" s="1">
        <v>0</v>
      </c>
      <c r="K2643" s="1" t="s">
        <v>1401</v>
      </c>
      <c r="L2643" s="1">
        <v>1</v>
      </c>
      <c r="M2643" s="1" t="s">
        <v>9000</v>
      </c>
      <c r="N2643" s="1" t="s">
        <v>9001</v>
      </c>
      <c r="O2643" s="1">
        <v>20000</v>
      </c>
      <c r="P2643" s="1" t="s">
        <v>1850</v>
      </c>
      <c r="Q2643" s="1">
        <v>185.13</v>
      </c>
      <c r="R2643" s="1" t="str">
        <f>IFERROR(VLOOKUP(K2643,Proveedores!$A$2:$B$500,2,0),"Agregar")</f>
        <v>UNIFIBERS S.A.</v>
      </c>
      <c r="S2643" s="5">
        <f t="shared" si="41"/>
        <v>3702600</v>
      </c>
    </row>
    <row r="2644" spans="1:19" x14ac:dyDescent="0.2">
      <c r="A2644" s="7">
        <v>44057.766759259262</v>
      </c>
      <c r="B2644" s="1" t="s">
        <v>9880</v>
      </c>
      <c r="C2644" s="1" t="s">
        <v>9881</v>
      </c>
      <c r="D2644" s="1" t="s">
        <v>1621</v>
      </c>
      <c r="E2644" s="1" t="s">
        <v>9882</v>
      </c>
      <c r="F2644" s="7">
        <v>44047</v>
      </c>
      <c r="G2644" s="1" t="s">
        <v>24</v>
      </c>
      <c r="H2644" s="5">
        <v>3685753.17</v>
      </c>
      <c r="I2644" s="1">
        <v>1290</v>
      </c>
      <c r="J2644" s="1">
        <v>0</v>
      </c>
      <c r="K2644" s="1" t="s">
        <v>1401</v>
      </c>
      <c r="L2644" s="1">
        <v>1</v>
      </c>
      <c r="M2644" s="1" t="s">
        <v>9000</v>
      </c>
      <c r="N2644" s="1" t="s">
        <v>9001</v>
      </c>
      <c r="O2644" s="1">
        <v>19909</v>
      </c>
      <c r="P2644" s="1" t="s">
        <v>1850</v>
      </c>
      <c r="Q2644" s="1">
        <v>185.13</v>
      </c>
      <c r="R2644" s="1" t="str">
        <f>IFERROR(VLOOKUP(K2644,Proveedores!$A$2:$B$500,2,0),"Agregar")</f>
        <v>UNIFIBERS S.A.</v>
      </c>
      <c r="S2644" s="5">
        <f t="shared" si="41"/>
        <v>3685753.17</v>
      </c>
    </row>
    <row r="2645" spans="1:19" x14ac:dyDescent="0.2">
      <c r="A2645" s="7">
        <v>44057.769247685188</v>
      </c>
      <c r="B2645" s="1" t="s">
        <v>9883</v>
      </c>
      <c r="C2645" s="1" t="s">
        <v>9884</v>
      </c>
      <c r="D2645" s="1" t="s">
        <v>1621</v>
      </c>
      <c r="E2645" s="1" t="s">
        <v>9885</v>
      </c>
      <c r="F2645" s="7">
        <v>44048</v>
      </c>
      <c r="G2645" s="1" t="s">
        <v>24</v>
      </c>
      <c r="H2645" s="5">
        <v>3702600</v>
      </c>
      <c r="I2645" s="1">
        <v>1326</v>
      </c>
      <c r="J2645" s="1">
        <v>0</v>
      </c>
      <c r="K2645" s="1" t="s">
        <v>1401</v>
      </c>
      <c r="L2645" s="1">
        <v>1</v>
      </c>
      <c r="M2645" s="1" t="s">
        <v>9000</v>
      </c>
      <c r="N2645" s="1" t="s">
        <v>9001</v>
      </c>
      <c r="O2645" s="1">
        <v>20000</v>
      </c>
      <c r="P2645" s="1" t="s">
        <v>1850</v>
      </c>
      <c r="Q2645" s="1">
        <v>185.13</v>
      </c>
      <c r="R2645" s="1" t="str">
        <f>IFERROR(VLOOKUP(K2645,Proveedores!$A$2:$B$500,2,0),"Agregar")</f>
        <v>UNIFIBERS S.A.</v>
      </c>
      <c r="S2645" s="5">
        <f t="shared" si="41"/>
        <v>3702600</v>
      </c>
    </row>
    <row r="2646" spans="1:19" x14ac:dyDescent="0.2">
      <c r="A2646" s="7">
        <v>44057.771469907406</v>
      </c>
      <c r="B2646" s="1" t="s">
        <v>9886</v>
      </c>
      <c r="C2646" s="1" t="s">
        <v>9887</v>
      </c>
      <c r="D2646" s="1" t="s">
        <v>1621</v>
      </c>
      <c r="E2646" s="1" t="s">
        <v>4686</v>
      </c>
      <c r="F2646" s="7">
        <v>44048</v>
      </c>
      <c r="G2646" s="1" t="s">
        <v>24</v>
      </c>
      <c r="H2646" s="5">
        <v>3702600</v>
      </c>
      <c r="I2646" s="1">
        <v>1327</v>
      </c>
      <c r="J2646" s="1">
        <v>0</v>
      </c>
      <c r="K2646" s="1" t="s">
        <v>1401</v>
      </c>
      <c r="L2646" s="1">
        <v>1</v>
      </c>
      <c r="M2646" s="1" t="s">
        <v>9000</v>
      </c>
      <c r="N2646" s="1" t="s">
        <v>9001</v>
      </c>
      <c r="O2646" s="1">
        <v>20000</v>
      </c>
      <c r="P2646" s="1" t="s">
        <v>1850</v>
      </c>
      <c r="Q2646" s="1">
        <v>185.13</v>
      </c>
      <c r="R2646" s="1" t="str">
        <f>IFERROR(VLOOKUP(K2646,Proveedores!$A$2:$B$500,2,0),"Agregar")</f>
        <v>UNIFIBERS S.A.</v>
      </c>
      <c r="S2646" s="5">
        <f t="shared" si="41"/>
        <v>3702600</v>
      </c>
    </row>
    <row r="2647" spans="1:19" x14ac:dyDescent="0.2">
      <c r="A2647" s="7">
        <v>44057.775381944448</v>
      </c>
      <c r="B2647" s="1" t="s">
        <v>9888</v>
      </c>
      <c r="C2647" s="1" t="s">
        <v>9889</v>
      </c>
      <c r="D2647" s="1" t="s">
        <v>1621</v>
      </c>
      <c r="E2647" s="1" t="s">
        <v>9890</v>
      </c>
      <c r="F2647" s="7">
        <v>44049</v>
      </c>
      <c r="G2647" s="1" t="s">
        <v>24</v>
      </c>
      <c r="H2647" s="5">
        <v>3702600</v>
      </c>
      <c r="I2647" s="1">
        <v>1328</v>
      </c>
      <c r="J2647" s="1">
        <v>0</v>
      </c>
      <c r="K2647" s="1" t="s">
        <v>1401</v>
      </c>
      <c r="L2647" s="1">
        <v>1</v>
      </c>
      <c r="M2647" s="1" t="s">
        <v>9000</v>
      </c>
      <c r="N2647" s="1" t="s">
        <v>9001</v>
      </c>
      <c r="O2647" s="1">
        <v>20000</v>
      </c>
      <c r="P2647" s="1" t="s">
        <v>1850</v>
      </c>
      <c r="Q2647" s="1">
        <v>185.13</v>
      </c>
      <c r="R2647" s="1" t="str">
        <f>IFERROR(VLOOKUP(K2647,Proveedores!$A$2:$B$500,2,0),"Agregar")</f>
        <v>UNIFIBERS S.A.</v>
      </c>
      <c r="S2647" s="5">
        <f t="shared" si="41"/>
        <v>3702600</v>
      </c>
    </row>
    <row r="2648" spans="1:19" x14ac:dyDescent="0.2">
      <c r="A2648" s="7">
        <v>44057.779664351852</v>
      </c>
      <c r="B2648" s="1" t="s">
        <v>9891</v>
      </c>
      <c r="C2648" s="1" t="s">
        <v>9892</v>
      </c>
      <c r="D2648" s="1" t="s">
        <v>1621</v>
      </c>
      <c r="E2648" s="1" t="s">
        <v>9893</v>
      </c>
      <c r="F2648" s="7">
        <v>44053</v>
      </c>
      <c r="G2648" s="1" t="s">
        <v>24</v>
      </c>
      <c r="H2648" s="5">
        <v>3702600</v>
      </c>
      <c r="I2648" s="1" t="s">
        <v>9894</v>
      </c>
      <c r="J2648" s="1">
        <v>0</v>
      </c>
      <c r="K2648" s="1" t="s">
        <v>1401</v>
      </c>
      <c r="L2648" s="1">
        <v>1</v>
      </c>
      <c r="M2648" s="1" t="s">
        <v>9000</v>
      </c>
      <c r="N2648" s="1" t="s">
        <v>9001</v>
      </c>
      <c r="O2648" s="1">
        <v>20000</v>
      </c>
      <c r="P2648" s="1" t="s">
        <v>1850</v>
      </c>
      <c r="Q2648" s="1">
        <v>185.13</v>
      </c>
      <c r="R2648" s="1" t="str">
        <f>IFERROR(VLOOKUP(K2648,Proveedores!$A$2:$B$500,2,0),"Agregar")</f>
        <v>UNIFIBERS S.A.</v>
      </c>
      <c r="S2648" s="5">
        <f t="shared" si="41"/>
        <v>3702600</v>
      </c>
    </row>
    <row r="2649" spans="1:19" x14ac:dyDescent="0.2">
      <c r="A2649" s="7">
        <v>44057.78266203704</v>
      </c>
      <c r="B2649" s="1" t="s">
        <v>9895</v>
      </c>
      <c r="C2649" s="1" t="s">
        <v>9896</v>
      </c>
      <c r="D2649" s="1" t="s">
        <v>1621</v>
      </c>
      <c r="E2649" s="1" t="s">
        <v>9897</v>
      </c>
      <c r="F2649" s="7">
        <v>44053</v>
      </c>
      <c r="G2649" s="1" t="s">
        <v>24</v>
      </c>
      <c r="H2649" s="5">
        <v>3702600</v>
      </c>
      <c r="I2649" s="1" t="s">
        <v>9898</v>
      </c>
      <c r="J2649" s="1">
        <v>0</v>
      </c>
      <c r="K2649" s="1" t="s">
        <v>1401</v>
      </c>
      <c r="L2649" s="1">
        <v>1</v>
      </c>
      <c r="M2649" s="1" t="s">
        <v>9000</v>
      </c>
      <c r="N2649" s="1" t="s">
        <v>9001</v>
      </c>
      <c r="O2649" s="1">
        <v>20000</v>
      </c>
      <c r="P2649" s="1" t="s">
        <v>1850</v>
      </c>
      <c r="Q2649" s="1">
        <v>185.13</v>
      </c>
      <c r="R2649" s="1" t="str">
        <f>IFERROR(VLOOKUP(K2649,Proveedores!$A$2:$B$500,2,0),"Agregar")</f>
        <v>UNIFIBERS S.A.</v>
      </c>
      <c r="S2649" s="5">
        <f t="shared" si="41"/>
        <v>3702600</v>
      </c>
    </row>
    <row r="2650" spans="1:19" x14ac:dyDescent="0.2">
      <c r="A2650" s="7">
        <v>44057.785439814812</v>
      </c>
      <c r="B2650" s="1" t="s">
        <v>9899</v>
      </c>
      <c r="C2650" s="1" t="s">
        <v>9900</v>
      </c>
      <c r="D2650" s="1" t="s">
        <v>1621</v>
      </c>
      <c r="E2650" s="1" t="s">
        <v>9901</v>
      </c>
      <c r="F2650" s="7">
        <v>44053</v>
      </c>
      <c r="G2650" s="1" t="s">
        <v>24</v>
      </c>
      <c r="H2650" s="5">
        <v>3702600</v>
      </c>
      <c r="I2650" s="1" t="s">
        <v>9902</v>
      </c>
      <c r="J2650" s="1">
        <v>0</v>
      </c>
      <c r="K2650" s="1" t="s">
        <v>1401</v>
      </c>
      <c r="L2650" s="1">
        <v>1</v>
      </c>
      <c r="M2650" s="1" t="s">
        <v>9000</v>
      </c>
      <c r="N2650" s="1" t="s">
        <v>9001</v>
      </c>
      <c r="O2650" s="1">
        <v>20000</v>
      </c>
      <c r="P2650" s="1" t="s">
        <v>1850</v>
      </c>
      <c r="Q2650" s="1">
        <v>185.13</v>
      </c>
      <c r="R2650" s="1" t="str">
        <f>IFERROR(VLOOKUP(K2650,Proveedores!$A$2:$B$500,2,0),"Agregar")</f>
        <v>UNIFIBERS S.A.</v>
      </c>
      <c r="S2650" s="5">
        <f t="shared" si="41"/>
        <v>3702600</v>
      </c>
    </row>
    <row r="2651" spans="1:19" x14ac:dyDescent="0.2">
      <c r="A2651" s="7">
        <v>44057.787002314813</v>
      </c>
      <c r="B2651" s="1" t="s">
        <v>9903</v>
      </c>
      <c r="C2651" s="1" t="s">
        <v>9904</v>
      </c>
      <c r="D2651" s="1" t="s">
        <v>1621</v>
      </c>
      <c r="E2651" s="1" t="s">
        <v>9905</v>
      </c>
      <c r="F2651" s="7">
        <v>44054</v>
      </c>
      <c r="G2651" s="1" t="s">
        <v>24</v>
      </c>
      <c r="H2651" s="5">
        <v>3702600</v>
      </c>
      <c r="I2651" s="1" t="s">
        <v>9906</v>
      </c>
      <c r="J2651" s="1">
        <v>0</v>
      </c>
      <c r="K2651" s="1" t="s">
        <v>1401</v>
      </c>
      <c r="L2651" s="1">
        <v>1</v>
      </c>
      <c r="M2651" s="1" t="s">
        <v>9000</v>
      </c>
      <c r="N2651" s="1" t="s">
        <v>9001</v>
      </c>
      <c r="O2651" s="1">
        <v>20000</v>
      </c>
      <c r="P2651" s="1" t="s">
        <v>1850</v>
      </c>
      <c r="Q2651" s="1">
        <v>185.13</v>
      </c>
      <c r="R2651" s="1" t="str">
        <f>IFERROR(VLOOKUP(K2651,Proveedores!$A$2:$B$500,2,0),"Agregar")</f>
        <v>UNIFIBERS S.A.</v>
      </c>
      <c r="S2651" s="5">
        <f t="shared" si="41"/>
        <v>3702600</v>
      </c>
    </row>
    <row r="2652" spans="1:19" x14ac:dyDescent="0.2">
      <c r="A2652" s="7">
        <v>44057.790671296294</v>
      </c>
      <c r="B2652" s="1" t="s">
        <v>9907</v>
      </c>
      <c r="C2652" s="1" t="s">
        <v>9908</v>
      </c>
      <c r="D2652" s="1" t="s">
        <v>1621</v>
      </c>
      <c r="E2652" s="1" t="s">
        <v>9909</v>
      </c>
      <c r="F2652" s="7">
        <v>44055</v>
      </c>
      <c r="G2652" s="1" t="s">
        <v>24</v>
      </c>
      <c r="H2652" s="5">
        <v>1868146.83</v>
      </c>
      <c r="I2652" s="1" t="s">
        <v>9910</v>
      </c>
      <c r="J2652" s="1">
        <v>0</v>
      </c>
      <c r="K2652" s="1" t="s">
        <v>1401</v>
      </c>
      <c r="L2652" s="1">
        <v>1</v>
      </c>
      <c r="M2652" s="1" t="s">
        <v>9000</v>
      </c>
      <c r="N2652" s="1" t="s">
        <v>9001</v>
      </c>
      <c r="O2652" s="1">
        <v>10091</v>
      </c>
      <c r="P2652" s="1" t="s">
        <v>1850</v>
      </c>
      <c r="Q2652" s="1">
        <v>185.13</v>
      </c>
      <c r="R2652" s="1" t="str">
        <f>IFERROR(VLOOKUP(K2652,Proveedores!$A$2:$B$500,2,0),"Agregar")</f>
        <v>UNIFIBERS S.A.</v>
      </c>
      <c r="S2652" s="5">
        <f t="shared" si="41"/>
        <v>1868146.8299999998</v>
      </c>
    </row>
    <row r="2653" spans="1:19" x14ac:dyDescent="0.2">
      <c r="A2653" s="7">
        <v>44057.793078703704</v>
      </c>
      <c r="B2653" s="1" t="s">
        <v>9911</v>
      </c>
      <c r="C2653" s="1" t="s">
        <v>9912</v>
      </c>
      <c r="D2653" s="1" t="s">
        <v>1621</v>
      </c>
      <c r="E2653" s="1" t="s">
        <v>9913</v>
      </c>
      <c r="F2653" s="7">
        <v>44055</v>
      </c>
      <c r="G2653" s="1" t="s">
        <v>24</v>
      </c>
      <c r="H2653" s="5">
        <v>3702600</v>
      </c>
      <c r="I2653" s="1" t="s">
        <v>9914</v>
      </c>
      <c r="J2653" s="1">
        <v>0</v>
      </c>
      <c r="K2653" s="1" t="s">
        <v>1401</v>
      </c>
      <c r="L2653" s="1">
        <v>1</v>
      </c>
      <c r="M2653" s="1" t="s">
        <v>9000</v>
      </c>
      <c r="N2653" s="1" t="s">
        <v>9001</v>
      </c>
      <c r="O2653" s="1">
        <v>20000</v>
      </c>
      <c r="P2653" s="1" t="s">
        <v>1850</v>
      </c>
      <c r="Q2653" s="1">
        <v>185.13</v>
      </c>
      <c r="R2653" s="1" t="str">
        <f>IFERROR(VLOOKUP(K2653,Proveedores!$A$2:$B$500,2,0),"Agregar")</f>
        <v>UNIFIBERS S.A.</v>
      </c>
      <c r="S2653" s="5">
        <f t="shared" si="41"/>
        <v>3702600</v>
      </c>
    </row>
    <row r="2654" spans="1:19" x14ac:dyDescent="0.2">
      <c r="A2654" s="7">
        <v>44057.854664351849</v>
      </c>
      <c r="B2654" s="1" t="s">
        <v>9915</v>
      </c>
      <c r="C2654" s="1" t="s">
        <v>9916</v>
      </c>
      <c r="D2654" s="1" t="s">
        <v>1621</v>
      </c>
      <c r="E2654" s="1">
        <v>5940</v>
      </c>
      <c r="F2654" s="7">
        <v>44053</v>
      </c>
      <c r="G2654" s="1" t="s">
        <v>552</v>
      </c>
      <c r="H2654" s="5">
        <v>1024320</v>
      </c>
      <c r="I2654" s="1">
        <v>1372</v>
      </c>
      <c r="J2654" s="1">
        <v>0</v>
      </c>
      <c r="K2654" s="1" t="s">
        <v>6907</v>
      </c>
      <c r="L2654" s="1">
        <v>1</v>
      </c>
      <c r="M2654" s="1" t="s">
        <v>2521</v>
      </c>
      <c r="N2654" s="1" t="s">
        <v>4511</v>
      </c>
      <c r="O2654" s="1">
        <v>1200</v>
      </c>
      <c r="P2654" s="1" t="s">
        <v>2391</v>
      </c>
      <c r="Q2654" s="1">
        <v>853.6</v>
      </c>
      <c r="R2654" s="1" t="str">
        <f>IFERROR(VLOOKUP(K2654,Proveedores!$A$2:$B$500,2,0),"Agregar")</f>
        <v>KOPELCO S.A.</v>
      </c>
      <c r="S2654" s="5">
        <f t="shared" si="41"/>
        <v>1024320</v>
      </c>
    </row>
    <row r="2655" spans="1:19" x14ac:dyDescent="0.2">
      <c r="A2655" s="7">
        <v>44060.577407407407</v>
      </c>
      <c r="B2655" s="1" t="s">
        <v>9917</v>
      </c>
      <c r="C2655" s="1" t="s">
        <v>9918</v>
      </c>
      <c r="D2655" s="1" t="s">
        <v>1621</v>
      </c>
      <c r="E2655" s="1" t="s">
        <v>9919</v>
      </c>
      <c r="F2655" s="7">
        <v>44047</v>
      </c>
      <c r="G2655" s="1" t="s">
        <v>1170</v>
      </c>
      <c r="H2655" s="5">
        <v>36762952.979999997</v>
      </c>
      <c r="I2655" s="1">
        <v>1403</v>
      </c>
      <c r="J2655" s="1">
        <v>0</v>
      </c>
      <c r="K2655" s="1" t="s">
        <v>620</v>
      </c>
      <c r="L2655" s="1">
        <v>3</v>
      </c>
      <c r="M2655" s="1" t="s">
        <v>3807</v>
      </c>
      <c r="N2655" s="1" t="s">
        <v>3808</v>
      </c>
      <c r="O2655" s="1">
        <v>351026</v>
      </c>
      <c r="P2655" s="1" t="s">
        <v>6931</v>
      </c>
      <c r="Q2655" s="1">
        <v>104.73</v>
      </c>
      <c r="R2655" s="1" t="str">
        <f>IFERROR(VLOOKUP(K2655,Proveedores!$A$2:$B$500,2,0),"Agregar")</f>
        <v>PHARMOS S.A.</v>
      </c>
      <c r="S2655" s="5">
        <f t="shared" si="41"/>
        <v>36762952.980000004</v>
      </c>
    </row>
    <row r="2656" spans="1:19" x14ac:dyDescent="0.2">
      <c r="A2656" s="7">
        <v>44061.445393518516</v>
      </c>
      <c r="B2656" s="1" t="s">
        <v>9920</v>
      </c>
      <c r="C2656" s="1" t="s">
        <v>9921</v>
      </c>
      <c r="D2656" s="1" t="s">
        <v>1621</v>
      </c>
      <c r="E2656" s="1" t="s">
        <v>9922</v>
      </c>
      <c r="F2656" s="7">
        <v>43900</v>
      </c>
      <c r="G2656" s="1" t="s">
        <v>7258</v>
      </c>
      <c r="H2656" s="5">
        <v>7172385.0199999996</v>
      </c>
      <c r="I2656" s="1" t="s">
        <v>7258</v>
      </c>
      <c r="J2656" s="1" t="s">
        <v>6997</v>
      </c>
      <c r="K2656" s="1" t="s">
        <v>7245</v>
      </c>
      <c r="L2656" s="1">
        <v>1</v>
      </c>
      <c r="M2656" s="1">
        <v>100</v>
      </c>
      <c r="N2656" s="1" t="s">
        <v>9923</v>
      </c>
      <c r="O2656" s="1">
        <v>1</v>
      </c>
      <c r="P2656" s="1" t="s">
        <v>5904</v>
      </c>
      <c r="Q2656" s="1">
        <v>7172382.0199999996</v>
      </c>
      <c r="R2656" s="1" t="str">
        <f>IFERROR(VLOOKUP(K2656,Proveedores!$A$2:$B$500,2,0),"Agregar")</f>
        <v>FEDERACION DE CIRCULOS CATOLICOS DE OBREROS</v>
      </c>
      <c r="S2656" s="5">
        <f t="shared" si="41"/>
        <v>7172382.0199999996</v>
      </c>
    </row>
    <row r="2657" spans="1:19" x14ac:dyDescent="0.2">
      <c r="A2657" s="7">
        <v>44061.450520833336</v>
      </c>
      <c r="B2657" s="1" t="s">
        <v>9924</v>
      </c>
      <c r="C2657" s="1" t="s">
        <v>9925</v>
      </c>
      <c r="D2657" s="1" t="s">
        <v>1621</v>
      </c>
      <c r="E2657" s="1">
        <v>1100000010</v>
      </c>
      <c r="F2657" s="7">
        <v>44050</v>
      </c>
      <c r="G2657" s="1">
        <v>43922</v>
      </c>
      <c r="H2657" s="5">
        <v>16200000.300000001</v>
      </c>
      <c r="I2657" s="1">
        <v>1407</v>
      </c>
      <c r="J2657" s="1">
        <v>0</v>
      </c>
      <c r="K2657" s="1" t="s">
        <v>9490</v>
      </c>
      <c r="L2657" s="1">
        <v>9</v>
      </c>
      <c r="M2657" s="1" t="s">
        <v>9491</v>
      </c>
      <c r="N2657" s="1" t="s">
        <v>9926</v>
      </c>
      <c r="O2657" s="1">
        <v>60000</v>
      </c>
      <c r="P2657" s="1" t="s">
        <v>1861</v>
      </c>
      <c r="Q2657" s="1">
        <v>270</v>
      </c>
      <c r="R2657" s="1" t="str">
        <f>IFERROR(VLOOKUP(K2657,Proveedores!$A$2:$B$500,2,0),"Agregar")</f>
        <v>ESLINGAR S.A.</v>
      </c>
      <c r="S2657" s="5">
        <f t="shared" si="41"/>
        <v>16200000</v>
      </c>
    </row>
    <row r="2658" spans="1:19" x14ac:dyDescent="0.2">
      <c r="A2658" s="7">
        <v>44061.463310185187</v>
      </c>
      <c r="B2658" s="1" t="s">
        <v>9927</v>
      </c>
      <c r="C2658" s="1" t="s">
        <v>9928</v>
      </c>
      <c r="D2658" s="1" t="s">
        <v>1621</v>
      </c>
      <c r="E2658" s="1" t="s">
        <v>9929</v>
      </c>
      <c r="F2658" s="7">
        <v>43929</v>
      </c>
      <c r="G2658" s="1" t="s">
        <v>7258</v>
      </c>
      <c r="H2658" s="5">
        <v>6012852.2999999998</v>
      </c>
      <c r="I2658" s="1" t="s">
        <v>7258</v>
      </c>
      <c r="J2658" s="1" t="s">
        <v>6997</v>
      </c>
      <c r="K2658" s="1" t="s">
        <v>7245</v>
      </c>
      <c r="L2658" s="1">
        <v>1</v>
      </c>
      <c r="M2658" s="1">
        <v>100</v>
      </c>
      <c r="N2658" s="1" t="s">
        <v>9930</v>
      </c>
      <c r="O2658" s="1">
        <v>1</v>
      </c>
      <c r="P2658" s="1" t="s">
        <v>5904</v>
      </c>
      <c r="Q2658" s="1">
        <v>6012852.2999999998</v>
      </c>
      <c r="R2658" s="1" t="str">
        <f>IFERROR(VLOOKUP(K2658,Proveedores!$A$2:$B$500,2,0),"Agregar")</f>
        <v>FEDERACION DE CIRCULOS CATOLICOS DE OBREROS</v>
      </c>
      <c r="S2658" s="5">
        <f t="shared" si="41"/>
        <v>6012852.2999999998</v>
      </c>
    </row>
    <row r="2659" spans="1:19" x14ac:dyDescent="0.2">
      <c r="A2659" s="7">
        <v>44061.518101851849</v>
      </c>
      <c r="B2659" s="1" t="s">
        <v>9931</v>
      </c>
      <c r="C2659" s="1" t="s">
        <v>9932</v>
      </c>
      <c r="D2659" s="1" t="s">
        <v>1621</v>
      </c>
      <c r="E2659" s="1" t="s">
        <v>9933</v>
      </c>
      <c r="F2659" s="7">
        <v>43958</v>
      </c>
      <c r="G2659" s="1" t="s">
        <v>7258</v>
      </c>
      <c r="H2659" s="5">
        <v>2307186.4300000002</v>
      </c>
      <c r="I2659" s="1" t="s">
        <v>7243</v>
      </c>
      <c r="J2659" s="1" t="s">
        <v>7164</v>
      </c>
      <c r="K2659" s="1" t="s">
        <v>7245</v>
      </c>
      <c r="L2659" s="1">
        <v>1</v>
      </c>
      <c r="M2659" s="1">
        <v>100</v>
      </c>
      <c r="N2659" s="1" t="s">
        <v>9934</v>
      </c>
      <c r="O2659" s="1">
        <v>1</v>
      </c>
      <c r="P2659" s="1" t="s">
        <v>5904</v>
      </c>
      <c r="Q2659" s="1">
        <v>2307186.4300000002</v>
      </c>
      <c r="R2659" s="1" t="str">
        <f>IFERROR(VLOOKUP(K2659,Proveedores!$A$2:$B$500,2,0),"Agregar")</f>
        <v>FEDERACION DE CIRCULOS CATOLICOS DE OBREROS</v>
      </c>
      <c r="S2659" s="5">
        <f t="shared" si="41"/>
        <v>2307186.4300000002</v>
      </c>
    </row>
    <row r="2660" spans="1:19" x14ac:dyDescent="0.2">
      <c r="A2660" s="7">
        <v>44061.540752314817</v>
      </c>
      <c r="B2660" s="1" t="s">
        <v>9935</v>
      </c>
      <c r="C2660" s="1" t="s">
        <v>9936</v>
      </c>
      <c r="D2660" s="1" t="s">
        <v>1621</v>
      </c>
      <c r="E2660" s="1" t="s">
        <v>9937</v>
      </c>
      <c r="F2660" s="7">
        <v>43991</v>
      </c>
      <c r="G2660" s="1" t="s">
        <v>7258</v>
      </c>
      <c r="H2660" s="5">
        <v>5769198.7300000004</v>
      </c>
      <c r="I2660" s="1" t="s">
        <v>7258</v>
      </c>
      <c r="J2660" s="1" t="s">
        <v>6997</v>
      </c>
      <c r="K2660" s="1" t="s">
        <v>7245</v>
      </c>
      <c r="L2660" s="1">
        <v>1</v>
      </c>
      <c r="M2660" s="1">
        <v>100</v>
      </c>
      <c r="N2660" s="1" t="s">
        <v>9938</v>
      </c>
      <c r="O2660" s="1">
        <v>1</v>
      </c>
      <c r="P2660" s="1" t="s">
        <v>5904</v>
      </c>
      <c r="Q2660" s="1">
        <v>5769198.7300000004</v>
      </c>
      <c r="R2660" s="1" t="str">
        <f>IFERROR(VLOOKUP(K2660,Proveedores!$A$2:$B$500,2,0),"Agregar")</f>
        <v>FEDERACION DE CIRCULOS CATOLICOS DE OBREROS</v>
      </c>
      <c r="S2660" s="5">
        <f t="shared" si="41"/>
        <v>5769198.7300000004</v>
      </c>
    </row>
    <row r="2661" spans="1:19" x14ac:dyDescent="0.2">
      <c r="A2661" s="7">
        <v>44061.544756944444</v>
      </c>
      <c r="B2661" s="1" t="s">
        <v>9939</v>
      </c>
      <c r="C2661" s="1" t="s">
        <v>9940</v>
      </c>
      <c r="D2661" s="1" t="s">
        <v>1621</v>
      </c>
      <c r="E2661" s="1" t="s">
        <v>9941</v>
      </c>
      <c r="F2661" s="7">
        <v>44025</v>
      </c>
      <c r="G2661" s="1" t="s">
        <v>7258</v>
      </c>
      <c r="H2661" s="5">
        <v>4812488.67</v>
      </c>
      <c r="I2661" s="1" t="s">
        <v>7258</v>
      </c>
      <c r="J2661" s="1" t="s">
        <v>6997</v>
      </c>
      <c r="K2661" s="1" t="s">
        <v>7245</v>
      </c>
      <c r="L2661" s="1">
        <v>1</v>
      </c>
      <c r="M2661" s="1">
        <v>100</v>
      </c>
      <c r="N2661" s="1" t="s">
        <v>9942</v>
      </c>
      <c r="O2661" s="1">
        <v>1</v>
      </c>
      <c r="P2661" s="1" t="s">
        <v>5904</v>
      </c>
      <c r="Q2661" s="1">
        <v>4812488.67</v>
      </c>
      <c r="R2661" s="1" t="str">
        <f>IFERROR(VLOOKUP(K2661,Proveedores!$A$2:$B$500,2,0),"Agregar")</f>
        <v>FEDERACION DE CIRCULOS CATOLICOS DE OBREROS</v>
      </c>
      <c r="S2661" s="5">
        <f t="shared" si="41"/>
        <v>4812488.67</v>
      </c>
    </row>
    <row r="2662" spans="1:19" x14ac:dyDescent="0.2">
      <c r="A2662" s="7">
        <v>44061.548379629632</v>
      </c>
      <c r="B2662" s="1" t="s">
        <v>9943</v>
      </c>
      <c r="C2662" s="1" t="s">
        <v>9944</v>
      </c>
      <c r="D2662" s="1" t="s">
        <v>1621</v>
      </c>
      <c r="E2662" s="1" t="s">
        <v>9945</v>
      </c>
      <c r="F2662" s="7">
        <v>44053</v>
      </c>
      <c r="G2662" s="1" t="s">
        <v>7258</v>
      </c>
      <c r="H2662" s="5">
        <v>1939685.95</v>
      </c>
      <c r="I2662" s="1" t="s">
        <v>7258</v>
      </c>
      <c r="J2662" s="1" t="s">
        <v>6997</v>
      </c>
      <c r="K2662" s="1" t="s">
        <v>7245</v>
      </c>
      <c r="L2662" s="1">
        <v>1</v>
      </c>
      <c r="M2662" s="1">
        <v>100</v>
      </c>
      <c r="N2662" s="1" t="s">
        <v>9946</v>
      </c>
      <c r="O2662" s="1">
        <v>1</v>
      </c>
      <c r="P2662" s="1" t="s">
        <v>5904</v>
      </c>
      <c r="Q2662" s="1">
        <v>1939685.95</v>
      </c>
      <c r="R2662" s="1" t="str">
        <f>IFERROR(VLOOKUP(K2662,Proveedores!$A$2:$B$500,2,0),"Agregar")</f>
        <v>FEDERACION DE CIRCULOS CATOLICOS DE OBREROS</v>
      </c>
      <c r="S2662" s="5">
        <f t="shared" si="41"/>
        <v>1939685.95</v>
      </c>
    </row>
    <row r="2663" spans="1:19" x14ac:dyDescent="0.2">
      <c r="A2663" s="7">
        <v>44061.677094907405</v>
      </c>
      <c r="B2663" s="1" t="s">
        <v>9947</v>
      </c>
      <c r="C2663" s="1" t="s">
        <v>9948</v>
      </c>
      <c r="D2663" s="1" t="s">
        <v>1621</v>
      </c>
      <c r="E2663" s="1" t="s">
        <v>9949</v>
      </c>
      <c r="F2663" s="7">
        <v>44061</v>
      </c>
      <c r="G2663" s="1" t="s">
        <v>8755</v>
      </c>
      <c r="H2663" s="5">
        <v>17449785</v>
      </c>
      <c r="I2663" s="1" t="s">
        <v>9950</v>
      </c>
      <c r="J2663" s="1">
        <v>0</v>
      </c>
      <c r="K2663" s="1" t="s">
        <v>1251</v>
      </c>
      <c r="L2663" s="1">
        <v>11</v>
      </c>
      <c r="M2663" s="1" t="s">
        <v>9951</v>
      </c>
      <c r="N2663" s="1" t="s">
        <v>9783</v>
      </c>
      <c r="O2663" s="1">
        <v>196065</v>
      </c>
      <c r="P2663" s="1" t="s">
        <v>1924</v>
      </c>
      <c r="Q2663" s="1">
        <v>89</v>
      </c>
      <c r="R2663" s="1" t="str">
        <f>IFERROR(VLOOKUP(K2663,Proveedores!$A$2:$B$500,2,0),"Agregar")</f>
        <v>ALFARMA SRL</v>
      </c>
      <c r="S2663" s="5">
        <f t="shared" si="41"/>
        <v>17449785</v>
      </c>
    </row>
    <row r="2664" spans="1:19" x14ac:dyDescent="0.2">
      <c r="A2664" s="7">
        <v>44061.733252314814</v>
      </c>
      <c r="B2664" s="1" t="s">
        <v>9952</v>
      </c>
      <c r="C2664" s="1" t="s">
        <v>9953</v>
      </c>
      <c r="D2664" s="1" t="s">
        <v>1621</v>
      </c>
      <c r="E2664" s="1" t="s">
        <v>9954</v>
      </c>
      <c r="F2664" s="7">
        <v>44061</v>
      </c>
      <c r="G2664" s="1">
        <v>43922</v>
      </c>
      <c r="H2664" s="5">
        <v>44247600</v>
      </c>
      <c r="I2664" s="1">
        <v>1426</v>
      </c>
      <c r="J2664" s="1">
        <v>0</v>
      </c>
      <c r="K2664" s="1" t="s">
        <v>291</v>
      </c>
      <c r="L2664" s="1">
        <v>1</v>
      </c>
      <c r="M2664" s="1">
        <v>1</v>
      </c>
      <c r="N2664" s="1" t="s">
        <v>8646</v>
      </c>
      <c r="O2664" s="1">
        <v>2040000</v>
      </c>
      <c r="P2664" s="1" t="s">
        <v>9955</v>
      </c>
      <c r="Q2664" s="1">
        <v>21.69</v>
      </c>
      <c r="R2664" s="1" t="str">
        <f>IFERROR(VLOOKUP(K2664,Proveedores!$A$2:$B$500,2,0),"Agregar")</f>
        <v>DROGUERIA DISVAL SRL</v>
      </c>
      <c r="S2664" s="5">
        <f t="shared" si="41"/>
        <v>44247600</v>
      </c>
    </row>
    <row r="2665" spans="1:19" x14ac:dyDescent="0.2">
      <c r="A2665" s="7">
        <v>44061.743888888886</v>
      </c>
      <c r="B2665" s="1" t="s">
        <v>9956</v>
      </c>
      <c r="C2665" s="1" t="s">
        <v>9957</v>
      </c>
      <c r="D2665" s="1" t="s">
        <v>1621</v>
      </c>
      <c r="E2665" s="1">
        <v>31200006056</v>
      </c>
      <c r="F2665" s="7">
        <v>44048</v>
      </c>
      <c r="G2665" s="1" t="s">
        <v>692</v>
      </c>
      <c r="H2665" s="5">
        <v>78764.399999999994</v>
      </c>
      <c r="I2665" s="1">
        <v>1406</v>
      </c>
      <c r="J2665" s="1" t="s">
        <v>699</v>
      </c>
      <c r="K2665" s="1" t="s">
        <v>4348</v>
      </c>
      <c r="L2665" s="1">
        <v>44</v>
      </c>
      <c r="M2665" s="1" t="s">
        <v>9958</v>
      </c>
      <c r="N2665" s="1" t="s">
        <v>6256</v>
      </c>
      <c r="O2665" s="1">
        <v>39780</v>
      </c>
      <c r="P2665" s="1" t="s">
        <v>1917</v>
      </c>
      <c r="Q2665" s="1">
        <v>1.98</v>
      </c>
      <c r="R2665" s="1" t="str">
        <f>IFERROR(VLOOKUP(K2665,Proveedores!$A$2:$B$500,2,0),"Agregar")</f>
        <v>MICROSULES ARGENTINA SA de SCIIA</v>
      </c>
      <c r="S2665" s="5">
        <f t="shared" si="41"/>
        <v>78764.399999999994</v>
      </c>
    </row>
    <row r="2666" spans="1:19" x14ac:dyDescent="0.2">
      <c r="A2666" s="7">
        <v>44061.799340277779</v>
      </c>
      <c r="B2666" s="1" t="s">
        <v>9959</v>
      </c>
      <c r="C2666" s="1" t="s">
        <v>9960</v>
      </c>
      <c r="D2666" s="1" t="s">
        <v>1621</v>
      </c>
      <c r="E2666" s="1" t="s">
        <v>9961</v>
      </c>
      <c r="F2666" s="7">
        <v>44061</v>
      </c>
      <c r="G2666" s="1">
        <v>43922</v>
      </c>
      <c r="H2666" s="5">
        <v>27348000</v>
      </c>
      <c r="I2666" s="1" t="s">
        <v>9962</v>
      </c>
      <c r="J2666" s="1">
        <v>0</v>
      </c>
      <c r="K2666" s="1" t="s">
        <v>7069</v>
      </c>
      <c r="L2666" s="1">
        <v>2</v>
      </c>
      <c r="M2666" s="1" t="s">
        <v>8658</v>
      </c>
      <c r="N2666" s="1" t="s">
        <v>8659</v>
      </c>
      <c r="O2666" s="1">
        <v>159000</v>
      </c>
      <c r="P2666" s="1" t="s">
        <v>8660</v>
      </c>
      <c r="Q2666" s="1">
        <v>172</v>
      </c>
      <c r="R2666" s="1" t="str">
        <f>IFERROR(VLOOKUP(K2666,Proveedores!$A$2:$B$500,2,0),"Agregar")</f>
        <v xml:space="preserve">Grupo Sala S.A. </v>
      </c>
      <c r="S2666" s="5">
        <f t="shared" si="41"/>
        <v>27348000</v>
      </c>
    </row>
    <row r="2667" spans="1:19" x14ac:dyDescent="0.2">
      <c r="A2667" s="7">
        <v>44062.399085648147</v>
      </c>
      <c r="B2667" s="1" t="s">
        <v>9963</v>
      </c>
      <c r="C2667" s="1" t="s">
        <v>9964</v>
      </c>
      <c r="D2667" s="1" t="s">
        <v>1621</v>
      </c>
      <c r="E2667" s="1" t="s">
        <v>9965</v>
      </c>
      <c r="F2667" s="7">
        <v>44043</v>
      </c>
      <c r="G2667" s="1" t="s">
        <v>692</v>
      </c>
      <c r="H2667" s="5">
        <v>5257985.88</v>
      </c>
      <c r="I2667" s="1" t="s">
        <v>9966</v>
      </c>
      <c r="J2667" s="1">
        <v>0</v>
      </c>
      <c r="K2667" s="1" t="s">
        <v>2737</v>
      </c>
      <c r="L2667" s="1">
        <v>6</v>
      </c>
      <c r="M2667" s="1" t="s">
        <v>3353</v>
      </c>
      <c r="N2667" s="1" t="s">
        <v>3532</v>
      </c>
      <c r="O2667" s="1">
        <v>57666</v>
      </c>
      <c r="P2667" s="1" t="s">
        <v>1642</v>
      </c>
      <c r="Q2667" s="1">
        <v>91.18</v>
      </c>
      <c r="R2667" s="1" t="str">
        <f>IFERROR(VLOOKUP(K2667,Proveedores!$A$2:$B$500,2,0),"Agregar")</f>
        <v>LABORATORIOS FABRA S.A.</v>
      </c>
      <c r="S2667" s="5">
        <f t="shared" si="41"/>
        <v>5257985.8800000008</v>
      </c>
    </row>
    <row r="2668" spans="1:19" x14ac:dyDescent="0.2">
      <c r="A2668" s="7">
        <v>44062.402442129627</v>
      </c>
      <c r="B2668" s="1" t="s">
        <v>9967</v>
      </c>
      <c r="C2668" s="1" t="s">
        <v>9968</v>
      </c>
      <c r="D2668" s="1" t="s">
        <v>1621</v>
      </c>
      <c r="E2668" s="1" t="s">
        <v>9969</v>
      </c>
      <c r="F2668" s="7">
        <v>44061</v>
      </c>
      <c r="G2668" s="1" t="s">
        <v>692</v>
      </c>
      <c r="H2668" s="5">
        <v>3503500.32</v>
      </c>
      <c r="I2668" s="1" t="s">
        <v>9970</v>
      </c>
      <c r="J2668" s="1">
        <v>0</v>
      </c>
      <c r="K2668" s="1" t="s">
        <v>2737</v>
      </c>
      <c r="L2668" s="1">
        <v>6</v>
      </c>
      <c r="M2668" s="1" t="s">
        <v>3353</v>
      </c>
      <c r="N2668" s="1" t="s">
        <v>3532</v>
      </c>
      <c r="O2668" s="1">
        <v>38424</v>
      </c>
      <c r="P2668" s="1" t="s">
        <v>1642</v>
      </c>
      <c r="Q2668" s="1">
        <v>91.18</v>
      </c>
      <c r="R2668" s="1" t="str">
        <f>IFERROR(VLOOKUP(K2668,Proveedores!$A$2:$B$500,2,0),"Agregar")</f>
        <v>LABORATORIOS FABRA S.A.</v>
      </c>
      <c r="S2668" s="5">
        <f t="shared" si="41"/>
        <v>3503500.3200000003</v>
      </c>
    </row>
    <row r="2669" spans="1:19" x14ac:dyDescent="0.2">
      <c r="A2669" s="7">
        <v>44062.405960648146</v>
      </c>
      <c r="B2669" s="1" t="s">
        <v>9971</v>
      </c>
      <c r="C2669" s="1" t="s">
        <v>9972</v>
      </c>
      <c r="D2669" s="1" t="s">
        <v>1621</v>
      </c>
      <c r="E2669" s="1" t="s">
        <v>9973</v>
      </c>
      <c r="F2669" s="7">
        <v>44061</v>
      </c>
      <c r="G2669" s="1" t="s">
        <v>692</v>
      </c>
      <c r="H2669" s="5">
        <v>759475.55</v>
      </c>
      <c r="I2669" s="1" t="s">
        <v>9974</v>
      </c>
      <c r="J2669" s="1">
        <v>0</v>
      </c>
      <c r="K2669" s="1" t="s">
        <v>2737</v>
      </c>
      <c r="L2669" s="1">
        <v>42</v>
      </c>
      <c r="M2669" s="1" t="s">
        <v>9975</v>
      </c>
      <c r="N2669" s="1" t="s">
        <v>9038</v>
      </c>
      <c r="O2669" s="1">
        <v>254430</v>
      </c>
      <c r="P2669" s="1" t="s">
        <v>1819</v>
      </c>
      <c r="Q2669" s="1">
        <v>2.9849999999999999</v>
      </c>
      <c r="R2669" s="1" t="str">
        <f>IFERROR(VLOOKUP(K2669,Proveedores!$A$2:$B$500,2,0),"Agregar")</f>
        <v>LABORATORIOS FABRA S.A.</v>
      </c>
      <c r="S2669" s="5">
        <f t="shared" si="41"/>
        <v>759473.54999999993</v>
      </c>
    </row>
    <row r="2670" spans="1:19" x14ac:dyDescent="0.2">
      <c r="A2670" s="7">
        <v>44062.447094907409</v>
      </c>
      <c r="B2670" s="1" t="s">
        <v>9976</v>
      </c>
      <c r="C2670" s="1" t="s">
        <v>9977</v>
      </c>
      <c r="D2670" s="1" t="s">
        <v>1621</v>
      </c>
      <c r="E2670" s="1" t="s">
        <v>9978</v>
      </c>
      <c r="F2670" s="7">
        <v>44061</v>
      </c>
      <c r="G2670" s="1" t="s">
        <v>1215</v>
      </c>
      <c r="H2670" s="5">
        <v>22000320</v>
      </c>
      <c r="I2670" s="1">
        <v>1404</v>
      </c>
      <c r="J2670" s="1">
        <v>0</v>
      </c>
      <c r="K2670" s="1" t="s">
        <v>371</v>
      </c>
      <c r="L2670" s="1">
        <v>1</v>
      </c>
      <c r="M2670" s="1" t="s">
        <v>7300</v>
      </c>
      <c r="N2670" s="1" t="s">
        <v>9979</v>
      </c>
      <c r="O2670" s="1">
        <v>8000</v>
      </c>
      <c r="P2670" s="1">
        <v>12</v>
      </c>
      <c r="Q2670" s="1">
        <v>2750.04</v>
      </c>
      <c r="R2670" s="1" t="str">
        <f>IFERROR(VLOOKUP(K2670,Proveedores!$A$2:$B$500,2,0),"Agregar")</f>
        <v>LABORATORIO DOMINGUEZ S.A.</v>
      </c>
      <c r="S2670" s="5">
        <f t="shared" si="41"/>
        <v>22000320</v>
      </c>
    </row>
    <row r="2671" spans="1:19" x14ac:dyDescent="0.2">
      <c r="A2671" s="7">
        <v>44062.485509259262</v>
      </c>
      <c r="B2671" s="1" t="s">
        <v>9980</v>
      </c>
      <c r="C2671" s="1" t="s">
        <v>9981</v>
      </c>
      <c r="D2671" s="1" t="s">
        <v>1621</v>
      </c>
      <c r="E2671" s="1" t="s">
        <v>9982</v>
      </c>
      <c r="F2671" s="7">
        <v>44061</v>
      </c>
      <c r="G2671" s="1" t="s">
        <v>1215</v>
      </c>
      <c r="H2671" s="5">
        <v>22000320</v>
      </c>
      <c r="I2671" s="1">
        <v>1404</v>
      </c>
      <c r="J2671" s="1">
        <v>0</v>
      </c>
      <c r="K2671" s="1" t="s">
        <v>371</v>
      </c>
      <c r="L2671" s="1">
        <v>1</v>
      </c>
      <c r="M2671" s="1" t="s">
        <v>7300</v>
      </c>
      <c r="N2671" s="1" t="s">
        <v>9979</v>
      </c>
      <c r="O2671" s="1">
        <v>8000</v>
      </c>
      <c r="P2671" s="1">
        <v>12</v>
      </c>
      <c r="Q2671" s="1">
        <v>2750.04</v>
      </c>
      <c r="R2671" s="1" t="str">
        <f>IFERROR(VLOOKUP(K2671,Proveedores!$A$2:$B$500,2,0),"Agregar")</f>
        <v>LABORATORIO DOMINGUEZ S.A.</v>
      </c>
      <c r="S2671" s="5">
        <f t="shared" si="41"/>
        <v>22000320</v>
      </c>
    </row>
    <row r="2672" spans="1:19" x14ac:dyDescent="0.2">
      <c r="A2672" s="7">
        <v>44062.502268518518</v>
      </c>
      <c r="B2672" s="1" t="s">
        <v>9983</v>
      </c>
      <c r="C2672" s="1" t="s">
        <v>9984</v>
      </c>
      <c r="D2672" s="1" t="s">
        <v>1621</v>
      </c>
      <c r="E2672" s="1">
        <v>5973</v>
      </c>
      <c r="F2672" s="7">
        <v>44061</v>
      </c>
      <c r="G2672" s="1" t="s">
        <v>552</v>
      </c>
      <c r="H2672" s="5">
        <v>597520</v>
      </c>
      <c r="I2672" s="1">
        <v>1428</v>
      </c>
      <c r="J2672" s="1">
        <v>0</v>
      </c>
      <c r="K2672" s="1" t="s">
        <v>6907</v>
      </c>
      <c r="L2672" s="1">
        <v>1</v>
      </c>
      <c r="M2672" s="1" t="s">
        <v>2521</v>
      </c>
      <c r="N2672" s="1" t="s">
        <v>4511</v>
      </c>
      <c r="O2672" s="1">
        <v>700</v>
      </c>
      <c r="P2672" s="1" t="s">
        <v>2391</v>
      </c>
      <c r="Q2672" s="1">
        <v>853.6</v>
      </c>
      <c r="R2672" s="1" t="str">
        <f>IFERROR(VLOOKUP(K2672,Proveedores!$A$2:$B$500,2,0),"Agregar")</f>
        <v>KOPELCO S.A.</v>
      </c>
      <c r="S2672" s="5">
        <f t="shared" si="41"/>
        <v>597520</v>
      </c>
    </row>
    <row r="2673" spans="1:19" x14ac:dyDescent="0.2">
      <c r="A2673" s="7">
        <v>44062.55878472222</v>
      </c>
      <c r="B2673" s="1" t="s">
        <v>9985</v>
      </c>
      <c r="C2673" s="1" t="s">
        <v>9986</v>
      </c>
      <c r="D2673" s="1" t="s">
        <v>1621</v>
      </c>
      <c r="E2673" s="1">
        <v>845</v>
      </c>
      <c r="F2673" s="7">
        <v>44047</v>
      </c>
      <c r="G2673" s="1" t="s">
        <v>468</v>
      </c>
      <c r="H2673" s="5">
        <v>17900</v>
      </c>
      <c r="I2673" s="1">
        <v>8448</v>
      </c>
      <c r="J2673" s="1">
        <v>0</v>
      </c>
      <c r="K2673" s="1" t="s">
        <v>470</v>
      </c>
      <c r="L2673" s="1">
        <v>2</v>
      </c>
      <c r="M2673" s="1">
        <v>2</v>
      </c>
      <c r="N2673" s="1" t="s">
        <v>1896</v>
      </c>
      <c r="O2673" s="1">
        <v>1</v>
      </c>
      <c r="P2673" s="1" t="s">
        <v>1850</v>
      </c>
      <c r="Q2673" s="1">
        <v>1700</v>
      </c>
      <c r="R2673" s="1" t="str">
        <f>IFERROR(VLOOKUP(K2673,Proveedores!$A$2:$B$500,2,0),"Agregar")</f>
        <v>FABIAN DERISO</v>
      </c>
      <c r="S2673" s="5">
        <f t="shared" si="41"/>
        <v>1700</v>
      </c>
    </row>
    <row r="2674" spans="1:19" x14ac:dyDescent="0.2">
      <c r="A2674" s="7">
        <v>44062.55878472222</v>
      </c>
      <c r="B2674" s="1" t="s">
        <v>9985</v>
      </c>
      <c r="C2674" s="1" t="s">
        <v>9986</v>
      </c>
      <c r="D2674" s="1" t="s">
        <v>1621</v>
      </c>
      <c r="E2674" s="1">
        <v>845</v>
      </c>
      <c r="F2674" s="7">
        <v>44047</v>
      </c>
      <c r="G2674" s="1" t="s">
        <v>468</v>
      </c>
      <c r="H2674" s="5">
        <v>17900</v>
      </c>
      <c r="I2674" s="1">
        <v>8448</v>
      </c>
      <c r="J2674" s="1">
        <v>0</v>
      </c>
      <c r="K2674" s="1" t="s">
        <v>470</v>
      </c>
      <c r="L2674" s="1">
        <v>4</v>
      </c>
      <c r="M2674" s="1">
        <v>4</v>
      </c>
      <c r="N2674" s="1" t="s">
        <v>4331</v>
      </c>
      <c r="O2674" s="1">
        <v>1</v>
      </c>
      <c r="P2674" s="1" t="s">
        <v>1850</v>
      </c>
      <c r="Q2674" s="1">
        <v>4800</v>
      </c>
      <c r="R2674" s="1" t="str">
        <f>IFERROR(VLOOKUP(K2674,Proveedores!$A$2:$B$500,2,0),"Agregar")</f>
        <v>FABIAN DERISO</v>
      </c>
      <c r="S2674" s="5">
        <f t="shared" si="41"/>
        <v>4800</v>
      </c>
    </row>
    <row r="2675" spans="1:19" x14ac:dyDescent="0.2">
      <c r="A2675" s="7">
        <v>44062.55878472222</v>
      </c>
      <c r="B2675" s="1" t="s">
        <v>9985</v>
      </c>
      <c r="C2675" s="1" t="s">
        <v>9986</v>
      </c>
      <c r="D2675" s="1" t="s">
        <v>1621</v>
      </c>
      <c r="E2675" s="1">
        <v>845</v>
      </c>
      <c r="F2675" s="7">
        <v>44047</v>
      </c>
      <c r="G2675" s="1" t="s">
        <v>468</v>
      </c>
      <c r="H2675" s="5">
        <v>17900</v>
      </c>
      <c r="I2675" s="1">
        <v>8448</v>
      </c>
      <c r="J2675" s="1">
        <v>0</v>
      </c>
      <c r="K2675" s="1" t="s">
        <v>470</v>
      </c>
      <c r="L2675" s="1">
        <v>3</v>
      </c>
      <c r="M2675" s="1">
        <v>3</v>
      </c>
      <c r="N2675" s="1" t="s">
        <v>1899</v>
      </c>
      <c r="O2675" s="1">
        <v>1</v>
      </c>
      <c r="P2675" s="1" t="s">
        <v>1850</v>
      </c>
      <c r="Q2675" s="1">
        <v>5500</v>
      </c>
      <c r="R2675" s="1" t="str">
        <f>IFERROR(VLOOKUP(K2675,Proveedores!$A$2:$B$500,2,0),"Agregar")</f>
        <v>FABIAN DERISO</v>
      </c>
      <c r="S2675" s="5">
        <f t="shared" si="41"/>
        <v>5500</v>
      </c>
    </row>
    <row r="2676" spans="1:19" x14ac:dyDescent="0.2">
      <c r="A2676" s="7">
        <v>44062.55878472222</v>
      </c>
      <c r="B2676" s="1" t="s">
        <v>9985</v>
      </c>
      <c r="C2676" s="1" t="s">
        <v>9986</v>
      </c>
      <c r="D2676" s="1" t="s">
        <v>1621</v>
      </c>
      <c r="E2676" s="1">
        <v>845</v>
      </c>
      <c r="F2676" s="7">
        <v>44047</v>
      </c>
      <c r="G2676" s="1" t="s">
        <v>468</v>
      </c>
      <c r="H2676" s="5">
        <v>17900</v>
      </c>
      <c r="I2676" s="1">
        <v>8448</v>
      </c>
      <c r="J2676" s="1">
        <v>0</v>
      </c>
      <c r="K2676" s="1" t="s">
        <v>470</v>
      </c>
      <c r="L2676" s="1">
        <v>1</v>
      </c>
      <c r="M2676" s="1">
        <v>1</v>
      </c>
      <c r="N2676" s="1" t="s">
        <v>1900</v>
      </c>
      <c r="O2676" s="1">
        <v>1</v>
      </c>
      <c r="P2676" s="1" t="s">
        <v>1850</v>
      </c>
      <c r="Q2676" s="1">
        <v>5900</v>
      </c>
      <c r="R2676" s="1" t="str">
        <f>IFERROR(VLOOKUP(K2676,Proveedores!$A$2:$B$500,2,0),"Agregar")</f>
        <v>FABIAN DERISO</v>
      </c>
      <c r="S2676" s="5">
        <f t="shared" si="41"/>
        <v>5900</v>
      </c>
    </row>
    <row r="2677" spans="1:19" x14ac:dyDescent="0.2">
      <c r="A2677" s="7">
        <v>44062.579224537039</v>
      </c>
      <c r="B2677" s="1" t="s">
        <v>9987</v>
      </c>
      <c r="C2677" s="1" t="s">
        <v>9988</v>
      </c>
      <c r="D2677" s="1" t="s">
        <v>1621</v>
      </c>
      <c r="E2677" s="1" t="s">
        <v>9989</v>
      </c>
      <c r="F2677" s="7">
        <v>44040</v>
      </c>
      <c r="G2677" s="1" t="s">
        <v>9990</v>
      </c>
      <c r="H2677" s="5">
        <v>4645695.5999999996</v>
      </c>
      <c r="I2677" s="1">
        <v>1281</v>
      </c>
      <c r="J2677" s="1">
        <v>0</v>
      </c>
      <c r="K2677" s="1" t="s">
        <v>6287</v>
      </c>
      <c r="L2677" s="1">
        <v>3</v>
      </c>
      <c r="M2677" s="1" t="s">
        <v>6154</v>
      </c>
      <c r="N2677" s="1" t="s">
        <v>9991</v>
      </c>
      <c r="O2677" s="1">
        <v>114426</v>
      </c>
      <c r="P2677" s="1" t="s">
        <v>1892</v>
      </c>
      <c r="Q2677" s="1">
        <v>40.6</v>
      </c>
      <c r="R2677" s="1" t="str">
        <f>IFERROR(VLOOKUP(K2677,Proveedores!$A$2:$B$500,2,0),"Agregar")</f>
        <v>LAB.ESPECIALIDADES MEDICINALES SOC.DEL ESTADO</v>
      </c>
      <c r="S2677" s="5">
        <f t="shared" si="41"/>
        <v>4645695.6000000006</v>
      </c>
    </row>
    <row r="2678" spans="1:19" x14ac:dyDescent="0.2">
      <c r="A2678" s="7">
        <v>44062.582858796297</v>
      </c>
      <c r="B2678" s="1" t="s">
        <v>9992</v>
      </c>
      <c r="C2678" s="1" t="s">
        <v>9993</v>
      </c>
      <c r="D2678" s="1" t="s">
        <v>1621</v>
      </c>
      <c r="E2678" s="1" t="s">
        <v>9994</v>
      </c>
      <c r="F2678" s="7">
        <v>44040</v>
      </c>
      <c r="G2678" s="1" t="s">
        <v>968</v>
      </c>
      <c r="H2678" s="5">
        <v>2412980</v>
      </c>
      <c r="I2678" s="1">
        <v>1281</v>
      </c>
      <c r="J2678" s="1">
        <v>0</v>
      </c>
      <c r="K2678" s="1" t="s">
        <v>6287</v>
      </c>
      <c r="L2678" s="1">
        <v>1</v>
      </c>
      <c r="M2678" s="1" t="s">
        <v>6159</v>
      </c>
      <c r="N2678" s="1" t="s">
        <v>9995</v>
      </c>
      <c r="O2678" s="1">
        <v>56776</v>
      </c>
      <c r="P2678" s="1" t="s">
        <v>1892</v>
      </c>
      <c r="Q2678" s="1">
        <v>42.5</v>
      </c>
      <c r="R2678" s="1" t="str">
        <f>IFERROR(VLOOKUP(K2678,Proveedores!$A$2:$B$500,2,0),"Agregar")</f>
        <v>LAB.ESPECIALIDADES MEDICINALES SOC.DEL ESTADO</v>
      </c>
      <c r="S2678" s="5">
        <f t="shared" si="41"/>
        <v>2412980</v>
      </c>
    </row>
    <row r="2679" spans="1:19" x14ac:dyDescent="0.2">
      <c r="A2679" s="7">
        <v>44062.62641203704</v>
      </c>
      <c r="B2679" s="1" t="s">
        <v>9996</v>
      </c>
      <c r="C2679" s="1" t="s">
        <v>9997</v>
      </c>
      <c r="D2679" s="1" t="s">
        <v>1621</v>
      </c>
      <c r="E2679" s="1" t="s">
        <v>9998</v>
      </c>
      <c r="F2679" s="7">
        <v>44057</v>
      </c>
      <c r="G2679" s="1" t="s">
        <v>98</v>
      </c>
      <c r="H2679" s="5">
        <v>731016</v>
      </c>
      <c r="I2679" s="1">
        <v>0</v>
      </c>
      <c r="J2679" s="1">
        <v>0</v>
      </c>
      <c r="K2679" s="1" t="s">
        <v>6873</v>
      </c>
      <c r="L2679" s="1">
        <v>6</v>
      </c>
      <c r="M2679" s="1" t="s">
        <v>4368</v>
      </c>
      <c r="N2679" s="1" t="s">
        <v>5662</v>
      </c>
      <c r="O2679" s="1">
        <v>2769</v>
      </c>
      <c r="P2679" s="1" t="s">
        <v>5658</v>
      </c>
      <c r="Q2679" s="1">
        <v>264</v>
      </c>
      <c r="R2679" s="1" t="str">
        <f>IFERROR(VLOOKUP(K2679,Proveedores!$A$2:$B$500,2,0),"Agregar")</f>
        <v xml:space="preserve">SUCESORES DE ALFREDO WILLINER S.A. </v>
      </c>
      <c r="S2679" s="5">
        <f t="shared" si="41"/>
        <v>731016</v>
      </c>
    </row>
    <row r="2680" spans="1:19" x14ac:dyDescent="0.2">
      <c r="A2680" s="7">
        <v>44062.629918981482</v>
      </c>
      <c r="B2680" s="1" t="s">
        <v>9999</v>
      </c>
      <c r="C2680" s="1" t="s">
        <v>10000</v>
      </c>
      <c r="D2680" s="1" t="s">
        <v>1621</v>
      </c>
      <c r="E2680" s="1" t="s">
        <v>10001</v>
      </c>
      <c r="F2680" s="7">
        <v>44062</v>
      </c>
      <c r="G2680" s="1" t="s">
        <v>7163</v>
      </c>
      <c r="H2680" s="5">
        <v>875700</v>
      </c>
      <c r="I2680" s="1">
        <v>13383</v>
      </c>
      <c r="J2680" s="1">
        <v>0</v>
      </c>
      <c r="K2680" s="1" t="s">
        <v>713</v>
      </c>
      <c r="L2680" s="1">
        <v>0</v>
      </c>
      <c r="M2680" s="1" t="s">
        <v>10002</v>
      </c>
      <c r="N2680" s="1" t="s">
        <v>8591</v>
      </c>
      <c r="O2680" s="1">
        <v>4170</v>
      </c>
      <c r="P2680" s="1" t="s">
        <v>1665</v>
      </c>
      <c r="Q2680" s="1">
        <v>210</v>
      </c>
      <c r="R2680" s="1" t="str">
        <f>IFERROR(VLOOKUP(K2680,Proveedores!$A$2:$B$500,2,0),"Agregar")</f>
        <v>FERAVAL S.A.</v>
      </c>
      <c r="S2680" s="5">
        <f t="shared" si="41"/>
        <v>875700</v>
      </c>
    </row>
    <row r="2681" spans="1:19" x14ac:dyDescent="0.2">
      <c r="A2681" s="7">
        <v>44062.638564814813</v>
      </c>
      <c r="B2681" s="1" t="s">
        <v>10003</v>
      </c>
      <c r="C2681" s="1" t="s">
        <v>10004</v>
      </c>
      <c r="D2681" s="1" t="s">
        <v>1621</v>
      </c>
      <c r="E2681" s="1" t="s">
        <v>10005</v>
      </c>
      <c r="F2681" s="7">
        <v>44054</v>
      </c>
      <c r="G2681" s="1" t="s">
        <v>42</v>
      </c>
      <c r="H2681" s="5">
        <v>3925152</v>
      </c>
      <c r="I2681" s="1">
        <v>0</v>
      </c>
      <c r="J2681" s="1">
        <v>0</v>
      </c>
      <c r="K2681" s="1" t="s">
        <v>6873</v>
      </c>
      <c r="L2681" s="1">
        <v>1</v>
      </c>
      <c r="M2681" s="1" t="s">
        <v>4368</v>
      </c>
      <c r="N2681" s="1" t="s">
        <v>5662</v>
      </c>
      <c r="O2681" s="1">
        <v>12096</v>
      </c>
      <c r="P2681" s="1" t="s">
        <v>5658</v>
      </c>
      <c r="Q2681" s="1">
        <v>324.5</v>
      </c>
      <c r="R2681" s="1" t="str">
        <f>IFERROR(VLOOKUP(K2681,Proveedores!$A$2:$B$500,2,0),"Agregar")</f>
        <v xml:space="preserve">SUCESORES DE ALFREDO WILLINER S.A. </v>
      </c>
      <c r="S2681" s="5">
        <f t="shared" si="41"/>
        <v>3925152</v>
      </c>
    </row>
    <row r="2682" spans="1:19" x14ac:dyDescent="0.2">
      <c r="A2682" s="7">
        <v>44062.654108796298</v>
      </c>
      <c r="B2682" s="1" t="s">
        <v>10006</v>
      </c>
      <c r="C2682" s="1" t="s">
        <v>10007</v>
      </c>
      <c r="D2682" s="1" t="s">
        <v>1621</v>
      </c>
      <c r="E2682" s="1" t="s">
        <v>10008</v>
      </c>
      <c r="F2682" s="7">
        <v>44054</v>
      </c>
      <c r="G2682" s="1" t="s">
        <v>42</v>
      </c>
      <c r="H2682" s="5">
        <v>3716174</v>
      </c>
      <c r="I2682" s="1">
        <v>0</v>
      </c>
      <c r="J2682" s="1">
        <v>0</v>
      </c>
      <c r="K2682" s="1" t="s">
        <v>6873</v>
      </c>
      <c r="L2682" s="1">
        <v>1</v>
      </c>
      <c r="M2682" s="1" t="s">
        <v>4368</v>
      </c>
      <c r="N2682" s="1" t="s">
        <v>5662</v>
      </c>
      <c r="O2682" s="1">
        <v>11452</v>
      </c>
      <c r="P2682" s="1" t="s">
        <v>5658</v>
      </c>
      <c r="Q2682" s="1">
        <v>324.5</v>
      </c>
      <c r="R2682" s="1" t="str">
        <f>IFERROR(VLOOKUP(K2682,Proveedores!$A$2:$B$500,2,0),"Agregar")</f>
        <v xml:space="preserve">SUCESORES DE ALFREDO WILLINER S.A. </v>
      </c>
      <c r="S2682" s="5">
        <f t="shared" si="41"/>
        <v>3716174</v>
      </c>
    </row>
    <row r="2683" spans="1:19" x14ac:dyDescent="0.2">
      <c r="A2683" s="7">
        <v>44062.702002314814</v>
      </c>
      <c r="B2683" s="1" t="s">
        <v>10009</v>
      </c>
      <c r="C2683" s="1" t="s">
        <v>10010</v>
      </c>
      <c r="D2683" s="1" t="s">
        <v>1621</v>
      </c>
      <c r="E2683" s="1" t="s">
        <v>10011</v>
      </c>
      <c r="F2683" s="7">
        <v>44062</v>
      </c>
      <c r="G2683" s="1" t="s">
        <v>668</v>
      </c>
      <c r="H2683" s="5">
        <v>1378560</v>
      </c>
      <c r="I2683" s="1">
        <v>1700038780</v>
      </c>
      <c r="J2683" s="1">
        <v>0</v>
      </c>
      <c r="K2683" s="1" t="s">
        <v>1877</v>
      </c>
      <c r="L2683" s="1" t="s">
        <v>10012</v>
      </c>
      <c r="M2683" s="1" t="s">
        <v>10013</v>
      </c>
      <c r="N2683" s="1" t="s">
        <v>2060</v>
      </c>
      <c r="O2683" s="1">
        <v>384</v>
      </c>
      <c r="P2683" s="1" t="s">
        <v>1665</v>
      </c>
      <c r="Q2683" s="1">
        <v>3590</v>
      </c>
      <c r="R2683" s="1" t="str">
        <f>IFERROR(VLOOKUP(K2683,Proveedores!$A$2:$B$500,2,0),"Agregar")</f>
        <v xml:space="preserve">WM ARGENTINA SA </v>
      </c>
      <c r="S2683" s="5">
        <f t="shared" si="41"/>
        <v>1378560</v>
      </c>
    </row>
    <row r="2684" spans="1:19" x14ac:dyDescent="0.2">
      <c r="A2684" s="7">
        <v>44063.440416666665</v>
      </c>
      <c r="B2684" s="1" t="s">
        <v>10014</v>
      </c>
      <c r="C2684" s="1" t="s">
        <v>10015</v>
      </c>
      <c r="D2684" s="1" t="s">
        <v>1621</v>
      </c>
      <c r="E2684" s="1" t="s">
        <v>10016</v>
      </c>
      <c r="F2684" s="7">
        <v>44050</v>
      </c>
      <c r="G2684" s="1" t="s">
        <v>692</v>
      </c>
      <c r="H2684" s="5">
        <v>7156258.7999999998</v>
      </c>
      <c r="I2684" s="1">
        <v>1438</v>
      </c>
      <c r="J2684" s="1">
        <v>0</v>
      </c>
      <c r="K2684" s="1" t="s">
        <v>620</v>
      </c>
      <c r="L2684" s="1">
        <v>6</v>
      </c>
      <c r="M2684" s="1" t="s">
        <v>3984</v>
      </c>
      <c r="N2684" s="1" t="s">
        <v>6917</v>
      </c>
      <c r="O2684" s="1">
        <v>71706</v>
      </c>
      <c r="P2684" s="1" t="s">
        <v>6556</v>
      </c>
      <c r="Q2684" s="1">
        <v>99.8</v>
      </c>
      <c r="R2684" s="1" t="str">
        <f>IFERROR(VLOOKUP(K2684,Proveedores!$A$2:$B$500,2,0),"Agregar")</f>
        <v>PHARMOS S.A.</v>
      </c>
      <c r="S2684" s="5">
        <f t="shared" si="41"/>
        <v>7156258.7999999998</v>
      </c>
    </row>
    <row r="2685" spans="1:19" x14ac:dyDescent="0.2">
      <c r="A2685" s="7">
        <v>44063.508275462962</v>
      </c>
      <c r="B2685" s="1" t="s">
        <v>10017</v>
      </c>
      <c r="C2685" s="1" t="s">
        <v>10018</v>
      </c>
      <c r="D2685" s="1" t="s">
        <v>1621</v>
      </c>
      <c r="E2685" s="1" t="s">
        <v>10019</v>
      </c>
      <c r="F2685" s="7">
        <v>44063</v>
      </c>
      <c r="G2685" s="1" t="s">
        <v>204</v>
      </c>
      <c r="H2685" s="5">
        <v>182560</v>
      </c>
      <c r="I2685" s="1">
        <v>1462</v>
      </c>
      <c r="J2685" s="1">
        <v>0</v>
      </c>
      <c r="K2685" s="1" t="s">
        <v>9688</v>
      </c>
      <c r="L2685" s="1">
        <v>1</v>
      </c>
      <c r="M2685" s="1" t="s">
        <v>9689</v>
      </c>
      <c r="N2685" s="1" t="s">
        <v>8183</v>
      </c>
      <c r="O2685" s="1">
        <v>1000</v>
      </c>
      <c r="P2685" s="1" t="s">
        <v>1892</v>
      </c>
      <c r="Q2685" s="1">
        <v>3260</v>
      </c>
      <c r="R2685" s="1" t="str">
        <f>IFERROR(VLOOKUP(K2685,Proveedores!$A$2:$B$500,2,0),"Agregar")</f>
        <v>VSA ALTA COMPLEJIDAD S.A.</v>
      </c>
      <c r="S2685" s="5">
        <f t="shared" si="41"/>
        <v>3260000</v>
      </c>
    </row>
    <row r="2686" spans="1:19" x14ac:dyDescent="0.2">
      <c r="A2686" s="7">
        <v>44063.521099537036</v>
      </c>
      <c r="B2686" s="1" t="s">
        <v>10020</v>
      </c>
      <c r="C2686" s="1" t="s">
        <v>10021</v>
      </c>
      <c r="D2686" s="1" t="s">
        <v>1621</v>
      </c>
      <c r="E2686" s="1">
        <v>13563</v>
      </c>
      <c r="F2686" s="7">
        <v>44063</v>
      </c>
      <c r="G2686" s="1" t="s">
        <v>204</v>
      </c>
      <c r="H2686" s="5">
        <v>202120</v>
      </c>
      <c r="I2686" s="1">
        <v>1463</v>
      </c>
      <c r="J2686" s="1">
        <v>0</v>
      </c>
      <c r="K2686" s="1" t="s">
        <v>9688</v>
      </c>
      <c r="L2686" s="1">
        <v>1</v>
      </c>
      <c r="M2686" s="1" t="s">
        <v>8182</v>
      </c>
      <c r="N2686" s="1" t="s">
        <v>8183</v>
      </c>
      <c r="O2686" s="1">
        <v>1000</v>
      </c>
      <c r="P2686" s="1" t="s">
        <v>1892</v>
      </c>
      <c r="Q2686" s="1">
        <v>3260</v>
      </c>
      <c r="R2686" s="1" t="str">
        <f>IFERROR(VLOOKUP(K2686,Proveedores!$A$2:$B$500,2,0),"Agregar")</f>
        <v>VSA ALTA COMPLEJIDAD S.A.</v>
      </c>
      <c r="S2686" s="5">
        <f t="shared" si="41"/>
        <v>3260000</v>
      </c>
    </row>
    <row r="2687" spans="1:19" x14ac:dyDescent="0.2">
      <c r="A2687" s="7">
        <v>44063.527939814812</v>
      </c>
      <c r="B2687" s="1" t="s">
        <v>10022</v>
      </c>
      <c r="C2687" s="1" t="s">
        <v>10023</v>
      </c>
      <c r="D2687" s="1" t="s">
        <v>1621</v>
      </c>
      <c r="E2687" s="1">
        <v>13564</v>
      </c>
      <c r="F2687" s="7">
        <v>44063</v>
      </c>
      <c r="G2687" s="1" t="s">
        <v>204</v>
      </c>
      <c r="H2687" s="5">
        <v>182560</v>
      </c>
      <c r="I2687" s="1">
        <v>1462</v>
      </c>
      <c r="J2687" s="1">
        <v>0</v>
      </c>
      <c r="K2687" s="1" t="s">
        <v>9688</v>
      </c>
      <c r="L2687" s="1">
        <v>1</v>
      </c>
      <c r="M2687" s="1" t="s">
        <v>8182</v>
      </c>
      <c r="N2687" s="1" t="s">
        <v>8183</v>
      </c>
      <c r="O2687" s="1">
        <v>1000</v>
      </c>
      <c r="P2687" s="1" t="s">
        <v>1892</v>
      </c>
      <c r="Q2687" s="1">
        <v>3260</v>
      </c>
      <c r="R2687" s="1" t="str">
        <f>IFERROR(VLOOKUP(K2687,Proveedores!$A$2:$B$500,2,0),"Agregar")</f>
        <v>VSA ALTA COMPLEJIDAD S.A.</v>
      </c>
      <c r="S2687" s="5">
        <f t="shared" si="41"/>
        <v>3260000</v>
      </c>
    </row>
    <row r="2688" spans="1:19" x14ac:dyDescent="0.2">
      <c r="A2688" s="7">
        <v>44063.536307870374</v>
      </c>
      <c r="B2688" s="1" t="s">
        <v>10024</v>
      </c>
      <c r="C2688" s="1" t="s">
        <v>10025</v>
      </c>
      <c r="D2688" s="1" t="s">
        <v>1621</v>
      </c>
      <c r="E2688" s="1" t="s">
        <v>10026</v>
      </c>
      <c r="F2688" s="7">
        <v>43851</v>
      </c>
      <c r="G2688" s="1" t="s">
        <v>794</v>
      </c>
      <c r="H2688" s="5">
        <v>33361.519999999997</v>
      </c>
      <c r="I2688" s="1" t="s">
        <v>10027</v>
      </c>
      <c r="J2688" s="1">
        <v>0</v>
      </c>
      <c r="K2688" s="1" t="s">
        <v>158</v>
      </c>
      <c r="L2688" s="1">
        <v>2</v>
      </c>
      <c r="M2688" s="1" t="s">
        <v>3830</v>
      </c>
      <c r="N2688" s="1" t="s">
        <v>8221</v>
      </c>
      <c r="O2688" s="1">
        <v>6000</v>
      </c>
      <c r="P2688" s="1" t="s">
        <v>1665</v>
      </c>
      <c r="Q2688" s="1">
        <v>1516.43</v>
      </c>
      <c r="R2688" s="1" t="str">
        <f>IFERROR(VLOOKUP(K2688,Proveedores!$A$2:$B$500,2,0),"Agregar")</f>
        <v>Abbvie S.A.</v>
      </c>
      <c r="S2688" s="5">
        <f t="shared" si="41"/>
        <v>9098580</v>
      </c>
    </row>
    <row r="2689" spans="1:19" x14ac:dyDescent="0.2">
      <c r="A2689" s="7">
        <v>44063.567060185182</v>
      </c>
      <c r="B2689" s="1" t="s">
        <v>10028</v>
      </c>
      <c r="C2689" s="1" t="s">
        <v>10029</v>
      </c>
      <c r="D2689" s="1" t="s">
        <v>1621</v>
      </c>
      <c r="E2689" s="1" t="s">
        <v>10030</v>
      </c>
      <c r="F2689" s="7">
        <v>44063</v>
      </c>
      <c r="G2689" s="1" t="s">
        <v>9384</v>
      </c>
      <c r="H2689" s="5">
        <v>8274000</v>
      </c>
      <c r="I2689" s="1">
        <v>0</v>
      </c>
      <c r="J2689" s="1">
        <v>0</v>
      </c>
      <c r="K2689" s="1" t="s">
        <v>37</v>
      </c>
      <c r="L2689" s="1">
        <v>2</v>
      </c>
      <c r="M2689" s="1" t="s">
        <v>8658</v>
      </c>
      <c r="N2689" s="1" t="s">
        <v>10031</v>
      </c>
      <c r="O2689" s="1">
        <v>1270000</v>
      </c>
      <c r="P2689" s="1" t="s">
        <v>1861</v>
      </c>
      <c r="Q2689" s="1">
        <v>197</v>
      </c>
      <c r="R2689" s="1" t="str">
        <f>IFERROR(VLOOKUP(K2689,Proveedores!$A$2:$B$500,2,0),"Agregar")</f>
        <v>Barack Argentina SRL</v>
      </c>
      <c r="S2689" s="5">
        <f t="shared" si="41"/>
        <v>250190000</v>
      </c>
    </row>
    <row r="2690" spans="1:19" x14ac:dyDescent="0.2">
      <c r="A2690" s="7">
        <v>44063.571192129632</v>
      </c>
      <c r="B2690" s="1" t="s">
        <v>10032</v>
      </c>
      <c r="C2690" s="1" t="s">
        <v>10033</v>
      </c>
      <c r="D2690" s="1" t="s">
        <v>1621</v>
      </c>
      <c r="E2690" s="1" t="s">
        <v>10034</v>
      </c>
      <c r="F2690" s="7">
        <v>44063</v>
      </c>
      <c r="G2690" s="1" t="s">
        <v>9510</v>
      </c>
      <c r="H2690" s="5">
        <v>6501000</v>
      </c>
      <c r="I2690" s="1">
        <v>0</v>
      </c>
      <c r="J2690" s="1">
        <v>0</v>
      </c>
      <c r="K2690" s="1" t="s">
        <v>37</v>
      </c>
      <c r="L2690" s="1">
        <v>2</v>
      </c>
      <c r="M2690" s="1" t="s">
        <v>8658</v>
      </c>
      <c r="N2690" s="1" t="s">
        <v>10035</v>
      </c>
      <c r="O2690" s="1">
        <v>1270000</v>
      </c>
      <c r="P2690" s="1" t="s">
        <v>1861</v>
      </c>
      <c r="Q2690" s="1">
        <v>197</v>
      </c>
      <c r="R2690" s="1" t="str">
        <f>IFERROR(VLOOKUP(K2690,Proveedores!$A$2:$B$500,2,0),"Agregar")</f>
        <v>Barack Argentina SRL</v>
      </c>
      <c r="S2690" s="5">
        <f t="shared" si="41"/>
        <v>250190000</v>
      </c>
    </row>
    <row r="2691" spans="1:19" x14ac:dyDescent="0.2">
      <c r="A2691" s="7">
        <v>44063.616238425922</v>
      </c>
      <c r="B2691" s="1" t="s">
        <v>10036</v>
      </c>
      <c r="C2691" s="1" t="s">
        <v>10037</v>
      </c>
      <c r="D2691" s="1" t="s">
        <v>1713</v>
      </c>
      <c r="E2691" s="1" t="s">
        <v>10038</v>
      </c>
      <c r="F2691" s="7">
        <v>44062</v>
      </c>
      <c r="G2691" s="1" t="s">
        <v>1162</v>
      </c>
      <c r="H2691" s="5">
        <v>0.83</v>
      </c>
      <c r="I2691" s="1">
        <v>1118</v>
      </c>
      <c r="J2691" s="1">
        <v>0</v>
      </c>
      <c r="K2691" s="1" t="s">
        <v>4414</v>
      </c>
      <c r="L2691" s="1">
        <v>14</v>
      </c>
      <c r="M2691" s="1" t="s">
        <v>10039</v>
      </c>
      <c r="N2691" s="1" t="s">
        <v>10040</v>
      </c>
      <c r="O2691" s="1">
        <v>39780</v>
      </c>
      <c r="P2691" s="1" t="s">
        <v>3482</v>
      </c>
      <c r="Q2691" s="1">
        <v>110.72</v>
      </c>
      <c r="R2691" s="1" t="str">
        <f>IFERROR(VLOOKUP(K2691,Proveedores!$A$2:$B$500,2,0),"Agregar")</f>
        <v>NOVARTIS ARGENTINA SA</v>
      </c>
      <c r="S2691" s="5">
        <f t="shared" ref="S2691:S2754" si="42">Q2691*O2691</f>
        <v>4404441.5999999996</v>
      </c>
    </row>
    <row r="2692" spans="1:19" x14ac:dyDescent="0.2">
      <c r="A2692" s="7">
        <v>44063.638969907406</v>
      </c>
      <c r="B2692" s="1" t="s">
        <v>10041</v>
      </c>
      <c r="C2692" s="1" t="s">
        <v>10042</v>
      </c>
      <c r="D2692" s="1" t="s">
        <v>1621</v>
      </c>
      <c r="E2692" s="1" t="s">
        <v>10043</v>
      </c>
      <c r="F2692" s="7">
        <v>44062</v>
      </c>
      <c r="G2692" s="1" t="s">
        <v>8728</v>
      </c>
      <c r="H2692" s="5">
        <v>1600000</v>
      </c>
      <c r="I2692" s="1" t="s">
        <v>1816</v>
      </c>
      <c r="J2692" s="1">
        <v>0</v>
      </c>
      <c r="K2692" s="1" t="s">
        <v>9187</v>
      </c>
      <c r="L2692" s="1">
        <v>10</v>
      </c>
      <c r="M2692" s="1" t="s">
        <v>9189</v>
      </c>
      <c r="N2692" s="1" t="s">
        <v>9190</v>
      </c>
      <c r="O2692" s="1">
        <v>4000</v>
      </c>
      <c r="P2692" s="1" t="s">
        <v>2149</v>
      </c>
      <c r="Q2692" s="1">
        <v>400</v>
      </c>
      <c r="R2692" s="1" t="str">
        <f>IFERROR(VLOOKUP(K2692,Proveedores!$A$2:$B$500,2,0),"Agregar")</f>
        <v>NINJITSU SRL</v>
      </c>
      <c r="S2692" s="5">
        <f t="shared" si="42"/>
        <v>1600000</v>
      </c>
    </row>
    <row r="2693" spans="1:19" x14ac:dyDescent="0.2">
      <c r="A2693" s="7">
        <v>44063.64234953704</v>
      </c>
      <c r="B2693" s="1" t="s">
        <v>10044</v>
      </c>
      <c r="C2693" s="1" t="s">
        <v>10045</v>
      </c>
      <c r="D2693" s="1" t="s">
        <v>1713</v>
      </c>
      <c r="E2693" s="1" t="s">
        <v>10046</v>
      </c>
      <c r="F2693" s="7">
        <v>44062</v>
      </c>
      <c r="G2693" s="1" t="s">
        <v>1162</v>
      </c>
      <c r="H2693" s="5">
        <v>5.09</v>
      </c>
      <c r="I2693" s="1">
        <v>1155</v>
      </c>
      <c r="J2693" s="1">
        <v>0</v>
      </c>
      <c r="K2693" s="1" t="s">
        <v>4414</v>
      </c>
      <c r="L2693" s="1">
        <v>18</v>
      </c>
      <c r="M2693" s="1" t="s">
        <v>10047</v>
      </c>
      <c r="N2693" s="1" t="s">
        <v>10048</v>
      </c>
      <c r="O2693" s="1">
        <v>115700</v>
      </c>
      <c r="P2693" s="1" t="s">
        <v>4989</v>
      </c>
      <c r="Q2693" s="1">
        <v>35.42</v>
      </c>
      <c r="R2693" s="1" t="str">
        <f>IFERROR(VLOOKUP(K2693,Proveedores!$A$2:$B$500,2,0),"Agregar")</f>
        <v>NOVARTIS ARGENTINA SA</v>
      </c>
      <c r="S2693" s="5">
        <f t="shared" si="42"/>
        <v>4098094</v>
      </c>
    </row>
    <row r="2694" spans="1:19" x14ac:dyDescent="0.2">
      <c r="A2694" s="7">
        <v>44063.662673611114</v>
      </c>
      <c r="B2694" s="1" t="s">
        <v>10049</v>
      </c>
      <c r="C2694" s="1" t="s">
        <v>10050</v>
      </c>
      <c r="D2694" s="1" t="s">
        <v>1621</v>
      </c>
      <c r="E2694" s="1" t="s">
        <v>10051</v>
      </c>
      <c r="F2694" s="7">
        <v>44061</v>
      </c>
      <c r="G2694" s="1" t="s">
        <v>539</v>
      </c>
      <c r="H2694" s="5">
        <v>3903480</v>
      </c>
      <c r="I2694" s="1">
        <v>1388</v>
      </c>
      <c r="J2694" s="1">
        <v>0</v>
      </c>
      <c r="K2694" s="1" t="s">
        <v>5036</v>
      </c>
      <c r="L2694" s="1">
        <v>1</v>
      </c>
      <c r="M2694" s="1" t="s">
        <v>10052</v>
      </c>
      <c r="N2694" s="1" t="s">
        <v>10053</v>
      </c>
      <c r="O2694" s="1">
        <v>252000</v>
      </c>
      <c r="P2694" s="1" t="s">
        <v>1892</v>
      </c>
      <c r="Q2694" s="1">
        <v>15.49</v>
      </c>
      <c r="R2694" s="1" t="str">
        <f>IFERROR(VLOOKUP(K2694,Proveedores!$A$2:$B$500,2,0),"Agregar")</f>
        <v>MG INSUMOS SA</v>
      </c>
      <c r="S2694" s="5">
        <f t="shared" si="42"/>
        <v>3903480</v>
      </c>
    </row>
    <row r="2695" spans="1:19" x14ac:dyDescent="0.2">
      <c r="A2695" s="7">
        <v>44063.708067129628</v>
      </c>
      <c r="B2695" s="1" t="s">
        <v>10054</v>
      </c>
      <c r="C2695" s="1" t="s">
        <v>10055</v>
      </c>
      <c r="D2695" s="1" t="s">
        <v>1621</v>
      </c>
      <c r="E2695" s="1" t="s">
        <v>10056</v>
      </c>
      <c r="F2695" s="7">
        <v>44063</v>
      </c>
      <c r="G2695" s="1">
        <v>43922</v>
      </c>
      <c r="H2695" s="5">
        <v>35604000</v>
      </c>
      <c r="I2695" s="1" t="s">
        <v>10057</v>
      </c>
      <c r="J2695" s="1">
        <v>0</v>
      </c>
      <c r="K2695" s="1" t="s">
        <v>7069</v>
      </c>
      <c r="L2695" s="1">
        <v>2</v>
      </c>
      <c r="M2695" s="1" t="s">
        <v>8658</v>
      </c>
      <c r="N2695" s="1" t="s">
        <v>8659</v>
      </c>
      <c r="O2695" s="1">
        <v>207000</v>
      </c>
      <c r="P2695" s="1" t="s">
        <v>8660</v>
      </c>
      <c r="Q2695" s="1">
        <v>172</v>
      </c>
      <c r="R2695" s="1" t="str">
        <f>IFERROR(VLOOKUP(K2695,Proveedores!$A$2:$B$500,2,0),"Agregar")</f>
        <v xml:space="preserve">Grupo Sala S.A. </v>
      </c>
      <c r="S2695" s="5">
        <f t="shared" si="42"/>
        <v>35604000</v>
      </c>
    </row>
    <row r="2696" spans="1:19" x14ac:dyDescent="0.2">
      <c r="A2696" s="7">
        <v>44063.744131944448</v>
      </c>
      <c r="B2696" s="1" t="s">
        <v>10058</v>
      </c>
      <c r="C2696" s="1" t="s">
        <v>10059</v>
      </c>
      <c r="D2696" s="1" t="s">
        <v>1713</v>
      </c>
      <c r="E2696" s="1" t="s">
        <v>10060</v>
      </c>
      <c r="F2696" s="7">
        <v>44062</v>
      </c>
      <c r="G2696" s="1" t="s">
        <v>1162</v>
      </c>
      <c r="H2696" s="5">
        <v>3.22</v>
      </c>
      <c r="I2696" s="1">
        <v>1156</v>
      </c>
      <c r="J2696" s="1">
        <v>0</v>
      </c>
      <c r="K2696" s="1" t="s">
        <v>4414</v>
      </c>
      <c r="L2696" s="1">
        <v>20</v>
      </c>
      <c r="M2696" s="1" t="s">
        <v>3543</v>
      </c>
      <c r="N2696" s="1" t="s">
        <v>10061</v>
      </c>
      <c r="O2696" s="1">
        <v>67100</v>
      </c>
      <c r="P2696" s="1" t="s">
        <v>4989</v>
      </c>
      <c r="Q2696" s="1">
        <v>109.26</v>
      </c>
      <c r="R2696" s="1" t="str">
        <f>IFERROR(VLOOKUP(K2696,Proveedores!$A$2:$B$500,2,0),"Agregar")</f>
        <v>NOVARTIS ARGENTINA SA</v>
      </c>
      <c r="S2696" s="5">
        <f t="shared" si="42"/>
        <v>7331346</v>
      </c>
    </row>
    <row r="2697" spans="1:19" x14ac:dyDescent="0.2">
      <c r="A2697" s="7">
        <v>44063.760706018518</v>
      </c>
      <c r="B2697" s="1" t="s">
        <v>10062</v>
      </c>
      <c r="C2697" s="1" t="s">
        <v>10063</v>
      </c>
      <c r="D2697" s="1" t="s">
        <v>1713</v>
      </c>
      <c r="E2697" s="1" t="s">
        <v>10064</v>
      </c>
      <c r="F2697" s="7">
        <v>44062</v>
      </c>
      <c r="G2697" s="1" t="s">
        <v>1162</v>
      </c>
      <c r="H2697" s="5">
        <v>4.38</v>
      </c>
      <c r="I2697" s="1">
        <v>1157</v>
      </c>
      <c r="J2697" s="1">
        <v>0</v>
      </c>
      <c r="K2697" s="1" t="s">
        <v>4414</v>
      </c>
      <c r="L2697" s="1">
        <v>21</v>
      </c>
      <c r="M2697" s="1" t="s">
        <v>10065</v>
      </c>
      <c r="N2697" s="1" t="s">
        <v>10066</v>
      </c>
      <c r="O2697" s="1">
        <v>2369</v>
      </c>
      <c r="P2697" s="1" t="s">
        <v>3809</v>
      </c>
      <c r="Q2697" s="1">
        <v>6017.29</v>
      </c>
      <c r="R2697" s="1" t="str">
        <f>IFERROR(VLOOKUP(K2697,Proveedores!$A$2:$B$500,2,0),"Agregar")</f>
        <v>NOVARTIS ARGENTINA SA</v>
      </c>
      <c r="S2697" s="5">
        <f t="shared" si="42"/>
        <v>14254960.01</v>
      </c>
    </row>
    <row r="2698" spans="1:19" x14ac:dyDescent="0.2">
      <c r="A2698" s="7">
        <v>44063.781319444446</v>
      </c>
      <c r="B2698" s="1" t="s">
        <v>10067</v>
      </c>
      <c r="C2698" s="1" t="s">
        <v>10068</v>
      </c>
      <c r="D2698" s="1" t="s">
        <v>1713</v>
      </c>
      <c r="E2698" s="1" t="s">
        <v>10069</v>
      </c>
      <c r="F2698" s="7">
        <v>44063</v>
      </c>
      <c r="G2698" s="1" t="s">
        <v>24</v>
      </c>
      <c r="H2698" s="5">
        <v>1935360</v>
      </c>
      <c r="I2698" s="1">
        <v>1468</v>
      </c>
      <c r="J2698" s="1">
        <v>0</v>
      </c>
      <c r="K2698" s="1" t="s">
        <v>1408</v>
      </c>
      <c r="L2698" s="1">
        <v>1</v>
      </c>
      <c r="M2698" s="1">
        <v>0</v>
      </c>
      <c r="N2698" s="1" t="s">
        <v>10070</v>
      </c>
      <c r="O2698" s="1">
        <v>504000</v>
      </c>
      <c r="P2698" s="1" t="s">
        <v>2149</v>
      </c>
      <c r="Q2698" s="1">
        <v>12.8</v>
      </c>
      <c r="R2698" s="1" t="str">
        <f>IFERROR(VLOOKUP(K2698,Proveedores!$A$2:$B$500,2,0),"Agregar")</f>
        <v>Brudan S.R.L.</v>
      </c>
      <c r="S2698" s="5">
        <f t="shared" si="42"/>
        <v>6451200</v>
      </c>
    </row>
    <row r="2699" spans="1:19" x14ac:dyDescent="0.2">
      <c r="A2699" s="7">
        <v>44063.782407407409</v>
      </c>
      <c r="B2699" s="1" t="s">
        <v>10071</v>
      </c>
      <c r="C2699" s="1" t="s">
        <v>10072</v>
      </c>
      <c r="D2699" s="1" t="s">
        <v>1713</v>
      </c>
      <c r="E2699" s="1" t="s">
        <v>10073</v>
      </c>
      <c r="F2699" s="7">
        <v>44062</v>
      </c>
      <c r="G2699" s="1" t="s">
        <v>1162</v>
      </c>
      <c r="H2699" s="5">
        <v>0.39</v>
      </c>
      <c r="I2699" s="1">
        <v>1154</v>
      </c>
      <c r="J2699" s="1">
        <v>0</v>
      </c>
      <c r="K2699" s="1" t="s">
        <v>4414</v>
      </c>
      <c r="L2699" s="1">
        <v>3</v>
      </c>
      <c r="M2699" s="1" t="s">
        <v>10074</v>
      </c>
      <c r="N2699" s="1" t="s">
        <v>10075</v>
      </c>
      <c r="O2699" s="1">
        <v>234960</v>
      </c>
      <c r="P2699" s="1" t="s">
        <v>3482</v>
      </c>
      <c r="Q2699" s="1">
        <v>45.69</v>
      </c>
      <c r="R2699" s="1" t="str">
        <f>IFERROR(VLOOKUP(K2699,Proveedores!$A$2:$B$500,2,0),"Agregar")</f>
        <v>NOVARTIS ARGENTINA SA</v>
      </c>
      <c r="S2699" s="5">
        <f t="shared" si="42"/>
        <v>10735322.4</v>
      </c>
    </row>
    <row r="2700" spans="1:19" x14ac:dyDescent="0.2">
      <c r="A2700" s="7">
        <v>44063.793553240743</v>
      </c>
      <c r="B2700" s="1" t="s">
        <v>10076</v>
      </c>
      <c r="C2700" s="1" t="s">
        <v>10077</v>
      </c>
      <c r="D2700" s="1" t="s">
        <v>1621</v>
      </c>
      <c r="E2700" s="1" t="s">
        <v>10078</v>
      </c>
      <c r="F2700" s="7">
        <v>44029</v>
      </c>
      <c r="G2700" s="1" t="s">
        <v>1162</v>
      </c>
      <c r="H2700" s="5">
        <v>41116510.880000003</v>
      </c>
      <c r="I2700" s="1">
        <v>1199</v>
      </c>
      <c r="J2700" s="1">
        <v>0</v>
      </c>
      <c r="K2700" s="1" t="s">
        <v>4414</v>
      </c>
      <c r="L2700" s="1">
        <v>4</v>
      </c>
      <c r="M2700" s="1" t="s">
        <v>10079</v>
      </c>
      <c r="N2700" s="1" t="s">
        <v>10080</v>
      </c>
      <c r="O2700" s="1">
        <v>1868280</v>
      </c>
      <c r="P2700" s="1" t="s">
        <v>3482</v>
      </c>
      <c r="Q2700" s="1">
        <v>91.37</v>
      </c>
      <c r="R2700" s="1" t="str">
        <f>IFERROR(VLOOKUP(K2700,Proveedores!$A$2:$B$500,2,0),"Agregar")</f>
        <v>NOVARTIS ARGENTINA SA</v>
      </c>
      <c r="S2700" s="5">
        <f t="shared" si="42"/>
        <v>170704743.59999999</v>
      </c>
    </row>
    <row r="2701" spans="1:19" x14ac:dyDescent="0.2">
      <c r="A2701" s="7">
        <v>44063.801377314812</v>
      </c>
      <c r="B2701" s="1" t="s">
        <v>10081</v>
      </c>
      <c r="C2701" s="1" t="s">
        <v>10082</v>
      </c>
      <c r="D2701" s="1" t="s">
        <v>1713</v>
      </c>
      <c r="E2701" s="1" t="s">
        <v>10083</v>
      </c>
      <c r="F2701" s="7">
        <v>44062</v>
      </c>
      <c r="G2701" s="1" t="s">
        <v>1162</v>
      </c>
      <c r="H2701" s="5">
        <v>10.88</v>
      </c>
      <c r="I2701" s="1">
        <v>1200</v>
      </c>
      <c r="J2701" s="1">
        <v>0</v>
      </c>
      <c r="K2701" s="1" t="s">
        <v>4414</v>
      </c>
      <c r="L2701" s="1">
        <v>4</v>
      </c>
      <c r="M2701" s="1" t="s">
        <v>10079</v>
      </c>
      <c r="N2701" s="1" t="s">
        <v>10080</v>
      </c>
      <c r="O2701" s="1">
        <v>1868280</v>
      </c>
      <c r="P2701" s="1" t="s">
        <v>3482</v>
      </c>
      <c r="Q2701" s="1">
        <v>91.37</v>
      </c>
      <c r="R2701" s="1" t="str">
        <f>IFERROR(VLOOKUP(K2701,Proveedores!$A$2:$B$500,2,0),"Agregar")</f>
        <v>NOVARTIS ARGENTINA SA</v>
      </c>
      <c r="S2701" s="5">
        <f t="shared" si="42"/>
        <v>170704743.59999999</v>
      </c>
    </row>
    <row r="2702" spans="1:19" x14ac:dyDescent="0.2">
      <c r="A2702" s="7">
        <v>44063.81627314815</v>
      </c>
      <c r="B2702" s="1" t="s">
        <v>10084</v>
      </c>
      <c r="C2702" s="1" t="s">
        <v>10085</v>
      </c>
      <c r="D2702" s="1" t="s">
        <v>1713</v>
      </c>
      <c r="E2702" s="1" t="s">
        <v>10086</v>
      </c>
      <c r="F2702" s="7">
        <v>44062</v>
      </c>
      <c r="G2702" s="1" t="s">
        <v>1162</v>
      </c>
      <c r="H2702" s="5">
        <v>0.82</v>
      </c>
      <c r="I2702" s="1">
        <v>1201</v>
      </c>
      <c r="J2702" s="1">
        <v>0</v>
      </c>
      <c r="K2702" s="1" t="s">
        <v>4414</v>
      </c>
      <c r="L2702" s="1">
        <v>4</v>
      </c>
      <c r="M2702" s="1" t="s">
        <v>10079</v>
      </c>
      <c r="N2702" s="1" t="s">
        <v>10080</v>
      </c>
      <c r="O2702" s="1">
        <v>1868280</v>
      </c>
      <c r="P2702" s="1" t="s">
        <v>3482</v>
      </c>
      <c r="Q2702" s="1">
        <v>91.37</v>
      </c>
      <c r="R2702" s="1" t="str">
        <f>IFERROR(VLOOKUP(K2702,Proveedores!$A$2:$B$500,2,0),"Agregar")</f>
        <v>NOVARTIS ARGENTINA SA</v>
      </c>
      <c r="S2702" s="5">
        <f t="shared" si="42"/>
        <v>170704743.59999999</v>
      </c>
    </row>
    <row r="2703" spans="1:19" x14ac:dyDescent="0.2">
      <c r="A2703" s="7">
        <v>44063.831134259257</v>
      </c>
      <c r="B2703" s="1" t="s">
        <v>10087</v>
      </c>
      <c r="C2703" s="1" t="s">
        <v>10088</v>
      </c>
      <c r="D2703" s="1" t="s">
        <v>1713</v>
      </c>
      <c r="E2703" s="1" t="s">
        <v>10089</v>
      </c>
      <c r="F2703" s="7">
        <v>44062</v>
      </c>
      <c r="G2703" s="1" t="s">
        <v>1162</v>
      </c>
      <c r="H2703" s="5">
        <v>1119</v>
      </c>
      <c r="I2703" s="1">
        <v>4.5999999999999996</v>
      </c>
      <c r="J2703" s="1">
        <v>0</v>
      </c>
      <c r="K2703" s="1" t="s">
        <v>4414</v>
      </c>
      <c r="L2703" s="1">
        <v>14</v>
      </c>
      <c r="M2703" s="1" t="s">
        <v>10090</v>
      </c>
      <c r="N2703" s="1" t="s">
        <v>10091</v>
      </c>
      <c r="O2703" s="1">
        <v>110340</v>
      </c>
      <c r="P2703" s="1" t="s">
        <v>3482</v>
      </c>
      <c r="Q2703" s="1">
        <v>221.44</v>
      </c>
      <c r="R2703" s="1" t="str">
        <f>IFERROR(VLOOKUP(K2703,Proveedores!$A$2:$B$500,2,0),"Agregar")</f>
        <v>NOVARTIS ARGENTINA SA</v>
      </c>
      <c r="S2703" s="5">
        <f t="shared" si="42"/>
        <v>24433689.600000001</v>
      </c>
    </row>
    <row r="2704" spans="1:19" x14ac:dyDescent="0.2">
      <c r="A2704" s="7">
        <v>44064.563020833331</v>
      </c>
      <c r="B2704" s="1" t="s">
        <v>10092</v>
      </c>
      <c r="C2704" s="1" t="s">
        <v>10093</v>
      </c>
      <c r="D2704" s="1" t="s">
        <v>1621</v>
      </c>
      <c r="E2704" s="1" t="s">
        <v>10094</v>
      </c>
      <c r="F2704" s="7">
        <v>44056</v>
      </c>
      <c r="G2704" s="1" t="s">
        <v>1286</v>
      </c>
      <c r="H2704" s="5">
        <v>16606250</v>
      </c>
      <c r="I2704" s="1">
        <v>1477</v>
      </c>
      <c r="J2704" s="1">
        <v>0</v>
      </c>
      <c r="K2704" s="1" t="s">
        <v>1883</v>
      </c>
      <c r="L2704" s="1">
        <v>5</v>
      </c>
      <c r="M2704" s="1" t="s">
        <v>1884</v>
      </c>
      <c r="N2704" s="1" t="s">
        <v>1885</v>
      </c>
      <c r="O2704" s="1">
        <v>500000</v>
      </c>
      <c r="P2704" s="1" t="s">
        <v>6610</v>
      </c>
      <c r="Q2704" s="1">
        <v>132.85</v>
      </c>
      <c r="R2704" s="1" t="str">
        <f>IFERROR(VLOOKUP(K2704,Proveedores!$A$2:$B$500,2,0),"Agregar")</f>
        <v>Biotenk S.A.</v>
      </c>
      <c r="S2704" s="5">
        <f t="shared" si="42"/>
        <v>66425000</v>
      </c>
    </row>
    <row r="2705" spans="1:19" x14ac:dyDescent="0.2">
      <c r="A2705" s="7">
        <v>44064.597974537035</v>
      </c>
      <c r="B2705" s="1" t="s">
        <v>10095</v>
      </c>
      <c r="C2705" s="1" t="s">
        <v>10096</v>
      </c>
      <c r="D2705" s="1" t="s">
        <v>1621</v>
      </c>
      <c r="E2705" s="1" t="s">
        <v>10097</v>
      </c>
      <c r="F2705" s="7">
        <v>44056</v>
      </c>
      <c r="G2705" s="1" t="s">
        <v>692</v>
      </c>
      <c r="H2705" s="5">
        <v>598.79999999999995</v>
      </c>
      <c r="I2705" s="1">
        <v>1491</v>
      </c>
      <c r="J2705" s="1">
        <v>0</v>
      </c>
      <c r="K2705" s="1" t="s">
        <v>620</v>
      </c>
      <c r="L2705" s="1">
        <v>6</v>
      </c>
      <c r="M2705" s="1" t="s">
        <v>3984</v>
      </c>
      <c r="N2705" s="1" t="s">
        <v>6917</v>
      </c>
      <c r="O2705" s="1">
        <v>6</v>
      </c>
      <c r="P2705" s="1" t="s">
        <v>6556</v>
      </c>
      <c r="Q2705" s="1">
        <v>99.8</v>
      </c>
      <c r="R2705" s="1" t="str">
        <f>IFERROR(VLOOKUP(K2705,Proveedores!$A$2:$B$500,2,0),"Agregar")</f>
        <v>PHARMOS S.A.</v>
      </c>
      <c r="S2705" s="5">
        <f t="shared" si="42"/>
        <v>598.79999999999995</v>
      </c>
    </row>
    <row r="2706" spans="1:19" x14ac:dyDescent="0.2">
      <c r="A2706" s="7">
        <v>44064.611990740741</v>
      </c>
      <c r="B2706" s="1" t="s">
        <v>10098</v>
      </c>
      <c r="C2706" s="1" t="s">
        <v>10099</v>
      </c>
      <c r="D2706" s="1" t="s">
        <v>1621</v>
      </c>
      <c r="E2706" s="1" t="s">
        <v>10100</v>
      </c>
      <c r="F2706" s="7">
        <v>44007</v>
      </c>
      <c r="G2706" s="1" t="s">
        <v>1280</v>
      </c>
      <c r="H2706" s="5">
        <v>1725000</v>
      </c>
      <c r="I2706" s="1" t="s">
        <v>8276</v>
      </c>
      <c r="J2706" s="1">
        <v>0</v>
      </c>
      <c r="K2706" s="1" t="s">
        <v>620</v>
      </c>
      <c r="L2706" s="1">
        <v>1</v>
      </c>
      <c r="M2706" s="1" t="s">
        <v>7329</v>
      </c>
      <c r="N2706" s="1" t="s">
        <v>7330</v>
      </c>
      <c r="O2706" s="1">
        <v>1250000</v>
      </c>
      <c r="P2706" s="1" t="s">
        <v>3651</v>
      </c>
      <c r="Q2706" s="1">
        <v>1.38</v>
      </c>
      <c r="R2706" s="1" t="str">
        <f>IFERROR(VLOOKUP(K2706,Proveedores!$A$2:$B$500,2,0),"Agregar")</f>
        <v>PHARMOS S.A.</v>
      </c>
      <c r="S2706" s="5">
        <f t="shared" si="42"/>
        <v>1724999.9999999998</v>
      </c>
    </row>
    <row r="2707" spans="1:19" x14ac:dyDescent="0.2">
      <c r="A2707" s="7">
        <v>44064.639675925922</v>
      </c>
      <c r="B2707" s="1" t="s">
        <v>10101</v>
      </c>
      <c r="C2707" s="1" t="s">
        <v>10102</v>
      </c>
      <c r="D2707" s="1" t="s">
        <v>1621</v>
      </c>
      <c r="E2707" s="1" t="s">
        <v>10103</v>
      </c>
      <c r="F2707" s="7">
        <v>44055</v>
      </c>
      <c r="G2707" s="1" t="s">
        <v>1170</v>
      </c>
      <c r="H2707" s="5">
        <v>1911322.5</v>
      </c>
      <c r="I2707" s="1">
        <v>1492</v>
      </c>
      <c r="J2707" s="1">
        <v>0</v>
      </c>
      <c r="K2707" s="1" t="s">
        <v>620</v>
      </c>
      <c r="L2707" s="1">
        <v>1</v>
      </c>
      <c r="M2707" s="1" t="s">
        <v>3807</v>
      </c>
      <c r="N2707" s="1" t="s">
        <v>10104</v>
      </c>
      <c r="O2707" s="1">
        <v>18250</v>
      </c>
      <c r="P2707" s="1" t="s">
        <v>10105</v>
      </c>
      <c r="Q2707" s="1">
        <v>104.73</v>
      </c>
      <c r="R2707" s="1" t="str">
        <f>IFERROR(VLOOKUP(K2707,Proveedores!$A$2:$B$500,2,0),"Agregar")</f>
        <v>PHARMOS S.A.</v>
      </c>
      <c r="S2707" s="5">
        <f t="shared" si="42"/>
        <v>1911322.5</v>
      </c>
    </row>
    <row r="2708" spans="1:19" x14ac:dyDescent="0.2">
      <c r="A2708" s="7">
        <v>44064.645219907405</v>
      </c>
      <c r="B2708" s="1" t="s">
        <v>10106</v>
      </c>
      <c r="C2708" s="1" t="s">
        <v>10107</v>
      </c>
      <c r="D2708" s="1" t="s">
        <v>1621</v>
      </c>
      <c r="E2708" s="1" t="s">
        <v>10108</v>
      </c>
      <c r="F2708" s="7">
        <v>44055</v>
      </c>
      <c r="G2708" s="1" t="s">
        <v>1170</v>
      </c>
      <c r="H2708" s="5">
        <v>5230844.58</v>
      </c>
      <c r="I2708" s="1">
        <v>1492</v>
      </c>
      <c r="J2708" s="1">
        <v>0</v>
      </c>
      <c r="K2708" s="1" t="s">
        <v>620</v>
      </c>
      <c r="L2708" s="1">
        <v>1</v>
      </c>
      <c r="M2708" s="1" t="s">
        <v>3807</v>
      </c>
      <c r="N2708" s="1" t="s">
        <v>3808</v>
      </c>
      <c r="O2708" s="1">
        <v>49946</v>
      </c>
      <c r="P2708" s="1" t="s">
        <v>3809</v>
      </c>
      <c r="Q2708" s="1">
        <v>104.73</v>
      </c>
      <c r="R2708" s="1" t="str">
        <f>IFERROR(VLOOKUP(K2708,Proveedores!$A$2:$B$500,2,0),"Agregar")</f>
        <v>PHARMOS S.A.</v>
      </c>
      <c r="S2708" s="5">
        <f t="shared" si="42"/>
        <v>5230844.58</v>
      </c>
    </row>
    <row r="2709" spans="1:19" x14ac:dyDescent="0.2">
      <c r="A2709" s="7">
        <v>44064.686828703707</v>
      </c>
      <c r="B2709" s="1" t="s">
        <v>10109</v>
      </c>
      <c r="C2709" s="1" t="s">
        <v>10110</v>
      </c>
      <c r="D2709" s="1" t="s">
        <v>1621</v>
      </c>
      <c r="E2709" s="1" t="s">
        <v>10111</v>
      </c>
      <c r="F2709" s="7">
        <v>44055</v>
      </c>
      <c r="G2709" s="1" t="s">
        <v>692</v>
      </c>
      <c r="H2709" s="5">
        <v>1319791.44</v>
      </c>
      <c r="I2709" s="1" t="s">
        <v>1816</v>
      </c>
      <c r="J2709" s="1">
        <v>0</v>
      </c>
      <c r="K2709" s="1" t="s">
        <v>1847</v>
      </c>
      <c r="L2709" s="1">
        <v>20</v>
      </c>
      <c r="M2709" s="1" t="s">
        <v>2527</v>
      </c>
      <c r="N2709" s="1" t="s">
        <v>9358</v>
      </c>
      <c r="O2709" s="1">
        <v>36804</v>
      </c>
      <c r="P2709" s="1" t="s">
        <v>2515</v>
      </c>
      <c r="Q2709" s="1">
        <v>35.86</v>
      </c>
      <c r="R2709" s="1" t="str">
        <f>IFERROR(VLOOKUP(K2709,Proveedores!$A$2:$B$500,2,0),"Agregar")</f>
        <v xml:space="preserve">LAFEDAR S.A. </v>
      </c>
      <c r="S2709" s="5">
        <f t="shared" si="42"/>
        <v>1319791.44</v>
      </c>
    </row>
    <row r="2710" spans="1:19" x14ac:dyDescent="0.2">
      <c r="A2710" s="7">
        <v>44064.698657407411</v>
      </c>
      <c r="B2710" s="1" t="s">
        <v>10112</v>
      </c>
      <c r="C2710" s="1" t="s">
        <v>10113</v>
      </c>
      <c r="D2710" s="1" t="s">
        <v>1621</v>
      </c>
      <c r="E2710" s="1" t="s">
        <v>10114</v>
      </c>
      <c r="F2710" s="7">
        <v>44055</v>
      </c>
      <c r="G2710" s="1" t="s">
        <v>692</v>
      </c>
      <c r="H2710" s="5">
        <v>633823.92000000004</v>
      </c>
      <c r="I2710" s="1" t="s">
        <v>1816</v>
      </c>
      <c r="J2710" s="1">
        <v>0</v>
      </c>
      <c r="K2710" s="1" t="s">
        <v>1847</v>
      </c>
      <c r="L2710" s="1">
        <v>18</v>
      </c>
      <c r="M2710" s="1" t="s">
        <v>2308</v>
      </c>
      <c r="N2710" s="1" t="s">
        <v>2354</v>
      </c>
      <c r="O2710" s="1">
        <v>16728</v>
      </c>
      <c r="P2710" s="1" t="s">
        <v>2310</v>
      </c>
      <c r="Q2710" s="1">
        <v>37.89</v>
      </c>
      <c r="R2710" s="1" t="str">
        <f>IFERROR(VLOOKUP(K2710,Proveedores!$A$2:$B$500,2,0),"Agregar")</f>
        <v xml:space="preserve">LAFEDAR S.A. </v>
      </c>
      <c r="S2710" s="5">
        <f t="shared" si="42"/>
        <v>633823.92000000004</v>
      </c>
    </row>
    <row r="2711" spans="1:19" x14ac:dyDescent="0.2">
      <c r="A2711" s="7">
        <v>44064.704745370371</v>
      </c>
      <c r="B2711" s="1" t="s">
        <v>10115</v>
      </c>
      <c r="C2711" s="1" t="s">
        <v>10116</v>
      </c>
      <c r="D2711" s="1" t="s">
        <v>1621</v>
      </c>
      <c r="E2711" s="1" t="s">
        <v>10117</v>
      </c>
      <c r="F2711" s="7">
        <v>44055</v>
      </c>
      <c r="G2711" s="1" t="s">
        <v>692</v>
      </c>
      <c r="H2711" s="5">
        <v>903137.58</v>
      </c>
      <c r="I2711" s="1" t="s">
        <v>1816</v>
      </c>
      <c r="J2711" s="1">
        <v>0</v>
      </c>
      <c r="K2711" s="1" t="s">
        <v>1847</v>
      </c>
      <c r="L2711" s="1">
        <v>19</v>
      </c>
      <c r="M2711" s="1" t="s">
        <v>3090</v>
      </c>
      <c r="N2711" s="1" t="s">
        <v>3086</v>
      </c>
      <c r="O2711" s="1">
        <v>76602</v>
      </c>
      <c r="P2711" s="1" t="s">
        <v>3092</v>
      </c>
      <c r="Q2711" s="1">
        <v>11.79</v>
      </c>
      <c r="R2711" s="1" t="str">
        <f>IFERROR(VLOOKUP(K2711,Proveedores!$A$2:$B$500,2,0),"Agregar")</f>
        <v xml:space="preserve">LAFEDAR S.A. </v>
      </c>
      <c r="S2711" s="5">
        <f t="shared" si="42"/>
        <v>903137.58</v>
      </c>
    </row>
    <row r="2712" spans="1:19" x14ac:dyDescent="0.2">
      <c r="A2712" s="7">
        <v>44064.709490740737</v>
      </c>
      <c r="B2712" s="1" t="s">
        <v>10118</v>
      </c>
      <c r="C2712" s="1" t="s">
        <v>10119</v>
      </c>
      <c r="D2712" s="1" t="s">
        <v>1621</v>
      </c>
      <c r="E2712" s="1" t="s">
        <v>10120</v>
      </c>
      <c r="F2712" s="7">
        <v>44062</v>
      </c>
      <c r="G2712" s="1" t="s">
        <v>692</v>
      </c>
      <c r="H2712" s="5">
        <v>2260214.2799999998</v>
      </c>
      <c r="I2712" s="1" t="s">
        <v>1816</v>
      </c>
      <c r="J2712" s="1">
        <v>0</v>
      </c>
      <c r="K2712" s="1" t="s">
        <v>1847</v>
      </c>
      <c r="L2712" s="1">
        <v>18</v>
      </c>
      <c r="M2712" s="1" t="s">
        <v>2308</v>
      </c>
      <c r="N2712" s="1" t="s">
        <v>2354</v>
      </c>
      <c r="O2712" s="1">
        <v>59652</v>
      </c>
      <c r="P2712" s="1" t="s">
        <v>2310</v>
      </c>
      <c r="Q2712" s="1">
        <v>37.89</v>
      </c>
      <c r="R2712" s="1" t="str">
        <f>IFERROR(VLOOKUP(K2712,Proveedores!$A$2:$B$500,2,0),"Agregar")</f>
        <v xml:space="preserve">LAFEDAR S.A. </v>
      </c>
      <c r="S2712" s="5">
        <f t="shared" si="42"/>
        <v>2260214.2800000003</v>
      </c>
    </row>
    <row r="2713" spans="1:19" x14ac:dyDescent="0.2">
      <c r="A2713" s="7">
        <v>44065.914780092593</v>
      </c>
      <c r="B2713" s="1" t="s">
        <v>10121</v>
      </c>
      <c r="C2713" s="1" t="s">
        <v>10122</v>
      </c>
      <c r="D2713" s="1" t="s">
        <v>1621</v>
      </c>
      <c r="E2713" s="1">
        <v>22297</v>
      </c>
      <c r="F2713" s="7">
        <v>44064</v>
      </c>
      <c r="G2713" s="1" t="s">
        <v>1296</v>
      </c>
      <c r="H2713" s="5">
        <v>2816100</v>
      </c>
      <c r="I2713" s="1">
        <v>1490</v>
      </c>
      <c r="J2713" s="1">
        <v>0</v>
      </c>
      <c r="K2713" s="1" t="s">
        <v>2039</v>
      </c>
      <c r="L2713" s="1">
        <v>1</v>
      </c>
      <c r="M2713" s="1" t="s">
        <v>9650</v>
      </c>
      <c r="N2713" s="1" t="s">
        <v>9660</v>
      </c>
      <c r="O2713" s="1">
        <v>52500</v>
      </c>
      <c r="P2713" s="1" t="s">
        <v>1665</v>
      </c>
      <c r="Q2713" s="1">
        <v>53.64</v>
      </c>
      <c r="R2713" s="1" t="str">
        <f>IFERROR(VLOOKUP(K2713,Proveedores!$A$2:$B$500,2,0),"Agregar")</f>
        <v>MEDI SISTEM SRL</v>
      </c>
      <c r="S2713" s="5">
        <f t="shared" si="42"/>
        <v>2816100</v>
      </c>
    </row>
    <row r="2714" spans="1:19" x14ac:dyDescent="0.2">
      <c r="A2714" s="7">
        <v>44065.978229166663</v>
      </c>
      <c r="B2714" s="1" t="s">
        <v>10123</v>
      </c>
      <c r="C2714" s="1" t="s">
        <v>10124</v>
      </c>
      <c r="D2714" s="1" t="s">
        <v>1621</v>
      </c>
      <c r="E2714" s="1">
        <v>22276</v>
      </c>
      <c r="F2714" s="7">
        <v>44062</v>
      </c>
      <c r="G2714" s="1" t="s">
        <v>1296</v>
      </c>
      <c r="H2714" s="5">
        <v>2816100</v>
      </c>
      <c r="I2714" s="1">
        <v>1427</v>
      </c>
      <c r="J2714" s="1">
        <v>0</v>
      </c>
      <c r="K2714" s="1" t="s">
        <v>2039</v>
      </c>
      <c r="L2714" s="1">
        <v>1</v>
      </c>
      <c r="M2714" s="1" t="s">
        <v>9650</v>
      </c>
      <c r="N2714" s="1" t="s">
        <v>9660</v>
      </c>
      <c r="O2714" s="1">
        <v>52500</v>
      </c>
      <c r="P2714" s="1" t="s">
        <v>1665</v>
      </c>
      <c r="Q2714" s="1">
        <v>53.64</v>
      </c>
      <c r="R2714" s="1" t="str">
        <f>IFERROR(VLOOKUP(K2714,Proveedores!$A$2:$B$500,2,0),"Agregar")</f>
        <v>MEDI SISTEM SRL</v>
      </c>
      <c r="S2714" s="5">
        <f t="shared" si="42"/>
        <v>2816100</v>
      </c>
    </row>
    <row r="2715" spans="1:19" x14ac:dyDescent="0.2">
      <c r="A2715" s="7">
        <v>44067.639988425923</v>
      </c>
      <c r="B2715" s="1" t="s">
        <v>10125</v>
      </c>
      <c r="C2715" s="1" t="s">
        <v>10126</v>
      </c>
      <c r="D2715" s="1" t="s">
        <v>1621</v>
      </c>
      <c r="E2715" s="1" t="s">
        <v>10127</v>
      </c>
      <c r="F2715" s="7">
        <v>44054</v>
      </c>
      <c r="G2715" s="1" t="s">
        <v>692</v>
      </c>
      <c r="H2715" s="5">
        <v>3409455.42</v>
      </c>
      <c r="I2715" s="1">
        <v>1475</v>
      </c>
      <c r="J2715" s="1">
        <v>0</v>
      </c>
      <c r="K2715" s="1" t="s">
        <v>3431</v>
      </c>
      <c r="L2715" s="1">
        <v>49</v>
      </c>
      <c r="M2715" s="1" t="s">
        <v>3454</v>
      </c>
      <c r="N2715" s="1" t="s">
        <v>8164</v>
      </c>
      <c r="O2715" s="1">
        <v>564480</v>
      </c>
      <c r="P2715" s="1" t="s">
        <v>3482</v>
      </c>
      <c r="Q2715" s="1">
        <v>6.0399900000000004</v>
      </c>
      <c r="R2715" s="1" t="str">
        <f>IFERROR(VLOOKUP(K2715,Proveedores!$A$2:$B$500,2,0),"Agregar")</f>
        <v>Dr. LAZAR &amp; Cía. S.A.Q.e.I.</v>
      </c>
      <c r="S2715" s="5">
        <f t="shared" si="42"/>
        <v>3409453.5552000003</v>
      </c>
    </row>
    <row r="2716" spans="1:19" x14ac:dyDescent="0.2">
      <c r="A2716" s="7">
        <v>44067.733171296299</v>
      </c>
      <c r="B2716" s="1" t="s">
        <v>10128</v>
      </c>
      <c r="C2716" s="1" t="s">
        <v>10129</v>
      </c>
      <c r="D2716" s="1" t="s">
        <v>1621</v>
      </c>
      <c r="E2716" s="1" t="s">
        <v>10130</v>
      </c>
      <c r="F2716" s="7">
        <v>43944</v>
      </c>
      <c r="G2716" s="1" t="s">
        <v>10131</v>
      </c>
      <c r="H2716" s="5">
        <v>3862252.8</v>
      </c>
      <c r="I2716" s="1" t="s">
        <v>1816</v>
      </c>
      <c r="J2716" s="1">
        <v>0</v>
      </c>
      <c r="K2716" s="1" t="s">
        <v>10132</v>
      </c>
      <c r="L2716" s="1">
        <v>1</v>
      </c>
      <c r="M2716" s="1" t="s">
        <v>1816</v>
      </c>
      <c r="N2716" s="1" t="s">
        <v>10133</v>
      </c>
      <c r="O2716" s="1">
        <v>3360</v>
      </c>
      <c r="P2716" s="1" t="s">
        <v>10134</v>
      </c>
      <c r="Q2716" s="1">
        <v>1149.48</v>
      </c>
      <c r="R2716" s="1" t="str">
        <f>IFERROR(VLOOKUP(K2716,Proveedores!$A$2:$B$500,2,0),"Agregar")</f>
        <v>Porta Hnos. S.A.</v>
      </c>
      <c r="S2716" s="5">
        <f t="shared" si="42"/>
        <v>3862252.8000000003</v>
      </c>
    </row>
    <row r="2717" spans="1:19" x14ac:dyDescent="0.2">
      <c r="A2717" s="7">
        <v>44067.811805555553</v>
      </c>
      <c r="B2717" s="1" t="s">
        <v>10135</v>
      </c>
      <c r="C2717" s="1" t="s">
        <v>10136</v>
      </c>
      <c r="D2717" s="1" t="s">
        <v>1621</v>
      </c>
      <c r="E2717" s="1" t="s">
        <v>10137</v>
      </c>
      <c r="F2717" s="7">
        <v>44057</v>
      </c>
      <c r="G2717" s="1" t="s">
        <v>1307</v>
      </c>
      <c r="H2717" s="5">
        <v>97667128.200000003</v>
      </c>
      <c r="I2717" s="1">
        <v>0</v>
      </c>
      <c r="J2717" s="1">
        <v>0</v>
      </c>
      <c r="K2717" s="1" t="s">
        <v>10138</v>
      </c>
      <c r="L2717" s="1">
        <v>1</v>
      </c>
      <c r="M2717" s="1" t="s">
        <v>10139</v>
      </c>
      <c r="N2717" s="1" t="s">
        <v>10140</v>
      </c>
      <c r="O2717" s="1">
        <v>105750</v>
      </c>
      <c r="P2717" s="1" t="s">
        <v>10141</v>
      </c>
      <c r="Q2717" s="1">
        <v>99.5</v>
      </c>
      <c r="R2717" s="1" t="str">
        <f>IFERROR(VLOOKUP(K2717,Proveedores!$A$2:$B$500,2,0),"Agregar")</f>
        <v>BIODIAGNOSTICO S.A.</v>
      </c>
      <c r="S2717" s="5">
        <f t="shared" si="42"/>
        <v>10522125</v>
      </c>
    </row>
    <row r="2718" spans="1:19" x14ac:dyDescent="0.2">
      <c r="A2718" s="7">
        <v>44067.811805555553</v>
      </c>
      <c r="B2718" s="1" t="s">
        <v>10135</v>
      </c>
      <c r="C2718" s="1" t="s">
        <v>10136</v>
      </c>
      <c r="D2718" s="1" t="s">
        <v>1621</v>
      </c>
      <c r="E2718" s="1" t="s">
        <v>10137</v>
      </c>
      <c r="F2718" s="7">
        <v>44057</v>
      </c>
      <c r="G2718" s="1" t="s">
        <v>1307</v>
      </c>
      <c r="H2718" s="5">
        <v>97667128.200000003</v>
      </c>
      <c r="I2718" s="1">
        <v>0</v>
      </c>
      <c r="J2718" s="1">
        <v>0</v>
      </c>
      <c r="K2718" s="1" t="s">
        <v>10138</v>
      </c>
      <c r="L2718" s="1">
        <v>4</v>
      </c>
      <c r="M2718" s="1" t="s">
        <v>10142</v>
      </c>
      <c r="N2718" s="1" t="s">
        <v>10143</v>
      </c>
      <c r="O2718" s="1">
        <v>105750</v>
      </c>
      <c r="P2718" s="1" t="s">
        <v>2010</v>
      </c>
      <c r="Q2718" s="1">
        <v>142</v>
      </c>
      <c r="R2718" s="1" t="str">
        <f>IFERROR(VLOOKUP(K2718,Proveedores!$A$2:$B$500,2,0),"Agregar")</f>
        <v>BIODIAGNOSTICO S.A.</v>
      </c>
      <c r="S2718" s="5">
        <f t="shared" si="42"/>
        <v>15016500</v>
      </c>
    </row>
    <row r="2719" spans="1:19" x14ac:dyDescent="0.2">
      <c r="A2719" s="7">
        <v>44067.811805555553</v>
      </c>
      <c r="B2719" s="1" t="s">
        <v>10135</v>
      </c>
      <c r="C2719" s="1" t="s">
        <v>10136</v>
      </c>
      <c r="D2719" s="1" t="s">
        <v>1621</v>
      </c>
      <c r="E2719" s="1" t="s">
        <v>10137</v>
      </c>
      <c r="F2719" s="7">
        <v>44057</v>
      </c>
      <c r="G2719" s="1" t="s">
        <v>1307</v>
      </c>
      <c r="H2719" s="5">
        <v>97667128.200000003</v>
      </c>
      <c r="I2719" s="1">
        <v>0</v>
      </c>
      <c r="J2719" s="1">
        <v>0</v>
      </c>
      <c r="K2719" s="1" t="s">
        <v>10138</v>
      </c>
      <c r="L2719" s="1">
        <v>2</v>
      </c>
      <c r="M2719" s="1" t="s">
        <v>10144</v>
      </c>
      <c r="N2719" s="1" t="s">
        <v>10145</v>
      </c>
      <c r="O2719" s="1">
        <v>105840</v>
      </c>
      <c r="P2719" s="1" t="s">
        <v>2010</v>
      </c>
      <c r="Q2719" s="1">
        <v>147</v>
      </c>
      <c r="R2719" s="1" t="str">
        <f>IFERROR(VLOOKUP(K2719,Proveedores!$A$2:$B$500,2,0),"Agregar")</f>
        <v>BIODIAGNOSTICO S.A.</v>
      </c>
      <c r="S2719" s="5">
        <f t="shared" si="42"/>
        <v>15558480</v>
      </c>
    </row>
    <row r="2720" spans="1:19" x14ac:dyDescent="0.2">
      <c r="A2720" s="7">
        <v>44067.811805555553</v>
      </c>
      <c r="B2720" s="1" t="s">
        <v>10135</v>
      </c>
      <c r="C2720" s="1" t="s">
        <v>10136</v>
      </c>
      <c r="D2720" s="1" t="s">
        <v>1621</v>
      </c>
      <c r="E2720" s="1" t="s">
        <v>10137</v>
      </c>
      <c r="F2720" s="7">
        <v>44057</v>
      </c>
      <c r="G2720" s="1" t="s">
        <v>1307</v>
      </c>
      <c r="H2720" s="5">
        <v>97667128.200000003</v>
      </c>
      <c r="I2720" s="1">
        <v>0</v>
      </c>
      <c r="J2720" s="1">
        <v>0</v>
      </c>
      <c r="K2720" s="1" t="s">
        <v>10138</v>
      </c>
      <c r="L2720" s="1">
        <v>3</v>
      </c>
      <c r="M2720" s="1" t="s">
        <v>10146</v>
      </c>
      <c r="N2720" s="1" t="s">
        <v>10147</v>
      </c>
      <c r="O2720" s="1">
        <v>105750</v>
      </c>
      <c r="P2720" s="1" t="s">
        <v>2010</v>
      </c>
      <c r="Q2720" s="1">
        <v>166</v>
      </c>
      <c r="R2720" s="1" t="str">
        <f>IFERROR(VLOOKUP(K2720,Proveedores!$A$2:$B$500,2,0),"Agregar")</f>
        <v>BIODIAGNOSTICO S.A.</v>
      </c>
      <c r="S2720" s="5">
        <f t="shared" si="42"/>
        <v>17554500</v>
      </c>
    </row>
    <row r="2721" spans="1:19" x14ac:dyDescent="0.2">
      <c r="A2721" s="7">
        <v>44067.811805555553</v>
      </c>
      <c r="B2721" s="1" t="s">
        <v>10135</v>
      </c>
      <c r="C2721" s="1" t="s">
        <v>10136</v>
      </c>
      <c r="D2721" s="1" t="s">
        <v>1621</v>
      </c>
      <c r="E2721" s="1" t="s">
        <v>10137</v>
      </c>
      <c r="F2721" s="7">
        <v>44057</v>
      </c>
      <c r="G2721" s="1" t="s">
        <v>1307</v>
      </c>
      <c r="H2721" s="5">
        <v>97667128.200000003</v>
      </c>
      <c r="I2721" s="1">
        <v>0</v>
      </c>
      <c r="J2721" s="1">
        <v>0</v>
      </c>
      <c r="K2721" s="1" t="s">
        <v>10138</v>
      </c>
      <c r="L2721" s="1">
        <v>5</v>
      </c>
      <c r="M2721" s="1" t="s">
        <v>10148</v>
      </c>
      <c r="N2721" s="1" t="s">
        <v>10149</v>
      </c>
      <c r="O2721" s="1">
        <v>105840</v>
      </c>
      <c r="P2721" s="1" t="s">
        <v>2010</v>
      </c>
      <c r="Q2721" s="1">
        <v>172</v>
      </c>
      <c r="R2721" s="1" t="str">
        <f>IFERROR(VLOOKUP(K2721,Proveedores!$A$2:$B$500,2,0),"Agregar")</f>
        <v>BIODIAGNOSTICO S.A.</v>
      </c>
      <c r="S2721" s="5">
        <f t="shared" si="42"/>
        <v>18204480</v>
      </c>
    </row>
    <row r="2722" spans="1:19" x14ac:dyDescent="0.2">
      <c r="A2722" s="7">
        <v>44067.811805555553</v>
      </c>
      <c r="B2722" s="1" t="s">
        <v>10135</v>
      </c>
      <c r="C2722" s="1" t="s">
        <v>10136</v>
      </c>
      <c r="D2722" s="1" t="s">
        <v>1621</v>
      </c>
      <c r="E2722" s="1" t="s">
        <v>10137</v>
      </c>
      <c r="F2722" s="7">
        <v>44057</v>
      </c>
      <c r="G2722" s="1" t="s">
        <v>1307</v>
      </c>
      <c r="H2722" s="5">
        <v>97667128.200000003</v>
      </c>
      <c r="I2722" s="1">
        <v>0</v>
      </c>
      <c r="J2722" s="1">
        <v>0</v>
      </c>
      <c r="K2722" s="1" t="s">
        <v>10138</v>
      </c>
      <c r="L2722" s="1">
        <v>6</v>
      </c>
      <c r="M2722" s="1" t="s">
        <v>10150</v>
      </c>
      <c r="N2722" s="1" t="s">
        <v>10151</v>
      </c>
      <c r="O2722" s="1">
        <v>104736</v>
      </c>
      <c r="P2722" s="1" t="s">
        <v>2010</v>
      </c>
      <c r="Q2722" s="1">
        <v>198.7</v>
      </c>
      <c r="R2722" s="1" t="str">
        <f>IFERROR(VLOOKUP(K2722,Proveedores!$A$2:$B$500,2,0),"Agregar")</f>
        <v>BIODIAGNOSTICO S.A.</v>
      </c>
      <c r="S2722" s="5">
        <f t="shared" si="42"/>
        <v>20811043.199999999</v>
      </c>
    </row>
    <row r="2723" spans="1:19" x14ac:dyDescent="0.2">
      <c r="A2723" s="7">
        <v>44068.40247685185</v>
      </c>
      <c r="B2723" s="1" t="s">
        <v>10152</v>
      </c>
      <c r="C2723" s="1" t="s">
        <v>10153</v>
      </c>
      <c r="D2723" s="1" t="s">
        <v>1621</v>
      </c>
      <c r="E2723" s="1">
        <v>800001063</v>
      </c>
      <c r="F2723" s="7">
        <v>44063</v>
      </c>
      <c r="G2723" s="1" t="s">
        <v>692</v>
      </c>
      <c r="H2723" s="5">
        <v>2270671.92</v>
      </c>
      <c r="I2723" s="1" t="s">
        <v>1816</v>
      </c>
      <c r="J2723" s="1">
        <v>0</v>
      </c>
      <c r="K2723" s="1" t="s">
        <v>1847</v>
      </c>
      <c r="L2723" s="1">
        <v>18</v>
      </c>
      <c r="M2723" s="1" t="s">
        <v>2308</v>
      </c>
      <c r="N2723" s="1" t="s">
        <v>2354</v>
      </c>
      <c r="O2723" s="1">
        <v>59928</v>
      </c>
      <c r="P2723" s="1" t="s">
        <v>2310</v>
      </c>
      <c r="Q2723" s="1">
        <v>37.89</v>
      </c>
      <c r="R2723" s="1" t="str">
        <f>IFERROR(VLOOKUP(K2723,Proveedores!$A$2:$B$500,2,0),"Agregar")</f>
        <v xml:space="preserve">LAFEDAR S.A. </v>
      </c>
      <c r="S2723" s="5">
        <f t="shared" si="42"/>
        <v>2270671.92</v>
      </c>
    </row>
    <row r="2724" spans="1:19" x14ac:dyDescent="0.2">
      <c r="A2724" s="7">
        <v>44068.426400462966</v>
      </c>
      <c r="B2724" s="1" t="s">
        <v>10154</v>
      </c>
      <c r="C2724" s="1" t="s">
        <v>10155</v>
      </c>
      <c r="D2724" s="1" t="s">
        <v>1621</v>
      </c>
      <c r="E2724" s="1" t="s">
        <v>10156</v>
      </c>
      <c r="F2724" s="7">
        <v>43950</v>
      </c>
      <c r="G2724" s="1" t="s">
        <v>10131</v>
      </c>
      <c r="H2724" s="5">
        <v>3862252.8</v>
      </c>
      <c r="I2724" s="1" t="s">
        <v>10157</v>
      </c>
      <c r="J2724" s="1">
        <v>0</v>
      </c>
      <c r="K2724" s="1" t="s">
        <v>10158</v>
      </c>
      <c r="L2724" s="1">
        <v>1</v>
      </c>
      <c r="M2724" s="1">
        <v>925610</v>
      </c>
      <c r="N2724" s="1" t="s">
        <v>10159</v>
      </c>
      <c r="O2724" s="1">
        <v>3360</v>
      </c>
      <c r="P2724" s="1" t="s">
        <v>10160</v>
      </c>
      <c r="Q2724" s="1">
        <v>1149.48</v>
      </c>
      <c r="R2724" s="1" t="str">
        <f>IFERROR(VLOOKUP(K2724,Proveedores!$A$2:$B$500,2,0),"Agregar")</f>
        <v>Porta Hnos. S.A.</v>
      </c>
      <c r="S2724" s="5">
        <f t="shared" si="42"/>
        <v>3862252.8000000003</v>
      </c>
    </row>
    <row r="2725" spans="1:19" x14ac:dyDescent="0.2">
      <c r="A2725" s="7">
        <v>44068.450752314813</v>
      </c>
      <c r="B2725" s="1" t="s">
        <v>10161</v>
      </c>
      <c r="C2725" s="1" t="s">
        <v>10162</v>
      </c>
      <c r="D2725" s="1" t="s">
        <v>1621</v>
      </c>
      <c r="E2725" s="1" t="s">
        <v>10163</v>
      </c>
      <c r="F2725" s="7">
        <v>43958</v>
      </c>
      <c r="G2725" s="1" t="s">
        <v>10131</v>
      </c>
      <c r="H2725" s="5">
        <v>3862252.8</v>
      </c>
      <c r="I2725" s="1" t="s">
        <v>10164</v>
      </c>
      <c r="J2725" s="1">
        <v>0</v>
      </c>
      <c r="K2725" s="1" t="s">
        <v>10158</v>
      </c>
      <c r="L2725" s="1">
        <v>1</v>
      </c>
      <c r="M2725" s="1">
        <v>925610</v>
      </c>
      <c r="N2725" s="1" t="s">
        <v>10165</v>
      </c>
      <c r="O2725" s="1">
        <v>3360</v>
      </c>
      <c r="P2725" s="1" t="s">
        <v>10166</v>
      </c>
      <c r="Q2725" s="1">
        <v>1149.48</v>
      </c>
      <c r="R2725" s="1" t="str">
        <f>IFERROR(VLOOKUP(K2725,Proveedores!$A$2:$B$500,2,0),"Agregar")</f>
        <v>Porta Hnos. S.A.</v>
      </c>
      <c r="S2725" s="5">
        <f t="shared" si="42"/>
        <v>3862252.8000000003</v>
      </c>
    </row>
    <row r="2726" spans="1:19" x14ac:dyDescent="0.2">
      <c r="A2726" s="7">
        <v>44068.474398148152</v>
      </c>
      <c r="B2726" s="1" t="s">
        <v>10167</v>
      </c>
      <c r="C2726" s="1" t="s">
        <v>10168</v>
      </c>
      <c r="D2726" s="1" t="s">
        <v>1621</v>
      </c>
      <c r="E2726" s="1" t="s">
        <v>10169</v>
      </c>
      <c r="F2726" s="7">
        <v>44049</v>
      </c>
      <c r="G2726" s="1" t="s">
        <v>1372</v>
      </c>
      <c r="H2726" s="5">
        <v>783120</v>
      </c>
      <c r="I2726" s="1" t="s">
        <v>7226</v>
      </c>
      <c r="J2726" s="1">
        <v>0</v>
      </c>
      <c r="K2726" s="1" t="s">
        <v>158</v>
      </c>
      <c r="L2726" s="1">
        <v>1</v>
      </c>
      <c r="M2726" s="1" t="s">
        <v>7231</v>
      </c>
      <c r="N2726" s="1" t="s">
        <v>7227</v>
      </c>
      <c r="O2726" s="1">
        <v>6000</v>
      </c>
      <c r="P2726" s="1" t="s">
        <v>1665</v>
      </c>
      <c r="Q2726" s="1">
        <v>39156</v>
      </c>
      <c r="R2726" s="1" t="str">
        <f>IFERROR(VLOOKUP(K2726,Proveedores!$A$2:$B$500,2,0),"Agregar")</f>
        <v>Abbvie S.A.</v>
      </c>
      <c r="S2726" s="5">
        <f t="shared" si="42"/>
        <v>234936000</v>
      </c>
    </row>
    <row r="2727" spans="1:19" x14ac:dyDescent="0.2">
      <c r="A2727" s="7">
        <v>44068.481203703705</v>
      </c>
      <c r="B2727" s="1" t="s">
        <v>10170</v>
      </c>
      <c r="C2727" s="1" t="s">
        <v>10171</v>
      </c>
      <c r="D2727" s="1" t="s">
        <v>1621</v>
      </c>
      <c r="E2727" s="1" t="s">
        <v>10172</v>
      </c>
      <c r="F2727" s="7">
        <v>44056</v>
      </c>
      <c r="G2727" s="1" t="s">
        <v>1372</v>
      </c>
      <c r="H2727" s="5">
        <v>861432</v>
      </c>
      <c r="I2727" s="1" t="s">
        <v>7226</v>
      </c>
      <c r="J2727" s="1">
        <v>0</v>
      </c>
      <c r="K2727" s="1" t="s">
        <v>158</v>
      </c>
      <c r="L2727" s="1">
        <v>1</v>
      </c>
      <c r="M2727" s="1" t="s">
        <v>7231</v>
      </c>
      <c r="N2727" s="1" t="s">
        <v>7227</v>
      </c>
      <c r="O2727" s="1">
        <v>6000</v>
      </c>
      <c r="P2727" s="1" t="s">
        <v>1665</v>
      </c>
      <c r="Q2727" s="1">
        <v>39156</v>
      </c>
      <c r="R2727" s="1" t="str">
        <f>IFERROR(VLOOKUP(K2727,Proveedores!$A$2:$B$500,2,0),"Agregar")</f>
        <v>Abbvie S.A.</v>
      </c>
      <c r="S2727" s="5">
        <f t="shared" si="42"/>
        <v>234936000</v>
      </c>
    </row>
    <row r="2728" spans="1:19" x14ac:dyDescent="0.2">
      <c r="A2728" s="7">
        <v>44068.558287037034</v>
      </c>
      <c r="B2728" s="1" t="s">
        <v>10173</v>
      </c>
      <c r="C2728" s="1" t="s">
        <v>10174</v>
      </c>
      <c r="D2728" s="1" t="s">
        <v>1621</v>
      </c>
      <c r="E2728" s="1" t="s">
        <v>10175</v>
      </c>
      <c r="F2728" s="7">
        <v>44055</v>
      </c>
      <c r="G2728" s="1" t="s">
        <v>42</v>
      </c>
      <c r="H2728" s="5">
        <v>6167122.5</v>
      </c>
      <c r="I2728" s="1">
        <v>0</v>
      </c>
      <c r="J2728" s="1">
        <v>0</v>
      </c>
      <c r="K2728" s="1" t="s">
        <v>6873</v>
      </c>
      <c r="L2728" s="1">
        <v>1</v>
      </c>
      <c r="M2728" s="1" t="s">
        <v>4368</v>
      </c>
      <c r="N2728" s="1" t="s">
        <v>5662</v>
      </c>
      <c r="O2728" s="1">
        <v>19005</v>
      </c>
      <c r="P2728" s="1" t="s">
        <v>5658</v>
      </c>
      <c r="Q2728" s="1">
        <v>324.5</v>
      </c>
      <c r="R2728" s="1" t="str">
        <f>IFERROR(VLOOKUP(K2728,Proveedores!$A$2:$B$500,2,0),"Agregar")</f>
        <v xml:space="preserve">SUCESORES DE ALFREDO WILLINER S.A. </v>
      </c>
      <c r="S2728" s="5">
        <f t="shared" si="42"/>
        <v>6167122.5</v>
      </c>
    </row>
    <row r="2729" spans="1:19" x14ac:dyDescent="0.2">
      <c r="A2729" s="7">
        <v>44068.622210648151</v>
      </c>
      <c r="B2729" s="1" t="s">
        <v>10176</v>
      </c>
      <c r="C2729" s="1" t="s">
        <v>10177</v>
      </c>
      <c r="D2729" s="1" t="s">
        <v>1621</v>
      </c>
      <c r="E2729" s="1" t="s">
        <v>10178</v>
      </c>
      <c r="F2729" s="7">
        <v>44068</v>
      </c>
      <c r="G2729" s="1" t="s">
        <v>9510</v>
      </c>
      <c r="H2729" s="5">
        <v>7092000</v>
      </c>
      <c r="I2729" s="1">
        <v>1520</v>
      </c>
      <c r="J2729" s="1">
        <v>0</v>
      </c>
      <c r="K2729" s="1" t="s">
        <v>37</v>
      </c>
      <c r="L2729" s="1">
        <v>2</v>
      </c>
      <c r="M2729" s="1" t="s">
        <v>8658</v>
      </c>
      <c r="N2729" s="1" t="s">
        <v>10035</v>
      </c>
      <c r="O2729" s="1">
        <v>1270000</v>
      </c>
      <c r="P2729" s="1" t="s">
        <v>1861</v>
      </c>
      <c r="Q2729" s="1">
        <v>197</v>
      </c>
      <c r="R2729" s="1" t="str">
        <f>IFERROR(VLOOKUP(K2729,Proveedores!$A$2:$B$500,2,0),"Agregar")</f>
        <v>Barack Argentina SRL</v>
      </c>
      <c r="S2729" s="5">
        <f t="shared" si="42"/>
        <v>250190000</v>
      </c>
    </row>
    <row r="2730" spans="1:19" x14ac:dyDescent="0.2">
      <c r="A2730" s="7">
        <v>44068.623402777775</v>
      </c>
      <c r="B2730" s="1" t="s">
        <v>10179</v>
      </c>
      <c r="C2730" s="1" t="s">
        <v>10180</v>
      </c>
      <c r="D2730" s="1" t="s">
        <v>1621</v>
      </c>
      <c r="E2730" s="1" t="s">
        <v>10181</v>
      </c>
      <c r="F2730" s="7">
        <v>44005</v>
      </c>
      <c r="G2730" s="1" t="s">
        <v>1372</v>
      </c>
      <c r="H2730" s="5">
        <v>3328259.94</v>
      </c>
      <c r="I2730" s="1" t="s">
        <v>7226</v>
      </c>
      <c r="J2730" s="1">
        <v>0</v>
      </c>
      <c r="K2730" s="1" t="s">
        <v>158</v>
      </c>
      <c r="L2730" s="1">
        <v>1</v>
      </c>
      <c r="M2730" s="1" t="s">
        <v>7231</v>
      </c>
      <c r="N2730" s="1" t="s">
        <v>7227</v>
      </c>
      <c r="O2730" s="1">
        <v>6000</v>
      </c>
      <c r="P2730" s="1" t="s">
        <v>1665</v>
      </c>
      <c r="Q2730" s="1">
        <v>39156</v>
      </c>
      <c r="R2730" s="1" t="str">
        <f>IFERROR(VLOOKUP(K2730,Proveedores!$A$2:$B$500,2,0),"Agregar")</f>
        <v>Abbvie S.A.</v>
      </c>
      <c r="S2730" s="5">
        <f t="shared" si="42"/>
        <v>234936000</v>
      </c>
    </row>
    <row r="2731" spans="1:19" x14ac:dyDescent="0.2">
      <c r="A2731" s="7">
        <v>44068.715439814812</v>
      </c>
      <c r="B2731" s="1" t="s">
        <v>10182</v>
      </c>
      <c r="C2731" s="1" t="s">
        <v>10183</v>
      </c>
      <c r="D2731" s="1" t="s">
        <v>1621</v>
      </c>
      <c r="E2731" s="1" t="s">
        <v>10184</v>
      </c>
      <c r="F2731" s="7">
        <v>44068</v>
      </c>
      <c r="G2731" s="1">
        <v>43922</v>
      </c>
      <c r="H2731" s="5">
        <v>36439200</v>
      </c>
      <c r="I2731" s="1">
        <v>1498</v>
      </c>
      <c r="J2731" s="1">
        <v>0</v>
      </c>
      <c r="K2731" s="1" t="s">
        <v>291</v>
      </c>
      <c r="L2731" s="1">
        <v>1</v>
      </c>
      <c r="M2731" s="1" t="s">
        <v>1665</v>
      </c>
      <c r="N2731" s="1" t="s">
        <v>8646</v>
      </c>
      <c r="O2731" s="1">
        <v>1680000</v>
      </c>
      <c r="P2731" s="1" t="s">
        <v>9955</v>
      </c>
      <c r="Q2731" s="1">
        <v>21.69</v>
      </c>
      <c r="R2731" s="1" t="str">
        <f>IFERROR(VLOOKUP(K2731,Proveedores!$A$2:$B$500,2,0),"Agregar")</f>
        <v>DROGUERIA DISVAL SRL</v>
      </c>
      <c r="S2731" s="5">
        <f t="shared" si="42"/>
        <v>36439200</v>
      </c>
    </row>
    <row r="2732" spans="1:19" x14ac:dyDescent="0.2">
      <c r="A2732" s="7">
        <v>44068.72011574074</v>
      </c>
      <c r="B2732" s="1" t="s">
        <v>10185</v>
      </c>
      <c r="C2732" s="1" t="s">
        <v>10186</v>
      </c>
      <c r="D2732" s="1" t="s">
        <v>1621</v>
      </c>
      <c r="E2732" s="1" t="s">
        <v>10187</v>
      </c>
      <c r="F2732" s="7">
        <v>44068</v>
      </c>
      <c r="G2732" s="1">
        <v>43922</v>
      </c>
      <c r="H2732" s="5">
        <v>7808400</v>
      </c>
      <c r="I2732" s="1">
        <v>1513</v>
      </c>
      <c r="J2732" s="1">
        <v>0</v>
      </c>
      <c r="K2732" s="1" t="s">
        <v>291</v>
      </c>
      <c r="L2732" s="1">
        <v>1</v>
      </c>
      <c r="M2732" s="1">
        <v>1</v>
      </c>
      <c r="N2732" s="1" t="s">
        <v>8646</v>
      </c>
      <c r="O2732" s="1">
        <v>360000</v>
      </c>
      <c r="P2732" s="1" t="s">
        <v>9955</v>
      </c>
      <c r="Q2732" s="1">
        <v>21.69</v>
      </c>
      <c r="R2732" s="1" t="str">
        <f>IFERROR(VLOOKUP(K2732,Proveedores!$A$2:$B$500,2,0),"Agregar")</f>
        <v>DROGUERIA DISVAL SRL</v>
      </c>
      <c r="S2732" s="5">
        <f t="shared" si="42"/>
        <v>7808400</v>
      </c>
    </row>
    <row r="2733" spans="1:19" x14ac:dyDescent="0.2">
      <c r="A2733" s="7">
        <v>44068.734143518515</v>
      </c>
      <c r="B2733" s="1" t="s">
        <v>10188</v>
      </c>
      <c r="C2733" s="1" t="s">
        <v>10189</v>
      </c>
      <c r="D2733" s="1" t="s">
        <v>1621</v>
      </c>
      <c r="E2733" s="1" t="s">
        <v>10190</v>
      </c>
      <c r="F2733" s="7">
        <v>44067</v>
      </c>
      <c r="G2733" s="1" t="s">
        <v>42</v>
      </c>
      <c r="H2733" s="5">
        <v>54975905</v>
      </c>
      <c r="I2733" s="1">
        <v>0</v>
      </c>
      <c r="J2733" s="1">
        <v>0</v>
      </c>
      <c r="K2733" s="1" t="s">
        <v>7416</v>
      </c>
      <c r="L2733" s="1">
        <v>1</v>
      </c>
      <c r="M2733" s="1" t="s">
        <v>4368</v>
      </c>
      <c r="N2733" s="1" t="s">
        <v>7860</v>
      </c>
      <c r="O2733" s="1" t="s">
        <v>10191</v>
      </c>
      <c r="P2733" s="1" t="s">
        <v>5771</v>
      </c>
      <c r="Q2733" s="1">
        <v>295</v>
      </c>
      <c r="R2733" s="1" t="str">
        <f>IFERROR(VLOOKUP(K2733,Proveedores!$A$2:$B$500,2,0),"Agregar")</f>
        <v>Mastellone Hnos. SA</v>
      </c>
      <c r="S2733" s="5" t="e">
        <f t="shared" si="42"/>
        <v>#VALUE!</v>
      </c>
    </row>
    <row r="2734" spans="1:19" x14ac:dyDescent="0.2">
      <c r="A2734" s="7">
        <v>44068.752152777779</v>
      </c>
      <c r="B2734" s="1" t="s">
        <v>10192</v>
      </c>
      <c r="C2734" s="1" t="s">
        <v>10193</v>
      </c>
      <c r="D2734" s="1" t="s">
        <v>1621</v>
      </c>
      <c r="E2734" s="1" t="s">
        <v>10194</v>
      </c>
      <c r="F2734" s="7">
        <v>44068</v>
      </c>
      <c r="G2734" s="1" t="s">
        <v>8755</v>
      </c>
      <c r="H2734" s="5">
        <v>17449785</v>
      </c>
      <c r="I2734" s="1" t="s">
        <v>10195</v>
      </c>
      <c r="J2734" s="1">
        <v>0</v>
      </c>
      <c r="K2734" s="1" t="s">
        <v>1251</v>
      </c>
      <c r="L2734" s="1">
        <v>11</v>
      </c>
      <c r="M2734" s="1" t="s">
        <v>9951</v>
      </c>
      <c r="N2734" s="1" t="s">
        <v>9783</v>
      </c>
      <c r="O2734" s="1">
        <v>196065</v>
      </c>
      <c r="P2734" s="1" t="s">
        <v>1924</v>
      </c>
      <c r="Q2734" s="1">
        <v>89</v>
      </c>
      <c r="R2734" s="1" t="str">
        <f>IFERROR(VLOOKUP(K2734,Proveedores!$A$2:$B$500,2,0),"Agregar")</f>
        <v>ALFARMA SRL</v>
      </c>
      <c r="S2734" s="5">
        <f t="shared" si="42"/>
        <v>17449785</v>
      </c>
    </row>
    <row r="2735" spans="1:19" x14ac:dyDescent="0.2">
      <c r="A2735" s="7">
        <v>44069.345289351855</v>
      </c>
      <c r="B2735" s="1" t="s">
        <v>10196</v>
      </c>
      <c r="C2735" s="1" t="s">
        <v>10197</v>
      </c>
      <c r="D2735" s="1" t="s">
        <v>1621</v>
      </c>
      <c r="E2735" s="1" t="s">
        <v>10198</v>
      </c>
      <c r="F2735" s="7">
        <v>44033</v>
      </c>
      <c r="G2735" s="1" t="s">
        <v>8728</v>
      </c>
      <c r="H2735" s="5">
        <v>2102400</v>
      </c>
      <c r="I2735" s="1">
        <v>1183</v>
      </c>
      <c r="J2735" s="1">
        <v>0</v>
      </c>
      <c r="K2735" s="1" t="s">
        <v>1392</v>
      </c>
      <c r="L2735" s="1">
        <v>4</v>
      </c>
      <c r="M2735" s="1" t="s">
        <v>9368</v>
      </c>
      <c r="N2735" s="1" t="s">
        <v>7111</v>
      </c>
      <c r="O2735" s="1">
        <v>720000</v>
      </c>
      <c r="P2735" s="1">
        <v>1</v>
      </c>
      <c r="Q2735" s="1">
        <v>2.92</v>
      </c>
      <c r="R2735" s="1" t="str">
        <f>IFERROR(VLOOKUP(K2735,Proveedores!$A$2:$B$500,2,0),"Agregar")</f>
        <v>PROPATO HNOS S.A.I.C.</v>
      </c>
      <c r="S2735" s="5">
        <f t="shared" si="42"/>
        <v>2102400</v>
      </c>
    </row>
    <row r="2736" spans="1:19" x14ac:dyDescent="0.2">
      <c r="A2736" s="7">
        <v>44069.35659722222</v>
      </c>
      <c r="B2736" s="1" t="s">
        <v>10199</v>
      </c>
      <c r="C2736" s="1" t="s">
        <v>10200</v>
      </c>
      <c r="D2736" s="1" t="s">
        <v>1621</v>
      </c>
      <c r="E2736" s="1" t="s">
        <v>10201</v>
      </c>
      <c r="F2736" s="7">
        <v>44033</v>
      </c>
      <c r="G2736" s="1" t="s">
        <v>8728</v>
      </c>
      <c r="H2736" s="5">
        <v>2102400</v>
      </c>
      <c r="I2736" s="1">
        <v>1183</v>
      </c>
      <c r="J2736" s="1">
        <v>0</v>
      </c>
      <c r="K2736" s="1" t="s">
        <v>1392</v>
      </c>
      <c r="L2736" s="1">
        <v>4</v>
      </c>
      <c r="M2736" s="1" t="s">
        <v>9368</v>
      </c>
      <c r="N2736" s="1" t="s">
        <v>7111</v>
      </c>
      <c r="O2736" s="1">
        <v>720000</v>
      </c>
      <c r="P2736" s="1">
        <v>1</v>
      </c>
      <c r="Q2736" s="1">
        <v>2.92</v>
      </c>
      <c r="R2736" s="1" t="str">
        <f>IFERROR(VLOOKUP(K2736,Proveedores!$A$2:$B$500,2,0),"Agregar")</f>
        <v>PROPATO HNOS S.A.I.C.</v>
      </c>
      <c r="S2736" s="5">
        <f t="shared" si="42"/>
        <v>2102400</v>
      </c>
    </row>
    <row r="2737" spans="1:19" x14ac:dyDescent="0.2">
      <c r="A2737" s="7">
        <v>44069.373460648145</v>
      </c>
      <c r="B2737" s="1" t="s">
        <v>10202</v>
      </c>
      <c r="C2737" s="1" t="s">
        <v>10203</v>
      </c>
      <c r="D2737" s="1" t="s">
        <v>1621</v>
      </c>
      <c r="E2737" s="1" t="s">
        <v>10204</v>
      </c>
      <c r="F2737" s="7">
        <v>44033</v>
      </c>
      <c r="G2737" s="1" t="s">
        <v>8728</v>
      </c>
      <c r="H2737" s="5">
        <v>7155720</v>
      </c>
      <c r="I2737" s="1">
        <v>1232</v>
      </c>
      <c r="J2737" s="1">
        <v>0</v>
      </c>
      <c r="K2737" s="1" t="s">
        <v>1392</v>
      </c>
      <c r="L2737" s="1">
        <v>14</v>
      </c>
      <c r="M2737" s="1" t="s">
        <v>7039</v>
      </c>
      <c r="N2737" s="1" t="s">
        <v>9336</v>
      </c>
      <c r="O2737" s="1">
        <v>3960</v>
      </c>
      <c r="P2737" s="1">
        <v>1</v>
      </c>
      <c r="Q2737" s="1">
        <v>1807</v>
      </c>
      <c r="R2737" s="1" t="str">
        <f>IFERROR(VLOOKUP(K2737,Proveedores!$A$2:$B$500,2,0),"Agregar")</f>
        <v>PROPATO HNOS S.A.I.C.</v>
      </c>
      <c r="S2737" s="5">
        <f t="shared" si="42"/>
        <v>7155720</v>
      </c>
    </row>
    <row r="2738" spans="1:19" x14ac:dyDescent="0.2">
      <c r="A2738" s="7">
        <v>44069.381793981483</v>
      </c>
      <c r="B2738" s="1" t="s">
        <v>10205</v>
      </c>
      <c r="C2738" s="1" t="s">
        <v>10206</v>
      </c>
      <c r="D2738" s="1" t="s">
        <v>1621</v>
      </c>
      <c r="E2738" s="1" t="s">
        <v>10207</v>
      </c>
      <c r="F2738" s="7">
        <v>44033</v>
      </c>
      <c r="G2738" s="1" t="s">
        <v>8728</v>
      </c>
      <c r="H2738" s="5">
        <v>7155720</v>
      </c>
      <c r="I2738" s="1">
        <v>1232</v>
      </c>
      <c r="J2738" s="1">
        <v>0</v>
      </c>
      <c r="K2738" s="1" t="s">
        <v>1392</v>
      </c>
      <c r="L2738" s="1">
        <v>14</v>
      </c>
      <c r="M2738" s="1" t="s">
        <v>7039</v>
      </c>
      <c r="N2738" s="1" t="s">
        <v>9336</v>
      </c>
      <c r="O2738" s="1">
        <v>3960</v>
      </c>
      <c r="P2738" s="1">
        <v>1</v>
      </c>
      <c r="Q2738" s="1">
        <v>1807</v>
      </c>
      <c r="R2738" s="1" t="str">
        <f>IFERROR(VLOOKUP(K2738,Proveedores!$A$2:$B$500,2,0),"Agregar")</f>
        <v>PROPATO HNOS S.A.I.C.</v>
      </c>
      <c r="S2738" s="5">
        <f t="shared" si="42"/>
        <v>7155720</v>
      </c>
    </row>
    <row r="2739" spans="1:19" x14ac:dyDescent="0.2">
      <c r="A2739" s="7">
        <v>44069.403726851851</v>
      </c>
      <c r="B2739" s="1" t="s">
        <v>10208</v>
      </c>
      <c r="C2739" s="1" t="s">
        <v>10209</v>
      </c>
      <c r="D2739" s="1" t="s">
        <v>1621</v>
      </c>
      <c r="E2739" s="1" t="s">
        <v>10210</v>
      </c>
      <c r="F2739" s="7">
        <v>44035</v>
      </c>
      <c r="G2739" s="1" t="s">
        <v>8728</v>
      </c>
      <c r="H2739" s="5">
        <v>21467160</v>
      </c>
      <c r="I2739" s="1">
        <v>1303</v>
      </c>
      <c r="J2739" s="1">
        <v>0</v>
      </c>
      <c r="K2739" s="1" t="s">
        <v>1392</v>
      </c>
      <c r="L2739" s="1">
        <v>14</v>
      </c>
      <c r="M2739" s="1" t="s">
        <v>7039</v>
      </c>
      <c r="N2739" s="1" t="s">
        <v>9336</v>
      </c>
      <c r="O2739" s="1">
        <v>11880</v>
      </c>
      <c r="P2739" s="1">
        <v>1</v>
      </c>
      <c r="Q2739" s="1">
        <v>1807</v>
      </c>
      <c r="R2739" s="1" t="str">
        <f>IFERROR(VLOOKUP(K2739,Proveedores!$A$2:$B$500,2,0),"Agregar")</f>
        <v>PROPATO HNOS S.A.I.C.</v>
      </c>
      <c r="S2739" s="5">
        <f t="shared" si="42"/>
        <v>21467160</v>
      </c>
    </row>
    <row r="2740" spans="1:19" x14ac:dyDescent="0.2">
      <c r="A2740" s="7">
        <v>44069.411956018521</v>
      </c>
      <c r="B2740" s="1" t="s">
        <v>10211</v>
      </c>
      <c r="C2740" s="1" t="s">
        <v>10212</v>
      </c>
      <c r="D2740" s="1" t="s">
        <v>1621</v>
      </c>
      <c r="E2740" s="1" t="s">
        <v>10213</v>
      </c>
      <c r="F2740" s="7">
        <v>44041</v>
      </c>
      <c r="G2740" s="1" t="s">
        <v>8728</v>
      </c>
      <c r="H2740" s="5">
        <v>28622880</v>
      </c>
      <c r="I2740" s="1">
        <v>1303</v>
      </c>
      <c r="J2740" s="1">
        <v>0</v>
      </c>
      <c r="K2740" s="1" t="s">
        <v>1392</v>
      </c>
      <c r="L2740" s="1">
        <v>14</v>
      </c>
      <c r="M2740" s="1" t="s">
        <v>7039</v>
      </c>
      <c r="N2740" s="1" t="s">
        <v>9336</v>
      </c>
      <c r="O2740" s="1">
        <v>15840</v>
      </c>
      <c r="P2740" s="1">
        <v>1</v>
      </c>
      <c r="Q2740" s="1">
        <v>1807</v>
      </c>
      <c r="R2740" s="1" t="str">
        <f>IFERROR(VLOOKUP(K2740,Proveedores!$A$2:$B$500,2,0),"Agregar")</f>
        <v>PROPATO HNOS S.A.I.C.</v>
      </c>
      <c r="S2740" s="5">
        <f t="shared" si="42"/>
        <v>28622880</v>
      </c>
    </row>
    <row r="2741" spans="1:19" x14ac:dyDescent="0.2">
      <c r="A2741" s="7">
        <v>44069.419560185182</v>
      </c>
      <c r="B2741" s="1" t="s">
        <v>10214</v>
      </c>
      <c r="C2741" s="1" t="s">
        <v>10215</v>
      </c>
      <c r="D2741" s="1" t="s">
        <v>1621</v>
      </c>
      <c r="E2741" s="1" t="s">
        <v>10216</v>
      </c>
      <c r="F2741" s="7">
        <v>44040</v>
      </c>
      <c r="G2741" s="1" t="s">
        <v>8728</v>
      </c>
      <c r="H2741" s="5">
        <v>28622880</v>
      </c>
      <c r="I2741" s="1">
        <v>1303</v>
      </c>
      <c r="J2741" s="1">
        <v>0</v>
      </c>
      <c r="K2741" s="1" t="s">
        <v>1392</v>
      </c>
      <c r="L2741" s="1">
        <v>14</v>
      </c>
      <c r="M2741" s="1" t="s">
        <v>7039</v>
      </c>
      <c r="N2741" s="1" t="s">
        <v>9336</v>
      </c>
      <c r="O2741" s="1">
        <v>15840</v>
      </c>
      <c r="P2741" s="1">
        <v>1</v>
      </c>
      <c r="Q2741" s="1">
        <v>1807</v>
      </c>
      <c r="R2741" s="1" t="str">
        <f>IFERROR(VLOOKUP(K2741,Proveedores!$A$2:$B$500,2,0),"Agregar")</f>
        <v>PROPATO HNOS S.A.I.C.</v>
      </c>
      <c r="S2741" s="5">
        <f t="shared" si="42"/>
        <v>28622880</v>
      </c>
    </row>
    <row r="2742" spans="1:19" x14ac:dyDescent="0.2">
      <c r="A2742" s="7">
        <v>44069.42428240741</v>
      </c>
      <c r="B2742" s="1" t="s">
        <v>10217</v>
      </c>
      <c r="C2742" s="1" t="s">
        <v>10218</v>
      </c>
      <c r="D2742" s="1" t="s">
        <v>1621</v>
      </c>
      <c r="E2742" s="1">
        <v>18600001424</v>
      </c>
      <c r="F2742" s="7">
        <v>44064</v>
      </c>
      <c r="G2742" s="1" t="s">
        <v>8728</v>
      </c>
      <c r="H2742" s="5">
        <v>809600</v>
      </c>
      <c r="I2742" s="1">
        <v>1</v>
      </c>
      <c r="J2742" s="1">
        <v>0</v>
      </c>
      <c r="K2742" s="1" t="s">
        <v>10219</v>
      </c>
      <c r="L2742" s="1" t="s">
        <v>10220</v>
      </c>
      <c r="M2742" s="1">
        <v>10</v>
      </c>
      <c r="N2742" s="1" t="s">
        <v>10221</v>
      </c>
      <c r="O2742" s="1">
        <v>3200</v>
      </c>
      <c r="P2742" s="1">
        <v>1</v>
      </c>
      <c r="Q2742" s="1">
        <v>253</v>
      </c>
      <c r="R2742" s="1" t="str">
        <f>IFERROR(VLOOKUP(K2742,Proveedores!$A$2:$B$500,2,0),"Agregar")</f>
        <v xml:space="preserve">Corporacion Rio Lujan S.A. </v>
      </c>
      <c r="S2742" s="5">
        <f t="shared" si="42"/>
        <v>809600</v>
      </c>
    </row>
    <row r="2743" spans="1:19" x14ac:dyDescent="0.2">
      <c r="A2743" s="7">
        <v>44069.457303240742</v>
      </c>
      <c r="B2743" s="1" t="s">
        <v>10222</v>
      </c>
      <c r="C2743" s="1" t="s">
        <v>10223</v>
      </c>
      <c r="D2743" s="1" t="s">
        <v>1621</v>
      </c>
      <c r="E2743" s="1" t="s">
        <v>10224</v>
      </c>
      <c r="F2743" s="7">
        <v>44051</v>
      </c>
      <c r="G2743" s="1" t="s">
        <v>692</v>
      </c>
      <c r="H2743" s="5">
        <v>2599361.11</v>
      </c>
      <c r="I2743" s="1">
        <v>1420</v>
      </c>
      <c r="J2743" s="1">
        <v>0</v>
      </c>
      <c r="K2743" s="1" t="s">
        <v>6366</v>
      </c>
      <c r="L2743" s="1">
        <v>4</v>
      </c>
      <c r="M2743" s="1" t="s">
        <v>3343</v>
      </c>
      <c r="N2743" s="1" t="s">
        <v>7916</v>
      </c>
      <c r="O2743" s="1">
        <v>153008</v>
      </c>
      <c r="P2743" s="1" t="s">
        <v>7917</v>
      </c>
      <c r="Q2743" s="1">
        <v>16.989999999999998</v>
      </c>
      <c r="R2743" s="1" t="str">
        <f>IFERROR(VLOOKUP(K2743,Proveedores!$A$2:$B$500,2,0),"Agregar")</f>
        <v>Pfizer S.R.L.</v>
      </c>
      <c r="S2743" s="5">
        <f t="shared" si="42"/>
        <v>2599605.92</v>
      </c>
    </row>
    <row r="2744" spans="1:19" x14ac:dyDescent="0.2">
      <c r="A2744" s="7">
        <v>44069.46601851852</v>
      </c>
      <c r="B2744" s="1" t="s">
        <v>10225</v>
      </c>
      <c r="C2744" s="1" t="s">
        <v>10226</v>
      </c>
      <c r="D2744" s="1" t="s">
        <v>1621</v>
      </c>
      <c r="E2744" s="1" t="s">
        <v>10227</v>
      </c>
      <c r="F2744" s="7">
        <v>44051</v>
      </c>
      <c r="G2744" s="1" t="s">
        <v>692</v>
      </c>
      <c r="H2744" s="5">
        <v>3491351.42</v>
      </c>
      <c r="I2744" s="1">
        <v>1420</v>
      </c>
      <c r="J2744" s="1" t="s">
        <v>1257</v>
      </c>
      <c r="K2744" s="1" t="s">
        <v>6366</v>
      </c>
      <c r="L2744" s="1">
        <v>17</v>
      </c>
      <c r="M2744" s="1" t="s">
        <v>3328</v>
      </c>
      <c r="N2744" s="1" t="s">
        <v>7924</v>
      </c>
      <c r="O2744" s="1">
        <v>278784</v>
      </c>
      <c r="P2744" s="1" t="s">
        <v>7925</v>
      </c>
      <c r="Q2744" s="1">
        <v>12.52</v>
      </c>
      <c r="R2744" s="1" t="str">
        <f>IFERROR(VLOOKUP(K2744,Proveedores!$A$2:$B$500,2,0),"Agregar")</f>
        <v>Pfizer S.R.L.</v>
      </c>
      <c r="S2744" s="5">
        <f t="shared" si="42"/>
        <v>3490375.6799999997</v>
      </c>
    </row>
    <row r="2745" spans="1:19" x14ac:dyDescent="0.2">
      <c r="A2745" s="7">
        <v>44069.466180555559</v>
      </c>
      <c r="B2745" s="1" t="s">
        <v>10228</v>
      </c>
      <c r="C2745" s="1" t="s">
        <v>10229</v>
      </c>
      <c r="D2745" s="1" t="s">
        <v>1621</v>
      </c>
      <c r="E2745" s="1" t="s">
        <v>10230</v>
      </c>
      <c r="F2745" s="7">
        <v>44047</v>
      </c>
      <c r="G2745" s="1" t="s">
        <v>8728</v>
      </c>
      <c r="H2745" s="5">
        <v>23852400</v>
      </c>
      <c r="I2745" s="1">
        <v>1336</v>
      </c>
      <c r="J2745" s="1">
        <v>0</v>
      </c>
      <c r="K2745" s="1" t="s">
        <v>1392</v>
      </c>
      <c r="L2745" s="1">
        <v>14</v>
      </c>
      <c r="M2745" s="1" t="s">
        <v>7039</v>
      </c>
      <c r="N2745" s="1" t="s">
        <v>9336</v>
      </c>
      <c r="O2745" s="1">
        <v>13200</v>
      </c>
      <c r="P2745" s="1">
        <v>1</v>
      </c>
      <c r="Q2745" s="1">
        <v>1807</v>
      </c>
      <c r="R2745" s="1" t="str">
        <f>IFERROR(VLOOKUP(K2745,Proveedores!$A$2:$B$500,2,0),"Agregar")</f>
        <v>PROPATO HNOS S.A.I.C.</v>
      </c>
      <c r="S2745" s="5">
        <f t="shared" si="42"/>
        <v>23852400</v>
      </c>
    </row>
    <row r="2746" spans="1:19" x14ac:dyDescent="0.2">
      <c r="A2746" s="7">
        <v>44069.474189814813</v>
      </c>
      <c r="B2746" s="1" t="s">
        <v>10231</v>
      </c>
      <c r="C2746" s="1" t="s">
        <v>10232</v>
      </c>
      <c r="D2746" s="1" t="s">
        <v>1621</v>
      </c>
      <c r="E2746" s="1" t="s">
        <v>10233</v>
      </c>
      <c r="F2746" s="7">
        <v>44051</v>
      </c>
      <c r="G2746" s="1" t="s">
        <v>692</v>
      </c>
      <c r="H2746" s="5">
        <v>3210424.27</v>
      </c>
      <c r="I2746" s="1">
        <v>1440</v>
      </c>
      <c r="J2746" s="1" t="s">
        <v>1257</v>
      </c>
      <c r="K2746" s="1" t="s">
        <v>6366</v>
      </c>
      <c r="L2746" s="1">
        <v>17</v>
      </c>
      <c r="M2746" s="1" t="s">
        <v>3328</v>
      </c>
      <c r="N2746" s="1" t="s">
        <v>7924</v>
      </c>
      <c r="O2746" s="1">
        <v>256352</v>
      </c>
      <c r="P2746" s="1" t="s">
        <v>7925</v>
      </c>
      <c r="Q2746" s="1">
        <v>12.52</v>
      </c>
      <c r="R2746" s="1" t="str">
        <f>IFERROR(VLOOKUP(K2746,Proveedores!$A$2:$B$500,2,0),"Agregar")</f>
        <v>Pfizer S.R.L.</v>
      </c>
      <c r="S2746" s="5">
        <f t="shared" si="42"/>
        <v>3209527.04</v>
      </c>
    </row>
    <row r="2747" spans="1:19" x14ac:dyDescent="0.2">
      <c r="A2747" s="7">
        <v>44069.478055555555</v>
      </c>
      <c r="B2747" s="1" t="s">
        <v>10234</v>
      </c>
      <c r="C2747" s="1" t="s">
        <v>10235</v>
      </c>
      <c r="D2747" s="1" t="s">
        <v>1621</v>
      </c>
      <c r="E2747" s="1" t="s">
        <v>10236</v>
      </c>
      <c r="F2747" s="7">
        <v>44048</v>
      </c>
      <c r="G2747" s="1" t="s">
        <v>8728</v>
      </c>
      <c r="H2747" s="5">
        <v>23852400</v>
      </c>
      <c r="I2747" s="1">
        <v>1375</v>
      </c>
      <c r="J2747" s="1">
        <v>0</v>
      </c>
      <c r="K2747" s="1" t="s">
        <v>1392</v>
      </c>
      <c r="L2747" s="1">
        <v>14</v>
      </c>
      <c r="M2747" s="1" t="s">
        <v>7039</v>
      </c>
      <c r="N2747" s="1" t="s">
        <v>9336</v>
      </c>
      <c r="O2747" s="1">
        <v>13200</v>
      </c>
      <c r="P2747" s="1">
        <v>1</v>
      </c>
      <c r="Q2747" s="1">
        <v>1807</v>
      </c>
      <c r="R2747" s="1" t="str">
        <f>IFERROR(VLOOKUP(K2747,Proveedores!$A$2:$B$500,2,0),"Agregar")</f>
        <v>PROPATO HNOS S.A.I.C.</v>
      </c>
      <c r="S2747" s="5">
        <f t="shared" si="42"/>
        <v>23852400</v>
      </c>
    </row>
    <row r="2748" spans="1:19" x14ac:dyDescent="0.2">
      <c r="A2748" s="7">
        <v>44069.489039351851</v>
      </c>
      <c r="B2748" s="1" t="s">
        <v>10237</v>
      </c>
      <c r="C2748" s="1" t="s">
        <v>10238</v>
      </c>
      <c r="D2748" s="1" t="s">
        <v>1621</v>
      </c>
      <c r="E2748" s="1" t="s">
        <v>10239</v>
      </c>
      <c r="F2748" s="7">
        <v>44053</v>
      </c>
      <c r="G2748" s="1" t="s">
        <v>8728</v>
      </c>
      <c r="H2748" s="5">
        <v>23852400</v>
      </c>
      <c r="I2748" s="1">
        <v>1409</v>
      </c>
      <c r="J2748" s="1">
        <v>0</v>
      </c>
      <c r="K2748" s="1" t="s">
        <v>1392</v>
      </c>
      <c r="L2748" s="1">
        <v>14</v>
      </c>
      <c r="M2748" s="1" t="s">
        <v>7039</v>
      </c>
      <c r="N2748" s="1" t="s">
        <v>9336</v>
      </c>
      <c r="O2748" s="1">
        <v>13200</v>
      </c>
      <c r="P2748" s="1">
        <v>1</v>
      </c>
      <c r="Q2748" s="1">
        <v>1807</v>
      </c>
      <c r="R2748" s="1" t="str">
        <f>IFERROR(VLOOKUP(K2748,Proveedores!$A$2:$B$500,2,0),"Agregar")</f>
        <v>PROPATO HNOS S.A.I.C.</v>
      </c>
      <c r="S2748" s="5">
        <f t="shared" si="42"/>
        <v>23852400</v>
      </c>
    </row>
    <row r="2749" spans="1:19" x14ac:dyDescent="0.2">
      <c r="A2749" s="7">
        <v>44069.489201388889</v>
      </c>
      <c r="B2749" s="1" t="s">
        <v>10240</v>
      </c>
      <c r="C2749" s="1" t="s">
        <v>10241</v>
      </c>
      <c r="D2749" s="1" t="s">
        <v>1621</v>
      </c>
      <c r="E2749" s="1" t="s">
        <v>10242</v>
      </c>
      <c r="F2749" s="7">
        <v>44051</v>
      </c>
      <c r="G2749" s="1" t="s">
        <v>692</v>
      </c>
      <c r="H2749" s="5">
        <v>3491351.42</v>
      </c>
      <c r="I2749" s="1">
        <v>1420</v>
      </c>
      <c r="J2749" s="1" t="s">
        <v>1257</v>
      </c>
      <c r="K2749" s="1" t="s">
        <v>6366</v>
      </c>
      <c r="L2749" s="1">
        <v>17</v>
      </c>
      <c r="M2749" s="1" t="s">
        <v>8089</v>
      </c>
      <c r="N2749" s="1" t="s">
        <v>7924</v>
      </c>
      <c r="O2749" s="1">
        <v>278784</v>
      </c>
      <c r="P2749" s="1" t="s">
        <v>7925</v>
      </c>
      <c r="Q2749" s="1">
        <v>12.52</v>
      </c>
      <c r="R2749" s="1" t="str">
        <f>IFERROR(VLOOKUP(K2749,Proveedores!$A$2:$B$500,2,0),"Agregar")</f>
        <v>Pfizer S.R.L.</v>
      </c>
      <c r="S2749" s="5">
        <f t="shared" si="42"/>
        <v>3490375.6799999997</v>
      </c>
    </row>
    <row r="2750" spans="1:19" x14ac:dyDescent="0.2">
      <c r="A2750" s="7">
        <v>44069.493449074071</v>
      </c>
      <c r="B2750" s="1" t="s">
        <v>10243</v>
      </c>
      <c r="C2750" s="1" t="s">
        <v>10244</v>
      </c>
      <c r="D2750" s="1" t="s">
        <v>1621</v>
      </c>
      <c r="E2750" s="1" t="s">
        <v>10245</v>
      </c>
      <c r="F2750" s="7">
        <v>44053</v>
      </c>
      <c r="G2750" s="1" t="s">
        <v>692</v>
      </c>
      <c r="H2750" s="5">
        <v>3491351.42</v>
      </c>
      <c r="I2750" s="1">
        <v>1440</v>
      </c>
      <c r="J2750" s="1" t="s">
        <v>1257</v>
      </c>
      <c r="K2750" s="1" t="s">
        <v>6366</v>
      </c>
      <c r="L2750" s="1">
        <v>17</v>
      </c>
      <c r="M2750" s="1" t="s">
        <v>3328</v>
      </c>
      <c r="N2750" s="1" t="s">
        <v>7924</v>
      </c>
      <c r="O2750" s="1">
        <v>278784</v>
      </c>
      <c r="P2750" s="1" t="s">
        <v>7925</v>
      </c>
      <c r="Q2750" s="1">
        <v>12.52</v>
      </c>
      <c r="R2750" s="1" t="str">
        <f>IFERROR(VLOOKUP(K2750,Proveedores!$A$2:$B$500,2,0),"Agregar")</f>
        <v>Pfizer S.R.L.</v>
      </c>
      <c r="S2750" s="5">
        <f t="shared" si="42"/>
        <v>3490375.6799999997</v>
      </c>
    </row>
    <row r="2751" spans="1:19" x14ac:dyDescent="0.2">
      <c r="A2751" s="7">
        <v>44069.49800925926</v>
      </c>
      <c r="B2751" s="1" t="s">
        <v>10246</v>
      </c>
      <c r="C2751" s="1" t="s">
        <v>10247</v>
      </c>
      <c r="D2751" s="1" t="s">
        <v>1621</v>
      </c>
      <c r="E2751" s="1" t="s">
        <v>10248</v>
      </c>
      <c r="F2751" s="7">
        <v>44054</v>
      </c>
      <c r="G2751" s="1" t="s">
        <v>8728</v>
      </c>
      <c r="H2751" s="5">
        <v>23852400</v>
      </c>
      <c r="I2751" s="1">
        <v>1418</v>
      </c>
      <c r="J2751" s="1">
        <v>0</v>
      </c>
      <c r="K2751" s="1" t="s">
        <v>1392</v>
      </c>
      <c r="L2751" s="1">
        <v>14</v>
      </c>
      <c r="M2751" s="1" t="s">
        <v>7039</v>
      </c>
      <c r="N2751" s="1" t="s">
        <v>9336</v>
      </c>
      <c r="O2751" s="1">
        <v>13200</v>
      </c>
      <c r="P2751" s="1">
        <v>1</v>
      </c>
      <c r="Q2751" s="1">
        <v>1807</v>
      </c>
      <c r="R2751" s="1" t="str">
        <f>IFERROR(VLOOKUP(K2751,Proveedores!$A$2:$B$500,2,0),"Agregar")</f>
        <v>PROPATO HNOS S.A.I.C.</v>
      </c>
      <c r="S2751" s="5">
        <f t="shared" si="42"/>
        <v>23852400</v>
      </c>
    </row>
    <row r="2752" spans="1:19" x14ac:dyDescent="0.2">
      <c r="A2752" s="7">
        <v>44069.504224537035</v>
      </c>
      <c r="B2752" s="1" t="s">
        <v>10249</v>
      </c>
      <c r="C2752" s="1" t="s">
        <v>10250</v>
      </c>
      <c r="D2752" s="1" t="s">
        <v>1621</v>
      </c>
      <c r="E2752" s="1" t="s">
        <v>10251</v>
      </c>
      <c r="F2752" s="7">
        <v>44055</v>
      </c>
      <c r="G2752" s="1" t="s">
        <v>692</v>
      </c>
      <c r="H2752" s="5">
        <v>1183055.19</v>
      </c>
      <c r="I2752" s="1">
        <v>1470</v>
      </c>
      <c r="J2752" s="1">
        <v>0</v>
      </c>
      <c r="K2752" s="1" t="s">
        <v>6366</v>
      </c>
      <c r="L2752" s="1">
        <v>4</v>
      </c>
      <c r="M2752" s="1" t="s">
        <v>3343</v>
      </c>
      <c r="N2752" s="1" t="s">
        <v>7916</v>
      </c>
      <c r="O2752" s="1">
        <v>69639</v>
      </c>
      <c r="P2752" s="1" t="s">
        <v>7917</v>
      </c>
      <c r="Q2752" s="1">
        <v>16.989999999999998</v>
      </c>
      <c r="R2752" s="1" t="str">
        <f>IFERROR(VLOOKUP(K2752,Proveedores!$A$2:$B$500,2,0),"Agregar")</f>
        <v>Pfizer S.R.L.</v>
      </c>
      <c r="S2752" s="5">
        <f t="shared" si="42"/>
        <v>1183166.6099999999</v>
      </c>
    </row>
    <row r="2753" spans="1:19" x14ac:dyDescent="0.2">
      <c r="A2753" s="7">
        <v>44069.515092592592</v>
      </c>
      <c r="B2753" s="1" t="s">
        <v>10252</v>
      </c>
      <c r="C2753" s="1" t="s">
        <v>10253</v>
      </c>
      <c r="D2753" s="1" t="s">
        <v>1621</v>
      </c>
      <c r="E2753" s="1" t="s">
        <v>10254</v>
      </c>
      <c r="F2753" s="7">
        <v>44055</v>
      </c>
      <c r="G2753" s="1" t="s">
        <v>8728</v>
      </c>
      <c r="H2753" s="5">
        <v>23852400</v>
      </c>
      <c r="I2753" s="1">
        <v>1436</v>
      </c>
      <c r="J2753" s="1">
        <v>0</v>
      </c>
      <c r="K2753" s="1" t="s">
        <v>1392</v>
      </c>
      <c r="L2753" s="1">
        <v>14</v>
      </c>
      <c r="M2753" s="1" t="s">
        <v>7039</v>
      </c>
      <c r="N2753" s="1" t="s">
        <v>9336</v>
      </c>
      <c r="O2753" s="1">
        <v>13200</v>
      </c>
      <c r="P2753" s="1">
        <v>1</v>
      </c>
      <c r="Q2753" s="1">
        <v>1807</v>
      </c>
      <c r="R2753" s="1" t="str">
        <f>IFERROR(VLOOKUP(K2753,Proveedores!$A$2:$B$500,2,0),"Agregar")</f>
        <v>PROPATO HNOS S.A.I.C.</v>
      </c>
      <c r="S2753" s="5">
        <f t="shared" si="42"/>
        <v>23852400</v>
      </c>
    </row>
    <row r="2754" spans="1:19" x14ac:dyDescent="0.2">
      <c r="A2754" s="7">
        <v>44069.526631944442</v>
      </c>
      <c r="B2754" s="1" t="s">
        <v>10255</v>
      </c>
      <c r="C2754" s="1" t="s">
        <v>10256</v>
      </c>
      <c r="D2754" s="1" t="s">
        <v>1621</v>
      </c>
      <c r="E2754" s="1" t="s">
        <v>10257</v>
      </c>
      <c r="F2754" s="7">
        <v>44056</v>
      </c>
      <c r="G2754" s="1" t="s">
        <v>8728</v>
      </c>
      <c r="H2754" s="5">
        <v>21467160</v>
      </c>
      <c r="I2754" s="1">
        <v>1471</v>
      </c>
      <c r="J2754" s="1">
        <v>0</v>
      </c>
      <c r="K2754" s="1" t="s">
        <v>1392</v>
      </c>
      <c r="L2754" s="1">
        <v>14</v>
      </c>
      <c r="M2754" s="1" t="s">
        <v>7039</v>
      </c>
      <c r="N2754" s="1" t="s">
        <v>9336</v>
      </c>
      <c r="O2754" s="1">
        <v>11880</v>
      </c>
      <c r="P2754" s="1">
        <v>1</v>
      </c>
      <c r="Q2754" s="1">
        <v>1807</v>
      </c>
      <c r="R2754" s="1" t="str">
        <f>IFERROR(VLOOKUP(K2754,Proveedores!$A$2:$B$500,2,0),"Agregar")</f>
        <v>PROPATO HNOS S.A.I.C.</v>
      </c>
      <c r="S2754" s="5">
        <f t="shared" si="42"/>
        <v>21467160</v>
      </c>
    </row>
    <row r="2755" spans="1:19" x14ac:dyDescent="0.2">
      <c r="A2755" s="7">
        <v>44069.533067129632</v>
      </c>
      <c r="B2755" s="1" t="s">
        <v>10258</v>
      </c>
      <c r="C2755" s="1" t="s">
        <v>10259</v>
      </c>
      <c r="D2755" s="1" t="s">
        <v>1621</v>
      </c>
      <c r="E2755" s="1" t="s">
        <v>10260</v>
      </c>
      <c r="F2755" s="7">
        <v>44061</v>
      </c>
      <c r="G2755" s="1" t="s">
        <v>8728</v>
      </c>
      <c r="H2755" s="5">
        <v>21467160</v>
      </c>
      <c r="I2755" s="1">
        <v>1510</v>
      </c>
      <c r="J2755" s="1">
        <v>0</v>
      </c>
      <c r="K2755" s="1" t="s">
        <v>1392</v>
      </c>
      <c r="L2755" s="1">
        <v>14</v>
      </c>
      <c r="M2755" s="1" t="s">
        <v>7039</v>
      </c>
      <c r="N2755" s="1" t="s">
        <v>9336</v>
      </c>
      <c r="O2755" s="1">
        <v>11880</v>
      </c>
      <c r="P2755" s="1">
        <v>1</v>
      </c>
      <c r="Q2755" s="1">
        <v>1807</v>
      </c>
      <c r="R2755" s="1" t="str">
        <f>IFERROR(VLOOKUP(K2755,Proveedores!$A$2:$B$500,2,0),"Agregar")</f>
        <v>PROPATO HNOS S.A.I.C.</v>
      </c>
      <c r="S2755" s="5">
        <f t="shared" ref="S2755:S2818" si="43">Q2755*O2755</f>
        <v>21467160</v>
      </c>
    </row>
    <row r="2756" spans="1:19" x14ac:dyDescent="0.2">
      <c r="A2756" s="7">
        <v>44069.562037037038</v>
      </c>
      <c r="B2756" s="1" t="s">
        <v>10261</v>
      </c>
      <c r="C2756" s="1" t="s">
        <v>10262</v>
      </c>
      <c r="D2756" s="1" t="s">
        <v>1621</v>
      </c>
      <c r="E2756" s="1" t="s">
        <v>10263</v>
      </c>
      <c r="F2756" s="7">
        <v>44061</v>
      </c>
      <c r="G2756" s="1" t="s">
        <v>8728</v>
      </c>
      <c r="H2756" s="5">
        <v>23852400</v>
      </c>
      <c r="I2756" s="1">
        <v>1510</v>
      </c>
      <c r="J2756" s="1">
        <v>0</v>
      </c>
      <c r="K2756" s="1" t="s">
        <v>1392</v>
      </c>
      <c r="L2756" s="1">
        <v>14</v>
      </c>
      <c r="M2756" s="1" t="s">
        <v>7039</v>
      </c>
      <c r="N2756" s="1" t="s">
        <v>9336</v>
      </c>
      <c r="O2756" s="1">
        <v>13200</v>
      </c>
      <c r="P2756" s="1">
        <v>1</v>
      </c>
      <c r="Q2756" s="1">
        <v>1807</v>
      </c>
      <c r="R2756" s="1" t="str">
        <f>IFERROR(VLOOKUP(K2756,Proveedores!$A$2:$B$500,2,0),"Agregar")</f>
        <v>PROPATO HNOS S.A.I.C.</v>
      </c>
      <c r="S2756" s="5">
        <f t="shared" si="43"/>
        <v>23852400</v>
      </c>
    </row>
    <row r="2757" spans="1:19" x14ac:dyDescent="0.2">
      <c r="A2757" s="7">
        <v>44069.585787037038</v>
      </c>
      <c r="B2757" s="1" t="s">
        <v>10264</v>
      </c>
      <c r="C2757" s="1" t="s">
        <v>10265</v>
      </c>
      <c r="D2757" s="1" t="s">
        <v>1621</v>
      </c>
      <c r="E2757" s="1" t="s">
        <v>10266</v>
      </c>
      <c r="F2757" s="7">
        <v>44055</v>
      </c>
      <c r="G2757" s="1" t="s">
        <v>42</v>
      </c>
      <c r="H2757" s="5">
        <v>2055707.5</v>
      </c>
      <c r="I2757" s="1">
        <v>0</v>
      </c>
      <c r="J2757" s="1">
        <v>0</v>
      </c>
      <c r="K2757" s="1" t="s">
        <v>6873</v>
      </c>
      <c r="L2757" s="1">
        <v>1</v>
      </c>
      <c r="M2757" s="1" t="s">
        <v>4368</v>
      </c>
      <c r="N2757" s="1" t="s">
        <v>5662</v>
      </c>
      <c r="O2757" s="1">
        <v>6335</v>
      </c>
      <c r="P2757" s="1" t="s">
        <v>5658</v>
      </c>
      <c r="Q2757" s="1">
        <v>324.5</v>
      </c>
      <c r="R2757" s="1" t="str">
        <f>IFERROR(VLOOKUP(K2757,Proveedores!$A$2:$B$500,2,0),"Agregar")</f>
        <v xml:space="preserve">SUCESORES DE ALFREDO WILLINER S.A. </v>
      </c>
      <c r="S2757" s="5">
        <f t="shared" si="43"/>
        <v>2055707.5</v>
      </c>
    </row>
    <row r="2758" spans="1:19" x14ac:dyDescent="0.2">
      <c r="A2758" s="7">
        <v>44069.609965277778</v>
      </c>
      <c r="B2758" s="1" t="s">
        <v>10267</v>
      </c>
      <c r="C2758" s="1" t="s">
        <v>10268</v>
      </c>
      <c r="D2758" s="1" t="s">
        <v>1621</v>
      </c>
      <c r="E2758" s="1" t="s">
        <v>10269</v>
      </c>
      <c r="F2758" s="7">
        <v>44055</v>
      </c>
      <c r="G2758" s="1" t="s">
        <v>42</v>
      </c>
      <c r="H2758" s="5">
        <v>5755981</v>
      </c>
      <c r="I2758" s="1">
        <v>0</v>
      </c>
      <c r="J2758" s="1">
        <v>0</v>
      </c>
      <c r="K2758" s="1" t="s">
        <v>6873</v>
      </c>
      <c r="L2758" s="1">
        <v>1</v>
      </c>
      <c r="M2758" s="1" t="s">
        <v>4368</v>
      </c>
      <c r="N2758" s="1" t="s">
        <v>5662</v>
      </c>
      <c r="O2758" s="1">
        <v>17738</v>
      </c>
      <c r="P2758" s="1" t="s">
        <v>5658</v>
      </c>
      <c r="Q2758" s="1">
        <v>324.5</v>
      </c>
      <c r="R2758" s="1" t="str">
        <f>IFERROR(VLOOKUP(K2758,Proveedores!$A$2:$B$500,2,0),"Agregar")</f>
        <v xml:space="preserve">SUCESORES DE ALFREDO WILLINER S.A. </v>
      </c>
      <c r="S2758" s="5">
        <f t="shared" si="43"/>
        <v>5755981</v>
      </c>
    </row>
    <row r="2759" spans="1:19" x14ac:dyDescent="0.2">
      <c r="A2759" s="7">
        <v>44069.627199074072</v>
      </c>
      <c r="B2759" s="1" t="s">
        <v>10270</v>
      </c>
      <c r="C2759" s="1" t="s">
        <v>10271</v>
      </c>
      <c r="D2759" s="1" t="s">
        <v>1621</v>
      </c>
      <c r="E2759" s="1" t="s">
        <v>10272</v>
      </c>
      <c r="F2759" s="7">
        <v>44062</v>
      </c>
      <c r="G2759" s="1" t="s">
        <v>8728</v>
      </c>
      <c r="H2759" s="5">
        <v>23852400</v>
      </c>
      <c r="I2759" s="1">
        <v>1510</v>
      </c>
      <c r="J2759" s="1">
        <v>0</v>
      </c>
      <c r="K2759" s="1" t="s">
        <v>1392</v>
      </c>
      <c r="L2759" s="1">
        <v>14</v>
      </c>
      <c r="M2759" s="1" t="s">
        <v>7039</v>
      </c>
      <c r="N2759" s="1" t="s">
        <v>9336</v>
      </c>
      <c r="O2759" s="1">
        <v>13200</v>
      </c>
      <c r="P2759" s="1">
        <v>1</v>
      </c>
      <c r="Q2759" s="1">
        <v>1807</v>
      </c>
      <c r="R2759" s="1" t="str">
        <f>IFERROR(VLOOKUP(K2759,Proveedores!$A$2:$B$500,2,0),"Agregar")</f>
        <v>PROPATO HNOS S.A.I.C.</v>
      </c>
      <c r="S2759" s="5">
        <f t="shared" si="43"/>
        <v>23852400</v>
      </c>
    </row>
    <row r="2760" spans="1:19" x14ac:dyDescent="0.2">
      <c r="A2760" s="7">
        <v>44069.634270833332</v>
      </c>
      <c r="B2760" s="1" t="s">
        <v>10273</v>
      </c>
      <c r="C2760" s="1" t="s">
        <v>10274</v>
      </c>
      <c r="D2760" s="1" t="s">
        <v>1621</v>
      </c>
      <c r="E2760" s="1" t="s">
        <v>10275</v>
      </c>
      <c r="F2760" s="7">
        <v>44062</v>
      </c>
      <c r="G2760" s="1" t="s">
        <v>8728</v>
      </c>
      <c r="H2760" s="5">
        <v>21467160</v>
      </c>
      <c r="I2760" s="1">
        <v>1510</v>
      </c>
      <c r="J2760" s="1">
        <v>0</v>
      </c>
      <c r="K2760" s="1" t="s">
        <v>1392</v>
      </c>
      <c r="L2760" s="1">
        <v>14</v>
      </c>
      <c r="M2760" s="1" t="s">
        <v>7039</v>
      </c>
      <c r="N2760" s="1" t="s">
        <v>9336</v>
      </c>
      <c r="O2760" s="1">
        <v>11880</v>
      </c>
      <c r="P2760" s="1">
        <v>1</v>
      </c>
      <c r="Q2760" s="1">
        <v>1807</v>
      </c>
      <c r="R2760" s="1" t="str">
        <f>IFERROR(VLOOKUP(K2760,Proveedores!$A$2:$B$500,2,0),"Agregar")</f>
        <v>PROPATO HNOS S.A.I.C.</v>
      </c>
      <c r="S2760" s="5">
        <f t="shared" si="43"/>
        <v>21467160</v>
      </c>
    </row>
    <row r="2761" spans="1:19" x14ac:dyDescent="0.2">
      <c r="A2761" s="7">
        <v>44069.636134259257</v>
      </c>
      <c r="B2761" s="1" t="s">
        <v>10276</v>
      </c>
      <c r="C2761" s="1" t="s">
        <v>10277</v>
      </c>
      <c r="D2761" s="1" t="s">
        <v>1621</v>
      </c>
      <c r="E2761" s="1" t="s">
        <v>10278</v>
      </c>
      <c r="F2761" s="7">
        <v>44056</v>
      </c>
      <c r="G2761" s="1" t="s">
        <v>42</v>
      </c>
      <c r="H2761" s="5">
        <v>5678750</v>
      </c>
      <c r="I2761" s="1">
        <v>0</v>
      </c>
      <c r="J2761" s="1">
        <v>0</v>
      </c>
      <c r="K2761" s="1" t="s">
        <v>6873</v>
      </c>
      <c r="L2761" s="1">
        <v>1</v>
      </c>
      <c r="M2761" s="1" t="s">
        <v>4368</v>
      </c>
      <c r="N2761" s="1" t="s">
        <v>5662</v>
      </c>
      <c r="O2761" s="1">
        <v>17500</v>
      </c>
      <c r="P2761" s="1" t="s">
        <v>5658</v>
      </c>
      <c r="Q2761" s="1">
        <v>324.5</v>
      </c>
      <c r="R2761" s="1" t="str">
        <f>IFERROR(VLOOKUP(K2761,Proveedores!$A$2:$B$500,2,0),"Agregar")</f>
        <v xml:space="preserve">SUCESORES DE ALFREDO WILLINER S.A. </v>
      </c>
      <c r="S2761" s="5">
        <f t="shared" si="43"/>
        <v>5678750</v>
      </c>
    </row>
    <row r="2762" spans="1:19" x14ac:dyDescent="0.2">
      <c r="A2762" s="7">
        <v>44069.642245370371</v>
      </c>
      <c r="B2762" s="1" t="s">
        <v>10279</v>
      </c>
      <c r="C2762" s="1" t="s">
        <v>10280</v>
      </c>
      <c r="D2762" s="1" t="s">
        <v>1621</v>
      </c>
      <c r="E2762" s="1" t="s">
        <v>10281</v>
      </c>
      <c r="F2762" s="7">
        <v>44063</v>
      </c>
      <c r="G2762" s="1" t="s">
        <v>8728</v>
      </c>
      <c r="H2762" s="5">
        <v>26562900</v>
      </c>
      <c r="I2762" s="1">
        <v>1534</v>
      </c>
      <c r="J2762" s="1">
        <v>0</v>
      </c>
      <c r="K2762" s="1" t="s">
        <v>1392</v>
      </c>
      <c r="L2762" s="1">
        <v>14</v>
      </c>
      <c r="M2762" s="1" t="s">
        <v>7039</v>
      </c>
      <c r="N2762" s="1" t="s">
        <v>9336</v>
      </c>
      <c r="O2762" s="1">
        <v>14700</v>
      </c>
      <c r="P2762" s="1">
        <v>1</v>
      </c>
      <c r="Q2762" s="1">
        <v>1807</v>
      </c>
      <c r="R2762" s="1" t="str">
        <f>IFERROR(VLOOKUP(K2762,Proveedores!$A$2:$B$500,2,0),"Agregar")</f>
        <v>PROPATO HNOS S.A.I.C.</v>
      </c>
      <c r="S2762" s="5">
        <f t="shared" si="43"/>
        <v>26562900</v>
      </c>
    </row>
    <row r="2763" spans="1:19" x14ac:dyDescent="0.2">
      <c r="A2763" s="7">
        <v>44069.726354166669</v>
      </c>
      <c r="B2763" s="1" t="s">
        <v>10282</v>
      </c>
      <c r="C2763" s="1" t="s">
        <v>10283</v>
      </c>
      <c r="D2763" s="1" t="s">
        <v>1621</v>
      </c>
      <c r="E2763" s="1" t="s">
        <v>10284</v>
      </c>
      <c r="F2763" s="7">
        <v>44013</v>
      </c>
      <c r="G2763" s="1" t="s">
        <v>472</v>
      </c>
      <c r="H2763" s="5">
        <v>196120</v>
      </c>
      <c r="I2763" s="1">
        <v>1231</v>
      </c>
      <c r="J2763" s="1">
        <v>0</v>
      </c>
      <c r="K2763" s="1" t="s">
        <v>6366</v>
      </c>
      <c r="L2763" s="1">
        <v>6</v>
      </c>
      <c r="M2763" s="1" t="s">
        <v>1701</v>
      </c>
      <c r="N2763" s="1" t="s">
        <v>10285</v>
      </c>
      <c r="O2763" s="1">
        <v>2000</v>
      </c>
      <c r="P2763" s="1" t="s">
        <v>7917</v>
      </c>
      <c r="Q2763" s="1">
        <v>98.06</v>
      </c>
      <c r="R2763" s="1" t="str">
        <f>IFERROR(VLOOKUP(K2763,Proveedores!$A$2:$B$500,2,0),"Agregar")</f>
        <v>Pfizer S.R.L.</v>
      </c>
      <c r="S2763" s="5">
        <f t="shared" si="43"/>
        <v>196120</v>
      </c>
    </row>
    <row r="2764" spans="1:19" x14ac:dyDescent="0.2">
      <c r="A2764" s="7">
        <v>44069.739652777775</v>
      </c>
      <c r="B2764" s="1" t="s">
        <v>10286</v>
      </c>
      <c r="C2764" s="1" t="s">
        <v>10287</v>
      </c>
      <c r="D2764" s="1" t="s">
        <v>1621</v>
      </c>
      <c r="E2764" s="1" t="s">
        <v>10288</v>
      </c>
      <c r="F2764" s="7">
        <v>44040</v>
      </c>
      <c r="G2764" s="1" t="s">
        <v>472</v>
      </c>
      <c r="H2764" s="5">
        <v>196120</v>
      </c>
      <c r="I2764" s="1">
        <v>1476</v>
      </c>
      <c r="J2764" s="1">
        <v>0</v>
      </c>
      <c r="K2764" s="1" t="s">
        <v>6366</v>
      </c>
      <c r="L2764" s="1">
        <v>6</v>
      </c>
      <c r="M2764" s="1" t="s">
        <v>1701</v>
      </c>
      <c r="N2764" s="1" t="s">
        <v>10289</v>
      </c>
      <c r="O2764" s="1">
        <v>2000</v>
      </c>
      <c r="P2764" s="1" t="s">
        <v>7917</v>
      </c>
      <c r="Q2764" s="1">
        <v>98.06</v>
      </c>
      <c r="R2764" s="1" t="str">
        <f>IFERROR(VLOOKUP(K2764,Proveedores!$A$2:$B$500,2,0),"Agregar")</f>
        <v>Pfizer S.R.L.</v>
      </c>
      <c r="S2764" s="5">
        <f t="shared" si="43"/>
        <v>196120</v>
      </c>
    </row>
    <row r="2765" spans="1:19" x14ac:dyDescent="0.2">
      <c r="A2765" s="7">
        <v>44069.792430555557</v>
      </c>
      <c r="B2765" s="1" t="s">
        <v>10290</v>
      </c>
      <c r="C2765" s="1" t="s">
        <v>10291</v>
      </c>
      <c r="D2765" s="1" t="s">
        <v>1621</v>
      </c>
      <c r="E2765" s="1" t="s">
        <v>10292</v>
      </c>
      <c r="F2765" s="7">
        <v>44067</v>
      </c>
      <c r="G2765" s="1" t="s">
        <v>8880</v>
      </c>
      <c r="H2765" s="5">
        <v>928197.9</v>
      </c>
      <c r="I2765" s="1">
        <v>1299</v>
      </c>
      <c r="J2765" s="1">
        <v>0</v>
      </c>
      <c r="K2765" s="1" t="s">
        <v>8881</v>
      </c>
      <c r="L2765" s="1" t="s">
        <v>8883</v>
      </c>
      <c r="M2765" s="1" t="s">
        <v>10293</v>
      </c>
      <c r="N2765" s="1" t="s">
        <v>8883</v>
      </c>
      <c r="O2765" s="1">
        <v>3015</v>
      </c>
      <c r="P2765" s="1" t="s">
        <v>1833</v>
      </c>
      <c r="Q2765" s="1">
        <v>307.86</v>
      </c>
      <c r="R2765" s="1" t="str">
        <f>IFERROR(VLOOKUP(K2765,Proveedores!$A$2:$B$500,2,0),"Agregar")</f>
        <v>ECOFACTORY S.R.L.</v>
      </c>
      <c r="S2765" s="5">
        <f t="shared" si="43"/>
        <v>928197.9</v>
      </c>
    </row>
    <row r="2766" spans="1:19" x14ac:dyDescent="0.2">
      <c r="A2766" s="7">
        <v>44069.795486111114</v>
      </c>
      <c r="B2766" s="1" t="s">
        <v>10294</v>
      </c>
      <c r="C2766" s="1" t="s">
        <v>10295</v>
      </c>
      <c r="D2766" s="1" t="s">
        <v>1621</v>
      </c>
      <c r="E2766" s="1" t="s">
        <v>10296</v>
      </c>
      <c r="F2766" s="7">
        <v>44067</v>
      </c>
      <c r="G2766" s="1" t="s">
        <v>8880</v>
      </c>
      <c r="H2766" s="5">
        <v>1413077.4</v>
      </c>
      <c r="I2766" s="1">
        <v>1424</v>
      </c>
      <c r="J2766" s="1">
        <v>0</v>
      </c>
      <c r="K2766" s="1" t="s">
        <v>8881</v>
      </c>
      <c r="L2766" s="1">
        <v>10</v>
      </c>
      <c r="M2766" s="1" t="s">
        <v>8882</v>
      </c>
      <c r="N2766" s="1" t="s">
        <v>8883</v>
      </c>
      <c r="O2766" s="1">
        <v>4590</v>
      </c>
      <c r="P2766" s="1" t="s">
        <v>1833</v>
      </c>
      <c r="Q2766" s="1">
        <v>307.86</v>
      </c>
      <c r="R2766" s="1" t="str">
        <f>IFERROR(VLOOKUP(K2766,Proveedores!$A$2:$B$500,2,0),"Agregar")</f>
        <v>ECOFACTORY S.R.L.</v>
      </c>
      <c r="S2766" s="5">
        <f t="shared" si="43"/>
        <v>1413077.4000000001</v>
      </c>
    </row>
    <row r="2767" spans="1:19" x14ac:dyDescent="0.2">
      <c r="A2767" s="7">
        <v>44069.798368055555</v>
      </c>
      <c r="B2767" s="1" t="s">
        <v>10297</v>
      </c>
      <c r="C2767" s="1" t="s">
        <v>10298</v>
      </c>
      <c r="D2767" s="1" t="s">
        <v>1621</v>
      </c>
      <c r="E2767" s="1" t="s">
        <v>10299</v>
      </c>
      <c r="F2767" s="7">
        <v>44067</v>
      </c>
      <c r="G2767" s="1" t="s">
        <v>8880</v>
      </c>
      <c r="H2767" s="5">
        <v>304781.40000000002</v>
      </c>
      <c r="I2767" s="1">
        <v>1425</v>
      </c>
      <c r="J2767" s="1">
        <v>0</v>
      </c>
      <c r="K2767" s="1" t="s">
        <v>8881</v>
      </c>
      <c r="L2767" s="1">
        <v>10</v>
      </c>
      <c r="M2767" s="1" t="s">
        <v>8882</v>
      </c>
      <c r="N2767" s="1" t="s">
        <v>8883</v>
      </c>
      <c r="O2767" s="1">
        <v>990</v>
      </c>
      <c r="P2767" s="1" t="s">
        <v>1833</v>
      </c>
      <c r="Q2767" s="1">
        <v>307.86</v>
      </c>
      <c r="R2767" s="1" t="str">
        <f>IFERROR(VLOOKUP(K2767,Proveedores!$A$2:$B$500,2,0),"Agregar")</f>
        <v>ECOFACTORY S.R.L.</v>
      </c>
      <c r="S2767" s="5">
        <f t="shared" si="43"/>
        <v>304781.40000000002</v>
      </c>
    </row>
    <row r="2768" spans="1:19" x14ac:dyDescent="0.2">
      <c r="A2768" s="7">
        <v>44069.800844907404</v>
      </c>
      <c r="B2768" s="1" t="s">
        <v>10300</v>
      </c>
      <c r="C2768" s="1" t="s">
        <v>10301</v>
      </c>
      <c r="D2768" s="1" t="s">
        <v>1621</v>
      </c>
      <c r="E2768" s="1" t="s">
        <v>10302</v>
      </c>
      <c r="F2768" s="7">
        <v>44067</v>
      </c>
      <c r="G2768" s="1" t="s">
        <v>8880</v>
      </c>
      <c r="H2768" s="5">
        <v>1302247.8</v>
      </c>
      <c r="I2768" s="1">
        <v>1484</v>
      </c>
      <c r="J2768" s="1">
        <v>0</v>
      </c>
      <c r="K2768" s="1" t="s">
        <v>8881</v>
      </c>
      <c r="L2768" s="1">
        <v>10</v>
      </c>
      <c r="M2768" s="1" t="s">
        <v>8882</v>
      </c>
      <c r="N2768" s="1" t="s">
        <v>8883</v>
      </c>
      <c r="O2768" s="1">
        <v>4230</v>
      </c>
      <c r="P2768" s="1" t="s">
        <v>1833</v>
      </c>
      <c r="Q2768" s="1">
        <v>307.86</v>
      </c>
      <c r="R2768" s="1" t="str">
        <f>IFERROR(VLOOKUP(K2768,Proveedores!$A$2:$B$500,2,0),"Agregar")</f>
        <v>ECOFACTORY S.R.L.</v>
      </c>
      <c r="S2768" s="5">
        <f t="shared" si="43"/>
        <v>1302247.8</v>
      </c>
    </row>
    <row r="2769" spans="1:19" x14ac:dyDescent="0.2">
      <c r="A2769" s="7">
        <v>44070.39099537037</v>
      </c>
      <c r="B2769" s="1" t="s">
        <v>10303</v>
      </c>
      <c r="C2769" s="1" t="s">
        <v>10304</v>
      </c>
      <c r="D2769" s="1" t="s">
        <v>1621</v>
      </c>
      <c r="E2769" s="1" t="s">
        <v>10305</v>
      </c>
      <c r="F2769" s="7">
        <v>44056</v>
      </c>
      <c r="G2769" s="1" t="s">
        <v>42</v>
      </c>
      <c r="H2769" s="5">
        <v>5678750</v>
      </c>
      <c r="I2769" s="1">
        <v>0</v>
      </c>
      <c r="J2769" s="1">
        <v>0</v>
      </c>
      <c r="K2769" s="1" t="s">
        <v>6873</v>
      </c>
      <c r="L2769" s="1">
        <v>1</v>
      </c>
      <c r="M2769" s="1" t="s">
        <v>4368</v>
      </c>
      <c r="N2769" s="1" t="s">
        <v>5662</v>
      </c>
      <c r="O2769" s="1">
        <v>17500</v>
      </c>
      <c r="P2769" s="1" t="s">
        <v>5658</v>
      </c>
      <c r="Q2769" s="1">
        <v>324.5</v>
      </c>
      <c r="R2769" s="1" t="str">
        <f>IFERROR(VLOOKUP(K2769,Proveedores!$A$2:$B$500,2,0),"Agregar")</f>
        <v xml:space="preserve">SUCESORES DE ALFREDO WILLINER S.A. </v>
      </c>
      <c r="S2769" s="5">
        <f t="shared" si="43"/>
        <v>5678750</v>
      </c>
    </row>
    <row r="2770" spans="1:19" x14ac:dyDescent="0.2">
      <c r="A2770" s="7">
        <v>44070.41982638889</v>
      </c>
      <c r="B2770" s="1" t="s">
        <v>10306</v>
      </c>
      <c r="C2770" s="1" t="s">
        <v>10307</v>
      </c>
      <c r="D2770" s="1" t="s">
        <v>1621</v>
      </c>
      <c r="E2770" s="1" t="s">
        <v>10308</v>
      </c>
      <c r="F2770" s="7">
        <v>44048</v>
      </c>
      <c r="G2770" s="1" t="s">
        <v>42</v>
      </c>
      <c r="H2770" s="5">
        <v>3569500</v>
      </c>
      <c r="I2770" s="1">
        <v>0</v>
      </c>
      <c r="J2770" s="1">
        <v>0</v>
      </c>
      <c r="K2770" s="1" t="s">
        <v>6873</v>
      </c>
      <c r="L2770" s="1">
        <v>1</v>
      </c>
      <c r="M2770" s="1" t="s">
        <v>4368</v>
      </c>
      <c r="N2770" s="1" t="s">
        <v>5662</v>
      </c>
      <c r="O2770" s="1">
        <v>11000</v>
      </c>
      <c r="P2770" s="1" t="s">
        <v>5658</v>
      </c>
      <c r="Q2770" s="1">
        <v>324.5</v>
      </c>
      <c r="R2770" s="1" t="str">
        <f>IFERROR(VLOOKUP(K2770,Proveedores!$A$2:$B$500,2,0),"Agregar")</f>
        <v xml:space="preserve">SUCESORES DE ALFREDO WILLINER S.A. </v>
      </c>
      <c r="S2770" s="5">
        <f t="shared" si="43"/>
        <v>3569500</v>
      </c>
    </row>
    <row r="2771" spans="1:19" x14ac:dyDescent="0.2">
      <c r="A2771" s="7">
        <v>44070.44699074074</v>
      </c>
      <c r="B2771" s="1" t="s">
        <v>10309</v>
      </c>
      <c r="C2771" s="1" t="s">
        <v>10310</v>
      </c>
      <c r="D2771" s="1" t="s">
        <v>1621</v>
      </c>
      <c r="E2771" s="1" t="s">
        <v>10311</v>
      </c>
      <c r="F2771" s="7">
        <v>44069</v>
      </c>
      <c r="G2771" s="1" t="s">
        <v>9510</v>
      </c>
      <c r="H2771" s="5">
        <v>7092000</v>
      </c>
      <c r="I2771" s="1">
        <v>1538</v>
      </c>
      <c r="J2771" s="1">
        <v>0</v>
      </c>
      <c r="K2771" s="1" t="s">
        <v>1416</v>
      </c>
      <c r="L2771" s="1">
        <v>2</v>
      </c>
      <c r="M2771" s="1" t="s">
        <v>8658</v>
      </c>
      <c r="N2771" s="1" t="s">
        <v>10312</v>
      </c>
      <c r="O2771" s="1">
        <v>1270000</v>
      </c>
      <c r="P2771" s="1" t="s">
        <v>7528</v>
      </c>
      <c r="Q2771" s="1">
        <v>197</v>
      </c>
      <c r="R2771" s="1" t="str">
        <f>IFERROR(VLOOKUP(K2771,Proveedores!$A$2:$B$500,2,0),"Agregar")</f>
        <v>Barack Argentina SRL</v>
      </c>
      <c r="S2771" s="5">
        <f t="shared" si="43"/>
        <v>250190000</v>
      </c>
    </row>
    <row r="2772" spans="1:19" x14ac:dyDescent="0.2">
      <c r="A2772" s="7">
        <v>44070.475370370368</v>
      </c>
      <c r="B2772" s="1" t="s">
        <v>10313</v>
      </c>
      <c r="C2772" s="1" t="s">
        <v>10314</v>
      </c>
      <c r="D2772" s="1" t="s">
        <v>1621</v>
      </c>
      <c r="E2772" s="1" t="s">
        <v>10315</v>
      </c>
      <c r="F2772" s="7">
        <v>44048</v>
      </c>
      <c r="G2772" s="1" t="s">
        <v>42</v>
      </c>
      <c r="H2772" s="5">
        <v>3219040</v>
      </c>
      <c r="I2772" s="1">
        <v>0</v>
      </c>
      <c r="J2772" s="1">
        <v>0</v>
      </c>
      <c r="K2772" s="1" t="s">
        <v>6873</v>
      </c>
      <c r="L2772" s="1">
        <v>1</v>
      </c>
      <c r="M2772" s="1" t="s">
        <v>4368</v>
      </c>
      <c r="N2772" s="1" t="s">
        <v>5662</v>
      </c>
      <c r="O2772" s="1">
        <v>9920</v>
      </c>
      <c r="P2772" s="1" t="s">
        <v>5658</v>
      </c>
      <c r="Q2772" s="1">
        <v>324.5</v>
      </c>
      <c r="R2772" s="1" t="str">
        <f>IFERROR(VLOOKUP(K2772,Proveedores!$A$2:$B$500,2,0),"Agregar")</f>
        <v xml:space="preserve">SUCESORES DE ALFREDO WILLINER S.A. </v>
      </c>
      <c r="S2772" s="5">
        <f t="shared" si="43"/>
        <v>3219040</v>
      </c>
    </row>
    <row r="2773" spans="1:19" x14ac:dyDescent="0.2">
      <c r="A2773" s="7">
        <v>44070.490289351852</v>
      </c>
      <c r="B2773" s="1" t="s">
        <v>10316</v>
      </c>
      <c r="C2773" s="1" t="s">
        <v>10317</v>
      </c>
      <c r="D2773" s="1" t="s">
        <v>1621</v>
      </c>
      <c r="E2773" s="1" t="s">
        <v>10318</v>
      </c>
      <c r="F2773" s="7">
        <v>44048</v>
      </c>
      <c r="G2773" s="1" t="s">
        <v>42</v>
      </c>
      <c r="H2773" s="5">
        <v>3569500</v>
      </c>
      <c r="I2773" s="1">
        <v>0</v>
      </c>
      <c r="J2773" s="1">
        <v>0</v>
      </c>
      <c r="K2773" s="1" t="s">
        <v>6873</v>
      </c>
      <c r="L2773" s="1">
        <v>1</v>
      </c>
      <c r="M2773" s="1" t="s">
        <v>4368</v>
      </c>
      <c r="N2773" s="1" t="s">
        <v>5662</v>
      </c>
      <c r="O2773" s="1">
        <v>11000</v>
      </c>
      <c r="P2773" s="1" t="s">
        <v>5658</v>
      </c>
      <c r="Q2773" s="1">
        <v>324.5</v>
      </c>
      <c r="R2773" s="1" t="str">
        <f>IFERROR(VLOOKUP(K2773,Proveedores!$A$2:$B$500,2,0),"Agregar")</f>
        <v xml:space="preserve">SUCESORES DE ALFREDO WILLINER S.A. </v>
      </c>
      <c r="S2773" s="5">
        <f t="shared" si="43"/>
        <v>3569500</v>
      </c>
    </row>
    <row r="2774" spans="1:19" x14ac:dyDescent="0.2">
      <c r="A2774" s="7">
        <v>44070.523449074077</v>
      </c>
      <c r="B2774" s="1" t="s">
        <v>10319</v>
      </c>
      <c r="C2774" s="1" t="s">
        <v>10320</v>
      </c>
      <c r="D2774" s="1" t="s">
        <v>1621</v>
      </c>
      <c r="E2774" s="1" t="s">
        <v>10321</v>
      </c>
      <c r="F2774" s="7">
        <v>44070</v>
      </c>
      <c r="G2774" s="1" t="s">
        <v>1018</v>
      </c>
      <c r="H2774" s="5">
        <v>836857</v>
      </c>
      <c r="I2774" s="1">
        <v>1138</v>
      </c>
      <c r="J2774" s="1">
        <v>0</v>
      </c>
      <c r="K2774" s="1" t="s">
        <v>10322</v>
      </c>
      <c r="L2774" s="1">
        <v>2</v>
      </c>
      <c r="M2774" s="1">
        <v>252190322</v>
      </c>
      <c r="N2774" s="1" t="s">
        <v>10323</v>
      </c>
      <c r="O2774" s="1">
        <v>199</v>
      </c>
      <c r="P2774" s="1" t="s">
        <v>10324</v>
      </c>
      <c r="Q2774" s="1">
        <v>1603</v>
      </c>
      <c r="R2774" s="1" t="str">
        <f>IFERROR(VLOOKUP(K2774,Proveedores!$A$2:$B$500,2,0),"Agregar")</f>
        <v>MINISTERIO DE SALUD PROV DE BUENOS AIRES</v>
      </c>
      <c r="S2774" s="5">
        <f t="shared" si="43"/>
        <v>318997</v>
      </c>
    </row>
    <row r="2775" spans="1:19" x14ac:dyDescent="0.2">
      <c r="A2775" s="7">
        <v>44070.523449074077</v>
      </c>
      <c r="B2775" s="1" t="s">
        <v>10319</v>
      </c>
      <c r="C2775" s="1" t="s">
        <v>10320</v>
      </c>
      <c r="D2775" s="1" t="s">
        <v>1621</v>
      </c>
      <c r="E2775" s="1" t="s">
        <v>10321</v>
      </c>
      <c r="F2775" s="7">
        <v>44070</v>
      </c>
      <c r="G2775" s="1" t="s">
        <v>1018</v>
      </c>
      <c r="H2775" s="5">
        <v>836857</v>
      </c>
      <c r="I2775" s="1">
        <v>1138</v>
      </c>
      <c r="J2775" s="1">
        <v>0</v>
      </c>
      <c r="K2775" s="1" t="s">
        <v>10322</v>
      </c>
      <c r="L2775" s="1">
        <v>1</v>
      </c>
      <c r="M2775" s="1">
        <v>252190595</v>
      </c>
      <c r="N2775" s="1" t="s">
        <v>10325</v>
      </c>
      <c r="O2775" s="1">
        <v>70</v>
      </c>
      <c r="P2775" s="1" t="s">
        <v>10324</v>
      </c>
      <c r="Q2775" s="1">
        <v>7398</v>
      </c>
      <c r="R2775" s="1" t="str">
        <f>IFERROR(VLOOKUP(K2775,Proveedores!$A$2:$B$500,2,0),"Agregar")</f>
        <v>MINISTERIO DE SALUD PROV DE BUENOS AIRES</v>
      </c>
      <c r="S2775" s="5">
        <f t="shared" si="43"/>
        <v>517860</v>
      </c>
    </row>
    <row r="2776" spans="1:19" x14ac:dyDescent="0.2">
      <c r="A2776" s="7">
        <v>44070.689826388887</v>
      </c>
      <c r="B2776" s="1" t="s">
        <v>10326</v>
      </c>
      <c r="C2776" s="1" t="s">
        <v>10327</v>
      </c>
      <c r="D2776" s="1" t="s">
        <v>1713</v>
      </c>
      <c r="E2776" s="1" t="s">
        <v>10328</v>
      </c>
      <c r="F2776" s="7">
        <v>44067</v>
      </c>
      <c r="G2776" s="1" t="s">
        <v>1162</v>
      </c>
      <c r="H2776" s="5">
        <v>0.04</v>
      </c>
      <c r="I2776" s="1">
        <v>808</v>
      </c>
      <c r="J2776" s="1">
        <v>0</v>
      </c>
      <c r="K2776" s="1" t="s">
        <v>4414</v>
      </c>
      <c r="L2776" s="1">
        <v>17</v>
      </c>
      <c r="M2776" s="1" t="s">
        <v>10329</v>
      </c>
      <c r="N2776" s="1" t="s">
        <v>10330</v>
      </c>
      <c r="O2776" s="1">
        <v>124560</v>
      </c>
      <c r="P2776" s="1" t="s">
        <v>10331</v>
      </c>
      <c r="Q2776" s="1">
        <v>16.27</v>
      </c>
      <c r="R2776" s="1" t="str">
        <f>IFERROR(VLOOKUP(K2776,Proveedores!$A$2:$B$500,2,0),"Agregar")</f>
        <v>NOVARTIS ARGENTINA SA</v>
      </c>
      <c r="S2776" s="5">
        <f t="shared" si="43"/>
        <v>2026591.2</v>
      </c>
    </row>
    <row r="2777" spans="1:19" x14ac:dyDescent="0.2">
      <c r="A2777" s="7">
        <v>44070.694502314815</v>
      </c>
      <c r="B2777" s="1" t="s">
        <v>10332</v>
      </c>
      <c r="C2777" s="1" t="s">
        <v>10333</v>
      </c>
      <c r="D2777" s="1" t="s">
        <v>1621</v>
      </c>
      <c r="E2777" s="1" t="s">
        <v>10334</v>
      </c>
      <c r="F2777" s="7">
        <v>44064</v>
      </c>
      <c r="G2777" s="1" t="s">
        <v>1286</v>
      </c>
      <c r="H2777" s="5">
        <v>16606250</v>
      </c>
      <c r="I2777" s="1">
        <v>1544</v>
      </c>
      <c r="J2777" s="1">
        <v>0</v>
      </c>
      <c r="K2777" s="1" t="s">
        <v>357</v>
      </c>
      <c r="L2777" s="1">
        <v>5</v>
      </c>
      <c r="M2777" s="1" t="s">
        <v>10335</v>
      </c>
      <c r="N2777" s="1" t="s">
        <v>1885</v>
      </c>
      <c r="O2777" s="1">
        <v>125000</v>
      </c>
      <c r="P2777" s="1" t="s">
        <v>6610</v>
      </c>
      <c r="Q2777" s="1">
        <v>132.85</v>
      </c>
      <c r="R2777" s="1" t="str">
        <f>IFERROR(VLOOKUP(K2777,Proveedores!$A$2:$B$500,2,0),"Agregar")</f>
        <v>Biotenk S.A.</v>
      </c>
      <c r="S2777" s="5">
        <f t="shared" si="43"/>
        <v>16606250</v>
      </c>
    </row>
    <row r="2778" spans="1:19" x14ac:dyDescent="0.2">
      <c r="A2778" s="7">
        <v>44070.696400462963</v>
      </c>
      <c r="B2778" s="1" t="s">
        <v>10336</v>
      </c>
      <c r="C2778" s="1" t="s">
        <v>10337</v>
      </c>
      <c r="D2778" s="1" t="s">
        <v>1621</v>
      </c>
      <c r="E2778" s="1" t="s">
        <v>10338</v>
      </c>
      <c r="F2778" s="7">
        <v>44054</v>
      </c>
      <c r="G2778" s="1" t="s">
        <v>42</v>
      </c>
      <c r="H2778" s="5">
        <v>5409739.5</v>
      </c>
      <c r="I2778" s="1">
        <v>0</v>
      </c>
      <c r="J2778" s="1">
        <v>0</v>
      </c>
      <c r="K2778" s="1" t="s">
        <v>6873</v>
      </c>
      <c r="L2778" s="1">
        <v>1</v>
      </c>
      <c r="M2778" s="1" t="s">
        <v>4368</v>
      </c>
      <c r="N2778" s="1" t="s">
        <v>5662</v>
      </c>
      <c r="O2778" s="1">
        <v>16671</v>
      </c>
      <c r="P2778" s="1" t="s">
        <v>5658</v>
      </c>
      <c r="Q2778" s="1">
        <v>324.5</v>
      </c>
      <c r="R2778" s="1" t="str">
        <f>IFERROR(VLOOKUP(K2778,Proveedores!$A$2:$B$500,2,0),"Agregar")</f>
        <v xml:space="preserve">SUCESORES DE ALFREDO WILLINER S.A. </v>
      </c>
      <c r="S2778" s="5">
        <f t="shared" si="43"/>
        <v>5409739.5</v>
      </c>
    </row>
    <row r="2779" spans="1:19" x14ac:dyDescent="0.2">
      <c r="A2779" s="7">
        <v>44070.704768518517</v>
      </c>
      <c r="B2779" s="1" t="s">
        <v>10339</v>
      </c>
      <c r="C2779" s="1" t="s">
        <v>10340</v>
      </c>
      <c r="D2779" s="1" t="s">
        <v>1713</v>
      </c>
      <c r="E2779" s="1" t="s">
        <v>10341</v>
      </c>
      <c r="F2779" s="7">
        <v>44067</v>
      </c>
      <c r="G2779" s="1" t="s">
        <v>1162</v>
      </c>
      <c r="H2779" s="5">
        <v>5.09</v>
      </c>
      <c r="I2779" s="1">
        <v>809</v>
      </c>
      <c r="J2779" s="1">
        <v>0</v>
      </c>
      <c r="K2779" s="1" t="s">
        <v>4414</v>
      </c>
      <c r="L2779" s="1">
        <v>18</v>
      </c>
      <c r="M2779" s="1" t="s">
        <v>10047</v>
      </c>
      <c r="N2779" s="1" t="s">
        <v>10048</v>
      </c>
      <c r="O2779" s="1">
        <v>115700</v>
      </c>
      <c r="P2779" s="1" t="s">
        <v>4989</v>
      </c>
      <c r="Q2779" s="1">
        <v>35.42</v>
      </c>
      <c r="R2779" s="1" t="str">
        <f>IFERROR(VLOOKUP(K2779,Proveedores!$A$2:$B$500,2,0),"Agregar")</f>
        <v>NOVARTIS ARGENTINA SA</v>
      </c>
      <c r="S2779" s="5">
        <f t="shared" si="43"/>
        <v>4098094</v>
      </c>
    </row>
    <row r="2780" spans="1:19" x14ac:dyDescent="0.2">
      <c r="A2780" s="7">
        <v>44070.719814814816</v>
      </c>
      <c r="B2780" s="1" t="s">
        <v>10342</v>
      </c>
      <c r="C2780" s="1" t="s">
        <v>10343</v>
      </c>
      <c r="D2780" s="1" t="s">
        <v>3031</v>
      </c>
      <c r="E2780" s="1" t="s">
        <v>10344</v>
      </c>
      <c r="F2780" s="7">
        <v>44067</v>
      </c>
      <c r="G2780" s="1" t="s">
        <v>1162</v>
      </c>
      <c r="H2780" s="5">
        <v>5.22</v>
      </c>
      <c r="I2780" s="1">
        <v>810</v>
      </c>
      <c r="J2780" s="1">
        <v>0</v>
      </c>
      <c r="K2780" s="1" t="s">
        <v>4414</v>
      </c>
      <c r="L2780" s="1">
        <v>19</v>
      </c>
      <c r="M2780" s="1" t="s">
        <v>3540</v>
      </c>
      <c r="N2780" s="1" t="s">
        <v>10345</v>
      </c>
      <c r="O2780" s="1">
        <v>186450</v>
      </c>
      <c r="P2780" s="1" t="s">
        <v>4989</v>
      </c>
      <c r="Q2780" s="1">
        <v>60.29</v>
      </c>
      <c r="R2780" s="1" t="str">
        <f>IFERROR(VLOOKUP(K2780,Proveedores!$A$2:$B$500,2,0),"Agregar")</f>
        <v>NOVARTIS ARGENTINA SA</v>
      </c>
      <c r="S2780" s="5">
        <f t="shared" si="43"/>
        <v>11241070.5</v>
      </c>
    </row>
    <row r="2781" spans="1:19" x14ac:dyDescent="0.2">
      <c r="A2781" s="7">
        <v>44070.747858796298</v>
      </c>
      <c r="B2781" s="1" t="s">
        <v>10346</v>
      </c>
      <c r="C2781" s="1" t="s">
        <v>10347</v>
      </c>
      <c r="D2781" s="1" t="s">
        <v>1713</v>
      </c>
      <c r="E2781" s="1" t="s">
        <v>10348</v>
      </c>
      <c r="F2781" s="7">
        <v>44067</v>
      </c>
      <c r="G2781" s="1" t="s">
        <v>1162</v>
      </c>
      <c r="H2781" s="5">
        <v>3.22</v>
      </c>
      <c r="I2781" s="1">
        <v>811</v>
      </c>
      <c r="J2781" s="1">
        <v>0</v>
      </c>
      <c r="K2781" s="1" t="s">
        <v>4414</v>
      </c>
      <c r="L2781" s="1">
        <v>20</v>
      </c>
      <c r="M2781" s="1" t="s">
        <v>3543</v>
      </c>
      <c r="N2781" s="1" t="s">
        <v>10061</v>
      </c>
      <c r="O2781" s="1">
        <v>67100</v>
      </c>
      <c r="P2781" s="1" t="s">
        <v>4989</v>
      </c>
      <c r="Q2781" s="1">
        <v>109.26</v>
      </c>
      <c r="R2781" s="1" t="str">
        <f>IFERROR(VLOOKUP(K2781,Proveedores!$A$2:$B$500,2,0),"Agregar")</f>
        <v>NOVARTIS ARGENTINA SA</v>
      </c>
      <c r="S2781" s="5">
        <f t="shared" si="43"/>
        <v>7331346</v>
      </c>
    </row>
    <row r="2782" spans="1:19" x14ac:dyDescent="0.2">
      <c r="A2782" s="7">
        <v>44070.762800925928</v>
      </c>
      <c r="B2782" s="1" t="s">
        <v>10349</v>
      </c>
      <c r="C2782" s="1" t="s">
        <v>10350</v>
      </c>
      <c r="D2782" s="1" t="s">
        <v>3031</v>
      </c>
      <c r="E2782" s="1" t="s">
        <v>10351</v>
      </c>
      <c r="F2782" s="7">
        <v>44067</v>
      </c>
      <c r="G2782" s="1" t="s">
        <v>1162</v>
      </c>
      <c r="H2782" s="5">
        <v>5.46</v>
      </c>
      <c r="I2782" s="1">
        <v>1120</v>
      </c>
      <c r="J2782" s="1">
        <v>0</v>
      </c>
      <c r="K2782" s="1" t="s">
        <v>4414</v>
      </c>
      <c r="L2782" s="1">
        <v>16</v>
      </c>
      <c r="M2782" s="1" t="s">
        <v>4627</v>
      </c>
      <c r="N2782" s="1" t="s">
        <v>4628</v>
      </c>
      <c r="O2782" s="1">
        <v>142440</v>
      </c>
      <c r="P2782" s="1" t="s">
        <v>3482</v>
      </c>
      <c r="Q2782" s="1">
        <v>332.16</v>
      </c>
      <c r="R2782" s="1" t="str">
        <f>IFERROR(VLOOKUP(K2782,Proveedores!$A$2:$B$500,2,0),"Agregar")</f>
        <v>NOVARTIS ARGENTINA SA</v>
      </c>
      <c r="S2782" s="5">
        <f t="shared" si="43"/>
        <v>47312870.400000006</v>
      </c>
    </row>
    <row r="2783" spans="1:19" x14ac:dyDescent="0.2">
      <c r="A2783" s="7">
        <v>44070.77076388889</v>
      </c>
      <c r="B2783" s="1" t="s">
        <v>10352</v>
      </c>
      <c r="C2783" s="1" t="s">
        <v>10353</v>
      </c>
      <c r="D2783" s="1" t="s">
        <v>1713</v>
      </c>
      <c r="E2783" s="1" t="s">
        <v>10354</v>
      </c>
      <c r="F2783" s="7">
        <v>44067</v>
      </c>
      <c r="G2783" s="1" t="s">
        <v>1162</v>
      </c>
      <c r="H2783" s="5">
        <v>3.94</v>
      </c>
      <c r="I2783" s="1">
        <v>1120</v>
      </c>
      <c r="J2783" s="1">
        <v>0</v>
      </c>
      <c r="K2783" s="1" t="s">
        <v>4414</v>
      </c>
      <c r="L2783" s="1">
        <v>17</v>
      </c>
      <c r="M2783" s="1" t="s">
        <v>10329</v>
      </c>
      <c r="N2783" s="1" t="s">
        <v>10330</v>
      </c>
      <c r="O2783" s="1">
        <v>124560</v>
      </c>
      <c r="P2783" s="1" t="s">
        <v>4989</v>
      </c>
      <c r="Q2783" s="1">
        <v>16.27</v>
      </c>
      <c r="R2783" s="1" t="str">
        <f>IFERROR(VLOOKUP(K2783,Proveedores!$A$2:$B$500,2,0),"Agregar")</f>
        <v>NOVARTIS ARGENTINA SA</v>
      </c>
      <c r="S2783" s="5">
        <f t="shared" si="43"/>
        <v>2026591.2</v>
      </c>
    </row>
    <row r="2784" spans="1:19" x14ac:dyDescent="0.2">
      <c r="A2784" s="7">
        <v>44070.877303240741</v>
      </c>
      <c r="B2784" s="1" t="s">
        <v>10355</v>
      </c>
      <c r="C2784" s="1" t="s">
        <v>10356</v>
      </c>
      <c r="D2784" s="1" t="s">
        <v>1621</v>
      </c>
      <c r="E2784" s="1" t="s">
        <v>10357</v>
      </c>
      <c r="F2784" s="7">
        <v>44064</v>
      </c>
      <c r="G2784" s="1" t="s">
        <v>7699</v>
      </c>
      <c r="H2784" s="5">
        <v>854490.84</v>
      </c>
      <c r="I2784" s="1">
        <v>1111</v>
      </c>
      <c r="J2784" s="1">
        <v>0</v>
      </c>
      <c r="K2784" s="1" t="s">
        <v>7912</v>
      </c>
      <c r="L2784" s="1">
        <v>17</v>
      </c>
      <c r="M2784" s="1" t="s">
        <v>7322</v>
      </c>
      <c r="N2784" s="1" t="s">
        <v>10358</v>
      </c>
      <c r="O2784" s="1">
        <v>1793</v>
      </c>
      <c r="P2784" s="1" t="s">
        <v>7907</v>
      </c>
      <c r="Q2784" s="1">
        <v>47657000</v>
      </c>
      <c r="R2784" s="1" t="str">
        <f>IFERROR(VLOOKUP(K2784,Proveedores!$A$2:$B$500,2,0),"Agregar")</f>
        <v>CORREO OFICIAL DE LA REPÚBLICA ARGENTINA S.A..</v>
      </c>
      <c r="S2784" s="5">
        <f t="shared" si="43"/>
        <v>85449001000</v>
      </c>
    </row>
    <row r="2785" spans="1:19" x14ac:dyDescent="0.2">
      <c r="A2785" s="7">
        <v>44070.881481481483</v>
      </c>
      <c r="B2785" s="1" t="s">
        <v>10359</v>
      </c>
      <c r="C2785" s="1" t="s">
        <v>10360</v>
      </c>
      <c r="D2785" s="1" t="s">
        <v>1621</v>
      </c>
      <c r="E2785" s="1" t="s">
        <v>10361</v>
      </c>
      <c r="F2785" s="7">
        <v>44064</v>
      </c>
      <c r="G2785" s="1" t="s">
        <v>7699</v>
      </c>
      <c r="H2785" s="5">
        <v>645752.92000000004</v>
      </c>
      <c r="I2785" s="1">
        <v>1111</v>
      </c>
      <c r="J2785" s="1">
        <v>0</v>
      </c>
      <c r="K2785" s="1" t="s">
        <v>7912</v>
      </c>
      <c r="L2785" s="1">
        <v>17</v>
      </c>
      <c r="M2785" s="1" t="s">
        <v>7322</v>
      </c>
      <c r="N2785" s="1" t="s">
        <v>10358</v>
      </c>
      <c r="O2785" s="1">
        <v>1355</v>
      </c>
      <c r="P2785" s="1" t="s">
        <v>7907</v>
      </c>
      <c r="Q2785" s="1">
        <v>47657000</v>
      </c>
      <c r="R2785" s="1" t="str">
        <f>IFERROR(VLOOKUP(K2785,Proveedores!$A$2:$B$500,2,0),"Agregar")</f>
        <v>CORREO OFICIAL DE LA REPÚBLICA ARGENTINA S.A..</v>
      </c>
      <c r="S2785" s="5">
        <f t="shared" si="43"/>
        <v>64575235000</v>
      </c>
    </row>
    <row r="2786" spans="1:19" x14ac:dyDescent="0.2">
      <c r="A2786" s="7">
        <v>44070.88484953704</v>
      </c>
      <c r="B2786" s="1" t="s">
        <v>10362</v>
      </c>
      <c r="C2786" s="1" t="s">
        <v>10363</v>
      </c>
      <c r="D2786" s="1" t="s">
        <v>1621</v>
      </c>
      <c r="E2786" s="1" t="s">
        <v>10364</v>
      </c>
      <c r="F2786" s="7">
        <v>44067</v>
      </c>
      <c r="G2786" s="1" t="s">
        <v>759</v>
      </c>
      <c r="H2786" s="5">
        <v>854014.38</v>
      </c>
      <c r="I2786" s="1">
        <v>1111</v>
      </c>
      <c r="J2786" s="1" t="s">
        <v>760</v>
      </c>
      <c r="K2786" s="1" t="s">
        <v>7912</v>
      </c>
      <c r="L2786" s="1">
        <v>17</v>
      </c>
      <c r="M2786" s="1" t="s">
        <v>7322</v>
      </c>
      <c r="N2786" s="1" t="s">
        <v>10358</v>
      </c>
      <c r="O2786" s="1">
        <v>1792</v>
      </c>
      <c r="P2786" s="1" t="s">
        <v>7907</v>
      </c>
      <c r="Q2786" s="1">
        <v>47657000</v>
      </c>
      <c r="R2786" s="1" t="str">
        <f>IFERROR(VLOOKUP(K2786,Proveedores!$A$2:$B$500,2,0),"Agregar")</f>
        <v>CORREO OFICIAL DE LA REPÚBLICA ARGENTINA S.A..</v>
      </c>
      <c r="S2786" s="5">
        <f t="shared" si="43"/>
        <v>85401344000</v>
      </c>
    </row>
    <row r="2787" spans="1:19" x14ac:dyDescent="0.2">
      <c r="A2787" s="7">
        <v>44070.888483796298</v>
      </c>
      <c r="B2787" s="1" t="s">
        <v>10365</v>
      </c>
      <c r="C2787" s="1" t="s">
        <v>10366</v>
      </c>
      <c r="D2787" s="1" t="s">
        <v>1621</v>
      </c>
      <c r="E2787" s="1" t="s">
        <v>10367</v>
      </c>
      <c r="F2787" s="7">
        <v>44067</v>
      </c>
      <c r="G2787" s="1" t="s">
        <v>759</v>
      </c>
      <c r="H2787" s="5">
        <v>828756.25</v>
      </c>
      <c r="I2787" s="1">
        <v>1111</v>
      </c>
      <c r="J2787" s="1" t="s">
        <v>760</v>
      </c>
      <c r="K2787" s="1" t="s">
        <v>7912</v>
      </c>
      <c r="L2787" s="1">
        <v>17</v>
      </c>
      <c r="M2787" s="1" t="s">
        <v>7322</v>
      </c>
      <c r="N2787" s="1" t="s">
        <v>10358</v>
      </c>
      <c r="O2787" s="1">
        <v>1739</v>
      </c>
      <c r="P2787" s="1" t="s">
        <v>7907</v>
      </c>
      <c r="Q2787" s="1">
        <v>47657000</v>
      </c>
      <c r="R2787" s="1" t="str">
        <f>IFERROR(VLOOKUP(K2787,Proveedores!$A$2:$B$500,2,0),"Agregar")</f>
        <v>CORREO OFICIAL DE LA REPÚBLICA ARGENTINA S.A..</v>
      </c>
      <c r="S2787" s="5">
        <f t="shared" si="43"/>
        <v>82875523000</v>
      </c>
    </row>
    <row r="2788" spans="1:19" x14ac:dyDescent="0.2">
      <c r="A2788" s="7">
        <v>44070.892210648148</v>
      </c>
      <c r="B2788" s="1" t="s">
        <v>10368</v>
      </c>
      <c r="C2788" s="1" t="s">
        <v>10369</v>
      </c>
      <c r="D2788" s="1" t="s">
        <v>1621</v>
      </c>
      <c r="E2788" s="1" t="s">
        <v>10370</v>
      </c>
      <c r="F2788" s="7">
        <v>44067</v>
      </c>
      <c r="G2788" s="1" t="s">
        <v>7699</v>
      </c>
      <c r="H2788" s="5">
        <v>190151.67</v>
      </c>
      <c r="I2788" s="1">
        <v>1111</v>
      </c>
      <c r="J2788" s="1">
        <v>0</v>
      </c>
      <c r="K2788" s="1" t="s">
        <v>7912</v>
      </c>
      <c r="L2788" s="1">
        <v>17</v>
      </c>
      <c r="M2788" s="1" t="s">
        <v>7322</v>
      </c>
      <c r="N2788" s="1" t="s">
        <v>10358</v>
      </c>
      <c r="O2788" s="1">
        <v>399</v>
      </c>
      <c r="P2788" s="1" t="s">
        <v>7907</v>
      </c>
      <c r="Q2788" s="1">
        <v>47657000</v>
      </c>
      <c r="R2788" s="1" t="str">
        <f>IFERROR(VLOOKUP(K2788,Proveedores!$A$2:$B$500,2,0),"Agregar")</f>
        <v>CORREO OFICIAL DE LA REPÚBLICA ARGENTINA S.A..</v>
      </c>
      <c r="S2788" s="5">
        <f t="shared" si="43"/>
        <v>19015143000</v>
      </c>
    </row>
    <row r="2789" spans="1:19" x14ac:dyDescent="0.2">
      <c r="A2789" s="7">
        <v>44070.900034722225</v>
      </c>
      <c r="B2789" s="1" t="s">
        <v>10371</v>
      </c>
      <c r="C2789" s="1" t="s">
        <v>10372</v>
      </c>
      <c r="D2789" s="1" t="s">
        <v>1621</v>
      </c>
      <c r="E2789" s="1" t="s">
        <v>10373</v>
      </c>
      <c r="F2789" s="7">
        <v>44068</v>
      </c>
      <c r="G2789" s="1" t="s">
        <v>7699</v>
      </c>
      <c r="H2789" s="5">
        <v>983164.82</v>
      </c>
      <c r="I2789" s="1">
        <v>1111</v>
      </c>
      <c r="J2789" s="1">
        <v>0</v>
      </c>
      <c r="K2789" s="1" t="s">
        <v>7912</v>
      </c>
      <c r="L2789" s="1">
        <v>17</v>
      </c>
      <c r="M2789" s="1" t="s">
        <v>7322</v>
      </c>
      <c r="N2789" s="1" t="s">
        <v>10358</v>
      </c>
      <c r="O2789" s="1">
        <v>2063</v>
      </c>
      <c r="P2789" s="1" t="s">
        <v>7907</v>
      </c>
      <c r="Q2789" s="1">
        <v>47657000</v>
      </c>
      <c r="R2789" s="1" t="str">
        <f>IFERROR(VLOOKUP(K2789,Proveedores!$A$2:$B$500,2,0),"Agregar")</f>
        <v>CORREO OFICIAL DE LA REPÚBLICA ARGENTINA S.A..</v>
      </c>
      <c r="S2789" s="5">
        <f t="shared" si="43"/>
        <v>98316391000</v>
      </c>
    </row>
    <row r="2790" spans="1:19" x14ac:dyDescent="0.2">
      <c r="A2790" s="7">
        <v>44070.995995370373</v>
      </c>
      <c r="B2790" s="1" t="s">
        <v>10374</v>
      </c>
      <c r="C2790" s="1" t="s">
        <v>10375</v>
      </c>
      <c r="D2790" s="1" t="s">
        <v>1621</v>
      </c>
      <c r="E2790" s="1" t="s">
        <v>10376</v>
      </c>
      <c r="F2790" s="7">
        <v>44067</v>
      </c>
      <c r="G2790" s="1" t="s">
        <v>759</v>
      </c>
      <c r="H2790" s="5">
        <v>1243005.1100000001</v>
      </c>
      <c r="I2790" s="1">
        <v>1111</v>
      </c>
      <c r="J2790" s="1" t="s">
        <v>763</v>
      </c>
      <c r="K2790" s="1" t="s">
        <v>7912</v>
      </c>
      <c r="L2790" s="1">
        <v>11</v>
      </c>
      <c r="M2790" s="1" t="s">
        <v>7322</v>
      </c>
      <c r="N2790" s="1" t="s">
        <v>10358</v>
      </c>
      <c r="O2790" s="1">
        <v>1083</v>
      </c>
      <c r="P2790" s="1" t="s">
        <v>7907</v>
      </c>
      <c r="Q2790" s="1">
        <v>114773999</v>
      </c>
      <c r="R2790" s="1" t="str">
        <f>IFERROR(VLOOKUP(K2790,Proveedores!$A$2:$B$500,2,0),"Agregar")</f>
        <v>CORREO OFICIAL DE LA REPÚBLICA ARGENTINA S.A..</v>
      </c>
      <c r="S2790" s="5">
        <f t="shared" si="43"/>
        <v>124300240917</v>
      </c>
    </row>
    <row r="2791" spans="1:19" x14ac:dyDescent="0.2">
      <c r="A2791" s="7">
        <v>44070.998368055552</v>
      </c>
      <c r="B2791" s="1" t="s">
        <v>10377</v>
      </c>
      <c r="C2791" s="1" t="s">
        <v>10378</v>
      </c>
      <c r="D2791" s="1" t="s">
        <v>1621</v>
      </c>
      <c r="E2791" s="1" t="s">
        <v>10379</v>
      </c>
      <c r="F2791" s="7">
        <v>44067</v>
      </c>
      <c r="G2791" s="1" t="s">
        <v>759</v>
      </c>
      <c r="H2791" s="5">
        <v>2813111.55</v>
      </c>
      <c r="I2791" s="1">
        <v>1111</v>
      </c>
      <c r="J2791" s="1" t="s">
        <v>763</v>
      </c>
      <c r="K2791" s="1" t="s">
        <v>7912</v>
      </c>
      <c r="L2791" s="1">
        <v>11</v>
      </c>
      <c r="M2791" s="1" t="s">
        <v>7322</v>
      </c>
      <c r="N2791" s="1" t="s">
        <v>10358</v>
      </c>
      <c r="O2791" s="1">
        <v>2451</v>
      </c>
      <c r="P2791" s="1" t="s">
        <v>7907</v>
      </c>
      <c r="Q2791" s="1">
        <v>114773999</v>
      </c>
      <c r="R2791" s="1" t="str">
        <f>IFERROR(VLOOKUP(K2791,Proveedores!$A$2:$B$500,2,0),"Agregar")</f>
        <v>CORREO OFICIAL DE LA REPÚBLICA ARGENTINA S.A..</v>
      </c>
      <c r="S2791" s="5">
        <f t="shared" si="43"/>
        <v>281311071549</v>
      </c>
    </row>
    <row r="2792" spans="1:19" x14ac:dyDescent="0.2">
      <c r="A2792" s="7">
        <v>44071.000578703701</v>
      </c>
      <c r="B2792" s="1" t="s">
        <v>10380</v>
      </c>
      <c r="C2792" s="1" t="s">
        <v>10381</v>
      </c>
      <c r="D2792" s="1" t="s">
        <v>1621</v>
      </c>
      <c r="E2792" s="1" t="s">
        <v>10382</v>
      </c>
      <c r="F2792" s="7">
        <v>44067</v>
      </c>
      <c r="G2792" s="1" t="s">
        <v>7699</v>
      </c>
      <c r="H2792" s="5">
        <v>1955752.15</v>
      </c>
      <c r="I2792" s="1">
        <v>1111</v>
      </c>
      <c r="J2792" s="1">
        <v>0</v>
      </c>
      <c r="K2792" s="1" t="s">
        <v>7912</v>
      </c>
      <c r="L2792" s="1">
        <v>11</v>
      </c>
      <c r="M2792" s="1" t="s">
        <v>7322</v>
      </c>
      <c r="N2792" s="1" t="s">
        <v>10358</v>
      </c>
      <c r="O2792" s="1">
        <v>1704</v>
      </c>
      <c r="P2792" s="1" t="s">
        <v>7907</v>
      </c>
      <c r="Q2792" s="1">
        <v>114773999</v>
      </c>
      <c r="R2792" s="1" t="str">
        <f>IFERROR(VLOOKUP(K2792,Proveedores!$A$2:$B$500,2,0),"Agregar")</f>
        <v>CORREO OFICIAL DE LA REPÚBLICA ARGENTINA S.A..</v>
      </c>
      <c r="S2792" s="5">
        <f t="shared" si="43"/>
        <v>195574894296</v>
      </c>
    </row>
    <row r="2793" spans="1:19" x14ac:dyDescent="0.2">
      <c r="A2793" s="7">
        <v>44071.001805555556</v>
      </c>
      <c r="B2793" s="1" t="s">
        <v>10383</v>
      </c>
      <c r="C2793" s="1" t="s">
        <v>10384</v>
      </c>
      <c r="D2793" s="1" t="s">
        <v>1621</v>
      </c>
      <c r="E2793" s="1" t="s">
        <v>10385</v>
      </c>
      <c r="F2793" s="7">
        <v>44068</v>
      </c>
      <c r="G2793" s="1" t="s">
        <v>759</v>
      </c>
      <c r="H2793" s="5">
        <v>4615062.92</v>
      </c>
      <c r="I2793" s="1">
        <v>1111</v>
      </c>
      <c r="J2793" s="1" t="s">
        <v>763</v>
      </c>
      <c r="K2793" s="1" t="s">
        <v>7912</v>
      </c>
      <c r="L2793" s="1">
        <v>11</v>
      </c>
      <c r="M2793" s="1" t="s">
        <v>7322</v>
      </c>
      <c r="N2793" s="1" t="s">
        <v>10358</v>
      </c>
      <c r="O2793" s="1">
        <v>4021</v>
      </c>
      <c r="P2793" s="1" t="s">
        <v>7907</v>
      </c>
      <c r="Q2793" s="1">
        <v>114773999</v>
      </c>
      <c r="R2793" s="1" t="str">
        <f>IFERROR(VLOOKUP(K2793,Proveedores!$A$2:$B$500,2,0),"Agregar")</f>
        <v>CORREO OFICIAL DE LA REPÚBLICA ARGENTINA S.A..</v>
      </c>
      <c r="S2793" s="5">
        <f t="shared" si="43"/>
        <v>461506249979</v>
      </c>
    </row>
    <row r="2794" spans="1:19" x14ac:dyDescent="0.2">
      <c r="A2794" s="7">
        <v>44071.006122685183</v>
      </c>
      <c r="B2794" s="1" t="s">
        <v>10386</v>
      </c>
      <c r="C2794" s="1" t="s">
        <v>10387</v>
      </c>
      <c r="D2794" s="1" t="s">
        <v>1621</v>
      </c>
      <c r="E2794" s="1" t="s">
        <v>10388</v>
      </c>
      <c r="F2794" s="7">
        <v>44070</v>
      </c>
      <c r="G2794" s="1" t="s">
        <v>7699</v>
      </c>
      <c r="H2794" s="5">
        <v>3846787.96</v>
      </c>
      <c r="I2794" s="1">
        <v>1111</v>
      </c>
      <c r="J2794" s="1">
        <v>0</v>
      </c>
      <c r="K2794" s="1" t="s">
        <v>7912</v>
      </c>
      <c r="L2794" s="1">
        <v>9</v>
      </c>
      <c r="M2794" s="1" t="s">
        <v>2315</v>
      </c>
      <c r="N2794" s="1" t="s">
        <v>7906</v>
      </c>
      <c r="O2794" s="1">
        <v>3054</v>
      </c>
      <c r="P2794" s="1" t="s">
        <v>7907</v>
      </c>
      <c r="Q2794" s="1">
        <v>507.88</v>
      </c>
      <c r="R2794" s="1" t="str">
        <f>IFERROR(VLOOKUP(K2794,Proveedores!$A$2:$B$500,2,0),"Agregar")</f>
        <v>CORREO OFICIAL DE LA REPÚBLICA ARGENTINA S.A..</v>
      </c>
      <c r="S2794" s="5">
        <f t="shared" si="43"/>
        <v>1551065.52</v>
      </c>
    </row>
    <row r="2795" spans="1:19" x14ac:dyDescent="0.2">
      <c r="A2795" s="7">
        <v>44071.006122685183</v>
      </c>
      <c r="B2795" s="1" t="s">
        <v>10386</v>
      </c>
      <c r="C2795" s="1" t="s">
        <v>10387</v>
      </c>
      <c r="D2795" s="1" t="s">
        <v>1621</v>
      </c>
      <c r="E2795" s="1" t="s">
        <v>10388</v>
      </c>
      <c r="F2795" s="7">
        <v>44070</v>
      </c>
      <c r="G2795" s="1" t="s">
        <v>7699</v>
      </c>
      <c r="H2795" s="5">
        <v>3846787.96</v>
      </c>
      <c r="I2795" s="1">
        <v>1111</v>
      </c>
      <c r="J2795" s="1">
        <v>0</v>
      </c>
      <c r="K2795" s="1" t="s">
        <v>7912</v>
      </c>
      <c r="L2795" s="1">
        <v>10</v>
      </c>
      <c r="M2795" s="1" t="s">
        <v>2315</v>
      </c>
      <c r="N2795" s="1" t="s">
        <v>7906</v>
      </c>
      <c r="O2795" s="1">
        <v>3054</v>
      </c>
      <c r="P2795" s="1" t="s">
        <v>7907</v>
      </c>
      <c r="Q2795" s="1">
        <v>751.71</v>
      </c>
      <c r="R2795" s="1" t="str">
        <f>IFERROR(VLOOKUP(K2795,Proveedores!$A$2:$B$500,2,0),"Agregar")</f>
        <v>CORREO OFICIAL DE LA REPÚBLICA ARGENTINA S.A..</v>
      </c>
      <c r="S2795" s="5">
        <f t="shared" si="43"/>
        <v>2295722.3400000003</v>
      </c>
    </row>
    <row r="2796" spans="1:19" x14ac:dyDescent="0.2">
      <c r="A2796" s="7">
        <v>44071.011504629627</v>
      </c>
      <c r="B2796" s="1" t="s">
        <v>10389</v>
      </c>
      <c r="C2796" s="1" t="s">
        <v>10390</v>
      </c>
      <c r="D2796" s="1" t="s">
        <v>1621</v>
      </c>
      <c r="E2796" s="1" t="s">
        <v>10391</v>
      </c>
      <c r="F2796" s="7">
        <v>44070</v>
      </c>
      <c r="G2796" s="1" t="s">
        <v>7699</v>
      </c>
      <c r="H2796" s="5">
        <v>1895265.5</v>
      </c>
      <c r="I2796" s="1">
        <v>1111</v>
      </c>
      <c r="J2796" s="1">
        <v>0</v>
      </c>
      <c r="K2796" s="1" t="s">
        <v>7912</v>
      </c>
      <c r="L2796" s="1">
        <v>9</v>
      </c>
      <c r="M2796" s="1" t="s">
        <v>2315</v>
      </c>
      <c r="N2796" s="1" t="s">
        <v>7906</v>
      </c>
      <c r="O2796" s="1">
        <v>1852</v>
      </c>
      <c r="P2796" s="1" t="s">
        <v>7907</v>
      </c>
      <c r="Q2796" s="1">
        <v>507.88</v>
      </c>
      <c r="R2796" s="1" t="str">
        <f>IFERROR(VLOOKUP(K2796,Proveedores!$A$2:$B$500,2,0),"Agregar")</f>
        <v>CORREO OFICIAL DE LA REPÚBLICA ARGENTINA S.A..</v>
      </c>
      <c r="S2796" s="5">
        <f t="shared" si="43"/>
        <v>940593.76</v>
      </c>
    </row>
    <row r="2797" spans="1:19" x14ac:dyDescent="0.2">
      <c r="A2797" s="7">
        <v>44071.011504629627</v>
      </c>
      <c r="B2797" s="1" t="s">
        <v>10389</v>
      </c>
      <c r="C2797" s="1" t="s">
        <v>10390</v>
      </c>
      <c r="D2797" s="1" t="s">
        <v>1621</v>
      </c>
      <c r="E2797" s="1" t="s">
        <v>10391</v>
      </c>
      <c r="F2797" s="7">
        <v>44070</v>
      </c>
      <c r="G2797" s="1" t="s">
        <v>7699</v>
      </c>
      <c r="H2797" s="5">
        <v>1895265.5</v>
      </c>
      <c r="I2797" s="1">
        <v>1111</v>
      </c>
      <c r="J2797" s="1">
        <v>0</v>
      </c>
      <c r="K2797" s="1" t="s">
        <v>7912</v>
      </c>
      <c r="L2797" s="1">
        <v>10</v>
      </c>
      <c r="M2797" s="1" t="s">
        <v>2315</v>
      </c>
      <c r="N2797" s="1" t="s">
        <v>7906</v>
      </c>
      <c r="O2797" s="1">
        <v>1270</v>
      </c>
      <c r="P2797" s="1" t="s">
        <v>7907</v>
      </c>
      <c r="Q2797" s="1">
        <v>751.71</v>
      </c>
      <c r="R2797" s="1" t="str">
        <f>IFERROR(VLOOKUP(K2797,Proveedores!$A$2:$B$500,2,0),"Agregar")</f>
        <v>CORREO OFICIAL DE LA REPÚBLICA ARGENTINA S.A..</v>
      </c>
      <c r="S2797" s="5">
        <f t="shared" si="43"/>
        <v>954671.70000000007</v>
      </c>
    </row>
    <row r="2798" spans="1:19" x14ac:dyDescent="0.2">
      <c r="A2798" s="7">
        <v>44071.421388888892</v>
      </c>
      <c r="B2798" s="1" t="s">
        <v>10392</v>
      </c>
      <c r="C2798" s="1" t="s">
        <v>10393</v>
      </c>
      <c r="D2798" s="1" t="s">
        <v>1621</v>
      </c>
      <c r="E2798" s="1" t="s">
        <v>10394</v>
      </c>
      <c r="F2798" s="7">
        <v>44067</v>
      </c>
      <c r="G2798" s="1" t="s">
        <v>692</v>
      </c>
      <c r="H2798" s="5">
        <v>1125939.24</v>
      </c>
      <c r="I2798" s="1" t="s">
        <v>1816</v>
      </c>
      <c r="J2798" s="1">
        <v>0</v>
      </c>
      <c r="K2798" s="1" t="s">
        <v>1847</v>
      </c>
      <c r="L2798" s="1">
        <v>18</v>
      </c>
      <c r="M2798" s="1" t="s">
        <v>2308</v>
      </c>
      <c r="N2798" s="1" t="s">
        <v>2354</v>
      </c>
      <c r="O2798" s="1">
        <v>29716</v>
      </c>
      <c r="P2798" s="1" t="s">
        <v>2310</v>
      </c>
      <c r="Q2798" s="1">
        <v>37.89</v>
      </c>
      <c r="R2798" s="1" t="str">
        <f>IFERROR(VLOOKUP(K2798,Proveedores!$A$2:$B$500,2,0),"Agregar")</f>
        <v xml:space="preserve">LAFEDAR S.A. </v>
      </c>
      <c r="S2798" s="5">
        <f t="shared" si="43"/>
        <v>1125939.24</v>
      </c>
    </row>
    <row r="2799" spans="1:19" x14ac:dyDescent="0.2">
      <c r="A2799" s="7">
        <v>44071.426006944443</v>
      </c>
      <c r="B2799" s="1" t="s">
        <v>10395</v>
      </c>
      <c r="C2799" s="1" t="s">
        <v>10396</v>
      </c>
      <c r="D2799" s="1" t="s">
        <v>1621</v>
      </c>
      <c r="E2799" s="1" t="s">
        <v>10397</v>
      </c>
      <c r="F2799" s="7">
        <v>44067</v>
      </c>
      <c r="G2799" s="1" t="s">
        <v>692</v>
      </c>
      <c r="H2799" s="5">
        <v>1075835.8600000001</v>
      </c>
      <c r="I2799" s="1" t="s">
        <v>1816</v>
      </c>
      <c r="J2799" s="1">
        <v>0</v>
      </c>
      <c r="K2799" s="1" t="s">
        <v>1847</v>
      </c>
      <c r="L2799" s="1">
        <v>20</v>
      </c>
      <c r="M2799" s="1" t="s">
        <v>2527</v>
      </c>
      <c r="N2799" s="1" t="s">
        <v>9358</v>
      </c>
      <c r="O2799" s="1">
        <v>30001</v>
      </c>
      <c r="P2799" s="1" t="s">
        <v>2515</v>
      </c>
      <c r="Q2799" s="1">
        <v>35.86</v>
      </c>
      <c r="R2799" s="1" t="str">
        <f>IFERROR(VLOOKUP(K2799,Proveedores!$A$2:$B$500,2,0),"Agregar")</f>
        <v xml:space="preserve">LAFEDAR S.A. </v>
      </c>
      <c r="S2799" s="5">
        <f t="shared" si="43"/>
        <v>1075835.8599999999</v>
      </c>
    </row>
    <row r="2800" spans="1:19" x14ac:dyDescent="0.2">
      <c r="A2800" s="7">
        <v>44071.431319444448</v>
      </c>
      <c r="B2800" s="1" t="s">
        <v>10398</v>
      </c>
      <c r="C2800" s="1" t="s">
        <v>10399</v>
      </c>
      <c r="D2800" s="1" t="s">
        <v>1621</v>
      </c>
      <c r="E2800" s="1" t="s">
        <v>10400</v>
      </c>
      <c r="F2800" s="7">
        <v>44069</v>
      </c>
      <c r="G2800" s="1" t="s">
        <v>692</v>
      </c>
      <c r="H2800" s="5">
        <v>2132600.7599999998</v>
      </c>
      <c r="I2800" s="1" t="s">
        <v>1816</v>
      </c>
      <c r="J2800" s="1">
        <v>0</v>
      </c>
      <c r="K2800" s="1" t="s">
        <v>1847</v>
      </c>
      <c r="L2800" s="1">
        <v>18</v>
      </c>
      <c r="M2800" s="1" t="s">
        <v>2308</v>
      </c>
      <c r="N2800" s="1" t="s">
        <v>2354</v>
      </c>
      <c r="O2800" s="1">
        <v>56284</v>
      </c>
      <c r="P2800" s="1" t="s">
        <v>2310</v>
      </c>
      <c r="Q2800" s="1">
        <v>37.89</v>
      </c>
      <c r="R2800" s="1" t="str">
        <f>IFERROR(VLOOKUP(K2800,Proveedores!$A$2:$B$500,2,0),"Agregar")</f>
        <v xml:space="preserve">LAFEDAR S.A. </v>
      </c>
      <c r="S2800" s="5">
        <f t="shared" si="43"/>
        <v>2132600.7600000002</v>
      </c>
    </row>
    <row r="2801" spans="1:19" x14ac:dyDescent="0.2">
      <c r="A2801" s="7">
        <v>44071.43408564815</v>
      </c>
      <c r="B2801" s="1" t="s">
        <v>10401</v>
      </c>
      <c r="C2801" s="1" t="s">
        <v>10402</v>
      </c>
      <c r="D2801" s="1" t="s">
        <v>1621</v>
      </c>
      <c r="E2801" s="1" t="s">
        <v>10403</v>
      </c>
      <c r="F2801" s="7">
        <v>44068</v>
      </c>
      <c r="G2801" s="1" t="s">
        <v>24</v>
      </c>
      <c r="H2801" s="5">
        <v>162000000</v>
      </c>
      <c r="I2801" s="1">
        <v>0</v>
      </c>
      <c r="J2801" s="1">
        <v>0</v>
      </c>
      <c r="K2801" s="1" t="s">
        <v>6302</v>
      </c>
      <c r="L2801" s="1">
        <v>2</v>
      </c>
      <c r="M2801" s="1" t="s">
        <v>2599</v>
      </c>
      <c r="N2801" s="1" t="s">
        <v>10404</v>
      </c>
      <c r="O2801" s="1">
        <v>3000000</v>
      </c>
      <c r="P2801" s="1" t="s">
        <v>1861</v>
      </c>
      <c r="Q2801" s="1">
        <v>180</v>
      </c>
      <c r="R2801" s="1" t="str">
        <f>IFERROR(VLOOKUP(K2801,Proveedores!$A$2:$B$500,2,0),"Agregar")</f>
        <v>VIALERG S.A.</v>
      </c>
      <c r="S2801" s="5">
        <f t="shared" si="43"/>
        <v>540000000</v>
      </c>
    </row>
    <row r="2802" spans="1:19" x14ac:dyDescent="0.2">
      <c r="A2802" s="7">
        <v>44071.528263888889</v>
      </c>
      <c r="B2802" s="1" t="s">
        <v>10405</v>
      </c>
      <c r="C2802" s="1" t="s">
        <v>10406</v>
      </c>
      <c r="D2802" s="1" t="s">
        <v>1621</v>
      </c>
      <c r="E2802" s="1">
        <v>900006792</v>
      </c>
      <c r="F2802" s="7">
        <v>44025</v>
      </c>
      <c r="G2802" s="1" t="s">
        <v>1178</v>
      </c>
      <c r="H2802" s="5">
        <v>7007507</v>
      </c>
      <c r="I2802" s="1" t="s">
        <v>10407</v>
      </c>
      <c r="J2802" s="1">
        <v>0</v>
      </c>
      <c r="K2802" s="1" t="s">
        <v>1184</v>
      </c>
      <c r="L2802" s="1">
        <v>8</v>
      </c>
      <c r="M2802" s="1" t="s">
        <v>10408</v>
      </c>
      <c r="N2802" s="1" t="s">
        <v>8462</v>
      </c>
      <c r="O2802" s="1">
        <v>7</v>
      </c>
      <c r="P2802" s="1" t="s">
        <v>1665</v>
      </c>
      <c r="Q2802" s="1">
        <v>8663</v>
      </c>
      <c r="R2802" s="1" t="str">
        <f>IFERROR(VLOOKUP(K2802,Proveedores!$A$2:$B$500,2,0),"Agregar")</f>
        <v>DENIMED S.A.</v>
      </c>
      <c r="S2802" s="5">
        <f t="shared" si="43"/>
        <v>60641</v>
      </c>
    </row>
    <row r="2803" spans="1:19" x14ac:dyDescent="0.2">
      <c r="A2803" s="7">
        <v>44071.528263888889</v>
      </c>
      <c r="B2803" s="1" t="s">
        <v>10405</v>
      </c>
      <c r="C2803" s="1" t="s">
        <v>10406</v>
      </c>
      <c r="D2803" s="1" t="s">
        <v>1621</v>
      </c>
      <c r="E2803" s="1">
        <v>900006792</v>
      </c>
      <c r="F2803" s="7">
        <v>44025</v>
      </c>
      <c r="G2803" s="1" t="s">
        <v>1178</v>
      </c>
      <c r="H2803" s="5">
        <v>7007507</v>
      </c>
      <c r="I2803" s="1" t="s">
        <v>10407</v>
      </c>
      <c r="J2803" s="1">
        <v>0</v>
      </c>
      <c r="K2803" s="1" t="s">
        <v>1184</v>
      </c>
      <c r="L2803" s="1">
        <v>9</v>
      </c>
      <c r="M2803" s="1" t="s">
        <v>10409</v>
      </c>
      <c r="N2803" s="1" t="s">
        <v>8462</v>
      </c>
      <c r="O2803" s="1">
        <v>18</v>
      </c>
      <c r="P2803" s="1" t="s">
        <v>1665</v>
      </c>
      <c r="Q2803" s="1">
        <v>14089</v>
      </c>
      <c r="R2803" s="1" t="str">
        <f>IFERROR(VLOOKUP(K2803,Proveedores!$A$2:$B$500,2,0),"Agregar")</f>
        <v>DENIMED S.A.</v>
      </c>
      <c r="S2803" s="5">
        <f t="shared" si="43"/>
        <v>253602</v>
      </c>
    </row>
    <row r="2804" spans="1:19" x14ac:dyDescent="0.2">
      <c r="A2804" s="7">
        <v>44071.528263888889</v>
      </c>
      <c r="B2804" s="1" t="s">
        <v>10405</v>
      </c>
      <c r="C2804" s="1" t="s">
        <v>10406</v>
      </c>
      <c r="D2804" s="1" t="s">
        <v>1621</v>
      </c>
      <c r="E2804" s="1">
        <v>900006792</v>
      </c>
      <c r="F2804" s="7">
        <v>44025</v>
      </c>
      <c r="G2804" s="1" t="s">
        <v>1178</v>
      </c>
      <c r="H2804" s="5">
        <v>7007507</v>
      </c>
      <c r="I2804" s="1" t="s">
        <v>10407</v>
      </c>
      <c r="J2804" s="1">
        <v>0</v>
      </c>
      <c r="K2804" s="1" t="s">
        <v>1184</v>
      </c>
      <c r="L2804" s="1">
        <v>2</v>
      </c>
      <c r="M2804" s="1" t="s">
        <v>10410</v>
      </c>
      <c r="N2804" s="1" t="s">
        <v>10411</v>
      </c>
      <c r="O2804" s="1">
        <v>144</v>
      </c>
      <c r="P2804" s="1" t="s">
        <v>1665</v>
      </c>
      <c r="Q2804" s="1">
        <v>46481</v>
      </c>
      <c r="R2804" s="1" t="str">
        <f>IFERROR(VLOOKUP(K2804,Proveedores!$A$2:$B$500,2,0),"Agregar")</f>
        <v>DENIMED S.A.</v>
      </c>
      <c r="S2804" s="5">
        <f t="shared" si="43"/>
        <v>6693264</v>
      </c>
    </row>
    <row r="2805" spans="1:19" x14ac:dyDescent="0.2">
      <c r="A2805" s="7">
        <v>44071.630694444444</v>
      </c>
      <c r="B2805" s="1" t="s">
        <v>10412</v>
      </c>
      <c r="C2805" s="1" t="s">
        <v>10413</v>
      </c>
      <c r="D2805" s="1" t="s">
        <v>1621</v>
      </c>
      <c r="E2805" s="1" t="s">
        <v>10414</v>
      </c>
      <c r="F2805" s="7">
        <v>44053</v>
      </c>
      <c r="G2805" s="1" t="s">
        <v>42</v>
      </c>
      <c r="H2805" s="5">
        <v>6182698.5</v>
      </c>
      <c r="I2805" s="1">
        <v>0</v>
      </c>
      <c r="J2805" s="1">
        <v>0</v>
      </c>
      <c r="K2805" s="1" t="s">
        <v>6873</v>
      </c>
      <c r="L2805" s="1">
        <v>1</v>
      </c>
      <c r="M2805" s="1" t="s">
        <v>4368</v>
      </c>
      <c r="N2805" s="1" t="s">
        <v>5662</v>
      </c>
      <c r="O2805" s="1">
        <v>19053</v>
      </c>
      <c r="P2805" s="1" t="s">
        <v>5658</v>
      </c>
      <c r="Q2805" s="1">
        <v>324.5</v>
      </c>
      <c r="R2805" s="1" t="str">
        <f>IFERROR(VLOOKUP(K2805,Proveedores!$A$2:$B$500,2,0),"Agregar")</f>
        <v xml:space="preserve">SUCESORES DE ALFREDO WILLINER S.A. </v>
      </c>
      <c r="S2805" s="5">
        <f t="shared" si="43"/>
        <v>6182698.5</v>
      </c>
    </row>
    <row r="2806" spans="1:19" x14ac:dyDescent="0.2">
      <c r="A2806" s="7">
        <v>44071.644293981481</v>
      </c>
      <c r="B2806" s="1" t="s">
        <v>10415</v>
      </c>
      <c r="C2806" s="1" t="s">
        <v>10416</v>
      </c>
      <c r="D2806" s="1" t="s">
        <v>1621</v>
      </c>
      <c r="E2806" s="1" t="s">
        <v>10417</v>
      </c>
      <c r="F2806" s="7">
        <v>44054</v>
      </c>
      <c r="G2806" s="1" t="s">
        <v>42</v>
      </c>
      <c r="H2806" s="5">
        <v>5451600</v>
      </c>
      <c r="I2806" s="1">
        <v>0</v>
      </c>
      <c r="J2806" s="1">
        <v>0</v>
      </c>
      <c r="K2806" s="1" t="s">
        <v>6873</v>
      </c>
      <c r="L2806" s="1">
        <v>1</v>
      </c>
      <c r="M2806" s="1" t="s">
        <v>4368</v>
      </c>
      <c r="N2806" s="1" t="s">
        <v>5662</v>
      </c>
      <c r="O2806" s="1">
        <v>16800</v>
      </c>
      <c r="P2806" s="1" t="s">
        <v>5658</v>
      </c>
      <c r="Q2806" s="1">
        <v>324.5</v>
      </c>
      <c r="R2806" s="1" t="str">
        <f>IFERROR(VLOOKUP(K2806,Proveedores!$A$2:$B$500,2,0),"Agregar")</f>
        <v xml:space="preserve">SUCESORES DE ALFREDO WILLINER S.A. </v>
      </c>
      <c r="S2806" s="5">
        <f t="shared" si="43"/>
        <v>5451600</v>
      </c>
    </row>
    <row r="2807" spans="1:19" x14ac:dyDescent="0.2">
      <c r="A2807" s="7">
        <v>44071.65625</v>
      </c>
      <c r="B2807" s="1" t="s">
        <v>10418</v>
      </c>
      <c r="C2807" s="1" t="s">
        <v>10419</v>
      </c>
      <c r="D2807" s="1" t="s">
        <v>1621</v>
      </c>
      <c r="E2807" s="1" t="s">
        <v>10420</v>
      </c>
      <c r="F2807" s="7">
        <v>44054</v>
      </c>
      <c r="G2807" s="1" t="s">
        <v>42</v>
      </c>
      <c r="H2807" s="5">
        <v>5522665.5</v>
      </c>
      <c r="I2807" s="1">
        <v>0</v>
      </c>
      <c r="J2807" s="1">
        <v>0</v>
      </c>
      <c r="K2807" s="1" t="s">
        <v>6873</v>
      </c>
      <c r="L2807" s="1">
        <v>1</v>
      </c>
      <c r="M2807" s="1" t="s">
        <v>4368</v>
      </c>
      <c r="N2807" s="1" t="s">
        <v>5662</v>
      </c>
      <c r="O2807" s="1">
        <v>17019</v>
      </c>
      <c r="P2807" s="1" t="s">
        <v>5658</v>
      </c>
      <c r="Q2807" s="1">
        <v>324.5</v>
      </c>
      <c r="R2807" s="1" t="str">
        <f>IFERROR(VLOOKUP(K2807,Proveedores!$A$2:$B$500,2,0),"Agregar")</f>
        <v xml:space="preserve">SUCESORES DE ALFREDO WILLINER S.A. </v>
      </c>
      <c r="S2807" s="5">
        <f t="shared" si="43"/>
        <v>5522665.5</v>
      </c>
    </row>
    <row r="2808" spans="1:19" x14ac:dyDescent="0.2">
      <c r="A2808" s="7">
        <v>44071.656840277778</v>
      </c>
      <c r="B2808" s="1" t="s">
        <v>10421</v>
      </c>
      <c r="C2808" s="1" t="s">
        <v>10422</v>
      </c>
      <c r="D2808" s="1" t="s">
        <v>1621</v>
      </c>
      <c r="E2808" s="1" t="s">
        <v>10423</v>
      </c>
      <c r="F2808" s="7">
        <v>44071</v>
      </c>
      <c r="G2808" s="1" t="s">
        <v>1323</v>
      </c>
      <c r="H2808" s="5">
        <v>4113500</v>
      </c>
      <c r="I2808" s="1">
        <v>0</v>
      </c>
      <c r="J2808" s="1">
        <v>0</v>
      </c>
      <c r="K2808" s="1" t="s">
        <v>10424</v>
      </c>
      <c r="L2808" s="1">
        <v>1</v>
      </c>
      <c r="M2808" s="1" t="s">
        <v>10425</v>
      </c>
      <c r="N2808" s="1" t="s">
        <v>10426</v>
      </c>
      <c r="O2808" s="1">
        <v>950</v>
      </c>
      <c r="P2808" s="1" t="s">
        <v>10427</v>
      </c>
      <c r="Q2808" s="1">
        <v>4330</v>
      </c>
      <c r="R2808" s="1" t="str">
        <f>IFERROR(VLOOKUP(K2808,Proveedores!$A$2:$B$500,2,0),"Agregar")</f>
        <v>SOLS S.A</v>
      </c>
      <c r="S2808" s="5">
        <f t="shared" si="43"/>
        <v>4113500</v>
      </c>
    </row>
    <row r="2809" spans="1:19" x14ac:dyDescent="0.2">
      <c r="A2809" s="7">
        <v>44071.690405092595</v>
      </c>
      <c r="B2809" s="1" t="s">
        <v>10428</v>
      </c>
      <c r="C2809" s="1" t="s">
        <v>10429</v>
      </c>
      <c r="D2809" s="1" t="s">
        <v>1621</v>
      </c>
      <c r="E2809" s="1" t="s">
        <v>10430</v>
      </c>
      <c r="F2809" s="7">
        <v>44005</v>
      </c>
      <c r="G2809" s="1" t="s">
        <v>1372</v>
      </c>
      <c r="H2809" s="5">
        <v>12608231.77</v>
      </c>
      <c r="I2809" s="1" t="s">
        <v>7226</v>
      </c>
      <c r="J2809" s="1">
        <v>0</v>
      </c>
      <c r="K2809" s="1" t="s">
        <v>158</v>
      </c>
      <c r="L2809" s="1">
        <v>1</v>
      </c>
      <c r="M2809" s="1" t="s">
        <v>7231</v>
      </c>
      <c r="N2809" s="1" t="s">
        <v>7227</v>
      </c>
      <c r="O2809" s="1">
        <v>6000</v>
      </c>
      <c r="P2809" s="1" t="s">
        <v>1665</v>
      </c>
      <c r="Q2809" s="1">
        <v>39156</v>
      </c>
      <c r="R2809" s="1" t="str">
        <f>IFERROR(VLOOKUP(K2809,Proveedores!$A$2:$B$500,2,0),"Agregar")</f>
        <v>Abbvie S.A.</v>
      </c>
      <c r="S2809" s="5">
        <f t="shared" si="43"/>
        <v>234936000</v>
      </c>
    </row>
    <row r="2810" spans="1:19" x14ac:dyDescent="0.2">
      <c r="A2810" s="7">
        <v>44072.778923611113</v>
      </c>
      <c r="B2810" s="1" t="s">
        <v>10431</v>
      </c>
      <c r="C2810" s="1" t="s">
        <v>10432</v>
      </c>
      <c r="D2810" s="1" t="s">
        <v>1621</v>
      </c>
      <c r="E2810" s="1" t="s">
        <v>10433</v>
      </c>
      <c r="F2810" s="7">
        <v>44069</v>
      </c>
      <c r="G2810" s="1" t="s">
        <v>1280</v>
      </c>
      <c r="H2810" s="5">
        <v>5520000</v>
      </c>
      <c r="I2810" s="1" t="s">
        <v>10434</v>
      </c>
      <c r="J2810" s="1">
        <v>0</v>
      </c>
      <c r="K2810" s="1" t="s">
        <v>620</v>
      </c>
      <c r="L2810" s="1">
        <v>1</v>
      </c>
      <c r="M2810" s="1" t="s">
        <v>7329</v>
      </c>
      <c r="N2810" s="1" t="s">
        <v>7330</v>
      </c>
      <c r="O2810" s="1">
        <v>4000000</v>
      </c>
      <c r="P2810" s="1" t="s">
        <v>3651</v>
      </c>
      <c r="Q2810" s="1">
        <v>1.38</v>
      </c>
      <c r="R2810" s="1" t="str">
        <f>IFERROR(VLOOKUP(K2810,Proveedores!$A$2:$B$500,2,0),"Agregar")</f>
        <v>PHARMOS S.A.</v>
      </c>
      <c r="S2810" s="5">
        <f t="shared" si="43"/>
        <v>5520000</v>
      </c>
    </row>
    <row r="2811" spans="1:19" x14ac:dyDescent="0.2">
      <c r="A2811" s="7">
        <v>44072.786412037036</v>
      </c>
      <c r="B2811" s="1" t="s">
        <v>10435</v>
      </c>
      <c r="C2811" s="1" t="s">
        <v>10436</v>
      </c>
      <c r="D2811" s="1" t="s">
        <v>1621</v>
      </c>
      <c r="E2811" s="1" t="s">
        <v>10437</v>
      </c>
      <c r="F2811" s="7">
        <v>44069</v>
      </c>
      <c r="G2811" s="1" t="s">
        <v>1280</v>
      </c>
      <c r="H2811" s="5">
        <v>3415500</v>
      </c>
      <c r="I2811" s="1" t="s">
        <v>10438</v>
      </c>
      <c r="J2811" s="1">
        <v>0</v>
      </c>
      <c r="K2811" s="1" t="s">
        <v>620</v>
      </c>
      <c r="L2811" s="1">
        <v>1</v>
      </c>
      <c r="M2811" s="1" t="s">
        <v>7329</v>
      </c>
      <c r="N2811" s="1" t="s">
        <v>7330</v>
      </c>
      <c r="O2811" s="1">
        <v>2475000</v>
      </c>
      <c r="P2811" s="1" t="s">
        <v>3651</v>
      </c>
      <c r="Q2811" s="1">
        <v>1.38</v>
      </c>
      <c r="R2811" s="1" t="str">
        <f>IFERROR(VLOOKUP(K2811,Proveedores!$A$2:$B$500,2,0),"Agregar")</f>
        <v>PHARMOS S.A.</v>
      </c>
      <c r="S2811" s="5">
        <f t="shared" si="43"/>
        <v>3415499.9999999995</v>
      </c>
    </row>
    <row r="2812" spans="1:19" x14ac:dyDescent="0.2">
      <c r="A2812" s="7">
        <v>44072.792129629626</v>
      </c>
      <c r="B2812" s="1" t="s">
        <v>10439</v>
      </c>
      <c r="C2812" s="1" t="s">
        <v>10440</v>
      </c>
      <c r="D2812" s="1" t="s">
        <v>1621</v>
      </c>
      <c r="E2812" s="1" t="s">
        <v>10441</v>
      </c>
      <c r="F2812" s="7">
        <v>44069</v>
      </c>
      <c r="G2812" s="1" t="s">
        <v>1280</v>
      </c>
      <c r="H2812" s="5">
        <v>3813630</v>
      </c>
      <c r="I2812" s="1" t="s">
        <v>10438</v>
      </c>
      <c r="J2812" s="1">
        <v>0</v>
      </c>
      <c r="K2812" s="1" t="s">
        <v>620</v>
      </c>
      <c r="L2812" s="1">
        <v>1</v>
      </c>
      <c r="M2812" s="1" t="s">
        <v>7329</v>
      </c>
      <c r="N2812" s="1" t="s">
        <v>7330</v>
      </c>
      <c r="O2812" s="1">
        <v>2763500</v>
      </c>
      <c r="P2812" s="1" t="s">
        <v>3651</v>
      </c>
      <c r="Q2812" s="1">
        <v>1.38</v>
      </c>
      <c r="R2812" s="1" t="str">
        <f>IFERROR(VLOOKUP(K2812,Proveedores!$A$2:$B$500,2,0),"Agregar")</f>
        <v>PHARMOS S.A.</v>
      </c>
      <c r="S2812" s="5">
        <f t="shared" si="43"/>
        <v>3813629.9999999995</v>
      </c>
    </row>
    <row r="2813" spans="1:19" x14ac:dyDescent="0.2">
      <c r="A2813" s="7">
        <v>44074.435497685183</v>
      </c>
      <c r="B2813" s="1" t="s">
        <v>10442</v>
      </c>
      <c r="C2813" s="1" t="s">
        <v>10443</v>
      </c>
      <c r="D2813" s="1" t="s">
        <v>1621</v>
      </c>
      <c r="E2813" s="1">
        <v>44139</v>
      </c>
      <c r="F2813" s="7">
        <v>44074</v>
      </c>
      <c r="G2813" s="1" t="s">
        <v>24</v>
      </c>
      <c r="H2813" s="5">
        <v>2592000</v>
      </c>
      <c r="I2813" s="1">
        <v>1558</v>
      </c>
      <c r="J2813" s="1">
        <v>0</v>
      </c>
      <c r="K2813" s="1" t="s">
        <v>1408</v>
      </c>
      <c r="L2813" s="1">
        <v>1</v>
      </c>
      <c r="M2813" s="1">
        <v>0</v>
      </c>
      <c r="N2813" s="1" t="s">
        <v>10444</v>
      </c>
      <c r="O2813" s="1">
        <v>202500</v>
      </c>
      <c r="P2813" s="1" t="s">
        <v>1665</v>
      </c>
      <c r="Q2813" s="1">
        <v>12.8</v>
      </c>
      <c r="R2813" s="1" t="str">
        <f>IFERROR(VLOOKUP(K2813,Proveedores!$A$2:$B$500,2,0),"Agregar")</f>
        <v>Brudan S.R.L.</v>
      </c>
      <c r="S2813" s="5">
        <f t="shared" si="43"/>
        <v>2592000</v>
      </c>
    </row>
    <row r="2814" spans="1:19" x14ac:dyDescent="0.2">
      <c r="A2814" s="7">
        <v>44074.548368055555</v>
      </c>
      <c r="B2814" s="1" t="s">
        <v>10445</v>
      </c>
      <c r="C2814" s="1" t="s">
        <v>10446</v>
      </c>
      <c r="D2814" s="1" t="s">
        <v>1621</v>
      </c>
      <c r="E2814" s="1" t="s">
        <v>10447</v>
      </c>
      <c r="F2814" s="7">
        <v>44057</v>
      </c>
      <c r="G2814" s="1" t="s">
        <v>692</v>
      </c>
      <c r="H2814" s="5">
        <v>814633.19</v>
      </c>
      <c r="I2814" s="1">
        <v>1512</v>
      </c>
      <c r="J2814" s="1">
        <v>0</v>
      </c>
      <c r="K2814" s="1" t="s">
        <v>3431</v>
      </c>
      <c r="L2814" s="1">
        <v>41</v>
      </c>
      <c r="M2814" s="1" t="s">
        <v>2858</v>
      </c>
      <c r="N2814" s="1" t="s">
        <v>3100</v>
      </c>
      <c r="O2814" s="1">
        <v>35496</v>
      </c>
      <c r="P2814" s="1" t="s">
        <v>2860</v>
      </c>
      <c r="Q2814" s="1">
        <v>22.95</v>
      </c>
      <c r="R2814" s="1" t="str">
        <f>IFERROR(VLOOKUP(K2814,Proveedores!$A$2:$B$500,2,0),"Agregar")</f>
        <v>Dr. LAZAR &amp; Cía. S.A.Q.e.I.</v>
      </c>
      <c r="S2814" s="5">
        <f t="shared" si="43"/>
        <v>814633.2</v>
      </c>
    </row>
    <row r="2815" spans="1:19" x14ac:dyDescent="0.2">
      <c r="A2815" s="7">
        <v>44074.662418981483</v>
      </c>
      <c r="B2815" s="1" t="s">
        <v>10448</v>
      </c>
      <c r="C2815" s="1" t="s">
        <v>10449</v>
      </c>
      <c r="D2815" s="1" t="s">
        <v>1621</v>
      </c>
      <c r="E2815" s="1" t="s">
        <v>10450</v>
      </c>
      <c r="F2815" s="7">
        <v>44054</v>
      </c>
      <c r="G2815" s="1" t="s">
        <v>42</v>
      </c>
      <c r="H2815" s="5">
        <v>3289132</v>
      </c>
      <c r="I2815" s="1">
        <v>0</v>
      </c>
      <c r="J2815" s="1">
        <v>0</v>
      </c>
      <c r="K2815" s="1" t="s">
        <v>6873</v>
      </c>
      <c r="L2815" s="1">
        <v>1</v>
      </c>
      <c r="M2815" s="1" t="s">
        <v>4368</v>
      </c>
      <c r="N2815" s="1" t="s">
        <v>5662</v>
      </c>
      <c r="O2815" s="1">
        <v>10136</v>
      </c>
      <c r="P2815" s="1" t="s">
        <v>5658</v>
      </c>
      <c r="Q2815" s="1">
        <v>324.5</v>
      </c>
      <c r="R2815" s="1" t="str">
        <f>IFERROR(VLOOKUP(K2815,Proveedores!$A$2:$B$500,2,0),"Agregar")</f>
        <v xml:space="preserve">SUCESORES DE ALFREDO WILLINER S.A. </v>
      </c>
      <c r="S2815" s="5">
        <f t="shared" si="43"/>
        <v>3289132</v>
      </c>
    </row>
    <row r="2816" spans="1:19" x14ac:dyDescent="0.2">
      <c r="A2816" s="7">
        <v>44074.664965277778</v>
      </c>
      <c r="B2816" s="1" t="s">
        <v>10451</v>
      </c>
      <c r="C2816" s="1" t="s">
        <v>10452</v>
      </c>
      <c r="D2816" s="1" t="s">
        <v>3031</v>
      </c>
      <c r="E2816" s="1" t="s">
        <v>10453</v>
      </c>
      <c r="F2816" s="7">
        <v>44067</v>
      </c>
      <c r="G2816" s="1" t="s">
        <v>1162</v>
      </c>
      <c r="H2816" s="5">
        <v>0.38</v>
      </c>
      <c r="I2816" s="1">
        <v>1191</v>
      </c>
      <c r="J2816" s="1">
        <v>0</v>
      </c>
      <c r="K2816" s="1" t="s">
        <v>4414</v>
      </c>
      <c r="L2816" s="1">
        <v>30</v>
      </c>
      <c r="M2816" s="1" t="s">
        <v>4632</v>
      </c>
      <c r="N2816" s="1" t="s">
        <v>10454</v>
      </c>
      <c r="O2816" s="1">
        <v>154</v>
      </c>
      <c r="P2816" s="1" t="s">
        <v>4849</v>
      </c>
      <c r="Q2816" s="1">
        <v>39951.18</v>
      </c>
      <c r="R2816" s="1" t="str">
        <f>IFERROR(VLOOKUP(K2816,Proveedores!$A$2:$B$500,2,0),"Agregar")</f>
        <v>NOVARTIS ARGENTINA SA</v>
      </c>
      <c r="S2816" s="5">
        <f t="shared" si="43"/>
        <v>6152481.7199999997</v>
      </c>
    </row>
    <row r="2817" spans="1:19" x14ac:dyDescent="0.2">
      <c r="A2817" s="7">
        <v>44074.676168981481</v>
      </c>
      <c r="B2817" s="1" t="s">
        <v>10455</v>
      </c>
      <c r="C2817" s="1" t="s">
        <v>10456</v>
      </c>
      <c r="D2817" s="1" t="s">
        <v>1621</v>
      </c>
      <c r="E2817" s="1" t="s">
        <v>10457</v>
      </c>
      <c r="F2817" s="7">
        <v>44054</v>
      </c>
      <c r="G2817" s="1" t="s">
        <v>42</v>
      </c>
      <c r="H2817" s="5">
        <v>3289132</v>
      </c>
      <c r="I2817" s="1">
        <v>0</v>
      </c>
      <c r="J2817" s="1">
        <v>0</v>
      </c>
      <c r="K2817" s="1" t="s">
        <v>6873</v>
      </c>
      <c r="L2817" s="1">
        <v>1</v>
      </c>
      <c r="M2817" s="1" t="s">
        <v>4368</v>
      </c>
      <c r="N2817" s="1" t="s">
        <v>5662</v>
      </c>
      <c r="O2817" s="1">
        <v>10136</v>
      </c>
      <c r="P2817" s="1" t="s">
        <v>5658</v>
      </c>
      <c r="Q2817" s="1">
        <v>324.5</v>
      </c>
      <c r="R2817" s="1" t="str">
        <f>IFERROR(VLOOKUP(K2817,Proveedores!$A$2:$B$500,2,0),"Agregar")</f>
        <v xml:space="preserve">SUCESORES DE ALFREDO WILLINER S.A. </v>
      </c>
      <c r="S2817" s="5">
        <f t="shared" si="43"/>
        <v>3289132</v>
      </c>
    </row>
    <row r="2818" spans="1:19" x14ac:dyDescent="0.2">
      <c r="A2818" s="7">
        <v>44074.683240740742</v>
      </c>
      <c r="B2818" s="1" t="s">
        <v>10458</v>
      </c>
      <c r="C2818" s="1" t="s">
        <v>10459</v>
      </c>
      <c r="D2818" s="1" t="s">
        <v>1621</v>
      </c>
      <c r="E2818" s="1" t="s">
        <v>10460</v>
      </c>
      <c r="F2818" s="7">
        <v>44054</v>
      </c>
      <c r="G2818" s="1" t="s">
        <v>42</v>
      </c>
      <c r="H2818" s="5">
        <v>3700922.5</v>
      </c>
      <c r="I2818" s="1">
        <v>0</v>
      </c>
      <c r="J2818" s="1">
        <v>0</v>
      </c>
      <c r="K2818" s="1" t="s">
        <v>6873</v>
      </c>
      <c r="L2818" s="1">
        <v>1</v>
      </c>
      <c r="M2818" s="1" t="s">
        <v>4368</v>
      </c>
      <c r="N2818" s="1" t="s">
        <v>5662</v>
      </c>
      <c r="O2818" s="1">
        <v>11405</v>
      </c>
      <c r="P2818" s="1" t="s">
        <v>5658</v>
      </c>
      <c r="Q2818" s="1">
        <v>324.5</v>
      </c>
      <c r="R2818" s="1" t="str">
        <f>IFERROR(VLOOKUP(K2818,Proveedores!$A$2:$B$500,2,0),"Agregar")</f>
        <v xml:space="preserve">SUCESORES DE ALFREDO WILLINER S.A. </v>
      </c>
      <c r="S2818" s="5">
        <f t="shared" si="43"/>
        <v>3700922.5</v>
      </c>
    </row>
    <row r="2819" spans="1:19" x14ac:dyDescent="0.2">
      <c r="A2819" s="7">
        <v>44074.693784722222</v>
      </c>
      <c r="B2819" s="1" t="s">
        <v>10461</v>
      </c>
      <c r="C2819" s="1" t="s">
        <v>10462</v>
      </c>
      <c r="D2819" s="1" t="s">
        <v>3031</v>
      </c>
      <c r="E2819" s="1" t="s">
        <v>10463</v>
      </c>
      <c r="F2819" s="7">
        <v>44067</v>
      </c>
      <c r="G2819" s="1" t="s">
        <v>1162</v>
      </c>
      <c r="H2819" s="5">
        <v>5.19</v>
      </c>
      <c r="I2819" s="1">
        <v>1230</v>
      </c>
      <c r="J2819" s="1">
        <v>0</v>
      </c>
      <c r="K2819" s="1" t="s">
        <v>4414</v>
      </c>
      <c r="L2819" s="1">
        <v>19</v>
      </c>
      <c r="M2819" s="1" t="s">
        <v>3540</v>
      </c>
      <c r="N2819" s="1" t="s">
        <v>10345</v>
      </c>
      <c r="O2819" s="1">
        <v>186450</v>
      </c>
      <c r="P2819" s="1" t="s">
        <v>4989</v>
      </c>
      <c r="Q2819" s="1">
        <v>60.29</v>
      </c>
      <c r="R2819" s="1" t="str">
        <f>IFERROR(VLOOKUP(K2819,Proveedores!$A$2:$B$500,2,0),"Agregar")</f>
        <v>NOVARTIS ARGENTINA SA</v>
      </c>
      <c r="S2819" s="5">
        <f t="shared" ref="S2819:S2882" si="44">Q2819*O2819</f>
        <v>11241070.5</v>
      </c>
    </row>
    <row r="2820" spans="1:19" x14ac:dyDescent="0.2">
      <c r="A2820" s="7">
        <v>44074.934050925927</v>
      </c>
      <c r="B2820" s="1" t="s">
        <v>10464</v>
      </c>
      <c r="C2820" s="1" t="s">
        <v>10465</v>
      </c>
      <c r="D2820" s="1" t="s">
        <v>1621</v>
      </c>
      <c r="E2820" s="1" t="s">
        <v>10466</v>
      </c>
      <c r="F2820" s="7">
        <v>44074</v>
      </c>
      <c r="G2820" s="1" t="s">
        <v>7699</v>
      </c>
      <c r="H2820" s="5">
        <v>3761848.76</v>
      </c>
      <c r="I2820" s="1">
        <v>1111</v>
      </c>
      <c r="J2820" s="1">
        <v>0</v>
      </c>
      <c r="K2820" s="1" t="s">
        <v>7912</v>
      </c>
      <c r="L2820" s="1">
        <v>9</v>
      </c>
      <c r="M2820" s="1" t="s">
        <v>2315</v>
      </c>
      <c r="N2820" s="1" t="s">
        <v>7906</v>
      </c>
      <c r="O2820" s="1">
        <v>3575</v>
      </c>
      <c r="P2820" s="1" t="s">
        <v>7907</v>
      </c>
      <c r="Q2820" s="1">
        <v>507.88</v>
      </c>
      <c r="R2820" s="1" t="str">
        <f>IFERROR(VLOOKUP(K2820,Proveedores!$A$2:$B$500,2,0),"Agregar")</f>
        <v>CORREO OFICIAL DE LA REPÚBLICA ARGENTINA S.A..</v>
      </c>
      <c r="S2820" s="5">
        <f t="shared" si="44"/>
        <v>1815671</v>
      </c>
    </row>
    <row r="2821" spans="1:19" x14ac:dyDescent="0.2">
      <c r="A2821" s="7">
        <v>44074.934050925927</v>
      </c>
      <c r="B2821" s="1" t="s">
        <v>10464</v>
      </c>
      <c r="C2821" s="1" t="s">
        <v>10465</v>
      </c>
      <c r="D2821" s="1" t="s">
        <v>1621</v>
      </c>
      <c r="E2821" s="1" t="s">
        <v>10466</v>
      </c>
      <c r="F2821" s="7">
        <v>44074</v>
      </c>
      <c r="G2821" s="1" t="s">
        <v>7699</v>
      </c>
      <c r="H2821" s="5">
        <v>3761848.76</v>
      </c>
      <c r="I2821" s="1">
        <v>1111</v>
      </c>
      <c r="J2821" s="1">
        <v>0</v>
      </c>
      <c r="K2821" s="1" t="s">
        <v>7912</v>
      </c>
      <c r="L2821" s="1">
        <v>10</v>
      </c>
      <c r="M2821" s="1" t="s">
        <v>2315</v>
      </c>
      <c r="N2821" s="1" t="s">
        <v>7906</v>
      </c>
      <c r="O2821" s="1">
        <v>2589</v>
      </c>
      <c r="P2821" s="1" t="s">
        <v>7907</v>
      </c>
      <c r="Q2821" s="1">
        <v>751.71</v>
      </c>
      <c r="R2821" s="1" t="str">
        <f>IFERROR(VLOOKUP(K2821,Proveedores!$A$2:$B$500,2,0),"Agregar")</f>
        <v>CORREO OFICIAL DE LA REPÚBLICA ARGENTINA S.A..</v>
      </c>
      <c r="S2821" s="5">
        <f t="shared" si="44"/>
        <v>1946177.1900000002</v>
      </c>
    </row>
    <row r="2822" spans="1:19" x14ac:dyDescent="0.2">
      <c r="A2822" s="7">
        <v>44074.940717592595</v>
      </c>
      <c r="B2822" s="1" t="s">
        <v>10467</v>
      </c>
      <c r="C2822" s="1" t="s">
        <v>10468</v>
      </c>
      <c r="D2822" s="1" t="s">
        <v>1621</v>
      </c>
      <c r="E2822" s="1" t="s">
        <v>10469</v>
      </c>
      <c r="F2822" s="7">
        <v>44074</v>
      </c>
      <c r="G2822" s="1" t="s">
        <v>7699</v>
      </c>
      <c r="H2822" s="5">
        <v>1655101.38</v>
      </c>
      <c r="I2822" s="1">
        <v>1111</v>
      </c>
      <c r="J2822" s="1">
        <v>0</v>
      </c>
      <c r="K2822" s="1" t="s">
        <v>7912</v>
      </c>
      <c r="L2822" s="1">
        <v>9</v>
      </c>
      <c r="M2822" s="1" t="s">
        <v>2315</v>
      </c>
      <c r="N2822" s="1" t="s">
        <v>7906</v>
      </c>
      <c r="O2822" s="1">
        <v>1314</v>
      </c>
      <c r="P2822" s="1" t="s">
        <v>7907</v>
      </c>
      <c r="Q2822" s="1">
        <v>507.88</v>
      </c>
      <c r="R2822" s="1" t="str">
        <f>IFERROR(VLOOKUP(K2822,Proveedores!$A$2:$B$500,2,0),"Agregar")</f>
        <v>CORREO OFICIAL DE LA REPÚBLICA ARGENTINA S.A..</v>
      </c>
      <c r="S2822" s="5">
        <f t="shared" si="44"/>
        <v>667354.31999999995</v>
      </c>
    </row>
    <row r="2823" spans="1:19" x14ac:dyDescent="0.2">
      <c r="A2823" s="7">
        <v>44074.940717592595</v>
      </c>
      <c r="B2823" s="1" t="s">
        <v>10467</v>
      </c>
      <c r="C2823" s="1" t="s">
        <v>10468</v>
      </c>
      <c r="D2823" s="1" t="s">
        <v>1621</v>
      </c>
      <c r="E2823" s="1" t="s">
        <v>10469</v>
      </c>
      <c r="F2823" s="7">
        <v>44074</v>
      </c>
      <c r="G2823" s="1" t="s">
        <v>7699</v>
      </c>
      <c r="H2823" s="5">
        <v>1655101.38</v>
      </c>
      <c r="I2823" s="1">
        <v>1111</v>
      </c>
      <c r="J2823" s="1">
        <v>0</v>
      </c>
      <c r="K2823" s="1" t="s">
        <v>7912</v>
      </c>
      <c r="L2823" s="1">
        <v>10</v>
      </c>
      <c r="M2823" s="1" t="s">
        <v>2315</v>
      </c>
      <c r="N2823" s="1" t="s">
        <v>7906</v>
      </c>
      <c r="O2823" s="1">
        <v>1314</v>
      </c>
      <c r="P2823" s="1" t="s">
        <v>7907</v>
      </c>
      <c r="Q2823" s="1">
        <v>751.71</v>
      </c>
      <c r="R2823" s="1" t="str">
        <f>IFERROR(VLOOKUP(K2823,Proveedores!$A$2:$B$500,2,0),"Agregar")</f>
        <v>CORREO OFICIAL DE LA REPÚBLICA ARGENTINA S.A..</v>
      </c>
      <c r="S2823" s="5">
        <f t="shared" si="44"/>
        <v>987746.94000000006</v>
      </c>
    </row>
    <row r="2824" spans="1:19" x14ac:dyDescent="0.2">
      <c r="A2824" s="7">
        <v>44074.945185185185</v>
      </c>
      <c r="B2824" s="1" t="s">
        <v>10470</v>
      </c>
      <c r="C2824" s="1" t="s">
        <v>10471</v>
      </c>
      <c r="D2824" s="1" t="s">
        <v>1621</v>
      </c>
      <c r="E2824" s="1" t="s">
        <v>10472</v>
      </c>
      <c r="F2824" s="7">
        <v>44069</v>
      </c>
      <c r="G2824" s="1" t="s">
        <v>7699</v>
      </c>
      <c r="H2824" s="5">
        <v>87228.25</v>
      </c>
      <c r="I2824" s="1">
        <v>1111</v>
      </c>
      <c r="J2824" s="1">
        <v>0</v>
      </c>
      <c r="K2824" s="1" t="s">
        <v>7912</v>
      </c>
      <c r="L2824" s="1">
        <v>11</v>
      </c>
      <c r="M2824" s="1" t="s">
        <v>7322</v>
      </c>
      <c r="N2824" s="1" t="s">
        <v>10358</v>
      </c>
      <c r="O2824" s="1">
        <v>76</v>
      </c>
      <c r="P2824" s="1" t="s">
        <v>7907</v>
      </c>
      <c r="Q2824" s="1">
        <v>114773999</v>
      </c>
      <c r="R2824" s="1" t="str">
        <f>IFERROR(VLOOKUP(K2824,Proveedores!$A$2:$B$500,2,0),"Agregar")</f>
        <v>CORREO OFICIAL DE LA REPÚBLICA ARGENTINA S.A..</v>
      </c>
      <c r="S2824" s="5">
        <f t="shared" si="44"/>
        <v>8722823924</v>
      </c>
    </row>
    <row r="2825" spans="1:19" x14ac:dyDescent="0.2">
      <c r="A2825" s="7">
        <v>44075.484189814815</v>
      </c>
      <c r="B2825" s="1" t="s">
        <v>10473</v>
      </c>
      <c r="C2825" s="1" t="s">
        <v>10474</v>
      </c>
      <c r="D2825" s="1" t="s">
        <v>1621</v>
      </c>
      <c r="E2825" s="1" t="s">
        <v>10475</v>
      </c>
      <c r="F2825" s="7">
        <v>44062</v>
      </c>
      <c r="G2825" s="1" t="s">
        <v>692</v>
      </c>
      <c r="H2825" s="5">
        <v>1490109.6</v>
      </c>
      <c r="I2825" s="1">
        <v>1567</v>
      </c>
      <c r="J2825" s="1">
        <v>0</v>
      </c>
      <c r="K2825" s="1" t="s">
        <v>620</v>
      </c>
      <c r="L2825" s="1">
        <v>9</v>
      </c>
      <c r="M2825" s="1" t="s">
        <v>3817</v>
      </c>
      <c r="N2825" s="1" t="s">
        <v>10476</v>
      </c>
      <c r="O2825" s="1">
        <v>12671</v>
      </c>
      <c r="P2825" s="1" t="s">
        <v>10477</v>
      </c>
      <c r="Q2825" s="1">
        <v>117.6</v>
      </c>
      <c r="R2825" s="1" t="str">
        <f>IFERROR(VLOOKUP(K2825,Proveedores!$A$2:$B$500,2,0),"Agregar")</f>
        <v>PHARMOS S.A.</v>
      </c>
      <c r="S2825" s="5">
        <f t="shared" si="44"/>
        <v>1490109.5999999999</v>
      </c>
    </row>
    <row r="2826" spans="1:19" x14ac:dyDescent="0.2">
      <c r="A2826" s="7">
        <v>44075.500798611109</v>
      </c>
      <c r="B2826" s="1" t="s">
        <v>10478</v>
      </c>
      <c r="C2826" s="1" t="s">
        <v>10479</v>
      </c>
      <c r="D2826" s="1" t="s">
        <v>1621</v>
      </c>
      <c r="E2826" s="1" t="s">
        <v>10480</v>
      </c>
      <c r="F2826" s="7">
        <v>44062</v>
      </c>
      <c r="G2826" s="1" t="s">
        <v>692</v>
      </c>
      <c r="H2826" s="5">
        <v>1296422.3999999999</v>
      </c>
      <c r="I2826" s="1">
        <v>1568</v>
      </c>
      <c r="J2826" s="1">
        <v>0</v>
      </c>
      <c r="K2826" s="1" t="s">
        <v>620</v>
      </c>
      <c r="L2826" s="1">
        <v>9</v>
      </c>
      <c r="M2826" s="1" t="s">
        <v>3817</v>
      </c>
      <c r="N2826" s="1" t="s">
        <v>10476</v>
      </c>
      <c r="O2826" s="1">
        <v>11024</v>
      </c>
      <c r="P2826" s="1" t="s">
        <v>10477</v>
      </c>
      <c r="Q2826" s="1">
        <v>117.6</v>
      </c>
      <c r="R2826" s="1" t="str">
        <f>IFERROR(VLOOKUP(K2826,Proveedores!$A$2:$B$500,2,0),"Agregar")</f>
        <v>PHARMOS S.A.</v>
      </c>
      <c r="S2826" s="5">
        <f t="shared" si="44"/>
        <v>1296422.3999999999</v>
      </c>
    </row>
    <row r="2827" spans="1:19" x14ac:dyDescent="0.2">
      <c r="A2827" s="7">
        <v>44075.508750000001</v>
      </c>
      <c r="B2827" s="1" t="s">
        <v>10481</v>
      </c>
      <c r="C2827" s="1" t="s">
        <v>10482</v>
      </c>
      <c r="D2827" s="1" t="s">
        <v>1621</v>
      </c>
      <c r="E2827" s="1" t="s">
        <v>10483</v>
      </c>
      <c r="F2827" s="7">
        <v>44062</v>
      </c>
      <c r="G2827" s="1" t="s">
        <v>692</v>
      </c>
      <c r="H2827" s="5">
        <v>1944751.2</v>
      </c>
      <c r="I2827" s="1">
        <v>1568</v>
      </c>
      <c r="J2827" s="1">
        <v>0</v>
      </c>
      <c r="K2827" s="1" t="s">
        <v>620</v>
      </c>
      <c r="L2827" s="1">
        <v>9</v>
      </c>
      <c r="M2827" s="1" t="s">
        <v>3817</v>
      </c>
      <c r="N2827" s="1" t="s">
        <v>10476</v>
      </c>
      <c r="O2827" s="1">
        <v>16537</v>
      </c>
      <c r="P2827" s="1" t="s">
        <v>10477</v>
      </c>
      <c r="Q2827" s="1">
        <v>117.6</v>
      </c>
      <c r="R2827" s="1" t="str">
        <f>IFERROR(VLOOKUP(K2827,Proveedores!$A$2:$B$500,2,0),"Agregar")</f>
        <v>PHARMOS S.A.</v>
      </c>
      <c r="S2827" s="5">
        <f t="shared" si="44"/>
        <v>1944751.2</v>
      </c>
    </row>
    <row r="2828" spans="1:19" x14ac:dyDescent="0.2">
      <c r="A2828" s="7">
        <v>44075.514328703706</v>
      </c>
      <c r="B2828" s="1" t="s">
        <v>10484</v>
      </c>
      <c r="C2828" s="1" t="s">
        <v>10485</v>
      </c>
      <c r="D2828" s="1" t="s">
        <v>1621</v>
      </c>
      <c r="E2828" s="1" t="s">
        <v>10486</v>
      </c>
      <c r="F2828" s="7">
        <v>44062</v>
      </c>
      <c r="G2828" s="1" t="s">
        <v>692</v>
      </c>
      <c r="H2828" s="5">
        <v>3109696.8</v>
      </c>
      <c r="I2828" s="1">
        <v>1568</v>
      </c>
      <c r="J2828" s="1">
        <v>0</v>
      </c>
      <c r="K2828" s="1" t="s">
        <v>620</v>
      </c>
      <c r="L2828" s="1">
        <v>9</v>
      </c>
      <c r="M2828" s="1" t="s">
        <v>3817</v>
      </c>
      <c r="N2828" s="1" t="s">
        <v>10476</v>
      </c>
      <c r="O2828" s="1">
        <v>26443</v>
      </c>
      <c r="P2828" s="1" t="s">
        <v>10477</v>
      </c>
      <c r="Q2828" s="1">
        <v>117.6</v>
      </c>
      <c r="R2828" s="1" t="str">
        <f>IFERROR(VLOOKUP(K2828,Proveedores!$A$2:$B$500,2,0),"Agregar")</f>
        <v>PHARMOS S.A.</v>
      </c>
      <c r="S2828" s="5">
        <f t="shared" si="44"/>
        <v>3109696.8</v>
      </c>
    </row>
    <row r="2829" spans="1:19" x14ac:dyDescent="0.2">
      <c r="A2829" s="7">
        <v>44075.529374999998</v>
      </c>
      <c r="B2829" s="1" t="s">
        <v>10487</v>
      </c>
      <c r="C2829" s="1" t="s">
        <v>10488</v>
      </c>
      <c r="D2829" s="1" t="s">
        <v>1621</v>
      </c>
      <c r="E2829" s="1" t="s">
        <v>10489</v>
      </c>
      <c r="F2829" s="7">
        <v>44074</v>
      </c>
      <c r="G2829" s="1" t="s">
        <v>7514</v>
      </c>
      <c r="H2829" s="5">
        <v>3150800</v>
      </c>
      <c r="I2829" s="1" t="s">
        <v>1816</v>
      </c>
      <c r="J2829" s="1">
        <v>0</v>
      </c>
      <c r="K2829" s="1" t="s">
        <v>1399</v>
      </c>
      <c r="L2829" s="1">
        <v>3</v>
      </c>
      <c r="M2829" s="1" t="s">
        <v>1816</v>
      </c>
      <c r="N2829" s="1" t="s">
        <v>10490</v>
      </c>
      <c r="O2829" s="1">
        <v>22000</v>
      </c>
      <c r="P2829" s="1" t="s">
        <v>2149</v>
      </c>
      <c r="Q2829" s="1">
        <v>17.399999999999999</v>
      </c>
      <c r="R2829" s="1" t="str">
        <f>IFERROR(VLOOKUP(K2829,Proveedores!$A$2:$B$500,2,0),"Agregar")</f>
        <v>FABRICALCO S.R.L.</v>
      </c>
      <c r="S2829" s="5">
        <f t="shared" si="44"/>
        <v>382799.99999999994</v>
      </c>
    </row>
    <row r="2830" spans="1:19" x14ac:dyDescent="0.2">
      <c r="A2830" s="7">
        <v>44075.529374999998</v>
      </c>
      <c r="B2830" s="1" t="s">
        <v>10487</v>
      </c>
      <c r="C2830" s="1" t="s">
        <v>10488</v>
      </c>
      <c r="D2830" s="1" t="s">
        <v>1621</v>
      </c>
      <c r="E2830" s="1" t="s">
        <v>10489</v>
      </c>
      <c r="F2830" s="7">
        <v>44074</v>
      </c>
      <c r="G2830" s="1" t="s">
        <v>7514</v>
      </c>
      <c r="H2830" s="5">
        <v>3150800</v>
      </c>
      <c r="I2830" s="1" t="s">
        <v>1816</v>
      </c>
      <c r="J2830" s="1">
        <v>0</v>
      </c>
      <c r="K2830" s="1" t="s">
        <v>1399</v>
      </c>
      <c r="L2830" s="1">
        <v>1</v>
      </c>
      <c r="M2830" s="1" t="s">
        <v>1816</v>
      </c>
      <c r="N2830" s="1" t="s">
        <v>10491</v>
      </c>
      <c r="O2830" s="1">
        <v>20000</v>
      </c>
      <c r="P2830" s="1" t="s">
        <v>2149</v>
      </c>
      <c r="Q2830" s="1">
        <v>138.4</v>
      </c>
      <c r="R2830" s="1" t="str">
        <f>IFERROR(VLOOKUP(K2830,Proveedores!$A$2:$B$500,2,0),"Agregar")</f>
        <v>FABRICALCO S.R.L.</v>
      </c>
      <c r="S2830" s="5">
        <f t="shared" si="44"/>
        <v>2768000</v>
      </c>
    </row>
    <row r="2831" spans="1:19" x14ac:dyDescent="0.2">
      <c r="A2831" s="7">
        <v>44075.544004629628</v>
      </c>
      <c r="B2831" s="1" t="s">
        <v>10492</v>
      </c>
      <c r="C2831" s="1" t="s">
        <v>10493</v>
      </c>
      <c r="D2831" s="1" t="s">
        <v>1621</v>
      </c>
      <c r="E2831" s="1">
        <v>22356</v>
      </c>
      <c r="F2831" s="7">
        <v>44075</v>
      </c>
      <c r="G2831" s="1" t="s">
        <v>10494</v>
      </c>
      <c r="H2831" s="5">
        <v>2816100</v>
      </c>
      <c r="I2831" s="1">
        <v>1577</v>
      </c>
      <c r="J2831" s="1">
        <v>0</v>
      </c>
      <c r="K2831" s="1" t="s">
        <v>505</v>
      </c>
      <c r="L2831" s="1">
        <v>1</v>
      </c>
      <c r="M2831" s="1" t="s">
        <v>9650</v>
      </c>
      <c r="N2831" s="1" t="s">
        <v>10495</v>
      </c>
      <c r="O2831" s="1">
        <v>52500</v>
      </c>
      <c r="P2831" s="1" t="s">
        <v>1850</v>
      </c>
      <c r="Q2831" s="1">
        <v>53.64</v>
      </c>
      <c r="R2831" s="1" t="str">
        <f>IFERROR(VLOOKUP(K2831,Proveedores!$A$2:$B$500,2,0),"Agregar")</f>
        <v>MEDI SISTEM SRL</v>
      </c>
      <c r="S2831" s="5">
        <f t="shared" si="44"/>
        <v>2816100</v>
      </c>
    </row>
    <row r="2832" spans="1:19" x14ac:dyDescent="0.2">
      <c r="A2832" s="7">
        <v>44075.603796296295</v>
      </c>
      <c r="B2832" s="1" t="s">
        <v>10496</v>
      </c>
      <c r="C2832" s="1" t="s">
        <v>10497</v>
      </c>
      <c r="D2832" s="1" t="s">
        <v>1621</v>
      </c>
      <c r="E2832" s="1" t="s">
        <v>10498</v>
      </c>
      <c r="F2832" s="7">
        <v>44075</v>
      </c>
      <c r="G2832" s="1" t="s">
        <v>1323</v>
      </c>
      <c r="H2832" s="5">
        <v>5499100</v>
      </c>
      <c r="I2832" s="1">
        <v>0</v>
      </c>
      <c r="J2832" s="1">
        <v>0</v>
      </c>
      <c r="K2832" s="1" t="s">
        <v>10424</v>
      </c>
      <c r="L2832" s="1">
        <v>1</v>
      </c>
      <c r="M2832" s="1" t="s">
        <v>10499</v>
      </c>
      <c r="N2832" s="1" t="s">
        <v>10500</v>
      </c>
      <c r="O2832" s="1">
        <v>1270</v>
      </c>
      <c r="P2832" s="1" t="s">
        <v>1665</v>
      </c>
      <c r="Q2832" s="1">
        <v>4330</v>
      </c>
      <c r="R2832" s="1" t="str">
        <f>IFERROR(VLOOKUP(K2832,Proveedores!$A$2:$B$500,2,0),"Agregar")</f>
        <v>SOLS S.A</v>
      </c>
      <c r="S2832" s="5">
        <f t="shared" si="44"/>
        <v>5499100</v>
      </c>
    </row>
    <row r="2833" spans="1:19" x14ac:dyDescent="0.2">
      <c r="A2833" s="7">
        <v>44075.630162037036</v>
      </c>
      <c r="B2833" s="1" t="s">
        <v>10501</v>
      </c>
      <c r="C2833" s="1" t="s">
        <v>10502</v>
      </c>
      <c r="D2833" s="1" t="s">
        <v>1621</v>
      </c>
      <c r="E2833" s="1" t="s">
        <v>10503</v>
      </c>
      <c r="F2833" s="7">
        <v>44062</v>
      </c>
      <c r="G2833" s="1" t="s">
        <v>692</v>
      </c>
      <c r="H2833" s="5">
        <v>1545600</v>
      </c>
      <c r="I2833" s="1">
        <v>1549</v>
      </c>
      <c r="J2833" s="1">
        <v>0</v>
      </c>
      <c r="K2833" s="1" t="s">
        <v>702</v>
      </c>
      <c r="L2833" s="1">
        <v>25</v>
      </c>
      <c r="M2833" s="1">
        <v>3002212</v>
      </c>
      <c r="N2833" s="1" t="s">
        <v>7201</v>
      </c>
      <c r="O2833" s="1">
        <v>19320</v>
      </c>
      <c r="P2833" s="1" t="s">
        <v>7187</v>
      </c>
      <c r="Q2833" s="1">
        <v>80</v>
      </c>
      <c r="R2833" s="1" t="str">
        <f>IFERROR(VLOOKUP(K2833,Proveedores!$A$2:$B$500,2,0),"Agregar")</f>
        <v>SAVANT PHARM S.A.</v>
      </c>
      <c r="S2833" s="5">
        <f t="shared" si="44"/>
        <v>1545600</v>
      </c>
    </row>
    <row r="2834" spans="1:19" x14ac:dyDescent="0.2">
      <c r="A2834" s="7">
        <v>44075.638888888891</v>
      </c>
      <c r="B2834" s="1" t="s">
        <v>10504</v>
      </c>
      <c r="C2834" s="1" t="s">
        <v>10505</v>
      </c>
      <c r="D2834" s="1" t="s">
        <v>1621</v>
      </c>
      <c r="E2834" s="1" t="s">
        <v>10506</v>
      </c>
      <c r="F2834" s="7">
        <v>44062</v>
      </c>
      <c r="G2834" s="1" t="s">
        <v>692</v>
      </c>
      <c r="H2834" s="5">
        <v>1290240</v>
      </c>
      <c r="I2834" s="1">
        <v>1550</v>
      </c>
      <c r="J2834" s="1">
        <v>0</v>
      </c>
      <c r="K2834" s="1" t="s">
        <v>702</v>
      </c>
      <c r="L2834" s="1">
        <v>25</v>
      </c>
      <c r="M2834" s="1">
        <v>3002212</v>
      </c>
      <c r="N2834" s="1" t="s">
        <v>7201</v>
      </c>
      <c r="O2834" s="1">
        <v>16128</v>
      </c>
      <c r="P2834" s="1" t="s">
        <v>7187</v>
      </c>
      <c r="Q2834" s="1">
        <v>80</v>
      </c>
      <c r="R2834" s="1" t="str">
        <f>IFERROR(VLOOKUP(K2834,Proveedores!$A$2:$B$500,2,0),"Agregar")</f>
        <v>SAVANT PHARM S.A.</v>
      </c>
      <c r="S2834" s="5">
        <f t="shared" si="44"/>
        <v>1290240</v>
      </c>
    </row>
    <row r="2835" spans="1:19" x14ac:dyDescent="0.2">
      <c r="A2835" s="7">
        <v>44075.643761574072</v>
      </c>
      <c r="B2835" s="1" t="s">
        <v>10507</v>
      </c>
      <c r="C2835" s="1" t="s">
        <v>10508</v>
      </c>
      <c r="D2835" s="1" t="s">
        <v>1621</v>
      </c>
      <c r="E2835" s="1" t="s">
        <v>10509</v>
      </c>
      <c r="F2835" s="7">
        <v>44075</v>
      </c>
      <c r="G2835" s="1" t="s">
        <v>142</v>
      </c>
      <c r="H2835" s="5">
        <v>5048164.43</v>
      </c>
      <c r="I2835" s="1">
        <v>1</v>
      </c>
      <c r="J2835" s="1">
        <v>0</v>
      </c>
      <c r="K2835" s="1" t="s">
        <v>146</v>
      </c>
      <c r="L2835" s="1">
        <v>3</v>
      </c>
      <c r="M2835" s="1" t="s">
        <v>2315</v>
      </c>
      <c r="N2835" s="1" t="s">
        <v>2316</v>
      </c>
      <c r="O2835" s="1">
        <v>1</v>
      </c>
      <c r="P2835" s="1" t="s">
        <v>2316</v>
      </c>
      <c r="Q2835" s="1">
        <v>100695.67999999999</v>
      </c>
      <c r="R2835" s="1" t="str">
        <f>IFERROR(VLOOKUP(K2835,Proveedores!$A$2:$B$500,2,0),"Agregar")</f>
        <v>SUIZO ARGENTINA S.A.</v>
      </c>
      <c r="S2835" s="5">
        <f t="shared" si="44"/>
        <v>100695.67999999999</v>
      </c>
    </row>
    <row r="2836" spans="1:19" x14ac:dyDescent="0.2">
      <c r="A2836" s="7">
        <v>44075.643761574072</v>
      </c>
      <c r="B2836" s="1" t="s">
        <v>10507</v>
      </c>
      <c r="C2836" s="1" t="s">
        <v>10508</v>
      </c>
      <c r="D2836" s="1" t="s">
        <v>1621</v>
      </c>
      <c r="E2836" s="1" t="s">
        <v>10509</v>
      </c>
      <c r="F2836" s="7">
        <v>44075</v>
      </c>
      <c r="G2836" s="1" t="s">
        <v>142</v>
      </c>
      <c r="H2836" s="5">
        <v>5048164.43</v>
      </c>
      <c r="I2836" s="1">
        <v>1</v>
      </c>
      <c r="J2836" s="1">
        <v>0</v>
      </c>
      <c r="K2836" s="1" t="s">
        <v>146</v>
      </c>
      <c r="L2836" s="1">
        <v>1</v>
      </c>
      <c r="M2836" s="1" t="s">
        <v>2317</v>
      </c>
      <c r="N2836" s="1" t="s">
        <v>2316</v>
      </c>
      <c r="O2836" s="1">
        <v>1</v>
      </c>
      <c r="P2836" s="1" t="s">
        <v>2316</v>
      </c>
      <c r="Q2836" s="1">
        <v>218033.03</v>
      </c>
      <c r="R2836" s="1" t="str">
        <f>IFERROR(VLOOKUP(K2836,Proveedores!$A$2:$B$500,2,0),"Agregar")</f>
        <v>SUIZO ARGENTINA S.A.</v>
      </c>
      <c r="S2836" s="5">
        <f t="shared" si="44"/>
        <v>218033.03</v>
      </c>
    </row>
    <row r="2837" spans="1:19" x14ac:dyDescent="0.2">
      <c r="A2837" s="7">
        <v>44075.643761574072</v>
      </c>
      <c r="B2837" s="1" t="s">
        <v>10507</v>
      </c>
      <c r="C2837" s="1" t="s">
        <v>10508</v>
      </c>
      <c r="D2837" s="1" t="s">
        <v>1621</v>
      </c>
      <c r="E2837" s="1" t="s">
        <v>10509</v>
      </c>
      <c r="F2837" s="7">
        <v>44075</v>
      </c>
      <c r="G2837" s="1" t="s">
        <v>142</v>
      </c>
      <c r="H2837" s="5">
        <v>5048164.43</v>
      </c>
      <c r="I2837" s="1">
        <v>1</v>
      </c>
      <c r="J2837" s="1">
        <v>0</v>
      </c>
      <c r="K2837" s="1" t="s">
        <v>146</v>
      </c>
      <c r="L2837" s="1">
        <v>2</v>
      </c>
      <c r="M2837" s="1" t="s">
        <v>2317</v>
      </c>
      <c r="N2837" s="1" t="s">
        <v>2316</v>
      </c>
      <c r="O2837" s="1">
        <v>1</v>
      </c>
      <c r="P2837" s="1" t="s">
        <v>2316</v>
      </c>
      <c r="Q2837" s="1">
        <v>4729435.72</v>
      </c>
      <c r="R2837" s="1" t="str">
        <f>IFERROR(VLOOKUP(K2837,Proveedores!$A$2:$B$500,2,0),"Agregar")</f>
        <v>SUIZO ARGENTINA S.A.</v>
      </c>
      <c r="S2837" s="5">
        <f t="shared" si="44"/>
        <v>4729435.72</v>
      </c>
    </row>
    <row r="2838" spans="1:19" x14ac:dyDescent="0.2">
      <c r="A2838" s="7">
        <v>44075.644016203703</v>
      </c>
      <c r="B2838" s="1" t="s">
        <v>10510</v>
      </c>
      <c r="C2838" s="1" t="s">
        <v>10511</v>
      </c>
      <c r="D2838" s="1" t="s">
        <v>1621</v>
      </c>
      <c r="E2838" s="1" t="s">
        <v>10512</v>
      </c>
      <c r="F2838" s="7">
        <v>44062</v>
      </c>
      <c r="G2838" s="1" t="s">
        <v>692</v>
      </c>
      <c r="H2838" s="5">
        <v>1557120</v>
      </c>
      <c r="I2838" s="1">
        <v>1551</v>
      </c>
      <c r="J2838" s="1">
        <v>0</v>
      </c>
      <c r="K2838" s="1" t="s">
        <v>702</v>
      </c>
      <c r="L2838" s="1">
        <v>25</v>
      </c>
      <c r="M2838" s="1">
        <v>3002212</v>
      </c>
      <c r="N2838" s="1" t="s">
        <v>7201</v>
      </c>
      <c r="O2838" s="1">
        <v>19464</v>
      </c>
      <c r="P2838" s="1" t="s">
        <v>7187</v>
      </c>
      <c r="Q2838" s="1">
        <v>80</v>
      </c>
      <c r="R2838" s="1" t="str">
        <f>IFERROR(VLOOKUP(K2838,Proveedores!$A$2:$B$500,2,0),"Agregar")</f>
        <v>SAVANT PHARM S.A.</v>
      </c>
      <c r="S2838" s="5">
        <f t="shared" si="44"/>
        <v>1557120</v>
      </c>
    </row>
    <row r="2839" spans="1:19" x14ac:dyDescent="0.2">
      <c r="A2839" s="7">
        <v>44075.648692129631</v>
      </c>
      <c r="B2839" s="1" t="s">
        <v>10513</v>
      </c>
      <c r="C2839" s="1" t="s">
        <v>10514</v>
      </c>
      <c r="D2839" s="1" t="s">
        <v>1621</v>
      </c>
      <c r="E2839" s="1" t="s">
        <v>10515</v>
      </c>
      <c r="F2839" s="7">
        <v>44062</v>
      </c>
      <c r="G2839" s="1" t="s">
        <v>692</v>
      </c>
      <c r="H2839" s="5">
        <v>591360</v>
      </c>
      <c r="I2839" s="1">
        <v>1552</v>
      </c>
      <c r="J2839" s="1">
        <v>0</v>
      </c>
      <c r="K2839" s="1" t="s">
        <v>702</v>
      </c>
      <c r="L2839" s="1">
        <v>25</v>
      </c>
      <c r="M2839" s="1">
        <v>3002212</v>
      </c>
      <c r="N2839" s="1" t="s">
        <v>7201</v>
      </c>
      <c r="O2839" s="1">
        <v>7392</v>
      </c>
      <c r="P2839" s="1" t="s">
        <v>7187</v>
      </c>
      <c r="Q2839" s="1">
        <v>80</v>
      </c>
      <c r="R2839" s="1" t="str">
        <f>IFERROR(VLOOKUP(K2839,Proveedores!$A$2:$B$500,2,0),"Agregar")</f>
        <v>SAVANT PHARM S.A.</v>
      </c>
      <c r="S2839" s="5">
        <f t="shared" si="44"/>
        <v>591360</v>
      </c>
    </row>
    <row r="2840" spans="1:19" x14ac:dyDescent="0.2">
      <c r="A2840" s="7">
        <v>44075.652858796297</v>
      </c>
      <c r="B2840" s="1" t="s">
        <v>10516</v>
      </c>
      <c r="C2840" s="1" t="s">
        <v>10517</v>
      </c>
      <c r="D2840" s="1" t="s">
        <v>1621</v>
      </c>
      <c r="E2840" s="1" t="s">
        <v>10518</v>
      </c>
      <c r="F2840" s="7">
        <v>44075</v>
      </c>
      <c r="G2840" s="1" t="s">
        <v>1301</v>
      </c>
      <c r="H2840" s="5">
        <v>904033</v>
      </c>
      <c r="I2840" s="1">
        <v>1</v>
      </c>
      <c r="J2840" s="1">
        <v>0</v>
      </c>
      <c r="K2840" s="1" t="s">
        <v>146</v>
      </c>
      <c r="L2840" s="1">
        <v>1</v>
      </c>
      <c r="M2840" s="1" t="s">
        <v>8552</v>
      </c>
      <c r="N2840" s="1" t="s">
        <v>2316</v>
      </c>
      <c r="O2840" s="1">
        <v>1</v>
      </c>
      <c r="P2840" s="1" t="s">
        <v>2316</v>
      </c>
      <c r="Q2840" s="1">
        <v>904033</v>
      </c>
      <c r="R2840" s="1" t="str">
        <f>IFERROR(VLOOKUP(K2840,Proveedores!$A$2:$B$500,2,0),"Agregar")</f>
        <v>SUIZO ARGENTINA S.A.</v>
      </c>
      <c r="S2840" s="5">
        <f t="shared" si="44"/>
        <v>904033</v>
      </c>
    </row>
    <row r="2841" spans="1:19" x14ac:dyDescent="0.2">
      <c r="A2841" s="7">
        <v>44075.717129629629</v>
      </c>
      <c r="B2841" s="1" t="s">
        <v>10519</v>
      </c>
      <c r="C2841" s="1" t="s">
        <v>10520</v>
      </c>
      <c r="D2841" s="1" t="s">
        <v>1621</v>
      </c>
      <c r="E2841" s="1" t="s">
        <v>10521</v>
      </c>
      <c r="F2841" s="7">
        <v>44075</v>
      </c>
      <c r="G2841" s="1">
        <v>43922</v>
      </c>
      <c r="H2841" s="5">
        <v>55212000</v>
      </c>
      <c r="I2841" s="1" t="s">
        <v>10522</v>
      </c>
      <c r="J2841" s="1">
        <v>0</v>
      </c>
      <c r="K2841" s="1" t="s">
        <v>7069</v>
      </c>
      <c r="L2841" s="1">
        <v>2</v>
      </c>
      <c r="M2841" s="1" t="s">
        <v>8658</v>
      </c>
      <c r="N2841" s="1" t="s">
        <v>8659</v>
      </c>
      <c r="O2841" s="1">
        <v>321000</v>
      </c>
      <c r="P2841" s="1" t="s">
        <v>8660</v>
      </c>
      <c r="Q2841" s="1">
        <v>172</v>
      </c>
      <c r="R2841" s="1" t="str">
        <f>IFERROR(VLOOKUP(K2841,Proveedores!$A$2:$B$500,2,0),"Agregar")</f>
        <v xml:space="preserve">Grupo Sala S.A. </v>
      </c>
      <c r="S2841" s="5">
        <f t="shared" si="44"/>
        <v>55212000</v>
      </c>
    </row>
    <row r="2842" spans="1:19" x14ac:dyDescent="0.2">
      <c r="A2842" s="7">
        <v>44075.720405092594</v>
      </c>
      <c r="B2842" s="1" t="s">
        <v>10523</v>
      </c>
      <c r="C2842" s="1" t="s">
        <v>10524</v>
      </c>
      <c r="D2842" s="1" t="s">
        <v>1713</v>
      </c>
      <c r="E2842" s="1" t="s">
        <v>10525</v>
      </c>
      <c r="F2842" s="7">
        <v>44067</v>
      </c>
      <c r="G2842" s="1" t="s">
        <v>1162</v>
      </c>
      <c r="H2842" s="5">
        <v>3.9</v>
      </c>
      <c r="I2842" s="1">
        <v>807</v>
      </c>
      <c r="J2842" s="1">
        <v>0</v>
      </c>
      <c r="K2842" s="1" t="s">
        <v>4414</v>
      </c>
      <c r="L2842" s="1">
        <v>17</v>
      </c>
      <c r="M2842" s="1" t="s">
        <v>10329</v>
      </c>
      <c r="N2842" s="1" t="s">
        <v>10330</v>
      </c>
      <c r="O2842" s="1">
        <v>124560</v>
      </c>
      <c r="P2842" s="1" t="s">
        <v>4989</v>
      </c>
      <c r="Q2842" s="1">
        <v>16.27</v>
      </c>
      <c r="R2842" s="1" t="str">
        <f>IFERROR(VLOOKUP(K2842,Proveedores!$A$2:$B$500,2,0),"Agregar")</f>
        <v>NOVARTIS ARGENTINA SA</v>
      </c>
      <c r="S2842" s="5">
        <f t="shared" si="44"/>
        <v>2026591.2</v>
      </c>
    </row>
    <row r="2843" spans="1:19" x14ac:dyDescent="0.2">
      <c r="A2843" s="7">
        <v>44075.750914351855</v>
      </c>
      <c r="B2843" s="1" t="s">
        <v>10526</v>
      </c>
      <c r="C2843" s="1" t="s">
        <v>10527</v>
      </c>
      <c r="D2843" s="1" t="s">
        <v>1621</v>
      </c>
      <c r="E2843" s="1" t="s">
        <v>10528</v>
      </c>
      <c r="F2843" s="7">
        <v>44074</v>
      </c>
      <c r="G2843" s="1" t="s">
        <v>1280</v>
      </c>
      <c r="H2843" s="5">
        <v>18442665</v>
      </c>
      <c r="I2843" s="1" t="s">
        <v>10529</v>
      </c>
      <c r="J2843" s="1">
        <v>0</v>
      </c>
      <c r="K2843" s="1" t="s">
        <v>620</v>
      </c>
      <c r="L2843" s="1">
        <v>1</v>
      </c>
      <c r="M2843" s="1" t="s">
        <v>7329</v>
      </c>
      <c r="N2843" s="1" t="s">
        <v>7330</v>
      </c>
      <c r="O2843" s="1">
        <v>13364250</v>
      </c>
      <c r="P2843" s="1" t="s">
        <v>3651</v>
      </c>
      <c r="Q2843" s="1">
        <v>1.38</v>
      </c>
      <c r="R2843" s="1" t="str">
        <f>IFERROR(VLOOKUP(K2843,Proveedores!$A$2:$B$500,2,0),"Agregar")</f>
        <v>PHARMOS S.A.</v>
      </c>
      <c r="S2843" s="5">
        <f t="shared" si="44"/>
        <v>18442665</v>
      </c>
    </row>
    <row r="2844" spans="1:19" x14ac:dyDescent="0.2">
      <c r="A2844" s="7">
        <v>44075.758900462963</v>
      </c>
      <c r="B2844" s="1" t="s">
        <v>10530</v>
      </c>
      <c r="C2844" s="1" t="s">
        <v>10531</v>
      </c>
      <c r="D2844" s="1" t="s">
        <v>1621</v>
      </c>
      <c r="E2844" s="1" t="s">
        <v>10532</v>
      </c>
      <c r="F2844" s="7">
        <v>43957</v>
      </c>
      <c r="G2844" s="1" t="s">
        <v>1280</v>
      </c>
      <c r="H2844" s="5">
        <v>2242500</v>
      </c>
      <c r="I2844" s="1" t="s">
        <v>8199</v>
      </c>
      <c r="J2844" s="1">
        <v>0</v>
      </c>
      <c r="K2844" s="1" t="s">
        <v>620</v>
      </c>
      <c r="L2844" s="1">
        <v>1</v>
      </c>
      <c r="M2844" s="1" t="s">
        <v>7329</v>
      </c>
      <c r="N2844" s="1" t="s">
        <v>7330</v>
      </c>
      <c r="O2844" s="1">
        <v>1625000</v>
      </c>
      <c r="P2844" s="1" t="s">
        <v>3651</v>
      </c>
      <c r="Q2844" s="1">
        <v>1.38</v>
      </c>
      <c r="R2844" s="1" t="str">
        <f>IFERROR(VLOOKUP(K2844,Proveedores!$A$2:$B$500,2,0),"Agregar")</f>
        <v>PHARMOS S.A.</v>
      </c>
      <c r="S2844" s="5">
        <f t="shared" si="44"/>
        <v>2242500</v>
      </c>
    </row>
    <row r="2845" spans="1:19" x14ac:dyDescent="0.2">
      <c r="A2845" s="7">
        <v>44075.843773148146</v>
      </c>
      <c r="B2845" s="1" t="s">
        <v>10533</v>
      </c>
      <c r="C2845" s="1" t="s">
        <v>10534</v>
      </c>
      <c r="D2845" s="1" t="s">
        <v>1621</v>
      </c>
      <c r="E2845" s="1" t="s">
        <v>10535</v>
      </c>
      <c r="F2845" s="7">
        <v>44005</v>
      </c>
      <c r="G2845" s="1" t="s">
        <v>1372</v>
      </c>
      <c r="H2845" s="5">
        <v>3406571.94</v>
      </c>
      <c r="I2845" s="1" t="s">
        <v>7226</v>
      </c>
      <c r="J2845" s="1">
        <v>0</v>
      </c>
      <c r="K2845" s="1" t="s">
        <v>158</v>
      </c>
      <c r="L2845" s="1">
        <v>1</v>
      </c>
      <c r="M2845" s="1" t="s">
        <v>7231</v>
      </c>
      <c r="N2845" s="1" t="s">
        <v>7227</v>
      </c>
      <c r="O2845" s="1">
        <v>6000</v>
      </c>
      <c r="P2845" s="1" t="s">
        <v>1665</v>
      </c>
      <c r="Q2845" s="1">
        <v>39156</v>
      </c>
      <c r="R2845" s="1" t="str">
        <f>IFERROR(VLOOKUP(K2845,Proveedores!$A$2:$B$500,2,0),"Agregar")</f>
        <v>Abbvie S.A.</v>
      </c>
      <c r="S2845" s="5">
        <f t="shared" si="44"/>
        <v>234936000</v>
      </c>
    </row>
    <row r="2846" spans="1:19" x14ac:dyDescent="0.2">
      <c r="A2846" s="7">
        <v>44075.854780092595</v>
      </c>
      <c r="B2846" s="1" t="s">
        <v>10536</v>
      </c>
      <c r="C2846" s="1" t="s">
        <v>10537</v>
      </c>
      <c r="D2846" s="1" t="s">
        <v>1621</v>
      </c>
      <c r="E2846" s="1" t="s">
        <v>10538</v>
      </c>
      <c r="F2846" s="7">
        <v>44005</v>
      </c>
      <c r="G2846" s="1" t="s">
        <v>1372</v>
      </c>
      <c r="H2846" s="5">
        <v>743963.99</v>
      </c>
      <c r="I2846" s="1" t="s">
        <v>7226</v>
      </c>
      <c r="J2846" s="1">
        <v>0</v>
      </c>
      <c r="K2846" s="1" t="s">
        <v>158</v>
      </c>
      <c r="L2846" s="1">
        <v>1</v>
      </c>
      <c r="M2846" s="1" t="s">
        <v>7231</v>
      </c>
      <c r="N2846" s="1" t="s">
        <v>7227</v>
      </c>
      <c r="O2846" s="1">
        <v>6000</v>
      </c>
      <c r="P2846" s="1" t="s">
        <v>1665</v>
      </c>
      <c r="Q2846" s="1">
        <v>39156</v>
      </c>
      <c r="R2846" s="1" t="str">
        <f>IFERROR(VLOOKUP(K2846,Proveedores!$A$2:$B$500,2,0),"Agregar")</f>
        <v>Abbvie S.A.</v>
      </c>
      <c r="S2846" s="5">
        <f t="shared" si="44"/>
        <v>234936000</v>
      </c>
    </row>
    <row r="2847" spans="1:19" x14ac:dyDescent="0.2">
      <c r="A2847" s="7">
        <v>44075.880312499998</v>
      </c>
      <c r="B2847" s="1" t="s">
        <v>10539</v>
      </c>
      <c r="C2847" s="1" t="s">
        <v>10540</v>
      </c>
      <c r="D2847" s="1" t="s">
        <v>1621</v>
      </c>
      <c r="E2847" s="1" t="s">
        <v>10541</v>
      </c>
      <c r="F2847" s="7">
        <v>44005</v>
      </c>
      <c r="G2847" s="1" t="s">
        <v>1372</v>
      </c>
      <c r="H2847" s="5">
        <v>3249947.94</v>
      </c>
      <c r="I2847" s="1" t="s">
        <v>7226</v>
      </c>
      <c r="J2847" s="1">
        <v>0</v>
      </c>
      <c r="K2847" s="1" t="s">
        <v>158</v>
      </c>
      <c r="L2847" s="1">
        <v>1</v>
      </c>
      <c r="M2847" s="1" t="s">
        <v>7231</v>
      </c>
      <c r="N2847" s="1" t="s">
        <v>7227</v>
      </c>
      <c r="O2847" s="1">
        <v>6000</v>
      </c>
      <c r="P2847" s="1" t="s">
        <v>1665</v>
      </c>
      <c r="Q2847" s="1">
        <v>39156</v>
      </c>
      <c r="R2847" s="1" t="str">
        <f>IFERROR(VLOOKUP(K2847,Proveedores!$A$2:$B$500,2,0),"Agregar")</f>
        <v>Abbvie S.A.</v>
      </c>
      <c r="S2847" s="5">
        <f t="shared" si="44"/>
        <v>234936000</v>
      </c>
    </row>
    <row r="2848" spans="1:19" x14ac:dyDescent="0.2">
      <c r="A2848" s="7">
        <v>44076.47760416667</v>
      </c>
      <c r="B2848" s="1" t="s">
        <v>10542</v>
      </c>
      <c r="C2848" s="1" t="s">
        <v>10543</v>
      </c>
      <c r="D2848" s="1" t="s">
        <v>1621</v>
      </c>
      <c r="E2848" s="1" t="s">
        <v>10544</v>
      </c>
      <c r="F2848" s="7">
        <v>44048</v>
      </c>
      <c r="G2848" s="1" t="s">
        <v>42</v>
      </c>
      <c r="H2848" s="5">
        <v>3270960</v>
      </c>
      <c r="I2848" s="1">
        <v>0</v>
      </c>
      <c r="J2848" s="1">
        <v>0</v>
      </c>
      <c r="K2848" s="1" t="s">
        <v>6873</v>
      </c>
      <c r="L2848" s="1">
        <v>1</v>
      </c>
      <c r="M2848" s="1" t="s">
        <v>4368</v>
      </c>
      <c r="N2848" s="1" t="s">
        <v>5662</v>
      </c>
      <c r="O2848" s="1">
        <v>10080</v>
      </c>
      <c r="P2848" s="1" t="s">
        <v>5658</v>
      </c>
      <c r="Q2848" s="1">
        <v>324.5</v>
      </c>
      <c r="R2848" s="1" t="str">
        <f>IFERROR(VLOOKUP(K2848,Proveedores!$A$2:$B$500,2,0),"Agregar")</f>
        <v xml:space="preserve">SUCESORES DE ALFREDO WILLINER S.A. </v>
      </c>
      <c r="S2848" s="5">
        <f t="shared" si="44"/>
        <v>3270960</v>
      </c>
    </row>
    <row r="2849" spans="1:19" x14ac:dyDescent="0.2">
      <c r="A2849" s="7">
        <v>44076.498831018522</v>
      </c>
      <c r="B2849" s="1" t="s">
        <v>10545</v>
      </c>
      <c r="C2849" s="1" t="s">
        <v>10546</v>
      </c>
      <c r="D2849" s="1" t="s">
        <v>1621</v>
      </c>
      <c r="E2849" s="1" t="s">
        <v>10547</v>
      </c>
      <c r="F2849" s="7">
        <v>44075</v>
      </c>
      <c r="G2849" s="1" t="s">
        <v>971</v>
      </c>
      <c r="H2849" s="5">
        <v>40000</v>
      </c>
      <c r="I2849" s="1" t="s">
        <v>10548</v>
      </c>
      <c r="J2849" s="1">
        <v>0</v>
      </c>
      <c r="K2849" s="1" t="s">
        <v>973</v>
      </c>
      <c r="L2849" s="1">
        <v>1</v>
      </c>
      <c r="M2849" s="1">
        <v>1</v>
      </c>
      <c r="N2849" s="1" t="s">
        <v>4064</v>
      </c>
      <c r="O2849" s="1">
        <v>1</v>
      </c>
      <c r="P2849" s="1">
        <v>1</v>
      </c>
      <c r="Q2849" s="1">
        <v>40000</v>
      </c>
      <c r="R2849" s="1" t="str">
        <f>IFERROR(VLOOKUP(K2849,Proveedores!$A$2:$B$500,2,0),"Agregar")</f>
        <v>Angeleri y Asociados S.A.</v>
      </c>
      <c r="S2849" s="5">
        <f t="shared" si="44"/>
        <v>40000</v>
      </c>
    </row>
    <row r="2850" spans="1:19" x14ac:dyDescent="0.2">
      <c r="A2850" s="7">
        <v>44076.511307870373</v>
      </c>
      <c r="B2850" s="1" t="s">
        <v>10549</v>
      </c>
      <c r="C2850" s="1" t="s">
        <v>10550</v>
      </c>
      <c r="D2850" s="1" t="s">
        <v>1621</v>
      </c>
      <c r="E2850" s="1" t="s">
        <v>10551</v>
      </c>
      <c r="F2850" s="7">
        <v>44048</v>
      </c>
      <c r="G2850" s="1" t="s">
        <v>42</v>
      </c>
      <c r="H2850" s="5">
        <v>3543540</v>
      </c>
      <c r="I2850" s="1">
        <v>0</v>
      </c>
      <c r="J2850" s="1">
        <v>0</v>
      </c>
      <c r="K2850" s="1" t="s">
        <v>6873</v>
      </c>
      <c r="L2850" s="1">
        <v>1</v>
      </c>
      <c r="M2850" s="1" t="s">
        <v>4368</v>
      </c>
      <c r="N2850" s="1" t="s">
        <v>5662</v>
      </c>
      <c r="O2850" s="1">
        <v>10920</v>
      </c>
      <c r="P2850" s="1" t="s">
        <v>5658</v>
      </c>
      <c r="Q2850" s="1">
        <v>324.5</v>
      </c>
      <c r="R2850" s="1" t="str">
        <f>IFERROR(VLOOKUP(K2850,Proveedores!$A$2:$B$500,2,0),"Agregar")</f>
        <v xml:space="preserve">SUCESORES DE ALFREDO WILLINER S.A. </v>
      </c>
      <c r="S2850" s="5">
        <f t="shared" si="44"/>
        <v>3543540</v>
      </c>
    </row>
    <row r="2851" spans="1:19" x14ac:dyDescent="0.2">
      <c r="A2851" s="7">
        <v>44076.512002314812</v>
      </c>
      <c r="B2851" s="1" t="s">
        <v>10552</v>
      </c>
      <c r="C2851" s="1" t="s">
        <v>10553</v>
      </c>
      <c r="D2851" s="1" t="s">
        <v>1621</v>
      </c>
      <c r="E2851" s="1" t="s">
        <v>10554</v>
      </c>
      <c r="F2851" s="7">
        <v>44075</v>
      </c>
      <c r="G2851" s="1" t="s">
        <v>10555</v>
      </c>
      <c r="H2851" s="5">
        <v>6501000</v>
      </c>
      <c r="I2851" s="1">
        <v>1561</v>
      </c>
      <c r="J2851" s="1">
        <v>0</v>
      </c>
      <c r="K2851" s="1" t="s">
        <v>37</v>
      </c>
      <c r="L2851" s="1">
        <v>2</v>
      </c>
      <c r="M2851" s="1" t="s">
        <v>8658</v>
      </c>
      <c r="N2851" s="1" t="s">
        <v>10035</v>
      </c>
      <c r="O2851" s="1">
        <v>1270000</v>
      </c>
      <c r="P2851" s="1" t="s">
        <v>1861</v>
      </c>
      <c r="Q2851" s="1">
        <v>197</v>
      </c>
      <c r="R2851" s="1" t="str">
        <f>IFERROR(VLOOKUP(K2851,Proveedores!$A$2:$B$500,2,0),"Agregar")</f>
        <v>Barack Argentina SRL</v>
      </c>
      <c r="S2851" s="5">
        <f t="shared" si="44"/>
        <v>250190000</v>
      </c>
    </row>
    <row r="2852" spans="1:19" x14ac:dyDescent="0.2">
      <c r="A2852" s="7">
        <v>44076.515949074077</v>
      </c>
      <c r="B2852" s="1" t="s">
        <v>10556</v>
      </c>
      <c r="C2852" s="1" t="s">
        <v>10557</v>
      </c>
      <c r="D2852" s="1" t="s">
        <v>1621</v>
      </c>
      <c r="E2852" s="1" t="s">
        <v>10558</v>
      </c>
      <c r="F2852" s="7">
        <v>43682</v>
      </c>
      <c r="G2852" s="1" t="s">
        <v>42</v>
      </c>
      <c r="H2852" s="5">
        <v>3270960</v>
      </c>
      <c r="I2852" s="1">
        <v>0</v>
      </c>
      <c r="J2852" s="1">
        <v>0</v>
      </c>
      <c r="K2852" s="1" t="s">
        <v>6873</v>
      </c>
      <c r="L2852" s="1">
        <v>1</v>
      </c>
      <c r="M2852" s="1" t="s">
        <v>4368</v>
      </c>
      <c r="N2852" s="1" t="s">
        <v>5662</v>
      </c>
      <c r="O2852" s="1">
        <v>10080</v>
      </c>
      <c r="P2852" s="1" t="s">
        <v>5658</v>
      </c>
      <c r="Q2852" s="1">
        <v>324.5</v>
      </c>
      <c r="R2852" s="1" t="str">
        <f>IFERROR(VLOOKUP(K2852,Proveedores!$A$2:$B$500,2,0),"Agregar")</f>
        <v xml:space="preserve">SUCESORES DE ALFREDO WILLINER S.A. </v>
      </c>
      <c r="S2852" s="5">
        <f t="shared" si="44"/>
        <v>3270960</v>
      </c>
    </row>
    <row r="2853" spans="1:19" x14ac:dyDescent="0.2">
      <c r="A2853" s="7">
        <v>44076.518553240741</v>
      </c>
      <c r="B2853" s="1" t="s">
        <v>10559</v>
      </c>
      <c r="C2853" s="1" t="s">
        <v>10560</v>
      </c>
      <c r="D2853" s="1" t="s">
        <v>1621</v>
      </c>
      <c r="E2853" s="1" t="s">
        <v>10561</v>
      </c>
      <c r="F2853" s="7">
        <v>44075</v>
      </c>
      <c r="G2853" s="1" t="s">
        <v>9510</v>
      </c>
      <c r="H2853" s="5">
        <v>8274000</v>
      </c>
      <c r="I2853" s="1">
        <v>1580</v>
      </c>
      <c r="J2853" s="1">
        <v>0</v>
      </c>
      <c r="K2853" s="1" t="s">
        <v>37</v>
      </c>
      <c r="L2853" s="1">
        <v>2</v>
      </c>
      <c r="M2853" s="1" t="s">
        <v>8658</v>
      </c>
      <c r="N2853" s="1" t="s">
        <v>10035</v>
      </c>
      <c r="O2853" s="1">
        <v>1270000</v>
      </c>
      <c r="P2853" s="1" t="s">
        <v>1861</v>
      </c>
      <c r="Q2853" s="1">
        <v>197</v>
      </c>
      <c r="R2853" s="1" t="str">
        <f>IFERROR(VLOOKUP(K2853,Proveedores!$A$2:$B$500,2,0),"Agregar")</f>
        <v>Barack Argentina SRL</v>
      </c>
      <c r="S2853" s="5">
        <f t="shared" si="44"/>
        <v>250190000</v>
      </c>
    </row>
    <row r="2854" spans="1:19" x14ac:dyDescent="0.2">
      <c r="A2854" s="7">
        <v>44076.522280092591</v>
      </c>
      <c r="B2854" s="1" t="s">
        <v>10562</v>
      </c>
      <c r="C2854" s="1" t="s">
        <v>10563</v>
      </c>
      <c r="D2854" s="1" t="s">
        <v>1621</v>
      </c>
      <c r="E2854" s="1" t="s">
        <v>10564</v>
      </c>
      <c r="F2854" s="7">
        <v>44075</v>
      </c>
      <c r="G2854" s="1" t="s">
        <v>9510</v>
      </c>
      <c r="H2854" s="5">
        <v>7092000</v>
      </c>
      <c r="I2854" s="1">
        <v>1580</v>
      </c>
      <c r="J2854" s="1">
        <v>0</v>
      </c>
      <c r="K2854" s="1" t="s">
        <v>37</v>
      </c>
      <c r="L2854" s="1">
        <v>2</v>
      </c>
      <c r="M2854" s="1" t="s">
        <v>8658</v>
      </c>
      <c r="N2854" s="1" t="s">
        <v>10035</v>
      </c>
      <c r="O2854" s="1">
        <v>1270000</v>
      </c>
      <c r="P2854" s="1" t="s">
        <v>1861</v>
      </c>
      <c r="Q2854" s="1">
        <v>197</v>
      </c>
      <c r="R2854" s="1" t="str">
        <f>IFERROR(VLOOKUP(K2854,Proveedores!$A$2:$B$500,2,0),"Agregar")</f>
        <v>Barack Argentina SRL</v>
      </c>
      <c r="S2854" s="5">
        <f t="shared" si="44"/>
        <v>250190000</v>
      </c>
    </row>
    <row r="2855" spans="1:19" x14ac:dyDescent="0.2">
      <c r="A2855" s="7">
        <v>44076.577303240738</v>
      </c>
      <c r="B2855" s="1" t="s">
        <v>10565</v>
      </c>
      <c r="C2855" s="1" t="s">
        <v>10566</v>
      </c>
      <c r="D2855" s="1" t="s">
        <v>1621</v>
      </c>
      <c r="E2855" s="1" t="s">
        <v>10567</v>
      </c>
      <c r="F2855" s="7">
        <v>44055</v>
      </c>
      <c r="G2855" s="1" t="s">
        <v>42</v>
      </c>
      <c r="H2855" s="5">
        <v>3500381.5</v>
      </c>
      <c r="I2855" s="1">
        <v>0</v>
      </c>
      <c r="J2855" s="1">
        <v>0</v>
      </c>
      <c r="K2855" s="1" t="s">
        <v>6873</v>
      </c>
      <c r="L2855" s="1">
        <v>1</v>
      </c>
      <c r="M2855" s="1" t="s">
        <v>4368</v>
      </c>
      <c r="N2855" s="1" t="s">
        <v>5662</v>
      </c>
      <c r="O2855" s="1">
        <v>10787</v>
      </c>
      <c r="P2855" s="1" t="s">
        <v>5658</v>
      </c>
      <c r="Q2855" s="1">
        <v>324.5</v>
      </c>
      <c r="R2855" s="1" t="str">
        <f>IFERROR(VLOOKUP(K2855,Proveedores!$A$2:$B$500,2,0),"Agregar")</f>
        <v xml:space="preserve">SUCESORES DE ALFREDO WILLINER S.A. </v>
      </c>
      <c r="S2855" s="5">
        <f t="shared" si="44"/>
        <v>3500381.5</v>
      </c>
    </row>
    <row r="2856" spans="1:19" x14ac:dyDescent="0.2">
      <c r="A2856" s="7">
        <v>44076.5937037037</v>
      </c>
      <c r="B2856" s="1" t="s">
        <v>10568</v>
      </c>
      <c r="C2856" s="1" t="s">
        <v>10569</v>
      </c>
      <c r="D2856" s="1" t="s">
        <v>1621</v>
      </c>
      <c r="E2856" s="1" t="s">
        <v>10570</v>
      </c>
      <c r="F2856" s="7">
        <v>44055</v>
      </c>
      <c r="G2856" s="1" t="s">
        <v>42</v>
      </c>
      <c r="H2856" s="5">
        <v>3489024</v>
      </c>
      <c r="I2856" s="1">
        <v>0</v>
      </c>
      <c r="J2856" s="1">
        <v>0</v>
      </c>
      <c r="K2856" s="1" t="s">
        <v>6873</v>
      </c>
      <c r="L2856" s="1">
        <v>1</v>
      </c>
      <c r="M2856" s="1" t="s">
        <v>4368</v>
      </c>
      <c r="N2856" s="1" t="s">
        <v>5662</v>
      </c>
      <c r="O2856" s="1">
        <v>10752</v>
      </c>
      <c r="P2856" s="1" t="s">
        <v>5658</v>
      </c>
      <c r="Q2856" s="1">
        <v>324.5</v>
      </c>
      <c r="R2856" s="1" t="str">
        <f>IFERROR(VLOOKUP(K2856,Proveedores!$A$2:$B$500,2,0),"Agregar")</f>
        <v xml:space="preserve">SUCESORES DE ALFREDO WILLINER S.A. </v>
      </c>
      <c r="S2856" s="5">
        <f t="shared" si="44"/>
        <v>3489024</v>
      </c>
    </row>
    <row r="2857" spans="1:19" x14ac:dyDescent="0.2">
      <c r="A2857" s="7">
        <v>44076.602881944447</v>
      </c>
      <c r="B2857" s="1" t="s">
        <v>10571</v>
      </c>
      <c r="C2857" s="1" t="s">
        <v>10572</v>
      </c>
      <c r="D2857" s="1" t="s">
        <v>1621</v>
      </c>
      <c r="E2857" s="1" t="s">
        <v>10573</v>
      </c>
      <c r="F2857" s="7">
        <v>44055</v>
      </c>
      <c r="G2857" s="1" t="s">
        <v>42</v>
      </c>
      <c r="H2857" s="5">
        <v>4111415</v>
      </c>
      <c r="I2857" s="1">
        <v>0</v>
      </c>
      <c r="J2857" s="1">
        <v>0</v>
      </c>
      <c r="K2857" s="1" t="s">
        <v>6873</v>
      </c>
      <c r="L2857" s="1">
        <v>1</v>
      </c>
      <c r="M2857" s="1" t="s">
        <v>4368</v>
      </c>
      <c r="N2857" s="1" t="s">
        <v>5662</v>
      </c>
      <c r="O2857" s="1">
        <v>12670</v>
      </c>
      <c r="P2857" s="1" t="s">
        <v>5658</v>
      </c>
      <c r="Q2857" s="1">
        <v>324.5</v>
      </c>
      <c r="R2857" s="1" t="str">
        <f>IFERROR(VLOOKUP(K2857,Proveedores!$A$2:$B$500,2,0),"Agregar")</f>
        <v xml:space="preserve">SUCESORES DE ALFREDO WILLINER S.A. </v>
      </c>
      <c r="S2857" s="5">
        <f t="shared" si="44"/>
        <v>4111415</v>
      </c>
    </row>
    <row r="2858" spans="1:19" x14ac:dyDescent="0.2">
      <c r="A2858" s="7">
        <v>44076.60769675926</v>
      </c>
      <c r="B2858" s="1" t="s">
        <v>10574</v>
      </c>
      <c r="C2858" s="1" t="s">
        <v>10575</v>
      </c>
      <c r="D2858" s="1" t="s">
        <v>1621</v>
      </c>
      <c r="E2858" s="1" t="s">
        <v>2793</v>
      </c>
      <c r="F2858" s="7">
        <v>44076</v>
      </c>
      <c r="G2858" s="1" t="s">
        <v>1323</v>
      </c>
      <c r="H2858" s="5">
        <v>4113500</v>
      </c>
      <c r="I2858" s="1">
        <v>0</v>
      </c>
      <c r="J2858" s="1">
        <v>0</v>
      </c>
      <c r="K2858" s="1" t="s">
        <v>10424</v>
      </c>
      <c r="L2858" s="1">
        <v>1</v>
      </c>
      <c r="M2858" s="1" t="s">
        <v>10499</v>
      </c>
      <c r="N2858" s="1" t="s">
        <v>10576</v>
      </c>
      <c r="O2858" s="1">
        <v>950</v>
      </c>
      <c r="P2858" s="1" t="s">
        <v>1665</v>
      </c>
      <c r="Q2858" s="1">
        <v>4330</v>
      </c>
      <c r="R2858" s="1" t="str">
        <f>IFERROR(VLOOKUP(K2858,Proveedores!$A$2:$B$500,2,0),"Agregar")</f>
        <v>SOLS S.A</v>
      </c>
      <c r="S2858" s="5">
        <f t="shared" si="44"/>
        <v>4113500</v>
      </c>
    </row>
    <row r="2859" spans="1:19" x14ac:dyDescent="0.2">
      <c r="A2859" s="7">
        <v>44076.651770833334</v>
      </c>
      <c r="B2859" s="1" t="s">
        <v>10577</v>
      </c>
      <c r="C2859" s="1" t="s">
        <v>10578</v>
      </c>
      <c r="D2859" s="1" t="s">
        <v>1621</v>
      </c>
      <c r="E2859" s="1" t="s">
        <v>10579</v>
      </c>
      <c r="F2859" s="7">
        <v>44054</v>
      </c>
      <c r="G2859" s="1" t="s">
        <v>42</v>
      </c>
      <c r="H2859" s="5">
        <v>5755981</v>
      </c>
      <c r="I2859" s="1">
        <v>0</v>
      </c>
      <c r="J2859" s="1">
        <v>0</v>
      </c>
      <c r="K2859" s="1" t="s">
        <v>6873</v>
      </c>
      <c r="L2859" s="1">
        <v>1</v>
      </c>
      <c r="M2859" s="1" t="s">
        <v>4368</v>
      </c>
      <c r="N2859" s="1" t="s">
        <v>5662</v>
      </c>
      <c r="O2859" s="1">
        <v>17738</v>
      </c>
      <c r="P2859" s="1" t="s">
        <v>5658</v>
      </c>
      <c r="Q2859" s="1">
        <v>324.5</v>
      </c>
      <c r="R2859" s="1" t="str">
        <f>IFERROR(VLOOKUP(K2859,Proveedores!$A$2:$B$500,2,0),"Agregar")</f>
        <v xml:space="preserve">SUCESORES DE ALFREDO WILLINER S.A. </v>
      </c>
      <c r="S2859" s="5">
        <f t="shared" si="44"/>
        <v>5755981</v>
      </c>
    </row>
    <row r="2860" spans="1:19" x14ac:dyDescent="0.2">
      <c r="A2860" s="7">
        <v>44076.66578703704</v>
      </c>
      <c r="B2860" s="1" t="s">
        <v>10580</v>
      </c>
      <c r="C2860" s="1" t="s">
        <v>10581</v>
      </c>
      <c r="D2860" s="1" t="s">
        <v>1621</v>
      </c>
      <c r="E2860" s="1" t="s">
        <v>10582</v>
      </c>
      <c r="F2860" s="7">
        <v>44068</v>
      </c>
      <c r="G2860" s="1" t="s">
        <v>42</v>
      </c>
      <c r="H2860" s="5">
        <v>5768312</v>
      </c>
      <c r="I2860" s="1">
        <v>0</v>
      </c>
      <c r="J2860" s="1">
        <v>0</v>
      </c>
      <c r="K2860" s="1" t="s">
        <v>6873</v>
      </c>
      <c r="L2860" s="1">
        <v>1</v>
      </c>
      <c r="M2860" s="1" t="s">
        <v>4368</v>
      </c>
      <c r="N2860" s="1" t="s">
        <v>5662</v>
      </c>
      <c r="O2860" s="1">
        <v>17776</v>
      </c>
      <c r="P2860" s="1" t="s">
        <v>5658</v>
      </c>
      <c r="Q2860" s="1">
        <v>324.5</v>
      </c>
      <c r="R2860" s="1" t="str">
        <f>IFERROR(VLOOKUP(K2860,Proveedores!$A$2:$B$500,2,0),"Agregar")</f>
        <v xml:space="preserve">SUCESORES DE ALFREDO WILLINER S.A. </v>
      </c>
      <c r="S2860" s="5">
        <f t="shared" si="44"/>
        <v>5768312</v>
      </c>
    </row>
    <row r="2861" spans="1:19" x14ac:dyDescent="0.2">
      <c r="A2861" s="7">
        <v>44076.688611111109</v>
      </c>
      <c r="B2861" s="1" t="s">
        <v>10583</v>
      </c>
      <c r="C2861" s="1" t="s">
        <v>10584</v>
      </c>
      <c r="D2861" s="1" t="s">
        <v>1621</v>
      </c>
      <c r="E2861" s="1" t="s">
        <v>10585</v>
      </c>
      <c r="F2861" s="7">
        <v>44076</v>
      </c>
      <c r="G2861" s="1">
        <v>4</v>
      </c>
      <c r="H2861" s="5">
        <v>19521000</v>
      </c>
      <c r="I2861" s="1">
        <v>1576</v>
      </c>
      <c r="J2861" s="1">
        <v>0</v>
      </c>
      <c r="K2861" s="1" t="s">
        <v>291</v>
      </c>
      <c r="L2861" s="1">
        <v>1</v>
      </c>
      <c r="M2861" s="1">
        <v>1</v>
      </c>
      <c r="N2861" s="1" t="s">
        <v>8646</v>
      </c>
      <c r="O2861" s="1">
        <v>900000</v>
      </c>
      <c r="P2861" s="1" t="s">
        <v>9955</v>
      </c>
      <c r="Q2861" s="1">
        <v>21.69</v>
      </c>
      <c r="R2861" s="1" t="str">
        <f>IFERROR(VLOOKUP(K2861,Proveedores!$A$2:$B$500,2,0),"Agregar")</f>
        <v>DROGUERIA DISVAL SRL</v>
      </c>
      <c r="S2861" s="5">
        <f t="shared" si="44"/>
        <v>19521000</v>
      </c>
    </row>
    <row r="2862" spans="1:19" x14ac:dyDescent="0.2">
      <c r="A2862" s="7">
        <v>44076.704328703701</v>
      </c>
      <c r="B2862" s="1" t="s">
        <v>10586</v>
      </c>
      <c r="C2862" s="1" t="s">
        <v>10587</v>
      </c>
      <c r="D2862" s="1" t="s">
        <v>1621</v>
      </c>
      <c r="E2862" s="1" t="s">
        <v>10588</v>
      </c>
      <c r="F2862" s="7">
        <v>44069</v>
      </c>
      <c r="G2862" s="1" t="s">
        <v>1145</v>
      </c>
      <c r="H2862" s="5">
        <v>88200000.5</v>
      </c>
      <c r="I2862" s="1" t="s">
        <v>10589</v>
      </c>
      <c r="J2862" s="1">
        <v>0</v>
      </c>
      <c r="K2862" s="1" t="s">
        <v>158</v>
      </c>
      <c r="L2862" s="1">
        <v>1</v>
      </c>
      <c r="M2862" s="1" t="s">
        <v>10590</v>
      </c>
      <c r="N2862" s="1" t="s">
        <v>10591</v>
      </c>
      <c r="O2862" s="1">
        <v>58800</v>
      </c>
      <c r="P2862" s="1" t="s">
        <v>1665</v>
      </c>
      <c r="Q2862" s="1">
        <v>2500</v>
      </c>
      <c r="R2862" s="1" t="str">
        <f>IFERROR(VLOOKUP(K2862,Proveedores!$A$2:$B$500,2,0),"Agregar")</f>
        <v>Abbvie S.A.</v>
      </c>
      <c r="S2862" s="5">
        <f t="shared" si="44"/>
        <v>147000000</v>
      </c>
    </row>
    <row r="2863" spans="1:19" x14ac:dyDescent="0.2">
      <c r="A2863" s="7">
        <v>44077.333981481483</v>
      </c>
      <c r="B2863" s="1" t="s">
        <v>10592</v>
      </c>
      <c r="C2863" s="1" t="s">
        <v>10593</v>
      </c>
      <c r="D2863" s="1" t="s">
        <v>1621</v>
      </c>
      <c r="E2863" s="1" t="s">
        <v>10594</v>
      </c>
      <c r="F2863" s="7">
        <v>44074</v>
      </c>
      <c r="G2863" s="1" t="s">
        <v>7699</v>
      </c>
      <c r="H2863" s="5">
        <v>4686607.2699999996</v>
      </c>
      <c r="I2863" s="1">
        <v>1111</v>
      </c>
      <c r="J2863" s="1">
        <v>0</v>
      </c>
      <c r="K2863" s="1" t="s">
        <v>7912</v>
      </c>
      <c r="L2863" s="1">
        <v>9</v>
      </c>
      <c r="M2863" s="1" t="s">
        <v>2315</v>
      </c>
      <c r="N2863" s="1" t="s">
        <v>7906</v>
      </c>
      <c r="O2863" s="1">
        <v>5048</v>
      </c>
      <c r="P2863" s="1" t="s">
        <v>7907</v>
      </c>
      <c r="Q2863" s="1">
        <v>507.88</v>
      </c>
      <c r="R2863" s="1" t="str">
        <f>IFERROR(VLOOKUP(K2863,Proveedores!$A$2:$B$500,2,0),"Agregar")</f>
        <v>CORREO OFICIAL DE LA REPÚBLICA ARGENTINA S.A..</v>
      </c>
      <c r="S2863" s="5">
        <f t="shared" si="44"/>
        <v>2563778.2399999998</v>
      </c>
    </row>
    <row r="2864" spans="1:19" x14ac:dyDescent="0.2">
      <c r="A2864" s="7">
        <v>44077.333981481483</v>
      </c>
      <c r="B2864" s="1" t="s">
        <v>10592</v>
      </c>
      <c r="C2864" s="1" t="s">
        <v>10593</v>
      </c>
      <c r="D2864" s="1" t="s">
        <v>1621</v>
      </c>
      <c r="E2864" s="1" t="s">
        <v>10594</v>
      </c>
      <c r="F2864" s="7">
        <v>44074</v>
      </c>
      <c r="G2864" s="1" t="s">
        <v>7699</v>
      </c>
      <c r="H2864" s="5">
        <v>4686607.2699999996</v>
      </c>
      <c r="I2864" s="1">
        <v>1111</v>
      </c>
      <c r="J2864" s="1">
        <v>0</v>
      </c>
      <c r="K2864" s="1" t="s">
        <v>7912</v>
      </c>
      <c r="L2864" s="1">
        <v>10</v>
      </c>
      <c r="M2864" s="1" t="s">
        <v>2315</v>
      </c>
      <c r="N2864" s="1" t="s">
        <v>7906</v>
      </c>
      <c r="O2864" s="1">
        <v>2824</v>
      </c>
      <c r="P2864" s="1" t="s">
        <v>7907</v>
      </c>
      <c r="Q2864" s="1">
        <v>751.71</v>
      </c>
      <c r="R2864" s="1" t="str">
        <f>IFERROR(VLOOKUP(K2864,Proveedores!$A$2:$B$500,2,0),"Agregar")</f>
        <v>CORREO OFICIAL DE LA REPÚBLICA ARGENTINA S.A..</v>
      </c>
      <c r="S2864" s="5">
        <f t="shared" si="44"/>
        <v>2122829.04</v>
      </c>
    </row>
    <row r="2865" spans="1:19" x14ac:dyDescent="0.2">
      <c r="A2865" s="7">
        <v>44077.339155092595</v>
      </c>
      <c r="B2865" s="1" t="s">
        <v>10595</v>
      </c>
      <c r="C2865" s="1" t="s">
        <v>10596</v>
      </c>
      <c r="D2865" s="1" t="s">
        <v>1621</v>
      </c>
      <c r="E2865" s="1" t="s">
        <v>10597</v>
      </c>
      <c r="F2865" s="7">
        <v>44074</v>
      </c>
      <c r="G2865" s="1" t="s">
        <v>759</v>
      </c>
      <c r="H2865" s="5">
        <v>1792396.56</v>
      </c>
      <c r="I2865" s="1">
        <v>1111</v>
      </c>
      <c r="J2865" s="1" t="s">
        <v>763</v>
      </c>
      <c r="K2865" s="1" t="s">
        <v>7912</v>
      </c>
      <c r="L2865" s="1">
        <v>9</v>
      </c>
      <c r="M2865" s="1" t="s">
        <v>2315</v>
      </c>
      <c r="N2865" s="1" t="s">
        <v>7906</v>
      </c>
      <c r="O2865" s="1">
        <v>1423</v>
      </c>
      <c r="P2865" s="1" t="s">
        <v>7907</v>
      </c>
      <c r="Q2865" s="1">
        <v>507.88</v>
      </c>
      <c r="R2865" s="1" t="str">
        <f>IFERROR(VLOOKUP(K2865,Proveedores!$A$2:$B$500,2,0),"Agregar")</f>
        <v>CORREO OFICIAL DE LA REPÚBLICA ARGENTINA S.A..</v>
      </c>
      <c r="S2865" s="5">
        <f t="shared" si="44"/>
        <v>722713.24</v>
      </c>
    </row>
    <row r="2866" spans="1:19" x14ac:dyDescent="0.2">
      <c r="A2866" s="7">
        <v>44077.339155092595</v>
      </c>
      <c r="B2866" s="1" t="s">
        <v>10595</v>
      </c>
      <c r="C2866" s="1" t="s">
        <v>10596</v>
      </c>
      <c r="D2866" s="1" t="s">
        <v>1621</v>
      </c>
      <c r="E2866" s="1" t="s">
        <v>10597</v>
      </c>
      <c r="F2866" s="7">
        <v>44074</v>
      </c>
      <c r="G2866" s="1" t="s">
        <v>759</v>
      </c>
      <c r="H2866" s="5">
        <v>1792396.56</v>
      </c>
      <c r="I2866" s="1">
        <v>1111</v>
      </c>
      <c r="J2866" s="1" t="s">
        <v>763</v>
      </c>
      <c r="K2866" s="1" t="s">
        <v>7912</v>
      </c>
      <c r="L2866" s="1">
        <v>10</v>
      </c>
      <c r="M2866" s="1" t="s">
        <v>2315</v>
      </c>
      <c r="N2866" s="1" t="s">
        <v>7906</v>
      </c>
      <c r="O2866" s="1">
        <v>1423</v>
      </c>
      <c r="P2866" s="1" t="s">
        <v>7907</v>
      </c>
      <c r="Q2866" s="1">
        <v>751.71</v>
      </c>
      <c r="R2866" s="1" t="str">
        <f>IFERROR(VLOOKUP(K2866,Proveedores!$A$2:$B$500,2,0),"Agregar")</f>
        <v>CORREO OFICIAL DE LA REPÚBLICA ARGENTINA S.A..</v>
      </c>
      <c r="S2866" s="5">
        <f t="shared" si="44"/>
        <v>1069683.33</v>
      </c>
    </row>
    <row r="2867" spans="1:19" x14ac:dyDescent="0.2">
      <c r="A2867" s="7">
        <v>44077.3440162037</v>
      </c>
      <c r="B2867" s="1" t="s">
        <v>10598</v>
      </c>
      <c r="C2867" s="1" t="s">
        <v>10599</v>
      </c>
      <c r="D2867" s="1" t="s">
        <v>1621</v>
      </c>
      <c r="E2867" s="1" t="s">
        <v>10600</v>
      </c>
      <c r="F2867" s="7">
        <v>44074</v>
      </c>
      <c r="G2867" s="1" t="s">
        <v>7699</v>
      </c>
      <c r="H2867" s="5">
        <v>5663083.4400000004</v>
      </c>
      <c r="I2867" s="1">
        <v>1111</v>
      </c>
      <c r="J2867" s="1">
        <v>0</v>
      </c>
      <c r="K2867" s="1" t="s">
        <v>7912</v>
      </c>
      <c r="L2867" s="1">
        <v>9</v>
      </c>
      <c r="M2867" s="1" t="s">
        <v>2315</v>
      </c>
      <c r="N2867" s="1" t="s">
        <v>7906</v>
      </c>
      <c r="O2867" s="1">
        <v>5532</v>
      </c>
      <c r="P2867" s="1" t="s">
        <v>7907</v>
      </c>
      <c r="Q2867" s="1">
        <v>507.88</v>
      </c>
      <c r="R2867" s="1" t="str">
        <f>IFERROR(VLOOKUP(K2867,Proveedores!$A$2:$B$500,2,0),"Agregar")</f>
        <v>CORREO OFICIAL DE LA REPÚBLICA ARGENTINA S.A..</v>
      </c>
      <c r="S2867" s="5">
        <f t="shared" si="44"/>
        <v>2809592.16</v>
      </c>
    </row>
    <row r="2868" spans="1:19" x14ac:dyDescent="0.2">
      <c r="A2868" s="7">
        <v>44077.3440162037</v>
      </c>
      <c r="B2868" s="1" t="s">
        <v>10598</v>
      </c>
      <c r="C2868" s="1" t="s">
        <v>10599</v>
      </c>
      <c r="D2868" s="1" t="s">
        <v>1621</v>
      </c>
      <c r="E2868" s="1" t="s">
        <v>10600</v>
      </c>
      <c r="F2868" s="7">
        <v>44074</v>
      </c>
      <c r="G2868" s="1" t="s">
        <v>7699</v>
      </c>
      <c r="H2868" s="5">
        <v>5663083.4400000004</v>
      </c>
      <c r="I2868" s="1">
        <v>1111</v>
      </c>
      <c r="J2868" s="1">
        <v>0</v>
      </c>
      <c r="K2868" s="1" t="s">
        <v>7912</v>
      </c>
      <c r="L2868" s="1">
        <v>10</v>
      </c>
      <c r="M2868" s="1" t="s">
        <v>2315</v>
      </c>
      <c r="N2868" s="1" t="s">
        <v>7906</v>
      </c>
      <c r="O2868" s="1">
        <v>3796</v>
      </c>
      <c r="P2868" s="1" t="s">
        <v>7907</v>
      </c>
      <c r="Q2868" s="1">
        <v>751.71</v>
      </c>
      <c r="R2868" s="1" t="str">
        <f>IFERROR(VLOOKUP(K2868,Proveedores!$A$2:$B$500,2,0),"Agregar")</f>
        <v>CORREO OFICIAL DE LA REPÚBLICA ARGENTINA S.A..</v>
      </c>
      <c r="S2868" s="5">
        <f t="shared" si="44"/>
        <v>2853491.16</v>
      </c>
    </row>
    <row r="2869" spans="1:19" x14ac:dyDescent="0.2">
      <c r="A2869" s="7">
        <v>44077.349247685182</v>
      </c>
      <c r="B2869" s="1" t="s">
        <v>10601</v>
      </c>
      <c r="C2869" s="1" t="s">
        <v>10602</v>
      </c>
      <c r="D2869" s="1" t="s">
        <v>1621</v>
      </c>
      <c r="E2869" s="1" t="s">
        <v>10603</v>
      </c>
      <c r="F2869" s="7">
        <v>44804</v>
      </c>
      <c r="G2869" s="1" t="s">
        <v>7699</v>
      </c>
      <c r="H2869" s="5">
        <v>798580.08</v>
      </c>
      <c r="I2869" s="1">
        <v>1111</v>
      </c>
      <c r="J2869" s="1">
        <v>0</v>
      </c>
      <c r="K2869" s="1" t="s">
        <v>7912</v>
      </c>
      <c r="L2869" s="1">
        <v>9</v>
      </c>
      <c r="M2869" s="1" t="s">
        <v>2315</v>
      </c>
      <c r="N2869" s="1" t="s">
        <v>7906</v>
      </c>
      <c r="O2869" s="1">
        <v>634</v>
      </c>
      <c r="P2869" s="1" t="s">
        <v>7907</v>
      </c>
      <c r="Q2869" s="1">
        <v>507.88</v>
      </c>
      <c r="R2869" s="1" t="str">
        <f>IFERROR(VLOOKUP(K2869,Proveedores!$A$2:$B$500,2,0),"Agregar")</f>
        <v>CORREO OFICIAL DE LA REPÚBLICA ARGENTINA S.A..</v>
      </c>
      <c r="S2869" s="5">
        <f t="shared" si="44"/>
        <v>321995.92</v>
      </c>
    </row>
    <row r="2870" spans="1:19" x14ac:dyDescent="0.2">
      <c r="A2870" s="7">
        <v>44077.349247685182</v>
      </c>
      <c r="B2870" s="1" t="s">
        <v>10601</v>
      </c>
      <c r="C2870" s="1" t="s">
        <v>10602</v>
      </c>
      <c r="D2870" s="1" t="s">
        <v>1621</v>
      </c>
      <c r="E2870" s="1" t="s">
        <v>10603</v>
      </c>
      <c r="F2870" s="7">
        <v>44804</v>
      </c>
      <c r="G2870" s="1" t="s">
        <v>7699</v>
      </c>
      <c r="H2870" s="5">
        <v>798580.08</v>
      </c>
      <c r="I2870" s="1">
        <v>1111</v>
      </c>
      <c r="J2870" s="1">
        <v>0</v>
      </c>
      <c r="K2870" s="1" t="s">
        <v>7912</v>
      </c>
      <c r="L2870" s="1">
        <v>10</v>
      </c>
      <c r="M2870" s="1" t="s">
        <v>2315</v>
      </c>
      <c r="N2870" s="1" t="s">
        <v>7906</v>
      </c>
      <c r="O2870" s="1">
        <v>634</v>
      </c>
      <c r="P2870" s="1" t="s">
        <v>7907</v>
      </c>
      <c r="Q2870" s="1">
        <v>751.71</v>
      </c>
      <c r="R2870" s="1" t="str">
        <f>IFERROR(VLOOKUP(K2870,Proveedores!$A$2:$B$500,2,0),"Agregar")</f>
        <v>CORREO OFICIAL DE LA REPÚBLICA ARGENTINA S.A..</v>
      </c>
      <c r="S2870" s="5">
        <f t="shared" si="44"/>
        <v>476584.14</v>
      </c>
    </row>
    <row r="2871" spans="1:19" x14ac:dyDescent="0.2">
      <c r="A2871" s="7">
        <v>44077.646956018521</v>
      </c>
      <c r="B2871" s="1" t="s">
        <v>10604</v>
      </c>
      <c r="C2871" s="1" t="s">
        <v>10605</v>
      </c>
      <c r="D2871" s="1" t="s">
        <v>1621</v>
      </c>
      <c r="E2871" s="1" t="s">
        <v>10606</v>
      </c>
      <c r="F2871" s="7">
        <v>44068</v>
      </c>
      <c r="G2871" s="1" t="s">
        <v>692</v>
      </c>
      <c r="H2871" s="5">
        <v>1752829.18</v>
      </c>
      <c r="I2871" s="1">
        <v>1589</v>
      </c>
      <c r="J2871" s="1">
        <v>0</v>
      </c>
      <c r="K2871" s="1" t="s">
        <v>3431</v>
      </c>
      <c r="L2871" s="1">
        <v>41</v>
      </c>
      <c r="M2871" s="1" t="s">
        <v>2858</v>
      </c>
      <c r="N2871" s="1" t="s">
        <v>3100</v>
      </c>
      <c r="O2871" s="1">
        <v>76376</v>
      </c>
      <c r="P2871" s="1" t="s">
        <v>2860</v>
      </c>
      <c r="Q2871" s="1">
        <v>22.95</v>
      </c>
      <c r="R2871" s="1" t="str">
        <f>IFERROR(VLOOKUP(K2871,Proveedores!$A$2:$B$500,2,0),"Agregar")</f>
        <v>Dr. LAZAR &amp; Cía. S.A.Q.e.I.</v>
      </c>
      <c r="S2871" s="5">
        <f t="shared" si="44"/>
        <v>1752829.2</v>
      </c>
    </row>
    <row r="2872" spans="1:19" x14ac:dyDescent="0.2">
      <c r="A2872" s="7">
        <v>44077.711458333331</v>
      </c>
      <c r="B2872" s="1" t="s">
        <v>10607</v>
      </c>
      <c r="C2872" s="1" t="s">
        <v>10608</v>
      </c>
      <c r="D2872" s="1" t="s">
        <v>1621</v>
      </c>
      <c r="E2872" s="1" t="s">
        <v>10609</v>
      </c>
      <c r="F2872" s="7">
        <v>44075</v>
      </c>
      <c r="G2872" s="1" t="s">
        <v>1323</v>
      </c>
      <c r="H2872" s="5">
        <v>5499100</v>
      </c>
      <c r="I2872" s="1">
        <v>0</v>
      </c>
      <c r="J2872" s="1">
        <v>0</v>
      </c>
      <c r="K2872" s="1" t="s">
        <v>10424</v>
      </c>
      <c r="L2872" s="1">
        <v>1</v>
      </c>
      <c r="M2872" s="1" t="s">
        <v>10499</v>
      </c>
      <c r="N2872" s="1" t="s">
        <v>10610</v>
      </c>
      <c r="O2872" s="1">
        <v>1270</v>
      </c>
      <c r="P2872" s="1" t="s">
        <v>1665</v>
      </c>
      <c r="Q2872" s="1">
        <v>4330</v>
      </c>
      <c r="R2872" s="1" t="str">
        <f>IFERROR(VLOOKUP(K2872,Proveedores!$A$2:$B$500,2,0),"Agregar")</f>
        <v>SOLS S.A</v>
      </c>
      <c r="S2872" s="5">
        <f t="shared" si="44"/>
        <v>5499100</v>
      </c>
    </row>
    <row r="2873" spans="1:19" x14ac:dyDescent="0.2">
      <c r="A2873" s="7">
        <v>44078.34815972222</v>
      </c>
      <c r="B2873" s="1" t="s">
        <v>10611</v>
      </c>
      <c r="C2873" s="1" t="s">
        <v>10612</v>
      </c>
      <c r="D2873" s="1" t="s">
        <v>1621</v>
      </c>
      <c r="E2873" s="1" t="s">
        <v>10613</v>
      </c>
      <c r="F2873" s="7">
        <v>44074</v>
      </c>
      <c r="G2873" s="1" t="s">
        <v>1241</v>
      </c>
      <c r="H2873" s="5">
        <v>18952500</v>
      </c>
      <c r="I2873" s="1">
        <v>1541</v>
      </c>
      <c r="J2873" s="1">
        <v>0</v>
      </c>
      <c r="K2873" s="1" t="s">
        <v>318</v>
      </c>
      <c r="L2873" s="1">
        <v>2</v>
      </c>
      <c r="M2873" s="1" t="s">
        <v>10614</v>
      </c>
      <c r="N2873" s="1" t="s">
        <v>10615</v>
      </c>
      <c r="O2873" s="1">
        <v>950000</v>
      </c>
      <c r="P2873" s="1" t="s">
        <v>10331</v>
      </c>
      <c r="Q2873" s="1">
        <v>19.95</v>
      </c>
      <c r="R2873" s="1" t="str">
        <f>IFERROR(VLOOKUP(K2873,Proveedores!$A$2:$B$500,2,0),"Agregar")</f>
        <v>LABORATORIOS RICHMOND SACIF</v>
      </c>
      <c r="S2873" s="5">
        <f t="shared" si="44"/>
        <v>18952500</v>
      </c>
    </row>
    <row r="2874" spans="1:19" x14ac:dyDescent="0.2">
      <c r="A2874" s="7">
        <v>44078.362511574072</v>
      </c>
      <c r="B2874" s="1" t="s">
        <v>10616</v>
      </c>
      <c r="C2874" s="1" t="s">
        <v>10617</v>
      </c>
      <c r="D2874" s="1" t="s">
        <v>1621</v>
      </c>
      <c r="E2874" s="1" t="s">
        <v>10618</v>
      </c>
      <c r="F2874" s="7">
        <v>44074</v>
      </c>
      <c r="G2874" s="1" t="s">
        <v>692</v>
      </c>
      <c r="H2874" s="5">
        <v>14868846</v>
      </c>
      <c r="I2874" s="1">
        <v>1569</v>
      </c>
      <c r="J2874" s="1" t="s">
        <v>1268</v>
      </c>
      <c r="K2874" s="1" t="s">
        <v>318</v>
      </c>
      <c r="L2874" s="1">
        <v>36</v>
      </c>
      <c r="M2874" s="1" t="s">
        <v>2374</v>
      </c>
      <c r="N2874" s="1" t="s">
        <v>10619</v>
      </c>
      <c r="O2874" s="1">
        <v>1943640</v>
      </c>
      <c r="P2874" s="1" t="s">
        <v>1917</v>
      </c>
      <c r="Q2874" s="1">
        <v>7.65</v>
      </c>
      <c r="R2874" s="1" t="str">
        <f>IFERROR(VLOOKUP(K2874,Proveedores!$A$2:$B$500,2,0),"Agregar")</f>
        <v>LABORATORIOS RICHMOND SACIF</v>
      </c>
      <c r="S2874" s="5">
        <f t="shared" si="44"/>
        <v>14868846</v>
      </c>
    </row>
    <row r="2875" spans="1:19" x14ac:dyDescent="0.2">
      <c r="A2875" s="7">
        <v>44078.4141087963</v>
      </c>
      <c r="B2875" s="1" t="s">
        <v>10620</v>
      </c>
      <c r="C2875" s="1" t="s">
        <v>10621</v>
      </c>
      <c r="D2875" s="1" t="s">
        <v>1621</v>
      </c>
      <c r="E2875" s="1" t="s">
        <v>10622</v>
      </c>
      <c r="F2875" s="7">
        <v>44067</v>
      </c>
      <c r="G2875" s="1" t="s">
        <v>10623</v>
      </c>
      <c r="H2875" s="5">
        <v>1116138.24</v>
      </c>
      <c r="I2875" s="1">
        <v>37</v>
      </c>
      <c r="J2875" s="1">
        <v>0</v>
      </c>
      <c r="K2875" s="1" t="s">
        <v>4414</v>
      </c>
      <c r="L2875" s="1">
        <v>8</v>
      </c>
      <c r="M2875" s="1" t="s">
        <v>5459</v>
      </c>
      <c r="N2875" s="1" t="s">
        <v>10624</v>
      </c>
      <c r="O2875" s="1">
        <v>6301995</v>
      </c>
      <c r="P2875" s="1" t="s">
        <v>3482</v>
      </c>
      <c r="Q2875" s="1">
        <v>0.96</v>
      </c>
      <c r="R2875" s="1" t="str">
        <f>IFERROR(VLOOKUP(K2875,Proveedores!$A$2:$B$500,2,0),"Agregar")</f>
        <v>NOVARTIS ARGENTINA SA</v>
      </c>
      <c r="S2875" s="5">
        <f t="shared" si="44"/>
        <v>6049915.2000000002</v>
      </c>
    </row>
    <row r="2876" spans="1:19" x14ac:dyDescent="0.2">
      <c r="A2876" s="7">
        <v>44078.420266203706</v>
      </c>
      <c r="B2876" s="1" t="s">
        <v>10625</v>
      </c>
      <c r="C2876" s="1" t="s">
        <v>10626</v>
      </c>
      <c r="D2876" s="1" t="s">
        <v>1621</v>
      </c>
      <c r="E2876" s="1" t="s">
        <v>10627</v>
      </c>
      <c r="F2876" s="7">
        <v>44067</v>
      </c>
      <c r="G2876" s="1" t="s">
        <v>10623</v>
      </c>
      <c r="H2876" s="5">
        <v>1115936.6399999999</v>
      </c>
      <c r="I2876" s="1">
        <v>37</v>
      </c>
      <c r="J2876" s="1">
        <v>0</v>
      </c>
      <c r="K2876" s="1" t="s">
        <v>4414</v>
      </c>
      <c r="L2876" s="1">
        <v>8</v>
      </c>
      <c r="M2876" s="1" t="s">
        <v>5459</v>
      </c>
      <c r="N2876" s="1" t="s">
        <v>10624</v>
      </c>
      <c r="O2876" s="1">
        <v>6301995</v>
      </c>
      <c r="P2876" s="1" t="s">
        <v>3482</v>
      </c>
      <c r="Q2876" s="1">
        <v>0.96</v>
      </c>
      <c r="R2876" s="1" t="str">
        <f>IFERROR(VLOOKUP(K2876,Proveedores!$A$2:$B$500,2,0),"Agregar")</f>
        <v>NOVARTIS ARGENTINA SA</v>
      </c>
      <c r="S2876" s="5">
        <f t="shared" si="44"/>
        <v>6049915.2000000002</v>
      </c>
    </row>
    <row r="2877" spans="1:19" x14ac:dyDescent="0.2">
      <c r="A2877" s="7">
        <v>44078.424340277779</v>
      </c>
      <c r="B2877" s="1" t="s">
        <v>10628</v>
      </c>
      <c r="C2877" s="1" t="s">
        <v>10629</v>
      </c>
      <c r="D2877" s="1" t="s">
        <v>1621</v>
      </c>
      <c r="E2877" s="1" t="s">
        <v>10630</v>
      </c>
      <c r="F2877" s="7">
        <v>44067</v>
      </c>
      <c r="G2877" s="1" t="s">
        <v>10623</v>
      </c>
      <c r="H2877" s="5">
        <v>1120472.6399999999</v>
      </c>
      <c r="I2877" s="1">
        <v>37</v>
      </c>
      <c r="J2877" s="1">
        <v>0</v>
      </c>
      <c r="K2877" s="1" t="s">
        <v>4414</v>
      </c>
      <c r="L2877" s="1">
        <v>8</v>
      </c>
      <c r="M2877" s="1" t="s">
        <v>5459</v>
      </c>
      <c r="N2877" s="1" t="s">
        <v>10624</v>
      </c>
      <c r="O2877" s="1">
        <v>6301995</v>
      </c>
      <c r="P2877" s="1" t="s">
        <v>3482</v>
      </c>
      <c r="Q2877" s="1">
        <v>0.96</v>
      </c>
      <c r="R2877" s="1" t="str">
        <f>IFERROR(VLOOKUP(K2877,Proveedores!$A$2:$B$500,2,0),"Agregar")</f>
        <v>NOVARTIS ARGENTINA SA</v>
      </c>
      <c r="S2877" s="5">
        <f t="shared" si="44"/>
        <v>6049915.2000000002</v>
      </c>
    </row>
    <row r="2878" spans="1:19" x14ac:dyDescent="0.2">
      <c r="A2878" s="7">
        <v>44078.432256944441</v>
      </c>
      <c r="B2878" s="1" t="s">
        <v>10631</v>
      </c>
      <c r="C2878" s="1" t="s">
        <v>10632</v>
      </c>
      <c r="D2878" s="1" t="s">
        <v>1621</v>
      </c>
      <c r="E2878" s="1" t="s">
        <v>10633</v>
      </c>
      <c r="F2878" s="7">
        <v>44067</v>
      </c>
      <c r="G2878" s="1" t="s">
        <v>731</v>
      </c>
      <c r="H2878" s="5">
        <v>1129141.44</v>
      </c>
      <c r="I2878" s="1">
        <v>37</v>
      </c>
      <c r="J2878" s="1">
        <v>0</v>
      </c>
      <c r="K2878" s="1" t="s">
        <v>4414</v>
      </c>
      <c r="L2878" s="1">
        <v>8</v>
      </c>
      <c r="M2878" s="1" t="s">
        <v>5459</v>
      </c>
      <c r="N2878" s="1" t="s">
        <v>10624</v>
      </c>
      <c r="O2878" s="1">
        <v>6301995</v>
      </c>
      <c r="P2878" s="1" t="s">
        <v>3482</v>
      </c>
      <c r="Q2878" s="1">
        <v>0.96</v>
      </c>
      <c r="R2878" s="1" t="str">
        <f>IFERROR(VLOOKUP(K2878,Proveedores!$A$2:$B$500,2,0),"Agregar")</f>
        <v>NOVARTIS ARGENTINA SA</v>
      </c>
      <c r="S2878" s="5">
        <f t="shared" si="44"/>
        <v>6049915.2000000002</v>
      </c>
    </row>
    <row r="2879" spans="1:19" x14ac:dyDescent="0.2">
      <c r="A2879" s="7">
        <v>44078.470057870371</v>
      </c>
      <c r="B2879" s="1" t="s">
        <v>10634</v>
      </c>
      <c r="C2879" s="1" t="s">
        <v>10635</v>
      </c>
      <c r="D2879" s="1" t="s">
        <v>1621</v>
      </c>
      <c r="E2879" s="1" t="s">
        <v>10636</v>
      </c>
      <c r="F2879" s="7">
        <v>44078</v>
      </c>
      <c r="G2879" s="1" t="s">
        <v>142</v>
      </c>
      <c r="H2879" s="5">
        <v>261360</v>
      </c>
      <c r="I2879" s="1">
        <v>1</v>
      </c>
      <c r="J2879" s="1">
        <v>0</v>
      </c>
      <c r="K2879" s="1" t="s">
        <v>146</v>
      </c>
      <c r="L2879" s="1">
        <v>5</v>
      </c>
      <c r="M2879" s="1" t="s">
        <v>3658</v>
      </c>
      <c r="N2879" s="1" t="s">
        <v>2316</v>
      </c>
      <c r="O2879" s="1">
        <v>1</v>
      </c>
      <c r="P2879" s="1" t="s">
        <v>2316</v>
      </c>
      <c r="Q2879" s="1">
        <v>261360</v>
      </c>
      <c r="R2879" s="1" t="str">
        <f>IFERROR(VLOOKUP(K2879,Proveedores!$A$2:$B$500,2,0),"Agregar")</f>
        <v>SUIZO ARGENTINA S.A.</v>
      </c>
      <c r="S2879" s="5">
        <f t="shared" si="44"/>
        <v>261360</v>
      </c>
    </row>
    <row r="2880" spans="1:19" x14ac:dyDescent="0.2">
      <c r="A2880" s="7">
        <v>44078.512685185182</v>
      </c>
      <c r="B2880" s="1" t="s">
        <v>10637</v>
      </c>
      <c r="C2880" s="1" t="s">
        <v>10638</v>
      </c>
      <c r="D2880" s="1" t="s">
        <v>1621</v>
      </c>
      <c r="E2880" s="1">
        <v>20000009110</v>
      </c>
      <c r="F2880" s="7">
        <v>43962</v>
      </c>
      <c r="G2880" s="1" t="s">
        <v>10639</v>
      </c>
      <c r="H2880" s="5">
        <v>18914100</v>
      </c>
      <c r="I2880" s="1">
        <v>872</v>
      </c>
      <c r="J2880" s="1">
        <v>0</v>
      </c>
      <c r="K2880" s="1" t="s">
        <v>1074</v>
      </c>
      <c r="L2880" s="1">
        <v>1</v>
      </c>
      <c r="M2880" s="1">
        <v>87183327</v>
      </c>
      <c r="N2880" s="1" t="s">
        <v>10640</v>
      </c>
      <c r="O2880" s="1">
        <v>6000</v>
      </c>
      <c r="P2880" s="1" t="s">
        <v>1892</v>
      </c>
      <c r="Q2880" s="1">
        <v>3152.35</v>
      </c>
      <c r="R2880" s="1" t="str">
        <f>IFERROR(VLOOKUP(K2880,Proveedores!$A$2:$B$500,2,0),"Agregar")</f>
        <v>BAYER SA</v>
      </c>
      <c r="S2880" s="5">
        <f t="shared" si="44"/>
        <v>18914100</v>
      </c>
    </row>
    <row r="2881" spans="1:19" x14ac:dyDescent="0.2">
      <c r="A2881" s="7">
        <v>44078.551261574074</v>
      </c>
      <c r="B2881" s="1" t="s">
        <v>10641</v>
      </c>
      <c r="C2881" s="1" t="s">
        <v>10642</v>
      </c>
      <c r="D2881" s="1" t="s">
        <v>1621</v>
      </c>
      <c r="E2881" s="1">
        <v>6013</v>
      </c>
      <c r="F2881" s="7">
        <v>44068</v>
      </c>
      <c r="G2881" s="1" t="s">
        <v>552</v>
      </c>
      <c r="H2881" s="5">
        <v>1963280</v>
      </c>
      <c r="I2881" s="1">
        <v>1600</v>
      </c>
      <c r="J2881" s="1">
        <v>0</v>
      </c>
      <c r="K2881" s="1" t="s">
        <v>6907</v>
      </c>
      <c r="L2881" s="1">
        <v>1</v>
      </c>
      <c r="M2881" s="1" t="s">
        <v>2521</v>
      </c>
      <c r="N2881" s="1" t="s">
        <v>4511</v>
      </c>
      <c r="O2881" s="1">
        <v>2300</v>
      </c>
      <c r="P2881" s="1" t="s">
        <v>2391</v>
      </c>
      <c r="Q2881" s="1">
        <v>853.6</v>
      </c>
      <c r="R2881" s="1" t="str">
        <f>IFERROR(VLOOKUP(K2881,Proveedores!$A$2:$B$500,2,0),"Agregar")</f>
        <v>KOPELCO S.A.</v>
      </c>
      <c r="S2881" s="5">
        <f t="shared" si="44"/>
        <v>1963280</v>
      </c>
    </row>
    <row r="2882" spans="1:19" x14ac:dyDescent="0.2">
      <c r="A2882" s="7">
        <v>44078.559872685182</v>
      </c>
      <c r="B2882" s="1" t="s">
        <v>10643</v>
      </c>
      <c r="C2882" s="1" t="s">
        <v>10644</v>
      </c>
      <c r="D2882" s="1" t="s">
        <v>1621</v>
      </c>
      <c r="E2882" s="1">
        <v>6014</v>
      </c>
      <c r="F2882" s="7">
        <v>44068</v>
      </c>
      <c r="G2882" s="1" t="s">
        <v>552</v>
      </c>
      <c r="H2882" s="5">
        <v>375584</v>
      </c>
      <c r="I2882" s="1">
        <v>1601</v>
      </c>
      <c r="J2882" s="1">
        <v>0</v>
      </c>
      <c r="K2882" s="1" t="s">
        <v>6907</v>
      </c>
      <c r="L2882" s="1">
        <v>1</v>
      </c>
      <c r="M2882" s="1" t="s">
        <v>2521</v>
      </c>
      <c r="N2882" s="1" t="s">
        <v>4511</v>
      </c>
      <c r="O2882" s="1">
        <v>440</v>
      </c>
      <c r="P2882" s="1" t="s">
        <v>2391</v>
      </c>
      <c r="Q2882" s="1">
        <v>853.6</v>
      </c>
      <c r="R2882" s="1" t="str">
        <f>IFERROR(VLOOKUP(K2882,Proveedores!$A$2:$B$500,2,0),"Agregar")</f>
        <v>KOPELCO S.A.</v>
      </c>
      <c r="S2882" s="5">
        <f t="shared" si="44"/>
        <v>375584</v>
      </c>
    </row>
    <row r="2883" spans="1:19" x14ac:dyDescent="0.2">
      <c r="A2883" s="7">
        <v>44078.580335648148</v>
      </c>
      <c r="B2883" s="1" t="s">
        <v>10645</v>
      </c>
      <c r="C2883" s="1" t="s">
        <v>10646</v>
      </c>
      <c r="D2883" s="1" t="s">
        <v>1621</v>
      </c>
      <c r="E2883" s="1" t="s">
        <v>10647</v>
      </c>
      <c r="F2883" s="7">
        <v>43840</v>
      </c>
      <c r="G2883" s="1" t="s">
        <v>794</v>
      </c>
      <c r="H2883" s="5">
        <v>75821.63</v>
      </c>
      <c r="I2883" s="1" t="s">
        <v>10027</v>
      </c>
      <c r="J2883" s="1">
        <v>0</v>
      </c>
      <c r="K2883" s="1" t="s">
        <v>10648</v>
      </c>
      <c r="L2883" s="1">
        <v>2</v>
      </c>
      <c r="M2883" s="1" t="s">
        <v>10649</v>
      </c>
      <c r="N2883" s="1" t="s">
        <v>8221</v>
      </c>
      <c r="O2883" s="1">
        <v>6000</v>
      </c>
      <c r="P2883" s="1" t="s">
        <v>1665</v>
      </c>
      <c r="Q2883" s="1">
        <v>1516.43</v>
      </c>
      <c r="R2883" s="1" t="str">
        <f>IFERROR(VLOOKUP(K2883,Proveedores!$A$2:$B$500,2,0),"Agregar")</f>
        <v>Abbvie S.A.</v>
      </c>
      <c r="S2883" s="5">
        <f t="shared" ref="S2883:S2946" si="45">Q2883*O2883</f>
        <v>9098580</v>
      </c>
    </row>
    <row r="2884" spans="1:19" x14ac:dyDescent="0.2">
      <c r="A2884" s="7">
        <v>44078.593090277776</v>
      </c>
      <c r="B2884" s="1" t="s">
        <v>10650</v>
      </c>
      <c r="C2884" s="1" t="s">
        <v>10651</v>
      </c>
      <c r="D2884" s="1" t="s">
        <v>1621</v>
      </c>
      <c r="E2884" s="1">
        <v>900006792</v>
      </c>
      <c r="F2884" s="7">
        <v>44025</v>
      </c>
      <c r="G2884" s="1" t="s">
        <v>1178</v>
      </c>
      <c r="H2884" s="5">
        <v>7007506.2800000003</v>
      </c>
      <c r="I2884" s="1" t="s">
        <v>10407</v>
      </c>
      <c r="J2884" s="1">
        <v>0</v>
      </c>
      <c r="K2884" s="1" t="s">
        <v>10652</v>
      </c>
      <c r="L2884" s="1">
        <v>8</v>
      </c>
      <c r="M2884" s="1" t="s">
        <v>10408</v>
      </c>
      <c r="N2884" s="1" t="s">
        <v>10653</v>
      </c>
      <c r="O2884" s="1">
        <v>7</v>
      </c>
      <c r="P2884" s="1" t="s">
        <v>1665</v>
      </c>
      <c r="Q2884" s="1">
        <v>8663</v>
      </c>
      <c r="R2884" s="1" t="str">
        <f>IFERROR(VLOOKUP(K2884,Proveedores!$A$2:$B$500,2,0),"Agregar")</f>
        <v>DENIMED S.A.</v>
      </c>
      <c r="S2884" s="5">
        <f t="shared" si="45"/>
        <v>60641</v>
      </c>
    </row>
    <row r="2885" spans="1:19" x14ac:dyDescent="0.2">
      <c r="A2885" s="7">
        <v>44078.593090277776</v>
      </c>
      <c r="B2885" s="1" t="s">
        <v>10650</v>
      </c>
      <c r="C2885" s="1" t="s">
        <v>10651</v>
      </c>
      <c r="D2885" s="1" t="s">
        <v>1621</v>
      </c>
      <c r="E2885" s="1">
        <v>900006792</v>
      </c>
      <c r="F2885" s="7">
        <v>44025</v>
      </c>
      <c r="G2885" s="1" t="s">
        <v>1178</v>
      </c>
      <c r="H2885" s="5">
        <v>7007506.2800000003</v>
      </c>
      <c r="I2885" s="1" t="s">
        <v>10407</v>
      </c>
      <c r="J2885" s="1">
        <v>0</v>
      </c>
      <c r="K2885" s="1" t="s">
        <v>10652</v>
      </c>
      <c r="L2885" s="1">
        <v>9</v>
      </c>
      <c r="M2885" s="1" t="s">
        <v>10409</v>
      </c>
      <c r="N2885" s="1" t="s">
        <v>10654</v>
      </c>
      <c r="O2885" s="1">
        <v>18</v>
      </c>
      <c r="P2885" s="1" t="s">
        <v>1665</v>
      </c>
      <c r="Q2885" s="1">
        <v>14089</v>
      </c>
      <c r="R2885" s="1" t="str">
        <f>IFERROR(VLOOKUP(K2885,Proveedores!$A$2:$B$500,2,0),"Agregar")</f>
        <v>DENIMED S.A.</v>
      </c>
      <c r="S2885" s="5">
        <f t="shared" si="45"/>
        <v>253602</v>
      </c>
    </row>
    <row r="2886" spans="1:19" x14ac:dyDescent="0.2">
      <c r="A2886" s="7">
        <v>44078.593090277776</v>
      </c>
      <c r="B2886" s="1" t="s">
        <v>10650</v>
      </c>
      <c r="C2886" s="1" t="s">
        <v>10651</v>
      </c>
      <c r="D2886" s="1" t="s">
        <v>1621</v>
      </c>
      <c r="E2886" s="1">
        <v>900006792</v>
      </c>
      <c r="F2886" s="7">
        <v>44025</v>
      </c>
      <c r="G2886" s="1" t="s">
        <v>1178</v>
      </c>
      <c r="H2886" s="5">
        <v>7007506.2800000003</v>
      </c>
      <c r="I2886" s="1" t="s">
        <v>10407</v>
      </c>
      <c r="J2886" s="1">
        <v>0</v>
      </c>
      <c r="K2886" s="1" t="s">
        <v>10652</v>
      </c>
      <c r="L2886" s="1">
        <v>2</v>
      </c>
      <c r="M2886" s="1" t="s">
        <v>10410</v>
      </c>
      <c r="N2886" s="1" t="s">
        <v>10411</v>
      </c>
      <c r="O2886" s="1">
        <v>144</v>
      </c>
      <c r="P2886" s="1" t="s">
        <v>1665</v>
      </c>
      <c r="Q2886" s="1">
        <v>46481</v>
      </c>
      <c r="R2886" s="1" t="str">
        <f>IFERROR(VLOOKUP(K2886,Proveedores!$A$2:$B$500,2,0),"Agregar")</f>
        <v>DENIMED S.A.</v>
      </c>
      <c r="S2886" s="5">
        <f t="shared" si="45"/>
        <v>6693264</v>
      </c>
    </row>
    <row r="2887" spans="1:19" x14ac:dyDescent="0.2">
      <c r="A2887" s="7">
        <v>44078.646782407406</v>
      </c>
      <c r="B2887" s="1" t="s">
        <v>10655</v>
      </c>
      <c r="C2887" s="1" t="s">
        <v>10656</v>
      </c>
      <c r="D2887" s="1" t="s">
        <v>1621</v>
      </c>
      <c r="E2887" s="1" t="s">
        <v>10657</v>
      </c>
      <c r="F2887" s="7">
        <v>44078</v>
      </c>
      <c r="G2887" s="1" t="s">
        <v>1323</v>
      </c>
      <c r="H2887" s="5">
        <v>2078400</v>
      </c>
      <c r="I2887" s="1">
        <v>0</v>
      </c>
      <c r="J2887" s="1">
        <v>0</v>
      </c>
      <c r="K2887" s="1" t="s">
        <v>10424</v>
      </c>
      <c r="L2887" s="1">
        <v>1</v>
      </c>
      <c r="M2887" s="1" t="s">
        <v>10499</v>
      </c>
      <c r="N2887" s="1" t="s">
        <v>10658</v>
      </c>
      <c r="O2887" s="1">
        <v>480</v>
      </c>
      <c r="P2887" s="1" t="s">
        <v>1665</v>
      </c>
      <c r="Q2887" s="1">
        <v>4330</v>
      </c>
      <c r="R2887" s="1" t="str">
        <f>IFERROR(VLOOKUP(K2887,Proveedores!$A$2:$B$500,2,0),"Agregar")</f>
        <v>SOLS S.A</v>
      </c>
      <c r="S2887" s="5">
        <f t="shared" si="45"/>
        <v>2078400</v>
      </c>
    </row>
    <row r="2888" spans="1:19" x14ac:dyDescent="0.2">
      <c r="A2888" s="7">
        <v>44078.651932870373</v>
      </c>
      <c r="B2888" s="1" t="s">
        <v>10659</v>
      </c>
      <c r="C2888" s="1" t="s">
        <v>10660</v>
      </c>
      <c r="D2888" s="1" t="s">
        <v>1621</v>
      </c>
      <c r="E2888" s="1" t="s">
        <v>10661</v>
      </c>
      <c r="F2888" s="7">
        <v>44078</v>
      </c>
      <c r="G2888" s="1" t="s">
        <v>1323</v>
      </c>
      <c r="H2888" s="5">
        <v>2338200</v>
      </c>
      <c r="I2888" s="1">
        <v>0</v>
      </c>
      <c r="J2888" s="1">
        <v>0</v>
      </c>
      <c r="K2888" s="1" t="s">
        <v>10424</v>
      </c>
      <c r="L2888" s="1">
        <v>1</v>
      </c>
      <c r="M2888" s="1" t="s">
        <v>10499</v>
      </c>
      <c r="N2888" s="1" t="s">
        <v>10662</v>
      </c>
      <c r="O2888" s="1">
        <v>540</v>
      </c>
      <c r="P2888" s="1" t="s">
        <v>1665</v>
      </c>
      <c r="Q2888" s="1">
        <v>4330</v>
      </c>
      <c r="R2888" s="1" t="str">
        <f>IFERROR(VLOOKUP(K2888,Proveedores!$A$2:$B$500,2,0),"Agregar")</f>
        <v>SOLS S.A</v>
      </c>
      <c r="S2888" s="5">
        <f t="shared" si="45"/>
        <v>2338200</v>
      </c>
    </row>
    <row r="2889" spans="1:19" x14ac:dyDescent="0.2">
      <c r="A2889" s="7">
        <v>44078.656400462962</v>
      </c>
      <c r="B2889" s="1" t="s">
        <v>10663</v>
      </c>
      <c r="C2889" s="1" t="s">
        <v>10664</v>
      </c>
      <c r="D2889" s="1" t="s">
        <v>1621</v>
      </c>
      <c r="E2889" s="1" t="s">
        <v>10665</v>
      </c>
      <c r="F2889" s="7">
        <v>44078</v>
      </c>
      <c r="G2889" s="1" t="s">
        <v>1323</v>
      </c>
      <c r="H2889" s="5">
        <v>2598000</v>
      </c>
      <c r="I2889" s="1">
        <v>0</v>
      </c>
      <c r="J2889" s="1">
        <v>0</v>
      </c>
      <c r="K2889" s="1" t="s">
        <v>10424</v>
      </c>
      <c r="L2889" s="1">
        <v>1</v>
      </c>
      <c r="M2889" s="1" t="s">
        <v>10499</v>
      </c>
      <c r="N2889" s="1" t="s">
        <v>10666</v>
      </c>
      <c r="O2889" s="1">
        <v>600</v>
      </c>
      <c r="P2889" s="1" t="s">
        <v>1665</v>
      </c>
      <c r="Q2889" s="1">
        <v>4330</v>
      </c>
      <c r="R2889" s="1" t="str">
        <f>IFERROR(VLOOKUP(K2889,Proveedores!$A$2:$B$500,2,0),"Agregar")</f>
        <v>SOLS S.A</v>
      </c>
      <c r="S2889" s="5">
        <f t="shared" si="45"/>
        <v>2598000</v>
      </c>
    </row>
    <row r="2890" spans="1:19" x14ac:dyDescent="0.2">
      <c r="A2890" s="7">
        <v>44078.660474537035</v>
      </c>
      <c r="B2890" s="1" t="s">
        <v>10667</v>
      </c>
      <c r="C2890" s="1" t="s">
        <v>10668</v>
      </c>
      <c r="D2890" s="1" t="s">
        <v>1621</v>
      </c>
      <c r="E2890" s="1" t="s">
        <v>10669</v>
      </c>
      <c r="F2890" s="7">
        <v>44078</v>
      </c>
      <c r="G2890" s="1" t="s">
        <v>1323</v>
      </c>
      <c r="H2890" s="5">
        <v>584550</v>
      </c>
      <c r="I2890" s="1">
        <v>0</v>
      </c>
      <c r="J2890" s="1">
        <v>0</v>
      </c>
      <c r="K2890" s="1" t="s">
        <v>10424</v>
      </c>
      <c r="L2890" s="1">
        <v>1</v>
      </c>
      <c r="M2890" s="1" t="s">
        <v>10499</v>
      </c>
      <c r="N2890" s="1" t="s">
        <v>10670</v>
      </c>
      <c r="O2890" s="1">
        <v>135</v>
      </c>
      <c r="P2890" s="1" t="s">
        <v>1665</v>
      </c>
      <c r="Q2890" s="1">
        <v>4330</v>
      </c>
      <c r="R2890" s="1" t="str">
        <f>IFERROR(VLOOKUP(K2890,Proveedores!$A$2:$B$500,2,0),"Agregar")</f>
        <v>SOLS S.A</v>
      </c>
      <c r="S2890" s="5">
        <f t="shared" si="45"/>
        <v>584550</v>
      </c>
    </row>
    <row r="2891" spans="1:19" x14ac:dyDescent="0.2">
      <c r="A2891" s="7">
        <v>44078.681643518517</v>
      </c>
      <c r="B2891" s="1" t="s">
        <v>10671</v>
      </c>
      <c r="C2891" s="1" t="s">
        <v>10672</v>
      </c>
      <c r="D2891" s="1" t="s">
        <v>1621</v>
      </c>
      <c r="E2891" s="1" t="s">
        <v>10673</v>
      </c>
      <c r="F2891" s="7">
        <v>44078</v>
      </c>
      <c r="G2891" s="1" t="s">
        <v>1323</v>
      </c>
      <c r="H2891" s="5">
        <v>476300</v>
      </c>
      <c r="I2891" s="1">
        <v>0</v>
      </c>
      <c r="J2891" s="1">
        <v>0</v>
      </c>
      <c r="K2891" s="1" t="s">
        <v>10424</v>
      </c>
      <c r="L2891" s="1">
        <v>1</v>
      </c>
      <c r="M2891" s="1" t="s">
        <v>10499</v>
      </c>
      <c r="N2891" s="1" t="s">
        <v>10674</v>
      </c>
      <c r="O2891" s="1">
        <v>110</v>
      </c>
      <c r="P2891" s="1" t="s">
        <v>1665</v>
      </c>
      <c r="Q2891" s="1">
        <v>4330</v>
      </c>
      <c r="R2891" s="1" t="str">
        <f>IFERROR(VLOOKUP(K2891,Proveedores!$A$2:$B$500,2,0),"Agregar")</f>
        <v>SOLS S.A</v>
      </c>
      <c r="S2891" s="5">
        <f t="shared" si="45"/>
        <v>476300</v>
      </c>
    </row>
    <row r="2892" spans="1:19" x14ac:dyDescent="0.2">
      <c r="A2892" s="7">
        <v>44078.691874999997</v>
      </c>
      <c r="B2892" s="1" t="s">
        <v>10675</v>
      </c>
      <c r="C2892" s="1" t="s">
        <v>10676</v>
      </c>
      <c r="D2892" s="1" t="s">
        <v>1621</v>
      </c>
      <c r="E2892" s="1" t="s">
        <v>10677</v>
      </c>
      <c r="F2892" s="7">
        <v>44078</v>
      </c>
      <c r="G2892" s="1" t="s">
        <v>1323</v>
      </c>
      <c r="H2892" s="5">
        <v>26932600</v>
      </c>
      <c r="I2892" s="1">
        <v>0</v>
      </c>
      <c r="J2892" s="1">
        <v>0</v>
      </c>
      <c r="K2892" s="1" t="s">
        <v>10424</v>
      </c>
      <c r="L2892" s="1">
        <v>1</v>
      </c>
      <c r="M2892" s="1" t="s">
        <v>10499</v>
      </c>
      <c r="N2892" s="1" t="s">
        <v>10678</v>
      </c>
      <c r="O2892" s="1">
        <v>544</v>
      </c>
      <c r="P2892" s="1" t="s">
        <v>1665</v>
      </c>
      <c r="Q2892" s="1">
        <v>4330</v>
      </c>
      <c r="R2892" s="1" t="str">
        <f>IFERROR(VLOOKUP(K2892,Proveedores!$A$2:$B$500,2,0),"Agregar")</f>
        <v>SOLS S.A</v>
      </c>
      <c r="S2892" s="5">
        <f t="shared" si="45"/>
        <v>2355520</v>
      </c>
    </row>
    <row r="2893" spans="1:19" x14ac:dyDescent="0.2">
      <c r="A2893" s="7">
        <v>44078.691874999997</v>
      </c>
      <c r="B2893" s="1" t="s">
        <v>10675</v>
      </c>
      <c r="C2893" s="1" t="s">
        <v>10676</v>
      </c>
      <c r="D2893" s="1" t="s">
        <v>1621</v>
      </c>
      <c r="E2893" s="1" t="s">
        <v>10677</v>
      </c>
      <c r="F2893" s="7">
        <v>44078</v>
      </c>
      <c r="G2893" s="1" t="s">
        <v>1323</v>
      </c>
      <c r="H2893" s="5">
        <v>26932600</v>
      </c>
      <c r="I2893" s="1">
        <v>0</v>
      </c>
      <c r="J2893" s="1">
        <v>0</v>
      </c>
      <c r="K2893" s="1" t="s">
        <v>10424</v>
      </c>
      <c r="L2893" s="1">
        <v>2</v>
      </c>
      <c r="M2893" s="1" t="s">
        <v>10499</v>
      </c>
      <c r="N2893" s="1" t="s">
        <v>10678</v>
      </c>
      <c r="O2893" s="1">
        <v>5676</v>
      </c>
      <c r="P2893" s="1" t="s">
        <v>1665</v>
      </c>
      <c r="Q2893" s="1">
        <v>4330</v>
      </c>
      <c r="R2893" s="1" t="str">
        <f>IFERROR(VLOOKUP(K2893,Proveedores!$A$2:$B$500,2,0),"Agregar")</f>
        <v>SOLS S.A</v>
      </c>
      <c r="S2893" s="5">
        <f t="shared" si="45"/>
        <v>24577080</v>
      </c>
    </row>
    <row r="2894" spans="1:19" x14ac:dyDescent="0.2">
      <c r="A2894" s="7">
        <v>44081.372743055559</v>
      </c>
      <c r="B2894" s="1" t="s">
        <v>10679</v>
      </c>
      <c r="C2894" s="1" t="s">
        <v>10680</v>
      </c>
      <c r="D2894" s="1" t="s">
        <v>1621</v>
      </c>
      <c r="E2894" s="1" t="s">
        <v>10681</v>
      </c>
      <c r="F2894" s="7">
        <v>44074</v>
      </c>
      <c r="G2894" s="1" t="s">
        <v>692</v>
      </c>
      <c r="H2894" s="5">
        <v>4323115.83</v>
      </c>
      <c r="I2894" s="1" t="s">
        <v>10682</v>
      </c>
      <c r="J2894" s="1">
        <v>0</v>
      </c>
      <c r="K2894" s="1" t="s">
        <v>2737</v>
      </c>
      <c r="L2894" s="1">
        <v>42</v>
      </c>
      <c r="M2894" s="1" t="s">
        <v>9975</v>
      </c>
      <c r="N2894" s="1" t="s">
        <v>9038</v>
      </c>
      <c r="O2894" s="1">
        <v>1448280</v>
      </c>
      <c r="P2894" s="1" t="s">
        <v>3482</v>
      </c>
      <c r="Q2894" s="1">
        <v>2.9849999999999999</v>
      </c>
      <c r="R2894" s="1" t="str">
        <f>IFERROR(VLOOKUP(K2894,Proveedores!$A$2:$B$500,2,0),"Agregar")</f>
        <v>LABORATORIOS FABRA S.A.</v>
      </c>
      <c r="S2894" s="5">
        <f t="shared" si="45"/>
        <v>4323115.8</v>
      </c>
    </row>
    <row r="2895" spans="1:19" x14ac:dyDescent="0.2">
      <c r="A2895" s="7">
        <v>44081.436898148146</v>
      </c>
      <c r="B2895" s="1" t="s">
        <v>10683</v>
      </c>
      <c r="C2895" s="1" t="s">
        <v>10684</v>
      </c>
      <c r="D2895" s="1" t="s">
        <v>1621</v>
      </c>
      <c r="E2895" s="1">
        <v>849</v>
      </c>
      <c r="F2895" s="7">
        <v>44075</v>
      </c>
      <c r="G2895" s="1" t="s">
        <v>468</v>
      </c>
      <c r="H2895" s="5">
        <v>17900</v>
      </c>
      <c r="I2895" s="1">
        <v>8450</v>
      </c>
      <c r="J2895" s="1">
        <v>0</v>
      </c>
      <c r="K2895" s="1" t="s">
        <v>470</v>
      </c>
      <c r="L2895" s="1">
        <v>2</v>
      </c>
      <c r="M2895" s="1">
        <v>2</v>
      </c>
      <c r="N2895" s="1" t="s">
        <v>1896</v>
      </c>
      <c r="O2895" s="1">
        <v>1</v>
      </c>
      <c r="P2895" s="1" t="s">
        <v>2803</v>
      </c>
      <c r="Q2895" s="1">
        <v>1700</v>
      </c>
      <c r="R2895" s="1" t="str">
        <f>IFERROR(VLOOKUP(K2895,Proveedores!$A$2:$B$500,2,0),"Agregar")</f>
        <v>FABIAN DERISO</v>
      </c>
      <c r="S2895" s="5">
        <f t="shared" si="45"/>
        <v>1700</v>
      </c>
    </row>
    <row r="2896" spans="1:19" x14ac:dyDescent="0.2">
      <c r="A2896" s="7">
        <v>44081.436898148146</v>
      </c>
      <c r="B2896" s="1" t="s">
        <v>10683</v>
      </c>
      <c r="C2896" s="1" t="s">
        <v>10684</v>
      </c>
      <c r="D2896" s="1" t="s">
        <v>1621</v>
      </c>
      <c r="E2896" s="1">
        <v>849</v>
      </c>
      <c r="F2896" s="7">
        <v>44075</v>
      </c>
      <c r="G2896" s="1" t="s">
        <v>468</v>
      </c>
      <c r="H2896" s="5">
        <v>17900</v>
      </c>
      <c r="I2896" s="1">
        <v>8450</v>
      </c>
      <c r="J2896" s="1">
        <v>0</v>
      </c>
      <c r="K2896" s="1" t="s">
        <v>470</v>
      </c>
      <c r="L2896" s="1">
        <v>4</v>
      </c>
      <c r="M2896" s="1">
        <v>4</v>
      </c>
      <c r="N2896" s="1" t="s">
        <v>4331</v>
      </c>
      <c r="O2896" s="1">
        <v>1</v>
      </c>
      <c r="P2896" s="1" t="s">
        <v>2803</v>
      </c>
      <c r="Q2896" s="1">
        <v>4800</v>
      </c>
      <c r="R2896" s="1" t="str">
        <f>IFERROR(VLOOKUP(K2896,Proveedores!$A$2:$B$500,2,0),"Agregar")</f>
        <v>FABIAN DERISO</v>
      </c>
      <c r="S2896" s="5">
        <f t="shared" si="45"/>
        <v>4800</v>
      </c>
    </row>
    <row r="2897" spans="1:19" x14ac:dyDescent="0.2">
      <c r="A2897" s="7">
        <v>44081.436898148146</v>
      </c>
      <c r="B2897" s="1" t="s">
        <v>10683</v>
      </c>
      <c r="C2897" s="1" t="s">
        <v>10684</v>
      </c>
      <c r="D2897" s="1" t="s">
        <v>1621</v>
      </c>
      <c r="E2897" s="1">
        <v>849</v>
      </c>
      <c r="F2897" s="7">
        <v>44075</v>
      </c>
      <c r="G2897" s="1" t="s">
        <v>468</v>
      </c>
      <c r="H2897" s="5">
        <v>17900</v>
      </c>
      <c r="I2897" s="1">
        <v>8450</v>
      </c>
      <c r="J2897" s="1">
        <v>0</v>
      </c>
      <c r="K2897" s="1" t="s">
        <v>470</v>
      </c>
      <c r="L2897" s="1">
        <v>3</v>
      </c>
      <c r="M2897" s="1">
        <v>3</v>
      </c>
      <c r="N2897" s="1" t="s">
        <v>1899</v>
      </c>
      <c r="O2897" s="1">
        <v>1</v>
      </c>
      <c r="P2897" s="1" t="s">
        <v>1850</v>
      </c>
      <c r="Q2897" s="1">
        <v>5500</v>
      </c>
      <c r="R2897" s="1" t="str">
        <f>IFERROR(VLOOKUP(K2897,Proveedores!$A$2:$B$500,2,0),"Agregar")</f>
        <v>FABIAN DERISO</v>
      </c>
      <c r="S2897" s="5">
        <f t="shared" si="45"/>
        <v>5500</v>
      </c>
    </row>
    <row r="2898" spans="1:19" x14ac:dyDescent="0.2">
      <c r="A2898" s="7">
        <v>44081.436898148146</v>
      </c>
      <c r="B2898" s="1" t="s">
        <v>10683</v>
      </c>
      <c r="C2898" s="1" t="s">
        <v>10684</v>
      </c>
      <c r="D2898" s="1" t="s">
        <v>1621</v>
      </c>
      <c r="E2898" s="1">
        <v>849</v>
      </c>
      <c r="F2898" s="7">
        <v>44075</v>
      </c>
      <c r="G2898" s="1" t="s">
        <v>468</v>
      </c>
      <c r="H2898" s="5">
        <v>17900</v>
      </c>
      <c r="I2898" s="1">
        <v>8450</v>
      </c>
      <c r="J2898" s="1">
        <v>0</v>
      </c>
      <c r="K2898" s="1" t="s">
        <v>470</v>
      </c>
      <c r="L2898" s="1">
        <v>1</v>
      </c>
      <c r="M2898" s="1">
        <v>1</v>
      </c>
      <c r="N2898" s="1" t="s">
        <v>1900</v>
      </c>
      <c r="O2898" s="1">
        <v>1</v>
      </c>
      <c r="P2898" s="1" t="s">
        <v>1850</v>
      </c>
      <c r="Q2898" s="1">
        <v>5900</v>
      </c>
      <c r="R2898" s="1" t="str">
        <f>IFERROR(VLOOKUP(K2898,Proveedores!$A$2:$B$500,2,0),"Agregar")</f>
        <v>FABIAN DERISO</v>
      </c>
      <c r="S2898" s="5">
        <f t="shared" si="45"/>
        <v>5900</v>
      </c>
    </row>
    <row r="2899" spans="1:19" x14ac:dyDescent="0.2">
      <c r="A2899" s="7">
        <v>44081.474212962959</v>
      </c>
      <c r="B2899" s="1" t="s">
        <v>10685</v>
      </c>
      <c r="C2899" s="1" t="s">
        <v>10686</v>
      </c>
      <c r="D2899" s="1" t="s">
        <v>1621</v>
      </c>
      <c r="E2899" s="1" t="s">
        <v>10687</v>
      </c>
      <c r="F2899" s="7">
        <v>44081</v>
      </c>
      <c r="G2899" s="1" t="s">
        <v>24</v>
      </c>
      <c r="H2899" s="5">
        <v>2572800</v>
      </c>
      <c r="I2899" s="1">
        <v>1604</v>
      </c>
      <c r="J2899" s="1">
        <v>0</v>
      </c>
      <c r="K2899" s="1" t="s">
        <v>1408</v>
      </c>
      <c r="L2899" s="1">
        <v>1</v>
      </c>
      <c r="M2899" s="1">
        <v>0</v>
      </c>
      <c r="N2899" s="1" t="s">
        <v>10070</v>
      </c>
      <c r="O2899" s="1">
        <v>201000</v>
      </c>
      <c r="P2899" s="1" t="s">
        <v>7528</v>
      </c>
      <c r="Q2899" s="1">
        <v>12.8</v>
      </c>
      <c r="R2899" s="1" t="str">
        <f>IFERROR(VLOOKUP(K2899,Proveedores!$A$2:$B$500,2,0),"Agregar")</f>
        <v>Brudan S.R.L.</v>
      </c>
      <c r="S2899" s="5">
        <f t="shared" si="45"/>
        <v>2572800</v>
      </c>
    </row>
    <row r="2900" spans="1:19" x14ac:dyDescent="0.2">
      <c r="A2900" s="7">
        <v>44081.508981481478</v>
      </c>
      <c r="B2900" s="1" t="s">
        <v>10688</v>
      </c>
      <c r="C2900" s="1" t="s">
        <v>10689</v>
      </c>
      <c r="D2900" s="1" t="s">
        <v>1621</v>
      </c>
      <c r="E2900" s="1" t="s">
        <v>10690</v>
      </c>
      <c r="F2900" s="7">
        <v>44081</v>
      </c>
      <c r="G2900" s="1" t="s">
        <v>1323</v>
      </c>
      <c r="H2900" s="5">
        <v>2879450</v>
      </c>
      <c r="I2900" s="1">
        <v>0</v>
      </c>
      <c r="J2900" s="1">
        <v>0</v>
      </c>
      <c r="K2900" s="1" t="s">
        <v>10424</v>
      </c>
      <c r="L2900" s="1">
        <v>1</v>
      </c>
      <c r="M2900" s="1" t="s">
        <v>10499</v>
      </c>
      <c r="N2900" s="1" t="s">
        <v>10691</v>
      </c>
      <c r="O2900" s="1">
        <v>665</v>
      </c>
      <c r="P2900" s="1" t="s">
        <v>1665</v>
      </c>
      <c r="Q2900" s="1">
        <v>4330</v>
      </c>
      <c r="R2900" s="1" t="str">
        <f>IFERROR(VLOOKUP(K2900,Proveedores!$A$2:$B$500,2,0),"Agregar")</f>
        <v>SOLS S.A</v>
      </c>
      <c r="S2900" s="5">
        <f t="shared" si="45"/>
        <v>2879450</v>
      </c>
    </row>
    <row r="2901" spans="1:19" x14ac:dyDescent="0.2">
      <c r="A2901" s="7">
        <v>44081.539259259262</v>
      </c>
      <c r="B2901" s="1" t="s">
        <v>10692</v>
      </c>
      <c r="C2901" s="1" t="s">
        <v>10693</v>
      </c>
      <c r="D2901" s="1" t="s">
        <v>1621</v>
      </c>
      <c r="E2901" s="1" t="s">
        <v>10694</v>
      </c>
      <c r="F2901" s="7">
        <v>44067</v>
      </c>
      <c r="G2901" s="1" t="s">
        <v>10623</v>
      </c>
      <c r="H2901" s="5">
        <v>640765.43999999994</v>
      </c>
      <c r="I2901" s="1">
        <v>42</v>
      </c>
      <c r="J2901" s="1">
        <v>0</v>
      </c>
      <c r="K2901" s="1" t="s">
        <v>4414</v>
      </c>
      <c r="L2901" s="1">
        <v>8</v>
      </c>
      <c r="M2901" s="1" t="s">
        <v>5459</v>
      </c>
      <c r="N2901" s="1" t="s">
        <v>10624</v>
      </c>
      <c r="O2901" s="1">
        <v>6301995</v>
      </c>
      <c r="P2901" s="1" t="s">
        <v>3482</v>
      </c>
      <c r="Q2901" s="1">
        <v>0.96</v>
      </c>
      <c r="R2901" s="1" t="str">
        <f>IFERROR(VLOOKUP(K2901,Proveedores!$A$2:$B$500,2,0),"Agregar")</f>
        <v>NOVARTIS ARGENTINA SA</v>
      </c>
      <c r="S2901" s="5">
        <f t="shared" si="45"/>
        <v>6049915.2000000002</v>
      </c>
    </row>
    <row r="2902" spans="1:19" x14ac:dyDescent="0.2">
      <c r="A2902" s="7">
        <v>44081.545081018521</v>
      </c>
      <c r="B2902" s="1" t="s">
        <v>10695</v>
      </c>
      <c r="C2902" s="1" t="s">
        <v>10696</v>
      </c>
      <c r="D2902" s="1" t="s">
        <v>1621</v>
      </c>
      <c r="E2902" s="1" t="s">
        <v>10697</v>
      </c>
      <c r="F2902" s="7">
        <v>44067</v>
      </c>
      <c r="G2902" s="1" t="s">
        <v>10623</v>
      </c>
      <c r="H2902" s="5">
        <v>390268.99</v>
      </c>
      <c r="I2902" s="1">
        <v>104</v>
      </c>
      <c r="J2902" s="1">
        <v>0</v>
      </c>
      <c r="K2902" s="1" t="s">
        <v>4414</v>
      </c>
      <c r="L2902" s="1">
        <v>10</v>
      </c>
      <c r="M2902" s="1" t="s">
        <v>10698</v>
      </c>
      <c r="N2902" s="1" t="s">
        <v>10699</v>
      </c>
      <c r="O2902" s="1">
        <v>29499</v>
      </c>
      <c r="P2902" s="1" t="s">
        <v>10700</v>
      </c>
      <c r="Q2902" s="1">
        <v>50.77</v>
      </c>
      <c r="R2902" s="1" t="str">
        <f>IFERROR(VLOOKUP(K2902,Proveedores!$A$2:$B$500,2,0),"Agregar")</f>
        <v>NOVARTIS ARGENTINA SA</v>
      </c>
      <c r="S2902" s="5">
        <f t="shared" si="45"/>
        <v>1497664.23</v>
      </c>
    </row>
    <row r="2903" spans="1:19" x14ac:dyDescent="0.2">
      <c r="A2903" s="7">
        <v>44081.550810185188</v>
      </c>
      <c r="B2903" s="1" t="s">
        <v>10701</v>
      </c>
      <c r="C2903" s="1" t="s">
        <v>10702</v>
      </c>
      <c r="D2903" s="1" t="s">
        <v>1621</v>
      </c>
      <c r="E2903" s="1" t="s">
        <v>10703</v>
      </c>
      <c r="F2903" s="7">
        <v>44071</v>
      </c>
      <c r="G2903" s="1" t="s">
        <v>1145</v>
      </c>
      <c r="H2903" s="5">
        <v>48218800</v>
      </c>
      <c r="I2903" s="1">
        <v>0</v>
      </c>
      <c r="J2903" s="1">
        <v>0</v>
      </c>
      <c r="K2903" s="1" t="s">
        <v>3255</v>
      </c>
      <c r="L2903" s="1">
        <v>22</v>
      </c>
      <c r="M2903" s="1" t="s">
        <v>10704</v>
      </c>
      <c r="N2903" s="1" t="s">
        <v>10705</v>
      </c>
      <c r="O2903" s="1">
        <v>1013</v>
      </c>
      <c r="P2903" s="1" t="s">
        <v>10706</v>
      </c>
      <c r="Q2903" s="1">
        <v>47600</v>
      </c>
      <c r="R2903" s="1" t="str">
        <f>IFERROR(VLOOKUP(K2903,Proveedores!$A$2:$B$500,2,0),"Agregar")</f>
        <v>LABORATORIO ELEA PHOENIX S.A.</v>
      </c>
      <c r="S2903" s="5">
        <f t="shared" si="45"/>
        <v>48218800</v>
      </c>
    </row>
    <row r="2904" spans="1:19" x14ac:dyDescent="0.2">
      <c r="A2904" s="7">
        <v>44081.676377314812</v>
      </c>
      <c r="B2904" s="1" t="s">
        <v>10707</v>
      </c>
      <c r="C2904" s="1" t="s">
        <v>10708</v>
      </c>
      <c r="D2904" s="1" t="s">
        <v>1621</v>
      </c>
      <c r="E2904" s="1" t="s">
        <v>10709</v>
      </c>
      <c r="F2904" s="7">
        <v>44081</v>
      </c>
      <c r="G2904" s="1" t="s">
        <v>692</v>
      </c>
      <c r="H2904" s="5">
        <v>4672870.8</v>
      </c>
      <c r="I2904" s="1">
        <v>1615</v>
      </c>
      <c r="J2904" s="1">
        <v>0</v>
      </c>
      <c r="K2904" s="1" t="s">
        <v>2399</v>
      </c>
      <c r="L2904" s="1">
        <v>19</v>
      </c>
      <c r="M2904" s="1" t="s">
        <v>10710</v>
      </c>
      <c r="N2904" s="1" t="s">
        <v>10711</v>
      </c>
      <c r="O2904" s="1">
        <v>396006</v>
      </c>
      <c r="P2904" s="1" t="s">
        <v>1892</v>
      </c>
      <c r="Q2904" s="1">
        <v>11.8</v>
      </c>
      <c r="R2904" s="1" t="str">
        <f>IFERROR(VLOOKUP(K2904,Proveedores!$A$2:$B$500,2,0),"Agregar")</f>
        <v>PRO MED INTERNACIONAL SA</v>
      </c>
      <c r="S2904" s="5">
        <f t="shared" si="45"/>
        <v>4672870.8000000007</v>
      </c>
    </row>
    <row r="2905" spans="1:19" x14ac:dyDescent="0.2">
      <c r="A2905" s="7">
        <v>44081.681747685187</v>
      </c>
      <c r="B2905" s="1" t="s">
        <v>10712</v>
      </c>
      <c r="C2905" s="1" t="s">
        <v>10713</v>
      </c>
      <c r="D2905" s="1" t="s">
        <v>1621</v>
      </c>
      <c r="E2905" s="1" t="s">
        <v>10714</v>
      </c>
      <c r="F2905" s="7">
        <v>44069</v>
      </c>
      <c r="G2905" s="1" t="s">
        <v>42</v>
      </c>
      <c r="H2905" s="5">
        <v>5669664</v>
      </c>
      <c r="I2905" s="1">
        <v>0</v>
      </c>
      <c r="J2905" s="1">
        <v>0</v>
      </c>
      <c r="K2905" s="1" t="s">
        <v>6873</v>
      </c>
      <c r="L2905" s="1">
        <v>1</v>
      </c>
      <c r="M2905" s="1" t="s">
        <v>4368</v>
      </c>
      <c r="N2905" s="1" t="s">
        <v>5662</v>
      </c>
      <c r="O2905" s="1">
        <v>17472</v>
      </c>
      <c r="P2905" s="1" t="s">
        <v>5658</v>
      </c>
      <c r="Q2905" s="1">
        <v>324.5</v>
      </c>
      <c r="R2905" s="1" t="str">
        <f>IFERROR(VLOOKUP(K2905,Proveedores!$A$2:$B$500,2,0),"Agregar")</f>
        <v xml:space="preserve">SUCESORES DE ALFREDO WILLINER S.A. </v>
      </c>
      <c r="S2905" s="5">
        <f t="shared" si="45"/>
        <v>5669664</v>
      </c>
    </row>
    <row r="2906" spans="1:19" x14ac:dyDescent="0.2">
      <c r="A2906" s="7">
        <v>44081.683344907404</v>
      </c>
      <c r="B2906" s="1" t="s">
        <v>10715</v>
      </c>
      <c r="C2906" s="1" t="s">
        <v>10716</v>
      </c>
      <c r="D2906" s="1" t="s">
        <v>1621</v>
      </c>
      <c r="E2906" s="1" t="s">
        <v>10709</v>
      </c>
      <c r="F2906" s="7">
        <v>44081</v>
      </c>
      <c r="G2906" s="1" t="s">
        <v>692</v>
      </c>
      <c r="H2906" s="5">
        <v>4672870.8</v>
      </c>
      <c r="I2906" s="1">
        <v>1615</v>
      </c>
      <c r="J2906" s="1">
        <v>0</v>
      </c>
      <c r="K2906" s="1" t="s">
        <v>2399</v>
      </c>
      <c r="L2906" s="1">
        <v>19</v>
      </c>
      <c r="M2906" s="1" t="s">
        <v>10710</v>
      </c>
      <c r="N2906" s="1" t="s">
        <v>10711</v>
      </c>
      <c r="O2906" s="1">
        <v>396006</v>
      </c>
      <c r="P2906" s="1" t="s">
        <v>1892</v>
      </c>
      <c r="Q2906" s="1">
        <v>11.8</v>
      </c>
      <c r="R2906" s="1" t="str">
        <f>IFERROR(VLOOKUP(K2906,Proveedores!$A$2:$B$500,2,0),"Agregar")</f>
        <v>PRO MED INTERNACIONAL SA</v>
      </c>
      <c r="S2906" s="5">
        <f t="shared" si="45"/>
        <v>4672870.8000000007</v>
      </c>
    </row>
    <row r="2907" spans="1:19" x14ac:dyDescent="0.2">
      <c r="A2907" s="7">
        <v>44081.688668981478</v>
      </c>
      <c r="B2907" s="1" t="s">
        <v>10717</v>
      </c>
      <c r="C2907" s="1" t="s">
        <v>10718</v>
      </c>
      <c r="D2907" s="1" t="s">
        <v>1621</v>
      </c>
      <c r="E2907" s="1" t="s">
        <v>10719</v>
      </c>
      <c r="F2907" s="7">
        <v>44081</v>
      </c>
      <c r="G2907" s="1" t="s">
        <v>692</v>
      </c>
      <c r="H2907" s="5">
        <v>2199888.3199999998</v>
      </c>
      <c r="I2907" s="1">
        <v>1614</v>
      </c>
      <c r="J2907" s="1">
        <v>0</v>
      </c>
      <c r="K2907" s="1" t="s">
        <v>2399</v>
      </c>
      <c r="L2907" s="1">
        <v>18</v>
      </c>
      <c r="M2907" s="1" t="s">
        <v>1995</v>
      </c>
      <c r="N2907" s="1" t="s">
        <v>7994</v>
      </c>
      <c r="O2907" s="1">
        <v>51184</v>
      </c>
      <c r="P2907" s="1" t="s">
        <v>1892</v>
      </c>
      <c r="Q2907" s="1">
        <v>42.98</v>
      </c>
      <c r="R2907" s="1" t="str">
        <f>IFERROR(VLOOKUP(K2907,Proveedores!$A$2:$B$500,2,0),"Agregar")</f>
        <v>PRO MED INTERNACIONAL SA</v>
      </c>
      <c r="S2907" s="5">
        <f t="shared" si="45"/>
        <v>2199888.3199999998</v>
      </c>
    </row>
    <row r="2908" spans="1:19" x14ac:dyDescent="0.2">
      <c r="A2908" s="7">
        <v>44081.691111111111</v>
      </c>
      <c r="B2908" s="1" t="s">
        <v>10720</v>
      </c>
      <c r="C2908" s="1" t="s">
        <v>10721</v>
      </c>
      <c r="D2908" s="1" t="s">
        <v>1621</v>
      </c>
      <c r="E2908" s="1" t="s">
        <v>10722</v>
      </c>
      <c r="F2908" s="7">
        <v>44081</v>
      </c>
      <c r="G2908" s="1" t="s">
        <v>1151</v>
      </c>
      <c r="H2908" s="5">
        <v>32296320</v>
      </c>
      <c r="I2908" s="1" t="s">
        <v>10723</v>
      </c>
      <c r="J2908" s="1">
        <v>0</v>
      </c>
      <c r="K2908" s="1" t="s">
        <v>318</v>
      </c>
      <c r="L2908" s="1">
        <v>1</v>
      </c>
      <c r="M2908" s="1" t="s">
        <v>1915</v>
      </c>
      <c r="N2908" s="1" t="s">
        <v>1916</v>
      </c>
      <c r="O2908" s="1">
        <v>192000</v>
      </c>
      <c r="P2908" s="1" t="s">
        <v>1917</v>
      </c>
      <c r="Q2908" s="1">
        <v>168.21</v>
      </c>
      <c r="R2908" s="1" t="str">
        <f>IFERROR(VLOOKUP(K2908,Proveedores!$A$2:$B$500,2,0),"Agregar")</f>
        <v>LABORATORIOS RICHMOND SACIF</v>
      </c>
      <c r="S2908" s="5">
        <f t="shared" si="45"/>
        <v>32296320</v>
      </c>
    </row>
    <row r="2909" spans="1:19" x14ac:dyDescent="0.2">
      <c r="A2909" s="7">
        <v>44081.700138888889</v>
      </c>
      <c r="B2909" s="1" t="s">
        <v>10724</v>
      </c>
      <c r="C2909" s="1" t="s">
        <v>10725</v>
      </c>
      <c r="D2909" s="1" t="s">
        <v>1621</v>
      </c>
      <c r="E2909" s="1" t="s">
        <v>10726</v>
      </c>
      <c r="F2909" s="7">
        <v>44081</v>
      </c>
      <c r="G2909" s="1" t="s">
        <v>1151</v>
      </c>
      <c r="H2909" s="5">
        <v>32140893.600000001</v>
      </c>
      <c r="I2909" s="1" t="s">
        <v>10723</v>
      </c>
      <c r="J2909" s="1">
        <v>0</v>
      </c>
      <c r="K2909" s="1" t="s">
        <v>318</v>
      </c>
      <c r="L2909" s="1">
        <v>2</v>
      </c>
      <c r="M2909" s="1" t="s">
        <v>1918</v>
      </c>
      <c r="N2909" s="1" t="s">
        <v>1916</v>
      </c>
      <c r="O2909" s="1">
        <v>143820</v>
      </c>
      <c r="P2909" s="1" t="s">
        <v>1917</v>
      </c>
      <c r="Q2909" s="1">
        <v>223.48</v>
      </c>
      <c r="R2909" s="1" t="str">
        <f>IFERROR(VLOOKUP(K2909,Proveedores!$A$2:$B$500,2,0),"Agregar")</f>
        <v>LABORATORIOS RICHMOND SACIF</v>
      </c>
      <c r="S2909" s="5">
        <f t="shared" si="45"/>
        <v>32140893.599999998</v>
      </c>
    </row>
    <row r="2910" spans="1:19" x14ac:dyDescent="0.2">
      <c r="A2910" s="7">
        <v>44081.706030092595</v>
      </c>
      <c r="B2910" s="1" t="s">
        <v>10727</v>
      </c>
      <c r="C2910" s="1" t="s">
        <v>10728</v>
      </c>
      <c r="D2910" s="1" t="s">
        <v>1621</v>
      </c>
      <c r="E2910" s="1" t="s">
        <v>10729</v>
      </c>
      <c r="F2910" s="7">
        <v>44069</v>
      </c>
      <c r="G2910" s="1" t="s">
        <v>42</v>
      </c>
      <c r="H2910" s="5">
        <v>5669664</v>
      </c>
      <c r="I2910" s="1">
        <v>0</v>
      </c>
      <c r="J2910" s="1">
        <v>0</v>
      </c>
      <c r="K2910" s="1" t="s">
        <v>6873</v>
      </c>
      <c r="L2910" s="1">
        <v>1</v>
      </c>
      <c r="M2910" s="1" t="s">
        <v>4368</v>
      </c>
      <c r="N2910" s="1" t="s">
        <v>5662</v>
      </c>
      <c r="O2910" s="1">
        <v>17472</v>
      </c>
      <c r="P2910" s="1" t="s">
        <v>5658</v>
      </c>
      <c r="Q2910" s="1">
        <v>324.5</v>
      </c>
      <c r="R2910" s="1" t="str">
        <f>IFERROR(VLOOKUP(K2910,Proveedores!$A$2:$B$500,2,0),"Agregar")</f>
        <v xml:space="preserve">SUCESORES DE ALFREDO WILLINER S.A. </v>
      </c>
      <c r="S2910" s="5">
        <f t="shared" si="45"/>
        <v>5669664</v>
      </c>
    </row>
    <row r="2911" spans="1:19" x14ac:dyDescent="0.2">
      <c r="A2911" s="7">
        <v>44081.709745370368</v>
      </c>
      <c r="B2911" s="1" t="s">
        <v>10730</v>
      </c>
      <c r="C2911" s="1" t="s">
        <v>10731</v>
      </c>
      <c r="D2911" s="1" t="s">
        <v>1621</v>
      </c>
      <c r="E2911" s="1" t="s">
        <v>10732</v>
      </c>
      <c r="F2911" s="7">
        <v>44081</v>
      </c>
      <c r="G2911" s="1" t="s">
        <v>1151</v>
      </c>
      <c r="H2911" s="5">
        <v>32308503.600000001</v>
      </c>
      <c r="I2911" s="1" t="s">
        <v>10723</v>
      </c>
      <c r="J2911" s="1">
        <v>0</v>
      </c>
      <c r="K2911" s="1" t="s">
        <v>318</v>
      </c>
      <c r="L2911" s="1">
        <v>2</v>
      </c>
      <c r="M2911" s="1" t="s">
        <v>1918</v>
      </c>
      <c r="N2911" s="1" t="s">
        <v>1916</v>
      </c>
      <c r="O2911" s="1">
        <v>144570</v>
      </c>
      <c r="P2911" s="1" t="s">
        <v>1917</v>
      </c>
      <c r="Q2911" s="1">
        <v>223.48</v>
      </c>
      <c r="R2911" s="1" t="str">
        <f>IFERROR(VLOOKUP(K2911,Proveedores!$A$2:$B$500,2,0),"Agregar")</f>
        <v>LABORATORIOS RICHMOND SACIF</v>
      </c>
      <c r="S2911" s="5">
        <f t="shared" si="45"/>
        <v>32308503.599999998</v>
      </c>
    </row>
    <row r="2912" spans="1:19" x14ac:dyDescent="0.2">
      <c r="A2912" s="7">
        <v>44082.372581018521</v>
      </c>
      <c r="B2912" s="1" t="s">
        <v>10733</v>
      </c>
      <c r="C2912" s="1" t="s">
        <v>10734</v>
      </c>
      <c r="D2912" s="1" t="s">
        <v>1621</v>
      </c>
      <c r="E2912" s="1" t="s">
        <v>10735</v>
      </c>
      <c r="F2912" s="7">
        <v>44081</v>
      </c>
      <c r="G2912" s="1" t="s">
        <v>1151</v>
      </c>
      <c r="H2912" s="5">
        <v>31859308.800000001</v>
      </c>
      <c r="I2912" s="1" t="s">
        <v>10723</v>
      </c>
      <c r="J2912" s="1">
        <v>0</v>
      </c>
      <c r="K2912" s="1" t="s">
        <v>318</v>
      </c>
      <c r="L2912" s="1">
        <v>2</v>
      </c>
      <c r="M2912" s="1" t="s">
        <v>1918</v>
      </c>
      <c r="N2912" s="1" t="s">
        <v>1916</v>
      </c>
      <c r="O2912" s="1">
        <v>142560</v>
      </c>
      <c r="P2912" s="1" t="s">
        <v>1917</v>
      </c>
      <c r="Q2912" s="1">
        <v>223.48</v>
      </c>
      <c r="R2912" s="1" t="str">
        <f>IFERROR(VLOOKUP(K2912,Proveedores!$A$2:$B$500,2,0),"Agregar")</f>
        <v>LABORATORIOS RICHMOND SACIF</v>
      </c>
      <c r="S2912" s="5">
        <f t="shared" si="45"/>
        <v>31859308.799999997</v>
      </c>
    </row>
    <row r="2913" spans="1:19" x14ac:dyDescent="0.2">
      <c r="A2913" s="7">
        <v>44082.379814814813</v>
      </c>
      <c r="B2913" s="1" t="s">
        <v>10736</v>
      </c>
      <c r="C2913" s="1" t="s">
        <v>10737</v>
      </c>
      <c r="D2913" s="1" t="s">
        <v>1621</v>
      </c>
      <c r="E2913" s="1" t="s">
        <v>10732</v>
      </c>
      <c r="F2913" s="7">
        <v>44081</v>
      </c>
      <c r="G2913" s="1" t="s">
        <v>1151</v>
      </c>
      <c r="H2913" s="5">
        <v>32315208</v>
      </c>
      <c r="I2913" s="1" t="s">
        <v>10723</v>
      </c>
      <c r="J2913" s="1">
        <v>0</v>
      </c>
      <c r="K2913" s="1" t="s">
        <v>318</v>
      </c>
      <c r="L2913" s="1">
        <v>2</v>
      </c>
      <c r="M2913" s="1" t="s">
        <v>1918</v>
      </c>
      <c r="N2913" s="1" t="s">
        <v>1916</v>
      </c>
      <c r="O2913" s="1">
        <v>144600</v>
      </c>
      <c r="P2913" s="1" t="s">
        <v>1917</v>
      </c>
      <c r="Q2913" s="1">
        <v>223.48</v>
      </c>
      <c r="R2913" s="1" t="str">
        <f>IFERROR(VLOOKUP(K2913,Proveedores!$A$2:$B$500,2,0),"Agregar")</f>
        <v>LABORATORIOS RICHMOND SACIF</v>
      </c>
      <c r="S2913" s="5">
        <f t="shared" si="45"/>
        <v>32315208</v>
      </c>
    </row>
    <row r="2914" spans="1:19" x14ac:dyDescent="0.2">
      <c r="A2914" s="7">
        <v>44082.384629629632</v>
      </c>
      <c r="B2914" s="1" t="s">
        <v>10738</v>
      </c>
      <c r="C2914" s="1" t="s">
        <v>10739</v>
      </c>
      <c r="D2914" s="1" t="s">
        <v>1621</v>
      </c>
      <c r="E2914" s="1" t="s">
        <v>10740</v>
      </c>
      <c r="F2914" s="7">
        <v>44081</v>
      </c>
      <c r="G2914" s="1" t="s">
        <v>1151</v>
      </c>
      <c r="H2914" s="5">
        <v>31812378</v>
      </c>
      <c r="I2914" s="1" t="s">
        <v>10723</v>
      </c>
      <c r="J2914" s="1">
        <v>0</v>
      </c>
      <c r="K2914" s="1" t="s">
        <v>318</v>
      </c>
      <c r="L2914" s="1">
        <v>2</v>
      </c>
      <c r="M2914" s="1" t="s">
        <v>1918</v>
      </c>
      <c r="N2914" s="1" t="s">
        <v>1916</v>
      </c>
      <c r="O2914" s="1">
        <v>142350</v>
      </c>
      <c r="P2914" s="1" t="s">
        <v>1917</v>
      </c>
      <c r="Q2914" s="1">
        <v>223.48</v>
      </c>
      <c r="R2914" s="1" t="str">
        <f>IFERROR(VLOOKUP(K2914,Proveedores!$A$2:$B$500,2,0),"Agregar")</f>
        <v>LABORATORIOS RICHMOND SACIF</v>
      </c>
      <c r="S2914" s="5">
        <f t="shared" si="45"/>
        <v>31812378</v>
      </c>
    </row>
    <row r="2915" spans="1:19" x14ac:dyDescent="0.2">
      <c r="A2915" s="7">
        <v>44082.388865740744</v>
      </c>
      <c r="B2915" s="1" t="s">
        <v>10741</v>
      </c>
      <c r="C2915" s="1" t="s">
        <v>10742</v>
      </c>
      <c r="D2915" s="1" t="s">
        <v>1621</v>
      </c>
      <c r="E2915" s="1" t="s">
        <v>10743</v>
      </c>
      <c r="F2915" s="7">
        <v>44081</v>
      </c>
      <c r="G2915" s="1" t="s">
        <v>1151</v>
      </c>
      <c r="H2915" s="5">
        <v>16144195.199999999</v>
      </c>
      <c r="I2915" s="1" t="s">
        <v>10723</v>
      </c>
      <c r="J2915" s="1">
        <v>0</v>
      </c>
      <c r="K2915" s="1" t="s">
        <v>318</v>
      </c>
      <c r="L2915" s="1">
        <v>2</v>
      </c>
      <c r="M2915" s="1" t="s">
        <v>1918</v>
      </c>
      <c r="N2915" s="1" t="s">
        <v>1916</v>
      </c>
      <c r="O2915" s="1">
        <v>72240</v>
      </c>
      <c r="P2915" s="1" t="s">
        <v>1917</v>
      </c>
      <c r="Q2915" s="1">
        <v>223.48</v>
      </c>
      <c r="R2915" s="1" t="str">
        <f>IFERROR(VLOOKUP(K2915,Proveedores!$A$2:$B$500,2,0),"Agregar")</f>
        <v>LABORATORIOS RICHMOND SACIF</v>
      </c>
      <c r="S2915" s="5">
        <f t="shared" si="45"/>
        <v>16144195.199999999</v>
      </c>
    </row>
    <row r="2916" spans="1:19" x14ac:dyDescent="0.2">
      <c r="A2916" s="7">
        <v>44082.392685185187</v>
      </c>
      <c r="B2916" s="1" t="s">
        <v>10744</v>
      </c>
      <c r="C2916" s="1" t="s">
        <v>10745</v>
      </c>
      <c r="D2916" s="1" t="s">
        <v>1621</v>
      </c>
      <c r="E2916" s="1" t="s">
        <v>10746</v>
      </c>
      <c r="F2916" s="7">
        <v>44081</v>
      </c>
      <c r="G2916" s="1" t="s">
        <v>1151</v>
      </c>
      <c r="H2916" s="5">
        <v>16392258</v>
      </c>
      <c r="I2916" s="1" t="s">
        <v>10723</v>
      </c>
      <c r="J2916" s="1">
        <v>0</v>
      </c>
      <c r="K2916" s="1" t="s">
        <v>318</v>
      </c>
      <c r="L2916" s="1">
        <v>2</v>
      </c>
      <c r="M2916" s="1" t="s">
        <v>1918</v>
      </c>
      <c r="N2916" s="1" t="s">
        <v>1916</v>
      </c>
      <c r="O2916" s="1">
        <v>73350</v>
      </c>
      <c r="P2916" s="1" t="s">
        <v>1917</v>
      </c>
      <c r="Q2916" s="1">
        <v>223.48</v>
      </c>
      <c r="R2916" s="1" t="str">
        <f>IFERROR(VLOOKUP(K2916,Proveedores!$A$2:$B$500,2,0),"Agregar")</f>
        <v>LABORATORIOS RICHMOND SACIF</v>
      </c>
      <c r="S2916" s="5">
        <f t="shared" si="45"/>
        <v>16392258</v>
      </c>
    </row>
    <row r="2917" spans="1:19" x14ac:dyDescent="0.2">
      <c r="A2917" s="7">
        <v>44082.436145833337</v>
      </c>
      <c r="B2917" s="1" t="s">
        <v>10747</v>
      </c>
      <c r="C2917" s="1" t="s">
        <v>10748</v>
      </c>
      <c r="D2917" s="1" t="s">
        <v>1621</v>
      </c>
      <c r="E2917" s="1" t="s">
        <v>10749</v>
      </c>
      <c r="F2917" s="7">
        <v>44081</v>
      </c>
      <c r="G2917" s="1" t="s">
        <v>1323</v>
      </c>
      <c r="H2917" s="5">
        <v>1212400</v>
      </c>
      <c r="I2917" s="1">
        <v>0</v>
      </c>
      <c r="J2917" s="1">
        <v>0</v>
      </c>
      <c r="K2917" s="1" t="s">
        <v>10424</v>
      </c>
      <c r="L2917" s="1">
        <v>1</v>
      </c>
      <c r="M2917" s="1" t="s">
        <v>10499</v>
      </c>
      <c r="N2917" s="1" t="s">
        <v>10750</v>
      </c>
      <c r="O2917" s="1">
        <v>280</v>
      </c>
      <c r="P2917" s="1" t="s">
        <v>1665</v>
      </c>
      <c r="Q2917" s="1">
        <v>4330</v>
      </c>
      <c r="R2917" s="1" t="str">
        <f>IFERROR(VLOOKUP(K2917,Proveedores!$A$2:$B$500,2,0),"Agregar")</f>
        <v>SOLS S.A</v>
      </c>
      <c r="S2917" s="5">
        <f t="shared" si="45"/>
        <v>1212400</v>
      </c>
    </row>
    <row r="2918" spans="1:19" x14ac:dyDescent="0.2">
      <c r="A2918" s="7">
        <v>44082.436574074076</v>
      </c>
      <c r="B2918" s="1" t="s">
        <v>10751</v>
      </c>
      <c r="C2918" s="1" t="s">
        <v>10752</v>
      </c>
      <c r="D2918" s="1" t="s">
        <v>1621</v>
      </c>
      <c r="E2918" s="1" t="s">
        <v>10753</v>
      </c>
      <c r="F2918" s="7">
        <v>44074</v>
      </c>
      <c r="G2918" s="1" t="s">
        <v>1286</v>
      </c>
      <c r="H2918" s="5">
        <v>9432000</v>
      </c>
      <c r="I2918" s="1">
        <v>1612</v>
      </c>
      <c r="J2918" s="1">
        <v>0</v>
      </c>
      <c r="K2918" s="1" t="s">
        <v>1883</v>
      </c>
      <c r="L2918" s="1">
        <v>2</v>
      </c>
      <c r="M2918" s="1" t="s">
        <v>10754</v>
      </c>
      <c r="N2918" s="1" t="s">
        <v>10755</v>
      </c>
      <c r="O2918" s="1">
        <v>104800</v>
      </c>
      <c r="P2918" s="1" t="s">
        <v>1665</v>
      </c>
      <c r="Q2918" s="1">
        <v>90</v>
      </c>
      <c r="R2918" s="1" t="str">
        <f>IFERROR(VLOOKUP(K2918,Proveedores!$A$2:$B$500,2,0),"Agregar")</f>
        <v>Biotenk S.A.</v>
      </c>
      <c r="S2918" s="5">
        <f t="shared" si="45"/>
        <v>9432000</v>
      </c>
    </row>
    <row r="2919" spans="1:19" x14ac:dyDescent="0.2">
      <c r="A2919" s="7">
        <v>44082.443923611114</v>
      </c>
      <c r="B2919" s="1" t="s">
        <v>10756</v>
      </c>
      <c r="C2919" s="1" t="s">
        <v>10757</v>
      </c>
      <c r="D2919" s="1" t="s">
        <v>1621</v>
      </c>
      <c r="E2919" s="1" t="s">
        <v>10758</v>
      </c>
      <c r="F2919" s="7">
        <v>44081</v>
      </c>
      <c r="G2919" s="1" t="s">
        <v>1323</v>
      </c>
      <c r="H2919" s="5">
        <v>1905200</v>
      </c>
      <c r="I2919" s="1">
        <v>0</v>
      </c>
      <c r="J2919" s="1">
        <v>0</v>
      </c>
      <c r="K2919" s="1" t="s">
        <v>10424</v>
      </c>
      <c r="L2919" s="1">
        <v>1</v>
      </c>
      <c r="M2919" s="1" t="s">
        <v>10499</v>
      </c>
      <c r="N2919" s="1" t="s">
        <v>10759</v>
      </c>
      <c r="O2919" s="1">
        <v>440</v>
      </c>
      <c r="P2919" s="1" t="s">
        <v>1665</v>
      </c>
      <c r="Q2919" s="1">
        <v>4330</v>
      </c>
      <c r="R2919" s="1" t="str">
        <f>IFERROR(VLOOKUP(K2919,Proveedores!$A$2:$B$500,2,0),"Agregar")</f>
        <v>SOLS S.A</v>
      </c>
      <c r="S2919" s="5">
        <f t="shared" si="45"/>
        <v>1905200</v>
      </c>
    </row>
    <row r="2920" spans="1:19" x14ac:dyDescent="0.2">
      <c r="A2920" s="7">
        <v>44082.467488425929</v>
      </c>
      <c r="B2920" s="1" t="s">
        <v>10760</v>
      </c>
      <c r="C2920" s="1" t="s">
        <v>10761</v>
      </c>
      <c r="D2920" s="1" t="s">
        <v>1621</v>
      </c>
      <c r="E2920" s="1" t="s">
        <v>10762</v>
      </c>
      <c r="F2920" s="7">
        <v>44082</v>
      </c>
      <c r="G2920" s="1">
        <v>43922</v>
      </c>
      <c r="H2920" s="5">
        <v>1908720</v>
      </c>
      <c r="I2920" s="1">
        <v>1647</v>
      </c>
      <c r="J2920" s="1">
        <v>0</v>
      </c>
      <c r="K2920" s="1" t="s">
        <v>291</v>
      </c>
      <c r="L2920" s="1">
        <v>1</v>
      </c>
      <c r="M2920" s="1">
        <v>1</v>
      </c>
      <c r="N2920" s="1" t="s">
        <v>8646</v>
      </c>
      <c r="O2920" s="1">
        <v>88000</v>
      </c>
      <c r="P2920" s="1" t="s">
        <v>9955</v>
      </c>
      <c r="Q2920" s="1">
        <v>21.69</v>
      </c>
      <c r="R2920" s="1" t="str">
        <f>IFERROR(VLOOKUP(K2920,Proveedores!$A$2:$B$500,2,0),"Agregar")</f>
        <v>DROGUERIA DISVAL SRL</v>
      </c>
      <c r="S2920" s="5">
        <f t="shared" si="45"/>
        <v>1908720</v>
      </c>
    </row>
    <row r="2921" spans="1:19" x14ac:dyDescent="0.2">
      <c r="A2921" s="7">
        <v>44082.46947916667</v>
      </c>
      <c r="B2921" s="1" t="s">
        <v>10763</v>
      </c>
      <c r="C2921" s="1" t="s">
        <v>10764</v>
      </c>
      <c r="D2921" s="1" t="s">
        <v>1621</v>
      </c>
      <c r="E2921" s="1" t="s">
        <v>10765</v>
      </c>
      <c r="F2921" s="7">
        <v>44082</v>
      </c>
      <c r="G2921" s="1" t="s">
        <v>1323</v>
      </c>
      <c r="H2921" s="5">
        <v>497950</v>
      </c>
      <c r="I2921" s="1">
        <v>0</v>
      </c>
      <c r="J2921" s="1">
        <v>0</v>
      </c>
      <c r="K2921" s="1" t="s">
        <v>10424</v>
      </c>
      <c r="L2921" s="1">
        <v>1</v>
      </c>
      <c r="M2921" s="1" t="s">
        <v>10499</v>
      </c>
      <c r="N2921" s="1" t="s">
        <v>10674</v>
      </c>
      <c r="O2921" s="1">
        <v>115</v>
      </c>
      <c r="P2921" s="1" t="s">
        <v>1665</v>
      </c>
      <c r="Q2921" s="1">
        <v>4330</v>
      </c>
      <c r="R2921" s="1" t="str">
        <f>IFERROR(VLOOKUP(K2921,Proveedores!$A$2:$B$500,2,0),"Agregar")</f>
        <v>SOLS S.A</v>
      </c>
      <c r="S2921" s="5">
        <f t="shared" si="45"/>
        <v>497950</v>
      </c>
    </row>
    <row r="2922" spans="1:19" x14ac:dyDescent="0.2">
      <c r="A2922" s="7">
        <v>44082.47216435185</v>
      </c>
      <c r="B2922" s="1" t="s">
        <v>10766</v>
      </c>
      <c r="C2922" s="1" t="s">
        <v>10767</v>
      </c>
      <c r="D2922" s="1" t="s">
        <v>1621</v>
      </c>
      <c r="E2922" s="1" t="s">
        <v>10768</v>
      </c>
      <c r="F2922" s="7">
        <v>44082</v>
      </c>
      <c r="G2922" s="1" t="s">
        <v>1323</v>
      </c>
      <c r="H2922" s="5">
        <v>1082500</v>
      </c>
      <c r="I2922" s="1">
        <v>0</v>
      </c>
      <c r="J2922" s="1">
        <v>0</v>
      </c>
      <c r="K2922" s="1" t="s">
        <v>10424</v>
      </c>
      <c r="L2922" s="1">
        <v>1</v>
      </c>
      <c r="M2922" s="1" t="s">
        <v>10499</v>
      </c>
      <c r="N2922" s="1" t="s">
        <v>10658</v>
      </c>
      <c r="O2922" s="1">
        <v>250</v>
      </c>
      <c r="P2922" s="1" t="s">
        <v>1665</v>
      </c>
      <c r="Q2922" s="1">
        <v>4330</v>
      </c>
      <c r="R2922" s="1" t="str">
        <f>IFERROR(VLOOKUP(K2922,Proveedores!$A$2:$B$500,2,0),"Agregar")</f>
        <v>SOLS S.A</v>
      </c>
      <c r="S2922" s="5">
        <f t="shared" si="45"/>
        <v>1082500</v>
      </c>
    </row>
    <row r="2923" spans="1:19" x14ac:dyDescent="0.2">
      <c r="A2923" s="7">
        <v>44082.492210648146</v>
      </c>
      <c r="B2923" s="1" t="s">
        <v>10769</v>
      </c>
      <c r="C2923" s="1" t="s">
        <v>10770</v>
      </c>
      <c r="D2923" s="1" t="s">
        <v>1621</v>
      </c>
      <c r="E2923" s="1">
        <v>41365</v>
      </c>
      <c r="F2923" s="7">
        <v>44082</v>
      </c>
      <c r="G2923" s="1" t="s">
        <v>24</v>
      </c>
      <c r="H2923" s="5">
        <v>1888000</v>
      </c>
      <c r="I2923" s="1">
        <v>1645</v>
      </c>
      <c r="J2923" s="1">
        <v>0</v>
      </c>
      <c r="K2923" s="1" t="s">
        <v>1408</v>
      </c>
      <c r="L2923" s="1">
        <v>1</v>
      </c>
      <c r="M2923" s="1">
        <v>0</v>
      </c>
      <c r="N2923" s="1" t="s">
        <v>10070</v>
      </c>
      <c r="O2923" s="1">
        <v>147500</v>
      </c>
      <c r="P2923" s="1" t="s">
        <v>2149</v>
      </c>
      <c r="Q2923" s="1">
        <v>12.8</v>
      </c>
      <c r="R2923" s="1" t="str">
        <f>IFERROR(VLOOKUP(K2923,Proveedores!$A$2:$B$500,2,0),"Agregar")</f>
        <v>Brudan S.R.L.</v>
      </c>
      <c r="S2923" s="5">
        <f t="shared" si="45"/>
        <v>1888000</v>
      </c>
    </row>
    <row r="2924" spans="1:19" x14ac:dyDescent="0.2">
      <c r="A2924" s="7">
        <v>44082.500138888892</v>
      </c>
      <c r="B2924" s="1" t="s">
        <v>10771</v>
      </c>
      <c r="C2924" s="1" t="s">
        <v>10772</v>
      </c>
      <c r="D2924" s="1" t="s">
        <v>1621</v>
      </c>
      <c r="E2924" s="1" t="s">
        <v>10773</v>
      </c>
      <c r="F2924" s="7">
        <v>44082</v>
      </c>
      <c r="G2924" s="1">
        <v>43922</v>
      </c>
      <c r="H2924" s="5">
        <v>18219600</v>
      </c>
      <c r="I2924" s="1">
        <v>1611</v>
      </c>
      <c r="J2924" s="1">
        <v>0</v>
      </c>
      <c r="K2924" s="1" t="s">
        <v>291</v>
      </c>
      <c r="L2924" s="1">
        <v>1</v>
      </c>
      <c r="M2924" s="1">
        <v>1</v>
      </c>
      <c r="N2924" s="1" t="s">
        <v>8646</v>
      </c>
      <c r="O2924" s="1">
        <v>840000</v>
      </c>
      <c r="P2924" s="1" t="s">
        <v>9955</v>
      </c>
      <c r="Q2924" s="1">
        <v>21.69</v>
      </c>
      <c r="R2924" s="1" t="str">
        <f>IFERROR(VLOOKUP(K2924,Proveedores!$A$2:$B$500,2,0),"Agregar")</f>
        <v>DROGUERIA DISVAL SRL</v>
      </c>
      <c r="S2924" s="5">
        <f t="shared" si="45"/>
        <v>18219600</v>
      </c>
    </row>
    <row r="2925" spans="1:19" x14ac:dyDescent="0.2">
      <c r="A2925" s="7">
        <v>44082.623657407406</v>
      </c>
      <c r="B2925" s="1" t="s">
        <v>10774</v>
      </c>
      <c r="C2925" s="1" t="s">
        <v>10775</v>
      </c>
      <c r="D2925" s="1" t="s">
        <v>1621</v>
      </c>
      <c r="E2925" s="1" t="s">
        <v>10776</v>
      </c>
      <c r="F2925" s="7">
        <v>44082</v>
      </c>
      <c r="G2925" s="1" t="s">
        <v>10777</v>
      </c>
      <c r="H2925" s="5">
        <v>1152450</v>
      </c>
      <c r="I2925" s="1">
        <v>1621</v>
      </c>
      <c r="J2925" s="1">
        <v>0</v>
      </c>
      <c r="K2925" s="1" t="s">
        <v>37</v>
      </c>
      <c r="L2925" s="1">
        <v>2</v>
      </c>
      <c r="M2925" s="1" t="s">
        <v>8658</v>
      </c>
      <c r="N2925" s="1" t="s">
        <v>10031</v>
      </c>
      <c r="O2925" s="1">
        <v>1270000</v>
      </c>
      <c r="P2925" s="1" t="s">
        <v>1861</v>
      </c>
      <c r="Q2925" s="1">
        <v>197</v>
      </c>
      <c r="R2925" s="1" t="str">
        <f>IFERROR(VLOOKUP(K2925,Proveedores!$A$2:$B$500,2,0),"Agregar")</f>
        <v>Barack Argentina SRL</v>
      </c>
      <c r="S2925" s="5">
        <f t="shared" si="45"/>
        <v>250190000</v>
      </c>
    </row>
    <row r="2926" spans="1:19" x14ac:dyDescent="0.2">
      <c r="A2926" s="7">
        <v>44082.664780092593</v>
      </c>
      <c r="B2926" s="1" t="s">
        <v>10778</v>
      </c>
      <c r="C2926" s="1" t="s">
        <v>10779</v>
      </c>
      <c r="D2926" s="1" t="s">
        <v>1621</v>
      </c>
      <c r="E2926" s="1">
        <v>6104</v>
      </c>
      <c r="F2926" s="7">
        <v>44082</v>
      </c>
      <c r="G2926" s="1" t="s">
        <v>552</v>
      </c>
      <c r="H2926" s="5">
        <v>2560800</v>
      </c>
      <c r="I2926" s="1">
        <v>1648</v>
      </c>
      <c r="J2926" s="1">
        <v>0</v>
      </c>
      <c r="K2926" s="1" t="s">
        <v>6907</v>
      </c>
      <c r="L2926" s="1">
        <v>1</v>
      </c>
      <c r="M2926" s="1" t="s">
        <v>2521</v>
      </c>
      <c r="N2926" s="1" t="s">
        <v>4511</v>
      </c>
      <c r="O2926" s="1">
        <v>3000</v>
      </c>
      <c r="P2926" s="1" t="s">
        <v>2391</v>
      </c>
      <c r="Q2926" s="1">
        <v>853.6</v>
      </c>
      <c r="R2926" s="1" t="str">
        <f>IFERROR(VLOOKUP(K2926,Proveedores!$A$2:$B$500,2,0),"Agregar")</f>
        <v>KOPELCO S.A.</v>
      </c>
      <c r="S2926" s="5">
        <f t="shared" si="45"/>
        <v>2560800</v>
      </c>
    </row>
    <row r="2927" spans="1:19" x14ac:dyDescent="0.2">
      <c r="A2927" s="7">
        <v>44083.433819444443</v>
      </c>
      <c r="B2927" s="1" t="s">
        <v>10780</v>
      </c>
      <c r="C2927" s="1" t="s">
        <v>10781</v>
      </c>
      <c r="D2927" s="1" t="s">
        <v>1621</v>
      </c>
      <c r="E2927" s="1" t="s">
        <v>10782</v>
      </c>
      <c r="F2927" s="7">
        <v>44077</v>
      </c>
      <c r="G2927" s="1" t="s">
        <v>42</v>
      </c>
      <c r="H2927" s="5">
        <v>43187705</v>
      </c>
      <c r="I2927" s="1">
        <v>0</v>
      </c>
      <c r="J2927" s="1">
        <v>0</v>
      </c>
      <c r="K2927" s="1" t="s">
        <v>7416</v>
      </c>
      <c r="L2927" s="1">
        <v>1</v>
      </c>
      <c r="M2927" s="1" t="s">
        <v>4368</v>
      </c>
      <c r="N2927" s="1" t="s">
        <v>7860</v>
      </c>
      <c r="O2927" s="1">
        <v>146399</v>
      </c>
      <c r="P2927" s="1" t="s">
        <v>5771</v>
      </c>
      <c r="Q2927" s="1">
        <v>295</v>
      </c>
      <c r="R2927" s="1" t="str">
        <f>IFERROR(VLOOKUP(K2927,Proveedores!$A$2:$B$500,2,0),"Agregar")</f>
        <v>Mastellone Hnos. SA</v>
      </c>
      <c r="S2927" s="5">
        <f t="shared" si="45"/>
        <v>43187705</v>
      </c>
    </row>
    <row r="2928" spans="1:19" x14ac:dyDescent="0.2">
      <c r="A2928" s="7">
        <v>44083.44390046296</v>
      </c>
      <c r="B2928" s="1" t="s">
        <v>10783</v>
      </c>
      <c r="C2928" s="1" t="s">
        <v>10784</v>
      </c>
      <c r="D2928" s="1" t="s">
        <v>1621</v>
      </c>
      <c r="E2928" s="1" t="s">
        <v>10785</v>
      </c>
      <c r="F2928" s="7">
        <v>44082</v>
      </c>
      <c r="G2928" s="1" t="s">
        <v>1323</v>
      </c>
      <c r="H2928" s="5">
        <v>2706250</v>
      </c>
      <c r="I2928" s="1">
        <v>0</v>
      </c>
      <c r="J2928" s="1">
        <v>0</v>
      </c>
      <c r="K2928" s="1" t="s">
        <v>10424</v>
      </c>
      <c r="L2928" s="1">
        <v>1</v>
      </c>
      <c r="M2928" s="1" t="s">
        <v>10499</v>
      </c>
      <c r="N2928" s="1" t="s">
        <v>10786</v>
      </c>
      <c r="O2928" s="1">
        <v>625</v>
      </c>
      <c r="P2928" s="1" t="s">
        <v>1665</v>
      </c>
      <c r="Q2928" s="1">
        <v>4330</v>
      </c>
      <c r="R2928" s="1" t="str">
        <f>IFERROR(VLOOKUP(K2928,Proveedores!$A$2:$B$500,2,0),"Agregar")</f>
        <v>SOLS S.A</v>
      </c>
      <c r="S2928" s="5">
        <f t="shared" si="45"/>
        <v>2706250</v>
      </c>
    </row>
    <row r="2929" spans="1:19" x14ac:dyDescent="0.2">
      <c r="A2929" s="7">
        <v>44083.446493055555</v>
      </c>
      <c r="B2929" s="1" t="s">
        <v>10787</v>
      </c>
      <c r="C2929" s="1" t="s">
        <v>10788</v>
      </c>
      <c r="D2929" s="1" t="s">
        <v>1621</v>
      </c>
      <c r="E2929" s="1" t="s">
        <v>10789</v>
      </c>
      <c r="F2929" s="7">
        <v>44083</v>
      </c>
      <c r="G2929" s="1" t="s">
        <v>1215</v>
      </c>
      <c r="H2929" s="5">
        <v>22000320</v>
      </c>
      <c r="I2929" s="1">
        <v>1564</v>
      </c>
      <c r="J2929" s="1">
        <v>0</v>
      </c>
      <c r="K2929" s="1" t="s">
        <v>371</v>
      </c>
      <c r="L2929" s="1">
        <v>1</v>
      </c>
      <c r="M2929" s="1" t="s">
        <v>7300</v>
      </c>
      <c r="N2929" s="1" t="s">
        <v>9979</v>
      </c>
      <c r="O2929" s="1">
        <v>8000</v>
      </c>
      <c r="P2929" s="1" t="s">
        <v>10790</v>
      </c>
      <c r="Q2929" s="1">
        <v>2750.04</v>
      </c>
      <c r="R2929" s="1" t="str">
        <f>IFERROR(VLOOKUP(K2929,Proveedores!$A$2:$B$500,2,0),"Agregar")</f>
        <v>LABORATORIO DOMINGUEZ S.A.</v>
      </c>
      <c r="S2929" s="5">
        <f t="shared" si="45"/>
        <v>22000320</v>
      </c>
    </row>
    <row r="2930" spans="1:19" x14ac:dyDescent="0.2">
      <c r="A2930" s="7">
        <v>44083.450844907406</v>
      </c>
      <c r="B2930" s="1" t="s">
        <v>10791</v>
      </c>
      <c r="C2930" s="1" t="s">
        <v>10792</v>
      </c>
      <c r="D2930" s="1" t="s">
        <v>1621</v>
      </c>
      <c r="E2930" s="1" t="s">
        <v>10793</v>
      </c>
      <c r="F2930" s="7">
        <v>44082</v>
      </c>
      <c r="G2930" s="1" t="s">
        <v>1323</v>
      </c>
      <c r="H2930" s="5">
        <v>1039200</v>
      </c>
      <c r="I2930" s="1">
        <v>0</v>
      </c>
      <c r="J2930" s="1">
        <v>0</v>
      </c>
      <c r="K2930" s="1" t="s">
        <v>10424</v>
      </c>
      <c r="L2930" s="1">
        <v>1</v>
      </c>
      <c r="M2930" s="1" t="s">
        <v>10499</v>
      </c>
      <c r="N2930" s="1" t="s">
        <v>10750</v>
      </c>
      <c r="O2930" s="1">
        <v>240</v>
      </c>
      <c r="P2930" s="1" t="s">
        <v>1665</v>
      </c>
      <c r="Q2930" s="1">
        <v>4330</v>
      </c>
      <c r="R2930" s="1" t="str">
        <f>IFERROR(VLOOKUP(K2930,Proveedores!$A$2:$B$500,2,0),"Agregar")</f>
        <v>SOLS S.A</v>
      </c>
      <c r="S2930" s="5">
        <f t="shared" si="45"/>
        <v>1039200</v>
      </c>
    </row>
    <row r="2931" spans="1:19" x14ac:dyDescent="0.2">
      <c r="A2931" s="7">
        <v>44083.542233796295</v>
      </c>
      <c r="B2931" s="1" t="s">
        <v>10794</v>
      </c>
      <c r="C2931" s="1" t="s">
        <v>10795</v>
      </c>
      <c r="D2931" s="1" t="s">
        <v>1621</v>
      </c>
      <c r="E2931" s="1" t="s">
        <v>10796</v>
      </c>
      <c r="F2931" s="7">
        <v>44078</v>
      </c>
      <c r="G2931" s="1" t="s">
        <v>1280</v>
      </c>
      <c r="H2931" s="5">
        <v>18367455</v>
      </c>
      <c r="I2931" s="1" t="s">
        <v>10797</v>
      </c>
      <c r="J2931" s="1">
        <v>0</v>
      </c>
      <c r="K2931" s="1" t="s">
        <v>620</v>
      </c>
      <c r="L2931" s="1">
        <v>1</v>
      </c>
      <c r="M2931" s="1" t="s">
        <v>7329</v>
      </c>
      <c r="N2931" s="1" t="s">
        <v>7330</v>
      </c>
      <c r="O2931" s="1">
        <v>13309750</v>
      </c>
      <c r="P2931" s="1" t="s">
        <v>3651</v>
      </c>
      <c r="Q2931" s="1">
        <v>1.38</v>
      </c>
      <c r="R2931" s="1" t="str">
        <f>IFERROR(VLOOKUP(K2931,Proveedores!$A$2:$B$500,2,0),"Agregar")</f>
        <v>PHARMOS S.A.</v>
      </c>
      <c r="S2931" s="5">
        <f t="shared" si="45"/>
        <v>18367455</v>
      </c>
    </row>
    <row r="2932" spans="1:19" x14ac:dyDescent="0.2">
      <c r="A2932" s="7">
        <v>44083.625069444446</v>
      </c>
      <c r="B2932" s="1" t="s">
        <v>10798</v>
      </c>
      <c r="C2932" s="1" t="s">
        <v>10799</v>
      </c>
      <c r="D2932" s="1" t="s">
        <v>1621</v>
      </c>
      <c r="E2932" s="1" t="s">
        <v>10800</v>
      </c>
      <c r="F2932" s="7">
        <v>43704</v>
      </c>
      <c r="G2932" s="1" t="s">
        <v>42</v>
      </c>
      <c r="H2932" s="5">
        <v>5669664</v>
      </c>
      <c r="I2932" s="1">
        <v>0</v>
      </c>
      <c r="J2932" s="1">
        <v>0</v>
      </c>
      <c r="K2932" s="1" t="s">
        <v>6873</v>
      </c>
      <c r="L2932" s="1">
        <v>1</v>
      </c>
      <c r="M2932" s="1" t="s">
        <v>4368</v>
      </c>
      <c r="N2932" s="1" t="s">
        <v>5662</v>
      </c>
      <c r="O2932" s="1">
        <v>17472</v>
      </c>
      <c r="P2932" s="1" t="s">
        <v>5658</v>
      </c>
      <c r="Q2932" s="1">
        <v>324.5</v>
      </c>
      <c r="R2932" s="1" t="str">
        <f>IFERROR(VLOOKUP(K2932,Proveedores!$A$2:$B$500,2,0),"Agregar")</f>
        <v xml:space="preserve">SUCESORES DE ALFREDO WILLINER S.A. </v>
      </c>
      <c r="S2932" s="5">
        <f t="shared" si="45"/>
        <v>5669664</v>
      </c>
    </row>
    <row r="2933" spans="1:19" x14ac:dyDescent="0.2">
      <c r="A2933" s="7">
        <v>44083.644884259258</v>
      </c>
      <c r="B2933" s="1" t="s">
        <v>10801</v>
      </c>
      <c r="C2933" s="1" t="s">
        <v>10802</v>
      </c>
      <c r="D2933" s="1" t="s">
        <v>1621</v>
      </c>
      <c r="E2933" s="1" t="s">
        <v>10803</v>
      </c>
      <c r="F2933" s="7">
        <v>44070</v>
      </c>
      <c r="G2933" s="1" t="s">
        <v>42</v>
      </c>
      <c r="H2933" s="5">
        <v>3499083.5</v>
      </c>
      <c r="I2933" s="1">
        <v>0</v>
      </c>
      <c r="J2933" s="1">
        <v>0</v>
      </c>
      <c r="K2933" s="1" t="s">
        <v>6873</v>
      </c>
      <c r="L2933" s="1">
        <v>1</v>
      </c>
      <c r="M2933" s="1" t="s">
        <v>4368</v>
      </c>
      <c r="N2933" s="1" t="s">
        <v>5662</v>
      </c>
      <c r="O2933" s="1">
        <v>10783</v>
      </c>
      <c r="P2933" s="1" t="s">
        <v>5658</v>
      </c>
      <c r="Q2933" s="1">
        <v>324.5</v>
      </c>
      <c r="R2933" s="1" t="str">
        <f>IFERROR(VLOOKUP(K2933,Proveedores!$A$2:$B$500,2,0),"Agregar")</f>
        <v xml:space="preserve">SUCESORES DE ALFREDO WILLINER S.A. </v>
      </c>
      <c r="S2933" s="5">
        <f t="shared" si="45"/>
        <v>3499083.5</v>
      </c>
    </row>
    <row r="2934" spans="1:19" x14ac:dyDescent="0.2">
      <c r="A2934" s="7">
        <v>44083.68545138889</v>
      </c>
      <c r="B2934" s="1" t="s">
        <v>10804</v>
      </c>
      <c r="C2934" s="1" t="s">
        <v>10805</v>
      </c>
      <c r="D2934" s="1" t="s">
        <v>1621</v>
      </c>
      <c r="E2934" s="1" t="s">
        <v>10806</v>
      </c>
      <c r="F2934" s="7">
        <v>44070</v>
      </c>
      <c r="G2934" s="1" t="s">
        <v>42</v>
      </c>
      <c r="H2934" s="5">
        <v>5669664</v>
      </c>
      <c r="I2934" s="1">
        <v>0</v>
      </c>
      <c r="J2934" s="1">
        <v>0</v>
      </c>
      <c r="K2934" s="1" t="s">
        <v>6873</v>
      </c>
      <c r="L2934" s="1">
        <v>1</v>
      </c>
      <c r="M2934" s="1" t="s">
        <v>4368</v>
      </c>
      <c r="N2934" s="1" t="s">
        <v>5662</v>
      </c>
      <c r="O2934" s="1">
        <v>17472</v>
      </c>
      <c r="P2934" s="1" t="s">
        <v>5658</v>
      </c>
      <c r="Q2934" s="1">
        <v>324.5</v>
      </c>
      <c r="R2934" s="1" t="str">
        <f>IFERROR(VLOOKUP(K2934,Proveedores!$A$2:$B$500,2,0),"Agregar")</f>
        <v xml:space="preserve">SUCESORES DE ALFREDO WILLINER S.A. </v>
      </c>
      <c r="S2934" s="5">
        <f t="shared" si="45"/>
        <v>5669664</v>
      </c>
    </row>
    <row r="2935" spans="1:19" x14ac:dyDescent="0.2">
      <c r="A2935" s="7">
        <v>44083.698078703703</v>
      </c>
      <c r="B2935" s="1" t="s">
        <v>10807</v>
      </c>
      <c r="C2935" s="1" t="s">
        <v>10808</v>
      </c>
      <c r="D2935" s="1" t="s">
        <v>1621</v>
      </c>
      <c r="E2935" s="1" t="s">
        <v>10809</v>
      </c>
      <c r="F2935" s="7">
        <v>44068</v>
      </c>
      <c r="G2935" s="1" t="s">
        <v>42</v>
      </c>
      <c r="H2935" s="5">
        <v>5669664</v>
      </c>
      <c r="I2935" s="1">
        <v>0</v>
      </c>
      <c r="J2935" s="1">
        <v>0</v>
      </c>
      <c r="K2935" s="1" t="s">
        <v>6873</v>
      </c>
      <c r="L2935" s="1">
        <v>1</v>
      </c>
      <c r="M2935" s="1" t="s">
        <v>4368</v>
      </c>
      <c r="N2935" s="1" t="s">
        <v>5662</v>
      </c>
      <c r="O2935" s="1">
        <v>17472</v>
      </c>
      <c r="P2935" s="1" t="s">
        <v>5658</v>
      </c>
      <c r="Q2935" s="1">
        <v>324.5</v>
      </c>
      <c r="R2935" s="1" t="str">
        <f>IFERROR(VLOOKUP(K2935,Proveedores!$A$2:$B$500,2,0),"Agregar")</f>
        <v xml:space="preserve">SUCESORES DE ALFREDO WILLINER S.A. </v>
      </c>
      <c r="S2935" s="5">
        <f t="shared" si="45"/>
        <v>5669664</v>
      </c>
    </row>
    <row r="2936" spans="1:19" x14ac:dyDescent="0.2">
      <c r="A2936" s="7">
        <v>44084.399710648147</v>
      </c>
      <c r="B2936" s="1" t="s">
        <v>10810</v>
      </c>
      <c r="C2936" s="1" t="s">
        <v>10811</v>
      </c>
      <c r="D2936" s="1" t="s">
        <v>1621</v>
      </c>
      <c r="E2936" s="1" t="s">
        <v>10812</v>
      </c>
      <c r="F2936" s="7">
        <v>44074</v>
      </c>
      <c r="G2936" s="1" t="s">
        <v>7699</v>
      </c>
      <c r="H2936" s="5">
        <v>5667315.2800000003</v>
      </c>
      <c r="I2936" s="1">
        <v>1111</v>
      </c>
      <c r="J2936" s="1">
        <v>0</v>
      </c>
      <c r="K2936" s="1" t="s">
        <v>7912</v>
      </c>
      <c r="L2936" s="1">
        <v>9</v>
      </c>
      <c r="M2936" s="1" t="s">
        <v>2315</v>
      </c>
      <c r="N2936" s="1" t="s">
        <v>7906</v>
      </c>
      <c r="O2936" s="1">
        <v>5974</v>
      </c>
      <c r="P2936" s="1" t="s">
        <v>7907</v>
      </c>
      <c r="Q2936" s="1">
        <v>507.88</v>
      </c>
      <c r="R2936" s="1" t="str">
        <f>IFERROR(VLOOKUP(K2936,Proveedores!$A$2:$B$500,2,0),"Agregar")</f>
        <v>CORREO OFICIAL DE LA REPÚBLICA ARGENTINA S.A..</v>
      </c>
      <c r="S2936" s="5">
        <f t="shared" si="45"/>
        <v>3034075.12</v>
      </c>
    </row>
    <row r="2937" spans="1:19" x14ac:dyDescent="0.2">
      <c r="A2937" s="7">
        <v>44084.399710648147</v>
      </c>
      <c r="B2937" s="1" t="s">
        <v>10810</v>
      </c>
      <c r="C2937" s="1" t="s">
        <v>10811</v>
      </c>
      <c r="D2937" s="1" t="s">
        <v>1621</v>
      </c>
      <c r="E2937" s="1" t="s">
        <v>10812</v>
      </c>
      <c r="F2937" s="7">
        <v>44074</v>
      </c>
      <c r="G2937" s="1" t="s">
        <v>7699</v>
      </c>
      <c r="H2937" s="5">
        <v>5667315.2800000003</v>
      </c>
      <c r="I2937" s="1">
        <v>1111</v>
      </c>
      <c r="J2937" s="1">
        <v>0</v>
      </c>
      <c r="K2937" s="1" t="s">
        <v>7912</v>
      </c>
      <c r="L2937" s="1">
        <v>10</v>
      </c>
      <c r="M2937" s="1" t="s">
        <v>2315</v>
      </c>
      <c r="N2937" s="1" t="s">
        <v>7906</v>
      </c>
      <c r="O2937" s="1">
        <v>3503</v>
      </c>
      <c r="P2937" s="1" t="s">
        <v>7907</v>
      </c>
      <c r="Q2937" s="1">
        <v>751.71</v>
      </c>
      <c r="R2937" s="1" t="str">
        <f>IFERROR(VLOOKUP(K2937,Proveedores!$A$2:$B$500,2,0),"Agregar")</f>
        <v>CORREO OFICIAL DE LA REPÚBLICA ARGENTINA S.A..</v>
      </c>
      <c r="S2937" s="5">
        <f t="shared" si="45"/>
        <v>2633240.1300000004</v>
      </c>
    </row>
    <row r="2938" spans="1:19" x14ac:dyDescent="0.2">
      <c r="A2938" s="7">
        <v>44084.404479166667</v>
      </c>
      <c r="B2938" s="1" t="s">
        <v>10813</v>
      </c>
      <c r="C2938" s="1" t="s">
        <v>10814</v>
      </c>
      <c r="D2938" s="1" t="s">
        <v>1621</v>
      </c>
      <c r="E2938" s="1" t="s">
        <v>10815</v>
      </c>
      <c r="F2938" s="7">
        <v>44074</v>
      </c>
      <c r="G2938" s="1" t="s">
        <v>759</v>
      </c>
      <c r="H2938" s="5">
        <v>526508.63</v>
      </c>
      <c r="I2938" s="1">
        <v>1111</v>
      </c>
      <c r="J2938" s="1" t="s">
        <v>763</v>
      </c>
      <c r="K2938" s="1" t="s">
        <v>7912</v>
      </c>
      <c r="L2938" s="1">
        <v>9</v>
      </c>
      <c r="M2938" s="1" t="s">
        <v>2315</v>
      </c>
      <c r="N2938" s="1" t="s">
        <v>7906</v>
      </c>
      <c r="O2938" s="1">
        <v>418</v>
      </c>
      <c r="P2938" s="1" t="s">
        <v>7907</v>
      </c>
      <c r="Q2938" s="1">
        <v>507.88</v>
      </c>
      <c r="R2938" s="1" t="str">
        <f>IFERROR(VLOOKUP(K2938,Proveedores!$A$2:$B$500,2,0),"Agregar")</f>
        <v>CORREO OFICIAL DE LA REPÚBLICA ARGENTINA S.A..</v>
      </c>
      <c r="S2938" s="5">
        <f t="shared" si="45"/>
        <v>212293.84</v>
      </c>
    </row>
    <row r="2939" spans="1:19" x14ac:dyDescent="0.2">
      <c r="A2939" s="7">
        <v>44084.404479166667</v>
      </c>
      <c r="B2939" s="1" t="s">
        <v>10813</v>
      </c>
      <c r="C2939" s="1" t="s">
        <v>10814</v>
      </c>
      <c r="D2939" s="1" t="s">
        <v>1621</v>
      </c>
      <c r="E2939" s="1" t="s">
        <v>10815</v>
      </c>
      <c r="F2939" s="7">
        <v>44074</v>
      </c>
      <c r="G2939" s="1" t="s">
        <v>759</v>
      </c>
      <c r="H2939" s="5">
        <v>526508.63</v>
      </c>
      <c r="I2939" s="1">
        <v>1111</v>
      </c>
      <c r="J2939" s="1" t="s">
        <v>763</v>
      </c>
      <c r="K2939" s="1" t="s">
        <v>7912</v>
      </c>
      <c r="L2939" s="1">
        <v>10</v>
      </c>
      <c r="M2939" s="1" t="s">
        <v>2315</v>
      </c>
      <c r="N2939" s="1" t="s">
        <v>7906</v>
      </c>
      <c r="O2939" s="1">
        <v>418</v>
      </c>
      <c r="P2939" s="1" t="s">
        <v>7907</v>
      </c>
      <c r="Q2939" s="1">
        <v>751.71</v>
      </c>
      <c r="R2939" s="1" t="str">
        <f>IFERROR(VLOOKUP(K2939,Proveedores!$A$2:$B$500,2,0),"Agregar")</f>
        <v>CORREO OFICIAL DE LA REPÚBLICA ARGENTINA S.A..</v>
      </c>
      <c r="S2939" s="5">
        <f t="shared" si="45"/>
        <v>314214.78000000003</v>
      </c>
    </row>
    <row r="2940" spans="1:19" x14ac:dyDescent="0.2">
      <c r="A2940" s="7">
        <v>44084.416539351849</v>
      </c>
      <c r="B2940" s="1" t="s">
        <v>10816</v>
      </c>
      <c r="C2940" s="1" t="s">
        <v>10817</v>
      </c>
      <c r="D2940" s="1" t="s">
        <v>1621</v>
      </c>
      <c r="E2940" s="1" t="s">
        <v>10818</v>
      </c>
      <c r="F2940" s="7">
        <v>44074</v>
      </c>
      <c r="G2940" s="1" t="s">
        <v>759</v>
      </c>
      <c r="H2940" s="5">
        <v>80270.399999999994</v>
      </c>
      <c r="I2940" s="1">
        <v>1111</v>
      </c>
      <c r="J2940" s="1" t="s">
        <v>763</v>
      </c>
      <c r="K2940" s="1" t="s">
        <v>7912</v>
      </c>
      <c r="L2940" s="1">
        <v>7</v>
      </c>
      <c r="M2940" s="1" t="s">
        <v>2315</v>
      </c>
      <c r="N2940" s="1" t="s">
        <v>7589</v>
      </c>
      <c r="O2940" s="1">
        <v>32</v>
      </c>
      <c r="P2940" s="1" t="s">
        <v>7907</v>
      </c>
      <c r="Q2940" s="1">
        <v>2508.4499999999998</v>
      </c>
      <c r="R2940" s="1" t="str">
        <f>IFERROR(VLOOKUP(K2940,Proveedores!$A$2:$B$500,2,0),"Agregar")</f>
        <v>CORREO OFICIAL DE LA REPÚBLICA ARGENTINA S.A..</v>
      </c>
      <c r="S2940" s="5">
        <f t="shared" si="45"/>
        <v>80270.399999999994</v>
      </c>
    </row>
    <row r="2941" spans="1:19" x14ac:dyDescent="0.2">
      <c r="A2941" s="7">
        <v>44084.496840277781</v>
      </c>
      <c r="B2941" s="1" t="s">
        <v>10819</v>
      </c>
      <c r="C2941" s="1" t="s">
        <v>10820</v>
      </c>
      <c r="D2941" s="1" t="s">
        <v>1621</v>
      </c>
      <c r="E2941" s="1" t="s">
        <v>10821</v>
      </c>
      <c r="F2941" s="7">
        <v>44070</v>
      </c>
      <c r="G2941" s="1" t="s">
        <v>10822</v>
      </c>
      <c r="H2941" s="5">
        <v>1284739</v>
      </c>
      <c r="I2941" s="1" t="s">
        <v>10823</v>
      </c>
      <c r="J2941" s="1">
        <v>0</v>
      </c>
      <c r="K2941" s="1" t="s">
        <v>10824</v>
      </c>
      <c r="L2941" s="1">
        <v>6</v>
      </c>
      <c r="M2941" s="1">
        <v>6</v>
      </c>
      <c r="N2941" s="1" t="s">
        <v>10825</v>
      </c>
      <c r="O2941" s="1">
        <v>1080</v>
      </c>
      <c r="P2941" s="1" t="s">
        <v>7528</v>
      </c>
      <c r="Q2941" s="1">
        <v>119.5</v>
      </c>
      <c r="R2941" s="1" t="str">
        <f>IFERROR(VLOOKUP(K2941,Proveedores!$A$2:$B$500,2,0),"Agregar")</f>
        <v>DNM Farma SA</v>
      </c>
      <c r="S2941" s="5">
        <f t="shared" si="45"/>
        <v>129060</v>
      </c>
    </row>
    <row r="2942" spans="1:19" x14ac:dyDescent="0.2">
      <c r="A2942" s="7">
        <v>44084.496840277781</v>
      </c>
      <c r="B2942" s="1" t="s">
        <v>10819</v>
      </c>
      <c r="C2942" s="1" t="s">
        <v>10820</v>
      </c>
      <c r="D2942" s="1" t="s">
        <v>1621</v>
      </c>
      <c r="E2942" s="1" t="s">
        <v>10821</v>
      </c>
      <c r="F2942" s="7">
        <v>44070</v>
      </c>
      <c r="G2942" s="1" t="s">
        <v>10822</v>
      </c>
      <c r="H2942" s="5">
        <v>1284739</v>
      </c>
      <c r="I2942" s="1" t="s">
        <v>10823</v>
      </c>
      <c r="J2942" s="1">
        <v>0</v>
      </c>
      <c r="K2942" s="1" t="s">
        <v>10824</v>
      </c>
      <c r="L2942" s="1">
        <v>7</v>
      </c>
      <c r="M2942" s="1">
        <v>7</v>
      </c>
      <c r="N2942" s="1" t="s">
        <v>10826</v>
      </c>
      <c r="O2942" s="1">
        <v>600</v>
      </c>
      <c r="P2942" s="1" t="s">
        <v>7528</v>
      </c>
      <c r="Q2942" s="1">
        <v>151</v>
      </c>
      <c r="R2942" s="1" t="str">
        <f>IFERROR(VLOOKUP(K2942,Proveedores!$A$2:$B$500,2,0),"Agregar")</f>
        <v>DNM Farma SA</v>
      </c>
      <c r="S2942" s="5">
        <f t="shared" si="45"/>
        <v>90600</v>
      </c>
    </row>
    <row r="2943" spans="1:19" x14ac:dyDescent="0.2">
      <c r="A2943" s="7">
        <v>44084.496840277781</v>
      </c>
      <c r="B2943" s="1" t="s">
        <v>10819</v>
      </c>
      <c r="C2943" s="1" t="s">
        <v>10820</v>
      </c>
      <c r="D2943" s="1" t="s">
        <v>1621</v>
      </c>
      <c r="E2943" s="1" t="s">
        <v>10821</v>
      </c>
      <c r="F2943" s="7">
        <v>44070</v>
      </c>
      <c r="G2943" s="1" t="s">
        <v>10822</v>
      </c>
      <c r="H2943" s="5">
        <v>1284739</v>
      </c>
      <c r="I2943" s="1" t="s">
        <v>10823</v>
      </c>
      <c r="J2943" s="1">
        <v>0</v>
      </c>
      <c r="K2943" s="1" t="s">
        <v>10824</v>
      </c>
      <c r="L2943" s="1">
        <v>10</v>
      </c>
      <c r="M2943" s="1">
        <v>10</v>
      </c>
      <c r="N2943" s="1" t="s">
        <v>10827</v>
      </c>
      <c r="O2943" s="1">
        <v>300</v>
      </c>
      <c r="P2943" s="1" t="s">
        <v>7528</v>
      </c>
      <c r="Q2943" s="1">
        <v>253.7</v>
      </c>
      <c r="R2943" s="1" t="str">
        <f>IFERROR(VLOOKUP(K2943,Proveedores!$A$2:$B$500,2,0),"Agregar")</f>
        <v>DNM Farma SA</v>
      </c>
      <c r="S2943" s="5">
        <f t="shared" si="45"/>
        <v>76110</v>
      </c>
    </row>
    <row r="2944" spans="1:19" x14ac:dyDescent="0.2">
      <c r="A2944" s="7">
        <v>44084.496840277781</v>
      </c>
      <c r="B2944" s="1" t="s">
        <v>10819</v>
      </c>
      <c r="C2944" s="1" t="s">
        <v>10820</v>
      </c>
      <c r="D2944" s="1" t="s">
        <v>1621</v>
      </c>
      <c r="E2944" s="1" t="s">
        <v>10821</v>
      </c>
      <c r="F2944" s="7">
        <v>44070</v>
      </c>
      <c r="G2944" s="1" t="s">
        <v>10822</v>
      </c>
      <c r="H2944" s="5">
        <v>1284739</v>
      </c>
      <c r="I2944" s="1" t="s">
        <v>10823</v>
      </c>
      <c r="J2944" s="1">
        <v>0</v>
      </c>
      <c r="K2944" s="1" t="s">
        <v>10824</v>
      </c>
      <c r="L2944" s="1">
        <v>12</v>
      </c>
      <c r="M2944" s="1">
        <v>12</v>
      </c>
      <c r="N2944" s="1" t="s">
        <v>10828</v>
      </c>
      <c r="O2944" s="1">
        <v>1044</v>
      </c>
      <c r="P2944" s="1" t="s">
        <v>7528</v>
      </c>
      <c r="Q2944" s="1">
        <v>255.6</v>
      </c>
      <c r="R2944" s="1" t="str">
        <f>IFERROR(VLOOKUP(K2944,Proveedores!$A$2:$B$500,2,0),"Agregar")</f>
        <v>DNM Farma SA</v>
      </c>
      <c r="S2944" s="5">
        <f t="shared" si="45"/>
        <v>266846.39999999997</v>
      </c>
    </row>
    <row r="2945" spans="1:19" x14ac:dyDescent="0.2">
      <c r="A2945" s="7">
        <v>44084.496840277781</v>
      </c>
      <c r="B2945" s="1" t="s">
        <v>10819</v>
      </c>
      <c r="C2945" s="1" t="s">
        <v>10820</v>
      </c>
      <c r="D2945" s="1" t="s">
        <v>1621</v>
      </c>
      <c r="E2945" s="1" t="s">
        <v>10821</v>
      </c>
      <c r="F2945" s="7">
        <v>44070</v>
      </c>
      <c r="G2945" s="1" t="s">
        <v>10822</v>
      </c>
      <c r="H2945" s="5">
        <v>1284739</v>
      </c>
      <c r="I2945" s="1" t="s">
        <v>10823</v>
      </c>
      <c r="J2945" s="1">
        <v>0</v>
      </c>
      <c r="K2945" s="1" t="s">
        <v>10824</v>
      </c>
      <c r="L2945" s="1">
        <v>3</v>
      </c>
      <c r="M2945" s="1">
        <v>3</v>
      </c>
      <c r="N2945" s="1" t="s">
        <v>10829</v>
      </c>
      <c r="O2945" s="1">
        <v>11</v>
      </c>
      <c r="P2945" s="1" t="s">
        <v>7528</v>
      </c>
      <c r="Q2945" s="1">
        <v>2723</v>
      </c>
      <c r="R2945" s="1" t="str">
        <f>IFERROR(VLOOKUP(K2945,Proveedores!$A$2:$B$500,2,0),"Agregar")</f>
        <v>DNM Farma SA</v>
      </c>
      <c r="S2945" s="5">
        <f t="shared" si="45"/>
        <v>29953</v>
      </c>
    </row>
    <row r="2946" spans="1:19" x14ac:dyDescent="0.2">
      <c r="A2946" s="7">
        <v>44084.496840277781</v>
      </c>
      <c r="B2946" s="1" t="s">
        <v>10819</v>
      </c>
      <c r="C2946" s="1" t="s">
        <v>10820</v>
      </c>
      <c r="D2946" s="1" t="s">
        <v>1621</v>
      </c>
      <c r="E2946" s="1" t="s">
        <v>10821</v>
      </c>
      <c r="F2946" s="7">
        <v>44070</v>
      </c>
      <c r="G2946" s="1" t="s">
        <v>10822</v>
      </c>
      <c r="H2946" s="5">
        <v>1284739</v>
      </c>
      <c r="I2946" s="1" t="s">
        <v>10823</v>
      </c>
      <c r="J2946" s="1">
        <v>0</v>
      </c>
      <c r="K2946" s="1" t="s">
        <v>10824</v>
      </c>
      <c r="L2946" s="1">
        <v>1</v>
      </c>
      <c r="M2946" s="1">
        <v>1</v>
      </c>
      <c r="N2946" s="1" t="s">
        <v>10830</v>
      </c>
      <c r="O2946" s="1">
        <v>704</v>
      </c>
      <c r="P2946" s="1" t="s">
        <v>7528</v>
      </c>
      <c r="Q2946" s="1">
        <v>308.3</v>
      </c>
      <c r="R2946" s="1" t="str">
        <f>IFERROR(VLOOKUP(K2946,Proveedores!$A$2:$B$500,2,0),"Agregar")</f>
        <v>DNM Farma SA</v>
      </c>
      <c r="S2946" s="5">
        <f t="shared" si="45"/>
        <v>217043.20000000001</v>
      </c>
    </row>
    <row r="2947" spans="1:19" x14ac:dyDescent="0.2">
      <c r="A2947" s="7">
        <v>44084.496840277781</v>
      </c>
      <c r="B2947" s="1" t="s">
        <v>10819</v>
      </c>
      <c r="C2947" s="1" t="s">
        <v>10820</v>
      </c>
      <c r="D2947" s="1" t="s">
        <v>1621</v>
      </c>
      <c r="E2947" s="1" t="s">
        <v>10821</v>
      </c>
      <c r="F2947" s="7">
        <v>44070</v>
      </c>
      <c r="G2947" s="1" t="s">
        <v>10822</v>
      </c>
      <c r="H2947" s="5">
        <v>1284739</v>
      </c>
      <c r="I2947" s="1" t="s">
        <v>10823</v>
      </c>
      <c r="J2947" s="1">
        <v>0</v>
      </c>
      <c r="K2947" s="1" t="s">
        <v>10824</v>
      </c>
      <c r="L2947" s="1">
        <v>19</v>
      </c>
      <c r="M2947" s="1">
        <v>19</v>
      </c>
      <c r="N2947" s="1" t="s">
        <v>10831</v>
      </c>
      <c r="O2947" s="1">
        <v>448</v>
      </c>
      <c r="P2947" s="1" t="s">
        <v>7528</v>
      </c>
      <c r="Q2947" s="1">
        <v>320.10000000000002</v>
      </c>
      <c r="R2947" s="1" t="str">
        <f>IFERROR(VLOOKUP(K2947,Proveedores!$A$2:$B$500,2,0),"Agregar")</f>
        <v>DNM Farma SA</v>
      </c>
      <c r="S2947" s="5">
        <f t="shared" ref="S2947:S3010" si="46">Q2947*O2947</f>
        <v>143404.80000000002</v>
      </c>
    </row>
    <row r="2948" spans="1:19" x14ac:dyDescent="0.2">
      <c r="A2948" s="7">
        <v>44084.496840277781</v>
      </c>
      <c r="B2948" s="1" t="s">
        <v>10819</v>
      </c>
      <c r="C2948" s="1" t="s">
        <v>10820</v>
      </c>
      <c r="D2948" s="1" t="s">
        <v>1621</v>
      </c>
      <c r="E2948" s="1" t="s">
        <v>10821</v>
      </c>
      <c r="F2948" s="7">
        <v>44070</v>
      </c>
      <c r="G2948" s="1" t="s">
        <v>10822</v>
      </c>
      <c r="H2948" s="5">
        <v>1284739</v>
      </c>
      <c r="I2948" s="1" t="s">
        <v>10823</v>
      </c>
      <c r="J2948" s="1">
        <v>0</v>
      </c>
      <c r="K2948" s="1" t="s">
        <v>10824</v>
      </c>
      <c r="L2948" s="1">
        <v>8</v>
      </c>
      <c r="M2948" s="1">
        <v>8</v>
      </c>
      <c r="N2948" s="1" t="s">
        <v>10826</v>
      </c>
      <c r="O2948" s="1">
        <v>536</v>
      </c>
      <c r="P2948" s="1" t="s">
        <v>7528</v>
      </c>
      <c r="Q2948" s="1">
        <v>335.6</v>
      </c>
      <c r="R2948" s="1" t="str">
        <f>IFERROR(VLOOKUP(K2948,Proveedores!$A$2:$B$500,2,0),"Agregar")</f>
        <v>DNM Farma SA</v>
      </c>
      <c r="S2948" s="5">
        <f t="shared" si="46"/>
        <v>179881.60000000001</v>
      </c>
    </row>
    <row r="2949" spans="1:19" x14ac:dyDescent="0.2">
      <c r="A2949" s="7">
        <v>44084.496840277781</v>
      </c>
      <c r="B2949" s="1" t="s">
        <v>10819</v>
      </c>
      <c r="C2949" s="1" t="s">
        <v>10820</v>
      </c>
      <c r="D2949" s="1" t="s">
        <v>1621</v>
      </c>
      <c r="E2949" s="1" t="s">
        <v>10821</v>
      </c>
      <c r="F2949" s="7">
        <v>44070</v>
      </c>
      <c r="G2949" s="1" t="s">
        <v>10822</v>
      </c>
      <c r="H2949" s="5">
        <v>1284739</v>
      </c>
      <c r="I2949" s="1" t="s">
        <v>10823</v>
      </c>
      <c r="J2949" s="1">
        <v>0</v>
      </c>
      <c r="K2949" s="1" t="s">
        <v>10824</v>
      </c>
      <c r="L2949" s="1">
        <v>11</v>
      </c>
      <c r="M2949" s="1">
        <v>11</v>
      </c>
      <c r="N2949" s="1" t="s">
        <v>10832</v>
      </c>
      <c r="O2949" s="1">
        <v>416</v>
      </c>
      <c r="P2949" s="1" t="s">
        <v>7528</v>
      </c>
      <c r="Q2949" s="1">
        <v>365</v>
      </c>
      <c r="R2949" s="1" t="str">
        <f>IFERROR(VLOOKUP(K2949,Proveedores!$A$2:$B$500,2,0),"Agregar")</f>
        <v>DNM Farma SA</v>
      </c>
      <c r="S2949" s="5">
        <f t="shared" si="46"/>
        <v>151840</v>
      </c>
    </row>
    <row r="2950" spans="1:19" x14ac:dyDescent="0.2">
      <c r="A2950" s="7">
        <v>44084.531886574077</v>
      </c>
      <c r="B2950" s="1" t="s">
        <v>10833</v>
      </c>
      <c r="C2950" s="1" t="s">
        <v>10834</v>
      </c>
      <c r="D2950" s="1" t="s">
        <v>1621</v>
      </c>
      <c r="E2950" s="1" t="s">
        <v>10835</v>
      </c>
      <c r="F2950" s="7">
        <v>44074</v>
      </c>
      <c r="G2950" s="1" t="s">
        <v>7699</v>
      </c>
      <c r="H2950" s="5">
        <v>12793095.01</v>
      </c>
      <c r="I2950" s="1">
        <v>1111</v>
      </c>
      <c r="J2950" s="1">
        <v>0</v>
      </c>
      <c r="K2950" s="1" t="s">
        <v>7912</v>
      </c>
      <c r="L2950" s="1">
        <v>7</v>
      </c>
      <c r="M2950" s="1" t="s">
        <v>2315</v>
      </c>
      <c r="N2950" s="1" t="s">
        <v>7589</v>
      </c>
      <c r="O2950" s="1">
        <v>5100</v>
      </c>
      <c r="P2950" s="1" t="s">
        <v>7907</v>
      </c>
      <c r="Q2950" s="1">
        <v>2508.4499999999998</v>
      </c>
      <c r="R2950" s="1" t="str">
        <f>IFERROR(VLOOKUP(K2950,Proveedores!$A$2:$B$500,2,0),"Agregar")</f>
        <v>CORREO OFICIAL DE LA REPÚBLICA ARGENTINA S.A..</v>
      </c>
      <c r="S2950" s="5">
        <f t="shared" si="46"/>
        <v>12793095</v>
      </c>
    </row>
    <row r="2951" spans="1:19" x14ac:dyDescent="0.2">
      <c r="A2951" s="7">
        <v>44084.542037037034</v>
      </c>
      <c r="B2951" s="1" t="s">
        <v>10836</v>
      </c>
      <c r="C2951" s="1" t="s">
        <v>10837</v>
      </c>
      <c r="D2951" s="1" t="s">
        <v>1621</v>
      </c>
      <c r="E2951" s="1" t="s">
        <v>10838</v>
      </c>
      <c r="F2951" s="7">
        <v>44083</v>
      </c>
      <c r="G2951" s="1" t="s">
        <v>692</v>
      </c>
      <c r="H2951" s="5">
        <v>2224472.88</v>
      </c>
      <c r="I2951" s="1">
        <v>1659</v>
      </c>
      <c r="J2951" s="1">
        <v>0</v>
      </c>
      <c r="K2951" s="1" t="s">
        <v>2399</v>
      </c>
      <c r="L2951" s="1">
        <v>18</v>
      </c>
      <c r="M2951" s="1" t="s">
        <v>1995</v>
      </c>
      <c r="N2951" s="1" t="s">
        <v>7994</v>
      </c>
      <c r="O2951" s="1">
        <v>51756</v>
      </c>
      <c r="P2951" s="1" t="s">
        <v>1892</v>
      </c>
      <c r="Q2951" s="1">
        <v>42.98</v>
      </c>
      <c r="R2951" s="1" t="str">
        <f>IFERROR(VLOOKUP(K2951,Proveedores!$A$2:$B$500,2,0),"Agregar")</f>
        <v>PRO MED INTERNACIONAL SA</v>
      </c>
      <c r="S2951" s="5">
        <f t="shared" si="46"/>
        <v>2224472.88</v>
      </c>
    </row>
    <row r="2952" spans="1:19" x14ac:dyDescent="0.2">
      <c r="A2952" s="7">
        <v>44084.590555555558</v>
      </c>
      <c r="B2952" s="1" t="s">
        <v>10839</v>
      </c>
      <c r="C2952" s="1" t="s">
        <v>10840</v>
      </c>
      <c r="D2952" s="1" t="s">
        <v>1621</v>
      </c>
      <c r="E2952" s="1" t="s">
        <v>10841</v>
      </c>
      <c r="F2952" s="7">
        <v>44084</v>
      </c>
      <c r="G2952" s="1" t="s">
        <v>1323</v>
      </c>
      <c r="H2952" s="5">
        <v>229490</v>
      </c>
      <c r="I2952" s="1">
        <v>0</v>
      </c>
      <c r="J2952" s="1">
        <v>0</v>
      </c>
      <c r="K2952" s="1" t="s">
        <v>10424</v>
      </c>
      <c r="L2952" s="1">
        <v>1</v>
      </c>
      <c r="M2952" s="1" t="s">
        <v>10499</v>
      </c>
      <c r="N2952" s="1" t="s">
        <v>10658</v>
      </c>
      <c r="O2952" s="1">
        <v>53</v>
      </c>
      <c r="P2952" s="1" t="s">
        <v>1665</v>
      </c>
      <c r="Q2952" s="1">
        <v>4330</v>
      </c>
      <c r="R2952" s="1" t="str">
        <f>IFERROR(VLOOKUP(K2952,Proveedores!$A$2:$B$500,2,0),"Agregar")</f>
        <v>SOLS S.A</v>
      </c>
      <c r="S2952" s="5">
        <f t="shared" si="46"/>
        <v>229490</v>
      </c>
    </row>
    <row r="2953" spans="1:19" x14ac:dyDescent="0.2">
      <c r="A2953" s="7">
        <v>44084.70144675926</v>
      </c>
      <c r="B2953" s="1" t="s">
        <v>10842</v>
      </c>
      <c r="C2953" s="1" t="s">
        <v>10843</v>
      </c>
      <c r="D2953" s="1" t="s">
        <v>1621</v>
      </c>
      <c r="E2953" s="1" t="s">
        <v>10844</v>
      </c>
      <c r="F2953" s="7">
        <v>44084</v>
      </c>
      <c r="G2953" s="1" t="s">
        <v>10845</v>
      </c>
      <c r="H2953" s="5">
        <v>5713983</v>
      </c>
      <c r="I2953" s="1">
        <v>1666</v>
      </c>
      <c r="J2953" s="1">
        <v>0</v>
      </c>
      <c r="K2953" s="1" t="s">
        <v>655</v>
      </c>
      <c r="L2953" s="1">
        <v>1</v>
      </c>
      <c r="M2953" s="1" t="s">
        <v>10846</v>
      </c>
      <c r="N2953" s="1" t="s">
        <v>10847</v>
      </c>
      <c r="O2953" s="1">
        <v>101</v>
      </c>
      <c r="P2953" s="1" t="s">
        <v>10848</v>
      </c>
      <c r="Q2953" s="1">
        <v>9075</v>
      </c>
      <c r="R2953" s="1" t="str">
        <f>IFERROR(VLOOKUP(K2953,Proveedores!$A$2:$B$500,2,0),"Agregar")</f>
        <v>DROGUERIA DIMEC S.R.L.</v>
      </c>
      <c r="S2953" s="5">
        <f t="shared" si="46"/>
        <v>916575</v>
      </c>
    </row>
    <row r="2954" spans="1:19" x14ac:dyDescent="0.2">
      <c r="A2954" s="7">
        <v>44084.70144675926</v>
      </c>
      <c r="B2954" s="1" t="s">
        <v>10842</v>
      </c>
      <c r="C2954" s="1" t="s">
        <v>10843</v>
      </c>
      <c r="D2954" s="1" t="s">
        <v>1621</v>
      </c>
      <c r="E2954" s="1" t="s">
        <v>10844</v>
      </c>
      <c r="F2954" s="7">
        <v>44084</v>
      </c>
      <c r="G2954" s="1" t="s">
        <v>10845</v>
      </c>
      <c r="H2954" s="5">
        <v>5713983</v>
      </c>
      <c r="I2954" s="1">
        <v>1666</v>
      </c>
      <c r="J2954" s="1">
        <v>0</v>
      </c>
      <c r="K2954" s="1" t="s">
        <v>655</v>
      </c>
      <c r="L2954" s="1">
        <v>2</v>
      </c>
      <c r="M2954" s="1" t="s">
        <v>10849</v>
      </c>
      <c r="N2954" s="1" t="s">
        <v>10850</v>
      </c>
      <c r="O2954" s="1">
        <v>336</v>
      </c>
      <c r="P2954" s="1" t="s">
        <v>10848</v>
      </c>
      <c r="Q2954" s="1">
        <v>14278</v>
      </c>
      <c r="R2954" s="1" t="str">
        <f>IFERROR(VLOOKUP(K2954,Proveedores!$A$2:$B$500,2,0),"Agregar")</f>
        <v>DROGUERIA DIMEC S.R.L.</v>
      </c>
      <c r="S2954" s="5">
        <f t="shared" si="46"/>
        <v>4797408</v>
      </c>
    </row>
    <row r="2955" spans="1:19" x14ac:dyDescent="0.2">
      <c r="A2955" s="7">
        <v>44084.702372685184</v>
      </c>
      <c r="B2955" s="1" t="s">
        <v>10851</v>
      </c>
      <c r="C2955" s="1" t="s">
        <v>10852</v>
      </c>
      <c r="D2955" s="1" t="s">
        <v>1621</v>
      </c>
      <c r="E2955" s="1" t="s">
        <v>10853</v>
      </c>
      <c r="F2955" s="7">
        <v>44084</v>
      </c>
      <c r="G2955" s="1">
        <v>43922</v>
      </c>
      <c r="H2955" s="5">
        <v>28380000</v>
      </c>
      <c r="I2955" s="1" t="s">
        <v>10854</v>
      </c>
      <c r="J2955" s="1">
        <v>0</v>
      </c>
      <c r="K2955" s="1" t="s">
        <v>7069</v>
      </c>
      <c r="L2955" s="1">
        <v>2</v>
      </c>
      <c r="M2955" s="1" t="s">
        <v>8658</v>
      </c>
      <c r="N2955" s="1" t="s">
        <v>8659</v>
      </c>
      <c r="O2955" s="1">
        <v>165000</v>
      </c>
      <c r="P2955" s="1" t="s">
        <v>8660</v>
      </c>
      <c r="Q2955" s="1">
        <v>172</v>
      </c>
      <c r="R2955" s="1" t="str">
        <f>IFERROR(VLOOKUP(K2955,Proveedores!$A$2:$B$500,2,0),"Agregar")</f>
        <v xml:space="preserve">Grupo Sala S.A. </v>
      </c>
      <c r="S2955" s="5">
        <f t="shared" si="46"/>
        <v>28380000</v>
      </c>
    </row>
    <row r="2956" spans="1:19" x14ac:dyDescent="0.2">
      <c r="A2956" s="7">
        <v>44084.771377314813</v>
      </c>
      <c r="B2956" s="1" t="s">
        <v>10855</v>
      </c>
      <c r="C2956" s="1" t="s">
        <v>10856</v>
      </c>
      <c r="D2956" s="1" t="s">
        <v>1621</v>
      </c>
      <c r="E2956" s="1" t="s">
        <v>10857</v>
      </c>
      <c r="F2956" s="7">
        <v>44070</v>
      </c>
      <c r="G2956" s="1" t="s">
        <v>298</v>
      </c>
      <c r="H2956" s="5">
        <v>576492.75</v>
      </c>
      <c r="I2956" s="1">
        <v>576492.75</v>
      </c>
      <c r="J2956" s="1" t="s">
        <v>299</v>
      </c>
      <c r="K2956" s="1" t="s">
        <v>2807</v>
      </c>
      <c r="L2956" s="1">
        <v>1</v>
      </c>
      <c r="M2956" s="1" t="s">
        <v>6327</v>
      </c>
      <c r="N2956" s="1" t="s">
        <v>8623</v>
      </c>
      <c r="O2956" s="1">
        <v>1</v>
      </c>
      <c r="P2956" s="1" t="s">
        <v>1665</v>
      </c>
      <c r="Q2956" s="1">
        <v>576492.75</v>
      </c>
      <c r="R2956" s="1" t="str">
        <f>IFERROR(VLOOKUP(K2956,Proveedores!$A$2:$B$500,2,0),"Agregar")</f>
        <v>ID GROUP S.A..</v>
      </c>
      <c r="S2956" s="5">
        <f t="shared" si="46"/>
        <v>576492.75</v>
      </c>
    </row>
    <row r="2957" spans="1:19" x14ac:dyDescent="0.2">
      <c r="A2957" s="7">
        <v>44085.387060185189</v>
      </c>
      <c r="B2957" s="1" t="s">
        <v>10858</v>
      </c>
      <c r="C2957" s="1" t="s">
        <v>10859</v>
      </c>
      <c r="D2957" s="1" t="s">
        <v>1621</v>
      </c>
      <c r="E2957" s="1" t="s">
        <v>10860</v>
      </c>
      <c r="F2957" s="7">
        <v>44084</v>
      </c>
      <c r="G2957" s="1" t="s">
        <v>1323</v>
      </c>
      <c r="H2957" s="5">
        <v>645170</v>
      </c>
      <c r="I2957" s="1">
        <v>0</v>
      </c>
      <c r="J2957" s="1">
        <v>0</v>
      </c>
      <c r="K2957" s="1" t="s">
        <v>10424</v>
      </c>
      <c r="L2957" s="1">
        <v>1</v>
      </c>
      <c r="M2957" s="1" t="s">
        <v>10499</v>
      </c>
      <c r="N2957" s="1" t="s">
        <v>10658</v>
      </c>
      <c r="O2957" s="1">
        <v>149</v>
      </c>
      <c r="P2957" s="1" t="s">
        <v>1665</v>
      </c>
      <c r="Q2957" s="1">
        <v>4330</v>
      </c>
      <c r="R2957" s="1" t="str">
        <f>IFERROR(VLOOKUP(K2957,Proveedores!$A$2:$B$500,2,0),"Agregar")</f>
        <v>SOLS S.A</v>
      </c>
      <c r="S2957" s="5">
        <f t="shared" si="46"/>
        <v>645170</v>
      </c>
    </row>
    <row r="2958" spans="1:19" x14ac:dyDescent="0.2">
      <c r="A2958" s="7">
        <v>44085.425023148149</v>
      </c>
      <c r="B2958" s="1" t="s">
        <v>10861</v>
      </c>
      <c r="C2958" s="1" t="s">
        <v>10862</v>
      </c>
      <c r="D2958" s="1" t="s">
        <v>1621</v>
      </c>
      <c r="E2958" s="1" t="s">
        <v>10863</v>
      </c>
      <c r="F2958" s="7">
        <v>44069</v>
      </c>
      <c r="G2958" s="1" t="s">
        <v>3118</v>
      </c>
      <c r="H2958" s="5">
        <v>244107837</v>
      </c>
      <c r="I2958" s="1">
        <v>1671</v>
      </c>
      <c r="J2958" s="1">
        <v>0</v>
      </c>
      <c r="K2958" s="1" t="s">
        <v>10864</v>
      </c>
      <c r="L2958" s="1">
        <v>1</v>
      </c>
      <c r="M2958" s="1">
        <v>500347</v>
      </c>
      <c r="N2958" s="1" t="s">
        <v>3650</v>
      </c>
      <c r="O2958" s="1">
        <v>166860</v>
      </c>
      <c r="P2958" s="1" t="s">
        <v>3651</v>
      </c>
      <c r="Q2958" s="1">
        <v>1462.96</v>
      </c>
      <c r="R2958" s="1" t="str">
        <f>IFERROR(VLOOKUP(K2958,Proveedores!$A$2:$B$500,2,0),"Agregar")</f>
        <v>PECC CONSORCIO DE COOPERACION</v>
      </c>
      <c r="S2958" s="5">
        <f t="shared" si="46"/>
        <v>244109505.59999999</v>
      </c>
    </row>
    <row r="2959" spans="1:19" x14ac:dyDescent="0.2">
      <c r="A2959" s="7">
        <v>44085.429375</v>
      </c>
      <c r="B2959" s="1" t="s">
        <v>10865</v>
      </c>
      <c r="C2959" s="1" t="s">
        <v>10866</v>
      </c>
      <c r="D2959" s="1" t="s">
        <v>1621</v>
      </c>
      <c r="E2959" s="1" t="s">
        <v>10867</v>
      </c>
      <c r="F2959" s="7">
        <v>44069</v>
      </c>
      <c r="G2959" s="1" t="s">
        <v>3118</v>
      </c>
      <c r="H2959" s="5">
        <v>280520662.5</v>
      </c>
      <c r="I2959" s="1">
        <v>1671</v>
      </c>
      <c r="J2959" s="1">
        <v>0</v>
      </c>
      <c r="K2959" s="1" t="s">
        <v>10864</v>
      </c>
      <c r="L2959" s="1">
        <v>1</v>
      </c>
      <c r="M2959" s="1">
        <v>500347</v>
      </c>
      <c r="N2959" s="1" t="s">
        <v>3650</v>
      </c>
      <c r="O2959" s="1">
        <v>191750</v>
      </c>
      <c r="P2959" s="1" t="s">
        <v>3121</v>
      </c>
      <c r="Q2959" s="1">
        <v>1462.96</v>
      </c>
      <c r="R2959" s="1" t="str">
        <f>IFERROR(VLOOKUP(K2959,Proveedores!$A$2:$B$500,2,0),"Agregar")</f>
        <v>PECC CONSORCIO DE COOPERACION</v>
      </c>
      <c r="S2959" s="5">
        <f t="shared" si="46"/>
        <v>280522580</v>
      </c>
    </row>
    <row r="2960" spans="1:19" x14ac:dyDescent="0.2">
      <c r="A2960" s="7">
        <v>44085.433472222219</v>
      </c>
      <c r="B2960" s="1" t="s">
        <v>10868</v>
      </c>
      <c r="C2960" s="1" t="s">
        <v>10869</v>
      </c>
      <c r="D2960" s="1" t="s">
        <v>1621</v>
      </c>
      <c r="E2960" s="1" t="s">
        <v>10870</v>
      </c>
      <c r="F2960" s="7">
        <v>44069</v>
      </c>
      <c r="G2960" s="1" t="s">
        <v>3118</v>
      </c>
      <c r="H2960" s="5">
        <v>162958000.5</v>
      </c>
      <c r="I2960" s="1">
        <v>1671</v>
      </c>
      <c r="J2960" s="1">
        <v>0</v>
      </c>
      <c r="K2960" s="1" t="s">
        <v>10864</v>
      </c>
      <c r="L2960" s="1">
        <v>1</v>
      </c>
      <c r="M2960" s="1">
        <v>500347</v>
      </c>
      <c r="N2960" s="1" t="s">
        <v>3650</v>
      </c>
      <c r="O2960" s="1">
        <v>111390</v>
      </c>
      <c r="P2960" s="1" t="s">
        <v>3121</v>
      </c>
      <c r="Q2960" s="1">
        <v>1462.96</v>
      </c>
      <c r="R2960" s="1" t="str">
        <f>IFERROR(VLOOKUP(K2960,Proveedores!$A$2:$B$500,2,0),"Agregar")</f>
        <v>PECC CONSORCIO DE COOPERACION</v>
      </c>
      <c r="S2960" s="5">
        <f t="shared" si="46"/>
        <v>162959114.40000001</v>
      </c>
    </row>
    <row r="2961" spans="1:19" x14ac:dyDescent="0.2">
      <c r="A2961" s="7">
        <v>44085.483958333331</v>
      </c>
      <c r="B2961" s="1" t="s">
        <v>10871</v>
      </c>
      <c r="C2961" s="1" t="s">
        <v>10872</v>
      </c>
      <c r="D2961" s="1" t="s">
        <v>1621</v>
      </c>
      <c r="E2961" s="1" t="s">
        <v>10873</v>
      </c>
      <c r="F2961" s="7">
        <v>44040</v>
      </c>
      <c r="G2961" s="1" t="s">
        <v>1121</v>
      </c>
      <c r="H2961" s="5">
        <v>51470496</v>
      </c>
      <c r="I2961" s="1" t="s">
        <v>10874</v>
      </c>
      <c r="J2961" s="1">
        <v>0</v>
      </c>
      <c r="K2961" s="1" t="s">
        <v>3293</v>
      </c>
      <c r="L2961" s="1">
        <v>8</v>
      </c>
      <c r="M2961" s="1" t="s">
        <v>10875</v>
      </c>
      <c r="N2961" s="1" t="s">
        <v>10876</v>
      </c>
      <c r="O2961" s="1">
        <v>28800</v>
      </c>
      <c r="P2961" s="1" t="s">
        <v>1861</v>
      </c>
      <c r="Q2961" s="1">
        <v>1787.17</v>
      </c>
      <c r="R2961" s="1" t="str">
        <f>IFERROR(VLOOKUP(K2961,Proveedores!$A$2:$B$500,2,0),"Agregar")</f>
        <v>BECTON DICKINSON ARGENTINA SRL</v>
      </c>
      <c r="S2961" s="5">
        <f t="shared" si="46"/>
        <v>51470496</v>
      </c>
    </row>
    <row r="2962" spans="1:19" x14ac:dyDescent="0.2">
      <c r="A2962" s="7">
        <v>44085.697604166664</v>
      </c>
      <c r="B2962" s="1" t="s">
        <v>10877</v>
      </c>
      <c r="C2962" s="1" t="s">
        <v>10878</v>
      </c>
      <c r="D2962" s="1" t="s">
        <v>1621</v>
      </c>
      <c r="E2962" s="1" t="s">
        <v>10879</v>
      </c>
      <c r="F2962" s="7">
        <v>44085</v>
      </c>
      <c r="G2962" s="1" t="s">
        <v>7514</v>
      </c>
      <c r="H2962" s="5">
        <v>6387000</v>
      </c>
      <c r="I2962" s="1" t="s">
        <v>1816</v>
      </c>
      <c r="J2962" s="1">
        <v>0</v>
      </c>
      <c r="K2962" s="1" t="s">
        <v>10880</v>
      </c>
      <c r="L2962" s="1">
        <v>1</v>
      </c>
      <c r="M2962" s="1" t="s">
        <v>1816</v>
      </c>
      <c r="N2962" s="1" t="s">
        <v>10881</v>
      </c>
      <c r="O2962" s="1">
        <v>42000</v>
      </c>
      <c r="P2962" s="1" t="s">
        <v>2149</v>
      </c>
      <c r="Q2962" s="1">
        <v>138.4</v>
      </c>
      <c r="R2962" s="1" t="str">
        <f>IFERROR(VLOOKUP(K2962,Proveedores!$A$2:$B$500,2,0),"Agregar")</f>
        <v>FABRICALCO S.R.L.</v>
      </c>
      <c r="S2962" s="5">
        <f t="shared" si="46"/>
        <v>5812800</v>
      </c>
    </row>
    <row r="2963" spans="1:19" x14ac:dyDescent="0.2">
      <c r="A2963" s="7">
        <v>44085.697604166664</v>
      </c>
      <c r="B2963" s="1" t="s">
        <v>10877</v>
      </c>
      <c r="C2963" s="1" t="s">
        <v>10878</v>
      </c>
      <c r="D2963" s="1" t="s">
        <v>1621</v>
      </c>
      <c r="E2963" s="1" t="s">
        <v>10879</v>
      </c>
      <c r="F2963" s="7">
        <v>44085</v>
      </c>
      <c r="G2963" s="1" t="s">
        <v>7514</v>
      </c>
      <c r="H2963" s="5">
        <v>6387000</v>
      </c>
      <c r="I2963" s="1" t="s">
        <v>1816</v>
      </c>
      <c r="J2963" s="1">
        <v>0</v>
      </c>
      <c r="K2963" s="1" t="s">
        <v>10880</v>
      </c>
      <c r="L2963" s="1">
        <v>3</v>
      </c>
      <c r="M2963" s="1" t="s">
        <v>1816</v>
      </c>
      <c r="N2963" s="1" t="s">
        <v>10490</v>
      </c>
      <c r="O2963" s="1">
        <v>33000</v>
      </c>
      <c r="P2963" s="1" t="s">
        <v>2149</v>
      </c>
      <c r="Q2963" s="1">
        <v>17.399999999999999</v>
      </c>
      <c r="R2963" s="1" t="str">
        <f>IFERROR(VLOOKUP(K2963,Proveedores!$A$2:$B$500,2,0),"Agregar")</f>
        <v>FABRICALCO S.R.L.</v>
      </c>
      <c r="S2963" s="5">
        <f t="shared" si="46"/>
        <v>574200</v>
      </c>
    </row>
    <row r="2964" spans="1:19" x14ac:dyDescent="0.2">
      <c r="A2964" s="7">
        <v>44086.473587962966</v>
      </c>
      <c r="B2964" s="1" t="s">
        <v>10882</v>
      </c>
      <c r="C2964" s="1" t="s">
        <v>10883</v>
      </c>
      <c r="D2964" s="1" t="s">
        <v>1621</v>
      </c>
      <c r="E2964" s="1" t="s">
        <v>10884</v>
      </c>
      <c r="F2964" s="7">
        <v>44082</v>
      </c>
      <c r="G2964" s="1" t="s">
        <v>1280</v>
      </c>
      <c r="H2964" s="5">
        <v>18579975</v>
      </c>
      <c r="I2964" s="1" t="s">
        <v>10885</v>
      </c>
      <c r="J2964" s="1">
        <v>0</v>
      </c>
      <c r="K2964" s="1" t="s">
        <v>620</v>
      </c>
      <c r="L2964" s="1">
        <v>1</v>
      </c>
      <c r="M2964" s="1" t="s">
        <v>7329</v>
      </c>
      <c r="N2964" s="1" t="s">
        <v>7330</v>
      </c>
      <c r="O2964" s="1">
        <v>13463750</v>
      </c>
      <c r="P2964" s="1" t="s">
        <v>3651</v>
      </c>
      <c r="Q2964" s="1">
        <v>1.38</v>
      </c>
      <c r="R2964" s="1" t="str">
        <f>IFERROR(VLOOKUP(K2964,Proveedores!$A$2:$B$500,2,0),"Agregar")</f>
        <v>PHARMOS S.A.</v>
      </c>
      <c r="S2964" s="5">
        <f t="shared" si="46"/>
        <v>18579975</v>
      </c>
    </row>
    <row r="2965" spans="1:19" x14ac:dyDescent="0.2">
      <c r="A2965" s="7">
        <v>44086.483946759261</v>
      </c>
      <c r="B2965" s="1" t="s">
        <v>10886</v>
      </c>
      <c r="C2965" s="1" t="s">
        <v>10887</v>
      </c>
      <c r="D2965" s="1" t="s">
        <v>1621</v>
      </c>
      <c r="E2965" s="1" t="s">
        <v>10888</v>
      </c>
      <c r="F2965" s="7">
        <v>44083</v>
      </c>
      <c r="G2965" s="1" t="s">
        <v>1280</v>
      </c>
      <c r="H2965" s="5">
        <v>4131030</v>
      </c>
      <c r="I2965" s="1" t="s">
        <v>10885</v>
      </c>
      <c r="J2965" s="1">
        <v>0</v>
      </c>
      <c r="K2965" s="1" t="s">
        <v>620</v>
      </c>
      <c r="L2965" s="1">
        <v>1</v>
      </c>
      <c r="M2965" s="1" t="s">
        <v>7329</v>
      </c>
      <c r="N2965" s="1" t="s">
        <v>7330</v>
      </c>
      <c r="O2965" s="1">
        <v>2993500</v>
      </c>
      <c r="P2965" s="1" t="s">
        <v>3651</v>
      </c>
      <c r="Q2965" s="1">
        <v>1.38</v>
      </c>
      <c r="R2965" s="1" t="str">
        <f>IFERROR(VLOOKUP(K2965,Proveedores!$A$2:$B$500,2,0),"Agregar")</f>
        <v>PHARMOS S.A.</v>
      </c>
      <c r="S2965" s="5">
        <f t="shared" si="46"/>
        <v>4131029.9999999995</v>
      </c>
    </row>
    <row r="2966" spans="1:19" x14ac:dyDescent="0.2">
      <c r="A2966" s="7">
        <v>44088.6874537037</v>
      </c>
      <c r="B2966" s="1" t="s">
        <v>10889</v>
      </c>
      <c r="C2966" s="1" t="s">
        <v>10890</v>
      </c>
      <c r="D2966" s="1" t="s">
        <v>1621</v>
      </c>
      <c r="E2966" s="1" t="s">
        <v>10891</v>
      </c>
      <c r="F2966" s="7">
        <v>44056</v>
      </c>
      <c r="G2966" s="1" t="s">
        <v>42</v>
      </c>
      <c r="H2966" s="5">
        <v>5684915.5</v>
      </c>
      <c r="I2966" s="1">
        <v>0</v>
      </c>
      <c r="J2966" s="1">
        <v>0</v>
      </c>
      <c r="K2966" s="1" t="s">
        <v>6873</v>
      </c>
      <c r="L2966" s="1">
        <v>1</v>
      </c>
      <c r="M2966" s="1" t="s">
        <v>4368</v>
      </c>
      <c r="N2966" s="1" t="s">
        <v>5662</v>
      </c>
      <c r="O2966" s="1">
        <v>17519</v>
      </c>
      <c r="P2966" s="1" t="s">
        <v>5658</v>
      </c>
      <c r="Q2966" s="1">
        <v>324.5</v>
      </c>
      <c r="R2966" s="1" t="str">
        <f>IFERROR(VLOOKUP(K2966,Proveedores!$A$2:$B$500,2,0),"Agregar")</f>
        <v xml:space="preserve">SUCESORES DE ALFREDO WILLINER S.A. </v>
      </c>
      <c r="S2966" s="5">
        <f t="shared" si="46"/>
        <v>5684915.5</v>
      </c>
    </row>
    <row r="2967" spans="1:19" x14ac:dyDescent="0.2">
      <c r="A2967" s="7">
        <v>44088.696793981479</v>
      </c>
      <c r="B2967" s="1" t="s">
        <v>10892</v>
      </c>
      <c r="C2967" s="1" t="s">
        <v>10893</v>
      </c>
      <c r="D2967" s="1" t="s">
        <v>1621</v>
      </c>
      <c r="E2967" s="1" t="s">
        <v>10894</v>
      </c>
      <c r="F2967" s="7">
        <v>44056</v>
      </c>
      <c r="G2967" s="1" t="s">
        <v>42</v>
      </c>
      <c r="H2967" s="5">
        <v>2839375</v>
      </c>
      <c r="I2967" s="1">
        <v>0</v>
      </c>
      <c r="J2967" s="1">
        <v>0</v>
      </c>
      <c r="K2967" s="1" t="s">
        <v>6873</v>
      </c>
      <c r="L2967" s="1">
        <v>1</v>
      </c>
      <c r="M2967" s="1" t="s">
        <v>4368</v>
      </c>
      <c r="N2967" s="1" t="s">
        <v>5662</v>
      </c>
      <c r="O2967" s="1">
        <v>8750</v>
      </c>
      <c r="P2967" s="1" t="s">
        <v>5658</v>
      </c>
      <c r="Q2967" s="1">
        <v>324.5</v>
      </c>
      <c r="R2967" s="1" t="str">
        <f>IFERROR(VLOOKUP(K2967,Proveedores!$A$2:$B$500,2,0),"Agregar")</f>
        <v xml:space="preserve">SUCESORES DE ALFREDO WILLINER S.A. </v>
      </c>
      <c r="S2967" s="5">
        <f t="shared" si="46"/>
        <v>2839375</v>
      </c>
    </row>
    <row r="2968" spans="1:19" x14ac:dyDescent="0.2">
      <c r="A2968" s="7">
        <v>44089.408495370371</v>
      </c>
      <c r="B2968" s="1" t="s">
        <v>10895</v>
      </c>
      <c r="C2968" s="1" t="s">
        <v>10896</v>
      </c>
      <c r="D2968" s="1" t="s">
        <v>1621</v>
      </c>
      <c r="E2968" s="1" t="s">
        <v>10897</v>
      </c>
      <c r="F2968" s="7">
        <v>44074</v>
      </c>
      <c r="G2968" s="1" t="s">
        <v>692</v>
      </c>
      <c r="H2968" s="5">
        <v>3338496</v>
      </c>
      <c r="I2968" s="1">
        <v>1677</v>
      </c>
      <c r="J2968" s="1">
        <v>0</v>
      </c>
      <c r="K2968" s="1" t="s">
        <v>702</v>
      </c>
      <c r="L2968" s="1">
        <v>42</v>
      </c>
      <c r="M2968" s="1">
        <v>3001814</v>
      </c>
      <c r="N2968" s="1" t="s">
        <v>7197</v>
      </c>
      <c r="O2968" s="1">
        <v>13248</v>
      </c>
      <c r="P2968" s="1" t="s">
        <v>7187</v>
      </c>
      <c r="Q2968" s="1">
        <v>252</v>
      </c>
      <c r="R2968" s="1" t="str">
        <f>IFERROR(VLOOKUP(K2968,Proveedores!$A$2:$B$500,2,0),"Agregar")</f>
        <v>SAVANT PHARM S.A.</v>
      </c>
      <c r="S2968" s="5">
        <f t="shared" si="46"/>
        <v>3338496</v>
      </c>
    </row>
    <row r="2969" spans="1:19" x14ac:dyDescent="0.2">
      <c r="A2969" s="7">
        <v>44089.413680555554</v>
      </c>
      <c r="B2969" s="1" t="s">
        <v>10898</v>
      </c>
      <c r="C2969" s="1" t="s">
        <v>10899</v>
      </c>
      <c r="D2969" s="1" t="s">
        <v>1621</v>
      </c>
      <c r="E2969" s="1" t="s">
        <v>10900</v>
      </c>
      <c r="F2969" s="7">
        <v>44074</v>
      </c>
      <c r="G2969" s="1" t="s">
        <v>692</v>
      </c>
      <c r="H2969" s="5">
        <v>4082400</v>
      </c>
      <c r="I2969" s="1">
        <v>1676</v>
      </c>
      <c r="J2969" s="1">
        <v>0</v>
      </c>
      <c r="K2969" s="1" t="s">
        <v>702</v>
      </c>
      <c r="L2969" s="1">
        <v>42</v>
      </c>
      <c r="M2969" s="1">
        <v>3001814</v>
      </c>
      <c r="N2969" s="1" t="s">
        <v>7197</v>
      </c>
      <c r="O2969" s="1">
        <v>16200</v>
      </c>
      <c r="P2969" s="1" t="s">
        <v>7187</v>
      </c>
      <c r="Q2969" s="1">
        <v>252</v>
      </c>
      <c r="R2969" s="1" t="str">
        <f>IFERROR(VLOOKUP(K2969,Proveedores!$A$2:$B$500,2,0),"Agregar")</f>
        <v>SAVANT PHARM S.A.</v>
      </c>
      <c r="S2969" s="5">
        <f t="shared" si="46"/>
        <v>4082400</v>
      </c>
    </row>
    <row r="2970" spans="1:19" x14ac:dyDescent="0.2">
      <c r="A2970" s="7">
        <v>44089.417245370372</v>
      </c>
      <c r="B2970" s="1" t="s">
        <v>10901</v>
      </c>
      <c r="C2970" s="1" t="s">
        <v>10902</v>
      </c>
      <c r="D2970" s="1" t="s">
        <v>1621</v>
      </c>
      <c r="E2970" s="1" t="s">
        <v>10903</v>
      </c>
      <c r="F2970" s="7">
        <v>44074</v>
      </c>
      <c r="G2970" s="1" t="s">
        <v>692</v>
      </c>
      <c r="H2970" s="5">
        <v>4076352</v>
      </c>
      <c r="I2970" s="1">
        <v>1675</v>
      </c>
      <c r="J2970" s="1">
        <v>0</v>
      </c>
      <c r="K2970" s="1" t="s">
        <v>702</v>
      </c>
      <c r="L2970" s="1">
        <v>42</v>
      </c>
      <c r="M2970" s="1">
        <v>3001814</v>
      </c>
      <c r="N2970" s="1" t="s">
        <v>7197</v>
      </c>
      <c r="O2970" s="1">
        <v>16176</v>
      </c>
      <c r="P2970" s="1" t="s">
        <v>7187</v>
      </c>
      <c r="Q2970" s="1">
        <v>252</v>
      </c>
      <c r="R2970" s="1" t="str">
        <f>IFERROR(VLOOKUP(K2970,Proveedores!$A$2:$B$500,2,0),"Agregar")</f>
        <v>SAVANT PHARM S.A.</v>
      </c>
      <c r="S2970" s="5">
        <f t="shared" si="46"/>
        <v>4076352</v>
      </c>
    </row>
    <row r="2971" spans="1:19" x14ac:dyDescent="0.2">
      <c r="A2971" s="7">
        <v>44089.420555555553</v>
      </c>
      <c r="B2971" s="1" t="s">
        <v>10904</v>
      </c>
      <c r="C2971" s="1" t="s">
        <v>10905</v>
      </c>
      <c r="D2971" s="1" t="s">
        <v>1621</v>
      </c>
      <c r="E2971" s="1" t="s">
        <v>10906</v>
      </c>
      <c r="F2971" s="7">
        <v>44074</v>
      </c>
      <c r="G2971" s="1" t="s">
        <v>692</v>
      </c>
      <c r="H2971" s="5">
        <v>4046111.99</v>
      </c>
      <c r="I2971" s="1">
        <v>1674</v>
      </c>
      <c r="J2971" s="1">
        <v>0</v>
      </c>
      <c r="K2971" s="1" t="s">
        <v>702</v>
      </c>
      <c r="L2971" s="1">
        <v>42</v>
      </c>
      <c r="M2971" s="1">
        <v>3001814</v>
      </c>
      <c r="N2971" s="1" t="s">
        <v>7197</v>
      </c>
      <c r="O2971" s="1">
        <v>16056</v>
      </c>
      <c r="P2971" s="1" t="s">
        <v>7187</v>
      </c>
      <c r="Q2971" s="1">
        <v>252</v>
      </c>
      <c r="R2971" s="1" t="str">
        <f>IFERROR(VLOOKUP(K2971,Proveedores!$A$2:$B$500,2,0),"Agregar")</f>
        <v>SAVANT PHARM S.A.</v>
      </c>
      <c r="S2971" s="5">
        <f t="shared" si="46"/>
        <v>4046112</v>
      </c>
    </row>
    <row r="2972" spans="1:19" x14ac:dyDescent="0.2">
      <c r="A2972" s="7">
        <v>44089.425023148149</v>
      </c>
      <c r="B2972" s="1" t="s">
        <v>10907</v>
      </c>
      <c r="C2972" s="1" t="s">
        <v>10908</v>
      </c>
      <c r="D2972" s="1" t="s">
        <v>1621</v>
      </c>
      <c r="E2972" s="1" t="s">
        <v>10909</v>
      </c>
      <c r="F2972" s="7">
        <v>44074</v>
      </c>
      <c r="G2972" s="1" t="s">
        <v>692</v>
      </c>
      <c r="H2972" s="5">
        <v>1669248</v>
      </c>
      <c r="I2972" s="1">
        <v>1714</v>
      </c>
      <c r="J2972" s="1" t="s">
        <v>701</v>
      </c>
      <c r="K2972" s="1" t="s">
        <v>702</v>
      </c>
      <c r="L2972" s="1">
        <v>42</v>
      </c>
      <c r="M2972" s="1">
        <v>3001814</v>
      </c>
      <c r="N2972" s="1" t="s">
        <v>7197</v>
      </c>
      <c r="O2972" s="1">
        <v>6624</v>
      </c>
      <c r="P2972" s="1" t="s">
        <v>7187</v>
      </c>
      <c r="Q2972" s="1">
        <v>252</v>
      </c>
      <c r="R2972" s="1" t="str">
        <f>IFERROR(VLOOKUP(K2972,Proveedores!$A$2:$B$500,2,0),"Agregar")</f>
        <v>SAVANT PHARM S.A.</v>
      </c>
      <c r="S2972" s="5">
        <f t="shared" si="46"/>
        <v>1669248</v>
      </c>
    </row>
    <row r="2973" spans="1:19" x14ac:dyDescent="0.2">
      <c r="A2973" s="7">
        <v>44089.431458333333</v>
      </c>
      <c r="B2973" s="1" t="s">
        <v>10910</v>
      </c>
      <c r="C2973" s="1" t="s">
        <v>10911</v>
      </c>
      <c r="D2973" s="1" t="s">
        <v>1621</v>
      </c>
      <c r="E2973" s="1" t="s">
        <v>10912</v>
      </c>
      <c r="F2973" s="7">
        <v>44078</v>
      </c>
      <c r="G2973" s="1" t="s">
        <v>692</v>
      </c>
      <c r="H2973" s="5">
        <v>762048.01</v>
      </c>
      <c r="I2973" s="1">
        <v>1715</v>
      </c>
      <c r="J2973" s="1">
        <v>0</v>
      </c>
      <c r="K2973" s="1" t="s">
        <v>702</v>
      </c>
      <c r="L2973" s="1">
        <v>42</v>
      </c>
      <c r="M2973" s="1">
        <v>3001814</v>
      </c>
      <c r="N2973" s="1" t="s">
        <v>7197</v>
      </c>
      <c r="O2973" s="1">
        <v>3024</v>
      </c>
      <c r="P2973" s="1" t="s">
        <v>7187</v>
      </c>
      <c r="Q2973" s="1">
        <v>252</v>
      </c>
      <c r="R2973" s="1" t="str">
        <f>IFERROR(VLOOKUP(K2973,Proveedores!$A$2:$B$500,2,0),"Agregar")</f>
        <v>SAVANT PHARM S.A.</v>
      </c>
      <c r="S2973" s="5">
        <f t="shared" si="46"/>
        <v>762048</v>
      </c>
    </row>
    <row r="2974" spans="1:19" x14ac:dyDescent="0.2">
      <c r="A2974" s="7">
        <v>44089.434016203704</v>
      </c>
      <c r="B2974" s="1" t="s">
        <v>10913</v>
      </c>
      <c r="C2974" s="1" t="s">
        <v>10914</v>
      </c>
      <c r="D2974" s="1" t="s">
        <v>1621</v>
      </c>
      <c r="E2974" s="1" t="s">
        <v>10915</v>
      </c>
      <c r="F2974" s="7">
        <v>44078</v>
      </c>
      <c r="G2974" s="1" t="s">
        <v>692</v>
      </c>
      <c r="H2974" s="5">
        <v>2467584</v>
      </c>
      <c r="I2974" s="1">
        <v>1716</v>
      </c>
      <c r="J2974" s="1">
        <v>0</v>
      </c>
      <c r="K2974" s="1" t="s">
        <v>702</v>
      </c>
      <c r="L2974" s="1">
        <v>42</v>
      </c>
      <c r="M2974" s="1">
        <v>3001814</v>
      </c>
      <c r="N2974" s="1" t="s">
        <v>7197</v>
      </c>
      <c r="O2974" s="1">
        <v>9792</v>
      </c>
      <c r="P2974" s="1" t="s">
        <v>7187</v>
      </c>
      <c r="Q2974" s="1">
        <v>252</v>
      </c>
      <c r="R2974" s="1" t="str">
        <f>IFERROR(VLOOKUP(K2974,Proveedores!$A$2:$B$500,2,0),"Agregar")</f>
        <v>SAVANT PHARM S.A.</v>
      </c>
      <c r="S2974" s="5">
        <f t="shared" si="46"/>
        <v>2467584</v>
      </c>
    </row>
    <row r="2975" spans="1:19" x14ac:dyDescent="0.2">
      <c r="A2975" s="7">
        <v>44089.43818287037</v>
      </c>
      <c r="B2975" s="1" t="s">
        <v>10916</v>
      </c>
      <c r="C2975" s="1" t="s">
        <v>10917</v>
      </c>
      <c r="D2975" s="1" t="s">
        <v>1621</v>
      </c>
      <c r="E2975" s="1" t="s">
        <v>10918</v>
      </c>
      <c r="F2975" s="7">
        <v>44070</v>
      </c>
      <c r="G2975" s="1" t="s">
        <v>692</v>
      </c>
      <c r="H2975" s="5">
        <v>2288563.21</v>
      </c>
      <c r="I2975" s="1">
        <v>1617</v>
      </c>
      <c r="J2975" s="1">
        <v>0</v>
      </c>
      <c r="K2975" s="1" t="s">
        <v>702</v>
      </c>
      <c r="L2975" s="1">
        <v>5</v>
      </c>
      <c r="M2975" s="1">
        <v>3002214</v>
      </c>
      <c r="N2975" s="1" t="s">
        <v>7186</v>
      </c>
      <c r="O2975" s="1">
        <v>5632</v>
      </c>
      <c r="P2975" s="1" t="s">
        <v>7187</v>
      </c>
      <c r="Q2975" s="1">
        <v>406.35</v>
      </c>
      <c r="R2975" s="1" t="str">
        <f>IFERROR(VLOOKUP(K2975,Proveedores!$A$2:$B$500,2,0),"Agregar")</f>
        <v>SAVANT PHARM S.A.</v>
      </c>
      <c r="S2975" s="5">
        <f t="shared" si="46"/>
        <v>2288563.2000000002</v>
      </c>
    </row>
    <row r="2976" spans="1:19" x14ac:dyDescent="0.2">
      <c r="A2976" s="7">
        <v>44089.44363425926</v>
      </c>
      <c r="B2976" s="1" t="s">
        <v>10919</v>
      </c>
      <c r="C2976" s="1" t="s">
        <v>10920</v>
      </c>
      <c r="D2976" s="1" t="s">
        <v>1621</v>
      </c>
      <c r="E2976" s="1" t="s">
        <v>10921</v>
      </c>
      <c r="F2976" s="7">
        <v>44070</v>
      </c>
      <c r="G2976" s="1" t="s">
        <v>10922</v>
      </c>
      <c r="H2976" s="5">
        <v>624153.09</v>
      </c>
      <c r="I2976" s="1">
        <v>1616</v>
      </c>
      <c r="J2976" s="1">
        <v>0</v>
      </c>
      <c r="K2976" s="1" t="s">
        <v>702</v>
      </c>
      <c r="L2976" s="1">
        <v>5</v>
      </c>
      <c r="M2976" s="1">
        <v>3002214</v>
      </c>
      <c r="N2976" s="1" t="s">
        <v>7186</v>
      </c>
      <c r="O2976" s="1">
        <v>1536</v>
      </c>
      <c r="P2976" s="1" t="s">
        <v>7187</v>
      </c>
      <c r="Q2976" s="1">
        <v>406.35</v>
      </c>
      <c r="R2976" s="1" t="str">
        <f>IFERROR(VLOOKUP(K2976,Proveedores!$A$2:$B$500,2,0),"Agregar")</f>
        <v>SAVANT PHARM S.A.</v>
      </c>
      <c r="S2976" s="5">
        <f t="shared" si="46"/>
        <v>624153.60000000009</v>
      </c>
    </row>
    <row r="2977" spans="1:19" x14ac:dyDescent="0.2">
      <c r="A2977" s="7">
        <v>44089.448981481481</v>
      </c>
      <c r="B2977" s="1" t="s">
        <v>10923</v>
      </c>
      <c r="C2977" s="1" t="s">
        <v>10924</v>
      </c>
      <c r="D2977" s="1" t="s">
        <v>1621</v>
      </c>
      <c r="E2977" s="1" t="s">
        <v>10925</v>
      </c>
      <c r="F2977" s="7">
        <v>44070</v>
      </c>
      <c r="G2977" s="1" t="s">
        <v>692</v>
      </c>
      <c r="H2977" s="5">
        <v>322560</v>
      </c>
      <c r="I2977" s="1">
        <v>1619</v>
      </c>
      <c r="J2977" s="1">
        <v>0</v>
      </c>
      <c r="K2977" s="1" t="s">
        <v>702</v>
      </c>
      <c r="L2977" s="1">
        <v>25</v>
      </c>
      <c r="M2977" s="1">
        <v>3002212</v>
      </c>
      <c r="N2977" s="1" t="s">
        <v>7201</v>
      </c>
      <c r="O2977" s="1">
        <v>4032</v>
      </c>
      <c r="P2977" s="1" t="s">
        <v>7187</v>
      </c>
      <c r="Q2977" s="1">
        <v>80</v>
      </c>
      <c r="R2977" s="1" t="str">
        <f>IFERROR(VLOOKUP(K2977,Proveedores!$A$2:$B$500,2,0),"Agregar")</f>
        <v>SAVANT PHARM S.A.</v>
      </c>
      <c r="S2977" s="5">
        <f t="shared" si="46"/>
        <v>322560</v>
      </c>
    </row>
    <row r="2978" spans="1:19" x14ac:dyDescent="0.2">
      <c r="A2978" s="7">
        <v>44089.454016203701</v>
      </c>
      <c r="B2978" s="1" t="s">
        <v>10926</v>
      </c>
      <c r="C2978" s="1" t="s">
        <v>10927</v>
      </c>
      <c r="D2978" s="1" t="s">
        <v>1621</v>
      </c>
      <c r="E2978" s="1" t="s">
        <v>10928</v>
      </c>
      <c r="F2978" s="7">
        <v>44070</v>
      </c>
      <c r="G2978" s="1" t="s">
        <v>692</v>
      </c>
      <c r="H2978" s="5">
        <v>253440.01</v>
      </c>
      <c r="I2978" s="1">
        <v>1618</v>
      </c>
      <c r="J2978" s="1">
        <v>0</v>
      </c>
      <c r="K2978" s="1" t="s">
        <v>702</v>
      </c>
      <c r="L2978" s="1">
        <v>25</v>
      </c>
      <c r="M2978" s="1">
        <v>3002212</v>
      </c>
      <c r="N2978" s="1" t="s">
        <v>7201</v>
      </c>
      <c r="O2978" s="1">
        <v>3168</v>
      </c>
      <c r="P2978" s="1" t="s">
        <v>7187</v>
      </c>
      <c r="Q2978" s="1">
        <v>80</v>
      </c>
      <c r="R2978" s="1" t="str">
        <f>IFERROR(VLOOKUP(K2978,Proveedores!$A$2:$B$500,2,0),"Agregar")</f>
        <v>SAVANT PHARM S.A.</v>
      </c>
      <c r="S2978" s="5">
        <f t="shared" si="46"/>
        <v>253440</v>
      </c>
    </row>
    <row r="2979" spans="1:19" x14ac:dyDescent="0.2">
      <c r="A2979" s="7">
        <v>44089.474374999998</v>
      </c>
      <c r="B2979" s="1" t="s">
        <v>10929</v>
      </c>
      <c r="C2979" s="1" t="s">
        <v>10930</v>
      </c>
      <c r="D2979" s="1" t="s">
        <v>1621</v>
      </c>
      <c r="E2979" s="1">
        <v>1425</v>
      </c>
      <c r="F2979" s="7">
        <v>44077</v>
      </c>
      <c r="G2979" s="1" t="s">
        <v>8728</v>
      </c>
      <c r="H2979" s="5">
        <v>1087900</v>
      </c>
      <c r="I2979" s="1">
        <v>1</v>
      </c>
      <c r="J2979" s="1">
        <v>0</v>
      </c>
      <c r="K2979" s="1" t="s">
        <v>10219</v>
      </c>
      <c r="L2979" s="1">
        <v>10</v>
      </c>
      <c r="M2979" s="1">
        <v>10</v>
      </c>
      <c r="N2979" s="1" t="s">
        <v>10221</v>
      </c>
      <c r="O2979" s="1">
        <v>4300</v>
      </c>
      <c r="P2979" s="1">
        <v>1</v>
      </c>
      <c r="Q2979" s="1">
        <v>253</v>
      </c>
      <c r="R2979" s="1" t="str">
        <f>IFERROR(VLOOKUP(K2979,Proveedores!$A$2:$B$500,2,0),"Agregar")</f>
        <v xml:space="preserve">Corporacion Rio Lujan S.A. </v>
      </c>
      <c r="S2979" s="5">
        <f t="shared" si="46"/>
        <v>1087900</v>
      </c>
    </row>
    <row r="2980" spans="1:19" x14ac:dyDescent="0.2">
      <c r="A2980" s="7">
        <v>44089.4996875</v>
      </c>
      <c r="B2980" s="1" t="s">
        <v>10931</v>
      </c>
      <c r="C2980" s="1" t="s">
        <v>10932</v>
      </c>
      <c r="D2980" s="1" t="s">
        <v>1621</v>
      </c>
      <c r="E2980" s="1">
        <v>1426</v>
      </c>
      <c r="F2980" s="7">
        <v>44083</v>
      </c>
      <c r="G2980" s="1" t="s">
        <v>8728</v>
      </c>
      <c r="H2980" s="5">
        <v>759000</v>
      </c>
      <c r="I2980" s="1">
        <v>1</v>
      </c>
      <c r="J2980" s="1">
        <v>0</v>
      </c>
      <c r="K2980" s="1" t="s">
        <v>10219</v>
      </c>
      <c r="L2980" s="1" t="s">
        <v>10220</v>
      </c>
      <c r="M2980" s="1">
        <v>10</v>
      </c>
      <c r="N2980" s="1" t="s">
        <v>10221</v>
      </c>
      <c r="O2980" s="1">
        <v>3000</v>
      </c>
      <c r="P2980" s="1">
        <v>1</v>
      </c>
      <c r="Q2980" s="1">
        <v>759999</v>
      </c>
      <c r="R2980" s="1" t="str">
        <f>IFERROR(VLOOKUP(K2980,Proveedores!$A$2:$B$500,2,0),"Agregar")</f>
        <v xml:space="preserve">Corporacion Rio Lujan S.A. </v>
      </c>
      <c r="S2980" s="5">
        <f t="shared" si="46"/>
        <v>2279997000</v>
      </c>
    </row>
    <row r="2981" spans="1:19" x14ac:dyDescent="0.2">
      <c r="A2981" s="7">
        <v>44089.636678240742</v>
      </c>
      <c r="B2981" s="1" t="s">
        <v>10933</v>
      </c>
      <c r="C2981" s="1" t="s">
        <v>10934</v>
      </c>
      <c r="D2981" s="1" t="s">
        <v>1621</v>
      </c>
      <c r="E2981" s="1">
        <v>22383</v>
      </c>
      <c r="F2981" s="7">
        <v>44081</v>
      </c>
      <c r="G2981" s="1" t="s">
        <v>1296</v>
      </c>
      <c r="H2981" s="5">
        <v>2816100</v>
      </c>
      <c r="I2981" s="1">
        <v>1606</v>
      </c>
      <c r="J2981" s="1">
        <v>0</v>
      </c>
      <c r="K2981" s="1" t="s">
        <v>2039</v>
      </c>
      <c r="L2981" s="1">
        <v>1</v>
      </c>
      <c r="M2981" s="1" t="s">
        <v>9650</v>
      </c>
      <c r="N2981" s="1" t="s">
        <v>10935</v>
      </c>
      <c r="O2981" s="1">
        <v>52500</v>
      </c>
      <c r="P2981" s="1" t="s">
        <v>1665</v>
      </c>
      <c r="Q2981" s="1">
        <v>53.64</v>
      </c>
      <c r="R2981" s="1" t="str">
        <f>IFERROR(VLOOKUP(K2981,Proveedores!$A$2:$B$500,2,0),"Agregar")</f>
        <v>MEDI SISTEM SRL</v>
      </c>
      <c r="S2981" s="5">
        <f t="shared" si="46"/>
        <v>2816100</v>
      </c>
    </row>
    <row r="2982" spans="1:19" x14ac:dyDescent="0.2">
      <c r="A2982" s="7">
        <v>44089.639062499999</v>
      </c>
      <c r="B2982" s="1" t="s">
        <v>10936</v>
      </c>
      <c r="C2982" s="1" t="s">
        <v>10937</v>
      </c>
      <c r="D2982" s="1" t="s">
        <v>1621</v>
      </c>
      <c r="E2982" s="1">
        <v>22478</v>
      </c>
      <c r="F2982" s="7">
        <v>44088</v>
      </c>
      <c r="G2982" s="1" t="s">
        <v>10938</v>
      </c>
      <c r="H2982" s="5">
        <v>2816100</v>
      </c>
      <c r="I2982" s="1">
        <v>1679</v>
      </c>
      <c r="J2982" s="1">
        <v>0</v>
      </c>
      <c r="K2982" s="1" t="s">
        <v>505</v>
      </c>
      <c r="L2982" s="1">
        <v>1</v>
      </c>
      <c r="M2982" s="1" t="s">
        <v>9650</v>
      </c>
      <c r="N2982" s="1" t="s">
        <v>10935</v>
      </c>
      <c r="O2982" s="1">
        <v>52500</v>
      </c>
      <c r="P2982" s="1" t="s">
        <v>1665</v>
      </c>
      <c r="Q2982" s="1">
        <v>53.64</v>
      </c>
      <c r="R2982" s="1" t="str">
        <f>IFERROR(VLOOKUP(K2982,Proveedores!$A$2:$B$500,2,0),"Agregar")</f>
        <v>MEDI SISTEM SRL</v>
      </c>
      <c r="S2982" s="5">
        <f t="shared" si="46"/>
        <v>2816100</v>
      </c>
    </row>
    <row r="2983" spans="1:19" x14ac:dyDescent="0.2">
      <c r="A2983" s="7">
        <v>44089.692881944444</v>
      </c>
      <c r="B2983" s="1" t="s">
        <v>10939</v>
      </c>
      <c r="C2983" s="1" t="s">
        <v>10940</v>
      </c>
      <c r="D2983" s="1" t="s">
        <v>1621</v>
      </c>
      <c r="E2983" s="1" t="s">
        <v>10941</v>
      </c>
      <c r="F2983" s="7">
        <v>44089</v>
      </c>
      <c r="G2983" s="1">
        <v>43922</v>
      </c>
      <c r="H2983" s="5">
        <v>9804000</v>
      </c>
      <c r="I2983" s="1" t="s">
        <v>10942</v>
      </c>
      <c r="J2983" s="1">
        <v>0</v>
      </c>
      <c r="K2983" s="1" t="s">
        <v>7069</v>
      </c>
      <c r="L2983" s="1">
        <v>2</v>
      </c>
      <c r="M2983" s="1" t="s">
        <v>8658</v>
      </c>
      <c r="N2983" s="1" t="s">
        <v>8659</v>
      </c>
      <c r="O2983" s="1">
        <v>57000</v>
      </c>
      <c r="P2983" s="1" t="s">
        <v>8660</v>
      </c>
      <c r="Q2983" s="1">
        <v>172</v>
      </c>
      <c r="R2983" s="1" t="str">
        <f>IFERROR(VLOOKUP(K2983,Proveedores!$A$2:$B$500,2,0),"Agregar")</f>
        <v xml:space="preserve">Grupo Sala S.A. </v>
      </c>
      <c r="S2983" s="5">
        <f t="shared" si="46"/>
        <v>9804000</v>
      </c>
    </row>
    <row r="2984" spans="1:19" x14ac:dyDescent="0.2">
      <c r="A2984" s="7">
        <v>44090.354861111111</v>
      </c>
      <c r="B2984" s="1" t="s">
        <v>10943</v>
      </c>
      <c r="C2984" s="1" t="s">
        <v>10944</v>
      </c>
      <c r="D2984" s="1" t="s">
        <v>1621</v>
      </c>
      <c r="E2984" s="1" t="s">
        <v>10945</v>
      </c>
      <c r="F2984" s="7">
        <v>44089</v>
      </c>
      <c r="G2984" s="1" t="s">
        <v>142</v>
      </c>
      <c r="H2984" s="5">
        <v>1302488.99</v>
      </c>
      <c r="I2984" s="1">
        <v>1</v>
      </c>
      <c r="J2984" s="1">
        <v>0</v>
      </c>
      <c r="K2984" s="1" t="s">
        <v>146</v>
      </c>
      <c r="L2984" s="1">
        <v>4</v>
      </c>
      <c r="M2984" s="1" t="s">
        <v>4767</v>
      </c>
      <c r="N2984" s="1" t="s">
        <v>2316</v>
      </c>
      <c r="O2984" s="1">
        <v>1</v>
      </c>
      <c r="P2984" s="1" t="s">
        <v>2316</v>
      </c>
      <c r="Q2984" s="1">
        <v>1302488.99</v>
      </c>
      <c r="R2984" s="1" t="str">
        <f>IFERROR(VLOOKUP(K2984,Proveedores!$A$2:$B$500,2,0),"Agregar")</f>
        <v>SUIZO ARGENTINA S.A.</v>
      </c>
      <c r="S2984" s="5">
        <f t="shared" si="46"/>
        <v>1302488.99</v>
      </c>
    </row>
    <row r="2985" spans="1:19" x14ac:dyDescent="0.2">
      <c r="A2985" s="7">
        <v>44090.399097222224</v>
      </c>
      <c r="B2985" s="1" t="s">
        <v>10946</v>
      </c>
      <c r="C2985" s="1" t="s">
        <v>10947</v>
      </c>
      <c r="D2985" s="1" t="s">
        <v>1621</v>
      </c>
      <c r="E2985" s="1" t="s">
        <v>10948</v>
      </c>
      <c r="F2985" s="7">
        <v>44043</v>
      </c>
      <c r="G2985" s="1" t="s">
        <v>692</v>
      </c>
      <c r="H2985" s="5">
        <v>1549440.01</v>
      </c>
      <c r="I2985" s="1">
        <v>1374</v>
      </c>
      <c r="J2985" s="1">
        <v>0</v>
      </c>
      <c r="K2985" s="1" t="s">
        <v>702</v>
      </c>
      <c r="L2985" s="1">
        <v>25</v>
      </c>
      <c r="M2985" s="1">
        <v>3002212</v>
      </c>
      <c r="N2985" s="1" t="s">
        <v>7201</v>
      </c>
      <c r="O2985" s="1">
        <v>19368</v>
      </c>
      <c r="P2985" s="1" t="s">
        <v>7187</v>
      </c>
      <c r="Q2985" s="1">
        <v>80</v>
      </c>
      <c r="R2985" s="1" t="str">
        <f>IFERROR(VLOOKUP(K2985,Proveedores!$A$2:$B$500,2,0),"Agregar")</f>
        <v>SAVANT PHARM S.A.</v>
      </c>
      <c r="S2985" s="5">
        <f t="shared" si="46"/>
        <v>1549440</v>
      </c>
    </row>
    <row r="2986" spans="1:19" x14ac:dyDescent="0.2">
      <c r="A2986" s="7">
        <v>44090.402569444443</v>
      </c>
      <c r="B2986" s="1" t="s">
        <v>10949</v>
      </c>
      <c r="C2986" s="1" t="s">
        <v>10950</v>
      </c>
      <c r="D2986" s="1" t="s">
        <v>1621</v>
      </c>
      <c r="E2986" s="1" t="s">
        <v>10951</v>
      </c>
      <c r="F2986" s="7">
        <v>44043</v>
      </c>
      <c r="G2986" s="1" t="s">
        <v>692</v>
      </c>
      <c r="H2986" s="5">
        <v>1562880</v>
      </c>
      <c r="I2986" s="1">
        <v>1373</v>
      </c>
      <c r="J2986" s="1">
        <v>0</v>
      </c>
      <c r="K2986" s="1" t="s">
        <v>702</v>
      </c>
      <c r="L2986" s="1">
        <v>25</v>
      </c>
      <c r="M2986" s="1">
        <v>3002212</v>
      </c>
      <c r="N2986" s="1" t="s">
        <v>7201</v>
      </c>
      <c r="O2986" s="1">
        <v>19536</v>
      </c>
      <c r="P2986" s="1" t="s">
        <v>7187</v>
      </c>
      <c r="Q2986" s="1">
        <v>80</v>
      </c>
      <c r="R2986" s="1" t="str">
        <f>IFERROR(VLOOKUP(K2986,Proveedores!$A$2:$B$500,2,0),"Agregar")</f>
        <v>SAVANT PHARM S.A.</v>
      </c>
      <c r="S2986" s="5">
        <f t="shared" si="46"/>
        <v>1562880</v>
      </c>
    </row>
    <row r="2987" spans="1:19" x14ac:dyDescent="0.2">
      <c r="A2987" s="7">
        <v>44090.416759259257</v>
      </c>
      <c r="B2987" s="1" t="s">
        <v>10952</v>
      </c>
      <c r="C2987" s="1" t="s">
        <v>10953</v>
      </c>
      <c r="D2987" s="1" t="s">
        <v>1621</v>
      </c>
      <c r="E2987" s="1" t="s">
        <v>10954</v>
      </c>
      <c r="F2987" s="7">
        <v>44088</v>
      </c>
      <c r="G2987" s="1" t="s">
        <v>1379</v>
      </c>
      <c r="H2987" s="5">
        <v>37693194</v>
      </c>
      <c r="I2987" s="1">
        <v>0</v>
      </c>
      <c r="J2987" s="1">
        <v>0</v>
      </c>
      <c r="K2987" s="1" t="s">
        <v>4315</v>
      </c>
      <c r="L2987" s="1">
        <v>1</v>
      </c>
      <c r="M2987" s="1" t="s">
        <v>9579</v>
      </c>
      <c r="N2987" s="1" t="s">
        <v>9580</v>
      </c>
      <c r="O2987" s="1">
        <v>234021</v>
      </c>
      <c r="P2987" s="1" t="s">
        <v>9581</v>
      </c>
      <c r="Q2987" s="1">
        <v>77</v>
      </c>
      <c r="R2987" s="1" t="str">
        <f>IFERROR(VLOOKUP(K2987,Proveedores!$A$2:$B$500,2,0),"Agregar")</f>
        <v>Gador S.A.</v>
      </c>
      <c r="S2987" s="5">
        <f t="shared" si="46"/>
        <v>18019617</v>
      </c>
    </row>
    <row r="2988" spans="1:19" x14ac:dyDescent="0.2">
      <c r="A2988" s="7">
        <v>44090.416759259257</v>
      </c>
      <c r="B2988" s="1" t="s">
        <v>10952</v>
      </c>
      <c r="C2988" s="1" t="s">
        <v>10953</v>
      </c>
      <c r="D2988" s="1" t="s">
        <v>1621</v>
      </c>
      <c r="E2988" s="1" t="s">
        <v>10954</v>
      </c>
      <c r="F2988" s="7">
        <v>44088</v>
      </c>
      <c r="G2988" s="1" t="s">
        <v>1379</v>
      </c>
      <c r="H2988" s="5">
        <v>37693194</v>
      </c>
      <c r="I2988" s="1">
        <v>0</v>
      </c>
      <c r="J2988" s="1">
        <v>0</v>
      </c>
      <c r="K2988" s="1" t="s">
        <v>4315</v>
      </c>
      <c r="L2988" s="1">
        <v>2</v>
      </c>
      <c r="M2988" s="1" t="s">
        <v>9582</v>
      </c>
      <c r="N2988" s="1" t="s">
        <v>10955</v>
      </c>
      <c r="O2988" s="1">
        <v>21567</v>
      </c>
      <c r="P2988" s="1" t="s">
        <v>9581</v>
      </c>
      <c r="Q2988" s="1">
        <v>231</v>
      </c>
      <c r="R2988" s="1" t="str">
        <f>IFERROR(VLOOKUP(K2988,Proveedores!$A$2:$B$500,2,0),"Agregar")</f>
        <v>Gador S.A.</v>
      </c>
      <c r="S2988" s="5">
        <f t="shared" si="46"/>
        <v>4981977</v>
      </c>
    </row>
    <row r="2989" spans="1:19" x14ac:dyDescent="0.2">
      <c r="A2989" s="7">
        <v>44090.416759259257</v>
      </c>
      <c r="B2989" s="1" t="s">
        <v>10952</v>
      </c>
      <c r="C2989" s="1" t="s">
        <v>10953</v>
      </c>
      <c r="D2989" s="1" t="s">
        <v>1621</v>
      </c>
      <c r="E2989" s="1" t="s">
        <v>10954</v>
      </c>
      <c r="F2989" s="7">
        <v>44088</v>
      </c>
      <c r="G2989" s="1" t="s">
        <v>1379</v>
      </c>
      <c r="H2989" s="5">
        <v>37693194</v>
      </c>
      <c r="I2989" s="1">
        <v>0</v>
      </c>
      <c r="J2989" s="1">
        <v>0</v>
      </c>
      <c r="K2989" s="1" t="s">
        <v>4315</v>
      </c>
      <c r="L2989" s="1">
        <v>3</v>
      </c>
      <c r="M2989" s="1" t="s">
        <v>9584</v>
      </c>
      <c r="N2989" s="1" t="s">
        <v>10956</v>
      </c>
      <c r="O2989" s="1">
        <v>38160</v>
      </c>
      <c r="P2989" s="1" t="s">
        <v>9581</v>
      </c>
      <c r="Q2989" s="1">
        <v>385</v>
      </c>
      <c r="R2989" s="1" t="str">
        <f>IFERROR(VLOOKUP(K2989,Proveedores!$A$2:$B$500,2,0),"Agregar")</f>
        <v>Gador S.A.</v>
      </c>
      <c r="S2989" s="5">
        <f t="shared" si="46"/>
        <v>14691600</v>
      </c>
    </row>
    <row r="2990" spans="1:19" x14ac:dyDescent="0.2">
      <c r="A2990" s="7">
        <v>44090.443194444444</v>
      </c>
      <c r="B2990" s="1" t="s">
        <v>10957</v>
      </c>
      <c r="C2990" s="1" t="s">
        <v>10958</v>
      </c>
      <c r="D2990" s="1" t="s">
        <v>1621</v>
      </c>
      <c r="E2990" s="1" t="s">
        <v>10959</v>
      </c>
      <c r="F2990" s="7">
        <v>43547</v>
      </c>
      <c r="G2990" s="1" t="s">
        <v>767</v>
      </c>
      <c r="H2990" s="5">
        <v>3209362.86</v>
      </c>
      <c r="I2990" s="1">
        <v>435</v>
      </c>
      <c r="J2990" s="1">
        <v>0</v>
      </c>
      <c r="K2990" s="1" t="s">
        <v>10960</v>
      </c>
      <c r="L2990" s="1">
        <v>13</v>
      </c>
      <c r="M2990" s="1" t="s">
        <v>10961</v>
      </c>
      <c r="N2990" s="1" t="s">
        <v>4875</v>
      </c>
      <c r="O2990" s="1">
        <v>600</v>
      </c>
      <c r="P2990" s="1" t="s">
        <v>1833</v>
      </c>
      <c r="Q2990" s="1">
        <v>5348.94</v>
      </c>
      <c r="R2990" s="1" t="str">
        <f>IFERROR(VLOOKUP(K2990,Proveedores!$A$2:$B$500,2,0),"Agregar")</f>
        <v>SANOFI - AVENTIS ARGENTINA S.A.</v>
      </c>
      <c r="S2990" s="5">
        <f t="shared" si="46"/>
        <v>3209363.9999999995</v>
      </c>
    </row>
    <row r="2991" spans="1:19" x14ac:dyDescent="0.2">
      <c r="A2991" s="7">
        <v>44090.453344907408</v>
      </c>
      <c r="B2991" s="1" t="s">
        <v>10962</v>
      </c>
      <c r="C2991" s="1" t="s">
        <v>10963</v>
      </c>
      <c r="D2991" s="1" t="s">
        <v>1621</v>
      </c>
      <c r="E2991" s="1" t="s">
        <v>10964</v>
      </c>
      <c r="F2991" s="7">
        <v>43474</v>
      </c>
      <c r="G2991" s="1" t="s">
        <v>1103</v>
      </c>
      <c r="H2991" s="5">
        <v>434669.15</v>
      </c>
      <c r="I2991" s="1">
        <v>57</v>
      </c>
      <c r="J2991" s="1">
        <v>0</v>
      </c>
      <c r="K2991" s="1" t="s">
        <v>10960</v>
      </c>
      <c r="L2991" s="1">
        <v>1</v>
      </c>
      <c r="M2991" s="1" t="s">
        <v>10961</v>
      </c>
      <c r="N2991" s="1" t="s">
        <v>4875</v>
      </c>
      <c r="O2991" s="1">
        <v>89</v>
      </c>
      <c r="P2991" s="1" t="s">
        <v>1665</v>
      </c>
      <c r="Q2991" s="1">
        <v>4883.92</v>
      </c>
      <c r="R2991" s="1" t="str">
        <f>IFERROR(VLOOKUP(K2991,Proveedores!$A$2:$B$500,2,0),"Agregar")</f>
        <v>SANOFI - AVENTIS ARGENTINA S.A.</v>
      </c>
      <c r="S2991" s="5">
        <f t="shared" si="46"/>
        <v>434668.88</v>
      </c>
    </row>
    <row r="2992" spans="1:19" x14ac:dyDescent="0.2">
      <c r="A2992" s="7">
        <v>44090.483217592591</v>
      </c>
      <c r="B2992" s="1" t="s">
        <v>10965</v>
      </c>
      <c r="C2992" s="1" t="s">
        <v>10966</v>
      </c>
      <c r="D2992" s="1" t="s">
        <v>1621</v>
      </c>
      <c r="E2992" s="1" t="s">
        <v>3415</v>
      </c>
      <c r="F2992" s="7">
        <v>44088</v>
      </c>
      <c r="G2992" s="1" t="s">
        <v>10967</v>
      </c>
      <c r="H2992" s="5" t="s">
        <v>3415</v>
      </c>
      <c r="I2992" s="1" t="s">
        <v>3415</v>
      </c>
      <c r="J2992" s="1">
        <v>0</v>
      </c>
      <c r="K2992" s="1" t="s">
        <v>10968</v>
      </c>
      <c r="L2992" s="1" t="s">
        <v>3415</v>
      </c>
      <c r="M2992" s="1" t="s">
        <v>3415</v>
      </c>
      <c r="N2992" s="1" t="s">
        <v>10969</v>
      </c>
      <c r="O2992" s="1" t="s">
        <v>3415</v>
      </c>
      <c r="P2992" s="1" t="s">
        <v>3415</v>
      </c>
      <c r="Q2992" s="1" t="s">
        <v>3415</v>
      </c>
      <c r="R2992" s="1" t="str">
        <f>IFERROR(VLOOKUP(K2992,Proveedores!$A$2:$B$500,2,0),"Agregar")</f>
        <v>Drogueria Varadero S.A.</v>
      </c>
      <c r="S2992" s="5" t="e">
        <f t="shared" si="46"/>
        <v>#VALUE!</v>
      </c>
    </row>
    <row r="2993" spans="1:19" x14ac:dyDescent="0.2">
      <c r="A2993" s="7">
        <v>44090.484236111108</v>
      </c>
      <c r="B2993" s="1" t="s">
        <v>10970</v>
      </c>
      <c r="C2993" s="1" t="s">
        <v>10971</v>
      </c>
      <c r="D2993" s="1" t="s">
        <v>1621</v>
      </c>
      <c r="E2993" s="1" t="s">
        <v>10972</v>
      </c>
      <c r="F2993" s="7">
        <v>44075</v>
      </c>
      <c r="G2993" s="1" t="s">
        <v>8880</v>
      </c>
      <c r="H2993" s="5">
        <v>1163710.8</v>
      </c>
      <c r="I2993" s="1">
        <v>1570</v>
      </c>
      <c r="J2993" s="1">
        <v>0</v>
      </c>
      <c r="K2993" s="1" t="s">
        <v>8881</v>
      </c>
      <c r="L2993" s="1">
        <v>10</v>
      </c>
      <c r="M2993" s="1" t="s">
        <v>8882</v>
      </c>
      <c r="N2993" s="1" t="s">
        <v>8883</v>
      </c>
      <c r="O2993" s="1">
        <v>3780</v>
      </c>
      <c r="P2993" s="1" t="s">
        <v>1833</v>
      </c>
      <c r="Q2993" s="1">
        <v>307.86</v>
      </c>
      <c r="R2993" s="1" t="str">
        <f>IFERROR(VLOOKUP(K2993,Proveedores!$A$2:$B$500,2,0),"Agregar")</f>
        <v>ECOFACTORY S.R.L.</v>
      </c>
      <c r="S2993" s="5">
        <f t="shared" si="46"/>
        <v>1163710.8</v>
      </c>
    </row>
    <row r="2994" spans="1:19" x14ac:dyDescent="0.2">
      <c r="A2994" s="7">
        <v>44090.49013888889</v>
      </c>
      <c r="B2994" s="1" t="s">
        <v>10973</v>
      </c>
      <c r="C2994" s="1" t="s">
        <v>10974</v>
      </c>
      <c r="D2994" s="1" t="s">
        <v>1621</v>
      </c>
      <c r="E2994" s="1" t="s">
        <v>10975</v>
      </c>
      <c r="F2994" s="7">
        <v>44081</v>
      </c>
      <c r="G2994" s="1" t="s">
        <v>8880</v>
      </c>
      <c r="H2994" s="5">
        <v>1496199.6</v>
      </c>
      <c r="I2994" s="1">
        <v>1609</v>
      </c>
      <c r="J2994" s="1">
        <v>0</v>
      </c>
      <c r="K2994" s="1" t="s">
        <v>8881</v>
      </c>
      <c r="L2994" s="1">
        <v>10</v>
      </c>
      <c r="M2994" s="1" t="s">
        <v>8882</v>
      </c>
      <c r="N2994" s="1" t="s">
        <v>8883</v>
      </c>
      <c r="O2994" s="1">
        <v>4860</v>
      </c>
      <c r="P2994" s="1" t="s">
        <v>1833</v>
      </c>
      <c r="Q2994" s="1">
        <v>307.86</v>
      </c>
      <c r="R2994" s="1" t="str">
        <f>IFERROR(VLOOKUP(K2994,Proveedores!$A$2:$B$500,2,0),"Agregar")</f>
        <v>ECOFACTORY S.R.L.</v>
      </c>
      <c r="S2994" s="5">
        <f t="shared" si="46"/>
        <v>1496199.6</v>
      </c>
    </row>
    <row r="2995" spans="1:19" x14ac:dyDescent="0.2">
      <c r="A2995" s="7">
        <v>44090.498425925929</v>
      </c>
      <c r="B2995" s="1" t="s">
        <v>10976</v>
      </c>
      <c r="C2995" s="1" t="s">
        <v>10977</v>
      </c>
      <c r="D2995" s="1" t="s">
        <v>1621</v>
      </c>
      <c r="E2995" s="1" t="s">
        <v>10978</v>
      </c>
      <c r="F2995" s="7">
        <v>43847</v>
      </c>
      <c r="G2995" s="1" t="s">
        <v>3732</v>
      </c>
      <c r="H2995" s="5">
        <v>20617</v>
      </c>
      <c r="I2995" s="1" t="s">
        <v>3825</v>
      </c>
      <c r="J2995" s="1">
        <v>0</v>
      </c>
      <c r="K2995" s="1" t="s">
        <v>10979</v>
      </c>
      <c r="L2995" s="1">
        <v>1</v>
      </c>
      <c r="M2995" s="1" t="s">
        <v>3734</v>
      </c>
      <c r="N2995" s="1" t="s">
        <v>10980</v>
      </c>
      <c r="O2995" s="1">
        <v>10</v>
      </c>
      <c r="P2995" s="1" t="s">
        <v>10848</v>
      </c>
      <c r="Q2995" s="1">
        <v>2061.6999999999998</v>
      </c>
      <c r="R2995" s="1" t="str">
        <f>IFERROR(VLOOKUP(K2995,Proveedores!$A$2:$B$500,2,0),"Agregar")</f>
        <v>ABBOTT RAPID DIAGNOSTICS ARGENTINA S.A.</v>
      </c>
      <c r="S2995" s="5">
        <f t="shared" si="46"/>
        <v>20617</v>
      </c>
    </row>
    <row r="2996" spans="1:19" x14ac:dyDescent="0.2">
      <c r="A2996" s="7">
        <v>44090.503449074073</v>
      </c>
      <c r="B2996" s="1" t="s">
        <v>10981</v>
      </c>
      <c r="C2996" s="1" t="s">
        <v>10982</v>
      </c>
      <c r="D2996" s="1" t="s">
        <v>1621</v>
      </c>
      <c r="E2996" s="1" t="s">
        <v>10983</v>
      </c>
      <c r="F2996" s="7">
        <v>44090</v>
      </c>
      <c r="G2996" s="1" t="s">
        <v>1323</v>
      </c>
      <c r="H2996" s="5">
        <v>1290340</v>
      </c>
      <c r="I2996" s="1">
        <v>0</v>
      </c>
      <c r="J2996" s="1">
        <v>0</v>
      </c>
      <c r="K2996" s="1" t="s">
        <v>10424</v>
      </c>
      <c r="L2996" s="1">
        <v>1</v>
      </c>
      <c r="M2996" s="1" t="s">
        <v>10499</v>
      </c>
      <c r="N2996" s="1" t="s">
        <v>10658</v>
      </c>
      <c r="O2996" s="1">
        <v>298</v>
      </c>
      <c r="P2996" s="1" t="s">
        <v>1665</v>
      </c>
      <c r="Q2996" s="1">
        <v>4330</v>
      </c>
      <c r="R2996" s="1" t="str">
        <f>IFERROR(VLOOKUP(K2996,Proveedores!$A$2:$B$500,2,0),"Agregar")</f>
        <v>SOLS S.A</v>
      </c>
      <c r="S2996" s="5">
        <f t="shared" si="46"/>
        <v>1290340</v>
      </c>
    </row>
    <row r="2997" spans="1:19" x14ac:dyDescent="0.2">
      <c r="A2997" s="7">
        <v>44090.586527777778</v>
      </c>
      <c r="B2997" s="1" t="s">
        <v>10984</v>
      </c>
      <c r="C2997" s="1" t="s">
        <v>10985</v>
      </c>
      <c r="D2997" s="1" t="s">
        <v>1621</v>
      </c>
      <c r="E2997" s="1" t="s">
        <v>10986</v>
      </c>
      <c r="F2997" s="7">
        <v>44056</v>
      </c>
      <c r="G2997" s="1" t="s">
        <v>42</v>
      </c>
      <c r="H2997" s="5">
        <v>2839375</v>
      </c>
      <c r="I2997" s="1">
        <v>0</v>
      </c>
      <c r="J2997" s="1">
        <v>0</v>
      </c>
      <c r="K2997" s="1" t="s">
        <v>6873</v>
      </c>
      <c r="L2997" s="1">
        <v>1</v>
      </c>
      <c r="M2997" s="1" t="s">
        <v>4368</v>
      </c>
      <c r="N2997" s="1" t="s">
        <v>5662</v>
      </c>
      <c r="O2997" s="1">
        <v>8750</v>
      </c>
      <c r="P2997" s="1" t="s">
        <v>5658</v>
      </c>
      <c r="Q2997" s="1">
        <v>324.5</v>
      </c>
      <c r="R2997" s="1" t="str">
        <f>IFERROR(VLOOKUP(K2997,Proveedores!$A$2:$B$500,2,0),"Agregar")</f>
        <v xml:space="preserve">SUCESORES DE ALFREDO WILLINER S.A. </v>
      </c>
      <c r="S2997" s="5">
        <f t="shared" si="46"/>
        <v>2839375</v>
      </c>
    </row>
    <row r="2998" spans="1:19" x14ac:dyDescent="0.2">
      <c r="A2998" s="7">
        <v>44090.619212962964</v>
      </c>
      <c r="B2998" s="1" t="s">
        <v>10987</v>
      </c>
      <c r="C2998" s="1" t="s">
        <v>10988</v>
      </c>
      <c r="D2998" s="1" t="s">
        <v>1621</v>
      </c>
      <c r="E2998" s="1" t="s">
        <v>10989</v>
      </c>
      <c r="F2998" s="7">
        <v>44068</v>
      </c>
      <c r="G2998" s="1" t="s">
        <v>42</v>
      </c>
      <c r="H2998" s="5">
        <v>2009304</v>
      </c>
      <c r="I2998" s="1">
        <v>0</v>
      </c>
      <c r="J2998" s="1">
        <v>0</v>
      </c>
      <c r="K2998" s="1" t="s">
        <v>6873</v>
      </c>
      <c r="L2998" s="1">
        <v>1</v>
      </c>
      <c r="M2998" s="1" t="s">
        <v>4368</v>
      </c>
      <c r="N2998" s="1" t="s">
        <v>5662</v>
      </c>
      <c r="O2998" s="1">
        <v>6192</v>
      </c>
      <c r="P2998" s="1" t="s">
        <v>5658</v>
      </c>
      <c r="Q2998" s="1">
        <v>324.5</v>
      </c>
      <c r="R2998" s="1" t="str">
        <f>IFERROR(VLOOKUP(K2998,Proveedores!$A$2:$B$500,2,0),"Agregar")</f>
        <v xml:space="preserve">SUCESORES DE ALFREDO WILLINER S.A. </v>
      </c>
      <c r="S2998" s="5">
        <f t="shared" si="46"/>
        <v>2009304</v>
      </c>
    </row>
    <row r="2999" spans="1:19" x14ac:dyDescent="0.2">
      <c r="A2999" s="7">
        <v>44090.643622685187</v>
      </c>
      <c r="B2999" s="1" t="s">
        <v>10990</v>
      </c>
      <c r="C2999" s="1" t="s">
        <v>10991</v>
      </c>
      <c r="D2999" s="1" t="s">
        <v>1621</v>
      </c>
      <c r="E2999" s="1" t="s">
        <v>10992</v>
      </c>
      <c r="F2999" s="7">
        <v>44068</v>
      </c>
      <c r="G2999" s="1" t="s">
        <v>42</v>
      </c>
      <c r="H2999" s="5">
        <v>2319501.5</v>
      </c>
      <c r="I2999" s="1">
        <v>0</v>
      </c>
      <c r="J2999" s="1">
        <v>0</v>
      </c>
      <c r="K2999" s="1" t="s">
        <v>6873</v>
      </c>
      <c r="L2999" s="1">
        <v>1</v>
      </c>
      <c r="M2999" s="1" t="s">
        <v>4368</v>
      </c>
      <c r="N2999" s="1" t="s">
        <v>5662</v>
      </c>
      <c r="O2999" s="1">
        <v>7147</v>
      </c>
      <c r="P2999" s="1" t="s">
        <v>5658</v>
      </c>
      <c r="Q2999" s="1">
        <v>324.5</v>
      </c>
      <c r="R2999" s="1" t="str">
        <f>IFERROR(VLOOKUP(K2999,Proveedores!$A$2:$B$500,2,0),"Agregar")</f>
        <v xml:space="preserve">SUCESORES DE ALFREDO WILLINER S.A. </v>
      </c>
      <c r="S2999" s="5">
        <f t="shared" si="46"/>
        <v>2319201.5</v>
      </c>
    </row>
    <row r="3000" spans="1:19" x14ac:dyDescent="0.2">
      <c r="A3000" s="7">
        <v>44090.656111111108</v>
      </c>
      <c r="B3000" s="1" t="s">
        <v>10993</v>
      </c>
      <c r="C3000" s="1" t="s">
        <v>10994</v>
      </c>
      <c r="D3000" s="1" t="s">
        <v>1621</v>
      </c>
      <c r="E3000" s="1" t="s">
        <v>10995</v>
      </c>
      <c r="F3000" s="7">
        <v>44074</v>
      </c>
      <c r="G3000" s="1" t="s">
        <v>10996</v>
      </c>
      <c r="H3000" s="5">
        <v>2741200</v>
      </c>
      <c r="I3000" s="1" t="s">
        <v>10997</v>
      </c>
      <c r="J3000" s="1">
        <v>0</v>
      </c>
      <c r="K3000" s="1" t="s">
        <v>327</v>
      </c>
      <c r="L3000" s="1" t="s">
        <v>10998</v>
      </c>
      <c r="M3000" s="1">
        <v>60106</v>
      </c>
      <c r="N3000" s="1" t="s">
        <v>10998</v>
      </c>
      <c r="O3000" s="1">
        <v>280</v>
      </c>
      <c r="P3000" s="1" t="s">
        <v>1665</v>
      </c>
      <c r="Q3000" s="1">
        <v>9790</v>
      </c>
      <c r="R3000" s="1" t="str">
        <f>IFERROR(VLOOKUP(K3000,Proveedores!$A$2:$B$500,2,0),"Agregar")</f>
        <v>LABORATORIO LKM S.A.</v>
      </c>
      <c r="S3000" s="5">
        <f t="shared" si="46"/>
        <v>2741200</v>
      </c>
    </row>
    <row r="3001" spans="1:19" x14ac:dyDescent="0.2">
      <c r="A3001" s="7">
        <v>44090.661909722221</v>
      </c>
      <c r="B3001" s="1" t="s">
        <v>10999</v>
      </c>
      <c r="C3001" s="1" t="s">
        <v>11000</v>
      </c>
      <c r="D3001" s="1" t="s">
        <v>1621</v>
      </c>
      <c r="E3001" s="1" t="s">
        <v>11001</v>
      </c>
      <c r="F3001" s="7">
        <v>44069</v>
      </c>
      <c r="G3001" s="1" t="s">
        <v>10996</v>
      </c>
      <c r="H3001" s="5">
        <v>5942530</v>
      </c>
      <c r="I3001" s="1" t="s">
        <v>11002</v>
      </c>
      <c r="J3001" s="1">
        <v>0</v>
      </c>
      <c r="K3001" s="1" t="s">
        <v>327</v>
      </c>
      <c r="L3001" s="1" t="s">
        <v>10998</v>
      </c>
      <c r="M3001" s="1">
        <v>60106</v>
      </c>
      <c r="N3001" s="1" t="s">
        <v>10998</v>
      </c>
      <c r="O3001" s="1">
        <v>607</v>
      </c>
      <c r="P3001" s="1" t="s">
        <v>1665</v>
      </c>
      <c r="Q3001" s="1">
        <v>9790</v>
      </c>
      <c r="R3001" s="1" t="str">
        <f>IFERROR(VLOOKUP(K3001,Proveedores!$A$2:$B$500,2,0),"Agregar")</f>
        <v>LABORATORIO LKM S.A.</v>
      </c>
      <c r="S3001" s="5">
        <f t="shared" si="46"/>
        <v>5942530</v>
      </c>
    </row>
    <row r="3002" spans="1:19" x14ac:dyDescent="0.2">
      <c r="A3002" s="7">
        <v>44090.668564814812</v>
      </c>
      <c r="B3002" s="1" t="s">
        <v>11003</v>
      </c>
      <c r="C3002" s="1" t="s">
        <v>11004</v>
      </c>
      <c r="D3002" s="1" t="s">
        <v>1621</v>
      </c>
      <c r="E3002" s="1" t="s">
        <v>11005</v>
      </c>
      <c r="F3002" s="7">
        <v>44064</v>
      </c>
      <c r="G3002" s="1" t="s">
        <v>42</v>
      </c>
      <c r="H3002" s="5">
        <v>2473663.5</v>
      </c>
      <c r="I3002" s="1">
        <v>0</v>
      </c>
      <c r="J3002" s="1">
        <v>0</v>
      </c>
      <c r="K3002" s="1" t="s">
        <v>6873</v>
      </c>
      <c r="L3002" s="1">
        <v>1</v>
      </c>
      <c r="M3002" s="1" t="s">
        <v>4368</v>
      </c>
      <c r="N3002" s="1" t="s">
        <v>5662</v>
      </c>
      <c r="O3002" s="1">
        <v>7623</v>
      </c>
      <c r="P3002" s="1" t="s">
        <v>5658</v>
      </c>
      <c r="Q3002" s="1">
        <v>324.5</v>
      </c>
      <c r="R3002" s="1" t="str">
        <f>IFERROR(VLOOKUP(K3002,Proveedores!$A$2:$B$500,2,0),"Agregar")</f>
        <v xml:space="preserve">SUCESORES DE ALFREDO WILLINER S.A. </v>
      </c>
      <c r="S3002" s="5">
        <f t="shared" si="46"/>
        <v>2473663.5</v>
      </c>
    </row>
    <row r="3003" spans="1:19" x14ac:dyDescent="0.2">
      <c r="A3003" s="7">
        <v>44090.681238425925</v>
      </c>
      <c r="B3003" s="1" t="s">
        <v>11006</v>
      </c>
      <c r="C3003" s="1" t="s">
        <v>11007</v>
      </c>
      <c r="D3003" s="1" t="s">
        <v>1621</v>
      </c>
      <c r="E3003" s="1" t="s">
        <v>11008</v>
      </c>
      <c r="F3003" s="7">
        <v>44064</v>
      </c>
      <c r="G3003" s="1" t="s">
        <v>42</v>
      </c>
      <c r="H3003" s="5">
        <v>2936725</v>
      </c>
      <c r="I3003" s="1">
        <v>0</v>
      </c>
      <c r="J3003" s="1">
        <v>0</v>
      </c>
      <c r="K3003" s="1" t="s">
        <v>6873</v>
      </c>
      <c r="L3003" s="1">
        <v>1</v>
      </c>
      <c r="M3003" s="1" t="s">
        <v>4368</v>
      </c>
      <c r="N3003" s="1" t="s">
        <v>5662</v>
      </c>
      <c r="O3003" s="1">
        <v>9050</v>
      </c>
      <c r="P3003" s="1" t="s">
        <v>5658</v>
      </c>
      <c r="Q3003" s="1">
        <v>324.5</v>
      </c>
      <c r="R3003" s="1" t="str">
        <f>IFERROR(VLOOKUP(K3003,Proveedores!$A$2:$B$500,2,0),"Agregar")</f>
        <v xml:space="preserve">SUCESORES DE ALFREDO WILLINER S.A. </v>
      </c>
      <c r="S3003" s="5">
        <f t="shared" si="46"/>
        <v>2936725</v>
      </c>
    </row>
    <row r="3004" spans="1:19" x14ac:dyDescent="0.2">
      <c r="A3004" s="7">
        <v>44090.699386574073</v>
      </c>
      <c r="B3004" s="1" t="s">
        <v>11009</v>
      </c>
      <c r="C3004" s="1" t="s">
        <v>11010</v>
      </c>
      <c r="D3004" s="1" t="s">
        <v>1621</v>
      </c>
      <c r="E3004" s="1" t="s">
        <v>11011</v>
      </c>
      <c r="F3004" s="7">
        <v>44049</v>
      </c>
      <c r="G3004" s="1" t="s">
        <v>42</v>
      </c>
      <c r="H3004" s="5">
        <v>2271500</v>
      </c>
      <c r="I3004" s="1">
        <v>0</v>
      </c>
      <c r="J3004" s="1">
        <v>0</v>
      </c>
      <c r="K3004" s="1" t="s">
        <v>6873</v>
      </c>
      <c r="L3004" s="1">
        <v>1</v>
      </c>
      <c r="M3004" s="1" t="s">
        <v>4368</v>
      </c>
      <c r="N3004" s="1" t="s">
        <v>5662</v>
      </c>
      <c r="O3004" s="1">
        <v>7000</v>
      </c>
      <c r="P3004" s="1" t="s">
        <v>5658</v>
      </c>
      <c r="Q3004" s="1">
        <v>324.5</v>
      </c>
      <c r="R3004" s="1" t="str">
        <f>IFERROR(VLOOKUP(K3004,Proveedores!$A$2:$B$500,2,0),"Agregar")</f>
        <v xml:space="preserve">SUCESORES DE ALFREDO WILLINER S.A. </v>
      </c>
      <c r="S3004" s="5">
        <f t="shared" si="46"/>
        <v>2271500</v>
      </c>
    </row>
    <row r="3005" spans="1:19" x14ac:dyDescent="0.2">
      <c r="A3005" s="7">
        <v>44090.726122685184</v>
      </c>
      <c r="B3005" s="1" t="s">
        <v>11012</v>
      </c>
      <c r="C3005" s="1" t="s">
        <v>11013</v>
      </c>
      <c r="D3005" s="1" t="s">
        <v>1621</v>
      </c>
      <c r="E3005" s="1" t="s">
        <v>11014</v>
      </c>
      <c r="F3005" s="7">
        <v>44090</v>
      </c>
      <c r="G3005" s="1" t="s">
        <v>24</v>
      </c>
      <c r="H3005" s="5">
        <v>49676400</v>
      </c>
      <c r="I3005" s="1" t="s">
        <v>2599</v>
      </c>
      <c r="J3005" s="1">
        <v>0</v>
      </c>
      <c r="K3005" s="1" t="s">
        <v>6302</v>
      </c>
      <c r="L3005" s="1">
        <v>2</v>
      </c>
      <c r="M3005" s="1" t="s">
        <v>2599</v>
      </c>
      <c r="N3005" s="1" t="s">
        <v>10404</v>
      </c>
      <c r="O3005" s="1">
        <v>275980</v>
      </c>
      <c r="P3005" s="1" t="s">
        <v>8660</v>
      </c>
      <c r="Q3005" s="1">
        <v>180</v>
      </c>
      <c r="R3005" s="1" t="str">
        <f>IFERROR(VLOOKUP(K3005,Proveedores!$A$2:$B$500,2,0),"Agregar")</f>
        <v>VIALERG S.A.</v>
      </c>
      <c r="S3005" s="5">
        <f t="shared" si="46"/>
        <v>49676400</v>
      </c>
    </row>
    <row r="3006" spans="1:19" x14ac:dyDescent="0.2">
      <c r="A3006" s="7">
        <v>44090.745868055557</v>
      </c>
      <c r="B3006" s="1" t="s">
        <v>11015</v>
      </c>
      <c r="C3006" s="1" t="s">
        <v>11016</v>
      </c>
      <c r="D3006" s="1" t="s">
        <v>1621</v>
      </c>
      <c r="E3006" s="1" t="s">
        <v>11017</v>
      </c>
      <c r="F3006" s="7">
        <v>44089</v>
      </c>
      <c r="G3006" s="1" t="s">
        <v>1269</v>
      </c>
      <c r="H3006" s="5">
        <v>10894051</v>
      </c>
      <c r="I3006" s="1" t="s">
        <v>11018</v>
      </c>
      <c r="J3006" s="1">
        <v>0</v>
      </c>
      <c r="K3006" s="1" t="s">
        <v>11019</v>
      </c>
      <c r="L3006" s="1">
        <v>5</v>
      </c>
      <c r="M3006" s="1" t="s">
        <v>11020</v>
      </c>
      <c r="N3006" s="1" t="s">
        <v>11021</v>
      </c>
      <c r="O3006" s="1">
        <v>1891</v>
      </c>
      <c r="P3006" s="1" t="s">
        <v>1665</v>
      </c>
      <c r="Q3006" s="1">
        <v>5761</v>
      </c>
      <c r="R3006" s="1" t="str">
        <f>IFERROR(VLOOKUP(K3006,Proveedores!$A$2:$B$500,2,0),"Agregar")</f>
        <v>Drogueria Varadero S.A.</v>
      </c>
      <c r="S3006" s="5">
        <f t="shared" si="46"/>
        <v>10894051</v>
      </c>
    </row>
    <row r="3007" spans="1:19" x14ac:dyDescent="0.2">
      <c r="A3007" s="7">
        <v>44090.758055555554</v>
      </c>
      <c r="B3007" s="1" t="s">
        <v>11022</v>
      </c>
      <c r="C3007" s="1" t="s">
        <v>11023</v>
      </c>
      <c r="D3007" s="1" t="s">
        <v>1621</v>
      </c>
      <c r="E3007" s="1" t="s">
        <v>11024</v>
      </c>
      <c r="F3007" s="7">
        <v>44089</v>
      </c>
      <c r="G3007" s="1" t="s">
        <v>1269</v>
      </c>
      <c r="H3007" s="5">
        <v>2765280</v>
      </c>
      <c r="I3007" s="1" t="s">
        <v>11018</v>
      </c>
      <c r="J3007" s="1">
        <v>0</v>
      </c>
      <c r="K3007" s="1" t="s">
        <v>11019</v>
      </c>
      <c r="L3007" s="1">
        <v>5</v>
      </c>
      <c r="M3007" s="1" t="s">
        <v>11020</v>
      </c>
      <c r="N3007" s="1" t="s">
        <v>11021</v>
      </c>
      <c r="O3007" s="1">
        <v>480</v>
      </c>
      <c r="P3007" s="1" t="s">
        <v>1665</v>
      </c>
      <c r="Q3007" s="1">
        <v>5761</v>
      </c>
      <c r="R3007" s="1" t="str">
        <f>IFERROR(VLOOKUP(K3007,Proveedores!$A$2:$B$500,2,0),"Agregar")</f>
        <v>Drogueria Varadero S.A.</v>
      </c>
      <c r="S3007" s="5">
        <f t="shared" si="46"/>
        <v>2765280</v>
      </c>
    </row>
    <row r="3008" spans="1:19" x14ac:dyDescent="0.2">
      <c r="A3008" s="7">
        <v>44091.535277777781</v>
      </c>
      <c r="B3008" s="1" t="s">
        <v>11025</v>
      </c>
      <c r="C3008" s="1" t="s">
        <v>11026</v>
      </c>
      <c r="D3008" s="1" t="s">
        <v>1621</v>
      </c>
      <c r="E3008" s="1">
        <v>1426</v>
      </c>
      <c r="F3008" s="7">
        <v>44083</v>
      </c>
      <c r="G3008" s="1" t="s">
        <v>8755</v>
      </c>
      <c r="H3008" s="5">
        <v>3000</v>
      </c>
      <c r="I3008" s="1">
        <v>1</v>
      </c>
      <c r="J3008" s="1">
        <v>0</v>
      </c>
      <c r="K3008" s="1" t="s">
        <v>11027</v>
      </c>
      <c r="L3008" s="1">
        <v>10</v>
      </c>
      <c r="M3008" s="1" t="s">
        <v>10220</v>
      </c>
      <c r="N3008" s="1" t="s">
        <v>11028</v>
      </c>
      <c r="O3008" s="1">
        <v>3000</v>
      </c>
      <c r="P3008" s="1">
        <v>1</v>
      </c>
      <c r="Q3008" s="1">
        <v>253</v>
      </c>
      <c r="R3008" s="1" t="str">
        <f>IFERROR(VLOOKUP(K3008,Proveedores!$A$2:$B$500,2,0),"Agregar")</f>
        <v xml:space="preserve">Corporacion Rio Lujan S.A. </v>
      </c>
      <c r="S3008" s="5">
        <f t="shared" si="46"/>
        <v>759000</v>
      </c>
    </row>
    <row r="3009" spans="1:19" x14ac:dyDescent="0.2">
      <c r="A3009" s="7">
        <v>44091.542372685188</v>
      </c>
      <c r="B3009" s="1" t="s">
        <v>11029</v>
      </c>
      <c r="C3009" s="1" t="s">
        <v>11030</v>
      </c>
      <c r="D3009" s="1" t="s">
        <v>1621</v>
      </c>
      <c r="E3009" s="1">
        <v>1427</v>
      </c>
      <c r="F3009" s="7">
        <v>44084</v>
      </c>
      <c r="G3009" s="1" t="s">
        <v>8755</v>
      </c>
      <c r="H3009" s="5">
        <v>8000</v>
      </c>
      <c r="I3009" s="1">
        <v>1</v>
      </c>
      <c r="J3009" s="1">
        <v>0</v>
      </c>
      <c r="K3009" s="1" t="s">
        <v>11027</v>
      </c>
      <c r="L3009" s="1">
        <v>1</v>
      </c>
      <c r="M3009" s="1" t="s">
        <v>11031</v>
      </c>
      <c r="N3009" s="1" t="s">
        <v>11032</v>
      </c>
      <c r="O3009" s="1">
        <v>8000</v>
      </c>
      <c r="P3009" s="1">
        <v>1</v>
      </c>
      <c r="Q3009" s="1">
        <v>175</v>
      </c>
      <c r="R3009" s="1" t="str">
        <f>IFERROR(VLOOKUP(K3009,Proveedores!$A$2:$B$500,2,0),"Agregar")</f>
        <v xml:space="preserve">Corporacion Rio Lujan S.A. </v>
      </c>
      <c r="S3009" s="5">
        <f t="shared" si="46"/>
        <v>1400000</v>
      </c>
    </row>
    <row r="3010" spans="1:19" x14ac:dyDescent="0.2">
      <c r="A3010" s="7">
        <v>44091.566192129627</v>
      </c>
      <c r="B3010" s="1" t="s">
        <v>11033</v>
      </c>
      <c r="C3010" s="1" t="s">
        <v>11034</v>
      </c>
      <c r="D3010" s="1" t="s">
        <v>1621</v>
      </c>
      <c r="E3010" s="1">
        <v>1430</v>
      </c>
      <c r="F3010" s="7">
        <v>44090</v>
      </c>
      <c r="G3010" s="1" t="s">
        <v>8755</v>
      </c>
      <c r="H3010" s="5">
        <v>8000</v>
      </c>
      <c r="I3010" s="1">
        <v>1</v>
      </c>
      <c r="J3010" s="1">
        <v>0</v>
      </c>
      <c r="K3010" s="1" t="s">
        <v>11027</v>
      </c>
      <c r="L3010" s="1">
        <v>1</v>
      </c>
      <c r="M3010" s="1" t="s">
        <v>11031</v>
      </c>
      <c r="N3010" s="1" t="s">
        <v>11032</v>
      </c>
      <c r="O3010" s="1">
        <v>8000</v>
      </c>
      <c r="P3010" s="1">
        <v>1</v>
      </c>
      <c r="Q3010" s="1">
        <v>175</v>
      </c>
      <c r="R3010" s="1" t="str">
        <f>IFERROR(VLOOKUP(K3010,Proveedores!$A$2:$B$500,2,0),"Agregar")</f>
        <v xml:space="preserve">Corporacion Rio Lujan S.A. </v>
      </c>
      <c r="S3010" s="5">
        <f t="shared" si="46"/>
        <v>1400000</v>
      </c>
    </row>
    <row r="3011" spans="1:19" x14ac:dyDescent="0.2">
      <c r="A3011" s="7">
        <v>44091.667430555557</v>
      </c>
      <c r="B3011" s="1" t="s">
        <v>11035</v>
      </c>
      <c r="C3011" s="1" t="s">
        <v>11036</v>
      </c>
      <c r="D3011" s="1" t="s">
        <v>1621</v>
      </c>
      <c r="E3011" s="1" t="s">
        <v>11037</v>
      </c>
      <c r="F3011" s="7">
        <v>44049</v>
      </c>
      <c r="G3011" s="1" t="s">
        <v>42</v>
      </c>
      <c r="H3011" s="5">
        <v>2271500</v>
      </c>
      <c r="I3011" s="1">
        <v>0</v>
      </c>
      <c r="J3011" s="1">
        <v>0</v>
      </c>
      <c r="K3011" s="1" t="s">
        <v>6873</v>
      </c>
      <c r="L3011" s="1">
        <v>1</v>
      </c>
      <c r="M3011" s="1" t="s">
        <v>4368</v>
      </c>
      <c r="N3011" s="1" t="s">
        <v>5662</v>
      </c>
      <c r="O3011" s="1">
        <v>7000</v>
      </c>
      <c r="P3011" s="1" t="s">
        <v>5658</v>
      </c>
      <c r="Q3011" s="1">
        <v>324.5</v>
      </c>
      <c r="R3011" s="1" t="str">
        <f>IFERROR(VLOOKUP(K3011,Proveedores!$A$2:$B$500,2,0),"Agregar")</f>
        <v xml:space="preserve">SUCESORES DE ALFREDO WILLINER S.A. </v>
      </c>
      <c r="S3011" s="5">
        <f t="shared" ref="S3011:S3074" si="47">Q3011*O3011</f>
        <v>2271500</v>
      </c>
    </row>
    <row r="3012" spans="1:19" x14ac:dyDescent="0.2">
      <c r="A3012" s="7">
        <v>44091.697615740741</v>
      </c>
      <c r="B3012" s="1" t="s">
        <v>11038</v>
      </c>
      <c r="C3012" s="1" t="s">
        <v>11039</v>
      </c>
      <c r="D3012" s="1" t="s">
        <v>1621</v>
      </c>
      <c r="E3012" s="1" t="s">
        <v>11040</v>
      </c>
      <c r="F3012" s="7">
        <v>44068</v>
      </c>
      <c r="G3012" s="1" t="s">
        <v>42</v>
      </c>
      <c r="H3012" s="5">
        <v>5669664</v>
      </c>
      <c r="I3012" s="1">
        <v>0</v>
      </c>
      <c r="J3012" s="1">
        <v>0</v>
      </c>
      <c r="K3012" s="1" t="s">
        <v>6873</v>
      </c>
      <c r="L3012" s="1">
        <v>1</v>
      </c>
      <c r="M3012" s="1" t="s">
        <v>4368</v>
      </c>
      <c r="N3012" s="1" t="s">
        <v>5662</v>
      </c>
      <c r="O3012" s="1">
        <v>17472</v>
      </c>
      <c r="P3012" s="1" t="s">
        <v>5658</v>
      </c>
      <c r="Q3012" s="1">
        <v>324.5</v>
      </c>
      <c r="R3012" s="1" t="str">
        <f>IFERROR(VLOOKUP(K3012,Proveedores!$A$2:$B$500,2,0),"Agregar")</f>
        <v xml:space="preserve">SUCESORES DE ALFREDO WILLINER S.A. </v>
      </c>
      <c r="S3012" s="5">
        <f t="shared" si="47"/>
        <v>5669664</v>
      </c>
    </row>
    <row r="3013" spans="1:19" x14ac:dyDescent="0.2">
      <c r="A3013" s="7">
        <v>44091.764513888891</v>
      </c>
      <c r="B3013" s="1" t="s">
        <v>11041</v>
      </c>
      <c r="C3013" s="1" t="s">
        <v>11042</v>
      </c>
      <c r="D3013" s="1" t="s">
        <v>1621</v>
      </c>
      <c r="E3013" s="1">
        <v>31200006153</v>
      </c>
      <c r="F3013" s="7">
        <v>44083</v>
      </c>
      <c r="G3013" s="1" t="s">
        <v>692</v>
      </c>
      <c r="H3013" s="5">
        <v>3695578.1999999997</v>
      </c>
      <c r="I3013" s="1">
        <v>1730</v>
      </c>
      <c r="J3013" s="1" t="s">
        <v>699</v>
      </c>
      <c r="K3013" s="1" t="s">
        <v>4348</v>
      </c>
      <c r="L3013" s="1">
        <v>38</v>
      </c>
      <c r="M3013" s="1" t="s">
        <v>11043</v>
      </c>
      <c r="N3013" s="1" t="s">
        <v>6183</v>
      </c>
      <c r="O3013" s="1">
        <v>1195980</v>
      </c>
      <c r="P3013" s="1" t="s">
        <v>1917</v>
      </c>
      <c r="Q3013" s="1">
        <v>3.09</v>
      </c>
      <c r="R3013" s="1" t="str">
        <f>IFERROR(VLOOKUP(K3013,Proveedores!$A$2:$B$500,2,0),"Agregar")</f>
        <v>MICROSULES ARGENTINA SA de SCIIA</v>
      </c>
      <c r="S3013" s="5">
        <f t="shared" si="47"/>
        <v>3695578.1999999997</v>
      </c>
    </row>
    <row r="3014" spans="1:19" x14ac:dyDescent="0.2">
      <c r="A3014" s="7">
        <v>44092.395995370367</v>
      </c>
      <c r="B3014" s="1" t="s">
        <v>11044</v>
      </c>
      <c r="C3014" s="1" t="s">
        <v>11045</v>
      </c>
      <c r="D3014" s="1" t="s">
        <v>1621</v>
      </c>
      <c r="E3014" s="1" t="s">
        <v>11046</v>
      </c>
      <c r="F3014" s="7">
        <v>44091</v>
      </c>
      <c r="G3014" s="1" t="s">
        <v>7699</v>
      </c>
      <c r="H3014" s="5">
        <v>4518888.2300000004</v>
      </c>
      <c r="I3014" s="1">
        <v>1111</v>
      </c>
      <c r="J3014" s="1">
        <v>0</v>
      </c>
      <c r="K3014" s="1" t="s">
        <v>7912</v>
      </c>
      <c r="L3014" s="1">
        <v>9</v>
      </c>
      <c r="M3014" s="1" t="s">
        <v>2315</v>
      </c>
      <c r="N3014" s="1" t="s">
        <v>7906</v>
      </c>
      <c r="O3014" s="1">
        <v>3994</v>
      </c>
      <c r="P3014" s="1" t="s">
        <v>7907</v>
      </c>
      <c r="Q3014" s="1">
        <v>507.88</v>
      </c>
      <c r="R3014" s="1" t="str">
        <f>IFERROR(VLOOKUP(K3014,Proveedores!$A$2:$B$500,2,0),"Agregar")</f>
        <v>CORREO OFICIAL DE LA REPÚBLICA ARGENTINA S.A..</v>
      </c>
      <c r="S3014" s="5">
        <f t="shared" si="47"/>
        <v>2028472.72</v>
      </c>
    </row>
    <row r="3015" spans="1:19" x14ac:dyDescent="0.2">
      <c r="A3015" s="7">
        <v>44092.395995370367</v>
      </c>
      <c r="B3015" s="1" t="s">
        <v>11044</v>
      </c>
      <c r="C3015" s="1" t="s">
        <v>11045</v>
      </c>
      <c r="D3015" s="1" t="s">
        <v>1621</v>
      </c>
      <c r="E3015" s="1" t="s">
        <v>11046</v>
      </c>
      <c r="F3015" s="7">
        <v>44091</v>
      </c>
      <c r="G3015" s="1" t="s">
        <v>7699</v>
      </c>
      <c r="H3015" s="5">
        <v>4518888.2300000004</v>
      </c>
      <c r="I3015" s="1">
        <v>1111</v>
      </c>
      <c r="J3015" s="1">
        <v>0</v>
      </c>
      <c r="K3015" s="1" t="s">
        <v>7912</v>
      </c>
      <c r="L3015" s="1">
        <v>10</v>
      </c>
      <c r="M3015" s="1" t="s">
        <v>2315</v>
      </c>
      <c r="N3015" s="1" t="s">
        <v>7906</v>
      </c>
      <c r="O3015" s="1">
        <v>3313</v>
      </c>
      <c r="P3015" s="1" t="s">
        <v>7907</v>
      </c>
      <c r="Q3015" s="1">
        <v>751.71</v>
      </c>
      <c r="R3015" s="1" t="str">
        <f>IFERROR(VLOOKUP(K3015,Proveedores!$A$2:$B$500,2,0),"Agregar")</f>
        <v>CORREO OFICIAL DE LA REPÚBLICA ARGENTINA S.A..</v>
      </c>
      <c r="S3015" s="5">
        <f t="shared" si="47"/>
        <v>2490415.23</v>
      </c>
    </row>
    <row r="3016" spans="1:19" x14ac:dyDescent="0.2">
      <c r="A3016" s="7">
        <v>44092.399074074077</v>
      </c>
      <c r="B3016" s="1" t="s">
        <v>11047</v>
      </c>
      <c r="C3016" s="1" t="s">
        <v>11048</v>
      </c>
      <c r="D3016" s="1" t="s">
        <v>1621</v>
      </c>
      <c r="E3016" s="1" t="s">
        <v>11049</v>
      </c>
      <c r="F3016" s="7">
        <v>44091</v>
      </c>
      <c r="G3016" s="1" t="s">
        <v>759</v>
      </c>
      <c r="H3016" s="5">
        <v>202794.02</v>
      </c>
      <c r="I3016" s="1">
        <v>1111</v>
      </c>
      <c r="J3016" s="1" t="s">
        <v>763</v>
      </c>
      <c r="K3016" s="1" t="s">
        <v>7912</v>
      </c>
      <c r="L3016" s="1">
        <v>9</v>
      </c>
      <c r="M3016" s="1" t="s">
        <v>2315</v>
      </c>
      <c r="N3016" s="1" t="s">
        <v>7906</v>
      </c>
      <c r="O3016" s="1">
        <v>161</v>
      </c>
      <c r="P3016" s="1" t="s">
        <v>7907</v>
      </c>
      <c r="Q3016" s="1">
        <v>507.88</v>
      </c>
      <c r="R3016" s="1" t="str">
        <f>IFERROR(VLOOKUP(K3016,Proveedores!$A$2:$B$500,2,0),"Agregar")</f>
        <v>CORREO OFICIAL DE LA REPÚBLICA ARGENTINA S.A..</v>
      </c>
      <c r="S3016" s="5">
        <f t="shared" si="47"/>
        <v>81768.679999999993</v>
      </c>
    </row>
    <row r="3017" spans="1:19" x14ac:dyDescent="0.2">
      <c r="A3017" s="7">
        <v>44092.399074074077</v>
      </c>
      <c r="B3017" s="1" t="s">
        <v>11047</v>
      </c>
      <c r="C3017" s="1" t="s">
        <v>11048</v>
      </c>
      <c r="D3017" s="1" t="s">
        <v>1621</v>
      </c>
      <c r="E3017" s="1" t="s">
        <v>11049</v>
      </c>
      <c r="F3017" s="7">
        <v>44091</v>
      </c>
      <c r="G3017" s="1" t="s">
        <v>759</v>
      </c>
      <c r="H3017" s="5">
        <v>202794.02</v>
      </c>
      <c r="I3017" s="1">
        <v>1111</v>
      </c>
      <c r="J3017" s="1" t="s">
        <v>763</v>
      </c>
      <c r="K3017" s="1" t="s">
        <v>7912</v>
      </c>
      <c r="L3017" s="1">
        <v>10</v>
      </c>
      <c r="M3017" s="1" t="s">
        <v>2315</v>
      </c>
      <c r="N3017" s="1" t="s">
        <v>7906</v>
      </c>
      <c r="O3017" s="1">
        <v>161</v>
      </c>
      <c r="P3017" s="1" t="s">
        <v>7907</v>
      </c>
      <c r="Q3017" s="1">
        <v>751.71</v>
      </c>
      <c r="R3017" s="1" t="str">
        <f>IFERROR(VLOOKUP(K3017,Proveedores!$A$2:$B$500,2,0),"Agregar")</f>
        <v>CORREO OFICIAL DE LA REPÚBLICA ARGENTINA S.A..</v>
      </c>
      <c r="S3017" s="5">
        <f t="shared" si="47"/>
        <v>121025.31000000001</v>
      </c>
    </row>
    <row r="3018" spans="1:19" x14ac:dyDescent="0.2">
      <c r="A3018" s="7">
        <v>44092.402106481481</v>
      </c>
      <c r="B3018" s="1" t="s">
        <v>11050</v>
      </c>
      <c r="C3018" s="1" t="s">
        <v>11051</v>
      </c>
      <c r="D3018" s="1" t="s">
        <v>1621</v>
      </c>
      <c r="E3018" s="1" t="s">
        <v>11052</v>
      </c>
      <c r="F3018" s="7">
        <v>44091</v>
      </c>
      <c r="G3018" s="1" t="s">
        <v>759</v>
      </c>
      <c r="H3018" s="5">
        <v>851482.82</v>
      </c>
      <c r="I3018" s="1">
        <v>1111</v>
      </c>
      <c r="J3018" s="1" t="s">
        <v>763</v>
      </c>
      <c r="K3018" s="1" t="s">
        <v>7912</v>
      </c>
      <c r="L3018" s="1">
        <v>9</v>
      </c>
      <c r="M3018" s="1" t="s">
        <v>2315</v>
      </c>
      <c r="N3018" s="1" t="s">
        <v>7906</v>
      </c>
      <c r="O3018" s="1">
        <v>676</v>
      </c>
      <c r="P3018" s="1" t="s">
        <v>7907</v>
      </c>
      <c r="Q3018" s="1">
        <v>507.88</v>
      </c>
      <c r="R3018" s="1" t="str">
        <f>IFERROR(VLOOKUP(K3018,Proveedores!$A$2:$B$500,2,0),"Agregar")</f>
        <v>CORREO OFICIAL DE LA REPÚBLICA ARGENTINA S.A..</v>
      </c>
      <c r="S3018" s="5">
        <f t="shared" si="47"/>
        <v>343326.88</v>
      </c>
    </row>
    <row r="3019" spans="1:19" x14ac:dyDescent="0.2">
      <c r="A3019" s="7">
        <v>44092.402106481481</v>
      </c>
      <c r="B3019" s="1" t="s">
        <v>11050</v>
      </c>
      <c r="C3019" s="1" t="s">
        <v>11051</v>
      </c>
      <c r="D3019" s="1" t="s">
        <v>1621</v>
      </c>
      <c r="E3019" s="1" t="s">
        <v>11052</v>
      </c>
      <c r="F3019" s="7">
        <v>44091</v>
      </c>
      <c r="G3019" s="1" t="s">
        <v>759</v>
      </c>
      <c r="H3019" s="5">
        <v>851482.82</v>
      </c>
      <c r="I3019" s="1">
        <v>1111</v>
      </c>
      <c r="J3019" s="1" t="s">
        <v>763</v>
      </c>
      <c r="K3019" s="1" t="s">
        <v>7912</v>
      </c>
      <c r="L3019" s="1">
        <v>10</v>
      </c>
      <c r="M3019" s="1" t="s">
        <v>2315</v>
      </c>
      <c r="N3019" s="1" t="s">
        <v>7906</v>
      </c>
      <c r="O3019" s="1">
        <v>676</v>
      </c>
      <c r="P3019" s="1" t="s">
        <v>7907</v>
      </c>
      <c r="Q3019" s="1">
        <v>751.71</v>
      </c>
      <c r="R3019" s="1" t="str">
        <f>IFERROR(VLOOKUP(K3019,Proveedores!$A$2:$B$500,2,0),"Agregar")</f>
        <v>CORREO OFICIAL DE LA REPÚBLICA ARGENTINA S.A..</v>
      </c>
      <c r="S3019" s="5">
        <f t="shared" si="47"/>
        <v>508155.96</v>
      </c>
    </row>
    <row r="3020" spans="1:19" x14ac:dyDescent="0.2">
      <c r="A3020" s="7">
        <v>44092.405046296299</v>
      </c>
      <c r="B3020" s="1" t="s">
        <v>11053</v>
      </c>
      <c r="C3020" s="1" t="s">
        <v>11054</v>
      </c>
      <c r="D3020" s="1" t="s">
        <v>1621</v>
      </c>
      <c r="E3020" s="1" t="s">
        <v>11055</v>
      </c>
      <c r="F3020" s="7">
        <v>44091</v>
      </c>
      <c r="G3020" s="1" t="s">
        <v>7699</v>
      </c>
      <c r="H3020" s="5">
        <v>4699766.0199999996</v>
      </c>
      <c r="I3020" s="1">
        <v>1111</v>
      </c>
      <c r="J3020" s="1">
        <v>0</v>
      </c>
      <c r="K3020" s="1" t="s">
        <v>7912</v>
      </c>
      <c r="L3020" s="1">
        <v>9</v>
      </c>
      <c r="M3020" s="1" t="s">
        <v>2315</v>
      </c>
      <c r="N3020" s="1" t="s">
        <v>7906</v>
      </c>
      <c r="O3020" s="1">
        <v>3989</v>
      </c>
      <c r="P3020" s="1" t="s">
        <v>7907</v>
      </c>
      <c r="Q3020" s="1">
        <v>507.88</v>
      </c>
      <c r="R3020" s="1" t="str">
        <f>IFERROR(VLOOKUP(K3020,Proveedores!$A$2:$B$500,2,0),"Agregar")</f>
        <v>CORREO OFICIAL DE LA REPÚBLICA ARGENTINA S.A..</v>
      </c>
      <c r="S3020" s="5">
        <f t="shared" si="47"/>
        <v>2025933.32</v>
      </c>
    </row>
    <row r="3021" spans="1:19" x14ac:dyDescent="0.2">
      <c r="A3021" s="7">
        <v>44092.405046296299</v>
      </c>
      <c r="B3021" s="1" t="s">
        <v>11053</v>
      </c>
      <c r="C3021" s="1" t="s">
        <v>11054</v>
      </c>
      <c r="D3021" s="1" t="s">
        <v>1621</v>
      </c>
      <c r="E3021" s="1" t="s">
        <v>11055</v>
      </c>
      <c r="F3021" s="7">
        <v>44091</v>
      </c>
      <c r="G3021" s="1" t="s">
        <v>7699</v>
      </c>
      <c r="H3021" s="5">
        <v>4699766.0199999996</v>
      </c>
      <c r="I3021" s="1">
        <v>1111</v>
      </c>
      <c r="J3021" s="1">
        <v>0</v>
      </c>
      <c r="K3021" s="1" t="s">
        <v>7912</v>
      </c>
      <c r="L3021" s="1">
        <v>10</v>
      </c>
      <c r="M3021" s="1" t="s">
        <v>2315</v>
      </c>
      <c r="N3021" s="1" t="s">
        <v>7906</v>
      </c>
      <c r="O3021" s="1">
        <v>3557</v>
      </c>
      <c r="P3021" s="1" t="s">
        <v>7907</v>
      </c>
      <c r="Q3021" s="1">
        <v>751.71</v>
      </c>
      <c r="R3021" s="1" t="str">
        <f>IFERROR(VLOOKUP(K3021,Proveedores!$A$2:$B$500,2,0),"Agregar")</f>
        <v>CORREO OFICIAL DE LA REPÚBLICA ARGENTINA S.A..</v>
      </c>
      <c r="S3021" s="5">
        <f t="shared" si="47"/>
        <v>2673832.4700000002</v>
      </c>
    </row>
    <row r="3022" spans="1:19" x14ac:dyDescent="0.2">
      <c r="A3022" s="7">
        <v>44092.433148148149</v>
      </c>
      <c r="B3022" s="1" t="s">
        <v>11056</v>
      </c>
      <c r="C3022" s="1" t="s">
        <v>11057</v>
      </c>
      <c r="D3022" s="1" t="s">
        <v>1621</v>
      </c>
      <c r="E3022" s="1" t="s">
        <v>11058</v>
      </c>
      <c r="F3022" s="7">
        <v>44069</v>
      </c>
      <c r="G3022" s="1" t="s">
        <v>42</v>
      </c>
      <c r="H3022" s="5">
        <v>4383021.5</v>
      </c>
      <c r="I3022" s="1">
        <v>0</v>
      </c>
      <c r="J3022" s="1">
        <v>0</v>
      </c>
      <c r="K3022" s="1" t="s">
        <v>6873</v>
      </c>
      <c r="L3022" s="1">
        <v>1</v>
      </c>
      <c r="M3022" s="1" t="s">
        <v>4368</v>
      </c>
      <c r="N3022" s="1" t="s">
        <v>5662</v>
      </c>
      <c r="O3022" s="1">
        <v>13507</v>
      </c>
      <c r="P3022" s="1" t="s">
        <v>5658</v>
      </c>
      <c r="Q3022" s="1">
        <v>324.5</v>
      </c>
      <c r="R3022" s="1" t="str">
        <f>IFERROR(VLOOKUP(K3022,Proveedores!$A$2:$B$500,2,0),"Agregar")</f>
        <v xml:space="preserve">SUCESORES DE ALFREDO WILLINER S.A. </v>
      </c>
      <c r="S3022" s="5">
        <f t="shared" si="47"/>
        <v>4383021.5</v>
      </c>
    </row>
    <row r="3023" spans="1:19" x14ac:dyDescent="0.2">
      <c r="A3023" s="7">
        <v>44092.483472222222</v>
      </c>
      <c r="B3023" s="1" t="s">
        <v>11059</v>
      </c>
      <c r="C3023" s="1" t="s">
        <v>11060</v>
      </c>
      <c r="D3023" s="1" t="s">
        <v>1621</v>
      </c>
      <c r="E3023" s="1" t="s">
        <v>11061</v>
      </c>
      <c r="F3023" s="7">
        <v>44068</v>
      </c>
      <c r="G3023" s="1" t="s">
        <v>42</v>
      </c>
      <c r="H3023" s="5">
        <v>5088160</v>
      </c>
      <c r="I3023" s="1">
        <v>0</v>
      </c>
      <c r="J3023" s="1">
        <v>0</v>
      </c>
      <c r="K3023" s="1" t="s">
        <v>6873</v>
      </c>
      <c r="L3023" s="1">
        <v>1</v>
      </c>
      <c r="M3023" s="1" t="s">
        <v>4368</v>
      </c>
      <c r="N3023" s="1" t="s">
        <v>5662</v>
      </c>
      <c r="O3023" s="1">
        <v>15680</v>
      </c>
      <c r="P3023" s="1" t="s">
        <v>5658</v>
      </c>
      <c r="Q3023" s="1">
        <v>324.5</v>
      </c>
      <c r="R3023" s="1" t="str">
        <f>IFERROR(VLOOKUP(K3023,Proveedores!$A$2:$B$500,2,0),"Agregar")</f>
        <v xml:space="preserve">SUCESORES DE ALFREDO WILLINER S.A. </v>
      </c>
      <c r="S3023" s="5">
        <f t="shared" si="47"/>
        <v>5088160</v>
      </c>
    </row>
    <row r="3024" spans="1:19" x14ac:dyDescent="0.2">
      <c r="A3024" s="7">
        <v>44092.495497685188</v>
      </c>
      <c r="B3024" s="1" t="s">
        <v>11062</v>
      </c>
      <c r="C3024" s="1" t="s">
        <v>11063</v>
      </c>
      <c r="D3024" s="1" t="s">
        <v>1621</v>
      </c>
      <c r="E3024" s="1" t="s">
        <v>11064</v>
      </c>
      <c r="F3024" s="7">
        <v>44082</v>
      </c>
      <c r="G3024" s="1" t="s">
        <v>692</v>
      </c>
      <c r="H3024" s="5">
        <v>83706.84</v>
      </c>
      <c r="I3024" s="1">
        <v>0</v>
      </c>
      <c r="J3024" s="1">
        <v>0</v>
      </c>
      <c r="K3024" s="1" t="s">
        <v>3255</v>
      </c>
      <c r="L3024" s="1">
        <v>18</v>
      </c>
      <c r="M3024" s="1" t="s">
        <v>4297</v>
      </c>
      <c r="N3024" s="1" t="s">
        <v>2479</v>
      </c>
      <c r="O3024" s="1">
        <v>2252</v>
      </c>
      <c r="P3024" s="1" t="s">
        <v>4303</v>
      </c>
      <c r="Q3024" s="1">
        <v>37.17</v>
      </c>
      <c r="R3024" s="1" t="str">
        <f>IFERROR(VLOOKUP(K3024,Proveedores!$A$2:$B$500,2,0),"Agregar")</f>
        <v>LABORATORIO ELEA PHOENIX S.A.</v>
      </c>
      <c r="S3024" s="5">
        <f t="shared" si="47"/>
        <v>83706.840000000011</v>
      </c>
    </row>
    <row r="3025" spans="1:19" x14ac:dyDescent="0.2">
      <c r="A3025" s="7">
        <v>44092.505393518521</v>
      </c>
      <c r="B3025" s="1" t="s">
        <v>11065</v>
      </c>
      <c r="C3025" s="1" t="s">
        <v>11066</v>
      </c>
      <c r="D3025" s="1" t="s">
        <v>1621</v>
      </c>
      <c r="E3025" s="1" t="s">
        <v>11067</v>
      </c>
      <c r="F3025" s="7">
        <v>44082</v>
      </c>
      <c r="G3025" s="1" t="s">
        <v>692</v>
      </c>
      <c r="H3025" s="5">
        <v>113356.8</v>
      </c>
      <c r="I3025" s="1">
        <v>0</v>
      </c>
      <c r="J3025" s="1">
        <v>0</v>
      </c>
      <c r="K3025" s="1" t="s">
        <v>3255</v>
      </c>
      <c r="L3025" s="1">
        <v>1</v>
      </c>
      <c r="M3025" s="1" t="s">
        <v>3393</v>
      </c>
      <c r="N3025" s="1" t="s">
        <v>11068</v>
      </c>
      <c r="O3025" s="1">
        <v>5904</v>
      </c>
      <c r="P3025" s="1" t="s">
        <v>3395</v>
      </c>
      <c r="Q3025" s="1">
        <v>19.2</v>
      </c>
      <c r="R3025" s="1" t="str">
        <f>IFERROR(VLOOKUP(K3025,Proveedores!$A$2:$B$500,2,0),"Agregar")</f>
        <v>LABORATORIO ELEA PHOENIX S.A.</v>
      </c>
      <c r="S3025" s="5">
        <f t="shared" si="47"/>
        <v>113356.8</v>
      </c>
    </row>
    <row r="3026" spans="1:19" x14ac:dyDescent="0.2">
      <c r="A3026" s="7">
        <v>44092.509629629632</v>
      </c>
      <c r="B3026" s="1" t="s">
        <v>11069</v>
      </c>
      <c r="C3026" s="1" t="s">
        <v>11070</v>
      </c>
      <c r="D3026" s="1" t="s">
        <v>1621</v>
      </c>
      <c r="E3026" s="1" t="s">
        <v>11071</v>
      </c>
      <c r="F3026" s="7">
        <v>44082</v>
      </c>
      <c r="G3026" s="1" t="s">
        <v>692</v>
      </c>
      <c r="H3026" s="5">
        <v>34471.5</v>
      </c>
      <c r="I3026" s="1">
        <v>0</v>
      </c>
      <c r="J3026" s="1">
        <v>0</v>
      </c>
      <c r="K3026" s="1" t="s">
        <v>3255</v>
      </c>
      <c r="L3026" s="1">
        <v>13</v>
      </c>
      <c r="M3026" s="1" t="s">
        <v>5678</v>
      </c>
      <c r="N3026" s="1" t="s">
        <v>5679</v>
      </c>
      <c r="O3026" s="1">
        <v>335</v>
      </c>
      <c r="P3026" s="1" t="s">
        <v>3395</v>
      </c>
      <c r="Q3026" s="1">
        <v>102.9</v>
      </c>
      <c r="R3026" s="1" t="str">
        <f>IFERROR(VLOOKUP(K3026,Proveedores!$A$2:$B$500,2,0),"Agregar")</f>
        <v>LABORATORIO ELEA PHOENIX S.A.</v>
      </c>
      <c r="S3026" s="5">
        <f t="shared" si="47"/>
        <v>34471.5</v>
      </c>
    </row>
    <row r="3027" spans="1:19" x14ac:dyDescent="0.2">
      <c r="A3027" s="7">
        <v>44092.623842592591</v>
      </c>
      <c r="B3027" s="1" t="s">
        <v>11072</v>
      </c>
      <c r="C3027" s="1" t="s">
        <v>11073</v>
      </c>
      <c r="D3027" s="1" t="s">
        <v>1713</v>
      </c>
      <c r="E3027" s="1" t="s">
        <v>11074</v>
      </c>
      <c r="F3027" s="7">
        <v>44090</v>
      </c>
      <c r="G3027" s="1" t="s">
        <v>1162</v>
      </c>
      <c r="H3027" s="5">
        <v>12.12</v>
      </c>
      <c r="I3027" s="1">
        <v>928</v>
      </c>
      <c r="J3027" s="1">
        <v>0</v>
      </c>
      <c r="K3027" s="1" t="s">
        <v>4414</v>
      </c>
      <c r="L3027" s="1">
        <v>2</v>
      </c>
      <c r="M3027" s="1" t="s">
        <v>11075</v>
      </c>
      <c r="N3027" s="1" t="s">
        <v>11076</v>
      </c>
      <c r="O3027" s="1">
        <v>966100</v>
      </c>
      <c r="P3027" s="1" t="s">
        <v>3482</v>
      </c>
      <c r="Q3027" s="1">
        <v>35.89</v>
      </c>
      <c r="R3027" s="1" t="str">
        <f>IFERROR(VLOOKUP(K3027,Proveedores!$A$2:$B$500,2,0),"Agregar")</f>
        <v>NOVARTIS ARGENTINA SA</v>
      </c>
      <c r="S3027" s="5">
        <f t="shared" si="47"/>
        <v>34673329</v>
      </c>
    </row>
    <row r="3028" spans="1:19" x14ac:dyDescent="0.2">
      <c r="A3028" s="7">
        <v>44092.626782407409</v>
      </c>
      <c r="B3028" s="1" t="s">
        <v>11077</v>
      </c>
      <c r="C3028" s="1" t="s">
        <v>11078</v>
      </c>
      <c r="D3028" s="1" t="s">
        <v>1713</v>
      </c>
      <c r="E3028" s="1" t="s">
        <v>11079</v>
      </c>
      <c r="F3028" s="7">
        <v>44092</v>
      </c>
      <c r="G3028" s="1" t="s">
        <v>8644</v>
      </c>
      <c r="H3028" s="5">
        <v>548849.94999999995</v>
      </c>
      <c r="I3028" s="1" t="s">
        <v>8767</v>
      </c>
      <c r="J3028" s="1">
        <v>0</v>
      </c>
      <c r="K3028" s="1" t="s">
        <v>1426</v>
      </c>
      <c r="L3028" s="1">
        <v>10</v>
      </c>
      <c r="M3028" s="1" t="s">
        <v>8768</v>
      </c>
      <c r="N3028" s="1" t="s">
        <v>11080</v>
      </c>
      <c r="O3028" s="1">
        <v>5000</v>
      </c>
      <c r="P3028" s="1" t="s">
        <v>7528</v>
      </c>
      <c r="Q3028" s="1">
        <v>109.77</v>
      </c>
      <c r="R3028" s="1" t="str">
        <f>IFERROR(VLOOKUP(K3028,Proveedores!$A$2:$B$500,2,0),"Agregar")</f>
        <v>SOUTEX S.A.</v>
      </c>
      <c r="S3028" s="5">
        <f t="shared" si="47"/>
        <v>548850</v>
      </c>
    </row>
    <row r="3029" spans="1:19" x14ac:dyDescent="0.2">
      <c r="A3029" s="7">
        <v>44092.634421296294</v>
      </c>
      <c r="B3029" s="1" t="s">
        <v>11081</v>
      </c>
      <c r="C3029" s="1" t="s">
        <v>11078</v>
      </c>
      <c r="D3029" s="1" t="s">
        <v>1713</v>
      </c>
      <c r="E3029" s="1" t="s">
        <v>11079</v>
      </c>
      <c r="F3029" s="7">
        <v>44092</v>
      </c>
      <c r="G3029" s="1" t="s">
        <v>8644</v>
      </c>
      <c r="H3029" s="5">
        <v>548849.94999999995</v>
      </c>
      <c r="I3029" s="1" t="s">
        <v>8767</v>
      </c>
      <c r="J3029" s="1">
        <v>0</v>
      </c>
      <c r="K3029" s="1" t="s">
        <v>1426</v>
      </c>
      <c r="L3029" s="1">
        <v>10</v>
      </c>
      <c r="M3029" s="1" t="s">
        <v>8768</v>
      </c>
      <c r="N3029" s="1" t="s">
        <v>11080</v>
      </c>
      <c r="O3029" s="1">
        <v>5000</v>
      </c>
      <c r="P3029" s="1" t="s">
        <v>7528</v>
      </c>
      <c r="Q3029" s="1">
        <v>109.77</v>
      </c>
      <c r="R3029" s="1" t="str">
        <f>IFERROR(VLOOKUP(K3029,Proveedores!$A$2:$B$500,2,0),"Agregar")</f>
        <v>SOUTEX S.A.</v>
      </c>
      <c r="S3029" s="5">
        <f t="shared" si="47"/>
        <v>548850</v>
      </c>
    </row>
    <row r="3030" spans="1:19" x14ac:dyDescent="0.2">
      <c r="A3030" s="7">
        <v>44092.773530092592</v>
      </c>
      <c r="B3030" s="1" t="s">
        <v>11082</v>
      </c>
      <c r="C3030" s="1" t="s">
        <v>11083</v>
      </c>
      <c r="D3030" s="1" t="s">
        <v>1621</v>
      </c>
      <c r="E3030" s="1">
        <v>103100000344</v>
      </c>
      <c r="F3030" s="7">
        <v>44067</v>
      </c>
      <c r="G3030" s="1" t="s">
        <v>566</v>
      </c>
      <c r="H3030" s="5">
        <v>14126704.02</v>
      </c>
      <c r="I3030" s="1" t="s">
        <v>11084</v>
      </c>
      <c r="J3030" s="1">
        <v>0</v>
      </c>
      <c r="K3030" s="1" t="s">
        <v>9196</v>
      </c>
      <c r="L3030" s="1">
        <v>1</v>
      </c>
      <c r="M3030" s="1" t="s">
        <v>9162</v>
      </c>
      <c r="N3030" s="1" t="s">
        <v>9197</v>
      </c>
      <c r="O3030" s="1">
        <v>2079000</v>
      </c>
      <c r="P3030" s="1" t="s">
        <v>2073</v>
      </c>
      <c r="Q3030" s="1">
        <v>4.34</v>
      </c>
      <c r="R3030" s="1" t="str">
        <f>IFERROR(VLOOKUP(K3030,Proveedores!$A$2:$B$500,2,0),"Agregar")</f>
        <v>ORIEN S.A.</v>
      </c>
      <c r="S3030" s="5">
        <f t="shared" si="47"/>
        <v>9022860</v>
      </c>
    </row>
    <row r="3031" spans="1:19" x14ac:dyDescent="0.2">
      <c r="A3031" s="7">
        <v>44092.773530092592</v>
      </c>
      <c r="B3031" s="1" t="s">
        <v>11082</v>
      </c>
      <c r="C3031" s="1" t="s">
        <v>11083</v>
      </c>
      <c r="D3031" s="1" t="s">
        <v>1621</v>
      </c>
      <c r="E3031" s="1">
        <v>103100000344</v>
      </c>
      <c r="F3031" s="7">
        <v>44067</v>
      </c>
      <c r="G3031" s="1" t="s">
        <v>566</v>
      </c>
      <c r="H3031" s="5">
        <v>14126704.02</v>
      </c>
      <c r="I3031" s="1" t="s">
        <v>11084</v>
      </c>
      <c r="J3031" s="1">
        <v>0</v>
      </c>
      <c r="K3031" s="1" t="s">
        <v>9196</v>
      </c>
      <c r="L3031" s="1">
        <v>2</v>
      </c>
      <c r="M3031" s="1" t="s">
        <v>9198</v>
      </c>
      <c r="N3031" s="1" t="s">
        <v>9199</v>
      </c>
      <c r="O3031" s="1">
        <v>192000</v>
      </c>
      <c r="P3031" s="1" t="s">
        <v>2073</v>
      </c>
      <c r="Q3031" s="1">
        <v>4.34</v>
      </c>
      <c r="R3031" s="1" t="str">
        <f>IFERROR(VLOOKUP(K3031,Proveedores!$A$2:$B$500,2,0),"Agregar")</f>
        <v>ORIEN S.A.</v>
      </c>
      <c r="S3031" s="5">
        <f t="shared" si="47"/>
        <v>833280</v>
      </c>
    </row>
    <row r="3032" spans="1:19" x14ac:dyDescent="0.2">
      <c r="A3032" s="7">
        <v>44092.773530092592</v>
      </c>
      <c r="B3032" s="1" t="s">
        <v>11082</v>
      </c>
      <c r="C3032" s="1" t="s">
        <v>11083</v>
      </c>
      <c r="D3032" s="1" t="s">
        <v>1621</v>
      </c>
      <c r="E3032" s="1">
        <v>103100000344</v>
      </c>
      <c r="F3032" s="7">
        <v>44067</v>
      </c>
      <c r="G3032" s="1" t="s">
        <v>566</v>
      </c>
      <c r="H3032" s="5">
        <v>14126704.02</v>
      </c>
      <c r="I3032" s="1" t="s">
        <v>11084</v>
      </c>
      <c r="J3032" s="1">
        <v>0</v>
      </c>
      <c r="K3032" s="1" t="s">
        <v>9196</v>
      </c>
      <c r="L3032" s="1">
        <v>3</v>
      </c>
      <c r="M3032" s="1" t="s">
        <v>9164</v>
      </c>
      <c r="N3032" s="1" t="s">
        <v>9165</v>
      </c>
      <c r="O3032" s="1">
        <v>444000</v>
      </c>
      <c r="P3032" s="1" t="s">
        <v>2073</v>
      </c>
      <c r="Q3032" s="1">
        <v>8.68</v>
      </c>
      <c r="R3032" s="1" t="str">
        <f>IFERROR(VLOOKUP(K3032,Proveedores!$A$2:$B$500,2,0),"Agregar")</f>
        <v>ORIEN S.A.</v>
      </c>
      <c r="S3032" s="5">
        <f t="shared" si="47"/>
        <v>3853920</v>
      </c>
    </row>
    <row r="3033" spans="1:19" x14ac:dyDescent="0.2">
      <c r="A3033" s="7">
        <v>44092.773530092592</v>
      </c>
      <c r="B3033" s="1" t="s">
        <v>11082</v>
      </c>
      <c r="C3033" s="1" t="s">
        <v>11083</v>
      </c>
      <c r="D3033" s="1" t="s">
        <v>1621</v>
      </c>
      <c r="E3033" s="1">
        <v>103100000344</v>
      </c>
      <c r="F3033" s="7">
        <v>44067</v>
      </c>
      <c r="G3033" s="1" t="s">
        <v>566</v>
      </c>
      <c r="H3033" s="5">
        <v>14126704.02</v>
      </c>
      <c r="I3033" s="1" t="s">
        <v>11084</v>
      </c>
      <c r="J3033" s="1">
        <v>0</v>
      </c>
      <c r="K3033" s="1" t="s">
        <v>9196</v>
      </c>
      <c r="L3033" s="1">
        <v>4</v>
      </c>
      <c r="M3033" s="1" t="s">
        <v>9218</v>
      </c>
      <c r="N3033" s="1" t="s">
        <v>9219</v>
      </c>
      <c r="O3033" s="1">
        <v>48000</v>
      </c>
      <c r="P3033" s="1" t="s">
        <v>2073</v>
      </c>
      <c r="Q3033" s="1">
        <v>8.68</v>
      </c>
      <c r="R3033" s="1" t="str">
        <f>IFERROR(VLOOKUP(K3033,Proveedores!$A$2:$B$500,2,0),"Agregar")</f>
        <v>ORIEN S.A.</v>
      </c>
      <c r="S3033" s="5">
        <f t="shared" si="47"/>
        <v>416640</v>
      </c>
    </row>
    <row r="3034" spans="1:19" x14ac:dyDescent="0.2">
      <c r="A3034" s="7">
        <v>44092.794930555552</v>
      </c>
      <c r="B3034" s="1" t="s">
        <v>11085</v>
      </c>
      <c r="C3034" s="1" t="s">
        <v>11086</v>
      </c>
      <c r="D3034" s="1" t="s">
        <v>1621</v>
      </c>
      <c r="E3034" s="1">
        <v>103100000345</v>
      </c>
      <c r="F3034" s="7">
        <v>44067</v>
      </c>
      <c r="G3034" s="1" t="s">
        <v>566</v>
      </c>
      <c r="H3034" s="5">
        <v>520803.36</v>
      </c>
      <c r="I3034" s="1" t="s">
        <v>11087</v>
      </c>
      <c r="J3034" s="1">
        <v>0</v>
      </c>
      <c r="K3034" s="1" t="s">
        <v>9196</v>
      </c>
      <c r="L3034" s="1">
        <v>1</v>
      </c>
      <c r="M3034" s="1" t="s">
        <v>9162</v>
      </c>
      <c r="N3034" s="1" t="s">
        <v>9197</v>
      </c>
      <c r="O3034" s="1">
        <v>120000</v>
      </c>
      <c r="P3034" s="1" t="s">
        <v>2073</v>
      </c>
      <c r="Q3034" s="1">
        <v>4.34</v>
      </c>
      <c r="R3034" s="1" t="str">
        <f>IFERROR(VLOOKUP(K3034,Proveedores!$A$2:$B$500,2,0),"Agregar")</f>
        <v>ORIEN S.A.</v>
      </c>
      <c r="S3034" s="5">
        <f t="shared" si="47"/>
        <v>520800</v>
      </c>
    </row>
    <row r="3035" spans="1:19" x14ac:dyDescent="0.2">
      <c r="A3035" s="7">
        <v>44092.805717592593</v>
      </c>
      <c r="B3035" s="1" t="s">
        <v>11088</v>
      </c>
      <c r="C3035" s="1" t="s">
        <v>11089</v>
      </c>
      <c r="D3035" s="1" t="s">
        <v>1621</v>
      </c>
      <c r="E3035" s="1">
        <v>103100000346</v>
      </c>
      <c r="F3035" s="7">
        <v>44067</v>
      </c>
      <c r="G3035" s="1" t="s">
        <v>566</v>
      </c>
      <c r="H3035" s="5">
        <v>8209110.4500000002</v>
      </c>
      <c r="I3035" s="1" t="s">
        <v>11090</v>
      </c>
      <c r="J3035" s="1" t="s">
        <v>567</v>
      </c>
      <c r="K3035" s="1" t="s">
        <v>9196</v>
      </c>
      <c r="L3035" s="1">
        <v>1</v>
      </c>
      <c r="M3035" s="1" t="s">
        <v>9162</v>
      </c>
      <c r="N3035" s="1" t="s">
        <v>9197</v>
      </c>
      <c r="O3035" s="1">
        <v>89000</v>
      </c>
      <c r="P3035" s="1" t="s">
        <v>2073</v>
      </c>
      <c r="Q3035" s="1">
        <v>4.34</v>
      </c>
      <c r="R3035" s="1" t="str">
        <f>IFERROR(VLOOKUP(K3035,Proveedores!$A$2:$B$500,2,0),"Agregar")</f>
        <v>ORIEN S.A.</v>
      </c>
      <c r="S3035" s="5">
        <f t="shared" si="47"/>
        <v>386260</v>
      </c>
    </row>
    <row r="3036" spans="1:19" x14ac:dyDescent="0.2">
      <c r="A3036" s="7">
        <v>44092.805717592593</v>
      </c>
      <c r="B3036" s="1" t="s">
        <v>11088</v>
      </c>
      <c r="C3036" s="1" t="s">
        <v>11089</v>
      </c>
      <c r="D3036" s="1" t="s">
        <v>1621</v>
      </c>
      <c r="E3036" s="1">
        <v>103100000346</v>
      </c>
      <c r="F3036" s="7">
        <v>44067</v>
      </c>
      <c r="G3036" s="1" t="s">
        <v>566</v>
      </c>
      <c r="H3036" s="5">
        <v>8209110.4500000002</v>
      </c>
      <c r="I3036" s="1" t="s">
        <v>11090</v>
      </c>
      <c r="J3036" s="1" t="s">
        <v>567</v>
      </c>
      <c r="K3036" s="1" t="s">
        <v>9196</v>
      </c>
      <c r="L3036" s="1">
        <v>2</v>
      </c>
      <c r="M3036" s="1" t="s">
        <v>9198</v>
      </c>
      <c r="N3036" s="1" t="s">
        <v>9199</v>
      </c>
      <c r="O3036" s="1">
        <v>6500</v>
      </c>
      <c r="P3036" s="1" t="s">
        <v>2073</v>
      </c>
      <c r="Q3036" s="1">
        <v>4.34</v>
      </c>
      <c r="R3036" s="1" t="str">
        <f>IFERROR(VLOOKUP(K3036,Proveedores!$A$2:$B$500,2,0),"Agregar")</f>
        <v>ORIEN S.A.</v>
      </c>
      <c r="S3036" s="5">
        <f t="shared" si="47"/>
        <v>28210</v>
      </c>
    </row>
    <row r="3037" spans="1:19" x14ac:dyDescent="0.2">
      <c r="A3037" s="7">
        <v>44092.805717592593</v>
      </c>
      <c r="B3037" s="1" t="s">
        <v>11088</v>
      </c>
      <c r="C3037" s="1" t="s">
        <v>11089</v>
      </c>
      <c r="D3037" s="1" t="s">
        <v>1621</v>
      </c>
      <c r="E3037" s="1">
        <v>103100000346</v>
      </c>
      <c r="F3037" s="7">
        <v>44067</v>
      </c>
      <c r="G3037" s="1" t="s">
        <v>566</v>
      </c>
      <c r="H3037" s="5">
        <v>8209110.4500000002</v>
      </c>
      <c r="I3037" s="1" t="s">
        <v>11090</v>
      </c>
      <c r="J3037" s="1" t="s">
        <v>567</v>
      </c>
      <c r="K3037" s="1" t="s">
        <v>9196</v>
      </c>
      <c r="L3037" s="1">
        <v>3</v>
      </c>
      <c r="M3037" s="1" t="s">
        <v>9164</v>
      </c>
      <c r="N3037" s="1" t="s">
        <v>9165</v>
      </c>
      <c r="O3037" s="1">
        <v>888000</v>
      </c>
      <c r="P3037" s="1" t="s">
        <v>2073</v>
      </c>
      <c r="Q3037" s="1">
        <v>8.68</v>
      </c>
      <c r="R3037" s="1" t="str">
        <f>IFERROR(VLOOKUP(K3037,Proveedores!$A$2:$B$500,2,0),"Agregar")</f>
        <v>ORIEN S.A.</v>
      </c>
      <c r="S3037" s="5">
        <f t="shared" si="47"/>
        <v>7707840</v>
      </c>
    </row>
    <row r="3038" spans="1:19" x14ac:dyDescent="0.2">
      <c r="A3038" s="7">
        <v>44092.805717592593</v>
      </c>
      <c r="B3038" s="1" t="s">
        <v>11088</v>
      </c>
      <c r="C3038" s="1" t="s">
        <v>11089</v>
      </c>
      <c r="D3038" s="1" t="s">
        <v>1621</v>
      </c>
      <c r="E3038" s="1">
        <v>103100000346</v>
      </c>
      <c r="F3038" s="7">
        <v>44067</v>
      </c>
      <c r="G3038" s="1" t="s">
        <v>566</v>
      </c>
      <c r="H3038" s="5">
        <v>8209110.4500000002</v>
      </c>
      <c r="I3038" s="1" t="s">
        <v>11090</v>
      </c>
      <c r="J3038" s="1" t="s">
        <v>567</v>
      </c>
      <c r="K3038" s="1" t="s">
        <v>9196</v>
      </c>
      <c r="L3038" s="1">
        <v>4</v>
      </c>
      <c r="M3038" s="1" t="s">
        <v>9218</v>
      </c>
      <c r="N3038" s="1" t="s">
        <v>9219</v>
      </c>
      <c r="O3038" s="1">
        <v>10000</v>
      </c>
      <c r="P3038" s="1" t="s">
        <v>2073</v>
      </c>
      <c r="Q3038" s="1">
        <v>8.68</v>
      </c>
      <c r="R3038" s="1" t="str">
        <f>IFERROR(VLOOKUP(K3038,Proveedores!$A$2:$B$500,2,0),"Agregar")</f>
        <v>ORIEN S.A.</v>
      </c>
      <c r="S3038" s="5">
        <f t="shared" si="47"/>
        <v>86800</v>
      </c>
    </row>
    <row r="3039" spans="1:19" x14ac:dyDescent="0.2">
      <c r="A3039" s="7">
        <v>44092.815671296295</v>
      </c>
      <c r="B3039" s="1" t="s">
        <v>11091</v>
      </c>
      <c r="C3039" s="1" t="s">
        <v>11092</v>
      </c>
      <c r="D3039" s="1" t="s">
        <v>1621</v>
      </c>
      <c r="E3039" s="1">
        <v>103100000347</v>
      </c>
      <c r="F3039" s="7">
        <v>44067</v>
      </c>
      <c r="G3039" s="1" t="s">
        <v>566</v>
      </c>
      <c r="H3039" s="5">
        <v>876681.3</v>
      </c>
      <c r="I3039" s="1">
        <v>1331</v>
      </c>
      <c r="J3039" s="1" t="s">
        <v>567</v>
      </c>
      <c r="K3039" s="1" t="s">
        <v>9196</v>
      </c>
      <c r="L3039" s="1">
        <v>1</v>
      </c>
      <c r="M3039" s="1" t="s">
        <v>9162</v>
      </c>
      <c r="N3039" s="1" t="s">
        <v>9197</v>
      </c>
      <c r="O3039" s="1">
        <v>36000</v>
      </c>
      <c r="P3039" s="1" t="s">
        <v>2073</v>
      </c>
      <c r="Q3039" s="1">
        <v>4.34</v>
      </c>
      <c r="R3039" s="1" t="str">
        <f>IFERROR(VLOOKUP(K3039,Proveedores!$A$2:$B$500,2,0),"Agregar")</f>
        <v>ORIEN S.A.</v>
      </c>
      <c r="S3039" s="5">
        <f t="shared" si="47"/>
        <v>156240</v>
      </c>
    </row>
    <row r="3040" spans="1:19" x14ac:dyDescent="0.2">
      <c r="A3040" s="7">
        <v>44092.815671296295</v>
      </c>
      <c r="B3040" s="1" t="s">
        <v>11091</v>
      </c>
      <c r="C3040" s="1" t="s">
        <v>11092</v>
      </c>
      <c r="D3040" s="1" t="s">
        <v>1621</v>
      </c>
      <c r="E3040" s="1">
        <v>103100000347</v>
      </c>
      <c r="F3040" s="7">
        <v>44067</v>
      </c>
      <c r="G3040" s="1" t="s">
        <v>566</v>
      </c>
      <c r="H3040" s="5">
        <v>876681.3</v>
      </c>
      <c r="I3040" s="1">
        <v>1331</v>
      </c>
      <c r="J3040" s="1" t="s">
        <v>567</v>
      </c>
      <c r="K3040" s="1" t="s">
        <v>9196</v>
      </c>
      <c r="L3040" s="1">
        <v>2</v>
      </c>
      <c r="M3040" s="1" t="s">
        <v>9164</v>
      </c>
      <c r="N3040" s="1" t="s">
        <v>9165</v>
      </c>
      <c r="O3040" s="1">
        <v>83000</v>
      </c>
      <c r="P3040" s="1" t="s">
        <v>2073</v>
      </c>
      <c r="Q3040" s="1">
        <v>8.68</v>
      </c>
      <c r="R3040" s="1" t="str">
        <f>IFERROR(VLOOKUP(K3040,Proveedores!$A$2:$B$500,2,0),"Agregar")</f>
        <v>ORIEN S.A.</v>
      </c>
      <c r="S3040" s="5">
        <f t="shared" si="47"/>
        <v>720440</v>
      </c>
    </row>
    <row r="3041" spans="1:19" x14ac:dyDescent="0.2">
      <c r="A3041" s="7">
        <v>44092.826041666667</v>
      </c>
      <c r="B3041" s="1" t="s">
        <v>11093</v>
      </c>
      <c r="C3041" s="1" t="s">
        <v>11094</v>
      </c>
      <c r="D3041" s="1" t="s">
        <v>1621</v>
      </c>
      <c r="E3041" s="1">
        <v>103100000343</v>
      </c>
      <c r="F3041" s="7">
        <v>44064</v>
      </c>
      <c r="G3041" s="1" t="s">
        <v>566</v>
      </c>
      <c r="H3041" s="5">
        <v>31571333.129999999</v>
      </c>
      <c r="I3041" s="1" t="s">
        <v>11095</v>
      </c>
      <c r="J3041" s="1" t="s">
        <v>567</v>
      </c>
      <c r="K3041" s="1" t="s">
        <v>9196</v>
      </c>
      <c r="L3041" s="1">
        <v>1</v>
      </c>
      <c r="M3041" s="1" t="s">
        <v>9162</v>
      </c>
      <c r="N3041" s="1" t="s">
        <v>9197</v>
      </c>
      <c r="O3041" s="1">
        <v>2118000</v>
      </c>
      <c r="P3041" s="1" t="s">
        <v>2073</v>
      </c>
      <c r="Q3041" s="1">
        <v>4.34</v>
      </c>
      <c r="R3041" s="1" t="str">
        <f>IFERROR(VLOOKUP(K3041,Proveedores!$A$2:$B$500,2,0),"Agregar")</f>
        <v>ORIEN S.A.</v>
      </c>
      <c r="S3041" s="5">
        <f t="shared" si="47"/>
        <v>9192120</v>
      </c>
    </row>
    <row r="3042" spans="1:19" x14ac:dyDescent="0.2">
      <c r="A3042" s="7">
        <v>44092.826041666667</v>
      </c>
      <c r="B3042" s="1" t="s">
        <v>11093</v>
      </c>
      <c r="C3042" s="1" t="s">
        <v>11094</v>
      </c>
      <c r="D3042" s="1" t="s">
        <v>1621</v>
      </c>
      <c r="E3042" s="1">
        <v>103100000343</v>
      </c>
      <c r="F3042" s="7">
        <v>44064</v>
      </c>
      <c r="G3042" s="1" t="s">
        <v>566</v>
      </c>
      <c r="H3042" s="5">
        <v>31571333.129999999</v>
      </c>
      <c r="I3042" s="1" t="s">
        <v>11095</v>
      </c>
      <c r="J3042" s="1" t="s">
        <v>567</v>
      </c>
      <c r="K3042" s="1" t="s">
        <v>9196</v>
      </c>
      <c r="L3042" s="1">
        <v>2</v>
      </c>
      <c r="M3042" s="1" t="s">
        <v>9198</v>
      </c>
      <c r="N3042" s="1" t="s">
        <v>9199</v>
      </c>
      <c r="O3042" s="1">
        <v>331500</v>
      </c>
      <c r="P3042" s="1" t="s">
        <v>2073</v>
      </c>
      <c r="Q3042" s="1">
        <v>4.34</v>
      </c>
      <c r="R3042" s="1" t="str">
        <f>IFERROR(VLOOKUP(K3042,Proveedores!$A$2:$B$500,2,0),"Agregar")</f>
        <v>ORIEN S.A.</v>
      </c>
      <c r="S3042" s="5">
        <f t="shared" si="47"/>
        <v>1438710</v>
      </c>
    </row>
    <row r="3043" spans="1:19" x14ac:dyDescent="0.2">
      <c r="A3043" s="7">
        <v>44092.826041666667</v>
      </c>
      <c r="B3043" s="1" t="s">
        <v>11093</v>
      </c>
      <c r="C3043" s="1" t="s">
        <v>11094</v>
      </c>
      <c r="D3043" s="1" t="s">
        <v>1621</v>
      </c>
      <c r="E3043" s="1">
        <v>103100000343</v>
      </c>
      <c r="F3043" s="7">
        <v>44064</v>
      </c>
      <c r="G3043" s="1" t="s">
        <v>566</v>
      </c>
      <c r="H3043" s="5">
        <v>31571333.129999999</v>
      </c>
      <c r="I3043" s="1" t="s">
        <v>11095</v>
      </c>
      <c r="J3043" s="1" t="s">
        <v>567</v>
      </c>
      <c r="K3043" s="1" t="s">
        <v>9196</v>
      </c>
      <c r="L3043" s="1">
        <v>3</v>
      </c>
      <c r="M3043" s="1" t="s">
        <v>9164</v>
      </c>
      <c r="N3043" s="1" t="s">
        <v>9165</v>
      </c>
      <c r="O3043" s="1">
        <v>2042000</v>
      </c>
      <c r="P3043" s="1" t="s">
        <v>2073</v>
      </c>
      <c r="Q3043" s="1">
        <v>8.68</v>
      </c>
      <c r="R3043" s="1" t="str">
        <f>IFERROR(VLOOKUP(K3043,Proveedores!$A$2:$B$500,2,0),"Agregar")</f>
        <v>ORIEN S.A.</v>
      </c>
      <c r="S3043" s="5">
        <f t="shared" si="47"/>
        <v>17724560</v>
      </c>
    </row>
    <row r="3044" spans="1:19" x14ac:dyDescent="0.2">
      <c r="A3044" s="7">
        <v>44092.826041666667</v>
      </c>
      <c r="B3044" s="1" t="s">
        <v>11093</v>
      </c>
      <c r="C3044" s="1" t="s">
        <v>11094</v>
      </c>
      <c r="D3044" s="1" t="s">
        <v>1621</v>
      </c>
      <c r="E3044" s="1">
        <v>103100000343</v>
      </c>
      <c r="F3044" s="7">
        <v>44064</v>
      </c>
      <c r="G3044" s="1" t="s">
        <v>566</v>
      </c>
      <c r="H3044" s="5">
        <v>31571333.129999999</v>
      </c>
      <c r="I3044" s="1" t="s">
        <v>11095</v>
      </c>
      <c r="J3044" s="1" t="s">
        <v>567</v>
      </c>
      <c r="K3044" s="1" t="s">
        <v>9196</v>
      </c>
      <c r="L3044" s="1">
        <v>4</v>
      </c>
      <c r="M3044" s="1" t="s">
        <v>9218</v>
      </c>
      <c r="N3044" s="1" t="s">
        <v>9219</v>
      </c>
      <c r="O3044" s="1">
        <v>370500</v>
      </c>
      <c r="P3044" s="1" t="s">
        <v>2073</v>
      </c>
      <c r="Q3044" s="1">
        <v>8.68</v>
      </c>
      <c r="R3044" s="1" t="str">
        <f>IFERROR(VLOOKUP(K3044,Proveedores!$A$2:$B$500,2,0),"Agregar")</f>
        <v>ORIEN S.A.</v>
      </c>
      <c r="S3044" s="5">
        <f t="shared" si="47"/>
        <v>3215940</v>
      </c>
    </row>
    <row r="3045" spans="1:19" x14ac:dyDescent="0.2">
      <c r="A3045" s="7">
        <v>44095.385127314818</v>
      </c>
      <c r="B3045" s="1" t="s">
        <v>11096</v>
      </c>
      <c r="C3045" s="1" t="s">
        <v>11097</v>
      </c>
      <c r="D3045" s="1" t="s">
        <v>1621</v>
      </c>
      <c r="E3045" s="1" t="s">
        <v>11098</v>
      </c>
      <c r="F3045" s="7">
        <v>44068</v>
      </c>
      <c r="G3045" s="1" t="s">
        <v>42</v>
      </c>
      <c r="H3045" s="5">
        <v>5669664</v>
      </c>
      <c r="I3045" s="1">
        <v>0</v>
      </c>
      <c r="J3045" s="1">
        <v>0</v>
      </c>
      <c r="K3045" s="1" t="s">
        <v>6873</v>
      </c>
      <c r="L3045" s="1">
        <v>1</v>
      </c>
      <c r="M3045" s="1" t="s">
        <v>4368</v>
      </c>
      <c r="N3045" s="1" t="s">
        <v>5662</v>
      </c>
      <c r="O3045" s="1">
        <v>17472</v>
      </c>
      <c r="P3045" s="1" t="s">
        <v>5658</v>
      </c>
      <c r="Q3045" s="1">
        <v>324.5</v>
      </c>
      <c r="R3045" s="1" t="str">
        <f>IFERROR(VLOOKUP(K3045,Proveedores!$A$2:$B$500,2,0),"Agregar")</f>
        <v xml:space="preserve">SUCESORES DE ALFREDO WILLINER S.A. </v>
      </c>
      <c r="S3045" s="5">
        <f t="shared" si="47"/>
        <v>5669664</v>
      </c>
    </row>
    <row r="3046" spans="1:19" x14ac:dyDescent="0.2">
      <c r="A3046" s="7">
        <v>44096.388703703706</v>
      </c>
      <c r="B3046" s="1" t="s">
        <v>11099</v>
      </c>
      <c r="C3046" s="1" t="s">
        <v>11100</v>
      </c>
      <c r="D3046" s="1" t="s">
        <v>1621</v>
      </c>
      <c r="E3046" s="1" t="s">
        <v>11101</v>
      </c>
      <c r="F3046" s="7">
        <v>44091</v>
      </c>
      <c r="G3046" s="1" t="s">
        <v>1151</v>
      </c>
      <c r="H3046" s="5">
        <v>35077420.799999997</v>
      </c>
      <c r="I3046" s="1" t="s">
        <v>11102</v>
      </c>
      <c r="J3046" s="1">
        <v>0</v>
      </c>
      <c r="K3046" s="1" t="s">
        <v>318</v>
      </c>
      <c r="L3046" s="1">
        <v>2</v>
      </c>
      <c r="M3046" s="1" t="s">
        <v>1918</v>
      </c>
      <c r="N3046" s="1" t="s">
        <v>1916</v>
      </c>
      <c r="O3046" s="1">
        <v>156960</v>
      </c>
      <c r="P3046" s="1" t="s">
        <v>1917</v>
      </c>
      <c r="Q3046" s="1">
        <v>223.48</v>
      </c>
      <c r="R3046" s="1" t="str">
        <f>IFERROR(VLOOKUP(K3046,Proveedores!$A$2:$B$500,2,0),"Agregar")</f>
        <v>LABORATORIOS RICHMOND SACIF</v>
      </c>
      <c r="S3046" s="5">
        <f t="shared" si="47"/>
        <v>35077420.799999997</v>
      </c>
    </row>
    <row r="3047" spans="1:19" x14ac:dyDescent="0.2">
      <c r="A3047" s="7">
        <v>44096.614027777781</v>
      </c>
      <c r="B3047" s="1" t="s">
        <v>11103</v>
      </c>
      <c r="C3047" s="1" t="s">
        <v>11104</v>
      </c>
      <c r="D3047" s="1" t="s">
        <v>1713</v>
      </c>
      <c r="E3047" s="1" t="s">
        <v>11105</v>
      </c>
      <c r="F3047" s="7">
        <v>44090</v>
      </c>
      <c r="G3047" s="1" t="s">
        <v>1162</v>
      </c>
      <c r="H3047" s="5">
        <v>0.14000000000000001</v>
      </c>
      <c r="I3047" s="1">
        <v>1262</v>
      </c>
      <c r="J3047" s="1">
        <v>0</v>
      </c>
      <c r="K3047" s="1" t="s">
        <v>4414</v>
      </c>
      <c r="L3047" s="1">
        <v>5</v>
      </c>
      <c r="M3047" s="1" t="s">
        <v>11106</v>
      </c>
      <c r="N3047" s="1" t="s">
        <v>11107</v>
      </c>
      <c r="O3047" s="1">
        <v>393450</v>
      </c>
      <c r="P3047" s="1" t="s">
        <v>4989</v>
      </c>
      <c r="Q3047" s="1">
        <v>20.04</v>
      </c>
      <c r="R3047" s="1" t="str">
        <f>IFERROR(VLOOKUP(K3047,Proveedores!$A$2:$B$500,2,0),"Agregar")</f>
        <v>NOVARTIS ARGENTINA SA</v>
      </c>
      <c r="S3047" s="5">
        <f t="shared" si="47"/>
        <v>7884738</v>
      </c>
    </row>
    <row r="3048" spans="1:19" x14ac:dyDescent="0.2">
      <c r="A3048" s="7">
        <v>44096.621840277781</v>
      </c>
      <c r="B3048" s="1" t="s">
        <v>11108</v>
      </c>
      <c r="C3048" s="1" t="s">
        <v>11109</v>
      </c>
      <c r="D3048" s="1" t="s">
        <v>1713</v>
      </c>
      <c r="E3048" s="1" t="s">
        <v>11110</v>
      </c>
      <c r="F3048" s="7">
        <v>44090</v>
      </c>
      <c r="G3048" s="1" t="s">
        <v>1162</v>
      </c>
      <c r="H3048" s="5">
        <v>0.22</v>
      </c>
      <c r="I3048" s="1">
        <v>1263</v>
      </c>
      <c r="J3048" s="1">
        <v>0</v>
      </c>
      <c r="K3048" s="1" t="s">
        <v>4414</v>
      </c>
      <c r="L3048" s="1">
        <v>5</v>
      </c>
      <c r="M3048" s="1" t="s">
        <v>11106</v>
      </c>
      <c r="N3048" s="1" t="s">
        <v>11107</v>
      </c>
      <c r="O3048" s="1" t="s">
        <v>4989</v>
      </c>
      <c r="P3048" s="1">
        <v>393450</v>
      </c>
      <c r="Q3048" s="1">
        <v>20.04</v>
      </c>
      <c r="R3048" s="1" t="str">
        <f>IFERROR(VLOOKUP(K3048,Proveedores!$A$2:$B$500,2,0),"Agregar")</f>
        <v>NOVARTIS ARGENTINA SA</v>
      </c>
      <c r="S3048" s="5" t="e">
        <f t="shared" si="47"/>
        <v>#VALUE!</v>
      </c>
    </row>
    <row r="3049" spans="1:19" x14ac:dyDescent="0.2">
      <c r="A3049" s="7">
        <v>44096.629432870373</v>
      </c>
      <c r="B3049" s="1" t="s">
        <v>11111</v>
      </c>
      <c r="C3049" s="1" t="s">
        <v>11112</v>
      </c>
      <c r="D3049" s="1" t="s">
        <v>1621</v>
      </c>
      <c r="E3049" s="1" t="s">
        <v>11113</v>
      </c>
      <c r="F3049" s="7">
        <v>44004</v>
      </c>
      <c r="G3049" s="1" t="s">
        <v>692</v>
      </c>
      <c r="H3049" s="5">
        <v>4322902.0199999996</v>
      </c>
      <c r="I3049" s="1">
        <v>1032</v>
      </c>
      <c r="J3049" s="1">
        <v>0</v>
      </c>
      <c r="K3049" s="1" t="s">
        <v>6366</v>
      </c>
      <c r="L3049" s="1">
        <v>4</v>
      </c>
      <c r="M3049" s="1" t="s">
        <v>3343</v>
      </c>
      <c r="N3049" s="1" t="s">
        <v>7916</v>
      </c>
      <c r="O3049" s="1">
        <v>254453</v>
      </c>
      <c r="P3049" s="1" t="s">
        <v>7917</v>
      </c>
      <c r="Q3049" s="1">
        <v>16.989999999999998</v>
      </c>
      <c r="R3049" s="1" t="str">
        <f>IFERROR(VLOOKUP(K3049,Proveedores!$A$2:$B$500,2,0),"Agregar")</f>
        <v>Pfizer S.R.L.</v>
      </c>
      <c r="S3049" s="5">
        <f t="shared" si="47"/>
        <v>4323156.47</v>
      </c>
    </row>
    <row r="3050" spans="1:19" x14ac:dyDescent="0.2">
      <c r="A3050" s="7">
        <v>44096.635717592595</v>
      </c>
      <c r="B3050" s="1" t="s">
        <v>11114</v>
      </c>
      <c r="C3050" s="1" t="s">
        <v>11115</v>
      </c>
      <c r="D3050" s="1" t="s">
        <v>1713</v>
      </c>
      <c r="E3050" s="1" t="s">
        <v>11116</v>
      </c>
      <c r="F3050" s="7">
        <v>44091</v>
      </c>
      <c r="G3050" s="1" t="s">
        <v>1162</v>
      </c>
      <c r="H3050" s="5">
        <v>0.2</v>
      </c>
      <c r="I3050" s="1">
        <v>1264</v>
      </c>
      <c r="J3050" s="1">
        <v>0</v>
      </c>
      <c r="K3050" s="1" t="s">
        <v>4414</v>
      </c>
      <c r="L3050" s="1">
        <v>5</v>
      </c>
      <c r="M3050" s="1" t="s">
        <v>11106</v>
      </c>
      <c r="N3050" s="1" t="s">
        <v>11107</v>
      </c>
      <c r="O3050" s="1">
        <v>393450</v>
      </c>
      <c r="P3050" s="1" t="s">
        <v>4989</v>
      </c>
      <c r="Q3050" s="1">
        <v>20.04</v>
      </c>
      <c r="R3050" s="1" t="str">
        <f>IFERROR(VLOOKUP(K3050,Proveedores!$A$2:$B$500,2,0),"Agregar")</f>
        <v>NOVARTIS ARGENTINA SA</v>
      </c>
      <c r="S3050" s="5">
        <f t="shared" si="47"/>
        <v>7884738</v>
      </c>
    </row>
    <row r="3051" spans="1:19" x14ac:dyDescent="0.2">
      <c r="A3051" s="7">
        <v>44096.647037037037</v>
      </c>
      <c r="B3051" s="1" t="s">
        <v>11117</v>
      </c>
      <c r="C3051" s="1" t="s">
        <v>11118</v>
      </c>
      <c r="D3051" s="1" t="s">
        <v>1621</v>
      </c>
      <c r="E3051" s="1" t="s">
        <v>11119</v>
      </c>
      <c r="F3051" s="7">
        <v>44035</v>
      </c>
      <c r="G3051" s="1" t="s">
        <v>1162</v>
      </c>
      <c r="H3051" s="5">
        <v>35468539.200000003</v>
      </c>
      <c r="I3051" s="1">
        <v>1207</v>
      </c>
      <c r="J3051" s="1">
        <v>0</v>
      </c>
      <c r="K3051" s="1" t="s">
        <v>6366</v>
      </c>
      <c r="L3051" s="1">
        <v>12</v>
      </c>
      <c r="M3051" s="1" t="s">
        <v>7970</v>
      </c>
      <c r="N3051" s="1" t="s">
        <v>7971</v>
      </c>
      <c r="O3051" s="1">
        <v>1656</v>
      </c>
      <c r="P3051" s="1" t="s">
        <v>7972</v>
      </c>
      <c r="Q3051" s="1">
        <v>21418.2</v>
      </c>
      <c r="R3051" s="1" t="str">
        <f>IFERROR(VLOOKUP(K3051,Proveedores!$A$2:$B$500,2,0),"Agregar")</f>
        <v>Pfizer S.R.L.</v>
      </c>
      <c r="S3051" s="5">
        <f t="shared" si="47"/>
        <v>35468539.200000003</v>
      </c>
    </row>
    <row r="3052" spans="1:19" x14ac:dyDescent="0.2">
      <c r="A3052" s="7">
        <v>44096.687743055554</v>
      </c>
      <c r="B3052" s="1" t="s">
        <v>11120</v>
      </c>
      <c r="C3052" s="1" t="s">
        <v>11121</v>
      </c>
      <c r="D3052" s="1" t="s">
        <v>1713</v>
      </c>
      <c r="E3052" s="1" t="s">
        <v>11122</v>
      </c>
      <c r="F3052" s="7">
        <v>44091</v>
      </c>
      <c r="G3052" s="1" t="s">
        <v>1162</v>
      </c>
      <c r="H3052" s="5">
        <v>0.16</v>
      </c>
      <c r="I3052" s="1">
        <v>1265</v>
      </c>
      <c r="J3052" s="1">
        <v>0</v>
      </c>
      <c r="K3052" s="1" t="s">
        <v>4414</v>
      </c>
      <c r="L3052" s="1">
        <v>5</v>
      </c>
      <c r="M3052" s="1" t="s">
        <v>11106</v>
      </c>
      <c r="N3052" s="1" t="s">
        <v>11107</v>
      </c>
      <c r="O3052" s="1">
        <v>393450</v>
      </c>
      <c r="P3052" s="1" t="s">
        <v>4989</v>
      </c>
      <c r="Q3052" s="1">
        <v>20.04</v>
      </c>
      <c r="R3052" s="1" t="str">
        <f>IFERROR(VLOOKUP(K3052,Proveedores!$A$2:$B$500,2,0),"Agregar")</f>
        <v>NOVARTIS ARGENTINA SA</v>
      </c>
      <c r="S3052" s="5">
        <f t="shared" si="47"/>
        <v>7884738</v>
      </c>
    </row>
    <row r="3053" spans="1:19" x14ac:dyDescent="0.2">
      <c r="A3053" s="7">
        <v>44096.724490740744</v>
      </c>
      <c r="B3053" s="1" t="s">
        <v>11123</v>
      </c>
      <c r="C3053" s="1" t="s">
        <v>11124</v>
      </c>
      <c r="D3053" s="1" t="s">
        <v>1621</v>
      </c>
      <c r="E3053" s="1" t="s">
        <v>11125</v>
      </c>
      <c r="F3053" s="7">
        <v>43843</v>
      </c>
      <c r="G3053" s="1" t="s">
        <v>794</v>
      </c>
      <c r="H3053" s="5">
        <v>12131.46</v>
      </c>
      <c r="I3053" s="1" t="s">
        <v>10027</v>
      </c>
      <c r="J3053" s="1">
        <v>0</v>
      </c>
      <c r="K3053" s="1" t="s">
        <v>10648</v>
      </c>
      <c r="L3053" s="1">
        <v>2</v>
      </c>
      <c r="M3053" s="1" t="s">
        <v>10649</v>
      </c>
      <c r="N3053" s="1" t="s">
        <v>8221</v>
      </c>
      <c r="O3053" s="1">
        <v>6000</v>
      </c>
      <c r="P3053" s="1" t="s">
        <v>1665</v>
      </c>
      <c r="Q3053" s="1">
        <v>1516.43</v>
      </c>
      <c r="R3053" s="1" t="str">
        <f>IFERROR(VLOOKUP(K3053,Proveedores!$A$2:$B$500,2,0),"Agregar")</f>
        <v>Abbvie S.A.</v>
      </c>
      <c r="S3053" s="5">
        <f t="shared" si="47"/>
        <v>9098580</v>
      </c>
    </row>
    <row r="3054" spans="1:19" x14ac:dyDescent="0.2">
      <c r="A3054" s="7">
        <v>44096.735243055555</v>
      </c>
      <c r="B3054" s="1" t="s">
        <v>11126</v>
      </c>
      <c r="C3054" s="1" t="s">
        <v>11127</v>
      </c>
      <c r="D3054" s="1" t="s">
        <v>1621</v>
      </c>
      <c r="E3054" s="1" t="s">
        <v>11128</v>
      </c>
      <c r="F3054" s="7">
        <v>43844</v>
      </c>
      <c r="G3054" s="1" t="s">
        <v>794</v>
      </c>
      <c r="H3054" s="5">
        <v>28812.22</v>
      </c>
      <c r="I3054" s="1" t="s">
        <v>10027</v>
      </c>
      <c r="J3054" s="1">
        <v>0</v>
      </c>
      <c r="K3054" s="1" t="s">
        <v>10648</v>
      </c>
      <c r="L3054" s="1">
        <v>2</v>
      </c>
      <c r="M3054" s="1" t="s">
        <v>10649</v>
      </c>
      <c r="N3054" s="1" t="s">
        <v>8221</v>
      </c>
      <c r="O3054" s="1">
        <v>6000</v>
      </c>
      <c r="P3054" s="1" t="s">
        <v>1665</v>
      </c>
      <c r="Q3054" s="1">
        <v>1516.43</v>
      </c>
      <c r="R3054" s="1" t="str">
        <f>IFERROR(VLOOKUP(K3054,Proveedores!$A$2:$B$500,2,0),"Agregar")</f>
        <v>Abbvie S.A.</v>
      </c>
      <c r="S3054" s="5">
        <f t="shared" si="47"/>
        <v>9098580</v>
      </c>
    </row>
    <row r="3055" spans="1:19" x14ac:dyDescent="0.2">
      <c r="A3055" s="7">
        <v>44096.752152777779</v>
      </c>
      <c r="B3055" s="1" t="s">
        <v>11129</v>
      </c>
      <c r="C3055" s="1" t="s">
        <v>11130</v>
      </c>
      <c r="D3055" s="1" t="s">
        <v>1621</v>
      </c>
      <c r="E3055" s="1" t="s">
        <v>11131</v>
      </c>
      <c r="F3055" s="7">
        <v>43851</v>
      </c>
      <c r="G3055" s="1" t="s">
        <v>794</v>
      </c>
      <c r="H3055" s="5">
        <v>4549.3</v>
      </c>
      <c r="I3055" s="1" t="s">
        <v>10027</v>
      </c>
      <c r="J3055" s="1">
        <v>0</v>
      </c>
      <c r="K3055" s="1" t="s">
        <v>10648</v>
      </c>
      <c r="L3055" s="1">
        <v>2</v>
      </c>
      <c r="M3055" s="1" t="s">
        <v>10649</v>
      </c>
      <c r="N3055" s="1" t="s">
        <v>8221</v>
      </c>
      <c r="O3055" s="1">
        <v>6000</v>
      </c>
      <c r="P3055" s="1" t="s">
        <v>1665</v>
      </c>
      <c r="Q3055" s="1">
        <v>1516.43</v>
      </c>
      <c r="R3055" s="1" t="str">
        <f>IFERROR(VLOOKUP(K3055,Proveedores!$A$2:$B$500,2,0),"Agregar")</f>
        <v>Abbvie S.A.</v>
      </c>
      <c r="S3055" s="5">
        <f t="shared" si="47"/>
        <v>9098580</v>
      </c>
    </row>
    <row r="3056" spans="1:19" x14ac:dyDescent="0.2">
      <c r="A3056" s="7">
        <v>44096.759201388886</v>
      </c>
      <c r="B3056" s="1" t="s">
        <v>11132</v>
      </c>
      <c r="C3056" s="1" t="s">
        <v>11133</v>
      </c>
      <c r="D3056" s="1" t="s">
        <v>1621</v>
      </c>
      <c r="E3056" s="1" t="s">
        <v>11134</v>
      </c>
      <c r="F3056" s="7">
        <v>43854</v>
      </c>
      <c r="G3056" s="1" t="s">
        <v>794</v>
      </c>
      <c r="H3056" s="5">
        <v>34877.949999999997</v>
      </c>
      <c r="I3056" s="1" t="s">
        <v>10027</v>
      </c>
      <c r="J3056" s="1">
        <v>0</v>
      </c>
      <c r="K3056" s="1" t="s">
        <v>10648</v>
      </c>
      <c r="L3056" s="1">
        <v>2</v>
      </c>
      <c r="M3056" s="1" t="s">
        <v>10649</v>
      </c>
      <c r="N3056" s="1" t="s">
        <v>8221</v>
      </c>
      <c r="O3056" s="1">
        <v>6000</v>
      </c>
      <c r="P3056" s="1" t="s">
        <v>1665</v>
      </c>
      <c r="Q3056" s="1">
        <v>1516.43</v>
      </c>
      <c r="R3056" s="1" t="str">
        <f>IFERROR(VLOOKUP(K3056,Proveedores!$A$2:$B$500,2,0),"Agregar")</f>
        <v>Abbvie S.A.</v>
      </c>
      <c r="S3056" s="5">
        <f t="shared" si="47"/>
        <v>9098580</v>
      </c>
    </row>
    <row r="3057" spans="1:19" x14ac:dyDescent="0.2">
      <c r="A3057" s="7">
        <v>44096.765590277777</v>
      </c>
      <c r="B3057" s="1" t="s">
        <v>11135</v>
      </c>
      <c r="C3057" s="1" t="s">
        <v>11136</v>
      </c>
      <c r="D3057" s="1" t="s">
        <v>1621</v>
      </c>
      <c r="E3057" s="1" t="s">
        <v>11137</v>
      </c>
      <c r="F3057" s="7">
        <v>43882</v>
      </c>
      <c r="G3057" s="1" t="s">
        <v>794</v>
      </c>
      <c r="H3057" s="5">
        <v>1516.43</v>
      </c>
      <c r="I3057" s="1" t="s">
        <v>10027</v>
      </c>
      <c r="J3057" s="1">
        <v>0</v>
      </c>
      <c r="K3057" s="1" t="s">
        <v>10648</v>
      </c>
      <c r="L3057" s="1">
        <v>2</v>
      </c>
      <c r="M3057" s="1" t="s">
        <v>10649</v>
      </c>
      <c r="N3057" s="1" t="s">
        <v>8221</v>
      </c>
      <c r="O3057" s="1">
        <v>6000</v>
      </c>
      <c r="P3057" s="1" t="s">
        <v>1665</v>
      </c>
      <c r="Q3057" s="1">
        <v>1516.43</v>
      </c>
      <c r="R3057" s="1" t="str">
        <f>IFERROR(VLOOKUP(K3057,Proveedores!$A$2:$B$500,2,0),"Agregar")</f>
        <v>Abbvie S.A.</v>
      </c>
      <c r="S3057" s="5">
        <f t="shared" si="47"/>
        <v>9098580</v>
      </c>
    </row>
    <row r="3058" spans="1:19" x14ac:dyDescent="0.2">
      <c r="A3058" s="7">
        <v>44097.439479166664</v>
      </c>
      <c r="B3058" s="1" t="s">
        <v>11138</v>
      </c>
      <c r="C3058" s="1" t="s">
        <v>11139</v>
      </c>
      <c r="D3058" s="1" t="s">
        <v>1621</v>
      </c>
      <c r="E3058" s="1" t="s">
        <v>11140</v>
      </c>
      <c r="F3058" s="7">
        <v>43837</v>
      </c>
      <c r="G3058" s="1" t="s">
        <v>825</v>
      </c>
      <c r="H3058" s="5">
        <v>1327136.49</v>
      </c>
      <c r="I3058" s="1">
        <v>380</v>
      </c>
      <c r="J3058" s="1">
        <v>0</v>
      </c>
      <c r="K3058" s="1" t="s">
        <v>10960</v>
      </c>
      <c r="L3058" s="1">
        <v>1</v>
      </c>
      <c r="M3058" s="1" t="s">
        <v>11141</v>
      </c>
      <c r="N3058" s="1" t="s">
        <v>4875</v>
      </c>
      <c r="O3058" s="1">
        <v>34</v>
      </c>
      <c r="P3058" s="1" t="s">
        <v>1833</v>
      </c>
      <c r="Q3058" s="1">
        <v>39033.440000000002</v>
      </c>
      <c r="R3058" s="1" t="str">
        <f>IFERROR(VLOOKUP(K3058,Proveedores!$A$2:$B$500,2,0),"Agregar")</f>
        <v>SANOFI - AVENTIS ARGENTINA S.A.</v>
      </c>
      <c r="S3058" s="5">
        <f t="shared" si="47"/>
        <v>1327136.96</v>
      </c>
    </row>
    <row r="3059" spans="1:19" x14ac:dyDescent="0.2">
      <c r="A3059" s="7">
        <v>44097.446562500001</v>
      </c>
      <c r="B3059" s="1" t="s">
        <v>11142</v>
      </c>
      <c r="C3059" s="1" t="s">
        <v>11143</v>
      </c>
      <c r="D3059" s="1" t="s">
        <v>1621</v>
      </c>
      <c r="E3059" s="1" t="s">
        <v>11144</v>
      </c>
      <c r="F3059" s="7">
        <v>43911</v>
      </c>
      <c r="G3059" s="1" t="s">
        <v>825</v>
      </c>
      <c r="H3059" s="5">
        <v>1951671.92</v>
      </c>
      <c r="I3059" s="1">
        <v>381</v>
      </c>
      <c r="J3059" s="1">
        <v>0</v>
      </c>
      <c r="K3059" s="1" t="s">
        <v>10960</v>
      </c>
      <c r="L3059" s="1">
        <v>1</v>
      </c>
      <c r="M3059" s="1" t="s">
        <v>11141</v>
      </c>
      <c r="N3059" s="1" t="s">
        <v>4875</v>
      </c>
      <c r="O3059" s="1">
        <v>50</v>
      </c>
      <c r="P3059" s="1" t="s">
        <v>1833</v>
      </c>
      <c r="Q3059" s="1">
        <v>39033.440000000002</v>
      </c>
      <c r="R3059" s="1" t="str">
        <f>IFERROR(VLOOKUP(K3059,Proveedores!$A$2:$B$500,2,0),"Agregar")</f>
        <v>SANOFI - AVENTIS ARGENTINA S.A.</v>
      </c>
      <c r="S3059" s="5">
        <f t="shared" si="47"/>
        <v>1951672</v>
      </c>
    </row>
    <row r="3060" spans="1:19" x14ac:dyDescent="0.2">
      <c r="A3060" s="7">
        <v>44097.45994212963</v>
      </c>
      <c r="B3060" s="1" t="s">
        <v>11145</v>
      </c>
      <c r="C3060" s="1" t="s">
        <v>11146</v>
      </c>
      <c r="D3060" s="1" t="s">
        <v>1621</v>
      </c>
      <c r="E3060" s="1">
        <v>6138</v>
      </c>
      <c r="F3060" s="7">
        <v>44085</v>
      </c>
      <c r="G3060" s="1" t="s">
        <v>552</v>
      </c>
      <c r="H3060" s="5">
        <v>2560800</v>
      </c>
      <c r="I3060" s="1">
        <v>1772</v>
      </c>
      <c r="J3060" s="1">
        <v>0</v>
      </c>
      <c r="K3060" s="1" t="s">
        <v>6907</v>
      </c>
      <c r="L3060" s="1">
        <v>1</v>
      </c>
      <c r="M3060" s="1" t="s">
        <v>2521</v>
      </c>
      <c r="N3060" s="1" t="s">
        <v>4511</v>
      </c>
      <c r="O3060" s="1">
        <v>3000</v>
      </c>
      <c r="P3060" s="1" t="s">
        <v>2391</v>
      </c>
      <c r="Q3060" s="1">
        <v>853.6</v>
      </c>
      <c r="R3060" s="1" t="str">
        <f>IFERROR(VLOOKUP(K3060,Proveedores!$A$2:$B$500,2,0),"Agregar")</f>
        <v>KOPELCO S.A.</v>
      </c>
      <c r="S3060" s="5">
        <f t="shared" si="47"/>
        <v>2560800</v>
      </c>
    </row>
    <row r="3061" spans="1:19" x14ac:dyDescent="0.2">
      <c r="A3061" s="7">
        <v>44097.460590277777</v>
      </c>
      <c r="B3061" s="1" t="s">
        <v>11147</v>
      </c>
      <c r="C3061" s="1" t="s">
        <v>11148</v>
      </c>
      <c r="D3061" s="1" t="s">
        <v>1621</v>
      </c>
      <c r="E3061" s="1">
        <v>600000497</v>
      </c>
      <c r="F3061" s="7">
        <v>44088</v>
      </c>
      <c r="G3061" s="1" t="s">
        <v>1286</v>
      </c>
      <c r="H3061" s="5">
        <v>22500000</v>
      </c>
      <c r="I3061" s="1">
        <v>1749</v>
      </c>
      <c r="J3061" s="1">
        <v>0</v>
      </c>
      <c r="K3061" s="1" t="s">
        <v>357</v>
      </c>
      <c r="L3061" s="1">
        <v>2</v>
      </c>
      <c r="M3061" s="1" t="s">
        <v>10754</v>
      </c>
      <c r="N3061" s="1" t="s">
        <v>10755</v>
      </c>
      <c r="O3061" s="1">
        <v>250000</v>
      </c>
      <c r="P3061" s="1" t="s">
        <v>6610</v>
      </c>
      <c r="Q3061" s="1">
        <v>90</v>
      </c>
      <c r="R3061" s="1" t="str">
        <f>IFERROR(VLOOKUP(K3061,Proveedores!$A$2:$B$500,2,0),"Agregar")</f>
        <v>Biotenk S.A.</v>
      </c>
      <c r="S3061" s="5">
        <f t="shared" si="47"/>
        <v>22500000</v>
      </c>
    </row>
    <row r="3062" spans="1:19" x14ac:dyDescent="0.2">
      <c r="A3062" s="7">
        <v>44097.481817129628</v>
      </c>
      <c r="B3062" s="1" t="s">
        <v>11149</v>
      </c>
      <c r="C3062" s="1" t="s">
        <v>11150</v>
      </c>
      <c r="D3062" s="1" t="s">
        <v>1621</v>
      </c>
      <c r="E3062" s="1" t="s">
        <v>11151</v>
      </c>
      <c r="F3062" s="7">
        <v>44097</v>
      </c>
      <c r="G3062" s="1" t="s">
        <v>1323</v>
      </c>
      <c r="H3062" s="5">
        <v>1363950</v>
      </c>
      <c r="I3062" s="1">
        <v>0</v>
      </c>
      <c r="J3062" s="1">
        <v>0</v>
      </c>
      <c r="K3062" s="1" t="s">
        <v>10424</v>
      </c>
      <c r="L3062" s="1">
        <v>1</v>
      </c>
      <c r="M3062" s="1" t="s">
        <v>10499</v>
      </c>
      <c r="N3062" s="1" t="s">
        <v>10658</v>
      </c>
      <c r="O3062" s="1">
        <v>315</v>
      </c>
      <c r="P3062" s="1" t="s">
        <v>1665</v>
      </c>
      <c r="Q3062" s="1">
        <v>4330</v>
      </c>
      <c r="R3062" s="1" t="str">
        <f>IFERROR(VLOOKUP(K3062,Proveedores!$A$2:$B$500,2,0),"Agregar")</f>
        <v>SOLS S.A</v>
      </c>
      <c r="S3062" s="5">
        <f t="shared" si="47"/>
        <v>1363950</v>
      </c>
    </row>
    <row r="3063" spans="1:19" x14ac:dyDescent="0.2">
      <c r="A3063" s="7">
        <v>44097.485324074078</v>
      </c>
      <c r="B3063" s="1" t="s">
        <v>11152</v>
      </c>
      <c r="C3063" s="1" t="s">
        <v>11153</v>
      </c>
      <c r="D3063" s="1" t="s">
        <v>1621</v>
      </c>
      <c r="E3063" s="1" t="s">
        <v>11154</v>
      </c>
      <c r="F3063" s="7">
        <v>44097</v>
      </c>
      <c r="G3063" s="1" t="s">
        <v>1323</v>
      </c>
      <c r="H3063" s="5">
        <v>1991800</v>
      </c>
      <c r="I3063" s="1">
        <v>0</v>
      </c>
      <c r="J3063" s="1">
        <v>0</v>
      </c>
      <c r="K3063" s="1" t="s">
        <v>10424</v>
      </c>
      <c r="L3063" s="1">
        <v>1</v>
      </c>
      <c r="M3063" s="1" t="s">
        <v>10499</v>
      </c>
      <c r="N3063" s="1" t="s">
        <v>10658</v>
      </c>
      <c r="O3063" s="1">
        <v>460</v>
      </c>
      <c r="P3063" s="1" t="s">
        <v>1665</v>
      </c>
      <c r="Q3063" s="1">
        <v>4330</v>
      </c>
      <c r="R3063" s="1" t="str">
        <f>IFERROR(VLOOKUP(K3063,Proveedores!$A$2:$B$500,2,0),"Agregar")</f>
        <v>SOLS S.A</v>
      </c>
      <c r="S3063" s="5">
        <f t="shared" si="47"/>
        <v>1991800</v>
      </c>
    </row>
    <row r="3064" spans="1:19" x14ac:dyDescent="0.2">
      <c r="A3064" s="7">
        <v>44097.489027777781</v>
      </c>
      <c r="B3064" s="1" t="s">
        <v>11155</v>
      </c>
      <c r="C3064" s="1" t="s">
        <v>11156</v>
      </c>
      <c r="D3064" s="1" t="s">
        <v>1621</v>
      </c>
      <c r="E3064" s="1" t="s">
        <v>11157</v>
      </c>
      <c r="F3064" s="7">
        <v>44097</v>
      </c>
      <c r="G3064" s="1" t="s">
        <v>1323</v>
      </c>
      <c r="H3064" s="5">
        <v>2013450</v>
      </c>
      <c r="I3064" s="1">
        <v>0</v>
      </c>
      <c r="J3064" s="1">
        <v>0</v>
      </c>
      <c r="K3064" s="1" t="s">
        <v>10424</v>
      </c>
      <c r="L3064" s="1">
        <v>1</v>
      </c>
      <c r="M3064" s="1" t="s">
        <v>10499</v>
      </c>
      <c r="N3064" s="1" t="s">
        <v>10658</v>
      </c>
      <c r="O3064" s="1">
        <v>465</v>
      </c>
      <c r="P3064" s="1" t="s">
        <v>1665</v>
      </c>
      <c r="Q3064" s="1">
        <v>4330</v>
      </c>
      <c r="R3064" s="1" t="str">
        <f>IFERROR(VLOOKUP(K3064,Proveedores!$A$2:$B$500,2,0),"Agregar")</f>
        <v>SOLS S.A</v>
      </c>
      <c r="S3064" s="5">
        <f t="shared" si="47"/>
        <v>2013450</v>
      </c>
    </row>
    <row r="3065" spans="1:19" x14ac:dyDescent="0.2">
      <c r="A3065" s="7">
        <v>44097.492361111108</v>
      </c>
      <c r="B3065" s="1" t="s">
        <v>11158</v>
      </c>
      <c r="C3065" s="1" t="s">
        <v>11159</v>
      </c>
      <c r="D3065" s="1" t="s">
        <v>1621</v>
      </c>
      <c r="E3065" s="1" t="s">
        <v>11160</v>
      </c>
      <c r="F3065" s="7">
        <v>44097</v>
      </c>
      <c r="G3065" s="1" t="s">
        <v>1323</v>
      </c>
      <c r="H3065" s="5">
        <v>974250</v>
      </c>
      <c r="I3065" s="1">
        <v>0</v>
      </c>
      <c r="J3065" s="1">
        <v>0</v>
      </c>
      <c r="K3065" s="1" t="s">
        <v>10424</v>
      </c>
      <c r="L3065" s="1">
        <v>1</v>
      </c>
      <c r="M3065" s="1" t="s">
        <v>10499</v>
      </c>
      <c r="N3065" s="1" t="s">
        <v>10658</v>
      </c>
      <c r="O3065" s="1">
        <v>225</v>
      </c>
      <c r="P3065" s="1" t="s">
        <v>1665</v>
      </c>
      <c r="Q3065" s="1">
        <v>4330</v>
      </c>
      <c r="R3065" s="1" t="str">
        <f>IFERROR(VLOOKUP(K3065,Proveedores!$A$2:$B$500,2,0),"Agregar")</f>
        <v>SOLS S.A</v>
      </c>
      <c r="S3065" s="5">
        <f t="shared" si="47"/>
        <v>974250</v>
      </c>
    </row>
    <row r="3066" spans="1:19" x14ac:dyDescent="0.2">
      <c r="A3066" s="7">
        <v>44097.547384259262</v>
      </c>
      <c r="B3066" s="1" t="s">
        <v>11161</v>
      </c>
      <c r="C3066" s="1" t="s">
        <v>11162</v>
      </c>
      <c r="D3066" s="1" t="s">
        <v>1621</v>
      </c>
      <c r="E3066" s="1" t="s">
        <v>11163</v>
      </c>
      <c r="F3066" s="7">
        <v>44035</v>
      </c>
      <c r="G3066" s="1" t="s">
        <v>1162</v>
      </c>
      <c r="H3066" s="5">
        <v>6896596</v>
      </c>
      <c r="I3066" s="1">
        <v>1207</v>
      </c>
      <c r="J3066" s="1">
        <v>0</v>
      </c>
      <c r="K3066" s="1" t="s">
        <v>6366</v>
      </c>
      <c r="L3066" s="1">
        <v>11</v>
      </c>
      <c r="M3066" s="1" t="s">
        <v>8018</v>
      </c>
      <c r="N3066" s="1" t="s">
        <v>8019</v>
      </c>
      <c r="O3066" s="1">
        <v>322</v>
      </c>
      <c r="P3066" s="1" t="s">
        <v>8020</v>
      </c>
      <c r="Q3066" s="1">
        <v>21418</v>
      </c>
      <c r="R3066" s="1" t="str">
        <f>IFERROR(VLOOKUP(K3066,Proveedores!$A$2:$B$500,2,0),"Agregar")</f>
        <v>Pfizer S.R.L.</v>
      </c>
      <c r="S3066" s="5">
        <f t="shared" si="47"/>
        <v>6896596</v>
      </c>
    </row>
    <row r="3067" spans="1:19" x14ac:dyDescent="0.2">
      <c r="A3067" s="7">
        <v>44097.551608796297</v>
      </c>
      <c r="B3067" s="1" t="s">
        <v>11164</v>
      </c>
      <c r="C3067" s="1" t="s">
        <v>11165</v>
      </c>
      <c r="D3067" s="1" t="s">
        <v>1621</v>
      </c>
      <c r="E3067" s="1" t="s">
        <v>11166</v>
      </c>
      <c r="F3067" s="7">
        <v>44085</v>
      </c>
      <c r="G3067" s="1" t="s">
        <v>692</v>
      </c>
      <c r="H3067" s="5">
        <v>7320928.7999999998</v>
      </c>
      <c r="I3067" s="1">
        <v>1769</v>
      </c>
      <c r="J3067" s="1">
        <v>0</v>
      </c>
      <c r="K3067" s="1" t="s">
        <v>620</v>
      </c>
      <c r="L3067" s="1">
        <v>6</v>
      </c>
      <c r="M3067" s="1" t="s">
        <v>3984</v>
      </c>
      <c r="N3067" s="1" t="s">
        <v>6917</v>
      </c>
      <c r="O3067" s="1">
        <v>73356</v>
      </c>
      <c r="P3067" s="1" t="s">
        <v>6556</v>
      </c>
      <c r="Q3067" s="1">
        <v>99.8</v>
      </c>
      <c r="R3067" s="1" t="str">
        <f>IFERROR(VLOOKUP(K3067,Proveedores!$A$2:$B$500,2,0),"Agregar")</f>
        <v>PHARMOS S.A.</v>
      </c>
      <c r="S3067" s="5">
        <f t="shared" si="47"/>
        <v>7320928.7999999998</v>
      </c>
    </row>
    <row r="3068" spans="1:19" x14ac:dyDescent="0.2">
      <c r="A3068" s="7">
        <v>44097.553993055553</v>
      </c>
      <c r="B3068" s="1" t="s">
        <v>11167</v>
      </c>
      <c r="C3068" s="1" t="s">
        <v>11168</v>
      </c>
      <c r="D3068" s="1" t="s">
        <v>1621</v>
      </c>
      <c r="E3068" s="1" t="s">
        <v>11169</v>
      </c>
      <c r="F3068" s="7">
        <v>44097</v>
      </c>
      <c r="G3068" s="1">
        <v>0</v>
      </c>
      <c r="H3068" s="5">
        <v>1536678.22</v>
      </c>
      <c r="I3068" s="1">
        <v>0</v>
      </c>
      <c r="J3068" s="1" t="s">
        <v>28</v>
      </c>
      <c r="K3068" s="1" t="s">
        <v>4315</v>
      </c>
      <c r="L3068" s="1">
        <v>1</v>
      </c>
      <c r="M3068" s="1">
        <v>1</v>
      </c>
      <c r="N3068" s="1" t="s">
        <v>11170</v>
      </c>
      <c r="O3068" s="1">
        <v>7200</v>
      </c>
      <c r="P3068" s="1" t="s">
        <v>11171</v>
      </c>
      <c r="Q3068" s="1">
        <v>7257.04</v>
      </c>
      <c r="R3068" s="1" t="str">
        <f>IFERROR(VLOOKUP(K3068,Proveedores!$A$2:$B$500,2,0),"Agregar")</f>
        <v>Gador S.A.</v>
      </c>
      <c r="S3068" s="5">
        <f t="shared" si="47"/>
        <v>52250688</v>
      </c>
    </row>
    <row r="3069" spans="1:19" x14ac:dyDescent="0.2">
      <c r="A3069" s="7">
        <v>44097.555798611109</v>
      </c>
      <c r="B3069" s="1" t="s">
        <v>11172</v>
      </c>
      <c r="C3069" s="1" t="s">
        <v>11173</v>
      </c>
      <c r="D3069" s="1" t="s">
        <v>1621</v>
      </c>
      <c r="E3069" s="1" t="s">
        <v>11174</v>
      </c>
      <c r="F3069" s="7">
        <v>44035</v>
      </c>
      <c r="G3069" s="1" t="s">
        <v>1162</v>
      </c>
      <c r="H3069" s="5">
        <v>14821602</v>
      </c>
      <c r="I3069" s="1">
        <v>1207</v>
      </c>
      <c r="J3069" s="1">
        <v>0</v>
      </c>
      <c r="K3069" s="1" t="s">
        <v>6366</v>
      </c>
      <c r="L3069" s="1">
        <v>13</v>
      </c>
      <c r="M3069" s="1" t="s">
        <v>11175</v>
      </c>
      <c r="N3069" s="1" t="s">
        <v>7962</v>
      </c>
      <c r="O3069" s="1">
        <v>692</v>
      </c>
      <c r="P3069" s="1" t="s">
        <v>7917</v>
      </c>
      <c r="Q3069" s="1">
        <v>21418.5</v>
      </c>
      <c r="R3069" s="1" t="str">
        <f>IFERROR(VLOOKUP(K3069,Proveedores!$A$2:$B$500,2,0),"Agregar")</f>
        <v>Pfizer S.R.L.</v>
      </c>
      <c r="S3069" s="5">
        <f t="shared" si="47"/>
        <v>14821602</v>
      </c>
    </row>
    <row r="3070" spans="1:19" x14ac:dyDescent="0.2">
      <c r="A3070" s="7">
        <v>44097.717129629629</v>
      </c>
      <c r="B3070" s="1" t="s">
        <v>11176</v>
      </c>
      <c r="C3070" s="1" t="s">
        <v>11177</v>
      </c>
      <c r="D3070" s="1" t="s">
        <v>1621</v>
      </c>
      <c r="E3070" s="1" t="s">
        <v>11178</v>
      </c>
      <c r="F3070" s="7">
        <v>44097</v>
      </c>
      <c r="G3070" s="1" t="s">
        <v>1121</v>
      </c>
      <c r="H3070" s="5">
        <v>2235140.7999999998</v>
      </c>
      <c r="I3070" s="1" t="s">
        <v>11179</v>
      </c>
      <c r="J3070" s="1">
        <v>0</v>
      </c>
      <c r="K3070" s="1" t="s">
        <v>10979</v>
      </c>
      <c r="L3070" s="1">
        <v>14</v>
      </c>
      <c r="M3070" s="1" t="s">
        <v>11180</v>
      </c>
      <c r="N3070" s="1" t="s">
        <v>11181</v>
      </c>
      <c r="O3070" s="1">
        <v>22280</v>
      </c>
      <c r="P3070" s="1" t="s">
        <v>3712</v>
      </c>
      <c r="Q3070" s="1">
        <v>104.36</v>
      </c>
      <c r="R3070" s="1" t="str">
        <f>IFERROR(VLOOKUP(K3070,Proveedores!$A$2:$B$500,2,0),"Agregar")</f>
        <v>ABBOTT RAPID DIAGNOSTICS ARGENTINA S.A.</v>
      </c>
      <c r="S3070" s="5">
        <f t="shared" si="47"/>
        <v>2325140.7999999998</v>
      </c>
    </row>
    <row r="3071" spans="1:19" x14ac:dyDescent="0.2">
      <c r="A3071" s="7">
        <v>44098.418807870374</v>
      </c>
      <c r="B3071" s="1" t="s">
        <v>11182</v>
      </c>
      <c r="C3071" s="1" t="s">
        <v>11183</v>
      </c>
      <c r="D3071" s="1" t="s">
        <v>1621</v>
      </c>
      <c r="E3071" s="1" t="s">
        <v>11184</v>
      </c>
      <c r="F3071" s="7">
        <v>44070</v>
      </c>
      <c r="G3071" s="1" t="s">
        <v>11185</v>
      </c>
      <c r="H3071" s="5">
        <v>59166.66</v>
      </c>
      <c r="I3071" s="1" t="s">
        <v>11186</v>
      </c>
      <c r="J3071" s="1">
        <v>0</v>
      </c>
      <c r="K3071" s="1" t="s">
        <v>3293</v>
      </c>
      <c r="L3071" s="1">
        <v>1</v>
      </c>
      <c r="M3071" s="1" t="s">
        <v>11187</v>
      </c>
      <c r="N3071" s="1" t="s">
        <v>11188</v>
      </c>
      <c r="O3071" s="1">
        <v>1</v>
      </c>
      <c r="P3071" s="1" t="s">
        <v>2316</v>
      </c>
      <c r="Q3071" s="1">
        <v>59166.66</v>
      </c>
      <c r="R3071" s="1" t="str">
        <f>IFERROR(VLOOKUP(K3071,Proveedores!$A$2:$B$500,2,0),"Agregar")</f>
        <v>BECTON DICKINSON ARGENTINA SRL</v>
      </c>
      <c r="S3071" s="5">
        <f t="shared" si="47"/>
        <v>59166.66</v>
      </c>
    </row>
    <row r="3072" spans="1:19" x14ac:dyDescent="0.2">
      <c r="A3072" s="7">
        <v>44098.441782407404</v>
      </c>
      <c r="B3072" s="1" t="s">
        <v>11189</v>
      </c>
      <c r="C3072" s="1" t="s">
        <v>11190</v>
      </c>
      <c r="D3072" s="1" t="s">
        <v>1621</v>
      </c>
      <c r="E3072" s="1" t="s">
        <v>11191</v>
      </c>
      <c r="F3072" s="7">
        <v>44098</v>
      </c>
      <c r="G3072" s="1" t="s">
        <v>1323</v>
      </c>
      <c r="H3072" s="5">
        <v>714450</v>
      </c>
      <c r="I3072" s="1">
        <v>0</v>
      </c>
      <c r="J3072" s="1">
        <v>0</v>
      </c>
      <c r="K3072" s="1" t="s">
        <v>10424</v>
      </c>
      <c r="L3072" s="1">
        <v>1</v>
      </c>
      <c r="M3072" s="1" t="s">
        <v>10499</v>
      </c>
      <c r="N3072" s="1" t="s">
        <v>10658</v>
      </c>
      <c r="O3072" s="1">
        <v>165</v>
      </c>
      <c r="P3072" s="1" t="s">
        <v>1665</v>
      </c>
      <c r="Q3072" s="1">
        <v>4330</v>
      </c>
      <c r="R3072" s="1" t="str">
        <f>IFERROR(VLOOKUP(K3072,Proveedores!$A$2:$B$500,2,0),"Agregar")</f>
        <v>SOLS S.A</v>
      </c>
      <c r="S3072" s="5">
        <f t="shared" si="47"/>
        <v>714450</v>
      </c>
    </row>
    <row r="3073" spans="1:19" x14ac:dyDescent="0.2">
      <c r="A3073" s="7">
        <v>44098.51353009259</v>
      </c>
      <c r="B3073" s="1" t="s">
        <v>11192</v>
      </c>
      <c r="C3073" s="1" t="s">
        <v>11193</v>
      </c>
      <c r="D3073" s="1" t="s">
        <v>1621</v>
      </c>
      <c r="E3073" s="1" t="s">
        <v>11194</v>
      </c>
      <c r="F3073" s="7">
        <v>44097</v>
      </c>
      <c r="G3073" s="1" t="s">
        <v>668</v>
      </c>
      <c r="H3073" s="5">
        <v>12034700.16</v>
      </c>
      <c r="I3073" s="1">
        <v>1700038813</v>
      </c>
      <c r="J3073" s="1">
        <v>0</v>
      </c>
      <c r="K3073" s="1" t="s">
        <v>5015</v>
      </c>
      <c r="L3073" s="1" t="s">
        <v>11195</v>
      </c>
      <c r="M3073" s="1" t="s">
        <v>11196</v>
      </c>
      <c r="N3073" s="1" t="s">
        <v>2060</v>
      </c>
      <c r="O3073" s="1">
        <v>1094</v>
      </c>
      <c r="P3073" s="1" t="s">
        <v>1665</v>
      </c>
      <c r="Q3073" s="1">
        <v>114.59</v>
      </c>
      <c r="R3073" s="1" t="str">
        <f>IFERROR(VLOOKUP(K3073,Proveedores!$A$2:$B$500,2,0),"Agregar")</f>
        <v xml:space="preserve">WM ARGENTINA SA </v>
      </c>
      <c r="S3073" s="5">
        <f t="shared" si="47"/>
        <v>125361.46</v>
      </c>
    </row>
    <row r="3074" spans="1:19" x14ac:dyDescent="0.2">
      <c r="A3074" s="7">
        <v>44098.531458333331</v>
      </c>
      <c r="B3074" s="1" t="s">
        <v>11197</v>
      </c>
      <c r="C3074" s="1" t="s">
        <v>11198</v>
      </c>
      <c r="D3074" s="1" t="s">
        <v>1621</v>
      </c>
      <c r="E3074" s="1" t="s">
        <v>11199</v>
      </c>
      <c r="F3074" s="7">
        <v>44077</v>
      </c>
      <c r="G3074" s="1" t="s">
        <v>8728</v>
      </c>
      <c r="H3074" s="5">
        <v>1087900</v>
      </c>
      <c r="I3074" s="1" t="s">
        <v>11200</v>
      </c>
      <c r="J3074" s="1">
        <v>0</v>
      </c>
      <c r="K3074" s="1" t="s">
        <v>10219</v>
      </c>
      <c r="L3074" s="1" t="s">
        <v>10220</v>
      </c>
      <c r="M3074" s="1">
        <v>10</v>
      </c>
      <c r="N3074" s="1" t="s">
        <v>10221</v>
      </c>
      <c r="O3074" s="1">
        <v>4300</v>
      </c>
      <c r="P3074" s="1">
        <v>1</v>
      </c>
      <c r="Q3074" s="1">
        <v>253</v>
      </c>
      <c r="R3074" s="1" t="str">
        <f>IFERROR(VLOOKUP(K3074,Proveedores!$A$2:$B$500,2,0),"Agregar")</f>
        <v xml:space="preserve">Corporacion Rio Lujan S.A. </v>
      </c>
      <c r="S3074" s="5">
        <f t="shared" si="47"/>
        <v>1087900</v>
      </c>
    </row>
    <row r="3075" spans="1:19" x14ac:dyDescent="0.2">
      <c r="A3075" s="7">
        <v>44098.538391203707</v>
      </c>
      <c r="B3075" s="1" t="s">
        <v>11201</v>
      </c>
      <c r="C3075" s="1" t="s">
        <v>11202</v>
      </c>
      <c r="D3075" s="1" t="s">
        <v>1621</v>
      </c>
      <c r="E3075" s="1">
        <v>18600001426</v>
      </c>
      <c r="F3075" s="7">
        <v>44083</v>
      </c>
      <c r="G3075" s="1" t="s">
        <v>8728</v>
      </c>
      <c r="H3075" s="5">
        <v>759000</v>
      </c>
      <c r="I3075" s="1" t="s">
        <v>11203</v>
      </c>
      <c r="J3075" s="1">
        <v>0</v>
      </c>
      <c r="K3075" s="1" t="s">
        <v>10219</v>
      </c>
      <c r="L3075" s="1" t="s">
        <v>10220</v>
      </c>
      <c r="M3075" s="1">
        <v>10</v>
      </c>
      <c r="N3075" s="1" t="s">
        <v>10221</v>
      </c>
      <c r="O3075" s="1">
        <v>3000</v>
      </c>
      <c r="P3075" s="1">
        <v>1</v>
      </c>
      <c r="Q3075" s="1">
        <v>253</v>
      </c>
      <c r="R3075" s="1" t="str">
        <f>IFERROR(VLOOKUP(K3075,Proveedores!$A$2:$B$500,2,0),"Agregar")</f>
        <v xml:space="preserve">Corporacion Rio Lujan S.A. </v>
      </c>
      <c r="S3075" s="5">
        <f t="shared" ref="S3075:S3138" si="48">Q3075*O3075</f>
        <v>759000</v>
      </c>
    </row>
    <row r="3076" spans="1:19" x14ac:dyDescent="0.2">
      <c r="A3076" s="7">
        <v>44098.543761574074</v>
      </c>
      <c r="B3076" s="1" t="s">
        <v>11204</v>
      </c>
      <c r="C3076" s="1" t="s">
        <v>11205</v>
      </c>
      <c r="D3076" s="1" t="s">
        <v>1621</v>
      </c>
      <c r="E3076" s="1">
        <v>18600001427</v>
      </c>
      <c r="F3076" s="7">
        <v>44084</v>
      </c>
      <c r="G3076" s="1" t="s">
        <v>8728</v>
      </c>
      <c r="H3076" s="5">
        <v>1400000</v>
      </c>
      <c r="I3076" s="1" t="s">
        <v>11206</v>
      </c>
      <c r="J3076" s="1">
        <v>0</v>
      </c>
      <c r="K3076" s="1" t="s">
        <v>10219</v>
      </c>
      <c r="L3076" s="1" t="s">
        <v>11031</v>
      </c>
      <c r="M3076" s="1">
        <v>1</v>
      </c>
      <c r="N3076" s="1" t="s">
        <v>11207</v>
      </c>
      <c r="O3076" s="1">
        <v>8000</v>
      </c>
      <c r="P3076" s="1">
        <v>1</v>
      </c>
      <c r="Q3076" s="1">
        <v>175</v>
      </c>
      <c r="R3076" s="1" t="str">
        <f>IFERROR(VLOOKUP(K3076,Proveedores!$A$2:$B$500,2,0),"Agregar")</f>
        <v xml:space="preserve">Corporacion Rio Lujan S.A. </v>
      </c>
      <c r="S3076" s="5">
        <f t="shared" si="48"/>
        <v>1400000</v>
      </c>
    </row>
    <row r="3077" spans="1:19" x14ac:dyDescent="0.2">
      <c r="A3077" s="7">
        <v>44098.548784722225</v>
      </c>
      <c r="B3077" s="1" t="s">
        <v>11208</v>
      </c>
      <c r="C3077" s="1" t="s">
        <v>11209</v>
      </c>
      <c r="D3077" s="1" t="s">
        <v>1621</v>
      </c>
      <c r="E3077" s="1">
        <v>18600001428</v>
      </c>
      <c r="F3077" s="7">
        <v>44088</v>
      </c>
      <c r="G3077" s="1" t="s">
        <v>8728</v>
      </c>
      <c r="H3077" s="5">
        <v>1400000</v>
      </c>
      <c r="I3077" s="1" t="s">
        <v>11210</v>
      </c>
      <c r="J3077" s="1">
        <v>0</v>
      </c>
      <c r="K3077" s="1" t="s">
        <v>10219</v>
      </c>
      <c r="L3077" s="1" t="s">
        <v>11031</v>
      </c>
      <c r="M3077" s="1">
        <v>1</v>
      </c>
      <c r="N3077" s="1" t="s">
        <v>11207</v>
      </c>
      <c r="O3077" s="1">
        <v>8000</v>
      </c>
      <c r="P3077" s="1">
        <v>1</v>
      </c>
      <c r="Q3077" s="1">
        <v>175</v>
      </c>
      <c r="R3077" s="1" t="str">
        <f>IFERROR(VLOOKUP(K3077,Proveedores!$A$2:$B$500,2,0),"Agregar")</f>
        <v xml:space="preserve">Corporacion Rio Lujan S.A. </v>
      </c>
      <c r="S3077" s="5">
        <f t="shared" si="48"/>
        <v>1400000</v>
      </c>
    </row>
    <row r="3078" spans="1:19" x14ac:dyDescent="0.2">
      <c r="A3078" s="7">
        <v>44098.552465277775</v>
      </c>
      <c r="B3078" s="1" t="s">
        <v>11211</v>
      </c>
      <c r="C3078" s="1" t="s">
        <v>11212</v>
      </c>
      <c r="D3078" s="1" t="s">
        <v>1621</v>
      </c>
      <c r="E3078" s="1">
        <v>18600001430</v>
      </c>
      <c r="F3078" s="7">
        <v>44090</v>
      </c>
      <c r="G3078" s="1" t="s">
        <v>8728</v>
      </c>
      <c r="H3078" s="5">
        <v>1400000</v>
      </c>
      <c r="I3078" s="1" t="s">
        <v>11213</v>
      </c>
      <c r="J3078" s="1">
        <v>0</v>
      </c>
      <c r="K3078" s="1" t="s">
        <v>10219</v>
      </c>
      <c r="L3078" s="1" t="s">
        <v>11031</v>
      </c>
      <c r="M3078" s="1">
        <v>1</v>
      </c>
      <c r="N3078" s="1" t="s">
        <v>11207</v>
      </c>
      <c r="O3078" s="1">
        <v>8000</v>
      </c>
      <c r="P3078" s="1">
        <v>1</v>
      </c>
      <c r="Q3078" s="1">
        <v>175</v>
      </c>
      <c r="R3078" s="1" t="str">
        <f>IFERROR(VLOOKUP(K3078,Proveedores!$A$2:$B$500,2,0),"Agregar")</f>
        <v xml:space="preserve">Corporacion Rio Lujan S.A. </v>
      </c>
      <c r="S3078" s="5">
        <f t="shared" si="48"/>
        <v>1400000</v>
      </c>
    </row>
    <row r="3079" spans="1:19" x14ac:dyDescent="0.2">
      <c r="A3079" s="7">
        <v>44098.557060185187</v>
      </c>
      <c r="B3079" s="1" t="s">
        <v>11214</v>
      </c>
      <c r="C3079" s="1" t="s">
        <v>11215</v>
      </c>
      <c r="D3079" s="1" t="s">
        <v>1621</v>
      </c>
      <c r="E3079" s="1">
        <v>18600001431</v>
      </c>
      <c r="F3079" s="7">
        <v>44095</v>
      </c>
      <c r="G3079" s="1" t="s">
        <v>8728</v>
      </c>
      <c r="H3079" s="5">
        <v>8000</v>
      </c>
      <c r="I3079" s="1">
        <v>2020</v>
      </c>
      <c r="J3079" s="1">
        <v>0</v>
      </c>
      <c r="K3079" s="1" t="s">
        <v>10219</v>
      </c>
      <c r="L3079" s="1" t="s">
        <v>11031</v>
      </c>
      <c r="M3079" s="1">
        <v>1</v>
      </c>
      <c r="N3079" s="1" t="s">
        <v>11207</v>
      </c>
      <c r="O3079" s="1">
        <v>8000</v>
      </c>
      <c r="P3079" s="1">
        <v>1</v>
      </c>
      <c r="Q3079" s="1">
        <v>175</v>
      </c>
      <c r="R3079" s="1" t="str">
        <f>IFERROR(VLOOKUP(K3079,Proveedores!$A$2:$B$500,2,0),"Agregar")</f>
        <v xml:space="preserve">Corporacion Rio Lujan S.A. </v>
      </c>
      <c r="S3079" s="5">
        <f t="shared" si="48"/>
        <v>1400000</v>
      </c>
    </row>
    <row r="3080" spans="1:19" x14ac:dyDescent="0.2">
      <c r="A3080" s="7">
        <v>44098.562372685185</v>
      </c>
      <c r="B3080" s="1" t="s">
        <v>11216</v>
      </c>
      <c r="C3080" s="1" t="s">
        <v>11217</v>
      </c>
      <c r="D3080" s="1" t="s">
        <v>1621</v>
      </c>
      <c r="E3080" s="1">
        <v>18600001432</v>
      </c>
      <c r="F3080" s="7">
        <v>44096</v>
      </c>
      <c r="G3080" s="1" t="s">
        <v>8728</v>
      </c>
      <c r="H3080" s="5">
        <v>1350640</v>
      </c>
      <c r="I3080" s="1">
        <v>2020</v>
      </c>
      <c r="J3080" s="1">
        <v>0</v>
      </c>
      <c r="K3080" s="1" t="s">
        <v>10219</v>
      </c>
      <c r="L3080" s="1" t="s">
        <v>11031</v>
      </c>
      <c r="M3080" s="1">
        <v>1</v>
      </c>
      <c r="N3080" s="1" t="s">
        <v>11207</v>
      </c>
      <c r="O3080" s="1">
        <v>5000</v>
      </c>
      <c r="P3080" s="1">
        <v>1</v>
      </c>
      <c r="Q3080" s="1">
        <v>175</v>
      </c>
      <c r="R3080" s="1" t="str">
        <f>IFERROR(VLOOKUP(K3080,Proveedores!$A$2:$B$500,2,0),"Agregar")</f>
        <v xml:space="preserve">Corporacion Rio Lujan S.A. </v>
      </c>
      <c r="S3080" s="5">
        <f t="shared" si="48"/>
        <v>875000</v>
      </c>
    </row>
    <row r="3081" spans="1:19" x14ac:dyDescent="0.2">
      <c r="A3081" s="7">
        <v>44098.562372685185</v>
      </c>
      <c r="B3081" s="1" t="s">
        <v>11216</v>
      </c>
      <c r="C3081" s="1" t="s">
        <v>11217</v>
      </c>
      <c r="D3081" s="1" t="s">
        <v>1621</v>
      </c>
      <c r="E3081" s="1">
        <v>18600001432</v>
      </c>
      <c r="F3081" s="7">
        <v>44096</v>
      </c>
      <c r="G3081" s="1" t="s">
        <v>8728</v>
      </c>
      <c r="H3081" s="5">
        <v>1350640</v>
      </c>
      <c r="I3081" s="1">
        <v>2020</v>
      </c>
      <c r="J3081" s="1">
        <v>0</v>
      </c>
      <c r="K3081" s="1" t="s">
        <v>10219</v>
      </c>
      <c r="L3081" s="1" t="s">
        <v>10220</v>
      </c>
      <c r="M3081" s="1">
        <v>10</v>
      </c>
      <c r="N3081" s="1" t="s">
        <v>11218</v>
      </c>
      <c r="O3081" s="1">
        <v>1880</v>
      </c>
      <c r="P3081" s="1">
        <v>1</v>
      </c>
      <c r="Q3081" s="1">
        <v>253</v>
      </c>
      <c r="R3081" s="1" t="str">
        <f>IFERROR(VLOOKUP(K3081,Proveedores!$A$2:$B$500,2,0),"Agregar")</f>
        <v xml:space="preserve">Corporacion Rio Lujan S.A. </v>
      </c>
      <c r="S3081" s="5">
        <f t="shared" si="48"/>
        <v>475640</v>
      </c>
    </row>
    <row r="3082" spans="1:19" x14ac:dyDescent="0.2">
      <c r="A3082" s="7">
        <v>44098.657060185185</v>
      </c>
      <c r="B3082" s="1" t="s">
        <v>11219</v>
      </c>
      <c r="C3082" s="1" t="s">
        <v>11220</v>
      </c>
      <c r="D3082" s="1" t="s">
        <v>1621</v>
      </c>
      <c r="E3082" s="1" t="s">
        <v>11221</v>
      </c>
      <c r="F3082" s="7">
        <v>44098</v>
      </c>
      <c r="G3082" s="1" t="s">
        <v>692</v>
      </c>
      <c r="H3082" s="5">
        <v>2969230.32</v>
      </c>
      <c r="I3082" s="1">
        <v>1764</v>
      </c>
      <c r="J3082" s="1">
        <v>0</v>
      </c>
      <c r="K3082" s="1" t="s">
        <v>2399</v>
      </c>
      <c r="L3082" s="1">
        <v>18</v>
      </c>
      <c r="M3082" s="1" t="s">
        <v>1995</v>
      </c>
      <c r="N3082" s="1" t="s">
        <v>7994</v>
      </c>
      <c r="O3082" s="1">
        <v>69084</v>
      </c>
      <c r="P3082" s="1" t="s">
        <v>1892</v>
      </c>
      <c r="Q3082" s="1">
        <v>42.98</v>
      </c>
      <c r="R3082" s="1" t="str">
        <f>IFERROR(VLOOKUP(K3082,Proveedores!$A$2:$B$500,2,0),"Agregar")</f>
        <v>PRO MED INTERNACIONAL SA</v>
      </c>
      <c r="S3082" s="5">
        <f t="shared" si="48"/>
        <v>2969230.32</v>
      </c>
    </row>
    <row r="3083" spans="1:19" x14ac:dyDescent="0.2">
      <c r="A3083" s="7">
        <v>44098.7190162037</v>
      </c>
      <c r="B3083" s="1" t="s">
        <v>11222</v>
      </c>
      <c r="C3083" s="1" t="s">
        <v>11223</v>
      </c>
      <c r="D3083" s="1" t="s">
        <v>1621</v>
      </c>
      <c r="E3083" s="1" t="s">
        <v>11224</v>
      </c>
      <c r="F3083" s="7">
        <v>44098</v>
      </c>
      <c r="G3083" s="1" t="s">
        <v>7514</v>
      </c>
      <c r="H3083" s="5">
        <v>6383584</v>
      </c>
      <c r="I3083" s="1" t="s">
        <v>1816</v>
      </c>
      <c r="J3083" s="1">
        <v>0</v>
      </c>
      <c r="K3083" s="1" t="s">
        <v>1399</v>
      </c>
      <c r="L3083" s="1">
        <v>3</v>
      </c>
      <c r="M3083" s="1" t="s">
        <v>1816</v>
      </c>
      <c r="N3083" s="1" t="s">
        <v>10490</v>
      </c>
      <c r="O3083" s="1">
        <v>33440</v>
      </c>
      <c r="P3083" s="1" t="s">
        <v>2149</v>
      </c>
      <c r="Q3083" s="1">
        <v>17.399999999999999</v>
      </c>
      <c r="R3083" s="1" t="str">
        <f>IFERROR(VLOOKUP(K3083,Proveedores!$A$2:$B$500,2,0),"Agregar")</f>
        <v>FABRICALCO S.R.L.</v>
      </c>
      <c r="S3083" s="5">
        <f t="shared" si="48"/>
        <v>581856</v>
      </c>
    </row>
    <row r="3084" spans="1:19" x14ac:dyDescent="0.2">
      <c r="A3084" s="7">
        <v>44098.7190162037</v>
      </c>
      <c r="B3084" s="1" t="s">
        <v>11222</v>
      </c>
      <c r="C3084" s="1" t="s">
        <v>11223</v>
      </c>
      <c r="D3084" s="1" t="s">
        <v>1621</v>
      </c>
      <c r="E3084" s="1" t="s">
        <v>11224</v>
      </c>
      <c r="F3084" s="7">
        <v>44098</v>
      </c>
      <c r="G3084" s="1" t="s">
        <v>7514</v>
      </c>
      <c r="H3084" s="5">
        <v>6383584</v>
      </c>
      <c r="I3084" s="1" t="s">
        <v>1816</v>
      </c>
      <c r="J3084" s="1">
        <v>0</v>
      </c>
      <c r="K3084" s="1" t="s">
        <v>1399</v>
      </c>
      <c r="L3084" s="1">
        <v>1</v>
      </c>
      <c r="M3084" s="1" t="s">
        <v>1816</v>
      </c>
      <c r="N3084" s="1" t="s">
        <v>10491</v>
      </c>
      <c r="O3084" s="1">
        <v>41920</v>
      </c>
      <c r="P3084" s="1" t="s">
        <v>2149</v>
      </c>
      <c r="Q3084" s="1">
        <v>138.4</v>
      </c>
      <c r="R3084" s="1" t="str">
        <f>IFERROR(VLOOKUP(K3084,Proveedores!$A$2:$B$500,2,0),"Agregar")</f>
        <v>FABRICALCO S.R.L.</v>
      </c>
      <c r="S3084" s="5">
        <f t="shared" si="48"/>
        <v>5801728</v>
      </c>
    </row>
    <row r="3085" spans="1:19" x14ac:dyDescent="0.2">
      <c r="A3085" s="7">
        <v>44099.369155092594</v>
      </c>
      <c r="B3085" s="1" t="s">
        <v>11225</v>
      </c>
      <c r="C3085" s="1" t="s">
        <v>11226</v>
      </c>
      <c r="D3085" s="1" t="s">
        <v>1621</v>
      </c>
      <c r="E3085" s="1" t="s">
        <v>11227</v>
      </c>
      <c r="F3085" s="7">
        <v>44070</v>
      </c>
      <c r="G3085" s="1" t="s">
        <v>11228</v>
      </c>
      <c r="H3085" s="5">
        <v>8031500</v>
      </c>
      <c r="I3085" s="1">
        <v>1622</v>
      </c>
      <c r="J3085" s="1">
        <v>0</v>
      </c>
      <c r="K3085" s="1" t="s">
        <v>1290</v>
      </c>
      <c r="L3085" s="1">
        <v>3</v>
      </c>
      <c r="M3085" s="1" t="s">
        <v>11229</v>
      </c>
      <c r="N3085" s="1" t="s">
        <v>11230</v>
      </c>
      <c r="O3085" s="1">
        <v>160630</v>
      </c>
      <c r="P3085" s="1" t="s">
        <v>11231</v>
      </c>
      <c r="Q3085" s="1">
        <v>50</v>
      </c>
      <c r="R3085" s="1" t="str">
        <f>IFERROR(VLOOKUP(K3085,Proveedores!$A$2:$B$500,2,0),"Agregar")</f>
        <v>DROGUERIA DEL SUD S.A.</v>
      </c>
      <c r="S3085" s="5">
        <f t="shared" si="48"/>
        <v>8031500</v>
      </c>
    </row>
    <row r="3086" spans="1:19" x14ac:dyDescent="0.2">
      <c r="A3086" s="7">
        <v>44099.376504629632</v>
      </c>
      <c r="B3086" s="1" t="s">
        <v>11232</v>
      </c>
      <c r="C3086" s="1" t="s">
        <v>11233</v>
      </c>
      <c r="D3086" s="1" t="s">
        <v>1621</v>
      </c>
      <c r="E3086" s="1" t="s">
        <v>11234</v>
      </c>
      <c r="F3086" s="7">
        <v>44090</v>
      </c>
      <c r="G3086" s="1" t="s">
        <v>692</v>
      </c>
      <c r="H3086" s="5">
        <v>666624.88</v>
      </c>
      <c r="I3086" s="1">
        <v>1792</v>
      </c>
      <c r="J3086" s="1">
        <v>0</v>
      </c>
      <c r="K3086" s="1" t="s">
        <v>620</v>
      </c>
      <c r="L3086" s="1">
        <v>15</v>
      </c>
      <c r="M3086" s="1" t="s">
        <v>1683</v>
      </c>
      <c r="N3086" s="1" t="s">
        <v>11235</v>
      </c>
      <c r="O3086" s="1">
        <v>417180</v>
      </c>
      <c r="P3086" s="1" t="s">
        <v>3482</v>
      </c>
      <c r="Q3086" s="1">
        <v>1.5980000000000001</v>
      </c>
      <c r="R3086" s="1" t="str">
        <f>IFERROR(VLOOKUP(K3086,Proveedores!$A$2:$B$500,2,0),"Agregar")</f>
        <v>PHARMOS S.A.</v>
      </c>
      <c r="S3086" s="5">
        <f t="shared" si="48"/>
        <v>666653.64</v>
      </c>
    </row>
    <row r="3087" spans="1:19" x14ac:dyDescent="0.2">
      <c r="A3087" s="7">
        <v>44099.416597222225</v>
      </c>
      <c r="B3087" s="1" t="s">
        <v>11236</v>
      </c>
      <c r="C3087" s="1" t="s">
        <v>11237</v>
      </c>
      <c r="D3087" s="1" t="s">
        <v>1621</v>
      </c>
      <c r="E3087" s="1">
        <v>22524</v>
      </c>
      <c r="F3087" s="7">
        <v>44099</v>
      </c>
      <c r="G3087" s="1" t="s">
        <v>11238</v>
      </c>
      <c r="H3087" s="5">
        <v>99393336</v>
      </c>
      <c r="I3087" s="1" t="s">
        <v>11239</v>
      </c>
      <c r="J3087" s="1">
        <v>0</v>
      </c>
      <c r="K3087" s="1" t="s">
        <v>11240</v>
      </c>
      <c r="L3087" s="1">
        <v>1</v>
      </c>
      <c r="M3087" s="1">
        <v>786979599190</v>
      </c>
      <c r="N3087" s="1" t="s">
        <v>11241</v>
      </c>
      <c r="O3087" s="1">
        <v>9960</v>
      </c>
      <c r="P3087" s="1" t="s">
        <v>1850</v>
      </c>
      <c r="Q3087" s="1">
        <v>4179</v>
      </c>
      <c r="R3087" s="1" t="str">
        <f>IFERROR(VLOOKUP(K3087,Proveedores!$A$2:$B$500,2,0),"Agregar")</f>
        <v>MEDI SISTEM SRL</v>
      </c>
      <c r="S3087" s="5">
        <f t="shared" si="48"/>
        <v>41622840</v>
      </c>
    </row>
    <row r="3088" spans="1:19" x14ac:dyDescent="0.2">
      <c r="A3088" s="7">
        <v>44099.416597222225</v>
      </c>
      <c r="B3088" s="1" t="s">
        <v>11236</v>
      </c>
      <c r="C3088" s="1" t="s">
        <v>11237</v>
      </c>
      <c r="D3088" s="1" t="s">
        <v>1621</v>
      </c>
      <c r="E3088" s="1">
        <v>22524</v>
      </c>
      <c r="F3088" s="7">
        <v>44099</v>
      </c>
      <c r="G3088" s="1" t="s">
        <v>11238</v>
      </c>
      <c r="H3088" s="5">
        <v>99393336</v>
      </c>
      <c r="I3088" s="1" t="s">
        <v>11239</v>
      </c>
      <c r="J3088" s="1">
        <v>0</v>
      </c>
      <c r="K3088" s="1" t="s">
        <v>11240</v>
      </c>
      <c r="L3088" s="1">
        <v>2</v>
      </c>
      <c r="M3088" s="1">
        <v>786979599190</v>
      </c>
      <c r="N3088" s="1" t="s">
        <v>11241</v>
      </c>
      <c r="O3088" s="1">
        <v>3600</v>
      </c>
      <c r="P3088" s="1" t="s">
        <v>1850</v>
      </c>
      <c r="Q3088" s="1">
        <v>4179</v>
      </c>
      <c r="R3088" s="1" t="str">
        <f>IFERROR(VLOOKUP(K3088,Proveedores!$A$2:$B$500,2,0),"Agregar")</f>
        <v>MEDI SISTEM SRL</v>
      </c>
      <c r="S3088" s="5">
        <f t="shared" si="48"/>
        <v>15044400</v>
      </c>
    </row>
    <row r="3089" spans="1:19" x14ac:dyDescent="0.2">
      <c r="A3089" s="7">
        <v>44099.416597222225</v>
      </c>
      <c r="B3089" s="1" t="s">
        <v>11236</v>
      </c>
      <c r="C3089" s="1" t="s">
        <v>11237</v>
      </c>
      <c r="D3089" s="1" t="s">
        <v>1621</v>
      </c>
      <c r="E3089" s="1">
        <v>22524</v>
      </c>
      <c r="F3089" s="7">
        <v>44099</v>
      </c>
      <c r="G3089" s="1" t="s">
        <v>11238</v>
      </c>
      <c r="H3089" s="5">
        <v>99393336</v>
      </c>
      <c r="I3089" s="1" t="s">
        <v>11239</v>
      </c>
      <c r="J3089" s="1">
        <v>0</v>
      </c>
      <c r="K3089" s="1" t="s">
        <v>11240</v>
      </c>
      <c r="L3089" s="1">
        <v>3</v>
      </c>
      <c r="M3089" s="1">
        <v>785212294190</v>
      </c>
      <c r="N3089" s="1" t="s">
        <v>11241</v>
      </c>
      <c r="O3089" s="1">
        <v>2040</v>
      </c>
      <c r="P3089" s="1" t="s">
        <v>1850</v>
      </c>
      <c r="Q3089" s="1">
        <v>4179</v>
      </c>
      <c r="R3089" s="1" t="str">
        <f>IFERROR(VLOOKUP(K3089,Proveedores!$A$2:$B$500,2,0),"Agregar")</f>
        <v>MEDI SISTEM SRL</v>
      </c>
      <c r="S3089" s="5">
        <f t="shared" si="48"/>
        <v>8525160</v>
      </c>
    </row>
    <row r="3090" spans="1:19" x14ac:dyDescent="0.2">
      <c r="A3090" s="7">
        <v>44099.416597222225</v>
      </c>
      <c r="B3090" s="1" t="s">
        <v>11236</v>
      </c>
      <c r="C3090" s="1" t="s">
        <v>11237</v>
      </c>
      <c r="D3090" s="1" t="s">
        <v>1621</v>
      </c>
      <c r="E3090" s="1">
        <v>22524</v>
      </c>
      <c r="F3090" s="7">
        <v>44099</v>
      </c>
      <c r="G3090" s="1" t="s">
        <v>11238</v>
      </c>
      <c r="H3090" s="5">
        <v>99393336</v>
      </c>
      <c r="I3090" s="1" t="s">
        <v>11239</v>
      </c>
      <c r="J3090" s="1">
        <v>0</v>
      </c>
      <c r="K3090" s="1" t="s">
        <v>11240</v>
      </c>
      <c r="L3090" s="1">
        <v>6</v>
      </c>
      <c r="M3090" s="1">
        <v>785212294190</v>
      </c>
      <c r="N3090" s="1" t="s">
        <v>11241</v>
      </c>
      <c r="O3090" s="1">
        <v>6024</v>
      </c>
      <c r="P3090" s="1" t="s">
        <v>1850</v>
      </c>
      <c r="Q3090" s="1">
        <v>4179</v>
      </c>
      <c r="R3090" s="1" t="str">
        <f>IFERROR(VLOOKUP(K3090,Proveedores!$A$2:$B$500,2,0),"Agregar")</f>
        <v>MEDI SISTEM SRL</v>
      </c>
      <c r="S3090" s="5">
        <f t="shared" si="48"/>
        <v>25174296</v>
      </c>
    </row>
    <row r="3091" spans="1:19" x14ac:dyDescent="0.2">
      <c r="A3091" s="7">
        <v>44099.416597222225</v>
      </c>
      <c r="B3091" s="1" t="s">
        <v>11236</v>
      </c>
      <c r="C3091" s="1" t="s">
        <v>11237</v>
      </c>
      <c r="D3091" s="1" t="s">
        <v>1621</v>
      </c>
      <c r="E3091" s="1">
        <v>22524</v>
      </c>
      <c r="F3091" s="7">
        <v>44099</v>
      </c>
      <c r="G3091" s="1" t="s">
        <v>11238</v>
      </c>
      <c r="H3091" s="5">
        <v>99393336</v>
      </c>
      <c r="I3091" s="1" t="s">
        <v>11239</v>
      </c>
      <c r="J3091" s="1">
        <v>0</v>
      </c>
      <c r="K3091" s="1" t="s">
        <v>11240</v>
      </c>
      <c r="L3091" s="1">
        <v>7</v>
      </c>
      <c r="M3091" s="1">
        <v>785212294190</v>
      </c>
      <c r="N3091" s="1" t="s">
        <v>11241</v>
      </c>
      <c r="O3091" s="1">
        <v>2160</v>
      </c>
      <c r="P3091" s="1" t="s">
        <v>1850</v>
      </c>
      <c r="Q3091" s="1">
        <v>4179</v>
      </c>
      <c r="R3091" s="1" t="str">
        <f>IFERROR(VLOOKUP(K3091,Proveedores!$A$2:$B$500,2,0),"Agregar")</f>
        <v>MEDI SISTEM SRL</v>
      </c>
      <c r="S3091" s="5">
        <f t="shared" si="48"/>
        <v>9026640</v>
      </c>
    </row>
    <row r="3092" spans="1:19" x14ac:dyDescent="0.2">
      <c r="A3092" s="7">
        <v>44099.514652777776</v>
      </c>
      <c r="B3092" s="1" t="s">
        <v>11242</v>
      </c>
      <c r="C3092" s="1" t="s">
        <v>11243</v>
      </c>
      <c r="D3092" s="1" t="s">
        <v>1621</v>
      </c>
      <c r="E3092" s="1" t="s">
        <v>11244</v>
      </c>
      <c r="F3092" s="7">
        <v>43992</v>
      </c>
      <c r="G3092" s="1" t="s">
        <v>1162</v>
      </c>
      <c r="H3092" s="5">
        <v>335670.34</v>
      </c>
      <c r="I3092" s="1">
        <v>924</v>
      </c>
      <c r="J3092" s="1">
        <v>0</v>
      </c>
      <c r="K3092" s="1" t="s">
        <v>4414</v>
      </c>
      <c r="L3092" s="1">
        <v>5</v>
      </c>
      <c r="M3092" s="1" t="s">
        <v>11106</v>
      </c>
      <c r="N3092" s="1" t="s">
        <v>11107</v>
      </c>
      <c r="O3092" s="1">
        <v>393450</v>
      </c>
      <c r="P3092" s="1" t="s">
        <v>4989</v>
      </c>
      <c r="Q3092" s="1">
        <v>20.04</v>
      </c>
      <c r="R3092" s="1" t="str">
        <f>IFERROR(VLOOKUP(K3092,Proveedores!$A$2:$B$500,2,0),"Agregar")</f>
        <v>NOVARTIS ARGENTINA SA</v>
      </c>
      <c r="S3092" s="5">
        <f t="shared" si="48"/>
        <v>7884738</v>
      </c>
    </row>
    <row r="3093" spans="1:19" x14ac:dyDescent="0.2">
      <c r="A3093" s="7">
        <v>44099.524108796293</v>
      </c>
      <c r="B3093" s="1" t="s">
        <v>11245</v>
      </c>
      <c r="C3093" s="1" t="s">
        <v>11246</v>
      </c>
      <c r="D3093" s="1" t="s">
        <v>3031</v>
      </c>
      <c r="E3093" s="1">
        <v>20300000002</v>
      </c>
      <c r="F3093" s="7">
        <v>44091</v>
      </c>
      <c r="G3093" s="1" t="s">
        <v>1162</v>
      </c>
      <c r="H3093" s="5">
        <v>0.28000000000000003</v>
      </c>
      <c r="I3093" s="1">
        <v>925</v>
      </c>
      <c r="J3093" s="1">
        <v>0</v>
      </c>
      <c r="K3093" s="1" t="s">
        <v>4414</v>
      </c>
      <c r="L3093" s="1">
        <v>7</v>
      </c>
      <c r="M3093" s="1" t="s">
        <v>7181</v>
      </c>
      <c r="N3093" s="1" t="s">
        <v>11247</v>
      </c>
      <c r="O3093" s="1">
        <v>92550</v>
      </c>
      <c r="P3093" s="1" t="s">
        <v>3482</v>
      </c>
      <c r="Q3093" s="1">
        <v>109.18</v>
      </c>
      <c r="R3093" s="1" t="str">
        <f>IFERROR(VLOOKUP(K3093,Proveedores!$A$2:$B$500,2,0),"Agregar")</f>
        <v>NOVARTIS ARGENTINA SA</v>
      </c>
      <c r="S3093" s="5">
        <f t="shared" si="48"/>
        <v>10104609</v>
      </c>
    </row>
    <row r="3094" spans="1:19" x14ac:dyDescent="0.2">
      <c r="A3094" s="7">
        <v>44099.534675925926</v>
      </c>
      <c r="B3094" s="1" t="s">
        <v>11248</v>
      </c>
      <c r="C3094" s="1" t="s">
        <v>11249</v>
      </c>
      <c r="D3094" s="1" t="s">
        <v>1713</v>
      </c>
      <c r="E3094" s="1" t="s">
        <v>11250</v>
      </c>
      <c r="F3094" s="7">
        <v>44090</v>
      </c>
      <c r="G3094" s="1" t="s">
        <v>11251</v>
      </c>
      <c r="H3094" s="5">
        <v>14.2</v>
      </c>
      <c r="I3094" s="1">
        <v>956</v>
      </c>
      <c r="J3094" s="1">
        <v>0</v>
      </c>
      <c r="K3094" s="1" t="s">
        <v>4414</v>
      </c>
      <c r="L3094" s="1">
        <v>6</v>
      </c>
      <c r="M3094" s="1" t="s">
        <v>4638</v>
      </c>
      <c r="N3094" s="1" t="s">
        <v>11252</v>
      </c>
      <c r="O3094" s="1">
        <v>1855800</v>
      </c>
      <c r="P3094" s="1" t="s">
        <v>3482</v>
      </c>
      <c r="Q3094" s="1">
        <v>20.04</v>
      </c>
      <c r="R3094" s="1" t="str">
        <f>IFERROR(VLOOKUP(K3094,Proveedores!$A$2:$B$500,2,0),"Agregar")</f>
        <v>NOVARTIS ARGENTINA SA</v>
      </c>
      <c r="S3094" s="5">
        <f t="shared" si="48"/>
        <v>37190232</v>
      </c>
    </row>
    <row r="3095" spans="1:19" x14ac:dyDescent="0.2">
      <c r="A3095" s="7">
        <v>44099.544976851852</v>
      </c>
      <c r="B3095" s="1" t="s">
        <v>11253</v>
      </c>
      <c r="C3095" s="1" t="s">
        <v>11254</v>
      </c>
      <c r="D3095" s="1" t="s">
        <v>1713</v>
      </c>
      <c r="E3095" s="1" t="s">
        <v>11255</v>
      </c>
      <c r="F3095" s="7">
        <v>44090</v>
      </c>
      <c r="G3095" s="1" t="s">
        <v>1162</v>
      </c>
      <c r="H3095" s="5">
        <v>13</v>
      </c>
      <c r="I3095" s="1">
        <v>1012</v>
      </c>
      <c r="J3095" s="1">
        <v>0</v>
      </c>
      <c r="K3095" s="1" t="s">
        <v>4414</v>
      </c>
      <c r="L3095" s="1">
        <v>2</v>
      </c>
      <c r="M3095" s="1" t="s">
        <v>11075</v>
      </c>
      <c r="N3095" s="1" t="s">
        <v>11076</v>
      </c>
      <c r="O3095" s="1">
        <v>966100</v>
      </c>
      <c r="P3095" s="1" t="s">
        <v>3482</v>
      </c>
      <c r="Q3095" s="1">
        <v>35.89</v>
      </c>
      <c r="R3095" s="1" t="str">
        <f>IFERROR(VLOOKUP(K3095,Proveedores!$A$2:$B$500,2,0),"Agregar")</f>
        <v>NOVARTIS ARGENTINA SA</v>
      </c>
      <c r="S3095" s="5">
        <f t="shared" si="48"/>
        <v>34673329</v>
      </c>
    </row>
    <row r="3096" spans="1:19" x14ac:dyDescent="0.2">
      <c r="A3096" s="7">
        <v>44099.571018518516</v>
      </c>
      <c r="B3096" s="1" t="s">
        <v>11256</v>
      </c>
      <c r="C3096" s="1" t="s">
        <v>11257</v>
      </c>
      <c r="D3096" s="1" t="s">
        <v>1713</v>
      </c>
      <c r="E3096" s="1" t="s">
        <v>11258</v>
      </c>
      <c r="F3096" s="7">
        <v>44090</v>
      </c>
      <c r="G3096" s="1" t="s">
        <v>1162</v>
      </c>
      <c r="H3096" s="5">
        <v>4.3600000000000003</v>
      </c>
      <c r="I3096" s="1">
        <v>927</v>
      </c>
      <c r="J3096" s="1">
        <v>0</v>
      </c>
      <c r="K3096" s="1" t="s">
        <v>4414</v>
      </c>
      <c r="L3096" s="1">
        <v>6</v>
      </c>
      <c r="M3096" s="1" t="s">
        <v>4638</v>
      </c>
      <c r="N3096" s="1" t="s">
        <v>11252</v>
      </c>
      <c r="O3096" s="1">
        <v>1855800</v>
      </c>
      <c r="P3096" s="1" t="s">
        <v>3482</v>
      </c>
      <c r="Q3096" s="1">
        <v>20.04</v>
      </c>
      <c r="R3096" s="1" t="str">
        <f>IFERROR(VLOOKUP(K3096,Proveedores!$A$2:$B$500,2,0),"Agregar")</f>
        <v>NOVARTIS ARGENTINA SA</v>
      </c>
      <c r="S3096" s="5">
        <f t="shared" si="48"/>
        <v>37190232</v>
      </c>
    </row>
    <row r="3097" spans="1:19" x14ac:dyDescent="0.2">
      <c r="A3097" s="7">
        <v>44099.58357638889</v>
      </c>
      <c r="B3097" s="1" t="s">
        <v>11259</v>
      </c>
      <c r="C3097" s="1" t="s">
        <v>11260</v>
      </c>
      <c r="D3097" s="1" t="s">
        <v>1713</v>
      </c>
      <c r="E3097" s="1" t="s">
        <v>11261</v>
      </c>
      <c r="F3097" s="7">
        <v>44090</v>
      </c>
      <c r="G3097" s="1" t="s">
        <v>1162</v>
      </c>
      <c r="H3097" s="5">
        <v>2</v>
      </c>
      <c r="I3097" s="1">
        <v>926</v>
      </c>
      <c r="J3097" s="1">
        <v>0</v>
      </c>
      <c r="K3097" s="1" t="s">
        <v>4414</v>
      </c>
      <c r="L3097" s="1">
        <v>5</v>
      </c>
      <c r="M3097" s="1" t="s">
        <v>11106</v>
      </c>
      <c r="N3097" s="1" t="s">
        <v>11107</v>
      </c>
      <c r="O3097" s="1">
        <v>393450</v>
      </c>
      <c r="P3097" s="1" t="s">
        <v>4989</v>
      </c>
      <c r="Q3097" s="1">
        <v>20.04</v>
      </c>
      <c r="R3097" s="1" t="str">
        <f>IFERROR(VLOOKUP(K3097,Proveedores!$A$2:$B$500,2,0),"Agregar")</f>
        <v>NOVARTIS ARGENTINA SA</v>
      </c>
      <c r="S3097" s="5">
        <f t="shared" si="48"/>
        <v>7884738</v>
      </c>
    </row>
    <row r="3098" spans="1:19" x14ac:dyDescent="0.2">
      <c r="A3098" s="7">
        <v>44099.655092592591</v>
      </c>
      <c r="B3098" s="1" t="s">
        <v>11262</v>
      </c>
      <c r="C3098" s="1" t="s">
        <v>11263</v>
      </c>
      <c r="D3098" s="1" t="s">
        <v>1621</v>
      </c>
      <c r="E3098" s="1" t="s">
        <v>11264</v>
      </c>
      <c r="F3098" s="7">
        <v>44099</v>
      </c>
      <c r="G3098" s="1" t="s">
        <v>1286</v>
      </c>
      <c r="H3098" s="5">
        <v>7142980.3200000003</v>
      </c>
      <c r="I3098" s="1">
        <v>1646</v>
      </c>
      <c r="J3098" s="1">
        <v>0</v>
      </c>
      <c r="K3098" s="1" t="s">
        <v>1293</v>
      </c>
      <c r="L3098" s="1">
        <v>6</v>
      </c>
      <c r="M3098" s="1" t="s">
        <v>11265</v>
      </c>
      <c r="N3098" s="1" t="s">
        <v>11266</v>
      </c>
      <c r="O3098" s="1">
        <v>68577</v>
      </c>
      <c r="P3098" s="1" t="s">
        <v>1665</v>
      </c>
      <c r="Q3098" s="1">
        <v>104.16</v>
      </c>
      <c r="R3098" s="1" t="str">
        <f>IFERROR(VLOOKUP(K3098,Proveedores!$A$2:$B$500,2,0),"Agregar")</f>
        <v>LABORATORIOS BERNABO S.A.</v>
      </c>
      <c r="S3098" s="5">
        <f t="shared" si="48"/>
        <v>7142980.3199999994</v>
      </c>
    </row>
    <row r="3099" spans="1:19" x14ac:dyDescent="0.2">
      <c r="A3099" s="7">
        <v>44099.668599537035</v>
      </c>
      <c r="B3099" s="1" t="s">
        <v>11267</v>
      </c>
      <c r="C3099" s="1" t="s">
        <v>11268</v>
      </c>
      <c r="D3099" s="1" t="s">
        <v>1621</v>
      </c>
      <c r="E3099" s="1" t="s">
        <v>11269</v>
      </c>
      <c r="F3099" s="7">
        <v>44099</v>
      </c>
      <c r="G3099" s="1" t="s">
        <v>1286</v>
      </c>
      <c r="H3099" s="5">
        <v>15385852.16</v>
      </c>
      <c r="I3099" s="1">
        <v>1646</v>
      </c>
      <c r="J3099" s="1">
        <v>0</v>
      </c>
      <c r="K3099" s="1" t="s">
        <v>1293</v>
      </c>
      <c r="L3099" s="1">
        <v>4</v>
      </c>
      <c r="M3099" s="1" t="s">
        <v>2321</v>
      </c>
      <c r="N3099" s="1" t="s">
        <v>11270</v>
      </c>
      <c r="O3099" s="1">
        <v>138064</v>
      </c>
      <c r="P3099" s="1" t="s">
        <v>1665</v>
      </c>
      <c r="Q3099" s="1">
        <v>111.44</v>
      </c>
      <c r="R3099" s="1" t="str">
        <f>IFERROR(VLOOKUP(K3099,Proveedores!$A$2:$B$500,2,0),"Agregar")</f>
        <v>LABORATORIOS BERNABO S.A.</v>
      </c>
      <c r="S3099" s="5">
        <f t="shared" si="48"/>
        <v>15385852.16</v>
      </c>
    </row>
    <row r="3100" spans="1:19" x14ac:dyDescent="0.2">
      <c r="A3100" s="7">
        <v>44099.681087962963</v>
      </c>
      <c r="B3100" s="1" t="s">
        <v>11271</v>
      </c>
      <c r="C3100" s="1" t="s">
        <v>11272</v>
      </c>
      <c r="D3100" s="1" t="s">
        <v>1621</v>
      </c>
      <c r="E3100" s="1">
        <v>100000260</v>
      </c>
      <c r="F3100" s="7">
        <v>44099</v>
      </c>
      <c r="G3100" s="1">
        <v>43922</v>
      </c>
      <c r="H3100" s="5">
        <v>30348000</v>
      </c>
      <c r="I3100" s="1" t="s">
        <v>2599</v>
      </c>
      <c r="J3100" s="1">
        <v>0</v>
      </c>
      <c r="K3100" s="1" t="s">
        <v>6302</v>
      </c>
      <c r="L3100" s="1">
        <v>2</v>
      </c>
      <c r="M3100" s="1" t="s">
        <v>2599</v>
      </c>
      <c r="N3100" s="1" t="s">
        <v>10404</v>
      </c>
      <c r="O3100" s="1">
        <v>168600</v>
      </c>
      <c r="P3100" s="1" t="s">
        <v>8660</v>
      </c>
      <c r="Q3100" s="1">
        <v>180</v>
      </c>
      <c r="R3100" s="1" t="str">
        <f>IFERROR(VLOOKUP(K3100,Proveedores!$A$2:$B$500,2,0),"Agregar")</f>
        <v>VIALERG S.A.</v>
      </c>
      <c r="S3100" s="5">
        <f t="shared" si="48"/>
        <v>30348000</v>
      </c>
    </row>
    <row r="3101" spans="1:19" x14ac:dyDescent="0.2">
      <c r="A3101" s="7">
        <v>44099.71162037037</v>
      </c>
      <c r="B3101" s="1" t="s">
        <v>11273</v>
      </c>
      <c r="C3101" s="1" t="s">
        <v>11274</v>
      </c>
      <c r="D3101" s="1" t="s">
        <v>1621</v>
      </c>
      <c r="E3101" s="1" t="s">
        <v>11275</v>
      </c>
      <c r="F3101" s="7">
        <v>44070</v>
      </c>
      <c r="G3101" s="1" t="s">
        <v>11228</v>
      </c>
      <c r="H3101" s="5">
        <v>3941756</v>
      </c>
      <c r="I3101" s="1">
        <v>1622</v>
      </c>
      <c r="J3101" s="1">
        <v>0</v>
      </c>
      <c r="K3101" s="1" t="s">
        <v>1290</v>
      </c>
      <c r="L3101" s="1">
        <v>2</v>
      </c>
      <c r="M3101" s="1" t="s">
        <v>11276</v>
      </c>
      <c r="N3101" s="1" t="s">
        <v>11230</v>
      </c>
      <c r="O3101" s="1">
        <v>46648</v>
      </c>
      <c r="P3101" s="1" t="s">
        <v>11231</v>
      </c>
      <c r="Q3101" s="1">
        <v>84.5</v>
      </c>
      <c r="R3101" s="1" t="str">
        <f>IFERROR(VLOOKUP(K3101,Proveedores!$A$2:$B$500,2,0),"Agregar")</f>
        <v>DROGUERIA DEL SUD S.A.</v>
      </c>
      <c r="S3101" s="5">
        <f t="shared" si="48"/>
        <v>3941756</v>
      </c>
    </row>
    <row r="3102" spans="1:19" x14ac:dyDescent="0.2">
      <c r="A3102" s="7">
        <v>44099.734537037039</v>
      </c>
      <c r="B3102" s="1" t="s">
        <v>11277</v>
      </c>
      <c r="C3102" s="1" t="s">
        <v>11278</v>
      </c>
      <c r="D3102" s="1" t="s">
        <v>1621</v>
      </c>
      <c r="E3102" s="1" t="s">
        <v>11279</v>
      </c>
      <c r="F3102" s="7">
        <v>44076</v>
      </c>
      <c r="G3102" s="1" t="s">
        <v>11228</v>
      </c>
      <c r="H3102" s="5">
        <v>7940127</v>
      </c>
      <c r="I3102" s="1">
        <v>1660</v>
      </c>
      <c r="J3102" s="1">
        <v>0</v>
      </c>
      <c r="K3102" s="1" t="s">
        <v>1290</v>
      </c>
      <c r="L3102" s="1">
        <v>2</v>
      </c>
      <c r="M3102" s="1" t="s">
        <v>11276</v>
      </c>
      <c r="N3102" s="1" t="s">
        <v>11230</v>
      </c>
      <c r="O3102" s="1">
        <v>93966</v>
      </c>
      <c r="P3102" s="1" t="s">
        <v>11231</v>
      </c>
      <c r="Q3102" s="1">
        <v>84.5</v>
      </c>
      <c r="R3102" s="1" t="str">
        <f>IFERROR(VLOOKUP(K3102,Proveedores!$A$2:$B$500,2,0),"Agregar")</f>
        <v>DROGUERIA DEL SUD S.A.</v>
      </c>
      <c r="S3102" s="5">
        <f t="shared" si="48"/>
        <v>7940127</v>
      </c>
    </row>
    <row r="3103" spans="1:19" x14ac:dyDescent="0.2">
      <c r="A3103" s="7">
        <v>44101.390439814815</v>
      </c>
      <c r="B3103" s="1" t="s">
        <v>11280</v>
      </c>
      <c r="C3103" s="1" t="s">
        <v>11281</v>
      </c>
      <c r="D3103" s="1" t="s">
        <v>1621</v>
      </c>
      <c r="E3103" s="1">
        <v>2700001651</v>
      </c>
      <c r="F3103" s="7">
        <v>44098</v>
      </c>
      <c r="G3103" s="1" t="s">
        <v>1083</v>
      </c>
      <c r="H3103" s="5">
        <v>205940.28</v>
      </c>
      <c r="I3103" s="1">
        <v>1703</v>
      </c>
      <c r="J3103" s="1">
        <v>0</v>
      </c>
      <c r="K3103" s="1" t="s">
        <v>9568</v>
      </c>
      <c r="L3103" s="1">
        <v>1</v>
      </c>
      <c r="M3103" s="1" t="s">
        <v>2731</v>
      </c>
      <c r="N3103" s="1" t="s">
        <v>11282</v>
      </c>
      <c r="O3103" s="1">
        <v>42</v>
      </c>
      <c r="P3103" s="1" t="s">
        <v>1861</v>
      </c>
      <c r="Q3103" s="1">
        <v>4903.34</v>
      </c>
      <c r="R3103" s="1" t="str">
        <f>IFERROR(VLOOKUP(K3103,Proveedores!$A$2:$B$500,2,0),"Agregar")</f>
        <v>ELI LILLY INTERAMERICA INC SUCURSAL ARGENTINA</v>
      </c>
      <c r="S3103" s="5">
        <f t="shared" si="48"/>
        <v>205940.28</v>
      </c>
    </row>
    <row r="3104" spans="1:19" x14ac:dyDescent="0.2">
      <c r="A3104" s="7">
        <v>44102.382361111115</v>
      </c>
      <c r="B3104" s="1" t="s">
        <v>11283</v>
      </c>
      <c r="C3104" s="1" t="s">
        <v>11284</v>
      </c>
      <c r="D3104" s="1" t="s">
        <v>1621</v>
      </c>
      <c r="E3104" s="1" t="s">
        <v>11285</v>
      </c>
      <c r="F3104" s="7">
        <v>44081</v>
      </c>
      <c r="G3104" s="1" t="s">
        <v>11228</v>
      </c>
      <c r="H3104" s="5">
        <v>7950520.5</v>
      </c>
      <c r="I3104" s="1">
        <v>1786</v>
      </c>
      <c r="J3104" s="1">
        <v>0</v>
      </c>
      <c r="K3104" s="1" t="s">
        <v>1290</v>
      </c>
      <c r="L3104" s="1">
        <v>2</v>
      </c>
      <c r="M3104" s="1" t="s">
        <v>11276</v>
      </c>
      <c r="N3104" s="1" t="s">
        <v>11230</v>
      </c>
      <c r="O3104" s="1">
        <v>94089</v>
      </c>
      <c r="P3104" s="1" t="s">
        <v>11231</v>
      </c>
      <c r="Q3104" s="1">
        <v>84.5</v>
      </c>
      <c r="R3104" s="1" t="str">
        <f>IFERROR(VLOOKUP(K3104,Proveedores!$A$2:$B$500,2,0),"Agregar")</f>
        <v>DROGUERIA DEL SUD S.A.</v>
      </c>
      <c r="S3104" s="5">
        <f t="shared" si="48"/>
        <v>7950520.5</v>
      </c>
    </row>
    <row r="3105" spans="1:19" x14ac:dyDescent="0.2">
      <c r="A3105" s="7">
        <v>44102.442604166667</v>
      </c>
      <c r="B3105" s="1" t="s">
        <v>11286</v>
      </c>
      <c r="C3105" s="1" t="s">
        <v>11287</v>
      </c>
      <c r="D3105" s="1" t="s">
        <v>1621</v>
      </c>
      <c r="E3105" s="1" t="s">
        <v>11288</v>
      </c>
      <c r="F3105" s="7">
        <v>44098</v>
      </c>
      <c r="G3105" s="1" t="s">
        <v>11289</v>
      </c>
      <c r="H3105" s="5">
        <v>7324769.7000000002</v>
      </c>
      <c r="I3105" s="1" t="s">
        <v>11290</v>
      </c>
      <c r="J3105" s="1">
        <v>0</v>
      </c>
      <c r="K3105" s="1" t="s">
        <v>11291</v>
      </c>
      <c r="L3105" s="1" t="s">
        <v>11292</v>
      </c>
      <c r="M3105" s="1">
        <v>1029010</v>
      </c>
      <c r="N3105" s="1" t="s">
        <v>11292</v>
      </c>
      <c r="O3105" s="1">
        <v>448</v>
      </c>
      <c r="P3105" s="1" t="s">
        <v>1665</v>
      </c>
      <c r="Q3105" s="1">
        <v>2969.1</v>
      </c>
      <c r="R3105" s="1" t="str">
        <f>IFERROR(VLOOKUP(K3105,Proveedores!$A$2:$B$500,2,0),"Agregar")</f>
        <v>LABORATORIO DOSA SA</v>
      </c>
      <c r="S3105" s="5">
        <f t="shared" si="48"/>
        <v>1330156.8</v>
      </c>
    </row>
    <row r="3106" spans="1:19" x14ac:dyDescent="0.2">
      <c r="A3106" s="7">
        <v>44102.442604166667</v>
      </c>
      <c r="B3106" s="1" t="s">
        <v>11286</v>
      </c>
      <c r="C3106" s="1" t="s">
        <v>11287</v>
      </c>
      <c r="D3106" s="1" t="s">
        <v>1621</v>
      </c>
      <c r="E3106" s="1" t="s">
        <v>11288</v>
      </c>
      <c r="F3106" s="7">
        <v>44098</v>
      </c>
      <c r="G3106" s="1" t="s">
        <v>11289</v>
      </c>
      <c r="H3106" s="5">
        <v>7324769.7000000002</v>
      </c>
      <c r="I3106" s="1" t="s">
        <v>11290</v>
      </c>
      <c r="J3106" s="1">
        <v>0</v>
      </c>
      <c r="K3106" s="1" t="s">
        <v>11291</v>
      </c>
      <c r="L3106" s="1" t="s">
        <v>11292</v>
      </c>
      <c r="M3106" s="1">
        <v>1029010</v>
      </c>
      <c r="N3106" s="1" t="s">
        <v>11292</v>
      </c>
      <c r="O3106" s="1">
        <v>2019</v>
      </c>
      <c r="P3106" s="1" t="s">
        <v>1665</v>
      </c>
      <c r="Q3106" s="1">
        <v>2969.1</v>
      </c>
      <c r="R3106" s="1" t="str">
        <f>IFERROR(VLOOKUP(K3106,Proveedores!$A$2:$B$500,2,0),"Agregar")</f>
        <v>LABORATORIO DOSA SA</v>
      </c>
      <c r="S3106" s="5">
        <f t="shared" si="48"/>
        <v>5994612.8999999994</v>
      </c>
    </row>
    <row r="3107" spans="1:19" x14ac:dyDescent="0.2">
      <c r="A3107" s="7">
        <v>44102.447500000002</v>
      </c>
      <c r="B3107" s="1" t="s">
        <v>11293</v>
      </c>
      <c r="C3107" s="1" t="s">
        <v>11294</v>
      </c>
      <c r="D3107" s="1" t="s">
        <v>1621</v>
      </c>
      <c r="E3107" s="1" t="s">
        <v>11295</v>
      </c>
      <c r="F3107" s="7">
        <v>44095</v>
      </c>
      <c r="G3107" s="1" t="s">
        <v>8880</v>
      </c>
      <c r="H3107" s="5">
        <v>1440784.8</v>
      </c>
      <c r="I3107" s="1">
        <v>1712</v>
      </c>
      <c r="J3107" s="1">
        <v>0</v>
      </c>
      <c r="K3107" s="1" t="s">
        <v>8881</v>
      </c>
      <c r="L3107" s="1">
        <v>10</v>
      </c>
      <c r="M3107" s="1" t="s">
        <v>8882</v>
      </c>
      <c r="N3107" s="1" t="s">
        <v>8883</v>
      </c>
      <c r="O3107" s="1">
        <v>4680</v>
      </c>
      <c r="P3107" s="1" t="s">
        <v>1833</v>
      </c>
      <c r="Q3107" s="1">
        <v>307.86</v>
      </c>
      <c r="R3107" s="1" t="str">
        <f>IFERROR(VLOOKUP(K3107,Proveedores!$A$2:$B$500,2,0),"Agregar")</f>
        <v>ECOFACTORY S.R.L.</v>
      </c>
      <c r="S3107" s="5">
        <f t="shared" si="48"/>
        <v>1440784.8</v>
      </c>
    </row>
    <row r="3108" spans="1:19" x14ac:dyDescent="0.2">
      <c r="A3108" s="7">
        <v>44102.452002314814</v>
      </c>
      <c r="B3108" s="1" t="s">
        <v>11296</v>
      </c>
      <c r="C3108" s="1" t="s">
        <v>11297</v>
      </c>
      <c r="D3108" s="1" t="s">
        <v>1621</v>
      </c>
      <c r="E3108" s="1" t="s">
        <v>11298</v>
      </c>
      <c r="F3108" s="7">
        <v>44095</v>
      </c>
      <c r="G3108" s="1" t="s">
        <v>8880</v>
      </c>
      <c r="H3108" s="5">
        <v>415611</v>
      </c>
      <c r="I3108" s="1">
        <v>1753</v>
      </c>
      <c r="J3108" s="1">
        <v>0</v>
      </c>
      <c r="K3108" s="1" t="s">
        <v>8881</v>
      </c>
      <c r="L3108" s="1">
        <v>10</v>
      </c>
      <c r="M3108" s="1" t="s">
        <v>8882</v>
      </c>
      <c r="N3108" s="1" t="s">
        <v>8883</v>
      </c>
      <c r="O3108" s="1">
        <v>4500</v>
      </c>
      <c r="P3108" s="1" t="s">
        <v>1833</v>
      </c>
      <c r="Q3108" s="1">
        <v>307.86</v>
      </c>
      <c r="R3108" s="1" t="str">
        <f>IFERROR(VLOOKUP(K3108,Proveedores!$A$2:$B$500,2,0),"Agregar")</f>
        <v>ECOFACTORY S.R.L.</v>
      </c>
      <c r="S3108" s="5">
        <f t="shared" si="48"/>
        <v>1385370</v>
      </c>
    </row>
    <row r="3109" spans="1:19" x14ac:dyDescent="0.2">
      <c r="A3109" s="7">
        <v>44102.536909722221</v>
      </c>
      <c r="B3109" s="1" t="s">
        <v>11299</v>
      </c>
      <c r="C3109" s="1" t="s">
        <v>11300</v>
      </c>
      <c r="D3109" s="1" t="s">
        <v>1713</v>
      </c>
      <c r="E3109" s="1" t="s">
        <v>11301</v>
      </c>
      <c r="F3109" s="7">
        <v>44102</v>
      </c>
      <c r="G3109" s="1" t="s">
        <v>8644</v>
      </c>
      <c r="H3109" s="5">
        <v>435600</v>
      </c>
      <c r="I3109" s="1" t="s">
        <v>8767</v>
      </c>
      <c r="J3109" s="1">
        <v>0</v>
      </c>
      <c r="K3109" s="1" t="s">
        <v>8843</v>
      </c>
      <c r="L3109" s="1" t="s">
        <v>11302</v>
      </c>
      <c r="M3109" s="1" t="s">
        <v>11303</v>
      </c>
      <c r="N3109" s="1" t="s">
        <v>11304</v>
      </c>
      <c r="O3109" s="1">
        <v>3000</v>
      </c>
      <c r="P3109" s="1" t="s">
        <v>7528</v>
      </c>
      <c r="Q3109" s="1">
        <v>145.19999999999999</v>
      </c>
      <c r="R3109" s="1" t="str">
        <f>IFERROR(VLOOKUP(K3109,Proveedores!$A$2:$B$500,2,0),"Agregar")</f>
        <v>FORMAS PUBLICITARIAS SA</v>
      </c>
      <c r="S3109" s="5">
        <f t="shared" si="48"/>
        <v>435599.99999999994</v>
      </c>
    </row>
    <row r="3110" spans="1:19" x14ac:dyDescent="0.2">
      <c r="A3110" s="7">
        <v>44102.66369212963</v>
      </c>
      <c r="B3110" s="1" t="s">
        <v>11305</v>
      </c>
      <c r="C3110" s="1" t="s">
        <v>11306</v>
      </c>
      <c r="D3110" s="1" t="s">
        <v>1621</v>
      </c>
      <c r="E3110" s="1" t="s">
        <v>11307</v>
      </c>
      <c r="F3110" s="7">
        <v>44097</v>
      </c>
      <c r="G3110" s="1" t="s">
        <v>759</v>
      </c>
      <c r="H3110" s="5">
        <v>750121.18</v>
      </c>
      <c r="I3110" s="1">
        <v>1111</v>
      </c>
      <c r="J3110" s="1" t="s">
        <v>760</v>
      </c>
      <c r="K3110" s="1" t="s">
        <v>7912</v>
      </c>
      <c r="L3110" s="1">
        <v>17</v>
      </c>
      <c r="M3110" s="1" t="s">
        <v>7322</v>
      </c>
      <c r="N3110" s="1" t="s">
        <v>10358</v>
      </c>
      <c r="O3110" s="1">
        <v>1574</v>
      </c>
      <c r="P3110" s="1" t="s">
        <v>7907</v>
      </c>
      <c r="Q3110" s="1">
        <v>47657000</v>
      </c>
      <c r="R3110" s="1" t="str">
        <f>IFERROR(VLOOKUP(K3110,Proveedores!$A$2:$B$500,2,0),"Agregar")</f>
        <v>CORREO OFICIAL DE LA REPÚBLICA ARGENTINA S.A..</v>
      </c>
      <c r="S3110" s="5">
        <f t="shared" si="48"/>
        <v>75012118000</v>
      </c>
    </row>
    <row r="3111" spans="1:19" x14ac:dyDescent="0.2">
      <c r="A3111" s="7">
        <v>44102.668275462966</v>
      </c>
      <c r="B3111" s="1" t="s">
        <v>11308</v>
      </c>
      <c r="C3111" s="1" t="s">
        <v>11309</v>
      </c>
      <c r="D3111" s="1" t="s">
        <v>1621</v>
      </c>
      <c r="E3111" s="1" t="s">
        <v>11310</v>
      </c>
      <c r="F3111" s="7">
        <v>44099</v>
      </c>
      <c r="G3111" s="1" t="s">
        <v>759</v>
      </c>
      <c r="H3111" s="5">
        <v>63949.24</v>
      </c>
      <c r="I3111" s="1">
        <v>1111</v>
      </c>
      <c r="J3111" s="1" t="s">
        <v>760</v>
      </c>
      <c r="K3111" s="1" t="s">
        <v>7912</v>
      </c>
      <c r="L3111" s="1">
        <v>12</v>
      </c>
      <c r="M3111" s="1" t="s">
        <v>7322</v>
      </c>
      <c r="N3111" s="1" t="s">
        <v>10358</v>
      </c>
      <c r="O3111" s="1">
        <v>157</v>
      </c>
      <c r="P3111" s="1" t="s">
        <v>7907</v>
      </c>
      <c r="Q3111" s="1">
        <v>407.32</v>
      </c>
      <c r="R3111" s="1" t="str">
        <f>IFERROR(VLOOKUP(K3111,Proveedores!$A$2:$B$500,2,0),"Agregar")</f>
        <v>CORREO OFICIAL DE LA REPÚBLICA ARGENTINA S.A..</v>
      </c>
      <c r="S3111" s="5">
        <f t="shared" si="48"/>
        <v>63949.24</v>
      </c>
    </row>
    <row r="3112" spans="1:19" x14ac:dyDescent="0.2">
      <c r="A3112" s="7">
        <v>44102.672650462962</v>
      </c>
      <c r="B3112" s="1" t="s">
        <v>11311</v>
      </c>
      <c r="C3112" s="1" t="s">
        <v>11312</v>
      </c>
      <c r="D3112" s="1" t="s">
        <v>1621</v>
      </c>
      <c r="E3112" s="1" t="s">
        <v>11313</v>
      </c>
      <c r="F3112" s="7">
        <v>44100</v>
      </c>
      <c r="G3112" s="1" t="s">
        <v>759</v>
      </c>
      <c r="H3112" s="5">
        <v>28512.560000000001</v>
      </c>
      <c r="I3112" s="1">
        <v>1111</v>
      </c>
      <c r="J3112" s="1" t="s">
        <v>760</v>
      </c>
      <c r="K3112" s="1" t="s">
        <v>7912</v>
      </c>
      <c r="L3112" s="1">
        <v>12</v>
      </c>
      <c r="M3112" s="1" t="s">
        <v>7322</v>
      </c>
      <c r="N3112" s="1" t="s">
        <v>10358</v>
      </c>
      <c r="O3112" s="1">
        <v>70</v>
      </c>
      <c r="P3112" s="1" t="s">
        <v>7907</v>
      </c>
      <c r="Q3112" s="1">
        <v>407.32</v>
      </c>
      <c r="R3112" s="1" t="str">
        <f>IFERROR(VLOOKUP(K3112,Proveedores!$A$2:$B$500,2,0),"Agregar")</f>
        <v>CORREO OFICIAL DE LA REPÚBLICA ARGENTINA S.A..</v>
      </c>
      <c r="S3112" s="5">
        <f t="shared" si="48"/>
        <v>28512.399999999998</v>
      </c>
    </row>
    <row r="3113" spans="1:19" x14ac:dyDescent="0.2">
      <c r="A3113" s="7">
        <v>44103.509062500001</v>
      </c>
      <c r="B3113" s="1" t="s">
        <v>11314</v>
      </c>
      <c r="C3113" s="1" t="s">
        <v>11315</v>
      </c>
      <c r="D3113" s="1" t="s">
        <v>1621</v>
      </c>
      <c r="E3113" s="1" t="s">
        <v>11316</v>
      </c>
      <c r="F3113" s="7">
        <v>44099</v>
      </c>
      <c r="G3113" s="1" t="s">
        <v>1121</v>
      </c>
      <c r="H3113" s="5">
        <v>6509976.7999999998</v>
      </c>
      <c r="I3113" s="1" t="s">
        <v>11317</v>
      </c>
      <c r="J3113" s="1">
        <v>0</v>
      </c>
      <c r="K3113" s="1" t="s">
        <v>10979</v>
      </c>
      <c r="L3113" s="1">
        <v>14</v>
      </c>
      <c r="M3113" s="1" t="s">
        <v>11180</v>
      </c>
      <c r="N3113" s="1" t="s">
        <v>11181</v>
      </c>
      <c r="O3113" s="1">
        <v>62380</v>
      </c>
      <c r="P3113" s="1" t="s">
        <v>3712</v>
      </c>
      <c r="Q3113" s="1">
        <v>104.36</v>
      </c>
      <c r="R3113" s="1" t="str">
        <f>IFERROR(VLOOKUP(K3113,Proveedores!$A$2:$B$500,2,0),"Agregar")</f>
        <v>ABBOTT RAPID DIAGNOSTICS ARGENTINA S.A.</v>
      </c>
      <c r="S3113" s="5">
        <f t="shared" si="48"/>
        <v>6509976.7999999998</v>
      </c>
    </row>
    <row r="3114" spans="1:19" x14ac:dyDescent="0.2">
      <c r="A3114" s="7">
        <v>44103.665439814817</v>
      </c>
      <c r="B3114" s="1" t="s">
        <v>11318</v>
      </c>
      <c r="C3114" s="1" t="s">
        <v>11319</v>
      </c>
      <c r="D3114" s="1" t="s">
        <v>1621</v>
      </c>
      <c r="E3114" s="1" t="s">
        <v>11320</v>
      </c>
      <c r="F3114" s="7">
        <v>44099</v>
      </c>
      <c r="G3114" s="1" t="s">
        <v>9816</v>
      </c>
      <c r="H3114" s="5">
        <v>1525651.19</v>
      </c>
      <c r="I3114" s="1">
        <v>1511</v>
      </c>
      <c r="J3114" s="1">
        <v>0</v>
      </c>
      <c r="K3114" s="1" t="s">
        <v>9817</v>
      </c>
      <c r="L3114" s="1">
        <v>12</v>
      </c>
      <c r="M3114" s="1">
        <v>10801975</v>
      </c>
      <c r="N3114" s="1" t="s">
        <v>2798</v>
      </c>
      <c r="O3114" s="1">
        <v>1883520</v>
      </c>
      <c r="P3114" s="1" t="s">
        <v>2803</v>
      </c>
      <c r="Q3114" s="1">
        <v>0.81</v>
      </c>
      <c r="R3114" s="1" t="str">
        <f>IFERROR(VLOOKUP(K3114,Proveedores!$A$2:$B$500,2,0),"Agregar")</f>
        <v>Laboratorios Bago S.A</v>
      </c>
      <c r="S3114" s="5">
        <f t="shared" si="48"/>
        <v>1525651.2000000002</v>
      </c>
    </row>
    <row r="3115" spans="1:19" x14ac:dyDescent="0.2">
      <c r="A3115" s="7">
        <v>44103.678356481483</v>
      </c>
      <c r="B3115" s="1" t="s">
        <v>11321</v>
      </c>
      <c r="C3115" s="1" t="s">
        <v>11322</v>
      </c>
      <c r="D3115" s="1" t="s">
        <v>1621</v>
      </c>
      <c r="E3115" s="1" t="s">
        <v>11323</v>
      </c>
      <c r="F3115" s="7">
        <v>44099</v>
      </c>
      <c r="G3115" s="1" t="s">
        <v>9816</v>
      </c>
      <c r="H3115" s="5">
        <v>839808</v>
      </c>
      <c r="I3115" s="1">
        <v>1575</v>
      </c>
      <c r="J3115" s="1">
        <v>0</v>
      </c>
      <c r="K3115" s="1" t="s">
        <v>9817</v>
      </c>
      <c r="L3115" s="1">
        <v>12</v>
      </c>
      <c r="M3115" s="1">
        <v>10801975</v>
      </c>
      <c r="N3115" s="1" t="s">
        <v>2798</v>
      </c>
      <c r="O3115" s="1">
        <v>1026800</v>
      </c>
      <c r="P3115" s="1" t="s">
        <v>2803</v>
      </c>
      <c r="Q3115" s="1">
        <v>0.81</v>
      </c>
      <c r="R3115" s="1" t="str">
        <f>IFERROR(VLOOKUP(K3115,Proveedores!$A$2:$B$500,2,0),"Agregar")</f>
        <v>Laboratorios Bago S.A</v>
      </c>
      <c r="S3115" s="5">
        <f t="shared" si="48"/>
        <v>831708</v>
      </c>
    </row>
    <row r="3116" spans="1:19" x14ac:dyDescent="0.2">
      <c r="A3116" s="7">
        <v>44103.684942129628</v>
      </c>
      <c r="B3116" s="1" t="s">
        <v>11324</v>
      </c>
      <c r="C3116" s="1" t="s">
        <v>11325</v>
      </c>
      <c r="D3116" s="1" t="s">
        <v>1621</v>
      </c>
      <c r="E3116" s="1" t="s">
        <v>11326</v>
      </c>
      <c r="F3116" s="7">
        <v>44090</v>
      </c>
      <c r="G3116" s="1" t="s">
        <v>950</v>
      </c>
      <c r="H3116" s="5">
        <v>23978699.989999998</v>
      </c>
      <c r="I3116" s="1">
        <v>0</v>
      </c>
      <c r="J3116" s="1">
        <v>0</v>
      </c>
      <c r="K3116" s="1" t="s">
        <v>4944</v>
      </c>
      <c r="L3116" s="1">
        <v>1</v>
      </c>
      <c r="M3116" s="1" t="s">
        <v>4945</v>
      </c>
      <c r="N3116" s="1" t="s">
        <v>11327</v>
      </c>
      <c r="O3116" s="1">
        <v>270000</v>
      </c>
      <c r="P3116" s="1" t="s">
        <v>11328</v>
      </c>
      <c r="Q3116" s="1">
        <v>88.81</v>
      </c>
      <c r="R3116" s="1" t="str">
        <f>IFERROR(VLOOKUP(K3116,Proveedores!$A$2:$B$500,2,0),"Agregar")</f>
        <v>Global Farm SA</v>
      </c>
      <c r="S3116" s="5">
        <f t="shared" si="48"/>
        <v>23978700</v>
      </c>
    </row>
    <row r="3117" spans="1:19" x14ac:dyDescent="0.2">
      <c r="A3117" s="7">
        <v>44103.686168981483</v>
      </c>
      <c r="B3117" s="1" t="s">
        <v>11329</v>
      </c>
      <c r="C3117" s="1" t="s">
        <v>11330</v>
      </c>
      <c r="D3117" s="1" t="s">
        <v>1621</v>
      </c>
      <c r="E3117" s="1" t="s">
        <v>11331</v>
      </c>
      <c r="F3117" s="7">
        <v>44099</v>
      </c>
      <c r="G3117" s="1" t="s">
        <v>11332</v>
      </c>
      <c r="H3117" s="5">
        <v>10221903.720000001</v>
      </c>
      <c r="I3117" s="1">
        <v>1111</v>
      </c>
      <c r="J3117" s="1">
        <v>0</v>
      </c>
      <c r="K3117" s="1" t="s">
        <v>9817</v>
      </c>
      <c r="L3117" s="1">
        <v>10</v>
      </c>
      <c r="M3117" s="1">
        <v>10801973</v>
      </c>
      <c r="N3117" s="1" t="s">
        <v>2798</v>
      </c>
      <c r="O3117" s="1">
        <v>2317392</v>
      </c>
      <c r="P3117" s="1" t="s">
        <v>2803</v>
      </c>
      <c r="Q3117" s="1">
        <v>4.41</v>
      </c>
      <c r="R3117" s="1" t="str">
        <f>IFERROR(VLOOKUP(K3117,Proveedores!$A$2:$B$500,2,0),"Agregar")</f>
        <v>Laboratorios Bago S.A</v>
      </c>
      <c r="S3117" s="5">
        <f t="shared" si="48"/>
        <v>10219698.720000001</v>
      </c>
    </row>
    <row r="3118" spans="1:19" x14ac:dyDescent="0.2">
      <c r="A3118" s="7">
        <v>44103.70045138889</v>
      </c>
      <c r="B3118" s="1" t="s">
        <v>11333</v>
      </c>
      <c r="C3118" s="1" t="s">
        <v>11334</v>
      </c>
      <c r="D3118" s="1" t="s">
        <v>1621</v>
      </c>
      <c r="E3118" s="1">
        <v>51200006203</v>
      </c>
      <c r="F3118" s="7">
        <v>44091</v>
      </c>
      <c r="G3118" s="1" t="s">
        <v>692</v>
      </c>
      <c r="H3118" s="5">
        <v>4911709.5</v>
      </c>
      <c r="I3118" s="1">
        <v>1822</v>
      </c>
      <c r="J3118" s="1" t="s">
        <v>699</v>
      </c>
      <c r="K3118" s="1" t="s">
        <v>4348</v>
      </c>
      <c r="L3118" s="1">
        <v>38</v>
      </c>
      <c r="M3118" s="1" t="s">
        <v>11043</v>
      </c>
      <c r="N3118" s="1" t="s">
        <v>6183</v>
      </c>
      <c r="O3118" s="1">
        <v>1589550</v>
      </c>
      <c r="P3118" s="1" t="s">
        <v>1917</v>
      </c>
      <c r="Q3118" s="1">
        <v>3.09</v>
      </c>
      <c r="R3118" s="1" t="str">
        <f>IFERROR(VLOOKUP(K3118,Proveedores!$A$2:$B$500,2,0),"Agregar")</f>
        <v>MICROSULES ARGENTINA SA de SCIIA</v>
      </c>
      <c r="S3118" s="5">
        <f t="shared" si="48"/>
        <v>4911709.5</v>
      </c>
    </row>
    <row r="3119" spans="1:19" x14ac:dyDescent="0.2">
      <c r="A3119" s="7">
        <v>44103.714907407404</v>
      </c>
      <c r="B3119" s="1" t="s">
        <v>11335</v>
      </c>
      <c r="C3119" s="1" t="s">
        <v>11336</v>
      </c>
      <c r="D3119" s="1" t="s">
        <v>1621</v>
      </c>
      <c r="E3119" s="1" t="s">
        <v>11337</v>
      </c>
      <c r="F3119" s="7">
        <v>44099</v>
      </c>
      <c r="G3119" s="1" t="s">
        <v>11332</v>
      </c>
      <c r="H3119" s="5">
        <v>872467.19</v>
      </c>
      <c r="I3119" s="1">
        <v>1261</v>
      </c>
      <c r="J3119" s="1">
        <v>0</v>
      </c>
      <c r="K3119" s="1" t="s">
        <v>9817</v>
      </c>
      <c r="L3119" s="1">
        <v>10</v>
      </c>
      <c r="M3119" s="1">
        <v>10801973</v>
      </c>
      <c r="N3119" s="1" t="s">
        <v>2798</v>
      </c>
      <c r="O3119" s="1">
        <v>1077120</v>
      </c>
      <c r="P3119" s="1" t="s">
        <v>2803</v>
      </c>
      <c r="Q3119" s="1">
        <v>4.41</v>
      </c>
      <c r="R3119" s="1" t="str">
        <f>IFERROR(VLOOKUP(K3119,Proveedores!$A$2:$B$500,2,0),"Agregar")</f>
        <v>Laboratorios Bago S.A</v>
      </c>
      <c r="S3119" s="5">
        <f t="shared" si="48"/>
        <v>4750099.2</v>
      </c>
    </row>
    <row r="3120" spans="1:19" x14ac:dyDescent="0.2">
      <c r="A3120" s="7">
        <v>44103.722025462965</v>
      </c>
      <c r="B3120" s="1" t="s">
        <v>11338</v>
      </c>
      <c r="C3120" s="1" t="s">
        <v>11339</v>
      </c>
      <c r="D3120" s="1" t="s">
        <v>1621</v>
      </c>
      <c r="E3120" s="1" t="s">
        <v>11340</v>
      </c>
      <c r="F3120" s="7">
        <v>44099</v>
      </c>
      <c r="G3120" s="1" t="s">
        <v>11332</v>
      </c>
      <c r="H3120" s="5">
        <v>1992300.3</v>
      </c>
      <c r="I3120" s="1">
        <v>1161</v>
      </c>
      <c r="J3120" s="1">
        <v>0</v>
      </c>
      <c r="K3120" s="1" t="s">
        <v>9817</v>
      </c>
      <c r="L3120" s="1">
        <v>10</v>
      </c>
      <c r="M3120" s="1">
        <v>10801973</v>
      </c>
      <c r="N3120" s="1" t="s">
        <v>2798</v>
      </c>
      <c r="O3120" s="1">
        <v>2459520</v>
      </c>
      <c r="P3120" s="1" t="s">
        <v>2803</v>
      </c>
      <c r="Q3120" s="1">
        <v>4.41</v>
      </c>
      <c r="R3120" s="1" t="str">
        <f>IFERROR(VLOOKUP(K3120,Proveedores!$A$2:$B$500,2,0),"Agregar")</f>
        <v>Laboratorios Bago S.A</v>
      </c>
      <c r="S3120" s="5">
        <f t="shared" si="48"/>
        <v>10846483.200000001</v>
      </c>
    </row>
    <row r="3121" spans="1:19" x14ac:dyDescent="0.2">
      <c r="A3121" s="7">
        <v>44103.724699074075</v>
      </c>
      <c r="B3121" s="1" t="s">
        <v>11341</v>
      </c>
      <c r="C3121" s="1" t="s">
        <v>11342</v>
      </c>
      <c r="D3121" s="1" t="s">
        <v>1621</v>
      </c>
      <c r="E3121" s="1" t="s">
        <v>11343</v>
      </c>
      <c r="F3121" s="7">
        <v>44099</v>
      </c>
      <c r="G3121" s="1" t="s">
        <v>42</v>
      </c>
      <c r="H3121" s="5">
        <v>67810765</v>
      </c>
      <c r="I3121" s="1">
        <v>0</v>
      </c>
      <c r="J3121" s="1">
        <v>0</v>
      </c>
      <c r="K3121" s="1" t="s">
        <v>7416</v>
      </c>
      <c r="L3121" s="1">
        <v>1</v>
      </c>
      <c r="M3121" s="1" t="s">
        <v>4368</v>
      </c>
      <c r="N3121" s="1" t="s">
        <v>7860</v>
      </c>
      <c r="O3121" s="1" t="s">
        <v>11344</v>
      </c>
      <c r="P3121" s="1" t="s">
        <v>5771</v>
      </c>
      <c r="Q3121" s="1">
        <v>295</v>
      </c>
      <c r="R3121" s="1" t="str">
        <f>IFERROR(VLOOKUP(K3121,Proveedores!$A$2:$B$500,2,0),"Agregar")</f>
        <v>Mastellone Hnos. SA</v>
      </c>
      <c r="S3121" s="5" t="e">
        <f t="shared" si="48"/>
        <v>#VALUE!</v>
      </c>
    </row>
    <row r="3122" spans="1:19" x14ac:dyDescent="0.2">
      <c r="A3122" s="7">
        <v>44103.728125000001</v>
      </c>
      <c r="B3122" s="1" t="s">
        <v>11345</v>
      </c>
      <c r="C3122" s="1" t="s">
        <v>11346</v>
      </c>
      <c r="D3122" s="1" t="s">
        <v>1621</v>
      </c>
      <c r="E3122" s="1" t="s">
        <v>11347</v>
      </c>
      <c r="F3122" s="7">
        <v>44099</v>
      </c>
      <c r="G3122" s="1" t="s">
        <v>11332</v>
      </c>
      <c r="H3122" s="5">
        <v>7693278.6900000004</v>
      </c>
      <c r="I3122" s="1">
        <v>1680</v>
      </c>
      <c r="J3122" s="1">
        <v>0</v>
      </c>
      <c r="K3122" s="1" t="s">
        <v>9817</v>
      </c>
      <c r="L3122" s="1">
        <v>10</v>
      </c>
      <c r="M3122" s="1">
        <v>10801973</v>
      </c>
      <c r="N3122" s="1" t="s">
        <v>2798</v>
      </c>
      <c r="O3122" s="1">
        <v>17444512</v>
      </c>
      <c r="P3122" s="1" t="s">
        <v>2803</v>
      </c>
      <c r="Q3122" s="1">
        <v>4.41</v>
      </c>
      <c r="R3122" s="1" t="str">
        <f>IFERROR(VLOOKUP(K3122,Proveedores!$A$2:$B$500,2,0),"Agregar")</f>
        <v>Laboratorios Bago S.A</v>
      </c>
      <c r="S3122" s="5">
        <f t="shared" si="48"/>
        <v>76930297.920000002</v>
      </c>
    </row>
    <row r="3123" spans="1:19" x14ac:dyDescent="0.2">
      <c r="A3123" s="7">
        <v>44104.405601851853</v>
      </c>
      <c r="B3123" s="1" t="s">
        <v>11348</v>
      </c>
      <c r="C3123" s="1" t="s">
        <v>11349</v>
      </c>
      <c r="D3123" s="1" t="s">
        <v>1621</v>
      </c>
      <c r="E3123" s="1" t="s">
        <v>11350</v>
      </c>
      <c r="F3123" s="7">
        <v>44025</v>
      </c>
      <c r="G3123" s="1" t="s">
        <v>1352</v>
      </c>
      <c r="H3123" s="5">
        <v>188903.44</v>
      </c>
      <c r="I3123" s="1">
        <v>1814</v>
      </c>
      <c r="J3123" s="1">
        <v>0</v>
      </c>
      <c r="K3123" s="1" t="s">
        <v>6366</v>
      </c>
      <c r="L3123" s="1">
        <v>1</v>
      </c>
      <c r="M3123" s="1" t="s">
        <v>8722</v>
      </c>
      <c r="N3123" s="1" t="s">
        <v>8723</v>
      </c>
      <c r="O3123" s="1">
        <v>22</v>
      </c>
      <c r="P3123" s="1" t="s">
        <v>8724</v>
      </c>
      <c r="Q3123" s="1">
        <v>8586.52</v>
      </c>
      <c r="R3123" s="1" t="str">
        <f>IFERROR(VLOOKUP(K3123,Proveedores!$A$2:$B$500,2,0),"Agregar")</f>
        <v>Pfizer S.R.L.</v>
      </c>
      <c r="S3123" s="5">
        <f t="shared" si="48"/>
        <v>188903.44</v>
      </c>
    </row>
    <row r="3124" spans="1:19" x14ac:dyDescent="0.2">
      <c r="A3124" s="7">
        <v>44104.414699074077</v>
      </c>
      <c r="B3124" s="1" t="s">
        <v>11351</v>
      </c>
      <c r="C3124" s="1" t="s">
        <v>11352</v>
      </c>
      <c r="D3124" s="1" t="s">
        <v>1621</v>
      </c>
      <c r="E3124" s="1" t="s">
        <v>11353</v>
      </c>
      <c r="F3124" s="7">
        <v>44025</v>
      </c>
      <c r="G3124" s="1" t="s">
        <v>1352</v>
      </c>
      <c r="H3124" s="5">
        <v>334874.28000000003</v>
      </c>
      <c r="I3124" s="1">
        <v>1814</v>
      </c>
      <c r="J3124" s="1">
        <v>0</v>
      </c>
      <c r="K3124" s="1" t="s">
        <v>6366</v>
      </c>
      <c r="L3124" s="1">
        <v>1</v>
      </c>
      <c r="M3124" s="1" t="s">
        <v>8722</v>
      </c>
      <c r="N3124" s="1" t="s">
        <v>8723</v>
      </c>
      <c r="O3124" s="1">
        <v>39</v>
      </c>
      <c r="P3124" s="1" t="s">
        <v>8724</v>
      </c>
      <c r="Q3124" s="1">
        <v>8586.52</v>
      </c>
      <c r="R3124" s="1" t="str">
        <f>IFERROR(VLOOKUP(K3124,Proveedores!$A$2:$B$500,2,0),"Agregar")</f>
        <v>Pfizer S.R.L.</v>
      </c>
      <c r="S3124" s="5">
        <f t="shared" si="48"/>
        <v>334874.28000000003</v>
      </c>
    </row>
    <row r="3125" spans="1:19" x14ac:dyDescent="0.2">
      <c r="A3125" s="7">
        <v>44104.422685185185</v>
      </c>
      <c r="B3125" s="1" t="s">
        <v>11354</v>
      </c>
      <c r="C3125" s="1" t="s">
        <v>11355</v>
      </c>
      <c r="D3125" s="1" t="s">
        <v>1621</v>
      </c>
      <c r="E3125" s="1" t="s">
        <v>11356</v>
      </c>
      <c r="F3125" s="7">
        <v>44025</v>
      </c>
      <c r="G3125" s="1" t="s">
        <v>1352</v>
      </c>
      <c r="H3125" s="5">
        <v>240422.56</v>
      </c>
      <c r="I3125" s="1">
        <v>1814</v>
      </c>
      <c r="J3125" s="1">
        <v>0</v>
      </c>
      <c r="K3125" s="1" t="s">
        <v>6366</v>
      </c>
      <c r="L3125" s="1">
        <v>1</v>
      </c>
      <c r="M3125" s="1" t="s">
        <v>8722</v>
      </c>
      <c r="N3125" s="1" t="s">
        <v>8723</v>
      </c>
      <c r="O3125" s="1">
        <v>28</v>
      </c>
      <c r="P3125" s="1" t="s">
        <v>8724</v>
      </c>
      <c r="Q3125" s="1">
        <v>8586.52</v>
      </c>
      <c r="R3125" s="1" t="str">
        <f>IFERROR(VLOOKUP(K3125,Proveedores!$A$2:$B$500,2,0),"Agregar")</f>
        <v>Pfizer S.R.L.</v>
      </c>
      <c r="S3125" s="5">
        <f t="shared" si="48"/>
        <v>240422.56</v>
      </c>
    </row>
    <row r="3126" spans="1:19" x14ac:dyDescent="0.2">
      <c r="A3126" s="7">
        <v>44104.438958333332</v>
      </c>
      <c r="B3126" s="1" t="s">
        <v>11357</v>
      </c>
      <c r="C3126" s="1" t="s">
        <v>11358</v>
      </c>
      <c r="D3126" s="1" t="s">
        <v>1621</v>
      </c>
      <c r="E3126" s="1" t="s">
        <v>11359</v>
      </c>
      <c r="F3126" s="7">
        <v>44068</v>
      </c>
      <c r="G3126" s="1" t="s">
        <v>1352</v>
      </c>
      <c r="H3126" s="5">
        <v>154557.35999999999</v>
      </c>
      <c r="I3126" s="1">
        <v>1728</v>
      </c>
      <c r="J3126" s="1">
        <v>0</v>
      </c>
      <c r="K3126" s="1" t="s">
        <v>6366</v>
      </c>
      <c r="L3126" s="1">
        <v>1</v>
      </c>
      <c r="M3126" s="1" t="s">
        <v>8722</v>
      </c>
      <c r="N3126" s="1" t="s">
        <v>8723</v>
      </c>
      <c r="O3126" s="1">
        <v>18</v>
      </c>
      <c r="P3126" s="1" t="s">
        <v>8724</v>
      </c>
      <c r="Q3126" s="1">
        <v>8586.52</v>
      </c>
      <c r="R3126" s="1" t="str">
        <f>IFERROR(VLOOKUP(K3126,Proveedores!$A$2:$B$500,2,0),"Agregar")</f>
        <v>Pfizer S.R.L.</v>
      </c>
      <c r="S3126" s="5">
        <f t="shared" si="48"/>
        <v>154557.36000000002</v>
      </c>
    </row>
    <row r="3127" spans="1:19" x14ac:dyDescent="0.2">
      <c r="A3127" s="7">
        <v>44104.464571759258</v>
      </c>
      <c r="B3127" s="1" t="s">
        <v>11360</v>
      </c>
      <c r="C3127" s="1" t="s">
        <v>11361</v>
      </c>
      <c r="D3127" s="1" t="s">
        <v>1621</v>
      </c>
      <c r="E3127" s="1" t="s">
        <v>11362</v>
      </c>
      <c r="F3127" s="7">
        <v>43702</v>
      </c>
      <c r="G3127" s="1" t="s">
        <v>1352</v>
      </c>
      <c r="H3127" s="5">
        <v>51519.12</v>
      </c>
      <c r="I3127" s="1">
        <v>1728</v>
      </c>
      <c r="J3127" s="1">
        <v>0</v>
      </c>
      <c r="K3127" s="1" t="s">
        <v>6366</v>
      </c>
      <c r="L3127" s="1">
        <v>1</v>
      </c>
      <c r="M3127" s="1" t="s">
        <v>8722</v>
      </c>
      <c r="N3127" s="1" t="s">
        <v>8723</v>
      </c>
      <c r="O3127" s="1">
        <v>6</v>
      </c>
      <c r="P3127" s="1" t="s">
        <v>8724</v>
      </c>
      <c r="Q3127" s="1">
        <v>8586.52</v>
      </c>
      <c r="R3127" s="1" t="str">
        <f>IFERROR(VLOOKUP(K3127,Proveedores!$A$2:$B$500,2,0),"Agregar")</f>
        <v>Pfizer S.R.L.</v>
      </c>
      <c r="S3127" s="5">
        <f t="shared" si="48"/>
        <v>51519.12</v>
      </c>
    </row>
    <row r="3128" spans="1:19" x14ac:dyDescent="0.2">
      <c r="A3128" s="7">
        <v>44104.477881944447</v>
      </c>
      <c r="B3128" s="1" t="s">
        <v>11363</v>
      </c>
      <c r="C3128" s="1" t="s">
        <v>11364</v>
      </c>
      <c r="D3128" s="1" t="s">
        <v>1621</v>
      </c>
      <c r="E3128" s="1" t="s">
        <v>11365</v>
      </c>
      <c r="F3128" s="7">
        <v>44068</v>
      </c>
      <c r="G3128" s="1" t="s">
        <v>1352</v>
      </c>
      <c r="H3128" s="5">
        <v>68692.160000000003</v>
      </c>
      <c r="I3128" s="1">
        <v>1728</v>
      </c>
      <c r="J3128" s="1">
        <v>0</v>
      </c>
      <c r="K3128" s="1" t="s">
        <v>6366</v>
      </c>
      <c r="L3128" s="1">
        <v>1</v>
      </c>
      <c r="M3128" s="1" t="s">
        <v>8745</v>
      </c>
      <c r="N3128" s="1" t="s">
        <v>8723</v>
      </c>
      <c r="O3128" s="1">
        <v>8</v>
      </c>
      <c r="P3128" s="1" t="s">
        <v>8724</v>
      </c>
      <c r="Q3128" s="1">
        <v>8586.52</v>
      </c>
      <c r="R3128" s="1" t="str">
        <f>IFERROR(VLOOKUP(K3128,Proveedores!$A$2:$B$500,2,0),"Agregar")</f>
        <v>Pfizer S.R.L.</v>
      </c>
      <c r="S3128" s="5">
        <f t="shared" si="48"/>
        <v>68692.160000000003</v>
      </c>
    </row>
    <row r="3129" spans="1:19" x14ac:dyDescent="0.2">
      <c r="A3129" s="7">
        <v>44104.484513888892</v>
      </c>
      <c r="B3129" s="1" t="s">
        <v>11366</v>
      </c>
      <c r="C3129" s="1" t="s">
        <v>11367</v>
      </c>
      <c r="D3129" s="1" t="s">
        <v>1621</v>
      </c>
      <c r="E3129" s="1" t="s">
        <v>11368</v>
      </c>
      <c r="F3129" s="7">
        <v>44104</v>
      </c>
      <c r="G3129" s="1" t="s">
        <v>692</v>
      </c>
      <c r="H3129" s="5">
        <v>2966479.6</v>
      </c>
      <c r="I3129" s="1">
        <v>1847</v>
      </c>
      <c r="J3129" s="1" t="s">
        <v>704</v>
      </c>
      <c r="K3129" s="1" t="s">
        <v>2399</v>
      </c>
      <c r="L3129" s="1">
        <v>18</v>
      </c>
      <c r="M3129" s="1" t="s">
        <v>1995</v>
      </c>
      <c r="N3129" s="1" t="s">
        <v>7994</v>
      </c>
      <c r="O3129" s="1">
        <v>69020</v>
      </c>
      <c r="P3129" s="1" t="s">
        <v>1892</v>
      </c>
      <c r="Q3129" s="1">
        <v>42.98</v>
      </c>
      <c r="R3129" s="1" t="str">
        <f>IFERROR(VLOOKUP(K3129,Proveedores!$A$2:$B$500,2,0),"Agregar")</f>
        <v>PRO MED INTERNACIONAL SA</v>
      </c>
      <c r="S3129" s="5">
        <f t="shared" si="48"/>
        <v>2966479.5999999996</v>
      </c>
    </row>
    <row r="3130" spans="1:19" x14ac:dyDescent="0.2">
      <c r="A3130" s="7">
        <v>44104.499606481484</v>
      </c>
      <c r="B3130" s="1" t="s">
        <v>11369</v>
      </c>
      <c r="C3130" s="1" t="s">
        <v>11370</v>
      </c>
      <c r="D3130" s="1" t="s">
        <v>1621</v>
      </c>
      <c r="E3130" s="1">
        <v>31200006213</v>
      </c>
      <c r="F3130" s="7">
        <v>44092</v>
      </c>
      <c r="G3130" s="1" t="s">
        <v>692</v>
      </c>
      <c r="H3130" s="5">
        <v>2454232.5</v>
      </c>
      <c r="I3130" s="1">
        <v>1856</v>
      </c>
      <c r="J3130" s="1" t="s">
        <v>699</v>
      </c>
      <c r="K3130" s="1" t="s">
        <v>4348</v>
      </c>
      <c r="L3130" s="1">
        <v>38</v>
      </c>
      <c r="M3130" s="1" t="s">
        <v>11043</v>
      </c>
      <c r="N3130" s="1" t="s">
        <v>6183</v>
      </c>
      <c r="O3130" s="1">
        <v>794250</v>
      </c>
      <c r="P3130" s="1" t="s">
        <v>1917</v>
      </c>
      <c r="Q3130" s="1">
        <v>3.09</v>
      </c>
      <c r="R3130" s="1" t="str">
        <f>IFERROR(VLOOKUP(K3130,Proveedores!$A$2:$B$500,2,0),"Agregar")</f>
        <v>MICROSULES ARGENTINA SA de SCIIA</v>
      </c>
      <c r="S3130" s="5">
        <f t="shared" si="48"/>
        <v>2454232.5</v>
      </c>
    </row>
    <row r="3131" spans="1:19" x14ac:dyDescent="0.2">
      <c r="A3131" s="7">
        <v>44104.532106481478</v>
      </c>
      <c r="B3131" s="1" t="s">
        <v>11371</v>
      </c>
      <c r="C3131" s="1" t="s">
        <v>11372</v>
      </c>
      <c r="D3131" s="1" t="s">
        <v>1621</v>
      </c>
      <c r="E3131" s="1" t="s">
        <v>11373</v>
      </c>
      <c r="F3131" s="7">
        <v>44068</v>
      </c>
      <c r="G3131" s="1" t="s">
        <v>1352</v>
      </c>
      <c r="H3131" s="5">
        <v>137384.32000000001</v>
      </c>
      <c r="I3131" s="1">
        <v>1728</v>
      </c>
      <c r="J3131" s="1">
        <v>0</v>
      </c>
      <c r="K3131" s="1" t="s">
        <v>6366</v>
      </c>
      <c r="L3131" s="1">
        <v>1</v>
      </c>
      <c r="M3131" s="1" t="s">
        <v>8722</v>
      </c>
      <c r="N3131" s="1" t="s">
        <v>8723</v>
      </c>
      <c r="O3131" s="1">
        <v>16</v>
      </c>
      <c r="P3131" s="1" t="s">
        <v>8724</v>
      </c>
      <c r="Q3131" s="1">
        <v>8586.52</v>
      </c>
      <c r="R3131" s="1" t="str">
        <f>IFERROR(VLOOKUP(K3131,Proveedores!$A$2:$B$500,2,0),"Agregar")</f>
        <v>Pfizer S.R.L.</v>
      </c>
      <c r="S3131" s="5">
        <f t="shared" si="48"/>
        <v>137384.32000000001</v>
      </c>
    </row>
    <row r="3132" spans="1:19" x14ac:dyDescent="0.2">
      <c r="A3132" s="7">
        <v>44104.591099537036</v>
      </c>
      <c r="B3132" s="1" t="s">
        <v>11374</v>
      </c>
      <c r="C3132" s="1" t="s">
        <v>11375</v>
      </c>
      <c r="D3132" s="1" t="s">
        <v>1713</v>
      </c>
      <c r="E3132" s="1" t="s">
        <v>11376</v>
      </c>
      <c r="F3132" s="7">
        <v>44090</v>
      </c>
      <c r="G3132" s="1" t="s">
        <v>1162</v>
      </c>
      <c r="H3132" s="5">
        <v>6.5</v>
      </c>
      <c r="I3132" s="1">
        <v>1384</v>
      </c>
      <c r="J3132" s="1">
        <v>0</v>
      </c>
      <c r="K3132" s="1" t="s">
        <v>177</v>
      </c>
      <c r="L3132" s="1">
        <v>6</v>
      </c>
      <c r="M3132" s="1" t="s">
        <v>4638</v>
      </c>
      <c r="N3132" s="1" t="s">
        <v>11252</v>
      </c>
      <c r="O3132" s="1">
        <v>649500</v>
      </c>
      <c r="P3132" s="1" t="s">
        <v>3482</v>
      </c>
      <c r="Q3132" s="1">
        <v>20.04</v>
      </c>
      <c r="R3132" s="1" t="str">
        <f>IFERROR(VLOOKUP(K3132,Proveedores!$A$2:$B$500,2,0),"Agregar")</f>
        <v>NOVARTIS ARGENTINA SA</v>
      </c>
      <c r="S3132" s="5">
        <f t="shared" si="48"/>
        <v>13015980</v>
      </c>
    </row>
    <row r="3133" spans="1:19" x14ac:dyDescent="0.2">
      <c r="A3133" s="7">
        <v>44104.600671296299</v>
      </c>
      <c r="B3133" s="1" t="s">
        <v>11377</v>
      </c>
      <c r="C3133" s="1" t="s">
        <v>11378</v>
      </c>
      <c r="D3133" s="1" t="s">
        <v>3031</v>
      </c>
      <c r="E3133" s="1" t="s">
        <v>11379</v>
      </c>
      <c r="F3133" s="7">
        <v>44091</v>
      </c>
      <c r="G3133" s="1" t="s">
        <v>1162</v>
      </c>
      <c r="H3133" s="5">
        <v>0.1</v>
      </c>
      <c r="I3133" s="1">
        <v>1385</v>
      </c>
      <c r="J3133" s="1">
        <v>0</v>
      </c>
      <c r="K3133" s="1" t="s">
        <v>177</v>
      </c>
      <c r="L3133" s="1">
        <v>7</v>
      </c>
      <c r="M3133" s="1" t="s">
        <v>7181</v>
      </c>
      <c r="N3133" s="1" t="s">
        <v>11247</v>
      </c>
      <c r="O3133" s="1">
        <v>32350</v>
      </c>
      <c r="P3133" s="1" t="s">
        <v>3482</v>
      </c>
      <c r="Q3133" s="1">
        <v>109.18</v>
      </c>
      <c r="R3133" s="1" t="str">
        <f>IFERROR(VLOOKUP(K3133,Proveedores!$A$2:$B$500,2,0),"Agregar")</f>
        <v>NOVARTIS ARGENTINA SA</v>
      </c>
      <c r="S3133" s="5">
        <f t="shared" si="48"/>
        <v>3531973</v>
      </c>
    </row>
    <row r="3134" spans="1:19" x14ac:dyDescent="0.2">
      <c r="A3134" s="7">
        <v>44104.614791666667</v>
      </c>
      <c r="B3134" s="1" t="s">
        <v>11380</v>
      </c>
      <c r="C3134" s="1" t="s">
        <v>11381</v>
      </c>
      <c r="D3134" s="1" t="s">
        <v>1713</v>
      </c>
      <c r="E3134" s="1" t="s">
        <v>11382</v>
      </c>
      <c r="F3134" s="7">
        <v>44067</v>
      </c>
      <c r="G3134" s="1" t="s">
        <v>1162</v>
      </c>
      <c r="H3134" s="5">
        <v>0.28999999999999998</v>
      </c>
      <c r="I3134" s="1">
        <v>1383</v>
      </c>
      <c r="J3134" s="1">
        <v>0</v>
      </c>
      <c r="K3134" s="1" t="s">
        <v>177</v>
      </c>
      <c r="L3134" s="1">
        <v>14</v>
      </c>
      <c r="M3134" s="1" t="s">
        <v>10039</v>
      </c>
      <c r="N3134" s="1" t="s">
        <v>11383</v>
      </c>
      <c r="O3134" s="1">
        <v>13920</v>
      </c>
      <c r="P3134" s="1" t="s">
        <v>3482</v>
      </c>
      <c r="Q3134" s="1">
        <v>110.72</v>
      </c>
      <c r="R3134" s="1" t="str">
        <f>IFERROR(VLOOKUP(K3134,Proveedores!$A$2:$B$500,2,0),"Agregar")</f>
        <v>NOVARTIS ARGENTINA SA</v>
      </c>
      <c r="S3134" s="5">
        <f t="shared" si="48"/>
        <v>1541222.3999999999</v>
      </c>
    </row>
    <row r="3135" spans="1:19" x14ac:dyDescent="0.2">
      <c r="A3135" s="7">
        <v>44104.632604166669</v>
      </c>
      <c r="B3135" s="1" t="s">
        <v>11384</v>
      </c>
      <c r="C3135" s="1" t="s">
        <v>11385</v>
      </c>
      <c r="D3135" s="1" t="s">
        <v>1713</v>
      </c>
      <c r="E3135" s="1" t="s">
        <v>11386</v>
      </c>
      <c r="F3135" s="7">
        <v>44091</v>
      </c>
      <c r="G3135" s="1" t="s">
        <v>1162</v>
      </c>
      <c r="H3135" s="5">
        <v>1.3</v>
      </c>
      <c r="I3135" s="1">
        <v>1497</v>
      </c>
      <c r="J3135" s="1">
        <v>0</v>
      </c>
      <c r="K3135" s="1" t="s">
        <v>177</v>
      </c>
      <c r="L3135" s="1">
        <v>6</v>
      </c>
      <c r="M3135" s="1" t="s">
        <v>4638</v>
      </c>
      <c r="N3135" s="1" t="s">
        <v>11252</v>
      </c>
      <c r="O3135" s="1">
        <v>649500</v>
      </c>
      <c r="P3135" s="1" t="s">
        <v>3482</v>
      </c>
      <c r="Q3135" s="1">
        <v>20.04</v>
      </c>
      <c r="R3135" s="1" t="str">
        <f>IFERROR(VLOOKUP(K3135,Proveedores!$A$2:$B$500,2,0),"Agregar")</f>
        <v>NOVARTIS ARGENTINA SA</v>
      </c>
      <c r="S3135" s="5">
        <f t="shared" si="48"/>
        <v>13015980</v>
      </c>
    </row>
    <row r="3136" spans="1:19" x14ac:dyDescent="0.2">
      <c r="A3136" s="7">
        <v>44104.642939814818</v>
      </c>
      <c r="B3136" s="1" t="s">
        <v>11387</v>
      </c>
      <c r="C3136" s="1" t="s">
        <v>11388</v>
      </c>
      <c r="D3136" s="1" t="s">
        <v>1713</v>
      </c>
      <c r="E3136" s="1" t="s">
        <v>11389</v>
      </c>
      <c r="F3136" s="7">
        <v>44091</v>
      </c>
      <c r="G3136" s="1" t="s">
        <v>1162</v>
      </c>
      <c r="H3136" s="5">
        <v>1.38</v>
      </c>
      <c r="I3136" s="1">
        <v>1587</v>
      </c>
      <c r="J3136" s="1">
        <v>0</v>
      </c>
      <c r="K3136" s="1" t="s">
        <v>177</v>
      </c>
      <c r="L3136" s="1">
        <v>5</v>
      </c>
      <c r="M3136" s="1" t="s">
        <v>11106</v>
      </c>
      <c r="N3136" s="1" t="s">
        <v>11390</v>
      </c>
      <c r="O3136" s="1">
        <v>137700</v>
      </c>
      <c r="P3136" s="1" t="s">
        <v>4989</v>
      </c>
      <c r="Q3136" s="1">
        <v>20.04</v>
      </c>
      <c r="R3136" s="1" t="str">
        <f>IFERROR(VLOOKUP(K3136,Proveedores!$A$2:$B$500,2,0),"Agregar")</f>
        <v>NOVARTIS ARGENTINA SA</v>
      </c>
      <c r="S3136" s="5">
        <f t="shared" si="48"/>
        <v>2759508</v>
      </c>
    </row>
    <row r="3137" spans="1:19" x14ac:dyDescent="0.2">
      <c r="A3137" s="7">
        <v>44104.662418981483</v>
      </c>
      <c r="B3137" s="1" t="s">
        <v>11391</v>
      </c>
      <c r="C3137" s="1" t="s">
        <v>11392</v>
      </c>
      <c r="D3137" s="1" t="s">
        <v>1621</v>
      </c>
      <c r="E3137" s="1" t="s">
        <v>11393</v>
      </c>
      <c r="F3137" s="7">
        <v>44068</v>
      </c>
      <c r="G3137" s="1" t="s">
        <v>1352</v>
      </c>
      <c r="H3137" s="5">
        <v>128797.8</v>
      </c>
      <c r="I3137" s="1">
        <v>1728</v>
      </c>
      <c r="J3137" s="1">
        <v>0</v>
      </c>
      <c r="K3137" s="1" t="s">
        <v>6366</v>
      </c>
      <c r="L3137" s="1">
        <v>1</v>
      </c>
      <c r="M3137" s="1" t="s">
        <v>8722</v>
      </c>
      <c r="N3137" s="1" t="s">
        <v>8723</v>
      </c>
      <c r="O3137" s="1">
        <v>15</v>
      </c>
      <c r="P3137" s="1" t="s">
        <v>8724</v>
      </c>
      <c r="Q3137" s="1">
        <v>8586.52</v>
      </c>
      <c r="R3137" s="1" t="str">
        <f>IFERROR(VLOOKUP(K3137,Proveedores!$A$2:$B$500,2,0),"Agregar")</f>
        <v>Pfizer S.R.L.</v>
      </c>
      <c r="S3137" s="5">
        <f t="shared" si="48"/>
        <v>128797.8</v>
      </c>
    </row>
    <row r="3138" spans="1:19" x14ac:dyDescent="0.2">
      <c r="A3138" s="7">
        <v>44104.672118055554</v>
      </c>
      <c r="B3138" s="1" t="s">
        <v>11394</v>
      </c>
      <c r="C3138" s="1" t="s">
        <v>11395</v>
      </c>
      <c r="D3138" s="1" t="s">
        <v>1713</v>
      </c>
      <c r="E3138" s="1" t="s">
        <v>11396</v>
      </c>
      <c r="F3138" s="7">
        <v>44104</v>
      </c>
      <c r="G3138" s="1">
        <v>43922</v>
      </c>
      <c r="H3138" s="5">
        <v>10081260</v>
      </c>
      <c r="I3138" s="1" t="s">
        <v>2599</v>
      </c>
      <c r="J3138" s="1">
        <v>0</v>
      </c>
      <c r="K3138" s="1" t="s">
        <v>6302</v>
      </c>
      <c r="L3138" s="1">
        <v>1</v>
      </c>
      <c r="M3138" s="1" t="s">
        <v>11397</v>
      </c>
      <c r="N3138" s="1" t="s">
        <v>11398</v>
      </c>
      <c r="O3138" s="1">
        <v>1</v>
      </c>
      <c r="P3138" s="1" t="s">
        <v>2599</v>
      </c>
      <c r="Q3138" s="1">
        <v>10081260</v>
      </c>
      <c r="R3138" s="1" t="str">
        <f>IFERROR(VLOOKUP(K3138,Proveedores!$A$2:$B$500,2,0),"Agregar")</f>
        <v>VIALERG S.A.</v>
      </c>
      <c r="S3138" s="5">
        <f t="shared" si="48"/>
        <v>10081260</v>
      </c>
    </row>
    <row r="3139" spans="1:19" x14ac:dyDescent="0.2">
      <c r="A3139" s="7">
        <v>44104.679247685184</v>
      </c>
      <c r="B3139" s="1" t="s">
        <v>11399</v>
      </c>
      <c r="C3139" s="1" t="s">
        <v>11400</v>
      </c>
      <c r="D3139" s="1" t="s">
        <v>1621</v>
      </c>
      <c r="E3139" s="1" t="s">
        <v>11401</v>
      </c>
      <c r="F3139" s="7">
        <v>44103</v>
      </c>
      <c r="G3139" s="1" t="s">
        <v>1151</v>
      </c>
      <c r="H3139" s="5">
        <v>32087979</v>
      </c>
      <c r="I3139" s="1" t="s">
        <v>2599</v>
      </c>
      <c r="J3139" s="1">
        <v>0</v>
      </c>
      <c r="K3139" s="1" t="s">
        <v>318</v>
      </c>
      <c r="L3139" s="1">
        <v>1</v>
      </c>
      <c r="M3139" s="1" t="s">
        <v>1915</v>
      </c>
      <c r="N3139" s="1" t="s">
        <v>1916</v>
      </c>
      <c r="O3139" s="1">
        <v>96180</v>
      </c>
      <c r="P3139" s="1" t="s">
        <v>1917</v>
      </c>
      <c r="Q3139" s="1">
        <v>168.21</v>
      </c>
      <c r="R3139" s="1" t="str">
        <f>IFERROR(VLOOKUP(K3139,Proveedores!$A$2:$B$500,2,0),"Agregar")</f>
        <v>LABORATORIOS RICHMOND SACIF</v>
      </c>
      <c r="S3139" s="5">
        <f t="shared" ref="S3139:S3202" si="49">Q3139*O3139</f>
        <v>16178437.800000001</v>
      </c>
    </row>
    <row r="3140" spans="1:19" x14ac:dyDescent="0.2">
      <c r="A3140" s="7">
        <v>44104.679247685184</v>
      </c>
      <c r="B3140" s="1" t="s">
        <v>11399</v>
      </c>
      <c r="C3140" s="1" t="s">
        <v>11400</v>
      </c>
      <c r="D3140" s="1" t="s">
        <v>1621</v>
      </c>
      <c r="E3140" s="1" t="s">
        <v>11401</v>
      </c>
      <c r="F3140" s="7">
        <v>44103</v>
      </c>
      <c r="G3140" s="1" t="s">
        <v>1151</v>
      </c>
      <c r="H3140" s="5">
        <v>32087979</v>
      </c>
      <c r="I3140" s="1" t="s">
        <v>2599</v>
      </c>
      <c r="J3140" s="1">
        <v>0</v>
      </c>
      <c r="K3140" s="1" t="s">
        <v>318</v>
      </c>
      <c r="L3140" s="1">
        <v>2</v>
      </c>
      <c r="M3140" s="1" t="s">
        <v>1918</v>
      </c>
      <c r="N3140" s="1" t="s">
        <v>1916</v>
      </c>
      <c r="O3140" s="1">
        <v>71190</v>
      </c>
      <c r="P3140" s="1" t="s">
        <v>1917</v>
      </c>
      <c r="Q3140" s="1">
        <v>223.48</v>
      </c>
      <c r="R3140" s="1" t="str">
        <f>IFERROR(VLOOKUP(K3140,Proveedores!$A$2:$B$500,2,0),"Agregar")</f>
        <v>LABORATORIOS RICHMOND SACIF</v>
      </c>
      <c r="S3140" s="5">
        <f t="shared" si="49"/>
        <v>15909541.199999999</v>
      </c>
    </row>
    <row r="3141" spans="1:19" x14ac:dyDescent="0.2">
      <c r="A3141" s="7">
        <v>44104.686562499999</v>
      </c>
      <c r="B3141" s="1" t="s">
        <v>11402</v>
      </c>
      <c r="C3141" s="1" t="s">
        <v>11403</v>
      </c>
      <c r="D3141" s="1" t="s">
        <v>1621</v>
      </c>
      <c r="E3141" s="1" t="s">
        <v>11404</v>
      </c>
      <c r="F3141" s="7">
        <v>44103</v>
      </c>
      <c r="G3141" s="1" t="s">
        <v>1151</v>
      </c>
      <c r="H3141" s="5">
        <v>29472542.399999999</v>
      </c>
      <c r="I3141" s="1" t="s">
        <v>2599</v>
      </c>
      <c r="J3141" s="1">
        <v>0</v>
      </c>
      <c r="K3141" s="1" t="s">
        <v>318</v>
      </c>
      <c r="L3141" s="1">
        <v>2</v>
      </c>
      <c r="M3141" s="1" t="s">
        <v>1918</v>
      </c>
      <c r="N3141" s="1" t="s">
        <v>1916</v>
      </c>
      <c r="O3141" s="1">
        <v>131880</v>
      </c>
      <c r="P3141" s="1" t="s">
        <v>1917</v>
      </c>
      <c r="Q3141" s="1">
        <v>223.48</v>
      </c>
      <c r="R3141" s="1" t="str">
        <f>IFERROR(VLOOKUP(K3141,Proveedores!$A$2:$B$500,2,0),"Agregar")</f>
        <v>LABORATORIOS RICHMOND SACIF</v>
      </c>
      <c r="S3141" s="5">
        <f t="shared" si="49"/>
        <v>29472542.399999999</v>
      </c>
    </row>
    <row r="3142" spans="1:19" x14ac:dyDescent="0.2">
      <c r="A3142" s="7">
        <v>44104.688877314817</v>
      </c>
      <c r="B3142" s="1" t="s">
        <v>11405</v>
      </c>
      <c r="C3142" s="1" t="s">
        <v>11406</v>
      </c>
      <c r="D3142" s="1" t="s">
        <v>1621</v>
      </c>
      <c r="E3142" s="1" t="s">
        <v>11407</v>
      </c>
      <c r="F3142" s="7">
        <v>44097</v>
      </c>
      <c r="G3142" s="1" t="s">
        <v>1286</v>
      </c>
      <c r="H3142" s="5">
        <v>22500000</v>
      </c>
      <c r="I3142" s="1">
        <v>1854</v>
      </c>
      <c r="J3142" s="1">
        <v>0</v>
      </c>
      <c r="K3142" s="1" t="s">
        <v>1883</v>
      </c>
      <c r="L3142" s="1">
        <v>2</v>
      </c>
      <c r="M3142" s="1" t="s">
        <v>10754</v>
      </c>
      <c r="N3142" s="1" t="s">
        <v>10755</v>
      </c>
      <c r="O3142" s="1">
        <v>250000</v>
      </c>
      <c r="P3142" s="1" t="s">
        <v>6610</v>
      </c>
      <c r="Q3142" s="1">
        <v>90</v>
      </c>
      <c r="R3142" s="1" t="str">
        <f>IFERROR(VLOOKUP(K3142,Proveedores!$A$2:$B$500,2,0),"Agregar")</f>
        <v>Biotenk S.A.</v>
      </c>
      <c r="S3142" s="5">
        <f t="shared" si="49"/>
        <v>22500000</v>
      </c>
    </row>
    <row r="3143" spans="1:19" x14ac:dyDescent="0.2">
      <c r="A3143" s="7">
        <v>44104.691469907404</v>
      </c>
      <c r="B3143" s="1" t="s">
        <v>11408</v>
      </c>
      <c r="C3143" s="1" t="s">
        <v>11409</v>
      </c>
      <c r="D3143" s="1" t="s">
        <v>1621</v>
      </c>
      <c r="E3143" s="1" t="s">
        <v>11410</v>
      </c>
      <c r="F3143" s="7">
        <v>43702</v>
      </c>
      <c r="G3143" s="1" t="s">
        <v>1352</v>
      </c>
      <c r="H3143" s="5">
        <v>163143.88</v>
      </c>
      <c r="I3143" s="1">
        <v>1728</v>
      </c>
      <c r="J3143" s="1">
        <v>0</v>
      </c>
      <c r="K3143" s="1" t="s">
        <v>6366</v>
      </c>
      <c r="L3143" s="1">
        <v>1</v>
      </c>
      <c r="M3143" s="1" t="s">
        <v>8722</v>
      </c>
      <c r="N3143" s="1" t="s">
        <v>8723</v>
      </c>
      <c r="O3143" s="1">
        <v>19</v>
      </c>
      <c r="P3143" s="1" t="s">
        <v>8724</v>
      </c>
      <c r="Q3143" s="1">
        <v>8586.52</v>
      </c>
      <c r="R3143" s="1" t="str">
        <f>IFERROR(VLOOKUP(K3143,Proveedores!$A$2:$B$500,2,0),"Agregar")</f>
        <v>Pfizer S.R.L.</v>
      </c>
      <c r="S3143" s="5">
        <f t="shared" si="49"/>
        <v>163143.88</v>
      </c>
    </row>
    <row r="3144" spans="1:19" x14ac:dyDescent="0.2">
      <c r="A3144" s="7">
        <v>44104.692476851851</v>
      </c>
      <c r="B3144" s="1" t="s">
        <v>11411</v>
      </c>
      <c r="C3144" s="1" t="s">
        <v>11412</v>
      </c>
      <c r="D3144" s="1" t="s">
        <v>1621</v>
      </c>
      <c r="E3144" s="1" t="s">
        <v>11413</v>
      </c>
      <c r="F3144" s="7">
        <v>44103</v>
      </c>
      <c r="G3144" s="1" t="s">
        <v>1151</v>
      </c>
      <c r="H3144" s="5">
        <v>32154302.399999999</v>
      </c>
      <c r="I3144" s="1" t="s">
        <v>2599</v>
      </c>
      <c r="J3144" s="1">
        <v>0</v>
      </c>
      <c r="K3144" s="1" t="s">
        <v>318</v>
      </c>
      <c r="L3144" s="1">
        <v>2</v>
      </c>
      <c r="M3144" s="1" t="s">
        <v>1918</v>
      </c>
      <c r="N3144" s="1" t="s">
        <v>1916</v>
      </c>
      <c r="O3144" s="1">
        <v>143880</v>
      </c>
      <c r="P3144" s="1" t="s">
        <v>1917</v>
      </c>
      <c r="Q3144" s="1">
        <v>223.48</v>
      </c>
      <c r="R3144" s="1" t="str">
        <f>IFERROR(VLOOKUP(K3144,Proveedores!$A$2:$B$500,2,0),"Agregar")</f>
        <v>LABORATORIOS RICHMOND SACIF</v>
      </c>
      <c r="S3144" s="5">
        <f t="shared" si="49"/>
        <v>32154302.399999999</v>
      </c>
    </row>
    <row r="3145" spans="1:19" x14ac:dyDescent="0.2">
      <c r="A3145" s="7">
        <v>44104.700578703705</v>
      </c>
      <c r="B3145" s="1" t="s">
        <v>11414</v>
      </c>
      <c r="C3145" s="1" t="s">
        <v>11415</v>
      </c>
      <c r="D3145" s="1" t="s">
        <v>1621</v>
      </c>
      <c r="E3145" s="1" t="s">
        <v>11416</v>
      </c>
      <c r="F3145" s="7">
        <v>44103</v>
      </c>
      <c r="G3145" s="1" t="s">
        <v>10996</v>
      </c>
      <c r="H3145" s="5">
        <v>127270</v>
      </c>
      <c r="I3145" s="1" t="s">
        <v>11417</v>
      </c>
      <c r="J3145" s="1">
        <v>0</v>
      </c>
      <c r="K3145" s="1" t="s">
        <v>327</v>
      </c>
      <c r="L3145" s="1" t="s">
        <v>10998</v>
      </c>
      <c r="M3145" s="1">
        <v>60106</v>
      </c>
      <c r="N3145" s="1" t="s">
        <v>10998</v>
      </c>
      <c r="O3145" s="1">
        <v>13</v>
      </c>
      <c r="P3145" s="1" t="s">
        <v>1665</v>
      </c>
      <c r="Q3145" s="1">
        <v>9790</v>
      </c>
      <c r="R3145" s="1" t="str">
        <f>IFERROR(VLOOKUP(K3145,Proveedores!$A$2:$B$500,2,0),"Agregar")</f>
        <v>LABORATORIO LKM S.A.</v>
      </c>
      <c r="S3145" s="5">
        <f t="shared" si="49"/>
        <v>127270</v>
      </c>
    </row>
    <row r="3146" spans="1:19" x14ac:dyDescent="0.2">
      <c r="A3146" s="7">
        <v>44104.701608796298</v>
      </c>
      <c r="B3146" s="1" t="s">
        <v>11418</v>
      </c>
      <c r="C3146" s="1" t="s">
        <v>11419</v>
      </c>
      <c r="D3146" s="1" t="s">
        <v>1621</v>
      </c>
      <c r="E3146" s="1" t="s">
        <v>11420</v>
      </c>
      <c r="F3146" s="7">
        <v>44104</v>
      </c>
      <c r="G3146" s="1" t="s">
        <v>1235</v>
      </c>
      <c r="H3146" s="5">
        <v>1983744</v>
      </c>
      <c r="I3146" s="1" t="s">
        <v>11421</v>
      </c>
      <c r="J3146" s="1">
        <v>0</v>
      </c>
      <c r="K3146" s="1" t="s">
        <v>318</v>
      </c>
      <c r="L3146" s="1">
        <v>32</v>
      </c>
      <c r="M3146" s="1" t="s">
        <v>11422</v>
      </c>
      <c r="N3146" s="1" t="s">
        <v>11423</v>
      </c>
      <c r="O3146" s="1">
        <v>25200</v>
      </c>
      <c r="P3146" s="1" t="s">
        <v>3019</v>
      </c>
      <c r="Q3146" s="1">
        <v>78.72</v>
      </c>
      <c r="R3146" s="1" t="str">
        <f>IFERROR(VLOOKUP(K3146,Proveedores!$A$2:$B$500,2,0),"Agregar")</f>
        <v>LABORATORIOS RICHMOND SACIF</v>
      </c>
      <c r="S3146" s="5">
        <f t="shared" si="49"/>
        <v>1983744</v>
      </c>
    </row>
    <row r="3147" spans="1:19" x14ac:dyDescent="0.2">
      <c r="A3147" s="7">
        <v>44105.498773148145</v>
      </c>
      <c r="B3147" s="1" t="s">
        <v>11424</v>
      </c>
      <c r="C3147" s="1" t="s">
        <v>11425</v>
      </c>
      <c r="D3147" s="1" t="s">
        <v>1621</v>
      </c>
      <c r="E3147" s="1" t="s">
        <v>11426</v>
      </c>
      <c r="F3147" s="7">
        <v>44105</v>
      </c>
      <c r="G3147" s="1" t="s">
        <v>1235</v>
      </c>
      <c r="H3147" s="5">
        <v>4410300</v>
      </c>
      <c r="I3147" s="1">
        <v>0</v>
      </c>
      <c r="J3147" s="1">
        <v>0</v>
      </c>
      <c r="K3147" s="1" t="s">
        <v>367</v>
      </c>
      <c r="L3147" s="1">
        <v>30</v>
      </c>
      <c r="M3147" s="1">
        <v>40126900</v>
      </c>
      <c r="N3147" s="1" t="s">
        <v>11427</v>
      </c>
      <c r="O3147" s="1">
        <v>1200</v>
      </c>
      <c r="P3147" s="1" t="s">
        <v>2149</v>
      </c>
      <c r="Q3147" s="1">
        <v>1978</v>
      </c>
      <c r="R3147" s="1" t="str">
        <f>IFERROR(VLOOKUP(K3147,Proveedores!$A$2:$B$500,2,0),"Agregar")</f>
        <v>LABORATORIOS RICHET SA</v>
      </c>
      <c r="S3147" s="5">
        <f t="shared" si="49"/>
        <v>2373600</v>
      </c>
    </row>
    <row r="3148" spans="1:19" x14ac:dyDescent="0.2">
      <c r="A3148" s="7">
        <v>44105.498773148145</v>
      </c>
      <c r="B3148" s="1" t="s">
        <v>11424</v>
      </c>
      <c r="C3148" s="1" t="s">
        <v>11425</v>
      </c>
      <c r="D3148" s="1" t="s">
        <v>1621</v>
      </c>
      <c r="E3148" s="1" t="s">
        <v>11426</v>
      </c>
      <c r="F3148" s="7">
        <v>44105</v>
      </c>
      <c r="G3148" s="1" t="s">
        <v>1235</v>
      </c>
      <c r="H3148" s="5">
        <v>4410300</v>
      </c>
      <c r="I3148" s="1">
        <v>0</v>
      </c>
      <c r="J3148" s="1">
        <v>0</v>
      </c>
      <c r="K3148" s="1" t="s">
        <v>367</v>
      </c>
      <c r="L3148" s="1">
        <v>22</v>
      </c>
      <c r="M3148" s="1">
        <v>40129601</v>
      </c>
      <c r="N3148" s="1" t="s">
        <v>11428</v>
      </c>
      <c r="O3148" s="1">
        <v>930</v>
      </c>
      <c r="P3148" s="1" t="s">
        <v>2149</v>
      </c>
      <c r="Q3148" s="1">
        <v>2190</v>
      </c>
      <c r="R3148" s="1" t="str">
        <f>IFERROR(VLOOKUP(K3148,Proveedores!$A$2:$B$500,2,0),"Agregar")</f>
        <v>LABORATORIOS RICHET SA</v>
      </c>
      <c r="S3148" s="5">
        <f t="shared" si="49"/>
        <v>2036700</v>
      </c>
    </row>
    <row r="3149" spans="1:19" x14ac:dyDescent="0.2">
      <c r="A3149" s="7">
        <v>44105.93787037037</v>
      </c>
      <c r="B3149" s="1" t="s">
        <v>11429</v>
      </c>
      <c r="C3149" s="1" t="s">
        <v>11430</v>
      </c>
      <c r="D3149" s="1" t="s">
        <v>1621</v>
      </c>
      <c r="E3149" s="1" t="s">
        <v>11431</v>
      </c>
      <c r="F3149" s="7">
        <v>44098</v>
      </c>
      <c r="G3149" s="1" t="s">
        <v>11432</v>
      </c>
      <c r="H3149" s="5">
        <v>1400000</v>
      </c>
      <c r="I3149" s="1">
        <v>1</v>
      </c>
      <c r="J3149" s="1">
        <v>0</v>
      </c>
      <c r="K3149" s="1" t="s">
        <v>9025</v>
      </c>
      <c r="L3149" s="1" t="s">
        <v>11433</v>
      </c>
      <c r="M3149" s="1">
        <v>2</v>
      </c>
      <c r="N3149" s="1" t="s">
        <v>11434</v>
      </c>
      <c r="O3149" s="1">
        <v>8000</v>
      </c>
      <c r="P3149" s="1">
        <v>1</v>
      </c>
      <c r="Q3149" s="1">
        <v>175</v>
      </c>
      <c r="R3149" s="1" t="str">
        <f>IFERROR(VLOOKUP(K3149,Proveedores!$A$2:$B$500,2,0),"Agregar")</f>
        <v xml:space="preserve">Corporacion Rio Lujan S.A. </v>
      </c>
      <c r="S3149" s="5">
        <f t="shared" si="49"/>
        <v>1400000</v>
      </c>
    </row>
    <row r="3150" spans="1:19" x14ac:dyDescent="0.2">
      <c r="A3150" s="7">
        <v>44105.94703703704</v>
      </c>
      <c r="B3150" s="1" t="s">
        <v>11435</v>
      </c>
      <c r="C3150" s="1" t="s">
        <v>11436</v>
      </c>
      <c r="D3150" s="1" t="s">
        <v>1621</v>
      </c>
      <c r="E3150" s="1" t="s">
        <v>11437</v>
      </c>
      <c r="F3150" s="7">
        <v>44102</v>
      </c>
      <c r="G3150" s="1" t="s">
        <v>11432</v>
      </c>
      <c r="H3150" s="5">
        <v>1400000</v>
      </c>
      <c r="I3150" s="1">
        <v>1</v>
      </c>
      <c r="J3150" s="1">
        <v>0</v>
      </c>
      <c r="K3150" s="1" t="s">
        <v>9025</v>
      </c>
      <c r="L3150" s="1" t="s">
        <v>11433</v>
      </c>
      <c r="M3150" s="1">
        <v>2</v>
      </c>
      <c r="N3150" s="1" t="s">
        <v>11434</v>
      </c>
      <c r="O3150" s="1">
        <v>8000</v>
      </c>
      <c r="P3150" s="1">
        <v>1</v>
      </c>
      <c r="Q3150" s="1">
        <v>175</v>
      </c>
      <c r="R3150" s="1" t="str">
        <f>IFERROR(VLOOKUP(K3150,Proveedores!$A$2:$B$500,2,0),"Agregar")</f>
        <v xml:space="preserve">Corporacion Rio Lujan S.A. </v>
      </c>
      <c r="S3150" s="5">
        <f t="shared" si="49"/>
        <v>1400000</v>
      </c>
    </row>
    <row r="3151" spans="1:19" x14ac:dyDescent="0.2">
      <c r="A3151" s="7">
        <v>44106.386863425927</v>
      </c>
      <c r="B3151" s="1" t="s">
        <v>11438</v>
      </c>
      <c r="C3151" s="1" t="s">
        <v>11439</v>
      </c>
      <c r="D3151" s="1" t="s">
        <v>1621</v>
      </c>
      <c r="E3151" s="1">
        <v>22554</v>
      </c>
      <c r="F3151" s="7">
        <v>44105</v>
      </c>
      <c r="G3151" s="1" t="s">
        <v>11440</v>
      </c>
      <c r="H3151" s="5">
        <v>2816100</v>
      </c>
      <c r="I3151" s="1">
        <v>1729</v>
      </c>
      <c r="J3151" s="1">
        <v>0</v>
      </c>
      <c r="K3151" s="1" t="s">
        <v>505</v>
      </c>
      <c r="L3151" s="1">
        <v>1</v>
      </c>
      <c r="M3151" s="1" t="s">
        <v>9650</v>
      </c>
      <c r="N3151" s="1" t="s">
        <v>10935</v>
      </c>
      <c r="O3151" s="1">
        <v>52500</v>
      </c>
      <c r="P3151" s="1" t="s">
        <v>1850</v>
      </c>
      <c r="Q3151" s="1">
        <v>53.64</v>
      </c>
      <c r="R3151" s="1" t="str">
        <f>IFERROR(VLOOKUP(K3151,Proveedores!$A$2:$B$500,2,0),"Agregar")</f>
        <v>MEDI SISTEM SRL</v>
      </c>
      <c r="S3151" s="5">
        <f t="shared" si="49"/>
        <v>2816100</v>
      </c>
    </row>
    <row r="3152" spans="1:19" x14ac:dyDescent="0.2">
      <c r="A3152" s="7">
        <v>44106.401469907411</v>
      </c>
      <c r="B3152" s="1" t="s">
        <v>11441</v>
      </c>
      <c r="C3152" s="1" t="s">
        <v>11442</v>
      </c>
      <c r="D3152" s="1" t="s">
        <v>1621</v>
      </c>
      <c r="E3152" s="1" t="s">
        <v>11443</v>
      </c>
      <c r="F3152" s="7">
        <v>44105</v>
      </c>
      <c r="G3152" s="1" t="s">
        <v>1301</v>
      </c>
      <c r="H3152" s="5">
        <v>904033</v>
      </c>
      <c r="I3152" s="1">
        <v>1</v>
      </c>
      <c r="J3152" s="1">
        <v>0</v>
      </c>
      <c r="K3152" s="1" t="s">
        <v>146</v>
      </c>
      <c r="L3152" s="1">
        <v>1</v>
      </c>
      <c r="M3152" s="1" t="s">
        <v>8552</v>
      </c>
      <c r="N3152" s="1" t="s">
        <v>2316</v>
      </c>
      <c r="O3152" s="1">
        <v>1</v>
      </c>
      <c r="P3152" s="1" t="s">
        <v>2316</v>
      </c>
      <c r="Q3152" s="1">
        <v>904033</v>
      </c>
      <c r="R3152" s="1" t="str">
        <f>IFERROR(VLOOKUP(K3152,Proveedores!$A$2:$B$500,2,0),"Agregar")</f>
        <v>SUIZO ARGENTINA S.A.</v>
      </c>
      <c r="S3152" s="5">
        <f t="shared" si="49"/>
        <v>904033</v>
      </c>
    </row>
    <row r="3153" spans="1:19" x14ac:dyDescent="0.2">
      <c r="A3153" s="7">
        <v>44106.405613425923</v>
      </c>
      <c r="B3153" s="1" t="s">
        <v>11444</v>
      </c>
      <c r="C3153" s="1" t="s">
        <v>11445</v>
      </c>
      <c r="D3153" s="1" t="s">
        <v>1621</v>
      </c>
      <c r="E3153" s="1" t="s">
        <v>11446</v>
      </c>
      <c r="F3153" s="7">
        <v>44106</v>
      </c>
      <c r="G3153" s="1" t="s">
        <v>142</v>
      </c>
      <c r="H3153" s="5">
        <v>5048164.43</v>
      </c>
      <c r="I3153" s="1">
        <v>1</v>
      </c>
      <c r="J3153" s="1">
        <v>0</v>
      </c>
      <c r="K3153" s="1" t="s">
        <v>146</v>
      </c>
      <c r="L3153" s="1">
        <v>3</v>
      </c>
      <c r="M3153" s="1" t="s">
        <v>2315</v>
      </c>
      <c r="N3153" s="1" t="s">
        <v>2316</v>
      </c>
      <c r="O3153" s="1">
        <v>1</v>
      </c>
      <c r="P3153" s="1" t="s">
        <v>2316</v>
      </c>
      <c r="Q3153" s="1">
        <v>100695.67999999999</v>
      </c>
      <c r="R3153" s="1" t="str">
        <f>IFERROR(VLOOKUP(K3153,Proveedores!$A$2:$B$500,2,0),"Agregar")</f>
        <v>SUIZO ARGENTINA S.A.</v>
      </c>
      <c r="S3153" s="5">
        <f t="shared" si="49"/>
        <v>100695.67999999999</v>
      </c>
    </row>
    <row r="3154" spans="1:19" x14ac:dyDescent="0.2">
      <c r="A3154" s="7">
        <v>44106.405613425923</v>
      </c>
      <c r="B3154" s="1" t="s">
        <v>11444</v>
      </c>
      <c r="C3154" s="1" t="s">
        <v>11445</v>
      </c>
      <c r="D3154" s="1" t="s">
        <v>1621</v>
      </c>
      <c r="E3154" s="1" t="s">
        <v>11446</v>
      </c>
      <c r="F3154" s="7">
        <v>44106</v>
      </c>
      <c r="G3154" s="1" t="s">
        <v>142</v>
      </c>
      <c r="H3154" s="5">
        <v>5048164.43</v>
      </c>
      <c r="I3154" s="1">
        <v>1</v>
      </c>
      <c r="J3154" s="1">
        <v>0</v>
      </c>
      <c r="K3154" s="1" t="s">
        <v>146</v>
      </c>
      <c r="L3154" s="1">
        <v>1</v>
      </c>
      <c r="M3154" s="1" t="s">
        <v>2317</v>
      </c>
      <c r="N3154" s="1" t="s">
        <v>2316</v>
      </c>
      <c r="O3154" s="1">
        <v>1</v>
      </c>
      <c r="P3154" s="1" t="s">
        <v>2316</v>
      </c>
      <c r="Q3154" s="1">
        <v>218033.03</v>
      </c>
      <c r="R3154" s="1" t="str">
        <f>IFERROR(VLOOKUP(K3154,Proveedores!$A$2:$B$500,2,0),"Agregar")</f>
        <v>SUIZO ARGENTINA S.A.</v>
      </c>
      <c r="S3154" s="5">
        <f t="shared" si="49"/>
        <v>218033.03</v>
      </c>
    </row>
    <row r="3155" spans="1:19" x14ac:dyDescent="0.2">
      <c r="A3155" s="7">
        <v>44106.405613425923</v>
      </c>
      <c r="B3155" s="1" t="s">
        <v>11444</v>
      </c>
      <c r="C3155" s="1" t="s">
        <v>11445</v>
      </c>
      <c r="D3155" s="1" t="s">
        <v>1621</v>
      </c>
      <c r="E3155" s="1" t="s">
        <v>11446</v>
      </c>
      <c r="F3155" s="7">
        <v>44106</v>
      </c>
      <c r="G3155" s="1" t="s">
        <v>142</v>
      </c>
      <c r="H3155" s="5">
        <v>5048164.43</v>
      </c>
      <c r="I3155" s="1">
        <v>1</v>
      </c>
      <c r="J3155" s="1">
        <v>0</v>
      </c>
      <c r="K3155" s="1" t="s">
        <v>146</v>
      </c>
      <c r="L3155" s="1">
        <v>2</v>
      </c>
      <c r="M3155" s="1" t="s">
        <v>2317</v>
      </c>
      <c r="N3155" s="1" t="s">
        <v>2316</v>
      </c>
      <c r="O3155" s="1">
        <v>1</v>
      </c>
      <c r="P3155" s="1" t="s">
        <v>2316</v>
      </c>
      <c r="Q3155" s="1">
        <v>4729435.72</v>
      </c>
      <c r="R3155" s="1" t="str">
        <f>IFERROR(VLOOKUP(K3155,Proveedores!$A$2:$B$500,2,0),"Agregar")</f>
        <v>SUIZO ARGENTINA S.A.</v>
      </c>
      <c r="S3155" s="5">
        <f t="shared" si="49"/>
        <v>4729435.72</v>
      </c>
    </row>
    <row r="3156" spans="1:19" x14ac:dyDescent="0.2">
      <c r="A3156" s="7">
        <v>44106.480231481481</v>
      </c>
      <c r="B3156" s="1" t="s">
        <v>11447</v>
      </c>
      <c r="C3156" s="1" t="s">
        <v>11448</v>
      </c>
      <c r="D3156" s="1" t="s">
        <v>1621</v>
      </c>
      <c r="E3156" s="1" t="s">
        <v>11449</v>
      </c>
      <c r="F3156" s="7">
        <v>44068</v>
      </c>
      <c r="G3156" s="1" t="s">
        <v>1352</v>
      </c>
      <c r="H3156" s="5">
        <v>128796.48</v>
      </c>
      <c r="I3156" s="1">
        <v>1788</v>
      </c>
      <c r="J3156" s="1">
        <v>0</v>
      </c>
      <c r="K3156" s="1" t="s">
        <v>6366</v>
      </c>
      <c r="L3156" s="1">
        <v>1</v>
      </c>
      <c r="M3156" s="1" t="s">
        <v>8722</v>
      </c>
      <c r="N3156" s="1" t="s">
        <v>8723</v>
      </c>
      <c r="O3156" s="1">
        <v>15</v>
      </c>
      <c r="P3156" s="1" t="s">
        <v>8724</v>
      </c>
      <c r="Q3156" s="1">
        <v>8586.52</v>
      </c>
      <c r="R3156" s="1" t="str">
        <f>IFERROR(VLOOKUP(K3156,Proveedores!$A$2:$B$500,2,0),"Agregar")</f>
        <v>Pfizer S.R.L.</v>
      </c>
      <c r="S3156" s="5">
        <f t="shared" si="49"/>
        <v>128797.8</v>
      </c>
    </row>
    <row r="3157" spans="1:19" x14ac:dyDescent="0.2">
      <c r="A3157" s="7">
        <v>44106.488599537035</v>
      </c>
      <c r="B3157" s="1" t="s">
        <v>11450</v>
      </c>
      <c r="C3157" s="1" t="s">
        <v>11451</v>
      </c>
      <c r="D3157" s="1" t="s">
        <v>1621</v>
      </c>
      <c r="E3157" s="1" t="s">
        <v>11452</v>
      </c>
      <c r="F3157" s="7">
        <v>44068</v>
      </c>
      <c r="G3157" s="1" t="s">
        <v>1352</v>
      </c>
      <c r="H3157" s="5">
        <v>549537.28000000003</v>
      </c>
      <c r="I3157" s="1">
        <v>1728</v>
      </c>
      <c r="J3157" s="1">
        <v>0</v>
      </c>
      <c r="K3157" s="1" t="s">
        <v>6366</v>
      </c>
      <c r="L3157" s="1">
        <v>1</v>
      </c>
      <c r="M3157" s="1" t="s">
        <v>8722</v>
      </c>
      <c r="N3157" s="1" t="s">
        <v>8723</v>
      </c>
      <c r="O3157" s="1">
        <v>64</v>
      </c>
      <c r="P3157" s="1" t="s">
        <v>8724</v>
      </c>
      <c r="Q3157" s="1">
        <v>8586.52</v>
      </c>
      <c r="R3157" s="1" t="str">
        <f>IFERROR(VLOOKUP(K3157,Proveedores!$A$2:$B$500,2,0),"Agregar")</f>
        <v>Pfizer S.R.L.</v>
      </c>
      <c r="S3157" s="5">
        <f t="shared" si="49"/>
        <v>549537.28000000003</v>
      </c>
    </row>
    <row r="3158" spans="1:19" x14ac:dyDescent="0.2">
      <c r="A3158" s="7">
        <v>44106.496446759258</v>
      </c>
      <c r="B3158" s="1" t="s">
        <v>11453</v>
      </c>
      <c r="C3158" s="1" t="s">
        <v>11454</v>
      </c>
      <c r="D3158" s="1" t="s">
        <v>1621</v>
      </c>
      <c r="E3158" s="1" t="s">
        <v>11455</v>
      </c>
      <c r="F3158" s="7">
        <v>44068</v>
      </c>
      <c r="G3158" s="1" t="s">
        <v>1352</v>
      </c>
      <c r="H3158" s="5">
        <v>257595.6</v>
      </c>
      <c r="I3158" s="1">
        <v>1728</v>
      </c>
      <c r="J3158" s="1">
        <v>0</v>
      </c>
      <c r="K3158" s="1" t="s">
        <v>6366</v>
      </c>
      <c r="L3158" s="1">
        <v>1</v>
      </c>
      <c r="M3158" s="1" t="s">
        <v>8722</v>
      </c>
      <c r="N3158" s="1" t="s">
        <v>8723</v>
      </c>
      <c r="O3158" s="1">
        <v>30</v>
      </c>
      <c r="P3158" s="1" t="s">
        <v>8724</v>
      </c>
      <c r="Q3158" s="1">
        <v>8586.52</v>
      </c>
      <c r="R3158" s="1" t="str">
        <f>IFERROR(VLOOKUP(K3158,Proveedores!$A$2:$B$500,2,0),"Agregar")</f>
        <v>Pfizer S.R.L.</v>
      </c>
      <c r="S3158" s="5">
        <f t="shared" si="49"/>
        <v>257595.6</v>
      </c>
    </row>
    <row r="3159" spans="1:19" x14ac:dyDescent="0.2">
      <c r="A3159" s="7">
        <v>44106.604548611111</v>
      </c>
      <c r="B3159" s="1" t="s">
        <v>11456</v>
      </c>
      <c r="C3159" s="1" t="s">
        <v>11457</v>
      </c>
      <c r="D3159" s="1" t="s">
        <v>1621</v>
      </c>
      <c r="E3159" s="1" t="s">
        <v>11458</v>
      </c>
      <c r="F3159" s="7">
        <v>44105</v>
      </c>
      <c r="G3159" s="1" t="s">
        <v>692</v>
      </c>
      <c r="H3159" s="5">
        <v>1341134.3999999999</v>
      </c>
      <c r="I3159" s="1" t="s">
        <v>11459</v>
      </c>
      <c r="J3159" s="1">
        <v>0</v>
      </c>
      <c r="K3159" s="1" t="s">
        <v>8429</v>
      </c>
      <c r="L3159" s="1">
        <v>21</v>
      </c>
      <c r="M3159" s="1" t="s">
        <v>5116</v>
      </c>
      <c r="N3159" s="1" t="s">
        <v>11460</v>
      </c>
      <c r="O3159" s="1">
        <v>2400000</v>
      </c>
      <c r="P3159" s="1" t="s">
        <v>1917</v>
      </c>
      <c r="Q3159" s="1">
        <v>1.24</v>
      </c>
      <c r="R3159" s="1" t="str">
        <f>IFERROR(VLOOKUP(K3159,Proveedores!$A$2:$B$500,2,0),"Agregar")</f>
        <v>Fideicomiso Programa Provincial de Producción Pública de Medicamentos</v>
      </c>
      <c r="S3159" s="5">
        <f t="shared" si="49"/>
        <v>2976000</v>
      </c>
    </row>
    <row r="3160" spans="1:19" x14ac:dyDescent="0.2">
      <c r="A3160" s="7">
        <v>44106.61614583333</v>
      </c>
      <c r="B3160" s="1" t="s">
        <v>11461</v>
      </c>
      <c r="C3160" s="1" t="s">
        <v>11462</v>
      </c>
      <c r="D3160" s="1" t="s">
        <v>1621</v>
      </c>
      <c r="E3160" s="1" t="s">
        <v>11463</v>
      </c>
      <c r="F3160" s="7">
        <v>44105</v>
      </c>
      <c r="G3160" s="1" t="s">
        <v>692</v>
      </c>
      <c r="H3160" s="5">
        <v>744</v>
      </c>
      <c r="I3160" s="1">
        <v>1702</v>
      </c>
      <c r="J3160" s="1">
        <v>0</v>
      </c>
      <c r="K3160" s="1" t="s">
        <v>8429</v>
      </c>
      <c r="L3160" s="1">
        <v>21</v>
      </c>
      <c r="M3160" s="1" t="s">
        <v>5116</v>
      </c>
      <c r="N3160" s="1" t="s">
        <v>11464</v>
      </c>
      <c r="O3160" s="1">
        <v>12000000</v>
      </c>
      <c r="P3160" s="1" t="s">
        <v>1917</v>
      </c>
      <c r="Q3160" s="1">
        <v>1.24</v>
      </c>
      <c r="R3160" s="1" t="str">
        <f>IFERROR(VLOOKUP(K3160,Proveedores!$A$2:$B$500,2,0),"Agregar")</f>
        <v>Fideicomiso Programa Provincial de Producción Pública de Medicamentos</v>
      </c>
      <c r="S3160" s="5">
        <f t="shared" si="49"/>
        <v>14880000</v>
      </c>
    </row>
    <row r="3161" spans="1:19" x14ac:dyDescent="0.2">
      <c r="A3161" s="7">
        <v>44106.6403125</v>
      </c>
      <c r="B3161" s="1" t="s">
        <v>11465</v>
      </c>
      <c r="C3161" s="1" t="s">
        <v>11466</v>
      </c>
      <c r="D3161" s="1" t="s">
        <v>1621</v>
      </c>
      <c r="E3161" s="1" t="s">
        <v>11467</v>
      </c>
      <c r="F3161" s="7">
        <v>44091</v>
      </c>
      <c r="G3161" s="1" t="s">
        <v>42</v>
      </c>
      <c r="H3161" s="5">
        <v>3839484</v>
      </c>
      <c r="I3161" s="1">
        <v>0</v>
      </c>
      <c r="J3161" s="1">
        <v>0</v>
      </c>
      <c r="K3161" s="1" t="s">
        <v>6873</v>
      </c>
      <c r="L3161" s="1">
        <v>1</v>
      </c>
      <c r="M3161" s="1" t="s">
        <v>4368</v>
      </c>
      <c r="N3161" s="1" t="s">
        <v>5662</v>
      </c>
      <c r="O3161" s="1">
        <v>11832</v>
      </c>
      <c r="P3161" s="1" t="s">
        <v>5658</v>
      </c>
      <c r="Q3161" s="1">
        <v>324.5</v>
      </c>
      <c r="R3161" s="1" t="str">
        <f>IFERROR(VLOOKUP(K3161,Proveedores!$A$2:$B$500,2,0),"Agregar")</f>
        <v xml:space="preserve">SUCESORES DE ALFREDO WILLINER S.A. </v>
      </c>
      <c r="S3161" s="5">
        <f t="shared" si="49"/>
        <v>3839484</v>
      </c>
    </row>
    <row r="3162" spans="1:19" x14ac:dyDescent="0.2">
      <c r="A3162" s="7">
        <v>44106.698634259257</v>
      </c>
      <c r="B3162" s="1" t="s">
        <v>11468</v>
      </c>
      <c r="C3162" s="1" t="s">
        <v>11469</v>
      </c>
      <c r="D3162" s="1" t="s">
        <v>1621</v>
      </c>
      <c r="E3162" s="1" t="s">
        <v>11470</v>
      </c>
      <c r="F3162" s="7">
        <v>44106</v>
      </c>
      <c r="G3162" s="1" t="s">
        <v>971</v>
      </c>
      <c r="H3162" s="5">
        <v>40000</v>
      </c>
      <c r="I3162" s="1" t="s">
        <v>11471</v>
      </c>
      <c r="J3162" s="1">
        <v>0</v>
      </c>
      <c r="K3162" s="1" t="s">
        <v>973</v>
      </c>
      <c r="L3162" s="1">
        <v>1</v>
      </c>
      <c r="M3162" s="1">
        <v>1</v>
      </c>
      <c r="N3162" s="1" t="s">
        <v>4064</v>
      </c>
      <c r="O3162" s="1">
        <v>1</v>
      </c>
      <c r="P3162" s="1">
        <v>1</v>
      </c>
      <c r="Q3162" s="1">
        <v>40000</v>
      </c>
      <c r="R3162" s="1" t="str">
        <f>IFERROR(VLOOKUP(K3162,Proveedores!$A$2:$B$500,2,0),"Agregar")</f>
        <v>Angeleri y Asociados S.A.</v>
      </c>
      <c r="S3162" s="5">
        <f t="shared" si="49"/>
        <v>40000</v>
      </c>
    </row>
    <row r="3163" spans="1:19" x14ac:dyDescent="0.2">
      <c r="A3163" s="7">
        <v>44106.730543981481</v>
      </c>
      <c r="B3163" s="1" t="s">
        <v>11472</v>
      </c>
      <c r="C3163" s="1" t="s">
        <v>11473</v>
      </c>
      <c r="D3163" s="1" t="s">
        <v>1621</v>
      </c>
      <c r="E3163" s="1">
        <v>6265</v>
      </c>
      <c r="F3163" s="7">
        <v>44099</v>
      </c>
      <c r="G3163" s="1" t="s">
        <v>552</v>
      </c>
      <c r="H3163" s="5">
        <v>2560800</v>
      </c>
      <c r="I3163" s="1">
        <v>1871</v>
      </c>
      <c r="J3163" s="1">
        <v>0</v>
      </c>
      <c r="K3163" s="1" t="s">
        <v>4509</v>
      </c>
      <c r="L3163" s="1">
        <v>1</v>
      </c>
      <c r="M3163" s="1" t="s">
        <v>2393</v>
      </c>
      <c r="N3163" s="1" t="s">
        <v>2920</v>
      </c>
      <c r="O3163" s="1">
        <v>3000</v>
      </c>
      <c r="P3163" s="1" t="s">
        <v>2395</v>
      </c>
      <c r="Q3163" s="1">
        <v>853.6</v>
      </c>
      <c r="R3163" s="1" t="str">
        <f>IFERROR(VLOOKUP(K3163,Proveedores!$A$2:$B$500,2,0),"Agregar")</f>
        <v>KOPELCO S.A.</v>
      </c>
      <c r="S3163" s="5">
        <f t="shared" si="49"/>
        <v>2560800</v>
      </c>
    </row>
    <row r="3164" spans="1:19" x14ac:dyDescent="0.2">
      <c r="A3164" s="7">
        <v>44106.842569444445</v>
      </c>
      <c r="B3164" s="1" t="s">
        <v>11474</v>
      </c>
      <c r="C3164" s="1" t="s">
        <v>11475</v>
      </c>
      <c r="D3164" s="1" t="s">
        <v>1621</v>
      </c>
      <c r="E3164" s="1" t="s">
        <v>11476</v>
      </c>
      <c r="F3164" s="7">
        <v>44106</v>
      </c>
      <c r="G3164" s="1" t="s">
        <v>692</v>
      </c>
      <c r="H3164" s="5">
        <v>6971534.4000000004</v>
      </c>
      <c r="I3164" s="1">
        <v>1868</v>
      </c>
      <c r="J3164" s="1" t="s">
        <v>704</v>
      </c>
      <c r="K3164" s="1" t="s">
        <v>2399</v>
      </c>
      <c r="L3164" s="1">
        <v>19</v>
      </c>
      <c r="M3164" s="1" t="s">
        <v>10710</v>
      </c>
      <c r="N3164" s="1" t="s">
        <v>10711</v>
      </c>
      <c r="O3164" s="1">
        <v>590808</v>
      </c>
      <c r="P3164" s="1" t="s">
        <v>1892</v>
      </c>
      <c r="Q3164" s="1">
        <v>11.8</v>
      </c>
      <c r="R3164" s="1" t="str">
        <f>IFERROR(VLOOKUP(K3164,Proveedores!$A$2:$B$500,2,0),"Agregar")</f>
        <v>PRO MED INTERNACIONAL SA</v>
      </c>
      <c r="S3164" s="5">
        <f t="shared" si="49"/>
        <v>6971534.4000000004</v>
      </c>
    </row>
    <row r="3165" spans="1:19" x14ac:dyDescent="0.2">
      <c r="A3165" s="7">
        <v>44109.392291666663</v>
      </c>
      <c r="B3165" s="1" t="s">
        <v>11477</v>
      </c>
      <c r="C3165" s="1" t="s">
        <v>11478</v>
      </c>
      <c r="D3165" s="1" t="s">
        <v>1621</v>
      </c>
      <c r="E3165" s="1" t="s">
        <v>11479</v>
      </c>
      <c r="F3165" s="7">
        <v>44109</v>
      </c>
      <c r="G3165" s="1" t="s">
        <v>142</v>
      </c>
      <c r="H3165" s="5">
        <v>646140</v>
      </c>
      <c r="I3165" s="1">
        <v>1</v>
      </c>
      <c r="J3165" s="1">
        <v>0</v>
      </c>
      <c r="K3165" s="1" t="s">
        <v>146</v>
      </c>
      <c r="L3165" s="1">
        <v>5</v>
      </c>
      <c r="M3165" s="1" t="s">
        <v>3658</v>
      </c>
      <c r="N3165" s="1" t="s">
        <v>2316</v>
      </c>
      <c r="O3165" s="1">
        <v>1</v>
      </c>
      <c r="P3165" s="1" t="s">
        <v>2316</v>
      </c>
      <c r="Q3165" s="1">
        <v>646140</v>
      </c>
      <c r="R3165" s="1" t="str">
        <f>IFERROR(VLOOKUP(K3165,Proveedores!$A$2:$B$500,2,0),"Agregar")</f>
        <v>SUIZO ARGENTINA S.A.</v>
      </c>
      <c r="S3165" s="5">
        <f t="shared" si="49"/>
        <v>646140</v>
      </c>
    </row>
    <row r="3166" spans="1:19" x14ac:dyDescent="0.2">
      <c r="A3166" s="7">
        <v>44109.4371875</v>
      </c>
      <c r="B3166" s="1" t="s">
        <v>11480</v>
      </c>
      <c r="C3166" s="1" t="s">
        <v>11481</v>
      </c>
      <c r="D3166" s="1" t="s">
        <v>1621</v>
      </c>
      <c r="E3166" s="1" t="s">
        <v>11482</v>
      </c>
      <c r="F3166" s="7">
        <v>44097</v>
      </c>
      <c r="G3166" s="1" t="s">
        <v>968</v>
      </c>
      <c r="H3166" s="5">
        <v>4654546.4000000004</v>
      </c>
      <c r="I3166" s="1">
        <v>1867</v>
      </c>
      <c r="J3166" s="1">
        <v>0</v>
      </c>
      <c r="K3166" s="1" t="s">
        <v>6287</v>
      </c>
      <c r="L3166" s="1">
        <v>3</v>
      </c>
      <c r="M3166" s="1" t="s">
        <v>6154</v>
      </c>
      <c r="N3166" s="1" t="s">
        <v>11483</v>
      </c>
      <c r="O3166" s="1">
        <v>114644</v>
      </c>
      <c r="P3166" s="1" t="s">
        <v>1892</v>
      </c>
      <c r="Q3166" s="1">
        <v>40.6</v>
      </c>
      <c r="R3166" s="1" t="str">
        <f>IFERROR(VLOOKUP(K3166,Proveedores!$A$2:$B$500,2,0),"Agregar")</f>
        <v>LAB.ESPECIALIDADES MEDICINALES SOC.DEL ESTADO</v>
      </c>
      <c r="S3166" s="5">
        <f t="shared" si="49"/>
        <v>4654546.4000000004</v>
      </c>
    </row>
    <row r="3167" spans="1:19" x14ac:dyDescent="0.2">
      <c r="A3167" s="7">
        <v>44109.441354166665</v>
      </c>
      <c r="B3167" s="1" t="s">
        <v>11484</v>
      </c>
      <c r="C3167" s="1" t="s">
        <v>11485</v>
      </c>
      <c r="D3167" s="1" t="s">
        <v>1621</v>
      </c>
      <c r="E3167" s="1" t="s">
        <v>11486</v>
      </c>
      <c r="F3167" s="7">
        <v>44090</v>
      </c>
      <c r="G3167" s="1" t="s">
        <v>42</v>
      </c>
      <c r="H3167" s="5">
        <v>5669664</v>
      </c>
      <c r="I3167" s="1">
        <v>0</v>
      </c>
      <c r="J3167" s="1">
        <v>0</v>
      </c>
      <c r="K3167" s="1" t="s">
        <v>6873</v>
      </c>
      <c r="L3167" s="1">
        <v>1</v>
      </c>
      <c r="M3167" s="1" t="s">
        <v>4368</v>
      </c>
      <c r="N3167" s="1" t="s">
        <v>5662</v>
      </c>
      <c r="O3167" s="1">
        <v>17472</v>
      </c>
      <c r="P3167" s="1" t="s">
        <v>5658</v>
      </c>
      <c r="Q3167" s="1">
        <v>324.5</v>
      </c>
      <c r="R3167" s="1" t="str">
        <f>IFERROR(VLOOKUP(K3167,Proveedores!$A$2:$B$500,2,0),"Agregar")</f>
        <v xml:space="preserve">SUCESORES DE ALFREDO WILLINER S.A. </v>
      </c>
      <c r="S3167" s="5">
        <f t="shared" si="49"/>
        <v>5669664</v>
      </c>
    </row>
    <row r="3168" spans="1:19" x14ac:dyDescent="0.2">
      <c r="A3168" s="7">
        <v>44109.467835648145</v>
      </c>
      <c r="B3168" s="1" t="s">
        <v>11487</v>
      </c>
      <c r="C3168" s="1" t="s">
        <v>11488</v>
      </c>
      <c r="D3168" s="1" t="s">
        <v>1621</v>
      </c>
      <c r="E3168" s="1" t="s">
        <v>11489</v>
      </c>
      <c r="F3168" s="7">
        <v>44090</v>
      </c>
      <c r="G3168" s="1" t="s">
        <v>42</v>
      </c>
      <c r="H3168" s="5">
        <v>5669664</v>
      </c>
      <c r="I3168" s="1">
        <v>0</v>
      </c>
      <c r="J3168" s="1">
        <v>0</v>
      </c>
      <c r="K3168" s="1" t="s">
        <v>6873</v>
      </c>
      <c r="L3168" s="1">
        <v>1</v>
      </c>
      <c r="M3168" s="1" t="s">
        <v>4368</v>
      </c>
      <c r="N3168" s="1" t="s">
        <v>5662</v>
      </c>
      <c r="O3168" s="1">
        <v>17472</v>
      </c>
      <c r="P3168" s="1" t="s">
        <v>5658</v>
      </c>
      <c r="Q3168" s="1">
        <v>324.5</v>
      </c>
      <c r="R3168" s="1" t="str">
        <f>IFERROR(VLOOKUP(K3168,Proveedores!$A$2:$B$500,2,0),"Agregar")</f>
        <v xml:space="preserve">SUCESORES DE ALFREDO WILLINER S.A. </v>
      </c>
      <c r="S3168" s="5">
        <f t="shared" si="49"/>
        <v>5669664</v>
      </c>
    </row>
    <row r="3169" spans="1:19" x14ac:dyDescent="0.2">
      <c r="A3169" s="7">
        <v>44109.481481481482</v>
      </c>
      <c r="B3169" s="1" t="s">
        <v>11490</v>
      </c>
      <c r="C3169" s="1" t="s">
        <v>11491</v>
      </c>
      <c r="D3169" s="1" t="s">
        <v>1621</v>
      </c>
      <c r="E3169" s="1" t="s">
        <v>11492</v>
      </c>
      <c r="F3169" s="7">
        <v>44089</v>
      </c>
      <c r="G3169" s="1" t="s">
        <v>42</v>
      </c>
      <c r="H3169" s="5">
        <v>5669664</v>
      </c>
      <c r="I3169" s="1">
        <v>0</v>
      </c>
      <c r="J3169" s="1">
        <v>0</v>
      </c>
      <c r="K3169" s="1" t="s">
        <v>6873</v>
      </c>
      <c r="L3169" s="1">
        <v>1</v>
      </c>
      <c r="M3169" s="1" t="s">
        <v>4368</v>
      </c>
      <c r="N3169" s="1" t="s">
        <v>5662</v>
      </c>
      <c r="O3169" s="1">
        <v>17472</v>
      </c>
      <c r="P3169" s="1" t="s">
        <v>5658</v>
      </c>
      <c r="Q3169" s="1">
        <v>324.5</v>
      </c>
      <c r="R3169" s="1" t="str">
        <f>IFERROR(VLOOKUP(K3169,Proveedores!$A$2:$B$500,2,0),"Agregar")</f>
        <v xml:space="preserve">SUCESORES DE ALFREDO WILLINER S.A. </v>
      </c>
      <c r="S3169" s="5">
        <f t="shared" si="49"/>
        <v>5669664</v>
      </c>
    </row>
    <row r="3170" spans="1:19" x14ac:dyDescent="0.2">
      <c r="A3170" s="7">
        <v>44109.606134259258</v>
      </c>
      <c r="B3170" s="1" t="s">
        <v>11493</v>
      </c>
      <c r="C3170" s="1" t="s">
        <v>11494</v>
      </c>
      <c r="D3170" s="1" t="s">
        <v>1713</v>
      </c>
      <c r="E3170" s="1" t="s">
        <v>11495</v>
      </c>
      <c r="F3170" s="7">
        <v>44109</v>
      </c>
      <c r="G3170" s="1" t="s">
        <v>8644</v>
      </c>
      <c r="H3170" s="5">
        <v>406560</v>
      </c>
      <c r="I3170" s="1" t="s">
        <v>8767</v>
      </c>
      <c r="J3170" s="1">
        <v>0</v>
      </c>
      <c r="K3170" s="1" t="s">
        <v>8843</v>
      </c>
      <c r="L3170" s="1" t="s">
        <v>11302</v>
      </c>
      <c r="M3170" s="1" t="s">
        <v>11303</v>
      </c>
      <c r="N3170" s="1" t="s">
        <v>11496</v>
      </c>
      <c r="O3170" s="1">
        <v>2800</v>
      </c>
      <c r="P3170" s="1" t="s">
        <v>7528</v>
      </c>
      <c r="Q3170" s="1">
        <v>145.19999999999999</v>
      </c>
      <c r="R3170" s="1" t="str">
        <f>IFERROR(VLOOKUP(K3170,Proveedores!$A$2:$B$500,2,0),"Agregar")</f>
        <v>FORMAS PUBLICITARIAS SA</v>
      </c>
      <c r="S3170" s="5">
        <f t="shared" si="49"/>
        <v>406559.99999999994</v>
      </c>
    </row>
    <row r="3171" spans="1:19" x14ac:dyDescent="0.2">
      <c r="A3171" s="7">
        <v>44109.620474537034</v>
      </c>
      <c r="B3171" s="1" t="s">
        <v>11497</v>
      </c>
      <c r="C3171" s="1" t="s">
        <v>11498</v>
      </c>
      <c r="D3171" s="1" t="s">
        <v>1621</v>
      </c>
      <c r="E3171" s="1" t="s">
        <v>11499</v>
      </c>
      <c r="F3171" s="7">
        <v>44090</v>
      </c>
      <c r="G3171" s="1" t="s">
        <v>42</v>
      </c>
      <c r="H3171" s="5">
        <v>5669664</v>
      </c>
      <c r="I3171" s="1">
        <v>0</v>
      </c>
      <c r="J3171" s="1">
        <v>0</v>
      </c>
      <c r="K3171" s="1" t="s">
        <v>6873</v>
      </c>
      <c r="L3171" s="1">
        <v>1</v>
      </c>
      <c r="M3171" s="1" t="s">
        <v>4368</v>
      </c>
      <c r="N3171" s="1" t="s">
        <v>5662</v>
      </c>
      <c r="O3171" s="1">
        <v>17472</v>
      </c>
      <c r="P3171" s="1" t="s">
        <v>5658</v>
      </c>
      <c r="Q3171" s="1">
        <v>324.5</v>
      </c>
      <c r="R3171" s="1" t="str">
        <f>IFERROR(VLOOKUP(K3171,Proveedores!$A$2:$B$500,2,0),"Agregar")</f>
        <v xml:space="preserve">SUCESORES DE ALFREDO WILLINER S.A. </v>
      </c>
      <c r="S3171" s="5">
        <f t="shared" si="49"/>
        <v>5669664</v>
      </c>
    </row>
    <row r="3172" spans="1:19" x14ac:dyDescent="0.2">
      <c r="A3172" s="7">
        <v>44109.637511574074</v>
      </c>
      <c r="B3172" s="1" t="s">
        <v>11500</v>
      </c>
      <c r="C3172" s="1" t="s">
        <v>11501</v>
      </c>
      <c r="D3172" s="1" t="s">
        <v>1621</v>
      </c>
      <c r="E3172" s="1" t="s">
        <v>11502</v>
      </c>
      <c r="F3172" s="7">
        <v>44104</v>
      </c>
      <c r="G3172" s="1" t="s">
        <v>42</v>
      </c>
      <c r="H3172" s="5">
        <v>16193923.199999999</v>
      </c>
      <c r="I3172" s="1">
        <v>0</v>
      </c>
      <c r="J3172" s="1">
        <v>0</v>
      </c>
      <c r="K3172" s="1" t="s">
        <v>11503</v>
      </c>
      <c r="L3172" s="1">
        <v>1</v>
      </c>
      <c r="M3172" s="1" t="s">
        <v>11504</v>
      </c>
      <c r="N3172" s="1" t="s">
        <v>11505</v>
      </c>
      <c r="O3172" s="1">
        <v>17472</v>
      </c>
      <c r="P3172" s="1" t="s">
        <v>11506</v>
      </c>
      <c r="Q3172" s="1">
        <v>308.95</v>
      </c>
      <c r="R3172" s="1" t="str">
        <f>IFERROR(VLOOKUP(K3172,Proveedores!$A$2:$B$500,2,0),"Agregar")</f>
        <v>FABRICA DE ALIMENTOS SANTA CLARA S.A</v>
      </c>
      <c r="S3172" s="5">
        <f t="shared" si="49"/>
        <v>5397974.3999999994</v>
      </c>
    </row>
    <row r="3173" spans="1:19" x14ac:dyDescent="0.2">
      <c r="A3173" s="7">
        <v>44109.637511574074</v>
      </c>
      <c r="B3173" s="1" t="s">
        <v>11500</v>
      </c>
      <c r="C3173" s="1" t="s">
        <v>11501</v>
      </c>
      <c r="D3173" s="1" t="s">
        <v>1621</v>
      </c>
      <c r="E3173" s="1" t="s">
        <v>11502</v>
      </c>
      <c r="F3173" s="7">
        <v>44104</v>
      </c>
      <c r="G3173" s="1" t="s">
        <v>42</v>
      </c>
      <c r="H3173" s="5">
        <v>16193923.199999999</v>
      </c>
      <c r="I3173" s="1">
        <v>0</v>
      </c>
      <c r="J3173" s="1">
        <v>0</v>
      </c>
      <c r="K3173" s="1" t="s">
        <v>11503</v>
      </c>
      <c r="L3173" s="1">
        <v>2</v>
      </c>
      <c r="M3173" s="1" t="s">
        <v>11504</v>
      </c>
      <c r="N3173" s="1" t="s">
        <v>11505</v>
      </c>
      <c r="O3173" s="1">
        <v>17472</v>
      </c>
      <c r="P3173" s="1" t="s">
        <v>11506</v>
      </c>
      <c r="Q3173" s="1">
        <v>308.95</v>
      </c>
      <c r="R3173" s="1" t="str">
        <f>IFERROR(VLOOKUP(K3173,Proveedores!$A$2:$B$500,2,0),"Agregar")</f>
        <v>FABRICA DE ALIMENTOS SANTA CLARA S.A</v>
      </c>
      <c r="S3173" s="5">
        <f t="shared" si="49"/>
        <v>5397974.3999999994</v>
      </c>
    </row>
    <row r="3174" spans="1:19" x14ac:dyDescent="0.2">
      <c r="A3174" s="7">
        <v>44109.637511574074</v>
      </c>
      <c r="B3174" s="1" t="s">
        <v>11500</v>
      </c>
      <c r="C3174" s="1" t="s">
        <v>11501</v>
      </c>
      <c r="D3174" s="1" t="s">
        <v>1621</v>
      </c>
      <c r="E3174" s="1" t="s">
        <v>11502</v>
      </c>
      <c r="F3174" s="7">
        <v>44104</v>
      </c>
      <c r="G3174" s="1" t="s">
        <v>42</v>
      </c>
      <c r="H3174" s="5">
        <v>16193923.199999999</v>
      </c>
      <c r="I3174" s="1">
        <v>0</v>
      </c>
      <c r="J3174" s="1">
        <v>0</v>
      </c>
      <c r="K3174" s="1" t="s">
        <v>11503</v>
      </c>
      <c r="L3174" s="1">
        <v>3</v>
      </c>
      <c r="M3174" s="1" t="s">
        <v>11504</v>
      </c>
      <c r="N3174" s="1" t="s">
        <v>11505</v>
      </c>
      <c r="O3174" s="1">
        <v>8736</v>
      </c>
      <c r="P3174" s="1" t="s">
        <v>11506</v>
      </c>
      <c r="Q3174" s="1">
        <v>308.95</v>
      </c>
      <c r="R3174" s="1" t="str">
        <f>IFERROR(VLOOKUP(K3174,Proveedores!$A$2:$B$500,2,0),"Agregar")</f>
        <v>FABRICA DE ALIMENTOS SANTA CLARA S.A</v>
      </c>
      <c r="S3174" s="5">
        <f t="shared" si="49"/>
        <v>2698987.1999999997</v>
      </c>
    </row>
    <row r="3175" spans="1:19" x14ac:dyDescent="0.2">
      <c r="A3175" s="7">
        <v>44109.637511574074</v>
      </c>
      <c r="B3175" s="1" t="s">
        <v>11500</v>
      </c>
      <c r="C3175" s="1" t="s">
        <v>11501</v>
      </c>
      <c r="D3175" s="1" t="s">
        <v>1621</v>
      </c>
      <c r="E3175" s="1" t="s">
        <v>11502</v>
      </c>
      <c r="F3175" s="7">
        <v>44104</v>
      </c>
      <c r="G3175" s="1" t="s">
        <v>42</v>
      </c>
      <c r="H3175" s="5">
        <v>16193923.199999999</v>
      </c>
      <c r="I3175" s="1">
        <v>0</v>
      </c>
      <c r="J3175" s="1">
        <v>0</v>
      </c>
      <c r="K3175" s="1" t="s">
        <v>11503</v>
      </c>
      <c r="L3175" s="1">
        <v>4</v>
      </c>
      <c r="M3175" s="1" t="s">
        <v>11504</v>
      </c>
      <c r="N3175" s="1" t="s">
        <v>11505</v>
      </c>
      <c r="O3175" s="1">
        <v>8736</v>
      </c>
      <c r="P3175" s="1" t="s">
        <v>11506</v>
      </c>
      <c r="Q3175" s="1">
        <v>308.95</v>
      </c>
      <c r="R3175" s="1" t="str">
        <f>IFERROR(VLOOKUP(K3175,Proveedores!$A$2:$B$500,2,0),"Agregar")</f>
        <v>FABRICA DE ALIMENTOS SANTA CLARA S.A</v>
      </c>
      <c r="S3175" s="5">
        <f t="shared" si="49"/>
        <v>2698987.1999999997</v>
      </c>
    </row>
    <row r="3176" spans="1:19" x14ac:dyDescent="0.2">
      <c r="A3176" s="7">
        <v>44109.642546296294</v>
      </c>
      <c r="B3176" s="1" t="s">
        <v>11507</v>
      </c>
      <c r="C3176" s="1" t="s">
        <v>11508</v>
      </c>
      <c r="D3176" s="1" t="s">
        <v>1621</v>
      </c>
      <c r="E3176" s="1" t="s">
        <v>11509</v>
      </c>
      <c r="F3176" s="7">
        <v>44089</v>
      </c>
      <c r="G3176" s="1" t="s">
        <v>42</v>
      </c>
      <c r="H3176" s="5">
        <v>5669664</v>
      </c>
      <c r="I3176" s="1">
        <v>0</v>
      </c>
      <c r="J3176" s="1">
        <v>0</v>
      </c>
      <c r="K3176" s="1" t="s">
        <v>6873</v>
      </c>
      <c r="L3176" s="1">
        <v>1</v>
      </c>
      <c r="M3176" s="1" t="s">
        <v>4368</v>
      </c>
      <c r="N3176" s="1" t="s">
        <v>5662</v>
      </c>
      <c r="O3176" s="1">
        <v>17472</v>
      </c>
      <c r="P3176" s="1" t="s">
        <v>5658</v>
      </c>
      <c r="Q3176" s="1">
        <v>324.5</v>
      </c>
      <c r="R3176" s="1" t="str">
        <f>IFERROR(VLOOKUP(K3176,Proveedores!$A$2:$B$500,2,0),"Agregar")</f>
        <v xml:space="preserve">SUCESORES DE ALFREDO WILLINER S.A. </v>
      </c>
      <c r="S3176" s="5">
        <f t="shared" si="49"/>
        <v>5669664</v>
      </c>
    </row>
    <row r="3177" spans="1:19" x14ac:dyDescent="0.2">
      <c r="A3177" s="7">
        <v>44109.667638888888</v>
      </c>
      <c r="B3177" s="1" t="s">
        <v>11510</v>
      </c>
      <c r="C3177" s="1" t="s">
        <v>11511</v>
      </c>
      <c r="D3177" s="1" t="s">
        <v>1621</v>
      </c>
      <c r="E3177" s="1" t="s">
        <v>11512</v>
      </c>
      <c r="F3177" s="7">
        <v>44109</v>
      </c>
      <c r="G3177" s="1" t="s">
        <v>692</v>
      </c>
      <c r="H3177" s="5">
        <v>980114.85</v>
      </c>
      <c r="I3177" s="1">
        <v>13526</v>
      </c>
      <c r="J3177" s="1" t="s">
        <v>1267</v>
      </c>
      <c r="K3177" s="1" t="s">
        <v>713</v>
      </c>
      <c r="L3177" s="1">
        <v>22</v>
      </c>
      <c r="M3177" s="1" t="s">
        <v>5825</v>
      </c>
      <c r="N3177" s="1" t="s">
        <v>11513</v>
      </c>
      <c r="O3177" s="1">
        <v>228465</v>
      </c>
      <c r="P3177" s="1" t="s">
        <v>1665</v>
      </c>
      <c r="Q3177" s="1">
        <v>4.29</v>
      </c>
      <c r="R3177" s="1" t="str">
        <f>IFERROR(VLOOKUP(K3177,Proveedores!$A$2:$B$500,2,0),"Agregar")</f>
        <v>FERAVAL S.A.</v>
      </c>
      <c r="S3177" s="5">
        <f t="shared" si="49"/>
        <v>980114.85</v>
      </c>
    </row>
    <row r="3178" spans="1:19" x14ac:dyDescent="0.2">
      <c r="A3178" s="7">
        <v>44109.674398148149</v>
      </c>
      <c r="B3178" s="1" t="s">
        <v>11514</v>
      </c>
      <c r="C3178" s="1" t="s">
        <v>11515</v>
      </c>
      <c r="D3178" s="1" t="s">
        <v>1621</v>
      </c>
      <c r="E3178" s="1" t="s">
        <v>11516</v>
      </c>
      <c r="F3178" s="7">
        <v>44089</v>
      </c>
      <c r="G3178" s="1" t="s">
        <v>42</v>
      </c>
      <c r="H3178" s="5">
        <v>5669664</v>
      </c>
      <c r="I3178" s="1">
        <v>0</v>
      </c>
      <c r="J3178" s="1">
        <v>0</v>
      </c>
      <c r="K3178" s="1" t="s">
        <v>6873</v>
      </c>
      <c r="L3178" s="1">
        <v>1</v>
      </c>
      <c r="M3178" s="1" t="s">
        <v>4368</v>
      </c>
      <c r="N3178" s="1" t="s">
        <v>5662</v>
      </c>
      <c r="O3178" s="1">
        <v>17472</v>
      </c>
      <c r="P3178" s="1" t="s">
        <v>5658</v>
      </c>
      <c r="Q3178" s="1">
        <v>324.5</v>
      </c>
      <c r="R3178" s="1" t="str">
        <f>IFERROR(VLOOKUP(K3178,Proveedores!$A$2:$B$500,2,0),"Agregar")</f>
        <v xml:space="preserve">SUCESORES DE ALFREDO WILLINER S.A. </v>
      </c>
      <c r="S3178" s="5">
        <f t="shared" si="49"/>
        <v>5669664</v>
      </c>
    </row>
    <row r="3179" spans="1:19" x14ac:dyDescent="0.2">
      <c r="A3179" s="7">
        <v>44109.722928240742</v>
      </c>
      <c r="B3179" s="1" t="s">
        <v>11517</v>
      </c>
      <c r="C3179" s="1" t="s">
        <v>11518</v>
      </c>
      <c r="D3179" s="1" t="s">
        <v>1621</v>
      </c>
      <c r="E3179" s="1" t="s">
        <v>11519</v>
      </c>
      <c r="F3179" s="7">
        <v>44109</v>
      </c>
      <c r="G3179" s="1" t="s">
        <v>10555</v>
      </c>
      <c r="H3179" s="5">
        <v>7584500</v>
      </c>
      <c r="I3179" s="1">
        <v>1878</v>
      </c>
      <c r="J3179" s="1">
        <v>0</v>
      </c>
      <c r="K3179" s="1" t="s">
        <v>37</v>
      </c>
      <c r="L3179" s="1">
        <v>2</v>
      </c>
      <c r="M3179" s="1" t="s">
        <v>8658</v>
      </c>
      <c r="N3179" s="1" t="s">
        <v>10035</v>
      </c>
      <c r="O3179" s="1">
        <v>1270000</v>
      </c>
      <c r="P3179" s="1" t="s">
        <v>1861</v>
      </c>
      <c r="Q3179" s="1">
        <v>197</v>
      </c>
      <c r="R3179" s="1" t="str">
        <f>IFERROR(VLOOKUP(K3179,Proveedores!$A$2:$B$500,2,0),"Agregar")</f>
        <v>Barack Argentina SRL</v>
      </c>
      <c r="S3179" s="5">
        <f t="shared" si="49"/>
        <v>250190000</v>
      </c>
    </row>
    <row r="3180" spans="1:19" x14ac:dyDescent="0.2">
      <c r="A3180" s="7">
        <v>44110.375856481478</v>
      </c>
      <c r="B3180" s="1" t="s">
        <v>11520</v>
      </c>
      <c r="C3180" s="1" t="s">
        <v>11521</v>
      </c>
      <c r="D3180" s="1" t="s">
        <v>1621</v>
      </c>
      <c r="E3180" s="1" t="s">
        <v>11522</v>
      </c>
      <c r="F3180" s="7">
        <v>44091</v>
      </c>
      <c r="G3180" s="1" t="s">
        <v>11228</v>
      </c>
      <c r="H3180" s="5">
        <v>84.5</v>
      </c>
      <c r="I3180" s="1">
        <v>1823</v>
      </c>
      <c r="J3180" s="1">
        <v>0</v>
      </c>
      <c r="K3180" s="1" t="s">
        <v>1290</v>
      </c>
      <c r="L3180" s="1">
        <v>2</v>
      </c>
      <c r="M3180" s="1" t="s">
        <v>11276</v>
      </c>
      <c r="N3180" s="1" t="s">
        <v>11230</v>
      </c>
      <c r="O3180" s="1">
        <v>1</v>
      </c>
      <c r="P3180" s="1" t="s">
        <v>11231</v>
      </c>
      <c r="Q3180" s="1">
        <v>84.5</v>
      </c>
      <c r="R3180" s="1" t="str">
        <f>IFERROR(VLOOKUP(K3180,Proveedores!$A$2:$B$500,2,0),"Agregar")</f>
        <v>DROGUERIA DEL SUD S.A.</v>
      </c>
      <c r="S3180" s="5">
        <f t="shared" si="49"/>
        <v>84.5</v>
      </c>
    </row>
    <row r="3181" spans="1:19" x14ac:dyDescent="0.2">
      <c r="A3181" s="7">
        <v>44110.392824074072</v>
      </c>
      <c r="B3181" s="1" t="s">
        <v>11523</v>
      </c>
      <c r="C3181" s="1" t="s">
        <v>11524</v>
      </c>
      <c r="D3181" s="1" t="s">
        <v>1621</v>
      </c>
      <c r="E3181" s="1" t="s">
        <v>11525</v>
      </c>
      <c r="F3181" s="7">
        <v>44089</v>
      </c>
      <c r="G3181" s="1" t="s">
        <v>11228</v>
      </c>
      <c r="H3181" s="5">
        <v>7920776.5</v>
      </c>
      <c r="I3181" s="1">
        <v>1773</v>
      </c>
      <c r="J3181" s="1">
        <v>0</v>
      </c>
      <c r="K3181" s="1" t="s">
        <v>1290</v>
      </c>
      <c r="L3181" s="1">
        <v>2</v>
      </c>
      <c r="M3181" s="1" t="s">
        <v>11276</v>
      </c>
      <c r="N3181" s="1" t="s">
        <v>11230</v>
      </c>
      <c r="O3181" s="1">
        <v>93737</v>
      </c>
      <c r="P3181" s="1" t="s">
        <v>11231</v>
      </c>
      <c r="Q3181" s="1">
        <v>84.5</v>
      </c>
      <c r="R3181" s="1" t="str">
        <f>IFERROR(VLOOKUP(K3181,Proveedores!$A$2:$B$500,2,0),"Agregar")</f>
        <v>DROGUERIA DEL SUD S.A.</v>
      </c>
      <c r="S3181" s="5">
        <f t="shared" si="49"/>
        <v>7920776.5</v>
      </c>
    </row>
    <row r="3182" spans="1:19" x14ac:dyDescent="0.2">
      <c r="A3182" s="7">
        <v>44110.423333333332</v>
      </c>
      <c r="B3182" s="1" t="s">
        <v>11526</v>
      </c>
      <c r="C3182" s="1" t="s">
        <v>11527</v>
      </c>
      <c r="D3182" s="1" t="s">
        <v>1621</v>
      </c>
      <c r="E3182" s="1" t="s">
        <v>11528</v>
      </c>
      <c r="F3182" s="7">
        <v>44085</v>
      </c>
      <c r="G3182" s="1" t="s">
        <v>11228</v>
      </c>
      <c r="H3182" s="5">
        <v>11882981.5</v>
      </c>
      <c r="I3182" s="1">
        <v>1744</v>
      </c>
      <c r="J3182" s="1">
        <v>0</v>
      </c>
      <c r="K3182" s="1" t="s">
        <v>1290</v>
      </c>
      <c r="L3182" s="1">
        <v>2</v>
      </c>
      <c r="M3182" s="1" t="s">
        <v>11276</v>
      </c>
      <c r="N3182" s="1" t="s">
        <v>11230</v>
      </c>
      <c r="O3182" s="1">
        <v>140627</v>
      </c>
      <c r="P3182" s="1" t="s">
        <v>11231</v>
      </c>
      <c r="Q3182" s="1">
        <v>84.5</v>
      </c>
      <c r="R3182" s="1" t="str">
        <f>IFERROR(VLOOKUP(K3182,Proveedores!$A$2:$B$500,2,0),"Agregar")</f>
        <v>DROGUERIA DEL SUD S.A.</v>
      </c>
      <c r="S3182" s="5">
        <f t="shared" si="49"/>
        <v>11882981.5</v>
      </c>
    </row>
    <row r="3183" spans="1:19" x14ac:dyDescent="0.2">
      <c r="A3183" s="7">
        <v>44110.43954861111</v>
      </c>
      <c r="B3183" s="1" t="s">
        <v>11529</v>
      </c>
      <c r="C3183" s="1" t="s">
        <v>11530</v>
      </c>
      <c r="D3183" s="1" t="s">
        <v>1621</v>
      </c>
      <c r="E3183" s="1" t="s">
        <v>11531</v>
      </c>
      <c r="F3183" s="7">
        <v>44083</v>
      </c>
      <c r="G3183" s="1" t="s">
        <v>692</v>
      </c>
      <c r="H3183" s="5">
        <v>1829750.14</v>
      </c>
      <c r="I3183" s="1">
        <v>1771</v>
      </c>
      <c r="J3183" s="1" t="s">
        <v>1264</v>
      </c>
      <c r="K3183" s="1" t="s">
        <v>3431</v>
      </c>
      <c r="L3183" s="1">
        <v>40</v>
      </c>
      <c r="M3183" s="1" t="s">
        <v>3480</v>
      </c>
      <c r="N3183" s="1" t="s">
        <v>5965</v>
      </c>
      <c r="O3183" s="1">
        <v>584584</v>
      </c>
      <c r="P3183" s="1" t="s">
        <v>3482</v>
      </c>
      <c r="Q3183" s="1">
        <v>3.13</v>
      </c>
      <c r="R3183" s="1" t="str">
        <f>IFERROR(VLOOKUP(K3183,Proveedores!$A$2:$B$500,2,0),"Agregar")</f>
        <v>Dr. LAZAR &amp; Cía. S.A.Q.e.I.</v>
      </c>
      <c r="S3183" s="5">
        <f t="shared" si="49"/>
        <v>1829747.92</v>
      </c>
    </row>
    <row r="3184" spans="1:19" x14ac:dyDescent="0.2">
      <c r="A3184" s="7">
        <v>44110.49050925926</v>
      </c>
      <c r="B3184" s="1" t="s">
        <v>11532</v>
      </c>
      <c r="C3184" s="1" t="s">
        <v>11533</v>
      </c>
      <c r="D3184" s="1" t="s">
        <v>1621</v>
      </c>
      <c r="E3184" s="1" t="s">
        <v>11534</v>
      </c>
      <c r="F3184" s="7">
        <v>44091</v>
      </c>
      <c r="G3184" s="1" t="s">
        <v>42</v>
      </c>
      <c r="H3184" s="5">
        <v>5669664</v>
      </c>
      <c r="I3184" s="1">
        <v>0</v>
      </c>
      <c r="J3184" s="1">
        <v>0</v>
      </c>
      <c r="K3184" s="1" t="s">
        <v>6873</v>
      </c>
      <c r="L3184" s="1">
        <v>1</v>
      </c>
      <c r="M3184" s="1" t="s">
        <v>4368</v>
      </c>
      <c r="N3184" s="1" t="s">
        <v>5662</v>
      </c>
      <c r="O3184" s="1">
        <v>17472</v>
      </c>
      <c r="P3184" s="1" t="s">
        <v>5658</v>
      </c>
      <c r="Q3184" s="1">
        <v>324.5</v>
      </c>
      <c r="R3184" s="1" t="str">
        <f>IFERROR(VLOOKUP(K3184,Proveedores!$A$2:$B$500,2,0),"Agregar")</f>
        <v xml:space="preserve">SUCESORES DE ALFREDO WILLINER S.A. </v>
      </c>
      <c r="S3184" s="5">
        <f t="shared" si="49"/>
        <v>5669664</v>
      </c>
    </row>
    <row r="3185" spans="1:19" x14ac:dyDescent="0.2">
      <c r="A3185" s="7">
        <v>44110.569594907407</v>
      </c>
      <c r="B3185" s="1" t="s">
        <v>11535</v>
      </c>
      <c r="C3185" s="1" t="s">
        <v>11536</v>
      </c>
      <c r="D3185" s="1" t="s">
        <v>1621</v>
      </c>
      <c r="E3185" s="1" t="s">
        <v>11537</v>
      </c>
      <c r="F3185" s="7">
        <v>44110</v>
      </c>
      <c r="G3185" s="1" t="s">
        <v>10845</v>
      </c>
      <c r="H3185" s="5">
        <v>8566437</v>
      </c>
      <c r="I3185" s="1">
        <v>1766</v>
      </c>
      <c r="J3185" s="1">
        <v>0</v>
      </c>
      <c r="K3185" s="1" t="s">
        <v>655</v>
      </c>
      <c r="L3185" s="1">
        <v>1</v>
      </c>
      <c r="M3185" s="1" t="s">
        <v>10846</v>
      </c>
      <c r="N3185" s="1" t="s">
        <v>10847</v>
      </c>
      <c r="O3185" s="1">
        <v>151</v>
      </c>
      <c r="P3185" s="1" t="s">
        <v>10848</v>
      </c>
      <c r="Q3185" s="1">
        <v>9075</v>
      </c>
      <c r="R3185" s="1" t="str">
        <f>IFERROR(VLOOKUP(K3185,Proveedores!$A$2:$B$500,2,0),"Agregar")</f>
        <v>DROGUERIA DIMEC S.R.L.</v>
      </c>
      <c r="S3185" s="5">
        <f t="shared" si="49"/>
        <v>1370325</v>
      </c>
    </row>
    <row r="3186" spans="1:19" x14ac:dyDescent="0.2">
      <c r="A3186" s="7">
        <v>44110.569594907407</v>
      </c>
      <c r="B3186" s="1" t="s">
        <v>11535</v>
      </c>
      <c r="C3186" s="1" t="s">
        <v>11536</v>
      </c>
      <c r="D3186" s="1" t="s">
        <v>1621</v>
      </c>
      <c r="E3186" s="1" t="s">
        <v>11537</v>
      </c>
      <c r="F3186" s="7">
        <v>44110</v>
      </c>
      <c r="G3186" s="1" t="s">
        <v>10845</v>
      </c>
      <c r="H3186" s="5">
        <v>8566437</v>
      </c>
      <c r="I3186" s="1">
        <v>1766</v>
      </c>
      <c r="J3186" s="1">
        <v>0</v>
      </c>
      <c r="K3186" s="1" t="s">
        <v>655</v>
      </c>
      <c r="L3186" s="1">
        <v>2</v>
      </c>
      <c r="M3186" s="1" t="s">
        <v>10849</v>
      </c>
      <c r="N3186" s="1" t="s">
        <v>10850</v>
      </c>
      <c r="O3186" s="1">
        <v>504</v>
      </c>
      <c r="P3186" s="1" t="s">
        <v>10848</v>
      </c>
      <c r="Q3186" s="1">
        <v>14278</v>
      </c>
      <c r="R3186" s="1" t="str">
        <f>IFERROR(VLOOKUP(K3186,Proveedores!$A$2:$B$500,2,0),"Agregar")</f>
        <v>DROGUERIA DIMEC S.R.L.</v>
      </c>
      <c r="S3186" s="5">
        <f t="shared" si="49"/>
        <v>7196112</v>
      </c>
    </row>
    <row r="3187" spans="1:19" x14ac:dyDescent="0.2">
      <c r="A3187" s="7">
        <v>44110.610185185185</v>
      </c>
      <c r="B3187" s="1" t="s">
        <v>11538</v>
      </c>
      <c r="C3187" s="1" t="s">
        <v>11539</v>
      </c>
      <c r="D3187" s="1" t="s">
        <v>1713</v>
      </c>
      <c r="E3187" s="1" t="s">
        <v>11540</v>
      </c>
      <c r="F3187" s="7">
        <v>44091</v>
      </c>
      <c r="G3187" s="1" t="s">
        <v>1162</v>
      </c>
      <c r="H3187" s="5">
        <v>0.7</v>
      </c>
      <c r="I3187" s="1">
        <v>1386</v>
      </c>
      <c r="J3187" s="1">
        <v>0</v>
      </c>
      <c r="K3187" s="1" t="s">
        <v>4414</v>
      </c>
      <c r="L3187" s="1">
        <v>5</v>
      </c>
      <c r="M3187" s="1" t="s">
        <v>11106</v>
      </c>
      <c r="N3187" s="1" t="s">
        <v>11390</v>
      </c>
      <c r="O3187" s="1">
        <v>393450</v>
      </c>
      <c r="P3187" s="1" t="s">
        <v>4989</v>
      </c>
      <c r="Q3187" s="1">
        <v>20.04</v>
      </c>
      <c r="R3187" s="1" t="str">
        <f>IFERROR(VLOOKUP(K3187,Proveedores!$A$2:$B$500,2,0),"Agregar")</f>
        <v>NOVARTIS ARGENTINA SA</v>
      </c>
      <c r="S3187" s="5">
        <f t="shared" si="49"/>
        <v>7884738</v>
      </c>
    </row>
    <row r="3188" spans="1:19" x14ac:dyDescent="0.2">
      <c r="A3188" s="7">
        <v>44110.617569444446</v>
      </c>
      <c r="B3188" s="1" t="s">
        <v>11541</v>
      </c>
      <c r="C3188" s="1" t="s">
        <v>11542</v>
      </c>
      <c r="D3188" s="1" t="s">
        <v>1713</v>
      </c>
      <c r="E3188" s="1" t="s">
        <v>11543</v>
      </c>
      <c r="F3188" s="7">
        <v>44091</v>
      </c>
      <c r="G3188" s="1" t="s">
        <v>1162</v>
      </c>
      <c r="H3188" s="5">
        <v>0.18</v>
      </c>
      <c r="I3188" s="1">
        <v>1586</v>
      </c>
      <c r="J3188" s="1">
        <v>0</v>
      </c>
      <c r="K3188" s="1" t="s">
        <v>4414</v>
      </c>
      <c r="L3188" s="1">
        <v>5</v>
      </c>
      <c r="M3188" s="1" t="s">
        <v>11106</v>
      </c>
      <c r="N3188" s="1" t="s">
        <v>11390</v>
      </c>
      <c r="O3188" s="1">
        <v>393450</v>
      </c>
      <c r="P3188" s="1" t="s">
        <v>4989</v>
      </c>
      <c r="Q3188" s="1">
        <v>20.04</v>
      </c>
      <c r="R3188" s="1" t="str">
        <f>IFERROR(VLOOKUP(K3188,Proveedores!$A$2:$B$500,2,0),"Agregar")</f>
        <v>NOVARTIS ARGENTINA SA</v>
      </c>
      <c r="S3188" s="5">
        <f t="shared" si="49"/>
        <v>7884738</v>
      </c>
    </row>
    <row r="3189" spans="1:19" x14ac:dyDescent="0.2">
      <c r="A3189" s="7">
        <v>44110.648877314816</v>
      </c>
      <c r="B3189" s="1" t="s">
        <v>11544</v>
      </c>
      <c r="C3189" s="1" t="s">
        <v>11545</v>
      </c>
      <c r="D3189" s="1" t="s">
        <v>1621</v>
      </c>
      <c r="E3189" s="1" t="s">
        <v>11546</v>
      </c>
      <c r="F3189" s="7">
        <v>44089</v>
      </c>
      <c r="G3189" s="1" t="s">
        <v>42</v>
      </c>
      <c r="H3189" s="5">
        <v>3216444</v>
      </c>
      <c r="I3189" s="1">
        <v>0</v>
      </c>
      <c r="J3189" s="1">
        <v>0</v>
      </c>
      <c r="K3189" s="1" t="s">
        <v>6873</v>
      </c>
      <c r="L3189" s="1">
        <v>1</v>
      </c>
      <c r="M3189" s="1" t="s">
        <v>4368</v>
      </c>
      <c r="N3189" s="1" t="s">
        <v>5662</v>
      </c>
      <c r="O3189" s="1">
        <v>9912</v>
      </c>
      <c r="P3189" s="1" t="s">
        <v>5658</v>
      </c>
      <c r="Q3189" s="1">
        <v>324.5</v>
      </c>
      <c r="R3189" s="1" t="str">
        <f>IFERROR(VLOOKUP(K3189,Proveedores!$A$2:$B$500,2,0),"Agregar")</f>
        <v xml:space="preserve">SUCESORES DE ALFREDO WILLINER S.A. </v>
      </c>
      <c r="S3189" s="5">
        <f t="shared" si="49"/>
        <v>3216444</v>
      </c>
    </row>
    <row r="3190" spans="1:19" x14ac:dyDescent="0.2">
      <c r="A3190" s="7">
        <v>44110.65997685185</v>
      </c>
      <c r="B3190" s="1" t="s">
        <v>11547</v>
      </c>
      <c r="C3190" s="1" t="s">
        <v>11548</v>
      </c>
      <c r="D3190" s="1" t="s">
        <v>1621</v>
      </c>
      <c r="E3190" s="1" t="s">
        <v>11549</v>
      </c>
      <c r="F3190" s="7">
        <v>44088</v>
      </c>
      <c r="G3190" s="1" t="s">
        <v>42</v>
      </c>
      <c r="H3190" s="5">
        <v>477015</v>
      </c>
      <c r="I3190" s="1">
        <v>0</v>
      </c>
      <c r="J3190" s="1">
        <v>0</v>
      </c>
      <c r="K3190" s="1" t="s">
        <v>6873</v>
      </c>
      <c r="L3190" s="1">
        <v>1</v>
      </c>
      <c r="M3190" s="1" t="s">
        <v>4368</v>
      </c>
      <c r="N3190" s="1" t="s">
        <v>5662</v>
      </c>
      <c r="O3190" s="1">
        <v>1470</v>
      </c>
      <c r="P3190" s="1" t="s">
        <v>5658</v>
      </c>
      <c r="Q3190" s="1">
        <v>324.5</v>
      </c>
      <c r="R3190" s="1" t="str">
        <f>IFERROR(VLOOKUP(K3190,Proveedores!$A$2:$B$500,2,0),"Agregar")</f>
        <v xml:space="preserve">SUCESORES DE ALFREDO WILLINER S.A. </v>
      </c>
      <c r="S3190" s="5">
        <f t="shared" si="49"/>
        <v>477015</v>
      </c>
    </row>
    <row r="3191" spans="1:19" x14ac:dyDescent="0.2">
      <c r="A3191" s="7">
        <v>44110.662777777776</v>
      </c>
      <c r="B3191" s="1" t="s">
        <v>11550</v>
      </c>
      <c r="C3191" s="1" t="s">
        <v>11551</v>
      </c>
      <c r="D3191" s="1" t="s">
        <v>1621</v>
      </c>
      <c r="E3191" s="1">
        <v>22571</v>
      </c>
      <c r="F3191" s="7">
        <v>44110</v>
      </c>
      <c r="G3191" s="1" t="s">
        <v>11552</v>
      </c>
      <c r="H3191" s="5">
        <v>4425300</v>
      </c>
      <c r="I3191" s="1">
        <v>1859</v>
      </c>
      <c r="J3191" s="1">
        <v>0</v>
      </c>
      <c r="K3191" s="1" t="s">
        <v>505</v>
      </c>
      <c r="L3191" s="1">
        <v>1</v>
      </c>
      <c r="M3191" s="1" t="s">
        <v>9650</v>
      </c>
      <c r="N3191" s="1" t="s">
        <v>10935</v>
      </c>
      <c r="O3191" s="1">
        <v>82500</v>
      </c>
      <c r="P3191" s="1" t="s">
        <v>1665</v>
      </c>
      <c r="Q3191" s="1">
        <v>53.64</v>
      </c>
      <c r="R3191" s="1" t="str">
        <f>IFERROR(VLOOKUP(K3191,Proveedores!$A$2:$B$500,2,0),"Agregar")</f>
        <v>MEDI SISTEM SRL</v>
      </c>
      <c r="S3191" s="5">
        <f t="shared" si="49"/>
        <v>4425300</v>
      </c>
    </row>
    <row r="3192" spans="1:19" x14ac:dyDescent="0.2">
      <c r="A3192" s="7">
        <v>44110.99145833333</v>
      </c>
      <c r="B3192" s="1" t="s">
        <v>11553</v>
      </c>
      <c r="C3192" s="1" t="s">
        <v>11554</v>
      </c>
      <c r="D3192" s="1" t="s">
        <v>1621</v>
      </c>
      <c r="E3192" s="1" t="s">
        <v>11555</v>
      </c>
      <c r="F3192" s="7">
        <v>44106</v>
      </c>
      <c r="G3192" s="1" t="s">
        <v>11432</v>
      </c>
      <c r="H3192" s="5">
        <v>1312500</v>
      </c>
      <c r="I3192" s="1">
        <v>1</v>
      </c>
      <c r="J3192" s="1">
        <v>0</v>
      </c>
      <c r="K3192" s="1" t="s">
        <v>9025</v>
      </c>
      <c r="L3192" s="1" t="s">
        <v>11433</v>
      </c>
      <c r="M3192" s="1">
        <v>2</v>
      </c>
      <c r="N3192" s="1" t="s">
        <v>11434</v>
      </c>
      <c r="O3192" s="1">
        <v>7500</v>
      </c>
      <c r="P3192" s="1">
        <v>1</v>
      </c>
      <c r="Q3192" s="1">
        <v>175</v>
      </c>
      <c r="R3192" s="1" t="str">
        <f>IFERROR(VLOOKUP(K3192,Proveedores!$A$2:$B$500,2,0),"Agregar")</f>
        <v xml:space="preserve">Corporacion Rio Lujan S.A. </v>
      </c>
      <c r="S3192" s="5">
        <f t="shared" si="49"/>
        <v>1312500</v>
      </c>
    </row>
    <row r="3193" spans="1:19" x14ac:dyDescent="0.2">
      <c r="A3193" s="7">
        <v>44110.994687500002</v>
      </c>
      <c r="B3193" s="1" t="s">
        <v>11556</v>
      </c>
      <c r="C3193" s="1" t="s">
        <v>11557</v>
      </c>
      <c r="D3193" s="1" t="s">
        <v>1621</v>
      </c>
      <c r="E3193" s="1" t="s">
        <v>11558</v>
      </c>
      <c r="F3193" s="7">
        <v>44109</v>
      </c>
      <c r="G3193" s="1" t="s">
        <v>11432</v>
      </c>
      <c r="H3193" s="5">
        <v>2800000</v>
      </c>
      <c r="I3193" s="1">
        <v>1</v>
      </c>
      <c r="J3193" s="1">
        <v>0</v>
      </c>
      <c r="K3193" s="1" t="s">
        <v>9025</v>
      </c>
      <c r="L3193" s="1" t="s">
        <v>11433</v>
      </c>
      <c r="M3193" s="1">
        <v>2</v>
      </c>
      <c r="N3193" s="1" t="s">
        <v>11434</v>
      </c>
      <c r="O3193" s="1">
        <v>16000</v>
      </c>
      <c r="P3193" s="1">
        <v>1</v>
      </c>
      <c r="Q3193" s="1">
        <v>175</v>
      </c>
      <c r="R3193" s="1" t="str">
        <f>IFERROR(VLOOKUP(K3193,Proveedores!$A$2:$B$500,2,0),"Agregar")</f>
        <v xml:space="preserve">Corporacion Rio Lujan S.A. </v>
      </c>
      <c r="S3193" s="5">
        <f t="shared" si="49"/>
        <v>2800000</v>
      </c>
    </row>
    <row r="3194" spans="1:19" x14ac:dyDescent="0.2">
      <c r="A3194" s="7">
        <v>44111.423634259256</v>
      </c>
      <c r="B3194" s="1" t="s">
        <v>11559</v>
      </c>
      <c r="C3194" s="1" t="s">
        <v>11560</v>
      </c>
      <c r="D3194" s="1" t="s">
        <v>1621</v>
      </c>
      <c r="E3194" s="1" t="s">
        <v>11561</v>
      </c>
      <c r="F3194" s="7">
        <v>44089</v>
      </c>
      <c r="G3194" s="1" t="s">
        <v>42</v>
      </c>
      <c r="H3194" s="5">
        <v>190806</v>
      </c>
      <c r="I3194" s="1">
        <v>0</v>
      </c>
      <c r="J3194" s="1">
        <v>0</v>
      </c>
      <c r="K3194" s="1" t="s">
        <v>6873</v>
      </c>
      <c r="L3194" s="1">
        <v>1</v>
      </c>
      <c r="M3194" s="1" t="s">
        <v>4368</v>
      </c>
      <c r="N3194" s="1" t="s">
        <v>5662</v>
      </c>
      <c r="O3194" s="1">
        <v>588</v>
      </c>
      <c r="P3194" s="1" t="s">
        <v>5658</v>
      </c>
      <c r="Q3194" s="1">
        <v>324.5</v>
      </c>
      <c r="R3194" s="1" t="str">
        <f>IFERROR(VLOOKUP(K3194,Proveedores!$A$2:$B$500,2,0),"Agregar")</f>
        <v xml:space="preserve">SUCESORES DE ALFREDO WILLINER S.A. </v>
      </c>
      <c r="S3194" s="5">
        <f t="shared" si="49"/>
        <v>190806</v>
      </c>
    </row>
    <row r="3195" spans="1:19" x14ac:dyDescent="0.2">
      <c r="A3195" s="7">
        <v>44111.446921296294</v>
      </c>
      <c r="B3195" s="1" t="s">
        <v>11562</v>
      </c>
      <c r="C3195" s="1" t="s">
        <v>11563</v>
      </c>
      <c r="D3195" s="1" t="s">
        <v>1621</v>
      </c>
      <c r="E3195" s="1" t="s">
        <v>11564</v>
      </c>
      <c r="F3195" s="7">
        <v>44089</v>
      </c>
      <c r="G3195" s="1" t="s">
        <v>42</v>
      </c>
      <c r="H3195" s="5">
        <v>226501</v>
      </c>
      <c r="I3195" s="1">
        <v>0</v>
      </c>
      <c r="J3195" s="1">
        <v>0</v>
      </c>
      <c r="K3195" s="1" t="s">
        <v>6873</v>
      </c>
      <c r="L3195" s="1">
        <v>1</v>
      </c>
      <c r="M3195" s="1" t="s">
        <v>4368</v>
      </c>
      <c r="N3195" s="1" t="s">
        <v>5662</v>
      </c>
      <c r="O3195" s="1">
        <v>698</v>
      </c>
      <c r="P3195" s="1" t="s">
        <v>5658</v>
      </c>
      <c r="Q3195" s="1">
        <v>324.5</v>
      </c>
      <c r="R3195" s="1" t="str">
        <f>IFERROR(VLOOKUP(K3195,Proveedores!$A$2:$B$500,2,0),"Agregar")</f>
        <v xml:space="preserve">SUCESORES DE ALFREDO WILLINER S.A. </v>
      </c>
      <c r="S3195" s="5">
        <f t="shared" si="49"/>
        <v>226501</v>
      </c>
    </row>
    <row r="3196" spans="1:19" x14ac:dyDescent="0.2">
      <c r="A3196" s="7">
        <v>44111.459618055553</v>
      </c>
      <c r="B3196" s="1" t="s">
        <v>11565</v>
      </c>
      <c r="C3196" s="1" t="s">
        <v>11566</v>
      </c>
      <c r="D3196" s="1" t="s">
        <v>1621</v>
      </c>
      <c r="E3196" s="1" t="s">
        <v>11567</v>
      </c>
      <c r="F3196" s="7">
        <v>44089</v>
      </c>
      <c r="G3196" s="1" t="s">
        <v>42</v>
      </c>
      <c r="H3196" s="5">
        <v>178799.5</v>
      </c>
      <c r="I3196" s="1">
        <v>0</v>
      </c>
      <c r="J3196" s="1">
        <v>0</v>
      </c>
      <c r="K3196" s="1" t="s">
        <v>6873</v>
      </c>
      <c r="L3196" s="1">
        <v>1</v>
      </c>
      <c r="M3196" s="1" t="s">
        <v>4368</v>
      </c>
      <c r="N3196" s="1" t="s">
        <v>5662</v>
      </c>
      <c r="O3196" s="1">
        <v>551</v>
      </c>
      <c r="P3196" s="1" t="s">
        <v>5658</v>
      </c>
      <c r="Q3196" s="1">
        <v>324.5</v>
      </c>
      <c r="R3196" s="1" t="str">
        <f>IFERROR(VLOOKUP(K3196,Proveedores!$A$2:$B$500,2,0),"Agregar")</f>
        <v xml:space="preserve">SUCESORES DE ALFREDO WILLINER S.A. </v>
      </c>
      <c r="S3196" s="5">
        <f t="shared" si="49"/>
        <v>178799.5</v>
      </c>
    </row>
    <row r="3197" spans="1:19" x14ac:dyDescent="0.2">
      <c r="A3197" s="7">
        <v>44111.473368055558</v>
      </c>
      <c r="B3197" s="1" t="s">
        <v>11568</v>
      </c>
      <c r="C3197" s="1" t="s">
        <v>11569</v>
      </c>
      <c r="D3197" s="1" t="s">
        <v>1621</v>
      </c>
      <c r="E3197" s="1" t="s">
        <v>11570</v>
      </c>
      <c r="F3197" s="7">
        <v>44090</v>
      </c>
      <c r="G3197" s="1" t="s">
        <v>42</v>
      </c>
      <c r="H3197" s="5">
        <v>5669664</v>
      </c>
      <c r="I3197" s="1">
        <v>0</v>
      </c>
      <c r="J3197" s="1">
        <v>0</v>
      </c>
      <c r="K3197" s="1" t="s">
        <v>6873</v>
      </c>
      <c r="L3197" s="1">
        <v>1</v>
      </c>
      <c r="M3197" s="1" t="s">
        <v>4368</v>
      </c>
      <c r="N3197" s="1" t="s">
        <v>5662</v>
      </c>
      <c r="O3197" s="1">
        <v>17472</v>
      </c>
      <c r="P3197" s="1" t="s">
        <v>5658</v>
      </c>
      <c r="Q3197" s="1">
        <v>324.5</v>
      </c>
      <c r="R3197" s="1" t="str">
        <f>IFERROR(VLOOKUP(K3197,Proveedores!$A$2:$B$500,2,0),"Agregar")</f>
        <v xml:space="preserve">SUCESORES DE ALFREDO WILLINER S.A. </v>
      </c>
      <c r="S3197" s="5">
        <f t="shared" si="49"/>
        <v>5669664</v>
      </c>
    </row>
    <row r="3198" spans="1:19" x14ac:dyDescent="0.2">
      <c r="A3198" s="7">
        <v>44111.481203703705</v>
      </c>
      <c r="B3198" s="1" t="s">
        <v>11571</v>
      </c>
      <c r="C3198" s="1" t="s">
        <v>11572</v>
      </c>
      <c r="D3198" s="1" t="s">
        <v>1621</v>
      </c>
      <c r="E3198" s="1" t="s">
        <v>11573</v>
      </c>
      <c r="F3198" s="7">
        <v>44104</v>
      </c>
      <c r="G3198" s="1" t="s">
        <v>11574</v>
      </c>
      <c r="H3198" s="5">
        <v>4997230.7</v>
      </c>
      <c r="I3198" s="1" t="s">
        <v>11575</v>
      </c>
      <c r="J3198" s="1">
        <v>0</v>
      </c>
      <c r="K3198" s="1" t="s">
        <v>327</v>
      </c>
      <c r="L3198" s="1" t="s">
        <v>11576</v>
      </c>
      <c r="M3198" s="1">
        <v>21108</v>
      </c>
      <c r="N3198" s="1" t="s">
        <v>11576</v>
      </c>
      <c r="O3198" s="1">
        <v>6591</v>
      </c>
      <c r="P3198" s="1" t="s">
        <v>1665</v>
      </c>
      <c r="Q3198" s="1">
        <v>142.1</v>
      </c>
      <c r="R3198" s="1" t="str">
        <f>IFERROR(VLOOKUP(K3198,Proveedores!$A$2:$B$500,2,0),"Agregar")</f>
        <v>LABORATORIO LKM S.A.</v>
      </c>
      <c r="S3198" s="5">
        <f t="shared" si="49"/>
        <v>936581.1</v>
      </c>
    </row>
    <row r="3199" spans="1:19" x14ac:dyDescent="0.2">
      <c r="A3199" s="7">
        <v>44111.481203703705</v>
      </c>
      <c r="B3199" s="1" t="s">
        <v>11571</v>
      </c>
      <c r="C3199" s="1" t="s">
        <v>11572</v>
      </c>
      <c r="D3199" s="1" t="s">
        <v>1621</v>
      </c>
      <c r="E3199" s="1" t="s">
        <v>11573</v>
      </c>
      <c r="F3199" s="7">
        <v>44104</v>
      </c>
      <c r="G3199" s="1" t="s">
        <v>11574</v>
      </c>
      <c r="H3199" s="5">
        <v>4997230.7</v>
      </c>
      <c r="I3199" s="1" t="s">
        <v>11575</v>
      </c>
      <c r="J3199" s="1">
        <v>0</v>
      </c>
      <c r="K3199" s="1" t="s">
        <v>327</v>
      </c>
      <c r="L3199" s="1" t="s">
        <v>11576</v>
      </c>
      <c r="M3199" s="1">
        <v>21108</v>
      </c>
      <c r="N3199" s="1" t="s">
        <v>11576</v>
      </c>
      <c r="O3199" s="1">
        <v>9280</v>
      </c>
      <c r="P3199" s="1" t="s">
        <v>1665</v>
      </c>
      <c r="Q3199" s="1">
        <v>142.1</v>
      </c>
      <c r="R3199" s="1" t="str">
        <f>IFERROR(VLOOKUP(K3199,Proveedores!$A$2:$B$500,2,0),"Agregar")</f>
        <v>LABORATORIO LKM S.A.</v>
      </c>
      <c r="S3199" s="5">
        <f t="shared" si="49"/>
        <v>1318688</v>
      </c>
    </row>
    <row r="3200" spans="1:19" x14ac:dyDescent="0.2">
      <c r="A3200" s="7">
        <v>44111.481203703705</v>
      </c>
      <c r="B3200" s="1" t="s">
        <v>11571</v>
      </c>
      <c r="C3200" s="1" t="s">
        <v>11572</v>
      </c>
      <c r="D3200" s="1" t="s">
        <v>1621</v>
      </c>
      <c r="E3200" s="1" t="s">
        <v>11573</v>
      </c>
      <c r="F3200" s="7">
        <v>44104</v>
      </c>
      <c r="G3200" s="1" t="s">
        <v>11574</v>
      </c>
      <c r="H3200" s="5">
        <v>4997230.7</v>
      </c>
      <c r="I3200" s="1" t="s">
        <v>11575</v>
      </c>
      <c r="J3200" s="1">
        <v>0</v>
      </c>
      <c r="K3200" s="1" t="s">
        <v>327</v>
      </c>
      <c r="L3200" s="1" t="s">
        <v>11576</v>
      </c>
      <c r="M3200" s="1">
        <v>21108</v>
      </c>
      <c r="N3200" s="1" t="s">
        <v>11576</v>
      </c>
      <c r="O3200" s="1">
        <v>9559</v>
      </c>
      <c r="P3200" s="1" t="s">
        <v>1665</v>
      </c>
      <c r="Q3200" s="1">
        <v>142.1</v>
      </c>
      <c r="R3200" s="1" t="str">
        <f>IFERROR(VLOOKUP(K3200,Proveedores!$A$2:$B$500,2,0),"Agregar")</f>
        <v>LABORATORIO LKM S.A.</v>
      </c>
      <c r="S3200" s="5">
        <f t="shared" si="49"/>
        <v>1358333.9</v>
      </c>
    </row>
    <row r="3201" spans="1:19" x14ac:dyDescent="0.2">
      <c r="A3201" s="7">
        <v>44111.481203703705</v>
      </c>
      <c r="B3201" s="1" t="s">
        <v>11571</v>
      </c>
      <c r="C3201" s="1" t="s">
        <v>11572</v>
      </c>
      <c r="D3201" s="1" t="s">
        <v>1621</v>
      </c>
      <c r="E3201" s="1" t="s">
        <v>11573</v>
      </c>
      <c r="F3201" s="7">
        <v>44104</v>
      </c>
      <c r="G3201" s="1" t="s">
        <v>11574</v>
      </c>
      <c r="H3201" s="5">
        <v>4997230.7</v>
      </c>
      <c r="I3201" s="1" t="s">
        <v>11575</v>
      </c>
      <c r="J3201" s="1">
        <v>0</v>
      </c>
      <c r="K3201" s="1" t="s">
        <v>327</v>
      </c>
      <c r="L3201" s="1" t="s">
        <v>11576</v>
      </c>
      <c r="M3201" s="1">
        <v>21108</v>
      </c>
      <c r="N3201" s="1" t="s">
        <v>11576</v>
      </c>
      <c r="O3201" s="1">
        <v>9737</v>
      </c>
      <c r="P3201" s="1" t="s">
        <v>1665</v>
      </c>
      <c r="Q3201" s="1">
        <v>142.1</v>
      </c>
      <c r="R3201" s="1" t="str">
        <f>IFERROR(VLOOKUP(K3201,Proveedores!$A$2:$B$500,2,0),"Agregar")</f>
        <v>LABORATORIO LKM S.A.</v>
      </c>
      <c r="S3201" s="5">
        <f t="shared" si="49"/>
        <v>1383627.7</v>
      </c>
    </row>
    <row r="3202" spans="1:19" x14ac:dyDescent="0.2">
      <c r="A3202" s="7">
        <v>44111.570740740739</v>
      </c>
      <c r="B3202" s="1" t="s">
        <v>11577</v>
      </c>
      <c r="C3202" s="1" t="s">
        <v>11578</v>
      </c>
      <c r="D3202" s="1" t="s">
        <v>1713</v>
      </c>
      <c r="E3202" s="1" t="s">
        <v>11301</v>
      </c>
      <c r="F3202" s="7">
        <v>44102</v>
      </c>
      <c r="G3202" s="1" t="s">
        <v>8644</v>
      </c>
      <c r="H3202" s="5">
        <v>435600</v>
      </c>
      <c r="I3202" s="1" t="s">
        <v>8767</v>
      </c>
      <c r="J3202" s="1">
        <v>0</v>
      </c>
      <c r="K3202" s="1" t="s">
        <v>8843</v>
      </c>
      <c r="L3202" s="1" t="s">
        <v>11302</v>
      </c>
      <c r="M3202" s="1" t="s">
        <v>11303</v>
      </c>
      <c r="N3202" s="1" t="s">
        <v>11304</v>
      </c>
      <c r="O3202" s="1">
        <v>3000</v>
      </c>
      <c r="P3202" s="1" t="s">
        <v>7528</v>
      </c>
      <c r="Q3202" s="1">
        <v>145.19999999999999</v>
      </c>
      <c r="R3202" s="1" t="str">
        <f>IFERROR(VLOOKUP(K3202,Proveedores!$A$2:$B$500,2,0),"Agregar")</f>
        <v>FORMAS PUBLICITARIAS SA</v>
      </c>
      <c r="S3202" s="5">
        <f t="shared" si="49"/>
        <v>435599.99999999994</v>
      </c>
    </row>
    <row r="3203" spans="1:19" x14ac:dyDescent="0.2">
      <c r="A3203" s="7">
        <v>44111.600104166668</v>
      </c>
      <c r="B3203" s="1" t="s">
        <v>11579</v>
      </c>
      <c r="C3203" s="1" t="s">
        <v>11580</v>
      </c>
      <c r="D3203" s="1" t="s">
        <v>1621</v>
      </c>
      <c r="E3203" s="1" t="s">
        <v>11581</v>
      </c>
      <c r="F3203" s="7">
        <v>44092</v>
      </c>
      <c r="G3203" s="1" t="s">
        <v>42</v>
      </c>
      <c r="H3203" s="5">
        <v>1144836</v>
      </c>
      <c r="I3203" s="1">
        <v>0</v>
      </c>
      <c r="J3203" s="1">
        <v>0</v>
      </c>
      <c r="K3203" s="1" t="s">
        <v>6873</v>
      </c>
      <c r="L3203" s="1">
        <v>1</v>
      </c>
      <c r="M3203" s="1" t="s">
        <v>4368</v>
      </c>
      <c r="N3203" s="1" t="s">
        <v>5662</v>
      </c>
      <c r="O3203" s="1">
        <v>3528</v>
      </c>
      <c r="P3203" s="1" t="s">
        <v>5658</v>
      </c>
      <c r="Q3203" s="1">
        <v>324.5</v>
      </c>
      <c r="R3203" s="1" t="str">
        <f>IFERROR(VLOOKUP(K3203,Proveedores!$A$2:$B$500,2,0),"Agregar")</f>
        <v xml:space="preserve">SUCESORES DE ALFREDO WILLINER S.A. </v>
      </c>
      <c r="S3203" s="5">
        <f t="shared" ref="S3203:S3266" si="50">Q3203*O3203</f>
        <v>1144836</v>
      </c>
    </row>
    <row r="3204" spans="1:19" x14ac:dyDescent="0.2">
      <c r="A3204" s="7">
        <v>44111.613692129627</v>
      </c>
      <c r="B3204" s="1" t="s">
        <v>11582</v>
      </c>
      <c r="C3204" s="1" t="s">
        <v>11583</v>
      </c>
      <c r="D3204" s="1" t="s">
        <v>1621</v>
      </c>
      <c r="E3204" s="1" t="s">
        <v>11584</v>
      </c>
      <c r="F3204" s="7">
        <v>44092</v>
      </c>
      <c r="G3204" s="1" t="s">
        <v>42</v>
      </c>
      <c r="H3204" s="5">
        <v>1752949</v>
      </c>
      <c r="I3204" s="1">
        <v>0</v>
      </c>
      <c r="J3204" s="1">
        <v>0</v>
      </c>
      <c r="K3204" s="1" t="s">
        <v>6873</v>
      </c>
      <c r="L3204" s="1">
        <v>1</v>
      </c>
      <c r="M3204" s="1" t="s">
        <v>4368</v>
      </c>
      <c r="N3204" s="1" t="s">
        <v>5662</v>
      </c>
      <c r="O3204" s="1">
        <v>5402</v>
      </c>
      <c r="P3204" s="1" t="s">
        <v>5658</v>
      </c>
      <c r="Q3204" s="1">
        <v>324.5</v>
      </c>
      <c r="R3204" s="1" t="str">
        <f>IFERROR(VLOOKUP(K3204,Proveedores!$A$2:$B$500,2,0),"Agregar")</f>
        <v xml:space="preserve">SUCESORES DE ALFREDO WILLINER S.A. </v>
      </c>
      <c r="S3204" s="5">
        <f t="shared" si="50"/>
        <v>1752949</v>
      </c>
    </row>
    <row r="3205" spans="1:19" x14ac:dyDescent="0.2">
      <c r="A3205" s="7">
        <v>44111.6246875</v>
      </c>
      <c r="B3205" s="1" t="s">
        <v>11585</v>
      </c>
      <c r="C3205" s="1" t="s">
        <v>11586</v>
      </c>
      <c r="D3205" s="1" t="s">
        <v>1621</v>
      </c>
      <c r="E3205" s="1" t="s">
        <v>11587</v>
      </c>
      <c r="F3205" s="7">
        <v>44090</v>
      </c>
      <c r="G3205" s="1" t="s">
        <v>42</v>
      </c>
      <c r="H3205" s="5">
        <v>5669664</v>
      </c>
      <c r="I3205" s="1">
        <v>0</v>
      </c>
      <c r="J3205" s="1">
        <v>0</v>
      </c>
      <c r="K3205" s="1" t="s">
        <v>6873</v>
      </c>
      <c r="L3205" s="1">
        <v>1</v>
      </c>
      <c r="M3205" s="1" t="s">
        <v>4368</v>
      </c>
      <c r="N3205" s="1" t="s">
        <v>5662</v>
      </c>
      <c r="O3205" s="1">
        <v>17472</v>
      </c>
      <c r="P3205" s="1" t="s">
        <v>5658</v>
      </c>
      <c r="Q3205" s="1">
        <v>324.5</v>
      </c>
      <c r="R3205" s="1" t="str">
        <f>IFERROR(VLOOKUP(K3205,Proveedores!$A$2:$B$500,2,0),"Agregar")</f>
        <v xml:space="preserve">SUCESORES DE ALFREDO WILLINER S.A. </v>
      </c>
      <c r="S3205" s="5">
        <f t="shared" si="50"/>
        <v>5669664</v>
      </c>
    </row>
    <row r="3206" spans="1:19" x14ac:dyDescent="0.2">
      <c r="A3206" s="7">
        <v>44111.631469907406</v>
      </c>
      <c r="B3206" s="1" t="s">
        <v>11588</v>
      </c>
      <c r="C3206" s="1" t="s">
        <v>11589</v>
      </c>
      <c r="D3206" s="1" t="s">
        <v>1621</v>
      </c>
      <c r="E3206" s="1" t="s">
        <v>11590</v>
      </c>
      <c r="F3206" s="7">
        <v>44110</v>
      </c>
      <c r="G3206" s="1" t="s">
        <v>42</v>
      </c>
      <c r="H3206" s="5">
        <v>49985685</v>
      </c>
      <c r="I3206" s="1">
        <v>0</v>
      </c>
      <c r="J3206" s="1">
        <v>0</v>
      </c>
      <c r="K3206" s="1" t="s">
        <v>7416</v>
      </c>
      <c r="L3206" s="1">
        <v>1</v>
      </c>
      <c r="M3206" s="1" t="s">
        <v>4368</v>
      </c>
      <c r="N3206" s="1" t="s">
        <v>7860</v>
      </c>
      <c r="O3206" s="1" t="s">
        <v>11591</v>
      </c>
      <c r="P3206" s="1" t="s">
        <v>5771</v>
      </c>
      <c r="Q3206" s="1">
        <v>295</v>
      </c>
      <c r="R3206" s="1" t="str">
        <f>IFERROR(VLOOKUP(K3206,Proveedores!$A$2:$B$500,2,0),"Agregar")</f>
        <v>Mastellone Hnos. SA</v>
      </c>
      <c r="S3206" s="5" t="e">
        <f t="shared" si="50"/>
        <v>#VALUE!</v>
      </c>
    </row>
    <row r="3207" spans="1:19" x14ac:dyDescent="0.2">
      <c r="A3207" s="7">
        <v>44111.635694444441</v>
      </c>
      <c r="B3207" s="1" t="s">
        <v>11592</v>
      </c>
      <c r="C3207" s="1" t="s">
        <v>11593</v>
      </c>
      <c r="D3207" s="1" t="s">
        <v>1621</v>
      </c>
      <c r="E3207" s="1" t="s">
        <v>11594</v>
      </c>
      <c r="F3207" s="7">
        <v>44111</v>
      </c>
      <c r="G3207" s="1" t="s">
        <v>10777</v>
      </c>
      <c r="H3207" s="5">
        <v>9101400</v>
      </c>
      <c r="I3207" s="1">
        <v>1896</v>
      </c>
      <c r="J3207" s="1">
        <v>0</v>
      </c>
      <c r="K3207" s="1" t="s">
        <v>37</v>
      </c>
      <c r="L3207" s="1">
        <v>2</v>
      </c>
      <c r="M3207" s="1" t="s">
        <v>8658</v>
      </c>
      <c r="N3207" s="1" t="s">
        <v>10031</v>
      </c>
      <c r="O3207" s="1">
        <v>1270000</v>
      </c>
      <c r="P3207" s="1" t="s">
        <v>1861</v>
      </c>
      <c r="Q3207" s="1">
        <v>197</v>
      </c>
      <c r="R3207" s="1" t="str">
        <f>IFERROR(VLOOKUP(K3207,Proveedores!$A$2:$B$500,2,0),"Agregar")</f>
        <v>Barack Argentina SRL</v>
      </c>
      <c r="S3207" s="5">
        <f t="shared" si="50"/>
        <v>250190000</v>
      </c>
    </row>
    <row r="3208" spans="1:19" x14ac:dyDescent="0.2">
      <c r="A3208" s="7">
        <v>44111.641782407409</v>
      </c>
      <c r="B3208" s="1" t="s">
        <v>11595</v>
      </c>
      <c r="C3208" s="1" t="s">
        <v>11596</v>
      </c>
      <c r="D3208" s="1" t="s">
        <v>1621</v>
      </c>
      <c r="E3208" s="1" t="s">
        <v>11597</v>
      </c>
      <c r="F3208" s="7">
        <v>44090</v>
      </c>
      <c r="G3208" s="1" t="s">
        <v>42</v>
      </c>
      <c r="H3208" s="5">
        <v>5669664</v>
      </c>
      <c r="I3208" s="1">
        <v>0</v>
      </c>
      <c r="J3208" s="1">
        <v>0</v>
      </c>
      <c r="K3208" s="1" t="s">
        <v>6873</v>
      </c>
      <c r="L3208" s="1">
        <v>1</v>
      </c>
      <c r="M3208" s="1" t="s">
        <v>4368</v>
      </c>
      <c r="N3208" s="1" t="s">
        <v>5662</v>
      </c>
      <c r="O3208" s="1">
        <v>17472</v>
      </c>
      <c r="P3208" s="1" t="s">
        <v>5658</v>
      </c>
      <c r="Q3208" s="1">
        <v>324.5</v>
      </c>
      <c r="R3208" s="1" t="str">
        <f>IFERROR(VLOOKUP(K3208,Proveedores!$A$2:$B$500,2,0),"Agregar")</f>
        <v xml:space="preserve">SUCESORES DE ALFREDO WILLINER S.A. </v>
      </c>
      <c r="S3208" s="5">
        <f t="shared" si="50"/>
        <v>5669664</v>
      </c>
    </row>
    <row r="3209" spans="1:19" x14ac:dyDescent="0.2">
      <c r="A3209" s="7">
        <v>44111.649907407409</v>
      </c>
      <c r="B3209" s="1" t="s">
        <v>11598</v>
      </c>
      <c r="C3209" s="1" t="s">
        <v>11599</v>
      </c>
      <c r="D3209" s="1" t="s">
        <v>1621</v>
      </c>
      <c r="E3209" s="1" t="s">
        <v>11600</v>
      </c>
      <c r="F3209" s="7">
        <v>44091</v>
      </c>
      <c r="G3209" s="1" t="s">
        <v>42</v>
      </c>
      <c r="H3209" s="5">
        <v>5669664</v>
      </c>
      <c r="I3209" s="1">
        <v>0</v>
      </c>
      <c r="J3209" s="1">
        <v>0</v>
      </c>
      <c r="K3209" s="1" t="s">
        <v>6873</v>
      </c>
      <c r="L3209" s="1">
        <v>1</v>
      </c>
      <c r="M3209" s="1" t="s">
        <v>4368</v>
      </c>
      <c r="N3209" s="1" t="s">
        <v>5662</v>
      </c>
      <c r="O3209" s="1">
        <v>17472</v>
      </c>
      <c r="P3209" s="1" t="s">
        <v>5658</v>
      </c>
      <c r="Q3209" s="1">
        <v>324.5</v>
      </c>
      <c r="R3209" s="1" t="str">
        <f>IFERROR(VLOOKUP(K3209,Proveedores!$A$2:$B$500,2,0),"Agregar")</f>
        <v xml:space="preserve">SUCESORES DE ALFREDO WILLINER S.A. </v>
      </c>
      <c r="S3209" s="5">
        <f t="shared" si="50"/>
        <v>5669664</v>
      </c>
    </row>
    <row r="3210" spans="1:19" x14ac:dyDescent="0.2">
      <c r="A3210" s="7">
        <v>44111.661354166667</v>
      </c>
      <c r="B3210" s="1" t="s">
        <v>11601</v>
      </c>
      <c r="C3210" s="1" t="s">
        <v>11602</v>
      </c>
      <c r="D3210" s="1" t="s">
        <v>1621</v>
      </c>
      <c r="E3210" s="1" t="s">
        <v>11603</v>
      </c>
      <c r="F3210" s="7">
        <v>44091</v>
      </c>
      <c r="G3210" s="1" t="s">
        <v>42</v>
      </c>
      <c r="H3210" s="5">
        <v>3489024</v>
      </c>
      <c r="I3210" s="1">
        <v>0</v>
      </c>
      <c r="J3210" s="1">
        <v>0</v>
      </c>
      <c r="K3210" s="1" t="s">
        <v>6873</v>
      </c>
      <c r="L3210" s="1">
        <v>1</v>
      </c>
      <c r="M3210" s="1" t="s">
        <v>4368</v>
      </c>
      <c r="N3210" s="1" t="s">
        <v>5662</v>
      </c>
      <c r="O3210" s="1">
        <v>10752</v>
      </c>
      <c r="P3210" s="1" t="s">
        <v>5658</v>
      </c>
      <c r="Q3210" s="1">
        <v>324.5</v>
      </c>
      <c r="R3210" s="1" t="str">
        <f>IFERROR(VLOOKUP(K3210,Proveedores!$A$2:$B$500,2,0),"Agregar")</f>
        <v xml:space="preserve">SUCESORES DE ALFREDO WILLINER S.A. </v>
      </c>
      <c r="S3210" s="5">
        <f t="shared" si="50"/>
        <v>3489024</v>
      </c>
    </row>
    <row r="3211" spans="1:19" x14ac:dyDescent="0.2">
      <c r="A3211" s="7">
        <v>44112.404652777775</v>
      </c>
      <c r="B3211" s="1" t="s">
        <v>11604</v>
      </c>
      <c r="C3211" s="1" t="s">
        <v>11605</v>
      </c>
      <c r="D3211" s="1" t="s">
        <v>1621</v>
      </c>
      <c r="E3211" s="1">
        <v>31200006234</v>
      </c>
      <c r="F3211" s="7">
        <v>44103</v>
      </c>
      <c r="G3211" s="1" t="s">
        <v>692</v>
      </c>
      <c r="H3211" s="5">
        <v>2465449.1999999997</v>
      </c>
      <c r="I3211" s="1">
        <v>1905</v>
      </c>
      <c r="J3211" s="1" t="s">
        <v>699</v>
      </c>
      <c r="K3211" s="1" t="s">
        <v>4348</v>
      </c>
      <c r="L3211" s="1">
        <v>38</v>
      </c>
      <c r="M3211" s="1" t="s">
        <v>3940</v>
      </c>
      <c r="N3211" s="1" t="s">
        <v>6183</v>
      </c>
      <c r="O3211" s="1">
        <v>797880</v>
      </c>
      <c r="P3211" s="1" t="s">
        <v>1917</v>
      </c>
      <c r="Q3211" s="1">
        <v>3.09</v>
      </c>
      <c r="R3211" s="1" t="str">
        <f>IFERROR(VLOOKUP(K3211,Proveedores!$A$2:$B$500,2,0),"Agregar")</f>
        <v>MICROSULES ARGENTINA SA de SCIIA</v>
      </c>
      <c r="S3211" s="5">
        <f t="shared" si="50"/>
        <v>2465449.1999999997</v>
      </c>
    </row>
    <row r="3212" spans="1:19" x14ac:dyDescent="0.2">
      <c r="A3212" s="7">
        <v>44112.413460648146</v>
      </c>
      <c r="B3212" s="1" t="s">
        <v>11606</v>
      </c>
      <c r="C3212" s="1" t="s">
        <v>11607</v>
      </c>
      <c r="D3212" s="1" t="s">
        <v>1621</v>
      </c>
      <c r="E3212" s="1">
        <v>31200006233</v>
      </c>
      <c r="F3212" s="7">
        <v>44102</v>
      </c>
      <c r="G3212" s="1" t="s">
        <v>692</v>
      </c>
      <c r="H3212" s="5">
        <v>3078609.6</v>
      </c>
      <c r="I3212" s="1">
        <v>1906</v>
      </c>
      <c r="J3212" s="1" t="s">
        <v>1259</v>
      </c>
      <c r="K3212" s="1" t="s">
        <v>4348</v>
      </c>
      <c r="L3212" s="1">
        <v>48</v>
      </c>
      <c r="M3212" s="1" t="s">
        <v>4349</v>
      </c>
      <c r="N3212" s="1" t="s">
        <v>4350</v>
      </c>
      <c r="O3212" s="1">
        <v>1547040</v>
      </c>
      <c r="P3212" s="1" t="s">
        <v>1917</v>
      </c>
      <c r="Q3212" s="1">
        <v>1.99</v>
      </c>
      <c r="R3212" s="1" t="str">
        <f>IFERROR(VLOOKUP(K3212,Proveedores!$A$2:$B$500,2,0),"Agregar")</f>
        <v>MICROSULES ARGENTINA SA de SCIIA</v>
      </c>
      <c r="S3212" s="5">
        <f t="shared" si="50"/>
        <v>3078609.6</v>
      </c>
    </row>
    <row r="3213" spans="1:19" x14ac:dyDescent="0.2">
      <c r="A3213" s="7">
        <v>44112.492638888885</v>
      </c>
      <c r="B3213" s="1" t="s">
        <v>11608</v>
      </c>
      <c r="C3213" s="1" t="s">
        <v>11609</v>
      </c>
      <c r="D3213" s="1" t="s">
        <v>1621</v>
      </c>
      <c r="E3213" s="1" t="s">
        <v>11610</v>
      </c>
      <c r="F3213" s="7">
        <v>44099</v>
      </c>
      <c r="G3213" s="1" t="s">
        <v>3118</v>
      </c>
      <c r="H3213" s="5">
        <v>250120561.5</v>
      </c>
      <c r="I3213" s="1">
        <v>1886</v>
      </c>
      <c r="J3213" s="1">
        <v>0</v>
      </c>
      <c r="K3213" s="1" t="s">
        <v>10864</v>
      </c>
      <c r="L3213" s="1">
        <v>1</v>
      </c>
      <c r="M3213" s="1">
        <v>500347</v>
      </c>
      <c r="N3213" s="1" t="s">
        <v>3650</v>
      </c>
      <c r="O3213" s="1">
        <v>170970</v>
      </c>
      <c r="P3213" s="1" t="s">
        <v>3121</v>
      </c>
      <c r="Q3213" s="1">
        <v>1462.96</v>
      </c>
      <c r="R3213" s="1" t="str">
        <f>IFERROR(VLOOKUP(K3213,Proveedores!$A$2:$B$500,2,0),"Agregar")</f>
        <v>PECC CONSORCIO DE COOPERACION</v>
      </c>
      <c r="S3213" s="5">
        <f t="shared" si="50"/>
        <v>250122271.20000002</v>
      </c>
    </row>
    <row r="3214" spans="1:19" x14ac:dyDescent="0.2">
      <c r="A3214" s="7">
        <v>44112.495752314811</v>
      </c>
      <c r="B3214" s="1" t="s">
        <v>11611</v>
      </c>
      <c r="C3214" s="1" t="s">
        <v>11612</v>
      </c>
      <c r="D3214" s="1" t="s">
        <v>1621</v>
      </c>
      <c r="E3214" s="1" t="s">
        <v>11613</v>
      </c>
      <c r="F3214" s="7">
        <v>44099</v>
      </c>
      <c r="G3214" s="1" t="s">
        <v>3118</v>
      </c>
      <c r="H3214" s="5">
        <v>86357938.5</v>
      </c>
      <c r="I3214" s="1">
        <v>1886</v>
      </c>
      <c r="J3214" s="1">
        <v>0</v>
      </c>
      <c r="K3214" s="1" t="s">
        <v>10864</v>
      </c>
      <c r="L3214" s="1">
        <v>1</v>
      </c>
      <c r="M3214" s="1">
        <v>500347</v>
      </c>
      <c r="N3214" s="1" t="s">
        <v>3650</v>
      </c>
      <c r="O3214" s="1">
        <v>59030</v>
      </c>
      <c r="P3214" s="1" t="s">
        <v>3121</v>
      </c>
      <c r="Q3214" s="1">
        <v>1462.96</v>
      </c>
      <c r="R3214" s="1" t="str">
        <f>IFERROR(VLOOKUP(K3214,Proveedores!$A$2:$B$500,2,0),"Agregar")</f>
        <v>PECC CONSORCIO DE COOPERACION</v>
      </c>
      <c r="S3214" s="5">
        <f t="shared" si="50"/>
        <v>86358528.799999997</v>
      </c>
    </row>
    <row r="3215" spans="1:19" x14ac:dyDescent="0.2">
      <c r="A3215" s="7">
        <v>44112.560856481483</v>
      </c>
      <c r="B3215" s="1" t="s">
        <v>11614</v>
      </c>
      <c r="C3215" s="1" t="s">
        <v>11615</v>
      </c>
      <c r="D3215" s="1" t="s">
        <v>1621</v>
      </c>
      <c r="E3215" s="1" t="s">
        <v>11616</v>
      </c>
      <c r="F3215" s="7">
        <v>44112</v>
      </c>
      <c r="G3215" s="1" t="s">
        <v>8728</v>
      </c>
      <c r="H3215" s="5">
        <v>8242160</v>
      </c>
      <c r="I3215" s="1">
        <v>1866</v>
      </c>
      <c r="J3215" s="1">
        <v>0</v>
      </c>
      <c r="K3215" s="1" t="s">
        <v>9378</v>
      </c>
      <c r="L3215" s="1">
        <v>16</v>
      </c>
      <c r="M3215" s="1">
        <v>1</v>
      </c>
      <c r="N3215" s="1" t="s">
        <v>11617</v>
      </c>
      <c r="O3215" s="1">
        <v>493600</v>
      </c>
      <c r="P3215" s="1" t="s">
        <v>1665</v>
      </c>
      <c r="Q3215" s="1">
        <v>38.299999999999997</v>
      </c>
      <c r="R3215" s="1" t="str">
        <f>IFERROR(VLOOKUP(K3215,Proveedores!$A$2:$B$500,2,0),"Agregar")</f>
        <v>BIO PROTEC SRL</v>
      </c>
      <c r="S3215" s="5">
        <f t="shared" si="50"/>
        <v>18904880</v>
      </c>
    </row>
    <row r="3216" spans="1:19" x14ac:dyDescent="0.2">
      <c r="A3216" s="7">
        <v>44112.560856481483</v>
      </c>
      <c r="B3216" s="1" t="s">
        <v>11614</v>
      </c>
      <c r="C3216" s="1" t="s">
        <v>11615</v>
      </c>
      <c r="D3216" s="1" t="s">
        <v>1621</v>
      </c>
      <c r="E3216" s="1" t="s">
        <v>11616</v>
      </c>
      <c r="F3216" s="7">
        <v>44112</v>
      </c>
      <c r="G3216" s="1" t="s">
        <v>8728</v>
      </c>
      <c r="H3216" s="5">
        <v>8242160</v>
      </c>
      <c r="I3216" s="1">
        <v>1866</v>
      </c>
      <c r="J3216" s="1">
        <v>0</v>
      </c>
      <c r="K3216" s="1" t="s">
        <v>9378</v>
      </c>
      <c r="L3216" s="1">
        <v>16</v>
      </c>
      <c r="M3216" s="1">
        <v>1</v>
      </c>
      <c r="N3216" s="1" t="s">
        <v>9380</v>
      </c>
      <c r="O3216" s="1">
        <v>493600</v>
      </c>
      <c r="P3216" s="1" t="s">
        <v>1665</v>
      </c>
      <c r="Q3216" s="1">
        <v>38.299999999999997</v>
      </c>
      <c r="R3216" s="1" t="str">
        <f>IFERROR(VLOOKUP(K3216,Proveedores!$A$2:$B$500,2,0),"Agregar")</f>
        <v>BIO PROTEC SRL</v>
      </c>
      <c r="S3216" s="5">
        <f t="shared" si="50"/>
        <v>18904880</v>
      </c>
    </row>
    <row r="3217" spans="1:19" x14ac:dyDescent="0.2">
      <c r="A3217" s="7">
        <v>44112.568136574075</v>
      </c>
      <c r="B3217" s="1" t="s">
        <v>11618</v>
      </c>
      <c r="C3217" s="1" t="s">
        <v>11619</v>
      </c>
      <c r="D3217" s="1" t="s">
        <v>1713</v>
      </c>
      <c r="E3217" s="1" t="s">
        <v>11620</v>
      </c>
      <c r="F3217" s="7">
        <v>44112</v>
      </c>
      <c r="G3217" s="1" t="s">
        <v>8728</v>
      </c>
      <c r="H3217" s="5">
        <v>2835732</v>
      </c>
      <c r="I3217" s="1">
        <v>1866</v>
      </c>
      <c r="J3217" s="1">
        <v>0</v>
      </c>
      <c r="K3217" s="1" t="s">
        <v>9378</v>
      </c>
      <c r="L3217" s="1">
        <v>16</v>
      </c>
      <c r="M3217" s="1">
        <v>1</v>
      </c>
      <c r="N3217" s="1" t="s">
        <v>9380</v>
      </c>
      <c r="O3217" s="1">
        <v>493600</v>
      </c>
      <c r="P3217" s="1" t="s">
        <v>1665</v>
      </c>
      <c r="Q3217" s="1">
        <v>38.299999999999997</v>
      </c>
      <c r="R3217" s="1" t="str">
        <f>IFERROR(VLOOKUP(K3217,Proveedores!$A$2:$B$500,2,0),"Agregar")</f>
        <v>BIO PROTEC SRL</v>
      </c>
      <c r="S3217" s="5">
        <f t="shared" si="50"/>
        <v>18904880</v>
      </c>
    </row>
    <row r="3218" spans="1:19" x14ac:dyDescent="0.2">
      <c r="A3218" s="7">
        <v>44112.612442129626</v>
      </c>
      <c r="B3218" s="1" t="s">
        <v>11621</v>
      </c>
      <c r="C3218" s="1" t="s">
        <v>11622</v>
      </c>
      <c r="D3218" s="1" t="s">
        <v>1621</v>
      </c>
      <c r="E3218" s="1" t="s">
        <v>11623</v>
      </c>
      <c r="F3218" s="7">
        <v>44089</v>
      </c>
      <c r="G3218" s="1" t="s">
        <v>42</v>
      </c>
      <c r="H3218" s="5">
        <v>5669664</v>
      </c>
      <c r="I3218" s="1">
        <v>0</v>
      </c>
      <c r="J3218" s="1">
        <v>0</v>
      </c>
      <c r="K3218" s="1" t="s">
        <v>6873</v>
      </c>
      <c r="L3218" s="1">
        <v>1</v>
      </c>
      <c r="M3218" s="1" t="s">
        <v>4368</v>
      </c>
      <c r="N3218" s="1" t="s">
        <v>5662</v>
      </c>
      <c r="O3218" s="1">
        <v>17472</v>
      </c>
      <c r="P3218" s="1" t="s">
        <v>5658</v>
      </c>
      <c r="Q3218" s="1">
        <v>324.5</v>
      </c>
      <c r="R3218" s="1" t="str">
        <f>IFERROR(VLOOKUP(K3218,Proveedores!$A$2:$B$500,2,0),"Agregar")</f>
        <v xml:space="preserve">SUCESORES DE ALFREDO WILLINER S.A. </v>
      </c>
      <c r="S3218" s="5">
        <f t="shared" si="50"/>
        <v>5669664</v>
      </c>
    </row>
    <row r="3219" spans="1:19" x14ac:dyDescent="0.2">
      <c r="A3219" s="7">
        <v>44112.633449074077</v>
      </c>
      <c r="B3219" s="1" t="s">
        <v>11624</v>
      </c>
      <c r="C3219" s="1" t="s">
        <v>11625</v>
      </c>
      <c r="D3219" s="1" t="s">
        <v>1621</v>
      </c>
      <c r="E3219" s="1" t="s">
        <v>11626</v>
      </c>
      <c r="F3219" s="7">
        <v>44097</v>
      </c>
      <c r="G3219" s="1" t="s">
        <v>42</v>
      </c>
      <c r="H3219" s="5">
        <v>2379883</v>
      </c>
      <c r="I3219" s="1">
        <v>0</v>
      </c>
      <c r="J3219" s="1">
        <v>0</v>
      </c>
      <c r="K3219" s="1" t="s">
        <v>6873</v>
      </c>
      <c r="L3219" s="1">
        <v>1</v>
      </c>
      <c r="M3219" s="1" t="s">
        <v>4368</v>
      </c>
      <c r="N3219" s="1" t="s">
        <v>5662</v>
      </c>
      <c r="O3219" s="1">
        <v>7334</v>
      </c>
      <c r="P3219" s="1" t="s">
        <v>5658</v>
      </c>
      <c r="Q3219" s="1">
        <v>324.5</v>
      </c>
      <c r="R3219" s="1" t="str">
        <f>IFERROR(VLOOKUP(K3219,Proveedores!$A$2:$B$500,2,0),"Agregar")</f>
        <v xml:space="preserve">SUCESORES DE ALFREDO WILLINER S.A. </v>
      </c>
      <c r="S3219" s="5">
        <f t="shared" si="50"/>
        <v>2379883</v>
      </c>
    </row>
    <row r="3220" spans="1:19" x14ac:dyDescent="0.2">
      <c r="A3220" s="7">
        <v>44112.694502314815</v>
      </c>
      <c r="B3220" s="1" t="s">
        <v>11627</v>
      </c>
      <c r="C3220" s="1" t="s">
        <v>11628</v>
      </c>
      <c r="D3220" s="1" t="s">
        <v>1621</v>
      </c>
      <c r="E3220" s="1" t="s">
        <v>11629</v>
      </c>
      <c r="F3220" s="7">
        <v>44112</v>
      </c>
      <c r="G3220" s="1" t="s">
        <v>1286</v>
      </c>
      <c r="H3220" s="5">
        <v>7116523.6799999997</v>
      </c>
      <c r="I3220" s="1">
        <v>1904</v>
      </c>
      <c r="J3220" s="1">
        <v>0</v>
      </c>
      <c r="K3220" s="1" t="s">
        <v>1293</v>
      </c>
      <c r="L3220" s="1">
        <v>6</v>
      </c>
      <c r="M3220" s="1" t="s">
        <v>11630</v>
      </c>
      <c r="N3220" s="1" t="s">
        <v>11266</v>
      </c>
      <c r="O3220" s="1">
        <v>68323</v>
      </c>
      <c r="P3220" s="1" t="s">
        <v>1665</v>
      </c>
      <c r="Q3220" s="1">
        <v>104.16</v>
      </c>
      <c r="R3220" s="1" t="str">
        <f>IFERROR(VLOOKUP(K3220,Proveedores!$A$2:$B$500,2,0),"Agregar")</f>
        <v>LABORATORIOS BERNABO S.A.</v>
      </c>
      <c r="S3220" s="5">
        <f t="shared" si="50"/>
        <v>7116523.6799999997</v>
      </c>
    </row>
    <row r="3221" spans="1:19" x14ac:dyDescent="0.2">
      <c r="A3221" s="7">
        <v>44112.706932870373</v>
      </c>
      <c r="B3221" s="1" t="s">
        <v>11631</v>
      </c>
      <c r="C3221" s="1" t="s">
        <v>11632</v>
      </c>
      <c r="D3221" s="1" t="s">
        <v>1621</v>
      </c>
      <c r="E3221" s="1" t="s">
        <v>11633</v>
      </c>
      <c r="F3221" s="7">
        <v>44112</v>
      </c>
      <c r="G3221" s="1" t="s">
        <v>1286</v>
      </c>
      <c r="H3221" s="5">
        <v>15273409.199999999</v>
      </c>
      <c r="I3221" s="1">
        <v>1904</v>
      </c>
      <c r="J3221" s="1">
        <v>0</v>
      </c>
      <c r="K3221" s="1" t="s">
        <v>1293</v>
      </c>
      <c r="L3221" s="1">
        <v>4</v>
      </c>
      <c r="M3221" s="1" t="s">
        <v>2321</v>
      </c>
      <c r="N3221" s="1" t="s">
        <v>11270</v>
      </c>
      <c r="O3221" s="1">
        <v>137055</v>
      </c>
      <c r="P3221" s="1" t="s">
        <v>1665</v>
      </c>
      <c r="Q3221" s="1">
        <v>111.44</v>
      </c>
      <c r="R3221" s="1" t="str">
        <f>IFERROR(VLOOKUP(K3221,Proveedores!$A$2:$B$500,2,0),"Agregar")</f>
        <v>LABORATORIOS BERNABO S.A.</v>
      </c>
      <c r="S3221" s="5">
        <f t="shared" si="50"/>
        <v>15273409.199999999</v>
      </c>
    </row>
    <row r="3222" spans="1:19" x14ac:dyDescent="0.2">
      <c r="A3222" s="7">
        <v>44113.349826388891</v>
      </c>
      <c r="B3222" s="1" t="s">
        <v>11634</v>
      </c>
      <c r="C3222" s="1" t="s">
        <v>11635</v>
      </c>
      <c r="D3222" s="1" t="s">
        <v>1621</v>
      </c>
      <c r="E3222" s="1" t="s">
        <v>11636</v>
      </c>
      <c r="F3222" s="7">
        <v>44102</v>
      </c>
      <c r="G3222" s="1" t="s">
        <v>968</v>
      </c>
      <c r="H3222" s="5">
        <v>8968949.0399999991</v>
      </c>
      <c r="I3222" s="1">
        <v>1907</v>
      </c>
      <c r="J3222" s="1">
        <v>0</v>
      </c>
      <c r="K3222" s="1" t="s">
        <v>6287</v>
      </c>
      <c r="L3222" s="1">
        <v>2</v>
      </c>
      <c r="M3222" s="1" t="s">
        <v>6167</v>
      </c>
      <c r="N3222" s="1" t="s">
        <v>7828</v>
      </c>
      <c r="O3222" s="1">
        <v>135852</v>
      </c>
      <c r="P3222" s="1" t="s">
        <v>1892</v>
      </c>
      <c r="Q3222" s="1">
        <v>66.02</v>
      </c>
      <c r="R3222" s="1" t="str">
        <f>IFERROR(VLOOKUP(K3222,Proveedores!$A$2:$B$500,2,0),"Agregar")</f>
        <v>LAB.ESPECIALIDADES MEDICINALES SOC.DEL ESTADO</v>
      </c>
      <c r="S3222" s="5">
        <f t="shared" si="50"/>
        <v>8968949.0399999991</v>
      </c>
    </row>
    <row r="3223" spans="1:19" x14ac:dyDescent="0.2">
      <c r="A3223" s="7">
        <v>44113.46366898148</v>
      </c>
      <c r="B3223" s="1" t="s">
        <v>11637</v>
      </c>
      <c r="C3223" s="1" t="s">
        <v>11638</v>
      </c>
      <c r="D3223" s="1" t="s">
        <v>1621</v>
      </c>
      <c r="E3223" s="1" t="s">
        <v>11639</v>
      </c>
      <c r="F3223" s="7">
        <v>44113</v>
      </c>
      <c r="G3223" s="1">
        <v>43922</v>
      </c>
      <c r="H3223" s="5">
        <v>10573760</v>
      </c>
      <c r="I3223" s="1" t="s">
        <v>11640</v>
      </c>
      <c r="J3223" s="1">
        <v>0</v>
      </c>
      <c r="K3223" s="1" t="s">
        <v>1412</v>
      </c>
      <c r="L3223" s="1">
        <v>12</v>
      </c>
      <c r="M3223" s="1" t="s">
        <v>11641</v>
      </c>
      <c r="N3223" s="1" t="s">
        <v>11642</v>
      </c>
      <c r="O3223" s="1">
        <v>30560</v>
      </c>
      <c r="P3223" s="1" t="s">
        <v>1665</v>
      </c>
      <c r="Q3223" s="1">
        <v>346</v>
      </c>
      <c r="R3223" s="1" t="str">
        <f>IFERROR(VLOOKUP(K3223,Proveedores!$A$2:$B$500,2,0),"Agregar")</f>
        <v>ULTRALINE SA</v>
      </c>
      <c r="S3223" s="5">
        <f t="shared" si="50"/>
        <v>10573760</v>
      </c>
    </row>
    <row r="3224" spans="1:19" x14ac:dyDescent="0.2">
      <c r="A3224" s="7">
        <v>44113.738055555557</v>
      </c>
      <c r="B3224" s="1" t="s">
        <v>11643</v>
      </c>
      <c r="C3224" s="1" t="s">
        <v>11644</v>
      </c>
      <c r="D3224" s="1" t="s">
        <v>1713</v>
      </c>
      <c r="E3224" s="1" t="s">
        <v>11645</v>
      </c>
      <c r="F3224" s="7">
        <v>44113</v>
      </c>
      <c r="G3224" s="1">
        <v>43922</v>
      </c>
      <c r="H3224" s="5">
        <v>2494800</v>
      </c>
      <c r="I3224" s="1">
        <v>1900</v>
      </c>
      <c r="J3224" s="1">
        <v>0</v>
      </c>
      <c r="K3224" s="1" t="s">
        <v>6302</v>
      </c>
      <c r="L3224" s="1">
        <v>1</v>
      </c>
      <c r="M3224" s="1" t="s">
        <v>11397</v>
      </c>
      <c r="N3224" s="1" t="s">
        <v>11646</v>
      </c>
      <c r="O3224" s="1">
        <v>1</v>
      </c>
      <c r="P3224" s="1" t="s">
        <v>1861</v>
      </c>
      <c r="Q3224" s="1">
        <v>180</v>
      </c>
      <c r="R3224" s="1" t="str">
        <f>IFERROR(VLOOKUP(K3224,Proveedores!$A$2:$B$500,2,0),"Agregar")</f>
        <v>VIALERG S.A.</v>
      </c>
      <c r="S3224" s="5">
        <f t="shared" si="50"/>
        <v>180</v>
      </c>
    </row>
    <row r="3225" spans="1:19" x14ac:dyDescent="0.2">
      <c r="A3225" s="7">
        <v>44113.742175925923</v>
      </c>
      <c r="B3225" s="1" t="s">
        <v>11647</v>
      </c>
      <c r="C3225" s="1" t="s">
        <v>11648</v>
      </c>
      <c r="D3225" s="1" t="s">
        <v>1621</v>
      </c>
      <c r="E3225" s="1" t="s">
        <v>11649</v>
      </c>
      <c r="F3225" s="7">
        <v>44104</v>
      </c>
      <c r="G3225" s="1" t="s">
        <v>759</v>
      </c>
      <c r="H3225" s="5">
        <v>622095.59</v>
      </c>
      <c r="I3225" s="1">
        <v>1111</v>
      </c>
      <c r="J3225" s="1" t="s">
        <v>763</v>
      </c>
      <c r="K3225" s="1" t="s">
        <v>7912</v>
      </c>
      <c r="L3225" s="1">
        <v>7</v>
      </c>
      <c r="M3225" s="1" t="s">
        <v>2315</v>
      </c>
      <c r="N3225" s="1" t="s">
        <v>7589</v>
      </c>
      <c r="O3225" s="1">
        <v>248</v>
      </c>
      <c r="P3225" s="1" t="s">
        <v>7907</v>
      </c>
      <c r="Q3225" s="1">
        <v>2508.4499999999998</v>
      </c>
      <c r="R3225" s="1" t="str">
        <f>IFERROR(VLOOKUP(K3225,Proveedores!$A$2:$B$500,2,0),"Agregar")</f>
        <v>CORREO OFICIAL DE LA REPÚBLICA ARGENTINA S.A..</v>
      </c>
      <c r="S3225" s="5">
        <f t="shared" si="50"/>
        <v>622095.6</v>
      </c>
    </row>
    <row r="3226" spans="1:19" x14ac:dyDescent="0.2">
      <c r="A3226" s="7">
        <v>44113.745104166665</v>
      </c>
      <c r="B3226" s="1" t="s">
        <v>11650</v>
      </c>
      <c r="C3226" s="1" t="s">
        <v>11651</v>
      </c>
      <c r="D3226" s="1" t="s">
        <v>1621</v>
      </c>
      <c r="E3226" s="1" t="s">
        <v>11652</v>
      </c>
      <c r="F3226" s="7">
        <v>44104</v>
      </c>
      <c r="G3226" s="1" t="s">
        <v>759</v>
      </c>
      <c r="H3226" s="5">
        <v>12793095.01</v>
      </c>
      <c r="I3226" s="1">
        <v>1111</v>
      </c>
      <c r="J3226" s="1" t="s">
        <v>763</v>
      </c>
      <c r="K3226" s="1" t="s">
        <v>7912</v>
      </c>
      <c r="L3226" s="1">
        <v>7</v>
      </c>
      <c r="M3226" s="1" t="s">
        <v>2315</v>
      </c>
      <c r="N3226" s="1" t="s">
        <v>7589</v>
      </c>
      <c r="O3226" s="1">
        <v>5100</v>
      </c>
      <c r="P3226" s="1" t="s">
        <v>7907</v>
      </c>
      <c r="Q3226" s="1">
        <v>2508.4499999999998</v>
      </c>
      <c r="R3226" s="1" t="str">
        <f>IFERROR(VLOOKUP(K3226,Proveedores!$A$2:$B$500,2,0),"Agregar")</f>
        <v>CORREO OFICIAL DE LA REPÚBLICA ARGENTINA S.A..</v>
      </c>
      <c r="S3226" s="5">
        <f t="shared" si="50"/>
        <v>12793095</v>
      </c>
    </row>
    <row r="3227" spans="1:19" x14ac:dyDescent="0.2">
      <c r="A3227" s="7">
        <v>44113.747083333335</v>
      </c>
      <c r="B3227" s="1" t="s">
        <v>11653</v>
      </c>
      <c r="C3227" s="1" t="s">
        <v>11654</v>
      </c>
      <c r="D3227" s="1" t="s">
        <v>1713</v>
      </c>
      <c r="E3227" s="1">
        <v>100000076</v>
      </c>
      <c r="F3227" s="7">
        <v>44113</v>
      </c>
      <c r="G3227" s="1">
        <v>43922</v>
      </c>
      <c r="H3227" s="5">
        <v>2494800</v>
      </c>
      <c r="I3227" s="1">
        <v>1899</v>
      </c>
      <c r="J3227" s="1">
        <v>0</v>
      </c>
      <c r="K3227" s="1" t="s">
        <v>6302</v>
      </c>
      <c r="L3227" s="1">
        <v>1</v>
      </c>
      <c r="M3227" s="1" t="s">
        <v>11397</v>
      </c>
      <c r="N3227" s="1" t="s">
        <v>11655</v>
      </c>
      <c r="O3227" s="1">
        <v>1</v>
      </c>
      <c r="P3227" s="1" t="s">
        <v>1861</v>
      </c>
      <c r="Q3227" s="1">
        <v>180</v>
      </c>
      <c r="R3227" s="1" t="str">
        <f>IFERROR(VLOOKUP(K3227,Proveedores!$A$2:$B$500,2,0),"Agregar")</f>
        <v>VIALERG S.A.</v>
      </c>
      <c r="S3227" s="5">
        <f t="shared" si="50"/>
        <v>180</v>
      </c>
    </row>
    <row r="3228" spans="1:19" x14ac:dyDescent="0.2">
      <c r="A3228" s="7">
        <v>44113.754513888889</v>
      </c>
      <c r="B3228" s="1" t="s">
        <v>11656</v>
      </c>
      <c r="C3228" s="1" t="s">
        <v>11657</v>
      </c>
      <c r="D3228" s="1" t="s">
        <v>1713</v>
      </c>
      <c r="E3228" s="1">
        <v>100000075</v>
      </c>
      <c r="F3228" s="7">
        <v>44113</v>
      </c>
      <c r="G3228" s="1">
        <v>43922</v>
      </c>
      <c r="H3228" s="5">
        <v>2494800</v>
      </c>
      <c r="I3228" s="1">
        <v>1879</v>
      </c>
      <c r="J3228" s="1">
        <v>0</v>
      </c>
      <c r="K3228" s="1" t="s">
        <v>6302</v>
      </c>
      <c r="L3228" s="1">
        <v>1</v>
      </c>
      <c r="M3228" s="1" t="s">
        <v>11397</v>
      </c>
      <c r="N3228" s="1" t="s">
        <v>11646</v>
      </c>
      <c r="O3228" s="1">
        <v>1</v>
      </c>
      <c r="P3228" s="1" t="s">
        <v>1861</v>
      </c>
      <c r="Q3228" s="1">
        <v>180</v>
      </c>
      <c r="R3228" s="1" t="str">
        <f>IFERROR(VLOOKUP(K3228,Proveedores!$A$2:$B$500,2,0),"Agregar")</f>
        <v>VIALERG S.A.</v>
      </c>
      <c r="S3228" s="5">
        <f t="shared" si="50"/>
        <v>180</v>
      </c>
    </row>
    <row r="3229" spans="1:19" x14ac:dyDescent="0.2">
      <c r="A3229" s="7">
        <v>44113.759618055556</v>
      </c>
      <c r="B3229" s="1" t="s">
        <v>11658</v>
      </c>
      <c r="C3229" s="1" t="s">
        <v>11659</v>
      </c>
      <c r="D3229" s="1" t="s">
        <v>1713</v>
      </c>
      <c r="E3229" s="1">
        <v>100000078</v>
      </c>
      <c r="F3229" s="7">
        <v>44113</v>
      </c>
      <c r="G3229" s="1">
        <v>43922</v>
      </c>
      <c r="H3229" s="5">
        <v>2494800</v>
      </c>
      <c r="I3229" s="1">
        <v>1880</v>
      </c>
      <c r="J3229" s="1">
        <v>0</v>
      </c>
      <c r="K3229" s="1" t="s">
        <v>6302</v>
      </c>
      <c r="L3229" s="1">
        <v>1</v>
      </c>
      <c r="M3229" s="1" t="s">
        <v>11397</v>
      </c>
      <c r="N3229" s="1" t="s">
        <v>11646</v>
      </c>
      <c r="O3229" s="1">
        <v>1</v>
      </c>
      <c r="P3229" s="1" t="s">
        <v>1861</v>
      </c>
      <c r="Q3229" s="1">
        <v>180</v>
      </c>
      <c r="R3229" s="1" t="str">
        <f>IFERROR(VLOOKUP(K3229,Proveedores!$A$2:$B$500,2,0),"Agregar")</f>
        <v>VIALERG S.A.</v>
      </c>
      <c r="S3229" s="5">
        <f t="shared" si="50"/>
        <v>180</v>
      </c>
    </row>
    <row r="3230" spans="1:19" x14ac:dyDescent="0.2">
      <c r="A3230" s="7">
        <v>44113.850057870368</v>
      </c>
      <c r="B3230" s="1" t="s">
        <v>11660</v>
      </c>
      <c r="C3230" s="1" t="s">
        <v>11661</v>
      </c>
      <c r="D3230" s="1" t="s">
        <v>1621</v>
      </c>
      <c r="E3230" s="1" t="s">
        <v>11662</v>
      </c>
      <c r="F3230" s="7">
        <v>44104</v>
      </c>
      <c r="G3230" s="1" t="s">
        <v>759</v>
      </c>
      <c r="H3230" s="5">
        <v>1259.5999999999999</v>
      </c>
      <c r="I3230" s="1">
        <v>1111</v>
      </c>
      <c r="J3230" s="1" t="s">
        <v>763</v>
      </c>
      <c r="K3230" s="1" t="s">
        <v>7912</v>
      </c>
      <c r="L3230" s="1">
        <v>9</v>
      </c>
      <c r="M3230" s="1" t="s">
        <v>2315</v>
      </c>
      <c r="N3230" s="1" t="s">
        <v>7906</v>
      </c>
      <c r="O3230" s="1">
        <v>1</v>
      </c>
      <c r="P3230" s="1" t="s">
        <v>7907</v>
      </c>
      <c r="Q3230" s="1">
        <v>507.88</v>
      </c>
      <c r="R3230" s="1" t="str">
        <f>IFERROR(VLOOKUP(K3230,Proveedores!$A$2:$B$500,2,0),"Agregar")</f>
        <v>CORREO OFICIAL DE LA REPÚBLICA ARGENTINA S.A..</v>
      </c>
      <c r="S3230" s="5">
        <f t="shared" si="50"/>
        <v>507.88</v>
      </c>
    </row>
    <row r="3231" spans="1:19" x14ac:dyDescent="0.2">
      <c r="A3231" s="7">
        <v>44113.850057870368</v>
      </c>
      <c r="B3231" s="1" t="s">
        <v>11660</v>
      </c>
      <c r="C3231" s="1" t="s">
        <v>11661</v>
      </c>
      <c r="D3231" s="1" t="s">
        <v>1621</v>
      </c>
      <c r="E3231" s="1" t="s">
        <v>11662</v>
      </c>
      <c r="F3231" s="7">
        <v>44104</v>
      </c>
      <c r="G3231" s="1" t="s">
        <v>759</v>
      </c>
      <c r="H3231" s="5">
        <v>1259.5999999999999</v>
      </c>
      <c r="I3231" s="1">
        <v>1111</v>
      </c>
      <c r="J3231" s="1" t="s">
        <v>763</v>
      </c>
      <c r="K3231" s="1" t="s">
        <v>7912</v>
      </c>
      <c r="L3231" s="1">
        <v>10</v>
      </c>
      <c r="M3231" s="1" t="s">
        <v>2315</v>
      </c>
      <c r="N3231" s="1" t="s">
        <v>7906</v>
      </c>
      <c r="O3231" s="1">
        <v>1</v>
      </c>
      <c r="P3231" s="1" t="s">
        <v>7907</v>
      </c>
      <c r="Q3231" s="1">
        <v>751.71</v>
      </c>
      <c r="R3231" s="1" t="str">
        <f>IFERROR(VLOOKUP(K3231,Proveedores!$A$2:$B$500,2,0),"Agregar")</f>
        <v>CORREO OFICIAL DE LA REPÚBLICA ARGENTINA S.A..</v>
      </c>
      <c r="S3231" s="5">
        <f t="shared" si="50"/>
        <v>751.71</v>
      </c>
    </row>
    <row r="3232" spans="1:19" x14ac:dyDescent="0.2">
      <c r="A3232" s="7">
        <v>44113.853842592594</v>
      </c>
      <c r="B3232" s="1" t="s">
        <v>11663</v>
      </c>
      <c r="C3232" s="1" t="s">
        <v>11664</v>
      </c>
      <c r="D3232" s="1" t="s">
        <v>1621</v>
      </c>
      <c r="E3232" s="1" t="s">
        <v>11665</v>
      </c>
      <c r="F3232" s="7">
        <v>44104</v>
      </c>
      <c r="G3232" s="1" t="s">
        <v>759</v>
      </c>
      <c r="H3232" s="5">
        <v>3818426.33</v>
      </c>
      <c r="I3232" s="1">
        <v>1111</v>
      </c>
      <c r="J3232" s="1">
        <v>0</v>
      </c>
      <c r="K3232" s="1" t="s">
        <v>7912</v>
      </c>
      <c r="L3232" s="1">
        <v>9</v>
      </c>
      <c r="M3232" s="1" t="s">
        <v>2315</v>
      </c>
      <c r="N3232" s="1" t="s">
        <v>7906</v>
      </c>
      <c r="O3232" s="1">
        <v>3047</v>
      </c>
      <c r="P3232" s="1" t="s">
        <v>7907</v>
      </c>
      <c r="Q3232" s="1">
        <v>507.88</v>
      </c>
      <c r="R3232" s="1" t="str">
        <f>IFERROR(VLOOKUP(K3232,Proveedores!$A$2:$B$500,2,0),"Agregar")</f>
        <v>CORREO OFICIAL DE LA REPÚBLICA ARGENTINA S.A..</v>
      </c>
      <c r="S3232" s="5">
        <f t="shared" si="50"/>
        <v>1547510.36</v>
      </c>
    </row>
    <row r="3233" spans="1:19" x14ac:dyDescent="0.2">
      <c r="A3233" s="7">
        <v>44113.853842592594</v>
      </c>
      <c r="B3233" s="1" t="s">
        <v>11663</v>
      </c>
      <c r="C3233" s="1" t="s">
        <v>11664</v>
      </c>
      <c r="D3233" s="1" t="s">
        <v>1621</v>
      </c>
      <c r="E3233" s="1" t="s">
        <v>11665</v>
      </c>
      <c r="F3233" s="7">
        <v>44104</v>
      </c>
      <c r="G3233" s="1" t="s">
        <v>759</v>
      </c>
      <c r="H3233" s="5">
        <v>3818426.33</v>
      </c>
      <c r="I3233" s="1">
        <v>1111</v>
      </c>
      <c r="J3233" s="1">
        <v>0</v>
      </c>
      <c r="K3233" s="1" t="s">
        <v>7912</v>
      </c>
      <c r="L3233" s="1">
        <v>10</v>
      </c>
      <c r="M3233" s="1" t="s">
        <v>2315</v>
      </c>
      <c r="N3233" s="1" t="s">
        <v>7906</v>
      </c>
      <c r="O3233" s="1">
        <v>3021</v>
      </c>
      <c r="P3233" s="1" t="s">
        <v>7907</v>
      </c>
      <c r="Q3233" s="1">
        <v>751.71</v>
      </c>
      <c r="R3233" s="1" t="str">
        <f>IFERROR(VLOOKUP(K3233,Proveedores!$A$2:$B$500,2,0),"Agregar")</f>
        <v>CORREO OFICIAL DE LA REPÚBLICA ARGENTINA S.A..</v>
      </c>
      <c r="S3233" s="5">
        <f t="shared" si="50"/>
        <v>2270915.91</v>
      </c>
    </row>
    <row r="3234" spans="1:19" x14ac:dyDescent="0.2">
      <c r="A3234" s="7">
        <v>44113.85659722222</v>
      </c>
      <c r="B3234" s="1" t="s">
        <v>11666</v>
      </c>
      <c r="C3234" s="1" t="s">
        <v>11667</v>
      </c>
      <c r="D3234" s="1" t="s">
        <v>1621</v>
      </c>
      <c r="E3234" s="1" t="s">
        <v>11668</v>
      </c>
      <c r="F3234" s="7">
        <v>44104</v>
      </c>
      <c r="G3234" s="1" t="s">
        <v>759</v>
      </c>
      <c r="H3234" s="5">
        <v>234100.58</v>
      </c>
      <c r="I3234" s="1">
        <v>1111</v>
      </c>
      <c r="J3234" s="1" t="s">
        <v>763</v>
      </c>
      <c r="K3234" s="1" t="s">
        <v>7912</v>
      </c>
      <c r="L3234" s="1">
        <v>9</v>
      </c>
      <c r="M3234" s="1" t="s">
        <v>2315</v>
      </c>
      <c r="N3234" s="1" t="s">
        <v>7906</v>
      </c>
      <c r="O3234" s="1">
        <v>196</v>
      </c>
      <c r="P3234" s="1" t="s">
        <v>7907</v>
      </c>
      <c r="Q3234" s="1">
        <v>507.88</v>
      </c>
      <c r="R3234" s="1" t="str">
        <f>IFERROR(VLOOKUP(K3234,Proveedores!$A$2:$B$500,2,0),"Agregar")</f>
        <v>CORREO OFICIAL DE LA REPÚBLICA ARGENTINA S.A..</v>
      </c>
      <c r="S3234" s="5">
        <f t="shared" si="50"/>
        <v>99544.48</v>
      </c>
    </row>
    <row r="3235" spans="1:19" x14ac:dyDescent="0.2">
      <c r="A3235" s="7">
        <v>44113.85659722222</v>
      </c>
      <c r="B3235" s="1" t="s">
        <v>11666</v>
      </c>
      <c r="C3235" s="1" t="s">
        <v>11667</v>
      </c>
      <c r="D3235" s="1" t="s">
        <v>1621</v>
      </c>
      <c r="E3235" s="1" t="s">
        <v>11668</v>
      </c>
      <c r="F3235" s="7">
        <v>44104</v>
      </c>
      <c r="G3235" s="1" t="s">
        <v>759</v>
      </c>
      <c r="H3235" s="5">
        <v>234100.58</v>
      </c>
      <c r="I3235" s="1">
        <v>1111</v>
      </c>
      <c r="J3235" s="1" t="s">
        <v>763</v>
      </c>
      <c r="K3235" s="1" t="s">
        <v>7912</v>
      </c>
      <c r="L3235" s="1">
        <v>10</v>
      </c>
      <c r="M3235" s="1" t="s">
        <v>2315</v>
      </c>
      <c r="N3235" s="1" t="s">
        <v>7906</v>
      </c>
      <c r="O3235" s="1">
        <v>179</v>
      </c>
      <c r="P3235" s="1" t="s">
        <v>7907</v>
      </c>
      <c r="Q3235" s="1">
        <v>751.71</v>
      </c>
      <c r="R3235" s="1" t="str">
        <f>IFERROR(VLOOKUP(K3235,Proveedores!$A$2:$B$500,2,0),"Agregar")</f>
        <v>CORREO OFICIAL DE LA REPÚBLICA ARGENTINA S.A..</v>
      </c>
      <c r="S3235" s="5">
        <f t="shared" si="50"/>
        <v>134556.09</v>
      </c>
    </row>
    <row r="3236" spans="1:19" x14ac:dyDescent="0.2">
      <c r="A3236" s="7">
        <v>44113.859456018516</v>
      </c>
      <c r="B3236" s="1" t="s">
        <v>11669</v>
      </c>
      <c r="C3236" s="1" t="s">
        <v>11670</v>
      </c>
      <c r="D3236" s="1" t="s">
        <v>1621</v>
      </c>
      <c r="E3236" s="1" t="s">
        <v>11671</v>
      </c>
      <c r="F3236" s="7">
        <v>44104</v>
      </c>
      <c r="G3236" s="1" t="s">
        <v>759</v>
      </c>
      <c r="H3236" s="5">
        <v>5769226.9500000002</v>
      </c>
      <c r="I3236" s="1">
        <v>1111</v>
      </c>
      <c r="J3236" s="1" t="s">
        <v>763</v>
      </c>
      <c r="K3236" s="1" t="s">
        <v>7912</v>
      </c>
      <c r="L3236" s="1">
        <v>9</v>
      </c>
      <c r="M3236" s="1" t="s">
        <v>2315</v>
      </c>
      <c r="N3236" s="1" t="s">
        <v>7906</v>
      </c>
      <c r="O3236" s="1">
        <v>4588</v>
      </c>
      <c r="P3236" s="1" t="s">
        <v>7907</v>
      </c>
      <c r="Q3236" s="1">
        <v>507.88</v>
      </c>
      <c r="R3236" s="1" t="str">
        <f>IFERROR(VLOOKUP(K3236,Proveedores!$A$2:$B$500,2,0),"Agregar")</f>
        <v>CORREO OFICIAL DE LA REPÚBLICA ARGENTINA S.A..</v>
      </c>
      <c r="S3236" s="5">
        <f t="shared" si="50"/>
        <v>2330153.44</v>
      </c>
    </row>
    <row r="3237" spans="1:19" x14ac:dyDescent="0.2">
      <c r="A3237" s="7">
        <v>44113.859456018516</v>
      </c>
      <c r="B3237" s="1" t="s">
        <v>11669</v>
      </c>
      <c r="C3237" s="1" t="s">
        <v>11670</v>
      </c>
      <c r="D3237" s="1" t="s">
        <v>1621</v>
      </c>
      <c r="E3237" s="1" t="s">
        <v>11671</v>
      </c>
      <c r="F3237" s="7">
        <v>44104</v>
      </c>
      <c r="G3237" s="1" t="s">
        <v>759</v>
      </c>
      <c r="H3237" s="5">
        <v>5769226.9500000002</v>
      </c>
      <c r="I3237" s="1">
        <v>1111</v>
      </c>
      <c r="J3237" s="1" t="s">
        <v>763</v>
      </c>
      <c r="K3237" s="1" t="s">
        <v>7912</v>
      </c>
      <c r="L3237" s="1">
        <v>10</v>
      </c>
      <c r="M3237" s="1" t="s">
        <v>2315</v>
      </c>
      <c r="N3237" s="1" t="s">
        <v>7906</v>
      </c>
      <c r="O3237" s="1">
        <v>4575</v>
      </c>
      <c r="P3237" s="1" t="s">
        <v>7907</v>
      </c>
      <c r="Q3237" s="1">
        <v>751.71</v>
      </c>
      <c r="R3237" s="1" t="str">
        <f>IFERROR(VLOOKUP(K3237,Proveedores!$A$2:$B$500,2,0),"Agregar")</f>
        <v>CORREO OFICIAL DE LA REPÚBLICA ARGENTINA S.A..</v>
      </c>
      <c r="S3237" s="5">
        <f t="shared" si="50"/>
        <v>3439073.25</v>
      </c>
    </row>
    <row r="3238" spans="1:19" x14ac:dyDescent="0.2">
      <c r="A3238" s="7">
        <v>44115.614942129629</v>
      </c>
      <c r="B3238" s="1" t="s">
        <v>11672</v>
      </c>
      <c r="C3238" s="1" t="s">
        <v>11673</v>
      </c>
      <c r="D3238" s="1" t="s">
        <v>1621</v>
      </c>
      <c r="E3238" s="1" t="s">
        <v>11674</v>
      </c>
      <c r="F3238" s="7">
        <v>44103</v>
      </c>
      <c r="G3238" s="1" t="s">
        <v>692</v>
      </c>
      <c r="H3238" s="5">
        <v>2442505.2000000002</v>
      </c>
      <c r="I3238" s="1">
        <v>1910</v>
      </c>
      <c r="J3238" s="1">
        <v>0</v>
      </c>
      <c r="K3238" s="1" t="s">
        <v>620</v>
      </c>
      <c r="L3238" s="1">
        <v>6</v>
      </c>
      <c r="M3238" s="1" t="s">
        <v>3984</v>
      </c>
      <c r="N3238" s="1" t="s">
        <v>6917</v>
      </c>
      <c r="O3238" s="1">
        <v>24474</v>
      </c>
      <c r="P3238" s="1" t="s">
        <v>6556</v>
      </c>
      <c r="Q3238" s="1">
        <v>99.8</v>
      </c>
      <c r="R3238" s="1" t="str">
        <f>IFERROR(VLOOKUP(K3238,Proveedores!$A$2:$B$500,2,0),"Agregar")</f>
        <v>PHARMOS S.A.</v>
      </c>
      <c r="S3238" s="5">
        <f t="shared" si="50"/>
        <v>2442505.1999999997</v>
      </c>
    </row>
    <row r="3239" spans="1:19" x14ac:dyDescent="0.2">
      <c r="A3239" s="7">
        <v>44115.638831018521</v>
      </c>
      <c r="B3239" s="1" t="s">
        <v>11675</v>
      </c>
      <c r="C3239" s="1" t="s">
        <v>11676</v>
      </c>
      <c r="D3239" s="1" t="s">
        <v>1621</v>
      </c>
      <c r="E3239" s="1" t="s">
        <v>11677</v>
      </c>
      <c r="F3239" s="7">
        <v>44098</v>
      </c>
      <c r="G3239" s="1" t="s">
        <v>692</v>
      </c>
      <c r="H3239" s="5">
        <v>2466457.2000000002</v>
      </c>
      <c r="I3239" s="1">
        <v>1884</v>
      </c>
      <c r="J3239" s="1">
        <v>0</v>
      </c>
      <c r="K3239" s="1" t="s">
        <v>620</v>
      </c>
      <c r="L3239" s="1">
        <v>6</v>
      </c>
      <c r="M3239" s="1" t="s">
        <v>3984</v>
      </c>
      <c r="N3239" s="1" t="s">
        <v>6917</v>
      </c>
      <c r="O3239" s="1">
        <v>24714</v>
      </c>
      <c r="P3239" s="1" t="s">
        <v>6556</v>
      </c>
      <c r="Q3239" s="1">
        <v>99.8</v>
      </c>
      <c r="R3239" s="1" t="str">
        <f>IFERROR(VLOOKUP(K3239,Proveedores!$A$2:$B$500,2,0),"Agregar")</f>
        <v>PHARMOS S.A.</v>
      </c>
      <c r="S3239" s="5">
        <f t="shared" si="50"/>
        <v>2466457.1999999997</v>
      </c>
    </row>
    <row r="3240" spans="1:19" x14ac:dyDescent="0.2">
      <c r="A3240" s="7">
        <v>44115.894687499997</v>
      </c>
      <c r="B3240" s="1" t="s">
        <v>11678</v>
      </c>
      <c r="C3240" s="1" t="s">
        <v>11679</v>
      </c>
      <c r="D3240" s="1" t="s">
        <v>1621</v>
      </c>
      <c r="E3240" s="1">
        <v>103100000372</v>
      </c>
      <c r="F3240" s="7">
        <v>44096</v>
      </c>
      <c r="G3240" s="1" t="s">
        <v>566</v>
      </c>
      <c r="H3240" s="5">
        <v>3270190.65</v>
      </c>
      <c r="I3240" s="1" t="s">
        <v>11680</v>
      </c>
      <c r="J3240" s="1" t="s">
        <v>567</v>
      </c>
      <c r="K3240" s="1" t="s">
        <v>9196</v>
      </c>
      <c r="L3240" s="1">
        <v>1</v>
      </c>
      <c r="M3240" s="1" t="s">
        <v>9162</v>
      </c>
      <c r="N3240" s="1" t="s">
        <v>9197</v>
      </c>
      <c r="O3240" s="1">
        <v>471000</v>
      </c>
      <c r="P3240" s="1" t="s">
        <v>2073</v>
      </c>
      <c r="Q3240" s="1">
        <v>4.34</v>
      </c>
      <c r="R3240" s="1" t="str">
        <f>IFERROR(VLOOKUP(K3240,Proveedores!$A$2:$B$500,2,0),"Agregar")</f>
        <v>ORIEN S.A.</v>
      </c>
      <c r="S3240" s="5">
        <f t="shared" si="50"/>
        <v>2044140</v>
      </c>
    </row>
    <row r="3241" spans="1:19" x14ac:dyDescent="0.2">
      <c r="A3241" s="7">
        <v>44115.894687499997</v>
      </c>
      <c r="B3241" s="1" t="s">
        <v>11678</v>
      </c>
      <c r="C3241" s="1" t="s">
        <v>11679</v>
      </c>
      <c r="D3241" s="1" t="s">
        <v>1621</v>
      </c>
      <c r="E3241" s="1">
        <v>103100000372</v>
      </c>
      <c r="F3241" s="7">
        <v>44096</v>
      </c>
      <c r="G3241" s="1" t="s">
        <v>566</v>
      </c>
      <c r="H3241" s="5">
        <v>3270190.65</v>
      </c>
      <c r="I3241" s="1" t="s">
        <v>11680</v>
      </c>
      <c r="J3241" s="1" t="s">
        <v>567</v>
      </c>
      <c r="K3241" s="1" t="s">
        <v>9196</v>
      </c>
      <c r="L3241" s="1">
        <v>2</v>
      </c>
      <c r="M3241" s="1" t="s">
        <v>9198</v>
      </c>
      <c r="N3241" s="1" t="s">
        <v>9199</v>
      </c>
      <c r="O3241" s="1">
        <v>6500</v>
      </c>
      <c r="P3241" s="1" t="s">
        <v>2073</v>
      </c>
      <c r="Q3241" s="1">
        <v>4.34</v>
      </c>
      <c r="R3241" s="1" t="str">
        <f>IFERROR(VLOOKUP(K3241,Proveedores!$A$2:$B$500,2,0),"Agregar")</f>
        <v>ORIEN S.A.</v>
      </c>
      <c r="S3241" s="5">
        <f t="shared" si="50"/>
        <v>28210</v>
      </c>
    </row>
    <row r="3242" spans="1:19" x14ac:dyDescent="0.2">
      <c r="A3242" s="7">
        <v>44115.894687499997</v>
      </c>
      <c r="B3242" s="1" t="s">
        <v>11678</v>
      </c>
      <c r="C3242" s="1" t="s">
        <v>11679</v>
      </c>
      <c r="D3242" s="1" t="s">
        <v>1621</v>
      </c>
      <c r="E3242" s="1">
        <v>103100000372</v>
      </c>
      <c r="F3242" s="7">
        <v>44096</v>
      </c>
      <c r="G3242" s="1" t="s">
        <v>566</v>
      </c>
      <c r="H3242" s="5">
        <v>3270190.65</v>
      </c>
      <c r="I3242" s="1" t="s">
        <v>11680</v>
      </c>
      <c r="J3242" s="1" t="s">
        <v>567</v>
      </c>
      <c r="K3242" s="1" t="s">
        <v>9196</v>
      </c>
      <c r="L3242" s="1">
        <v>3</v>
      </c>
      <c r="M3242" s="1" t="s">
        <v>9164</v>
      </c>
      <c r="N3242" s="1" t="s">
        <v>9165</v>
      </c>
      <c r="O3242" s="1">
        <v>138000</v>
      </c>
      <c r="P3242" s="1" t="s">
        <v>2073</v>
      </c>
      <c r="Q3242" s="1">
        <v>8.68</v>
      </c>
      <c r="R3242" s="1" t="str">
        <f>IFERROR(VLOOKUP(K3242,Proveedores!$A$2:$B$500,2,0),"Agregar")</f>
        <v>ORIEN S.A.</v>
      </c>
      <c r="S3242" s="5">
        <f t="shared" si="50"/>
        <v>1197840</v>
      </c>
    </row>
    <row r="3243" spans="1:19" x14ac:dyDescent="0.2">
      <c r="A3243" s="7">
        <v>44116.545543981483</v>
      </c>
      <c r="B3243" s="1" t="s">
        <v>11681</v>
      </c>
      <c r="C3243" s="1" t="s">
        <v>11682</v>
      </c>
      <c r="D3243" s="1" t="s">
        <v>1621</v>
      </c>
      <c r="E3243" s="1">
        <v>103100000373</v>
      </c>
      <c r="F3243" s="7">
        <v>44095</v>
      </c>
      <c r="G3243" s="1" t="s">
        <v>566</v>
      </c>
      <c r="H3243" s="5">
        <v>29472940.420000002</v>
      </c>
      <c r="I3243" s="1" t="s">
        <v>11683</v>
      </c>
      <c r="J3243" s="1" t="s">
        <v>567</v>
      </c>
      <c r="K3243" s="1" t="s">
        <v>9196</v>
      </c>
      <c r="L3243" s="1">
        <v>1</v>
      </c>
      <c r="M3243" s="1" t="s">
        <v>9162</v>
      </c>
      <c r="N3243" s="1" t="s">
        <v>9197</v>
      </c>
      <c r="O3243" s="1">
        <v>487000</v>
      </c>
      <c r="P3243" s="1" t="s">
        <v>2073</v>
      </c>
      <c r="Q3243" s="1">
        <v>4.34</v>
      </c>
      <c r="R3243" s="1" t="str">
        <f>IFERROR(VLOOKUP(K3243,Proveedores!$A$2:$B$500,2,0),"Agregar")</f>
        <v>ORIEN S.A.</v>
      </c>
      <c r="S3243" s="5">
        <f t="shared" si="50"/>
        <v>2113580</v>
      </c>
    </row>
    <row r="3244" spans="1:19" x14ac:dyDescent="0.2">
      <c r="A3244" s="7">
        <v>44116.545543981483</v>
      </c>
      <c r="B3244" s="1" t="s">
        <v>11681</v>
      </c>
      <c r="C3244" s="1" t="s">
        <v>11682</v>
      </c>
      <c r="D3244" s="1" t="s">
        <v>1621</v>
      </c>
      <c r="E3244" s="1">
        <v>103100000373</v>
      </c>
      <c r="F3244" s="7">
        <v>44095</v>
      </c>
      <c r="G3244" s="1" t="s">
        <v>566</v>
      </c>
      <c r="H3244" s="5">
        <v>29472940.420000002</v>
      </c>
      <c r="I3244" s="1" t="s">
        <v>11683</v>
      </c>
      <c r="J3244" s="1" t="s">
        <v>567</v>
      </c>
      <c r="K3244" s="1" t="s">
        <v>9196</v>
      </c>
      <c r="L3244" s="1">
        <v>2</v>
      </c>
      <c r="M3244" s="1" t="s">
        <v>9198</v>
      </c>
      <c r="N3244" s="1" t="s">
        <v>9199</v>
      </c>
      <c r="O3244" s="1">
        <v>8000</v>
      </c>
      <c r="P3244" s="1" t="s">
        <v>2073</v>
      </c>
      <c r="Q3244" s="1">
        <v>4.34</v>
      </c>
      <c r="R3244" s="1" t="str">
        <f>IFERROR(VLOOKUP(K3244,Proveedores!$A$2:$B$500,2,0),"Agregar")</f>
        <v>ORIEN S.A.</v>
      </c>
      <c r="S3244" s="5">
        <f t="shared" si="50"/>
        <v>34720</v>
      </c>
    </row>
    <row r="3245" spans="1:19" x14ac:dyDescent="0.2">
      <c r="A3245" s="7">
        <v>44116.545543981483</v>
      </c>
      <c r="B3245" s="1" t="s">
        <v>11681</v>
      </c>
      <c r="C3245" s="1" t="s">
        <v>11682</v>
      </c>
      <c r="D3245" s="1" t="s">
        <v>1621</v>
      </c>
      <c r="E3245" s="1">
        <v>103100000373</v>
      </c>
      <c r="F3245" s="7">
        <v>44095</v>
      </c>
      <c r="G3245" s="1" t="s">
        <v>566</v>
      </c>
      <c r="H3245" s="5">
        <v>29472940.420000002</v>
      </c>
      <c r="I3245" s="1" t="s">
        <v>11683</v>
      </c>
      <c r="J3245" s="1" t="s">
        <v>567</v>
      </c>
      <c r="K3245" s="1" t="s">
        <v>9196</v>
      </c>
      <c r="L3245" s="1">
        <v>3</v>
      </c>
      <c r="M3245" s="1" t="s">
        <v>9164</v>
      </c>
      <c r="N3245" s="1" t="s">
        <v>9165</v>
      </c>
      <c r="O3245" s="1">
        <v>3135000</v>
      </c>
      <c r="P3245" s="1" t="s">
        <v>2073</v>
      </c>
      <c r="Q3245" s="1">
        <v>8.68</v>
      </c>
      <c r="R3245" s="1" t="str">
        <f>IFERROR(VLOOKUP(K3245,Proveedores!$A$2:$B$500,2,0),"Agregar")</f>
        <v>ORIEN S.A.</v>
      </c>
      <c r="S3245" s="5">
        <f t="shared" si="50"/>
        <v>27211800</v>
      </c>
    </row>
    <row r="3246" spans="1:19" x14ac:dyDescent="0.2">
      <c r="A3246" s="7">
        <v>44116.545543981483</v>
      </c>
      <c r="B3246" s="1" t="s">
        <v>11681</v>
      </c>
      <c r="C3246" s="1" t="s">
        <v>11682</v>
      </c>
      <c r="D3246" s="1" t="s">
        <v>1621</v>
      </c>
      <c r="E3246" s="1">
        <v>103100000373</v>
      </c>
      <c r="F3246" s="7">
        <v>44095</v>
      </c>
      <c r="G3246" s="1" t="s">
        <v>566</v>
      </c>
      <c r="H3246" s="5">
        <v>29472940.420000002</v>
      </c>
      <c r="I3246" s="1" t="s">
        <v>11683</v>
      </c>
      <c r="J3246" s="1" t="s">
        <v>567</v>
      </c>
      <c r="K3246" s="1" t="s">
        <v>9196</v>
      </c>
      <c r="L3246" s="1">
        <v>4</v>
      </c>
      <c r="M3246" s="1" t="s">
        <v>9218</v>
      </c>
      <c r="N3246" s="1" t="s">
        <v>9219</v>
      </c>
      <c r="O3246" s="1">
        <v>13000</v>
      </c>
      <c r="P3246" s="1" t="s">
        <v>2073</v>
      </c>
      <c r="Q3246" s="1">
        <v>8.68</v>
      </c>
      <c r="R3246" s="1" t="str">
        <f>IFERROR(VLOOKUP(K3246,Proveedores!$A$2:$B$500,2,0),"Agregar")</f>
        <v>ORIEN S.A.</v>
      </c>
      <c r="S3246" s="5">
        <f t="shared" si="50"/>
        <v>112840</v>
      </c>
    </row>
    <row r="3247" spans="1:19" x14ac:dyDescent="0.2">
      <c r="A3247" s="7">
        <v>44116.558356481481</v>
      </c>
      <c r="B3247" s="1" t="s">
        <v>11684</v>
      </c>
      <c r="C3247" s="1" t="s">
        <v>11685</v>
      </c>
      <c r="D3247" s="1" t="s">
        <v>1621</v>
      </c>
      <c r="E3247" s="1">
        <v>10310000374</v>
      </c>
      <c r="F3247" s="7">
        <v>44095</v>
      </c>
      <c r="G3247" s="1" t="s">
        <v>566</v>
      </c>
      <c r="H3247" s="5">
        <v>5503123.0800000001</v>
      </c>
      <c r="I3247" s="1" t="s">
        <v>11686</v>
      </c>
      <c r="J3247" s="1" t="s">
        <v>567</v>
      </c>
      <c r="K3247" s="1" t="s">
        <v>9196</v>
      </c>
      <c r="L3247" s="1">
        <v>1</v>
      </c>
      <c r="M3247" s="1" t="s">
        <v>9162</v>
      </c>
      <c r="N3247" s="1" t="s">
        <v>9197</v>
      </c>
      <c r="O3247" s="1">
        <v>134000</v>
      </c>
      <c r="P3247" s="1" t="s">
        <v>2073</v>
      </c>
      <c r="Q3247" s="1">
        <v>4.34</v>
      </c>
      <c r="R3247" s="1" t="str">
        <f>IFERROR(VLOOKUP(K3247,Proveedores!$A$2:$B$500,2,0),"Agregar")</f>
        <v>ORIEN S.A.</v>
      </c>
      <c r="S3247" s="5">
        <f t="shared" si="50"/>
        <v>581560</v>
      </c>
    </row>
    <row r="3248" spans="1:19" x14ac:dyDescent="0.2">
      <c r="A3248" s="7">
        <v>44116.558356481481</v>
      </c>
      <c r="B3248" s="1" t="s">
        <v>11684</v>
      </c>
      <c r="C3248" s="1" t="s">
        <v>11685</v>
      </c>
      <c r="D3248" s="1" t="s">
        <v>1621</v>
      </c>
      <c r="E3248" s="1">
        <v>10310000374</v>
      </c>
      <c r="F3248" s="7">
        <v>44095</v>
      </c>
      <c r="G3248" s="1" t="s">
        <v>566</v>
      </c>
      <c r="H3248" s="5">
        <v>5503123.0800000001</v>
      </c>
      <c r="I3248" s="1" t="s">
        <v>11686</v>
      </c>
      <c r="J3248" s="1" t="s">
        <v>567</v>
      </c>
      <c r="K3248" s="1" t="s">
        <v>9196</v>
      </c>
      <c r="L3248" s="1">
        <v>2</v>
      </c>
      <c r="M3248" s="1" t="s">
        <v>9164</v>
      </c>
      <c r="N3248" s="1" t="s">
        <v>9165</v>
      </c>
      <c r="O3248" s="1">
        <v>567000</v>
      </c>
      <c r="P3248" s="1" t="s">
        <v>2073</v>
      </c>
      <c r="Q3248" s="1">
        <v>8.68</v>
      </c>
      <c r="R3248" s="1" t="str">
        <f>IFERROR(VLOOKUP(K3248,Proveedores!$A$2:$B$500,2,0),"Agregar")</f>
        <v>ORIEN S.A.</v>
      </c>
      <c r="S3248" s="5">
        <f t="shared" si="50"/>
        <v>4921560</v>
      </c>
    </row>
    <row r="3249" spans="1:19" x14ac:dyDescent="0.2">
      <c r="A3249" s="7">
        <v>44116.568819444445</v>
      </c>
      <c r="B3249" s="1" t="s">
        <v>11687</v>
      </c>
      <c r="C3249" s="1" t="s">
        <v>11688</v>
      </c>
      <c r="D3249" s="1" t="s">
        <v>1621</v>
      </c>
      <c r="E3249" s="1">
        <v>103100000375</v>
      </c>
      <c r="F3249" s="7">
        <v>44095</v>
      </c>
      <c r="G3249" s="1" t="s">
        <v>566</v>
      </c>
      <c r="H3249" s="5">
        <v>30514551.129999999</v>
      </c>
      <c r="I3249" s="1" t="s">
        <v>11689</v>
      </c>
      <c r="J3249" s="1" t="s">
        <v>567</v>
      </c>
      <c r="K3249" s="1" t="s">
        <v>9196</v>
      </c>
      <c r="L3249" s="1">
        <v>1</v>
      </c>
      <c r="M3249" s="1" t="s">
        <v>9162</v>
      </c>
      <c r="N3249" s="1" t="s">
        <v>9197</v>
      </c>
      <c r="O3249" s="1">
        <v>1663000</v>
      </c>
      <c r="P3249" s="1" t="s">
        <v>2073</v>
      </c>
      <c r="Q3249" s="1">
        <v>4.34</v>
      </c>
      <c r="R3249" s="1" t="str">
        <f>IFERROR(VLOOKUP(K3249,Proveedores!$A$2:$B$500,2,0),"Agregar")</f>
        <v>ORIEN S.A.</v>
      </c>
      <c r="S3249" s="5">
        <f t="shared" si="50"/>
        <v>7217420</v>
      </c>
    </row>
    <row r="3250" spans="1:19" x14ac:dyDescent="0.2">
      <c r="A3250" s="7">
        <v>44116.568819444445</v>
      </c>
      <c r="B3250" s="1" t="s">
        <v>11687</v>
      </c>
      <c r="C3250" s="1" t="s">
        <v>11688</v>
      </c>
      <c r="D3250" s="1" t="s">
        <v>1621</v>
      </c>
      <c r="E3250" s="1">
        <v>103100000375</v>
      </c>
      <c r="F3250" s="7">
        <v>44095</v>
      </c>
      <c r="G3250" s="1" t="s">
        <v>566</v>
      </c>
      <c r="H3250" s="5">
        <v>30514551.129999999</v>
      </c>
      <c r="I3250" s="1" t="s">
        <v>11689</v>
      </c>
      <c r="J3250" s="1" t="s">
        <v>567</v>
      </c>
      <c r="K3250" s="1" t="s">
        <v>9196</v>
      </c>
      <c r="L3250" s="1">
        <v>2</v>
      </c>
      <c r="M3250" s="1" t="s">
        <v>9198</v>
      </c>
      <c r="N3250" s="1" t="s">
        <v>9199</v>
      </c>
      <c r="O3250" s="1">
        <v>246000</v>
      </c>
      <c r="P3250" s="1" t="s">
        <v>2073</v>
      </c>
      <c r="Q3250" s="1">
        <v>4.34</v>
      </c>
      <c r="R3250" s="1" t="str">
        <f>IFERROR(VLOOKUP(K3250,Proveedores!$A$2:$B$500,2,0),"Agregar")</f>
        <v>ORIEN S.A.</v>
      </c>
      <c r="S3250" s="5">
        <f t="shared" si="50"/>
        <v>1067640</v>
      </c>
    </row>
    <row r="3251" spans="1:19" x14ac:dyDescent="0.2">
      <c r="A3251" s="7">
        <v>44116.568819444445</v>
      </c>
      <c r="B3251" s="1" t="s">
        <v>11687</v>
      </c>
      <c r="C3251" s="1" t="s">
        <v>11688</v>
      </c>
      <c r="D3251" s="1" t="s">
        <v>1621</v>
      </c>
      <c r="E3251" s="1">
        <v>103100000375</v>
      </c>
      <c r="F3251" s="7">
        <v>44095</v>
      </c>
      <c r="G3251" s="1" t="s">
        <v>566</v>
      </c>
      <c r="H3251" s="5">
        <v>30514551.129999999</v>
      </c>
      <c r="I3251" s="1" t="s">
        <v>11689</v>
      </c>
      <c r="J3251" s="1" t="s">
        <v>567</v>
      </c>
      <c r="K3251" s="1" t="s">
        <v>9196</v>
      </c>
      <c r="L3251" s="1">
        <v>3</v>
      </c>
      <c r="M3251" s="1" t="s">
        <v>9164</v>
      </c>
      <c r="N3251" s="1" t="s">
        <v>9165</v>
      </c>
      <c r="O3251" s="1">
        <v>2224000</v>
      </c>
      <c r="P3251" s="1" t="s">
        <v>2073</v>
      </c>
      <c r="Q3251" s="1">
        <v>8.68</v>
      </c>
      <c r="R3251" s="1" t="str">
        <f>IFERROR(VLOOKUP(K3251,Proveedores!$A$2:$B$500,2,0),"Agregar")</f>
        <v>ORIEN S.A.</v>
      </c>
      <c r="S3251" s="5">
        <f t="shared" si="50"/>
        <v>19304320</v>
      </c>
    </row>
    <row r="3252" spans="1:19" x14ac:dyDescent="0.2">
      <c r="A3252" s="7">
        <v>44116.568819444445</v>
      </c>
      <c r="B3252" s="1" t="s">
        <v>11687</v>
      </c>
      <c r="C3252" s="1" t="s">
        <v>11688</v>
      </c>
      <c r="D3252" s="1" t="s">
        <v>1621</v>
      </c>
      <c r="E3252" s="1">
        <v>103100000375</v>
      </c>
      <c r="F3252" s="7">
        <v>44095</v>
      </c>
      <c r="G3252" s="1" t="s">
        <v>566</v>
      </c>
      <c r="H3252" s="5">
        <v>30514551.129999999</v>
      </c>
      <c r="I3252" s="1" t="s">
        <v>11689</v>
      </c>
      <c r="J3252" s="1" t="s">
        <v>567</v>
      </c>
      <c r="K3252" s="1" t="s">
        <v>9196</v>
      </c>
      <c r="L3252" s="1">
        <v>4</v>
      </c>
      <c r="M3252" s="1" t="s">
        <v>9218</v>
      </c>
      <c r="N3252" s="1" t="s">
        <v>9219</v>
      </c>
      <c r="O3252" s="1">
        <v>337000</v>
      </c>
      <c r="P3252" s="1" t="s">
        <v>2073</v>
      </c>
      <c r="Q3252" s="1">
        <v>8.68</v>
      </c>
      <c r="R3252" s="1" t="str">
        <f>IFERROR(VLOOKUP(K3252,Proveedores!$A$2:$B$500,2,0),"Agregar")</f>
        <v>ORIEN S.A.</v>
      </c>
      <c r="S3252" s="5">
        <f t="shared" si="50"/>
        <v>2925160</v>
      </c>
    </row>
    <row r="3253" spans="1:19" x14ac:dyDescent="0.2">
      <c r="A3253" s="7">
        <v>44116.574895833335</v>
      </c>
      <c r="B3253" s="1" t="s">
        <v>11690</v>
      </c>
      <c r="C3253" s="1" t="s">
        <v>11691</v>
      </c>
      <c r="D3253" s="1" t="s">
        <v>1621</v>
      </c>
      <c r="E3253" s="1">
        <v>103100000376</v>
      </c>
      <c r="F3253" s="7">
        <v>44095</v>
      </c>
      <c r="G3253" s="1" t="s">
        <v>566</v>
      </c>
      <c r="H3253" s="5">
        <v>2382660.13</v>
      </c>
      <c r="I3253" s="1" t="s">
        <v>11692</v>
      </c>
      <c r="J3253" s="1" t="s">
        <v>567</v>
      </c>
      <c r="K3253" s="1" t="s">
        <v>9196</v>
      </c>
      <c r="L3253" s="1">
        <v>1</v>
      </c>
      <c r="M3253" s="1" t="s">
        <v>9162</v>
      </c>
      <c r="N3253" s="1" t="s">
        <v>9197</v>
      </c>
      <c r="O3253" s="1">
        <v>112000</v>
      </c>
      <c r="P3253" s="1" t="s">
        <v>2073</v>
      </c>
      <c r="Q3253" s="1">
        <v>4.34</v>
      </c>
      <c r="R3253" s="1" t="str">
        <f>IFERROR(VLOOKUP(K3253,Proveedores!$A$2:$B$500,2,0),"Agregar")</f>
        <v>ORIEN S.A.</v>
      </c>
      <c r="S3253" s="5">
        <f t="shared" si="50"/>
        <v>486080</v>
      </c>
    </row>
    <row r="3254" spans="1:19" x14ac:dyDescent="0.2">
      <c r="A3254" s="7">
        <v>44116.574895833335</v>
      </c>
      <c r="B3254" s="1" t="s">
        <v>11690</v>
      </c>
      <c r="C3254" s="1" t="s">
        <v>11691</v>
      </c>
      <c r="D3254" s="1" t="s">
        <v>1621</v>
      </c>
      <c r="E3254" s="1">
        <v>103100000376</v>
      </c>
      <c r="F3254" s="7">
        <v>44095</v>
      </c>
      <c r="G3254" s="1" t="s">
        <v>566</v>
      </c>
      <c r="H3254" s="5">
        <v>2382660.13</v>
      </c>
      <c r="I3254" s="1" t="s">
        <v>11692</v>
      </c>
      <c r="J3254" s="1" t="s">
        <v>567</v>
      </c>
      <c r="K3254" s="1" t="s">
        <v>9196</v>
      </c>
      <c r="L3254" s="1">
        <v>2</v>
      </c>
      <c r="M3254" s="1" t="s">
        <v>9198</v>
      </c>
      <c r="N3254" s="1" t="s">
        <v>9199</v>
      </c>
      <c r="O3254" s="1">
        <v>7000</v>
      </c>
      <c r="P3254" s="1" t="s">
        <v>2073</v>
      </c>
      <c r="Q3254" s="1">
        <v>4.34</v>
      </c>
      <c r="R3254" s="1" t="str">
        <f>IFERROR(VLOOKUP(K3254,Proveedores!$A$2:$B$500,2,0),"Agregar")</f>
        <v>ORIEN S.A.</v>
      </c>
      <c r="S3254" s="5">
        <f t="shared" si="50"/>
        <v>30380</v>
      </c>
    </row>
    <row r="3255" spans="1:19" x14ac:dyDescent="0.2">
      <c r="A3255" s="7">
        <v>44116.574895833335</v>
      </c>
      <c r="B3255" s="1" t="s">
        <v>11690</v>
      </c>
      <c r="C3255" s="1" t="s">
        <v>11691</v>
      </c>
      <c r="D3255" s="1" t="s">
        <v>1621</v>
      </c>
      <c r="E3255" s="1">
        <v>103100000376</v>
      </c>
      <c r="F3255" s="7">
        <v>44095</v>
      </c>
      <c r="G3255" s="1" t="s">
        <v>566</v>
      </c>
      <c r="H3255" s="5">
        <v>2382660.13</v>
      </c>
      <c r="I3255" s="1" t="s">
        <v>11692</v>
      </c>
      <c r="J3255" s="1" t="s">
        <v>567</v>
      </c>
      <c r="K3255" s="1" t="s">
        <v>9196</v>
      </c>
      <c r="L3255" s="1">
        <v>3</v>
      </c>
      <c r="M3255" s="1" t="s">
        <v>9164</v>
      </c>
      <c r="N3255" s="1" t="s">
        <v>9165</v>
      </c>
      <c r="O3255" s="1">
        <v>215000</v>
      </c>
      <c r="P3255" s="1" t="s">
        <v>2073</v>
      </c>
      <c r="Q3255" s="1">
        <v>8.68</v>
      </c>
      <c r="R3255" s="1" t="str">
        <f>IFERROR(VLOOKUP(K3255,Proveedores!$A$2:$B$500,2,0),"Agregar")</f>
        <v>ORIEN S.A.</v>
      </c>
      <c r="S3255" s="5">
        <f t="shared" si="50"/>
        <v>1866200</v>
      </c>
    </row>
    <row r="3256" spans="1:19" x14ac:dyDescent="0.2">
      <c r="A3256" s="7">
        <v>44116.581273148149</v>
      </c>
      <c r="B3256" s="1" t="s">
        <v>11693</v>
      </c>
      <c r="C3256" s="1" t="s">
        <v>11694</v>
      </c>
      <c r="D3256" s="1" t="s">
        <v>1621</v>
      </c>
      <c r="E3256" s="1">
        <v>103100000377</v>
      </c>
      <c r="F3256" s="7">
        <v>44099</v>
      </c>
      <c r="G3256" s="1" t="s">
        <v>566</v>
      </c>
      <c r="H3256" s="5">
        <v>10318350.869999999</v>
      </c>
      <c r="I3256" s="1" t="s">
        <v>11695</v>
      </c>
      <c r="J3256" s="1" t="s">
        <v>567</v>
      </c>
      <c r="K3256" s="1" t="s">
        <v>9196</v>
      </c>
      <c r="L3256" s="1">
        <v>1</v>
      </c>
      <c r="M3256" s="1" t="s">
        <v>9162</v>
      </c>
      <c r="N3256" s="1" t="s">
        <v>9197</v>
      </c>
      <c r="O3256" s="1">
        <v>1576000</v>
      </c>
      <c r="P3256" s="1" t="s">
        <v>2073</v>
      </c>
      <c r="Q3256" s="1">
        <v>4.34</v>
      </c>
      <c r="R3256" s="1" t="str">
        <f>IFERROR(VLOOKUP(K3256,Proveedores!$A$2:$B$500,2,0),"Agregar")</f>
        <v>ORIEN S.A.</v>
      </c>
      <c r="S3256" s="5">
        <f t="shared" si="50"/>
        <v>6839840</v>
      </c>
    </row>
    <row r="3257" spans="1:19" x14ac:dyDescent="0.2">
      <c r="A3257" s="7">
        <v>44116.581273148149</v>
      </c>
      <c r="B3257" s="1" t="s">
        <v>11693</v>
      </c>
      <c r="C3257" s="1" t="s">
        <v>11694</v>
      </c>
      <c r="D3257" s="1" t="s">
        <v>1621</v>
      </c>
      <c r="E3257" s="1">
        <v>103100000377</v>
      </c>
      <c r="F3257" s="7">
        <v>44099</v>
      </c>
      <c r="G3257" s="1" t="s">
        <v>566</v>
      </c>
      <c r="H3257" s="5">
        <v>10318350.869999999</v>
      </c>
      <c r="I3257" s="1" t="s">
        <v>11695</v>
      </c>
      <c r="J3257" s="1" t="s">
        <v>567</v>
      </c>
      <c r="K3257" s="1" t="s">
        <v>9196</v>
      </c>
      <c r="L3257" s="1">
        <v>2</v>
      </c>
      <c r="M3257" s="1" t="s">
        <v>9198</v>
      </c>
      <c r="N3257" s="1" t="s">
        <v>9199</v>
      </c>
      <c r="O3257" s="1">
        <v>81500</v>
      </c>
      <c r="P3257" s="1" t="s">
        <v>2073</v>
      </c>
      <c r="Q3257" s="1">
        <v>4.34</v>
      </c>
      <c r="R3257" s="1" t="str">
        <f>IFERROR(VLOOKUP(K3257,Proveedores!$A$2:$B$500,2,0),"Agregar")</f>
        <v>ORIEN S.A.</v>
      </c>
      <c r="S3257" s="5">
        <f t="shared" si="50"/>
        <v>353710</v>
      </c>
    </row>
    <row r="3258" spans="1:19" x14ac:dyDescent="0.2">
      <c r="A3258" s="7">
        <v>44116.581273148149</v>
      </c>
      <c r="B3258" s="1" t="s">
        <v>11693</v>
      </c>
      <c r="C3258" s="1" t="s">
        <v>11694</v>
      </c>
      <c r="D3258" s="1" t="s">
        <v>1621</v>
      </c>
      <c r="E3258" s="1">
        <v>103100000377</v>
      </c>
      <c r="F3258" s="7">
        <v>44099</v>
      </c>
      <c r="G3258" s="1" t="s">
        <v>566</v>
      </c>
      <c r="H3258" s="5">
        <v>10318350.869999999</v>
      </c>
      <c r="I3258" s="1" t="s">
        <v>11695</v>
      </c>
      <c r="J3258" s="1" t="s">
        <v>567</v>
      </c>
      <c r="K3258" s="1" t="s">
        <v>9196</v>
      </c>
      <c r="L3258" s="1">
        <v>3</v>
      </c>
      <c r="M3258" s="1" t="s">
        <v>9164</v>
      </c>
      <c r="N3258" s="1" t="s">
        <v>9165</v>
      </c>
      <c r="O3258" s="1">
        <v>342000</v>
      </c>
      <c r="P3258" s="1" t="s">
        <v>2073</v>
      </c>
      <c r="Q3258" s="1">
        <v>8.68</v>
      </c>
      <c r="R3258" s="1" t="str">
        <f>IFERROR(VLOOKUP(K3258,Proveedores!$A$2:$B$500,2,0),"Agregar")</f>
        <v>ORIEN S.A.</v>
      </c>
      <c r="S3258" s="5">
        <f t="shared" si="50"/>
        <v>2968560</v>
      </c>
    </row>
    <row r="3259" spans="1:19" x14ac:dyDescent="0.2">
      <c r="A3259" s="7">
        <v>44116.581273148149</v>
      </c>
      <c r="B3259" s="1" t="s">
        <v>11693</v>
      </c>
      <c r="C3259" s="1" t="s">
        <v>11694</v>
      </c>
      <c r="D3259" s="1" t="s">
        <v>1621</v>
      </c>
      <c r="E3259" s="1">
        <v>103100000377</v>
      </c>
      <c r="F3259" s="7">
        <v>44099</v>
      </c>
      <c r="G3259" s="1" t="s">
        <v>566</v>
      </c>
      <c r="H3259" s="5">
        <v>10318350.869999999</v>
      </c>
      <c r="I3259" s="1" t="s">
        <v>11695</v>
      </c>
      <c r="J3259" s="1" t="s">
        <v>567</v>
      </c>
      <c r="K3259" s="1" t="s">
        <v>9196</v>
      </c>
      <c r="L3259" s="1">
        <v>4</v>
      </c>
      <c r="M3259" s="1" t="s">
        <v>9218</v>
      </c>
      <c r="N3259" s="1" t="s">
        <v>9219</v>
      </c>
      <c r="O3259" s="1">
        <v>18000</v>
      </c>
      <c r="P3259" s="1" t="s">
        <v>2073</v>
      </c>
      <c r="Q3259" s="1">
        <v>8.68</v>
      </c>
      <c r="R3259" s="1" t="str">
        <f>IFERROR(VLOOKUP(K3259,Proveedores!$A$2:$B$500,2,0),"Agregar")</f>
        <v>ORIEN S.A.</v>
      </c>
      <c r="S3259" s="5">
        <f t="shared" si="50"/>
        <v>156240</v>
      </c>
    </row>
    <row r="3260" spans="1:19" x14ac:dyDescent="0.2">
      <c r="A3260" s="7">
        <v>44117.594166666669</v>
      </c>
      <c r="B3260" s="1" t="s">
        <v>11696</v>
      </c>
      <c r="C3260" s="1" t="s">
        <v>11697</v>
      </c>
      <c r="D3260" s="1" t="s">
        <v>1621</v>
      </c>
      <c r="E3260" s="1" t="s">
        <v>11698</v>
      </c>
      <c r="F3260" s="7">
        <v>44117</v>
      </c>
      <c r="G3260" s="1" t="s">
        <v>692</v>
      </c>
      <c r="H3260" s="5">
        <v>6679980</v>
      </c>
      <c r="I3260" s="1">
        <v>1945</v>
      </c>
      <c r="J3260" s="1" t="s">
        <v>704</v>
      </c>
      <c r="K3260" s="1" t="s">
        <v>2399</v>
      </c>
      <c r="L3260" s="1">
        <v>19</v>
      </c>
      <c r="M3260" s="1" t="s">
        <v>10710</v>
      </c>
      <c r="N3260" s="1" t="s">
        <v>10711</v>
      </c>
      <c r="O3260" s="1">
        <v>566100</v>
      </c>
      <c r="P3260" s="1" t="s">
        <v>1892</v>
      </c>
      <c r="Q3260" s="1">
        <v>11.8</v>
      </c>
      <c r="R3260" s="1" t="str">
        <f>IFERROR(VLOOKUP(K3260,Proveedores!$A$2:$B$500,2,0),"Agregar")</f>
        <v>PRO MED INTERNACIONAL SA</v>
      </c>
      <c r="S3260" s="5">
        <f t="shared" si="50"/>
        <v>6679980</v>
      </c>
    </row>
    <row r="3261" spans="1:19" x14ac:dyDescent="0.2">
      <c r="A3261" s="7">
        <v>44117.610636574071</v>
      </c>
      <c r="B3261" s="1" t="s">
        <v>11699</v>
      </c>
      <c r="C3261" s="1" t="s">
        <v>11700</v>
      </c>
      <c r="D3261" s="1" t="s">
        <v>1713</v>
      </c>
      <c r="E3261" s="1" t="s">
        <v>11701</v>
      </c>
      <c r="F3261" s="7">
        <v>44117</v>
      </c>
      <c r="G3261" s="1">
        <v>43922</v>
      </c>
      <c r="H3261" s="5">
        <v>2494800</v>
      </c>
      <c r="I3261" s="1">
        <v>1936</v>
      </c>
      <c r="J3261" s="1">
        <v>0</v>
      </c>
      <c r="K3261" s="1" t="s">
        <v>6302</v>
      </c>
      <c r="L3261" s="1">
        <v>1</v>
      </c>
      <c r="M3261" s="1" t="s">
        <v>11397</v>
      </c>
      <c r="N3261" s="1" t="s">
        <v>11646</v>
      </c>
      <c r="O3261" s="1">
        <v>1</v>
      </c>
      <c r="P3261" s="1" t="s">
        <v>1861</v>
      </c>
      <c r="Q3261" s="1">
        <v>2494800</v>
      </c>
      <c r="R3261" s="1" t="str">
        <f>IFERROR(VLOOKUP(K3261,Proveedores!$A$2:$B$500,2,0),"Agregar")</f>
        <v>VIALERG S.A.</v>
      </c>
      <c r="S3261" s="5">
        <f t="shared" si="50"/>
        <v>2494800</v>
      </c>
    </row>
    <row r="3262" spans="1:19" x14ac:dyDescent="0.2">
      <c r="A3262" s="7">
        <v>44117.614999999998</v>
      </c>
      <c r="B3262" s="1" t="s">
        <v>11702</v>
      </c>
      <c r="C3262" s="1" t="s">
        <v>11703</v>
      </c>
      <c r="D3262" s="1" t="s">
        <v>1713</v>
      </c>
      <c r="E3262" s="1" t="s">
        <v>11704</v>
      </c>
      <c r="F3262" s="7">
        <v>44117</v>
      </c>
      <c r="G3262" s="1">
        <v>43922</v>
      </c>
      <c r="H3262" s="5">
        <v>2494800</v>
      </c>
      <c r="I3262" s="1">
        <v>1935</v>
      </c>
      <c r="J3262" s="1">
        <v>0</v>
      </c>
      <c r="K3262" s="1" t="s">
        <v>6302</v>
      </c>
      <c r="L3262" s="1">
        <v>1</v>
      </c>
      <c r="M3262" s="1" t="s">
        <v>11397</v>
      </c>
      <c r="N3262" s="1" t="s">
        <v>11646</v>
      </c>
      <c r="O3262" s="1">
        <v>1</v>
      </c>
      <c r="P3262" s="1" t="s">
        <v>1861</v>
      </c>
      <c r="Q3262" s="1">
        <v>2494800</v>
      </c>
      <c r="R3262" s="1" t="str">
        <f>IFERROR(VLOOKUP(K3262,Proveedores!$A$2:$B$500,2,0),"Agregar")</f>
        <v>VIALERG S.A.</v>
      </c>
      <c r="S3262" s="5">
        <f t="shared" si="50"/>
        <v>2494800</v>
      </c>
    </row>
    <row r="3263" spans="1:19" x14ac:dyDescent="0.2">
      <c r="A3263" s="7">
        <v>44117.621539351851</v>
      </c>
      <c r="B3263" s="1" t="s">
        <v>11705</v>
      </c>
      <c r="C3263" s="1" t="s">
        <v>11706</v>
      </c>
      <c r="D3263" s="1" t="s">
        <v>1713</v>
      </c>
      <c r="E3263" s="1" t="s">
        <v>11707</v>
      </c>
      <c r="F3263" s="7">
        <v>44117</v>
      </c>
      <c r="G3263" s="1">
        <v>43922</v>
      </c>
      <c r="H3263" s="5">
        <v>2494800</v>
      </c>
      <c r="I3263" s="1">
        <v>1937</v>
      </c>
      <c r="J3263" s="1">
        <v>0</v>
      </c>
      <c r="K3263" s="1" t="s">
        <v>6302</v>
      </c>
      <c r="L3263" s="1">
        <v>1</v>
      </c>
      <c r="M3263" s="1" t="s">
        <v>11397</v>
      </c>
      <c r="N3263" s="1" t="s">
        <v>11646</v>
      </c>
      <c r="O3263" s="1">
        <v>1</v>
      </c>
      <c r="P3263" s="1" t="s">
        <v>1861</v>
      </c>
      <c r="Q3263" s="1">
        <v>2494800</v>
      </c>
      <c r="R3263" s="1" t="str">
        <f>IFERROR(VLOOKUP(K3263,Proveedores!$A$2:$B$500,2,0),"Agregar")</f>
        <v>VIALERG S.A.</v>
      </c>
      <c r="S3263" s="5">
        <f t="shared" si="50"/>
        <v>2494800</v>
      </c>
    </row>
    <row r="3264" spans="1:19" x14ac:dyDescent="0.2">
      <c r="A3264" s="7">
        <v>44117.637488425928</v>
      </c>
      <c r="B3264" s="1" t="s">
        <v>11708</v>
      </c>
      <c r="C3264" s="1" t="s">
        <v>11709</v>
      </c>
      <c r="D3264" s="1" t="s">
        <v>1713</v>
      </c>
      <c r="E3264" s="1" t="s">
        <v>11710</v>
      </c>
      <c r="F3264" s="7">
        <v>44113</v>
      </c>
      <c r="G3264" s="1" t="s">
        <v>1162</v>
      </c>
      <c r="H3264" s="5">
        <v>0.47</v>
      </c>
      <c r="I3264" s="1">
        <v>1889</v>
      </c>
      <c r="J3264" s="1">
        <v>0</v>
      </c>
      <c r="K3264" s="1" t="s">
        <v>177</v>
      </c>
      <c r="L3264" s="1">
        <v>5</v>
      </c>
      <c r="M3264" s="1" t="s">
        <v>11106</v>
      </c>
      <c r="N3264" s="1" t="s">
        <v>11390</v>
      </c>
      <c r="O3264" s="1">
        <v>137700</v>
      </c>
      <c r="P3264" s="1" t="s">
        <v>4989</v>
      </c>
      <c r="Q3264" s="1">
        <v>20.04</v>
      </c>
      <c r="R3264" s="1" t="str">
        <f>IFERROR(VLOOKUP(K3264,Proveedores!$A$2:$B$500,2,0),"Agregar")</f>
        <v>NOVARTIS ARGENTINA SA</v>
      </c>
      <c r="S3264" s="5">
        <f t="shared" si="50"/>
        <v>2759508</v>
      </c>
    </row>
    <row r="3265" spans="1:19" x14ac:dyDescent="0.2">
      <c r="A3265" s="7">
        <v>44117.645613425928</v>
      </c>
      <c r="B3265" s="1" t="s">
        <v>11711</v>
      </c>
      <c r="C3265" s="1" t="s">
        <v>11712</v>
      </c>
      <c r="D3265" s="1" t="s">
        <v>1713</v>
      </c>
      <c r="E3265" s="1" t="s">
        <v>11713</v>
      </c>
      <c r="F3265" s="7">
        <v>44113</v>
      </c>
      <c r="G3265" s="1" t="s">
        <v>1162</v>
      </c>
      <c r="H3265" s="5">
        <v>5.19</v>
      </c>
      <c r="I3265" s="1">
        <v>1890</v>
      </c>
      <c r="J3265" s="1">
        <v>0</v>
      </c>
      <c r="K3265" s="1" t="s">
        <v>177</v>
      </c>
      <c r="L3265" s="1">
        <v>6</v>
      </c>
      <c r="M3265" s="1" t="s">
        <v>4638</v>
      </c>
      <c r="N3265" s="1" t="s">
        <v>11252</v>
      </c>
      <c r="O3265" s="1">
        <v>649500</v>
      </c>
      <c r="P3265" s="1" t="s">
        <v>3482</v>
      </c>
      <c r="Q3265" s="1">
        <v>20.04</v>
      </c>
      <c r="R3265" s="1" t="str">
        <f>IFERROR(VLOOKUP(K3265,Proveedores!$A$2:$B$500,2,0),"Agregar")</f>
        <v>NOVARTIS ARGENTINA SA</v>
      </c>
      <c r="S3265" s="5">
        <f t="shared" si="50"/>
        <v>13015980</v>
      </c>
    </row>
    <row r="3266" spans="1:19" x14ac:dyDescent="0.2">
      <c r="A3266" s="7">
        <v>44117.658773148149</v>
      </c>
      <c r="B3266" s="1" t="s">
        <v>11714</v>
      </c>
      <c r="C3266" s="1" t="s">
        <v>11715</v>
      </c>
      <c r="D3266" s="1" t="s">
        <v>1621</v>
      </c>
      <c r="E3266" s="1" t="s">
        <v>11716</v>
      </c>
      <c r="F3266" s="7">
        <v>44117</v>
      </c>
      <c r="G3266" s="1" t="s">
        <v>9510</v>
      </c>
      <c r="H3266" s="5">
        <v>9101400</v>
      </c>
      <c r="I3266" s="1">
        <v>1934</v>
      </c>
      <c r="J3266" s="1">
        <v>0</v>
      </c>
      <c r="K3266" s="1" t="s">
        <v>37</v>
      </c>
      <c r="L3266" s="1">
        <v>2</v>
      </c>
      <c r="M3266" s="1" t="s">
        <v>8658</v>
      </c>
      <c r="N3266" s="1" t="s">
        <v>10035</v>
      </c>
      <c r="O3266" s="1">
        <v>1270000</v>
      </c>
      <c r="P3266" s="1" t="s">
        <v>1861</v>
      </c>
      <c r="Q3266" s="1">
        <v>197</v>
      </c>
      <c r="R3266" s="1" t="str">
        <f>IFERROR(VLOOKUP(K3266,Proveedores!$A$2:$B$500,2,0),"Agregar")</f>
        <v>Barack Argentina SRL</v>
      </c>
      <c r="S3266" s="5">
        <f t="shared" si="50"/>
        <v>250190000</v>
      </c>
    </row>
    <row r="3267" spans="1:19" x14ac:dyDescent="0.2">
      <c r="A3267" s="7">
        <v>44117.815937500003</v>
      </c>
      <c r="B3267" s="1" t="s">
        <v>11717</v>
      </c>
      <c r="C3267" s="1" t="s">
        <v>11718</v>
      </c>
      <c r="D3267" s="1" t="s">
        <v>1621</v>
      </c>
      <c r="E3267" s="1">
        <v>31200006238</v>
      </c>
      <c r="F3267" s="7">
        <v>44104</v>
      </c>
      <c r="G3267" s="1" t="s">
        <v>692</v>
      </c>
      <c r="H3267" s="5">
        <v>247393.65000000002</v>
      </c>
      <c r="I3267" s="1">
        <v>1944</v>
      </c>
      <c r="J3267" s="1" t="s">
        <v>1259</v>
      </c>
      <c r="K3267" s="1" t="s">
        <v>4348</v>
      </c>
      <c r="L3267" s="1">
        <v>5</v>
      </c>
      <c r="M3267" s="1" t="s">
        <v>3925</v>
      </c>
      <c r="N3267" s="1" t="s">
        <v>3926</v>
      </c>
      <c r="O3267" s="1">
        <v>71295</v>
      </c>
      <c r="P3267" s="1" t="s">
        <v>1917</v>
      </c>
      <c r="Q3267" s="1">
        <v>3.47</v>
      </c>
      <c r="R3267" s="1" t="str">
        <f>IFERROR(VLOOKUP(K3267,Proveedores!$A$2:$B$500,2,0),"Agregar")</f>
        <v>MICROSULES ARGENTINA SA de SCIIA</v>
      </c>
      <c r="S3267" s="5">
        <f t="shared" ref="S3267:S3330" si="51">Q3267*O3267</f>
        <v>247393.65000000002</v>
      </c>
    </row>
    <row r="3268" spans="1:19" x14ac:dyDescent="0.2">
      <c r="A3268" s="7">
        <v>44118.320486111108</v>
      </c>
      <c r="B3268" s="1" t="s">
        <v>11719</v>
      </c>
      <c r="C3268" s="1" t="s">
        <v>11720</v>
      </c>
      <c r="D3268" s="1" t="s">
        <v>1621</v>
      </c>
      <c r="E3268" s="1" t="s">
        <v>11721</v>
      </c>
      <c r="F3268" s="7">
        <v>44106</v>
      </c>
      <c r="G3268" s="1" t="s">
        <v>692</v>
      </c>
      <c r="H3268" s="5">
        <v>2474840.4</v>
      </c>
      <c r="I3268" s="1">
        <v>1942</v>
      </c>
      <c r="J3268" s="1">
        <v>0</v>
      </c>
      <c r="K3268" s="1" t="s">
        <v>620</v>
      </c>
      <c r="L3268" s="1">
        <v>6</v>
      </c>
      <c r="M3268" s="1" t="s">
        <v>3984</v>
      </c>
      <c r="N3268" s="1" t="s">
        <v>6917</v>
      </c>
      <c r="O3268" s="1">
        <v>24798</v>
      </c>
      <c r="P3268" s="1" t="s">
        <v>6556</v>
      </c>
      <c r="Q3268" s="1">
        <v>99.8</v>
      </c>
      <c r="R3268" s="1" t="str">
        <f>IFERROR(VLOOKUP(K3268,Proveedores!$A$2:$B$500,2,0),"Agregar")</f>
        <v>PHARMOS S.A.</v>
      </c>
      <c r="S3268" s="5">
        <f t="shared" si="51"/>
        <v>2474840.4</v>
      </c>
    </row>
    <row r="3269" spans="1:19" x14ac:dyDescent="0.2">
      <c r="A3269" s="7">
        <v>44118.417372685188</v>
      </c>
      <c r="B3269" s="1" t="s">
        <v>11722</v>
      </c>
      <c r="C3269" s="1" t="s">
        <v>11723</v>
      </c>
      <c r="D3269" s="1" t="s">
        <v>1621</v>
      </c>
      <c r="E3269" s="1">
        <v>65747</v>
      </c>
      <c r="F3269" s="7">
        <v>44113</v>
      </c>
      <c r="G3269" s="1" t="s">
        <v>11724</v>
      </c>
      <c r="H3269" s="5">
        <v>102494.8</v>
      </c>
      <c r="I3269" s="1">
        <v>204530</v>
      </c>
      <c r="J3269" s="1">
        <v>0</v>
      </c>
      <c r="K3269" s="1" t="s">
        <v>11725</v>
      </c>
      <c r="L3269" s="1">
        <v>10</v>
      </c>
      <c r="M3269" s="1" t="s">
        <v>11726</v>
      </c>
      <c r="N3269" s="1" t="s">
        <v>11727</v>
      </c>
      <c r="O3269" s="1">
        <v>404</v>
      </c>
      <c r="P3269" s="1" t="s">
        <v>11728</v>
      </c>
      <c r="Q3269" s="1">
        <v>253.7</v>
      </c>
      <c r="R3269" s="1" t="str">
        <f>IFERROR(VLOOKUP(K3269,Proveedores!$A$2:$B$500,2,0),"Agregar")</f>
        <v>DNM Farma SA</v>
      </c>
      <c r="S3269" s="5">
        <f t="shared" si="51"/>
        <v>102494.79999999999</v>
      </c>
    </row>
    <row r="3270" spans="1:19" x14ac:dyDescent="0.2">
      <c r="A3270" s="7">
        <v>44118.460868055554</v>
      </c>
      <c r="B3270" s="1" t="s">
        <v>11729</v>
      </c>
      <c r="C3270" s="1" t="s">
        <v>11730</v>
      </c>
      <c r="D3270" s="1" t="s">
        <v>1621</v>
      </c>
      <c r="E3270" s="1">
        <v>65748</v>
      </c>
      <c r="F3270" s="7">
        <v>44113</v>
      </c>
      <c r="G3270" s="1" t="s">
        <v>10822</v>
      </c>
      <c r="H3270" s="5">
        <v>539609.59999999998</v>
      </c>
      <c r="I3270" s="1">
        <v>204703</v>
      </c>
      <c r="J3270" s="1">
        <v>0</v>
      </c>
      <c r="K3270" s="1" t="s">
        <v>11725</v>
      </c>
      <c r="L3270" s="1">
        <v>6</v>
      </c>
      <c r="M3270" s="1" t="s">
        <v>11731</v>
      </c>
      <c r="N3270" s="1" t="s">
        <v>11732</v>
      </c>
      <c r="O3270" s="1">
        <v>1032</v>
      </c>
      <c r="P3270" s="1" t="s">
        <v>11733</v>
      </c>
      <c r="Q3270" s="1">
        <v>119.5</v>
      </c>
      <c r="R3270" s="1" t="str">
        <f>IFERROR(VLOOKUP(K3270,Proveedores!$A$2:$B$500,2,0),"Agregar")</f>
        <v>DNM Farma SA</v>
      </c>
      <c r="S3270" s="5">
        <f t="shared" si="51"/>
        <v>123324</v>
      </c>
    </row>
    <row r="3271" spans="1:19" x14ac:dyDescent="0.2">
      <c r="A3271" s="7">
        <v>44118.460868055554</v>
      </c>
      <c r="B3271" s="1" t="s">
        <v>11729</v>
      </c>
      <c r="C3271" s="1" t="s">
        <v>11730</v>
      </c>
      <c r="D3271" s="1" t="s">
        <v>1621</v>
      </c>
      <c r="E3271" s="1">
        <v>65748</v>
      </c>
      <c r="F3271" s="7">
        <v>44113</v>
      </c>
      <c r="G3271" s="1" t="s">
        <v>10822</v>
      </c>
      <c r="H3271" s="5">
        <v>539609.59999999998</v>
      </c>
      <c r="I3271" s="1">
        <v>204703</v>
      </c>
      <c r="J3271" s="1">
        <v>0</v>
      </c>
      <c r="K3271" s="1" t="s">
        <v>11725</v>
      </c>
      <c r="L3271" s="1">
        <v>7</v>
      </c>
      <c r="M3271" s="1">
        <v>70414304267579</v>
      </c>
      <c r="N3271" s="1" t="s">
        <v>11734</v>
      </c>
      <c r="O3271" s="1">
        <v>432</v>
      </c>
      <c r="P3271" s="1" t="s">
        <v>11735</v>
      </c>
      <c r="Q3271" s="1">
        <v>151</v>
      </c>
      <c r="R3271" s="1" t="str">
        <f>IFERROR(VLOOKUP(K3271,Proveedores!$A$2:$B$500,2,0),"Agregar")</f>
        <v>DNM Farma SA</v>
      </c>
      <c r="S3271" s="5">
        <f t="shared" si="51"/>
        <v>65232</v>
      </c>
    </row>
    <row r="3272" spans="1:19" x14ac:dyDescent="0.2">
      <c r="A3272" s="7">
        <v>44118.460868055554</v>
      </c>
      <c r="B3272" s="1" t="s">
        <v>11729</v>
      </c>
      <c r="C3272" s="1" t="s">
        <v>11730</v>
      </c>
      <c r="D3272" s="1" t="s">
        <v>1621</v>
      </c>
      <c r="E3272" s="1">
        <v>65748</v>
      </c>
      <c r="F3272" s="7">
        <v>44113</v>
      </c>
      <c r="G3272" s="1" t="s">
        <v>10822</v>
      </c>
      <c r="H3272" s="5">
        <v>539609.59999999998</v>
      </c>
      <c r="I3272" s="1">
        <v>204703</v>
      </c>
      <c r="J3272" s="1">
        <v>0</v>
      </c>
      <c r="K3272" s="1" t="s">
        <v>11725</v>
      </c>
      <c r="L3272" s="1">
        <v>10</v>
      </c>
      <c r="M3272" s="1" t="s">
        <v>11726</v>
      </c>
      <c r="N3272" s="1" t="s">
        <v>11734</v>
      </c>
      <c r="O3272" s="1">
        <v>448</v>
      </c>
      <c r="P3272" s="1" t="s">
        <v>11736</v>
      </c>
      <c r="Q3272" s="1">
        <v>253.7</v>
      </c>
      <c r="R3272" s="1" t="str">
        <f>IFERROR(VLOOKUP(K3272,Proveedores!$A$2:$B$500,2,0),"Agregar")</f>
        <v>DNM Farma SA</v>
      </c>
      <c r="S3272" s="5">
        <f t="shared" si="51"/>
        <v>113657.59999999999</v>
      </c>
    </row>
    <row r="3273" spans="1:19" x14ac:dyDescent="0.2">
      <c r="A3273" s="7">
        <v>44118.460868055554</v>
      </c>
      <c r="B3273" s="1" t="s">
        <v>11729</v>
      </c>
      <c r="C3273" s="1" t="s">
        <v>11730</v>
      </c>
      <c r="D3273" s="1" t="s">
        <v>1621</v>
      </c>
      <c r="E3273" s="1">
        <v>65748</v>
      </c>
      <c r="F3273" s="7">
        <v>44113</v>
      </c>
      <c r="G3273" s="1" t="s">
        <v>10822</v>
      </c>
      <c r="H3273" s="5">
        <v>539609.59999999998</v>
      </c>
      <c r="I3273" s="1">
        <v>204703</v>
      </c>
      <c r="J3273" s="1">
        <v>0</v>
      </c>
      <c r="K3273" s="1" t="s">
        <v>11725</v>
      </c>
      <c r="L3273" s="1">
        <v>1</v>
      </c>
      <c r="M3273" s="1" t="s">
        <v>11737</v>
      </c>
      <c r="N3273" s="1" t="s">
        <v>11732</v>
      </c>
      <c r="O3273" s="1">
        <v>600</v>
      </c>
      <c r="P3273" s="1" t="s">
        <v>11738</v>
      </c>
      <c r="Q3273" s="1">
        <v>308.3</v>
      </c>
      <c r="R3273" s="1" t="str">
        <f>IFERROR(VLOOKUP(K3273,Proveedores!$A$2:$B$500,2,0),"Agregar")</f>
        <v>DNM Farma SA</v>
      </c>
      <c r="S3273" s="5">
        <f t="shared" si="51"/>
        <v>184980</v>
      </c>
    </row>
    <row r="3274" spans="1:19" x14ac:dyDescent="0.2">
      <c r="A3274" s="7">
        <v>44118.460868055554</v>
      </c>
      <c r="B3274" s="1" t="s">
        <v>11729</v>
      </c>
      <c r="C3274" s="1" t="s">
        <v>11730</v>
      </c>
      <c r="D3274" s="1" t="s">
        <v>1621</v>
      </c>
      <c r="E3274" s="1">
        <v>65748</v>
      </c>
      <c r="F3274" s="7">
        <v>44113</v>
      </c>
      <c r="G3274" s="1" t="s">
        <v>10822</v>
      </c>
      <c r="H3274" s="5">
        <v>539609.59999999998</v>
      </c>
      <c r="I3274" s="1">
        <v>204703</v>
      </c>
      <c r="J3274" s="1">
        <v>0</v>
      </c>
      <c r="K3274" s="1" t="s">
        <v>11725</v>
      </c>
      <c r="L3274" s="1">
        <v>22</v>
      </c>
      <c r="M3274" s="1" t="s">
        <v>11739</v>
      </c>
      <c r="N3274" s="1" t="s">
        <v>11732</v>
      </c>
      <c r="O3274" s="1">
        <v>144</v>
      </c>
      <c r="P3274" s="1" t="s">
        <v>11738</v>
      </c>
      <c r="Q3274" s="1">
        <v>364</v>
      </c>
      <c r="R3274" s="1" t="str">
        <f>IFERROR(VLOOKUP(K3274,Proveedores!$A$2:$B$500,2,0),"Agregar")</f>
        <v>DNM Farma SA</v>
      </c>
      <c r="S3274" s="5">
        <f t="shared" si="51"/>
        <v>52416</v>
      </c>
    </row>
    <row r="3275" spans="1:19" x14ac:dyDescent="0.2">
      <c r="A3275" s="7">
        <v>44118.474652777775</v>
      </c>
      <c r="B3275" s="1" t="s">
        <v>11740</v>
      </c>
      <c r="C3275" s="1" t="s">
        <v>11741</v>
      </c>
      <c r="D3275" s="1" t="s">
        <v>1621</v>
      </c>
      <c r="E3275" s="1" t="s">
        <v>11742</v>
      </c>
      <c r="F3275" s="7">
        <v>44117</v>
      </c>
      <c r="G3275" s="1" t="s">
        <v>42</v>
      </c>
      <c r="H3275" s="5">
        <v>417307</v>
      </c>
      <c r="I3275" s="1">
        <v>0</v>
      </c>
      <c r="J3275" s="1">
        <v>0</v>
      </c>
      <c r="K3275" s="1" t="s">
        <v>6873</v>
      </c>
      <c r="L3275" s="1">
        <v>1</v>
      </c>
      <c r="M3275" s="1" t="s">
        <v>4368</v>
      </c>
      <c r="N3275" s="1" t="s">
        <v>5662</v>
      </c>
      <c r="O3275" s="1">
        <v>1286</v>
      </c>
      <c r="P3275" s="1" t="s">
        <v>5658</v>
      </c>
      <c r="Q3275" s="1">
        <v>324.5</v>
      </c>
      <c r="R3275" s="1" t="str">
        <f>IFERROR(VLOOKUP(K3275,Proveedores!$A$2:$B$500,2,0),"Agregar")</f>
        <v xml:space="preserve">SUCESORES DE ALFREDO WILLINER S.A. </v>
      </c>
      <c r="S3275" s="5">
        <f t="shared" si="51"/>
        <v>417307</v>
      </c>
    </row>
    <row r="3276" spans="1:19" x14ac:dyDescent="0.2">
      <c r="A3276" s="7">
        <v>44118.48578703704</v>
      </c>
      <c r="B3276" s="1" t="s">
        <v>11743</v>
      </c>
      <c r="C3276" s="1" t="s">
        <v>11744</v>
      </c>
      <c r="D3276" s="1" t="s">
        <v>1621</v>
      </c>
      <c r="E3276" s="1" t="s">
        <v>11745</v>
      </c>
      <c r="F3276" s="7">
        <v>44117</v>
      </c>
      <c r="G3276" s="1" t="s">
        <v>42</v>
      </c>
      <c r="H3276" s="5">
        <v>155111</v>
      </c>
      <c r="I3276" s="1">
        <v>0</v>
      </c>
      <c r="J3276" s="1">
        <v>0</v>
      </c>
      <c r="K3276" s="1" t="s">
        <v>6873</v>
      </c>
      <c r="L3276" s="1">
        <v>1</v>
      </c>
      <c r="M3276" s="1" t="s">
        <v>4368</v>
      </c>
      <c r="N3276" s="1" t="s">
        <v>5662</v>
      </c>
      <c r="O3276" s="1">
        <v>478</v>
      </c>
      <c r="P3276" s="1" t="s">
        <v>5658</v>
      </c>
      <c r="Q3276" s="1">
        <v>324.5</v>
      </c>
      <c r="R3276" s="1" t="str">
        <f>IFERROR(VLOOKUP(K3276,Proveedores!$A$2:$B$500,2,0),"Agregar")</f>
        <v xml:space="preserve">SUCESORES DE ALFREDO WILLINER S.A. </v>
      </c>
      <c r="S3276" s="5">
        <f t="shared" si="51"/>
        <v>155111</v>
      </c>
    </row>
    <row r="3277" spans="1:19" x14ac:dyDescent="0.2">
      <c r="A3277" s="7">
        <v>44118.496423611112</v>
      </c>
      <c r="B3277" s="1" t="s">
        <v>11746</v>
      </c>
      <c r="C3277" s="1" t="s">
        <v>11747</v>
      </c>
      <c r="D3277" s="1" t="s">
        <v>1621</v>
      </c>
      <c r="E3277" s="1">
        <v>65749</v>
      </c>
      <c r="F3277" s="7">
        <v>44113</v>
      </c>
      <c r="G3277" s="1" t="s">
        <v>10822</v>
      </c>
      <c r="H3277" s="5">
        <v>16338</v>
      </c>
      <c r="I3277" s="1">
        <v>204597</v>
      </c>
      <c r="J3277" s="1">
        <v>0</v>
      </c>
      <c r="K3277" s="1" t="s">
        <v>11748</v>
      </c>
      <c r="L3277" s="1">
        <v>3</v>
      </c>
      <c r="M3277" s="1" t="s">
        <v>11731</v>
      </c>
      <c r="N3277" s="1" t="s">
        <v>11734</v>
      </c>
      <c r="O3277" s="1">
        <v>6</v>
      </c>
      <c r="P3277" s="1" t="s">
        <v>11749</v>
      </c>
      <c r="Q3277" s="1">
        <v>2723</v>
      </c>
      <c r="R3277" s="1" t="str">
        <f>IFERROR(VLOOKUP(K3277,Proveedores!$A$2:$B$500,2,0),"Agregar")</f>
        <v>DNM Farma SA</v>
      </c>
      <c r="S3277" s="5">
        <f t="shared" si="51"/>
        <v>16338</v>
      </c>
    </row>
    <row r="3278" spans="1:19" x14ac:dyDescent="0.2">
      <c r="A3278" s="7">
        <v>44118.56658564815</v>
      </c>
      <c r="B3278" s="1" t="s">
        <v>11750</v>
      </c>
      <c r="C3278" s="1" t="s">
        <v>11751</v>
      </c>
      <c r="D3278" s="1" t="s">
        <v>1621</v>
      </c>
      <c r="E3278" s="1" t="s">
        <v>11752</v>
      </c>
      <c r="F3278" s="7">
        <v>44090</v>
      </c>
      <c r="G3278" s="1" t="s">
        <v>42</v>
      </c>
      <c r="H3278" s="5">
        <v>5669664</v>
      </c>
      <c r="I3278" s="1">
        <v>0</v>
      </c>
      <c r="J3278" s="1">
        <v>0</v>
      </c>
      <c r="K3278" s="1" t="s">
        <v>6873</v>
      </c>
      <c r="L3278" s="1">
        <v>1</v>
      </c>
      <c r="M3278" s="1" t="s">
        <v>4368</v>
      </c>
      <c r="N3278" s="1" t="s">
        <v>5662</v>
      </c>
      <c r="O3278" s="1">
        <v>17472</v>
      </c>
      <c r="P3278" s="1" t="s">
        <v>5658</v>
      </c>
      <c r="Q3278" s="1">
        <v>324.5</v>
      </c>
      <c r="R3278" s="1" t="str">
        <f>IFERROR(VLOOKUP(K3278,Proveedores!$A$2:$B$500,2,0),"Agregar")</f>
        <v xml:space="preserve">SUCESORES DE ALFREDO WILLINER S.A. </v>
      </c>
      <c r="S3278" s="5">
        <f t="shared" si="51"/>
        <v>5669664</v>
      </c>
    </row>
    <row r="3279" spans="1:19" x14ac:dyDescent="0.2">
      <c r="A3279" s="7">
        <v>44118.571481481478</v>
      </c>
      <c r="B3279" s="1" t="s">
        <v>11753</v>
      </c>
      <c r="C3279" s="1" t="s">
        <v>11754</v>
      </c>
      <c r="D3279" s="1" t="s">
        <v>1621</v>
      </c>
      <c r="E3279" s="1" t="s">
        <v>11755</v>
      </c>
      <c r="F3279" s="7">
        <v>44091</v>
      </c>
      <c r="G3279" s="1" t="s">
        <v>42</v>
      </c>
      <c r="H3279" s="5">
        <v>3489024</v>
      </c>
      <c r="I3279" s="1">
        <v>0</v>
      </c>
      <c r="J3279" s="1">
        <v>0</v>
      </c>
      <c r="K3279" s="1" t="s">
        <v>6873</v>
      </c>
      <c r="L3279" s="1">
        <v>1</v>
      </c>
      <c r="M3279" s="1" t="s">
        <v>4368</v>
      </c>
      <c r="N3279" s="1" t="s">
        <v>5662</v>
      </c>
      <c r="O3279" s="1">
        <v>10752</v>
      </c>
      <c r="P3279" s="1" t="s">
        <v>5658</v>
      </c>
      <c r="Q3279" s="1">
        <v>324.5</v>
      </c>
      <c r="R3279" s="1" t="str">
        <f>IFERROR(VLOOKUP(K3279,Proveedores!$A$2:$B$500,2,0),"Agregar")</f>
        <v xml:space="preserve">SUCESORES DE ALFREDO WILLINER S.A. </v>
      </c>
      <c r="S3279" s="5">
        <f t="shared" si="51"/>
        <v>3489024</v>
      </c>
    </row>
    <row r="3280" spans="1:19" x14ac:dyDescent="0.2">
      <c r="A3280" s="7">
        <v>44118.595821759256</v>
      </c>
      <c r="B3280" s="1" t="s">
        <v>11756</v>
      </c>
      <c r="C3280" s="1" t="s">
        <v>11757</v>
      </c>
      <c r="D3280" s="1" t="s">
        <v>1621</v>
      </c>
      <c r="E3280" s="1" t="s">
        <v>11758</v>
      </c>
      <c r="F3280" s="7">
        <v>44089</v>
      </c>
      <c r="G3280" s="1" t="s">
        <v>42</v>
      </c>
      <c r="H3280" s="5">
        <v>5669664</v>
      </c>
      <c r="I3280" s="1">
        <v>0</v>
      </c>
      <c r="J3280" s="1">
        <v>0</v>
      </c>
      <c r="K3280" s="1" t="s">
        <v>6873</v>
      </c>
      <c r="L3280" s="1">
        <v>1</v>
      </c>
      <c r="M3280" s="1" t="s">
        <v>4368</v>
      </c>
      <c r="N3280" s="1" t="s">
        <v>5662</v>
      </c>
      <c r="O3280" s="1">
        <v>17472</v>
      </c>
      <c r="P3280" s="1" t="s">
        <v>5658</v>
      </c>
      <c r="Q3280" s="1">
        <v>324.5</v>
      </c>
      <c r="R3280" s="1" t="str">
        <f>IFERROR(VLOOKUP(K3280,Proveedores!$A$2:$B$500,2,0),"Agregar")</f>
        <v xml:space="preserve">SUCESORES DE ALFREDO WILLINER S.A. </v>
      </c>
      <c r="S3280" s="5">
        <f t="shared" si="51"/>
        <v>5669664</v>
      </c>
    </row>
    <row r="3281" spans="1:19" x14ac:dyDescent="0.2">
      <c r="A3281" s="7">
        <v>44118.602002314816</v>
      </c>
      <c r="B3281" s="1" t="s">
        <v>11759</v>
      </c>
      <c r="C3281" s="1" t="s">
        <v>11760</v>
      </c>
      <c r="D3281" s="1" t="s">
        <v>1621</v>
      </c>
      <c r="E3281" s="1" t="s">
        <v>11761</v>
      </c>
      <c r="F3281" s="7">
        <v>44102</v>
      </c>
      <c r="G3281" s="1" t="s">
        <v>42</v>
      </c>
      <c r="H3281" s="5">
        <v>2480478</v>
      </c>
      <c r="I3281" s="1">
        <v>0</v>
      </c>
      <c r="J3281" s="1">
        <v>0</v>
      </c>
      <c r="K3281" s="1" t="s">
        <v>6873</v>
      </c>
      <c r="L3281" s="1">
        <v>1</v>
      </c>
      <c r="M3281" s="1" t="s">
        <v>4368</v>
      </c>
      <c r="N3281" s="1" t="s">
        <v>5662</v>
      </c>
      <c r="O3281" s="1">
        <v>7644</v>
      </c>
      <c r="P3281" s="1" t="s">
        <v>5658</v>
      </c>
      <c r="Q3281" s="1">
        <v>324.5</v>
      </c>
      <c r="R3281" s="1" t="str">
        <f>IFERROR(VLOOKUP(K3281,Proveedores!$A$2:$B$500,2,0),"Agregar")</f>
        <v xml:space="preserve">SUCESORES DE ALFREDO WILLINER S.A. </v>
      </c>
      <c r="S3281" s="5">
        <f t="shared" si="51"/>
        <v>2480478</v>
      </c>
    </row>
    <row r="3282" spans="1:19" x14ac:dyDescent="0.2">
      <c r="A3282" s="7">
        <v>44118.608518518522</v>
      </c>
      <c r="B3282" s="1" t="s">
        <v>11762</v>
      </c>
      <c r="C3282" s="1" t="s">
        <v>11763</v>
      </c>
      <c r="D3282" s="1" t="s">
        <v>1621</v>
      </c>
      <c r="E3282" s="1" t="s">
        <v>11764</v>
      </c>
      <c r="F3282" s="7">
        <v>44097</v>
      </c>
      <c r="G3282" s="1" t="s">
        <v>42</v>
      </c>
      <c r="H3282" s="5">
        <v>1622500</v>
      </c>
      <c r="I3282" s="1">
        <v>0</v>
      </c>
      <c r="J3282" s="1">
        <v>0</v>
      </c>
      <c r="K3282" s="1" t="s">
        <v>6873</v>
      </c>
      <c r="L3282" s="1">
        <v>1</v>
      </c>
      <c r="M3282" s="1" t="s">
        <v>4368</v>
      </c>
      <c r="N3282" s="1" t="s">
        <v>5662</v>
      </c>
      <c r="O3282" s="1">
        <v>5000</v>
      </c>
      <c r="P3282" s="1" t="s">
        <v>5658</v>
      </c>
      <c r="Q3282" s="1">
        <v>324.5</v>
      </c>
      <c r="R3282" s="1" t="str">
        <f>IFERROR(VLOOKUP(K3282,Proveedores!$A$2:$B$500,2,0),"Agregar")</f>
        <v xml:space="preserve">SUCESORES DE ALFREDO WILLINER S.A. </v>
      </c>
      <c r="S3282" s="5">
        <f t="shared" si="51"/>
        <v>1622500</v>
      </c>
    </row>
    <row r="3283" spans="1:19" x14ac:dyDescent="0.2">
      <c r="A3283" s="7">
        <v>44118.614363425928</v>
      </c>
      <c r="B3283" s="1" t="s">
        <v>11765</v>
      </c>
      <c r="C3283" s="1" t="s">
        <v>11766</v>
      </c>
      <c r="D3283" s="1" t="s">
        <v>1621</v>
      </c>
      <c r="E3283" s="1" t="s">
        <v>11767</v>
      </c>
      <c r="F3283" s="7">
        <v>44102</v>
      </c>
      <c r="G3283" s="1" t="s">
        <v>42</v>
      </c>
      <c r="H3283" s="5">
        <v>882640</v>
      </c>
      <c r="I3283" s="1">
        <v>0</v>
      </c>
      <c r="J3283" s="1">
        <v>0</v>
      </c>
      <c r="K3283" s="1" t="s">
        <v>6873</v>
      </c>
      <c r="L3283" s="1">
        <v>1</v>
      </c>
      <c r="M3283" s="1" t="s">
        <v>4368</v>
      </c>
      <c r="N3283" s="1" t="s">
        <v>5662</v>
      </c>
      <c r="O3283" s="1">
        <v>2720</v>
      </c>
      <c r="P3283" s="1" t="s">
        <v>5658</v>
      </c>
      <c r="Q3283" s="1">
        <v>324.5</v>
      </c>
      <c r="R3283" s="1" t="str">
        <f>IFERROR(VLOOKUP(K3283,Proveedores!$A$2:$B$500,2,0),"Agregar")</f>
        <v xml:space="preserve">SUCESORES DE ALFREDO WILLINER S.A. </v>
      </c>
      <c r="S3283" s="5">
        <f t="shared" si="51"/>
        <v>882640</v>
      </c>
    </row>
    <row r="3284" spans="1:19" x14ac:dyDescent="0.2">
      <c r="A3284" s="7">
        <v>44118.620520833334</v>
      </c>
      <c r="B3284" s="1" t="s">
        <v>11768</v>
      </c>
      <c r="C3284" s="1" t="s">
        <v>11769</v>
      </c>
      <c r="D3284" s="1" t="s">
        <v>1621</v>
      </c>
      <c r="E3284" s="1" t="s">
        <v>11770</v>
      </c>
      <c r="F3284" s="7">
        <v>44098</v>
      </c>
      <c r="G3284" s="1" t="s">
        <v>42</v>
      </c>
      <c r="H3284" s="5">
        <v>2367552</v>
      </c>
      <c r="I3284" s="1">
        <v>0</v>
      </c>
      <c r="J3284" s="1">
        <v>0</v>
      </c>
      <c r="K3284" s="1" t="s">
        <v>6873</v>
      </c>
      <c r="L3284" s="1">
        <v>1</v>
      </c>
      <c r="M3284" s="1" t="s">
        <v>4368</v>
      </c>
      <c r="N3284" s="1" t="s">
        <v>5662</v>
      </c>
      <c r="O3284" s="1">
        <v>7296</v>
      </c>
      <c r="P3284" s="1" t="s">
        <v>5658</v>
      </c>
      <c r="Q3284" s="1">
        <v>324.5</v>
      </c>
      <c r="R3284" s="1" t="str">
        <f>IFERROR(VLOOKUP(K3284,Proveedores!$A$2:$B$500,2,0),"Agregar")</f>
        <v xml:space="preserve">SUCESORES DE ALFREDO WILLINER S.A. </v>
      </c>
      <c r="S3284" s="5">
        <f t="shared" si="51"/>
        <v>2367552</v>
      </c>
    </row>
    <row r="3285" spans="1:19" x14ac:dyDescent="0.2">
      <c r="A3285" s="7">
        <v>44118.647118055553</v>
      </c>
      <c r="B3285" s="1" t="s">
        <v>11771</v>
      </c>
      <c r="C3285" s="1" t="s">
        <v>11772</v>
      </c>
      <c r="D3285" s="1" t="s">
        <v>1621</v>
      </c>
      <c r="E3285" s="1" t="s">
        <v>11773</v>
      </c>
      <c r="F3285" s="7">
        <v>44092</v>
      </c>
      <c r="G3285" s="1" t="s">
        <v>42</v>
      </c>
      <c r="H3285" s="5">
        <v>846620.5</v>
      </c>
      <c r="I3285" s="1">
        <v>0</v>
      </c>
      <c r="J3285" s="1">
        <v>0</v>
      </c>
      <c r="K3285" s="1" t="s">
        <v>6873</v>
      </c>
      <c r="L3285" s="1">
        <v>1</v>
      </c>
      <c r="M3285" s="1" t="s">
        <v>4368</v>
      </c>
      <c r="N3285" s="1" t="s">
        <v>5662</v>
      </c>
      <c r="O3285" s="1">
        <v>2609</v>
      </c>
      <c r="P3285" s="1" t="s">
        <v>5658</v>
      </c>
      <c r="Q3285" s="1">
        <v>324.5</v>
      </c>
      <c r="R3285" s="1" t="str">
        <f>IFERROR(VLOOKUP(K3285,Proveedores!$A$2:$B$500,2,0),"Agregar")</f>
        <v xml:space="preserve">SUCESORES DE ALFREDO WILLINER S.A. </v>
      </c>
      <c r="S3285" s="5">
        <f t="shared" si="51"/>
        <v>846620.5</v>
      </c>
    </row>
    <row r="3286" spans="1:19" x14ac:dyDescent="0.2">
      <c r="A3286" s="7">
        <v>44118.665000000001</v>
      </c>
      <c r="B3286" s="1" t="s">
        <v>11774</v>
      </c>
      <c r="C3286" s="1" t="s">
        <v>11775</v>
      </c>
      <c r="D3286" s="1" t="s">
        <v>1621</v>
      </c>
      <c r="E3286" s="1" t="s">
        <v>11776</v>
      </c>
      <c r="F3286" s="7">
        <v>44117</v>
      </c>
      <c r="G3286" s="1" t="s">
        <v>759</v>
      </c>
      <c r="H3286" s="5">
        <v>3937760.57</v>
      </c>
      <c r="I3286" s="1">
        <v>1111</v>
      </c>
      <c r="J3286" s="1">
        <v>0</v>
      </c>
      <c r="K3286" s="1" t="s">
        <v>7912</v>
      </c>
      <c r="L3286" s="1">
        <v>9</v>
      </c>
      <c r="M3286" s="1" t="s">
        <v>2315</v>
      </c>
      <c r="N3286" s="1" t="s">
        <v>7906</v>
      </c>
      <c r="O3286" s="1">
        <v>3205</v>
      </c>
      <c r="P3286" s="1" t="s">
        <v>7907</v>
      </c>
      <c r="Q3286" s="1">
        <v>507.88</v>
      </c>
      <c r="R3286" s="1" t="str">
        <f>IFERROR(VLOOKUP(K3286,Proveedores!$A$2:$B$500,2,0),"Agregar")</f>
        <v>CORREO OFICIAL DE LA REPÚBLICA ARGENTINA S.A..</v>
      </c>
      <c r="S3286" s="5">
        <f t="shared" si="51"/>
        <v>1627755.4</v>
      </c>
    </row>
    <row r="3287" spans="1:19" x14ac:dyDescent="0.2">
      <c r="A3287" s="7">
        <v>44118.665000000001</v>
      </c>
      <c r="B3287" s="1" t="s">
        <v>11774</v>
      </c>
      <c r="C3287" s="1" t="s">
        <v>11775</v>
      </c>
      <c r="D3287" s="1" t="s">
        <v>1621</v>
      </c>
      <c r="E3287" s="1" t="s">
        <v>11776</v>
      </c>
      <c r="F3287" s="7">
        <v>44117</v>
      </c>
      <c r="G3287" s="1" t="s">
        <v>759</v>
      </c>
      <c r="H3287" s="5">
        <v>3937760.57</v>
      </c>
      <c r="I3287" s="1">
        <v>1111</v>
      </c>
      <c r="J3287" s="1">
        <v>0</v>
      </c>
      <c r="K3287" s="1" t="s">
        <v>7912</v>
      </c>
      <c r="L3287" s="1">
        <v>10</v>
      </c>
      <c r="M3287" s="1" t="s">
        <v>2315</v>
      </c>
      <c r="N3287" s="1" t="s">
        <v>7906</v>
      </c>
      <c r="O3287" s="1">
        <v>3073</v>
      </c>
      <c r="P3287" s="1" t="s">
        <v>7907</v>
      </c>
      <c r="Q3287" s="1">
        <v>751.71</v>
      </c>
      <c r="R3287" s="1" t="str">
        <f>IFERROR(VLOOKUP(K3287,Proveedores!$A$2:$B$500,2,0),"Agregar")</f>
        <v>CORREO OFICIAL DE LA REPÚBLICA ARGENTINA S.A..</v>
      </c>
      <c r="S3287" s="5">
        <f t="shared" si="51"/>
        <v>2310004.83</v>
      </c>
    </row>
    <row r="3288" spans="1:19" x14ac:dyDescent="0.2">
      <c r="A3288" s="7">
        <v>44118.668090277781</v>
      </c>
      <c r="B3288" s="1" t="s">
        <v>11777</v>
      </c>
      <c r="C3288" s="1" t="s">
        <v>11778</v>
      </c>
      <c r="D3288" s="1" t="s">
        <v>1621</v>
      </c>
      <c r="E3288" s="1" t="s">
        <v>11779</v>
      </c>
      <c r="F3288" s="7">
        <v>44117</v>
      </c>
      <c r="G3288" s="1" t="s">
        <v>759</v>
      </c>
      <c r="H3288" s="5">
        <v>627275.85</v>
      </c>
      <c r="I3288" s="1">
        <v>1111</v>
      </c>
      <c r="J3288" s="1" t="s">
        <v>763</v>
      </c>
      <c r="K3288" s="1" t="s">
        <v>7912</v>
      </c>
      <c r="L3288" s="1">
        <v>9</v>
      </c>
      <c r="M3288" s="1" t="s">
        <v>2315</v>
      </c>
      <c r="N3288" s="1" t="s">
        <v>7906</v>
      </c>
      <c r="O3288" s="1">
        <v>498</v>
      </c>
      <c r="P3288" s="1" t="s">
        <v>7907</v>
      </c>
      <c r="Q3288" s="1">
        <v>507.88</v>
      </c>
      <c r="R3288" s="1" t="str">
        <f>IFERROR(VLOOKUP(K3288,Proveedores!$A$2:$B$500,2,0),"Agregar")</f>
        <v>CORREO OFICIAL DE LA REPÚBLICA ARGENTINA S.A..</v>
      </c>
      <c r="S3288" s="5">
        <f t="shared" si="51"/>
        <v>252924.24</v>
      </c>
    </row>
    <row r="3289" spans="1:19" x14ac:dyDescent="0.2">
      <c r="A3289" s="7">
        <v>44118.668090277781</v>
      </c>
      <c r="B3289" s="1" t="s">
        <v>11777</v>
      </c>
      <c r="C3289" s="1" t="s">
        <v>11778</v>
      </c>
      <c r="D3289" s="1" t="s">
        <v>1621</v>
      </c>
      <c r="E3289" s="1" t="s">
        <v>11779</v>
      </c>
      <c r="F3289" s="7">
        <v>44117</v>
      </c>
      <c r="G3289" s="1" t="s">
        <v>759</v>
      </c>
      <c r="H3289" s="5">
        <v>627275.85</v>
      </c>
      <c r="I3289" s="1">
        <v>1111</v>
      </c>
      <c r="J3289" s="1" t="s">
        <v>763</v>
      </c>
      <c r="K3289" s="1" t="s">
        <v>7912</v>
      </c>
      <c r="L3289" s="1">
        <v>10</v>
      </c>
      <c r="M3289" s="1" t="s">
        <v>2315</v>
      </c>
      <c r="N3289" s="1" t="s">
        <v>7906</v>
      </c>
      <c r="O3289" s="1">
        <v>498</v>
      </c>
      <c r="P3289" s="1" t="s">
        <v>7907</v>
      </c>
      <c r="Q3289" s="1">
        <v>751.71</v>
      </c>
      <c r="R3289" s="1" t="str">
        <f>IFERROR(VLOOKUP(K3289,Proveedores!$A$2:$B$500,2,0),"Agregar")</f>
        <v>CORREO OFICIAL DE LA REPÚBLICA ARGENTINA S.A..</v>
      </c>
      <c r="S3289" s="5">
        <f t="shared" si="51"/>
        <v>374351.58</v>
      </c>
    </row>
    <row r="3290" spans="1:19" x14ac:dyDescent="0.2">
      <c r="A3290" s="7">
        <v>44118.67328703704</v>
      </c>
      <c r="B3290" s="1" t="s">
        <v>11780</v>
      </c>
      <c r="C3290" s="1" t="s">
        <v>11781</v>
      </c>
      <c r="D3290" s="1" t="s">
        <v>1621</v>
      </c>
      <c r="E3290" s="1" t="s">
        <v>11782</v>
      </c>
      <c r="F3290" s="7">
        <v>44117</v>
      </c>
      <c r="G3290" s="1" t="s">
        <v>759</v>
      </c>
      <c r="H3290" s="5">
        <v>4785157.66</v>
      </c>
      <c r="I3290" s="1">
        <v>1111</v>
      </c>
      <c r="J3290" s="1">
        <v>0</v>
      </c>
      <c r="K3290" s="1" t="s">
        <v>7912</v>
      </c>
      <c r="L3290" s="1">
        <v>9</v>
      </c>
      <c r="M3290" s="1" t="s">
        <v>2315</v>
      </c>
      <c r="N3290" s="1" t="s">
        <v>7906</v>
      </c>
      <c r="O3290" s="1">
        <v>3944</v>
      </c>
      <c r="P3290" s="1" t="s">
        <v>7907</v>
      </c>
      <c r="Q3290" s="1">
        <v>507.88</v>
      </c>
      <c r="R3290" s="1" t="str">
        <f>IFERROR(VLOOKUP(K3290,Proveedores!$A$2:$B$500,2,0),"Agregar")</f>
        <v>CORREO OFICIAL DE LA REPÚBLICA ARGENTINA S.A..</v>
      </c>
      <c r="S3290" s="5">
        <f t="shared" si="51"/>
        <v>2003078.72</v>
      </c>
    </row>
    <row r="3291" spans="1:19" x14ac:dyDescent="0.2">
      <c r="A3291" s="7">
        <v>44118.67328703704</v>
      </c>
      <c r="B3291" s="1" t="s">
        <v>11780</v>
      </c>
      <c r="C3291" s="1" t="s">
        <v>11781</v>
      </c>
      <c r="D3291" s="1" t="s">
        <v>1621</v>
      </c>
      <c r="E3291" s="1" t="s">
        <v>11782</v>
      </c>
      <c r="F3291" s="7">
        <v>44117</v>
      </c>
      <c r="G3291" s="1" t="s">
        <v>759</v>
      </c>
      <c r="H3291" s="5">
        <v>4785157.66</v>
      </c>
      <c r="I3291" s="1">
        <v>1111</v>
      </c>
      <c r="J3291" s="1">
        <v>0</v>
      </c>
      <c r="K3291" s="1" t="s">
        <v>7912</v>
      </c>
      <c r="L3291" s="1">
        <v>10</v>
      </c>
      <c r="M3291" s="1" t="s">
        <v>2315</v>
      </c>
      <c r="N3291" s="1" t="s">
        <v>7906</v>
      </c>
      <c r="O3291" s="1">
        <v>3701</v>
      </c>
      <c r="P3291" s="1" t="s">
        <v>7907</v>
      </c>
      <c r="Q3291" s="1">
        <v>751.71</v>
      </c>
      <c r="R3291" s="1" t="str">
        <f>IFERROR(VLOOKUP(K3291,Proveedores!$A$2:$B$500,2,0),"Agregar")</f>
        <v>CORREO OFICIAL DE LA REPÚBLICA ARGENTINA S.A..</v>
      </c>
      <c r="S3291" s="5">
        <f t="shared" si="51"/>
        <v>2782078.71</v>
      </c>
    </row>
    <row r="3292" spans="1:19" x14ac:dyDescent="0.2">
      <c r="A3292" s="7">
        <v>44118.674733796295</v>
      </c>
      <c r="B3292" s="1" t="s">
        <v>11783</v>
      </c>
      <c r="C3292" s="1" t="s">
        <v>11784</v>
      </c>
      <c r="D3292" s="1" t="s">
        <v>1621</v>
      </c>
      <c r="E3292" s="1" t="s">
        <v>11785</v>
      </c>
      <c r="F3292" s="7">
        <v>44117</v>
      </c>
      <c r="G3292" s="1" t="s">
        <v>759</v>
      </c>
      <c r="H3292" s="5">
        <v>614679.94999999995</v>
      </c>
      <c r="I3292" s="1">
        <v>1111</v>
      </c>
      <c r="J3292" s="1" t="s">
        <v>763</v>
      </c>
      <c r="K3292" s="1" t="s">
        <v>7912</v>
      </c>
      <c r="L3292" s="1">
        <v>9</v>
      </c>
      <c r="M3292" s="1" t="s">
        <v>2315</v>
      </c>
      <c r="N3292" s="1" t="s">
        <v>7906</v>
      </c>
      <c r="O3292" s="1">
        <v>488</v>
      </c>
      <c r="P3292" s="1" t="s">
        <v>7907</v>
      </c>
      <c r="Q3292" s="1">
        <v>507.88</v>
      </c>
      <c r="R3292" s="1" t="str">
        <f>IFERROR(VLOOKUP(K3292,Proveedores!$A$2:$B$500,2,0),"Agregar")</f>
        <v>CORREO OFICIAL DE LA REPÚBLICA ARGENTINA S.A..</v>
      </c>
      <c r="S3292" s="5">
        <f t="shared" si="51"/>
        <v>247845.44</v>
      </c>
    </row>
    <row r="3293" spans="1:19" x14ac:dyDescent="0.2">
      <c r="A3293" s="7">
        <v>44118.674733796295</v>
      </c>
      <c r="B3293" s="1" t="s">
        <v>11783</v>
      </c>
      <c r="C3293" s="1" t="s">
        <v>11784</v>
      </c>
      <c r="D3293" s="1" t="s">
        <v>1621</v>
      </c>
      <c r="E3293" s="1" t="s">
        <v>11785</v>
      </c>
      <c r="F3293" s="7">
        <v>44117</v>
      </c>
      <c r="G3293" s="1" t="s">
        <v>759</v>
      </c>
      <c r="H3293" s="5">
        <v>614679.94999999995</v>
      </c>
      <c r="I3293" s="1">
        <v>1111</v>
      </c>
      <c r="J3293" s="1" t="s">
        <v>763</v>
      </c>
      <c r="K3293" s="1" t="s">
        <v>7912</v>
      </c>
      <c r="L3293" s="1">
        <v>10</v>
      </c>
      <c r="M3293" s="1" t="s">
        <v>2315</v>
      </c>
      <c r="N3293" s="1" t="s">
        <v>7906</v>
      </c>
      <c r="O3293" s="1">
        <v>488</v>
      </c>
      <c r="P3293" s="1" t="s">
        <v>7907</v>
      </c>
      <c r="Q3293" s="1">
        <v>751.71</v>
      </c>
      <c r="R3293" s="1" t="str">
        <f>IFERROR(VLOOKUP(K3293,Proveedores!$A$2:$B$500,2,0),"Agregar")</f>
        <v>CORREO OFICIAL DE LA REPÚBLICA ARGENTINA S.A..</v>
      </c>
      <c r="S3293" s="5">
        <f t="shared" si="51"/>
        <v>366834.48000000004</v>
      </c>
    </row>
    <row r="3294" spans="1:19" x14ac:dyDescent="0.2">
      <c r="A3294" s="7">
        <v>44118.682152777779</v>
      </c>
      <c r="B3294" s="1" t="s">
        <v>11786</v>
      </c>
      <c r="C3294" s="1" t="s">
        <v>11787</v>
      </c>
      <c r="D3294" s="1" t="s">
        <v>1621</v>
      </c>
      <c r="E3294" s="1" t="s">
        <v>11788</v>
      </c>
      <c r="F3294" s="7">
        <v>44104</v>
      </c>
      <c r="G3294" s="1" t="s">
        <v>759</v>
      </c>
      <c r="H3294" s="5">
        <v>8897849.4900000002</v>
      </c>
      <c r="I3294" s="1">
        <v>1111</v>
      </c>
      <c r="J3294" s="1" t="s">
        <v>763</v>
      </c>
      <c r="K3294" s="1" t="s">
        <v>7912</v>
      </c>
      <c r="L3294" s="1">
        <v>11</v>
      </c>
      <c r="M3294" s="1" t="s">
        <v>7322</v>
      </c>
      <c r="N3294" s="1" t="s">
        <v>10358</v>
      </c>
      <c r="O3294" s="1">
        <v>7756</v>
      </c>
      <c r="P3294" s="1" t="s">
        <v>7907</v>
      </c>
      <c r="Q3294" s="1">
        <v>114773999</v>
      </c>
      <c r="R3294" s="1" t="str">
        <f>IFERROR(VLOOKUP(K3294,Proveedores!$A$2:$B$500,2,0),"Agregar")</f>
        <v>CORREO OFICIAL DE LA REPÚBLICA ARGENTINA S.A..</v>
      </c>
      <c r="S3294" s="5">
        <f t="shared" si="51"/>
        <v>890187136244</v>
      </c>
    </row>
    <row r="3295" spans="1:19" x14ac:dyDescent="0.2">
      <c r="A3295" s="7">
        <v>44118.68546296296</v>
      </c>
      <c r="B3295" s="1" t="s">
        <v>11789</v>
      </c>
      <c r="C3295" s="1" t="s">
        <v>11790</v>
      </c>
      <c r="D3295" s="1" t="s">
        <v>1621</v>
      </c>
      <c r="E3295" s="1" t="s">
        <v>11791</v>
      </c>
      <c r="F3295" s="7">
        <v>44104</v>
      </c>
      <c r="G3295" s="1" t="s">
        <v>759</v>
      </c>
      <c r="H3295" s="5">
        <v>4225981.71</v>
      </c>
      <c r="I3295" s="1">
        <v>1111</v>
      </c>
      <c r="J3295" s="1" t="s">
        <v>763</v>
      </c>
      <c r="K3295" s="1" t="s">
        <v>7912</v>
      </c>
      <c r="L3295" s="1">
        <v>11</v>
      </c>
      <c r="M3295" s="1" t="s">
        <v>7322</v>
      </c>
      <c r="N3295" s="1" t="s">
        <v>10358</v>
      </c>
      <c r="O3295" s="1">
        <v>3682</v>
      </c>
      <c r="P3295" s="1" t="s">
        <v>7907</v>
      </c>
      <c r="Q3295" s="1">
        <v>114773999</v>
      </c>
      <c r="R3295" s="1" t="str">
        <f>IFERROR(VLOOKUP(K3295,Proveedores!$A$2:$B$500,2,0),"Agregar")</f>
        <v>CORREO OFICIAL DE LA REPÚBLICA ARGENTINA S.A..</v>
      </c>
      <c r="S3295" s="5">
        <f t="shared" si="51"/>
        <v>422597864318</v>
      </c>
    </row>
    <row r="3296" spans="1:19" x14ac:dyDescent="0.2">
      <c r="A3296" s="7">
        <v>44118.689201388886</v>
      </c>
      <c r="B3296" s="1" t="s">
        <v>11792</v>
      </c>
      <c r="C3296" s="1" t="s">
        <v>11793</v>
      </c>
      <c r="D3296" s="1" t="s">
        <v>1621</v>
      </c>
      <c r="E3296" s="1" t="s">
        <v>11794</v>
      </c>
      <c r="F3296" s="7">
        <v>44104</v>
      </c>
      <c r="G3296" s="1" t="s">
        <v>759</v>
      </c>
      <c r="H3296" s="5">
        <v>4227129.54</v>
      </c>
      <c r="I3296" s="1">
        <v>1111</v>
      </c>
      <c r="J3296" s="1" t="s">
        <v>763</v>
      </c>
      <c r="K3296" s="1" t="s">
        <v>7912</v>
      </c>
      <c r="L3296" s="1">
        <v>11</v>
      </c>
      <c r="M3296" s="1" t="s">
        <v>7322</v>
      </c>
      <c r="N3296" s="1" t="s">
        <v>10358</v>
      </c>
      <c r="O3296" s="1">
        <v>3683</v>
      </c>
      <c r="P3296" s="1" t="s">
        <v>7907</v>
      </c>
      <c r="Q3296" s="1">
        <v>114773999</v>
      </c>
      <c r="R3296" s="1" t="str">
        <f>IFERROR(VLOOKUP(K3296,Proveedores!$A$2:$B$500,2,0),"Agregar")</f>
        <v>CORREO OFICIAL DE LA REPÚBLICA ARGENTINA S.A..</v>
      </c>
      <c r="S3296" s="5">
        <f t="shared" si="51"/>
        <v>422712638317</v>
      </c>
    </row>
    <row r="3297" spans="1:19" x14ac:dyDescent="0.2">
      <c r="A3297" s="7">
        <v>44118.694976851853</v>
      </c>
      <c r="B3297" s="1" t="s">
        <v>11795</v>
      </c>
      <c r="C3297" s="1" t="s">
        <v>11796</v>
      </c>
      <c r="D3297" s="1" t="s">
        <v>1621</v>
      </c>
      <c r="E3297" s="1" t="s">
        <v>11797</v>
      </c>
      <c r="F3297" s="7">
        <v>44104</v>
      </c>
      <c r="G3297" s="1" t="s">
        <v>759</v>
      </c>
      <c r="H3297" s="5">
        <v>153455.71</v>
      </c>
      <c r="I3297" s="1">
        <v>1111</v>
      </c>
      <c r="J3297" s="1" t="s">
        <v>760</v>
      </c>
      <c r="K3297" s="1" t="s">
        <v>7912</v>
      </c>
      <c r="L3297" s="1">
        <v>17</v>
      </c>
      <c r="M3297" s="1" t="s">
        <v>7322</v>
      </c>
      <c r="N3297" s="1" t="s">
        <v>10358</v>
      </c>
      <c r="O3297" s="1">
        <v>322</v>
      </c>
      <c r="P3297" s="1" t="s">
        <v>7907</v>
      </c>
      <c r="Q3297" s="1">
        <v>47657000</v>
      </c>
      <c r="R3297" s="1" t="str">
        <f>IFERROR(VLOOKUP(K3297,Proveedores!$A$2:$B$500,2,0),"Agregar")</f>
        <v>CORREO OFICIAL DE LA REPÚBLICA ARGENTINA S.A..</v>
      </c>
      <c r="S3297" s="5">
        <f t="shared" si="51"/>
        <v>15345554000</v>
      </c>
    </row>
    <row r="3298" spans="1:19" x14ac:dyDescent="0.2">
      <c r="A3298" s="7">
        <v>44118.752500000002</v>
      </c>
      <c r="B3298" s="1" t="s">
        <v>11798</v>
      </c>
      <c r="C3298" s="1" t="s">
        <v>11799</v>
      </c>
      <c r="D3298" s="1" t="s">
        <v>1621</v>
      </c>
      <c r="E3298" s="1" t="s">
        <v>11800</v>
      </c>
      <c r="F3298" s="7">
        <v>44077</v>
      </c>
      <c r="G3298" s="1">
        <v>800007</v>
      </c>
      <c r="H3298" s="5">
        <v>1010880.08</v>
      </c>
      <c r="I3298" s="1">
        <v>1873</v>
      </c>
      <c r="J3298" s="1">
        <v>0</v>
      </c>
      <c r="K3298" s="1" t="s">
        <v>2965</v>
      </c>
      <c r="L3298" s="1">
        <v>28</v>
      </c>
      <c r="M3298" s="1">
        <v>10158155</v>
      </c>
      <c r="N3298" s="1" t="s">
        <v>9177</v>
      </c>
      <c r="O3298" s="1">
        <v>24</v>
      </c>
      <c r="P3298" s="1" t="s">
        <v>1665</v>
      </c>
      <c r="Q3298" s="1">
        <v>42120.002999999997</v>
      </c>
      <c r="R3298" s="1" t="str">
        <f>IFERROR(VLOOKUP(K3298,Proveedores!$A$2:$B$500,2,0),"Agregar")</f>
        <v>PRODUCTOS ROCHE S.A.Q. e I.</v>
      </c>
      <c r="S3298" s="5">
        <f t="shared" si="51"/>
        <v>1010880.0719999999</v>
      </c>
    </row>
    <row r="3299" spans="1:19" x14ac:dyDescent="0.2">
      <c r="A3299" s="7">
        <v>44119.501481481479</v>
      </c>
      <c r="B3299" s="1" t="s">
        <v>11801</v>
      </c>
      <c r="C3299" s="1" t="s">
        <v>11802</v>
      </c>
      <c r="D3299" s="1" t="s">
        <v>1621</v>
      </c>
      <c r="E3299" s="1" t="s">
        <v>11803</v>
      </c>
      <c r="F3299" s="7">
        <v>44105</v>
      </c>
      <c r="G3299" s="1" t="s">
        <v>11228</v>
      </c>
      <c r="H3299" s="5">
        <v>8210300</v>
      </c>
      <c r="I3299" s="1">
        <v>1941</v>
      </c>
      <c r="J3299" s="1">
        <v>0</v>
      </c>
      <c r="K3299" s="1" t="s">
        <v>1290</v>
      </c>
      <c r="L3299" s="1">
        <v>3</v>
      </c>
      <c r="M3299" s="1" t="s">
        <v>11229</v>
      </c>
      <c r="N3299" s="1" t="s">
        <v>11230</v>
      </c>
      <c r="O3299" s="1">
        <v>164206</v>
      </c>
      <c r="P3299" s="1" t="s">
        <v>11231</v>
      </c>
      <c r="Q3299" s="1">
        <v>50</v>
      </c>
      <c r="R3299" s="1" t="str">
        <f>IFERROR(VLOOKUP(K3299,Proveedores!$A$2:$B$500,2,0),"Agregar")</f>
        <v>DROGUERIA DEL SUD S.A.</v>
      </c>
      <c r="S3299" s="5">
        <f t="shared" si="51"/>
        <v>8210300</v>
      </c>
    </row>
    <row r="3300" spans="1:19" x14ac:dyDescent="0.2">
      <c r="A3300" s="7">
        <v>44119.656967592593</v>
      </c>
      <c r="B3300" s="1" t="s">
        <v>11804</v>
      </c>
      <c r="C3300" s="1" t="s">
        <v>11805</v>
      </c>
      <c r="D3300" s="1" t="s">
        <v>1621</v>
      </c>
      <c r="E3300" s="1" t="s">
        <v>11806</v>
      </c>
      <c r="F3300" s="7">
        <v>44119</v>
      </c>
      <c r="G3300" s="1" t="s">
        <v>7514</v>
      </c>
      <c r="H3300" s="5">
        <v>6216200</v>
      </c>
      <c r="I3300" s="1" t="s">
        <v>1816</v>
      </c>
      <c r="J3300" s="1">
        <v>0</v>
      </c>
      <c r="K3300" s="1" t="s">
        <v>1399</v>
      </c>
      <c r="L3300" s="1">
        <v>3</v>
      </c>
      <c r="M3300" s="1" t="s">
        <v>1816</v>
      </c>
      <c r="N3300" s="1" t="s">
        <v>10490</v>
      </c>
      <c r="O3300" s="1">
        <v>55000</v>
      </c>
      <c r="P3300" s="1" t="s">
        <v>2149</v>
      </c>
      <c r="Q3300" s="1">
        <v>17.399999999999999</v>
      </c>
      <c r="R3300" s="1" t="str">
        <f>IFERROR(VLOOKUP(K3300,Proveedores!$A$2:$B$500,2,0),"Agregar")</f>
        <v>FABRICALCO S.R.L.</v>
      </c>
      <c r="S3300" s="5">
        <f t="shared" si="51"/>
        <v>956999.99999999988</v>
      </c>
    </row>
    <row r="3301" spans="1:19" x14ac:dyDescent="0.2">
      <c r="A3301" s="7">
        <v>44119.656967592593</v>
      </c>
      <c r="B3301" s="1" t="s">
        <v>11804</v>
      </c>
      <c r="C3301" s="1" t="s">
        <v>11805</v>
      </c>
      <c r="D3301" s="1" t="s">
        <v>1621</v>
      </c>
      <c r="E3301" s="1" t="s">
        <v>11806</v>
      </c>
      <c r="F3301" s="7">
        <v>44119</v>
      </c>
      <c r="G3301" s="1" t="s">
        <v>7514</v>
      </c>
      <c r="H3301" s="5">
        <v>6216200</v>
      </c>
      <c r="I3301" s="1" t="s">
        <v>1816</v>
      </c>
      <c r="J3301" s="1">
        <v>0</v>
      </c>
      <c r="K3301" s="1" t="s">
        <v>1399</v>
      </c>
      <c r="L3301" s="1">
        <v>1</v>
      </c>
      <c r="M3301" s="1" t="s">
        <v>1816</v>
      </c>
      <c r="N3301" s="1" t="s">
        <v>10491</v>
      </c>
      <c r="O3301" s="1">
        <v>38000</v>
      </c>
      <c r="P3301" s="1" t="s">
        <v>2149</v>
      </c>
      <c r="Q3301" s="1">
        <v>138.4</v>
      </c>
      <c r="R3301" s="1" t="str">
        <f>IFERROR(VLOOKUP(K3301,Proveedores!$A$2:$B$500,2,0),"Agregar")</f>
        <v>FABRICALCO S.R.L.</v>
      </c>
      <c r="S3301" s="5">
        <f t="shared" si="51"/>
        <v>5259200</v>
      </c>
    </row>
    <row r="3302" spans="1:19" x14ac:dyDescent="0.2">
      <c r="A3302" s="7">
        <v>44119.657083333332</v>
      </c>
      <c r="B3302" s="1" t="s">
        <v>11807</v>
      </c>
      <c r="C3302" s="1" t="s">
        <v>11808</v>
      </c>
      <c r="D3302" s="1" t="s">
        <v>1621</v>
      </c>
      <c r="E3302" s="1" t="s">
        <v>11809</v>
      </c>
      <c r="F3302" s="7">
        <v>44119</v>
      </c>
      <c r="G3302" s="1" t="s">
        <v>1151</v>
      </c>
      <c r="H3302" s="5">
        <v>32275486.199999999</v>
      </c>
      <c r="I3302" s="1" t="s">
        <v>2599</v>
      </c>
      <c r="J3302" s="1">
        <v>0</v>
      </c>
      <c r="K3302" s="1" t="s">
        <v>318</v>
      </c>
      <c r="L3302" s="1">
        <v>1</v>
      </c>
      <c r="M3302" s="1" t="s">
        <v>1915</v>
      </c>
      <c r="N3302" s="1" t="s">
        <v>11810</v>
      </c>
      <c r="O3302" s="1">
        <v>95820</v>
      </c>
      <c r="P3302" s="1" t="s">
        <v>1819</v>
      </c>
      <c r="Q3302" s="1">
        <v>168.21</v>
      </c>
      <c r="R3302" s="1" t="str">
        <f>IFERROR(VLOOKUP(K3302,Proveedores!$A$2:$B$500,2,0),"Agregar")</f>
        <v>LABORATORIOS RICHMOND SACIF</v>
      </c>
      <c r="S3302" s="5">
        <f t="shared" si="51"/>
        <v>16117882.200000001</v>
      </c>
    </row>
    <row r="3303" spans="1:19" x14ac:dyDescent="0.2">
      <c r="A3303" s="7">
        <v>44119.657083333332</v>
      </c>
      <c r="B3303" s="1" t="s">
        <v>11807</v>
      </c>
      <c r="C3303" s="1" t="s">
        <v>11808</v>
      </c>
      <c r="D3303" s="1" t="s">
        <v>1621</v>
      </c>
      <c r="E3303" s="1" t="s">
        <v>11809</v>
      </c>
      <c r="F3303" s="7">
        <v>44119</v>
      </c>
      <c r="G3303" s="1" t="s">
        <v>1151</v>
      </c>
      <c r="H3303" s="5">
        <v>32275486.199999999</v>
      </c>
      <c r="I3303" s="1" t="s">
        <v>2599</v>
      </c>
      <c r="J3303" s="1">
        <v>0</v>
      </c>
      <c r="K3303" s="1" t="s">
        <v>318</v>
      </c>
      <c r="L3303" s="1">
        <v>2</v>
      </c>
      <c r="M3303" s="1" t="s">
        <v>1918</v>
      </c>
      <c r="N3303" s="1" t="s">
        <v>11810</v>
      </c>
      <c r="O3303" s="1">
        <v>72300</v>
      </c>
      <c r="P3303" s="1" t="s">
        <v>1819</v>
      </c>
      <c r="Q3303" s="1">
        <v>223.48</v>
      </c>
      <c r="R3303" s="1" t="str">
        <f>IFERROR(VLOOKUP(K3303,Proveedores!$A$2:$B$500,2,0),"Agregar")</f>
        <v>LABORATORIOS RICHMOND SACIF</v>
      </c>
      <c r="S3303" s="5">
        <f t="shared" si="51"/>
        <v>16157604</v>
      </c>
    </row>
    <row r="3304" spans="1:19" x14ac:dyDescent="0.2">
      <c r="A3304" s="7">
        <v>44119.664768518516</v>
      </c>
      <c r="B3304" s="1" t="s">
        <v>11811</v>
      </c>
      <c r="C3304" s="1" t="s">
        <v>11812</v>
      </c>
      <c r="D3304" s="1" t="s">
        <v>1621</v>
      </c>
      <c r="E3304" s="1" t="s">
        <v>11813</v>
      </c>
      <c r="F3304" s="7">
        <v>44119</v>
      </c>
      <c r="G3304" s="1" t="s">
        <v>1151</v>
      </c>
      <c r="H3304" s="5">
        <v>32435887.199999999</v>
      </c>
      <c r="I3304" s="1" t="s">
        <v>2599</v>
      </c>
      <c r="J3304" s="1">
        <v>0</v>
      </c>
      <c r="K3304" s="1" t="s">
        <v>318</v>
      </c>
      <c r="L3304" s="1">
        <v>2</v>
      </c>
      <c r="M3304" s="1" t="s">
        <v>1918</v>
      </c>
      <c r="N3304" s="1" t="s">
        <v>11810</v>
      </c>
      <c r="O3304" s="1">
        <v>145140</v>
      </c>
      <c r="P3304" s="1" t="s">
        <v>1819</v>
      </c>
      <c r="Q3304" s="1">
        <v>223.48</v>
      </c>
      <c r="R3304" s="1" t="str">
        <f>IFERROR(VLOOKUP(K3304,Proveedores!$A$2:$B$500,2,0),"Agregar")</f>
        <v>LABORATORIOS RICHMOND SACIF</v>
      </c>
      <c r="S3304" s="5">
        <f t="shared" si="51"/>
        <v>32435887.199999999</v>
      </c>
    </row>
    <row r="3305" spans="1:19" x14ac:dyDescent="0.2">
      <c r="A3305" s="7">
        <v>44119.673356481479</v>
      </c>
      <c r="B3305" s="1" t="s">
        <v>11814</v>
      </c>
      <c r="C3305" s="1" t="s">
        <v>11815</v>
      </c>
      <c r="D3305" s="1" t="s">
        <v>1621</v>
      </c>
      <c r="E3305" s="1" t="s">
        <v>11816</v>
      </c>
      <c r="F3305" s="7">
        <v>44119</v>
      </c>
      <c r="G3305" s="1" t="s">
        <v>1151</v>
      </c>
      <c r="H3305" s="5">
        <v>32536453.199999999</v>
      </c>
      <c r="I3305" s="1" t="s">
        <v>2599</v>
      </c>
      <c r="J3305" s="1">
        <v>0</v>
      </c>
      <c r="K3305" s="1" t="s">
        <v>318</v>
      </c>
      <c r="L3305" s="1">
        <v>2</v>
      </c>
      <c r="M3305" s="1" t="s">
        <v>1918</v>
      </c>
      <c r="N3305" s="1" t="s">
        <v>11810</v>
      </c>
      <c r="O3305" s="1">
        <v>145590</v>
      </c>
      <c r="P3305" s="1" t="s">
        <v>1819</v>
      </c>
      <c r="Q3305" s="1">
        <v>223.48</v>
      </c>
      <c r="R3305" s="1" t="str">
        <f>IFERROR(VLOOKUP(K3305,Proveedores!$A$2:$B$500,2,0),"Agregar")</f>
        <v>LABORATORIOS RICHMOND SACIF</v>
      </c>
      <c r="S3305" s="5">
        <f t="shared" si="51"/>
        <v>32536453.199999999</v>
      </c>
    </row>
    <row r="3306" spans="1:19" x14ac:dyDescent="0.2">
      <c r="A3306" s="7">
        <v>44119.682187500002</v>
      </c>
      <c r="B3306" s="1" t="s">
        <v>11817</v>
      </c>
      <c r="C3306" s="1" t="s">
        <v>11818</v>
      </c>
      <c r="D3306" s="1" t="s">
        <v>1621</v>
      </c>
      <c r="E3306" s="1" t="s">
        <v>11819</v>
      </c>
      <c r="F3306" s="7">
        <v>44119</v>
      </c>
      <c r="G3306" s="1" t="s">
        <v>1151</v>
      </c>
      <c r="H3306" s="5">
        <v>31933057.199999999</v>
      </c>
      <c r="I3306" s="1" t="s">
        <v>2599</v>
      </c>
      <c r="J3306" s="1">
        <v>0</v>
      </c>
      <c r="K3306" s="1" t="s">
        <v>318</v>
      </c>
      <c r="L3306" s="1">
        <v>2</v>
      </c>
      <c r="M3306" s="1" t="s">
        <v>1918</v>
      </c>
      <c r="N3306" s="1" t="s">
        <v>11810</v>
      </c>
      <c r="O3306" s="1">
        <v>142890</v>
      </c>
      <c r="P3306" s="1" t="s">
        <v>1819</v>
      </c>
      <c r="Q3306" s="1">
        <v>223.48</v>
      </c>
      <c r="R3306" s="1" t="str">
        <f>IFERROR(VLOOKUP(K3306,Proveedores!$A$2:$B$500,2,0),"Agregar")</f>
        <v>LABORATORIOS RICHMOND SACIF</v>
      </c>
      <c r="S3306" s="5">
        <f t="shared" si="51"/>
        <v>31933057.199999999</v>
      </c>
    </row>
    <row r="3307" spans="1:19" x14ac:dyDescent="0.2">
      <c r="A3307" s="7">
        <v>44119.687175925923</v>
      </c>
      <c r="B3307" s="1" t="s">
        <v>11820</v>
      </c>
      <c r="C3307" s="1" t="s">
        <v>11821</v>
      </c>
      <c r="D3307" s="1" t="s">
        <v>1621</v>
      </c>
      <c r="E3307" s="1" t="s">
        <v>11822</v>
      </c>
      <c r="F3307" s="7">
        <v>44119</v>
      </c>
      <c r="G3307" s="1" t="s">
        <v>1151</v>
      </c>
      <c r="H3307" s="5">
        <v>37450778.399999999</v>
      </c>
      <c r="I3307" s="1" t="s">
        <v>2599</v>
      </c>
      <c r="J3307" s="1">
        <v>0</v>
      </c>
      <c r="K3307" s="1" t="s">
        <v>318</v>
      </c>
      <c r="L3307" s="1">
        <v>2</v>
      </c>
      <c r="M3307" s="1" t="s">
        <v>1918</v>
      </c>
      <c r="N3307" s="1" t="s">
        <v>11810</v>
      </c>
      <c r="O3307" s="1">
        <v>167580</v>
      </c>
      <c r="P3307" s="1" t="s">
        <v>1819</v>
      </c>
      <c r="Q3307" s="1">
        <v>223.48</v>
      </c>
      <c r="R3307" s="1" t="str">
        <f>IFERROR(VLOOKUP(K3307,Proveedores!$A$2:$B$500,2,0),"Agregar")</f>
        <v>LABORATORIOS RICHMOND SACIF</v>
      </c>
      <c r="S3307" s="5">
        <f t="shared" si="51"/>
        <v>37450778.399999999</v>
      </c>
    </row>
    <row r="3308" spans="1:19" x14ac:dyDescent="0.2">
      <c r="A3308" s="7">
        <v>44119.689583333333</v>
      </c>
      <c r="B3308" s="1" t="s">
        <v>11823</v>
      </c>
      <c r="C3308" s="1" t="s">
        <v>11824</v>
      </c>
      <c r="D3308" s="1" t="s">
        <v>1621</v>
      </c>
      <c r="E3308" s="1" t="s">
        <v>11825</v>
      </c>
      <c r="F3308" s="7">
        <v>44119</v>
      </c>
      <c r="G3308" s="1" t="s">
        <v>11826</v>
      </c>
      <c r="H3308" s="5">
        <v>13080786</v>
      </c>
      <c r="I3308" s="1" t="s">
        <v>11827</v>
      </c>
      <c r="J3308" s="1">
        <v>0</v>
      </c>
      <c r="K3308" s="1" t="s">
        <v>327</v>
      </c>
      <c r="L3308" s="1" t="s">
        <v>10998</v>
      </c>
      <c r="M3308" s="1">
        <v>60111</v>
      </c>
      <c r="N3308" s="1" t="s">
        <v>10998</v>
      </c>
      <c r="O3308" s="1">
        <v>662</v>
      </c>
      <c r="P3308" s="1" t="s">
        <v>1665</v>
      </c>
      <c r="Q3308" s="1">
        <v>514</v>
      </c>
      <c r="R3308" s="1" t="str">
        <f>IFERROR(VLOOKUP(K3308,Proveedores!$A$2:$B$500,2,0),"Agregar")</f>
        <v>LABORATORIO LKM S.A.</v>
      </c>
      <c r="S3308" s="5">
        <f t="shared" si="51"/>
        <v>340268</v>
      </c>
    </row>
    <row r="3309" spans="1:19" x14ac:dyDescent="0.2">
      <c r="A3309" s="7">
        <v>44119.689583333333</v>
      </c>
      <c r="B3309" s="1" t="s">
        <v>11823</v>
      </c>
      <c r="C3309" s="1" t="s">
        <v>11824</v>
      </c>
      <c r="D3309" s="1" t="s">
        <v>1621</v>
      </c>
      <c r="E3309" s="1" t="s">
        <v>11825</v>
      </c>
      <c r="F3309" s="7">
        <v>44119</v>
      </c>
      <c r="G3309" s="1" t="s">
        <v>11826</v>
      </c>
      <c r="H3309" s="5">
        <v>13080786</v>
      </c>
      <c r="I3309" s="1" t="s">
        <v>11827</v>
      </c>
      <c r="J3309" s="1">
        <v>0</v>
      </c>
      <c r="K3309" s="1" t="s">
        <v>327</v>
      </c>
      <c r="L3309" s="1" t="s">
        <v>10998</v>
      </c>
      <c r="M3309" s="1">
        <v>60111</v>
      </c>
      <c r="N3309" s="1" t="s">
        <v>10998</v>
      </c>
      <c r="O3309" s="1">
        <v>6256</v>
      </c>
      <c r="P3309" s="1" t="s">
        <v>1665</v>
      </c>
      <c r="Q3309" s="1">
        <v>514</v>
      </c>
      <c r="R3309" s="1" t="str">
        <f>IFERROR(VLOOKUP(K3309,Proveedores!$A$2:$B$500,2,0),"Agregar")</f>
        <v>LABORATORIO LKM S.A.</v>
      </c>
      <c r="S3309" s="5">
        <f t="shared" si="51"/>
        <v>3215584</v>
      </c>
    </row>
    <row r="3310" spans="1:19" x14ac:dyDescent="0.2">
      <c r="A3310" s="7">
        <v>44119.689583333333</v>
      </c>
      <c r="B3310" s="1" t="s">
        <v>11823</v>
      </c>
      <c r="C3310" s="1" t="s">
        <v>11824</v>
      </c>
      <c r="D3310" s="1" t="s">
        <v>1621</v>
      </c>
      <c r="E3310" s="1" t="s">
        <v>11825</v>
      </c>
      <c r="F3310" s="7">
        <v>44119</v>
      </c>
      <c r="G3310" s="1" t="s">
        <v>11826</v>
      </c>
      <c r="H3310" s="5">
        <v>13080786</v>
      </c>
      <c r="I3310" s="1" t="s">
        <v>11827</v>
      </c>
      <c r="J3310" s="1">
        <v>0</v>
      </c>
      <c r="K3310" s="1" t="s">
        <v>327</v>
      </c>
      <c r="L3310" s="1" t="s">
        <v>10998</v>
      </c>
      <c r="M3310" s="1">
        <v>60111</v>
      </c>
      <c r="N3310" s="1" t="s">
        <v>10998</v>
      </c>
      <c r="O3310" s="1">
        <v>6430</v>
      </c>
      <c r="P3310" s="1" t="s">
        <v>1665</v>
      </c>
      <c r="Q3310" s="1">
        <v>514</v>
      </c>
      <c r="R3310" s="1" t="str">
        <f>IFERROR(VLOOKUP(K3310,Proveedores!$A$2:$B$500,2,0),"Agregar")</f>
        <v>LABORATORIO LKM S.A.</v>
      </c>
      <c r="S3310" s="5">
        <f t="shared" si="51"/>
        <v>3305020</v>
      </c>
    </row>
    <row r="3311" spans="1:19" x14ac:dyDescent="0.2">
      <c r="A3311" s="7">
        <v>44119.689583333333</v>
      </c>
      <c r="B3311" s="1" t="s">
        <v>11823</v>
      </c>
      <c r="C3311" s="1" t="s">
        <v>11824</v>
      </c>
      <c r="D3311" s="1" t="s">
        <v>1621</v>
      </c>
      <c r="E3311" s="1" t="s">
        <v>11825</v>
      </c>
      <c r="F3311" s="7">
        <v>44119</v>
      </c>
      <c r="G3311" s="1" t="s">
        <v>11826</v>
      </c>
      <c r="H3311" s="5">
        <v>13080786</v>
      </c>
      <c r="I3311" s="1" t="s">
        <v>11827</v>
      </c>
      <c r="J3311" s="1">
        <v>0</v>
      </c>
      <c r="K3311" s="1" t="s">
        <v>327</v>
      </c>
      <c r="L3311" s="1" t="s">
        <v>10998</v>
      </c>
      <c r="M3311" s="1">
        <v>60111</v>
      </c>
      <c r="N3311" s="1" t="s">
        <v>10998</v>
      </c>
      <c r="O3311" s="1">
        <v>6501</v>
      </c>
      <c r="P3311" s="1" t="s">
        <v>1665</v>
      </c>
      <c r="Q3311" s="1">
        <v>514</v>
      </c>
      <c r="R3311" s="1" t="str">
        <f>IFERROR(VLOOKUP(K3311,Proveedores!$A$2:$B$500,2,0),"Agregar")</f>
        <v>LABORATORIO LKM S.A.</v>
      </c>
      <c r="S3311" s="5">
        <f t="shared" si="51"/>
        <v>3341514</v>
      </c>
    </row>
    <row r="3312" spans="1:19" x14ac:dyDescent="0.2">
      <c r="A3312" s="7">
        <v>44119.696840277778</v>
      </c>
      <c r="B3312" s="1" t="s">
        <v>11828</v>
      </c>
      <c r="C3312" s="1" t="s">
        <v>11829</v>
      </c>
      <c r="D3312" s="1" t="s">
        <v>1621</v>
      </c>
      <c r="E3312" s="1" t="s">
        <v>11830</v>
      </c>
      <c r="F3312" s="7">
        <v>44119</v>
      </c>
      <c r="G3312" s="1" t="s">
        <v>11831</v>
      </c>
      <c r="H3312" s="5">
        <v>13133214</v>
      </c>
      <c r="I3312" s="1" t="s">
        <v>11832</v>
      </c>
      <c r="J3312" s="1">
        <v>0</v>
      </c>
      <c r="K3312" s="1" t="s">
        <v>327</v>
      </c>
      <c r="L3312" s="1" t="s">
        <v>10998</v>
      </c>
      <c r="M3312" s="1">
        <v>60111</v>
      </c>
      <c r="N3312" s="1" t="s">
        <v>10998</v>
      </c>
      <c r="O3312" s="1">
        <v>6251</v>
      </c>
      <c r="P3312" s="1" t="s">
        <v>1665</v>
      </c>
      <c r="Q3312" s="1">
        <v>514</v>
      </c>
      <c r="R3312" s="1" t="str">
        <f>IFERROR(VLOOKUP(K3312,Proveedores!$A$2:$B$500,2,0),"Agregar")</f>
        <v>LABORATORIO LKM S.A.</v>
      </c>
      <c r="S3312" s="5">
        <f t="shared" si="51"/>
        <v>3213014</v>
      </c>
    </row>
    <row r="3313" spans="1:19" x14ac:dyDescent="0.2">
      <c r="A3313" s="7">
        <v>44119.696840277778</v>
      </c>
      <c r="B3313" s="1" t="s">
        <v>11828</v>
      </c>
      <c r="C3313" s="1" t="s">
        <v>11829</v>
      </c>
      <c r="D3313" s="1" t="s">
        <v>1621</v>
      </c>
      <c r="E3313" s="1" t="s">
        <v>11830</v>
      </c>
      <c r="F3313" s="7">
        <v>44119</v>
      </c>
      <c r="G3313" s="1" t="s">
        <v>11831</v>
      </c>
      <c r="H3313" s="5">
        <v>13133214</v>
      </c>
      <c r="I3313" s="1" t="s">
        <v>11832</v>
      </c>
      <c r="J3313" s="1">
        <v>0</v>
      </c>
      <c r="K3313" s="1" t="s">
        <v>327</v>
      </c>
      <c r="L3313" s="1" t="s">
        <v>10998</v>
      </c>
      <c r="M3313" s="1">
        <v>60111</v>
      </c>
      <c r="N3313" s="1" t="s">
        <v>10998</v>
      </c>
      <c r="O3313" s="1">
        <v>6344</v>
      </c>
      <c r="P3313" s="1" t="s">
        <v>1665</v>
      </c>
      <c r="Q3313" s="1">
        <v>514</v>
      </c>
      <c r="R3313" s="1" t="str">
        <f>IFERROR(VLOOKUP(K3313,Proveedores!$A$2:$B$500,2,0),"Agregar")</f>
        <v>LABORATORIO LKM S.A.</v>
      </c>
      <c r="S3313" s="5">
        <f t="shared" si="51"/>
        <v>3260816</v>
      </c>
    </row>
    <row r="3314" spans="1:19" x14ac:dyDescent="0.2">
      <c r="A3314" s="7">
        <v>44119.696840277778</v>
      </c>
      <c r="B3314" s="1" t="s">
        <v>11828</v>
      </c>
      <c r="C3314" s="1" t="s">
        <v>11829</v>
      </c>
      <c r="D3314" s="1" t="s">
        <v>1621</v>
      </c>
      <c r="E3314" s="1" t="s">
        <v>11830</v>
      </c>
      <c r="F3314" s="7">
        <v>44119</v>
      </c>
      <c r="G3314" s="1" t="s">
        <v>11831</v>
      </c>
      <c r="H3314" s="5">
        <v>13133214</v>
      </c>
      <c r="I3314" s="1" t="s">
        <v>11832</v>
      </c>
      <c r="J3314" s="1">
        <v>0</v>
      </c>
      <c r="K3314" s="1" t="s">
        <v>327</v>
      </c>
      <c r="L3314" s="1" t="s">
        <v>10998</v>
      </c>
      <c r="M3314" s="1">
        <v>60111</v>
      </c>
      <c r="N3314" s="1" t="s">
        <v>10998</v>
      </c>
      <c r="O3314" s="1">
        <v>6476</v>
      </c>
      <c r="P3314" s="1" t="s">
        <v>1665</v>
      </c>
      <c r="Q3314" s="1">
        <v>514</v>
      </c>
      <c r="R3314" s="1" t="str">
        <f>IFERROR(VLOOKUP(K3314,Proveedores!$A$2:$B$500,2,0),"Agregar")</f>
        <v>LABORATORIO LKM S.A.</v>
      </c>
      <c r="S3314" s="5">
        <f t="shared" si="51"/>
        <v>3328664</v>
      </c>
    </row>
    <row r="3315" spans="1:19" x14ac:dyDescent="0.2">
      <c r="A3315" s="7">
        <v>44119.696840277778</v>
      </c>
      <c r="B3315" s="1" t="s">
        <v>11828</v>
      </c>
      <c r="C3315" s="1" t="s">
        <v>11829</v>
      </c>
      <c r="D3315" s="1" t="s">
        <v>1621</v>
      </c>
      <c r="E3315" s="1" t="s">
        <v>11830</v>
      </c>
      <c r="F3315" s="7">
        <v>44119</v>
      </c>
      <c r="G3315" s="1" t="s">
        <v>11831</v>
      </c>
      <c r="H3315" s="5">
        <v>13133214</v>
      </c>
      <c r="I3315" s="1" t="s">
        <v>11832</v>
      </c>
      <c r="J3315" s="1">
        <v>0</v>
      </c>
      <c r="K3315" s="1" t="s">
        <v>327</v>
      </c>
      <c r="L3315" s="1" t="s">
        <v>10998</v>
      </c>
      <c r="M3315" s="1">
        <v>60111</v>
      </c>
      <c r="N3315" s="1" t="s">
        <v>10998</v>
      </c>
      <c r="O3315" s="1">
        <v>6480</v>
      </c>
      <c r="P3315" s="1" t="s">
        <v>1665</v>
      </c>
      <c r="Q3315" s="1">
        <v>514</v>
      </c>
      <c r="R3315" s="1" t="str">
        <f>IFERROR(VLOOKUP(K3315,Proveedores!$A$2:$B$500,2,0),"Agregar")</f>
        <v>LABORATORIO LKM S.A.</v>
      </c>
      <c r="S3315" s="5">
        <f t="shared" si="51"/>
        <v>3330720</v>
      </c>
    </row>
    <row r="3316" spans="1:19" x14ac:dyDescent="0.2">
      <c r="A3316" s="7">
        <v>44120.017881944441</v>
      </c>
      <c r="B3316" s="1" t="s">
        <v>11833</v>
      </c>
      <c r="C3316" s="1" t="s">
        <v>11834</v>
      </c>
      <c r="D3316" s="1" t="s">
        <v>1621</v>
      </c>
      <c r="E3316" s="1">
        <v>1438</v>
      </c>
      <c r="F3316" s="7">
        <v>44111</v>
      </c>
      <c r="G3316" s="1" t="s">
        <v>11432</v>
      </c>
      <c r="H3316" s="5">
        <v>1225000</v>
      </c>
      <c r="I3316" s="1">
        <v>1</v>
      </c>
      <c r="J3316" s="1">
        <v>0</v>
      </c>
      <c r="K3316" s="1" t="s">
        <v>9025</v>
      </c>
      <c r="L3316" s="1" t="s">
        <v>11433</v>
      </c>
      <c r="M3316" s="1">
        <v>2</v>
      </c>
      <c r="N3316" s="1" t="s">
        <v>11434</v>
      </c>
      <c r="O3316" s="1">
        <v>7000</v>
      </c>
      <c r="P3316" s="1">
        <v>1</v>
      </c>
      <c r="Q3316" s="1">
        <v>175</v>
      </c>
      <c r="R3316" s="1" t="str">
        <f>IFERROR(VLOOKUP(K3316,Proveedores!$A$2:$B$500,2,0),"Agregar")</f>
        <v xml:space="preserve">Corporacion Rio Lujan S.A. </v>
      </c>
      <c r="S3316" s="5">
        <f t="shared" si="51"/>
        <v>1225000</v>
      </c>
    </row>
    <row r="3317" spans="1:19" x14ac:dyDescent="0.2">
      <c r="A3317" s="7">
        <v>44120.022037037037</v>
      </c>
      <c r="B3317" s="1" t="s">
        <v>11835</v>
      </c>
      <c r="C3317" s="1" t="s">
        <v>11836</v>
      </c>
      <c r="D3317" s="1" t="s">
        <v>1621</v>
      </c>
      <c r="E3317" s="1">
        <v>1439</v>
      </c>
      <c r="F3317" s="7">
        <v>44111</v>
      </c>
      <c r="G3317" s="1" t="s">
        <v>11432</v>
      </c>
      <c r="H3317" s="5">
        <v>303600</v>
      </c>
      <c r="I3317" s="1">
        <v>1</v>
      </c>
      <c r="J3317" s="1">
        <v>0</v>
      </c>
      <c r="K3317" s="1" t="s">
        <v>9025</v>
      </c>
      <c r="L3317" s="1" t="s">
        <v>10220</v>
      </c>
      <c r="M3317" s="1">
        <v>10</v>
      </c>
      <c r="N3317" s="1" t="s">
        <v>11837</v>
      </c>
      <c r="O3317" s="1">
        <v>1200</v>
      </c>
      <c r="P3317" s="1">
        <v>1</v>
      </c>
      <c r="Q3317" s="1">
        <v>253</v>
      </c>
      <c r="R3317" s="1" t="str">
        <f>IFERROR(VLOOKUP(K3317,Proveedores!$A$2:$B$500,2,0),"Agregar")</f>
        <v xml:space="preserve">Corporacion Rio Lujan S.A. </v>
      </c>
      <c r="S3317" s="5">
        <f t="shared" si="51"/>
        <v>303600</v>
      </c>
    </row>
    <row r="3318" spans="1:19" x14ac:dyDescent="0.2">
      <c r="A3318" s="7">
        <v>44120.025046296294</v>
      </c>
      <c r="B3318" s="1" t="s">
        <v>11838</v>
      </c>
      <c r="C3318" s="1" t="s">
        <v>11839</v>
      </c>
      <c r="D3318" s="1" t="s">
        <v>1621</v>
      </c>
      <c r="E3318" s="1">
        <v>1440</v>
      </c>
      <c r="F3318" s="7">
        <v>44113</v>
      </c>
      <c r="G3318" s="1" t="s">
        <v>11432</v>
      </c>
      <c r="H3318" s="5">
        <v>1400000</v>
      </c>
      <c r="I3318" s="1">
        <v>1</v>
      </c>
      <c r="J3318" s="1">
        <v>0</v>
      </c>
      <c r="K3318" s="1" t="s">
        <v>9025</v>
      </c>
      <c r="L3318" s="1" t="s">
        <v>11433</v>
      </c>
      <c r="M3318" s="1">
        <v>2</v>
      </c>
      <c r="N3318" s="1" t="s">
        <v>11434</v>
      </c>
      <c r="O3318" s="1">
        <v>8000</v>
      </c>
      <c r="P3318" s="1">
        <v>1</v>
      </c>
      <c r="Q3318" s="1">
        <v>175</v>
      </c>
      <c r="R3318" s="1" t="str">
        <f>IFERROR(VLOOKUP(K3318,Proveedores!$A$2:$B$500,2,0),"Agregar")</f>
        <v xml:space="preserve">Corporacion Rio Lujan S.A. </v>
      </c>
      <c r="S3318" s="5">
        <f t="shared" si="51"/>
        <v>1400000</v>
      </c>
    </row>
    <row r="3319" spans="1:19" x14ac:dyDescent="0.2">
      <c r="A3319" s="7">
        <v>44120.026562500003</v>
      </c>
      <c r="B3319" s="1" t="s">
        <v>11840</v>
      </c>
      <c r="C3319" s="1" t="s">
        <v>11841</v>
      </c>
      <c r="D3319" s="1" t="s">
        <v>1621</v>
      </c>
      <c r="E3319" s="1">
        <v>1441</v>
      </c>
      <c r="F3319" s="7">
        <v>44117</v>
      </c>
      <c r="G3319" s="1" t="s">
        <v>11432</v>
      </c>
      <c r="H3319" s="5">
        <v>1050000</v>
      </c>
      <c r="I3319" s="1">
        <v>1</v>
      </c>
      <c r="J3319" s="1">
        <v>0</v>
      </c>
      <c r="K3319" s="1" t="s">
        <v>9025</v>
      </c>
      <c r="L3319" s="1" t="s">
        <v>11433</v>
      </c>
      <c r="M3319" s="1">
        <v>2</v>
      </c>
      <c r="N3319" s="1" t="s">
        <v>11434</v>
      </c>
      <c r="O3319" s="1">
        <v>6000</v>
      </c>
      <c r="P3319" s="1">
        <v>1</v>
      </c>
      <c r="Q3319" s="1">
        <v>175</v>
      </c>
      <c r="R3319" s="1" t="str">
        <f>IFERROR(VLOOKUP(K3319,Proveedores!$A$2:$B$500,2,0),"Agregar")</f>
        <v xml:space="preserve">Corporacion Rio Lujan S.A. </v>
      </c>
      <c r="S3319" s="5">
        <f t="shared" si="51"/>
        <v>1050000</v>
      </c>
    </row>
    <row r="3320" spans="1:19" x14ac:dyDescent="0.2">
      <c r="A3320" s="7">
        <v>44120.029374999998</v>
      </c>
      <c r="B3320" s="1" t="s">
        <v>11842</v>
      </c>
      <c r="C3320" s="1" t="s">
        <v>11843</v>
      </c>
      <c r="D3320" s="1" t="s">
        <v>1621</v>
      </c>
      <c r="E3320" s="1">
        <v>1442</v>
      </c>
      <c r="F3320" s="7">
        <v>44117</v>
      </c>
      <c r="G3320" s="1" t="s">
        <v>11432</v>
      </c>
      <c r="H3320" s="5">
        <v>506000</v>
      </c>
      <c r="I3320" s="1">
        <v>1</v>
      </c>
      <c r="J3320" s="1">
        <v>0</v>
      </c>
      <c r="K3320" s="1" t="s">
        <v>9025</v>
      </c>
      <c r="L3320" s="1" t="s">
        <v>10220</v>
      </c>
      <c r="M3320" s="1">
        <v>10</v>
      </c>
      <c r="N3320" s="1" t="s">
        <v>11837</v>
      </c>
      <c r="O3320" s="1">
        <v>2000</v>
      </c>
      <c r="P3320" s="1">
        <v>1</v>
      </c>
      <c r="Q3320" s="1">
        <v>253</v>
      </c>
      <c r="R3320" s="1" t="str">
        <f>IFERROR(VLOOKUP(K3320,Proveedores!$A$2:$B$500,2,0),"Agregar")</f>
        <v xml:space="preserve">Corporacion Rio Lujan S.A. </v>
      </c>
      <c r="S3320" s="5">
        <f t="shared" si="51"/>
        <v>506000</v>
      </c>
    </row>
    <row r="3321" spans="1:19" x14ac:dyDescent="0.2">
      <c r="A3321" s="7">
        <v>44120.041041666664</v>
      </c>
      <c r="B3321" s="1" t="s">
        <v>11844</v>
      </c>
      <c r="C3321" s="1" t="s">
        <v>11845</v>
      </c>
      <c r="D3321" s="1" t="s">
        <v>1621</v>
      </c>
      <c r="E3321" s="1">
        <v>1435</v>
      </c>
      <c r="F3321" s="7">
        <v>44104</v>
      </c>
      <c r="G3321" s="1" t="s">
        <v>11432</v>
      </c>
      <c r="H3321" s="5">
        <v>2144680</v>
      </c>
      <c r="I3321" s="1">
        <v>1</v>
      </c>
      <c r="J3321" s="1">
        <v>0</v>
      </c>
      <c r="K3321" s="1" t="s">
        <v>9025</v>
      </c>
      <c r="L3321" s="1" t="s">
        <v>11433</v>
      </c>
      <c r="M3321" s="1">
        <v>2</v>
      </c>
      <c r="N3321" s="1" t="s">
        <v>11434</v>
      </c>
      <c r="O3321" s="1">
        <v>10000</v>
      </c>
      <c r="P3321" s="1">
        <v>1</v>
      </c>
      <c r="Q3321" s="1">
        <v>175</v>
      </c>
      <c r="R3321" s="1" t="str">
        <f>IFERROR(VLOOKUP(K3321,Proveedores!$A$2:$B$500,2,0),"Agregar")</f>
        <v xml:space="preserve">Corporacion Rio Lujan S.A. </v>
      </c>
      <c r="S3321" s="5">
        <f t="shared" si="51"/>
        <v>1750000</v>
      </c>
    </row>
    <row r="3322" spans="1:19" x14ac:dyDescent="0.2">
      <c r="A3322" s="7">
        <v>44120.041041666664</v>
      </c>
      <c r="B3322" s="1" t="s">
        <v>11844</v>
      </c>
      <c r="C3322" s="1" t="s">
        <v>11845</v>
      </c>
      <c r="D3322" s="1" t="s">
        <v>1621</v>
      </c>
      <c r="E3322" s="1">
        <v>1435</v>
      </c>
      <c r="F3322" s="7">
        <v>44104</v>
      </c>
      <c r="G3322" s="1" t="s">
        <v>11432</v>
      </c>
      <c r="H3322" s="5">
        <v>2144680</v>
      </c>
      <c r="I3322" s="1">
        <v>1</v>
      </c>
      <c r="J3322" s="1">
        <v>0</v>
      </c>
      <c r="K3322" s="1" t="s">
        <v>9025</v>
      </c>
      <c r="L3322" s="1" t="s">
        <v>10220</v>
      </c>
      <c r="M3322" s="1">
        <v>10</v>
      </c>
      <c r="N3322" s="1" t="s">
        <v>11846</v>
      </c>
      <c r="O3322" s="1">
        <v>1560</v>
      </c>
      <c r="P3322" s="1">
        <v>1</v>
      </c>
      <c r="Q3322" s="1">
        <v>253</v>
      </c>
      <c r="R3322" s="1" t="str">
        <f>IFERROR(VLOOKUP(K3322,Proveedores!$A$2:$B$500,2,0),"Agregar")</f>
        <v xml:space="preserve">Corporacion Rio Lujan S.A. </v>
      </c>
      <c r="S3322" s="5">
        <f t="shared" si="51"/>
        <v>394680</v>
      </c>
    </row>
    <row r="3323" spans="1:19" x14ac:dyDescent="0.2">
      <c r="A3323" s="7">
        <v>44120.485474537039</v>
      </c>
      <c r="B3323" s="1" t="s">
        <v>11847</v>
      </c>
      <c r="C3323" s="1" t="s">
        <v>11848</v>
      </c>
      <c r="D3323" s="1" t="s">
        <v>1621</v>
      </c>
      <c r="E3323" s="1" t="s">
        <v>11849</v>
      </c>
      <c r="F3323" s="7">
        <v>44117</v>
      </c>
      <c r="G3323" s="1" t="s">
        <v>692</v>
      </c>
      <c r="H3323" s="5">
        <v>739804.86</v>
      </c>
      <c r="I3323" s="1">
        <v>0</v>
      </c>
      <c r="J3323" s="1" t="s">
        <v>1255</v>
      </c>
      <c r="K3323" s="1" t="s">
        <v>3255</v>
      </c>
      <c r="L3323" s="1">
        <v>34</v>
      </c>
      <c r="M3323" s="1" t="s">
        <v>4326</v>
      </c>
      <c r="N3323" s="1" t="s">
        <v>5683</v>
      </c>
      <c r="O3323" s="1">
        <v>12417</v>
      </c>
      <c r="P3323" s="1" t="s">
        <v>4328</v>
      </c>
      <c r="Q3323" s="1">
        <v>59.58</v>
      </c>
      <c r="R3323" s="1" t="str">
        <f>IFERROR(VLOOKUP(K3323,Proveedores!$A$2:$B$500,2,0),"Agregar")</f>
        <v>LABORATORIO ELEA PHOENIX S.A.</v>
      </c>
      <c r="S3323" s="5">
        <f t="shared" si="51"/>
        <v>739804.86</v>
      </c>
    </row>
    <row r="3324" spans="1:19" x14ac:dyDescent="0.2">
      <c r="A3324" s="7">
        <v>44120.487314814818</v>
      </c>
      <c r="B3324" s="1" t="s">
        <v>11850</v>
      </c>
      <c r="C3324" s="1" t="s">
        <v>11851</v>
      </c>
      <c r="D3324" s="1" t="s">
        <v>1621</v>
      </c>
      <c r="E3324" s="1" t="s">
        <v>11852</v>
      </c>
      <c r="F3324" s="7">
        <v>44117</v>
      </c>
      <c r="G3324" s="1" t="s">
        <v>692</v>
      </c>
      <c r="H3324" s="5">
        <v>734025.6</v>
      </c>
      <c r="I3324" s="1">
        <v>0</v>
      </c>
      <c r="J3324" s="1" t="s">
        <v>693</v>
      </c>
      <c r="K3324" s="1" t="s">
        <v>3255</v>
      </c>
      <c r="L3324" s="1">
        <v>34</v>
      </c>
      <c r="M3324" s="1" t="s">
        <v>4326</v>
      </c>
      <c r="N3324" s="1" t="s">
        <v>5683</v>
      </c>
      <c r="O3324" s="1">
        <v>12320</v>
      </c>
      <c r="P3324" s="1" t="s">
        <v>4328</v>
      </c>
      <c r="Q3324" s="1">
        <v>59.58</v>
      </c>
      <c r="R3324" s="1" t="str">
        <f>IFERROR(VLOOKUP(K3324,Proveedores!$A$2:$B$500,2,0),"Agregar")</f>
        <v>LABORATORIO ELEA PHOENIX S.A.</v>
      </c>
      <c r="S3324" s="5">
        <f t="shared" si="51"/>
        <v>734025.6</v>
      </c>
    </row>
    <row r="3325" spans="1:19" x14ac:dyDescent="0.2">
      <c r="A3325" s="7">
        <v>44120.493506944447</v>
      </c>
      <c r="B3325" s="1" t="s">
        <v>11853</v>
      </c>
      <c r="C3325" s="1" t="s">
        <v>11854</v>
      </c>
      <c r="D3325" s="1" t="s">
        <v>1621</v>
      </c>
      <c r="E3325" s="1" t="s">
        <v>11855</v>
      </c>
      <c r="F3325" s="7">
        <v>44117</v>
      </c>
      <c r="G3325" s="1" t="s">
        <v>692</v>
      </c>
      <c r="H3325" s="5">
        <v>479261.52</v>
      </c>
      <c r="I3325" s="1">
        <v>0</v>
      </c>
      <c r="J3325" s="1" t="s">
        <v>1255</v>
      </c>
      <c r="K3325" s="1" t="s">
        <v>3255</v>
      </c>
      <c r="L3325" s="1">
        <v>34</v>
      </c>
      <c r="M3325" s="1" t="s">
        <v>4326</v>
      </c>
      <c r="N3325" s="1" t="s">
        <v>5683</v>
      </c>
      <c r="O3325" s="1">
        <v>8044</v>
      </c>
      <c r="P3325" s="1" t="s">
        <v>4328</v>
      </c>
      <c r="Q3325" s="1">
        <v>59.58</v>
      </c>
      <c r="R3325" s="1" t="str">
        <f>IFERROR(VLOOKUP(K3325,Proveedores!$A$2:$B$500,2,0),"Agregar")</f>
        <v>LABORATORIO ELEA PHOENIX S.A.</v>
      </c>
      <c r="S3325" s="5">
        <f t="shared" si="51"/>
        <v>479261.51999999996</v>
      </c>
    </row>
    <row r="3326" spans="1:19" x14ac:dyDescent="0.2">
      <c r="A3326" s="7">
        <v>44120.539826388886</v>
      </c>
      <c r="B3326" s="1" t="s">
        <v>11856</v>
      </c>
      <c r="C3326" s="1" t="s">
        <v>11857</v>
      </c>
      <c r="D3326" s="1" t="s">
        <v>1621</v>
      </c>
      <c r="E3326" s="1" t="s">
        <v>11858</v>
      </c>
      <c r="F3326" s="7">
        <v>44068</v>
      </c>
      <c r="G3326" s="1" t="s">
        <v>1352</v>
      </c>
      <c r="H3326" s="5">
        <v>85865.2</v>
      </c>
      <c r="I3326" s="1">
        <v>1728</v>
      </c>
      <c r="J3326" s="1">
        <v>0</v>
      </c>
      <c r="K3326" s="1" t="s">
        <v>6366</v>
      </c>
      <c r="L3326" s="1">
        <v>1</v>
      </c>
      <c r="M3326" s="1" t="s">
        <v>8722</v>
      </c>
      <c r="N3326" s="1" t="s">
        <v>8723</v>
      </c>
      <c r="O3326" s="1">
        <v>10</v>
      </c>
      <c r="P3326" s="1" t="s">
        <v>8724</v>
      </c>
      <c r="Q3326" s="1">
        <v>8586.52</v>
      </c>
      <c r="R3326" s="1" t="str">
        <f>IFERROR(VLOOKUP(K3326,Proveedores!$A$2:$B$500,2,0),"Agregar")</f>
        <v>Pfizer S.R.L.</v>
      </c>
      <c r="S3326" s="5">
        <f t="shared" si="51"/>
        <v>85865.200000000012</v>
      </c>
    </row>
    <row r="3327" spans="1:19" x14ac:dyDescent="0.2">
      <c r="A3327" s="7">
        <v>44120.541238425925</v>
      </c>
      <c r="B3327" s="1" t="s">
        <v>11859</v>
      </c>
      <c r="C3327" s="1" t="s">
        <v>11860</v>
      </c>
      <c r="D3327" s="1" t="s">
        <v>1621</v>
      </c>
      <c r="E3327" s="1" t="s">
        <v>11861</v>
      </c>
      <c r="F3327" s="7">
        <v>44119</v>
      </c>
      <c r="G3327" s="1" t="s">
        <v>759</v>
      </c>
      <c r="H3327" s="5">
        <v>2713591.91</v>
      </c>
      <c r="I3327" s="1">
        <v>1111</v>
      </c>
      <c r="J3327" s="1" t="s">
        <v>760</v>
      </c>
      <c r="K3327" s="1" t="s">
        <v>7912</v>
      </c>
      <c r="L3327" s="1">
        <v>12</v>
      </c>
      <c r="M3327" s="1" t="s">
        <v>7322</v>
      </c>
      <c r="N3327" s="1" t="s">
        <v>10358</v>
      </c>
      <c r="O3327" s="1">
        <v>5694</v>
      </c>
      <c r="P3327" s="1" t="s">
        <v>7907</v>
      </c>
      <c r="Q3327" s="1">
        <v>47657000</v>
      </c>
      <c r="R3327" s="1" t="str">
        <f>IFERROR(VLOOKUP(K3327,Proveedores!$A$2:$B$500,2,0),"Agregar")</f>
        <v>CORREO OFICIAL DE LA REPÚBLICA ARGENTINA S.A..</v>
      </c>
      <c r="S3327" s="5">
        <f t="shared" si="51"/>
        <v>271358958000</v>
      </c>
    </row>
    <row r="3328" spans="1:19" x14ac:dyDescent="0.2">
      <c r="A3328" s="7">
        <v>44120.545613425929</v>
      </c>
      <c r="B3328" s="1" t="s">
        <v>11862</v>
      </c>
      <c r="C3328" s="1" t="s">
        <v>11863</v>
      </c>
      <c r="D3328" s="1" t="s">
        <v>1621</v>
      </c>
      <c r="E3328" s="1" t="s">
        <v>11864</v>
      </c>
      <c r="F3328" s="7">
        <v>44119</v>
      </c>
      <c r="G3328" s="1" t="s">
        <v>759</v>
      </c>
      <c r="H3328" s="5">
        <v>7796603.3700000001</v>
      </c>
      <c r="I3328" s="1">
        <v>1111</v>
      </c>
      <c r="J3328" s="1" t="s">
        <v>763</v>
      </c>
      <c r="K3328" s="1" t="s">
        <v>7912</v>
      </c>
      <c r="L3328" s="1">
        <v>11</v>
      </c>
      <c r="M3328" s="1" t="s">
        <v>7322</v>
      </c>
      <c r="N3328" s="1" t="s">
        <v>10358</v>
      </c>
      <c r="O3328" s="1">
        <v>6793</v>
      </c>
      <c r="P3328" s="1" t="s">
        <v>7907</v>
      </c>
      <c r="Q3328" s="1">
        <v>114773999</v>
      </c>
      <c r="R3328" s="1" t="str">
        <f>IFERROR(VLOOKUP(K3328,Proveedores!$A$2:$B$500,2,0),"Agregar")</f>
        <v>CORREO OFICIAL DE LA REPÚBLICA ARGENTINA S.A..</v>
      </c>
      <c r="S3328" s="5">
        <f t="shared" si="51"/>
        <v>779659775207</v>
      </c>
    </row>
    <row r="3329" spans="1:19" x14ac:dyDescent="0.2">
      <c r="A3329" s="7">
        <v>44120.548090277778</v>
      </c>
      <c r="B3329" s="1" t="s">
        <v>11865</v>
      </c>
      <c r="C3329" s="1" t="s">
        <v>11866</v>
      </c>
      <c r="D3329" s="1" t="s">
        <v>1621</v>
      </c>
      <c r="E3329" s="1" t="s">
        <v>11867</v>
      </c>
      <c r="F3329" s="7">
        <v>44112</v>
      </c>
      <c r="G3329" s="1" t="s">
        <v>8880</v>
      </c>
      <c r="H3329" s="5">
        <v>2368982.7000000002</v>
      </c>
      <c r="I3329" s="1">
        <v>1901</v>
      </c>
      <c r="J3329" s="1">
        <v>0</v>
      </c>
      <c r="K3329" s="1" t="s">
        <v>8881</v>
      </c>
      <c r="L3329" s="1">
        <v>10</v>
      </c>
      <c r="M3329" s="1" t="s">
        <v>8882</v>
      </c>
      <c r="N3329" s="1" t="s">
        <v>8883</v>
      </c>
      <c r="O3329" s="1">
        <v>7695</v>
      </c>
      <c r="P3329" s="1" t="s">
        <v>1833</v>
      </c>
      <c r="Q3329" s="1">
        <v>307.86</v>
      </c>
      <c r="R3329" s="1" t="str">
        <f>IFERROR(VLOOKUP(K3329,Proveedores!$A$2:$B$500,2,0),"Agregar")</f>
        <v>ECOFACTORY S.R.L.</v>
      </c>
      <c r="S3329" s="5">
        <f t="shared" si="51"/>
        <v>2368982.7000000002</v>
      </c>
    </row>
    <row r="3330" spans="1:19" x14ac:dyDescent="0.2">
      <c r="A3330" s="7">
        <v>44120.548750000002</v>
      </c>
      <c r="B3330" s="1" t="s">
        <v>11868</v>
      </c>
      <c r="C3330" s="1" t="s">
        <v>11869</v>
      </c>
      <c r="D3330" s="1" t="s">
        <v>1621</v>
      </c>
      <c r="E3330" s="1" t="s">
        <v>11870</v>
      </c>
      <c r="F3330" s="7">
        <v>44119</v>
      </c>
      <c r="G3330" s="1" t="s">
        <v>759</v>
      </c>
      <c r="H3330" s="5">
        <v>6944979.9199999999</v>
      </c>
      <c r="I3330" s="1">
        <v>1111</v>
      </c>
      <c r="J3330" s="1" t="s">
        <v>763</v>
      </c>
      <c r="K3330" s="1" t="s">
        <v>7912</v>
      </c>
      <c r="L3330" s="1">
        <v>11</v>
      </c>
      <c r="M3330" s="1" t="s">
        <v>7322</v>
      </c>
      <c r="N3330" s="1" t="s">
        <v>10358</v>
      </c>
      <c r="O3330" s="1">
        <v>6051</v>
      </c>
      <c r="P3330" s="1" t="s">
        <v>7907</v>
      </c>
      <c r="Q3330" s="1">
        <v>114773999</v>
      </c>
      <c r="R3330" s="1" t="str">
        <f>IFERROR(VLOOKUP(K3330,Proveedores!$A$2:$B$500,2,0),"Agregar")</f>
        <v>CORREO OFICIAL DE LA REPÚBLICA ARGENTINA S.A..</v>
      </c>
      <c r="S3330" s="5">
        <f t="shared" si="51"/>
        <v>694497467949</v>
      </c>
    </row>
    <row r="3331" spans="1:19" x14ac:dyDescent="0.2">
      <c r="A3331" s="7">
        <v>44120.552175925928</v>
      </c>
      <c r="B3331" s="1" t="s">
        <v>11871</v>
      </c>
      <c r="C3331" s="1" t="s">
        <v>11872</v>
      </c>
      <c r="D3331" s="1" t="s">
        <v>1621</v>
      </c>
      <c r="E3331" s="1" t="s">
        <v>11873</v>
      </c>
      <c r="F3331" s="7">
        <v>44119</v>
      </c>
      <c r="G3331" s="1" t="s">
        <v>759</v>
      </c>
      <c r="H3331" s="5">
        <v>8051401.9400000004</v>
      </c>
      <c r="I3331" s="1">
        <v>1111</v>
      </c>
      <c r="J3331" s="1" t="s">
        <v>763</v>
      </c>
      <c r="K3331" s="1" t="s">
        <v>7912</v>
      </c>
      <c r="L3331" s="1">
        <v>11</v>
      </c>
      <c r="M3331" s="1" t="s">
        <v>7322</v>
      </c>
      <c r="N3331" s="1" t="s">
        <v>10358</v>
      </c>
      <c r="O3331" s="1">
        <v>7015</v>
      </c>
      <c r="P3331" s="1" t="s">
        <v>7907</v>
      </c>
      <c r="Q3331" s="1">
        <v>114773999</v>
      </c>
      <c r="R3331" s="1" t="str">
        <f>IFERROR(VLOOKUP(K3331,Proveedores!$A$2:$B$500,2,0),"Agregar")</f>
        <v>CORREO OFICIAL DE LA REPÚBLICA ARGENTINA S.A..</v>
      </c>
      <c r="S3331" s="5">
        <f t="shared" ref="S3331:S3394" si="52">Q3331*O3331</f>
        <v>805139602985</v>
      </c>
    </row>
    <row r="3332" spans="1:19" x14ac:dyDescent="0.2">
      <c r="A3332" s="7">
        <v>44120.552766203706</v>
      </c>
      <c r="B3332" s="1" t="s">
        <v>11874</v>
      </c>
      <c r="C3332" s="1" t="s">
        <v>11875</v>
      </c>
      <c r="D3332" s="1" t="s">
        <v>1621</v>
      </c>
      <c r="E3332" s="1" t="s">
        <v>11876</v>
      </c>
      <c r="F3332" s="7">
        <v>44068</v>
      </c>
      <c r="G3332" s="1" t="s">
        <v>692</v>
      </c>
      <c r="H3332" s="5">
        <v>1803.46</v>
      </c>
      <c r="I3332" s="1">
        <v>1602</v>
      </c>
      <c r="J3332" s="1" t="s">
        <v>1257</v>
      </c>
      <c r="K3332" s="1" t="s">
        <v>6366</v>
      </c>
      <c r="L3332" s="1">
        <v>17</v>
      </c>
      <c r="M3332" s="1" t="s">
        <v>3328</v>
      </c>
      <c r="N3332" s="1" t="s">
        <v>7924</v>
      </c>
      <c r="O3332" s="1">
        <v>144</v>
      </c>
      <c r="P3332" s="1" t="s">
        <v>7925</v>
      </c>
      <c r="Q3332" s="1">
        <v>12.52</v>
      </c>
      <c r="R3332" s="1" t="str">
        <f>IFERROR(VLOOKUP(K3332,Proveedores!$A$2:$B$500,2,0),"Agregar")</f>
        <v>Pfizer S.R.L.</v>
      </c>
      <c r="S3332" s="5">
        <f t="shared" si="52"/>
        <v>1802.8799999999999</v>
      </c>
    </row>
    <row r="3333" spans="1:19" x14ac:dyDescent="0.2">
      <c r="A3333" s="7">
        <v>44120.554363425923</v>
      </c>
      <c r="B3333" s="1" t="s">
        <v>11877</v>
      </c>
      <c r="C3333" s="1" t="s">
        <v>11878</v>
      </c>
      <c r="D3333" s="1" t="s">
        <v>1621</v>
      </c>
      <c r="E3333" s="1" t="s">
        <v>11879</v>
      </c>
      <c r="F3333" s="7">
        <v>44119</v>
      </c>
      <c r="G3333" s="1" t="s">
        <v>759</v>
      </c>
      <c r="H3333" s="5">
        <v>6800364.5800000001</v>
      </c>
      <c r="I3333" s="1">
        <v>1111</v>
      </c>
      <c r="J3333" s="1" t="s">
        <v>763</v>
      </c>
      <c r="K3333" s="1" t="s">
        <v>7912</v>
      </c>
      <c r="L3333" s="1">
        <v>11</v>
      </c>
      <c r="M3333" s="1" t="s">
        <v>7322</v>
      </c>
      <c r="N3333" s="1" t="s">
        <v>10358</v>
      </c>
      <c r="O3333" s="1">
        <v>5925</v>
      </c>
      <c r="P3333" s="1" t="s">
        <v>7907</v>
      </c>
      <c r="Q3333" s="1">
        <v>114773999</v>
      </c>
      <c r="R3333" s="1" t="str">
        <f>IFERROR(VLOOKUP(K3333,Proveedores!$A$2:$B$500,2,0),"Agregar")</f>
        <v>CORREO OFICIAL DE LA REPÚBLICA ARGENTINA S.A..</v>
      </c>
      <c r="S3333" s="5">
        <f t="shared" si="52"/>
        <v>680035944075</v>
      </c>
    </row>
    <row r="3334" spans="1:19" x14ac:dyDescent="0.2">
      <c r="A3334" s="7">
        <v>44120.55641203704</v>
      </c>
      <c r="B3334" s="1" t="s">
        <v>11880</v>
      </c>
      <c r="C3334" s="1" t="s">
        <v>11881</v>
      </c>
      <c r="D3334" s="1" t="s">
        <v>1621</v>
      </c>
      <c r="E3334" s="1" t="s">
        <v>11882</v>
      </c>
      <c r="F3334" s="7">
        <v>44119</v>
      </c>
      <c r="G3334" s="1" t="s">
        <v>759</v>
      </c>
      <c r="H3334" s="5">
        <v>6714284.5199999996</v>
      </c>
      <c r="I3334" s="1">
        <v>1111</v>
      </c>
      <c r="J3334" s="1" t="s">
        <v>763</v>
      </c>
      <c r="K3334" s="1" t="s">
        <v>7912</v>
      </c>
      <c r="L3334" s="1">
        <v>11</v>
      </c>
      <c r="M3334" s="1" t="s">
        <v>7322</v>
      </c>
      <c r="N3334" s="1" t="s">
        <v>10358</v>
      </c>
      <c r="O3334" s="1">
        <v>5850</v>
      </c>
      <c r="P3334" s="1" t="s">
        <v>7907</v>
      </c>
      <c r="Q3334" s="1">
        <v>114773999</v>
      </c>
      <c r="R3334" s="1" t="str">
        <f>IFERROR(VLOOKUP(K3334,Proveedores!$A$2:$B$500,2,0),"Agregar")</f>
        <v>CORREO OFICIAL DE LA REPÚBLICA ARGENTINA S.A..</v>
      </c>
      <c r="S3334" s="5">
        <f t="shared" si="52"/>
        <v>671427894150</v>
      </c>
    </row>
    <row r="3335" spans="1:19" x14ac:dyDescent="0.2">
      <c r="A3335" s="7">
        <v>44120.558298611111</v>
      </c>
      <c r="B3335" s="1" t="s">
        <v>11883</v>
      </c>
      <c r="C3335" s="1" t="s">
        <v>11884</v>
      </c>
      <c r="D3335" s="1" t="s">
        <v>1621</v>
      </c>
      <c r="E3335" s="1" t="s">
        <v>11885</v>
      </c>
      <c r="F3335" s="7">
        <v>44119</v>
      </c>
      <c r="G3335" s="1" t="s">
        <v>759</v>
      </c>
      <c r="H3335" s="5">
        <v>8494430.4600000009</v>
      </c>
      <c r="I3335" s="1">
        <v>1111</v>
      </c>
      <c r="J3335" s="1" t="s">
        <v>763</v>
      </c>
      <c r="K3335" s="1" t="s">
        <v>7912</v>
      </c>
      <c r="L3335" s="1">
        <v>11</v>
      </c>
      <c r="M3335" s="1" t="s">
        <v>7322</v>
      </c>
      <c r="N3335" s="1" t="s">
        <v>10358</v>
      </c>
      <c r="O3335" s="1">
        <v>7401</v>
      </c>
      <c r="P3335" s="1" t="s">
        <v>7907</v>
      </c>
      <c r="Q3335" s="1">
        <v>114773999</v>
      </c>
      <c r="R3335" s="1" t="str">
        <f>IFERROR(VLOOKUP(K3335,Proveedores!$A$2:$B$500,2,0),"Agregar")</f>
        <v>CORREO OFICIAL DE LA REPÚBLICA ARGENTINA S.A..</v>
      </c>
      <c r="S3335" s="5">
        <f t="shared" si="52"/>
        <v>849442366599</v>
      </c>
    </row>
    <row r="3336" spans="1:19" x14ac:dyDescent="0.2">
      <c r="A3336" s="7">
        <v>44120.559861111113</v>
      </c>
      <c r="B3336" s="1" t="s">
        <v>11886</v>
      </c>
      <c r="C3336" s="1" t="s">
        <v>11887</v>
      </c>
      <c r="D3336" s="1" t="s">
        <v>1621</v>
      </c>
      <c r="E3336" s="1" t="s">
        <v>11888</v>
      </c>
      <c r="F3336" s="7">
        <v>44119</v>
      </c>
      <c r="G3336" s="1" t="s">
        <v>759</v>
      </c>
      <c r="H3336" s="5">
        <v>22398.82</v>
      </c>
      <c r="I3336" s="1">
        <v>1111</v>
      </c>
      <c r="J3336" s="1" t="s">
        <v>760</v>
      </c>
      <c r="K3336" s="1" t="s">
        <v>7912</v>
      </c>
      <c r="L3336" s="1">
        <v>17</v>
      </c>
      <c r="M3336" s="1" t="s">
        <v>7322</v>
      </c>
      <c r="N3336" s="1" t="s">
        <v>10358</v>
      </c>
      <c r="O3336" s="1">
        <v>47</v>
      </c>
      <c r="P3336" s="1" t="s">
        <v>7907</v>
      </c>
      <c r="Q3336" s="1">
        <v>47657000</v>
      </c>
      <c r="R3336" s="1" t="str">
        <f>IFERROR(VLOOKUP(K3336,Proveedores!$A$2:$B$500,2,0),"Agregar")</f>
        <v>CORREO OFICIAL DE LA REPÚBLICA ARGENTINA S.A..</v>
      </c>
      <c r="S3336" s="5">
        <f t="shared" si="52"/>
        <v>2239879000</v>
      </c>
    </row>
    <row r="3337" spans="1:19" x14ac:dyDescent="0.2">
      <c r="A3337" s="7">
        <v>44120.59511574074</v>
      </c>
      <c r="B3337" s="1" t="s">
        <v>11889</v>
      </c>
      <c r="C3337" s="1" t="s">
        <v>11890</v>
      </c>
      <c r="D3337" s="1" t="s">
        <v>1621</v>
      </c>
      <c r="E3337" s="1" t="s">
        <v>11891</v>
      </c>
      <c r="F3337" s="7">
        <v>44085</v>
      </c>
      <c r="G3337" s="1" t="s">
        <v>1286</v>
      </c>
      <c r="H3337" s="5">
        <v>12294800</v>
      </c>
      <c r="I3337" s="1">
        <v>1770</v>
      </c>
      <c r="J3337" s="1">
        <v>0</v>
      </c>
      <c r="K3337" s="1" t="s">
        <v>6366</v>
      </c>
      <c r="L3337" s="1">
        <v>7</v>
      </c>
      <c r="M3337" s="1" t="s">
        <v>11892</v>
      </c>
      <c r="N3337" s="1" t="s">
        <v>11893</v>
      </c>
      <c r="O3337" s="1">
        <v>70000</v>
      </c>
      <c r="P3337" s="1" t="s">
        <v>2607</v>
      </c>
      <c r="Q3337" s="1">
        <v>175.64</v>
      </c>
      <c r="R3337" s="1" t="str">
        <f>IFERROR(VLOOKUP(K3337,Proveedores!$A$2:$B$500,2,0),"Agregar")</f>
        <v>Pfizer S.R.L.</v>
      </c>
      <c r="S3337" s="5">
        <f t="shared" si="52"/>
        <v>12294799.999999998</v>
      </c>
    </row>
    <row r="3338" spans="1:19" x14ac:dyDescent="0.2">
      <c r="A3338" s="7">
        <v>44120.606168981481</v>
      </c>
      <c r="B3338" s="1" t="s">
        <v>11894</v>
      </c>
      <c r="C3338" s="1" t="s">
        <v>11895</v>
      </c>
      <c r="D3338" s="1" t="s">
        <v>1621</v>
      </c>
      <c r="E3338" s="1" t="s">
        <v>11896</v>
      </c>
      <c r="F3338" s="7">
        <v>44084</v>
      </c>
      <c r="G3338" s="1" t="s">
        <v>692</v>
      </c>
      <c r="H3338" s="5">
        <v>3782532.89</v>
      </c>
      <c r="I3338" s="1">
        <v>1781</v>
      </c>
      <c r="J3338" s="1">
        <v>0</v>
      </c>
      <c r="K3338" s="1" t="s">
        <v>6366</v>
      </c>
      <c r="L3338" s="1">
        <v>4</v>
      </c>
      <c r="M3338" s="1" t="s">
        <v>7916</v>
      </c>
      <c r="N3338" s="1" t="s">
        <v>7916</v>
      </c>
      <c r="O3338" s="1">
        <v>222646</v>
      </c>
      <c r="P3338" s="1" t="s">
        <v>7917</v>
      </c>
      <c r="Q3338" s="1">
        <v>0.56630000000000003</v>
      </c>
      <c r="R3338" s="1" t="str">
        <f>IFERROR(VLOOKUP(K3338,Proveedores!$A$2:$B$500,2,0),"Agregar")</f>
        <v>Pfizer S.R.L.</v>
      </c>
      <c r="S3338" s="5">
        <f t="shared" si="52"/>
        <v>126084.42980000001</v>
      </c>
    </row>
    <row r="3339" spans="1:19" x14ac:dyDescent="0.2">
      <c r="A3339" s="7">
        <v>44120.616481481484</v>
      </c>
      <c r="B3339" s="1" t="s">
        <v>11897</v>
      </c>
      <c r="C3339" s="1" t="s">
        <v>11898</v>
      </c>
      <c r="D3339" s="1" t="s">
        <v>1621</v>
      </c>
      <c r="E3339" s="1" t="s">
        <v>11899</v>
      </c>
      <c r="F3339" s="7">
        <v>44075</v>
      </c>
      <c r="G3339" s="1" t="s">
        <v>472</v>
      </c>
      <c r="H3339" s="5">
        <v>2902838.4</v>
      </c>
      <c r="I3339" s="1">
        <v>1732</v>
      </c>
      <c r="J3339" s="1">
        <v>0</v>
      </c>
      <c r="K3339" s="1" t="s">
        <v>6366</v>
      </c>
      <c r="L3339" s="1">
        <v>3</v>
      </c>
      <c r="M3339" s="1" t="s">
        <v>6443</v>
      </c>
      <c r="N3339" s="1" t="s">
        <v>11900</v>
      </c>
      <c r="O3339" s="1">
        <v>16456</v>
      </c>
      <c r="P3339" s="1" t="s">
        <v>11901</v>
      </c>
      <c r="Q3339" s="1">
        <v>176.4</v>
      </c>
      <c r="R3339" s="1" t="str">
        <f>IFERROR(VLOOKUP(K3339,Proveedores!$A$2:$B$500,2,0),"Agregar")</f>
        <v>Pfizer S.R.L.</v>
      </c>
      <c r="S3339" s="5">
        <f t="shared" si="52"/>
        <v>2902838.4</v>
      </c>
    </row>
    <row r="3340" spans="1:19" x14ac:dyDescent="0.2">
      <c r="A3340" s="7">
        <v>44120.626562500001</v>
      </c>
      <c r="B3340" s="1" t="s">
        <v>11902</v>
      </c>
      <c r="C3340" s="1" t="s">
        <v>11903</v>
      </c>
      <c r="D3340" s="1" t="s">
        <v>1621</v>
      </c>
      <c r="E3340" s="1" t="s">
        <v>11904</v>
      </c>
      <c r="F3340" s="7">
        <v>44083</v>
      </c>
      <c r="G3340" s="1" t="s">
        <v>472</v>
      </c>
      <c r="H3340" s="5">
        <v>1066161.6000000001</v>
      </c>
      <c r="I3340" s="1">
        <v>1887</v>
      </c>
      <c r="J3340" s="1">
        <v>0</v>
      </c>
      <c r="K3340" s="1" t="s">
        <v>6366</v>
      </c>
      <c r="L3340" s="1">
        <v>3</v>
      </c>
      <c r="M3340" s="1" t="s">
        <v>6443</v>
      </c>
      <c r="N3340" s="1" t="s">
        <v>11900</v>
      </c>
      <c r="O3340" s="1">
        <v>6044</v>
      </c>
      <c r="P3340" s="1" t="s">
        <v>11901</v>
      </c>
      <c r="Q3340" s="1">
        <v>176.4</v>
      </c>
      <c r="R3340" s="1" t="str">
        <f>IFERROR(VLOOKUP(K3340,Proveedores!$A$2:$B$500,2,0),"Agregar")</f>
        <v>Pfizer S.R.L.</v>
      </c>
      <c r="S3340" s="5">
        <f t="shared" si="52"/>
        <v>1066161.6000000001</v>
      </c>
    </row>
    <row r="3341" spans="1:19" x14ac:dyDescent="0.2">
      <c r="A3341" s="7">
        <v>44120.715648148151</v>
      </c>
      <c r="B3341" s="1" t="s">
        <v>11905</v>
      </c>
      <c r="C3341" s="1" t="s">
        <v>11906</v>
      </c>
      <c r="D3341" s="1" t="s">
        <v>1713</v>
      </c>
      <c r="E3341" s="1" t="s">
        <v>11907</v>
      </c>
      <c r="F3341" s="7">
        <v>44120</v>
      </c>
      <c r="G3341" s="1" t="s">
        <v>8644</v>
      </c>
      <c r="H3341" s="5">
        <v>548849.94999999995</v>
      </c>
      <c r="I3341" s="1" t="s">
        <v>8767</v>
      </c>
      <c r="J3341" s="1">
        <v>0</v>
      </c>
      <c r="K3341" s="1" t="s">
        <v>1426</v>
      </c>
      <c r="L3341" s="1" t="s">
        <v>11302</v>
      </c>
      <c r="M3341" s="1" t="s">
        <v>8768</v>
      </c>
      <c r="N3341" s="1" t="s">
        <v>8769</v>
      </c>
      <c r="O3341" s="1">
        <v>5000</v>
      </c>
      <c r="P3341" s="1" t="s">
        <v>7528</v>
      </c>
      <c r="Q3341" s="1">
        <v>109.77</v>
      </c>
      <c r="R3341" s="1" t="str">
        <f>IFERROR(VLOOKUP(K3341,Proveedores!$A$2:$B$500,2,0),"Agregar")</f>
        <v>SOUTEX S.A.</v>
      </c>
      <c r="S3341" s="5">
        <f t="shared" si="52"/>
        <v>548850</v>
      </c>
    </row>
    <row r="3342" spans="1:19" x14ac:dyDescent="0.2">
      <c r="A3342" s="7">
        <v>44123.341562499998</v>
      </c>
      <c r="B3342" s="1" t="s">
        <v>11908</v>
      </c>
      <c r="C3342" s="1" t="s">
        <v>11909</v>
      </c>
      <c r="D3342" s="1" t="s">
        <v>1621</v>
      </c>
      <c r="E3342" s="1" t="s">
        <v>11910</v>
      </c>
      <c r="F3342" s="7">
        <v>44120</v>
      </c>
      <c r="G3342" s="1" t="s">
        <v>1269</v>
      </c>
      <c r="H3342" s="5">
        <v>18264460</v>
      </c>
      <c r="I3342" s="1">
        <v>0</v>
      </c>
      <c r="J3342" s="1">
        <v>0</v>
      </c>
      <c r="K3342" s="1" t="s">
        <v>367</v>
      </c>
      <c r="L3342" s="1">
        <v>8</v>
      </c>
      <c r="M3342" s="1">
        <v>40538200</v>
      </c>
      <c r="N3342" s="1" t="s">
        <v>11911</v>
      </c>
      <c r="O3342" s="1">
        <v>674</v>
      </c>
      <c r="P3342" s="1" t="s">
        <v>2149</v>
      </c>
      <c r="Q3342" s="1">
        <v>870</v>
      </c>
      <c r="R3342" s="1" t="str">
        <f>IFERROR(VLOOKUP(K3342,Proveedores!$A$2:$B$500,2,0),"Agregar")</f>
        <v>LABORATORIOS RICHET SA</v>
      </c>
      <c r="S3342" s="5">
        <f t="shared" si="52"/>
        <v>586380</v>
      </c>
    </row>
    <row r="3343" spans="1:19" x14ac:dyDescent="0.2">
      <c r="A3343" s="7">
        <v>44123.341562499998</v>
      </c>
      <c r="B3343" s="1" t="s">
        <v>11908</v>
      </c>
      <c r="C3343" s="1" t="s">
        <v>11909</v>
      </c>
      <c r="D3343" s="1" t="s">
        <v>1621</v>
      </c>
      <c r="E3343" s="1" t="s">
        <v>11910</v>
      </c>
      <c r="F3343" s="7">
        <v>44120</v>
      </c>
      <c r="G3343" s="1" t="s">
        <v>1269</v>
      </c>
      <c r="H3343" s="5">
        <v>18264460</v>
      </c>
      <c r="I3343" s="1">
        <v>0</v>
      </c>
      <c r="J3343" s="1">
        <v>0</v>
      </c>
      <c r="K3343" s="1" t="s">
        <v>367</v>
      </c>
      <c r="L3343" s="1">
        <v>6</v>
      </c>
      <c r="M3343" s="1">
        <v>40130304</v>
      </c>
      <c r="N3343" s="1" t="s">
        <v>11912</v>
      </c>
      <c r="O3343" s="1">
        <v>1792</v>
      </c>
      <c r="P3343" s="1" t="s">
        <v>2149</v>
      </c>
      <c r="Q3343" s="1">
        <v>9865</v>
      </c>
      <c r="R3343" s="1" t="str">
        <f>IFERROR(VLOOKUP(K3343,Proveedores!$A$2:$B$500,2,0),"Agregar")</f>
        <v>LABORATORIOS RICHET SA</v>
      </c>
      <c r="S3343" s="5">
        <f t="shared" si="52"/>
        <v>17678080</v>
      </c>
    </row>
    <row r="3344" spans="1:19" x14ac:dyDescent="0.2">
      <c r="A3344" s="7">
        <v>44123.391273148147</v>
      </c>
      <c r="B3344" s="1" t="s">
        <v>11913</v>
      </c>
      <c r="C3344" s="1" t="s">
        <v>11914</v>
      </c>
      <c r="D3344" s="1" t="s">
        <v>1621</v>
      </c>
      <c r="E3344" s="1" t="s">
        <v>11915</v>
      </c>
      <c r="F3344" s="7">
        <v>44120</v>
      </c>
      <c r="G3344" s="1" t="s">
        <v>42</v>
      </c>
      <c r="H3344" s="5">
        <v>32387846.399999999</v>
      </c>
      <c r="I3344" s="1">
        <v>0</v>
      </c>
      <c r="J3344" s="1">
        <v>0</v>
      </c>
      <c r="K3344" s="1" t="s">
        <v>11503</v>
      </c>
      <c r="L3344" s="1">
        <v>1</v>
      </c>
      <c r="M3344" s="1" t="s">
        <v>11916</v>
      </c>
      <c r="N3344" s="1" t="s">
        <v>11505</v>
      </c>
      <c r="O3344" s="1">
        <v>17472</v>
      </c>
      <c r="P3344" s="1" t="s">
        <v>11506</v>
      </c>
      <c r="Q3344" s="1">
        <v>308.95</v>
      </c>
      <c r="R3344" s="1" t="str">
        <f>IFERROR(VLOOKUP(K3344,Proveedores!$A$2:$B$500,2,0),"Agregar")</f>
        <v>FABRICA DE ALIMENTOS SANTA CLARA S.A</v>
      </c>
      <c r="S3344" s="5">
        <f t="shared" si="52"/>
        <v>5397974.3999999994</v>
      </c>
    </row>
    <row r="3345" spans="1:19" x14ac:dyDescent="0.2">
      <c r="A3345" s="7">
        <v>44123.391273148147</v>
      </c>
      <c r="B3345" s="1" t="s">
        <v>11913</v>
      </c>
      <c r="C3345" s="1" t="s">
        <v>11914</v>
      </c>
      <c r="D3345" s="1" t="s">
        <v>1621</v>
      </c>
      <c r="E3345" s="1" t="s">
        <v>11915</v>
      </c>
      <c r="F3345" s="7">
        <v>44120</v>
      </c>
      <c r="G3345" s="1" t="s">
        <v>42</v>
      </c>
      <c r="H3345" s="5">
        <v>32387846.399999999</v>
      </c>
      <c r="I3345" s="1">
        <v>0</v>
      </c>
      <c r="J3345" s="1">
        <v>0</v>
      </c>
      <c r="K3345" s="1" t="s">
        <v>11503</v>
      </c>
      <c r="L3345" s="1">
        <v>2</v>
      </c>
      <c r="M3345" s="1" t="s">
        <v>11917</v>
      </c>
      <c r="N3345" s="1" t="s">
        <v>11505</v>
      </c>
      <c r="O3345" s="1">
        <v>17472</v>
      </c>
      <c r="P3345" s="1" t="s">
        <v>11506</v>
      </c>
      <c r="Q3345" s="1">
        <v>308.95</v>
      </c>
      <c r="R3345" s="1" t="str">
        <f>IFERROR(VLOOKUP(K3345,Proveedores!$A$2:$B$500,2,0),"Agregar")</f>
        <v>FABRICA DE ALIMENTOS SANTA CLARA S.A</v>
      </c>
      <c r="S3345" s="5">
        <f t="shared" si="52"/>
        <v>5397974.3999999994</v>
      </c>
    </row>
    <row r="3346" spans="1:19" x14ac:dyDescent="0.2">
      <c r="A3346" s="7">
        <v>44123.391273148147</v>
      </c>
      <c r="B3346" s="1" t="s">
        <v>11913</v>
      </c>
      <c r="C3346" s="1" t="s">
        <v>11914</v>
      </c>
      <c r="D3346" s="1" t="s">
        <v>1621</v>
      </c>
      <c r="E3346" s="1" t="s">
        <v>11915</v>
      </c>
      <c r="F3346" s="7">
        <v>44120</v>
      </c>
      <c r="G3346" s="1" t="s">
        <v>42</v>
      </c>
      <c r="H3346" s="5">
        <v>32387846.399999999</v>
      </c>
      <c r="I3346" s="1">
        <v>0</v>
      </c>
      <c r="J3346" s="1">
        <v>0</v>
      </c>
      <c r="K3346" s="1" t="s">
        <v>11503</v>
      </c>
      <c r="L3346" s="1">
        <v>3</v>
      </c>
      <c r="M3346" s="1" t="s">
        <v>11917</v>
      </c>
      <c r="N3346" s="1" t="s">
        <v>11505</v>
      </c>
      <c r="O3346" s="1">
        <v>17472</v>
      </c>
      <c r="P3346" s="1" t="s">
        <v>11506</v>
      </c>
      <c r="Q3346" s="1">
        <v>308.95</v>
      </c>
      <c r="R3346" s="1" t="str">
        <f>IFERROR(VLOOKUP(K3346,Proveedores!$A$2:$B$500,2,0),"Agregar")</f>
        <v>FABRICA DE ALIMENTOS SANTA CLARA S.A</v>
      </c>
      <c r="S3346" s="5">
        <f t="shared" si="52"/>
        <v>5397974.3999999994</v>
      </c>
    </row>
    <row r="3347" spans="1:19" x14ac:dyDescent="0.2">
      <c r="A3347" s="7">
        <v>44123.391273148147</v>
      </c>
      <c r="B3347" s="1" t="s">
        <v>11913</v>
      </c>
      <c r="C3347" s="1" t="s">
        <v>11914</v>
      </c>
      <c r="D3347" s="1" t="s">
        <v>1621</v>
      </c>
      <c r="E3347" s="1" t="s">
        <v>11915</v>
      </c>
      <c r="F3347" s="7">
        <v>44120</v>
      </c>
      <c r="G3347" s="1" t="s">
        <v>42</v>
      </c>
      <c r="H3347" s="5">
        <v>32387846.399999999</v>
      </c>
      <c r="I3347" s="1">
        <v>0</v>
      </c>
      <c r="J3347" s="1">
        <v>0</v>
      </c>
      <c r="K3347" s="1" t="s">
        <v>11503</v>
      </c>
      <c r="L3347" s="1">
        <v>4</v>
      </c>
      <c r="M3347" s="1" t="s">
        <v>11917</v>
      </c>
      <c r="N3347" s="1" t="s">
        <v>11505</v>
      </c>
      <c r="O3347" s="1">
        <v>17472</v>
      </c>
      <c r="P3347" s="1" t="s">
        <v>11506</v>
      </c>
      <c r="Q3347" s="1">
        <v>308.95</v>
      </c>
      <c r="R3347" s="1" t="str">
        <f>IFERROR(VLOOKUP(K3347,Proveedores!$A$2:$B$500,2,0),"Agregar")</f>
        <v>FABRICA DE ALIMENTOS SANTA CLARA S.A</v>
      </c>
      <c r="S3347" s="5">
        <f t="shared" si="52"/>
        <v>5397974.3999999994</v>
      </c>
    </row>
    <row r="3348" spans="1:19" x14ac:dyDescent="0.2">
      <c r="A3348" s="7">
        <v>44123.391273148147</v>
      </c>
      <c r="B3348" s="1" t="s">
        <v>11913</v>
      </c>
      <c r="C3348" s="1" t="s">
        <v>11914</v>
      </c>
      <c r="D3348" s="1" t="s">
        <v>1621</v>
      </c>
      <c r="E3348" s="1" t="s">
        <v>11915</v>
      </c>
      <c r="F3348" s="7">
        <v>44120</v>
      </c>
      <c r="G3348" s="1" t="s">
        <v>42</v>
      </c>
      <c r="H3348" s="5">
        <v>32387846.399999999</v>
      </c>
      <c r="I3348" s="1">
        <v>0</v>
      </c>
      <c r="J3348" s="1">
        <v>0</v>
      </c>
      <c r="K3348" s="1" t="s">
        <v>11503</v>
      </c>
      <c r="L3348" s="1">
        <v>5</v>
      </c>
      <c r="M3348" s="1" t="s">
        <v>11917</v>
      </c>
      <c r="N3348" s="1" t="s">
        <v>11505</v>
      </c>
      <c r="O3348" s="1">
        <v>17472</v>
      </c>
      <c r="P3348" s="1" t="s">
        <v>11506</v>
      </c>
      <c r="Q3348" s="1">
        <v>308.95</v>
      </c>
      <c r="R3348" s="1" t="str">
        <f>IFERROR(VLOOKUP(K3348,Proveedores!$A$2:$B$500,2,0),"Agregar")</f>
        <v>FABRICA DE ALIMENTOS SANTA CLARA S.A</v>
      </c>
      <c r="S3348" s="5">
        <f t="shared" si="52"/>
        <v>5397974.3999999994</v>
      </c>
    </row>
    <row r="3349" spans="1:19" x14ac:dyDescent="0.2">
      <c r="A3349" s="7">
        <v>44123.391273148147</v>
      </c>
      <c r="B3349" s="1" t="s">
        <v>11913</v>
      </c>
      <c r="C3349" s="1" t="s">
        <v>11914</v>
      </c>
      <c r="D3349" s="1" t="s">
        <v>1621</v>
      </c>
      <c r="E3349" s="1" t="s">
        <v>11915</v>
      </c>
      <c r="F3349" s="7">
        <v>44120</v>
      </c>
      <c r="G3349" s="1" t="s">
        <v>42</v>
      </c>
      <c r="H3349" s="5">
        <v>32387846.399999999</v>
      </c>
      <c r="I3349" s="1">
        <v>0</v>
      </c>
      <c r="J3349" s="1">
        <v>0</v>
      </c>
      <c r="K3349" s="1" t="s">
        <v>11503</v>
      </c>
      <c r="L3349" s="1">
        <v>6</v>
      </c>
      <c r="M3349" s="1" t="s">
        <v>11917</v>
      </c>
      <c r="N3349" s="1" t="s">
        <v>11505</v>
      </c>
      <c r="O3349" s="1">
        <v>17472</v>
      </c>
      <c r="P3349" s="1" t="s">
        <v>11506</v>
      </c>
      <c r="Q3349" s="1">
        <v>308.95</v>
      </c>
      <c r="R3349" s="1" t="str">
        <f>IFERROR(VLOOKUP(K3349,Proveedores!$A$2:$B$500,2,0),"Agregar")</f>
        <v>FABRICA DE ALIMENTOS SANTA CLARA S.A</v>
      </c>
      <c r="S3349" s="5">
        <f t="shared" si="52"/>
        <v>5397974.3999999994</v>
      </c>
    </row>
    <row r="3350" spans="1:19" x14ac:dyDescent="0.2">
      <c r="A3350" s="7">
        <v>44123.573611111111</v>
      </c>
      <c r="B3350" s="1" t="s">
        <v>11918</v>
      </c>
      <c r="C3350" s="1" t="s">
        <v>11919</v>
      </c>
      <c r="D3350" s="1" t="s">
        <v>1621</v>
      </c>
      <c r="E3350" s="1" t="s">
        <v>11920</v>
      </c>
      <c r="F3350" s="7">
        <v>44111</v>
      </c>
      <c r="G3350" s="1" t="s">
        <v>692</v>
      </c>
      <c r="H3350" s="5">
        <v>4868842.8</v>
      </c>
      <c r="I3350" s="1">
        <v>1989</v>
      </c>
      <c r="J3350" s="1">
        <v>0</v>
      </c>
      <c r="K3350" s="1" t="s">
        <v>620</v>
      </c>
      <c r="L3350" s="1">
        <v>6</v>
      </c>
      <c r="M3350" s="1" t="s">
        <v>3984</v>
      </c>
      <c r="N3350" s="1" t="s">
        <v>6917</v>
      </c>
      <c r="O3350" s="1">
        <v>48786</v>
      </c>
      <c r="P3350" s="1" t="s">
        <v>6556</v>
      </c>
      <c r="Q3350" s="1">
        <v>99.8</v>
      </c>
      <c r="R3350" s="1" t="str">
        <f>IFERROR(VLOOKUP(K3350,Proveedores!$A$2:$B$500,2,0),"Agregar")</f>
        <v>PHARMOS S.A.</v>
      </c>
      <c r="S3350" s="5">
        <f t="shared" si="52"/>
        <v>4868842.8</v>
      </c>
    </row>
    <row r="3351" spans="1:19" x14ac:dyDescent="0.2">
      <c r="A3351" s="7">
        <v>44123.717997685184</v>
      </c>
      <c r="B3351" s="1" t="s">
        <v>11921</v>
      </c>
      <c r="C3351" s="1" t="s">
        <v>11922</v>
      </c>
      <c r="D3351" s="1" t="s">
        <v>1621</v>
      </c>
      <c r="E3351" s="1">
        <v>6411</v>
      </c>
      <c r="F3351" s="7">
        <v>44117</v>
      </c>
      <c r="G3351" s="1" t="s">
        <v>552</v>
      </c>
      <c r="H3351" s="5">
        <v>3269288</v>
      </c>
      <c r="I3351" s="1">
        <v>1991</v>
      </c>
      <c r="J3351" s="1">
        <v>0</v>
      </c>
      <c r="K3351" s="1" t="s">
        <v>6907</v>
      </c>
      <c r="L3351" s="1">
        <v>1</v>
      </c>
      <c r="M3351" s="1" t="s">
        <v>2521</v>
      </c>
      <c r="N3351" s="1" t="s">
        <v>4511</v>
      </c>
      <c r="O3351" s="1">
        <v>3830</v>
      </c>
      <c r="P3351" s="1">
        <v>3830</v>
      </c>
      <c r="Q3351" s="1">
        <v>853.6</v>
      </c>
      <c r="R3351" s="1" t="str">
        <f>IFERROR(VLOOKUP(K3351,Proveedores!$A$2:$B$500,2,0),"Agregar")</f>
        <v>KOPELCO S.A.</v>
      </c>
      <c r="S3351" s="5">
        <f t="shared" si="52"/>
        <v>3269288</v>
      </c>
    </row>
    <row r="3352" spans="1:19" x14ac:dyDescent="0.2">
      <c r="A3352" s="7">
        <v>44123.73709490741</v>
      </c>
      <c r="B3352" s="1" t="s">
        <v>11923</v>
      </c>
      <c r="C3352" s="1" t="s">
        <v>11924</v>
      </c>
      <c r="D3352" s="1" t="s">
        <v>1621</v>
      </c>
      <c r="E3352" s="1">
        <v>31200006230</v>
      </c>
      <c r="F3352" s="7">
        <v>44099</v>
      </c>
      <c r="G3352" s="1" t="s">
        <v>692</v>
      </c>
      <c r="H3352" s="5">
        <v>435469.19999999995</v>
      </c>
      <c r="I3352" s="1">
        <v>1985</v>
      </c>
      <c r="J3352" s="1" t="s">
        <v>699</v>
      </c>
      <c r="K3352" s="1" t="s">
        <v>4348</v>
      </c>
      <c r="L3352" s="1">
        <v>21</v>
      </c>
      <c r="M3352" s="1" t="s">
        <v>3936</v>
      </c>
      <c r="N3352" s="1" t="s">
        <v>4345</v>
      </c>
      <c r="O3352" s="1">
        <v>260760</v>
      </c>
      <c r="P3352" s="1" t="s">
        <v>1917</v>
      </c>
      <c r="Q3352" s="1">
        <v>1.67</v>
      </c>
      <c r="R3352" s="1" t="str">
        <f>IFERROR(VLOOKUP(K3352,Proveedores!$A$2:$B$500,2,0),"Agregar")</f>
        <v>MICROSULES ARGENTINA SA de SCIIA</v>
      </c>
      <c r="S3352" s="5">
        <f t="shared" si="52"/>
        <v>435469.19999999995</v>
      </c>
    </row>
    <row r="3353" spans="1:19" x14ac:dyDescent="0.2">
      <c r="A3353" s="7">
        <v>44123.743391203701</v>
      </c>
      <c r="B3353" s="1" t="s">
        <v>11925</v>
      </c>
      <c r="C3353" s="1" t="s">
        <v>11926</v>
      </c>
      <c r="D3353" s="1" t="s">
        <v>1621</v>
      </c>
      <c r="E3353" s="1">
        <v>31200006229</v>
      </c>
      <c r="F3353" s="7">
        <v>44099</v>
      </c>
      <c r="G3353" s="1" t="s">
        <v>692</v>
      </c>
      <c r="H3353" s="5">
        <v>2944777.8</v>
      </c>
      <c r="I3353" s="1">
        <v>1984</v>
      </c>
      <c r="J3353" s="1" t="s">
        <v>699</v>
      </c>
      <c r="K3353" s="1" t="s">
        <v>4348</v>
      </c>
      <c r="L3353" s="1">
        <v>21</v>
      </c>
      <c r="M3353" s="1" t="s">
        <v>3936</v>
      </c>
      <c r="N3353" s="1" t="s">
        <v>4345</v>
      </c>
      <c r="O3353" s="1">
        <v>1763340</v>
      </c>
      <c r="P3353" s="1" t="s">
        <v>1917</v>
      </c>
      <c r="Q3353" s="1">
        <v>1.67</v>
      </c>
      <c r="R3353" s="1" t="str">
        <f>IFERROR(VLOOKUP(K3353,Proveedores!$A$2:$B$500,2,0),"Agregar")</f>
        <v>MICROSULES ARGENTINA SA de SCIIA</v>
      </c>
      <c r="S3353" s="5">
        <f t="shared" si="52"/>
        <v>2944777.8</v>
      </c>
    </row>
    <row r="3354" spans="1:19" x14ac:dyDescent="0.2">
      <c r="A3354" s="7">
        <v>44123.755868055552</v>
      </c>
      <c r="B3354" s="1" t="s">
        <v>11927</v>
      </c>
      <c r="C3354" s="1" t="s">
        <v>11928</v>
      </c>
      <c r="D3354" s="1" t="s">
        <v>1621</v>
      </c>
      <c r="E3354" s="1" t="s">
        <v>11929</v>
      </c>
      <c r="F3354" s="7">
        <v>44092</v>
      </c>
      <c r="G3354" s="1" t="s">
        <v>11228</v>
      </c>
      <c r="H3354" s="5">
        <v>3966092</v>
      </c>
      <c r="I3354" s="1">
        <v>1853</v>
      </c>
      <c r="J3354" s="1">
        <v>0</v>
      </c>
      <c r="K3354" s="1" t="s">
        <v>1290</v>
      </c>
      <c r="L3354" s="1">
        <v>2</v>
      </c>
      <c r="M3354" s="1" t="s">
        <v>11276</v>
      </c>
      <c r="N3354" s="1" t="s">
        <v>11230</v>
      </c>
      <c r="O3354" s="1">
        <v>46936</v>
      </c>
      <c r="P3354" s="1" t="s">
        <v>11231</v>
      </c>
      <c r="Q3354" s="1">
        <v>84.5</v>
      </c>
      <c r="R3354" s="1" t="str">
        <f>IFERROR(VLOOKUP(K3354,Proveedores!$A$2:$B$500,2,0),"Agregar")</f>
        <v>DROGUERIA DEL SUD S.A.</v>
      </c>
      <c r="S3354" s="5">
        <f t="shared" si="52"/>
        <v>3966092</v>
      </c>
    </row>
    <row r="3355" spans="1:19" x14ac:dyDescent="0.2">
      <c r="A3355" s="7">
        <v>44123.766261574077</v>
      </c>
      <c r="B3355" s="1" t="s">
        <v>11930</v>
      </c>
      <c r="C3355" s="1" t="s">
        <v>11931</v>
      </c>
      <c r="D3355" s="1" t="s">
        <v>1621</v>
      </c>
      <c r="E3355" s="1" t="s">
        <v>11932</v>
      </c>
      <c r="F3355" s="7">
        <v>44111</v>
      </c>
      <c r="G3355" s="1" t="s">
        <v>11228</v>
      </c>
      <c r="H3355" s="5">
        <v>3922912.5</v>
      </c>
      <c r="I3355" s="1">
        <v>1990</v>
      </c>
      <c r="J3355" s="1">
        <v>0</v>
      </c>
      <c r="K3355" s="1" t="s">
        <v>1290</v>
      </c>
      <c r="L3355" s="1">
        <v>2</v>
      </c>
      <c r="M3355" s="1" t="s">
        <v>11276</v>
      </c>
      <c r="N3355" s="1" t="s">
        <v>11230</v>
      </c>
      <c r="O3355" s="1">
        <v>46425</v>
      </c>
      <c r="P3355" s="1" t="s">
        <v>11231</v>
      </c>
      <c r="Q3355" s="1">
        <v>84.5</v>
      </c>
      <c r="R3355" s="1" t="str">
        <f>IFERROR(VLOOKUP(K3355,Proveedores!$A$2:$B$500,2,0),"Agregar")</f>
        <v>DROGUERIA DEL SUD S.A.</v>
      </c>
      <c r="S3355" s="5">
        <f t="shared" si="52"/>
        <v>3922912.5</v>
      </c>
    </row>
    <row r="3356" spans="1:19" x14ac:dyDescent="0.2">
      <c r="A3356" s="7">
        <v>44124.425381944442</v>
      </c>
      <c r="B3356" s="1" t="s">
        <v>11933</v>
      </c>
      <c r="C3356" s="1" t="s">
        <v>11934</v>
      </c>
      <c r="D3356" s="1" t="s">
        <v>1713</v>
      </c>
      <c r="E3356" s="1" t="s">
        <v>11935</v>
      </c>
      <c r="F3356" s="7">
        <v>44124</v>
      </c>
      <c r="G3356" s="1" t="s">
        <v>7253</v>
      </c>
      <c r="H3356" s="5">
        <v>4645687.5999999996</v>
      </c>
      <c r="I3356" s="1" t="s">
        <v>7253</v>
      </c>
      <c r="J3356" s="1">
        <v>0</v>
      </c>
      <c r="K3356" s="1" t="s">
        <v>7245</v>
      </c>
      <c r="L3356" s="1">
        <v>1</v>
      </c>
      <c r="M3356" s="1">
        <v>100</v>
      </c>
      <c r="N3356" s="1" t="s">
        <v>11936</v>
      </c>
      <c r="O3356" s="1">
        <v>1</v>
      </c>
      <c r="P3356" s="1" t="s">
        <v>5904</v>
      </c>
      <c r="Q3356" s="1">
        <v>-4645687.5999999996</v>
      </c>
      <c r="R3356" s="1" t="str">
        <f>IFERROR(VLOOKUP(K3356,Proveedores!$A$2:$B$500,2,0),"Agregar")</f>
        <v>FEDERACION DE CIRCULOS CATOLICOS DE OBREROS</v>
      </c>
      <c r="S3356" s="5">
        <f t="shared" si="52"/>
        <v>-4645687.5999999996</v>
      </c>
    </row>
    <row r="3357" spans="1:19" x14ac:dyDescent="0.2">
      <c r="A3357" s="7">
        <v>44124.4609837963</v>
      </c>
      <c r="B3357" s="1" t="s">
        <v>11937</v>
      </c>
      <c r="C3357" s="1" t="s">
        <v>11938</v>
      </c>
      <c r="D3357" s="1" t="s">
        <v>1621</v>
      </c>
      <c r="E3357" s="1" t="s">
        <v>11939</v>
      </c>
      <c r="F3357" s="7">
        <v>44106</v>
      </c>
      <c r="G3357" s="1" t="s">
        <v>11228</v>
      </c>
      <c r="H3357" s="5">
        <v>7859345</v>
      </c>
      <c r="I3357" s="1">
        <v>1941</v>
      </c>
      <c r="J3357" s="1">
        <v>0</v>
      </c>
      <c r="K3357" s="1" t="s">
        <v>1290</v>
      </c>
      <c r="L3357" s="1">
        <v>2</v>
      </c>
      <c r="M3357" s="1" t="s">
        <v>11276</v>
      </c>
      <c r="N3357" s="1" t="s">
        <v>11230</v>
      </c>
      <c r="O3357" s="1">
        <v>93010</v>
      </c>
      <c r="P3357" s="1" t="s">
        <v>11231</v>
      </c>
      <c r="Q3357" s="1">
        <v>84.5</v>
      </c>
      <c r="R3357" s="1" t="str">
        <f>IFERROR(VLOOKUP(K3357,Proveedores!$A$2:$B$500,2,0),"Agregar")</f>
        <v>DROGUERIA DEL SUD S.A.</v>
      </c>
      <c r="S3357" s="5">
        <f t="shared" si="52"/>
        <v>7859345</v>
      </c>
    </row>
    <row r="3358" spans="1:19" x14ac:dyDescent="0.2">
      <c r="A3358" s="7">
        <v>44124.464409722219</v>
      </c>
      <c r="B3358" s="1" t="s">
        <v>11940</v>
      </c>
      <c r="C3358" s="1" t="s">
        <v>11941</v>
      </c>
      <c r="D3358" s="1" t="s">
        <v>1621</v>
      </c>
      <c r="E3358" s="1" t="s">
        <v>11942</v>
      </c>
      <c r="F3358" s="7">
        <v>44113</v>
      </c>
      <c r="G3358" s="1">
        <v>800007</v>
      </c>
      <c r="H3358" s="5">
        <v>1010880.08</v>
      </c>
      <c r="I3358" s="1">
        <v>1977</v>
      </c>
      <c r="J3358" s="1">
        <v>0</v>
      </c>
      <c r="K3358" s="1" t="s">
        <v>2965</v>
      </c>
      <c r="L3358" s="1">
        <v>28</v>
      </c>
      <c r="M3358" s="1">
        <v>10158155</v>
      </c>
      <c r="N3358" s="1" t="s">
        <v>9177</v>
      </c>
      <c r="O3358" s="1">
        <v>24</v>
      </c>
      <c r="P3358" s="1" t="s">
        <v>1665</v>
      </c>
      <c r="Q3358" s="1">
        <v>42120.002999999997</v>
      </c>
      <c r="R3358" s="1" t="str">
        <f>IFERROR(VLOOKUP(K3358,Proveedores!$A$2:$B$500,2,0),"Agregar")</f>
        <v>PRODUCTOS ROCHE S.A.Q. e I.</v>
      </c>
      <c r="S3358" s="5">
        <f t="shared" si="52"/>
        <v>1010880.0719999999</v>
      </c>
    </row>
    <row r="3359" spans="1:19" x14ac:dyDescent="0.2">
      <c r="A3359" s="7">
        <v>44124.489351851851</v>
      </c>
      <c r="B3359" s="1" t="s">
        <v>11943</v>
      </c>
      <c r="C3359" s="1" t="s">
        <v>11944</v>
      </c>
      <c r="D3359" s="1" t="s">
        <v>1621</v>
      </c>
      <c r="E3359" s="1" t="s">
        <v>11945</v>
      </c>
      <c r="F3359" s="7">
        <v>44092</v>
      </c>
      <c r="G3359" s="1" t="s">
        <v>11228</v>
      </c>
      <c r="H3359" s="5">
        <v>8195985</v>
      </c>
      <c r="I3359" s="1">
        <v>1853</v>
      </c>
      <c r="J3359" s="1">
        <v>0</v>
      </c>
      <c r="K3359" s="1" t="s">
        <v>1290</v>
      </c>
      <c r="L3359" s="1">
        <v>6</v>
      </c>
      <c r="M3359" s="1" t="s">
        <v>11630</v>
      </c>
      <c r="N3359" s="1" t="s">
        <v>11230</v>
      </c>
      <c r="O3359" s="1">
        <v>86760</v>
      </c>
      <c r="P3359" s="1" t="s">
        <v>11231</v>
      </c>
      <c r="Q3359" s="1">
        <v>94.5</v>
      </c>
      <c r="R3359" s="1" t="str">
        <f>IFERROR(VLOOKUP(K3359,Proveedores!$A$2:$B$500,2,0),"Agregar")</f>
        <v>DROGUERIA DEL SUD S.A.</v>
      </c>
      <c r="S3359" s="5">
        <f t="shared" si="52"/>
        <v>8198820</v>
      </c>
    </row>
    <row r="3360" spans="1:19" x14ac:dyDescent="0.2">
      <c r="A3360" s="7">
        <v>44124.533182870371</v>
      </c>
      <c r="B3360" s="1" t="s">
        <v>11946</v>
      </c>
      <c r="C3360" s="1" t="s">
        <v>11947</v>
      </c>
      <c r="D3360" s="1" t="s">
        <v>1621</v>
      </c>
      <c r="E3360" s="1" t="s">
        <v>11948</v>
      </c>
      <c r="F3360" s="7">
        <v>44123</v>
      </c>
      <c r="G3360" s="1" t="s">
        <v>692</v>
      </c>
      <c r="H3360" s="5">
        <v>5198860.8</v>
      </c>
      <c r="I3360" s="1">
        <v>1968</v>
      </c>
      <c r="J3360" s="1" t="s">
        <v>704</v>
      </c>
      <c r="K3360" s="1" t="s">
        <v>2399</v>
      </c>
      <c r="L3360" s="1">
        <v>18</v>
      </c>
      <c r="M3360" s="1" t="s">
        <v>1995</v>
      </c>
      <c r="N3360" s="1" t="s">
        <v>7994</v>
      </c>
      <c r="O3360" s="1">
        <v>120960</v>
      </c>
      <c r="P3360" s="1" t="s">
        <v>1892</v>
      </c>
      <c r="Q3360" s="1">
        <v>42.98</v>
      </c>
      <c r="R3360" s="1" t="str">
        <f>IFERROR(VLOOKUP(K3360,Proveedores!$A$2:$B$500,2,0),"Agregar")</f>
        <v>PRO MED INTERNACIONAL SA</v>
      </c>
      <c r="S3360" s="5">
        <f t="shared" si="52"/>
        <v>5198860.8</v>
      </c>
    </row>
    <row r="3361" spans="1:19" x14ac:dyDescent="0.2">
      <c r="A3361" s="7">
        <v>44124.545324074075</v>
      </c>
      <c r="B3361" s="1" t="s">
        <v>11949</v>
      </c>
      <c r="C3361" s="1" t="s">
        <v>11950</v>
      </c>
      <c r="D3361" s="1" t="s">
        <v>1621</v>
      </c>
      <c r="E3361" s="1" t="s">
        <v>11951</v>
      </c>
      <c r="F3361" s="7">
        <v>44123</v>
      </c>
      <c r="G3361" s="1" t="s">
        <v>692</v>
      </c>
      <c r="H3361" s="5">
        <v>3713472</v>
      </c>
      <c r="I3361" s="1">
        <v>1992</v>
      </c>
      <c r="J3361" s="1" t="s">
        <v>704</v>
      </c>
      <c r="K3361" s="1" t="s">
        <v>2399</v>
      </c>
      <c r="L3361" s="1">
        <v>18</v>
      </c>
      <c r="M3361" s="1" t="s">
        <v>1995</v>
      </c>
      <c r="N3361" s="1" t="s">
        <v>7994</v>
      </c>
      <c r="O3361" s="1">
        <v>86400</v>
      </c>
      <c r="P3361" s="1" t="s">
        <v>1892</v>
      </c>
      <c r="Q3361" s="1">
        <v>42.98</v>
      </c>
      <c r="R3361" s="1" t="str">
        <f>IFERROR(VLOOKUP(K3361,Proveedores!$A$2:$B$500,2,0),"Agregar")</f>
        <v>PRO MED INTERNACIONAL SA</v>
      </c>
      <c r="S3361" s="5">
        <f t="shared" si="52"/>
        <v>3713471.9999999995</v>
      </c>
    </row>
    <row r="3362" spans="1:19" x14ac:dyDescent="0.2">
      <c r="A3362" s="7">
        <v>44124.638402777775</v>
      </c>
      <c r="B3362" s="1" t="s">
        <v>11952</v>
      </c>
      <c r="C3362" s="1" t="s">
        <v>11953</v>
      </c>
      <c r="D3362" s="1" t="s">
        <v>1621</v>
      </c>
      <c r="E3362" s="1" t="s">
        <v>11954</v>
      </c>
      <c r="F3362" s="7">
        <v>44074</v>
      </c>
      <c r="G3362" s="1" t="s">
        <v>692</v>
      </c>
      <c r="H3362" s="5">
        <v>526658.4</v>
      </c>
      <c r="I3362" s="1" t="s">
        <v>1816</v>
      </c>
      <c r="J3362" s="1" t="s">
        <v>706</v>
      </c>
      <c r="K3362" s="1" t="s">
        <v>1847</v>
      </c>
      <c r="L3362" s="1">
        <v>36</v>
      </c>
      <c r="M3362" s="1" t="s">
        <v>2298</v>
      </c>
      <c r="N3362" s="1" t="s">
        <v>4407</v>
      </c>
      <c r="O3362" s="1">
        <v>69480</v>
      </c>
      <c r="P3362" s="1" t="s">
        <v>1960</v>
      </c>
      <c r="Q3362" s="1">
        <v>7.58</v>
      </c>
      <c r="R3362" s="1" t="str">
        <f>IFERROR(VLOOKUP(K3362,Proveedores!$A$2:$B$500,2,0),"Agregar")</f>
        <v xml:space="preserve">LAFEDAR S.A. </v>
      </c>
      <c r="S3362" s="5">
        <f t="shared" si="52"/>
        <v>526658.4</v>
      </c>
    </row>
    <row r="3363" spans="1:19" x14ac:dyDescent="0.2">
      <c r="A3363" s="7">
        <v>44124.676574074074</v>
      </c>
      <c r="B3363" s="1" t="s">
        <v>11955</v>
      </c>
      <c r="C3363" s="1" t="s">
        <v>11956</v>
      </c>
      <c r="D3363" s="1" t="s">
        <v>1621</v>
      </c>
      <c r="E3363" s="1" t="s">
        <v>11957</v>
      </c>
      <c r="F3363" s="7">
        <v>43843</v>
      </c>
      <c r="G3363" s="1" t="s">
        <v>794</v>
      </c>
      <c r="H3363" s="5">
        <v>1516.43</v>
      </c>
      <c r="I3363" s="1" t="s">
        <v>10027</v>
      </c>
      <c r="J3363" s="1">
        <v>0</v>
      </c>
      <c r="K3363" s="1" t="s">
        <v>10648</v>
      </c>
      <c r="L3363" s="1">
        <v>2</v>
      </c>
      <c r="M3363" s="1" t="s">
        <v>10649</v>
      </c>
      <c r="N3363" s="1" t="s">
        <v>8221</v>
      </c>
      <c r="O3363" s="1">
        <v>6000</v>
      </c>
      <c r="P3363" s="1" t="s">
        <v>1665</v>
      </c>
      <c r="Q3363" s="1">
        <v>1516.43</v>
      </c>
      <c r="R3363" s="1" t="str">
        <f>IFERROR(VLOOKUP(K3363,Proveedores!$A$2:$B$500,2,0),"Agregar")</f>
        <v>Abbvie S.A.</v>
      </c>
      <c r="S3363" s="5">
        <f t="shared" si="52"/>
        <v>9098580</v>
      </c>
    </row>
    <row r="3364" spans="1:19" x14ac:dyDescent="0.2">
      <c r="A3364" s="7">
        <v>44124.686122685183</v>
      </c>
      <c r="B3364" s="1" t="s">
        <v>11958</v>
      </c>
      <c r="C3364" s="1" t="s">
        <v>11959</v>
      </c>
      <c r="D3364" s="1" t="s">
        <v>1621</v>
      </c>
      <c r="E3364" s="1" t="s">
        <v>11960</v>
      </c>
      <c r="F3364" s="7">
        <v>44075</v>
      </c>
      <c r="G3364" s="1">
        <v>800007</v>
      </c>
      <c r="H3364" s="5">
        <v>516527.87</v>
      </c>
      <c r="I3364" s="1">
        <v>1661</v>
      </c>
      <c r="J3364" s="1">
        <v>0</v>
      </c>
      <c r="K3364" s="1" t="s">
        <v>2965</v>
      </c>
      <c r="L3364" s="1">
        <v>1</v>
      </c>
      <c r="M3364" s="1">
        <v>10193791</v>
      </c>
      <c r="N3364" s="1" t="s">
        <v>7612</v>
      </c>
      <c r="O3364" s="1">
        <v>211</v>
      </c>
      <c r="P3364" s="1" t="s">
        <v>1665</v>
      </c>
      <c r="Q3364" s="1">
        <v>2447.9989999999998</v>
      </c>
      <c r="R3364" s="1" t="str">
        <f>IFERROR(VLOOKUP(K3364,Proveedores!$A$2:$B$500,2,0),"Agregar")</f>
        <v>PRODUCTOS ROCHE S.A.Q. e I.</v>
      </c>
      <c r="S3364" s="5">
        <f t="shared" si="52"/>
        <v>516527.78899999993</v>
      </c>
    </row>
    <row r="3365" spans="1:19" x14ac:dyDescent="0.2">
      <c r="A3365" s="7">
        <v>44124.689340277779</v>
      </c>
      <c r="B3365" s="1" t="s">
        <v>11961</v>
      </c>
      <c r="C3365" s="1" t="s">
        <v>11962</v>
      </c>
      <c r="D3365" s="1" t="s">
        <v>1621</v>
      </c>
      <c r="E3365" s="1" t="s">
        <v>11963</v>
      </c>
      <c r="F3365" s="7">
        <v>43917</v>
      </c>
      <c r="G3365" s="1" t="s">
        <v>794</v>
      </c>
      <c r="H3365" s="5">
        <v>1516.43</v>
      </c>
      <c r="I3365" s="1" t="s">
        <v>10027</v>
      </c>
      <c r="J3365" s="1">
        <v>0</v>
      </c>
      <c r="K3365" s="1" t="s">
        <v>10648</v>
      </c>
      <c r="L3365" s="1">
        <v>2</v>
      </c>
      <c r="M3365" s="1" t="s">
        <v>10649</v>
      </c>
      <c r="N3365" s="1" t="s">
        <v>8221</v>
      </c>
      <c r="O3365" s="1">
        <v>6000</v>
      </c>
      <c r="P3365" s="1" t="s">
        <v>1665</v>
      </c>
      <c r="Q3365" s="1">
        <v>1516.43</v>
      </c>
      <c r="R3365" s="1" t="str">
        <f>IFERROR(VLOOKUP(K3365,Proveedores!$A$2:$B$500,2,0),"Agregar")</f>
        <v>Abbvie S.A.</v>
      </c>
      <c r="S3365" s="5">
        <f t="shared" si="52"/>
        <v>9098580</v>
      </c>
    </row>
    <row r="3366" spans="1:19" x14ac:dyDescent="0.2">
      <c r="A3366" s="7">
        <v>44124.723182870373</v>
      </c>
      <c r="B3366" s="1" t="s">
        <v>11964</v>
      </c>
      <c r="C3366" s="1" t="s">
        <v>11965</v>
      </c>
      <c r="D3366" s="1" t="s">
        <v>1621</v>
      </c>
      <c r="E3366" s="1">
        <v>32269</v>
      </c>
      <c r="F3366" s="7">
        <v>44056</v>
      </c>
      <c r="G3366" s="1">
        <v>62056540</v>
      </c>
      <c r="H3366" s="5">
        <v>791404.96</v>
      </c>
      <c r="I3366" s="1">
        <v>1824</v>
      </c>
      <c r="J3366" s="1" t="s">
        <v>11966</v>
      </c>
      <c r="K3366" s="1" t="s">
        <v>11967</v>
      </c>
      <c r="L3366" s="1">
        <v>1</v>
      </c>
      <c r="M3366" s="1">
        <v>1</v>
      </c>
      <c r="N3366" s="1" t="s">
        <v>11968</v>
      </c>
      <c r="O3366" s="1">
        <v>4</v>
      </c>
      <c r="P3366" s="1" t="s">
        <v>11969</v>
      </c>
      <c r="Q3366" s="1">
        <v>2280000</v>
      </c>
      <c r="R3366" s="1" t="str">
        <f>IFERROR(VLOOKUP(K3366,Proveedores!$A$2:$B$500,2,0),"Agregar")</f>
        <v>C&amp;C MEDICALS SA</v>
      </c>
      <c r="S3366" s="5">
        <f t="shared" si="52"/>
        <v>9120000</v>
      </c>
    </row>
    <row r="3367" spans="1:19" x14ac:dyDescent="0.2">
      <c r="A3367" s="7">
        <v>44125.419305555559</v>
      </c>
      <c r="B3367" s="1" t="s">
        <v>11970</v>
      </c>
      <c r="C3367" s="1" t="s">
        <v>11971</v>
      </c>
      <c r="D3367" s="1" t="s">
        <v>1713</v>
      </c>
      <c r="E3367" s="1" t="s">
        <v>11972</v>
      </c>
      <c r="F3367" s="7">
        <v>44124</v>
      </c>
      <c r="G3367" s="1">
        <v>43922</v>
      </c>
      <c r="H3367" s="5">
        <v>2494800</v>
      </c>
      <c r="I3367" s="1">
        <v>1996</v>
      </c>
      <c r="J3367" s="1">
        <v>0</v>
      </c>
      <c r="K3367" s="1" t="s">
        <v>6302</v>
      </c>
      <c r="L3367" s="1">
        <v>1</v>
      </c>
      <c r="M3367" s="1" t="s">
        <v>11397</v>
      </c>
      <c r="N3367" s="1" t="s">
        <v>11646</v>
      </c>
      <c r="O3367" s="1">
        <v>1</v>
      </c>
      <c r="P3367" s="1" t="s">
        <v>1861</v>
      </c>
      <c r="Q3367" s="1">
        <v>2494800</v>
      </c>
      <c r="R3367" s="1" t="str">
        <f>IFERROR(VLOOKUP(K3367,Proveedores!$A$2:$B$500,2,0),"Agregar")</f>
        <v>VIALERG S.A.</v>
      </c>
      <c r="S3367" s="5">
        <f t="shared" si="52"/>
        <v>2494800</v>
      </c>
    </row>
    <row r="3368" spans="1:19" x14ac:dyDescent="0.2">
      <c r="A3368" s="7">
        <v>44125.443090277775</v>
      </c>
      <c r="B3368" s="1" t="s">
        <v>11973</v>
      </c>
      <c r="C3368" s="1" t="s">
        <v>11974</v>
      </c>
      <c r="D3368" s="1" t="s">
        <v>1621</v>
      </c>
      <c r="E3368" s="1" t="s">
        <v>11975</v>
      </c>
      <c r="F3368" s="7">
        <v>44097</v>
      </c>
      <c r="G3368" s="1" t="s">
        <v>42</v>
      </c>
      <c r="H3368" s="5">
        <v>3172312</v>
      </c>
      <c r="I3368" s="1">
        <v>0</v>
      </c>
      <c r="J3368" s="1">
        <v>0</v>
      </c>
      <c r="K3368" s="1" t="s">
        <v>6873</v>
      </c>
      <c r="L3368" s="1">
        <v>1</v>
      </c>
      <c r="M3368" s="1" t="s">
        <v>4368</v>
      </c>
      <c r="N3368" s="1" t="s">
        <v>5662</v>
      </c>
      <c r="O3368" s="1">
        <v>9776</v>
      </c>
      <c r="P3368" s="1" t="s">
        <v>5658</v>
      </c>
      <c r="Q3368" s="1">
        <v>324.5</v>
      </c>
      <c r="R3368" s="1" t="str">
        <f>IFERROR(VLOOKUP(K3368,Proveedores!$A$2:$B$500,2,0),"Agregar")</f>
        <v xml:space="preserve">SUCESORES DE ALFREDO WILLINER S.A. </v>
      </c>
      <c r="S3368" s="5">
        <f t="shared" si="52"/>
        <v>3172312</v>
      </c>
    </row>
    <row r="3369" spans="1:19" x14ac:dyDescent="0.2">
      <c r="A3369" s="7">
        <v>44125.469710648147</v>
      </c>
      <c r="B3369" s="1" t="s">
        <v>11976</v>
      </c>
      <c r="C3369" s="1" t="s">
        <v>11977</v>
      </c>
      <c r="D3369" s="1" t="s">
        <v>1621</v>
      </c>
      <c r="E3369" s="1" t="s">
        <v>11978</v>
      </c>
      <c r="F3369" s="7">
        <v>44091</v>
      </c>
      <c r="G3369" s="1" t="s">
        <v>42</v>
      </c>
      <c r="H3369" s="5">
        <v>3542242</v>
      </c>
      <c r="I3369" s="1">
        <v>0</v>
      </c>
      <c r="J3369" s="1">
        <v>0</v>
      </c>
      <c r="K3369" s="1" t="s">
        <v>6873</v>
      </c>
      <c r="L3369" s="1">
        <v>1</v>
      </c>
      <c r="M3369" s="1" t="s">
        <v>4368</v>
      </c>
      <c r="N3369" s="1" t="s">
        <v>5662</v>
      </c>
      <c r="O3369" s="1">
        <v>10916</v>
      </c>
      <c r="P3369" s="1" t="s">
        <v>5658</v>
      </c>
      <c r="Q3369" s="1">
        <v>324.5</v>
      </c>
      <c r="R3369" s="1" t="str">
        <f>IFERROR(VLOOKUP(K3369,Proveedores!$A$2:$B$500,2,0),"Agregar")</f>
        <v xml:space="preserve">SUCESORES DE ALFREDO WILLINER S.A. </v>
      </c>
      <c r="S3369" s="5">
        <f t="shared" si="52"/>
        <v>3542242</v>
      </c>
    </row>
    <row r="3370" spans="1:19" x14ac:dyDescent="0.2">
      <c r="A3370" s="7">
        <v>44125.499988425923</v>
      </c>
      <c r="B3370" s="1" t="s">
        <v>11979</v>
      </c>
      <c r="C3370" s="1" t="s">
        <v>11980</v>
      </c>
      <c r="D3370" s="1" t="s">
        <v>1713</v>
      </c>
      <c r="E3370" s="1" t="s">
        <v>11981</v>
      </c>
      <c r="F3370" s="7">
        <v>44124</v>
      </c>
      <c r="G3370" s="1">
        <v>43922</v>
      </c>
      <c r="H3370" s="5">
        <v>2494800</v>
      </c>
      <c r="I3370" s="1">
        <v>1995</v>
      </c>
      <c r="J3370" s="1">
        <v>0</v>
      </c>
      <c r="K3370" s="1" t="s">
        <v>6302</v>
      </c>
      <c r="L3370" s="1">
        <v>1</v>
      </c>
      <c r="M3370" s="1" t="s">
        <v>11397</v>
      </c>
      <c r="N3370" s="1" t="s">
        <v>11646</v>
      </c>
      <c r="O3370" s="1">
        <v>1</v>
      </c>
      <c r="P3370" s="1" t="s">
        <v>1861</v>
      </c>
      <c r="Q3370" s="1">
        <v>2494800</v>
      </c>
      <c r="R3370" s="1" t="str">
        <f>IFERROR(VLOOKUP(K3370,Proveedores!$A$2:$B$500,2,0),"Agregar")</f>
        <v>VIALERG S.A.</v>
      </c>
      <c r="S3370" s="5">
        <f t="shared" si="52"/>
        <v>2494800</v>
      </c>
    </row>
    <row r="3371" spans="1:19" x14ac:dyDescent="0.2">
      <c r="A3371" s="7">
        <v>44125.501226851855</v>
      </c>
      <c r="B3371" s="1" t="s">
        <v>11982</v>
      </c>
      <c r="C3371" s="1" t="s">
        <v>11983</v>
      </c>
      <c r="D3371" s="1" t="s">
        <v>1621</v>
      </c>
      <c r="E3371" s="1" t="s">
        <v>11984</v>
      </c>
      <c r="F3371" s="7">
        <v>44084</v>
      </c>
      <c r="G3371" s="1" t="s">
        <v>6997</v>
      </c>
      <c r="H3371" s="5">
        <v>4258279.3099999996</v>
      </c>
      <c r="I3371" s="1" t="s">
        <v>7164</v>
      </c>
      <c r="J3371" s="1" t="s">
        <v>6997</v>
      </c>
      <c r="K3371" s="1" t="s">
        <v>7245</v>
      </c>
      <c r="L3371" s="1">
        <v>1</v>
      </c>
      <c r="M3371" s="1">
        <v>100</v>
      </c>
      <c r="N3371" s="1" t="s">
        <v>11985</v>
      </c>
      <c r="O3371" s="1">
        <v>1</v>
      </c>
      <c r="P3371" s="1" t="s">
        <v>5904</v>
      </c>
      <c r="Q3371" s="1">
        <v>4258279.3099999996</v>
      </c>
      <c r="R3371" s="1" t="str">
        <f>IFERROR(VLOOKUP(K3371,Proveedores!$A$2:$B$500,2,0),"Agregar")</f>
        <v>FEDERACION DE CIRCULOS CATOLICOS DE OBREROS</v>
      </c>
      <c r="S3371" s="5">
        <f t="shared" si="52"/>
        <v>4258279.3099999996</v>
      </c>
    </row>
    <row r="3372" spans="1:19" x14ac:dyDescent="0.2">
      <c r="A3372" s="7">
        <v>44125.509618055556</v>
      </c>
      <c r="B3372" s="1" t="s">
        <v>11986</v>
      </c>
      <c r="C3372" s="1" t="s">
        <v>11987</v>
      </c>
      <c r="D3372" s="1" t="s">
        <v>1621</v>
      </c>
      <c r="E3372" s="1" t="s">
        <v>11988</v>
      </c>
      <c r="F3372" s="7">
        <v>44113</v>
      </c>
      <c r="G3372" s="1" t="s">
        <v>6997</v>
      </c>
      <c r="H3372" s="5">
        <v>2933529.94</v>
      </c>
      <c r="I3372" s="1" t="s">
        <v>6997</v>
      </c>
      <c r="J3372" s="1" t="s">
        <v>6997</v>
      </c>
      <c r="K3372" s="1" t="s">
        <v>7245</v>
      </c>
      <c r="L3372" s="1">
        <v>1</v>
      </c>
      <c r="M3372" s="1">
        <v>100</v>
      </c>
      <c r="N3372" s="1" t="s">
        <v>11989</v>
      </c>
      <c r="O3372" s="1">
        <v>1</v>
      </c>
      <c r="P3372" s="1" t="s">
        <v>5904</v>
      </c>
      <c r="Q3372" s="1">
        <v>29336529.940000001</v>
      </c>
      <c r="R3372" s="1" t="str">
        <f>IFERROR(VLOOKUP(K3372,Proveedores!$A$2:$B$500,2,0),"Agregar")</f>
        <v>FEDERACION DE CIRCULOS CATOLICOS DE OBREROS</v>
      </c>
      <c r="S3372" s="5">
        <f t="shared" si="52"/>
        <v>29336529.940000001</v>
      </c>
    </row>
    <row r="3373" spans="1:19" x14ac:dyDescent="0.2">
      <c r="A3373" s="7">
        <v>44125.509710648148</v>
      </c>
      <c r="B3373" s="1" t="s">
        <v>11990</v>
      </c>
      <c r="C3373" s="1" t="s">
        <v>11991</v>
      </c>
      <c r="D3373" s="1" t="s">
        <v>1713</v>
      </c>
      <c r="E3373" s="1" t="s">
        <v>11992</v>
      </c>
      <c r="F3373" s="7">
        <v>44124</v>
      </c>
      <c r="G3373" s="1">
        <v>43922</v>
      </c>
      <c r="H3373" s="5">
        <v>2494800</v>
      </c>
      <c r="I3373" s="1">
        <v>1994</v>
      </c>
      <c r="J3373" s="1">
        <v>0</v>
      </c>
      <c r="K3373" s="1" t="s">
        <v>6302</v>
      </c>
      <c r="L3373" s="1">
        <v>1</v>
      </c>
      <c r="M3373" s="1" t="s">
        <v>11397</v>
      </c>
      <c r="N3373" s="1" t="s">
        <v>11646</v>
      </c>
      <c r="O3373" s="1">
        <v>1</v>
      </c>
      <c r="P3373" s="1" t="s">
        <v>1861</v>
      </c>
      <c r="Q3373" s="1">
        <v>2494800</v>
      </c>
      <c r="R3373" s="1" t="str">
        <f>IFERROR(VLOOKUP(K3373,Proveedores!$A$2:$B$500,2,0),"Agregar")</f>
        <v>VIALERG S.A.</v>
      </c>
      <c r="S3373" s="5">
        <f t="shared" si="52"/>
        <v>2494800</v>
      </c>
    </row>
    <row r="3374" spans="1:19" x14ac:dyDescent="0.2">
      <c r="A3374" s="7">
        <v>44125.523182870369</v>
      </c>
      <c r="B3374" s="1" t="s">
        <v>11993</v>
      </c>
      <c r="C3374" s="1" t="s">
        <v>11994</v>
      </c>
      <c r="D3374" s="1" t="s">
        <v>1713</v>
      </c>
      <c r="E3374" s="1" t="s">
        <v>11995</v>
      </c>
      <c r="F3374" s="7">
        <v>44125</v>
      </c>
      <c r="G3374" s="1">
        <v>43922</v>
      </c>
      <c r="H3374" s="5">
        <v>2494800</v>
      </c>
      <c r="I3374" s="1">
        <v>2009</v>
      </c>
      <c r="J3374" s="1">
        <v>0</v>
      </c>
      <c r="K3374" s="1" t="s">
        <v>6302</v>
      </c>
      <c r="L3374" s="1">
        <v>1</v>
      </c>
      <c r="M3374" s="1" t="s">
        <v>11397</v>
      </c>
      <c r="N3374" s="1" t="s">
        <v>11646</v>
      </c>
      <c r="O3374" s="1">
        <v>1</v>
      </c>
      <c r="P3374" s="1" t="s">
        <v>1861</v>
      </c>
      <c r="Q3374" s="1">
        <v>2494800</v>
      </c>
      <c r="R3374" s="1" t="str">
        <f>IFERROR(VLOOKUP(K3374,Proveedores!$A$2:$B$500,2,0),"Agregar")</f>
        <v>VIALERG S.A.</v>
      </c>
      <c r="S3374" s="5">
        <f t="shared" si="52"/>
        <v>2494800</v>
      </c>
    </row>
    <row r="3375" spans="1:19" x14ac:dyDescent="0.2">
      <c r="A3375" s="7">
        <v>44125.528993055559</v>
      </c>
      <c r="B3375" s="1" t="s">
        <v>11996</v>
      </c>
      <c r="C3375" s="1" t="s">
        <v>11997</v>
      </c>
      <c r="D3375" s="1" t="s">
        <v>1713</v>
      </c>
      <c r="E3375" s="1" t="s">
        <v>11998</v>
      </c>
      <c r="F3375" s="7">
        <v>44125</v>
      </c>
      <c r="G3375" s="1">
        <v>43922</v>
      </c>
      <c r="H3375" s="5">
        <v>2494800</v>
      </c>
      <c r="I3375" s="1">
        <v>2010</v>
      </c>
      <c r="J3375" s="1">
        <v>0</v>
      </c>
      <c r="K3375" s="1" t="s">
        <v>6302</v>
      </c>
      <c r="L3375" s="1">
        <v>1</v>
      </c>
      <c r="M3375" s="1" t="s">
        <v>11397</v>
      </c>
      <c r="N3375" s="1" t="s">
        <v>11646</v>
      </c>
      <c r="O3375" s="1">
        <v>1</v>
      </c>
      <c r="P3375" s="1" t="s">
        <v>1861</v>
      </c>
      <c r="Q3375" s="1">
        <v>2494800</v>
      </c>
      <c r="R3375" s="1" t="str">
        <f>IFERROR(VLOOKUP(K3375,Proveedores!$A$2:$B$500,2,0),"Agregar")</f>
        <v>VIALERG S.A.</v>
      </c>
      <c r="S3375" s="5">
        <f t="shared" si="52"/>
        <v>2494800</v>
      </c>
    </row>
    <row r="3376" spans="1:19" x14ac:dyDescent="0.2">
      <c r="A3376" s="7">
        <v>44125.537175925929</v>
      </c>
      <c r="B3376" s="1" t="s">
        <v>11999</v>
      </c>
      <c r="C3376" s="1" t="s">
        <v>12000</v>
      </c>
      <c r="D3376" s="1" t="s">
        <v>1713</v>
      </c>
      <c r="E3376" s="1" t="s">
        <v>12001</v>
      </c>
      <c r="F3376" s="7">
        <v>44125</v>
      </c>
      <c r="G3376" s="1">
        <v>43922</v>
      </c>
      <c r="H3376" s="5">
        <v>2494800</v>
      </c>
      <c r="I3376" s="1">
        <v>2011</v>
      </c>
      <c r="J3376" s="1">
        <v>0</v>
      </c>
      <c r="K3376" s="1" t="s">
        <v>6302</v>
      </c>
      <c r="L3376" s="1">
        <v>1</v>
      </c>
      <c r="M3376" s="1" t="s">
        <v>11397</v>
      </c>
      <c r="N3376" s="1" t="s">
        <v>11646</v>
      </c>
      <c r="O3376" s="1">
        <v>1</v>
      </c>
      <c r="P3376" s="1" t="s">
        <v>1861</v>
      </c>
      <c r="Q3376" s="1">
        <v>2494800</v>
      </c>
      <c r="R3376" s="1" t="str">
        <f>IFERROR(VLOOKUP(K3376,Proveedores!$A$2:$B$500,2,0),"Agregar")</f>
        <v>VIALERG S.A.</v>
      </c>
      <c r="S3376" s="5">
        <f t="shared" si="52"/>
        <v>2494800</v>
      </c>
    </row>
    <row r="3377" spans="1:19" x14ac:dyDescent="0.2">
      <c r="A3377" s="7">
        <v>44125.551851851851</v>
      </c>
      <c r="B3377" s="1" t="s">
        <v>12002</v>
      </c>
      <c r="C3377" s="1" t="s">
        <v>12003</v>
      </c>
      <c r="D3377" s="1" t="s">
        <v>1621</v>
      </c>
      <c r="E3377" s="1">
        <v>858</v>
      </c>
      <c r="F3377" s="7">
        <v>44106</v>
      </c>
      <c r="G3377" s="1" t="s">
        <v>468</v>
      </c>
      <c r="H3377" s="5">
        <v>17900</v>
      </c>
      <c r="I3377" s="1">
        <v>8452</v>
      </c>
      <c r="J3377" s="1">
        <v>0</v>
      </c>
      <c r="K3377" s="1" t="s">
        <v>470</v>
      </c>
      <c r="L3377" s="1">
        <v>2</v>
      </c>
      <c r="M3377" s="1">
        <v>2</v>
      </c>
      <c r="N3377" s="1" t="s">
        <v>1896</v>
      </c>
      <c r="O3377" s="1">
        <v>1</v>
      </c>
      <c r="P3377" s="1" t="s">
        <v>2803</v>
      </c>
      <c r="Q3377" s="1">
        <v>1700</v>
      </c>
      <c r="R3377" s="1" t="str">
        <f>IFERROR(VLOOKUP(K3377,Proveedores!$A$2:$B$500,2,0),"Agregar")</f>
        <v>FABIAN DERISO</v>
      </c>
      <c r="S3377" s="5">
        <f t="shared" si="52"/>
        <v>1700</v>
      </c>
    </row>
    <row r="3378" spans="1:19" x14ac:dyDescent="0.2">
      <c r="A3378" s="7">
        <v>44125.551851851851</v>
      </c>
      <c r="B3378" s="1" t="s">
        <v>12002</v>
      </c>
      <c r="C3378" s="1" t="s">
        <v>12003</v>
      </c>
      <c r="D3378" s="1" t="s">
        <v>1621</v>
      </c>
      <c r="E3378" s="1">
        <v>858</v>
      </c>
      <c r="F3378" s="7">
        <v>44106</v>
      </c>
      <c r="G3378" s="1" t="s">
        <v>468</v>
      </c>
      <c r="H3378" s="5">
        <v>17900</v>
      </c>
      <c r="I3378" s="1">
        <v>8452</v>
      </c>
      <c r="J3378" s="1">
        <v>0</v>
      </c>
      <c r="K3378" s="1" t="s">
        <v>470</v>
      </c>
      <c r="L3378" s="1">
        <v>4</v>
      </c>
      <c r="M3378" s="1">
        <v>4</v>
      </c>
      <c r="N3378" s="1" t="s">
        <v>4331</v>
      </c>
      <c r="O3378" s="1">
        <v>1</v>
      </c>
      <c r="P3378" s="1" t="s">
        <v>2803</v>
      </c>
      <c r="Q3378" s="1">
        <v>4800</v>
      </c>
      <c r="R3378" s="1" t="str">
        <f>IFERROR(VLOOKUP(K3378,Proveedores!$A$2:$B$500,2,0),"Agregar")</f>
        <v>FABIAN DERISO</v>
      </c>
      <c r="S3378" s="5">
        <f t="shared" si="52"/>
        <v>4800</v>
      </c>
    </row>
    <row r="3379" spans="1:19" x14ac:dyDescent="0.2">
      <c r="A3379" s="7">
        <v>44125.551851851851</v>
      </c>
      <c r="B3379" s="1" t="s">
        <v>12002</v>
      </c>
      <c r="C3379" s="1" t="s">
        <v>12003</v>
      </c>
      <c r="D3379" s="1" t="s">
        <v>1621</v>
      </c>
      <c r="E3379" s="1">
        <v>858</v>
      </c>
      <c r="F3379" s="7">
        <v>44106</v>
      </c>
      <c r="G3379" s="1" t="s">
        <v>468</v>
      </c>
      <c r="H3379" s="5">
        <v>17900</v>
      </c>
      <c r="I3379" s="1">
        <v>8452</v>
      </c>
      <c r="J3379" s="1">
        <v>0</v>
      </c>
      <c r="K3379" s="1" t="s">
        <v>470</v>
      </c>
      <c r="L3379" s="1">
        <v>3</v>
      </c>
      <c r="M3379" s="1">
        <v>3</v>
      </c>
      <c r="N3379" s="1" t="s">
        <v>1899</v>
      </c>
      <c r="O3379" s="1">
        <v>1</v>
      </c>
      <c r="P3379" s="1" t="s">
        <v>1850</v>
      </c>
      <c r="Q3379" s="1">
        <v>5500</v>
      </c>
      <c r="R3379" s="1" t="str">
        <f>IFERROR(VLOOKUP(K3379,Proveedores!$A$2:$B$500,2,0),"Agregar")</f>
        <v>FABIAN DERISO</v>
      </c>
      <c r="S3379" s="5">
        <f t="shared" si="52"/>
        <v>5500</v>
      </c>
    </row>
    <row r="3380" spans="1:19" x14ac:dyDescent="0.2">
      <c r="A3380" s="7">
        <v>44125.551851851851</v>
      </c>
      <c r="B3380" s="1" t="s">
        <v>12002</v>
      </c>
      <c r="C3380" s="1" t="s">
        <v>12003</v>
      </c>
      <c r="D3380" s="1" t="s">
        <v>1621</v>
      </c>
      <c r="E3380" s="1">
        <v>858</v>
      </c>
      <c r="F3380" s="7">
        <v>44106</v>
      </c>
      <c r="G3380" s="1" t="s">
        <v>468</v>
      </c>
      <c r="H3380" s="5">
        <v>17900</v>
      </c>
      <c r="I3380" s="1">
        <v>8452</v>
      </c>
      <c r="J3380" s="1">
        <v>0</v>
      </c>
      <c r="K3380" s="1" t="s">
        <v>470</v>
      </c>
      <c r="L3380" s="1">
        <v>1</v>
      </c>
      <c r="M3380" s="1">
        <v>1</v>
      </c>
      <c r="N3380" s="1" t="s">
        <v>1900</v>
      </c>
      <c r="O3380" s="1">
        <v>1</v>
      </c>
      <c r="P3380" s="1" t="s">
        <v>1850</v>
      </c>
      <c r="Q3380" s="1">
        <v>5900</v>
      </c>
      <c r="R3380" s="1" t="str">
        <f>IFERROR(VLOOKUP(K3380,Proveedores!$A$2:$B$500,2,0),"Agregar")</f>
        <v>FABIAN DERISO</v>
      </c>
      <c r="S3380" s="5">
        <f t="shared" si="52"/>
        <v>5900</v>
      </c>
    </row>
    <row r="3381" spans="1:19" x14ac:dyDescent="0.2">
      <c r="A3381" s="7">
        <v>44125.575439814813</v>
      </c>
      <c r="B3381" s="1" t="s">
        <v>12004</v>
      </c>
      <c r="C3381" s="1" t="s">
        <v>12005</v>
      </c>
      <c r="D3381" s="1" t="s">
        <v>1621</v>
      </c>
      <c r="E3381" s="1" t="s">
        <v>12006</v>
      </c>
      <c r="F3381" s="7">
        <v>44112</v>
      </c>
      <c r="G3381" s="1" t="s">
        <v>692</v>
      </c>
      <c r="H3381" s="5">
        <v>48522</v>
      </c>
      <c r="I3381" s="1">
        <v>2013</v>
      </c>
      <c r="J3381" s="1">
        <v>0</v>
      </c>
      <c r="K3381" s="1" t="s">
        <v>620</v>
      </c>
      <c r="L3381" s="1">
        <v>6</v>
      </c>
      <c r="M3381" s="1" t="s">
        <v>3984</v>
      </c>
      <c r="N3381" s="1" t="s">
        <v>6917</v>
      </c>
      <c r="O3381" s="1">
        <v>48522</v>
      </c>
      <c r="P3381" s="1" t="s">
        <v>6556</v>
      </c>
      <c r="Q3381" s="1">
        <v>99.8</v>
      </c>
      <c r="R3381" s="1" t="str">
        <f>IFERROR(VLOOKUP(K3381,Proveedores!$A$2:$B$500,2,0),"Agregar")</f>
        <v>PHARMOS S.A.</v>
      </c>
      <c r="S3381" s="5">
        <f t="shared" si="52"/>
        <v>4842495.5999999996</v>
      </c>
    </row>
    <row r="3382" spans="1:19" x14ac:dyDescent="0.2">
      <c r="A3382" s="7">
        <v>44125.663194444445</v>
      </c>
      <c r="B3382" s="1" t="s">
        <v>12007</v>
      </c>
      <c r="C3382" s="1" t="s">
        <v>12008</v>
      </c>
      <c r="D3382" s="1" t="s">
        <v>1621</v>
      </c>
      <c r="E3382" s="1" t="s">
        <v>12009</v>
      </c>
      <c r="F3382" s="7">
        <v>44089</v>
      </c>
      <c r="G3382" s="1" t="s">
        <v>42</v>
      </c>
      <c r="H3382" s="5">
        <v>3270960</v>
      </c>
      <c r="I3382" s="1">
        <v>0</v>
      </c>
      <c r="J3382" s="1">
        <v>0</v>
      </c>
      <c r="K3382" s="1" t="s">
        <v>6873</v>
      </c>
      <c r="L3382" s="1">
        <v>1</v>
      </c>
      <c r="M3382" s="1" t="s">
        <v>4368</v>
      </c>
      <c r="N3382" s="1" t="s">
        <v>5662</v>
      </c>
      <c r="O3382" s="1">
        <v>10080</v>
      </c>
      <c r="P3382" s="1" t="s">
        <v>5658</v>
      </c>
      <c r="Q3382" s="1">
        <v>324.5</v>
      </c>
      <c r="R3382" s="1" t="str">
        <f>IFERROR(VLOOKUP(K3382,Proveedores!$A$2:$B$500,2,0),"Agregar")</f>
        <v xml:space="preserve">SUCESORES DE ALFREDO WILLINER S.A. </v>
      </c>
      <c r="S3382" s="5">
        <f t="shared" si="52"/>
        <v>3270960</v>
      </c>
    </row>
    <row r="3383" spans="1:19" x14ac:dyDescent="0.2">
      <c r="A3383" s="7">
        <v>44125.676608796297</v>
      </c>
      <c r="B3383" s="1" t="s">
        <v>12010</v>
      </c>
      <c r="C3383" s="1" t="s">
        <v>12011</v>
      </c>
      <c r="D3383" s="1" t="s">
        <v>1621</v>
      </c>
      <c r="E3383" s="1" t="s">
        <v>12012</v>
      </c>
      <c r="F3383" s="7">
        <v>44099</v>
      </c>
      <c r="G3383" s="1" t="s">
        <v>42</v>
      </c>
      <c r="H3383" s="5">
        <v>2337698</v>
      </c>
      <c r="I3383" s="1">
        <v>0</v>
      </c>
      <c r="J3383" s="1">
        <v>0</v>
      </c>
      <c r="K3383" s="1" t="s">
        <v>6873</v>
      </c>
      <c r="L3383" s="1">
        <v>1</v>
      </c>
      <c r="M3383" s="1" t="s">
        <v>4368</v>
      </c>
      <c r="N3383" s="1" t="s">
        <v>5662</v>
      </c>
      <c r="O3383" s="1">
        <v>7204</v>
      </c>
      <c r="P3383" s="1" t="s">
        <v>5658</v>
      </c>
      <c r="Q3383" s="1">
        <v>324.5</v>
      </c>
      <c r="R3383" s="1" t="str">
        <f>IFERROR(VLOOKUP(K3383,Proveedores!$A$2:$B$500,2,0),"Agregar")</f>
        <v xml:space="preserve">SUCESORES DE ALFREDO WILLINER S.A. </v>
      </c>
      <c r="S3383" s="5">
        <f t="shared" si="52"/>
        <v>2337698</v>
      </c>
    </row>
    <row r="3384" spans="1:19" x14ac:dyDescent="0.2">
      <c r="A3384" s="7">
        <v>44125.68891203704</v>
      </c>
      <c r="B3384" s="1" t="s">
        <v>12013</v>
      </c>
      <c r="C3384" s="1" t="s">
        <v>12014</v>
      </c>
      <c r="D3384" s="1" t="s">
        <v>1621</v>
      </c>
      <c r="E3384" s="1">
        <v>3006265</v>
      </c>
      <c r="F3384" s="7">
        <v>44089</v>
      </c>
      <c r="G3384" s="1" t="s">
        <v>42</v>
      </c>
      <c r="H3384" s="5">
        <v>5669664</v>
      </c>
      <c r="I3384" s="1">
        <v>0</v>
      </c>
      <c r="J3384" s="1">
        <v>0</v>
      </c>
      <c r="K3384" s="1" t="s">
        <v>6873</v>
      </c>
      <c r="L3384" s="1">
        <v>1</v>
      </c>
      <c r="M3384" s="1" t="s">
        <v>4368</v>
      </c>
      <c r="N3384" s="1" t="s">
        <v>5662</v>
      </c>
      <c r="O3384" s="1">
        <v>17472</v>
      </c>
      <c r="P3384" s="1" t="s">
        <v>5658</v>
      </c>
      <c r="Q3384" s="1">
        <v>324.5</v>
      </c>
      <c r="R3384" s="1" t="str">
        <f>IFERROR(VLOOKUP(K3384,Proveedores!$A$2:$B$500,2,0),"Agregar")</f>
        <v xml:space="preserve">SUCESORES DE ALFREDO WILLINER S.A. </v>
      </c>
      <c r="S3384" s="5">
        <f t="shared" si="52"/>
        <v>5669664</v>
      </c>
    </row>
    <row r="3385" spans="1:19" x14ac:dyDescent="0.2">
      <c r="A3385" s="7">
        <v>44125.714641203704</v>
      </c>
      <c r="B3385" s="1" t="s">
        <v>12015</v>
      </c>
      <c r="C3385" s="1" t="s">
        <v>12016</v>
      </c>
      <c r="D3385" s="1" t="s">
        <v>1621</v>
      </c>
      <c r="E3385" s="1">
        <v>6410</v>
      </c>
      <c r="F3385" s="7">
        <v>44117</v>
      </c>
      <c r="G3385" s="1" t="s">
        <v>552</v>
      </c>
      <c r="H3385" s="5">
        <v>2560800</v>
      </c>
      <c r="I3385" s="1">
        <v>2007</v>
      </c>
      <c r="J3385" s="1">
        <v>0</v>
      </c>
      <c r="K3385" s="1" t="s">
        <v>6907</v>
      </c>
      <c r="L3385" s="1">
        <v>1</v>
      </c>
      <c r="M3385" s="1" t="s">
        <v>2521</v>
      </c>
      <c r="N3385" s="1" t="s">
        <v>4511</v>
      </c>
      <c r="O3385" s="1">
        <v>3000</v>
      </c>
      <c r="P3385" s="1" t="s">
        <v>2391</v>
      </c>
      <c r="Q3385" s="1">
        <v>853.6</v>
      </c>
      <c r="R3385" s="1" t="str">
        <f>IFERROR(VLOOKUP(K3385,Proveedores!$A$2:$B$500,2,0),"Agregar")</f>
        <v>KOPELCO S.A.</v>
      </c>
      <c r="S3385" s="5">
        <f t="shared" si="52"/>
        <v>2560800</v>
      </c>
    </row>
    <row r="3386" spans="1:19" x14ac:dyDescent="0.2">
      <c r="A3386" s="7">
        <v>44125.741319444445</v>
      </c>
      <c r="B3386" s="1" t="s">
        <v>12017</v>
      </c>
      <c r="C3386" s="1" t="s">
        <v>12018</v>
      </c>
      <c r="D3386" s="1" t="s">
        <v>1621</v>
      </c>
      <c r="E3386" s="1" t="s">
        <v>12019</v>
      </c>
      <c r="F3386" s="7">
        <v>44124</v>
      </c>
      <c r="G3386" s="1" t="s">
        <v>759</v>
      </c>
      <c r="H3386" s="5">
        <v>377920.46</v>
      </c>
      <c r="I3386" s="1">
        <v>1111</v>
      </c>
      <c r="J3386" s="1" t="s">
        <v>760</v>
      </c>
      <c r="K3386" s="1" t="s">
        <v>7912</v>
      </c>
      <c r="L3386" s="1">
        <v>17</v>
      </c>
      <c r="M3386" s="1" t="s">
        <v>7322</v>
      </c>
      <c r="N3386" s="1" t="s">
        <v>10358</v>
      </c>
      <c r="O3386" s="1">
        <v>793</v>
      </c>
      <c r="P3386" s="1" t="s">
        <v>7907</v>
      </c>
      <c r="Q3386" s="1">
        <v>47657000</v>
      </c>
      <c r="R3386" s="1" t="str">
        <f>IFERROR(VLOOKUP(K3386,Proveedores!$A$2:$B$500,2,0),"Agregar")</f>
        <v>CORREO OFICIAL DE LA REPÚBLICA ARGENTINA S.A..</v>
      </c>
      <c r="S3386" s="5">
        <f t="shared" si="52"/>
        <v>37792001000</v>
      </c>
    </row>
    <row r="3387" spans="1:19" x14ac:dyDescent="0.2">
      <c r="A3387" s="7">
        <v>44125.743402777778</v>
      </c>
      <c r="B3387" s="1" t="s">
        <v>12020</v>
      </c>
      <c r="C3387" s="1" t="s">
        <v>12021</v>
      </c>
      <c r="D3387" s="1" t="s">
        <v>1621</v>
      </c>
      <c r="E3387" s="1" t="s">
        <v>12022</v>
      </c>
      <c r="F3387" s="7">
        <v>44125</v>
      </c>
      <c r="G3387" s="1" t="s">
        <v>759</v>
      </c>
      <c r="H3387" s="5">
        <v>9751206.2100000009</v>
      </c>
      <c r="I3387" s="1">
        <v>1111</v>
      </c>
      <c r="J3387" s="1" t="s">
        <v>763</v>
      </c>
      <c r="K3387" s="1" t="s">
        <v>7912</v>
      </c>
      <c r="L3387" s="1">
        <v>11</v>
      </c>
      <c r="M3387" s="1" t="s">
        <v>7322</v>
      </c>
      <c r="N3387" s="1" t="s">
        <v>10358</v>
      </c>
      <c r="O3387" s="1">
        <v>8496</v>
      </c>
      <c r="P3387" s="1" t="s">
        <v>7907</v>
      </c>
      <c r="Q3387" s="1">
        <v>114773999</v>
      </c>
      <c r="R3387" s="1" t="str">
        <f>IFERROR(VLOOKUP(K3387,Proveedores!$A$2:$B$500,2,0),"Agregar")</f>
        <v>CORREO OFICIAL DE LA REPÚBLICA ARGENTINA S.A..</v>
      </c>
      <c r="S3387" s="5">
        <f t="shared" si="52"/>
        <v>975119895504</v>
      </c>
    </row>
    <row r="3388" spans="1:19" x14ac:dyDescent="0.2">
      <c r="A3388" s="7">
        <v>44125.747199074074</v>
      </c>
      <c r="B3388" s="1" t="s">
        <v>12023</v>
      </c>
      <c r="C3388" s="1" t="s">
        <v>12024</v>
      </c>
      <c r="D3388" s="1" t="s">
        <v>1621</v>
      </c>
      <c r="E3388" s="1" t="s">
        <v>12025</v>
      </c>
      <c r="F3388" s="7">
        <v>44125</v>
      </c>
      <c r="G3388" s="1" t="s">
        <v>759</v>
      </c>
      <c r="H3388" s="5">
        <v>6023345.9000000004</v>
      </c>
      <c r="I3388" s="1">
        <v>1111</v>
      </c>
      <c r="J3388" s="1" t="s">
        <v>763</v>
      </c>
      <c r="K3388" s="1" t="s">
        <v>7912</v>
      </c>
      <c r="L3388" s="1">
        <v>11</v>
      </c>
      <c r="M3388" s="1" t="s">
        <v>7322</v>
      </c>
      <c r="N3388" s="1" t="s">
        <v>10358</v>
      </c>
      <c r="O3388" s="1">
        <v>5248</v>
      </c>
      <c r="P3388" s="1" t="s">
        <v>7907</v>
      </c>
      <c r="Q3388" s="1">
        <v>114773999</v>
      </c>
      <c r="R3388" s="1" t="str">
        <f>IFERROR(VLOOKUP(K3388,Proveedores!$A$2:$B$500,2,0),"Agregar")</f>
        <v>CORREO OFICIAL DE LA REPÚBLICA ARGENTINA S.A..</v>
      </c>
      <c r="S3388" s="5">
        <f t="shared" si="52"/>
        <v>602333946752</v>
      </c>
    </row>
    <row r="3389" spans="1:19" x14ac:dyDescent="0.2">
      <c r="A3389" s="7">
        <v>44126.785428240742</v>
      </c>
      <c r="B3389" s="1" t="s">
        <v>12026</v>
      </c>
      <c r="C3389" s="1" t="s">
        <v>12027</v>
      </c>
      <c r="D3389" s="1" t="s">
        <v>3031</v>
      </c>
      <c r="E3389" s="1" t="s">
        <v>12028</v>
      </c>
      <c r="F3389" s="7">
        <v>44125</v>
      </c>
      <c r="G3389" s="1" t="s">
        <v>1162</v>
      </c>
      <c r="H3389" s="5">
        <v>1.0900000000000001</v>
      </c>
      <c r="I3389" s="1">
        <v>1895</v>
      </c>
      <c r="J3389" s="1">
        <v>0</v>
      </c>
      <c r="K3389" s="1" t="s">
        <v>177</v>
      </c>
      <c r="L3389" s="1">
        <v>16</v>
      </c>
      <c r="M3389" s="1" t="s">
        <v>4627</v>
      </c>
      <c r="N3389" s="1" t="s">
        <v>4628</v>
      </c>
      <c r="O3389" s="1">
        <v>28440</v>
      </c>
      <c r="P3389" s="1" t="s">
        <v>3482</v>
      </c>
      <c r="Q3389" s="1">
        <v>332.16</v>
      </c>
      <c r="R3389" s="1" t="str">
        <f>IFERROR(VLOOKUP(K3389,Proveedores!$A$2:$B$500,2,0),"Agregar")</f>
        <v>NOVARTIS ARGENTINA SA</v>
      </c>
      <c r="S3389" s="5">
        <f t="shared" si="52"/>
        <v>9446630.4000000004</v>
      </c>
    </row>
    <row r="3390" spans="1:19" x14ac:dyDescent="0.2">
      <c r="A3390" s="7">
        <v>44126.809594907405</v>
      </c>
      <c r="B3390" s="1" t="s">
        <v>12029</v>
      </c>
      <c r="C3390" s="1" t="s">
        <v>12030</v>
      </c>
      <c r="D3390" s="1" t="s">
        <v>1621</v>
      </c>
      <c r="E3390" s="1" t="s">
        <v>12031</v>
      </c>
      <c r="F3390" s="7">
        <v>44124</v>
      </c>
      <c r="G3390" s="1" t="s">
        <v>692</v>
      </c>
      <c r="H3390" s="5">
        <v>18933.14</v>
      </c>
      <c r="I3390" s="1" t="s">
        <v>1816</v>
      </c>
      <c r="J3390" s="1">
        <v>0</v>
      </c>
      <c r="K3390" s="1" t="s">
        <v>1847</v>
      </c>
      <c r="L3390" s="1">
        <v>39</v>
      </c>
      <c r="M3390" s="1" t="s">
        <v>4360</v>
      </c>
      <c r="N3390" s="1" t="s">
        <v>4361</v>
      </c>
      <c r="O3390" s="1">
        <v>328</v>
      </c>
      <c r="P3390" s="1" t="s">
        <v>12032</v>
      </c>
      <c r="Q3390" s="1">
        <v>57.722999999999999</v>
      </c>
      <c r="R3390" s="1" t="str">
        <f>IFERROR(VLOOKUP(K3390,Proveedores!$A$2:$B$500,2,0),"Agregar")</f>
        <v xml:space="preserve">LAFEDAR S.A. </v>
      </c>
      <c r="S3390" s="5">
        <f t="shared" si="52"/>
        <v>18933.144</v>
      </c>
    </row>
    <row r="3391" spans="1:19" x14ac:dyDescent="0.2">
      <c r="A3391" s="7">
        <v>44126.814421296294</v>
      </c>
      <c r="B3391" s="1" t="s">
        <v>12033</v>
      </c>
      <c r="C3391" s="1" t="s">
        <v>12034</v>
      </c>
      <c r="D3391" s="1" t="s">
        <v>1621</v>
      </c>
      <c r="E3391" s="1" t="s">
        <v>12035</v>
      </c>
      <c r="F3391" s="7">
        <v>44124</v>
      </c>
      <c r="G3391" s="1" t="s">
        <v>692</v>
      </c>
      <c r="H3391" s="5">
        <v>3197373.88</v>
      </c>
      <c r="I3391" s="1" t="s">
        <v>1816</v>
      </c>
      <c r="J3391" s="1">
        <v>0</v>
      </c>
      <c r="K3391" s="1" t="s">
        <v>1847</v>
      </c>
      <c r="L3391" s="1">
        <v>27</v>
      </c>
      <c r="M3391" s="1" t="s">
        <v>12036</v>
      </c>
      <c r="N3391" s="1" t="s">
        <v>2293</v>
      </c>
      <c r="O3391" s="1">
        <v>46012</v>
      </c>
      <c r="P3391" s="1" t="s">
        <v>2509</v>
      </c>
      <c r="Q3391" s="1">
        <v>69.489999999999995</v>
      </c>
      <c r="R3391" s="1" t="str">
        <f>IFERROR(VLOOKUP(K3391,Proveedores!$A$2:$B$500,2,0),"Agregar")</f>
        <v xml:space="preserve">LAFEDAR S.A. </v>
      </c>
      <c r="S3391" s="5">
        <f t="shared" si="52"/>
        <v>3197373.88</v>
      </c>
    </row>
    <row r="3392" spans="1:19" x14ac:dyDescent="0.2">
      <c r="A3392" s="7">
        <v>44126.820277777777</v>
      </c>
      <c r="B3392" s="1" t="s">
        <v>12037</v>
      </c>
      <c r="C3392" s="1" t="s">
        <v>12038</v>
      </c>
      <c r="D3392" s="1" t="s">
        <v>1621</v>
      </c>
      <c r="E3392" s="1" t="s">
        <v>12039</v>
      </c>
      <c r="F3392" s="7">
        <v>44124</v>
      </c>
      <c r="G3392" s="1" t="s">
        <v>692</v>
      </c>
      <c r="H3392" s="5">
        <v>15727440</v>
      </c>
      <c r="I3392" s="1" t="s">
        <v>1816</v>
      </c>
      <c r="J3392" s="1" t="s">
        <v>706</v>
      </c>
      <c r="K3392" s="1" t="s">
        <v>1847</v>
      </c>
      <c r="L3392" s="1">
        <v>35</v>
      </c>
      <c r="M3392" s="1" t="s">
        <v>12040</v>
      </c>
      <c r="N3392" s="1" t="s">
        <v>2514</v>
      </c>
      <c r="O3392" s="1">
        <v>45600</v>
      </c>
      <c r="P3392" s="1" t="s">
        <v>2515</v>
      </c>
      <c r="Q3392" s="1">
        <v>34.49</v>
      </c>
      <c r="R3392" s="1" t="str">
        <f>IFERROR(VLOOKUP(K3392,Proveedores!$A$2:$B$500,2,0),"Agregar")</f>
        <v xml:space="preserve">LAFEDAR S.A. </v>
      </c>
      <c r="S3392" s="5">
        <f t="shared" si="52"/>
        <v>1572744</v>
      </c>
    </row>
    <row r="3393" spans="1:19" x14ac:dyDescent="0.2">
      <c r="A3393" s="7">
        <v>44126.825266203705</v>
      </c>
      <c r="B3393" s="1" t="s">
        <v>12041</v>
      </c>
      <c r="C3393" s="1" t="s">
        <v>12042</v>
      </c>
      <c r="D3393" s="1" t="s">
        <v>1621</v>
      </c>
      <c r="E3393" s="1" t="s">
        <v>12043</v>
      </c>
      <c r="F3393" s="7">
        <v>44124</v>
      </c>
      <c r="G3393" s="1" t="s">
        <v>692</v>
      </c>
      <c r="H3393" s="5">
        <v>785032.8</v>
      </c>
      <c r="I3393" s="1" t="s">
        <v>1816</v>
      </c>
      <c r="J3393" s="1">
        <v>0</v>
      </c>
      <c r="K3393" s="1" t="s">
        <v>1847</v>
      </c>
      <c r="L3393" s="1">
        <v>39</v>
      </c>
      <c r="M3393" s="1" t="s">
        <v>12044</v>
      </c>
      <c r="N3393" s="1" t="s">
        <v>4361</v>
      </c>
      <c r="O3393" s="1">
        <v>13600</v>
      </c>
      <c r="P3393" s="1" t="s">
        <v>12032</v>
      </c>
      <c r="Q3393" s="1">
        <v>57.722999999999999</v>
      </c>
      <c r="R3393" s="1" t="str">
        <f>IFERROR(VLOOKUP(K3393,Proveedores!$A$2:$B$500,2,0),"Agregar")</f>
        <v xml:space="preserve">LAFEDAR S.A. </v>
      </c>
      <c r="S3393" s="5">
        <f t="shared" si="52"/>
        <v>785032.79999999993</v>
      </c>
    </row>
    <row r="3394" spans="1:19" x14ac:dyDescent="0.2">
      <c r="A3394" s="7">
        <v>44127.413472222222</v>
      </c>
      <c r="B3394" s="1" t="s">
        <v>12045</v>
      </c>
      <c r="C3394" s="1" t="s">
        <v>12046</v>
      </c>
      <c r="D3394" s="1" t="s">
        <v>1713</v>
      </c>
      <c r="E3394" s="1" t="s">
        <v>12047</v>
      </c>
      <c r="F3394" s="7">
        <v>44126</v>
      </c>
      <c r="G3394" s="1">
        <v>43922</v>
      </c>
      <c r="H3394" s="5">
        <v>2494800</v>
      </c>
      <c r="I3394" s="1">
        <v>2028</v>
      </c>
      <c r="J3394" s="1">
        <v>0</v>
      </c>
      <c r="K3394" s="1" t="s">
        <v>6302</v>
      </c>
      <c r="L3394" s="1">
        <v>1</v>
      </c>
      <c r="M3394" s="1" t="s">
        <v>11397</v>
      </c>
      <c r="N3394" s="1" t="s">
        <v>11646</v>
      </c>
      <c r="O3394" s="1">
        <v>1</v>
      </c>
      <c r="P3394" s="1" t="s">
        <v>1861</v>
      </c>
      <c r="Q3394" s="1">
        <v>2494800</v>
      </c>
      <c r="R3394" s="1" t="str">
        <f>IFERROR(VLOOKUP(K3394,Proveedores!$A$2:$B$500,2,0),"Agregar")</f>
        <v>VIALERG S.A.</v>
      </c>
      <c r="S3394" s="5">
        <f t="shared" si="52"/>
        <v>2494800</v>
      </c>
    </row>
    <row r="3395" spans="1:19" x14ac:dyDescent="0.2">
      <c r="A3395" s="7">
        <v>44127.463067129633</v>
      </c>
      <c r="B3395" s="1" t="s">
        <v>12048</v>
      </c>
      <c r="C3395" s="1" t="s">
        <v>12049</v>
      </c>
      <c r="D3395" s="1" t="s">
        <v>1713</v>
      </c>
      <c r="E3395" s="1">
        <v>96</v>
      </c>
      <c r="F3395" s="7">
        <v>44127</v>
      </c>
      <c r="G3395" s="1">
        <v>43922</v>
      </c>
      <c r="H3395" s="5">
        <v>2494800</v>
      </c>
      <c r="I3395" s="1">
        <v>1972</v>
      </c>
      <c r="J3395" s="1">
        <v>0</v>
      </c>
      <c r="K3395" s="1" t="s">
        <v>6302</v>
      </c>
      <c r="L3395" s="1">
        <v>1</v>
      </c>
      <c r="M3395" s="1" t="s">
        <v>11397</v>
      </c>
      <c r="N3395" s="1" t="s">
        <v>12050</v>
      </c>
      <c r="O3395" s="1">
        <v>1</v>
      </c>
      <c r="P3395" s="1" t="s">
        <v>7528</v>
      </c>
      <c r="Q3395" s="1">
        <v>2494800</v>
      </c>
      <c r="R3395" s="1" t="str">
        <f>IFERROR(VLOOKUP(K3395,Proveedores!$A$2:$B$500,2,0),"Agregar")</f>
        <v>VIALERG S.A.</v>
      </c>
      <c r="S3395" s="5">
        <f t="shared" ref="S3395:S3458" si="53">Q3395*O3395</f>
        <v>2494800</v>
      </c>
    </row>
    <row r="3396" spans="1:19" x14ac:dyDescent="0.2">
      <c r="A3396" s="7">
        <v>44127.471226851849</v>
      </c>
      <c r="B3396" s="1" t="s">
        <v>12051</v>
      </c>
      <c r="C3396" s="1" t="s">
        <v>12052</v>
      </c>
      <c r="D3396" s="1" t="s">
        <v>1713</v>
      </c>
      <c r="E3396" s="1">
        <v>97</v>
      </c>
      <c r="F3396" s="7">
        <v>44127</v>
      </c>
      <c r="G3396" s="1">
        <v>43922</v>
      </c>
      <c r="H3396" s="5">
        <v>2494800</v>
      </c>
      <c r="I3396" s="1">
        <v>1973</v>
      </c>
      <c r="J3396" s="1">
        <v>0</v>
      </c>
      <c r="K3396" s="1" t="s">
        <v>6302</v>
      </c>
      <c r="L3396" s="1">
        <v>1</v>
      </c>
      <c r="M3396" s="1" t="s">
        <v>11397</v>
      </c>
      <c r="N3396" s="1" t="s">
        <v>12050</v>
      </c>
      <c r="O3396" s="1">
        <v>1</v>
      </c>
      <c r="P3396" s="1" t="s">
        <v>7528</v>
      </c>
      <c r="Q3396" s="1">
        <v>2494800</v>
      </c>
      <c r="R3396" s="1" t="str">
        <f>IFERROR(VLOOKUP(K3396,Proveedores!$A$2:$B$500,2,0),"Agregar")</f>
        <v>VIALERG S.A.</v>
      </c>
      <c r="S3396" s="5">
        <f t="shared" si="53"/>
        <v>2494800</v>
      </c>
    </row>
    <row r="3397" spans="1:19" x14ac:dyDescent="0.2">
      <c r="A3397" s="7">
        <v>44127.487812500003</v>
      </c>
      <c r="B3397" s="1" t="s">
        <v>12053</v>
      </c>
      <c r="C3397" s="1" t="s">
        <v>12054</v>
      </c>
      <c r="D3397" s="1" t="s">
        <v>1621</v>
      </c>
      <c r="E3397" s="1" t="s">
        <v>12055</v>
      </c>
      <c r="F3397" s="7">
        <v>44068</v>
      </c>
      <c r="G3397" s="1" t="s">
        <v>1352</v>
      </c>
      <c r="H3397" s="5">
        <v>85865.2</v>
      </c>
      <c r="I3397" s="1">
        <v>1728</v>
      </c>
      <c r="J3397" s="1">
        <v>0</v>
      </c>
      <c r="K3397" s="1" t="s">
        <v>6366</v>
      </c>
      <c r="L3397" s="1">
        <v>1</v>
      </c>
      <c r="M3397" s="1" t="s">
        <v>8722</v>
      </c>
      <c r="N3397" s="1" t="s">
        <v>8723</v>
      </c>
      <c r="O3397" s="1">
        <v>10</v>
      </c>
      <c r="P3397" s="1" t="s">
        <v>8724</v>
      </c>
      <c r="Q3397" s="1">
        <v>8586.52</v>
      </c>
      <c r="R3397" s="1" t="str">
        <f>IFERROR(VLOOKUP(K3397,Proveedores!$A$2:$B$500,2,0),"Agregar")</f>
        <v>Pfizer S.R.L.</v>
      </c>
      <c r="S3397" s="5">
        <f t="shared" si="53"/>
        <v>85865.200000000012</v>
      </c>
    </row>
    <row r="3398" spans="1:19" x14ac:dyDescent="0.2">
      <c r="A3398" s="7">
        <v>44127.49046296296</v>
      </c>
      <c r="B3398" s="1" t="s">
        <v>12056</v>
      </c>
      <c r="C3398" s="1" t="s">
        <v>12057</v>
      </c>
      <c r="D3398" s="1" t="s">
        <v>1621</v>
      </c>
      <c r="E3398" s="1">
        <v>3006286</v>
      </c>
      <c r="F3398" s="7">
        <v>44097</v>
      </c>
      <c r="G3398" s="1" t="s">
        <v>42</v>
      </c>
      <c r="H3398" s="5">
        <v>5547652</v>
      </c>
      <c r="I3398" s="1">
        <v>0</v>
      </c>
      <c r="J3398" s="1">
        <v>0</v>
      </c>
      <c r="K3398" s="1" t="s">
        <v>6873</v>
      </c>
      <c r="L3398" s="1">
        <v>1</v>
      </c>
      <c r="M3398" s="1" t="s">
        <v>4368</v>
      </c>
      <c r="N3398" s="1" t="s">
        <v>5662</v>
      </c>
      <c r="O3398" s="1">
        <v>17096</v>
      </c>
      <c r="P3398" s="1" t="s">
        <v>5658</v>
      </c>
      <c r="Q3398" s="1">
        <v>324.5</v>
      </c>
      <c r="R3398" s="1" t="str">
        <f>IFERROR(VLOOKUP(K3398,Proveedores!$A$2:$B$500,2,0),"Agregar")</f>
        <v xml:space="preserve">SUCESORES DE ALFREDO WILLINER S.A. </v>
      </c>
      <c r="S3398" s="5">
        <f t="shared" si="53"/>
        <v>5547652</v>
      </c>
    </row>
    <row r="3399" spans="1:19" x14ac:dyDescent="0.2">
      <c r="A3399" s="7">
        <v>44127.49596064815</v>
      </c>
      <c r="B3399" s="1" t="s">
        <v>12058</v>
      </c>
      <c r="C3399" s="1" t="s">
        <v>12059</v>
      </c>
      <c r="D3399" s="1" t="s">
        <v>1621</v>
      </c>
      <c r="E3399" s="1" t="s">
        <v>12060</v>
      </c>
      <c r="F3399" s="7">
        <v>44110</v>
      </c>
      <c r="G3399" s="1" t="s">
        <v>692</v>
      </c>
      <c r="H3399" s="5">
        <v>4309603.8</v>
      </c>
      <c r="I3399" s="1" t="s">
        <v>12061</v>
      </c>
      <c r="J3399" s="1">
        <v>0</v>
      </c>
      <c r="K3399" s="1" t="s">
        <v>2737</v>
      </c>
      <c r="L3399" s="1">
        <v>32</v>
      </c>
      <c r="M3399" s="1" t="s">
        <v>3011</v>
      </c>
      <c r="N3399" s="1" t="s">
        <v>4448</v>
      </c>
      <c r="O3399" s="1">
        <v>37860</v>
      </c>
      <c r="P3399" s="1" t="s">
        <v>1642</v>
      </c>
      <c r="Q3399" s="1">
        <v>113.83</v>
      </c>
      <c r="R3399" s="1" t="str">
        <f>IFERROR(VLOOKUP(K3399,Proveedores!$A$2:$B$500,2,0),"Agregar")</f>
        <v>LABORATORIOS FABRA S.A.</v>
      </c>
      <c r="S3399" s="5">
        <f t="shared" si="53"/>
        <v>4309603.8</v>
      </c>
    </row>
    <row r="3400" spans="1:19" x14ac:dyDescent="0.2">
      <c r="A3400" s="7">
        <v>44127.499236111114</v>
      </c>
      <c r="B3400" s="1" t="s">
        <v>12062</v>
      </c>
      <c r="C3400" s="1" t="s">
        <v>12063</v>
      </c>
      <c r="D3400" s="1" t="s">
        <v>1621</v>
      </c>
      <c r="E3400" s="1">
        <v>3006290</v>
      </c>
      <c r="F3400" s="7">
        <v>44098</v>
      </c>
      <c r="G3400" s="1" t="s">
        <v>42</v>
      </c>
      <c r="H3400" s="5">
        <v>3982264</v>
      </c>
      <c r="I3400" s="1">
        <v>0</v>
      </c>
      <c r="J3400" s="1">
        <v>0</v>
      </c>
      <c r="K3400" s="1" t="s">
        <v>6873</v>
      </c>
      <c r="L3400" s="1">
        <v>1</v>
      </c>
      <c r="M3400" s="1" t="s">
        <v>4368</v>
      </c>
      <c r="N3400" s="1" t="s">
        <v>5662</v>
      </c>
      <c r="O3400" s="1">
        <v>12272</v>
      </c>
      <c r="P3400" s="1" t="s">
        <v>5658</v>
      </c>
      <c r="Q3400" s="1">
        <v>324.5</v>
      </c>
      <c r="R3400" s="1" t="str">
        <f>IFERROR(VLOOKUP(K3400,Proveedores!$A$2:$B$500,2,0),"Agregar")</f>
        <v xml:space="preserve">SUCESORES DE ALFREDO WILLINER S.A. </v>
      </c>
      <c r="S3400" s="5">
        <f t="shared" si="53"/>
        <v>3982264</v>
      </c>
    </row>
    <row r="3401" spans="1:19" x14ac:dyDescent="0.2">
      <c r="A3401" s="7">
        <v>44127.503564814811</v>
      </c>
      <c r="B3401" s="1" t="s">
        <v>12064</v>
      </c>
      <c r="C3401" s="1" t="s">
        <v>12065</v>
      </c>
      <c r="D3401" s="1" t="s">
        <v>1621</v>
      </c>
      <c r="E3401" s="1" t="s">
        <v>12066</v>
      </c>
      <c r="F3401" s="7">
        <v>44126</v>
      </c>
      <c r="G3401" s="1" t="s">
        <v>692</v>
      </c>
      <c r="H3401" s="5">
        <v>5317617.5999999996</v>
      </c>
      <c r="I3401" s="1" t="s">
        <v>12067</v>
      </c>
      <c r="J3401" s="1">
        <v>0</v>
      </c>
      <c r="K3401" s="1" t="s">
        <v>2737</v>
      </c>
      <c r="L3401" s="1">
        <v>6</v>
      </c>
      <c r="M3401" s="1" t="s">
        <v>3353</v>
      </c>
      <c r="N3401" s="1" t="s">
        <v>3532</v>
      </c>
      <c r="O3401" s="1">
        <v>58320</v>
      </c>
      <c r="P3401" s="1" t="s">
        <v>1642</v>
      </c>
      <c r="Q3401" s="1">
        <v>91.18</v>
      </c>
      <c r="R3401" s="1" t="str">
        <f>IFERROR(VLOOKUP(K3401,Proveedores!$A$2:$B$500,2,0),"Agregar")</f>
        <v>LABORATORIOS FABRA S.A.</v>
      </c>
      <c r="S3401" s="5">
        <f t="shared" si="53"/>
        <v>5317617.6000000006</v>
      </c>
    </row>
    <row r="3402" spans="1:19" x14ac:dyDescent="0.2">
      <c r="A3402" s="7">
        <v>44127.508923611109</v>
      </c>
      <c r="B3402" s="1" t="s">
        <v>12068</v>
      </c>
      <c r="C3402" s="1" t="s">
        <v>12069</v>
      </c>
      <c r="D3402" s="1" t="s">
        <v>1621</v>
      </c>
      <c r="E3402" s="1" t="s">
        <v>12070</v>
      </c>
      <c r="F3402" s="7">
        <v>44127</v>
      </c>
      <c r="G3402" s="1" t="s">
        <v>692</v>
      </c>
      <c r="H3402" s="5">
        <v>5331294.5999999996</v>
      </c>
      <c r="I3402" s="1" t="s">
        <v>12071</v>
      </c>
      <c r="J3402" s="1">
        <v>0</v>
      </c>
      <c r="K3402" s="1" t="s">
        <v>2737</v>
      </c>
      <c r="L3402" s="1">
        <v>6</v>
      </c>
      <c r="M3402" s="1" t="s">
        <v>3353</v>
      </c>
      <c r="N3402" s="1" t="s">
        <v>3532</v>
      </c>
      <c r="O3402" s="1">
        <v>58470</v>
      </c>
      <c r="P3402" s="1" t="s">
        <v>1642</v>
      </c>
      <c r="Q3402" s="1">
        <v>91.18</v>
      </c>
      <c r="R3402" s="1" t="str">
        <f>IFERROR(VLOOKUP(K3402,Proveedores!$A$2:$B$500,2,0),"Agregar")</f>
        <v>LABORATORIOS FABRA S.A.</v>
      </c>
      <c r="S3402" s="5">
        <f t="shared" si="53"/>
        <v>5331294.6000000006</v>
      </c>
    </row>
    <row r="3403" spans="1:19" x14ac:dyDescent="0.2">
      <c r="A3403" s="7">
        <v>44127.516087962962</v>
      </c>
      <c r="B3403" s="1" t="s">
        <v>12072</v>
      </c>
      <c r="C3403" s="1" t="s">
        <v>12073</v>
      </c>
      <c r="D3403" s="1" t="s">
        <v>1713</v>
      </c>
      <c r="E3403" s="1">
        <v>98</v>
      </c>
      <c r="F3403" s="7">
        <v>44127</v>
      </c>
      <c r="G3403" s="1">
        <v>43922</v>
      </c>
      <c r="H3403" s="5">
        <v>2494800</v>
      </c>
      <c r="I3403" s="1">
        <v>1974</v>
      </c>
      <c r="J3403" s="1">
        <v>0</v>
      </c>
      <c r="K3403" s="1" t="s">
        <v>6302</v>
      </c>
      <c r="L3403" s="1">
        <v>1</v>
      </c>
      <c r="M3403" s="1" t="s">
        <v>11397</v>
      </c>
      <c r="N3403" s="1" t="s">
        <v>12074</v>
      </c>
      <c r="O3403" s="1">
        <v>1</v>
      </c>
      <c r="P3403" s="1" t="s">
        <v>2149</v>
      </c>
      <c r="Q3403" s="1">
        <v>2494800</v>
      </c>
      <c r="R3403" s="1" t="str">
        <f>IFERROR(VLOOKUP(K3403,Proveedores!$A$2:$B$500,2,0),"Agregar")</f>
        <v>VIALERG S.A.</v>
      </c>
      <c r="S3403" s="5">
        <f t="shared" si="53"/>
        <v>2494800</v>
      </c>
    </row>
    <row r="3404" spans="1:19" x14ac:dyDescent="0.2">
      <c r="A3404" s="7">
        <v>44127.519548611112</v>
      </c>
      <c r="B3404" s="1" t="s">
        <v>12075</v>
      </c>
      <c r="C3404" s="1" t="s">
        <v>12076</v>
      </c>
      <c r="D3404" s="1" t="s">
        <v>1621</v>
      </c>
      <c r="E3404" s="1" t="s">
        <v>12077</v>
      </c>
      <c r="F3404" s="7">
        <v>44127</v>
      </c>
      <c r="G3404" s="1" t="s">
        <v>692</v>
      </c>
      <c r="H3404" s="5">
        <v>5272026</v>
      </c>
      <c r="I3404" s="1">
        <v>13576</v>
      </c>
      <c r="J3404" s="1" t="s">
        <v>1267</v>
      </c>
      <c r="K3404" s="1" t="s">
        <v>713</v>
      </c>
      <c r="L3404" s="1">
        <v>36</v>
      </c>
      <c r="M3404" s="1" t="s">
        <v>2374</v>
      </c>
      <c r="N3404" s="1" t="s">
        <v>3594</v>
      </c>
      <c r="O3404" s="1">
        <v>713400</v>
      </c>
      <c r="P3404" s="1" t="s">
        <v>1665</v>
      </c>
      <c r="Q3404" s="1">
        <v>7.39</v>
      </c>
      <c r="R3404" s="1" t="str">
        <f>IFERROR(VLOOKUP(K3404,Proveedores!$A$2:$B$500,2,0),"Agregar")</f>
        <v>FERAVAL S.A.</v>
      </c>
      <c r="S3404" s="5">
        <f t="shared" si="53"/>
        <v>5272026</v>
      </c>
    </row>
    <row r="3405" spans="1:19" x14ac:dyDescent="0.2">
      <c r="A3405" s="7">
        <v>44127.524085648147</v>
      </c>
      <c r="B3405" s="1" t="s">
        <v>12078</v>
      </c>
      <c r="C3405" s="1" t="s">
        <v>12079</v>
      </c>
      <c r="D3405" s="1" t="s">
        <v>1713</v>
      </c>
      <c r="E3405" s="1">
        <v>92</v>
      </c>
      <c r="F3405" s="7">
        <v>44126</v>
      </c>
      <c r="G3405" s="1">
        <v>43922</v>
      </c>
      <c r="H3405" s="5">
        <v>2494800</v>
      </c>
      <c r="I3405" s="1">
        <v>2030</v>
      </c>
      <c r="J3405" s="1">
        <v>0</v>
      </c>
      <c r="K3405" s="1" t="s">
        <v>6302</v>
      </c>
      <c r="L3405" s="1">
        <v>1</v>
      </c>
      <c r="M3405" s="1" t="s">
        <v>11397</v>
      </c>
      <c r="N3405" s="1" t="s">
        <v>12074</v>
      </c>
      <c r="O3405" s="1">
        <v>1</v>
      </c>
      <c r="P3405" s="1" t="s">
        <v>2149</v>
      </c>
      <c r="Q3405" s="1">
        <v>2494800</v>
      </c>
      <c r="R3405" s="1" t="str">
        <f>IFERROR(VLOOKUP(K3405,Proveedores!$A$2:$B$500,2,0),"Agregar")</f>
        <v>VIALERG S.A.</v>
      </c>
      <c r="S3405" s="5">
        <f t="shared" si="53"/>
        <v>2494800</v>
      </c>
    </row>
    <row r="3406" spans="1:19" x14ac:dyDescent="0.2">
      <c r="A3406" s="7">
        <v>44127.534155092595</v>
      </c>
      <c r="B3406" s="1" t="s">
        <v>12080</v>
      </c>
      <c r="C3406" s="1" t="s">
        <v>12081</v>
      </c>
      <c r="D3406" s="1" t="s">
        <v>1713</v>
      </c>
      <c r="E3406" s="1">
        <v>91</v>
      </c>
      <c r="F3406" s="7">
        <v>44126</v>
      </c>
      <c r="G3406" s="1">
        <v>43922</v>
      </c>
      <c r="H3406" s="5">
        <v>2494800</v>
      </c>
      <c r="I3406" s="1">
        <v>2029</v>
      </c>
      <c r="J3406" s="1">
        <v>0</v>
      </c>
      <c r="K3406" s="1" t="s">
        <v>6302</v>
      </c>
      <c r="L3406" s="1">
        <v>1</v>
      </c>
      <c r="M3406" s="1" t="s">
        <v>11397</v>
      </c>
      <c r="N3406" s="1" t="s">
        <v>12074</v>
      </c>
      <c r="O3406" s="1">
        <v>1</v>
      </c>
      <c r="P3406" s="1" t="s">
        <v>2149</v>
      </c>
      <c r="Q3406" s="1">
        <v>2494800</v>
      </c>
      <c r="R3406" s="1" t="str">
        <f>IFERROR(VLOOKUP(K3406,Proveedores!$A$2:$B$500,2,0),"Agregar")</f>
        <v>VIALERG S.A.</v>
      </c>
      <c r="S3406" s="5">
        <f t="shared" si="53"/>
        <v>2494800</v>
      </c>
    </row>
    <row r="3407" spans="1:19" x14ac:dyDescent="0.2">
      <c r="A3407" s="7">
        <v>44127.539803240739</v>
      </c>
      <c r="B3407" s="1" t="s">
        <v>12082</v>
      </c>
      <c r="C3407" s="1" t="s">
        <v>12083</v>
      </c>
      <c r="D3407" s="1" t="s">
        <v>1713</v>
      </c>
      <c r="E3407" s="1">
        <v>93</v>
      </c>
      <c r="F3407" s="7">
        <v>44126</v>
      </c>
      <c r="G3407" s="1">
        <v>43922</v>
      </c>
      <c r="H3407" s="5">
        <v>2494800</v>
      </c>
      <c r="I3407" s="1">
        <v>2031</v>
      </c>
      <c r="J3407" s="1">
        <v>0</v>
      </c>
      <c r="K3407" s="1" t="s">
        <v>6302</v>
      </c>
      <c r="L3407" s="1">
        <v>1</v>
      </c>
      <c r="M3407" s="1" t="s">
        <v>11397</v>
      </c>
      <c r="N3407" s="1" t="s">
        <v>12074</v>
      </c>
      <c r="O3407" s="1">
        <v>1</v>
      </c>
      <c r="P3407" s="1" t="s">
        <v>2149</v>
      </c>
      <c r="Q3407" s="1">
        <v>2494800</v>
      </c>
      <c r="R3407" s="1" t="str">
        <f>IFERROR(VLOOKUP(K3407,Proveedores!$A$2:$B$500,2,0),"Agregar")</f>
        <v>VIALERG S.A.</v>
      </c>
      <c r="S3407" s="5">
        <f t="shared" si="53"/>
        <v>2494800</v>
      </c>
    </row>
    <row r="3408" spans="1:19" x14ac:dyDescent="0.2">
      <c r="A3408" s="7">
        <v>44127.545775462961</v>
      </c>
      <c r="B3408" s="1" t="s">
        <v>12084</v>
      </c>
      <c r="C3408" s="1" t="s">
        <v>12085</v>
      </c>
      <c r="D3408" s="1" t="s">
        <v>1713</v>
      </c>
      <c r="E3408" s="1">
        <v>94</v>
      </c>
      <c r="F3408" s="7">
        <v>44126</v>
      </c>
      <c r="G3408" s="1">
        <v>43922</v>
      </c>
      <c r="H3408" s="5">
        <v>2494800</v>
      </c>
      <c r="I3408" s="1">
        <v>2032</v>
      </c>
      <c r="J3408" s="1">
        <v>0</v>
      </c>
      <c r="K3408" s="1" t="s">
        <v>6302</v>
      </c>
      <c r="L3408" s="1">
        <v>1</v>
      </c>
      <c r="M3408" s="1" t="s">
        <v>11397</v>
      </c>
      <c r="N3408" s="1" t="s">
        <v>12074</v>
      </c>
      <c r="O3408" s="1">
        <v>1</v>
      </c>
      <c r="P3408" s="1" t="s">
        <v>2149</v>
      </c>
      <c r="Q3408" s="1">
        <v>2494800</v>
      </c>
      <c r="R3408" s="1" t="str">
        <f>IFERROR(VLOOKUP(K3408,Proveedores!$A$2:$B$500,2,0),"Agregar")</f>
        <v>VIALERG S.A.</v>
      </c>
      <c r="S3408" s="5">
        <f t="shared" si="53"/>
        <v>2494800</v>
      </c>
    </row>
    <row r="3409" spans="1:19" x14ac:dyDescent="0.2">
      <c r="A3409" s="7">
        <v>44130.383564814816</v>
      </c>
      <c r="B3409" s="1" t="s">
        <v>12086</v>
      </c>
      <c r="C3409" s="1" t="s">
        <v>12087</v>
      </c>
      <c r="D3409" s="1" t="s">
        <v>1621</v>
      </c>
      <c r="E3409" s="1" t="s">
        <v>12088</v>
      </c>
      <c r="F3409" s="7">
        <v>44130</v>
      </c>
      <c r="G3409" s="1" t="s">
        <v>692</v>
      </c>
      <c r="H3409" s="5">
        <v>5325276.72</v>
      </c>
      <c r="I3409" s="1" t="s">
        <v>12089</v>
      </c>
      <c r="J3409" s="1">
        <v>0</v>
      </c>
      <c r="K3409" s="1" t="s">
        <v>2737</v>
      </c>
      <c r="L3409" s="1">
        <v>6</v>
      </c>
      <c r="M3409" s="1" t="s">
        <v>3353</v>
      </c>
      <c r="N3409" s="1" t="s">
        <v>3532</v>
      </c>
      <c r="O3409" s="1">
        <v>58404</v>
      </c>
      <c r="P3409" s="1" t="s">
        <v>1642</v>
      </c>
      <c r="Q3409" s="1">
        <v>91.18</v>
      </c>
      <c r="R3409" s="1" t="str">
        <f>IFERROR(VLOOKUP(K3409,Proveedores!$A$2:$B$500,2,0),"Agregar")</f>
        <v>LABORATORIOS FABRA S.A.</v>
      </c>
      <c r="S3409" s="5">
        <f t="shared" si="53"/>
        <v>5325276.7200000007</v>
      </c>
    </row>
    <row r="3410" spans="1:19" x14ac:dyDescent="0.2">
      <c r="A3410" s="7">
        <v>44130.597037037034</v>
      </c>
      <c r="B3410" s="1" t="s">
        <v>12090</v>
      </c>
      <c r="C3410" s="1" t="s">
        <v>12091</v>
      </c>
      <c r="D3410" s="1" t="s">
        <v>1621</v>
      </c>
      <c r="E3410" s="1">
        <v>22711</v>
      </c>
      <c r="F3410" s="7">
        <v>44130</v>
      </c>
      <c r="G3410" s="1" t="s">
        <v>12092</v>
      </c>
      <c r="H3410" s="5">
        <v>1978368</v>
      </c>
      <c r="I3410" s="1">
        <v>2034</v>
      </c>
      <c r="J3410" s="1">
        <v>0</v>
      </c>
      <c r="K3410" s="1" t="s">
        <v>505</v>
      </c>
      <c r="L3410" s="1">
        <v>3</v>
      </c>
      <c r="M3410" s="1">
        <v>786979602190</v>
      </c>
      <c r="N3410" s="1" t="s">
        <v>12093</v>
      </c>
      <c r="O3410" s="1">
        <v>336</v>
      </c>
      <c r="P3410" s="1" t="s">
        <v>1665</v>
      </c>
      <c r="Q3410" s="1">
        <v>5888</v>
      </c>
      <c r="R3410" s="1" t="str">
        <f>IFERROR(VLOOKUP(K3410,Proveedores!$A$2:$B$500,2,0),"Agregar")</f>
        <v>MEDI SISTEM SRL</v>
      </c>
      <c r="S3410" s="5">
        <f t="shared" si="53"/>
        <v>1978368</v>
      </c>
    </row>
    <row r="3411" spans="1:19" x14ac:dyDescent="0.2">
      <c r="A3411" s="7">
        <v>44130.665381944447</v>
      </c>
      <c r="B3411" s="1" t="s">
        <v>12094</v>
      </c>
      <c r="C3411" s="1" t="s">
        <v>12095</v>
      </c>
      <c r="D3411" s="1" t="s">
        <v>1621</v>
      </c>
      <c r="E3411" s="1" t="s">
        <v>12096</v>
      </c>
      <c r="F3411" s="7">
        <v>44127</v>
      </c>
      <c r="G3411" s="1" t="s">
        <v>1121</v>
      </c>
      <c r="H3411" s="5">
        <v>5395412</v>
      </c>
      <c r="I3411" s="1" t="s">
        <v>12097</v>
      </c>
      <c r="J3411" s="1">
        <v>0</v>
      </c>
      <c r="K3411" s="1" t="s">
        <v>10979</v>
      </c>
      <c r="L3411" s="1">
        <v>14</v>
      </c>
      <c r="M3411" s="1" t="s">
        <v>11180</v>
      </c>
      <c r="N3411" s="1" t="s">
        <v>11181</v>
      </c>
      <c r="O3411" s="1">
        <v>51700</v>
      </c>
      <c r="P3411" s="1" t="s">
        <v>3712</v>
      </c>
      <c r="Q3411" s="1">
        <v>104.36</v>
      </c>
      <c r="R3411" s="1" t="str">
        <f>IFERROR(VLOOKUP(K3411,Proveedores!$A$2:$B$500,2,0),"Agregar")</f>
        <v>ABBOTT RAPID DIAGNOSTICS ARGENTINA S.A.</v>
      </c>
      <c r="S3411" s="5">
        <f t="shared" si="53"/>
        <v>5395412</v>
      </c>
    </row>
    <row r="3412" spans="1:19" x14ac:dyDescent="0.2">
      <c r="A3412" s="7">
        <v>44131.496550925927</v>
      </c>
      <c r="B3412" s="1" t="s">
        <v>12098</v>
      </c>
      <c r="C3412" s="1" t="s">
        <v>12099</v>
      </c>
      <c r="D3412" s="1" t="s">
        <v>1621</v>
      </c>
      <c r="E3412" s="1" t="s">
        <v>12100</v>
      </c>
      <c r="F3412" s="7">
        <v>44088</v>
      </c>
      <c r="G3412" s="1" t="s">
        <v>1384</v>
      </c>
      <c r="H3412" s="5">
        <v>7712328.7300000004</v>
      </c>
      <c r="I3412" s="1">
        <v>1872</v>
      </c>
      <c r="J3412" s="1">
        <v>0</v>
      </c>
      <c r="K3412" s="1" t="s">
        <v>10960</v>
      </c>
      <c r="L3412" s="1">
        <v>1</v>
      </c>
      <c r="M3412" s="1" t="s">
        <v>10961</v>
      </c>
      <c r="N3412" s="1" t="s">
        <v>4875</v>
      </c>
      <c r="O3412" s="1">
        <v>412</v>
      </c>
      <c r="P3412" s="1" t="s">
        <v>1665</v>
      </c>
      <c r="Q3412" s="1">
        <v>18719.240000000002</v>
      </c>
      <c r="R3412" s="1" t="str">
        <f>IFERROR(VLOOKUP(K3412,Proveedores!$A$2:$B$500,2,0),"Agregar")</f>
        <v>SANOFI - AVENTIS ARGENTINA S.A.</v>
      </c>
      <c r="S3412" s="5">
        <f t="shared" si="53"/>
        <v>7712326.8800000008</v>
      </c>
    </row>
    <row r="3413" spans="1:19" x14ac:dyDescent="0.2">
      <c r="A3413" s="7">
        <v>44131.500254629631</v>
      </c>
      <c r="B3413" s="1" t="s">
        <v>12101</v>
      </c>
      <c r="C3413" s="1" t="s">
        <v>12102</v>
      </c>
      <c r="D3413" s="1" t="s">
        <v>1713</v>
      </c>
      <c r="E3413" s="1" t="s">
        <v>12103</v>
      </c>
      <c r="F3413" s="7">
        <v>44130</v>
      </c>
      <c r="G3413" s="1" t="s">
        <v>1162</v>
      </c>
      <c r="H3413" s="5">
        <v>4.51</v>
      </c>
      <c r="I3413" s="1">
        <v>1892</v>
      </c>
      <c r="J3413" s="1">
        <v>0</v>
      </c>
      <c r="K3413" s="1" t="s">
        <v>177</v>
      </c>
      <c r="L3413" s="1">
        <v>4</v>
      </c>
      <c r="M3413" s="1" t="s">
        <v>10079</v>
      </c>
      <c r="N3413" s="1" t="s">
        <v>10080</v>
      </c>
      <c r="O3413" s="1">
        <v>373560</v>
      </c>
      <c r="P3413" s="1" t="s">
        <v>3482</v>
      </c>
      <c r="Q3413" s="1">
        <v>91.37</v>
      </c>
      <c r="R3413" s="1" t="str">
        <f>IFERROR(VLOOKUP(K3413,Proveedores!$A$2:$B$500,2,0),"Agregar")</f>
        <v>NOVARTIS ARGENTINA SA</v>
      </c>
      <c r="S3413" s="5">
        <f t="shared" si="53"/>
        <v>34132177.200000003</v>
      </c>
    </row>
    <row r="3414" spans="1:19" x14ac:dyDescent="0.2">
      <c r="A3414" s="7">
        <v>44131.512199074074</v>
      </c>
      <c r="B3414" s="1" t="s">
        <v>12104</v>
      </c>
      <c r="C3414" s="1" t="s">
        <v>12105</v>
      </c>
      <c r="D3414" s="1" t="s">
        <v>1713</v>
      </c>
      <c r="E3414" s="1" t="s">
        <v>12106</v>
      </c>
      <c r="F3414" s="7">
        <v>44130</v>
      </c>
      <c r="G3414" s="1" t="s">
        <v>1162</v>
      </c>
      <c r="H3414" s="5">
        <v>0.28999999999999998</v>
      </c>
      <c r="I3414" s="1">
        <v>193</v>
      </c>
      <c r="J3414" s="1">
        <v>0</v>
      </c>
      <c r="K3414" s="1" t="s">
        <v>177</v>
      </c>
      <c r="L3414" s="1">
        <v>14</v>
      </c>
      <c r="M3414" s="1" t="s">
        <v>10039</v>
      </c>
      <c r="N3414" s="1" t="s">
        <v>11383</v>
      </c>
      <c r="O3414" s="1">
        <v>13920</v>
      </c>
      <c r="P3414" s="1" t="s">
        <v>3482</v>
      </c>
      <c r="Q3414" s="1">
        <v>110.72</v>
      </c>
      <c r="R3414" s="1" t="str">
        <f>IFERROR(VLOOKUP(K3414,Proveedores!$A$2:$B$500,2,0),"Agregar")</f>
        <v>NOVARTIS ARGENTINA SA</v>
      </c>
      <c r="S3414" s="5">
        <f t="shared" si="53"/>
        <v>1541222.3999999999</v>
      </c>
    </row>
    <row r="3415" spans="1:19" x14ac:dyDescent="0.2">
      <c r="A3415" s="7">
        <v>44131.516192129631</v>
      </c>
      <c r="B3415" s="1" t="s">
        <v>12107</v>
      </c>
      <c r="C3415" s="1" t="s">
        <v>12108</v>
      </c>
      <c r="D3415" s="1" t="s">
        <v>1713</v>
      </c>
      <c r="E3415" s="1" t="s">
        <v>12109</v>
      </c>
      <c r="F3415" s="7">
        <v>44130</v>
      </c>
      <c r="G3415" s="1" t="s">
        <v>8644</v>
      </c>
      <c r="H3415" s="5">
        <v>435600</v>
      </c>
      <c r="I3415" s="1" t="s">
        <v>8767</v>
      </c>
      <c r="J3415" s="1">
        <v>0</v>
      </c>
      <c r="K3415" s="1" t="s">
        <v>8843</v>
      </c>
      <c r="L3415" s="1" t="s">
        <v>11302</v>
      </c>
      <c r="M3415" s="1" t="s">
        <v>11303</v>
      </c>
      <c r="N3415" s="1" t="s">
        <v>12110</v>
      </c>
      <c r="O3415" s="1">
        <v>3000</v>
      </c>
      <c r="P3415" s="1" t="s">
        <v>7528</v>
      </c>
      <c r="Q3415" s="1">
        <v>145.19999999999999</v>
      </c>
      <c r="R3415" s="1" t="str">
        <f>IFERROR(VLOOKUP(K3415,Proveedores!$A$2:$B$500,2,0),"Agregar")</f>
        <v>FORMAS PUBLICITARIAS SA</v>
      </c>
      <c r="S3415" s="5">
        <f t="shared" si="53"/>
        <v>435599.99999999994</v>
      </c>
    </row>
    <row r="3416" spans="1:19" x14ac:dyDescent="0.2">
      <c r="A3416" s="7">
        <v>44131.534247685187</v>
      </c>
      <c r="B3416" s="1" t="s">
        <v>12111</v>
      </c>
      <c r="C3416" s="1" t="s">
        <v>12112</v>
      </c>
      <c r="D3416" s="1" t="s">
        <v>1621</v>
      </c>
      <c r="E3416" s="1" t="s">
        <v>12113</v>
      </c>
      <c r="F3416" s="7">
        <v>44125</v>
      </c>
      <c r="G3416" s="1" t="s">
        <v>1231</v>
      </c>
      <c r="H3416" s="5">
        <v>5721600</v>
      </c>
      <c r="I3416" s="1">
        <v>0</v>
      </c>
      <c r="J3416" s="1">
        <v>0</v>
      </c>
      <c r="K3416" s="1" t="s">
        <v>3255</v>
      </c>
      <c r="L3416" s="1">
        <v>9</v>
      </c>
      <c r="M3416" s="1" t="s">
        <v>1925</v>
      </c>
      <c r="N3416" s="1" t="s">
        <v>8098</v>
      </c>
      <c r="O3416" s="1">
        <v>6400</v>
      </c>
      <c r="P3416" s="1" t="s">
        <v>3395</v>
      </c>
      <c r="Q3416" s="1">
        <v>894</v>
      </c>
      <c r="R3416" s="1" t="str">
        <f>IFERROR(VLOOKUP(K3416,Proveedores!$A$2:$B$500,2,0),"Agregar")</f>
        <v>LABORATORIO ELEA PHOENIX S.A.</v>
      </c>
      <c r="S3416" s="5">
        <f t="shared" si="53"/>
        <v>5721600</v>
      </c>
    </row>
    <row r="3417" spans="1:19" x14ac:dyDescent="0.2">
      <c r="A3417" s="7">
        <v>44131.53800925926</v>
      </c>
      <c r="B3417" s="1" t="s">
        <v>12114</v>
      </c>
      <c r="C3417" s="1" t="s">
        <v>12115</v>
      </c>
      <c r="D3417" s="1" t="s">
        <v>1621</v>
      </c>
      <c r="E3417" s="1" t="s">
        <v>12116</v>
      </c>
      <c r="F3417" s="7">
        <v>44125</v>
      </c>
      <c r="G3417" s="1" t="s">
        <v>1231</v>
      </c>
      <c r="H3417" s="5">
        <v>5625942</v>
      </c>
      <c r="I3417" s="1">
        <v>0</v>
      </c>
      <c r="J3417" s="1">
        <v>0</v>
      </c>
      <c r="K3417" s="1" t="s">
        <v>3255</v>
      </c>
      <c r="L3417" s="1">
        <v>9</v>
      </c>
      <c r="M3417" s="1" t="s">
        <v>1925</v>
      </c>
      <c r="N3417" s="1" t="s">
        <v>8098</v>
      </c>
      <c r="O3417" s="1">
        <v>6293</v>
      </c>
      <c r="P3417" s="1" t="s">
        <v>3395</v>
      </c>
      <c r="Q3417" s="1">
        <v>894</v>
      </c>
      <c r="R3417" s="1" t="str">
        <f>IFERROR(VLOOKUP(K3417,Proveedores!$A$2:$B$500,2,0),"Agregar")</f>
        <v>LABORATORIO ELEA PHOENIX S.A.</v>
      </c>
      <c r="S3417" s="5">
        <f t="shared" si="53"/>
        <v>5625942</v>
      </c>
    </row>
    <row r="3418" spans="1:19" x14ac:dyDescent="0.2">
      <c r="A3418" s="7">
        <v>44131.541064814817</v>
      </c>
      <c r="B3418" s="1" t="s">
        <v>12117</v>
      </c>
      <c r="C3418" s="1" t="s">
        <v>12118</v>
      </c>
      <c r="D3418" s="1" t="s">
        <v>1621</v>
      </c>
      <c r="E3418" s="1" t="s">
        <v>12119</v>
      </c>
      <c r="F3418" s="7">
        <v>44125</v>
      </c>
      <c r="G3418" s="1" t="s">
        <v>1231</v>
      </c>
      <c r="H3418" s="5">
        <v>5721600</v>
      </c>
      <c r="I3418" s="1">
        <v>0</v>
      </c>
      <c r="J3418" s="1">
        <v>0</v>
      </c>
      <c r="K3418" s="1" t="s">
        <v>3255</v>
      </c>
      <c r="L3418" s="1">
        <v>9</v>
      </c>
      <c r="M3418" s="1" t="s">
        <v>1925</v>
      </c>
      <c r="N3418" s="1" t="s">
        <v>8098</v>
      </c>
      <c r="O3418" s="1">
        <v>6400</v>
      </c>
      <c r="P3418" s="1" t="s">
        <v>3395</v>
      </c>
      <c r="Q3418" s="1">
        <v>894</v>
      </c>
      <c r="R3418" s="1" t="str">
        <f>IFERROR(VLOOKUP(K3418,Proveedores!$A$2:$B$500,2,0),"Agregar")</f>
        <v>LABORATORIO ELEA PHOENIX S.A.</v>
      </c>
      <c r="S3418" s="5">
        <f t="shared" si="53"/>
        <v>5721600</v>
      </c>
    </row>
    <row r="3419" spans="1:19" x14ac:dyDescent="0.2">
      <c r="A3419" s="7">
        <v>44131.545856481483</v>
      </c>
      <c r="B3419" s="1" t="s">
        <v>12120</v>
      </c>
      <c r="C3419" s="1" t="s">
        <v>12121</v>
      </c>
      <c r="D3419" s="1" t="s">
        <v>1621</v>
      </c>
      <c r="E3419" s="1" t="s">
        <v>12122</v>
      </c>
      <c r="F3419" s="7">
        <v>44125</v>
      </c>
      <c r="G3419" s="1" t="s">
        <v>1231</v>
      </c>
      <c r="H3419" s="5">
        <v>3576000</v>
      </c>
      <c r="I3419" s="1">
        <v>0</v>
      </c>
      <c r="J3419" s="1">
        <v>0</v>
      </c>
      <c r="K3419" s="1" t="s">
        <v>3255</v>
      </c>
      <c r="L3419" s="1">
        <v>9</v>
      </c>
      <c r="M3419" s="1" t="s">
        <v>1925</v>
      </c>
      <c r="N3419" s="1" t="s">
        <v>8098</v>
      </c>
      <c r="O3419" s="1">
        <v>4000</v>
      </c>
      <c r="P3419" s="1" t="s">
        <v>3395</v>
      </c>
      <c r="Q3419" s="1">
        <v>894</v>
      </c>
      <c r="R3419" s="1" t="str">
        <f>IFERROR(VLOOKUP(K3419,Proveedores!$A$2:$B$500,2,0),"Agregar")</f>
        <v>LABORATORIO ELEA PHOENIX S.A.</v>
      </c>
      <c r="S3419" s="5">
        <f t="shared" si="53"/>
        <v>3576000</v>
      </c>
    </row>
    <row r="3420" spans="1:19" x14ac:dyDescent="0.2">
      <c r="A3420" s="7">
        <v>44131.549097222225</v>
      </c>
      <c r="B3420" s="1" t="s">
        <v>12123</v>
      </c>
      <c r="C3420" s="1" t="s">
        <v>12124</v>
      </c>
      <c r="D3420" s="1" t="s">
        <v>1621</v>
      </c>
      <c r="E3420" s="1" t="s">
        <v>12125</v>
      </c>
      <c r="F3420" s="7">
        <v>44125</v>
      </c>
      <c r="G3420" s="1" t="s">
        <v>1231</v>
      </c>
      <c r="H3420" s="5">
        <v>2237682</v>
      </c>
      <c r="I3420" s="1">
        <v>0</v>
      </c>
      <c r="J3420" s="1">
        <v>0</v>
      </c>
      <c r="K3420" s="1" t="s">
        <v>3255</v>
      </c>
      <c r="L3420" s="1">
        <v>9</v>
      </c>
      <c r="M3420" s="1" t="s">
        <v>1925</v>
      </c>
      <c r="N3420" s="1" t="s">
        <v>8098</v>
      </c>
      <c r="O3420" s="1">
        <v>2503</v>
      </c>
      <c r="P3420" s="1" t="s">
        <v>3395</v>
      </c>
      <c r="Q3420" s="1">
        <v>894</v>
      </c>
      <c r="R3420" s="1" t="str">
        <f>IFERROR(VLOOKUP(K3420,Proveedores!$A$2:$B$500,2,0),"Agregar")</f>
        <v>LABORATORIO ELEA PHOENIX S.A.</v>
      </c>
      <c r="S3420" s="5">
        <f t="shared" si="53"/>
        <v>2237682</v>
      </c>
    </row>
    <row r="3421" spans="1:19" x14ac:dyDescent="0.2">
      <c r="A3421" s="7">
        <v>44131.575057870374</v>
      </c>
      <c r="B3421" s="1" t="s">
        <v>12126</v>
      </c>
      <c r="C3421" s="1" t="s">
        <v>12127</v>
      </c>
      <c r="D3421" s="1" t="s">
        <v>1621</v>
      </c>
      <c r="E3421" s="1" t="s">
        <v>12128</v>
      </c>
      <c r="F3421" s="7">
        <v>43846</v>
      </c>
      <c r="G3421" s="1" t="s">
        <v>794</v>
      </c>
      <c r="H3421" s="5">
        <v>4549.3</v>
      </c>
      <c r="I3421" s="1" t="s">
        <v>10027</v>
      </c>
      <c r="J3421" s="1" t="s">
        <v>795</v>
      </c>
      <c r="K3421" s="1" t="s">
        <v>10648</v>
      </c>
      <c r="L3421" s="1">
        <v>2</v>
      </c>
      <c r="M3421" s="1" t="s">
        <v>10649</v>
      </c>
      <c r="N3421" s="1" t="s">
        <v>8221</v>
      </c>
      <c r="O3421" s="1">
        <v>6000</v>
      </c>
      <c r="P3421" s="1" t="s">
        <v>1665</v>
      </c>
      <c r="Q3421" s="1">
        <v>1516.43</v>
      </c>
      <c r="R3421" s="1" t="str">
        <f>IFERROR(VLOOKUP(K3421,Proveedores!$A$2:$B$500,2,0),"Agregar")</f>
        <v>Abbvie S.A.</v>
      </c>
      <c r="S3421" s="5">
        <f t="shared" si="53"/>
        <v>9098580</v>
      </c>
    </row>
    <row r="3422" spans="1:19" x14ac:dyDescent="0.2">
      <c r="A3422" s="7">
        <v>44131.631631944445</v>
      </c>
      <c r="B3422" s="1" t="s">
        <v>12129</v>
      </c>
      <c r="C3422" s="1" t="s">
        <v>12130</v>
      </c>
      <c r="D3422" s="1" t="s">
        <v>3031</v>
      </c>
      <c r="E3422" s="1" t="s">
        <v>12131</v>
      </c>
      <c r="F3422" s="7">
        <v>44125</v>
      </c>
      <c r="G3422" s="1" t="s">
        <v>1162</v>
      </c>
      <c r="H3422" s="5">
        <v>0.03</v>
      </c>
      <c r="I3422" s="1">
        <v>1229</v>
      </c>
      <c r="J3422" s="1">
        <v>0</v>
      </c>
      <c r="K3422" s="1" t="s">
        <v>4414</v>
      </c>
      <c r="L3422" s="1">
        <v>19</v>
      </c>
      <c r="M3422" s="1" t="s">
        <v>3540</v>
      </c>
      <c r="N3422" s="1" t="s">
        <v>10345</v>
      </c>
      <c r="O3422" s="1">
        <v>186450</v>
      </c>
      <c r="P3422" s="1" t="s">
        <v>4989</v>
      </c>
      <c r="Q3422" s="1">
        <v>60.29</v>
      </c>
      <c r="R3422" s="1" t="str">
        <f>IFERROR(VLOOKUP(K3422,Proveedores!$A$2:$B$500,2,0),"Agregar")</f>
        <v>NOVARTIS ARGENTINA SA</v>
      </c>
      <c r="S3422" s="5">
        <f t="shared" si="53"/>
        <v>11241070.5</v>
      </c>
    </row>
    <row r="3423" spans="1:19" x14ac:dyDescent="0.2">
      <c r="A3423" s="7">
        <v>44131.683530092596</v>
      </c>
      <c r="B3423" s="1" t="s">
        <v>12132</v>
      </c>
      <c r="C3423" s="1" t="s">
        <v>12133</v>
      </c>
      <c r="D3423" s="1" t="s">
        <v>1621</v>
      </c>
      <c r="E3423" s="1" t="s">
        <v>12134</v>
      </c>
      <c r="F3423" s="7">
        <v>44130</v>
      </c>
      <c r="G3423" s="1" t="s">
        <v>1121</v>
      </c>
      <c r="H3423" s="5">
        <v>19920000</v>
      </c>
      <c r="I3423" s="1">
        <v>1700039848</v>
      </c>
      <c r="J3423" s="1">
        <v>0</v>
      </c>
      <c r="K3423" s="1" t="s">
        <v>12135</v>
      </c>
      <c r="L3423" s="1" t="s">
        <v>12136</v>
      </c>
      <c r="M3423" s="1" t="s">
        <v>1879</v>
      </c>
      <c r="N3423" s="1" t="s">
        <v>2060</v>
      </c>
      <c r="O3423" s="1">
        <v>1344</v>
      </c>
      <c r="P3423" s="1" t="s">
        <v>1665</v>
      </c>
      <c r="Q3423" s="1">
        <v>4150</v>
      </c>
      <c r="R3423" s="1" t="str">
        <f>IFERROR(VLOOKUP(K3423,Proveedores!$A$2:$B$500,2,0),"Agregar")</f>
        <v xml:space="preserve">WM ARGENTINA SA </v>
      </c>
      <c r="S3423" s="5">
        <f t="shared" si="53"/>
        <v>5577600</v>
      </c>
    </row>
    <row r="3424" spans="1:19" x14ac:dyDescent="0.2">
      <c r="A3424" s="7">
        <v>44131.683530092596</v>
      </c>
      <c r="B3424" s="1" t="s">
        <v>12132</v>
      </c>
      <c r="C3424" s="1" t="s">
        <v>12133</v>
      </c>
      <c r="D3424" s="1" t="s">
        <v>1621</v>
      </c>
      <c r="E3424" s="1" t="s">
        <v>12134</v>
      </c>
      <c r="F3424" s="7">
        <v>44130</v>
      </c>
      <c r="G3424" s="1" t="s">
        <v>1121</v>
      </c>
      <c r="H3424" s="5">
        <v>19920000</v>
      </c>
      <c r="I3424" s="1">
        <v>1700039848</v>
      </c>
      <c r="J3424" s="1">
        <v>0</v>
      </c>
      <c r="K3424" s="1" t="s">
        <v>12135</v>
      </c>
      <c r="L3424" s="1" t="s">
        <v>12137</v>
      </c>
      <c r="M3424" s="1" t="s">
        <v>1879</v>
      </c>
      <c r="N3424" s="1" t="s">
        <v>2060</v>
      </c>
      <c r="O3424" s="1">
        <v>3456</v>
      </c>
      <c r="P3424" s="1" t="s">
        <v>1665</v>
      </c>
      <c r="Q3424" s="1">
        <v>4150</v>
      </c>
      <c r="R3424" s="1" t="str">
        <f>IFERROR(VLOOKUP(K3424,Proveedores!$A$2:$B$500,2,0),"Agregar")</f>
        <v xml:space="preserve">WM ARGENTINA SA </v>
      </c>
      <c r="S3424" s="5">
        <f t="shared" si="53"/>
        <v>14342400</v>
      </c>
    </row>
    <row r="3425" spans="1:19" x14ac:dyDescent="0.2">
      <c r="A3425" s="7">
        <v>44131.768055555556</v>
      </c>
      <c r="B3425" s="1" t="s">
        <v>12138</v>
      </c>
      <c r="C3425" s="1" t="s">
        <v>12139</v>
      </c>
      <c r="D3425" s="1" t="s">
        <v>1621</v>
      </c>
      <c r="E3425" s="1" t="s">
        <v>12140</v>
      </c>
      <c r="F3425" s="7">
        <v>43846</v>
      </c>
      <c r="G3425" s="1" t="s">
        <v>794</v>
      </c>
      <c r="H3425" s="5">
        <v>151643.25</v>
      </c>
      <c r="I3425" s="1" t="s">
        <v>10027</v>
      </c>
      <c r="J3425" s="1" t="s">
        <v>795</v>
      </c>
      <c r="K3425" s="1" t="s">
        <v>10648</v>
      </c>
      <c r="L3425" s="1">
        <v>2</v>
      </c>
      <c r="M3425" s="1" t="s">
        <v>10649</v>
      </c>
      <c r="N3425" s="1" t="s">
        <v>8221</v>
      </c>
      <c r="O3425" s="1">
        <v>6000</v>
      </c>
      <c r="P3425" s="1" t="s">
        <v>1665</v>
      </c>
      <c r="Q3425" s="1">
        <v>1516.43</v>
      </c>
      <c r="R3425" s="1" t="str">
        <f>IFERROR(VLOOKUP(K3425,Proveedores!$A$2:$B$500,2,0),"Agregar")</f>
        <v>Abbvie S.A.</v>
      </c>
      <c r="S3425" s="5">
        <f t="shared" si="53"/>
        <v>9098580</v>
      </c>
    </row>
    <row r="3426" spans="1:19" x14ac:dyDescent="0.2">
      <c r="A3426" s="7">
        <v>44131.776631944442</v>
      </c>
      <c r="B3426" s="1" t="s">
        <v>12141</v>
      </c>
      <c r="C3426" s="1" t="s">
        <v>12142</v>
      </c>
      <c r="D3426" s="1" t="s">
        <v>1621</v>
      </c>
      <c r="E3426" s="1" t="s">
        <v>12143</v>
      </c>
      <c r="F3426" s="7">
        <v>43846</v>
      </c>
      <c r="G3426" s="1" t="s">
        <v>794</v>
      </c>
      <c r="H3426" s="5">
        <v>47009.41</v>
      </c>
      <c r="I3426" s="1" t="s">
        <v>10027</v>
      </c>
      <c r="J3426" s="1" t="s">
        <v>795</v>
      </c>
      <c r="K3426" s="1" t="s">
        <v>10648</v>
      </c>
      <c r="L3426" s="1">
        <v>2</v>
      </c>
      <c r="M3426" s="1" t="s">
        <v>10649</v>
      </c>
      <c r="N3426" s="1" t="s">
        <v>8221</v>
      </c>
      <c r="O3426" s="1">
        <v>6000</v>
      </c>
      <c r="P3426" s="1" t="s">
        <v>1665</v>
      </c>
      <c r="Q3426" s="1">
        <v>1516.43</v>
      </c>
      <c r="R3426" s="1" t="str">
        <f>IFERROR(VLOOKUP(K3426,Proveedores!$A$2:$B$500,2,0),"Agregar")</f>
        <v>Abbvie S.A.</v>
      </c>
      <c r="S3426" s="5">
        <f t="shared" si="53"/>
        <v>9098580</v>
      </c>
    </row>
    <row r="3427" spans="1:19" x14ac:dyDescent="0.2">
      <c r="A3427" s="7">
        <v>44131.780173611114</v>
      </c>
      <c r="B3427" s="1" t="s">
        <v>12144</v>
      </c>
      <c r="C3427" s="1" t="s">
        <v>12145</v>
      </c>
      <c r="D3427" s="1" t="s">
        <v>1621</v>
      </c>
      <c r="E3427" s="1" t="s">
        <v>12146</v>
      </c>
      <c r="F3427" s="7">
        <v>43846</v>
      </c>
      <c r="G3427" s="1" t="s">
        <v>794</v>
      </c>
      <c r="H3427" s="5">
        <v>33361.519999999997</v>
      </c>
      <c r="I3427" s="1" t="s">
        <v>10027</v>
      </c>
      <c r="J3427" s="1" t="s">
        <v>795</v>
      </c>
      <c r="K3427" s="1" t="s">
        <v>10648</v>
      </c>
      <c r="L3427" s="1">
        <v>2</v>
      </c>
      <c r="M3427" s="1" t="s">
        <v>10649</v>
      </c>
      <c r="N3427" s="1" t="s">
        <v>8221</v>
      </c>
      <c r="O3427" s="1">
        <v>6000</v>
      </c>
      <c r="P3427" s="1" t="s">
        <v>1665</v>
      </c>
      <c r="Q3427" s="1">
        <v>1516.43</v>
      </c>
      <c r="R3427" s="1" t="str">
        <f>IFERROR(VLOOKUP(K3427,Proveedores!$A$2:$B$500,2,0),"Agregar")</f>
        <v>Abbvie S.A.</v>
      </c>
      <c r="S3427" s="5">
        <f t="shared" si="53"/>
        <v>9098580</v>
      </c>
    </row>
    <row r="3428" spans="1:19" x14ac:dyDescent="0.2">
      <c r="A3428" s="7">
        <v>44131.785416666666</v>
      </c>
      <c r="B3428" s="1" t="s">
        <v>12147</v>
      </c>
      <c r="C3428" s="1" t="s">
        <v>12148</v>
      </c>
      <c r="D3428" s="1" t="s">
        <v>1621</v>
      </c>
      <c r="E3428" s="1" t="s">
        <v>12149</v>
      </c>
      <c r="F3428" s="7">
        <v>43846</v>
      </c>
      <c r="G3428" s="1" t="s">
        <v>794</v>
      </c>
      <c r="H3428" s="5">
        <v>10615.03</v>
      </c>
      <c r="I3428" s="1" t="s">
        <v>10027</v>
      </c>
      <c r="J3428" s="1" t="s">
        <v>795</v>
      </c>
      <c r="K3428" s="1" t="s">
        <v>10648</v>
      </c>
      <c r="L3428" s="1">
        <v>2</v>
      </c>
      <c r="M3428" s="1" t="s">
        <v>10649</v>
      </c>
      <c r="N3428" s="1" t="s">
        <v>8221</v>
      </c>
      <c r="O3428" s="1">
        <v>6000</v>
      </c>
      <c r="P3428" s="1" t="s">
        <v>1665</v>
      </c>
      <c r="Q3428" s="1">
        <v>1516.43</v>
      </c>
      <c r="R3428" s="1" t="str">
        <f>IFERROR(VLOOKUP(K3428,Proveedores!$A$2:$B$500,2,0),"Agregar")</f>
        <v>Abbvie S.A.</v>
      </c>
      <c r="S3428" s="5">
        <f t="shared" si="53"/>
        <v>9098580</v>
      </c>
    </row>
    <row r="3429" spans="1:19" x14ac:dyDescent="0.2">
      <c r="A3429" s="7">
        <v>44131.792013888888</v>
      </c>
      <c r="B3429" s="1" t="s">
        <v>12150</v>
      </c>
      <c r="C3429" s="1" t="s">
        <v>12151</v>
      </c>
      <c r="D3429" s="1" t="s">
        <v>1621</v>
      </c>
      <c r="E3429" s="1" t="s">
        <v>12152</v>
      </c>
      <c r="F3429" s="7">
        <v>43846</v>
      </c>
      <c r="G3429" s="1" t="s">
        <v>794</v>
      </c>
      <c r="H3429" s="5">
        <v>7582.16</v>
      </c>
      <c r="I3429" s="1" t="s">
        <v>10027</v>
      </c>
      <c r="J3429" s="1" t="s">
        <v>795</v>
      </c>
      <c r="K3429" s="1" t="s">
        <v>10648</v>
      </c>
      <c r="L3429" s="1">
        <v>2</v>
      </c>
      <c r="M3429" s="1" t="s">
        <v>10649</v>
      </c>
      <c r="N3429" s="1" t="s">
        <v>8221</v>
      </c>
      <c r="O3429" s="1">
        <v>6000</v>
      </c>
      <c r="P3429" s="1" t="s">
        <v>1665</v>
      </c>
      <c r="Q3429" s="1">
        <v>1516.43</v>
      </c>
      <c r="R3429" s="1" t="str">
        <f>IFERROR(VLOOKUP(K3429,Proveedores!$A$2:$B$500,2,0),"Agregar")</f>
        <v>Abbvie S.A.</v>
      </c>
      <c r="S3429" s="5">
        <f t="shared" si="53"/>
        <v>9098580</v>
      </c>
    </row>
    <row r="3430" spans="1:19" x14ac:dyDescent="0.2">
      <c r="A3430" s="7">
        <v>44131.797476851854</v>
      </c>
      <c r="B3430" s="1" t="s">
        <v>12153</v>
      </c>
      <c r="C3430" s="1" t="s">
        <v>12154</v>
      </c>
      <c r="D3430" s="1" t="s">
        <v>1621</v>
      </c>
      <c r="E3430" s="1" t="s">
        <v>12155</v>
      </c>
      <c r="F3430" s="7">
        <v>43846</v>
      </c>
      <c r="G3430" s="1" t="s">
        <v>794</v>
      </c>
      <c r="H3430" s="5">
        <v>6065.73</v>
      </c>
      <c r="I3430" s="1" t="s">
        <v>10027</v>
      </c>
      <c r="J3430" s="1" t="s">
        <v>795</v>
      </c>
      <c r="K3430" s="1" t="s">
        <v>10648</v>
      </c>
      <c r="L3430" s="1">
        <v>2</v>
      </c>
      <c r="M3430" s="1" t="s">
        <v>10649</v>
      </c>
      <c r="N3430" s="1" t="s">
        <v>8221</v>
      </c>
      <c r="O3430" s="1">
        <v>6000</v>
      </c>
      <c r="P3430" s="1" t="s">
        <v>1665</v>
      </c>
      <c r="Q3430" s="1">
        <v>1516.43</v>
      </c>
      <c r="R3430" s="1" t="str">
        <f>IFERROR(VLOOKUP(K3430,Proveedores!$A$2:$B$500,2,0),"Agregar")</f>
        <v>Abbvie S.A.</v>
      </c>
      <c r="S3430" s="5">
        <f t="shared" si="53"/>
        <v>9098580</v>
      </c>
    </row>
    <row r="3431" spans="1:19" x14ac:dyDescent="0.2">
      <c r="A3431" s="7">
        <v>44131.819293981483</v>
      </c>
      <c r="B3431" s="1" t="s">
        <v>12156</v>
      </c>
      <c r="C3431" s="1" t="s">
        <v>12157</v>
      </c>
      <c r="D3431" s="1" t="s">
        <v>1621</v>
      </c>
      <c r="E3431" s="1" t="s">
        <v>12158</v>
      </c>
      <c r="F3431" s="7">
        <v>44131</v>
      </c>
      <c r="G3431" s="1" t="s">
        <v>692</v>
      </c>
      <c r="H3431" s="5">
        <v>2380385.7000000002</v>
      </c>
      <c r="I3431" s="1" t="s">
        <v>12159</v>
      </c>
      <c r="J3431" s="1">
        <v>0</v>
      </c>
      <c r="K3431" s="1" t="s">
        <v>2737</v>
      </c>
      <c r="L3431" s="1">
        <v>11</v>
      </c>
      <c r="M3431" s="1" t="s">
        <v>2952</v>
      </c>
      <c r="N3431" s="1" t="s">
        <v>12160</v>
      </c>
      <c r="O3431" s="1">
        <v>34349</v>
      </c>
      <c r="P3431" s="1" t="s">
        <v>1642</v>
      </c>
      <c r="Q3431" s="1">
        <v>69.3</v>
      </c>
      <c r="R3431" s="1" t="str">
        <f>IFERROR(VLOOKUP(K3431,Proveedores!$A$2:$B$500,2,0),"Agregar")</f>
        <v>LABORATORIOS FABRA S.A.</v>
      </c>
      <c r="S3431" s="5">
        <f t="shared" si="53"/>
        <v>2380385.6999999997</v>
      </c>
    </row>
    <row r="3432" spans="1:19" x14ac:dyDescent="0.2">
      <c r="A3432" s="7">
        <v>44131.823888888888</v>
      </c>
      <c r="B3432" s="1" t="s">
        <v>12161</v>
      </c>
      <c r="C3432" s="1" t="s">
        <v>12162</v>
      </c>
      <c r="D3432" s="1" t="s">
        <v>1621</v>
      </c>
      <c r="E3432" s="1" t="s">
        <v>12163</v>
      </c>
      <c r="F3432" s="7">
        <v>44131</v>
      </c>
      <c r="G3432" s="1" t="s">
        <v>692</v>
      </c>
      <c r="H3432" s="5">
        <v>663965</v>
      </c>
      <c r="I3432" s="1" t="s">
        <v>12164</v>
      </c>
      <c r="J3432" s="1">
        <v>0</v>
      </c>
      <c r="K3432" s="1" t="s">
        <v>2737</v>
      </c>
      <c r="L3432" s="1">
        <v>23</v>
      </c>
      <c r="M3432" s="1" t="s">
        <v>3521</v>
      </c>
      <c r="N3432" s="1" t="s">
        <v>3522</v>
      </c>
      <c r="O3432" s="1">
        <v>9250</v>
      </c>
      <c r="P3432" s="1" t="s">
        <v>1642</v>
      </c>
      <c r="Q3432" s="1">
        <v>71.78</v>
      </c>
      <c r="R3432" s="1" t="str">
        <f>IFERROR(VLOOKUP(K3432,Proveedores!$A$2:$B$500,2,0),"Agregar")</f>
        <v>LABORATORIOS FABRA S.A.</v>
      </c>
      <c r="S3432" s="5">
        <f t="shared" si="53"/>
        <v>663965</v>
      </c>
    </row>
    <row r="3433" spans="1:19" x14ac:dyDescent="0.2">
      <c r="A3433" s="7">
        <v>44132.381331018521</v>
      </c>
      <c r="B3433" s="1" t="s">
        <v>12165</v>
      </c>
      <c r="C3433" s="1" t="s">
        <v>12166</v>
      </c>
      <c r="D3433" s="1" t="s">
        <v>1621</v>
      </c>
      <c r="E3433" s="1" t="s">
        <v>12167</v>
      </c>
      <c r="F3433" s="7">
        <v>44099</v>
      </c>
      <c r="G3433" s="1" t="s">
        <v>692</v>
      </c>
      <c r="H3433" s="5">
        <v>64511999</v>
      </c>
      <c r="I3433" s="1">
        <v>1969</v>
      </c>
      <c r="J3433" s="1" t="s">
        <v>1260</v>
      </c>
      <c r="K3433" s="1" t="s">
        <v>702</v>
      </c>
      <c r="L3433" s="1">
        <v>25</v>
      </c>
      <c r="M3433" s="1">
        <v>3002212</v>
      </c>
      <c r="N3433" s="1" t="s">
        <v>7201</v>
      </c>
      <c r="O3433" s="1">
        <v>8064</v>
      </c>
      <c r="P3433" s="1" t="s">
        <v>7187</v>
      </c>
      <c r="Q3433" s="1">
        <v>80</v>
      </c>
      <c r="R3433" s="1" t="str">
        <f>IFERROR(VLOOKUP(K3433,Proveedores!$A$2:$B$500,2,0),"Agregar")</f>
        <v>SAVANT PHARM S.A.</v>
      </c>
      <c r="S3433" s="5">
        <f t="shared" si="53"/>
        <v>645120</v>
      </c>
    </row>
    <row r="3434" spans="1:19" x14ac:dyDescent="0.2">
      <c r="A3434" s="7">
        <v>44132.389189814814</v>
      </c>
      <c r="B3434" s="1" t="s">
        <v>12168</v>
      </c>
      <c r="C3434" s="1" t="s">
        <v>12169</v>
      </c>
      <c r="D3434" s="1" t="s">
        <v>1621</v>
      </c>
      <c r="E3434" s="1" t="s">
        <v>12170</v>
      </c>
      <c r="F3434" s="7">
        <v>44099</v>
      </c>
      <c r="G3434" s="1" t="s">
        <v>692</v>
      </c>
      <c r="H3434" s="5">
        <v>322560</v>
      </c>
      <c r="I3434" s="1">
        <v>1970</v>
      </c>
      <c r="J3434" s="1" t="s">
        <v>1260</v>
      </c>
      <c r="K3434" s="1" t="s">
        <v>702</v>
      </c>
      <c r="L3434" s="1">
        <v>25</v>
      </c>
      <c r="M3434" s="1">
        <v>3002212</v>
      </c>
      <c r="N3434" s="1" t="s">
        <v>7201</v>
      </c>
      <c r="O3434" s="1">
        <v>4032</v>
      </c>
      <c r="P3434" s="1" t="s">
        <v>7187</v>
      </c>
      <c r="Q3434" s="1">
        <v>80</v>
      </c>
      <c r="R3434" s="1" t="str">
        <f>IFERROR(VLOOKUP(K3434,Proveedores!$A$2:$B$500,2,0),"Agregar")</f>
        <v>SAVANT PHARM S.A.</v>
      </c>
      <c r="S3434" s="5">
        <f t="shared" si="53"/>
        <v>322560</v>
      </c>
    </row>
    <row r="3435" spans="1:19" x14ac:dyDescent="0.2">
      <c r="A3435" s="7">
        <v>44132.397199074076</v>
      </c>
      <c r="B3435" s="1" t="s">
        <v>12171</v>
      </c>
      <c r="C3435" s="1" t="s">
        <v>12172</v>
      </c>
      <c r="D3435" s="1" t="s">
        <v>1621</v>
      </c>
      <c r="E3435" s="1" t="s">
        <v>12173</v>
      </c>
      <c r="F3435" s="7">
        <v>44099</v>
      </c>
      <c r="G3435" s="1" t="s">
        <v>692</v>
      </c>
      <c r="H3435" s="5">
        <v>834624</v>
      </c>
      <c r="I3435" s="1">
        <v>1971</v>
      </c>
      <c r="J3435" s="1" t="s">
        <v>1260</v>
      </c>
      <c r="K3435" s="1" t="s">
        <v>702</v>
      </c>
      <c r="L3435" s="1">
        <v>42</v>
      </c>
      <c r="M3435" s="1">
        <v>3001814</v>
      </c>
      <c r="N3435" s="1" t="s">
        <v>7197</v>
      </c>
      <c r="O3435" s="1">
        <v>3312</v>
      </c>
      <c r="P3435" s="1" t="s">
        <v>7187</v>
      </c>
      <c r="Q3435" s="1">
        <v>252</v>
      </c>
      <c r="R3435" s="1" t="str">
        <f>IFERROR(VLOOKUP(K3435,Proveedores!$A$2:$B$500,2,0),"Agregar")</f>
        <v>SAVANT PHARM S.A.</v>
      </c>
      <c r="S3435" s="5">
        <f t="shared" si="53"/>
        <v>834624</v>
      </c>
    </row>
    <row r="3436" spans="1:19" x14ac:dyDescent="0.2">
      <c r="A3436" s="7">
        <v>44132.490810185183</v>
      </c>
      <c r="B3436" s="1" t="s">
        <v>12174</v>
      </c>
      <c r="C3436" s="1" t="s">
        <v>12175</v>
      </c>
      <c r="D3436" s="1" t="s">
        <v>1621</v>
      </c>
      <c r="E3436" s="1">
        <v>22718</v>
      </c>
      <c r="F3436" s="7">
        <v>44132</v>
      </c>
      <c r="G3436" s="1" t="s">
        <v>12176</v>
      </c>
      <c r="H3436" s="5">
        <v>2151600</v>
      </c>
      <c r="I3436" s="1">
        <v>2041</v>
      </c>
      <c r="J3436" s="1" t="s">
        <v>12177</v>
      </c>
      <c r="K3436" s="1" t="s">
        <v>505</v>
      </c>
      <c r="L3436" s="1">
        <v>2</v>
      </c>
      <c r="M3436" s="1">
        <v>786979564190</v>
      </c>
      <c r="N3436" s="1" t="s">
        <v>12178</v>
      </c>
      <c r="O3436" s="1">
        <v>120</v>
      </c>
      <c r="P3436" s="1" t="s">
        <v>1892</v>
      </c>
      <c r="Q3436" s="1">
        <v>3586</v>
      </c>
      <c r="R3436" s="1" t="str">
        <f>IFERROR(VLOOKUP(K3436,Proveedores!$A$2:$B$500,2,0),"Agregar")</f>
        <v>MEDI SISTEM SRL</v>
      </c>
      <c r="S3436" s="5">
        <f t="shared" si="53"/>
        <v>430320</v>
      </c>
    </row>
    <row r="3437" spans="1:19" x14ac:dyDescent="0.2">
      <c r="A3437" s="7">
        <v>44132.490810185183</v>
      </c>
      <c r="B3437" s="1" t="s">
        <v>12174</v>
      </c>
      <c r="C3437" s="1" t="s">
        <v>12175</v>
      </c>
      <c r="D3437" s="1" t="s">
        <v>1621</v>
      </c>
      <c r="E3437" s="1">
        <v>22718</v>
      </c>
      <c r="F3437" s="7">
        <v>44132</v>
      </c>
      <c r="G3437" s="1" t="s">
        <v>12176</v>
      </c>
      <c r="H3437" s="5">
        <v>2151600</v>
      </c>
      <c r="I3437" s="1">
        <v>2041</v>
      </c>
      <c r="J3437" s="1" t="s">
        <v>12177</v>
      </c>
      <c r="K3437" s="1" t="s">
        <v>505</v>
      </c>
      <c r="L3437" s="1">
        <v>4</v>
      </c>
      <c r="M3437" s="1">
        <v>786979602190</v>
      </c>
      <c r="N3437" s="1" t="s">
        <v>12179</v>
      </c>
      <c r="O3437" s="1">
        <v>360</v>
      </c>
      <c r="P3437" s="1" t="s">
        <v>1892</v>
      </c>
      <c r="Q3437" s="1">
        <v>3586</v>
      </c>
      <c r="R3437" s="1" t="str">
        <f>IFERROR(VLOOKUP(K3437,Proveedores!$A$2:$B$500,2,0),"Agregar")</f>
        <v>MEDI SISTEM SRL</v>
      </c>
      <c r="S3437" s="5">
        <f t="shared" si="53"/>
        <v>1290960</v>
      </c>
    </row>
    <row r="3438" spans="1:19" x14ac:dyDescent="0.2">
      <c r="A3438" s="7">
        <v>44132.508645833332</v>
      </c>
      <c r="B3438" s="1" t="s">
        <v>12180</v>
      </c>
      <c r="C3438" s="1" t="s">
        <v>12181</v>
      </c>
      <c r="D3438" s="1" t="s">
        <v>1713</v>
      </c>
      <c r="E3438" s="1">
        <v>103</v>
      </c>
      <c r="F3438" s="7">
        <v>44132</v>
      </c>
      <c r="G3438" s="1">
        <v>43922</v>
      </c>
      <c r="H3438" s="5">
        <v>2494800</v>
      </c>
      <c r="I3438" s="1">
        <v>2042</v>
      </c>
      <c r="J3438" s="1" t="s">
        <v>25</v>
      </c>
      <c r="K3438" s="1" t="s">
        <v>6302</v>
      </c>
      <c r="L3438" s="1">
        <v>1</v>
      </c>
      <c r="M3438" s="1" t="s">
        <v>11397</v>
      </c>
      <c r="N3438" s="1" t="s">
        <v>12074</v>
      </c>
      <c r="O3438" s="1">
        <v>1</v>
      </c>
      <c r="P3438" s="1" t="s">
        <v>2149</v>
      </c>
      <c r="Q3438" s="1">
        <v>2494800</v>
      </c>
      <c r="R3438" s="1" t="str">
        <f>IFERROR(VLOOKUP(K3438,Proveedores!$A$2:$B$500,2,0),"Agregar")</f>
        <v>VIALERG S.A.</v>
      </c>
      <c r="S3438" s="5">
        <f t="shared" si="53"/>
        <v>2494800</v>
      </c>
    </row>
    <row r="3439" spans="1:19" x14ac:dyDescent="0.2">
      <c r="A3439" s="7">
        <v>44132.515729166669</v>
      </c>
      <c r="B3439" s="1" t="s">
        <v>12182</v>
      </c>
      <c r="C3439" s="1" t="s">
        <v>12183</v>
      </c>
      <c r="D3439" s="1" t="s">
        <v>1713</v>
      </c>
      <c r="E3439" s="1">
        <v>102</v>
      </c>
      <c r="F3439" s="7">
        <v>44132</v>
      </c>
      <c r="G3439" s="1">
        <v>43922</v>
      </c>
      <c r="H3439" s="5">
        <v>2494800</v>
      </c>
      <c r="I3439" s="1">
        <v>2043</v>
      </c>
      <c r="J3439" s="1" t="s">
        <v>25</v>
      </c>
      <c r="K3439" s="1" t="s">
        <v>6302</v>
      </c>
      <c r="L3439" s="1">
        <v>1</v>
      </c>
      <c r="M3439" s="1" t="s">
        <v>11397</v>
      </c>
      <c r="N3439" s="1" t="s">
        <v>12074</v>
      </c>
      <c r="O3439" s="1">
        <v>1</v>
      </c>
      <c r="P3439" s="1" t="s">
        <v>2149</v>
      </c>
      <c r="Q3439" s="1">
        <v>2494800</v>
      </c>
      <c r="R3439" s="1" t="str">
        <f>IFERROR(VLOOKUP(K3439,Proveedores!$A$2:$B$500,2,0),"Agregar")</f>
        <v>VIALERG S.A.</v>
      </c>
      <c r="S3439" s="5">
        <f t="shared" si="53"/>
        <v>2494800</v>
      </c>
    </row>
    <row r="3440" spans="1:19" x14ac:dyDescent="0.2">
      <c r="A3440" s="7">
        <v>44132.608148148145</v>
      </c>
      <c r="B3440" s="1" t="s">
        <v>12184</v>
      </c>
      <c r="C3440" s="1" t="s">
        <v>12185</v>
      </c>
      <c r="D3440" s="1" t="s">
        <v>1621</v>
      </c>
      <c r="E3440" s="1" t="s">
        <v>12186</v>
      </c>
      <c r="F3440" s="7">
        <v>44131</v>
      </c>
      <c r="G3440" s="1" t="s">
        <v>1162</v>
      </c>
      <c r="H3440" s="5">
        <v>47233152</v>
      </c>
      <c r="I3440" s="1">
        <v>1894</v>
      </c>
      <c r="J3440" s="1" t="s">
        <v>1168</v>
      </c>
      <c r="K3440" s="1" t="s">
        <v>177</v>
      </c>
      <c r="L3440" s="1">
        <v>16</v>
      </c>
      <c r="M3440" s="1" t="s">
        <v>4627</v>
      </c>
      <c r="N3440" s="1" t="s">
        <v>4628</v>
      </c>
      <c r="O3440" s="1">
        <v>28440</v>
      </c>
      <c r="P3440" s="1" t="s">
        <v>3482</v>
      </c>
      <c r="Q3440" s="1">
        <v>332.16</v>
      </c>
      <c r="R3440" s="1" t="str">
        <f>IFERROR(VLOOKUP(K3440,Proveedores!$A$2:$B$500,2,0),"Agregar")</f>
        <v>NOVARTIS ARGENTINA SA</v>
      </c>
      <c r="S3440" s="5">
        <f t="shared" si="53"/>
        <v>9446630.4000000004</v>
      </c>
    </row>
    <row r="3441" spans="1:19" x14ac:dyDescent="0.2">
      <c r="A3441" s="7">
        <v>44132.675937499997</v>
      </c>
      <c r="B3441" s="1" t="s">
        <v>12187</v>
      </c>
      <c r="C3441" s="1" t="s">
        <v>12188</v>
      </c>
      <c r="D3441" s="1" t="s">
        <v>1621</v>
      </c>
      <c r="E3441" s="1" t="s">
        <v>12189</v>
      </c>
      <c r="F3441" s="7">
        <v>44132</v>
      </c>
      <c r="G3441" s="1" t="s">
        <v>692</v>
      </c>
      <c r="H3441" s="5">
        <v>3702469.12</v>
      </c>
      <c r="I3441" s="1">
        <v>2055</v>
      </c>
      <c r="J3441" s="1" t="s">
        <v>704</v>
      </c>
      <c r="K3441" s="1" t="s">
        <v>2399</v>
      </c>
      <c r="L3441" s="1">
        <v>18</v>
      </c>
      <c r="M3441" s="1" t="s">
        <v>1995</v>
      </c>
      <c r="N3441" s="1" t="s">
        <v>7994</v>
      </c>
      <c r="O3441" s="1">
        <v>86144</v>
      </c>
      <c r="P3441" s="1" t="s">
        <v>1892</v>
      </c>
      <c r="Q3441" s="1" t="s">
        <v>12190</v>
      </c>
      <c r="R3441" s="1" t="str">
        <f>IFERROR(VLOOKUP(K3441,Proveedores!$A$2:$B$500,2,0),"Agregar")</f>
        <v>PRO MED INTERNACIONAL SA</v>
      </c>
      <c r="S3441" s="5" t="e">
        <f t="shared" si="53"/>
        <v>#VALUE!</v>
      </c>
    </row>
    <row r="3442" spans="1:19" x14ac:dyDescent="0.2">
      <c r="A3442" s="7">
        <v>44132.688587962963</v>
      </c>
      <c r="B3442" s="1" t="s">
        <v>12191</v>
      </c>
      <c r="C3442" s="1" t="s">
        <v>12192</v>
      </c>
      <c r="D3442" s="1" t="s">
        <v>1621</v>
      </c>
      <c r="E3442" s="1" t="s">
        <v>12193</v>
      </c>
      <c r="F3442" s="7">
        <v>44127</v>
      </c>
      <c r="G3442" s="1" t="s">
        <v>1121</v>
      </c>
      <c r="H3442" s="5">
        <v>3151672</v>
      </c>
      <c r="I3442" s="1" t="s">
        <v>12194</v>
      </c>
      <c r="J3442" s="1" t="s">
        <v>1126</v>
      </c>
      <c r="K3442" s="1" t="s">
        <v>10979</v>
      </c>
      <c r="L3442" s="1">
        <v>14</v>
      </c>
      <c r="M3442" s="1" t="s">
        <v>11180</v>
      </c>
      <c r="N3442" s="1" t="s">
        <v>11181</v>
      </c>
      <c r="O3442" s="1">
        <v>30200</v>
      </c>
      <c r="P3442" s="1" t="s">
        <v>3712</v>
      </c>
      <c r="Q3442" s="1" t="s">
        <v>12195</v>
      </c>
      <c r="R3442" s="1" t="str">
        <f>IFERROR(VLOOKUP(K3442,Proveedores!$A$2:$B$500,2,0),"Agregar")</f>
        <v>ABBOTT RAPID DIAGNOSTICS ARGENTINA S.A.</v>
      </c>
      <c r="S3442" s="5" t="e">
        <f t="shared" si="53"/>
        <v>#VALUE!</v>
      </c>
    </row>
    <row r="3443" spans="1:19" x14ac:dyDescent="0.2">
      <c r="A3443" s="7">
        <v>44132.68949074074</v>
      </c>
      <c r="B3443" s="1" t="s">
        <v>12196</v>
      </c>
      <c r="C3443" s="1" t="s">
        <v>12197</v>
      </c>
      <c r="D3443" s="1" t="s">
        <v>1621</v>
      </c>
      <c r="E3443" s="1" t="s">
        <v>12198</v>
      </c>
      <c r="F3443" s="7">
        <v>44131</v>
      </c>
      <c r="G3443" s="1" t="s">
        <v>692</v>
      </c>
      <c r="H3443" s="5">
        <v>5316523.4400000004</v>
      </c>
      <c r="I3443" s="1" t="s">
        <v>12199</v>
      </c>
      <c r="J3443" s="1" t="s">
        <v>698</v>
      </c>
      <c r="K3443" s="1" t="s">
        <v>2737</v>
      </c>
      <c r="L3443" s="1">
        <v>6</v>
      </c>
      <c r="M3443" s="1" t="s">
        <v>3353</v>
      </c>
      <c r="N3443" s="1" t="s">
        <v>3532</v>
      </c>
      <c r="O3443" s="1">
        <v>58308</v>
      </c>
      <c r="P3443" s="1" t="s">
        <v>1642</v>
      </c>
      <c r="Q3443" s="1">
        <v>91.18</v>
      </c>
      <c r="R3443" s="1" t="str">
        <f>IFERROR(VLOOKUP(K3443,Proveedores!$A$2:$B$500,2,0),"Agregar")</f>
        <v>LABORATORIOS FABRA S.A.</v>
      </c>
      <c r="S3443" s="5">
        <f t="shared" si="53"/>
        <v>5316523.4400000004</v>
      </c>
    </row>
    <row r="3444" spans="1:19" x14ac:dyDescent="0.2">
      <c r="A3444" s="7">
        <v>44132.692708333336</v>
      </c>
      <c r="B3444" s="1" t="s">
        <v>12200</v>
      </c>
      <c r="C3444" s="1" t="s">
        <v>12201</v>
      </c>
      <c r="D3444" s="1" t="s">
        <v>1621</v>
      </c>
      <c r="E3444" s="1" t="s">
        <v>12202</v>
      </c>
      <c r="F3444" s="7">
        <v>44127</v>
      </c>
      <c r="G3444" s="1" t="s">
        <v>1121</v>
      </c>
      <c r="H3444" s="5">
        <v>452922.4</v>
      </c>
      <c r="I3444" s="1" t="s">
        <v>12203</v>
      </c>
      <c r="J3444" s="1" t="s">
        <v>1126</v>
      </c>
      <c r="K3444" s="1" t="s">
        <v>10979</v>
      </c>
      <c r="L3444" s="1">
        <v>14</v>
      </c>
      <c r="M3444" s="1" t="s">
        <v>11180</v>
      </c>
      <c r="N3444" s="1" t="s">
        <v>11181</v>
      </c>
      <c r="O3444" s="1">
        <v>4340</v>
      </c>
      <c r="P3444" s="1" t="s">
        <v>3712</v>
      </c>
      <c r="Q3444" s="1" t="s">
        <v>12195</v>
      </c>
      <c r="R3444" s="1" t="str">
        <f>IFERROR(VLOOKUP(K3444,Proveedores!$A$2:$B$500,2,0),"Agregar")</f>
        <v>ABBOTT RAPID DIAGNOSTICS ARGENTINA S.A.</v>
      </c>
      <c r="S3444" s="5" t="e">
        <f t="shared" si="53"/>
        <v>#VALUE!</v>
      </c>
    </row>
    <row r="3445" spans="1:19" x14ac:dyDescent="0.2">
      <c r="A3445" s="7">
        <v>44133.424687500003</v>
      </c>
      <c r="B3445" s="1" t="s">
        <v>12204</v>
      </c>
      <c r="C3445" s="1" t="s">
        <v>12205</v>
      </c>
      <c r="D3445" s="1" t="s">
        <v>1621</v>
      </c>
      <c r="E3445" s="1">
        <v>6505</v>
      </c>
      <c r="F3445" s="7">
        <v>44130</v>
      </c>
      <c r="G3445" s="1" t="s">
        <v>552</v>
      </c>
      <c r="H3445" s="5">
        <v>1306008</v>
      </c>
      <c r="I3445" s="1">
        <v>2052</v>
      </c>
      <c r="J3445" s="1" t="s">
        <v>556</v>
      </c>
      <c r="K3445" s="1" t="s">
        <v>6907</v>
      </c>
      <c r="L3445" s="1">
        <v>1</v>
      </c>
      <c r="M3445" s="1" t="s">
        <v>2521</v>
      </c>
      <c r="N3445" s="1" t="s">
        <v>4511</v>
      </c>
      <c r="O3445" s="1">
        <v>1530</v>
      </c>
      <c r="P3445" s="1" t="s">
        <v>2391</v>
      </c>
      <c r="Q3445" s="1">
        <v>853.6</v>
      </c>
      <c r="R3445" s="1" t="str">
        <f>IFERROR(VLOOKUP(K3445,Proveedores!$A$2:$B$500,2,0),"Agregar")</f>
        <v>KOPELCO S.A.</v>
      </c>
      <c r="S3445" s="5">
        <f t="shared" si="53"/>
        <v>1306008</v>
      </c>
    </row>
    <row r="3446" spans="1:19" x14ac:dyDescent="0.2">
      <c r="A3446" s="7">
        <v>44133.429675925923</v>
      </c>
      <c r="B3446" s="1" t="s">
        <v>12206</v>
      </c>
      <c r="C3446" s="1" t="s">
        <v>12207</v>
      </c>
      <c r="D3446" s="1" t="s">
        <v>1621</v>
      </c>
      <c r="E3446" s="1" t="s">
        <v>12208</v>
      </c>
      <c r="F3446" s="7">
        <v>44131</v>
      </c>
      <c r="G3446" s="1" t="s">
        <v>759</v>
      </c>
      <c r="H3446" s="5">
        <v>3209740.39</v>
      </c>
      <c r="I3446" s="1">
        <v>1111</v>
      </c>
      <c r="J3446" s="1" t="s">
        <v>763</v>
      </c>
      <c r="K3446" s="1" t="s">
        <v>7912</v>
      </c>
      <c r="L3446" s="1">
        <v>9</v>
      </c>
      <c r="M3446" s="1" t="s">
        <v>2315</v>
      </c>
      <c r="N3446" s="1" t="s">
        <v>7906</v>
      </c>
      <c r="O3446" s="1">
        <v>2556</v>
      </c>
      <c r="P3446" s="1" t="s">
        <v>7907</v>
      </c>
      <c r="Q3446" s="1" t="s">
        <v>12209</v>
      </c>
      <c r="R3446" s="1" t="str">
        <f>IFERROR(VLOOKUP(K3446,Proveedores!$A$2:$B$500,2,0),"Agregar")</f>
        <v>CORREO OFICIAL DE LA REPÚBLICA ARGENTINA S.A..</v>
      </c>
      <c r="S3446" s="5" t="e">
        <f t="shared" si="53"/>
        <v>#VALUE!</v>
      </c>
    </row>
    <row r="3447" spans="1:19" x14ac:dyDescent="0.2">
      <c r="A3447" s="7">
        <v>44133.429675925923</v>
      </c>
      <c r="B3447" s="1" t="s">
        <v>12206</v>
      </c>
      <c r="C3447" s="1" t="s">
        <v>12207</v>
      </c>
      <c r="D3447" s="1" t="s">
        <v>1621</v>
      </c>
      <c r="E3447" s="1" t="s">
        <v>12208</v>
      </c>
      <c r="F3447" s="7">
        <v>44131</v>
      </c>
      <c r="G3447" s="1" t="s">
        <v>759</v>
      </c>
      <c r="H3447" s="5">
        <v>3209740.39</v>
      </c>
      <c r="I3447" s="1">
        <v>1111</v>
      </c>
      <c r="J3447" s="1" t="s">
        <v>763</v>
      </c>
      <c r="K3447" s="1" t="s">
        <v>7912</v>
      </c>
      <c r="L3447" s="1">
        <v>10</v>
      </c>
      <c r="M3447" s="1" t="s">
        <v>2315</v>
      </c>
      <c r="N3447" s="1" t="s">
        <v>7906</v>
      </c>
      <c r="O3447" s="1">
        <v>2543</v>
      </c>
      <c r="P3447" s="1" t="s">
        <v>7907</v>
      </c>
      <c r="Q3447" s="1" t="s">
        <v>12210</v>
      </c>
      <c r="R3447" s="1" t="str">
        <f>IFERROR(VLOOKUP(K3447,Proveedores!$A$2:$B$500,2,0),"Agregar")</f>
        <v>CORREO OFICIAL DE LA REPÚBLICA ARGENTINA S.A..</v>
      </c>
      <c r="S3447" s="5" t="e">
        <f t="shared" si="53"/>
        <v>#VALUE!</v>
      </c>
    </row>
    <row r="3448" spans="1:19" x14ac:dyDescent="0.2">
      <c r="A3448" s="7">
        <v>44133.432210648149</v>
      </c>
      <c r="B3448" s="1" t="s">
        <v>12211</v>
      </c>
      <c r="C3448" s="1" t="s">
        <v>12212</v>
      </c>
      <c r="D3448" s="1" t="s">
        <v>1621</v>
      </c>
      <c r="E3448" s="1" t="s">
        <v>12213</v>
      </c>
      <c r="F3448" s="7">
        <v>44131</v>
      </c>
      <c r="G3448" s="1" t="s">
        <v>759</v>
      </c>
      <c r="H3448" s="5">
        <v>2306567.4</v>
      </c>
      <c r="I3448" s="1">
        <v>1111</v>
      </c>
      <c r="J3448" s="1" t="s">
        <v>763</v>
      </c>
      <c r="K3448" s="1" t="s">
        <v>7912</v>
      </c>
      <c r="L3448" s="1">
        <v>9</v>
      </c>
      <c r="M3448" s="1" t="s">
        <v>2315</v>
      </c>
      <c r="N3448" s="1" t="s">
        <v>7906</v>
      </c>
      <c r="O3448" s="1">
        <v>2018</v>
      </c>
      <c r="P3448" s="1" t="s">
        <v>7907</v>
      </c>
      <c r="Q3448" s="1" t="s">
        <v>12209</v>
      </c>
      <c r="R3448" s="1" t="str">
        <f>IFERROR(VLOOKUP(K3448,Proveedores!$A$2:$B$500,2,0),"Agregar")</f>
        <v>CORREO OFICIAL DE LA REPÚBLICA ARGENTINA S.A..</v>
      </c>
      <c r="S3448" s="5" t="e">
        <f t="shared" si="53"/>
        <v>#VALUE!</v>
      </c>
    </row>
    <row r="3449" spans="1:19" x14ac:dyDescent="0.2">
      <c r="A3449" s="7">
        <v>44133.432210648149</v>
      </c>
      <c r="B3449" s="1" t="s">
        <v>12211</v>
      </c>
      <c r="C3449" s="1" t="s">
        <v>12212</v>
      </c>
      <c r="D3449" s="1" t="s">
        <v>1621</v>
      </c>
      <c r="E3449" s="1" t="s">
        <v>12213</v>
      </c>
      <c r="F3449" s="7">
        <v>44131</v>
      </c>
      <c r="G3449" s="1" t="s">
        <v>759</v>
      </c>
      <c r="H3449" s="5">
        <v>2306567.4</v>
      </c>
      <c r="I3449" s="1">
        <v>1111</v>
      </c>
      <c r="J3449" s="1" t="s">
        <v>763</v>
      </c>
      <c r="K3449" s="1" t="s">
        <v>7912</v>
      </c>
      <c r="L3449" s="1">
        <v>10</v>
      </c>
      <c r="M3449" s="1" t="s">
        <v>2315</v>
      </c>
      <c r="N3449" s="1" t="s">
        <v>7906</v>
      </c>
      <c r="O3449" s="1">
        <v>1705</v>
      </c>
      <c r="P3449" s="1" t="s">
        <v>7907</v>
      </c>
      <c r="Q3449" s="1" t="s">
        <v>12210</v>
      </c>
      <c r="R3449" s="1" t="str">
        <f>IFERROR(VLOOKUP(K3449,Proveedores!$A$2:$B$500,2,0),"Agregar")</f>
        <v>CORREO OFICIAL DE LA REPÚBLICA ARGENTINA S.A..</v>
      </c>
      <c r="S3449" s="5" t="e">
        <f t="shared" si="53"/>
        <v>#VALUE!</v>
      </c>
    </row>
    <row r="3450" spans="1:19" x14ac:dyDescent="0.2">
      <c r="A3450" s="7">
        <v>44133.43478009259</v>
      </c>
      <c r="B3450" s="1" t="s">
        <v>12214</v>
      </c>
      <c r="C3450" s="1" t="s">
        <v>12215</v>
      </c>
      <c r="D3450" s="1" t="s">
        <v>1621</v>
      </c>
      <c r="E3450" s="1" t="s">
        <v>12216</v>
      </c>
      <c r="F3450" s="7">
        <v>44131</v>
      </c>
      <c r="G3450" s="1" t="s">
        <v>759</v>
      </c>
      <c r="H3450" s="5">
        <v>4979862.41</v>
      </c>
      <c r="I3450" s="1">
        <v>1111</v>
      </c>
      <c r="J3450" s="1" t="s">
        <v>763</v>
      </c>
      <c r="K3450" s="1" t="s">
        <v>7912</v>
      </c>
      <c r="L3450" s="1">
        <v>9</v>
      </c>
      <c r="M3450" s="1" t="s">
        <v>2315</v>
      </c>
      <c r="N3450" s="1" t="s">
        <v>7906</v>
      </c>
      <c r="O3450" s="1">
        <v>4206</v>
      </c>
      <c r="P3450" s="1" t="s">
        <v>7907</v>
      </c>
      <c r="Q3450" s="1" t="s">
        <v>12209</v>
      </c>
      <c r="R3450" s="1" t="str">
        <f>IFERROR(VLOOKUP(K3450,Proveedores!$A$2:$B$500,2,0),"Agregar")</f>
        <v>CORREO OFICIAL DE LA REPÚBLICA ARGENTINA S.A..</v>
      </c>
      <c r="S3450" s="5" t="e">
        <f t="shared" si="53"/>
        <v>#VALUE!</v>
      </c>
    </row>
    <row r="3451" spans="1:19" x14ac:dyDescent="0.2">
      <c r="A3451" s="7">
        <v>44133.43478009259</v>
      </c>
      <c r="B3451" s="1" t="s">
        <v>12214</v>
      </c>
      <c r="C3451" s="1" t="s">
        <v>12215</v>
      </c>
      <c r="D3451" s="1" t="s">
        <v>1621</v>
      </c>
      <c r="E3451" s="1" t="s">
        <v>12216</v>
      </c>
      <c r="F3451" s="7">
        <v>44131</v>
      </c>
      <c r="G3451" s="1" t="s">
        <v>759</v>
      </c>
      <c r="H3451" s="5">
        <v>4979862.41</v>
      </c>
      <c r="I3451" s="1">
        <v>1111</v>
      </c>
      <c r="J3451" s="1" t="s">
        <v>763</v>
      </c>
      <c r="K3451" s="1" t="s">
        <v>7912</v>
      </c>
      <c r="L3451" s="1">
        <v>10</v>
      </c>
      <c r="M3451" s="1" t="s">
        <v>2315</v>
      </c>
      <c r="N3451" s="1" t="s">
        <v>7906</v>
      </c>
      <c r="O3451" s="1">
        <v>3783</v>
      </c>
      <c r="P3451" s="1" t="s">
        <v>7907</v>
      </c>
      <c r="Q3451" s="1" t="s">
        <v>12210</v>
      </c>
      <c r="R3451" s="1" t="str">
        <f>IFERROR(VLOOKUP(K3451,Proveedores!$A$2:$B$500,2,0),"Agregar")</f>
        <v>CORREO OFICIAL DE LA REPÚBLICA ARGENTINA S.A..</v>
      </c>
      <c r="S3451" s="5" t="e">
        <f t="shared" si="53"/>
        <v>#VALUE!</v>
      </c>
    </row>
    <row r="3452" spans="1:19" x14ac:dyDescent="0.2">
      <c r="A3452" s="7">
        <v>44133.437141203707</v>
      </c>
      <c r="B3452" s="1" t="s">
        <v>12217</v>
      </c>
      <c r="C3452" s="1" t="s">
        <v>12218</v>
      </c>
      <c r="D3452" s="1" t="s">
        <v>1621</v>
      </c>
      <c r="E3452" s="1" t="s">
        <v>12219</v>
      </c>
      <c r="F3452" s="7">
        <v>44131</v>
      </c>
      <c r="G3452" s="1" t="s">
        <v>759</v>
      </c>
      <c r="H3452" s="5">
        <v>500057.24</v>
      </c>
      <c r="I3452" s="1">
        <v>1111</v>
      </c>
      <c r="J3452" s="1" t="s">
        <v>763</v>
      </c>
      <c r="K3452" s="1" t="s">
        <v>7912</v>
      </c>
      <c r="L3452" s="1">
        <v>9</v>
      </c>
      <c r="M3452" s="1" t="s">
        <v>2315</v>
      </c>
      <c r="N3452" s="1" t="s">
        <v>7906</v>
      </c>
      <c r="O3452" s="1">
        <v>397</v>
      </c>
      <c r="P3452" s="1" t="s">
        <v>7907</v>
      </c>
      <c r="Q3452" s="1" t="s">
        <v>12209</v>
      </c>
      <c r="R3452" s="1" t="str">
        <f>IFERROR(VLOOKUP(K3452,Proveedores!$A$2:$B$500,2,0),"Agregar")</f>
        <v>CORREO OFICIAL DE LA REPÚBLICA ARGENTINA S.A..</v>
      </c>
      <c r="S3452" s="5" t="e">
        <f t="shared" si="53"/>
        <v>#VALUE!</v>
      </c>
    </row>
    <row r="3453" spans="1:19" x14ac:dyDescent="0.2">
      <c r="A3453" s="7">
        <v>44133.437141203707</v>
      </c>
      <c r="B3453" s="1" t="s">
        <v>12217</v>
      </c>
      <c r="C3453" s="1" t="s">
        <v>12218</v>
      </c>
      <c r="D3453" s="1" t="s">
        <v>1621</v>
      </c>
      <c r="E3453" s="1" t="s">
        <v>12219</v>
      </c>
      <c r="F3453" s="7">
        <v>44131</v>
      </c>
      <c r="G3453" s="1" t="s">
        <v>759</v>
      </c>
      <c r="H3453" s="5">
        <v>500057.24</v>
      </c>
      <c r="I3453" s="1">
        <v>1111</v>
      </c>
      <c r="J3453" s="1" t="s">
        <v>763</v>
      </c>
      <c r="K3453" s="1" t="s">
        <v>7912</v>
      </c>
      <c r="L3453" s="1">
        <v>10</v>
      </c>
      <c r="M3453" s="1" t="s">
        <v>2315</v>
      </c>
      <c r="N3453" s="1" t="s">
        <v>7906</v>
      </c>
      <c r="O3453" s="1">
        <v>397</v>
      </c>
      <c r="P3453" s="1" t="s">
        <v>7907</v>
      </c>
      <c r="Q3453" s="1" t="s">
        <v>12210</v>
      </c>
      <c r="R3453" s="1" t="str">
        <f>IFERROR(VLOOKUP(K3453,Proveedores!$A$2:$B$500,2,0),"Agregar")</f>
        <v>CORREO OFICIAL DE LA REPÚBLICA ARGENTINA S.A..</v>
      </c>
      <c r="S3453" s="5" t="e">
        <f t="shared" si="53"/>
        <v>#VALUE!</v>
      </c>
    </row>
    <row r="3454" spans="1:19" x14ac:dyDescent="0.2">
      <c r="A3454" s="7">
        <v>44133.440023148149</v>
      </c>
      <c r="B3454" s="1" t="s">
        <v>12220</v>
      </c>
      <c r="C3454" s="1" t="s">
        <v>12221</v>
      </c>
      <c r="D3454" s="1" t="s">
        <v>1621</v>
      </c>
      <c r="E3454" s="1" t="s">
        <v>12222</v>
      </c>
      <c r="F3454" s="7">
        <v>44131</v>
      </c>
      <c r="G3454" s="1" t="s">
        <v>759</v>
      </c>
      <c r="H3454" s="5">
        <v>4077981.6</v>
      </c>
      <c r="I3454" s="1">
        <v>1111</v>
      </c>
      <c r="J3454" s="1" t="s">
        <v>763</v>
      </c>
      <c r="K3454" s="1" t="s">
        <v>7912</v>
      </c>
      <c r="L3454" s="1">
        <v>9</v>
      </c>
      <c r="M3454" s="1" t="s">
        <v>2315</v>
      </c>
      <c r="N3454" s="1" t="s">
        <v>7906</v>
      </c>
      <c r="O3454" s="1">
        <v>3302</v>
      </c>
      <c r="P3454" s="1" t="s">
        <v>7907</v>
      </c>
      <c r="Q3454" s="1" t="s">
        <v>12209</v>
      </c>
      <c r="R3454" s="1" t="str">
        <f>IFERROR(VLOOKUP(K3454,Proveedores!$A$2:$B$500,2,0),"Agregar")</f>
        <v>CORREO OFICIAL DE LA REPÚBLICA ARGENTINA S.A..</v>
      </c>
      <c r="S3454" s="5" t="e">
        <f t="shared" si="53"/>
        <v>#VALUE!</v>
      </c>
    </row>
    <row r="3455" spans="1:19" x14ac:dyDescent="0.2">
      <c r="A3455" s="7">
        <v>44133.440023148149</v>
      </c>
      <c r="B3455" s="1" t="s">
        <v>12220</v>
      </c>
      <c r="C3455" s="1" t="s">
        <v>12221</v>
      </c>
      <c r="D3455" s="1" t="s">
        <v>1621</v>
      </c>
      <c r="E3455" s="1" t="s">
        <v>12222</v>
      </c>
      <c r="F3455" s="7">
        <v>44131</v>
      </c>
      <c r="G3455" s="1" t="s">
        <v>759</v>
      </c>
      <c r="H3455" s="5">
        <v>4077981.6</v>
      </c>
      <c r="I3455" s="1">
        <v>1111</v>
      </c>
      <c r="J3455" s="1" t="s">
        <v>763</v>
      </c>
      <c r="K3455" s="1" t="s">
        <v>7912</v>
      </c>
      <c r="L3455" s="1">
        <v>10</v>
      </c>
      <c r="M3455" s="1" t="s">
        <v>2315</v>
      </c>
      <c r="N3455" s="1" t="s">
        <v>7906</v>
      </c>
      <c r="O3455" s="1">
        <v>3194</v>
      </c>
      <c r="P3455" s="1" t="s">
        <v>7907</v>
      </c>
      <c r="Q3455" s="1" t="s">
        <v>12210</v>
      </c>
      <c r="R3455" s="1" t="str">
        <f>IFERROR(VLOOKUP(K3455,Proveedores!$A$2:$B$500,2,0),"Agregar")</f>
        <v>CORREO OFICIAL DE LA REPÚBLICA ARGENTINA S.A..</v>
      </c>
      <c r="S3455" s="5" t="e">
        <f t="shared" si="53"/>
        <v>#VALUE!</v>
      </c>
    </row>
    <row r="3456" spans="1:19" x14ac:dyDescent="0.2">
      <c r="A3456" s="7">
        <v>44133.442094907405</v>
      </c>
      <c r="B3456" s="1" t="s">
        <v>12223</v>
      </c>
      <c r="C3456" s="1" t="s">
        <v>12224</v>
      </c>
      <c r="D3456" s="1" t="s">
        <v>1621</v>
      </c>
      <c r="E3456" s="1" t="s">
        <v>12225</v>
      </c>
      <c r="F3456" s="7">
        <v>44131</v>
      </c>
      <c r="G3456" s="1" t="s">
        <v>759</v>
      </c>
      <c r="H3456" s="5">
        <v>118401.48</v>
      </c>
      <c r="I3456" s="1">
        <v>1111</v>
      </c>
      <c r="J3456" s="1" t="s">
        <v>763</v>
      </c>
      <c r="K3456" s="1" t="s">
        <v>7912</v>
      </c>
      <c r="L3456" s="1">
        <v>9</v>
      </c>
      <c r="M3456" s="1" t="s">
        <v>2315</v>
      </c>
      <c r="N3456" s="1" t="s">
        <v>7906</v>
      </c>
      <c r="O3456" s="1">
        <v>94</v>
      </c>
      <c r="P3456" s="1" t="s">
        <v>7907</v>
      </c>
      <c r="Q3456" s="1" t="s">
        <v>12209</v>
      </c>
      <c r="R3456" s="1" t="str">
        <f>IFERROR(VLOOKUP(K3456,Proveedores!$A$2:$B$500,2,0),"Agregar")</f>
        <v>CORREO OFICIAL DE LA REPÚBLICA ARGENTINA S.A..</v>
      </c>
      <c r="S3456" s="5" t="e">
        <f t="shared" si="53"/>
        <v>#VALUE!</v>
      </c>
    </row>
    <row r="3457" spans="1:19" x14ac:dyDescent="0.2">
      <c r="A3457" s="7">
        <v>44133.442094907405</v>
      </c>
      <c r="B3457" s="1" t="s">
        <v>12223</v>
      </c>
      <c r="C3457" s="1" t="s">
        <v>12224</v>
      </c>
      <c r="D3457" s="1" t="s">
        <v>1621</v>
      </c>
      <c r="E3457" s="1" t="s">
        <v>12225</v>
      </c>
      <c r="F3457" s="7">
        <v>44131</v>
      </c>
      <c r="G3457" s="1" t="s">
        <v>759</v>
      </c>
      <c r="H3457" s="5">
        <v>118401.48</v>
      </c>
      <c r="I3457" s="1">
        <v>1111</v>
      </c>
      <c r="J3457" s="1" t="s">
        <v>763</v>
      </c>
      <c r="K3457" s="1" t="s">
        <v>7912</v>
      </c>
      <c r="L3457" s="1">
        <v>10</v>
      </c>
      <c r="M3457" s="1" t="s">
        <v>2315</v>
      </c>
      <c r="N3457" s="1" t="s">
        <v>7906</v>
      </c>
      <c r="O3457" s="1">
        <v>94</v>
      </c>
      <c r="P3457" s="1" t="s">
        <v>7907</v>
      </c>
      <c r="Q3457" s="1" t="s">
        <v>12210</v>
      </c>
      <c r="R3457" s="1" t="str">
        <f>IFERROR(VLOOKUP(K3457,Proveedores!$A$2:$B$500,2,0),"Agregar")</f>
        <v>CORREO OFICIAL DE LA REPÚBLICA ARGENTINA S.A..</v>
      </c>
      <c r="S3457" s="5" t="e">
        <f t="shared" si="53"/>
        <v>#VALUE!</v>
      </c>
    </row>
    <row r="3458" spans="1:19" x14ac:dyDescent="0.2">
      <c r="A3458" s="7">
        <v>44133.444606481484</v>
      </c>
      <c r="B3458" s="1" t="s">
        <v>12226</v>
      </c>
      <c r="C3458" s="1" t="s">
        <v>12227</v>
      </c>
      <c r="D3458" s="1" t="s">
        <v>1621</v>
      </c>
      <c r="E3458" s="1" t="s">
        <v>12228</v>
      </c>
      <c r="F3458" s="7">
        <v>44133</v>
      </c>
      <c r="G3458" s="1" t="s">
        <v>759</v>
      </c>
      <c r="H3458" s="5">
        <v>4373822.38</v>
      </c>
      <c r="I3458" s="1">
        <v>1111</v>
      </c>
      <c r="J3458" s="1" t="s">
        <v>763</v>
      </c>
      <c r="K3458" s="1" t="s">
        <v>7912</v>
      </c>
      <c r="L3458" s="1">
        <v>9</v>
      </c>
      <c r="M3458" s="1" t="s">
        <v>2315</v>
      </c>
      <c r="N3458" s="1" t="s">
        <v>7906</v>
      </c>
      <c r="O3458" s="1">
        <v>3550</v>
      </c>
      <c r="P3458" s="1" t="s">
        <v>7907</v>
      </c>
      <c r="Q3458" s="1" t="s">
        <v>12209</v>
      </c>
      <c r="R3458" s="1" t="str">
        <f>IFERROR(VLOOKUP(K3458,Proveedores!$A$2:$B$500,2,0),"Agregar")</f>
        <v>CORREO OFICIAL DE LA REPÚBLICA ARGENTINA S.A..</v>
      </c>
      <c r="S3458" s="5" t="e">
        <f t="shared" si="53"/>
        <v>#VALUE!</v>
      </c>
    </row>
    <row r="3459" spans="1:19" x14ac:dyDescent="0.2">
      <c r="A3459" s="7">
        <v>44133.444606481484</v>
      </c>
      <c r="B3459" s="1" t="s">
        <v>12226</v>
      </c>
      <c r="C3459" s="1" t="s">
        <v>12227</v>
      </c>
      <c r="D3459" s="1" t="s">
        <v>1621</v>
      </c>
      <c r="E3459" s="1" t="s">
        <v>12228</v>
      </c>
      <c r="F3459" s="7">
        <v>44133</v>
      </c>
      <c r="G3459" s="1" t="s">
        <v>759</v>
      </c>
      <c r="H3459" s="5">
        <v>4373822.38</v>
      </c>
      <c r="I3459" s="1">
        <v>1111</v>
      </c>
      <c r="J3459" s="1" t="s">
        <v>763</v>
      </c>
      <c r="K3459" s="1" t="s">
        <v>7912</v>
      </c>
      <c r="L3459" s="1">
        <v>10</v>
      </c>
      <c r="M3459" s="1" t="s">
        <v>2315</v>
      </c>
      <c r="N3459" s="1" t="s">
        <v>7906</v>
      </c>
      <c r="O3459" s="1">
        <v>3420</v>
      </c>
      <c r="P3459" s="1" t="s">
        <v>7907</v>
      </c>
      <c r="Q3459" s="1" t="s">
        <v>12210</v>
      </c>
      <c r="R3459" s="1" t="str">
        <f>IFERROR(VLOOKUP(K3459,Proveedores!$A$2:$B$500,2,0),"Agregar")</f>
        <v>CORREO OFICIAL DE LA REPÚBLICA ARGENTINA S.A..</v>
      </c>
      <c r="S3459" s="5" t="e">
        <f t="shared" ref="S3459:S3522" si="54">Q3459*O3459</f>
        <v>#VALUE!</v>
      </c>
    </row>
    <row r="3460" spans="1:19" x14ac:dyDescent="0.2">
      <c r="A3460" s="7">
        <v>44133.446574074071</v>
      </c>
      <c r="B3460" s="1" t="s">
        <v>12229</v>
      </c>
      <c r="C3460" s="1" t="s">
        <v>12230</v>
      </c>
      <c r="D3460" s="1" t="s">
        <v>1621</v>
      </c>
      <c r="E3460" s="1" t="s">
        <v>12231</v>
      </c>
      <c r="F3460" s="7">
        <v>44133</v>
      </c>
      <c r="G3460" s="1" t="s">
        <v>759</v>
      </c>
      <c r="H3460" s="5">
        <v>489980.51</v>
      </c>
      <c r="I3460" s="1">
        <v>1111</v>
      </c>
      <c r="J3460" s="1" t="s">
        <v>763</v>
      </c>
      <c r="K3460" s="1" t="s">
        <v>7912</v>
      </c>
      <c r="L3460" s="1">
        <v>9</v>
      </c>
      <c r="M3460" s="1" t="s">
        <v>2315</v>
      </c>
      <c r="N3460" s="1" t="s">
        <v>7906</v>
      </c>
      <c r="O3460" s="1">
        <v>389</v>
      </c>
      <c r="P3460" s="1" t="s">
        <v>7907</v>
      </c>
      <c r="Q3460" s="1" t="s">
        <v>12209</v>
      </c>
      <c r="R3460" s="1" t="str">
        <f>IFERROR(VLOOKUP(K3460,Proveedores!$A$2:$B$500,2,0),"Agregar")</f>
        <v>CORREO OFICIAL DE LA REPÚBLICA ARGENTINA S.A..</v>
      </c>
      <c r="S3460" s="5" t="e">
        <f t="shared" si="54"/>
        <v>#VALUE!</v>
      </c>
    </row>
    <row r="3461" spans="1:19" x14ac:dyDescent="0.2">
      <c r="A3461" s="7">
        <v>44133.446574074071</v>
      </c>
      <c r="B3461" s="1" t="s">
        <v>12229</v>
      </c>
      <c r="C3461" s="1" t="s">
        <v>12230</v>
      </c>
      <c r="D3461" s="1" t="s">
        <v>1621</v>
      </c>
      <c r="E3461" s="1" t="s">
        <v>12231</v>
      </c>
      <c r="F3461" s="7">
        <v>44133</v>
      </c>
      <c r="G3461" s="1" t="s">
        <v>759</v>
      </c>
      <c r="H3461" s="5">
        <v>489980.51</v>
      </c>
      <c r="I3461" s="1">
        <v>1111</v>
      </c>
      <c r="J3461" s="1" t="s">
        <v>763</v>
      </c>
      <c r="K3461" s="1" t="s">
        <v>7912</v>
      </c>
      <c r="L3461" s="1">
        <v>10</v>
      </c>
      <c r="M3461" s="1" t="s">
        <v>2315</v>
      </c>
      <c r="N3461" s="1" t="s">
        <v>7906</v>
      </c>
      <c r="O3461" s="1">
        <v>389</v>
      </c>
      <c r="P3461" s="1" t="s">
        <v>7907</v>
      </c>
      <c r="Q3461" s="1" t="s">
        <v>12210</v>
      </c>
      <c r="R3461" s="1" t="str">
        <f>IFERROR(VLOOKUP(K3461,Proveedores!$A$2:$B$500,2,0),"Agregar")</f>
        <v>CORREO OFICIAL DE LA REPÚBLICA ARGENTINA S.A..</v>
      </c>
      <c r="S3461" s="5" t="e">
        <f t="shared" si="54"/>
        <v>#VALUE!</v>
      </c>
    </row>
    <row r="3462" spans="1:19" x14ac:dyDescent="0.2">
      <c r="A3462" s="7">
        <v>44133.461782407408</v>
      </c>
      <c r="B3462" s="1" t="s">
        <v>12232</v>
      </c>
      <c r="C3462" s="1" t="s">
        <v>12233</v>
      </c>
      <c r="D3462" s="1" t="s">
        <v>1621</v>
      </c>
      <c r="E3462" s="1" t="s">
        <v>12234</v>
      </c>
      <c r="F3462" s="7">
        <v>44104</v>
      </c>
      <c r="G3462" s="1" t="s">
        <v>759</v>
      </c>
      <c r="H3462" s="5">
        <v>3358200</v>
      </c>
      <c r="I3462" s="1">
        <v>1111</v>
      </c>
      <c r="J3462" s="1">
        <v>30</v>
      </c>
      <c r="K3462" s="1" t="s">
        <v>7912</v>
      </c>
      <c r="L3462" s="1">
        <v>1</v>
      </c>
      <c r="M3462" s="1">
        <v>1</v>
      </c>
      <c r="N3462" s="1" t="s">
        <v>12235</v>
      </c>
      <c r="O3462" s="1">
        <v>1</v>
      </c>
      <c r="P3462" s="1">
        <v>1</v>
      </c>
      <c r="Q3462" s="1" t="s">
        <v>12236</v>
      </c>
      <c r="R3462" s="1" t="str">
        <f>IFERROR(VLOOKUP(K3462,Proveedores!$A$2:$B$500,2,0),"Agregar")</f>
        <v>CORREO OFICIAL DE LA REPÚBLICA ARGENTINA S.A..</v>
      </c>
      <c r="S3462" s="5" t="e">
        <f t="shared" si="54"/>
        <v>#VALUE!</v>
      </c>
    </row>
    <row r="3463" spans="1:19" x14ac:dyDescent="0.2">
      <c r="A3463" s="7">
        <v>44134</v>
      </c>
      <c r="B3463" s="1" t="s">
        <v>12237</v>
      </c>
      <c r="C3463" s="1" t="s">
        <v>12238</v>
      </c>
      <c r="D3463" s="1" t="s">
        <v>1621</v>
      </c>
      <c r="E3463" s="1" t="s">
        <v>12239</v>
      </c>
      <c r="F3463" s="7">
        <v>44134</v>
      </c>
      <c r="G3463" s="1" t="s">
        <v>692</v>
      </c>
      <c r="H3463" s="5">
        <v>5448499.2000000002</v>
      </c>
      <c r="I3463" s="1">
        <v>13601</v>
      </c>
      <c r="J3463" s="1" t="s">
        <v>1267</v>
      </c>
      <c r="K3463" s="1" t="s">
        <v>713</v>
      </c>
      <c r="L3463" s="1">
        <v>36</v>
      </c>
      <c r="M3463" s="1" t="s">
        <v>2374</v>
      </c>
      <c r="N3463" s="1" t="s">
        <v>3594</v>
      </c>
      <c r="O3463" s="1">
        <v>737280</v>
      </c>
      <c r="P3463" s="1" t="s">
        <v>1665</v>
      </c>
      <c r="Q3463" s="1" t="s">
        <v>12240</v>
      </c>
      <c r="R3463" s="1" t="str">
        <f>IFERROR(VLOOKUP(K3463,Proveedores!$A$2:$B$500,2,0),"Agregar")</f>
        <v>FERAVAL S.A.</v>
      </c>
      <c r="S3463" s="5" t="e">
        <f t="shared" si="54"/>
        <v>#VALUE!</v>
      </c>
    </row>
    <row r="3464" spans="1:19" x14ac:dyDescent="0.2">
      <c r="A3464" s="7">
        <v>44134</v>
      </c>
      <c r="B3464" s="1" t="s">
        <v>12241</v>
      </c>
      <c r="C3464" s="1" t="s">
        <v>12242</v>
      </c>
      <c r="D3464" s="1" t="s">
        <v>1713</v>
      </c>
      <c r="E3464" s="1" t="s">
        <v>12243</v>
      </c>
      <c r="F3464" s="7">
        <v>44134</v>
      </c>
      <c r="G3464" s="1" t="s">
        <v>8644</v>
      </c>
      <c r="H3464" s="5">
        <v>548849.94999999995</v>
      </c>
      <c r="I3464" s="1" t="s">
        <v>8767</v>
      </c>
      <c r="J3464" s="1">
        <v>0</v>
      </c>
      <c r="K3464" s="1" t="s">
        <v>1426</v>
      </c>
      <c r="L3464" s="1" t="s">
        <v>11302</v>
      </c>
      <c r="M3464" s="1" t="s">
        <v>8768</v>
      </c>
      <c r="N3464" s="1" t="s">
        <v>12244</v>
      </c>
      <c r="O3464" s="1">
        <v>5000</v>
      </c>
      <c r="P3464" s="1" t="s">
        <v>7528</v>
      </c>
      <c r="Q3464" s="1">
        <v>109.77</v>
      </c>
      <c r="R3464" s="1" t="str">
        <f>IFERROR(VLOOKUP(K3464,Proveedores!$A$2:$B$500,2,0),"Agregar")</f>
        <v>SOUTEX S.A.</v>
      </c>
      <c r="S3464" s="5">
        <f t="shared" si="54"/>
        <v>548850</v>
      </c>
    </row>
    <row r="3465" spans="1:19" x14ac:dyDescent="0.2">
      <c r="A3465" s="7">
        <v>44137</v>
      </c>
      <c r="B3465" s="1" t="s">
        <v>12245</v>
      </c>
      <c r="G3465" s="1">
        <v>0</v>
      </c>
      <c r="J3465" s="1">
        <v>0</v>
      </c>
      <c r="R3465" s="1" t="str">
        <f>IFERROR(VLOOKUP(K3465,Proveedores!$A$2:$B$500,2,0),"Agregar")</f>
        <v>Agregar</v>
      </c>
      <c r="S3465" s="5">
        <f t="shared" si="54"/>
        <v>0</v>
      </c>
    </row>
    <row r="3466" spans="1:19" x14ac:dyDescent="0.2">
      <c r="A3466" s="7">
        <v>44137</v>
      </c>
      <c r="B3466" s="1" t="s">
        <v>12246</v>
      </c>
      <c r="C3466" s="1" t="s">
        <v>12247</v>
      </c>
      <c r="D3466" s="1" t="s">
        <v>1621</v>
      </c>
      <c r="E3466" s="1">
        <v>369</v>
      </c>
      <c r="F3466" s="7">
        <v>44137</v>
      </c>
      <c r="G3466" s="1">
        <v>43891</v>
      </c>
      <c r="H3466" s="5">
        <v>23296000</v>
      </c>
      <c r="I3466" s="1">
        <v>1485</v>
      </c>
      <c r="J3466" s="1">
        <v>0</v>
      </c>
      <c r="K3466" s="1" t="s">
        <v>6302</v>
      </c>
      <c r="L3466" s="1">
        <v>1</v>
      </c>
      <c r="M3466" s="1" t="s">
        <v>11397</v>
      </c>
      <c r="N3466" s="1" t="s">
        <v>12248</v>
      </c>
      <c r="O3466" s="1">
        <v>145600</v>
      </c>
      <c r="P3466" s="1" t="s">
        <v>2149</v>
      </c>
      <c r="Q3466" s="1">
        <v>160</v>
      </c>
      <c r="R3466" s="1" t="str">
        <f>IFERROR(VLOOKUP(K3466,Proveedores!$A$2:$B$500,2,0),"Agregar")</f>
        <v>VIALERG S.A.</v>
      </c>
      <c r="S3466" s="5">
        <f t="shared" si="54"/>
        <v>23296000</v>
      </c>
    </row>
    <row r="3467" spans="1:19" x14ac:dyDescent="0.2">
      <c r="A3467" s="7">
        <v>44137</v>
      </c>
      <c r="B3467" s="1" t="s">
        <v>12249</v>
      </c>
      <c r="C3467" s="1" t="s">
        <v>12250</v>
      </c>
      <c r="D3467" s="1" t="s">
        <v>1621</v>
      </c>
      <c r="E3467" s="1" t="s">
        <v>12251</v>
      </c>
      <c r="F3467" s="7">
        <v>44137</v>
      </c>
      <c r="G3467" s="1" t="s">
        <v>142</v>
      </c>
      <c r="H3467" s="5">
        <v>323070</v>
      </c>
      <c r="I3467" s="1">
        <v>1</v>
      </c>
      <c r="J3467" s="1">
        <v>0</v>
      </c>
      <c r="K3467" s="1" t="s">
        <v>146</v>
      </c>
      <c r="L3467" s="1">
        <v>5</v>
      </c>
      <c r="M3467" s="1" t="s">
        <v>3658</v>
      </c>
      <c r="N3467" s="1" t="s">
        <v>2316</v>
      </c>
      <c r="O3467" s="1">
        <v>1</v>
      </c>
      <c r="P3467" s="1" t="s">
        <v>2316</v>
      </c>
      <c r="Q3467" s="1">
        <v>323070</v>
      </c>
      <c r="R3467" s="1" t="str">
        <f>IFERROR(VLOOKUP(K3467,Proveedores!$A$2:$B$500,2,0),"Agregar")</f>
        <v>SUIZO ARGENTINA S.A.</v>
      </c>
      <c r="S3467" s="5">
        <f t="shared" si="54"/>
        <v>323070</v>
      </c>
    </row>
    <row r="3468" spans="1:19" x14ac:dyDescent="0.2">
      <c r="A3468" s="7">
        <v>44137</v>
      </c>
      <c r="B3468" s="1" t="s">
        <v>12252</v>
      </c>
      <c r="C3468" s="1" t="s">
        <v>12253</v>
      </c>
      <c r="D3468" s="1" t="s">
        <v>1621</v>
      </c>
      <c r="E3468" s="1" t="s">
        <v>12254</v>
      </c>
      <c r="F3468" s="7">
        <v>44137</v>
      </c>
      <c r="G3468" s="1" t="s">
        <v>142</v>
      </c>
      <c r="H3468" s="5">
        <v>5048164.43</v>
      </c>
      <c r="I3468" s="1">
        <v>1</v>
      </c>
      <c r="J3468" s="1">
        <v>0</v>
      </c>
      <c r="K3468" s="1" t="s">
        <v>146</v>
      </c>
      <c r="L3468" s="1">
        <v>1</v>
      </c>
      <c r="M3468" s="1" t="s">
        <v>2317</v>
      </c>
      <c r="N3468" s="1" t="s">
        <v>2316</v>
      </c>
      <c r="O3468" s="1">
        <v>1</v>
      </c>
      <c r="P3468" s="1" t="s">
        <v>2316</v>
      </c>
      <c r="Q3468" s="1">
        <v>218033.03</v>
      </c>
      <c r="R3468" s="1" t="str">
        <f>IFERROR(VLOOKUP(K3468,Proveedores!$A$2:$B$500,2,0),"Agregar")</f>
        <v>SUIZO ARGENTINA S.A.</v>
      </c>
      <c r="S3468" s="5">
        <f t="shared" si="54"/>
        <v>218033.03</v>
      </c>
    </row>
    <row r="3469" spans="1:19" x14ac:dyDescent="0.2">
      <c r="A3469" s="7">
        <v>44137</v>
      </c>
      <c r="B3469" s="1" t="s">
        <v>12252</v>
      </c>
      <c r="C3469" s="1" t="s">
        <v>12253</v>
      </c>
      <c r="D3469" s="1" t="s">
        <v>1621</v>
      </c>
      <c r="E3469" s="1" t="s">
        <v>12254</v>
      </c>
      <c r="F3469" s="7">
        <v>44137</v>
      </c>
      <c r="G3469" s="1" t="s">
        <v>142</v>
      </c>
      <c r="H3469" s="5">
        <v>5048164.43</v>
      </c>
      <c r="I3469" s="1">
        <v>1</v>
      </c>
      <c r="J3469" s="1">
        <v>0</v>
      </c>
      <c r="K3469" s="1" t="s">
        <v>146</v>
      </c>
      <c r="L3469" s="1">
        <v>2</v>
      </c>
      <c r="M3469" s="1" t="s">
        <v>2317</v>
      </c>
      <c r="N3469" s="1" t="s">
        <v>2316</v>
      </c>
      <c r="O3469" s="1">
        <v>1</v>
      </c>
      <c r="P3469" s="1" t="s">
        <v>2316</v>
      </c>
      <c r="Q3469" s="1">
        <v>4729435.72</v>
      </c>
      <c r="R3469" s="1" t="str">
        <f>IFERROR(VLOOKUP(K3469,Proveedores!$A$2:$B$500,2,0),"Agregar")</f>
        <v>SUIZO ARGENTINA S.A.</v>
      </c>
      <c r="S3469" s="5">
        <f t="shared" si="54"/>
        <v>4729435.72</v>
      </c>
    </row>
    <row r="3470" spans="1:19" x14ac:dyDescent="0.2">
      <c r="A3470" s="7">
        <v>44137</v>
      </c>
      <c r="B3470" s="1" t="s">
        <v>12252</v>
      </c>
      <c r="C3470" s="1" t="s">
        <v>12253</v>
      </c>
      <c r="D3470" s="1" t="s">
        <v>1621</v>
      </c>
      <c r="E3470" s="1" t="s">
        <v>12254</v>
      </c>
      <c r="F3470" s="7">
        <v>44137</v>
      </c>
      <c r="G3470" s="1" t="s">
        <v>142</v>
      </c>
      <c r="H3470" s="5">
        <v>5048164.43</v>
      </c>
      <c r="I3470" s="1">
        <v>1</v>
      </c>
      <c r="J3470" s="1">
        <v>0</v>
      </c>
      <c r="K3470" s="1" t="s">
        <v>146</v>
      </c>
      <c r="L3470" s="1">
        <v>3</v>
      </c>
      <c r="M3470" s="1" t="s">
        <v>2315</v>
      </c>
      <c r="N3470" s="1" t="s">
        <v>2316</v>
      </c>
      <c r="O3470" s="1">
        <v>1</v>
      </c>
      <c r="P3470" s="1" t="s">
        <v>2316</v>
      </c>
      <c r="Q3470" s="1">
        <v>100695.67999999999</v>
      </c>
      <c r="R3470" s="1" t="str">
        <f>IFERROR(VLOOKUP(K3470,Proveedores!$A$2:$B$500,2,0),"Agregar")</f>
        <v>SUIZO ARGENTINA S.A.</v>
      </c>
      <c r="S3470" s="5">
        <f t="shared" si="54"/>
        <v>100695.67999999999</v>
      </c>
    </row>
    <row r="3471" spans="1:19" x14ac:dyDescent="0.2">
      <c r="A3471" s="7">
        <v>44137</v>
      </c>
      <c r="B3471" s="1" t="s">
        <v>12255</v>
      </c>
      <c r="C3471" s="1" t="s">
        <v>12256</v>
      </c>
      <c r="D3471" s="1" t="s">
        <v>1621</v>
      </c>
      <c r="E3471" s="1">
        <v>103100000397</v>
      </c>
      <c r="F3471" s="7">
        <v>44130</v>
      </c>
      <c r="G3471" s="1" t="s">
        <v>566</v>
      </c>
      <c r="H3471" s="5">
        <v>8814543.5099999998</v>
      </c>
      <c r="I3471" s="1" t="s">
        <v>12257</v>
      </c>
      <c r="J3471" s="1" t="s">
        <v>567</v>
      </c>
      <c r="K3471" s="1" t="s">
        <v>9196</v>
      </c>
      <c r="L3471" s="1">
        <v>1</v>
      </c>
      <c r="M3471" s="1" t="s">
        <v>9162</v>
      </c>
      <c r="N3471" s="1" t="s">
        <v>9197</v>
      </c>
      <c r="O3471" s="1">
        <v>1294000</v>
      </c>
      <c r="P3471" s="1" t="s">
        <v>2073</v>
      </c>
      <c r="Q3471" s="1" t="s">
        <v>12258</v>
      </c>
      <c r="R3471" s="1" t="str">
        <f>IFERROR(VLOOKUP(K3471,Proveedores!$A$2:$B$500,2,0),"Agregar")</f>
        <v>ORIEN S.A.</v>
      </c>
      <c r="S3471" s="5" t="e">
        <f t="shared" si="54"/>
        <v>#VALUE!</v>
      </c>
    </row>
    <row r="3472" spans="1:19" x14ac:dyDescent="0.2">
      <c r="A3472" s="7">
        <v>44137</v>
      </c>
      <c r="B3472" s="1" t="s">
        <v>12255</v>
      </c>
      <c r="C3472" s="1" t="s">
        <v>12256</v>
      </c>
      <c r="D3472" s="1" t="s">
        <v>1621</v>
      </c>
      <c r="E3472" s="1">
        <v>103100000397</v>
      </c>
      <c r="F3472" s="7">
        <v>44130</v>
      </c>
      <c r="G3472" s="1" t="s">
        <v>566</v>
      </c>
      <c r="H3472" s="5">
        <v>8814543.5099999998</v>
      </c>
      <c r="I3472" s="1" t="s">
        <v>12257</v>
      </c>
      <c r="J3472" s="1" t="s">
        <v>567</v>
      </c>
      <c r="K3472" s="1" t="s">
        <v>9196</v>
      </c>
      <c r="L3472" s="1">
        <v>2</v>
      </c>
      <c r="M3472" s="1" t="s">
        <v>9198</v>
      </c>
      <c r="N3472" s="1" t="s">
        <v>9199</v>
      </c>
      <c r="O3472" s="1">
        <v>49000</v>
      </c>
      <c r="P3472" s="1" t="s">
        <v>2073</v>
      </c>
      <c r="Q3472" s="1" t="s">
        <v>12258</v>
      </c>
      <c r="R3472" s="1" t="str">
        <f>IFERROR(VLOOKUP(K3472,Proveedores!$A$2:$B$500,2,0),"Agregar")</f>
        <v>ORIEN S.A.</v>
      </c>
      <c r="S3472" s="5" t="e">
        <f t="shared" si="54"/>
        <v>#VALUE!</v>
      </c>
    </row>
    <row r="3473" spans="1:19" x14ac:dyDescent="0.2">
      <c r="A3473" s="7">
        <v>44137</v>
      </c>
      <c r="B3473" s="1" t="s">
        <v>12255</v>
      </c>
      <c r="C3473" s="1" t="s">
        <v>12256</v>
      </c>
      <c r="D3473" s="1" t="s">
        <v>1621</v>
      </c>
      <c r="E3473" s="1">
        <v>103100000397</v>
      </c>
      <c r="F3473" s="7">
        <v>44130</v>
      </c>
      <c r="G3473" s="1" t="s">
        <v>566</v>
      </c>
      <c r="H3473" s="5">
        <v>8814543.5099999998</v>
      </c>
      <c r="I3473" s="1" t="s">
        <v>12257</v>
      </c>
      <c r="J3473" s="1" t="s">
        <v>567</v>
      </c>
      <c r="K3473" s="1" t="s">
        <v>9196</v>
      </c>
      <c r="L3473" s="1">
        <v>3</v>
      </c>
      <c r="M3473" s="1" t="s">
        <v>9164</v>
      </c>
      <c r="N3473" s="1" t="s">
        <v>9165</v>
      </c>
      <c r="O3473" s="1">
        <v>295000</v>
      </c>
      <c r="P3473" s="1" t="s">
        <v>2073</v>
      </c>
      <c r="Q3473" s="1" t="s">
        <v>12259</v>
      </c>
      <c r="R3473" s="1" t="str">
        <f>IFERROR(VLOOKUP(K3473,Proveedores!$A$2:$B$500,2,0),"Agregar")</f>
        <v>ORIEN S.A.</v>
      </c>
      <c r="S3473" s="5" t="e">
        <f t="shared" si="54"/>
        <v>#VALUE!</v>
      </c>
    </row>
    <row r="3474" spans="1:19" x14ac:dyDescent="0.2">
      <c r="A3474" s="7">
        <v>44137</v>
      </c>
      <c r="B3474" s="1" t="s">
        <v>12255</v>
      </c>
      <c r="C3474" s="1" t="s">
        <v>12256</v>
      </c>
      <c r="D3474" s="1" t="s">
        <v>1621</v>
      </c>
      <c r="E3474" s="1">
        <v>103100000397</v>
      </c>
      <c r="F3474" s="7">
        <v>44130</v>
      </c>
      <c r="G3474" s="1" t="s">
        <v>566</v>
      </c>
      <c r="H3474" s="5">
        <v>8814543.5099999998</v>
      </c>
      <c r="I3474" s="1" t="s">
        <v>12257</v>
      </c>
      <c r="J3474" s="1" t="s">
        <v>567</v>
      </c>
      <c r="K3474" s="1" t="s">
        <v>9196</v>
      </c>
      <c r="L3474" s="1">
        <v>4</v>
      </c>
      <c r="M3474" s="1" t="s">
        <v>9218</v>
      </c>
      <c r="N3474" s="1" t="s">
        <v>9219</v>
      </c>
      <c r="O3474" s="1">
        <v>49000</v>
      </c>
      <c r="P3474" s="1" t="s">
        <v>2073</v>
      </c>
      <c r="Q3474" s="1" t="s">
        <v>12259</v>
      </c>
      <c r="R3474" s="1" t="str">
        <f>IFERROR(VLOOKUP(K3474,Proveedores!$A$2:$B$500,2,0),"Agregar")</f>
        <v>ORIEN S.A.</v>
      </c>
      <c r="S3474" s="5" t="e">
        <f t="shared" si="54"/>
        <v>#VALUE!</v>
      </c>
    </row>
    <row r="3475" spans="1:19" x14ac:dyDescent="0.2">
      <c r="A3475" s="7">
        <v>44137</v>
      </c>
      <c r="B3475" s="1" t="s">
        <v>12260</v>
      </c>
      <c r="C3475" s="1" t="s">
        <v>12261</v>
      </c>
      <c r="D3475" s="1" t="s">
        <v>1621</v>
      </c>
      <c r="E3475" s="1">
        <v>103100000398</v>
      </c>
      <c r="F3475" s="7">
        <v>44130</v>
      </c>
      <c r="G3475" s="1" t="s">
        <v>566</v>
      </c>
      <c r="H3475" s="5">
        <v>601090.73</v>
      </c>
      <c r="I3475" s="1" t="s">
        <v>12262</v>
      </c>
      <c r="J3475" s="1" t="s">
        <v>1008</v>
      </c>
      <c r="K3475" s="1" t="s">
        <v>9196</v>
      </c>
      <c r="L3475" s="1">
        <v>1</v>
      </c>
      <c r="M3475" s="1" t="s">
        <v>9162</v>
      </c>
      <c r="N3475" s="1" t="s">
        <v>9197</v>
      </c>
      <c r="O3475" s="1">
        <v>84000</v>
      </c>
      <c r="P3475" s="1" t="s">
        <v>2073</v>
      </c>
      <c r="Q3475" s="1" t="s">
        <v>12258</v>
      </c>
      <c r="R3475" s="1" t="str">
        <f>IFERROR(VLOOKUP(K3475,Proveedores!$A$2:$B$500,2,0),"Agregar")</f>
        <v>ORIEN S.A.</v>
      </c>
      <c r="S3475" s="5" t="e">
        <f t="shared" si="54"/>
        <v>#VALUE!</v>
      </c>
    </row>
    <row r="3476" spans="1:19" x14ac:dyDescent="0.2">
      <c r="A3476" s="7">
        <v>44137</v>
      </c>
      <c r="B3476" s="1" t="s">
        <v>12260</v>
      </c>
      <c r="C3476" s="1" t="s">
        <v>12261</v>
      </c>
      <c r="D3476" s="1" t="s">
        <v>1621</v>
      </c>
      <c r="E3476" s="1">
        <v>103100000398</v>
      </c>
      <c r="F3476" s="7">
        <v>44130</v>
      </c>
      <c r="G3476" s="1" t="s">
        <v>566</v>
      </c>
      <c r="H3476" s="5">
        <v>601090.73</v>
      </c>
      <c r="I3476" s="1" t="s">
        <v>12262</v>
      </c>
      <c r="J3476" s="1" t="s">
        <v>1008</v>
      </c>
      <c r="K3476" s="1" t="s">
        <v>9196</v>
      </c>
      <c r="L3476" s="1">
        <v>2</v>
      </c>
      <c r="M3476" s="1" t="s">
        <v>9198</v>
      </c>
      <c r="N3476" s="1" t="s">
        <v>9199</v>
      </c>
      <c r="O3476" s="1">
        <v>6500</v>
      </c>
      <c r="P3476" s="1" t="s">
        <v>2073</v>
      </c>
      <c r="Q3476" s="1" t="s">
        <v>12258</v>
      </c>
      <c r="R3476" s="1" t="str">
        <f>IFERROR(VLOOKUP(K3476,Proveedores!$A$2:$B$500,2,0),"Agregar")</f>
        <v>ORIEN S.A.</v>
      </c>
      <c r="S3476" s="5" t="e">
        <f t="shared" si="54"/>
        <v>#VALUE!</v>
      </c>
    </row>
    <row r="3477" spans="1:19" x14ac:dyDescent="0.2">
      <c r="A3477" s="7">
        <v>44137</v>
      </c>
      <c r="B3477" s="1" t="s">
        <v>12260</v>
      </c>
      <c r="C3477" s="1" t="s">
        <v>12261</v>
      </c>
      <c r="D3477" s="1" t="s">
        <v>1621</v>
      </c>
      <c r="E3477" s="1">
        <v>103100000398</v>
      </c>
      <c r="F3477" s="7">
        <v>44130</v>
      </c>
      <c r="G3477" s="1" t="s">
        <v>566</v>
      </c>
      <c r="H3477" s="5">
        <v>601090.73</v>
      </c>
      <c r="I3477" s="1" t="s">
        <v>12262</v>
      </c>
      <c r="J3477" s="1" t="s">
        <v>1008</v>
      </c>
      <c r="K3477" s="1" t="s">
        <v>9196</v>
      </c>
      <c r="L3477" s="1">
        <v>3</v>
      </c>
      <c r="M3477" s="1" t="s">
        <v>9164</v>
      </c>
      <c r="N3477" s="1" t="s">
        <v>9165</v>
      </c>
      <c r="O3477" s="1">
        <v>24000</v>
      </c>
      <c r="P3477" s="1" t="s">
        <v>2073</v>
      </c>
      <c r="Q3477" s="1" t="s">
        <v>12259</v>
      </c>
      <c r="R3477" s="1" t="str">
        <f>IFERROR(VLOOKUP(K3477,Proveedores!$A$2:$B$500,2,0),"Agregar")</f>
        <v>ORIEN S.A.</v>
      </c>
      <c r="S3477" s="5" t="e">
        <f t="shared" si="54"/>
        <v>#VALUE!</v>
      </c>
    </row>
    <row r="3478" spans="1:19" x14ac:dyDescent="0.2">
      <c r="A3478" s="7">
        <v>44137</v>
      </c>
      <c r="B3478" s="1" t="s">
        <v>12263</v>
      </c>
      <c r="C3478" s="1" t="s">
        <v>12264</v>
      </c>
      <c r="D3478" s="1" t="s">
        <v>1621</v>
      </c>
      <c r="E3478" s="1">
        <v>103100000399</v>
      </c>
      <c r="F3478" s="7">
        <v>44130</v>
      </c>
      <c r="G3478" s="1" t="s">
        <v>566</v>
      </c>
      <c r="H3478" s="5">
        <v>15680420.43</v>
      </c>
      <c r="I3478" s="1" t="s">
        <v>12265</v>
      </c>
      <c r="J3478" s="1">
        <v>0</v>
      </c>
      <c r="K3478" s="1" t="s">
        <v>9196</v>
      </c>
      <c r="L3478" s="1">
        <v>1</v>
      </c>
      <c r="M3478" s="1" t="s">
        <v>9162</v>
      </c>
      <c r="N3478" s="1" t="s">
        <v>9197</v>
      </c>
      <c r="O3478" s="1">
        <v>80000</v>
      </c>
      <c r="P3478" s="1" t="s">
        <v>2073</v>
      </c>
      <c r="Q3478" s="1" t="s">
        <v>12258</v>
      </c>
      <c r="R3478" s="1" t="str">
        <f>IFERROR(VLOOKUP(K3478,Proveedores!$A$2:$B$500,2,0),"Agregar")</f>
        <v>ORIEN S.A.</v>
      </c>
      <c r="S3478" s="5" t="e">
        <f t="shared" si="54"/>
        <v>#VALUE!</v>
      </c>
    </row>
    <row r="3479" spans="1:19" x14ac:dyDescent="0.2">
      <c r="A3479" s="7">
        <v>44137</v>
      </c>
      <c r="B3479" s="1" t="s">
        <v>12263</v>
      </c>
      <c r="C3479" s="1" t="s">
        <v>12264</v>
      </c>
      <c r="D3479" s="1" t="s">
        <v>1621</v>
      </c>
      <c r="E3479" s="1">
        <v>103100000399</v>
      </c>
      <c r="F3479" s="7">
        <v>44130</v>
      </c>
      <c r="G3479" s="1" t="s">
        <v>566</v>
      </c>
      <c r="H3479" s="5">
        <v>15680420.43</v>
      </c>
      <c r="I3479" s="1" t="s">
        <v>12265</v>
      </c>
      <c r="J3479" s="1">
        <v>0</v>
      </c>
      <c r="K3479" s="1" t="s">
        <v>9196</v>
      </c>
      <c r="L3479" s="1">
        <v>2</v>
      </c>
      <c r="M3479" s="1" t="s">
        <v>9164</v>
      </c>
      <c r="N3479" s="1" t="s">
        <v>9165</v>
      </c>
      <c r="O3479" s="1">
        <v>1760000</v>
      </c>
      <c r="P3479" s="1" t="s">
        <v>2073</v>
      </c>
      <c r="Q3479" s="1" t="s">
        <v>12259</v>
      </c>
      <c r="R3479" s="1" t="str">
        <f>IFERROR(VLOOKUP(K3479,Proveedores!$A$2:$B$500,2,0),"Agregar")</f>
        <v>ORIEN S.A.</v>
      </c>
      <c r="S3479" s="5" t="e">
        <f t="shared" si="54"/>
        <v>#VALUE!</v>
      </c>
    </row>
    <row r="3480" spans="1:19" x14ac:dyDescent="0.2">
      <c r="A3480" s="7">
        <v>44137</v>
      </c>
      <c r="B3480" s="1" t="s">
        <v>12263</v>
      </c>
      <c r="C3480" s="1" t="s">
        <v>12264</v>
      </c>
      <c r="D3480" s="1" t="s">
        <v>1621</v>
      </c>
      <c r="E3480" s="1">
        <v>103100000399</v>
      </c>
      <c r="F3480" s="7">
        <v>44130</v>
      </c>
      <c r="G3480" s="1" t="s">
        <v>566</v>
      </c>
      <c r="H3480" s="5">
        <v>15680420.43</v>
      </c>
      <c r="I3480" s="1" t="s">
        <v>12265</v>
      </c>
      <c r="J3480" s="1">
        <v>0</v>
      </c>
      <c r="K3480" s="1" t="s">
        <v>9196</v>
      </c>
      <c r="L3480" s="1">
        <v>3</v>
      </c>
      <c r="M3480" s="1" t="s">
        <v>9218</v>
      </c>
      <c r="N3480" s="1" t="s">
        <v>9219</v>
      </c>
      <c r="O3480" s="1">
        <v>6500</v>
      </c>
      <c r="P3480" s="1" t="s">
        <v>2073</v>
      </c>
      <c r="Q3480" s="1" t="s">
        <v>12259</v>
      </c>
      <c r="R3480" s="1" t="str">
        <f>IFERROR(VLOOKUP(K3480,Proveedores!$A$2:$B$500,2,0),"Agregar")</f>
        <v>ORIEN S.A.</v>
      </c>
      <c r="S3480" s="5" t="e">
        <f t="shared" si="54"/>
        <v>#VALUE!</v>
      </c>
    </row>
    <row r="3481" spans="1:19" x14ac:dyDescent="0.2">
      <c r="A3481" s="7">
        <v>44137</v>
      </c>
      <c r="B3481" s="1" t="s">
        <v>12266</v>
      </c>
      <c r="C3481" s="1" t="s">
        <v>12267</v>
      </c>
      <c r="D3481" s="1" t="s">
        <v>1621</v>
      </c>
      <c r="E3481" s="1" t="s">
        <v>12268</v>
      </c>
      <c r="F3481" s="7">
        <v>44137</v>
      </c>
      <c r="G3481" s="1" t="s">
        <v>1301</v>
      </c>
      <c r="H3481" s="5">
        <v>904033</v>
      </c>
      <c r="I3481" s="1">
        <v>1</v>
      </c>
      <c r="J3481" s="1">
        <v>0</v>
      </c>
      <c r="K3481" s="1" t="s">
        <v>146</v>
      </c>
      <c r="L3481" s="1">
        <v>1</v>
      </c>
      <c r="M3481" s="1" t="s">
        <v>8552</v>
      </c>
      <c r="N3481" s="1" t="s">
        <v>2316</v>
      </c>
      <c r="O3481" s="1">
        <v>1</v>
      </c>
      <c r="P3481" s="1" t="s">
        <v>2316</v>
      </c>
      <c r="Q3481" s="1">
        <v>904033</v>
      </c>
      <c r="R3481" s="1" t="str">
        <f>IFERROR(VLOOKUP(K3481,Proveedores!$A$2:$B$500,2,0),"Agregar")</f>
        <v>SUIZO ARGENTINA S.A.</v>
      </c>
      <c r="S3481" s="5">
        <f t="shared" si="54"/>
        <v>904033</v>
      </c>
    </row>
    <row r="3482" spans="1:19" x14ac:dyDescent="0.2">
      <c r="A3482" s="7">
        <v>44137</v>
      </c>
      <c r="B3482" s="1" t="s">
        <v>12269</v>
      </c>
      <c r="C3482" s="1" t="s">
        <v>12270</v>
      </c>
      <c r="D3482" s="1" t="s">
        <v>1621</v>
      </c>
      <c r="E3482" s="1">
        <v>10310000400</v>
      </c>
      <c r="F3482" s="7">
        <v>44130</v>
      </c>
      <c r="G3482" s="1" t="s">
        <v>566</v>
      </c>
      <c r="H3482" s="5">
        <v>4507091.8499999996</v>
      </c>
      <c r="I3482" s="1" t="s">
        <v>12271</v>
      </c>
      <c r="J3482" s="1" t="s">
        <v>1008</v>
      </c>
      <c r="K3482" s="1" t="s">
        <v>9196</v>
      </c>
      <c r="L3482" s="1">
        <v>1</v>
      </c>
      <c r="M3482" s="1" t="s">
        <v>9162</v>
      </c>
      <c r="N3482" s="1" t="s">
        <v>9197</v>
      </c>
      <c r="O3482" s="1">
        <v>269000</v>
      </c>
      <c r="P3482" s="1" t="s">
        <v>2073</v>
      </c>
      <c r="Q3482" s="1" t="s">
        <v>12258</v>
      </c>
      <c r="R3482" s="1" t="str">
        <f>IFERROR(VLOOKUP(K3482,Proveedores!$A$2:$B$500,2,0),"Agregar")</f>
        <v>ORIEN S.A.</v>
      </c>
      <c r="S3482" s="5" t="e">
        <f t="shared" si="54"/>
        <v>#VALUE!</v>
      </c>
    </row>
    <row r="3483" spans="1:19" x14ac:dyDescent="0.2">
      <c r="A3483" s="7">
        <v>44137</v>
      </c>
      <c r="B3483" s="1" t="s">
        <v>12269</v>
      </c>
      <c r="C3483" s="1" t="s">
        <v>12270</v>
      </c>
      <c r="D3483" s="1" t="s">
        <v>1621</v>
      </c>
      <c r="E3483" s="1">
        <v>10310000400</v>
      </c>
      <c r="F3483" s="7">
        <v>44130</v>
      </c>
      <c r="G3483" s="1" t="s">
        <v>566</v>
      </c>
      <c r="H3483" s="5">
        <v>4507091.8499999996</v>
      </c>
      <c r="I3483" s="1" t="s">
        <v>12271</v>
      </c>
      <c r="J3483" s="1" t="s">
        <v>1008</v>
      </c>
      <c r="K3483" s="1" t="s">
        <v>9196</v>
      </c>
      <c r="L3483" s="1">
        <v>2</v>
      </c>
      <c r="M3483" s="1" t="s">
        <v>9198</v>
      </c>
      <c r="N3483" s="1" t="s">
        <v>9199</v>
      </c>
      <c r="O3483" s="1">
        <v>37500</v>
      </c>
      <c r="P3483" s="1" t="s">
        <v>2073</v>
      </c>
      <c r="Q3483" s="1" t="s">
        <v>12258</v>
      </c>
      <c r="R3483" s="1" t="str">
        <f>IFERROR(VLOOKUP(K3483,Proveedores!$A$2:$B$500,2,0),"Agregar")</f>
        <v>ORIEN S.A.</v>
      </c>
      <c r="S3483" s="5" t="e">
        <f t="shared" si="54"/>
        <v>#VALUE!</v>
      </c>
    </row>
    <row r="3484" spans="1:19" x14ac:dyDescent="0.2">
      <c r="A3484" s="7">
        <v>44137</v>
      </c>
      <c r="B3484" s="1" t="s">
        <v>12269</v>
      </c>
      <c r="C3484" s="1" t="s">
        <v>12270</v>
      </c>
      <c r="D3484" s="1" t="s">
        <v>1621</v>
      </c>
      <c r="E3484" s="1">
        <v>10310000400</v>
      </c>
      <c r="F3484" s="7">
        <v>44130</v>
      </c>
      <c r="G3484" s="1" t="s">
        <v>566</v>
      </c>
      <c r="H3484" s="5">
        <v>4507091.8499999996</v>
      </c>
      <c r="I3484" s="1" t="s">
        <v>12271</v>
      </c>
      <c r="J3484" s="1" t="s">
        <v>1008</v>
      </c>
      <c r="K3484" s="1" t="s">
        <v>9196</v>
      </c>
      <c r="L3484" s="1">
        <v>3</v>
      </c>
      <c r="M3484" s="1" t="s">
        <v>9164</v>
      </c>
      <c r="N3484" s="1" t="s">
        <v>9165</v>
      </c>
      <c r="O3484" s="1">
        <v>327000</v>
      </c>
      <c r="P3484" s="1" t="s">
        <v>2073</v>
      </c>
      <c r="Q3484" s="1" t="s">
        <v>12259</v>
      </c>
      <c r="R3484" s="1" t="str">
        <f>IFERROR(VLOOKUP(K3484,Proveedores!$A$2:$B$500,2,0),"Agregar")</f>
        <v>ORIEN S.A.</v>
      </c>
      <c r="S3484" s="5" t="e">
        <f t="shared" si="54"/>
        <v>#VALUE!</v>
      </c>
    </row>
    <row r="3485" spans="1:19" x14ac:dyDescent="0.2">
      <c r="A3485" s="7">
        <v>44137</v>
      </c>
      <c r="B3485" s="1" t="s">
        <v>12269</v>
      </c>
      <c r="C3485" s="1" t="s">
        <v>12270</v>
      </c>
      <c r="D3485" s="1" t="s">
        <v>1621</v>
      </c>
      <c r="E3485" s="1">
        <v>10310000400</v>
      </c>
      <c r="F3485" s="7">
        <v>44130</v>
      </c>
      <c r="G3485" s="1" t="s">
        <v>566</v>
      </c>
      <c r="H3485" s="5">
        <v>4507091.8499999996</v>
      </c>
      <c r="I3485" s="1" t="s">
        <v>12271</v>
      </c>
      <c r="J3485" s="1" t="s">
        <v>1008</v>
      </c>
      <c r="K3485" s="1" t="s">
        <v>9196</v>
      </c>
      <c r="L3485" s="1">
        <v>4</v>
      </c>
      <c r="M3485" s="1" t="s">
        <v>9218</v>
      </c>
      <c r="N3485" s="1" t="s">
        <v>9219</v>
      </c>
      <c r="O3485" s="1">
        <v>39000</v>
      </c>
      <c r="P3485" s="1" t="s">
        <v>2073</v>
      </c>
      <c r="Q3485" s="1" t="s">
        <v>12259</v>
      </c>
      <c r="R3485" s="1" t="str">
        <f>IFERROR(VLOOKUP(K3485,Proveedores!$A$2:$B$500,2,0),"Agregar")</f>
        <v>ORIEN S.A.</v>
      </c>
      <c r="S3485" s="5" t="e">
        <f t="shared" si="54"/>
        <v>#VALUE!</v>
      </c>
    </row>
    <row r="3486" spans="1:19" x14ac:dyDescent="0.2">
      <c r="A3486" s="7">
        <v>44138</v>
      </c>
      <c r="B3486" s="1" t="s">
        <v>12272</v>
      </c>
      <c r="C3486" s="1" t="s">
        <v>12273</v>
      </c>
      <c r="D3486" s="1" t="s">
        <v>1621</v>
      </c>
      <c r="E3486" s="1" t="s">
        <v>12274</v>
      </c>
      <c r="F3486" s="7">
        <v>44124</v>
      </c>
      <c r="G3486" s="1" t="s">
        <v>11228</v>
      </c>
      <c r="H3486" s="5">
        <v>7857570.5</v>
      </c>
      <c r="I3486" s="1">
        <v>2062</v>
      </c>
      <c r="J3486" s="1">
        <v>0</v>
      </c>
      <c r="K3486" s="1" t="s">
        <v>1290</v>
      </c>
      <c r="L3486" s="1">
        <v>2</v>
      </c>
      <c r="M3486" s="1" t="s">
        <v>11276</v>
      </c>
      <c r="N3486" s="1" t="s">
        <v>11230</v>
      </c>
      <c r="O3486" s="1">
        <v>92989</v>
      </c>
      <c r="P3486" s="1" t="s">
        <v>11231</v>
      </c>
      <c r="Q3486" s="1">
        <v>84.5</v>
      </c>
      <c r="R3486" s="1" t="str">
        <f>IFERROR(VLOOKUP(K3486,Proveedores!$A$2:$B$500,2,0),"Agregar")</f>
        <v>DROGUERIA DEL SUD S.A.</v>
      </c>
      <c r="S3486" s="5">
        <f t="shared" si="54"/>
        <v>7857570.5</v>
      </c>
    </row>
    <row r="3487" spans="1:19" x14ac:dyDescent="0.2">
      <c r="A3487" s="7">
        <v>44138</v>
      </c>
      <c r="B3487" s="1" t="s">
        <v>12275</v>
      </c>
      <c r="C3487" s="1" t="s">
        <v>12276</v>
      </c>
      <c r="D3487" s="1" t="s">
        <v>1621</v>
      </c>
      <c r="E3487" s="1" t="s">
        <v>12277</v>
      </c>
      <c r="F3487" s="7">
        <v>44127</v>
      </c>
      <c r="G3487" s="1" t="s">
        <v>11228</v>
      </c>
      <c r="H3487" s="5">
        <v>4153464</v>
      </c>
      <c r="I3487" s="1">
        <v>2072</v>
      </c>
      <c r="J3487" s="1">
        <v>0</v>
      </c>
      <c r="K3487" s="1" t="s">
        <v>1290</v>
      </c>
      <c r="L3487" s="1">
        <v>6</v>
      </c>
      <c r="M3487" s="1" t="s">
        <v>11630</v>
      </c>
      <c r="N3487" s="1" t="s">
        <v>11230</v>
      </c>
      <c r="O3487" s="1">
        <v>43952</v>
      </c>
      <c r="P3487" s="1" t="s">
        <v>11231</v>
      </c>
      <c r="Q3487" s="1">
        <v>94.5</v>
      </c>
      <c r="R3487" s="1" t="str">
        <f>IFERROR(VLOOKUP(K3487,Proveedores!$A$2:$B$500,2,0),"Agregar")</f>
        <v>DROGUERIA DEL SUD S.A.</v>
      </c>
      <c r="S3487" s="5">
        <f t="shared" si="54"/>
        <v>4153464</v>
      </c>
    </row>
    <row r="3488" spans="1:19" x14ac:dyDescent="0.2">
      <c r="A3488" s="7">
        <v>44138</v>
      </c>
      <c r="B3488" s="1" t="s">
        <v>12278</v>
      </c>
      <c r="C3488" s="1" t="s">
        <v>12279</v>
      </c>
      <c r="D3488" s="1" t="s">
        <v>1621</v>
      </c>
      <c r="E3488" s="1" t="s">
        <v>12280</v>
      </c>
      <c r="F3488" s="7">
        <v>44136</v>
      </c>
      <c r="G3488" s="1" t="s">
        <v>601</v>
      </c>
      <c r="H3488" s="5">
        <v>40123.72</v>
      </c>
      <c r="I3488" s="1" t="s">
        <v>12281</v>
      </c>
      <c r="J3488" s="1">
        <v>0</v>
      </c>
      <c r="K3488" s="1" t="s">
        <v>12282</v>
      </c>
      <c r="L3488" s="1">
        <v>1</v>
      </c>
      <c r="M3488" s="1">
        <v>401200</v>
      </c>
      <c r="N3488" s="1" t="s">
        <v>12283</v>
      </c>
      <c r="O3488" s="1">
        <v>707.71</v>
      </c>
      <c r="P3488" s="1" t="s">
        <v>12284</v>
      </c>
      <c r="Q3488" s="1">
        <v>45.364189000000003</v>
      </c>
      <c r="R3488" s="1" t="str">
        <f>IFERROR(VLOOKUP(K3488,Proveedores!$A$2:$B$500,2,0),"Agregar")</f>
        <v>YPF S.A.</v>
      </c>
      <c r="S3488" s="5">
        <f t="shared" si="54"/>
        <v>32104.690197190004</v>
      </c>
    </row>
    <row r="3489" spans="1:19" x14ac:dyDescent="0.2">
      <c r="A3489" s="7">
        <v>44138</v>
      </c>
      <c r="B3489" s="1" t="s">
        <v>12285</v>
      </c>
      <c r="C3489" s="1" t="s">
        <v>12286</v>
      </c>
      <c r="D3489" s="1" t="s">
        <v>1713</v>
      </c>
      <c r="E3489" s="1">
        <v>105</v>
      </c>
      <c r="F3489" s="7">
        <v>44138</v>
      </c>
      <c r="G3489" s="1">
        <v>43922</v>
      </c>
      <c r="H3489" s="5">
        <v>2494800</v>
      </c>
      <c r="I3489" s="1">
        <v>2080</v>
      </c>
      <c r="J3489" s="1">
        <v>0</v>
      </c>
      <c r="K3489" s="1" t="s">
        <v>6302</v>
      </c>
      <c r="L3489" s="1">
        <v>1</v>
      </c>
      <c r="M3489" s="1" t="s">
        <v>11397</v>
      </c>
      <c r="N3489" s="1" t="s">
        <v>12074</v>
      </c>
      <c r="O3489" s="1">
        <v>1</v>
      </c>
      <c r="P3489" s="1" t="s">
        <v>2149</v>
      </c>
      <c r="Q3489" s="1">
        <v>2494800</v>
      </c>
      <c r="R3489" s="1" t="str">
        <f>IFERROR(VLOOKUP(K3489,Proveedores!$A$2:$B$500,2,0),"Agregar")</f>
        <v>VIALERG S.A.</v>
      </c>
      <c r="S3489" s="5">
        <f t="shared" si="54"/>
        <v>2494800</v>
      </c>
    </row>
    <row r="3490" spans="1:19" x14ac:dyDescent="0.2">
      <c r="A3490" s="7">
        <v>44138</v>
      </c>
      <c r="B3490" s="1" t="s">
        <v>12287</v>
      </c>
      <c r="C3490" s="1" t="s">
        <v>12288</v>
      </c>
      <c r="D3490" s="1" t="s">
        <v>1713</v>
      </c>
      <c r="E3490" s="1">
        <v>106</v>
      </c>
      <c r="F3490" s="7">
        <v>44138</v>
      </c>
      <c r="G3490" s="1">
        <v>43922</v>
      </c>
      <c r="H3490" s="5">
        <v>249800</v>
      </c>
      <c r="I3490" s="1">
        <v>2081</v>
      </c>
      <c r="J3490" s="1">
        <v>0</v>
      </c>
      <c r="K3490" s="1" t="s">
        <v>1404</v>
      </c>
      <c r="L3490" s="1">
        <v>1</v>
      </c>
      <c r="M3490" s="1" t="s">
        <v>11397</v>
      </c>
      <c r="N3490" s="1" t="s">
        <v>12289</v>
      </c>
      <c r="O3490" s="1">
        <v>1</v>
      </c>
      <c r="P3490" s="1" t="s">
        <v>2149</v>
      </c>
      <c r="Q3490" s="1">
        <v>2494800</v>
      </c>
      <c r="R3490" s="1" t="str">
        <f>IFERROR(VLOOKUP(K3490,Proveedores!$A$2:$B$500,2,0),"Agregar")</f>
        <v>VIALERG S.A.</v>
      </c>
      <c r="S3490" s="5">
        <f t="shared" si="54"/>
        <v>2494800</v>
      </c>
    </row>
    <row r="3491" spans="1:19" x14ac:dyDescent="0.2">
      <c r="A3491" s="7">
        <v>44138</v>
      </c>
      <c r="B3491" s="1" t="s">
        <v>12290</v>
      </c>
      <c r="C3491" s="1" t="s">
        <v>12291</v>
      </c>
      <c r="D3491" s="1" t="s">
        <v>1713</v>
      </c>
      <c r="E3491" s="1">
        <v>107</v>
      </c>
      <c r="F3491" s="7">
        <v>44138</v>
      </c>
      <c r="G3491" s="1">
        <v>43922</v>
      </c>
      <c r="H3491" s="5">
        <v>2494800</v>
      </c>
      <c r="I3491" s="1">
        <v>2082</v>
      </c>
      <c r="J3491" s="1">
        <v>0</v>
      </c>
      <c r="K3491" s="1" t="s">
        <v>1404</v>
      </c>
      <c r="L3491" s="1">
        <v>1</v>
      </c>
      <c r="M3491" s="1" t="s">
        <v>11397</v>
      </c>
      <c r="N3491" s="1" t="s">
        <v>12289</v>
      </c>
      <c r="O3491" s="1">
        <v>1</v>
      </c>
      <c r="P3491" s="1" t="s">
        <v>2149</v>
      </c>
      <c r="Q3491" s="1">
        <v>2494800</v>
      </c>
      <c r="R3491" s="1" t="str">
        <f>IFERROR(VLOOKUP(K3491,Proveedores!$A$2:$B$500,2,0),"Agregar")</f>
        <v>VIALERG S.A.</v>
      </c>
      <c r="S3491" s="5">
        <f t="shared" si="54"/>
        <v>2494800</v>
      </c>
    </row>
    <row r="3492" spans="1:19" x14ac:dyDescent="0.2">
      <c r="A3492" s="7">
        <v>44138</v>
      </c>
      <c r="B3492" s="1" t="s">
        <v>12292</v>
      </c>
      <c r="C3492" s="1" t="s">
        <v>12293</v>
      </c>
      <c r="D3492" s="1" t="s">
        <v>1713</v>
      </c>
      <c r="E3492" s="1">
        <v>108</v>
      </c>
      <c r="F3492" s="7">
        <v>44138</v>
      </c>
      <c r="G3492" s="1">
        <v>43922</v>
      </c>
      <c r="H3492" s="5">
        <v>2494800</v>
      </c>
      <c r="I3492" s="1">
        <v>2083</v>
      </c>
      <c r="J3492" s="1">
        <v>0</v>
      </c>
      <c r="K3492" s="1" t="s">
        <v>1404</v>
      </c>
      <c r="L3492" s="1">
        <v>1</v>
      </c>
      <c r="M3492" s="1" t="s">
        <v>11397</v>
      </c>
      <c r="N3492" s="1" t="s">
        <v>12289</v>
      </c>
      <c r="O3492" s="1">
        <v>1</v>
      </c>
      <c r="P3492" s="1" t="s">
        <v>2149</v>
      </c>
      <c r="Q3492" s="1">
        <v>2494800</v>
      </c>
      <c r="R3492" s="1" t="str">
        <f>IFERROR(VLOOKUP(K3492,Proveedores!$A$2:$B$500,2,0),"Agregar")</f>
        <v>VIALERG S.A.</v>
      </c>
      <c r="S3492" s="5">
        <f t="shared" si="54"/>
        <v>2494800</v>
      </c>
    </row>
    <row r="3493" spans="1:19" x14ac:dyDescent="0.2">
      <c r="A3493" s="7">
        <v>44138</v>
      </c>
      <c r="B3493" s="1" t="s">
        <v>12294</v>
      </c>
      <c r="C3493" s="1" t="s">
        <v>12295</v>
      </c>
      <c r="D3493" s="1" t="s">
        <v>1713</v>
      </c>
      <c r="E3493" s="1">
        <v>109</v>
      </c>
      <c r="F3493" s="7">
        <v>44138</v>
      </c>
      <c r="G3493" s="1">
        <v>43922</v>
      </c>
      <c r="H3493" s="5">
        <v>2494800</v>
      </c>
      <c r="I3493" s="1">
        <v>2084</v>
      </c>
      <c r="J3493" s="1">
        <v>0</v>
      </c>
      <c r="K3493" s="1" t="s">
        <v>1404</v>
      </c>
      <c r="L3493" s="1">
        <v>1</v>
      </c>
      <c r="M3493" s="1" t="s">
        <v>11397</v>
      </c>
      <c r="N3493" s="1" t="s">
        <v>12289</v>
      </c>
      <c r="O3493" s="1">
        <v>1</v>
      </c>
      <c r="P3493" s="1" t="s">
        <v>2149</v>
      </c>
      <c r="Q3493" s="1">
        <v>2494800</v>
      </c>
      <c r="R3493" s="1" t="str">
        <f>IFERROR(VLOOKUP(K3493,Proveedores!$A$2:$B$500,2,0),"Agregar")</f>
        <v>VIALERG S.A.</v>
      </c>
      <c r="S3493" s="5">
        <f t="shared" si="54"/>
        <v>2494800</v>
      </c>
    </row>
    <row r="3494" spans="1:19" x14ac:dyDescent="0.2">
      <c r="A3494" s="7">
        <v>44138</v>
      </c>
      <c r="B3494" s="1" t="s">
        <v>12296</v>
      </c>
      <c r="C3494" s="1" t="s">
        <v>12297</v>
      </c>
      <c r="D3494" s="1" t="s">
        <v>1713</v>
      </c>
      <c r="E3494" s="1">
        <v>110</v>
      </c>
      <c r="F3494" s="7">
        <v>44138</v>
      </c>
      <c r="G3494" s="1">
        <v>43922</v>
      </c>
      <c r="H3494" s="5">
        <v>2494800</v>
      </c>
      <c r="I3494" s="1">
        <v>2085</v>
      </c>
      <c r="J3494" s="1">
        <v>0</v>
      </c>
      <c r="K3494" s="1" t="s">
        <v>1404</v>
      </c>
      <c r="L3494" s="1">
        <v>1</v>
      </c>
      <c r="M3494" s="1" t="s">
        <v>11397</v>
      </c>
      <c r="N3494" s="1" t="s">
        <v>12289</v>
      </c>
      <c r="O3494" s="1">
        <v>1</v>
      </c>
      <c r="P3494" s="1" t="s">
        <v>2149</v>
      </c>
      <c r="Q3494" s="1">
        <v>2494800</v>
      </c>
      <c r="R3494" s="1" t="str">
        <f>IFERROR(VLOOKUP(K3494,Proveedores!$A$2:$B$500,2,0),"Agregar")</f>
        <v>VIALERG S.A.</v>
      </c>
      <c r="S3494" s="5">
        <f t="shared" si="54"/>
        <v>2494800</v>
      </c>
    </row>
    <row r="3495" spans="1:19" x14ac:dyDescent="0.2">
      <c r="A3495" s="7">
        <v>44139.396874999999</v>
      </c>
      <c r="B3495" s="1" t="s">
        <v>12298</v>
      </c>
      <c r="C3495" s="1" t="s">
        <v>12299</v>
      </c>
      <c r="D3495" s="1" t="s">
        <v>1621</v>
      </c>
      <c r="E3495" s="1" t="s">
        <v>10776</v>
      </c>
      <c r="F3495" s="7">
        <v>44132</v>
      </c>
      <c r="G3495" s="1" t="s">
        <v>10777</v>
      </c>
      <c r="H3495" s="5">
        <v>9101400</v>
      </c>
      <c r="I3495" s="1">
        <v>2044</v>
      </c>
      <c r="J3495" s="1">
        <v>0</v>
      </c>
      <c r="K3495" s="1" t="s">
        <v>37</v>
      </c>
      <c r="L3495" s="1">
        <v>2</v>
      </c>
      <c r="M3495" s="1" t="s">
        <v>8658</v>
      </c>
      <c r="N3495" s="1" t="s">
        <v>10031</v>
      </c>
      <c r="O3495" s="1">
        <v>1270000</v>
      </c>
      <c r="P3495" s="1" t="s">
        <v>1861</v>
      </c>
      <c r="Q3495" s="1">
        <v>197</v>
      </c>
      <c r="R3495" s="1" t="str">
        <f>IFERROR(VLOOKUP(K3495,Proveedores!$A$2:$B$500,2,0),"Agregar")</f>
        <v>Barack Argentina SRL</v>
      </c>
      <c r="S3495" s="5">
        <f t="shared" si="54"/>
        <v>250190000</v>
      </c>
    </row>
    <row r="3496" spans="1:19" x14ac:dyDescent="0.2">
      <c r="A3496" s="7">
        <v>44139.470659722225</v>
      </c>
      <c r="B3496" s="1" t="s">
        <v>12300</v>
      </c>
      <c r="C3496" s="1" t="s">
        <v>12301</v>
      </c>
      <c r="D3496" s="1" t="s">
        <v>1621</v>
      </c>
      <c r="E3496" s="1" t="s">
        <v>12302</v>
      </c>
      <c r="F3496" s="7">
        <v>44137</v>
      </c>
      <c r="G3496" s="1" t="s">
        <v>8728</v>
      </c>
      <c r="H3496" s="5">
        <v>3041020</v>
      </c>
      <c r="I3496" s="1">
        <v>1975</v>
      </c>
      <c r="J3496" s="1">
        <v>0</v>
      </c>
      <c r="K3496" s="1" t="s">
        <v>9378</v>
      </c>
      <c r="L3496" s="1">
        <v>16</v>
      </c>
      <c r="M3496" s="1" t="s">
        <v>12303</v>
      </c>
      <c r="N3496" s="1" t="s">
        <v>9380</v>
      </c>
      <c r="O3496" s="1">
        <v>493600</v>
      </c>
      <c r="P3496" s="1" t="s">
        <v>1665</v>
      </c>
      <c r="Q3496" s="1" t="s">
        <v>12304</v>
      </c>
      <c r="R3496" s="1" t="str">
        <f>IFERROR(VLOOKUP(K3496,Proveedores!$A$2:$B$500,2,0),"Agregar")</f>
        <v>BIO PROTEC SRL</v>
      </c>
      <c r="S3496" s="5" t="e">
        <f t="shared" si="54"/>
        <v>#VALUE!</v>
      </c>
    </row>
    <row r="3497" spans="1:19" x14ac:dyDescent="0.2">
      <c r="A3497" s="7">
        <v>44139.475127314814</v>
      </c>
      <c r="B3497" s="1" t="s">
        <v>12305</v>
      </c>
      <c r="C3497" s="1" t="s">
        <v>12306</v>
      </c>
      <c r="D3497" s="1" t="s">
        <v>1621</v>
      </c>
      <c r="E3497" s="1" t="s">
        <v>12307</v>
      </c>
      <c r="F3497" s="7">
        <v>44137</v>
      </c>
      <c r="G3497" s="1" t="s">
        <v>8728</v>
      </c>
      <c r="H3497" s="5">
        <v>2665680</v>
      </c>
      <c r="I3497" s="1">
        <v>2036</v>
      </c>
      <c r="J3497" s="1">
        <v>0</v>
      </c>
      <c r="K3497" s="1" t="s">
        <v>9378</v>
      </c>
      <c r="L3497" s="1">
        <v>16</v>
      </c>
      <c r="M3497" s="1" t="s">
        <v>12303</v>
      </c>
      <c r="N3497" s="1" t="s">
        <v>9380</v>
      </c>
      <c r="O3497" s="1">
        <v>493600</v>
      </c>
      <c r="P3497" s="1" t="s">
        <v>1665</v>
      </c>
      <c r="Q3497" s="1" t="s">
        <v>12304</v>
      </c>
      <c r="R3497" s="1" t="str">
        <f>IFERROR(VLOOKUP(K3497,Proveedores!$A$2:$B$500,2,0),"Agregar")</f>
        <v>BIO PROTEC SRL</v>
      </c>
      <c r="S3497" s="5" t="e">
        <f t="shared" si="54"/>
        <v>#VALUE!</v>
      </c>
    </row>
    <row r="3498" spans="1:19" x14ac:dyDescent="0.2">
      <c r="A3498" s="7">
        <v>44139.49559027778</v>
      </c>
      <c r="B3498" s="1" t="s">
        <v>12308</v>
      </c>
      <c r="C3498" s="1" t="s">
        <v>12309</v>
      </c>
      <c r="D3498" s="1" t="s">
        <v>1621</v>
      </c>
      <c r="E3498" s="1" t="s">
        <v>12310</v>
      </c>
      <c r="F3498" s="7">
        <v>44123</v>
      </c>
      <c r="G3498" s="1" t="s">
        <v>10777</v>
      </c>
      <c r="H3498" s="5">
        <v>9101400</v>
      </c>
      <c r="I3498" s="1">
        <v>2079</v>
      </c>
      <c r="J3498" s="1">
        <v>0</v>
      </c>
      <c r="K3498" s="1" t="s">
        <v>37</v>
      </c>
      <c r="L3498" s="1">
        <v>2</v>
      </c>
      <c r="M3498" s="1" t="s">
        <v>8658</v>
      </c>
      <c r="N3498" s="1" t="s">
        <v>10031</v>
      </c>
      <c r="O3498" s="1">
        <v>1270000</v>
      </c>
      <c r="P3498" s="1" t="s">
        <v>1861</v>
      </c>
      <c r="Q3498" s="1">
        <v>197</v>
      </c>
      <c r="R3498" s="1" t="str">
        <f>IFERROR(VLOOKUP(K3498,Proveedores!$A$2:$B$500,2,0),"Agregar")</f>
        <v>Barack Argentina SRL</v>
      </c>
      <c r="S3498" s="5">
        <f t="shared" si="54"/>
        <v>250190000</v>
      </c>
    </row>
    <row r="3499" spans="1:19" x14ac:dyDescent="0.2">
      <c r="A3499" s="7">
        <v>44139.500069444446</v>
      </c>
      <c r="B3499" s="1" t="s">
        <v>12311</v>
      </c>
      <c r="C3499" s="1" t="s">
        <v>12312</v>
      </c>
      <c r="D3499" s="1" t="s">
        <v>1621</v>
      </c>
      <c r="E3499" s="1" t="s">
        <v>12313</v>
      </c>
      <c r="F3499" s="7">
        <v>44123</v>
      </c>
      <c r="G3499" s="1" t="s">
        <v>10777</v>
      </c>
      <c r="H3499" s="5">
        <v>9101400</v>
      </c>
      <c r="I3499" s="1">
        <v>2079</v>
      </c>
      <c r="J3499" s="1">
        <v>0</v>
      </c>
      <c r="K3499" s="1" t="s">
        <v>37</v>
      </c>
      <c r="L3499" s="1">
        <v>2</v>
      </c>
      <c r="M3499" s="1" t="s">
        <v>8658</v>
      </c>
      <c r="N3499" s="1" t="s">
        <v>10031</v>
      </c>
      <c r="O3499" s="1">
        <v>1270000</v>
      </c>
      <c r="P3499" s="1" t="s">
        <v>1861</v>
      </c>
      <c r="Q3499" s="1">
        <v>197</v>
      </c>
      <c r="R3499" s="1" t="str">
        <f>IFERROR(VLOOKUP(K3499,Proveedores!$A$2:$B$500,2,0),"Agregar")</f>
        <v>Barack Argentina SRL</v>
      </c>
      <c r="S3499" s="5">
        <f t="shared" si="54"/>
        <v>250190000</v>
      </c>
    </row>
    <row r="3500" spans="1:19" x14ac:dyDescent="0.2">
      <c r="A3500" s="7">
        <v>44139.624710648146</v>
      </c>
      <c r="B3500" s="1" t="s">
        <v>12314</v>
      </c>
      <c r="C3500" s="1" t="s">
        <v>12315</v>
      </c>
      <c r="D3500" s="1" t="s">
        <v>1621</v>
      </c>
      <c r="E3500" s="1" t="s">
        <v>12316</v>
      </c>
      <c r="F3500" s="7">
        <v>44126</v>
      </c>
      <c r="G3500" s="1" t="s">
        <v>692</v>
      </c>
      <c r="H3500" s="5">
        <v>1450101.23</v>
      </c>
      <c r="I3500" s="1">
        <v>2093</v>
      </c>
      <c r="J3500" s="1">
        <v>0</v>
      </c>
      <c r="K3500" s="1" t="s">
        <v>620</v>
      </c>
      <c r="L3500" s="1">
        <v>1</v>
      </c>
      <c r="M3500" s="1" t="s">
        <v>5459</v>
      </c>
      <c r="N3500" s="1" t="s">
        <v>5460</v>
      </c>
      <c r="O3500" s="1">
        <v>363615</v>
      </c>
      <c r="P3500" s="1" t="s">
        <v>3482</v>
      </c>
      <c r="Q3500" s="1">
        <v>3.9889999999999999</v>
      </c>
      <c r="R3500" s="1" t="str">
        <f>IFERROR(VLOOKUP(K3500,Proveedores!$A$2:$B$500,2,0),"Agregar")</f>
        <v>PHARMOS S.A.</v>
      </c>
      <c r="S3500" s="5">
        <f t="shared" si="54"/>
        <v>1450460.2349999999</v>
      </c>
    </row>
    <row r="3501" spans="1:19" x14ac:dyDescent="0.2">
      <c r="A3501" s="7">
        <v>44139.625347222223</v>
      </c>
      <c r="B3501" s="1" t="s">
        <v>12317</v>
      </c>
      <c r="C3501" s="1" t="s">
        <v>12318</v>
      </c>
      <c r="D3501" s="1" t="s">
        <v>1621</v>
      </c>
      <c r="E3501" s="1" t="s">
        <v>12319</v>
      </c>
      <c r="F3501" s="7">
        <v>44139</v>
      </c>
      <c r="G3501" s="1" t="s">
        <v>7514</v>
      </c>
      <c r="H3501" s="5">
        <v>9022416</v>
      </c>
      <c r="I3501" s="1" t="s">
        <v>1816</v>
      </c>
      <c r="J3501" s="1">
        <v>0</v>
      </c>
      <c r="K3501" s="1" t="s">
        <v>1399</v>
      </c>
      <c r="L3501" s="1">
        <v>1</v>
      </c>
      <c r="M3501" s="1" t="s">
        <v>1816</v>
      </c>
      <c r="N3501" s="1" t="s">
        <v>10491</v>
      </c>
      <c r="O3501" s="1">
        <v>58080</v>
      </c>
      <c r="P3501" s="1" t="s">
        <v>2149</v>
      </c>
      <c r="Q3501" s="1">
        <v>138.4</v>
      </c>
      <c r="R3501" s="1" t="str">
        <f>IFERROR(VLOOKUP(K3501,Proveedores!$A$2:$B$500,2,0),"Agregar")</f>
        <v>FABRICALCO S.R.L.</v>
      </c>
      <c r="S3501" s="5">
        <f t="shared" si="54"/>
        <v>8038272</v>
      </c>
    </row>
    <row r="3502" spans="1:19" x14ac:dyDescent="0.2">
      <c r="A3502" s="7">
        <v>44139.625347222223</v>
      </c>
      <c r="B3502" s="1" t="s">
        <v>12317</v>
      </c>
      <c r="C3502" s="1" t="s">
        <v>12318</v>
      </c>
      <c r="D3502" s="1" t="s">
        <v>1621</v>
      </c>
      <c r="E3502" s="1" t="s">
        <v>12319</v>
      </c>
      <c r="F3502" s="7">
        <v>44139</v>
      </c>
      <c r="G3502" s="1" t="s">
        <v>7514</v>
      </c>
      <c r="H3502" s="5">
        <v>9022416</v>
      </c>
      <c r="I3502" s="1" t="s">
        <v>1816</v>
      </c>
      <c r="J3502" s="1">
        <v>0</v>
      </c>
      <c r="K3502" s="1" t="s">
        <v>1399</v>
      </c>
      <c r="L3502" s="1">
        <v>3</v>
      </c>
      <c r="M3502" s="1" t="s">
        <v>1816</v>
      </c>
      <c r="N3502" s="1" t="s">
        <v>10490</v>
      </c>
      <c r="O3502" s="1">
        <v>56560</v>
      </c>
      <c r="P3502" s="1" t="s">
        <v>2149</v>
      </c>
      <c r="Q3502" s="1">
        <v>17.399999999999999</v>
      </c>
      <c r="R3502" s="1" t="str">
        <f>IFERROR(VLOOKUP(K3502,Proveedores!$A$2:$B$500,2,0),"Agregar")</f>
        <v>FABRICALCO S.R.L.</v>
      </c>
      <c r="S3502" s="5">
        <f t="shared" si="54"/>
        <v>984143.99999999988</v>
      </c>
    </row>
    <row r="3503" spans="1:19" x14ac:dyDescent="0.2">
      <c r="A3503" s="7">
        <v>44139.636550925927</v>
      </c>
      <c r="B3503" s="1" t="s">
        <v>12320</v>
      </c>
      <c r="C3503" s="1" t="s">
        <v>12321</v>
      </c>
      <c r="D3503" s="1" t="s">
        <v>1621</v>
      </c>
      <c r="E3503" s="1" t="s">
        <v>12322</v>
      </c>
      <c r="F3503" s="7">
        <v>44125</v>
      </c>
      <c r="G3503" s="1" t="s">
        <v>1170</v>
      </c>
      <c r="H3503" s="5">
        <v>20441620.32</v>
      </c>
      <c r="I3503" s="1">
        <v>2100</v>
      </c>
      <c r="J3503" s="1">
        <v>0</v>
      </c>
      <c r="K3503" s="1" t="s">
        <v>620</v>
      </c>
      <c r="L3503" s="1">
        <v>1</v>
      </c>
      <c r="M3503" s="1" t="s">
        <v>3807</v>
      </c>
      <c r="N3503" s="1" t="s">
        <v>12323</v>
      </c>
      <c r="O3503" s="1">
        <v>195184</v>
      </c>
      <c r="P3503" s="1" t="s">
        <v>3809</v>
      </c>
      <c r="Q3503" s="1">
        <v>104.73</v>
      </c>
      <c r="R3503" s="1" t="str">
        <f>IFERROR(VLOOKUP(K3503,Proveedores!$A$2:$B$500,2,0),"Agregar")</f>
        <v>PHARMOS S.A.</v>
      </c>
      <c r="S3503" s="5">
        <f t="shared" si="54"/>
        <v>20441620.32</v>
      </c>
    </row>
    <row r="3504" spans="1:19" x14ac:dyDescent="0.2">
      <c r="A3504" s="7">
        <v>44139.654039351852</v>
      </c>
      <c r="B3504" s="1" t="s">
        <v>12324</v>
      </c>
      <c r="C3504" s="1" t="s">
        <v>12325</v>
      </c>
      <c r="D3504" s="1" t="s">
        <v>1621</v>
      </c>
      <c r="E3504" s="1" t="s">
        <v>12326</v>
      </c>
      <c r="F3504" s="7">
        <v>44127</v>
      </c>
      <c r="G3504" s="1" t="s">
        <v>692</v>
      </c>
      <c r="H3504" s="5">
        <v>3590100</v>
      </c>
      <c r="I3504" s="1">
        <v>2097</v>
      </c>
      <c r="J3504" s="1" t="s">
        <v>1261</v>
      </c>
      <c r="K3504" s="1" t="s">
        <v>620</v>
      </c>
      <c r="L3504" s="1">
        <v>1</v>
      </c>
      <c r="M3504" s="1" t="s">
        <v>5459</v>
      </c>
      <c r="N3504" s="1" t="s">
        <v>5460</v>
      </c>
      <c r="O3504" s="1">
        <v>900060</v>
      </c>
      <c r="P3504" s="1" t="s">
        <v>3482</v>
      </c>
      <c r="Q3504" s="1">
        <v>3.9889999999999999</v>
      </c>
      <c r="R3504" s="1" t="str">
        <f>IFERROR(VLOOKUP(K3504,Proveedores!$A$2:$B$500,2,0),"Agregar")</f>
        <v>PHARMOS S.A.</v>
      </c>
      <c r="S3504" s="5">
        <f t="shared" si="54"/>
        <v>3590339.34</v>
      </c>
    </row>
    <row r="3505" spans="1:19" x14ac:dyDescent="0.2">
      <c r="A3505" s="7">
        <v>44139.680798611109</v>
      </c>
      <c r="B3505" s="1" t="s">
        <v>12327</v>
      </c>
      <c r="C3505" s="1" t="s">
        <v>12328</v>
      </c>
      <c r="D3505" s="1" t="s">
        <v>1621</v>
      </c>
      <c r="E3505" s="1" t="s">
        <v>12329</v>
      </c>
      <c r="F3505" s="7">
        <v>44138</v>
      </c>
      <c r="G3505" s="1" t="s">
        <v>971</v>
      </c>
      <c r="H3505" s="5">
        <v>40000</v>
      </c>
      <c r="I3505" s="1" t="s">
        <v>12330</v>
      </c>
      <c r="J3505" s="1">
        <v>0</v>
      </c>
      <c r="K3505" s="1" t="s">
        <v>973</v>
      </c>
      <c r="L3505" s="1">
        <v>1</v>
      </c>
      <c r="M3505" s="1">
        <v>1</v>
      </c>
      <c r="N3505" s="1" t="s">
        <v>4064</v>
      </c>
      <c r="O3505" s="1">
        <v>1</v>
      </c>
      <c r="P3505" s="1">
        <v>1</v>
      </c>
      <c r="Q3505" s="1">
        <v>40000</v>
      </c>
      <c r="R3505" s="1" t="str">
        <f>IFERROR(VLOOKUP(K3505,Proveedores!$A$2:$B$500,2,0),"Agregar")</f>
        <v>Angeleri y Asociados S.A.</v>
      </c>
      <c r="S3505" s="5">
        <f t="shared" si="54"/>
        <v>40000</v>
      </c>
    </row>
    <row r="3506" spans="1:19" x14ac:dyDescent="0.2">
      <c r="A3506" s="7">
        <v>44139.698287037034</v>
      </c>
      <c r="B3506" s="1" t="s">
        <v>12331</v>
      </c>
      <c r="C3506" s="1" t="s">
        <v>12332</v>
      </c>
      <c r="D3506" s="1" t="s">
        <v>1621</v>
      </c>
      <c r="E3506" s="1" t="s">
        <v>12333</v>
      </c>
      <c r="F3506" s="7">
        <v>44139</v>
      </c>
      <c r="G3506" s="1" t="s">
        <v>1309</v>
      </c>
      <c r="H3506" s="5">
        <v>349000</v>
      </c>
      <c r="I3506" s="1">
        <v>13606</v>
      </c>
      <c r="J3506" s="1">
        <v>0</v>
      </c>
      <c r="K3506" s="1" t="s">
        <v>713</v>
      </c>
      <c r="L3506" s="1">
        <v>2</v>
      </c>
      <c r="M3506" s="1">
        <v>1431</v>
      </c>
      <c r="N3506" s="1" t="s">
        <v>12334</v>
      </c>
      <c r="O3506" s="1">
        <v>1000</v>
      </c>
      <c r="P3506" s="1" t="s">
        <v>1665</v>
      </c>
      <c r="Q3506" s="1">
        <v>349</v>
      </c>
      <c r="R3506" s="1" t="str">
        <f>IFERROR(VLOOKUP(K3506,Proveedores!$A$2:$B$500,2,0),"Agregar")</f>
        <v>FERAVAL S.A.</v>
      </c>
      <c r="S3506" s="5">
        <f t="shared" si="54"/>
        <v>349000</v>
      </c>
    </row>
    <row r="3507" spans="1:19" x14ac:dyDescent="0.2">
      <c r="A3507" s="7">
        <v>44139.708472222221</v>
      </c>
      <c r="B3507" s="1" t="s">
        <v>12335</v>
      </c>
      <c r="C3507" s="1" t="s">
        <v>12336</v>
      </c>
      <c r="D3507" s="1" t="s">
        <v>1621</v>
      </c>
      <c r="E3507" s="1" t="s">
        <v>12337</v>
      </c>
      <c r="F3507" s="7">
        <v>44064</v>
      </c>
      <c r="G3507" s="1" t="s">
        <v>692</v>
      </c>
      <c r="H3507" s="5">
        <v>2666506.5</v>
      </c>
      <c r="I3507" s="1">
        <v>1602</v>
      </c>
      <c r="J3507" s="1" t="s">
        <v>695</v>
      </c>
      <c r="K3507" s="1" t="s">
        <v>6898</v>
      </c>
      <c r="L3507" s="1">
        <v>31</v>
      </c>
      <c r="M3507" s="1" t="s">
        <v>1695</v>
      </c>
      <c r="N3507" s="1" t="s">
        <v>6108</v>
      </c>
      <c r="O3507" s="1">
        <v>1918350</v>
      </c>
      <c r="P3507" s="1" t="s">
        <v>1892</v>
      </c>
      <c r="Q3507" s="1">
        <v>1.39</v>
      </c>
      <c r="R3507" s="1" t="str">
        <f>IFERROR(VLOOKUP(K3507,Proveedores!$A$2:$B$500,2,0),"Agregar")</f>
        <v>IVAX ARGENTINA SOCIEDAD ANONIMA</v>
      </c>
      <c r="S3507" s="5">
        <f t="shared" si="54"/>
        <v>2666506.5</v>
      </c>
    </row>
    <row r="3508" spans="1:19" x14ac:dyDescent="0.2">
      <c r="A3508" s="7">
        <v>44139.726863425924</v>
      </c>
      <c r="B3508" s="1" t="s">
        <v>12338</v>
      </c>
      <c r="C3508" s="1" t="s">
        <v>12339</v>
      </c>
      <c r="D3508" s="1" t="s">
        <v>1621</v>
      </c>
      <c r="E3508" s="1" t="s">
        <v>12333</v>
      </c>
      <c r="F3508" s="7">
        <v>44139</v>
      </c>
      <c r="G3508" s="1" t="s">
        <v>1309</v>
      </c>
      <c r="H3508" s="5">
        <v>349000</v>
      </c>
      <c r="I3508" s="1">
        <v>13606</v>
      </c>
      <c r="J3508" s="1">
        <v>0</v>
      </c>
      <c r="K3508" s="1" t="s">
        <v>713</v>
      </c>
      <c r="L3508" s="1">
        <v>2</v>
      </c>
      <c r="M3508" s="1" t="s">
        <v>12340</v>
      </c>
      <c r="N3508" s="1" t="s">
        <v>12334</v>
      </c>
      <c r="O3508" s="1">
        <v>1000</v>
      </c>
      <c r="P3508" s="1" t="s">
        <v>1665</v>
      </c>
      <c r="Q3508" s="1">
        <v>349</v>
      </c>
      <c r="R3508" s="1" t="str">
        <f>IFERROR(VLOOKUP(K3508,Proveedores!$A$2:$B$500,2,0),"Agregar")</f>
        <v>FERAVAL S.A.</v>
      </c>
      <c r="S3508" s="5">
        <f t="shared" si="54"/>
        <v>349000</v>
      </c>
    </row>
    <row r="3509" spans="1:19" x14ac:dyDescent="0.2">
      <c r="A3509" s="7">
        <v>44139.781886574077</v>
      </c>
      <c r="B3509" s="1" t="s">
        <v>12341</v>
      </c>
      <c r="C3509" s="1" t="s">
        <v>12342</v>
      </c>
      <c r="D3509" s="1" t="s">
        <v>1621</v>
      </c>
      <c r="E3509" s="1" t="s">
        <v>12343</v>
      </c>
      <c r="F3509" s="7">
        <v>44127</v>
      </c>
      <c r="G3509" s="1" t="s">
        <v>692</v>
      </c>
      <c r="H3509" s="5">
        <v>3266153.31</v>
      </c>
      <c r="I3509" s="1">
        <v>2097</v>
      </c>
      <c r="J3509" s="1">
        <v>0</v>
      </c>
      <c r="K3509" s="1" t="s">
        <v>620</v>
      </c>
      <c r="L3509" s="1">
        <v>1</v>
      </c>
      <c r="M3509" s="1" t="s">
        <v>5459</v>
      </c>
      <c r="N3509" s="1" t="s">
        <v>5460</v>
      </c>
      <c r="O3509" s="1">
        <v>818790</v>
      </c>
      <c r="P3509" s="1" t="s">
        <v>3482</v>
      </c>
      <c r="Q3509" s="1">
        <v>3.9889999999999999</v>
      </c>
      <c r="R3509" s="1" t="str">
        <f>IFERROR(VLOOKUP(K3509,Proveedores!$A$2:$B$500,2,0),"Agregar")</f>
        <v>PHARMOS S.A.</v>
      </c>
      <c r="S3509" s="5">
        <f t="shared" si="54"/>
        <v>3266153.31</v>
      </c>
    </row>
    <row r="3510" spans="1:19" x14ac:dyDescent="0.2">
      <c r="A3510" s="7">
        <v>44139.79246527778</v>
      </c>
      <c r="B3510" s="1" t="s">
        <v>12344</v>
      </c>
      <c r="C3510" s="1" t="s">
        <v>12345</v>
      </c>
      <c r="D3510" s="1" t="s">
        <v>1621</v>
      </c>
      <c r="E3510" s="1" t="s">
        <v>12346</v>
      </c>
      <c r="F3510" s="7">
        <v>44139</v>
      </c>
      <c r="G3510" s="1" t="s">
        <v>692</v>
      </c>
      <c r="H3510" s="5">
        <v>4017317.87</v>
      </c>
      <c r="I3510" s="1" t="s">
        <v>12347</v>
      </c>
      <c r="J3510" s="1" t="s">
        <v>1258</v>
      </c>
      <c r="K3510" s="1" t="s">
        <v>2737</v>
      </c>
      <c r="L3510" s="1">
        <v>10</v>
      </c>
      <c r="M3510" s="1" t="s">
        <v>2615</v>
      </c>
      <c r="N3510" s="1" t="s">
        <v>7595</v>
      </c>
      <c r="O3510" s="1">
        <v>1166130</v>
      </c>
      <c r="P3510" s="1" t="s">
        <v>3482</v>
      </c>
      <c r="Q3510" s="1">
        <v>3.4449999999999998</v>
      </c>
      <c r="R3510" s="1" t="str">
        <f>IFERROR(VLOOKUP(K3510,Proveedores!$A$2:$B$500,2,0),"Agregar")</f>
        <v>LABORATORIOS FABRA S.A.</v>
      </c>
      <c r="S3510" s="5">
        <f t="shared" si="54"/>
        <v>4017317.8499999996</v>
      </c>
    </row>
    <row r="3511" spans="1:19" x14ac:dyDescent="0.2">
      <c r="A3511" s="7">
        <v>44139.796585648146</v>
      </c>
      <c r="B3511" s="1" t="s">
        <v>12348</v>
      </c>
      <c r="C3511" s="1" t="s">
        <v>12349</v>
      </c>
      <c r="D3511" s="1" t="s">
        <v>1621</v>
      </c>
      <c r="E3511" s="1" t="s">
        <v>12350</v>
      </c>
      <c r="F3511" s="7">
        <v>44139</v>
      </c>
      <c r="G3511" s="1" t="s">
        <v>692</v>
      </c>
      <c r="H3511" s="5">
        <v>1639222.2</v>
      </c>
      <c r="I3511" s="1" t="s">
        <v>12351</v>
      </c>
      <c r="J3511" s="1">
        <v>0</v>
      </c>
      <c r="K3511" s="1" t="s">
        <v>2737</v>
      </c>
      <c r="L3511" s="1">
        <v>30</v>
      </c>
      <c r="M3511" s="1" t="s">
        <v>2952</v>
      </c>
      <c r="N3511" s="1" t="s">
        <v>12160</v>
      </c>
      <c r="O3511" s="1">
        <v>23654</v>
      </c>
      <c r="P3511" s="1" t="s">
        <v>1642</v>
      </c>
      <c r="Q3511" s="1">
        <v>69.3</v>
      </c>
      <c r="R3511" s="1" t="str">
        <f>IFERROR(VLOOKUP(K3511,Proveedores!$A$2:$B$500,2,0),"Agregar")</f>
        <v>LABORATORIOS FABRA S.A.</v>
      </c>
      <c r="S3511" s="5">
        <f t="shared" si="54"/>
        <v>1639222.2</v>
      </c>
    </row>
    <row r="3512" spans="1:19" x14ac:dyDescent="0.2">
      <c r="A3512" s="7">
        <v>44139.956261574072</v>
      </c>
      <c r="B3512" s="1" t="s">
        <v>12352</v>
      </c>
      <c r="C3512" s="1" t="s">
        <v>12353</v>
      </c>
      <c r="D3512" s="1" t="s">
        <v>1621</v>
      </c>
      <c r="E3512" s="1" t="s">
        <v>12354</v>
      </c>
      <c r="F3512" s="7">
        <v>44119</v>
      </c>
      <c r="G3512" s="1" t="s">
        <v>11432</v>
      </c>
      <c r="H3512" s="5">
        <v>1225000</v>
      </c>
      <c r="I3512" s="1">
        <v>1</v>
      </c>
      <c r="J3512" s="1">
        <v>0</v>
      </c>
      <c r="K3512" s="1" t="s">
        <v>9025</v>
      </c>
      <c r="L3512" s="1" t="s">
        <v>11433</v>
      </c>
      <c r="M3512" s="1">
        <v>2</v>
      </c>
      <c r="N3512" s="1" t="s">
        <v>11434</v>
      </c>
      <c r="O3512" s="1">
        <v>7000</v>
      </c>
      <c r="P3512" s="1">
        <v>1</v>
      </c>
      <c r="Q3512" s="1">
        <v>175</v>
      </c>
      <c r="R3512" s="1" t="str">
        <f>IFERROR(VLOOKUP(K3512,Proveedores!$A$2:$B$500,2,0),"Agregar")</f>
        <v xml:space="preserve">Corporacion Rio Lujan S.A. </v>
      </c>
      <c r="S3512" s="5">
        <f t="shared" si="54"/>
        <v>1225000</v>
      </c>
    </row>
    <row r="3513" spans="1:19" x14ac:dyDescent="0.2">
      <c r="A3513" s="7">
        <v>44139.963425925926</v>
      </c>
      <c r="B3513" s="1" t="s">
        <v>12355</v>
      </c>
      <c r="C3513" s="1" t="s">
        <v>12356</v>
      </c>
      <c r="D3513" s="1" t="s">
        <v>1621</v>
      </c>
      <c r="E3513" s="1" t="s">
        <v>12357</v>
      </c>
      <c r="F3513" s="7">
        <v>44124</v>
      </c>
      <c r="G3513" s="1" t="s">
        <v>11432</v>
      </c>
      <c r="H3513" s="5">
        <v>1400000</v>
      </c>
      <c r="I3513" s="1">
        <v>1</v>
      </c>
      <c r="J3513" s="1">
        <v>0</v>
      </c>
      <c r="K3513" s="1" t="s">
        <v>9025</v>
      </c>
      <c r="L3513" s="1" t="s">
        <v>11433</v>
      </c>
      <c r="M3513" s="1">
        <v>2</v>
      </c>
      <c r="N3513" s="1" t="s">
        <v>11434</v>
      </c>
      <c r="O3513" s="1">
        <v>8000</v>
      </c>
      <c r="P3513" s="1">
        <v>1</v>
      </c>
      <c r="Q3513" s="1">
        <v>175</v>
      </c>
      <c r="R3513" s="1" t="str">
        <f>IFERROR(VLOOKUP(K3513,Proveedores!$A$2:$B$500,2,0),"Agregar")</f>
        <v xml:space="preserve">Corporacion Rio Lujan S.A. </v>
      </c>
      <c r="S3513" s="5">
        <f t="shared" si="54"/>
        <v>1400000</v>
      </c>
    </row>
    <row r="3514" spans="1:19" x14ac:dyDescent="0.2">
      <c r="A3514" s="7">
        <v>44139.969641203701</v>
      </c>
      <c r="B3514" s="1" t="s">
        <v>12358</v>
      </c>
      <c r="C3514" s="1" t="s">
        <v>12359</v>
      </c>
      <c r="D3514" s="1" t="s">
        <v>1621</v>
      </c>
      <c r="E3514" s="1" t="s">
        <v>12360</v>
      </c>
      <c r="F3514" s="7">
        <v>44125</v>
      </c>
      <c r="G3514" s="1" t="s">
        <v>11432</v>
      </c>
      <c r="H3514" s="5">
        <v>1400000</v>
      </c>
      <c r="I3514" s="1">
        <v>1</v>
      </c>
      <c r="J3514" s="1">
        <v>0</v>
      </c>
      <c r="K3514" s="1" t="s">
        <v>9025</v>
      </c>
      <c r="L3514" s="1" t="s">
        <v>11433</v>
      </c>
      <c r="M3514" s="1">
        <v>2</v>
      </c>
      <c r="N3514" s="1" t="s">
        <v>11434</v>
      </c>
      <c r="O3514" s="1">
        <v>8000</v>
      </c>
      <c r="P3514" s="1">
        <v>1</v>
      </c>
      <c r="Q3514" s="1">
        <v>175</v>
      </c>
      <c r="R3514" s="1" t="str">
        <f>IFERROR(VLOOKUP(K3514,Proveedores!$A$2:$B$500,2,0),"Agregar")</f>
        <v xml:space="preserve">Corporacion Rio Lujan S.A. </v>
      </c>
      <c r="S3514" s="5">
        <f t="shared" si="54"/>
        <v>1400000</v>
      </c>
    </row>
    <row r="3515" spans="1:19" x14ac:dyDescent="0.2">
      <c r="A3515" s="7">
        <v>44140.393587962964</v>
      </c>
      <c r="B3515" s="1" t="s">
        <v>12361</v>
      </c>
      <c r="C3515" s="1" t="s">
        <v>12362</v>
      </c>
      <c r="D3515" s="1" t="s">
        <v>1621</v>
      </c>
      <c r="E3515" s="1" t="s">
        <v>12363</v>
      </c>
      <c r="F3515" s="7">
        <v>44139</v>
      </c>
      <c r="G3515" s="1" t="s">
        <v>1309</v>
      </c>
      <c r="H3515" s="5">
        <v>3402750</v>
      </c>
      <c r="I3515" s="1">
        <v>13604</v>
      </c>
      <c r="J3515" s="1">
        <v>0</v>
      </c>
      <c r="K3515" s="1" t="s">
        <v>713</v>
      </c>
      <c r="L3515" s="1">
        <v>2</v>
      </c>
      <c r="M3515" s="1" t="s">
        <v>12340</v>
      </c>
      <c r="N3515" s="1" t="s">
        <v>12364</v>
      </c>
      <c r="O3515" s="1">
        <v>9750</v>
      </c>
      <c r="P3515" s="1" t="s">
        <v>1665</v>
      </c>
      <c r="Q3515" s="1">
        <v>349</v>
      </c>
      <c r="R3515" s="1" t="str">
        <f>IFERROR(VLOOKUP(K3515,Proveedores!$A$2:$B$500,2,0),"Agregar")</f>
        <v>FERAVAL S.A.</v>
      </c>
      <c r="S3515" s="5">
        <f t="shared" si="54"/>
        <v>3402750</v>
      </c>
    </row>
    <row r="3516" spans="1:19" x14ac:dyDescent="0.2">
      <c r="A3516" s="7">
        <v>44140.393657407411</v>
      </c>
      <c r="B3516" s="1" t="s">
        <v>12365</v>
      </c>
      <c r="C3516" s="1" t="s">
        <v>12366</v>
      </c>
      <c r="D3516" s="1" t="s">
        <v>1621</v>
      </c>
      <c r="E3516" s="1" t="s">
        <v>12367</v>
      </c>
      <c r="F3516" s="7">
        <v>44102</v>
      </c>
      <c r="G3516" s="1" t="s">
        <v>692</v>
      </c>
      <c r="H3516" s="5">
        <v>255612.66</v>
      </c>
      <c r="I3516" s="1">
        <v>1962</v>
      </c>
      <c r="J3516" s="1">
        <v>0</v>
      </c>
      <c r="K3516" s="1" t="s">
        <v>6080</v>
      </c>
      <c r="L3516" s="1">
        <v>37</v>
      </c>
      <c r="M3516" s="1" t="s">
        <v>12368</v>
      </c>
      <c r="N3516" s="1" t="s">
        <v>12369</v>
      </c>
      <c r="O3516" s="1">
        <v>260910</v>
      </c>
      <c r="P3516" s="1" t="s">
        <v>1665</v>
      </c>
      <c r="Q3516" s="1" t="s">
        <v>12370</v>
      </c>
      <c r="R3516" s="1" t="str">
        <f>IFERROR(VLOOKUP(K3516,Proveedores!$A$2:$B$500,2,0),"Agregar")</f>
        <v>IVAX ARGENTINA SOCIEDAD ANONIMA</v>
      </c>
      <c r="S3516" s="5" t="e">
        <f t="shared" si="54"/>
        <v>#VALUE!</v>
      </c>
    </row>
    <row r="3517" spans="1:19" x14ac:dyDescent="0.2">
      <c r="A3517" s="7">
        <v>44140.416145833333</v>
      </c>
      <c r="B3517" s="1" t="s">
        <v>12371</v>
      </c>
      <c r="C3517" s="1" t="s">
        <v>12372</v>
      </c>
      <c r="D3517" s="1" t="s">
        <v>1621</v>
      </c>
      <c r="E3517" s="1" t="s">
        <v>12373</v>
      </c>
      <c r="F3517" s="7">
        <v>44139</v>
      </c>
      <c r="G3517" s="1" t="s">
        <v>1309</v>
      </c>
      <c r="H3517" s="5">
        <v>3402750</v>
      </c>
      <c r="I3517" s="1">
        <v>13605</v>
      </c>
      <c r="J3517" s="1">
        <v>0</v>
      </c>
      <c r="K3517" s="1" t="s">
        <v>713</v>
      </c>
      <c r="L3517" s="1">
        <v>2</v>
      </c>
      <c r="M3517" s="1" t="s">
        <v>12340</v>
      </c>
      <c r="N3517" s="1" t="s">
        <v>12374</v>
      </c>
      <c r="O3517" s="1">
        <v>9750</v>
      </c>
      <c r="P3517" s="1" t="s">
        <v>1665</v>
      </c>
      <c r="Q3517" s="1">
        <v>349</v>
      </c>
      <c r="R3517" s="1" t="str">
        <f>IFERROR(VLOOKUP(K3517,Proveedores!$A$2:$B$500,2,0),"Agregar")</f>
        <v>FERAVAL S.A.</v>
      </c>
      <c r="S3517" s="5">
        <f t="shared" si="54"/>
        <v>3402750</v>
      </c>
    </row>
    <row r="3518" spans="1:19" x14ac:dyDescent="0.2">
      <c r="A3518" s="7">
        <v>44140.442615740743</v>
      </c>
      <c r="B3518" s="1" t="s">
        <v>12375</v>
      </c>
      <c r="C3518" s="1" t="s">
        <v>12376</v>
      </c>
      <c r="D3518" s="1" t="s">
        <v>1713</v>
      </c>
      <c r="E3518" s="1">
        <v>113</v>
      </c>
      <c r="F3518" s="7">
        <v>44140</v>
      </c>
      <c r="G3518" s="1">
        <v>43922</v>
      </c>
      <c r="H3518" s="5">
        <v>2494800</v>
      </c>
      <c r="I3518" s="1">
        <v>2104</v>
      </c>
      <c r="J3518" s="1">
        <v>0</v>
      </c>
      <c r="K3518" s="1" t="s">
        <v>1404</v>
      </c>
      <c r="L3518" s="1">
        <v>1</v>
      </c>
      <c r="M3518" s="1" t="s">
        <v>11397</v>
      </c>
      <c r="N3518" s="1" t="s">
        <v>12289</v>
      </c>
      <c r="O3518" s="1">
        <v>1</v>
      </c>
      <c r="P3518" s="1" t="s">
        <v>2149</v>
      </c>
      <c r="Q3518" s="1">
        <v>2494800</v>
      </c>
      <c r="R3518" s="1" t="str">
        <f>IFERROR(VLOOKUP(K3518,Proveedores!$A$2:$B$500,2,0),"Agregar")</f>
        <v>VIALERG S.A.</v>
      </c>
      <c r="S3518" s="5">
        <f t="shared" si="54"/>
        <v>2494800</v>
      </c>
    </row>
    <row r="3519" spans="1:19" x14ac:dyDescent="0.2">
      <c r="A3519" s="7">
        <v>44140.444027777776</v>
      </c>
      <c r="B3519" s="1" t="s">
        <v>12377</v>
      </c>
      <c r="C3519" s="1" t="s">
        <v>12378</v>
      </c>
      <c r="D3519" s="1" t="s">
        <v>1621</v>
      </c>
      <c r="E3519" s="1" t="s">
        <v>12379</v>
      </c>
      <c r="F3519" s="7">
        <v>44131</v>
      </c>
      <c r="G3519" s="1" t="s">
        <v>226</v>
      </c>
      <c r="H3519" s="5">
        <v>1218644</v>
      </c>
      <c r="I3519" s="1">
        <v>0</v>
      </c>
      <c r="J3519" s="1" t="s">
        <v>227</v>
      </c>
      <c r="K3519" s="1" t="s">
        <v>4414</v>
      </c>
      <c r="L3519" s="1">
        <v>1</v>
      </c>
      <c r="M3519" s="1" t="s">
        <v>12380</v>
      </c>
      <c r="N3519" s="1" t="s">
        <v>12381</v>
      </c>
      <c r="O3519" s="1">
        <v>600</v>
      </c>
      <c r="P3519" s="1" t="s">
        <v>3809</v>
      </c>
      <c r="Q3519" s="1">
        <v>1966</v>
      </c>
      <c r="R3519" s="1" t="str">
        <f>IFERROR(VLOOKUP(K3519,Proveedores!$A$2:$B$500,2,0),"Agregar")</f>
        <v>NOVARTIS ARGENTINA SA</v>
      </c>
      <c r="S3519" s="5">
        <f t="shared" si="54"/>
        <v>1179600</v>
      </c>
    </row>
    <row r="3520" spans="1:19" x14ac:dyDescent="0.2">
      <c r="A3520" s="7">
        <v>44140.448414351849</v>
      </c>
      <c r="B3520" s="1" t="s">
        <v>12382</v>
      </c>
      <c r="C3520" s="1" t="s">
        <v>12383</v>
      </c>
      <c r="D3520" s="1" t="s">
        <v>1713</v>
      </c>
      <c r="E3520" s="1">
        <v>112</v>
      </c>
      <c r="F3520" s="7">
        <v>44140</v>
      </c>
      <c r="G3520" s="1">
        <v>43922</v>
      </c>
      <c r="H3520" s="5">
        <v>2494800</v>
      </c>
      <c r="I3520" s="1">
        <v>2105</v>
      </c>
      <c r="J3520" s="1">
        <v>0</v>
      </c>
      <c r="K3520" s="1" t="s">
        <v>1404</v>
      </c>
      <c r="L3520" s="1">
        <v>1</v>
      </c>
      <c r="M3520" s="1" t="s">
        <v>11397</v>
      </c>
      <c r="N3520" s="1" t="s">
        <v>12289</v>
      </c>
      <c r="O3520" s="1">
        <v>1</v>
      </c>
      <c r="P3520" s="1" t="s">
        <v>2149</v>
      </c>
      <c r="Q3520" s="1">
        <v>2494800</v>
      </c>
      <c r="R3520" s="1" t="str">
        <f>IFERROR(VLOOKUP(K3520,Proveedores!$A$2:$B$500,2,0),"Agregar")</f>
        <v>VIALERG S.A.</v>
      </c>
      <c r="S3520" s="5">
        <f t="shared" si="54"/>
        <v>2494800</v>
      </c>
    </row>
    <row r="3521" spans="1:19" x14ac:dyDescent="0.2">
      <c r="A3521" s="7">
        <v>44140.526087962964</v>
      </c>
      <c r="B3521" s="1" t="s">
        <v>12384</v>
      </c>
      <c r="C3521" s="1" t="s">
        <v>12385</v>
      </c>
      <c r="D3521" s="1" t="s">
        <v>1621</v>
      </c>
      <c r="E3521" s="1" t="s">
        <v>12386</v>
      </c>
      <c r="F3521" s="7">
        <v>44119</v>
      </c>
      <c r="G3521" s="1" t="s">
        <v>692</v>
      </c>
      <c r="H3521" s="5">
        <v>115.22</v>
      </c>
      <c r="I3521" s="1">
        <v>2053</v>
      </c>
      <c r="J3521" s="1" t="s">
        <v>1257</v>
      </c>
      <c r="K3521" s="1" t="s">
        <v>6366</v>
      </c>
      <c r="L3521" s="1">
        <v>17</v>
      </c>
      <c r="M3521" s="1" t="s">
        <v>6443</v>
      </c>
      <c r="N3521" s="1" t="s">
        <v>7924</v>
      </c>
      <c r="O3521" s="1">
        <v>16</v>
      </c>
      <c r="P3521" s="1" t="s">
        <v>7925</v>
      </c>
      <c r="Q3521" s="1">
        <v>1.2524</v>
      </c>
      <c r="R3521" s="1" t="str">
        <f>IFERROR(VLOOKUP(K3521,Proveedores!$A$2:$B$500,2,0),"Agregar")</f>
        <v>Pfizer S.R.L.</v>
      </c>
      <c r="S3521" s="5">
        <f t="shared" si="54"/>
        <v>20.038399999999999</v>
      </c>
    </row>
    <row r="3522" spans="1:19" x14ac:dyDescent="0.2">
      <c r="A3522" s="7">
        <v>44140.646018518521</v>
      </c>
      <c r="B3522" s="1" t="s">
        <v>12387</v>
      </c>
      <c r="C3522" s="1" t="s">
        <v>12388</v>
      </c>
      <c r="D3522" s="1" t="s">
        <v>1621</v>
      </c>
      <c r="E3522" s="1" t="s">
        <v>12389</v>
      </c>
      <c r="F3522" s="7">
        <v>44131</v>
      </c>
      <c r="G3522" s="1" t="s">
        <v>8880</v>
      </c>
      <c r="H3522" s="5">
        <v>511047.6</v>
      </c>
      <c r="I3522" s="1">
        <v>2037</v>
      </c>
      <c r="J3522" s="1">
        <v>0</v>
      </c>
      <c r="K3522" s="1" t="s">
        <v>8881</v>
      </c>
      <c r="L3522" s="1">
        <v>10</v>
      </c>
      <c r="M3522" s="1" t="s">
        <v>8882</v>
      </c>
      <c r="N3522" s="1" t="s">
        <v>8883</v>
      </c>
      <c r="O3522" s="1">
        <v>1660</v>
      </c>
      <c r="P3522" s="1" t="s">
        <v>1833</v>
      </c>
      <c r="Q3522" s="1" t="s">
        <v>12390</v>
      </c>
      <c r="R3522" s="1" t="str">
        <f>IFERROR(VLOOKUP(K3522,Proveedores!$A$2:$B$500,2,0),"Agregar")</f>
        <v>ECOFACTORY S.R.L.</v>
      </c>
      <c r="S3522" s="5" t="e">
        <f t="shared" si="54"/>
        <v>#VALUE!</v>
      </c>
    </row>
    <row r="3523" spans="1:19" x14ac:dyDescent="0.2">
      <c r="A3523" s="7">
        <v>44140.735833333332</v>
      </c>
      <c r="B3523" s="1" t="s">
        <v>12391</v>
      </c>
      <c r="C3523" s="1" t="s">
        <v>12392</v>
      </c>
      <c r="D3523" s="1" t="s">
        <v>1713</v>
      </c>
      <c r="E3523" s="1" t="s">
        <v>12393</v>
      </c>
      <c r="F3523" s="7">
        <v>44140</v>
      </c>
      <c r="G3523" s="1" t="s">
        <v>8644</v>
      </c>
      <c r="H3523" s="5">
        <v>580800</v>
      </c>
      <c r="I3523" s="1" t="s">
        <v>8767</v>
      </c>
      <c r="J3523" s="1">
        <v>0</v>
      </c>
      <c r="K3523" s="1" t="s">
        <v>8843</v>
      </c>
      <c r="L3523" s="1" t="s">
        <v>11302</v>
      </c>
      <c r="M3523" s="1" t="s">
        <v>11303</v>
      </c>
      <c r="N3523" s="1" t="s">
        <v>12394</v>
      </c>
      <c r="O3523" s="1">
        <v>4000</v>
      </c>
      <c r="P3523" s="1" t="s">
        <v>7528</v>
      </c>
      <c r="Q3523" s="1" t="s">
        <v>12395</v>
      </c>
      <c r="R3523" s="1" t="str">
        <f>IFERROR(VLOOKUP(K3523,Proveedores!$A$2:$B$500,2,0),"Agregar")</f>
        <v>FORMAS PUBLICITARIAS SA</v>
      </c>
      <c r="S3523" s="5" t="e">
        <f t="shared" ref="S3523:S3586" si="55">Q3523*O3523</f>
        <v>#VALUE!</v>
      </c>
    </row>
    <row r="3524" spans="1:19" x14ac:dyDescent="0.2">
      <c r="A3524" s="7">
        <v>44141.489386574074</v>
      </c>
      <c r="B3524" s="1" t="s">
        <v>12396</v>
      </c>
      <c r="C3524" s="1" t="s">
        <v>12397</v>
      </c>
      <c r="D3524" s="1" t="s">
        <v>1621</v>
      </c>
      <c r="E3524" s="1" t="s">
        <v>12398</v>
      </c>
      <c r="F3524" s="7">
        <v>44140</v>
      </c>
      <c r="G3524" s="1" t="s">
        <v>1368</v>
      </c>
      <c r="H3524" s="5">
        <v>2706240</v>
      </c>
      <c r="I3524" s="1">
        <v>1700039918</v>
      </c>
      <c r="J3524" s="1" t="s">
        <v>1369</v>
      </c>
      <c r="K3524" s="1" t="s">
        <v>12135</v>
      </c>
      <c r="L3524" s="1" t="s">
        <v>12399</v>
      </c>
      <c r="M3524" s="1" t="s">
        <v>1879</v>
      </c>
      <c r="N3524" s="1" t="s">
        <v>2060</v>
      </c>
      <c r="O3524" s="1">
        <v>480</v>
      </c>
      <c r="P3524" s="1" t="s">
        <v>1665</v>
      </c>
      <c r="Q3524" s="1">
        <v>5638</v>
      </c>
      <c r="R3524" s="1" t="str">
        <f>IFERROR(VLOOKUP(K3524,Proveedores!$A$2:$B$500,2,0),"Agregar")</f>
        <v xml:space="preserve">WM ARGENTINA SA </v>
      </c>
      <c r="S3524" s="5">
        <f t="shared" si="55"/>
        <v>2706240</v>
      </c>
    </row>
    <row r="3525" spans="1:19" x14ac:dyDescent="0.2">
      <c r="A3525" s="7">
        <v>44141.498171296298</v>
      </c>
      <c r="B3525" s="1" t="s">
        <v>12400</v>
      </c>
      <c r="C3525" s="1" t="s">
        <v>12401</v>
      </c>
      <c r="D3525" s="1" t="s">
        <v>1621</v>
      </c>
      <c r="E3525" s="1" t="s">
        <v>12402</v>
      </c>
      <c r="F3525" s="7">
        <v>44140</v>
      </c>
      <c r="G3525" s="1" t="s">
        <v>1368</v>
      </c>
      <c r="H3525" s="5">
        <v>10283712</v>
      </c>
      <c r="I3525" s="1">
        <v>1700039919</v>
      </c>
      <c r="J3525" s="1" t="s">
        <v>1369</v>
      </c>
      <c r="K3525" s="1" t="s">
        <v>12135</v>
      </c>
      <c r="L3525" s="1" t="s">
        <v>12403</v>
      </c>
      <c r="M3525" s="1" t="s">
        <v>1879</v>
      </c>
      <c r="N3525" s="1" t="s">
        <v>2060</v>
      </c>
      <c r="O3525" s="1">
        <v>1824</v>
      </c>
      <c r="P3525" s="1" t="s">
        <v>1665</v>
      </c>
      <c r="Q3525" s="1">
        <v>5638</v>
      </c>
      <c r="R3525" s="1" t="str">
        <f>IFERROR(VLOOKUP(K3525,Proveedores!$A$2:$B$500,2,0),"Agregar")</f>
        <v xml:space="preserve">WM ARGENTINA SA </v>
      </c>
      <c r="S3525" s="5">
        <f t="shared" si="55"/>
        <v>10283712</v>
      </c>
    </row>
    <row r="3526" spans="1:19" x14ac:dyDescent="0.2">
      <c r="A3526" s="7">
        <v>44141.513703703706</v>
      </c>
      <c r="B3526" s="1" t="s">
        <v>12404</v>
      </c>
      <c r="C3526" s="1" t="s">
        <v>12405</v>
      </c>
      <c r="D3526" s="1" t="s">
        <v>1621</v>
      </c>
      <c r="E3526" s="1" t="s">
        <v>12406</v>
      </c>
      <c r="F3526" s="7">
        <v>44103</v>
      </c>
      <c r="G3526" s="1" t="s">
        <v>692</v>
      </c>
      <c r="H3526" s="5">
        <v>203.87</v>
      </c>
      <c r="I3526" s="1">
        <v>1911</v>
      </c>
      <c r="J3526" s="1">
        <v>0</v>
      </c>
      <c r="K3526" s="1" t="s">
        <v>6366</v>
      </c>
      <c r="L3526" s="1">
        <v>4</v>
      </c>
      <c r="M3526" s="1" t="s">
        <v>3343</v>
      </c>
      <c r="N3526" s="1" t="s">
        <v>7916</v>
      </c>
      <c r="O3526" s="1">
        <v>12</v>
      </c>
      <c r="P3526" s="1" t="s">
        <v>7917</v>
      </c>
      <c r="Q3526" s="1">
        <v>16.989999999999998</v>
      </c>
      <c r="R3526" s="1" t="str">
        <f>IFERROR(VLOOKUP(K3526,Proveedores!$A$2:$B$500,2,0),"Agregar")</f>
        <v>Pfizer S.R.L.</v>
      </c>
      <c r="S3526" s="5">
        <f t="shared" si="55"/>
        <v>203.88</v>
      </c>
    </row>
    <row r="3527" spans="1:19" x14ac:dyDescent="0.2">
      <c r="A3527" s="7">
        <v>44141.518993055557</v>
      </c>
      <c r="B3527" s="1" t="s">
        <v>12407</v>
      </c>
      <c r="C3527" s="1" t="s">
        <v>12408</v>
      </c>
      <c r="D3527" s="1" t="s">
        <v>1621</v>
      </c>
      <c r="E3527" s="1" t="s">
        <v>12409</v>
      </c>
      <c r="F3527" s="7">
        <v>44088</v>
      </c>
      <c r="G3527" s="1" t="s">
        <v>692</v>
      </c>
      <c r="H3527" s="5">
        <v>3239704.87</v>
      </c>
      <c r="I3527" s="1">
        <v>1819</v>
      </c>
      <c r="J3527" s="1">
        <v>0</v>
      </c>
      <c r="K3527" s="1" t="s">
        <v>6366</v>
      </c>
      <c r="L3527" s="1">
        <v>4</v>
      </c>
      <c r="M3527" s="1" t="s">
        <v>3343</v>
      </c>
      <c r="N3527" s="1" t="s">
        <v>7916</v>
      </c>
      <c r="O3527" s="1">
        <v>190701</v>
      </c>
      <c r="P3527" s="1" t="s">
        <v>7917</v>
      </c>
      <c r="Q3527" s="1">
        <v>16.989999999999998</v>
      </c>
      <c r="R3527" s="1" t="str">
        <f>IFERROR(VLOOKUP(K3527,Proveedores!$A$2:$B$500,2,0),"Agregar")</f>
        <v>Pfizer S.R.L.</v>
      </c>
      <c r="S3527" s="5">
        <f t="shared" si="55"/>
        <v>3240009.9899999998</v>
      </c>
    </row>
    <row r="3528" spans="1:19" x14ac:dyDescent="0.2">
      <c r="A3528" s="7">
        <v>44141.534953703704</v>
      </c>
      <c r="B3528" s="1" t="s">
        <v>12410</v>
      </c>
      <c r="C3528" s="1" t="s">
        <v>12411</v>
      </c>
      <c r="D3528" s="1" t="s">
        <v>1621</v>
      </c>
      <c r="E3528" s="1" t="s">
        <v>12412</v>
      </c>
      <c r="F3528" s="7">
        <v>44140</v>
      </c>
      <c r="G3528" s="1" t="s">
        <v>692</v>
      </c>
      <c r="H3528" s="5">
        <v>1354023</v>
      </c>
      <c r="I3528" s="1" t="s">
        <v>12413</v>
      </c>
      <c r="J3528" s="1" t="s">
        <v>1258</v>
      </c>
      <c r="K3528" s="1" t="s">
        <v>2737</v>
      </c>
      <c r="L3528" s="1">
        <v>6</v>
      </c>
      <c r="M3528" s="1" t="s">
        <v>3353</v>
      </c>
      <c r="N3528" s="1" t="s">
        <v>3532</v>
      </c>
      <c r="O3528" s="1">
        <v>14850</v>
      </c>
      <c r="P3528" s="1" t="s">
        <v>1642</v>
      </c>
      <c r="Q3528" s="1">
        <v>91.18</v>
      </c>
      <c r="R3528" s="1" t="str">
        <f>IFERROR(VLOOKUP(K3528,Proveedores!$A$2:$B$500,2,0),"Agregar")</f>
        <v>LABORATORIOS FABRA S.A.</v>
      </c>
      <c r="S3528" s="5">
        <f t="shared" si="55"/>
        <v>1354023</v>
      </c>
    </row>
    <row r="3529" spans="1:19" x14ac:dyDescent="0.2">
      <c r="A3529" s="7">
        <v>44141.549016203702</v>
      </c>
      <c r="B3529" s="1" t="s">
        <v>12414</v>
      </c>
      <c r="C3529" s="1" t="s">
        <v>12415</v>
      </c>
      <c r="D3529" s="1" t="s">
        <v>1621</v>
      </c>
      <c r="E3529" s="1" t="s">
        <v>12416</v>
      </c>
      <c r="F3529" s="7">
        <v>44140</v>
      </c>
      <c r="G3529" s="1" t="s">
        <v>692</v>
      </c>
      <c r="H3529" s="5">
        <v>2688000</v>
      </c>
      <c r="I3529" s="1" t="s">
        <v>12417</v>
      </c>
      <c r="J3529" s="1">
        <v>0</v>
      </c>
      <c r="K3529" s="1" t="s">
        <v>2737</v>
      </c>
      <c r="L3529" s="1">
        <v>60</v>
      </c>
      <c r="M3529" s="1" t="s">
        <v>2743</v>
      </c>
      <c r="N3529" s="1" t="s">
        <v>12418</v>
      </c>
      <c r="O3529" s="1">
        <v>22400</v>
      </c>
      <c r="P3529" s="1" t="s">
        <v>12419</v>
      </c>
      <c r="Q3529" s="1">
        <v>120</v>
      </c>
      <c r="R3529" s="1" t="str">
        <f>IFERROR(VLOOKUP(K3529,Proveedores!$A$2:$B$500,2,0),"Agregar")</f>
        <v>LABORATORIOS FABRA S.A.</v>
      </c>
      <c r="S3529" s="5">
        <f t="shared" si="55"/>
        <v>2688000</v>
      </c>
    </row>
    <row r="3530" spans="1:19" x14ac:dyDescent="0.2">
      <c r="A3530" s="7">
        <v>44141.55265046296</v>
      </c>
      <c r="B3530" s="1" t="s">
        <v>12420</v>
      </c>
      <c r="C3530" s="1" t="s">
        <v>12421</v>
      </c>
      <c r="D3530" s="1" t="s">
        <v>1621</v>
      </c>
      <c r="E3530" s="1" t="s">
        <v>12422</v>
      </c>
      <c r="F3530" s="7">
        <v>44140</v>
      </c>
      <c r="G3530" s="1" t="s">
        <v>692</v>
      </c>
      <c r="H3530" s="5">
        <v>2179566.7200000002</v>
      </c>
      <c r="I3530" s="1" t="s">
        <v>12423</v>
      </c>
      <c r="J3530" s="1" t="s">
        <v>698</v>
      </c>
      <c r="K3530" s="1" t="s">
        <v>2737</v>
      </c>
      <c r="L3530" s="1">
        <v>6</v>
      </c>
      <c r="M3530" s="1" t="s">
        <v>3353</v>
      </c>
      <c r="N3530" s="1" t="s">
        <v>3532</v>
      </c>
      <c r="O3530" s="1">
        <v>23904</v>
      </c>
      <c r="P3530" s="1" t="s">
        <v>1642</v>
      </c>
      <c r="Q3530" s="1">
        <v>91.18</v>
      </c>
      <c r="R3530" s="1" t="str">
        <f>IFERROR(VLOOKUP(K3530,Proveedores!$A$2:$B$500,2,0),"Agregar")</f>
        <v>LABORATORIOS FABRA S.A.</v>
      </c>
      <c r="S3530" s="5">
        <f t="shared" si="55"/>
        <v>2179566.7200000002</v>
      </c>
    </row>
    <row r="3531" spans="1:19" x14ac:dyDescent="0.2">
      <c r="A3531" s="7">
        <v>44141.651203703703</v>
      </c>
      <c r="B3531" s="1" t="s">
        <v>12424</v>
      </c>
      <c r="C3531" s="1" t="s">
        <v>12425</v>
      </c>
      <c r="D3531" s="1" t="s">
        <v>1621</v>
      </c>
      <c r="E3531" s="1" t="s">
        <v>12426</v>
      </c>
      <c r="F3531" s="7">
        <v>44141</v>
      </c>
      <c r="G3531" s="1" t="s">
        <v>692</v>
      </c>
      <c r="H3531" s="5">
        <v>5654163.7599999998</v>
      </c>
      <c r="I3531" s="1" t="s">
        <v>12427</v>
      </c>
      <c r="J3531" s="1" t="s">
        <v>12428</v>
      </c>
      <c r="K3531" s="1" t="s">
        <v>2737</v>
      </c>
      <c r="L3531" s="1">
        <v>32</v>
      </c>
      <c r="M3531" s="1" t="s">
        <v>3011</v>
      </c>
      <c r="N3531" s="1" t="s">
        <v>4448</v>
      </c>
      <c r="O3531" s="1">
        <v>49672</v>
      </c>
      <c r="P3531" s="1" t="s">
        <v>1642</v>
      </c>
      <c r="Q3531" s="1">
        <v>113.83</v>
      </c>
      <c r="R3531" s="1" t="str">
        <f>IFERROR(VLOOKUP(K3531,Proveedores!$A$2:$B$500,2,0),"Agregar")</f>
        <v>LABORATORIOS FABRA S.A.</v>
      </c>
      <c r="S3531" s="5">
        <f t="shared" si="55"/>
        <v>5654163.7599999998</v>
      </c>
    </row>
    <row r="3532" spans="1:19" x14ac:dyDescent="0.2">
      <c r="A3532" s="7">
        <v>44141.658009259256</v>
      </c>
      <c r="B3532" s="1" t="s">
        <v>12429</v>
      </c>
      <c r="C3532" s="1" t="s">
        <v>12430</v>
      </c>
      <c r="D3532" s="1" t="s">
        <v>1621</v>
      </c>
      <c r="E3532" s="1" t="s">
        <v>12431</v>
      </c>
      <c r="F3532" s="7">
        <v>44141</v>
      </c>
      <c r="G3532" s="1" t="s">
        <v>692</v>
      </c>
      <c r="H3532" s="5">
        <v>391725.55</v>
      </c>
      <c r="I3532" s="1" t="s">
        <v>12432</v>
      </c>
      <c r="J3532" s="1" t="s">
        <v>1258</v>
      </c>
      <c r="K3532" s="1" t="s">
        <v>2737</v>
      </c>
      <c r="L3532" s="1">
        <v>22</v>
      </c>
      <c r="M3532" s="1" t="s">
        <v>3640</v>
      </c>
      <c r="N3532" s="1" t="s">
        <v>12433</v>
      </c>
      <c r="O3532" s="1">
        <v>99930</v>
      </c>
      <c r="P3532" s="1" t="s">
        <v>1819</v>
      </c>
      <c r="Q3532" s="1">
        <v>3.92</v>
      </c>
      <c r="R3532" s="1" t="str">
        <f>IFERROR(VLOOKUP(K3532,Proveedores!$A$2:$B$500,2,0),"Agregar")</f>
        <v>LABORATORIOS FABRA S.A.</v>
      </c>
      <c r="S3532" s="5">
        <f t="shared" si="55"/>
        <v>391725.6</v>
      </c>
    </row>
    <row r="3533" spans="1:19" x14ac:dyDescent="0.2">
      <c r="A3533" s="7">
        <v>44141.664583333331</v>
      </c>
      <c r="B3533" s="1" t="s">
        <v>12434</v>
      </c>
      <c r="C3533" s="1" t="s">
        <v>12435</v>
      </c>
      <c r="D3533" s="1" t="s">
        <v>1621</v>
      </c>
      <c r="E3533" s="1" t="s">
        <v>12436</v>
      </c>
      <c r="F3533" s="7">
        <v>44141</v>
      </c>
      <c r="G3533" s="1" t="s">
        <v>692</v>
      </c>
      <c r="H3533" s="5">
        <v>850082.44</v>
      </c>
      <c r="I3533" s="1" t="s">
        <v>12437</v>
      </c>
      <c r="J3533" s="1">
        <v>0</v>
      </c>
      <c r="K3533" s="1" t="s">
        <v>2737</v>
      </c>
      <c r="L3533" s="1">
        <v>32</v>
      </c>
      <c r="M3533" s="1" t="s">
        <v>3011</v>
      </c>
      <c r="N3533" s="1" t="s">
        <v>4448</v>
      </c>
      <c r="O3533" s="1">
        <v>7468</v>
      </c>
      <c r="P3533" s="1" t="s">
        <v>1642</v>
      </c>
      <c r="Q3533" s="1">
        <v>113.83</v>
      </c>
      <c r="R3533" s="1" t="str">
        <f>IFERROR(VLOOKUP(K3533,Proveedores!$A$2:$B$500,2,0),"Agregar")</f>
        <v>LABORATORIOS FABRA S.A.</v>
      </c>
      <c r="S3533" s="5">
        <f t="shared" si="55"/>
        <v>850082.44</v>
      </c>
    </row>
    <row r="3534" spans="1:19" x14ac:dyDescent="0.2">
      <c r="A3534" s="7">
        <v>44141.674212962964</v>
      </c>
      <c r="B3534" s="1" t="s">
        <v>12438</v>
      </c>
      <c r="C3534" s="1" t="s">
        <v>12439</v>
      </c>
      <c r="D3534" s="1" t="s">
        <v>1621</v>
      </c>
      <c r="E3534" s="1" t="s">
        <v>12440</v>
      </c>
      <c r="F3534" s="7">
        <v>44141</v>
      </c>
      <c r="G3534" s="1" t="s">
        <v>10777</v>
      </c>
      <c r="H3534" s="5">
        <v>9101400</v>
      </c>
      <c r="I3534" s="1">
        <v>2103</v>
      </c>
      <c r="J3534" s="1">
        <v>0</v>
      </c>
      <c r="K3534" s="1" t="s">
        <v>37</v>
      </c>
      <c r="L3534" s="1">
        <v>2</v>
      </c>
      <c r="M3534" s="1" t="s">
        <v>8658</v>
      </c>
      <c r="N3534" s="1" t="s">
        <v>10031</v>
      </c>
      <c r="O3534" s="1">
        <v>1270000</v>
      </c>
      <c r="P3534" s="1" t="s">
        <v>1861</v>
      </c>
      <c r="Q3534" s="1">
        <v>197</v>
      </c>
      <c r="R3534" s="1" t="str">
        <f>IFERROR(VLOOKUP(K3534,Proveedores!$A$2:$B$500,2,0),"Agregar")</f>
        <v>Barack Argentina SRL</v>
      </c>
      <c r="S3534" s="5">
        <f t="shared" si="55"/>
        <v>250190000</v>
      </c>
    </row>
    <row r="3535" spans="1:19" x14ac:dyDescent="0.2">
      <c r="A3535" s="7">
        <v>44141.783356481479</v>
      </c>
      <c r="B3535" s="1" t="s">
        <v>12441</v>
      </c>
      <c r="C3535" s="1" t="s">
        <v>12442</v>
      </c>
      <c r="D3535" s="1" t="s">
        <v>1621</v>
      </c>
      <c r="E3535" s="1" t="s">
        <v>12443</v>
      </c>
      <c r="F3535" s="7">
        <v>44139</v>
      </c>
      <c r="G3535" s="1" t="s">
        <v>1286</v>
      </c>
      <c r="H3535" s="5">
        <v>7218288</v>
      </c>
      <c r="I3535" s="1">
        <v>2102</v>
      </c>
      <c r="J3535" s="1">
        <v>0</v>
      </c>
      <c r="K3535" s="1" t="s">
        <v>1293</v>
      </c>
      <c r="L3535" s="1">
        <v>6</v>
      </c>
      <c r="M3535" s="1" t="s">
        <v>11630</v>
      </c>
      <c r="N3535" s="1" t="s">
        <v>11266</v>
      </c>
      <c r="O3535" s="1">
        <v>69300</v>
      </c>
      <c r="P3535" s="1" t="s">
        <v>1665</v>
      </c>
      <c r="Q3535" s="1">
        <v>104.16</v>
      </c>
      <c r="R3535" s="1" t="str">
        <f>IFERROR(VLOOKUP(K3535,Proveedores!$A$2:$B$500,2,0),"Agregar")</f>
        <v>LABORATORIOS BERNABO S.A.</v>
      </c>
      <c r="S3535" s="5">
        <f t="shared" si="55"/>
        <v>7218288</v>
      </c>
    </row>
    <row r="3536" spans="1:19" x14ac:dyDescent="0.2">
      <c r="A3536" s="7">
        <v>44141.791712962964</v>
      </c>
      <c r="B3536" s="1" t="s">
        <v>12444</v>
      </c>
      <c r="C3536" s="1" t="s">
        <v>12445</v>
      </c>
      <c r="D3536" s="1" t="s">
        <v>1621</v>
      </c>
      <c r="E3536" s="1" t="s">
        <v>12446</v>
      </c>
      <c r="F3536" s="7">
        <v>44139</v>
      </c>
      <c r="G3536" s="1" t="s">
        <v>1286</v>
      </c>
      <c r="H3536" s="5">
        <v>15558584.16</v>
      </c>
      <c r="I3536" s="1">
        <v>2102</v>
      </c>
      <c r="J3536" s="1">
        <v>0</v>
      </c>
      <c r="K3536" s="1" t="s">
        <v>1293</v>
      </c>
      <c r="L3536" s="1">
        <v>4</v>
      </c>
      <c r="M3536" s="1" t="s">
        <v>2321</v>
      </c>
      <c r="N3536" s="1" t="s">
        <v>11270</v>
      </c>
      <c r="O3536" s="1">
        <v>139614</v>
      </c>
      <c r="P3536" s="1" t="s">
        <v>1665</v>
      </c>
      <c r="Q3536" s="1">
        <v>111.44</v>
      </c>
      <c r="R3536" s="1" t="str">
        <f>IFERROR(VLOOKUP(K3536,Proveedores!$A$2:$B$500,2,0),"Agregar")</f>
        <v>LABORATORIOS BERNABO S.A.</v>
      </c>
      <c r="S3536" s="5">
        <f t="shared" si="55"/>
        <v>15558584.16</v>
      </c>
    </row>
    <row r="3537" spans="1:19" x14ac:dyDescent="0.2">
      <c r="A3537" s="7">
        <v>44144.426770833335</v>
      </c>
      <c r="B3537" s="1" t="s">
        <v>12447</v>
      </c>
      <c r="C3537" s="1" t="s">
        <v>12448</v>
      </c>
      <c r="D3537" s="1" t="s">
        <v>1713</v>
      </c>
      <c r="E3537" s="1" t="s">
        <v>12449</v>
      </c>
      <c r="F3537" s="7">
        <v>44140</v>
      </c>
      <c r="G3537" s="1" t="s">
        <v>12450</v>
      </c>
      <c r="H3537" s="5">
        <v>4.2300000000000004</v>
      </c>
      <c r="I3537" s="1">
        <v>2077</v>
      </c>
      <c r="J3537" s="1">
        <v>0</v>
      </c>
      <c r="K3537" s="1" t="s">
        <v>177</v>
      </c>
      <c r="L3537" s="1">
        <v>3</v>
      </c>
      <c r="M3537" s="1" t="s">
        <v>7181</v>
      </c>
      <c r="N3537" s="1" t="s">
        <v>11247</v>
      </c>
      <c r="O3537" s="1">
        <v>83050</v>
      </c>
      <c r="P3537" s="1" t="s">
        <v>3482</v>
      </c>
      <c r="Q3537" s="1">
        <v>140.06</v>
      </c>
      <c r="R3537" s="1" t="str">
        <f>IFERROR(VLOOKUP(K3537,Proveedores!$A$2:$B$500,2,0),"Agregar")</f>
        <v>NOVARTIS ARGENTINA SA</v>
      </c>
      <c r="S3537" s="5">
        <f t="shared" si="55"/>
        <v>11631983</v>
      </c>
    </row>
    <row r="3538" spans="1:19" x14ac:dyDescent="0.2">
      <c r="A3538" s="7">
        <v>44144.439062500001</v>
      </c>
      <c r="B3538" s="1" t="s">
        <v>12451</v>
      </c>
      <c r="C3538" s="1" t="s">
        <v>12452</v>
      </c>
      <c r="D3538" s="1" t="s">
        <v>1713</v>
      </c>
      <c r="E3538" s="1" t="s">
        <v>12453</v>
      </c>
      <c r="F3538" s="7">
        <v>44140</v>
      </c>
      <c r="G3538" s="1" t="s">
        <v>12450</v>
      </c>
      <c r="H3538" s="5">
        <v>2.4900000000000002</v>
      </c>
      <c r="I3538" s="1">
        <v>2078</v>
      </c>
      <c r="J3538" s="1">
        <v>0</v>
      </c>
      <c r="K3538" s="1" t="s">
        <v>177</v>
      </c>
      <c r="L3538" s="1">
        <v>3</v>
      </c>
      <c r="M3538" s="1" t="s">
        <v>7181</v>
      </c>
      <c r="N3538" s="1" t="s">
        <v>11247</v>
      </c>
      <c r="O3538" s="1">
        <v>83050</v>
      </c>
      <c r="P3538" s="1" t="s">
        <v>3482</v>
      </c>
      <c r="Q3538" s="1">
        <v>140.06</v>
      </c>
      <c r="R3538" s="1" t="str">
        <f>IFERROR(VLOOKUP(K3538,Proveedores!$A$2:$B$500,2,0),"Agregar")</f>
        <v>NOVARTIS ARGENTINA SA</v>
      </c>
      <c r="S3538" s="5">
        <f t="shared" si="55"/>
        <v>11631983</v>
      </c>
    </row>
    <row r="3539" spans="1:19" x14ac:dyDescent="0.2">
      <c r="A3539" s="7">
        <v>44144.45590277778</v>
      </c>
      <c r="B3539" s="1" t="s">
        <v>12454</v>
      </c>
      <c r="C3539" s="1" t="s">
        <v>12455</v>
      </c>
      <c r="D3539" s="1" t="s">
        <v>1621</v>
      </c>
      <c r="E3539" s="1" t="s">
        <v>12456</v>
      </c>
      <c r="F3539" s="7">
        <v>44132</v>
      </c>
      <c r="G3539" s="1" t="s">
        <v>1170</v>
      </c>
      <c r="H3539" s="5">
        <v>13001810.58</v>
      </c>
      <c r="I3539" s="1">
        <v>2143</v>
      </c>
      <c r="J3539" s="1">
        <v>0</v>
      </c>
      <c r="K3539" s="1" t="s">
        <v>620</v>
      </c>
      <c r="L3539" s="1">
        <v>1</v>
      </c>
      <c r="M3539" s="1" t="s">
        <v>3807</v>
      </c>
      <c r="N3539" s="1" t="s">
        <v>12323</v>
      </c>
      <c r="O3539" s="1">
        <v>124146</v>
      </c>
      <c r="P3539" s="1" t="s">
        <v>10477</v>
      </c>
      <c r="Q3539" s="1">
        <v>104.73</v>
      </c>
      <c r="R3539" s="1" t="str">
        <f>IFERROR(VLOOKUP(K3539,Proveedores!$A$2:$B$500,2,0),"Agregar")</f>
        <v>PHARMOS S.A.</v>
      </c>
      <c r="S3539" s="5">
        <f t="shared" si="55"/>
        <v>13001810.58</v>
      </c>
    </row>
    <row r="3540" spans="1:19" x14ac:dyDescent="0.2">
      <c r="A3540" s="7">
        <v>44144.472291666665</v>
      </c>
      <c r="B3540" s="1" t="s">
        <v>12457</v>
      </c>
      <c r="C3540" s="1" t="s">
        <v>12458</v>
      </c>
      <c r="D3540" s="1" t="s">
        <v>1621</v>
      </c>
      <c r="E3540" s="1" t="s">
        <v>12459</v>
      </c>
      <c r="F3540" s="7">
        <v>44132</v>
      </c>
      <c r="G3540" s="1" t="s">
        <v>1170</v>
      </c>
      <c r="H3540" s="5">
        <v>7495735.5599999996</v>
      </c>
      <c r="I3540" s="1">
        <v>2143</v>
      </c>
      <c r="J3540" s="1">
        <v>0</v>
      </c>
      <c r="K3540" s="1" t="s">
        <v>620</v>
      </c>
      <c r="L3540" s="1">
        <v>1</v>
      </c>
      <c r="M3540" s="1" t="s">
        <v>3807</v>
      </c>
      <c r="N3540" s="1" t="s">
        <v>12323</v>
      </c>
      <c r="O3540" s="1">
        <v>71572</v>
      </c>
      <c r="P3540" s="1" t="s">
        <v>10477</v>
      </c>
      <c r="Q3540" s="1">
        <v>104.73</v>
      </c>
      <c r="R3540" s="1" t="str">
        <f>IFERROR(VLOOKUP(K3540,Proveedores!$A$2:$B$500,2,0),"Agregar")</f>
        <v>PHARMOS S.A.</v>
      </c>
      <c r="S3540" s="5">
        <f t="shared" si="55"/>
        <v>7495735.5600000005</v>
      </c>
    </row>
    <row r="3541" spans="1:19" x14ac:dyDescent="0.2">
      <c r="A3541" s="7">
        <v>44144.516979166663</v>
      </c>
      <c r="B3541" s="1" t="s">
        <v>12460</v>
      </c>
      <c r="C3541" s="1" t="s">
        <v>12461</v>
      </c>
      <c r="D3541" s="1" t="s">
        <v>1713</v>
      </c>
      <c r="E3541" s="1" t="s">
        <v>12462</v>
      </c>
      <c r="F3541" s="7">
        <v>44130</v>
      </c>
      <c r="G3541" s="1" t="s">
        <v>1162</v>
      </c>
      <c r="H3541" s="5">
        <v>4.5199999999999996</v>
      </c>
      <c r="I3541" s="1">
        <v>1382</v>
      </c>
      <c r="J3541" s="1">
        <v>0</v>
      </c>
      <c r="K3541" s="1" t="s">
        <v>177</v>
      </c>
      <c r="L3541" s="1">
        <v>4</v>
      </c>
      <c r="M3541" s="1" t="s">
        <v>10079</v>
      </c>
      <c r="N3541" s="1" t="s">
        <v>10080</v>
      </c>
      <c r="O3541" s="1">
        <v>373560</v>
      </c>
      <c r="P3541" s="1" t="s">
        <v>2149</v>
      </c>
      <c r="Q3541" s="1">
        <v>91.37</v>
      </c>
      <c r="R3541" s="1" t="str">
        <f>IFERROR(VLOOKUP(K3541,Proveedores!$A$2:$B$500,2,0),"Agregar")</f>
        <v>NOVARTIS ARGENTINA SA</v>
      </c>
      <c r="S3541" s="5">
        <f t="shared" si="55"/>
        <v>34132177.200000003</v>
      </c>
    </row>
    <row r="3542" spans="1:19" x14ac:dyDescent="0.2">
      <c r="A3542" s="7">
        <v>44144.570798611108</v>
      </c>
      <c r="B3542" s="1" t="s">
        <v>12463</v>
      </c>
      <c r="C3542" s="1" t="s">
        <v>12464</v>
      </c>
      <c r="D3542" s="1" t="s">
        <v>1621</v>
      </c>
      <c r="E3542" s="1" t="s">
        <v>12465</v>
      </c>
      <c r="F3542" s="7">
        <v>44131</v>
      </c>
      <c r="G3542" s="1" t="s">
        <v>692</v>
      </c>
      <c r="H3542" s="5">
        <v>533331.19999999995</v>
      </c>
      <c r="I3542" s="1">
        <v>2140</v>
      </c>
      <c r="J3542" s="1">
        <v>0</v>
      </c>
      <c r="K3542" s="1" t="s">
        <v>620</v>
      </c>
      <c r="L3542" s="1">
        <v>6</v>
      </c>
      <c r="M3542" s="1" t="s">
        <v>3984</v>
      </c>
      <c r="N3542" s="1" t="s">
        <v>6917</v>
      </c>
      <c r="O3542" s="1">
        <v>5344</v>
      </c>
      <c r="P3542" s="1" t="s">
        <v>6556</v>
      </c>
      <c r="Q3542" s="1">
        <v>99.8</v>
      </c>
      <c r="R3542" s="1" t="str">
        <f>IFERROR(VLOOKUP(K3542,Proveedores!$A$2:$B$500,2,0),"Agregar")</f>
        <v>PHARMOS S.A.</v>
      </c>
      <c r="S3542" s="5">
        <f t="shared" si="55"/>
        <v>533331.19999999995</v>
      </c>
    </row>
    <row r="3543" spans="1:19" x14ac:dyDescent="0.2">
      <c r="A3543" s="7">
        <v>44144.582824074074</v>
      </c>
      <c r="B3543" s="1" t="s">
        <v>12466</v>
      </c>
      <c r="C3543" s="1" t="s">
        <v>12467</v>
      </c>
      <c r="D3543" s="1" t="s">
        <v>1621</v>
      </c>
      <c r="E3543" s="1" t="s">
        <v>12468</v>
      </c>
      <c r="F3543" s="7">
        <v>44131</v>
      </c>
      <c r="G3543" s="1" t="s">
        <v>692</v>
      </c>
      <c r="H3543" s="5">
        <v>1996000</v>
      </c>
      <c r="I3543" s="1">
        <v>2145</v>
      </c>
      <c r="J3543" s="1" t="s">
        <v>1261</v>
      </c>
      <c r="K3543" s="1" t="s">
        <v>620</v>
      </c>
      <c r="L3543" s="1">
        <v>6</v>
      </c>
      <c r="M3543" s="1" t="s">
        <v>3984</v>
      </c>
      <c r="N3543" s="1" t="s">
        <v>6917</v>
      </c>
      <c r="O3543" s="1">
        <v>20000</v>
      </c>
      <c r="P3543" s="1" t="s">
        <v>6556</v>
      </c>
      <c r="Q3543" s="1">
        <v>99.8</v>
      </c>
      <c r="R3543" s="1" t="str">
        <f>IFERROR(VLOOKUP(K3543,Proveedores!$A$2:$B$500,2,0),"Agregar")</f>
        <v>PHARMOS S.A.</v>
      </c>
      <c r="S3543" s="5">
        <f t="shared" si="55"/>
        <v>1996000</v>
      </c>
    </row>
    <row r="3544" spans="1:19" x14ac:dyDescent="0.2">
      <c r="A3544" s="7">
        <v>44144.594421296293</v>
      </c>
      <c r="B3544" s="1" t="s">
        <v>12469</v>
      </c>
      <c r="C3544" s="1" t="s">
        <v>12470</v>
      </c>
      <c r="D3544" s="1" t="s">
        <v>1621</v>
      </c>
      <c r="E3544" s="1" t="s">
        <v>12471</v>
      </c>
      <c r="F3544" s="7">
        <v>44131</v>
      </c>
      <c r="G3544" s="1" t="s">
        <v>692</v>
      </c>
      <c r="H3544" s="5">
        <v>2994000</v>
      </c>
      <c r="I3544" s="1">
        <v>2145</v>
      </c>
      <c r="J3544" s="1">
        <v>0</v>
      </c>
      <c r="K3544" s="1" t="s">
        <v>620</v>
      </c>
      <c r="L3544" s="1">
        <v>1</v>
      </c>
      <c r="M3544" s="1" t="s">
        <v>3984</v>
      </c>
      <c r="N3544" s="1" t="s">
        <v>6917</v>
      </c>
      <c r="O3544" s="1">
        <v>30000</v>
      </c>
      <c r="P3544" s="1" t="s">
        <v>6556</v>
      </c>
      <c r="Q3544" s="1">
        <v>2994000</v>
      </c>
      <c r="R3544" s="1" t="str">
        <f>IFERROR(VLOOKUP(K3544,Proveedores!$A$2:$B$500,2,0),"Agregar")</f>
        <v>PHARMOS S.A.</v>
      </c>
      <c r="S3544" s="5">
        <f t="shared" si="55"/>
        <v>89820000000</v>
      </c>
    </row>
    <row r="3545" spans="1:19" x14ac:dyDescent="0.2">
      <c r="A3545" s="7">
        <v>44144.601331018515</v>
      </c>
      <c r="B3545" s="1" t="s">
        <v>12472</v>
      </c>
      <c r="C3545" s="1" t="s">
        <v>12473</v>
      </c>
      <c r="D3545" s="1" t="s">
        <v>1621</v>
      </c>
      <c r="E3545" s="1" t="s">
        <v>12474</v>
      </c>
      <c r="F3545" s="7">
        <v>44131</v>
      </c>
      <c r="G3545" s="1" t="s">
        <v>692</v>
      </c>
      <c r="H3545" s="5">
        <v>1741909.2</v>
      </c>
      <c r="I3545" s="1">
        <v>2145</v>
      </c>
      <c r="J3545" s="1">
        <v>0</v>
      </c>
      <c r="K3545" s="1" t="s">
        <v>620</v>
      </c>
      <c r="L3545" s="1">
        <v>6</v>
      </c>
      <c r="M3545" s="1" t="s">
        <v>3984</v>
      </c>
      <c r="N3545" s="1" t="s">
        <v>6917</v>
      </c>
      <c r="O3545" s="1">
        <v>17454</v>
      </c>
      <c r="P3545" s="1" t="s">
        <v>6556</v>
      </c>
      <c r="Q3545" s="1">
        <v>99.8</v>
      </c>
      <c r="R3545" s="1" t="str">
        <f>IFERROR(VLOOKUP(K3545,Proveedores!$A$2:$B$500,2,0),"Agregar")</f>
        <v>PHARMOS S.A.</v>
      </c>
      <c r="S3545" s="5">
        <f t="shared" si="55"/>
        <v>1741909.2</v>
      </c>
    </row>
    <row r="3546" spans="1:19" x14ac:dyDescent="0.2">
      <c r="A3546" s="7">
        <v>44144.652569444443</v>
      </c>
      <c r="B3546" s="1" t="s">
        <v>12475</v>
      </c>
      <c r="C3546" s="1" t="s">
        <v>12476</v>
      </c>
      <c r="D3546" s="1" t="s">
        <v>1621</v>
      </c>
      <c r="E3546" s="1" t="s">
        <v>12477</v>
      </c>
      <c r="F3546" s="7">
        <v>44144</v>
      </c>
      <c r="G3546" s="1" t="s">
        <v>8728</v>
      </c>
      <c r="H3546" s="5">
        <v>18904880</v>
      </c>
      <c r="I3546" s="1">
        <v>2142</v>
      </c>
      <c r="J3546" s="1">
        <v>0</v>
      </c>
      <c r="K3546" s="1" t="s">
        <v>9378</v>
      </c>
      <c r="L3546" s="1">
        <v>16</v>
      </c>
      <c r="M3546" s="1" t="s">
        <v>9379</v>
      </c>
      <c r="N3546" s="1" t="s">
        <v>9380</v>
      </c>
      <c r="O3546" s="1">
        <v>493600</v>
      </c>
      <c r="P3546" s="1" t="s">
        <v>1665</v>
      </c>
      <c r="Q3546" s="1" t="s">
        <v>12304</v>
      </c>
      <c r="R3546" s="1" t="str">
        <f>IFERROR(VLOOKUP(K3546,Proveedores!$A$2:$B$500,2,0),"Agregar")</f>
        <v>BIO PROTEC SRL</v>
      </c>
      <c r="S3546" s="5" t="e">
        <f t="shared" si="55"/>
        <v>#VALUE!</v>
      </c>
    </row>
    <row r="3547" spans="1:19" x14ac:dyDescent="0.2">
      <c r="A3547" s="7">
        <v>44144.658171296294</v>
      </c>
      <c r="B3547" s="1" t="s">
        <v>12478</v>
      </c>
      <c r="C3547" s="1" t="s">
        <v>12479</v>
      </c>
      <c r="D3547" s="1" t="s">
        <v>1621</v>
      </c>
      <c r="E3547" s="1" t="s">
        <v>12480</v>
      </c>
      <c r="F3547" s="7">
        <v>44140</v>
      </c>
      <c r="G3547" s="1" t="s">
        <v>692</v>
      </c>
      <c r="H3547" s="5">
        <v>2224216.5</v>
      </c>
      <c r="I3547" s="1" t="s">
        <v>1816</v>
      </c>
      <c r="J3547" s="1">
        <v>0</v>
      </c>
      <c r="K3547" s="1" t="s">
        <v>1847</v>
      </c>
      <c r="L3547" s="1">
        <v>20</v>
      </c>
      <c r="M3547" s="1" t="s">
        <v>2527</v>
      </c>
      <c r="N3547" s="1" t="s">
        <v>3086</v>
      </c>
      <c r="O3547" s="1">
        <v>62025</v>
      </c>
      <c r="P3547" s="1" t="s">
        <v>2515</v>
      </c>
      <c r="Q3547" s="1">
        <v>35.86</v>
      </c>
      <c r="R3547" s="1" t="str">
        <f>IFERROR(VLOOKUP(K3547,Proveedores!$A$2:$B$500,2,0),"Agregar")</f>
        <v xml:space="preserve">LAFEDAR S.A. </v>
      </c>
      <c r="S3547" s="5">
        <f t="shared" si="55"/>
        <v>2224216.5</v>
      </c>
    </row>
    <row r="3548" spans="1:19" x14ac:dyDescent="0.2">
      <c r="A3548" s="7">
        <v>44144.699108796296</v>
      </c>
      <c r="B3548" s="1" t="s">
        <v>12481</v>
      </c>
      <c r="C3548" s="1" t="s">
        <v>12482</v>
      </c>
      <c r="D3548" s="1" t="s">
        <v>1621</v>
      </c>
      <c r="E3548" s="1" t="s">
        <v>12483</v>
      </c>
      <c r="F3548" s="7">
        <v>44135</v>
      </c>
      <c r="G3548" s="1" t="s">
        <v>759</v>
      </c>
      <c r="H3548" s="5">
        <v>12793095.01</v>
      </c>
      <c r="I3548" s="1">
        <v>1111</v>
      </c>
      <c r="J3548" s="1" t="s">
        <v>763</v>
      </c>
      <c r="K3548" s="1" t="s">
        <v>7912</v>
      </c>
      <c r="L3548" s="1">
        <v>7</v>
      </c>
      <c r="M3548" s="1" t="s">
        <v>2315</v>
      </c>
      <c r="N3548" s="1" t="s">
        <v>7589</v>
      </c>
      <c r="O3548" s="1">
        <v>5100</v>
      </c>
      <c r="P3548" s="1" t="s">
        <v>7907</v>
      </c>
      <c r="Q3548" s="1" t="s">
        <v>12484</v>
      </c>
      <c r="R3548" s="1" t="str">
        <f>IFERROR(VLOOKUP(K3548,Proveedores!$A$2:$B$500,2,0),"Agregar")</f>
        <v>CORREO OFICIAL DE LA REPÚBLICA ARGENTINA S.A..</v>
      </c>
      <c r="S3548" s="5" t="e">
        <f t="shared" si="55"/>
        <v>#VALUE!</v>
      </c>
    </row>
    <row r="3549" spans="1:19" x14ac:dyDescent="0.2">
      <c r="A3549" s="7">
        <v>44144.700868055559</v>
      </c>
      <c r="B3549" s="1" t="s">
        <v>12485</v>
      </c>
      <c r="C3549" s="1" t="s">
        <v>12486</v>
      </c>
      <c r="D3549" s="1" t="s">
        <v>1621</v>
      </c>
      <c r="E3549" s="1" t="s">
        <v>12487</v>
      </c>
      <c r="F3549" s="7">
        <v>44144</v>
      </c>
      <c r="G3549" s="1" t="s">
        <v>692</v>
      </c>
      <c r="H3549" s="5">
        <v>6607603.8399999999</v>
      </c>
      <c r="I3549" s="1" t="s">
        <v>12488</v>
      </c>
      <c r="J3549" s="1" t="s">
        <v>12428</v>
      </c>
      <c r="K3549" s="1" t="s">
        <v>2737</v>
      </c>
      <c r="L3549" s="1">
        <v>32</v>
      </c>
      <c r="M3549" s="1" t="s">
        <v>3011</v>
      </c>
      <c r="N3549" s="1" t="s">
        <v>4448</v>
      </c>
      <c r="O3549" s="1">
        <v>58048</v>
      </c>
      <c r="P3549" s="1" t="s">
        <v>1642</v>
      </c>
      <c r="Q3549" s="1">
        <v>113.83</v>
      </c>
      <c r="R3549" s="1" t="str">
        <f>IFERROR(VLOOKUP(K3549,Proveedores!$A$2:$B$500,2,0),"Agregar")</f>
        <v>LABORATORIOS FABRA S.A.</v>
      </c>
      <c r="S3549" s="5">
        <f t="shared" si="55"/>
        <v>6607603.8399999999</v>
      </c>
    </row>
    <row r="3550" spans="1:19" x14ac:dyDescent="0.2">
      <c r="A3550" s="7">
        <v>44145.366493055553</v>
      </c>
      <c r="B3550" s="1" t="s">
        <v>12489</v>
      </c>
      <c r="C3550" s="1" t="s">
        <v>12490</v>
      </c>
      <c r="D3550" s="1" t="s">
        <v>1621</v>
      </c>
      <c r="E3550" s="1" t="s">
        <v>12491</v>
      </c>
      <c r="F3550" s="7">
        <v>44131</v>
      </c>
      <c r="G3550" s="1" t="s">
        <v>692</v>
      </c>
      <c r="H3550" s="5">
        <v>1752829.18</v>
      </c>
      <c r="I3550" s="1">
        <v>2109</v>
      </c>
      <c r="J3550" s="1">
        <v>0</v>
      </c>
      <c r="K3550" s="1" t="s">
        <v>3431</v>
      </c>
      <c r="L3550" s="1">
        <v>41</v>
      </c>
      <c r="M3550" s="1" t="s">
        <v>2858</v>
      </c>
      <c r="N3550" s="1" t="s">
        <v>3100</v>
      </c>
      <c r="O3550" s="1">
        <v>76376</v>
      </c>
      <c r="P3550" s="1" t="s">
        <v>2860</v>
      </c>
      <c r="Q3550" s="1">
        <v>22.95</v>
      </c>
      <c r="R3550" s="1" t="str">
        <f>IFERROR(VLOOKUP(K3550,Proveedores!$A$2:$B$500,2,0),"Agregar")</f>
        <v>Dr. LAZAR &amp; Cía. S.A.Q.e.I.</v>
      </c>
      <c r="S3550" s="5">
        <f t="shared" si="55"/>
        <v>1752829.2</v>
      </c>
    </row>
    <row r="3551" spans="1:19" x14ac:dyDescent="0.2">
      <c r="A3551" s="7">
        <v>44145.45652777778</v>
      </c>
      <c r="B3551" s="1" t="s">
        <v>12492</v>
      </c>
      <c r="C3551" s="1" t="s">
        <v>12493</v>
      </c>
      <c r="D3551" s="1" t="s">
        <v>1713</v>
      </c>
      <c r="E3551" s="1">
        <v>115</v>
      </c>
      <c r="F3551" s="7">
        <v>44145</v>
      </c>
      <c r="G3551" s="1">
        <v>43922</v>
      </c>
      <c r="H3551" s="5">
        <v>2494800</v>
      </c>
      <c r="I3551" s="1">
        <v>2149</v>
      </c>
      <c r="J3551" s="1">
        <v>0</v>
      </c>
      <c r="K3551" s="1" t="s">
        <v>6302</v>
      </c>
      <c r="L3551" s="1">
        <v>1</v>
      </c>
      <c r="M3551" s="1" t="s">
        <v>11397</v>
      </c>
      <c r="N3551" s="1" t="s">
        <v>12074</v>
      </c>
      <c r="O3551" s="1">
        <v>1</v>
      </c>
      <c r="P3551" s="1" t="s">
        <v>2149</v>
      </c>
      <c r="Q3551" s="1">
        <v>2494800</v>
      </c>
      <c r="R3551" s="1" t="str">
        <f>IFERROR(VLOOKUP(K3551,Proveedores!$A$2:$B$500,2,0),"Agregar")</f>
        <v>VIALERG S.A.</v>
      </c>
      <c r="S3551" s="5">
        <f t="shared" si="55"/>
        <v>2494800</v>
      </c>
    </row>
    <row r="3552" spans="1:19" x14ac:dyDescent="0.2">
      <c r="A3552" s="7">
        <v>44145.463078703702</v>
      </c>
      <c r="B3552" s="1" t="s">
        <v>12494</v>
      </c>
      <c r="C3552" s="1" t="s">
        <v>12495</v>
      </c>
      <c r="D3552" s="1" t="s">
        <v>1713</v>
      </c>
      <c r="E3552" s="1">
        <v>114</v>
      </c>
      <c r="F3552" s="7">
        <v>44145</v>
      </c>
      <c r="G3552" s="1">
        <v>43922</v>
      </c>
      <c r="H3552" s="5">
        <v>2494800</v>
      </c>
      <c r="I3552" s="1">
        <v>2150</v>
      </c>
      <c r="J3552" s="1">
        <v>0</v>
      </c>
      <c r="K3552" s="1" t="s">
        <v>6302</v>
      </c>
      <c r="L3552" s="1">
        <v>1</v>
      </c>
      <c r="M3552" s="1" t="s">
        <v>11397</v>
      </c>
      <c r="N3552" s="1" t="s">
        <v>12074</v>
      </c>
      <c r="O3552" s="1">
        <v>1</v>
      </c>
      <c r="P3552" s="1" t="s">
        <v>2149</v>
      </c>
      <c r="Q3552" s="1">
        <v>2494800</v>
      </c>
      <c r="R3552" s="1" t="str">
        <f>IFERROR(VLOOKUP(K3552,Proveedores!$A$2:$B$500,2,0),"Agregar")</f>
        <v>VIALERG S.A.</v>
      </c>
      <c r="S3552" s="5">
        <f t="shared" si="55"/>
        <v>2494800</v>
      </c>
    </row>
    <row r="3553" spans="1:19" x14ac:dyDescent="0.2">
      <c r="A3553" s="7">
        <v>44146.544560185182</v>
      </c>
      <c r="B3553" s="1" t="s">
        <v>12496</v>
      </c>
      <c r="C3553" s="1" t="s">
        <v>12497</v>
      </c>
      <c r="D3553" s="1" t="s">
        <v>1621</v>
      </c>
      <c r="E3553" s="1" t="s">
        <v>8194</v>
      </c>
      <c r="F3553" s="7">
        <v>44146</v>
      </c>
      <c r="G3553" s="1" t="s">
        <v>10777</v>
      </c>
      <c r="H3553" s="5">
        <v>9101400</v>
      </c>
      <c r="I3553" s="1">
        <v>2151</v>
      </c>
      <c r="J3553" s="1">
        <v>0</v>
      </c>
      <c r="K3553" s="1" t="s">
        <v>37</v>
      </c>
      <c r="L3553" s="1">
        <v>2</v>
      </c>
      <c r="M3553" s="1" t="s">
        <v>8658</v>
      </c>
      <c r="N3553" s="1" t="s">
        <v>10031</v>
      </c>
      <c r="O3553" s="1">
        <v>1270000</v>
      </c>
      <c r="P3553" s="1" t="s">
        <v>1861</v>
      </c>
      <c r="Q3553" s="1">
        <v>197</v>
      </c>
      <c r="R3553" s="1" t="str">
        <f>IFERROR(VLOOKUP(K3553,Proveedores!$A$2:$B$500,2,0),"Agregar")</f>
        <v>Barack Argentina SRL</v>
      </c>
      <c r="S3553" s="5">
        <f t="shared" si="55"/>
        <v>250190000</v>
      </c>
    </row>
    <row r="3554" spans="1:19" x14ac:dyDescent="0.2">
      <c r="A3554" s="7">
        <v>44146.547696759262</v>
      </c>
      <c r="B3554" s="1" t="s">
        <v>12498</v>
      </c>
      <c r="C3554" s="1" t="s">
        <v>12499</v>
      </c>
      <c r="D3554" s="1" t="s">
        <v>1621</v>
      </c>
      <c r="E3554" s="1" t="s">
        <v>12500</v>
      </c>
      <c r="F3554" s="7">
        <v>44146</v>
      </c>
      <c r="G3554" s="1" t="s">
        <v>10777</v>
      </c>
      <c r="H3554" s="5">
        <v>9101400</v>
      </c>
      <c r="I3554" s="1">
        <v>2151</v>
      </c>
      <c r="J3554" s="1">
        <v>0</v>
      </c>
      <c r="K3554" s="1" t="s">
        <v>37</v>
      </c>
      <c r="L3554" s="1">
        <v>2</v>
      </c>
      <c r="M3554" s="1" t="s">
        <v>8658</v>
      </c>
      <c r="N3554" s="1" t="s">
        <v>10031</v>
      </c>
      <c r="O3554" s="1">
        <v>1270000</v>
      </c>
      <c r="P3554" s="1" t="s">
        <v>1861</v>
      </c>
      <c r="Q3554" s="1">
        <v>197</v>
      </c>
      <c r="R3554" s="1" t="str">
        <f>IFERROR(VLOOKUP(K3554,Proveedores!$A$2:$B$500,2,0),"Agregar")</f>
        <v>Barack Argentina SRL</v>
      </c>
      <c r="S3554" s="5">
        <f t="shared" si="55"/>
        <v>250190000</v>
      </c>
    </row>
    <row r="3555" spans="1:19" x14ac:dyDescent="0.2">
      <c r="A3555" s="7">
        <v>44146.568564814814</v>
      </c>
      <c r="B3555" s="1" t="s">
        <v>12501</v>
      </c>
      <c r="C3555" s="1" t="s">
        <v>12502</v>
      </c>
      <c r="D3555" s="1" t="s">
        <v>1621</v>
      </c>
      <c r="E3555" s="1" t="s">
        <v>12503</v>
      </c>
      <c r="F3555" s="7">
        <v>44145</v>
      </c>
      <c r="G3555" s="1" t="s">
        <v>1269</v>
      </c>
      <c r="H3555" s="5">
        <v>187500</v>
      </c>
      <c r="I3555" s="1">
        <v>0</v>
      </c>
      <c r="J3555" s="1">
        <v>0</v>
      </c>
      <c r="K3555" s="1" t="s">
        <v>5024</v>
      </c>
      <c r="L3555" s="1">
        <v>2</v>
      </c>
      <c r="M3555" s="1" t="s">
        <v>12504</v>
      </c>
      <c r="N3555" s="1" t="s">
        <v>12505</v>
      </c>
      <c r="O3555" s="1">
        <v>1500</v>
      </c>
      <c r="P3555" s="1" t="s">
        <v>1892</v>
      </c>
      <c r="Q3555" s="1">
        <v>125</v>
      </c>
      <c r="R3555" s="1" t="str">
        <f>IFERROR(VLOOKUP(K3555,Proveedores!$A$2:$B$500,2,0),"Agregar")</f>
        <v>MG INSUMOS SA</v>
      </c>
      <c r="S3555" s="5">
        <f t="shared" si="55"/>
        <v>187500</v>
      </c>
    </row>
    <row r="3556" spans="1:19" x14ac:dyDescent="0.2">
      <c r="A3556" s="7">
        <v>44146.576192129629</v>
      </c>
      <c r="B3556" s="1" t="s">
        <v>12506</v>
      </c>
      <c r="C3556" s="1" t="s">
        <v>12507</v>
      </c>
      <c r="D3556" s="1" t="s">
        <v>1621</v>
      </c>
      <c r="E3556" s="1" t="s">
        <v>12508</v>
      </c>
      <c r="F3556" s="7">
        <v>44145</v>
      </c>
      <c r="G3556" s="1" t="s">
        <v>1269</v>
      </c>
      <c r="H3556" s="5">
        <v>1437500</v>
      </c>
      <c r="I3556" s="1">
        <v>0</v>
      </c>
      <c r="J3556" s="1">
        <v>0</v>
      </c>
      <c r="K3556" s="1" t="s">
        <v>5024</v>
      </c>
      <c r="L3556" s="1">
        <v>2</v>
      </c>
      <c r="M3556" s="1" t="s">
        <v>12504</v>
      </c>
      <c r="N3556" s="1" t="s">
        <v>12505</v>
      </c>
      <c r="O3556" s="1">
        <v>11500</v>
      </c>
      <c r="P3556" s="1" t="s">
        <v>1665</v>
      </c>
      <c r="Q3556" s="1">
        <v>125</v>
      </c>
      <c r="R3556" s="1" t="str">
        <f>IFERROR(VLOOKUP(K3556,Proveedores!$A$2:$B$500,2,0),"Agregar")</f>
        <v>MG INSUMOS SA</v>
      </c>
      <c r="S3556" s="5">
        <f t="shared" si="55"/>
        <v>1437500</v>
      </c>
    </row>
    <row r="3557" spans="1:19" x14ac:dyDescent="0.2">
      <c r="A3557" s="7">
        <v>44146.661469907405</v>
      </c>
      <c r="B3557" s="1" t="s">
        <v>12509</v>
      </c>
      <c r="C3557" s="1" t="s">
        <v>12510</v>
      </c>
      <c r="D3557" s="1" t="s">
        <v>1621</v>
      </c>
      <c r="E3557" s="1" t="s">
        <v>12511</v>
      </c>
      <c r="F3557" s="7">
        <v>44146</v>
      </c>
      <c r="G3557" s="1" t="s">
        <v>1309</v>
      </c>
      <c r="H3557" s="5">
        <v>120546000</v>
      </c>
      <c r="I3557" s="1">
        <v>2167</v>
      </c>
      <c r="J3557" s="1">
        <v>0</v>
      </c>
      <c r="K3557" s="1" t="s">
        <v>1311</v>
      </c>
      <c r="L3557" s="1">
        <v>1</v>
      </c>
      <c r="M3557" s="1" t="s">
        <v>12512</v>
      </c>
      <c r="N3557" s="1" t="s">
        <v>12513</v>
      </c>
      <c r="O3557" s="1">
        <v>750000</v>
      </c>
      <c r="P3557" s="1" t="s">
        <v>1892</v>
      </c>
      <c r="Q3557" s="1">
        <v>271.5</v>
      </c>
      <c r="R3557" s="1" t="str">
        <f>IFERROR(VLOOKUP(K3557,Proveedores!$A$2:$B$500,2,0),"Agregar")</f>
        <v>BIOSAFETY S.A.</v>
      </c>
      <c r="S3557" s="5">
        <f t="shared" si="55"/>
        <v>203625000</v>
      </c>
    </row>
    <row r="3558" spans="1:19" x14ac:dyDescent="0.2">
      <c r="A3558" s="7">
        <v>44146.663738425923</v>
      </c>
      <c r="B3558" s="1" t="s">
        <v>12514</v>
      </c>
      <c r="C3558" s="1" t="s">
        <v>12515</v>
      </c>
      <c r="D3558" s="1" t="s">
        <v>1621</v>
      </c>
      <c r="E3558" s="1" t="s">
        <v>12516</v>
      </c>
      <c r="F3558" s="7">
        <v>44146</v>
      </c>
      <c r="G3558" s="1" t="s">
        <v>1269</v>
      </c>
      <c r="H3558" s="5">
        <v>9864660</v>
      </c>
      <c r="I3558" s="1">
        <v>0</v>
      </c>
      <c r="J3558" s="1">
        <v>0</v>
      </c>
      <c r="K3558" s="1" t="s">
        <v>367</v>
      </c>
      <c r="L3558" s="1">
        <v>2</v>
      </c>
      <c r="M3558" s="1">
        <v>40546700</v>
      </c>
      <c r="N3558" s="1" t="s">
        <v>12517</v>
      </c>
      <c r="O3558" s="1">
        <v>7350</v>
      </c>
      <c r="P3558" s="1" t="s">
        <v>2149</v>
      </c>
      <c r="Q3558" s="1">
        <v>126</v>
      </c>
      <c r="R3558" s="1" t="str">
        <f>IFERROR(VLOOKUP(K3558,Proveedores!$A$2:$B$500,2,0),"Agregar")</f>
        <v>LABORATORIOS RICHET SA</v>
      </c>
      <c r="S3558" s="5">
        <f t="shared" si="55"/>
        <v>926100</v>
      </c>
    </row>
    <row r="3559" spans="1:19" x14ac:dyDescent="0.2">
      <c r="A3559" s="7">
        <v>44146.663738425923</v>
      </c>
      <c r="B3559" s="1" t="s">
        <v>12514</v>
      </c>
      <c r="C3559" s="1" t="s">
        <v>12515</v>
      </c>
      <c r="D3559" s="1" t="s">
        <v>1621</v>
      </c>
      <c r="E3559" s="1" t="s">
        <v>12516</v>
      </c>
      <c r="F3559" s="7">
        <v>44146</v>
      </c>
      <c r="G3559" s="1" t="s">
        <v>1269</v>
      </c>
      <c r="H3559" s="5">
        <v>9864660</v>
      </c>
      <c r="I3559" s="1">
        <v>0</v>
      </c>
      <c r="J3559" s="1">
        <v>0</v>
      </c>
      <c r="K3559" s="1" t="s">
        <v>367</v>
      </c>
      <c r="L3559" s="1">
        <v>5</v>
      </c>
      <c r="M3559" s="1">
        <v>40130302</v>
      </c>
      <c r="N3559" s="1" t="s">
        <v>12518</v>
      </c>
      <c r="O3559" s="1">
        <v>1260</v>
      </c>
      <c r="P3559" s="1" t="s">
        <v>2149</v>
      </c>
      <c r="Q3559" s="1">
        <v>5790</v>
      </c>
      <c r="R3559" s="1" t="str">
        <f>IFERROR(VLOOKUP(K3559,Proveedores!$A$2:$B$500,2,0),"Agregar")</f>
        <v>LABORATORIOS RICHET SA</v>
      </c>
      <c r="S3559" s="5">
        <f t="shared" si="55"/>
        <v>7295400</v>
      </c>
    </row>
    <row r="3560" spans="1:19" x14ac:dyDescent="0.2">
      <c r="A3560" s="7">
        <v>44146.663738425923</v>
      </c>
      <c r="B3560" s="1" t="s">
        <v>12514</v>
      </c>
      <c r="C3560" s="1" t="s">
        <v>12515</v>
      </c>
      <c r="D3560" s="1" t="s">
        <v>1621</v>
      </c>
      <c r="E3560" s="1" t="s">
        <v>12516</v>
      </c>
      <c r="F3560" s="7">
        <v>44146</v>
      </c>
      <c r="G3560" s="1" t="s">
        <v>1269</v>
      </c>
      <c r="H3560" s="5">
        <v>9864660</v>
      </c>
      <c r="I3560" s="1">
        <v>0</v>
      </c>
      <c r="J3560" s="1">
        <v>0</v>
      </c>
      <c r="K3560" s="1" t="s">
        <v>367</v>
      </c>
      <c r="L3560" s="1">
        <v>6</v>
      </c>
      <c r="M3560" s="1">
        <v>40130304</v>
      </c>
      <c r="N3560" s="1" t="s">
        <v>12519</v>
      </c>
      <c r="O3560" s="1">
        <v>120</v>
      </c>
      <c r="P3560" s="1" t="s">
        <v>2149</v>
      </c>
      <c r="Q3560" s="1">
        <v>9865</v>
      </c>
      <c r="R3560" s="1" t="str">
        <f>IFERROR(VLOOKUP(K3560,Proveedores!$A$2:$B$500,2,0),"Agregar")</f>
        <v>LABORATORIOS RICHET SA</v>
      </c>
      <c r="S3560" s="5">
        <f t="shared" si="55"/>
        <v>1183800</v>
      </c>
    </row>
    <row r="3561" spans="1:19" x14ac:dyDescent="0.2">
      <c r="A3561" s="7">
        <v>44146.663738425923</v>
      </c>
      <c r="B3561" s="1" t="s">
        <v>12514</v>
      </c>
      <c r="C3561" s="1" t="s">
        <v>12515</v>
      </c>
      <c r="D3561" s="1" t="s">
        <v>1621</v>
      </c>
      <c r="E3561" s="1" t="s">
        <v>12516</v>
      </c>
      <c r="F3561" s="7">
        <v>44146</v>
      </c>
      <c r="G3561" s="1" t="s">
        <v>1269</v>
      </c>
      <c r="H3561" s="5">
        <v>9864660</v>
      </c>
      <c r="I3561" s="1">
        <v>0</v>
      </c>
      <c r="J3561" s="1">
        <v>0</v>
      </c>
      <c r="K3561" s="1" t="s">
        <v>367</v>
      </c>
      <c r="L3561" s="1">
        <v>8</v>
      </c>
      <c r="M3561" s="1">
        <v>40538200</v>
      </c>
      <c r="N3561" s="1" t="s">
        <v>11911</v>
      </c>
      <c r="O3561" s="1">
        <v>528</v>
      </c>
      <c r="P3561" s="1" t="s">
        <v>2149</v>
      </c>
      <c r="Q3561" s="1">
        <v>870</v>
      </c>
      <c r="R3561" s="1" t="str">
        <f>IFERROR(VLOOKUP(K3561,Proveedores!$A$2:$B$500,2,0),"Agregar")</f>
        <v>LABORATORIOS RICHET SA</v>
      </c>
      <c r="S3561" s="5">
        <f t="shared" si="55"/>
        <v>459360</v>
      </c>
    </row>
    <row r="3562" spans="1:19" x14ac:dyDescent="0.2">
      <c r="A3562" s="7">
        <v>44146.695439814815</v>
      </c>
      <c r="B3562" s="1" t="s">
        <v>12520</v>
      </c>
      <c r="C3562" s="1" t="s">
        <v>12521</v>
      </c>
      <c r="D3562" s="1" t="s">
        <v>1621</v>
      </c>
      <c r="E3562" s="1" t="s">
        <v>12522</v>
      </c>
      <c r="F3562" s="7">
        <v>44133</v>
      </c>
      <c r="G3562" s="1" t="s">
        <v>692</v>
      </c>
      <c r="H3562" s="5">
        <v>131476.79999999999</v>
      </c>
      <c r="I3562" s="1">
        <v>2156</v>
      </c>
      <c r="J3562" s="1">
        <v>0</v>
      </c>
      <c r="K3562" s="1" t="s">
        <v>620</v>
      </c>
      <c r="L3562" s="1">
        <v>9</v>
      </c>
      <c r="M3562" s="1" t="s">
        <v>3817</v>
      </c>
      <c r="N3562" s="1" t="s">
        <v>10476</v>
      </c>
      <c r="O3562" s="1">
        <v>1118</v>
      </c>
      <c r="P3562" s="1" t="s">
        <v>10477</v>
      </c>
      <c r="Q3562" s="1">
        <v>117.6</v>
      </c>
      <c r="R3562" s="1" t="str">
        <f>IFERROR(VLOOKUP(K3562,Proveedores!$A$2:$B$500,2,0),"Agregar")</f>
        <v>PHARMOS S.A.</v>
      </c>
      <c r="S3562" s="5">
        <f t="shared" si="55"/>
        <v>131476.79999999999</v>
      </c>
    </row>
    <row r="3563" spans="1:19" x14ac:dyDescent="0.2">
      <c r="A3563" s="7">
        <v>44146.701678240737</v>
      </c>
      <c r="B3563" s="1" t="s">
        <v>12523</v>
      </c>
      <c r="C3563" s="1" t="s">
        <v>12524</v>
      </c>
      <c r="D3563" s="1" t="s">
        <v>1621</v>
      </c>
      <c r="E3563" s="1" t="s">
        <v>12525</v>
      </c>
      <c r="F3563" s="7">
        <v>44133</v>
      </c>
      <c r="G3563" s="1" t="s">
        <v>692</v>
      </c>
      <c r="H3563" s="5">
        <v>3241173.6</v>
      </c>
      <c r="I3563" s="1">
        <v>2156</v>
      </c>
      <c r="J3563" s="1">
        <v>0</v>
      </c>
      <c r="K3563" s="1" t="s">
        <v>620</v>
      </c>
      <c r="L3563" s="1">
        <v>9</v>
      </c>
      <c r="M3563" s="1" t="s">
        <v>3817</v>
      </c>
      <c r="N3563" s="1" t="s">
        <v>10476</v>
      </c>
      <c r="O3563" s="1">
        <v>27561</v>
      </c>
      <c r="P3563" s="1" t="s">
        <v>10477</v>
      </c>
      <c r="Q3563" s="1">
        <v>117.6</v>
      </c>
      <c r="R3563" s="1" t="str">
        <f>IFERROR(VLOOKUP(K3563,Proveedores!$A$2:$B$500,2,0),"Agregar")</f>
        <v>PHARMOS S.A.</v>
      </c>
      <c r="S3563" s="5">
        <f t="shared" si="55"/>
        <v>3241173.5999999996</v>
      </c>
    </row>
    <row r="3564" spans="1:19" x14ac:dyDescent="0.2">
      <c r="A3564" s="7">
        <v>44146.709826388891</v>
      </c>
      <c r="B3564" s="1" t="s">
        <v>12526</v>
      </c>
      <c r="C3564" s="1" t="s">
        <v>12527</v>
      </c>
      <c r="D3564" s="1" t="s">
        <v>1621</v>
      </c>
      <c r="E3564" s="1" t="s">
        <v>12528</v>
      </c>
      <c r="F3564" s="7">
        <v>44133</v>
      </c>
      <c r="G3564" s="1" t="s">
        <v>692</v>
      </c>
      <c r="H3564" s="5">
        <v>3241056</v>
      </c>
      <c r="I3564" s="1">
        <v>2156</v>
      </c>
      <c r="J3564" s="1">
        <v>0</v>
      </c>
      <c r="K3564" s="1" t="s">
        <v>620</v>
      </c>
      <c r="L3564" s="1">
        <v>9</v>
      </c>
      <c r="M3564" s="1" t="s">
        <v>3817</v>
      </c>
      <c r="N3564" s="1" t="s">
        <v>10476</v>
      </c>
      <c r="O3564" s="1">
        <v>27560</v>
      </c>
      <c r="P3564" s="1" t="s">
        <v>10477</v>
      </c>
      <c r="Q3564" s="1">
        <v>117.6</v>
      </c>
      <c r="R3564" s="1" t="str">
        <f>IFERROR(VLOOKUP(K3564,Proveedores!$A$2:$B$500,2,0),"Agregar")</f>
        <v>PHARMOS S.A.</v>
      </c>
      <c r="S3564" s="5">
        <f t="shared" si="55"/>
        <v>3241056</v>
      </c>
    </row>
    <row r="3565" spans="1:19" x14ac:dyDescent="0.2">
      <c r="A3565" s="7">
        <v>44146.846099537041</v>
      </c>
      <c r="B3565" s="1" t="s">
        <v>12529</v>
      </c>
      <c r="C3565" s="1" t="s">
        <v>12530</v>
      </c>
      <c r="D3565" s="1" t="s">
        <v>1621</v>
      </c>
      <c r="E3565" s="1" t="s">
        <v>12531</v>
      </c>
      <c r="F3565" s="7">
        <v>44140</v>
      </c>
      <c r="G3565" s="1" t="s">
        <v>1209</v>
      </c>
      <c r="H3565" s="5">
        <v>2155000</v>
      </c>
      <c r="I3565" s="1" t="s">
        <v>12532</v>
      </c>
      <c r="J3565" s="1" t="s">
        <v>1210</v>
      </c>
      <c r="K3565" s="1" t="s">
        <v>11019</v>
      </c>
      <c r="L3565" s="1">
        <v>1</v>
      </c>
      <c r="M3565" s="1" t="s">
        <v>12533</v>
      </c>
      <c r="N3565" s="1" t="s">
        <v>12534</v>
      </c>
      <c r="O3565" s="1">
        <v>1500</v>
      </c>
      <c r="P3565" s="1" t="s">
        <v>12535</v>
      </c>
      <c r="Q3565" s="1">
        <v>1437</v>
      </c>
      <c r="R3565" s="1" t="str">
        <f>IFERROR(VLOOKUP(K3565,Proveedores!$A$2:$B$500,2,0),"Agregar")</f>
        <v>Drogueria Varadero S.A.</v>
      </c>
      <c r="S3565" s="5">
        <f t="shared" si="55"/>
        <v>2155500</v>
      </c>
    </row>
    <row r="3566" spans="1:19" x14ac:dyDescent="0.2">
      <c r="A3566" s="7">
        <v>44146.933356481481</v>
      </c>
      <c r="B3566" s="1" t="s">
        <v>12536</v>
      </c>
      <c r="C3566" s="1" t="s">
        <v>12537</v>
      </c>
      <c r="D3566" s="1" t="s">
        <v>1621</v>
      </c>
      <c r="E3566" s="1">
        <v>14116</v>
      </c>
      <c r="F3566" s="7">
        <v>44125</v>
      </c>
      <c r="G3566" s="1" t="s">
        <v>234</v>
      </c>
      <c r="H3566" s="5">
        <v>641884.5</v>
      </c>
      <c r="I3566" s="1">
        <v>1217</v>
      </c>
      <c r="J3566" s="1" t="s">
        <v>1141</v>
      </c>
      <c r="K3566" s="1" t="s">
        <v>12538</v>
      </c>
      <c r="L3566" s="1">
        <v>1</v>
      </c>
      <c r="M3566" s="1" t="s">
        <v>4086</v>
      </c>
      <c r="N3566" s="1" t="s">
        <v>4087</v>
      </c>
      <c r="O3566" s="1">
        <v>317</v>
      </c>
      <c r="P3566" s="1" t="s">
        <v>1665</v>
      </c>
      <c r="Q3566" s="1">
        <v>2024.87</v>
      </c>
      <c r="R3566" s="1" t="str">
        <f>IFERROR(VLOOKUP(K3566,Proveedores!$A$2:$B$500,2,0),"Agregar")</f>
        <v>MERCK S.A.</v>
      </c>
      <c r="S3566" s="5">
        <f t="shared" si="55"/>
        <v>641883.78999999992</v>
      </c>
    </row>
    <row r="3567" spans="1:19" x14ac:dyDescent="0.2">
      <c r="A3567" s="7">
        <v>44147</v>
      </c>
      <c r="B3567" s="1" t="s">
        <v>12539</v>
      </c>
      <c r="C3567" s="1" t="s">
        <v>12540</v>
      </c>
      <c r="D3567" s="1" t="s">
        <v>1621</v>
      </c>
      <c r="E3567" s="1" t="s">
        <v>12541</v>
      </c>
      <c r="F3567" s="7" t="s">
        <v>12542</v>
      </c>
      <c r="G3567" s="1" t="s">
        <v>42</v>
      </c>
      <c r="H3567" s="5">
        <v>32374252.600000001</v>
      </c>
      <c r="I3567" s="1">
        <v>0</v>
      </c>
      <c r="J3567" s="1">
        <v>0</v>
      </c>
      <c r="K3567" s="1" t="s">
        <v>11503</v>
      </c>
      <c r="L3567" s="1">
        <v>1</v>
      </c>
      <c r="M3567" s="1" t="s">
        <v>11917</v>
      </c>
      <c r="N3567" s="1" t="s">
        <v>11505</v>
      </c>
      <c r="O3567" s="1">
        <v>17472</v>
      </c>
      <c r="P3567" s="1" t="s">
        <v>12543</v>
      </c>
      <c r="Q3567" s="1" t="s">
        <v>12544</v>
      </c>
      <c r="R3567" s="1" t="str">
        <f>IFERROR(VLOOKUP(K3567,Proveedores!$A$2:$B$500,2,0),"Agregar")</f>
        <v>FABRICA DE ALIMENTOS SANTA CLARA S.A</v>
      </c>
      <c r="S3567" s="5" t="e">
        <f t="shared" si="55"/>
        <v>#VALUE!</v>
      </c>
    </row>
    <row r="3568" spans="1:19" x14ac:dyDescent="0.2">
      <c r="A3568" s="7">
        <v>44147</v>
      </c>
      <c r="B3568" s="1" t="s">
        <v>12539</v>
      </c>
      <c r="C3568" s="1" t="s">
        <v>12540</v>
      </c>
      <c r="D3568" s="1" t="s">
        <v>1621</v>
      </c>
      <c r="E3568" s="1" t="s">
        <v>12541</v>
      </c>
      <c r="F3568" s="7" t="s">
        <v>12542</v>
      </c>
      <c r="G3568" s="1" t="s">
        <v>42</v>
      </c>
      <c r="H3568" s="5">
        <v>32374252.600000001</v>
      </c>
      <c r="I3568" s="1">
        <v>0</v>
      </c>
      <c r="J3568" s="1">
        <v>0</v>
      </c>
      <c r="K3568" s="1" t="s">
        <v>11503</v>
      </c>
      <c r="L3568" s="1">
        <v>2</v>
      </c>
      <c r="M3568" s="1" t="s">
        <v>11917</v>
      </c>
      <c r="N3568" s="1" t="s">
        <v>11505</v>
      </c>
      <c r="O3568" s="1">
        <v>17472</v>
      </c>
      <c r="P3568" s="1" t="s">
        <v>12543</v>
      </c>
      <c r="Q3568" s="1" t="s">
        <v>12544</v>
      </c>
      <c r="R3568" s="1" t="str">
        <f>IFERROR(VLOOKUP(K3568,Proveedores!$A$2:$B$500,2,0),"Agregar")</f>
        <v>FABRICA DE ALIMENTOS SANTA CLARA S.A</v>
      </c>
      <c r="S3568" s="5" t="e">
        <f t="shared" si="55"/>
        <v>#VALUE!</v>
      </c>
    </row>
    <row r="3569" spans="1:19" x14ac:dyDescent="0.2">
      <c r="A3569" s="7">
        <v>44147</v>
      </c>
      <c r="B3569" s="1" t="s">
        <v>12539</v>
      </c>
      <c r="C3569" s="1" t="s">
        <v>12540</v>
      </c>
      <c r="D3569" s="1" t="s">
        <v>1621</v>
      </c>
      <c r="E3569" s="1" t="s">
        <v>12541</v>
      </c>
      <c r="F3569" s="7" t="s">
        <v>12542</v>
      </c>
      <c r="G3569" s="1" t="s">
        <v>42</v>
      </c>
      <c r="H3569" s="5">
        <v>32374252.600000001</v>
      </c>
      <c r="I3569" s="1">
        <v>0</v>
      </c>
      <c r="J3569" s="1">
        <v>0</v>
      </c>
      <c r="K3569" s="1" t="s">
        <v>11503</v>
      </c>
      <c r="L3569" s="1">
        <v>3</v>
      </c>
      <c r="M3569" s="1" t="s">
        <v>11917</v>
      </c>
      <c r="N3569" s="1" t="s">
        <v>11505</v>
      </c>
      <c r="O3569" s="1">
        <v>5000</v>
      </c>
      <c r="P3569" s="1" t="s">
        <v>12543</v>
      </c>
      <c r="Q3569" s="1" t="s">
        <v>12544</v>
      </c>
      <c r="R3569" s="1" t="str">
        <f>IFERROR(VLOOKUP(K3569,Proveedores!$A$2:$B$500,2,0),"Agregar")</f>
        <v>FABRICA DE ALIMENTOS SANTA CLARA S.A</v>
      </c>
      <c r="S3569" s="5" t="e">
        <f t="shared" si="55"/>
        <v>#VALUE!</v>
      </c>
    </row>
    <row r="3570" spans="1:19" x14ac:dyDescent="0.2">
      <c r="A3570" s="7">
        <v>44147</v>
      </c>
      <c r="B3570" s="1" t="s">
        <v>12539</v>
      </c>
      <c r="C3570" s="1" t="s">
        <v>12540</v>
      </c>
      <c r="D3570" s="1" t="s">
        <v>1621</v>
      </c>
      <c r="E3570" s="1" t="s">
        <v>12541</v>
      </c>
      <c r="F3570" s="7" t="s">
        <v>12542</v>
      </c>
      <c r="G3570" s="1" t="s">
        <v>42</v>
      </c>
      <c r="H3570" s="5">
        <v>32374252.600000001</v>
      </c>
      <c r="I3570" s="1">
        <v>0</v>
      </c>
      <c r="J3570" s="1">
        <v>0</v>
      </c>
      <c r="K3570" s="1" t="s">
        <v>11503</v>
      </c>
      <c r="L3570" s="1">
        <v>4</v>
      </c>
      <c r="M3570" s="1" t="s">
        <v>11917</v>
      </c>
      <c r="N3570" s="1" t="s">
        <v>11505</v>
      </c>
      <c r="O3570" s="1">
        <v>13000</v>
      </c>
      <c r="P3570" s="1" t="s">
        <v>12543</v>
      </c>
      <c r="Q3570" s="1" t="s">
        <v>12544</v>
      </c>
      <c r="R3570" s="1" t="str">
        <f>IFERROR(VLOOKUP(K3570,Proveedores!$A$2:$B$500,2,0),"Agregar")</f>
        <v>FABRICA DE ALIMENTOS SANTA CLARA S.A</v>
      </c>
      <c r="S3570" s="5" t="e">
        <f t="shared" si="55"/>
        <v>#VALUE!</v>
      </c>
    </row>
    <row r="3571" spans="1:19" x14ac:dyDescent="0.2">
      <c r="A3571" s="7">
        <v>44147</v>
      </c>
      <c r="B3571" s="1" t="s">
        <v>12539</v>
      </c>
      <c r="C3571" s="1" t="s">
        <v>12540</v>
      </c>
      <c r="D3571" s="1" t="s">
        <v>1621</v>
      </c>
      <c r="E3571" s="1" t="s">
        <v>12541</v>
      </c>
      <c r="F3571" s="7" t="s">
        <v>12542</v>
      </c>
      <c r="G3571" s="1" t="s">
        <v>42</v>
      </c>
      <c r="H3571" s="5">
        <v>32374252.600000001</v>
      </c>
      <c r="I3571" s="1">
        <v>0</v>
      </c>
      <c r="J3571" s="1">
        <v>0</v>
      </c>
      <c r="K3571" s="1" t="s">
        <v>11503</v>
      </c>
      <c r="L3571" s="1">
        <v>5</v>
      </c>
      <c r="M3571" s="1" t="s">
        <v>11917</v>
      </c>
      <c r="N3571" s="1" t="s">
        <v>11505</v>
      </c>
      <c r="O3571" s="1">
        <v>10000</v>
      </c>
      <c r="P3571" s="1" t="s">
        <v>12543</v>
      </c>
      <c r="Q3571" s="1" t="s">
        <v>12544</v>
      </c>
      <c r="R3571" s="1" t="str">
        <f>IFERROR(VLOOKUP(K3571,Proveedores!$A$2:$B$500,2,0),"Agregar")</f>
        <v>FABRICA DE ALIMENTOS SANTA CLARA S.A</v>
      </c>
      <c r="S3571" s="5" t="e">
        <f t="shared" si="55"/>
        <v>#VALUE!</v>
      </c>
    </row>
    <row r="3572" spans="1:19" x14ac:dyDescent="0.2">
      <c r="A3572" s="7">
        <v>44147</v>
      </c>
      <c r="B3572" s="1" t="s">
        <v>12539</v>
      </c>
      <c r="C3572" s="1" t="s">
        <v>12540</v>
      </c>
      <c r="D3572" s="1" t="s">
        <v>1621</v>
      </c>
      <c r="E3572" s="1" t="s">
        <v>12541</v>
      </c>
      <c r="F3572" s="7" t="s">
        <v>12542</v>
      </c>
      <c r="G3572" s="1" t="s">
        <v>42</v>
      </c>
      <c r="H3572" s="5">
        <v>32374252.600000001</v>
      </c>
      <c r="I3572" s="1">
        <v>0</v>
      </c>
      <c r="J3572" s="1">
        <v>0</v>
      </c>
      <c r="K3572" s="1" t="s">
        <v>11503</v>
      </c>
      <c r="L3572" s="1">
        <v>6</v>
      </c>
      <c r="M3572" s="1" t="s">
        <v>11917</v>
      </c>
      <c r="N3572" s="1" t="s">
        <v>11505</v>
      </c>
      <c r="O3572" s="1">
        <v>6900</v>
      </c>
      <c r="P3572" s="1" t="s">
        <v>12543</v>
      </c>
      <c r="Q3572" s="1" t="s">
        <v>12544</v>
      </c>
      <c r="R3572" s="1" t="str">
        <f>IFERROR(VLOOKUP(K3572,Proveedores!$A$2:$B$500,2,0),"Agregar")</f>
        <v>FABRICA DE ALIMENTOS SANTA CLARA S.A</v>
      </c>
      <c r="S3572" s="5" t="e">
        <f t="shared" si="55"/>
        <v>#VALUE!</v>
      </c>
    </row>
    <row r="3573" spans="1:19" x14ac:dyDescent="0.2">
      <c r="A3573" s="7">
        <v>44147</v>
      </c>
      <c r="B3573" s="1" t="s">
        <v>12539</v>
      </c>
      <c r="C3573" s="1" t="s">
        <v>12540</v>
      </c>
      <c r="D3573" s="1" t="s">
        <v>1621</v>
      </c>
      <c r="E3573" s="1" t="s">
        <v>12541</v>
      </c>
      <c r="F3573" s="7" t="s">
        <v>12542</v>
      </c>
      <c r="G3573" s="1" t="s">
        <v>42</v>
      </c>
      <c r="H3573" s="5">
        <v>32374252.600000001</v>
      </c>
      <c r="I3573" s="1">
        <v>0</v>
      </c>
      <c r="J3573" s="1">
        <v>0</v>
      </c>
      <c r="K3573" s="1" t="s">
        <v>11503</v>
      </c>
      <c r="L3573" s="1">
        <v>7</v>
      </c>
      <c r="M3573" s="1" t="s">
        <v>11917</v>
      </c>
      <c r="N3573" s="1" t="s">
        <v>11505</v>
      </c>
      <c r="O3573" s="1">
        <v>17472</v>
      </c>
      <c r="P3573" s="1" t="s">
        <v>12543</v>
      </c>
      <c r="Q3573" s="1" t="s">
        <v>12544</v>
      </c>
      <c r="R3573" s="1" t="str">
        <f>IFERROR(VLOOKUP(K3573,Proveedores!$A$2:$B$500,2,0),"Agregar")</f>
        <v>FABRICA DE ALIMENTOS SANTA CLARA S.A</v>
      </c>
      <c r="S3573" s="5" t="e">
        <f t="shared" si="55"/>
        <v>#VALUE!</v>
      </c>
    </row>
    <row r="3574" spans="1:19" x14ac:dyDescent="0.2">
      <c r="A3574" s="7">
        <v>44147</v>
      </c>
      <c r="B3574" s="1" t="s">
        <v>12539</v>
      </c>
      <c r="C3574" s="1" t="s">
        <v>12540</v>
      </c>
      <c r="D3574" s="1" t="s">
        <v>1621</v>
      </c>
      <c r="E3574" s="1" t="s">
        <v>12541</v>
      </c>
      <c r="F3574" s="7" t="s">
        <v>12542</v>
      </c>
      <c r="G3574" s="1" t="s">
        <v>42</v>
      </c>
      <c r="H3574" s="5">
        <v>32374252.600000001</v>
      </c>
      <c r="I3574" s="1">
        <v>0</v>
      </c>
      <c r="J3574" s="1">
        <v>0</v>
      </c>
      <c r="K3574" s="1" t="s">
        <v>11503</v>
      </c>
      <c r="L3574" s="1">
        <v>8</v>
      </c>
      <c r="M3574" s="1" t="s">
        <v>11917</v>
      </c>
      <c r="N3574" s="1" t="s">
        <v>11505</v>
      </c>
      <c r="O3574" s="1">
        <v>17472</v>
      </c>
      <c r="P3574" s="1" t="s">
        <v>12543</v>
      </c>
      <c r="Q3574" s="1" t="s">
        <v>12544</v>
      </c>
      <c r="R3574" s="1" t="str">
        <f>IFERROR(VLOOKUP(K3574,Proveedores!$A$2:$B$500,2,0),"Agregar")</f>
        <v>FABRICA DE ALIMENTOS SANTA CLARA S.A</v>
      </c>
      <c r="S3574" s="5" t="e">
        <f t="shared" si="55"/>
        <v>#VALUE!</v>
      </c>
    </row>
    <row r="3575" spans="1:19" x14ac:dyDescent="0.2">
      <c r="A3575" s="7">
        <v>44147</v>
      </c>
      <c r="B3575" s="1" t="s">
        <v>12545</v>
      </c>
      <c r="C3575" s="1" t="s">
        <v>12546</v>
      </c>
      <c r="D3575" s="1" t="s">
        <v>1713</v>
      </c>
      <c r="E3575" s="1" t="s">
        <v>12547</v>
      </c>
      <c r="F3575" s="7" t="s">
        <v>12542</v>
      </c>
      <c r="G3575" s="1" t="s">
        <v>8644</v>
      </c>
      <c r="H3575" s="5">
        <v>548849.94999999995</v>
      </c>
      <c r="I3575" s="1" t="s">
        <v>8767</v>
      </c>
      <c r="J3575" s="1">
        <v>0</v>
      </c>
      <c r="K3575" s="1" t="s">
        <v>1426</v>
      </c>
      <c r="L3575" s="1" t="s">
        <v>11302</v>
      </c>
      <c r="M3575" s="1" t="s">
        <v>8768</v>
      </c>
      <c r="N3575" s="1" t="s">
        <v>12548</v>
      </c>
      <c r="O3575" s="1">
        <v>5000</v>
      </c>
      <c r="P3575" s="1" t="s">
        <v>7528</v>
      </c>
      <c r="Q3575" s="1">
        <v>109.77</v>
      </c>
      <c r="R3575" s="1" t="str">
        <f>IFERROR(VLOOKUP(K3575,Proveedores!$A$2:$B$500,2,0),"Agregar")</f>
        <v>SOUTEX S.A.</v>
      </c>
      <c r="S3575" s="5">
        <f t="shared" si="55"/>
        <v>548850</v>
      </c>
    </row>
    <row r="3576" spans="1:19" x14ac:dyDescent="0.2">
      <c r="A3576" s="7">
        <v>44147</v>
      </c>
      <c r="B3576" s="1" t="s">
        <v>12549</v>
      </c>
      <c r="C3576" s="1" t="s">
        <v>12550</v>
      </c>
      <c r="D3576" s="1" t="s">
        <v>1621</v>
      </c>
      <c r="E3576" s="1" t="s">
        <v>12551</v>
      </c>
      <c r="F3576" s="7" t="s">
        <v>12542</v>
      </c>
      <c r="G3576" s="1" t="s">
        <v>692</v>
      </c>
      <c r="H3576" s="5">
        <v>5327007.5999999996</v>
      </c>
      <c r="I3576" s="1">
        <v>13631</v>
      </c>
      <c r="J3576" s="1" t="s">
        <v>1267</v>
      </c>
      <c r="K3576" s="1" t="s">
        <v>713</v>
      </c>
      <c r="L3576" s="1">
        <v>36</v>
      </c>
      <c r="M3576" s="1" t="s">
        <v>2374</v>
      </c>
      <c r="N3576" s="1" t="s">
        <v>3594</v>
      </c>
      <c r="O3576" s="1">
        <v>720840</v>
      </c>
      <c r="P3576" s="1" t="s">
        <v>1665</v>
      </c>
      <c r="Q3576" s="1" t="s">
        <v>12240</v>
      </c>
      <c r="R3576" s="1" t="str">
        <f>IFERROR(VLOOKUP(K3576,Proveedores!$A$2:$B$500,2,0),"Agregar")</f>
        <v>FERAVAL S.A.</v>
      </c>
      <c r="S3576" s="5" t="e">
        <f t="shared" si="55"/>
        <v>#VALUE!</v>
      </c>
    </row>
    <row r="3577" spans="1:19" x14ac:dyDescent="0.2">
      <c r="A3577" s="7">
        <v>44147</v>
      </c>
      <c r="B3577" s="1" t="s">
        <v>12552</v>
      </c>
      <c r="C3577" s="1" t="s">
        <v>12553</v>
      </c>
      <c r="D3577" s="1" t="s">
        <v>1621</v>
      </c>
      <c r="E3577" s="1" t="s">
        <v>12554</v>
      </c>
      <c r="F3577" s="7" t="s">
        <v>12542</v>
      </c>
      <c r="G3577" s="1" t="s">
        <v>692</v>
      </c>
      <c r="H3577" s="5">
        <v>5371347.5999999996</v>
      </c>
      <c r="I3577" s="1">
        <v>13642</v>
      </c>
      <c r="J3577" s="1">
        <v>0</v>
      </c>
      <c r="K3577" s="1" t="s">
        <v>713</v>
      </c>
      <c r="L3577" s="1">
        <v>36</v>
      </c>
      <c r="M3577" s="1" t="s">
        <v>2374</v>
      </c>
      <c r="N3577" s="1" t="s">
        <v>3594</v>
      </c>
      <c r="O3577" s="1">
        <v>726840</v>
      </c>
      <c r="P3577" s="1" t="s">
        <v>1665</v>
      </c>
      <c r="Q3577" s="1" t="s">
        <v>12240</v>
      </c>
      <c r="R3577" s="1" t="str">
        <f>IFERROR(VLOOKUP(K3577,Proveedores!$A$2:$B$500,2,0),"Agregar")</f>
        <v>FERAVAL S.A.</v>
      </c>
      <c r="S3577" s="5" t="e">
        <f t="shared" si="55"/>
        <v>#VALUE!</v>
      </c>
    </row>
    <row r="3578" spans="1:19" x14ac:dyDescent="0.2">
      <c r="A3578" s="7">
        <v>44147</v>
      </c>
      <c r="B3578" s="1" t="s">
        <v>12555</v>
      </c>
      <c r="C3578" s="1" t="s">
        <v>12556</v>
      </c>
      <c r="D3578" s="1" t="s">
        <v>1621</v>
      </c>
      <c r="E3578" s="1" t="s">
        <v>12557</v>
      </c>
      <c r="F3578" s="7" t="s">
        <v>12558</v>
      </c>
      <c r="G3578" s="1" t="s">
        <v>1280</v>
      </c>
      <c r="H3578" s="5">
        <v>7590000</v>
      </c>
      <c r="I3578" s="1" t="s">
        <v>10438</v>
      </c>
      <c r="J3578" s="1" t="s">
        <v>1281</v>
      </c>
      <c r="K3578" s="1" t="s">
        <v>620</v>
      </c>
      <c r="L3578" s="1">
        <v>1</v>
      </c>
      <c r="M3578" s="1" t="s">
        <v>7329</v>
      </c>
      <c r="N3578" s="1" t="s">
        <v>7330</v>
      </c>
      <c r="O3578" s="1">
        <v>5500000</v>
      </c>
      <c r="P3578" s="1" t="s">
        <v>3651</v>
      </c>
      <c r="Q3578" s="1">
        <v>1.38</v>
      </c>
      <c r="R3578" s="1" t="str">
        <f>IFERROR(VLOOKUP(K3578,Proveedores!$A$2:$B$500,2,0),"Agregar")</f>
        <v>PHARMOS S.A.</v>
      </c>
      <c r="S3578" s="5">
        <f t="shared" si="55"/>
        <v>7589999.9999999991</v>
      </c>
    </row>
    <row r="3579" spans="1:19" x14ac:dyDescent="0.2">
      <c r="A3579" s="7">
        <v>44147</v>
      </c>
      <c r="B3579" s="1" t="s">
        <v>12559</v>
      </c>
      <c r="C3579" s="1" t="s">
        <v>12560</v>
      </c>
      <c r="D3579" s="1" t="s">
        <v>1621</v>
      </c>
      <c r="E3579" s="1" t="s">
        <v>12561</v>
      </c>
      <c r="F3579" s="7" t="s">
        <v>12542</v>
      </c>
      <c r="G3579" s="1" t="s">
        <v>1309</v>
      </c>
      <c r="H3579" s="5">
        <v>3402750</v>
      </c>
      <c r="I3579" s="1">
        <v>13608</v>
      </c>
      <c r="J3579" s="1" t="s">
        <v>1313</v>
      </c>
      <c r="K3579" s="1" t="s">
        <v>713</v>
      </c>
      <c r="L3579" s="1">
        <v>2</v>
      </c>
      <c r="M3579" s="1" t="s">
        <v>12340</v>
      </c>
      <c r="N3579" s="1" t="s">
        <v>12562</v>
      </c>
      <c r="O3579" s="1">
        <v>9750</v>
      </c>
      <c r="P3579" s="1" t="s">
        <v>1665</v>
      </c>
      <c r="Q3579" s="1">
        <v>349</v>
      </c>
      <c r="R3579" s="1" t="str">
        <f>IFERROR(VLOOKUP(K3579,Proveedores!$A$2:$B$500,2,0),"Agregar")</f>
        <v>FERAVAL S.A.</v>
      </c>
      <c r="S3579" s="5">
        <f t="shared" si="55"/>
        <v>3402750</v>
      </c>
    </row>
    <row r="3580" spans="1:19" x14ac:dyDescent="0.2">
      <c r="A3580" s="7">
        <v>44147</v>
      </c>
      <c r="B3580" s="1" t="s">
        <v>12563</v>
      </c>
      <c r="C3580" s="1" t="s">
        <v>12564</v>
      </c>
      <c r="D3580" s="1" t="s">
        <v>1621</v>
      </c>
      <c r="E3580" s="1" t="s">
        <v>12565</v>
      </c>
      <c r="F3580" s="7" t="s">
        <v>12542</v>
      </c>
      <c r="G3580" s="1" t="s">
        <v>1309</v>
      </c>
      <c r="H3580" s="5">
        <v>3402750</v>
      </c>
      <c r="I3580" s="1">
        <v>13607</v>
      </c>
      <c r="J3580" s="1" t="s">
        <v>1313</v>
      </c>
      <c r="K3580" s="1" t="s">
        <v>713</v>
      </c>
      <c r="L3580" s="1">
        <v>2</v>
      </c>
      <c r="M3580" s="1" t="s">
        <v>12340</v>
      </c>
      <c r="N3580" s="1" t="s">
        <v>12566</v>
      </c>
      <c r="O3580" s="1">
        <v>9750</v>
      </c>
      <c r="P3580" s="1" t="s">
        <v>1665</v>
      </c>
      <c r="Q3580" s="1">
        <v>349</v>
      </c>
      <c r="R3580" s="1" t="str">
        <f>IFERROR(VLOOKUP(K3580,Proveedores!$A$2:$B$500,2,0),"Agregar")</f>
        <v>FERAVAL S.A.</v>
      </c>
      <c r="S3580" s="5">
        <f t="shared" si="55"/>
        <v>3402750</v>
      </c>
    </row>
    <row r="3581" spans="1:19" x14ac:dyDescent="0.2">
      <c r="A3581" s="7">
        <v>44147</v>
      </c>
      <c r="B3581" s="1" t="s">
        <v>12567</v>
      </c>
      <c r="C3581" s="1" t="s">
        <v>12568</v>
      </c>
      <c r="D3581" s="1" t="s">
        <v>1621</v>
      </c>
      <c r="E3581" s="1" t="s">
        <v>12569</v>
      </c>
      <c r="F3581" s="7" t="s">
        <v>12570</v>
      </c>
      <c r="G3581" s="1" t="s">
        <v>298</v>
      </c>
      <c r="H3581" s="5">
        <v>576492.75</v>
      </c>
      <c r="I3581" s="1">
        <v>576492.75</v>
      </c>
      <c r="J3581" s="1" t="s">
        <v>299</v>
      </c>
      <c r="K3581" s="1" t="s">
        <v>2807</v>
      </c>
      <c r="L3581" s="1">
        <v>1</v>
      </c>
      <c r="M3581" s="1" t="s">
        <v>6327</v>
      </c>
      <c r="N3581" s="1" t="s">
        <v>8623</v>
      </c>
      <c r="O3581" s="1">
        <v>1</v>
      </c>
      <c r="P3581" s="1" t="s">
        <v>1665</v>
      </c>
      <c r="Q3581" s="1">
        <v>576492.75</v>
      </c>
      <c r="R3581" s="1" t="str">
        <f>IFERROR(VLOOKUP(K3581,Proveedores!$A$2:$B$500,2,0),"Agregar")</f>
        <v>ID GROUP S.A..</v>
      </c>
      <c r="S3581" s="5">
        <f t="shared" si="55"/>
        <v>576492.75</v>
      </c>
    </row>
    <row r="3582" spans="1:19" x14ac:dyDescent="0.2">
      <c r="A3582" s="7">
        <v>44147</v>
      </c>
      <c r="B3582" s="1" t="s">
        <v>12571</v>
      </c>
      <c r="C3582" s="1" t="s">
        <v>12572</v>
      </c>
      <c r="D3582" s="1" t="s">
        <v>3031</v>
      </c>
      <c r="E3582" s="1" t="s">
        <v>12573</v>
      </c>
      <c r="F3582" s="7" t="s">
        <v>12574</v>
      </c>
      <c r="G3582" s="1" t="s">
        <v>1162</v>
      </c>
      <c r="H3582" s="5">
        <v>0.1</v>
      </c>
      <c r="I3582" s="1">
        <v>1891</v>
      </c>
      <c r="J3582" s="1">
        <v>0</v>
      </c>
      <c r="K3582" s="1" t="s">
        <v>177</v>
      </c>
      <c r="L3582" s="1">
        <v>7</v>
      </c>
      <c r="M3582" s="1" t="s">
        <v>7181</v>
      </c>
      <c r="N3582" s="1" t="s">
        <v>11247</v>
      </c>
      <c r="O3582" s="1">
        <v>32350</v>
      </c>
      <c r="P3582" s="1" t="s">
        <v>3482</v>
      </c>
      <c r="Q3582" s="1">
        <v>109.18</v>
      </c>
      <c r="R3582" s="1" t="str">
        <f>IFERROR(VLOOKUP(K3582,Proveedores!$A$2:$B$500,2,0),"Agregar")</f>
        <v>NOVARTIS ARGENTINA SA</v>
      </c>
      <c r="S3582" s="5">
        <f t="shared" si="55"/>
        <v>3531973</v>
      </c>
    </row>
    <row r="3583" spans="1:19" x14ac:dyDescent="0.2">
      <c r="A3583" s="7">
        <v>44148</v>
      </c>
      <c r="B3583" s="1" t="s">
        <v>12575</v>
      </c>
      <c r="C3583" s="1" t="s">
        <v>12576</v>
      </c>
      <c r="D3583" s="1" t="s">
        <v>1621</v>
      </c>
      <c r="E3583" s="1" t="s">
        <v>12577</v>
      </c>
      <c r="F3583" s="7" t="s">
        <v>12542</v>
      </c>
      <c r="G3583" s="1" t="s">
        <v>692</v>
      </c>
      <c r="H3583" s="5">
        <v>3157078.54</v>
      </c>
      <c r="I3583" s="1" t="s">
        <v>1816</v>
      </c>
      <c r="J3583" s="1" t="s">
        <v>706</v>
      </c>
      <c r="K3583" s="1" t="s">
        <v>1847</v>
      </c>
      <c r="L3583" s="1">
        <v>20</v>
      </c>
      <c r="M3583" s="1" t="s">
        <v>12578</v>
      </c>
      <c r="N3583" s="1" t="s">
        <v>3086</v>
      </c>
      <c r="O3583" s="1">
        <v>88039</v>
      </c>
      <c r="P3583" s="1" t="s">
        <v>2515</v>
      </c>
      <c r="Q3583" s="1">
        <v>35.86</v>
      </c>
      <c r="R3583" s="1" t="str">
        <f>IFERROR(VLOOKUP(K3583,Proveedores!$A$2:$B$500,2,0),"Agregar")</f>
        <v xml:space="preserve">LAFEDAR S.A. </v>
      </c>
      <c r="S3583" s="5">
        <f t="shared" si="55"/>
        <v>3157078.54</v>
      </c>
    </row>
    <row r="3584" spans="1:19" x14ac:dyDescent="0.2">
      <c r="A3584" s="7">
        <v>44148</v>
      </c>
      <c r="B3584" s="1" t="s">
        <v>12579</v>
      </c>
      <c r="C3584" s="1" t="s">
        <v>12580</v>
      </c>
      <c r="D3584" s="1" t="s">
        <v>1621</v>
      </c>
      <c r="E3584" s="1" t="s">
        <v>12581</v>
      </c>
      <c r="F3584" s="7" t="s">
        <v>12542</v>
      </c>
      <c r="G3584" s="1" t="s">
        <v>692</v>
      </c>
      <c r="H3584" s="5">
        <v>6000048</v>
      </c>
      <c r="I3584" s="1">
        <v>2172</v>
      </c>
      <c r="J3584" s="1" t="s">
        <v>1268</v>
      </c>
      <c r="K3584" s="1" t="s">
        <v>318</v>
      </c>
      <c r="L3584" s="1">
        <v>36</v>
      </c>
      <c r="M3584" s="1" t="s">
        <v>2374</v>
      </c>
      <c r="N3584" s="1" t="s">
        <v>12582</v>
      </c>
      <c r="O3584" s="1">
        <v>784320</v>
      </c>
      <c r="P3584" s="1" t="s">
        <v>1819</v>
      </c>
      <c r="Q3584" s="1" t="s">
        <v>12583</v>
      </c>
      <c r="R3584" s="1" t="str">
        <f>IFERROR(VLOOKUP(K3584,Proveedores!$A$2:$B$500,2,0),"Agregar")</f>
        <v>LABORATORIOS RICHMOND SACIF</v>
      </c>
      <c r="S3584" s="5" t="e">
        <f t="shared" si="55"/>
        <v>#VALUE!</v>
      </c>
    </row>
    <row r="3585" spans="1:19" x14ac:dyDescent="0.2">
      <c r="A3585" s="7">
        <v>44148</v>
      </c>
      <c r="B3585" s="1" t="s">
        <v>12584</v>
      </c>
      <c r="C3585" s="1" t="s">
        <v>12585</v>
      </c>
      <c r="D3585" s="1" t="s">
        <v>1621</v>
      </c>
      <c r="E3585" s="1" t="s">
        <v>12586</v>
      </c>
      <c r="F3585" s="7" t="s">
        <v>12587</v>
      </c>
      <c r="G3585" s="1" t="s">
        <v>1145</v>
      </c>
      <c r="H3585" s="5">
        <v>29400000.170000002</v>
      </c>
      <c r="I3585" s="1" t="s">
        <v>10589</v>
      </c>
      <c r="J3585" s="1">
        <v>0</v>
      </c>
      <c r="K3585" s="1" t="s">
        <v>158</v>
      </c>
      <c r="L3585" s="1">
        <v>20</v>
      </c>
      <c r="M3585" s="1" t="s">
        <v>10590</v>
      </c>
      <c r="N3585" s="1" t="s">
        <v>10591</v>
      </c>
      <c r="O3585" s="1">
        <v>33600</v>
      </c>
      <c r="P3585" s="1" t="s">
        <v>1665</v>
      </c>
      <c r="Q3585" s="1">
        <v>2500</v>
      </c>
      <c r="R3585" s="1" t="str">
        <f>IFERROR(VLOOKUP(K3585,Proveedores!$A$2:$B$500,2,0),"Agregar")</f>
        <v>Abbvie S.A.</v>
      </c>
      <c r="S3585" s="5">
        <f t="shared" si="55"/>
        <v>84000000</v>
      </c>
    </row>
    <row r="3586" spans="1:19" x14ac:dyDescent="0.2">
      <c r="A3586" s="7">
        <v>44148</v>
      </c>
      <c r="B3586" s="1" t="s">
        <v>12588</v>
      </c>
      <c r="C3586" s="1" t="s">
        <v>12589</v>
      </c>
      <c r="D3586" s="1" t="s">
        <v>1621</v>
      </c>
      <c r="E3586" s="1" t="s">
        <v>12590</v>
      </c>
      <c r="F3586" s="7" t="s">
        <v>12591</v>
      </c>
      <c r="G3586" s="1" t="s">
        <v>10777</v>
      </c>
      <c r="H3586" s="5">
        <v>9101400</v>
      </c>
      <c r="I3586" s="1">
        <v>2181</v>
      </c>
      <c r="J3586" s="1">
        <v>0</v>
      </c>
      <c r="K3586" s="1" t="s">
        <v>37</v>
      </c>
      <c r="L3586" s="1">
        <v>2</v>
      </c>
      <c r="M3586" s="1" t="s">
        <v>8658</v>
      </c>
      <c r="N3586" s="1" t="s">
        <v>10031</v>
      </c>
      <c r="O3586" s="1">
        <v>1270000</v>
      </c>
      <c r="P3586" s="1" t="s">
        <v>1861</v>
      </c>
      <c r="Q3586" s="1">
        <v>197</v>
      </c>
      <c r="R3586" s="1" t="str">
        <f>IFERROR(VLOOKUP(K3586,Proveedores!$A$2:$B$500,2,0),"Agregar")</f>
        <v>Barack Argentina SRL</v>
      </c>
      <c r="S3586" s="5">
        <f t="shared" si="55"/>
        <v>250190000</v>
      </c>
    </row>
    <row r="3587" spans="1:19" x14ac:dyDescent="0.2">
      <c r="A3587" s="7">
        <v>44148</v>
      </c>
      <c r="B3587" s="1" t="s">
        <v>12592</v>
      </c>
      <c r="C3587" s="1" t="s">
        <v>12593</v>
      </c>
      <c r="D3587" s="1" t="s">
        <v>1621</v>
      </c>
      <c r="E3587" s="1" t="s">
        <v>12594</v>
      </c>
      <c r="F3587" s="7" t="s">
        <v>12591</v>
      </c>
      <c r="G3587" s="1" t="s">
        <v>10777</v>
      </c>
      <c r="H3587" s="5">
        <v>9101400</v>
      </c>
      <c r="I3587" s="1">
        <v>2181</v>
      </c>
      <c r="J3587" s="1">
        <v>0</v>
      </c>
      <c r="K3587" s="1" t="s">
        <v>37</v>
      </c>
      <c r="L3587" s="1">
        <v>2</v>
      </c>
      <c r="M3587" s="1" t="s">
        <v>8658</v>
      </c>
      <c r="N3587" s="1" t="s">
        <v>10031</v>
      </c>
      <c r="O3587" s="1">
        <v>1270000</v>
      </c>
      <c r="P3587" s="1" t="s">
        <v>1861</v>
      </c>
      <c r="Q3587" s="1">
        <v>197</v>
      </c>
      <c r="R3587" s="1" t="str">
        <f>IFERROR(VLOOKUP(K3587,Proveedores!$A$2:$B$500,2,0),"Agregar")</f>
        <v>Barack Argentina SRL</v>
      </c>
      <c r="S3587" s="5">
        <f t="shared" ref="S3587:S3650" si="56">Q3587*O3587</f>
        <v>250190000</v>
      </c>
    </row>
    <row r="3588" spans="1:19" x14ac:dyDescent="0.2">
      <c r="A3588" s="7">
        <v>44151</v>
      </c>
      <c r="B3588" s="1" t="s">
        <v>12595</v>
      </c>
      <c r="C3588" s="1" t="s">
        <v>12596</v>
      </c>
      <c r="D3588" s="1" t="s">
        <v>1621</v>
      </c>
      <c r="E3588" s="1">
        <v>1900236</v>
      </c>
      <c r="F3588" s="7" t="s">
        <v>12542</v>
      </c>
      <c r="G3588" s="1" t="s">
        <v>692</v>
      </c>
      <c r="H3588" s="5">
        <v>793207.8</v>
      </c>
      <c r="I3588" s="1" t="s">
        <v>12597</v>
      </c>
      <c r="J3588" s="1" t="s">
        <v>1258</v>
      </c>
      <c r="K3588" s="1" t="s">
        <v>2737</v>
      </c>
      <c r="L3588" s="1">
        <v>11</v>
      </c>
      <c r="M3588" s="1" t="s">
        <v>2952</v>
      </c>
      <c r="N3588" s="1" t="s">
        <v>12160</v>
      </c>
      <c r="O3588" s="1">
        <v>11446</v>
      </c>
      <c r="P3588" s="1" t="s">
        <v>1642</v>
      </c>
      <c r="Q3588" s="1">
        <v>69.3</v>
      </c>
      <c r="R3588" s="1" t="str">
        <f>IFERROR(VLOOKUP(K3588,Proveedores!$A$2:$B$500,2,0),"Agregar")</f>
        <v>LABORATORIOS FABRA S.A.</v>
      </c>
      <c r="S3588" s="5">
        <f t="shared" si="56"/>
        <v>793207.79999999993</v>
      </c>
    </row>
    <row r="3589" spans="1:19" x14ac:dyDescent="0.2">
      <c r="A3589" s="7">
        <v>44151</v>
      </c>
      <c r="B3589" s="1" t="s">
        <v>12598</v>
      </c>
      <c r="C3589" s="1" t="s">
        <v>12599</v>
      </c>
      <c r="D3589" s="1" t="s">
        <v>1621</v>
      </c>
      <c r="E3589" s="1">
        <v>1900601</v>
      </c>
      <c r="F3589" s="7" t="s">
        <v>12542</v>
      </c>
      <c r="G3589" s="1" t="s">
        <v>692</v>
      </c>
      <c r="H3589" s="5">
        <v>1511662.4</v>
      </c>
      <c r="I3589" s="1" t="s">
        <v>12600</v>
      </c>
      <c r="J3589" s="1" t="s">
        <v>1258</v>
      </c>
      <c r="K3589" s="1" t="s">
        <v>2737</v>
      </c>
      <c r="L3589" s="1">
        <v>32</v>
      </c>
      <c r="M3589" s="1" t="s">
        <v>3011</v>
      </c>
      <c r="N3589" s="1" t="s">
        <v>4448</v>
      </c>
      <c r="O3589" s="1">
        <v>13280</v>
      </c>
      <c r="P3589" s="1" t="s">
        <v>1642</v>
      </c>
      <c r="Q3589" s="1">
        <v>113.83</v>
      </c>
      <c r="R3589" s="1" t="str">
        <f>IFERROR(VLOOKUP(K3589,Proveedores!$A$2:$B$500,2,0),"Agregar")</f>
        <v>LABORATORIOS FABRA S.A.</v>
      </c>
      <c r="S3589" s="5">
        <f t="shared" si="56"/>
        <v>1511662.4</v>
      </c>
    </row>
    <row r="3590" spans="1:19" x14ac:dyDescent="0.2">
      <c r="A3590" s="7">
        <v>44151</v>
      </c>
      <c r="B3590" s="1" t="s">
        <v>12601</v>
      </c>
      <c r="C3590" s="1" t="s">
        <v>12602</v>
      </c>
      <c r="D3590" s="1" t="s">
        <v>1621</v>
      </c>
      <c r="E3590" s="1">
        <v>1899871</v>
      </c>
      <c r="F3590" s="7" t="s">
        <v>12542</v>
      </c>
      <c r="G3590" s="1" t="s">
        <v>692</v>
      </c>
      <c r="H3590" s="5">
        <v>524800</v>
      </c>
      <c r="I3590" s="1" t="s">
        <v>12603</v>
      </c>
      <c r="J3590" s="1" t="s">
        <v>1258</v>
      </c>
      <c r="K3590" s="1" t="s">
        <v>2737</v>
      </c>
      <c r="L3590" s="1">
        <v>33</v>
      </c>
      <c r="M3590" s="1" t="s">
        <v>2605</v>
      </c>
      <c r="N3590" s="1" t="s">
        <v>4848</v>
      </c>
      <c r="O3590" s="1">
        <v>25600</v>
      </c>
      <c r="P3590" s="1" t="s">
        <v>1626</v>
      </c>
      <c r="Q3590" s="1">
        <v>20.5</v>
      </c>
      <c r="R3590" s="1" t="str">
        <f>IFERROR(VLOOKUP(K3590,Proveedores!$A$2:$B$500,2,0),"Agregar")</f>
        <v>LABORATORIOS FABRA S.A.</v>
      </c>
      <c r="S3590" s="5">
        <f t="shared" si="56"/>
        <v>524800</v>
      </c>
    </row>
    <row r="3591" spans="1:19" x14ac:dyDescent="0.2">
      <c r="A3591" s="7">
        <v>44151</v>
      </c>
      <c r="B3591" s="1" t="s">
        <v>12604</v>
      </c>
      <c r="C3591" s="1" t="s">
        <v>12605</v>
      </c>
      <c r="D3591" s="1" t="s">
        <v>1621</v>
      </c>
      <c r="E3591" s="1" t="s">
        <v>12606</v>
      </c>
      <c r="F3591" s="7" t="s">
        <v>12607</v>
      </c>
      <c r="G3591" s="1" t="s">
        <v>1286</v>
      </c>
      <c r="H3591" s="5">
        <v>14719780</v>
      </c>
      <c r="I3591" s="1">
        <v>2195</v>
      </c>
      <c r="J3591" s="1">
        <v>0</v>
      </c>
      <c r="K3591" s="1" t="s">
        <v>1883</v>
      </c>
      <c r="L3591" s="1">
        <v>5</v>
      </c>
      <c r="M3591" s="1" t="s">
        <v>10335</v>
      </c>
      <c r="N3591" s="1" t="s">
        <v>1885</v>
      </c>
      <c r="O3591" s="1">
        <v>110800</v>
      </c>
      <c r="P3591" s="1" t="s">
        <v>1892</v>
      </c>
      <c r="Q3591" s="1" t="s">
        <v>12608</v>
      </c>
      <c r="R3591" s="1" t="str">
        <f>IFERROR(VLOOKUP(K3591,Proveedores!$A$2:$B$500,2,0),"Agregar")</f>
        <v>Biotenk S.A.</v>
      </c>
      <c r="S3591" s="5" t="e">
        <f t="shared" si="56"/>
        <v>#VALUE!</v>
      </c>
    </row>
    <row r="3592" spans="1:19" x14ac:dyDescent="0.2">
      <c r="A3592" s="7">
        <v>44151</v>
      </c>
      <c r="B3592" s="1" t="s">
        <v>12609</v>
      </c>
      <c r="C3592" s="1" t="s">
        <v>12610</v>
      </c>
      <c r="D3592" s="1" t="s">
        <v>1621</v>
      </c>
      <c r="E3592" s="1" t="s">
        <v>12611</v>
      </c>
      <c r="F3592" s="7" t="s">
        <v>12612</v>
      </c>
      <c r="G3592" s="1" t="s">
        <v>1286</v>
      </c>
      <c r="H3592" s="5">
        <v>22500000</v>
      </c>
      <c r="I3592" s="1">
        <v>2194</v>
      </c>
      <c r="J3592" s="1">
        <v>0</v>
      </c>
      <c r="K3592" s="1" t="s">
        <v>1883</v>
      </c>
      <c r="L3592" s="1">
        <v>2</v>
      </c>
      <c r="M3592" s="1" t="s">
        <v>10754</v>
      </c>
      <c r="N3592" s="1" t="s">
        <v>10755</v>
      </c>
      <c r="O3592" s="1">
        <v>250000</v>
      </c>
      <c r="P3592" s="1" t="s">
        <v>1892</v>
      </c>
      <c r="Q3592" s="1" t="s">
        <v>12613</v>
      </c>
      <c r="R3592" s="1" t="str">
        <f>IFERROR(VLOOKUP(K3592,Proveedores!$A$2:$B$500,2,0),"Agregar")</f>
        <v>Biotenk S.A.</v>
      </c>
      <c r="S3592" s="5" t="e">
        <f t="shared" si="56"/>
        <v>#VALUE!</v>
      </c>
    </row>
    <row r="3593" spans="1:19" x14ac:dyDescent="0.2">
      <c r="A3593" s="7">
        <v>44151</v>
      </c>
      <c r="B3593" s="1" t="s">
        <v>12614</v>
      </c>
      <c r="C3593" s="1" t="s">
        <v>12615</v>
      </c>
      <c r="D3593" s="1" t="s">
        <v>1621</v>
      </c>
      <c r="E3593" s="1" t="s">
        <v>12616</v>
      </c>
      <c r="F3593" s="7" t="s">
        <v>12617</v>
      </c>
      <c r="G3593" s="1" t="s">
        <v>692</v>
      </c>
      <c r="H3593" s="5">
        <v>2930189.85</v>
      </c>
      <c r="I3593" s="1">
        <v>2164</v>
      </c>
      <c r="J3593" s="1">
        <v>0</v>
      </c>
      <c r="K3593" s="1" t="s">
        <v>702</v>
      </c>
      <c r="L3593" s="1">
        <v>5</v>
      </c>
      <c r="M3593" s="1">
        <v>3002214</v>
      </c>
      <c r="N3593" s="1" t="s">
        <v>7186</v>
      </c>
      <c r="O3593" s="1">
        <v>7211</v>
      </c>
      <c r="P3593" s="1" t="s">
        <v>7187</v>
      </c>
      <c r="Q3593" s="1">
        <v>406.35</v>
      </c>
      <c r="R3593" s="1" t="str">
        <f>IFERROR(VLOOKUP(K3593,Proveedores!$A$2:$B$500,2,0),"Agregar")</f>
        <v>SAVANT PHARM S.A.</v>
      </c>
      <c r="S3593" s="5">
        <f t="shared" si="56"/>
        <v>2930189.85</v>
      </c>
    </row>
    <row r="3594" spans="1:19" x14ac:dyDescent="0.2">
      <c r="A3594" s="7">
        <v>44151</v>
      </c>
      <c r="B3594" s="1" t="s">
        <v>12618</v>
      </c>
      <c r="C3594" s="1" t="s">
        <v>12619</v>
      </c>
      <c r="D3594" s="1" t="s">
        <v>1621</v>
      </c>
      <c r="E3594" s="1">
        <v>1055</v>
      </c>
      <c r="F3594" s="7" t="s">
        <v>12620</v>
      </c>
      <c r="G3594" s="1" t="s">
        <v>968</v>
      </c>
      <c r="H3594" s="5">
        <v>8593163.1999999993</v>
      </c>
      <c r="I3594" s="1">
        <v>2155</v>
      </c>
      <c r="J3594" s="1">
        <v>0</v>
      </c>
      <c r="K3594" s="1" t="s">
        <v>6287</v>
      </c>
      <c r="L3594" s="1">
        <v>2</v>
      </c>
      <c r="M3594" s="1" t="s">
        <v>6167</v>
      </c>
      <c r="N3594" s="1" t="s">
        <v>7828</v>
      </c>
      <c r="O3594" s="1">
        <v>130160</v>
      </c>
      <c r="P3594" s="1" t="s">
        <v>1892</v>
      </c>
      <c r="Q3594" s="1" t="s">
        <v>12621</v>
      </c>
      <c r="R3594" s="1" t="str">
        <f>IFERROR(VLOOKUP(K3594,Proveedores!$A$2:$B$500,2,0),"Agregar")</f>
        <v>LAB.ESPECIALIDADES MEDICINALES SOC.DEL ESTADO</v>
      </c>
      <c r="S3594" s="5" t="e">
        <f t="shared" si="56"/>
        <v>#VALUE!</v>
      </c>
    </row>
    <row r="3595" spans="1:19" x14ac:dyDescent="0.2">
      <c r="A3595" s="7">
        <v>44151</v>
      </c>
      <c r="B3595" s="1" t="s">
        <v>12622</v>
      </c>
      <c r="C3595" s="1" t="s">
        <v>12623</v>
      </c>
      <c r="D3595" s="1" t="s">
        <v>1621</v>
      </c>
      <c r="E3595" s="1" t="s">
        <v>12624</v>
      </c>
      <c r="F3595" s="7" t="s">
        <v>12617</v>
      </c>
      <c r="G3595" s="1" t="s">
        <v>692</v>
      </c>
      <c r="H3595" s="5">
        <v>641626.65</v>
      </c>
      <c r="I3595" s="1">
        <v>2163</v>
      </c>
      <c r="J3595" s="1">
        <v>0</v>
      </c>
      <c r="K3595" s="1" t="s">
        <v>702</v>
      </c>
      <c r="L3595" s="1">
        <v>5</v>
      </c>
      <c r="M3595" s="1">
        <v>3002214</v>
      </c>
      <c r="N3595" s="1" t="s">
        <v>7186</v>
      </c>
      <c r="O3595" s="1">
        <v>1589</v>
      </c>
      <c r="P3595" s="1" t="s">
        <v>7187</v>
      </c>
      <c r="Q3595" s="1">
        <v>406.35</v>
      </c>
      <c r="R3595" s="1" t="str">
        <f>IFERROR(VLOOKUP(K3595,Proveedores!$A$2:$B$500,2,0),"Agregar")</f>
        <v>SAVANT PHARM S.A.</v>
      </c>
      <c r="S3595" s="5">
        <f t="shared" si="56"/>
        <v>645690.15</v>
      </c>
    </row>
    <row r="3596" spans="1:19" x14ac:dyDescent="0.2">
      <c r="A3596" s="7">
        <v>44151</v>
      </c>
      <c r="B3596" s="1" t="s">
        <v>12625</v>
      </c>
      <c r="C3596" s="1" t="s">
        <v>12626</v>
      </c>
      <c r="D3596" s="1" t="s">
        <v>1621</v>
      </c>
      <c r="E3596" s="1" t="s">
        <v>12627</v>
      </c>
      <c r="F3596" s="7" t="s">
        <v>12591</v>
      </c>
      <c r="G3596" s="1" t="s">
        <v>692</v>
      </c>
      <c r="H3596" s="5">
        <v>6335264.3200000003</v>
      </c>
      <c r="I3596" s="1" t="s">
        <v>1816</v>
      </c>
      <c r="J3596" s="1" t="s">
        <v>706</v>
      </c>
      <c r="K3596" s="1" t="s">
        <v>1847</v>
      </c>
      <c r="L3596" s="1">
        <v>27</v>
      </c>
      <c r="M3596" s="1" t="s">
        <v>2292</v>
      </c>
      <c r="N3596" s="1" t="s">
        <v>2293</v>
      </c>
      <c r="O3596" s="1">
        <v>91168</v>
      </c>
      <c r="P3596" s="1" t="s">
        <v>2509</v>
      </c>
      <c r="Q3596" s="1">
        <v>69.489999999999995</v>
      </c>
      <c r="R3596" s="1" t="str">
        <f>IFERROR(VLOOKUP(K3596,Proveedores!$A$2:$B$500,2,0),"Agregar")</f>
        <v xml:space="preserve">LAFEDAR S.A. </v>
      </c>
      <c r="S3596" s="5">
        <f t="shared" si="56"/>
        <v>6335264.3199999994</v>
      </c>
    </row>
    <row r="3597" spans="1:19" x14ac:dyDescent="0.2">
      <c r="A3597" s="7">
        <v>44151</v>
      </c>
      <c r="B3597" s="1" t="s">
        <v>12628</v>
      </c>
      <c r="C3597" s="1" t="s">
        <v>12629</v>
      </c>
      <c r="D3597" s="1" t="s">
        <v>1621</v>
      </c>
      <c r="E3597" s="1" t="s">
        <v>12630</v>
      </c>
      <c r="F3597" s="7" t="s">
        <v>12591</v>
      </c>
      <c r="G3597" s="1" t="s">
        <v>12631</v>
      </c>
      <c r="H3597" s="5">
        <v>10001504.16</v>
      </c>
      <c r="I3597" s="1">
        <v>0</v>
      </c>
      <c r="J3597" s="1">
        <v>0</v>
      </c>
      <c r="K3597" s="1" t="s">
        <v>11503</v>
      </c>
      <c r="L3597" s="1">
        <v>1</v>
      </c>
      <c r="M3597" s="1" t="s">
        <v>12632</v>
      </c>
      <c r="N3597" s="1" t="s">
        <v>12633</v>
      </c>
      <c r="O3597" s="1">
        <v>17472</v>
      </c>
      <c r="P3597" s="1" t="s">
        <v>11506</v>
      </c>
      <c r="Q3597" s="1" t="s">
        <v>12634</v>
      </c>
      <c r="R3597" s="1" t="str">
        <f>IFERROR(VLOOKUP(K3597,Proveedores!$A$2:$B$500,2,0),"Agregar")</f>
        <v>FABRICA DE ALIMENTOS SANTA CLARA S.A</v>
      </c>
      <c r="S3597" s="5" t="e">
        <f t="shared" si="56"/>
        <v>#VALUE!</v>
      </c>
    </row>
    <row r="3598" spans="1:19" x14ac:dyDescent="0.2">
      <c r="A3598" s="7">
        <v>44151</v>
      </c>
      <c r="B3598" s="1" t="s">
        <v>12628</v>
      </c>
      <c r="C3598" s="1" t="s">
        <v>12629</v>
      </c>
      <c r="D3598" s="1" t="s">
        <v>1621</v>
      </c>
      <c r="E3598" s="1" t="s">
        <v>12630</v>
      </c>
      <c r="F3598" s="7" t="s">
        <v>12591</v>
      </c>
      <c r="G3598" s="1" t="s">
        <v>12631</v>
      </c>
      <c r="H3598" s="5">
        <v>10001504.16</v>
      </c>
      <c r="I3598" s="1">
        <v>0</v>
      </c>
      <c r="J3598" s="1">
        <v>0</v>
      </c>
      <c r="K3598" s="1" t="s">
        <v>11503</v>
      </c>
      <c r="L3598" s="1">
        <v>2</v>
      </c>
      <c r="M3598" s="1" t="s">
        <v>12632</v>
      </c>
      <c r="N3598" s="1" t="s">
        <v>12633</v>
      </c>
      <c r="O3598" s="1">
        <v>3780</v>
      </c>
      <c r="P3598" s="1" t="s">
        <v>11506</v>
      </c>
      <c r="Q3598" s="1" t="s">
        <v>12634</v>
      </c>
      <c r="R3598" s="1" t="str">
        <f>IFERROR(VLOOKUP(K3598,Proveedores!$A$2:$B$500,2,0),"Agregar")</f>
        <v>FABRICA DE ALIMENTOS SANTA CLARA S.A</v>
      </c>
      <c r="S3598" s="5" t="e">
        <f t="shared" si="56"/>
        <v>#VALUE!</v>
      </c>
    </row>
    <row r="3599" spans="1:19" x14ac:dyDescent="0.2">
      <c r="A3599" s="7">
        <v>44151</v>
      </c>
      <c r="B3599" s="1" t="s">
        <v>12628</v>
      </c>
      <c r="C3599" s="1" t="s">
        <v>12629</v>
      </c>
      <c r="D3599" s="1" t="s">
        <v>1621</v>
      </c>
      <c r="E3599" s="1" t="s">
        <v>12630</v>
      </c>
      <c r="F3599" s="7" t="s">
        <v>12591</v>
      </c>
      <c r="G3599" s="1" t="s">
        <v>12631</v>
      </c>
      <c r="H3599" s="5">
        <v>10001504.16</v>
      </c>
      <c r="I3599" s="1">
        <v>0</v>
      </c>
      <c r="J3599" s="1">
        <v>0</v>
      </c>
      <c r="K3599" s="1" t="s">
        <v>11503</v>
      </c>
      <c r="L3599" s="1">
        <v>3</v>
      </c>
      <c r="M3599" s="1" t="s">
        <v>12632</v>
      </c>
      <c r="N3599" s="1" t="s">
        <v>12633</v>
      </c>
      <c r="O3599" s="1">
        <v>6612</v>
      </c>
      <c r="P3599" s="1" t="s">
        <v>11506</v>
      </c>
      <c r="Q3599" s="1" t="s">
        <v>12634</v>
      </c>
      <c r="R3599" s="1" t="str">
        <f>IFERROR(VLOOKUP(K3599,Proveedores!$A$2:$B$500,2,0),"Agregar")</f>
        <v>FABRICA DE ALIMENTOS SANTA CLARA S.A</v>
      </c>
      <c r="S3599" s="5" t="e">
        <f t="shared" si="56"/>
        <v>#VALUE!</v>
      </c>
    </row>
    <row r="3600" spans="1:19" x14ac:dyDescent="0.2">
      <c r="A3600" s="7">
        <v>44152</v>
      </c>
      <c r="B3600" s="1" t="s">
        <v>12635</v>
      </c>
      <c r="C3600" s="1" t="s">
        <v>12636</v>
      </c>
      <c r="D3600" s="1" t="s">
        <v>1713</v>
      </c>
      <c r="E3600" s="1" t="s">
        <v>12637</v>
      </c>
      <c r="F3600" s="7" t="s">
        <v>12638</v>
      </c>
      <c r="G3600" s="1" t="s">
        <v>1283</v>
      </c>
      <c r="H3600" s="5">
        <v>2.54</v>
      </c>
      <c r="I3600" s="1">
        <v>2017</v>
      </c>
      <c r="J3600" s="1">
        <v>0</v>
      </c>
      <c r="K3600" s="1" t="s">
        <v>177</v>
      </c>
      <c r="L3600" s="1">
        <v>2</v>
      </c>
      <c r="M3600" s="1" t="s">
        <v>4638</v>
      </c>
      <c r="N3600" s="1" t="s">
        <v>11252</v>
      </c>
      <c r="O3600" s="1">
        <v>2810500</v>
      </c>
      <c r="P3600" s="1" t="s">
        <v>3482</v>
      </c>
      <c r="Q3600" s="1">
        <v>27.41</v>
      </c>
      <c r="R3600" s="1" t="str">
        <f>IFERROR(VLOOKUP(K3600,Proveedores!$A$2:$B$500,2,0),"Agregar")</f>
        <v>NOVARTIS ARGENTINA SA</v>
      </c>
      <c r="S3600" s="5">
        <f t="shared" si="56"/>
        <v>77035805</v>
      </c>
    </row>
    <row r="3601" spans="1:19" x14ac:dyDescent="0.2">
      <c r="A3601" s="7">
        <v>44152</v>
      </c>
      <c r="B3601" s="1" t="s">
        <v>12639</v>
      </c>
      <c r="C3601" s="1" t="s">
        <v>12640</v>
      </c>
      <c r="D3601" s="1" t="s">
        <v>1713</v>
      </c>
      <c r="E3601" s="1" t="s">
        <v>12641</v>
      </c>
      <c r="F3601" s="7" t="s">
        <v>12638</v>
      </c>
      <c r="G3601" s="1" t="s">
        <v>1283</v>
      </c>
      <c r="H3601" s="5">
        <v>7.36</v>
      </c>
      <c r="I3601" s="1">
        <v>2018</v>
      </c>
      <c r="J3601" s="1">
        <v>0</v>
      </c>
      <c r="K3601" s="1" t="s">
        <v>177</v>
      </c>
      <c r="L3601" s="1">
        <v>2</v>
      </c>
      <c r="M3601" s="1" t="s">
        <v>4638</v>
      </c>
      <c r="N3601" s="1" t="s">
        <v>11252</v>
      </c>
      <c r="O3601" s="1">
        <v>2810500</v>
      </c>
      <c r="P3601" s="1" t="s">
        <v>3482</v>
      </c>
      <c r="Q3601" s="1">
        <v>27.41</v>
      </c>
      <c r="R3601" s="1" t="str">
        <f>IFERROR(VLOOKUP(K3601,Proveedores!$A$2:$B$500,2,0),"Agregar")</f>
        <v>NOVARTIS ARGENTINA SA</v>
      </c>
      <c r="S3601" s="5">
        <f t="shared" si="56"/>
        <v>77035805</v>
      </c>
    </row>
    <row r="3602" spans="1:19" x14ac:dyDescent="0.2">
      <c r="A3602" s="7">
        <v>44152</v>
      </c>
      <c r="B3602" s="1" t="s">
        <v>12642</v>
      </c>
      <c r="C3602" s="1" t="s">
        <v>12643</v>
      </c>
      <c r="D3602" s="1" t="s">
        <v>1713</v>
      </c>
      <c r="E3602" s="1" t="s">
        <v>12644</v>
      </c>
      <c r="F3602" s="7" t="s">
        <v>12638</v>
      </c>
      <c r="G3602" s="1" t="s">
        <v>1162</v>
      </c>
      <c r="H3602" s="5">
        <v>0.91</v>
      </c>
      <c r="I3602" s="1">
        <v>2016</v>
      </c>
      <c r="J3602" s="1">
        <v>0</v>
      </c>
      <c r="K3602" s="1" t="s">
        <v>177</v>
      </c>
      <c r="L3602" s="1">
        <v>5</v>
      </c>
      <c r="M3602" s="1" t="s">
        <v>11106</v>
      </c>
      <c r="N3602" s="1" t="s">
        <v>11390</v>
      </c>
      <c r="O3602" s="1">
        <v>137700</v>
      </c>
      <c r="P3602" s="1" t="s">
        <v>4989</v>
      </c>
      <c r="Q3602" s="1">
        <v>20.04</v>
      </c>
      <c r="R3602" s="1" t="str">
        <f>IFERROR(VLOOKUP(K3602,Proveedores!$A$2:$B$500,2,0),"Agregar")</f>
        <v>NOVARTIS ARGENTINA SA</v>
      </c>
      <c r="S3602" s="5">
        <f t="shared" si="56"/>
        <v>2759508</v>
      </c>
    </row>
    <row r="3603" spans="1:19" x14ac:dyDescent="0.2">
      <c r="A3603" s="7">
        <v>44152</v>
      </c>
      <c r="B3603" s="1" t="s">
        <v>12645</v>
      </c>
      <c r="C3603" s="1" t="s">
        <v>12646</v>
      </c>
      <c r="D3603" s="1" t="s">
        <v>1621</v>
      </c>
      <c r="E3603" s="1" t="s">
        <v>12647</v>
      </c>
      <c r="F3603" s="7" t="s">
        <v>12648</v>
      </c>
      <c r="G3603" s="1" t="s">
        <v>10777</v>
      </c>
      <c r="H3603" s="5">
        <v>9101400</v>
      </c>
      <c r="I3603" s="1">
        <v>2197</v>
      </c>
      <c r="J3603" s="1">
        <v>0</v>
      </c>
      <c r="K3603" s="1" t="s">
        <v>37</v>
      </c>
      <c r="L3603" s="1">
        <v>2</v>
      </c>
      <c r="M3603" s="1" t="s">
        <v>8658</v>
      </c>
      <c r="N3603" s="1" t="s">
        <v>10031</v>
      </c>
      <c r="O3603" s="1">
        <v>1270000</v>
      </c>
      <c r="P3603" s="1" t="s">
        <v>1861</v>
      </c>
      <c r="Q3603" s="1">
        <v>197</v>
      </c>
      <c r="R3603" s="1" t="str">
        <f>IFERROR(VLOOKUP(K3603,Proveedores!$A$2:$B$500,2,0),"Agregar")</f>
        <v>Barack Argentina SRL</v>
      </c>
      <c r="S3603" s="5">
        <f t="shared" si="56"/>
        <v>250190000</v>
      </c>
    </row>
    <row r="3604" spans="1:19" x14ac:dyDescent="0.2">
      <c r="A3604" s="7">
        <v>44152</v>
      </c>
      <c r="B3604" s="1" t="s">
        <v>12649</v>
      </c>
      <c r="C3604" s="1" t="s">
        <v>12650</v>
      </c>
      <c r="D3604" s="1" t="s">
        <v>1621</v>
      </c>
      <c r="E3604" s="1" t="s">
        <v>12651</v>
      </c>
      <c r="F3604" s="7" t="s">
        <v>12612</v>
      </c>
      <c r="G3604" s="1" t="s">
        <v>1286</v>
      </c>
      <c r="H3604" s="5">
        <v>12295052</v>
      </c>
      <c r="I3604" s="1">
        <v>2193</v>
      </c>
      <c r="J3604" s="1">
        <v>0</v>
      </c>
      <c r="K3604" s="1" t="s">
        <v>6366</v>
      </c>
      <c r="L3604" s="1">
        <v>7</v>
      </c>
      <c r="M3604" s="1" t="s">
        <v>11892</v>
      </c>
      <c r="N3604" s="1" t="s">
        <v>11893</v>
      </c>
      <c r="O3604" s="1">
        <v>70000</v>
      </c>
      <c r="P3604" s="1" t="s">
        <v>2607</v>
      </c>
      <c r="Q3604" s="1">
        <v>175.64</v>
      </c>
      <c r="R3604" s="1" t="str">
        <f>IFERROR(VLOOKUP(K3604,Proveedores!$A$2:$B$500,2,0),"Agregar")</f>
        <v>Pfizer S.R.L.</v>
      </c>
      <c r="S3604" s="5">
        <f t="shared" si="56"/>
        <v>12294799.999999998</v>
      </c>
    </row>
    <row r="3605" spans="1:19" x14ac:dyDescent="0.2">
      <c r="A3605" s="7">
        <v>44152</v>
      </c>
      <c r="B3605" s="1" t="s">
        <v>12652</v>
      </c>
      <c r="C3605" s="1" t="s">
        <v>12653</v>
      </c>
      <c r="D3605" s="1" t="s">
        <v>1713</v>
      </c>
      <c r="E3605" s="1">
        <v>122</v>
      </c>
      <c r="F3605" s="7" t="s">
        <v>12648</v>
      </c>
      <c r="G3605" s="1">
        <v>43922</v>
      </c>
      <c r="H3605" s="5">
        <v>2494800</v>
      </c>
      <c r="I3605" s="1">
        <v>2198</v>
      </c>
      <c r="J3605" s="1">
        <v>0</v>
      </c>
      <c r="K3605" s="1" t="s">
        <v>6302</v>
      </c>
      <c r="L3605" s="1">
        <v>1</v>
      </c>
      <c r="M3605" s="1" t="s">
        <v>11397</v>
      </c>
      <c r="N3605" s="1" t="s">
        <v>12074</v>
      </c>
      <c r="O3605" s="1">
        <v>1</v>
      </c>
      <c r="P3605" s="1" t="s">
        <v>2149</v>
      </c>
      <c r="Q3605" s="1">
        <v>2494800</v>
      </c>
      <c r="R3605" s="1" t="str">
        <f>IFERROR(VLOOKUP(K3605,Proveedores!$A$2:$B$500,2,0),"Agregar")</f>
        <v>VIALERG S.A.</v>
      </c>
      <c r="S3605" s="5">
        <f t="shared" si="56"/>
        <v>2494800</v>
      </c>
    </row>
    <row r="3606" spans="1:19" x14ac:dyDescent="0.2">
      <c r="A3606" s="7">
        <v>44152</v>
      </c>
      <c r="B3606" s="1" t="s">
        <v>12654</v>
      </c>
      <c r="C3606" s="1" t="s">
        <v>12655</v>
      </c>
      <c r="D3606" s="1" t="s">
        <v>1621</v>
      </c>
      <c r="E3606" s="1" t="s">
        <v>12656</v>
      </c>
      <c r="F3606" s="7" t="s">
        <v>12657</v>
      </c>
      <c r="G3606" s="1" t="s">
        <v>1157</v>
      </c>
      <c r="H3606" s="5">
        <v>80465</v>
      </c>
      <c r="I3606" s="1">
        <v>2124</v>
      </c>
      <c r="J3606" s="1">
        <v>0</v>
      </c>
      <c r="K3606" s="1" t="s">
        <v>334</v>
      </c>
      <c r="L3606" s="1">
        <v>1</v>
      </c>
      <c r="M3606" s="1" t="s">
        <v>12658</v>
      </c>
      <c r="N3606" s="1" t="s">
        <v>9733</v>
      </c>
      <c r="O3606" s="1">
        <v>19</v>
      </c>
      <c r="P3606" s="1" t="s">
        <v>3246</v>
      </c>
      <c r="Q3606" s="1">
        <v>4235</v>
      </c>
      <c r="R3606" s="1" t="str">
        <f>IFERROR(VLOOKUP(K3606,Proveedores!$A$2:$B$500,2,0),"Agregar")</f>
        <v>ROFINA SAICF</v>
      </c>
      <c r="S3606" s="5">
        <f t="shared" si="56"/>
        <v>80465</v>
      </c>
    </row>
    <row r="3607" spans="1:19" x14ac:dyDescent="0.2">
      <c r="A3607" s="7">
        <v>44152</v>
      </c>
      <c r="B3607" s="1" t="s">
        <v>12659</v>
      </c>
      <c r="C3607" s="1" t="s">
        <v>12660</v>
      </c>
      <c r="D3607" s="1" t="s">
        <v>1621</v>
      </c>
      <c r="E3607" s="1" t="s">
        <v>12661</v>
      </c>
      <c r="F3607" s="7" t="s">
        <v>12657</v>
      </c>
      <c r="G3607" s="1" t="s">
        <v>1157</v>
      </c>
      <c r="H3607" s="5">
        <v>33880</v>
      </c>
      <c r="I3607" s="1">
        <v>2124</v>
      </c>
      <c r="J3607" s="1">
        <v>0</v>
      </c>
      <c r="K3607" s="1" t="s">
        <v>334</v>
      </c>
      <c r="L3607" s="1">
        <v>1</v>
      </c>
      <c r="M3607" s="1" t="s">
        <v>12658</v>
      </c>
      <c r="N3607" s="1" t="s">
        <v>9733</v>
      </c>
      <c r="O3607" s="1">
        <v>8</v>
      </c>
      <c r="P3607" s="1" t="s">
        <v>3246</v>
      </c>
      <c r="Q3607" s="1">
        <v>4235</v>
      </c>
      <c r="R3607" s="1" t="str">
        <f>IFERROR(VLOOKUP(K3607,Proveedores!$A$2:$B$500,2,0),"Agregar")</f>
        <v>ROFINA SAICF</v>
      </c>
      <c r="S3607" s="5">
        <f t="shared" si="56"/>
        <v>33880</v>
      </c>
    </row>
    <row r="3608" spans="1:19" x14ac:dyDescent="0.2">
      <c r="A3608" s="7">
        <v>44152</v>
      </c>
      <c r="B3608" s="1" t="s">
        <v>12662</v>
      </c>
      <c r="C3608" s="1" t="s">
        <v>12663</v>
      </c>
      <c r="D3608" s="1" t="s">
        <v>1621</v>
      </c>
      <c r="E3608" s="1" t="s">
        <v>12664</v>
      </c>
      <c r="F3608" s="7" t="s">
        <v>12657</v>
      </c>
      <c r="G3608" s="1" t="s">
        <v>1157</v>
      </c>
      <c r="H3608" s="5">
        <v>105875</v>
      </c>
      <c r="I3608" s="1">
        <v>2124</v>
      </c>
      <c r="J3608" s="1">
        <v>0</v>
      </c>
      <c r="K3608" s="1" t="s">
        <v>334</v>
      </c>
      <c r="L3608" s="1">
        <v>1</v>
      </c>
      <c r="M3608" s="1" t="s">
        <v>12658</v>
      </c>
      <c r="N3608" s="1" t="s">
        <v>9733</v>
      </c>
      <c r="O3608" s="1">
        <v>25</v>
      </c>
      <c r="P3608" s="1" t="s">
        <v>3246</v>
      </c>
      <c r="Q3608" s="1">
        <v>4235</v>
      </c>
      <c r="R3608" s="1" t="str">
        <f>IFERROR(VLOOKUP(K3608,Proveedores!$A$2:$B$500,2,0),"Agregar")</f>
        <v>ROFINA SAICF</v>
      </c>
      <c r="S3608" s="5">
        <f t="shared" si="56"/>
        <v>105875</v>
      </c>
    </row>
    <row r="3609" spans="1:19" x14ac:dyDescent="0.2">
      <c r="A3609" s="7">
        <v>44152</v>
      </c>
      <c r="B3609" s="1" t="s">
        <v>12665</v>
      </c>
      <c r="C3609" s="1" t="s">
        <v>12666</v>
      </c>
      <c r="D3609" s="1" t="s">
        <v>1621</v>
      </c>
      <c r="E3609" s="1" t="s">
        <v>12667</v>
      </c>
      <c r="F3609" s="7" t="s">
        <v>12657</v>
      </c>
      <c r="G3609" s="1" t="s">
        <v>1157</v>
      </c>
      <c r="H3609" s="5">
        <v>63525</v>
      </c>
      <c r="I3609" s="1">
        <v>2124</v>
      </c>
      <c r="J3609" s="1">
        <v>0</v>
      </c>
      <c r="K3609" s="1" t="s">
        <v>334</v>
      </c>
      <c r="L3609" s="1">
        <v>1</v>
      </c>
      <c r="M3609" s="1" t="s">
        <v>12658</v>
      </c>
      <c r="N3609" s="1" t="s">
        <v>9733</v>
      </c>
      <c r="O3609" s="1">
        <v>15</v>
      </c>
      <c r="P3609" s="1" t="s">
        <v>3246</v>
      </c>
      <c r="Q3609" s="1">
        <v>4235</v>
      </c>
      <c r="R3609" s="1" t="str">
        <f>IFERROR(VLOOKUP(K3609,Proveedores!$A$2:$B$500,2,0),"Agregar")</f>
        <v>ROFINA SAICF</v>
      </c>
      <c r="S3609" s="5">
        <f t="shared" si="56"/>
        <v>63525</v>
      </c>
    </row>
    <row r="3610" spans="1:19" x14ac:dyDescent="0.2">
      <c r="A3610" s="7">
        <v>44152</v>
      </c>
      <c r="B3610" s="1" t="s">
        <v>12668</v>
      </c>
      <c r="C3610" s="1" t="s">
        <v>12669</v>
      </c>
      <c r="D3610" s="1" t="s">
        <v>1621</v>
      </c>
      <c r="E3610" s="1" t="s">
        <v>12670</v>
      </c>
      <c r="F3610" s="7" t="s">
        <v>12657</v>
      </c>
      <c r="G3610" s="1" t="s">
        <v>1157</v>
      </c>
      <c r="H3610" s="5">
        <v>63525</v>
      </c>
      <c r="I3610" s="1">
        <v>2124</v>
      </c>
      <c r="J3610" s="1">
        <v>0</v>
      </c>
      <c r="K3610" s="1" t="s">
        <v>334</v>
      </c>
      <c r="L3610" s="1">
        <v>1</v>
      </c>
      <c r="M3610" s="1" t="s">
        <v>12658</v>
      </c>
      <c r="N3610" s="1" t="s">
        <v>9733</v>
      </c>
      <c r="O3610" s="1">
        <v>15</v>
      </c>
      <c r="P3610" s="1" t="s">
        <v>3246</v>
      </c>
      <c r="Q3610" s="1">
        <v>4235</v>
      </c>
      <c r="R3610" s="1" t="str">
        <f>IFERROR(VLOOKUP(K3610,Proveedores!$A$2:$B$500,2,0),"Agregar")</f>
        <v>ROFINA SAICF</v>
      </c>
      <c r="S3610" s="5">
        <f t="shared" si="56"/>
        <v>63525</v>
      </c>
    </row>
    <row r="3611" spans="1:19" x14ac:dyDescent="0.2">
      <c r="A3611" s="7">
        <v>44152</v>
      </c>
      <c r="B3611" s="1" t="s">
        <v>12671</v>
      </c>
      <c r="C3611" s="1" t="s">
        <v>12672</v>
      </c>
      <c r="D3611" s="1" t="s">
        <v>1621</v>
      </c>
      <c r="E3611" s="1" t="s">
        <v>12673</v>
      </c>
      <c r="F3611" s="7" t="s">
        <v>12657</v>
      </c>
      <c r="G3611" s="1" t="s">
        <v>1157</v>
      </c>
      <c r="H3611" s="5">
        <v>143990</v>
      </c>
      <c r="I3611" s="1">
        <v>2124</v>
      </c>
      <c r="J3611" s="1">
        <v>0</v>
      </c>
      <c r="K3611" s="1" t="s">
        <v>334</v>
      </c>
      <c r="L3611" s="1">
        <v>1</v>
      </c>
      <c r="M3611" s="1" t="s">
        <v>12658</v>
      </c>
      <c r="N3611" s="1" t="s">
        <v>9733</v>
      </c>
      <c r="O3611" s="1">
        <v>34</v>
      </c>
      <c r="P3611" s="1" t="s">
        <v>3246</v>
      </c>
      <c r="Q3611" s="1">
        <v>4235</v>
      </c>
      <c r="R3611" s="1" t="str">
        <f>IFERROR(VLOOKUP(K3611,Proveedores!$A$2:$B$500,2,0),"Agregar")</f>
        <v>ROFINA SAICF</v>
      </c>
      <c r="S3611" s="5">
        <f t="shared" si="56"/>
        <v>143990</v>
      </c>
    </row>
    <row r="3612" spans="1:19" x14ac:dyDescent="0.2">
      <c r="A3612" s="7">
        <v>44152</v>
      </c>
      <c r="B3612" s="1" t="s">
        <v>12674</v>
      </c>
      <c r="C3612" s="1" t="s">
        <v>12675</v>
      </c>
      <c r="D3612" s="1" t="s">
        <v>1621</v>
      </c>
      <c r="E3612" s="1" t="s">
        <v>12676</v>
      </c>
      <c r="F3612" s="7" t="s">
        <v>12657</v>
      </c>
      <c r="G3612" s="1" t="s">
        <v>1157</v>
      </c>
      <c r="H3612" s="5">
        <v>80465</v>
      </c>
      <c r="I3612" s="1">
        <v>2124</v>
      </c>
      <c r="J3612" s="1">
        <v>0</v>
      </c>
      <c r="K3612" s="1" t="s">
        <v>334</v>
      </c>
      <c r="L3612" s="1">
        <v>1</v>
      </c>
      <c r="M3612" s="1" t="s">
        <v>12658</v>
      </c>
      <c r="N3612" s="1" t="s">
        <v>9733</v>
      </c>
      <c r="O3612" s="1">
        <v>19</v>
      </c>
      <c r="P3612" s="1" t="s">
        <v>3246</v>
      </c>
      <c r="Q3612" s="1">
        <v>4235</v>
      </c>
      <c r="R3612" s="1" t="str">
        <f>IFERROR(VLOOKUP(K3612,Proveedores!$A$2:$B$500,2,0),"Agregar")</f>
        <v>ROFINA SAICF</v>
      </c>
      <c r="S3612" s="5">
        <f t="shared" si="56"/>
        <v>80465</v>
      </c>
    </row>
    <row r="3613" spans="1:19" x14ac:dyDescent="0.2">
      <c r="A3613" s="7">
        <v>44152</v>
      </c>
      <c r="B3613" s="1" t="s">
        <v>12677</v>
      </c>
      <c r="C3613" s="1" t="s">
        <v>12678</v>
      </c>
      <c r="D3613" s="1" t="s">
        <v>1621</v>
      </c>
      <c r="E3613" s="1" t="s">
        <v>12679</v>
      </c>
      <c r="F3613" s="7" t="s">
        <v>12657</v>
      </c>
      <c r="G3613" s="1" t="s">
        <v>1157</v>
      </c>
      <c r="H3613" s="5">
        <v>50820</v>
      </c>
      <c r="I3613" s="1">
        <v>2124</v>
      </c>
      <c r="J3613" s="1">
        <v>0</v>
      </c>
      <c r="K3613" s="1" t="s">
        <v>334</v>
      </c>
      <c r="L3613" s="1">
        <v>1</v>
      </c>
      <c r="M3613" s="1" t="s">
        <v>12658</v>
      </c>
      <c r="N3613" s="1" t="s">
        <v>9733</v>
      </c>
      <c r="O3613" s="1">
        <v>12</v>
      </c>
      <c r="P3613" s="1" t="s">
        <v>3246</v>
      </c>
      <c r="Q3613" s="1">
        <v>4235</v>
      </c>
      <c r="R3613" s="1" t="str">
        <f>IFERROR(VLOOKUP(K3613,Proveedores!$A$2:$B$500,2,0),"Agregar")</f>
        <v>ROFINA SAICF</v>
      </c>
      <c r="S3613" s="5">
        <f t="shared" si="56"/>
        <v>50820</v>
      </c>
    </row>
    <row r="3614" spans="1:19" x14ac:dyDescent="0.2">
      <c r="A3614" s="7">
        <v>44152</v>
      </c>
      <c r="B3614" s="1" t="s">
        <v>12680</v>
      </c>
      <c r="C3614" s="1" t="s">
        <v>12681</v>
      </c>
      <c r="D3614" s="1" t="s">
        <v>1621</v>
      </c>
      <c r="E3614" s="1" t="s">
        <v>12682</v>
      </c>
      <c r="F3614" s="7" t="s">
        <v>12657</v>
      </c>
      <c r="G3614" s="1" t="s">
        <v>1157</v>
      </c>
      <c r="H3614" s="5">
        <v>114345</v>
      </c>
      <c r="I3614" s="1">
        <v>2124</v>
      </c>
      <c r="J3614" s="1">
        <v>0</v>
      </c>
      <c r="K3614" s="1" t="s">
        <v>334</v>
      </c>
      <c r="L3614" s="1">
        <v>1</v>
      </c>
      <c r="M3614" s="1" t="s">
        <v>12658</v>
      </c>
      <c r="N3614" s="1" t="s">
        <v>9733</v>
      </c>
      <c r="O3614" s="1">
        <v>27</v>
      </c>
      <c r="P3614" s="1" t="s">
        <v>3246</v>
      </c>
      <c r="Q3614" s="1">
        <v>4235</v>
      </c>
      <c r="R3614" s="1" t="str">
        <f>IFERROR(VLOOKUP(K3614,Proveedores!$A$2:$B$500,2,0),"Agregar")</f>
        <v>ROFINA SAICF</v>
      </c>
      <c r="S3614" s="5">
        <f t="shared" si="56"/>
        <v>114345</v>
      </c>
    </row>
    <row r="3615" spans="1:19" x14ac:dyDescent="0.2">
      <c r="A3615" s="7">
        <v>44152</v>
      </c>
      <c r="B3615" s="1" t="s">
        <v>12683</v>
      </c>
      <c r="C3615" s="1" t="s">
        <v>12684</v>
      </c>
      <c r="D3615" s="1" t="s">
        <v>1621</v>
      </c>
      <c r="E3615" s="1" t="s">
        <v>12685</v>
      </c>
      <c r="F3615" s="7" t="s">
        <v>12657</v>
      </c>
      <c r="G3615" s="1" t="s">
        <v>1157</v>
      </c>
      <c r="H3615" s="5">
        <v>97405</v>
      </c>
      <c r="I3615" s="1">
        <v>2124</v>
      </c>
      <c r="J3615" s="1">
        <v>0</v>
      </c>
      <c r="K3615" s="1" t="s">
        <v>334</v>
      </c>
      <c r="L3615" s="1">
        <v>1</v>
      </c>
      <c r="M3615" s="1" t="s">
        <v>12658</v>
      </c>
      <c r="N3615" s="1" t="s">
        <v>9733</v>
      </c>
      <c r="O3615" s="1">
        <v>23</v>
      </c>
      <c r="P3615" s="1" t="s">
        <v>3246</v>
      </c>
      <c r="Q3615" s="1">
        <v>4235</v>
      </c>
      <c r="R3615" s="1" t="str">
        <f>IFERROR(VLOOKUP(K3615,Proveedores!$A$2:$B$500,2,0),"Agregar")</f>
        <v>ROFINA SAICF</v>
      </c>
      <c r="S3615" s="5">
        <f t="shared" si="56"/>
        <v>97405</v>
      </c>
    </row>
    <row r="3616" spans="1:19" x14ac:dyDescent="0.2">
      <c r="A3616" s="7">
        <v>44152</v>
      </c>
      <c r="B3616" s="1" t="s">
        <v>12686</v>
      </c>
      <c r="C3616" s="1" t="s">
        <v>12687</v>
      </c>
      <c r="D3616" s="1" t="s">
        <v>1621</v>
      </c>
      <c r="E3616" s="1" t="s">
        <v>12688</v>
      </c>
      <c r="F3616" s="7" t="s">
        <v>12657</v>
      </c>
      <c r="G3616" s="1" t="s">
        <v>1157</v>
      </c>
      <c r="H3616" s="5">
        <v>29645</v>
      </c>
      <c r="I3616" s="1">
        <v>2124</v>
      </c>
      <c r="J3616" s="1">
        <v>0</v>
      </c>
      <c r="K3616" s="1" t="s">
        <v>334</v>
      </c>
      <c r="L3616" s="1">
        <v>1</v>
      </c>
      <c r="M3616" s="1" t="s">
        <v>12658</v>
      </c>
      <c r="N3616" s="1" t="s">
        <v>9733</v>
      </c>
      <c r="O3616" s="1">
        <v>7</v>
      </c>
      <c r="P3616" s="1" t="s">
        <v>3246</v>
      </c>
      <c r="Q3616" s="1">
        <v>4235</v>
      </c>
      <c r="R3616" s="1" t="str">
        <f>IFERROR(VLOOKUP(K3616,Proveedores!$A$2:$B$500,2,0),"Agregar")</f>
        <v>ROFINA SAICF</v>
      </c>
      <c r="S3616" s="5">
        <f t="shared" si="56"/>
        <v>29645</v>
      </c>
    </row>
    <row r="3617" spans="1:19" x14ac:dyDescent="0.2">
      <c r="A3617" s="7">
        <v>44152</v>
      </c>
      <c r="B3617" s="1" t="s">
        <v>12689</v>
      </c>
      <c r="C3617" s="1" t="s">
        <v>12690</v>
      </c>
      <c r="D3617" s="1" t="s">
        <v>1621</v>
      </c>
      <c r="E3617" s="1" t="s">
        <v>12691</v>
      </c>
      <c r="F3617" s="7" t="s">
        <v>12657</v>
      </c>
      <c r="G3617" s="1" t="s">
        <v>1157</v>
      </c>
      <c r="H3617" s="5">
        <v>71995</v>
      </c>
      <c r="I3617" s="1">
        <v>2124</v>
      </c>
      <c r="J3617" s="1">
        <v>0</v>
      </c>
      <c r="K3617" s="1" t="s">
        <v>334</v>
      </c>
      <c r="L3617" s="1">
        <v>1</v>
      </c>
      <c r="M3617" s="1" t="s">
        <v>12658</v>
      </c>
      <c r="N3617" s="1" t="s">
        <v>9733</v>
      </c>
      <c r="O3617" s="1">
        <v>17</v>
      </c>
      <c r="P3617" s="1" t="s">
        <v>3246</v>
      </c>
      <c r="Q3617" s="1">
        <v>4235</v>
      </c>
      <c r="R3617" s="1" t="str">
        <f>IFERROR(VLOOKUP(K3617,Proveedores!$A$2:$B$500,2,0),"Agregar")</f>
        <v>ROFINA SAICF</v>
      </c>
      <c r="S3617" s="5">
        <f t="shared" si="56"/>
        <v>71995</v>
      </c>
    </row>
    <row r="3618" spans="1:19" x14ac:dyDescent="0.2">
      <c r="A3618" s="7">
        <v>44152</v>
      </c>
      <c r="B3618" s="1" t="s">
        <v>12692</v>
      </c>
      <c r="C3618" s="1" t="s">
        <v>12693</v>
      </c>
      <c r="D3618" s="1" t="s">
        <v>1621</v>
      </c>
      <c r="E3618" s="1" t="s">
        <v>12694</v>
      </c>
      <c r="F3618" s="7" t="s">
        <v>12657</v>
      </c>
      <c r="G3618" s="1" t="s">
        <v>1157</v>
      </c>
      <c r="H3618" s="5">
        <v>59290</v>
      </c>
      <c r="I3618" s="1">
        <v>2124</v>
      </c>
      <c r="J3618" s="1">
        <v>0</v>
      </c>
      <c r="K3618" s="1" t="s">
        <v>334</v>
      </c>
      <c r="L3618" s="1">
        <v>1</v>
      </c>
      <c r="M3618" s="1" t="s">
        <v>12658</v>
      </c>
      <c r="N3618" s="1" t="s">
        <v>9733</v>
      </c>
      <c r="O3618" s="1">
        <v>14</v>
      </c>
      <c r="P3618" s="1" t="s">
        <v>3246</v>
      </c>
      <c r="Q3618" s="1">
        <v>4235</v>
      </c>
      <c r="R3618" s="1" t="str">
        <f>IFERROR(VLOOKUP(K3618,Proveedores!$A$2:$B$500,2,0),"Agregar")</f>
        <v>ROFINA SAICF</v>
      </c>
      <c r="S3618" s="5">
        <f t="shared" si="56"/>
        <v>59290</v>
      </c>
    </row>
    <row r="3619" spans="1:19" x14ac:dyDescent="0.2">
      <c r="A3619" s="7">
        <v>44152</v>
      </c>
      <c r="B3619" s="1" t="s">
        <v>12695</v>
      </c>
      <c r="C3619" s="1" t="s">
        <v>12696</v>
      </c>
      <c r="D3619" s="1" t="s">
        <v>1621</v>
      </c>
      <c r="E3619" s="1" t="s">
        <v>12697</v>
      </c>
      <c r="F3619" s="7" t="s">
        <v>12657</v>
      </c>
      <c r="G3619" s="1" t="s">
        <v>1157</v>
      </c>
      <c r="H3619" s="5">
        <v>122815</v>
      </c>
      <c r="I3619" s="1">
        <v>2124</v>
      </c>
      <c r="J3619" s="1">
        <v>0</v>
      </c>
      <c r="K3619" s="1" t="s">
        <v>334</v>
      </c>
      <c r="L3619" s="1">
        <v>19</v>
      </c>
      <c r="M3619" s="1" t="s">
        <v>12658</v>
      </c>
      <c r="N3619" s="1" t="s">
        <v>9733</v>
      </c>
      <c r="O3619" s="1">
        <v>29</v>
      </c>
      <c r="P3619" s="1" t="s">
        <v>7872</v>
      </c>
      <c r="Q3619" s="1">
        <v>4235</v>
      </c>
      <c r="R3619" s="1" t="str">
        <f>IFERROR(VLOOKUP(K3619,Proveedores!$A$2:$B$500,2,0),"Agregar")</f>
        <v>ROFINA SAICF</v>
      </c>
      <c r="S3619" s="5">
        <f t="shared" si="56"/>
        <v>122815</v>
      </c>
    </row>
    <row r="3620" spans="1:19" x14ac:dyDescent="0.2">
      <c r="A3620" s="7">
        <v>44152</v>
      </c>
      <c r="B3620" s="1" t="s">
        <v>12698</v>
      </c>
      <c r="C3620" s="1" t="s">
        <v>12699</v>
      </c>
      <c r="D3620" s="1" t="s">
        <v>1621</v>
      </c>
      <c r="E3620" s="1" t="s">
        <v>12700</v>
      </c>
      <c r="F3620" s="7" t="s">
        <v>12701</v>
      </c>
      <c r="G3620" s="1" t="s">
        <v>1231</v>
      </c>
      <c r="H3620" s="5">
        <v>6136416</v>
      </c>
      <c r="I3620" s="1">
        <v>0</v>
      </c>
      <c r="J3620" s="1">
        <v>0</v>
      </c>
      <c r="K3620" s="1" t="s">
        <v>3255</v>
      </c>
      <c r="L3620" s="1">
        <v>9</v>
      </c>
      <c r="M3620" s="1" t="s">
        <v>1925</v>
      </c>
      <c r="N3620" s="1" t="s">
        <v>8098</v>
      </c>
      <c r="O3620" s="1">
        <v>6864</v>
      </c>
      <c r="P3620" s="1" t="s">
        <v>3395</v>
      </c>
      <c r="Q3620" s="1">
        <v>894</v>
      </c>
      <c r="R3620" s="1" t="str">
        <f>IFERROR(VLOOKUP(K3620,Proveedores!$A$2:$B$500,2,0),"Agregar")</f>
        <v>LABORATORIO ELEA PHOENIX S.A.</v>
      </c>
      <c r="S3620" s="5">
        <f t="shared" si="56"/>
        <v>6136416</v>
      </c>
    </row>
    <row r="3621" spans="1:19" x14ac:dyDescent="0.2">
      <c r="A3621" s="7">
        <v>44152</v>
      </c>
      <c r="B3621" s="1" t="s">
        <v>12702</v>
      </c>
      <c r="C3621" s="1" t="s">
        <v>12703</v>
      </c>
      <c r="D3621" s="1" t="s">
        <v>1621</v>
      </c>
      <c r="E3621" s="1" t="s">
        <v>12704</v>
      </c>
      <c r="F3621" s="7" t="s">
        <v>12574</v>
      </c>
      <c r="G3621" s="1" t="s">
        <v>1286</v>
      </c>
      <c r="H3621" s="5">
        <v>11800425</v>
      </c>
      <c r="I3621" s="1">
        <v>2157</v>
      </c>
      <c r="J3621" s="1">
        <v>0</v>
      </c>
      <c r="K3621" s="1" t="s">
        <v>12705</v>
      </c>
      <c r="L3621" s="1">
        <v>2</v>
      </c>
      <c r="M3621" s="1" t="s">
        <v>12706</v>
      </c>
      <c r="N3621" s="1" t="s">
        <v>11230</v>
      </c>
      <c r="O3621" s="1">
        <v>139650</v>
      </c>
      <c r="P3621" s="1" t="s">
        <v>11231</v>
      </c>
      <c r="Q3621" s="1">
        <v>84.5</v>
      </c>
      <c r="R3621" s="1" t="str">
        <f>IFERROR(VLOOKUP(K3621,Proveedores!$A$2:$B$500,2,0),"Agregar")</f>
        <v>DROGUERIA DEL SUD S.A.</v>
      </c>
      <c r="S3621" s="5">
        <f t="shared" si="56"/>
        <v>11800425</v>
      </c>
    </row>
    <row r="3622" spans="1:19" x14ac:dyDescent="0.2">
      <c r="A3622" s="7">
        <v>44152</v>
      </c>
      <c r="B3622" s="1" t="s">
        <v>12707</v>
      </c>
      <c r="C3622" s="1" t="s">
        <v>12708</v>
      </c>
      <c r="D3622" s="1" t="s">
        <v>1621</v>
      </c>
      <c r="E3622" s="1" t="s">
        <v>12709</v>
      </c>
      <c r="F3622" s="7" t="s">
        <v>12570</v>
      </c>
      <c r="G3622" s="1" t="s">
        <v>1231</v>
      </c>
      <c r="H3622" s="5">
        <v>7152000</v>
      </c>
      <c r="I3622" s="1">
        <v>0</v>
      </c>
      <c r="J3622" s="1">
        <v>0</v>
      </c>
      <c r="K3622" s="1" t="s">
        <v>3255</v>
      </c>
      <c r="L3622" s="1">
        <v>9</v>
      </c>
      <c r="M3622" s="1" t="s">
        <v>1925</v>
      </c>
      <c r="N3622" s="1" t="s">
        <v>8098</v>
      </c>
      <c r="O3622" s="1">
        <v>8000</v>
      </c>
      <c r="P3622" s="1" t="s">
        <v>3395</v>
      </c>
      <c r="Q3622" s="1">
        <v>894</v>
      </c>
      <c r="R3622" s="1" t="str">
        <f>IFERROR(VLOOKUP(K3622,Proveedores!$A$2:$B$500,2,0),"Agregar")</f>
        <v>LABORATORIO ELEA PHOENIX S.A.</v>
      </c>
      <c r="S3622" s="5">
        <f t="shared" si="56"/>
        <v>7152000</v>
      </c>
    </row>
    <row r="3623" spans="1:19" x14ac:dyDescent="0.2">
      <c r="A3623" s="7">
        <v>44152</v>
      </c>
      <c r="B3623" s="1" t="s">
        <v>12710</v>
      </c>
      <c r="C3623" s="1" t="s">
        <v>12711</v>
      </c>
      <c r="D3623" s="1" t="s">
        <v>1621</v>
      </c>
      <c r="E3623" s="1" t="s">
        <v>12712</v>
      </c>
      <c r="F3623" s="7" t="s">
        <v>12701</v>
      </c>
      <c r="G3623" s="1" t="s">
        <v>692</v>
      </c>
      <c r="H3623" s="5">
        <v>1049896.9099999999</v>
      </c>
      <c r="I3623" s="1">
        <v>824</v>
      </c>
      <c r="J3623" s="1" t="s">
        <v>695</v>
      </c>
      <c r="K3623" s="1" t="s">
        <v>6080</v>
      </c>
      <c r="L3623" s="1">
        <v>3</v>
      </c>
      <c r="M3623" s="1" t="s">
        <v>6081</v>
      </c>
      <c r="N3623" s="1" t="s">
        <v>12713</v>
      </c>
      <c r="O3623" s="1">
        <v>15420</v>
      </c>
      <c r="P3623" s="1" t="s">
        <v>1665</v>
      </c>
      <c r="Q3623" s="1">
        <v>68.09</v>
      </c>
      <c r="R3623" s="1" t="str">
        <f>IFERROR(VLOOKUP(K3623,Proveedores!$A$2:$B$500,2,0),"Agregar")</f>
        <v>IVAX ARGENTINA SOCIEDAD ANONIMA</v>
      </c>
      <c r="S3623" s="5">
        <f t="shared" si="56"/>
        <v>1049947.8</v>
      </c>
    </row>
    <row r="3624" spans="1:19" x14ac:dyDescent="0.2">
      <c r="A3624" s="7">
        <v>44153</v>
      </c>
      <c r="B3624" s="1" t="s">
        <v>12714</v>
      </c>
      <c r="C3624" s="1" t="s">
        <v>12715</v>
      </c>
      <c r="D3624" s="1" t="s">
        <v>1713</v>
      </c>
      <c r="E3624" s="1" t="s">
        <v>12716</v>
      </c>
      <c r="F3624" s="7" t="s">
        <v>12717</v>
      </c>
      <c r="G3624" s="1" t="s">
        <v>1283</v>
      </c>
      <c r="H3624" s="5">
        <v>6.73</v>
      </c>
      <c r="I3624" s="1">
        <v>2015</v>
      </c>
      <c r="J3624" s="1">
        <v>0</v>
      </c>
      <c r="K3624" s="1" t="s">
        <v>177</v>
      </c>
      <c r="L3624" s="1">
        <v>3</v>
      </c>
      <c r="M3624" s="1" t="s">
        <v>7181</v>
      </c>
      <c r="N3624" s="1" t="s">
        <v>11247</v>
      </c>
      <c r="O3624" s="1">
        <v>83050</v>
      </c>
      <c r="P3624" s="1" t="s">
        <v>3482</v>
      </c>
      <c r="Q3624" s="1">
        <v>140.06</v>
      </c>
      <c r="R3624" s="1" t="str">
        <f>IFERROR(VLOOKUP(K3624,Proveedores!$A$2:$B$500,2,0),"Agregar")</f>
        <v>NOVARTIS ARGENTINA SA</v>
      </c>
      <c r="S3624" s="5">
        <f t="shared" si="56"/>
        <v>11631983</v>
      </c>
    </row>
    <row r="3625" spans="1:19" x14ac:dyDescent="0.2">
      <c r="A3625" s="7">
        <v>44153</v>
      </c>
      <c r="B3625" s="1" t="s">
        <v>12718</v>
      </c>
      <c r="C3625" s="1" t="s">
        <v>12719</v>
      </c>
      <c r="D3625" s="1" t="s">
        <v>1621</v>
      </c>
      <c r="E3625" s="1" t="s">
        <v>12720</v>
      </c>
      <c r="F3625" s="7" t="s">
        <v>12701</v>
      </c>
      <c r="G3625" s="1" t="s">
        <v>601</v>
      </c>
      <c r="H3625" s="5">
        <v>83138.990000000005</v>
      </c>
      <c r="I3625" s="1" t="s">
        <v>12721</v>
      </c>
      <c r="J3625" s="1" t="s">
        <v>602</v>
      </c>
      <c r="K3625" s="1" t="s">
        <v>12282</v>
      </c>
      <c r="L3625" s="1">
        <v>1</v>
      </c>
      <c r="M3625" s="1">
        <v>401200</v>
      </c>
      <c r="N3625" s="1" t="s">
        <v>12283</v>
      </c>
      <c r="O3625" s="1">
        <v>1451.95</v>
      </c>
      <c r="P3625" s="1" t="s">
        <v>12284</v>
      </c>
      <c r="Q3625" s="1">
        <v>45.345238999999999</v>
      </c>
      <c r="R3625" s="1" t="str">
        <f>IFERROR(VLOOKUP(K3625,Proveedores!$A$2:$B$500,2,0),"Agregar")</f>
        <v>YPF S.A.</v>
      </c>
      <c r="S3625" s="5">
        <f t="shared" si="56"/>
        <v>65839.019766049998</v>
      </c>
    </row>
    <row r="3626" spans="1:19" x14ac:dyDescent="0.2">
      <c r="A3626" s="7">
        <v>44153</v>
      </c>
      <c r="B3626" s="1" t="s">
        <v>12718</v>
      </c>
      <c r="C3626" s="1" t="s">
        <v>12719</v>
      </c>
      <c r="D3626" s="1" t="s">
        <v>1621</v>
      </c>
      <c r="E3626" s="1" t="s">
        <v>12720</v>
      </c>
      <c r="F3626" s="7" t="s">
        <v>12701</v>
      </c>
      <c r="G3626" s="1" t="s">
        <v>601</v>
      </c>
      <c r="H3626" s="5">
        <v>83138.990000000005</v>
      </c>
      <c r="I3626" s="1" t="s">
        <v>12721</v>
      </c>
      <c r="J3626" s="1" t="s">
        <v>602</v>
      </c>
      <c r="K3626" s="1" t="s">
        <v>12282</v>
      </c>
      <c r="L3626" s="1">
        <v>2</v>
      </c>
      <c r="M3626" s="1">
        <v>406900</v>
      </c>
      <c r="N3626" s="1" t="s">
        <v>12722</v>
      </c>
      <c r="O3626" s="1">
        <v>14.33</v>
      </c>
      <c r="P3626" s="1" t="s">
        <v>12284</v>
      </c>
      <c r="Q3626" s="1">
        <v>48.182135000000002</v>
      </c>
      <c r="R3626" s="1" t="str">
        <f>IFERROR(VLOOKUP(K3626,Proveedores!$A$2:$B$500,2,0),"Agregar")</f>
        <v>YPF S.A.</v>
      </c>
      <c r="S3626" s="5">
        <f t="shared" si="56"/>
        <v>690.44999455000004</v>
      </c>
    </row>
    <row r="3627" spans="1:19" x14ac:dyDescent="0.2">
      <c r="A3627" s="7">
        <v>44153</v>
      </c>
      <c r="B3627" s="1" t="s">
        <v>12723</v>
      </c>
      <c r="C3627" s="1" t="s">
        <v>12724</v>
      </c>
      <c r="D3627" s="1" t="s">
        <v>1621</v>
      </c>
      <c r="E3627" s="1">
        <v>868</v>
      </c>
      <c r="F3627" s="7" t="s">
        <v>12638</v>
      </c>
      <c r="G3627" s="1" t="s">
        <v>468</v>
      </c>
      <c r="H3627" s="5">
        <v>17900</v>
      </c>
      <c r="I3627" s="1">
        <v>8454</v>
      </c>
      <c r="J3627" s="1">
        <v>0</v>
      </c>
      <c r="K3627" s="1" t="s">
        <v>470</v>
      </c>
      <c r="L3627" s="1">
        <v>1</v>
      </c>
      <c r="M3627" s="1">
        <v>1</v>
      </c>
      <c r="N3627" s="1" t="s">
        <v>1900</v>
      </c>
      <c r="O3627" s="1">
        <v>1</v>
      </c>
      <c r="P3627" s="1" t="s">
        <v>1850</v>
      </c>
      <c r="Q3627" s="1">
        <v>5900</v>
      </c>
      <c r="R3627" s="1" t="str">
        <f>IFERROR(VLOOKUP(K3627,Proveedores!$A$2:$B$500,2,0),"Agregar")</f>
        <v>FABIAN DERISO</v>
      </c>
      <c r="S3627" s="5">
        <f t="shared" si="56"/>
        <v>5900</v>
      </c>
    </row>
    <row r="3628" spans="1:19" x14ac:dyDescent="0.2">
      <c r="A3628" s="7">
        <v>44153</v>
      </c>
      <c r="B3628" s="1" t="s">
        <v>12723</v>
      </c>
      <c r="C3628" s="1" t="s">
        <v>12724</v>
      </c>
      <c r="D3628" s="1" t="s">
        <v>1621</v>
      </c>
      <c r="E3628" s="1">
        <v>868</v>
      </c>
      <c r="F3628" s="7" t="s">
        <v>12638</v>
      </c>
      <c r="G3628" s="1" t="s">
        <v>468</v>
      </c>
      <c r="H3628" s="5">
        <v>17900</v>
      </c>
      <c r="I3628" s="1">
        <v>8454</v>
      </c>
      <c r="J3628" s="1">
        <v>0</v>
      </c>
      <c r="K3628" s="1" t="s">
        <v>470</v>
      </c>
      <c r="L3628" s="1">
        <v>2</v>
      </c>
      <c r="M3628" s="1">
        <v>2</v>
      </c>
      <c r="N3628" s="1" t="s">
        <v>1896</v>
      </c>
      <c r="O3628" s="1">
        <v>1</v>
      </c>
      <c r="P3628" s="1" t="s">
        <v>2803</v>
      </c>
      <c r="Q3628" s="1">
        <v>1700</v>
      </c>
      <c r="R3628" s="1" t="str">
        <f>IFERROR(VLOOKUP(K3628,Proveedores!$A$2:$B$500,2,0),"Agregar")</f>
        <v>FABIAN DERISO</v>
      </c>
      <c r="S3628" s="5">
        <f t="shared" si="56"/>
        <v>1700</v>
      </c>
    </row>
    <row r="3629" spans="1:19" x14ac:dyDescent="0.2">
      <c r="A3629" s="7">
        <v>44153</v>
      </c>
      <c r="B3629" s="1" t="s">
        <v>12723</v>
      </c>
      <c r="C3629" s="1" t="s">
        <v>12724</v>
      </c>
      <c r="D3629" s="1" t="s">
        <v>1621</v>
      </c>
      <c r="E3629" s="1">
        <v>868</v>
      </c>
      <c r="F3629" s="7" t="s">
        <v>12638</v>
      </c>
      <c r="G3629" s="1" t="s">
        <v>468</v>
      </c>
      <c r="H3629" s="5">
        <v>17900</v>
      </c>
      <c r="I3629" s="1">
        <v>8454</v>
      </c>
      <c r="J3629" s="1">
        <v>0</v>
      </c>
      <c r="K3629" s="1" t="s">
        <v>470</v>
      </c>
      <c r="L3629" s="1">
        <v>3</v>
      </c>
      <c r="M3629" s="1">
        <v>3</v>
      </c>
      <c r="N3629" s="1" t="s">
        <v>1899</v>
      </c>
      <c r="O3629" s="1">
        <v>1</v>
      </c>
      <c r="P3629" s="1" t="s">
        <v>1850</v>
      </c>
      <c r="Q3629" s="1">
        <v>5500</v>
      </c>
      <c r="R3629" s="1" t="str">
        <f>IFERROR(VLOOKUP(K3629,Proveedores!$A$2:$B$500,2,0),"Agregar")</f>
        <v>FABIAN DERISO</v>
      </c>
      <c r="S3629" s="5">
        <f t="shared" si="56"/>
        <v>5500</v>
      </c>
    </row>
    <row r="3630" spans="1:19" x14ac:dyDescent="0.2">
      <c r="A3630" s="7">
        <v>44153</v>
      </c>
      <c r="B3630" s="1" t="s">
        <v>12723</v>
      </c>
      <c r="C3630" s="1" t="s">
        <v>12724</v>
      </c>
      <c r="D3630" s="1" t="s">
        <v>1621</v>
      </c>
      <c r="E3630" s="1">
        <v>868</v>
      </c>
      <c r="F3630" s="7" t="s">
        <v>12638</v>
      </c>
      <c r="G3630" s="1" t="s">
        <v>468</v>
      </c>
      <c r="H3630" s="5">
        <v>17900</v>
      </c>
      <c r="I3630" s="1">
        <v>8454</v>
      </c>
      <c r="J3630" s="1">
        <v>0</v>
      </c>
      <c r="K3630" s="1" t="s">
        <v>470</v>
      </c>
      <c r="L3630" s="1">
        <v>4</v>
      </c>
      <c r="M3630" s="1">
        <v>4</v>
      </c>
      <c r="N3630" s="1" t="s">
        <v>4331</v>
      </c>
      <c r="O3630" s="1">
        <v>1</v>
      </c>
      <c r="P3630" s="1" t="s">
        <v>2803</v>
      </c>
      <c r="Q3630" s="1">
        <v>4800</v>
      </c>
      <c r="R3630" s="1" t="str">
        <f>IFERROR(VLOOKUP(K3630,Proveedores!$A$2:$B$500,2,0),"Agregar")</f>
        <v>FABIAN DERISO</v>
      </c>
      <c r="S3630" s="5">
        <f t="shared" si="56"/>
        <v>4800</v>
      </c>
    </row>
    <row r="3631" spans="1:19" x14ac:dyDescent="0.2">
      <c r="A3631" s="7">
        <v>44154</v>
      </c>
      <c r="B3631" s="1" t="s">
        <v>12725</v>
      </c>
      <c r="C3631" s="1" t="s">
        <v>12726</v>
      </c>
      <c r="D3631" s="1" t="s">
        <v>1713</v>
      </c>
      <c r="E3631" s="1" t="s">
        <v>12727</v>
      </c>
      <c r="F3631" s="7" t="s">
        <v>12728</v>
      </c>
      <c r="G3631" s="1">
        <v>43922</v>
      </c>
      <c r="H3631" s="5">
        <v>1582880</v>
      </c>
      <c r="I3631" s="1" t="s">
        <v>11018</v>
      </c>
      <c r="J3631" s="1" t="s">
        <v>1275</v>
      </c>
      <c r="K3631" s="1" t="s">
        <v>11019</v>
      </c>
      <c r="L3631" s="1">
        <v>6</v>
      </c>
      <c r="M3631" s="1" t="s">
        <v>12729</v>
      </c>
      <c r="N3631" s="1" t="s">
        <v>12730</v>
      </c>
      <c r="O3631" s="1">
        <v>160</v>
      </c>
      <c r="P3631" s="1" t="s">
        <v>1665</v>
      </c>
      <c r="Q3631" s="1">
        <v>9893</v>
      </c>
      <c r="R3631" s="1" t="str">
        <f>IFERROR(VLOOKUP(K3631,Proveedores!$A$2:$B$500,2,0),"Agregar")</f>
        <v>Drogueria Varadero S.A.</v>
      </c>
      <c r="S3631" s="5">
        <f t="shared" si="56"/>
        <v>1582880</v>
      </c>
    </row>
    <row r="3632" spans="1:19" x14ac:dyDescent="0.2">
      <c r="A3632" s="7">
        <v>44154</v>
      </c>
      <c r="B3632" s="1" t="s">
        <v>12731</v>
      </c>
      <c r="C3632" s="1" t="s">
        <v>12732</v>
      </c>
      <c r="D3632" s="1" t="s">
        <v>1713</v>
      </c>
      <c r="E3632" s="1" t="s">
        <v>12733</v>
      </c>
      <c r="F3632" s="7" t="s">
        <v>12728</v>
      </c>
      <c r="G3632" s="1" t="s">
        <v>8644</v>
      </c>
      <c r="H3632" s="5">
        <v>1187160</v>
      </c>
      <c r="I3632" s="1" t="s">
        <v>11018</v>
      </c>
      <c r="J3632" s="1" t="s">
        <v>1275</v>
      </c>
      <c r="K3632" s="1" t="s">
        <v>11019</v>
      </c>
      <c r="L3632" s="1">
        <v>6</v>
      </c>
      <c r="M3632" s="1" t="s">
        <v>12729</v>
      </c>
      <c r="N3632" s="1" t="s">
        <v>12730</v>
      </c>
      <c r="O3632" s="1">
        <v>120</v>
      </c>
      <c r="P3632" s="1" t="s">
        <v>1665</v>
      </c>
      <c r="Q3632" s="1">
        <v>9893</v>
      </c>
      <c r="R3632" s="1" t="str">
        <f>IFERROR(VLOOKUP(K3632,Proveedores!$A$2:$B$500,2,0),"Agregar")</f>
        <v>Drogueria Varadero S.A.</v>
      </c>
      <c r="S3632" s="5">
        <f t="shared" si="56"/>
        <v>1187160</v>
      </c>
    </row>
    <row r="3633" spans="1:19" x14ac:dyDescent="0.2">
      <c r="A3633" s="7">
        <v>44154</v>
      </c>
      <c r="B3633" s="1" t="s">
        <v>12734</v>
      </c>
      <c r="C3633" s="1" t="s">
        <v>12735</v>
      </c>
      <c r="D3633" s="1" t="s">
        <v>1621</v>
      </c>
      <c r="E3633" s="1" t="s">
        <v>12736</v>
      </c>
      <c r="F3633" s="7" t="s">
        <v>12737</v>
      </c>
      <c r="G3633" s="1" t="s">
        <v>12738</v>
      </c>
      <c r="H3633" s="5">
        <v>791440</v>
      </c>
      <c r="I3633" s="1" t="s">
        <v>11018</v>
      </c>
      <c r="J3633" s="1" t="s">
        <v>889</v>
      </c>
      <c r="K3633" s="1" t="s">
        <v>11019</v>
      </c>
      <c r="L3633" s="1">
        <v>6</v>
      </c>
      <c r="M3633" s="1" t="s">
        <v>12729</v>
      </c>
      <c r="N3633" s="1" t="s">
        <v>12730</v>
      </c>
      <c r="O3633" s="1">
        <v>80</v>
      </c>
      <c r="P3633" s="1" t="s">
        <v>1665</v>
      </c>
      <c r="Q3633" s="1">
        <v>9893</v>
      </c>
      <c r="R3633" s="1" t="str">
        <f>IFERROR(VLOOKUP(K3633,Proveedores!$A$2:$B$500,2,0),"Agregar")</f>
        <v>Drogueria Varadero S.A.</v>
      </c>
      <c r="S3633" s="5">
        <f t="shared" si="56"/>
        <v>791440</v>
      </c>
    </row>
    <row r="3634" spans="1:19" x14ac:dyDescent="0.2">
      <c r="A3634" s="7">
        <v>44154</v>
      </c>
      <c r="B3634" s="1" t="s">
        <v>12739</v>
      </c>
      <c r="C3634" s="1" t="s">
        <v>12740</v>
      </c>
      <c r="D3634" s="1" t="s">
        <v>1621</v>
      </c>
      <c r="E3634" s="1" t="s">
        <v>12741</v>
      </c>
      <c r="F3634" s="7" t="s">
        <v>12737</v>
      </c>
      <c r="G3634" s="1" t="s">
        <v>12738</v>
      </c>
      <c r="H3634" s="5">
        <v>791440</v>
      </c>
      <c r="I3634" s="1" t="s">
        <v>11018</v>
      </c>
      <c r="J3634" s="1" t="s">
        <v>889</v>
      </c>
      <c r="K3634" s="1" t="s">
        <v>11019</v>
      </c>
      <c r="L3634" s="1">
        <v>6</v>
      </c>
      <c r="M3634" s="1" t="s">
        <v>12729</v>
      </c>
      <c r="N3634" s="1" t="s">
        <v>12730</v>
      </c>
      <c r="O3634" s="1">
        <v>80</v>
      </c>
      <c r="P3634" s="1" t="s">
        <v>1665</v>
      </c>
      <c r="Q3634" s="1">
        <v>9893</v>
      </c>
      <c r="R3634" s="1" t="str">
        <f>IFERROR(VLOOKUP(K3634,Proveedores!$A$2:$B$500,2,0),"Agregar")</f>
        <v>Drogueria Varadero S.A.</v>
      </c>
      <c r="S3634" s="5">
        <f t="shared" si="56"/>
        <v>791440</v>
      </c>
    </row>
    <row r="3635" spans="1:19" x14ac:dyDescent="0.2">
      <c r="A3635" s="7">
        <v>44154</v>
      </c>
      <c r="B3635" s="1" t="s">
        <v>12742</v>
      </c>
      <c r="C3635" s="1" t="s">
        <v>12743</v>
      </c>
      <c r="D3635" s="1" t="s">
        <v>1621</v>
      </c>
      <c r="E3635" s="1" t="s">
        <v>12744</v>
      </c>
      <c r="F3635" s="7" t="s">
        <v>12745</v>
      </c>
      <c r="G3635" s="1" t="s">
        <v>12738</v>
      </c>
      <c r="H3635" s="5">
        <v>6330244.4000000004</v>
      </c>
      <c r="I3635" s="1">
        <v>2256</v>
      </c>
      <c r="J3635" s="1" t="s">
        <v>889</v>
      </c>
      <c r="K3635" s="1" t="s">
        <v>2399</v>
      </c>
      <c r="L3635" s="1">
        <v>35</v>
      </c>
      <c r="M3635" s="1" t="s">
        <v>2626</v>
      </c>
      <c r="N3635" s="1" t="s">
        <v>5139</v>
      </c>
      <c r="O3635" s="1">
        <v>159452</v>
      </c>
      <c r="P3635" s="1" t="s">
        <v>1892</v>
      </c>
      <c r="Q3635" s="1">
        <v>39.700000000000003</v>
      </c>
      <c r="R3635" s="1" t="str">
        <f>IFERROR(VLOOKUP(K3635,Proveedores!$A$2:$B$500,2,0),"Agregar")</f>
        <v>PRO MED INTERNACIONAL SA</v>
      </c>
      <c r="S3635" s="5">
        <f t="shared" si="56"/>
        <v>6330244.4000000004</v>
      </c>
    </row>
    <row r="3636" spans="1:19" x14ac:dyDescent="0.2">
      <c r="A3636" s="7">
        <v>44154</v>
      </c>
      <c r="B3636" s="1" t="s">
        <v>12746</v>
      </c>
      <c r="C3636" s="1" t="s">
        <v>12747</v>
      </c>
      <c r="D3636" s="1" t="s">
        <v>1621</v>
      </c>
      <c r="E3636" s="1" t="s">
        <v>12748</v>
      </c>
      <c r="F3636" s="7" t="s">
        <v>12749</v>
      </c>
      <c r="G3636" s="1" t="s">
        <v>12738</v>
      </c>
      <c r="H3636" s="5">
        <v>4360356</v>
      </c>
      <c r="I3636" s="1" t="s">
        <v>5010</v>
      </c>
      <c r="J3636" s="1" t="s">
        <v>889</v>
      </c>
      <c r="K3636" s="1" t="s">
        <v>310</v>
      </c>
      <c r="L3636" s="1">
        <v>1</v>
      </c>
      <c r="M3636" s="1" t="s">
        <v>3693</v>
      </c>
      <c r="N3636" s="1" t="s">
        <v>12750</v>
      </c>
      <c r="O3636" s="1">
        <v>15600</v>
      </c>
      <c r="P3636" s="1" t="s">
        <v>1917</v>
      </c>
      <c r="Q3636" s="1" t="s">
        <v>12751</v>
      </c>
      <c r="R3636" s="1" t="str">
        <f>IFERROR(VLOOKUP(K3636,Proveedores!$A$2:$B$500,2,0),"Agregar")</f>
        <v>MSD ARGENTINA SRL</v>
      </c>
      <c r="S3636" s="5" t="e">
        <f t="shared" si="56"/>
        <v>#VALUE!</v>
      </c>
    </row>
    <row r="3637" spans="1:19" x14ac:dyDescent="0.2">
      <c r="A3637" s="7">
        <v>44154</v>
      </c>
      <c r="B3637" s="1" t="s">
        <v>12752</v>
      </c>
      <c r="C3637" s="1" t="s">
        <v>12753</v>
      </c>
      <c r="D3637" s="1" t="s">
        <v>1621</v>
      </c>
      <c r="E3637" s="1" t="s">
        <v>12754</v>
      </c>
      <c r="F3637" s="7" t="s">
        <v>12755</v>
      </c>
      <c r="G3637" s="1" t="s">
        <v>12738</v>
      </c>
      <c r="H3637" s="5">
        <v>16770.599999999999</v>
      </c>
      <c r="I3637" s="1" t="s">
        <v>5010</v>
      </c>
      <c r="J3637" s="1" t="s">
        <v>889</v>
      </c>
      <c r="K3637" s="1" t="s">
        <v>12756</v>
      </c>
      <c r="L3637" s="1">
        <v>1</v>
      </c>
      <c r="M3637" s="1" t="s">
        <v>12757</v>
      </c>
      <c r="N3637" s="1" t="s">
        <v>12758</v>
      </c>
      <c r="O3637" s="1">
        <v>15840</v>
      </c>
      <c r="P3637" s="1" t="s">
        <v>12759</v>
      </c>
      <c r="Q3637" s="1">
        <v>279.51</v>
      </c>
      <c r="R3637" s="1" t="str">
        <f>IFERROR(VLOOKUP(K3637,Proveedores!$A$2:$B$500,2,0),"Agregar")</f>
        <v>MSD ARGENTINA SRL</v>
      </c>
      <c r="S3637" s="5">
        <f t="shared" si="56"/>
        <v>4427438.3999999994</v>
      </c>
    </row>
    <row r="3638" spans="1:19" x14ac:dyDescent="0.2">
      <c r="A3638" s="7">
        <v>44154</v>
      </c>
      <c r="B3638" s="1" t="s">
        <v>12760</v>
      </c>
      <c r="C3638" s="1" t="s">
        <v>12761</v>
      </c>
      <c r="D3638" s="1" t="s">
        <v>1621</v>
      </c>
      <c r="E3638" s="1" t="s">
        <v>12762</v>
      </c>
      <c r="F3638" s="7" t="s">
        <v>12763</v>
      </c>
      <c r="G3638" s="1" t="s">
        <v>12738</v>
      </c>
      <c r="H3638" s="5">
        <v>22954.84</v>
      </c>
      <c r="I3638" s="1">
        <v>1111</v>
      </c>
      <c r="J3638" s="1" t="s">
        <v>889</v>
      </c>
      <c r="K3638" s="1" t="s">
        <v>7912</v>
      </c>
      <c r="L3638" s="1">
        <v>11</v>
      </c>
      <c r="M3638" s="1" t="s">
        <v>7322</v>
      </c>
      <c r="N3638" s="1" t="s">
        <v>10358</v>
      </c>
      <c r="O3638" s="1">
        <v>20</v>
      </c>
      <c r="P3638" s="1" t="s">
        <v>7907</v>
      </c>
      <c r="Q3638" s="1">
        <v>114773999</v>
      </c>
      <c r="R3638" s="1" t="str">
        <f>IFERROR(VLOOKUP(K3638,Proveedores!$A$2:$B$500,2,0),"Agregar")</f>
        <v>CORREO OFICIAL DE LA REPÚBLICA ARGENTINA S.A..</v>
      </c>
      <c r="S3638" s="5">
        <f t="shared" si="56"/>
        <v>2295479980</v>
      </c>
    </row>
    <row r="3639" spans="1:19" x14ac:dyDescent="0.2">
      <c r="A3639" s="7">
        <v>44154</v>
      </c>
      <c r="B3639" s="1" t="s">
        <v>12764</v>
      </c>
      <c r="C3639" s="1" t="s">
        <v>12765</v>
      </c>
      <c r="D3639" s="1" t="s">
        <v>1621</v>
      </c>
      <c r="E3639" s="1" t="s">
        <v>12766</v>
      </c>
      <c r="F3639" s="7" t="s">
        <v>12767</v>
      </c>
      <c r="G3639" s="1" t="s">
        <v>12738</v>
      </c>
      <c r="H3639" s="5">
        <v>2859.42</v>
      </c>
      <c r="I3639" s="1">
        <v>1111</v>
      </c>
      <c r="J3639" s="1" t="s">
        <v>889</v>
      </c>
      <c r="K3639" s="1" t="s">
        <v>7912</v>
      </c>
      <c r="L3639" s="1">
        <v>17</v>
      </c>
      <c r="M3639" s="1" t="s">
        <v>7322</v>
      </c>
      <c r="N3639" s="1" t="s">
        <v>10358</v>
      </c>
      <c r="O3639" s="1">
        <v>6</v>
      </c>
      <c r="P3639" s="1" t="s">
        <v>7907</v>
      </c>
      <c r="Q3639" s="1">
        <v>47657000</v>
      </c>
      <c r="R3639" s="1" t="str">
        <f>IFERROR(VLOOKUP(K3639,Proveedores!$A$2:$B$500,2,0),"Agregar")</f>
        <v>CORREO OFICIAL DE LA REPÚBLICA ARGENTINA S.A..</v>
      </c>
      <c r="S3639" s="5">
        <f t="shared" si="56"/>
        <v>285942000</v>
      </c>
    </row>
    <row r="3640" spans="1:19" x14ac:dyDescent="0.2">
      <c r="A3640" s="7">
        <v>44154</v>
      </c>
      <c r="B3640" s="1" t="s">
        <v>12768</v>
      </c>
      <c r="C3640" s="1" t="s">
        <v>12769</v>
      </c>
      <c r="D3640" s="1" t="s">
        <v>1621</v>
      </c>
      <c r="E3640" s="1" t="s">
        <v>12471</v>
      </c>
      <c r="F3640" s="7" t="s">
        <v>12570</v>
      </c>
      <c r="G3640" s="1" t="s">
        <v>692</v>
      </c>
      <c r="H3640" s="5">
        <v>120546000</v>
      </c>
      <c r="I3640" s="1">
        <v>2167</v>
      </c>
      <c r="J3640" s="1" t="s">
        <v>1310</v>
      </c>
      <c r="K3640" s="1" t="s">
        <v>1311</v>
      </c>
      <c r="L3640" s="1">
        <v>1</v>
      </c>
      <c r="M3640" s="1" t="s">
        <v>12512</v>
      </c>
      <c r="N3640" s="1" t="s">
        <v>12513</v>
      </c>
      <c r="O3640" s="1">
        <v>750000</v>
      </c>
      <c r="P3640" s="1" t="s">
        <v>1892</v>
      </c>
      <c r="Q3640" s="1">
        <v>271.5</v>
      </c>
      <c r="R3640" s="1" t="str">
        <f>IFERROR(VLOOKUP(K3640,Proveedores!$A$2:$B$500,2,0),"Agregar")</f>
        <v>BIOSAFETY S.A.</v>
      </c>
      <c r="S3640" s="5">
        <f t="shared" si="56"/>
        <v>203625000</v>
      </c>
    </row>
    <row r="3641" spans="1:19" x14ac:dyDescent="0.2">
      <c r="A3641" s="7">
        <v>44154</v>
      </c>
      <c r="B3641" s="1" t="s">
        <v>12770</v>
      </c>
      <c r="C3641" s="1" t="s">
        <v>12771</v>
      </c>
      <c r="D3641" s="1" t="s">
        <v>1621</v>
      </c>
      <c r="E3641" s="1" t="s">
        <v>12772</v>
      </c>
      <c r="F3641" s="7" t="s">
        <v>12717</v>
      </c>
      <c r="G3641" s="1" t="s">
        <v>692</v>
      </c>
      <c r="H3641" s="5">
        <v>17894000</v>
      </c>
      <c r="I3641" s="1">
        <v>2217</v>
      </c>
      <c r="J3641" s="1" t="s">
        <v>704</v>
      </c>
      <c r="K3641" s="1" t="s">
        <v>1392</v>
      </c>
      <c r="L3641" s="1">
        <v>1</v>
      </c>
      <c r="M3641" s="1" t="s">
        <v>7039</v>
      </c>
      <c r="N3641" s="1" t="s">
        <v>12773</v>
      </c>
      <c r="O3641" s="1">
        <v>9200</v>
      </c>
      <c r="P3641" s="1">
        <v>1</v>
      </c>
      <c r="Q3641" s="1" t="s">
        <v>12774</v>
      </c>
      <c r="R3641" s="1" t="str">
        <f>IFERROR(VLOOKUP(K3641,Proveedores!$A$2:$B$500,2,0),"Agregar")</f>
        <v>PROPATO HNOS S.A.I.C.</v>
      </c>
      <c r="S3641" s="5" t="e">
        <f t="shared" si="56"/>
        <v>#VALUE!</v>
      </c>
    </row>
    <row r="3642" spans="1:19" x14ac:dyDescent="0.2">
      <c r="A3642" s="7">
        <v>44155</v>
      </c>
      <c r="B3642" s="1" t="s">
        <v>12775</v>
      </c>
      <c r="C3642" s="1" t="s">
        <v>12776</v>
      </c>
      <c r="D3642" s="1" t="s">
        <v>1621</v>
      </c>
      <c r="E3642" s="1" t="s">
        <v>12777</v>
      </c>
      <c r="F3642" s="7" t="s">
        <v>12778</v>
      </c>
      <c r="G3642" s="1" t="s">
        <v>759</v>
      </c>
      <c r="H3642" s="5">
        <v>2494800</v>
      </c>
      <c r="I3642" s="1">
        <v>2179</v>
      </c>
      <c r="J3642" s="1" t="s">
        <v>763</v>
      </c>
      <c r="K3642" s="1" t="s">
        <v>6302</v>
      </c>
      <c r="L3642" s="1">
        <v>1</v>
      </c>
      <c r="M3642" s="1" t="s">
        <v>11397</v>
      </c>
      <c r="N3642" s="1" t="s">
        <v>12074</v>
      </c>
      <c r="O3642" s="1">
        <v>1</v>
      </c>
      <c r="P3642" s="1" t="s">
        <v>2149</v>
      </c>
      <c r="Q3642" s="1">
        <v>2494800</v>
      </c>
      <c r="R3642" s="1" t="str">
        <f>IFERROR(VLOOKUP(K3642,Proveedores!$A$2:$B$500,2,0),"Agregar")</f>
        <v>VIALERG S.A.</v>
      </c>
      <c r="S3642" s="5">
        <f t="shared" si="56"/>
        <v>2494800</v>
      </c>
    </row>
    <row r="3643" spans="1:19" x14ac:dyDescent="0.2">
      <c r="A3643" s="7">
        <v>44155</v>
      </c>
      <c r="B3643" s="1" t="s">
        <v>12779</v>
      </c>
      <c r="C3643" s="1" t="s">
        <v>12780</v>
      </c>
      <c r="D3643" s="1" t="s">
        <v>1621</v>
      </c>
      <c r="E3643" s="1" t="s">
        <v>12781</v>
      </c>
      <c r="F3643" s="7" t="s">
        <v>12778</v>
      </c>
      <c r="G3643" s="1" t="s">
        <v>759</v>
      </c>
      <c r="H3643" s="5">
        <v>8638.92</v>
      </c>
      <c r="I3643" s="1" t="s">
        <v>1816</v>
      </c>
      <c r="J3643" s="1" t="s">
        <v>763</v>
      </c>
      <c r="K3643" s="1" t="s">
        <v>1847</v>
      </c>
      <c r="L3643" s="1">
        <v>18</v>
      </c>
      <c r="M3643" s="1" t="s">
        <v>2308</v>
      </c>
      <c r="N3643" s="1" t="s">
        <v>2354</v>
      </c>
      <c r="O3643" s="1">
        <v>228</v>
      </c>
      <c r="P3643" s="1" t="s">
        <v>2310</v>
      </c>
      <c r="Q3643" s="1">
        <v>37.89</v>
      </c>
      <c r="R3643" s="1" t="str">
        <f>IFERROR(VLOOKUP(K3643,Proveedores!$A$2:$B$500,2,0),"Agregar")</f>
        <v xml:space="preserve">LAFEDAR S.A. </v>
      </c>
      <c r="S3643" s="5">
        <f t="shared" si="56"/>
        <v>8638.92</v>
      </c>
    </row>
    <row r="3644" spans="1:19" x14ac:dyDescent="0.2">
      <c r="A3644" s="7">
        <v>44155</v>
      </c>
      <c r="B3644" s="1" t="s">
        <v>12782</v>
      </c>
      <c r="C3644" s="1" t="s">
        <v>12783</v>
      </c>
      <c r="D3644" s="1" t="s">
        <v>1621</v>
      </c>
      <c r="E3644" s="1" t="s">
        <v>12784</v>
      </c>
      <c r="F3644" s="7" t="s">
        <v>12778</v>
      </c>
      <c r="G3644" s="1" t="s">
        <v>759</v>
      </c>
      <c r="H3644" s="5">
        <v>2263245.48</v>
      </c>
      <c r="I3644" s="1" t="s">
        <v>1816</v>
      </c>
      <c r="J3644" s="1" t="s">
        <v>763</v>
      </c>
      <c r="K3644" s="1" t="s">
        <v>1847</v>
      </c>
      <c r="L3644" s="1">
        <v>18</v>
      </c>
      <c r="M3644" s="1" t="s">
        <v>2308</v>
      </c>
      <c r="N3644" s="1" t="s">
        <v>2354</v>
      </c>
      <c r="O3644" s="1">
        <v>59732</v>
      </c>
      <c r="P3644" s="1" t="s">
        <v>2310</v>
      </c>
      <c r="Q3644" s="1">
        <v>37.89</v>
      </c>
      <c r="R3644" s="1" t="str">
        <f>IFERROR(VLOOKUP(K3644,Proveedores!$A$2:$B$500,2,0),"Agregar")</f>
        <v xml:space="preserve">LAFEDAR S.A. </v>
      </c>
      <c r="S3644" s="5">
        <f t="shared" si="56"/>
        <v>2263245.48</v>
      </c>
    </row>
    <row r="3645" spans="1:19" x14ac:dyDescent="0.2">
      <c r="A3645" s="7">
        <v>44155</v>
      </c>
      <c r="B3645" s="1" t="s">
        <v>12785</v>
      </c>
      <c r="C3645" s="1" t="s">
        <v>12786</v>
      </c>
      <c r="D3645" s="1" t="s">
        <v>1621</v>
      </c>
      <c r="E3645" s="1" t="s">
        <v>12787</v>
      </c>
      <c r="F3645" s="7" t="s">
        <v>12778</v>
      </c>
      <c r="G3645" s="1" t="s">
        <v>759</v>
      </c>
      <c r="H3645" s="5">
        <v>30390210.800000001</v>
      </c>
      <c r="I3645" s="1">
        <v>2251</v>
      </c>
      <c r="J3645" s="1" t="s">
        <v>763</v>
      </c>
      <c r="K3645" s="1" t="s">
        <v>4348</v>
      </c>
      <c r="L3645" s="1">
        <v>5</v>
      </c>
      <c r="M3645" s="1" t="s">
        <v>3925</v>
      </c>
      <c r="N3645" s="1" t="s">
        <v>3926</v>
      </c>
      <c r="O3645" s="1">
        <v>849870</v>
      </c>
      <c r="P3645" s="1" t="s">
        <v>1917</v>
      </c>
      <c r="Q3645" s="1" t="s">
        <v>12788</v>
      </c>
      <c r="R3645" s="1" t="str">
        <f>IFERROR(VLOOKUP(K3645,Proveedores!$A$2:$B$500,2,0),"Agregar")</f>
        <v>MICROSULES ARGENTINA SA de SCIIA</v>
      </c>
      <c r="S3645" s="5" t="e">
        <f t="shared" si="56"/>
        <v>#VALUE!</v>
      </c>
    </row>
    <row r="3646" spans="1:19" x14ac:dyDescent="0.2">
      <c r="A3646" s="7">
        <v>44155</v>
      </c>
      <c r="B3646" s="1" t="s">
        <v>12789</v>
      </c>
      <c r="C3646" s="1" t="s">
        <v>12790</v>
      </c>
      <c r="D3646" s="1" t="s">
        <v>1621</v>
      </c>
      <c r="E3646" s="1" t="s">
        <v>12791</v>
      </c>
      <c r="F3646" s="7" t="s">
        <v>12701</v>
      </c>
      <c r="G3646" s="1" t="s">
        <v>759</v>
      </c>
      <c r="H3646" s="5">
        <v>1519510.54</v>
      </c>
      <c r="I3646" s="1">
        <v>2252</v>
      </c>
      <c r="J3646" s="1" t="s">
        <v>763</v>
      </c>
      <c r="K3646" s="1" t="s">
        <v>4348</v>
      </c>
      <c r="L3646" s="1">
        <v>38</v>
      </c>
      <c r="M3646" s="1" t="s">
        <v>3940</v>
      </c>
      <c r="N3646" s="1" t="s">
        <v>6183</v>
      </c>
      <c r="O3646" s="1">
        <v>778020</v>
      </c>
      <c r="P3646" s="1" t="s">
        <v>1917</v>
      </c>
      <c r="Q3646" s="1" t="s">
        <v>12792</v>
      </c>
      <c r="R3646" s="1" t="str">
        <f>IFERROR(VLOOKUP(K3646,Proveedores!$A$2:$B$500,2,0),"Agregar")</f>
        <v>MICROSULES ARGENTINA SA de SCIIA</v>
      </c>
      <c r="S3646" s="5" t="e">
        <f t="shared" si="56"/>
        <v>#VALUE!</v>
      </c>
    </row>
    <row r="3647" spans="1:19" x14ac:dyDescent="0.2">
      <c r="A3647" s="7">
        <v>44155</v>
      </c>
      <c r="B3647" s="1" t="s">
        <v>12793</v>
      </c>
      <c r="C3647" s="1" t="s">
        <v>12794</v>
      </c>
      <c r="D3647" s="1" t="s">
        <v>1621</v>
      </c>
      <c r="E3647" s="1" t="s">
        <v>12795</v>
      </c>
      <c r="F3647" s="7" t="s">
        <v>12701</v>
      </c>
      <c r="G3647" s="1" t="s">
        <v>759</v>
      </c>
      <c r="H3647" s="5">
        <v>2494800</v>
      </c>
      <c r="I3647" s="1">
        <v>2234</v>
      </c>
      <c r="J3647" s="1" t="s">
        <v>763</v>
      </c>
      <c r="K3647" s="1" t="s">
        <v>6302</v>
      </c>
      <c r="L3647" s="1">
        <v>1</v>
      </c>
      <c r="M3647" s="1" t="s">
        <v>11397</v>
      </c>
      <c r="N3647" s="1" t="s">
        <v>12074</v>
      </c>
      <c r="O3647" s="1">
        <v>1</v>
      </c>
      <c r="P3647" s="1" t="s">
        <v>2149</v>
      </c>
      <c r="Q3647" s="1">
        <v>2494800</v>
      </c>
      <c r="R3647" s="1" t="str">
        <f>IFERROR(VLOOKUP(K3647,Proveedores!$A$2:$B$500,2,0),"Agregar")</f>
        <v>VIALERG S.A.</v>
      </c>
      <c r="S3647" s="5">
        <f t="shared" si="56"/>
        <v>2494800</v>
      </c>
    </row>
    <row r="3648" spans="1:19" x14ac:dyDescent="0.2">
      <c r="A3648" s="7">
        <v>44155</v>
      </c>
      <c r="B3648" s="1" t="s">
        <v>12793</v>
      </c>
      <c r="C3648" s="1" t="s">
        <v>12794</v>
      </c>
      <c r="D3648" s="1" t="s">
        <v>1621</v>
      </c>
      <c r="E3648" s="1" t="s">
        <v>12795</v>
      </c>
      <c r="F3648" s="7" t="s">
        <v>12701</v>
      </c>
      <c r="G3648" s="1" t="s">
        <v>759</v>
      </c>
      <c r="H3648" s="5">
        <v>2494800</v>
      </c>
      <c r="I3648" s="1">
        <v>2233</v>
      </c>
      <c r="J3648" s="1" t="s">
        <v>763</v>
      </c>
      <c r="K3648" s="1" t="s">
        <v>6302</v>
      </c>
      <c r="L3648" s="1">
        <v>1</v>
      </c>
      <c r="M3648" s="1" t="s">
        <v>11397</v>
      </c>
      <c r="N3648" s="1" t="s">
        <v>12074</v>
      </c>
      <c r="O3648" s="1">
        <v>1</v>
      </c>
      <c r="P3648" s="1" t="s">
        <v>2149</v>
      </c>
      <c r="Q3648" s="1">
        <v>2494800</v>
      </c>
      <c r="R3648" s="1" t="str">
        <f>IFERROR(VLOOKUP(K3648,Proveedores!$A$2:$B$500,2,0),"Agregar")</f>
        <v>VIALERG S.A.</v>
      </c>
      <c r="S3648" s="5">
        <f t="shared" si="56"/>
        <v>2494800</v>
      </c>
    </row>
    <row r="3649" spans="1:19" x14ac:dyDescent="0.2">
      <c r="A3649" s="7">
        <v>44155</v>
      </c>
      <c r="B3649" s="1" t="s">
        <v>12796</v>
      </c>
      <c r="C3649" s="1" t="s">
        <v>12797</v>
      </c>
      <c r="D3649" s="1" t="s">
        <v>1621</v>
      </c>
      <c r="E3649" s="1" t="s">
        <v>12798</v>
      </c>
      <c r="F3649" s="7" t="s">
        <v>12701</v>
      </c>
      <c r="G3649" s="1" t="s">
        <v>759</v>
      </c>
      <c r="H3649" s="5">
        <v>700000</v>
      </c>
      <c r="I3649" s="1">
        <v>2139</v>
      </c>
      <c r="J3649" s="1" t="s">
        <v>763</v>
      </c>
      <c r="K3649" s="1" t="s">
        <v>9025</v>
      </c>
      <c r="L3649" s="1" t="s">
        <v>11433</v>
      </c>
      <c r="M3649" s="1">
        <v>2</v>
      </c>
      <c r="N3649" s="1" t="s">
        <v>11434</v>
      </c>
      <c r="O3649" s="1">
        <v>4000</v>
      </c>
      <c r="P3649" s="1">
        <v>1</v>
      </c>
      <c r="Q3649" s="1">
        <v>175</v>
      </c>
      <c r="R3649" s="1" t="str">
        <f>IFERROR(VLOOKUP(K3649,Proveedores!$A$2:$B$500,2,0),"Agregar")</f>
        <v xml:space="preserve">Corporacion Rio Lujan S.A. </v>
      </c>
      <c r="S3649" s="5">
        <f t="shared" si="56"/>
        <v>700000</v>
      </c>
    </row>
    <row r="3650" spans="1:19" x14ac:dyDescent="0.2">
      <c r="A3650" s="7">
        <v>44155</v>
      </c>
      <c r="B3650" s="1" t="s">
        <v>12796</v>
      </c>
      <c r="C3650" s="1" t="s">
        <v>12797</v>
      </c>
      <c r="D3650" s="1" t="s">
        <v>1621</v>
      </c>
      <c r="E3650" s="1" t="s">
        <v>12798</v>
      </c>
      <c r="F3650" s="7" t="s">
        <v>12701</v>
      </c>
      <c r="G3650" s="1" t="s">
        <v>759</v>
      </c>
      <c r="H3650" s="5">
        <v>506000</v>
      </c>
      <c r="I3650" s="1">
        <v>2138</v>
      </c>
      <c r="J3650" s="1" t="s">
        <v>763</v>
      </c>
      <c r="K3650" s="1" t="s">
        <v>9025</v>
      </c>
      <c r="L3650" s="1" t="s">
        <v>10220</v>
      </c>
      <c r="M3650" s="1">
        <v>10</v>
      </c>
      <c r="N3650" s="1" t="s">
        <v>11837</v>
      </c>
      <c r="O3650" s="1">
        <v>2000</v>
      </c>
      <c r="P3650" s="1">
        <v>1</v>
      </c>
      <c r="Q3650" s="1">
        <v>253</v>
      </c>
      <c r="R3650" s="1" t="str">
        <f>IFERROR(VLOOKUP(K3650,Proveedores!$A$2:$B$500,2,0),"Agregar")</f>
        <v xml:space="preserve">Corporacion Rio Lujan S.A. </v>
      </c>
      <c r="S3650" s="5">
        <f t="shared" si="56"/>
        <v>506000</v>
      </c>
    </row>
    <row r="3651" spans="1:19" x14ac:dyDescent="0.2">
      <c r="A3651" s="7">
        <v>44155</v>
      </c>
      <c r="B3651" s="1" t="s">
        <v>12799</v>
      </c>
      <c r="C3651" s="1" t="s">
        <v>12800</v>
      </c>
      <c r="D3651" s="1" t="s">
        <v>1621</v>
      </c>
      <c r="E3651" s="1" t="s">
        <v>12801</v>
      </c>
      <c r="F3651" s="7" t="s">
        <v>12701</v>
      </c>
      <c r="G3651" s="1" t="s">
        <v>759</v>
      </c>
      <c r="H3651" s="5">
        <v>1050000</v>
      </c>
      <c r="I3651" s="1">
        <v>2137</v>
      </c>
      <c r="J3651" s="1" t="s">
        <v>763</v>
      </c>
      <c r="K3651" s="1" t="s">
        <v>9025</v>
      </c>
      <c r="L3651" s="1" t="s">
        <v>11433</v>
      </c>
      <c r="M3651" s="1">
        <v>2</v>
      </c>
      <c r="N3651" s="1" t="s">
        <v>11434</v>
      </c>
      <c r="O3651" s="1">
        <v>6000</v>
      </c>
      <c r="P3651" s="1">
        <v>1</v>
      </c>
      <c r="Q3651" s="1">
        <v>175</v>
      </c>
      <c r="R3651" s="1" t="str">
        <f>IFERROR(VLOOKUP(K3651,Proveedores!$A$2:$B$500,2,0),"Agregar")</f>
        <v xml:space="preserve">Corporacion Rio Lujan S.A. </v>
      </c>
      <c r="S3651" s="5">
        <f t="shared" ref="S3651:S3714" si="57">Q3651*O3651</f>
        <v>1050000</v>
      </c>
    </row>
    <row r="3652" spans="1:19" x14ac:dyDescent="0.2">
      <c r="A3652" s="7">
        <v>44155</v>
      </c>
      <c r="B3652" s="1" t="s">
        <v>12799</v>
      </c>
      <c r="C3652" s="1" t="s">
        <v>12800</v>
      </c>
      <c r="D3652" s="1" t="s">
        <v>1621</v>
      </c>
      <c r="E3652" s="1" t="s">
        <v>12801</v>
      </c>
      <c r="F3652" s="7" t="s">
        <v>12701</v>
      </c>
      <c r="G3652" s="1" t="s">
        <v>759</v>
      </c>
      <c r="H3652" s="5">
        <v>759000</v>
      </c>
      <c r="I3652" s="1">
        <v>2095</v>
      </c>
      <c r="J3652" s="1" t="s">
        <v>763</v>
      </c>
      <c r="K3652" s="1" t="s">
        <v>9025</v>
      </c>
      <c r="L3652" s="1" t="s">
        <v>10220</v>
      </c>
      <c r="M3652" s="1">
        <v>10</v>
      </c>
      <c r="N3652" s="1" t="s">
        <v>11837</v>
      </c>
      <c r="O3652" s="1">
        <v>3000</v>
      </c>
      <c r="P3652" s="1">
        <v>1</v>
      </c>
      <c r="Q3652" s="1">
        <v>253</v>
      </c>
      <c r="R3652" s="1" t="str">
        <f>IFERROR(VLOOKUP(K3652,Proveedores!$A$2:$B$500,2,0),"Agregar")</f>
        <v xml:space="preserve">Corporacion Rio Lujan S.A. </v>
      </c>
      <c r="S3652" s="5">
        <f t="shared" si="57"/>
        <v>759000</v>
      </c>
    </row>
    <row r="3653" spans="1:19" x14ac:dyDescent="0.2">
      <c r="A3653" s="7">
        <v>44155</v>
      </c>
      <c r="B3653" s="1" t="s">
        <v>12802</v>
      </c>
      <c r="C3653" s="1" t="s">
        <v>12803</v>
      </c>
      <c r="D3653" s="1" t="s">
        <v>1621</v>
      </c>
      <c r="E3653" s="1" t="s">
        <v>12804</v>
      </c>
      <c r="F3653" s="7" t="s">
        <v>12728</v>
      </c>
      <c r="G3653" s="1" t="s">
        <v>10777</v>
      </c>
      <c r="H3653" s="5">
        <v>1050000</v>
      </c>
      <c r="I3653" s="1">
        <v>2094</v>
      </c>
      <c r="J3653" s="1">
        <v>44166</v>
      </c>
      <c r="K3653" s="1" t="s">
        <v>9025</v>
      </c>
      <c r="L3653" s="1" t="s">
        <v>11433</v>
      </c>
      <c r="M3653" s="1">
        <v>2</v>
      </c>
      <c r="N3653" s="1" t="s">
        <v>11434</v>
      </c>
      <c r="O3653" s="1">
        <v>6000</v>
      </c>
      <c r="P3653" s="1">
        <v>1</v>
      </c>
      <c r="Q3653" s="1">
        <v>175</v>
      </c>
      <c r="R3653" s="1" t="str">
        <f>IFERROR(VLOOKUP(K3653,Proveedores!$A$2:$B$500,2,0),"Agregar")</f>
        <v xml:space="preserve">Corporacion Rio Lujan S.A. </v>
      </c>
      <c r="S3653" s="5">
        <f t="shared" si="57"/>
        <v>1050000</v>
      </c>
    </row>
    <row r="3654" spans="1:19" x14ac:dyDescent="0.2">
      <c r="A3654" s="7">
        <v>44155</v>
      </c>
      <c r="B3654" s="1" t="s">
        <v>12805</v>
      </c>
      <c r="C3654" s="1" t="s">
        <v>12806</v>
      </c>
      <c r="D3654" s="1" t="s">
        <v>1621</v>
      </c>
      <c r="E3654" s="1" t="s">
        <v>12807</v>
      </c>
      <c r="F3654" s="7" t="s">
        <v>12778</v>
      </c>
      <c r="G3654" s="1" t="s">
        <v>1269</v>
      </c>
      <c r="H3654" s="5">
        <v>584275.47</v>
      </c>
      <c r="I3654" s="1">
        <v>1111</v>
      </c>
      <c r="J3654" s="1" t="s">
        <v>1273</v>
      </c>
      <c r="K3654" s="1" t="s">
        <v>7912</v>
      </c>
      <c r="L3654" s="1">
        <v>17</v>
      </c>
      <c r="M3654" s="1" t="s">
        <v>7322</v>
      </c>
      <c r="N3654" s="1" t="s">
        <v>10358</v>
      </c>
      <c r="O3654" s="1">
        <v>1226</v>
      </c>
      <c r="P3654" s="1" t="s">
        <v>7907</v>
      </c>
      <c r="Q3654" s="1">
        <v>47657000</v>
      </c>
      <c r="R3654" s="1" t="str">
        <f>IFERROR(VLOOKUP(K3654,Proveedores!$A$2:$B$500,2,0),"Agregar")</f>
        <v>CORREO OFICIAL DE LA REPÚBLICA ARGENTINA S.A..</v>
      </c>
      <c r="S3654" s="5">
        <f t="shared" si="57"/>
        <v>58427482000</v>
      </c>
    </row>
    <row r="3655" spans="1:19" x14ac:dyDescent="0.2">
      <c r="A3655" s="7">
        <v>44155</v>
      </c>
      <c r="B3655" s="1" t="s">
        <v>12805</v>
      </c>
      <c r="C3655" s="1" t="s">
        <v>12806</v>
      </c>
      <c r="D3655" s="1" t="s">
        <v>1621</v>
      </c>
      <c r="E3655" s="1" t="s">
        <v>12807</v>
      </c>
      <c r="F3655" s="7" t="s">
        <v>12778</v>
      </c>
      <c r="G3655" s="1" t="s">
        <v>1269</v>
      </c>
      <c r="H3655" s="5">
        <v>3337629.83</v>
      </c>
      <c r="I3655" s="1">
        <v>1111</v>
      </c>
      <c r="J3655" s="1" t="s">
        <v>1273</v>
      </c>
      <c r="K3655" s="1" t="s">
        <v>7912</v>
      </c>
      <c r="L3655" s="1">
        <v>11</v>
      </c>
      <c r="M3655" s="1" t="s">
        <v>7322</v>
      </c>
      <c r="N3655" s="1" t="s">
        <v>10358</v>
      </c>
      <c r="O3655" s="1">
        <v>2908</v>
      </c>
      <c r="P3655" s="1" t="s">
        <v>7907</v>
      </c>
      <c r="Q3655" s="1">
        <v>114773999</v>
      </c>
      <c r="R3655" s="1" t="str">
        <f>IFERROR(VLOOKUP(K3655,Proveedores!$A$2:$B$500,2,0),"Agregar")</f>
        <v>CORREO OFICIAL DE LA REPÚBLICA ARGENTINA S.A..</v>
      </c>
      <c r="S3655" s="5">
        <f t="shared" si="57"/>
        <v>333762789092</v>
      </c>
    </row>
    <row r="3656" spans="1:19" x14ac:dyDescent="0.2">
      <c r="A3656" s="7">
        <v>44155</v>
      </c>
      <c r="B3656" s="1" t="s">
        <v>12805</v>
      </c>
      <c r="C3656" s="1" t="s">
        <v>12806</v>
      </c>
      <c r="D3656" s="1" t="s">
        <v>1621</v>
      </c>
      <c r="E3656" s="1" t="s">
        <v>12807</v>
      </c>
      <c r="F3656" s="7" t="s">
        <v>12778</v>
      </c>
      <c r="G3656" s="1" t="s">
        <v>1269</v>
      </c>
      <c r="H3656" s="5">
        <v>5246323.13</v>
      </c>
      <c r="I3656" s="1">
        <v>1111</v>
      </c>
      <c r="J3656" s="1" t="s">
        <v>1273</v>
      </c>
      <c r="K3656" s="1" t="s">
        <v>7912</v>
      </c>
      <c r="L3656" s="1">
        <v>11</v>
      </c>
      <c r="M3656" s="1" t="s">
        <v>7322</v>
      </c>
      <c r="N3656" s="1" t="s">
        <v>10358</v>
      </c>
      <c r="O3656" s="1">
        <v>4571</v>
      </c>
      <c r="P3656" s="1" t="s">
        <v>7907</v>
      </c>
      <c r="Q3656" s="1">
        <v>114773999</v>
      </c>
      <c r="R3656" s="1" t="str">
        <f>IFERROR(VLOOKUP(K3656,Proveedores!$A$2:$B$500,2,0),"Agregar")</f>
        <v>CORREO OFICIAL DE LA REPÚBLICA ARGENTINA S.A..</v>
      </c>
      <c r="S3656" s="5">
        <f t="shared" si="57"/>
        <v>524631949429</v>
      </c>
    </row>
    <row r="3657" spans="1:19" x14ac:dyDescent="0.2">
      <c r="A3657" s="7">
        <v>44155</v>
      </c>
      <c r="B3657" s="1" t="s">
        <v>12808</v>
      </c>
      <c r="C3657" s="1" t="s">
        <v>12809</v>
      </c>
      <c r="D3657" s="1" t="s">
        <v>1621</v>
      </c>
      <c r="E3657" s="1" t="s">
        <v>12810</v>
      </c>
      <c r="F3657" s="7" t="s">
        <v>12728</v>
      </c>
      <c r="G3657" s="1" t="s">
        <v>10777</v>
      </c>
      <c r="H3657" s="5">
        <v>4944467.93</v>
      </c>
      <c r="I3657" s="1">
        <v>1111</v>
      </c>
      <c r="J3657" s="1" t="s">
        <v>763</v>
      </c>
      <c r="K3657" s="1" t="s">
        <v>7912</v>
      </c>
      <c r="L3657" s="1">
        <v>11</v>
      </c>
      <c r="M3657" s="1" t="s">
        <v>7322</v>
      </c>
      <c r="N3657" s="1" t="s">
        <v>10358</v>
      </c>
      <c r="O3657" s="1">
        <v>4308</v>
      </c>
      <c r="P3657" s="1" t="s">
        <v>7907</v>
      </c>
      <c r="Q3657" s="1">
        <v>114773999</v>
      </c>
      <c r="R3657" s="1" t="str">
        <f>IFERROR(VLOOKUP(K3657,Proveedores!$A$2:$B$500,2,0),"Agregar")</f>
        <v>CORREO OFICIAL DE LA REPÚBLICA ARGENTINA S.A..</v>
      </c>
      <c r="S3657" s="5">
        <f t="shared" si="57"/>
        <v>494446387692</v>
      </c>
    </row>
    <row r="3658" spans="1:19" x14ac:dyDescent="0.2">
      <c r="A3658" s="7">
        <v>44155</v>
      </c>
      <c r="B3658" s="1" t="s">
        <v>12811</v>
      </c>
      <c r="C3658" s="1" t="s">
        <v>12812</v>
      </c>
      <c r="D3658" s="1" t="s">
        <v>1621</v>
      </c>
      <c r="E3658" s="1" t="s">
        <v>12813</v>
      </c>
      <c r="F3658" s="7" t="s">
        <v>12648</v>
      </c>
      <c r="G3658" s="1" t="s">
        <v>692</v>
      </c>
      <c r="H3658" s="5">
        <v>5962512.75</v>
      </c>
      <c r="I3658" s="1">
        <v>1111</v>
      </c>
      <c r="J3658" s="1" t="s">
        <v>763</v>
      </c>
      <c r="K3658" s="1" t="s">
        <v>7912</v>
      </c>
      <c r="L3658" s="1">
        <v>11</v>
      </c>
      <c r="M3658" s="1" t="s">
        <v>7322</v>
      </c>
      <c r="N3658" s="1" t="s">
        <v>10358</v>
      </c>
      <c r="O3658" s="1">
        <v>5195</v>
      </c>
      <c r="P3658" s="1" t="s">
        <v>7907</v>
      </c>
      <c r="Q3658" s="1">
        <v>114773999</v>
      </c>
      <c r="R3658" s="1" t="str">
        <f>IFERROR(VLOOKUP(K3658,Proveedores!$A$2:$B$500,2,0),"Agregar")</f>
        <v>CORREO OFICIAL DE LA REPÚBLICA ARGENTINA S.A..</v>
      </c>
      <c r="S3658" s="5">
        <f t="shared" si="57"/>
        <v>596250924805</v>
      </c>
    </row>
    <row r="3659" spans="1:19" x14ac:dyDescent="0.2">
      <c r="A3659" s="7">
        <v>44155</v>
      </c>
      <c r="B3659" s="1" t="s">
        <v>12814</v>
      </c>
      <c r="C3659" s="1" t="s">
        <v>12815</v>
      </c>
      <c r="D3659" s="1" t="s">
        <v>1621</v>
      </c>
      <c r="E3659" s="1" t="s">
        <v>12816</v>
      </c>
      <c r="F3659" s="7" t="s">
        <v>12648</v>
      </c>
      <c r="G3659" s="1" t="s">
        <v>692</v>
      </c>
      <c r="H3659" s="5">
        <v>3424862.14</v>
      </c>
      <c r="I3659" s="1">
        <v>1111</v>
      </c>
      <c r="J3659" s="1" t="s">
        <v>1255</v>
      </c>
      <c r="K3659" s="1" t="s">
        <v>7912</v>
      </c>
      <c r="L3659" s="1">
        <v>11</v>
      </c>
      <c r="M3659" s="1" t="s">
        <v>7322</v>
      </c>
      <c r="N3659" s="1" t="s">
        <v>10358</v>
      </c>
      <c r="O3659" s="1">
        <v>2984</v>
      </c>
      <c r="P3659" s="1" t="s">
        <v>7907</v>
      </c>
      <c r="Q3659" s="1">
        <v>114773999</v>
      </c>
      <c r="R3659" s="1" t="str">
        <f>IFERROR(VLOOKUP(K3659,Proveedores!$A$2:$B$500,2,0),"Agregar")</f>
        <v>CORREO OFICIAL DE LA REPÚBLICA ARGENTINA S.A..</v>
      </c>
      <c r="S3659" s="5">
        <f t="shared" si="57"/>
        <v>342485613016</v>
      </c>
    </row>
    <row r="3660" spans="1:19" x14ac:dyDescent="0.2">
      <c r="A3660" s="7">
        <v>44155</v>
      </c>
      <c r="B3660" s="1" t="s">
        <v>12817</v>
      </c>
      <c r="C3660" s="1" t="s">
        <v>12818</v>
      </c>
      <c r="D3660" s="1" t="s">
        <v>1621</v>
      </c>
      <c r="E3660" s="1" t="s">
        <v>12819</v>
      </c>
      <c r="F3660" s="7" t="s">
        <v>12648</v>
      </c>
      <c r="G3660" s="1" t="s">
        <v>692</v>
      </c>
      <c r="H3660" s="5">
        <v>7733477.1399999997</v>
      </c>
      <c r="I3660" s="1">
        <v>1111</v>
      </c>
      <c r="J3660" s="1" t="s">
        <v>1255</v>
      </c>
      <c r="K3660" s="1" t="s">
        <v>7912</v>
      </c>
      <c r="L3660" s="1">
        <v>11</v>
      </c>
      <c r="M3660" s="1" t="s">
        <v>7322</v>
      </c>
      <c r="N3660" s="1" t="s">
        <v>10358</v>
      </c>
      <c r="O3660" s="1">
        <v>6738</v>
      </c>
      <c r="P3660" s="1" t="s">
        <v>7907</v>
      </c>
      <c r="Q3660" s="1">
        <v>114773999</v>
      </c>
      <c r="R3660" s="1" t="str">
        <f>IFERROR(VLOOKUP(K3660,Proveedores!$A$2:$B$500,2,0),"Agregar")</f>
        <v>CORREO OFICIAL DE LA REPÚBLICA ARGENTINA S.A..</v>
      </c>
      <c r="S3660" s="5">
        <f t="shared" si="57"/>
        <v>773347205262</v>
      </c>
    </row>
    <row r="3661" spans="1:19" x14ac:dyDescent="0.2">
      <c r="A3661" s="7">
        <v>44155</v>
      </c>
      <c r="B3661" s="1" t="s">
        <v>12820</v>
      </c>
      <c r="C3661" s="1" t="s">
        <v>12821</v>
      </c>
      <c r="D3661" s="1" t="s">
        <v>1621</v>
      </c>
      <c r="E3661" s="1" t="s">
        <v>12822</v>
      </c>
      <c r="F3661" s="7" t="s">
        <v>12648</v>
      </c>
      <c r="G3661" s="1" t="s">
        <v>1231</v>
      </c>
      <c r="H3661" s="5">
        <v>5335847.7300000004</v>
      </c>
      <c r="I3661" s="1">
        <v>1111</v>
      </c>
      <c r="J3661" s="1" t="s">
        <v>763</v>
      </c>
      <c r="K3661" s="1" t="s">
        <v>7912</v>
      </c>
      <c r="L3661" s="1">
        <v>11</v>
      </c>
      <c r="M3661" s="1" t="s">
        <v>7322</v>
      </c>
      <c r="N3661" s="1" t="s">
        <v>10358</v>
      </c>
      <c r="O3661" s="1">
        <v>4649</v>
      </c>
      <c r="P3661" s="1" t="s">
        <v>7907</v>
      </c>
      <c r="Q3661" s="1">
        <v>114773999</v>
      </c>
      <c r="R3661" s="1" t="str">
        <f>IFERROR(VLOOKUP(K3661,Proveedores!$A$2:$B$500,2,0),"Agregar")</f>
        <v>CORREO OFICIAL DE LA REPÚBLICA ARGENTINA S.A..</v>
      </c>
      <c r="S3661" s="5">
        <f t="shared" si="57"/>
        <v>533584321351</v>
      </c>
    </row>
    <row r="3662" spans="1:19" x14ac:dyDescent="0.2">
      <c r="A3662" s="7">
        <v>44156</v>
      </c>
      <c r="B3662" s="1" t="s">
        <v>12823</v>
      </c>
      <c r="C3662" s="1" t="s">
        <v>12824</v>
      </c>
      <c r="D3662" s="1" t="s">
        <v>1621</v>
      </c>
      <c r="E3662" s="1" t="s">
        <v>12825</v>
      </c>
      <c r="F3662" s="7" t="s">
        <v>12778</v>
      </c>
      <c r="G3662" s="1" t="s">
        <v>759</v>
      </c>
      <c r="H3662" s="5">
        <v>1570708.76</v>
      </c>
      <c r="I3662" s="1">
        <v>1111</v>
      </c>
      <c r="J3662" s="1" t="s">
        <v>760</v>
      </c>
      <c r="K3662" s="1" t="s">
        <v>7912</v>
      </c>
      <c r="L3662" s="1">
        <v>9</v>
      </c>
      <c r="M3662" s="1" t="s">
        <v>2315</v>
      </c>
      <c r="N3662" s="1" t="s">
        <v>7906</v>
      </c>
      <c r="O3662" s="1">
        <v>1247</v>
      </c>
      <c r="P3662" s="1" t="s">
        <v>7907</v>
      </c>
      <c r="Q3662" s="1" t="s">
        <v>12209</v>
      </c>
      <c r="R3662" s="1" t="str">
        <f>IFERROR(VLOOKUP(K3662,Proveedores!$A$2:$B$500,2,0),"Agregar")</f>
        <v>CORREO OFICIAL DE LA REPÚBLICA ARGENTINA S.A..</v>
      </c>
      <c r="S3662" s="5" t="e">
        <f t="shared" si="57"/>
        <v>#VALUE!</v>
      </c>
    </row>
    <row r="3663" spans="1:19" x14ac:dyDescent="0.2">
      <c r="A3663" s="7">
        <v>44156</v>
      </c>
      <c r="B3663" s="1" t="s">
        <v>12826</v>
      </c>
      <c r="C3663" s="1" t="s">
        <v>12827</v>
      </c>
      <c r="D3663" s="1" t="s">
        <v>1621</v>
      </c>
      <c r="E3663" s="1" t="s">
        <v>12828</v>
      </c>
      <c r="F3663" s="7" t="s">
        <v>12778</v>
      </c>
      <c r="G3663" s="1" t="s">
        <v>759</v>
      </c>
      <c r="H3663" s="5">
        <v>1570708.76</v>
      </c>
      <c r="I3663" s="1">
        <v>1111</v>
      </c>
      <c r="J3663" s="1" t="s">
        <v>763</v>
      </c>
      <c r="K3663" s="1" t="s">
        <v>7912</v>
      </c>
      <c r="L3663" s="1">
        <v>10</v>
      </c>
      <c r="M3663" s="1" t="s">
        <v>2315</v>
      </c>
      <c r="N3663" s="1" t="s">
        <v>7906</v>
      </c>
      <c r="O3663" s="1">
        <v>1247</v>
      </c>
      <c r="P3663" s="1" t="s">
        <v>7907</v>
      </c>
      <c r="Q3663" s="1" t="s">
        <v>12210</v>
      </c>
      <c r="R3663" s="1" t="str">
        <f>IFERROR(VLOOKUP(K3663,Proveedores!$A$2:$B$500,2,0),"Agregar")</f>
        <v>CORREO OFICIAL DE LA REPÚBLICA ARGENTINA S.A..</v>
      </c>
      <c r="S3663" s="5" t="e">
        <f t="shared" si="57"/>
        <v>#VALUE!</v>
      </c>
    </row>
    <row r="3664" spans="1:19" x14ac:dyDescent="0.2">
      <c r="A3664" s="7">
        <v>44156</v>
      </c>
      <c r="B3664" s="1" t="s">
        <v>12829</v>
      </c>
      <c r="C3664" s="1" t="s">
        <v>12830</v>
      </c>
      <c r="D3664" s="1" t="s">
        <v>1621</v>
      </c>
      <c r="E3664" s="1" t="s">
        <v>12831</v>
      </c>
      <c r="F3664" s="7" t="s">
        <v>12778</v>
      </c>
      <c r="G3664" s="1" t="s">
        <v>759</v>
      </c>
      <c r="H3664" s="5">
        <v>6679512.0199999996</v>
      </c>
      <c r="I3664" s="1">
        <v>1111</v>
      </c>
      <c r="J3664" s="1" t="s">
        <v>763</v>
      </c>
      <c r="K3664" s="1" t="s">
        <v>7912</v>
      </c>
      <c r="L3664" s="1">
        <v>9</v>
      </c>
      <c r="M3664" s="1" t="s">
        <v>2315</v>
      </c>
      <c r="N3664" s="1" t="s">
        <v>7906</v>
      </c>
      <c r="O3664" s="1">
        <v>5698</v>
      </c>
      <c r="P3664" s="1" t="s">
        <v>7907</v>
      </c>
      <c r="Q3664" s="1" t="s">
        <v>12209</v>
      </c>
      <c r="R3664" s="1" t="str">
        <f>IFERROR(VLOOKUP(K3664,Proveedores!$A$2:$B$500,2,0),"Agregar")</f>
        <v>CORREO OFICIAL DE LA REPÚBLICA ARGENTINA S.A..</v>
      </c>
      <c r="S3664" s="5" t="e">
        <f t="shared" si="57"/>
        <v>#VALUE!</v>
      </c>
    </row>
    <row r="3665" spans="1:19" x14ac:dyDescent="0.2">
      <c r="A3665" s="7">
        <v>44156</v>
      </c>
      <c r="B3665" s="1" t="s">
        <v>12832</v>
      </c>
      <c r="C3665" s="1" t="s">
        <v>12833</v>
      </c>
      <c r="D3665" s="1" t="s">
        <v>1621</v>
      </c>
      <c r="E3665" s="1" t="s">
        <v>12834</v>
      </c>
      <c r="F3665" s="7" t="s">
        <v>12778</v>
      </c>
      <c r="G3665" s="1" t="s">
        <v>759</v>
      </c>
      <c r="H3665" s="5">
        <v>6679512.0199999996</v>
      </c>
      <c r="I3665" s="1">
        <v>1111</v>
      </c>
      <c r="J3665" s="1" t="s">
        <v>763</v>
      </c>
      <c r="K3665" s="1" t="s">
        <v>7912</v>
      </c>
      <c r="L3665" s="1">
        <v>10</v>
      </c>
      <c r="M3665" s="1" t="s">
        <v>2315</v>
      </c>
      <c r="N3665" s="1" t="s">
        <v>7906</v>
      </c>
      <c r="O3665" s="1">
        <v>5036</v>
      </c>
      <c r="P3665" s="1" t="s">
        <v>7907</v>
      </c>
      <c r="Q3665" s="1" t="s">
        <v>12210</v>
      </c>
      <c r="R3665" s="1" t="str">
        <f>IFERROR(VLOOKUP(K3665,Proveedores!$A$2:$B$500,2,0),"Agregar")</f>
        <v>CORREO OFICIAL DE LA REPÚBLICA ARGENTINA S.A..</v>
      </c>
      <c r="S3665" s="5" t="e">
        <f t="shared" si="57"/>
        <v>#VALUE!</v>
      </c>
    </row>
    <row r="3666" spans="1:19" x14ac:dyDescent="0.2">
      <c r="A3666" s="7">
        <v>44158</v>
      </c>
      <c r="B3666" s="1" t="s">
        <v>12835</v>
      </c>
      <c r="C3666" s="1" t="s">
        <v>12836</v>
      </c>
      <c r="D3666" s="1" t="s">
        <v>1621</v>
      </c>
      <c r="E3666" s="1" t="s">
        <v>12837</v>
      </c>
      <c r="F3666" s="7" t="s">
        <v>12838</v>
      </c>
      <c r="G3666" s="1" t="s">
        <v>11432</v>
      </c>
      <c r="H3666" s="5">
        <v>448733.99</v>
      </c>
      <c r="I3666" s="1">
        <v>1111</v>
      </c>
      <c r="J3666" s="1" t="s">
        <v>763</v>
      </c>
      <c r="K3666" s="1" t="s">
        <v>7912</v>
      </c>
      <c r="L3666" s="1">
        <v>9</v>
      </c>
      <c r="M3666" s="1" t="s">
        <v>2315</v>
      </c>
      <c r="N3666" s="1" t="s">
        <v>7906</v>
      </c>
      <c r="O3666" s="1">
        <v>515</v>
      </c>
      <c r="P3666" s="1" t="s">
        <v>7907</v>
      </c>
      <c r="Q3666" s="1" t="s">
        <v>12209</v>
      </c>
      <c r="R3666" s="1" t="str">
        <f>IFERROR(VLOOKUP(K3666,Proveedores!$A$2:$B$500,2,0),"Agregar")</f>
        <v>CORREO OFICIAL DE LA REPÚBLICA ARGENTINA S.A..</v>
      </c>
      <c r="S3666" s="5" t="e">
        <f t="shared" si="57"/>
        <v>#VALUE!</v>
      </c>
    </row>
    <row r="3667" spans="1:19" x14ac:dyDescent="0.2">
      <c r="A3667" s="7">
        <v>44158</v>
      </c>
      <c r="B3667" s="1" t="s">
        <v>12839</v>
      </c>
      <c r="C3667" s="1" t="s">
        <v>12840</v>
      </c>
      <c r="D3667" s="1" t="s">
        <v>1621</v>
      </c>
      <c r="E3667" s="1" t="s">
        <v>12841</v>
      </c>
      <c r="F3667" s="7" t="s">
        <v>12838</v>
      </c>
      <c r="G3667" s="1" t="s">
        <v>11432</v>
      </c>
      <c r="H3667" s="5">
        <v>448733.99</v>
      </c>
      <c r="I3667" s="1">
        <v>1111</v>
      </c>
      <c r="J3667" s="1" t="s">
        <v>763</v>
      </c>
      <c r="K3667" s="1" t="s">
        <v>7912</v>
      </c>
      <c r="L3667" s="1">
        <v>10</v>
      </c>
      <c r="M3667" s="1" t="s">
        <v>2315</v>
      </c>
      <c r="N3667" s="1" t="s">
        <v>7906</v>
      </c>
      <c r="O3667" s="1">
        <v>249</v>
      </c>
      <c r="P3667" s="1" t="s">
        <v>7907</v>
      </c>
      <c r="Q3667" s="1" t="s">
        <v>12210</v>
      </c>
      <c r="R3667" s="1" t="str">
        <f>IFERROR(VLOOKUP(K3667,Proveedores!$A$2:$B$500,2,0),"Agregar")</f>
        <v>CORREO OFICIAL DE LA REPÚBLICA ARGENTINA S.A..</v>
      </c>
      <c r="S3667" s="5" t="e">
        <f t="shared" si="57"/>
        <v>#VALUE!</v>
      </c>
    </row>
    <row r="3668" spans="1:19" x14ac:dyDescent="0.2">
      <c r="A3668" s="7">
        <v>44158</v>
      </c>
      <c r="B3668" s="1" t="s">
        <v>12842</v>
      </c>
      <c r="C3668" s="1" t="s">
        <v>12843</v>
      </c>
      <c r="D3668" s="1" t="s">
        <v>1621</v>
      </c>
      <c r="E3668" s="1" t="s">
        <v>12844</v>
      </c>
      <c r="F3668" s="7" t="s">
        <v>12838</v>
      </c>
      <c r="G3668" s="1" t="s">
        <v>11432</v>
      </c>
      <c r="H3668" s="5">
        <v>4584553.3899999997</v>
      </c>
      <c r="I3668" s="1">
        <v>1111</v>
      </c>
      <c r="J3668" s="1" t="s">
        <v>763</v>
      </c>
      <c r="K3668" s="1" t="s">
        <v>7912</v>
      </c>
      <c r="L3668" s="1">
        <v>9</v>
      </c>
      <c r="M3668" s="1" t="s">
        <v>2315</v>
      </c>
      <c r="N3668" s="1" t="s">
        <v>7906</v>
      </c>
      <c r="O3668" s="1">
        <v>3922</v>
      </c>
      <c r="P3668" s="1" t="s">
        <v>7907</v>
      </c>
      <c r="Q3668" s="1" t="s">
        <v>12209</v>
      </c>
      <c r="R3668" s="1" t="str">
        <f>IFERROR(VLOOKUP(K3668,Proveedores!$A$2:$B$500,2,0),"Agregar")</f>
        <v>CORREO OFICIAL DE LA REPÚBLICA ARGENTINA S.A..</v>
      </c>
      <c r="S3668" s="5" t="e">
        <f t="shared" si="57"/>
        <v>#VALUE!</v>
      </c>
    </row>
    <row r="3669" spans="1:19" x14ac:dyDescent="0.2">
      <c r="A3669" s="7">
        <v>44158</v>
      </c>
      <c r="B3669" s="1" t="s">
        <v>12845</v>
      </c>
      <c r="C3669" s="1" t="s">
        <v>12846</v>
      </c>
      <c r="D3669" s="1" t="s">
        <v>1621</v>
      </c>
      <c r="E3669" s="1" t="s">
        <v>12847</v>
      </c>
      <c r="F3669" s="7" t="s">
        <v>12848</v>
      </c>
      <c r="G3669" s="1" t="s">
        <v>11432</v>
      </c>
      <c r="H3669" s="5">
        <v>4584553.3899999997</v>
      </c>
      <c r="I3669" s="1">
        <v>1111</v>
      </c>
      <c r="J3669" s="1" t="s">
        <v>763</v>
      </c>
      <c r="K3669" s="1" t="s">
        <v>7912</v>
      </c>
      <c r="L3669" s="1">
        <v>10</v>
      </c>
      <c r="M3669" s="1" t="s">
        <v>2315</v>
      </c>
      <c r="N3669" s="1" t="s">
        <v>7906</v>
      </c>
      <c r="O3669" s="1">
        <v>3449</v>
      </c>
      <c r="P3669" s="1" t="s">
        <v>7907</v>
      </c>
      <c r="Q3669" s="1" t="s">
        <v>12210</v>
      </c>
      <c r="R3669" s="1" t="str">
        <f>IFERROR(VLOOKUP(K3669,Proveedores!$A$2:$B$500,2,0),"Agregar")</f>
        <v>CORREO OFICIAL DE LA REPÚBLICA ARGENTINA S.A..</v>
      </c>
      <c r="S3669" s="5" t="e">
        <f t="shared" si="57"/>
        <v>#VALUE!</v>
      </c>
    </row>
    <row r="3670" spans="1:19" x14ac:dyDescent="0.2">
      <c r="A3670" s="7">
        <v>44158</v>
      </c>
      <c r="B3670" s="1" t="s">
        <v>12849</v>
      </c>
      <c r="C3670" s="1" t="s">
        <v>12850</v>
      </c>
      <c r="D3670" s="1" t="s">
        <v>1621</v>
      </c>
      <c r="E3670" s="1" t="s">
        <v>12851</v>
      </c>
      <c r="F3670" s="7" t="s">
        <v>12848</v>
      </c>
      <c r="G3670" s="1" t="s">
        <v>11432</v>
      </c>
      <c r="H3670" s="5">
        <v>9101400</v>
      </c>
      <c r="I3670" s="1">
        <v>2215</v>
      </c>
      <c r="J3670" s="1" t="s">
        <v>36</v>
      </c>
      <c r="K3670" s="1" t="s">
        <v>37</v>
      </c>
      <c r="L3670" s="1">
        <v>2</v>
      </c>
      <c r="M3670" s="1" t="s">
        <v>8658</v>
      </c>
      <c r="N3670" s="1" t="s">
        <v>10031</v>
      </c>
      <c r="O3670" s="1">
        <v>1270000</v>
      </c>
      <c r="P3670" s="1" t="s">
        <v>1861</v>
      </c>
      <c r="Q3670" s="1">
        <v>197</v>
      </c>
      <c r="R3670" s="1" t="str">
        <f>IFERROR(VLOOKUP(K3670,Proveedores!$A$2:$B$500,2,0),"Agregar")</f>
        <v>Barack Argentina SRL</v>
      </c>
      <c r="S3670" s="5">
        <f t="shared" si="57"/>
        <v>250190000</v>
      </c>
    </row>
    <row r="3671" spans="1:19" x14ac:dyDescent="0.2">
      <c r="A3671" s="7">
        <v>44159</v>
      </c>
      <c r="B3671" s="1" t="s">
        <v>12852</v>
      </c>
      <c r="C3671" s="1" t="s">
        <v>12853</v>
      </c>
      <c r="D3671" s="1" t="s">
        <v>1713</v>
      </c>
      <c r="E3671" s="1">
        <v>118</v>
      </c>
      <c r="F3671" s="7" t="s">
        <v>12542</v>
      </c>
      <c r="G3671" s="1">
        <v>43922</v>
      </c>
      <c r="H3671" s="5">
        <v>6831240</v>
      </c>
      <c r="I3671" s="1">
        <v>0</v>
      </c>
      <c r="J3671" s="1" t="s">
        <v>1273</v>
      </c>
      <c r="K3671" s="1" t="s">
        <v>367</v>
      </c>
      <c r="L3671" s="1">
        <v>2</v>
      </c>
      <c r="M3671" s="1">
        <v>40546700</v>
      </c>
      <c r="N3671" s="1" t="s">
        <v>12517</v>
      </c>
      <c r="O3671" s="1">
        <v>1950</v>
      </c>
      <c r="P3671" s="1" t="s">
        <v>2149</v>
      </c>
      <c r="Q3671" s="1">
        <v>126</v>
      </c>
      <c r="R3671" s="1" t="str">
        <f>IFERROR(VLOOKUP(K3671,Proveedores!$A$2:$B$500,2,0),"Agregar")</f>
        <v>LABORATORIOS RICHET SA</v>
      </c>
      <c r="S3671" s="5">
        <f t="shared" si="57"/>
        <v>245700</v>
      </c>
    </row>
    <row r="3672" spans="1:19" x14ac:dyDescent="0.2">
      <c r="A3672" s="7">
        <v>44159</v>
      </c>
      <c r="B3672" s="1" t="s">
        <v>12854</v>
      </c>
      <c r="C3672" s="1" t="s">
        <v>12855</v>
      </c>
      <c r="D3672" s="1" t="s">
        <v>1621</v>
      </c>
      <c r="E3672" s="1" t="s">
        <v>12856</v>
      </c>
      <c r="F3672" s="7" t="s">
        <v>12717</v>
      </c>
      <c r="G3672" s="1" t="s">
        <v>692</v>
      </c>
      <c r="H3672" s="5">
        <v>6831240</v>
      </c>
      <c r="I3672" s="1">
        <v>0</v>
      </c>
      <c r="J3672" s="1" t="s">
        <v>706</v>
      </c>
      <c r="K3672" s="1" t="s">
        <v>367</v>
      </c>
      <c r="L3672" s="1">
        <v>5</v>
      </c>
      <c r="M3672" s="1">
        <v>40130302</v>
      </c>
      <c r="N3672" s="1" t="s">
        <v>12518</v>
      </c>
      <c r="O3672" s="1">
        <v>1080</v>
      </c>
      <c r="P3672" s="1" t="s">
        <v>2149</v>
      </c>
      <c r="Q3672" s="1">
        <v>5790</v>
      </c>
      <c r="R3672" s="1" t="str">
        <f>IFERROR(VLOOKUP(K3672,Proveedores!$A$2:$B$500,2,0),"Agregar")</f>
        <v>LABORATORIOS RICHET SA</v>
      </c>
      <c r="S3672" s="5">
        <f t="shared" si="57"/>
        <v>6253200</v>
      </c>
    </row>
    <row r="3673" spans="1:19" x14ac:dyDescent="0.2">
      <c r="A3673" s="7">
        <v>44159</v>
      </c>
      <c r="B3673" s="1" t="s">
        <v>12857</v>
      </c>
      <c r="C3673" s="1" t="s">
        <v>12858</v>
      </c>
      <c r="D3673" s="1" t="s">
        <v>1621</v>
      </c>
      <c r="E3673" s="1" t="s">
        <v>12859</v>
      </c>
      <c r="F3673" s="7" t="s">
        <v>12717</v>
      </c>
      <c r="G3673" s="1" t="s">
        <v>692</v>
      </c>
      <c r="H3673" s="5">
        <v>6831240</v>
      </c>
      <c r="I3673" s="1">
        <v>0</v>
      </c>
      <c r="J3673" s="1" t="s">
        <v>706</v>
      </c>
      <c r="K3673" s="1" t="s">
        <v>367</v>
      </c>
      <c r="L3673" s="1">
        <v>8</v>
      </c>
      <c r="M3673" s="1">
        <v>40538200</v>
      </c>
      <c r="N3673" s="1" t="s">
        <v>11911</v>
      </c>
      <c r="O3673" s="1">
        <v>382</v>
      </c>
      <c r="P3673" s="1" t="s">
        <v>2149</v>
      </c>
      <c r="Q3673" s="1">
        <v>870</v>
      </c>
      <c r="R3673" s="1" t="str">
        <f>IFERROR(VLOOKUP(K3673,Proveedores!$A$2:$B$500,2,0),"Agregar")</f>
        <v>LABORATORIOS RICHET SA</v>
      </c>
      <c r="S3673" s="5">
        <f t="shared" si="57"/>
        <v>332340</v>
      </c>
    </row>
    <row r="3674" spans="1:19" x14ac:dyDescent="0.2">
      <c r="A3674" s="7">
        <v>44159</v>
      </c>
      <c r="B3674" s="1" t="s">
        <v>12860</v>
      </c>
      <c r="C3674" s="1" t="s">
        <v>12861</v>
      </c>
      <c r="D3674" s="1" t="s">
        <v>1621</v>
      </c>
      <c r="E3674" s="1">
        <v>31200006331</v>
      </c>
      <c r="F3674" s="7" t="s">
        <v>12542</v>
      </c>
      <c r="G3674" s="1" t="s">
        <v>692</v>
      </c>
      <c r="H3674" s="5">
        <v>9101400</v>
      </c>
      <c r="I3674" s="1">
        <v>2215</v>
      </c>
      <c r="J3674" s="1" t="s">
        <v>36</v>
      </c>
      <c r="K3674" s="1" t="s">
        <v>37</v>
      </c>
      <c r="L3674" s="1">
        <v>2</v>
      </c>
      <c r="M3674" s="1" t="s">
        <v>8658</v>
      </c>
      <c r="N3674" s="1" t="s">
        <v>10031</v>
      </c>
      <c r="O3674" s="1">
        <v>1270000</v>
      </c>
      <c r="P3674" s="1" t="s">
        <v>1861</v>
      </c>
      <c r="Q3674" s="1">
        <v>197</v>
      </c>
      <c r="R3674" s="1" t="str">
        <f>IFERROR(VLOOKUP(K3674,Proveedores!$A$2:$B$500,2,0),"Agregar")</f>
        <v>Barack Argentina SRL</v>
      </c>
      <c r="S3674" s="5">
        <f t="shared" si="57"/>
        <v>250190000</v>
      </c>
    </row>
    <row r="3675" spans="1:19" x14ac:dyDescent="0.2">
      <c r="A3675" s="7">
        <v>44159</v>
      </c>
      <c r="B3675" s="1" t="s">
        <v>12862</v>
      </c>
      <c r="C3675" s="1" t="s">
        <v>12863</v>
      </c>
      <c r="D3675" s="1" t="s">
        <v>1621</v>
      </c>
      <c r="E3675" s="1">
        <v>31200006332</v>
      </c>
      <c r="F3675" s="7" t="s">
        <v>12542</v>
      </c>
      <c r="G3675" s="1" t="s">
        <v>692</v>
      </c>
      <c r="H3675" s="5">
        <v>1603200</v>
      </c>
      <c r="I3675" s="1">
        <v>0</v>
      </c>
      <c r="J3675" s="1" t="s">
        <v>1255</v>
      </c>
      <c r="K3675" s="1" t="s">
        <v>3255</v>
      </c>
      <c r="L3675" s="1">
        <v>1</v>
      </c>
      <c r="M3675" s="1" t="s">
        <v>3393</v>
      </c>
      <c r="N3675" s="1" t="s">
        <v>11068</v>
      </c>
      <c r="O3675" s="1">
        <v>83500</v>
      </c>
      <c r="P3675" s="1" t="s">
        <v>3395</v>
      </c>
      <c r="Q3675" s="1">
        <v>19.2</v>
      </c>
      <c r="R3675" s="1" t="str">
        <f>IFERROR(VLOOKUP(K3675,Proveedores!$A$2:$B$500,2,0),"Agregar")</f>
        <v>LABORATORIO ELEA PHOENIX S.A.</v>
      </c>
      <c r="S3675" s="5">
        <f t="shared" si="57"/>
        <v>1603200</v>
      </c>
    </row>
    <row r="3676" spans="1:19" x14ac:dyDescent="0.2">
      <c r="A3676" s="7">
        <v>44159</v>
      </c>
      <c r="B3676" s="1" t="s">
        <v>12864</v>
      </c>
      <c r="C3676" s="1" t="s">
        <v>12865</v>
      </c>
      <c r="D3676" s="1" t="s">
        <v>1621</v>
      </c>
      <c r="E3676" s="1" t="s">
        <v>12866</v>
      </c>
      <c r="F3676" s="7" t="s">
        <v>12867</v>
      </c>
      <c r="G3676" s="1" t="s">
        <v>1309</v>
      </c>
      <c r="H3676" s="5">
        <v>838223.4</v>
      </c>
      <c r="I3676" s="1">
        <v>0</v>
      </c>
      <c r="J3676" s="1" t="s">
        <v>1255</v>
      </c>
      <c r="K3676" s="1" t="s">
        <v>3255</v>
      </c>
      <c r="L3676" s="1">
        <v>13</v>
      </c>
      <c r="M3676" s="1" t="s">
        <v>5678</v>
      </c>
      <c r="N3676" s="1" t="s">
        <v>5679</v>
      </c>
      <c r="O3676" s="1">
        <v>8146</v>
      </c>
      <c r="P3676" s="1" t="s">
        <v>3395</v>
      </c>
      <c r="Q3676" s="1" t="s">
        <v>12868</v>
      </c>
      <c r="R3676" s="1" t="str">
        <f>IFERROR(VLOOKUP(K3676,Proveedores!$A$2:$B$500,2,0),"Agregar")</f>
        <v>LABORATORIO ELEA PHOENIX S.A.</v>
      </c>
      <c r="S3676" s="5" t="e">
        <f t="shared" si="57"/>
        <v>#VALUE!</v>
      </c>
    </row>
    <row r="3677" spans="1:19" x14ac:dyDescent="0.2">
      <c r="A3677" s="7">
        <v>44159</v>
      </c>
      <c r="B3677" s="1" t="s">
        <v>12869</v>
      </c>
      <c r="C3677" s="1" t="s">
        <v>12870</v>
      </c>
      <c r="D3677" s="1" t="s">
        <v>1713</v>
      </c>
      <c r="E3677" s="1">
        <v>127</v>
      </c>
      <c r="F3677" s="7" t="s">
        <v>12778</v>
      </c>
      <c r="G3677" s="1">
        <v>43922</v>
      </c>
      <c r="H3677" s="5">
        <v>140961.60000000001</v>
      </c>
      <c r="I3677" s="1">
        <v>0</v>
      </c>
      <c r="J3677" s="1" t="s">
        <v>1255</v>
      </c>
      <c r="K3677" s="1" t="s">
        <v>3255</v>
      </c>
      <c r="L3677" s="1">
        <v>29</v>
      </c>
      <c r="M3677" s="1" t="s">
        <v>4278</v>
      </c>
      <c r="N3677" s="1" t="s">
        <v>9634</v>
      </c>
      <c r="O3677" s="1">
        <v>3744</v>
      </c>
      <c r="P3677" s="1" t="s">
        <v>4280</v>
      </c>
      <c r="Q3677" s="1" t="s">
        <v>12871</v>
      </c>
      <c r="R3677" s="1" t="str">
        <f>IFERROR(VLOOKUP(K3677,Proveedores!$A$2:$B$500,2,0),"Agregar")</f>
        <v>LABORATORIO ELEA PHOENIX S.A.</v>
      </c>
      <c r="S3677" s="5" t="e">
        <f t="shared" si="57"/>
        <v>#VALUE!</v>
      </c>
    </row>
    <row r="3678" spans="1:19" x14ac:dyDescent="0.2">
      <c r="A3678" s="7">
        <v>44159</v>
      </c>
      <c r="B3678" s="1" t="s">
        <v>12872</v>
      </c>
      <c r="C3678" s="1" t="s">
        <v>12873</v>
      </c>
      <c r="D3678" s="1" t="s">
        <v>1713</v>
      </c>
      <c r="E3678" s="1">
        <v>126</v>
      </c>
      <c r="F3678" s="7" t="s">
        <v>12778</v>
      </c>
      <c r="G3678" s="1">
        <v>43922</v>
      </c>
      <c r="H3678" s="5">
        <v>7835016</v>
      </c>
      <c r="I3678" s="1">
        <v>0</v>
      </c>
      <c r="J3678" s="1" t="s">
        <v>1234</v>
      </c>
      <c r="K3678" s="1" t="s">
        <v>3255</v>
      </c>
      <c r="L3678" s="1">
        <v>9</v>
      </c>
      <c r="M3678" s="1" t="s">
        <v>1925</v>
      </c>
      <c r="N3678" s="1" t="s">
        <v>8098</v>
      </c>
      <c r="O3678" s="1">
        <v>8764</v>
      </c>
      <c r="P3678" s="1" t="s">
        <v>3395</v>
      </c>
      <c r="Q3678" s="1">
        <v>894</v>
      </c>
      <c r="R3678" s="1" t="str">
        <f>IFERROR(VLOOKUP(K3678,Proveedores!$A$2:$B$500,2,0),"Agregar")</f>
        <v>LABORATORIO ELEA PHOENIX S.A.</v>
      </c>
      <c r="S3678" s="5">
        <f t="shared" si="57"/>
        <v>7835016</v>
      </c>
    </row>
    <row r="3679" spans="1:19" x14ac:dyDescent="0.2">
      <c r="A3679" s="7">
        <v>44160</v>
      </c>
      <c r="B3679" s="1" t="s">
        <v>12874</v>
      </c>
      <c r="C3679" s="1" t="s">
        <v>12875</v>
      </c>
      <c r="D3679" s="1" t="s">
        <v>1621</v>
      </c>
      <c r="E3679" s="1" t="s">
        <v>12876</v>
      </c>
      <c r="F3679" s="7" t="s">
        <v>12701</v>
      </c>
      <c r="G3679" s="1" t="s">
        <v>1269</v>
      </c>
      <c r="H3679" s="5">
        <v>2494800</v>
      </c>
      <c r="I3679" s="1">
        <v>2216</v>
      </c>
      <c r="J3679" s="1" t="s">
        <v>1275</v>
      </c>
      <c r="K3679" s="1" t="s">
        <v>6302</v>
      </c>
      <c r="L3679" s="1">
        <v>1</v>
      </c>
      <c r="M3679" s="1" t="s">
        <v>11397</v>
      </c>
      <c r="N3679" s="1" t="s">
        <v>11646</v>
      </c>
      <c r="O3679" s="1">
        <v>1</v>
      </c>
      <c r="P3679" s="1" t="s">
        <v>1861</v>
      </c>
      <c r="Q3679" s="1">
        <v>2494800</v>
      </c>
      <c r="R3679" s="1" t="str">
        <f>IFERROR(VLOOKUP(K3679,Proveedores!$A$2:$B$500,2,0),"Agregar")</f>
        <v>VIALERG S.A.</v>
      </c>
      <c r="S3679" s="5">
        <f t="shared" si="57"/>
        <v>2494800</v>
      </c>
    </row>
    <row r="3680" spans="1:19" x14ac:dyDescent="0.2">
      <c r="A3680" s="7">
        <v>44160</v>
      </c>
      <c r="B3680" s="1" t="s">
        <v>12877</v>
      </c>
      <c r="C3680" s="1" t="s">
        <v>12878</v>
      </c>
      <c r="D3680" s="1" t="s">
        <v>1621</v>
      </c>
      <c r="E3680" s="1" t="s">
        <v>12879</v>
      </c>
      <c r="F3680" s="7" t="s">
        <v>12701</v>
      </c>
      <c r="G3680" s="1" t="s">
        <v>1269</v>
      </c>
      <c r="H3680" s="5">
        <v>726000</v>
      </c>
      <c r="I3680" s="1" t="s">
        <v>8767</v>
      </c>
      <c r="J3680" s="1" t="s">
        <v>1275</v>
      </c>
      <c r="K3680" s="1" t="s">
        <v>12880</v>
      </c>
      <c r="L3680" s="1" t="s">
        <v>12881</v>
      </c>
      <c r="M3680" s="1" t="s">
        <v>11303</v>
      </c>
      <c r="N3680" s="1" t="s">
        <v>12882</v>
      </c>
      <c r="O3680" s="1">
        <v>5000</v>
      </c>
      <c r="P3680" s="1" t="s">
        <v>7528</v>
      </c>
      <c r="Q3680" s="1" t="s">
        <v>12395</v>
      </c>
      <c r="R3680" s="1" t="str">
        <f>IFERROR(VLOOKUP(K3680,Proveedores!$A$2:$B$500,2,0),"Agregar")</f>
        <v>FORMAS PUBLICITARIAS SA</v>
      </c>
      <c r="S3680" s="5" t="e">
        <f t="shared" si="57"/>
        <v>#VALUE!</v>
      </c>
    </row>
    <row r="3681" spans="1:19" x14ac:dyDescent="0.2">
      <c r="A3681" s="7">
        <v>44160</v>
      </c>
      <c r="B3681" s="1" t="s">
        <v>12883</v>
      </c>
      <c r="C3681" s="1" t="s">
        <v>12884</v>
      </c>
      <c r="D3681" s="1" t="s">
        <v>1621</v>
      </c>
      <c r="E3681" s="1" t="s">
        <v>12885</v>
      </c>
      <c r="F3681" s="7" t="s">
        <v>12701</v>
      </c>
      <c r="G3681" s="1" t="s">
        <v>1269</v>
      </c>
      <c r="H3681" s="5">
        <v>600</v>
      </c>
      <c r="I3681" s="1" t="s">
        <v>12738</v>
      </c>
      <c r="J3681" s="1" t="s">
        <v>1275</v>
      </c>
      <c r="K3681" s="1" t="s">
        <v>3767</v>
      </c>
      <c r="L3681" s="1">
        <v>1</v>
      </c>
      <c r="M3681" s="1">
        <v>1</v>
      </c>
      <c r="N3681" s="1" t="s">
        <v>12886</v>
      </c>
      <c r="O3681" s="1" t="s">
        <v>12887</v>
      </c>
      <c r="P3681" s="1">
        <v>1</v>
      </c>
      <c r="Q3681" s="1" t="s">
        <v>12888</v>
      </c>
      <c r="R3681" s="1" t="str">
        <f>IFERROR(VLOOKUP(K3681,Proveedores!$A$2:$B$500,2,0),"Agregar")</f>
        <v>SOMA S.A.</v>
      </c>
      <c r="S3681" s="5" t="e">
        <f t="shared" si="57"/>
        <v>#VALUE!</v>
      </c>
    </row>
    <row r="3682" spans="1:19" x14ac:dyDescent="0.2">
      <c r="A3682" s="7">
        <v>44160</v>
      </c>
      <c r="B3682" s="1" t="s">
        <v>12889</v>
      </c>
      <c r="C3682" s="1" t="s">
        <v>12890</v>
      </c>
      <c r="D3682" s="1" t="s">
        <v>1621</v>
      </c>
      <c r="E3682" s="1" t="s">
        <v>12891</v>
      </c>
      <c r="F3682" s="7" t="s">
        <v>12701</v>
      </c>
      <c r="G3682" s="1" t="s">
        <v>1269</v>
      </c>
      <c r="H3682" s="5">
        <v>600</v>
      </c>
      <c r="I3682" s="1" t="s">
        <v>12738</v>
      </c>
      <c r="J3682" s="1" t="s">
        <v>1275</v>
      </c>
      <c r="K3682" s="1" t="s">
        <v>3767</v>
      </c>
      <c r="L3682" s="1">
        <v>1</v>
      </c>
      <c r="M3682" s="1">
        <v>1</v>
      </c>
      <c r="N3682" s="1" t="s">
        <v>12886</v>
      </c>
      <c r="O3682" s="1" t="s">
        <v>12887</v>
      </c>
      <c r="P3682" s="1">
        <v>1</v>
      </c>
      <c r="Q3682" s="1" t="s">
        <v>12888</v>
      </c>
      <c r="R3682" s="1" t="str">
        <f>IFERROR(VLOOKUP(K3682,Proveedores!$A$2:$B$500,2,0),"Agregar")</f>
        <v>SOMA S.A.</v>
      </c>
      <c r="S3682" s="5" t="e">
        <f t="shared" si="57"/>
        <v>#VALUE!</v>
      </c>
    </row>
    <row r="3683" spans="1:19" x14ac:dyDescent="0.2">
      <c r="A3683" s="7">
        <v>44160</v>
      </c>
      <c r="B3683" s="1" t="s">
        <v>12892</v>
      </c>
      <c r="C3683" s="1" t="s">
        <v>12893</v>
      </c>
      <c r="D3683" s="1" t="s">
        <v>1621</v>
      </c>
      <c r="E3683" s="1" t="s">
        <v>12894</v>
      </c>
      <c r="F3683" s="7" t="s">
        <v>12895</v>
      </c>
      <c r="G3683" s="1" t="s">
        <v>692</v>
      </c>
      <c r="H3683" s="5">
        <v>1200</v>
      </c>
      <c r="I3683" s="1" t="s">
        <v>12738</v>
      </c>
      <c r="J3683" s="1" t="s">
        <v>704</v>
      </c>
      <c r="K3683" s="1" t="s">
        <v>3767</v>
      </c>
      <c r="L3683" s="1">
        <v>1</v>
      </c>
      <c r="M3683" s="1">
        <v>1</v>
      </c>
      <c r="N3683" s="1" t="s">
        <v>12886</v>
      </c>
      <c r="O3683" s="1">
        <v>1</v>
      </c>
      <c r="P3683" s="1">
        <v>1</v>
      </c>
      <c r="Q3683" s="1" t="s">
        <v>12896</v>
      </c>
      <c r="R3683" s="1" t="str">
        <f>IFERROR(VLOOKUP(K3683,Proveedores!$A$2:$B$500,2,0),"Agregar")</f>
        <v>SOMA S.A.</v>
      </c>
      <c r="S3683" s="5" t="e">
        <f t="shared" si="57"/>
        <v>#VALUE!</v>
      </c>
    </row>
    <row r="3684" spans="1:19" x14ac:dyDescent="0.2">
      <c r="A3684" s="7">
        <v>44160</v>
      </c>
      <c r="B3684" s="1" t="s">
        <v>12897</v>
      </c>
      <c r="C3684" s="1" t="s">
        <v>12898</v>
      </c>
      <c r="D3684" s="1" t="s">
        <v>1621</v>
      </c>
      <c r="E3684" s="1" t="s">
        <v>12899</v>
      </c>
      <c r="F3684" s="7" t="s">
        <v>12900</v>
      </c>
      <c r="G3684" s="1" t="s">
        <v>1304</v>
      </c>
      <c r="H3684" s="5">
        <v>1200</v>
      </c>
      <c r="I3684" s="1" t="s">
        <v>12738</v>
      </c>
      <c r="J3684" s="1" t="s">
        <v>1305</v>
      </c>
      <c r="K3684" s="1" t="s">
        <v>3767</v>
      </c>
      <c r="L3684" s="1">
        <v>1</v>
      </c>
      <c r="M3684" s="1">
        <v>1</v>
      </c>
      <c r="N3684" s="1" t="s">
        <v>12886</v>
      </c>
      <c r="O3684" s="1">
        <v>1</v>
      </c>
      <c r="P3684" s="1">
        <v>1</v>
      </c>
      <c r="Q3684" s="1" t="s">
        <v>12896</v>
      </c>
      <c r="R3684" s="1" t="str">
        <f>IFERROR(VLOOKUP(K3684,Proveedores!$A$2:$B$500,2,0),"Agregar")</f>
        <v>SOMA S.A.</v>
      </c>
      <c r="S3684" s="5" t="e">
        <f t="shared" si="57"/>
        <v>#VALUE!</v>
      </c>
    </row>
    <row r="3685" spans="1:19" x14ac:dyDescent="0.2">
      <c r="A3685" s="7">
        <v>44160</v>
      </c>
      <c r="B3685" s="1" t="s">
        <v>12901</v>
      </c>
      <c r="C3685" s="1" t="s">
        <v>12902</v>
      </c>
      <c r="D3685" s="1" t="s">
        <v>1621</v>
      </c>
      <c r="E3685" s="1" t="s">
        <v>12903</v>
      </c>
      <c r="F3685" s="7" t="s">
        <v>12900</v>
      </c>
      <c r="G3685" s="1" t="s">
        <v>1304</v>
      </c>
      <c r="H3685" s="5">
        <v>1200</v>
      </c>
      <c r="I3685" s="1" t="s">
        <v>12738</v>
      </c>
      <c r="J3685" s="1" t="s">
        <v>889</v>
      </c>
      <c r="K3685" s="1" t="s">
        <v>3767</v>
      </c>
      <c r="L3685" s="1">
        <v>1</v>
      </c>
      <c r="M3685" s="1">
        <v>1</v>
      </c>
      <c r="N3685" s="1" t="s">
        <v>12886</v>
      </c>
      <c r="O3685" s="1">
        <v>1</v>
      </c>
      <c r="P3685" s="1">
        <v>1</v>
      </c>
      <c r="Q3685" s="1">
        <v>1200</v>
      </c>
      <c r="R3685" s="1" t="str">
        <f>IFERROR(VLOOKUP(K3685,Proveedores!$A$2:$B$500,2,0),"Agregar")</f>
        <v>SOMA S.A.</v>
      </c>
      <c r="S3685" s="5">
        <f t="shared" si="57"/>
        <v>1200</v>
      </c>
    </row>
    <row r="3686" spans="1:19" x14ac:dyDescent="0.2">
      <c r="A3686" s="7">
        <v>44160</v>
      </c>
      <c r="B3686" s="1" t="s">
        <v>12904</v>
      </c>
      <c r="C3686" s="1" t="s">
        <v>12905</v>
      </c>
      <c r="D3686" s="1" t="s">
        <v>1621</v>
      </c>
      <c r="E3686" s="1" t="s">
        <v>12906</v>
      </c>
      <c r="F3686" s="7" t="s">
        <v>12728</v>
      </c>
      <c r="G3686" s="1" t="s">
        <v>759</v>
      </c>
      <c r="H3686" s="5">
        <v>1200</v>
      </c>
      <c r="I3686" s="1" t="s">
        <v>12738</v>
      </c>
      <c r="J3686" s="1" t="s">
        <v>763</v>
      </c>
      <c r="K3686" s="1" t="s">
        <v>3767</v>
      </c>
      <c r="L3686" s="1">
        <v>1</v>
      </c>
      <c r="M3686" s="1">
        <v>1</v>
      </c>
      <c r="N3686" s="1" t="s">
        <v>12886</v>
      </c>
      <c r="O3686" s="1">
        <v>1</v>
      </c>
      <c r="P3686" s="1">
        <v>1</v>
      </c>
      <c r="Q3686" s="1" t="s">
        <v>12896</v>
      </c>
      <c r="R3686" s="1" t="str">
        <f>IFERROR(VLOOKUP(K3686,Proveedores!$A$2:$B$500,2,0),"Agregar")</f>
        <v>SOMA S.A.</v>
      </c>
      <c r="S3686" s="5" t="e">
        <f t="shared" si="57"/>
        <v>#VALUE!</v>
      </c>
    </row>
    <row r="3687" spans="1:19" x14ac:dyDescent="0.2">
      <c r="A3687" s="7">
        <v>44160</v>
      </c>
      <c r="B3687" s="1" t="s">
        <v>12907</v>
      </c>
      <c r="C3687" s="1" t="s">
        <v>12908</v>
      </c>
      <c r="D3687" s="1" t="s">
        <v>1621</v>
      </c>
      <c r="E3687" s="1" t="s">
        <v>12909</v>
      </c>
      <c r="F3687" s="7" t="s">
        <v>12728</v>
      </c>
      <c r="G3687" s="1" t="s">
        <v>759</v>
      </c>
      <c r="H3687" s="5">
        <v>1200</v>
      </c>
      <c r="I3687" s="1" t="s">
        <v>12738</v>
      </c>
      <c r="J3687" s="1" t="s">
        <v>760</v>
      </c>
      <c r="K3687" s="1" t="s">
        <v>3767</v>
      </c>
      <c r="L3687" s="1">
        <v>1</v>
      </c>
      <c r="M3687" s="1">
        <v>1</v>
      </c>
      <c r="N3687" s="1" t="s">
        <v>12886</v>
      </c>
      <c r="O3687" s="1">
        <v>1</v>
      </c>
      <c r="P3687" s="1">
        <v>1</v>
      </c>
      <c r="Q3687" s="1" t="s">
        <v>12896</v>
      </c>
      <c r="R3687" s="1" t="str">
        <f>IFERROR(VLOOKUP(K3687,Proveedores!$A$2:$B$500,2,0),"Agregar")</f>
        <v>SOMA S.A.</v>
      </c>
      <c r="S3687" s="5" t="e">
        <f t="shared" si="57"/>
        <v>#VALUE!</v>
      </c>
    </row>
    <row r="3688" spans="1:19" x14ac:dyDescent="0.2">
      <c r="A3688" s="7">
        <v>44160</v>
      </c>
      <c r="B3688" s="1" t="s">
        <v>12910</v>
      </c>
      <c r="C3688" s="1" t="s">
        <v>12911</v>
      </c>
      <c r="D3688" s="1" t="s">
        <v>1621</v>
      </c>
      <c r="E3688" s="1" t="s">
        <v>12912</v>
      </c>
      <c r="F3688" s="7" t="s">
        <v>12895</v>
      </c>
      <c r="G3688" s="1" t="s">
        <v>1309</v>
      </c>
      <c r="H3688" s="5">
        <v>2994000</v>
      </c>
      <c r="I3688" s="1" t="s">
        <v>12913</v>
      </c>
      <c r="J3688" s="1" t="s">
        <v>1261</v>
      </c>
      <c r="K3688" s="1" t="s">
        <v>620</v>
      </c>
      <c r="L3688" s="1">
        <v>6</v>
      </c>
      <c r="M3688" s="1" t="s">
        <v>3984</v>
      </c>
      <c r="N3688" s="1" t="s">
        <v>6917</v>
      </c>
      <c r="O3688" s="1">
        <v>30000</v>
      </c>
      <c r="P3688" s="1" t="s">
        <v>6556</v>
      </c>
      <c r="Q3688" s="1">
        <v>99.8</v>
      </c>
      <c r="R3688" s="1" t="str">
        <f>IFERROR(VLOOKUP(K3688,Proveedores!$A$2:$B$500,2,0),"Agregar")</f>
        <v>PHARMOS S.A.</v>
      </c>
      <c r="S3688" s="5">
        <f t="shared" si="57"/>
        <v>2994000</v>
      </c>
    </row>
    <row r="3689" spans="1:19" x14ac:dyDescent="0.2">
      <c r="A3689" s="7">
        <v>44160</v>
      </c>
      <c r="B3689" s="1" t="s">
        <v>12914</v>
      </c>
      <c r="C3689" s="1" t="s">
        <v>12915</v>
      </c>
      <c r="D3689" s="1" t="s">
        <v>1621</v>
      </c>
      <c r="E3689" s="1" t="s">
        <v>12916</v>
      </c>
      <c r="F3689" s="7" t="s">
        <v>12917</v>
      </c>
      <c r="G3689" s="1" t="s">
        <v>12918</v>
      </c>
      <c r="H3689" s="5">
        <v>5170210.4000000004</v>
      </c>
      <c r="I3689" s="1">
        <v>2207</v>
      </c>
      <c r="J3689" s="1" t="s">
        <v>12919</v>
      </c>
      <c r="K3689" s="1" t="s">
        <v>2399</v>
      </c>
      <c r="L3689" s="1">
        <v>35</v>
      </c>
      <c r="M3689" s="1" t="s">
        <v>2626</v>
      </c>
      <c r="N3689" s="1" t="s">
        <v>5139</v>
      </c>
      <c r="O3689" s="1">
        <v>130232</v>
      </c>
      <c r="P3689" s="1" t="s">
        <v>1892</v>
      </c>
      <c r="Q3689" s="1">
        <v>39.700000000000003</v>
      </c>
      <c r="R3689" s="1" t="str">
        <f>IFERROR(VLOOKUP(K3689,Proveedores!$A$2:$B$500,2,0),"Agregar")</f>
        <v>PRO MED INTERNACIONAL SA</v>
      </c>
      <c r="S3689" s="5">
        <f t="shared" si="57"/>
        <v>5170210.4000000004</v>
      </c>
    </row>
    <row r="3690" spans="1:19" x14ac:dyDescent="0.2">
      <c r="A3690" s="7">
        <v>44161</v>
      </c>
      <c r="B3690" s="1" t="s">
        <v>12920</v>
      </c>
      <c r="C3690" s="1" t="s">
        <v>12921</v>
      </c>
      <c r="D3690" s="1" t="s">
        <v>1621</v>
      </c>
      <c r="E3690" s="1">
        <v>1452937</v>
      </c>
      <c r="F3690" s="7" t="s">
        <v>12895</v>
      </c>
      <c r="G3690" s="1" t="s">
        <v>971</v>
      </c>
      <c r="H3690" s="5">
        <v>40000</v>
      </c>
      <c r="I3690" s="1" t="s">
        <v>12922</v>
      </c>
      <c r="J3690" s="1" t="s">
        <v>1355</v>
      </c>
      <c r="K3690" s="1" t="s">
        <v>973</v>
      </c>
      <c r="L3690" s="1">
        <v>1</v>
      </c>
      <c r="M3690" s="1">
        <v>1</v>
      </c>
      <c r="N3690" s="1" t="s">
        <v>4064</v>
      </c>
      <c r="O3690" s="1">
        <v>1</v>
      </c>
      <c r="P3690" s="1">
        <v>1</v>
      </c>
      <c r="Q3690" s="1">
        <v>40000</v>
      </c>
      <c r="R3690" s="1" t="str">
        <f>IFERROR(VLOOKUP(K3690,Proveedores!$A$2:$B$500,2,0),"Agregar")</f>
        <v>Angeleri y Asociados S.A.</v>
      </c>
      <c r="S3690" s="5">
        <f t="shared" si="57"/>
        <v>40000</v>
      </c>
    </row>
    <row r="3691" spans="1:19" x14ac:dyDescent="0.2">
      <c r="A3691" s="7">
        <v>44161</v>
      </c>
      <c r="B3691" s="1" t="s">
        <v>12923</v>
      </c>
      <c r="C3691" s="1" t="s">
        <v>12924</v>
      </c>
      <c r="D3691" s="1" t="s">
        <v>1713</v>
      </c>
      <c r="E3691" s="1" t="s">
        <v>12925</v>
      </c>
      <c r="F3691" s="7" t="s">
        <v>12926</v>
      </c>
      <c r="G3691" s="1" t="s">
        <v>8644</v>
      </c>
      <c r="H3691" s="5">
        <v>726000</v>
      </c>
      <c r="I3691" s="1" t="s">
        <v>8767</v>
      </c>
      <c r="J3691" s="1" t="s">
        <v>1429</v>
      </c>
      <c r="K3691" s="1" t="s">
        <v>8843</v>
      </c>
      <c r="L3691" s="1" t="s">
        <v>11302</v>
      </c>
      <c r="M3691" s="1" t="s">
        <v>11303</v>
      </c>
      <c r="N3691" s="1" t="s">
        <v>12927</v>
      </c>
      <c r="O3691" s="1">
        <v>5000</v>
      </c>
      <c r="P3691" s="1" t="s">
        <v>7528</v>
      </c>
      <c r="Q3691" s="1" t="s">
        <v>12395</v>
      </c>
      <c r="R3691" s="1" t="str">
        <f>IFERROR(VLOOKUP(K3691,Proveedores!$A$2:$B$500,2,0),"Agregar")</f>
        <v>FORMAS PUBLICITARIAS SA</v>
      </c>
      <c r="S3691" s="5" t="e">
        <f t="shared" si="57"/>
        <v>#VALUE!</v>
      </c>
    </row>
    <row r="3692" spans="1:19" x14ac:dyDescent="0.2">
      <c r="A3692" s="7">
        <v>44161</v>
      </c>
      <c r="B3692" s="1" t="s">
        <v>12928</v>
      </c>
      <c r="C3692" s="1" t="s">
        <v>12929</v>
      </c>
      <c r="D3692" s="1" t="s">
        <v>1621</v>
      </c>
      <c r="E3692" s="1" t="s">
        <v>12930</v>
      </c>
      <c r="F3692" s="7" t="s">
        <v>12926</v>
      </c>
      <c r="G3692" s="1" t="s">
        <v>42</v>
      </c>
      <c r="H3692" s="5">
        <v>48581770</v>
      </c>
      <c r="I3692" s="1">
        <v>0</v>
      </c>
      <c r="J3692" s="1" t="s">
        <v>43</v>
      </c>
      <c r="K3692" s="1" t="s">
        <v>11503</v>
      </c>
      <c r="L3692" s="1">
        <v>1</v>
      </c>
      <c r="M3692" s="1" t="s">
        <v>11917</v>
      </c>
      <c r="N3692" s="1" t="s">
        <v>12931</v>
      </c>
      <c r="O3692" s="1">
        <v>17472</v>
      </c>
      <c r="P3692" s="1" t="s">
        <v>12543</v>
      </c>
      <c r="Q3692" s="1" t="s">
        <v>12544</v>
      </c>
      <c r="R3692" s="1" t="str">
        <f>IFERROR(VLOOKUP(K3692,Proveedores!$A$2:$B$500,2,0),"Agregar")</f>
        <v>FABRICA DE ALIMENTOS SANTA CLARA S.A</v>
      </c>
      <c r="S3692" s="5" t="e">
        <f t="shared" si="57"/>
        <v>#VALUE!</v>
      </c>
    </row>
    <row r="3693" spans="1:19" x14ac:dyDescent="0.2">
      <c r="A3693" s="7">
        <v>44161</v>
      </c>
      <c r="B3693" s="1" t="s">
        <v>12928</v>
      </c>
      <c r="C3693" s="1" t="s">
        <v>12929</v>
      </c>
      <c r="D3693" s="1" t="s">
        <v>1621</v>
      </c>
      <c r="E3693" s="1" t="s">
        <v>12930</v>
      </c>
      <c r="F3693" s="7" t="s">
        <v>12926</v>
      </c>
      <c r="G3693" s="1" t="s">
        <v>42</v>
      </c>
      <c r="H3693" s="5">
        <v>48581770</v>
      </c>
      <c r="I3693" s="1">
        <v>0</v>
      </c>
      <c r="J3693" s="1" t="s">
        <v>43</v>
      </c>
      <c r="K3693" s="1" t="s">
        <v>11503</v>
      </c>
      <c r="L3693" s="1">
        <v>2</v>
      </c>
      <c r="M3693" s="1" t="s">
        <v>11917</v>
      </c>
      <c r="N3693" s="1" t="s">
        <v>12931</v>
      </c>
      <c r="O3693" s="1">
        <v>17472</v>
      </c>
      <c r="P3693" s="1" t="s">
        <v>12543</v>
      </c>
      <c r="Q3693" s="1" t="s">
        <v>12544</v>
      </c>
      <c r="R3693" s="1" t="str">
        <f>IFERROR(VLOOKUP(K3693,Proveedores!$A$2:$B$500,2,0),"Agregar")</f>
        <v>FABRICA DE ALIMENTOS SANTA CLARA S.A</v>
      </c>
      <c r="S3693" s="5" t="e">
        <f t="shared" si="57"/>
        <v>#VALUE!</v>
      </c>
    </row>
    <row r="3694" spans="1:19" x14ac:dyDescent="0.2">
      <c r="A3694" s="7">
        <v>44161</v>
      </c>
      <c r="B3694" s="1" t="s">
        <v>12928</v>
      </c>
      <c r="C3694" s="1" t="s">
        <v>12929</v>
      </c>
      <c r="D3694" s="1" t="s">
        <v>1621</v>
      </c>
      <c r="E3694" s="1" t="s">
        <v>12930</v>
      </c>
      <c r="F3694" s="7" t="s">
        <v>12926</v>
      </c>
      <c r="G3694" s="1" t="s">
        <v>42</v>
      </c>
      <c r="H3694" s="5">
        <v>48581770</v>
      </c>
      <c r="I3694" s="1">
        <v>0</v>
      </c>
      <c r="J3694" s="1" t="s">
        <v>43</v>
      </c>
      <c r="K3694" s="1" t="s">
        <v>11503</v>
      </c>
      <c r="L3694" s="1">
        <v>3</v>
      </c>
      <c r="M3694" s="1" t="s">
        <v>11917</v>
      </c>
      <c r="N3694" s="1" t="s">
        <v>12931</v>
      </c>
      <c r="O3694" s="1">
        <v>17472</v>
      </c>
      <c r="P3694" s="1" t="s">
        <v>12543</v>
      </c>
      <c r="Q3694" s="1" t="s">
        <v>12544</v>
      </c>
      <c r="R3694" s="1" t="str">
        <f>IFERROR(VLOOKUP(K3694,Proveedores!$A$2:$B$500,2,0),"Agregar")</f>
        <v>FABRICA DE ALIMENTOS SANTA CLARA S.A</v>
      </c>
      <c r="S3694" s="5" t="e">
        <f t="shared" si="57"/>
        <v>#VALUE!</v>
      </c>
    </row>
    <row r="3695" spans="1:19" x14ac:dyDescent="0.2">
      <c r="A3695" s="7">
        <v>44161</v>
      </c>
      <c r="B3695" s="1" t="s">
        <v>12928</v>
      </c>
      <c r="C3695" s="1" t="s">
        <v>12929</v>
      </c>
      <c r="D3695" s="1" t="s">
        <v>1621</v>
      </c>
      <c r="E3695" s="1" t="s">
        <v>12930</v>
      </c>
      <c r="F3695" s="7" t="s">
        <v>12926</v>
      </c>
      <c r="G3695" s="1" t="s">
        <v>42</v>
      </c>
      <c r="H3695" s="5">
        <v>48581770</v>
      </c>
      <c r="I3695" s="1">
        <v>0</v>
      </c>
      <c r="J3695" s="1" t="s">
        <v>43</v>
      </c>
      <c r="K3695" s="1" t="s">
        <v>11503</v>
      </c>
      <c r="L3695" s="1">
        <v>4</v>
      </c>
      <c r="M3695" s="1" t="s">
        <v>11917</v>
      </c>
      <c r="N3695" s="1" t="s">
        <v>12931</v>
      </c>
      <c r="O3695" s="1">
        <v>17472</v>
      </c>
      <c r="P3695" s="1" t="s">
        <v>12543</v>
      </c>
      <c r="Q3695" s="1" t="s">
        <v>12544</v>
      </c>
      <c r="R3695" s="1" t="str">
        <f>IFERROR(VLOOKUP(K3695,Proveedores!$A$2:$B$500,2,0),"Agregar")</f>
        <v>FABRICA DE ALIMENTOS SANTA CLARA S.A</v>
      </c>
      <c r="S3695" s="5" t="e">
        <f t="shared" si="57"/>
        <v>#VALUE!</v>
      </c>
    </row>
    <row r="3696" spans="1:19" x14ac:dyDescent="0.2">
      <c r="A3696" s="7">
        <v>44161</v>
      </c>
      <c r="B3696" s="1" t="s">
        <v>12928</v>
      </c>
      <c r="C3696" s="1" t="s">
        <v>12929</v>
      </c>
      <c r="D3696" s="1" t="s">
        <v>1621</v>
      </c>
      <c r="E3696" s="1" t="s">
        <v>12930</v>
      </c>
      <c r="F3696" s="7" t="s">
        <v>12926</v>
      </c>
      <c r="G3696" s="1" t="s">
        <v>42</v>
      </c>
      <c r="H3696" s="5">
        <v>48581770</v>
      </c>
      <c r="I3696" s="1">
        <v>0</v>
      </c>
      <c r="J3696" s="1" t="s">
        <v>43</v>
      </c>
      <c r="K3696" s="1" t="s">
        <v>11503</v>
      </c>
      <c r="L3696" s="1">
        <v>5</v>
      </c>
      <c r="M3696" s="1" t="s">
        <v>11917</v>
      </c>
      <c r="N3696" s="1" t="s">
        <v>12931</v>
      </c>
      <c r="O3696" s="1">
        <v>17472</v>
      </c>
      <c r="P3696" s="1" t="s">
        <v>12543</v>
      </c>
      <c r="Q3696" s="1" t="s">
        <v>12544</v>
      </c>
      <c r="R3696" s="1" t="str">
        <f>IFERROR(VLOOKUP(K3696,Proveedores!$A$2:$B$500,2,0),"Agregar")</f>
        <v>FABRICA DE ALIMENTOS SANTA CLARA S.A</v>
      </c>
      <c r="S3696" s="5" t="e">
        <f t="shared" si="57"/>
        <v>#VALUE!</v>
      </c>
    </row>
    <row r="3697" spans="1:19" x14ac:dyDescent="0.2">
      <c r="A3697" s="7">
        <v>44161</v>
      </c>
      <c r="B3697" s="1" t="s">
        <v>12928</v>
      </c>
      <c r="C3697" s="1" t="s">
        <v>12929</v>
      </c>
      <c r="D3697" s="1" t="s">
        <v>1621</v>
      </c>
      <c r="E3697" s="1" t="s">
        <v>12930</v>
      </c>
      <c r="F3697" s="7" t="s">
        <v>12926</v>
      </c>
      <c r="G3697" s="1" t="s">
        <v>42</v>
      </c>
      <c r="H3697" s="5">
        <v>48581770</v>
      </c>
      <c r="I3697" s="1">
        <v>0</v>
      </c>
      <c r="J3697" s="1" t="s">
        <v>43</v>
      </c>
      <c r="K3697" s="1" t="s">
        <v>11503</v>
      </c>
      <c r="L3697" s="1">
        <v>6</v>
      </c>
      <c r="M3697" s="1" t="s">
        <v>11917</v>
      </c>
      <c r="N3697" s="1" t="s">
        <v>12931</v>
      </c>
      <c r="O3697" s="1">
        <v>17472</v>
      </c>
      <c r="P3697" s="1" t="s">
        <v>12543</v>
      </c>
      <c r="Q3697" s="1" t="s">
        <v>12544</v>
      </c>
      <c r="R3697" s="1" t="str">
        <f>IFERROR(VLOOKUP(K3697,Proveedores!$A$2:$B$500,2,0),"Agregar")</f>
        <v>FABRICA DE ALIMENTOS SANTA CLARA S.A</v>
      </c>
      <c r="S3697" s="5" t="e">
        <f t="shared" si="57"/>
        <v>#VALUE!</v>
      </c>
    </row>
    <row r="3698" spans="1:19" x14ac:dyDescent="0.2">
      <c r="A3698" s="7">
        <v>44161</v>
      </c>
      <c r="B3698" s="1" t="s">
        <v>12928</v>
      </c>
      <c r="C3698" s="1" t="s">
        <v>12929</v>
      </c>
      <c r="D3698" s="1" t="s">
        <v>1621</v>
      </c>
      <c r="E3698" s="1" t="s">
        <v>12930</v>
      </c>
      <c r="F3698" s="7" t="s">
        <v>12926</v>
      </c>
      <c r="G3698" s="1" t="s">
        <v>42</v>
      </c>
      <c r="H3698" s="5">
        <v>48581770</v>
      </c>
      <c r="I3698" s="1">
        <v>0</v>
      </c>
      <c r="J3698" s="1" t="s">
        <v>43</v>
      </c>
      <c r="K3698" s="1" t="s">
        <v>11503</v>
      </c>
      <c r="L3698" s="1">
        <v>7</v>
      </c>
      <c r="M3698" s="1" t="s">
        <v>11917</v>
      </c>
      <c r="N3698" s="1" t="s">
        <v>12931</v>
      </c>
      <c r="O3698" s="1">
        <v>17472</v>
      </c>
      <c r="P3698" s="1" t="s">
        <v>12543</v>
      </c>
      <c r="Q3698" s="1" t="s">
        <v>12544</v>
      </c>
      <c r="R3698" s="1" t="str">
        <f>IFERROR(VLOOKUP(K3698,Proveedores!$A$2:$B$500,2,0),"Agregar")</f>
        <v>FABRICA DE ALIMENTOS SANTA CLARA S.A</v>
      </c>
      <c r="S3698" s="5" t="e">
        <f t="shared" si="57"/>
        <v>#VALUE!</v>
      </c>
    </row>
    <row r="3699" spans="1:19" x14ac:dyDescent="0.2">
      <c r="A3699" s="7">
        <v>44161</v>
      </c>
      <c r="B3699" s="1" t="s">
        <v>12928</v>
      </c>
      <c r="C3699" s="1" t="s">
        <v>12929</v>
      </c>
      <c r="D3699" s="1" t="s">
        <v>1621</v>
      </c>
      <c r="E3699" s="1" t="s">
        <v>12930</v>
      </c>
      <c r="F3699" s="7" t="s">
        <v>12926</v>
      </c>
      <c r="G3699" s="1" t="s">
        <v>42</v>
      </c>
      <c r="H3699" s="5">
        <v>48581770</v>
      </c>
      <c r="I3699" s="1">
        <v>0</v>
      </c>
      <c r="J3699" s="1" t="s">
        <v>43</v>
      </c>
      <c r="K3699" s="1" t="s">
        <v>11503</v>
      </c>
      <c r="L3699" s="1">
        <v>8</v>
      </c>
      <c r="M3699" s="1" t="s">
        <v>11917</v>
      </c>
      <c r="N3699" s="1" t="s">
        <v>12931</v>
      </c>
      <c r="O3699" s="1">
        <v>17472</v>
      </c>
      <c r="P3699" s="1" t="s">
        <v>12543</v>
      </c>
      <c r="Q3699" s="1" t="s">
        <v>12544</v>
      </c>
      <c r="R3699" s="1" t="str">
        <f>IFERROR(VLOOKUP(K3699,Proveedores!$A$2:$B$500,2,0),"Agregar")</f>
        <v>FABRICA DE ALIMENTOS SANTA CLARA S.A</v>
      </c>
      <c r="S3699" s="5" t="e">
        <f t="shared" si="57"/>
        <v>#VALUE!</v>
      </c>
    </row>
    <row r="3700" spans="1:19" x14ac:dyDescent="0.2">
      <c r="A3700" s="7">
        <v>44161</v>
      </c>
      <c r="B3700" s="1" t="s">
        <v>12928</v>
      </c>
      <c r="C3700" s="1" t="s">
        <v>12929</v>
      </c>
      <c r="D3700" s="1" t="s">
        <v>1621</v>
      </c>
      <c r="E3700" s="1" t="s">
        <v>12930</v>
      </c>
      <c r="F3700" s="7" t="s">
        <v>12926</v>
      </c>
      <c r="G3700" s="1" t="s">
        <v>42</v>
      </c>
      <c r="H3700" s="5">
        <v>48581770</v>
      </c>
      <c r="I3700" s="1">
        <v>0</v>
      </c>
      <c r="J3700" s="1" t="s">
        <v>43</v>
      </c>
      <c r="K3700" s="1" t="s">
        <v>11503</v>
      </c>
      <c r="L3700" s="1">
        <v>9</v>
      </c>
      <c r="M3700" s="1" t="s">
        <v>11917</v>
      </c>
      <c r="N3700" s="1" t="s">
        <v>12931</v>
      </c>
      <c r="O3700" s="1">
        <v>17472</v>
      </c>
      <c r="P3700" s="1" t="s">
        <v>12543</v>
      </c>
      <c r="Q3700" s="1" t="s">
        <v>12544</v>
      </c>
      <c r="R3700" s="1" t="str">
        <f>IFERROR(VLOOKUP(K3700,Proveedores!$A$2:$B$500,2,0),"Agregar")</f>
        <v>FABRICA DE ALIMENTOS SANTA CLARA S.A</v>
      </c>
      <c r="S3700" s="5" t="e">
        <f t="shared" si="57"/>
        <v>#VALUE!</v>
      </c>
    </row>
    <row r="3701" spans="1:19" x14ac:dyDescent="0.2">
      <c r="A3701" s="7">
        <v>44162</v>
      </c>
      <c r="B3701" s="1" t="s">
        <v>12932</v>
      </c>
      <c r="C3701" s="1" t="s">
        <v>12933</v>
      </c>
      <c r="D3701" s="1" t="s">
        <v>1621</v>
      </c>
      <c r="E3701" s="1" t="s">
        <v>12934</v>
      </c>
      <c r="F3701" s="7" t="s">
        <v>12926</v>
      </c>
      <c r="G3701" s="1" t="s">
        <v>1286</v>
      </c>
      <c r="H3701" s="5">
        <v>8758200</v>
      </c>
      <c r="I3701" s="1">
        <v>2223</v>
      </c>
      <c r="J3701" s="1" t="s">
        <v>1289</v>
      </c>
      <c r="K3701" s="1" t="s">
        <v>12705</v>
      </c>
      <c r="L3701" s="1">
        <v>3</v>
      </c>
      <c r="M3701" s="1" t="s">
        <v>11229</v>
      </c>
      <c r="N3701" s="1" t="s">
        <v>11230</v>
      </c>
      <c r="O3701" s="1">
        <v>175164</v>
      </c>
      <c r="P3701" s="1" t="s">
        <v>11231</v>
      </c>
      <c r="Q3701" s="1">
        <v>50</v>
      </c>
      <c r="R3701" s="1" t="str">
        <f>IFERROR(VLOOKUP(K3701,Proveedores!$A$2:$B$500,2,0),"Agregar")</f>
        <v>DROGUERIA DEL SUD S.A.</v>
      </c>
      <c r="S3701" s="5">
        <f t="shared" si="57"/>
        <v>8758200</v>
      </c>
    </row>
    <row r="3702" spans="1:19" x14ac:dyDescent="0.2">
      <c r="A3702" s="7">
        <v>44162</v>
      </c>
      <c r="B3702" s="1" t="s">
        <v>12935</v>
      </c>
      <c r="C3702" s="1" t="s">
        <v>12936</v>
      </c>
      <c r="D3702" s="1" t="s">
        <v>1621</v>
      </c>
      <c r="E3702" s="1" t="s">
        <v>12937</v>
      </c>
      <c r="F3702" s="7" t="s">
        <v>12728</v>
      </c>
      <c r="G3702" s="1" t="s">
        <v>692</v>
      </c>
      <c r="H3702" s="5">
        <v>1204.8</v>
      </c>
      <c r="I3702" s="1">
        <v>0</v>
      </c>
      <c r="J3702" s="1" t="s">
        <v>1255</v>
      </c>
      <c r="K3702" s="1" t="s">
        <v>3255</v>
      </c>
      <c r="L3702" s="1">
        <v>29</v>
      </c>
      <c r="M3702" s="1" t="s">
        <v>4278</v>
      </c>
      <c r="N3702" s="1" t="s">
        <v>9634</v>
      </c>
      <c r="O3702" s="1">
        <v>32</v>
      </c>
      <c r="P3702" s="1" t="s">
        <v>4280</v>
      </c>
      <c r="Q3702" s="1" t="s">
        <v>12871</v>
      </c>
      <c r="R3702" s="1" t="str">
        <f>IFERROR(VLOOKUP(K3702,Proveedores!$A$2:$B$500,2,0),"Agregar")</f>
        <v>LABORATORIO ELEA PHOENIX S.A.</v>
      </c>
      <c r="S3702" s="5" t="e">
        <f t="shared" si="57"/>
        <v>#VALUE!</v>
      </c>
    </row>
    <row r="3703" spans="1:19" x14ac:dyDescent="0.2">
      <c r="A3703" s="7">
        <v>44162</v>
      </c>
      <c r="B3703" s="1" t="s">
        <v>12938</v>
      </c>
      <c r="C3703" s="1" t="s">
        <v>12939</v>
      </c>
      <c r="D3703" s="1" t="s">
        <v>1621</v>
      </c>
      <c r="E3703" s="1" t="s">
        <v>12940</v>
      </c>
      <c r="F3703" s="7" t="s">
        <v>12728</v>
      </c>
      <c r="G3703" s="1" t="s">
        <v>692</v>
      </c>
      <c r="H3703" s="5">
        <v>713664</v>
      </c>
      <c r="I3703" s="1">
        <v>0</v>
      </c>
      <c r="J3703" s="1" t="s">
        <v>1255</v>
      </c>
      <c r="K3703" s="1" t="s">
        <v>3255</v>
      </c>
      <c r="L3703" s="1">
        <v>18</v>
      </c>
      <c r="M3703" s="1" t="s">
        <v>4297</v>
      </c>
      <c r="N3703" s="1" t="s">
        <v>2479</v>
      </c>
      <c r="O3703" s="1">
        <v>19200</v>
      </c>
      <c r="P3703" s="1" t="s">
        <v>4303</v>
      </c>
      <c r="Q3703" s="1" t="s">
        <v>12941</v>
      </c>
      <c r="R3703" s="1" t="str">
        <f>IFERROR(VLOOKUP(K3703,Proveedores!$A$2:$B$500,2,0),"Agregar")</f>
        <v>LABORATORIO ELEA PHOENIX S.A.</v>
      </c>
      <c r="S3703" s="5" t="e">
        <f t="shared" si="57"/>
        <v>#VALUE!</v>
      </c>
    </row>
    <row r="3704" spans="1:19" x14ac:dyDescent="0.2">
      <c r="A3704" s="7">
        <v>44162</v>
      </c>
      <c r="B3704" s="1" t="s">
        <v>12942</v>
      </c>
      <c r="C3704" s="1" t="s">
        <v>12943</v>
      </c>
      <c r="D3704" s="1" t="s">
        <v>1621</v>
      </c>
      <c r="E3704" s="1" t="s">
        <v>12944</v>
      </c>
      <c r="F3704" s="7" t="s">
        <v>12728</v>
      </c>
      <c r="G3704" s="1" t="s">
        <v>692</v>
      </c>
      <c r="H3704" s="5">
        <v>640067.4</v>
      </c>
      <c r="I3704" s="1">
        <v>0</v>
      </c>
      <c r="J3704" s="1" t="s">
        <v>1255</v>
      </c>
      <c r="K3704" s="1" t="s">
        <v>3255</v>
      </c>
      <c r="L3704" s="1">
        <v>18</v>
      </c>
      <c r="M3704" s="1" t="s">
        <v>4297</v>
      </c>
      <c r="N3704" s="1" t="s">
        <v>2479</v>
      </c>
      <c r="O3704" s="1">
        <v>17220</v>
      </c>
      <c r="P3704" s="1" t="s">
        <v>4303</v>
      </c>
      <c r="Q3704" s="1" t="s">
        <v>12941</v>
      </c>
      <c r="R3704" s="1" t="str">
        <f>IFERROR(VLOOKUP(K3704,Proveedores!$A$2:$B$500,2,0),"Agregar")</f>
        <v>LABORATORIO ELEA PHOENIX S.A.</v>
      </c>
      <c r="S3704" s="5" t="e">
        <f t="shared" si="57"/>
        <v>#VALUE!</v>
      </c>
    </row>
    <row r="3705" spans="1:19" x14ac:dyDescent="0.2">
      <c r="A3705" s="7">
        <v>44162</v>
      </c>
      <c r="B3705" s="1" t="s">
        <v>12945</v>
      </c>
      <c r="C3705" s="1" t="s">
        <v>12946</v>
      </c>
      <c r="D3705" s="1" t="s">
        <v>1621</v>
      </c>
      <c r="E3705" s="1" t="s">
        <v>12947</v>
      </c>
      <c r="F3705" s="7" t="s">
        <v>12728</v>
      </c>
      <c r="G3705" s="1" t="s">
        <v>692</v>
      </c>
      <c r="H3705" s="5">
        <v>713664</v>
      </c>
      <c r="I3705" s="1">
        <v>0</v>
      </c>
      <c r="J3705" s="1" t="s">
        <v>1255</v>
      </c>
      <c r="K3705" s="1" t="s">
        <v>3255</v>
      </c>
      <c r="L3705" s="1">
        <v>18</v>
      </c>
      <c r="M3705" s="1" t="s">
        <v>4297</v>
      </c>
      <c r="N3705" s="1" t="s">
        <v>2479</v>
      </c>
      <c r="O3705" s="1">
        <v>19200</v>
      </c>
      <c r="P3705" s="1" t="s">
        <v>4303</v>
      </c>
      <c r="Q3705" s="1" t="s">
        <v>12941</v>
      </c>
      <c r="R3705" s="1" t="str">
        <f>IFERROR(VLOOKUP(K3705,Proveedores!$A$2:$B$500,2,0),"Agregar")</f>
        <v>LABORATORIO ELEA PHOENIX S.A.</v>
      </c>
      <c r="S3705" s="5" t="e">
        <f t="shared" si="57"/>
        <v>#VALUE!</v>
      </c>
    </row>
    <row r="3706" spans="1:19" x14ac:dyDescent="0.2">
      <c r="A3706" s="7">
        <v>44162</v>
      </c>
      <c r="B3706" s="1" t="s">
        <v>12948</v>
      </c>
      <c r="C3706" s="1" t="s">
        <v>12949</v>
      </c>
      <c r="D3706" s="1" t="s">
        <v>1621</v>
      </c>
      <c r="E3706" s="1" t="s">
        <v>12950</v>
      </c>
      <c r="F3706" s="7" t="s">
        <v>12926</v>
      </c>
      <c r="G3706" s="1" t="s">
        <v>1286</v>
      </c>
      <c r="H3706" s="5">
        <v>11799749</v>
      </c>
      <c r="I3706" s="1">
        <v>2209</v>
      </c>
      <c r="J3706" s="1" t="s">
        <v>1289</v>
      </c>
      <c r="K3706" s="1" t="s">
        <v>12705</v>
      </c>
      <c r="L3706" s="1">
        <v>2</v>
      </c>
      <c r="M3706" s="1" t="s">
        <v>1647</v>
      </c>
      <c r="N3706" s="1" t="s">
        <v>11230</v>
      </c>
      <c r="O3706" s="1">
        <v>139642</v>
      </c>
      <c r="P3706" s="1" t="s">
        <v>11231</v>
      </c>
      <c r="Q3706" s="1" t="s">
        <v>12951</v>
      </c>
      <c r="R3706" s="1" t="str">
        <f>IFERROR(VLOOKUP(K3706,Proveedores!$A$2:$B$500,2,0),"Agregar")</f>
        <v>DROGUERIA DEL SUD S.A.</v>
      </c>
      <c r="S3706" s="5" t="e">
        <f t="shared" si="57"/>
        <v>#VALUE!</v>
      </c>
    </row>
    <row r="3707" spans="1:19" x14ac:dyDescent="0.2">
      <c r="A3707" s="7">
        <v>44162</v>
      </c>
      <c r="B3707" s="1" t="s">
        <v>12952</v>
      </c>
      <c r="C3707" s="1" t="s">
        <v>12953</v>
      </c>
      <c r="D3707" s="1" t="s">
        <v>1621</v>
      </c>
      <c r="E3707" s="1" t="s">
        <v>12954</v>
      </c>
      <c r="F3707" s="7" t="s">
        <v>12728</v>
      </c>
      <c r="G3707" s="1" t="s">
        <v>692</v>
      </c>
      <c r="H3707" s="5">
        <v>356832</v>
      </c>
      <c r="I3707" s="1">
        <v>0</v>
      </c>
      <c r="J3707" s="1" t="s">
        <v>1255</v>
      </c>
      <c r="K3707" s="1" t="s">
        <v>3255</v>
      </c>
      <c r="L3707" s="1">
        <v>18</v>
      </c>
      <c r="M3707" s="1" t="s">
        <v>4297</v>
      </c>
      <c r="N3707" s="1" t="s">
        <v>2479</v>
      </c>
      <c r="O3707" s="1">
        <v>9600</v>
      </c>
      <c r="P3707" s="1" t="s">
        <v>4303</v>
      </c>
      <c r="Q3707" s="1" t="s">
        <v>12941</v>
      </c>
      <c r="R3707" s="1" t="str">
        <f>IFERROR(VLOOKUP(K3707,Proveedores!$A$2:$B$500,2,0),"Agregar")</f>
        <v>LABORATORIO ELEA PHOENIX S.A.</v>
      </c>
      <c r="S3707" s="5" t="e">
        <f t="shared" si="57"/>
        <v>#VALUE!</v>
      </c>
    </row>
    <row r="3708" spans="1:19" x14ac:dyDescent="0.2">
      <c r="A3708" s="7">
        <v>44162</v>
      </c>
      <c r="B3708" s="1" t="s">
        <v>12955</v>
      </c>
      <c r="C3708" s="1" t="s">
        <v>12956</v>
      </c>
      <c r="D3708" s="1" t="s">
        <v>1621</v>
      </c>
      <c r="E3708" s="1" t="s">
        <v>12957</v>
      </c>
      <c r="F3708" s="7" t="s">
        <v>12728</v>
      </c>
      <c r="G3708" s="1" t="s">
        <v>692</v>
      </c>
      <c r="H3708" s="5">
        <v>628693.38</v>
      </c>
      <c r="I3708" s="1">
        <v>0</v>
      </c>
      <c r="J3708" s="1" t="s">
        <v>1255</v>
      </c>
      <c r="K3708" s="1" t="s">
        <v>3255</v>
      </c>
      <c r="L3708" s="1">
        <v>18</v>
      </c>
      <c r="M3708" s="1" t="s">
        <v>4297</v>
      </c>
      <c r="N3708" s="1" t="s">
        <v>2479</v>
      </c>
      <c r="O3708" s="1">
        <v>16914</v>
      </c>
      <c r="P3708" s="1" t="s">
        <v>4303</v>
      </c>
      <c r="Q3708" s="1" t="s">
        <v>12941</v>
      </c>
      <c r="R3708" s="1" t="str">
        <f>IFERROR(VLOOKUP(K3708,Proveedores!$A$2:$B$500,2,0),"Agregar")</f>
        <v>LABORATORIO ELEA PHOENIX S.A.</v>
      </c>
      <c r="S3708" s="5" t="e">
        <f t="shared" si="57"/>
        <v>#VALUE!</v>
      </c>
    </row>
    <row r="3709" spans="1:19" x14ac:dyDescent="0.2">
      <c r="A3709" s="7">
        <v>44162</v>
      </c>
      <c r="B3709" s="1" t="s">
        <v>12958</v>
      </c>
      <c r="C3709" s="1" t="s">
        <v>12959</v>
      </c>
      <c r="D3709" s="1" t="s">
        <v>1713</v>
      </c>
      <c r="E3709" s="1" t="s">
        <v>12960</v>
      </c>
      <c r="F3709" s="7" t="s">
        <v>12961</v>
      </c>
      <c r="G3709" s="1" t="s">
        <v>692</v>
      </c>
      <c r="H3709" s="5">
        <v>780.3</v>
      </c>
      <c r="I3709" s="1" t="s">
        <v>12962</v>
      </c>
      <c r="J3709" s="1" t="s">
        <v>12963</v>
      </c>
      <c r="K3709" s="1" t="s">
        <v>318</v>
      </c>
      <c r="L3709" s="1">
        <v>36</v>
      </c>
      <c r="M3709" s="1" t="s">
        <v>2374</v>
      </c>
      <c r="N3709" s="1" t="s">
        <v>12964</v>
      </c>
      <c r="O3709" s="1">
        <v>102</v>
      </c>
      <c r="P3709" s="1" t="s">
        <v>1917</v>
      </c>
      <c r="Q3709" s="1" t="s">
        <v>12583</v>
      </c>
      <c r="R3709" s="1" t="str">
        <f>IFERROR(VLOOKUP(K3709,Proveedores!$A$2:$B$500,2,0),"Agregar")</f>
        <v>LABORATORIOS RICHMOND SACIF</v>
      </c>
      <c r="S3709" s="5" t="e">
        <f t="shared" si="57"/>
        <v>#VALUE!</v>
      </c>
    </row>
    <row r="3710" spans="1:19" x14ac:dyDescent="0.2">
      <c r="A3710" s="7">
        <v>44162</v>
      </c>
      <c r="B3710" s="1" t="s">
        <v>12965</v>
      </c>
      <c r="C3710" s="1" t="s">
        <v>12966</v>
      </c>
      <c r="D3710" s="1" t="s">
        <v>1713</v>
      </c>
      <c r="E3710" s="1">
        <v>131</v>
      </c>
      <c r="F3710" s="7" t="s">
        <v>12961</v>
      </c>
      <c r="G3710" s="1">
        <v>43922</v>
      </c>
      <c r="H3710" s="5">
        <v>2494800</v>
      </c>
      <c r="I3710" s="1">
        <v>2286</v>
      </c>
      <c r="J3710" s="1" t="s">
        <v>25</v>
      </c>
      <c r="K3710" s="1" t="s">
        <v>6302</v>
      </c>
      <c r="L3710" s="1">
        <v>1</v>
      </c>
      <c r="M3710" s="1" t="s">
        <v>11397</v>
      </c>
      <c r="N3710" s="1" t="s">
        <v>12289</v>
      </c>
      <c r="O3710" s="1">
        <v>1</v>
      </c>
      <c r="P3710" s="1" t="s">
        <v>2149</v>
      </c>
      <c r="Q3710" s="1">
        <v>2494800</v>
      </c>
      <c r="R3710" s="1" t="str">
        <f>IFERROR(VLOOKUP(K3710,Proveedores!$A$2:$B$500,2,0),"Agregar")</f>
        <v>VIALERG S.A.</v>
      </c>
      <c r="S3710" s="5">
        <f t="shared" si="57"/>
        <v>2494800</v>
      </c>
    </row>
    <row r="3711" spans="1:19" x14ac:dyDescent="0.2">
      <c r="A3711" s="7">
        <v>44162</v>
      </c>
      <c r="B3711" s="1" t="s">
        <v>12967</v>
      </c>
      <c r="C3711" s="1" t="s">
        <v>12968</v>
      </c>
      <c r="D3711" s="1" t="s">
        <v>1713</v>
      </c>
      <c r="E3711" s="1">
        <v>130</v>
      </c>
      <c r="F3711" s="7" t="s">
        <v>12961</v>
      </c>
      <c r="G3711" s="1">
        <v>43922</v>
      </c>
      <c r="H3711" s="5">
        <v>2494800</v>
      </c>
      <c r="I3711" s="1">
        <v>2285</v>
      </c>
      <c r="J3711" s="1" t="s">
        <v>25</v>
      </c>
      <c r="K3711" s="1" t="s">
        <v>6302</v>
      </c>
      <c r="L3711" s="1">
        <v>1</v>
      </c>
      <c r="M3711" s="1" t="s">
        <v>11397</v>
      </c>
      <c r="N3711" s="1" t="s">
        <v>12289</v>
      </c>
      <c r="O3711" s="1">
        <v>1</v>
      </c>
      <c r="P3711" s="1" t="s">
        <v>2149</v>
      </c>
      <c r="Q3711" s="1">
        <v>2494800</v>
      </c>
      <c r="R3711" s="1" t="str">
        <f>IFERROR(VLOOKUP(K3711,Proveedores!$A$2:$B$500,2,0),"Agregar")</f>
        <v>VIALERG S.A.</v>
      </c>
      <c r="S3711" s="5">
        <f t="shared" si="57"/>
        <v>2494800</v>
      </c>
    </row>
    <row r="3712" spans="1:19" x14ac:dyDescent="0.2">
      <c r="A3712" s="7">
        <v>44162</v>
      </c>
      <c r="B3712" s="1" t="s">
        <v>12969</v>
      </c>
      <c r="C3712" s="1" t="s">
        <v>12970</v>
      </c>
      <c r="D3712" s="1" t="s">
        <v>1713</v>
      </c>
      <c r="E3712" s="1">
        <v>129</v>
      </c>
      <c r="F3712" s="7" t="s">
        <v>12961</v>
      </c>
      <c r="G3712" s="1">
        <v>43922</v>
      </c>
      <c r="H3712" s="5">
        <v>2948400</v>
      </c>
      <c r="I3712" s="1">
        <v>2273</v>
      </c>
      <c r="J3712" s="1" t="s">
        <v>25</v>
      </c>
      <c r="K3712" s="1" t="s">
        <v>6302</v>
      </c>
      <c r="L3712" s="1">
        <v>1</v>
      </c>
      <c r="M3712" s="1" t="s">
        <v>11397</v>
      </c>
      <c r="N3712" s="1" t="s">
        <v>12289</v>
      </c>
      <c r="O3712" s="1">
        <v>1</v>
      </c>
      <c r="P3712" s="1" t="s">
        <v>2149</v>
      </c>
      <c r="Q3712" s="1">
        <v>2948400</v>
      </c>
      <c r="R3712" s="1" t="str">
        <f>IFERROR(VLOOKUP(K3712,Proveedores!$A$2:$B$500,2,0),"Agregar")</f>
        <v>VIALERG S.A.</v>
      </c>
      <c r="S3712" s="5">
        <f t="shared" si="57"/>
        <v>2948400</v>
      </c>
    </row>
    <row r="3713" spans="1:19" x14ac:dyDescent="0.2">
      <c r="A3713" s="7">
        <v>44162</v>
      </c>
      <c r="B3713" s="1" t="s">
        <v>12971</v>
      </c>
      <c r="C3713" s="1" t="s">
        <v>12972</v>
      </c>
      <c r="D3713" s="1" t="s">
        <v>1713</v>
      </c>
      <c r="E3713" s="1">
        <v>128</v>
      </c>
      <c r="F3713" s="7" t="s">
        <v>12961</v>
      </c>
      <c r="G3713" s="1">
        <v>43922</v>
      </c>
      <c r="H3713" s="5">
        <v>2494800</v>
      </c>
      <c r="I3713" s="1">
        <v>2272</v>
      </c>
      <c r="J3713" s="1" t="s">
        <v>25</v>
      </c>
      <c r="K3713" s="1" t="s">
        <v>6302</v>
      </c>
      <c r="L3713" s="1">
        <v>1</v>
      </c>
      <c r="M3713" s="1" t="s">
        <v>11397</v>
      </c>
      <c r="N3713" s="1" t="s">
        <v>12289</v>
      </c>
      <c r="O3713" s="1">
        <v>1</v>
      </c>
      <c r="P3713" s="1" t="s">
        <v>2149</v>
      </c>
      <c r="Q3713" s="1">
        <v>2494800</v>
      </c>
      <c r="R3713" s="1" t="str">
        <f>IFERROR(VLOOKUP(K3713,Proveedores!$A$2:$B$500,2,0),"Agregar")</f>
        <v>VIALERG S.A.</v>
      </c>
      <c r="S3713" s="5">
        <f t="shared" si="57"/>
        <v>2494800</v>
      </c>
    </row>
    <row r="3714" spans="1:19" x14ac:dyDescent="0.2">
      <c r="A3714" s="7">
        <v>44162</v>
      </c>
      <c r="B3714" s="1" t="s">
        <v>12973</v>
      </c>
      <c r="C3714" s="1" t="s">
        <v>12974</v>
      </c>
      <c r="D3714" s="1" t="s">
        <v>1621</v>
      </c>
      <c r="E3714" s="1" t="s">
        <v>12975</v>
      </c>
      <c r="F3714" s="7" t="s">
        <v>12976</v>
      </c>
      <c r="G3714" s="1" t="s">
        <v>472</v>
      </c>
      <c r="H3714" s="5">
        <v>1050638.3999999999</v>
      </c>
      <c r="I3714" s="1">
        <v>2096</v>
      </c>
      <c r="J3714" s="1" t="s">
        <v>1195</v>
      </c>
      <c r="K3714" s="1" t="s">
        <v>6366</v>
      </c>
      <c r="L3714" s="1">
        <v>3</v>
      </c>
      <c r="M3714" s="1" t="s">
        <v>6443</v>
      </c>
      <c r="N3714" s="1" t="s">
        <v>11900</v>
      </c>
      <c r="O3714" s="1">
        <v>5956</v>
      </c>
      <c r="P3714" s="1" t="s">
        <v>11901</v>
      </c>
      <c r="Q3714" s="1">
        <v>176.4</v>
      </c>
      <c r="R3714" s="1" t="str">
        <f>IFERROR(VLOOKUP(K3714,Proveedores!$A$2:$B$500,2,0),"Agregar")</f>
        <v>Pfizer S.R.L.</v>
      </c>
      <c r="S3714" s="5">
        <f t="shared" si="57"/>
        <v>1050638.4000000001</v>
      </c>
    </row>
    <row r="3715" spans="1:19" x14ac:dyDescent="0.2">
      <c r="A3715" s="7">
        <v>44162</v>
      </c>
      <c r="B3715" s="1" t="s">
        <v>12977</v>
      </c>
      <c r="C3715" s="1" t="s">
        <v>12978</v>
      </c>
      <c r="D3715" s="1" t="s">
        <v>1621</v>
      </c>
      <c r="E3715" s="1">
        <v>2700001661</v>
      </c>
      <c r="F3715" s="7" t="s">
        <v>12574</v>
      </c>
      <c r="G3715" s="1" t="s">
        <v>1083</v>
      </c>
      <c r="H3715" s="5">
        <v>24516.71</v>
      </c>
      <c r="I3715" s="1">
        <v>2125</v>
      </c>
      <c r="J3715" s="1" t="s">
        <v>1087</v>
      </c>
      <c r="K3715" s="1" t="s">
        <v>9568</v>
      </c>
      <c r="L3715" s="1">
        <v>1</v>
      </c>
      <c r="M3715" s="1" t="s">
        <v>2731</v>
      </c>
      <c r="N3715" s="1" t="s">
        <v>11282</v>
      </c>
      <c r="O3715" s="1">
        <v>5</v>
      </c>
      <c r="P3715" s="1" t="s">
        <v>1861</v>
      </c>
      <c r="Q3715" s="1" t="s">
        <v>12979</v>
      </c>
      <c r="R3715" s="1" t="str">
        <f>IFERROR(VLOOKUP(K3715,Proveedores!$A$2:$B$500,2,0),"Agregar")</f>
        <v>ELI LILLY INTERAMERICA INC SUCURSAL ARGENTINA</v>
      </c>
      <c r="S3715" s="5" t="e">
        <f t="shared" ref="S3715:S3778" si="58">Q3715*O3715</f>
        <v>#VALUE!</v>
      </c>
    </row>
    <row r="3716" spans="1:19" x14ac:dyDescent="0.2">
      <c r="A3716" s="7">
        <v>44165</v>
      </c>
      <c r="B3716" s="1" t="s">
        <v>12980</v>
      </c>
      <c r="C3716" s="1" t="s">
        <v>12981</v>
      </c>
      <c r="D3716" s="1" t="s">
        <v>1621</v>
      </c>
      <c r="E3716" s="1">
        <v>1917038</v>
      </c>
      <c r="F3716" s="7" t="s">
        <v>12982</v>
      </c>
      <c r="G3716" s="1" t="s">
        <v>692</v>
      </c>
      <c r="H3716" s="5">
        <v>3210790</v>
      </c>
      <c r="I3716" s="1" t="s">
        <v>12983</v>
      </c>
      <c r="J3716" s="1" t="s">
        <v>1258</v>
      </c>
      <c r="K3716" s="1" t="s">
        <v>2737</v>
      </c>
      <c r="L3716" s="1">
        <v>30</v>
      </c>
      <c r="M3716" s="1" t="s">
        <v>3359</v>
      </c>
      <c r="N3716" s="1" t="s">
        <v>4453</v>
      </c>
      <c r="O3716" s="1">
        <v>29189</v>
      </c>
      <c r="P3716" s="1" t="s">
        <v>1642</v>
      </c>
      <c r="Q3716" s="1">
        <v>110</v>
      </c>
      <c r="R3716" s="1" t="str">
        <f>IFERROR(VLOOKUP(K3716,Proveedores!$A$2:$B$500,2,0),"Agregar")</f>
        <v>LABORATORIOS FABRA S.A.</v>
      </c>
      <c r="S3716" s="5">
        <f t="shared" si="58"/>
        <v>3210790</v>
      </c>
    </row>
    <row r="3717" spans="1:19" x14ac:dyDescent="0.2">
      <c r="A3717" s="7">
        <v>44165</v>
      </c>
      <c r="B3717" s="1" t="s">
        <v>12984</v>
      </c>
      <c r="C3717" s="1" t="s">
        <v>12985</v>
      </c>
      <c r="D3717" s="1" t="s">
        <v>1621</v>
      </c>
      <c r="E3717" s="1">
        <v>1911559</v>
      </c>
      <c r="F3717" s="7" t="s">
        <v>12961</v>
      </c>
      <c r="G3717" s="1" t="s">
        <v>692</v>
      </c>
      <c r="H3717" s="5">
        <v>1761597.6</v>
      </c>
      <c r="I3717" s="1" t="s">
        <v>12986</v>
      </c>
      <c r="J3717" s="1" t="s">
        <v>1258</v>
      </c>
      <c r="K3717" s="1" t="s">
        <v>2737</v>
      </c>
      <c r="L3717" s="1">
        <v>6</v>
      </c>
      <c r="M3717" s="1" t="s">
        <v>3353</v>
      </c>
      <c r="N3717" s="1" t="s">
        <v>3532</v>
      </c>
      <c r="O3717" s="1">
        <v>9320</v>
      </c>
      <c r="P3717" s="1" t="s">
        <v>1642</v>
      </c>
      <c r="Q3717" s="1">
        <v>91.18</v>
      </c>
      <c r="R3717" s="1" t="str">
        <f>IFERROR(VLOOKUP(K3717,Proveedores!$A$2:$B$500,2,0),"Agregar")</f>
        <v>LABORATORIOS FABRA S.A.</v>
      </c>
      <c r="S3717" s="5">
        <f t="shared" si="58"/>
        <v>849797.60000000009</v>
      </c>
    </row>
    <row r="3718" spans="1:19" x14ac:dyDescent="0.2">
      <c r="A3718" s="7">
        <v>44165</v>
      </c>
      <c r="B3718" s="1" t="s">
        <v>12987</v>
      </c>
      <c r="C3718" s="1" t="s">
        <v>12988</v>
      </c>
      <c r="D3718" s="1" t="s">
        <v>1621</v>
      </c>
      <c r="E3718" s="1">
        <v>103100000410</v>
      </c>
      <c r="F3718" s="7" t="s">
        <v>12778</v>
      </c>
      <c r="G3718" s="1" t="s">
        <v>566</v>
      </c>
      <c r="H3718" s="5">
        <v>6677090.1200000001</v>
      </c>
      <c r="I3718" s="1" t="s">
        <v>12989</v>
      </c>
      <c r="J3718" s="1" t="s">
        <v>567</v>
      </c>
      <c r="K3718" s="1" t="s">
        <v>9196</v>
      </c>
      <c r="L3718" s="1">
        <v>1</v>
      </c>
      <c r="M3718" s="1" t="s">
        <v>9162</v>
      </c>
      <c r="N3718" s="1" t="s">
        <v>9197</v>
      </c>
      <c r="O3718" s="1">
        <v>388000</v>
      </c>
      <c r="P3718" s="1" t="s">
        <v>2073</v>
      </c>
      <c r="Q3718" s="1" t="s">
        <v>12258</v>
      </c>
      <c r="R3718" s="1" t="str">
        <f>IFERROR(VLOOKUP(K3718,Proveedores!$A$2:$B$500,2,0),"Agregar")</f>
        <v>ORIEN S.A.</v>
      </c>
      <c r="S3718" s="5" t="e">
        <f t="shared" si="58"/>
        <v>#VALUE!</v>
      </c>
    </row>
    <row r="3719" spans="1:19" x14ac:dyDescent="0.2">
      <c r="A3719" s="7">
        <v>44165</v>
      </c>
      <c r="B3719" s="1" t="s">
        <v>12987</v>
      </c>
      <c r="C3719" s="1" t="s">
        <v>12988</v>
      </c>
      <c r="D3719" s="1" t="s">
        <v>1621</v>
      </c>
      <c r="E3719" s="1">
        <v>103100000410</v>
      </c>
      <c r="F3719" s="7" t="s">
        <v>12778</v>
      </c>
      <c r="G3719" s="1" t="s">
        <v>566</v>
      </c>
      <c r="H3719" s="5">
        <v>6677090.1200000001</v>
      </c>
      <c r="I3719" s="1" t="s">
        <v>12989</v>
      </c>
      <c r="J3719" s="1" t="s">
        <v>567</v>
      </c>
      <c r="K3719" s="1" t="s">
        <v>9196</v>
      </c>
      <c r="L3719" s="1">
        <v>2</v>
      </c>
      <c r="M3719" s="1" t="s">
        <v>9198</v>
      </c>
      <c r="N3719" s="1" t="s">
        <v>9199</v>
      </c>
      <c r="O3719" s="1">
        <v>35500</v>
      </c>
      <c r="P3719" s="1" t="s">
        <v>2073</v>
      </c>
      <c r="Q3719" s="1" t="s">
        <v>12258</v>
      </c>
      <c r="R3719" s="1" t="str">
        <f>IFERROR(VLOOKUP(K3719,Proveedores!$A$2:$B$500,2,0),"Agregar")</f>
        <v>ORIEN S.A.</v>
      </c>
      <c r="S3719" s="5" t="e">
        <f t="shared" si="58"/>
        <v>#VALUE!</v>
      </c>
    </row>
    <row r="3720" spans="1:19" x14ac:dyDescent="0.2">
      <c r="A3720" s="7">
        <v>44165</v>
      </c>
      <c r="B3720" s="1" t="s">
        <v>12987</v>
      </c>
      <c r="C3720" s="1" t="s">
        <v>12988</v>
      </c>
      <c r="D3720" s="1" t="s">
        <v>1621</v>
      </c>
      <c r="E3720" s="1">
        <v>103100000410</v>
      </c>
      <c r="F3720" s="7" t="s">
        <v>12778</v>
      </c>
      <c r="G3720" s="1" t="s">
        <v>566</v>
      </c>
      <c r="H3720" s="5">
        <v>6677090.1200000001</v>
      </c>
      <c r="I3720" s="1" t="s">
        <v>12989</v>
      </c>
      <c r="J3720" s="1" t="s">
        <v>567</v>
      </c>
      <c r="K3720" s="1" t="s">
        <v>9196</v>
      </c>
      <c r="L3720" s="1">
        <v>3</v>
      </c>
      <c r="M3720" s="1" t="s">
        <v>9164</v>
      </c>
      <c r="N3720" s="1" t="s">
        <v>9165</v>
      </c>
      <c r="O3720" s="1">
        <v>448000</v>
      </c>
      <c r="P3720" s="1" t="s">
        <v>2073</v>
      </c>
      <c r="Q3720" s="1" t="s">
        <v>12259</v>
      </c>
      <c r="R3720" s="1" t="str">
        <f>IFERROR(VLOOKUP(K3720,Proveedores!$A$2:$B$500,2,0),"Agregar")</f>
        <v>ORIEN S.A.</v>
      </c>
      <c r="S3720" s="5" t="e">
        <f t="shared" si="58"/>
        <v>#VALUE!</v>
      </c>
    </row>
    <row r="3721" spans="1:19" x14ac:dyDescent="0.2">
      <c r="A3721" s="7">
        <v>44165</v>
      </c>
      <c r="B3721" s="1" t="s">
        <v>12987</v>
      </c>
      <c r="C3721" s="1" t="s">
        <v>12988</v>
      </c>
      <c r="D3721" s="1" t="s">
        <v>1621</v>
      </c>
      <c r="E3721" s="1">
        <v>103100000410</v>
      </c>
      <c r="F3721" s="7" t="s">
        <v>12778</v>
      </c>
      <c r="G3721" s="1" t="s">
        <v>566</v>
      </c>
      <c r="H3721" s="5">
        <v>6677090.1200000001</v>
      </c>
      <c r="I3721" s="1" t="s">
        <v>12989</v>
      </c>
      <c r="J3721" s="1" t="s">
        <v>567</v>
      </c>
      <c r="K3721" s="1" t="s">
        <v>9196</v>
      </c>
      <c r="L3721" s="1">
        <v>4</v>
      </c>
      <c r="M3721" s="1" t="s">
        <v>9218</v>
      </c>
      <c r="N3721" s="1" t="s">
        <v>9219</v>
      </c>
      <c r="O3721" s="1">
        <v>109500</v>
      </c>
      <c r="P3721" s="1" t="s">
        <v>2073</v>
      </c>
      <c r="Q3721" s="1" t="s">
        <v>12259</v>
      </c>
      <c r="R3721" s="1" t="str">
        <f>IFERROR(VLOOKUP(K3721,Proveedores!$A$2:$B$500,2,0),"Agregar")</f>
        <v>ORIEN S.A.</v>
      </c>
      <c r="S3721" s="5" t="e">
        <f t="shared" si="58"/>
        <v>#VALUE!</v>
      </c>
    </row>
    <row r="3722" spans="1:19" x14ac:dyDescent="0.2">
      <c r="A3722" s="7">
        <v>44165</v>
      </c>
      <c r="B3722" s="1" t="s">
        <v>12990</v>
      </c>
      <c r="C3722" s="1" t="s">
        <v>12991</v>
      </c>
      <c r="D3722" s="1" t="s">
        <v>1621</v>
      </c>
      <c r="E3722" s="1">
        <v>1911194</v>
      </c>
      <c r="F3722" s="7" t="s">
        <v>12961</v>
      </c>
      <c r="G3722" s="1" t="s">
        <v>692</v>
      </c>
      <c r="H3722" s="5">
        <v>2871011.36</v>
      </c>
      <c r="I3722" s="1" t="s">
        <v>12992</v>
      </c>
      <c r="J3722" s="1" t="s">
        <v>1258</v>
      </c>
      <c r="K3722" s="1" t="s">
        <v>2737</v>
      </c>
      <c r="L3722" s="1">
        <v>5</v>
      </c>
      <c r="M3722" s="1" t="s">
        <v>2615</v>
      </c>
      <c r="N3722" s="1" t="s">
        <v>7595</v>
      </c>
      <c r="O3722" s="1">
        <v>833385</v>
      </c>
      <c r="P3722" s="1" t="s">
        <v>3482</v>
      </c>
      <c r="Q3722" s="1">
        <v>3.4449999999999998</v>
      </c>
      <c r="R3722" s="1" t="str">
        <f>IFERROR(VLOOKUP(K3722,Proveedores!$A$2:$B$500,2,0),"Agregar")</f>
        <v>LABORATORIOS FABRA S.A.</v>
      </c>
      <c r="S3722" s="5">
        <f t="shared" si="58"/>
        <v>2871011.3249999997</v>
      </c>
    </row>
    <row r="3723" spans="1:19" x14ac:dyDescent="0.2">
      <c r="A3723" s="7">
        <v>44165</v>
      </c>
      <c r="B3723" s="1" t="s">
        <v>12993</v>
      </c>
      <c r="C3723" s="1" t="s">
        <v>12994</v>
      </c>
      <c r="D3723" s="1" t="s">
        <v>1621</v>
      </c>
      <c r="E3723" s="1">
        <v>103100000409</v>
      </c>
      <c r="F3723" s="7" t="s">
        <v>12778</v>
      </c>
      <c r="G3723" s="1" t="s">
        <v>566</v>
      </c>
      <c r="H3723" s="5">
        <v>14508624.67</v>
      </c>
      <c r="I3723" s="1" t="s">
        <v>12995</v>
      </c>
      <c r="J3723" s="1" t="s">
        <v>567</v>
      </c>
      <c r="K3723" s="1" t="s">
        <v>9196</v>
      </c>
      <c r="L3723" s="1">
        <v>1</v>
      </c>
      <c r="M3723" s="1" t="s">
        <v>9162</v>
      </c>
      <c r="N3723" s="1" t="s">
        <v>9197</v>
      </c>
      <c r="O3723" s="1">
        <v>800000</v>
      </c>
      <c r="P3723" s="1" t="s">
        <v>2073</v>
      </c>
      <c r="Q3723" s="1" t="s">
        <v>12258</v>
      </c>
      <c r="R3723" s="1" t="str">
        <f>IFERROR(VLOOKUP(K3723,Proveedores!$A$2:$B$500,2,0),"Agregar")</f>
        <v>ORIEN S.A.</v>
      </c>
      <c r="S3723" s="5" t="e">
        <f t="shared" si="58"/>
        <v>#VALUE!</v>
      </c>
    </row>
    <row r="3724" spans="1:19" x14ac:dyDescent="0.2">
      <c r="A3724" s="7">
        <v>44165</v>
      </c>
      <c r="B3724" s="1" t="s">
        <v>12993</v>
      </c>
      <c r="C3724" s="1" t="s">
        <v>12994</v>
      </c>
      <c r="D3724" s="1" t="s">
        <v>1621</v>
      </c>
      <c r="E3724" s="1">
        <v>103100000409</v>
      </c>
      <c r="F3724" s="7" t="s">
        <v>12778</v>
      </c>
      <c r="G3724" s="1" t="s">
        <v>566</v>
      </c>
      <c r="H3724" s="5">
        <v>14508624.67</v>
      </c>
      <c r="I3724" s="1" t="s">
        <v>12995</v>
      </c>
      <c r="J3724" s="1" t="s">
        <v>567</v>
      </c>
      <c r="K3724" s="1" t="s">
        <v>9196</v>
      </c>
      <c r="L3724" s="1">
        <v>2</v>
      </c>
      <c r="M3724" s="1" t="s">
        <v>9198</v>
      </c>
      <c r="N3724" s="1" t="s">
        <v>9199</v>
      </c>
      <c r="O3724" s="1">
        <v>105000</v>
      </c>
      <c r="P3724" s="1" t="s">
        <v>2073</v>
      </c>
      <c r="Q3724" s="1" t="s">
        <v>12258</v>
      </c>
      <c r="R3724" s="1" t="str">
        <f>IFERROR(VLOOKUP(K3724,Proveedores!$A$2:$B$500,2,0),"Agregar")</f>
        <v>ORIEN S.A.</v>
      </c>
      <c r="S3724" s="5" t="e">
        <f t="shared" si="58"/>
        <v>#VALUE!</v>
      </c>
    </row>
    <row r="3725" spans="1:19" x14ac:dyDescent="0.2">
      <c r="A3725" s="7">
        <v>44165</v>
      </c>
      <c r="B3725" s="1" t="s">
        <v>12993</v>
      </c>
      <c r="C3725" s="1" t="s">
        <v>12994</v>
      </c>
      <c r="D3725" s="1" t="s">
        <v>1621</v>
      </c>
      <c r="E3725" s="1">
        <v>103100000409</v>
      </c>
      <c r="F3725" s="7" t="s">
        <v>12778</v>
      </c>
      <c r="G3725" s="1" t="s">
        <v>566</v>
      </c>
      <c r="H3725" s="5">
        <v>14508624.67</v>
      </c>
      <c r="I3725" s="1" t="s">
        <v>12995</v>
      </c>
      <c r="J3725" s="1" t="s">
        <v>567</v>
      </c>
      <c r="K3725" s="1" t="s">
        <v>9196</v>
      </c>
      <c r="L3725" s="1">
        <v>3</v>
      </c>
      <c r="M3725" s="1" t="s">
        <v>9164</v>
      </c>
      <c r="N3725" s="1" t="s">
        <v>9165</v>
      </c>
      <c r="O3725" s="1">
        <v>975000</v>
      </c>
      <c r="P3725" s="1" t="s">
        <v>2073</v>
      </c>
      <c r="Q3725" s="1" t="s">
        <v>12259</v>
      </c>
      <c r="R3725" s="1" t="str">
        <f>IFERROR(VLOOKUP(K3725,Proveedores!$A$2:$B$500,2,0),"Agregar")</f>
        <v>ORIEN S.A.</v>
      </c>
      <c r="S3725" s="5" t="e">
        <f t="shared" si="58"/>
        <v>#VALUE!</v>
      </c>
    </row>
    <row r="3726" spans="1:19" x14ac:dyDescent="0.2">
      <c r="A3726" s="7">
        <v>44165</v>
      </c>
      <c r="B3726" s="1" t="s">
        <v>12993</v>
      </c>
      <c r="C3726" s="1" t="s">
        <v>12994</v>
      </c>
      <c r="D3726" s="1" t="s">
        <v>1621</v>
      </c>
      <c r="E3726" s="1">
        <v>103100000409</v>
      </c>
      <c r="F3726" s="7" t="s">
        <v>12778</v>
      </c>
      <c r="G3726" s="1" t="s">
        <v>566</v>
      </c>
      <c r="H3726" s="5">
        <v>14508624.67</v>
      </c>
      <c r="I3726" s="1" t="s">
        <v>12995</v>
      </c>
      <c r="J3726" s="1" t="s">
        <v>567</v>
      </c>
      <c r="K3726" s="1" t="s">
        <v>9196</v>
      </c>
      <c r="L3726" s="1">
        <v>4</v>
      </c>
      <c r="M3726" s="1" t="s">
        <v>9218</v>
      </c>
      <c r="N3726" s="1" t="s">
        <v>9219</v>
      </c>
      <c r="O3726" s="1">
        <v>244000</v>
      </c>
      <c r="P3726" s="1" t="s">
        <v>2073</v>
      </c>
      <c r="Q3726" s="1" t="s">
        <v>12259</v>
      </c>
      <c r="R3726" s="1" t="str">
        <f>IFERROR(VLOOKUP(K3726,Proveedores!$A$2:$B$500,2,0),"Agregar")</f>
        <v>ORIEN S.A.</v>
      </c>
      <c r="S3726" s="5" t="e">
        <f t="shared" si="58"/>
        <v>#VALUE!</v>
      </c>
    </row>
    <row r="3727" spans="1:19" x14ac:dyDescent="0.2">
      <c r="A3727" s="7">
        <v>44165</v>
      </c>
      <c r="B3727" s="1" t="s">
        <v>12996</v>
      </c>
      <c r="C3727" s="1" t="s">
        <v>12997</v>
      </c>
      <c r="D3727" s="1" t="s">
        <v>1621</v>
      </c>
      <c r="E3727" s="1">
        <v>103100000408</v>
      </c>
      <c r="F3727" s="7" t="s">
        <v>12778</v>
      </c>
      <c r="G3727" s="1" t="s">
        <v>566</v>
      </c>
      <c r="H3727" s="5">
        <v>13137181.99</v>
      </c>
      <c r="I3727" s="1" t="s">
        <v>12998</v>
      </c>
      <c r="J3727" s="1" t="s">
        <v>567</v>
      </c>
      <c r="K3727" s="1" t="s">
        <v>9196</v>
      </c>
      <c r="L3727" s="1">
        <v>1</v>
      </c>
      <c r="M3727" s="1" t="s">
        <v>9162</v>
      </c>
      <c r="N3727" s="1" t="s">
        <v>9197</v>
      </c>
      <c r="O3727" s="1">
        <v>293000</v>
      </c>
      <c r="P3727" s="1" t="s">
        <v>2073</v>
      </c>
      <c r="Q3727" s="1" t="s">
        <v>12258</v>
      </c>
      <c r="R3727" s="1" t="str">
        <f>IFERROR(VLOOKUP(K3727,Proveedores!$A$2:$B$500,2,0),"Agregar")</f>
        <v>ORIEN S.A.</v>
      </c>
      <c r="S3727" s="5" t="e">
        <f t="shared" si="58"/>
        <v>#VALUE!</v>
      </c>
    </row>
    <row r="3728" spans="1:19" x14ac:dyDescent="0.2">
      <c r="A3728" s="7">
        <v>44165</v>
      </c>
      <c r="B3728" s="1" t="s">
        <v>12996</v>
      </c>
      <c r="C3728" s="1" t="s">
        <v>12997</v>
      </c>
      <c r="D3728" s="1" t="s">
        <v>1621</v>
      </c>
      <c r="E3728" s="1">
        <v>103100000408</v>
      </c>
      <c r="F3728" s="7" t="s">
        <v>12778</v>
      </c>
      <c r="G3728" s="1" t="s">
        <v>566</v>
      </c>
      <c r="H3728" s="5">
        <v>13137181.99</v>
      </c>
      <c r="I3728" s="1" t="s">
        <v>12998</v>
      </c>
      <c r="J3728" s="1" t="s">
        <v>567</v>
      </c>
      <c r="K3728" s="1" t="s">
        <v>9196</v>
      </c>
      <c r="L3728" s="1">
        <v>2</v>
      </c>
      <c r="M3728" s="1" t="s">
        <v>9164</v>
      </c>
      <c r="N3728" s="1" t="s">
        <v>9165</v>
      </c>
      <c r="O3728" s="1">
        <v>1367000</v>
      </c>
      <c r="P3728" s="1" t="s">
        <v>2073</v>
      </c>
      <c r="Q3728" s="1" t="s">
        <v>12259</v>
      </c>
      <c r="R3728" s="1" t="str">
        <f>IFERROR(VLOOKUP(K3728,Proveedores!$A$2:$B$500,2,0),"Agregar")</f>
        <v>ORIEN S.A.</v>
      </c>
      <c r="S3728" s="5" t="e">
        <f t="shared" si="58"/>
        <v>#VALUE!</v>
      </c>
    </row>
    <row r="3729" spans="1:19" x14ac:dyDescent="0.2">
      <c r="A3729" s="7">
        <v>44165</v>
      </c>
      <c r="B3729" s="1" t="s">
        <v>12999</v>
      </c>
      <c r="C3729" s="1" t="s">
        <v>13000</v>
      </c>
      <c r="D3729" s="1" t="s">
        <v>1621</v>
      </c>
      <c r="E3729" s="1">
        <v>103100000407</v>
      </c>
      <c r="F3729" s="7" t="s">
        <v>12778</v>
      </c>
      <c r="G3729" s="1" t="s">
        <v>566</v>
      </c>
      <c r="H3729" s="5">
        <v>1744682.06</v>
      </c>
      <c r="I3729" s="1" t="s">
        <v>13001</v>
      </c>
      <c r="J3729" s="1" t="s">
        <v>567</v>
      </c>
      <c r="K3729" s="1" t="s">
        <v>9196</v>
      </c>
      <c r="L3729" s="1">
        <v>1</v>
      </c>
      <c r="M3729" s="1" t="s">
        <v>9162</v>
      </c>
      <c r="N3729" s="1" t="s">
        <v>9197</v>
      </c>
      <c r="O3729" s="1">
        <v>50000</v>
      </c>
      <c r="P3729" s="1" t="s">
        <v>2073</v>
      </c>
      <c r="Q3729" s="1" t="s">
        <v>12258</v>
      </c>
      <c r="R3729" s="1" t="str">
        <f>IFERROR(VLOOKUP(K3729,Proveedores!$A$2:$B$500,2,0),"Agregar")</f>
        <v>ORIEN S.A.</v>
      </c>
      <c r="S3729" s="5" t="e">
        <f t="shared" si="58"/>
        <v>#VALUE!</v>
      </c>
    </row>
    <row r="3730" spans="1:19" x14ac:dyDescent="0.2">
      <c r="A3730" s="7">
        <v>44165</v>
      </c>
      <c r="B3730" s="1" t="s">
        <v>12999</v>
      </c>
      <c r="C3730" s="1" t="s">
        <v>13000</v>
      </c>
      <c r="D3730" s="1" t="s">
        <v>1621</v>
      </c>
      <c r="E3730" s="1">
        <v>103100000407</v>
      </c>
      <c r="F3730" s="7" t="s">
        <v>12778</v>
      </c>
      <c r="G3730" s="1" t="s">
        <v>566</v>
      </c>
      <c r="H3730" s="5">
        <v>1744682.06</v>
      </c>
      <c r="I3730" s="1" t="s">
        <v>13001</v>
      </c>
      <c r="J3730" s="1" t="s">
        <v>567</v>
      </c>
      <c r="K3730" s="1" t="s">
        <v>9196</v>
      </c>
      <c r="L3730" s="1">
        <v>2</v>
      </c>
      <c r="M3730" s="1" t="s">
        <v>9164</v>
      </c>
      <c r="N3730" s="1" t="s">
        <v>9165</v>
      </c>
      <c r="O3730" s="1">
        <v>176000</v>
      </c>
      <c r="P3730" s="1" t="s">
        <v>2073</v>
      </c>
      <c r="Q3730" s="1" t="s">
        <v>12259</v>
      </c>
      <c r="R3730" s="1" t="str">
        <f>IFERROR(VLOOKUP(K3730,Proveedores!$A$2:$B$500,2,0),"Agregar")</f>
        <v>ORIEN S.A.</v>
      </c>
      <c r="S3730" s="5" t="e">
        <f t="shared" si="58"/>
        <v>#VALUE!</v>
      </c>
    </row>
    <row r="3731" spans="1:19" x14ac:dyDescent="0.2">
      <c r="A3731" s="7">
        <v>44165</v>
      </c>
      <c r="B3731" s="1" t="s">
        <v>13002</v>
      </c>
      <c r="C3731" s="1" t="s">
        <v>13003</v>
      </c>
      <c r="D3731" s="1" t="s">
        <v>1621</v>
      </c>
      <c r="E3731" s="1">
        <v>103100000406</v>
      </c>
      <c r="F3731" s="7" t="s">
        <v>12778</v>
      </c>
      <c r="G3731" s="1" t="s">
        <v>566</v>
      </c>
      <c r="H3731" s="5">
        <v>10986710.82</v>
      </c>
      <c r="I3731" s="1" t="s">
        <v>13004</v>
      </c>
      <c r="J3731" s="1" t="s">
        <v>567</v>
      </c>
      <c r="K3731" s="1" t="s">
        <v>9196</v>
      </c>
      <c r="L3731" s="1">
        <v>1</v>
      </c>
      <c r="M3731" s="1" t="s">
        <v>9162</v>
      </c>
      <c r="N3731" s="1" t="s">
        <v>9197</v>
      </c>
      <c r="O3731" s="1">
        <v>1545000</v>
      </c>
      <c r="P3731" s="1" t="s">
        <v>2073</v>
      </c>
      <c r="Q3731" s="1" t="s">
        <v>12258</v>
      </c>
      <c r="R3731" s="1" t="str">
        <f>IFERROR(VLOOKUP(K3731,Proveedores!$A$2:$B$500,2,0),"Agregar")</f>
        <v>ORIEN S.A.</v>
      </c>
      <c r="S3731" s="5" t="e">
        <f t="shared" si="58"/>
        <v>#VALUE!</v>
      </c>
    </row>
    <row r="3732" spans="1:19" x14ac:dyDescent="0.2">
      <c r="A3732" s="7">
        <v>44165</v>
      </c>
      <c r="B3732" s="1" t="s">
        <v>13002</v>
      </c>
      <c r="C3732" s="1" t="s">
        <v>13003</v>
      </c>
      <c r="D3732" s="1" t="s">
        <v>1621</v>
      </c>
      <c r="E3732" s="1">
        <v>103100000406</v>
      </c>
      <c r="F3732" s="7" t="s">
        <v>12778</v>
      </c>
      <c r="G3732" s="1" t="s">
        <v>566</v>
      </c>
      <c r="H3732" s="5">
        <v>10986710.82</v>
      </c>
      <c r="I3732" s="1" t="s">
        <v>13004</v>
      </c>
      <c r="J3732" s="1" t="s">
        <v>567</v>
      </c>
      <c r="K3732" s="1" t="s">
        <v>9196</v>
      </c>
      <c r="L3732" s="1">
        <v>2</v>
      </c>
      <c r="M3732" s="1" t="s">
        <v>9198</v>
      </c>
      <c r="N3732" s="1" t="s">
        <v>9199</v>
      </c>
      <c r="O3732" s="1">
        <v>90500</v>
      </c>
      <c r="P3732" s="1" t="s">
        <v>2073</v>
      </c>
      <c r="Q3732" s="1" t="s">
        <v>12258</v>
      </c>
      <c r="R3732" s="1" t="str">
        <f>IFERROR(VLOOKUP(K3732,Proveedores!$A$2:$B$500,2,0),"Agregar")</f>
        <v>ORIEN S.A.</v>
      </c>
      <c r="S3732" s="5" t="e">
        <f t="shared" si="58"/>
        <v>#VALUE!</v>
      </c>
    </row>
    <row r="3733" spans="1:19" x14ac:dyDescent="0.2">
      <c r="A3733" s="7">
        <v>44165</v>
      </c>
      <c r="B3733" s="1" t="s">
        <v>13002</v>
      </c>
      <c r="C3733" s="1" t="s">
        <v>13003</v>
      </c>
      <c r="D3733" s="1" t="s">
        <v>1621</v>
      </c>
      <c r="E3733" s="1">
        <v>103100000406</v>
      </c>
      <c r="F3733" s="7" t="s">
        <v>12778</v>
      </c>
      <c r="G3733" s="1" t="s">
        <v>566</v>
      </c>
      <c r="H3733" s="5">
        <v>10986710.82</v>
      </c>
      <c r="I3733" s="1" t="s">
        <v>13004</v>
      </c>
      <c r="J3733" s="1" t="s">
        <v>567</v>
      </c>
      <c r="K3733" s="1" t="s">
        <v>9196</v>
      </c>
      <c r="L3733" s="1">
        <v>3</v>
      </c>
      <c r="M3733" s="1" t="s">
        <v>9164</v>
      </c>
      <c r="N3733" s="1" t="s">
        <v>9165</v>
      </c>
      <c r="O3733" s="1">
        <v>412000</v>
      </c>
      <c r="P3733" s="1" t="s">
        <v>2073</v>
      </c>
      <c r="Q3733" s="1" t="s">
        <v>12259</v>
      </c>
      <c r="R3733" s="1" t="str">
        <f>IFERROR(VLOOKUP(K3733,Proveedores!$A$2:$B$500,2,0),"Agregar")</f>
        <v>ORIEN S.A.</v>
      </c>
      <c r="S3733" s="5" t="e">
        <f t="shared" si="58"/>
        <v>#VALUE!</v>
      </c>
    </row>
    <row r="3734" spans="1:19" x14ac:dyDescent="0.2">
      <c r="A3734" s="7">
        <v>44165</v>
      </c>
      <c r="B3734" s="1" t="s">
        <v>13002</v>
      </c>
      <c r="C3734" s="1" t="s">
        <v>13003</v>
      </c>
      <c r="D3734" s="1" t="s">
        <v>1621</v>
      </c>
      <c r="E3734" s="1">
        <v>103100000406</v>
      </c>
      <c r="F3734" s="7" t="s">
        <v>12778</v>
      </c>
      <c r="G3734" s="1" t="s">
        <v>566</v>
      </c>
      <c r="H3734" s="5">
        <v>10986710.82</v>
      </c>
      <c r="I3734" s="1" t="s">
        <v>13004</v>
      </c>
      <c r="J3734" s="1" t="s">
        <v>567</v>
      </c>
      <c r="K3734" s="1" t="s">
        <v>9196</v>
      </c>
      <c r="L3734" s="1">
        <v>4</v>
      </c>
      <c r="M3734" s="1" t="s">
        <v>9218</v>
      </c>
      <c r="N3734" s="1" t="s">
        <v>9219</v>
      </c>
      <c r="O3734" s="1">
        <v>36000</v>
      </c>
      <c r="P3734" s="1" t="s">
        <v>2073</v>
      </c>
      <c r="Q3734" s="1" t="s">
        <v>12259</v>
      </c>
      <c r="R3734" s="1" t="str">
        <f>IFERROR(VLOOKUP(K3734,Proveedores!$A$2:$B$500,2,0),"Agregar")</f>
        <v>ORIEN S.A.</v>
      </c>
      <c r="S3734" s="5" t="e">
        <f t="shared" si="58"/>
        <v>#VALUE!</v>
      </c>
    </row>
    <row r="3735" spans="1:19" x14ac:dyDescent="0.2">
      <c r="A3735" s="7">
        <v>44165</v>
      </c>
      <c r="B3735" s="1" t="s">
        <v>13005</v>
      </c>
      <c r="C3735" s="1" t="s">
        <v>13006</v>
      </c>
      <c r="D3735" s="1" t="s">
        <v>1621</v>
      </c>
      <c r="E3735" s="1" t="s">
        <v>13007</v>
      </c>
      <c r="F3735" s="7" t="s">
        <v>12982</v>
      </c>
      <c r="G3735" s="1" t="s">
        <v>1151</v>
      </c>
      <c r="H3735" s="5">
        <v>31862338.199999999</v>
      </c>
      <c r="I3735" s="1" t="s">
        <v>2599</v>
      </c>
      <c r="J3735" s="1" t="s">
        <v>1152</v>
      </c>
      <c r="K3735" s="1" t="s">
        <v>318</v>
      </c>
      <c r="L3735" s="1">
        <v>1</v>
      </c>
      <c r="M3735" s="1" t="s">
        <v>1915</v>
      </c>
      <c r="N3735" s="1" t="s">
        <v>1916</v>
      </c>
      <c r="O3735" s="1">
        <v>189420</v>
      </c>
      <c r="P3735" s="1" t="s">
        <v>1917</v>
      </c>
      <c r="Q3735" s="1" t="s">
        <v>13008</v>
      </c>
      <c r="R3735" s="1" t="str">
        <f>IFERROR(VLOOKUP(K3735,Proveedores!$A$2:$B$500,2,0),"Agregar")</f>
        <v>LABORATORIOS RICHMOND SACIF</v>
      </c>
      <c r="S3735" s="5" t="e">
        <f t="shared" si="58"/>
        <v>#VALUE!</v>
      </c>
    </row>
    <row r="3736" spans="1:19" x14ac:dyDescent="0.2">
      <c r="A3736" s="7">
        <v>44165</v>
      </c>
      <c r="B3736" s="1" t="s">
        <v>13009</v>
      </c>
      <c r="C3736" s="1" t="s">
        <v>13010</v>
      </c>
      <c r="D3736" s="1" t="s">
        <v>1621</v>
      </c>
      <c r="E3736" s="1" t="s">
        <v>13011</v>
      </c>
      <c r="F3736" s="7" t="s">
        <v>12982</v>
      </c>
      <c r="G3736" s="1" t="s">
        <v>1151</v>
      </c>
      <c r="H3736" s="5">
        <v>32356083</v>
      </c>
      <c r="I3736" s="1" t="s">
        <v>2599</v>
      </c>
      <c r="J3736" s="1" t="s">
        <v>1152</v>
      </c>
      <c r="K3736" s="1" t="s">
        <v>318</v>
      </c>
      <c r="L3736" s="1">
        <v>1</v>
      </c>
      <c r="M3736" s="1" t="s">
        <v>1915</v>
      </c>
      <c r="N3736" s="1" t="s">
        <v>1916</v>
      </c>
      <c r="O3736" s="1">
        <v>96060</v>
      </c>
      <c r="P3736" s="1" t="s">
        <v>1917</v>
      </c>
      <c r="Q3736" s="1" t="s">
        <v>13008</v>
      </c>
      <c r="R3736" s="1" t="str">
        <f>IFERROR(VLOOKUP(K3736,Proveedores!$A$2:$B$500,2,0),"Agregar")</f>
        <v>LABORATORIOS RICHMOND SACIF</v>
      </c>
      <c r="S3736" s="5" t="e">
        <f t="shared" si="58"/>
        <v>#VALUE!</v>
      </c>
    </row>
    <row r="3737" spans="1:19" x14ac:dyDescent="0.2">
      <c r="A3737" s="7">
        <v>44165</v>
      </c>
      <c r="B3737" s="1" t="s">
        <v>13009</v>
      </c>
      <c r="C3737" s="1" t="s">
        <v>13010</v>
      </c>
      <c r="D3737" s="1" t="s">
        <v>1621</v>
      </c>
      <c r="E3737" s="1" t="s">
        <v>13011</v>
      </c>
      <c r="F3737" s="7" t="s">
        <v>12982</v>
      </c>
      <c r="G3737" s="1" t="s">
        <v>1151</v>
      </c>
      <c r="H3737" s="5">
        <v>32356083</v>
      </c>
      <c r="I3737" s="1" t="s">
        <v>2599</v>
      </c>
      <c r="J3737" s="1" t="s">
        <v>1152</v>
      </c>
      <c r="K3737" s="1" t="s">
        <v>318</v>
      </c>
      <c r="L3737" s="1">
        <v>2</v>
      </c>
      <c r="M3737" s="1" t="s">
        <v>1918</v>
      </c>
      <c r="N3737" s="1" t="s">
        <v>1916</v>
      </c>
      <c r="O3737" s="1">
        <v>72480</v>
      </c>
      <c r="P3737" s="1" t="s">
        <v>1917</v>
      </c>
      <c r="Q3737" s="1" t="s">
        <v>13012</v>
      </c>
      <c r="R3737" s="1" t="str">
        <f>IFERROR(VLOOKUP(K3737,Proveedores!$A$2:$B$500,2,0),"Agregar")</f>
        <v>LABORATORIOS RICHMOND SACIF</v>
      </c>
      <c r="S3737" s="5" t="e">
        <f t="shared" si="58"/>
        <v>#VALUE!</v>
      </c>
    </row>
    <row r="3738" spans="1:19" x14ac:dyDescent="0.2">
      <c r="A3738" s="7">
        <v>44165</v>
      </c>
      <c r="B3738" s="1" t="s">
        <v>13013</v>
      </c>
      <c r="C3738" s="1" t="s">
        <v>13014</v>
      </c>
      <c r="D3738" s="1" t="s">
        <v>1621</v>
      </c>
      <c r="E3738" s="1">
        <v>103100000405</v>
      </c>
      <c r="F3738" s="7" t="s">
        <v>12778</v>
      </c>
      <c r="G3738" s="1" t="s">
        <v>566</v>
      </c>
      <c r="H3738" s="5">
        <v>2484650.2999999998</v>
      </c>
      <c r="I3738" s="1" t="s">
        <v>13015</v>
      </c>
      <c r="J3738" s="1" t="s">
        <v>567</v>
      </c>
      <c r="K3738" s="1" t="s">
        <v>9196</v>
      </c>
      <c r="L3738" s="1">
        <v>1</v>
      </c>
      <c r="M3738" s="1" t="s">
        <v>9162</v>
      </c>
      <c r="N3738" s="1" t="s">
        <v>9197</v>
      </c>
      <c r="O3738" s="1">
        <v>492000</v>
      </c>
      <c r="P3738" s="1" t="s">
        <v>2073</v>
      </c>
      <c r="Q3738" s="1" t="s">
        <v>12258</v>
      </c>
      <c r="R3738" s="1" t="str">
        <f>IFERROR(VLOOKUP(K3738,Proveedores!$A$2:$B$500,2,0),"Agregar")</f>
        <v>ORIEN S.A.</v>
      </c>
      <c r="S3738" s="5" t="e">
        <f t="shared" si="58"/>
        <v>#VALUE!</v>
      </c>
    </row>
    <row r="3739" spans="1:19" x14ac:dyDescent="0.2">
      <c r="A3739" s="7">
        <v>44165</v>
      </c>
      <c r="B3739" s="1" t="s">
        <v>13013</v>
      </c>
      <c r="C3739" s="1" t="s">
        <v>13014</v>
      </c>
      <c r="D3739" s="1" t="s">
        <v>1621</v>
      </c>
      <c r="E3739" s="1">
        <v>103100000405</v>
      </c>
      <c r="F3739" s="7" t="s">
        <v>12778</v>
      </c>
      <c r="G3739" s="1" t="s">
        <v>566</v>
      </c>
      <c r="H3739" s="5">
        <v>2484650.2999999998</v>
      </c>
      <c r="I3739" s="1" t="s">
        <v>13015</v>
      </c>
      <c r="J3739" s="1" t="s">
        <v>567</v>
      </c>
      <c r="K3739" s="1" t="s">
        <v>9196</v>
      </c>
      <c r="L3739" s="1">
        <v>2</v>
      </c>
      <c r="M3739" s="1" t="s">
        <v>9198</v>
      </c>
      <c r="N3739" s="1" t="s">
        <v>9199</v>
      </c>
      <c r="O3739" s="1">
        <v>32500</v>
      </c>
      <c r="P3739" s="1" t="s">
        <v>2073</v>
      </c>
      <c r="Q3739" s="1" t="s">
        <v>12258</v>
      </c>
      <c r="R3739" s="1" t="str">
        <f>IFERROR(VLOOKUP(K3739,Proveedores!$A$2:$B$500,2,0),"Agregar")</f>
        <v>ORIEN S.A.</v>
      </c>
      <c r="S3739" s="5" t="e">
        <f t="shared" si="58"/>
        <v>#VALUE!</v>
      </c>
    </row>
    <row r="3740" spans="1:19" x14ac:dyDescent="0.2">
      <c r="A3740" s="7">
        <v>44165</v>
      </c>
      <c r="B3740" s="1" t="s">
        <v>13013</v>
      </c>
      <c r="C3740" s="1" t="s">
        <v>13014</v>
      </c>
      <c r="D3740" s="1" t="s">
        <v>1621</v>
      </c>
      <c r="E3740" s="1">
        <v>103100000405</v>
      </c>
      <c r="F3740" s="7" t="s">
        <v>12778</v>
      </c>
      <c r="G3740" s="1" t="s">
        <v>566</v>
      </c>
      <c r="H3740" s="5">
        <v>2484650.2999999998</v>
      </c>
      <c r="I3740" s="1" t="s">
        <v>13015</v>
      </c>
      <c r="J3740" s="1" t="s">
        <v>567</v>
      </c>
      <c r="K3740" s="1" t="s">
        <v>9196</v>
      </c>
      <c r="L3740" s="1">
        <v>3</v>
      </c>
      <c r="M3740" s="1" t="s">
        <v>9164</v>
      </c>
      <c r="N3740" s="1" t="s">
        <v>9165</v>
      </c>
      <c r="O3740" s="1">
        <v>24000</v>
      </c>
      <c r="P3740" s="1" t="s">
        <v>2073</v>
      </c>
      <c r="Q3740" s="1" t="s">
        <v>12259</v>
      </c>
      <c r="R3740" s="1" t="str">
        <f>IFERROR(VLOOKUP(K3740,Proveedores!$A$2:$B$500,2,0),"Agregar")</f>
        <v>ORIEN S.A.</v>
      </c>
      <c r="S3740" s="5" t="e">
        <f t="shared" si="58"/>
        <v>#VALUE!</v>
      </c>
    </row>
    <row r="3741" spans="1:19" x14ac:dyDescent="0.2">
      <c r="A3741" s="7">
        <v>44165</v>
      </c>
      <c r="B3741" s="1" t="s">
        <v>13016</v>
      </c>
      <c r="C3741" s="1" t="s">
        <v>13017</v>
      </c>
      <c r="D3741" s="1" t="s">
        <v>1621</v>
      </c>
      <c r="E3741" s="1" t="s">
        <v>13018</v>
      </c>
      <c r="F3741" s="7" t="s">
        <v>12982</v>
      </c>
      <c r="G3741" s="1" t="s">
        <v>1151</v>
      </c>
      <c r="H3741" s="5">
        <v>31912944</v>
      </c>
      <c r="I3741" s="1" t="s">
        <v>2599</v>
      </c>
      <c r="J3741" s="1" t="s">
        <v>1152</v>
      </c>
      <c r="K3741" s="1" t="s">
        <v>318</v>
      </c>
      <c r="L3741" s="1">
        <v>2</v>
      </c>
      <c r="M3741" s="1" t="s">
        <v>1918</v>
      </c>
      <c r="N3741" s="1" t="s">
        <v>1916</v>
      </c>
      <c r="O3741" s="1">
        <v>142800</v>
      </c>
      <c r="P3741" s="1" t="s">
        <v>1917</v>
      </c>
      <c r="Q3741" s="1" t="s">
        <v>13012</v>
      </c>
      <c r="R3741" s="1" t="str">
        <f>IFERROR(VLOOKUP(K3741,Proveedores!$A$2:$B$500,2,0),"Agregar")</f>
        <v>LABORATORIOS RICHMOND SACIF</v>
      </c>
      <c r="S3741" s="5" t="e">
        <f t="shared" si="58"/>
        <v>#VALUE!</v>
      </c>
    </row>
    <row r="3742" spans="1:19" x14ac:dyDescent="0.2">
      <c r="A3742" s="7">
        <v>44165</v>
      </c>
      <c r="B3742" s="1" t="s">
        <v>13019</v>
      </c>
      <c r="C3742" s="1" t="s">
        <v>13020</v>
      </c>
      <c r="D3742" s="1" t="s">
        <v>1621</v>
      </c>
      <c r="E3742" s="1" t="s">
        <v>13021</v>
      </c>
      <c r="F3742" s="7" t="s">
        <v>12982</v>
      </c>
      <c r="G3742" s="1" t="s">
        <v>1151</v>
      </c>
      <c r="H3742" s="5">
        <v>32127484.800000001</v>
      </c>
      <c r="I3742" s="1" t="s">
        <v>2599</v>
      </c>
      <c r="J3742" s="1" t="s">
        <v>1152</v>
      </c>
      <c r="K3742" s="1" t="s">
        <v>318</v>
      </c>
      <c r="L3742" s="1">
        <v>2</v>
      </c>
      <c r="M3742" s="1" t="s">
        <v>1918</v>
      </c>
      <c r="N3742" s="1" t="s">
        <v>1916</v>
      </c>
      <c r="O3742" s="1">
        <v>143760</v>
      </c>
      <c r="P3742" s="1" t="s">
        <v>1917</v>
      </c>
      <c r="Q3742" s="1" t="s">
        <v>13012</v>
      </c>
      <c r="R3742" s="1" t="str">
        <f>IFERROR(VLOOKUP(K3742,Proveedores!$A$2:$B$500,2,0),"Agregar")</f>
        <v>LABORATORIOS RICHMOND SACIF</v>
      </c>
      <c r="S3742" s="5" t="e">
        <f t="shared" si="58"/>
        <v>#VALUE!</v>
      </c>
    </row>
    <row r="3743" spans="1:19" x14ac:dyDescent="0.2">
      <c r="A3743" s="7">
        <v>44165</v>
      </c>
      <c r="B3743" s="1" t="s">
        <v>13022</v>
      </c>
      <c r="C3743" s="1" t="s">
        <v>13023</v>
      </c>
      <c r="D3743" s="1" t="s">
        <v>1621</v>
      </c>
      <c r="E3743" s="1" t="s">
        <v>13024</v>
      </c>
      <c r="F3743" s="7" t="s">
        <v>12867</v>
      </c>
      <c r="G3743" s="1" t="s">
        <v>692</v>
      </c>
      <c r="H3743" s="5">
        <v>195961.8</v>
      </c>
      <c r="I3743" s="1" t="s">
        <v>1816</v>
      </c>
      <c r="J3743" s="1" t="s">
        <v>1254</v>
      </c>
      <c r="K3743" s="1" t="s">
        <v>1847</v>
      </c>
      <c r="L3743" s="1">
        <v>27</v>
      </c>
      <c r="M3743" s="1" t="s">
        <v>12036</v>
      </c>
      <c r="N3743" s="1" t="s">
        <v>2293</v>
      </c>
      <c r="O3743" s="1">
        <v>2820</v>
      </c>
      <c r="P3743" s="1" t="s">
        <v>13025</v>
      </c>
      <c r="Q3743" s="1">
        <v>69.489999999999995</v>
      </c>
      <c r="R3743" s="1" t="str">
        <f>IFERROR(VLOOKUP(K3743,Proveedores!$A$2:$B$500,2,0),"Agregar")</f>
        <v xml:space="preserve">LAFEDAR S.A. </v>
      </c>
      <c r="S3743" s="5">
        <f t="shared" si="58"/>
        <v>195961.8</v>
      </c>
    </row>
    <row r="3744" spans="1:19" x14ac:dyDescent="0.2">
      <c r="A3744" s="7">
        <v>44165</v>
      </c>
      <c r="B3744" s="1" t="s">
        <v>13026</v>
      </c>
      <c r="C3744" s="1" t="s">
        <v>13027</v>
      </c>
      <c r="D3744" s="1" t="s">
        <v>1621</v>
      </c>
      <c r="E3744" s="1" t="s">
        <v>13028</v>
      </c>
      <c r="F3744" s="7" t="s">
        <v>12867</v>
      </c>
      <c r="G3744" s="1" t="s">
        <v>692</v>
      </c>
      <c r="H3744" s="5">
        <v>1668476.4</v>
      </c>
      <c r="I3744" s="1" t="s">
        <v>1816</v>
      </c>
      <c r="J3744" s="1" t="s">
        <v>1254</v>
      </c>
      <c r="K3744" s="1" t="s">
        <v>1847</v>
      </c>
      <c r="L3744" s="1">
        <v>8</v>
      </c>
      <c r="M3744" s="1" t="s">
        <v>3561</v>
      </c>
      <c r="N3744" s="1" t="s">
        <v>6069</v>
      </c>
      <c r="O3744" s="1">
        <v>1619880</v>
      </c>
      <c r="P3744" s="1" t="s">
        <v>1960</v>
      </c>
      <c r="Q3744" s="1">
        <v>1.03</v>
      </c>
      <c r="R3744" s="1" t="str">
        <f>IFERROR(VLOOKUP(K3744,Proveedores!$A$2:$B$500,2,0),"Agregar")</f>
        <v xml:space="preserve">LAFEDAR S.A. </v>
      </c>
      <c r="S3744" s="5">
        <f t="shared" si="58"/>
        <v>1668476.4000000001</v>
      </c>
    </row>
    <row r="3745" spans="1:19" x14ac:dyDescent="0.2">
      <c r="A3745" s="7">
        <v>44165</v>
      </c>
      <c r="B3745" s="1" t="s">
        <v>13029</v>
      </c>
      <c r="C3745" s="1" t="s">
        <v>13030</v>
      </c>
      <c r="D3745" s="1" t="s">
        <v>1621</v>
      </c>
      <c r="E3745" s="1" t="s">
        <v>13031</v>
      </c>
      <c r="F3745" s="7" t="s">
        <v>12867</v>
      </c>
      <c r="G3745" s="1" t="s">
        <v>692</v>
      </c>
      <c r="H3745" s="5">
        <v>1062474</v>
      </c>
      <c r="I3745" s="1" t="s">
        <v>1816</v>
      </c>
      <c r="J3745" s="1" t="s">
        <v>1254</v>
      </c>
      <c r="K3745" s="1" t="s">
        <v>1847</v>
      </c>
      <c r="L3745" s="1">
        <v>45</v>
      </c>
      <c r="M3745" s="1" t="s">
        <v>13032</v>
      </c>
      <c r="N3745" s="1" t="s">
        <v>6455</v>
      </c>
      <c r="O3745" s="1">
        <v>172200</v>
      </c>
      <c r="P3745" s="1" t="s">
        <v>1960</v>
      </c>
      <c r="Q3745" s="1">
        <v>6.17</v>
      </c>
      <c r="R3745" s="1" t="str">
        <f>IFERROR(VLOOKUP(K3745,Proveedores!$A$2:$B$500,2,0),"Agregar")</f>
        <v xml:space="preserve">LAFEDAR S.A. </v>
      </c>
      <c r="S3745" s="5">
        <f t="shared" si="58"/>
        <v>1062474</v>
      </c>
    </row>
    <row r="3746" spans="1:19" x14ac:dyDescent="0.2">
      <c r="A3746" s="7">
        <v>44165</v>
      </c>
      <c r="B3746" s="1" t="s">
        <v>13033</v>
      </c>
      <c r="C3746" s="1" t="s">
        <v>13034</v>
      </c>
      <c r="D3746" s="1" t="s">
        <v>1621</v>
      </c>
      <c r="E3746" s="1" t="s">
        <v>13035</v>
      </c>
      <c r="F3746" s="7" t="s">
        <v>12982</v>
      </c>
      <c r="G3746" s="1" t="s">
        <v>692</v>
      </c>
      <c r="H3746" s="5">
        <v>3860119.76</v>
      </c>
      <c r="I3746" s="1">
        <v>0</v>
      </c>
      <c r="J3746" s="1" t="s">
        <v>704</v>
      </c>
      <c r="K3746" s="1" t="s">
        <v>2399</v>
      </c>
      <c r="L3746" s="1">
        <v>18</v>
      </c>
      <c r="M3746" s="1" t="s">
        <v>1995</v>
      </c>
      <c r="N3746" s="1" t="s">
        <v>7994</v>
      </c>
      <c r="O3746" s="1">
        <v>89812</v>
      </c>
      <c r="P3746" s="1" t="s">
        <v>1892</v>
      </c>
      <c r="Q3746" s="1">
        <v>42.98</v>
      </c>
      <c r="R3746" s="1" t="str">
        <f>IFERROR(VLOOKUP(K3746,Proveedores!$A$2:$B$500,2,0),"Agregar")</f>
        <v>PRO MED INTERNACIONAL SA</v>
      </c>
      <c r="S3746" s="5">
        <f t="shared" si="58"/>
        <v>3860119.76</v>
      </c>
    </row>
    <row r="3747" spans="1:19" x14ac:dyDescent="0.2">
      <c r="A3747" s="7">
        <v>44165</v>
      </c>
      <c r="B3747" s="1" t="s">
        <v>13036</v>
      </c>
      <c r="C3747" s="1" t="s">
        <v>13037</v>
      </c>
      <c r="D3747" s="1" t="s">
        <v>1621</v>
      </c>
      <c r="E3747" s="1" t="s">
        <v>13031</v>
      </c>
      <c r="F3747" s="7" t="s">
        <v>12867</v>
      </c>
      <c r="G3747" s="1" t="s">
        <v>692</v>
      </c>
      <c r="H3747" s="5">
        <v>1062474</v>
      </c>
      <c r="I3747" s="1" t="s">
        <v>1816</v>
      </c>
      <c r="J3747" s="1" t="s">
        <v>1254</v>
      </c>
      <c r="K3747" s="1" t="s">
        <v>1847</v>
      </c>
      <c r="L3747" s="1">
        <v>45</v>
      </c>
      <c r="M3747" s="1" t="s">
        <v>3567</v>
      </c>
      <c r="N3747" s="1" t="s">
        <v>6455</v>
      </c>
      <c r="O3747" s="1">
        <v>172200</v>
      </c>
      <c r="P3747" s="1" t="s">
        <v>1960</v>
      </c>
      <c r="Q3747" s="1">
        <v>6.17</v>
      </c>
      <c r="R3747" s="1" t="str">
        <f>IFERROR(VLOOKUP(K3747,Proveedores!$A$2:$B$500,2,0),"Agregar")</f>
        <v xml:space="preserve">LAFEDAR S.A. </v>
      </c>
      <c r="S3747" s="5">
        <f t="shared" si="58"/>
        <v>1062474</v>
      </c>
    </row>
    <row r="3748" spans="1:19" x14ac:dyDescent="0.2">
      <c r="A3748" s="7">
        <v>44165</v>
      </c>
      <c r="B3748" s="1" t="s">
        <v>13038</v>
      </c>
      <c r="C3748" s="1" t="s">
        <v>13039</v>
      </c>
      <c r="D3748" s="1" t="s">
        <v>1621</v>
      </c>
      <c r="E3748" s="1" t="s">
        <v>13040</v>
      </c>
      <c r="F3748" s="7" t="s">
        <v>12867</v>
      </c>
      <c r="G3748" s="1" t="s">
        <v>692</v>
      </c>
      <c r="H3748" s="5">
        <v>1130789.1599999999</v>
      </c>
      <c r="I3748" s="1" t="s">
        <v>1816</v>
      </c>
      <c r="J3748" s="1" t="s">
        <v>706</v>
      </c>
      <c r="K3748" s="1" t="s">
        <v>1847</v>
      </c>
      <c r="L3748" s="1">
        <v>18</v>
      </c>
      <c r="M3748" s="1" t="s">
        <v>2308</v>
      </c>
      <c r="N3748" s="1" t="s">
        <v>2354</v>
      </c>
      <c r="O3748" s="1">
        <v>29844</v>
      </c>
      <c r="P3748" s="1" t="s">
        <v>2310</v>
      </c>
      <c r="Q3748" s="1">
        <v>37.89</v>
      </c>
      <c r="R3748" s="1" t="str">
        <f>IFERROR(VLOOKUP(K3748,Proveedores!$A$2:$B$500,2,0),"Agregar")</f>
        <v xml:space="preserve">LAFEDAR S.A. </v>
      </c>
      <c r="S3748" s="5">
        <f t="shared" si="58"/>
        <v>1130789.1599999999</v>
      </c>
    </row>
    <row r="3749" spans="1:19" x14ac:dyDescent="0.2">
      <c r="A3749" s="7">
        <v>44165</v>
      </c>
      <c r="B3749" s="1" t="s">
        <v>13041</v>
      </c>
      <c r="C3749" s="1" t="s">
        <v>13042</v>
      </c>
      <c r="D3749" s="1" t="s">
        <v>1713</v>
      </c>
      <c r="E3749" s="1">
        <v>134</v>
      </c>
      <c r="F3749" s="7" t="s">
        <v>12982</v>
      </c>
      <c r="G3749" s="1">
        <v>43922</v>
      </c>
      <c r="H3749" s="5">
        <v>2494800</v>
      </c>
      <c r="I3749" s="1">
        <v>2307</v>
      </c>
      <c r="J3749" s="1" t="s">
        <v>13043</v>
      </c>
      <c r="K3749" s="1" t="s">
        <v>6302</v>
      </c>
      <c r="L3749" s="1">
        <v>1</v>
      </c>
      <c r="M3749" s="1" t="s">
        <v>11397</v>
      </c>
      <c r="N3749" s="1" t="s">
        <v>12074</v>
      </c>
      <c r="O3749" s="1">
        <v>1</v>
      </c>
      <c r="P3749" s="1" t="s">
        <v>2149</v>
      </c>
      <c r="Q3749" s="1">
        <v>2494800</v>
      </c>
      <c r="R3749" s="1" t="str">
        <f>IFERROR(VLOOKUP(K3749,Proveedores!$A$2:$B$500,2,0),"Agregar")</f>
        <v>VIALERG S.A.</v>
      </c>
      <c r="S3749" s="5">
        <f t="shared" si="58"/>
        <v>2494800</v>
      </c>
    </row>
    <row r="3750" spans="1:19" x14ac:dyDescent="0.2">
      <c r="A3750" s="7">
        <v>44165</v>
      </c>
      <c r="B3750" s="1" t="s">
        <v>13044</v>
      </c>
      <c r="C3750" s="1" t="s">
        <v>13045</v>
      </c>
      <c r="D3750" s="1" t="s">
        <v>1713</v>
      </c>
      <c r="E3750" s="1">
        <v>133</v>
      </c>
      <c r="F3750" s="7" t="s">
        <v>12982</v>
      </c>
      <c r="G3750" s="1">
        <v>43922</v>
      </c>
      <c r="H3750" s="5">
        <v>2494800</v>
      </c>
      <c r="I3750" s="1">
        <v>2306</v>
      </c>
      <c r="J3750" s="1" t="s">
        <v>13043</v>
      </c>
      <c r="K3750" s="1" t="s">
        <v>6302</v>
      </c>
      <c r="L3750" s="1">
        <v>1</v>
      </c>
      <c r="M3750" s="1" t="s">
        <v>11397</v>
      </c>
      <c r="N3750" s="1" t="s">
        <v>12074</v>
      </c>
      <c r="O3750" s="1">
        <v>1</v>
      </c>
      <c r="P3750" s="1" t="s">
        <v>2149</v>
      </c>
      <c r="Q3750" s="1">
        <v>2494800</v>
      </c>
      <c r="R3750" s="1" t="str">
        <f>IFERROR(VLOOKUP(K3750,Proveedores!$A$2:$B$500,2,0),"Agregar")</f>
        <v>VIALERG S.A.</v>
      </c>
      <c r="S3750" s="5">
        <f t="shared" si="58"/>
        <v>2494800</v>
      </c>
    </row>
    <row r="3751" spans="1:19" x14ac:dyDescent="0.2">
      <c r="A3751" s="7">
        <v>44165</v>
      </c>
      <c r="B3751" s="1" t="s">
        <v>13046</v>
      </c>
      <c r="C3751" s="1" t="s">
        <v>13047</v>
      </c>
      <c r="D3751" s="1" t="s">
        <v>1713</v>
      </c>
      <c r="E3751" s="1">
        <v>132</v>
      </c>
      <c r="F3751" s="7" t="s">
        <v>12982</v>
      </c>
      <c r="G3751" s="1">
        <v>43922</v>
      </c>
      <c r="H3751" s="5">
        <v>2494800</v>
      </c>
      <c r="I3751" s="1">
        <v>2305</v>
      </c>
      <c r="J3751" s="1" t="s">
        <v>13043</v>
      </c>
      <c r="K3751" s="1" t="s">
        <v>6302</v>
      </c>
      <c r="L3751" s="1">
        <v>1</v>
      </c>
      <c r="M3751" s="1" t="s">
        <v>11397</v>
      </c>
      <c r="N3751" s="1" t="s">
        <v>12074</v>
      </c>
      <c r="O3751" s="1">
        <v>1</v>
      </c>
      <c r="P3751" s="1" t="s">
        <v>2149</v>
      </c>
      <c r="Q3751" s="1">
        <v>2494800</v>
      </c>
      <c r="R3751" s="1" t="str">
        <f>IFERROR(VLOOKUP(K3751,Proveedores!$A$2:$B$500,2,0),"Agregar")</f>
        <v>VIALERG S.A.</v>
      </c>
      <c r="S3751" s="5">
        <f t="shared" si="58"/>
        <v>2494800</v>
      </c>
    </row>
    <row r="3752" spans="1:19" x14ac:dyDescent="0.2">
      <c r="A3752" s="7">
        <v>44165</v>
      </c>
      <c r="B3752" s="1" t="s">
        <v>13048</v>
      </c>
      <c r="C3752" s="1" t="s">
        <v>13049</v>
      </c>
      <c r="D3752" s="1" t="s">
        <v>1621</v>
      </c>
      <c r="E3752" s="1" t="s">
        <v>13050</v>
      </c>
      <c r="F3752" s="7" t="s">
        <v>12926</v>
      </c>
      <c r="G3752" s="1" t="s">
        <v>563</v>
      </c>
      <c r="H3752" s="5">
        <v>630243</v>
      </c>
      <c r="I3752" s="1">
        <v>0</v>
      </c>
      <c r="J3752" s="1" t="s">
        <v>564</v>
      </c>
      <c r="K3752" s="1" t="s">
        <v>4414</v>
      </c>
      <c r="L3752" s="1">
        <v>1</v>
      </c>
      <c r="M3752" s="1" t="s">
        <v>2850</v>
      </c>
      <c r="N3752" s="1" t="s">
        <v>13051</v>
      </c>
      <c r="O3752" s="1">
        <v>1680</v>
      </c>
      <c r="P3752" s="1" t="s">
        <v>3809</v>
      </c>
      <c r="Q3752" s="1">
        <v>2637</v>
      </c>
      <c r="R3752" s="1" t="str">
        <f>IFERROR(VLOOKUP(K3752,Proveedores!$A$2:$B$500,2,0),"Agregar")</f>
        <v>NOVARTIS ARGENTINA SA</v>
      </c>
      <c r="S3752" s="5">
        <f t="shared" si="58"/>
        <v>4430160</v>
      </c>
    </row>
    <row r="3753" spans="1:19" x14ac:dyDescent="0.2">
      <c r="A3753" s="7">
        <v>44165</v>
      </c>
      <c r="B3753" s="1" t="s">
        <v>13052</v>
      </c>
      <c r="C3753" s="1" t="s">
        <v>13053</v>
      </c>
      <c r="D3753" s="1" t="s">
        <v>1621</v>
      </c>
      <c r="E3753" s="1" t="s">
        <v>13054</v>
      </c>
      <c r="F3753" s="7" t="s">
        <v>12961</v>
      </c>
      <c r="G3753" s="1" t="s">
        <v>1151</v>
      </c>
      <c r="H3753" s="5">
        <v>32296320</v>
      </c>
      <c r="I3753" s="1" t="s">
        <v>2599</v>
      </c>
      <c r="J3753" s="1" t="s">
        <v>1152</v>
      </c>
      <c r="K3753" s="1" t="s">
        <v>318</v>
      </c>
      <c r="L3753" s="1">
        <v>1</v>
      </c>
      <c r="M3753" s="1" t="s">
        <v>1915</v>
      </c>
      <c r="N3753" s="1" t="s">
        <v>1916</v>
      </c>
      <c r="O3753" s="1">
        <v>192000</v>
      </c>
      <c r="P3753" s="1" t="s">
        <v>1917</v>
      </c>
      <c r="Q3753" s="1" t="s">
        <v>13008</v>
      </c>
      <c r="R3753" s="1" t="str">
        <f>IFERROR(VLOOKUP(K3753,Proveedores!$A$2:$B$500,2,0),"Agregar")</f>
        <v>LABORATORIOS RICHMOND SACIF</v>
      </c>
      <c r="S3753" s="5" t="e">
        <f t="shared" si="58"/>
        <v>#VALUE!</v>
      </c>
    </row>
    <row r="3754" spans="1:19" x14ac:dyDescent="0.2">
      <c r="A3754" s="7">
        <v>44165</v>
      </c>
      <c r="B3754" s="1" t="s">
        <v>13055</v>
      </c>
      <c r="G3754" s="1">
        <v>0</v>
      </c>
      <c r="J3754" s="1">
        <v>0</v>
      </c>
      <c r="R3754" s="1" t="str">
        <f>IFERROR(VLOOKUP(K3754,Proveedores!$A$2:$B$500,2,0),"Agregar")</f>
        <v>Agregar</v>
      </c>
      <c r="S3754" s="5">
        <f t="shared" si="58"/>
        <v>0</v>
      </c>
    </row>
    <row r="3755" spans="1:19" x14ac:dyDescent="0.2">
      <c r="A3755" s="7">
        <v>44165</v>
      </c>
      <c r="B3755" s="1" t="s">
        <v>13056</v>
      </c>
      <c r="G3755" s="1">
        <v>0</v>
      </c>
      <c r="J3755" s="1">
        <v>0</v>
      </c>
      <c r="R3755" s="1" t="str">
        <f>IFERROR(VLOOKUP(K3755,Proveedores!$A$2:$B$500,2,0),"Agregar")</f>
        <v>Agregar</v>
      </c>
      <c r="S3755" s="5">
        <f t="shared" si="58"/>
        <v>0</v>
      </c>
    </row>
    <row r="3756" spans="1:19" x14ac:dyDescent="0.2">
      <c r="A3756" s="7">
        <v>44165</v>
      </c>
      <c r="B3756" s="1" t="s">
        <v>13057</v>
      </c>
      <c r="G3756" s="1">
        <v>0</v>
      </c>
      <c r="J3756" s="1">
        <v>0</v>
      </c>
      <c r="R3756" s="1" t="str">
        <f>IFERROR(VLOOKUP(K3756,Proveedores!$A$2:$B$500,2,0),"Agregar")</f>
        <v>Agregar</v>
      </c>
      <c r="S3756" s="5">
        <f t="shared" si="58"/>
        <v>0</v>
      </c>
    </row>
    <row r="3757" spans="1:19" x14ac:dyDescent="0.2">
      <c r="A3757" s="7">
        <v>44165</v>
      </c>
      <c r="B3757" s="1" t="s">
        <v>13058</v>
      </c>
      <c r="G3757" s="1" t="s">
        <v>1151</v>
      </c>
      <c r="J3757" s="1" t="s">
        <v>1152</v>
      </c>
      <c r="R3757" s="1" t="str">
        <f>IFERROR(VLOOKUP(K3757,Proveedores!$A$2:$B$500,2,0),"Agregar")</f>
        <v>Agregar</v>
      </c>
      <c r="S3757" s="5">
        <f t="shared" si="58"/>
        <v>0</v>
      </c>
    </row>
    <row r="3758" spans="1:19" x14ac:dyDescent="0.2">
      <c r="A3758" s="7">
        <v>44165</v>
      </c>
      <c r="B3758" s="1" t="s">
        <v>13059</v>
      </c>
      <c r="G3758" s="1">
        <v>0</v>
      </c>
      <c r="J3758" s="1">
        <v>0</v>
      </c>
      <c r="R3758" s="1" t="str">
        <f>IFERROR(VLOOKUP(K3758,Proveedores!$A$2:$B$500,2,0),"Agregar")</f>
        <v>Agregar</v>
      </c>
      <c r="S3758" s="5">
        <f t="shared" si="58"/>
        <v>0</v>
      </c>
    </row>
    <row r="3759" spans="1:19" x14ac:dyDescent="0.2">
      <c r="A3759" s="7">
        <v>44165</v>
      </c>
      <c r="B3759" s="1" t="s">
        <v>13060</v>
      </c>
      <c r="G3759" s="1">
        <v>0</v>
      </c>
      <c r="J3759" s="1">
        <v>0</v>
      </c>
      <c r="R3759" s="1" t="str">
        <f>IFERROR(VLOOKUP(K3759,Proveedores!$A$2:$B$500,2,0),"Agregar")</f>
        <v>Agregar</v>
      </c>
      <c r="S3759" s="5">
        <f t="shared" si="58"/>
        <v>0</v>
      </c>
    </row>
    <row r="3760" spans="1:19" x14ac:dyDescent="0.2">
      <c r="A3760" s="7">
        <v>44165</v>
      </c>
      <c r="B3760" s="1" t="s">
        <v>13061</v>
      </c>
      <c r="G3760" s="1">
        <v>0</v>
      </c>
      <c r="J3760" s="1">
        <v>0</v>
      </c>
      <c r="R3760" s="1" t="str">
        <f>IFERROR(VLOOKUP(K3760,Proveedores!$A$2:$B$500,2,0),"Agregar")</f>
        <v>Agregar</v>
      </c>
      <c r="S3760" s="5">
        <f t="shared" si="58"/>
        <v>0</v>
      </c>
    </row>
    <row r="3761" spans="1:19" x14ac:dyDescent="0.2">
      <c r="A3761" s="7">
        <v>44165</v>
      </c>
      <c r="B3761" s="1" t="s">
        <v>13062</v>
      </c>
      <c r="G3761" s="1">
        <v>0</v>
      </c>
      <c r="J3761" s="1">
        <v>0</v>
      </c>
      <c r="R3761" s="1" t="str">
        <f>IFERROR(VLOOKUP(K3761,Proveedores!$A$2:$B$500,2,0),"Agregar")</f>
        <v>Agregar</v>
      </c>
      <c r="S3761" s="5">
        <f t="shared" si="58"/>
        <v>0</v>
      </c>
    </row>
    <row r="3762" spans="1:19" x14ac:dyDescent="0.2">
      <c r="A3762" s="7">
        <v>44165</v>
      </c>
      <c r="B3762" s="1" t="s">
        <v>13063</v>
      </c>
      <c r="G3762" s="1">
        <v>0</v>
      </c>
      <c r="J3762" s="1">
        <v>0</v>
      </c>
      <c r="R3762" s="1" t="str">
        <f>IFERROR(VLOOKUP(K3762,Proveedores!$A$2:$B$500,2,0),"Agregar")</f>
        <v>Agregar</v>
      </c>
      <c r="S3762" s="5">
        <f t="shared" si="58"/>
        <v>0</v>
      </c>
    </row>
    <row r="3763" spans="1:19" x14ac:dyDescent="0.2">
      <c r="A3763" s="7">
        <v>44165</v>
      </c>
      <c r="B3763" s="1" t="s">
        <v>13064</v>
      </c>
      <c r="G3763" s="1">
        <v>0</v>
      </c>
      <c r="J3763" s="1">
        <v>0</v>
      </c>
      <c r="R3763" s="1" t="str">
        <f>IFERROR(VLOOKUP(K3763,Proveedores!$A$2:$B$500,2,0),"Agregar")</f>
        <v>Agregar</v>
      </c>
      <c r="S3763" s="5">
        <f t="shared" si="58"/>
        <v>0</v>
      </c>
    </row>
    <row r="3764" spans="1:19" x14ac:dyDescent="0.2">
      <c r="A3764" s="7">
        <v>44165</v>
      </c>
      <c r="B3764" s="1" t="s">
        <v>13065</v>
      </c>
      <c r="G3764" s="1" t="s">
        <v>1151</v>
      </c>
      <c r="J3764" s="1" t="s">
        <v>1152</v>
      </c>
      <c r="R3764" s="1" t="str">
        <f>IFERROR(VLOOKUP(K3764,Proveedores!$A$2:$B$500,2,0),"Agregar")</f>
        <v>Agregar</v>
      </c>
      <c r="S3764" s="5">
        <f t="shared" si="58"/>
        <v>0</v>
      </c>
    </row>
    <row r="3765" spans="1:19" x14ac:dyDescent="0.2">
      <c r="A3765" s="7">
        <v>44166</v>
      </c>
      <c r="B3765" s="1" t="s">
        <v>13066</v>
      </c>
      <c r="C3765" s="1" t="s">
        <v>13067</v>
      </c>
      <c r="D3765" s="1" t="s">
        <v>1621</v>
      </c>
      <c r="E3765" s="1" t="s">
        <v>13068</v>
      </c>
      <c r="F3765" s="7" t="s">
        <v>13069</v>
      </c>
      <c r="G3765" s="1" t="s">
        <v>1269</v>
      </c>
      <c r="I3765" s="1">
        <v>0</v>
      </c>
      <c r="J3765" s="1" t="s">
        <v>1273</v>
      </c>
      <c r="K3765" s="1" t="s">
        <v>367</v>
      </c>
      <c r="L3765" s="1">
        <v>2</v>
      </c>
      <c r="M3765" s="1">
        <v>40546700</v>
      </c>
      <c r="N3765" s="1" t="s">
        <v>12517</v>
      </c>
      <c r="O3765" s="1">
        <v>2150</v>
      </c>
      <c r="P3765" s="1" t="s">
        <v>2149</v>
      </c>
      <c r="Q3765" s="1">
        <v>126</v>
      </c>
      <c r="R3765" s="1" t="str">
        <f>IFERROR(VLOOKUP(K3765,Proveedores!$A$2:$B$500,2,0),"Agregar")</f>
        <v>LABORATORIOS RICHET SA</v>
      </c>
      <c r="S3765" s="5">
        <f t="shared" si="58"/>
        <v>270900</v>
      </c>
    </row>
    <row r="3766" spans="1:19" x14ac:dyDescent="0.2">
      <c r="A3766" s="7">
        <v>44166</v>
      </c>
      <c r="B3766" s="1" t="s">
        <v>13066</v>
      </c>
      <c r="C3766" s="1" t="s">
        <v>13067</v>
      </c>
      <c r="D3766" s="1" t="s">
        <v>1621</v>
      </c>
      <c r="E3766" s="1" t="s">
        <v>13068</v>
      </c>
      <c r="F3766" s="7" t="s">
        <v>13069</v>
      </c>
      <c r="G3766" s="1" t="s">
        <v>1269</v>
      </c>
      <c r="I3766" s="1">
        <v>0</v>
      </c>
      <c r="J3766" s="1" t="s">
        <v>1273</v>
      </c>
      <c r="K3766" s="1" t="s">
        <v>367</v>
      </c>
      <c r="L3766" s="1">
        <v>5</v>
      </c>
      <c r="M3766" s="1">
        <v>40130302</v>
      </c>
      <c r="N3766" s="1" t="s">
        <v>12518</v>
      </c>
      <c r="O3766" s="1">
        <v>600</v>
      </c>
      <c r="P3766" s="1" t="s">
        <v>2149</v>
      </c>
      <c r="Q3766" s="1">
        <v>5790</v>
      </c>
      <c r="R3766" s="1" t="str">
        <f>IFERROR(VLOOKUP(K3766,Proveedores!$A$2:$B$500,2,0),"Agregar")</f>
        <v>LABORATORIOS RICHET SA</v>
      </c>
      <c r="S3766" s="5">
        <f t="shared" si="58"/>
        <v>3474000</v>
      </c>
    </row>
    <row r="3767" spans="1:19" x14ac:dyDescent="0.2">
      <c r="A3767" s="7">
        <v>44166</v>
      </c>
      <c r="B3767" s="1" t="s">
        <v>13066</v>
      </c>
      <c r="C3767" s="1" t="s">
        <v>13067</v>
      </c>
      <c r="D3767" s="1" t="s">
        <v>1621</v>
      </c>
      <c r="E3767" s="1" t="s">
        <v>13068</v>
      </c>
      <c r="F3767" s="7" t="s">
        <v>13069</v>
      </c>
      <c r="G3767" s="1" t="s">
        <v>1269</v>
      </c>
      <c r="I3767" s="1">
        <v>0</v>
      </c>
      <c r="J3767" s="1" t="s">
        <v>1273</v>
      </c>
      <c r="K3767" s="1" t="s">
        <v>367</v>
      </c>
      <c r="L3767" s="1">
        <v>6</v>
      </c>
      <c r="M3767" s="1">
        <v>40130304</v>
      </c>
      <c r="N3767" s="1" t="s">
        <v>12519</v>
      </c>
      <c r="O3767" s="1">
        <v>288</v>
      </c>
      <c r="P3767" s="1" t="s">
        <v>2149</v>
      </c>
      <c r="Q3767" s="1">
        <v>9865</v>
      </c>
      <c r="R3767" s="1" t="str">
        <f>IFERROR(VLOOKUP(K3767,Proveedores!$A$2:$B$500,2,0),"Agregar")</f>
        <v>LABORATORIOS RICHET SA</v>
      </c>
      <c r="S3767" s="5">
        <f t="shared" si="58"/>
        <v>2841120</v>
      </c>
    </row>
    <row r="3768" spans="1:19" x14ac:dyDescent="0.2">
      <c r="A3768" s="7">
        <v>44166</v>
      </c>
      <c r="B3768" s="1" t="s">
        <v>13066</v>
      </c>
      <c r="C3768" s="1" t="s">
        <v>13067</v>
      </c>
      <c r="D3768" s="1" t="s">
        <v>1621</v>
      </c>
      <c r="E3768" s="1" t="s">
        <v>13068</v>
      </c>
      <c r="F3768" s="7" t="s">
        <v>13069</v>
      </c>
      <c r="G3768" s="1" t="s">
        <v>1269</v>
      </c>
      <c r="I3768" s="1">
        <v>0</v>
      </c>
      <c r="J3768" s="1" t="s">
        <v>1273</v>
      </c>
      <c r="K3768" s="1" t="s">
        <v>367</v>
      </c>
      <c r="L3768" s="1">
        <v>8</v>
      </c>
      <c r="M3768" s="1">
        <v>40538200</v>
      </c>
      <c r="N3768" s="1" t="s">
        <v>11911</v>
      </c>
      <c r="O3768" s="1">
        <v>236</v>
      </c>
      <c r="P3768" s="1" t="s">
        <v>2149</v>
      </c>
      <c r="Q3768" s="1">
        <v>870</v>
      </c>
      <c r="R3768" s="1" t="str">
        <f>IFERROR(VLOOKUP(K3768,Proveedores!$A$2:$B$500,2,0),"Agregar")</f>
        <v>LABORATORIOS RICHET SA</v>
      </c>
      <c r="S3768" s="5">
        <f t="shared" si="58"/>
        <v>205320</v>
      </c>
    </row>
    <row r="3769" spans="1:19" x14ac:dyDescent="0.2">
      <c r="A3769" s="7">
        <v>44166</v>
      </c>
      <c r="B3769" s="1" t="s">
        <v>13070</v>
      </c>
      <c r="C3769" s="1" t="s">
        <v>13071</v>
      </c>
      <c r="D3769" s="1" t="s">
        <v>1621</v>
      </c>
      <c r="E3769" s="1" t="s">
        <v>13072</v>
      </c>
      <c r="F3769" s="7" t="s">
        <v>13069</v>
      </c>
      <c r="G3769" s="1" t="s">
        <v>692</v>
      </c>
      <c r="I3769" s="1">
        <v>2332</v>
      </c>
      <c r="J3769" s="1" t="s">
        <v>1267</v>
      </c>
      <c r="K3769" s="1" t="s">
        <v>713</v>
      </c>
      <c r="L3769" s="1">
        <v>22</v>
      </c>
      <c r="M3769" s="1" t="s">
        <v>5825</v>
      </c>
      <c r="N3769" s="1" t="s">
        <v>2493</v>
      </c>
      <c r="O3769" s="1">
        <v>204660</v>
      </c>
      <c r="P3769" s="1" t="s">
        <v>1665</v>
      </c>
      <c r="Q3769" s="1" t="s">
        <v>13073</v>
      </c>
      <c r="R3769" s="1" t="str">
        <f>IFERROR(VLOOKUP(K3769,Proveedores!$A$2:$B$500,2,0),"Agregar")</f>
        <v>FERAVAL S.A.</v>
      </c>
      <c r="S3769" s="5" t="e">
        <f t="shared" si="58"/>
        <v>#VALUE!</v>
      </c>
    </row>
    <row r="3770" spans="1:19" x14ac:dyDescent="0.2">
      <c r="A3770" s="7">
        <v>44166</v>
      </c>
      <c r="B3770" s="1" t="s">
        <v>13074</v>
      </c>
      <c r="C3770" s="1" t="s">
        <v>13075</v>
      </c>
      <c r="D3770" s="1" t="s">
        <v>1621</v>
      </c>
      <c r="E3770" s="1" t="s">
        <v>13076</v>
      </c>
      <c r="F3770" s="7" t="s">
        <v>13069</v>
      </c>
      <c r="G3770" s="1" t="s">
        <v>692</v>
      </c>
      <c r="I3770" s="1">
        <v>2330</v>
      </c>
      <c r="J3770" s="1" t="s">
        <v>1267</v>
      </c>
      <c r="K3770" s="1" t="s">
        <v>713</v>
      </c>
      <c r="L3770" s="1">
        <v>36</v>
      </c>
      <c r="M3770" s="1" t="s">
        <v>2374</v>
      </c>
      <c r="N3770" s="1" t="s">
        <v>3594</v>
      </c>
      <c r="O3770" s="1">
        <v>505640</v>
      </c>
      <c r="P3770" s="1" t="s">
        <v>1665</v>
      </c>
      <c r="Q3770" s="1" t="s">
        <v>12240</v>
      </c>
      <c r="R3770" s="1" t="str">
        <f>IFERROR(VLOOKUP(K3770,Proveedores!$A$2:$B$500,2,0),"Agregar")</f>
        <v>FERAVAL S.A.</v>
      </c>
      <c r="S3770" s="5" t="e">
        <f t="shared" si="58"/>
        <v>#VALUE!</v>
      </c>
    </row>
    <row r="3771" spans="1:19" x14ac:dyDescent="0.2">
      <c r="A3771" s="7">
        <v>44167</v>
      </c>
      <c r="B3771" s="1" t="s">
        <v>13077</v>
      </c>
      <c r="C3771" s="1" t="s">
        <v>13078</v>
      </c>
      <c r="D3771" s="1" t="s">
        <v>1621</v>
      </c>
      <c r="E3771" s="1">
        <v>31200006341</v>
      </c>
      <c r="F3771" s="7" t="s">
        <v>12648</v>
      </c>
      <c r="G3771" s="1" t="s">
        <v>692</v>
      </c>
      <c r="H3771" s="5">
        <v>3691499.4</v>
      </c>
      <c r="I3771" s="1">
        <v>2313</v>
      </c>
      <c r="J3771" s="1" t="s">
        <v>699</v>
      </c>
      <c r="K3771" s="1" t="s">
        <v>4348</v>
      </c>
      <c r="L3771" s="1">
        <v>38</v>
      </c>
      <c r="M3771" s="1" t="s">
        <v>3940</v>
      </c>
      <c r="N3771" s="1" t="s">
        <v>6183</v>
      </c>
      <c r="O3771" s="1">
        <v>1194660</v>
      </c>
      <c r="P3771" s="1" t="s">
        <v>1917</v>
      </c>
      <c r="Q3771" s="1">
        <v>3.09</v>
      </c>
      <c r="R3771" s="1" t="str">
        <f>IFERROR(VLOOKUP(K3771,Proveedores!$A$2:$B$500,2,0),"Agregar")</f>
        <v>MICROSULES ARGENTINA SA de SCIIA</v>
      </c>
      <c r="S3771" s="5">
        <f t="shared" si="58"/>
        <v>3691499.4</v>
      </c>
    </row>
    <row r="3772" spans="1:19" x14ac:dyDescent="0.2">
      <c r="A3772" s="7">
        <v>44167</v>
      </c>
      <c r="B3772" s="1" t="s">
        <v>13079</v>
      </c>
      <c r="C3772" s="1" t="s">
        <v>13080</v>
      </c>
      <c r="D3772" s="1" t="s">
        <v>1621</v>
      </c>
      <c r="E3772" s="1" t="s">
        <v>13081</v>
      </c>
      <c r="F3772" s="7" t="s">
        <v>13082</v>
      </c>
      <c r="G3772" s="1" t="s">
        <v>10777</v>
      </c>
      <c r="I3772" s="1">
        <v>2311</v>
      </c>
      <c r="J3772" s="1">
        <v>0</v>
      </c>
      <c r="K3772" s="1" t="s">
        <v>37</v>
      </c>
      <c r="L3772" s="1">
        <v>2</v>
      </c>
      <c r="M3772" s="1" t="s">
        <v>8658</v>
      </c>
      <c r="N3772" s="1" t="s">
        <v>10031</v>
      </c>
      <c r="O3772" s="1">
        <v>1270000</v>
      </c>
      <c r="P3772" s="1" t="s">
        <v>1861</v>
      </c>
      <c r="Q3772" s="1">
        <v>197</v>
      </c>
      <c r="R3772" s="1" t="str">
        <f>IFERROR(VLOOKUP(K3772,Proveedores!$A$2:$B$500,2,0),"Agregar")</f>
        <v>Barack Argentina SRL</v>
      </c>
      <c r="S3772" s="5">
        <f t="shared" si="58"/>
        <v>250190000</v>
      </c>
    </row>
    <row r="3773" spans="1:19" x14ac:dyDescent="0.2">
      <c r="A3773" s="7">
        <v>44167</v>
      </c>
      <c r="B3773" s="1" t="s">
        <v>13083</v>
      </c>
      <c r="C3773" s="1" t="s">
        <v>13084</v>
      </c>
      <c r="D3773" s="1" t="s">
        <v>1621</v>
      </c>
      <c r="E3773" s="1" t="s">
        <v>13085</v>
      </c>
      <c r="F3773" s="7" t="s">
        <v>13082</v>
      </c>
      <c r="G3773" s="1" t="s">
        <v>1301</v>
      </c>
      <c r="I3773" s="1">
        <v>1</v>
      </c>
      <c r="J3773" s="1">
        <v>0</v>
      </c>
      <c r="K3773" s="1" t="s">
        <v>146</v>
      </c>
      <c r="L3773" s="1">
        <v>1</v>
      </c>
      <c r="M3773" s="1" t="s">
        <v>8552</v>
      </c>
      <c r="N3773" s="1" t="s">
        <v>2316</v>
      </c>
      <c r="O3773" s="1">
        <v>1</v>
      </c>
      <c r="P3773" s="1" t="s">
        <v>2316</v>
      </c>
      <c r="Q3773" s="1">
        <v>904033</v>
      </c>
      <c r="R3773" s="1" t="str">
        <f>IFERROR(VLOOKUP(K3773,Proveedores!$A$2:$B$500,2,0),"Agregar")</f>
        <v>SUIZO ARGENTINA S.A.</v>
      </c>
      <c r="S3773" s="5">
        <f t="shared" si="58"/>
        <v>904033</v>
      </c>
    </row>
    <row r="3774" spans="1:19" x14ac:dyDescent="0.2">
      <c r="A3774" s="7">
        <v>44168</v>
      </c>
      <c r="B3774" s="1" t="s">
        <v>13086</v>
      </c>
      <c r="C3774" s="1" t="s">
        <v>13087</v>
      </c>
      <c r="D3774" s="1" t="s">
        <v>1621</v>
      </c>
      <c r="E3774" s="1" t="s">
        <v>13088</v>
      </c>
      <c r="F3774" s="7" t="s">
        <v>12982</v>
      </c>
      <c r="G3774" s="1" t="s">
        <v>759</v>
      </c>
      <c r="H3774" s="5">
        <v>2934886.5</v>
      </c>
      <c r="I3774" s="1">
        <v>1111</v>
      </c>
      <c r="J3774" s="1" t="s">
        <v>763</v>
      </c>
      <c r="K3774" s="1" t="s">
        <v>7912</v>
      </c>
      <c r="L3774" s="1">
        <v>7</v>
      </c>
      <c r="M3774" s="1" t="s">
        <v>2315</v>
      </c>
      <c r="N3774" s="1" t="s">
        <v>7589</v>
      </c>
      <c r="O3774" s="1">
        <v>1170</v>
      </c>
      <c r="P3774" s="1" t="s">
        <v>7907</v>
      </c>
      <c r="Q3774" s="1" t="s">
        <v>12484</v>
      </c>
      <c r="R3774" s="1" t="str">
        <f>IFERROR(VLOOKUP(K3774,Proveedores!$A$2:$B$500,2,0),"Agregar")</f>
        <v>CORREO OFICIAL DE LA REPÚBLICA ARGENTINA S.A..</v>
      </c>
      <c r="S3774" s="5" t="e">
        <f t="shared" si="58"/>
        <v>#VALUE!</v>
      </c>
    </row>
    <row r="3775" spans="1:19" x14ac:dyDescent="0.2">
      <c r="A3775" s="7">
        <v>44168</v>
      </c>
      <c r="B3775" s="1" t="s">
        <v>13089</v>
      </c>
      <c r="C3775" s="1" t="s">
        <v>13090</v>
      </c>
      <c r="D3775" s="1" t="s">
        <v>1621</v>
      </c>
      <c r="E3775" s="1" t="s">
        <v>13091</v>
      </c>
      <c r="F3775" s="7" t="s">
        <v>12982</v>
      </c>
      <c r="G3775" s="1" t="s">
        <v>759</v>
      </c>
      <c r="H3775" s="5">
        <v>12793095.01</v>
      </c>
      <c r="I3775" s="1">
        <v>1111</v>
      </c>
      <c r="J3775" s="1" t="s">
        <v>763</v>
      </c>
      <c r="K3775" s="1" t="s">
        <v>7912</v>
      </c>
      <c r="L3775" s="1">
        <v>7</v>
      </c>
      <c r="M3775" s="1" t="s">
        <v>2315</v>
      </c>
      <c r="N3775" s="1" t="s">
        <v>7589</v>
      </c>
      <c r="O3775" s="1">
        <v>5100</v>
      </c>
      <c r="P3775" s="1" t="s">
        <v>7907</v>
      </c>
      <c r="Q3775" s="1" t="s">
        <v>12484</v>
      </c>
      <c r="R3775" s="1" t="str">
        <f>IFERROR(VLOOKUP(K3775,Proveedores!$A$2:$B$500,2,0),"Agregar")</f>
        <v>CORREO OFICIAL DE LA REPÚBLICA ARGENTINA S.A..</v>
      </c>
      <c r="S3775" s="5" t="e">
        <f t="shared" si="58"/>
        <v>#VALUE!</v>
      </c>
    </row>
    <row r="3776" spans="1:19" x14ac:dyDescent="0.2">
      <c r="A3776" s="7">
        <v>44168</v>
      </c>
      <c r="B3776" s="1" t="s">
        <v>13092</v>
      </c>
      <c r="C3776" s="1" t="s">
        <v>13093</v>
      </c>
      <c r="D3776" s="1" t="s">
        <v>1621</v>
      </c>
      <c r="E3776" s="1" t="s">
        <v>13094</v>
      </c>
      <c r="F3776" s="7" t="s">
        <v>13095</v>
      </c>
      <c r="G3776" s="1" t="s">
        <v>759</v>
      </c>
      <c r="H3776" s="5">
        <v>2626032.8199999998</v>
      </c>
      <c r="I3776" s="1">
        <v>1111</v>
      </c>
      <c r="J3776" s="1" t="s">
        <v>763</v>
      </c>
      <c r="K3776" s="1" t="s">
        <v>7912</v>
      </c>
      <c r="L3776" s="1">
        <v>11</v>
      </c>
      <c r="M3776" s="1" t="s">
        <v>7322</v>
      </c>
      <c r="N3776" s="1" t="s">
        <v>10358</v>
      </c>
      <c r="O3776" s="1">
        <v>2288</v>
      </c>
      <c r="P3776" s="1" t="s">
        <v>7907</v>
      </c>
      <c r="Q3776" s="1">
        <v>114773999</v>
      </c>
      <c r="R3776" s="1" t="str">
        <f>IFERROR(VLOOKUP(K3776,Proveedores!$A$2:$B$500,2,0),"Agregar")</f>
        <v>CORREO OFICIAL DE LA REPÚBLICA ARGENTINA S.A..</v>
      </c>
      <c r="S3776" s="5">
        <f t="shared" si="58"/>
        <v>262602909712</v>
      </c>
    </row>
    <row r="3777" spans="1:19" x14ac:dyDescent="0.2">
      <c r="A3777" s="7">
        <v>44168</v>
      </c>
      <c r="B3777" s="1" t="s">
        <v>13096</v>
      </c>
      <c r="C3777" s="1" t="s">
        <v>13097</v>
      </c>
      <c r="D3777" s="1" t="s">
        <v>1621</v>
      </c>
      <c r="E3777" s="1" t="s">
        <v>13098</v>
      </c>
      <c r="F3777" s="7" t="s">
        <v>13095</v>
      </c>
      <c r="G3777" s="1" t="s">
        <v>759</v>
      </c>
      <c r="H3777" s="5">
        <v>4189254.34</v>
      </c>
      <c r="I3777" s="1">
        <v>1111</v>
      </c>
      <c r="J3777" s="1" t="s">
        <v>763</v>
      </c>
      <c r="K3777" s="1" t="s">
        <v>7912</v>
      </c>
      <c r="L3777" s="1">
        <v>11</v>
      </c>
      <c r="M3777" s="1" t="s">
        <v>7322</v>
      </c>
      <c r="N3777" s="1" t="s">
        <v>10358</v>
      </c>
      <c r="O3777" s="1">
        <v>3650</v>
      </c>
      <c r="P3777" s="1" t="s">
        <v>7907</v>
      </c>
      <c r="Q3777" s="1">
        <v>114773999</v>
      </c>
      <c r="R3777" s="1" t="str">
        <f>IFERROR(VLOOKUP(K3777,Proveedores!$A$2:$B$500,2,0),"Agregar")</f>
        <v>CORREO OFICIAL DE LA REPÚBLICA ARGENTINA S.A..</v>
      </c>
      <c r="S3777" s="5">
        <f t="shared" si="58"/>
        <v>418925096350</v>
      </c>
    </row>
    <row r="3778" spans="1:19" x14ac:dyDescent="0.2">
      <c r="A3778" s="7">
        <v>44168</v>
      </c>
      <c r="B3778" s="1" t="s">
        <v>13099</v>
      </c>
      <c r="C3778" s="1" t="s">
        <v>13100</v>
      </c>
      <c r="D3778" s="1" t="s">
        <v>1621</v>
      </c>
      <c r="E3778" s="1" t="s">
        <v>13101</v>
      </c>
      <c r="F3778" s="7" t="s">
        <v>13095</v>
      </c>
      <c r="G3778" s="1" t="s">
        <v>759</v>
      </c>
      <c r="H3778" s="5">
        <v>3236629.44</v>
      </c>
      <c r="I3778" s="1">
        <v>1111</v>
      </c>
      <c r="J3778" s="1" t="s">
        <v>763</v>
      </c>
      <c r="K3778" s="1" t="s">
        <v>7912</v>
      </c>
      <c r="L3778" s="1">
        <v>11</v>
      </c>
      <c r="M3778" s="1" t="s">
        <v>7322</v>
      </c>
      <c r="N3778" s="1" t="s">
        <v>10358</v>
      </c>
      <c r="O3778" s="1">
        <v>2820</v>
      </c>
      <c r="P3778" s="1" t="s">
        <v>7907</v>
      </c>
      <c r="Q3778" s="1">
        <v>114773999</v>
      </c>
      <c r="R3778" s="1" t="str">
        <f>IFERROR(VLOOKUP(K3778,Proveedores!$A$2:$B$500,2,0),"Agregar")</f>
        <v>CORREO OFICIAL DE LA REPÚBLICA ARGENTINA S.A..</v>
      </c>
      <c r="S3778" s="5">
        <f t="shared" si="58"/>
        <v>323662677180</v>
      </c>
    </row>
    <row r="3779" spans="1:19" x14ac:dyDescent="0.2">
      <c r="A3779" s="7">
        <v>44168</v>
      </c>
      <c r="B3779" s="1" t="s">
        <v>13102</v>
      </c>
      <c r="C3779" s="1" t="s">
        <v>13103</v>
      </c>
      <c r="D3779" s="1" t="s">
        <v>1621</v>
      </c>
      <c r="E3779" s="1" t="s">
        <v>13104</v>
      </c>
      <c r="F3779" s="7" t="s">
        <v>13095</v>
      </c>
      <c r="G3779" s="1" t="s">
        <v>759</v>
      </c>
      <c r="H3779" s="5">
        <v>204925.16</v>
      </c>
      <c r="I3779" s="1">
        <v>1111</v>
      </c>
      <c r="J3779" s="1" t="s">
        <v>760</v>
      </c>
      <c r="K3779" s="1" t="s">
        <v>7912</v>
      </c>
      <c r="L3779" s="1">
        <v>17</v>
      </c>
      <c r="M3779" s="1" t="s">
        <v>7322</v>
      </c>
      <c r="N3779" s="1" t="s">
        <v>10358</v>
      </c>
      <c r="O3779" s="1">
        <v>430</v>
      </c>
      <c r="P3779" s="1" t="s">
        <v>7907</v>
      </c>
      <c r="Q3779" s="1">
        <v>47657000</v>
      </c>
      <c r="R3779" s="1" t="str">
        <f>IFERROR(VLOOKUP(K3779,Proveedores!$A$2:$B$500,2,0),"Agregar")</f>
        <v>CORREO OFICIAL DE LA REPÚBLICA ARGENTINA S.A..</v>
      </c>
      <c r="S3779" s="5">
        <f t="shared" ref="S3779:S3842" si="59">Q3779*O3779</f>
        <v>20492510000</v>
      </c>
    </row>
    <row r="3780" spans="1:19" x14ac:dyDescent="0.2">
      <c r="A3780" s="7">
        <v>44168</v>
      </c>
      <c r="B3780" s="1" t="s">
        <v>13105</v>
      </c>
      <c r="C3780" s="1" t="s">
        <v>13106</v>
      </c>
      <c r="D3780" s="1" t="s">
        <v>1621</v>
      </c>
      <c r="E3780" s="1" t="s">
        <v>13107</v>
      </c>
      <c r="F3780" s="7" t="s">
        <v>12982</v>
      </c>
      <c r="G3780" s="1" t="s">
        <v>759</v>
      </c>
      <c r="H3780" s="5">
        <v>3652811.05</v>
      </c>
      <c r="I3780" s="1">
        <v>1111</v>
      </c>
      <c r="J3780" s="1" t="s">
        <v>763</v>
      </c>
      <c r="K3780" s="1" t="s">
        <v>7912</v>
      </c>
      <c r="L3780" s="1">
        <v>9</v>
      </c>
      <c r="M3780" s="1" t="s">
        <v>2315</v>
      </c>
      <c r="N3780" s="1" t="s">
        <v>7906</v>
      </c>
      <c r="O3780" s="1">
        <v>2900</v>
      </c>
      <c r="P3780" s="1" t="s">
        <v>7907</v>
      </c>
      <c r="Q3780" s="1" t="s">
        <v>12209</v>
      </c>
      <c r="R3780" s="1" t="str">
        <f>IFERROR(VLOOKUP(K3780,Proveedores!$A$2:$B$500,2,0),"Agregar")</f>
        <v>CORREO OFICIAL DE LA REPÚBLICA ARGENTINA S.A..</v>
      </c>
      <c r="S3780" s="5" t="e">
        <f t="shared" si="59"/>
        <v>#VALUE!</v>
      </c>
    </row>
    <row r="3781" spans="1:19" x14ac:dyDescent="0.2">
      <c r="A3781" s="7">
        <v>44168</v>
      </c>
      <c r="B3781" s="1" t="s">
        <v>13105</v>
      </c>
      <c r="C3781" s="1" t="s">
        <v>13106</v>
      </c>
      <c r="D3781" s="1" t="s">
        <v>1621</v>
      </c>
      <c r="E3781" s="1" t="s">
        <v>13107</v>
      </c>
      <c r="F3781" s="7" t="s">
        <v>12982</v>
      </c>
      <c r="G3781" s="1" t="s">
        <v>759</v>
      </c>
      <c r="H3781" s="5">
        <v>3652811.05</v>
      </c>
      <c r="I3781" s="1">
        <v>1111</v>
      </c>
      <c r="J3781" s="1" t="s">
        <v>763</v>
      </c>
      <c r="K3781" s="1" t="s">
        <v>7912</v>
      </c>
      <c r="L3781" s="1">
        <v>10</v>
      </c>
      <c r="M3781" s="1" t="s">
        <v>2315</v>
      </c>
      <c r="N3781" s="1" t="s">
        <v>7906</v>
      </c>
      <c r="O3781" s="1">
        <v>2900</v>
      </c>
      <c r="P3781" s="1" t="s">
        <v>7907</v>
      </c>
      <c r="Q3781" s="1" t="s">
        <v>12210</v>
      </c>
      <c r="R3781" s="1" t="str">
        <f>IFERROR(VLOOKUP(K3781,Proveedores!$A$2:$B$500,2,0),"Agregar")</f>
        <v>CORREO OFICIAL DE LA REPÚBLICA ARGENTINA S.A..</v>
      </c>
      <c r="S3781" s="5" t="e">
        <f t="shared" si="59"/>
        <v>#VALUE!</v>
      </c>
    </row>
    <row r="3782" spans="1:19" x14ac:dyDescent="0.2">
      <c r="A3782" s="7">
        <v>44168</v>
      </c>
      <c r="B3782" s="1" t="s">
        <v>13108</v>
      </c>
      <c r="C3782" s="1" t="s">
        <v>13109</v>
      </c>
      <c r="D3782" s="1" t="s">
        <v>1621</v>
      </c>
      <c r="E3782" s="1" t="s">
        <v>13110</v>
      </c>
      <c r="F3782" s="7" t="s">
        <v>12982</v>
      </c>
      <c r="G3782" s="1" t="s">
        <v>759</v>
      </c>
      <c r="H3782" s="5">
        <v>5130429.49</v>
      </c>
      <c r="I3782" s="1">
        <v>1111</v>
      </c>
      <c r="J3782" s="1" t="s">
        <v>763</v>
      </c>
      <c r="K3782" s="1" t="s">
        <v>7912</v>
      </c>
      <c r="L3782" s="1">
        <v>9</v>
      </c>
      <c r="M3782" s="1" t="s">
        <v>2315</v>
      </c>
      <c r="N3782" s="1" t="s">
        <v>7906</v>
      </c>
      <c r="O3782" s="1">
        <v>4165</v>
      </c>
      <c r="P3782" s="1" t="s">
        <v>7907</v>
      </c>
      <c r="Q3782" s="1" t="s">
        <v>12209</v>
      </c>
      <c r="R3782" s="1" t="str">
        <f>IFERROR(VLOOKUP(K3782,Proveedores!$A$2:$B$500,2,0),"Agregar")</f>
        <v>CORREO OFICIAL DE LA REPÚBLICA ARGENTINA S.A..</v>
      </c>
      <c r="S3782" s="5" t="e">
        <f t="shared" si="59"/>
        <v>#VALUE!</v>
      </c>
    </row>
    <row r="3783" spans="1:19" x14ac:dyDescent="0.2">
      <c r="A3783" s="7">
        <v>44168</v>
      </c>
      <c r="B3783" s="1" t="s">
        <v>13108</v>
      </c>
      <c r="C3783" s="1" t="s">
        <v>13109</v>
      </c>
      <c r="D3783" s="1" t="s">
        <v>1621</v>
      </c>
      <c r="E3783" s="1" t="s">
        <v>13110</v>
      </c>
      <c r="F3783" s="7" t="s">
        <v>12982</v>
      </c>
      <c r="G3783" s="1" t="s">
        <v>759</v>
      </c>
      <c r="H3783" s="5">
        <v>5130429.49</v>
      </c>
      <c r="I3783" s="1">
        <v>1111</v>
      </c>
      <c r="J3783" s="1" t="s">
        <v>763</v>
      </c>
      <c r="K3783" s="1" t="s">
        <v>7912</v>
      </c>
      <c r="L3783" s="1">
        <v>10</v>
      </c>
      <c r="M3783" s="1" t="s">
        <v>2315</v>
      </c>
      <c r="N3783" s="1" t="s">
        <v>7906</v>
      </c>
      <c r="O3783" s="1">
        <v>4011</v>
      </c>
      <c r="P3783" s="1" t="s">
        <v>7907</v>
      </c>
      <c r="Q3783" s="1" t="s">
        <v>12210</v>
      </c>
      <c r="R3783" s="1" t="str">
        <f>IFERROR(VLOOKUP(K3783,Proveedores!$A$2:$B$500,2,0),"Agregar")</f>
        <v>CORREO OFICIAL DE LA REPÚBLICA ARGENTINA S.A..</v>
      </c>
      <c r="S3783" s="5" t="e">
        <f t="shared" si="59"/>
        <v>#VALUE!</v>
      </c>
    </row>
    <row r="3784" spans="1:19" x14ac:dyDescent="0.2">
      <c r="A3784" s="7">
        <v>44168</v>
      </c>
      <c r="B3784" s="1" t="s">
        <v>13111</v>
      </c>
      <c r="C3784" s="1" t="s">
        <v>13112</v>
      </c>
      <c r="D3784" s="1" t="s">
        <v>1621</v>
      </c>
      <c r="E3784" s="1" t="s">
        <v>13113</v>
      </c>
      <c r="F3784" s="7" t="s">
        <v>12982</v>
      </c>
      <c r="G3784" s="1" t="s">
        <v>759</v>
      </c>
      <c r="H3784" s="5">
        <v>2235772.31</v>
      </c>
      <c r="I3784" s="1">
        <v>1111</v>
      </c>
      <c r="J3784" s="1" t="s">
        <v>763</v>
      </c>
      <c r="K3784" s="1" t="s">
        <v>7912</v>
      </c>
      <c r="L3784" s="1">
        <v>9</v>
      </c>
      <c r="M3784" s="1" t="s">
        <v>2315</v>
      </c>
      <c r="N3784" s="1" t="s">
        <v>7906</v>
      </c>
      <c r="O3784" s="1">
        <v>1775</v>
      </c>
      <c r="P3784" s="1" t="s">
        <v>7907</v>
      </c>
      <c r="Q3784" s="1" t="s">
        <v>12209</v>
      </c>
      <c r="R3784" s="1" t="str">
        <f>IFERROR(VLOOKUP(K3784,Proveedores!$A$2:$B$500,2,0),"Agregar")</f>
        <v>CORREO OFICIAL DE LA REPÚBLICA ARGENTINA S.A..</v>
      </c>
      <c r="S3784" s="5" t="e">
        <f t="shared" si="59"/>
        <v>#VALUE!</v>
      </c>
    </row>
    <row r="3785" spans="1:19" x14ac:dyDescent="0.2">
      <c r="A3785" s="7">
        <v>44168</v>
      </c>
      <c r="B3785" s="1" t="s">
        <v>13111</v>
      </c>
      <c r="C3785" s="1" t="s">
        <v>13112</v>
      </c>
      <c r="D3785" s="1" t="s">
        <v>1621</v>
      </c>
      <c r="E3785" s="1" t="s">
        <v>13113</v>
      </c>
      <c r="F3785" s="7" t="s">
        <v>12982</v>
      </c>
      <c r="G3785" s="1" t="s">
        <v>759</v>
      </c>
      <c r="H3785" s="5">
        <v>2235772.31</v>
      </c>
      <c r="I3785" s="1">
        <v>1111</v>
      </c>
      <c r="J3785" s="1" t="s">
        <v>763</v>
      </c>
      <c r="K3785" s="1" t="s">
        <v>7912</v>
      </c>
      <c r="L3785" s="1">
        <v>10</v>
      </c>
      <c r="M3785" s="1" t="s">
        <v>2315</v>
      </c>
      <c r="N3785" s="1" t="s">
        <v>7906</v>
      </c>
      <c r="O3785" s="1">
        <v>1775</v>
      </c>
      <c r="P3785" s="1" t="s">
        <v>7907</v>
      </c>
      <c r="Q3785" s="1" t="s">
        <v>12210</v>
      </c>
      <c r="R3785" s="1" t="str">
        <f>IFERROR(VLOOKUP(K3785,Proveedores!$A$2:$B$500,2,0),"Agregar")</f>
        <v>CORREO OFICIAL DE LA REPÚBLICA ARGENTINA S.A..</v>
      </c>
      <c r="S3785" s="5" t="e">
        <f t="shared" si="59"/>
        <v>#VALUE!</v>
      </c>
    </row>
    <row r="3786" spans="1:19" x14ac:dyDescent="0.2">
      <c r="A3786" s="7">
        <v>44168</v>
      </c>
      <c r="B3786" s="1" t="s">
        <v>13114</v>
      </c>
      <c r="C3786" s="1" t="s">
        <v>13115</v>
      </c>
      <c r="D3786" s="1" t="s">
        <v>1621</v>
      </c>
      <c r="E3786" s="1" t="s">
        <v>13116</v>
      </c>
      <c r="F3786" s="7" t="s">
        <v>12982</v>
      </c>
      <c r="G3786" s="1" t="s">
        <v>759</v>
      </c>
      <c r="H3786" s="5">
        <v>5113010.16</v>
      </c>
      <c r="I3786" s="1">
        <v>1111</v>
      </c>
      <c r="J3786" s="1" t="s">
        <v>763</v>
      </c>
      <c r="K3786" s="1" t="s">
        <v>7912</v>
      </c>
      <c r="L3786" s="1">
        <v>9</v>
      </c>
      <c r="M3786" s="1" t="s">
        <v>2315</v>
      </c>
      <c r="N3786" s="1" t="s">
        <v>7906</v>
      </c>
      <c r="O3786" s="1">
        <v>4406</v>
      </c>
      <c r="P3786" s="1" t="s">
        <v>7907</v>
      </c>
      <c r="Q3786" s="1" t="s">
        <v>12209</v>
      </c>
      <c r="R3786" s="1" t="str">
        <f>IFERROR(VLOOKUP(K3786,Proveedores!$A$2:$B$500,2,0),"Agregar")</f>
        <v>CORREO OFICIAL DE LA REPÚBLICA ARGENTINA S.A..</v>
      </c>
      <c r="S3786" s="5" t="e">
        <f t="shared" si="59"/>
        <v>#VALUE!</v>
      </c>
    </row>
    <row r="3787" spans="1:19" x14ac:dyDescent="0.2">
      <c r="A3787" s="7">
        <v>44168</v>
      </c>
      <c r="B3787" s="1" t="s">
        <v>13114</v>
      </c>
      <c r="C3787" s="1" t="s">
        <v>13115</v>
      </c>
      <c r="D3787" s="1" t="s">
        <v>1621</v>
      </c>
      <c r="E3787" s="1" t="s">
        <v>13116</v>
      </c>
      <c r="F3787" s="7" t="s">
        <v>12982</v>
      </c>
      <c r="G3787" s="1" t="s">
        <v>759</v>
      </c>
      <c r="H3787" s="5">
        <v>5113010.16</v>
      </c>
      <c r="I3787" s="1">
        <v>1111</v>
      </c>
      <c r="J3787" s="1" t="s">
        <v>763</v>
      </c>
      <c r="K3787" s="1" t="s">
        <v>7912</v>
      </c>
      <c r="L3787" s="1">
        <v>10</v>
      </c>
      <c r="M3787" s="1" t="s">
        <v>2315</v>
      </c>
      <c r="N3787" s="1" t="s">
        <v>7906</v>
      </c>
      <c r="O3787" s="1">
        <v>3825</v>
      </c>
      <c r="P3787" s="1" t="s">
        <v>7907</v>
      </c>
      <c r="Q3787" s="1" t="s">
        <v>12210</v>
      </c>
      <c r="R3787" s="1" t="str">
        <f>IFERROR(VLOOKUP(K3787,Proveedores!$A$2:$B$500,2,0),"Agregar")</f>
        <v>CORREO OFICIAL DE LA REPÚBLICA ARGENTINA S.A..</v>
      </c>
      <c r="S3787" s="5" t="e">
        <f t="shared" si="59"/>
        <v>#VALUE!</v>
      </c>
    </row>
    <row r="3788" spans="1:19" x14ac:dyDescent="0.2">
      <c r="A3788" s="7">
        <v>44168</v>
      </c>
      <c r="B3788" s="1" t="s">
        <v>13117</v>
      </c>
      <c r="C3788" s="1" t="s">
        <v>13118</v>
      </c>
      <c r="D3788" s="1" t="s">
        <v>1713</v>
      </c>
      <c r="E3788" s="1" t="s">
        <v>13119</v>
      </c>
      <c r="F3788" s="7" t="s">
        <v>13120</v>
      </c>
      <c r="G3788" s="1" t="s">
        <v>8644</v>
      </c>
      <c r="H3788" s="5">
        <v>377520</v>
      </c>
      <c r="I3788" s="1" t="s">
        <v>8767</v>
      </c>
      <c r="J3788" s="1" t="s">
        <v>13121</v>
      </c>
      <c r="K3788" s="1" t="s">
        <v>8843</v>
      </c>
      <c r="L3788" s="1" t="s">
        <v>11302</v>
      </c>
      <c r="M3788" s="1" t="s">
        <v>11303</v>
      </c>
      <c r="N3788" s="1" t="s">
        <v>13122</v>
      </c>
      <c r="O3788" s="1">
        <v>2600</v>
      </c>
      <c r="P3788" s="1" t="s">
        <v>7528</v>
      </c>
      <c r="Q3788" s="1" t="s">
        <v>12395</v>
      </c>
      <c r="R3788" s="1" t="str">
        <f>IFERROR(VLOOKUP(K3788,Proveedores!$A$2:$B$500,2,0),"Agregar")</f>
        <v>FORMAS PUBLICITARIAS SA</v>
      </c>
      <c r="S3788" s="5" t="e">
        <f t="shared" si="59"/>
        <v>#VALUE!</v>
      </c>
    </row>
    <row r="3789" spans="1:19" x14ac:dyDescent="0.2">
      <c r="A3789" s="7">
        <v>44168</v>
      </c>
      <c r="B3789" s="1" t="s">
        <v>13123</v>
      </c>
      <c r="C3789" s="1" t="s">
        <v>13124</v>
      </c>
      <c r="D3789" s="1" t="s">
        <v>1621</v>
      </c>
      <c r="E3789" s="1" t="s">
        <v>13125</v>
      </c>
      <c r="F3789" s="7" t="s">
        <v>13082</v>
      </c>
      <c r="G3789" s="1" t="s">
        <v>692</v>
      </c>
      <c r="H3789" s="5">
        <v>645925.32999999996</v>
      </c>
      <c r="I3789" s="1">
        <v>2329</v>
      </c>
      <c r="J3789" s="1" t="s">
        <v>1262</v>
      </c>
      <c r="K3789" s="1" t="s">
        <v>2399</v>
      </c>
      <c r="L3789" s="1">
        <v>22</v>
      </c>
      <c r="M3789" s="1" t="s">
        <v>5825</v>
      </c>
      <c r="N3789" s="1" t="s">
        <v>13126</v>
      </c>
      <c r="O3789" s="1">
        <v>147809</v>
      </c>
      <c r="P3789" s="1" t="s">
        <v>1892</v>
      </c>
      <c r="Q3789" s="1">
        <v>4.37</v>
      </c>
      <c r="R3789" s="1" t="str">
        <f>IFERROR(VLOOKUP(K3789,Proveedores!$A$2:$B$500,2,0),"Agregar")</f>
        <v>PRO MED INTERNACIONAL SA</v>
      </c>
      <c r="S3789" s="5">
        <f t="shared" si="59"/>
        <v>645925.32999999996</v>
      </c>
    </row>
    <row r="3790" spans="1:19" x14ac:dyDescent="0.2">
      <c r="A3790" s="7">
        <v>44168</v>
      </c>
      <c r="B3790" s="1" t="s">
        <v>13127</v>
      </c>
      <c r="C3790" s="1" t="s">
        <v>13128</v>
      </c>
      <c r="D3790" s="1" t="s">
        <v>1621</v>
      </c>
      <c r="E3790" s="1" t="s">
        <v>13129</v>
      </c>
      <c r="F3790" s="7" t="s">
        <v>13082</v>
      </c>
      <c r="G3790" s="1" t="s">
        <v>692</v>
      </c>
      <c r="H3790" s="5">
        <v>994882</v>
      </c>
      <c r="I3790" s="1">
        <v>2328</v>
      </c>
      <c r="J3790" s="1" t="s">
        <v>1262</v>
      </c>
      <c r="K3790" s="1" t="s">
        <v>2399</v>
      </c>
      <c r="L3790" s="1">
        <v>35</v>
      </c>
      <c r="M3790" s="1" t="s">
        <v>2626</v>
      </c>
      <c r="N3790" s="1" t="s">
        <v>5139</v>
      </c>
      <c r="O3790" s="1">
        <v>25060</v>
      </c>
      <c r="P3790" s="1" t="s">
        <v>1892</v>
      </c>
      <c r="Q3790" s="1">
        <v>39.700000000000003</v>
      </c>
      <c r="R3790" s="1" t="str">
        <f>IFERROR(VLOOKUP(K3790,Proveedores!$A$2:$B$500,2,0),"Agregar")</f>
        <v>PRO MED INTERNACIONAL SA</v>
      </c>
      <c r="S3790" s="5">
        <f t="shared" si="59"/>
        <v>994882.00000000012</v>
      </c>
    </row>
    <row r="3791" spans="1:19" x14ac:dyDescent="0.2">
      <c r="A3791" s="7">
        <v>44168</v>
      </c>
      <c r="B3791" s="1" t="s">
        <v>13130</v>
      </c>
      <c r="C3791" s="1" t="s">
        <v>13131</v>
      </c>
      <c r="D3791" s="1" t="s">
        <v>1621</v>
      </c>
      <c r="E3791" s="1" t="s">
        <v>13132</v>
      </c>
      <c r="F3791" s="7" t="s">
        <v>13120</v>
      </c>
      <c r="G3791" s="1" t="s">
        <v>142</v>
      </c>
      <c r="H3791" s="5">
        <v>2415065.7200000002</v>
      </c>
      <c r="I3791" s="1">
        <v>1</v>
      </c>
      <c r="J3791" s="1" t="s">
        <v>1120</v>
      </c>
      <c r="K3791" s="1" t="s">
        <v>146</v>
      </c>
      <c r="L3791" s="1">
        <v>2</v>
      </c>
      <c r="M3791" s="1" t="s">
        <v>13133</v>
      </c>
      <c r="N3791" s="1" t="s">
        <v>2316</v>
      </c>
      <c r="O3791" s="1">
        <v>1</v>
      </c>
      <c r="P3791" s="1" t="s">
        <v>2316</v>
      </c>
      <c r="Q3791" s="1">
        <v>2364717.88</v>
      </c>
      <c r="R3791" s="1" t="str">
        <f>IFERROR(VLOOKUP(K3791,Proveedores!$A$2:$B$500,2,0),"Agregar")</f>
        <v>SUIZO ARGENTINA S.A.</v>
      </c>
      <c r="S3791" s="5">
        <f t="shared" si="59"/>
        <v>2364717.88</v>
      </c>
    </row>
    <row r="3792" spans="1:19" x14ac:dyDescent="0.2">
      <c r="A3792" s="7">
        <v>44168</v>
      </c>
      <c r="B3792" s="1" t="s">
        <v>13130</v>
      </c>
      <c r="C3792" s="1" t="s">
        <v>13131</v>
      </c>
      <c r="D3792" s="1" t="s">
        <v>1621</v>
      </c>
      <c r="E3792" s="1" t="s">
        <v>13132</v>
      </c>
      <c r="F3792" s="7" t="s">
        <v>13120</v>
      </c>
      <c r="G3792" s="1" t="s">
        <v>142</v>
      </c>
      <c r="H3792" s="5">
        <v>2415065.7200000002</v>
      </c>
      <c r="I3792" s="1">
        <v>1</v>
      </c>
      <c r="J3792" s="1" t="s">
        <v>1120</v>
      </c>
      <c r="K3792" s="1" t="s">
        <v>146</v>
      </c>
      <c r="L3792" s="1">
        <v>3</v>
      </c>
      <c r="M3792" s="1" t="s">
        <v>8552</v>
      </c>
      <c r="N3792" s="1" t="s">
        <v>2316</v>
      </c>
      <c r="O3792" s="1">
        <v>1</v>
      </c>
      <c r="P3792" s="1" t="s">
        <v>2316</v>
      </c>
      <c r="Q3792" s="1">
        <v>50347.83</v>
      </c>
      <c r="R3792" s="1" t="str">
        <f>IFERROR(VLOOKUP(K3792,Proveedores!$A$2:$B$500,2,0),"Agregar")</f>
        <v>SUIZO ARGENTINA S.A.</v>
      </c>
      <c r="S3792" s="5">
        <f t="shared" si="59"/>
        <v>50347.83</v>
      </c>
    </row>
    <row r="3793" spans="1:19" x14ac:dyDescent="0.2">
      <c r="A3793" s="7">
        <v>44168</v>
      </c>
      <c r="B3793" s="1" t="s">
        <v>13134</v>
      </c>
      <c r="C3793" s="1" t="s">
        <v>13135</v>
      </c>
      <c r="D3793" s="1" t="s">
        <v>1621</v>
      </c>
      <c r="E3793" s="1" t="s">
        <v>13136</v>
      </c>
      <c r="F3793" s="7" t="s">
        <v>12728</v>
      </c>
      <c r="G3793" s="1" t="s">
        <v>1170</v>
      </c>
      <c r="H3793" s="5">
        <v>6836250.75</v>
      </c>
      <c r="I3793" s="1">
        <v>2338</v>
      </c>
      <c r="J3793" s="1" t="s">
        <v>1171</v>
      </c>
      <c r="K3793" s="1" t="s">
        <v>620</v>
      </c>
      <c r="L3793" s="1">
        <v>1</v>
      </c>
      <c r="M3793" s="1" t="s">
        <v>3807</v>
      </c>
      <c r="N3793" s="1" t="s">
        <v>12323</v>
      </c>
      <c r="O3793" s="1">
        <v>65275</v>
      </c>
      <c r="P3793" s="1" t="s">
        <v>10477</v>
      </c>
      <c r="Q3793" s="1">
        <v>104.73</v>
      </c>
      <c r="R3793" s="1" t="str">
        <f>IFERROR(VLOOKUP(K3793,Proveedores!$A$2:$B$500,2,0),"Agregar")</f>
        <v>PHARMOS S.A.</v>
      </c>
      <c r="S3793" s="5">
        <f t="shared" si="59"/>
        <v>6836250.75</v>
      </c>
    </row>
    <row r="3794" spans="1:19" x14ac:dyDescent="0.2">
      <c r="A3794" s="7">
        <v>44168</v>
      </c>
      <c r="B3794" s="1" t="s">
        <v>13137</v>
      </c>
      <c r="C3794" s="1" t="s">
        <v>13138</v>
      </c>
      <c r="D3794" s="1" t="s">
        <v>1621</v>
      </c>
      <c r="E3794" s="1" t="s">
        <v>13139</v>
      </c>
      <c r="F3794" s="7" t="s">
        <v>13120</v>
      </c>
      <c r="G3794" s="1" t="s">
        <v>142</v>
      </c>
      <c r="H3794" s="5">
        <v>2524082.0499999998</v>
      </c>
      <c r="I3794" s="1">
        <v>1</v>
      </c>
      <c r="J3794" s="1" t="s">
        <v>143</v>
      </c>
      <c r="K3794" s="1" t="s">
        <v>146</v>
      </c>
      <c r="L3794" s="1">
        <v>1</v>
      </c>
      <c r="M3794" s="1" t="s">
        <v>2317</v>
      </c>
      <c r="N3794" s="1" t="s">
        <v>2316</v>
      </c>
      <c r="O3794" s="1">
        <v>1</v>
      </c>
      <c r="P3794" s="1" t="s">
        <v>2316</v>
      </c>
      <c r="Q3794" s="1">
        <v>109016.15</v>
      </c>
      <c r="R3794" s="1" t="str">
        <f>IFERROR(VLOOKUP(K3794,Proveedores!$A$2:$B$500,2,0),"Agregar")</f>
        <v>SUIZO ARGENTINA S.A.</v>
      </c>
      <c r="S3794" s="5">
        <f t="shared" si="59"/>
        <v>109016.15</v>
      </c>
    </row>
    <row r="3795" spans="1:19" x14ac:dyDescent="0.2">
      <c r="A3795" s="7">
        <v>44168</v>
      </c>
      <c r="B3795" s="1" t="s">
        <v>13137</v>
      </c>
      <c r="C3795" s="1" t="s">
        <v>13138</v>
      </c>
      <c r="D3795" s="1" t="s">
        <v>1621</v>
      </c>
      <c r="E3795" s="1" t="s">
        <v>13139</v>
      </c>
      <c r="F3795" s="7" t="s">
        <v>13120</v>
      </c>
      <c r="G3795" s="1" t="s">
        <v>142</v>
      </c>
      <c r="H3795" s="5">
        <v>2524082.0499999998</v>
      </c>
      <c r="I3795" s="1">
        <v>1</v>
      </c>
      <c r="J3795" s="1" t="s">
        <v>143</v>
      </c>
      <c r="K3795" s="1" t="s">
        <v>146</v>
      </c>
      <c r="L3795" s="1">
        <v>2</v>
      </c>
      <c r="M3795" s="1" t="s">
        <v>2317</v>
      </c>
      <c r="N3795" s="1" t="s">
        <v>2316</v>
      </c>
      <c r="O3795" s="1">
        <v>1</v>
      </c>
      <c r="P3795" s="1" t="s">
        <v>2316</v>
      </c>
      <c r="Q3795" s="1">
        <v>2364718.2200000002</v>
      </c>
      <c r="R3795" s="1" t="str">
        <f>IFERROR(VLOOKUP(K3795,Proveedores!$A$2:$B$500,2,0),"Agregar")</f>
        <v>SUIZO ARGENTINA S.A.</v>
      </c>
      <c r="S3795" s="5">
        <f t="shared" si="59"/>
        <v>2364718.2200000002</v>
      </c>
    </row>
    <row r="3796" spans="1:19" x14ac:dyDescent="0.2">
      <c r="A3796" s="7">
        <v>44168</v>
      </c>
      <c r="B3796" s="1" t="s">
        <v>13137</v>
      </c>
      <c r="C3796" s="1" t="s">
        <v>13138</v>
      </c>
      <c r="D3796" s="1" t="s">
        <v>1621</v>
      </c>
      <c r="E3796" s="1" t="s">
        <v>13139</v>
      </c>
      <c r="F3796" s="7" t="s">
        <v>13120</v>
      </c>
      <c r="G3796" s="1" t="s">
        <v>142</v>
      </c>
      <c r="H3796" s="5">
        <v>2524082.0499999998</v>
      </c>
      <c r="I3796" s="1">
        <v>1</v>
      </c>
      <c r="J3796" s="1" t="s">
        <v>143</v>
      </c>
      <c r="K3796" s="1" t="s">
        <v>146</v>
      </c>
      <c r="L3796" s="1">
        <v>3</v>
      </c>
      <c r="M3796" s="1" t="s">
        <v>2315</v>
      </c>
      <c r="N3796" s="1" t="s">
        <v>2316</v>
      </c>
      <c r="O3796" s="1">
        <v>1</v>
      </c>
      <c r="P3796" s="1" t="s">
        <v>2316</v>
      </c>
      <c r="Q3796" s="1">
        <v>50347.68</v>
      </c>
      <c r="R3796" s="1" t="str">
        <f>IFERROR(VLOOKUP(K3796,Proveedores!$A$2:$B$500,2,0),"Agregar")</f>
        <v>SUIZO ARGENTINA S.A.</v>
      </c>
      <c r="S3796" s="5">
        <f t="shared" si="59"/>
        <v>50347.68</v>
      </c>
    </row>
    <row r="3797" spans="1:19" x14ac:dyDescent="0.2">
      <c r="A3797" s="7">
        <v>44168</v>
      </c>
      <c r="B3797" s="1" t="s">
        <v>13140</v>
      </c>
      <c r="C3797" s="1" t="s">
        <v>13141</v>
      </c>
      <c r="D3797" s="1" t="s">
        <v>1621</v>
      </c>
      <c r="E3797" s="1" t="s">
        <v>13142</v>
      </c>
      <c r="F3797" s="7" t="s">
        <v>12778</v>
      </c>
      <c r="G3797" s="1" t="s">
        <v>1170</v>
      </c>
      <c r="H3797" s="5">
        <v>5005256.16</v>
      </c>
      <c r="I3797" s="1">
        <v>2338</v>
      </c>
      <c r="J3797" s="1" t="s">
        <v>1171</v>
      </c>
      <c r="K3797" s="1" t="s">
        <v>620</v>
      </c>
      <c r="L3797" s="1">
        <v>1</v>
      </c>
      <c r="M3797" s="1" t="s">
        <v>3807</v>
      </c>
      <c r="N3797" s="1" t="s">
        <v>12323</v>
      </c>
      <c r="O3797" s="1">
        <v>47792</v>
      </c>
      <c r="P3797" s="1" t="s">
        <v>10477</v>
      </c>
      <c r="Q3797" s="1">
        <v>104.73</v>
      </c>
      <c r="R3797" s="1" t="str">
        <f>IFERROR(VLOOKUP(K3797,Proveedores!$A$2:$B$500,2,0),"Agregar")</f>
        <v>PHARMOS S.A.</v>
      </c>
      <c r="S3797" s="5">
        <f t="shared" si="59"/>
        <v>5005256.16</v>
      </c>
    </row>
    <row r="3798" spans="1:19" x14ac:dyDescent="0.2">
      <c r="A3798" s="7">
        <v>44168</v>
      </c>
      <c r="B3798" s="1" t="s">
        <v>13143</v>
      </c>
      <c r="C3798" s="1" t="s">
        <v>13144</v>
      </c>
      <c r="D3798" s="1" t="s">
        <v>1621</v>
      </c>
      <c r="E3798" s="1" t="s">
        <v>13145</v>
      </c>
      <c r="F3798" s="7" t="s">
        <v>13120</v>
      </c>
      <c r="G3798" s="1" t="s">
        <v>142</v>
      </c>
      <c r="H3798" s="5">
        <v>99085.58</v>
      </c>
      <c r="I3798" s="1">
        <v>1</v>
      </c>
      <c r="J3798" s="1" t="s">
        <v>1120</v>
      </c>
      <c r="K3798" s="1" t="s">
        <v>146</v>
      </c>
      <c r="L3798" s="1">
        <v>4</v>
      </c>
      <c r="M3798" s="1" t="s">
        <v>4767</v>
      </c>
      <c r="N3798" s="1" t="s">
        <v>2316</v>
      </c>
      <c r="O3798" s="1">
        <v>1</v>
      </c>
      <c r="P3798" s="1" t="s">
        <v>2316</v>
      </c>
      <c r="Q3798" s="1">
        <v>99085.58</v>
      </c>
      <c r="R3798" s="1" t="str">
        <f>IFERROR(VLOOKUP(K3798,Proveedores!$A$2:$B$500,2,0),"Agregar")</f>
        <v>SUIZO ARGENTINA S.A.</v>
      </c>
      <c r="S3798" s="5">
        <f t="shared" si="59"/>
        <v>99085.58</v>
      </c>
    </row>
    <row r="3799" spans="1:19" x14ac:dyDescent="0.2">
      <c r="A3799" s="7">
        <v>44168</v>
      </c>
      <c r="B3799" s="1" t="s">
        <v>13146</v>
      </c>
      <c r="C3799" s="1" t="s">
        <v>13147</v>
      </c>
      <c r="D3799" s="1" t="s">
        <v>1621</v>
      </c>
      <c r="E3799" s="1" t="s">
        <v>13148</v>
      </c>
      <c r="F3799" s="7" t="s">
        <v>13082</v>
      </c>
      <c r="G3799" s="1" t="s">
        <v>692</v>
      </c>
      <c r="H3799" s="5">
        <v>299338</v>
      </c>
      <c r="I3799" s="1">
        <v>2327</v>
      </c>
      <c r="J3799" s="1" t="s">
        <v>704</v>
      </c>
      <c r="K3799" s="1" t="s">
        <v>2399</v>
      </c>
      <c r="L3799" s="1">
        <v>35</v>
      </c>
      <c r="M3799" s="1" t="s">
        <v>2626</v>
      </c>
      <c r="N3799" s="1" t="s">
        <v>5139</v>
      </c>
      <c r="O3799" s="1">
        <v>7540</v>
      </c>
      <c r="P3799" s="1" t="s">
        <v>1892</v>
      </c>
      <c r="Q3799" s="1">
        <v>39.700000000000003</v>
      </c>
      <c r="R3799" s="1" t="str">
        <f>IFERROR(VLOOKUP(K3799,Proveedores!$A$2:$B$500,2,0),"Agregar")</f>
        <v>PRO MED INTERNACIONAL SA</v>
      </c>
      <c r="S3799" s="5">
        <f t="shared" si="59"/>
        <v>299338</v>
      </c>
    </row>
    <row r="3800" spans="1:19" x14ac:dyDescent="0.2">
      <c r="A3800" s="7">
        <v>44168</v>
      </c>
      <c r="B3800" s="1" t="s">
        <v>13149</v>
      </c>
      <c r="C3800" s="1" t="s">
        <v>13150</v>
      </c>
      <c r="D3800" s="1" t="s">
        <v>1621</v>
      </c>
      <c r="E3800" s="1">
        <v>31200006350</v>
      </c>
      <c r="F3800" s="7" t="s">
        <v>12867</v>
      </c>
      <c r="G3800" s="1" t="s">
        <v>692</v>
      </c>
      <c r="H3800" s="5">
        <v>3217574.85</v>
      </c>
      <c r="I3800" s="1">
        <v>2343</v>
      </c>
      <c r="J3800" s="1" t="s">
        <v>1259</v>
      </c>
      <c r="K3800" s="1" t="s">
        <v>4348</v>
      </c>
      <c r="L3800" s="1">
        <v>5</v>
      </c>
      <c r="M3800" s="1" t="s">
        <v>3925</v>
      </c>
      <c r="N3800" s="1" t="s">
        <v>3926</v>
      </c>
      <c r="O3800" s="1">
        <v>927255</v>
      </c>
      <c r="P3800" s="1" t="s">
        <v>1917</v>
      </c>
      <c r="Q3800" s="1">
        <v>3.47</v>
      </c>
      <c r="R3800" s="1" t="str">
        <f>IFERROR(VLOOKUP(K3800,Proveedores!$A$2:$B$500,2,0),"Agregar")</f>
        <v>MICROSULES ARGENTINA SA de SCIIA</v>
      </c>
      <c r="S3800" s="5">
        <f t="shared" si="59"/>
        <v>3217574.85</v>
      </c>
    </row>
    <row r="3801" spans="1:19" x14ac:dyDescent="0.2">
      <c r="A3801" s="7">
        <v>44168</v>
      </c>
      <c r="B3801" s="1" t="s">
        <v>13151</v>
      </c>
      <c r="C3801" s="1" t="s">
        <v>13152</v>
      </c>
      <c r="D3801" s="1" t="s">
        <v>1621</v>
      </c>
      <c r="E3801" s="1" t="s">
        <v>13153</v>
      </c>
      <c r="F3801" s="7" t="s">
        <v>12867</v>
      </c>
      <c r="G3801" s="1" t="s">
        <v>692</v>
      </c>
      <c r="H3801" s="5">
        <v>35877.56</v>
      </c>
      <c r="I3801" s="1">
        <v>2340</v>
      </c>
      <c r="J3801" s="1" t="s">
        <v>1264</v>
      </c>
      <c r="K3801" s="1" t="s">
        <v>13154</v>
      </c>
      <c r="L3801" s="1">
        <v>49</v>
      </c>
      <c r="M3801" s="1" t="s">
        <v>3454</v>
      </c>
      <c r="N3801" s="1" t="s">
        <v>13155</v>
      </c>
      <c r="O3801" s="1">
        <v>5940</v>
      </c>
      <c r="P3801" s="1" t="s">
        <v>1819</v>
      </c>
      <c r="Q3801" s="1">
        <v>6.0399900000000004</v>
      </c>
      <c r="R3801" s="1" t="str">
        <f>IFERROR(VLOOKUP(K3801,Proveedores!$A$2:$B$500,2,0),"Agregar")</f>
        <v>Dr. LAZAR &amp; Cía. S.A.Q.e.I.</v>
      </c>
      <c r="S3801" s="5">
        <f t="shared" si="59"/>
        <v>35877.5406</v>
      </c>
    </row>
    <row r="3802" spans="1:19" x14ac:dyDescent="0.2">
      <c r="A3802" s="7">
        <v>44168</v>
      </c>
      <c r="B3802" s="1" t="s">
        <v>13156</v>
      </c>
      <c r="C3802" s="1" t="s">
        <v>13157</v>
      </c>
      <c r="D3802" s="1" t="s">
        <v>1621</v>
      </c>
      <c r="E3802" s="1" t="s">
        <v>13158</v>
      </c>
      <c r="F3802" s="7" t="s">
        <v>13159</v>
      </c>
      <c r="G3802" s="1">
        <v>800007</v>
      </c>
      <c r="H3802" s="5">
        <v>518975.87</v>
      </c>
      <c r="I3802" s="1">
        <v>2014</v>
      </c>
      <c r="J3802" s="1" t="s">
        <v>1169</v>
      </c>
      <c r="K3802" s="1" t="s">
        <v>2965</v>
      </c>
      <c r="L3802" s="1">
        <v>1</v>
      </c>
      <c r="M3802" s="1">
        <v>10193791</v>
      </c>
      <c r="N3802" s="1" t="s">
        <v>7612</v>
      </c>
      <c r="O3802" s="1">
        <v>212</v>
      </c>
      <c r="P3802" s="1" t="s">
        <v>1665</v>
      </c>
      <c r="Q3802" s="1">
        <v>2447.9989999999998</v>
      </c>
      <c r="R3802" s="1" t="str">
        <f>IFERROR(VLOOKUP(K3802,Proveedores!$A$2:$B$500,2,0),"Agregar")</f>
        <v>PRODUCTOS ROCHE S.A.Q. e I.</v>
      </c>
      <c r="S3802" s="5">
        <f t="shared" si="59"/>
        <v>518975.78799999994</v>
      </c>
    </row>
    <row r="3803" spans="1:19" x14ac:dyDescent="0.2">
      <c r="A3803" s="7">
        <v>44168</v>
      </c>
      <c r="B3803" s="1" t="s">
        <v>13160</v>
      </c>
      <c r="C3803" s="1" t="s">
        <v>13161</v>
      </c>
      <c r="D3803" s="1" t="s">
        <v>1621</v>
      </c>
      <c r="E3803" s="1" t="s">
        <v>13162</v>
      </c>
      <c r="F3803" s="7" t="s">
        <v>12778</v>
      </c>
      <c r="G3803" s="1" t="s">
        <v>692</v>
      </c>
      <c r="H3803" s="5">
        <v>1585622.4</v>
      </c>
      <c r="I3803" s="1">
        <v>2321</v>
      </c>
      <c r="J3803" s="1" t="s">
        <v>1261</v>
      </c>
      <c r="K3803" s="1" t="s">
        <v>620</v>
      </c>
      <c r="L3803" s="1">
        <v>6</v>
      </c>
      <c r="M3803" s="1" t="s">
        <v>3984</v>
      </c>
      <c r="N3803" s="1" t="s">
        <v>6917</v>
      </c>
      <c r="O3803" s="1">
        <v>15888</v>
      </c>
      <c r="P3803" s="1" t="s">
        <v>6556</v>
      </c>
      <c r="Q3803" s="1">
        <v>99.8</v>
      </c>
      <c r="R3803" s="1" t="str">
        <f>IFERROR(VLOOKUP(K3803,Proveedores!$A$2:$B$500,2,0),"Agregar")</f>
        <v>PHARMOS S.A.</v>
      </c>
      <c r="S3803" s="5">
        <f t="shared" si="59"/>
        <v>1585622.4</v>
      </c>
    </row>
    <row r="3804" spans="1:19" x14ac:dyDescent="0.2">
      <c r="A3804" s="7">
        <v>44168</v>
      </c>
      <c r="B3804" s="1" t="s">
        <v>13163</v>
      </c>
      <c r="C3804" s="1" t="s">
        <v>13164</v>
      </c>
      <c r="D3804" s="1" t="s">
        <v>1621</v>
      </c>
      <c r="E3804" s="1" t="s">
        <v>13165</v>
      </c>
      <c r="F3804" s="7" t="s">
        <v>12728</v>
      </c>
      <c r="G3804" s="1" t="s">
        <v>692</v>
      </c>
      <c r="H3804" s="5">
        <v>3247492</v>
      </c>
      <c r="I3804" s="1">
        <v>2321</v>
      </c>
      <c r="J3804" s="1" t="s">
        <v>1261</v>
      </c>
      <c r="K3804" s="1" t="s">
        <v>620</v>
      </c>
      <c r="L3804" s="1">
        <v>6</v>
      </c>
      <c r="M3804" s="1" t="s">
        <v>3984</v>
      </c>
      <c r="N3804" s="1" t="s">
        <v>6917</v>
      </c>
      <c r="O3804" s="1">
        <v>32540</v>
      </c>
      <c r="P3804" s="1" t="s">
        <v>6556</v>
      </c>
      <c r="Q3804" s="1">
        <v>99.8</v>
      </c>
      <c r="R3804" s="1" t="str">
        <f>IFERROR(VLOOKUP(K3804,Proveedores!$A$2:$B$500,2,0),"Agregar")</f>
        <v>PHARMOS S.A.</v>
      </c>
      <c r="S3804" s="5">
        <f t="shared" si="59"/>
        <v>3247492</v>
      </c>
    </row>
    <row r="3805" spans="1:19" x14ac:dyDescent="0.2">
      <c r="A3805" s="7">
        <v>44168</v>
      </c>
      <c r="B3805" s="1" t="s">
        <v>13166</v>
      </c>
      <c r="C3805" s="1" t="s">
        <v>13167</v>
      </c>
      <c r="D3805" s="1" t="s">
        <v>1621</v>
      </c>
      <c r="E3805" s="1" t="s">
        <v>13168</v>
      </c>
      <c r="F3805" s="7" t="s">
        <v>12926</v>
      </c>
      <c r="G3805" s="1" t="s">
        <v>298</v>
      </c>
      <c r="H3805" s="5">
        <v>576492.75</v>
      </c>
      <c r="I3805" s="1">
        <v>576492.75</v>
      </c>
      <c r="J3805" s="1" t="s">
        <v>299</v>
      </c>
      <c r="K3805" s="1" t="s">
        <v>2807</v>
      </c>
      <c r="L3805" s="1">
        <v>1</v>
      </c>
      <c r="M3805" s="1" t="s">
        <v>6327</v>
      </c>
      <c r="N3805" s="1" t="s">
        <v>8623</v>
      </c>
      <c r="O3805" s="1">
        <v>1</v>
      </c>
      <c r="P3805" s="1" t="s">
        <v>1665</v>
      </c>
      <c r="Q3805" s="1">
        <v>576492.75</v>
      </c>
      <c r="R3805" s="1" t="str">
        <f>IFERROR(VLOOKUP(K3805,Proveedores!$A$2:$B$500,2,0),"Agregar")</f>
        <v>ID GROUP S.A..</v>
      </c>
      <c r="S3805" s="5">
        <f t="shared" si="59"/>
        <v>576492.75</v>
      </c>
    </row>
    <row r="3806" spans="1:19" x14ac:dyDescent="0.2">
      <c r="A3806" s="7">
        <v>44168</v>
      </c>
      <c r="B3806" s="1" t="s">
        <v>13169</v>
      </c>
      <c r="C3806" s="1" t="s">
        <v>13170</v>
      </c>
      <c r="D3806" s="1" t="s">
        <v>1621</v>
      </c>
      <c r="E3806" s="1" t="s">
        <v>13171</v>
      </c>
      <c r="F3806" s="7" t="s">
        <v>13172</v>
      </c>
      <c r="G3806" s="1" t="s">
        <v>298</v>
      </c>
      <c r="H3806" s="5">
        <v>576492.75</v>
      </c>
      <c r="I3806" s="1">
        <v>576492.75</v>
      </c>
      <c r="J3806" s="1" t="s">
        <v>299</v>
      </c>
      <c r="K3806" s="1" t="s">
        <v>2807</v>
      </c>
      <c r="L3806" s="1">
        <v>1</v>
      </c>
      <c r="M3806" s="1" t="s">
        <v>6327</v>
      </c>
      <c r="N3806" s="1" t="s">
        <v>8623</v>
      </c>
      <c r="O3806" s="1">
        <v>1</v>
      </c>
      <c r="P3806" s="1" t="s">
        <v>1665</v>
      </c>
      <c r="Q3806" s="1">
        <v>576492.75</v>
      </c>
      <c r="R3806" s="1" t="str">
        <f>IFERROR(VLOOKUP(K3806,Proveedores!$A$2:$B$500,2,0),"Agregar")</f>
        <v>ID GROUP S.A..</v>
      </c>
      <c r="S3806" s="5">
        <f t="shared" si="59"/>
        <v>576492.75</v>
      </c>
    </row>
    <row r="3807" spans="1:19" x14ac:dyDescent="0.2">
      <c r="A3807" s="7">
        <v>44169.581550925926</v>
      </c>
      <c r="B3807" s="1" t="s">
        <v>13173</v>
      </c>
      <c r="C3807" s="1" t="s">
        <v>13174</v>
      </c>
      <c r="D3807" s="1" t="s">
        <v>1713</v>
      </c>
      <c r="E3807" s="1">
        <v>135</v>
      </c>
      <c r="F3807" s="7">
        <v>44169</v>
      </c>
      <c r="G3807" s="1">
        <v>43922</v>
      </c>
      <c r="H3807" s="5">
        <v>2494800</v>
      </c>
      <c r="I3807" s="1">
        <v>2345</v>
      </c>
      <c r="J3807" s="1" t="s">
        <v>13175</v>
      </c>
      <c r="K3807" s="1" t="s">
        <v>6302</v>
      </c>
      <c r="L3807" s="1">
        <v>1</v>
      </c>
      <c r="M3807" s="1" t="s">
        <v>11397</v>
      </c>
      <c r="N3807" s="1" t="s">
        <v>12289</v>
      </c>
      <c r="O3807" s="1">
        <v>1</v>
      </c>
      <c r="P3807" s="1" t="s">
        <v>2149</v>
      </c>
      <c r="Q3807" s="1">
        <v>2494800</v>
      </c>
      <c r="R3807" s="1" t="str">
        <f>IFERROR(VLOOKUP(K3807,Proveedores!$A$2:$B$500,2,0),"Agregar")</f>
        <v>VIALERG S.A.</v>
      </c>
      <c r="S3807" s="5">
        <f t="shared" si="59"/>
        <v>2494800</v>
      </c>
    </row>
    <row r="3808" spans="1:19" x14ac:dyDescent="0.2">
      <c r="A3808" s="7">
        <v>44169.601990740739</v>
      </c>
      <c r="B3808" s="1" t="s">
        <v>13176</v>
      </c>
      <c r="C3808" s="1" t="s">
        <v>13177</v>
      </c>
      <c r="D3808" s="1" t="s">
        <v>1713</v>
      </c>
      <c r="E3808" s="1">
        <v>137</v>
      </c>
      <c r="F3808" s="7">
        <v>44169</v>
      </c>
      <c r="G3808" s="1">
        <v>43922</v>
      </c>
      <c r="H3808" s="5">
        <v>2494800</v>
      </c>
      <c r="I3808" s="1">
        <v>2346</v>
      </c>
      <c r="J3808" s="1" t="s">
        <v>13175</v>
      </c>
      <c r="K3808" s="1" t="s">
        <v>6302</v>
      </c>
      <c r="L3808" s="1">
        <v>1</v>
      </c>
      <c r="M3808" s="1" t="s">
        <v>11397</v>
      </c>
      <c r="N3808" s="1" t="s">
        <v>12289</v>
      </c>
      <c r="O3808" s="1">
        <v>1</v>
      </c>
      <c r="P3808" s="1" t="s">
        <v>2149</v>
      </c>
      <c r="Q3808" s="1">
        <v>2494800</v>
      </c>
      <c r="R3808" s="1" t="str">
        <f>IFERROR(VLOOKUP(K3808,Proveedores!$A$2:$B$500,2,0),"Agregar")</f>
        <v>VIALERG S.A.</v>
      </c>
      <c r="S3808" s="5">
        <f t="shared" si="59"/>
        <v>2494800</v>
      </c>
    </row>
    <row r="3809" spans="1:19" x14ac:dyDescent="0.2">
      <c r="A3809" s="7">
        <v>44173.496342592596</v>
      </c>
      <c r="B3809" s="1" t="s">
        <v>13178</v>
      </c>
      <c r="C3809" s="1" t="s">
        <v>13179</v>
      </c>
      <c r="D3809" s="1" t="s">
        <v>1621</v>
      </c>
      <c r="E3809" s="1" t="s">
        <v>13180</v>
      </c>
      <c r="F3809" s="7">
        <v>44169</v>
      </c>
      <c r="G3809" s="1" t="s">
        <v>692</v>
      </c>
      <c r="H3809" s="5">
        <v>5309958.4800000004</v>
      </c>
      <c r="I3809" s="1" t="s">
        <v>13181</v>
      </c>
      <c r="J3809" s="1" t="s">
        <v>12428</v>
      </c>
      <c r="K3809" s="1" t="s">
        <v>2737</v>
      </c>
      <c r="L3809" s="1">
        <v>6</v>
      </c>
      <c r="M3809" s="1" t="s">
        <v>3353</v>
      </c>
      <c r="N3809" s="1" t="s">
        <v>3532</v>
      </c>
      <c r="O3809" s="1">
        <v>58236</v>
      </c>
      <c r="P3809" s="1" t="s">
        <v>1642</v>
      </c>
      <c r="Q3809" s="1">
        <v>91.18</v>
      </c>
      <c r="R3809" s="1" t="str">
        <f>IFERROR(VLOOKUP(K3809,Proveedores!$A$2:$B$500,2,0),"Agregar")</f>
        <v>LABORATORIOS FABRA S.A.</v>
      </c>
      <c r="S3809" s="5">
        <f t="shared" si="59"/>
        <v>5309958.4800000004</v>
      </c>
    </row>
    <row r="3810" spans="1:19" x14ac:dyDescent="0.2">
      <c r="A3810" s="7">
        <v>44174.419756944444</v>
      </c>
      <c r="B3810" s="1" t="s">
        <v>13182</v>
      </c>
      <c r="C3810" s="1" t="s">
        <v>13183</v>
      </c>
      <c r="D3810" s="1" t="s">
        <v>1621</v>
      </c>
      <c r="E3810" s="1" t="s">
        <v>13184</v>
      </c>
      <c r="F3810" s="7">
        <v>44140</v>
      </c>
      <c r="G3810" s="1" t="s">
        <v>692</v>
      </c>
      <c r="H3810" s="5">
        <v>1178880</v>
      </c>
      <c r="I3810" s="1">
        <v>2227</v>
      </c>
      <c r="J3810" s="1" t="s">
        <v>692</v>
      </c>
      <c r="K3810" s="1" t="s">
        <v>702</v>
      </c>
      <c r="L3810" s="1">
        <v>25</v>
      </c>
      <c r="M3810" s="1">
        <v>3002212</v>
      </c>
      <c r="N3810" s="1" t="s">
        <v>7201</v>
      </c>
      <c r="O3810" s="1">
        <v>14736</v>
      </c>
      <c r="P3810" s="1" t="s">
        <v>7187</v>
      </c>
      <c r="Q3810" s="1">
        <v>80</v>
      </c>
      <c r="R3810" s="1" t="str">
        <f>IFERROR(VLOOKUP(K3810,Proveedores!$A$2:$B$500,2,0),"Agregar")</f>
        <v>SAVANT PHARM S.A.</v>
      </c>
      <c r="S3810" s="5">
        <f t="shared" si="59"/>
        <v>1178880</v>
      </c>
    </row>
    <row r="3811" spans="1:19" x14ac:dyDescent="0.2">
      <c r="A3811" s="7">
        <v>44174.426238425927</v>
      </c>
      <c r="B3811" s="1" t="s">
        <v>13185</v>
      </c>
      <c r="C3811" s="1" t="s">
        <v>13186</v>
      </c>
      <c r="D3811" s="1" t="s">
        <v>1713</v>
      </c>
      <c r="E3811" s="1">
        <v>140</v>
      </c>
      <c r="F3811" s="7">
        <v>44174</v>
      </c>
      <c r="G3811" s="1">
        <v>43922</v>
      </c>
      <c r="H3811" s="5">
        <v>2494800</v>
      </c>
      <c r="I3811" s="1">
        <v>140</v>
      </c>
      <c r="J3811" s="1" t="s">
        <v>13175</v>
      </c>
      <c r="K3811" s="1" t="s">
        <v>6302</v>
      </c>
      <c r="L3811" s="1">
        <v>1</v>
      </c>
      <c r="M3811" s="1" t="s">
        <v>11397</v>
      </c>
      <c r="N3811" s="1" t="s">
        <v>12074</v>
      </c>
      <c r="O3811" s="1">
        <v>1</v>
      </c>
      <c r="P3811" s="1" t="s">
        <v>2149</v>
      </c>
      <c r="Q3811" s="1">
        <v>2494800</v>
      </c>
      <c r="R3811" s="1" t="str">
        <f>IFERROR(VLOOKUP(K3811,Proveedores!$A$2:$B$500,2,0),"Agregar")</f>
        <v>VIALERG S.A.</v>
      </c>
      <c r="S3811" s="5">
        <f t="shared" si="59"/>
        <v>2494800</v>
      </c>
    </row>
    <row r="3812" spans="1:19" x14ac:dyDescent="0.2">
      <c r="A3812" s="7">
        <v>44174.447002314817</v>
      </c>
      <c r="B3812" s="1" t="s">
        <v>13187</v>
      </c>
      <c r="C3812" s="1" t="s">
        <v>13188</v>
      </c>
      <c r="D3812" s="1" t="s">
        <v>1713</v>
      </c>
      <c r="E3812" s="1">
        <v>141</v>
      </c>
      <c r="F3812" s="7">
        <v>44174</v>
      </c>
      <c r="G3812" s="1">
        <v>43922</v>
      </c>
      <c r="H3812" s="5">
        <v>2494800</v>
      </c>
      <c r="I3812" s="1">
        <v>2356</v>
      </c>
      <c r="J3812" s="1" t="s">
        <v>13175</v>
      </c>
      <c r="K3812" s="1" t="s">
        <v>6302</v>
      </c>
      <c r="L3812" s="1">
        <v>1</v>
      </c>
      <c r="M3812" s="1" t="s">
        <v>11397</v>
      </c>
      <c r="N3812" s="1" t="s">
        <v>12074</v>
      </c>
      <c r="O3812" s="1">
        <v>1</v>
      </c>
      <c r="P3812" s="1" t="s">
        <v>2149</v>
      </c>
      <c r="Q3812" s="1">
        <v>2494800</v>
      </c>
      <c r="R3812" s="1" t="str">
        <f>IFERROR(VLOOKUP(K3812,Proveedores!$A$2:$B$500,2,0),"Agregar")</f>
        <v>VIALERG S.A.</v>
      </c>
      <c r="S3812" s="5">
        <f t="shared" si="59"/>
        <v>2494800</v>
      </c>
    </row>
    <row r="3813" spans="1:19" x14ac:dyDescent="0.2">
      <c r="A3813" s="7">
        <v>44174.454988425925</v>
      </c>
      <c r="B3813" s="1" t="s">
        <v>13189</v>
      </c>
      <c r="C3813" s="1" t="s">
        <v>13190</v>
      </c>
      <c r="D3813" s="1" t="s">
        <v>1713</v>
      </c>
      <c r="E3813" s="1">
        <v>142</v>
      </c>
      <c r="F3813" s="7">
        <v>44174</v>
      </c>
      <c r="G3813" s="1">
        <v>43922</v>
      </c>
      <c r="H3813" s="5">
        <v>2494800</v>
      </c>
      <c r="I3813" s="1">
        <v>2357</v>
      </c>
      <c r="J3813" s="1" t="s">
        <v>13175</v>
      </c>
      <c r="K3813" s="1" t="s">
        <v>6302</v>
      </c>
      <c r="L3813" s="1">
        <v>1</v>
      </c>
      <c r="M3813" s="1" t="s">
        <v>11397</v>
      </c>
      <c r="N3813" s="1" t="s">
        <v>12074</v>
      </c>
      <c r="O3813" s="1">
        <v>1</v>
      </c>
      <c r="P3813" s="1" t="s">
        <v>2149</v>
      </c>
      <c r="Q3813" s="1">
        <v>2494800</v>
      </c>
      <c r="R3813" s="1" t="str">
        <f>IFERROR(VLOOKUP(K3813,Proveedores!$A$2:$B$500,2,0),"Agregar")</f>
        <v>VIALERG S.A.</v>
      </c>
      <c r="S3813" s="5">
        <f t="shared" si="59"/>
        <v>2494800</v>
      </c>
    </row>
    <row r="3814" spans="1:19" x14ac:dyDescent="0.2">
      <c r="A3814" s="7">
        <v>44174.46230324074</v>
      </c>
      <c r="B3814" s="1" t="s">
        <v>13191</v>
      </c>
      <c r="C3814" s="1" t="s">
        <v>13192</v>
      </c>
      <c r="D3814" s="1" t="s">
        <v>1713</v>
      </c>
      <c r="E3814" s="1">
        <v>143</v>
      </c>
      <c r="F3814" s="7">
        <v>44174</v>
      </c>
      <c r="G3814" s="1">
        <v>43922</v>
      </c>
      <c r="H3814" s="5">
        <v>2494800</v>
      </c>
      <c r="I3814" s="1">
        <v>2358</v>
      </c>
      <c r="J3814" s="1" t="s">
        <v>13175</v>
      </c>
      <c r="K3814" s="1" t="s">
        <v>6302</v>
      </c>
      <c r="L3814" s="1">
        <v>1</v>
      </c>
      <c r="M3814" s="1" t="s">
        <v>11397</v>
      </c>
      <c r="N3814" s="1" t="s">
        <v>12074</v>
      </c>
      <c r="O3814" s="1">
        <v>1</v>
      </c>
      <c r="P3814" s="1" t="s">
        <v>2149</v>
      </c>
      <c r="Q3814" s="1">
        <v>2494800</v>
      </c>
      <c r="R3814" s="1" t="str">
        <f>IFERROR(VLOOKUP(K3814,Proveedores!$A$2:$B$500,2,0),"Agregar")</f>
        <v>VIALERG S.A.</v>
      </c>
      <c r="S3814" s="5">
        <f t="shared" si="59"/>
        <v>2494800</v>
      </c>
    </row>
    <row r="3815" spans="1:19" x14ac:dyDescent="0.2">
      <c r="A3815" s="7">
        <v>44174.474641203706</v>
      </c>
      <c r="B3815" s="1" t="s">
        <v>13193</v>
      </c>
      <c r="C3815" s="1" t="s">
        <v>13194</v>
      </c>
      <c r="D3815" s="1" t="s">
        <v>1713</v>
      </c>
      <c r="E3815" s="1">
        <v>144</v>
      </c>
      <c r="F3815" s="7">
        <v>44174</v>
      </c>
      <c r="G3815" s="1">
        <v>43922</v>
      </c>
      <c r="H3815" s="5">
        <v>676620</v>
      </c>
      <c r="I3815" s="1">
        <v>2359</v>
      </c>
      <c r="J3815" s="1" t="s">
        <v>13175</v>
      </c>
      <c r="K3815" s="1" t="s">
        <v>6302</v>
      </c>
      <c r="L3815" s="1">
        <v>1</v>
      </c>
      <c r="M3815" s="1" t="s">
        <v>11397</v>
      </c>
      <c r="N3815" s="1" t="s">
        <v>12074</v>
      </c>
      <c r="O3815" s="1">
        <v>1</v>
      </c>
      <c r="P3815" s="1" t="s">
        <v>2149</v>
      </c>
      <c r="Q3815" s="1">
        <v>676620</v>
      </c>
      <c r="R3815" s="1" t="str">
        <f>IFERROR(VLOOKUP(K3815,Proveedores!$A$2:$B$500,2,0),"Agregar")</f>
        <v>VIALERG S.A.</v>
      </c>
      <c r="S3815" s="5">
        <f t="shared" si="59"/>
        <v>676620</v>
      </c>
    </row>
    <row r="3816" spans="1:19" x14ac:dyDescent="0.2">
      <c r="A3816" s="7">
        <v>44174.520960648151</v>
      </c>
      <c r="B3816" s="1" t="s">
        <v>13195</v>
      </c>
      <c r="C3816" s="1" t="s">
        <v>13196</v>
      </c>
      <c r="D3816" s="1" t="s">
        <v>1621</v>
      </c>
      <c r="E3816" s="1" t="s">
        <v>13197</v>
      </c>
      <c r="F3816" s="7">
        <v>44153</v>
      </c>
      <c r="G3816" s="1" t="s">
        <v>865</v>
      </c>
      <c r="H3816" s="5">
        <v>13836420</v>
      </c>
      <c r="I3816" s="1">
        <v>2361</v>
      </c>
      <c r="J3816" s="1" t="s">
        <v>866</v>
      </c>
      <c r="K3816" s="1" t="s">
        <v>334</v>
      </c>
      <c r="L3816" s="1">
        <v>1</v>
      </c>
      <c r="M3816" s="1" t="s">
        <v>13198</v>
      </c>
      <c r="N3816" s="1" t="s">
        <v>13199</v>
      </c>
      <c r="O3816" s="1">
        <v>13140</v>
      </c>
      <c r="P3816" s="1" t="s">
        <v>13200</v>
      </c>
      <c r="Q3816" s="1">
        <v>1053</v>
      </c>
      <c r="R3816" s="1" t="str">
        <f>IFERROR(VLOOKUP(K3816,Proveedores!$A$2:$B$500,2,0),"Agregar")</f>
        <v>ROFINA SAICF</v>
      </c>
      <c r="S3816" s="5">
        <f t="shared" si="59"/>
        <v>13836420</v>
      </c>
    </row>
    <row r="3817" spans="1:19" x14ac:dyDescent="0.2">
      <c r="A3817" s="7">
        <v>44174.532025462962</v>
      </c>
      <c r="B3817" s="1" t="s">
        <v>13201</v>
      </c>
      <c r="C3817" s="1" t="s">
        <v>13202</v>
      </c>
      <c r="D3817" s="1" t="s">
        <v>1621</v>
      </c>
      <c r="E3817" s="1" t="s">
        <v>13203</v>
      </c>
      <c r="F3817" s="7">
        <v>44062</v>
      </c>
      <c r="G3817" s="1" t="s">
        <v>1344</v>
      </c>
      <c r="H3817" s="5">
        <v>33219630</v>
      </c>
      <c r="I3817" s="1" t="s">
        <v>3415</v>
      </c>
      <c r="J3817" s="1" t="s">
        <v>1345</v>
      </c>
      <c r="K3817" s="1" t="s">
        <v>310</v>
      </c>
      <c r="L3817" s="1">
        <v>2</v>
      </c>
      <c r="M3817" s="1" t="s">
        <v>2168</v>
      </c>
      <c r="N3817" s="1" t="s">
        <v>8045</v>
      </c>
      <c r="O3817" s="1">
        <v>141060</v>
      </c>
      <c r="P3817" s="1" t="s">
        <v>13204</v>
      </c>
      <c r="Q3817" s="1">
        <v>235.5</v>
      </c>
      <c r="R3817" s="1" t="str">
        <f>IFERROR(VLOOKUP(K3817,Proveedores!$A$2:$B$500,2,0),"Agregar")</f>
        <v>MSD ARGENTINA SRL</v>
      </c>
      <c r="S3817" s="5">
        <f t="shared" si="59"/>
        <v>33219630</v>
      </c>
    </row>
    <row r="3818" spans="1:19" x14ac:dyDescent="0.2">
      <c r="A3818" s="7">
        <v>44174.537349537037</v>
      </c>
      <c r="B3818" s="1" t="s">
        <v>13205</v>
      </c>
      <c r="C3818" s="1" t="s">
        <v>13206</v>
      </c>
      <c r="D3818" s="1" t="s">
        <v>1621</v>
      </c>
      <c r="E3818" s="1" t="s">
        <v>13207</v>
      </c>
      <c r="F3818" s="7">
        <v>44062</v>
      </c>
      <c r="G3818" s="1" t="s">
        <v>1344</v>
      </c>
      <c r="H3818" s="5">
        <v>53679870</v>
      </c>
      <c r="I3818" s="1" t="s">
        <v>3415</v>
      </c>
      <c r="J3818" s="1" t="s">
        <v>1345</v>
      </c>
      <c r="K3818" s="1" t="s">
        <v>310</v>
      </c>
      <c r="L3818" s="1">
        <v>2</v>
      </c>
      <c r="M3818" s="1" t="s">
        <v>13208</v>
      </c>
      <c r="N3818" s="1" t="s">
        <v>9619</v>
      </c>
      <c r="O3818" s="1">
        <v>227940</v>
      </c>
      <c r="P3818" s="1" t="s">
        <v>1917</v>
      </c>
      <c r="Q3818" s="1">
        <v>235.5</v>
      </c>
      <c r="R3818" s="1" t="str">
        <f>IFERROR(VLOOKUP(K3818,Proveedores!$A$2:$B$500,2,0),"Agregar")</f>
        <v>MSD ARGENTINA SRL</v>
      </c>
      <c r="S3818" s="5">
        <f t="shared" si="59"/>
        <v>53679870</v>
      </c>
    </row>
    <row r="3819" spans="1:19" x14ac:dyDescent="0.2">
      <c r="A3819" s="7">
        <v>44174.602349537039</v>
      </c>
      <c r="B3819" s="1" t="s">
        <v>13209</v>
      </c>
      <c r="C3819" s="1" t="s">
        <v>13210</v>
      </c>
      <c r="D3819" s="1" t="s">
        <v>1621</v>
      </c>
      <c r="E3819" s="1" t="s">
        <v>13211</v>
      </c>
      <c r="F3819" s="7">
        <v>44099</v>
      </c>
      <c r="G3819" s="1" t="s">
        <v>1344</v>
      </c>
      <c r="H3819" s="5">
        <v>59346000</v>
      </c>
      <c r="I3819" s="1" t="s">
        <v>3415</v>
      </c>
      <c r="J3819" s="1" t="s">
        <v>1345</v>
      </c>
      <c r="K3819" s="1" t="s">
        <v>310</v>
      </c>
      <c r="L3819" s="1">
        <v>2</v>
      </c>
      <c r="M3819" s="1" t="s">
        <v>13208</v>
      </c>
      <c r="N3819" s="1" t="s">
        <v>9619</v>
      </c>
      <c r="O3819" s="1">
        <v>252000</v>
      </c>
      <c r="P3819" s="1" t="s">
        <v>1917</v>
      </c>
      <c r="Q3819" s="1">
        <v>235.5</v>
      </c>
      <c r="R3819" s="1" t="str">
        <f>IFERROR(VLOOKUP(K3819,Proveedores!$A$2:$B$500,2,0),"Agregar")</f>
        <v>MSD ARGENTINA SRL</v>
      </c>
      <c r="S3819" s="5">
        <f t="shared" si="59"/>
        <v>59346000</v>
      </c>
    </row>
    <row r="3820" spans="1:19" x14ac:dyDescent="0.2">
      <c r="A3820" s="7">
        <v>44174.608148148145</v>
      </c>
      <c r="B3820" s="1" t="s">
        <v>13212</v>
      </c>
      <c r="C3820" s="1" t="s">
        <v>13213</v>
      </c>
      <c r="D3820" s="1" t="s">
        <v>1621</v>
      </c>
      <c r="E3820" s="1" t="s">
        <v>13214</v>
      </c>
      <c r="F3820" s="7">
        <v>44099</v>
      </c>
      <c r="G3820" s="1" t="s">
        <v>1344</v>
      </c>
      <c r="H3820" s="5">
        <v>27553500</v>
      </c>
      <c r="I3820" s="1" t="s">
        <v>3415</v>
      </c>
      <c r="J3820" s="1" t="s">
        <v>1345</v>
      </c>
      <c r="K3820" s="1" t="s">
        <v>310</v>
      </c>
      <c r="L3820" s="1">
        <v>2</v>
      </c>
      <c r="M3820" s="1" t="s">
        <v>13208</v>
      </c>
      <c r="N3820" s="1" t="s">
        <v>8049</v>
      </c>
      <c r="O3820" s="1">
        <v>117000</v>
      </c>
      <c r="P3820" s="1" t="s">
        <v>1819</v>
      </c>
      <c r="Q3820" s="1">
        <v>235.5</v>
      </c>
      <c r="R3820" s="1" t="str">
        <f>IFERROR(VLOOKUP(K3820,Proveedores!$A$2:$B$500,2,0),"Agregar")</f>
        <v>MSD ARGENTINA SRL</v>
      </c>
      <c r="S3820" s="5">
        <f t="shared" si="59"/>
        <v>27553500</v>
      </c>
    </row>
    <row r="3821" spans="1:19" x14ac:dyDescent="0.2">
      <c r="A3821" s="7">
        <v>44174.611678240741</v>
      </c>
      <c r="B3821" s="1" t="s">
        <v>13215</v>
      </c>
      <c r="C3821" s="1" t="s">
        <v>13216</v>
      </c>
      <c r="D3821" s="1" t="s">
        <v>1621</v>
      </c>
      <c r="E3821" s="1" t="s">
        <v>13217</v>
      </c>
      <c r="F3821" s="7">
        <v>44166</v>
      </c>
      <c r="G3821" s="1" t="s">
        <v>601</v>
      </c>
      <c r="H3821" s="5">
        <v>88422.91</v>
      </c>
      <c r="I3821" s="1" t="s">
        <v>13218</v>
      </c>
      <c r="J3821" s="1" t="s">
        <v>602</v>
      </c>
      <c r="K3821" s="1" t="s">
        <v>12282</v>
      </c>
      <c r="L3821" s="1">
        <v>1</v>
      </c>
      <c r="M3821" s="1">
        <v>401200</v>
      </c>
      <c r="N3821" s="1" t="s">
        <v>13219</v>
      </c>
      <c r="O3821" s="1">
        <v>1536.9</v>
      </c>
      <c r="P3821" s="1" t="s">
        <v>12284</v>
      </c>
      <c r="Q3821" s="1">
        <v>46.214165000000001</v>
      </c>
      <c r="R3821" s="1" t="str">
        <f>IFERROR(VLOOKUP(K3821,Proveedores!$A$2:$B$500,2,0),"Agregar")</f>
        <v>YPF S.A.</v>
      </c>
      <c r="S3821" s="5">
        <f t="shared" si="59"/>
        <v>71026.550188500012</v>
      </c>
    </row>
    <row r="3822" spans="1:19" x14ac:dyDescent="0.2">
      <c r="A3822" s="7">
        <v>44174.614699074074</v>
      </c>
      <c r="B3822" s="1" t="s">
        <v>13220</v>
      </c>
      <c r="C3822" s="1" t="s">
        <v>13221</v>
      </c>
      <c r="D3822" s="1" t="s">
        <v>1621</v>
      </c>
      <c r="E3822" s="1" t="s">
        <v>13222</v>
      </c>
      <c r="F3822" s="7">
        <v>44062</v>
      </c>
      <c r="G3822" s="1" t="s">
        <v>1344</v>
      </c>
      <c r="H3822" s="5">
        <v>1528569</v>
      </c>
      <c r="I3822" s="1" t="s">
        <v>3415</v>
      </c>
      <c r="J3822" s="1" t="s">
        <v>1345</v>
      </c>
      <c r="K3822" s="1" t="s">
        <v>310</v>
      </c>
      <c r="L3822" s="1">
        <v>1</v>
      </c>
      <c r="M3822" s="1" t="s">
        <v>12757</v>
      </c>
      <c r="N3822" s="1" t="s">
        <v>13223</v>
      </c>
      <c r="O3822" s="1">
        <v>6300</v>
      </c>
      <c r="P3822" s="1" t="s">
        <v>1917</v>
      </c>
      <c r="Q3822" s="1">
        <v>242.63</v>
      </c>
      <c r="R3822" s="1" t="str">
        <f>IFERROR(VLOOKUP(K3822,Proveedores!$A$2:$B$500,2,0),"Agregar")</f>
        <v>MSD ARGENTINA SRL</v>
      </c>
      <c r="S3822" s="5">
        <f t="shared" si="59"/>
        <v>1528569</v>
      </c>
    </row>
    <row r="3823" spans="1:19" x14ac:dyDescent="0.2">
      <c r="A3823" s="7">
        <v>44174.622013888889</v>
      </c>
      <c r="B3823" s="1" t="s">
        <v>13224</v>
      </c>
      <c r="C3823" s="1" t="s">
        <v>13225</v>
      </c>
      <c r="D3823" s="1" t="s">
        <v>1621</v>
      </c>
      <c r="E3823" s="1" t="s">
        <v>13226</v>
      </c>
      <c r="F3823" s="7">
        <v>44099</v>
      </c>
      <c r="G3823" s="1" t="s">
        <v>1344</v>
      </c>
      <c r="H3823" s="5">
        <v>1528569</v>
      </c>
      <c r="I3823" s="1" t="s">
        <v>3415</v>
      </c>
      <c r="J3823" s="1" t="s">
        <v>1345</v>
      </c>
      <c r="K3823" s="1" t="s">
        <v>310</v>
      </c>
      <c r="L3823" s="1">
        <v>1</v>
      </c>
      <c r="M3823" s="1" t="s">
        <v>12757</v>
      </c>
      <c r="N3823" s="1" t="s">
        <v>13227</v>
      </c>
      <c r="O3823" s="1">
        <v>6300</v>
      </c>
      <c r="P3823" s="1" t="s">
        <v>1917</v>
      </c>
      <c r="Q3823" s="1">
        <v>242.63</v>
      </c>
      <c r="R3823" s="1" t="str">
        <f>IFERROR(VLOOKUP(K3823,Proveedores!$A$2:$B$500,2,0),"Agregar")</f>
        <v>MSD ARGENTINA SRL</v>
      </c>
      <c r="S3823" s="5">
        <f t="shared" si="59"/>
        <v>1528569</v>
      </c>
    </row>
    <row r="3824" spans="1:19" x14ac:dyDescent="0.2">
      <c r="A3824" s="7">
        <v>44174.632465277777</v>
      </c>
      <c r="B3824" s="1" t="s">
        <v>13228</v>
      </c>
      <c r="C3824" s="1" t="s">
        <v>13229</v>
      </c>
      <c r="D3824" s="1" t="s">
        <v>1621</v>
      </c>
      <c r="E3824" s="1" t="s">
        <v>13230</v>
      </c>
      <c r="F3824" s="7">
        <v>44174</v>
      </c>
      <c r="G3824" s="1" t="s">
        <v>142</v>
      </c>
      <c r="H3824" s="5">
        <v>1650440</v>
      </c>
      <c r="I3824" s="1">
        <v>1</v>
      </c>
      <c r="J3824" s="1" t="s">
        <v>1120</v>
      </c>
      <c r="K3824" s="1" t="s">
        <v>146</v>
      </c>
      <c r="L3824" s="1">
        <v>5</v>
      </c>
      <c r="M3824" s="1" t="s">
        <v>4916</v>
      </c>
      <c r="N3824" s="1" t="s">
        <v>2316</v>
      </c>
      <c r="O3824" s="1">
        <v>1</v>
      </c>
      <c r="P3824" s="1" t="s">
        <v>2316</v>
      </c>
      <c r="Q3824" s="1">
        <v>1650440</v>
      </c>
      <c r="R3824" s="1" t="str">
        <f>IFERROR(VLOOKUP(K3824,Proveedores!$A$2:$B$500,2,0),"Agregar")</f>
        <v>SUIZO ARGENTINA S.A.</v>
      </c>
      <c r="S3824" s="5">
        <f t="shared" si="59"/>
        <v>1650440</v>
      </c>
    </row>
    <row r="3825" spans="1:19" x14ac:dyDescent="0.2">
      <c r="A3825" s="7">
        <v>44174.756099537037</v>
      </c>
      <c r="B3825" s="1" t="s">
        <v>13231</v>
      </c>
      <c r="C3825" s="1" t="s">
        <v>13232</v>
      </c>
      <c r="D3825" s="1" t="s">
        <v>1621</v>
      </c>
      <c r="E3825" s="1" t="s">
        <v>13233</v>
      </c>
      <c r="F3825" s="7">
        <v>44167</v>
      </c>
      <c r="G3825" s="1" t="s">
        <v>692</v>
      </c>
      <c r="H3825" s="5">
        <v>2260214.2799999998</v>
      </c>
      <c r="I3825" s="1" t="s">
        <v>1816</v>
      </c>
      <c r="J3825" s="1" t="s">
        <v>1254</v>
      </c>
      <c r="K3825" s="1" t="s">
        <v>1847</v>
      </c>
      <c r="L3825" s="1">
        <v>18</v>
      </c>
      <c r="M3825" s="1" t="s">
        <v>2308</v>
      </c>
      <c r="N3825" s="1" t="s">
        <v>2354</v>
      </c>
      <c r="O3825" s="1">
        <v>59652</v>
      </c>
      <c r="P3825" s="1" t="s">
        <v>2310</v>
      </c>
      <c r="Q3825" s="1">
        <v>37.89</v>
      </c>
      <c r="R3825" s="1" t="str">
        <f>IFERROR(VLOOKUP(K3825,Proveedores!$A$2:$B$500,2,0),"Agregar")</f>
        <v xml:space="preserve">LAFEDAR S.A. </v>
      </c>
      <c r="S3825" s="5">
        <f t="shared" si="59"/>
        <v>2260214.2800000003</v>
      </c>
    </row>
    <row r="3826" spans="1:19" x14ac:dyDescent="0.2">
      <c r="A3826" s="7">
        <v>44175</v>
      </c>
      <c r="B3826" s="1" t="s">
        <v>13234</v>
      </c>
      <c r="C3826" s="1" t="s">
        <v>13235</v>
      </c>
      <c r="D3826" s="1" t="s">
        <v>1621</v>
      </c>
      <c r="E3826" s="1" t="s">
        <v>13236</v>
      </c>
      <c r="F3826" s="7" t="s">
        <v>13237</v>
      </c>
      <c r="G3826" s="1" t="s">
        <v>692</v>
      </c>
      <c r="H3826" s="5">
        <v>0</v>
      </c>
      <c r="I3826" s="1">
        <v>5188201.76</v>
      </c>
      <c r="J3826" s="1" t="s">
        <v>704</v>
      </c>
      <c r="K3826" s="1" t="s">
        <v>2399</v>
      </c>
      <c r="L3826" s="1">
        <v>18</v>
      </c>
      <c r="M3826" s="1" t="s">
        <v>1995</v>
      </c>
      <c r="N3826" s="1" t="s">
        <v>7994</v>
      </c>
      <c r="O3826" s="1">
        <v>120712</v>
      </c>
      <c r="P3826" s="1" t="s">
        <v>1892</v>
      </c>
      <c r="Q3826" s="1">
        <v>42.98</v>
      </c>
      <c r="R3826" s="1" t="str">
        <f>IFERROR(VLOOKUP(K3826,Proveedores!$A$2:$B$500,2,0),"Agregar")</f>
        <v>PRO MED INTERNACIONAL SA</v>
      </c>
      <c r="S3826" s="5">
        <f t="shared" si="59"/>
        <v>5188201.76</v>
      </c>
    </row>
    <row r="3827" spans="1:19" x14ac:dyDescent="0.2">
      <c r="A3827" s="7">
        <v>44176</v>
      </c>
      <c r="B3827" s="1" t="s">
        <v>13238</v>
      </c>
      <c r="C3827" s="1" t="s">
        <v>13239</v>
      </c>
      <c r="D3827" s="1" t="s">
        <v>1621</v>
      </c>
      <c r="E3827" s="1" t="s">
        <v>13240</v>
      </c>
      <c r="F3827" s="7" t="s">
        <v>13082</v>
      </c>
      <c r="G3827" s="1" t="s">
        <v>692</v>
      </c>
      <c r="H3827" s="5">
        <v>2257637.7599999998</v>
      </c>
      <c r="I3827" s="1" t="s">
        <v>1816</v>
      </c>
      <c r="J3827" s="1" t="s">
        <v>1254</v>
      </c>
      <c r="K3827" s="1" t="s">
        <v>1847</v>
      </c>
      <c r="L3827" s="1">
        <v>18</v>
      </c>
      <c r="M3827" s="1" t="s">
        <v>2308</v>
      </c>
      <c r="N3827" s="1" t="s">
        <v>2354</v>
      </c>
      <c r="O3827" s="1">
        <v>59584</v>
      </c>
      <c r="P3827" s="1" t="s">
        <v>2310</v>
      </c>
      <c r="Q3827" s="1">
        <v>37.89</v>
      </c>
      <c r="R3827" s="1" t="str">
        <f>IFERROR(VLOOKUP(K3827,Proveedores!$A$2:$B$500,2,0),"Agregar")</f>
        <v xml:space="preserve">LAFEDAR S.A. </v>
      </c>
      <c r="S3827" s="5">
        <f t="shared" si="59"/>
        <v>2257637.7600000002</v>
      </c>
    </row>
    <row r="3828" spans="1:19" x14ac:dyDescent="0.2">
      <c r="A3828" s="7">
        <v>44176</v>
      </c>
      <c r="B3828" s="1" t="s">
        <v>13241</v>
      </c>
      <c r="C3828" s="1" t="s">
        <v>13242</v>
      </c>
      <c r="D3828" s="1" t="s">
        <v>1621</v>
      </c>
      <c r="E3828" s="1" t="s">
        <v>13243</v>
      </c>
      <c r="F3828" s="7" t="s">
        <v>13244</v>
      </c>
      <c r="G3828" s="1" t="s">
        <v>692</v>
      </c>
      <c r="H3828" s="5">
        <v>2258244</v>
      </c>
      <c r="I3828" s="1" t="s">
        <v>1816</v>
      </c>
      <c r="J3828" s="1" t="s">
        <v>1254</v>
      </c>
      <c r="K3828" s="1" t="s">
        <v>1847</v>
      </c>
      <c r="L3828" s="1">
        <v>18</v>
      </c>
      <c r="M3828" s="1" t="s">
        <v>2308</v>
      </c>
      <c r="N3828" s="1" t="s">
        <v>2354</v>
      </c>
      <c r="O3828" s="1">
        <v>59600</v>
      </c>
      <c r="P3828" s="1" t="s">
        <v>2310</v>
      </c>
      <c r="Q3828" s="1">
        <v>37.89</v>
      </c>
      <c r="R3828" s="1" t="str">
        <f>IFERROR(VLOOKUP(K3828,Proveedores!$A$2:$B$500,2,0),"Agregar")</f>
        <v xml:space="preserve">LAFEDAR S.A. </v>
      </c>
      <c r="S3828" s="5">
        <f t="shared" si="59"/>
        <v>2258244</v>
      </c>
    </row>
    <row r="3829" spans="1:19" x14ac:dyDescent="0.2">
      <c r="A3829" s="7">
        <v>44176</v>
      </c>
      <c r="B3829" s="1" t="s">
        <v>13245</v>
      </c>
      <c r="C3829" s="1" t="s">
        <v>13246</v>
      </c>
      <c r="D3829" s="1" t="s">
        <v>1713</v>
      </c>
      <c r="E3829" s="1" t="s">
        <v>13247</v>
      </c>
      <c r="F3829" s="7" t="s">
        <v>13248</v>
      </c>
      <c r="G3829" s="1" t="s">
        <v>8644</v>
      </c>
      <c r="H3829" s="5">
        <v>290400</v>
      </c>
      <c r="I3829" s="1" t="s">
        <v>8767</v>
      </c>
      <c r="J3829" s="1" t="s">
        <v>13121</v>
      </c>
      <c r="K3829" s="1" t="s">
        <v>8843</v>
      </c>
      <c r="L3829" s="1" t="s">
        <v>11302</v>
      </c>
      <c r="M3829" s="1" t="s">
        <v>11303</v>
      </c>
      <c r="N3829" s="1" t="s">
        <v>13249</v>
      </c>
      <c r="O3829" s="1">
        <v>2000</v>
      </c>
      <c r="P3829" s="1" t="s">
        <v>7528</v>
      </c>
      <c r="Q3829" s="1" t="s">
        <v>12395</v>
      </c>
      <c r="R3829" s="1" t="str">
        <f>IFERROR(VLOOKUP(K3829,Proveedores!$A$2:$B$500,2,0),"Agregar")</f>
        <v>FORMAS PUBLICITARIAS SA</v>
      </c>
      <c r="S3829" s="5" t="e">
        <f t="shared" si="59"/>
        <v>#VALUE!</v>
      </c>
    </row>
    <row r="3830" spans="1:19" x14ac:dyDescent="0.2">
      <c r="A3830" s="7">
        <v>44176</v>
      </c>
      <c r="B3830" s="1" t="s">
        <v>13250</v>
      </c>
      <c r="C3830" s="1" t="s">
        <v>13251</v>
      </c>
      <c r="D3830" s="1" t="s">
        <v>1713</v>
      </c>
      <c r="E3830" s="1" t="s">
        <v>13247</v>
      </c>
      <c r="F3830" s="7" t="s">
        <v>13248</v>
      </c>
      <c r="G3830" s="1" t="s">
        <v>27</v>
      </c>
      <c r="H3830" s="5">
        <v>290400</v>
      </c>
      <c r="I3830" s="1" t="s">
        <v>8767</v>
      </c>
      <c r="J3830" s="1" t="s">
        <v>1429</v>
      </c>
      <c r="K3830" s="1" t="s">
        <v>8843</v>
      </c>
      <c r="L3830" s="1" t="s">
        <v>11302</v>
      </c>
      <c r="M3830" s="1" t="s">
        <v>11303</v>
      </c>
      <c r="N3830" s="1" t="s">
        <v>13249</v>
      </c>
      <c r="O3830" s="1">
        <v>2000</v>
      </c>
      <c r="P3830" s="1" t="s">
        <v>7528</v>
      </c>
      <c r="Q3830" s="1" t="s">
        <v>12395</v>
      </c>
      <c r="R3830" s="1" t="str">
        <f>IFERROR(VLOOKUP(K3830,Proveedores!$A$2:$B$500,2,0),"Agregar")</f>
        <v>FORMAS PUBLICITARIAS SA</v>
      </c>
      <c r="S3830" s="5" t="e">
        <f t="shared" si="59"/>
        <v>#VALUE!</v>
      </c>
    </row>
    <row r="3831" spans="1:19" x14ac:dyDescent="0.2">
      <c r="A3831" s="7">
        <v>44176</v>
      </c>
      <c r="B3831" s="1" t="s">
        <v>13252</v>
      </c>
      <c r="C3831" s="1" t="s">
        <v>13253</v>
      </c>
      <c r="D3831" s="1" t="s">
        <v>1621</v>
      </c>
      <c r="E3831" s="1" t="s">
        <v>13254</v>
      </c>
      <c r="F3831" s="7" t="s">
        <v>13237</v>
      </c>
      <c r="G3831" s="1" t="s">
        <v>692</v>
      </c>
      <c r="H3831" s="5">
        <v>671143</v>
      </c>
      <c r="I3831" s="1" t="s">
        <v>13255</v>
      </c>
      <c r="J3831" s="1" t="s">
        <v>1258</v>
      </c>
      <c r="K3831" s="1" t="s">
        <v>2737</v>
      </c>
      <c r="L3831" s="1">
        <v>23</v>
      </c>
      <c r="M3831" s="1" t="s">
        <v>3521</v>
      </c>
      <c r="N3831" s="1" t="s">
        <v>3522</v>
      </c>
      <c r="O3831" s="1">
        <v>9350</v>
      </c>
      <c r="P3831" s="1" t="s">
        <v>1642</v>
      </c>
      <c r="Q3831" s="1">
        <v>71.78</v>
      </c>
      <c r="R3831" s="1" t="str">
        <f>IFERROR(VLOOKUP(K3831,Proveedores!$A$2:$B$500,2,0),"Agregar")</f>
        <v>LABORATORIOS FABRA S.A.</v>
      </c>
      <c r="S3831" s="5">
        <f t="shared" si="59"/>
        <v>671143</v>
      </c>
    </row>
    <row r="3832" spans="1:19" x14ac:dyDescent="0.2">
      <c r="A3832" s="7">
        <v>44176</v>
      </c>
      <c r="B3832" s="1" t="s">
        <v>13256</v>
      </c>
      <c r="C3832" s="1" t="s">
        <v>13257</v>
      </c>
      <c r="D3832" s="1" t="s">
        <v>1621</v>
      </c>
      <c r="E3832" s="1" t="s">
        <v>13258</v>
      </c>
      <c r="F3832" s="7" t="s">
        <v>13237</v>
      </c>
      <c r="G3832" s="1" t="s">
        <v>692</v>
      </c>
      <c r="H3832" s="5">
        <v>1170960</v>
      </c>
      <c r="I3832" s="1" t="s">
        <v>13259</v>
      </c>
      <c r="J3832" s="1" t="s">
        <v>1258</v>
      </c>
      <c r="K3832" s="1" t="s">
        <v>2737</v>
      </c>
      <c r="L3832" s="1">
        <v>45</v>
      </c>
      <c r="M3832" s="1" t="s">
        <v>4425</v>
      </c>
      <c r="N3832" s="1" t="s">
        <v>13260</v>
      </c>
      <c r="O3832" s="1">
        <v>172200</v>
      </c>
      <c r="P3832" s="1" t="s">
        <v>1819</v>
      </c>
      <c r="Q3832" s="1">
        <v>6.8</v>
      </c>
      <c r="R3832" s="1" t="str">
        <f>IFERROR(VLOOKUP(K3832,Proveedores!$A$2:$B$500,2,0),"Agregar")</f>
        <v>LABORATORIOS FABRA S.A.</v>
      </c>
      <c r="S3832" s="5">
        <f t="shared" si="59"/>
        <v>1170960</v>
      </c>
    </row>
    <row r="3833" spans="1:19" x14ac:dyDescent="0.2">
      <c r="A3833" s="7">
        <v>44179</v>
      </c>
      <c r="B3833" s="1" t="s">
        <v>13261</v>
      </c>
      <c r="C3833" s="1" t="s">
        <v>13262</v>
      </c>
      <c r="D3833" s="1" t="s">
        <v>1621</v>
      </c>
      <c r="E3833" s="1">
        <v>200000083</v>
      </c>
      <c r="F3833" s="7" t="s">
        <v>13263</v>
      </c>
      <c r="G3833" s="1" t="s">
        <v>692</v>
      </c>
      <c r="H3833" s="5">
        <v>1634865.6</v>
      </c>
      <c r="I3833" s="1">
        <v>2068</v>
      </c>
      <c r="J3833" s="1" t="s">
        <v>1265</v>
      </c>
      <c r="K3833" s="1" t="s">
        <v>13264</v>
      </c>
      <c r="L3833" s="1">
        <v>21</v>
      </c>
      <c r="M3833" s="1" t="s">
        <v>5116</v>
      </c>
      <c r="N3833" s="1" t="s">
        <v>13265</v>
      </c>
      <c r="O3833" s="1">
        <v>1318440</v>
      </c>
      <c r="P3833" s="1" t="s">
        <v>3482</v>
      </c>
      <c r="Q3833" s="1">
        <v>1.24</v>
      </c>
      <c r="R3833" s="1" t="str">
        <f>IFERROR(VLOOKUP(K3833,Proveedores!$A$2:$B$500,2,0),"Agregar")</f>
        <v>Fideicomiso Programa Provincial de Producción Pública de Medicamentos</v>
      </c>
      <c r="S3833" s="5">
        <f t="shared" si="59"/>
        <v>1634865.6</v>
      </c>
    </row>
    <row r="3834" spans="1:19" x14ac:dyDescent="0.2">
      <c r="A3834" s="7">
        <v>44179</v>
      </c>
      <c r="B3834" s="1" t="s">
        <v>13266</v>
      </c>
      <c r="C3834" s="1" t="s">
        <v>13267</v>
      </c>
      <c r="D3834" s="1" t="s">
        <v>1621</v>
      </c>
      <c r="E3834" s="1" t="s">
        <v>13268</v>
      </c>
      <c r="F3834" s="7" t="s">
        <v>13248</v>
      </c>
      <c r="G3834" s="1" t="s">
        <v>3118</v>
      </c>
      <c r="H3834" s="5">
        <v>253558494</v>
      </c>
      <c r="I3834" s="1">
        <v>2366</v>
      </c>
      <c r="J3834" s="1" t="s">
        <v>13269</v>
      </c>
      <c r="K3834" s="1" t="s">
        <v>10864</v>
      </c>
      <c r="L3834" s="1">
        <v>1</v>
      </c>
      <c r="M3834" s="1">
        <v>500347</v>
      </c>
      <c r="N3834" s="1" t="s">
        <v>3650</v>
      </c>
      <c r="O3834" s="1">
        <v>173320</v>
      </c>
      <c r="P3834" s="1" t="s">
        <v>3121</v>
      </c>
      <c r="Q3834" s="1">
        <v>1462.96</v>
      </c>
      <c r="R3834" s="1" t="str">
        <f>IFERROR(VLOOKUP(K3834,Proveedores!$A$2:$B$500,2,0),"Agregar")</f>
        <v>PECC CONSORCIO DE COOPERACION</v>
      </c>
      <c r="S3834" s="5">
        <f t="shared" si="59"/>
        <v>253560227.20000002</v>
      </c>
    </row>
    <row r="3835" spans="1:19" x14ac:dyDescent="0.2">
      <c r="A3835" s="7">
        <v>44179</v>
      </c>
      <c r="B3835" s="1" t="s">
        <v>13270</v>
      </c>
      <c r="C3835" s="1" t="s">
        <v>13271</v>
      </c>
      <c r="D3835" s="1" t="s">
        <v>1621</v>
      </c>
      <c r="E3835" s="1" t="s">
        <v>13272</v>
      </c>
      <c r="F3835" s="7" t="s">
        <v>13248</v>
      </c>
      <c r="G3835" s="1" t="s">
        <v>3118</v>
      </c>
      <c r="H3835" s="5">
        <v>262862856</v>
      </c>
      <c r="I3835" s="1">
        <v>2366</v>
      </c>
      <c r="J3835" s="1" t="s">
        <v>13269</v>
      </c>
      <c r="K3835" s="1" t="s">
        <v>10864</v>
      </c>
      <c r="L3835" s="1">
        <v>1</v>
      </c>
      <c r="M3835" s="1">
        <v>500347</v>
      </c>
      <c r="N3835" s="1" t="s">
        <v>3650</v>
      </c>
      <c r="O3835" s="1">
        <v>179680</v>
      </c>
      <c r="P3835" s="1" t="s">
        <v>3121</v>
      </c>
      <c r="Q3835" s="1">
        <v>1462.96</v>
      </c>
      <c r="R3835" s="1" t="str">
        <f>IFERROR(VLOOKUP(K3835,Proveedores!$A$2:$B$500,2,0),"Agregar")</f>
        <v>PECC CONSORCIO DE COOPERACION</v>
      </c>
      <c r="S3835" s="5">
        <f t="shared" si="59"/>
        <v>262864652.80000001</v>
      </c>
    </row>
    <row r="3836" spans="1:19" x14ac:dyDescent="0.2">
      <c r="A3836" s="7">
        <v>44179</v>
      </c>
      <c r="B3836" s="1" t="s">
        <v>13273</v>
      </c>
      <c r="C3836" s="1" t="s">
        <v>13274</v>
      </c>
      <c r="D3836" s="1" t="s">
        <v>1621</v>
      </c>
      <c r="E3836" s="1" t="s">
        <v>13275</v>
      </c>
      <c r="F3836" s="7" t="s">
        <v>13248</v>
      </c>
      <c r="G3836" s="1" t="s">
        <v>3118</v>
      </c>
      <c r="H3836" s="5">
        <v>262160640</v>
      </c>
      <c r="I3836" s="1">
        <v>2366</v>
      </c>
      <c r="J3836" s="1" t="s">
        <v>13269</v>
      </c>
      <c r="K3836" s="1" t="s">
        <v>10864</v>
      </c>
      <c r="L3836" s="1">
        <v>1</v>
      </c>
      <c r="M3836" s="1">
        <v>500347</v>
      </c>
      <c r="N3836" s="1" t="s">
        <v>3650</v>
      </c>
      <c r="O3836" s="1">
        <v>179200</v>
      </c>
      <c r="P3836" s="1" t="s">
        <v>3121</v>
      </c>
      <c r="Q3836" s="1">
        <v>1462.96</v>
      </c>
      <c r="R3836" s="1" t="str">
        <f>IFERROR(VLOOKUP(K3836,Proveedores!$A$2:$B$500,2,0),"Agregar")</f>
        <v>PECC CONSORCIO DE COOPERACION</v>
      </c>
      <c r="S3836" s="5">
        <f t="shared" si="59"/>
        <v>262162432</v>
      </c>
    </row>
    <row r="3837" spans="1:19" x14ac:dyDescent="0.2">
      <c r="A3837" s="7">
        <v>44179</v>
      </c>
      <c r="B3837" s="1" t="s">
        <v>13276</v>
      </c>
      <c r="C3837" s="1" t="s">
        <v>13277</v>
      </c>
      <c r="D3837" s="1" t="s">
        <v>1621</v>
      </c>
      <c r="E3837" s="1" t="s">
        <v>13278</v>
      </c>
      <c r="F3837" s="7" t="s">
        <v>13248</v>
      </c>
      <c r="G3837" s="1" t="s">
        <v>3118</v>
      </c>
      <c r="H3837" s="5">
        <v>264252658.5</v>
      </c>
      <c r="I3837" s="1">
        <v>2366</v>
      </c>
      <c r="J3837" s="1" t="s">
        <v>13269</v>
      </c>
      <c r="K3837" s="1" t="s">
        <v>10864</v>
      </c>
      <c r="L3837" s="1">
        <v>1</v>
      </c>
      <c r="M3837" s="1">
        <v>500347</v>
      </c>
      <c r="N3837" s="1" t="s">
        <v>3650</v>
      </c>
      <c r="O3837" s="1">
        <v>180630</v>
      </c>
      <c r="P3837" s="1" t="s">
        <v>3121</v>
      </c>
      <c r="Q3837" s="1">
        <v>1462.96</v>
      </c>
      <c r="R3837" s="1" t="str">
        <f>IFERROR(VLOOKUP(K3837,Proveedores!$A$2:$B$500,2,0),"Agregar")</f>
        <v>PECC CONSORCIO DE COOPERACION</v>
      </c>
      <c r="S3837" s="5">
        <f t="shared" si="59"/>
        <v>264254464.80000001</v>
      </c>
    </row>
    <row r="3838" spans="1:19" x14ac:dyDescent="0.2">
      <c r="A3838" s="7">
        <v>44179</v>
      </c>
      <c r="B3838" s="1" t="s">
        <v>13279</v>
      </c>
      <c r="C3838" s="1" t="s">
        <v>13280</v>
      </c>
      <c r="D3838" s="1" t="s">
        <v>1621</v>
      </c>
      <c r="E3838" s="1" t="s">
        <v>13281</v>
      </c>
      <c r="F3838" s="7" t="s">
        <v>12701</v>
      </c>
      <c r="G3838" s="1" t="s">
        <v>1269</v>
      </c>
      <c r="H3838" s="5">
        <v>1187160</v>
      </c>
      <c r="I3838" s="1" t="s">
        <v>11018</v>
      </c>
      <c r="J3838" s="1" t="s">
        <v>1275</v>
      </c>
      <c r="K3838" s="1" t="s">
        <v>11019</v>
      </c>
      <c r="L3838" s="1">
        <v>6</v>
      </c>
      <c r="M3838" s="1" t="s">
        <v>12729</v>
      </c>
      <c r="N3838" s="1" t="s">
        <v>12730</v>
      </c>
      <c r="O3838" s="1">
        <v>120</v>
      </c>
      <c r="P3838" s="1" t="s">
        <v>1665</v>
      </c>
      <c r="Q3838" s="1">
        <v>9893</v>
      </c>
      <c r="R3838" s="1" t="str">
        <f>IFERROR(VLOOKUP(K3838,Proveedores!$A$2:$B$500,2,0),"Agregar")</f>
        <v>Drogueria Varadero S.A.</v>
      </c>
      <c r="S3838" s="5">
        <f t="shared" si="59"/>
        <v>1187160</v>
      </c>
    </row>
    <row r="3839" spans="1:19" x14ac:dyDescent="0.2">
      <c r="A3839" s="7">
        <v>44179</v>
      </c>
      <c r="B3839" s="1" t="s">
        <v>13282</v>
      </c>
      <c r="C3839" s="1" t="s">
        <v>13283</v>
      </c>
      <c r="D3839" s="1" t="s">
        <v>1621</v>
      </c>
      <c r="E3839" s="1" t="s">
        <v>13284</v>
      </c>
      <c r="F3839" s="7" t="s">
        <v>12701</v>
      </c>
      <c r="G3839" s="1" t="s">
        <v>1269</v>
      </c>
      <c r="H3839" s="5">
        <v>405613</v>
      </c>
      <c r="I3839" s="1" t="s">
        <v>11018</v>
      </c>
      <c r="J3839" s="1" t="s">
        <v>1275</v>
      </c>
      <c r="K3839" s="1" t="s">
        <v>11019</v>
      </c>
      <c r="L3839" s="1">
        <v>6</v>
      </c>
      <c r="M3839" s="1" t="s">
        <v>12729</v>
      </c>
      <c r="N3839" s="1" t="s">
        <v>12730</v>
      </c>
      <c r="O3839" s="1">
        <v>41</v>
      </c>
      <c r="P3839" s="1" t="s">
        <v>1665</v>
      </c>
      <c r="Q3839" s="1">
        <v>9893</v>
      </c>
      <c r="R3839" s="1" t="str">
        <f>IFERROR(VLOOKUP(K3839,Proveedores!$A$2:$B$500,2,0),"Agregar")</f>
        <v>Drogueria Varadero S.A.</v>
      </c>
      <c r="S3839" s="5">
        <f t="shared" si="59"/>
        <v>405613</v>
      </c>
    </row>
    <row r="3840" spans="1:19" x14ac:dyDescent="0.2">
      <c r="A3840" s="7">
        <v>44179</v>
      </c>
      <c r="B3840" s="1" t="s">
        <v>13285</v>
      </c>
      <c r="C3840" s="1" t="s">
        <v>13286</v>
      </c>
      <c r="D3840" s="1" t="s">
        <v>1621</v>
      </c>
      <c r="E3840" s="1" t="s">
        <v>13287</v>
      </c>
      <c r="F3840" s="7" t="s">
        <v>12701</v>
      </c>
      <c r="G3840" s="1" t="s">
        <v>1269</v>
      </c>
      <c r="H3840" s="5">
        <v>1582880</v>
      </c>
      <c r="I3840" s="1" t="s">
        <v>11018</v>
      </c>
      <c r="J3840" s="1" t="s">
        <v>1275</v>
      </c>
      <c r="K3840" s="1" t="s">
        <v>11019</v>
      </c>
      <c r="L3840" s="1">
        <v>6</v>
      </c>
      <c r="M3840" s="1" t="s">
        <v>12729</v>
      </c>
      <c r="N3840" s="1" t="s">
        <v>12730</v>
      </c>
      <c r="O3840" s="1">
        <v>160</v>
      </c>
      <c r="P3840" s="1" t="s">
        <v>1665</v>
      </c>
      <c r="Q3840" s="1">
        <v>9893</v>
      </c>
      <c r="R3840" s="1" t="str">
        <f>IFERROR(VLOOKUP(K3840,Proveedores!$A$2:$B$500,2,0),"Agregar")</f>
        <v>Drogueria Varadero S.A.</v>
      </c>
      <c r="S3840" s="5">
        <f t="shared" si="59"/>
        <v>1582880</v>
      </c>
    </row>
    <row r="3841" spans="1:19" x14ac:dyDescent="0.2">
      <c r="A3841" s="7">
        <v>44179</v>
      </c>
      <c r="B3841" s="1" t="s">
        <v>13288</v>
      </c>
      <c r="C3841" s="1" t="s">
        <v>13289</v>
      </c>
      <c r="D3841" s="1" t="s">
        <v>1621</v>
      </c>
      <c r="E3841" s="1" t="s">
        <v>13290</v>
      </c>
      <c r="F3841" s="7" t="s">
        <v>12701</v>
      </c>
      <c r="G3841" s="1" t="s">
        <v>1269</v>
      </c>
      <c r="H3841" s="5">
        <v>405613</v>
      </c>
      <c r="I3841" s="1" t="s">
        <v>11018</v>
      </c>
      <c r="J3841" s="1" t="s">
        <v>1275</v>
      </c>
      <c r="K3841" s="1" t="s">
        <v>11019</v>
      </c>
      <c r="L3841" s="1">
        <v>6</v>
      </c>
      <c r="M3841" s="1" t="s">
        <v>12729</v>
      </c>
      <c r="N3841" s="1" t="s">
        <v>12730</v>
      </c>
      <c r="O3841" s="1">
        <v>41</v>
      </c>
      <c r="P3841" s="1" t="s">
        <v>1665</v>
      </c>
      <c r="Q3841" s="1">
        <v>9893</v>
      </c>
      <c r="R3841" s="1" t="str">
        <f>IFERROR(VLOOKUP(K3841,Proveedores!$A$2:$B$500,2,0),"Agregar")</f>
        <v>Drogueria Varadero S.A.</v>
      </c>
      <c r="S3841" s="5">
        <f t="shared" si="59"/>
        <v>405613</v>
      </c>
    </row>
    <row r="3842" spans="1:19" x14ac:dyDescent="0.2">
      <c r="A3842" s="7">
        <v>44179</v>
      </c>
      <c r="B3842" s="1" t="s">
        <v>13291</v>
      </c>
      <c r="C3842" s="1" t="s">
        <v>13292</v>
      </c>
      <c r="D3842" s="1" t="s">
        <v>1621</v>
      </c>
      <c r="E3842" s="1" t="s">
        <v>13293</v>
      </c>
      <c r="F3842" s="7" t="s">
        <v>12701</v>
      </c>
      <c r="G3842" s="1" t="s">
        <v>1269</v>
      </c>
      <c r="H3842" s="5">
        <v>405613</v>
      </c>
      <c r="I3842" s="1" t="s">
        <v>11018</v>
      </c>
      <c r="J3842" s="1" t="s">
        <v>1275</v>
      </c>
      <c r="K3842" s="1" t="s">
        <v>11019</v>
      </c>
      <c r="L3842" s="1">
        <v>6</v>
      </c>
      <c r="M3842" s="1" t="s">
        <v>12729</v>
      </c>
      <c r="N3842" s="1" t="s">
        <v>12730</v>
      </c>
      <c r="O3842" s="1">
        <v>41</v>
      </c>
      <c r="P3842" s="1" t="s">
        <v>1665</v>
      </c>
      <c r="Q3842" s="1">
        <v>9893</v>
      </c>
      <c r="R3842" s="1" t="str">
        <f>IFERROR(VLOOKUP(K3842,Proveedores!$A$2:$B$500,2,0),"Agregar")</f>
        <v>Drogueria Varadero S.A.</v>
      </c>
      <c r="S3842" s="5">
        <f t="shared" si="59"/>
        <v>405613</v>
      </c>
    </row>
    <row r="3843" spans="1:19" x14ac:dyDescent="0.2">
      <c r="A3843" s="7">
        <v>44179</v>
      </c>
      <c r="B3843" s="1" t="s">
        <v>13294</v>
      </c>
      <c r="C3843" s="1" t="s">
        <v>13295</v>
      </c>
      <c r="D3843" s="1" t="s">
        <v>1621</v>
      </c>
      <c r="E3843" s="1" t="s">
        <v>13296</v>
      </c>
      <c r="F3843" s="7" t="s">
        <v>12701</v>
      </c>
      <c r="G3843" s="1" t="s">
        <v>1269</v>
      </c>
      <c r="H3843" s="5">
        <v>791440</v>
      </c>
      <c r="I3843" s="1" t="s">
        <v>11018</v>
      </c>
      <c r="J3843" s="1" t="s">
        <v>1275</v>
      </c>
      <c r="K3843" s="1" t="s">
        <v>11019</v>
      </c>
      <c r="L3843" s="1">
        <v>6</v>
      </c>
      <c r="M3843" s="1" t="s">
        <v>12729</v>
      </c>
      <c r="N3843" s="1" t="s">
        <v>12730</v>
      </c>
      <c r="O3843" s="1">
        <v>80</v>
      </c>
      <c r="P3843" s="1" t="s">
        <v>1665</v>
      </c>
      <c r="Q3843" s="1">
        <v>9893</v>
      </c>
      <c r="R3843" s="1" t="str">
        <f>IFERROR(VLOOKUP(K3843,Proveedores!$A$2:$B$500,2,0),"Agregar")</f>
        <v>Drogueria Varadero S.A.</v>
      </c>
      <c r="S3843" s="5">
        <f t="shared" ref="S3843:S3906" si="60">Q3843*O3843</f>
        <v>791440</v>
      </c>
    </row>
    <row r="3844" spans="1:19" x14ac:dyDescent="0.2">
      <c r="A3844" s="7">
        <v>44179</v>
      </c>
      <c r="B3844" s="1" t="s">
        <v>13297</v>
      </c>
      <c r="C3844" s="1" t="s">
        <v>13298</v>
      </c>
      <c r="D3844" s="1" t="s">
        <v>1621</v>
      </c>
      <c r="E3844" s="1" t="s">
        <v>13299</v>
      </c>
      <c r="F3844" s="7" t="s">
        <v>12701</v>
      </c>
      <c r="G3844" s="1" t="s">
        <v>1269</v>
      </c>
      <c r="H3844" s="5">
        <v>791440</v>
      </c>
      <c r="I3844" s="1" t="s">
        <v>11018</v>
      </c>
      <c r="J3844" s="1" t="s">
        <v>1275</v>
      </c>
      <c r="K3844" s="1" t="s">
        <v>11019</v>
      </c>
      <c r="L3844" s="1">
        <v>6</v>
      </c>
      <c r="M3844" s="1" t="s">
        <v>12729</v>
      </c>
      <c r="N3844" s="1" t="s">
        <v>12730</v>
      </c>
      <c r="O3844" s="1">
        <v>80</v>
      </c>
      <c r="P3844" s="1" t="s">
        <v>1665</v>
      </c>
      <c r="Q3844" s="1">
        <v>9893</v>
      </c>
      <c r="R3844" s="1" t="str">
        <f>IFERROR(VLOOKUP(K3844,Proveedores!$A$2:$B$500,2,0),"Agregar")</f>
        <v>Drogueria Varadero S.A.</v>
      </c>
      <c r="S3844" s="5">
        <f t="shared" si="60"/>
        <v>791440</v>
      </c>
    </row>
    <row r="3845" spans="1:19" x14ac:dyDescent="0.2">
      <c r="A3845" s="7">
        <v>44179</v>
      </c>
      <c r="B3845" s="1" t="s">
        <v>13300</v>
      </c>
      <c r="C3845" s="1" t="s">
        <v>13301</v>
      </c>
      <c r="D3845" s="1" t="s">
        <v>1621</v>
      </c>
      <c r="E3845" s="1" t="s">
        <v>13302</v>
      </c>
      <c r="F3845" s="7" t="s">
        <v>12701</v>
      </c>
      <c r="G3845" s="1" t="s">
        <v>1269</v>
      </c>
      <c r="H3845" s="5">
        <v>405613</v>
      </c>
      <c r="I3845" s="1" t="s">
        <v>11018</v>
      </c>
      <c r="J3845" s="1" t="s">
        <v>1275</v>
      </c>
      <c r="K3845" s="1" t="s">
        <v>11019</v>
      </c>
      <c r="L3845" s="1">
        <v>6</v>
      </c>
      <c r="M3845" s="1" t="s">
        <v>12729</v>
      </c>
      <c r="N3845" s="1" t="s">
        <v>12730</v>
      </c>
      <c r="O3845" s="1">
        <v>41</v>
      </c>
      <c r="P3845" s="1" t="s">
        <v>1665</v>
      </c>
      <c r="Q3845" s="1">
        <v>9893</v>
      </c>
      <c r="R3845" s="1" t="str">
        <f>IFERROR(VLOOKUP(K3845,Proveedores!$A$2:$B$500,2,0),"Agregar")</f>
        <v>Drogueria Varadero S.A.</v>
      </c>
      <c r="S3845" s="5">
        <f t="shared" si="60"/>
        <v>405613</v>
      </c>
    </row>
    <row r="3846" spans="1:19" x14ac:dyDescent="0.2">
      <c r="A3846" s="7">
        <v>44179</v>
      </c>
      <c r="B3846" s="1" t="s">
        <v>13303</v>
      </c>
      <c r="C3846" s="1" t="s">
        <v>13304</v>
      </c>
      <c r="D3846" s="1" t="s">
        <v>1621</v>
      </c>
      <c r="E3846" s="1" t="s">
        <v>13305</v>
      </c>
      <c r="F3846" s="7" t="s">
        <v>13248</v>
      </c>
      <c r="G3846" s="1" t="s">
        <v>27</v>
      </c>
      <c r="H3846" s="5">
        <v>9101400</v>
      </c>
      <c r="I3846" s="1">
        <v>2377</v>
      </c>
      <c r="J3846" s="1" t="s">
        <v>36</v>
      </c>
      <c r="K3846" s="1" t="s">
        <v>37</v>
      </c>
      <c r="L3846" s="1">
        <v>2</v>
      </c>
      <c r="M3846" s="1" t="s">
        <v>8658</v>
      </c>
      <c r="N3846" s="1" t="s">
        <v>10031</v>
      </c>
      <c r="O3846" s="1">
        <v>1270000</v>
      </c>
      <c r="P3846" s="1" t="s">
        <v>1861</v>
      </c>
      <c r="Q3846" s="1">
        <v>197</v>
      </c>
      <c r="R3846" s="1" t="str">
        <f>IFERROR(VLOOKUP(K3846,Proveedores!$A$2:$B$500,2,0),"Agregar")</f>
        <v>Barack Argentina SRL</v>
      </c>
      <c r="S3846" s="5">
        <f t="shared" si="60"/>
        <v>250190000</v>
      </c>
    </row>
    <row r="3847" spans="1:19" x14ac:dyDescent="0.2">
      <c r="A3847" s="7">
        <v>44179</v>
      </c>
      <c r="B3847" s="1" t="s">
        <v>13306</v>
      </c>
      <c r="C3847" s="1" t="s">
        <v>13307</v>
      </c>
      <c r="D3847" s="1" t="s">
        <v>1621</v>
      </c>
      <c r="E3847" s="1" t="s">
        <v>13308</v>
      </c>
      <c r="F3847" s="7" t="s">
        <v>13248</v>
      </c>
      <c r="G3847" s="1" t="s">
        <v>27</v>
      </c>
      <c r="H3847" s="5">
        <v>9101400</v>
      </c>
      <c r="I3847" s="1">
        <v>2377</v>
      </c>
      <c r="J3847" s="1" t="s">
        <v>36</v>
      </c>
      <c r="K3847" s="1" t="s">
        <v>37</v>
      </c>
      <c r="L3847" s="1">
        <v>2</v>
      </c>
      <c r="M3847" s="1" t="s">
        <v>8658</v>
      </c>
      <c r="N3847" s="1" t="s">
        <v>10031</v>
      </c>
      <c r="O3847" s="1">
        <v>1270000</v>
      </c>
      <c r="P3847" s="1" t="s">
        <v>1861</v>
      </c>
      <c r="Q3847" s="1">
        <v>197</v>
      </c>
      <c r="R3847" s="1" t="str">
        <f>IFERROR(VLOOKUP(K3847,Proveedores!$A$2:$B$500,2,0),"Agregar")</f>
        <v>Barack Argentina SRL</v>
      </c>
      <c r="S3847" s="5">
        <f t="shared" si="60"/>
        <v>250190000</v>
      </c>
    </row>
    <row r="3848" spans="1:19" x14ac:dyDescent="0.2">
      <c r="A3848" s="7">
        <v>44179</v>
      </c>
      <c r="B3848" s="1" t="s">
        <v>13309</v>
      </c>
      <c r="C3848" s="1" t="s">
        <v>13310</v>
      </c>
      <c r="D3848" s="1" t="s">
        <v>1621</v>
      </c>
      <c r="E3848" s="1" t="s">
        <v>13311</v>
      </c>
      <c r="F3848" s="7" t="s">
        <v>12701</v>
      </c>
      <c r="G3848" s="1" t="s">
        <v>1269</v>
      </c>
      <c r="H3848" s="5">
        <v>405613</v>
      </c>
      <c r="I3848" s="1" t="s">
        <v>11018</v>
      </c>
      <c r="J3848" s="1" t="s">
        <v>1275</v>
      </c>
      <c r="K3848" s="1" t="s">
        <v>11019</v>
      </c>
      <c r="L3848" s="1">
        <v>6</v>
      </c>
      <c r="M3848" s="1" t="s">
        <v>12729</v>
      </c>
      <c r="N3848" s="1" t="s">
        <v>12730</v>
      </c>
      <c r="O3848" s="1">
        <v>41</v>
      </c>
      <c r="P3848" s="1" t="s">
        <v>1665</v>
      </c>
      <c r="Q3848" s="1">
        <v>9893</v>
      </c>
      <c r="R3848" s="1" t="str">
        <f>IFERROR(VLOOKUP(K3848,Proveedores!$A$2:$B$500,2,0),"Agregar")</f>
        <v>Drogueria Varadero S.A.</v>
      </c>
      <c r="S3848" s="5">
        <f t="shared" si="60"/>
        <v>405613</v>
      </c>
    </row>
    <row r="3849" spans="1:19" x14ac:dyDescent="0.2">
      <c r="A3849" s="7">
        <v>44179</v>
      </c>
      <c r="B3849" s="1" t="s">
        <v>13312</v>
      </c>
      <c r="C3849" s="1" t="s">
        <v>13313</v>
      </c>
      <c r="D3849" s="1" t="s">
        <v>1621</v>
      </c>
      <c r="E3849" s="1" t="s">
        <v>13314</v>
      </c>
      <c r="F3849" s="7" t="s">
        <v>12701</v>
      </c>
      <c r="G3849" s="1" t="s">
        <v>1269</v>
      </c>
      <c r="H3849" s="5">
        <v>2374320</v>
      </c>
      <c r="I3849" s="1" t="s">
        <v>11018</v>
      </c>
      <c r="J3849" s="1" t="s">
        <v>1275</v>
      </c>
      <c r="K3849" s="1" t="s">
        <v>11019</v>
      </c>
      <c r="L3849" s="1">
        <v>6</v>
      </c>
      <c r="M3849" s="1" t="s">
        <v>12729</v>
      </c>
      <c r="N3849" s="1" t="s">
        <v>12730</v>
      </c>
      <c r="O3849" s="1">
        <v>240</v>
      </c>
      <c r="P3849" s="1" t="s">
        <v>1665</v>
      </c>
      <c r="Q3849" s="1">
        <v>9893</v>
      </c>
      <c r="R3849" s="1" t="str">
        <f>IFERROR(VLOOKUP(K3849,Proveedores!$A$2:$B$500,2,0),"Agregar")</f>
        <v>Drogueria Varadero S.A.</v>
      </c>
      <c r="S3849" s="5">
        <f t="shared" si="60"/>
        <v>2374320</v>
      </c>
    </row>
    <row r="3850" spans="1:19" x14ac:dyDescent="0.2">
      <c r="A3850" s="7">
        <v>44179</v>
      </c>
      <c r="B3850" s="1" t="s">
        <v>13315</v>
      </c>
      <c r="C3850" s="1" t="s">
        <v>13316</v>
      </c>
      <c r="D3850" s="1" t="s">
        <v>1621</v>
      </c>
      <c r="E3850" s="1" t="s">
        <v>13317</v>
      </c>
      <c r="F3850" s="7" t="s">
        <v>12701</v>
      </c>
      <c r="G3850" s="1" t="s">
        <v>1269</v>
      </c>
      <c r="H3850" s="5">
        <v>1582880</v>
      </c>
      <c r="I3850" s="1" t="s">
        <v>11018</v>
      </c>
      <c r="J3850" s="1" t="s">
        <v>1275</v>
      </c>
      <c r="K3850" s="1" t="s">
        <v>11019</v>
      </c>
      <c r="L3850" s="1">
        <v>6</v>
      </c>
      <c r="M3850" s="1" t="s">
        <v>12729</v>
      </c>
      <c r="N3850" s="1" t="s">
        <v>12730</v>
      </c>
      <c r="O3850" s="1">
        <v>160</v>
      </c>
      <c r="P3850" s="1" t="s">
        <v>1665</v>
      </c>
      <c r="Q3850" s="1">
        <v>9893</v>
      </c>
      <c r="R3850" s="1" t="str">
        <f>IFERROR(VLOOKUP(K3850,Proveedores!$A$2:$B$500,2,0),"Agregar")</f>
        <v>Drogueria Varadero S.A.</v>
      </c>
      <c r="S3850" s="5">
        <f t="shared" si="60"/>
        <v>1582880</v>
      </c>
    </row>
    <row r="3851" spans="1:19" x14ac:dyDescent="0.2">
      <c r="A3851" s="7">
        <v>44179</v>
      </c>
      <c r="B3851" s="1" t="s">
        <v>13318</v>
      </c>
      <c r="C3851" s="1" t="s">
        <v>13319</v>
      </c>
      <c r="D3851" s="1" t="s">
        <v>1621</v>
      </c>
      <c r="E3851" s="1" t="s">
        <v>13320</v>
      </c>
      <c r="F3851" s="7" t="s">
        <v>12701</v>
      </c>
      <c r="G3851" s="1" t="s">
        <v>1269</v>
      </c>
      <c r="H3851" s="5">
        <v>1187160</v>
      </c>
      <c r="I3851" s="1" t="s">
        <v>11018</v>
      </c>
      <c r="J3851" s="1" t="s">
        <v>1275</v>
      </c>
      <c r="K3851" s="1" t="s">
        <v>11019</v>
      </c>
      <c r="L3851" s="1">
        <v>6</v>
      </c>
      <c r="M3851" s="1" t="s">
        <v>12729</v>
      </c>
      <c r="N3851" s="1" t="s">
        <v>12730</v>
      </c>
      <c r="O3851" s="1">
        <v>120</v>
      </c>
      <c r="P3851" s="1" t="s">
        <v>1665</v>
      </c>
      <c r="Q3851" s="1">
        <v>9893</v>
      </c>
      <c r="R3851" s="1" t="str">
        <f>IFERROR(VLOOKUP(K3851,Proveedores!$A$2:$B$500,2,0),"Agregar")</f>
        <v>Drogueria Varadero S.A.</v>
      </c>
      <c r="S3851" s="5">
        <f t="shared" si="60"/>
        <v>1187160</v>
      </c>
    </row>
    <row r="3852" spans="1:19" x14ac:dyDescent="0.2">
      <c r="A3852" s="7">
        <v>44179</v>
      </c>
      <c r="B3852" s="1" t="s">
        <v>13321</v>
      </c>
      <c r="C3852" s="1" t="s">
        <v>13322</v>
      </c>
      <c r="D3852" s="1" t="s">
        <v>1621</v>
      </c>
      <c r="E3852" s="1" t="s">
        <v>13323</v>
      </c>
      <c r="F3852" s="7" t="s">
        <v>12701</v>
      </c>
      <c r="G3852" s="1" t="s">
        <v>1269</v>
      </c>
      <c r="H3852" s="5">
        <v>405613</v>
      </c>
      <c r="I3852" s="1" t="s">
        <v>11018</v>
      </c>
      <c r="J3852" s="1" t="s">
        <v>1275</v>
      </c>
      <c r="K3852" s="1" t="s">
        <v>11019</v>
      </c>
      <c r="L3852" s="1">
        <v>6</v>
      </c>
      <c r="M3852" s="1" t="s">
        <v>12729</v>
      </c>
      <c r="N3852" s="1" t="s">
        <v>12730</v>
      </c>
      <c r="O3852" s="1">
        <v>41</v>
      </c>
      <c r="P3852" s="1" t="s">
        <v>1665</v>
      </c>
      <c r="Q3852" s="1">
        <v>9893</v>
      </c>
      <c r="R3852" s="1" t="str">
        <f>IFERROR(VLOOKUP(K3852,Proveedores!$A$2:$B$500,2,0),"Agregar")</f>
        <v>Drogueria Varadero S.A.</v>
      </c>
      <c r="S3852" s="5">
        <f t="shared" si="60"/>
        <v>405613</v>
      </c>
    </row>
    <row r="3853" spans="1:19" x14ac:dyDescent="0.2">
      <c r="A3853" s="7">
        <v>44179</v>
      </c>
      <c r="B3853" s="1" t="s">
        <v>13324</v>
      </c>
      <c r="C3853" s="1" t="s">
        <v>13325</v>
      </c>
      <c r="D3853" s="1" t="s">
        <v>1621</v>
      </c>
      <c r="E3853" s="1" t="s">
        <v>13326</v>
      </c>
      <c r="F3853" s="7" t="s">
        <v>12701</v>
      </c>
      <c r="G3853" s="1" t="s">
        <v>1269</v>
      </c>
      <c r="H3853" s="5">
        <v>405613</v>
      </c>
      <c r="I3853" s="1" t="s">
        <v>11018</v>
      </c>
      <c r="J3853" s="1" t="s">
        <v>1275</v>
      </c>
      <c r="K3853" s="1" t="s">
        <v>11019</v>
      </c>
      <c r="L3853" s="1">
        <v>6</v>
      </c>
      <c r="M3853" s="1" t="s">
        <v>12729</v>
      </c>
      <c r="N3853" s="1" t="s">
        <v>12730</v>
      </c>
      <c r="O3853" s="1">
        <v>41</v>
      </c>
      <c r="P3853" s="1" t="s">
        <v>1665</v>
      </c>
      <c r="Q3853" s="1">
        <v>9893</v>
      </c>
      <c r="R3853" s="1" t="str">
        <f>IFERROR(VLOOKUP(K3853,Proveedores!$A$2:$B$500,2,0),"Agregar")</f>
        <v>Drogueria Varadero S.A.</v>
      </c>
      <c r="S3853" s="5">
        <f t="shared" si="60"/>
        <v>405613</v>
      </c>
    </row>
    <row r="3854" spans="1:19" x14ac:dyDescent="0.2">
      <c r="A3854" s="7">
        <v>44179</v>
      </c>
      <c r="B3854" s="1" t="s">
        <v>13327</v>
      </c>
      <c r="C3854" s="1" t="s">
        <v>13328</v>
      </c>
      <c r="D3854" s="1" t="s">
        <v>1621</v>
      </c>
      <c r="E3854" s="1" t="s">
        <v>13329</v>
      </c>
      <c r="F3854" s="7" t="s">
        <v>12701</v>
      </c>
      <c r="G3854" s="1" t="s">
        <v>1269</v>
      </c>
      <c r="H3854" s="5">
        <v>405613</v>
      </c>
      <c r="I3854" s="1" t="s">
        <v>11018</v>
      </c>
      <c r="J3854" s="1" t="s">
        <v>1275</v>
      </c>
      <c r="K3854" s="1" t="s">
        <v>11019</v>
      </c>
      <c r="L3854" s="1">
        <v>6</v>
      </c>
      <c r="M3854" s="1" t="s">
        <v>12729</v>
      </c>
      <c r="N3854" s="1" t="s">
        <v>12730</v>
      </c>
      <c r="O3854" s="1">
        <v>41</v>
      </c>
      <c r="P3854" s="1" t="s">
        <v>1665</v>
      </c>
      <c r="Q3854" s="1">
        <v>9893</v>
      </c>
      <c r="R3854" s="1" t="str">
        <f>IFERROR(VLOOKUP(K3854,Proveedores!$A$2:$B$500,2,0),"Agregar")</f>
        <v>Drogueria Varadero S.A.</v>
      </c>
      <c r="S3854" s="5">
        <f t="shared" si="60"/>
        <v>405613</v>
      </c>
    </row>
    <row r="3855" spans="1:19" x14ac:dyDescent="0.2">
      <c r="A3855" s="7">
        <v>44179</v>
      </c>
      <c r="B3855" s="1" t="s">
        <v>13330</v>
      </c>
      <c r="C3855" s="1" t="s">
        <v>13331</v>
      </c>
      <c r="D3855" s="1" t="s">
        <v>1621</v>
      </c>
      <c r="E3855" s="1" t="s">
        <v>13332</v>
      </c>
      <c r="F3855" s="7" t="s">
        <v>13248</v>
      </c>
      <c r="G3855" s="1" t="s">
        <v>27</v>
      </c>
      <c r="H3855" s="5">
        <v>9101400</v>
      </c>
      <c r="I3855" s="1">
        <v>2377</v>
      </c>
      <c r="J3855" s="1" t="s">
        <v>36</v>
      </c>
      <c r="K3855" s="1" t="s">
        <v>37</v>
      </c>
      <c r="L3855" s="1">
        <v>2</v>
      </c>
      <c r="M3855" s="1" t="s">
        <v>8658</v>
      </c>
      <c r="N3855" s="1" t="s">
        <v>10031</v>
      </c>
      <c r="O3855" s="1">
        <v>1270000</v>
      </c>
      <c r="P3855" s="1" t="s">
        <v>1861</v>
      </c>
      <c r="Q3855" s="1">
        <v>197</v>
      </c>
      <c r="R3855" s="1" t="str">
        <f>IFERROR(VLOOKUP(K3855,Proveedores!$A$2:$B$500,2,0),"Agregar")</f>
        <v>Barack Argentina SRL</v>
      </c>
      <c r="S3855" s="5">
        <f t="shared" si="60"/>
        <v>250190000</v>
      </c>
    </row>
    <row r="3856" spans="1:19" x14ac:dyDescent="0.2">
      <c r="A3856" s="7">
        <v>44179</v>
      </c>
      <c r="B3856" s="1" t="s">
        <v>13333</v>
      </c>
      <c r="C3856" s="1" t="s">
        <v>13334</v>
      </c>
      <c r="D3856" s="1" t="s">
        <v>1621</v>
      </c>
      <c r="E3856" s="1" t="s">
        <v>13335</v>
      </c>
      <c r="F3856" s="7" t="s">
        <v>13263</v>
      </c>
      <c r="G3856" s="1" t="s">
        <v>42</v>
      </c>
      <c r="H3856" s="5">
        <v>43183795.200000003</v>
      </c>
      <c r="I3856" s="1">
        <v>0</v>
      </c>
      <c r="J3856" s="1" t="s">
        <v>43</v>
      </c>
      <c r="K3856" s="1" t="s">
        <v>11503</v>
      </c>
      <c r="L3856" s="1">
        <v>1</v>
      </c>
      <c r="M3856" s="1" t="s">
        <v>11916</v>
      </c>
      <c r="N3856" s="1" t="s">
        <v>12931</v>
      </c>
      <c r="O3856" s="1">
        <v>17472</v>
      </c>
      <c r="P3856" s="1" t="s">
        <v>11506</v>
      </c>
      <c r="Q3856" s="1" t="s">
        <v>12544</v>
      </c>
      <c r="R3856" s="1" t="str">
        <f>IFERROR(VLOOKUP(K3856,Proveedores!$A$2:$B$500,2,0),"Agregar")</f>
        <v>FABRICA DE ALIMENTOS SANTA CLARA S.A</v>
      </c>
      <c r="S3856" s="5" t="e">
        <f t="shared" si="60"/>
        <v>#VALUE!</v>
      </c>
    </row>
    <row r="3857" spans="1:19" x14ac:dyDescent="0.2">
      <c r="A3857" s="7">
        <v>44179</v>
      </c>
      <c r="B3857" s="1" t="s">
        <v>13333</v>
      </c>
      <c r="C3857" s="1" t="s">
        <v>13334</v>
      </c>
      <c r="D3857" s="1" t="s">
        <v>1621</v>
      </c>
      <c r="E3857" s="1" t="s">
        <v>13335</v>
      </c>
      <c r="F3857" s="7" t="s">
        <v>13263</v>
      </c>
      <c r="G3857" s="1" t="s">
        <v>42</v>
      </c>
      <c r="H3857" s="5">
        <v>43183795.200000003</v>
      </c>
      <c r="I3857" s="1">
        <v>0</v>
      </c>
      <c r="J3857" s="1" t="s">
        <v>43</v>
      </c>
      <c r="K3857" s="1" t="s">
        <v>11503</v>
      </c>
      <c r="L3857" s="1">
        <v>2</v>
      </c>
      <c r="M3857" s="1" t="s">
        <v>11917</v>
      </c>
      <c r="N3857" s="1" t="s">
        <v>12931</v>
      </c>
      <c r="O3857" s="1">
        <v>17472</v>
      </c>
      <c r="P3857" s="1" t="s">
        <v>11506</v>
      </c>
      <c r="Q3857" s="1" t="s">
        <v>12544</v>
      </c>
      <c r="R3857" s="1" t="str">
        <f>IFERROR(VLOOKUP(K3857,Proveedores!$A$2:$B$500,2,0),"Agregar")</f>
        <v>FABRICA DE ALIMENTOS SANTA CLARA S.A</v>
      </c>
      <c r="S3857" s="5" t="e">
        <f t="shared" si="60"/>
        <v>#VALUE!</v>
      </c>
    </row>
    <row r="3858" spans="1:19" x14ac:dyDescent="0.2">
      <c r="A3858" s="7">
        <v>44179</v>
      </c>
      <c r="B3858" s="1" t="s">
        <v>13333</v>
      </c>
      <c r="C3858" s="1" t="s">
        <v>13334</v>
      </c>
      <c r="D3858" s="1" t="s">
        <v>1621</v>
      </c>
      <c r="E3858" s="1" t="s">
        <v>13335</v>
      </c>
      <c r="F3858" s="7" t="s">
        <v>13263</v>
      </c>
      <c r="G3858" s="1" t="s">
        <v>42</v>
      </c>
      <c r="H3858" s="5">
        <v>43183795.200000003</v>
      </c>
      <c r="I3858" s="1">
        <v>0</v>
      </c>
      <c r="J3858" s="1" t="s">
        <v>43</v>
      </c>
      <c r="K3858" s="1" t="s">
        <v>11503</v>
      </c>
      <c r="L3858" s="1">
        <v>3</v>
      </c>
      <c r="M3858" s="1" t="s">
        <v>11917</v>
      </c>
      <c r="N3858" s="1" t="s">
        <v>12931</v>
      </c>
      <c r="O3858" s="1">
        <v>17472</v>
      </c>
      <c r="P3858" s="1" t="s">
        <v>11506</v>
      </c>
      <c r="Q3858" s="1" t="s">
        <v>12544</v>
      </c>
      <c r="R3858" s="1" t="str">
        <f>IFERROR(VLOOKUP(K3858,Proveedores!$A$2:$B$500,2,0),"Agregar")</f>
        <v>FABRICA DE ALIMENTOS SANTA CLARA S.A</v>
      </c>
      <c r="S3858" s="5" t="e">
        <f t="shared" si="60"/>
        <v>#VALUE!</v>
      </c>
    </row>
    <row r="3859" spans="1:19" x14ac:dyDescent="0.2">
      <c r="A3859" s="7">
        <v>44179</v>
      </c>
      <c r="B3859" s="1" t="s">
        <v>13333</v>
      </c>
      <c r="C3859" s="1" t="s">
        <v>13334</v>
      </c>
      <c r="D3859" s="1" t="s">
        <v>1621</v>
      </c>
      <c r="E3859" s="1" t="s">
        <v>13335</v>
      </c>
      <c r="F3859" s="7" t="s">
        <v>13263</v>
      </c>
      <c r="G3859" s="1" t="s">
        <v>42</v>
      </c>
      <c r="H3859" s="5">
        <v>43183795.200000003</v>
      </c>
      <c r="I3859" s="1">
        <v>0</v>
      </c>
      <c r="J3859" s="1" t="s">
        <v>43</v>
      </c>
      <c r="K3859" s="1" t="s">
        <v>11503</v>
      </c>
      <c r="L3859" s="1">
        <v>4</v>
      </c>
      <c r="M3859" s="1" t="s">
        <v>11917</v>
      </c>
      <c r="N3859" s="1" t="s">
        <v>12931</v>
      </c>
      <c r="O3859" s="1">
        <v>17472</v>
      </c>
      <c r="P3859" s="1" t="s">
        <v>11506</v>
      </c>
      <c r="Q3859" s="1" t="s">
        <v>12544</v>
      </c>
      <c r="R3859" s="1" t="str">
        <f>IFERROR(VLOOKUP(K3859,Proveedores!$A$2:$B$500,2,0),"Agregar")</f>
        <v>FABRICA DE ALIMENTOS SANTA CLARA S.A</v>
      </c>
      <c r="S3859" s="5" t="e">
        <f t="shared" si="60"/>
        <v>#VALUE!</v>
      </c>
    </row>
    <row r="3860" spans="1:19" x14ac:dyDescent="0.2">
      <c r="A3860" s="7">
        <v>44179</v>
      </c>
      <c r="B3860" s="1" t="s">
        <v>13333</v>
      </c>
      <c r="C3860" s="1" t="s">
        <v>13334</v>
      </c>
      <c r="D3860" s="1" t="s">
        <v>1621</v>
      </c>
      <c r="E3860" s="1" t="s">
        <v>13335</v>
      </c>
      <c r="F3860" s="7" t="s">
        <v>13263</v>
      </c>
      <c r="G3860" s="1" t="s">
        <v>42</v>
      </c>
      <c r="H3860" s="5">
        <v>43183795.200000003</v>
      </c>
      <c r="I3860" s="1">
        <v>0</v>
      </c>
      <c r="J3860" s="1" t="s">
        <v>43</v>
      </c>
      <c r="K3860" s="1" t="s">
        <v>11503</v>
      </c>
      <c r="L3860" s="1">
        <v>5</v>
      </c>
      <c r="M3860" s="1" t="s">
        <v>11917</v>
      </c>
      <c r="N3860" s="1" t="s">
        <v>12931</v>
      </c>
      <c r="O3860" s="1">
        <v>17472</v>
      </c>
      <c r="P3860" s="1" t="s">
        <v>11506</v>
      </c>
      <c r="Q3860" s="1" t="s">
        <v>12544</v>
      </c>
      <c r="R3860" s="1" t="str">
        <f>IFERROR(VLOOKUP(K3860,Proveedores!$A$2:$B$500,2,0),"Agregar")</f>
        <v>FABRICA DE ALIMENTOS SANTA CLARA S.A</v>
      </c>
      <c r="S3860" s="5" t="e">
        <f t="shared" si="60"/>
        <v>#VALUE!</v>
      </c>
    </row>
    <row r="3861" spans="1:19" x14ac:dyDescent="0.2">
      <c r="A3861" s="7">
        <v>44179</v>
      </c>
      <c r="B3861" s="1" t="s">
        <v>13333</v>
      </c>
      <c r="C3861" s="1" t="s">
        <v>13334</v>
      </c>
      <c r="D3861" s="1" t="s">
        <v>1621</v>
      </c>
      <c r="E3861" s="1" t="s">
        <v>13335</v>
      </c>
      <c r="F3861" s="7" t="s">
        <v>13263</v>
      </c>
      <c r="G3861" s="1" t="s">
        <v>42</v>
      </c>
      <c r="H3861" s="5">
        <v>43183795.200000003</v>
      </c>
      <c r="I3861" s="1">
        <v>0</v>
      </c>
      <c r="J3861" s="1" t="s">
        <v>43</v>
      </c>
      <c r="K3861" s="1" t="s">
        <v>11503</v>
      </c>
      <c r="L3861" s="1">
        <v>6</v>
      </c>
      <c r="M3861" s="1" t="s">
        <v>11917</v>
      </c>
      <c r="N3861" s="1" t="s">
        <v>12931</v>
      </c>
      <c r="O3861" s="1">
        <v>17472</v>
      </c>
      <c r="P3861" s="1" t="s">
        <v>11506</v>
      </c>
      <c r="Q3861" s="1" t="s">
        <v>12544</v>
      </c>
      <c r="R3861" s="1" t="str">
        <f>IFERROR(VLOOKUP(K3861,Proveedores!$A$2:$B$500,2,0),"Agregar")</f>
        <v>FABRICA DE ALIMENTOS SANTA CLARA S.A</v>
      </c>
      <c r="S3861" s="5" t="e">
        <f t="shared" si="60"/>
        <v>#VALUE!</v>
      </c>
    </row>
    <row r="3862" spans="1:19" x14ac:dyDescent="0.2">
      <c r="A3862" s="7">
        <v>44179</v>
      </c>
      <c r="B3862" s="1" t="s">
        <v>13333</v>
      </c>
      <c r="C3862" s="1" t="s">
        <v>13334</v>
      </c>
      <c r="D3862" s="1" t="s">
        <v>1621</v>
      </c>
      <c r="E3862" s="1" t="s">
        <v>13335</v>
      </c>
      <c r="F3862" s="7" t="s">
        <v>13263</v>
      </c>
      <c r="G3862" s="1" t="s">
        <v>42</v>
      </c>
      <c r="H3862" s="5">
        <v>43183795.200000003</v>
      </c>
      <c r="I3862" s="1">
        <v>0</v>
      </c>
      <c r="J3862" s="1" t="s">
        <v>43</v>
      </c>
      <c r="K3862" s="1" t="s">
        <v>11503</v>
      </c>
      <c r="L3862" s="1">
        <v>7</v>
      </c>
      <c r="M3862" s="1" t="s">
        <v>11917</v>
      </c>
      <c r="N3862" s="1" t="s">
        <v>12931</v>
      </c>
      <c r="O3862" s="1">
        <v>17472</v>
      </c>
      <c r="P3862" s="1" t="s">
        <v>11506</v>
      </c>
      <c r="Q3862" s="1" t="s">
        <v>12544</v>
      </c>
      <c r="R3862" s="1" t="str">
        <f>IFERROR(VLOOKUP(K3862,Proveedores!$A$2:$B$500,2,0),"Agregar")</f>
        <v>FABRICA DE ALIMENTOS SANTA CLARA S.A</v>
      </c>
      <c r="S3862" s="5" t="e">
        <f t="shared" si="60"/>
        <v>#VALUE!</v>
      </c>
    </row>
    <row r="3863" spans="1:19" x14ac:dyDescent="0.2">
      <c r="A3863" s="7">
        <v>44179</v>
      </c>
      <c r="B3863" s="1" t="s">
        <v>13333</v>
      </c>
      <c r="C3863" s="1" t="s">
        <v>13334</v>
      </c>
      <c r="D3863" s="1" t="s">
        <v>1621</v>
      </c>
      <c r="E3863" s="1" t="s">
        <v>13335</v>
      </c>
      <c r="F3863" s="7" t="s">
        <v>13263</v>
      </c>
      <c r="G3863" s="1" t="s">
        <v>42</v>
      </c>
      <c r="H3863" s="5">
        <v>43183795.200000003</v>
      </c>
      <c r="I3863" s="1">
        <v>0</v>
      </c>
      <c r="J3863" s="1" t="s">
        <v>43</v>
      </c>
      <c r="K3863" s="1" t="s">
        <v>11503</v>
      </c>
      <c r="L3863" s="1">
        <v>8</v>
      </c>
      <c r="M3863" s="1" t="s">
        <v>11917</v>
      </c>
      <c r="N3863" s="1" t="s">
        <v>12931</v>
      </c>
      <c r="O3863" s="1">
        <v>17472</v>
      </c>
      <c r="P3863" s="1" t="s">
        <v>11506</v>
      </c>
      <c r="Q3863" s="1" t="s">
        <v>12544</v>
      </c>
      <c r="R3863" s="1" t="str">
        <f>IFERROR(VLOOKUP(K3863,Proveedores!$A$2:$B$500,2,0),"Agregar")</f>
        <v>FABRICA DE ALIMENTOS SANTA CLARA S.A</v>
      </c>
      <c r="S3863" s="5" t="e">
        <f t="shared" si="60"/>
        <v>#VALUE!</v>
      </c>
    </row>
    <row r="3864" spans="1:19" x14ac:dyDescent="0.2">
      <c r="A3864" s="7">
        <v>44179</v>
      </c>
      <c r="B3864" s="1" t="s">
        <v>13336</v>
      </c>
      <c r="C3864" s="1" t="s">
        <v>13337</v>
      </c>
      <c r="D3864" s="1" t="s">
        <v>1621</v>
      </c>
      <c r="E3864" s="1" t="s">
        <v>13338</v>
      </c>
      <c r="F3864" s="7" t="s">
        <v>13263</v>
      </c>
      <c r="G3864" s="1" t="s">
        <v>1205</v>
      </c>
      <c r="H3864" s="5">
        <v>7220640.1799999997</v>
      </c>
      <c r="I3864" s="1">
        <v>0</v>
      </c>
      <c r="J3864" s="1" t="s">
        <v>1208</v>
      </c>
      <c r="K3864" s="1" t="s">
        <v>409</v>
      </c>
      <c r="L3864" s="1">
        <v>1</v>
      </c>
      <c r="M3864" s="1" t="s">
        <v>4622</v>
      </c>
      <c r="N3864" s="1" t="s">
        <v>13339</v>
      </c>
      <c r="O3864" s="1">
        <v>3684</v>
      </c>
      <c r="P3864" s="1" t="s">
        <v>13340</v>
      </c>
      <c r="Q3864" s="1">
        <v>1.96</v>
      </c>
      <c r="R3864" s="1" t="str">
        <f>IFERROR(VLOOKUP(K3864,Proveedores!$A$2:$B$500,2,0),"Agregar")</f>
        <v>SOLS S.A</v>
      </c>
      <c r="S3864" s="5">
        <f t="shared" si="60"/>
        <v>7220.6399999999994</v>
      </c>
    </row>
    <row r="3865" spans="1:19" x14ac:dyDescent="0.2">
      <c r="A3865" s="7">
        <v>44180</v>
      </c>
      <c r="B3865" s="1" t="s">
        <v>13341</v>
      </c>
      <c r="C3865" s="1" t="s">
        <v>13342</v>
      </c>
      <c r="D3865" s="1" t="s">
        <v>1621</v>
      </c>
      <c r="E3865" s="1" t="s">
        <v>13343</v>
      </c>
      <c r="F3865" s="7" t="s">
        <v>13082</v>
      </c>
      <c r="G3865" s="1" t="s">
        <v>692</v>
      </c>
      <c r="H3865" s="5">
        <v>1197600</v>
      </c>
      <c r="I3865" s="1">
        <v>2390</v>
      </c>
      <c r="J3865" s="1" t="s">
        <v>1261</v>
      </c>
      <c r="K3865" s="1" t="s">
        <v>620</v>
      </c>
      <c r="L3865" s="1">
        <v>6</v>
      </c>
      <c r="M3865" s="1" t="s">
        <v>3984</v>
      </c>
      <c r="N3865" s="1" t="s">
        <v>6917</v>
      </c>
      <c r="O3865" s="1">
        <v>12000</v>
      </c>
      <c r="P3865" s="1" t="s">
        <v>6556</v>
      </c>
      <c r="Q3865" s="1">
        <v>99.8</v>
      </c>
      <c r="R3865" s="1" t="str">
        <f>IFERROR(VLOOKUP(K3865,Proveedores!$A$2:$B$500,2,0),"Agregar")</f>
        <v>PHARMOS S.A.</v>
      </c>
      <c r="S3865" s="5">
        <f t="shared" si="60"/>
        <v>1197600</v>
      </c>
    </row>
    <row r="3866" spans="1:19" x14ac:dyDescent="0.2">
      <c r="A3866" s="7">
        <v>44180</v>
      </c>
      <c r="B3866" s="1" t="s">
        <v>13344</v>
      </c>
      <c r="C3866" s="1" t="s">
        <v>13345</v>
      </c>
      <c r="D3866" s="1" t="s">
        <v>1621</v>
      </c>
      <c r="E3866" s="1">
        <v>874</v>
      </c>
      <c r="F3866" s="7" t="s">
        <v>13082</v>
      </c>
      <c r="G3866" s="1" t="s">
        <v>468</v>
      </c>
      <c r="H3866" s="5">
        <v>17900</v>
      </c>
      <c r="I3866" s="1">
        <v>8456</v>
      </c>
      <c r="J3866" s="1" t="s">
        <v>1190</v>
      </c>
      <c r="K3866" s="1" t="s">
        <v>470</v>
      </c>
      <c r="L3866" s="1">
        <v>1</v>
      </c>
      <c r="M3866" s="1">
        <v>1</v>
      </c>
      <c r="N3866" s="1" t="s">
        <v>1900</v>
      </c>
      <c r="O3866" s="1">
        <v>1</v>
      </c>
      <c r="P3866" s="1" t="s">
        <v>1850</v>
      </c>
      <c r="Q3866" s="1">
        <v>5900</v>
      </c>
      <c r="R3866" s="1" t="str">
        <f>IFERROR(VLOOKUP(K3866,Proveedores!$A$2:$B$500,2,0),"Agregar")</f>
        <v>FABIAN DERISO</v>
      </c>
      <c r="S3866" s="5">
        <f t="shared" si="60"/>
        <v>5900</v>
      </c>
    </row>
    <row r="3867" spans="1:19" x14ac:dyDescent="0.2">
      <c r="A3867" s="7">
        <v>44180</v>
      </c>
      <c r="B3867" s="1" t="s">
        <v>13344</v>
      </c>
      <c r="C3867" s="1" t="s">
        <v>13345</v>
      </c>
      <c r="D3867" s="1" t="s">
        <v>1621</v>
      </c>
      <c r="E3867" s="1">
        <v>874</v>
      </c>
      <c r="F3867" s="7" t="s">
        <v>13082</v>
      </c>
      <c r="G3867" s="1" t="s">
        <v>468</v>
      </c>
      <c r="H3867" s="5">
        <v>17900</v>
      </c>
      <c r="I3867" s="1">
        <v>8456</v>
      </c>
      <c r="J3867" s="1" t="s">
        <v>1190</v>
      </c>
      <c r="K3867" s="1" t="s">
        <v>470</v>
      </c>
      <c r="L3867" s="1">
        <v>2</v>
      </c>
      <c r="M3867" s="1">
        <v>2</v>
      </c>
      <c r="N3867" s="1" t="s">
        <v>1896</v>
      </c>
      <c r="O3867" s="1">
        <v>1</v>
      </c>
      <c r="P3867" s="1" t="s">
        <v>2803</v>
      </c>
      <c r="Q3867" s="1">
        <v>1700</v>
      </c>
      <c r="R3867" s="1" t="str">
        <f>IFERROR(VLOOKUP(K3867,Proveedores!$A$2:$B$500,2,0),"Agregar")</f>
        <v>FABIAN DERISO</v>
      </c>
      <c r="S3867" s="5">
        <f t="shared" si="60"/>
        <v>1700</v>
      </c>
    </row>
    <row r="3868" spans="1:19" x14ac:dyDescent="0.2">
      <c r="A3868" s="7">
        <v>44180</v>
      </c>
      <c r="B3868" s="1" t="s">
        <v>13344</v>
      </c>
      <c r="C3868" s="1" t="s">
        <v>13345</v>
      </c>
      <c r="D3868" s="1" t="s">
        <v>1621</v>
      </c>
      <c r="E3868" s="1">
        <v>874</v>
      </c>
      <c r="F3868" s="7" t="s">
        <v>13082</v>
      </c>
      <c r="G3868" s="1" t="s">
        <v>468</v>
      </c>
      <c r="H3868" s="5">
        <v>17900</v>
      </c>
      <c r="I3868" s="1">
        <v>8456</v>
      </c>
      <c r="J3868" s="1" t="s">
        <v>1190</v>
      </c>
      <c r="K3868" s="1" t="s">
        <v>470</v>
      </c>
      <c r="L3868" s="1">
        <v>3</v>
      </c>
      <c r="M3868" s="1">
        <v>3</v>
      </c>
      <c r="N3868" s="1" t="s">
        <v>1899</v>
      </c>
      <c r="O3868" s="1">
        <v>1</v>
      </c>
      <c r="P3868" s="1" t="s">
        <v>1850</v>
      </c>
      <c r="Q3868" s="1">
        <v>5500</v>
      </c>
      <c r="R3868" s="1" t="str">
        <f>IFERROR(VLOOKUP(K3868,Proveedores!$A$2:$B$500,2,0),"Agregar")</f>
        <v>FABIAN DERISO</v>
      </c>
      <c r="S3868" s="5">
        <f t="shared" si="60"/>
        <v>5500</v>
      </c>
    </row>
    <row r="3869" spans="1:19" x14ac:dyDescent="0.2">
      <c r="A3869" s="7">
        <v>44180</v>
      </c>
      <c r="B3869" s="1" t="s">
        <v>13344</v>
      </c>
      <c r="C3869" s="1" t="s">
        <v>13345</v>
      </c>
      <c r="D3869" s="1" t="s">
        <v>1621</v>
      </c>
      <c r="E3869" s="1">
        <v>874</v>
      </c>
      <c r="F3869" s="7" t="s">
        <v>13082</v>
      </c>
      <c r="G3869" s="1" t="s">
        <v>468</v>
      </c>
      <c r="H3869" s="5">
        <v>17900</v>
      </c>
      <c r="I3869" s="1">
        <v>8456</v>
      </c>
      <c r="J3869" s="1" t="s">
        <v>1190</v>
      </c>
      <c r="K3869" s="1" t="s">
        <v>470</v>
      </c>
      <c r="L3869" s="1">
        <v>4</v>
      </c>
      <c r="M3869" s="1">
        <v>4</v>
      </c>
      <c r="N3869" s="1" t="s">
        <v>4331</v>
      </c>
      <c r="O3869" s="1">
        <v>1</v>
      </c>
      <c r="P3869" s="1" t="s">
        <v>2803</v>
      </c>
      <c r="Q3869" s="1">
        <v>4800</v>
      </c>
      <c r="R3869" s="1" t="str">
        <f>IFERROR(VLOOKUP(K3869,Proveedores!$A$2:$B$500,2,0),"Agregar")</f>
        <v>FABIAN DERISO</v>
      </c>
      <c r="S3869" s="5">
        <f t="shared" si="60"/>
        <v>4800</v>
      </c>
    </row>
    <row r="3870" spans="1:19" x14ac:dyDescent="0.2">
      <c r="A3870" s="7">
        <v>44180</v>
      </c>
      <c r="B3870" s="1" t="s">
        <v>13346</v>
      </c>
      <c r="C3870" s="1" t="s">
        <v>13347</v>
      </c>
      <c r="D3870" s="1" t="s">
        <v>1621</v>
      </c>
      <c r="E3870" s="1">
        <v>67635</v>
      </c>
      <c r="F3870" s="7" t="s">
        <v>13348</v>
      </c>
      <c r="G3870" s="1" t="s">
        <v>1269</v>
      </c>
      <c r="H3870" s="5">
        <v>1590000</v>
      </c>
      <c r="I3870" s="1">
        <v>0</v>
      </c>
      <c r="J3870" s="1" t="s">
        <v>1274</v>
      </c>
      <c r="K3870" s="1" t="s">
        <v>11725</v>
      </c>
      <c r="L3870" s="1">
        <v>3</v>
      </c>
      <c r="M3870" s="1" t="s">
        <v>13349</v>
      </c>
      <c r="N3870" s="1" t="s">
        <v>13350</v>
      </c>
      <c r="O3870" s="1">
        <v>10000</v>
      </c>
      <c r="P3870" s="1" t="s">
        <v>13351</v>
      </c>
      <c r="Q3870" s="1">
        <v>159</v>
      </c>
      <c r="R3870" s="1" t="str">
        <f>IFERROR(VLOOKUP(K3870,Proveedores!$A$2:$B$500,2,0),"Agregar")</f>
        <v>DNM Farma SA</v>
      </c>
      <c r="S3870" s="5">
        <f t="shared" si="60"/>
        <v>1590000</v>
      </c>
    </row>
    <row r="3871" spans="1:19" x14ac:dyDescent="0.2">
      <c r="A3871" s="7">
        <v>44181</v>
      </c>
      <c r="B3871" s="1" t="s">
        <v>13352</v>
      </c>
      <c r="C3871" s="1" t="s">
        <v>13353</v>
      </c>
      <c r="D3871" s="1" t="s">
        <v>1621</v>
      </c>
      <c r="E3871" s="1" t="s">
        <v>13354</v>
      </c>
      <c r="F3871" s="7" t="s">
        <v>12638</v>
      </c>
      <c r="G3871" s="1" t="s">
        <v>1209</v>
      </c>
      <c r="H3871" s="5">
        <v>2155500</v>
      </c>
      <c r="I3871" s="1" t="s">
        <v>13355</v>
      </c>
      <c r="J3871" s="1" t="s">
        <v>1210</v>
      </c>
      <c r="K3871" s="1" t="s">
        <v>11019</v>
      </c>
      <c r="L3871" s="1">
        <v>1</v>
      </c>
      <c r="M3871" s="1" t="s">
        <v>12533</v>
      </c>
      <c r="N3871" s="1" t="s">
        <v>13356</v>
      </c>
      <c r="O3871" s="1">
        <v>1500</v>
      </c>
      <c r="P3871" s="1" t="s">
        <v>1665</v>
      </c>
      <c r="Q3871" s="1">
        <v>1437</v>
      </c>
      <c r="R3871" s="1" t="str">
        <f>IFERROR(VLOOKUP(K3871,Proveedores!$A$2:$B$500,2,0),"Agregar")</f>
        <v>Drogueria Varadero S.A.</v>
      </c>
      <c r="S3871" s="5">
        <f t="shared" si="60"/>
        <v>2155500</v>
      </c>
    </row>
    <row r="3872" spans="1:19" x14ac:dyDescent="0.2">
      <c r="A3872" s="7">
        <v>44181</v>
      </c>
      <c r="B3872" s="1" t="s">
        <v>13357</v>
      </c>
      <c r="C3872" s="1" t="s">
        <v>13358</v>
      </c>
      <c r="D3872" s="1" t="s">
        <v>1621</v>
      </c>
      <c r="E3872" s="1" t="s">
        <v>13359</v>
      </c>
      <c r="F3872" s="7" t="s">
        <v>13263</v>
      </c>
      <c r="G3872" s="1" t="s">
        <v>1286</v>
      </c>
      <c r="H3872" s="5">
        <v>1886470</v>
      </c>
      <c r="I3872" s="1">
        <v>2400</v>
      </c>
      <c r="J3872" s="1" t="s">
        <v>1291</v>
      </c>
      <c r="K3872" s="1" t="s">
        <v>1883</v>
      </c>
      <c r="L3872" s="1">
        <v>5</v>
      </c>
      <c r="M3872" s="1" t="s">
        <v>10335</v>
      </c>
      <c r="N3872" s="1" t="s">
        <v>1885</v>
      </c>
      <c r="O3872" s="1">
        <v>14200</v>
      </c>
      <c r="P3872" s="1" t="s">
        <v>1665</v>
      </c>
      <c r="Q3872" s="1" t="s">
        <v>12608</v>
      </c>
      <c r="R3872" s="1" t="str">
        <f>IFERROR(VLOOKUP(K3872,Proveedores!$A$2:$B$500,2,0),"Agregar")</f>
        <v>Biotenk S.A.</v>
      </c>
      <c r="S3872" s="5" t="e">
        <f t="shared" si="60"/>
        <v>#VALUE!</v>
      </c>
    </row>
    <row r="3873" spans="1:19" x14ac:dyDescent="0.2">
      <c r="A3873" s="7">
        <v>44181</v>
      </c>
      <c r="B3873" s="1" t="s">
        <v>13360</v>
      </c>
      <c r="C3873" s="1" t="s">
        <v>13361</v>
      </c>
      <c r="D3873" s="1" t="s">
        <v>1621</v>
      </c>
      <c r="E3873" s="1" t="s">
        <v>13362</v>
      </c>
      <c r="F3873" s="7" t="s">
        <v>13363</v>
      </c>
      <c r="G3873" s="1" t="s">
        <v>1277</v>
      </c>
      <c r="H3873" s="5">
        <v>2597913</v>
      </c>
      <c r="I3873" s="1">
        <v>1976</v>
      </c>
      <c r="J3873" s="1" t="s">
        <v>1278</v>
      </c>
      <c r="K3873" s="1" t="s">
        <v>321</v>
      </c>
      <c r="L3873" s="1">
        <v>1</v>
      </c>
      <c r="M3873" s="1" t="s">
        <v>13364</v>
      </c>
      <c r="N3873" s="1" t="s">
        <v>13365</v>
      </c>
      <c r="O3873" s="1">
        <v>100</v>
      </c>
      <c r="P3873" s="1" t="s">
        <v>1892</v>
      </c>
      <c r="Q3873" s="1">
        <v>25979.13</v>
      </c>
      <c r="R3873" s="1" t="str">
        <f>IFERROR(VLOOKUP(K3873,Proveedores!$A$2:$B$500,2,0),"Agregar")</f>
        <v>Global Farm SA</v>
      </c>
      <c r="S3873" s="5">
        <f t="shared" si="60"/>
        <v>2597913</v>
      </c>
    </row>
    <row r="3874" spans="1:19" x14ac:dyDescent="0.2">
      <c r="A3874" s="7">
        <v>44181</v>
      </c>
      <c r="B3874" s="1" t="s">
        <v>13366</v>
      </c>
      <c r="C3874" s="1" t="s">
        <v>13367</v>
      </c>
      <c r="D3874" s="1" t="s">
        <v>1621</v>
      </c>
      <c r="E3874" s="1" t="s">
        <v>13368</v>
      </c>
      <c r="F3874" s="7" t="s">
        <v>13369</v>
      </c>
      <c r="G3874" s="1" t="s">
        <v>692</v>
      </c>
      <c r="H3874" s="5">
        <v>892608.64</v>
      </c>
      <c r="I3874" s="1">
        <v>2395</v>
      </c>
      <c r="J3874" s="1" t="s">
        <v>704</v>
      </c>
      <c r="K3874" s="1" t="s">
        <v>2399</v>
      </c>
      <c r="L3874" s="1">
        <v>18</v>
      </c>
      <c r="M3874" s="1" t="s">
        <v>1995</v>
      </c>
      <c r="N3874" s="1" t="s">
        <v>7994</v>
      </c>
      <c r="O3874" s="1">
        <v>20768</v>
      </c>
      <c r="P3874" s="1" t="s">
        <v>1892</v>
      </c>
      <c r="Q3874" s="1">
        <v>42.98</v>
      </c>
      <c r="R3874" s="1" t="str">
        <f>IFERROR(VLOOKUP(K3874,Proveedores!$A$2:$B$500,2,0),"Agregar")</f>
        <v>PRO MED INTERNACIONAL SA</v>
      </c>
      <c r="S3874" s="5">
        <f t="shared" si="60"/>
        <v>892608.6399999999</v>
      </c>
    </row>
    <row r="3875" spans="1:19" x14ac:dyDescent="0.2">
      <c r="A3875" s="7">
        <v>44181</v>
      </c>
      <c r="B3875" s="1" t="s">
        <v>13370</v>
      </c>
      <c r="C3875" s="1" t="s">
        <v>13371</v>
      </c>
      <c r="D3875" s="1" t="s">
        <v>1621</v>
      </c>
      <c r="E3875" s="1" t="s">
        <v>13372</v>
      </c>
      <c r="F3875" s="7" t="s">
        <v>13369</v>
      </c>
      <c r="G3875" s="1" t="s">
        <v>692</v>
      </c>
      <c r="H3875" s="5">
        <v>2349286.7999999998</v>
      </c>
      <c r="I3875" s="1">
        <v>2397</v>
      </c>
      <c r="J3875" s="1" t="s">
        <v>1262</v>
      </c>
      <c r="K3875" s="1" t="s">
        <v>2399</v>
      </c>
      <c r="L3875" s="1">
        <v>18</v>
      </c>
      <c r="M3875" s="1" t="s">
        <v>1995</v>
      </c>
      <c r="N3875" s="1" t="s">
        <v>7994</v>
      </c>
      <c r="O3875" s="1">
        <v>54660</v>
      </c>
      <c r="P3875" s="1" t="s">
        <v>1892</v>
      </c>
      <c r="Q3875" s="1">
        <v>42.98</v>
      </c>
      <c r="R3875" s="1" t="str">
        <f>IFERROR(VLOOKUP(K3875,Proveedores!$A$2:$B$500,2,0),"Agregar")</f>
        <v>PRO MED INTERNACIONAL SA</v>
      </c>
      <c r="S3875" s="5">
        <f t="shared" si="60"/>
        <v>2349286.7999999998</v>
      </c>
    </row>
    <row r="3876" spans="1:19" x14ac:dyDescent="0.2">
      <c r="A3876" s="7">
        <v>44181</v>
      </c>
      <c r="B3876" s="1" t="s">
        <v>13373</v>
      </c>
      <c r="C3876" s="1" t="s">
        <v>13374</v>
      </c>
      <c r="D3876" s="1" t="s">
        <v>1621</v>
      </c>
      <c r="E3876" s="1" t="s">
        <v>13375</v>
      </c>
      <c r="F3876" s="7" t="s">
        <v>13369</v>
      </c>
      <c r="G3876" s="1" t="s">
        <v>1245</v>
      </c>
      <c r="H3876" s="5">
        <v>3003900</v>
      </c>
      <c r="I3876" s="1">
        <v>13700</v>
      </c>
      <c r="J3876" s="1" t="s">
        <v>1249</v>
      </c>
      <c r="K3876" s="1" t="s">
        <v>713</v>
      </c>
      <c r="L3876" s="1">
        <v>3</v>
      </c>
      <c r="M3876" s="1" t="s">
        <v>13376</v>
      </c>
      <c r="N3876" s="1" t="s">
        <v>3594</v>
      </c>
      <c r="O3876" s="1">
        <v>161500</v>
      </c>
      <c r="P3876" s="1" t="s">
        <v>1665</v>
      </c>
      <c r="Q3876" s="1" t="s">
        <v>13377</v>
      </c>
      <c r="R3876" s="1" t="str">
        <f>IFERROR(VLOOKUP(K3876,Proveedores!$A$2:$B$500,2,0),"Agregar")</f>
        <v>FERAVAL S.A.</v>
      </c>
      <c r="S3876" s="5" t="e">
        <f t="shared" si="60"/>
        <v>#VALUE!</v>
      </c>
    </row>
    <row r="3877" spans="1:19" x14ac:dyDescent="0.2">
      <c r="A3877" s="7">
        <v>44181</v>
      </c>
      <c r="B3877" s="1" t="s">
        <v>13378</v>
      </c>
      <c r="C3877" s="1" t="s">
        <v>13379</v>
      </c>
      <c r="D3877" s="1" t="s">
        <v>1621</v>
      </c>
      <c r="E3877" s="1" t="s">
        <v>13380</v>
      </c>
      <c r="F3877" s="7" t="s">
        <v>13369</v>
      </c>
      <c r="G3877" s="1" t="s">
        <v>1154</v>
      </c>
      <c r="H3877" s="5">
        <v>2016000</v>
      </c>
      <c r="I3877" s="1">
        <v>24218</v>
      </c>
      <c r="J3877" s="1" t="s">
        <v>1155</v>
      </c>
      <c r="K3877" s="1" t="s">
        <v>133</v>
      </c>
      <c r="L3877" s="1">
        <v>2</v>
      </c>
      <c r="M3877" s="1">
        <v>1220</v>
      </c>
      <c r="N3877" s="1" t="s">
        <v>13381</v>
      </c>
      <c r="O3877" s="1">
        <v>9000</v>
      </c>
      <c r="P3877" s="1" t="s">
        <v>2149</v>
      </c>
      <c r="Q3877" s="1">
        <v>224</v>
      </c>
      <c r="R3877" s="1" t="str">
        <f>IFERROR(VLOOKUP(K3877,Proveedores!$A$2:$B$500,2,0),"Agregar")</f>
        <v>MEDICAL ENGINEERING CORPORATION S.A.</v>
      </c>
      <c r="S3877" s="5">
        <f t="shared" si="60"/>
        <v>2016000</v>
      </c>
    </row>
    <row r="3878" spans="1:19" x14ac:dyDescent="0.2">
      <c r="A3878" s="7">
        <v>44181</v>
      </c>
      <c r="B3878" s="1" t="s">
        <v>13382</v>
      </c>
      <c r="C3878" s="1" t="s">
        <v>13383</v>
      </c>
      <c r="D3878" s="1" t="s">
        <v>1621</v>
      </c>
      <c r="E3878" s="1" t="s">
        <v>13384</v>
      </c>
      <c r="F3878" s="7" t="s">
        <v>13369</v>
      </c>
      <c r="G3878" s="1" t="s">
        <v>1154</v>
      </c>
      <c r="H3878" s="5">
        <v>4431000</v>
      </c>
      <c r="I3878" s="1">
        <v>2419</v>
      </c>
      <c r="J3878" s="1" t="s">
        <v>1155</v>
      </c>
      <c r="K3878" s="1" t="s">
        <v>133</v>
      </c>
      <c r="L3878" s="1">
        <v>1</v>
      </c>
      <c r="M3878" s="1">
        <v>1220</v>
      </c>
      <c r="N3878" s="1" t="s">
        <v>13385</v>
      </c>
      <c r="O3878" s="1">
        <v>21000</v>
      </c>
      <c r="P3878" s="1" t="s">
        <v>2149</v>
      </c>
      <c r="Q3878" s="1">
        <v>211</v>
      </c>
      <c r="R3878" s="1" t="str">
        <f>IFERROR(VLOOKUP(K3878,Proveedores!$A$2:$B$500,2,0),"Agregar")</f>
        <v>MEDICAL ENGINEERING CORPORATION S.A.</v>
      </c>
      <c r="S3878" s="5">
        <f t="shared" si="60"/>
        <v>4431000</v>
      </c>
    </row>
    <row r="3879" spans="1:19" x14ac:dyDescent="0.2">
      <c r="A3879" s="7">
        <v>44182</v>
      </c>
      <c r="B3879" s="1" t="s">
        <v>13386</v>
      </c>
      <c r="C3879" s="1" t="s">
        <v>13387</v>
      </c>
      <c r="D3879" s="1" t="s">
        <v>1621</v>
      </c>
      <c r="E3879" s="1">
        <v>20000009392</v>
      </c>
      <c r="F3879" s="7" t="s">
        <v>13388</v>
      </c>
      <c r="G3879" s="1" t="s">
        <v>1286</v>
      </c>
      <c r="H3879" s="5">
        <v>16858072.300000001</v>
      </c>
      <c r="I3879" s="1">
        <v>1763</v>
      </c>
      <c r="J3879" s="1" t="s">
        <v>1287</v>
      </c>
      <c r="K3879" s="1" t="s">
        <v>1074</v>
      </c>
      <c r="L3879" s="1">
        <v>1</v>
      </c>
      <c r="M3879" s="1">
        <v>87414477</v>
      </c>
      <c r="N3879" s="1" t="s">
        <v>13389</v>
      </c>
      <c r="O3879" s="1">
        <v>140716</v>
      </c>
      <c r="P3879" s="1" t="s">
        <v>1850</v>
      </c>
      <c r="Q3879" s="1" t="s">
        <v>13390</v>
      </c>
      <c r="R3879" s="1" t="str">
        <f>IFERROR(VLOOKUP(K3879,Proveedores!$A$2:$B$500,2,0),"Agregar")</f>
        <v>BAYER SA</v>
      </c>
      <c r="S3879" s="5" t="e">
        <f t="shared" si="60"/>
        <v>#VALUE!</v>
      </c>
    </row>
    <row r="3880" spans="1:19" x14ac:dyDescent="0.2">
      <c r="A3880" s="7">
        <v>44182</v>
      </c>
      <c r="B3880" s="1" t="s">
        <v>13391</v>
      </c>
      <c r="C3880" s="1" t="s">
        <v>13392</v>
      </c>
      <c r="D3880" s="1" t="s">
        <v>1621</v>
      </c>
      <c r="E3880" s="1">
        <v>20000009391</v>
      </c>
      <c r="F3880" s="7" t="s">
        <v>13388</v>
      </c>
      <c r="G3880" s="1" t="s">
        <v>1286</v>
      </c>
      <c r="H3880" s="5">
        <v>17647927.550000001</v>
      </c>
      <c r="I3880" s="1">
        <v>1762</v>
      </c>
      <c r="J3880" s="1" t="s">
        <v>1287</v>
      </c>
      <c r="K3880" s="1" t="s">
        <v>1074</v>
      </c>
      <c r="L3880" s="1">
        <v>1</v>
      </c>
      <c r="M3880" s="1">
        <v>87414477</v>
      </c>
      <c r="N3880" s="1" t="s">
        <v>13393</v>
      </c>
      <c r="O3880" s="1">
        <v>147309</v>
      </c>
      <c r="P3880" s="1" t="s">
        <v>1850</v>
      </c>
      <c r="Q3880" s="1">
        <v>119.8</v>
      </c>
      <c r="R3880" s="1" t="str">
        <f>IFERROR(VLOOKUP(K3880,Proveedores!$A$2:$B$500,2,0),"Agregar")</f>
        <v>BAYER SA</v>
      </c>
      <c r="S3880" s="5">
        <f t="shared" si="60"/>
        <v>17647618.199999999</v>
      </c>
    </row>
    <row r="3881" spans="1:19" x14ac:dyDescent="0.2">
      <c r="A3881" s="7">
        <v>44182</v>
      </c>
      <c r="B3881" s="1" t="s">
        <v>13394</v>
      </c>
      <c r="C3881" s="1" t="s">
        <v>13395</v>
      </c>
      <c r="D3881" s="1" t="s">
        <v>1621</v>
      </c>
      <c r="E3881" s="1">
        <v>6831</v>
      </c>
      <c r="F3881" s="7" t="s">
        <v>13348</v>
      </c>
      <c r="G3881" s="1" t="s">
        <v>13396</v>
      </c>
      <c r="H3881" s="5">
        <v>2560800</v>
      </c>
      <c r="I3881" s="1">
        <v>2417</v>
      </c>
      <c r="J3881" s="1" t="s">
        <v>556</v>
      </c>
      <c r="K3881" s="1" t="s">
        <v>6907</v>
      </c>
      <c r="L3881" s="1">
        <v>1</v>
      </c>
      <c r="M3881" s="1" t="s">
        <v>2521</v>
      </c>
      <c r="N3881" s="1" t="s">
        <v>4511</v>
      </c>
      <c r="O3881" s="1">
        <v>3000</v>
      </c>
      <c r="P3881" s="1" t="s">
        <v>2391</v>
      </c>
      <c r="Q3881" s="1">
        <v>853.6</v>
      </c>
      <c r="R3881" s="1" t="str">
        <f>IFERROR(VLOOKUP(K3881,Proveedores!$A$2:$B$500,2,0),"Agregar")</f>
        <v>KOPELCO S.A.</v>
      </c>
      <c r="S3881" s="5">
        <f t="shared" si="60"/>
        <v>2560800</v>
      </c>
    </row>
    <row r="3882" spans="1:19" x14ac:dyDescent="0.2">
      <c r="A3882" s="7">
        <v>44182</v>
      </c>
      <c r="B3882" s="1" t="s">
        <v>13397</v>
      </c>
      <c r="C3882" s="1" t="s">
        <v>13398</v>
      </c>
      <c r="D3882" s="1" t="s">
        <v>1621</v>
      </c>
      <c r="E3882" s="1">
        <v>6766</v>
      </c>
      <c r="F3882" s="7" t="s">
        <v>12982</v>
      </c>
      <c r="G3882" s="1" t="s">
        <v>13396</v>
      </c>
      <c r="H3882" s="5">
        <v>1715736</v>
      </c>
      <c r="I3882" s="1">
        <v>2414</v>
      </c>
      <c r="J3882" s="1" t="s">
        <v>556</v>
      </c>
      <c r="K3882" s="1" t="s">
        <v>6907</v>
      </c>
      <c r="L3882" s="1">
        <v>1</v>
      </c>
      <c r="M3882" s="1" t="s">
        <v>2521</v>
      </c>
      <c r="N3882" s="1" t="s">
        <v>4511</v>
      </c>
      <c r="O3882" s="1">
        <v>2010</v>
      </c>
      <c r="P3882" s="1" t="s">
        <v>2391</v>
      </c>
      <c r="Q3882" s="1">
        <v>853.6</v>
      </c>
      <c r="R3882" s="1" t="str">
        <f>IFERROR(VLOOKUP(K3882,Proveedores!$A$2:$B$500,2,0),"Agregar")</f>
        <v>KOPELCO S.A.</v>
      </c>
      <c r="S3882" s="5">
        <f t="shared" si="60"/>
        <v>1715736</v>
      </c>
    </row>
    <row r="3883" spans="1:19" x14ac:dyDescent="0.2">
      <c r="A3883" s="7">
        <v>44182</v>
      </c>
      <c r="B3883" s="1" t="s">
        <v>13399</v>
      </c>
      <c r="C3883" s="1" t="s">
        <v>13400</v>
      </c>
      <c r="D3883" s="1" t="s">
        <v>1621</v>
      </c>
      <c r="E3883" s="1" t="s">
        <v>13401</v>
      </c>
      <c r="F3883" s="7" t="s">
        <v>13402</v>
      </c>
      <c r="G3883" s="1" t="s">
        <v>692</v>
      </c>
      <c r="H3883" s="5">
        <v>1342429.56</v>
      </c>
      <c r="I3883" s="1" t="s">
        <v>13403</v>
      </c>
      <c r="J3883" s="1" t="s">
        <v>1258</v>
      </c>
      <c r="K3883" s="1" t="s">
        <v>2737</v>
      </c>
      <c r="L3883" s="1">
        <v>23</v>
      </c>
      <c r="M3883" s="1" t="s">
        <v>3521</v>
      </c>
      <c r="N3883" s="1" t="s">
        <v>3522</v>
      </c>
      <c r="O3883" s="1">
        <v>18702</v>
      </c>
      <c r="P3883" s="1" t="s">
        <v>1642</v>
      </c>
      <c r="Q3883" s="1">
        <v>71.78</v>
      </c>
      <c r="R3883" s="1" t="str">
        <f>IFERROR(VLOOKUP(K3883,Proveedores!$A$2:$B$500,2,0),"Agregar")</f>
        <v>LABORATORIOS FABRA S.A.</v>
      </c>
      <c r="S3883" s="5">
        <f t="shared" si="60"/>
        <v>1342429.56</v>
      </c>
    </row>
    <row r="3884" spans="1:19" x14ac:dyDescent="0.2">
      <c r="A3884" s="7">
        <v>44182</v>
      </c>
      <c r="B3884" s="1" t="s">
        <v>13404</v>
      </c>
      <c r="C3884" s="1" t="s">
        <v>13405</v>
      </c>
      <c r="D3884" s="1" t="s">
        <v>1621</v>
      </c>
      <c r="E3884" s="1" t="s">
        <v>13406</v>
      </c>
      <c r="F3884" s="7" t="s">
        <v>12982</v>
      </c>
      <c r="G3884" s="1" t="s">
        <v>692</v>
      </c>
      <c r="H3884" s="5">
        <v>834624</v>
      </c>
      <c r="I3884" s="1">
        <v>2399</v>
      </c>
      <c r="J3884" s="1" t="s">
        <v>1260</v>
      </c>
      <c r="K3884" s="1" t="s">
        <v>702</v>
      </c>
      <c r="L3884" s="1">
        <v>42</v>
      </c>
      <c r="M3884" s="1">
        <v>3001814</v>
      </c>
      <c r="N3884" s="1" t="s">
        <v>7197</v>
      </c>
      <c r="O3884" s="1">
        <v>3312</v>
      </c>
      <c r="P3884" s="1" t="s">
        <v>7187</v>
      </c>
      <c r="Q3884" s="1">
        <v>252</v>
      </c>
      <c r="R3884" s="1" t="str">
        <f>IFERROR(VLOOKUP(K3884,Proveedores!$A$2:$B$500,2,0),"Agregar")</f>
        <v>SAVANT PHARM S.A.</v>
      </c>
      <c r="S3884" s="5">
        <f t="shared" si="60"/>
        <v>834624</v>
      </c>
    </row>
    <row r="3885" spans="1:19" x14ac:dyDescent="0.2">
      <c r="A3885" s="7">
        <v>44182</v>
      </c>
      <c r="B3885" s="1" t="s">
        <v>13407</v>
      </c>
      <c r="C3885" s="1" t="s">
        <v>13408</v>
      </c>
      <c r="D3885" s="1" t="s">
        <v>1621</v>
      </c>
      <c r="E3885" s="1" t="s">
        <v>13409</v>
      </c>
      <c r="F3885" s="7" t="s">
        <v>12982</v>
      </c>
      <c r="G3885" s="1" t="s">
        <v>692</v>
      </c>
      <c r="H3885" s="5">
        <v>3247776</v>
      </c>
      <c r="I3885" s="1">
        <v>2398</v>
      </c>
      <c r="J3885" s="1" t="s">
        <v>1260</v>
      </c>
      <c r="K3885" s="1" t="s">
        <v>702</v>
      </c>
      <c r="L3885" s="1">
        <v>42</v>
      </c>
      <c r="M3885" s="1">
        <v>3001814</v>
      </c>
      <c r="N3885" s="1" t="s">
        <v>7197</v>
      </c>
      <c r="O3885" s="1">
        <v>12888</v>
      </c>
      <c r="P3885" s="1" t="s">
        <v>7187</v>
      </c>
      <c r="Q3885" s="1">
        <v>252</v>
      </c>
      <c r="R3885" s="1" t="str">
        <f>IFERROR(VLOOKUP(K3885,Proveedores!$A$2:$B$500,2,0),"Agregar")</f>
        <v>SAVANT PHARM S.A.</v>
      </c>
      <c r="S3885" s="5">
        <f t="shared" si="60"/>
        <v>3247776</v>
      </c>
    </row>
    <row r="3886" spans="1:19" x14ac:dyDescent="0.2">
      <c r="A3886" s="7">
        <v>44182</v>
      </c>
      <c r="B3886" s="1" t="s">
        <v>13410</v>
      </c>
      <c r="C3886" s="1" t="s">
        <v>13411</v>
      </c>
      <c r="D3886" s="1" t="s">
        <v>1621</v>
      </c>
      <c r="E3886" s="1">
        <v>6765</v>
      </c>
      <c r="F3886" s="7" t="s">
        <v>12982</v>
      </c>
      <c r="G3886" s="1" t="s">
        <v>13396</v>
      </c>
      <c r="H3886" s="5">
        <v>2560800</v>
      </c>
      <c r="I3886" s="1">
        <v>2416</v>
      </c>
      <c r="J3886" s="1" t="s">
        <v>556</v>
      </c>
      <c r="K3886" s="1" t="s">
        <v>6907</v>
      </c>
      <c r="L3886" s="1">
        <v>1</v>
      </c>
      <c r="M3886" s="1" t="s">
        <v>2521</v>
      </c>
      <c r="N3886" s="1" t="s">
        <v>4511</v>
      </c>
      <c r="O3886" s="1">
        <v>3000</v>
      </c>
      <c r="P3886" s="1" t="s">
        <v>2391</v>
      </c>
      <c r="Q3886" s="1">
        <v>853.6</v>
      </c>
      <c r="R3886" s="1" t="str">
        <f>IFERROR(VLOOKUP(K3886,Proveedores!$A$2:$B$500,2,0),"Agregar")</f>
        <v>KOPELCO S.A.</v>
      </c>
      <c r="S3886" s="5">
        <f t="shared" si="60"/>
        <v>2560800</v>
      </c>
    </row>
    <row r="3887" spans="1:19" x14ac:dyDescent="0.2">
      <c r="A3887" s="7">
        <v>44182</v>
      </c>
      <c r="B3887" s="1" t="s">
        <v>13412</v>
      </c>
      <c r="C3887" s="1" t="s">
        <v>13413</v>
      </c>
      <c r="D3887" s="1" t="s">
        <v>1621</v>
      </c>
      <c r="E3887" s="1">
        <v>6764</v>
      </c>
      <c r="F3887" s="7" t="s">
        <v>12982</v>
      </c>
      <c r="G3887" s="1" t="s">
        <v>552</v>
      </c>
      <c r="H3887" s="5">
        <v>845064</v>
      </c>
      <c r="I3887" s="1">
        <v>2415</v>
      </c>
      <c r="J3887" s="1" t="s">
        <v>556</v>
      </c>
      <c r="K3887" s="1" t="s">
        <v>6907</v>
      </c>
      <c r="L3887" s="1">
        <v>1</v>
      </c>
      <c r="M3887" s="1" t="s">
        <v>2521</v>
      </c>
      <c r="N3887" s="1" t="s">
        <v>4511</v>
      </c>
      <c r="O3887" s="1">
        <v>990</v>
      </c>
      <c r="P3887" s="1" t="s">
        <v>2391</v>
      </c>
      <c r="Q3887" s="1">
        <v>853.6</v>
      </c>
      <c r="R3887" s="1" t="str">
        <f>IFERROR(VLOOKUP(K3887,Proveedores!$A$2:$B$500,2,0),"Agregar")</f>
        <v>KOPELCO S.A.</v>
      </c>
      <c r="S3887" s="5">
        <f t="shared" si="60"/>
        <v>845064</v>
      </c>
    </row>
    <row r="3888" spans="1:19" x14ac:dyDescent="0.2">
      <c r="A3888" s="7">
        <v>44182</v>
      </c>
      <c r="B3888" s="1" t="s">
        <v>13414</v>
      </c>
      <c r="C3888" s="1" t="s">
        <v>13415</v>
      </c>
      <c r="D3888" s="1" t="s">
        <v>1621</v>
      </c>
      <c r="E3888" s="1" t="s">
        <v>13416</v>
      </c>
      <c r="F3888" s="7" t="s">
        <v>13402</v>
      </c>
      <c r="G3888" s="1" t="s">
        <v>692</v>
      </c>
      <c r="H3888" s="5">
        <v>175018.92</v>
      </c>
      <c r="I3888" s="1" t="s">
        <v>13417</v>
      </c>
      <c r="J3888" s="1" t="s">
        <v>1258</v>
      </c>
      <c r="K3888" s="1" t="s">
        <v>2737</v>
      </c>
      <c r="L3888" s="1">
        <v>6</v>
      </c>
      <c r="M3888" s="1" t="s">
        <v>3353</v>
      </c>
      <c r="N3888" s="1" t="s">
        <v>3532</v>
      </c>
      <c r="O3888" s="1">
        <v>19194</v>
      </c>
      <c r="P3888" s="1" t="s">
        <v>1642</v>
      </c>
      <c r="Q3888" s="1">
        <v>91.18</v>
      </c>
      <c r="R3888" s="1" t="str">
        <f>IFERROR(VLOOKUP(K3888,Proveedores!$A$2:$B$500,2,0),"Agregar")</f>
        <v>LABORATORIOS FABRA S.A.</v>
      </c>
      <c r="S3888" s="5">
        <f t="shared" si="60"/>
        <v>1750108.9200000002</v>
      </c>
    </row>
    <row r="3889" spans="1:19" x14ac:dyDescent="0.2">
      <c r="A3889" s="7">
        <v>44182</v>
      </c>
      <c r="B3889" s="1" t="s">
        <v>13418</v>
      </c>
      <c r="C3889" s="1" t="s">
        <v>13419</v>
      </c>
      <c r="D3889" s="1" t="s">
        <v>1621</v>
      </c>
      <c r="E3889" s="1" t="s">
        <v>13420</v>
      </c>
      <c r="F3889" s="7" t="s">
        <v>13402</v>
      </c>
      <c r="G3889" s="1" t="s">
        <v>692</v>
      </c>
      <c r="H3889" s="5">
        <v>332200</v>
      </c>
      <c r="I3889" s="1" t="s">
        <v>13421</v>
      </c>
      <c r="J3889" s="1" t="s">
        <v>1258</v>
      </c>
      <c r="K3889" s="1" t="s">
        <v>2737</v>
      </c>
      <c r="L3889" s="1">
        <v>30</v>
      </c>
      <c r="M3889" s="1" t="s">
        <v>3359</v>
      </c>
      <c r="N3889" s="1" t="s">
        <v>4453</v>
      </c>
      <c r="O3889" s="1">
        <v>3020</v>
      </c>
      <c r="P3889" s="1" t="s">
        <v>1642</v>
      </c>
      <c r="Q3889" s="1">
        <v>110</v>
      </c>
      <c r="R3889" s="1" t="str">
        <f>IFERROR(VLOOKUP(K3889,Proveedores!$A$2:$B$500,2,0),"Agregar")</f>
        <v>LABORATORIOS FABRA S.A.</v>
      </c>
      <c r="S3889" s="5">
        <f t="shared" si="60"/>
        <v>332200</v>
      </c>
    </row>
    <row r="3890" spans="1:19" x14ac:dyDescent="0.2">
      <c r="A3890" s="7">
        <v>44182</v>
      </c>
      <c r="B3890" s="1" t="s">
        <v>13422</v>
      </c>
      <c r="C3890" s="1" t="s">
        <v>13423</v>
      </c>
      <c r="D3890" s="1" t="s">
        <v>1621</v>
      </c>
      <c r="E3890" s="1" t="s">
        <v>13424</v>
      </c>
      <c r="F3890" s="7" t="s">
        <v>13348</v>
      </c>
      <c r="G3890" s="1" t="s">
        <v>11332</v>
      </c>
      <c r="H3890" s="5">
        <v>2836684.81</v>
      </c>
      <c r="I3890" s="1">
        <v>2385</v>
      </c>
      <c r="J3890" s="1" t="s">
        <v>1263</v>
      </c>
      <c r="K3890" s="1" t="s">
        <v>9817</v>
      </c>
      <c r="L3890" s="1">
        <v>10</v>
      </c>
      <c r="M3890" s="1">
        <v>10801975</v>
      </c>
      <c r="N3890" s="1" t="s">
        <v>2798</v>
      </c>
      <c r="O3890" s="1">
        <v>35022080</v>
      </c>
      <c r="P3890" s="1" t="s">
        <v>2803</v>
      </c>
      <c r="Q3890" s="1">
        <v>0.81</v>
      </c>
      <c r="R3890" s="1" t="str">
        <f>IFERROR(VLOOKUP(K3890,Proveedores!$A$2:$B$500,2,0),"Agregar")</f>
        <v>Laboratorios Bago S.A</v>
      </c>
      <c r="S3890" s="5">
        <f t="shared" si="60"/>
        <v>28367884.800000001</v>
      </c>
    </row>
    <row r="3891" spans="1:19" x14ac:dyDescent="0.2">
      <c r="A3891" s="7">
        <v>44182</v>
      </c>
      <c r="B3891" s="1" t="s">
        <v>13425</v>
      </c>
      <c r="C3891" s="1" t="s">
        <v>13426</v>
      </c>
      <c r="D3891" s="1" t="s">
        <v>1621</v>
      </c>
      <c r="E3891" s="1" t="s">
        <v>13427</v>
      </c>
      <c r="F3891" s="7" t="s">
        <v>13348</v>
      </c>
      <c r="G3891" s="1" t="s">
        <v>11332</v>
      </c>
      <c r="H3891" s="5">
        <v>2052864</v>
      </c>
      <c r="I3891" s="1">
        <v>2210</v>
      </c>
      <c r="J3891" s="1" t="s">
        <v>1263</v>
      </c>
      <c r="K3891" s="1" t="s">
        <v>9817</v>
      </c>
      <c r="L3891" s="1">
        <v>10</v>
      </c>
      <c r="M3891" s="1">
        <v>10801975</v>
      </c>
      <c r="N3891" s="1" t="s">
        <v>2798</v>
      </c>
      <c r="O3891" s="1">
        <v>2534400</v>
      </c>
      <c r="P3891" s="1" t="s">
        <v>2803</v>
      </c>
      <c r="Q3891" s="1">
        <v>0.81</v>
      </c>
      <c r="R3891" s="1" t="str">
        <f>IFERROR(VLOOKUP(K3891,Proveedores!$A$2:$B$500,2,0),"Agregar")</f>
        <v>Laboratorios Bago S.A</v>
      </c>
      <c r="S3891" s="5">
        <f t="shared" si="60"/>
        <v>2052864.0000000002</v>
      </c>
    </row>
    <row r="3892" spans="1:19" x14ac:dyDescent="0.2">
      <c r="A3892" s="7">
        <v>44182</v>
      </c>
      <c r="B3892" s="1" t="s">
        <v>13428</v>
      </c>
      <c r="C3892" s="1" t="s">
        <v>13429</v>
      </c>
      <c r="D3892" s="1" t="s">
        <v>1621</v>
      </c>
      <c r="E3892" s="1" t="s">
        <v>13430</v>
      </c>
      <c r="F3892" s="7" t="s">
        <v>13348</v>
      </c>
      <c r="G3892" s="1" t="s">
        <v>11332</v>
      </c>
      <c r="H3892" s="5">
        <v>769824</v>
      </c>
      <c r="I3892" s="1">
        <v>2210</v>
      </c>
      <c r="J3892" s="1" t="s">
        <v>1263</v>
      </c>
      <c r="K3892" s="1" t="s">
        <v>9817</v>
      </c>
      <c r="L3892" s="1">
        <v>10</v>
      </c>
      <c r="M3892" s="1">
        <v>10801975</v>
      </c>
      <c r="N3892" s="1" t="s">
        <v>2798</v>
      </c>
      <c r="O3892" s="1">
        <v>950400</v>
      </c>
      <c r="P3892" s="1" t="s">
        <v>2803</v>
      </c>
      <c r="Q3892" s="1">
        <v>0.81</v>
      </c>
      <c r="R3892" s="1" t="str">
        <f>IFERROR(VLOOKUP(K3892,Proveedores!$A$2:$B$500,2,0),"Agregar")</f>
        <v>Laboratorios Bago S.A</v>
      </c>
      <c r="S3892" s="5">
        <f t="shared" si="60"/>
        <v>769824</v>
      </c>
    </row>
    <row r="3893" spans="1:19" x14ac:dyDescent="0.2">
      <c r="A3893" s="7">
        <v>44182</v>
      </c>
      <c r="B3893" s="1" t="s">
        <v>13431</v>
      </c>
      <c r="C3893" s="1" t="s">
        <v>13432</v>
      </c>
      <c r="D3893" s="1" t="s">
        <v>1621</v>
      </c>
      <c r="E3893" s="1" t="s">
        <v>13433</v>
      </c>
      <c r="F3893" s="7" t="s">
        <v>13348</v>
      </c>
      <c r="G3893" s="1" t="s">
        <v>11332</v>
      </c>
      <c r="H3893" s="5">
        <v>2855347.2</v>
      </c>
      <c r="I3893" s="1">
        <v>2174</v>
      </c>
      <c r="J3893" s="1" t="s">
        <v>1263</v>
      </c>
      <c r="K3893" s="1" t="s">
        <v>9817</v>
      </c>
      <c r="L3893" s="1">
        <v>10</v>
      </c>
      <c r="M3893" s="1">
        <v>10801975</v>
      </c>
      <c r="N3893" s="1" t="s">
        <v>2798</v>
      </c>
      <c r="O3893" s="1">
        <v>3525120</v>
      </c>
      <c r="P3893" s="1" t="s">
        <v>2803</v>
      </c>
      <c r="Q3893" s="1">
        <v>0.81</v>
      </c>
      <c r="R3893" s="1" t="str">
        <f>IFERROR(VLOOKUP(K3893,Proveedores!$A$2:$B$500,2,0),"Agregar")</f>
        <v>Laboratorios Bago S.A</v>
      </c>
      <c r="S3893" s="5">
        <f t="shared" si="60"/>
        <v>2855347.2</v>
      </c>
    </row>
    <row r="3894" spans="1:19" x14ac:dyDescent="0.2">
      <c r="A3894" s="7">
        <v>44182</v>
      </c>
      <c r="B3894" s="1" t="s">
        <v>13434</v>
      </c>
      <c r="C3894" s="1" t="s">
        <v>13435</v>
      </c>
      <c r="D3894" s="1" t="s">
        <v>1621</v>
      </c>
      <c r="E3894" s="1" t="s">
        <v>13436</v>
      </c>
      <c r="F3894" s="7" t="s">
        <v>13348</v>
      </c>
      <c r="G3894" s="1" t="s">
        <v>11332</v>
      </c>
      <c r="H3894" s="5">
        <v>2841350</v>
      </c>
      <c r="I3894" s="1">
        <v>2174</v>
      </c>
      <c r="J3894" s="1" t="s">
        <v>1263</v>
      </c>
      <c r="K3894" s="1" t="s">
        <v>9817</v>
      </c>
      <c r="L3894" s="1">
        <v>10</v>
      </c>
      <c r="M3894" s="1">
        <v>1431</v>
      </c>
      <c r="N3894" s="1" t="s">
        <v>2798</v>
      </c>
      <c r="O3894" s="1">
        <v>3507840</v>
      </c>
      <c r="P3894" s="1" t="s">
        <v>2803</v>
      </c>
      <c r="Q3894" s="1">
        <v>0.81</v>
      </c>
      <c r="R3894" s="1" t="str">
        <f>IFERROR(VLOOKUP(K3894,Proveedores!$A$2:$B$500,2,0),"Agregar")</f>
        <v>Laboratorios Bago S.A</v>
      </c>
      <c r="S3894" s="5">
        <f t="shared" si="60"/>
        <v>2841350.4000000004</v>
      </c>
    </row>
    <row r="3895" spans="1:19" x14ac:dyDescent="0.2">
      <c r="A3895" s="7">
        <v>44182</v>
      </c>
      <c r="B3895" s="1" t="s">
        <v>13437</v>
      </c>
      <c r="C3895" s="1" t="s">
        <v>13438</v>
      </c>
      <c r="D3895" s="1" t="s">
        <v>1621</v>
      </c>
      <c r="E3895" s="1">
        <v>1220</v>
      </c>
      <c r="F3895" s="7" t="s">
        <v>13439</v>
      </c>
      <c r="G3895" s="1" t="s">
        <v>11332</v>
      </c>
      <c r="H3895" s="5">
        <v>10317469.09</v>
      </c>
      <c r="I3895" s="1">
        <v>1789</v>
      </c>
      <c r="J3895" s="1" t="s">
        <v>1263</v>
      </c>
      <c r="K3895" s="1" t="s">
        <v>9817</v>
      </c>
      <c r="L3895" s="1">
        <v>12</v>
      </c>
      <c r="M3895" s="1">
        <v>1431</v>
      </c>
      <c r="N3895" s="1" t="s">
        <v>2798</v>
      </c>
      <c r="O3895" s="1">
        <v>2339568</v>
      </c>
      <c r="P3895" s="1" t="s">
        <v>2803</v>
      </c>
      <c r="Q3895" s="1">
        <v>0.81</v>
      </c>
      <c r="R3895" s="1" t="str">
        <f>IFERROR(VLOOKUP(K3895,Proveedores!$A$2:$B$500,2,0),"Agregar")</f>
        <v>Laboratorios Bago S.A</v>
      </c>
      <c r="S3895" s="5">
        <f t="shared" si="60"/>
        <v>1895050.08</v>
      </c>
    </row>
    <row r="3896" spans="1:19" x14ac:dyDescent="0.2">
      <c r="A3896" s="7">
        <v>44183.339467592596</v>
      </c>
      <c r="B3896" s="1" t="s">
        <v>13440</v>
      </c>
      <c r="C3896" s="1" t="s">
        <v>13441</v>
      </c>
      <c r="D3896" s="1" t="s">
        <v>1621</v>
      </c>
      <c r="E3896" s="1">
        <v>20000009391</v>
      </c>
      <c r="F3896" s="7">
        <v>44088</v>
      </c>
      <c r="G3896" s="1" t="s">
        <v>1286</v>
      </c>
      <c r="H3896" s="5">
        <v>17647927.550000001</v>
      </c>
      <c r="I3896" s="1">
        <v>1762</v>
      </c>
      <c r="J3896" s="1" t="s">
        <v>13442</v>
      </c>
      <c r="K3896" s="1" t="s">
        <v>1074</v>
      </c>
      <c r="L3896" s="1">
        <v>1</v>
      </c>
      <c r="M3896" s="1">
        <v>87414477</v>
      </c>
      <c r="N3896" s="1" t="s">
        <v>13389</v>
      </c>
      <c r="O3896" s="1">
        <v>147309</v>
      </c>
      <c r="P3896" s="1" t="s">
        <v>1850</v>
      </c>
      <c r="Q3896" s="1" t="s">
        <v>13390</v>
      </c>
      <c r="R3896" s="1" t="str">
        <f>IFERROR(VLOOKUP(K3896,Proveedores!$A$2:$B$500,2,0),"Agregar")</f>
        <v>BAYER SA</v>
      </c>
      <c r="S3896" s="5" t="e">
        <f t="shared" si="60"/>
        <v>#VALUE!</v>
      </c>
    </row>
    <row r="3897" spans="1:19" x14ac:dyDescent="0.2">
      <c r="A3897" s="7">
        <v>44183.402986111112</v>
      </c>
      <c r="B3897" s="1" t="s">
        <v>13443</v>
      </c>
      <c r="C3897" s="1" t="s">
        <v>13444</v>
      </c>
      <c r="D3897" s="1" t="s">
        <v>1621</v>
      </c>
      <c r="E3897" s="1" t="s">
        <v>13445</v>
      </c>
      <c r="F3897" s="7">
        <v>44182</v>
      </c>
      <c r="G3897" s="1" t="s">
        <v>1286</v>
      </c>
      <c r="H3897" s="5">
        <v>9508840.8800000008</v>
      </c>
      <c r="I3897" s="1">
        <v>2312</v>
      </c>
      <c r="J3897" s="1" t="s">
        <v>1292</v>
      </c>
      <c r="K3897" s="1" t="s">
        <v>1293</v>
      </c>
      <c r="L3897" s="1">
        <v>4</v>
      </c>
      <c r="M3897" s="1" t="s">
        <v>2321</v>
      </c>
      <c r="N3897" s="1" t="s">
        <v>11270</v>
      </c>
      <c r="O3897" s="1">
        <v>85327</v>
      </c>
      <c r="P3897" s="1" t="s">
        <v>1665</v>
      </c>
      <c r="Q3897" s="1">
        <v>111.44</v>
      </c>
      <c r="R3897" s="1" t="str">
        <f>IFERROR(VLOOKUP(K3897,Proveedores!$A$2:$B$500,2,0),"Agregar")</f>
        <v>LABORATORIOS BERNABO S.A.</v>
      </c>
      <c r="S3897" s="5">
        <f t="shared" si="60"/>
        <v>9508840.879999999</v>
      </c>
    </row>
    <row r="3898" spans="1:19" x14ac:dyDescent="0.2">
      <c r="A3898" s="7">
        <v>44183.404027777775</v>
      </c>
      <c r="B3898" s="1" t="s">
        <v>13446</v>
      </c>
      <c r="C3898" s="1" t="s">
        <v>13447</v>
      </c>
      <c r="D3898" s="1" t="s">
        <v>1621</v>
      </c>
      <c r="E3898" s="1">
        <v>20000009512</v>
      </c>
      <c r="F3898" s="7">
        <v>44131</v>
      </c>
      <c r="G3898" s="1" t="s">
        <v>1286</v>
      </c>
      <c r="H3898" s="5">
        <v>17723283.07</v>
      </c>
      <c r="I3898" s="1">
        <v>2098</v>
      </c>
      <c r="J3898" s="1" t="s">
        <v>1287</v>
      </c>
      <c r="K3898" s="1" t="s">
        <v>1074</v>
      </c>
      <c r="L3898" s="1">
        <v>1</v>
      </c>
      <c r="M3898" s="1">
        <v>87414477</v>
      </c>
      <c r="N3898" s="1" t="s">
        <v>13389</v>
      </c>
      <c r="O3898" s="1">
        <v>98403</v>
      </c>
      <c r="P3898" s="1" t="s">
        <v>1850</v>
      </c>
      <c r="Q3898" s="1">
        <v>119.8</v>
      </c>
      <c r="R3898" s="1" t="str">
        <f>IFERROR(VLOOKUP(K3898,Proveedores!$A$2:$B$500,2,0),"Agregar")</f>
        <v>BAYER SA</v>
      </c>
      <c r="S3898" s="5">
        <f t="shared" si="60"/>
        <v>11788679.4</v>
      </c>
    </row>
    <row r="3899" spans="1:19" x14ac:dyDescent="0.2">
      <c r="A3899" s="7">
        <v>44183.404027777775</v>
      </c>
      <c r="B3899" s="1" t="s">
        <v>13446</v>
      </c>
      <c r="C3899" s="1" t="s">
        <v>13447</v>
      </c>
      <c r="D3899" s="1" t="s">
        <v>1621</v>
      </c>
      <c r="E3899" s="1">
        <v>20000009512</v>
      </c>
      <c r="F3899" s="7">
        <v>44131</v>
      </c>
      <c r="G3899" s="1" t="s">
        <v>1286</v>
      </c>
      <c r="H3899" s="5">
        <v>17723283.07</v>
      </c>
      <c r="I3899" s="1">
        <v>2098</v>
      </c>
      <c r="J3899" s="1" t="s">
        <v>1287</v>
      </c>
      <c r="K3899" s="1" t="s">
        <v>1074</v>
      </c>
      <c r="L3899" s="1">
        <v>2</v>
      </c>
      <c r="M3899" s="1">
        <v>87414477</v>
      </c>
      <c r="N3899" s="1" t="s">
        <v>13389</v>
      </c>
      <c r="O3899" s="1">
        <v>49535</v>
      </c>
      <c r="P3899" s="1" t="s">
        <v>1850</v>
      </c>
      <c r="Q3899" s="1">
        <v>119.8</v>
      </c>
      <c r="R3899" s="1" t="str">
        <f>IFERROR(VLOOKUP(K3899,Proveedores!$A$2:$B$500,2,0),"Agregar")</f>
        <v>BAYER SA</v>
      </c>
      <c r="S3899" s="5">
        <f t="shared" si="60"/>
        <v>5934293</v>
      </c>
    </row>
    <row r="3900" spans="1:19" x14ac:dyDescent="0.2">
      <c r="A3900" s="7">
        <v>44183.40488425926</v>
      </c>
      <c r="B3900" s="1" t="s">
        <v>13448</v>
      </c>
      <c r="C3900" s="1" t="s">
        <v>13449</v>
      </c>
      <c r="D3900" s="1" t="s">
        <v>1621</v>
      </c>
      <c r="E3900" s="1">
        <v>13698</v>
      </c>
      <c r="F3900" s="7">
        <v>44183</v>
      </c>
      <c r="G3900" s="1" t="s">
        <v>204</v>
      </c>
      <c r="H3900" s="5">
        <v>94540</v>
      </c>
      <c r="I3900" s="1">
        <v>2437</v>
      </c>
      <c r="J3900" s="1" t="s">
        <v>205</v>
      </c>
      <c r="K3900" s="1" t="s">
        <v>9688</v>
      </c>
      <c r="L3900" s="1">
        <v>1</v>
      </c>
      <c r="M3900" s="1" t="s">
        <v>9689</v>
      </c>
      <c r="N3900" s="1" t="s">
        <v>13450</v>
      </c>
      <c r="O3900" s="1">
        <v>1000</v>
      </c>
      <c r="P3900" s="1" t="s">
        <v>1665</v>
      </c>
      <c r="Q3900" s="1">
        <v>3260</v>
      </c>
      <c r="R3900" s="1" t="str">
        <f>IFERROR(VLOOKUP(K3900,Proveedores!$A$2:$B$500,2,0),"Agregar")</f>
        <v>VSA ALTA COMPLEJIDAD S.A.</v>
      </c>
      <c r="S3900" s="5">
        <f t="shared" si="60"/>
        <v>3260000</v>
      </c>
    </row>
    <row r="3901" spans="1:19" x14ac:dyDescent="0.2">
      <c r="A3901" s="7">
        <v>44183.406956018516</v>
      </c>
      <c r="B3901" s="1" t="s">
        <v>13451</v>
      </c>
      <c r="C3901" s="1" t="s">
        <v>13452</v>
      </c>
      <c r="D3901" s="1" t="s">
        <v>1621</v>
      </c>
      <c r="E3901" s="1" t="s">
        <v>13453</v>
      </c>
      <c r="F3901" s="7">
        <v>44182</v>
      </c>
      <c r="G3901" s="1" t="s">
        <v>1286</v>
      </c>
      <c r="H3901" s="5">
        <v>4562208</v>
      </c>
      <c r="I3901" s="1">
        <v>2312</v>
      </c>
      <c r="J3901" s="1" t="s">
        <v>1292</v>
      </c>
      <c r="K3901" s="1" t="s">
        <v>1293</v>
      </c>
      <c r="L3901" s="1">
        <v>6</v>
      </c>
      <c r="M3901" s="1" t="s">
        <v>11630</v>
      </c>
      <c r="N3901" s="1" t="s">
        <v>11266</v>
      </c>
      <c r="O3901" s="1">
        <v>43800</v>
      </c>
      <c r="P3901" s="1" t="s">
        <v>1665</v>
      </c>
      <c r="Q3901" s="1">
        <v>104.16</v>
      </c>
      <c r="R3901" s="1" t="str">
        <f>IFERROR(VLOOKUP(K3901,Proveedores!$A$2:$B$500,2,0),"Agregar")</f>
        <v>LABORATORIOS BERNABO S.A.</v>
      </c>
      <c r="S3901" s="5">
        <f t="shared" si="60"/>
        <v>4562208</v>
      </c>
    </row>
    <row r="3902" spans="1:19" x14ac:dyDescent="0.2">
      <c r="A3902" s="7">
        <v>44183.409895833334</v>
      </c>
      <c r="B3902" s="1" t="s">
        <v>13454</v>
      </c>
      <c r="C3902" s="1" t="s">
        <v>13455</v>
      </c>
      <c r="D3902" s="1" t="s">
        <v>1621</v>
      </c>
      <c r="E3902" s="1" t="s">
        <v>13456</v>
      </c>
      <c r="F3902" s="7">
        <v>44174</v>
      </c>
      <c r="G3902" s="1" t="s">
        <v>3118</v>
      </c>
      <c r="H3902" s="5">
        <v>258269193</v>
      </c>
      <c r="I3902" s="1">
        <v>2430</v>
      </c>
      <c r="J3902" s="1" t="s">
        <v>13269</v>
      </c>
      <c r="K3902" s="1" t="s">
        <v>10864</v>
      </c>
      <c r="L3902" s="1">
        <v>1</v>
      </c>
      <c r="M3902" s="1">
        <v>500347</v>
      </c>
      <c r="N3902" s="1" t="s">
        <v>3650</v>
      </c>
      <c r="O3902" s="1">
        <v>176540</v>
      </c>
      <c r="P3902" s="1" t="s">
        <v>3121</v>
      </c>
      <c r="Q3902" s="1">
        <v>1462.96</v>
      </c>
      <c r="R3902" s="1" t="str">
        <f>IFERROR(VLOOKUP(K3902,Proveedores!$A$2:$B$500,2,0),"Agregar")</f>
        <v>PECC CONSORCIO DE COOPERACION</v>
      </c>
      <c r="S3902" s="5">
        <f t="shared" si="60"/>
        <v>258270958.40000001</v>
      </c>
    </row>
    <row r="3903" spans="1:19" x14ac:dyDescent="0.2">
      <c r="A3903" s="7">
        <v>44183.414907407408</v>
      </c>
      <c r="B3903" s="1" t="s">
        <v>13457</v>
      </c>
      <c r="C3903" s="1" t="s">
        <v>13458</v>
      </c>
      <c r="D3903" s="1" t="s">
        <v>1621</v>
      </c>
      <c r="E3903" s="1" t="s">
        <v>13459</v>
      </c>
      <c r="F3903" s="7">
        <v>44174</v>
      </c>
      <c r="G3903" s="1" t="s">
        <v>3118</v>
      </c>
      <c r="H3903" s="5">
        <v>245307456</v>
      </c>
      <c r="I3903" s="1">
        <v>2430</v>
      </c>
      <c r="J3903" s="1" t="s">
        <v>13269</v>
      </c>
      <c r="K3903" s="1" t="s">
        <v>10864</v>
      </c>
      <c r="L3903" s="1">
        <v>1</v>
      </c>
      <c r="M3903" s="1">
        <v>500347</v>
      </c>
      <c r="N3903" s="1" t="s">
        <v>3650</v>
      </c>
      <c r="O3903" s="1">
        <v>167680</v>
      </c>
      <c r="P3903" s="1" t="s">
        <v>3121</v>
      </c>
      <c r="Q3903" s="1">
        <v>1462.96</v>
      </c>
      <c r="R3903" s="1" t="str">
        <f>IFERROR(VLOOKUP(K3903,Proveedores!$A$2:$B$500,2,0),"Agregar")</f>
        <v>PECC CONSORCIO DE COOPERACION</v>
      </c>
      <c r="S3903" s="5">
        <f t="shared" si="60"/>
        <v>245309132.80000001</v>
      </c>
    </row>
    <row r="3904" spans="1:19" x14ac:dyDescent="0.2">
      <c r="A3904" s="7">
        <v>44183.421006944445</v>
      </c>
      <c r="B3904" s="1" t="s">
        <v>13460</v>
      </c>
      <c r="C3904" s="1" t="s">
        <v>13461</v>
      </c>
      <c r="D3904" s="1" t="s">
        <v>1621</v>
      </c>
      <c r="E3904" s="1">
        <v>20000009513</v>
      </c>
      <c r="F3904" s="7">
        <v>44131</v>
      </c>
      <c r="G3904" s="1" t="s">
        <v>1286</v>
      </c>
      <c r="H3904" s="5">
        <v>17779590.059999999</v>
      </c>
      <c r="I3904" s="1">
        <v>2099</v>
      </c>
      <c r="J3904" s="1" t="s">
        <v>13442</v>
      </c>
      <c r="K3904" s="1" t="s">
        <v>1074</v>
      </c>
      <c r="L3904" s="1">
        <v>1</v>
      </c>
      <c r="M3904" s="1">
        <v>87414477</v>
      </c>
      <c r="N3904" s="1" t="s">
        <v>13389</v>
      </c>
      <c r="O3904" s="1">
        <v>103048</v>
      </c>
      <c r="P3904" s="1" t="s">
        <v>1850</v>
      </c>
      <c r="Q3904" s="1" t="s">
        <v>13390</v>
      </c>
      <c r="R3904" s="1" t="str">
        <f>IFERROR(VLOOKUP(K3904,Proveedores!$A$2:$B$500,2,0),"Agregar")</f>
        <v>BAYER SA</v>
      </c>
      <c r="S3904" s="5" t="e">
        <f t="shared" si="60"/>
        <v>#VALUE!</v>
      </c>
    </row>
    <row r="3905" spans="1:19" x14ac:dyDescent="0.2">
      <c r="A3905" s="7">
        <v>44183.421006944445</v>
      </c>
      <c r="B3905" s="1" t="s">
        <v>13460</v>
      </c>
      <c r="C3905" s="1" t="s">
        <v>13461</v>
      </c>
      <c r="D3905" s="1" t="s">
        <v>1621</v>
      </c>
      <c r="E3905" s="1">
        <v>20000009513</v>
      </c>
      <c r="F3905" s="7">
        <v>44131</v>
      </c>
      <c r="G3905" s="1" t="s">
        <v>1286</v>
      </c>
      <c r="H3905" s="5">
        <v>17779590.059999999</v>
      </c>
      <c r="I3905" s="1">
        <v>2099</v>
      </c>
      <c r="J3905" s="1" t="s">
        <v>13442</v>
      </c>
      <c r="K3905" s="1" t="s">
        <v>1074</v>
      </c>
      <c r="L3905" s="1">
        <v>2</v>
      </c>
      <c r="M3905" s="1">
        <v>87414477</v>
      </c>
      <c r="N3905" s="1" t="s">
        <v>13389</v>
      </c>
      <c r="O3905" s="1">
        <v>45360</v>
      </c>
      <c r="P3905" s="1" t="s">
        <v>1850</v>
      </c>
      <c r="Q3905" s="1" t="s">
        <v>13390</v>
      </c>
      <c r="R3905" s="1" t="str">
        <f>IFERROR(VLOOKUP(K3905,Proveedores!$A$2:$B$500,2,0),"Agregar")</f>
        <v>BAYER SA</v>
      </c>
      <c r="S3905" s="5" t="e">
        <f t="shared" si="60"/>
        <v>#VALUE!</v>
      </c>
    </row>
    <row r="3906" spans="1:19" x14ac:dyDescent="0.2">
      <c r="A3906" s="7">
        <v>44183.453773148147</v>
      </c>
      <c r="B3906" s="1" t="s">
        <v>13462</v>
      </c>
      <c r="C3906" s="1" t="s">
        <v>13463</v>
      </c>
      <c r="D3906" s="1" t="s">
        <v>1621</v>
      </c>
      <c r="E3906" s="1">
        <v>800001179</v>
      </c>
      <c r="F3906" s="7">
        <v>44175</v>
      </c>
      <c r="G3906" s="1" t="s">
        <v>692</v>
      </c>
      <c r="H3906" s="5">
        <v>1660188.24</v>
      </c>
      <c r="I3906" s="1" t="s">
        <v>1816</v>
      </c>
      <c r="J3906" s="1" t="s">
        <v>1254</v>
      </c>
      <c r="K3906" s="1" t="s">
        <v>1847</v>
      </c>
      <c r="L3906" s="1">
        <v>18</v>
      </c>
      <c r="M3906" s="1" t="s">
        <v>2308</v>
      </c>
      <c r="N3906" s="1" t="s">
        <v>2354</v>
      </c>
      <c r="O3906" s="1">
        <v>43816</v>
      </c>
      <c r="P3906" s="1" t="s">
        <v>2310</v>
      </c>
      <c r="Q3906" s="1">
        <v>37.89</v>
      </c>
      <c r="R3906" s="1" t="str">
        <f>IFERROR(VLOOKUP(K3906,Proveedores!$A$2:$B$500,2,0),"Agregar")</f>
        <v xml:space="preserve">LAFEDAR S.A. </v>
      </c>
      <c r="S3906" s="5">
        <f t="shared" si="60"/>
        <v>1660188.24</v>
      </c>
    </row>
    <row r="3907" spans="1:19" x14ac:dyDescent="0.2">
      <c r="A3907" s="7">
        <v>44183.46056712963</v>
      </c>
      <c r="B3907" s="1" t="s">
        <v>13464</v>
      </c>
      <c r="C3907" s="1" t="s">
        <v>13465</v>
      </c>
      <c r="D3907" s="1" t="s">
        <v>1621</v>
      </c>
      <c r="E3907" s="1" t="s">
        <v>13466</v>
      </c>
      <c r="F3907" s="7">
        <v>44175</v>
      </c>
      <c r="G3907" s="1" t="s">
        <v>692</v>
      </c>
      <c r="H3907" s="5">
        <v>3151798.78</v>
      </c>
      <c r="I3907" s="1" t="s">
        <v>1816</v>
      </c>
      <c r="J3907" s="1" t="s">
        <v>1254</v>
      </c>
      <c r="K3907" s="1" t="s">
        <v>1847</v>
      </c>
      <c r="L3907" s="1">
        <v>24</v>
      </c>
      <c r="M3907" s="1" t="s">
        <v>2367</v>
      </c>
      <c r="N3907" s="1" t="s">
        <v>13467</v>
      </c>
      <c r="O3907" s="1">
        <v>420408</v>
      </c>
      <c r="P3907" s="1" t="s">
        <v>2369</v>
      </c>
      <c r="Q3907" s="1">
        <v>7.4969999999999999</v>
      </c>
      <c r="R3907" s="1" t="str">
        <f>IFERROR(VLOOKUP(K3907,Proveedores!$A$2:$B$500,2,0),"Agregar")</f>
        <v xml:space="preserve">LAFEDAR S.A. </v>
      </c>
      <c r="S3907" s="5">
        <f t="shared" ref="S3907:S3970" si="61">Q3907*O3907</f>
        <v>3151798.7760000001</v>
      </c>
    </row>
    <row r="3908" spans="1:19" x14ac:dyDescent="0.2">
      <c r="A3908" s="7">
        <v>44183.520891203705</v>
      </c>
      <c r="B3908" s="1" t="s">
        <v>13468</v>
      </c>
      <c r="C3908" s="1" t="s">
        <v>13469</v>
      </c>
      <c r="D3908" s="1" t="s">
        <v>1621</v>
      </c>
      <c r="E3908" s="1" t="s">
        <v>13470</v>
      </c>
      <c r="F3908" s="7">
        <v>44175</v>
      </c>
      <c r="G3908" s="1" t="s">
        <v>3118</v>
      </c>
      <c r="H3908" s="5">
        <v>209128702.5</v>
      </c>
      <c r="I3908" s="1">
        <v>2430</v>
      </c>
      <c r="J3908" s="1" t="s">
        <v>13269</v>
      </c>
      <c r="K3908" s="1" t="s">
        <v>10864</v>
      </c>
      <c r="L3908" s="1">
        <v>1</v>
      </c>
      <c r="M3908" s="1">
        <v>500347</v>
      </c>
      <c r="N3908" s="1" t="s">
        <v>3650</v>
      </c>
      <c r="O3908" s="1">
        <v>142950</v>
      </c>
      <c r="P3908" s="1" t="s">
        <v>3121</v>
      </c>
      <c r="Q3908" s="1">
        <v>1462.96</v>
      </c>
      <c r="R3908" s="1" t="str">
        <f>IFERROR(VLOOKUP(K3908,Proveedores!$A$2:$B$500,2,0),"Agregar")</f>
        <v>PECC CONSORCIO DE COOPERACION</v>
      </c>
      <c r="S3908" s="5">
        <f t="shared" si="61"/>
        <v>209130132</v>
      </c>
    </row>
    <row r="3909" spans="1:19" x14ac:dyDescent="0.2">
      <c r="A3909" s="7">
        <v>44183.5234837963</v>
      </c>
      <c r="B3909" s="1" t="s">
        <v>13471</v>
      </c>
      <c r="C3909" s="1" t="s">
        <v>13472</v>
      </c>
      <c r="D3909" s="1" t="s">
        <v>1713</v>
      </c>
      <c r="E3909" s="1" t="s">
        <v>13473</v>
      </c>
      <c r="F3909" s="7">
        <v>44183</v>
      </c>
      <c r="G3909" s="1" t="s">
        <v>27</v>
      </c>
      <c r="H3909" s="5">
        <v>174240</v>
      </c>
      <c r="I3909" s="1" t="s">
        <v>8767</v>
      </c>
      <c r="J3909" s="1" t="s">
        <v>13121</v>
      </c>
      <c r="K3909" s="1" t="s">
        <v>8843</v>
      </c>
      <c r="L3909" s="1" t="s">
        <v>11302</v>
      </c>
      <c r="M3909" s="1" t="s">
        <v>11303</v>
      </c>
      <c r="N3909" s="1" t="s">
        <v>13474</v>
      </c>
      <c r="O3909" s="1">
        <v>1200</v>
      </c>
      <c r="P3909" s="1" t="s">
        <v>7528</v>
      </c>
      <c r="Q3909" s="1" t="s">
        <v>12395</v>
      </c>
      <c r="R3909" s="1" t="str">
        <f>IFERROR(VLOOKUP(K3909,Proveedores!$A$2:$B$500,2,0),"Agregar")</f>
        <v>FORMAS PUBLICITARIAS SA</v>
      </c>
      <c r="S3909" s="5" t="e">
        <f t="shared" si="61"/>
        <v>#VALUE!</v>
      </c>
    </row>
    <row r="3910" spans="1:19" x14ac:dyDescent="0.2">
      <c r="A3910" s="7">
        <v>44183.594537037039</v>
      </c>
      <c r="B3910" s="1" t="s">
        <v>13475</v>
      </c>
      <c r="C3910" s="1" t="s">
        <v>13476</v>
      </c>
      <c r="D3910" s="1" t="s">
        <v>1621</v>
      </c>
      <c r="E3910" s="1" t="s">
        <v>13477</v>
      </c>
      <c r="F3910" s="7">
        <v>44156</v>
      </c>
      <c r="G3910" s="1" t="s">
        <v>968</v>
      </c>
      <c r="H3910" s="5">
        <v>2002879.2</v>
      </c>
      <c r="I3910" s="1">
        <v>2344</v>
      </c>
      <c r="J3910" s="1" t="s">
        <v>969</v>
      </c>
      <c r="K3910" s="1" t="s">
        <v>6287</v>
      </c>
      <c r="L3910" s="1">
        <v>3</v>
      </c>
      <c r="M3910" s="1" t="s">
        <v>6154</v>
      </c>
      <c r="N3910" s="1" t="s">
        <v>13478</v>
      </c>
      <c r="O3910" s="1">
        <v>49332</v>
      </c>
      <c r="P3910" s="1" t="s">
        <v>1892</v>
      </c>
      <c r="Q3910" s="1" t="s">
        <v>13479</v>
      </c>
      <c r="R3910" s="1" t="str">
        <f>IFERROR(VLOOKUP(K3910,Proveedores!$A$2:$B$500,2,0),"Agregar")</f>
        <v>LAB.ESPECIALIDADES MEDICINALES SOC.DEL ESTADO</v>
      </c>
      <c r="S3910" s="5" t="e">
        <f t="shared" si="61"/>
        <v>#VALUE!</v>
      </c>
    </row>
    <row r="3911" spans="1:19" x14ac:dyDescent="0.2">
      <c r="A3911" s="7">
        <v>44183.597893518519</v>
      </c>
      <c r="B3911" s="1" t="s">
        <v>13480</v>
      </c>
      <c r="C3911" s="1" t="s">
        <v>13481</v>
      </c>
      <c r="D3911" s="1" t="s">
        <v>1621</v>
      </c>
      <c r="E3911" s="1" t="s">
        <v>13482</v>
      </c>
      <c r="F3911" s="7">
        <v>44156</v>
      </c>
      <c r="G3911" s="1" t="s">
        <v>13483</v>
      </c>
      <c r="H3911" s="5">
        <v>2205835</v>
      </c>
      <c r="I3911" s="1">
        <v>2353</v>
      </c>
      <c r="J3911" s="1" t="s">
        <v>969</v>
      </c>
      <c r="K3911" s="1" t="s">
        <v>6287</v>
      </c>
      <c r="L3911" s="1">
        <v>1</v>
      </c>
      <c r="M3911" s="1" t="s">
        <v>6159</v>
      </c>
      <c r="N3911" s="1" t="s">
        <v>9995</v>
      </c>
      <c r="O3911" s="1">
        <v>51902</v>
      </c>
      <c r="P3911" s="1" t="s">
        <v>1892</v>
      </c>
      <c r="Q3911" s="1" t="s">
        <v>13484</v>
      </c>
      <c r="R3911" s="1" t="str">
        <f>IFERROR(VLOOKUP(K3911,Proveedores!$A$2:$B$500,2,0),"Agregar")</f>
        <v>LAB.ESPECIALIDADES MEDICINALES SOC.DEL ESTADO</v>
      </c>
      <c r="S3911" s="5" t="e">
        <f t="shared" si="61"/>
        <v>#VALUE!</v>
      </c>
    </row>
    <row r="3912" spans="1:19" x14ac:dyDescent="0.2">
      <c r="A3912" s="7">
        <v>44183.663287037038</v>
      </c>
      <c r="B3912" s="1" t="s">
        <v>13485</v>
      </c>
      <c r="C3912" s="1" t="s">
        <v>13486</v>
      </c>
      <c r="D3912" s="1" t="s">
        <v>1621</v>
      </c>
      <c r="E3912" s="1" t="s">
        <v>13487</v>
      </c>
      <c r="F3912" s="7">
        <v>44183</v>
      </c>
      <c r="G3912" s="1" t="s">
        <v>692</v>
      </c>
      <c r="H3912" s="5">
        <v>3222108</v>
      </c>
      <c r="I3912" s="1">
        <v>0</v>
      </c>
      <c r="J3912" s="1" t="s">
        <v>1262</v>
      </c>
      <c r="K3912" s="1" t="s">
        <v>2399</v>
      </c>
      <c r="L3912" s="1">
        <v>19</v>
      </c>
      <c r="M3912" s="1" t="s">
        <v>10710</v>
      </c>
      <c r="N3912" s="1" t="s">
        <v>10711</v>
      </c>
      <c r="O3912" s="1">
        <v>273060</v>
      </c>
      <c r="P3912" s="1" t="s">
        <v>1892</v>
      </c>
      <c r="Q3912" s="1">
        <v>11.8</v>
      </c>
      <c r="R3912" s="1" t="str">
        <f>IFERROR(VLOOKUP(K3912,Proveedores!$A$2:$B$500,2,0),"Agregar")</f>
        <v>PRO MED INTERNACIONAL SA</v>
      </c>
      <c r="S3912" s="5">
        <f t="shared" si="61"/>
        <v>3222108</v>
      </c>
    </row>
    <row r="3913" spans="1:19" x14ac:dyDescent="0.2">
      <c r="A3913" s="7">
        <v>44185.488668981481</v>
      </c>
      <c r="B3913" s="1" t="s">
        <v>13488</v>
      </c>
      <c r="C3913" s="1" t="s">
        <v>13489</v>
      </c>
      <c r="D3913" s="1" t="s">
        <v>1621</v>
      </c>
      <c r="E3913" s="1" t="s">
        <v>13490</v>
      </c>
      <c r="F3913" s="7">
        <v>44134</v>
      </c>
      <c r="G3913" s="1" t="s">
        <v>24</v>
      </c>
      <c r="H3913" s="5">
        <v>437500</v>
      </c>
      <c r="I3913" s="1">
        <v>2141</v>
      </c>
      <c r="J3913" s="1" t="s">
        <v>30</v>
      </c>
      <c r="K3913" s="1" t="s">
        <v>9025</v>
      </c>
      <c r="L3913" s="1" t="s">
        <v>11433</v>
      </c>
      <c r="M3913" s="1">
        <v>2</v>
      </c>
      <c r="N3913" s="1" t="s">
        <v>11434</v>
      </c>
      <c r="O3913" s="1">
        <v>2500</v>
      </c>
      <c r="P3913" s="1">
        <v>1</v>
      </c>
      <c r="Q3913" s="1">
        <v>175</v>
      </c>
      <c r="R3913" s="1" t="str">
        <f>IFERROR(VLOOKUP(K3913,Proveedores!$A$2:$B$500,2,0),"Agregar")</f>
        <v xml:space="preserve">Corporacion Rio Lujan S.A. </v>
      </c>
      <c r="S3913" s="5">
        <f t="shared" si="61"/>
        <v>437500</v>
      </c>
    </row>
    <row r="3914" spans="1:19" x14ac:dyDescent="0.2">
      <c r="A3914" s="7">
        <v>44185.500833333332</v>
      </c>
      <c r="B3914" s="1" t="s">
        <v>13491</v>
      </c>
      <c r="C3914" s="1" t="s">
        <v>13492</v>
      </c>
      <c r="D3914" s="1" t="s">
        <v>1621</v>
      </c>
      <c r="E3914" s="1" t="s">
        <v>13493</v>
      </c>
      <c r="F3914" s="7">
        <v>44144</v>
      </c>
      <c r="G3914" s="1" t="s">
        <v>24</v>
      </c>
      <c r="H3914" s="5">
        <v>1400000</v>
      </c>
      <c r="I3914" s="1">
        <v>2208</v>
      </c>
      <c r="J3914" s="1" t="s">
        <v>30</v>
      </c>
      <c r="K3914" s="1" t="s">
        <v>9025</v>
      </c>
      <c r="L3914" s="1" t="s">
        <v>11433</v>
      </c>
      <c r="M3914" s="1">
        <v>2</v>
      </c>
      <c r="N3914" s="1" t="s">
        <v>11434</v>
      </c>
      <c r="O3914" s="1">
        <v>8000</v>
      </c>
      <c r="P3914" s="1">
        <v>1</v>
      </c>
      <c r="Q3914" s="1">
        <v>175</v>
      </c>
      <c r="R3914" s="1" t="str">
        <f>IFERROR(VLOOKUP(K3914,Proveedores!$A$2:$B$500,2,0),"Agregar")</f>
        <v xml:space="preserve">Corporacion Rio Lujan S.A. </v>
      </c>
      <c r="S3914" s="5">
        <f t="shared" si="61"/>
        <v>1400000</v>
      </c>
    </row>
    <row r="3915" spans="1:19" x14ac:dyDescent="0.2">
      <c r="A3915" s="7">
        <v>44185.514606481483</v>
      </c>
      <c r="B3915" s="1" t="s">
        <v>13494</v>
      </c>
      <c r="C3915" s="1" t="s">
        <v>13495</v>
      </c>
      <c r="D3915" s="1" t="s">
        <v>1621</v>
      </c>
      <c r="E3915" s="1" t="s">
        <v>13496</v>
      </c>
      <c r="F3915" s="7">
        <v>44147</v>
      </c>
      <c r="G3915" s="1" t="s">
        <v>24</v>
      </c>
      <c r="H3915" s="5">
        <v>1225000</v>
      </c>
      <c r="I3915" s="1">
        <v>2258</v>
      </c>
      <c r="J3915" s="1" t="s">
        <v>30</v>
      </c>
      <c r="K3915" s="1" t="s">
        <v>9025</v>
      </c>
      <c r="L3915" s="1" t="s">
        <v>11433</v>
      </c>
      <c r="M3915" s="1">
        <v>2</v>
      </c>
      <c r="N3915" s="1" t="s">
        <v>11434</v>
      </c>
      <c r="O3915" s="1">
        <v>7000</v>
      </c>
      <c r="P3915" s="1">
        <v>1</v>
      </c>
      <c r="Q3915" s="1">
        <v>175</v>
      </c>
      <c r="R3915" s="1" t="str">
        <f>IFERROR(VLOOKUP(K3915,Proveedores!$A$2:$B$500,2,0),"Agregar")</f>
        <v xml:space="preserve">Corporacion Rio Lujan S.A. </v>
      </c>
      <c r="S3915" s="5">
        <f t="shared" si="61"/>
        <v>1225000</v>
      </c>
    </row>
    <row r="3916" spans="1:19" x14ac:dyDescent="0.2">
      <c r="A3916" s="7">
        <v>44185.537175925929</v>
      </c>
      <c r="B3916" s="1" t="s">
        <v>13497</v>
      </c>
      <c r="C3916" s="1" t="s">
        <v>13498</v>
      </c>
      <c r="D3916" s="1" t="s">
        <v>1621</v>
      </c>
      <c r="E3916" s="1" t="s">
        <v>13499</v>
      </c>
      <c r="F3916" s="7">
        <v>44161</v>
      </c>
      <c r="G3916" s="1" t="s">
        <v>24</v>
      </c>
      <c r="H3916" s="5">
        <v>1400000</v>
      </c>
      <c r="I3916" s="1">
        <v>1</v>
      </c>
      <c r="J3916" s="1" t="s">
        <v>30</v>
      </c>
      <c r="K3916" s="1" t="s">
        <v>9025</v>
      </c>
      <c r="L3916" s="1" t="s">
        <v>11433</v>
      </c>
      <c r="M3916" s="1">
        <v>2</v>
      </c>
      <c r="N3916" s="1" t="s">
        <v>11434</v>
      </c>
      <c r="O3916" s="1">
        <v>8000</v>
      </c>
      <c r="P3916" s="1">
        <v>1</v>
      </c>
      <c r="Q3916" s="1">
        <v>175</v>
      </c>
      <c r="R3916" s="1" t="str">
        <f>IFERROR(VLOOKUP(K3916,Proveedores!$A$2:$B$500,2,0),"Agregar")</f>
        <v xml:space="preserve">Corporacion Rio Lujan S.A. </v>
      </c>
      <c r="S3916" s="5">
        <f t="shared" si="61"/>
        <v>1400000</v>
      </c>
    </row>
    <row r="3917" spans="1:19" x14ac:dyDescent="0.2">
      <c r="A3917" s="7">
        <v>44186.439988425926</v>
      </c>
      <c r="B3917" s="1" t="s">
        <v>13500</v>
      </c>
      <c r="C3917" s="1" t="s">
        <v>13501</v>
      </c>
      <c r="D3917" s="1" t="s">
        <v>1621</v>
      </c>
      <c r="E3917" s="1" t="s">
        <v>13502</v>
      </c>
      <c r="F3917" s="7">
        <v>44179</v>
      </c>
      <c r="G3917" s="1" t="s">
        <v>1151</v>
      </c>
      <c r="H3917" s="5">
        <v>32363075.399999999</v>
      </c>
      <c r="I3917" s="1" t="s">
        <v>2599</v>
      </c>
      <c r="J3917" s="1" t="s">
        <v>13503</v>
      </c>
      <c r="K3917" s="1" t="s">
        <v>318</v>
      </c>
      <c r="L3917" s="1">
        <v>1</v>
      </c>
      <c r="M3917" s="1" t="s">
        <v>1915</v>
      </c>
      <c r="N3917" s="1" t="s">
        <v>1916</v>
      </c>
      <c r="O3917" s="1">
        <v>96540</v>
      </c>
      <c r="P3917" s="1" t="s">
        <v>1917</v>
      </c>
      <c r="Q3917" s="1" t="s">
        <v>13008</v>
      </c>
      <c r="R3917" s="1" t="str">
        <f>IFERROR(VLOOKUP(K3917,Proveedores!$A$2:$B$500,2,0),"Agregar")</f>
        <v>LABORATORIOS RICHMOND SACIF</v>
      </c>
      <c r="S3917" s="5" t="e">
        <f t="shared" si="61"/>
        <v>#VALUE!</v>
      </c>
    </row>
    <row r="3918" spans="1:19" x14ac:dyDescent="0.2">
      <c r="A3918" s="7">
        <v>44186.439988425926</v>
      </c>
      <c r="B3918" s="1" t="s">
        <v>13500</v>
      </c>
      <c r="C3918" s="1" t="s">
        <v>13501</v>
      </c>
      <c r="D3918" s="1" t="s">
        <v>1621</v>
      </c>
      <c r="E3918" s="1" t="s">
        <v>13502</v>
      </c>
      <c r="F3918" s="7">
        <v>44179</v>
      </c>
      <c r="G3918" s="1" t="s">
        <v>1151</v>
      </c>
      <c r="H3918" s="5">
        <v>32363075.399999999</v>
      </c>
      <c r="I3918" s="1" t="s">
        <v>2599</v>
      </c>
      <c r="J3918" s="1" t="s">
        <v>13503</v>
      </c>
      <c r="K3918" s="1" t="s">
        <v>318</v>
      </c>
      <c r="L3918" s="1">
        <v>2</v>
      </c>
      <c r="M3918" s="1" t="s">
        <v>1918</v>
      </c>
      <c r="N3918" s="1" t="s">
        <v>1916</v>
      </c>
      <c r="O3918" s="1">
        <v>72150</v>
      </c>
      <c r="P3918" s="1" t="s">
        <v>1917</v>
      </c>
      <c r="Q3918" s="1" t="s">
        <v>13012</v>
      </c>
      <c r="R3918" s="1" t="str">
        <f>IFERROR(VLOOKUP(K3918,Proveedores!$A$2:$B$500,2,0),"Agregar")</f>
        <v>LABORATORIOS RICHMOND SACIF</v>
      </c>
      <c r="S3918" s="5" t="e">
        <f t="shared" si="61"/>
        <v>#VALUE!</v>
      </c>
    </row>
    <row r="3919" spans="1:19" x14ac:dyDescent="0.2">
      <c r="A3919" s="7">
        <v>44186.450555555559</v>
      </c>
      <c r="B3919" s="1" t="s">
        <v>13504</v>
      </c>
      <c r="C3919" s="1" t="s">
        <v>13505</v>
      </c>
      <c r="D3919" s="1" t="s">
        <v>1621</v>
      </c>
      <c r="E3919" s="1" t="s">
        <v>13506</v>
      </c>
      <c r="F3919" s="7">
        <v>44186</v>
      </c>
      <c r="G3919" s="1" t="s">
        <v>142</v>
      </c>
      <c r="H3919" s="5">
        <v>3058000</v>
      </c>
      <c r="I3919" s="1">
        <v>1</v>
      </c>
      <c r="J3919" s="1" t="s">
        <v>143</v>
      </c>
      <c r="K3919" s="1" t="s">
        <v>146</v>
      </c>
      <c r="L3919" s="1">
        <v>3</v>
      </c>
      <c r="M3919" s="1" t="s">
        <v>8552</v>
      </c>
      <c r="N3919" s="1" t="s">
        <v>2316</v>
      </c>
      <c r="O3919" s="1">
        <v>1</v>
      </c>
      <c r="P3919" s="1" t="s">
        <v>2316</v>
      </c>
      <c r="Q3919" s="1">
        <v>3058000</v>
      </c>
      <c r="R3919" s="1" t="str">
        <f>IFERROR(VLOOKUP(K3919,Proveedores!$A$2:$B$500,2,0),"Agregar")</f>
        <v>SUIZO ARGENTINA S.A.</v>
      </c>
      <c r="S3919" s="5">
        <f t="shared" si="61"/>
        <v>3058000</v>
      </c>
    </row>
    <row r="3920" spans="1:19" x14ac:dyDescent="0.2">
      <c r="A3920" s="7">
        <v>44186.453738425924</v>
      </c>
      <c r="B3920" s="1" t="s">
        <v>13507</v>
      </c>
      <c r="C3920" s="1" t="s">
        <v>13508</v>
      </c>
      <c r="D3920" s="1" t="s">
        <v>1621</v>
      </c>
      <c r="E3920" s="1" t="s">
        <v>13509</v>
      </c>
      <c r="F3920" s="7">
        <v>44186</v>
      </c>
      <c r="G3920" s="1" t="s">
        <v>142</v>
      </c>
      <c r="H3920" s="5">
        <v>3586000</v>
      </c>
      <c r="I3920" s="1">
        <v>1</v>
      </c>
      <c r="J3920" s="1" t="s">
        <v>143</v>
      </c>
      <c r="K3920" s="1" t="s">
        <v>146</v>
      </c>
      <c r="L3920" s="1">
        <v>3</v>
      </c>
      <c r="M3920" s="1" t="s">
        <v>8552</v>
      </c>
      <c r="N3920" s="1" t="s">
        <v>2316</v>
      </c>
      <c r="O3920" s="1">
        <v>1</v>
      </c>
      <c r="P3920" s="1" t="s">
        <v>2316</v>
      </c>
      <c r="Q3920" s="1">
        <v>3586000</v>
      </c>
      <c r="R3920" s="1" t="str">
        <f>IFERROR(VLOOKUP(K3920,Proveedores!$A$2:$B$500,2,0),"Agregar")</f>
        <v>SUIZO ARGENTINA S.A.</v>
      </c>
      <c r="S3920" s="5">
        <f t="shared" si="61"/>
        <v>3586000</v>
      </c>
    </row>
    <row r="3921" spans="1:19" x14ac:dyDescent="0.2">
      <c r="A3921" s="7">
        <v>44186.456284722219</v>
      </c>
      <c r="B3921" s="1" t="s">
        <v>13510</v>
      </c>
      <c r="C3921" s="1" t="s">
        <v>13511</v>
      </c>
      <c r="D3921" s="1" t="s">
        <v>1621</v>
      </c>
      <c r="E3921" s="1" t="s">
        <v>13512</v>
      </c>
      <c r="F3921" s="7">
        <v>44179</v>
      </c>
      <c r="G3921" s="1" t="s">
        <v>1151</v>
      </c>
      <c r="H3921" s="5">
        <v>31872717.600000001</v>
      </c>
      <c r="I3921" s="1" t="s">
        <v>2599</v>
      </c>
      <c r="J3921" s="1" t="s">
        <v>13503</v>
      </c>
      <c r="K3921" s="1" t="s">
        <v>318</v>
      </c>
      <c r="L3921" s="1">
        <v>2</v>
      </c>
      <c r="M3921" s="1" t="s">
        <v>1918</v>
      </c>
      <c r="N3921" s="1" t="s">
        <v>1916</v>
      </c>
      <c r="O3921" s="1">
        <v>142620</v>
      </c>
      <c r="P3921" s="1" t="s">
        <v>1917</v>
      </c>
      <c r="Q3921" s="1" t="s">
        <v>13012</v>
      </c>
      <c r="R3921" s="1" t="str">
        <f>IFERROR(VLOOKUP(K3921,Proveedores!$A$2:$B$500,2,0),"Agregar")</f>
        <v>LABORATORIOS RICHMOND SACIF</v>
      </c>
      <c r="S3921" s="5" t="e">
        <f t="shared" si="61"/>
        <v>#VALUE!</v>
      </c>
    </row>
    <row r="3922" spans="1:19" x14ac:dyDescent="0.2">
      <c r="A3922" s="7">
        <v>44186.461516203701</v>
      </c>
      <c r="B3922" s="1" t="s">
        <v>13513</v>
      </c>
      <c r="C3922" s="1" t="s">
        <v>13514</v>
      </c>
      <c r="D3922" s="1" t="s">
        <v>1621</v>
      </c>
      <c r="E3922" s="1" t="s">
        <v>13515</v>
      </c>
      <c r="F3922" s="7">
        <v>44179</v>
      </c>
      <c r="G3922" s="1" t="s">
        <v>1151</v>
      </c>
      <c r="H3922" s="5">
        <v>31517384.399999999</v>
      </c>
      <c r="I3922" s="1" t="s">
        <v>2599</v>
      </c>
      <c r="J3922" s="1" t="s">
        <v>13503</v>
      </c>
      <c r="K3922" s="1" t="s">
        <v>318</v>
      </c>
      <c r="L3922" s="1">
        <v>2</v>
      </c>
      <c r="M3922" s="1" t="s">
        <v>1918</v>
      </c>
      <c r="N3922" s="1" t="s">
        <v>1916</v>
      </c>
      <c r="O3922" s="1">
        <v>141030</v>
      </c>
      <c r="P3922" s="1" t="s">
        <v>1917</v>
      </c>
      <c r="Q3922" s="1" t="s">
        <v>13012</v>
      </c>
      <c r="R3922" s="1" t="str">
        <f>IFERROR(VLOOKUP(K3922,Proveedores!$A$2:$B$500,2,0),"Agregar")</f>
        <v>LABORATORIOS RICHMOND SACIF</v>
      </c>
      <c r="S3922" s="5" t="e">
        <f t="shared" si="61"/>
        <v>#VALUE!</v>
      </c>
    </row>
    <row r="3923" spans="1:19" x14ac:dyDescent="0.2">
      <c r="A3923" s="7">
        <v>44186.468229166669</v>
      </c>
      <c r="B3923" s="1" t="s">
        <v>13516</v>
      </c>
      <c r="C3923" s="1" t="s">
        <v>13517</v>
      </c>
      <c r="D3923" s="1" t="s">
        <v>1621</v>
      </c>
      <c r="E3923" s="1" t="s">
        <v>13518</v>
      </c>
      <c r="F3923" s="7">
        <v>44179</v>
      </c>
      <c r="G3923" s="1" t="s">
        <v>1151</v>
      </c>
      <c r="H3923" s="5">
        <v>31638063.600000001</v>
      </c>
      <c r="I3923" s="1" t="s">
        <v>2599</v>
      </c>
      <c r="J3923" s="1" t="s">
        <v>13503</v>
      </c>
      <c r="K3923" s="1" t="s">
        <v>318</v>
      </c>
      <c r="L3923" s="1">
        <v>2</v>
      </c>
      <c r="M3923" s="1" t="s">
        <v>1918</v>
      </c>
      <c r="N3923" s="1" t="s">
        <v>1916</v>
      </c>
      <c r="O3923" s="1">
        <v>141570</v>
      </c>
      <c r="P3923" s="1" t="s">
        <v>1917</v>
      </c>
      <c r="Q3923" s="1" t="s">
        <v>13012</v>
      </c>
      <c r="R3923" s="1" t="str">
        <f>IFERROR(VLOOKUP(K3923,Proveedores!$A$2:$B$500,2,0),"Agregar")</f>
        <v>LABORATORIOS RICHMOND SACIF</v>
      </c>
      <c r="S3923" s="5" t="e">
        <f t="shared" si="61"/>
        <v>#VALUE!</v>
      </c>
    </row>
    <row r="3924" spans="1:19" x14ac:dyDescent="0.2">
      <c r="A3924" s="7">
        <v>44186.471909722219</v>
      </c>
      <c r="B3924" s="1" t="s">
        <v>13519</v>
      </c>
      <c r="C3924" s="1" t="s">
        <v>13520</v>
      </c>
      <c r="D3924" s="1" t="s">
        <v>1621</v>
      </c>
      <c r="E3924" s="1" t="s">
        <v>13521</v>
      </c>
      <c r="F3924" s="7">
        <v>44179</v>
      </c>
      <c r="G3924" s="1" t="s">
        <v>1151</v>
      </c>
      <c r="H3924" s="5">
        <v>31738629.600000001</v>
      </c>
      <c r="I3924" s="1" t="s">
        <v>2599</v>
      </c>
      <c r="J3924" s="1" t="s">
        <v>13503</v>
      </c>
      <c r="K3924" s="1" t="s">
        <v>318</v>
      </c>
      <c r="L3924" s="1">
        <v>2</v>
      </c>
      <c r="M3924" s="1" t="s">
        <v>1918</v>
      </c>
      <c r="N3924" s="1" t="s">
        <v>1916</v>
      </c>
      <c r="O3924" s="1">
        <v>142020</v>
      </c>
      <c r="P3924" s="1" t="s">
        <v>1917</v>
      </c>
      <c r="Q3924" s="1" t="s">
        <v>13012</v>
      </c>
      <c r="R3924" s="1" t="str">
        <f>IFERROR(VLOOKUP(K3924,Proveedores!$A$2:$B$500,2,0),"Agregar")</f>
        <v>LABORATORIOS RICHMOND SACIF</v>
      </c>
      <c r="S3924" s="5" t="e">
        <f t="shared" si="61"/>
        <v>#VALUE!</v>
      </c>
    </row>
    <row r="3925" spans="1:19" x14ac:dyDescent="0.2">
      <c r="A3925" s="7">
        <v>44186.476064814815</v>
      </c>
      <c r="B3925" s="1" t="s">
        <v>13522</v>
      </c>
      <c r="C3925" s="1" t="s">
        <v>13523</v>
      </c>
      <c r="D3925" s="1" t="s">
        <v>1621</v>
      </c>
      <c r="E3925" s="1" t="s">
        <v>13524</v>
      </c>
      <c r="F3925" s="7">
        <v>44179</v>
      </c>
      <c r="G3925" s="1" t="s">
        <v>1151</v>
      </c>
      <c r="H3925" s="5">
        <v>32174415.600000001</v>
      </c>
      <c r="I3925" s="1" t="s">
        <v>2599</v>
      </c>
      <c r="J3925" s="1" t="s">
        <v>13503</v>
      </c>
      <c r="K3925" s="1" t="s">
        <v>318</v>
      </c>
      <c r="L3925" s="1">
        <v>2</v>
      </c>
      <c r="M3925" s="1" t="s">
        <v>1918</v>
      </c>
      <c r="N3925" s="1" t="s">
        <v>1916</v>
      </c>
      <c r="O3925" s="1">
        <v>143970</v>
      </c>
      <c r="P3925" s="1" t="s">
        <v>1917</v>
      </c>
      <c r="Q3925" s="1" t="s">
        <v>13012</v>
      </c>
      <c r="R3925" s="1" t="str">
        <f>IFERROR(VLOOKUP(K3925,Proveedores!$A$2:$B$500,2,0),"Agregar")</f>
        <v>LABORATORIOS RICHMOND SACIF</v>
      </c>
      <c r="S3925" s="5" t="e">
        <f t="shared" si="61"/>
        <v>#VALUE!</v>
      </c>
    </row>
    <row r="3926" spans="1:19" x14ac:dyDescent="0.2">
      <c r="A3926" s="7">
        <v>44186.553854166668</v>
      </c>
      <c r="B3926" s="1" t="s">
        <v>13525</v>
      </c>
      <c r="C3926" s="1" t="s">
        <v>13526</v>
      </c>
      <c r="D3926" s="1" t="s">
        <v>1621</v>
      </c>
      <c r="E3926" s="1" t="s">
        <v>13527</v>
      </c>
      <c r="F3926" s="7">
        <v>44186</v>
      </c>
      <c r="G3926" s="1" t="s">
        <v>692</v>
      </c>
      <c r="H3926" s="5">
        <v>5005376</v>
      </c>
      <c r="I3926" s="1">
        <v>0</v>
      </c>
      <c r="J3926" s="1" t="s">
        <v>1262</v>
      </c>
      <c r="K3926" s="1" t="s">
        <v>2399</v>
      </c>
      <c r="L3926" s="1">
        <v>35</v>
      </c>
      <c r="M3926" s="1" t="s">
        <v>2626</v>
      </c>
      <c r="N3926" s="1" t="s">
        <v>5139</v>
      </c>
      <c r="O3926" s="1">
        <v>126080</v>
      </c>
      <c r="P3926" s="1" t="s">
        <v>1892</v>
      </c>
      <c r="Q3926" s="1">
        <v>39.700000000000003</v>
      </c>
      <c r="R3926" s="1" t="str">
        <f>IFERROR(VLOOKUP(K3926,Proveedores!$A$2:$B$500,2,0),"Agregar")</f>
        <v>PRO MED INTERNACIONAL SA</v>
      </c>
      <c r="S3926" s="5">
        <f t="shared" si="61"/>
        <v>5005376</v>
      </c>
    </row>
    <row r="3927" spans="1:19" x14ac:dyDescent="0.2">
      <c r="A3927" s="7">
        <v>44186.565208333333</v>
      </c>
      <c r="B3927" s="1" t="s">
        <v>13528</v>
      </c>
      <c r="C3927" s="1" t="s">
        <v>13529</v>
      </c>
      <c r="D3927" s="1" t="s">
        <v>1621</v>
      </c>
      <c r="E3927" s="1" t="s">
        <v>13530</v>
      </c>
      <c r="F3927" s="7">
        <v>44186</v>
      </c>
      <c r="G3927" s="1" t="s">
        <v>692</v>
      </c>
      <c r="H3927" s="5">
        <v>442783.2</v>
      </c>
      <c r="I3927" s="1">
        <v>0</v>
      </c>
      <c r="J3927" s="1" t="s">
        <v>1262</v>
      </c>
      <c r="K3927" s="1" t="s">
        <v>2399</v>
      </c>
      <c r="L3927" s="1">
        <v>19</v>
      </c>
      <c r="M3927" s="1" t="s">
        <v>13531</v>
      </c>
      <c r="N3927" s="1" t="s">
        <v>10711</v>
      </c>
      <c r="O3927" s="1">
        <v>37524</v>
      </c>
      <c r="P3927" s="1" t="s">
        <v>1892</v>
      </c>
      <c r="Q3927" s="1">
        <v>11.8</v>
      </c>
      <c r="R3927" s="1" t="str">
        <f>IFERROR(VLOOKUP(K3927,Proveedores!$A$2:$B$500,2,0),"Agregar")</f>
        <v>PRO MED INTERNACIONAL SA</v>
      </c>
      <c r="S3927" s="5">
        <f t="shared" si="61"/>
        <v>442783.2</v>
      </c>
    </row>
    <row r="3928" spans="1:19" x14ac:dyDescent="0.2">
      <c r="A3928" s="7">
        <v>44186.634942129633</v>
      </c>
      <c r="B3928" s="1" t="s">
        <v>13532</v>
      </c>
      <c r="C3928" s="1" t="s">
        <v>13533</v>
      </c>
      <c r="D3928" s="1" t="s">
        <v>1621</v>
      </c>
      <c r="E3928" s="1" t="s">
        <v>13534</v>
      </c>
      <c r="F3928" s="7">
        <v>44186</v>
      </c>
      <c r="G3928" s="1" t="s">
        <v>1151</v>
      </c>
      <c r="H3928" s="5">
        <v>45087090</v>
      </c>
      <c r="I3928" s="1" t="s">
        <v>2599</v>
      </c>
      <c r="J3928" s="1" t="s">
        <v>1152</v>
      </c>
      <c r="K3928" s="1" t="s">
        <v>318</v>
      </c>
      <c r="L3928" s="1">
        <v>2</v>
      </c>
      <c r="M3928" s="1" t="s">
        <v>1918</v>
      </c>
      <c r="N3928" s="1" t="s">
        <v>1916</v>
      </c>
      <c r="O3928" s="1">
        <v>201750</v>
      </c>
      <c r="P3928" s="1" t="s">
        <v>1917</v>
      </c>
      <c r="Q3928" s="1" t="s">
        <v>13012</v>
      </c>
      <c r="R3928" s="1" t="str">
        <f>IFERROR(VLOOKUP(K3928,Proveedores!$A$2:$B$500,2,0),"Agregar")</f>
        <v>LABORATORIOS RICHMOND SACIF</v>
      </c>
      <c r="S3928" s="5" t="e">
        <f t="shared" si="61"/>
        <v>#VALUE!</v>
      </c>
    </row>
    <row r="3929" spans="1:19" x14ac:dyDescent="0.2">
      <c r="A3929" s="7">
        <v>44186.638206018521</v>
      </c>
      <c r="B3929" s="1" t="s">
        <v>13535</v>
      </c>
      <c r="C3929" s="1" t="s">
        <v>13536</v>
      </c>
      <c r="D3929" s="1" t="s">
        <v>1621</v>
      </c>
      <c r="E3929" s="1" t="s">
        <v>13537</v>
      </c>
      <c r="F3929" s="7">
        <v>44153</v>
      </c>
      <c r="G3929" s="1" t="s">
        <v>605</v>
      </c>
      <c r="H3929" s="5">
        <v>1159565.9099999999</v>
      </c>
      <c r="I3929" s="1">
        <v>2428</v>
      </c>
      <c r="J3929" s="1" t="s">
        <v>1230</v>
      </c>
      <c r="K3929" s="1" t="s">
        <v>3431</v>
      </c>
      <c r="L3929" s="1">
        <v>2</v>
      </c>
      <c r="M3929" s="1" t="s">
        <v>1647</v>
      </c>
      <c r="N3929" s="1" t="s">
        <v>7848</v>
      </c>
      <c r="O3929" s="1">
        <v>46106</v>
      </c>
      <c r="P3929" s="1" t="s">
        <v>2100</v>
      </c>
      <c r="Q3929" s="1">
        <v>25.15</v>
      </c>
      <c r="R3929" s="1" t="str">
        <f>IFERROR(VLOOKUP(K3929,Proveedores!$A$2:$B$500,2,0),"Agregar")</f>
        <v>Dr. LAZAR &amp; Cía. S.A.Q.e.I.</v>
      </c>
      <c r="S3929" s="5">
        <f t="shared" si="61"/>
        <v>1159565.8999999999</v>
      </c>
    </row>
    <row r="3930" spans="1:19" x14ac:dyDescent="0.2">
      <c r="A3930" s="7">
        <v>44186.644363425927</v>
      </c>
      <c r="B3930" s="1" t="s">
        <v>13538</v>
      </c>
      <c r="C3930" s="1" t="s">
        <v>13539</v>
      </c>
      <c r="D3930" s="1" t="s">
        <v>1621</v>
      </c>
      <c r="E3930" s="1" t="s">
        <v>13540</v>
      </c>
      <c r="F3930" s="7">
        <v>44186</v>
      </c>
      <c r="G3930" s="1" t="s">
        <v>1151</v>
      </c>
      <c r="H3930" s="5">
        <v>31778856</v>
      </c>
      <c r="I3930" s="1" t="s">
        <v>2599</v>
      </c>
      <c r="J3930" s="1" t="s">
        <v>1152</v>
      </c>
      <c r="K3930" s="1" t="s">
        <v>318</v>
      </c>
      <c r="L3930" s="1">
        <v>2</v>
      </c>
      <c r="M3930" s="1" t="s">
        <v>1918</v>
      </c>
      <c r="N3930" s="1" t="s">
        <v>1916</v>
      </c>
      <c r="O3930" s="1">
        <v>142200</v>
      </c>
      <c r="P3930" s="1" t="s">
        <v>1917</v>
      </c>
      <c r="Q3930" s="1" t="s">
        <v>13012</v>
      </c>
      <c r="R3930" s="1" t="str">
        <f>IFERROR(VLOOKUP(K3930,Proveedores!$A$2:$B$500,2,0),"Agregar")</f>
        <v>LABORATORIOS RICHMOND SACIF</v>
      </c>
      <c r="S3930" s="5" t="e">
        <f t="shared" si="61"/>
        <v>#VALUE!</v>
      </c>
    </row>
    <row r="3931" spans="1:19" x14ac:dyDescent="0.2">
      <c r="A3931" s="7">
        <v>44186.646678240744</v>
      </c>
      <c r="B3931" s="1" t="s">
        <v>13541</v>
      </c>
      <c r="C3931" s="1" t="s">
        <v>13542</v>
      </c>
      <c r="D3931" s="1" t="s">
        <v>1621</v>
      </c>
      <c r="E3931" s="1" t="s">
        <v>13543</v>
      </c>
      <c r="F3931" s="7">
        <v>44167</v>
      </c>
      <c r="G3931" s="1" t="s">
        <v>605</v>
      </c>
      <c r="H3931" s="5">
        <v>1156799.3999999999</v>
      </c>
      <c r="I3931" s="1">
        <v>2429</v>
      </c>
      <c r="J3931" s="1" t="s">
        <v>1230</v>
      </c>
      <c r="K3931" s="1" t="s">
        <v>3431</v>
      </c>
      <c r="L3931" s="1">
        <v>2</v>
      </c>
      <c r="M3931" s="1" t="s">
        <v>1647</v>
      </c>
      <c r="N3931" s="1" t="s">
        <v>7848</v>
      </c>
      <c r="O3931" s="1">
        <v>45996</v>
      </c>
      <c r="P3931" s="1" t="s">
        <v>2100</v>
      </c>
      <c r="Q3931" s="1">
        <v>25.15</v>
      </c>
      <c r="R3931" s="1" t="str">
        <f>IFERROR(VLOOKUP(K3931,Proveedores!$A$2:$B$500,2,0),"Agregar")</f>
        <v>Dr. LAZAR &amp; Cía. S.A.Q.e.I.</v>
      </c>
      <c r="S3931" s="5">
        <f t="shared" si="61"/>
        <v>1156799.3999999999</v>
      </c>
    </row>
    <row r="3932" spans="1:19" x14ac:dyDescent="0.2">
      <c r="A3932" s="7">
        <v>44186.648298611108</v>
      </c>
      <c r="B3932" s="1" t="s">
        <v>13544</v>
      </c>
      <c r="C3932" s="1" t="s">
        <v>13545</v>
      </c>
      <c r="D3932" s="1" t="s">
        <v>1621</v>
      </c>
      <c r="E3932" s="1" t="s">
        <v>13546</v>
      </c>
      <c r="F3932" s="7">
        <v>44186</v>
      </c>
      <c r="G3932" s="1" t="s">
        <v>1151</v>
      </c>
      <c r="H3932" s="5">
        <v>31698403.199999999</v>
      </c>
      <c r="I3932" s="1" t="s">
        <v>2599</v>
      </c>
      <c r="J3932" s="1" t="s">
        <v>1152</v>
      </c>
      <c r="K3932" s="1" t="s">
        <v>318</v>
      </c>
      <c r="L3932" s="1">
        <v>2</v>
      </c>
      <c r="M3932" s="1" t="s">
        <v>1918</v>
      </c>
      <c r="N3932" s="1" t="s">
        <v>1916</v>
      </c>
      <c r="O3932" s="1">
        <v>141840</v>
      </c>
      <c r="P3932" s="1" t="s">
        <v>1917</v>
      </c>
      <c r="Q3932" s="1" t="s">
        <v>13012</v>
      </c>
      <c r="R3932" s="1" t="str">
        <f>IFERROR(VLOOKUP(K3932,Proveedores!$A$2:$B$500,2,0),"Agregar")</f>
        <v>LABORATORIOS RICHMOND SACIF</v>
      </c>
      <c r="S3932" s="5" t="e">
        <f t="shared" si="61"/>
        <v>#VALUE!</v>
      </c>
    </row>
    <row r="3933" spans="1:19" x14ac:dyDescent="0.2">
      <c r="A3933" s="7">
        <v>44186.65357638889</v>
      </c>
      <c r="B3933" s="1" t="s">
        <v>13547</v>
      </c>
      <c r="C3933" s="1" t="s">
        <v>13548</v>
      </c>
      <c r="D3933" s="1" t="s">
        <v>1621</v>
      </c>
      <c r="E3933" s="1" t="s">
        <v>13549</v>
      </c>
      <c r="F3933" s="7">
        <v>44186</v>
      </c>
      <c r="G3933" s="1" t="s">
        <v>1151</v>
      </c>
      <c r="H3933" s="5">
        <v>31959874.800000001</v>
      </c>
      <c r="I3933" s="1" t="s">
        <v>2599</v>
      </c>
      <c r="J3933" s="1" t="s">
        <v>1152</v>
      </c>
      <c r="K3933" s="1" t="s">
        <v>318</v>
      </c>
      <c r="L3933" s="1">
        <v>2</v>
      </c>
      <c r="M3933" s="1" t="s">
        <v>1918</v>
      </c>
      <c r="N3933" s="1" t="s">
        <v>1916</v>
      </c>
      <c r="O3933" s="1">
        <v>143010</v>
      </c>
      <c r="P3933" s="1" t="s">
        <v>1917</v>
      </c>
      <c r="Q3933" s="1" t="s">
        <v>13012</v>
      </c>
      <c r="R3933" s="1" t="str">
        <f>IFERROR(VLOOKUP(K3933,Proveedores!$A$2:$B$500,2,0),"Agregar")</f>
        <v>LABORATORIOS RICHMOND SACIF</v>
      </c>
      <c r="S3933" s="5" t="e">
        <f t="shared" si="61"/>
        <v>#VALUE!</v>
      </c>
    </row>
    <row r="3934" spans="1:19" x14ac:dyDescent="0.2">
      <c r="A3934" s="7">
        <v>44186.654687499999</v>
      </c>
      <c r="B3934" s="1" t="s">
        <v>13550</v>
      </c>
      <c r="C3934" s="1" t="s">
        <v>13551</v>
      </c>
      <c r="D3934" s="1" t="s">
        <v>1621</v>
      </c>
      <c r="E3934" s="1" t="s">
        <v>13552</v>
      </c>
      <c r="F3934" s="7">
        <v>44174</v>
      </c>
      <c r="G3934" s="1" t="s">
        <v>605</v>
      </c>
      <c r="H3934" s="5">
        <v>4686149.2</v>
      </c>
      <c r="I3934" s="1">
        <v>2450</v>
      </c>
      <c r="J3934" s="1" t="s">
        <v>1230</v>
      </c>
      <c r="K3934" s="1" t="s">
        <v>3431</v>
      </c>
      <c r="L3934" s="1">
        <v>2</v>
      </c>
      <c r="M3934" s="1" t="s">
        <v>1647</v>
      </c>
      <c r="N3934" s="1" t="s">
        <v>7848</v>
      </c>
      <c r="O3934" s="1">
        <v>186328</v>
      </c>
      <c r="P3934" s="1" t="s">
        <v>2100</v>
      </c>
      <c r="Q3934" s="1">
        <v>25.15</v>
      </c>
      <c r="R3934" s="1" t="str">
        <f>IFERROR(VLOOKUP(K3934,Proveedores!$A$2:$B$500,2,0),"Agregar")</f>
        <v>Dr. LAZAR &amp; Cía. S.A.Q.e.I.</v>
      </c>
      <c r="S3934" s="5">
        <f t="shared" si="61"/>
        <v>4686149.2</v>
      </c>
    </row>
    <row r="3935" spans="1:19" x14ac:dyDescent="0.2">
      <c r="A3935" s="7">
        <v>44186.657511574071</v>
      </c>
      <c r="B3935" s="1" t="s">
        <v>13553</v>
      </c>
      <c r="C3935" s="1" t="s">
        <v>13554</v>
      </c>
      <c r="D3935" s="1" t="s">
        <v>1621</v>
      </c>
      <c r="E3935" s="1" t="s">
        <v>13555</v>
      </c>
      <c r="F3935" s="7">
        <v>44186</v>
      </c>
      <c r="G3935" s="1" t="s">
        <v>1151</v>
      </c>
      <c r="H3935" s="5">
        <v>31798969.199999999</v>
      </c>
      <c r="I3935" s="1" t="s">
        <v>2599</v>
      </c>
      <c r="J3935" s="1" t="s">
        <v>1152</v>
      </c>
      <c r="K3935" s="1" t="s">
        <v>318</v>
      </c>
      <c r="L3935" s="1">
        <v>2</v>
      </c>
      <c r="M3935" s="1" t="s">
        <v>1918</v>
      </c>
      <c r="N3935" s="1" t="s">
        <v>1916</v>
      </c>
      <c r="O3935" s="1">
        <v>142290</v>
      </c>
      <c r="P3935" s="1" t="s">
        <v>1917</v>
      </c>
      <c r="Q3935" s="1" t="s">
        <v>13012</v>
      </c>
      <c r="R3935" s="1" t="str">
        <f>IFERROR(VLOOKUP(K3935,Proveedores!$A$2:$B$500,2,0),"Agregar")</f>
        <v>LABORATORIOS RICHMOND SACIF</v>
      </c>
      <c r="S3935" s="5" t="e">
        <f t="shared" si="61"/>
        <v>#VALUE!</v>
      </c>
    </row>
    <row r="3936" spans="1:19" x14ac:dyDescent="0.2">
      <c r="A3936" s="7">
        <v>44186.661840277775</v>
      </c>
      <c r="B3936" s="1" t="s">
        <v>13556</v>
      </c>
      <c r="C3936" s="1" t="s">
        <v>13557</v>
      </c>
      <c r="D3936" s="1" t="s">
        <v>1621</v>
      </c>
      <c r="E3936" s="1" t="s">
        <v>13558</v>
      </c>
      <c r="F3936" s="7">
        <v>44186</v>
      </c>
      <c r="G3936" s="1" t="s">
        <v>1151</v>
      </c>
      <c r="H3936" s="5">
        <v>32241459.600000001</v>
      </c>
      <c r="I3936" s="1" t="s">
        <v>2599</v>
      </c>
      <c r="J3936" s="1" t="s">
        <v>1152</v>
      </c>
      <c r="K3936" s="1" t="s">
        <v>318</v>
      </c>
      <c r="L3936" s="1">
        <v>2</v>
      </c>
      <c r="M3936" s="1" t="s">
        <v>1918</v>
      </c>
      <c r="N3936" s="1" t="s">
        <v>1916</v>
      </c>
      <c r="O3936" s="1">
        <v>144270</v>
      </c>
      <c r="P3936" s="1" t="s">
        <v>1917</v>
      </c>
      <c r="Q3936" s="1" t="s">
        <v>13012</v>
      </c>
      <c r="R3936" s="1" t="str">
        <f>IFERROR(VLOOKUP(K3936,Proveedores!$A$2:$B$500,2,0),"Agregar")</f>
        <v>LABORATORIOS RICHMOND SACIF</v>
      </c>
      <c r="S3936" s="5" t="e">
        <f t="shared" si="61"/>
        <v>#VALUE!</v>
      </c>
    </row>
    <row r="3937" spans="1:19" x14ac:dyDescent="0.2">
      <c r="A3937" s="7">
        <v>44186.664027777777</v>
      </c>
      <c r="B3937" s="1" t="s">
        <v>13559</v>
      </c>
      <c r="C3937" s="1" t="s">
        <v>13560</v>
      </c>
      <c r="D3937" s="1" t="s">
        <v>1621</v>
      </c>
      <c r="E3937" s="1" t="s">
        <v>13561</v>
      </c>
      <c r="F3937" s="7">
        <v>44184</v>
      </c>
      <c r="G3937" s="1" t="s">
        <v>759</v>
      </c>
      <c r="H3937" s="5">
        <v>151549.41</v>
      </c>
      <c r="I3937" s="1">
        <v>1111</v>
      </c>
      <c r="J3937" s="1" t="s">
        <v>760</v>
      </c>
      <c r="K3937" s="1" t="s">
        <v>7912</v>
      </c>
      <c r="L3937" s="1">
        <v>17</v>
      </c>
      <c r="M3937" s="1" t="s">
        <v>7322</v>
      </c>
      <c r="N3937" s="1" t="s">
        <v>10358</v>
      </c>
      <c r="O3937" s="1">
        <v>318</v>
      </c>
      <c r="P3937" s="1" t="s">
        <v>7907</v>
      </c>
      <c r="Q3937" s="1">
        <v>47657000</v>
      </c>
      <c r="R3937" s="1" t="str">
        <f>IFERROR(VLOOKUP(K3937,Proveedores!$A$2:$B$500,2,0),"Agregar")</f>
        <v>CORREO OFICIAL DE LA REPÚBLICA ARGENTINA S.A..</v>
      </c>
      <c r="S3937" s="5">
        <f t="shared" si="61"/>
        <v>15154926000</v>
      </c>
    </row>
    <row r="3938" spans="1:19" x14ac:dyDescent="0.2">
      <c r="A3938" s="7">
        <v>44186.665046296293</v>
      </c>
      <c r="B3938" s="1" t="s">
        <v>13562</v>
      </c>
      <c r="C3938" s="1" t="s">
        <v>13563</v>
      </c>
      <c r="D3938" s="1" t="s">
        <v>1621</v>
      </c>
      <c r="E3938" s="1" t="s">
        <v>13564</v>
      </c>
      <c r="F3938" s="7">
        <v>44186</v>
      </c>
      <c r="G3938" s="1" t="s">
        <v>1151</v>
      </c>
      <c r="H3938" s="5">
        <v>32134189.199999999</v>
      </c>
      <c r="I3938" s="1" t="s">
        <v>2599</v>
      </c>
      <c r="J3938" s="1" t="s">
        <v>1152</v>
      </c>
      <c r="K3938" s="1" t="s">
        <v>318</v>
      </c>
      <c r="L3938" s="1">
        <v>2</v>
      </c>
      <c r="M3938" s="1" t="s">
        <v>1918</v>
      </c>
      <c r="N3938" s="1" t="s">
        <v>1916</v>
      </c>
      <c r="O3938" s="1">
        <v>143790</v>
      </c>
      <c r="P3938" s="1" t="s">
        <v>1917</v>
      </c>
      <c r="Q3938" s="1" t="s">
        <v>13012</v>
      </c>
      <c r="R3938" s="1" t="str">
        <f>IFERROR(VLOOKUP(K3938,Proveedores!$A$2:$B$500,2,0),"Agregar")</f>
        <v>LABORATORIOS RICHMOND SACIF</v>
      </c>
      <c r="S3938" s="5" t="e">
        <f t="shared" si="61"/>
        <v>#VALUE!</v>
      </c>
    </row>
    <row r="3939" spans="1:19" x14ac:dyDescent="0.2">
      <c r="A3939" s="7">
        <v>44186.67087962963</v>
      </c>
      <c r="B3939" s="1" t="s">
        <v>13565</v>
      </c>
      <c r="C3939" s="1" t="s">
        <v>13566</v>
      </c>
      <c r="D3939" s="1" t="s">
        <v>1621</v>
      </c>
      <c r="E3939" s="1" t="s">
        <v>13567</v>
      </c>
      <c r="F3939" s="7">
        <v>44184</v>
      </c>
      <c r="G3939" s="1" t="s">
        <v>759</v>
      </c>
      <c r="H3939" s="5">
        <v>4698852.04</v>
      </c>
      <c r="I3939" s="1">
        <v>1111</v>
      </c>
      <c r="J3939" s="1" t="s">
        <v>763</v>
      </c>
      <c r="K3939" s="1" t="s">
        <v>7912</v>
      </c>
      <c r="L3939" s="1">
        <v>11</v>
      </c>
      <c r="M3939" s="1" t="s">
        <v>7322</v>
      </c>
      <c r="N3939" s="1" t="s">
        <v>10358</v>
      </c>
      <c r="O3939" s="1">
        <v>4094</v>
      </c>
      <c r="P3939" s="1" t="s">
        <v>7907</v>
      </c>
      <c r="Q3939" s="1">
        <v>114773999</v>
      </c>
      <c r="R3939" s="1" t="str">
        <f>IFERROR(VLOOKUP(K3939,Proveedores!$A$2:$B$500,2,0),"Agregar")</f>
        <v>CORREO OFICIAL DE LA REPÚBLICA ARGENTINA S.A..</v>
      </c>
      <c r="S3939" s="5">
        <f t="shared" si="61"/>
        <v>469884751906</v>
      </c>
    </row>
    <row r="3940" spans="1:19" x14ac:dyDescent="0.2">
      <c r="A3940" s="7">
        <v>44186.673078703701</v>
      </c>
      <c r="B3940" s="1" t="s">
        <v>13568</v>
      </c>
      <c r="C3940" s="1" t="s">
        <v>13569</v>
      </c>
      <c r="D3940" s="1" t="s">
        <v>1621</v>
      </c>
      <c r="E3940" s="1" t="s">
        <v>13570</v>
      </c>
      <c r="F3940" s="7">
        <v>44184</v>
      </c>
      <c r="G3940" s="1" t="s">
        <v>759</v>
      </c>
      <c r="H3940" s="5">
        <v>5320926.08</v>
      </c>
      <c r="I3940" s="1">
        <v>1111</v>
      </c>
      <c r="J3940" s="1" t="s">
        <v>763</v>
      </c>
      <c r="K3940" s="1" t="s">
        <v>7912</v>
      </c>
      <c r="L3940" s="1">
        <v>11</v>
      </c>
      <c r="M3940" s="1" t="s">
        <v>7322</v>
      </c>
      <c r="N3940" s="1" t="s">
        <v>10358</v>
      </c>
      <c r="O3940" s="1">
        <v>4636</v>
      </c>
      <c r="P3940" s="1" t="s">
        <v>7907</v>
      </c>
      <c r="Q3940" s="1">
        <v>114773999</v>
      </c>
      <c r="R3940" s="1" t="str">
        <f>IFERROR(VLOOKUP(K3940,Proveedores!$A$2:$B$500,2,0),"Agregar")</f>
        <v>CORREO OFICIAL DE LA REPÚBLICA ARGENTINA S.A..</v>
      </c>
      <c r="S3940" s="5">
        <f t="shared" si="61"/>
        <v>532092259364</v>
      </c>
    </row>
    <row r="3941" spans="1:19" x14ac:dyDescent="0.2">
      <c r="A3941" s="7">
        <v>44186.675243055557</v>
      </c>
      <c r="B3941" s="1" t="s">
        <v>13571</v>
      </c>
      <c r="C3941" s="1" t="s">
        <v>13572</v>
      </c>
      <c r="D3941" s="1" t="s">
        <v>1621</v>
      </c>
      <c r="E3941" s="1" t="s">
        <v>13573</v>
      </c>
      <c r="F3941" s="7">
        <v>44184</v>
      </c>
      <c r="G3941" s="1" t="s">
        <v>759</v>
      </c>
      <c r="H3941" s="5">
        <v>3167767.79</v>
      </c>
      <c r="I3941" s="1">
        <v>1111</v>
      </c>
      <c r="J3941" s="1" t="s">
        <v>763</v>
      </c>
      <c r="K3941" s="1" t="s">
        <v>7912</v>
      </c>
      <c r="L3941" s="1">
        <v>11</v>
      </c>
      <c r="M3941" s="1" t="s">
        <v>7322</v>
      </c>
      <c r="N3941" s="1" t="s">
        <v>10358</v>
      </c>
      <c r="O3941" s="1">
        <v>2760</v>
      </c>
      <c r="P3941" s="1" t="s">
        <v>7907</v>
      </c>
      <c r="Q3941" s="1">
        <v>114773999</v>
      </c>
      <c r="R3941" s="1" t="str">
        <f>IFERROR(VLOOKUP(K3941,Proveedores!$A$2:$B$500,2,0),"Agregar")</f>
        <v>CORREO OFICIAL DE LA REPÚBLICA ARGENTINA S.A..</v>
      </c>
      <c r="S3941" s="5">
        <f t="shared" si="61"/>
        <v>316776237240</v>
      </c>
    </row>
    <row r="3942" spans="1:19" x14ac:dyDescent="0.2">
      <c r="A3942" s="7">
        <v>44186.677384259259</v>
      </c>
      <c r="B3942" s="1" t="s">
        <v>13574</v>
      </c>
      <c r="C3942" s="1" t="s">
        <v>13575</v>
      </c>
      <c r="D3942" s="1" t="s">
        <v>1621</v>
      </c>
      <c r="E3942" s="1" t="s">
        <v>13576</v>
      </c>
      <c r="F3942" s="7">
        <v>44184</v>
      </c>
      <c r="G3942" s="1" t="s">
        <v>759</v>
      </c>
      <c r="H3942" s="5">
        <v>2954286.92</v>
      </c>
      <c r="I3942" s="1">
        <v>1111</v>
      </c>
      <c r="J3942" s="1" t="s">
        <v>763</v>
      </c>
      <c r="K3942" s="1" t="s">
        <v>7912</v>
      </c>
      <c r="L3942" s="1">
        <v>11</v>
      </c>
      <c r="M3942" s="1" t="s">
        <v>7322</v>
      </c>
      <c r="N3942" s="1" t="s">
        <v>10358</v>
      </c>
      <c r="O3942" s="1">
        <v>2574</v>
      </c>
      <c r="P3942" s="1" t="s">
        <v>7907</v>
      </c>
      <c r="Q3942" s="1">
        <v>114773999</v>
      </c>
      <c r="R3942" s="1" t="str">
        <f>IFERROR(VLOOKUP(K3942,Proveedores!$A$2:$B$500,2,0),"Agregar")</f>
        <v>CORREO OFICIAL DE LA REPÚBLICA ARGENTINA S.A..</v>
      </c>
      <c r="S3942" s="5">
        <f t="shared" si="61"/>
        <v>295428273426</v>
      </c>
    </row>
    <row r="3943" spans="1:19" x14ac:dyDescent="0.2">
      <c r="A3943" s="7">
        <v>44186.678287037037</v>
      </c>
      <c r="B3943" s="1" t="s">
        <v>13577</v>
      </c>
      <c r="C3943" s="1" t="s">
        <v>13578</v>
      </c>
      <c r="D3943" s="1" t="s">
        <v>1621</v>
      </c>
      <c r="E3943" s="1" t="s">
        <v>13502</v>
      </c>
      <c r="F3943" s="7">
        <v>44179</v>
      </c>
      <c r="G3943" s="1" t="s">
        <v>1151</v>
      </c>
      <c r="H3943" s="5">
        <v>32363075.399999999</v>
      </c>
      <c r="I3943" s="1" t="s">
        <v>2599</v>
      </c>
      <c r="J3943" s="1" t="s">
        <v>1152</v>
      </c>
      <c r="K3943" s="1" t="s">
        <v>318</v>
      </c>
      <c r="L3943" s="1">
        <v>1</v>
      </c>
      <c r="M3943" s="1" t="s">
        <v>1915</v>
      </c>
      <c r="N3943" s="1" t="s">
        <v>1916</v>
      </c>
      <c r="O3943" s="1">
        <v>96540</v>
      </c>
      <c r="P3943" s="1" t="s">
        <v>1917</v>
      </c>
      <c r="Q3943" s="1" t="s">
        <v>13008</v>
      </c>
      <c r="R3943" s="1" t="str">
        <f>IFERROR(VLOOKUP(K3943,Proveedores!$A$2:$B$500,2,0),"Agregar")</f>
        <v>LABORATORIOS RICHMOND SACIF</v>
      </c>
      <c r="S3943" s="5" t="e">
        <f t="shared" si="61"/>
        <v>#VALUE!</v>
      </c>
    </row>
    <row r="3944" spans="1:19" x14ac:dyDescent="0.2">
      <c r="A3944" s="7">
        <v>44186.678287037037</v>
      </c>
      <c r="B3944" s="1" t="s">
        <v>13577</v>
      </c>
      <c r="C3944" s="1" t="s">
        <v>13578</v>
      </c>
      <c r="D3944" s="1" t="s">
        <v>1621</v>
      </c>
      <c r="E3944" s="1" t="s">
        <v>13502</v>
      </c>
      <c r="F3944" s="7">
        <v>44179</v>
      </c>
      <c r="G3944" s="1" t="s">
        <v>1151</v>
      </c>
      <c r="H3944" s="5">
        <v>32363075.399999999</v>
      </c>
      <c r="I3944" s="1" t="s">
        <v>2599</v>
      </c>
      <c r="J3944" s="1" t="s">
        <v>1152</v>
      </c>
      <c r="K3944" s="1" t="s">
        <v>318</v>
      </c>
      <c r="L3944" s="1">
        <v>2</v>
      </c>
      <c r="M3944" s="1" t="s">
        <v>1918</v>
      </c>
      <c r="N3944" s="1" t="s">
        <v>1916</v>
      </c>
      <c r="O3944" s="1">
        <v>72150</v>
      </c>
      <c r="P3944" s="1" t="s">
        <v>1917</v>
      </c>
      <c r="Q3944" s="1" t="s">
        <v>13012</v>
      </c>
      <c r="R3944" s="1" t="str">
        <f>IFERROR(VLOOKUP(K3944,Proveedores!$A$2:$B$500,2,0),"Agregar")</f>
        <v>LABORATORIOS RICHMOND SACIF</v>
      </c>
      <c r="S3944" s="5" t="e">
        <f t="shared" si="61"/>
        <v>#VALUE!</v>
      </c>
    </row>
    <row r="3945" spans="1:19" x14ac:dyDescent="0.2">
      <c r="A3945" s="7">
        <v>44186.682187500002</v>
      </c>
      <c r="B3945" s="1" t="s">
        <v>13579</v>
      </c>
      <c r="C3945" s="1" t="s">
        <v>13580</v>
      </c>
      <c r="D3945" s="1" t="s">
        <v>1621</v>
      </c>
      <c r="E3945" s="1" t="s">
        <v>13512</v>
      </c>
      <c r="F3945" s="7">
        <v>44179</v>
      </c>
      <c r="G3945" s="1" t="s">
        <v>1151</v>
      </c>
      <c r="H3945" s="5">
        <v>31872717.600000001</v>
      </c>
      <c r="I3945" s="1" t="s">
        <v>2599</v>
      </c>
      <c r="J3945" s="1" t="s">
        <v>1152</v>
      </c>
      <c r="K3945" s="1" t="s">
        <v>318</v>
      </c>
      <c r="L3945" s="1">
        <v>2</v>
      </c>
      <c r="M3945" s="1" t="s">
        <v>1918</v>
      </c>
      <c r="N3945" s="1" t="s">
        <v>1916</v>
      </c>
      <c r="O3945" s="1">
        <v>142620</v>
      </c>
      <c r="P3945" s="1" t="s">
        <v>1917</v>
      </c>
      <c r="Q3945" s="1" t="s">
        <v>13012</v>
      </c>
      <c r="R3945" s="1" t="str">
        <f>IFERROR(VLOOKUP(K3945,Proveedores!$A$2:$B$500,2,0),"Agregar")</f>
        <v>LABORATORIOS RICHMOND SACIF</v>
      </c>
      <c r="S3945" s="5" t="e">
        <f t="shared" si="61"/>
        <v>#VALUE!</v>
      </c>
    </row>
    <row r="3946" spans="1:19" x14ac:dyDescent="0.2">
      <c r="A3946" s="7">
        <v>44186.685763888891</v>
      </c>
      <c r="B3946" s="1" t="s">
        <v>13581</v>
      </c>
      <c r="C3946" s="1" t="s">
        <v>13582</v>
      </c>
      <c r="D3946" s="1" t="s">
        <v>1621</v>
      </c>
      <c r="E3946" s="1" t="s">
        <v>13515</v>
      </c>
      <c r="F3946" s="7">
        <v>44179</v>
      </c>
      <c r="G3946" s="1" t="s">
        <v>1151</v>
      </c>
      <c r="H3946" s="5">
        <v>31517384.399999999</v>
      </c>
      <c r="I3946" s="1" t="s">
        <v>2599</v>
      </c>
      <c r="J3946" s="1" t="s">
        <v>1152</v>
      </c>
      <c r="K3946" s="1" t="s">
        <v>318</v>
      </c>
      <c r="L3946" s="1">
        <v>2</v>
      </c>
      <c r="M3946" s="1" t="s">
        <v>1918</v>
      </c>
      <c r="N3946" s="1" t="s">
        <v>1916</v>
      </c>
      <c r="O3946" s="1">
        <v>141030</v>
      </c>
      <c r="P3946" s="1" t="s">
        <v>1917</v>
      </c>
      <c r="Q3946" s="1" t="s">
        <v>13012</v>
      </c>
      <c r="R3946" s="1" t="str">
        <f>IFERROR(VLOOKUP(K3946,Proveedores!$A$2:$B$500,2,0),"Agregar")</f>
        <v>LABORATORIOS RICHMOND SACIF</v>
      </c>
      <c r="S3946" s="5" t="e">
        <f t="shared" si="61"/>
        <v>#VALUE!</v>
      </c>
    </row>
    <row r="3947" spans="1:19" x14ac:dyDescent="0.2">
      <c r="A3947" s="7">
        <v>44186.689363425925</v>
      </c>
      <c r="B3947" s="1" t="s">
        <v>13583</v>
      </c>
      <c r="C3947" s="1" t="s">
        <v>13584</v>
      </c>
      <c r="D3947" s="1" t="s">
        <v>1621</v>
      </c>
      <c r="E3947" s="1" t="s">
        <v>13518</v>
      </c>
      <c r="F3947" s="7">
        <v>44179</v>
      </c>
      <c r="G3947" s="1" t="s">
        <v>1151</v>
      </c>
      <c r="H3947" s="5">
        <v>31638063.600000001</v>
      </c>
      <c r="I3947" s="1" t="s">
        <v>2599</v>
      </c>
      <c r="J3947" s="1" t="s">
        <v>1152</v>
      </c>
      <c r="K3947" s="1" t="s">
        <v>318</v>
      </c>
      <c r="L3947" s="1">
        <v>2</v>
      </c>
      <c r="M3947" s="1" t="s">
        <v>1918</v>
      </c>
      <c r="N3947" s="1" t="s">
        <v>1916</v>
      </c>
      <c r="O3947" s="1">
        <v>141570</v>
      </c>
      <c r="P3947" s="1" t="s">
        <v>1917</v>
      </c>
      <c r="Q3947" s="1" t="s">
        <v>13012</v>
      </c>
      <c r="R3947" s="1" t="str">
        <f>IFERROR(VLOOKUP(K3947,Proveedores!$A$2:$B$500,2,0),"Agregar")</f>
        <v>LABORATORIOS RICHMOND SACIF</v>
      </c>
      <c r="S3947" s="5" t="e">
        <f t="shared" si="61"/>
        <v>#VALUE!</v>
      </c>
    </row>
    <row r="3948" spans="1:19" x14ac:dyDescent="0.2">
      <c r="A3948" s="7">
        <v>44186.692847222221</v>
      </c>
      <c r="B3948" s="1" t="s">
        <v>13585</v>
      </c>
      <c r="C3948" s="1" t="s">
        <v>13586</v>
      </c>
      <c r="D3948" s="1" t="s">
        <v>1621</v>
      </c>
      <c r="E3948" s="1" t="s">
        <v>13521</v>
      </c>
      <c r="F3948" s="7">
        <v>44179</v>
      </c>
      <c r="G3948" s="1" t="s">
        <v>1151</v>
      </c>
      <c r="H3948" s="5">
        <v>31738629.600000001</v>
      </c>
      <c r="I3948" s="1" t="s">
        <v>2599</v>
      </c>
      <c r="J3948" s="1" t="s">
        <v>1152</v>
      </c>
      <c r="K3948" s="1" t="s">
        <v>318</v>
      </c>
      <c r="L3948" s="1">
        <v>2</v>
      </c>
      <c r="M3948" s="1" t="s">
        <v>1918</v>
      </c>
      <c r="N3948" s="1" t="s">
        <v>1916</v>
      </c>
      <c r="O3948" s="1">
        <v>142020</v>
      </c>
      <c r="P3948" s="1" t="s">
        <v>1917</v>
      </c>
      <c r="Q3948" s="1" t="s">
        <v>13012</v>
      </c>
      <c r="R3948" s="1" t="str">
        <f>IFERROR(VLOOKUP(K3948,Proveedores!$A$2:$B$500,2,0),"Agregar")</f>
        <v>LABORATORIOS RICHMOND SACIF</v>
      </c>
      <c r="S3948" s="5" t="e">
        <f t="shared" si="61"/>
        <v>#VALUE!</v>
      </c>
    </row>
    <row r="3949" spans="1:19" x14ac:dyDescent="0.2">
      <c r="A3949" s="7">
        <v>44186.696273148147</v>
      </c>
      <c r="B3949" s="1" t="s">
        <v>13587</v>
      </c>
      <c r="C3949" s="1" t="s">
        <v>13588</v>
      </c>
      <c r="D3949" s="1" t="s">
        <v>1621</v>
      </c>
      <c r="E3949" s="1" t="s">
        <v>13524</v>
      </c>
      <c r="F3949" s="7">
        <v>44179</v>
      </c>
      <c r="G3949" s="1" t="s">
        <v>1151</v>
      </c>
      <c r="H3949" s="5">
        <v>32174415.600000001</v>
      </c>
      <c r="I3949" s="1" t="s">
        <v>2599</v>
      </c>
      <c r="J3949" s="1" t="s">
        <v>1152</v>
      </c>
      <c r="K3949" s="1" t="s">
        <v>318</v>
      </c>
      <c r="L3949" s="1">
        <v>2</v>
      </c>
      <c r="M3949" s="1" t="s">
        <v>1918</v>
      </c>
      <c r="N3949" s="1" t="s">
        <v>1916</v>
      </c>
      <c r="O3949" s="1">
        <v>143970</v>
      </c>
      <c r="P3949" s="1" t="s">
        <v>1917</v>
      </c>
      <c r="Q3949" s="1" t="s">
        <v>13012</v>
      </c>
      <c r="R3949" s="1" t="str">
        <f>IFERROR(VLOOKUP(K3949,Proveedores!$A$2:$B$500,2,0),"Agregar")</f>
        <v>LABORATORIOS RICHMOND SACIF</v>
      </c>
      <c r="S3949" s="5" t="e">
        <f t="shared" si="61"/>
        <v>#VALUE!</v>
      </c>
    </row>
    <row r="3950" spans="1:19" x14ac:dyDescent="0.2">
      <c r="A3950" s="7">
        <v>44187.371388888889</v>
      </c>
      <c r="B3950" s="1" t="s">
        <v>13589</v>
      </c>
      <c r="C3950" s="1" t="s">
        <v>13590</v>
      </c>
      <c r="D3950" s="1" t="s">
        <v>1621</v>
      </c>
      <c r="E3950" s="1" t="s">
        <v>13591</v>
      </c>
      <c r="F3950" s="7">
        <v>44175</v>
      </c>
      <c r="G3950" s="1" t="s">
        <v>9</v>
      </c>
      <c r="H3950" s="5">
        <v>1051695.42</v>
      </c>
      <c r="I3950" s="1">
        <v>2455</v>
      </c>
      <c r="J3950" s="1" t="s">
        <v>10</v>
      </c>
      <c r="K3950" s="1" t="s">
        <v>1392</v>
      </c>
      <c r="L3950" s="1">
        <v>51</v>
      </c>
      <c r="M3950" s="1" t="s">
        <v>6438</v>
      </c>
      <c r="N3950" s="1" t="s">
        <v>13592</v>
      </c>
      <c r="O3950" s="1">
        <v>1994</v>
      </c>
      <c r="P3950" s="1">
        <v>100</v>
      </c>
      <c r="Q3950" s="1" t="s">
        <v>13593</v>
      </c>
      <c r="R3950" s="1" t="str">
        <f>IFERROR(VLOOKUP(K3950,Proveedores!$A$2:$B$500,2,0),"Agregar")</f>
        <v>PROPATO HNOS S.A.I.C.</v>
      </c>
      <c r="S3950" s="5" t="e">
        <f t="shared" si="61"/>
        <v>#VALUE!</v>
      </c>
    </row>
    <row r="3951" spans="1:19" x14ac:dyDescent="0.2">
      <c r="A3951" s="7">
        <v>44187.395949074074</v>
      </c>
      <c r="B3951" s="1" t="s">
        <v>13594</v>
      </c>
      <c r="C3951" s="1" t="s">
        <v>13595</v>
      </c>
      <c r="D3951" s="1" t="s">
        <v>1621</v>
      </c>
      <c r="E3951" s="1">
        <v>13702</v>
      </c>
      <c r="F3951" s="7">
        <v>44187</v>
      </c>
      <c r="G3951" s="1" t="s">
        <v>204</v>
      </c>
      <c r="H3951" s="5">
        <v>140180</v>
      </c>
      <c r="I3951" s="1">
        <v>2459</v>
      </c>
      <c r="J3951" s="1" t="s">
        <v>205</v>
      </c>
      <c r="K3951" s="1" t="s">
        <v>9688</v>
      </c>
      <c r="L3951" s="1">
        <v>1</v>
      </c>
      <c r="M3951" s="1" t="s">
        <v>9689</v>
      </c>
      <c r="N3951" s="1" t="s">
        <v>8183</v>
      </c>
      <c r="O3951" s="1">
        <v>1000</v>
      </c>
      <c r="P3951" s="1" t="s">
        <v>1665</v>
      </c>
      <c r="Q3951" s="1">
        <v>3260</v>
      </c>
      <c r="R3951" s="1" t="str">
        <f>IFERROR(VLOOKUP(K3951,Proveedores!$A$2:$B$500,2,0),"Agregar")</f>
        <v>VSA ALTA COMPLEJIDAD S.A.</v>
      </c>
      <c r="S3951" s="5">
        <f t="shared" si="61"/>
        <v>3260000</v>
      </c>
    </row>
    <row r="3952" spans="1:19" x14ac:dyDescent="0.2">
      <c r="A3952" s="7">
        <v>44187.503865740742</v>
      </c>
      <c r="B3952" s="1" t="s">
        <v>13596</v>
      </c>
      <c r="C3952" s="1" t="s">
        <v>13597</v>
      </c>
      <c r="D3952" s="1" t="s">
        <v>1621</v>
      </c>
      <c r="E3952" s="1">
        <v>103100000432</v>
      </c>
      <c r="F3952" s="7">
        <v>44179</v>
      </c>
      <c r="G3952" s="1" t="s">
        <v>566</v>
      </c>
      <c r="H3952" s="5">
        <v>3015369.97</v>
      </c>
      <c r="I3952" s="1" t="s">
        <v>13598</v>
      </c>
      <c r="J3952" s="1" t="s">
        <v>567</v>
      </c>
      <c r="K3952" s="1" t="s">
        <v>9196</v>
      </c>
      <c r="L3952" s="1">
        <v>1</v>
      </c>
      <c r="M3952" s="1" t="s">
        <v>9162</v>
      </c>
      <c r="N3952" s="1" t="s">
        <v>9197</v>
      </c>
      <c r="O3952" s="1">
        <v>545000</v>
      </c>
      <c r="P3952" s="1" t="s">
        <v>2073</v>
      </c>
      <c r="Q3952" s="1" t="s">
        <v>13599</v>
      </c>
      <c r="R3952" s="1" t="str">
        <f>IFERROR(VLOOKUP(K3952,Proveedores!$A$2:$B$500,2,0),"Agregar")</f>
        <v>ORIEN S.A.</v>
      </c>
      <c r="S3952" s="5" t="e">
        <f t="shared" si="61"/>
        <v>#VALUE!</v>
      </c>
    </row>
    <row r="3953" spans="1:19" x14ac:dyDescent="0.2">
      <c r="A3953" s="7">
        <v>44187.503865740742</v>
      </c>
      <c r="B3953" s="1" t="s">
        <v>13596</v>
      </c>
      <c r="C3953" s="1" t="s">
        <v>13597</v>
      </c>
      <c r="D3953" s="1" t="s">
        <v>1621</v>
      </c>
      <c r="E3953" s="1">
        <v>103100000432</v>
      </c>
      <c r="F3953" s="7">
        <v>44179</v>
      </c>
      <c r="G3953" s="1" t="s">
        <v>566</v>
      </c>
      <c r="H3953" s="5">
        <v>3015369.97</v>
      </c>
      <c r="I3953" s="1" t="s">
        <v>13598</v>
      </c>
      <c r="J3953" s="1" t="s">
        <v>567</v>
      </c>
      <c r="K3953" s="1" t="s">
        <v>9196</v>
      </c>
      <c r="L3953" s="1">
        <v>2</v>
      </c>
      <c r="M3953" s="1" t="s">
        <v>9198</v>
      </c>
      <c r="N3953" s="1" t="s">
        <v>9199</v>
      </c>
      <c r="O3953" s="1">
        <v>12500</v>
      </c>
      <c r="P3953" s="1" t="s">
        <v>2073</v>
      </c>
      <c r="Q3953" s="1" t="s">
        <v>13599</v>
      </c>
      <c r="R3953" s="1" t="str">
        <f>IFERROR(VLOOKUP(K3953,Proveedores!$A$2:$B$500,2,0),"Agregar")</f>
        <v>ORIEN S.A.</v>
      </c>
      <c r="S3953" s="5" t="e">
        <f t="shared" si="61"/>
        <v>#VALUE!</v>
      </c>
    </row>
    <row r="3954" spans="1:19" x14ac:dyDescent="0.2">
      <c r="A3954" s="7">
        <v>44187.503865740742</v>
      </c>
      <c r="B3954" s="1" t="s">
        <v>13596</v>
      </c>
      <c r="C3954" s="1" t="s">
        <v>13597</v>
      </c>
      <c r="D3954" s="1" t="s">
        <v>1621</v>
      </c>
      <c r="E3954" s="1">
        <v>103100000432</v>
      </c>
      <c r="F3954" s="7">
        <v>44179</v>
      </c>
      <c r="G3954" s="1" t="s">
        <v>566</v>
      </c>
      <c r="H3954" s="5">
        <v>3015369.97</v>
      </c>
      <c r="I3954" s="1" t="s">
        <v>13598</v>
      </c>
      <c r="J3954" s="1" t="s">
        <v>567</v>
      </c>
      <c r="K3954" s="1" t="s">
        <v>9196</v>
      </c>
      <c r="L3954" s="1">
        <v>3</v>
      </c>
      <c r="M3954" s="1" t="s">
        <v>9164</v>
      </c>
      <c r="N3954" s="1" t="s">
        <v>9165</v>
      </c>
      <c r="O3954" s="1">
        <v>64000</v>
      </c>
      <c r="P3954" s="1" t="s">
        <v>2073</v>
      </c>
      <c r="Q3954" s="1" t="s">
        <v>12259</v>
      </c>
      <c r="R3954" s="1" t="str">
        <f>IFERROR(VLOOKUP(K3954,Proveedores!$A$2:$B$500,2,0),"Agregar")</f>
        <v>ORIEN S.A.</v>
      </c>
      <c r="S3954" s="5" t="e">
        <f t="shared" si="61"/>
        <v>#VALUE!</v>
      </c>
    </row>
    <row r="3955" spans="1:19" x14ac:dyDescent="0.2">
      <c r="A3955" s="7">
        <v>44187.503865740742</v>
      </c>
      <c r="B3955" s="1" t="s">
        <v>13596</v>
      </c>
      <c r="C3955" s="1" t="s">
        <v>13597</v>
      </c>
      <c r="D3955" s="1" t="s">
        <v>1621</v>
      </c>
      <c r="E3955" s="1">
        <v>103100000432</v>
      </c>
      <c r="F3955" s="7">
        <v>44179</v>
      </c>
      <c r="G3955" s="1" t="s">
        <v>566</v>
      </c>
      <c r="H3955" s="5">
        <v>3015369.97</v>
      </c>
      <c r="I3955" s="1" t="s">
        <v>13598</v>
      </c>
      <c r="J3955" s="1" t="s">
        <v>567</v>
      </c>
      <c r="K3955" s="1" t="s">
        <v>9196</v>
      </c>
      <c r="L3955" s="1">
        <v>4</v>
      </c>
      <c r="M3955" s="1" t="s">
        <v>9218</v>
      </c>
      <c r="N3955" s="1" t="s">
        <v>9219</v>
      </c>
      <c r="O3955" s="1">
        <v>4000</v>
      </c>
      <c r="P3955" s="1" t="s">
        <v>2073</v>
      </c>
      <c r="Q3955" s="1">
        <v>86757</v>
      </c>
      <c r="R3955" s="1" t="str">
        <f>IFERROR(VLOOKUP(K3955,Proveedores!$A$2:$B$500,2,0),"Agregar")</f>
        <v>ORIEN S.A.</v>
      </c>
      <c r="S3955" s="5">
        <f t="shared" si="61"/>
        <v>347028000</v>
      </c>
    </row>
    <row r="3956" spans="1:19" x14ac:dyDescent="0.2">
      <c r="A3956" s="7">
        <v>44187.519085648149</v>
      </c>
      <c r="B3956" s="1" t="s">
        <v>13600</v>
      </c>
      <c r="C3956" s="1" t="s">
        <v>13601</v>
      </c>
      <c r="D3956" s="1" t="s">
        <v>1621</v>
      </c>
      <c r="E3956" s="1">
        <v>103100000433</v>
      </c>
      <c r="F3956" s="7">
        <v>44179</v>
      </c>
      <c r="G3956" s="1" t="s">
        <v>566</v>
      </c>
      <c r="H3956" s="5">
        <v>754486.91</v>
      </c>
      <c r="I3956" s="1" t="s">
        <v>13602</v>
      </c>
      <c r="J3956" s="1" t="s">
        <v>567</v>
      </c>
      <c r="K3956" s="1" t="s">
        <v>9196</v>
      </c>
      <c r="L3956" s="1">
        <v>1</v>
      </c>
      <c r="M3956" s="1" t="s">
        <v>9162</v>
      </c>
      <c r="N3956" s="1" t="s">
        <v>9197</v>
      </c>
      <c r="O3956" s="1">
        <v>137000</v>
      </c>
      <c r="P3956" s="1" t="s">
        <v>2073</v>
      </c>
      <c r="Q3956" s="1" t="s">
        <v>13599</v>
      </c>
      <c r="R3956" s="1" t="str">
        <f>IFERROR(VLOOKUP(K3956,Proveedores!$A$2:$B$500,2,0),"Agregar")</f>
        <v>ORIEN S.A.</v>
      </c>
      <c r="S3956" s="5" t="e">
        <f t="shared" si="61"/>
        <v>#VALUE!</v>
      </c>
    </row>
    <row r="3957" spans="1:19" x14ac:dyDescent="0.2">
      <c r="A3957" s="7">
        <v>44187.519085648149</v>
      </c>
      <c r="B3957" s="1" t="s">
        <v>13600</v>
      </c>
      <c r="C3957" s="1" t="s">
        <v>13601</v>
      </c>
      <c r="D3957" s="1" t="s">
        <v>1621</v>
      </c>
      <c r="E3957" s="1">
        <v>103100000433</v>
      </c>
      <c r="F3957" s="7">
        <v>44179</v>
      </c>
      <c r="G3957" s="1" t="s">
        <v>566</v>
      </c>
      <c r="H3957" s="5">
        <v>754486.91</v>
      </c>
      <c r="I3957" s="1" t="s">
        <v>13602</v>
      </c>
      <c r="J3957" s="1" t="s">
        <v>567</v>
      </c>
      <c r="K3957" s="1" t="s">
        <v>9196</v>
      </c>
      <c r="L3957" s="1">
        <v>2</v>
      </c>
      <c r="M3957" s="1" t="s">
        <v>9198</v>
      </c>
      <c r="N3957" s="1" t="s">
        <v>9199</v>
      </c>
      <c r="O3957" s="1">
        <v>12500</v>
      </c>
      <c r="P3957" s="1" t="s">
        <v>2073</v>
      </c>
      <c r="Q3957" s="1" t="s">
        <v>13599</v>
      </c>
      <c r="R3957" s="1" t="str">
        <f>IFERROR(VLOOKUP(K3957,Proveedores!$A$2:$B$500,2,0),"Agregar")</f>
        <v>ORIEN S.A.</v>
      </c>
      <c r="S3957" s="5" t="e">
        <f t="shared" si="61"/>
        <v>#VALUE!</v>
      </c>
    </row>
    <row r="3958" spans="1:19" x14ac:dyDescent="0.2">
      <c r="A3958" s="7">
        <v>44187.519085648149</v>
      </c>
      <c r="B3958" s="1" t="s">
        <v>13600</v>
      </c>
      <c r="C3958" s="1" t="s">
        <v>13601</v>
      </c>
      <c r="D3958" s="1" t="s">
        <v>1621</v>
      </c>
      <c r="E3958" s="1">
        <v>103100000433</v>
      </c>
      <c r="F3958" s="7">
        <v>44179</v>
      </c>
      <c r="G3958" s="1" t="s">
        <v>566</v>
      </c>
      <c r="H3958" s="5">
        <v>754486.91</v>
      </c>
      <c r="I3958" s="1" t="s">
        <v>13602</v>
      </c>
      <c r="J3958" s="1" t="s">
        <v>567</v>
      </c>
      <c r="K3958" s="1" t="s">
        <v>9196</v>
      </c>
      <c r="L3958" s="1">
        <v>3</v>
      </c>
      <c r="M3958" s="1" t="s">
        <v>9164</v>
      </c>
      <c r="N3958" s="1" t="s">
        <v>9165</v>
      </c>
      <c r="O3958" s="1">
        <v>12000</v>
      </c>
      <c r="P3958" s="1" t="s">
        <v>2073</v>
      </c>
      <c r="Q3958" s="1" t="s">
        <v>12259</v>
      </c>
      <c r="R3958" s="1" t="str">
        <f>IFERROR(VLOOKUP(K3958,Proveedores!$A$2:$B$500,2,0),"Agregar")</f>
        <v>ORIEN S.A.</v>
      </c>
      <c r="S3958" s="5" t="e">
        <f t="shared" si="61"/>
        <v>#VALUE!</v>
      </c>
    </row>
    <row r="3959" spans="1:19" x14ac:dyDescent="0.2">
      <c r="A3959" s="7">
        <v>44187.539733796293</v>
      </c>
      <c r="B3959" s="1" t="s">
        <v>13603</v>
      </c>
      <c r="C3959" s="1" t="s">
        <v>13604</v>
      </c>
      <c r="D3959" s="1" t="s">
        <v>1621</v>
      </c>
      <c r="E3959" s="1">
        <v>103100000434</v>
      </c>
      <c r="F3959" s="7">
        <v>44179</v>
      </c>
      <c r="G3959" s="1" t="s">
        <v>566</v>
      </c>
      <c r="H3959" s="5">
        <v>8220565.7599999998</v>
      </c>
      <c r="I3959" s="1" t="s">
        <v>13605</v>
      </c>
      <c r="J3959" s="1" t="s">
        <v>567</v>
      </c>
      <c r="K3959" s="1" t="s">
        <v>9196</v>
      </c>
      <c r="L3959" s="1">
        <v>1</v>
      </c>
      <c r="M3959" s="1" t="s">
        <v>9162</v>
      </c>
      <c r="N3959" s="1" t="s">
        <v>9197</v>
      </c>
      <c r="O3959" s="1">
        <v>60000</v>
      </c>
      <c r="P3959" s="1" t="s">
        <v>2073</v>
      </c>
      <c r="Q3959" s="1" t="s">
        <v>12258</v>
      </c>
      <c r="R3959" s="1" t="str">
        <f>IFERROR(VLOOKUP(K3959,Proveedores!$A$2:$B$500,2,0),"Agregar")</f>
        <v>ORIEN S.A.</v>
      </c>
      <c r="S3959" s="5" t="e">
        <f t="shared" si="61"/>
        <v>#VALUE!</v>
      </c>
    </row>
    <row r="3960" spans="1:19" x14ac:dyDescent="0.2">
      <c r="A3960" s="7">
        <v>44187.539733796293</v>
      </c>
      <c r="B3960" s="1" t="s">
        <v>13603</v>
      </c>
      <c r="C3960" s="1" t="s">
        <v>13604</v>
      </c>
      <c r="D3960" s="1" t="s">
        <v>1621</v>
      </c>
      <c r="E3960" s="1">
        <v>103100000434</v>
      </c>
      <c r="F3960" s="7">
        <v>44179</v>
      </c>
      <c r="G3960" s="1" t="s">
        <v>566</v>
      </c>
      <c r="H3960" s="5">
        <v>8220565.7599999998</v>
      </c>
      <c r="I3960" s="1" t="s">
        <v>13605</v>
      </c>
      <c r="J3960" s="1" t="s">
        <v>567</v>
      </c>
      <c r="K3960" s="1" t="s">
        <v>9196</v>
      </c>
      <c r="L3960" s="1">
        <v>2</v>
      </c>
      <c r="M3960" s="1" t="s">
        <v>9164</v>
      </c>
      <c r="N3960" s="1" t="s">
        <v>9165</v>
      </c>
      <c r="O3960" s="1">
        <v>917000</v>
      </c>
      <c r="P3960" s="1" t="s">
        <v>2073</v>
      </c>
      <c r="Q3960" s="1" t="s">
        <v>12259</v>
      </c>
      <c r="R3960" s="1" t="str">
        <f>IFERROR(VLOOKUP(K3960,Proveedores!$A$2:$B$500,2,0),"Agregar")</f>
        <v>ORIEN S.A.</v>
      </c>
      <c r="S3960" s="5" t="e">
        <f t="shared" si="61"/>
        <v>#VALUE!</v>
      </c>
    </row>
    <row r="3961" spans="1:19" x14ac:dyDescent="0.2">
      <c r="A3961" s="7">
        <v>44187.726539351854</v>
      </c>
      <c r="B3961" s="1" t="s">
        <v>13606</v>
      </c>
      <c r="C3961" s="1" t="s">
        <v>13607</v>
      </c>
      <c r="D3961" s="1" t="s">
        <v>1621</v>
      </c>
      <c r="E3961" s="1" t="s">
        <v>13608</v>
      </c>
      <c r="F3961" s="7">
        <v>44187</v>
      </c>
      <c r="G3961" s="1" t="s">
        <v>27</v>
      </c>
      <c r="H3961" s="5">
        <v>9101400</v>
      </c>
      <c r="I3961" s="1">
        <v>2454</v>
      </c>
      <c r="J3961" s="1" t="s">
        <v>36</v>
      </c>
      <c r="K3961" s="1" t="s">
        <v>37</v>
      </c>
      <c r="L3961" s="1">
        <v>2</v>
      </c>
      <c r="M3961" s="1" t="s">
        <v>8658</v>
      </c>
      <c r="N3961" s="1" t="s">
        <v>10031</v>
      </c>
      <c r="O3961" s="1">
        <v>1270000</v>
      </c>
      <c r="P3961" s="1" t="s">
        <v>1861</v>
      </c>
      <c r="Q3961" s="1">
        <v>197</v>
      </c>
      <c r="R3961" s="1" t="str">
        <f>IFERROR(VLOOKUP(K3961,Proveedores!$A$2:$B$500,2,0),"Agregar")</f>
        <v>Barack Argentina SRL</v>
      </c>
      <c r="S3961" s="5">
        <f t="shared" si="61"/>
        <v>250190000</v>
      </c>
    </row>
    <row r="3962" spans="1:19" x14ac:dyDescent="0.2">
      <c r="A3962" s="7">
        <v>44187.747650462959</v>
      </c>
      <c r="B3962" s="1" t="s">
        <v>13609</v>
      </c>
      <c r="C3962" s="1" t="s">
        <v>13610</v>
      </c>
      <c r="D3962" s="1" t="s">
        <v>1621</v>
      </c>
      <c r="E3962" s="1" t="s">
        <v>13611</v>
      </c>
      <c r="F3962" s="7">
        <v>44182</v>
      </c>
      <c r="G3962" s="1" t="s">
        <v>1245</v>
      </c>
      <c r="H3962" s="5">
        <v>57680</v>
      </c>
      <c r="I3962" s="1">
        <v>25928421</v>
      </c>
      <c r="J3962" s="1" t="s">
        <v>1250</v>
      </c>
      <c r="K3962" s="1" t="s">
        <v>1251</v>
      </c>
      <c r="L3962" s="1">
        <v>4</v>
      </c>
      <c r="M3962" s="1" t="s">
        <v>13612</v>
      </c>
      <c r="N3962" s="1" t="s">
        <v>13613</v>
      </c>
      <c r="O3962" s="1">
        <v>2000</v>
      </c>
      <c r="P3962" s="1" t="s">
        <v>2607</v>
      </c>
      <c r="Q3962" s="1" t="s">
        <v>13614</v>
      </c>
      <c r="R3962" s="1" t="str">
        <f>IFERROR(VLOOKUP(K3962,Proveedores!$A$2:$B$500,2,0),"Agregar")</f>
        <v>ALFARMA SRL</v>
      </c>
      <c r="S3962" s="5" t="e">
        <f t="shared" si="61"/>
        <v>#VALUE!</v>
      </c>
    </row>
    <row r="3963" spans="1:19" x14ac:dyDescent="0.2">
      <c r="A3963" s="7">
        <v>44188.416354166664</v>
      </c>
      <c r="B3963" s="1" t="s">
        <v>13615</v>
      </c>
      <c r="C3963" s="1" t="s">
        <v>13616</v>
      </c>
      <c r="D3963" s="1" t="s">
        <v>1621</v>
      </c>
      <c r="E3963" s="1" t="s">
        <v>13617</v>
      </c>
      <c r="F3963" s="7">
        <v>44181</v>
      </c>
      <c r="G3963" s="1" t="s">
        <v>1145</v>
      </c>
      <c r="H3963" s="5">
        <v>16088800</v>
      </c>
      <c r="I3963" s="1">
        <v>0</v>
      </c>
      <c r="J3963" s="1" t="s">
        <v>1149</v>
      </c>
      <c r="K3963" s="1" t="s">
        <v>3255</v>
      </c>
      <c r="L3963" s="1">
        <v>22</v>
      </c>
      <c r="M3963" s="1" t="s">
        <v>10704</v>
      </c>
      <c r="N3963" s="1" t="s">
        <v>10705</v>
      </c>
      <c r="O3963" s="1">
        <v>338</v>
      </c>
      <c r="P3963" s="1" t="s">
        <v>13618</v>
      </c>
      <c r="Q3963" s="1">
        <v>47600</v>
      </c>
      <c r="R3963" s="1" t="str">
        <f>IFERROR(VLOOKUP(K3963,Proveedores!$A$2:$B$500,2,0),"Agregar")</f>
        <v>LABORATORIO ELEA PHOENIX S.A.</v>
      </c>
      <c r="S3963" s="5">
        <f t="shared" si="61"/>
        <v>16088800</v>
      </c>
    </row>
    <row r="3964" spans="1:19" x14ac:dyDescent="0.2">
      <c r="A3964" s="7">
        <v>44188.477199074077</v>
      </c>
      <c r="B3964" s="1" t="s">
        <v>13619</v>
      </c>
      <c r="C3964" s="1" t="s">
        <v>13620</v>
      </c>
      <c r="D3964" s="1" t="s">
        <v>1621</v>
      </c>
      <c r="E3964" s="1" t="s">
        <v>13621</v>
      </c>
      <c r="F3964" s="7">
        <v>44182</v>
      </c>
      <c r="G3964" s="1" t="s">
        <v>1245</v>
      </c>
      <c r="H3964" s="5">
        <v>121128</v>
      </c>
      <c r="I3964" s="1" t="s">
        <v>13622</v>
      </c>
      <c r="J3964" s="1" t="s">
        <v>1250</v>
      </c>
      <c r="K3964" s="1" t="s">
        <v>1251</v>
      </c>
      <c r="L3964" s="1">
        <v>4</v>
      </c>
      <c r="M3964" s="1" t="s">
        <v>13612</v>
      </c>
      <c r="N3964" s="1" t="s">
        <v>13613</v>
      </c>
      <c r="O3964" s="1">
        <v>4200</v>
      </c>
      <c r="P3964" s="1" t="s">
        <v>2607</v>
      </c>
      <c r="Q3964" s="1" t="s">
        <v>13614</v>
      </c>
      <c r="R3964" s="1" t="str">
        <f>IFERROR(VLOOKUP(K3964,Proveedores!$A$2:$B$500,2,0),"Agregar")</f>
        <v>ALFARMA SRL</v>
      </c>
      <c r="S3964" s="5" t="e">
        <f t="shared" si="61"/>
        <v>#VALUE!</v>
      </c>
    </row>
    <row r="3965" spans="1:19" x14ac:dyDescent="0.2">
      <c r="A3965" s="7">
        <v>44188.496400462966</v>
      </c>
      <c r="B3965" s="1" t="s">
        <v>13623</v>
      </c>
      <c r="C3965" s="1" t="s">
        <v>13624</v>
      </c>
      <c r="D3965" s="1" t="s">
        <v>1621</v>
      </c>
      <c r="E3965" s="1" t="s">
        <v>13625</v>
      </c>
      <c r="F3965" s="7">
        <v>44182</v>
      </c>
      <c r="G3965" s="1" t="s">
        <v>1245</v>
      </c>
      <c r="H3965" s="5">
        <v>57680</v>
      </c>
      <c r="I3965" s="1" t="s">
        <v>13626</v>
      </c>
      <c r="J3965" s="1" t="s">
        <v>1250</v>
      </c>
      <c r="K3965" s="1" t="s">
        <v>1251</v>
      </c>
      <c r="L3965" s="1">
        <v>4</v>
      </c>
      <c r="M3965" s="1" t="s">
        <v>13612</v>
      </c>
      <c r="N3965" s="1" t="s">
        <v>13613</v>
      </c>
      <c r="O3965" s="1">
        <v>2000</v>
      </c>
      <c r="P3965" s="1" t="s">
        <v>2607</v>
      </c>
      <c r="Q3965" s="1" t="s">
        <v>13614</v>
      </c>
      <c r="R3965" s="1" t="str">
        <f>IFERROR(VLOOKUP(K3965,Proveedores!$A$2:$B$500,2,0),"Agregar")</f>
        <v>ALFARMA SRL</v>
      </c>
      <c r="S3965" s="5" t="e">
        <f t="shared" si="61"/>
        <v>#VALUE!</v>
      </c>
    </row>
    <row r="3966" spans="1:19" x14ac:dyDescent="0.2">
      <c r="A3966" s="7">
        <v>44188.500706018516</v>
      </c>
      <c r="B3966" s="1" t="s">
        <v>13627</v>
      </c>
      <c r="C3966" s="1" t="s">
        <v>13628</v>
      </c>
      <c r="D3966" s="1" t="s">
        <v>1621</v>
      </c>
      <c r="E3966" s="1" t="s">
        <v>13629</v>
      </c>
      <c r="F3966" s="7">
        <v>44187</v>
      </c>
      <c r="G3966" s="1" t="s">
        <v>1359</v>
      </c>
      <c r="H3966" s="5">
        <v>28348650</v>
      </c>
      <c r="I3966" s="1" t="s">
        <v>2599</v>
      </c>
      <c r="J3966" s="1" t="s">
        <v>1360</v>
      </c>
      <c r="K3966" s="1" t="s">
        <v>318</v>
      </c>
      <c r="L3966" s="1">
        <v>1</v>
      </c>
      <c r="M3966" s="1" t="s">
        <v>13630</v>
      </c>
      <c r="N3966" s="1" t="s">
        <v>13631</v>
      </c>
      <c r="O3966" s="1">
        <v>821700</v>
      </c>
      <c r="P3966" s="1" t="s">
        <v>1917</v>
      </c>
      <c r="Q3966" s="1" t="s">
        <v>13632</v>
      </c>
      <c r="R3966" s="1" t="str">
        <f>IFERROR(VLOOKUP(K3966,Proveedores!$A$2:$B$500,2,0),"Agregar")</f>
        <v>LABORATORIOS RICHMOND SACIF</v>
      </c>
      <c r="S3966" s="5" t="e">
        <f t="shared" si="61"/>
        <v>#VALUE!</v>
      </c>
    </row>
    <row r="3967" spans="1:19" x14ac:dyDescent="0.2">
      <c r="A3967" s="7">
        <v>44188.50545138889</v>
      </c>
      <c r="B3967" s="1" t="s">
        <v>13633</v>
      </c>
      <c r="C3967" s="1" t="s">
        <v>13634</v>
      </c>
      <c r="D3967" s="1" t="s">
        <v>1621</v>
      </c>
      <c r="E3967" s="1" t="s">
        <v>13635</v>
      </c>
      <c r="F3967" s="7">
        <v>44187</v>
      </c>
      <c r="G3967" s="1" t="s">
        <v>1359</v>
      </c>
      <c r="H3967" s="5">
        <v>4329405</v>
      </c>
      <c r="I3967" s="1" t="s">
        <v>2599</v>
      </c>
      <c r="J3967" s="1" t="s">
        <v>1360</v>
      </c>
      <c r="K3967" s="1" t="s">
        <v>318</v>
      </c>
      <c r="L3967" s="1">
        <v>1</v>
      </c>
      <c r="M3967" s="1" t="s">
        <v>13630</v>
      </c>
      <c r="N3967" s="1" t="s">
        <v>13631</v>
      </c>
      <c r="O3967" s="1">
        <v>125490</v>
      </c>
      <c r="P3967" s="1" t="s">
        <v>1917</v>
      </c>
      <c r="Q3967" s="1" t="s">
        <v>13632</v>
      </c>
      <c r="R3967" s="1" t="str">
        <f>IFERROR(VLOOKUP(K3967,Proveedores!$A$2:$B$500,2,0),"Agregar")</f>
        <v>LABORATORIOS RICHMOND SACIF</v>
      </c>
      <c r="S3967" s="5" t="e">
        <f t="shared" si="61"/>
        <v>#VALUE!</v>
      </c>
    </row>
    <row r="3968" spans="1:19" x14ac:dyDescent="0.2">
      <c r="A3968" s="7">
        <v>44188.519479166665</v>
      </c>
      <c r="B3968" s="1" t="s">
        <v>13636</v>
      </c>
      <c r="C3968" s="1" t="s">
        <v>13637</v>
      </c>
      <c r="D3968" s="1" t="s">
        <v>1621</v>
      </c>
      <c r="E3968" s="1" t="s">
        <v>13638</v>
      </c>
      <c r="F3968" s="7">
        <v>44188</v>
      </c>
      <c r="G3968" s="1" t="s">
        <v>1151</v>
      </c>
      <c r="H3968" s="5">
        <v>32629375.800000001</v>
      </c>
      <c r="I3968" s="1" t="s">
        <v>2599</v>
      </c>
      <c r="J3968" s="1" t="s">
        <v>1152</v>
      </c>
      <c r="K3968" s="1" t="s">
        <v>318</v>
      </c>
      <c r="L3968" s="1">
        <v>1</v>
      </c>
      <c r="M3968" s="1" t="s">
        <v>1915</v>
      </c>
      <c r="N3968" s="1" t="s">
        <v>1916</v>
      </c>
      <c r="O3968" s="1">
        <v>193980</v>
      </c>
      <c r="P3968" s="1" t="s">
        <v>1917</v>
      </c>
      <c r="Q3968" s="1" t="s">
        <v>13008</v>
      </c>
      <c r="R3968" s="1" t="str">
        <f>IFERROR(VLOOKUP(K3968,Proveedores!$A$2:$B$500,2,0),"Agregar")</f>
        <v>LABORATORIOS RICHMOND SACIF</v>
      </c>
      <c r="S3968" s="5" t="e">
        <f t="shared" si="61"/>
        <v>#VALUE!</v>
      </c>
    </row>
    <row r="3969" spans="1:19" x14ac:dyDescent="0.2">
      <c r="A3969" s="7">
        <v>44188.5312037037</v>
      </c>
      <c r="B3969" s="1" t="s">
        <v>13639</v>
      </c>
      <c r="C3969" s="1" t="s">
        <v>13640</v>
      </c>
      <c r="D3969" s="1" t="s">
        <v>1621</v>
      </c>
      <c r="E3969" s="1" t="s">
        <v>13641</v>
      </c>
      <c r="F3969" s="7">
        <v>44188</v>
      </c>
      <c r="G3969" s="1" t="s">
        <v>1151</v>
      </c>
      <c r="H3969" s="5">
        <v>32335321.199999999</v>
      </c>
      <c r="I3969" s="1" t="s">
        <v>2599</v>
      </c>
      <c r="J3969" s="1" t="s">
        <v>1152</v>
      </c>
      <c r="K3969" s="1" t="s">
        <v>318</v>
      </c>
      <c r="L3969" s="1">
        <v>2</v>
      </c>
      <c r="M3969" s="1" t="s">
        <v>1918</v>
      </c>
      <c r="N3969" s="1" t="s">
        <v>1916</v>
      </c>
      <c r="O3969" s="1">
        <v>144690</v>
      </c>
      <c r="P3969" s="1" t="s">
        <v>1917</v>
      </c>
      <c r="Q3969" s="1" t="s">
        <v>13012</v>
      </c>
      <c r="R3969" s="1" t="str">
        <f>IFERROR(VLOOKUP(K3969,Proveedores!$A$2:$B$500,2,0),"Agregar")</f>
        <v>LABORATORIOS RICHMOND SACIF</v>
      </c>
      <c r="S3969" s="5" t="e">
        <f t="shared" si="61"/>
        <v>#VALUE!</v>
      </c>
    </row>
    <row r="3970" spans="1:19" x14ac:dyDescent="0.2">
      <c r="A3970" s="7">
        <v>44188.544317129628</v>
      </c>
      <c r="B3970" s="1" t="s">
        <v>13642</v>
      </c>
      <c r="C3970" s="1" t="s">
        <v>13643</v>
      </c>
      <c r="D3970" s="1" t="s">
        <v>1621</v>
      </c>
      <c r="E3970" s="1" t="s">
        <v>13644</v>
      </c>
      <c r="F3970" s="7">
        <v>44188</v>
      </c>
      <c r="G3970" s="1" t="s">
        <v>1151</v>
      </c>
      <c r="H3970" s="5">
        <v>32167711.199999999</v>
      </c>
      <c r="I3970" s="1" t="s">
        <v>2599</v>
      </c>
      <c r="J3970" s="1" t="s">
        <v>1152</v>
      </c>
      <c r="K3970" s="1" t="s">
        <v>318</v>
      </c>
      <c r="L3970" s="1">
        <v>2</v>
      </c>
      <c r="M3970" s="1" t="s">
        <v>1918</v>
      </c>
      <c r="N3970" s="1" t="s">
        <v>1916</v>
      </c>
      <c r="O3970" s="1">
        <v>143940</v>
      </c>
      <c r="P3970" s="1" t="s">
        <v>1917</v>
      </c>
      <c r="Q3970" s="1" t="s">
        <v>13012</v>
      </c>
      <c r="R3970" s="1" t="str">
        <f>IFERROR(VLOOKUP(K3970,Proveedores!$A$2:$B$500,2,0),"Agregar")</f>
        <v>LABORATORIOS RICHMOND SACIF</v>
      </c>
      <c r="S3970" s="5" t="e">
        <f t="shared" si="61"/>
        <v>#VALUE!</v>
      </c>
    </row>
    <row r="3971" spans="1:19" x14ac:dyDescent="0.2">
      <c r="A3971" s="7">
        <v>44188.548449074071</v>
      </c>
      <c r="B3971" s="1" t="s">
        <v>13645</v>
      </c>
      <c r="C3971" s="1" t="s">
        <v>13646</v>
      </c>
      <c r="D3971" s="1" t="s">
        <v>1621</v>
      </c>
      <c r="E3971" s="1" t="s">
        <v>12720</v>
      </c>
      <c r="F3971" s="7">
        <v>44214</v>
      </c>
      <c r="G3971" s="1" t="s">
        <v>601</v>
      </c>
      <c r="H3971" s="5">
        <v>78907.95</v>
      </c>
      <c r="I3971" s="1" t="s">
        <v>13647</v>
      </c>
      <c r="J3971" s="1" t="s">
        <v>602</v>
      </c>
      <c r="K3971" s="1" t="s">
        <v>12282</v>
      </c>
      <c r="L3971" s="1">
        <v>1</v>
      </c>
      <c r="M3971" s="1">
        <v>401200</v>
      </c>
      <c r="N3971" s="1" t="s">
        <v>12283</v>
      </c>
      <c r="O3971" s="1">
        <v>1348.62</v>
      </c>
      <c r="P3971" s="1" t="s">
        <v>12284</v>
      </c>
      <c r="Q3971" s="1">
        <v>47.184922</v>
      </c>
      <c r="R3971" s="1" t="str">
        <f>IFERROR(VLOOKUP(K3971,Proveedores!$A$2:$B$500,2,0),"Agregar")</f>
        <v>YPF S.A.</v>
      </c>
      <c r="S3971" s="5">
        <f t="shared" ref="S3971:S4034" si="62">Q3971*O3971</f>
        <v>63634.529507639993</v>
      </c>
    </row>
    <row r="3972" spans="1:19" x14ac:dyDescent="0.2">
      <c r="A3972" s="7">
        <v>44188.554513888892</v>
      </c>
      <c r="B3972" s="1" t="s">
        <v>13648</v>
      </c>
      <c r="C3972" s="1" t="s">
        <v>13649</v>
      </c>
      <c r="D3972" s="1" t="s">
        <v>1621</v>
      </c>
      <c r="E3972" s="1" t="s">
        <v>13650</v>
      </c>
      <c r="F3972" s="7">
        <v>44188</v>
      </c>
      <c r="G3972" s="1" t="s">
        <v>1151</v>
      </c>
      <c r="H3972" s="5">
        <v>31671585.600000001</v>
      </c>
      <c r="I3972" s="1" t="s">
        <v>2599</v>
      </c>
      <c r="J3972" s="1" t="s">
        <v>1152</v>
      </c>
      <c r="K3972" s="1" t="s">
        <v>318</v>
      </c>
      <c r="L3972" s="1">
        <v>2</v>
      </c>
      <c r="M3972" s="1" t="s">
        <v>1918</v>
      </c>
      <c r="N3972" s="1" t="s">
        <v>1916</v>
      </c>
      <c r="O3972" s="1">
        <v>141720</v>
      </c>
      <c r="P3972" s="1" t="s">
        <v>1917</v>
      </c>
      <c r="Q3972" s="1" t="s">
        <v>13012</v>
      </c>
      <c r="R3972" s="1" t="str">
        <f>IFERROR(VLOOKUP(K3972,Proveedores!$A$2:$B$500,2,0),"Agregar")</f>
        <v>LABORATORIOS RICHMOND SACIF</v>
      </c>
      <c r="S3972" s="5" t="e">
        <f t="shared" si="62"/>
        <v>#VALUE!</v>
      </c>
    </row>
    <row r="3973" spans="1:19" x14ac:dyDescent="0.2">
      <c r="A3973" s="7">
        <v>44188.560497685183</v>
      </c>
      <c r="B3973" s="1" t="s">
        <v>13651</v>
      </c>
      <c r="C3973" s="1" t="s">
        <v>13652</v>
      </c>
      <c r="D3973" s="1" t="s">
        <v>1621</v>
      </c>
      <c r="E3973" s="1" t="s">
        <v>13653</v>
      </c>
      <c r="F3973" s="7">
        <v>44188</v>
      </c>
      <c r="G3973" s="1" t="s">
        <v>1151</v>
      </c>
      <c r="H3973" s="5">
        <v>32355434.399999999</v>
      </c>
      <c r="I3973" s="1" t="s">
        <v>2599</v>
      </c>
      <c r="J3973" s="1" t="s">
        <v>1152</v>
      </c>
      <c r="K3973" s="1" t="s">
        <v>318</v>
      </c>
      <c r="L3973" s="1">
        <v>2</v>
      </c>
      <c r="M3973" s="1" t="s">
        <v>1918</v>
      </c>
      <c r="N3973" s="1" t="s">
        <v>1916</v>
      </c>
      <c r="O3973" s="1">
        <v>144780</v>
      </c>
      <c r="P3973" s="1" t="s">
        <v>1917</v>
      </c>
      <c r="Q3973" s="1" t="s">
        <v>13012</v>
      </c>
      <c r="R3973" s="1" t="str">
        <f>IFERROR(VLOOKUP(K3973,Proveedores!$A$2:$B$500,2,0),"Agregar")</f>
        <v>LABORATORIOS RICHMOND SACIF</v>
      </c>
      <c r="S3973" s="5" t="e">
        <f t="shared" si="62"/>
        <v>#VALUE!</v>
      </c>
    </row>
    <row r="3974" spans="1:19" x14ac:dyDescent="0.2">
      <c r="A3974" s="7">
        <v>44188.603518518517</v>
      </c>
      <c r="B3974" s="1" t="s">
        <v>13654</v>
      </c>
      <c r="C3974" s="1" t="s">
        <v>13655</v>
      </c>
      <c r="D3974" s="1" t="s">
        <v>1621</v>
      </c>
      <c r="E3974" s="1" t="s">
        <v>13611</v>
      </c>
      <c r="F3974" s="7">
        <v>44182</v>
      </c>
      <c r="G3974" s="1" t="s">
        <v>1245</v>
      </c>
      <c r="H3974" s="5">
        <v>57680</v>
      </c>
      <c r="I3974" s="1" t="s">
        <v>13656</v>
      </c>
      <c r="J3974" s="1" t="s">
        <v>1250</v>
      </c>
      <c r="K3974" s="1" t="s">
        <v>1251</v>
      </c>
      <c r="L3974" s="1">
        <v>4</v>
      </c>
      <c r="M3974" s="1" t="s">
        <v>13612</v>
      </c>
      <c r="N3974" s="1" t="s">
        <v>13613</v>
      </c>
      <c r="O3974" s="1">
        <v>2000</v>
      </c>
      <c r="P3974" s="1" t="s">
        <v>2607</v>
      </c>
      <c r="Q3974" s="1" t="s">
        <v>13614</v>
      </c>
      <c r="R3974" s="1" t="str">
        <f>IFERROR(VLOOKUP(K3974,Proveedores!$A$2:$B$500,2,0),"Agregar")</f>
        <v>ALFARMA SRL</v>
      </c>
      <c r="S3974" s="5" t="e">
        <f t="shared" si="62"/>
        <v>#VALUE!</v>
      </c>
    </row>
    <row r="3975" spans="1:19" x14ac:dyDescent="0.2">
      <c r="A3975" s="7">
        <v>44188.606493055559</v>
      </c>
      <c r="B3975" s="1" t="s">
        <v>13657</v>
      </c>
      <c r="C3975" s="1" t="s">
        <v>13658</v>
      </c>
      <c r="D3975" s="1" t="s">
        <v>1621</v>
      </c>
      <c r="E3975" s="1" t="s">
        <v>13621</v>
      </c>
      <c r="F3975" s="7">
        <v>44182</v>
      </c>
      <c r="G3975" s="1" t="s">
        <v>1245</v>
      </c>
      <c r="H3975" s="5">
        <v>121128</v>
      </c>
      <c r="I3975" s="1" t="s">
        <v>13622</v>
      </c>
      <c r="J3975" s="1" t="s">
        <v>1250</v>
      </c>
      <c r="K3975" s="1" t="s">
        <v>1251</v>
      </c>
      <c r="L3975" s="1">
        <v>4</v>
      </c>
      <c r="M3975" s="1" t="s">
        <v>13612</v>
      </c>
      <c r="N3975" s="1" t="s">
        <v>13613</v>
      </c>
      <c r="O3975" s="1">
        <v>4200</v>
      </c>
      <c r="P3975" s="1" t="s">
        <v>2607</v>
      </c>
      <c r="Q3975" s="1" t="s">
        <v>13614</v>
      </c>
      <c r="R3975" s="1" t="str">
        <f>IFERROR(VLOOKUP(K3975,Proveedores!$A$2:$B$500,2,0),"Agregar")</f>
        <v>ALFARMA SRL</v>
      </c>
      <c r="S3975" s="5" t="e">
        <f t="shared" si="62"/>
        <v>#VALUE!</v>
      </c>
    </row>
    <row r="3976" spans="1:19" x14ac:dyDescent="0.2">
      <c r="A3976" s="7">
        <v>44188.609386574077</v>
      </c>
      <c r="B3976" s="1" t="s">
        <v>13659</v>
      </c>
      <c r="C3976" s="1" t="s">
        <v>13660</v>
      </c>
      <c r="D3976" s="1" t="s">
        <v>1621</v>
      </c>
      <c r="E3976" s="1" t="s">
        <v>13625</v>
      </c>
      <c r="F3976" s="7">
        <v>44182</v>
      </c>
      <c r="G3976" s="1" t="s">
        <v>1245</v>
      </c>
      <c r="H3976" s="5">
        <v>57680</v>
      </c>
      <c r="I3976" s="1" t="s">
        <v>13626</v>
      </c>
      <c r="J3976" s="1" t="s">
        <v>1250</v>
      </c>
      <c r="K3976" s="1" t="s">
        <v>1251</v>
      </c>
      <c r="L3976" s="1">
        <v>4</v>
      </c>
      <c r="M3976" s="1" t="s">
        <v>13612</v>
      </c>
      <c r="N3976" s="1" t="s">
        <v>13613</v>
      </c>
      <c r="O3976" s="1">
        <v>2000</v>
      </c>
      <c r="P3976" s="1" t="s">
        <v>2607</v>
      </c>
      <c r="Q3976" s="1" t="s">
        <v>13614</v>
      </c>
      <c r="R3976" s="1" t="str">
        <f>IFERROR(VLOOKUP(K3976,Proveedores!$A$2:$B$500,2,0),"Agregar")</f>
        <v>ALFARMA SRL</v>
      </c>
      <c r="S3976" s="5" t="e">
        <f t="shared" si="62"/>
        <v>#VALUE!</v>
      </c>
    </row>
    <row r="3977" spans="1:19" x14ac:dyDescent="0.2">
      <c r="A3977" s="7">
        <v>44188.612569444442</v>
      </c>
      <c r="B3977" s="1" t="s">
        <v>13661</v>
      </c>
      <c r="C3977" s="1" t="s">
        <v>13662</v>
      </c>
      <c r="D3977" s="1" t="s">
        <v>1621</v>
      </c>
      <c r="E3977" s="1" t="s">
        <v>13663</v>
      </c>
      <c r="F3977" s="7">
        <v>44182</v>
      </c>
      <c r="G3977" s="1" t="s">
        <v>1245</v>
      </c>
      <c r="H3977" s="5">
        <v>158620</v>
      </c>
      <c r="I3977" s="1" t="s">
        <v>13664</v>
      </c>
      <c r="J3977" s="1" t="s">
        <v>1250</v>
      </c>
      <c r="K3977" s="1" t="s">
        <v>1251</v>
      </c>
      <c r="L3977" s="1">
        <v>4</v>
      </c>
      <c r="M3977" s="1" t="s">
        <v>13612</v>
      </c>
      <c r="N3977" s="1" t="s">
        <v>13613</v>
      </c>
      <c r="O3977" s="1">
        <v>5500</v>
      </c>
      <c r="P3977" s="1" t="s">
        <v>2607</v>
      </c>
      <c r="Q3977" s="1" t="s">
        <v>13614</v>
      </c>
      <c r="R3977" s="1" t="str">
        <f>IFERROR(VLOOKUP(K3977,Proveedores!$A$2:$B$500,2,0),"Agregar")</f>
        <v>ALFARMA SRL</v>
      </c>
      <c r="S3977" s="5" t="e">
        <f t="shared" si="62"/>
        <v>#VALUE!</v>
      </c>
    </row>
    <row r="3978" spans="1:19" x14ac:dyDescent="0.2">
      <c r="A3978" s="7">
        <v>44188.617164351854</v>
      </c>
      <c r="B3978" s="1" t="s">
        <v>13665</v>
      </c>
      <c r="C3978" s="1" t="s">
        <v>13666</v>
      </c>
      <c r="D3978" s="1" t="s">
        <v>1621</v>
      </c>
      <c r="E3978" s="1" t="s">
        <v>13667</v>
      </c>
      <c r="F3978" s="7">
        <v>44182</v>
      </c>
      <c r="G3978" s="1" t="s">
        <v>1245</v>
      </c>
      <c r="H3978" s="5">
        <v>112476</v>
      </c>
      <c r="I3978" s="1" t="s">
        <v>13668</v>
      </c>
      <c r="J3978" s="1" t="s">
        <v>1250</v>
      </c>
      <c r="K3978" s="1" t="s">
        <v>1251</v>
      </c>
      <c r="L3978" s="1">
        <v>4</v>
      </c>
      <c r="M3978" s="1" t="s">
        <v>13612</v>
      </c>
      <c r="N3978" s="1" t="s">
        <v>13613</v>
      </c>
      <c r="O3978" s="1">
        <v>3900</v>
      </c>
      <c r="P3978" s="1" t="s">
        <v>2607</v>
      </c>
      <c r="Q3978" s="1" t="s">
        <v>13614</v>
      </c>
      <c r="R3978" s="1" t="str">
        <f>IFERROR(VLOOKUP(K3978,Proveedores!$A$2:$B$500,2,0),"Agregar")</f>
        <v>ALFARMA SRL</v>
      </c>
      <c r="S3978" s="5" t="e">
        <f t="shared" si="62"/>
        <v>#VALUE!</v>
      </c>
    </row>
    <row r="3979" spans="1:19" x14ac:dyDescent="0.2">
      <c r="A3979" s="7">
        <v>44188.623506944445</v>
      </c>
      <c r="B3979" s="1" t="s">
        <v>13669</v>
      </c>
      <c r="C3979" s="1" t="s">
        <v>13670</v>
      </c>
      <c r="D3979" s="1" t="s">
        <v>1621</v>
      </c>
      <c r="E3979" s="1" t="s">
        <v>13671</v>
      </c>
      <c r="F3979" s="7">
        <v>44188</v>
      </c>
      <c r="G3979" s="1" t="s">
        <v>1151</v>
      </c>
      <c r="H3979" s="5">
        <v>31738629.600000001</v>
      </c>
      <c r="I3979" s="1" t="s">
        <v>2599</v>
      </c>
      <c r="J3979" s="1" t="s">
        <v>1152</v>
      </c>
      <c r="K3979" s="1" t="s">
        <v>318</v>
      </c>
      <c r="L3979" s="1">
        <v>2</v>
      </c>
      <c r="M3979" s="1" t="s">
        <v>1918</v>
      </c>
      <c r="N3979" s="1" t="s">
        <v>1916</v>
      </c>
      <c r="O3979" s="1">
        <v>142020</v>
      </c>
      <c r="P3979" s="1" t="s">
        <v>1917</v>
      </c>
      <c r="Q3979" s="1" t="s">
        <v>13012</v>
      </c>
      <c r="R3979" s="1" t="str">
        <f>IFERROR(VLOOKUP(K3979,Proveedores!$A$2:$B$500,2,0),"Agregar")</f>
        <v>LABORATORIOS RICHMOND SACIF</v>
      </c>
      <c r="S3979" s="5" t="e">
        <f t="shared" si="62"/>
        <v>#VALUE!</v>
      </c>
    </row>
    <row r="3980" spans="1:19" x14ac:dyDescent="0.2">
      <c r="A3980" s="7">
        <v>44188.624803240738</v>
      </c>
      <c r="B3980" s="1" t="s">
        <v>13672</v>
      </c>
      <c r="C3980" s="1" t="s">
        <v>13673</v>
      </c>
      <c r="D3980" s="1" t="s">
        <v>1621</v>
      </c>
      <c r="E3980" s="1" t="s">
        <v>13674</v>
      </c>
      <c r="F3980" s="7">
        <v>44188</v>
      </c>
      <c r="G3980" s="1" t="s">
        <v>1245</v>
      </c>
      <c r="H3980" s="5">
        <v>275280</v>
      </c>
      <c r="I3980" s="1">
        <v>13702</v>
      </c>
      <c r="J3980" s="1" t="s">
        <v>1249</v>
      </c>
      <c r="K3980" s="1" t="s">
        <v>713</v>
      </c>
      <c r="L3980" s="1">
        <v>3</v>
      </c>
      <c r="M3980" s="1" t="s">
        <v>13376</v>
      </c>
      <c r="N3980" s="1" t="s">
        <v>3594</v>
      </c>
      <c r="O3980" s="1">
        <v>14800</v>
      </c>
      <c r="P3980" s="1" t="s">
        <v>1665</v>
      </c>
      <c r="Q3980" s="1" t="s">
        <v>13377</v>
      </c>
      <c r="R3980" s="1" t="str">
        <f>IFERROR(VLOOKUP(K3980,Proveedores!$A$2:$B$500,2,0),"Agregar")</f>
        <v>FERAVAL S.A.</v>
      </c>
      <c r="S3980" s="5" t="e">
        <f t="shared" si="62"/>
        <v>#VALUE!</v>
      </c>
    </row>
    <row r="3981" spans="1:19" x14ac:dyDescent="0.2">
      <c r="A3981" s="7">
        <v>44188.627013888887</v>
      </c>
      <c r="B3981" s="1" t="s">
        <v>13675</v>
      </c>
      <c r="C3981" s="1" t="s">
        <v>13676</v>
      </c>
      <c r="D3981" s="1" t="s">
        <v>1621</v>
      </c>
      <c r="E3981" s="1" t="s">
        <v>13677</v>
      </c>
      <c r="F3981" s="7">
        <v>44188</v>
      </c>
      <c r="G3981" s="1" t="s">
        <v>1151</v>
      </c>
      <c r="H3981" s="5">
        <v>31879422</v>
      </c>
      <c r="I3981" s="1" t="s">
        <v>2599</v>
      </c>
      <c r="J3981" s="1" t="s">
        <v>1152</v>
      </c>
      <c r="K3981" s="1" t="s">
        <v>318</v>
      </c>
      <c r="L3981" s="1">
        <v>2</v>
      </c>
      <c r="M3981" s="1" t="s">
        <v>1918</v>
      </c>
      <c r="N3981" s="1" t="s">
        <v>1916</v>
      </c>
      <c r="O3981" s="1">
        <v>142650</v>
      </c>
      <c r="P3981" s="1" t="s">
        <v>1917</v>
      </c>
      <c r="Q3981" s="1" t="s">
        <v>13012</v>
      </c>
      <c r="R3981" s="1" t="str">
        <f>IFERROR(VLOOKUP(K3981,Proveedores!$A$2:$B$500,2,0),"Agregar")</f>
        <v>LABORATORIOS RICHMOND SACIF</v>
      </c>
      <c r="S3981" s="5" t="e">
        <f t="shared" si="62"/>
        <v>#VALUE!</v>
      </c>
    </row>
    <row r="3982" spans="1:19" x14ac:dyDescent="0.2">
      <c r="A3982" s="7">
        <v>44188.630115740743</v>
      </c>
      <c r="B3982" s="1" t="s">
        <v>13678</v>
      </c>
      <c r="C3982" s="1" t="s">
        <v>13679</v>
      </c>
      <c r="D3982" s="1" t="s">
        <v>1621</v>
      </c>
      <c r="E3982" s="1" t="s">
        <v>13680</v>
      </c>
      <c r="F3982" s="7">
        <v>44188</v>
      </c>
      <c r="G3982" s="1" t="s">
        <v>1245</v>
      </c>
      <c r="H3982" s="5">
        <v>524520</v>
      </c>
      <c r="I3982" s="1">
        <v>13694</v>
      </c>
      <c r="J3982" s="1" t="s">
        <v>1249</v>
      </c>
      <c r="K3982" s="1" t="s">
        <v>713</v>
      </c>
      <c r="L3982" s="1">
        <v>3</v>
      </c>
      <c r="M3982" s="1" t="s">
        <v>13376</v>
      </c>
      <c r="N3982" s="1" t="s">
        <v>3594</v>
      </c>
      <c r="O3982" s="1">
        <v>28200</v>
      </c>
      <c r="P3982" s="1" t="s">
        <v>1665</v>
      </c>
      <c r="Q3982" s="1" t="s">
        <v>13377</v>
      </c>
      <c r="R3982" s="1" t="str">
        <f>IFERROR(VLOOKUP(K3982,Proveedores!$A$2:$B$500,2,0),"Agregar")</f>
        <v>FERAVAL S.A.</v>
      </c>
      <c r="S3982" s="5" t="e">
        <f t="shared" si="62"/>
        <v>#VALUE!</v>
      </c>
    </row>
    <row r="3983" spans="1:19" x14ac:dyDescent="0.2">
      <c r="A3983" s="7">
        <v>44188.631249999999</v>
      </c>
      <c r="B3983" s="1" t="s">
        <v>13681</v>
      </c>
      <c r="C3983" s="1" t="s">
        <v>13682</v>
      </c>
      <c r="D3983" s="1" t="s">
        <v>1621</v>
      </c>
      <c r="E3983" s="1" t="s">
        <v>13683</v>
      </c>
      <c r="F3983" s="7">
        <v>44182</v>
      </c>
      <c r="G3983" s="1" t="s">
        <v>1245</v>
      </c>
      <c r="H3983" s="5">
        <v>72100</v>
      </c>
      <c r="I3983" s="1" t="s">
        <v>13684</v>
      </c>
      <c r="J3983" s="1" t="s">
        <v>1250</v>
      </c>
      <c r="K3983" s="1" t="s">
        <v>1251</v>
      </c>
      <c r="L3983" s="1">
        <v>4</v>
      </c>
      <c r="M3983" s="1" t="s">
        <v>13612</v>
      </c>
      <c r="N3983" s="1" t="s">
        <v>13613</v>
      </c>
      <c r="O3983" s="1">
        <v>2500</v>
      </c>
      <c r="P3983" s="1" t="s">
        <v>2607</v>
      </c>
      <c r="Q3983" s="1" t="s">
        <v>13614</v>
      </c>
      <c r="R3983" s="1" t="str">
        <f>IFERROR(VLOOKUP(K3983,Proveedores!$A$2:$B$500,2,0),"Agregar")</f>
        <v>ALFARMA SRL</v>
      </c>
      <c r="S3983" s="5" t="e">
        <f t="shared" si="62"/>
        <v>#VALUE!</v>
      </c>
    </row>
    <row r="3984" spans="1:19" x14ac:dyDescent="0.2">
      <c r="A3984" s="7">
        <v>44188.638564814813</v>
      </c>
      <c r="B3984" s="1" t="s">
        <v>13685</v>
      </c>
      <c r="C3984" s="1" t="s">
        <v>13686</v>
      </c>
      <c r="D3984" s="1" t="s">
        <v>1621</v>
      </c>
      <c r="E3984" s="1" t="s">
        <v>13687</v>
      </c>
      <c r="F3984" s="7">
        <v>44182</v>
      </c>
      <c r="G3984" s="1" t="s">
        <v>1245</v>
      </c>
      <c r="H3984" s="5">
        <v>158620</v>
      </c>
      <c r="I3984" s="1" t="s">
        <v>13688</v>
      </c>
      <c r="J3984" s="1" t="s">
        <v>1250</v>
      </c>
      <c r="K3984" s="1" t="s">
        <v>1251</v>
      </c>
      <c r="L3984" s="1">
        <v>4</v>
      </c>
      <c r="M3984" s="1" t="s">
        <v>13612</v>
      </c>
      <c r="N3984" s="1" t="s">
        <v>13613</v>
      </c>
      <c r="O3984" s="1">
        <v>5500</v>
      </c>
      <c r="P3984" s="1" t="s">
        <v>2607</v>
      </c>
      <c r="Q3984" s="1" t="s">
        <v>13614</v>
      </c>
      <c r="R3984" s="1" t="str">
        <f>IFERROR(VLOOKUP(K3984,Proveedores!$A$2:$B$500,2,0),"Agregar")</f>
        <v>ALFARMA SRL</v>
      </c>
      <c r="S3984" s="5" t="e">
        <f t="shared" si="62"/>
        <v>#VALUE!</v>
      </c>
    </row>
    <row r="3985" spans="1:19" x14ac:dyDescent="0.2">
      <c r="A3985" s="7">
        <v>44188.64984953704</v>
      </c>
      <c r="B3985" s="1" t="s">
        <v>13689</v>
      </c>
      <c r="C3985" s="1" t="s">
        <v>13690</v>
      </c>
      <c r="D3985" s="1" t="s">
        <v>1621</v>
      </c>
      <c r="E3985" s="1" t="s">
        <v>13691</v>
      </c>
      <c r="F3985" s="7">
        <v>44182</v>
      </c>
      <c r="G3985" s="1" t="s">
        <v>1245</v>
      </c>
      <c r="H3985" s="5">
        <v>115360</v>
      </c>
      <c r="I3985" s="1" t="s">
        <v>13692</v>
      </c>
      <c r="J3985" s="1" t="s">
        <v>1250</v>
      </c>
      <c r="K3985" s="1" t="s">
        <v>1251</v>
      </c>
      <c r="L3985" s="1">
        <v>4</v>
      </c>
      <c r="M3985" s="1" t="s">
        <v>13612</v>
      </c>
      <c r="N3985" s="1" t="s">
        <v>13613</v>
      </c>
      <c r="O3985" s="1">
        <v>4000</v>
      </c>
      <c r="P3985" s="1" t="s">
        <v>2607</v>
      </c>
      <c r="Q3985" s="1" t="s">
        <v>13614</v>
      </c>
      <c r="R3985" s="1" t="str">
        <f>IFERROR(VLOOKUP(K3985,Proveedores!$A$2:$B$500,2,0),"Agregar")</f>
        <v>ALFARMA SRL</v>
      </c>
      <c r="S3985" s="5" t="e">
        <f t="shared" si="62"/>
        <v>#VALUE!</v>
      </c>
    </row>
    <row r="3986" spans="1:19" x14ac:dyDescent="0.2">
      <c r="A3986" s="7">
        <v>44188.662268518521</v>
      </c>
      <c r="B3986" s="1" t="s">
        <v>13693</v>
      </c>
      <c r="C3986" s="1" t="s">
        <v>13694</v>
      </c>
      <c r="D3986" s="1" t="s">
        <v>1621</v>
      </c>
      <c r="E3986" s="1" t="s">
        <v>13695</v>
      </c>
      <c r="F3986" s="7">
        <v>44182</v>
      </c>
      <c r="G3986" s="1" t="s">
        <v>1245</v>
      </c>
      <c r="H3986" s="5">
        <v>98056</v>
      </c>
      <c r="I3986" s="1" t="s">
        <v>13696</v>
      </c>
      <c r="J3986" s="1" t="s">
        <v>1250</v>
      </c>
      <c r="K3986" s="1" t="s">
        <v>1251</v>
      </c>
      <c r="L3986" s="1">
        <v>4</v>
      </c>
      <c r="M3986" s="1" t="s">
        <v>13612</v>
      </c>
      <c r="N3986" s="1" t="s">
        <v>13613</v>
      </c>
      <c r="O3986" s="1">
        <v>3400</v>
      </c>
      <c r="P3986" s="1" t="s">
        <v>2607</v>
      </c>
      <c r="Q3986" s="1" t="s">
        <v>13614</v>
      </c>
      <c r="R3986" s="1" t="str">
        <f>IFERROR(VLOOKUP(K3986,Proveedores!$A$2:$B$500,2,0),"Agregar")</f>
        <v>ALFARMA SRL</v>
      </c>
      <c r="S3986" s="5" t="e">
        <f t="shared" si="62"/>
        <v>#VALUE!</v>
      </c>
    </row>
    <row r="3987" spans="1:19" x14ac:dyDescent="0.2">
      <c r="A3987" s="7">
        <v>44188.666481481479</v>
      </c>
      <c r="B3987" s="1" t="s">
        <v>13697</v>
      </c>
      <c r="C3987" s="1" t="s">
        <v>13698</v>
      </c>
      <c r="D3987" s="1" t="s">
        <v>1621</v>
      </c>
      <c r="E3987" s="1" t="s">
        <v>13699</v>
      </c>
      <c r="F3987" s="7">
        <v>44182</v>
      </c>
      <c r="G3987" s="1" t="s">
        <v>1245</v>
      </c>
      <c r="H3987" s="5">
        <v>100940</v>
      </c>
      <c r="I3987" s="1" t="s">
        <v>13700</v>
      </c>
      <c r="J3987" s="1" t="s">
        <v>1250</v>
      </c>
      <c r="K3987" s="1" t="s">
        <v>1251</v>
      </c>
      <c r="L3987" s="1">
        <v>4</v>
      </c>
      <c r="M3987" s="1" t="s">
        <v>13612</v>
      </c>
      <c r="N3987" s="1" t="s">
        <v>13613</v>
      </c>
      <c r="O3987" s="1">
        <v>3500</v>
      </c>
      <c r="P3987" s="1" t="s">
        <v>2607</v>
      </c>
      <c r="Q3987" s="1" t="s">
        <v>13614</v>
      </c>
      <c r="R3987" s="1" t="str">
        <f>IFERROR(VLOOKUP(K3987,Proveedores!$A$2:$B$500,2,0),"Agregar")</f>
        <v>ALFARMA SRL</v>
      </c>
      <c r="S3987" s="5" t="e">
        <f t="shared" si="62"/>
        <v>#VALUE!</v>
      </c>
    </row>
    <row r="3988" spans="1:19" x14ac:dyDescent="0.2">
      <c r="A3988" s="7">
        <v>44188.673009259262</v>
      </c>
      <c r="B3988" s="1" t="s">
        <v>13701</v>
      </c>
      <c r="C3988" s="1" t="s">
        <v>13702</v>
      </c>
      <c r="D3988" s="1" t="s">
        <v>1621</v>
      </c>
      <c r="E3988" s="1" t="s">
        <v>13703</v>
      </c>
      <c r="F3988" s="7">
        <v>44182</v>
      </c>
      <c r="G3988" s="1" t="s">
        <v>1245</v>
      </c>
      <c r="H3988" s="5">
        <v>83636</v>
      </c>
      <c r="I3988" s="1" t="s">
        <v>13704</v>
      </c>
      <c r="J3988" s="1" t="s">
        <v>1250</v>
      </c>
      <c r="K3988" s="1" t="s">
        <v>1251</v>
      </c>
      <c r="L3988" s="1">
        <v>4</v>
      </c>
      <c r="M3988" s="1" t="s">
        <v>13612</v>
      </c>
      <c r="N3988" s="1" t="s">
        <v>13613</v>
      </c>
      <c r="O3988" s="1">
        <v>2900</v>
      </c>
      <c r="P3988" s="1" t="s">
        <v>2607</v>
      </c>
      <c r="Q3988" s="1" t="s">
        <v>13614</v>
      </c>
      <c r="R3988" s="1" t="str">
        <f>IFERROR(VLOOKUP(K3988,Proveedores!$A$2:$B$500,2,0),"Agregar")</f>
        <v>ALFARMA SRL</v>
      </c>
      <c r="S3988" s="5" t="e">
        <f t="shared" si="62"/>
        <v>#VALUE!</v>
      </c>
    </row>
    <row r="3989" spans="1:19" x14ac:dyDescent="0.2">
      <c r="A3989" s="7">
        <v>44188.676921296297</v>
      </c>
      <c r="B3989" s="1" t="s">
        <v>13705</v>
      </c>
      <c r="C3989" s="1" t="s">
        <v>13706</v>
      </c>
      <c r="D3989" s="1" t="s">
        <v>1621</v>
      </c>
      <c r="E3989" s="1" t="s">
        <v>13707</v>
      </c>
      <c r="F3989" s="7">
        <v>44182</v>
      </c>
      <c r="G3989" s="1" t="s">
        <v>1245</v>
      </c>
      <c r="H3989" s="5">
        <v>72100</v>
      </c>
      <c r="I3989" s="1" t="s">
        <v>13708</v>
      </c>
      <c r="J3989" s="1" t="s">
        <v>1250</v>
      </c>
      <c r="K3989" s="1" t="s">
        <v>1251</v>
      </c>
      <c r="L3989" s="1">
        <v>4</v>
      </c>
      <c r="M3989" s="1" t="s">
        <v>13612</v>
      </c>
      <c r="N3989" s="1" t="s">
        <v>13613</v>
      </c>
      <c r="O3989" s="1">
        <v>2500</v>
      </c>
      <c r="P3989" s="1" t="s">
        <v>2607</v>
      </c>
      <c r="Q3989" s="1" t="s">
        <v>13614</v>
      </c>
      <c r="R3989" s="1" t="str">
        <f>IFERROR(VLOOKUP(K3989,Proveedores!$A$2:$B$500,2,0),"Agregar")</f>
        <v>ALFARMA SRL</v>
      </c>
      <c r="S3989" s="5" t="e">
        <f t="shared" si="62"/>
        <v>#VALUE!</v>
      </c>
    </row>
    <row r="3990" spans="1:19" x14ac:dyDescent="0.2">
      <c r="A3990" s="7">
        <v>44188.679965277777</v>
      </c>
      <c r="B3990" s="1" t="s">
        <v>13709</v>
      </c>
      <c r="C3990" s="1" t="s">
        <v>13710</v>
      </c>
      <c r="D3990" s="1" t="s">
        <v>1621</v>
      </c>
      <c r="E3990" s="1" t="s">
        <v>13711</v>
      </c>
      <c r="F3990" s="7">
        <v>44182</v>
      </c>
      <c r="G3990" s="1" t="s">
        <v>1245</v>
      </c>
      <c r="H3990" s="5">
        <v>129780</v>
      </c>
      <c r="I3990" s="1" t="s">
        <v>13712</v>
      </c>
      <c r="J3990" s="1" t="s">
        <v>1250</v>
      </c>
      <c r="K3990" s="1" t="s">
        <v>1251</v>
      </c>
      <c r="L3990" s="1">
        <v>4</v>
      </c>
      <c r="M3990" s="1" t="s">
        <v>13612</v>
      </c>
      <c r="N3990" s="1" t="s">
        <v>13613</v>
      </c>
      <c r="O3990" s="1">
        <v>4500</v>
      </c>
      <c r="P3990" s="1" t="s">
        <v>2607</v>
      </c>
      <c r="Q3990" s="1" t="s">
        <v>13614</v>
      </c>
      <c r="R3990" s="1" t="str">
        <f>IFERROR(VLOOKUP(K3990,Proveedores!$A$2:$B$500,2,0),"Agregar")</f>
        <v>ALFARMA SRL</v>
      </c>
      <c r="S3990" s="5" t="e">
        <f t="shared" si="62"/>
        <v>#VALUE!</v>
      </c>
    </row>
    <row r="3991" spans="1:19" x14ac:dyDescent="0.2">
      <c r="A3991" s="7">
        <v>44188.682962962965</v>
      </c>
      <c r="B3991" s="1" t="s">
        <v>13713</v>
      </c>
      <c r="C3991" s="1" t="s">
        <v>13714</v>
      </c>
      <c r="D3991" s="1" t="s">
        <v>1621</v>
      </c>
      <c r="E3991" s="1" t="s">
        <v>13715</v>
      </c>
      <c r="F3991" s="7">
        <v>44182</v>
      </c>
      <c r="G3991" s="1" t="s">
        <v>1245</v>
      </c>
      <c r="H3991" s="5">
        <v>129780</v>
      </c>
      <c r="I3991" s="1" t="s">
        <v>13716</v>
      </c>
      <c r="J3991" s="1" t="s">
        <v>1250</v>
      </c>
      <c r="K3991" s="1" t="s">
        <v>1251</v>
      </c>
      <c r="L3991" s="1">
        <v>4</v>
      </c>
      <c r="M3991" s="1" t="s">
        <v>13612</v>
      </c>
      <c r="N3991" s="1" t="s">
        <v>13613</v>
      </c>
      <c r="O3991" s="1">
        <v>4500</v>
      </c>
      <c r="P3991" s="1" t="s">
        <v>2607</v>
      </c>
      <c r="Q3991" s="1" t="s">
        <v>13614</v>
      </c>
      <c r="R3991" s="1" t="str">
        <f>IFERROR(VLOOKUP(K3991,Proveedores!$A$2:$B$500,2,0),"Agregar")</f>
        <v>ALFARMA SRL</v>
      </c>
      <c r="S3991" s="5" t="e">
        <f t="shared" si="62"/>
        <v>#VALUE!</v>
      </c>
    </row>
    <row r="3992" spans="1:19" x14ac:dyDescent="0.2">
      <c r="A3992" s="7">
        <v>44188.686064814814</v>
      </c>
      <c r="B3992" s="1" t="s">
        <v>13717</v>
      </c>
      <c r="C3992" s="1" t="s">
        <v>13718</v>
      </c>
      <c r="D3992" s="1" t="s">
        <v>1621</v>
      </c>
      <c r="E3992" s="1" t="s">
        <v>13719</v>
      </c>
      <c r="F3992" s="7">
        <v>44182</v>
      </c>
      <c r="G3992" s="1" t="s">
        <v>1245</v>
      </c>
      <c r="H3992" s="5">
        <v>98056</v>
      </c>
      <c r="I3992" s="1" t="s">
        <v>13720</v>
      </c>
      <c r="J3992" s="1" t="s">
        <v>1250</v>
      </c>
      <c r="K3992" s="1" t="s">
        <v>1251</v>
      </c>
      <c r="L3992" s="1">
        <v>4</v>
      </c>
      <c r="M3992" s="1" t="s">
        <v>13612</v>
      </c>
      <c r="N3992" s="1" t="s">
        <v>13613</v>
      </c>
      <c r="O3992" s="1">
        <v>3400</v>
      </c>
      <c r="P3992" s="1" t="s">
        <v>2607</v>
      </c>
      <c r="Q3992" s="1" t="s">
        <v>13614</v>
      </c>
      <c r="R3992" s="1" t="str">
        <f>IFERROR(VLOOKUP(K3992,Proveedores!$A$2:$B$500,2,0),"Agregar")</f>
        <v>ALFARMA SRL</v>
      </c>
      <c r="S3992" s="5" t="e">
        <f t="shared" si="62"/>
        <v>#VALUE!</v>
      </c>
    </row>
    <row r="3993" spans="1:19" x14ac:dyDescent="0.2">
      <c r="A3993" s="7">
        <v>44188.689502314817</v>
      </c>
      <c r="B3993" s="1" t="s">
        <v>13721</v>
      </c>
      <c r="C3993" s="1" t="s">
        <v>13722</v>
      </c>
      <c r="D3993" s="1" t="s">
        <v>1621</v>
      </c>
      <c r="E3993" s="1" t="s">
        <v>13723</v>
      </c>
      <c r="F3993" s="7">
        <v>44182</v>
      </c>
      <c r="G3993" s="1" t="s">
        <v>1245</v>
      </c>
      <c r="H3993" s="5">
        <v>115360</v>
      </c>
      <c r="I3993" s="1" t="s">
        <v>13724</v>
      </c>
      <c r="J3993" s="1" t="s">
        <v>1250</v>
      </c>
      <c r="K3993" s="1" t="s">
        <v>1251</v>
      </c>
      <c r="L3993" s="1">
        <v>4</v>
      </c>
      <c r="M3993" s="1" t="s">
        <v>13612</v>
      </c>
      <c r="N3993" s="1" t="s">
        <v>13613</v>
      </c>
      <c r="O3993" s="1">
        <v>4000</v>
      </c>
      <c r="P3993" s="1" t="s">
        <v>2607</v>
      </c>
      <c r="Q3993" s="1" t="s">
        <v>13614</v>
      </c>
      <c r="R3993" s="1" t="str">
        <f>IFERROR(VLOOKUP(K3993,Proveedores!$A$2:$B$500,2,0),"Agregar")</f>
        <v>ALFARMA SRL</v>
      </c>
      <c r="S3993" s="5" t="e">
        <f t="shared" si="62"/>
        <v>#VALUE!</v>
      </c>
    </row>
    <row r="3994" spans="1:19" x14ac:dyDescent="0.2">
      <c r="A3994" s="7">
        <v>44188.694039351853</v>
      </c>
      <c r="B3994" s="1" t="s">
        <v>13725</v>
      </c>
      <c r="C3994" s="1" t="s">
        <v>13726</v>
      </c>
      <c r="D3994" s="1" t="s">
        <v>1621</v>
      </c>
      <c r="E3994" s="1" t="s">
        <v>13727</v>
      </c>
      <c r="F3994" s="7">
        <v>44182</v>
      </c>
      <c r="G3994" s="1" t="s">
        <v>1245</v>
      </c>
      <c r="H3994" s="5">
        <v>126896</v>
      </c>
      <c r="I3994" s="1" t="s">
        <v>13728</v>
      </c>
      <c r="J3994" s="1" t="s">
        <v>1250</v>
      </c>
      <c r="K3994" s="1" t="s">
        <v>1251</v>
      </c>
      <c r="L3994" s="1">
        <v>4</v>
      </c>
      <c r="M3994" s="1" t="s">
        <v>13612</v>
      </c>
      <c r="N3994" s="1" t="s">
        <v>13613</v>
      </c>
      <c r="O3994" s="1">
        <v>4400</v>
      </c>
      <c r="P3994" s="1" t="s">
        <v>2607</v>
      </c>
      <c r="Q3994" s="1" t="s">
        <v>13614</v>
      </c>
      <c r="R3994" s="1" t="str">
        <f>IFERROR(VLOOKUP(K3994,Proveedores!$A$2:$B$500,2,0),"Agregar")</f>
        <v>ALFARMA SRL</v>
      </c>
      <c r="S3994" s="5" t="e">
        <f t="shared" si="62"/>
        <v>#VALUE!</v>
      </c>
    </row>
    <row r="3995" spans="1:19" x14ac:dyDescent="0.2">
      <c r="A3995" s="7">
        <v>44188.708958333336</v>
      </c>
      <c r="B3995" s="1" t="s">
        <v>13729</v>
      </c>
      <c r="C3995" s="1" t="s">
        <v>13730</v>
      </c>
      <c r="D3995" s="1" t="s">
        <v>1621</v>
      </c>
      <c r="E3995" s="1" t="s">
        <v>13731</v>
      </c>
      <c r="F3995" s="7">
        <v>44188</v>
      </c>
      <c r="G3995" s="1" t="s">
        <v>1286</v>
      </c>
      <c r="H3995" s="5">
        <v>4110180.8</v>
      </c>
      <c r="I3995" s="1">
        <v>2382</v>
      </c>
      <c r="J3995" s="1" t="s">
        <v>1289</v>
      </c>
      <c r="K3995" s="1" t="s">
        <v>12705</v>
      </c>
      <c r="L3995" s="1">
        <v>6</v>
      </c>
      <c r="M3995" s="1" t="s">
        <v>3373</v>
      </c>
      <c r="N3995" s="1" t="s">
        <v>11230</v>
      </c>
      <c r="O3995" s="1">
        <v>43448</v>
      </c>
      <c r="P3995" s="1" t="s">
        <v>11231</v>
      </c>
      <c r="Q3995" s="1">
        <v>94.6</v>
      </c>
      <c r="R3995" s="1" t="str">
        <f>IFERROR(VLOOKUP(K3995,Proveedores!$A$2:$B$500,2,0),"Agregar")</f>
        <v>DROGUERIA DEL SUD S.A.</v>
      </c>
      <c r="S3995" s="5">
        <f t="shared" si="62"/>
        <v>4110180.8</v>
      </c>
    </row>
    <row r="3996" spans="1:19" x14ac:dyDescent="0.2">
      <c r="A3996" s="7">
        <v>44188.775787037041</v>
      </c>
      <c r="B3996" s="1" t="s">
        <v>13732</v>
      </c>
      <c r="C3996" s="1" t="s">
        <v>13733</v>
      </c>
      <c r="D3996" s="1" t="s">
        <v>1713</v>
      </c>
      <c r="E3996" s="1" t="s">
        <v>13734</v>
      </c>
      <c r="F3996" s="7">
        <v>44188</v>
      </c>
      <c r="G3996" s="1" t="s">
        <v>27</v>
      </c>
      <c r="H3996" s="5">
        <v>156816</v>
      </c>
      <c r="I3996" s="1" t="s">
        <v>8767</v>
      </c>
      <c r="J3996" s="1" t="s">
        <v>1429</v>
      </c>
      <c r="K3996" s="1" t="s">
        <v>8843</v>
      </c>
      <c r="L3996" s="1" t="s">
        <v>11302</v>
      </c>
      <c r="M3996" s="1" t="s">
        <v>11303</v>
      </c>
      <c r="N3996" s="1" t="s">
        <v>13735</v>
      </c>
      <c r="O3996" s="1">
        <v>1080</v>
      </c>
      <c r="P3996" s="1" t="s">
        <v>7528</v>
      </c>
      <c r="Q3996" s="1" t="s">
        <v>12395</v>
      </c>
      <c r="R3996" s="1" t="str">
        <f>IFERROR(VLOOKUP(K3996,Proveedores!$A$2:$B$500,2,0),"Agregar")</f>
        <v>FORMAS PUBLICITARIAS SA</v>
      </c>
      <c r="S3996" s="5" t="e">
        <f t="shared" si="62"/>
        <v>#VALUE!</v>
      </c>
    </row>
    <row r="3997" spans="1:19" x14ac:dyDescent="0.2">
      <c r="A3997" s="7">
        <v>44193.600081018521</v>
      </c>
      <c r="B3997" s="1" t="s">
        <v>13736</v>
      </c>
      <c r="C3997" s="1" t="s">
        <v>13737</v>
      </c>
      <c r="D3997" s="1" t="s">
        <v>1621</v>
      </c>
      <c r="E3997" s="1" t="s">
        <v>13738</v>
      </c>
      <c r="F3997" s="7">
        <v>44176</v>
      </c>
      <c r="G3997" s="1" t="s">
        <v>692</v>
      </c>
      <c r="H3997" s="5">
        <v>4990000</v>
      </c>
      <c r="I3997" s="1">
        <v>2465</v>
      </c>
      <c r="J3997" s="1" t="s">
        <v>1261</v>
      </c>
      <c r="K3997" s="1" t="s">
        <v>620</v>
      </c>
      <c r="L3997" s="1">
        <v>6</v>
      </c>
      <c r="M3997" s="1" t="s">
        <v>3984</v>
      </c>
      <c r="N3997" s="1" t="s">
        <v>6917</v>
      </c>
      <c r="O3997" s="1">
        <v>50000</v>
      </c>
      <c r="P3997" s="1" t="s">
        <v>6556</v>
      </c>
      <c r="Q3997" s="1">
        <v>99.8</v>
      </c>
      <c r="R3997" s="1" t="str">
        <f>IFERROR(VLOOKUP(K3997,Proveedores!$A$2:$B$500,2,0),"Agregar")</f>
        <v>PHARMOS S.A.</v>
      </c>
      <c r="S3997" s="5">
        <f t="shared" si="62"/>
        <v>4990000</v>
      </c>
    </row>
    <row r="3998" spans="1:19" x14ac:dyDescent="0.2">
      <c r="A3998" s="7">
        <v>44193.622731481482</v>
      </c>
      <c r="B3998" s="1" t="s">
        <v>13739</v>
      </c>
      <c r="C3998" s="1" t="s">
        <v>13740</v>
      </c>
      <c r="D3998" s="1" t="s">
        <v>1621</v>
      </c>
      <c r="E3998" s="1" t="s">
        <v>13741</v>
      </c>
      <c r="F3998" s="7">
        <v>44176</v>
      </c>
      <c r="G3998" s="1" t="s">
        <v>692</v>
      </c>
      <c r="H3998" s="5">
        <v>2206378.4</v>
      </c>
      <c r="I3998" s="1">
        <v>2465</v>
      </c>
      <c r="J3998" s="1" t="s">
        <v>1261</v>
      </c>
      <c r="K3998" s="1" t="s">
        <v>620</v>
      </c>
      <c r="L3998" s="1">
        <v>6</v>
      </c>
      <c r="M3998" s="1" t="s">
        <v>3984</v>
      </c>
      <c r="N3998" s="1" t="s">
        <v>6917</v>
      </c>
      <c r="O3998" s="1">
        <v>22108</v>
      </c>
      <c r="P3998" s="1" t="s">
        <v>13742</v>
      </c>
      <c r="Q3998" s="1">
        <v>99.8</v>
      </c>
      <c r="R3998" s="1" t="str">
        <f>IFERROR(VLOOKUP(K3998,Proveedores!$A$2:$B$500,2,0),"Agregar")</f>
        <v>PHARMOS S.A.</v>
      </c>
      <c r="S3998" s="5">
        <f t="shared" si="62"/>
        <v>2206378.4</v>
      </c>
    </row>
    <row r="3999" spans="1:19" x14ac:dyDescent="0.2">
      <c r="A3999" s="7">
        <v>44193.629583333335</v>
      </c>
      <c r="B3999" s="1" t="s">
        <v>13743</v>
      </c>
      <c r="C3999" s="1" t="s">
        <v>13744</v>
      </c>
      <c r="D3999" s="1" t="s">
        <v>1621</v>
      </c>
      <c r="E3999" s="1" t="s">
        <v>13745</v>
      </c>
      <c r="F3999" s="7">
        <v>44176</v>
      </c>
      <c r="G3999" s="1" t="s">
        <v>692</v>
      </c>
      <c r="H3999" s="5">
        <v>323707.34999999998</v>
      </c>
      <c r="I3999" s="1">
        <v>2465</v>
      </c>
      <c r="J3999" s="1" t="s">
        <v>1261</v>
      </c>
      <c r="K3999" s="1" t="s">
        <v>620</v>
      </c>
      <c r="L3999" s="1">
        <v>6</v>
      </c>
      <c r="M3999" s="1" t="s">
        <v>5459</v>
      </c>
      <c r="N3999" s="1" t="s">
        <v>6834</v>
      </c>
      <c r="O3999" s="1">
        <v>81165</v>
      </c>
      <c r="P3999" s="1" t="s">
        <v>3482</v>
      </c>
      <c r="Q3999" s="1">
        <v>3.9889999999999999</v>
      </c>
      <c r="R3999" s="1" t="str">
        <f>IFERROR(VLOOKUP(K3999,Proveedores!$A$2:$B$500,2,0),"Agregar")</f>
        <v>PHARMOS S.A.</v>
      </c>
      <c r="S3999" s="5">
        <f t="shared" si="62"/>
        <v>323767.185</v>
      </c>
    </row>
    <row r="4000" spans="1:19" x14ac:dyDescent="0.2">
      <c r="A4000" s="7">
        <v>44193.634942129633</v>
      </c>
      <c r="B4000" s="1" t="s">
        <v>13746</v>
      </c>
      <c r="C4000" s="1" t="s">
        <v>13747</v>
      </c>
      <c r="D4000" s="1" t="s">
        <v>1621</v>
      </c>
      <c r="E4000" s="1" t="s">
        <v>13748</v>
      </c>
      <c r="F4000" s="7">
        <v>44176</v>
      </c>
      <c r="G4000" s="1" t="s">
        <v>692</v>
      </c>
      <c r="H4000" s="5">
        <v>2467834.7400000002</v>
      </c>
      <c r="I4000" s="1">
        <v>2465</v>
      </c>
      <c r="J4000" s="1" t="s">
        <v>1261</v>
      </c>
      <c r="K4000" s="1" t="s">
        <v>620</v>
      </c>
      <c r="L4000" s="1">
        <v>5</v>
      </c>
      <c r="M4000" s="1" t="s">
        <v>5459</v>
      </c>
      <c r="N4000" s="1" t="s">
        <v>6834</v>
      </c>
      <c r="O4000" s="1">
        <v>618660</v>
      </c>
      <c r="P4000" s="1" t="s">
        <v>3482</v>
      </c>
      <c r="Q4000" s="1">
        <v>3.9889999999999999</v>
      </c>
      <c r="R4000" s="1" t="str">
        <f>IFERROR(VLOOKUP(K4000,Proveedores!$A$2:$B$500,2,0),"Agregar")</f>
        <v>PHARMOS S.A.</v>
      </c>
      <c r="S4000" s="5">
        <f t="shared" si="62"/>
        <v>2467834.7399999998</v>
      </c>
    </row>
    <row r="4001" spans="1:19" x14ac:dyDescent="0.2">
      <c r="A4001" s="7">
        <v>44193.640497685185</v>
      </c>
      <c r="B4001" s="1" t="s">
        <v>13749</v>
      </c>
      <c r="C4001" s="1" t="s">
        <v>13750</v>
      </c>
      <c r="D4001" s="1" t="s">
        <v>1621</v>
      </c>
      <c r="E4001" s="1" t="s">
        <v>13751</v>
      </c>
      <c r="F4001" s="7">
        <v>44193</v>
      </c>
      <c r="G4001" s="1" t="s">
        <v>9</v>
      </c>
      <c r="H4001" s="5">
        <v>10640000</v>
      </c>
      <c r="I4001" s="1" t="s">
        <v>1816</v>
      </c>
      <c r="J4001" s="1" t="s">
        <v>16</v>
      </c>
      <c r="K4001" s="1" t="s">
        <v>13752</v>
      </c>
      <c r="L4001" s="1">
        <v>49</v>
      </c>
      <c r="M4001" s="1" t="s">
        <v>13753</v>
      </c>
      <c r="N4001" s="1" t="s">
        <v>13754</v>
      </c>
      <c r="O4001" s="1">
        <v>76000</v>
      </c>
      <c r="P4001" s="1" t="s">
        <v>1665</v>
      </c>
      <c r="Q4001" s="1">
        <v>140</v>
      </c>
      <c r="R4001" s="1" t="str">
        <f>IFERROR(VLOOKUP(K4001,Proveedores!$A$2:$B$500,2,0),"Agregar")</f>
        <v>COOPERATIVA DE TRABAJO MANOS BERISSENSES LIMITADA</v>
      </c>
      <c r="S4001" s="5">
        <f t="shared" si="62"/>
        <v>10640000</v>
      </c>
    </row>
    <row r="4002" spans="1:19" x14ac:dyDescent="0.2">
      <c r="A4002" s="7">
        <v>44194</v>
      </c>
      <c r="B4002" s="1" t="s">
        <v>13755</v>
      </c>
      <c r="C4002" s="1" t="s">
        <v>13756</v>
      </c>
      <c r="D4002" s="1" t="s">
        <v>1621</v>
      </c>
      <c r="E4002" s="1" t="s">
        <v>13757</v>
      </c>
      <c r="F4002" s="7" t="s">
        <v>13758</v>
      </c>
      <c r="G4002" s="1" t="s">
        <v>759</v>
      </c>
      <c r="H4002" s="5">
        <v>6297.98</v>
      </c>
      <c r="I4002" s="1">
        <v>1111</v>
      </c>
      <c r="J4002" s="1" t="s">
        <v>763</v>
      </c>
      <c r="K4002" s="1" t="s">
        <v>7912</v>
      </c>
      <c r="L4002" s="1">
        <v>9</v>
      </c>
      <c r="M4002" s="1" t="s">
        <v>2315</v>
      </c>
      <c r="N4002" s="1" t="s">
        <v>7906</v>
      </c>
      <c r="O4002" s="1">
        <v>5</v>
      </c>
      <c r="P4002" s="1" t="s">
        <v>7907</v>
      </c>
      <c r="Q4002" s="1" t="s">
        <v>12209</v>
      </c>
      <c r="R4002" s="1" t="str">
        <f>IFERROR(VLOOKUP(K4002,Proveedores!$A$2:$B$500,2,0),"Agregar")</f>
        <v>CORREO OFICIAL DE LA REPÚBLICA ARGENTINA S.A..</v>
      </c>
      <c r="S4002" s="5" t="e">
        <f t="shared" si="62"/>
        <v>#VALUE!</v>
      </c>
    </row>
    <row r="4003" spans="1:19" x14ac:dyDescent="0.2">
      <c r="A4003" s="7">
        <v>44194</v>
      </c>
      <c r="B4003" s="1" t="s">
        <v>13755</v>
      </c>
      <c r="C4003" s="1" t="s">
        <v>13756</v>
      </c>
      <c r="D4003" s="1" t="s">
        <v>1621</v>
      </c>
      <c r="E4003" s="1" t="s">
        <v>13757</v>
      </c>
      <c r="F4003" s="7" t="s">
        <v>13758</v>
      </c>
      <c r="G4003" s="1" t="s">
        <v>759</v>
      </c>
      <c r="H4003" s="5">
        <v>6297.98</v>
      </c>
      <c r="I4003" s="1">
        <v>1111</v>
      </c>
      <c r="J4003" s="1" t="s">
        <v>763</v>
      </c>
      <c r="K4003" s="1" t="s">
        <v>7912</v>
      </c>
      <c r="L4003" s="1">
        <v>10</v>
      </c>
      <c r="M4003" s="1" t="s">
        <v>2315</v>
      </c>
      <c r="N4003" s="1" t="s">
        <v>7906</v>
      </c>
      <c r="O4003" s="1">
        <v>5</v>
      </c>
      <c r="P4003" s="1" t="s">
        <v>7907</v>
      </c>
      <c r="Q4003" s="1" t="s">
        <v>12210</v>
      </c>
      <c r="R4003" s="1" t="str">
        <f>IFERROR(VLOOKUP(K4003,Proveedores!$A$2:$B$500,2,0),"Agregar")</f>
        <v>CORREO OFICIAL DE LA REPÚBLICA ARGENTINA S.A..</v>
      </c>
      <c r="S4003" s="5" t="e">
        <f t="shared" si="62"/>
        <v>#VALUE!</v>
      </c>
    </row>
    <row r="4004" spans="1:19" x14ac:dyDescent="0.2">
      <c r="A4004" s="7">
        <v>44194</v>
      </c>
      <c r="B4004" s="1" t="s">
        <v>13759</v>
      </c>
      <c r="C4004" s="1" t="s">
        <v>13760</v>
      </c>
      <c r="D4004" s="1" t="s">
        <v>1621</v>
      </c>
      <c r="E4004" s="1" t="s">
        <v>13761</v>
      </c>
      <c r="F4004" s="7" t="s">
        <v>13758</v>
      </c>
      <c r="G4004" s="1" t="s">
        <v>759</v>
      </c>
      <c r="H4004" s="5">
        <v>4264816.0599999996</v>
      </c>
      <c r="I4004" s="1">
        <v>1111</v>
      </c>
      <c r="J4004" s="1" t="s">
        <v>763</v>
      </c>
      <c r="K4004" s="1" t="s">
        <v>7912</v>
      </c>
      <c r="L4004" s="1">
        <v>9</v>
      </c>
      <c r="M4004" s="1" t="s">
        <v>2315</v>
      </c>
      <c r="N4004" s="1" t="s">
        <v>7906</v>
      </c>
      <c r="O4004" s="1">
        <v>3809</v>
      </c>
      <c r="P4004" s="1" t="s">
        <v>7907</v>
      </c>
      <c r="Q4004" s="1" t="s">
        <v>12209</v>
      </c>
      <c r="R4004" s="1" t="str">
        <f>IFERROR(VLOOKUP(K4004,Proveedores!$A$2:$B$500,2,0),"Agregar")</f>
        <v>CORREO OFICIAL DE LA REPÚBLICA ARGENTINA S.A..</v>
      </c>
      <c r="S4004" s="5" t="e">
        <f t="shared" si="62"/>
        <v>#VALUE!</v>
      </c>
    </row>
    <row r="4005" spans="1:19" x14ac:dyDescent="0.2">
      <c r="A4005" s="7">
        <v>44194</v>
      </c>
      <c r="B4005" s="1" t="s">
        <v>13759</v>
      </c>
      <c r="C4005" s="1" t="s">
        <v>13760</v>
      </c>
      <c r="D4005" s="1" t="s">
        <v>1621</v>
      </c>
      <c r="E4005" s="1" t="s">
        <v>13761</v>
      </c>
      <c r="F4005" s="7" t="s">
        <v>13758</v>
      </c>
      <c r="G4005" s="1" t="s">
        <v>759</v>
      </c>
      <c r="H4005" s="5">
        <v>4264816.0599999996</v>
      </c>
      <c r="I4005" s="1">
        <v>1111</v>
      </c>
      <c r="J4005" s="1" t="s">
        <v>763</v>
      </c>
      <c r="K4005" s="1" t="s">
        <v>7912</v>
      </c>
      <c r="L4005" s="1">
        <v>10</v>
      </c>
      <c r="M4005" s="1" t="s">
        <v>2315</v>
      </c>
      <c r="N4005" s="1" t="s">
        <v>7906</v>
      </c>
      <c r="O4005" s="1">
        <v>3100</v>
      </c>
      <c r="P4005" s="1" t="s">
        <v>7907</v>
      </c>
      <c r="Q4005" s="1" t="s">
        <v>12210</v>
      </c>
      <c r="R4005" s="1" t="str">
        <f>IFERROR(VLOOKUP(K4005,Proveedores!$A$2:$B$500,2,0),"Agregar")</f>
        <v>CORREO OFICIAL DE LA REPÚBLICA ARGENTINA S.A..</v>
      </c>
      <c r="S4005" s="5" t="e">
        <f t="shared" si="62"/>
        <v>#VALUE!</v>
      </c>
    </row>
    <row r="4006" spans="1:19" x14ac:dyDescent="0.2">
      <c r="A4006" s="7">
        <v>44194</v>
      </c>
      <c r="B4006" s="1" t="s">
        <v>13762</v>
      </c>
      <c r="C4006" s="1" t="s">
        <v>13763</v>
      </c>
      <c r="D4006" s="1" t="s">
        <v>1621</v>
      </c>
      <c r="E4006" s="1" t="s">
        <v>13764</v>
      </c>
      <c r="F4006" s="7" t="s">
        <v>13765</v>
      </c>
      <c r="G4006" s="1" t="s">
        <v>759</v>
      </c>
      <c r="H4006" s="5">
        <v>21453.52</v>
      </c>
      <c r="I4006" s="1">
        <v>1111</v>
      </c>
      <c r="J4006" s="1" t="s">
        <v>763</v>
      </c>
      <c r="K4006" s="1" t="s">
        <v>7912</v>
      </c>
      <c r="L4006" s="1">
        <v>9</v>
      </c>
      <c r="M4006" s="1" t="s">
        <v>2315</v>
      </c>
      <c r="N4006" s="1" t="s">
        <v>7906</v>
      </c>
      <c r="O4006" s="1">
        <v>23</v>
      </c>
      <c r="P4006" s="1" t="s">
        <v>7907</v>
      </c>
      <c r="Q4006" s="1" t="s">
        <v>12209</v>
      </c>
      <c r="R4006" s="1" t="str">
        <f>IFERROR(VLOOKUP(K4006,Proveedores!$A$2:$B$500,2,0),"Agregar")</f>
        <v>CORREO OFICIAL DE LA REPÚBLICA ARGENTINA S.A..</v>
      </c>
      <c r="S4006" s="5" t="e">
        <f t="shared" si="62"/>
        <v>#VALUE!</v>
      </c>
    </row>
    <row r="4007" spans="1:19" x14ac:dyDescent="0.2">
      <c r="A4007" s="7">
        <v>44194</v>
      </c>
      <c r="B4007" s="1" t="s">
        <v>13762</v>
      </c>
      <c r="C4007" s="1" t="s">
        <v>13763</v>
      </c>
      <c r="D4007" s="1" t="s">
        <v>1621</v>
      </c>
      <c r="E4007" s="1" t="s">
        <v>13764</v>
      </c>
      <c r="F4007" s="7" t="s">
        <v>13765</v>
      </c>
      <c r="G4007" s="1" t="s">
        <v>759</v>
      </c>
      <c r="H4007" s="5">
        <v>21453.52</v>
      </c>
      <c r="I4007" s="1">
        <v>1111</v>
      </c>
      <c r="J4007" s="1" t="s">
        <v>763</v>
      </c>
      <c r="K4007" s="1" t="s">
        <v>7912</v>
      </c>
      <c r="L4007" s="1">
        <v>10</v>
      </c>
      <c r="M4007" s="1" t="s">
        <v>2315</v>
      </c>
      <c r="N4007" s="1" t="s">
        <v>7906</v>
      </c>
      <c r="O4007" s="1">
        <v>13</v>
      </c>
      <c r="P4007" s="1" t="s">
        <v>7907</v>
      </c>
      <c r="Q4007" s="1" t="s">
        <v>12210</v>
      </c>
      <c r="R4007" s="1" t="str">
        <f>IFERROR(VLOOKUP(K4007,Proveedores!$A$2:$B$500,2,0),"Agregar")</f>
        <v>CORREO OFICIAL DE LA REPÚBLICA ARGENTINA S.A..</v>
      </c>
      <c r="S4007" s="5" t="e">
        <f t="shared" si="62"/>
        <v>#VALUE!</v>
      </c>
    </row>
    <row r="4008" spans="1:19" x14ac:dyDescent="0.2">
      <c r="A4008" s="7">
        <v>44194</v>
      </c>
      <c r="B4008" s="1" t="s">
        <v>13766</v>
      </c>
      <c r="C4008" s="1" t="s">
        <v>13767</v>
      </c>
      <c r="D4008" s="1" t="s">
        <v>1621</v>
      </c>
      <c r="E4008" s="1" t="s">
        <v>13768</v>
      </c>
      <c r="F4008" s="7" t="s">
        <v>13765</v>
      </c>
      <c r="G4008" s="1" t="s">
        <v>759</v>
      </c>
      <c r="H4008" s="5">
        <v>5462629.0999999996</v>
      </c>
      <c r="I4008" s="1">
        <v>1111</v>
      </c>
      <c r="J4008" s="1" t="s">
        <v>763</v>
      </c>
      <c r="K4008" s="1" t="s">
        <v>7912</v>
      </c>
      <c r="L4008" s="1">
        <v>9</v>
      </c>
      <c r="M4008" s="1" t="s">
        <v>2315</v>
      </c>
      <c r="N4008" s="1" t="s">
        <v>7906</v>
      </c>
      <c r="O4008" s="1">
        <v>5272</v>
      </c>
      <c r="P4008" s="1" t="s">
        <v>7907</v>
      </c>
      <c r="Q4008" s="1" t="s">
        <v>12209</v>
      </c>
      <c r="R4008" s="1" t="str">
        <f>IFERROR(VLOOKUP(K4008,Proveedores!$A$2:$B$500,2,0),"Agregar")</f>
        <v>CORREO OFICIAL DE LA REPÚBLICA ARGENTINA S.A..</v>
      </c>
      <c r="S4008" s="5" t="e">
        <f t="shared" si="62"/>
        <v>#VALUE!</v>
      </c>
    </row>
    <row r="4009" spans="1:19" x14ac:dyDescent="0.2">
      <c r="A4009" s="7">
        <v>44194</v>
      </c>
      <c r="B4009" s="1" t="s">
        <v>13766</v>
      </c>
      <c r="C4009" s="1" t="s">
        <v>13767</v>
      </c>
      <c r="D4009" s="1" t="s">
        <v>1621</v>
      </c>
      <c r="E4009" s="1" t="s">
        <v>13768</v>
      </c>
      <c r="F4009" s="7" t="s">
        <v>13765</v>
      </c>
      <c r="G4009" s="1" t="s">
        <v>759</v>
      </c>
      <c r="H4009" s="5">
        <v>5462629.0999999996</v>
      </c>
      <c r="I4009" s="1">
        <v>1111</v>
      </c>
      <c r="J4009" s="1" t="s">
        <v>763</v>
      </c>
      <c r="K4009" s="1" t="s">
        <v>7912</v>
      </c>
      <c r="L4009" s="1">
        <v>10</v>
      </c>
      <c r="M4009" s="1" t="s">
        <v>2315</v>
      </c>
      <c r="N4009" s="1" t="s">
        <v>7906</v>
      </c>
      <c r="O4009" s="1">
        <v>3705</v>
      </c>
      <c r="P4009" s="1" t="s">
        <v>7907</v>
      </c>
      <c r="Q4009" s="1" t="s">
        <v>12210</v>
      </c>
      <c r="R4009" s="1" t="str">
        <f>IFERROR(VLOOKUP(K4009,Proveedores!$A$2:$B$500,2,0),"Agregar")</f>
        <v>CORREO OFICIAL DE LA REPÚBLICA ARGENTINA S.A..</v>
      </c>
      <c r="S4009" s="5" t="e">
        <f t="shared" si="62"/>
        <v>#VALUE!</v>
      </c>
    </row>
    <row r="4010" spans="1:19" x14ac:dyDescent="0.2">
      <c r="A4010" s="7">
        <v>44194</v>
      </c>
      <c r="B4010" s="1" t="s">
        <v>13769</v>
      </c>
      <c r="C4010" s="1" t="s">
        <v>13770</v>
      </c>
      <c r="D4010" s="1" t="s">
        <v>1621</v>
      </c>
      <c r="E4010" s="1" t="s">
        <v>13771</v>
      </c>
      <c r="F4010" s="7" t="s">
        <v>13765</v>
      </c>
      <c r="G4010" s="1" t="s">
        <v>759</v>
      </c>
      <c r="H4010" s="5">
        <v>11336.32</v>
      </c>
      <c r="I4010" s="1">
        <v>1111</v>
      </c>
      <c r="J4010" s="1" t="s">
        <v>763</v>
      </c>
      <c r="K4010" s="1" t="s">
        <v>7912</v>
      </c>
      <c r="L4010" s="1">
        <v>9</v>
      </c>
      <c r="M4010" s="1" t="s">
        <v>2315</v>
      </c>
      <c r="N4010" s="1" t="s">
        <v>7906</v>
      </c>
      <c r="O4010" s="1">
        <v>9</v>
      </c>
      <c r="P4010" s="1" t="s">
        <v>7907</v>
      </c>
      <c r="Q4010" s="1" t="s">
        <v>12209</v>
      </c>
      <c r="R4010" s="1" t="str">
        <f>IFERROR(VLOOKUP(K4010,Proveedores!$A$2:$B$500,2,0),"Agregar")</f>
        <v>CORREO OFICIAL DE LA REPÚBLICA ARGENTINA S.A..</v>
      </c>
      <c r="S4010" s="5" t="e">
        <f t="shared" si="62"/>
        <v>#VALUE!</v>
      </c>
    </row>
    <row r="4011" spans="1:19" x14ac:dyDescent="0.2">
      <c r="A4011" s="7">
        <v>44194</v>
      </c>
      <c r="B4011" s="1" t="s">
        <v>13769</v>
      </c>
      <c r="C4011" s="1" t="s">
        <v>13770</v>
      </c>
      <c r="D4011" s="1" t="s">
        <v>1621</v>
      </c>
      <c r="E4011" s="1" t="s">
        <v>13771</v>
      </c>
      <c r="F4011" s="7" t="s">
        <v>13765</v>
      </c>
      <c r="G4011" s="1" t="s">
        <v>759</v>
      </c>
      <c r="H4011" s="5">
        <v>11336.32</v>
      </c>
      <c r="I4011" s="1">
        <v>1111</v>
      </c>
      <c r="J4011" s="1" t="s">
        <v>763</v>
      </c>
      <c r="K4011" s="1" t="s">
        <v>7912</v>
      </c>
      <c r="L4011" s="1">
        <v>10</v>
      </c>
      <c r="M4011" s="1" t="s">
        <v>2315</v>
      </c>
      <c r="N4011" s="1" t="s">
        <v>7906</v>
      </c>
      <c r="O4011" s="1">
        <v>9</v>
      </c>
      <c r="P4011" s="1" t="s">
        <v>7907</v>
      </c>
      <c r="Q4011" s="1" t="s">
        <v>12210</v>
      </c>
      <c r="R4011" s="1" t="str">
        <f>IFERROR(VLOOKUP(K4011,Proveedores!$A$2:$B$500,2,0),"Agregar")</f>
        <v>CORREO OFICIAL DE LA REPÚBLICA ARGENTINA S.A..</v>
      </c>
      <c r="S4011" s="5" t="e">
        <f t="shared" si="62"/>
        <v>#VALUE!</v>
      </c>
    </row>
    <row r="4012" spans="1:19" x14ac:dyDescent="0.2">
      <c r="A4012" s="7">
        <v>44194</v>
      </c>
      <c r="B4012" s="1" t="s">
        <v>13772</v>
      </c>
      <c r="C4012" s="1" t="s">
        <v>13773</v>
      </c>
      <c r="D4012" s="1" t="s">
        <v>1621</v>
      </c>
      <c r="E4012" s="1" t="s">
        <v>13774</v>
      </c>
      <c r="F4012" s="7" t="s">
        <v>13765</v>
      </c>
      <c r="G4012" s="1" t="s">
        <v>759</v>
      </c>
      <c r="H4012" s="5">
        <v>5102324.83</v>
      </c>
      <c r="I4012" s="1">
        <v>1111</v>
      </c>
      <c r="J4012" s="1" t="s">
        <v>763</v>
      </c>
      <c r="K4012" s="1" t="s">
        <v>7912</v>
      </c>
      <c r="L4012" s="1">
        <v>9</v>
      </c>
      <c r="M4012" s="1" t="s">
        <v>2315</v>
      </c>
      <c r="N4012" s="1" t="s">
        <v>7906</v>
      </c>
      <c r="O4012" s="1">
        <v>5014</v>
      </c>
      <c r="P4012" s="1" t="s">
        <v>7907</v>
      </c>
      <c r="Q4012" s="1" t="s">
        <v>12209</v>
      </c>
      <c r="R4012" s="1" t="str">
        <f>IFERROR(VLOOKUP(K4012,Proveedores!$A$2:$B$500,2,0),"Agregar")</f>
        <v>CORREO OFICIAL DE LA REPÚBLICA ARGENTINA S.A..</v>
      </c>
      <c r="S4012" s="5" t="e">
        <f t="shared" si="62"/>
        <v>#VALUE!</v>
      </c>
    </row>
    <row r="4013" spans="1:19" x14ac:dyDescent="0.2">
      <c r="A4013" s="7">
        <v>44194</v>
      </c>
      <c r="B4013" s="1" t="s">
        <v>13772</v>
      </c>
      <c r="C4013" s="1" t="s">
        <v>13773</v>
      </c>
      <c r="D4013" s="1" t="s">
        <v>1621</v>
      </c>
      <c r="E4013" s="1" t="s">
        <v>13774</v>
      </c>
      <c r="F4013" s="7" t="s">
        <v>13765</v>
      </c>
      <c r="G4013" s="1" t="s">
        <v>759</v>
      </c>
      <c r="H4013" s="5">
        <v>5102324.83</v>
      </c>
      <c r="I4013" s="1">
        <v>1111</v>
      </c>
      <c r="J4013" s="1" t="s">
        <v>763</v>
      </c>
      <c r="K4013" s="1" t="s">
        <v>7912</v>
      </c>
      <c r="L4013" s="1">
        <v>10</v>
      </c>
      <c r="M4013" s="1" t="s">
        <v>2315</v>
      </c>
      <c r="N4013" s="1" t="s">
        <v>7906</v>
      </c>
      <c r="O4013" s="1">
        <v>3400</v>
      </c>
      <c r="P4013" s="1" t="s">
        <v>7907</v>
      </c>
      <c r="Q4013" s="1" t="s">
        <v>12210</v>
      </c>
      <c r="R4013" s="1" t="str">
        <f>IFERROR(VLOOKUP(K4013,Proveedores!$A$2:$B$500,2,0),"Agregar")</f>
        <v>CORREO OFICIAL DE LA REPÚBLICA ARGENTINA S.A..</v>
      </c>
      <c r="S4013" s="5" t="e">
        <f t="shared" si="62"/>
        <v>#VALUE!</v>
      </c>
    </row>
    <row r="4014" spans="1:19" x14ac:dyDescent="0.2">
      <c r="A4014" s="7">
        <v>44194</v>
      </c>
      <c r="B4014" s="1" t="s">
        <v>13775</v>
      </c>
      <c r="C4014" s="1" t="s">
        <v>13776</v>
      </c>
      <c r="D4014" s="1" t="s">
        <v>1621</v>
      </c>
      <c r="E4014" s="1" t="s">
        <v>13777</v>
      </c>
      <c r="F4014" s="7" t="s">
        <v>13758</v>
      </c>
      <c r="G4014" s="1" t="s">
        <v>1245</v>
      </c>
      <c r="H4014" s="5">
        <v>6025548.6299999999</v>
      </c>
      <c r="I4014" s="1">
        <v>0</v>
      </c>
      <c r="J4014" s="1" t="s">
        <v>1246</v>
      </c>
      <c r="K4014" s="1" t="s">
        <v>371</v>
      </c>
      <c r="L4014" s="1">
        <v>1</v>
      </c>
      <c r="M4014" s="1" t="s">
        <v>13778</v>
      </c>
      <c r="N4014" s="1" t="s">
        <v>13779</v>
      </c>
      <c r="O4014" s="1">
        <v>150000</v>
      </c>
      <c r="P4014" s="1" t="s">
        <v>13780</v>
      </c>
      <c r="Q4014" s="1">
        <v>58.74</v>
      </c>
      <c r="R4014" s="1" t="str">
        <f>IFERROR(VLOOKUP(K4014,Proveedores!$A$2:$B$500,2,0),"Agregar")</f>
        <v>LABORATORIO DOMINGUEZ S.A.</v>
      </c>
      <c r="S4014" s="5">
        <f t="shared" si="62"/>
        <v>8811000</v>
      </c>
    </row>
    <row r="4015" spans="1:19" x14ac:dyDescent="0.2">
      <c r="A4015" s="7">
        <v>44194</v>
      </c>
      <c r="B4015" s="1" t="s">
        <v>13781</v>
      </c>
      <c r="C4015" s="1" t="s">
        <v>13782</v>
      </c>
      <c r="D4015" s="1" t="s">
        <v>1621</v>
      </c>
      <c r="E4015" s="1" t="s">
        <v>13783</v>
      </c>
      <c r="F4015" s="7" t="s">
        <v>13758</v>
      </c>
      <c r="G4015" s="1" t="s">
        <v>692</v>
      </c>
      <c r="H4015" s="5">
        <v>1208229.8</v>
      </c>
      <c r="I4015" s="1">
        <v>0</v>
      </c>
      <c r="J4015" s="1" t="s">
        <v>1262</v>
      </c>
      <c r="K4015" s="1" t="s">
        <v>2399</v>
      </c>
      <c r="L4015" s="1">
        <v>35</v>
      </c>
      <c r="M4015" s="1" t="s">
        <v>2626</v>
      </c>
      <c r="N4015" s="1" t="s">
        <v>5139</v>
      </c>
      <c r="O4015" s="1">
        <v>30434</v>
      </c>
      <c r="P4015" s="1" t="s">
        <v>1892</v>
      </c>
      <c r="Q4015" s="1">
        <v>39.700000000000003</v>
      </c>
      <c r="R4015" s="1" t="str">
        <f>IFERROR(VLOOKUP(K4015,Proveedores!$A$2:$B$500,2,0),"Agregar")</f>
        <v>PRO MED INTERNACIONAL SA</v>
      </c>
      <c r="S4015" s="5">
        <f t="shared" si="62"/>
        <v>1208229.8</v>
      </c>
    </row>
    <row r="4016" spans="1:19" x14ac:dyDescent="0.2">
      <c r="A4016" s="7">
        <v>44194</v>
      </c>
      <c r="B4016" s="1" t="s">
        <v>13784</v>
      </c>
      <c r="C4016" s="1" t="s">
        <v>13785</v>
      </c>
      <c r="D4016" s="1" t="s">
        <v>1621</v>
      </c>
      <c r="E4016" s="1" t="s">
        <v>13786</v>
      </c>
      <c r="F4016" s="7" t="s">
        <v>13758</v>
      </c>
      <c r="G4016" s="1" t="s">
        <v>1245</v>
      </c>
      <c r="H4016" s="5">
        <v>126480</v>
      </c>
      <c r="I4016" s="1">
        <v>13701</v>
      </c>
      <c r="J4016" s="1" t="s">
        <v>1249</v>
      </c>
      <c r="K4016" s="1" t="s">
        <v>713</v>
      </c>
      <c r="L4016" s="1">
        <v>3</v>
      </c>
      <c r="M4016" s="1" t="s">
        <v>13376</v>
      </c>
      <c r="N4016" s="1" t="s">
        <v>3594</v>
      </c>
      <c r="O4016" s="1">
        <v>6800</v>
      </c>
      <c r="P4016" s="1" t="s">
        <v>1665</v>
      </c>
      <c r="Q4016" s="1" t="s">
        <v>13377</v>
      </c>
      <c r="R4016" s="1" t="str">
        <f>IFERROR(VLOOKUP(K4016,Proveedores!$A$2:$B$500,2,0),"Agregar")</f>
        <v>FERAVAL S.A.</v>
      </c>
      <c r="S4016" s="5" t="e">
        <f t="shared" si="62"/>
        <v>#VALUE!</v>
      </c>
    </row>
    <row r="4017" spans="1:19" x14ac:dyDescent="0.2">
      <c r="A4017" s="7">
        <v>44194</v>
      </c>
      <c r="B4017" s="1" t="s">
        <v>13787</v>
      </c>
      <c r="C4017" s="1" t="s">
        <v>13788</v>
      </c>
      <c r="D4017" s="1" t="s">
        <v>1621</v>
      </c>
      <c r="E4017" s="1" t="s">
        <v>13789</v>
      </c>
      <c r="F4017" s="7" t="s">
        <v>13758</v>
      </c>
      <c r="G4017" s="1" t="s">
        <v>692</v>
      </c>
      <c r="H4017" s="5">
        <v>6432730.6399999997</v>
      </c>
      <c r="I4017" s="1">
        <v>0</v>
      </c>
      <c r="J4017" s="1" t="s">
        <v>1262</v>
      </c>
      <c r="K4017" s="1" t="s">
        <v>2399</v>
      </c>
      <c r="L4017" s="1">
        <v>18</v>
      </c>
      <c r="M4017" s="1" t="s">
        <v>1995</v>
      </c>
      <c r="N4017" s="1" t="s">
        <v>7994</v>
      </c>
      <c r="O4017" s="1">
        <v>149668</v>
      </c>
      <c r="P4017" s="1" t="s">
        <v>1892</v>
      </c>
      <c r="Q4017" s="1" t="s">
        <v>12190</v>
      </c>
      <c r="R4017" s="1" t="str">
        <f>IFERROR(VLOOKUP(K4017,Proveedores!$A$2:$B$500,2,0),"Agregar")</f>
        <v>PRO MED INTERNACIONAL SA</v>
      </c>
      <c r="S4017" s="5" t="e">
        <f t="shared" si="62"/>
        <v>#VALUE!</v>
      </c>
    </row>
    <row r="4018" spans="1:19" x14ac:dyDescent="0.2">
      <c r="A4018" s="7">
        <v>44194</v>
      </c>
      <c r="B4018" s="1" t="s">
        <v>13790</v>
      </c>
      <c r="C4018" s="1" t="s">
        <v>13791</v>
      </c>
      <c r="D4018" s="1" t="s">
        <v>1621</v>
      </c>
      <c r="E4018" s="1" t="s">
        <v>13792</v>
      </c>
      <c r="F4018" s="7" t="s">
        <v>13793</v>
      </c>
      <c r="G4018" s="1" t="s">
        <v>98</v>
      </c>
      <c r="H4018" s="5">
        <v>1188792</v>
      </c>
      <c r="I4018" s="1">
        <v>0</v>
      </c>
      <c r="J4018" s="1" t="s">
        <v>108</v>
      </c>
      <c r="K4018" s="1" t="s">
        <v>5648</v>
      </c>
      <c r="L4018" s="1">
        <v>6</v>
      </c>
      <c r="M4018" s="1" t="s">
        <v>4368</v>
      </c>
      <c r="N4018" s="1" t="s">
        <v>5649</v>
      </c>
      <c r="O4018" s="1">
        <v>4503</v>
      </c>
      <c r="P4018" s="1" t="s">
        <v>5658</v>
      </c>
      <c r="Q4018" s="1">
        <v>264</v>
      </c>
      <c r="R4018" s="1" t="str">
        <f>IFERROR(VLOOKUP(K4018,Proveedores!$A$2:$B$500,2,0),"Agregar")</f>
        <v xml:space="preserve">SUCESORES DE ALFREDO WILLINER S.A. </v>
      </c>
      <c r="S4018" s="5">
        <f t="shared" si="62"/>
        <v>1188792</v>
      </c>
    </row>
    <row r="4019" spans="1:19" x14ac:dyDescent="0.2">
      <c r="A4019" s="7">
        <v>44195</v>
      </c>
      <c r="B4019" s="1" t="s">
        <v>13794</v>
      </c>
      <c r="C4019" s="1" t="s">
        <v>13795</v>
      </c>
      <c r="D4019" s="1" t="s">
        <v>1621</v>
      </c>
      <c r="E4019" s="1" t="s">
        <v>13796</v>
      </c>
      <c r="F4019" s="7" t="s">
        <v>13797</v>
      </c>
      <c r="G4019" s="1" t="s">
        <v>692</v>
      </c>
      <c r="H4019" s="5">
        <v>168539.44</v>
      </c>
      <c r="I4019" s="1" t="s">
        <v>13798</v>
      </c>
      <c r="J4019" s="1" t="s">
        <v>1258</v>
      </c>
      <c r="K4019" s="1" t="s">
        <v>2737</v>
      </c>
      <c r="L4019" s="1">
        <v>23</v>
      </c>
      <c r="M4019" s="1" t="s">
        <v>3521</v>
      </c>
      <c r="N4019" s="1" t="s">
        <v>3522</v>
      </c>
      <c r="O4019" s="1">
        <v>2348</v>
      </c>
      <c r="P4019" s="1" t="s">
        <v>1642</v>
      </c>
      <c r="Q4019" s="1">
        <v>71.78</v>
      </c>
      <c r="R4019" s="1" t="str">
        <f>IFERROR(VLOOKUP(K4019,Proveedores!$A$2:$B$500,2,0),"Agregar")</f>
        <v>LABORATORIOS FABRA S.A.</v>
      </c>
      <c r="S4019" s="5">
        <f t="shared" si="62"/>
        <v>168539.44</v>
      </c>
    </row>
    <row r="4020" spans="1:19" x14ac:dyDescent="0.2">
      <c r="A4020" s="7">
        <v>44195</v>
      </c>
      <c r="B4020" s="1" t="s">
        <v>13799</v>
      </c>
      <c r="C4020" s="1" t="s">
        <v>13800</v>
      </c>
      <c r="D4020" s="1" t="s">
        <v>1621</v>
      </c>
      <c r="E4020" s="1" t="s">
        <v>13801</v>
      </c>
      <c r="F4020" s="7" t="s">
        <v>13802</v>
      </c>
      <c r="G4020" s="1" t="s">
        <v>692</v>
      </c>
      <c r="H4020" s="5">
        <v>5725494.7400000002</v>
      </c>
      <c r="I4020" s="1">
        <v>0</v>
      </c>
      <c r="J4020" s="1" t="s">
        <v>1262</v>
      </c>
      <c r="K4020" s="1" t="s">
        <v>2399</v>
      </c>
      <c r="L4020" s="1">
        <v>18</v>
      </c>
      <c r="M4020" s="1" t="s">
        <v>1995</v>
      </c>
      <c r="N4020" s="1" t="s">
        <v>7994</v>
      </c>
      <c r="O4020" s="1">
        <v>133213</v>
      </c>
      <c r="P4020" s="1" t="s">
        <v>1892</v>
      </c>
      <c r="Q4020" s="1">
        <v>42.98</v>
      </c>
      <c r="R4020" s="1" t="str">
        <f>IFERROR(VLOOKUP(K4020,Proveedores!$A$2:$B$500,2,0),"Agregar")</f>
        <v>PRO MED INTERNACIONAL SA</v>
      </c>
      <c r="S4020" s="5">
        <f t="shared" si="62"/>
        <v>5725494.7399999993</v>
      </c>
    </row>
    <row r="4021" spans="1:19" x14ac:dyDescent="0.2">
      <c r="A4021" s="7">
        <v>44195</v>
      </c>
      <c r="B4021" s="1" t="s">
        <v>13803</v>
      </c>
      <c r="C4021" s="1" t="s">
        <v>13804</v>
      </c>
      <c r="D4021" s="1" t="s">
        <v>1713</v>
      </c>
      <c r="E4021" s="1" t="s">
        <v>13805</v>
      </c>
      <c r="F4021" s="7" t="s">
        <v>13758</v>
      </c>
      <c r="G4021" s="1" t="s">
        <v>8644</v>
      </c>
      <c r="H4021" s="5">
        <v>168432</v>
      </c>
      <c r="I4021" s="1" t="s">
        <v>8767</v>
      </c>
      <c r="J4021" s="1" t="s">
        <v>13121</v>
      </c>
      <c r="K4021" s="1" t="s">
        <v>8843</v>
      </c>
      <c r="L4021" s="1" t="s">
        <v>11302</v>
      </c>
      <c r="M4021" s="1" t="s">
        <v>11303</v>
      </c>
      <c r="N4021" s="1" t="s">
        <v>13806</v>
      </c>
      <c r="O4021" s="1">
        <v>1160</v>
      </c>
      <c r="P4021" s="1" t="s">
        <v>7528</v>
      </c>
      <c r="Q4021" s="1" t="s">
        <v>12395</v>
      </c>
      <c r="R4021" s="1" t="str">
        <f>IFERROR(VLOOKUP(K4021,Proveedores!$A$2:$B$500,2,0),"Agregar")</f>
        <v>FORMAS PUBLICITARIAS SA</v>
      </c>
      <c r="S4021" s="5" t="e">
        <f t="shared" si="62"/>
        <v>#VALUE!</v>
      </c>
    </row>
    <row r="4022" spans="1:19" x14ac:dyDescent="0.2">
      <c r="A4022" s="7">
        <v>44195</v>
      </c>
      <c r="B4022" s="1" t="s">
        <v>13807</v>
      </c>
      <c r="C4022" s="1" t="s">
        <v>13808</v>
      </c>
      <c r="D4022" s="1" t="s">
        <v>1621</v>
      </c>
      <c r="E4022" s="1">
        <v>6859</v>
      </c>
      <c r="F4022" s="7" t="s">
        <v>13809</v>
      </c>
      <c r="G4022" s="1" t="s">
        <v>13396</v>
      </c>
      <c r="H4022" s="5">
        <v>1792560</v>
      </c>
      <c r="I4022" s="1">
        <v>2482</v>
      </c>
      <c r="J4022" s="1" t="s">
        <v>13810</v>
      </c>
      <c r="K4022" s="1" t="s">
        <v>6907</v>
      </c>
      <c r="L4022" s="1">
        <v>1</v>
      </c>
      <c r="M4022" s="1" t="s">
        <v>2521</v>
      </c>
      <c r="N4022" s="1" t="s">
        <v>4511</v>
      </c>
      <c r="O4022" s="1">
        <v>2100</v>
      </c>
      <c r="P4022" s="1" t="s">
        <v>2391</v>
      </c>
      <c r="Q4022" s="1">
        <v>853.6</v>
      </c>
      <c r="R4022" s="1" t="str">
        <f>IFERROR(VLOOKUP(K4022,Proveedores!$A$2:$B$500,2,0),"Agregar")</f>
        <v>KOPELCO S.A.</v>
      </c>
      <c r="S4022" s="5">
        <f t="shared" si="62"/>
        <v>1792560</v>
      </c>
    </row>
    <row r="4023" spans="1:19" x14ac:dyDescent="0.2">
      <c r="A4023" s="7">
        <v>44195</v>
      </c>
      <c r="B4023" s="1" t="s">
        <v>13811</v>
      </c>
      <c r="C4023" s="1" t="s">
        <v>13812</v>
      </c>
      <c r="D4023" s="1" t="s">
        <v>1621</v>
      </c>
      <c r="E4023" s="1" t="s">
        <v>13813</v>
      </c>
      <c r="F4023" s="7" t="s">
        <v>13797</v>
      </c>
      <c r="G4023" s="1" t="s">
        <v>605</v>
      </c>
      <c r="H4023" s="5">
        <v>2339427.85</v>
      </c>
      <c r="I4023" s="1">
        <v>2483</v>
      </c>
      <c r="J4023" s="1" t="s">
        <v>1230</v>
      </c>
      <c r="K4023" s="1" t="s">
        <v>13814</v>
      </c>
      <c r="L4023" s="1">
        <v>2</v>
      </c>
      <c r="M4023" s="1" t="s">
        <v>1647</v>
      </c>
      <c r="N4023" s="1" t="s">
        <v>2065</v>
      </c>
      <c r="O4023" s="1">
        <v>93019</v>
      </c>
      <c r="P4023" s="1" t="s">
        <v>2083</v>
      </c>
      <c r="Q4023" s="1">
        <v>25.15</v>
      </c>
      <c r="R4023" s="1" t="str">
        <f>IFERROR(VLOOKUP(K4023,Proveedores!$A$2:$B$500,2,0),"Agregar")</f>
        <v>Dr. LAZAR &amp; Cía. S.A.Q.e.I.</v>
      </c>
      <c r="S4023" s="5">
        <f t="shared" si="62"/>
        <v>2339427.85</v>
      </c>
    </row>
    <row r="4024" spans="1:19" x14ac:dyDescent="0.2">
      <c r="A4024" s="7">
        <v>44195</v>
      </c>
      <c r="B4024" s="1" t="s">
        <v>13815</v>
      </c>
      <c r="C4024" s="1" t="s">
        <v>13816</v>
      </c>
      <c r="D4024" s="1" t="s">
        <v>1621</v>
      </c>
      <c r="E4024" s="1">
        <v>13711</v>
      </c>
      <c r="F4024" s="7" t="s">
        <v>13802</v>
      </c>
      <c r="G4024" s="1" t="s">
        <v>204</v>
      </c>
      <c r="H4024" s="5">
        <v>13040</v>
      </c>
      <c r="I4024" s="1">
        <v>2488</v>
      </c>
      <c r="J4024" s="1" t="s">
        <v>205</v>
      </c>
      <c r="K4024" s="1" t="s">
        <v>9688</v>
      </c>
      <c r="L4024" s="1">
        <v>1</v>
      </c>
      <c r="M4024" s="1" t="s">
        <v>9689</v>
      </c>
      <c r="N4024" s="1" t="s">
        <v>8183</v>
      </c>
      <c r="O4024" s="1">
        <v>1000</v>
      </c>
      <c r="P4024" s="1" t="s">
        <v>1665</v>
      </c>
      <c r="Q4024" s="1">
        <v>3260</v>
      </c>
      <c r="R4024" s="1" t="str">
        <f>IFERROR(VLOOKUP(K4024,Proveedores!$A$2:$B$500,2,0),"Agregar")</f>
        <v>VSA ALTA COMPLEJIDAD S.A.</v>
      </c>
      <c r="S4024" s="5">
        <f t="shared" si="62"/>
        <v>3260000</v>
      </c>
    </row>
    <row r="4025" spans="1:19" x14ac:dyDescent="0.2">
      <c r="A4025" s="7">
        <v>44196</v>
      </c>
      <c r="B4025" s="1" t="s">
        <v>13817</v>
      </c>
      <c r="C4025" s="1" t="s">
        <v>13818</v>
      </c>
      <c r="D4025" s="1" t="s">
        <v>1621</v>
      </c>
      <c r="E4025" s="1" t="s">
        <v>13819</v>
      </c>
      <c r="F4025" s="7" t="s">
        <v>13802</v>
      </c>
      <c r="G4025" s="1" t="s">
        <v>1245</v>
      </c>
      <c r="H4025" s="5">
        <v>2785450.54</v>
      </c>
      <c r="I4025" s="1">
        <v>0</v>
      </c>
      <c r="J4025" s="1" t="s">
        <v>1246</v>
      </c>
      <c r="K4025" s="1" t="s">
        <v>371</v>
      </c>
      <c r="L4025" s="1">
        <v>1</v>
      </c>
      <c r="M4025" s="1" t="s">
        <v>13778</v>
      </c>
      <c r="N4025" s="1" t="s">
        <v>13820</v>
      </c>
      <c r="O4025" s="1">
        <v>150000</v>
      </c>
      <c r="P4025" s="1" t="s">
        <v>1917</v>
      </c>
      <c r="Q4025" s="1" t="s">
        <v>13821</v>
      </c>
      <c r="R4025" s="1" t="str">
        <f>IFERROR(VLOOKUP(K4025,Proveedores!$A$2:$B$500,2,0),"Agregar")</f>
        <v>LABORATORIO DOMINGUEZ S.A.</v>
      </c>
      <c r="S4025" s="5" t="e">
        <f t="shared" si="62"/>
        <v>#VALUE!</v>
      </c>
    </row>
    <row r="4026" spans="1:19" x14ac:dyDescent="0.2">
      <c r="A4026" s="7">
        <v>44196</v>
      </c>
      <c r="B4026" s="1" t="s">
        <v>13822</v>
      </c>
      <c r="C4026" s="1" t="s">
        <v>13823</v>
      </c>
      <c r="D4026" s="1" t="s">
        <v>1621</v>
      </c>
      <c r="E4026" s="1">
        <v>31200006377</v>
      </c>
      <c r="F4026" s="7" t="s">
        <v>13069</v>
      </c>
      <c r="G4026" s="1" t="s">
        <v>692</v>
      </c>
      <c r="H4026" s="5">
        <v>2744290.8</v>
      </c>
      <c r="I4026" s="1">
        <v>2392</v>
      </c>
      <c r="J4026" s="1" t="s">
        <v>699</v>
      </c>
      <c r="K4026" s="1" t="s">
        <v>4348</v>
      </c>
      <c r="L4026" s="1">
        <v>38</v>
      </c>
      <c r="M4026" s="1" t="s">
        <v>3940</v>
      </c>
      <c r="N4026" s="1" t="s">
        <v>6183</v>
      </c>
      <c r="O4026" s="1">
        <v>888120</v>
      </c>
      <c r="P4026" s="1" t="s">
        <v>1917</v>
      </c>
      <c r="Q4026" s="1">
        <v>3.09</v>
      </c>
      <c r="R4026" s="1" t="str">
        <f>IFERROR(VLOOKUP(K4026,Proveedores!$A$2:$B$500,2,0),"Agregar")</f>
        <v>MICROSULES ARGENTINA SA de SCIIA</v>
      </c>
      <c r="S4026" s="5">
        <f t="shared" si="62"/>
        <v>2744290.8</v>
      </c>
    </row>
    <row r="4027" spans="1:19" x14ac:dyDescent="0.2">
      <c r="A4027" s="7">
        <v>44199</v>
      </c>
      <c r="B4027" s="1" t="s">
        <v>13824</v>
      </c>
      <c r="C4027" s="1" t="s">
        <v>13825</v>
      </c>
      <c r="D4027" s="1" t="s">
        <v>1621</v>
      </c>
      <c r="E4027" s="1" t="s">
        <v>13826</v>
      </c>
      <c r="F4027" s="7" t="s">
        <v>13120</v>
      </c>
      <c r="G4027" s="1" t="s">
        <v>24</v>
      </c>
      <c r="H4027" s="5">
        <v>1925000</v>
      </c>
      <c r="I4027" s="1">
        <v>1</v>
      </c>
      <c r="J4027" s="1" t="s">
        <v>30</v>
      </c>
      <c r="K4027" s="1" t="s">
        <v>9025</v>
      </c>
      <c r="L4027" s="1" t="s">
        <v>11433</v>
      </c>
      <c r="M4027" s="1">
        <v>2</v>
      </c>
      <c r="N4027" s="1" t="s">
        <v>11434</v>
      </c>
      <c r="O4027" s="1">
        <v>11000</v>
      </c>
      <c r="P4027" s="1">
        <v>1</v>
      </c>
      <c r="Q4027" s="1">
        <v>175</v>
      </c>
      <c r="R4027" s="1" t="str">
        <f>IFERROR(VLOOKUP(K4027,Proveedores!$A$2:$B$500,2,0),"Agregar")</f>
        <v xml:space="preserve">Corporacion Rio Lujan S.A. </v>
      </c>
      <c r="S4027" s="5">
        <f t="shared" si="62"/>
        <v>1925000</v>
      </c>
    </row>
    <row r="4028" spans="1:19" x14ac:dyDescent="0.2">
      <c r="A4028" s="7">
        <v>44199</v>
      </c>
      <c r="B4028" s="1" t="s">
        <v>13827</v>
      </c>
      <c r="C4028" s="1" t="s">
        <v>13828</v>
      </c>
      <c r="D4028" s="1" t="s">
        <v>1621</v>
      </c>
      <c r="E4028" s="1" t="s">
        <v>13829</v>
      </c>
      <c r="F4028" s="7" t="s">
        <v>13120</v>
      </c>
      <c r="G4028" s="1" t="s">
        <v>24</v>
      </c>
      <c r="H4028" s="5">
        <v>253000</v>
      </c>
      <c r="I4028" s="1">
        <v>1</v>
      </c>
      <c r="J4028" s="1" t="s">
        <v>30</v>
      </c>
      <c r="K4028" s="1" t="s">
        <v>9025</v>
      </c>
      <c r="L4028" s="1" t="s">
        <v>10220</v>
      </c>
      <c r="M4028" s="1">
        <v>10</v>
      </c>
      <c r="N4028" s="1" t="s">
        <v>11837</v>
      </c>
      <c r="O4028" s="1">
        <v>1000</v>
      </c>
      <c r="P4028" s="1">
        <v>1</v>
      </c>
      <c r="Q4028" s="1">
        <v>253</v>
      </c>
      <c r="R4028" s="1" t="str">
        <f>IFERROR(VLOOKUP(K4028,Proveedores!$A$2:$B$500,2,0),"Agregar")</f>
        <v xml:space="preserve">Corporacion Rio Lujan S.A. </v>
      </c>
      <c r="S4028" s="5">
        <f t="shared" si="62"/>
        <v>253000</v>
      </c>
    </row>
    <row r="4029" spans="1:19" x14ac:dyDescent="0.2">
      <c r="A4029" s="7">
        <v>44200</v>
      </c>
      <c r="B4029" s="1" t="s">
        <v>13830</v>
      </c>
      <c r="C4029" s="1" t="s">
        <v>13831</v>
      </c>
      <c r="D4029" s="1" t="s">
        <v>1621</v>
      </c>
      <c r="E4029" s="1" t="s">
        <v>13796</v>
      </c>
      <c r="F4029" s="7" t="s">
        <v>13797</v>
      </c>
      <c r="G4029" s="1" t="s">
        <v>692</v>
      </c>
      <c r="H4029" s="5">
        <v>5314882.2</v>
      </c>
      <c r="I4029" s="1" t="s">
        <v>13832</v>
      </c>
      <c r="J4029" s="1" t="s">
        <v>1258</v>
      </c>
      <c r="K4029" s="1" t="s">
        <v>2737</v>
      </c>
      <c r="L4029" s="1">
        <v>6</v>
      </c>
      <c r="M4029" s="1" t="s">
        <v>3353</v>
      </c>
      <c r="N4029" s="1" t="s">
        <v>3532</v>
      </c>
      <c r="O4029" s="1">
        <v>58290</v>
      </c>
      <c r="P4029" s="1" t="s">
        <v>1642</v>
      </c>
      <c r="Q4029" s="1">
        <v>91.18</v>
      </c>
      <c r="R4029" s="1" t="str">
        <f>IFERROR(VLOOKUP(K4029,Proveedores!$A$2:$B$500,2,0),"Agregar")</f>
        <v>LABORATORIOS FABRA S.A.</v>
      </c>
      <c r="S4029" s="5">
        <f t="shared" si="62"/>
        <v>5314882.2</v>
      </c>
    </row>
    <row r="4030" spans="1:19" x14ac:dyDescent="0.2">
      <c r="A4030" s="7">
        <v>44200</v>
      </c>
      <c r="B4030" s="1" t="s">
        <v>13833</v>
      </c>
      <c r="C4030" s="1" t="s">
        <v>13834</v>
      </c>
      <c r="D4030" s="1" t="s">
        <v>1621</v>
      </c>
      <c r="E4030" s="1" t="s">
        <v>13835</v>
      </c>
      <c r="F4030" s="7" t="s">
        <v>13836</v>
      </c>
      <c r="G4030" s="1" t="s">
        <v>24</v>
      </c>
      <c r="H4030" s="5">
        <v>9101400</v>
      </c>
      <c r="I4030" s="1">
        <v>2471</v>
      </c>
      <c r="J4030" s="1" t="s">
        <v>36</v>
      </c>
      <c r="K4030" s="1" t="s">
        <v>37</v>
      </c>
      <c r="L4030" s="1">
        <v>2</v>
      </c>
      <c r="M4030" s="1" t="s">
        <v>8658</v>
      </c>
      <c r="N4030" s="1" t="s">
        <v>10031</v>
      </c>
      <c r="O4030" s="1">
        <v>1270000</v>
      </c>
      <c r="P4030" s="1" t="s">
        <v>1861</v>
      </c>
      <c r="Q4030" s="1">
        <v>197</v>
      </c>
      <c r="R4030" s="1" t="str">
        <f>IFERROR(VLOOKUP(K4030,Proveedores!$A$2:$B$500,2,0),"Agregar")</f>
        <v>Barack Argentina SRL</v>
      </c>
      <c r="S4030" s="5">
        <f t="shared" si="62"/>
        <v>250190000</v>
      </c>
    </row>
    <row r="4031" spans="1:19" x14ac:dyDescent="0.2">
      <c r="A4031" s="7">
        <v>44200</v>
      </c>
      <c r="B4031" s="1" t="s">
        <v>13837</v>
      </c>
      <c r="C4031" s="1" t="s">
        <v>13838</v>
      </c>
      <c r="D4031" s="1" t="s">
        <v>1621</v>
      </c>
      <c r="E4031" s="1" t="s">
        <v>13839</v>
      </c>
      <c r="F4031" s="7" t="s">
        <v>13836</v>
      </c>
      <c r="G4031" s="1" t="s">
        <v>24</v>
      </c>
      <c r="H4031" s="5">
        <v>9101400</v>
      </c>
      <c r="I4031" s="1">
        <v>2471</v>
      </c>
      <c r="J4031" s="1" t="s">
        <v>36</v>
      </c>
      <c r="K4031" s="1" t="s">
        <v>37</v>
      </c>
      <c r="L4031" s="1">
        <v>2</v>
      </c>
      <c r="M4031" s="1" t="s">
        <v>8658</v>
      </c>
      <c r="N4031" s="1" t="s">
        <v>10031</v>
      </c>
      <c r="O4031" s="1">
        <v>1270000</v>
      </c>
      <c r="P4031" s="1" t="s">
        <v>1861</v>
      </c>
      <c r="Q4031" s="1">
        <v>197</v>
      </c>
      <c r="R4031" s="1" t="str">
        <f>IFERROR(VLOOKUP(K4031,Proveedores!$A$2:$B$500,2,0),"Agregar")</f>
        <v>Barack Argentina SRL</v>
      </c>
      <c r="S4031" s="5">
        <f t="shared" si="62"/>
        <v>250190000</v>
      </c>
    </row>
    <row r="4032" spans="1:19" x14ac:dyDescent="0.2">
      <c r="A4032" s="7">
        <v>44200</v>
      </c>
      <c r="B4032" s="1" t="s">
        <v>13840</v>
      </c>
      <c r="C4032" s="1" t="s">
        <v>13841</v>
      </c>
      <c r="D4032" s="1" t="s">
        <v>1621</v>
      </c>
      <c r="E4032" s="1">
        <v>103100000440</v>
      </c>
      <c r="F4032" s="7" t="s">
        <v>13263</v>
      </c>
      <c r="G4032" s="1" t="s">
        <v>566</v>
      </c>
      <c r="H4032" s="5">
        <v>260701.16</v>
      </c>
      <c r="I4032" s="1">
        <v>2245</v>
      </c>
      <c r="J4032" s="1" t="s">
        <v>567</v>
      </c>
      <c r="K4032" s="1" t="s">
        <v>9196</v>
      </c>
      <c r="L4032" s="1">
        <v>1</v>
      </c>
      <c r="M4032" s="1" t="s">
        <v>9162</v>
      </c>
      <c r="N4032" s="1" t="s">
        <v>9197</v>
      </c>
      <c r="O4032" s="1">
        <v>30000</v>
      </c>
      <c r="P4032" s="1" t="s">
        <v>2073</v>
      </c>
      <c r="Q4032" s="1" t="s">
        <v>12258</v>
      </c>
      <c r="R4032" s="1" t="str">
        <f>IFERROR(VLOOKUP(K4032,Proveedores!$A$2:$B$500,2,0),"Agregar")</f>
        <v>ORIEN S.A.</v>
      </c>
      <c r="S4032" s="5" t="e">
        <f t="shared" si="62"/>
        <v>#VALUE!</v>
      </c>
    </row>
    <row r="4033" spans="1:19" x14ac:dyDescent="0.2">
      <c r="A4033" s="7">
        <v>44200</v>
      </c>
      <c r="B4033" s="1" t="s">
        <v>13840</v>
      </c>
      <c r="C4033" s="1" t="s">
        <v>13841</v>
      </c>
      <c r="D4033" s="1" t="s">
        <v>1621</v>
      </c>
      <c r="E4033" s="1">
        <v>103100000440</v>
      </c>
      <c r="F4033" s="7" t="s">
        <v>13263</v>
      </c>
      <c r="G4033" s="1" t="s">
        <v>566</v>
      </c>
      <c r="H4033" s="5">
        <v>260701.16</v>
      </c>
      <c r="I4033" s="1">
        <v>2245</v>
      </c>
      <c r="J4033" s="1" t="s">
        <v>567</v>
      </c>
      <c r="K4033" s="1" t="s">
        <v>9196</v>
      </c>
      <c r="L4033" s="1">
        <v>2</v>
      </c>
      <c r="M4033" s="1" t="s">
        <v>9164</v>
      </c>
      <c r="N4033" s="1" t="s">
        <v>9165</v>
      </c>
      <c r="O4033" s="1">
        <v>15000</v>
      </c>
      <c r="P4033" s="1" t="s">
        <v>2073</v>
      </c>
      <c r="Q4033" s="1" t="s">
        <v>12258</v>
      </c>
      <c r="R4033" s="1" t="str">
        <f>IFERROR(VLOOKUP(K4033,Proveedores!$A$2:$B$500,2,0),"Agregar")</f>
        <v>ORIEN S.A.</v>
      </c>
      <c r="S4033" s="5" t="e">
        <f t="shared" si="62"/>
        <v>#VALUE!</v>
      </c>
    </row>
    <row r="4034" spans="1:19" x14ac:dyDescent="0.2">
      <c r="A4034" s="7">
        <v>44200</v>
      </c>
      <c r="B4034" s="1" t="s">
        <v>13842</v>
      </c>
      <c r="C4034" s="1" t="s">
        <v>13843</v>
      </c>
      <c r="D4034" s="1" t="s">
        <v>1621</v>
      </c>
      <c r="E4034" s="1">
        <v>10310000439</v>
      </c>
      <c r="F4034" s="7" t="s">
        <v>13263</v>
      </c>
      <c r="G4034" s="1" t="s">
        <v>566</v>
      </c>
      <c r="H4034" s="5">
        <v>3604749.72</v>
      </c>
      <c r="I4034" s="1" t="s">
        <v>13844</v>
      </c>
      <c r="J4034" s="1" t="s">
        <v>567</v>
      </c>
      <c r="K4034" s="1" t="s">
        <v>9196</v>
      </c>
      <c r="L4034" s="1">
        <v>1</v>
      </c>
      <c r="M4034" s="1" t="s">
        <v>9162</v>
      </c>
      <c r="N4034" s="1" t="s">
        <v>9197</v>
      </c>
      <c r="O4034" s="1">
        <v>254000</v>
      </c>
      <c r="P4034" s="1" t="s">
        <v>2073</v>
      </c>
      <c r="Q4034" s="1" t="s">
        <v>12258</v>
      </c>
      <c r="R4034" s="1" t="str">
        <f>IFERROR(VLOOKUP(K4034,Proveedores!$A$2:$B$500,2,0),"Agregar")</f>
        <v>ORIEN S.A.</v>
      </c>
      <c r="S4034" s="5" t="e">
        <f t="shared" si="62"/>
        <v>#VALUE!</v>
      </c>
    </row>
    <row r="4035" spans="1:19" x14ac:dyDescent="0.2">
      <c r="A4035" s="7">
        <v>44200</v>
      </c>
      <c r="B4035" s="1" t="s">
        <v>13842</v>
      </c>
      <c r="C4035" s="1" t="s">
        <v>13843</v>
      </c>
      <c r="D4035" s="1" t="s">
        <v>1621</v>
      </c>
      <c r="E4035" s="1">
        <v>10310000439</v>
      </c>
      <c r="F4035" s="7" t="s">
        <v>13263</v>
      </c>
      <c r="G4035" s="1" t="s">
        <v>566</v>
      </c>
      <c r="H4035" s="5">
        <v>3604749.72</v>
      </c>
      <c r="I4035" s="1" t="s">
        <v>13844</v>
      </c>
      <c r="J4035" s="1" t="s">
        <v>567</v>
      </c>
      <c r="K4035" s="1" t="s">
        <v>9196</v>
      </c>
      <c r="L4035" s="1">
        <v>2</v>
      </c>
      <c r="M4035" s="1" t="s">
        <v>9164</v>
      </c>
      <c r="N4035" s="1" t="s">
        <v>9165</v>
      </c>
      <c r="O4035" s="1">
        <v>288000</v>
      </c>
      <c r="P4035" s="1" t="s">
        <v>2073</v>
      </c>
      <c r="Q4035" s="1" t="s">
        <v>12259</v>
      </c>
      <c r="R4035" s="1" t="str">
        <f>IFERROR(VLOOKUP(K4035,Proveedores!$A$2:$B$500,2,0),"Agregar")</f>
        <v>ORIEN S.A.</v>
      </c>
      <c r="S4035" s="5" t="e">
        <f t="shared" ref="S4035:S4098" si="63">Q4035*O4035</f>
        <v>#VALUE!</v>
      </c>
    </row>
    <row r="4036" spans="1:19" x14ac:dyDescent="0.2">
      <c r="A4036" s="7">
        <v>44200</v>
      </c>
      <c r="B4036" s="1" t="s">
        <v>13845</v>
      </c>
      <c r="C4036" s="1" t="s">
        <v>13846</v>
      </c>
      <c r="D4036" s="1" t="s">
        <v>1621</v>
      </c>
      <c r="E4036" s="1">
        <v>103100000438</v>
      </c>
      <c r="F4036" s="7" t="s">
        <v>13263</v>
      </c>
      <c r="G4036" s="1" t="s">
        <v>566</v>
      </c>
      <c r="H4036" s="5">
        <v>2046165.66</v>
      </c>
      <c r="I4036" s="1" t="s">
        <v>13847</v>
      </c>
      <c r="J4036" s="1" t="s">
        <v>1008</v>
      </c>
      <c r="K4036" s="1" t="s">
        <v>9196</v>
      </c>
      <c r="L4036" s="1">
        <v>1</v>
      </c>
      <c r="M4036" s="1" t="s">
        <v>9162</v>
      </c>
      <c r="N4036" s="1" t="s">
        <v>9197</v>
      </c>
      <c r="O4036" s="1">
        <v>400000</v>
      </c>
      <c r="P4036" s="1" t="s">
        <v>2073</v>
      </c>
      <c r="Q4036" s="1" t="s">
        <v>12258</v>
      </c>
      <c r="R4036" s="1" t="str">
        <f>IFERROR(VLOOKUP(K4036,Proveedores!$A$2:$B$500,2,0),"Agregar")</f>
        <v>ORIEN S.A.</v>
      </c>
      <c r="S4036" s="5" t="e">
        <f t="shared" si="63"/>
        <v>#VALUE!</v>
      </c>
    </row>
    <row r="4037" spans="1:19" x14ac:dyDescent="0.2">
      <c r="A4037" s="7">
        <v>44200</v>
      </c>
      <c r="B4037" s="1" t="s">
        <v>13845</v>
      </c>
      <c r="C4037" s="1" t="s">
        <v>13846</v>
      </c>
      <c r="D4037" s="1" t="s">
        <v>1621</v>
      </c>
      <c r="E4037" s="1">
        <v>103100000438</v>
      </c>
      <c r="F4037" s="7" t="s">
        <v>13263</v>
      </c>
      <c r="G4037" s="1" t="s">
        <v>566</v>
      </c>
      <c r="H4037" s="5">
        <v>2046165.66</v>
      </c>
      <c r="I4037" s="1" t="s">
        <v>13847</v>
      </c>
      <c r="J4037" s="1" t="s">
        <v>1008</v>
      </c>
      <c r="K4037" s="1" t="s">
        <v>9196</v>
      </c>
      <c r="L4037" s="1">
        <v>2</v>
      </c>
      <c r="M4037" s="1" t="s">
        <v>9198</v>
      </c>
      <c r="N4037" s="1" t="s">
        <v>9199</v>
      </c>
      <c r="O4037" s="1">
        <v>19500</v>
      </c>
      <c r="P4037" s="1" t="s">
        <v>2073</v>
      </c>
      <c r="Q4037" s="1" t="s">
        <v>12258</v>
      </c>
      <c r="R4037" s="1" t="str">
        <f>IFERROR(VLOOKUP(K4037,Proveedores!$A$2:$B$500,2,0),"Agregar")</f>
        <v>ORIEN S.A.</v>
      </c>
      <c r="S4037" s="5" t="e">
        <f t="shared" si="63"/>
        <v>#VALUE!</v>
      </c>
    </row>
    <row r="4038" spans="1:19" x14ac:dyDescent="0.2">
      <c r="A4038" s="7">
        <v>44200</v>
      </c>
      <c r="B4038" s="1" t="s">
        <v>13845</v>
      </c>
      <c r="C4038" s="1" t="s">
        <v>13846</v>
      </c>
      <c r="D4038" s="1" t="s">
        <v>1621</v>
      </c>
      <c r="E4038" s="1">
        <v>103100000438</v>
      </c>
      <c r="F4038" s="7" t="s">
        <v>13263</v>
      </c>
      <c r="G4038" s="1" t="s">
        <v>566</v>
      </c>
      <c r="H4038" s="5">
        <v>2046165.66</v>
      </c>
      <c r="I4038" s="1" t="s">
        <v>13847</v>
      </c>
      <c r="J4038" s="1" t="s">
        <v>1008</v>
      </c>
      <c r="K4038" s="1" t="s">
        <v>9196</v>
      </c>
      <c r="L4038" s="1">
        <v>3</v>
      </c>
      <c r="M4038" s="1" t="s">
        <v>9162</v>
      </c>
      <c r="N4038" s="1" t="s">
        <v>13848</v>
      </c>
      <c r="O4038" s="1">
        <v>25500</v>
      </c>
      <c r="P4038" s="1" t="s">
        <v>2073</v>
      </c>
      <c r="Q4038" s="1" t="s">
        <v>12259</v>
      </c>
      <c r="R4038" s="1" t="str">
        <f>IFERROR(VLOOKUP(K4038,Proveedores!$A$2:$B$500,2,0),"Agregar")</f>
        <v>ORIEN S.A.</v>
      </c>
      <c r="S4038" s="5" t="e">
        <f t="shared" si="63"/>
        <v>#VALUE!</v>
      </c>
    </row>
    <row r="4039" spans="1:19" x14ac:dyDescent="0.2">
      <c r="A4039" s="7">
        <v>44200</v>
      </c>
      <c r="B4039" s="1" t="s">
        <v>13849</v>
      </c>
      <c r="C4039" s="1" t="s">
        <v>13850</v>
      </c>
      <c r="D4039" s="1" t="s">
        <v>1621</v>
      </c>
      <c r="E4039" s="1">
        <v>10310000437</v>
      </c>
      <c r="F4039" s="7" t="s">
        <v>13263</v>
      </c>
      <c r="G4039" s="1" t="s">
        <v>566</v>
      </c>
      <c r="H4039" s="5">
        <v>3583732.87</v>
      </c>
      <c r="I4039" s="1" t="s">
        <v>13851</v>
      </c>
      <c r="J4039" s="1" t="s">
        <v>567</v>
      </c>
      <c r="K4039" s="1" t="s">
        <v>9196</v>
      </c>
      <c r="L4039" s="1">
        <v>1</v>
      </c>
      <c r="M4039" s="1" t="s">
        <v>9162</v>
      </c>
      <c r="N4039" s="1" t="s">
        <v>9197</v>
      </c>
      <c r="O4039" s="1">
        <v>278000</v>
      </c>
      <c r="P4039" s="1" t="s">
        <v>2073</v>
      </c>
      <c r="Q4039" s="1" t="s">
        <v>12258</v>
      </c>
      <c r="R4039" s="1" t="str">
        <f>IFERROR(VLOOKUP(K4039,Proveedores!$A$2:$B$500,2,0),"Agregar")</f>
        <v>ORIEN S.A.</v>
      </c>
      <c r="S4039" s="5" t="e">
        <f t="shared" si="63"/>
        <v>#VALUE!</v>
      </c>
    </row>
    <row r="4040" spans="1:19" x14ac:dyDescent="0.2">
      <c r="A4040" s="7">
        <v>44200</v>
      </c>
      <c r="B4040" s="1" t="s">
        <v>13849</v>
      </c>
      <c r="C4040" s="1" t="s">
        <v>13850</v>
      </c>
      <c r="D4040" s="1" t="s">
        <v>1621</v>
      </c>
      <c r="E4040" s="1">
        <v>10310000437</v>
      </c>
      <c r="F4040" s="7" t="s">
        <v>13263</v>
      </c>
      <c r="G4040" s="1" t="s">
        <v>566</v>
      </c>
      <c r="H4040" s="5">
        <v>3583732.87</v>
      </c>
      <c r="I4040" s="1" t="s">
        <v>13851</v>
      </c>
      <c r="J4040" s="1" t="s">
        <v>567</v>
      </c>
      <c r="K4040" s="1" t="s">
        <v>9196</v>
      </c>
      <c r="L4040" s="1">
        <v>2</v>
      </c>
      <c r="M4040" s="1" t="s">
        <v>9198</v>
      </c>
      <c r="N4040" s="1" t="s">
        <v>9199</v>
      </c>
      <c r="O4040" s="1">
        <v>45000</v>
      </c>
      <c r="P4040" s="1" t="s">
        <v>2073</v>
      </c>
      <c r="Q4040" s="1" t="s">
        <v>12258</v>
      </c>
      <c r="R4040" s="1" t="str">
        <f>IFERROR(VLOOKUP(K4040,Proveedores!$A$2:$B$500,2,0),"Agregar")</f>
        <v>ORIEN S.A.</v>
      </c>
      <c r="S4040" s="5" t="e">
        <f t="shared" si="63"/>
        <v>#VALUE!</v>
      </c>
    </row>
    <row r="4041" spans="1:19" x14ac:dyDescent="0.2">
      <c r="A4041" s="7">
        <v>44200</v>
      </c>
      <c r="B4041" s="1" t="s">
        <v>13849</v>
      </c>
      <c r="C4041" s="1" t="s">
        <v>13850</v>
      </c>
      <c r="D4041" s="1" t="s">
        <v>1621</v>
      </c>
      <c r="E4041" s="1">
        <v>10310000437</v>
      </c>
      <c r="F4041" s="7" t="s">
        <v>13263</v>
      </c>
      <c r="G4041" s="1" t="s">
        <v>566</v>
      </c>
      <c r="H4041" s="5">
        <v>3583732.87</v>
      </c>
      <c r="I4041" s="1" t="s">
        <v>13851</v>
      </c>
      <c r="J4041" s="1" t="s">
        <v>567</v>
      </c>
      <c r="K4041" s="1" t="s">
        <v>9196</v>
      </c>
      <c r="L4041" s="1">
        <v>3</v>
      </c>
      <c r="M4041" s="1" t="s">
        <v>9164</v>
      </c>
      <c r="N4041" s="1" t="s">
        <v>9165</v>
      </c>
      <c r="O4041" s="1">
        <v>201000</v>
      </c>
      <c r="P4041" s="1" t="s">
        <v>2073</v>
      </c>
      <c r="Q4041" s="1" t="s">
        <v>12259</v>
      </c>
      <c r="R4041" s="1" t="str">
        <f>IFERROR(VLOOKUP(K4041,Proveedores!$A$2:$B$500,2,0),"Agregar")</f>
        <v>ORIEN S.A.</v>
      </c>
      <c r="S4041" s="5" t="e">
        <f t="shared" si="63"/>
        <v>#VALUE!</v>
      </c>
    </row>
    <row r="4042" spans="1:19" x14ac:dyDescent="0.2">
      <c r="A4042" s="7">
        <v>44200</v>
      </c>
      <c r="B4042" s="1" t="s">
        <v>13849</v>
      </c>
      <c r="C4042" s="1" t="s">
        <v>13850</v>
      </c>
      <c r="D4042" s="1" t="s">
        <v>1621</v>
      </c>
      <c r="E4042" s="1">
        <v>10310000437</v>
      </c>
      <c r="F4042" s="7" t="s">
        <v>13263</v>
      </c>
      <c r="G4042" s="1" t="s">
        <v>566</v>
      </c>
      <c r="H4042" s="5">
        <v>3583732.87</v>
      </c>
      <c r="I4042" s="1" t="s">
        <v>13851</v>
      </c>
      <c r="J4042" s="1" t="s">
        <v>567</v>
      </c>
      <c r="K4042" s="1" t="s">
        <v>9196</v>
      </c>
      <c r="L4042" s="1">
        <v>4</v>
      </c>
      <c r="M4042" s="1" t="s">
        <v>9218</v>
      </c>
      <c r="N4042" s="1" t="s">
        <v>9219</v>
      </c>
      <c r="O4042" s="1">
        <v>50000</v>
      </c>
      <c r="P4042" s="1" t="s">
        <v>2073</v>
      </c>
      <c r="Q4042" s="1" t="s">
        <v>12259</v>
      </c>
      <c r="R4042" s="1" t="str">
        <f>IFERROR(VLOOKUP(K4042,Proveedores!$A$2:$B$500,2,0),"Agregar")</f>
        <v>ORIEN S.A.</v>
      </c>
      <c r="S4042" s="5" t="e">
        <f t="shared" si="63"/>
        <v>#VALUE!</v>
      </c>
    </row>
    <row r="4043" spans="1:19" x14ac:dyDescent="0.2">
      <c r="A4043" s="7">
        <v>44200</v>
      </c>
      <c r="B4043" s="1" t="s">
        <v>13852</v>
      </c>
      <c r="C4043" s="1" t="s">
        <v>13853</v>
      </c>
      <c r="D4043" s="1" t="s">
        <v>1621</v>
      </c>
      <c r="E4043" s="1">
        <v>103100000436</v>
      </c>
      <c r="F4043" s="7" t="s">
        <v>13263</v>
      </c>
      <c r="G4043" s="1" t="s">
        <v>566</v>
      </c>
      <c r="H4043" s="5">
        <v>6068908.25</v>
      </c>
      <c r="I4043" s="1" t="s">
        <v>13854</v>
      </c>
      <c r="J4043" s="1" t="s">
        <v>567</v>
      </c>
      <c r="K4043" s="1" t="s">
        <v>9196</v>
      </c>
      <c r="L4043" s="1">
        <v>1</v>
      </c>
      <c r="M4043" s="1" t="s">
        <v>9162</v>
      </c>
      <c r="N4043" s="1" t="s">
        <v>9197</v>
      </c>
      <c r="O4043" s="1">
        <v>324000</v>
      </c>
      <c r="P4043" s="1" t="s">
        <v>2073</v>
      </c>
      <c r="Q4043" s="1" t="s">
        <v>12258</v>
      </c>
      <c r="R4043" s="1" t="str">
        <f>IFERROR(VLOOKUP(K4043,Proveedores!$A$2:$B$500,2,0),"Agregar")</f>
        <v>ORIEN S.A.</v>
      </c>
      <c r="S4043" s="5" t="e">
        <f t="shared" si="63"/>
        <v>#VALUE!</v>
      </c>
    </row>
    <row r="4044" spans="1:19" x14ac:dyDescent="0.2">
      <c r="A4044" s="7">
        <v>44200</v>
      </c>
      <c r="B4044" s="1" t="s">
        <v>13852</v>
      </c>
      <c r="C4044" s="1" t="s">
        <v>13853</v>
      </c>
      <c r="D4044" s="1" t="s">
        <v>1621</v>
      </c>
      <c r="E4044" s="1">
        <v>103100000436</v>
      </c>
      <c r="F4044" s="7" t="s">
        <v>13263</v>
      </c>
      <c r="G4044" s="1" t="s">
        <v>566</v>
      </c>
      <c r="H4044" s="5">
        <v>6068908.25</v>
      </c>
      <c r="I4044" s="1" t="s">
        <v>13854</v>
      </c>
      <c r="J4044" s="1" t="s">
        <v>567</v>
      </c>
      <c r="K4044" s="1" t="s">
        <v>9196</v>
      </c>
      <c r="L4044" s="1">
        <v>2</v>
      </c>
      <c r="M4044" s="1" t="s">
        <v>9198</v>
      </c>
      <c r="N4044" s="1" t="s">
        <v>9199</v>
      </c>
      <c r="O4044" s="1">
        <v>51500</v>
      </c>
      <c r="P4044" s="1" t="s">
        <v>2073</v>
      </c>
      <c r="Q4044" s="1" t="s">
        <v>12258</v>
      </c>
      <c r="R4044" s="1" t="str">
        <f>IFERROR(VLOOKUP(K4044,Proveedores!$A$2:$B$500,2,0),"Agregar")</f>
        <v>ORIEN S.A.</v>
      </c>
      <c r="S4044" s="5" t="e">
        <f t="shared" si="63"/>
        <v>#VALUE!</v>
      </c>
    </row>
    <row r="4045" spans="1:19" x14ac:dyDescent="0.2">
      <c r="A4045" s="7">
        <v>44200</v>
      </c>
      <c r="B4045" s="1" t="s">
        <v>13852</v>
      </c>
      <c r="C4045" s="1" t="s">
        <v>13853</v>
      </c>
      <c r="D4045" s="1" t="s">
        <v>1621</v>
      </c>
      <c r="E4045" s="1">
        <v>103100000436</v>
      </c>
      <c r="F4045" s="7" t="s">
        <v>13263</v>
      </c>
      <c r="G4045" s="1" t="s">
        <v>566</v>
      </c>
      <c r="H4045" s="5">
        <v>6068908.25</v>
      </c>
      <c r="I4045" s="1" t="s">
        <v>13854</v>
      </c>
      <c r="J4045" s="1" t="s">
        <v>567</v>
      </c>
      <c r="K4045" s="1" t="s">
        <v>9196</v>
      </c>
      <c r="L4045" s="1">
        <v>3</v>
      </c>
      <c r="M4045" s="1" t="s">
        <v>9164</v>
      </c>
      <c r="N4045" s="1" t="s">
        <v>9165</v>
      </c>
      <c r="O4045" s="1">
        <v>485000</v>
      </c>
      <c r="P4045" s="1" t="s">
        <v>2073</v>
      </c>
      <c r="Q4045" s="1" t="s">
        <v>12259</v>
      </c>
      <c r="R4045" s="1" t="str">
        <f>IFERROR(VLOOKUP(K4045,Proveedores!$A$2:$B$500,2,0),"Agregar")</f>
        <v>ORIEN S.A.</v>
      </c>
      <c r="S4045" s="5" t="e">
        <f t="shared" si="63"/>
        <v>#VALUE!</v>
      </c>
    </row>
    <row r="4046" spans="1:19" x14ac:dyDescent="0.2">
      <c r="A4046" s="7">
        <v>44200</v>
      </c>
      <c r="B4046" s="1" t="s">
        <v>13852</v>
      </c>
      <c r="C4046" s="1" t="s">
        <v>13853</v>
      </c>
      <c r="D4046" s="1" t="s">
        <v>1621</v>
      </c>
      <c r="E4046" s="1">
        <v>103100000436</v>
      </c>
      <c r="F4046" s="7" t="s">
        <v>13263</v>
      </c>
      <c r="G4046" s="1" t="s">
        <v>566</v>
      </c>
      <c r="H4046" s="5">
        <v>6068908.25</v>
      </c>
      <c r="I4046" s="1" t="s">
        <v>13854</v>
      </c>
      <c r="J4046" s="1" t="s">
        <v>567</v>
      </c>
      <c r="K4046" s="1" t="s">
        <v>9196</v>
      </c>
      <c r="L4046" s="1">
        <v>4</v>
      </c>
      <c r="M4046" s="1" t="s">
        <v>9218</v>
      </c>
      <c r="N4046" s="1" t="s">
        <v>9219</v>
      </c>
      <c r="O4046" s="1">
        <v>26000</v>
      </c>
      <c r="P4046" s="1" t="s">
        <v>2073</v>
      </c>
      <c r="Q4046" s="1" t="s">
        <v>12259</v>
      </c>
      <c r="R4046" s="1" t="str">
        <f>IFERROR(VLOOKUP(K4046,Proveedores!$A$2:$B$500,2,0),"Agregar")</f>
        <v>ORIEN S.A.</v>
      </c>
      <c r="S4046" s="5" t="e">
        <f t="shared" si="63"/>
        <v>#VALUE!</v>
      </c>
    </row>
    <row r="4047" spans="1:19" x14ac:dyDescent="0.2">
      <c r="A4047" s="7">
        <v>44200</v>
      </c>
      <c r="B4047" s="1" t="s">
        <v>13855</v>
      </c>
      <c r="C4047" s="1" t="s">
        <v>13856</v>
      </c>
      <c r="D4047" s="1" t="s">
        <v>1621</v>
      </c>
      <c r="E4047" s="1">
        <v>103100000435</v>
      </c>
      <c r="F4047" s="7" t="s">
        <v>13263</v>
      </c>
      <c r="G4047" s="1" t="s">
        <v>566</v>
      </c>
      <c r="H4047" s="5">
        <v>13264030.039999999</v>
      </c>
      <c r="I4047" s="1" t="s">
        <v>13857</v>
      </c>
      <c r="J4047" s="1" t="s">
        <v>567</v>
      </c>
      <c r="K4047" s="1" t="s">
        <v>9196</v>
      </c>
      <c r="L4047" s="1">
        <v>1</v>
      </c>
      <c r="M4047" s="1" t="s">
        <v>9162</v>
      </c>
      <c r="N4047" s="1" t="s">
        <v>9197</v>
      </c>
      <c r="O4047" s="1">
        <v>98000</v>
      </c>
      <c r="P4047" s="1" t="s">
        <v>2073</v>
      </c>
      <c r="Q4047" s="1" t="s">
        <v>12258</v>
      </c>
      <c r="R4047" s="1" t="str">
        <f>IFERROR(VLOOKUP(K4047,Proveedores!$A$2:$B$500,2,0),"Agregar")</f>
        <v>ORIEN S.A.</v>
      </c>
      <c r="S4047" s="5" t="e">
        <f t="shared" si="63"/>
        <v>#VALUE!</v>
      </c>
    </row>
    <row r="4048" spans="1:19" x14ac:dyDescent="0.2">
      <c r="A4048" s="7">
        <v>44200</v>
      </c>
      <c r="B4048" s="1" t="s">
        <v>13855</v>
      </c>
      <c r="C4048" s="1" t="s">
        <v>13856</v>
      </c>
      <c r="D4048" s="1" t="s">
        <v>1621</v>
      </c>
      <c r="E4048" s="1">
        <v>103100000435</v>
      </c>
      <c r="F4048" s="7" t="s">
        <v>13263</v>
      </c>
      <c r="G4048" s="1" t="s">
        <v>566</v>
      </c>
      <c r="H4048" s="5">
        <v>13264030.039999999</v>
      </c>
      <c r="I4048" s="1" t="s">
        <v>13857</v>
      </c>
      <c r="J4048" s="1" t="s">
        <v>567</v>
      </c>
      <c r="K4048" s="1" t="s">
        <v>9196</v>
      </c>
      <c r="L4048" s="1">
        <v>2</v>
      </c>
      <c r="M4048" s="1" t="s">
        <v>9164</v>
      </c>
      <c r="N4048" s="1" t="s">
        <v>9165</v>
      </c>
      <c r="O4048" s="1">
        <v>1479000</v>
      </c>
      <c r="P4048" s="1" t="s">
        <v>2073</v>
      </c>
      <c r="Q4048" s="1" t="s">
        <v>12259</v>
      </c>
      <c r="R4048" s="1" t="str">
        <f>IFERROR(VLOOKUP(K4048,Proveedores!$A$2:$B$500,2,0),"Agregar")</f>
        <v>ORIEN S.A.</v>
      </c>
      <c r="S4048" s="5" t="e">
        <f t="shared" si="63"/>
        <v>#VALUE!</v>
      </c>
    </row>
    <row r="4049" spans="1:19" x14ac:dyDescent="0.2">
      <c r="A4049" s="7">
        <v>44200</v>
      </c>
      <c r="B4049" s="1" t="s">
        <v>13858</v>
      </c>
      <c r="C4049" s="1" t="s">
        <v>13859</v>
      </c>
      <c r="D4049" s="1" t="s">
        <v>1621</v>
      </c>
      <c r="E4049" s="1" t="s">
        <v>13860</v>
      </c>
      <c r="F4049" s="7" t="s">
        <v>13836</v>
      </c>
      <c r="G4049" s="1" t="s">
        <v>1301</v>
      </c>
      <c r="H4049" s="5">
        <v>904033</v>
      </c>
      <c r="I4049" s="1">
        <v>1</v>
      </c>
      <c r="J4049" s="1" t="s">
        <v>1302</v>
      </c>
      <c r="K4049" s="1" t="s">
        <v>146</v>
      </c>
      <c r="L4049" s="1">
        <v>1</v>
      </c>
      <c r="M4049" s="1" t="s">
        <v>8552</v>
      </c>
      <c r="N4049" s="1" t="s">
        <v>4064</v>
      </c>
      <c r="O4049" s="1">
        <v>1</v>
      </c>
      <c r="P4049" s="1" t="s">
        <v>4064</v>
      </c>
      <c r="Q4049" s="1">
        <v>904033</v>
      </c>
      <c r="R4049" s="1" t="str">
        <f>IFERROR(VLOOKUP(K4049,Proveedores!$A$2:$B$500,2,0),"Agregar")</f>
        <v>SUIZO ARGENTINA S.A.</v>
      </c>
      <c r="S4049" s="5">
        <f t="shared" si="63"/>
        <v>904033</v>
      </c>
    </row>
    <row r="4050" spans="1:19" x14ac:dyDescent="0.2">
      <c r="A4050" s="7">
        <v>44200</v>
      </c>
      <c r="B4050" s="1" t="s">
        <v>13861</v>
      </c>
      <c r="C4050" s="1" t="s">
        <v>13862</v>
      </c>
      <c r="D4050" s="1" t="s">
        <v>1621</v>
      </c>
      <c r="E4050" s="1" t="s">
        <v>13863</v>
      </c>
      <c r="F4050" s="7" t="s">
        <v>13836</v>
      </c>
      <c r="G4050" s="1" t="s">
        <v>142</v>
      </c>
      <c r="H4050" s="5">
        <v>4830131.4000000004</v>
      </c>
      <c r="I4050" s="1">
        <v>1</v>
      </c>
      <c r="J4050" s="1" t="s">
        <v>1120</v>
      </c>
      <c r="K4050" s="1" t="s">
        <v>146</v>
      </c>
      <c r="L4050" s="1">
        <v>3</v>
      </c>
      <c r="M4050" s="1" t="s">
        <v>8552</v>
      </c>
      <c r="N4050" s="1" t="s">
        <v>2316</v>
      </c>
      <c r="O4050" s="1">
        <v>1</v>
      </c>
      <c r="P4050" s="1" t="s">
        <v>2316</v>
      </c>
      <c r="Q4050" s="1">
        <v>100695.67999999999</v>
      </c>
      <c r="R4050" s="1" t="str">
        <f>IFERROR(VLOOKUP(K4050,Proveedores!$A$2:$B$500,2,0),"Agregar")</f>
        <v>SUIZO ARGENTINA S.A.</v>
      </c>
      <c r="S4050" s="5">
        <f t="shared" si="63"/>
        <v>100695.67999999999</v>
      </c>
    </row>
    <row r="4051" spans="1:19" x14ac:dyDescent="0.2">
      <c r="A4051" s="7">
        <v>44200</v>
      </c>
      <c r="B4051" s="1" t="s">
        <v>13861</v>
      </c>
      <c r="C4051" s="1" t="s">
        <v>13862</v>
      </c>
      <c r="D4051" s="1" t="s">
        <v>1621</v>
      </c>
      <c r="E4051" s="1" t="s">
        <v>13863</v>
      </c>
      <c r="F4051" s="7" t="s">
        <v>13836</v>
      </c>
      <c r="G4051" s="1" t="s">
        <v>142</v>
      </c>
      <c r="H4051" s="5">
        <v>4830131.4000000004</v>
      </c>
      <c r="I4051" s="1">
        <v>1</v>
      </c>
      <c r="J4051" s="1" t="s">
        <v>1120</v>
      </c>
      <c r="K4051" s="1" t="s">
        <v>146</v>
      </c>
      <c r="L4051" s="1" t="s">
        <v>13133</v>
      </c>
      <c r="M4051" s="1">
        <v>2</v>
      </c>
      <c r="N4051" s="1" t="s">
        <v>2316</v>
      </c>
      <c r="O4051" s="1">
        <v>1</v>
      </c>
      <c r="P4051" s="1" t="s">
        <v>2316</v>
      </c>
      <c r="Q4051" s="1">
        <v>4729435.72</v>
      </c>
      <c r="R4051" s="1" t="str">
        <f>IFERROR(VLOOKUP(K4051,Proveedores!$A$2:$B$500,2,0),"Agregar")</f>
        <v>SUIZO ARGENTINA S.A.</v>
      </c>
      <c r="S4051" s="5">
        <f t="shared" si="63"/>
        <v>4729435.72</v>
      </c>
    </row>
    <row r="4052" spans="1:19" x14ac:dyDescent="0.2">
      <c r="A4052" s="7">
        <v>44200</v>
      </c>
      <c r="B4052" s="1" t="s">
        <v>13864</v>
      </c>
      <c r="C4052" s="1" t="s">
        <v>13865</v>
      </c>
      <c r="D4052" s="1" t="s">
        <v>1621</v>
      </c>
      <c r="E4052" s="1" t="s">
        <v>13866</v>
      </c>
      <c r="F4052" s="7" t="s">
        <v>13836</v>
      </c>
      <c r="G4052" s="1" t="s">
        <v>142</v>
      </c>
      <c r="H4052" s="5">
        <v>3374800</v>
      </c>
      <c r="I4052" s="1">
        <v>1</v>
      </c>
      <c r="J4052" s="1" t="s">
        <v>143</v>
      </c>
      <c r="K4052" s="1" t="s">
        <v>146</v>
      </c>
      <c r="L4052" s="1">
        <v>3</v>
      </c>
      <c r="M4052" s="1" t="s">
        <v>8552</v>
      </c>
      <c r="N4052" s="1" t="s">
        <v>2316</v>
      </c>
      <c r="O4052" s="1">
        <v>1</v>
      </c>
      <c r="P4052" s="1" t="s">
        <v>2316</v>
      </c>
      <c r="Q4052" s="1">
        <v>3374800</v>
      </c>
      <c r="R4052" s="1" t="str">
        <f>IFERROR(VLOOKUP(K4052,Proveedores!$A$2:$B$500,2,0),"Agregar")</f>
        <v>SUIZO ARGENTINA S.A.</v>
      </c>
      <c r="S4052" s="5">
        <f t="shared" si="63"/>
        <v>3374800</v>
      </c>
    </row>
    <row r="4053" spans="1:19" x14ac:dyDescent="0.2">
      <c r="A4053" s="7">
        <v>44201</v>
      </c>
      <c r="B4053" s="1" t="s">
        <v>13867</v>
      </c>
      <c r="C4053" s="1" t="s">
        <v>13868</v>
      </c>
      <c r="D4053" s="1" t="s">
        <v>1621</v>
      </c>
      <c r="E4053" s="1" t="s">
        <v>13869</v>
      </c>
      <c r="F4053" s="7" t="s">
        <v>13802</v>
      </c>
      <c r="G4053" s="1" t="s">
        <v>24</v>
      </c>
      <c r="H4053" s="5">
        <v>612500</v>
      </c>
      <c r="I4053" s="1">
        <v>1</v>
      </c>
      <c r="J4053" s="1" t="s">
        <v>30</v>
      </c>
      <c r="K4053" s="1" t="s">
        <v>9025</v>
      </c>
      <c r="L4053" s="1" t="s">
        <v>11433</v>
      </c>
      <c r="M4053" s="1">
        <v>2</v>
      </c>
      <c r="N4053" s="1" t="s">
        <v>11434</v>
      </c>
      <c r="O4053" s="1">
        <v>3500</v>
      </c>
      <c r="P4053" s="1">
        <v>1</v>
      </c>
      <c r="Q4053" s="1">
        <v>175</v>
      </c>
      <c r="R4053" s="1" t="str">
        <f>IFERROR(VLOOKUP(K4053,Proveedores!$A$2:$B$500,2,0),"Agregar")</f>
        <v xml:space="preserve">Corporacion Rio Lujan S.A. </v>
      </c>
      <c r="S4053" s="5">
        <f t="shared" si="63"/>
        <v>612500</v>
      </c>
    </row>
    <row r="4054" spans="1:19" x14ac:dyDescent="0.2">
      <c r="A4054" s="7">
        <v>44201</v>
      </c>
      <c r="B4054" s="1" t="s">
        <v>13870</v>
      </c>
      <c r="C4054" s="1" t="s">
        <v>13871</v>
      </c>
      <c r="D4054" s="1" t="s">
        <v>1621</v>
      </c>
      <c r="E4054" s="1" t="s">
        <v>13872</v>
      </c>
      <c r="F4054" s="7" t="s">
        <v>13873</v>
      </c>
      <c r="G4054" s="1" t="s">
        <v>24</v>
      </c>
      <c r="H4054" s="5">
        <v>455400</v>
      </c>
      <c r="I4054" s="1">
        <v>1</v>
      </c>
      <c r="J4054" s="1" t="s">
        <v>30</v>
      </c>
      <c r="K4054" s="1" t="s">
        <v>9025</v>
      </c>
      <c r="L4054" s="1" t="s">
        <v>10220</v>
      </c>
      <c r="M4054" s="1">
        <v>10</v>
      </c>
      <c r="N4054" s="1" t="s">
        <v>11837</v>
      </c>
      <c r="O4054" s="1">
        <v>1800</v>
      </c>
      <c r="P4054" s="1">
        <v>1</v>
      </c>
      <c r="Q4054" s="1">
        <v>253</v>
      </c>
      <c r="R4054" s="1" t="str">
        <f>IFERROR(VLOOKUP(K4054,Proveedores!$A$2:$B$500,2,0),"Agregar")</f>
        <v xml:space="preserve">Corporacion Rio Lujan S.A. </v>
      </c>
      <c r="S4054" s="5">
        <f t="shared" si="63"/>
        <v>455400</v>
      </c>
    </row>
    <row r="4055" spans="1:19" x14ac:dyDescent="0.2">
      <c r="A4055" s="7">
        <v>44201</v>
      </c>
      <c r="B4055" s="1" t="s">
        <v>13874</v>
      </c>
      <c r="C4055" s="1" t="s">
        <v>13875</v>
      </c>
      <c r="D4055" s="1" t="s">
        <v>1621</v>
      </c>
      <c r="E4055" s="1" t="s">
        <v>13876</v>
      </c>
      <c r="F4055" s="7" t="s">
        <v>13877</v>
      </c>
      <c r="G4055" s="1" t="s">
        <v>24</v>
      </c>
      <c r="H4055" s="5">
        <v>1400000</v>
      </c>
      <c r="I4055" s="1">
        <v>1</v>
      </c>
      <c r="J4055" s="1" t="s">
        <v>30</v>
      </c>
      <c r="K4055" s="1" t="s">
        <v>9025</v>
      </c>
      <c r="L4055" s="1" t="s">
        <v>11433</v>
      </c>
      <c r="M4055" s="1">
        <v>2</v>
      </c>
      <c r="N4055" s="1" t="s">
        <v>11434</v>
      </c>
      <c r="O4055" s="1">
        <v>8000</v>
      </c>
      <c r="P4055" s="1">
        <v>1</v>
      </c>
      <c r="Q4055" s="1">
        <v>175</v>
      </c>
      <c r="R4055" s="1" t="str">
        <f>IFERROR(VLOOKUP(K4055,Proveedores!$A$2:$B$500,2,0),"Agregar")</f>
        <v xml:space="preserve">Corporacion Rio Lujan S.A. </v>
      </c>
      <c r="S4055" s="5">
        <f t="shared" si="63"/>
        <v>1400000</v>
      </c>
    </row>
    <row r="4056" spans="1:19" x14ac:dyDescent="0.2">
      <c r="A4056" s="7">
        <v>44201</v>
      </c>
      <c r="B4056" s="1" t="s">
        <v>13878</v>
      </c>
      <c r="C4056" s="1" t="s">
        <v>13879</v>
      </c>
      <c r="D4056" s="1" t="s">
        <v>1621</v>
      </c>
      <c r="E4056" s="1" t="s">
        <v>13880</v>
      </c>
      <c r="F4056" s="7" t="s">
        <v>13809</v>
      </c>
      <c r="G4056" s="1" t="s">
        <v>24</v>
      </c>
      <c r="H4056" s="5">
        <v>708400</v>
      </c>
      <c r="I4056" s="1">
        <v>1</v>
      </c>
      <c r="J4056" s="1" t="s">
        <v>30</v>
      </c>
      <c r="K4056" s="1" t="s">
        <v>9025</v>
      </c>
      <c r="L4056" s="1" t="s">
        <v>10220</v>
      </c>
      <c r="M4056" s="1">
        <v>10</v>
      </c>
      <c r="N4056" s="1" t="s">
        <v>11837</v>
      </c>
      <c r="O4056" s="1">
        <v>2800</v>
      </c>
      <c r="P4056" s="1">
        <v>1</v>
      </c>
      <c r="Q4056" s="1">
        <v>253</v>
      </c>
      <c r="R4056" s="1" t="str">
        <f>IFERROR(VLOOKUP(K4056,Proveedores!$A$2:$B$500,2,0),"Agregar")</f>
        <v xml:space="preserve">Corporacion Rio Lujan S.A. </v>
      </c>
      <c r="S4056" s="5">
        <f t="shared" si="63"/>
        <v>708400</v>
      </c>
    </row>
    <row r="4057" spans="1:19" x14ac:dyDescent="0.2">
      <c r="A4057" s="7">
        <v>44201</v>
      </c>
      <c r="B4057" s="1" t="s">
        <v>13881</v>
      </c>
      <c r="C4057" s="1" t="s">
        <v>13882</v>
      </c>
      <c r="D4057" s="1" t="s">
        <v>1621</v>
      </c>
      <c r="E4057" s="1" t="s">
        <v>13883</v>
      </c>
      <c r="F4057" s="7" t="s">
        <v>13802</v>
      </c>
      <c r="G4057" s="1" t="s">
        <v>692</v>
      </c>
      <c r="H4057" s="5">
        <v>2599177.08</v>
      </c>
      <c r="I4057" s="1" t="s">
        <v>13884</v>
      </c>
      <c r="J4057" s="1" t="s">
        <v>1258</v>
      </c>
      <c r="K4057" s="1" t="s">
        <v>2737</v>
      </c>
      <c r="L4057" s="1">
        <v>6</v>
      </c>
      <c r="M4057" s="1" t="s">
        <v>3353</v>
      </c>
      <c r="N4057" s="1" t="s">
        <v>3532</v>
      </c>
      <c r="O4057" s="1">
        <v>28506</v>
      </c>
      <c r="P4057" s="1" t="s">
        <v>1642</v>
      </c>
      <c r="Q4057" s="1">
        <v>91.18</v>
      </c>
      <c r="R4057" s="1" t="str">
        <f>IFERROR(VLOOKUP(K4057,Proveedores!$A$2:$B$500,2,0),"Agregar")</f>
        <v>LABORATORIOS FABRA S.A.</v>
      </c>
      <c r="S4057" s="5">
        <f t="shared" si="63"/>
        <v>2599177.08</v>
      </c>
    </row>
    <row r="4058" spans="1:19" x14ac:dyDescent="0.2">
      <c r="A4058" s="7">
        <v>44201</v>
      </c>
      <c r="B4058" s="1" t="s">
        <v>13885</v>
      </c>
      <c r="C4058" s="1" t="s">
        <v>13886</v>
      </c>
      <c r="D4058" s="1" t="s">
        <v>1621</v>
      </c>
      <c r="E4058" s="1">
        <v>30000001554</v>
      </c>
      <c r="F4058" s="7" t="s">
        <v>13887</v>
      </c>
      <c r="G4058" s="1" t="s">
        <v>42</v>
      </c>
      <c r="H4058" s="5">
        <v>47328668.399999999</v>
      </c>
      <c r="I4058" s="1">
        <v>0</v>
      </c>
      <c r="J4058" s="1" t="s">
        <v>43</v>
      </c>
      <c r="K4058" s="1" t="s">
        <v>11503</v>
      </c>
      <c r="L4058" s="1">
        <v>1</v>
      </c>
      <c r="M4058" s="1" t="s">
        <v>11917</v>
      </c>
      <c r="N4058" s="1" t="s">
        <v>11505</v>
      </c>
      <c r="O4058" s="1">
        <v>17472</v>
      </c>
      <c r="P4058" s="1" t="s">
        <v>11506</v>
      </c>
      <c r="Q4058" s="1" t="s">
        <v>12544</v>
      </c>
      <c r="R4058" s="1" t="str">
        <f>IFERROR(VLOOKUP(K4058,Proveedores!$A$2:$B$500,2,0),"Agregar")</f>
        <v>FABRICA DE ALIMENTOS SANTA CLARA S.A</v>
      </c>
      <c r="S4058" s="5" t="e">
        <f t="shared" si="63"/>
        <v>#VALUE!</v>
      </c>
    </row>
    <row r="4059" spans="1:19" x14ac:dyDescent="0.2">
      <c r="A4059" s="7">
        <v>44201</v>
      </c>
      <c r="B4059" s="1" t="s">
        <v>13885</v>
      </c>
      <c r="C4059" s="1" t="s">
        <v>13886</v>
      </c>
      <c r="D4059" s="1" t="s">
        <v>1621</v>
      </c>
      <c r="E4059" s="1">
        <v>30000001554</v>
      </c>
      <c r="F4059" s="7" t="s">
        <v>13887</v>
      </c>
      <c r="G4059" s="1" t="s">
        <v>42</v>
      </c>
      <c r="H4059" s="5">
        <v>47328668.399999999</v>
      </c>
      <c r="I4059" s="1">
        <v>0</v>
      </c>
      <c r="J4059" s="1" t="s">
        <v>43</v>
      </c>
      <c r="K4059" s="1" t="s">
        <v>11503</v>
      </c>
      <c r="L4059" s="1">
        <v>2</v>
      </c>
      <c r="M4059" s="1" t="s">
        <v>11917</v>
      </c>
      <c r="N4059" s="1" t="s">
        <v>11505</v>
      </c>
      <c r="O4059" s="1">
        <v>17472</v>
      </c>
      <c r="P4059" s="1" t="s">
        <v>11506</v>
      </c>
      <c r="Q4059" s="1" t="s">
        <v>12544</v>
      </c>
      <c r="R4059" s="1" t="str">
        <f>IFERROR(VLOOKUP(K4059,Proveedores!$A$2:$B$500,2,0),"Agregar")</f>
        <v>FABRICA DE ALIMENTOS SANTA CLARA S.A</v>
      </c>
      <c r="S4059" s="5" t="e">
        <f t="shared" si="63"/>
        <v>#VALUE!</v>
      </c>
    </row>
    <row r="4060" spans="1:19" x14ac:dyDescent="0.2">
      <c r="A4060" s="7">
        <v>44201</v>
      </c>
      <c r="B4060" s="1" t="s">
        <v>13885</v>
      </c>
      <c r="C4060" s="1" t="s">
        <v>13886</v>
      </c>
      <c r="D4060" s="1" t="s">
        <v>1621</v>
      </c>
      <c r="E4060" s="1">
        <v>30000001554</v>
      </c>
      <c r="F4060" s="7" t="s">
        <v>13887</v>
      </c>
      <c r="G4060" s="1" t="s">
        <v>42</v>
      </c>
      <c r="H4060" s="5">
        <v>47328668.399999999</v>
      </c>
      <c r="I4060" s="1">
        <v>0</v>
      </c>
      <c r="J4060" s="1" t="s">
        <v>43</v>
      </c>
      <c r="K4060" s="1" t="s">
        <v>11503</v>
      </c>
      <c r="L4060" s="1">
        <v>3</v>
      </c>
      <c r="M4060" s="1" t="s">
        <v>11917</v>
      </c>
      <c r="N4060" s="1" t="s">
        <v>11505</v>
      </c>
      <c r="O4060" s="1">
        <v>7472</v>
      </c>
      <c r="P4060" s="1" t="s">
        <v>11506</v>
      </c>
      <c r="Q4060" s="1" t="s">
        <v>12544</v>
      </c>
      <c r="R4060" s="1" t="str">
        <f>IFERROR(VLOOKUP(K4060,Proveedores!$A$2:$B$500,2,0),"Agregar")</f>
        <v>FABRICA DE ALIMENTOS SANTA CLARA S.A</v>
      </c>
      <c r="S4060" s="5" t="e">
        <f t="shared" si="63"/>
        <v>#VALUE!</v>
      </c>
    </row>
    <row r="4061" spans="1:19" x14ac:dyDescent="0.2">
      <c r="A4061" s="7">
        <v>44201</v>
      </c>
      <c r="B4061" s="1" t="s">
        <v>13885</v>
      </c>
      <c r="C4061" s="1" t="s">
        <v>13886</v>
      </c>
      <c r="D4061" s="1" t="s">
        <v>1621</v>
      </c>
      <c r="E4061" s="1">
        <v>30000001554</v>
      </c>
      <c r="F4061" s="7" t="s">
        <v>13887</v>
      </c>
      <c r="G4061" s="1" t="s">
        <v>42</v>
      </c>
      <c r="H4061" s="5">
        <v>47328668.399999999</v>
      </c>
      <c r="I4061" s="1">
        <v>0</v>
      </c>
      <c r="J4061" s="1" t="s">
        <v>43</v>
      </c>
      <c r="K4061" s="1" t="s">
        <v>11503</v>
      </c>
      <c r="L4061" s="1">
        <v>4</v>
      </c>
      <c r="M4061" s="1" t="s">
        <v>11917</v>
      </c>
      <c r="N4061" s="1" t="s">
        <v>11505</v>
      </c>
      <c r="O4061" s="1">
        <v>10000</v>
      </c>
      <c r="P4061" s="1" t="s">
        <v>11506</v>
      </c>
      <c r="Q4061" s="1" t="s">
        <v>12544</v>
      </c>
      <c r="R4061" s="1" t="str">
        <f>IFERROR(VLOOKUP(K4061,Proveedores!$A$2:$B$500,2,0),"Agregar")</f>
        <v>FABRICA DE ALIMENTOS SANTA CLARA S.A</v>
      </c>
      <c r="S4061" s="5" t="e">
        <f t="shared" si="63"/>
        <v>#VALUE!</v>
      </c>
    </row>
    <row r="4062" spans="1:19" x14ac:dyDescent="0.2">
      <c r="A4062" s="7">
        <v>44201</v>
      </c>
      <c r="B4062" s="1" t="s">
        <v>13885</v>
      </c>
      <c r="C4062" s="1" t="s">
        <v>13886</v>
      </c>
      <c r="D4062" s="1" t="s">
        <v>1621</v>
      </c>
      <c r="E4062" s="1">
        <v>30000001554</v>
      </c>
      <c r="F4062" s="7" t="s">
        <v>13887</v>
      </c>
      <c r="G4062" s="1" t="s">
        <v>42</v>
      </c>
      <c r="H4062" s="5">
        <v>47328668.399999999</v>
      </c>
      <c r="I4062" s="1">
        <v>0</v>
      </c>
      <c r="J4062" s="1" t="s">
        <v>43</v>
      </c>
      <c r="K4062" s="1" t="s">
        <v>11503</v>
      </c>
      <c r="L4062" s="1">
        <v>5</v>
      </c>
      <c r="M4062" s="1" t="s">
        <v>11917</v>
      </c>
      <c r="N4062" s="1" t="s">
        <v>11505</v>
      </c>
      <c r="O4062" s="1">
        <v>5416</v>
      </c>
      <c r="P4062" s="1" t="s">
        <v>11506</v>
      </c>
      <c r="Q4062" s="1" t="s">
        <v>12544</v>
      </c>
      <c r="R4062" s="1" t="str">
        <f>IFERROR(VLOOKUP(K4062,Proveedores!$A$2:$B$500,2,0),"Agregar")</f>
        <v>FABRICA DE ALIMENTOS SANTA CLARA S.A</v>
      </c>
      <c r="S4062" s="5" t="e">
        <f t="shared" si="63"/>
        <v>#VALUE!</v>
      </c>
    </row>
    <row r="4063" spans="1:19" x14ac:dyDescent="0.2">
      <c r="A4063" s="7">
        <v>44201</v>
      </c>
      <c r="B4063" s="1" t="s">
        <v>13885</v>
      </c>
      <c r="C4063" s="1" t="s">
        <v>13886</v>
      </c>
      <c r="D4063" s="1" t="s">
        <v>1621</v>
      </c>
      <c r="E4063" s="1">
        <v>30000001554</v>
      </c>
      <c r="F4063" s="7" t="s">
        <v>13887</v>
      </c>
      <c r="G4063" s="1" t="s">
        <v>42</v>
      </c>
      <c r="H4063" s="5">
        <v>47328668.399999999</v>
      </c>
      <c r="I4063" s="1">
        <v>0</v>
      </c>
      <c r="J4063" s="1" t="s">
        <v>43</v>
      </c>
      <c r="K4063" s="1" t="s">
        <v>11503</v>
      </c>
      <c r="L4063" s="1">
        <v>6</v>
      </c>
      <c r="M4063" s="1" t="s">
        <v>11917</v>
      </c>
      <c r="N4063" s="1" t="s">
        <v>11505</v>
      </c>
      <c r="O4063" s="1">
        <v>8000</v>
      </c>
      <c r="P4063" s="1" t="s">
        <v>11506</v>
      </c>
      <c r="Q4063" s="1" t="s">
        <v>12544</v>
      </c>
      <c r="R4063" s="1" t="str">
        <f>IFERROR(VLOOKUP(K4063,Proveedores!$A$2:$B$500,2,0),"Agregar")</f>
        <v>FABRICA DE ALIMENTOS SANTA CLARA S.A</v>
      </c>
      <c r="S4063" s="5" t="e">
        <f t="shared" si="63"/>
        <v>#VALUE!</v>
      </c>
    </row>
    <row r="4064" spans="1:19" x14ac:dyDescent="0.2">
      <c r="A4064" s="7">
        <v>44201</v>
      </c>
      <c r="B4064" s="1" t="s">
        <v>13885</v>
      </c>
      <c r="C4064" s="1" t="s">
        <v>13886</v>
      </c>
      <c r="D4064" s="1" t="s">
        <v>1621</v>
      </c>
      <c r="E4064" s="1">
        <v>30000001554</v>
      </c>
      <c r="F4064" s="7" t="s">
        <v>13887</v>
      </c>
      <c r="G4064" s="1" t="s">
        <v>42</v>
      </c>
      <c r="H4064" s="5">
        <v>47328668.399999999</v>
      </c>
      <c r="I4064" s="1">
        <v>0</v>
      </c>
      <c r="J4064" s="1" t="s">
        <v>43</v>
      </c>
      <c r="K4064" s="1" t="s">
        <v>11503</v>
      </c>
      <c r="L4064" s="1">
        <v>7</v>
      </c>
      <c r="M4064" s="1" t="s">
        <v>11917</v>
      </c>
      <c r="N4064" s="1" t="s">
        <v>11505</v>
      </c>
      <c r="O4064" s="1">
        <v>17472</v>
      </c>
      <c r="P4064" s="1" t="s">
        <v>11506</v>
      </c>
      <c r="Q4064" s="1" t="s">
        <v>12544</v>
      </c>
      <c r="R4064" s="1" t="str">
        <f>IFERROR(VLOOKUP(K4064,Proveedores!$A$2:$B$500,2,0),"Agregar")</f>
        <v>FABRICA DE ALIMENTOS SANTA CLARA S.A</v>
      </c>
      <c r="S4064" s="5" t="e">
        <f t="shared" si="63"/>
        <v>#VALUE!</v>
      </c>
    </row>
    <row r="4065" spans="1:19" x14ac:dyDescent="0.2">
      <c r="A4065" s="7">
        <v>44201</v>
      </c>
      <c r="B4065" s="1" t="s">
        <v>13885</v>
      </c>
      <c r="C4065" s="1" t="s">
        <v>13886</v>
      </c>
      <c r="D4065" s="1" t="s">
        <v>1621</v>
      </c>
      <c r="E4065" s="1">
        <v>30000001554</v>
      </c>
      <c r="F4065" s="7" t="s">
        <v>13887</v>
      </c>
      <c r="G4065" s="1" t="s">
        <v>42</v>
      </c>
      <c r="H4065" s="5">
        <v>47328668.399999999</v>
      </c>
      <c r="I4065" s="1">
        <v>0</v>
      </c>
      <c r="J4065" s="1" t="s">
        <v>43</v>
      </c>
      <c r="K4065" s="1" t="s">
        <v>11503</v>
      </c>
      <c r="L4065" s="1">
        <v>8</v>
      </c>
      <c r="M4065" s="1" t="s">
        <v>11917</v>
      </c>
      <c r="N4065" s="1" t="s">
        <v>11505</v>
      </c>
      <c r="O4065" s="1">
        <v>17472</v>
      </c>
      <c r="P4065" s="1" t="s">
        <v>11506</v>
      </c>
      <c r="Q4065" s="1" t="s">
        <v>12544</v>
      </c>
      <c r="R4065" s="1" t="str">
        <f>IFERROR(VLOOKUP(K4065,Proveedores!$A$2:$B$500,2,0),"Agregar")</f>
        <v>FABRICA DE ALIMENTOS SANTA CLARA S.A</v>
      </c>
      <c r="S4065" s="5" t="e">
        <f t="shared" si="63"/>
        <v>#VALUE!</v>
      </c>
    </row>
    <row r="4066" spans="1:19" x14ac:dyDescent="0.2">
      <c r="A4066" s="7">
        <v>44201</v>
      </c>
      <c r="B4066" s="1" t="s">
        <v>13885</v>
      </c>
      <c r="C4066" s="1" t="s">
        <v>13886</v>
      </c>
      <c r="D4066" s="1" t="s">
        <v>1621</v>
      </c>
      <c r="E4066" s="1">
        <v>30000001554</v>
      </c>
      <c r="F4066" s="7" t="s">
        <v>13887</v>
      </c>
      <c r="G4066" s="1" t="s">
        <v>42</v>
      </c>
      <c r="H4066" s="5">
        <v>47328668.399999999</v>
      </c>
      <c r="I4066" s="1">
        <v>0</v>
      </c>
      <c r="J4066" s="1" t="s">
        <v>43</v>
      </c>
      <c r="K4066" s="1" t="s">
        <v>11503</v>
      </c>
      <c r="L4066" s="1">
        <v>9</v>
      </c>
      <c r="M4066" s="1" t="s">
        <v>11917</v>
      </c>
      <c r="N4066" s="1" t="s">
        <v>11505</v>
      </c>
      <c r="O4066" s="1">
        <v>17472</v>
      </c>
      <c r="P4066" s="1" t="s">
        <v>11506</v>
      </c>
      <c r="Q4066" s="1" t="s">
        <v>12544</v>
      </c>
      <c r="R4066" s="1" t="str">
        <f>IFERROR(VLOOKUP(K4066,Proveedores!$A$2:$B$500,2,0),"Agregar")</f>
        <v>FABRICA DE ALIMENTOS SANTA CLARA S.A</v>
      </c>
      <c r="S4066" s="5" t="e">
        <f t="shared" si="63"/>
        <v>#VALUE!</v>
      </c>
    </row>
    <row r="4067" spans="1:19" x14ac:dyDescent="0.2">
      <c r="A4067" s="7">
        <v>44201</v>
      </c>
      <c r="B4067" s="1" t="s">
        <v>13885</v>
      </c>
      <c r="C4067" s="1" t="s">
        <v>13886</v>
      </c>
      <c r="D4067" s="1" t="s">
        <v>1621</v>
      </c>
      <c r="E4067" s="1">
        <v>30000001554</v>
      </c>
      <c r="F4067" s="7" t="s">
        <v>13887</v>
      </c>
      <c r="G4067" s="1" t="s">
        <v>42</v>
      </c>
      <c r="H4067" s="5">
        <v>47328668.399999999</v>
      </c>
      <c r="I4067" s="1">
        <v>0</v>
      </c>
      <c r="J4067" s="1" t="s">
        <v>43</v>
      </c>
      <c r="K4067" s="1" t="s">
        <v>11503</v>
      </c>
      <c r="L4067" s="1">
        <v>10</v>
      </c>
      <c r="M4067" s="1" t="s">
        <v>11917</v>
      </c>
      <c r="N4067" s="1" t="s">
        <v>11505</v>
      </c>
      <c r="O4067" s="1">
        <v>17472</v>
      </c>
      <c r="P4067" s="1" t="s">
        <v>11506</v>
      </c>
      <c r="Q4067" s="1" t="s">
        <v>12544</v>
      </c>
      <c r="R4067" s="1" t="str">
        <f>IFERROR(VLOOKUP(K4067,Proveedores!$A$2:$B$500,2,0),"Agregar")</f>
        <v>FABRICA DE ALIMENTOS SANTA CLARA S.A</v>
      </c>
      <c r="S4067" s="5" t="e">
        <f t="shared" si="63"/>
        <v>#VALUE!</v>
      </c>
    </row>
    <row r="4068" spans="1:19" x14ac:dyDescent="0.2">
      <c r="A4068" s="7">
        <v>44201</v>
      </c>
      <c r="B4068" s="1" t="s">
        <v>13885</v>
      </c>
      <c r="C4068" s="1" t="s">
        <v>13886</v>
      </c>
      <c r="D4068" s="1" t="s">
        <v>1621</v>
      </c>
      <c r="E4068" s="1">
        <v>30000001554</v>
      </c>
      <c r="F4068" s="7" t="s">
        <v>13887</v>
      </c>
      <c r="G4068" s="1" t="s">
        <v>42</v>
      </c>
      <c r="H4068" s="5">
        <v>47328668.399999999</v>
      </c>
      <c r="I4068" s="1">
        <v>0</v>
      </c>
      <c r="J4068" s="1" t="s">
        <v>43</v>
      </c>
      <c r="K4068" s="1" t="s">
        <v>11503</v>
      </c>
      <c r="L4068" s="1">
        <v>11</v>
      </c>
      <c r="M4068" s="1" t="s">
        <v>11917</v>
      </c>
      <c r="N4068" s="1" t="s">
        <v>11505</v>
      </c>
      <c r="O4068" s="1">
        <v>17472</v>
      </c>
      <c r="P4068" s="1" t="s">
        <v>11506</v>
      </c>
      <c r="Q4068" s="1" t="s">
        <v>12544</v>
      </c>
      <c r="R4068" s="1" t="str">
        <f>IFERROR(VLOOKUP(K4068,Proveedores!$A$2:$B$500,2,0),"Agregar")</f>
        <v>FABRICA DE ALIMENTOS SANTA CLARA S.A</v>
      </c>
      <c r="S4068" s="5" t="e">
        <f t="shared" si="63"/>
        <v>#VALUE!</v>
      </c>
    </row>
    <row r="4069" spans="1:19" x14ac:dyDescent="0.2">
      <c r="A4069" s="7">
        <v>44201</v>
      </c>
      <c r="B4069" s="1" t="s">
        <v>13888</v>
      </c>
      <c r="C4069" s="1" t="s">
        <v>13889</v>
      </c>
      <c r="D4069" s="1" t="s">
        <v>1621</v>
      </c>
      <c r="E4069" s="1" t="s">
        <v>13890</v>
      </c>
      <c r="F4069" s="7" t="s">
        <v>13891</v>
      </c>
      <c r="G4069" s="1" t="s">
        <v>142</v>
      </c>
      <c r="H4069" s="5">
        <v>611050</v>
      </c>
      <c r="I4069" s="1">
        <v>1</v>
      </c>
      <c r="J4069" s="1" t="s">
        <v>1120</v>
      </c>
      <c r="K4069" s="1" t="s">
        <v>146</v>
      </c>
      <c r="L4069" s="1">
        <v>5</v>
      </c>
      <c r="M4069" s="1" t="s">
        <v>4916</v>
      </c>
      <c r="N4069" s="1" t="s">
        <v>2316</v>
      </c>
      <c r="O4069" s="1">
        <v>1</v>
      </c>
      <c r="P4069" s="1" t="s">
        <v>2316</v>
      </c>
      <c r="Q4069" s="1">
        <v>611050</v>
      </c>
      <c r="R4069" s="1" t="str">
        <f>IFERROR(VLOOKUP(K4069,Proveedores!$A$2:$B$500,2,0),"Agregar")</f>
        <v>SUIZO ARGENTINA S.A.</v>
      </c>
      <c r="S4069" s="5">
        <f t="shared" si="63"/>
        <v>611050</v>
      </c>
    </row>
    <row r="4070" spans="1:19" x14ac:dyDescent="0.2">
      <c r="A4070" s="7">
        <v>44201</v>
      </c>
      <c r="B4070" s="1" t="s">
        <v>13892</v>
      </c>
      <c r="C4070" s="1" t="s">
        <v>13893</v>
      </c>
      <c r="D4070" s="1" t="s">
        <v>1621</v>
      </c>
      <c r="E4070" s="1" t="s">
        <v>13894</v>
      </c>
      <c r="F4070" s="7" t="s">
        <v>13836</v>
      </c>
      <c r="G4070" s="1" t="s">
        <v>971</v>
      </c>
      <c r="H4070" s="5">
        <v>52000</v>
      </c>
      <c r="I4070" s="1" t="s">
        <v>13895</v>
      </c>
      <c r="J4070" s="1" t="s">
        <v>13896</v>
      </c>
      <c r="K4070" s="1" t="s">
        <v>973</v>
      </c>
      <c r="L4070" s="1">
        <v>1</v>
      </c>
      <c r="M4070" s="1">
        <v>1</v>
      </c>
      <c r="N4070" s="1" t="s">
        <v>4064</v>
      </c>
      <c r="O4070" s="1">
        <v>1</v>
      </c>
      <c r="P4070" s="1">
        <v>1</v>
      </c>
      <c r="Q4070" s="1">
        <v>52000</v>
      </c>
      <c r="R4070" s="1" t="str">
        <f>IFERROR(VLOOKUP(K4070,Proveedores!$A$2:$B$500,2,0),"Agregar")</f>
        <v>Angeleri y Asociados S.A.</v>
      </c>
      <c r="S4070" s="5">
        <f t="shared" si="63"/>
        <v>52000</v>
      </c>
    </row>
    <row r="4071" spans="1:19" x14ac:dyDescent="0.2">
      <c r="A4071" s="7">
        <v>44203</v>
      </c>
      <c r="B4071" s="1" t="s">
        <v>13897</v>
      </c>
      <c r="C4071" s="1" t="s">
        <v>13898</v>
      </c>
      <c r="D4071" s="1" t="s">
        <v>1621</v>
      </c>
      <c r="E4071" s="1" t="s">
        <v>13899</v>
      </c>
      <c r="F4071" s="7" t="s">
        <v>13900</v>
      </c>
      <c r="G4071" s="1" t="s">
        <v>601</v>
      </c>
      <c r="H4071" s="5">
        <v>112224.15</v>
      </c>
      <c r="I4071" s="1" t="s">
        <v>13901</v>
      </c>
      <c r="J4071" s="1" t="s">
        <v>602</v>
      </c>
      <c r="K4071" s="1" t="s">
        <v>12282</v>
      </c>
      <c r="L4071" s="1">
        <v>1</v>
      </c>
      <c r="M4071" s="1">
        <v>401200</v>
      </c>
      <c r="N4071" s="1" t="s">
        <v>12283</v>
      </c>
      <c r="O4071" s="1">
        <v>1826.87</v>
      </c>
      <c r="P4071" s="1" t="s">
        <v>12284</v>
      </c>
      <c r="Q4071" s="1">
        <v>49.524749999999997</v>
      </c>
      <c r="R4071" s="1" t="str">
        <f>IFERROR(VLOOKUP(K4071,Proveedores!$A$2:$B$500,2,0),"Agregar")</f>
        <v>YPF S.A.</v>
      </c>
      <c r="S4071" s="5">
        <f t="shared" si="63"/>
        <v>90475.280032499984</v>
      </c>
    </row>
    <row r="4072" spans="1:19" x14ac:dyDescent="0.2">
      <c r="A4072" s="7">
        <v>44203</v>
      </c>
      <c r="B4072" s="1" t="s">
        <v>13902</v>
      </c>
      <c r="C4072" s="1" t="s">
        <v>13903</v>
      </c>
      <c r="D4072" s="1" t="s">
        <v>1621</v>
      </c>
      <c r="E4072" s="1" t="s">
        <v>13904</v>
      </c>
      <c r="F4072" s="7" t="s">
        <v>13905</v>
      </c>
      <c r="G4072" s="1" t="s">
        <v>999</v>
      </c>
      <c r="H4072" s="5">
        <v>570000</v>
      </c>
      <c r="I4072" s="1" t="s">
        <v>13906</v>
      </c>
      <c r="J4072" s="1" t="s">
        <v>1378</v>
      </c>
      <c r="K4072" s="1" t="s">
        <v>13907</v>
      </c>
      <c r="L4072" s="1">
        <v>1</v>
      </c>
      <c r="M4072" s="1">
        <v>1</v>
      </c>
      <c r="N4072" s="1" t="s">
        <v>12886</v>
      </c>
      <c r="O4072" s="1">
        <v>1</v>
      </c>
      <c r="P4072" s="1">
        <v>1</v>
      </c>
      <c r="Q4072" s="1" t="s">
        <v>13908</v>
      </c>
      <c r="R4072" s="1" t="str">
        <f>IFERROR(VLOOKUP(K4072,Proveedores!$A$2:$B$500,2,0),"Agregar")</f>
        <v>HABITAT ECOLOGICO SA</v>
      </c>
      <c r="S4072" s="5" t="e">
        <f t="shared" si="63"/>
        <v>#VALUE!</v>
      </c>
    </row>
    <row r="4073" spans="1:19" x14ac:dyDescent="0.2">
      <c r="A4073" s="7">
        <v>44203</v>
      </c>
      <c r="B4073" s="1" t="s">
        <v>13909</v>
      </c>
      <c r="C4073" s="1" t="s">
        <v>13910</v>
      </c>
      <c r="D4073" s="1" t="s">
        <v>1621</v>
      </c>
      <c r="E4073" s="1" t="s">
        <v>13911</v>
      </c>
      <c r="F4073" s="7" t="s">
        <v>13905</v>
      </c>
      <c r="G4073" s="1" t="s">
        <v>999</v>
      </c>
      <c r="H4073" s="5">
        <v>3800000</v>
      </c>
      <c r="I4073" s="1" t="s">
        <v>12738</v>
      </c>
      <c r="J4073" s="1" t="s">
        <v>1000</v>
      </c>
      <c r="K4073" s="1" t="s">
        <v>13907</v>
      </c>
      <c r="L4073" s="1">
        <v>1</v>
      </c>
      <c r="M4073" s="1">
        <v>1</v>
      </c>
      <c r="N4073" s="1" t="s">
        <v>12886</v>
      </c>
      <c r="O4073" s="1">
        <v>1</v>
      </c>
      <c r="P4073" s="1">
        <v>1</v>
      </c>
      <c r="Q4073" s="1" t="s">
        <v>13912</v>
      </c>
      <c r="R4073" s="1" t="str">
        <f>IFERROR(VLOOKUP(K4073,Proveedores!$A$2:$B$500,2,0),"Agregar")</f>
        <v>HABITAT ECOLOGICO SA</v>
      </c>
      <c r="S4073" s="5" t="e">
        <f t="shared" si="63"/>
        <v>#VALUE!</v>
      </c>
    </row>
    <row r="4074" spans="1:19" x14ac:dyDescent="0.2">
      <c r="A4074" s="7">
        <v>44203</v>
      </c>
      <c r="B4074" s="1" t="s">
        <v>13913</v>
      </c>
      <c r="C4074" s="1" t="s">
        <v>13914</v>
      </c>
      <c r="D4074" s="1" t="s">
        <v>1621</v>
      </c>
      <c r="E4074" s="1" t="s">
        <v>13915</v>
      </c>
      <c r="F4074" s="7" t="s">
        <v>13905</v>
      </c>
      <c r="G4074" s="1" t="s">
        <v>9</v>
      </c>
      <c r="H4074" s="5">
        <v>16240000</v>
      </c>
      <c r="I4074" s="1" t="s">
        <v>13916</v>
      </c>
      <c r="J4074" s="1" t="s">
        <v>16</v>
      </c>
      <c r="K4074" s="1" t="s">
        <v>13917</v>
      </c>
      <c r="L4074" s="1">
        <v>49</v>
      </c>
      <c r="M4074" s="1" t="s">
        <v>13753</v>
      </c>
      <c r="N4074" s="1" t="s">
        <v>13918</v>
      </c>
      <c r="O4074" s="1">
        <v>116000</v>
      </c>
      <c r="P4074" s="1" t="s">
        <v>1665</v>
      </c>
      <c r="Q4074" s="1">
        <v>140</v>
      </c>
      <c r="R4074" s="1" t="str">
        <f>IFERROR(VLOOKUP(K4074,Proveedores!$A$2:$B$500,2,0),"Agregar")</f>
        <v>COOPERATIVA DE TRABAJO MANOS BERISSENSES LIMITADA</v>
      </c>
      <c r="S4074" s="5">
        <f t="shared" si="63"/>
        <v>16240000</v>
      </c>
    </row>
    <row r="4075" spans="1:19" x14ac:dyDescent="0.2">
      <c r="A4075" s="7">
        <v>44204.396828703706</v>
      </c>
      <c r="B4075" s="1" t="s">
        <v>13919</v>
      </c>
      <c r="C4075" s="1" t="s">
        <v>13920</v>
      </c>
      <c r="D4075" s="1" t="s">
        <v>1621</v>
      </c>
      <c r="E4075" s="1" t="s">
        <v>13921</v>
      </c>
      <c r="F4075" s="7">
        <v>44203</v>
      </c>
      <c r="G4075" s="1" t="s">
        <v>8728</v>
      </c>
      <c r="H4075" s="5">
        <v>18904880</v>
      </c>
      <c r="I4075" s="1">
        <v>2250</v>
      </c>
      <c r="J4075" s="1" t="s">
        <v>13922</v>
      </c>
      <c r="K4075" s="1" t="s">
        <v>9378</v>
      </c>
      <c r="L4075" s="1" t="s">
        <v>13923</v>
      </c>
      <c r="M4075" s="1">
        <v>1</v>
      </c>
      <c r="N4075" s="1" t="s">
        <v>9380</v>
      </c>
      <c r="O4075" s="1">
        <v>493600</v>
      </c>
      <c r="P4075" s="1" t="s">
        <v>1665</v>
      </c>
      <c r="Q4075" s="1" t="s">
        <v>12304</v>
      </c>
      <c r="R4075" s="1" t="str">
        <f>IFERROR(VLOOKUP(K4075,Proveedores!$A$2:$B$500,2,0),"Agregar")</f>
        <v>BIO PROTEC SRL</v>
      </c>
      <c r="S4075" s="5" t="e">
        <f t="shared" si="63"/>
        <v>#VALUE!</v>
      </c>
    </row>
    <row r="4076" spans="1:19" x14ac:dyDescent="0.2">
      <c r="A4076" s="7">
        <v>44204.538541666669</v>
      </c>
      <c r="B4076" s="1" t="s">
        <v>13924</v>
      </c>
      <c r="C4076" s="1" t="s">
        <v>13925</v>
      </c>
      <c r="D4076" s="1" t="s">
        <v>1621</v>
      </c>
      <c r="E4076" s="1" t="s">
        <v>13926</v>
      </c>
      <c r="F4076" s="7">
        <v>44204</v>
      </c>
      <c r="G4076" s="1" t="s">
        <v>1245</v>
      </c>
      <c r="H4076" s="5">
        <v>14489400</v>
      </c>
      <c r="I4076" s="1">
        <v>13780</v>
      </c>
      <c r="J4076" s="1" t="s">
        <v>1249</v>
      </c>
      <c r="K4076" s="1" t="s">
        <v>713</v>
      </c>
      <c r="L4076" s="1">
        <v>3</v>
      </c>
      <c r="M4076" s="1" t="s">
        <v>13376</v>
      </c>
      <c r="N4076" s="1" t="s">
        <v>3594</v>
      </c>
      <c r="O4076" s="1">
        <v>779000</v>
      </c>
      <c r="P4076" s="1" t="s">
        <v>1665</v>
      </c>
      <c r="Q4076" s="1" t="s">
        <v>13377</v>
      </c>
      <c r="R4076" s="1" t="str">
        <f>IFERROR(VLOOKUP(K4076,Proveedores!$A$2:$B$500,2,0),"Agregar")</f>
        <v>FERAVAL S.A.</v>
      </c>
      <c r="S4076" s="5" t="e">
        <f t="shared" si="63"/>
        <v>#VALUE!</v>
      </c>
    </row>
    <row r="4077" spans="1:19" x14ac:dyDescent="0.2">
      <c r="A4077" s="7">
        <v>44204.675312500003</v>
      </c>
      <c r="B4077" s="1" t="s">
        <v>13927</v>
      </c>
      <c r="C4077" s="1" t="s">
        <v>13928</v>
      </c>
      <c r="D4077" s="1" t="s">
        <v>1621</v>
      </c>
      <c r="E4077" s="1" t="s">
        <v>13929</v>
      </c>
      <c r="F4077" s="7">
        <v>44203</v>
      </c>
      <c r="G4077" s="1" t="s">
        <v>9</v>
      </c>
      <c r="H4077" s="5">
        <v>5500000</v>
      </c>
      <c r="I4077" s="1">
        <v>2528</v>
      </c>
      <c r="J4077" s="1" t="s">
        <v>13</v>
      </c>
      <c r="K4077" s="1" t="s">
        <v>1441</v>
      </c>
      <c r="L4077" s="1">
        <v>26</v>
      </c>
      <c r="M4077" s="1" t="s">
        <v>13930</v>
      </c>
      <c r="N4077" s="1" t="s">
        <v>13931</v>
      </c>
      <c r="O4077" s="1">
        <v>20000</v>
      </c>
      <c r="P4077" s="1" t="s">
        <v>1892</v>
      </c>
      <c r="Q4077" s="1">
        <v>110</v>
      </c>
      <c r="R4077" s="1" t="str">
        <f>IFERROR(VLOOKUP(K4077,Proveedores!$A$2:$B$500,2,0),"Agregar")</f>
        <v>LECTUS S.A.</v>
      </c>
      <c r="S4077" s="5">
        <f t="shared" si="63"/>
        <v>2200000</v>
      </c>
    </row>
    <row r="4078" spans="1:19" x14ac:dyDescent="0.2">
      <c r="A4078" s="7">
        <v>44204.675312500003</v>
      </c>
      <c r="B4078" s="1" t="s">
        <v>13927</v>
      </c>
      <c r="C4078" s="1" t="s">
        <v>13928</v>
      </c>
      <c r="D4078" s="1" t="s">
        <v>1621</v>
      </c>
      <c r="E4078" s="1" t="s">
        <v>13929</v>
      </c>
      <c r="F4078" s="7">
        <v>44203</v>
      </c>
      <c r="G4078" s="1" t="s">
        <v>9</v>
      </c>
      <c r="H4078" s="5">
        <v>5500000</v>
      </c>
      <c r="I4078" s="1">
        <v>2528</v>
      </c>
      <c r="J4078" s="1" t="s">
        <v>13</v>
      </c>
      <c r="K4078" s="1" t="s">
        <v>1441</v>
      </c>
      <c r="L4078" s="1">
        <v>60</v>
      </c>
      <c r="M4078" s="1" t="s">
        <v>13930</v>
      </c>
      <c r="N4078" s="1" t="s">
        <v>13931</v>
      </c>
      <c r="O4078" s="1">
        <v>30000</v>
      </c>
      <c r="P4078" s="1" t="s">
        <v>1892</v>
      </c>
      <c r="Q4078" s="1">
        <v>110</v>
      </c>
      <c r="R4078" s="1" t="str">
        <f>IFERROR(VLOOKUP(K4078,Proveedores!$A$2:$B$500,2,0),"Agregar")</f>
        <v>LECTUS S.A.</v>
      </c>
      <c r="S4078" s="5">
        <f t="shared" si="63"/>
        <v>3300000</v>
      </c>
    </row>
    <row r="4079" spans="1:19" x14ac:dyDescent="0.2">
      <c r="A4079" s="7">
        <v>44204.692858796298</v>
      </c>
      <c r="B4079" s="1" t="s">
        <v>13932</v>
      </c>
      <c r="C4079" s="1" t="s">
        <v>13933</v>
      </c>
      <c r="D4079" s="1" t="s">
        <v>1621</v>
      </c>
      <c r="E4079" s="1">
        <v>6859</v>
      </c>
      <c r="F4079" s="7">
        <v>44187</v>
      </c>
      <c r="G4079" s="1" t="s">
        <v>13396</v>
      </c>
      <c r="H4079" s="5">
        <v>1792560</v>
      </c>
      <c r="I4079" s="1">
        <v>2482</v>
      </c>
      <c r="J4079" s="1" t="s">
        <v>13810</v>
      </c>
      <c r="K4079" s="1" t="s">
        <v>6907</v>
      </c>
      <c r="L4079" s="1">
        <v>1</v>
      </c>
      <c r="M4079" s="1" t="s">
        <v>2521</v>
      </c>
      <c r="N4079" s="1" t="s">
        <v>4511</v>
      </c>
      <c r="O4079" s="1">
        <v>2100</v>
      </c>
      <c r="P4079" s="1" t="s">
        <v>2391</v>
      </c>
      <c r="Q4079" s="1" t="s">
        <v>13934</v>
      </c>
      <c r="R4079" s="1" t="str">
        <f>IFERROR(VLOOKUP(K4079,Proveedores!$A$2:$B$500,2,0),"Agregar")</f>
        <v>KOPELCO S.A.</v>
      </c>
      <c r="S4079" s="5" t="e">
        <f t="shared" si="63"/>
        <v>#VALUE!</v>
      </c>
    </row>
    <row r="4080" spans="1:19" x14ac:dyDescent="0.2">
      <c r="A4080" s="7">
        <v>44204.730208333334</v>
      </c>
      <c r="B4080" s="1" t="s">
        <v>13935</v>
      </c>
      <c r="C4080" s="1" t="s">
        <v>13936</v>
      </c>
      <c r="D4080" s="1" t="s">
        <v>1621</v>
      </c>
      <c r="E4080" s="1" t="s">
        <v>13937</v>
      </c>
      <c r="F4080" s="7">
        <v>44204</v>
      </c>
      <c r="G4080" s="1" t="s">
        <v>5194</v>
      </c>
      <c r="H4080" s="5">
        <v>1881900</v>
      </c>
      <c r="I4080" s="1">
        <v>2497</v>
      </c>
      <c r="J4080" s="1" t="s">
        <v>1228</v>
      </c>
      <c r="K4080" s="1" t="s">
        <v>6776</v>
      </c>
      <c r="L4080" s="1">
        <v>3</v>
      </c>
      <c r="M4080" s="1" t="s">
        <v>5197</v>
      </c>
      <c r="N4080" s="1" t="s">
        <v>13938</v>
      </c>
      <c r="O4080" s="1">
        <v>270000</v>
      </c>
      <c r="P4080" s="1" t="s">
        <v>1892</v>
      </c>
      <c r="Q4080" s="1">
        <v>6.97</v>
      </c>
      <c r="R4080" s="1" t="str">
        <f>IFERROR(VLOOKUP(K4080,Proveedores!$A$2:$B$500,2,0),"Agregar")</f>
        <v>Euro Swiss SA</v>
      </c>
      <c r="S4080" s="5">
        <f t="shared" si="63"/>
        <v>1881900</v>
      </c>
    </row>
    <row r="4081" spans="1:19" x14ac:dyDescent="0.2">
      <c r="A4081" s="7">
        <v>44204.792766203704</v>
      </c>
      <c r="B4081" s="1" t="s">
        <v>13939</v>
      </c>
      <c r="C4081" s="1" t="s">
        <v>13940</v>
      </c>
      <c r="D4081" s="1" t="s">
        <v>1713</v>
      </c>
      <c r="E4081" s="1" t="s">
        <v>13941</v>
      </c>
      <c r="F4081" s="7">
        <v>44204</v>
      </c>
      <c r="G4081" s="1" t="s">
        <v>8644</v>
      </c>
      <c r="H4081" s="5">
        <v>290400</v>
      </c>
      <c r="I4081" s="1" t="s">
        <v>8767</v>
      </c>
      <c r="J4081" s="1" t="s">
        <v>13121</v>
      </c>
      <c r="K4081" s="1" t="s">
        <v>8843</v>
      </c>
      <c r="L4081" s="1" t="s">
        <v>11302</v>
      </c>
      <c r="M4081" s="1" t="s">
        <v>11303</v>
      </c>
      <c r="N4081" s="1" t="s">
        <v>13942</v>
      </c>
      <c r="O4081" s="1">
        <v>2000</v>
      </c>
      <c r="P4081" s="1" t="s">
        <v>7528</v>
      </c>
      <c r="Q4081" s="1" t="s">
        <v>12395</v>
      </c>
      <c r="R4081" s="1" t="str">
        <f>IFERROR(VLOOKUP(K4081,Proveedores!$A$2:$B$500,2,0),"Agregar")</f>
        <v>FORMAS PUBLICITARIAS SA</v>
      </c>
      <c r="S4081" s="5" t="e">
        <f t="shared" si="63"/>
        <v>#VALUE!</v>
      </c>
    </row>
    <row r="4082" spans="1:19" x14ac:dyDescent="0.2">
      <c r="A4082" s="7">
        <v>44207.40221064815</v>
      </c>
      <c r="B4082" s="1" t="s">
        <v>13943</v>
      </c>
      <c r="C4082" s="1" t="s">
        <v>13944</v>
      </c>
      <c r="D4082" s="1" t="s">
        <v>1621</v>
      </c>
      <c r="E4082" s="1" t="s">
        <v>13945</v>
      </c>
      <c r="F4082" s="7">
        <v>44193</v>
      </c>
      <c r="G4082" s="1" t="s">
        <v>968</v>
      </c>
      <c r="H4082" s="5">
        <v>2162843.2000000002</v>
      </c>
      <c r="I4082" s="1">
        <v>10</v>
      </c>
      <c r="J4082" s="1" t="s">
        <v>969</v>
      </c>
      <c r="K4082" s="1" t="s">
        <v>6287</v>
      </c>
      <c r="L4082" s="1">
        <v>3</v>
      </c>
      <c r="M4082" s="1" t="s">
        <v>6154</v>
      </c>
      <c r="N4082" s="1" t="s">
        <v>13946</v>
      </c>
      <c r="O4082" s="1">
        <v>53272</v>
      </c>
      <c r="P4082" s="1" t="s">
        <v>1892</v>
      </c>
      <c r="Q4082" s="1" t="s">
        <v>13479</v>
      </c>
      <c r="R4082" s="1" t="str">
        <f>IFERROR(VLOOKUP(K4082,Proveedores!$A$2:$B$500,2,0),"Agregar")</f>
        <v>LAB.ESPECIALIDADES MEDICINALES SOC.DEL ESTADO</v>
      </c>
      <c r="S4082" s="5" t="e">
        <f t="shared" si="63"/>
        <v>#VALUE!</v>
      </c>
    </row>
    <row r="4083" spans="1:19" x14ac:dyDescent="0.2">
      <c r="A4083" s="7">
        <v>44207.441990740743</v>
      </c>
      <c r="B4083" s="1" t="s">
        <v>13947</v>
      </c>
      <c r="C4083" s="1" t="s">
        <v>13948</v>
      </c>
      <c r="D4083" s="1" t="s">
        <v>1621</v>
      </c>
      <c r="E4083" s="1">
        <v>31200006404</v>
      </c>
      <c r="F4083" s="7">
        <v>44181</v>
      </c>
      <c r="G4083" s="1" t="s">
        <v>692</v>
      </c>
      <c r="H4083" s="5">
        <v>3912618.6</v>
      </c>
      <c r="I4083" s="1">
        <v>2472</v>
      </c>
      <c r="J4083" s="1" t="s">
        <v>1259</v>
      </c>
      <c r="K4083" s="1" t="s">
        <v>4348</v>
      </c>
      <c r="L4083" s="1">
        <v>44</v>
      </c>
      <c r="M4083" s="1" t="s">
        <v>3614</v>
      </c>
      <c r="N4083" s="1" t="s">
        <v>6256</v>
      </c>
      <c r="O4083" s="1">
        <v>1976070</v>
      </c>
      <c r="P4083" s="1" t="s">
        <v>1917</v>
      </c>
      <c r="Q4083" s="1">
        <v>1.98</v>
      </c>
      <c r="R4083" s="1" t="str">
        <f>IFERROR(VLOOKUP(K4083,Proveedores!$A$2:$B$500,2,0),"Agregar")</f>
        <v>MICROSULES ARGENTINA SA de SCIIA</v>
      </c>
      <c r="S4083" s="5">
        <f t="shared" si="63"/>
        <v>3912618.6</v>
      </c>
    </row>
    <row r="4084" spans="1:19" x14ac:dyDescent="0.2">
      <c r="A4084" s="7">
        <v>44207.442094907405</v>
      </c>
      <c r="B4084" s="1" t="s">
        <v>13949</v>
      </c>
      <c r="C4084" s="1" t="s">
        <v>13950</v>
      </c>
      <c r="D4084" s="1" t="s">
        <v>1621</v>
      </c>
      <c r="E4084" s="1" t="s">
        <v>13951</v>
      </c>
      <c r="F4084" s="7">
        <v>44194</v>
      </c>
      <c r="G4084" s="1" t="s">
        <v>9</v>
      </c>
      <c r="H4084" s="5">
        <v>38025000</v>
      </c>
      <c r="I4084" s="1" t="s">
        <v>13952</v>
      </c>
      <c r="J4084" s="1" t="s">
        <v>17</v>
      </c>
      <c r="K4084" s="1" t="s">
        <v>1251</v>
      </c>
      <c r="L4084" s="1" t="s">
        <v>13953</v>
      </c>
      <c r="M4084" s="1" t="s">
        <v>9951</v>
      </c>
      <c r="N4084" s="1" t="s">
        <v>13954</v>
      </c>
      <c r="O4084" s="1">
        <v>1950000</v>
      </c>
      <c r="P4084" s="1" t="s">
        <v>1665</v>
      </c>
      <c r="Q4084" s="1" t="s">
        <v>13955</v>
      </c>
      <c r="R4084" s="1" t="str">
        <f>IFERROR(VLOOKUP(K4084,Proveedores!$A$2:$B$500,2,0),"Agregar")</f>
        <v>ALFARMA SRL</v>
      </c>
      <c r="S4084" s="5" t="e">
        <f t="shared" si="63"/>
        <v>#VALUE!</v>
      </c>
    </row>
    <row r="4085" spans="1:19" x14ac:dyDescent="0.2">
      <c r="A4085" s="7">
        <v>44207.471759259257</v>
      </c>
      <c r="B4085" s="1" t="s">
        <v>13956</v>
      </c>
      <c r="C4085" s="1" t="s">
        <v>13957</v>
      </c>
      <c r="D4085" s="1" t="s">
        <v>1621</v>
      </c>
      <c r="E4085" s="1" t="s">
        <v>13958</v>
      </c>
      <c r="F4085" s="7">
        <v>44195</v>
      </c>
      <c r="G4085" s="1" t="s">
        <v>9</v>
      </c>
      <c r="H4085" s="5">
        <v>19504875</v>
      </c>
      <c r="I4085" s="1" t="s">
        <v>13959</v>
      </c>
      <c r="J4085" s="1" t="s">
        <v>17</v>
      </c>
      <c r="K4085" s="1" t="s">
        <v>1251</v>
      </c>
      <c r="L4085" s="1" t="s">
        <v>13953</v>
      </c>
      <c r="M4085" s="1" t="s">
        <v>9951</v>
      </c>
      <c r="N4085" s="1" t="s">
        <v>13954</v>
      </c>
      <c r="O4085" s="1">
        <v>1000250</v>
      </c>
      <c r="P4085" s="1" t="s">
        <v>1665</v>
      </c>
      <c r="Q4085" s="1" t="s">
        <v>13955</v>
      </c>
      <c r="R4085" s="1" t="str">
        <f>IFERROR(VLOOKUP(K4085,Proveedores!$A$2:$B$500,2,0),"Agregar")</f>
        <v>ALFARMA SRL</v>
      </c>
      <c r="S4085" s="5" t="e">
        <f t="shared" si="63"/>
        <v>#VALUE!</v>
      </c>
    </row>
    <row r="4086" spans="1:19" x14ac:dyDescent="0.2">
      <c r="A4086" s="7">
        <v>44207.485960648148</v>
      </c>
      <c r="B4086" s="1" t="s">
        <v>13960</v>
      </c>
      <c r="C4086" s="1" t="s">
        <v>13961</v>
      </c>
      <c r="D4086" s="1" t="s">
        <v>1621</v>
      </c>
      <c r="E4086" s="1" t="s">
        <v>13962</v>
      </c>
      <c r="F4086" s="7">
        <v>44182</v>
      </c>
      <c r="G4086" s="1" t="s">
        <v>1338</v>
      </c>
      <c r="H4086" s="5">
        <v>13030200</v>
      </c>
      <c r="I4086" s="1">
        <v>1</v>
      </c>
      <c r="J4086" s="1" t="s">
        <v>1339</v>
      </c>
      <c r="K4086" s="1" t="s">
        <v>676</v>
      </c>
      <c r="L4086" s="1">
        <v>1</v>
      </c>
      <c r="M4086" s="1" t="s">
        <v>13963</v>
      </c>
      <c r="N4086" s="1" t="s">
        <v>13964</v>
      </c>
      <c r="O4086" s="1">
        <v>54000</v>
      </c>
      <c r="P4086" s="1" t="s">
        <v>1892</v>
      </c>
      <c r="Q4086" s="1">
        <v>241.3</v>
      </c>
      <c r="R4086" s="1" t="str">
        <f>IFERROR(VLOOKUP(K4086,Proveedores!$A$2:$B$500,2,0),"Agregar")</f>
        <v>GLAXOSMITHKLINE ARGENTINA S.A.</v>
      </c>
      <c r="S4086" s="5">
        <f t="shared" si="63"/>
        <v>13030200</v>
      </c>
    </row>
    <row r="4087" spans="1:19" x14ac:dyDescent="0.2">
      <c r="A4087" s="7">
        <v>44207.594178240739</v>
      </c>
      <c r="B4087" s="1" t="s">
        <v>13965</v>
      </c>
      <c r="C4087" s="1" t="s">
        <v>13966</v>
      </c>
      <c r="D4087" s="1" t="s">
        <v>1621</v>
      </c>
      <c r="E4087" s="1" t="s">
        <v>13967</v>
      </c>
      <c r="F4087" s="7">
        <v>44196</v>
      </c>
      <c r="G4087" s="1" t="s">
        <v>759</v>
      </c>
      <c r="H4087" s="5">
        <v>12793095.01</v>
      </c>
      <c r="I4087" s="1">
        <v>1111</v>
      </c>
      <c r="J4087" s="1" t="s">
        <v>763</v>
      </c>
      <c r="K4087" s="1" t="s">
        <v>7912</v>
      </c>
      <c r="L4087" s="1">
        <v>7</v>
      </c>
      <c r="M4087" s="1" t="s">
        <v>2315</v>
      </c>
      <c r="N4087" s="1" t="s">
        <v>12235</v>
      </c>
      <c r="O4087" s="1">
        <v>5100</v>
      </c>
      <c r="P4087" s="1" t="s">
        <v>7907</v>
      </c>
      <c r="Q4087" s="1" t="s">
        <v>12484</v>
      </c>
      <c r="R4087" s="1" t="str">
        <f>IFERROR(VLOOKUP(K4087,Proveedores!$A$2:$B$500,2,0),"Agregar")</f>
        <v>CORREO OFICIAL DE LA REPÚBLICA ARGENTINA S.A..</v>
      </c>
      <c r="S4087" s="5" t="e">
        <f t="shared" si="63"/>
        <v>#VALUE!</v>
      </c>
    </row>
    <row r="4088" spans="1:19" x14ac:dyDescent="0.2">
      <c r="A4088" s="7">
        <v>44207.597719907404</v>
      </c>
      <c r="B4088" s="1" t="s">
        <v>13968</v>
      </c>
      <c r="C4088" s="1" t="s">
        <v>13969</v>
      </c>
      <c r="D4088" s="1" t="s">
        <v>1621</v>
      </c>
      <c r="E4088" s="1" t="s">
        <v>13970</v>
      </c>
      <c r="F4088" s="7">
        <v>44561</v>
      </c>
      <c r="G4088" s="1" t="s">
        <v>759</v>
      </c>
      <c r="H4088" s="5">
        <v>2335366.9500000002</v>
      </c>
      <c r="I4088" s="1">
        <v>1111</v>
      </c>
      <c r="J4088" s="1" t="s">
        <v>763</v>
      </c>
      <c r="K4088" s="1" t="s">
        <v>7912</v>
      </c>
      <c r="L4088" s="1">
        <v>7</v>
      </c>
      <c r="M4088" s="1" t="s">
        <v>2315</v>
      </c>
      <c r="N4088" s="1" t="s">
        <v>12235</v>
      </c>
      <c r="O4088" s="1">
        <v>931</v>
      </c>
      <c r="P4088" s="1" t="s">
        <v>7907</v>
      </c>
      <c r="Q4088" s="1" t="s">
        <v>12484</v>
      </c>
      <c r="R4088" s="1" t="str">
        <f>IFERROR(VLOOKUP(K4088,Proveedores!$A$2:$B$500,2,0),"Agregar")</f>
        <v>CORREO OFICIAL DE LA REPÚBLICA ARGENTINA S.A..</v>
      </c>
      <c r="S4088" s="5" t="e">
        <f t="shared" si="63"/>
        <v>#VALUE!</v>
      </c>
    </row>
    <row r="4089" spans="1:19" x14ac:dyDescent="0.2">
      <c r="A4089" s="7">
        <v>44207.677835648145</v>
      </c>
      <c r="B4089" s="1" t="s">
        <v>13971</v>
      </c>
      <c r="C4089" s="1" t="s">
        <v>13972</v>
      </c>
      <c r="D4089" s="1" t="s">
        <v>1713</v>
      </c>
      <c r="E4089" s="1" t="s">
        <v>13973</v>
      </c>
      <c r="F4089" s="7">
        <v>44180</v>
      </c>
      <c r="G4089" s="1" t="s">
        <v>12450</v>
      </c>
      <c r="H4089" s="5">
        <v>17.72</v>
      </c>
      <c r="I4089" s="1">
        <v>2477</v>
      </c>
      <c r="J4089" s="1" t="s">
        <v>1284</v>
      </c>
      <c r="K4089" s="1" t="s">
        <v>4414</v>
      </c>
      <c r="L4089" s="1">
        <v>1</v>
      </c>
      <c r="M4089" s="1" t="s">
        <v>11106</v>
      </c>
      <c r="N4089" s="1" t="s">
        <v>7158</v>
      </c>
      <c r="O4089" s="1">
        <v>412500</v>
      </c>
      <c r="P4089" s="1" t="s">
        <v>4989</v>
      </c>
      <c r="Q4089" s="1">
        <v>19.399999999999999</v>
      </c>
      <c r="R4089" s="1" t="str">
        <f>IFERROR(VLOOKUP(K4089,Proveedores!$A$2:$B$500,2,0),"Agregar")</f>
        <v>NOVARTIS ARGENTINA SA</v>
      </c>
      <c r="S4089" s="5">
        <f t="shared" si="63"/>
        <v>8002499.9999999991</v>
      </c>
    </row>
    <row r="4090" spans="1:19" x14ac:dyDescent="0.2">
      <c r="A4090" s="7">
        <v>44207.697291666664</v>
      </c>
      <c r="B4090" s="1" t="s">
        <v>13974</v>
      </c>
      <c r="C4090" s="1" t="s">
        <v>13975</v>
      </c>
      <c r="D4090" s="1" t="s">
        <v>1713</v>
      </c>
      <c r="E4090" s="1" t="s">
        <v>13976</v>
      </c>
      <c r="F4090" s="7">
        <v>44180</v>
      </c>
      <c r="G4090" s="1" t="s">
        <v>12450</v>
      </c>
      <c r="H4090" s="5">
        <v>8.08</v>
      </c>
      <c r="I4090" s="1">
        <v>2478</v>
      </c>
      <c r="J4090" s="1" t="s">
        <v>1284</v>
      </c>
      <c r="K4090" s="1" t="s">
        <v>4414</v>
      </c>
      <c r="L4090" s="1">
        <v>1</v>
      </c>
      <c r="M4090" s="1" t="s">
        <v>11106</v>
      </c>
      <c r="N4090" s="1" t="s">
        <v>7158</v>
      </c>
      <c r="O4090" s="1">
        <v>412500</v>
      </c>
      <c r="P4090" s="1" t="s">
        <v>4989</v>
      </c>
      <c r="Q4090" s="1">
        <v>19.399999999999999</v>
      </c>
      <c r="R4090" s="1" t="str">
        <f>IFERROR(VLOOKUP(K4090,Proveedores!$A$2:$B$500,2,0),"Agregar")</f>
        <v>NOVARTIS ARGENTINA SA</v>
      </c>
      <c r="S4090" s="5">
        <f t="shared" si="63"/>
        <v>8002499.9999999991</v>
      </c>
    </row>
    <row r="4091" spans="1:19" x14ac:dyDescent="0.2">
      <c r="A4091" s="7">
        <v>44207.706226851849</v>
      </c>
      <c r="B4091" s="1" t="s">
        <v>13977</v>
      </c>
      <c r="C4091" s="1" t="s">
        <v>13978</v>
      </c>
      <c r="D4091" s="1" t="s">
        <v>1621</v>
      </c>
      <c r="E4091" s="1" t="s">
        <v>13979</v>
      </c>
      <c r="F4091" s="7">
        <v>44035</v>
      </c>
      <c r="G4091" s="1" t="s">
        <v>692</v>
      </c>
      <c r="H4091" s="5">
        <v>7281408</v>
      </c>
      <c r="I4091" s="1">
        <v>1237</v>
      </c>
      <c r="J4091" s="1" t="s">
        <v>703</v>
      </c>
      <c r="K4091" s="1" t="s">
        <v>620</v>
      </c>
      <c r="L4091" s="1">
        <v>6</v>
      </c>
      <c r="M4091" s="1" t="s">
        <v>3984</v>
      </c>
      <c r="N4091" s="1" t="s">
        <v>6917</v>
      </c>
      <c r="O4091" s="1">
        <v>72960</v>
      </c>
      <c r="P4091" s="1" t="s">
        <v>6556</v>
      </c>
      <c r="Q4091" s="1">
        <v>99.8</v>
      </c>
      <c r="R4091" s="1" t="str">
        <f>IFERROR(VLOOKUP(K4091,Proveedores!$A$2:$B$500,2,0),"Agregar")</f>
        <v>PHARMOS S.A.</v>
      </c>
      <c r="S4091" s="5">
        <f t="shared" si="63"/>
        <v>7281408</v>
      </c>
    </row>
    <row r="4092" spans="1:19" x14ac:dyDescent="0.2">
      <c r="A4092" s="7">
        <v>44207.712835648148</v>
      </c>
      <c r="B4092" s="1" t="s">
        <v>13980</v>
      </c>
      <c r="C4092" s="1" t="s">
        <v>13981</v>
      </c>
      <c r="D4092" s="1" t="s">
        <v>1621</v>
      </c>
      <c r="E4092" s="1">
        <v>312000063378</v>
      </c>
      <c r="F4092" s="7">
        <v>44166</v>
      </c>
      <c r="G4092" s="1" t="s">
        <v>692</v>
      </c>
      <c r="H4092" s="5">
        <v>935713.79999999993</v>
      </c>
      <c r="I4092" s="1">
        <v>2391</v>
      </c>
      <c r="J4092" s="1" t="s">
        <v>1259</v>
      </c>
      <c r="K4092" s="1" t="s">
        <v>4348</v>
      </c>
      <c r="L4092" s="1">
        <v>38</v>
      </c>
      <c r="M4092" s="1" t="s">
        <v>3940</v>
      </c>
      <c r="N4092" s="1" t="s">
        <v>6183</v>
      </c>
      <c r="O4092" s="1">
        <v>302820</v>
      </c>
      <c r="P4092" s="1" t="s">
        <v>1917</v>
      </c>
      <c r="Q4092" s="1">
        <v>3.09</v>
      </c>
      <c r="R4092" s="1" t="str">
        <f>IFERROR(VLOOKUP(K4092,Proveedores!$A$2:$B$500,2,0),"Agregar")</f>
        <v>MICROSULES ARGENTINA SA de SCIIA</v>
      </c>
      <c r="S4092" s="5">
        <f t="shared" si="63"/>
        <v>935713.79999999993</v>
      </c>
    </row>
    <row r="4093" spans="1:19" x14ac:dyDescent="0.2">
      <c r="A4093" s="7">
        <v>44207.730104166665</v>
      </c>
      <c r="B4093" s="1" t="s">
        <v>13982</v>
      </c>
      <c r="C4093" s="1" t="s">
        <v>13983</v>
      </c>
      <c r="D4093" s="1" t="s">
        <v>1713</v>
      </c>
      <c r="E4093" s="1" t="s">
        <v>13984</v>
      </c>
      <c r="F4093" s="7">
        <v>44180</v>
      </c>
      <c r="G4093" s="1" t="s">
        <v>1283</v>
      </c>
      <c r="H4093" s="5">
        <v>7.47</v>
      </c>
      <c r="I4093" s="1">
        <v>2479</v>
      </c>
      <c r="J4093" s="1" t="s">
        <v>1284</v>
      </c>
      <c r="K4093" s="1" t="s">
        <v>4414</v>
      </c>
      <c r="L4093" s="1">
        <v>2</v>
      </c>
      <c r="M4093" s="1" t="s">
        <v>4638</v>
      </c>
      <c r="N4093" s="1" t="s">
        <v>11252</v>
      </c>
      <c r="O4093" s="1">
        <v>2810500</v>
      </c>
      <c r="P4093" s="1" t="s">
        <v>3482</v>
      </c>
      <c r="Q4093" s="1">
        <v>27.41</v>
      </c>
      <c r="R4093" s="1" t="str">
        <f>IFERROR(VLOOKUP(K4093,Proveedores!$A$2:$B$500,2,0),"Agregar")</f>
        <v>NOVARTIS ARGENTINA SA</v>
      </c>
      <c r="S4093" s="5">
        <f t="shared" si="63"/>
        <v>77035805</v>
      </c>
    </row>
    <row r="4094" spans="1:19" x14ac:dyDescent="0.2">
      <c r="A4094" s="7">
        <v>44207.736296296294</v>
      </c>
      <c r="B4094" s="1" t="s">
        <v>13985</v>
      </c>
      <c r="C4094" s="1" t="s">
        <v>13986</v>
      </c>
      <c r="D4094" s="1" t="s">
        <v>1621</v>
      </c>
      <c r="E4094" s="1" t="s">
        <v>13987</v>
      </c>
      <c r="F4094" s="7">
        <v>44196</v>
      </c>
      <c r="G4094" s="1" t="s">
        <v>759</v>
      </c>
      <c r="H4094" s="5">
        <v>5821607.6799999997</v>
      </c>
      <c r="I4094" s="1">
        <v>1111</v>
      </c>
      <c r="J4094" s="1" t="s">
        <v>763</v>
      </c>
      <c r="K4094" s="1" t="s">
        <v>7912</v>
      </c>
      <c r="L4094" s="1">
        <v>9</v>
      </c>
      <c r="M4094" s="1" t="s">
        <v>2315</v>
      </c>
      <c r="N4094" s="1" t="s">
        <v>7906</v>
      </c>
      <c r="O4094" s="1">
        <v>6337</v>
      </c>
      <c r="P4094" s="1" t="s">
        <v>7907</v>
      </c>
      <c r="Q4094" s="1" t="s">
        <v>12209</v>
      </c>
      <c r="R4094" s="1" t="str">
        <f>IFERROR(VLOOKUP(K4094,Proveedores!$A$2:$B$500,2,0),"Agregar")</f>
        <v>CORREO OFICIAL DE LA REPÚBLICA ARGENTINA S.A..</v>
      </c>
      <c r="S4094" s="5" t="e">
        <f t="shared" si="63"/>
        <v>#VALUE!</v>
      </c>
    </row>
    <row r="4095" spans="1:19" x14ac:dyDescent="0.2">
      <c r="A4095" s="7">
        <v>44207.736296296294</v>
      </c>
      <c r="B4095" s="1" t="s">
        <v>13985</v>
      </c>
      <c r="C4095" s="1" t="s">
        <v>13986</v>
      </c>
      <c r="D4095" s="1" t="s">
        <v>1621</v>
      </c>
      <c r="E4095" s="1" t="s">
        <v>13987</v>
      </c>
      <c r="F4095" s="7">
        <v>44196</v>
      </c>
      <c r="G4095" s="1" t="s">
        <v>759</v>
      </c>
      <c r="H4095" s="5">
        <v>5821607.6799999997</v>
      </c>
      <c r="I4095" s="1">
        <v>1111</v>
      </c>
      <c r="J4095" s="1" t="s">
        <v>763</v>
      </c>
      <c r="K4095" s="1" t="s">
        <v>7912</v>
      </c>
      <c r="L4095" s="1">
        <v>10</v>
      </c>
      <c r="M4095" s="1" t="s">
        <v>2315</v>
      </c>
      <c r="N4095" s="1" t="s">
        <v>7906</v>
      </c>
      <c r="O4095" s="1">
        <v>3463</v>
      </c>
      <c r="P4095" s="1" t="s">
        <v>7907</v>
      </c>
      <c r="Q4095" s="1" t="s">
        <v>12210</v>
      </c>
      <c r="R4095" s="1" t="str">
        <f>IFERROR(VLOOKUP(K4095,Proveedores!$A$2:$B$500,2,0),"Agregar")</f>
        <v>CORREO OFICIAL DE LA REPÚBLICA ARGENTINA S.A..</v>
      </c>
      <c r="S4095" s="5" t="e">
        <f t="shared" si="63"/>
        <v>#VALUE!</v>
      </c>
    </row>
    <row r="4096" spans="1:19" x14ac:dyDescent="0.2">
      <c r="A4096" s="7">
        <v>44207.742222222223</v>
      </c>
      <c r="B4096" s="1" t="s">
        <v>13988</v>
      </c>
      <c r="C4096" s="1" t="s">
        <v>13989</v>
      </c>
      <c r="D4096" s="1" t="s">
        <v>1621</v>
      </c>
      <c r="E4096" s="1" t="s">
        <v>13990</v>
      </c>
      <c r="F4096" s="7">
        <v>44196</v>
      </c>
      <c r="G4096" s="1" t="s">
        <v>759</v>
      </c>
      <c r="H4096" s="5">
        <v>1036642.65</v>
      </c>
      <c r="I4096" s="1">
        <v>1111</v>
      </c>
      <c r="J4096" s="1" t="s">
        <v>763</v>
      </c>
      <c r="K4096" s="1" t="s">
        <v>7912</v>
      </c>
      <c r="L4096" s="1">
        <v>9</v>
      </c>
      <c r="M4096" s="1" t="s">
        <v>2315</v>
      </c>
      <c r="N4096" s="1" t="s">
        <v>7906</v>
      </c>
      <c r="O4096" s="1">
        <v>823</v>
      </c>
      <c r="P4096" s="1" t="s">
        <v>7907</v>
      </c>
      <c r="Q4096" s="1" t="s">
        <v>12209</v>
      </c>
      <c r="R4096" s="1" t="str">
        <f>IFERROR(VLOOKUP(K4096,Proveedores!$A$2:$B$500,2,0),"Agregar")</f>
        <v>CORREO OFICIAL DE LA REPÚBLICA ARGENTINA S.A..</v>
      </c>
      <c r="S4096" s="5" t="e">
        <f t="shared" si="63"/>
        <v>#VALUE!</v>
      </c>
    </row>
    <row r="4097" spans="1:19" x14ac:dyDescent="0.2">
      <c r="A4097" s="7">
        <v>44207.742222222223</v>
      </c>
      <c r="B4097" s="1" t="s">
        <v>13988</v>
      </c>
      <c r="C4097" s="1" t="s">
        <v>13989</v>
      </c>
      <c r="D4097" s="1" t="s">
        <v>1621</v>
      </c>
      <c r="E4097" s="1" t="s">
        <v>13990</v>
      </c>
      <c r="F4097" s="7">
        <v>44196</v>
      </c>
      <c r="G4097" s="1" t="s">
        <v>759</v>
      </c>
      <c r="H4097" s="5">
        <v>1036642.65</v>
      </c>
      <c r="I4097" s="1">
        <v>1111</v>
      </c>
      <c r="J4097" s="1" t="s">
        <v>763</v>
      </c>
      <c r="K4097" s="1" t="s">
        <v>7912</v>
      </c>
      <c r="L4097" s="1">
        <v>10</v>
      </c>
      <c r="M4097" s="1" t="s">
        <v>2315</v>
      </c>
      <c r="N4097" s="1" t="s">
        <v>7906</v>
      </c>
      <c r="O4097" s="1">
        <v>823</v>
      </c>
      <c r="P4097" s="1" t="s">
        <v>7907</v>
      </c>
      <c r="Q4097" s="1" t="s">
        <v>12210</v>
      </c>
      <c r="R4097" s="1" t="str">
        <f>IFERROR(VLOOKUP(K4097,Proveedores!$A$2:$B$500,2,0),"Agregar")</f>
        <v>CORREO OFICIAL DE LA REPÚBLICA ARGENTINA S.A..</v>
      </c>
      <c r="S4097" s="5" t="e">
        <f t="shared" si="63"/>
        <v>#VALUE!</v>
      </c>
    </row>
    <row r="4098" spans="1:19" x14ac:dyDescent="0.2">
      <c r="A4098" s="7">
        <v>44207.932800925926</v>
      </c>
      <c r="B4098" s="1" t="s">
        <v>13991</v>
      </c>
      <c r="C4098" s="1" t="s">
        <v>13992</v>
      </c>
      <c r="D4098" s="1" t="s">
        <v>1621</v>
      </c>
      <c r="E4098" s="1" t="s">
        <v>13993</v>
      </c>
      <c r="F4098" s="7">
        <v>44196</v>
      </c>
      <c r="G4098" s="1" t="s">
        <v>759</v>
      </c>
      <c r="H4098" s="5">
        <v>3392723.86</v>
      </c>
      <c r="I4098" s="1">
        <v>1111</v>
      </c>
      <c r="J4098" s="1" t="s">
        <v>763</v>
      </c>
      <c r="K4098" s="1" t="s">
        <v>7912</v>
      </c>
      <c r="L4098" s="1">
        <v>11</v>
      </c>
      <c r="M4098" s="1" t="s">
        <v>7322</v>
      </c>
      <c r="N4098" s="1" t="s">
        <v>10358</v>
      </c>
      <c r="O4098" s="1">
        <v>2956</v>
      </c>
      <c r="P4098" s="1" t="s">
        <v>7907</v>
      </c>
      <c r="Q4098" s="1">
        <v>114773999</v>
      </c>
      <c r="R4098" s="1" t="str">
        <f>IFERROR(VLOOKUP(K4098,Proveedores!$A$2:$B$500,2,0),"Agregar")</f>
        <v>CORREO OFICIAL DE LA REPÚBLICA ARGENTINA S.A..</v>
      </c>
      <c r="S4098" s="5">
        <f t="shared" si="63"/>
        <v>339271941044</v>
      </c>
    </row>
    <row r="4099" spans="1:19" x14ac:dyDescent="0.2">
      <c r="A4099" s="7">
        <v>44207.935185185182</v>
      </c>
      <c r="B4099" s="1" t="s">
        <v>13994</v>
      </c>
      <c r="C4099" s="1" t="s">
        <v>13995</v>
      </c>
      <c r="D4099" s="1" t="s">
        <v>1621</v>
      </c>
      <c r="E4099" s="1" t="s">
        <v>13996</v>
      </c>
      <c r="F4099" s="7">
        <v>44196</v>
      </c>
      <c r="G4099" s="1" t="s">
        <v>759</v>
      </c>
      <c r="H4099" s="5">
        <v>2016579.97</v>
      </c>
      <c r="I4099" s="1">
        <v>1111</v>
      </c>
      <c r="J4099" s="1" t="s">
        <v>763</v>
      </c>
      <c r="K4099" s="1" t="s">
        <v>7912</v>
      </c>
      <c r="L4099" s="1">
        <v>11</v>
      </c>
      <c r="M4099" s="1" t="s">
        <v>7322</v>
      </c>
      <c r="N4099" s="1" t="s">
        <v>10358</v>
      </c>
      <c r="O4099" s="1">
        <v>1757</v>
      </c>
      <c r="P4099" s="1" t="s">
        <v>7907</v>
      </c>
      <c r="Q4099" s="1">
        <v>114773999</v>
      </c>
      <c r="R4099" s="1" t="str">
        <f>IFERROR(VLOOKUP(K4099,Proveedores!$A$2:$B$500,2,0),"Agregar")</f>
        <v>CORREO OFICIAL DE LA REPÚBLICA ARGENTINA S.A..</v>
      </c>
      <c r="S4099" s="5">
        <f t="shared" ref="S4099:S4162" si="64">Q4099*O4099</f>
        <v>201657916243</v>
      </c>
    </row>
    <row r="4100" spans="1:19" x14ac:dyDescent="0.2">
      <c r="A4100" s="7">
        <v>44207.937615740739</v>
      </c>
      <c r="B4100" s="1" t="s">
        <v>13997</v>
      </c>
      <c r="C4100" s="1" t="s">
        <v>13998</v>
      </c>
      <c r="D4100" s="1" t="s">
        <v>1621</v>
      </c>
      <c r="E4100" s="1" t="s">
        <v>13999</v>
      </c>
      <c r="F4100" s="7">
        <v>44196</v>
      </c>
      <c r="G4100" s="1" t="s">
        <v>759</v>
      </c>
      <c r="H4100" s="5">
        <v>3757704.07</v>
      </c>
      <c r="I4100" s="1">
        <v>1111</v>
      </c>
      <c r="J4100" s="1" t="s">
        <v>763</v>
      </c>
      <c r="K4100" s="1" t="s">
        <v>7912</v>
      </c>
      <c r="L4100" s="1">
        <v>11</v>
      </c>
      <c r="M4100" s="1" t="s">
        <v>7322</v>
      </c>
      <c r="N4100" s="1" t="s">
        <v>10358</v>
      </c>
      <c r="O4100" s="1">
        <v>3274</v>
      </c>
      <c r="P4100" s="1" t="s">
        <v>7907</v>
      </c>
      <c r="Q4100" s="1">
        <v>114773999</v>
      </c>
      <c r="R4100" s="1" t="str">
        <f>IFERROR(VLOOKUP(K4100,Proveedores!$A$2:$B$500,2,0),"Agregar")</f>
        <v>CORREO OFICIAL DE LA REPÚBLICA ARGENTINA S.A..</v>
      </c>
      <c r="S4100" s="5">
        <f t="shared" si="64"/>
        <v>375770072726</v>
      </c>
    </row>
    <row r="4101" spans="1:19" x14ac:dyDescent="0.2">
      <c r="A4101" s="7">
        <v>44208.392118055555</v>
      </c>
      <c r="B4101" s="1" t="s">
        <v>14000</v>
      </c>
      <c r="C4101" s="1" t="s">
        <v>14001</v>
      </c>
      <c r="D4101" s="1" t="s">
        <v>1621</v>
      </c>
      <c r="E4101" s="1" t="s">
        <v>14002</v>
      </c>
      <c r="F4101" s="7">
        <v>44187</v>
      </c>
      <c r="G4101" s="1" t="s">
        <v>692</v>
      </c>
      <c r="H4101" s="5">
        <v>665586</v>
      </c>
      <c r="I4101" s="1" t="s">
        <v>1816</v>
      </c>
      <c r="J4101" s="1" t="s">
        <v>1254</v>
      </c>
      <c r="K4101" s="1" t="s">
        <v>1847</v>
      </c>
      <c r="L4101" s="1">
        <v>8</v>
      </c>
      <c r="M4101" s="1" t="s">
        <v>3561</v>
      </c>
      <c r="N4101" s="1" t="s">
        <v>6069</v>
      </c>
      <c r="O4101" s="1">
        <v>646200</v>
      </c>
      <c r="P4101" s="1" t="s">
        <v>2369</v>
      </c>
      <c r="Q4101" s="1">
        <v>1.03</v>
      </c>
      <c r="R4101" s="1" t="str">
        <f>IFERROR(VLOOKUP(K4101,Proveedores!$A$2:$B$500,2,0),"Agregar")</f>
        <v xml:space="preserve">LAFEDAR S.A. </v>
      </c>
      <c r="S4101" s="5">
        <f t="shared" si="64"/>
        <v>665586</v>
      </c>
    </row>
    <row r="4102" spans="1:19" x14ac:dyDescent="0.2">
      <c r="A4102" s="7">
        <v>44208.411122685182</v>
      </c>
      <c r="B4102" s="1" t="s">
        <v>14003</v>
      </c>
      <c r="C4102" s="1" t="s">
        <v>14004</v>
      </c>
      <c r="D4102" s="1" t="s">
        <v>1621</v>
      </c>
      <c r="E4102" s="1" t="s">
        <v>14005</v>
      </c>
      <c r="F4102" s="7">
        <v>44187</v>
      </c>
      <c r="G4102" s="1" t="s">
        <v>692</v>
      </c>
      <c r="H4102" s="5">
        <v>3678480</v>
      </c>
      <c r="I4102" s="1" t="s">
        <v>1816</v>
      </c>
      <c r="J4102" s="1" t="s">
        <v>1254</v>
      </c>
      <c r="K4102" s="1" t="s">
        <v>1847</v>
      </c>
      <c r="L4102" s="1">
        <v>19</v>
      </c>
      <c r="M4102" s="1" t="s">
        <v>3090</v>
      </c>
      <c r="N4102" s="1" t="s">
        <v>13467</v>
      </c>
      <c r="O4102" s="1">
        <v>312000</v>
      </c>
      <c r="P4102" s="1" t="s">
        <v>3092</v>
      </c>
      <c r="Q4102" s="1">
        <v>11.79</v>
      </c>
      <c r="R4102" s="1" t="str">
        <f>IFERROR(VLOOKUP(K4102,Proveedores!$A$2:$B$500,2,0),"Agregar")</f>
        <v xml:space="preserve">LAFEDAR S.A. </v>
      </c>
      <c r="S4102" s="5">
        <f t="shared" si="64"/>
        <v>3678479.9999999995</v>
      </c>
    </row>
    <row r="4103" spans="1:19" x14ac:dyDescent="0.2">
      <c r="A4103" s="7">
        <v>44208.416377314818</v>
      </c>
      <c r="B4103" s="1" t="s">
        <v>14006</v>
      </c>
      <c r="C4103" s="1" t="s">
        <v>14007</v>
      </c>
      <c r="D4103" s="1" t="s">
        <v>1621</v>
      </c>
      <c r="E4103" s="1" t="s">
        <v>14008</v>
      </c>
      <c r="F4103" s="7">
        <v>44208</v>
      </c>
      <c r="G4103" s="1" t="s">
        <v>839</v>
      </c>
      <c r="H4103" s="5">
        <v>8100380</v>
      </c>
      <c r="I4103" s="1">
        <v>2320</v>
      </c>
      <c r="J4103" s="1" t="s">
        <v>840</v>
      </c>
      <c r="K4103" s="1" t="s">
        <v>13264</v>
      </c>
      <c r="L4103" s="1">
        <v>1</v>
      </c>
      <c r="M4103" s="1" t="s">
        <v>14009</v>
      </c>
      <c r="N4103" s="1" t="s">
        <v>14010</v>
      </c>
      <c r="O4103" s="1">
        <v>510000</v>
      </c>
      <c r="P4103" s="1" t="s">
        <v>14011</v>
      </c>
      <c r="Q4103" s="1">
        <v>11.63</v>
      </c>
      <c r="R4103" s="1" t="str">
        <f>IFERROR(VLOOKUP(K4103,Proveedores!$A$2:$B$500,2,0),"Agregar")</f>
        <v>Fideicomiso Programa Provincial de Producción Pública de Medicamentos</v>
      </c>
      <c r="S4103" s="5">
        <f t="shared" si="64"/>
        <v>5931300</v>
      </c>
    </row>
    <row r="4104" spans="1:19" x14ac:dyDescent="0.2">
      <c r="A4104" s="7">
        <v>44208.416377314818</v>
      </c>
      <c r="B4104" s="1" t="s">
        <v>14006</v>
      </c>
      <c r="C4104" s="1" t="s">
        <v>14007</v>
      </c>
      <c r="D4104" s="1" t="s">
        <v>1621</v>
      </c>
      <c r="E4104" s="1" t="s">
        <v>14008</v>
      </c>
      <c r="F4104" s="7">
        <v>44208</v>
      </c>
      <c r="G4104" s="1" t="s">
        <v>839</v>
      </c>
      <c r="H4104" s="5">
        <v>8100380</v>
      </c>
      <c r="I4104" s="1">
        <v>2320</v>
      </c>
      <c r="J4104" s="1" t="s">
        <v>840</v>
      </c>
      <c r="K4104" s="1" t="s">
        <v>13264</v>
      </c>
      <c r="L4104" s="1">
        <v>2</v>
      </c>
      <c r="M4104" s="1" t="s">
        <v>14012</v>
      </c>
      <c r="N4104" s="1" t="s">
        <v>14013</v>
      </c>
      <c r="O4104" s="1">
        <v>211000</v>
      </c>
      <c r="P4104" s="1" t="s">
        <v>14011</v>
      </c>
      <c r="Q4104" s="1">
        <v>10.28</v>
      </c>
      <c r="R4104" s="1" t="str">
        <f>IFERROR(VLOOKUP(K4104,Proveedores!$A$2:$B$500,2,0),"Agregar")</f>
        <v>Fideicomiso Programa Provincial de Producción Pública de Medicamentos</v>
      </c>
      <c r="S4104" s="5">
        <f t="shared" si="64"/>
        <v>2169080</v>
      </c>
    </row>
    <row r="4105" spans="1:19" x14ac:dyDescent="0.2">
      <c r="A4105" s="7">
        <v>44208.438472222224</v>
      </c>
      <c r="B4105" s="1" t="s">
        <v>14014</v>
      </c>
      <c r="C4105" s="1" t="s">
        <v>14015</v>
      </c>
      <c r="D4105" s="1" t="s">
        <v>1621</v>
      </c>
      <c r="E4105" s="1" t="s">
        <v>14016</v>
      </c>
      <c r="F4105" s="7">
        <v>44188</v>
      </c>
      <c r="G4105" s="1" t="s">
        <v>692</v>
      </c>
      <c r="H4105" s="5">
        <v>14350759.199999999</v>
      </c>
      <c r="I4105" s="1" t="s">
        <v>1816</v>
      </c>
      <c r="J4105" s="1" t="s">
        <v>1254</v>
      </c>
      <c r="K4105" s="1" t="s">
        <v>1847</v>
      </c>
      <c r="L4105" s="1">
        <v>36</v>
      </c>
      <c r="M4105" s="1" t="s">
        <v>2298</v>
      </c>
      <c r="N4105" s="1" t="s">
        <v>4407</v>
      </c>
      <c r="O4105" s="1">
        <v>1893240</v>
      </c>
      <c r="P4105" s="1" t="s">
        <v>3973</v>
      </c>
      <c r="Q4105" s="1">
        <v>7.58</v>
      </c>
      <c r="R4105" s="1" t="str">
        <f>IFERROR(VLOOKUP(K4105,Proveedores!$A$2:$B$500,2,0),"Agregar")</f>
        <v xml:space="preserve">LAFEDAR S.A. </v>
      </c>
      <c r="S4105" s="5">
        <f t="shared" si="64"/>
        <v>14350759.199999999</v>
      </c>
    </row>
    <row r="4106" spans="1:19" x14ac:dyDescent="0.2">
      <c r="A4106" s="7">
        <v>44208.492546296293</v>
      </c>
      <c r="B4106" s="1" t="s">
        <v>14017</v>
      </c>
      <c r="C4106" s="1" t="s">
        <v>14018</v>
      </c>
      <c r="D4106" s="1" t="s">
        <v>1713</v>
      </c>
      <c r="E4106" s="1" t="s">
        <v>14019</v>
      </c>
      <c r="F4106" s="7">
        <v>44180</v>
      </c>
      <c r="G4106" s="1" t="s">
        <v>1283</v>
      </c>
      <c r="H4106" s="5">
        <v>7.34</v>
      </c>
      <c r="I4106" s="1">
        <v>2480</v>
      </c>
      <c r="J4106" s="1" t="s">
        <v>1284</v>
      </c>
      <c r="K4106" s="1" t="s">
        <v>177</v>
      </c>
      <c r="L4106" s="1">
        <v>2</v>
      </c>
      <c r="M4106" s="1" t="s">
        <v>4638</v>
      </c>
      <c r="N4106" s="1" t="s">
        <v>11252</v>
      </c>
      <c r="O4106" s="1">
        <v>2810500</v>
      </c>
      <c r="P4106" s="1" t="s">
        <v>3482</v>
      </c>
      <c r="Q4106" s="1">
        <v>27.41</v>
      </c>
      <c r="R4106" s="1" t="str">
        <f>IFERROR(VLOOKUP(K4106,Proveedores!$A$2:$B$500,2,0),"Agregar")</f>
        <v>NOVARTIS ARGENTINA SA</v>
      </c>
      <c r="S4106" s="5">
        <f t="shared" si="64"/>
        <v>77035805</v>
      </c>
    </row>
    <row r="4107" spans="1:19" x14ac:dyDescent="0.2">
      <c r="A4107" s="7">
        <v>44208.510289351849</v>
      </c>
      <c r="B4107" s="1" t="s">
        <v>14020</v>
      </c>
      <c r="C4107" s="1" t="s">
        <v>14021</v>
      </c>
      <c r="D4107" s="1" t="s">
        <v>1621</v>
      </c>
      <c r="E4107" s="1" t="s">
        <v>14022</v>
      </c>
      <c r="F4107" s="7">
        <v>44145</v>
      </c>
      <c r="G4107" s="1" t="s">
        <v>6997</v>
      </c>
      <c r="H4107" s="5">
        <v>2976958.29</v>
      </c>
      <c r="I4107" s="1" t="s">
        <v>6997</v>
      </c>
      <c r="J4107" s="1" t="s">
        <v>6997</v>
      </c>
      <c r="K4107" s="1" t="s">
        <v>7245</v>
      </c>
      <c r="L4107" s="1">
        <v>1</v>
      </c>
      <c r="M4107" s="1">
        <v>100</v>
      </c>
      <c r="N4107" s="1" t="s">
        <v>14023</v>
      </c>
      <c r="O4107" s="1">
        <v>1</v>
      </c>
      <c r="P4107" s="1" t="s">
        <v>5904</v>
      </c>
      <c r="Q4107" s="1" t="s">
        <v>14024</v>
      </c>
      <c r="R4107" s="1" t="str">
        <f>IFERROR(VLOOKUP(K4107,Proveedores!$A$2:$B$500,2,0),"Agregar")</f>
        <v>FEDERACION DE CIRCULOS CATOLICOS DE OBREROS</v>
      </c>
      <c r="S4107" s="5" t="e">
        <f t="shared" si="64"/>
        <v>#VALUE!</v>
      </c>
    </row>
    <row r="4108" spans="1:19" x14ac:dyDescent="0.2">
      <c r="A4108" s="7">
        <v>44208.513090277775</v>
      </c>
      <c r="B4108" s="1" t="s">
        <v>14025</v>
      </c>
      <c r="C4108" s="1" t="s">
        <v>14026</v>
      </c>
      <c r="D4108" s="1" t="s">
        <v>1713</v>
      </c>
      <c r="E4108" s="1" t="s">
        <v>14027</v>
      </c>
      <c r="F4108" s="7">
        <v>44180</v>
      </c>
      <c r="G4108" s="1" t="s">
        <v>12450</v>
      </c>
      <c r="H4108" s="5">
        <v>0.57999999999999996</v>
      </c>
      <c r="I4108" s="1">
        <v>2481</v>
      </c>
      <c r="J4108" s="1" t="s">
        <v>1284</v>
      </c>
      <c r="K4108" s="1" t="s">
        <v>4414</v>
      </c>
      <c r="L4108" s="1">
        <v>2</v>
      </c>
      <c r="M4108" s="1" t="s">
        <v>4638</v>
      </c>
      <c r="N4108" s="1" t="s">
        <v>11252</v>
      </c>
      <c r="O4108" s="1">
        <v>2810500</v>
      </c>
      <c r="P4108" s="1" t="s">
        <v>3482</v>
      </c>
      <c r="Q4108" s="1">
        <v>27.41</v>
      </c>
      <c r="R4108" s="1" t="str">
        <f>IFERROR(VLOOKUP(K4108,Proveedores!$A$2:$B$500,2,0),"Agregar")</f>
        <v>NOVARTIS ARGENTINA SA</v>
      </c>
      <c r="S4108" s="5">
        <f t="shared" si="64"/>
        <v>77035805</v>
      </c>
    </row>
    <row r="4109" spans="1:19" x14ac:dyDescent="0.2">
      <c r="A4109" s="7">
        <v>44208.514780092592</v>
      </c>
      <c r="B4109" s="1" t="s">
        <v>14028</v>
      </c>
      <c r="C4109" s="1" t="s">
        <v>14029</v>
      </c>
      <c r="D4109" s="1" t="s">
        <v>1621</v>
      </c>
      <c r="E4109" s="1" t="s">
        <v>14030</v>
      </c>
      <c r="F4109" s="7">
        <v>44175</v>
      </c>
      <c r="G4109" s="1" t="s">
        <v>6997</v>
      </c>
      <c r="H4109" s="5">
        <v>2569676.7000000002</v>
      </c>
      <c r="I4109" s="1" t="s">
        <v>6997</v>
      </c>
      <c r="J4109" s="1" t="s">
        <v>6997</v>
      </c>
      <c r="K4109" s="1" t="s">
        <v>7245</v>
      </c>
      <c r="L4109" s="1">
        <v>1</v>
      </c>
      <c r="M4109" s="1">
        <v>100</v>
      </c>
      <c r="N4109" s="1" t="s">
        <v>14031</v>
      </c>
      <c r="O4109" s="1">
        <v>1</v>
      </c>
      <c r="P4109" s="1" t="s">
        <v>5904</v>
      </c>
      <c r="Q4109" s="1" t="s">
        <v>14032</v>
      </c>
      <c r="R4109" s="1" t="str">
        <f>IFERROR(VLOOKUP(K4109,Proveedores!$A$2:$B$500,2,0),"Agregar")</f>
        <v>FEDERACION DE CIRCULOS CATOLICOS DE OBREROS</v>
      </c>
      <c r="S4109" s="5" t="e">
        <f t="shared" si="64"/>
        <v>#VALUE!</v>
      </c>
    </row>
    <row r="4110" spans="1:19" x14ac:dyDescent="0.2">
      <c r="A4110" s="7">
        <v>44208.51840277778</v>
      </c>
      <c r="B4110" s="1" t="s">
        <v>14033</v>
      </c>
      <c r="C4110" s="1" t="s">
        <v>14034</v>
      </c>
      <c r="D4110" s="1" t="s">
        <v>1621</v>
      </c>
      <c r="E4110" s="1" t="s">
        <v>14035</v>
      </c>
      <c r="F4110" s="7">
        <v>44207</v>
      </c>
      <c r="G4110" s="1" t="s">
        <v>6997</v>
      </c>
      <c r="H4110" s="5">
        <v>4922104.71</v>
      </c>
      <c r="I4110" s="1" t="s">
        <v>6997</v>
      </c>
      <c r="J4110" s="1" t="s">
        <v>6997</v>
      </c>
      <c r="K4110" s="1" t="s">
        <v>7245</v>
      </c>
      <c r="L4110" s="1">
        <v>1</v>
      </c>
      <c r="M4110" s="1">
        <v>100</v>
      </c>
      <c r="N4110" s="1" t="s">
        <v>7254</v>
      </c>
      <c r="O4110" s="1">
        <v>1</v>
      </c>
      <c r="P4110" s="1" t="s">
        <v>5904</v>
      </c>
      <c r="Q4110" s="1" t="s">
        <v>14036</v>
      </c>
      <c r="R4110" s="1" t="str">
        <f>IFERROR(VLOOKUP(K4110,Proveedores!$A$2:$B$500,2,0),"Agregar")</f>
        <v>FEDERACION DE CIRCULOS CATOLICOS DE OBREROS</v>
      </c>
      <c r="S4110" s="5" t="e">
        <f t="shared" si="64"/>
        <v>#VALUE!</v>
      </c>
    </row>
    <row r="4111" spans="1:19" x14ac:dyDescent="0.2">
      <c r="A4111" s="7">
        <v>44208.728645833333</v>
      </c>
      <c r="B4111" s="1" t="s">
        <v>14037</v>
      </c>
      <c r="C4111" s="1" t="s">
        <v>14038</v>
      </c>
      <c r="D4111" s="1" t="s">
        <v>1621</v>
      </c>
      <c r="E4111" s="1" t="s">
        <v>14039</v>
      </c>
      <c r="F4111" s="7">
        <v>44179</v>
      </c>
      <c r="G4111" s="1" t="s">
        <v>9</v>
      </c>
      <c r="H4111" s="5">
        <v>188175</v>
      </c>
      <c r="I4111" s="1" t="s">
        <v>14040</v>
      </c>
      <c r="J4111" s="1" t="s">
        <v>15</v>
      </c>
      <c r="K4111" s="1" t="s">
        <v>14041</v>
      </c>
      <c r="L4111" s="1">
        <v>47</v>
      </c>
      <c r="M4111" s="1" t="s">
        <v>13954</v>
      </c>
      <c r="N4111" s="1" t="s">
        <v>13954</v>
      </c>
      <c r="O4111" s="1">
        <v>25000</v>
      </c>
      <c r="P4111" s="1" t="s">
        <v>2149</v>
      </c>
      <c r="Q4111" s="1">
        <v>7.72</v>
      </c>
      <c r="R4111" s="1" t="str">
        <f>IFERROR(VLOOKUP(K4111,Proveedores!$A$2:$B$500,2,0),"Agregar")</f>
        <v>FIBRAN SUR S.A.</v>
      </c>
      <c r="S4111" s="5">
        <f t="shared" si="64"/>
        <v>193000</v>
      </c>
    </row>
    <row r="4112" spans="1:19" x14ac:dyDescent="0.2">
      <c r="A4112" s="7">
        <v>44209.512291666666</v>
      </c>
      <c r="B4112" s="1" t="s">
        <v>14042</v>
      </c>
      <c r="C4112" s="1" t="s">
        <v>14043</v>
      </c>
      <c r="D4112" s="1" t="s">
        <v>1621</v>
      </c>
      <c r="E4112" s="1" t="s">
        <v>14044</v>
      </c>
      <c r="F4112" s="7">
        <v>44208</v>
      </c>
      <c r="G4112" s="1" t="s">
        <v>1205</v>
      </c>
      <c r="H4112" s="5">
        <v>569968</v>
      </c>
      <c r="I4112" s="1">
        <v>0</v>
      </c>
      <c r="J4112" s="1" t="s">
        <v>14045</v>
      </c>
      <c r="K4112" s="1" t="s">
        <v>409</v>
      </c>
      <c r="L4112" s="1">
        <v>1</v>
      </c>
      <c r="M4112" s="1" t="s">
        <v>4622</v>
      </c>
      <c r="N4112" s="1" t="s">
        <v>13339</v>
      </c>
      <c r="O4112" s="1">
        <v>290800</v>
      </c>
      <c r="P4112" s="1" t="s">
        <v>13340</v>
      </c>
      <c r="Q4112" s="1" t="s">
        <v>14046</v>
      </c>
      <c r="R4112" s="1" t="str">
        <f>IFERROR(VLOOKUP(K4112,Proveedores!$A$2:$B$500,2,0),"Agregar")</f>
        <v>SOLS S.A</v>
      </c>
      <c r="S4112" s="5" t="e">
        <f t="shared" si="64"/>
        <v>#VALUE!</v>
      </c>
    </row>
    <row r="4113" spans="1:19" x14ac:dyDescent="0.2">
      <c r="A4113" s="7">
        <v>44209.517141203702</v>
      </c>
      <c r="B4113" s="1" t="s">
        <v>14047</v>
      </c>
      <c r="C4113" s="1" t="s">
        <v>14048</v>
      </c>
      <c r="D4113" s="1" t="s">
        <v>1621</v>
      </c>
      <c r="E4113" s="1" t="s">
        <v>14049</v>
      </c>
      <c r="F4113" s="7">
        <v>44208</v>
      </c>
      <c r="G4113" s="1" t="s">
        <v>1205</v>
      </c>
      <c r="H4113" s="5">
        <v>1477056</v>
      </c>
      <c r="I4113" s="1">
        <v>0</v>
      </c>
      <c r="J4113" s="1" t="s">
        <v>1208</v>
      </c>
      <c r="K4113" s="1" t="s">
        <v>409</v>
      </c>
      <c r="L4113" s="1">
        <v>1</v>
      </c>
      <c r="M4113" s="1">
        <v>1416</v>
      </c>
      <c r="N4113" s="1" t="s">
        <v>13339</v>
      </c>
      <c r="O4113" s="1">
        <v>753600</v>
      </c>
      <c r="P4113" s="1" t="s">
        <v>13340</v>
      </c>
      <c r="Q4113" s="1">
        <v>1.96</v>
      </c>
      <c r="R4113" s="1" t="str">
        <f>IFERROR(VLOOKUP(K4113,Proveedores!$A$2:$B$500,2,0),"Agregar")</f>
        <v>SOLS S.A</v>
      </c>
      <c r="S4113" s="5">
        <f t="shared" si="64"/>
        <v>1477056</v>
      </c>
    </row>
    <row r="4114" spans="1:19" x14ac:dyDescent="0.2">
      <c r="A4114" s="7">
        <v>44209.519201388888</v>
      </c>
      <c r="B4114" s="1" t="s">
        <v>14050</v>
      </c>
      <c r="C4114" s="1" t="s">
        <v>14051</v>
      </c>
      <c r="D4114" s="1" t="s">
        <v>1621</v>
      </c>
      <c r="E4114" s="1" t="s">
        <v>14052</v>
      </c>
      <c r="F4114" s="7">
        <v>44209</v>
      </c>
      <c r="G4114" s="1" t="s">
        <v>1245</v>
      </c>
      <c r="H4114" s="5">
        <v>343196</v>
      </c>
      <c r="I4114" s="1" t="s">
        <v>14053</v>
      </c>
      <c r="J4114" s="1" t="s">
        <v>1250</v>
      </c>
      <c r="K4114" s="1" t="s">
        <v>1251</v>
      </c>
      <c r="L4114" s="1">
        <v>4</v>
      </c>
      <c r="M4114" s="1" t="s">
        <v>13612</v>
      </c>
      <c r="N4114" s="1" t="s">
        <v>13613</v>
      </c>
      <c r="O4114" s="1">
        <v>11900</v>
      </c>
      <c r="P4114" s="1" t="s">
        <v>2607</v>
      </c>
      <c r="Q4114" s="1" t="s">
        <v>13614</v>
      </c>
      <c r="R4114" s="1" t="str">
        <f>IFERROR(VLOOKUP(K4114,Proveedores!$A$2:$B$500,2,0),"Agregar")</f>
        <v>ALFARMA SRL</v>
      </c>
      <c r="S4114" s="5" t="e">
        <f t="shared" si="64"/>
        <v>#VALUE!</v>
      </c>
    </row>
    <row r="4115" spans="1:19" x14ac:dyDescent="0.2">
      <c r="A4115" s="7">
        <v>44209.520868055559</v>
      </c>
      <c r="B4115" s="1" t="s">
        <v>14054</v>
      </c>
      <c r="C4115" s="1" t="s">
        <v>14055</v>
      </c>
      <c r="D4115" s="1" t="s">
        <v>1621</v>
      </c>
      <c r="E4115" s="1" t="s">
        <v>14056</v>
      </c>
      <c r="F4115" s="7">
        <v>44208</v>
      </c>
      <c r="G4115" s="1" t="s">
        <v>1205</v>
      </c>
      <c r="H4115" s="5">
        <v>714224</v>
      </c>
      <c r="I4115" s="1">
        <v>0</v>
      </c>
      <c r="J4115" s="1" t="s">
        <v>1208</v>
      </c>
      <c r="K4115" s="1" t="s">
        <v>409</v>
      </c>
      <c r="L4115" s="1">
        <v>1</v>
      </c>
      <c r="M4115" s="1" t="s">
        <v>4622</v>
      </c>
      <c r="N4115" s="1" t="s">
        <v>13339</v>
      </c>
      <c r="O4115" s="1">
        <v>364400</v>
      </c>
      <c r="P4115" s="1" t="s">
        <v>13340</v>
      </c>
      <c r="Q4115" s="1">
        <v>1.96</v>
      </c>
      <c r="R4115" s="1" t="str">
        <f>IFERROR(VLOOKUP(K4115,Proveedores!$A$2:$B$500,2,0),"Agregar")</f>
        <v>SOLS S.A</v>
      </c>
      <c r="S4115" s="5">
        <f t="shared" si="64"/>
        <v>714224</v>
      </c>
    </row>
    <row r="4116" spans="1:19" x14ac:dyDescent="0.2">
      <c r="A4116" s="7">
        <v>44209.52548611111</v>
      </c>
      <c r="B4116" s="1" t="s">
        <v>14057</v>
      </c>
      <c r="C4116" s="1" t="s">
        <v>14058</v>
      </c>
      <c r="D4116" s="1" t="s">
        <v>1621</v>
      </c>
      <c r="E4116" s="1" t="s">
        <v>14059</v>
      </c>
      <c r="F4116" s="7">
        <v>44208</v>
      </c>
      <c r="G4116" s="1" t="s">
        <v>1205</v>
      </c>
      <c r="H4116" s="5">
        <v>711872</v>
      </c>
      <c r="I4116" s="1">
        <v>0</v>
      </c>
      <c r="J4116" s="1" t="s">
        <v>1208</v>
      </c>
      <c r="K4116" s="1" t="s">
        <v>409</v>
      </c>
      <c r="L4116" s="1">
        <v>1</v>
      </c>
      <c r="M4116" s="1" t="s">
        <v>4622</v>
      </c>
      <c r="N4116" s="1" t="s">
        <v>13339</v>
      </c>
      <c r="O4116" s="1">
        <v>363200</v>
      </c>
      <c r="P4116" s="1" t="s">
        <v>13340</v>
      </c>
      <c r="Q4116" s="1">
        <v>1.96</v>
      </c>
      <c r="R4116" s="1" t="str">
        <f>IFERROR(VLOOKUP(K4116,Proveedores!$A$2:$B$500,2,0),"Agregar")</f>
        <v>SOLS S.A</v>
      </c>
      <c r="S4116" s="5">
        <f t="shared" si="64"/>
        <v>711872</v>
      </c>
    </row>
    <row r="4117" spans="1:19" x14ac:dyDescent="0.2">
      <c r="A4117" s="7">
        <v>44209.52983796296</v>
      </c>
      <c r="B4117" s="1" t="s">
        <v>14060</v>
      </c>
      <c r="C4117" s="1" t="s">
        <v>14061</v>
      </c>
      <c r="D4117" s="1" t="s">
        <v>1621</v>
      </c>
      <c r="E4117" s="1" t="s">
        <v>14062</v>
      </c>
      <c r="F4117" s="7">
        <v>44208</v>
      </c>
      <c r="G4117" s="1" t="s">
        <v>1205</v>
      </c>
      <c r="H4117" s="5">
        <v>192080</v>
      </c>
      <c r="I4117" s="1">
        <v>0</v>
      </c>
      <c r="J4117" s="1" t="s">
        <v>1208</v>
      </c>
      <c r="K4117" s="1" t="s">
        <v>409</v>
      </c>
      <c r="L4117" s="1">
        <v>1</v>
      </c>
      <c r="M4117" s="1" t="s">
        <v>4622</v>
      </c>
      <c r="N4117" s="1" t="s">
        <v>13339</v>
      </c>
      <c r="O4117" s="1">
        <v>98000</v>
      </c>
      <c r="P4117" s="1" t="s">
        <v>13340</v>
      </c>
      <c r="Q4117" s="1">
        <v>1.96</v>
      </c>
      <c r="R4117" s="1" t="str">
        <f>IFERROR(VLOOKUP(K4117,Proveedores!$A$2:$B$500,2,0),"Agregar")</f>
        <v>SOLS S.A</v>
      </c>
      <c r="S4117" s="5">
        <f t="shared" si="64"/>
        <v>192080</v>
      </c>
    </row>
    <row r="4118" spans="1:19" x14ac:dyDescent="0.2">
      <c r="A4118" s="7">
        <v>44209.634189814817</v>
      </c>
      <c r="B4118" s="1" t="s">
        <v>14063</v>
      </c>
      <c r="C4118" s="1" t="s">
        <v>14064</v>
      </c>
      <c r="D4118" s="1" t="s">
        <v>1621</v>
      </c>
      <c r="E4118" s="1" t="s">
        <v>14065</v>
      </c>
      <c r="F4118" s="7">
        <v>44209</v>
      </c>
      <c r="G4118" s="1" t="s">
        <v>1205</v>
      </c>
      <c r="H4118" s="5">
        <v>724416</v>
      </c>
      <c r="I4118" s="1">
        <v>0</v>
      </c>
      <c r="J4118" s="1" t="s">
        <v>1208</v>
      </c>
      <c r="K4118" s="1" t="s">
        <v>409</v>
      </c>
      <c r="L4118" s="1">
        <v>1</v>
      </c>
      <c r="M4118" s="1" t="s">
        <v>4622</v>
      </c>
      <c r="N4118" s="1" t="s">
        <v>13339</v>
      </c>
      <c r="O4118" s="1">
        <v>369600</v>
      </c>
      <c r="P4118" s="1" t="s">
        <v>13340</v>
      </c>
      <c r="Q4118" s="1">
        <v>1.96</v>
      </c>
      <c r="R4118" s="1" t="str">
        <f>IFERROR(VLOOKUP(K4118,Proveedores!$A$2:$B$500,2,0),"Agregar")</f>
        <v>SOLS S.A</v>
      </c>
      <c r="S4118" s="5">
        <f t="shared" si="64"/>
        <v>724416</v>
      </c>
    </row>
    <row r="4119" spans="1:19" x14ac:dyDescent="0.2">
      <c r="A4119" s="7">
        <v>44209.643587962964</v>
      </c>
      <c r="B4119" s="1" t="s">
        <v>14066</v>
      </c>
      <c r="C4119" s="1" t="s">
        <v>14067</v>
      </c>
      <c r="D4119" s="1" t="s">
        <v>1621</v>
      </c>
      <c r="E4119" s="1" t="s">
        <v>14068</v>
      </c>
      <c r="F4119" s="7">
        <v>44209</v>
      </c>
      <c r="G4119" s="1" t="s">
        <v>1205</v>
      </c>
      <c r="H4119" s="5">
        <v>863968</v>
      </c>
      <c r="I4119" s="1">
        <v>0</v>
      </c>
      <c r="J4119" s="1" t="s">
        <v>1208</v>
      </c>
      <c r="K4119" s="1" t="s">
        <v>409</v>
      </c>
      <c r="L4119" s="1">
        <v>1</v>
      </c>
      <c r="M4119" s="1" t="s">
        <v>4622</v>
      </c>
      <c r="N4119" s="1" t="s">
        <v>13339</v>
      </c>
      <c r="O4119" s="1">
        <v>440800</v>
      </c>
      <c r="P4119" s="1" t="s">
        <v>13340</v>
      </c>
      <c r="Q4119" s="1">
        <v>1.96</v>
      </c>
      <c r="R4119" s="1" t="str">
        <f>IFERROR(VLOOKUP(K4119,Proveedores!$A$2:$B$500,2,0),"Agregar")</f>
        <v>SOLS S.A</v>
      </c>
      <c r="S4119" s="5">
        <f t="shared" si="64"/>
        <v>863968</v>
      </c>
    </row>
    <row r="4120" spans="1:19" x14ac:dyDescent="0.2">
      <c r="A4120" s="7">
        <v>44209.647615740738</v>
      </c>
      <c r="B4120" s="1" t="s">
        <v>14069</v>
      </c>
      <c r="C4120" s="1" t="s">
        <v>14070</v>
      </c>
      <c r="D4120" s="1" t="s">
        <v>1621</v>
      </c>
      <c r="E4120" s="1" t="s">
        <v>14065</v>
      </c>
      <c r="F4120" s="7">
        <v>44209</v>
      </c>
      <c r="G4120" s="1" t="s">
        <v>1205</v>
      </c>
      <c r="H4120" s="5">
        <v>724416</v>
      </c>
      <c r="I4120" s="1">
        <v>0</v>
      </c>
      <c r="J4120" s="1" t="s">
        <v>1208</v>
      </c>
      <c r="K4120" s="1" t="s">
        <v>409</v>
      </c>
      <c r="L4120" s="1">
        <v>1</v>
      </c>
      <c r="M4120" s="1" t="s">
        <v>4622</v>
      </c>
      <c r="N4120" s="1" t="s">
        <v>13339</v>
      </c>
      <c r="O4120" s="1">
        <v>369600</v>
      </c>
      <c r="P4120" s="1" t="s">
        <v>13340</v>
      </c>
      <c r="Q4120" s="1">
        <v>1.96</v>
      </c>
      <c r="R4120" s="1" t="str">
        <f>IFERROR(VLOOKUP(K4120,Proveedores!$A$2:$B$500,2,0),"Agregar")</f>
        <v>SOLS S.A</v>
      </c>
      <c r="S4120" s="5">
        <f t="shared" si="64"/>
        <v>724416</v>
      </c>
    </row>
    <row r="4121" spans="1:19" x14ac:dyDescent="0.2">
      <c r="A4121" s="7">
        <v>44209.65520833333</v>
      </c>
      <c r="B4121" s="1" t="s">
        <v>14071</v>
      </c>
      <c r="C4121" s="1" t="s">
        <v>14072</v>
      </c>
      <c r="D4121" s="1" t="s">
        <v>1621</v>
      </c>
      <c r="E4121" s="1" t="s">
        <v>14073</v>
      </c>
      <c r="F4121" s="7">
        <v>44209</v>
      </c>
      <c r="G4121" s="1" t="s">
        <v>1205</v>
      </c>
      <c r="H4121" s="5">
        <v>339472</v>
      </c>
      <c r="I4121" s="1">
        <v>0</v>
      </c>
      <c r="J4121" s="1" t="s">
        <v>1208</v>
      </c>
      <c r="K4121" s="1" t="s">
        <v>409</v>
      </c>
      <c r="L4121" s="1">
        <v>1</v>
      </c>
      <c r="M4121" s="1" t="s">
        <v>4622</v>
      </c>
      <c r="N4121" s="1" t="s">
        <v>13339</v>
      </c>
      <c r="O4121" s="1">
        <v>173200</v>
      </c>
      <c r="P4121" s="1" t="s">
        <v>13340</v>
      </c>
      <c r="Q4121" s="1">
        <v>1.96</v>
      </c>
      <c r="R4121" s="1" t="str">
        <f>IFERROR(VLOOKUP(K4121,Proveedores!$A$2:$B$500,2,0),"Agregar")</f>
        <v>SOLS S.A</v>
      </c>
      <c r="S4121" s="5">
        <f t="shared" si="64"/>
        <v>339472</v>
      </c>
    </row>
    <row r="4122" spans="1:19" x14ac:dyDescent="0.2">
      <c r="A4122" s="7">
        <v>44210</v>
      </c>
      <c r="B4122" s="1" t="s">
        <v>14074</v>
      </c>
      <c r="C4122" s="1" t="s">
        <v>14075</v>
      </c>
      <c r="D4122" s="1" t="s">
        <v>1621</v>
      </c>
      <c r="E4122" s="1" t="s">
        <v>14076</v>
      </c>
      <c r="F4122" s="7" t="s">
        <v>14077</v>
      </c>
      <c r="G4122" s="1" t="s">
        <v>519</v>
      </c>
      <c r="H4122" s="5">
        <v>451500</v>
      </c>
      <c r="I4122" s="1">
        <v>14</v>
      </c>
      <c r="J4122" s="1" t="s">
        <v>520</v>
      </c>
      <c r="K4122" s="1" t="s">
        <v>2030</v>
      </c>
      <c r="L4122" s="1">
        <v>1</v>
      </c>
      <c r="M4122" s="1" t="s">
        <v>3178</v>
      </c>
      <c r="N4122" s="1" t="s">
        <v>2003</v>
      </c>
      <c r="O4122" s="1">
        <v>1</v>
      </c>
      <c r="P4122" s="1" t="s">
        <v>1833</v>
      </c>
      <c r="Q4122" s="1">
        <v>451500</v>
      </c>
      <c r="R4122" s="1" t="str">
        <f>IFERROR(VLOOKUP(K4122,Proveedores!$A$2:$B$500,2,0),"Agregar")</f>
        <v>PAM ARGENTINA SA</v>
      </c>
      <c r="S4122" s="5">
        <f t="shared" si="64"/>
        <v>451500</v>
      </c>
    </row>
    <row r="4123" spans="1:19" x14ac:dyDescent="0.2">
      <c r="A4123" s="7">
        <v>44210</v>
      </c>
      <c r="B4123" s="1" t="s">
        <v>14078</v>
      </c>
      <c r="C4123" s="1" t="s">
        <v>14079</v>
      </c>
      <c r="D4123" s="1" t="s">
        <v>1621</v>
      </c>
      <c r="E4123" s="1" t="s">
        <v>14080</v>
      </c>
      <c r="F4123" s="7" t="s">
        <v>14081</v>
      </c>
      <c r="G4123" s="1" t="s">
        <v>9</v>
      </c>
      <c r="H4123" s="5">
        <v>28171000</v>
      </c>
      <c r="I4123" s="1" t="s">
        <v>14082</v>
      </c>
      <c r="J4123" s="1" t="s">
        <v>14</v>
      </c>
      <c r="K4123" s="1" t="s">
        <v>7069</v>
      </c>
      <c r="L4123" s="1">
        <v>49</v>
      </c>
      <c r="M4123" s="1" t="s">
        <v>13753</v>
      </c>
      <c r="N4123" s="1" t="s">
        <v>14083</v>
      </c>
      <c r="O4123" s="1">
        <v>197000</v>
      </c>
      <c r="P4123" s="1" t="s">
        <v>3427</v>
      </c>
      <c r="Q4123" s="1">
        <v>143</v>
      </c>
      <c r="R4123" s="1" t="str">
        <f>IFERROR(VLOOKUP(K4123,Proveedores!$A$2:$B$500,2,0),"Agregar")</f>
        <v xml:space="preserve">Grupo Sala S.A. </v>
      </c>
      <c r="S4123" s="5">
        <f t="shared" si="64"/>
        <v>28171000</v>
      </c>
    </row>
    <row r="4124" spans="1:19" x14ac:dyDescent="0.2">
      <c r="A4124" s="7">
        <v>44210</v>
      </c>
      <c r="B4124" s="1" t="s">
        <v>14084</v>
      </c>
      <c r="C4124" s="1" t="s">
        <v>14085</v>
      </c>
      <c r="D4124" s="1" t="s">
        <v>1621</v>
      </c>
      <c r="E4124" s="1" t="s">
        <v>14086</v>
      </c>
      <c r="F4124" s="7" t="s">
        <v>14087</v>
      </c>
      <c r="G4124" s="1" t="s">
        <v>265</v>
      </c>
      <c r="H4124" s="5">
        <v>190779.73</v>
      </c>
      <c r="I4124" s="1">
        <v>2468</v>
      </c>
      <c r="J4124" s="1" t="s">
        <v>274</v>
      </c>
      <c r="K4124" s="1" t="s">
        <v>2070</v>
      </c>
      <c r="L4124" s="1">
        <v>4</v>
      </c>
      <c r="M4124" s="1" t="s">
        <v>2071</v>
      </c>
      <c r="N4124" s="1" t="s">
        <v>2072</v>
      </c>
      <c r="O4124" s="1">
        <v>78000</v>
      </c>
      <c r="P4124" s="1" t="s">
        <v>2073</v>
      </c>
      <c r="Q4124" s="1">
        <v>2445.89</v>
      </c>
      <c r="R4124" s="1" t="str">
        <f>IFERROR(VLOOKUP(K4124,Proveedores!$A$2:$B$500,2,0),"Agregar")</f>
        <v>CSL BEHRING S.A.</v>
      </c>
      <c r="S4124" s="5">
        <f t="shared" si="64"/>
        <v>190779420</v>
      </c>
    </row>
    <row r="4125" spans="1:19" x14ac:dyDescent="0.2">
      <c r="A4125" s="7">
        <v>44210</v>
      </c>
      <c r="B4125" s="1" t="s">
        <v>14088</v>
      </c>
      <c r="C4125" s="1" t="s">
        <v>14089</v>
      </c>
      <c r="D4125" s="1" t="s">
        <v>1621</v>
      </c>
      <c r="E4125" s="1" t="s">
        <v>14090</v>
      </c>
      <c r="F4125" s="7" t="s">
        <v>14087</v>
      </c>
      <c r="G4125" s="1" t="s">
        <v>265</v>
      </c>
      <c r="H4125" s="5">
        <v>62370.29</v>
      </c>
      <c r="I4125" s="1">
        <v>2466</v>
      </c>
      <c r="J4125" s="1" t="s">
        <v>271</v>
      </c>
      <c r="K4125" s="1" t="s">
        <v>2070</v>
      </c>
      <c r="L4125" s="1">
        <v>3</v>
      </c>
      <c r="M4125" s="1" t="s">
        <v>2140</v>
      </c>
      <c r="N4125" s="1" t="s">
        <v>2141</v>
      </c>
      <c r="O4125" s="1">
        <v>25500</v>
      </c>
      <c r="P4125" s="1" t="s">
        <v>2073</v>
      </c>
      <c r="Q4125" s="1">
        <v>1222.95</v>
      </c>
      <c r="R4125" s="1" t="str">
        <f>IFERROR(VLOOKUP(K4125,Proveedores!$A$2:$B$500,2,0),"Agregar")</f>
        <v>CSL BEHRING S.A.</v>
      </c>
      <c r="S4125" s="5">
        <f t="shared" si="64"/>
        <v>31185225</v>
      </c>
    </row>
    <row r="4126" spans="1:19" x14ac:dyDescent="0.2">
      <c r="A4126" s="7">
        <v>44215.606215277781</v>
      </c>
      <c r="B4126" s="1" t="s">
        <v>14091</v>
      </c>
      <c r="C4126" s="1" t="s">
        <v>14092</v>
      </c>
      <c r="D4126" s="1" t="s">
        <v>1621</v>
      </c>
      <c r="E4126" s="1" t="s">
        <v>14093</v>
      </c>
      <c r="F4126" s="7">
        <v>44215</v>
      </c>
      <c r="G4126" s="1" t="s">
        <v>552</v>
      </c>
      <c r="H4126" s="5">
        <v>12439400</v>
      </c>
      <c r="I4126" s="1">
        <v>4405</v>
      </c>
      <c r="J4126" s="1" t="s">
        <v>553</v>
      </c>
      <c r="K4126" s="1" t="s">
        <v>1441</v>
      </c>
      <c r="L4126" s="1">
        <v>1</v>
      </c>
      <c r="M4126" s="1" t="s">
        <v>2393</v>
      </c>
      <c r="N4126" s="1" t="s">
        <v>14094</v>
      </c>
      <c r="O4126" s="1">
        <v>15170</v>
      </c>
      <c r="P4126" s="1" t="s">
        <v>1892</v>
      </c>
      <c r="Q4126" s="1">
        <v>820</v>
      </c>
      <c r="R4126" s="1" t="str">
        <f>IFERROR(VLOOKUP(K4126,Proveedores!$A$2:$B$500,2,0),"Agregar")</f>
        <v>LECTUS S.A.</v>
      </c>
      <c r="S4126" s="5">
        <f t="shared" si="64"/>
        <v>12439400</v>
      </c>
    </row>
    <row r="4127" spans="1:19" x14ac:dyDescent="0.2">
      <c r="A4127" s="7">
        <v>44215.598981481482</v>
      </c>
      <c r="B4127" s="1" t="s">
        <v>14095</v>
      </c>
      <c r="C4127" s="1" t="s">
        <v>14096</v>
      </c>
      <c r="D4127" s="1" t="s">
        <v>1621</v>
      </c>
      <c r="E4127" s="1" t="s">
        <v>14097</v>
      </c>
      <c r="F4127" s="7">
        <v>44215</v>
      </c>
      <c r="G4127" s="1" t="s">
        <v>1121</v>
      </c>
      <c r="H4127" s="5">
        <v>1085344</v>
      </c>
      <c r="I4127" s="1" t="s">
        <v>14098</v>
      </c>
      <c r="J4127" s="1" t="s">
        <v>1126</v>
      </c>
      <c r="K4127" s="1" t="s">
        <v>10979</v>
      </c>
      <c r="L4127" s="1">
        <v>14</v>
      </c>
      <c r="M4127" s="1" t="s">
        <v>11180</v>
      </c>
      <c r="N4127" s="1" t="s">
        <v>11181</v>
      </c>
      <c r="O4127" s="1">
        <v>10400</v>
      </c>
      <c r="P4127" s="1" t="s">
        <v>3712</v>
      </c>
      <c r="Q4127" s="1">
        <v>104.36</v>
      </c>
      <c r="R4127" s="1" t="str">
        <f>IFERROR(VLOOKUP(K4127,Proveedores!$A$2:$B$500,2,0),"Agregar")</f>
        <v>ABBOTT RAPID DIAGNOSTICS ARGENTINA S.A.</v>
      </c>
      <c r="S4127" s="5">
        <f t="shared" si="64"/>
        <v>1085344</v>
      </c>
    </row>
    <row r="4128" spans="1:19" x14ac:dyDescent="0.2">
      <c r="A4128" s="7">
        <v>44215.594733796293</v>
      </c>
      <c r="B4128" s="1" t="s">
        <v>14099</v>
      </c>
      <c r="C4128" s="1" t="s">
        <v>14100</v>
      </c>
      <c r="D4128" s="1" t="s">
        <v>1621</v>
      </c>
      <c r="E4128" s="1" t="s">
        <v>14101</v>
      </c>
      <c r="F4128" s="7">
        <v>44215</v>
      </c>
      <c r="G4128" s="1" t="s">
        <v>1121</v>
      </c>
      <c r="H4128" s="5">
        <v>1400511.2</v>
      </c>
      <c r="I4128" s="1" t="s">
        <v>14102</v>
      </c>
      <c r="J4128" s="1" t="s">
        <v>1126</v>
      </c>
      <c r="K4128" s="1" t="s">
        <v>10979</v>
      </c>
      <c r="L4128" s="1">
        <v>14</v>
      </c>
      <c r="M4128" s="1" t="s">
        <v>11180</v>
      </c>
      <c r="N4128" s="1" t="s">
        <v>11181</v>
      </c>
      <c r="O4128" s="1">
        <v>13420</v>
      </c>
      <c r="P4128" s="1" t="s">
        <v>3712</v>
      </c>
      <c r="Q4128" s="1">
        <v>104.36</v>
      </c>
      <c r="R4128" s="1" t="str">
        <f>IFERROR(VLOOKUP(K4128,Proveedores!$A$2:$B$500,2,0),"Agregar")</f>
        <v>ABBOTT RAPID DIAGNOSTICS ARGENTINA S.A.</v>
      </c>
      <c r="S4128" s="5">
        <f t="shared" si="64"/>
        <v>1400511.2</v>
      </c>
    </row>
    <row r="4129" spans="1:19" x14ac:dyDescent="0.2">
      <c r="A4129" s="7">
        <v>44215.407650462963</v>
      </c>
      <c r="B4129" s="1" t="s">
        <v>14103</v>
      </c>
      <c r="C4129" s="1" t="s">
        <v>14104</v>
      </c>
      <c r="D4129" s="1" t="s">
        <v>1621</v>
      </c>
      <c r="E4129" s="1" t="s">
        <v>14105</v>
      </c>
      <c r="F4129" s="7">
        <v>44210</v>
      </c>
      <c r="G4129" s="1" t="s">
        <v>1277</v>
      </c>
      <c r="H4129" s="5">
        <v>2597913</v>
      </c>
      <c r="I4129" s="1" t="s">
        <v>14106</v>
      </c>
      <c r="J4129" s="1" t="s">
        <v>1278</v>
      </c>
      <c r="K4129" s="1" t="s">
        <v>4944</v>
      </c>
      <c r="L4129" s="1">
        <v>1</v>
      </c>
      <c r="M4129" s="1" t="s">
        <v>13364</v>
      </c>
      <c r="N4129" s="1" t="s">
        <v>14107</v>
      </c>
      <c r="O4129" s="1">
        <v>100</v>
      </c>
      <c r="P4129" s="1">
        <v>1</v>
      </c>
      <c r="Q4129" s="1">
        <v>25979.13</v>
      </c>
      <c r="R4129" s="1" t="str">
        <f>IFERROR(VLOOKUP(K4129,Proveedores!$A$2:$B$500,2,0),"Agregar")</f>
        <v>Global Farm SA</v>
      </c>
      <c r="S4129" s="5">
        <f t="shared" si="64"/>
        <v>2597913</v>
      </c>
    </row>
    <row r="4130" spans="1:19" x14ac:dyDescent="0.2">
      <c r="A4130" s="7">
        <v>44215.369456018518</v>
      </c>
      <c r="B4130" s="1" t="s">
        <v>14108</v>
      </c>
      <c r="C4130" s="1" t="s">
        <v>14109</v>
      </c>
      <c r="D4130" s="1" t="s">
        <v>1621</v>
      </c>
      <c r="E4130" s="1" t="s">
        <v>14110</v>
      </c>
      <c r="F4130" s="7">
        <v>44210</v>
      </c>
      <c r="G4130" s="1" t="s">
        <v>1145</v>
      </c>
      <c r="H4130" s="5">
        <v>16041200</v>
      </c>
      <c r="I4130" s="1">
        <v>0</v>
      </c>
      <c r="J4130" s="1" t="s">
        <v>1149</v>
      </c>
      <c r="K4130" s="1" t="s">
        <v>3255</v>
      </c>
      <c r="L4130" s="1">
        <v>22</v>
      </c>
      <c r="M4130" s="1" t="s">
        <v>10704</v>
      </c>
      <c r="N4130" s="1" t="s">
        <v>10705</v>
      </c>
      <c r="O4130" s="1">
        <v>337</v>
      </c>
      <c r="P4130" s="1" t="s">
        <v>13618</v>
      </c>
      <c r="Q4130" s="1">
        <v>47600</v>
      </c>
      <c r="R4130" s="1" t="str">
        <f>IFERROR(VLOOKUP(K4130,Proveedores!$A$2:$B$500,2,0),"Agregar")</f>
        <v>LABORATORIO ELEA PHOENIX S.A.</v>
      </c>
      <c r="S4130" s="5">
        <f t="shared" si="64"/>
        <v>16041200</v>
      </c>
    </row>
    <row r="4131" spans="1:19" x14ac:dyDescent="0.2">
      <c r="A4131" s="7">
        <v>44214.68236111111</v>
      </c>
      <c r="B4131" s="1" t="s">
        <v>14111</v>
      </c>
      <c r="C4131" s="1" t="s">
        <v>14112</v>
      </c>
      <c r="D4131" s="1" t="s">
        <v>1621</v>
      </c>
      <c r="E4131" s="1" t="s">
        <v>14113</v>
      </c>
      <c r="F4131" s="7">
        <v>44214</v>
      </c>
      <c r="G4131" s="1" t="s">
        <v>1205</v>
      </c>
      <c r="H4131" s="5">
        <v>146608</v>
      </c>
      <c r="I4131" s="1">
        <v>0</v>
      </c>
      <c r="J4131" s="1" t="s">
        <v>14114</v>
      </c>
      <c r="K4131" s="1" t="s">
        <v>409</v>
      </c>
      <c r="L4131" s="1">
        <v>1</v>
      </c>
      <c r="M4131" s="1" t="s">
        <v>4622</v>
      </c>
      <c r="N4131" s="1" t="s">
        <v>13339</v>
      </c>
      <c r="O4131" s="1">
        <v>74800</v>
      </c>
      <c r="P4131" s="1" t="s">
        <v>13340</v>
      </c>
      <c r="Q4131" s="1">
        <v>1.96</v>
      </c>
      <c r="R4131" s="1" t="str">
        <f>IFERROR(VLOOKUP(K4131,Proveedores!$A$2:$B$500,2,0),"Agregar")</f>
        <v>SOLS S.A</v>
      </c>
      <c r="S4131" s="5">
        <f t="shared" si="64"/>
        <v>146608</v>
      </c>
    </row>
    <row r="4132" spans="1:19" x14ac:dyDescent="0.2">
      <c r="A4132" s="7">
        <v>44214.591574074075</v>
      </c>
      <c r="B4132" s="1" t="s">
        <v>14115</v>
      </c>
      <c r="C4132" s="1" t="s">
        <v>14116</v>
      </c>
      <c r="D4132" s="1" t="s">
        <v>1621</v>
      </c>
      <c r="E4132" s="1" t="s">
        <v>14117</v>
      </c>
      <c r="F4132" s="7">
        <v>44211</v>
      </c>
      <c r="G4132" s="1" t="s">
        <v>1159</v>
      </c>
      <c r="H4132" s="5">
        <v>76215049.920000002</v>
      </c>
      <c r="I4132" s="1">
        <v>0</v>
      </c>
      <c r="J4132" s="1" t="s">
        <v>1160</v>
      </c>
      <c r="K4132" s="1" t="s">
        <v>4384</v>
      </c>
      <c r="L4132" s="1">
        <v>1</v>
      </c>
      <c r="M4132" s="1" t="s">
        <v>14118</v>
      </c>
      <c r="N4132" s="1" t="s">
        <v>14119</v>
      </c>
      <c r="O4132" s="1">
        <v>38016</v>
      </c>
      <c r="P4132" s="1" t="s">
        <v>2010</v>
      </c>
      <c r="Q4132" s="1">
        <v>96.48</v>
      </c>
      <c r="R4132" s="1" t="str">
        <f>IFERROR(VLOOKUP(K4132,Proveedores!$A$2:$B$500,2,0),"Agregar")</f>
        <v>BIODIAGNOSTICO S.A.</v>
      </c>
      <c r="S4132" s="5">
        <f t="shared" si="64"/>
        <v>3667783.6800000002</v>
      </c>
    </row>
    <row r="4133" spans="1:19" x14ac:dyDescent="0.2">
      <c r="A4133" s="7">
        <v>44214.591574074075</v>
      </c>
      <c r="B4133" s="1" t="s">
        <v>14115</v>
      </c>
      <c r="C4133" s="1" t="s">
        <v>14116</v>
      </c>
      <c r="D4133" s="1" t="s">
        <v>1621</v>
      </c>
      <c r="E4133" s="1" t="s">
        <v>14117</v>
      </c>
      <c r="F4133" s="7">
        <v>44211</v>
      </c>
      <c r="G4133" s="1" t="s">
        <v>1159</v>
      </c>
      <c r="H4133" s="5">
        <v>76215049.920000002</v>
      </c>
      <c r="I4133" s="1">
        <v>0</v>
      </c>
      <c r="J4133" s="1" t="s">
        <v>1160</v>
      </c>
      <c r="K4133" s="1" t="s">
        <v>4384</v>
      </c>
      <c r="L4133" s="1">
        <v>2</v>
      </c>
      <c r="M4133" s="1" t="s">
        <v>14120</v>
      </c>
      <c r="N4133" s="1" t="s">
        <v>14121</v>
      </c>
      <c r="O4133" s="1">
        <v>91008</v>
      </c>
      <c r="P4133" s="1" t="s">
        <v>2010</v>
      </c>
      <c r="Q4133" s="1">
        <v>142.30000000000001</v>
      </c>
      <c r="R4133" s="1" t="str">
        <f>IFERROR(VLOOKUP(K4133,Proveedores!$A$2:$B$500,2,0),"Agregar")</f>
        <v>BIODIAGNOSTICO S.A.</v>
      </c>
      <c r="S4133" s="5">
        <f t="shared" si="64"/>
        <v>12950438.4</v>
      </c>
    </row>
    <row r="4134" spans="1:19" x14ac:dyDescent="0.2">
      <c r="A4134" s="7">
        <v>44214.591574074075</v>
      </c>
      <c r="B4134" s="1" t="s">
        <v>14115</v>
      </c>
      <c r="C4134" s="1" t="s">
        <v>14116</v>
      </c>
      <c r="D4134" s="1" t="s">
        <v>1621</v>
      </c>
      <c r="E4134" s="1" t="s">
        <v>14117</v>
      </c>
      <c r="F4134" s="7">
        <v>44211</v>
      </c>
      <c r="G4134" s="1" t="s">
        <v>1159</v>
      </c>
      <c r="H4134" s="5">
        <v>76215049.920000002</v>
      </c>
      <c r="I4134" s="1">
        <v>0</v>
      </c>
      <c r="J4134" s="1" t="s">
        <v>1160</v>
      </c>
      <c r="K4134" s="1" t="s">
        <v>4384</v>
      </c>
      <c r="L4134" s="1">
        <v>3</v>
      </c>
      <c r="M4134" s="1" t="s">
        <v>14122</v>
      </c>
      <c r="N4134" s="1" t="s">
        <v>14123</v>
      </c>
      <c r="O4134" s="1">
        <v>91008</v>
      </c>
      <c r="P4134" s="1" t="s">
        <v>2010</v>
      </c>
      <c r="Q4134" s="1">
        <v>160.57</v>
      </c>
      <c r="R4134" s="1" t="str">
        <f>IFERROR(VLOOKUP(K4134,Proveedores!$A$2:$B$500,2,0),"Agregar")</f>
        <v>BIODIAGNOSTICO S.A.</v>
      </c>
      <c r="S4134" s="5">
        <f t="shared" si="64"/>
        <v>14613154.559999999</v>
      </c>
    </row>
    <row r="4135" spans="1:19" x14ac:dyDescent="0.2">
      <c r="A4135" s="7">
        <v>44214.591574074075</v>
      </c>
      <c r="B4135" s="1" t="s">
        <v>14115</v>
      </c>
      <c r="C4135" s="1" t="s">
        <v>14116</v>
      </c>
      <c r="D4135" s="1" t="s">
        <v>1621</v>
      </c>
      <c r="E4135" s="1" t="s">
        <v>14117</v>
      </c>
      <c r="F4135" s="7">
        <v>44211</v>
      </c>
      <c r="G4135" s="1" t="s">
        <v>1159</v>
      </c>
      <c r="H4135" s="5">
        <v>76215049.920000002</v>
      </c>
      <c r="I4135" s="1">
        <v>0</v>
      </c>
      <c r="J4135" s="1" t="s">
        <v>1160</v>
      </c>
      <c r="K4135" s="1" t="s">
        <v>4384</v>
      </c>
      <c r="L4135" s="1">
        <v>4</v>
      </c>
      <c r="M4135" s="1" t="s">
        <v>14124</v>
      </c>
      <c r="N4135" s="1" t="s">
        <v>14125</v>
      </c>
      <c r="O4135" s="1">
        <v>90720</v>
      </c>
      <c r="P4135" s="1" t="s">
        <v>2010</v>
      </c>
      <c r="Q4135" s="1">
        <v>137.13</v>
      </c>
      <c r="R4135" s="1" t="str">
        <f>IFERROR(VLOOKUP(K4135,Proveedores!$A$2:$B$500,2,0),"Agregar")</f>
        <v>BIODIAGNOSTICO S.A.</v>
      </c>
      <c r="S4135" s="5">
        <f t="shared" si="64"/>
        <v>12440433.6</v>
      </c>
    </row>
    <row r="4136" spans="1:19" x14ac:dyDescent="0.2">
      <c r="A4136" s="7">
        <v>44214.591574074075</v>
      </c>
      <c r="B4136" s="1" t="s">
        <v>14115</v>
      </c>
      <c r="C4136" s="1" t="s">
        <v>14116</v>
      </c>
      <c r="D4136" s="1" t="s">
        <v>1621</v>
      </c>
      <c r="E4136" s="1" t="s">
        <v>14117</v>
      </c>
      <c r="F4136" s="7">
        <v>44211</v>
      </c>
      <c r="G4136" s="1" t="s">
        <v>1159</v>
      </c>
      <c r="H4136" s="5">
        <v>76215049.920000002</v>
      </c>
      <c r="I4136" s="1">
        <v>0</v>
      </c>
      <c r="J4136" s="1" t="s">
        <v>1160</v>
      </c>
      <c r="K4136" s="1" t="s">
        <v>4384</v>
      </c>
      <c r="L4136" s="1">
        <v>5</v>
      </c>
      <c r="M4136" s="1" t="s">
        <v>14126</v>
      </c>
      <c r="N4136" s="1" t="s">
        <v>14127</v>
      </c>
      <c r="O4136" s="1">
        <v>90432</v>
      </c>
      <c r="P4136" s="1" t="s">
        <v>2010</v>
      </c>
      <c r="Q4136" s="1">
        <v>166.44</v>
      </c>
      <c r="R4136" s="1" t="str">
        <f>IFERROR(VLOOKUP(K4136,Proveedores!$A$2:$B$500,2,0),"Agregar")</f>
        <v>BIODIAGNOSTICO S.A.</v>
      </c>
      <c r="S4136" s="5">
        <f t="shared" si="64"/>
        <v>15051502.08</v>
      </c>
    </row>
    <row r="4137" spans="1:19" x14ac:dyDescent="0.2">
      <c r="A4137" s="7">
        <v>44214.591574074075</v>
      </c>
      <c r="B4137" s="1" t="s">
        <v>14115</v>
      </c>
      <c r="C4137" s="1" t="s">
        <v>14116</v>
      </c>
      <c r="D4137" s="1" t="s">
        <v>1621</v>
      </c>
      <c r="E4137" s="1" t="s">
        <v>14117</v>
      </c>
      <c r="F4137" s="7">
        <v>44211</v>
      </c>
      <c r="G4137" s="1" t="s">
        <v>1159</v>
      </c>
      <c r="H4137" s="5">
        <v>76215049.920000002</v>
      </c>
      <c r="I4137" s="1">
        <v>0</v>
      </c>
      <c r="J4137" s="1" t="s">
        <v>1160</v>
      </c>
      <c r="K4137" s="1" t="s">
        <v>4384</v>
      </c>
      <c r="L4137" s="1">
        <v>6</v>
      </c>
      <c r="M4137" s="1" t="s">
        <v>14128</v>
      </c>
      <c r="N4137" s="1" t="s">
        <v>14129</v>
      </c>
      <c r="O4137" s="1">
        <v>91008</v>
      </c>
      <c r="P4137" s="1" t="s">
        <v>2010</v>
      </c>
      <c r="Q4137" s="1">
        <v>192.2</v>
      </c>
      <c r="R4137" s="1" t="str">
        <f>IFERROR(VLOOKUP(K4137,Proveedores!$A$2:$B$500,2,0),"Agregar")</f>
        <v>BIODIAGNOSTICO S.A.</v>
      </c>
      <c r="S4137" s="5">
        <f t="shared" si="64"/>
        <v>17491737.599999998</v>
      </c>
    </row>
    <row r="4138" spans="1:19" x14ac:dyDescent="0.2">
      <c r="A4138" s="7">
        <v>44214.59107638889</v>
      </c>
      <c r="B4138" s="1" t="s">
        <v>14130</v>
      </c>
      <c r="C4138" s="1" t="s">
        <v>14131</v>
      </c>
      <c r="D4138" s="1" t="s">
        <v>1621</v>
      </c>
      <c r="E4138" s="1" t="s">
        <v>14132</v>
      </c>
      <c r="F4138" s="7">
        <v>44165</v>
      </c>
      <c r="G4138" s="1" t="s">
        <v>1121</v>
      </c>
      <c r="H4138" s="5">
        <v>3992813.6</v>
      </c>
      <c r="I4138" s="1" t="s">
        <v>14133</v>
      </c>
      <c r="J4138" s="1" t="s">
        <v>1126</v>
      </c>
      <c r="K4138" s="1" t="s">
        <v>10979</v>
      </c>
      <c r="L4138" s="1">
        <v>14</v>
      </c>
      <c r="M4138" s="1" t="s">
        <v>11180</v>
      </c>
      <c r="N4138" s="1" t="s">
        <v>11181</v>
      </c>
      <c r="O4138" s="1">
        <v>38260</v>
      </c>
      <c r="P4138" s="1" t="s">
        <v>3712</v>
      </c>
      <c r="Q4138" s="1" t="s">
        <v>12195</v>
      </c>
      <c r="R4138" s="1" t="str">
        <f>IFERROR(VLOOKUP(K4138,Proveedores!$A$2:$B$500,2,0),"Agregar")</f>
        <v>ABBOTT RAPID DIAGNOSTICS ARGENTINA S.A.</v>
      </c>
      <c r="S4138" s="5" t="e">
        <f t="shared" si="64"/>
        <v>#VALUE!</v>
      </c>
    </row>
    <row r="4139" spans="1:19" x14ac:dyDescent="0.2">
      <c r="A4139" s="7">
        <v>44211.696655092594</v>
      </c>
      <c r="B4139" s="1" t="s">
        <v>14134</v>
      </c>
      <c r="C4139" s="1" t="s">
        <v>14135</v>
      </c>
      <c r="D4139" s="1" t="s">
        <v>1621</v>
      </c>
      <c r="E4139" s="1" t="s">
        <v>14136</v>
      </c>
      <c r="F4139" s="7">
        <v>44210</v>
      </c>
      <c r="G4139" s="1" t="s">
        <v>1205</v>
      </c>
      <c r="H4139" s="5">
        <v>388080</v>
      </c>
      <c r="I4139" s="1">
        <v>0</v>
      </c>
      <c r="J4139" s="1" t="s">
        <v>1208</v>
      </c>
      <c r="K4139" s="1" t="s">
        <v>409</v>
      </c>
      <c r="L4139" s="1">
        <v>1</v>
      </c>
      <c r="M4139" s="1" t="s">
        <v>4622</v>
      </c>
      <c r="N4139" s="1" t="s">
        <v>13339</v>
      </c>
      <c r="O4139" s="1">
        <v>198000</v>
      </c>
      <c r="P4139" s="1" t="s">
        <v>13340</v>
      </c>
      <c r="Q4139" s="1">
        <v>1.96</v>
      </c>
      <c r="R4139" s="1" t="str">
        <f>IFERROR(VLOOKUP(K4139,Proveedores!$A$2:$B$500,2,0),"Agregar")</f>
        <v>SOLS S.A</v>
      </c>
      <c r="S4139" s="5">
        <f t="shared" si="64"/>
        <v>388080</v>
      </c>
    </row>
    <row r="4140" spans="1:19" x14ac:dyDescent="0.2">
      <c r="A4140" s="7">
        <v>44211.693969907406</v>
      </c>
      <c r="B4140" s="1" t="s">
        <v>14137</v>
      </c>
      <c r="C4140" s="1" t="s">
        <v>14138</v>
      </c>
      <c r="D4140" s="1" t="s">
        <v>1621</v>
      </c>
      <c r="E4140" s="1" t="s">
        <v>14139</v>
      </c>
      <c r="F4140" s="7">
        <v>44211</v>
      </c>
      <c r="G4140" s="1" t="s">
        <v>1205</v>
      </c>
      <c r="H4140" s="5">
        <v>1018416</v>
      </c>
      <c r="I4140" s="1">
        <v>0</v>
      </c>
      <c r="J4140" s="1" t="s">
        <v>1208</v>
      </c>
      <c r="K4140" s="1" t="s">
        <v>409</v>
      </c>
      <c r="L4140" s="1">
        <v>1</v>
      </c>
      <c r="M4140" s="1" t="s">
        <v>4622</v>
      </c>
      <c r="N4140" s="1" t="s">
        <v>13339</v>
      </c>
      <c r="O4140" s="1">
        <v>519600</v>
      </c>
      <c r="P4140" s="1" t="s">
        <v>13340</v>
      </c>
      <c r="Q4140" s="1">
        <v>1.96</v>
      </c>
      <c r="R4140" s="1" t="str">
        <f>IFERROR(VLOOKUP(K4140,Proveedores!$A$2:$B$500,2,0),"Agregar")</f>
        <v>SOLS S.A</v>
      </c>
      <c r="S4140" s="5">
        <f t="shared" si="64"/>
        <v>1018416</v>
      </c>
    </row>
    <row r="4141" spans="1:19" x14ac:dyDescent="0.2">
      <c r="A4141" s="7">
        <v>44211.689560185187</v>
      </c>
      <c r="B4141" s="1" t="s">
        <v>14140</v>
      </c>
      <c r="C4141" s="1" t="s">
        <v>14141</v>
      </c>
      <c r="D4141" s="1" t="s">
        <v>1621</v>
      </c>
      <c r="E4141" s="1" t="s">
        <v>14142</v>
      </c>
      <c r="F4141" s="7">
        <v>44211</v>
      </c>
      <c r="G4141" s="1" t="s">
        <v>1205</v>
      </c>
      <c r="H4141" s="5">
        <v>163072</v>
      </c>
      <c r="I4141" s="1">
        <v>0</v>
      </c>
      <c r="J4141" s="1" t="s">
        <v>14114</v>
      </c>
      <c r="K4141" s="1" t="s">
        <v>409</v>
      </c>
      <c r="L4141" s="1">
        <v>1</v>
      </c>
      <c r="M4141" s="1" t="s">
        <v>4622</v>
      </c>
      <c r="N4141" s="1" t="s">
        <v>13339</v>
      </c>
      <c r="O4141" s="1">
        <v>83200</v>
      </c>
      <c r="P4141" s="1" t="s">
        <v>13340</v>
      </c>
      <c r="Q4141" s="1">
        <v>1.96</v>
      </c>
      <c r="R4141" s="1" t="str">
        <f>IFERROR(VLOOKUP(K4141,Proveedores!$A$2:$B$500,2,0),"Agregar")</f>
        <v>SOLS S.A</v>
      </c>
      <c r="S4141" s="5">
        <f t="shared" si="64"/>
        <v>163072</v>
      </c>
    </row>
    <row r="4142" spans="1:19" x14ac:dyDescent="0.2">
      <c r="A4142" s="7">
        <v>44211.685069444444</v>
      </c>
      <c r="B4142" s="1" t="s">
        <v>14143</v>
      </c>
      <c r="C4142" s="1" t="s">
        <v>14144</v>
      </c>
      <c r="D4142" s="1" t="s">
        <v>1621</v>
      </c>
      <c r="E4142" s="1" t="s">
        <v>14145</v>
      </c>
      <c r="F4142" s="7">
        <v>44211</v>
      </c>
      <c r="G4142" s="1" t="s">
        <v>1205</v>
      </c>
      <c r="H4142" s="5">
        <v>306544</v>
      </c>
      <c r="I4142" s="1">
        <v>0</v>
      </c>
      <c r="J4142" s="1" t="s">
        <v>14114</v>
      </c>
      <c r="K4142" s="1" t="s">
        <v>409</v>
      </c>
      <c r="L4142" s="1">
        <v>1</v>
      </c>
      <c r="M4142" s="1" t="s">
        <v>4622</v>
      </c>
      <c r="N4142" s="1" t="s">
        <v>13339</v>
      </c>
      <c r="O4142" s="1">
        <v>156400</v>
      </c>
      <c r="P4142" s="1" t="s">
        <v>13340</v>
      </c>
      <c r="Q4142" s="1">
        <v>1.96</v>
      </c>
      <c r="R4142" s="1" t="str">
        <f>IFERROR(VLOOKUP(K4142,Proveedores!$A$2:$B$500,2,0),"Agregar")</f>
        <v>SOLS S.A</v>
      </c>
      <c r="S4142" s="5">
        <f t="shared" si="64"/>
        <v>306544</v>
      </c>
    </row>
    <row r="4143" spans="1:19" x14ac:dyDescent="0.2">
      <c r="A4143" s="7">
        <v>44211.655289351853</v>
      </c>
      <c r="B4143" s="1" t="s">
        <v>14146</v>
      </c>
      <c r="C4143" s="1" t="s">
        <v>14147</v>
      </c>
      <c r="D4143" s="1" t="s">
        <v>1621</v>
      </c>
      <c r="E4143" s="1" t="s">
        <v>14148</v>
      </c>
      <c r="F4143" s="7">
        <v>44209</v>
      </c>
      <c r="G4143" s="1" t="s">
        <v>142</v>
      </c>
      <c r="H4143" s="5">
        <v>11318734.02</v>
      </c>
      <c r="I4143" s="1">
        <v>1</v>
      </c>
      <c r="J4143" s="1" t="s">
        <v>1120</v>
      </c>
      <c r="K4143" s="1" t="s">
        <v>146</v>
      </c>
      <c r="L4143" s="1">
        <v>4</v>
      </c>
      <c r="M4143" s="1" t="s">
        <v>4767</v>
      </c>
      <c r="N4143" s="1" t="s">
        <v>2316</v>
      </c>
      <c r="O4143" s="1">
        <v>1</v>
      </c>
      <c r="P4143" s="1" t="s">
        <v>2316</v>
      </c>
      <c r="Q4143" s="1">
        <v>11318734.02</v>
      </c>
      <c r="R4143" s="1" t="str">
        <f>IFERROR(VLOOKUP(K4143,Proveedores!$A$2:$B$500,2,0),"Agregar")</f>
        <v>SUIZO ARGENTINA S.A.</v>
      </c>
      <c r="S4143" s="5">
        <f t="shared" si="64"/>
        <v>11318734.02</v>
      </c>
    </row>
    <row r="4144" spans="1:19" x14ac:dyDescent="0.2">
      <c r="A4144" s="7">
        <v>44211.515682870369</v>
      </c>
      <c r="B4144" s="1" t="s">
        <v>14149</v>
      </c>
      <c r="C4144" s="1" t="s">
        <v>14150</v>
      </c>
      <c r="D4144" s="1" t="s">
        <v>1713</v>
      </c>
      <c r="E4144" s="1" t="s">
        <v>14151</v>
      </c>
      <c r="F4144" s="7">
        <v>44211</v>
      </c>
      <c r="G4144" s="1" t="s">
        <v>8644</v>
      </c>
      <c r="H4144" s="5">
        <v>168432</v>
      </c>
      <c r="I4144" s="1" t="s">
        <v>8767</v>
      </c>
      <c r="J4144" s="1" t="s">
        <v>13121</v>
      </c>
      <c r="K4144" s="1" t="s">
        <v>8843</v>
      </c>
      <c r="L4144" s="1" t="s">
        <v>11302</v>
      </c>
      <c r="M4144" s="1" t="s">
        <v>11303</v>
      </c>
      <c r="N4144" s="1" t="s">
        <v>14152</v>
      </c>
      <c r="O4144" s="1">
        <v>1160</v>
      </c>
      <c r="P4144" s="1" t="s">
        <v>7528</v>
      </c>
      <c r="Q4144" s="1">
        <v>145.19999999999999</v>
      </c>
      <c r="R4144" s="1" t="str">
        <f>IFERROR(VLOOKUP(K4144,Proveedores!$A$2:$B$500,2,0),"Agregar")</f>
        <v>FORMAS PUBLICITARIAS SA</v>
      </c>
      <c r="S4144" s="5">
        <f t="shared" si="64"/>
        <v>168432</v>
      </c>
    </row>
    <row r="4145" spans="1:19" x14ac:dyDescent="0.2">
      <c r="A4145" s="7">
        <v>44216</v>
      </c>
      <c r="B4145" s="1" t="s">
        <v>14153</v>
      </c>
      <c r="C4145" s="1" t="s">
        <v>14154</v>
      </c>
      <c r="D4145" s="1" t="s">
        <v>1621</v>
      </c>
      <c r="E4145" s="1" t="s">
        <v>14155</v>
      </c>
      <c r="F4145" s="7">
        <v>44216</v>
      </c>
      <c r="G4145" s="1" t="s">
        <v>1245</v>
      </c>
      <c r="H4145" s="5">
        <v>1075080</v>
      </c>
      <c r="J4145" s="1" t="s">
        <v>1249</v>
      </c>
      <c r="K4145" s="1" t="s">
        <v>713</v>
      </c>
      <c r="R4145" s="1" t="str">
        <f>IFERROR(VLOOKUP(K4145,Proveedores!$A$2:$B$500,2,0),"Agregar")</f>
        <v>FERAVAL S.A.</v>
      </c>
      <c r="S4145" s="5">
        <f t="shared" si="64"/>
        <v>0</v>
      </c>
    </row>
    <row r="4146" spans="1:19" x14ac:dyDescent="0.2">
      <c r="A4146" s="7">
        <v>44216</v>
      </c>
      <c r="B4146" s="1" t="s">
        <v>14156</v>
      </c>
      <c r="C4146" s="1" t="s">
        <v>14157</v>
      </c>
      <c r="D4146" s="1" t="s">
        <v>1621</v>
      </c>
      <c r="E4146" s="1" t="s">
        <v>14158</v>
      </c>
      <c r="F4146" s="7">
        <v>44216</v>
      </c>
      <c r="G4146" s="1" t="s">
        <v>1245</v>
      </c>
      <c r="H4146" s="5">
        <v>349680</v>
      </c>
      <c r="J4146" s="1" t="s">
        <v>1249</v>
      </c>
      <c r="K4146" s="1" t="s">
        <v>713</v>
      </c>
      <c r="R4146" s="1" t="str">
        <f>IFERROR(VLOOKUP(K4146,Proveedores!$A$2:$B$500,2,0),"Agregar")</f>
        <v>FERAVAL S.A.</v>
      </c>
      <c r="S4146" s="5">
        <f t="shared" si="64"/>
        <v>0</v>
      </c>
    </row>
    <row r="4147" spans="1:19" x14ac:dyDescent="0.2">
      <c r="A4147" s="7">
        <v>44216</v>
      </c>
      <c r="B4147" s="1" t="s">
        <v>14159</v>
      </c>
      <c r="C4147" s="1" t="s">
        <v>14160</v>
      </c>
      <c r="D4147" s="1" t="s">
        <v>1621</v>
      </c>
      <c r="E4147" s="1" t="s">
        <v>14161</v>
      </c>
      <c r="F4147" s="7">
        <v>44216</v>
      </c>
      <c r="G4147" s="1" t="s">
        <v>1154</v>
      </c>
      <c r="H4147" s="5">
        <v>2016000</v>
      </c>
      <c r="J4147" s="1" t="s">
        <v>1155</v>
      </c>
      <c r="K4147" s="1" t="s">
        <v>133</v>
      </c>
      <c r="R4147" s="1" t="str">
        <f>IFERROR(VLOOKUP(K4147,Proveedores!$A$2:$B$500,2,0),"Agregar")</f>
        <v>MEDICAL ENGINEERING CORPORATION S.A.</v>
      </c>
      <c r="S4147" s="5">
        <f t="shared" si="64"/>
        <v>0</v>
      </c>
    </row>
    <row r="4148" spans="1:19" x14ac:dyDescent="0.2">
      <c r="A4148" s="7">
        <v>44216</v>
      </c>
      <c r="B4148" s="1" t="s">
        <v>14162</v>
      </c>
      <c r="C4148" s="1" t="s">
        <v>14163</v>
      </c>
      <c r="D4148" s="1" t="s">
        <v>1621</v>
      </c>
      <c r="E4148" s="1" t="s">
        <v>14164</v>
      </c>
      <c r="F4148" s="7">
        <v>44216</v>
      </c>
      <c r="G4148" s="1" t="s">
        <v>1154</v>
      </c>
      <c r="H4148" s="5">
        <v>4431000</v>
      </c>
      <c r="J4148" s="1" t="s">
        <v>1155</v>
      </c>
      <c r="K4148" s="1" t="s">
        <v>133</v>
      </c>
      <c r="R4148" s="1" t="str">
        <f>IFERROR(VLOOKUP(K4148,Proveedores!$A$2:$B$500,2,0),"Agregar")</f>
        <v>MEDICAL ENGINEERING CORPORATION S.A.</v>
      </c>
      <c r="S4148" s="5">
        <f t="shared" si="64"/>
        <v>0</v>
      </c>
    </row>
    <row r="4149" spans="1:19" x14ac:dyDescent="0.2">
      <c r="A4149" s="7">
        <v>44216</v>
      </c>
      <c r="B4149" s="1" t="s">
        <v>14165</v>
      </c>
      <c r="C4149" s="1" t="s">
        <v>14166</v>
      </c>
      <c r="D4149" s="1" t="s">
        <v>1621</v>
      </c>
      <c r="E4149" s="1" t="s">
        <v>14167</v>
      </c>
      <c r="F4149" s="7">
        <v>44216</v>
      </c>
      <c r="G4149" s="1" t="s">
        <v>1245</v>
      </c>
      <c r="H4149" s="5">
        <v>1034160</v>
      </c>
      <c r="J4149" s="1" t="s">
        <v>1249</v>
      </c>
      <c r="K4149" s="1" t="s">
        <v>713</v>
      </c>
      <c r="R4149" s="1" t="str">
        <f>IFERROR(VLOOKUP(K4149,Proveedores!$A$2:$B$500,2,0),"Agregar")</f>
        <v>FERAVAL S.A.</v>
      </c>
      <c r="S4149" s="5">
        <f t="shared" si="64"/>
        <v>0</v>
      </c>
    </row>
    <row r="4150" spans="1:19" x14ac:dyDescent="0.2">
      <c r="A4150" s="7">
        <v>44216</v>
      </c>
      <c r="B4150" s="1" t="s">
        <v>14168</v>
      </c>
      <c r="C4150" s="1" t="s">
        <v>14169</v>
      </c>
      <c r="D4150" s="1" t="s">
        <v>1621</v>
      </c>
      <c r="E4150" s="1" t="s">
        <v>14170</v>
      </c>
      <c r="F4150" s="7">
        <v>44216</v>
      </c>
      <c r="G4150" s="1" t="s">
        <v>1209</v>
      </c>
      <c r="H4150" s="5">
        <v>2155500</v>
      </c>
      <c r="J4150" s="1" t="s">
        <v>1210</v>
      </c>
      <c r="K4150" s="1" t="s">
        <v>11019</v>
      </c>
      <c r="R4150" s="1" t="str">
        <f>IFERROR(VLOOKUP(K4150,Proveedores!$A$2:$B$500,2,0),"Agregar")</f>
        <v>Drogueria Varadero S.A.</v>
      </c>
      <c r="S4150" s="5">
        <f t="shared" si="64"/>
        <v>0</v>
      </c>
    </row>
    <row r="4151" spans="1:19" x14ac:dyDescent="0.2">
      <c r="A4151" s="7">
        <v>44216</v>
      </c>
      <c r="B4151" s="1" t="s">
        <v>14171</v>
      </c>
      <c r="C4151" s="1" t="s">
        <v>14172</v>
      </c>
      <c r="D4151" s="1" t="s">
        <v>1621</v>
      </c>
      <c r="E4151" s="1" t="s">
        <v>14173</v>
      </c>
      <c r="F4151" s="7">
        <v>44216</v>
      </c>
      <c r="G4151" s="1" t="s">
        <v>1245</v>
      </c>
      <c r="H4151" s="5">
        <v>1259220</v>
      </c>
      <c r="J4151" s="1" t="s">
        <v>1249</v>
      </c>
      <c r="K4151" s="1" t="s">
        <v>713</v>
      </c>
      <c r="R4151" s="1" t="str">
        <f>IFERROR(VLOOKUP(K4151,Proveedores!$A$2:$B$500,2,0),"Agregar")</f>
        <v>FERAVAL S.A.</v>
      </c>
      <c r="S4151" s="5">
        <f t="shared" si="64"/>
        <v>0</v>
      </c>
    </row>
    <row r="4152" spans="1:19" x14ac:dyDescent="0.2">
      <c r="A4152" s="7">
        <v>44216</v>
      </c>
      <c r="B4152" s="1" t="s">
        <v>14174</v>
      </c>
      <c r="C4152" s="1" t="s">
        <v>14175</v>
      </c>
      <c r="D4152" s="1" t="s">
        <v>1621</v>
      </c>
      <c r="E4152" s="1" t="s">
        <v>14176</v>
      </c>
      <c r="F4152" s="7">
        <v>44216</v>
      </c>
      <c r="G4152" s="1" t="s">
        <v>1245</v>
      </c>
      <c r="H4152" s="5">
        <v>582180</v>
      </c>
      <c r="J4152" s="1" t="s">
        <v>1249</v>
      </c>
      <c r="K4152" s="1" t="s">
        <v>713</v>
      </c>
      <c r="R4152" s="1" t="str">
        <f>IFERROR(VLOOKUP(K4152,Proveedores!$A$2:$B$500,2,0),"Agregar")</f>
        <v>FERAVAL S.A.</v>
      </c>
      <c r="S4152" s="5">
        <f t="shared" si="64"/>
        <v>0</v>
      </c>
    </row>
    <row r="4153" spans="1:19" x14ac:dyDescent="0.2">
      <c r="A4153" s="7">
        <v>44216</v>
      </c>
      <c r="B4153" s="1" t="s">
        <v>14177</v>
      </c>
      <c r="C4153" s="1" t="s">
        <v>14178</v>
      </c>
      <c r="D4153" s="1" t="s">
        <v>1621</v>
      </c>
      <c r="E4153" s="1" t="s">
        <v>14179</v>
      </c>
      <c r="F4153" s="7">
        <v>44216</v>
      </c>
      <c r="G4153" s="1" t="s">
        <v>1245</v>
      </c>
      <c r="H4153" s="5">
        <v>1088100</v>
      </c>
      <c r="J4153" s="1" t="s">
        <v>1249</v>
      </c>
      <c r="K4153" s="1" t="s">
        <v>713</v>
      </c>
      <c r="R4153" s="1" t="str">
        <f>IFERROR(VLOOKUP(K4153,Proveedores!$A$2:$B$500,2,0),"Agregar")</f>
        <v>FERAVAL S.A.</v>
      </c>
      <c r="S4153" s="5">
        <f t="shared" si="64"/>
        <v>0</v>
      </c>
    </row>
    <row r="4154" spans="1:19" x14ac:dyDescent="0.2">
      <c r="A4154" s="7">
        <v>44216</v>
      </c>
      <c r="B4154" s="1" t="s">
        <v>14180</v>
      </c>
      <c r="C4154" s="1" t="s">
        <v>14181</v>
      </c>
      <c r="D4154" s="1" t="s">
        <v>1621</v>
      </c>
      <c r="E4154" s="1" t="s">
        <v>14182</v>
      </c>
      <c r="F4154" s="7">
        <v>44216</v>
      </c>
      <c r="G4154" s="1" t="s">
        <v>1245</v>
      </c>
      <c r="H4154" s="5">
        <v>260400</v>
      </c>
      <c r="J4154" s="1" t="s">
        <v>1249</v>
      </c>
      <c r="K4154" s="1" t="s">
        <v>713</v>
      </c>
      <c r="R4154" s="1" t="str">
        <f>IFERROR(VLOOKUP(K4154,Proveedores!$A$2:$B$500,2,0),"Agregar")</f>
        <v>FERAVAL S.A.</v>
      </c>
      <c r="S4154" s="5">
        <f t="shared" si="64"/>
        <v>0</v>
      </c>
    </row>
    <row r="4155" spans="1:19" x14ac:dyDescent="0.2">
      <c r="A4155" s="7">
        <v>44217</v>
      </c>
      <c r="B4155" s="1" t="s">
        <v>14183</v>
      </c>
      <c r="C4155" s="1" t="s">
        <v>14184</v>
      </c>
      <c r="D4155" s="1" t="s">
        <v>1621</v>
      </c>
      <c r="E4155" s="1" t="s">
        <v>14185</v>
      </c>
      <c r="F4155" s="7">
        <v>44216</v>
      </c>
      <c r="G4155" s="1" t="s">
        <v>1205</v>
      </c>
      <c r="H4155" s="5">
        <v>802032</v>
      </c>
      <c r="J4155" s="1" t="s">
        <v>1208</v>
      </c>
      <c r="K4155" s="1" t="s">
        <v>409</v>
      </c>
      <c r="R4155" s="1" t="str">
        <f>IFERROR(VLOOKUP(K4155,Proveedores!$A$2:$B$500,2,0),"Agregar")</f>
        <v>SOLS S.A</v>
      </c>
      <c r="S4155" s="5">
        <f t="shared" si="64"/>
        <v>0</v>
      </c>
    </row>
    <row r="4156" spans="1:19" x14ac:dyDescent="0.2">
      <c r="A4156" s="7">
        <v>44217</v>
      </c>
      <c r="B4156" s="1" t="s">
        <v>14186</v>
      </c>
      <c r="C4156" s="1" t="s">
        <v>14187</v>
      </c>
      <c r="D4156" s="1" t="s">
        <v>1621</v>
      </c>
      <c r="E4156" s="1" t="s">
        <v>14188</v>
      </c>
      <c r="F4156" s="7">
        <v>44216</v>
      </c>
      <c r="G4156" s="1" t="s">
        <v>1205</v>
      </c>
      <c r="H4156" s="5">
        <v>519008</v>
      </c>
      <c r="J4156" s="1" t="s">
        <v>1208</v>
      </c>
      <c r="K4156" s="1" t="s">
        <v>409</v>
      </c>
      <c r="R4156" s="1" t="str">
        <f>IFERROR(VLOOKUP(K4156,Proveedores!$A$2:$B$500,2,0),"Agregar")</f>
        <v>SOLS S.A</v>
      </c>
      <c r="S4156" s="5">
        <f t="shared" si="64"/>
        <v>0</v>
      </c>
    </row>
    <row r="4157" spans="1:19" x14ac:dyDescent="0.2">
      <c r="A4157" s="7">
        <v>44217</v>
      </c>
      <c r="B4157" s="1" t="s">
        <v>14189</v>
      </c>
      <c r="D4157" s="1" t="s">
        <v>1621</v>
      </c>
      <c r="E4157" s="1" t="s">
        <v>14190</v>
      </c>
      <c r="F4157" s="7">
        <v>44216</v>
      </c>
      <c r="G4157" s="1" t="s">
        <v>1205</v>
      </c>
      <c r="H4157" s="5">
        <v>137200</v>
      </c>
      <c r="J4157" s="1" t="s">
        <v>1208</v>
      </c>
      <c r="K4157" s="1" t="s">
        <v>409</v>
      </c>
      <c r="R4157" s="1" t="str">
        <f>IFERROR(VLOOKUP(K4157,Proveedores!$A$2:$B$500,2,0),"Agregar")</f>
        <v>SOLS S.A</v>
      </c>
      <c r="S4157" s="5">
        <f t="shared" si="64"/>
        <v>0</v>
      </c>
    </row>
    <row r="4158" spans="1:19" x14ac:dyDescent="0.2">
      <c r="A4158" s="7">
        <v>44217</v>
      </c>
      <c r="B4158" s="1" t="s">
        <v>14191</v>
      </c>
      <c r="D4158" s="1" t="s">
        <v>1621</v>
      </c>
      <c r="E4158" s="1" t="s">
        <v>14192</v>
      </c>
      <c r="F4158" s="7">
        <v>44217</v>
      </c>
      <c r="G4158" s="1" t="s">
        <v>1245</v>
      </c>
      <c r="H4158" s="5">
        <v>1129020</v>
      </c>
      <c r="J4158" s="1" t="s">
        <v>1249</v>
      </c>
      <c r="K4158" s="1" t="s">
        <v>713</v>
      </c>
      <c r="R4158" s="1" t="str">
        <f>IFERROR(VLOOKUP(K4158,Proveedores!$A$2:$B$500,2,0),"Agregar")</f>
        <v>FERAVAL S.A.</v>
      </c>
      <c r="S4158" s="5">
        <f t="shared" si="64"/>
        <v>0</v>
      </c>
    </row>
    <row r="4159" spans="1:19" x14ac:dyDescent="0.2">
      <c r="A4159" s="7">
        <v>44217</v>
      </c>
      <c r="B4159" s="1" t="s">
        <v>14193</v>
      </c>
      <c r="D4159" s="1" t="s">
        <v>1621</v>
      </c>
      <c r="E4159" s="1" t="s">
        <v>14194</v>
      </c>
      <c r="F4159" s="7">
        <v>44217</v>
      </c>
      <c r="G4159" s="1" t="s">
        <v>1245</v>
      </c>
      <c r="H4159" s="5">
        <v>2226420</v>
      </c>
      <c r="J4159" s="1" t="s">
        <v>1249</v>
      </c>
      <c r="K4159" s="1" t="s">
        <v>713</v>
      </c>
      <c r="R4159" s="1" t="str">
        <f>IFERROR(VLOOKUP(K4159,Proveedores!$A$2:$B$500,2,0),"Agregar")</f>
        <v>FERAVAL S.A.</v>
      </c>
      <c r="S4159" s="5">
        <f t="shared" si="64"/>
        <v>0</v>
      </c>
    </row>
    <row r="4160" spans="1:19" x14ac:dyDescent="0.2">
      <c r="A4160" s="7">
        <v>44217</v>
      </c>
      <c r="B4160" s="1" t="s">
        <v>14195</v>
      </c>
      <c r="D4160" s="1" t="s">
        <v>1621</v>
      </c>
      <c r="E4160" s="1" t="s">
        <v>14196</v>
      </c>
      <c r="F4160" s="7">
        <v>44217</v>
      </c>
      <c r="G4160" s="1" t="s">
        <v>1245</v>
      </c>
      <c r="H4160" s="5">
        <v>2228280</v>
      </c>
      <c r="J4160" s="1" t="s">
        <v>1249</v>
      </c>
      <c r="K4160" s="1" t="s">
        <v>713</v>
      </c>
      <c r="R4160" s="1" t="str">
        <f>IFERROR(VLOOKUP(K4160,Proveedores!$A$2:$B$500,2,0),"Agregar")</f>
        <v>FERAVAL S.A.</v>
      </c>
      <c r="S4160" s="5">
        <f t="shared" si="64"/>
        <v>0</v>
      </c>
    </row>
    <row r="4161" spans="1:19" x14ac:dyDescent="0.2">
      <c r="A4161" s="7">
        <v>44223.923078703701</v>
      </c>
      <c r="B4161" s="1" t="s">
        <v>14197</v>
      </c>
      <c r="C4161" s="1" t="s">
        <v>14198</v>
      </c>
      <c r="D4161" s="1" t="s">
        <v>1621</v>
      </c>
      <c r="E4161" s="1" t="s">
        <v>14199</v>
      </c>
      <c r="F4161" s="7">
        <v>44223</v>
      </c>
      <c r="G4161" s="1" t="s">
        <v>18</v>
      </c>
      <c r="H4161" s="5">
        <v>131267809.48999999</v>
      </c>
      <c r="I4161" s="1" t="s">
        <v>14200</v>
      </c>
      <c r="J4161" s="1" t="s">
        <v>19</v>
      </c>
      <c r="K4161" s="1" t="s">
        <v>1394</v>
      </c>
      <c r="L4161" s="1" t="s">
        <v>14201</v>
      </c>
      <c r="M4161" s="1">
        <v>1</v>
      </c>
      <c r="N4161" s="1" t="s">
        <v>14202</v>
      </c>
      <c r="O4161" s="1">
        <v>6</v>
      </c>
      <c r="P4161" s="1" t="s">
        <v>14203</v>
      </c>
      <c r="Q4161" s="1">
        <v>131267809.48999999</v>
      </c>
      <c r="R4161" s="1" t="str">
        <f>IFERROR(VLOOKUP(K4161,Proveedores!$A$2:$B$500,2,0),"Agregar")</f>
        <v>ANDREANI LOGÍSTICA S.A.</v>
      </c>
      <c r="S4161" s="5">
        <f t="shared" si="64"/>
        <v>787606856.93999994</v>
      </c>
    </row>
    <row r="4162" spans="1:19" x14ac:dyDescent="0.2">
      <c r="A4162" s="7">
        <v>44223.610613425924</v>
      </c>
      <c r="B4162" s="1" t="s">
        <v>14204</v>
      </c>
      <c r="C4162" s="1" t="s">
        <v>14205</v>
      </c>
      <c r="D4162" s="1" t="s">
        <v>1621</v>
      </c>
      <c r="E4162" s="1" t="s">
        <v>14206</v>
      </c>
      <c r="F4162" s="7">
        <v>44223</v>
      </c>
      <c r="G4162" s="1" t="s">
        <v>1205</v>
      </c>
      <c r="H4162" s="5">
        <v>339471</v>
      </c>
      <c r="I4162" s="1">
        <v>0</v>
      </c>
      <c r="J4162" s="1" t="s">
        <v>1208</v>
      </c>
      <c r="K4162" s="1" t="s">
        <v>409</v>
      </c>
      <c r="L4162" s="1">
        <v>1</v>
      </c>
      <c r="M4162" s="1" t="s">
        <v>4622</v>
      </c>
      <c r="N4162" s="1" t="s">
        <v>13339</v>
      </c>
      <c r="O4162" s="1">
        <v>173200</v>
      </c>
      <c r="P4162" s="1" t="s">
        <v>13340</v>
      </c>
      <c r="Q4162" s="1">
        <v>1.96</v>
      </c>
      <c r="R4162" s="1" t="str">
        <f>IFERROR(VLOOKUP(K4162,Proveedores!$A$2:$B$500,2,0),"Agregar")</f>
        <v>SOLS S.A</v>
      </c>
      <c r="S4162" s="5">
        <f t="shared" si="64"/>
        <v>339472</v>
      </c>
    </row>
    <row r="4163" spans="1:19" x14ac:dyDescent="0.2">
      <c r="A4163" s="7">
        <v>44223.603067129632</v>
      </c>
      <c r="B4163" s="1" t="s">
        <v>14207</v>
      </c>
      <c r="C4163" s="1" t="s">
        <v>14208</v>
      </c>
      <c r="D4163" s="1" t="s">
        <v>1621</v>
      </c>
      <c r="E4163" s="1">
        <v>400000097</v>
      </c>
      <c r="F4163" s="7">
        <v>44222</v>
      </c>
      <c r="G4163" s="1" t="s">
        <v>9</v>
      </c>
      <c r="H4163" s="5">
        <v>2090000</v>
      </c>
      <c r="I4163" s="1">
        <v>58</v>
      </c>
      <c r="J4163" s="1" t="s">
        <v>13</v>
      </c>
      <c r="K4163" s="1" t="s">
        <v>1441</v>
      </c>
      <c r="L4163" s="1">
        <v>26</v>
      </c>
      <c r="M4163" s="1" t="s">
        <v>13930</v>
      </c>
      <c r="N4163" s="1" t="s">
        <v>14209</v>
      </c>
      <c r="O4163" s="1">
        <v>19000</v>
      </c>
      <c r="P4163" s="1" t="s">
        <v>1892</v>
      </c>
      <c r="Q4163" s="1">
        <v>110</v>
      </c>
      <c r="R4163" s="1" t="str">
        <f>IFERROR(VLOOKUP(K4163,Proveedores!$A$2:$B$500,2,0),"Agregar")</f>
        <v>LECTUS S.A.</v>
      </c>
      <c r="S4163" s="5">
        <f t="shared" ref="S4163:S4226" si="65">Q4163*O4163</f>
        <v>2090000</v>
      </c>
    </row>
    <row r="4164" spans="1:19" x14ac:dyDescent="0.2">
      <c r="A4164" s="7">
        <v>44223.594780092593</v>
      </c>
      <c r="B4164" s="1" t="s">
        <v>14210</v>
      </c>
      <c r="C4164" s="1" t="s">
        <v>14211</v>
      </c>
      <c r="D4164" s="1" t="s">
        <v>1621</v>
      </c>
      <c r="E4164" s="1">
        <v>400000098</v>
      </c>
      <c r="F4164" s="7">
        <v>44223</v>
      </c>
      <c r="G4164" s="1" t="s">
        <v>9</v>
      </c>
      <c r="H4164" s="5">
        <v>6721000</v>
      </c>
      <c r="I4164" s="1">
        <v>498</v>
      </c>
      <c r="J4164" s="1" t="s">
        <v>13</v>
      </c>
      <c r="K4164" s="1" t="s">
        <v>1441</v>
      </c>
      <c r="L4164" s="1">
        <v>26</v>
      </c>
      <c r="M4164" s="1" t="s">
        <v>13930</v>
      </c>
      <c r="N4164" s="1" t="s">
        <v>14209</v>
      </c>
      <c r="O4164" s="1">
        <v>61100</v>
      </c>
      <c r="P4164" s="1" t="s">
        <v>1892</v>
      </c>
      <c r="Q4164" s="1">
        <v>110</v>
      </c>
      <c r="R4164" s="1" t="str">
        <f>IFERROR(VLOOKUP(K4164,Proveedores!$A$2:$B$500,2,0),"Agregar")</f>
        <v>LECTUS S.A.</v>
      </c>
      <c r="S4164" s="5">
        <f t="shared" si="65"/>
        <v>6721000</v>
      </c>
    </row>
    <row r="4165" spans="1:19" x14ac:dyDescent="0.2">
      <c r="A4165" s="7">
        <v>44223.575601851851</v>
      </c>
      <c r="B4165" s="1" t="s">
        <v>14212</v>
      </c>
      <c r="C4165" s="1" t="s">
        <v>14213</v>
      </c>
      <c r="D4165" s="1" t="s">
        <v>1621</v>
      </c>
      <c r="E4165" s="1" t="s">
        <v>14214</v>
      </c>
      <c r="F4165" s="7">
        <v>44223</v>
      </c>
      <c r="G4165" s="1" t="s">
        <v>1245</v>
      </c>
      <c r="H4165" s="5">
        <v>695640</v>
      </c>
      <c r="I4165" s="1">
        <v>13762</v>
      </c>
      <c r="J4165" s="1" t="s">
        <v>1249</v>
      </c>
      <c r="K4165" s="1" t="s">
        <v>713</v>
      </c>
      <c r="L4165" s="1">
        <v>3</v>
      </c>
      <c r="M4165" s="1" t="s">
        <v>13376</v>
      </c>
      <c r="N4165" s="1" t="s">
        <v>3594</v>
      </c>
      <c r="O4165" s="1">
        <v>37400</v>
      </c>
      <c r="P4165" s="1" t="s">
        <v>1665</v>
      </c>
      <c r="Q4165" s="1" t="s">
        <v>13377</v>
      </c>
      <c r="R4165" s="1" t="str">
        <f>IFERROR(VLOOKUP(K4165,Proveedores!$A$2:$B$500,2,0),"Agregar")</f>
        <v>FERAVAL S.A.</v>
      </c>
      <c r="S4165" s="5" t="e">
        <f t="shared" si="65"/>
        <v>#VALUE!</v>
      </c>
    </row>
    <row r="4166" spans="1:19" x14ac:dyDescent="0.2">
      <c r="A4166" s="7">
        <v>44223.557372685187</v>
      </c>
      <c r="B4166" s="1" t="s">
        <v>14215</v>
      </c>
      <c r="C4166" s="1" t="s">
        <v>14216</v>
      </c>
      <c r="D4166" s="1" t="s">
        <v>1621</v>
      </c>
      <c r="E4166" s="1" t="s">
        <v>14217</v>
      </c>
      <c r="F4166" s="7">
        <v>44223</v>
      </c>
      <c r="G4166" s="1" t="s">
        <v>1245</v>
      </c>
      <c r="H4166" s="5">
        <v>654720</v>
      </c>
      <c r="I4166" s="1">
        <v>13770</v>
      </c>
      <c r="J4166" s="1" t="s">
        <v>1249</v>
      </c>
      <c r="K4166" s="1" t="s">
        <v>713</v>
      </c>
      <c r="L4166" s="1">
        <v>3</v>
      </c>
      <c r="M4166" s="1" t="s">
        <v>13376</v>
      </c>
      <c r="N4166" s="1" t="s">
        <v>3594</v>
      </c>
      <c r="O4166" s="1">
        <v>35200</v>
      </c>
      <c r="P4166" s="1" t="s">
        <v>1665</v>
      </c>
      <c r="Q4166" s="1" t="s">
        <v>13377</v>
      </c>
      <c r="R4166" s="1" t="str">
        <f>IFERROR(VLOOKUP(K4166,Proveedores!$A$2:$B$500,2,0),"Agregar")</f>
        <v>FERAVAL S.A.</v>
      </c>
      <c r="S4166" s="5" t="e">
        <f t="shared" si="65"/>
        <v>#VALUE!</v>
      </c>
    </row>
    <row r="4167" spans="1:19" x14ac:dyDescent="0.2">
      <c r="A4167" s="7">
        <v>44223.548692129632</v>
      </c>
      <c r="B4167" s="1" t="s">
        <v>14218</v>
      </c>
      <c r="C4167" s="1" t="s">
        <v>14219</v>
      </c>
      <c r="D4167" s="1" t="s">
        <v>1621</v>
      </c>
      <c r="E4167" s="1" t="s">
        <v>14220</v>
      </c>
      <c r="F4167" s="7">
        <v>44223</v>
      </c>
      <c r="G4167" s="1" t="s">
        <v>1245</v>
      </c>
      <c r="H4167" s="5">
        <v>744000</v>
      </c>
      <c r="I4167" s="1">
        <v>13763</v>
      </c>
      <c r="J4167" s="1" t="s">
        <v>1249</v>
      </c>
      <c r="K4167" s="1" t="s">
        <v>713</v>
      </c>
      <c r="L4167" s="1">
        <v>3</v>
      </c>
      <c r="M4167" s="1" t="s">
        <v>13376</v>
      </c>
      <c r="N4167" s="1" t="s">
        <v>3594</v>
      </c>
      <c r="O4167" s="1">
        <v>40000</v>
      </c>
      <c r="P4167" s="1" t="s">
        <v>1665</v>
      </c>
      <c r="Q4167" s="1" t="s">
        <v>13377</v>
      </c>
      <c r="R4167" s="1" t="str">
        <f>IFERROR(VLOOKUP(K4167,Proveedores!$A$2:$B$500,2,0),"Agregar")</f>
        <v>FERAVAL S.A.</v>
      </c>
      <c r="S4167" s="5" t="e">
        <f t="shared" si="65"/>
        <v>#VALUE!</v>
      </c>
    </row>
    <row r="4168" spans="1:19" x14ac:dyDescent="0.2">
      <c r="A4168" s="7">
        <v>44223.457719907405</v>
      </c>
      <c r="B4168" s="1" t="s">
        <v>14221</v>
      </c>
      <c r="C4168" s="1" t="s">
        <v>14222</v>
      </c>
      <c r="D4168" s="1" t="s">
        <v>1621</v>
      </c>
      <c r="E4168" s="1" t="s">
        <v>14223</v>
      </c>
      <c r="F4168" s="7">
        <v>44526</v>
      </c>
      <c r="G4168" s="1" t="s">
        <v>3118</v>
      </c>
      <c r="H4168" s="5">
        <v>244590610.5</v>
      </c>
      <c r="I4168" s="1">
        <v>60</v>
      </c>
      <c r="J4168" s="1" t="s">
        <v>13269</v>
      </c>
      <c r="K4168" s="1" t="s">
        <v>3119</v>
      </c>
      <c r="L4168" s="1">
        <v>1</v>
      </c>
      <c r="M4168" s="1">
        <v>500347</v>
      </c>
      <c r="N4168" s="1" t="s">
        <v>3650</v>
      </c>
      <c r="O4168" s="1">
        <v>167190</v>
      </c>
      <c r="P4168" s="1" t="s">
        <v>3121</v>
      </c>
      <c r="Q4168" s="1">
        <v>1462.96</v>
      </c>
      <c r="R4168" s="1" t="str">
        <f>IFERROR(VLOOKUP(K4168,Proveedores!$A$2:$B$500,2,0),"Agregar")</f>
        <v>PECC CONSORCIO DE COOPERACION</v>
      </c>
      <c r="S4168" s="5">
        <f t="shared" si="65"/>
        <v>244592282.40000001</v>
      </c>
    </row>
    <row r="4169" spans="1:19" x14ac:dyDescent="0.2">
      <c r="A4169" s="7">
        <v>44223.453587962962</v>
      </c>
      <c r="B4169" s="1" t="s">
        <v>14224</v>
      </c>
      <c r="C4169" s="1" t="s">
        <v>14225</v>
      </c>
      <c r="D4169" s="1" t="s">
        <v>1621</v>
      </c>
      <c r="E4169" s="1" t="s">
        <v>14226</v>
      </c>
      <c r="F4169" s="7">
        <v>44526</v>
      </c>
      <c r="G4169" s="1" t="s">
        <v>3118</v>
      </c>
      <c r="H4169" s="5">
        <v>262160640</v>
      </c>
      <c r="I4169" s="1">
        <v>60</v>
      </c>
      <c r="J4169" s="1" t="s">
        <v>13269</v>
      </c>
      <c r="K4169" s="1" t="s">
        <v>3119</v>
      </c>
      <c r="L4169" s="1">
        <v>1</v>
      </c>
      <c r="M4169" s="1">
        <v>500347</v>
      </c>
      <c r="N4169" s="1" t="s">
        <v>3650</v>
      </c>
      <c r="O4169" s="1">
        <v>179200</v>
      </c>
      <c r="P4169" s="1" t="s">
        <v>3121</v>
      </c>
      <c r="Q4169" s="1">
        <v>1462.96</v>
      </c>
      <c r="R4169" s="1" t="str">
        <f>IFERROR(VLOOKUP(K4169,Proveedores!$A$2:$B$500,2,0),"Agregar")</f>
        <v>PECC CONSORCIO DE COOPERACION</v>
      </c>
      <c r="S4169" s="5">
        <f t="shared" si="65"/>
        <v>262162432</v>
      </c>
    </row>
    <row r="4170" spans="1:19" x14ac:dyDescent="0.2">
      <c r="A4170" s="7">
        <v>44223.449108796296</v>
      </c>
      <c r="B4170" s="1" t="s">
        <v>14227</v>
      </c>
      <c r="C4170" s="1" t="s">
        <v>14228</v>
      </c>
      <c r="D4170" s="1" t="s">
        <v>1621</v>
      </c>
      <c r="E4170" s="1" t="s">
        <v>14229</v>
      </c>
      <c r="F4170" s="7">
        <v>44222</v>
      </c>
      <c r="G4170" s="1" t="s">
        <v>3118</v>
      </c>
      <c r="H4170" s="5">
        <v>249476863.5</v>
      </c>
      <c r="I4170" s="1">
        <v>60</v>
      </c>
      <c r="J4170" s="1" t="s">
        <v>13269</v>
      </c>
      <c r="K4170" s="1" t="s">
        <v>3119</v>
      </c>
      <c r="L4170" s="1">
        <v>1</v>
      </c>
      <c r="M4170" s="1">
        <v>500347</v>
      </c>
      <c r="N4170" s="1" t="s">
        <v>3650</v>
      </c>
      <c r="O4170" s="1">
        <v>170530</v>
      </c>
      <c r="P4170" s="1" t="s">
        <v>3121</v>
      </c>
      <c r="Q4170" s="1">
        <v>1462.96</v>
      </c>
      <c r="R4170" s="1" t="str">
        <f>IFERROR(VLOOKUP(K4170,Proveedores!$A$2:$B$500,2,0),"Agregar")</f>
        <v>PECC CONSORCIO DE COOPERACION</v>
      </c>
      <c r="S4170" s="5">
        <f t="shared" si="65"/>
        <v>249478568.80000001</v>
      </c>
    </row>
    <row r="4171" spans="1:19" x14ac:dyDescent="0.2">
      <c r="A4171" s="7">
        <v>44223.44431712963</v>
      </c>
      <c r="B4171" s="1" t="s">
        <v>14230</v>
      </c>
      <c r="C4171" s="1" t="s">
        <v>14231</v>
      </c>
      <c r="D4171" s="1" t="s">
        <v>1621</v>
      </c>
      <c r="E4171" s="1" t="s">
        <v>14232</v>
      </c>
      <c r="F4171" s="7">
        <v>43856</v>
      </c>
      <c r="G4171" s="1" t="s">
        <v>3118</v>
      </c>
      <c r="H4171" s="5">
        <v>243551916</v>
      </c>
      <c r="I4171" s="1">
        <v>60</v>
      </c>
      <c r="J4171" s="1" t="s">
        <v>13269</v>
      </c>
      <c r="K4171" s="1" t="s">
        <v>3119</v>
      </c>
      <c r="L4171" s="1">
        <v>1</v>
      </c>
      <c r="M4171" s="1">
        <v>500347</v>
      </c>
      <c r="N4171" s="1" t="s">
        <v>3650</v>
      </c>
      <c r="O4171" s="1">
        <v>166480</v>
      </c>
      <c r="P4171" s="1" t="s">
        <v>3121</v>
      </c>
      <c r="Q4171" s="1">
        <v>1462.96</v>
      </c>
      <c r="R4171" s="1" t="str">
        <f>IFERROR(VLOOKUP(K4171,Proveedores!$A$2:$B$500,2,0),"Agregar")</f>
        <v>PECC CONSORCIO DE COOPERACION</v>
      </c>
      <c r="S4171" s="5">
        <f t="shared" si="65"/>
        <v>243553580.80000001</v>
      </c>
    </row>
    <row r="4172" spans="1:19" x14ac:dyDescent="0.2">
      <c r="A4172" s="7">
        <v>44223.419178240743</v>
      </c>
      <c r="B4172" s="1" t="s">
        <v>14233</v>
      </c>
      <c r="C4172" s="1" t="s">
        <v>14234</v>
      </c>
      <c r="D4172" s="1" t="s">
        <v>1621</v>
      </c>
      <c r="E4172" s="1" t="s">
        <v>14235</v>
      </c>
      <c r="F4172" s="7">
        <v>44223</v>
      </c>
      <c r="G4172" s="1" t="s">
        <v>1341</v>
      </c>
      <c r="H4172" s="5">
        <v>77277800</v>
      </c>
      <c r="I4172" s="1">
        <v>90</v>
      </c>
      <c r="J4172" s="1" t="s">
        <v>1342</v>
      </c>
      <c r="K4172" s="1" t="s">
        <v>146</v>
      </c>
      <c r="L4172" s="1">
        <v>1</v>
      </c>
      <c r="M4172" s="1" t="s">
        <v>14236</v>
      </c>
      <c r="N4172" s="1" t="s">
        <v>14237</v>
      </c>
      <c r="O4172" s="1">
        <v>268</v>
      </c>
      <c r="P4172" s="1" t="s">
        <v>14238</v>
      </c>
      <c r="Q4172" s="1">
        <v>288350</v>
      </c>
      <c r="R4172" s="1" t="str">
        <f>IFERROR(VLOOKUP(K4172,Proveedores!$A$2:$B$500,2,0),"Agregar")</f>
        <v>SUIZO ARGENTINA S.A.</v>
      </c>
      <c r="S4172" s="5">
        <f t="shared" si="65"/>
        <v>77277800</v>
      </c>
    </row>
    <row r="4173" spans="1:19" x14ac:dyDescent="0.2">
      <c r="A4173" s="7">
        <v>44222.48877314815</v>
      </c>
      <c r="B4173" s="1" t="s">
        <v>14239</v>
      </c>
      <c r="C4173" s="1" t="s">
        <v>14240</v>
      </c>
      <c r="D4173" s="1" t="s">
        <v>1621</v>
      </c>
      <c r="E4173" s="1" t="s">
        <v>14241</v>
      </c>
      <c r="F4173" s="7">
        <v>44139</v>
      </c>
      <c r="G4173" s="1" t="s">
        <v>1157</v>
      </c>
      <c r="H4173" s="5">
        <v>97405</v>
      </c>
      <c r="I4173" s="1">
        <v>25</v>
      </c>
      <c r="J4173" s="1" t="s">
        <v>1158</v>
      </c>
      <c r="K4173" s="1" t="s">
        <v>334</v>
      </c>
      <c r="L4173" s="1">
        <v>1</v>
      </c>
      <c r="M4173" s="1" t="s">
        <v>12380</v>
      </c>
      <c r="N4173" s="1" t="s">
        <v>14242</v>
      </c>
      <c r="O4173" s="1">
        <v>23</v>
      </c>
      <c r="P4173" s="1" t="s">
        <v>3246</v>
      </c>
      <c r="Q4173" s="1">
        <v>4235</v>
      </c>
      <c r="R4173" s="1" t="str">
        <f>IFERROR(VLOOKUP(K4173,Proveedores!$A$2:$B$500,2,0),"Agregar")</f>
        <v>ROFINA SAICF</v>
      </c>
      <c r="S4173" s="5">
        <f t="shared" si="65"/>
        <v>97405</v>
      </c>
    </row>
    <row r="4174" spans="1:19" x14ac:dyDescent="0.2">
      <c r="A4174" s="7">
        <v>44222.484178240738</v>
      </c>
      <c r="B4174" s="1" t="s">
        <v>14243</v>
      </c>
      <c r="C4174" s="1" t="s">
        <v>14244</v>
      </c>
      <c r="D4174" s="1" t="s">
        <v>1621</v>
      </c>
      <c r="E4174" s="1" t="s">
        <v>14245</v>
      </c>
      <c r="F4174" s="7">
        <v>44139</v>
      </c>
      <c r="G4174" s="1" t="s">
        <v>1157</v>
      </c>
      <c r="H4174" s="5">
        <v>42350</v>
      </c>
      <c r="I4174" s="1">
        <v>25</v>
      </c>
      <c r="J4174" s="1" t="s">
        <v>1158</v>
      </c>
      <c r="K4174" s="1" t="s">
        <v>334</v>
      </c>
      <c r="L4174" s="1">
        <v>1</v>
      </c>
      <c r="M4174" s="1" t="s">
        <v>12380</v>
      </c>
      <c r="N4174" s="1" t="s">
        <v>14242</v>
      </c>
      <c r="O4174" s="1">
        <v>10</v>
      </c>
      <c r="P4174" s="1" t="s">
        <v>3246</v>
      </c>
      <c r="Q4174" s="1">
        <v>4235</v>
      </c>
      <c r="R4174" s="1" t="str">
        <f>IFERROR(VLOOKUP(K4174,Proveedores!$A$2:$B$500,2,0),"Agregar")</f>
        <v>ROFINA SAICF</v>
      </c>
      <c r="S4174" s="5">
        <f t="shared" si="65"/>
        <v>42350</v>
      </c>
    </row>
    <row r="4175" spans="1:19" x14ac:dyDescent="0.2">
      <c r="A4175" s="7">
        <v>44221.605104166665</v>
      </c>
      <c r="B4175" s="1" t="s">
        <v>14246</v>
      </c>
      <c r="C4175" s="1" t="s">
        <v>14247</v>
      </c>
      <c r="D4175" s="1" t="s">
        <v>1621</v>
      </c>
      <c r="E4175" s="1" t="s">
        <v>14248</v>
      </c>
      <c r="F4175" s="7">
        <v>44216</v>
      </c>
      <c r="G4175" s="1" t="s">
        <v>1362</v>
      </c>
      <c r="H4175" s="5">
        <v>4584741.9000000004</v>
      </c>
      <c r="I4175" s="1">
        <v>218527</v>
      </c>
      <c r="J4175" s="1" t="s">
        <v>1363</v>
      </c>
      <c r="K4175" s="1" t="s">
        <v>737</v>
      </c>
      <c r="L4175" s="1">
        <v>4</v>
      </c>
      <c r="M4175" s="1">
        <v>500550</v>
      </c>
      <c r="N4175" s="1" t="s">
        <v>14249</v>
      </c>
      <c r="O4175" s="1">
        <v>57381</v>
      </c>
      <c r="P4175" s="1">
        <v>1</v>
      </c>
      <c r="Q4175" s="1">
        <v>79.900000000000006</v>
      </c>
      <c r="R4175" s="1" t="str">
        <f>IFERROR(VLOOKUP(K4175,Proveedores!$A$2:$B$500,2,0),"Agregar")</f>
        <v xml:space="preserve">KLONAL SRL </v>
      </c>
      <c r="S4175" s="5">
        <f t="shared" si="65"/>
        <v>4584741.9000000004</v>
      </c>
    </row>
    <row r="4176" spans="1:19" x14ac:dyDescent="0.2">
      <c r="A4176" s="7">
        <v>44221.600752314815</v>
      </c>
      <c r="B4176" s="1" t="s">
        <v>14250</v>
      </c>
      <c r="C4176" s="1" t="s">
        <v>14251</v>
      </c>
      <c r="D4176" s="1" t="s">
        <v>1621</v>
      </c>
      <c r="E4176" s="1" t="s">
        <v>14252</v>
      </c>
      <c r="F4176" s="7">
        <v>44217</v>
      </c>
      <c r="G4176" s="1" t="s">
        <v>1269</v>
      </c>
      <c r="H4176" s="5">
        <v>2940300</v>
      </c>
      <c r="I4176" s="1">
        <v>0</v>
      </c>
      <c r="J4176" s="1" t="s">
        <v>1273</v>
      </c>
      <c r="K4176" s="1" t="s">
        <v>367</v>
      </c>
      <c r="L4176" s="1">
        <v>2</v>
      </c>
      <c r="M4176" s="1">
        <v>40546700</v>
      </c>
      <c r="N4176" s="1" t="s">
        <v>12517</v>
      </c>
      <c r="O4176" s="1">
        <v>5550</v>
      </c>
      <c r="P4176" s="1" t="s">
        <v>2149</v>
      </c>
      <c r="Q4176" s="1">
        <v>126</v>
      </c>
      <c r="R4176" s="1" t="str">
        <f>IFERROR(VLOOKUP(K4176,Proveedores!$A$2:$B$500,2,0),"Agregar")</f>
        <v>LABORATORIOS RICHET SA</v>
      </c>
      <c r="S4176" s="5">
        <f t="shared" si="65"/>
        <v>699300</v>
      </c>
    </row>
    <row r="4177" spans="1:19" x14ac:dyDescent="0.2">
      <c r="A4177" s="7">
        <v>44221.600752314815</v>
      </c>
      <c r="B4177" s="1" t="s">
        <v>14250</v>
      </c>
      <c r="C4177" s="1" t="s">
        <v>14251</v>
      </c>
      <c r="D4177" s="1" t="s">
        <v>1621</v>
      </c>
      <c r="E4177" s="1" t="s">
        <v>14252</v>
      </c>
      <c r="F4177" s="7">
        <v>44217</v>
      </c>
      <c r="G4177" s="1" t="s">
        <v>1269</v>
      </c>
      <c r="H4177" s="5">
        <v>2940300</v>
      </c>
      <c r="I4177" s="1">
        <v>0</v>
      </c>
      <c r="J4177" s="1" t="s">
        <v>1273</v>
      </c>
      <c r="K4177" s="1" t="s">
        <v>367</v>
      </c>
      <c r="L4177" s="1">
        <v>5</v>
      </c>
      <c r="M4177" s="1">
        <v>40130302</v>
      </c>
      <c r="N4177" s="1" t="s">
        <v>12518</v>
      </c>
      <c r="O4177" s="1">
        <v>360</v>
      </c>
      <c r="P4177" s="1" t="s">
        <v>2149</v>
      </c>
      <c r="Q4177" s="1">
        <v>5790</v>
      </c>
      <c r="R4177" s="1" t="str">
        <f>IFERROR(VLOOKUP(K4177,Proveedores!$A$2:$B$500,2,0),"Agregar")</f>
        <v>LABORATORIOS RICHET SA</v>
      </c>
      <c r="S4177" s="5">
        <f t="shared" si="65"/>
        <v>2084400</v>
      </c>
    </row>
    <row r="4178" spans="1:19" x14ac:dyDescent="0.2">
      <c r="A4178" s="7">
        <v>44221.600752314815</v>
      </c>
      <c r="B4178" s="1" t="s">
        <v>14250</v>
      </c>
      <c r="C4178" s="1" t="s">
        <v>14251</v>
      </c>
      <c r="D4178" s="1" t="s">
        <v>1621</v>
      </c>
      <c r="E4178" s="1" t="s">
        <v>14252</v>
      </c>
      <c r="F4178" s="7">
        <v>44217</v>
      </c>
      <c r="G4178" s="1" t="s">
        <v>1269</v>
      </c>
      <c r="H4178" s="5">
        <v>2940300</v>
      </c>
      <c r="I4178" s="1">
        <v>0</v>
      </c>
      <c r="J4178" s="1" t="s">
        <v>1273</v>
      </c>
      <c r="K4178" s="1" t="s">
        <v>367</v>
      </c>
      <c r="L4178" s="1">
        <v>8</v>
      </c>
      <c r="M4178" s="1">
        <v>40538200</v>
      </c>
      <c r="N4178" s="1" t="s">
        <v>11911</v>
      </c>
      <c r="O4178" s="1">
        <v>180</v>
      </c>
      <c r="P4178" s="1" t="s">
        <v>2149</v>
      </c>
      <c r="Q4178" s="1">
        <v>870</v>
      </c>
      <c r="R4178" s="1" t="str">
        <f>IFERROR(VLOOKUP(K4178,Proveedores!$A$2:$B$500,2,0),"Agregar")</f>
        <v>LABORATORIOS RICHET SA</v>
      </c>
      <c r="S4178" s="5">
        <f t="shared" si="65"/>
        <v>156600</v>
      </c>
    </row>
    <row r="4179" spans="1:19" x14ac:dyDescent="0.2">
      <c r="A4179" s="7">
        <v>44221.458645833336</v>
      </c>
      <c r="B4179" s="1" t="s">
        <v>14253</v>
      </c>
      <c r="C4179" s="1" t="s">
        <v>14254</v>
      </c>
      <c r="D4179" s="1" t="s">
        <v>1621</v>
      </c>
      <c r="E4179" s="1" t="s">
        <v>14255</v>
      </c>
      <c r="F4179" s="7">
        <v>44204</v>
      </c>
      <c r="G4179" s="1" t="s">
        <v>14256</v>
      </c>
      <c r="H4179" s="5">
        <v>6704.4</v>
      </c>
      <c r="I4179" s="1" t="s">
        <v>2599</v>
      </c>
      <c r="J4179" s="1" t="s">
        <v>1152</v>
      </c>
      <c r="K4179" s="1" t="s">
        <v>318</v>
      </c>
      <c r="L4179" s="1">
        <v>2</v>
      </c>
      <c r="M4179" s="1" t="s">
        <v>1918</v>
      </c>
      <c r="N4179" s="1" t="s">
        <v>14257</v>
      </c>
      <c r="O4179" s="1">
        <v>30</v>
      </c>
      <c r="P4179" s="1" t="s">
        <v>1819</v>
      </c>
      <c r="Q4179" s="1" t="s">
        <v>13012</v>
      </c>
      <c r="R4179" s="1" t="str">
        <f>IFERROR(VLOOKUP(K4179,Proveedores!$A$2:$B$500,2,0),"Agregar")</f>
        <v>LABORATORIOS RICHMOND SACIF</v>
      </c>
      <c r="S4179" s="5" t="e">
        <f t="shared" si="65"/>
        <v>#VALUE!</v>
      </c>
    </row>
    <row r="4180" spans="1:19" x14ac:dyDescent="0.2">
      <c r="A4180" s="7">
        <v>44221.454201388886</v>
      </c>
      <c r="B4180" s="1" t="s">
        <v>14258</v>
      </c>
      <c r="C4180" s="1" t="s">
        <v>14259</v>
      </c>
      <c r="D4180" s="1" t="s">
        <v>1621</v>
      </c>
      <c r="E4180" s="1" t="s">
        <v>14260</v>
      </c>
      <c r="F4180" s="7">
        <v>44188</v>
      </c>
      <c r="G4180" s="1" t="s">
        <v>1151</v>
      </c>
      <c r="H4180" s="5">
        <v>20113.2</v>
      </c>
      <c r="I4180" s="1" t="s">
        <v>2599</v>
      </c>
      <c r="J4180" s="1" t="s">
        <v>1152</v>
      </c>
      <c r="K4180" s="1" t="s">
        <v>318</v>
      </c>
      <c r="L4180" s="1">
        <v>2</v>
      </c>
      <c r="M4180" s="1" t="s">
        <v>1918</v>
      </c>
      <c r="N4180" s="1" t="s">
        <v>14257</v>
      </c>
      <c r="O4180" s="1">
        <v>90</v>
      </c>
      <c r="P4180" s="1" t="s">
        <v>1819</v>
      </c>
      <c r="Q4180" s="1" t="s">
        <v>13012</v>
      </c>
      <c r="R4180" s="1" t="str">
        <f>IFERROR(VLOOKUP(K4180,Proveedores!$A$2:$B$500,2,0),"Agregar")</f>
        <v>LABORATORIOS RICHMOND SACIF</v>
      </c>
      <c r="S4180" s="5" t="e">
        <f t="shared" si="65"/>
        <v>#VALUE!</v>
      </c>
    </row>
    <row r="4181" spans="1:19" x14ac:dyDescent="0.2">
      <c r="A4181" s="7">
        <v>44221.433969907404</v>
      </c>
      <c r="B4181" s="1" t="s">
        <v>14261</v>
      </c>
      <c r="C4181" s="1" t="s">
        <v>14262</v>
      </c>
      <c r="D4181" s="1" t="s">
        <v>1621</v>
      </c>
      <c r="E4181" s="1">
        <v>6927</v>
      </c>
      <c r="F4181" s="7">
        <v>44209</v>
      </c>
      <c r="G4181" s="1" t="s">
        <v>552</v>
      </c>
      <c r="H4181" s="5">
        <v>2560800</v>
      </c>
      <c r="I4181" s="1">
        <v>41</v>
      </c>
      <c r="J4181" s="1" t="s">
        <v>14263</v>
      </c>
      <c r="K4181" s="1" t="s">
        <v>6907</v>
      </c>
      <c r="L4181" s="1">
        <v>1</v>
      </c>
      <c r="M4181" s="1" t="s">
        <v>2521</v>
      </c>
      <c r="N4181" s="1" t="s">
        <v>4511</v>
      </c>
      <c r="O4181" s="1">
        <v>3000</v>
      </c>
      <c r="P4181" s="1" t="s">
        <v>2391</v>
      </c>
      <c r="Q4181" s="1">
        <v>853.6</v>
      </c>
      <c r="R4181" s="1" t="str">
        <f>IFERROR(VLOOKUP(K4181,Proveedores!$A$2:$B$500,2,0),"Agregar")</f>
        <v>KOPELCO S.A.</v>
      </c>
      <c r="S4181" s="5">
        <f t="shared" si="65"/>
        <v>2560800</v>
      </c>
    </row>
    <row r="4182" spans="1:19" x14ac:dyDescent="0.2">
      <c r="A4182" s="7">
        <v>44221.376087962963</v>
      </c>
      <c r="B4182" s="1" t="s">
        <v>14264</v>
      </c>
      <c r="C4182" s="1" t="s">
        <v>14265</v>
      </c>
      <c r="D4182" s="1" t="s">
        <v>1621</v>
      </c>
      <c r="E4182" s="1" t="s">
        <v>14266</v>
      </c>
      <c r="F4182" s="7">
        <v>44210</v>
      </c>
      <c r="G4182" s="1" t="s">
        <v>1218</v>
      </c>
      <c r="H4182" s="5">
        <v>29592214.960000001</v>
      </c>
      <c r="I4182" s="1">
        <v>61</v>
      </c>
      <c r="J4182" s="1" t="s">
        <v>1221</v>
      </c>
      <c r="K4182" s="1" t="s">
        <v>225</v>
      </c>
      <c r="L4182" s="1">
        <v>1</v>
      </c>
      <c r="M4182" s="1" t="s">
        <v>14267</v>
      </c>
      <c r="N4182" s="1" t="s">
        <v>14268</v>
      </c>
      <c r="O4182" s="1">
        <v>1420000</v>
      </c>
      <c r="P4182" s="1" t="s">
        <v>14269</v>
      </c>
      <c r="Q4182" s="1" t="s">
        <v>14270</v>
      </c>
      <c r="R4182" s="1" t="str">
        <f>IFERROR(VLOOKUP(K4182,Proveedores!$A$2:$B$500,2,0),"Agregar")</f>
        <v>Biogenesis Bago S.A.</v>
      </c>
      <c r="S4182" s="5" t="e">
        <f t="shared" si="65"/>
        <v>#VALUE!</v>
      </c>
    </row>
    <row r="4183" spans="1:19" x14ac:dyDescent="0.2">
      <c r="A4183" s="7">
        <v>44219.727696759262</v>
      </c>
      <c r="B4183" s="1" t="s">
        <v>14271</v>
      </c>
      <c r="C4183" s="1" t="s">
        <v>14272</v>
      </c>
      <c r="D4183" s="1" t="s">
        <v>1621</v>
      </c>
      <c r="E4183" s="1" t="s">
        <v>14273</v>
      </c>
      <c r="F4183" s="7">
        <v>44215</v>
      </c>
      <c r="G4183" s="1" t="s">
        <v>24</v>
      </c>
      <c r="H4183" s="5">
        <v>1400000</v>
      </c>
      <c r="I4183" s="1">
        <v>1</v>
      </c>
      <c r="J4183" s="1" t="s">
        <v>30</v>
      </c>
      <c r="K4183" s="1" t="s">
        <v>9025</v>
      </c>
      <c r="L4183" s="1" t="s">
        <v>11433</v>
      </c>
      <c r="M4183" s="1">
        <v>2</v>
      </c>
      <c r="N4183" s="1" t="s">
        <v>11434</v>
      </c>
      <c r="O4183" s="1">
        <v>8000</v>
      </c>
      <c r="P4183" s="1">
        <v>1</v>
      </c>
      <c r="Q4183" s="1">
        <v>175</v>
      </c>
      <c r="R4183" s="1" t="str">
        <f>IFERROR(VLOOKUP(K4183,Proveedores!$A$2:$B$500,2,0),"Agregar")</f>
        <v xml:space="preserve">Corporacion Rio Lujan S.A. </v>
      </c>
      <c r="S4183" s="5">
        <f t="shared" si="65"/>
        <v>1400000</v>
      </c>
    </row>
    <row r="4184" spans="1:19" x14ac:dyDescent="0.2">
      <c r="A4184" s="7">
        <v>44218.764456018522</v>
      </c>
      <c r="B4184" s="1" t="s">
        <v>14274</v>
      </c>
      <c r="C4184" s="1" t="s">
        <v>14275</v>
      </c>
      <c r="D4184" s="1" t="s">
        <v>1621</v>
      </c>
      <c r="E4184" s="1" t="s">
        <v>14276</v>
      </c>
      <c r="F4184" s="7">
        <v>44212</v>
      </c>
      <c r="G4184" s="1" t="s">
        <v>601</v>
      </c>
      <c r="H4184" s="5">
        <v>81946.62</v>
      </c>
      <c r="I4184" s="1" t="s">
        <v>14277</v>
      </c>
      <c r="J4184" s="1" t="s">
        <v>602</v>
      </c>
      <c r="K4184" s="1" t="s">
        <v>12282</v>
      </c>
      <c r="L4184" s="1">
        <v>1</v>
      </c>
      <c r="M4184" s="1">
        <v>401200</v>
      </c>
      <c r="N4184" s="1" t="s">
        <v>12283</v>
      </c>
      <c r="O4184" s="1">
        <v>1120.6500000000001</v>
      </c>
      <c r="P4184" s="1" t="s">
        <v>12284</v>
      </c>
      <c r="Q4184" s="1">
        <v>51.279685999999998</v>
      </c>
      <c r="R4184" s="1" t="str">
        <f>IFERROR(VLOOKUP(K4184,Proveedores!$A$2:$B$500,2,0),"Agregar")</f>
        <v>YPF S.A.</v>
      </c>
      <c r="S4184" s="5">
        <f t="shared" si="65"/>
        <v>57466.580115900004</v>
      </c>
    </row>
    <row r="4185" spans="1:19" x14ac:dyDescent="0.2">
      <c r="A4185" s="7">
        <v>44218.764456018522</v>
      </c>
      <c r="B4185" s="1" t="s">
        <v>14274</v>
      </c>
      <c r="C4185" s="1" t="s">
        <v>14275</v>
      </c>
      <c r="D4185" s="1" t="s">
        <v>1621</v>
      </c>
      <c r="E4185" s="1" t="s">
        <v>14276</v>
      </c>
      <c r="F4185" s="7">
        <v>44212</v>
      </c>
      <c r="G4185" s="1" t="s">
        <v>601</v>
      </c>
      <c r="H4185" s="5">
        <v>81946.62</v>
      </c>
      <c r="I4185" s="1" t="s">
        <v>14277</v>
      </c>
      <c r="J4185" s="1" t="s">
        <v>602</v>
      </c>
      <c r="K4185" s="1" t="s">
        <v>12282</v>
      </c>
      <c r="L4185" s="1">
        <v>2</v>
      </c>
      <c r="M4185" s="1">
        <v>406900</v>
      </c>
      <c r="N4185" s="1" t="s">
        <v>12722</v>
      </c>
      <c r="O4185" s="1">
        <v>163.05000000000001</v>
      </c>
      <c r="P4185" s="1" t="s">
        <v>12284</v>
      </c>
      <c r="Q4185" s="1">
        <v>55.877890000000001</v>
      </c>
      <c r="R4185" s="1" t="str">
        <f>IFERROR(VLOOKUP(K4185,Proveedores!$A$2:$B$500,2,0),"Agregar")</f>
        <v>YPF S.A.</v>
      </c>
      <c r="S4185" s="5">
        <f t="shared" si="65"/>
        <v>9110.8899645000001</v>
      </c>
    </row>
    <row r="4186" spans="1:19" x14ac:dyDescent="0.2">
      <c r="A4186" s="7">
        <v>44218.705046296294</v>
      </c>
      <c r="B4186" s="1" t="s">
        <v>14278</v>
      </c>
      <c r="C4186" s="1" t="s">
        <v>14279</v>
      </c>
      <c r="D4186" s="1" t="s">
        <v>1621</v>
      </c>
      <c r="E4186" s="1" t="s">
        <v>14280</v>
      </c>
      <c r="F4186" s="7">
        <v>44218</v>
      </c>
      <c r="G4186" s="1" t="s">
        <v>1205</v>
      </c>
      <c r="H4186" s="5">
        <v>1538992</v>
      </c>
      <c r="I4186" s="1">
        <v>0</v>
      </c>
      <c r="J4186" s="1" t="s">
        <v>1208</v>
      </c>
      <c r="K4186" s="1" t="s">
        <v>409</v>
      </c>
      <c r="L4186" s="1">
        <v>1</v>
      </c>
      <c r="M4186" s="1" t="s">
        <v>4622</v>
      </c>
      <c r="N4186" s="1" t="s">
        <v>13339</v>
      </c>
      <c r="O4186" s="1">
        <v>785200</v>
      </c>
      <c r="P4186" s="1" t="s">
        <v>13340</v>
      </c>
      <c r="Q4186" s="1">
        <v>1.96</v>
      </c>
      <c r="R4186" s="1" t="str">
        <f>IFERROR(VLOOKUP(K4186,Proveedores!$A$2:$B$500,2,0),"Agregar")</f>
        <v>SOLS S.A</v>
      </c>
      <c r="S4186" s="5">
        <f t="shared" si="65"/>
        <v>1538992</v>
      </c>
    </row>
    <row r="4187" spans="1:19" x14ac:dyDescent="0.2">
      <c r="A4187" s="7">
        <v>44218.700775462959</v>
      </c>
      <c r="B4187" s="1" t="s">
        <v>14281</v>
      </c>
      <c r="C4187" s="1" t="s">
        <v>14282</v>
      </c>
      <c r="D4187" s="1" t="s">
        <v>1621</v>
      </c>
      <c r="E4187" s="1" t="s">
        <v>14283</v>
      </c>
      <c r="F4187" s="7">
        <v>44218</v>
      </c>
      <c r="G4187" s="1" t="s">
        <v>1205</v>
      </c>
      <c r="H4187" s="5">
        <v>76832</v>
      </c>
      <c r="I4187" s="1">
        <v>0</v>
      </c>
      <c r="J4187" s="1" t="s">
        <v>1208</v>
      </c>
      <c r="K4187" s="1" t="s">
        <v>409</v>
      </c>
      <c r="L4187" s="1">
        <v>1</v>
      </c>
      <c r="M4187" s="1" t="s">
        <v>4622</v>
      </c>
      <c r="N4187" s="1" t="s">
        <v>13339</v>
      </c>
      <c r="O4187" s="1">
        <v>39200</v>
      </c>
      <c r="P4187" s="1" t="s">
        <v>13340</v>
      </c>
      <c r="Q4187" s="1">
        <v>1.96</v>
      </c>
      <c r="R4187" s="1" t="str">
        <f>IFERROR(VLOOKUP(K4187,Proveedores!$A$2:$B$500,2,0),"Agregar")</f>
        <v>SOLS S.A</v>
      </c>
      <c r="S4187" s="5">
        <f t="shared" si="65"/>
        <v>76832</v>
      </c>
    </row>
    <row r="4188" spans="1:19" x14ac:dyDescent="0.2">
      <c r="A4188" s="7">
        <v>44218.697048611109</v>
      </c>
      <c r="B4188" s="1" t="s">
        <v>14284</v>
      </c>
      <c r="C4188" s="1" t="s">
        <v>14285</v>
      </c>
      <c r="D4188" s="1" t="s">
        <v>1621</v>
      </c>
      <c r="E4188" s="1" t="s">
        <v>14286</v>
      </c>
      <c r="F4188" s="7">
        <v>44218</v>
      </c>
      <c r="G4188" s="1" t="s">
        <v>1205</v>
      </c>
      <c r="H4188" s="5">
        <v>611520</v>
      </c>
      <c r="I4188" s="1">
        <v>0</v>
      </c>
      <c r="J4188" s="1" t="s">
        <v>1208</v>
      </c>
      <c r="K4188" s="1" t="s">
        <v>409</v>
      </c>
      <c r="L4188" s="1">
        <v>1</v>
      </c>
      <c r="M4188" s="1" t="s">
        <v>4622</v>
      </c>
      <c r="N4188" s="1" t="s">
        <v>13339</v>
      </c>
      <c r="O4188" s="1">
        <v>312000</v>
      </c>
      <c r="P4188" s="1" t="s">
        <v>13340</v>
      </c>
      <c r="Q4188" s="1">
        <v>1.96</v>
      </c>
      <c r="R4188" s="1" t="str">
        <f>IFERROR(VLOOKUP(K4188,Proveedores!$A$2:$B$500,2,0),"Agregar")</f>
        <v>SOLS S.A</v>
      </c>
      <c r="S4188" s="5">
        <f t="shared" si="65"/>
        <v>611520</v>
      </c>
    </row>
    <row r="4189" spans="1:19" x14ac:dyDescent="0.2">
      <c r="A4189" s="7">
        <v>44218.418761574074</v>
      </c>
      <c r="B4189" s="1" t="s">
        <v>14287</v>
      </c>
      <c r="C4189" s="1" t="s">
        <v>14288</v>
      </c>
      <c r="D4189" s="1" t="s">
        <v>1621</v>
      </c>
      <c r="E4189" s="1">
        <v>880</v>
      </c>
      <c r="F4189" s="7">
        <v>44200</v>
      </c>
      <c r="G4189" s="1" t="s">
        <v>468</v>
      </c>
      <c r="H4189" s="5">
        <v>17900</v>
      </c>
      <c r="I4189" s="1">
        <v>8458</v>
      </c>
      <c r="J4189" s="1" t="s">
        <v>1190</v>
      </c>
      <c r="K4189" s="1" t="s">
        <v>470</v>
      </c>
      <c r="L4189" s="1">
        <v>1</v>
      </c>
      <c r="M4189" s="1">
        <v>1</v>
      </c>
      <c r="N4189" s="1" t="s">
        <v>1900</v>
      </c>
      <c r="O4189" s="1">
        <v>1</v>
      </c>
      <c r="P4189" s="1" t="s">
        <v>1850</v>
      </c>
      <c r="Q4189" s="1">
        <v>5900</v>
      </c>
      <c r="R4189" s="1" t="str">
        <f>IFERROR(VLOOKUP(K4189,Proveedores!$A$2:$B$500,2,0),"Agregar")</f>
        <v>FABIAN DERISO</v>
      </c>
      <c r="S4189" s="5">
        <f t="shared" si="65"/>
        <v>5900</v>
      </c>
    </row>
    <row r="4190" spans="1:19" x14ac:dyDescent="0.2">
      <c r="A4190" s="7">
        <v>44218.418761574074</v>
      </c>
      <c r="B4190" s="1" t="s">
        <v>14287</v>
      </c>
      <c r="C4190" s="1" t="s">
        <v>14288</v>
      </c>
      <c r="D4190" s="1" t="s">
        <v>1621</v>
      </c>
      <c r="E4190" s="1">
        <v>880</v>
      </c>
      <c r="F4190" s="7">
        <v>44200</v>
      </c>
      <c r="G4190" s="1" t="s">
        <v>468</v>
      </c>
      <c r="H4190" s="5">
        <v>17900</v>
      </c>
      <c r="I4190" s="1">
        <v>8458</v>
      </c>
      <c r="J4190" s="1" t="s">
        <v>1190</v>
      </c>
      <c r="K4190" s="1" t="s">
        <v>470</v>
      </c>
      <c r="L4190" s="1">
        <v>2</v>
      </c>
      <c r="M4190" s="1">
        <v>2</v>
      </c>
      <c r="N4190" s="1" t="s">
        <v>1896</v>
      </c>
      <c r="O4190" s="1">
        <v>1</v>
      </c>
      <c r="P4190" s="1" t="s">
        <v>2803</v>
      </c>
      <c r="Q4190" s="1">
        <v>1700</v>
      </c>
      <c r="R4190" s="1" t="str">
        <f>IFERROR(VLOOKUP(K4190,Proveedores!$A$2:$B$500,2,0),"Agregar")</f>
        <v>FABIAN DERISO</v>
      </c>
      <c r="S4190" s="5">
        <f t="shared" si="65"/>
        <v>1700</v>
      </c>
    </row>
    <row r="4191" spans="1:19" x14ac:dyDescent="0.2">
      <c r="A4191" s="7">
        <v>44218.418761574074</v>
      </c>
      <c r="B4191" s="1" t="s">
        <v>14287</v>
      </c>
      <c r="C4191" s="1" t="s">
        <v>14288</v>
      </c>
      <c r="D4191" s="1" t="s">
        <v>1621</v>
      </c>
      <c r="E4191" s="1">
        <v>880</v>
      </c>
      <c r="F4191" s="7">
        <v>44200</v>
      </c>
      <c r="G4191" s="1" t="s">
        <v>468</v>
      </c>
      <c r="H4191" s="5">
        <v>17900</v>
      </c>
      <c r="I4191" s="1">
        <v>8458</v>
      </c>
      <c r="J4191" s="1" t="s">
        <v>1190</v>
      </c>
      <c r="K4191" s="1" t="s">
        <v>470</v>
      </c>
      <c r="L4191" s="1">
        <v>3</v>
      </c>
      <c r="M4191" s="1">
        <v>3</v>
      </c>
      <c r="N4191" s="1" t="s">
        <v>1899</v>
      </c>
      <c r="O4191" s="1">
        <v>1</v>
      </c>
      <c r="P4191" s="1" t="s">
        <v>1850</v>
      </c>
      <c r="Q4191" s="1">
        <v>5500</v>
      </c>
      <c r="R4191" s="1" t="str">
        <f>IFERROR(VLOOKUP(K4191,Proveedores!$A$2:$B$500,2,0),"Agregar")</f>
        <v>FABIAN DERISO</v>
      </c>
      <c r="S4191" s="5">
        <f t="shared" si="65"/>
        <v>5500</v>
      </c>
    </row>
    <row r="4192" spans="1:19" x14ac:dyDescent="0.2">
      <c r="A4192" s="7">
        <v>44218.418761574074</v>
      </c>
      <c r="B4192" s="1" t="s">
        <v>14287</v>
      </c>
      <c r="C4192" s="1" t="s">
        <v>14288</v>
      </c>
      <c r="D4192" s="1" t="s">
        <v>1621</v>
      </c>
      <c r="E4192" s="1">
        <v>880</v>
      </c>
      <c r="F4192" s="7">
        <v>44200</v>
      </c>
      <c r="G4192" s="1" t="s">
        <v>468</v>
      </c>
      <c r="H4192" s="5">
        <v>17900</v>
      </c>
      <c r="I4192" s="1">
        <v>8458</v>
      </c>
      <c r="J4192" s="1" t="s">
        <v>1190</v>
      </c>
      <c r="K4192" s="1" t="s">
        <v>470</v>
      </c>
      <c r="L4192" s="1">
        <v>4</v>
      </c>
      <c r="M4192" s="1">
        <v>4</v>
      </c>
      <c r="N4192" s="1" t="s">
        <v>4331</v>
      </c>
      <c r="O4192" s="1">
        <v>1</v>
      </c>
      <c r="P4192" s="1" t="s">
        <v>2803</v>
      </c>
      <c r="Q4192" s="1">
        <v>4800</v>
      </c>
      <c r="R4192" s="1" t="str">
        <f>IFERROR(VLOOKUP(K4192,Proveedores!$A$2:$B$500,2,0),"Agregar")</f>
        <v>FABIAN DERISO</v>
      </c>
      <c r="S4192" s="5">
        <f t="shared" si="65"/>
        <v>4800</v>
      </c>
    </row>
    <row r="4193" spans="1:19" x14ac:dyDescent="0.2">
      <c r="A4193" s="7">
        <v>44224</v>
      </c>
      <c r="B4193" s="1" t="s">
        <v>14289</v>
      </c>
      <c r="C4193" s="1" t="s">
        <v>14290</v>
      </c>
      <c r="D4193" s="1" t="s">
        <v>1621</v>
      </c>
      <c r="F4193" s="7">
        <v>44145</v>
      </c>
      <c r="G4193" s="1" t="s">
        <v>1320</v>
      </c>
      <c r="H4193" s="5">
        <v>4427159.58</v>
      </c>
      <c r="J4193" s="1" t="s">
        <v>1321</v>
      </c>
      <c r="K4193" s="1" t="s">
        <v>4414</v>
      </c>
      <c r="L4193" s="1">
        <v>1</v>
      </c>
      <c r="O4193" s="1">
        <v>28020</v>
      </c>
      <c r="Q4193" s="1">
        <v>158</v>
      </c>
      <c r="R4193" s="1" t="str">
        <f>IFERROR(VLOOKUP(K4193,Proveedores!$A$2:$B$500,2,0),"Agregar")</f>
        <v>NOVARTIS ARGENTINA SA</v>
      </c>
      <c r="S4193" s="5">
        <f t="shared" si="65"/>
        <v>4427160</v>
      </c>
    </row>
    <row r="4194" spans="1:19" x14ac:dyDescent="0.2">
      <c r="A4194" s="7">
        <v>44225.615428240744</v>
      </c>
      <c r="B4194" s="1" t="s">
        <v>14291</v>
      </c>
      <c r="C4194" s="1" t="s">
        <v>14292</v>
      </c>
      <c r="D4194" s="1" t="s">
        <v>1621</v>
      </c>
      <c r="E4194" s="1" t="s">
        <v>14293</v>
      </c>
      <c r="F4194" s="7">
        <v>44225</v>
      </c>
      <c r="G4194" s="1" t="s">
        <v>759</v>
      </c>
      <c r="H4194" s="5">
        <v>12793095.01</v>
      </c>
      <c r="I4194" s="1">
        <v>1111</v>
      </c>
      <c r="J4194" s="1" t="s">
        <v>763</v>
      </c>
      <c r="K4194" s="1" t="s">
        <v>7912</v>
      </c>
      <c r="L4194" s="1">
        <v>7</v>
      </c>
      <c r="M4194" s="1" t="s">
        <v>2315</v>
      </c>
      <c r="N4194" s="1" t="s">
        <v>7589</v>
      </c>
      <c r="O4194" s="1">
        <v>5100</v>
      </c>
      <c r="P4194" s="1" t="s">
        <v>7907</v>
      </c>
      <c r="Q4194" s="1">
        <v>2508.4499999999998</v>
      </c>
      <c r="R4194" s="1" t="str">
        <f>IFERROR(VLOOKUP(K4194,Proveedores!$A$2:$B$500,2,0),"Agregar")</f>
        <v>CORREO OFICIAL DE LA REPÚBLICA ARGENTINA S.A..</v>
      </c>
      <c r="S4194" s="5">
        <f t="shared" si="65"/>
        <v>12793095</v>
      </c>
    </row>
    <row r="4195" spans="1:19" x14ac:dyDescent="0.2">
      <c r="A4195" s="7">
        <v>44225.648622685185</v>
      </c>
      <c r="B4195" s="1" t="s">
        <v>14294</v>
      </c>
      <c r="C4195" s="1" t="s">
        <v>14295</v>
      </c>
      <c r="D4195" s="1" t="s">
        <v>1621</v>
      </c>
      <c r="E4195" s="1" t="s">
        <v>14296</v>
      </c>
      <c r="F4195" s="7">
        <v>44183</v>
      </c>
      <c r="G4195" s="1" t="s">
        <v>1384</v>
      </c>
      <c r="H4195" s="5">
        <v>7712328.7300000004</v>
      </c>
      <c r="I4195" s="1">
        <v>42</v>
      </c>
      <c r="J4195" s="1" t="s">
        <v>1385</v>
      </c>
      <c r="K4195" s="1" t="s">
        <v>10960</v>
      </c>
      <c r="L4195" s="1">
        <v>1</v>
      </c>
      <c r="M4195" s="1" t="s">
        <v>10961</v>
      </c>
      <c r="N4195" s="1" t="s">
        <v>6082</v>
      </c>
      <c r="O4195" s="1">
        <v>412</v>
      </c>
      <c r="P4195" s="1" t="s">
        <v>1665</v>
      </c>
      <c r="Q4195" s="1">
        <v>18719.240000000002</v>
      </c>
      <c r="R4195" s="1" t="str">
        <f>IFERROR(VLOOKUP(K4195,Proveedores!$A$2:$B$500,2,0),"Agregar")</f>
        <v>SANOFI - AVENTIS ARGENTINA S.A.</v>
      </c>
      <c r="S4195" s="5">
        <f t="shared" si="65"/>
        <v>7712326.8800000008</v>
      </c>
    </row>
    <row r="4196" spans="1:19" x14ac:dyDescent="0.2">
      <c r="A4196" s="7">
        <v>44225.65152777778</v>
      </c>
      <c r="B4196" s="1" t="s">
        <v>14297</v>
      </c>
      <c r="C4196" s="1" t="s">
        <v>14298</v>
      </c>
      <c r="D4196" s="1" t="s">
        <v>1621</v>
      </c>
      <c r="E4196" s="1" t="s">
        <v>13751</v>
      </c>
      <c r="F4196" s="7">
        <v>44225</v>
      </c>
      <c r="G4196" s="1" t="s">
        <v>10777</v>
      </c>
      <c r="H4196" s="5">
        <v>6205500</v>
      </c>
      <c r="I4196" s="1">
        <v>73</v>
      </c>
      <c r="J4196" s="1" t="s">
        <v>36</v>
      </c>
      <c r="K4196" s="1" t="s">
        <v>37</v>
      </c>
      <c r="L4196" s="1">
        <v>2</v>
      </c>
      <c r="M4196" s="1" t="s">
        <v>8658</v>
      </c>
      <c r="N4196" s="1" t="s">
        <v>10031</v>
      </c>
      <c r="O4196" s="1">
        <v>1270000</v>
      </c>
      <c r="P4196" s="1" t="s">
        <v>1861</v>
      </c>
      <c r="Q4196" s="1">
        <v>197</v>
      </c>
      <c r="R4196" s="1" t="str">
        <f>IFERROR(VLOOKUP(K4196,Proveedores!$A$2:$B$500,2,0),"Agregar")</f>
        <v>Barack Argentina SRL</v>
      </c>
      <c r="S4196" s="5">
        <f t="shared" si="65"/>
        <v>250190000</v>
      </c>
    </row>
    <row r="4197" spans="1:19" x14ac:dyDescent="0.2">
      <c r="A4197" s="7">
        <v>44225.670567129629</v>
      </c>
      <c r="B4197" s="1" t="s">
        <v>14299</v>
      </c>
      <c r="C4197" s="1" t="s">
        <v>14300</v>
      </c>
      <c r="D4197" s="1" t="s">
        <v>1621</v>
      </c>
      <c r="E4197" s="1" t="s">
        <v>14301</v>
      </c>
      <c r="F4197" s="7">
        <v>44225</v>
      </c>
      <c r="G4197" s="1" t="s">
        <v>142</v>
      </c>
      <c r="H4197" s="5">
        <v>3058000</v>
      </c>
      <c r="I4197" s="1">
        <v>1</v>
      </c>
      <c r="J4197" s="1" t="s">
        <v>143</v>
      </c>
      <c r="K4197" s="1" t="s">
        <v>146</v>
      </c>
      <c r="L4197" s="1">
        <v>3</v>
      </c>
      <c r="M4197" s="1" t="s">
        <v>8552</v>
      </c>
      <c r="N4197" s="1" t="s">
        <v>2316</v>
      </c>
      <c r="O4197" s="1">
        <v>1</v>
      </c>
      <c r="P4197" s="1" t="s">
        <v>2316</v>
      </c>
      <c r="Q4197" s="1">
        <v>3058000</v>
      </c>
      <c r="R4197" s="1" t="str">
        <f>IFERROR(VLOOKUP(K4197,Proveedores!$A$2:$B$500,2,0),"Agregar")</f>
        <v>SUIZO ARGENTINA S.A.</v>
      </c>
      <c r="S4197" s="5">
        <f t="shared" si="65"/>
        <v>3058000</v>
      </c>
    </row>
    <row r="4198" spans="1:19" x14ac:dyDescent="0.2">
      <c r="A4198" s="7">
        <v>44225.67287037037</v>
      </c>
      <c r="B4198" s="1" t="s">
        <v>14302</v>
      </c>
      <c r="C4198" s="1" t="s">
        <v>14303</v>
      </c>
      <c r="D4198" s="1" t="s">
        <v>1621</v>
      </c>
      <c r="E4198" s="1" t="s">
        <v>14304</v>
      </c>
      <c r="F4198" s="7">
        <v>44225</v>
      </c>
      <c r="G4198" s="1" t="s">
        <v>142</v>
      </c>
      <c r="H4198" s="5">
        <v>3586000</v>
      </c>
      <c r="I4198" s="1">
        <v>1</v>
      </c>
      <c r="J4198" s="1" t="s">
        <v>143</v>
      </c>
      <c r="K4198" s="1" t="s">
        <v>146</v>
      </c>
      <c r="L4198" s="1">
        <v>3</v>
      </c>
      <c r="M4198" s="1" t="s">
        <v>8552</v>
      </c>
      <c r="N4198" s="1" t="s">
        <v>2316</v>
      </c>
      <c r="O4198" s="1">
        <v>1</v>
      </c>
      <c r="P4198" s="1" t="s">
        <v>2316</v>
      </c>
      <c r="Q4198" s="1">
        <v>3586000</v>
      </c>
      <c r="R4198" s="1" t="str">
        <f>IFERROR(VLOOKUP(K4198,Proveedores!$A$2:$B$500,2,0),"Agregar")</f>
        <v>SUIZO ARGENTINA S.A.</v>
      </c>
      <c r="S4198" s="5">
        <f t="shared" si="65"/>
        <v>3586000</v>
      </c>
    </row>
    <row r="4199" spans="1:19" x14ac:dyDescent="0.2">
      <c r="A4199" s="7">
        <v>44225.675057870372</v>
      </c>
      <c r="B4199" s="1" t="s">
        <v>14305</v>
      </c>
      <c r="C4199" s="1" t="s">
        <v>14306</v>
      </c>
      <c r="D4199" s="1" t="s">
        <v>1621</v>
      </c>
      <c r="E4199" s="1" t="s">
        <v>14307</v>
      </c>
      <c r="F4199" s="7">
        <v>44225</v>
      </c>
      <c r="G4199" s="1" t="s">
        <v>142</v>
      </c>
      <c r="H4199" s="5">
        <v>3374800</v>
      </c>
      <c r="I4199" s="1">
        <v>1</v>
      </c>
      <c r="J4199" s="1" t="s">
        <v>143</v>
      </c>
      <c r="K4199" s="1" t="s">
        <v>146</v>
      </c>
      <c r="L4199" s="1">
        <v>3</v>
      </c>
      <c r="M4199" s="1" t="s">
        <v>8552</v>
      </c>
      <c r="N4199" s="1" t="s">
        <v>2316</v>
      </c>
      <c r="O4199" s="1">
        <v>1</v>
      </c>
      <c r="P4199" s="1" t="s">
        <v>2316</v>
      </c>
      <c r="Q4199" s="1">
        <v>3374800</v>
      </c>
      <c r="R4199" s="1" t="str">
        <f>IFERROR(VLOOKUP(K4199,Proveedores!$A$2:$B$500,2,0),"Agregar")</f>
        <v>SUIZO ARGENTINA S.A.</v>
      </c>
      <c r="S4199" s="5">
        <f t="shared" si="65"/>
        <v>3374800</v>
      </c>
    </row>
    <row r="4200" spans="1:19" x14ac:dyDescent="0.2">
      <c r="A4200" s="7">
        <v>44226.925520833334</v>
      </c>
      <c r="B4200" s="1" t="s">
        <v>14308</v>
      </c>
      <c r="C4200" s="1" t="s">
        <v>14309</v>
      </c>
      <c r="D4200" s="1" t="s">
        <v>1621</v>
      </c>
      <c r="E4200" s="1" t="s">
        <v>14310</v>
      </c>
      <c r="F4200" s="7">
        <v>44222</v>
      </c>
      <c r="G4200" s="1" t="s">
        <v>14311</v>
      </c>
      <c r="H4200" s="5">
        <v>2090000</v>
      </c>
      <c r="I4200" s="1">
        <v>58</v>
      </c>
      <c r="J4200" s="1" t="s">
        <v>13</v>
      </c>
      <c r="K4200" s="1" t="s">
        <v>1441</v>
      </c>
      <c r="L4200" s="1">
        <v>60</v>
      </c>
      <c r="M4200" s="1">
        <v>60</v>
      </c>
      <c r="N4200" s="1" t="s">
        <v>14209</v>
      </c>
      <c r="O4200" s="1">
        <v>19000</v>
      </c>
      <c r="P4200" s="1" t="s">
        <v>1892</v>
      </c>
      <c r="Q4200" s="1">
        <v>110</v>
      </c>
      <c r="R4200" s="1" t="str">
        <f>IFERROR(VLOOKUP(K4200,Proveedores!$A$2:$B$500,2,0),"Agregar")</f>
        <v>LECTUS S.A.</v>
      </c>
      <c r="S4200" s="5">
        <f t="shared" si="65"/>
        <v>2090000</v>
      </c>
    </row>
    <row r="4201" spans="1:19" x14ac:dyDescent="0.2">
      <c r="A4201" s="7">
        <v>44226.930821759262</v>
      </c>
      <c r="B4201" s="1" t="s">
        <v>14312</v>
      </c>
      <c r="C4201" s="1" t="s">
        <v>14313</v>
      </c>
      <c r="D4201" s="1" t="s">
        <v>1621</v>
      </c>
      <c r="E4201" s="1" t="s">
        <v>14314</v>
      </c>
      <c r="F4201" s="7">
        <v>44223</v>
      </c>
      <c r="G4201" s="1" t="s">
        <v>14311</v>
      </c>
      <c r="H4201" s="5">
        <v>6721000</v>
      </c>
      <c r="I4201" s="1">
        <v>98</v>
      </c>
      <c r="J4201" s="1" t="s">
        <v>13</v>
      </c>
      <c r="K4201" s="1" t="s">
        <v>1441</v>
      </c>
      <c r="L4201" s="1">
        <v>26</v>
      </c>
      <c r="M4201" s="1">
        <v>26</v>
      </c>
      <c r="N4201" s="1" t="s">
        <v>14209</v>
      </c>
      <c r="O4201" s="1">
        <v>61100</v>
      </c>
      <c r="P4201" s="1" t="s">
        <v>1892</v>
      </c>
      <c r="Q4201" s="1">
        <v>110</v>
      </c>
      <c r="R4201" s="1" t="str">
        <f>IFERROR(VLOOKUP(K4201,Proveedores!$A$2:$B$500,2,0),"Agregar")</f>
        <v>LECTUS S.A.</v>
      </c>
      <c r="S4201" s="5">
        <f t="shared" si="65"/>
        <v>6721000</v>
      </c>
    </row>
    <row r="4202" spans="1:19" x14ac:dyDescent="0.2">
      <c r="A4202" s="7">
        <v>44228.553749999999</v>
      </c>
      <c r="B4202" s="1" t="s">
        <v>14315</v>
      </c>
      <c r="C4202" s="1" t="s">
        <v>14316</v>
      </c>
      <c r="D4202" s="1" t="s">
        <v>1621</v>
      </c>
      <c r="E4202" s="1" t="s">
        <v>14317</v>
      </c>
      <c r="F4202" s="7">
        <v>44228</v>
      </c>
      <c r="G4202" s="1" t="s">
        <v>1245</v>
      </c>
      <c r="H4202" s="5">
        <v>1404300</v>
      </c>
      <c r="I4202" s="1">
        <v>13775</v>
      </c>
      <c r="J4202" s="1" t="s">
        <v>1249</v>
      </c>
      <c r="K4202" s="1" t="s">
        <v>713</v>
      </c>
      <c r="L4202" s="1">
        <v>3</v>
      </c>
      <c r="M4202" s="1" t="s">
        <v>13376</v>
      </c>
      <c r="N4202" s="1" t="s">
        <v>3594</v>
      </c>
      <c r="O4202" s="1">
        <v>75500</v>
      </c>
      <c r="P4202" s="1" t="s">
        <v>1665</v>
      </c>
      <c r="Q4202" s="1">
        <v>18.600000000000001</v>
      </c>
      <c r="R4202" s="1" t="str">
        <f>IFERROR(VLOOKUP(K4202,Proveedores!$A$2:$B$500,2,0),"Agregar")</f>
        <v>FERAVAL S.A.</v>
      </c>
      <c r="S4202" s="5">
        <f t="shared" si="65"/>
        <v>1404300</v>
      </c>
    </row>
    <row r="4203" spans="1:19" x14ac:dyDescent="0.2">
      <c r="A4203" s="7">
        <v>44228.560682870368</v>
      </c>
      <c r="B4203" s="1" t="s">
        <v>14318</v>
      </c>
      <c r="C4203" s="1" t="s">
        <v>14319</v>
      </c>
      <c r="D4203" s="1" t="s">
        <v>1621</v>
      </c>
      <c r="E4203" s="1" t="s">
        <v>14320</v>
      </c>
      <c r="F4203" s="7">
        <v>44228</v>
      </c>
      <c r="G4203" s="1" t="s">
        <v>1245</v>
      </c>
      <c r="H4203" s="5">
        <v>1562400</v>
      </c>
      <c r="I4203" s="1">
        <v>13769</v>
      </c>
      <c r="J4203" s="1" t="s">
        <v>1249</v>
      </c>
      <c r="K4203" s="1" t="s">
        <v>713</v>
      </c>
      <c r="L4203" s="1">
        <v>3</v>
      </c>
      <c r="M4203" s="1" t="s">
        <v>13376</v>
      </c>
      <c r="N4203" s="1" t="s">
        <v>3594</v>
      </c>
      <c r="O4203" s="1">
        <v>84000</v>
      </c>
      <c r="P4203" s="1" t="s">
        <v>1665</v>
      </c>
      <c r="Q4203" s="1">
        <v>18.600000000000001</v>
      </c>
      <c r="R4203" s="1" t="str">
        <f>IFERROR(VLOOKUP(K4203,Proveedores!$A$2:$B$500,2,0),"Agregar")</f>
        <v>FERAVAL S.A.</v>
      </c>
      <c r="S4203" s="5">
        <f t="shared" si="65"/>
        <v>1562400.0000000002</v>
      </c>
    </row>
    <row r="4204" spans="1:19" x14ac:dyDescent="0.2">
      <c r="A4204" s="7">
        <v>44228.566331018519</v>
      </c>
      <c r="B4204" s="1" t="s">
        <v>14321</v>
      </c>
      <c r="C4204" s="1" t="s">
        <v>14322</v>
      </c>
      <c r="D4204" s="1" t="s">
        <v>1621</v>
      </c>
      <c r="E4204" s="1" t="s">
        <v>14323</v>
      </c>
      <c r="F4204" s="7">
        <v>44228</v>
      </c>
      <c r="G4204" s="1" t="s">
        <v>1245</v>
      </c>
      <c r="H4204" s="5">
        <v>1467540</v>
      </c>
      <c r="I4204" s="1">
        <v>13766</v>
      </c>
      <c r="J4204" s="1" t="s">
        <v>1249</v>
      </c>
      <c r="K4204" s="1" t="s">
        <v>713</v>
      </c>
      <c r="L4204" s="1">
        <v>3</v>
      </c>
      <c r="M4204" s="1" t="s">
        <v>13376</v>
      </c>
      <c r="N4204" s="1" t="s">
        <v>3594</v>
      </c>
      <c r="O4204" s="1">
        <v>78900</v>
      </c>
      <c r="P4204" s="1" t="s">
        <v>1665</v>
      </c>
      <c r="Q4204" s="1">
        <v>18.600000000000001</v>
      </c>
      <c r="R4204" s="1" t="str">
        <f>IFERROR(VLOOKUP(K4204,Proveedores!$A$2:$B$500,2,0),"Agregar")</f>
        <v>FERAVAL S.A.</v>
      </c>
      <c r="S4204" s="5">
        <f t="shared" si="65"/>
        <v>1467540</v>
      </c>
    </row>
    <row r="4205" spans="1:19" x14ac:dyDescent="0.2">
      <c r="A4205" s="7">
        <v>44228.570729166669</v>
      </c>
      <c r="B4205" s="1" t="s">
        <v>14324</v>
      </c>
      <c r="C4205" s="1" t="s">
        <v>14325</v>
      </c>
      <c r="D4205" s="1" t="s">
        <v>1621</v>
      </c>
      <c r="E4205" s="1" t="s">
        <v>14326</v>
      </c>
      <c r="F4205" s="7">
        <v>44228</v>
      </c>
      <c r="G4205" s="1" t="s">
        <v>1245</v>
      </c>
      <c r="H4205" s="5">
        <v>385020</v>
      </c>
      <c r="I4205" s="1">
        <v>13771</v>
      </c>
      <c r="J4205" s="1" t="s">
        <v>1249</v>
      </c>
      <c r="K4205" s="1" t="s">
        <v>713</v>
      </c>
      <c r="L4205" s="1">
        <v>3</v>
      </c>
      <c r="M4205" s="1" t="s">
        <v>13376</v>
      </c>
      <c r="N4205" s="1" t="s">
        <v>3594</v>
      </c>
      <c r="O4205" s="1">
        <v>20700</v>
      </c>
      <c r="P4205" s="1" t="s">
        <v>1665</v>
      </c>
      <c r="Q4205" s="1">
        <v>18.600000000000001</v>
      </c>
      <c r="R4205" s="1" t="str">
        <f>IFERROR(VLOOKUP(K4205,Proveedores!$A$2:$B$500,2,0),"Agregar")</f>
        <v>FERAVAL S.A.</v>
      </c>
      <c r="S4205" s="5">
        <f t="shared" si="65"/>
        <v>385020.00000000006</v>
      </c>
    </row>
    <row r="4206" spans="1:19" x14ac:dyDescent="0.2">
      <c r="A4206" s="7">
        <v>44228.573877314811</v>
      </c>
      <c r="B4206" s="1" t="s">
        <v>14327</v>
      </c>
      <c r="C4206" s="1" t="s">
        <v>14328</v>
      </c>
      <c r="D4206" s="1" t="s">
        <v>1621</v>
      </c>
      <c r="E4206" s="1" t="s">
        <v>14329</v>
      </c>
      <c r="F4206" s="7">
        <v>44221</v>
      </c>
      <c r="G4206" s="1" t="s">
        <v>3118</v>
      </c>
      <c r="H4206" s="5">
        <v>243829876.5</v>
      </c>
      <c r="I4206" s="1">
        <v>95</v>
      </c>
      <c r="J4206" s="1" t="s">
        <v>13269</v>
      </c>
      <c r="K4206" s="1" t="s">
        <v>3119</v>
      </c>
      <c r="L4206" s="1">
        <v>1</v>
      </c>
      <c r="M4206" s="1">
        <v>500347</v>
      </c>
      <c r="N4206" s="1" t="s">
        <v>3650</v>
      </c>
      <c r="O4206" s="1">
        <v>166670</v>
      </c>
      <c r="P4206" s="1" t="s">
        <v>3121</v>
      </c>
      <c r="Q4206" s="1">
        <v>1462.96</v>
      </c>
      <c r="R4206" s="1" t="str">
        <f>IFERROR(VLOOKUP(K4206,Proveedores!$A$2:$B$500,2,0),"Agregar")</f>
        <v>PECC CONSORCIO DE COOPERACION</v>
      </c>
      <c r="S4206" s="5">
        <f t="shared" si="65"/>
        <v>243831543.20000002</v>
      </c>
    </row>
    <row r="4207" spans="1:19" x14ac:dyDescent="0.2">
      <c r="A4207" s="7">
        <v>44228.659155092595</v>
      </c>
      <c r="B4207" s="1" t="s">
        <v>14330</v>
      </c>
      <c r="C4207" s="1" t="s">
        <v>14331</v>
      </c>
      <c r="D4207" s="1" t="s">
        <v>1621</v>
      </c>
      <c r="E4207" s="1" t="s">
        <v>14332</v>
      </c>
      <c r="F4207" s="7">
        <v>44222</v>
      </c>
      <c r="G4207" s="1" t="s">
        <v>14333</v>
      </c>
      <c r="H4207" s="5">
        <v>1749628.42</v>
      </c>
      <c r="I4207" s="1">
        <v>0</v>
      </c>
      <c r="J4207" s="1">
        <v>1</v>
      </c>
      <c r="K4207" s="1" t="s">
        <v>3255</v>
      </c>
      <c r="L4207" s="1">
        <v>1</v>
      </c>
      <c r="M4207" s="1">
        <v>0</v>
      </c>
      <c r="N4207" s="1" t="s">
        <v>14334</v>
      </c>
      <c r="O4207" s="1">
        <v>478</v>
      </c>
      <c r="P4207" s="1" t="s">
        <v>14335</v>
      </c>
      <c r="Q4207" s="1">
        <v>3660.31</v>
      </c>
      <c r="R4207" s="1" t="str">
        <f>IFERROR(VLOOKUP(K4207,Proveedores!$A$2:$B$500,2,0),"Agregar")</f>
        <v>LABORATORIO ELEA PHOENIX S.A.</v>
      </c>
      <c r="S4207" s="5">
        <f t="shared" si="65"/>
        <v>1749628.18</v>
      </c>
    </row>
    <row r="4208" spans="1:19" x14ac:dyDescent="0.2">
      <c r="A4208" s="7">
        <v>44228.669930555552</v>
      </c>
      <c r="B4208" s="1" t="s">
        <v>14336</v>
      </c>
      <c r="C4208" s="1" t="s">
        <v>14337</v>
      </c>
      <c r="D4208" s="1" t="s">
        <v>1621</v>
      </c>
      <c r="E4208" s="1" t="s">
        <v>14338</v>
      </c>
      <c r="F4208" s="7">
        <v>44222</v>
      </c>
      <c r="G4208" s="1" t="s">
        <v>14333</v>
      </c>
      <c r="H4208" s="5">
        <v>2415804.9300000002</v>
      </c>
      <c r="I4208" s="1">
        <v>0</v>
      </c>
      <c r="J4208" s="1">
        <v>1</v>
      </c>
      <c r="K4208" s="1" t="s">
        <v>3255</v>
      </c>
      <c r="L4208" s="1">
        <v>2</v>
      </c>
      <c r="M4208" s="1">
        <v>0</v>
      </c>
      <c r="N4208" s="1" t="s">
        <v>14339</v>
      </c>
      <c r="O4208" s="1">
        <v>1100</v>
      </c>
      <c r="P4208" s="1" t="s">
        <v>14335</v>
      </c>
      <c r="Q4208" s="1">
        <v>2196.19</v>
      </c>
      <c r="R4208" s="1" t="str">
        <f>IFERROR(VLOOKUP(K4208,Proveedores!$A$2:$B$500,2,0),"Agregar")</f>
        <v>LABORATORIO ELEA PHOENIX S.A.</v>
      </c>
      <c r="S4208" s="5">
        <f t="shared" si="65"/>
        <v>2415809</v>
      </c>
    </row>
    <row r="4209" spans="1:19" x14ac:dyDescent="0.2">
      <c r="A4209" s="7">
        <v>44228.67832175926</v>
      </c>
      <c r="B4209" s="1" t="s">
        <v>14340</v>
      </c>
      <c r="C4209" s="1" t="s">
        <v>14341</v>
      </c>
      <c r="D4209" s="1" t="s">
        <v>1621</v>
      </c>
      <c r="E4209" s="1" t="s">
        <v>14342</v>
      </c>
      <c r="F4209" s="7">
        <v>44222</v>
      </c>
      <c r="G4209" s="1" t="s">
        <v>14333</v>
      </c>
      <c r="H4209" s="5">
        <v>80526.83</v>
      </c>
      <c r="I4209" s="1">
        <v>0</v>
      </c>
      <c r="J4209" s="1">
        <v>1</v>
      </c>
      <c r="K4209" s="1" t="s">
        <v>3255</v>
      </c>
      <c r="L4209" s="1">
        <v>1</v>
      </c>
      <c r="M4209" s="1">
        <v>0</v>
      </c>
      <c r="N4209" s="1" t="s">
        <v>14334</v>
      </c>
      <c r="O4209" s="1">
        <v>22</v>
      </c>
      <c r="P4209" s="1" t="s">
        <v>14335</v>
      </c>
      <c r="Q4209" s="1">
        <v>3660.31</v>
      </c>
      <c r="R4209" s="1" t="str">
        <f>IFERROR(VLOOKUP(K4209,Proveedores!$A$2:$B$500,2,0),"Agregar")</f>
        <v>LABORATORIO ELEA PHOENIX S.A.</v>
      </c>
      <c r="S4209" s="5">
        <f t="shared" si="65"/>
        <v>80526.819999999992</v>
      </c>
    </row>
    <row r="4210" spans="1:19" x14ac:dyDescent="0.2">
      <c r="A4210" s="7">
        <v>44228.744976851849</v>
      </c>
      <c r="B4210" s="1" t="s">
        <v>14343</v>
      </c>
      <c r="C4210" s="1" t="s">
        <v>14344</v>
      </c>
      <c r="D4210" s="1" t="s">
        <v>1621</v>
      </c>
      <c r="E4210" s="1" t="s">
        <v>14345</v>
      </c>
      <c r="F4210" s="7">
        <v>44228</v>
      </c>
      <c r="G4210" s="1" t="s">
        <v>14346</v>
      </c>
      <c r="H4210" s="5">
        <v>6674536</v>
      </c>
      <c r="I4210" s="1">
        <v>117</v>
      </c>
      <c r="J4210" s="1" t="s">
        <v>1434</v>
      </c>
      <c r="K4210" s="1" t="s">
        <v>1392</v>
      </c>
      <c r="L4210" s="1">
        <v>1</v>
      </c>
      <c r="M4210" s="1" t="s">
        <v>14347</v>
      </c>
      <c r="N4210" s="1" t="s">
        <v>14348</v>
      </c>
      <c r="O4210" s="1">
        <v>22858</v>
      </c>
      <c r="P4210" s="1">
        <v>100</v>
      </c>
      <c r="Q4210" s="1">
        <v>292</v>
      </c>
      <c r="R4210" s="1" t="str">
        <f>IFERROR(VLOOKUP(K4210,Proveedores!$A$2:$B$500,2,0),"Agregar")</f>
        <v>PROPATO HNOS S.A.I.C.</v>
      </c>
      <c r="S4210" s="5">
        <f t="shared" si="65"/>
        <v>6674536</v>
      </c>
    </row>
    <row r="4211" spans="1:19" x14ac:dyDescent="0.2">
      <c r="A4211" s="7">
        <v>44228.976643518516</v>
      </c>
      <c r="B4211" s="1" t="s">
        <v>14349</v>
      </c>
      <c r="C4211" s="1" t="s">
        <v>14350</v>
      </c>
      <c r="D4211" s="1" t="s">
        <v>1621</v>
      </c>
      <c r="E4211" s="1" t="s">
        <v>14351</v>
      </c>
      <c r="F4211" s="7">
        <v>44117</v>
      </c>
      <c r="G4211" s="1" t="s">
        <v>11432</v>
      </c>
      <c r="H4211" s="5">
        <v>1050000</v>
      </c>
      <c r="I4211" s="1">
        <v>1</v>
      </c>
      <c r="J4211" s="1" t="s">
        <v>30</v>
      </c>
      <c r="K4211" s="1" t="s">
        <v>9025</v>
      </c>
      <c r="L4211" s="1">
        <v>2</v>
      </c>
      <c r="M4211" s="1">
        <v>2</v>
      </c>
      <c r="N4211" s="1" t="s">
        <v>14352</v>
      </c>
      <c r="O4211" s="1">
        <v>6000</v>
      </c>
      <c r="P4211" s="1">
        <v>1</v>
      </c>
      <c r="Q4211" s="1">
        <v>175</v>
      </c>
      <c r="R4211" s="1" t="str">
        <f>IFERROR(VLOOKUP(K4211,Proveedores!$A$2:$B$500,2,0),"Agregar")</f>
        <v xml:space="preserve">Corporacion Rio Lujan S.A. </v>
      </c>
      <c r="S4211" s="5">
        <f t="shared" si="65"/>
        <v>1050000</v>
      </c>
    </row>
    <row r="4212" spans="1:19" x14ac:dyDescent="0.2">
      <c r="A4212" s="7">
        <v>44228.999131944445</v>
      </c>
      <c r="B4212" s="1" t="s">
        <v>14353</v>
      </c>
      <c r="C4212" s="1" t="s">
        <v>14354</v>
      </c>
      <c r="D4212" s="1" t="s">
        <v>1621</v>
      </c>
      <c r="E4212" s="1" t="s">
        <v>14355</v>
      </c>
      <c r="F4212" s="7">
        <v>44208</v>
      </c>
      <c r="G4212" s="1" t="s">
        <v>11432</v>
      </c>
      <c r="H4212" s="5">
        <v>1400000</v>
      </c>
      <c r="I4212" s="1">
        <v>1</v>
      </c>
      <c r="J4212" s="1" t="s">
        <v>30</v>
      </c>
      <c r="K4212" s="1" t="s">
        <v>9025</v>
      </c>
      <c r="L4212" s="1">
        <v>2</v>
      </c>
      <c r="M4212" s="1">
        <v>2</v>
      </c>
      <c r="N4212" s="1" t="s">
        <v>14352</v>
      </c>
      <c r="O4212" s="1">
        <v>8000</v>
      </c>
      <c r="P4212" s="1">
        <v>1</v>
      </c>
      <c r="Q4212" s="1">
        <v>175</v>
      </c>
      <c r="R4212" s="1" t="str">
        <f>IFERROR(VLOOKUP(K4212,Proveedores!$A$2:$B$500,2,0),"Agregar")</f>
        <v xml:space="preserve">Corporacion Rio Lujan S.A. </v>
      </c>
      <c r="S4212" s="5">
        <f t="shared" si="65"/>
        <v>1400000</v>
      </c>
    </row>
    <row r="4213" spans="1:19" x14ac:dyDescent="0.2">
      <c r="A4213" s="7">
        <v>44229.003206018519</v>
      </c>
      <c r="B4213" s="1" t="s">
        <v>14356</v>
      </c>
      <c r="C4213" s="1" t="s">
        <v>14357</v>
      </c>
      <c r="D4213" s="1" t="s">
        <v>1621</v>
      </c>
      <c r="E4213" s="1" t="s">
        <v>14358</v>
      </c>
      <c r="F4213" s="7">
        <v>44222</v>
      </c>
      <c r="G4213" s="1" t="s">
        <v>11432</v>
      </c>
      <c r="H4213" s="5">
        <v>140000</v>
      </c>
      <c r="I4213" s="1">
        <v>1</v>
      </c>
      <c r="J4213" s="1" t="s">
        <v>30</v>
      </c>
      <c r="K4213" s="1" t="s">
        <v>9025</v>
      </c>
      <c r="L4213" s="1">
        <v>2</v>
      </c>
      <c r="M4213" s="1">
        <v>2</v>
      </c>
      <c r="N4213" s="1" t="s">
        <v>14352</v>
      </c>
      <c r="O4213" s="1">
        <v>800</v>
      </c>
      <c r="P4213" s="1">
        <v>1</v>
      </c>
      <c r="Q4213" s="1">
        <v>175</v>
      </c>
      <c r="R4213" s="1" t="str">
        <f>IFERROR(VLOOKUP(K4213,Proveedores!$A$2:$B$500,2,0),"Agregar")</f>
        <v xml:space="preserve">Corporacion Rio Lujan S.A. </v>
      </c>
      <c r="S4213" s="5">
        <f t="shared" si="65"/>
        <v>140000</v>
      </c>
    </row>
    <row r="4214" spans="1:19" x14ac:dyDescent="0.2">
      <c r="A4214" s="7">
        <v>44229.009444444448</v>
      </c>
      <c r="B4214" s="1" t="s">
        <v>14359</v>
      </c>
      <c r="C4214" s="1" t="s">
        <v>14360</v>
      </c>
      <c r="D4214" s="1" t="s">
        <v>1621</v>
      </c>
      <c r="E4214" s="1" t="s">
        <v>14361</v>
      </c>
      <c r="F4214" s="7">
        <v>44223</v>
      </c>
      <c r="G4214" s="1" t="s">
        <v>11432</v>
      </c>
      <c r="H4214" s="5">
        <v>1260000</v>
      </c>
      <c r="I4214" s="1">
        <v>1</v>
      </c>
      <c r="J4214" s="1" t="s">
        <v>30</v>
      </c>
      <c r="K4214" s="1" t="s">
        <v>9025</v>
      </c>
      <c r="L4214" s="1">
        <v>2</v>
      </c>
      <c r="M4214" s="1">
        <v>2</v>
      </c>
      <c r="N4214" s="1" t="s">
        <v>14352</v>
      </c>
      <c r="O4214" s="1">
        <v>7200</v>
      </c>
      <c r="P4214" s="1">
        <v>1</v>
      </c>
      <c r="Q4214" s="1">
        <v>175</v>
      </c>
      <c r="R4214" s="1" t="str">
        <f>IFERROR(VLOOKUP(K4214,Proveedores!$A$2:$B$500,2,0),"Agregar")</f>
        <v xml:space="preserve">Corporacion Rio Lujan S.A. </v>
      </c>
      <c r="S4214" s="5">
        <f t="shared" si="65"/>
        <v>1260000</v>
      </c>
    </row>
    <row r="4215" spans="1:19" x14ac:dyDescent="0.2">
      <c r="A4215" s="7">
        <v>44229.37704861111</v>
      </c>
      <c r="B4215" s="1" t="s">
        <v>14362</v>
      </c>
      <c r="C4215" s="1" t="s">
        <v>14363</v>
      </c>
      <c r="D4215" s="1" t="s">
        <v>1621</v>
      </c>
      <c r="E4215" s="1" t="s">
        <v>14329</v>
      </c>
      <c r="F4215" s="7">
        <v>44221</v>
      </c>
      <c r="G4215" s="1" t="s">
        <v>3118</v>
      </c>
      <c r="H4215" s="5">
        <v>243829876.5</v>
      </c>
      <c r="I4215" s="1">
        <v>95</v>
      </c>
      <c r="J4215" s="1" t="s">
        <v>13269</v>
      </c>
      <c r="K4215" s="1" t="s">
        <v>3119</v>
      </c>
      <c r="L4215" s="1">
        <v>1</v>
      </c>
      <c r="M4215" s="1">
        <v>500347</v>
      </c>
      <c r="N4215" s="1" t="s">
        <v>3650</v>
      </c>
      <c r="O4215" s="1">
        <v>166670</v>
      </c>
      <c r="P4215" s="1" t="s">
        <v>3121</v>
      </c>
      <c r="Q4215" s="1">
        <v>1462.96</v>
      </c>
      <c r="R4215" s="1" t="str">
        <f>IFERROR(VLOOKUP(K4215,Proveedores!$A$2:$B$500,2,0),"Agregar")</f>
        <v>PECC CONSORCIO DE COOPERACION</v>
      </c>
      <c r="S4215" s="5">
        <f t="shared" si="65"/>
        <v>243831543.20000002</v>
      </c>
    </row>
    <row r="4216" spans="1:19" x14ac:dyDescent="0.2">
      <c r="A4216" s="7">
        <v>44229.381469907406</v>
      </c>
      <c r="B4216" s="1" t="s">
        <v>14364</v>
      </c>
      <c r="C4216" s="1" t="s">
        <v>14365</v>
      </c>
      <c r="D4216" s="1" t="s">
        <v>1621</v>
      </c>
      <c r="E4216" s="1" t="s">
        <v>14366</v>
      </c>
      <c r="F4216" s="7">
        <v>44221</v>
      </c>
      <c r="G4216" s="1" t="s">
        <v>3118</v>
      </c>
      <c r="H4216" s="5">
        <v>219340093.5</v>
      </c>
      <c r="I4216" s="1">
        <v>95</v>
      </c>
      <c r="J4216" s="1" t="s">
        <v>13269</v>
      </c>
      <c r="K4216" s="1" t="s">
        <v>3119</v>
      </c>
      <c r="L4216" s="1">
        <v>1</v>
      </c>
      <c r="M4216" s="1">
        <v>500347</v>
      </c>
      <c r="N4216" s="1" t="s">
        <v>3650</v>
      </c>
      <c r="O4216" s="1">
        <v>149930</v>
      </c>
      <c r="P4216" s="1" t="s">
        <v>3121</v>
      </c>
      <c r="Q4216" s="1">
        <v>1462.96</v>
      </c>
      <c r="R4216" s="1" t="str">
        <f>IFERROR(VLOOKUP(K4216,Proveedores!$A$2:$B$500,2,0),"Agregar")</f>
        <v>PECC CONSORCIO DE COOPERACION</v>
      </c>
      <c r="S4216" s="5">
        <f t="shared" si="65"/>
        <v>219341592.80000001</v>
      </c>
    </row>
    <row r="4217" spans="1:19" x14ac:dyDescent="0.2">
      <c r="A4217" s="7">
        <v>44229.474444444444</v>
      </c>
      <c r="B4217" s="1" t="s">
        <v>14367</v>
      </c>
      <c r="C4217" s="1" t="s">
        <v>14368</v>
      </c>
      <c r="D4217" s="1" t="s">
        <v>1621</v>
      </c>
      <c r="E4217" s="1" t="s">
        <v>14369</v>
      </c>
      <c r="F4217" s="7">
        <v>44228</v>
      </c>
      <c r="G4217" s="1" t="s">
        <v>142</v>
      </c>
      <c r="H4217" s="5">
        <v>323070</v>
      </c>
      <c r="I4217" s="1">
        <v>1</v>
      </c>
      <c r="J4217" s="1" t="s">
        <v>1120</v>
      </c>
      <c r="K4217" s="1" t="s">
        <v>14370</v>
      </c>
      <c r="L4217" s="1">
        <v>5</v>
      </c>
      <c r="M4217" s="1" t="s">
        <v>3658</v>
      </c>
      <c r="N4217" s="1" t="s">
        <v>1897</v>
      </c>
      <c r="O4217" s="1">
        <v>1</v>
      </c>
      <c r="P4217" s="1" t="s">
        <v>1897</v>
      </c>
      <c r="Q4217" s="1">
        <v>323070</v>
      </c>
      <c r="R4217" s="1" t="str">
        <f>IFERROR(VLOOKUP(K4217,Proveedores!$A$2:$B$500,2,0),"Agregar")</f>
        <v>SUIZO ARGENTINA S.A.</v>
      </c>
      <c r="S4217" s="5">
        <f t="shared" si="65"/>
        <v>323070</v>
      </c>
    </row>
    <row r="4218" spans="1:19" x14ac:dyDescent="0.2">
      <c r="A4218" s="7">
        <v>44229.488888888889</v>
      </c>
      <c r="B4218" s="1" t="s">
        <v>14371</v>
      </c>
      <c r="C4218" s="1" t="s">
        <v>14372</v>
      </c>
      <c r="D4218" s="1" t="s">
        <v>1621</v>
      </c>
      <c r="E4218" s="1" t="s">
        <v>14373</v>
      </c>
      <c r="F4218" s="7">
        <v>44229</v>
      </c>
      <c r="G4218" s="1" t="s">
        <v>142</v>
      </c>
      <c r="H4218" s="5">
        <v>4830131.4000000004</v>
      </c>
      <c r="I4218" s="1">
        <v>1</v>
      </c>
      <c r="J4218" s="1" t="s">
        <v>1120</v>
      </c>
      <c r="K4218" s="1" t="s">
        <v>14370</v>
      </c>
      <c r="L4218" s="1">
        <v>2</v>
      </c>
      <c r="M4218" s="1" t="s">
        <v>2317</v>
      </c>
      <c r="N4218" s="1" t="s">
        <v>1839</v>
      </c>
      <c r="O4218" s="1">
        <v>1</v>
      </c>
      <c r="P4218" s="1" t="s">
        <v>1839</v>
      </c>
      <c r="Q4218" s="1">
        <v>4729435.72</v>
      </c>
      <c r="R4218" s="1" t="str">
        <f>IFERROR(VLOOKUP(K4218,Proveedores!$A$2:$B$500,2,0),"Agregar")</f>
        <v>SUIZO ARGENTINA S.A.</v>
      </c>
      <c r="S4218" s="5">
        <f t="shared" si="65"/>
        <v>4729435.72</v>
      </c>
    </row>
    <row r="4219" spans="1:19" x14ac:dyDescent="0.2">
      <c r="A4219" s="7">
        <v>44229.488888888889</v>
      </c>
      <c r="B4219" s="1" t="s">
        <v>14371</v>
      </c>
      <c r="C4219" s="1" t="s">
        <v>14372</v>
      </c>
      <c r="D4219" s="1" t="s">
        <v>1621</v>
      </c>
      <c r="E4219" s="1" t="s">
        <v>14373</v>
      </c>
      <c r="F4219" s="7">
        <v>44229</v>
      </c>
      <c r="G4219" s="1" t="s">
        <v>142</v>
      </c>
      <c r="H4219" s="5">
        <v>4830131.4000000004</v>
      </c>
      <c r="I4219" s="1">
        <v>1</v>
      </c>
      <c r="J4219" s="1" t="s">
        <v>1120</v>
      </c>
      <c r="K4219" s="1" t="s">
        <v>14370</v>
      </c>
      <c r="L4219" s="1">
        <v>3</v>
      </c>
      <c r="M4219" s="1" t="s">
        <v>2315</v>
      </c>
      <c r="N4219" s="1" t="s">
        <v>1839</v>
      </c>
      <c r="O4219" s="1">
        <v>1</v>
      </c>
      <c r="P4219" s="1" t="s">
        <v>1839</v>
      </c>
      <c r="Q4219" s="1">
        <v>100695.67999999999</v>
      </c>
      <c r="R4219" s="1" t="str">
        <f>IFERROR(VLOOKUP(K4219,Proveedores!$A$2:$B$500,2,0),"Agregar")</f>
        <v>SUIZO ARGENTINA S.A.</v>
      </c>
      <c r="S4219" s="5">
        <f t="shared" si="65"/>
        <v>100695.67999999999</v>
      </c>
    </row>
    <row r="4220" spans="1:19" x14ac:dyDescent="0.2">
      <c r="A4220" s="7">
        <v>44229.610844907409</v>
      </c>
      <c r="B4220" s="1" t="s">
        <v>14374</v>
      </c>
      <c r="C4220" s="1" t="s">
        <v>14375</v>
      </c>
      <c r="D4220" s="1" t="s">
        <v>1621</v>
      </c>
      <c r="E4220" s="1" t="s">
        <v>14376</v>
      </c>
      <c r="F4220" s="7">
        <v>44229</v>
      </c>
      <c r="G4220" s="1" t="s">
        <v>1245</v>
      </c>
      <c r="H4220" s="5">
        <v>319920</v>
      </c>
      <c r="I4220" s="1">
        <v>13756</v>
      </c>
      <c r="J4220" s="1" t="s">
        <v>1249</v>
      </c>
      <c r="K4220" s="1" t="s">
        <v>713</v>
      </c>
      <c r="L4220" s="1">
        <v>3</v>
      </c>
      <c r="M4220" s="1" t="s">
        <v>13376</v>
      </c>
      <c r="N4220" s="1" t="s">
        <v>3594</v>
      </c>
      <c r="O4220" s="1">
        <v>17200</v>
      </c>
      <c r="P4220" s="1" t="s">
        <v>1665</v>
      </c>
      <c r="Q4220" s="1">
        <v>18.600000000000001</v>
      </c>
      <c r="R4220" s="1" t="str">
        <f>IFERROR(VLOOKUP(K4220,Proveedores!$A$2:$B$500,2,0),"Agregar")</f>
        <v>FERAVAL S.A.</v>
      </c>
      <c r="S4220" s="5">
        <f t="shared" si="65"/>
        <v>319920</v>
      </c>
    </row>
    <row r="4221" spans="1:19" x14ac:dyDescent="0.2">
      <c r="A4221" s="7">
        <v>44229.656655092593</v>
      </c>
      <c r="B4221" s="1" t="s">
        <v>14377</v>
      </c>
      <c r="C4221" s="1" t="s">
        <v>14378</v>
      </c>
      <c r="D4221" s="1" t="s">
        <v>1621</v>
      </c>
      <c r="E4221" s="1" t="s">
        <v>14379</v>
      </c>
      <c r="F4221" s="7">
        <v>44227</v>
      </c>
      <c r="G4221" s="1">
        <v>44044</v>
      </c>
      <c r="H4221" s="5">
        <v>15104084</v>
      </c>
      <c r="I4221" s="1">
        <v>1111</v>
      </c>
      <c r="J4221" s="1">
        <v>44228</v>
      </c>
      <c r="K4221" s="1" t="s">
        <v>7912</v>
      </c>
      <c r="L4221" s="1">
        <v>7</v>
      </c>
      <c r="M4221" s="1">
        <v>7</v>
      </c>
      <c r="N4221" s="1" t="s">
        <v>14380</v>
      </c>
      <c r="O4221" s="1">
        <v>1</v>
      </c>
      <c r="P4221" s="1">
        <v>1</v>
      </c>
      <c r="Q4221" s="1">
        <v>15104084</v>
      </c>
      <c r="R4221" s="1" t="str">
        <f>IFERROR(VLOOKUP(K4221,Proveedores!$A$2:$B$500,2,0),"Agregar")</f>
        <v>CORREO OFICIAL DE LA REPÚBLICA ARGENTINA S.A..</v>
      </c>
      <c r="S4221" s="5">
        <f t="shared" si="65"/>
        <v>15104084</v>
      </c>
    </row>
    <row r="4222" spans="1:19" x14ac:dyDescent="0.2">
      <c r="A4222" s="7">
        <v>44229.677835648145</v>
      </c>
      <c r="B4222" s="1" t="s">
        <v>14381</v>
      </c>
      <c r="C4222" s="1" t="s">
        <v>14382</v>
      </c>
      <c r="D4222" s="1" t="s">
        <v>1621</v>
      </c>
      <c r="E4222" s="1" t="s">
        <v>14383</v>
      </c>
      <c r="F4222" s="7">
        <v>44229</v>
      </c>
      <c r="G4222" s="1" t="s">
        <v>1235</v>
      </c>
      <c r="H4222" s="5">
        <v>3258360</v>
      </c>
      <c r="I4222" s="1">
        <v>0</v>
      </c>
      <c r="J4222" s="1" t="s">
        <v>1236</v>
      </c>
      <c r="K4222" s="1" t="s">
        <v>367</v>
      </c>
      <c r="L4222" s="1">
        <v>22</v>
      </c>
      <c r="M4222" s="1">
        <v>40129601</v>
      </c>
      <c r="N4222" s="1" t="s">
        <v>14384</v>
      </c>
      <c r="O4222" s="1">
        <v>404</v>
      </c>
      <c r="P4222" s="1" t="s">
        <v>2149</v>
      </c>
      <c r="Q4222" s="1">
        <v>2190</v>
      </c>
      <c r="R4222" s="1" t="str">
        <f>IFERROR(VLOOKUP(K4222,Proveedores!$A$2:$B$500,2,0),"Agregar")</f>
        <v>LABORATORIOS RICHET SA</v>
      </c>
      <c r="S4222" s="5">
        <f t="shared" si="65"/>
        <v>884760</v>
      </c>
    </row>
    <row r="4223" spans="1:19" x14ac:dyDescent="0.2">
      <c r="A4223" s="7">
        <v>44229.677835648145</v>
      </c>
      <c r="B4223" s="1" t="s">
        <v>14381</v>
      </c>
      <c r="C4223" s="1" t="s">
        <v>14382</v>
      </c>
      <c r="D4223" s="1" t="s">
        <v>1621</v>
      </c>
      <c r="E4223" s="1" t="s">
        <v>14383</v>
      </c>
      <c r="F4223" s="7">
        <v>44229</v>
      </c>
      <c r="G4223" s="1" t="s">
        <v>1235</v>
      </c>
      <c r="H4223" s="5">
        <v>3258360</v>
      </c>
      <c r="I4223" s="1">
        <v>0</v>
      </c>
      <c r="J4223" s="1" t="s">
        <v>1236</v>
      </c>
      <c r="K4223" s="1" t="s">
        <v>367</v>
      </c>
      <c r="L4223" s="1">
        <v>30</v>
      </c>
      <c r="M4223" s="1">
        <v>40126900</v>
      </c>
      <c r="N4223" s="1" t="s">
        <v>14385</v>
      </c>
      <c r="O4223" s="1">
        <v>1200</v>
      </c>
      <c r="P4223" s="1" t="s">
        <v>2149</v>
      </c>
      <c r="Q4223" s="1">
        <v>1978</v>
      </c>
      <c r="R4223" s="1" t="str">
        <f>IFERROR(VLOOKUP(K4223,Proveedores!$A$2:$B$500,2,0),"Agregar")</f>
        <v>LABORATORIOS RICHET SA</v>
      </c>
      <c r="S4223" s="5">
        <f t="shared" si="65"/>
        <v>2373600</v>
      </c>
    </row>
    <row r="4224" spans="1:19" x14ac:dyDescent="0.2">
      <c r="A4224" s="7">
        <v>44229.732118055559</v>
      </c>
      <c r="B4224" s="1" t="s">
        <v>14386</v>
      </c>
      <c r="C4224" s="1" t="s">
        <v>14387</v>
      </c>
      <c r="D4224" s="1" t="s">
        <v>1621</v>
      </c>
      <c r="E4224" s="1">
        <v>31200006457</v>
      </c>
      <c r="F4224" s="7">
        <v>44215</v>
      </c>
      <c r="G4224" s="1" t="s">
        <v>692</v>
      </c>
      <c r="H4224" s="5">
        <v>30390210.800000001</v>
      </c>
      <c r="I4224" s="1">
        <v>115</v>
      </c>
      <c r="J4224" s="1" t="s">
        <v>1259</v>
      </c>
      <c r="K4224" s="1" t="s">
        <v>4348</v>
      </c>
      <c r="L4224" s="1">
        <v>38</v>
      </c>
      <c r="M4224" s="1" t="s">
        <v>3940</v>
      </c>
      <c r="N4224" s="1" t="s">
        <v>6183</v>
      </c>
      <c r="O4224" s="1">
        <v>1199920</v>
      </c>
      <c r="P4224" s="1" t="s">
        <v>1917</v>
      </c>
      <c r="Q4224" s="1">
        <v>3.09</v>
      </c>
      <c r="R4224" s="1" t="str">
        <f>IFERROR(VLOOKUP(K4224,Proveedores!$A$2:$B$500,2,0),"Agregar")</f>
        <v>MICROSULES ARGENTINA SA de SCIIA</v>
      </c>
      <c r="S4224" s="5">
        <f t="shared" si="65"/>
        <v>3707752.8</v>
      </c>
    </row>
    <row r="4225" spans="1:19" x14ac:dyDescent="0.2">
      <c r="A4225" s="7">
        <v>44230.370925925927</v>
      </c>
      <c r="B4225" s="1" t="s">
        <v>14388</v>
      </c>
      <c r="C4225" s="1" t="s">
        <v>14389</v>
      </c>
      <c r="D4225" s="1" t="s">
        <v>1621</v>
      </c>
      <c r="E4225" s="1" t="s">
        <v>14390</v>
      </c>
      <c r="F4225" s="7">
        <v>44230</v>
      </c>
      <c r="G4225" s="1" t="s">
        <v>14311</v>
      </c>
      <c r="H4225" s="5">
        <v>15120000</v>
      </c>
      <c r="I4225" s="1" t="s">
        <v>14391</v>
      </c>
      <c r="J4225" s="1" t="s">
        <v>16</v>
      </c>
      <c r="K4225" s="1" t="s">
        <v>13917</v>
      </c>
      <c r="L4225" s="1">
        <v>49</v>
      </c>
      <c r="M4225" s="1" t="s">
        <v>13753</v>
      </c>
      <c r="N4225" s="1" t="s">
        <v>13918</v>
      </c>
      <c r="O4225" s="1">
        <v>108000</v>
      </c>
      <c r="P4225" s="1" t="s">
        <v>1665</v>
      </c>
      <c r="Q4225" s="1">
        <v>140</v>
      </c>
      <c r="R4225" s="1" t="str">
        <f>IFERROR(VLOOKUP(K4225,Proveedores!$A$2:$B$500,2,0),"Agregar")</f>
        <v>COOPERATIVA DE TRABAJO MANOS BERISSENSES LIMITADA</v>
      </c>
      <c r="S4225" s="5">
        <f t="shared" si="65"/>
        <v>15120000</v>
      </c>
    </row>
    <row r="4226" spans="1:19" x14ac:dyDescent="0.2">
      <c r="A4226" s="7">
        <v>44232</v>
      </c>
      <c r="B4226" s="1" t="s">
        <v>14392</v>
      </c>
      <c r="C4226" s="1" t="s">
        <v>14393</v>
      </c>
      <c r="D4226" s="1" t="s">
        <v>1621</v>
      </c>
      <c r="E4226" s="1">
        <v>103100000453</v>
      </c>
      <c r="F4226" s="7" t="s">
        <v>14394</v>
      </c>
      <c r="G4226" s="1" t="s">
        <v>566</v>
      </c>
      <c r="H4226" s="5">
        <v>2326887.11</v>
      </c>
      <c r="I4226" s="1" t="s">
        <v>14395</v>
      </c>
      <c r="J4226" s="1" t="s">
        <v>567</v>
      </c>
      <c r="K4226" s="1" t="s">
        <v>9196</v>
      </c>
      <c r="L4226" s="1">
        <v>1</v>
      </c>
      <c r="M4226" s="1" t="s">
        <v>9162</v>
      </c>
      <c r="N4226" s="1" t="s">
        <v>9197</v>
      </c>
      <c r="O4226" s="1">
        <v>64000</v>
      </c>
      <c r="P4226" s="1" t="s">
        <v>2073</v>
      </c>
      <c r="Q4226" s="1">
        <v>4.3499999999999996</v>
      </c>
      <c r="R4226" s="1" t="str">
        <f>IFERROR(VLOOKUP(K4226,Proveedores!$A$2:$B$500,2,0),"Agregar")</f>
        <v>ORIEN S.A.</v>
      </c>
      <c r="S4226" s="5">
        <f t="shared" si="65"/>
        <v>278400</v>
      </c>
    </row>
    <row r="4227" spans="1:19" x14ac:dyDescent="0.2">
      <c r="A4227" s="7">
        <v>44232</v>
      </c>
      <c r="B4227" s="1" t="s">
        <v>14392</v>
      </c>
      <c r="C4227" s="1" t="s">
        <v>14393</v>
      </c>
      <c r="D4227" s="1" t="s">
        <v>1621</v>
      </c>
      <c r="E4227" s="1">
        <v>103100000453</v>
      </c>
      <c r="F4227" s="7" t="s">
        <v>14394</v>
      </c>
      <c r="G4227" s="1" t="s">
        <v>566</v>
      </c>
      <c r="H4227" s="5">
        <v>2326887.11</v>
      </c>
      <c r="I4227" s="1" t="s">
        <v>14395</v>
      </c>
      <c r="J4227" s="1" t="s">
        <v>567</v>
      </c>
      <c r="K4227" s="1" t="s">
        <v>9196</v>
      </c>
      <c r="L4227" s="1">
        <v>2</v>
      </c>
      <c r="M4227" s="1" t="s">
        <v>9164</v>
      </c>
      <c r="N4227" s="1" t="s">
        <v>9165</v>
      </c>
      <c r="O4227" s="1">
        <v>236000</v>
      </c>
      <c r="P4227" s="1" t="s">
        <v>2073</v>
      </c>
      <c r="Q4227" s="1">
        <v>8.68</v>
      </c>
      <c r="R4227" s="1" t="str">
        <f>IFERROR(VLOOKUP(K4227,Proveedores!$A$2:$B$500,2,0),"Agregar")</f>
        <v>ORIEN S.A.</v>
      </c>
      <c r="S4227" s="5">
        <f t="shared" ref="S4227:S4290" si="66">Q4227*O4227</f>
        <v>2048480</v>
      </c>
    </row>
    <row r="4228" spans="1:19" x14ac:dyDescent="0.2">
      <c r="A4228" s="7">
        <v>44232</v>
      </c>
      <c r="B4228" s="1" t="s">
        <v>14396</v>
      </c>
      <c r="C4228" s="1" t="s">
        <v>14397</v>
      </c>
      <c r="D4228" s="1" t="s">
        <v>1621</v>
      </c>
      <c r="E4228" s="1">
        <v>103100000454</v>
      </c>
      <c r="F4228" s="7" t="s">
        <v>14394</v>
      </c>
      <c r="G4228" s="1" t="s">
        <v>566</v>
      </c>
      <c r="H4228" s="5">
        <v>755206.98</v>
      </c>
      <c r="I4228" s="1">
        <v>34</v>
      </c>
      <c r="J4228" s="1" t="s">
        <v>567</v>
      </c>
      <c r="K4228" s="1" t="s">
        <v>9196</v>
      </c>
      <c r="L4228" s="1">
        <v>1</v>
      </c>
      <c r="M4228" s="1" t="s">
        <v>9164</v>
      </c>
      <c r="N4228" s="1" t="s">
        <v>9165</v>
      </c>
      <c r="O4228" s="1">
        <v>87000</v>
      </c>
      <c r="P4228" s="1" t="s">
        <v>2073</v>
      </c>
      <c r="Q4228" s="1">
        <v>8.68</v>
      </c>
      <c r="R4228" s="1" t="str">
        <f>IFERROR(VLOOKUP(K4228,Proveedores!$A$2:$B$500,2,0),"Agregar")</f>
        <v>ORIEN S.A.</v>
      </c>
      <c r="S4228" s="5">
        <f t="shared" si="66"/>
        <v>755160</v>
      </c>
    </row>
    <row r="4229" spans="1:19" x14ac:dyDescent="0.2">
      <c r="A4229" s="7">
        <v>44232</v>
      </c>
      <c r="B4229" s="1" t="s">
        <v>14398</v>
      </c>
      <c r="C4229" s="1" t="s">
        <v>14399</v>
      </c>
      <c r="D4229" s="1" t="s">
        <v>1621</v>
      </c>
      <c r="E4229" s="1" t="s">
        <v>14400</v>
      </c>
      <c r="F4229" s="7" t="s">
        <v>14401</v>
      </c>
      <c r="G4229" s="1" t="s">
        <v>1245</v>
      </c>
      <c r="H4229" s="5">
        <v>314340</v>
      </c>
      <c r="I4229" s="1">
        <v>13758</v>
      </c>
      <c r="J4229" s="1" t="s">
        <v>1249</v>
      </c>
      <c r="K4229" s="1" t="s">
        <v>713</v>
      </c>
      <c r="L4229" s="1">
        <v>3</v>
      </c>
      <c r="M4229" s="1" t="s">
        <v>13376</v>
      </c>
      <c r="N4229" s="1" t="s">
        <v>3594</v>
      </c>
      <c r="O4229" s="1">
        <v>16900</v>
      </c>
      <c r="P4229" s="1" t="s">
        <v>1665</v>
      </c>
      <c r="Q4229" s="1">
        <v>18.600000000000001</v>
      </c>
      <c r="R4229" s="1" t="str">
        <f>IFERROR(VLOOKUP(K4229,Proveedores!$A$2:$B$500,2,0),"Agregar")</f>
        <v>FERAVAL S.A.</v>
      </c>
      <c r="S4229" s="5">
        <f t="shared" si="66"/>
        <v>314340</v>
      </c>
    </row>
    <row r="4230" spans="1:19" x14ac:dyDescent="0.2">
      <c r="A4230" s="7">
        <v>44232</v>
      </c>
      <c r="B4230" s="1" t="s">
        <v>14402</v>
      </c>
      <c r="C4230" s="1" t="s">
        <v>14403</v>
      </c>
      <c r="D4230" s="1" t="s">
        <v>1621</v>
      </c>
      <c r="E4230" s="1">
        <v>103100000455</v>
      </c>
      <c r="F4230" s="7" t="s">
        <v>14394</v>
      </c>
      <c r="G4230" s="1" t="s">
        <v>566</v>
      </c>
      <c r="H4230" s="5">
        <v>8544633.2799999993</v>
      </c>
      <c r="I4230" s="1" t="s">
        <v>14404</v>
      </c>
      <c r="J4230" s="1" t="s">
        <v>567</v>
      </c>
      <c r="K4230" s="1" t="s">
        <v>9196</v>
      </c>
      <c r="L4230" s="1">
        <v>1</v>
      </c>
      <c r="M4230" s="1" t="s">
        <v>9162</v>
      </c>
      <c r="N4230" s="1" t="s">
        <v>9197</v>
      </c>
      <c r="O4230" s="1">
        <v>486000</v>
      </c>
      <c r="P4230" s="1" t="s">
        <v>2073</v>
      </c>
      <c r="Q4230" s="1">
        <v>4.3499999999999996</v>
      </c>
      <c r="R4230" s="1" t="str">
        <f>IFERROR(VLOOKUP(K4230,Proveedores!$A$2:$B$500,2,0),"Agregar")</f>
        <v>ORIEN S.A.</v>
      </c>
      <c r="S4230" s="5">
        <f t="shared" si="66"/>
        <v>2114100</v>
      </c>
    </row>
    <row r="4231" spans="1:19" x14ac:dyDescent="0.2">
      <c r="A4231" s="7">
        <v>44232</v>
      </c>
      <c r="B4231" s="1" t="s">
        <v>14402</v>
      </c>
      <c r="C4231" s="1" t="s">
        <v>14403</v>
      </c>
      <c r="D4231" s="1" t="s">
        <v>1621</v>
      </c>
      <c r="E4231" s="1">
        <v>103100000455</v>
      </c>
      <c r="F4231" s="7" t="s">
        <v>14394</v>
      </c>
      <c r="G4231" s="1" t="s">
        <v>566</v>
      </c>
      <c r="H4231" s="5">
        <v>8544633.2799999993</v>
      </c>
      <c r="I4231" s="1" t="s">
        <v>14404</v>
      </c>
      <c r="J4231" s="1" t="s">
        <v>567</v>
      </c>
      <c r="K4231" s="1" t="s">
        <v>9196</v>
      </c>
      <c r="L4231" s="1">
        <v>2</v>
      </c>
      <c r="M4231" s="1" t="s">
        <v>9198</v>
      </c>
      <c r="N4231" s="1" t="s">
        <v>9199</v>
      </c>
      <c r="O4231" s="1">
        <v>81500</v>
      </c>
      <c r="P4231" s="1" t="s">
        <v>2073</v>
      </c>
      <c r="Q4231" s="1">
        <v>4.3499999999999996</v>
      </c>
      <c r="R4231" s="1" t="str">
        <f>IFERROR(VLOOKUP(K4231,Proveedores!$A$2:$B$500,2,0),"Agregar")</f>
        <v>ORIEN S.A.</v>
      </c>
      <c r="S4231" s="5">
        <f t="shared" si="66"/>
        <v>354525</v>
      </c>
    </row>
    <row r="4232" spans="1:19" x14ac:dyDescent="0.2">
      <c r="A4232" s="7">
        <v>44232</v>
      </c>
      <c r="B4232" s="1" t="s">
        <v>14402</v>
      </c>
      <c r="C4232" s="1" t="s">
        <v>14403</v>
      </c>
      <c r="D4232" s="1" t="s">
        <v>1621</v>
      </c>
      <c r="E4232" s="1">
        <v>103100000455</v>
      </c>
      <c r="F4232" s="7" t="s">
        <v>14394</v>
      </c>
      <c r="G4232" s="1" t="s">
        <v>566</v>
      </c>
      <c r="H4232" s="5">
        <v>8544633.2799999993</v>
      </c>
      <c r="I4232" s="1" t="s">
        <v>14404</v>
      </c>
      <c r="J4232" s="1" t="s">
        <v>567</v>
      </c>
      <c r="K4232" s="1" t="s">
        <v>9196</v>
      </c>
      <c r="L4232" s="1">
        <v>3</v>
      </c>
      <c r="M4232" s="1" t="s">
        <v>9164</v>
      </c>
      <c r="N4232" s="1" t="s">
        <v>9165</v>
      </c>
      <c r="O4232" s="1">
        <v>535000</v>
      </c>
      <c r="P4232" s="1" t="s">
        <v>2073</v>
      </c>
      <c r="Q4232" s="1">
        <v>8.68</v>
      </c>
      <c r="R4232" s="1" t="str">
        <f>IFERROR(VLOOKUP(K4232,Proveedores!$A$2:$B$500,2,0),"Agregar")</f>
        <v>ORIEN S.A.</v>
      </c>
      <c r="S4232" s="5">
        <f t="shared" si="66"/>
        <v>4643800</v>
      </c>
    </row>
    <row r="4233" spans="1:19" x14ac:dyDescent="0.2">
      <c r="A4233" s="7">
        <v>44232</v>
      </c>
      <c r="B4233" s="1" t="s">
        <v>14402</v>
      </c>
      <c r="C4233" s="1" t="s">
        <v>14403</v>
      </c>
      <c r="D4233" s="1" t="s">
        <v>1621</v>
      </c>
      <c r="E4233" s="1">
        <v>103100000455</v>
      </c>
      <c r="F4233" s="7" t="s">
        <v>14394</v>
      </c>
      <c r="G4233" s="1" t="s">
        <v>566</v>
      </c>
      <c r="H4233" s="5">
        <v>8544633.2799999993</v>
      </c>
      <c r="I4233" s="1" t="s">
        <v>14404</v>
      </c>
      <c r="J4233" s="1" t="s">
        <v>567</v>
      </c>
      <c r="K4233" s="1" t="s">
        <v>9196</v>
      </c>
      <c r="L4233" s="1">
        <v>4</v>
      </c>
      <c r="M4233" s="1" t="s">
        <v>9218</v>
      </c>
      <c r="N4233" s="1" t="s">
        <v>9219</v>
      </c>
      <c r="O4233" s="1">
        <v>165000</v>
      </c>
      <c r="P4233" s="1" t="s">
        <v>2073</v>
      </c>
      <c r="Q4233" s="1">
        <v>8.68</v>
      </c>
      <c r="R4233" s="1" t="str">
        <f>IFERROR(VLOOKUP(K4233,Proveedores!$A$2:$B$500,2,0),"Agregar")</f>
        <v>ORIEN S.A.</v>
      </c>
      <c r="S4233" s="5">
        <f t="shared" si="66"/>
        <v>1432200</v>
      </c>
    </row>
    <row r="4234" spans="1:19" x14ac:dyDescent="0.2">
      <c r="A4234" s="7">
        <v>44232</v>
      </c>
      <c r="B4234" s="1" t="s">
        <v>14405</v>
      </c>
      <c r="C4234" s="1" t="s">
        <v>14406</v>
      </c>
      <c r="D4234" s="1" t="s">
        <v>1621</v>
      </c>
      <c r="E4234" s="1">
        <v>103100000456</v>
      </c>
      <c r="F4234" s="7" t="s">
        <v>14394</v>
      </c>
      <c r="G4234" s="1" t="s">
        <v>566</v>
      </c>
      <c r="H4234" s="5">
        <v>1132993.42</v>
      </c>
      <c r="I4234" s="1" t="s">
        <v>14407</v>
      </c>
      <c r="J4234" s="1" t="s">
        <v>567</v>
      </c>
      <c r="K4234" s="1" t="s">
        <v>9196</v>
      </c>
      <c r="L4234" s="1">
        <v>1</v>
      </c>
      <c r="M4234" s="1" t="s">
        <v>9162</v>
      </c>
      <c r="N4234" s="1" t="s">
        <v>9197</v>
      </c>
      <c r="O4234" s="1">
        <v>25000</v>
      </c>
      <c r="P4234" s="1" t="s">
        <v>2073</v>
      </c>
      <c r="Q4234" s="1">
        <v>4.3499999999999996</v>
      </c>
      <c r="R4234" s="1" t="str">
        <f>IFERROR(VLOOKUP(K4234,Proveedores!$A$2:$B$500,2,0),"Agregar")</f>
        <v>ORIEN S.A.</v>
      </c>
      <c r="S4234" s="5">
        <f t="shared" si="66"/>
        <v>108749.99999999999</v>
      </c>
    </row>
    <row r="4235" spans="1:19" x14ac:dyDescent="0.2">
      <c r="A4235" s="7">
        <v>44232</v>
      </c>
      <c r="B4235" s="1" t="s">
        <v>14405</v>
      </c>
      <c r="C4235" s="1" t="s">
        <v>14406</v>
      </c>
      <c r="D4235" s="1" t="s">
        <v>1621</v>
      </c>
      <c r="E4235" s="1">
        <v>103100000456</v>
      </c>
      <c r="F4235" s="7" t="s">
        <v>14394</v>
      </c>
      <c r="G4235" s="1" t="s">
        <v>566</v>
      </c>
      <c r="H4235" s="5">
        <v>1132993.42</v>
      </c>
      <c r="I4235" s="1" t="s">
        <v>14407</v>
      </c>
      <c r="J4235" s="1" t="s">
        <v>567</v>
      </c>
      <c r="K4235" s="1" t="s">
        <v>9196</v>
      </c>
      <c r="L4235" s="1">
        <v>2</v>
      </c>
      <c r="M4235" s="1" t="s">
        <v>9164</v>
      </c>
      <c r="N4235" s="1" t="s">
        <v>9165</v>
      </c>
      <c r="O4235" s="1">
        <v>93000</v>
      </c>
      <c r="P4235" s="1" t="s">
        <v>2073</v>
      </c>
      <c r="Q4235" s="1">
        <v>8.68</v>
      </c>
      <c r="R4235" s="1" t="str">
        <f>IFERROR(VLOOKUP(K4235,Proveedores!$A$2:$B$500,2,0),"Agregar")</f>
        <v>ORIEN S.A.</v>
      </c>
      <c r="S4235" s="5">
        <f t="shared" si="66"/>
        <v>807240</v>
      </c>
    </row>
    <row r="4236" spans="1:19" x14ac:dyDescent="0.2">
      <c r="A4236" s="7">
        <v>44232</v>
      </c>
      <c r="B4236" s="1" t="s">
        <v>14405</v>
      </c>
      <c r="C4236" s="1" t="s">
        <v>14406</v>
      </c>
      <c r="D4236" s="1" t="s">
        <v>1621</v>
      </c>
      <c r="E4236" s="1">
        <v>103100000456</v>
      </c>
      <c r="F4236" s="7" t="s">
        <v>14394</v>
      </c>
      <c r="G4236" s="1" t="s">
        <v>566</v>
      </c>
      <c r="H4236" s="5">
        <v>1132993.42</v>
      </c>
      <c r="I4236" s="1" t="s">
        <v>14407</v>
      </c>
      <c r="J4236" s="1" t="s">
        <v>567</v>
      </c>
      <c r="K4236" s="1" t="s">
        <v>9196</v>
      </c>
      <c r="L4236" s="1">
        <v>3</v>
      </c>
      <c r="M4236" s="1" t="s">
        <v>9218</v>
      </c>
      <c r="N4236" s="1" t="s">
        <v>9219</v>
      </c>
      <c r="O4236" s="1">
        <v>25000</v>
      </c>
      <c r="P4236" s="1" t="s">
        <v>2073</v>
      </c>
      <c r="Q4236" s="1">
        <v>8.68</v>
      </c>
      <c r="R4236" s="1" t="str">
        <f>IFERROR(VLOOKUP(K4236,Proveedores!$A$2:$B$500,2,0),"Agregar")</f>
        <v>ORIEN S.A.</v>
      </c>
      <c r="S4236" s="5">
        <f t="shared" si="66"/>
        <v>217000</v>
      </c>
    </row>
    <row r="4237" spans="1:19" x14ac:dyDescent="0.2">
      <c r="A4237" s="7">
        <v>44232</v>
      </c>
      <c r="B4237" s="1" t="s">
        <v>14408</v>
      </c>
      <c r="C4237" s="1" t="s">
        <v>14409</v>
      </c>
      <c r="D4237" s="1" t="s">
        <v>1621</v>
      </c>
      <c r="E4237" s="1" t="s">
        <v>14410</v>
      </c>
      <c r="F4237" s="7" t="s">
        <v>14411</v>
      </c>
      <c r="G4237" s="1" t="s">
        <v>1314</v>
      </c>
      <c r="H4237" s="5">
        <v>118687104</v>
      </c>
      <c r="I4237" s="1">
        <v>1700041009</v>
      </c>
      <c r="J4237" s="1" t="s">
        <v>1315</v>
      </c>
      <c r="K4237" s="1" t="s">
        <v>12135</v>
      </c>
      <c r="L4237" s="1" t="s">
        <v>14412</v>
      </c>
      <c r="M4237" s="1" t="s">
        <v>1879</v>
      </c>
      <c r="N4237" s="1" t="s">
        <v>2060</v>
      </c>
      <c r="O4237" s="1">
        <v>25824</v>
      </c>
      <c r="P4237" s="1" t="s">
        <v>1665</v>
      </c>
      <c r="Q4237" s="1">
        <v>4596</v>
      </c>
      <c r="R4237" s="1" t="str">
        <f>IFERROR(VLOOKUP(K4237,Proveedores!$A$2:$B$500,2,0),"Agregar")</f>
        <v xml:space="preserve">WM ARGENTINA SA </v>
      </c>
      <c r="S4237" s="5">
        <f t="shared" si="66"/>
        <v>118687104</v>
      </c>
    </row>
    <row r="4238" spans="1:19" x14ac:dyDescent="0.2">
      <c r="A4238" s="7">
        <v>44232</v>
      </c>
      <c r="B4238" s="1" t="s">
        <v>14413</v>
      </c>
      <c r="C4238" s="1" t="s">
        <v>14414</v>
      </c>
      <c r="D4238" s="1" t="s">
        <v>1621</v>
      </c>
      <c r="E4238" s="1" t="s">
        <v>14415</v>
      </c>
      <c r="F4238" s="7" t="s">
        <v>14416</v>
      </c>
      <c r="G4238" s="1" t="s">
        <v>1121</v>
      </c>
      <c r="H4238" s="5">
        <v>6374400</v>
      </c>
      <c r="I4238" s="1">
        <v>1700041008</v>
      </c>
      <c r="J4238" s="1" t="s">
        <v>1128</v>
      </c>
      <c r="K4238" s="1" t="s">
        <v>12135</v>
      </c>
      <c r="L4238" s="1" t="s">
        <v>14417</v>
      </c>
      <c r="M4238" s="1" t="s">
        <v>1879</v>
      </c>
      <c r="N4238" s="1" t="s">
        <v>2060</v>
      </c>
      <c r="O4238" s="1">
        <v>384</v>
      </c>
      <c r="P4238" s="1" t="s">
        <v>1665</v>
      </c>
      <c r="Q4238" s="1">
        <v>4150</v>
      </c>
      <c r="R4238" s="1" t="str">
        <f>IFERROR(VLOOKUP(K4238,Proveedores!$A$2:$B$500,2,0),"Agregar")</f>
        <v xml:space="preserve">WM ARGENTINA SA </v>
      </c>
      <c r="S4238" s="5">
        <f t="shared" si="66"/>
        <v>1593600</v>
      </c>
    </row>
    <row r="4239" spans="1:19" x14ac:dyDescent="0.2">
      <c r="A4239" s="7">
        <v>44232</v>
      </c>
      <c r="B4239" s="1" t="s">
        <v>14413</v>
      </c>
      <c r="C4239" s="1" t="s">
        <v>14414</v>
      </c>
      <c r="D4239" s="1" t="s">
        <v>1621</v>
      </c>
      <c r="E4239" s="1" t="s">
        <v>14415</v>
      </c>
      <c r="F4239" s="7" t="s">
        <v>14416</v>
      </c>
      <c r="G4239" s="1" t="s">
        <v>1121</v>
      </c>
      <c r="H4239" s="5">
        <v>6374400</v>
      </c>
      <c r="I4239" s="1">
        <v>1700041008</v>
      </c>
      <c r="J4239" s="1" t="s">
        <v>1128</v>
      </c>
      <c r="K4239" s="1" t="s">
        <v>12135</v>
      </c>
      <c r="L4239" s="1" t="s">
        <v>14418</v>
      </c>
      <c r="M4239" s="1" t="s">
        <v>1879</v>
      </c>
      <c r="N4239" s="1" t="s">
        <v>2060</v>
      </c>
      <c r="O4239" s="1">
        <v>1152</v>
      </c>
      <c r="P4239" s="1" t="s">
        <v>1665</v>
      </c>
      <c r="Q4239" s="1">
        <v>4150</v>
      </c>
      <c r="R4239" s="1" t="str">
        <f>IFERROR(VLOOKUP(K4239,Proveedores!$A$2:$B$500,2,0),"Agregar")</f>
        <v xml:space="preserve">WM ARGENTINA SA </v>
      </c>
      <c r="S4239" s="5">
        <f t="shared" si="66"/>
        <v>4780800</v>
      </c>
    </row>
    <row r="4240" spans="1:19" x14ac:dyDescent="0.2">
      <c r="A4240" s="7">
        <v>44232</v>
      </c>
      <c r="B4240" s="1" t="s">
        <v>14419</v>
      </c>
      <c r="C4240" s="1" t="s">
        <v>14420</v>
      </c>
      <c r="D4240" s="1" t="s">
        <v>1621</v>
      </c>
      <c r="E4240" s="1" t="s">
        <v>14421</v>
      </c>
      <c r="F4240" s="7" t="s">
        <v>14416</v>
      </c>
      <c r="G4240" s="1" t="s">
        <v>668</v>
      </c>
      <c r="H4240" s="5">
        <v>344640</v>
      </c>
      <c r="I4240" s="1">
        <v>1700038780</v>
      </c>
      <c r="J4240" s="1" t="s">
        <v>1252</v>
      </c>
      <c r="K4240" s="1" t="s">
        <v>12135</v>
      </c>
      <c r="L4240" s="1" t="s">
        <v>14422</v>
      </c>
      <c r="M4240" s="1" t="s">
        <v>1879</v>
      </c>
      <c r="N4240" s="1" t="s">
        <v>2060</v>
      </c>
      <c r="O4240" s="1">
        <v>96</v>
      </c>
      <c r="P4240" s="1" t="s">
        <v>1665</v>
      </c>
      <c r="Q4240" s="1">
        <v>3590</v>
      </c>
      <c r="R4240" s="1" t="str">
        <f>IFERROR(VLOOKUP(K4240,Proveedores!$A$2:$B$500,2,0),"Agregar")</f>
        <v xml:space="preserve">WM ARGENTINA SA </v>
      </c>
      <c r="S4240" s="5">
        <f t="shared" si="66"/>
        <v>344640</v>
      </c>
    </row>
    <row r="4241" spans="1:19" x14ac:dyDescent="0.2">
      <c r="A4241" s="7">
        <v>44232</v>
      </c>
      <c r="B4241" s="1" t="s">
        <v>14423</v>
      </c>
      <c r="C4241" s="1" t="s">
        <v>14424</v>
      </c>
      <c r="D4241" s="1" t="s">
        <v>1621</v>
      </c>
      <c r="E4241" s="1" t="s">
        <v>14425</v>
      </c>
      <c r="F4241" s="7" t="s">
        <v>14426</v>
      </c>
      <c r="G4241" s="1" t="s">
        <v>1362</v>
      </c>
      <c r="H4241" s="5">
        <v>1945405.2</v>
      </c>
      <c r="I4241" s="1">
        <v>218836</v>
      </c>
      <c r="J4241" s="1" t="s">
        <v>1363</v>
      </c>
      <c r="K4241" s="1" t="s">
        <v>737</v>
      </c>
      <c r="L4241" s="1">
        <v>4</v>
      </c>
      <c r="M4241" s="1">
        <v>500550</v>
      </c>
      <c r="N4241" s="1" t="s">
        <v>14249</v>
      </c>
      <c r="O4241" s="1">
        <v>24348</v>
      </c>
      <c r="P4241" s="1">
        <v>1</v>
      </c>
      <c r="Q4241" s="1">
        <v>79.900000000000006</v>
      </c>
      <c r="R4241" s="1" t="str">
        <f>IFERROR(VLOOKUP(K4241,Proveedores!$A$2:$B$500,2,0),"Agregar")</f>
        <v xml:space="preserve">KLONAL SRL </v>
      </c>
      <c r="S4241" s="5">
        <f t="shared" si="66"/>
        <v>1945405.2000000002</v>
      </c>
    </row>
    <row r="4242" spans="1:19" x14ac:dyDescent="0.2">
      <c r="A4242" s="7">
        <v>44232</v>
      </c>
      <c r="B4242" s="1" t="s">
        <v>14427</v>
      </c>
      <c r="C4242" s="1" t="s">
        <v>14428</v>
      </c>
      <c r="D4242" s="1" t="s">
        <v>1621</v>
      </c>
      <c r="E4242" s="1" t="s">
        <v>14429</v>
      </c>
      <c r="F4242" s="7" t="s">
        <v>14430</v>
      </c>
      <c r="G4242" s="1" t="s">
        <v>1362</v>
      </c>
      <c r="H4242" s="5">
        <v>2873283.9</v>
      </c>
      <c r="I4242" s="1">
        <v>218760</v>
      </c>
      <c r="J4242" s="1" t="s">
        <v>1363</v>
      </c>
      <c r="K4242" s="1" t="s">
        <v>737</v>
      </c>
      <c r="L4242" s="1">
        <v>4</v>
      </c>
      <c r="M4242" s="1">
        <v>500550</v>
      </c>
      <c r="N4242" s="1" t="s">
        <v>14249</v>
      </c>
      <c r="O4242" s="1">
        <v>35961</v>
      </c>
      <c r="P4242" s="1">
        <v>1</v>
      </c>
      <c r="Q4242" s="1">
        <v>79.900000000000006</v>
      </c>
      <c r="R4242" s="1" t="str">
        <f>IFERROR(VLOOKUP(K4242,Proveedores!$A$2:$B$500,2,0),"Agregar")</f>
        <v xml:space="preserve">KLONAL SRL </v>
      </c>
      <c r="S4242" s="5">
        <f t="shared" si="66"/>
        <v>2873283.9000000004</v>
      </c>
    </row>
    <row r="4243" spans="1:19" x14ac:dyDescent="0.2">
      <c r="A4243" s="7">
        <v>44232</v>
      </c>
      <c r="B4243" s="1" t="s">
        <v>14431</v>
      </c>
      <c r="C4243" s="1" t="s">
        <v>14432</v>
      </c>
      <c r="D4243" s="1" t="s">
        <v>1621</v>
      </c>
      <c r="E4243" s="1" t="s">
        <v>14433</v>
      </c>
      <c r="F4243" s="7" t="s">
        <v>14411</v>
      </c>
      <c r="G4243" s="1" t="s">
        <v>42</v>
      </c>
      <c r="H4243" s="5">
        <v>39021620.799999997</v>
      </c>
      <c r="I4243" s="1">
        <v>0</v>
      </c>
      <c r="J4243" s="1" t="s">
        <v>43</v>
      </c>
      <c r="K4243" s="1" t="s">
        <v>11503</v>
      </c>
      <c r="L4243" s="1">
        <v>1</v>
      </c>
      <c r="M4243" s="1" t="s">
        <v>11917</v>
      </c>
      <c r="N4243" s="1" t="s">
        <v>11505</v>
      </c>
      <c r="O4243" s="1">
        <v>4000</v>
      </c>
      <c r="P4243" s="1" t="s">
        <v>12543</v>
      </c>
      <c r="Q4243" s="1">
        <v>308.95</v>
      </c>
      <c r="R4243" s="1" t="str">
        <f>IFERROR(VLOOKUP(K4243,Proveedores!$A$2:$B$500,2,0),"Agregar")</f>
        <v>FABRICA DE ALIMENTOS SANTA CLARA S.A</v>
      </c>
      <c r="S4243" s="5">
        <f t="shared" si="66"/>
        <v>1235800</v>
      </c>
    </row>
    <row r="4244" spans="1:19" x14ac:dyDescent="0.2">
      <c r="A4244" s="7">
        <v>44232</v>
      </c>
      <c r="B4244" s="1" t="s">
        <v>14431</v>
      </c>
      <c r="C4244" s="1" t="s">
        <v>14432</v>
      </c>
      <c r="D4244" s="1" t="s">
        <v>1621</v>
      </c>
      <c r="E4244" s="1" t="s">
        <v>14433</v>
      </c>
      <c r="F4244" s="7" t="s">
        <v>14411</v>
      </c>
      <c r="G4244" s="1" t="s">
        <v>42</v>
      </c>
      <c r="H4244" s="5">
        <v>39021620.799999997</v>
      </c>
      <c r="I4244" s="1">
        <v>0</v>
      </c>
      <c r="J4244" s="1" t="s">
        <v>43</v>
      </c>
      <c r="K4244" s="1" t="s">
        <v>11503</v>
      </c>
      <c r="L4244" s="1">
        <v>2</v>
      </c>
      <c r="M4244" s="1" t="s">
        <v>11917</v>
      </c>
      <c r="N4244" s="1" t="s">
        <v>11505</v>
      </c>
      <c r="O4244" s="1">
        <v>17472</v>
      </c>
      <c r="P4244" s="1" t="s">
        <v>12543</v>
      </c>
      <c r="Q4244" s="1">
        <v>308.95</v>
      </c>
      <c r="R4244" s="1" t="str">
        <f>IFERROR(VLOOKUP(K4244,Proveedores!$A$2:$B$500,2,0),"Agregar")</f>
        <v>FABRICA DE ALIMENTOS SANTA CLARA S.A</v>
      </c>
      <c r="S4244" s="5">
        <f t="shared" si="66"/>
        <v>5397974.3999999994</v>
      </c>
    </row>
    <row r="4245" spans="1:19" x14ac:dyDescent="0.2">
      <c r="A4245" s="7">
        <v>44232</v>
      </c>
      <c r="B4245" s="1" t="s">
        <v>14431</v>
      </c>
      <c r="C4245" s="1" t="s">
        <v>14432</v>
      </c>
      <c r="D4245" s="1" t="s">
        <v>1621</v>
      </c>
      <c r="E4245" s="1" t="s">
        <v>14433</v>
      </c>
      <c r="F4245" s="7" t="s">
        <v>14411</v>
      </c>
      <c r="G4245" s="1" t="s">
        <v>42</v>
      </c>
      <c r="H4245" s="5">
        <v>39021620.799999997</v>
      </c>
      <c r="I4245" s="1">
        <v>0</v>
      </c>
      <c r="J4245" s="1" t="s">
        <v>43</v>
      </c>
      <c r="K4245" s="1" t="s">
        <v>11503</v>
      </c>
      <c r="L4245" s="1">
        <v>3</v>
      </c>
      <c r="M4245" s="1" t="s">
        <v>11917</v>
      </c>
      <c r="N4245" s="1" t="s">
        <v>11505</v>
      </c>
      <c r="O4245" s="1">
        <v>17472</v>
      </c>
      <c r="P4245" s="1" t="s">
        <v>12543</v>
      </c>
      <c r="Q4245" s="1">
        <v>308.95</v>
      </c>
      <c r="R4245" s="1" t="str">
        <f>IFERROR(VLOOKUP(K4245,Proveedores!$A$2:$B$500,2,0),"Agregar")</f>
        <v>FABRICA DE ALIMENTOS SANTA CLARA S.A</v>
      </c>
      <c r="S4245" s="5">
        <f t="shared" si="66"/>
        <v>5397974.3999999994</v>
      </c>
    </row>
    <row r="4246" spans="1:19" x14ac:dyDescent="0.2">
      <c r="A4246" s="7">
        <v>44232</v>
      </c>
      <c r="B4246" s="1" t="s">
        <v>14431</v>
      </c>
      <c r="C4246" s="1" t="s">
        <v>14432</v>
      </c>
      <c r="D4246" s="1" t="s">
        <v>1621</v>
      </c>
      <c r="E4246" s="1" t="s">
        <v>14433</v>
      </c>
      <c r="F4246" s="7" t="s">
        <v>14411</v>
      </c>
      <c r="G4246" s="1" t="s">
        <v>42</v>
      </c>
      <c r="H4246" s="5">
        <v>39021620.799999997</v>
      </c>
      <c r="I4246" s="1">
        <v>0</v>
      </c>
      <c r="J4246" s="1" t="s">
        <v>43</v>
      </c>
      <c r="K4246" s="1" t="s">
        <v>11503</v>
      </c>
      <c r="L4246" s="1">
        <v>4</v>
      </c>
      <c r="M4246" s="1" t="s">
        <v>11917</v>
      </c>
      <c r="N4246" s="1" t="s">
        <v>11505</v>
      </c>
      <c r="O4246" s="1">
        <v>17472</v>
      </c>
      <c r="P4246" s="1" t="s">
        <v>12543</v>
      </c>
      <c r="Q4246" s="1">
        <v>308.95</v>
      </c>
      <c r="R4246" s="1" t="str">
        <f>IFERROR(VLOOKUP(K4246,Proveedores!$A$2:$B$500,2,0),"Agregar")</f>
        <v>FABRICA DE ALIMENTOS SANTA CLARA S.A</v>
      </c>
      <c r="S4246" s="5">
        <f t="shared" si="66"/>
        <v>5397974.3999999994</v>
      </c>
    </row>
    <row r="4247" spans="1:19" x14ac:dyDescent="0.2">
      <c r="A4247" s="7">
        <v>44232</v>
      </c>
      <c r="B4247" s="1" t="s">
        <v>14431</v>
      </c>
      <c r="C4247" s="1" t="s">
        <v>14432</v>
      </c>
      <c r="D4247" s="1" t="s">
        <v>1621</v>
      </c>
      <c r="E4247" s="1" t="s">
        <v>14433</v>
      </c>
      <c r="F4247" s="7" t="s">
        <v>14411</v>
      </c>
      <c r="G4247" s="1" t="s">
        <v>42</v>
      </c>
      <c r="H4247" s="5">
        <v>39021620.799999997</v>
      </c>
      <c r="I4247" s="1">
        <v>0</v>
      </c>
      <c r="J4247" s="1" t="s">
        <v>43</v>
      </c>
      <c r="K4247" s="1" t="s">
        <v>11503</v>
      </c>
      <c r="L4247" s="1">
        <v>5</v>
      </c>
      <c r="M4247" s="1" t="s">
        <v>11917</v>
      </c>
      <c r="N4247" s="1" t="s">
        <v>11505</v>
      </c>
      <c r="O4247" s="1">
        <v>17472</v>
      </c>
      <c r="P4247" s="1" t="s">
        <v>12543</v>
      </c>
      <c r="Q4247" s="1">
        <v>308.95</v>
      </c>
      <c r="R4247" s="1" t="str">
        <f>IFERROR(VLOOKUP(K4247,Proveedores!$A$2:$B$500,2,0),"Agregar")</f>
        <v>FABRICA DE ALIMENTOS SANTA CLARA S.A</v>
      </c>
      <c r="S4247" s="5">
        <f t="shared" si="66"/>
        <v>5397974.3999999994</v>
      </c>
    </row>
    <row r="4248" spans="1:19" x14ac:dyDescent="0.2">
      <c r="A4248" s="7">
        <v>44232</v>
      </c>
      <c r="B4248" s="1" t="s">
        <v>14431</v>
      </c>
      <c r="C4248" s="1" t="s">
        <v>14432</v>
      </c>
      <c r="D4248" s="1" t="s">
        <v>1621</v>
      </c>
      <c r="E4248" s="1" t="s">
        <v>14433</v>
      </c>
      <c r="F4248" s="7" t="s">
        <v>14411</v>
      </c>
      <c r="G4248" s="1" t="s">
        <v>42</v>
      </c>
      <c r="H4248" s="5">
        <v>39021620.799999997</v>
      </c>
      <c r="I4248" s="1">
        <v>0</v>
      </c>
      <c r="J4248" s="1" t="s">
        <v>43</v>
      </c>
      <c r="K4248" s="1" t="s">
        <v>11503</v>
      </c>
      <c r="L4248" s="1">
        <v>6</v>
      </c>
      <c r="M4248" s="1" t="s">
        <v>11917</v>
      </c>
      <c r="N4248" s="1" t="s">
        <v>11505</v>
      </c>
      <c r="O4248" s="1">
        <v>17472</v>
      </c>
      <c r="P4248" s="1" t="s">
        <v>12543</v>
      </c>
      <c r="Q4248" s="1">
        <v>308.95</v>
      </c>
      <c r="R4248" s="1" t="str">
        <f>IFERROR(VLOOKUP(K4248,Proveedores!$A$2:$B$500,2,0),"Agregar")</f>
        <v>FABRICA DE ALIMENTOS SANTA CLARA S.A</v>
      </c>
      <c r="S4248" s="5">
        <f t="shared" si="66"/>
        <v>5397974.3999999994</v>
      </c>
    </row>
    <row r="4249" spans="1:19" x14ac:dyDescent="0.2">
      <c r="A4249" s="7">
        <v>44232</v>
      </c>
      <c r="B4249" s="1" t="s">
        <v>14431</v>
      </c>
      <c r="C4249" s="1" t="s">
        <v>14432</v>
      </c>
      <c r="D4249" s="1" t="s">
        <v>1621</v>
      </c>
      <c r="E4249" s="1" t="s">
        <v>14433</v>
      </c>
      <c r="F4249" s="7" t="s">
        <v>14411</v>
      </c>
      <c r="G4249" s="1" t="s">
        <v>42</v>
      </c>
      <c r="H4249" s="5">
        <v>39021620.799999997</v>
      </c>
      <c r="I4249" s="1">
        <v>0</v>
      </c>
      <c r="J4249" s="1" t="s">
        <v>43</v>
      </c>
      <c r="K4249" s="1" t="s">
        <v>11503</v>
      </c>
      <c r="L4249" s="1">
        <v>7</v>
      </c>
      <c r="M4249" s="1" t="s">
        <v>11917</v>
      </c>
      <c r="N4249" s="1" t="s">
        <v>11505</v>
      </c>
      <c r="O4249" s="1">
        <v>17472</v>
      </c>
      <c r="P4249" s="1" t="s">
        <v>12543</v>
      </c>
      <c r="Q4249" s="1">
        <v>308.95</v>
      </c>
      <c r="R4249" s="1" t="str">
        <f>IFERROR(VLOOKUP(K4249,Proveedores!$A$2:$B$500,2,0),"Agregar")</f>
        <v>FABRICA DE ALIMENTOS SANTA CLARA S.A</v>
      </c>
      <c r="S4249" s="5">
        <f t="shared" si="66"/>
        <v>5397974.3999999994</v>
      </c>
    </row>
    <row r="4250" spans="1:19" x14ac:dyDescent="0.2">
      <c r="A4250" s="7">
        <v>44232</v>
      </c>
      <c r="B4250" s="1" t="s">
        <v>14431</v>
      </c>
      <c r="C4250" s="1" t="s">
        <v>14432</v>
      </c>
      <c r="D4250" s="1" t="s">
        <v>1621</v>
      </c>
      <c r="E4250" s="1" t="s">
        <v>14433</v>
      </c>
      <c r="F4250" s="7" t="s">
        <v>14411</v>
      </c>
      <c r="G4250" s="1" t="s">
        <v>42</v>
      </c>
      <c r="H4250" s="5">
        <v>39021620.799999997</v>
      </c>
      <c r="I4250" s="1">
        <v>0</v>
      </c>
      <c r="J4250" s="1" t="s">
        <v>43</v>
      </c>
      <c r="K4250" s="1" t="s">
        <v>11503</v>
      </c>
      <c r="L4250" s="1">
        <v>8</v>
      </c>
      <c r="M4250" s="1" t="s">
        <v>11917</v>
      </c>
      <c r="N4250" s="1" t="s">
        <v>11505</v>
      </c>
      <c r="O4250" s="1">
        <v>17472</v>
      </c>
      <c r="P4250" s="1" t="s">
        <v>12543</v>
      </c>
      <c r="Q4250" s="1">
        <v>308.95</v>
      </c>
      <c r="R4250" s="1" t="str">
        <f>IFERROR(VLOOKUP(K4250,Proveedores!$A$2:$B$500,2,0),"Agregar")</f>
        <v>FABRICA DE ALIMENTOS SANTA CLARA S.A</v>
      </c>
      <c r="S4250" s="5">
        <f t="shared" si="66"/>
        <v>5397974.3999999994</v>
      </c>
    </row>
    <row r="4251" spans="1:19" x14ac:dyDescent="0.2">
      <c r="A4251" s="7">
        <v>44232</v>
      </c>
      <c r="B4251" s="1" t="s">
        <v>14434</v>
      </c>
      <c r="C4251" s="1" t="s">
        <v>14435</v>
      </c>
      <c r="D4251" s="1" t="s">
        <v>1621</v>
      </c>
      <c r="E4251" s="1" t="s">
        <v>14436</v>
      </c>
      <c r="F4251" s="7" t="s">
        <v>14411</v>
      </c>
      <c r="G4251" s="1" t="s">
        <v>42</v>
      </c>
      <c r="H4251" s="5">
        <v>39021620.799999997</v>
      </c>
      <c r="I4251" s="1">
        <v>0</v>
      </c>
      <c r="J4251" s="1" t="s">
        <v>42</v>
      </c>
      <c r="K4251" s="1" t="s">
        <v>11503</v>
      </c>
      <c r="L4251" s="1">
        <v>1</v>
      </c>
      <c r="M4251" s="1" t="s">
        <v>11917</v>
      </c>
      <c r="N4251" s="1" t="s">
        <v>11505</v>
      </c>
      <c r="O4251" s="1">
        <v>17472</v>
      </c>
      <c r="P4251" s="1" t="s">
        <v>12543</v>
      </c>
      <c r="Q4251" s="1">
        <v>308.95</v>
      </c>
      <c r="R4251" s="1" t="str">
        <f>IFERROR(VLOOKUP(K4251,Proveedores!$A$2:$B$500,2,0),"Agregar")</f>
        <v>FABRICA DE ALIMENTOS SANTA CLARA S.A</v>
      </c>
      <c r="S4251" s="5">
        <f t="shared" si="66"/>
        <v>5397974.3999999994</v>
      </c>
    </row>
    <row r="4252" spans="1:19" x14ac:dyDescent="0.2">
      <c r="A4252" s="7">
        <v>44232</v>
      </c>
      <c r="B4252" s="1" t="s">
        <v>14434</v>
      </c>
      <c r="C4252" s="1" t="s">
        <v>14435</v>
      </c>
      <c r="D4252" s="1" t="s">
        <v>1621</v>
      </c>
      <c r="E4252" s="1" t="s">
        <v>14436</v>
      </c>
      <c r="F4252" s="7" t="s">
        <v>14411</v>
      </c>
      <c r="G4252" s="1" t="s">
        <v>42</v>
      </c>
      <c r="H4252" s="5">
        <v>39021620.799999997</v>
      </c>
      <c r="I4252" s="1">
        <v>0</v>
      </c>
      <c r="J4252" s="1" t="s">
        <v>42</v>
      </c>
      <c r="K4252" s="1" t="s">
        <v>11503</v>
      </c>
      <c r="L4252" s="1">
        <v>2</v>
      </c>
      <c r="M4252" s="1" t="s">
        <v>11917</v>
      </c>
      <c r="N4252" s="1" t="s">
        <v>11505</v>
      </c>
      <c r="O4252" s="1">
        <v>17472</v>
      </c>
      <c r="P4252" s="1" t="s">
        <v>12543</v>
      </c>
      <c r="Q4252" s="1">
        <v>308.95</v>
      </c>
      <c r="R4252" s="1" t="str">
        <f>IFERROR(VLOOKUP(K4252,Proveedores!$A$2:$B$500,2,0),"Agregar")</f>
        <v>FABRICA DE ALIMENTOS SANTA CLARA S.A</v>
      </c>
      <c r="S4252" s="5">
        <f t="shared" si="66"/>
        <v>5397974.3999999994</v>
      </c>
    </row>
    <row r="4253" spans="1:19" x14ac:dyDescent="0.2">
      <c r="A4253" s="7">
        <v>44232</v>
      </c>
      <c r="B4253" s="1" t="s">
        <v>14434</v>
      </c>
      <c r="C4253" s="1" t="s">
        <v>14435</v>
      </c>
      <c r="D4253" s="1" t="s">
        <v>1621</v>
      </c>
      <c r="E4253" s="1" t="s">
        <v>14436</v>
      </c>
      <c r="F4253" s="7" t="s">
        <v>14411</v>
      </c>
      <c r="G4253" s="1" t="s">
        <v>42</v>
      </c>
      <c r="H4253" s="5">
        <v>37785820.799999997</v>
      </c>
      <c r="I4253" s="1">
        <v>0</v>
      </c>
      <c r="J4253" s="1" t="s">
        <v>42</v>
      </c>
      <c r="K4253" s="1" t="s">
        <v>11503</v>
      </c>
      <c r="L4253" s="1">
        <v>3</v>
      </c>
      <c r="M4253" s="1" t="s">
        <v>11917</v>
      </c>
      <c r="N4253" s="1" t="s">
        <v>11505</v>
      </c>
      <c r="O4253" s="1">
        <v>17472</v>
      </c>
      <c r="P4253" s="1" t="s">
        <v>12543</v>
      </c>
      <c r="Q4253" s="1">
        <v>308.95</v>
      </c>
      <c r="R4253" s="1" t="str">
        <f>IFERROR(VLOOKUP(K4253,Proveedores!$A$2:$B$500,2,0),"Agregar")</f>
        <v>FABRICA DE ALIMENTOS SANTA CLARA S.A</v>
      </c>
      <c r="S4253" s="5">
        <f t="shared" si="66"/>
        <v>5397974.3999999994</v>
      </c>
    </row>
    <row r="4254" spans="1:19" x14ac:dyDescent="0.2">
      <c r="A4254" s="7">
        <v>44232</v>
      </c>
      <c r="B4254" s="1" t="s">
        <v>14434</v>
      </c>
      <c r="C4254" s="1" t="s">
        <v>14435</v>
      </c>
      <c r="D4254" s="1" t="s">
        <v>1621</v>
      </c>
      <c r="E4254" s="1" t="s">
        <v>14436</v>
      </c>
      <c r="F4254" s="7" t="s">
        <v>14411</v>
      </c>
      <c r="G4254" s="1" t="s">
        <v>42</v>
      </c>
      <c r="H4254" s="5">
        <v>37785820.799999997</v>
      </c>
      <c r="I4254" s="1">
        <v>0</v>
      </c>
      <c r="J4254" s="1" t="s">
        <v>42</v>
      </c>
      <c r="K4254" s="1" t="s">
        <v>11503</v>
      </c>
      <c r="L4254" s="1">
        <v>4</v>
      </c>
      <c r="M4254" s="1" t="s">
        <v>11917</v>
      </c>
      <c r="N4254" s="1" t="s">
        <v>11505</v>
      </c>
      <c r="O4254" s="1">
        <v>17472</v>
      </c>
      <c r="P4254" s="1" t="s">
        <v>12543</v>
      </c>
      <c r="Q4254" s="1">
        <v>308.95</v>
      </c>
      <c r="R4254" s="1" t="str">
        <f>IFERROR(VLOOKUP(K4254,Proveedores!$A$2:$B$500,2,0),"Agregar")</f>
        <v>FABRICA DE ALIMENTOS SANTA CLARA S.A</v>
      </c>
      <c r="S4254" s="5">
        <f t="shared" si="66"/>
        <v>5397974.3999999994</v>
      </c>
    </row>
    <row r="4255" spans="1:19" x14ac:dyDescent="0.2">
      <c r="A4255" s="7">
        <v>44232</v>
      </c>
      <c r="B4255" s="1" t="s">
        <v>14434</v>
      </c>
      <c r="C4255" s="1" t="s">
        <v>14435</v>
      </c>
      <c r="D4255" s="1" t="s">
        <v>1621</v>
      </c>
      <c r="E4255" s="1" t="s">
        <v>14436</v>
      </c>
      <c r="F4255" s="7" t="s">
        <v>14411</v>
      </c>
      <c r="G4255" s="1" t="s">
        <v>42</v>
      </c>
      <c r="H4255" s="5">
        <v>37785820.799999997</v>
      </c>
      <c r="I4255" s="1">
        <v>0</v>
      </c>
      <c r="J4255" s="1" t="s">
        <v>42</v>
      </c>
      <c r="K4255" s="1" t="s">
        <v>11503</v>
      </c>
      <c r="L4255" s="1">
        <v>5</v>
      </c>
      <c r="M4255" s="1" t="s">
        <v>11917</v>
      </c>
      <c r="N4255" s="1" t="s">
        <v>11505</v>
      </c>
      <c r="O4255" s="1">
        <v>17472</v>
      </c>
      <c r="P4255" s="1" t="s">
        <v>12543</v>
      </c>
      <c r="Q4255" s="1">
        <v>308.95</v>
      </c>
      <c r="R4255" s="1" t="str">
        <f>IFERROR(VLOOKUP(K4255,Proveedores!$A$2:$B$500,2,0),"Agregar")</f>
        <v>FABRICA DE ALIMENTOS SANTA CLARA S.A</v>
      </c>
      <c r="S4255" s="5">
        <f t="shared" si="66"/>
        <v>5397974.3999999994</v>
      </c>
    </row>
    <row r="4256" spans="1:19" x14ac:dyDescent="0.2">
      <c r="A4256" s="7">
        <v>44232</v>
      </c>
      <c r="B4256" s="1" t="s">
        <v>14434</v>
      </c>
      <c r="C4256" s="1" t="s">
        <v>14435</v>
      </c>
      <c r="D4256" s="1" t="s">
        <v>1621</v>
      </c>
      <c r="E4256" s="1" t="s">
        <v>14436</v>
      </c>
      <c r="F4256" s="7" t="s">
        <v>14411</v>
      </c>
      <c r="G4256" s="1" t="s">
        <v>42</v>
      </c>
      <c r="H4256" s="5">
        <v>37785820.799999997</v>
      </c>
      <c r="I4256" s="1">
        <v>0</v>
      </c>
      <c r="J4256" s="1" t="s">
        <v>42</v>
      </c>
      <c r="K4256" s="1" t="s">
        <v>11503</v>
      </c>
      <c r="L4256" s="1">
        <v>6</v>
      </c>
      <c r="M4256" s="1" t="s">
        <v>11917</v>
      </c>
      <c r="N4256" s="1" t="s">
        <v>11505</v>
      </c>
      <c r="O4256" s="1">
        <v>17472</v>
      </c>
      <c r="P4256" s="1" t="s">
        <v>12543</v>
      </c>
      <c r="Q4256" s="1">
        <v>308.95</v>
      </c>
      <c r="R4256" s="1" t="str">
        <f>IFERROR(VLOOKUP(K4256,Proveedores!$A$2:$B$500,2,0),"Agregar")</f>
        <v>FABRICA DE ALIMENTOS SANTA CLARA S.A</v>
      </c>
      <c r="S4256" s="5">
        <f t="shared" si="66"/>
        <v>5397974.3999999994</v>
      </c>
    </row>
    <row r="4257" spans="1:19" x14ac:dyDescent="0.2">
      <c r="A4257" s="7">
        <v>44232</v>
      </c>
      <c r="B4257" s="1" t="s">
        <v>14434</v>
      </c>
      <c r="C4257" s="1" t="s">
        <v>14435</v>
      </c>
      <c r="D4257" s="1" t="s">
        <v>1621</v>
      </c>
      <c r="E4257" s="1" t="s">
        <v>14436</v>
      </c>
      <c r="F4257" s="7" t="s">
        <v>14411</v>
      </c>
      <c r="G4257" s="1" t="s">
        <v>42</v>
      </c>
      <c r="H4257" s="5">
        <v>37785820.799999997</v>
      </c>
      <c r="I4257" s="1">
        <v>0</v>
      </c>
      <c r="J4257" s="1" t="s">
        <v>42</v>
      </c>
      <c r="K4257" s="1" t="s">
        <v>11503</v>
      </c>
      <c r="L4257" s="1">
        <v>7</v>
      </c>
      <c r="M4257" s="1" t="s">
        <v>11917</v>
      </c>
      <c r="N4257" s="1" t="s">
        <v>11505</v>
      </c>
      <c r="O4257" s="1">
        <v>17472</v>
      </c>
      <c r="P4257" s="1" t="s">
        <v>12543</v>
      </c>
      <c r="Q4257" s="1">
        <v>308.95</v>
      </c>
      <c r="R4257" s="1" t="str">
        <f>IFERROR(VLOOKUP(K4257,Proveedores!$A$2:$B$500,2,0),"Agregar")</f>
        <v>FABRICA DE ALIMENTOS SANTA CLARA S.A</v>
      </c>
      <c r="S4257" s="5">
        <f t="shared" si="66"/>
        <v>5397974.3999999994</v>
      </c>
    </row>
    <row r="4258" spans="1:19" x14ac:dyDescent="0.2">
      <c r="A4258" s="7">
        <v>44233</v>
      </c>
      <c r="B4258" s="1" t="s">
        <v>14437</v>
      </c>
      <c r="C4258" s="1" t="s">
        <v>14438</v>
      </c>
      <c r="D4258" s="1" t="s">
        <v>1713</v>
      </c>
      <c r="E4258" s="1" t="s">
        <v>14439</v>
      </c>
      <c r="F4258" s="7" t="s">
        <v>14440</v>
      </c>
      <c r="G4258" s="1" t="s">
        <v>6997</v>
      </c>
      <c r="H4258" s="5">
        <v>2769198.73</v>
      </c>
      <c r="I4258" s="1" t="s">
        <v>6997</v>
      </c>
      <c r="J4258" s="1" t="s">
        <v>6997</v>
      </c>
      <c r="K4258" s="1" t="s">
        <v>7245</v>
      </c>
      <c r="L4258" s="1">
        <v>1</v>
      </c>
      <c r="M4258" s="1">
        <v>1</v>
      </c>
      <c r="N4258" s="1" t="s">
        <v>14441</v>
      </c>
      <c r="O4258" s="1">
        <v>1</v>
      </c>
      <c r="P4258" s="1" t="s">
        <v>5904</v>
      </c>
      <c r="Q4258" s="1">
        <v>2769198.73</v>
      </c>
      <c r="R4258" s="1" t="str">
        <f>IFERROR(VLOOKUP(K4258,Proveedores!$A$2:$B$500,2,0),"Agregar")</f>
        <v>FEDERACION DE CIRCULOS CATOLICOS DE OBREROS</v>
      </c>
      <c r="S4258" s="5">
        <f t="shared" si="66"/>
        <v>2769198.73</v>
      </c>
    </row>
    <row r="4259" spans="1:19" x14ac:dyDescent="0.2">
      <c r="A4259" s="7">
        <v>44235</v>
      </c>
      <c r="B4259" s="1" t="s">
        <v>14442</v>
      </c>
      <c r="C4259" s="1" t="s">
        <v>14443</v>
      </c>
      <c r="D4259" s="1" t="s">
        <v>1621</v>
      </c>
      <c r="E4259" s="1" t="s">
        <v>14444</v>
      </c>
      <c r="F4259" s="7" t="s">
        <v>14445</v>
      </c>
      <c r="G4259" s="1" t="s">
        <v>1286</v>
      </c>
      <c r="H4259" s="5">
        <v>7169904</v>
      </c>
      <c r="I4259" s="1">
        <v>92</v>
      </c>
      <c r="J4259" s="1" t="s">
        <v>1289</v>
      </c>
      <c r="K4259" s="1" t="s">
        <v>12705</v>
      </c>
      <c r="L4259" s="1">
        <v>6</v>
      </c>
      <c r="M4259" s="1" t="s">
        <v>3373</v>
      </c>
      <c r="N4259" s="1" t="s">
        <v>11230</v>
      </c>
      <c r="O4259" s="1">
        <v>75872</v>
      </c>
      <c r="P4259" s="1" t="s">
        <v>11231</v>
      </c>
      <c r="Q4259" s="1">
        <v>94.5</v>
      </c>
      <c r="R4259" s="1" t="str">
        <f>IFERROR(VLOOKUP(K4259,Proveedores!$A$2:$B$500,2,0),"Agregar")</f>
        <v>DROGUERIA DEL SUD S.A.</v>
      </c>
      <c r="S4259" s="5">
        <f t="shared" si="66"/>
        <v>7169904</v>
      </c>
    </row>
    <row r="4260" spans="1:19" x14ac:dyDescent="0.2">
      <c r="A4260" s="7">
        <v>44235</v>
      </c>
      <c r="B4260" s="1" t="s">
        <v>14446</v>
      </c>
      <c r="C4260" s="1" t="s">
        <v>14447</v>
      </c>
      <c r="D4260" s="1" t="s">
        <v>1621</v>
      </c>
      <c r="E4260" s="1" t="s">
        <v>14448</v>
      </c>
      <c r="F4260" s="7" t="s">
        <v>14445</v>
      </c>
      <c r="G4260" s="1" t="s">
        <v>1286</v>
      </c>
      <c r="H4260" s="5">
        <v>7823686</v>
      </c>
      <c r="I4260" s="1">
        <v>124</v>
      </c>
      <c r="J4260" s="1" t="s">
        <v>1289</v>
      </c>
      <c r="K4260" s="1" t="s">
        <v>12705</v>
      </c>
      <c r="L4260" s="1">
        <v>2</v>
      </c>
      <c r="M4260" s="1" t="s">
        <v>1647</v>
      </c>
      <c r="N4260" s="1" t="s">
        <v>11230</v>
      </c>
      <c r="O4260" s="1">
        <v>92588</v>
      </c>
      <c r="P4260" s="1" t="s">
        <v>11231</v>
      </c>
      <c r="Q4260" s="1">
        <v>84.5</v>
      </c>
      <c r="R4260" s="1" t="str">
        <f>IFERROR(VLOOKUP(K4260,Proveedores!$A$2:$B$500,2,0),"Agregar")</f>
        <v>DROGUERIA DEL SUD S.A.</v>
      </c>
      <c r="S4260" s="5">
        <f t="shared" si="66"/>
        <v>7823686</v>
      </c>
    </row>
    <row r="4261" spans="1:19" x14ac:dyDescent="0.2">
      <c r="A4261" s="7">
        <v>44235</v>
      </c>
      <c r="B4261" s="1" t="s">
        <v>14449</v>
      </c>
      <c r="C4261" s="1" t="s">
        <v>14450</v>
      </c>
      <c r="D4261" s="1" t="s">
        <v>1621</v>
      </c>
      <c r="E4261" s="1" t="s">
        <v>14451</v>
      </c>
      <c r="F4261" s="7" t="s">
        <v>14445</v>
      </c>
      <c r="G4261" s="1" t="s">
        <v>1286</v>
      </c>
      <c r="H4261" s="5">
        <v>11823884.9</v>
      </c>
      <c r="I4261" s="1">
        <v>152</v>
      </c>
      <c r="J4261" s="1" t="s">
        <v>1289</v>
      </c>
      <c r="K4261" s="1" t="s">
        <v>12705</v>
      </c>
      <c r="L4261" s="1">
        <v>2</v>
      </c>
      <c r="M4261" s="1" t="s">
        <v>12706</v>
      </c>
      <c r="N4261" s="1" t="s">
        <v>11230</v>
      </c>
      <c r="O4261" s="1">
        <v>139983</v>
      </c>
      <c r="P4261" s="1" t="s">
        <v>11231</v>
      </c>
      <c r="Q4261" s="1">
        <v>84.5</v>
      </c>
      <c r="R4261" s="1" t="str">
        <f>IFERROR(VLOOKUP(K4261,Proveedores!$A$2:$B$500,2,0),"Agregar")</f>
        <v>DROGUERIA DEL SUD S.A.</v>
      </c>
      <c r="S4261" s="5">
        <f t="shared" si="66"/>
        <v>11828563.5</v>
      </c>
    </row>
    <row r="4262" spans="1:19" x14ac:dyDescent="0.2">
      <c r="A4262" s="7">
        <v>44236</v>
      </c>
      <c r="B4262" s="1" t="s">
        <v>14452</v>
      </c>
      <c r="C4262" s="1" t="s">
        <v>14453</v>
      </c>
      <c r="D4262" s="1" t="s">
        <v>1621</v>
      </c>
      <c r="E4262" s="1" t="s">
        <v>14454</v>
      </c>
      <c r="F4262" s="7" t="s">
        <v>14445</v>
      </c>
      <c r="G4262" s="1" t="s">
        <v>1205</v>
      </c>
      <c r="H4262" s="5">
        <v>290864</v>
      </c>
      <c r="I4262" s="1">
        <v>0</v>
      </c>
      <c r="J4262" s="1" t="s">
        <v>1208</v>
      </c>
      <c r="K4262" s="1" t="s">
        <v>409</v>
      </c>
      <c r="L4262" s="1">
        <v>1</v>
      </c>
      <c r="M4262" s="1" t="s">
        <v>4622</v>
      </c>
      <c r="N4262" s="1" t="s">
        <v>13339</v>
      </c>
      <c r="O4262" s="1">
        <v>148400</v>
      </c>
      <c r="P4262" s="1" t="s">
        <v>13340</v>
      </c>
      <c r="Q4262" s="1">
        <v>1.96</v>
      </c>
      <c r="R4262" s="1" t="str">
        <f>IFERROR(VLOOKUP(K4262,Proveedores!$A$2:$B$500,2,0),"Agregar")</f>
        <v>SOLS S.A</v>
      </c>
      <c r="S4262" s="5">
        <f t="shared" si="66"/>
        <v>290864</v>
      </c>
    </row>
    <row r="4263" spans="1:19" x14ac:dyDescent="0.2">
      <c r="A4263" s="7">
        <v>44236</v>
      </c>
      <c r="B4263" s="1" t="s">
        <v>14455</v>
      </c>
      <c r="C4263" s="1" t="s">
        <v>14456</v>
      </c>
      <c r="D4263" s="1" t="s">
        <v>1621</v>
      </c>
      <c r="E4263" s="1" t="s">
        <v>14457</v>
      </c>
      <c r="F4263" s="7" t="s">
        <v>14445</v>
      </c>
      <c r="G4263" s="1" t="s">
        <v>1205</v>
      </c>
      <c r="H4263" s="5">
        <v>245392</v>
      </c>
      <c r="I4263" s="1">
        <v>0</v>
      </c>
      <c r="J4263" s="1" t="s">
        <v>1208</v>
      </c>
      <c r="K4263" s="1" t="s">
        <v>409</v>
      </c>
      <c r="L4263" s="1">
        <v>1</v>
      </c>
      <c r="M4263" s="1" t="s">
        <v>4622</v>
      </c>
      <c r="N4263" s="1" t="s">
        <v>13339</v>
      </c>
      <c r="O4263" s="1">
        <v>125200</v>
      </c>
      <c r="P4263" s="1" t="s">
        <v>13340</v>
      </c>
      <c r="Q4263" s="1">
        <v>1.96</v>
      </c>
      <c r="R4263" s="1" t="str">
        <f>IFERROR(VLOOKUP(K4263,Proveedores!$A$2:$B$500,2,0),"Agregar")</f>
        <v>SOLS S.A</v>
      </c>
      <c r="S4263" s="5">
        <f t="shared" si="66"/>
        <v>245392</v>
      </c>
    </row>
    <row r="4264" spans="1:19" x14ac:dyDescent="0.2">
      <c r="A4264" s="7">
        <v>44236</v>
      </c>
      <c r="B4264" s="1" t="s">
        <v>14458</v>
      </c>
      <c r="C4264" s="1" t="s">
        <v>14459</v>
      </c>
      <c r="D4264" s="1" t="s">
        <v>1621</v>
      </c>
      <c r="E4264" s="1" t="s">
        <v>14460</v>
      </c>
      <c r="F4264" s="7" t="s">
        <v>14401</v>
      </c>
      <c r="G4264" s="1" t="s">
        <v>1362</v>
      </c>
      <c r="H4264" s="5">
        <v>8679071.4000000004</v>
      </c>
      <c r="I4264" s="1">
        <v>218887</v>
      </c>
      <c r="J4264" s="1" t="s">
        <v>1363</v>
      </c>
      <c r="K4264" s="1" t="s">
        <v>737</v>
      </c>
      <c r="L4264" s="1">
        <v>1</v>
      </c>
      <c r="M4264" s="1">
        <v>501690</v>
      </c>
      <c r="N4264" s="1" t="s">
        <v>2958</v>
      </c>
      <c r="O4264" s="1">
        <v>73427</v>
      </c>
      <c r="P4264" s="1">
        <v>1</v>
      </c>
      <c r="Q4264" s="1">
        <v>118.2</v>
      </c>
      <c r="R4264" s="1" t="str">
        <f>IFERROR(VLOOKUP(K4264,Proveedores!$A$2:$B$500,2,0),"Agregar")</f>
        <v xml:space="preserve">KLONAL SRL </v>
      </c>
      <c r="S4264" s="5">
        <f t="shared" si="66"/>
        <v>8679071.4000000004</v>
      </c>
    </row>
    <row r="4265" spans="1:19" x14ac:dyDescent="0.2">
      <c r="A4265" s="7">
        <v>44236</v>
      </c>
      <c r="B4265" s="1" t="s">
        <v>14461</v>
      </c>
      <c r="C4265" s="1" t="s">
        <v>14462</v>
      </c>
      <c r="D4265" s="1" t="s">
        <v>1621</v>
      </c>
      <c r="E4265" s="1" t="s">
        <v>14460</v>
      </c>
      <c r="F4265" s="7" t="s">
        <v>14401</v>
      </c>
      <c r="G4265" s="1" t="s">
        <v>1362</v>
      </c>
      <c r="H4265" s="5">
        <v>8679071.4000000004</v>
      </c>
      <c r="I4265" s="1">
        <v>2018887</v>
      </c>
      <c r="J4265" s="1" t="s">
        <v>1363</v>
      </c>
      <c r="K4265" s="1" t="s">
        <v>737</v>
      </c>
      <c r="L4265" s="1">
        <v>1</v>
      </c>
      <c r="M4265" s="1">
        <v>501690</v>
      </c>
      <c r="N4265" s="1" t="s">
        <v>2958</v>
      </c>
      <c r="O4265" s="1">
        <v>73427</v>
      </c>
      <c r="P4265" s="1">
        <v>1</v>
      </c>
      <c r="Q4265" s="1">
        <v>118.2</v>
      </c>
      <c r="R4265" s="1" t="str">
        <f>IFERROR(VLOOKUP(K4265,Proveedores!$A$2:$B$500,2,0),"Agregar")</f>
        <v xml:space="preserve">KLONAL SRL </v>
      </c>
      <c r="S4265" s="5">
        <f t="shared" si="66"/>
        <v>8679071.4000000004</v>
      </c>
    </row>
    <row r="4266" spans="1:19" x14ac:dyDescent="0.2">
      <c r="A4266" s="7">
        <v>44236</v>
      </c>
      <c r="B4266" s="1" t="s">
        <v>14463</v>
      </c>
      <c r="C4266" s="1" t="s">
        <v>14464</v>
      </c>
      <c r="D4266" s="1" t="s">
        <v>1621</v>
      </c>
      <c r="E4266" s="1" t="s">
        <v>14465</v>
      </c>
      <c r="F4266" s="7" t="s">
        <v>14401</v>
      </c>
      <c r="G4266" s="1" t="s">
        <v>1362</v>
      </c>
      <c r="H4266" s="5">
        <v>3506811</v>
      </c>
      <c r="I4266" s="1">
        <v>218886</v>
      </c>
      <c r="J4266" s="1" t="s">
        <v>1363</v>
      </c>
      <c r="K4266" s="1" t="s">
        <v>737</v>
      </c>
      <c r="L4266" s="1">
        <v>4</v>
      </c>
      <c r="M4266" s="1">
        <v>500550</v>
      </c>
      <c r="N4266" s="1" t="s">
        <v>14249</v>
      </c>
      <c r="O4266" s="1">
        <v>43890</v>
      </c>
      <c r="P4266" s="1">
        <v>1</v>
      </c>
      <c r="Q4266" s="1">
        <v>79.900000000000006</v>
      </c>
      <c r="R4266" s="1" t="str">
        <f>IFERROR(VLOOKUP(K4266,Proveedores!$A$2:$B$500,2,0),"Agregar")</f>
        <v xml:space="preserve">KLONAL SRL </v>
      </c>
      <c r="S4266" s="5">
        <f t="shared" si="66"/>
        <v>3506811.0000000005</v>
      </c>
    </row>
    <row r="4267" spans="1:19" x14ac:dyDescent="0.2">
      <c r="A4267" s="7">
        <v>44236</v>
      </c>
      <c r="B4267" s="1" t="s">
        <v>14466</v>
      </c>
      <c r="C4267" s="1" t="s">
        <v>14467</v>
      </c>
      <c r="D4267" s="1" t="s">
        <v>1621</v>
      </c>
      <c r="E4267" s="1" t="s">
        <v>14468</v>
      </c>
      <c r="F4267" s="7" t="s">
        <v>14426</v>
      </c>
      <c r="G4267" s="1" t="s">
        <v>1145</v>
      </c>
      <c r="H4267" s="5">
        <v>29400000.170000002</v>
      </c>
      <c r="I4267" s="1" t="s">
        <v>10589</v>
      </c>
      <c r="J4267" s="1" t="s">
        <v>1146</v>
      </c>
      <c r="K4267" s="1" t="s">
        <v>158</v>
      </c>
      <c r="L4267" s="1">
        <v>20</v>
      </c>
      <c r="M4267" s="1" t="s">
        <v>10590</v>
      </c>
      <c r="N4267" s="1" t="s">
        <v>10591</v>
      </c>
      <c r="O4267" s="1">
        <v>33600</v>
      </c>
      <c r="P4267" s="1" t="s">
        <v>1665</v>
      </c>
      <c r="Q4267" s="1">
        <v>2500</v>
      </c>
      <c r="R4267" s="1" t="str">
        <f>IFERROR(VLOOKUP(K4267,Proveedores!$A$2:$B$500,2,0),"Agregar")</f>
        <v>Abbvie S.A.</v>
      </c>
      <c r="S4267" s="5">
        <f t="shared" si="66"/>
        <v>84000000</v>
      </c>
    </row>
    <row r="4268" spans="1:19" x14ac:dyDescent="0.2">
      <c r="A4268" s="7">
        <v>44236</v>
      </c>
      <c r="B4268" s="1" t="s">
        <v>14469</v>
      </c>
      <c r="C4268" s="1" t="s">
        <v>14470</v>
      </c>
      <c r="D4268" s="1" t="s">
        <v>1621</v>
      </c>
      <c r="E4268" s="1" t="s">
        <v>14471</v>
      </c>
      <c r="F4268" s="7" t="s">
        <v>14445</v>
      </c>
      <c r="G4268" s="1" t="s">
        <v>1331</v>
      </c>
      <c r="H4268" s="5">
        <v>8520000</v>
      </c>
      <c r="I4268" s="1">
        <v>139</v>
      </c>
      <c r="J4268" s="1" t="s">
        <v>1337</v>
      </c>
      <c r="K4268" s="1" t="s">
        <v>146</v>
      </c>
      <c r="L4268" s="1">
        <v>5</v>
      </c>
      <c r="M4268" s="1" t="s">
        <v>14472</v>
      </c>
      <c r="N4268" s="1" t="s">
        <v>14473</v>
      </c>
      <c r="O4268" s="1">
        <v>150</v>
      </c>
      <c r="P4268" s="1" t="s">
        <v>14474</v>
      </c>
      <c r="Q4268" s="1">
        <v>56800</v>
      </c>
      <c r="R4268" s="1" t="str">
        <f>IFERROR(VLOOKUP(K4268,Proveedores!$A$2:$B$500,2,0),"Agregar")</f>
        <v>SUIZO ARGENTINA S.A.</v>
      </c>
      <c r="S4268" s="5">
        <f t="shared" si="66"/>
        <v>8520000</v>
      </c>
    </row>
    <row r="4269" spans="1:19" x14ac:dyDescent="0.2">
      <c r="A4269" s="7">
        <v>44236</v>
      </c>
      <c r="B4269" s="1" t="s">
        <v>14475</v>
      </c>
      <c r="C4269" s="1" t="s">
        <v>14476</v>
      </c>
      <c r="D4269" s="1" t="s">
        <v>1621</v>
      </c>
      <c r="E4269" s="1" t="s">
        <v>14477</v>
      </c>
      <c r="F4269" s="7" t="s">
        <v>14445</v>
      </c>
      <c r="G4269" s="1" t="s">
        <v>1331</v>
      </c>
      <c r="H4269" s="5">
        <v>1575000</v>
      </c>
      <c r="I4269" s="1">
        <v>139</v>
      </c>
      <c r="J4269" s="1" t="s">
        <v>1337</v>
      </c>
      <c r="K4269" s="1" t="s">
        <v>14478</v>
      </c>
      <c r="L4269" s="1">
        <v>4</v>
      </c>
      <c r="M4269" s="1" t="s">
        <v>14479</v>
      </c>
      <c r="N4269" s="1" t="s">
        <v>14480</v>
      </c>
      <c r="O4269" s="1">
        <v>75</v>
      </c>
      <c r="P4269" s="1" t="s">
        <v>14481</v>
      </c>
      <c r="Q4269" s="1">
        <v>21000</v>
      </c>
      <c r="R4269" s="1" t="str">
        <f>IFERROR(VLOOKUP(K4269,Proveedores!$A$2:$B$500,2,0),"Agregar")</f>
        <v>SUIZO ARGENTINA S.A.</v>
      </c>
      <c r="S4269" s="5">
        <f t="shared" si="66"/>
        <v>1575000</v>
      </c>
    </row>
    <row r="4270" spans="1:19" x14ac:dyDescent="0.2">
      <c r="A4270" s="7">
        <v>44236</v>
      </c>
      <c r="B4270" s="1" t="s">
        <v>14482</v>
      </c>
      <c r="C4270" s="1" t="s">
        <v>14483</v>
      </c>
      <c r="D4270" s="1" t="s">
        <v>1621</v>
      </c>
      <c r="E4270" s="1" t="s">
        <v>14484</v>
      </c>
      <c r="F4270" s="7" t="s">
        <v>14485</v>
      </c>
      <c r="G4270" s="1" t="s">
        <v>759</v>
      </c>
      <c r="H4270" s="5">
        <v>6172549.9500000002</v>
      </c>
      <c r="I4270" s="1">
        <v>1111</v>
      </c>
      <c r="J4270" s="1" t="s">
        <v>763</v>
      </c>
      <c r="K4270" s="1" t="s">
        <v>7912</v>
      </c>
      <c r="L4270" s="1">
        <v>11</v>
      </c>
      <c r="M4270" s="1" t="s">
        <v>7322</v>
      </c>
      <c r="N4270" s="1" t="s">
        <v>10358</v>
      </c>
      <c r="O4270" s="1">
        <v>5378</v>
      </c>
      <c r="P4270" s="1" t="s">
        <v>7907</v>
      </c>
      <c r="Q4270" s="1">
        <v>1147.73999</v>
      </c>
      <c r="R4270" s="1" t="str">
        <f>IFERROR(VLOOKUP(K4270,Proveedores!$A$2:$B$500,2,0),"Agregar")</f>
        <v>CORREO OFICIAL DE LA REPÚBLICA ARGENTINA S.A..</v>
      </c>
      <c r="S4270" s="5">
        <f t="shared" si="66"/>
        <v>6172545.66622</v>
      </c>
    </row>
    <row r="4271" spans="1:19" x14ac:dyDescent="0.2">
      <c r="A4271" s="7">
        <v>44236</v>
      </c>
      <c r="B4271" s="1" t="s">
        <v>14486</v>
      </c>
      <c r="C4271" s="1" t="s">
        <v>14487</v>
      </c>
      <c r="D4271" s="1" t="s">
        <v>1621</v>
      </c>
      <c r="E4271" s="1" t="s">
        <v>14488</v>
      </c>
      <c r="F4271" s="7" t="s">
        <v>14485</v>
      </c>
      <c r="G4271" s="1" t="s">
        <v>759</v>
      </c>
      <c r="H4271" s="5">
        <v>3871331.6</v>
      </c>
      <c r="I4271" s="1">
        <v>1111</v>
      </c>
      <c r="J4271" s="1" t="s">
        <v>763</v>
      </c>
      <c r="K4271" s="1" t="s">
        <v>7912</v>
      </c>
      <c r="L4271" s="1">
        <v>11</v>
      </c>
      <c r="M4271" s="1" t="s">
        <v>7322</v>
      </c>
      <c r="N4271" s="1" t="s">
        <v>10358</v>
      </c>
      <c r="O4271" s="1">
        <v>3373</v>
      </c>
      <c r="P4271" s="1" t="s">
        <v>7907</v>
      </c>
      <c r="Q4271" s="1">
        <v>1147.73999</v>
      </c>
      <c r="R4271" s="1" t="str">
        <f>IFERROR(VLOOKUP(K4271,Proveedores!$A$2:$B$500,2,0),"Agregar")</f>
        <v>CORREO OFICIAL DE LA REPÚBLICA ARGENTINA S.A..</v>
      </c>
      <c r="S4271" s="5">
        <f t="shared" si="66"/>
        <v>3871326.9862700002</v>
      </c>
    </row>
    <row r="4272" spans="1:19" x14ac:dyDescent="0.2">
      <c r="A4272" s="7">
        <v>44236</v>
      </c>
      <c r="B4272" s="1" t="s">
        <v>14489</v>
      </c>
      <c r="C4272" s="1" t="s">
        <v>14490</v>
      </c>
      <c r="D4272" s="1" t="s">
        <v>1621</v>
      </c>
      <c r="E4272" s="1" t="s">
        <v>14491</v>
      </c>
      <c r="F4272" s="7" t="s">
        <v>14485</v>
      </c>
      <c r="G4272" s="1" t="s">
        <v>759</v>
      </c>
      <c r="H4272" s="5">
        <v>3698022.51</v>
      </c>
      <c r="I4272" s="1">
        <v>1111</v>
      </c>
      <c r="J4272" s="1" t="s">
        <v>763</v>
      </c>
      <c r="K4272" s="1" t="s">
        <v>7912</v>
      </c>
      <c r="L4272" s="1">
        <v>11</v>
      </c>
      <c r="M4272" s="1" t="s">
        <v>7322</v>
      </c>
      <c r="N4272" s="1" t="s">
        <v>10358</v>
      </c>
      <c r="O4272" s="1">
        <v>3222</v>
      </c>
      <c r="P4272" s="1" t="s">
        <v>7907</v>
      </c>
      <c r="Q4272" s="1">
        <v>1147.73999</v>
      </c>
      <c r="R4272" s="1" t="str">
        <f>IFERROR(VLOOKUP(K4272,Proveedores!$A$2:$B$500,2,0),"Agregar")</f>
        <v>CORREO OFICIAL DE LA REPÚBLICA ARGENTINA S.A..</v>
      </c>
      <c r="S4272" s="5">
        <f t="shared" si="66"/>
        <v>3698018.2477800003</v>
      </c>
    </row>
    <row r="4273" spans="1:19" x14ac:dyDescent="0.2">
      <c r="A4273" s="7">
        <v>44236</v>
      </c>
      <c r="B4273" s="1" t="s">
        <v>14492</v>
      </c>
      <c r="C4273" s="1" t="s">
        <v>14493</v>
      </c>
      <c r="D4273" s="1" t="s">
        <v>1621</v>
      </c>
      <c r="E4273" s="1" t="s">
        <v>14494</v>
      </c>
      <c r="F4273" s="7" t="s">
        <v>14485</v>
      </c>
      <c r="G4273" s="1" t="s">
        <v>759</v>
      </c>
      <c r="H4273" s="5">
        <v>12793095.01</v>
      </c>
      <c r="I4273" s="1">
        <v>1111</v>
      </c>
      <c r="J4273" s="1" t="s">
        <v>763</v>
      </c>
      <c r="K4273" s="1" t="s">
        <v>7912</v>
      </c>
      <c r="L4273" s="1">
        <v>7</v>
      </c>
      <c r="M4273" s="1" t="s">
        <v>2315</v>
      </c>
      <c r="N4273" s="1" t="s">
        <v>12235</v>
      </c>
      <c r="O4273" s="1">
        <v>5100</v>
      </c>
      <c r="P4273" s="1" t="s">
        <v>7907</v>
      </c>
      <c r="Q4273" s="1">
        <v>2508.4499999999998</v>
      </c>
      <c r="R4273" s="1" t="str">
        <f>IFERROR(VLOOKUP(K4273,Proveedores!$A$2:$B$500,2,0),"Agregar")</f>
        <v>CORREO OFICIAL DE LA REPÚBLICA ARGENTINA S.A..</v>
      </c>
      <c r="S4273" s="5">
        <f t="shared" si="66"/>
        <v>12793095</v>
      </c>
    </row>
    <row r="4274" spans="1:19" x14ac:dyDescent="0.2">
      <c r="A4274" s="7">
        <v>44236</v>
      </c>
      <c r="B4274" s="1" t="s">
        <v>14495</v>
      </c>
      <c r="C4274" s="1" t="s">
        <v>14496</v>
      </c>
      <c r="D4274" s="1" t="s">
        <v>1621</v>
      </c>
      <c r="E4274" s="1" t="s">
        <v>14497</v>
      </c>
      <c r="F4274" s="7" t="s">
        <v>14485</v>
      </c>
      <c r="G4274" s="1" t="s">
        <v>759</v>
      </c>
      <c r="H4274" s="5">
        <v>1743372.74</v>
      </c>
      <c r="I4274" s="1">
        <v>1111</v>
      </c>
      <c r="J4274" s="1" t="s">
        <v>763</v>
      </c>
      <c r="K4274" s="1" t="s">
        <v>7912</v>
      </c>
      <c r="L4274" s="1">
        <v>7</v>
      </c>
      <c r="M4274" s="1" t="s">
        <v>2315</v>
      </c>
      <c r="N4274" s="1" t="s">
        <v>7589</v>
      </c>
      <c r="O4274" s="1">
        <v>695</v>
      </c>
      <c r="P4274" s="1" t="s">
        <v>7907</v>
      </c>
      <c r="Q4274" s="1">
        <v>2508.4499999999998</v>
      </c>
      <c r="R4274" s="1" t="str">
        <f>IFERROR(VLOOKUP(K4274,Proveedores!$A$2:$B$500,2,0),"Agregar")</f>
        <v>CORREO OFICIAL DE LA REPÚBLICA ARGENTINA S.A..</v>
      </c>
      <c r="S4274" s="5">
        <f t="shared" si="66"/>
        <v>1743372.7499999998</v>
      </c>
    </row>
    <row r="4275" spans="1:19" x14ac:dyDescent="0.2">
      <c r="A4275" s="7">
        <v>44236</v>
      </c>
      <c r="B4275" s="1" t="s">
        <v>14498</v>
      </c>
      <c r="C4275" s="1" t="s">
        <v>14499</v>
      </c>
      <c r="D4275" s="1" t="s">
        <v>1713</v>
      </c>
      <c r="E4275" s="1" t="s">
        <v>14500</v>
      </c>
      <c r="F4275" s="7" t="s">
        <v>14501</v>
      </c>
      <c r="G4275" s="1" t="s">
        <v>6997</v>
      </c>
      <c r="H4275" s="5">
        <v>420398.7</v>
      </c>
      <c r="I4275" s="1" t="s">
        <v>6997</v>
      </c>
      <c r="J4275" s="1" t="s">
        <v>6997</v>
      </c>
      <c r="K4275" s="1" t="s">
        <v>7245</v>
      </c>
      <c r="L4275" s="1">
        <v>1</v>
      </c>
      <c r="M4275" s="1">
        <v>1</v>
      </c>
      <c r="N4275" s="1" t="s">
        <v>14502</v>
      </c>
      <c r="O4275" s="1">
        <v>1</v>
      </c>
      <c r="P4275" s="1" t="s">
        <v>5904</v>
      </c>
      <c r="Q4275" s="1">
        <v>420398.7</v>
      </c>
      <c r="R4275" s="1" t="str">
        <f>IFERROR(VLOOKUP(K4275,Proveedores!$A$2:$B$500,2,0),"Agregar")</f>
        <v>FEDERACION DE CIRCULOS CATOLICOS DE OBREROS</v>
      </c>
      <c r="S4275" s="5">
        <f t="shared" si="66"/>
        <v>420398.7</v>
      </c>
    </row>
    <row r="4276" spans="1:19" x14ac:dyDescent="0.2">
      <c r="A4276" s="7">
        <v>44236</v>
      </c>
      <c r="B4276" s="1" t="s">
        <v>14503</v>
      </c>
      <c r="C4276" s="1" t="s">
        <v>14504</v>
      </c>
      <c r="D4276" s="1" t="s">
        <v>1621</v>
      </c>
      <c r="E4276" s="1" t="s">
        <v>14505</v>
      </c>
      <c r="F4276" s="7" t="s">
        <v>12574</v>
      </c>
      <c r="G4276" s="1" t="s">
        <v>6997</v>
      </c>
      <c r="H4276" s="5">
        <v>4584628.3899999997</v>
      </c>
      <c r="I4276" s="1" t="s">
        <v>6997</v>
      </c>
      <c r="J4276" s="1" t="s">
        <v>6997</v>
      </c>
      <c r="K4276" s="1" t="s">
        <v>7245</v>
      </c>
      <c r="L4276" s="1">
        <v>1</v>
      </c>
      <c r="M4276" s="1">
        <v>1</v>
      </c>
      <c r="N4276" s="1" t="s">
        <v>14506</v>
      </c>
      <c r="O4276" s="1">
        <v>1</v>
      </c>
      <c r="P4276" s="1" t="s">
        <v>5904</v>
      </c>
      <c r="Q4276" s="1">
        <v>4584628.3899999997</v>
      </c>
      <c r="R4276" s="1" t="str">
        <f>IFERROR(VLOOKUP(K4276,Proveedores!$A$2:$B$500,2,0),"Agregar")</f>
        <v>FEDERACION DE CIRCULOS CATOLICOS DE OBREROS</v>
      </c>
      <c r="S4276" s="5">
        <f t="shared" si="66"/>
        <v>4584628.3899999997</v>
      </c>
    </row>
    <row r="4277" spans="1:19" x14ac:dyDescent="0.2">
      <c r="A4277" s="7">
        <v>44236</v>
      </c>
      <c r="B4277" s="1" t="s">
        <v>14507</v>
      </c>
      <c r="C4277" s="1" t="s">
        <v>14508</v>
      </c>
      <c r="D4277" s="1" t="s">
        <v>1621</v>
      </c>
      <c r="E4277" s="1" t="s">
        <v>14509</v>
      </c>
      <c r="F4277" s="7" t="s">
        <v>14501</v>
      </c>
      <c r="G4277" s="1" t="s">
        <v>1205</v>
      </c>
      <c r="H4277" s="5">
        <v>202272</v>
      </c>
      <c r="I4277" s="1">
        <v>0</v>
      </c>
      <c r="J4277" s="1" t="s">
        <v>1208</v>
      </c>
      <c r="K4277" s="1" t="s">
        <v>409</v>
      </c>
      <c r="L4277" s="1">
        <v>1</v>
      </c>
      <c r="M4277" s="1" t="s">
        <v>4622</v>
      </c>
      <c r="N4277" s="1" t="s">
        <v>13339</v>
      </c>
      <c r="O4277" s="1">
        <v>103200</v>
      </c>
      <c r="P4277" s="1" t="s">
        <v>13340</v>
      </c>
      <c r="Q4277" s="1">
        <v>1.96</v>
      </c>
      <c r="R4277" s="1" t="str">
        <f>IFERROR(VLOOKUP(K4277,Proveedores!$A$2:$B$500,2,0),"Agregar")</f>
        <v>SOLS S.A</v>
      </c>
      <c r="S4277" s="5">
        <f t="shared" si="66"/>
        <v>202272</v>
      </c>
    </row>
    <row r="4278" spans="1:19" x14ac:dyDescent="0.2">
      <c r="A4278" s="7">
        <v>44236</v>
      </c>
      <c r="B4278" s="1" t="s">
        <v>14510</v>
      </c>
      <c r="C4278" s="1" t="s">
        <v>14511</v>
      </c>
      <c r="D4278" s="1" t="s">
        <v>1621</v>
      </c>
      <c r="E4278" s="1" t="s">
        <v>14512</v>
      </c>
      <c r="F4278" s="7" t="s">
        <v>14416</v>
      </c>
      <c r="G4278" s="1" t="s">
        <v>601</v>
      </c>
      <c r="H4278" s="5">
        <v>326271.67</v>
      </c>
      <c r="I4278" s="1" t="s">
        <v>14513</v>
      </c>
      <c r="J4278" s="1" t="s">
        <v>602</v>
      </c>
      <c r="K4278" s="1" t="s">
        <v>12282</v>
      </c>
      <c r="L4278" s="1">
        <v>1</v>
      </c>
      <c r="M4278" s="1">
        <v>401200</v>
      </c>
      <c r="N4278" s="1" t="s">
        <v>12283</v>
      </c>
      <c r="O4278" s="1">
        <v>4034.8530000000001</v>
      </c>
      <c r="P4278" s="1" t="s">
        <v>12284</v>
      </c>
      <c r="Q4278" s="1">
        <v>53.224943000000003</v>
      </c>
      <c r="R4278" s="1" t="str">
        <f>IFERROR(VLOOKUP(K4278,Proveedores!$A$2:$B$500,2,0),"Agregar")</f>
        <v>YPF S.A.</v>
      </c>
      <c r="S4278" s="5">
        <f t="shared" si="66"/>
        <v>214754.82093837901</v>
      </c>
    </row>
    <row r="4279" spans="1:19" x14ac:dyDescent="0.2">
      <c r="A4279" s="7">
        <v>44236</v>
      </c>
      <c r="B4279" s="1" t="s">
        <v>14510</v>
      </c>
      <c r="C4279" s="1" t="s">
        <v>14511</v>
      </c>
      <c r="D4279" s="1" t="s">
        <v>1621</v>
      </c>
      <c r="E4279" s="1" t="s">
        <v>14512</v>
      </c>
      <c r="F4279" s="7" t="s">
        <v>14416</v>
      </c>
      <c r="G4279" s="1" t="s">
        <v>601</v>
      </c>
      <c r="H4279" s="5">
        <v>326271.67</v>
      </c>
      <c r="I4279" s="1" t="s">
        <v>14513</v>
      </c>
      <c r="J4279" s="1" t="s">
        <v>602</v>
      </c>
      <c r="K4279" s="1" t="s">
        <v>12282</v>
      </c>
      <c r="L4279" s="1">
        <v>2</v>
      </c>
      <c r="M4279" s="1">
        <v>406900</v>
      </c>
      <c r="N4279" s="1" t="s">
        <v>12722</v>
      </c>
      <c r="O4279" s="1">
        <v>845.72</v>
      </c>
      <c r="P4279" s="1" t="s">
        <v>12284</v>
      </c>
      <c r="Q4279" s="1">
        <v>57.771732999999998</v>
      </c>
      <c r="R4279" s="1" t="str">
        <f>IFERROR(VLOOKUP(K4279,Proveedores!$A$2:$B$500,2,0),"Agregar")</f>
        <v>YPF S.A.</v>
      </c>
      <c r="S4279" s="5">
        <f t="shared" si="66"/>
        <v>48858.710032759998</v>
      </c>
    </row>
    <row r="4280" spans="1:19" x14ac:dyDescent="0.2">
      <c r="A4280" s="7">
        <v>44237</v>
      </c>
      <c r="B4280" s="1" t="s">
        <v>14514</v>
      </c>
      <c r="C4280" s="1" t="s">
        <v>14515</v>
      </c>
      <c r="D4280" s="1" t="s">
        <v>1621</v>
      </c>
      <c r="E4280" s="1">
        <v>31200006472</v>
      </c>
      <c r="F4280" s="7" t="s">
        <v>14516</v>
      </c>
      <c r="G4280" s="1" t="s">
        <v>692</v>
      </c>
      <c r="H4280" s="5">
        <v>2465449.2000000002</v>
      </c>
      <c r="I4280" s="1">
        <v>169</v>
      </c>
      <c r="J4280" s="1" t="s">
        <v>1259</v>
      </c>
      <c r="K4280" s="1" t="s">
        <v>4348</v>
      </c>
      <c r="L4280" s="1">
        <v>38</v>
      </c>
      <c r="M4280" s="1" t="s">
        <v>3940</v>
      </c>
      <c r="N4280" s="1" t="s">
        <v>6183</v>
      </c>
      <c r="O4280" s="1">
        <v>797880</v>
      </c>
      <c r="P4280" s="1" t="s">
        <v>1917</v>
      </c>
      <c r="Q4280" s="1">
        <v>3.09</v>
      </c>
      <c r="R4280" s="1" t="str">
        <f>IFERROR(VLOOKUP(K4280,Proveedores!$A$2:$B$500,2,0),"Agregar")</f>
        <v>MICROSULES ARGENTINA SA de SCIIA</v>
      </c>
      <c r="S4280" s="5">
        <f t="shared" si="66"/>
        <v>2465449.1999999997</v>
      </c>
    </row>
    <row r="4281" spans="1:19" x14ac:dyDescent="0.2">
      <c r="A4281" s="7">
        <v>44238</v>
      </c>
      <c r="B4281" s="1" t="s">
        <v>14517</v>
      </c>
      <c r="C4281" s="1" t="s">
        <v>14518</v>
      </c>
      <c r="D4281" s="1" t="s">
        <v>1621</v>
      </c>
      <c r="E4281" s="1" t="s">
        <v>14519</v>
      </c>
      <c r="F4281" s="7" t="s">
        <v>14520</v>
      </c>
      <c r="G4281" s="1" t="s">
        <v>1362</v>
      </c>
      <c r="H4281" s="5">
        <v>3506811</v>
      </c>
      <c r="I4281" s="1">
        <v>218915</v>
      </c>
      <c r="J4281" s="1" t="s">
        <v>1363</v>
      </c>
      <c r="K4281" s="1" t="s">
        <v>737</v>
      </c>
      <c r="L4281" s="1">
        <v>4</v>
      </c>
      <c r="M4281" s="1">
        <v>500550</v>
      </c>
      <c r="N4281" s="1" t="s">
        <v>14249</v>
      </c>
      <c r="O4281" s="1">
        <v>43890</v>
      </c>
      <c r="P4281" s="1">
        <v>1</v>
      </c>
      <c r="Q4281" s="1">
        <v>79.900000000000006</v>
      </c>
      <c r="R4281" s="1" t="str">
        <f>IFERROR(VLOOKUP(K4281,Proveedores!$A$2:$B$500,2,0),"Agregar")</f>
        <v xml:space="preserve">KLONAL SRL </v>
      </c>
      <c r="S4281" s="5">
        <f t="shared" si="66"/>
        <v>3506811.0000000005</v>
      </c>
    </row>
    <row r="4282" spans="1:19" x14ac:dyDescent="0.2">
      <c r="A4282" s="7">
        <v>44238</v>
      </c>
      <c r="B4282" s="1" t="s">
        <v>14521</v>
      </c>
      <c r="C4282" s="1" t="s">
        <v>14522</v>
      </c>
      <c r="D4282" s="1" t="s">
        <v>1621</v>
      </c>
      <c r="E4282" s="1" t="s">
        <v>14523</v>
      </c>
      <c r="F4282" s="7" t="s">
        <v>14524</v>
      </c>
      <c r="G4282" s="1" t="s">
        <v>1362</v>
      </c>
      <c r="H4282" s="5">
        <v>236.6</v>
      </c>
      <c r="I4282" s="1">
        <v>218962</v>
      </c>
      <c r="J4282" s="1" t="s">
        <v>1363</v>
      </c>
      <c r="K4282" s="1" t="s">
        <v>737</v>
      </c>
      <c r="L4282" s="1">
        <v>1</v>
      </c>
      <c r="M4282" s="1">
        <v>501690</v>
      </c>
      <c r="N4282" s="1" t="s">
        <v>2958</v>
      </c>
      <c r="O4282" s="1">
        <v>2</v>
      </c>
      <c r="P4282" s="1">
        <v>1</v>
      </c>
      <c r="Q4282" s="1">
        <v>118.2</v>
      </c>
      <c r="R4282" s="1" t="str">
        <f>IFERROR(VLOOKUP(K4282,Proveedores!$A$2:$B$500,2,0),"Agregar")</f>
        <v xml:space="preserve">KLONAL SRL </v>
      </c>
      <c r="S4282" s="5">
        <f t="shared" si="66"/>
        <v>236.4</v>
      </c>
    </row>
    <row r="4283" spans="1:19" x14ac:dyDescent="0.2">
      <c r="A4283" s="7">
        <v>44239.435069444444</v>
      </c>
      <c r="B4283" s="1" t="s">
        <v>14525</v>
      </c>
      <c r="C4283" s="1" t="s">
        <v>14526</v>
      </c>
      <c r="D4283" s="1" t="s">
        <v>1621</v>
      </c>
      <c r="E4283" s="1" t="s">
        <v>14527</v>
      </c>
      <c r="F4283" s="7">
        <v>44228</v>
      </c>
      <c r="G4283" s="1" t="s">
        <v>971</v>
      </c>
      <c r="H4283" s="5">
        <v>52000</v>
      </c>
      <c r="I4283" s="1" t="s">
        <v>14528</v>
      </c>
      <c r="J4283" s="1" t="s">
        <v>14529</v>
      </c>
      <c r="K4283" s="1" t="s">
        <v>973</v>
      </c>
      <c r="L4283" s="1">
        <v>1</v>
      </c>
      <c r="M4283" s="1">
        <v>1</v>
      </c>
      <c r="N4283" s="1" t="s">
        <v>4064</v>
      </c>
      <c r="O4283" s="1">
        <v>1</v>
      </c>
      <c r="P4283" s="1">
        <v>1</v>
      </c>
      <c r="Q4283" s="1">
        <v>52000</v>
      </c>
      <c r="R4283" s="1" t="str">
        <f>IFERROR(VLOOKUP(K4283,Proveedores!$A$2:$B$500,2,0),"Agregar")</f>
        <v>Angeleri y Asociados S.A.</v>
      </c>
      <c r="S4283" s="5">
        <f t="shared" si="66"/>
        <v>52000</v>
      </c>
    </row>
    <row r="4284" spans="1:19" x14ac:dyDescent="0.2">
      <c r="A4284" s="7">
        <v>44239.471875000003</v>
      </c>
      <c r="B4284" s="1" t="s">
        <v>14530</v>
      </c>
      <c r="C4284" s="1" t="s">
        <v>14531</v>
      </c>
      <c r="D4284" s="1" t="s">
        <v>1621</v>
      </c>
      <c r="E4284" s="1" t="s">
        <v>14532</v>
      </c>
      <c r="F4284" s="7">
        <v>44238</v>
      </c>
      <c r="G4284" s="1" t="s">
        <v>1362</v>
      </c>
      <c r="H4284" s="5">
        <v>3490990.8</v>
      </c>
      <c r="I4284" s="1">
        <v>218920</v>
      </c>
      <c r="J4284" s="1" t="s">
        <v>1363</v>
      </c>
      <c r="K4284" s="1" t="s">
        <v>737</v>
      </c>
      <c r="L4284" s="1">
        <v>4</v>
      </c>
      <c r="M4284" s="1">
        <v>500550</v>
      </c>
      <c r="N4284" s="1" t="s">
        <v>14249</v>
      </c>
      <c r="O4284" s="1">
        <v>43692</v>
      </c>
      <c r="P4284" s="1">
        <v>1</v>
      </c>
      <c r="Q4284" s="1">
        <v>79.900000000000006</v>
      </c>
      <c r="R4284" s="1" t="str">
        <f>IFERROR(VLOOKUP(K4284,Proveedores!$A$2:$B$500,2,0),"Agregar")</f>
        <v xml:space="preserve">KLONAL SRL </v>
      </c>
      <c r="S4284" s="5">
        <f t="shared" si="66"/>
        <v>3490990.8000000003</v>
      </c>
    </row>
    <row r="4285" spans="1:19" x14ac:dyDescent="0.2">
      <c r="A4285" s="7">
        <v>44239.478310185186</v>
      </c>
      <c r="B4285" s="1" t="s">
        <v>14533</v>
      </c>
      <c r="C4285" s="1" t="s">
        <v>14534</v>
      </c>
      <c r="D4285" s="1" t="s">
        <v>1621</v>
      </c>
      <c r="E4285" s="1" t="s">
        <v>14532</v>
      </c>
      <c r="F4285" s="7">
        <v>44238</v>
      </c>
      <c r="G4285" s="1" t="s">
        <v>1362</v>
      </c>
      <c r="H4285" s="5">
        <v>3490990.8</v>
      </c>
      <c r="I4285" s="1">
        <v>218920</v>
      </c>
      <c r="J4285" s="1" t="s">
        <v>1363</v>
      </c>
      <c r="K4285" s="1" t="s">
        <v>737</v>
      </c>
      <c r="L4285" s="1">
        <v>4</v>
      </c>
      <c r="M4285" s="1">
        <v>500550</v>
      </c>
      <c r="N4285" s="1" t="s">
        <v>14249</v>
      </c>
      <c r="O4285" s="1">
        <v>43692</v>
      </c>
      <c r="P4285" s="1">
        <v>1</v>
      </c>
      <c r="Q4285" s="1">
        <v>79.900000000000006</v>
      </c>
      <c r="R4285" s="1" t="str">
        <f>IFERROR(VLOOKUP(K4285,Proveedores!$A$2:$B$500,2,0),"Agregar")</f>
        <v xml:space="preserve">KLONAL SRL </v>
      </c>
      <c r="S4285" s="5">
        <f t="shared" si="66"/>
        <v>3490990.8000000003</v>
      </c>
    </row>
    <row r="4286" spans="1:19" x14ac:dyDescent="0.2">
      <c r="A4286" s="7">
        <v>44239.491157407407</v>
      </c>
      <c r="B4286" s="1" t="s">
        <v>14535</v>
      </c>
      <c r="C4286" s="1" t="s">
        <v>14536</v>
      </c>
      <c r="D4286" s="1" t="s">
        <v>1621</v>
      </c>
      <c r="E4286" s="1" t="s">
        <v>14537</v>
      </c>
      <c r="F4286" s="7">
        <v>44239</v>
      </c>
      <c r="G4286" s="1" t="s">
        <v>1362</v>
      </c>
      <c r="H4286" s="5">
        <v>3496264.2</v>
      </c>
      <c r="I4286" s="1">
        <v>219023</v>
      </c>
      <c r="J4286" s="1" t="s">
        <v>1363</v>
      </c>
      <c r="K4286" s="1" t="s">
        <v>737</v>
      </c>
      <c r="L4286" s="1">
        <v>4</v>
      </c>
      <c r="M4286" s="1">
        <v>500550</v>
      </c>
      <c r="N4286" s="1" t="s">
        <v>14249</v>
      </c>
      <c r="O4286" s="1">
        <v>43758</v>
      </c>
      <c r="P4286" s="1">
        <v>1</v>
      </c>
      <c r="Q4286" s="1">
        <v>79.900000000000006</v>
      </c>
      <c r="R4286" s="1" t="str">
        <f>IFERROR(VLOOKUP(K4286,Proveedores!$A$2:$B$500,2,0),"Agregar")</f>
        <v xml:space="preserve">KLONAL SRL </v>
      </c>
      <c r="S4286" s="5">
        <f t="shared" si="66"/>
        <v>3496264.2</v>
      </c>
    </row>
    <row r="4287" spans="1:19" x14ac:dyDescent="0.2">
      <c r="A4287" s="7">
        <v>44239.747314814813</v>
      </c>
      <c r="B4287" s="1" t="s">
        <v>14538</v>
      </c>
      <c r="C4287" s="1" t="s">
        <v>14539</v>
      </c>
      <c r="D4287" s="1" t="s">
        <v>1621</v>
      </c>
      <c r="E4287" s="1" t="s">
        <v>14540</v>
      </c>
      <c r="F4287" s="7">
        <v>44238</v>
      </c>
      <c r="G4287" s="1" t="s">
        <v>759</v>
      </c>
      <c r="H4287" s="5">
        <v>5988913.4400000004</v>
      </c>
      <c r="I4287" s="1">
        <v>1111</v>
      </c>
      <c r="J4287" s="1" t="s">
        <v>763</v>
      </c>
      <c r="K4287" s="1" t="s">
        <v>7912</v>
      </c>
      <c r="L4287" s="1">
        <v>11</v>
      </c>
      <c r="M4287" s="1" t="s">
        <v>7322</v>
      </c>
      <c r="N4287" s="1" t="s">
        <v>10358</v>
      </c>
      <c r="O4287" s="1">
        <v>5218</v>
      </c>
      <c r="P4287" s="1" t="s">
        <v>7907</v>
      </c>
      <c r="Q4287" s="1">
        <v>114773999</v>
      </c>
      <c r="R4287" s="1" t="str">
        <f>IFERROR(VLOOKUP(K4287,Proveedores!$A$2:$B$500,2,0),"Agregar")</f>
        <v>CORREO OFICIAL DE LA REPÚBLICA ARGENTINA S.A..</v>
      </c>
      <c r="S4287" s="5">
        <f t="shared" si="66"/>
        <v>598890726782</v>
      </c>
    </row>
    <row r="4288" spans="1:19" x14ac:dyDescent="0.2">
      <c r="A4288" s="7">
        <v>44239.750358796293</v>
      </c>
      <c r="B4288" s="1" t="s">
        <v>14541</v>
      </c>
      <c r="C4288" s="1" t="s">
        <v>14542</v>
      </c>
      <c r="D4288" s="1" t="s">
        <v>1621</v>
      </c>
      <c r="E4288" s="1" t="s">
        <v>14543</v>
      </c>
      <c r="F4288" s="7">
        <v>44238</v>
      </c>
      <c r="G4288" s="1" t="s">
        <v>759</v>
      </c>
      <c r="H4288" s="5">
        <v>6765933.4199999999</v>
      </c>
      <c r="I4288" s="1">
        <v>1111</v>
      </c>
      <c r="J4288" s="1" t="s">
        <v>763</v>
      </c>
      <c r="K4288" s="1" t="s">
        <v>7912</v>
      </c>
      <c r="L4288" s="1">
        <v>11</v>
      </c>
      <c r="M4288" s="1" t="s">
        <v>7322</v>
      </c>
      <c r="N4288" s="1" t="s">
        <v>10358</v>
      </c>
      <c r="O4288" s="1">
        <v>5895</v>
      </c>
      <c r="P4288" s="1" t="s">
        <v>7907</v>
      </c>
      <c r="Q4288" s="1">
        <v>114773999</v>
      </c>
      <c r="R4288" s="1" t="str">
        <f>IFERROR(VLOOKUP(K4288,Proveedores!$A$2:$B$500,2,0),"Agregar")</f>
        <v>CORREO OFICIAL DE LA REPÚBLICA ARGENTINA S.A..</v>
      </c>
      <c r="S4288" s="5">
        <f t="shared" si="66"/>
        <v>676592724105</v>
      </c>
    </row>
    <row r="4289" spans="1:19" x14ac:dyDescent="0.2">
      <c r="A4289" s="7">
        <v>44239.753599537034</v>
      </c>
      <c r="B4289" s="1" t="s">
        <v>14544</v>
      </c>
      <c r="C4289" s="1" t="s">
        <v>14545</v>
      </c>
      <c r="D4289" s="1" t="s">
        <v>1621</v>
      </c>
      <c r="E4289" s="1" t="s">
        <v>14546</v>
      </c>
      <c r="F4289" s="7">
        <v>44237</v>
      </c>
      <c r="G4289" s="1" t="s">
        <v>759</v>
      </c>
      <c r="H4289" s="5">
        <v>2315592.75</v>
      </c>
      <c r="I4289" s="1">
        <v>1111</v>
      </c>
      <c r="J4289" s="1" t="s">
        <v>763</v>
      </c>
      <c r="K4289" s="1" t="s">
        <v>7912</v>
      </c>
      <c r="L4289" s="1">
        <v>9</v>
      </c>
      <c r="M4289" s="1" t="s">
        <v>2315</v>
      </c>
      <c r="N4289" s="1" t="s">
        <v>7906</v>
      </c>
      <c r="O4289" s="1">
        <v>1870</v>
      </c>
      <c r="P4289" s="1" t="s">
        <v>7907</v>
      </c>
      <c r="Q4289" s="1">
        <v>507.88</v>
      </c>
      <c r="R4289" s="1" t="str">
        <f>IFERROR(VLOOKUP(K4289,Proveedores!$A$2:$B$500,2,0),"Agregar")</f>
        <v>CORREO OFICIAL DE LA REPÚBLICA ARGENTINA S.A..</v>
      </c>
      <c r="S4289" s="5">
        <f t="shared" si="66"/>
        <v>949735.6</v>
      </c>
    </row>
    <row r="4290" spans="1:19" x14ac:dyDescent="0.2">
      <c r="A4290" s="7">
        <v>44239.753599537034</v>
      </c>
      <c r="B4290" s="1" t="s">
        <v>14544</v>
      </c>
      <c r="C4290" s="1" t="s">
        <v>14545</v>
      </c>
      <c r="D4290" s="1" t="s">
        <v>1621</v>
      </c>
      <c r="E4290" s="1" t="s">
        <v>14546</v>
      </c>
      <c r="F4290" s="7">
        <v>44237</v>
      </c>
      <c r="G4290" s="1" t="s">
        <v>759</v>
      </c>
      <c r="H4290" s="5">
        <v>2315592.75</v>
      </c>
      <c r="I4290" s="1">
        <v>1111</v>
      </c>
      <c r="J4290" s="1" t="s">
        <v>763</v>
      </c>
      <c r="K4290" s="1" t="s">
        <v>7912</v>
      </c>
      <c r="L4290" s="1">
        <v>10</v>
      </c>
      <c r="M4290" s="1" t="s">
        <v>2315</v>
      </c>
      <c r="N4290" s="1" t="s">
        <v>7906</v>
      </c>
      <c r="O4290" s="1">
        <v>1817</v>
      </c>
      <c r="P4290" s="1" t="s">
        <v>7907</v>
      </c>
      <c r="Q4290" s="1">
        <v>751.71</v>
      </c>
      <c r="R4290" s="1" t="str">
        <f>IFERROR(VLOOKUP(K4290,Proveedores!$A$2:$B$500,2,0),"Agregar")</f>
        <v>CORREO OFICIAL DE LA REPÚBLICA ARGENTINA S.A..</v>
      </c>
      <c r="S4290" s="5">
        <f t="shared" si="66"/>
        <v>1365857.07</v>
      </c>
    </row>
    <row r="4291" spans="1:19" x14ac:dyDescent="0.2">
      <c r="A4291" s="7">
        <v>44239.870115740741</v>
      </c>
      <c r="B4291" s="1" t="s">
        <v>14547</v>
      </c>
      <c r="C4291" s="1" t="s">
        <v>14548</v>
      </c>
      <c r="D4291" s="1" t="s">
        <v>1621</v>
      </c>
      <c r="E4291" s="1" t="s">
        <v>14549</v>
      </c>
      <c r="F4291" s="7">
        <v>44239</v>
      </c>
      <c r="G4291" s="1" t="s">
        <v>759</v>
      </c>
      <c r="H4291" s="5">
        <v>8698939.4199999999</v>
      </c>
      <c r="I4291" s="1">
        <v>1111</v>
      </c>
      <c r="J4291" s="1" t="s">
        <v>763</v>
      </c>
      <c r="K4291" s="1" t="s">
        <v>7912</v>
      </c>
      <c r="L4291" s="1">
        <v>9</v>
      </c>
      <c r="M4291" s="1" t="s">
        <v>2315</v>
      </c>
      <c r="N4291" s="1" t="s">
        <v>7906</v>
      </c>
      <c r="O4291" s="1">
        <v>7309</v>
      </c>
      <c r="P4291" s="1" t="s">
        <v>7907</v>
      </c>
      <c r="Q4291" s="1">
        <v>507.88</v>
      </c>
      <c r="R4291" s="1" t="str">
        <f>IFERROR(VLOOKUP(K4291,Proveedores!$A$2:$B$500,2,0),"Agregar")</f>
        <v>CORREO OFICIAL DE LA REPÚBLICA ARGENTINA S.A..</v>
      </c>
      <c r="S4291" s="5">
        <f t="shared" ref="S4291:S4354" si="67">Q4291*O4291</f>
        <v>3712094.92</v>
      </c>
    </row>
    <row r="4292" spans="1:19" x14ac:dyDescent="0.2">
      <c r="A4292" s="7">
        <v>44239.870115740741</v>
      </c>
      <c r="B4292" s="1" t="s">
        <v>14547</v>
      </c>
      <c r="C4292" s="1" t="s">
        <v>14548</v>
      </c>
      <c r="D4292" s="1" t="s">
        <v>1621</v>
      </c>
      <c r="E4292" s="1" t="s">
        <v>14549</v>
      </c>
      <c r="F4292" s="7">
        <v>44239</v>
      </c>
      <c r="G4292" s="1" t="s">
        <v>759</v>
      </c>
      <c r="H4292" s="5">
        <v>8698939.4199999999</v>
      </c>
      <c r="I4292" s="1">
        <v>1111</v>
      </c>
      <c r="J4292" s="1" t="s">
        <v>763</v>
      </c>
      <c r="K4292" s="1" t="s">
        <v>7912</v>
      </c>
      <c r="L4292" s="1">
        <v>10</v>
      </c>
      <c r="M4292" s="1" t="s">
        <v>2315</v>
      </c>
      <c r="N4292" s="1" t="s">
        <v>7906</v>
      </c>
      <c r="O4292" s="1">
        <v>6634</v>
      </c>
      <c r="P4292" s="1" t="s">
        <v>7907</v>
      </c>
      <c r="Q4292" s="1">
        <v>751.71</v>
      </c>
      <c r="R4292" s="1" t="str">
        <f>IFERROR(VLOOKUP(K4292,Proveedores!$A$2:$B$500,2,0),"Agregar")</f>
        <v>CORREO OFICIAL DE LA REPÚBLICA ARGENTINA S.A..</v>
      </c>
      <c r="S4292" s="5">
        <f t="shared" si="67"/>
        <v>4986844.1400000006</v>
      </c>
    </row>
    <row r="4293" spans="1:19" x14ac:dyDescent="0.2">
      <c r="A4293" s="7">
        <v>44239.875289351854</v>
      </c>
      <c r="B4293" s="1" t="s">
        <v>14550</v>
      </c>
      <c r="C4293" s="1" t="s">
        <v>14551</v>
      </c>
      <c r="D4293" s="1" t="s">
        <v>1621</v>
      </c>
      <c r="E4293" s="1" t="s">
        <v>14552</v>
      </c>
      <c r="F4293" s="7">
        <v>44239</v>
      </c>
      <c r="G4293" s="1" t="s">
        <v>759</v>
      </c>
      <c r="H4293" s="5">
        <v>225466.63</v>
      </c>
      <c r="I4293" s="1">
        <v>1111</v>
      </c>
      <c r="J4293" s="1" t="s">
        <v>763</v>
      </c>
      <c r="K4293" s="1" t="s">
        <v>7912</v>
      </c>
      <c r="L4293" s="1">
        <v>9</v>
      </c>
      <c r="M4293" s="1" t="s">
        <v>2315</v>
      </c>
      <c r="N4293" s="1" t="s">
        <v>7906</v>
      </c>
      <c r="O4293" s="1">
        <v>179</v>
      </c>
      <c r="P4293" s="1" t="s">
        <v>7907</v>
      </c>
      <c r="Q4293" s="1">
        <v>507.88</v>
      </c>
      <c r="R4293" s="1" t="str">
        <f>IFERROR(VLOOKUP(K4293,Proveedores!$A$2:$B$500,2,0),"Agregar")</f>
        <v>CORREO OFICIAL DE LA REPÚBLICA ARGENTINA S.A..</v>
      </c>
      <c r="S4293" s="5">
        <f t="shared" si="67"/>
        <v>90910.52</v>
      </c>
    </row>
    <row r="4294" spans="1:19" x14ac:dyDescent="0.2">
      <c r="A4294" s="7">
        <v>44239.875289351854</v>
      </c>
      <c r="B4294" s="1" t="s">
        <v>14550</v>
      </c>
      <c r="C4294" s="1" t="s">
        <v>14551</v>
      </c>
      <c r="D4294" s="1" t="s">
        <v>1621</v>
      </c>
      <c r="E4294" s="1" t="s">
        <v>14552</v>
      </c>
      <c r="F4294" s="7">
        <v>44239</v>
      </c>
      <c r="G4294" s="1" t="s">
        <v>759</v>
      </c>
      <c r="H4294" s="5">
        <v>225466.63</v>
      </c>
      <c r="I4294" s="1">
        <v>1111</v>
      </c>
      <c r="J4294" s="1" t="s">
        <v>763</v>
      </c>
      <c r="K4294" s="1" t="s">
        <v>7912</v>
      </c>
      <c r="L4294" s="1">
        <v>10</v>
      </c>
      <c r="M4294" s="1" t="s">
        <v>2315</v>
      </c>
      <c r="N4294" s="1" t="s">
        <v>7906</v>
      </c>
      <c r="O4294" s="1">
        <v>179</v>
      </c>
      <c r="P4294" s="1" t="s">
        <v>7907</v>
      </c>
      <c r="Q4294" s="1">
        <v>751.71</v>
      </c>
      <c r="R4294" s="1" t="str">
        <f>IFERROR(VLOOKUP(K4294,Proveedores!$A$2:$B$500,2,0),"Agregar")</f>
        <v>CORREO OFICIAL DE LA REPÚBLICA ARGENTINA S.A..</v>
      </c>
      <c r="S4294" s="5">
        <f t="shared" si="67"/>
        <v>134556.09</v>
      </c>
    </row>
    <row r="4295" spans="1:19" x14ac:dyDescent="0.2">
      <c r="A4295" s="7">
        <v>44239.877997685187</v>
      </c>
      <c r="B4295" s="1" t="s">
        <v>14553</v>
      </c>
      <c r="C4295" s="1" t="s">
        <v>14554</v>
      </c>
      <c r="D4295" s="1" t="s">
        <v>1621</v>
      </c>
      <c r="E4295" s="1" t="s">
        <v>14555</v>
      </c>
      <c r="F4295" s="7">
        <v>44239</v>
      </c>
      <c r="G4295" s="1" t="s">
        <v>759</v>
      </c>
      <c r="H4295" s="5">
        <v>6044347.9299999997</v>
      </c>
      <c r="I4295" s="1">
        <v>1111</v>
      </c>
      <c r="J4295" s="1" t="s">
        <v>763</v>
      </c>
      <c r="K4295" s="1" t="s">
        <v>7912</v>
      </c>
      <c r="L4295" s="1">
        <v>9</v>
      </c>
      <c r="M4295" s="1" t="s">
        <v>2315</v>
      </c>
      <c r="N4295" s="1" t="s">
        <v>7906</v>
      </c>
      <c r="O4295" s="1">
        <v>6632</v>
      </c>
      <c r="P4295" s="1" t="s">
        <v>7907</v>
      </c>
      <c r="Q4295" s="1">
        <v>507.88</v>
      </c>
      <c r="R4295" s="1" t="str">
        <f>IFERROR(VLOOKUP(K4295,Proveedores!$A$2:$B$500,2,0),"Agregar")</f>
        <v>CORREO OFICIAL DE LA REPÚBLICA ARGENTINA S.A..</v>
      </c>
      <c r="S4295" s="5">
        <f t="shared" si="67"/>
        <v>3368260.16</v>
      </c>
    </row>
    <row r="4296" spans="1:19" x14ac:dyDescent="0.2">
      <c r="A4296" s="7">
        <v>44239.877997685187</v>
      </c>
      <c r="B4296" s="1" t="s">
        <v>14553</v>
      </c>
      <c r="C4296" s="1" t="s">
        <v>14554</v>
      </c>
      <c r="D4296" s="1" t="s">
        <v>1621</v>
      </c>
      <c r="E4296" s="1" t="s">
        <v>14555</v>
      </c>
      <c r="F4296" s="7">
        <v>44239</v>
      </c>
      <c r="G4296" s="1" t="s">
        <v>759</v>
      </c>
      <c r="H4296" s="5">
        <v>6044347.9299999997</v>
      </c>
      <c r="I4296" s="1">
        <v>1111</v>
      </c>
      <c r="J4296" s="1" t="s">
        <v>763</v>
      </c>
      <c r="K4296" s="1" t="s">
        <v>7912</v>
      </c>
      <c r="L4296" s="1">
        <v>10</v>
      </c>
      <c r="M4296" s="1" t="s">
        <v>2315</v>
      </c>
      <c r="N4296" s="1" t="s">
        <v>7906</v>
      </c>
      <c r="O4296" s="1">
        <v>3560</v>
      </c>
      <c r="P4296" s="1" t="s">
        <v>7907</v>
      </c>
      <c r="Q4296" s="1">
        <v>751.71</v>
      </c>
      <c r="R4296" s="1" t="str">
        <f>IFERROR(VLOOKUP(K4296,Proveedores!$A$2:$B$500,2,0),"Agregar")</f>
        <v>CORREO OFICIAL DE LA REPÚBLICA ARGENTINA S.A..</v>
      </c>
      <c r="S4296" s="5">
        <f t="shared" si="67"/>
        <v>2676087.6</v>
      </c>
    </row>
    <row r="4297" spans="1:19" x14ac:dyDescent="0.2">
      <c r="A4297" s="7">
        <v>44239.880057870374</v>
      </c>
      <c r="B4297" s="1" t="s">
        <v>14556</v>
      </c>
      <c r="C4297" s="1" t="s">
        <v>14557</v>
      </c>
      <c r="D4297" s="1" t="s">
        <v>1621</v>
      </c>
      <c r="E4297" s="1" t="s">
        <v>14558</v>
      </c>
      <c r="F4297" s="7">
        <v>44239</v>
      </c>
      <c r="G4297" s="1" t="s">
        <v>759</v>
      </c>
      <c r="H4297" s="5">
        <v>903126.13</v>
      </c>
      <c r="I4297" s="1">
        <v>1111</v>
      </c>
      <c r="J4297" s="1" t="s">
        <v>763</v>
      </c>
      <c r="K4297" s="1" t="s">
        <v>7912</v>
      </c>
      <c r="L4297" s="1">
        <v>9</v>
      </c>
      <c r="M4297" s="1" t="s">
        <v>2315</v>
      </c>
      <c r="N4297" s="1" t="s">
        <v>7906</v>
      </c>
      <c r="O4297" s="1">
        <v>717</v>
      </c>
      <c r="P4297" s="1" t="s">
        <v>7907</v>
      </c>
      <c r="Q4297" s="1">
        <v>507.88</v>
      </c>
      <c r="R4297" s="1" t="str">
        <f>IFERROR(VLOOKUP(K4297,Proveedores!$A$2:$B$500,2,0),"Agregar")</f>
        <v>CORREO OFICIAL DE LA REPÚBLICA ARGENTINA S.A..</v>
      </c>
      <c r="S4297" s="5">
        <f t="shared" si="67"/>
        <v>364149.96</v>
      </c>
    </row>
    <row r="4298" spans="1:19" x14ac:dyDescent="0.2">
      <c r="A4298" s="7">
        <v>44239.880057870374</v>
      </c>
      <c r="B4298" s="1" t="s">
        <v>14556</v>
      </c>
      <c r="C4298" s="1" t="s">
        <v>14557</v>
      </c>
      <c r="D4298" s="1" t="s">
        <v>1621</v>
      </c>
      <c r="E4298" s="1" t="s">
        <v>14558</v>
      </c>
      <c r="F4298" s="7">
        <v>44239</v>
      </c>
      <c r="G4298" s="1" t="s">
        <v>759</v>
      </c>
      <c r="H4298" s="5">
        <v>903126.13</v>
      </c>
      <c r="I4298" s="1">
        <v>1111</v>
      </c>
      <c r="J4298" s="1" t="s">
        <v>763</v>
      </c>
      <c r="K4298" s="1" t="s">
        <v>7912</v>
      </c>
      <c r="L4298" s="1">
        <v>10</v>
      </c>
      <c r="M4298" s="1" t="s">
        <v>2315</v>
      </c>
      <c r="N4298" s="1" t="s">
        <v>7906</v>
      </c>
      <c r="O4298" s="1">
        <v>717</v>
      </c>
      <c r="P4298" s="1" t="s">
        <v>7907</v>
      </c>
      <c r="Q4298" s="1">
        <v>751.71</v>
      </c>
      <c r="R4298" s="1" t="str">
        <f>IFERROR(VLOOKUP(K4298,Proveedores!$A$2:$B$500,2,0),"Agregar")</f>
        <v>CORREO OFICIAL DE LA REPÚBLICA ARGENTINA S.A..</v>
      </c>
      <c r="S4298" s="5">
        <f t="shared" si="67"/>
        <v>538976.07000000007</v>
      </c>
    </row>
    <row r="4299" spans="1:19" x14ac:dyDescent="0.2">
      <c r="A4299" s="7">
        <v>44244.327685185184</v>
      </c>
      <c r="B4299" s="1" t="s">
        <v>14559</v>
      </c>
      <c r="C4299" s="1" t="s">
        <v>14560</v>
      </c>
      <c r="D4299" s="1" t="s">
        <v>1621</v>
      </c>
      <c r="E4299" s="1" t="s">
        <v>14561</v>
      </c>
      <c r="F4299" s="7">
        <v>44225</v>
      </c>
      <c r="G4299" s="1" t="s">
        <v>14562</v>
      </c>
      <c r="H4299" s="5">
        <v>105372.24</v>
      </c>
      <c r="I4299" s="1">
        <v>0</v>
      </c>
      <c r="J4299" s="1" t="s">
        <v>14563</v>
      </c>
      <c r="K4299" s="1" t="s">
        <v>4315</v>
      </c>
      <c r="L4299" s="1">
        <v>1</v>
      </c>
      <c r="M4299" s="1">
        <v>303671</v>
      </c>
      <c r="N4299" s="1" t="s">
        <v>11170</v>
      </c>
      <c r="O4299" s="1">
        <v>12</v>
      </c>
      <c r="P4299" s="1" t="s">
        <v>1850</v>
      </c>
      <c r="Q4299" s="1">
        <v>8781.02</v>
      </c>
      <c r="R4299" s="1" t="str">
        <f>IFERROR(VLOOKUP(K4299,Proveedores!$A$2:$B$500,2,0),"Agregar")</f>
        <v>Gador S.A.</v>
      </c>
      <c r="S4299" s="5">
        <f t="shared" si="67"/>
        <v>105372.24</v>
      </c>
    </row>
    <row r="4300" spans="1:19" x14ac:dyDescent="0.2">
      <c r="A4300" s="7">
        <v>44244.356782407405</v>
      </c>
      <c r="B4300" s="1" t="s">
        <v>14564</v>
      </c>
      <c r="C4300" s="1" t="s">
        <v>14565</v>
      </c>
      <c r="D4300" s="1" t="s">
        <v>1621</v>
      </c>
      <c r="E4300" s="1" t="s">
        <v>14566</v>
      </c>
      <c r="F4300" s="7">
        <v>44239</v>
      </c>
      <c r="G4300" s="1" t="s">
        <v>1359</v>
      </c>
      <c r="H4300" s="5">
        <v>24019245</v>
      </c>
      <c r="I4300" s="1" t="s">
        <v>2599</v>
      </c>
      <c r="J4300" s="1" t="s">
        <v>1360</v>
      </c>
      <c r="K4300" s="1" t="s">
        <v>318</v>
      </c>
      <c r="L4300" s="1">
        <v>1</v>
      </c>
      <c r="M4300" s="1" t="s">
        <v>13630</v>
      </c>
      <c r="N4300" s="1" t="s">
        <v>14567</v>
      </c>
      <c r="O4300" s="1">
        <v>696210</v>
      </c>
      <c r="P4300" s="1" t="s">
        <v>1819</v>
      </c>
      <c r="Q4300" s="1">
        <v>34.5</v>
      </c>
      <c r="R4300" s="1" t="str">
        <f>IFERROR(VLOOKUP(K4300,Proveedores!$A$2:$B$500,2,0),"Agregar")</f>
        <v>LABORATORIOS RICHMOND SACIF</v>
      </c>
      <c r="S4300" s="5">
        <f t="shared" si="67"/>
        <v>24019245</v>
      </c>
    </row>
    <row r="4301" spans="1:19" x14ac:dyDescent="0.2">
      <c r="A4301" s="7">
        <v>44244.510439814818</v>
      </c>
      <c r="B4301" s="1" t="s">
        <v>14568</v>
      </c>
      <c r="C4301" s="1" t="s">
        <v>14569</v>
      </c>
      <c r="D4301" s="1" t="s">
        <v>1621</v>
      </c>
      <c r="E4301" s="1" t="s">
        <v>14570</v>
      </c>
      <c r="F4301" s="7">
        <v>44239</v>
      </c>
      <c r="G4301" s="1" t="s">
        <v>1235</v>
      </c>
      <c r="H4301" s="5">
        <v>2107769.2999999998</v>
      </c>
      <c r="I4301" s="1" t="s">
        <v>14571</v>
      </c>
      <c r="J4301" s="1" t="s">
        <v>1239</v>
      </c>
      <c r="K4301" s="1" t="s">
        <v>327</v>
      </c>
      <c r="L4301" s="1" t="s">
        <v>14572</v>
      </c>
      <c r="M4301" s="1">
        <v>21108</v>
      </c>
      <c r="N4301" s="1" t="s">
        <v>14572</v>
      </c>
      <c r="O4301" s="1">
        <v>5179</v>
      </c>
      <c r="P4301" s="1" t="s">
        <v>1665</v>
      </c>
      <c r="Q4301" s="1">
        <v>142.1</v>
      </c>
      <c r="R4301" s="1" t="str">
        <f>IFERROR(VLOOKUP(K4301,Proveedores!$A$2:$B$500,2,0),"Agregar")</f>
        <v>LABORATORIO LKM S.A.</v>
      </c>
      <c r="S4301" s="5">
        <f t="shared" si="67"/>
        <v>735935.9</v>
      </c>
    </row>
    <row r="4302" spans="1:19" x14ac:dyDescent="0.2">
      <c r="A4302" s="7">
        <v>44244.510439814818</v>
      </c>
      <c r="B4302" s="1" t="s">
        <v>14568</v>
      </c>
      <c r="C4302" s="1" t="s">
        <v>14569</v>
      </c>
      <c r="D4302" s="1" t="s">
        <v>1621</v>
      </c>
      <c r="E4302" s="1" t="s">
        <v>14570</v>
      </c>
      <c r="F4302" s="7">
        <v>44239</v>
      </c>
      <c r="G4302" s="1" t="s">
        <v>1235</v>
      </c>
      <c r="H4302" s="5">
        <v>2107769.2999999998</v>
      </c>
      <c r="I4302" s="1" t="s">
        <v>14571</v>
      </c>
      <c r="J4302" s="1" t="s">
        <v>1239</v>
      </c>
      <c r="K4302" s="1" t="s">
        <v>327</v>
      </c>
      <c r="L4302" s="1" t="s">
        <v>14572</v>
      </c>
      <c r="M4302" s="1">
        <v>21108</v>
      </c>
      <c r="N4302" s="1" t="s">
        <v>14572</v>
      </c>
      <c r="O4302" s="1">
        <v>9654</v>
      </c>
      <c r="P4302" s="1" t="s">
        <v>1665</v>
      </c>
      <c r="Q4302" s="1">
        <v>142.1</v>
      </c>
      <c r="R4302" s="1" t="str">
        <f>IFERROR(VLOOKUP(K4302,Proveedores!$A$2:$B$500,2,0),"Agregar")</f>
        <v>LABORATORIO LKM S.A.</v>
      </c>
      <c r="S4302" s="5">
        <f t="shared" si="67"/>
        <v>1371833.4</v>
      </c>
    </row>
    <row r="4303" spans="1:19" x14ac:dyDescent="0.2">
      <c r="A4303" s="7">
        <v>44244.624895833331</v>
      </c>
      <c r="B4303" s="1" t="s">
        <v>14573</v>
      </c>
      <c r="C4303" s="1" t="s">
        <v>14574</v>
      </c>
      <c r="D4303" s="1" t="s">
        <v>1621</v>
      </c>
      <c r="E4303" s="1">
        <v>6964</v>
      </c>
      <c r="F4303" s="7">
        <v>44221</v>
      </c>
      <c r="G4303" s="1" t="s">
        <v>552</v>
      </c>
      <c r="H4303" s="5">
        <v>2961992</v>
      </c>
      <c r="I4303" s="1">
        <v>105</v>
      </c>
      <c r="J4303" s="1" t="s">
        <v>14575</v>
      </c>
      <c r="K4303" s="1" t="s">
        <v>6907</v>
      </c>
      <c r="L4303" s="1">
        <v>1</v>
      </c>
      <c r="M4303" s="1" t="s">
        <v>2521</v>
      </c>
      <c r="N4303" s="1" t="s">
        <v>4511</v>
      </c>
      <c r="O4303" s="1">
        <v>3470</v>
      </c>
      <c r="P4303" s="1" t="s">
        <v>2391</v>
      </c>
      <c r="Q4303" s="1">
        <v>853.6</v>
      </c>
      <c r="R4303" s="1" t="str">
        <f>IFERROR(VLOOKUP(K4303,Proveedores!$A$2:$B$500,2,0),"Agregar")</f>
        <v>KOPELCO S.A.</v>
      </c>
      <c r="S4303" s="5">
        <f t="shared" si="67"/>
        <v>2961992</v>
      </c>
    </row>
    <row r="4304" spans="1:19" x14ac:dyDescent="0.2">
      <c r="A4304" s="7">
        <v>44244.638715277775</v>
      </c>
      <c r="B4304" s="1" t="s">
        <v>14576</v>
      </c>
      <c r="C4304" s="1" t="s">
        <v>14577</v>
      </c>
      <c r="D4304" s="1" t="s">
        <v>1621</v>
      </c>
      <c r="E4304" s="1">
        <v>13795</v>
      </c>
      <c r="F4304" s="7">
        <v>44244</v>
      </c>
      <c r="G4304" s="1" t="s">
        <v>204</v>
      </c>
      <c r="H4304" s="5">
        <v>332520</v>
      </c>
      <c r="I4304" s="1">
        <v>170</v>
      </c>
      <c r="J4304" s="1" t="s">
        <v>205</v>
      </c>
      <c r="K4304" s="1" t="s">
        <v>9688</v>
      </c>
      <c r="L4304" s="1">
        <v>1</v>
      </c>
      <c r="M4304" s="1" t="s">
        <v>9689</v>
      </c>
      <c r="N4304" s="1" t="s">
        <v>8183</v>
      </c>
      <c r="O4304" s="1">
        <v>1000</v>
      </c>
      <c r="P4304" s="1" t="s">
        <v>1665</v>
      </c>
      <c r="Q4304" s="1">
        <v>3260</v>
      </c>
      <c r="R4304" s="1" t="str">
        <f>IFERROR(VLOOKUP(K4304,Proveedores!$A$2:$B$500,2,0),"Agregar")</f>
        <v>VSA ALTA COMPLEJIDAD S.A.</v>
      </c>
      <c r="S4304" s="5">
        <f t="shared" si="67"/>
        <v>3260000</v>
      </c>
    </row>
    <row r="4305" spans="1:19" x14ac:dyDescent="0.2">
      <c r="A4305" s="7">
        <v>44244.684675925928</v>
      </c>
      <c r="B4305" s="1" t="s">
        <v>14578</v>
      </c>
      <c r="C4305" s="1" t="s">
        <v>14579</v>
      </c>
      <c r="D4305" s="1" t="s">
        <v>1621</v>
      </c>
      <c r="E4305" s="1" t="s">
        <v>14580</v>
      </c>
      <c r="F4305" s="7">
        <v>44244</v>
      </c>
      <c r="G4305" s="1" t="s">
        <v>142</v>
      </c>
      <c r="H4305" s="5">
        <v>7497898.6100000003</v>
      </c>
      <c r="I4305" s="1">
        <v>1</v>
      </c>
      <c r="J4305" s="1" t="s">
        <v>1120</v>
      </c>
      <c r="K4305" s="1" t="s">
        <v>146</v>
      </c>
      <c r="L4305" s="1">
        <v>4</v>
      </c>
      <c r="M4305" s="1" t="s">
        <v>4767</v>
      </c>
      <c r="N4305" s="1" t="s">
        <v>2316</v>
      </c>
      <c r="O4305" s="1">
        <v>1</v>
      </c>
      <c r="P4305" s="1" t="s">
        <v>2316</v>
      </c>
      <c r="Q4305" s="1">
        <v>7497898.6100000003</v>
      </c>
      <c r="R4305" s="1" t="str">
        <f>IFERROR(VLOOKUP(K4305,Proveedores!$A$2:$B$500,2,0),"Agregar")</f>
        <v>SUIZO ARGENTINA S.A.</v>
      </c>
      <c r="S4305" s="5">
        <f t="shared" si="67"/>
        <v>7497898.6100000003</v>
      </c>
    </row>
    <row r="4306" spans="1:19" x14ac:dyDescent="0.2">
      <c r="A4306" s="7">
        <v>44244.693356481483</v>
      </c>
      <c r="B4306" s="1" t="s">
        <v>14581</v>
      </c>
      <c r="C4306" s="1" t="s">
        <v>14582</v>
      </c>
      <c r="D4306" s="1" t="s">
        <v>1621</v>
      </c>
      <c r="E4306" s="1" t="s">
        <v>14583</v>
      </c>
      <c r="F4306" s="7">
        <v>44244</v>
      </c>
      <c r="G4306" s="1" t="s">
        <v>142</v>
      </c>
      <c r="H4306" s="5">
        <v>3051135.19</v>
      </c>
      <c r="I4306" s="1">
        <v>1</v>
      </c>
      <c r="J4306" s="1" t="s">
        <v>1120</v>
      </c>
      <c r="K4306" s="1" t="s">
        <v>146</v>
      </c>
      <c r="L4306" s="1">
        <v>4</v>
      </c>
      <c r="M4306" s="1" t="s">
        <v>4767</v>
      </c>
      <c r="N4306" s="1" t="s">
        <v>2316</v>
      </c>
      <c r="O4306" s="1">
        <v>1</v>
      </c>
      <c r="P4306" s="1" t="s">
        <v>2316</v>
      </c>
      <c r="Q4306" s="1">
        <v>3051135.19</v>
      </c>
      <c r="R4306" s="1" t="str">
        <f>IFERROR(VLOOKUP(K4306,Proveedores!$A$2:$B$500,2,0),"Agregar")</f>
        <v>SUIZO ARGENTINA S.A.</v>
      </c>
      <c r="S4306" s="5">
        <f t="shared" si="67"/>
        <v>3051135.19</v>
      </c>
    </row>
    <row r="4307" spans="1:19" x14ac:dyDescent="0.2">
      <c r="A4307" s="7">
        <v>44244.696412037039</v>
      </c>
      <c r="B4307" s="1" t="s">
        <v>14584</v>
      </c>
      <c r="C4307" s="1" t="s">
        <v>14585</v>
      </c>
      <c r="D4307" s="1" t="s">
        <v>1621</v>
      </c>
      <c r="E4307" s="1" t="s">
        <v>14586</v>
      </c>
      <c r="F4307" s="7">
        <v>44244</v>
      </c>
      <c r="G4307" s="1" t="s">
        <v>142</v>
      </c>
      <c r="H4307" s="5">
        <v>3357200</v>
      </c>
      <c r="I4307" s="1">
        <v>1</v>
      </c>
      <c r="J4307" s="1" t="s">
        <v>143</v>
      </c>
      <c r="K4307" s="1" t="s">
        <v>146</v>
      </c>
      <c r="L4307" s="1">
        <v>3</v>
      </c>
      <c r="M4307" s="1" t="s">
        <v>8552</v>
      </c>
      <c r="N4307" s="1" t="s">
        <v>2316</v>
      </c>
      <c r="O4307" s="1">
        <v>1</v>
      </c>
      <c r="P4307" s="1" t="s">
        <v>2316</v>
      </c>
      <c r="Q4307" s="1">
        <v>3357200</v>
      </c>
      <c r="R4307" s="1" t="str">
        <f>IFERROR(VLOOKUP(K4307,Proveedores!$A$2:$B$500,2,0),"Agregar")</f>
        <v>SUIZO ARGENTINA S.A.</v>
      </c>
      <c r="S4307" s="5">
        <f t="shared" si="67"/>
        <v>3357200</v>
      </c>
    </row>
    <row r="4308" spans="1:19" x14ac:dyDescent="0.2">
      <c r="A4308" s="7">
        <v>44244.699305555558</v>
      </c>
      <c r="B4308" s="1" t="s">
        <v>14587</v>
      </c>
      <c r="C4308" s="1" t="s">
        <v>14588</v>
      </c>
      <c r="D4308" s="1" t="s">
        <v>1621</v>
      </c>
      <c r="E4308" s="1" t="s">
        <v>13384</v>
      </c>
      <c r="F4308" s="7">
        <v>44244</v>
      </c>
      <c r="G4308" s="1" t="s">
        <v>1479</v>
      </c>
      <c r="H4308" s="5">
        <v>5527720</v>
      </c>
      <c r="I4308" s="1">
        <v>182</v>
      </c>
      <c r="J4308" s="1" t="s">
        <v>1480</v>
      </c>
      <c r="K4308" s="1" t="s">
        <v>14589</v>
      </c>
      <c r="L4308" s="1">
        <v>1</v>
      </c>
      <c r="M4308" s="1">
        <v>1614</v>
      </c>
      <c r="N4308" s="1" t="s">
        <v>14590</v>
      </c>
      <c r="O4308" s="1">
        <v>340000</v>
      </c>
      <c r="P4308" s="1" t="s">
        <v>1819</v>
      </c>
      <c r="Q4308" s="1">
        <v>5.26</v>
      </c>
      <c r="R4308" s="1" t="str">
        <f>IFERROR(VLOOKUP(K4308,Proveedores!$A$2:$B$500,2,0),"Agregar")</f>
        <v>HOLLEN AG LTDA SRL</v>
      </c>
      <c r="S4308" s="5">
        <f t="shared" si="67"/>
        <v>1788400</v>
      </c>
    </row>
    <row r="4309" spans="1:19" x14ac:dyDescent="0.2">
      <c r="A4309" s="7">
        <v>44244.699305555558</v>
      </c>
      <c r="B4309" s="1" t="s">
        <v>14587</v>
      </c>
      <c r="C4309" s="1" t="s">
        <v>14588</v>
      </c>
      <c r="D4309" s="1" t="s">
        <v>1621</v>
      </c>
      <c r="E4309" s="1" t="s">
        <v>13384</v>
      </c>
      <c r="F4309" s="7">
        <v>44244</v>
      </c>
      <c r="G4309" s="1" t="s">
        <v>1479</v>
      </c>
      <c r="H4309" s="5">
        <v>5527720</v>
      </c>
      <c r="I4309" s="1">
        <v>182</v>
      </c>
      <c r="J4309" s="1" t="s">
        <v>1480</v>
      </c>
      <c r="K4309" s="1" t="s">
        <v>14589</v>
      </c>
      <c r="L4309" s="1">
        <v>2</v>
      </c>
      <c r="M4309" s="1">
        <v>1614</v>
      </c>
      <c r="N4309" s="1" t="s">
        <v>14590</v>
      </c>
      <c r="O4309" s="1">
        <v>340000</v>
      </c>
      <c r="P4309" s="1" t="s">
        <v>1819</v>
      </c>
      <c r="Q4309" s="1">
        <v>10.988</v>
      </c>
      <c r="R4309" s="1" t="str">
        <f>IFERROR(VLOOKUP(K4309,Proveedores!$A$2:$B$500,2,0),"Agregar")</f>
        <v>HOLLEN AG LTDA SRL</v>
      </c>
      <c r="S4309" s="5">
        <f t="shared" si="67"/>
        <v>3735920</v>
      </c>
    </row>
    <row r="4310" spans="1:19" x14ac:dyDescent="0.2">
      <c r="A4310" s="7">
        <v>44244.701585648145</v>
      </c>
      <c r="B4310" s="1" t="s">
        <v>14591</v>
      </c>
      <c r="C4310" s="1" t="s">
        <v>14592</v>
      </c>
      <c r="D4310" s="1" t="s">
        <v>1621</v>
      </c>
      <c r="E4310" s="1" t="s">
        <v>14593</v>
      </c>
      <c r="F4310" s="7">
        <v>44228</v>
      </c>
      <c r="G4310" s="1" t="s">
        <v>1301</v>
      </c>
      <c r="H4310" s="5">
        <v>904033</v>
      </c>
      <c r="I4310" s="1">
        <v>1</v>
      </c>
      <c r="J4310" s="1" t="s">
        <v>1302</v>
      </c>
      <c r="K4310" s="1" t="s">
        <v>146</v>
      </c>
      <c r="L4310" s="1">
        <v>1</v>
      </c>
      <c r="M4310" s="1" t="s">
        <v>8552</v>
      </c>
      <c r="N4310" s="1" t="s">
        <v>2316</v>
      </c>
      <c r="O4310" s="1">
        <v>1</v>
      </c>
      <c r="P4310" s="1" t="s">
        <v>2316</v>
      </c>
      <c r="Q4310" s="1">
        <v>904033</v>
      </c>
      <c r="R4310" s="1" t="str">
        <f>IFERROR(VLOOKUP(K4310,Proveedores!$A$2:$B$500,2,0),"Agregar")</f>
        <v>SUIZO ARGENTINA S.A.</v>
      </c>
      <c r="S4310" s="5">
        <f t="shared" si="67"/>
        <v>904033</v>
      </c>
    </row>
    <row r="4311" spans="1:19" x14ac:dyDescent="0.2">
      <c r="A4311" s="7">
        <v>44246.440925925926</v>
      </c>
      <c r="B4311" s="1" t="s">
        <v>14594</v>
      </c>
      <c r="C4311" s="1" t="s">
        <v>14595</v>
      </c>
      <c r="D4311" s="1" t="s">
        <v>1621</v>
      </c>
      <c r="E4311" s="1" t="s">
        <v>14596</v>
      </c>
      <c r="F4311" s="7">
        <v>44246</v>
      </c>
      <c r="G4311" s="1" t="s">
        <v>1286</v>
      </c>
      <c r="H4311" s="5">
        <v>11727332.5</v>
      </c>
      <c r="I4311" s="1">
        <v>201</v>
      </c>
      <c r="J4311" s="1" t="s">
        <v>1289</v>
      </c>
      <c r="K4311" s="1" t="s">
        <v>12705</v>
      </c>
      <c r="L4311" s="1">
        <v>2</v>
      </c>
      <c r="M4311" s="1" t="s">
        <v>1647</v>
      </c>
      <c r="N4311" s="1" t="s">
        <v>11230</v>
      </c>
      <c r="O4311" s="1">
        <v>138785</v>
      </c>
      <c r="P4311" s="1" t="s">
        <v>11231</v>
      </c>
      <c r="Q4311" s="1">
        <v>84.5</v>
      </c>
      <c r="R4311" s="1" t="str">
        <f>IFERROR(VLOOKUP(K4311,Proveedores!$A$2:$B$500,2,0),"Agregar")</f>
        <v>DROGUERIA DEL SUD S.A.</v>
      </c>
      <c r="S4311" s="5">
        <f t="shared" si="67"/>
        <v>11727332.5</v>
      </c>
    </row>
    <row r="4312" spans="1:19" x14ac:dyDescent="0.2">
      <c r="A4312" s="7">
        <v>44247.662557870368</v>
      </c>
      <c r="B4312" s="1" t="s">
        <v>14597</v>
      </c>
      <c r="C4312" s="1" t="s">
        <v>14598</v>
      </c>
      <c r="D4312" s="1" t="s">
        <v>1621</v>
      </c>
      <c r="E4312" s="1" t="s">
        <v>14599</v>
      </c>
      <c r="F4312" s="7">
        <v>44246</v>
      </c>
      <c r="G4312" s="1" t="s">
        <v>1435</v>
      </c>
      <c r="H4312" s="5">
        <v>106680000</v>
      </c>
      <c r="I4312" s="1" t="s">
        <v>14599</v>
      </c>
      <c r="J4312" s="1" t="s">
        <v>1440</v>
      </c>
      <c r="K4312" s="1" t="s">
        <v>1441</v>
      </c>
      <c r="L4312" s="1" t="s">
        <v>14203</v>
      </c>
      <c r="M4312" s="1" t="s">
        <v>5010</v>
      </c>
      <c r="N4312" s="1" t="s">
        <v>14600</v>
      </c>
      <c r="O4312" s="1" t="s">
        <v>14601</v>
      </c>
      <c r="P4312" s="1" t="s">
        <v>1892</v>
      </c>
      <c r="Q4312" s="1">
        <v>106680000</v>
      </c>
      <c r="R4312" s="1" t="str">
        <f>IFERROR(VLOOKUP(K4312,Proveedores!$A$2:$B$500,2,0),"Agregar")</f>
        <v>LECTUS S.A.</v>
      </c>
      <c r="S4312" s="5" t="e">
        <f t="shared" si="67"/>
        <v>#VALUE!</v>
      </c>
    </row>
    <row r="4313" spans="1:19" x14ac:dyDescent="0.2">
      <c r="A4313" s="7">
        <v>44249.837824074071</v>
      </c>
      <c r="B4313" s="1" t="s">
        <v>14602</v>
      </c>
      <c r="C4313" s="1" t="s">
        <v>14603</v>
      </c>
      <c r="D4313" s="1" t="s">
        <v>1621</v>
      </c>
      <c r="E4313" s="1" t="s">
        <v>14604</v>
      </c>
      <c r="F4313" s="7">
        <v>44225</v>
      </c>
      <c r="G4313" s="1" t="s">
        <v>11432</v>
      </c>
      <c r="H4313" s="5">
        <v>571780</v>
      </c>
      <c r="I4313" s="1">
        <v>1</v>
      </c>
      <c r="K4313" s="1" t="s">
        <v>9025</v>
      </c>
      <c r="L4313" s="1">
        <v>10</v>
      </c>
      <c r="M4313" s="1">
        <v>10</v>
      </c>
      <c r="N4313" s="1" t="s">
        <v>8882</v>
      </c>
      <c r="O4313" s="1">
        <v>2260</v>
      </c>
      <c r="P4313" s="1">
        <v>1</v>
      </c>
      <c r="Q4313" s="1">
        <v>253</v>
      </c>
      <c r="R4313" s="1" t="str">
        <f>IFERROR(VLOOKUP(K4313,Proveedores!$A$2:$B$500,2,0),"Agregar")</f>
        <v xml:space="preserve">Corporacion Rio Lujan S.A. </v>
      </c>
      <c r="S4313" s="5">
        <f t="shared" si="67"/>
        <v>571780</v>
      </c>
    </row>
    <row r="4314" spans="1:19" x14ac:dyDescent="0.2">
      <c r="A4314" s="7">
        <v>44249.841481481482</v>
      </c>
      <c r="B4314" s="1" t="s">
        <v>14605</v>
      </c>
      <c r="C4314" s="1" t="s">
        <v>14606</v>
      </c>
      <c r="D4314" s="1" t="s">
        <v>1621</v>
      </c>
      <c r="E4314" s="1" t="s">
        <v>14607</v>
      </c>
      <c r="F4314" s="7">
        <v>44229</v>
      </c>
      <c r="G4314" s="1" t="s">
        <v>11432</v>
      </c>
      <c r="H4314" s="5">
        <v>1575000</v>
      </c>
      <c r="I4314" s="1">
        <v>1</v>
      </c>
      <c r="K4314" s="1" t="s">
        <v>9025</v>
      </c>
      <c r="L4314" s="1">
        <v>2</v>
      </c>
      <c r="M4314" s="1">
        <v>2</v>
      </c>
      <c r="N4314" s="1" t="s">
        <v>14352</v>
      </c>
      <c r="O4314" s="1">
        <v>9000</v>
      </c>
      <c r="P4314" s="1">
        <v>1</v>
      </c>
      <c r="Q4314" s="1">
        <v>175</v>
      </c>
      <c r="R4314" s="1" t="str">
        <f>IFERROR(VLOOKUP(K4314,Proveedores!$A$2:$B$500,2,0),"Agregar")</f>
        <v xml:space="preserve">Corporacion Rio Lujan S.A. </v>
      </c>
      <c r="S4314" s="5">
        <f t="shared" si="67"/>
        <v>1575000</v>
      </c>
    </row>
    <row r="4315" spans="1:19" x14ac:dyDescent="0.2">
      <c r="A4315" s="7">
        <v>44250.421180555553</v>
      </c>
      <c r="B4315" s="1" t="s">
        <v>14608</v>
      </c>
      <c r="C4315" s="1" t="s">
        <v>14609</v>
      </c>
      <c r="D4315" s="1" t="s">
        <v>1621</v>
      </c>
      <c r="E4315" s="1" t="s">
        <v>14610</v>
      </c>
      <c r="F4315" s="7">
        <v>44246</v>
      </c>
      <c r="G4315" s="1" t="s">
        <v>1433</v>
      </c>
      <c r="H4315" s="5">
        <v>13349364</v>
      </c>
      <c r="I4315" s="1">
        <v>202</v>
      </c>
      <c r="J4315" s="1" t="s">
        <v>1434</v>
      </c>
      <c r="K4315" s="1" t="s">
        <v>1392</v>
      </c>
      <c r="L4315" s="1">
        <v>1</v>
      </c>
      <c r="M4315" s="1" t="s">
        <v>14347</v>
      </c>
      <c r="N4315" s="1" t="s">
        <v>14611</v>
      </c>
      <c r="O4315" s="1">
        <v>45717</v>
      </c>
      <c r="P4315" s="1">
        <v>100</v>
      </c>
      <c r="Q4315" s="1">
        <v>292</v>
      </c>
      <c r="R4315" s="1" t="str">
        <f>IFERROR(VLOOKUP(K4315,Proveedores!$A$2:$B$500,2,0),"Agregar")</f>
        <v>PROPATO HNOS S.A.I.C.</v>
      </c>
      <c r="S4315" s="5">
        <f t="shared" si="67"/>
        <v>13349364</v>
      </c>
    </row>
    <row r="4316" spans="1:19" x14ac:dyDescent="0.2">
      <c r="A4316" s="7">
        <v>44250.448576388888</v>
      </c>
      <c r="B4316" s="1" t="s">
        <v>14612</v>
      </c>
      <c r="C4316" s="1" t="s">
        <v>14613</v>
      </c>
      <c r="D4316" s="1" t="s">
        <v>1621</v>
      </c>
      <c r="E4316" s="1" t="s">
        <v>14614</v>
      </c>
      <c r="F4316" s="7">
        <v>44244</v>
      </c>
      <c r="G4316" s="1" t="s">
        <v>1362</v>
      </c>
      <c r="H4316" s="5">
        <v>8593376.4000000004</v>
      </c>
      <c r="I4316" s="1">
        <v>219124</v>
      </c>
      <c r="J4316" s="1" t="s">
        <v>1363</v>
      </c>
      <c r="K4316" s="1" t="s">
        <v>737</v>
      </c>
      <c r="L4316" s="1">
        <v>1</v>
      </c>
      <c r="M4316" s="1">
        <v>501690</v>
      </c>
      <c r="N4316" s="1" t="s">
        <v>2958</v>
      </c>
      <c r="O4316" s="1">
        <v>72702</v>
      </c>
      <c r="P4316" s="1">
        <v>1</v>
      </c>
      <c r="Q4316" s="1">
        <v>118.2</v>
      </c>
      <c r="R4316" s="1" t="str">
        <f>IFERROR(VLOOKUP(K4316,Proveedores!$A$2:$B$500,2,0),"Agregar")</f>
        <v xml:space="preserve">KLONAL SRL </v>
      </c>
      <c r="S4316" s="5">
        <f t="shared" si="67"/>
        <v>8593376.4000000004</v>
      </c>
    </row>
    <row r="4317" spans="1:19" x14ac:dyDescent="0.2">
      <c r="A4317" s="7">
        <v>44250.455370370371</v>
      </c>
      <c r="B4317" s="1" t="s">
        <v>14615</v>
      </c>
      <c r="C4317" s="1" t="s">
        <v>14616</v>
      </c>
      <c r="D4317" s="1" t="s">
        <v>1621</v>
      </c>
      <c r="E4317" s="1" t="s">
        <v>14617</v>
      </c>
      <c r="F4317" s="7">
        <v>44246</v>
      </c>
      <c r="G4317" s="1" t="s">
        <v>1362</v>
      </c>
      <c r="H4317" s="5">
        <v>3490990.8</v>
      </c>
      <c r="I4317" s="1">
        <v>219088</v>
      </c>
      <c r="J4317" s="1" t="s">
        <v>1363</v>
      </c>
      <c r="K4317" s="1" t="s">
        <v>737</v>
      </c>
      <c r="L4317" s="1">
        <v>4</v>
      </c>
      <c r="M4317" s="1">
        <v>500550</v>
      </c>
      <c r="N4317" s="1" t="s">
        <v>14249</v>
      </c>
      <c r="O4317" s="1">
        <v>43692</v>
      </c>
      <c r="P4317" s="1">
        <v>1</v>
      </c>
      <c r="Q4317" s="1">
        <v>79.900000000000006</v>
      </c>
      <c r="R4317" s="1" t="str">
        <f>IFERROR(VLOOKUP(K4317,Proveedores!$A$2:$B$500,2,0),"Agregar")</f>
        <v xml:space="preserve">KLONAL SRL </v>
      </c>
      <c r="S4317" s="5">
        <f t="shared" si="67"/>
        <v>3490990.8000000003</v>
      </c>
    </row>
    <row r="4318" spans="1:19" x14ac:dyDescent="0.2">
      <c r="A4318" s="7">
        <v>44250.503113425926</v>
      </c>
      <c r="B4318" s="1" t="s">
        <v>14618</v>
      </c>
      <c r="C4318" s="1" t="s">
        <v>14619</v>
      </c>
      <c r="D4318" s="1" t="s">
        <v>1621</v>
      </c>
      <c r="E4318" s="1" t="s">
        <v>14620</v>
      </c>
      <c r="F4318" s="7">
        <v>44232</v>
      </c>
      <c r="G4318" s="1" t="s">
        <v>1331</v>
      </c>
      <c r="H4318" s="5">
        <v>10499702.4</v>
      </c>
      <c r="I4318" s="1">
        <v>203</v>
      </c>
      <c r="J4318" s="1" t="s">
        <v>1336</v>
      </c>
      <c r="K4318" s="1" t="s">
        <v>334</v>
      </c>
      <c r="L4318" s="1">
        <v>2</v>
      </c>
      <c r="M4318" s="1" t="s">
        <v>7605</v>
      </c>
      <c r="N4318" s="1" t="s">
        <v>9733</v>
      </c>
      <c r="O4318" s="1">
        <v>4000</v>
      </c>
      <c r="P4318" s="1" t="s">
        <v>3246</v>
      </c>
      <c r="Q4318" s="1">
        <v>2624.93</v>
      </c>
      <c r="R4318" s="1" t="str">
        <f>IFERROR(VLOOKUP(K4318,Proveedores!$A$2:$B$500,2,0),"Agregar")</f>
        <v>ROFINA SAICF</v>
      </c>
      <c r="S4318" s="5">
        <f t="shared" si="67"/>
        <v>10499720</v>
      </c>
    </row>
    <row r="4319" spans="1:19" x14ac:dyDescent="0.2">
      <c r="A4319" s="7">
        <v>44250.749340277776</v>
      </c>
      <c r="B4319" s="1" t="s">
        <v>14621</v>
      </c>
      <c r="C4319" s="1" t="s">
        <v>14622</v>
      </c>
      <c r="D4319" s="1" t="s">
        <v>1621</v>
      </c>
      <c r="E4319" s="1" t="s">
        <v>14623</v>
      </c>
      <c r="F4319" s="7">
        <v>44243</v>
      </c>
      <c r="G4319" s="1" t="s">
        <v>601</v>
      </c>
      <c r="H4319" s="5">
        <v>336527.14</v>
      </c>
      <c r="I4319" s="1" t="s">
        <v>14624</v>
      </c>
      <c r="J4319" s="1" t="s">
        <v>602</v>
      </c>
      <c r="K4319" s="1" t="s">
        <v>12282</v>
      </c>
      <c r="L4319" s="1">
        <v>1</v>
      </c>
      <c r="M4319" s="1">
        <v>401200</v>
      </c>
      <c r="N4319" s="1" t="s">
        <v>12283</v>
      </c>
      <c r="O4319" s="1">
        <v>3807.99</v>
      </c>
      <c r="P4319" s="1" t="s">
        <v>12284</v>
      </c>
      <c r="Q4319" s="1">
        <v>55.616871000000003</v>
      </c>
      <c r="R4319" s="1" t="str">
        <f>IFERROR(VLOOKUP(K4319,Proveedores!$A$2:$B$500,2,0),"Agregar")</f>
        <v>YPF S.A.</v>
      </c>
      <c r="S4319" s="5">
        <f t="shared" si="67"/>
        <v>211788.48859928999</v>
      </c>
    </row>
    <row r="4320" spans="1:19" x14ac:dyDescent="0.2">
      <c r="A4320" s="7">
        <v>44250.749340277776</v>
      </c>
      <c r="B4320" s="1" t="s">
        <v>14621</v>
      </c>
      <c r="C4320" s="1" t="s">
        <v>14622</v>
      </c>
      <c r="D4320" s="1" t="s">
        <v>1621</v>
      </c>
      <c r="E4320" s="1" t="s">
        <v>14623</v>
      </c>
      <c r="F4320" s="7">
        <v>44243</v>
      </c>
      <c r="G4320" s="1" t="s">
        <v>601</v>
      </c>
      <c r="H4320" s="5">
        <v>336527.14</v>
      </c>
      <c r="I4320" s="1" t="s">
        <v>14624</v>
      </c>
      <c r="J4320" s="1" t="s">
        <v>602</v>
      </c>
      <c r="K4320" s="1" t="s">
        <v>12282</v>
      </c>
      <c r="L4320" s="1">
        <v>2</v>
      </c>
      <c r="M4320" s="1">
        <v>406900</v>
      </c>
      <c r="N4320" s="1" t="s">
        <v>12722</v>
      </c>
      <c r="O4320" s="1">
        <v>1040.04</v>
      </c>
      <c r="P4320" s="1" t="s">
        <v>12284</v>
      </c>
      <c r="Q4320" s="1">
        <v>60.068094000000002</v>
      </c>
      <c r="R4320" s="1" t="str">
        <f>IFERROR(VLOOKUP(K4320,Proveedores!$A$2:$B$500,2,0),"Agregar")</f>
        <v>YPF S.A.</v>
      </c>
      <c r="S4320" s="5">
        <f t="shared" si="67"/>
        <v>62473.22048376</v>
      </c>
    </row>
    <row r="4321" spans="1:19" x14ac:dyDescent="0.2">
      <c r="A4321" s="7">
        <v>44250.948472222219</v>
      </c>
      <c r="B4321" s="1" t="s">
        <v>14625</v>
      </c>
      <c r="C4321" s="1" t="s">
        <v>14626</v>
      </c>
      <c r="D4321" s="1" t="s">
        <v>1621</v>
      </c>
      <c r="E4321" s="1" t="s">
        <v>14627</v>
      </c>
      <c r="F4321" s="7">
        <v>44246</v>
      </c>
      <c r="G4321" s="1" t="s">
        <v>1159</v>
      </c>
      <c r="H4321" s="5">
        <v>10524940.32</v>
      </c>
      <c r="I4321" s="1">
        <v>0</v>
      </c>
      <c r="J4321" s="1" t="s">
        <v>1160</v>
      </c>
      <c r="K4321" s="1" t="s">
        <v>4384</v>
      </c>
      <c r="L4321" s="1">
        <v>1</v>
      </c>
      <c r="M4321" s="1" t="s">
        <v>14628</v>
      </c>
      <c r="N4321" s="1" t="s">
        <v>14119</v>
      </c>
      <c r="O4321" s="1">
        <v>4926</v>
      </c>
      <c r="P4321" s="1" t="s">
        <v>2010</v>
      </c>
      <c r="Q4321" s="1">
        <v>96.48</v>
      </c>
      <c r="R4321" s="1" t="str">
        <f>IFERROR(VLOOKUP(K4321,Proveedores!$A$2:$B$500,2,0),"Agregar")</f>
        <v>BIODIAGNOSTICO S.A.</v>
      </c>
      <c r="S4321" s="5">
        <f t="shared" si="67"/>
        <v>475260.48000000004</v>
      </c>
    </row>
    <row r="4322" spans="1:19" x14ac:dyDescent="0.2">
      <c r="A4322" s="7">
        <v>44250.948472222219</v>
      </c>
      <c r="B4322" s="1" t="s">
        <v>14625</v>
      </c>
      <c r="C4322" s="1" t="s">
        <v>14626</v>
      </c>
      <c r="D4322" s="1" t="s">
        <v>1621</v>
      </c>
      <c r="E4322" s="1" t="s">
        <v>14627</v>
      </c>
      <c r="F4322" s="7">
        <v>44246</v>
      </c>
      <c r="G4322" s="1" t="s">
        <v>1159</v>
      </c>
      <c r="H4322" s="5">
        <v>10524940.32</v>
      </c>
      <c r="I4322" s="1">
        <v>0</v>
      </c>
      <c r="J4322" s="1" t="s">
        <v>1160</v>
      </c>
      <c r="K4322" s="1" t="s">
        <v>4384</v>
      </c>
      <c r="L4322" s="1">
        <v>2</v>
      </c>
      <c r="M4322" s="1" t="s">
        <v>14629</v>
      </c>
      <c r="N4322" s="1" t="s">
        <v>14121</v>
      </c>
      <c r="O4322" s="1">
        <v>12414</v>
      </c>
      <c r="P4322" s="1" t="s">
        <v>2010</v>
      </c>
      <c r="Q4322" s="1">
        <v>142.30000000000001</v>
      </c>
      <c r="R4322" s="1" t="str">
        <f>IFERROR(VLOOKUP(K4322,Proveedores!$A$2:$B$500,2,0),"Agregar")</f>
        <v>BIODIAGNOSTICO S.A.</v>
      </c>
      <c r="S4322" s="5">
        <f t="shared" si="67"/>
        <v>1766512.2000000002</v>
      </c>
    </row>
    <row r="4323" spans="1:19" x14ac:dyDescent="0.2">
      <c r="A4323" s="7">
        <v>44250.948472222219</v>
      </c>
      <c r="B4323" s="1" t="s">
        <v>14625</v>
      </c>
      <c r="C4323" s="1" t="s">
        <v>14626</v>
      </c>
      <c r="D4323" s="1" t="s">
        <v>1621</v>
      </c>
      <c r="E4323" s="1" t="s">
        <v>14627</v>
      </c>
      <c r="F4323" s="7">
        <v>44246</v>
      </c>
      <c r="G4323" s="1" t="s">
        <v>1159</v>
      </c>
      <c r="H4323" s="5">
        <v>10524940.32</v>
      </c>
      <c r="I4323" s="1">
        <v>0</v>
      </c>
      <c r="J4323" s="1" t="s">
        <v>1160</v>
      </c>
      <c r="K4323" s="1" t="s">
        <v>4384</v>
      </c>
      <c r="L4323" s="1">
        <v>3</v>
      </c>
      <c r="M4323" s="1" t="s">
        <v>14630</v>
      </c>
      <c r="N4323" s="1" t="s">
        <v>14123</v>
      </c>
      <c r="O4323" s="1">
        <v>12414</v>
      </c>
      <c r="P4323" s="1" t="s">
        <v>2010</v>
      </c>
      <c r="Q4323" s="1">
        <v>160.57</v>
      </c>
      <c r="R4323" s="1" t="str">
        <f>IFERROR(VLOOKUP(K4323,Proveedores!$A$2:$B$500,2,0),"Agregar")</f>
        <v>BIODIAGNOSTICO S.A.</v>
      </c>
      <c r="S4323" s="5">
        <f t="shared" si="67"/>
        <v>1993315.98</v>
      </c>
    </row>
    <row r="4324" spans="1:19" x14ac:dyDescent="0.2">
      <c r="A4324" s="7">
        <v>44250.948472222219</v>
      </c>
      <c r="B4324" s="1" t="s">
        <v>14625</v>
      </c>
      <c r="C4324" s="1" t="s">
        <v>14626</v>
      </c>
      <c r="D4324" s="1" t="s">
        <v>1621</v>
      </c>
      <c r="E4324" s="1" t="s">
        <v>14627</v>
      </c>
      <c r="F4324" s="7">
        <v>44246</v>
      </c>
      <c r="G4324" s="1" t="s">
        <v>1159</v>
      </c>
      <c r="H4324" s="5">
        <v>10524940.32</v>
      </c>
      <c r="I4324" s="1">
        <v>0</v>
      </c>
      <c r="J4324" s="1" t="s">
        <v>1160</v>
      </c>
      <c r="K4324" s="1" t="s">
        <v>4384</v>
      </c>
      <c r="L4324" s="1">
        <v>4</v>
      </c>
      <c r="M4324" s="1" t="s">
        <v>14631</v>
      </c>
      <c r="N4324" s="1" t="s">
        <v>14125</v>
      </c>
      <c r="O4324" s="1">
        <v>12702</v>
      </c>
      <c r="P4324" s="1" t="s">
        <v>2010</v>
      </c>
      <c r="Q4324" s="1">
        <v>137.13</v>
      </c>
      <c r="R4324" s="1" t="str">
        <f>IFERROR(VLOOKUP(K4324,Proveedores!$A$2:$B$500,2,0),"Agregar")</f>
        <v>BIODIAGNOSTICO S.A.</v>
      </c>
      <c r="S4324" s="5">
        <f t="shared" si="67"/>
        <v>1741825.26</v>
      </c>
    </row>
    <row r="4325" spans="1:19" x14ac:dyDescent="0.2">
      <c r="A4325" s="7">
        <v>44250.948472222219</v>
      </c>
      <c r="B4325" s="1" t="s">
        <v>14625</v>
      </c>
      <c r="C4325" s="1" t="s">
        <v>14626</v>
      </c>
      <c r="D4325" s="1" t="s">
        <v>1621</v>
      </c>
      <c r="E4325" s="1" t="s">
        <v>14627</v>
      </c>
      <c r="F4325" s="7">
        <v>44246</v>
      </c>
      <c r="G4325" s="1" t="s">
        <v>1159</v>
      </c>
      <c r="H4325" s="5">
        <v>10524940.32</v>
      </c>
      <c r="I4325" s="1">
        <v>0</v>
      </c>
      <c r="J4325" s="1" t="s">
        <v>1160</v>
      </c>
      <c r="K4325" s="1" t="s">
        <v>4384</v>
      </c>
      <c r="L4325" s="1">
        <v>5</v>
      </c>
      <c r="M4325" s="1" t="s">
        <v>14632</v>
      </c>
      <c r="N4325" s="1" t="s">
        <v>14127</v>
      </c>
      <c r="O4325" s="1">
        <v>12990</v>
      </c>
      <c r="P4325" s="1" t="s">
        <v>2010</v>
      </c>
      <c r="Q4325" s="1">
        <v>166.44</v>
      </c>
      <c r="R4325" s="1" t="str">
        <f>IFERROR(VLOOKUP(K4325,Proveedores!$A$2:$B$500,2,0),"Agregar")</f>
        <v>BIODIAGNOSTICO S.A.</v>
      </c>
      <c r="S4325" s="5">
        <f t="shared" si="67"/>
        <v>2162055.6</v>
      </c>
    </row>
    <row r="4326" spans="1:19" x14ac:dyDescent="0.2">
      <c r="A4326" s="7">
        <v>44250.948472222219</v>
      </c>
      <c r="B4326" s="1" t="s">
        <v>14625</v>
      </c>
      <c r="C4326" s="1" t="s">
        <v>14626</v>
      </c>
      <c r="D4326" s="1" t="s">
        <v>1621</v>
      </c>
      <c r="E4326" s="1" t="s">
        <v>14627</v>
      </c>
      <c r="F4326" s="7">
        <v>44246</v>
      </c>
      <c r="G4326" s="1" t="s">
        <v>1159</v>
      </c>
      <c r="H4326" s="5">
        <v>10524940.32</v>
      </c>
      <c r="I4326" s="1">
        <v>0</v>
      </c>
      <c r="J4326" s="1" t="s">
        <v>1160</v>
      </c>
      <c r="K4326" s="1" t="s">
        <v>4384</v>
      </c>
      <c r="L4326" s="1">
        <v>6</v>
      </c>
      <c r="M4326" s="1" t="s">
        <v>14633</v>
      </c>
      <c r="N4326" s="1" t="s">
        <v>14129</v>
      </c>
      <c r="O4326" s="1">
        <v>12414</v>
      </c>
      <c r="P4326" s="1" t="s">
        <v>2010</v>
      </c>
      <c r="Q4326" s="1">
        <v>192.2</v>
      </c>
      <c r="R4326" s="1" t="str">
        <f>IFERROR(VLOOKUP(K4326,Proveedores!$A$2:$B$500,2,0),"Agregar")</f>
        <v>BIODIAGNOSTICO S.A.</v>
      </c>
      <c r="S4326" s="5">
        <f t="shared" si="67"/>
        <v>2385970.7999999998</v>
      </c>
    </row>
    <row r="4327" spans="1:19" x14ac:dyDescent="0.2">
      <c r="A4327" s="7">
        <v>44250.99560185185</v>
      </c>
      <c r="B4327" s="1" t="s">
        <v>14634</v>
      </c>
      <c r="C4327" s="1" t="s">
        <v>14635</v>
      </c>
      <c r="D4327" s="1" t="s">
        <v>1621</v>
      </c>
      <c r="E4327" s="1" t="s">
        <v>14636</v>
      </c>
      <c r="F4327" s="7">
        <v>44246</v>
      </c>
      <c r="G4327" s="1" t="s">
        <v>1159</v>
      </c>
      <c r="H4327" s="5">
        <v>5835110.4000000004</v>
      </c>
      <c r="I4327" s="1">
        <v>0</v>
      </c>
      <c r="J4327" s="1" t="s">
        <v>1160</v>
      </c>
      <c r="K4327" s="1" t="s">
        <v>4384</v>
      </c>
      <c r="L4327" s="1">
        <v>1</v>
      </c>
      <c r="M4327" s="1" t="s">
        <v>14637</v>
      </c>
      <c r="N4327" s="1" t="s">
        <v>14119</v>
      </c>
      <c r="O4327" s="1">
        <v>60480</v>
      </c>
      <c r="P4327" s="1" t="s">
        <v>2010</v>
      </c>
      <c r="Q4327" s="1">
        <v>96.48</v>
      </c>
      <c r="R4327" s="1" t="str">
        <f>IFERROR(VLOOKUP(K4327,Proveedores!$A$2:$B$500,2,0),"Agregar")</f>
        <v>BIODIAGNOSTICO S.A.</v>
      </c>
      <c r="S4327" s="5">
        <f t="shared" si="67"/>
        <v>5835110.4000000004</v>
      </c>
    </row>
    <row r="4328" spans="1:19" x14ac:dyDescent="0.2">
      <c r="A4328" s="7">
        <v>44251.381203703706</v>
      </c>
      <c r="B4328" s="1" t="s">
        <v>14638</v>
      </c>
      <c r="C4328" s="1" t="s">
        <v>14639</v>
      </c>
      <c r="D4328" s="1" t="s">
        <v>1621</v>
      </c>
      <c r="E4328" s="1" t="s">
        <v>14640</v>
      </c>
      <c r="F4328" s="7">
        <v>44251</v>
      </c>
      <c r="G4328" s="1" t="s">
        <v>1286</v>
      </c>
      <c r="H4328" s="5">
        <v>11748711</v>
      </c>
      <c r="I4328" s="1">
        <v>219</v>
      </c>
      <c r="J4328" s="1" t="s">
        <v>1289</v>
      </c>
      <c r="K4328" s="1" t="s">
        <v>12705</v>
      </c>
      <c r="L4328" s="1">
        <v>2</v>
      </c>
      <c r="M4328" s="1" t="s">
        <v>1647</v>
      </c>
      <c r="N4328" s="1" t="s">
        <v>11230</v>
      </c>
      <c r="O4328" s="1">
        <v>139038</v>
      </c>
      <c r="P4328" s="1" t="s">
        <v>11231</v>
      </c>
      <c r="Q4328" s="1">
        <v>84.5</v>
      </c>
      <c r="R4328" s="1" t="str">
        <f>IFERROR(VLOOKUP(K4328,Proveedores!$A$2:$B$500,2,0),"Agregar")</f>
        <v>DROGUERIA DEL SUD S.A.</v>
      </c>
      <c r="S4328" s="5">
        <f t="shared" si="67"/>
        <v>11748711</v>
      </c>
    </row>
    <row r="4329" spans="1:19" x14ac:dyDescent="0.2">
      <c r="A4329" s="7">
        <v>44251.764803240738</v>
      </c>
      <c r="B4329" s="1" t="s">
        <v>14641</v>
      </c>
      <c r="C4329" s="1" t="s">
        <v>14642</v>
      </c>
      <c r="D4329" s="1" t="s">
        <v>1713</v>
      </c>
      <c r="E4329" s="1" t="s">
        <v>14643</v>
      </c>
      <c r="F4329" s="7">
        <v>44176</v>
      </c>
      <c r="G4329" s="1" t="s">
        <v>1173</v>
      </c>
      <c r="H4329" s="5">
        <v>1.52</v>
      </c>
      <c r="I4329" s="1">
        <v>1817</v>
      </c>
      <c r="J4329" s="1" t="s">
        <v>1174</v>
      </c>
      <c r="K4329" s="1" t="s">
        <v>177</v>
      </c>
      <c r="L4329" s="1">
        <v>1</v>
      </c>
      <c r="M4329" s="1" t="s">
        <v>14644</v>
      </c>
      <c r="N4329" s="1" t="s">
        <v>14645</v>
      </c>
      <c r="O4329" s="1">
        <v>386</v>
      </c>
      <c r="P4329" s="1" t="s">
        <v>4849</v>
      </c>
      <c r="Q4329" s="1">
        <v>77462</v>
      </c>
      <c r="R4329" s="1" t="str">
        <f>IFERROR(VLOOKUP(K4329,Proveedores!$A$2:$B$500,2,0),"Agregar")</f>
        <v>NOVARTIS ARGENTINA SA</v>
      </c>
      <c r="S4329" s="5">
        <f t="shared" si="67"/>
        <v>29900332</v>
      </c>
    </row>
    <row r="4330" spans="1:19" x14ac:dyDescent="0.2">
      <c r="A4330" s="7">
        <v>44251.771365740744</v>
      </c>
      <c r="B4330" s="1" t="s">
        <v>14646</v>
      </c>
      <c r="C4330" s="1" t="s">
        <v>14647</v>
      </c>
      <c r="D4330" s="1" t="s">
        <v>1713</v>
      </c>
      <c r="E4330" s="1" t="s">
        <v>14648</v>
      </c>
      <c r="F4330" s="7">
        <v>44176</v>
      </c>
      <c r="G4330" s="1" t="s">
        <v>1173</v>
      </c>
      <c r="H4330" s="5">
        <v>2.2999999999999998</v>
      </c>
      <c r="I4330" s="1">
        <v>2367</v>
      </c>
      <c r="J4330" s="1" t="s">
        <v>1174</v>
      </c>
      <c r="K4330" s="1" t="s">
        <v>177</v>
      </c>
      <c r="L4330" s="1">
        <v>1</v>
      </c>
      <c r="M4330" s="1" t="s">
        <v>14644</v>
      </c>
      <c r="N4330" s="1" t="s">
        <v>14645</v>
      </c>
      <c r="O4330" s="1">
        <v>386</v>
      </c>
      <c r="P4330" s="1" t="s">
        <v>4849</v>
      </c>
      <c r="Q4330" s="1">
        <v>77462</v>
      </c>
      <c r="R4330" s="1" t="str">
        <f>IFERROR(VLOOKUP(K4330,Proveedores!$A$2:$B$500,2,0),"Agregar")</f>
        <v>NOVARTIS ARGENTINA SA</v>
      </c>
      <c r="S4330" s="5">
        <f t="shared" si="67"/>
        <v>29900332</v>
      </c>
    </row>
    <row r="4331" spans="1:19" x14ac:dyDescent="0.2">
      <c r="A4331" s="7">
        <v>44252</v>
      </c>
      <c r="B4331" s="1" t="s">
        <v>14649</v>
      </c>
      <c r="C4331" s="1" t="s">
        <v>14650</v>
      </c>
      <c r="D4331" s="1" t="s">
        <v>1621</v>
      </c>
      <c r="E4331" s="1" t="s">
        <v>14651</v>
      </c>
      <c r="F4331" s="7" t="s">
        <v>14652</v>
      </c>
      <c r="G4331" s="1" t="s">
        <v>692</v>
      </c>
      <c r="H4331" s="5">
        <v>1539840</v>
      </c>
      <c r="I4331" s="1">
        <v>150</v>
      </c>
      <c r="J4331" s="1" t="s">
        <v>1260</v>
      </c>
      <c r="K4331" s="1" t="s">
        <v>702</v>
      </c>
      <c r="L4331" s="1">
        <v>25</v>
      </c>
      <c r="M4331" s="1">
        <v>3002212</v>
      </c>
      <c r="N4331" s="1" t="s">
        <v>7201</v>
      </c>
      <c r="O4331" s="1">
        <v>19248</v>
      </c>
      <c r="P4331" s="1" t="s">
        <v>7187</v>
      </c>
      <c r="Q4331" s="1">
        <v>80</v>
      </c>
      <c r="R4331" s="1" t="str">
        <f>IFERROR(VLOOKUP(K4331,Proveedores!$A$2:$B$500,2,0),"Agregar")</f>
        <v>SAVANT PHARM S.A.</v>
      </c>
      <c r="S4331" s="5">
        <f t="shared" si="67"/>
        <v>1539840</v>
      </c>
    </row>
    <row r="4332" spans="1:19" x14ac:dyDescent="0.2">
      <c r="A4332" s="7">
        <v>44252</v>
      </c>
      <c r="B4332" s="1" t="s">
        <v>14653</v>
      </c>
      <c r="C4332" s="1" t="s">
        <v>14654</v>
      </c>
      <c r="D4332" s="1" t="s">
        <v>1621</v>
      </c>
      <c r="E4332" s="1" t="s">
        <v>14655</v>
      </c>
      <c r="F4332" s="7" t="s">
        <v>14656</v>
      </c>
      <c r="G4332" s="1" t="s">
        <v>692</v>
      </c>
      <c r="H4332" s="5">
        <v>2318725.92</v>
      </c>
      <c r="I4332" s="1">
        <v>30</v>
      </c>
      <c r="J4332" s="1" t="s">
        <v>1261</v>
      </c>
      <c r="K4332" s="1" t="s">
        <v>620</v>
      </c>
      <c r="L4332" s="1">
        <v>5</v>
      </c>
      <c r="M4332" s="1" t="s">
        <v>5459</v>
      </c>
      <c r="N4332" s="1" t="s">
        <v>5460</v>
      </c>
      <c r="O4332" s="1">
        <v>581280</v>
      </c>
      <c r="P4332" s="1" t="s">
        <v>3482</v>
      </c>
      <c r="Q4332" s="1">
        <v>3.9889999999999999</v>
      </c>
      <c r="R4332" s="1" t="str">
        <f>IFERROR(VLOOKUP(K4332,Proveedores!$A$2:$B$500,2,0),"Agregar")</f>
        <v>PHARMOS S.A.</v>
      </c>
      <c r="S4332" s="5">
        <f t="shared" si="67"/>
        <v>2318725.92</v>
      </c>
    </row>
    <row r="4333" spans="1:19" x14ac:dyDescent="0.2">
      <c r="A4333" s="7">
        <v>44252</v>
      </c>
      <c r="B4333" s="1" t="s">
        <v>14657</v>
      </c>
      <c r="C4333" s="1" t="s">
        <v>14658</v>
      </c>
      <c r="D4333" s="1" t="s">
        <v>1621</v>
      </c>
      <c r="E4333" s="1" t="s">
        <v>14659</v>
      </c>
      <c r="F4333" s="7" t="s">
        <v>14660</v>
      </c>
      <c r="G4333" s="1" t="s">
        <v>794</v>
      </c>
      <c r="H4333" s="5">
        <v>9098.6</v>
      </c>
      <c r="I4333" s="1" t="s">
        <v>10027</v>
      </c>
      <c r="J4333" s="1" t="s">
        <v>795</v>
      </c>
      <c r="K4333" s="1" t="s">
        <v>10648</v>
      </c>
      <c r="L4333" s="1">
        <v>2</v>
      </c>
      <c r="M4333" s="1" t="s">
        <v>10649</v>
      </c>
      <c r="N4333" s="1" t="s">
        <v>8221</v>
      </c>
      <c r="O4333" s="1">
        <v>6000</v>
      </c>
      <c r="P4333" s="1" t="s">
        <v>1665</v>
      </c>
      <c r="Q4333" s="1">
        <v>1516.43</v>
      </c>
      <c r="R4333" s="1" t="str">
        <f>IFERROR(VLOOKUP(K4333,Proveedores!$A$2:$B$500,2,0),"Agregar")</f>
        <v>Abbvie S.A.</v>
      </c>
      <c r="S4333" s="5">
        <f t="shared" si="67"/>
        <v>9098580</v>
      </c>
    </row>
    <row r="4334" spans="1:19" x14ac:dyDescent="0.2">
      <c r="A4334" s="7">
        <v>44252</v>
      </c>
      <c r="B4334" s="1" t="s">
        <v>14661</v>
      </c>
      <c r="C4334" s="1" t="s">
        <v>14662</v>
      </c>
      <c r="D4334" s="1" t="s">
        <v>1621</v>
      </c>
      <c r="E4334" s="1" t="s">
        <v>14663</v>
      </c>
      <c r="F4334" s="7" t="s">
        <v>14664</v>
      </c>
      <c r="G4334" s="1" t="s">
        <v>794</v>
      </c>
      <c r="H4334" s="5">
        <v>18197.189999999999</v>
      </c>
      <c r="I4334" s="1" t="s">
        <v>10027</v>
      </c>
      <c r="J4334" s="1" t="s">
        <v>795</v>
      </c>
      <c r="K4334" s="1" t="s">
        <v>10648</v>
      </c>
      <c r="L4334" s="1">
        <v>2</v>
      </c>
      <c r="M4334" s="1" t="s">
        <v>10649</v>
      </c>
      <c r="N4334" s="1" t="s">
        <v>8221</v>
      </c>
      <c r="O4334" s="1">
        <v>6000</v>
      </c>
      <c r="P4334" s="1" t="s">
        <v>1665</v>
      </c>
      <c r="Q4334" s="1">
        <v>1516.43</v>
      </c>
      <c r="R4334" s="1" t="str">
        <f>IFERROR(VLOOKUP(K4334,Proveedores!$A$2:$B$500,2,0),"Agregar")</f>
        <v>Abbvie S.A.</v>
      </c>
      <c r="S4334" s="5">
        <f t="shared" si="67"/>
        <v>9098580</v>
      </c>
    </row>
    <row r="4335" spans="1:19" x14ac:dyDescent="0.2">
      <c r="A4335" s="7">
        <v>44252</v>
      </c>
      <c r="B4335" s="1" t="s">
        <v>14665</v>
      </c>
      <c r="C4335" s="1" t="s">
        <v>14666</v>
      </c>
      <c r="D4335" s="1" t="s">
        <v>1621</v>
      </c>
      <c r="E4335" s="1" t="s">
        <v>14667</v>
      </c>
      <c r="F4335" s="7" t="s">
        <v>13244</v>
      </c>
      <c r="G4335" s="1">
        <v>80594792</v>
      </c>
      <c r="H4335" s="5">
        <v>785280.01</v>
      </c>
      <c r="I4335" s="1">
        <v>2462</v>
      </c>
      <c r="J4335" s="1" t="s">
        <v>14668</v>
      </c>
      <c r="K4335" s="1" t="s">
        <v>2965</v>
      </c>
      <c r="L4335" s="1">
        <v>1</v>
      </c>
      <c r="M4335" s="1">
        <v>10139836</v>
      </c>
      <c r="N4335" s="1" t="s">
        <v>14669</v>
      </c>
      <c r="O4335" s="1">
        <v>3</v>
      </c>
      <c r="P4335" s="1" t="s">
        <v>1665</v>
      </c>
      <c r="Q4335" s="1">
        <v>261760.003</v>
      </c>
      <c r="R4335" s="1" t="str">
        <f>IFERROR(VLOOKUP(K4335,Proveedores!$A$2:$B$500,2,0),"Agregar")</f>
        <v>PRODUCTOS ROCHE S.A.Q. e I.</v>
      </c>
      <c r="S4335" s="5">
        <f t="shared" si="67"/>
        <v>785280.00899999996</v>
      </c>
    </row>
    <row r="4336" spans="1:19" x14ac:dyDescent="0.2">
      <c r="A4336" s="7">
        <v>44252</v>
      </c>
      <c r="B4336" s="1" t="s">
        <v>14670</v>
      </c>
      <c r="C4336" s="1" t="s">
        <v>14671</v>
      </c>
      <c r="D4336" s="1" t="s">
        <v>1621</v>
      </c>
      <c r="E4336" s="1" t="s">
        <v>14672</v>
      </c>
      <c r="F4336" s="7" t="s">
        <v>14673</v>
      </c>
      <c r="G4336" s="1" t="s">
        <v>566</v>
      </c>
      <c r="H4336" s="5">
        <v>12344390.539999999</v>
      </c>
      <c r="I4336" s="1" t="s">
        <v>14674</v>
      </c>
      <c r="J4336" s="1" t="s">
        <v>567</v>
      </c>
      <c r="K4336" s="1" t="s">
        <v>9196</v>
      </c>
      <c r="L4336" s="1">
        <v>1</v>
      </c>
      <c r="M4336" s="1" t="s">
        <v>9162</v>
      </c>
      <c r="N4336" s="1" t="s">
        <v>9197</v>
      </c>
      <c r="O4336" s="1">
        <v>1962000</v>
      </c>
      <c r="P4336" s="1" t="s">
        <v>2073</v>
      </c>
      <c r="Q4336" s="1">
        <v>43521</v>
      </c>
      <c r="R4336" s="1" t="str">
        <f>IFERROR(VLOOKUP(K4336,Proveedores!$A$2:$B$500,2,0),"Agregar")</f>
        <v>ORIEN S.A.</v>
      </c>
      <c r="S4336" s="5">
        <f t="shared" si="67"/>
        <v>85388202000</v>
      </c>
    </row>
    <row r="4337" spans="1:19" x14ac:dyDescent="0.2">
      <c r="A4337" s="7">
        <v>44252</v>
      </c>
      <c r="B4337" s="1" t="s">
        <v>14670</v>
      </c>
      <c r="C4337" s="1" t="s">
        <v>14671</v>
      </c>
      <c r="D4337" s="1" t="s">
        <v>1621</v>
      </c>
      <c r="E4337" s="1" t="s">
        <v>14672</v>
      </c>
      <c r="F4337" s="7" t="s">
        <v>14673</v>
      </c>
      <c r="G4337" s="1" t="s">
        <v>566</v>
      </c>
      <c r="H4337" s="5">
        <v>12344390.539999999</v>
      </c>
      <c r="I4337" s="1" t="s">
        <v>14674</v>
      </c>
      <c r="J4337" s="1" t="s">
        <v>567</v>
      </c>
      <c r="K4337" s="1" t="s">
        <v>9196</v>
      </c>
      <c r="L4337" s="1">
        <v>2</v>
      </c>
      <c r="M4337" s="1" t="s">
        <v>9198</v>
      </c>
      <c r="N4337" s="1" t="s">
        <v>9199</v>
      </c>
      <c r="O4337" s="1">
        <v>133500</v>
      </c>
      <c r="P4337" s="1" t="s">
        <v>2073</v>
      </c>
      <c r="Q4337" s="1">
        <v>4.3499999999999996</v>
      </c>
      <c r="R4337" s="1" t="str">
        <f>IFERROR(VLOOKUP(K4337,Proveedores!$A$2:$B$500,2,0),"Agregar")</f>
        <v>ORIEN S.A.</v>
      </c>
      <c r="S4337" s="5">
        <f t="shared" si="67"/>
        <v>580725</v>
      </c>
    </row>
    <row r="4338" spans="1:19" x14ac:dyDescent="0.2">
      <c r="A4338" s="7">
        <v>44252</v>
      </c>
      <c r="B4338" s="1" t="s">
        <v>14670</v>
      </c>
      <c r="C4338" s="1" t="s">
        <v>14671</v>
      </c>
      <c r="D4338" s="1" t="s">
        <v>1621</v>
      </c>
      <c r="E4338" s="1" t="s">
        <v>14672</v>
      </c>
      <c r="F4338" s="7" t="s">
        <v>14673</v>
      </c>
      <c r="G4338" s="1" t="s">
        <v>566</v>
      </c>
      <c r="H4338" s="5">
        <v>12344390.539999999</v>
      </c>
      <c r="I4338" s="1" t="s">
        <v>14674</v>
      </c>
      <c r="J4338" s="1" t="s">
        <v>567</v>
      </c>
      <c r="K4338" s="1" t="s">
        <v>9196</v>
      </c>
      <c r="L4338" s="1">
        <v>3</v>
      </c>
      <c r="M4338" s="1" t="s">
        <v>9164</v>
      </c>
      <c r="N4338" s="1" t="s">
        <v>9165</v>
      </c>
      <c r="O4338" s="1">
        <v>264000</v>
      </c>
      <c r="P4338" s="1" t="s">
        <v>2073</v>
      </c>
      <c r="Q4338" s="1">
        <v>8.68</v>
      </c>
      <c r="R4338" s="1" t="str">
        <f>IFERROR(VLOOKUP(K4338,Proveedores!$A$2:$B$500,2,0),"Agregar")</f>
        <v>ORIEN S.A.</v>
      </c>
      <c r="S4338" s="5">
        <f t="shared" si="67"/>
        <v>2291520</v>
      </c>
    </row>
    <row r="4339" spans="1:19" x14ac:dyDescent="0.2">
      <c r="A4339" s="7">
        <v>44252</v>
      </c>
      <c r="B4339" s="1" t="s">
        <v>14670</v>
      </c>
      <c r="C4339" s="1" t="s">
        <v>14671</v>
      </c>
      <c r="D4339" s="1" t="s">
        <v>1621</v>
      </c>
      <c r="E4339" s="1" t="s">
        <v>14672</v>
      </c>
      <c r="F4339" s="7" t="s">
        <v>14673</v>
      </c>
      <c r="G4339" s="1" t="s">
        <v>566</v>
      </c>
      <c r="H4339" s="5">
        <v>12344390.539999999</v>
      </c>
      <c r="I4339" s="1" t="s">
        <v>14674</v>
      </c>
      <c r="J4339" s="1" t="s">
        <v>567</v>
      </c>
      <c r="K4339" s="1" t="s">
        <v>9196</v>
      </c>
      <c r="L4339" s="1">
        <v>4</v>
      </c>
      <c r="M4339" s="1" t="s">
        <v>9218</v>
      </c>
      <c r="N4339" s="1" t="s">
        <v>9219</v>
      </c>
      <c r="O4339" s="1">
        <v>108000</v>
      </c>
      <c r="P4339" s="1" t="s">
        <v>2073</v>
      </c>
      <c r="Q4339" s="1">
        <v>8.68</v>
      </c>
      <c r="R4339" s="1" t="str">
        <f>IFERROR(VLOOKUP(K4339,Proveedores!$A$2:$B$500,2,0),"Agregar")</f>
        <v>ORIEN S.A.</v>
      </c>
      <c r="S4339" s="5">
        <f t="shared" si="67"/>
        <v>937440</v>
      </c>
    </row>
    <row r="4340" spans="1:19" x14ac:dyDescent="0.2">
      <c r="A4340" s="7">
        <v>44252</v>
      </c>
      <c r="B4340" s="1" t="s">
        <v>14675</v>
      </c>
      <c r="C4340" s="1" t="s">
        <v>14676</v>
      </c>
      <c r="D4340" s="1" t="s">
        <v>1621</v>
      </c>
      <c r="E4340" s="1" t="s">
        <v>14677</v>
      </c>
      <c r="F4340" s="7" t="s">
        <v>14673</v>
      </c>
      <c r="G4340" s="1" t="s">
        <v>566</v>
      </c>
      <c r="H4340" s="5">
        <v>6951185.1900000004</v>
      </c>
      <c r="I4340" s="1" t="s">
        <v>14678</v>
      </c>
      <c r="J4340" s="1" t="s">
        <v>567</v>
      </c>
      <c r="K4340" s="1" t="s">
        <v>9196</v>
      </c>
      <c r="L4340" s="1">
        <v>1</v>
      </c>
      <c r="M4340" s="1" t="s">
        <v>9162</v>
      </c>
      <c r="N4340" s="1" t="s">
        <v>9197</v>
      </c>
      <c r="O4340" s="1">
        <v>899000</v>
      </c>
      <c r="P4340" s="1" t="s">
        <v>2073</v>
      </c>
      <c r="Q4340" s="1">
        <v>4.3499999999999996</v>
      </c>
      <c r="R4340" s="1" t="str">
        <f>IFERROR(VLOOKUP(K4340,Proveedores!$A$2:$B$500,2,0),"Agregar")</f>
        <v>ORIEN S.A.</v>
      </c>
      <c r="S4340" s="5">
        <f t="shared" si="67"/>
        <v>3910649.9999999995</v>
      </c>
    </row>
    <row r="4341" spans="1:19" x14ac:dyDescent="0.2">
      <c r="A4341" s="7">
        <v>44252</v>
      </c>
      <c r="B4341" s="1" t="s">
        <v>14675</v>
      </c>
      <c r="C4341" s="1" t="s">
        <v>14676</v>
      </c>
      <c r="D4341" s="1" t="s">
        <v>1621</v>
      </c>
      <c r="E4341" s="1" t="s">
        <v>14677</v>
      </c>
      <c r="F4341" s="7" t="s">
        <v>14673</v>
      </c>
      <c r="G4341" s="1" t="s">
        <v>566</v>
      </c>
      <c r="H4341" s="5">
        <v>6951185.1900000004</v>
      </c>
      <c r="I4341" s="1" t="s">
        <v>14678</v>
      </c>
      <c r="J4341" s="1" t="s">
        <v>567</v>
      </c>
      <c r="K4341" s="1" t="s">
        <v>9196</v>
      </c>
      <c r="L4341" s="1">
        <v>2</v>
      </c>
      <c r="M4341" s="1" t="s">
        <v>9198</v>
      </c>
      <c r="N4341" s="1" t="s">
        <v>9199</v>
      </c>
      <c r="O4341" s="1">
        <v>36500</v>
      </c>
      <c r="P4341" s="1" t="s">
        <v>2073</v>
      </c>
      <c r="Q4341" s="1">
        <v>4.3499999999999996</v>
      </c>
      <c r="R4341" s="1" t="str">
        <f>IFERROR(VLOOKUP(K4341,Proveedores!$A$2:$B$500,2,0),"Agregar")</f>
        <v>ORIEN S.A.</v>
      </c>
      <c r="S4341" s="5">
        <f t="shared" si="67"/>
        <v>158775</v>
      </c>
    </row>
    <row r="4342" spans="1:19" x14ac:dyDescent="0.2">
      <c r="A4342" s="7">
        <v>44252</v>
      </c>
      <c r="B4342" s="1" t="s">
        <v>14675</v>
      </c>
      <c r="C4342" s="1" t="s">
        <v>14676</v>
      </c>
      <c r="D4342" s="1" t="s">
        <v>1621</v>
      </c>
      <c r="E4342" s="1" t="s">
        <v>14677</v>
      </c>
      <c r="F4342" s="7" t="s">
        <v>14673</v>
      </c>
      <c r="G4342" s="1" t="s">
        <v>566</v>
      </c>
      <c r="H4342" s="5">
        <v>6951185.1900000004</v>
      </c>
      <c r="I4342" s="1" t="s">
        <v>14678</v>
      </c>
      <c r="J4342" s="1" t="s">
        <v>567</v>
      </c>
      <c r="K4342" s="1" t="s">
        <v>9196</v>
      </c>
      <c r="L4342" s="1">
        <v>3</v>
      </c>
      <c r="M4342" s="1" t="s">
        <v>9164</v>
      </c>
      <c r="N4342" s="1" t="s">
        <v>9165</v>
      </c>
      <c r="O4342" s="1">
        <v>278000</v>
      </c>
      <c r="P4342" s="1" t="s">
        <v>2073</v>
      </c>
      <c r="Q4342" s="1">
        <v>8.68</v>
      </c>
      <c r="R4342" s="1" t="str">
        <f>IFERROR(VLOOKUP(K4342,Proveedores!$A$2:$B$500,2,0),"Agregar")</f>
        <v>ORIEN S.A.</v>
      </c>
      <c r="S4342" s="5">
        <f t="shared" si="67"/>
        <v>2413040</v>
      </c>
    </row>
    <row r="4343" spans="1:19" x14ac:dyDescent="0.2">
      <c r="A4343" s="7">
        <v>44252</v>
      </c>
      <c r="B4343" s="1" t="s">
        <v>14675</v>
      </c>
      <c r="C4343" s="1" t="s">
        <v>14676</v>
      </c>
      <c r="D4343" s="1" t="s">
        <v>1621</v>
      </c>
      <c r="E4343" s="1" t="s">
        <v>14677</v>
      </c>
      <c r="F4343" s="7" t="s">
        <v>14673</v>
      </c>
      <c r="G4343" s="1" t="s">
        <v>566</v>
      </c>
      <c r="H4343" s="5">
        <v>6951185.1900000004</v>
      </c>
      <c r="I4343" s="1" t="s">
        <v>14678</v>
      </c>
      <c r="J4343" s="1" t="s">
        <v>567</v>
      </c>
      <c r="K4343" s="1" t="s">
        <v>9196</v>
      </c>
      <c r="L4343" s="1">
        <v>4</v>
      </c>
      <c r="M4343" s="1" t="s">
        <v>9218</v>
      </c>
      <c r="N4343" s="1" t="s">
        <v>9219</v>
      </c>
      <c r="O4343" s="1">
        <v>278000</v>
      </c>
      <c r="P4343" s="1" t="s">
        <v>2073</v>
      </c>
      <c r="Q4343" s="1">
        <v>8.68</v>
      </c>
      <c r="R4343" s="1" t="str">
        <f>IFERROR(VLOOKUP(K4343,Proveedores!$A$2:$B$500,2,0),"Agregar")</f>
        <v>ORIEN S.A.</v>
      </c>
      <c r="S4343" s="5">
        <f t="shared" si="67"/>
        <v>2413040</v>
      </c>
    </row>
    <row r="4344" spans="1:19" x14ac:dyDescent="0.2">
      <c r="A4344" s="7">
        <v>44252</v>
      </c>
      <c r="B4344" s="1" t="s">
        <v>14679</v>
      </c>
      <c r="C4344" s="1" t="s">
        <v>14680</v>
      </c>
      <c r="D4344" s="1" t="s">
        <v>1713</v>
      </c>
      <c r="E4344" s="1" t="s">
        <v>14681</v>
      </c>
      <c r="F4344" s="7" t="s">
        <v>14682</v>
      </c>
      <c r="G4344" s="1" t="s">
        <v>1435</v>
      </c>
      <c r="H4344" s="5">
        <v>7800000</v>
      </c>
      <c r="I4344" s="1">
        <v>303</v>
      </c>
      <c r="J4344" s="1" t="s">
        <v>1440</v>
      </c>
      <c r="K4344" s="1" t="s">
        <v>1441</v>
      </c>
      <c r="L4344" s="1">
        <v>7</v>
      </c>
      <c r="M4344" s="1" t="s">
        <v>5010</v>
      </c>
      <c r="N4344" s="1" t="s">
        <v>14683</v>
      </c>
      <c r="O4344" s="1" t="s">
        <v>5010</v>
      </c>
      <c r="P4344" s="1" t="s">
        <v>5010</v>
      </c>
      <c r="Q4344" s="1" t="s">
        <v>5010</v>
      </c>
      <c r="R4344" s="1" t="str">
        <f>IFERROR(VLOOKUP(K4344,Proveedores!$A$2:$B$500,2,0),"Agregar")</f>
        <v>LECTUS S.A.</v>
      </c>
      <c r="S4344" s="5" t="e">
        <f t="shared" si="67"/>
        <v>#VALUE!</v>
      </c>
    </row>
    <row r="4345" spans="1:19" x14ac:dyDescent="0.2">
      <c r="A4345" s="7">
        <v>44252</v>
      </c>
      <c r="B4345" s="1" t="s">
        <v>14684</v>
      </c>
      <c r="C4345" s="1" t="s">
        <v>14685</v>
      </c>
      <c r="D4345" s="1" t="s">
        <v>1621</v>
      </c>
      <c r="E4345" s="1" t="s">
        <v>14686</v>
      </c>
      <c r="F4345" s="7" t="s">
        <v>14673</v>
      </c>
      <c r="G4345" s="1" t="s">
        <v>566</v>
      </c>
      <c r="H4345" s="5">
        <v>6393620.46</v>
      </c>
      <c r="I4345" s="1" t="s">
        <v>14687</v>
      </c>
      <c r="J4345" s="1" t="s">
        <v>567</v>
      </c>
      <c r="K4345" s="1" t="s">
        <v>9196</v>
      </c>
      <c r="L4345" s="1">
        <v>1</v>
      </c>
      <c r="M4345" s="1" t="s">
        <v>9162</v>
      </c>
      <c r="N4345" s="1" t="s">
        <v>9197</v>
      </c>
      <c r="O4345" s="1">
        <v>80000</v>
      </c>
      <c r="P4345" s="1" t="s">
        <v>2073</v>
      </c>
      <c r="Q4345" s="1">
        <v>4.3499999999999996</v>
      </c>
      <c r="R4345" s="1" t="str">
        <f>IFERROR(VLOOKUP(K4345,Proveedores!$A$2:$B$500,2,0),"Agregar")</f>
        <v>ORIEN S.A.</v>
      </c>
      <c r="S4345" s="5">
        <f t="shared" si="67"/>
        <v>348000</v>
      </c>
    </row>
    <row r="4346" spans="1:19" x14ac:dyDescent="0.2">
      <c r="A4346" s="7">
        <v>44252</v>
      </c>
      <c r="B4346" s="1" t="s">
        <v>14684</v>
      </c>
      <c r="C4346" s="1" t="s">
        <v>14685</v>
      </c>
      <c r="D4346" s="1" t="s">
        <v>1621</v>
      </c>
      <c r="E4346" s="1" t="s">
        <v>14686</v>
      </c>
      <c r="F4346" s="7" t="s">
        <v>14673</v>
      </c>
      <c r="G4346" s="1" t="s">
        <v>566</v>
      </c>
      <c r="H4346" s="5">
        <v>6393620.46</v>
      </c>
      <c r="I4346" s="1" t="s">
        <v>14687</v>
      </c>
      <c r="J4346" s="1" t="s">
        <v>567</v>
      </c>
      <c r="K4346" s="1" t="s">
        <v>9196</v>
      </c>
      <c r="L4346" s="1">
        <v>2</v>
      </c>
      <c r="M4346" s="1" t="s">
        <v>9164</v>
      </c>
      <c r="N4346" s="1" t="s">
        <v>9165</v>
      </c>
      <c r="O4346" s="1">
        <v>690000</v>
      </c>
      <c r="P4346" s="1" t="s">
        <v>2073</v>
      </c>
      <c r="Q4346" s="1">
        <v>8.68</v>
      </c>
      <c r="R4346" s="1" t="str">
        <f>IFERROR(VLOOKUP(K4346,Proveedores!$A$2:$B$500,2,0),"Agregar")</f>
        <v>ORIEN S.A.</v>
      </c>
      <c r="S4346" s="5">
        <f t="shared" si="67"/>
        <v>5989200</v>
      </c>
    </row>
    <row r="4347" spans="1:19" x14ac:dyDescent="0.2">
      <c r="A4347" s="7">
        <v>44252</v>
      </c>
      <c r="B4347" s="1" t="s">
        <v>14684</v>
      </c>
      <c r="C4347" s="1" t="s">
        <v>14685</v>
      </c>
      <c r="D4347" s="1" t="s">
        <v>1621</v>
      </c>
      <c r="E4347" s="1" t="s">
        <v>14686</v>
      </c>
      <c r="F4347" s="7" t="s">
        <v>14673</v>
      </c>
      <c r="G4347" s="1" t="s">
        <v>566</v>
      </c>
      <c r="H4347" s="5">
        <v>6393620.46</v>
      </c>
      <c r="I4347" s="1" t="s">
        <v>14687</v>
      </c>
      <c r="J4347" s="1" t="s">
        <v>567</v>
      </c>
      <c r="K4347" s="1" t="s">
        <v>9196</v>
      </c>
      <c r="L4347" s="1">
        <v>3</v>
      </c>
      <c r="M4347" s="1" t="s">
        <v>9218</v>
      </c>
      <c r="N4347" s="1" t="s">
        <v>13848</v>
      </c>
      <c r="O4347" s="1">
        <v>6500</v>
      </c>
      <c r="P4347" s="1" t="s">
        <v>2073</v>
      </c>
      <c r="Q4347" s="1">
        <v>8.68</v>
      </c>
      <c r="R4347" s="1" t="str">
        <f>IFERROR(VLOOKUP(K4347,Proveedores!$A$2:$B$500,2,0),"Agregar")</f>
        <v>ORIEN S.A.</v>
      </c>
      <c r="S4347" s="5">
        <f t="shared" si="67"/>
        <v>56420</v>
      </c>
    </row>
    <row r="4348" spans="1:19" x14ac:dyDescent="0.2">
      <c r="A4348" s="7">
        <v>44252</v>
      </c>
      <c r="B4348" s="1" t="s">
        <v>14688</v>
      </c>
      <c r="C4348" s="1" t="s">
        <v>14689</v>
      </c>
      <c r="D4348" s="1" t="s">
        <v>1621</v>
      </c>
      <c r="E4348" s="1" t="s">
        <v>14690</v>
      </c>
      <c r="F4348" s="7" t="s">
        <v>14673</v>
      </c>
      <c r="G4348" s="1" t="s">
        <v>566</v>
      </c>
      <c r="H4348" s="5">
        <v>3168602.8</v>
      </c>
      <c r="I4348" s="1" t="s">
        <v>14691</v>
      </c>
      <c r="J4348" s="1" t="s">
        <v>567</v>
      </c>
      <c r="K4348" s="1" t="s">
        <v>9196</v>
      </c>
      <c r="L4348" s="1">
        <v>1</v>
      </c>
      <c r="M4348" s="1" t="s">
        <v>9162</v>
      </c>
      <c r="N4348" s="1" t="s">
        <v>9197</v>
      </c>
      <c r="O4348" s="1">
        <v>40000</v>
      </c>
      <c r="P4348" s="1" t="s">
        <v>2073</v>
      </c>
      <c r="Q4348" s="1">
        <v>4.3499999999999996</v>
      </c>
      <c r="R4348" s="1" t="str">
        <f>IFERROR(VLOOKUP(K4348,Proveedores!$A$2:$B$500,2,0),"Agregar")</f>
        <v>ORIEN S.A.</v>
      </c>
      <c r="S4348" s="5">
        <f t="shared" si="67"/>
        <v>174000</v>
      </c>
    </row>
    <row r="4349" spans="1:19" x14ac:dyDescent="0.2">
      <c r="A4349" s="7">
        <v>44252</v>
      </c>
      <c r="B4349" s="1" t="s">
        <v>14688</v>
      </c>
      <c r="C4349" s="1" t="s">
        <v>14689</v>
      </c>
      <c r="D4349" s="1" t="s">
        <v>1621</v>
      </c>
      <c r="E4349" s="1" t="s">
        <v>14690</v>
      </c>
      <c r="F4349" s="7" t="s">
        <v>14673</v>
      </c>
      <c r="G4349" s="1" t="s">
        <v>566</v>
      </c>
      <c r="H4349" s="5">
        <v>3168602.8</v>
      </c>
      <c r="I4349" s="1" t="s">
        <v>14691</v>
      </c>
      <c r="J4349" s="1" t="s">
        <v>567</v>
      </c>
      <c r="K4349" s="1" t="s">
        <v>9196</v>
      </c>
      <c r="L4349" s="1">
        <v>2</v>
      </c>
      <c r="M4349" s="1" t="s">
        <v>9164</v>
      </c>
      <c r="N4349" s="1" t="s">
        <v>9165</v>
      </c>
      <c r="O4349" s="1">
        <v>34500</v>
      </c>
      <c r="P4349" s="1" t="s">
        <v>2073</v>
      </c>
      <c r="Q4349" s="1">
        <v>8.68</v>
      </c>
      <c r="R4349" s="1" t="str">
        <f>IFERROR(VLOOKUP(K4349,Proveedores!$A$2:$B$500,2,0),"Agregar")</f>
        <v>ORIEN S.A.</v>
      </c>
      <c r="S4349" s="5">
        <f t="shared" si="67"/>
        <v>299460</v>
      </c>
    </row>
    <row r="4350" spans="1:19" x14ac:dyDescent="0.2">
      <c r="A4350" s="7">
        <v>44252</v>
      </c>
      <c r="B4350" s="1" t="s">
        <v>14692</v>
      </c>
      <c r="C4350" s="1" t="s">
        <v>14693</v>
      </c>
      <c r="D4350" s="1" t="s">
        <v>1621</v>
      </c>
      <c r="E4350" s="1" t="s">
        <v>14694</v>
      </c>
      <c r="F4350" s="7" t="s">
        <v>14673</v>
      </c>
      <c r="G4350" s="1" t="s">
        <v>566</v>
      </c>
      <c r="H4350" s="5">
        <v>4074085.43</v>
      </c>
      <c r="I4350" s="1" t="s">
        <v>14695</v>
      </c>
      <c r="J4350" s="1" t="s">
        <v>567</v>
      </c>
      <c r="K4350" s="1" t="s">
        <v>9196</v>
      </c>
      <c r="L4350" s="1">
        <v>1</v>
      </c>
      <c r="M4350" s="1" t="s">
        <v>9162</v>
      </c>
      <c r="N4350" s="1" t="s">
        <v>9197</v>
      </c>
      <c r="O4350" s="1">
        <v>87000</v>
      </c>
      <c r="P4350" s="1" t="s">
        <v>2073</v>
      </c>
      <c r="Q4350" s="1">
        <v>4.3499999999999996</v>
      </c>
      <c r="R4350" s="1" t="str">
        <f>IFERROR(VLOOKUP(K4350,Proveedores!$A$2:$B$500,2,0),"Agregar")</f>
        <v>ORIEN S.A.</v>
      </c>
      <c r="S4350" s="5">
        <f t="shared" si="67"/>
        <v>378449.99999999994</v>
      </c>
    </row>
    <row r="4351" spans="1:19" x14ac:dyDescent="0.2">
      <c r="A4351" s="7">
        <v>44252</v>
      </c>
      <c r="B4351" s="1" t="s">
        <v>14692</v>
      </c>
      <c r="C4351" s="1" t="s">
        <v>14693</v>
      </c>
      <c r="D4351" s="1" t="s">
        <v>1621</v>
      </c>
      <c r="E4351" s="1" t="s">
        <v>14694</v>
      </c>
      <c r="F4351" s="7" t="s">
        <v>14673</v>
      </c>
      <c r="G4351" s="1" t="s">
        <v>566</v>
      </c>
      <c r="H4351" s="5">
        <v>4074085.43</v>
      </c>
      <c r="I4351" s="1" t="s">
        <v>14695</v>
      </c>
      <c r="J4351" s="1" t="s">
        <v>567</v>
      </c>
      <c r="K4351" s="1" t="s">
        <v>9196</v>
      </c>
      <c r="L4351" s="1">
        <v>2</v>
      </c>
      <c r="M4351" s="1" t="s">
        <v>9198</v>
      </c>
      <c r="N4351" s="1" t="s">
        <v>9199</v>
      </c>
      <c r="O4351" s="1">
        <v>12500</v>
      </c>
      <c r="P4351" s="1" t="s">
        <v>2073</v>
      </c>
      <c r="Q4351" s="1">
        <v>4.3499999999999996</v>
      </c>
      <c r="R4351" s="1" t="str">
        <f>IFERROR(VLOOKUP(K4351,Proveedores!$A$2:$B$500,2,0),"Agregar")</f>
        <v>ORIEN S.A.</v>
      </c>
      <c r="S4351" s="5">
        <f t="shared" si="67"/>
        <v>54374.999999999993</v>
      </c>
    </row>
    <row r="4352" spans="1:19" x14ac:dyDescent="0.2">
      <c r="A4352" s="7">
        <v>44252</v>
      </c>
      <c r="B4352" s="1" t="s">
        <v>14692</v>
      </c>
      <c r="C4352" s="1" t="s">
        <v>14693</v>
      </c>
      <c r="D4352" s="1" t="s">
        <v>1621</v>
      </c>
      <c r="E4352" s="1" t="s">
        <v>14694</v>
      </c>
      <c r="F4352" s="7" t="s">
        <v>14673</v>
      </c>
      <c r="G4352" s="1" t="s">
        <v>566</v>
      </c>
      <c r="H4352" s="5">
        <v>4074085.43</v>
      </c>
      <c r="I4352" s="1" t="s">
        <v>14695</v>
      </c>
      <c r="J4352" s="1" t="s">
        <v>567</v>
      </c>
      <c r="K4352" s="1" t="s">
        <v>9196</v>
      </c>
      <c r="L4352" s="1">
        <v>3</v>
      </c>
      <c r="M4352" s="1" t="s">
        <v>9164</v>
      </c>
      <c r="N4352" s="1" t="s">
        <v>9165</v>
      </c>
      <c r="O4352" s="1">
        <v>332000</v>
      </c>
      <c r="P4352" s="1" t="s">
        <v>2073</v>
      </c>
      <c r="Q4352" s="1">
        <v>8.68</v>
      </c>
      <c r="R4352" s="1" t="str">
        <f>IFERROR(VLOOKUP(K4352,Proveedores!$A$2:$B$500,2,0),"Agregar")</f>
        <v>ORIEN S.A.</v>
      </c>
      <c r="S4352" s="5">
        <f t="shared" si="67"/>
        <v>2881760</v>
      </c>
    </row>
    <row r="4353" spans="1:19" x14ac:dyDescent="0.2">
      <c r="A4353" s="7">
        <v>44252</v>
      </c>
      <c r="B4353" s="1" t="s">
        <v>14692</v>
      </c>
      <c r="C4353" s="1" t="s">
        <v>14693</v>
      </c>
      <c r="D4353" s="1" t="s">
        <v>1621</v>
      </c>
      <c r="E4353" s="1" t="s">
        <v>14694</v>
      </c>
      <c r="F4353" s="7" t="s">
        <v>14673</v>
      </c>
      <c r="G4353" s="1" t="s">
        <v>566</v>
      </c>
      <c r="H4353" s="5">
        <v>4074085.43</v>
      </c>
      <c r="I4353" s="1" t="s">
        <v>14695</v>
      </c>
      <c r="J4353" s="1" t="s">
        <v>567</v>
      </c>
      <c r="K4353" s="1" t="s">
        <v>9196</v>
      </c>
      <c r="L4353" s="1">
        <v>4</v>
      </c>
      <c r="M4353" s="1" t="s">
        <v>9218</v>
      </c>
      <c r="N4353" s="1" t="s">
        <v>9219</v>
      </c>
      <c r="O4353" s="1">
        <v>87500</v>
      </c>
      <c r="P4353" s="1" t="s">
        <v>2073</v>
      </c>
      <c r="Q4353" s="1">
        <v>8.68</v>
      </c>
      <c r="R4353" s="1" t="str">
        <f>IFERROR(VLOOKUP(K4353,Proveedores!$A$2:$B$500,2,0),"Agregar")</f>
        <v>ORIEN S.A.</v>
      </c>
      <c r="S4353" s="5">
        <f t="shared" si="67"/>
        <v>759500</v>
      </c>
    </row>
    <row r="4354" spans="1:19" x14ac:dyDescent="0.2">
      <c r="A4354" s="7">
        <v>44252</v>
      </c>
      <c r="B4354" s="1" t="s">
        <v>14696</v>
      </c>
      <c r="C4354" s="1" t="s">
        <v>14697</v>
      </c>
      <c r="D4354" s="1" t="s">
        <v>1621</v>
      </c>
      <c r="E4354" s="1" t="s">
        <v>14698</v>
      </c>
      <c r="F4354" s="7" t="s">
        <v>14673</v>
      </c>
      <c r="G4354" s="1" t="s">
        <v>566</v>
      </c>
      <c r="H4354" s="5">
        <v>944170.24</v>
      </c>
      <c r="I4354" s="1" t="s">
        <v>14699</v>
      </c>
      <c r="J4354" s="1" t="s">
        <v>567</v>
      </c>
      <c r="K4354" s="1" t="s">
        <v>9196</v>
      </c>
      <c r="L4354" s="1">
        <v>1</v>
      </c>
      <c r="M4354" s="1" t="s">
        <v>9162</v>
      </c>
      <c r="N4354" s="1" t="s">
        <v>9197</v>
      </c>
      <c r="O4354" s="1">
        <v>25000</v>
      </c>
      <c r="P4354" s="1" t="s">
        <v>2073</v>
      </c>
      <c r="Q4354" s="1">
        <v>4.3499999999999996</v>
      </c>
      <c r="R4354" s="1" t="str">
        <f>IFERROR(VLOOKUP(K4354,Proveedores!$A$2:$B$500,2,0),"Agregar")</f>
        <v>ORIEN S.A.</v>
      </c>
      <c r="S4354" s="5">
        <f t="shared" si="67"/>
        <v>108749.99999999999</v>
      </c>
    </row>
    <row r="4355" spans="1:19" x14ac:dyDescent="0.2">
      <c r="A4355" s="7">
        <v>44252</v>
      </c>
      <c r="B4355" s="1" t="s">
        <v>14696</v>
      </c>
      <c r="C4355" s="1" t="s">
        <v>14697</v>
      </c>
      <c r="D4355" s="1" t="s">
        <v>1621</v>
      </c>
      <c r="E4355" s="1" t="s">
        <v>14698</v>
      </c>
      <c r="F4355" s="7" t="s">
        <v>14673</v>
      </c>
      <c r="G4355" s="1" t="s">
        <v>566</v>
      </c>
      <c r="H4355" s="5">
        <v>944170.24</v>
      </c>
      <c r="I4355" s="1" t="s">
        <v>14699</v>
      </c>
      <c r="J4355" s="1" t="s">
        <v>567</v>
      </c>
      <c r="K4355" s="1" t="s">
        <v>9196</v>
      </c>
      <c r="L4355" s="1">
        <v>2</v>
      </c>
      <c r="M4355" s="1" t="s">
        <v>9198</v>
      </c>
      <c r="N4355" s="1" t="s">
        <v>9199</v>
      </c>
      <c r="O4355" s="1">
        <v>6000</v>
      </c>
      <c r="P4355" s="1" t="s">
        <v>2073</v>
      </c>
      <c r="Q4355" s="1">
        <v>4.3499999999999996</v>
      </c>
      <c r="R4355" s="1" t="str">
        <f>IFERROR(VLOOKUP(K4355,Proveedores!$A$2:$B$500,2,0),"Agregar")</f>
        <v>ORIEN S.A.</v>
      </c>
      <c r="S4355" s="5">
        <f t="shared" ref="S4355:S4418" si="68">Q4355*O4355</f>
        <v>26099.999999999996</v>
      </c>
    </row>
    <row r="4356" spans="1:19" x14ac:dyDescent="0.2">
      <c r="A4356" s="7">
        <v>44252</v>
      </c>
      <c r="B4356" s="1" t="s">
        <v>14696</v>
      </c>
      <c r="C4356" s="1" t="s">
        <v>14697</v>
      </c>
      <c r="D4356" s="1" t="s">
        <v>1621</v>
      </c>
      <c r="E4356" s="1" t="s">
        <v>14698</v>
      </c>
      <c r="F4356" s="7" t="s">
        <v>14673</v>
      </c>
      <c r="G4356" s="1" t="s">
        <v>566</v>
      </c>
      <c r="H4356" s="5">
        <v>944170.24</v>
      </c>
      <c r="I4356" s="1" t="s">
        <v>14699</v>
      </c>
      <c r="J4356" s="1" t="s">
        <v>567</v>
      </c>
      <c r="K4356" s="1" t="s">
        <v>9196</v>
      </c>
      <c r="L4356" s="1">
        <v>3</v>
      </c>
      <c r="M4356" s="1" t="s">
        <v>9164</v>
      </c>
      <c r="N4356" s="1" t="s">
        <v>9165</v>
      </c>
      <c r="O4356" s="1">
        <v>54000</v>
      </c>
      <c r="P4356" s="1" t="s">
        <v>2073</v>
      </c>
      <c r="Q4356" s="1">
        <v>8.68</v>
      </c>
      <c r="R4356" s="1" t="str">
        <f>IFERROR(VLOOKUP(K4356,Proveedores!$A$2:$B$500,2,0),"Agregar")</f>
        <v>ORIEN S.A.</v>
      </c>
      <c r="S4356" s="5">
        <f t="shared" si="68"/>
        <v>468720</v>
      </c>
    </row>
    <row r="4357" spans="1:19" x14ac:dyDescent="0.2">
      <c r="A4357" s="7">
        <v>44252</v>
      </c>
      <c r="B4357" s="1" t="s">
        <v>14696</v>
      </c>
      <c r="C4357" s="1" t="s">
        <v>14697</v>
      </c>
      <c r="D4357" s="1" t="s">
        <v>1621</v>
      </c>
      <c r="E4357" s="1" t="s">
        <v>14698</v>
      </c>
      <c r="F4357" s="7" t="s">
        <v>14673</v>
      </c>
      <c r="G4357" s="1" t="s">
        <v>566</v>
      </c>
      <c r="H4357" s="5">
        <v>944170.24</v>
      </c>
      <c r="I4357" s="1" t="s">
        <v>14699</v>
      </c>
      <c r="J4357" s="1" t="s">
        <v>567</v>
      </c>
      <c r="K4357" s="1" t="s">
        <v>9196</v>
      </c>
      <c r="L4357" s="1">
        <v>4</v>
      </c>
      <c r="M4357" s="1" t="s">
        <v>9218</v>
      </c>
      <c r="N4357" s="1" t="s">
        <v>9219</v>
      </c>
      <c r="O4357" s="1">
        <v>45000</v>
      </c>
      <c r="P4357" s="1" t="s">
        <v>2073</v>
      </c>
      <c r="Q4357" s="1">
        <v>8.68</v>
      </c>
      <c r="R4357" s="1" t="str">
        <f>IFERROR(VLOOKUP(K4357,Proveedores!$A$2:$B$500,2,0),"Agregar")</f>
        <v>ORIEN S.A.</v>
      </c>
      <c r="S4357" s="5">
        <f t="shared" si="68"/>
        <v>390600</v>
      </c>
    </row>
    <row r="4358" spans="1:19" x14ac:dyDescent="0.2">
      <c r="A4358" s="7">
        <v>44252</v>
      </c>
      <c r="B4358" s="1" t="s">
        <v>14700</v>
      </c>
      <c r="C4358" s="1" t="s">
        <v>14701</v>
      </c>
      <c r="D4358" s="1" t="s">
        <v>1621</v>
      </c>
      <c r="E4358" s="1" t="s">
        <v>14702</v>
      </c>
      <c r="F4358" s="7" t="s">
        <v>14673</v>
      </c>
      <c r="G4358" s="1" t="s">
        <v>566</v>
      </c>
      <c r="H4358" s="5">
        <v>1120021.6200000001</v>
      </c>
      <c r="I4358" s="1" t="s">
        <v>14703</v>
      </c>
      <c r="J4358" s="1" t="s">
        <v>567</v>
      </c>
      <c r="K4358" s="1" t="s">
        <v>9196</v>
      </c>
      <c r="L4358" s="1">
        <v>1</v>
      </c>
      <c r="M4358" s="1" t="s">
        <v>9162</v>
      </c>
      <c r="N4358" s="1" t="s">
        <v>9197</v>
      </c>
      <c r="O4358" s="1">
        <v>30000</v>
      </c>
      <c r="P4358" s="1" t="s">
        <v>2073</v>
      </c>
      <c r="Q4358" s="1">
        <v>4.3499999999999996</v>
      </c>
      <c r="R4358" s="1" t="str">
        <f>IFERROR(VLOOKUP(K4358,Proveedores!$A$2:$B$500,2,0),"Agregar")</f>
        <v>ORIEN S.A.</v>
      </c>
      <c r="S4358" s="5">
        <f t="shared" si="68"/>
        <v>130499.99999999999</v>
      </c>
    </row>
    <row r="4359" spans="1:19" x14ac:dyDescent="0.2">
      <c r="A4359" s="7">
        <v>44252</v>
      </c>
      <c r="B4359" s="1" t="s">
        <v>14700</v>
      </c>
      <c r="C4359" s="1" t="s">
        <v>14701</v>
      </c>
      <c r="D4359" s="1" t="s">
        <v>1621</v>
      </c>
      <c r="E4359" s="1" t="s">
        <v>14702</v>
      </c>
      <c r="F4359" s="7" t="s">
        <v>14673</v>
      </c>
      <c r="G4359" s="1" t="s">
        <v>566</v>
      </c>
      <c r="H4359" s="5">
        <v>1120021.6200000001</v>
      </c>
      <c r="I4359" s="1" t="s">
        <v>14703</v>
      </c>
      <c r="J4359" s="1" t="s">
        <v>567</v>
      </c>
      <c r="K4359" s="1" t="s">
        <v>9196</v>
      </c>
      <c r="L4359" s="1">
        <v>2</v>
      </c>
      <c r="M4359" s="1" t="s">
        <v>9164</v>
      </c>
      <c r="N4359" s="1" t="s">
        <v>9165</v>
      </c>
      <c r="O4359" s="1">
        <v>81000</v>
      </c>
      <c r="P4359" s="1" t="s">
        <v>2073</v>
      </c>
      <c r="Q4359" s="1">
        <v>8.68</v>
      </c>
      <c r="R4359" s="1" t="str">
        <f>IFERROR(VLOOKUP(K4359,Proveedores!$A$2:$B$500,2,0),"Agregar")</f>
        <v>ORIEN S.A.</v>
      </c>
      <c r="S4359" s="5">
        <f t="shared" si="68"/>
        <v>703080</v>
      </c>
    </row>
    <row r="4360" spans="1:19" x14ac:dyDescent="0.2">
      <c r="A4360" s="7">
        <v>44252</v>
      </c>
      <c r="B4360" s="1" t="s">
        <v>14700</v>
      </c>
      <c r="C4360" s="1" t="s">
        <v>14701</v>
      </c>
      <c r="D4360" s="1" t="s">
        <v>1621</v>
      </c>
      <c r="E4360" s="1" t="s">
        <v>14702</v>
      </c>
      <c r="F4360" s="7" t="s">
        <v>14673</v>
      </c>
      <c r="G4360" s="1" t="s">
        <v>566</v>
      </c>
      <c r="H4360" s="5">
        <v>1120021.6200000001</v>
      </c>
      <c r="I4360" s="1" t="s">
        <v>14703</v>
      </c>
      <c r="J4360" s="1" t="s">
        <v>567</v>
      </c>
      <c r="K4360" s="1" t="s">
        <v>9196</v>
      </c>
      <c r="L4360" s="1">
        <v>3</v>
      </c>
      <c r="M4360" s="1" t="s">
        <v>9218</v>
      </c>
      <c r="N4360" s="1" t="s">
        <v>9219</v>
      </c>
      <c r="O4360" s="1">
        <v>33000</v>
      </c>
      <c r="P4360" s="1" t="s">
        <v>2073</v>
      </c>
      <c r="Q4360" s="1">
        <v>8.68</v>
      </c>
      <c r="R4360" s="1" t="str">
        <f>IFERROR(VLOOKUP(K4360,Proveedores!$A$2:$B$500,2,0),"Agregar")</f>
        <v>ORIEN S.A.</v>
      </c>
      <c r="S4360" s="5">
        <f t="shared" si="68"/>
        <v>286440</v>
      </c>
    </row>
    <row r="4361" spans="1:19" x14ac:dyDescent="0.2">
      <c r="A4361" s="7">
        <v>44252</v>
      </c>
      <c r="B4361" s="1" t="s">
        <v>14704</v>
      </c>
      <c r="C4361" s="1" t="s">
        <v>14705</v>
      </c>
      <c r="D4361" s="1" t="s">
        <v>1621</v>
      </c>
      <c r="E4361" s="1" t="s">
        <v>14706</v>
      </c>
      <c r="F4361" s="7" t="s">
        <v>14682</v>
      </c>
      <c r="G4361" s="1" t="s">
        <v>1154</v>
      </c>
      <c r="H4361" s="5">
        <v>5908000</v>
      </c>
      <c r="I4361" s="1">
        <v>166</v>
      </c>
      <c r="J4361" s="1" t="s">
        <v>1155</v>
      </c>
      <c r="K4361" s="1" t="s">
        <v>133</v>
      </c>
      <c r="L4361" s="1">
        <v>1</v>
      </c>
      <c r="M4361" s="1" t="s">
        <v>2437</v>
      </c>
      <c r="N4361" s="1" t="s">
        <v>13385</v>
      </c>
      <c r="O4361" s="1">
        <v>28000</v>
      </c>
      <c r="P4361" s="1" t="s">
        <v>2149</v>
      </c>
      <c r="Q4361" s="1">
        <v>211</v>
      </c>
      <c r="R4361" s="1" t="str">
        <f>IFERROR(VLOOKUP(K4361,Proveedores!$A$2:$B$500,2,0),"Agregar")</f>
        <v>MEDICAL ENGINEERING CORPORATION S.A.</v>
      </c>
      <c r="S4361" s="5">
        <f t="shared" si="68"/>
        <v>5908000</v>
      </c>
    </row>
    <row r="4362" spans="1:19" x14ac:dyDescent="0.2">
      <c r="A4362" s="7">
        <v>44252</v>
      </c>
      <c r="B4362" s="1" t="s">
        <v>14707</v>
      </c>
      <c r="C4362" s="1" t="s">
        <v>14708</v>
      </c>
      <c r="D4362" s="1" t="s">
        <v>1621</v>
      </c>
      <c r="E4362" s="1" t="s">
        <v>14709</v>
      </c>
      <c r="F4362" s="7" t="s">
        <v>14682</v>
      </c>
      <c r="G4362" s="1" t="s">
        <v>1154</v>
      </c>
      <c r="H4362" s="5">
        <v>2688000</v>
      </c>
      <c r="I4362" s="1">
        <v>167</v>
      </c>
      <c r="J4362" s="1" t="s">
        <v>1155</v>
      </c>
      <c r="K4362" s="1" t="s">
        <v>133</v>
      </c>
      <c r="L4362" s="1">
        <v>2</v>
      </c>
      <c r="M4362" s="1" t="s">
        <v>2443</v>
      </c>
      <c r="N4362" s="1" t="s">
        <v>13381</v>
      </c>
      <c r="O4362" s="1">
        <v>12000</v>
      </c>
      <c r="P4362" s="1" t="s">
        <v>2149</v>
      </c>
      <c r="Q4362" s="1">
        <v>224</v>
      </c>
      <c r="R4362" s="1" t="str">
        <f>IFERROR(VLOOKUP(K4362,Proveedores!$A$2:$B$500,2,0),"Agregar")</f>
        <v>MEDICAL ENGINEERING CORPORATION S.A.</v>
      </c>
      <c r="S4362" s="5">
        <f t="shared" si="68"/>
        <v>2688000</v>
      </c>
    </row>
    <row r="4363" spans="1:19" x14ac:dyDescent="0.2">
      <c r="A4363" s="7">
        <v>44252</v>
      </c>
      <c r="B4363" s="1" t="s">
        <v>14710</v>
      </c>
      <c r="C4363" s="1" t="s">
        <v>14711</v>
      </c>
      <c r="D4363" s="1" t="s">
        <v>1621</v>
      </c>
      <c r="E4363" s="1">
        <v>1909</v>
      </c>
      <c r="F4363" s="7" t="s">
        <v>14712</v>
      </c>
      <c r="G4363" s="1" t="s">
        <v>1435</v>
      </c>
      <c r="H4363" s="5">
        <v>2835000</v>
      </c>
      <c r="I4363" s="1">
        <v>0</v>
      </c>
      <c r="J4363" s="1" t="s">
        <v>1437</v>
      </c>
      <c r="K4363" s="1" t="s">
        <v>14713</v>
      </c>
      <c r="L4363" s="1">
        <v>1</v>
      </c>
      <c r="M4363" s="1" t="s">
        <v>14714</v>
      </c>
      <c r="N4363" s="1" t="s">
        <v>14715</v>
      </c>
      <c r="O4363" s="1">
        <v>0</v>
      </c>
      <c r="P4363" s="1">
        <v>0</v>
      </c>
      <c r="Q4363" s="1">
        <v>2835000</v>
      </c>
      <c r="R4363" s="1" t="str">
        <f>IFERROR(VLOOKUP(K4363,Proveedores!$A$2:$B$500,2,0),"Agregar")</f>
        <v>GRUPO ARIES SALUD SA</v>
      </c>
      <c r="S4363" s="5">
        <f t="shared" si="68"/>
        <v>0</v>
      </c>
    </row>
    <row r="4364" spans="1:19" x14ac:dyDescent="0.2">
      <c r="A4364" s="7">
        <v>44252</v>
      </c>
      <c r="B4364" s="1" t="s">
        <v>14716</v>
      </c>
      <c r="C4364" s="1" t="s">
        <v>14717</v>
      </c>
      <c r="D4364" s="1" t="s">
        <v>1621</v>
      </c>
      <c r="E4364" s="1" t="s">
        <v>14718</v>
      </c>
      <c r="F4364" s="7" t="s">
        <v>14426</v>
      </c>
      <c r="G4364" s="1" t="s">
        <v>1218</v>
      </c>
      <c r="H4364" s="5">
        <v>21170160</v>
      </c>
      <c r="I4364" s="1" t="s">
        <v>14719</v>
      </c>
      <c r="J4364" s="1" t="s">
        <v>1219</v>
      </c>
      <c r="K4364" s="1" t="s">
        <v>423</v>
      </c>
      <c r="L4364" s="1">
        <v>1</v>
      </c>
      <c r="M4364" s="1" t="s">
        <v>14720</v>
      </c>
      <c r="N4364" s="1" t="s">
        <v>14721</v>
      </c>
      <c r="O4364" s="1">
        <v>43200</v>
      </c>
      <c r="P4364" s="1" t="s">
        <v>1642</v>
      </c>
      <c r="Q4364" s="1">
        <v>490.05</v>
      </c>
      <c r="R4364" s="1" t="str">
        <f>IFERROR(VLOOKUP(K4364,Proveedores!$A$2:$B$500,2,0),"Agregar")</f>
        <v>TECNOVAX S.A.</v>
      </c>
      <c r="S4364" s="5">
        <f t="shared" si="68"/>
        <v>21170160</v>
      </c>
    </row>
    <row r="4365" spans="1:19" x14ac:dyDescent="0.2">
      <c r="A4365" s="7">
        <v>44253.415034722224</v>
      </c>
      <c r="B4365" s="1" t="s">
        <v>14722</v>
      </c>
      <c r="C4365" s="1" t="s">
        <v>14723</v>
      </c>
      <c r="D4365" s="1" t="s">
        <v>1621</v>
      </c>
      <c r="E4365" s="1" t="s">
        <v>14724</v>
      </c>
      <c r="F4365" s="7">
        <v>44182</v>
      </c>
      <c r="G4365" s="1" t="s">
        <v>692</v>
      </c>
      <c r="H4365" s="5">
        <v>3146774.4</v>
      </c>
      <c r="I4365" s="1">
        <v>2486</v>
      </c>
      <c r="J4365" s="1" t="s">
        <v>1260</v>
      </c>
      <c r="K4365" s="1" t="s">
        <v>702</v>
      </c>
      <c r="L4365" s="1">
        <v>5</v>
      </c>
      <c r="M4365" s="1">
        <v>3002214</v>
      </c>
      <c r="N4365" s="1" t="s">
        <v>7186</v>
      </c>
      <c r="O4365" s="1">
        <v>7744</v>
      </c>
      <c r="P4365" s="1" t="s">
        <v>7187</v>
      </c>
      <c r="Q4365" s="1">
        <v>406.35</v>
      </c>
      <c r="R4365" s="1" t="str">
        <f>IFERROR(VLOOKUP(K4365,Proveedores!$A$2:$B$500,2,0),"Agregar")</f>
        <v>SAVANT PHARM S.A.</v>
      </c>
      <c r="S4365" s="5">
        <f t="shared" si="68"/>
        <v>3146774.4000000004</v>
      </c>
    </row>
    <row r="4366" spans="1:19" x14ac:dyDescent="0.2">
      <c r="A4366" s="7">
        <v>44253.452685185184</v>
      </c>
      <c r="B4366" s="1" t="s">
        <v>14725</v>
      </c>
      <c r="C4366" s="1" t="s">
        <v>14726</v>
      </c>
      <c r="D4366" s="1" t="s">
        <v>1621</v>
      </c>
      <c r="E4366" s="1">
        <v>7046</v>
      </c>
      <c r="F4366" s="7">
        <v>44239</v>
      </c>
      <c r="G4366" s="1" t="s">
        <v>552</v>
      </c>
      <c r="H4366" s="5">
        <v>2560800</v>
      </c>
      <c r="I4366" s="1">
        <v>222</v>
      </c>
      <c r="J4366" s="1" t="s">
        <v>556</v>
      </c>
      <c r="K4366" s="1" t="s">
        <v>6907</v>
      </c>
      <c r="L4366" s="1">
        <v>1</v>
      </c>
      <c r="M4366" s="1" t="s">
        <v>2521</v>
      </c>
      <c r="N4366" s="1" t="s">
        <v>4511</v>
      </c>
      <c r="O4366" s="1">
        <v>3000</v>
      </c>
      <c r="P4366" s="1" t="s">
        <v>2391</v>
      </c>
      <c r="Q4366" s="1">
        <v>853.6</v>
      </c>
      <c r="R4366" s="1" t="str">
        <f>IFERROR(VLOOKUP(K4366,Proveedores!$A$2:$B$500,2,0),"Agregar")</f>
        <v>KOPELCO S.A.</v>
      </c>
      <c r="S4366" s="5">
        <f t="shared" si="68"/>
        <v>2560800</v>
      </c>
    </row>
    <row r="4367" spans="1:19" x14ac:dyDescent="0.2">
      <c r="A4367" s="7">
        <v>44253.470439814817</v>
      </c>
      <c r="B4367" s="1" t="s">
        <v>14727</v>
      </c>
      <c r="C4367" s="1" t="s">
        <v>14728</v>
      </c>
      <c r="D4367" s="1" t="s">
        <v>1621</v>
      </c>
      <c r="E4367" s="1" t="s">
        <v>14729</v>
      </c>
      <c r="F4367" s="7">
        <v>44251</v>
      </c>
      <c r="G4367" s="1" t="s">
        <v>1111</v>
      </c>
      <c r="H4367" s="5">
        <v>24883025</v>
      </c>
      <c r="I4367" s="1">
        <v>0</v>
      </c>
      <c r="J4367" s="1" t="s">
        <v>1114</v>
      </c>
      <c r="K4367" s="1" t="s">
        <v>53</v>
      </c>
      <c r="L4367" s="1">
        <v>4</v>
      </c>
      <c r="M4367" s="1" t="s">
        <v>14730</v>
      </c>
      <c r="N4367" s="1" t="s">
        <v>14731</v>
      </c>
      <c r="O4367" s="1">
        <v>62995</v>
      </c>
      <c r="P4367" s="1" t="s">
        <v>5042</v>
      </c>
      <c r="Q4367" s="1">
        <v>395</v>
      </c>
      <c r="R4367" s="1" t="str">
        <f>IFERROR(VLOOKUP(K4367,Proveedores!$A$2:$B$500,2,0),"Agregar")</f>
        <v>MILKAUT S.A.</v>
      </c>
      <c r="S4367" s="5">
        <f t="shared" si="68"/>
        <v>24883025</v>
      </c>
    </row>
    <row r="4368" spans="1:19" x14ac:dyDescent="0.2">
      <c r="A4368" s="7">
        <v>44253.540949074071</v>
      </c>
      <c r="B4368" s="1" t="s">
        <v>14732</v>
      </c>
      <c r="C4368" s="1" t="s">
        <v>14733</v>
      </c>
      <c r="D4368" s="1" t="s">
        <v>1621</v>
      </c>
      <c r="E4368" s="1" t="s">
        <v>14734</v>
      </c>
      <c r="F4368" s="7">
        <v>44249</v>
      </c>
      <c r="G4368" s="1" t="s">
        <v>1111</v>
      </c>
      <c r="H4368" s="5">
        <v>28199050</v>
      </c>
      <c r="I4368" s="1">
        <v>0</v>
      </c>
      <c r="J4368" s="1" t="s">
        <v>1114</v>
      </c>
      <c r="K4368" s="1" t="s">
        <v>53</v>
      </c>
      <c r="L4368" s="1">
        <v>4</v>
      </c>
      <c r="M4368" s="1" t="s">
        <v>14730</v>
      </c>
      <c r="N4368" s="1" t="s">
        <v>14731</v>
      </c>
      <c r="O4368" s="1">
        <v>71390</v>
      </c>
      <c r="P4368" s="1" t="s">
        <v>5042</v>
      </c>
      <c r="Q4368" s="1">
        <v>395</v>
      </c>
      <c r="R4368" s="1" t="str">
        <f>IFERROR(VLOOKUP(K4368,Proveedores!$A$2:$B$500,2,0),"Agregar")</f>
        <v>MILKAUT S.A.</v>
      </c>
      <c r="S4368" s="5">
        <f t="shared" si="68"/>
        <v>28199050</v>
      </c>
    </row>
    <row r="4369" spans="1:19" x14ac:dyDescent="0.2">
      <c r="A4369" s="7">
        <v>44253.61681712963</v>
      </c>
      <c r="B4369" s="1" t="s">
        <v>14735</v>
      </c>
      <c r="C4369" s="1" t="s">
        <v>14736</v>
      </c>
      <c r="D4369" s="1" t="s">
        <v>1621</v>
      </c>
      <c r="E4369" s="1" t="s">
        <v>14737</v>
      </c>
      <c r="F4369" s="7">
        <v>44252</v>
      </c>
      <c r="G4369" s="1" t="s">
        <v>1111</v>
      </c>
      <c r="H4369" s="5">
        <v>11213125</v>
      </c>
      <c r="I4369" s="1">
        <v>0</v>
      </c>
      <c r="J4369" s="1" t="s">
        <v>1112</v>
      </c>
      <c r="K4369" s="1" t="s">
        <v>70</v>
      </c>
      <c r="L4369" s="1" t="s">
        <v>14738</v>
      </c>
      <c r="M4369" s="1" t="s">
        <v>14730</v>
      </c>
      <c r="N4369" s="1" t="s">
        <v>14730</v>
      </c>
      <c r="O4369" s="1">
        <v>29125</v>
      </c>
      <c r="P4369" s="1" t="s">
        <v>14739</v>
      </c>
      <c r="Q4369" s="1">
        <v>385</v>
      </c>
      <c r="R4369" s="1" t="str">
        <f>IFERROR(VLOOKUP(K4369,Proveedores!$A$2:$B$500,2,0),"Agregar")</f>
        <v>SA LA SIBILA .</v>
      </c>
      <c r="S4369" s="5">
        <f t="shared" si="68"/>
        <v>11213125</v>
      </c>
    </row>
    <row r="4370" spans="1:19" x14ac:dyDescent="0.2">
      <c r="A4370" s="7">
        <v>44253.64230324074</v>
      </c>
      <c r="B4370" s="1" t="s">
        <v>14740</v>
      </c>
      <c r="C4370" s="1" t="s">
        <v>14741</v>
      </c>
      <c r="D4370" s="1" t="s">
        <v>1621</v>
      </c>
      <c r="E4370" s="1" t="s">
        <v>14742</v>
      </c>
      <c r="F4370" s="7">
        <v>44252</v>
      </c>
      <c r="G4370" s="1" t="s">
        <v>1111</v>
      </c>
      <c r="H4370" s="5">
        <v>17395070</v>
      </c>
      <c r="I4370" s="1">
        <v>0</v>
      </c>
      <c r="J4370" s="1" t="s">
        <v>1112</v>
      </c>
      <c r="K4370" s="1" t="s">
        <v>70</v>
      </c>
      <c r="L4370" s="1" t="s">
        <v>14738</v>
      </c>
      <c r="M4370" s="1">
        <v>2152</v>
      </c>
      <c r="N4370" s="1" t="s">
        <v>14730</v>
      </c>
      <c r="O4370" s="1">
        <v>45182</v>
      </c>
      <c r="P4370" s="1" t="s">
        <v>14739</v>
      </c>
      <c r="Q4370" s="1">
        <v>385</v>
      </c>
      <c r="R4370" s="1" t="str">
        <f>IFERROR(VLOOKUP(K4370,Proveedores!$A$2:$B$500,2,0),"Agregar")</f>
        <v>SA LA SIBILA .</v>
      </c>
      <c r="S4370" s="5">
        <f t="shared" si="68"/>
        <v>17395070</v>
      </c>
    </row>
    <row r="4371" spans="1:19" x14ac:dyDescent="0.2">
      <c r="A4371" s="7">
        <v>44253.664965277778</v>
      </c>
      <c r="B4371" s="1" t="s">
        <v>14743</v>
      </c>
      <c r="C4371" s="1" t="s">
        <v>14744</v>
      </c>
      <c r="D4371" s="1" t="s">
        <v>1621</v>
      </c>
      <c r="E4371" s="1" t="s">
        <v>14745</v>
      </c>
      <c r="F4371" s="7">
        <v>44252</v>
      </c>
      <c r="G4371" s="1" t="s">
        <v>1111</v>
      </c>
      <c r="H4371" s="5">
        <v>2389010</v>
      </c>
      <c r="I4371" s="1">
        <v>0</v>
      </c>
      <c r="J4371" s="1" t="s">
        <v>1112</v>
      </c>
      <c r="K4371" s="1" t="s">
        <v>70</v>
      </c>
      <c r="L4371" s="1" t="s">
        <v>14746</v>
      </c>
      <c r="M4371" s="1">
        <v>2152</v>
      </c>
      <c r="N4371" s="1" t="s">
        <v>14730</v>
      </c>
      <c r="O4371" s="1">
        <v>59459</v>
      </c>
      <c r="P4371" s="1" t="s">
        <v>14739</v>
      </c>
      <c r="Q4371" s="1">
        <v>390</v>
      </c>
      <c r="R4371" s="1" t="str">
        <f>IFERROR(VLOOKUP(K4371,Proveedores!$A$2:$B$500,2,0),"Agregar")</f>
        <v>SA LA SIBILA .</v>
      </c>
      <c r="S4371" s="5">
        <f t="shared" si="68"/>
        <v>23189010</v>
      </c>
    </row>
    <row r="4372" spans="1:19" x14ac:dyDescent="0.2">
      <c r="A4372" s="7">
        <v>44253.684004629627</v>
      </c>
      <c r="B4372" s="1" t="s">
        <v>14747</v>
      </c>
      <c r="C4372" s="1" t="s">
        <v>14748</v>
      </c>
      <c r="D4372" s="1" t="s">
        <v>1621</v>
      </c>
      <c r="E4372" s="1" t="s">
        <v>14749</v>
      </c>
      <c r="F4372" s="7">
        <v>44252</v>
      </c>
      <c r="G4372" s="1" t="s">
        <v>1111</v>
      </c>
      <c r="H4372" s="5">
        <v>4791150</v>
      </c>
      <c r="I4372" s="1">
        <v>0</v>
      </c>
      <c r="J4372" s="1" t="s">
        <v>1112</v>
      </c>
      <c r="K4372" s="1" t="s">
        <v>70</v>
      </c>
      <c r="L4372" s="1" t="s">
        <v>14746</v>
      </c>
      <c r="M4372" s="1">
        <v>2152</v>
      </c>
      <c r="N4372" s="1" t="s">
        <v>14730</v>
      </c>
      <c r="O4372" s="1">
        <v>12285</v>
      </c>
      <c r="P4372" s="1" t="s">
        <v>14739</v>
      </c>
      <c r="Q4372" s="1">
        <v>390</v>
      </c>
      <c r="R4372" s="1" t="str">
        <f>IFERROR(VLOOKUP(K4372,Proveedores!$A$2:$B$500,2,0),"Agregar")</f>
        <v>SA LA SIBILA .</v>
      </c>
      <c r="S4372" s="5">
        <f t="shared" si="68"/>
        <v>4791150</v>
      </c>
    </row>
    <row r="4373" spans="1:19" x14ac:dyDescent="0.2">
      <c r="A4373" s="7">
        <v>44253.691979166666</v>
      </c>
      <c r="B4373" s="1" t="s">
        <v>14750</v>
      </c>
      <c r="C4373" s="1" t="s">
        <v>14751</v>
      </c>
      <c r="D4373" s="1" t="s">
        <v>1621</v>
      </c>
      <c r="E4373" s="1" t="s">
        <v>14752</v>
      </c>
      <c r="F4373" s="7">
        <v>44252</v>
      </c>
      <c r="G4373" s="1" t="s">
        <v>1111</v>
      </c>
      <c r="H4373" s="5">
        <v>11104860</v>
      </c>
      <c r="I4373" s="1">
        <v>0</v>
      </c>
      <c r="J4373" s="1" t="s">
        <v>1112</v>
      </c>
      <c r="K4373" s="1" t="s">
        <v>70</v>
      </c>
      <c r="L4373" s="1">
        <v>3</v>
      </c>
      <c r="M4373" s="1" t="s">
        <v>14746</v>
      </c>
      <c r="N4373" s="1" t="s">
        <v>14730</v>
      </c>
      <c r="O4373" s="1">
        <v>28474</v>
      </c>
      <c r="P4373" s="1" t="s">
        <v>14739</v>
      </c>
      <c r="Q4373" s="1">
        <v>390</v>
      </c>
      <c r="R4373" s="1" t="str">
        <f>IFERROR(VLOOKUP(K4373,Proveedores!$A$2:$B$500,2,0),"Agregar")</f>
        <v>SA LA SIBILA .</v>
      </c>
      <c r="S4373" s="5">
        <f t="shared" si="68"/>
        <v>11104860</v>
      </c>
    </row>
    <row r="4374" spans="1:19" x14ac:dyDescent="0.2">
      <c r="A4374" s="7">
        <v>44253.700798611113</v>
      </c>
      <c r="B4374" s="1" t="s">
        <v>14753</v>
      </c>
      <c r="C4374" s="1" t="s">
        <v>14754</v>
      </c>
      <c r="D4374" s="1" t="s">
        <v>1621</v>
      </c>
      <c r="E4374" s="1" t="s">
        <v>14755</v>
      </c>
      <c r="F4374" s="7">
        <v>43840</v>
      </c>
      <c r="G4374" s="1" t="s">
        <v>794</v>
      </c>
      <c r="H4374" s="5">
        <v>53075.14</v>
      </c>
      <c r="I4374" s="1" t="s">
        <v>10027</v>
      </c>
      <c r="J4374" s="1" t="s">
        <v>795</v>
      </c>
      <c r="K4374" s="1" t="s">
        <v>10648</v>
      </c>
      <c r="L4374" s="1">
        <v>2</v>
      </c>
      <c r="M4374" s="1" t="s">
        <v>10649</v>
      </c>
      <c r="N4374" s="1" t="s">
        <v>8221</v>
      </c>
      <c r="O4374" s="1">
        <v>6000</v>
      </c>
      <c r="P4374" s="1" t="s">
        <v>1665</v>
      </c>
      <c r="Q4374" s="1">
        <v>1516.43</v>
      </c>
      <c r="R4374" s="1" t="str">
        <f>IFERROR(VLOOKUP(K4374,Proveedores!$A$2:$B$500,2,0),"Agregar")</f>
        <v>Abbvie S.A.</v>
      </c>
      <c r="S4374" s="5">
        <f t="shared" si="68"/>
        <v>9098580</v>
      </c>
    </row>
    <row r="4375" spans="1:19" x14ac:dyDescent="0.2">
      <c r="A4375" s="7">
        <v>44253.714641203704</v>
      </c>
      <c r="B4375" s="1" t="s">
        <v>14756</v>
      </c>
      <c r="C4375" s="1" t="s">
        <v>14757</v>
      </c>
      <c r="D4375" s="1" t="s">
        <v>1621</v>
      </c>
      <c r="E4375" s="1" t="s">
        <v>14758</v>
      </c>
      <c r="F4375" s="7">
        <v>43917</v>
      </c>
      <c r="G4375" s="1" t="s">
        <v>794</v>
      </c>
      <c r="H4375" s="5">
        <v>136478.93</v>
      </c>
      <c r="I4375" s="1" t="s">
        <v>10027</v>
      </c>
      <c r="J4375" s="1" t="s">
        <v>795</v>
      </c>
      <c r="K4375" s="1" t="s">
        <v>10648</v>
      </c>
      <c r="L4375" s="1">
        <v>2</v>
      </c>
      <c r="M4375" s="1" t="s">
        <v>10649</v>
      </c>
      <c r="N4375" s="1" t="s">
        <v>8221</v>
      </c>
      <c r="O4375" s="1">
        <v>6000</v>
      </c>
      <c r="P4375" s="1" t="s">
        <v>1665</v>
      </c>
      <c r="Q4375" s="1">
        <v>1516.43</v>
      </c>
      <c r="R4375" s="1" t="str">
        <f>IFERROR(VLOOKUP(K4375,Proveedores!$A$2:$B$500,2,0),"Agregar")</f>
        <v>Abbvie S.A.</v>
      </c>
      <c r="S4375" s="5">
        <f t="shared" si="68"/>
        <v>9098580</v>
      </c>
    </row>
    <row r="4376" spans="1:19" x14ac:dyDescent="0.2">
      <c r="A4376" s="7">
        <v>44253.721678240741</v>
      </c>
      <c r="B4376" s="1" t="s">
        <v>14759</v>
      </c>
      <c r="C4376" s="1" t="s">
        <v>14760</v>
      </c>
      <c r="D4376" s="1" t="s">
        <v>1621</v>
      </c>
      <c r="E4376" s="1" t="s">
        <v>14761</v>
      </c>
      <c r="F4376" s="7">
        <v>43929</v>
      </c>
      <c r="G4376" s="1" t="s">
        <v>794</v>
      </c>
      <c r="H4376" s="5">
        <v>339680.88</v>
      </c>
      <c r="I4376" s="1" t="s">
        <v>10027</v>
      </c>
      <c r="J4376" s="1" t="s">
        <v>795</v>
      </c>
      <c r="K4376" s="1" t="s">
        <v>10648</v>
      </c>
      <c r="L4376" s="1">
        <v>2</v>
      </c>
      <c r="M4376" s="1" t="s">
        <v>10649</v>
      </c>
      <c r="N4376" s="1" t="s">
        <v>8221</v>
      </c>
      <c r="O4376" s="1">
        <v>6000</v>
      </c>
      <c r="P4376" s="1" t="s">
        <v>1665</v>
      </c>
      <c r="Q4376" s="1">
        <v>1516.43</v>
      </c>
      <c r="R4376" s="1" t="str">
        <f>IFERROR(VLOOKUP(K4376,Proveedores!$A$2:$B$500,2,0),"Agregar")</f>
        <v>Abbvie S.A.</v>
      </c>
      <c r="S4376" s="5">
        <f t="shared" si="68"/>
        <v>9098580</v>
      </c>
    </row>
    <row r="4377" spans="1:19" x14ac:dyDescent="0.2">
      <c r="A4377" s="7">
        <v>44253.729270833333</v>
      </c>
      <c r="B4377" s="1" t="s">
        <v>14762</v>
      </c>
      <c r="C4377" s="1" t="s">
        <v>14763</v>
      </c>
      <c r="D4377" s="1" t="s">
        <v>1621</v>
      </c>
      <c r="E4377" s="1" t="s">
        <v>14764</v>
      </c>
      <c r="F4377" s="7">
        <v>43929</v>
      </c>
      <c r="G4377" s="1" t="s">
        <v>794</v>
      </c>
      <c r="H4377" s="5">
        <v>151643.25</v>
      </c>
      <c r="I4377" s="1" t="s">
        <v>10027</v>
      </c>
      <c r="J4377" s="1" t="s">
        <v>795</v>
      </c>
      <c r="K4377" s="1" t="s">
        <v>10648</v>
      </c>
      <c r="L4377" s="1">
        <v>2</v>
      </c>
      <c r="M4377" s="1" t="s">
        <v>10649</v>
      </c>
      <c r="N4377" s="1" t="s">
        <v>8221</v>
      </c>
      <c r="O4377" s="1">
        <v>6000</v>
      </c>
      <c r="P4377" s="1" t="s">
        <v>1665</v>
      </c>
      <c r="Q4377" s="1">
        <v>1516.43</v>
      </c>
      <c r="R4377" s="1" t="str">
        <f>IFERROR(VLOOKUP(K4377,Proveedores!$A$2:$B$500,2,0),"Agregar")</f>
        <v>Abbvie S.A.</v>
      </c>
      <c r="S4377" s="5">
        <f t="shared" si="68"/>
        <v>9098580</v>
      </c>
    </row>
    <row r="4378" spans="1:19" x14ac:dyDescent="0.2">
      <c r="A4378" s="7">
        <v>44253.735868055555</v>
      </c>
      <c r="B4378" s="1" t="s">
        <v>14765</v>
      </c>
      <c r="C4378" s="1" t="s">
        <v>14766</v>
      </c>
      <c r="D4378" s="1" t="s">
        <v>1621</v>
      </c>
      <c r="E4378" s="1" t="s">
        <v>14767</v>
      </c>
      <c r="F4378" s="7">
        <v>43929</v>
      </c>
      <c r="G4378" s="1" t="s">
        <v>794</v>
      </c>
      <c r="H4378" s="5">
        <v>150126.82</v>
      </c>
      <c r="I4378" s="1" t="s">
        <v>10027</v>
      </c>
      <c r="J4378" s="1" t="s">
        <v>795</v>
      </c>
      <c r="K4378" s="1" t="s">
        <v>10648</v>
      </c>
      <c r="L4378" s="1">
        <v>2</v>
      </c>
      <c r="M4378" s="1" t="s">
        <v>10649</v>
      </c>
      <c r="N4378" s="1" t="s">
        <v>8221</v>
      </c>
      <c r="O4378" s="1">
        <v>6000</v>
      </c>
      <c r="P4378" s="1" t="s">
        <v>1665</v>
      </c>
      <c r="Q4378" s="1">
        <v>1516.43</v>
      </c>
      <c r="R4378" s="1" t="str">
        <f>IFERROR(VLOOKUP(K4378,Proveedores!$A$2:$B$500,2,0),"Agregar")</f>
        <v>Abbvie S.A.</v>
      </c>
      <c r="S4378" s="5">
        <f t="shared" si="68"/>
        <v>9098580</v>
      </c>
    </row>
    <row r="4379" spans="1:19" x14ac:dyDescent="0.2">
      <c r="A4379" s="7">
        <v>44253.741481481484</v>
      </c>
      <c r="B4379" s="1" t="s">
        <v>14768</v>
      </c>
      <c r="C4379" s="1" t="s">
        <v>14769</v>
      </c>
      <c r="D4379" s="1" t="s">
        <v>1621</v>
      </c>
      <c r="E4379" s="1" t="s">
        <v>14770</v>
      </c>
      <c r="F4379" s="7">
        <v>43929</v>
      </c>
      <c r="G4379" s="1" t="s">
        <v>794</v>
      </c>
      <c r="H4379" s="5">
        <v>101600.98</v>
      </c>
      <c r="I4379" s="1" t="s">
        <v>10027</v>
      </c>
      <c r="J4379" s="1" t="s">
        <v>795</v>
      </c>
      <c r="K4379" s="1" t="s">
        <v>10648</v>
      </c>
      <c r="L4379" s="1">
        <v>2</v>
      </c>
      <c r="M4379" s="1" t="s">
        <v>10649</v>
      </c>
      <c r="N4379" s="1" t="s">
        <v>8221</v>
      </c>
      <c r="O4379" s="1">
        <v>6000</v>
      </c>
      <c r="P4379" s="1" t="s">
        <v>1665</v>
      </c>
      <c r="Q4379" s="1">
        <v>1516.43</v>
      </c>
      <c r="R4379" s="1" t="str">
        <f>IFERROR(VLOOKUP(K4379,Proveedores!$A$2:$B$500,2,0),"Agregar")</f>
        <v>Abbvie S.A.</v>
      </c>
      <c r="S4379" s="5">
        <f t="shared" si="68"/>
        <v>9098580</v>
      </c>
    </row>
    <row r="4380" spans="1:19" x14ac:dyDescent="0.2">
      <c r="A4380" s="7">
        <v>44253.747858796298</v>
      </c>
      <c r="B4380" s="1" t="s">
        <v>14771</v>
      </c>
      <c r="C4380" s="1" t="s">
        <v>14772</v>
      </c>
      <c r="D4380" s="1" t="s">
        <v>1621</v>
      </c>
      <c r="E4380" s="1" t="s">
        <v>14773</v>
      </c>
      <c r="F4380" s="7">
        <v>43767</v>
      </c>
      <c r="G4380" s="1" t="s">
        <v>794</v>
      </c>
      <c r="H4380" s="5">
        <v>151643.25</v>
      </c>
      <c r="I4380" s="1" t="s">
        <v>10027</v>
      </c>
      <c r="J4380" s="1" t="s">
        <v>795</v>
      </c>
      <c r="K4380" s="1" t="s">
        <v>10648</v>
      </c>
      <c r="L4380" s="1">
        <v>2</v>
      </c>
      <c r="M4380" s="1" t="s">
        <v>10649</v>
      </c>
      <c r="N4380" s="1" t="s">
        <v>8221</v>
      </c>
      <c r="O4380" s="1">
        <v>6000</v>
      </c>
      <c r="P4380" s="1" t="s">
        <v>1665</v>
      </c>
      <c r="Q4380" s="1">
        <v>1516.43</v>
      </c>
      <c r="R4380" s="1" t="str">
        <f>IFERROR(VLOOKUP(K4380,Proveedores!$A$2:$B$500,2,0),"Agregar")</f>
        <v>Abbvie S.A.</v>
      </c>
      <c r="S4380" s="5">
        <f t="shared" si="68"/>
        <v>9098580</v>
      </c>
    </row>
    <row r="4381" spans="1:19" x14ac:dyDescent="0.2">
      <c r="A4381" s="7">
        <v>44253.754710648151</v>
      </c>
      <c r="B4381" s="1" t="s">
        <v>14774</v>
      </c>
      <c r="C4381" s="1" t="s">
        <v>14775</v>
      </c>
      <c r="D4381" s="1" t="s">
        <v>1621</v>
      </c>
      <c r="E4381" s="1" t="s">
        <v>14776</v>
      </c>
      <c r="F4381" s="7">
        <v>43781</v>
      </c>
      <c r="G4381" s="1" t="s">
        <v>794</v>
      </c>
      <c r="H4381" s="5">
        <v>106150.28</v>
      </c>
      <c r="I4381" s="1" t="s">
        <v>10027</v>
      </c>
      <c r="J4381" s="1" t="s">
        <v>795</v>
      </c>
      <c r="K4381" s="1" t="s">
        <v>10648</v>
      </c>
      <c r="L4381" s="1">
        <v>2</v>
      </c>
      <c r="M4381" s="1" t="s">
        <v>10649</v>
      </c>
      <c r="N4381" s="1" t="s">
        <v>8221</v>
      </c>
      <c r="O4381" s="1">
        <v>6000</v>
      </c>
      <c r="P4381" s="1" t="s">
        <v>1665</v>
      </c>
      <c r="Q4381" s="1">
        <v>1516.43</v>
      </c>
      <c r="R4381" s="1" t="str">
        <f>IFERROR(VLOOKUP(K4381,Proveedores!$A$2:$B$500,2,0),"Agregar")</f>
        <v>Abbvie S.A.</v>
      </c>
      <c r="S4381" s="5">
        <f t="shared" si="68"/>
        <v>9098580</v>
      </c>
    </row>
    <row r="4382" spans="1:19" x14ac:dyDescent="0.2">
      <c r="A4382" s="7">
        <v>44256.553865740738</v>
      </c>
      <c r="B4382" s="1" t="s">
        <v>14777</v>
      </c>
      <c r="C4382" s="1" t="s">
        <v>14778</v>
      </c>
      <c r="D4382" s="1" t="s">
        <v>1621</v>
      </c>
      <c r="E4382" s="1" t="s">
        <v>14779</v>
      </c>
      <c r="F4382" s="7">
        <v>44217</v>
      </c>
      <c r="G4382" s="1" t="s">
        <v>1331</v>
      </c>
      <c r="H4382" s="5">
        <v>5248435.5</v>
      </c>
      <c r="I4382" s="1">
        <v>229</v>
      </c>
      <c r="J4382" s="1" t="s">
        <v>1332</v>
      </c>
      <c r="K4382" s="1" t="s">
        <v>6366</v>
      </c>
      <c r="L4382" s="1">
        <v>3</v>
      </c>
      <c r="M4382" s="1" t="s">
        <v>1701</v>
      </c>
      <c r="N4382" s="1" t="s">
        <v>14780</v>
      </c>
      <c r="O4382" s="1">
        <v>15000</v>
      </c>
      <c r="P4382" s="1" t="s">
        <v>14781</v>
      </c>
      <c r="Q4382" s="1">
        <v>349.9</v>
      </c>
      <c r="R4382" s="1" t="str">
        <f>IFERROR(VLOOKUP(K4382,Proveedores!$A$2:$B$500,2,0),"Agregar")</f>
        <v>Pfizer S.R.L.</v>
      </c>
      <c r="S4382" s="5">
        <f t="shared" si="68"/>
        <v>5248500</v>
      </c>
    </row>
    <row r="4383" spans="1:19" x14ac:dyDescent="0.2">
      <c r="A4383" s="7">
        <v>44256.563680555555</v>
      </c>
      <c r="B4383" s="1" t="s">
        <v>14782</v>
      </c>
      <c r="C4383" s="1" t="s">
        <v>14783</v>
      </c>
      <c r="D4383" s="1" t="s">
        <v>1621</v>
      </c>
      <c r="E4383" s="1" t="s">
        <v>14784</v>
      </c>
      <c r="F4383" s="7">
        <v>44251</v>
      </c>
      <c r="G4383" s="1" t="s">
        <v>1111</v>
      </c>
      <c r="H4383" s="5">
        <v>24826935</v>
      </c>
      <c r="I4383" s="1">
        <v>0</v>
      </c>
      <c r="J4383" s="1" t="s">
        <v>1114</v>
      </c>
      <c r="K4383" s="1" t="s">
        <v>53</v>
      </c>
      <c r="L4383" s="1">
        <v>4</v>
      </c>
      <c r="M4383" s="1" t="s">
        <v>14730</v>
      </c>
      <c r="N4383" s="1" t="s">
        <v>14731</v>
      </c>
      <c r="O4383" s="1">
        <v>62853</v>
      </c>
      <c r="P4383" s="1" t="s">
        <v>5042</v>
      </c>
      <c r="Q4383" s="1">
        <v>395</v>
      </c>
      <c r="R4383" s="1" t="str">
        <f>IFERROR(VLOOKUP(K4383,Proveedores!$A$2:$B$500,2,0),"Agregar")</f>
        <v>MILKAUT S.A.</v>
      </c>
      <c r="S4383" s="5">
        <f t="shared" si="68"/>
        <v>24826935</v>
      </c>
    </row>
    <row r="4384" spans="1:19" x14ac:dyDescent="0.2">
      <c r="A4384" s="7">
        <v>44256.564131944448</v>
      </c>
      <c r="B4384" s="1" t="s">
        <v>14785</v>
      </c>
      <c r="C4384" s="1" t="s">
        <v>14786</v>
      </c>
      <c r="D4384" s="1" t="s">
        <v>1621</v>
      </c>
      <c r="E4384" s="1" t="s">
        <v>14787</v>
      </c>
      <c r="F4384" s="7">
        <v>44217</v>
      </c>
      <c r="G4384" s="1" t="s">
        <v>1331</v>
      </c>
      <c r="H4384" s="5">
        <v>6855763.2000000002</v>
      </c>
      <c r="I4384" s="1">
        <v>229</v>
      </c>
      <c r="J4384" s="1" t="s">
        <v>1332</v>
      </c>
      <c r="K4384" s="1" t="s">
        <v>6366</v>
      </c>
      <c r="L4384" s="1">
        <v>1</v>
      </c>
      <c r="M4384" s="1" t="s">
        <v>6443</v>
      </c>
      <c r="N4384" s="1" t="s">
        <v>14788</v>
      </c>
      <c r="O4384" s="1">
        <v>24000</v>
      </c>
      <c r="P4384" s="1" t="s">
        <v>11901</v>
      </c>
      <c r="Q4384" s="1">
        <v>285.66000000000003</v>
      </c>
      <c r="R4384" s="1" t="str">
        <f>IFERROR(VLOOKUP(K4384,Proveedores!$A$2:$B$500,2,0),"Agregar")</f>
        <v>Pfizer S.R.L.</v>
      </c>
      <c r="S4384" s="5">
        <f t="shared" si="68"/>
        <v>6855840.0000000009</v>
      </c>
    </row>
    <row r="4385" spans="1:19" x14ac:dyDescent="0.2">
      <c r="A4385" s="7">
        <v>44256.569907407407</v>
      </c>
      <c r="B4385" s="1" t="s">
        <v>14789</v>
      </c>
      <c r="C4385" s="1" t="s">
        <v>14790</v>
      </c>
      <c r="D4385" s="1" t="s">
        <v>1621</v>
      </c>
      <c r="E4385" s="1" t="s">
        <v>14791</v>
      </c>
      <c r="F4385" s="7">
        <v>44251</v>
      </c>
      <c r="G4385" s="1" t="s">
        <v>1362</v>
      </c>
      <c r="H4385" s="5">
        <v>8623162.8000000007</v>
      </c>
      <c r="I4385" s="1">
        <v>219202</v>
      </c>
      <c r="J4385" s="1" t="s">
        <v>1363</v>
      </c>
      <c r="K4385" s="1" t="s">
        <v>737</v>
      </c>
      <c r="L4385" s="1">
        <v>1</v>
      </c>
      <c r="M4385" s="1">
        <v>501690</v>
      </c>
      <c r="N4385" s="1" t="s">
        <v>2958</v>
      </c>
      <c r="O4385" s="1">
        <v>72954</v>
      </c>
      <c r="P4385" s="1">
        <v>1</v>
      </c>
      <c r="Q4385" s="1">
        <v>118.2</v>
      </c>
      <c r="R4385" s="1" t="str">
        <f>IFERROR(VLOOKUP(K4385,Proveedores!$A$2:$B$500,2,0),"Agregar")</f>
        <v xml:space="preserve">KLONAL SRL </v>
      </c>
      <c r="S4385" s="5">
        <f t="shared" si="68"/>
        <v>8623162.8000000007</v>
      </c>
    </row>
    <row r="4386" spans="1:19" x14ac:dyDescent="0.2">
      <c r="A4386" s="7">
        <v>44256.578310185185</v>
      </c>
      <c r="B4386" s="1" t="s">
        <v>14792</v>
      </c>
      <c r="C4386" s="1" t="s">
        <v>14793</v>
      </c>
      <c r="D4386" s="1" t="s">
        <v>1713</v>
      </c>
      <c r="E4386" s="1">
        <v>200000304</v>
      </c>
      <c r="F4386" s="7">
        <v>44254</v>
      </c>
      <c r="G4386" s="1" t="s">
        <v>1435</v>
      </c>
      <c r="H4386" s="5">
        <v>4741632</v>
      </c>
      <c r="I4386" s="1">
        <v>304</v>
      </c>
      <c r="J4386" s="1" t="s">
        <v>1440</v>
      </c>
      <c r="K4386" s="1" t="s">
        <v>1441</v>
      </c>
      <c r="L4386" s="1">
        <v>8</v>
      </c>
      <c r="M4386" s="1" t="s">
        <v>3415</v>
      </c>
      <c r="N4386" s="1" t="s">
        <v>14794</v>
      </c>
      <c r="O4386" s="1">
        <v>1</v>
      </c>
      <c r="P4386" s="1" t="s">
        <v>1892</v>
      </c>
      <c r="Q4386" s="1">
        <v>4741632</v>
      </c>
      <c r="R4386" s="1" t="str">
        <f>IFERROR(VLOOKUP(K4386,Proveedores!$A$2:$B$500,2,0),"Agregar")</f>
        <v>LECTUS S.A.</v>
      </c>
      <c r="S4386" s="5">
        <f t="shared" si="68"/>
        <v>4741632</v>
      </c>
    </row>
    <row r="4387" spans="1:19" x14ac:dyDescent="0.2">
      <c r="A4387" s="7">
        <v>44256.588333333333</v>
      </c>
      <c r="B4387" s="1" t="s">
        <v>14795</v>
      </c>
      <c r="C4387" s="1" t="s">
        <v>14796</v>
      </c>
      <c r="D4387" s="1" t="s">
        <v>1621</v>
      </c>
      <c r="E4387" s="1" t="s">
        <v>14797</v>
      </c>
      <c r="F4387" s="7">
        <v>44251</v>
      </c>
      <c r="G4387" s="1" t="s">
        <v>1111</v>
      </c>
      <c r="H4387" s="5">
        <v>40565710</v>
      </c>
      <c r="I4387" s="1">
        <v>0</v>
      </c>
      <c r="J4387" s="1" t="s">
        <v>1114</v>
      </c>
      <c r="K4387" s="1" t="s">
        <v>53</v>
      </c>
      <c r="L4387" s="1">
        <v>4</v>
      </c>
      <c r="M4387" s="1" t="s">
        <v>14730</v>
      </c>
      <c r="N4387" s="1" t="s">
        <v>14731</v>
      </c>
      <c r="O4387" s="1">
        <v>102698</v>
      </c>
      <c r="P4387" s="1" t="s">
        <v>5042</v>
      </c>
      <c r="Q4387" s="1">
        <v>395</v>
      </c>
      <c r="R4387" s="1" t="str">
        <f>IFERROR(VLOOKUP(K4387,Proveedores!$A$2:$B$500,2,0),"Agregar")</f>
        <v>MILKAUT S.A.</v>
      </c>
      <c r="S4387" s="5">
        <f t="shared" si="68"/>
        <v>40565710</v>
      </c>
    </row>
    <row r="4388" spans="1:19" x14ac:dyDescent="0.2">
      <c r="A4388" s="7">
        <v>44256.590775462966</v>
      </c>
      <c r="B4388" s="1" t="s">
        <v>14798</v>
      </c>
      <c r="C4388" s="1" t="s">
        <v>14799</v>
      </c>
      <c r="D4388" s="1" t="s">
        <v>1713</v>
      </c>
      <c r="E4388" s="1">
        <v>200000305</v>
      </c>
      <c r="F4388" s="7">
        <v>44254</v>
      </c>
      <c r="G4388" s="1" t="s">
        <v>1435</v>
      </c>
      <c r="H4388" s="5">
        <v>6336000</v>
      </c>
      <c r="I4388" s="1">
        <v>305</v>
      </c>
      <c r="J4388" s="1" t="s">
        <v>1440</v>
      </c>
      <c r="K4388" s="1" t="s">
        <v>1441</v>
      </c>
      <c r="L4388" s="1">
        <v>9</v>
      </c>
      <c r="M4388" s="1" t="s">
        <v>3415</v>
      </c>
      <c r="N4388" s="1" t="s">
        <v>14800</v>
      </c>
      <c r="O4388" s="1">
        <v>1</v>
      </c>
      <c r="P4388" s="1" t="s">
        <v>1892</v>
      </c>
      <c r="Q4388" s="1">
        <v>6336000</v>
      </c>
      <c r="R4388" s="1" t="str">
        <f>IFERROR(VLOOKUP(K4388,Proveedores!$A$2:$B$500,2,0),"Agregar")</f>
        <v>LECTUS S.A.</v>
      </c>
      <c r="S4388" s="5">
        <f t="shared" si="68"/>
        <v>6336000</v>
      </c>
    </row>
    <row r="4389" spans="1:19" x14ac:dyDescent="0.2">
      <c r="A4389" s="7">
        <v>44257.374444444446</v>
      </c>
      <c r="B4389" s="1" t="s">
        <v>14801</v>
      </c>
      <c r="C4389" s="1" t="s">
        <v>14802</v>
      </c>
      <c r="D4389" s="1" t="s">
        <v>1621</v>
      </c>
      <c r="E4389" s="1">
        <v>31200006506</v>
      </c>
      <c r="F4389" s="7">
        <v>44249</v>
      </c>
      <c r="G4389" s="1" t="s">
        <v>692</v>
      </c>
      <c r="H4389" s="5">
        <v>30390210.800000001</v>
      </c>
      <c r="I4389" s="1">
        <v>243</v>
      </c>
      <c r="J4389" s="1" t="s">
        <v>1259</v>
      </c>
      <c r="K4389" s="1" t="s">
        <v>4348</v>
      </c>
      <c r="L4389" s="1">
        <v>38</v>
      </c>
      <c r="M4389" s="1" t="s">
        <v>3940</v>
      </c>
      <c r="N4389" s="1" t="s">
        <v>6183</v>
      </c>
      <c r="O4389" s="1">
        <v>866460</v>
      </c>
      <c r="P4389" s="1" t="s">
        <v>1917</v>
      </c>
      <c r="Q4389" s="1">
        <v>3.09</v>
      </c>
      <c r="R4389" s="1" t="str">
        <f>IFERROR(VLOOKUP(K4389,Proveedores!$A$2:$B$500,2,0),"Agregar")</f>
        <v>MICROSULES ARGENTINA SA de SCIIA</v>
      </c>
      <c r="S4389" s="5">
        <f t="shared" si="68"/>
        <v>2677361.4</v>
      </c>
    </row>
    <row r="4390" spans="1:19" x14ac:dyDescent="0.2">
      <c r="A4390" s="7">
        <v>44257.447592592594</v>
      </c>
      <c r="B4390" s="1" t="s">
        <v>14803</v>
      </c>
      <c r="C4390" s="1" t="s">
        <v>14804</v>
      </c>
      <c r="D4390" s="1" t="s">
        <v>1621</v>
      </c>
      <c r="E4390" s="1" t="s">
        <v>14805</v>
      </c>
      <c r="F4390" s="7">
        <v>44249</v>
      </c>
      <c r="G4390" s="1" t="s">
        <v>1331</v>
      </c>
      <c r="H4390" s="5">
        <v>10499720</v>
      </c>
      <c r="I4390" s="1" t="s">
        <v>14806</v>
      </c>
      <c r="J4390" s="1" t="s">
        <v>1336</v>
      </c>
      <c r="K4390" s="1" t="s">
        <v>334</v>
      </c>
      <c r="L4390" s="1">
        <v>2</v>
      </c>
      <c r="M4390" s="1" t="s">
        <v>7605</v>
      </c>
      <c r="N4390" s="1" t="s">
        <v>9733</v>
      </c>
      <c r="O4390" s="1">
        <v>4000</v>
      </c>
      <c r="P4390" s="1" t="s">
        <v>3246</v>
      </c>
      <c r="Q4390" s="1">
        <v>2624.93</v>
      </c>
      <c r="R4390" s="1" t="str">
        <f>IFERROR(VLOOKUP(K4390,Proveedores!$A$2:$B$500,2,0),"Agregar")</f>
        <v>ROFINA SAICF</v>
      </c>
      <c r="S4390" s="5">
        <f t="shared" si="68"/>
        <v>10499720</v>
      </c>
    </row>
    <row r="4391" spans="1:19" x14ac:dyDescent="0.2">
      <c r="A4391" s="7">
        <v>44257.473634259259</v>
      </c>
      <c r="B4391" s="1" t="s">
        <v>14807</v>
      </c>
      <c r="C4391" s="1" t="s">
        <v>14808</v>
      </c>
      <c r="D4391" s="1" t="s">
        <v>1621</v>
      </c>
      <c r="E4391" s="1" t="s">
        <v>14809</v>
      </c>
      <c r="F4391" s="7">
        <v>44255</v>
      </c>
      <c r="G4391" s="1" t="s">
        <v>42</v>
      </c>
      <c r="H4391" s="5">
        <v>36231184.399999999</v>
      </c>
      <c r="I4391" s="1">
        <v>0</v>
      </c>
      <c r="J4391" s="1" t="s">
        <v>43</v>
      </c>
      <c r="K4391" s="1" t="s">
        <v>11503</v>
      </c>
      <c r="L4391" s="1">
        <v>1</v>
      </c>
      <c r="M4391" s="1" t="s">
        <v>11917</v>
      </c>
      <c r="N4391" s="1" t="s">
        <v>11505</v>
      </c>
      <c r="O4391" s="1">
        <v>17450</v>
      </c>
      <c r="P4391" s="1" t="s">
        <v>14810</v>
      </c>
      <c r="Q4391" s="1">
        <v>308.95</v>
      </c>
      <c r="R4391" s="1" t="str">
        <f>IFERROR(VLOOKUP(K4391,Proveedores!$A$2:$B$500,2,0),"Agregar")</f>
        <v>FABRICA DE ALIMENTOS SANTA CLARA S.A</v>
      </c>
      <c r="S4391" s="5">
        <f t="shared" si="68"/>
        <v>5391177.5</v>
      </c>
    </row>
    <row r="4392" spans="1:19" x14ac:dyDescent="0.2">
      <c r="A4392" s="7">
        <v>44257.473634259259</v>
      </c>
      <c r="B4392" s="1" t="s">
        <v>14807</v>
      </c>
      <c r="C4392" s="1" t="s">
        <v>14808</v>
      </c>
      <c r="D4392" s="1" t="s">
        <v>1621</v>
      </c>
      <c r="E4392" s="1" t="s">
        <v>14809</v>
      </c>
      <c r="F4392" s="7">
        <v>44255</v>
      </c>
      <c r="G4392" s="1" t="s">
        <v>42</v>
      </c>
      <c r="H4392" s="5">
        <v>36231184.399999999</v>
      </c>
      <c r="I4392" s="1">
        <v>0</v>
      </c>
      <c r="J4392" s="1" t="s">
        <v>43</v>
      </c>
      <c r="K4392" s="1" t="s">
        <v>11503</v>
      </c>
      <c r="L4392" s="1">
        <v>2</v>
      </c>
      <c r="M4392" s="1" t="s">
        <v>11917</v>
      </c>
      <c r="N4392" s="1" t="s">
        <v>11505</v>
      </c>
      <c r="O4392" s="1">
        <v>17450</v>
      </c>
      <c r="P4392" s="1" t="s">
        <v>14810</v>
      </c>
      <c r="Q4392" s="1">
        <v>308.95</v>
      </c>
      <c r="R4392" s="1" t="str">
        <f>IFERROR(VLOOKUP(K4392,Proveedores!$A$2:$B$500,2,0),"Agregar")</f>
        <v>FABRICA DE ALIMENTOS SANTA CLARA S.A</v>
      </c>
      <c r="S4392" s="5">
        <f t="shared" si="68"/>
        <v>5391177.5</v>
      </c>
    </row>
    <row r="4393" spans="1:19" x14ac:dyDescent="0.2">
      <c r="A4393" s="7">
        <v>44257.473634259259</v>
      </c>
      <c r="B4393" s="1" t="s">
        <v>14807</v>
      </c>
      <c r="C4393" s="1" t="s">
        <v>14808</v>
      </c>
      <c r="D4393" s="1" t="s">
        <v>1621</v>
      </c>
      <c r="E4393" s="1" t="s">
        <v>14809</v>
      </c>
      <c r="F4393" s="7">
        <v>44255</v>
      </c>
      <c r="G4393" s="1" t="s">
        <v>42</v>
      </c>
      <c r="H4393" s="5">
        <v>36231184.399999999</v>
      </c>
      <c r="I4393" s="1">
        <v>0</v>
      </c>
      <c r="J4393" s="1" t="s">
        <v>43</v>
      </c>
      <c r="K4393" s="1" t="s">
        <v>11503</v>
      </c>
      <c r="L4393" s="1">
        <v>3</v>
      </c>
      <c r="M4393" s="1" t="s">
        <v>11917</v>
      </c>
      <c r="N4393" s="1" t="s">
        <v>11505</v>
      </c>
      <c r="O4393" s="1">
        <v>17472</v>
      </c>
      <c r="P4393" s="1" t="s">
        <v>14810</v>
      </c>
      <c r="Q4393" s="1">
        <v>308.95</v>
      </c>
      <c r="R4393" s="1" t="str">
        <f>IFERROR(VLOOKUP(K4393,Proveedores!$A$2:$B$500,2,0),"Agregar")</f>
        <v>FABRICA DE ALIMENTOS SANTA CLARA S.A</v>
      </c>
      <c r="S4393" s="5">
        <f t="shared" si="68"/>
        <v>5397974.3999999994</v>
      </c>
    </row>
    <row r="4394" spans="1:19" x14ac:dyDescent="0.2">
      <c r="A4394" s="7">
        <v>44257.473634259259</v>
      </c>
      <c r="B4394" s="1" t="s">
        <v>14807</v>
      </c>
      <c r="C4394" s="1" t="s">
        <v>14808</v>
      </c>
      <c r="D4394" s="1" t="s">
        <v>1621</v>
      </c>
      <c r="E4394" s="1" t="s">
        <v>14809</v>
      </c>
      <c r="F4394" s="7">
        <v>44255</v>
      </c>
      <c r="G4394" s="1" t="s">
        <v>42</v>
      </c>
      <c r="H4394" s="5">
        <v>36231184.399999999</v>
      </c>
      <c r="I4394" s="1">
        <v>0</v>
      </c>
      <c r="J4394" s="1" t="s">
        <v>43</v>
      </c>
      <c r="K4394" s="1" t="s">
        <v>11503</v>
      </c>
      <c r="L4394" s="1">
        <v>4</v>
      </c>
      <c r="M4394" s="1" t="s">
        <v>11917</v>
      </c>
      <c r="N4394" s="1" t="s">
        <v>11505</v>
      </c>
      <c r="O4394" s="1">
        <v>10000</v>
      </c>
      <c r="P4394" s="1" t="s">
        <v>14810</v>
      </c>
      <c r="Q4394" s="1">
        <v>308.95</v>
      </c>
      <c r="R4394" s="1" t="str">
        <f>IFERROR(VLOOKUP(K4394,Proveedores!$A$2:$B$500,2,0),"Agregar")</f>
        <v>FABRICA DE ALIMENTOS SANTA CLARA S.A</v>
      </c>
      <c r="S4394" s="5">
        <f t="shared" si="68"/>
        <v>3089500</v>
      </c>
    </row>
    <row r="4395" spans="1:19" x14ac:dyDescent="0.2">
      <c r="A4395" s="7">
        <v>44257.473634259259</v>
      </c>
      <c r="B4395" s="1" t="s">
        <v>14807</v>
      </c>
      <c r="C4395" s="1" t="s">
        <v>14808</v>
      </c>
      <c r="D4395" s="1" t="s">
        <v>1621</v>
      </c>
      <c r="E4395" s="1" t="s">
        <v>14809</v>
      </c>
      <c r="F4395" s="7">
        <v>44255</v>
      </c>
      <c r="G4395" s="1" t="s">
        <v>42</v>
      </c>
      <c r="H4395" s="5">
        <v>36231184.399999999</v>
      </c>
      <c r="I4395" s="1">
        <v>0</v>
      </c>
      <c r="J4395" s="1" t="s">
        <v>43</v>
      </c>
      <c r="K4395" s="1" t="s">
        <v>11503</v>
      </c>
      <c r="L4395" s="1">
        <v>5</v>
      </c>
      <c r="M4395" s="1" t="s">
        <v>11917</v>
      </c>
      <c r="N4395" s="1" t="s">
        <v>11505</v>
      </c>
      <c r="O4395" s="1">
        <v>6900</v>
      </c>
      <c r="P4395" s="1" t="s">
        <v>14810</v>
      </c>
      <c r="Q4395" s="1">
        <v>308.95</v>
      </c>
      <c r="R4395" s="1" t="str">
        <f>IFERROR(VLOOKUP(K4395,Proveedores!$A$2:$B$500,2,0),"Agregar")</f>
        <v>FABRICA DE ALIMENTOS SANTA CLARA S.A</v>
      </c>
      <c r="S4395" s="5">
        <f t="shared" si="68"/>
        <v>2131755</v>
      </c>
    </row>
    <row r="4396" spans="1:19" x14ac:dyDescent="0.2">
      <c r="A4396" s="7">
        <v>44257.473634259259</v>
      </c>
      <c r="B4396" s="1" t="s">
        <v>14807</v>
      </c>
      <c r="C4396" s="1" t="s">
        <v>14808</v>
      </c>
      <c r="D4396" s="1" t="s">
        <v>1621</v>
      </c>
      <c r="E4396" s="1" t="s">
        <v>14809</v>
      </c>
      <c r="F4396" s="7">
        <v>44255</v>
      </c>
      <c r="G4396" s="1" t="s">
        <v>42</v>
      </c>
      <c r="H4396" s="5">
        <v>36231184.399999999</v>
      </c>
      <c r="I4396" s="1">
        <v>0</v>
      </c>
      <c r="J4396" s="1" t="s">
        <v>43</v>
      </c>
      <c r="K4396" s="1" t="s">
        <v>11503</v>
      </c>
      <c r="L4396" s="1">
        <v>6</v>
      </c>
      <c r="M4396" s="1" t="s">
        <v>11917</v>
      </c>
      <c r="N4396" s="1" t="s">
        <v>11505</v>
      </c>
      <c r="O4396" s="1">
        <v>13000</v>
      </c>
      <c r="P4396" s="1" t="s">
        <v>14810</v>
      </c>
      <c r="Q4396" s="1">
        <v>308.95</v>
      </c>
      <c r="R4396" s="1" t="str">
        <f>IFERROR(VLOOKUP(K4396,Proveedores!$A$2:$B$500,2,0),"Agregar")</f>
        <v>FABRICA DE ALIMENTOS SANTA CLARA S.A</v>
      </c>
      <c r="S4396" s="5">
        <f t="shared" si="68"/>
        <v>4016350</v>
      </c>
    </row>
    <row r="4397" spans="1:19" x14ac:dyDescent="0.2">
      <c r="A4397" s="7">
        <v>44257.473634259259</v>
      </c>
      <c r="B4397" s="1" t="s">
        <v>14807</v>
      </c>
      <c r="C4397" s="1" t="s">
        <v>14808</v>
      </c>
      <c r="D4397" s="1" t="s">
        <v>1621</v>
      </c>
      <c r="E4397" s="1" t="s">
        <v>14809</v>
      </c>
      <c r="F4397" s="7">
        <v>44255</v>
      </c>
      <c r="G4397" s="1" t="s">
        <v>42</v>
      </c>
      <c r="H4397" s="5">
        <v>36231184.399999999</v>
      </c>
      <c r="I4397" s="1">
        <v>0</v>
      </c>
      <c r="J4397" s="1" t="s">
        <v>43</v>
      </c>
      <c r="K4397" s="1" t="s">
        <v>11503</v>
      </c>
      <c r="L4397" s="1">
        <v>7</v>
      </c>
      <c r="M4397" s="1" t="s">
        <v>11917</v>
      </c>
      <c r="N4397" s="1" t="s">
        <v>11505</v>
      </c>
      <c r="O4397" s="1">
        <v>5000</v>
      </c>
      <c r="P4397" s="1" t="s">
        <v>14810</v>
      </c>
      <c r="Q4397" s="1">
        <v>308.95</v>
      </c>
      <c r="R4397" s="1" t="str">
        <f>IFERROR(VLOOKUP(K4397,Proveedores!$A$2:$B$500,2,0),"Agregar")</f>
        <v>FABRICA DE ALIMENTOS SANTA CLARA S.A</v>
      </c>
      <c r="S4397" s="5">
        <f t="shared" si="68"/>
        <v>1544750</v>
      </c>
    </row>
    <row r="4398" spans="1:19" x14ac:dyDescent="0.2">
      <c r="A4398" s="7">
        <v>44257.473634259259</v>
      </c>
      <c r="B4398" s="1" t="s">
        <v>14807</v>
      </c>
      <c r="C4398" s="1" t="s">
        <v>14808</v>
      </c>
      <c r="D4398" s="1" t="s">
        <v>1621</v>
      </c>
      <c r="E4398" s="1" t="s">
        <v>14809</v>
      </c>
      <c r="F4398" s="7">
        <v>44255</v>
      </c>
      <c r="G4398" s="1" t="s">
        <v>42</v>
      </c>
      <c r="H4398" s="5">
        <v>36231184.399999999</v>
      </c>
      <c r="I4398" s="1">
        <v>0</v>
      </c>
      <c r="J4398" s="1" t="s">
        <v>43</v>
      </c>
      <c r="K4398" s="1" t="s">
        <v>11503</v>
      </c>
      <c r="L4398" s="1">
        <v>8</v>
      </c>
      <c r="M4398" s="1" t="s">
        <v>11917</v>
      </c>
      <c r="N4398" s="1" t="s">
        <v>11505</v>
      </c>
      <c r="O4398" s="1">
        <v>12528</v>
      </c>
      <c r="P4398" s="1" t="s">
        <v>14810</v>
      </c>
      <c r="Q4398" s="1">
        <v>308.95</v>
      </c>
      <c r="R4398" s="1" t="str">
        <f>IFERROR(VLOOKUP(K4398,Proveedores!$A$2:$B$500,2,0),"Agregar")</f>
        <v>FABRICA DE ALIMENTOS SANTA CLARA S.A</v>
      </c>
      <c r="S4398" s="5">
        <f t="shared" si="68"/>
        <v>3870525.5999999996</v>
      </c>
    </row>
    <row r="4399" spans="1:19" x14ac:dyDescent="0.2">
      <c r="A4399" s="7">
        <v>44257.473634259259</v>
      </c>
      <c r="B4399" s="1" t="s">
        <v>14807</v>
      </c>
      <c r="C4399" s="1" t="s">
        <v>14808</v>
      </c>
      <c r="D4399" s="1" t="s">
        <v>1621</v>
      </c>
      <c r="E4399" s="1" t="s">
        <v>14809</v>
      </c>
      <c r="F4399" s="7">
        <v>44255</v>
      </c>
      <c r="G4399" s="1" t="s">
        <v>42</v>
      </c>
      <c r="H4399" s="5">
        <v>36231184.399999999</v>
      </c>
      <c r="I4399" s="1">
        <v>0</v>
      </c>
      <c r="J4399" s="1" t="s">
        <v>43</v>
      </c>
      <c r="K4399" s="1" t="s">
        <v>11503</v>
      </c>
      <c r="L4399" s="1">
        <v>9</v>
      </c>
      <c r="M4399" s="1" t="s">
        <v>11917</v>
      </c>
      <c r="N4399" s="1" t="s">
        <v>11505</v>
      </c>
      <c r="O4399" s="1">
        <v>17472</v>
      </c>
      <c r="P4399" s="1" t="s">
        <v>14810</v>
      </c>
      <c r="Q4399" s="1">
        <v>308.95</v>
      </c>
      <c r="R4399" s="1" t="str">
        <f>IFERROR(VLOOKUP(K4399,Proveedores!$A$2:$B$500,2,0),"Agregar")</f>
        <v>FABRICA DE ALIMENTOS SANTA CLARA S.A</v>
      </c>
      <c r="S4399" s="5">
        <f t="shared" si="68"/>
        <v>5397974.3999999994</v>
      </c>
    </row>
    <row r="4400" spans="1:19" x14ac:dyDescent="0.2">
      <c r="A4400" s="7">
        <v>44257.495798611111</v>
      </c>
      <c r="B4400" s="1" t="s">
        <v>14811</v>
      </c>
      <c r="C4400" s="1" t="s">
        <v>14812</v>
      </c>
      <c r="D4400" s="1" t="s">
        <v>1621</v>
      </c>
      <c r="E4400" s="1" t="s">
        <v>14813</v>
      </c>
      <c r="F4400" s="7">
        <v>44251</v>
      </c>
      <c r="G4400" s="1" t="s">
        <v>18</v>
      </c>
      <c r="H4400" s="5">
        <v>13223359.74</v>
      </c>
      <c r="I4400" s="1" t="s">
        <v>14200</v>
      </c>
      <c r="J4400" s="1" t="s">
        <v>1393</v>
      </c>
      <c r="K4400" s="1" t="s">
        <v>1394</v>
      </c>
      <c r="L4400" s="1" t="s">
        <v>14814</v>
      </c>
      <c r="M4400" s="1">
        <v>1111</v>
      </c>
      <c r="N4400" s="1" t="s">
        <v>14202</v>
      </c>
      <c r="O4400" s="1">
        <v>4</v>
      </c>
      <c r="P4400" s="1" t="s">
        <v>14815</v>
      </c>
      <c r="Q4400" s="1">
        <v>13223359.74</v>
      </c>
      <c r="R4400" s="1" t="str">
        <f>IFERROR(VLOOKUP(K4400,Proveedores!$A$2:$B$500,2,0),"Agregar")</f>
        <v>ANDREANI LOGÍSTICA S.A.</v>
      </c>
      <c r="S4400" s="5">
        <f t="shared" si="68"/>
        <v>52893438.960000001</v>
      </c>
    </row>
    <row r="4401" spans="1:19" x14ac:dyDescent="0.2">
      <c r="A4401" s="7">
        <v>44257.502662037034</v>
      </c>
      <c r="B4401" s="1" t="s">
        <v>14816</v>
      </c>
      <c r="C4401" s="1" t="s">
        <v>14817</v>
      </c>
      <c r="D4401" s="1" t="s">
        <v>1621</v>
      </c>
      <c r="E4401" s="1" t="s">
        <v>14818</v>
      </c>
      <c r="F4401" s="7">
        <v>44252</v>
      </c>
      <c r="G4401" s="1" t="s">
        <v>1111</v>
      </c>
      <c r="H4401" s="5">
        <v>4933005</v>
      </c>
      <c r="I4401" s="1">
        <v>0</v>
      </c>
      <c r="J4401" s="1" t="s">
        <v>1112</v>
      </c>
      <c r="K4401" s="1" t="s">
        <v>70</v>
      </c>
      <c r="L4401" s="1">
        <v>5</v>
      </c>
      <c r="M4401" s="1" t="s">
        <v>14738</v>
      </c>
      <c r="N4401" s="1" t="s">
        <v>14730</v>
      </c>
      <c r="O4401" s="1">
        <v>12813</v>
      </c>
      <c r="P4401" s="1" t="s">
        <v>14739</v>
      </c>
      <c r="Q4401" s="1">
        <v>385</v>
      </c>
      <c r="R4401" s="1" t="str">
        <f>IFERROR(VLOOKUP(K4401,Proveedores!$A$2:$B$500,2,0),"Agregar")</f>
        <v>SA LA SIBILA .</v>
      </c>
      <c r="S4401" s="5">
        <f t="shared" si="68"/>
        <v>4933005</v>
      </c>
    </row>
    <row r="4402" spans="1:19" x14ac:dyDescent="0.2">
      <c r="A4402" s="7">
        <v>44257.527453703704</v>
      </c>
      <c r="B4402" s="1" t="s">
        <v>14819</v>
      </c>
      <c r="C4402" s="1" t="s">
        <v>14820</v>
      </c>
      <c r="D4402" s="1" t="s">
        <v>1621</v>
      </c>
      <c r="E4402" s="1" t="s">
        <v>14821</v>
      </c>
      <c r="F4402" s="7">
        <v>44251</v>
      </c>
      <c r="G4402" s="1" t="s">
        <v>18</v>
      </c>
      <c r="H4402" s="5">
        <v>241204</v>
      </c>
      <c r="I4402" s="1" t="s">
        <v>14200</v>
      </c>
      <c r="J4402" s="1" t="s">
        <v>1393</v>
      </c>
      <c r="K4402" s="1" t="s">
        <v>1394</v>
      </c>
      <c r="L4402" s="1">
        <v>1</v>
      </c>
      <c r="M4402" s="1">
        <v>1712</v>
      </c>
      <c r="N4402" s="1" t="s">
        <v>14202</v>
      </c>
      <c r="O4402" s="1">
        <v>2</v>
      </c>
      <c r="P4402" s="1" t="s">
        <v>1892</v>
      </c>
      <c r="Q4402" s="1">
        <v>120602</v>
      </c>
      <c r="R4402" s="1" t="str">
        <f>IFERROR(VLOOKUP(K4402,Proveedores!$A$2:$B$500,2,0),"Agregar")</f>
        <v>ANDREANI LOGÍSTICA S.A.</v>
      </c>
      <c r="S4402" s="5">
        <f t="shared" si="68"/>
        <v>241204</v>
      </c>
    </row>
    <row r="4403" spans="1:19" x14ac:dyDescent="0.2">
      <c r="A4403" s="7">
        <v>44257.5312037037</v>
      </c>
      <c r="B4403" s="1" t="s">
        <v>14822</v>
      </c>
      <c r="C4403" s="1" t="s">
        <v>14823</v>
      </c>
      <c r="D4403" s="1" t="s">
        <v>1621</v>
      </c>
      <c r="E4403" s="1" t="s">
        <v>14824</v>
      </c>
      <c r="F4403" s="7">
        <v>44253</v>
      </c>
      <c r="G4403" s="1" t="s">
        <v>1111</v>
      </c>
      <c r="H4403" s="5">
        <v>33082280</v>
      </c>
      <c r="I4403" s="1">
        <v>0</v>
      </c>
      <c r="J4403" s="1" t="s">
        <v>1112</v>
      </c>
      <c r="K4403" s="1" t="s">
        <v>70</v>
      </c>
      <c r="L4403" s="1">
        <v>1</v>
      </c>
      <c r="M4403" s="1" t="s">
        <v>14825</v>
      </c>
      <c r="N4403" s="1" t="s">
        <v>14730</v>
      </c>
      <c r="O4403" s="1">
        <v>85928</v>
      </c>
      <c r="P4403" s="1" t="s">
        <v>14739</v>
      </c>
      <c r="Q4403" s="1">
        <v>385</v>
      </c>
      <c r="R4403" s="1" t="str">
        <f>IFERROR(VLOOKUP(K4403,Proveedores!$A$2:$B$500,2,0),"Agregar")</f>
        <v>SA LA SIBILA .</v>
      </c>
      <c r="S4403" s="5">
        <f t="shared" si="68"/>
        <v>33082280</v>
      </c>
    </row>
    <row r="4404" spans="1:19" x14ac:dyDescent="0.2">
      <c r="A4404" s="7">
        <v>44257.545312499999</v>
      </c>
      <c r="B4404" s="1" t="s">
        <v>14826</v>
      </c>
      <c r="C4404" s="1" t="s">
        <v>14827</v>
      </c>
      <c r="D4404" s="1" t="s">
        <v>1621</v>
      </c>
      <c r="E4404" s="1" t="s">
        <v>14828</v>
      </c>
      <c r="F4404" s="7">
        <v>44253</v>
      </c>
      <c r="G4404" s="1" t="s">
        <v>1362</v>
      </c>
      <c r="H4404" s="5">
        <v>8786988</v>
      </c>
      <c r="I4404" s="1">
        <v>219309</v>
      </c>
      <c r="J4404" s="1" t="s">
        <v>1363</v>
      </c>
      <c r="K4404" s="1" t="s">
        <v>737</v>
      </c>
      <c r="L4404" s="1">
        <v>1</v>
      </c>
      <c r="M4404" s="1">
        <v>501690</v>
      </c>
      <c r="N4404" s="1" t="s">
        <v>2958</v>
      </c>
      <c r="O4404" s="1">
        <v>73340</v>
      </c>
      <c r="P4404" s="1">
        <v>1</v>
      </c>
      <c r="Q4404" s="1">
        <v>118.2</v>
      </c>
      <c r="R4404" s="1" t="str">
        <f>IFERROR(VLOOKUP(K4404,Proveedores!$A$2:$B$500,2,0),"Agregar")</f>
        <v xml:space="preserve">KLONAL SRL </v>
      </c>
      <c r="S4404" s="5">
        <f t="shared" si="68"/>
        <v>8668788</v>
      </c>
    </row>
    <row r="4405" spans="1:19" x14ac:dyDescent="0.2">
      <c r="A4405" s="7">
        <v>44257.58898148148</v>
      </c>
      <c r="B4405" s="1" t="s">
        <v>14829</v>
      </c>
      <c r="C4405" s="1" t="s">
        <v>14830</v>
      </c>
      <c r="D4405" s="1" t="s">
        <v>1713</v>
      </c>
      <c r="E4405" s="1">
        <v>200000306</v>
      </c>
      <c r="F4405" s="7">
        <v>44257</v>
      </c>
      <c r="G4405" s="1" t="s">
        <v>1435</v>
      </c>
      <c r="H4405" s="5">
        <v>2032128</v>
      </c>
      <c r="I4405" s="1">
        <v>306</v>
      </c>
      <c r="J4405" s="1" t="s">
        <v>1440</v>
      </c>
      <c r="K4405" s="1" t="s">
        <v>1441</v>
      </c>
      <c r="L4405" s="1">
        <v>8</v>
      </c>
      <c r="M4405" s="1" t="s">
        <v>3415</v>
      </c>
      <c r="N4405" s="1" t="s">
        <v>14831</v>
      </c>
      <c r="O4405" s="1" t="s">
        <v>3415</v>
      </c>
      <c r="P4405" s="1" t="s">
        <v>3415</v>
      </c>
      <c r="Q4405" s="1" t="s">
        <v>3415</v>
      </c>
      <c r="R4405" s="1" t="str">
        <f>IFERROR(VLOOKUP(K4405,Proveedores!$A$2:$B$500,2,0),"Agregar")</f>
        <v>LECTUS S.A.</v>
      </c>
      <c r="S4405" s="5" t="e">
        <f t="shared" si="68"/>
        <v>#VALUE!</v>
      </c>
    </row>
    <row r="4406" spans="1:19" x14ac:dyDescent="0.2">
      <c r="A4406" s="7">
        <v>44257.597245370373</v>
      </c>
      <c r="B4406" s="1" t="s">
        <v>14832</v>
      </c>
      <c r="C4406" s="1" t="s">
        <v>14833</v>
      </c>
      <c r="D4406" s="1" t="s">
        <v>1621</v>
      </c>
      <c r="E4406" s="1" t="s">
        <v>14834</v>
      </c>
      <c r="F4406" s="7">
        <v>44253</v>
      </c>
      <c r="G4406" s="1" t="s">
        <v>1111</v>
      </c>
      <c r="H4406" s="5">
        <v>28295575</v>
      </c>
      <c r="I4406" s="1">
        <v>0</v>
      </c>
      <c r="J4406" s="1" t="s">
        <v>1112</v>
      </c>
      <c r="K4406" s="1" t="s">
        <v>70</v>
      </c>
      <c r="L4406" s="1">
        <v>1</v>
      </c>
      <c r="M4406" s="1" t="s">
        <v>14825</v>
      </c>
      <c r="N4406" s="1" t="s">
        <v>14730</v>
      </c>
      <c r="O4406" s="1">
        <v>73495</v>
      </c>
      <c r="P4406" s="1" t="s">
        <v>14739</v>
      </c>
      <c r="Q4406" s="1">
        <v>385</v>
      </c>
      <c r="R4406" s="1" t="str">
        <f>IFERROR(VLOOKUP(K4406,Proveedores!$A$2:$B$500,2,0),"Agregar")</f>
        <v>SA LA SIBILA .</v>
      </c>
      <c r="S4406" s="5">
        <f t="shared" si="68"/>
        <v>28295575</v>
      </c>
    </row>
    <row r="4407" spans="1:19" x14ac:dyDescent="0.2">
      <c r="A4407" s="7">
        <v>44257.597604166665</v>
      </c>
      <c r="B4407" s="1" t="s">
        <v>14835</v>
      </c>
      <c r="C4407" s="1" t="s">
        <v>14836</v>
      </c>
      <c r="D4407" s="1" t="s">
        <v>1621</v>
      </c>
      <c r="E4407" s="1" t="s">
        <v>14837</v>
      </c>
      <c r="F4407" s="7">
        <v>44257</v>
      </c>
      <c r="G4407" s="1" t="s">
        <v>1301</v>
      </c>
      <c r="H4407" s="5">
        <v>904033</v>
      </c>
      <c r="I4407" s="1">
        <v>1</v>
      </c>
      <c r="J4407" s="1" t="s">
        <v>14838</v>
      </c>
      <c r="K4407" s="1" t="s">
        <v>146</v>
      </c>
      <c r="L4407" s="1">
        <v>1</v>
      </c>
      <c r="M4407" s="1" t="s">
        <v>8552</v>
      </c>
      <c r="N4407" s="1" t="s">
        <v>2316</v>
      </c>
      <c r="O4407" s="1">
        <v>1</v>
      </c>
      <c r="P4407" s="1" t="s">
        <v>2316</v>
      </c>
      <c r="Q4407" s="1">
        <v>904033</v>
      </c>
      <c r="R4407" s="1" t="str">
        <f>IFERROR(VLOOKUP(K4407,Proveedores!$A$2:$B$500,2,0),"Agregar")</f>
        <v>SUIZO ARGENTINA S.A.</v>
      </c>
      <c r="S4407" s="5">
        <f t="shared" si="68"/>
        <v>904033</v>
      </c>
    </row>
    <row r="4408" spans="1:19" x14ac:dyDescent="0.2">
      <c r="A4408" s="7">
        <v>44257.601203703707</v>
      </c>
      <c r="B4408" s="1" t="s">
        <v>14839</v>
      </c>
      <c r="C4408" s="1" t="s">
        <v>14840</v>
      </c>
      <c r="D4408" s="1" t="s">
        <v>1713</v>
      </c>
      <c r="E4408" s="1">
        <v>200000307</v>
      </c>
      <c r="F4408" s="7">
        <v>44257</v>
      </c>
      <c r="G4408" s="1" t="s">
        <v>1435</v>
      </c>
      <c r="H4408" s="5">
        <v>5664000</v>
      </c>
      <c r="I4408" s="1">
        <v>306</v>
      </c>
      <c r="J4408" s="1" t="s">
        <v>1440</v>
      </c>
      <c r="K4408" s="1" t="s">
        <v>1441</v>
      </c>
      <c r="L4408" s="1">
        <v>9</v>
      </c>
      <c r="M4408" s="1" t="s">
        <v>3415</v>
      </c>
      <c r="N4408" s="1" t="s">
        <v>14831</v>
      </c>
      <c r="O4408" s="1" t="s">
        <v>3415</v>
      </c>
      <c r="P4408" s="1" t="s">
        <v>3415</v>
      </c>
      <c r="Q4408" s="1" t="s">
        <v>3415</v>
      </c>
      <c r="R4408" s="1" t="str">
        <f>IFERROR(VLOOKUP(K4408,Proveedores!$A$2:$B$500,2,0),"Agregar")</f>
        <v>LECTUS S.A.</v>
      </c>
      <c r="S4408" s="5" t="e">
        <f t="shared" si="68"/>
        <v>#VALUE!</v>
      </c>
    </row>
    <row r="4409" spans="1:19" x14ac:dyDescent="0.2">
      <c r="A4409" s="7">
        <v>44257.609039351853</v>
      </c>
      <c r="B4409" s="1" t="s">
        <v>14841</v>
      </c>
      <c r="C4409" s="1" t="s">
        <v>14842</v>
      </c>
      <c r="D4409" s="1" t="s">
        <v>1621</v>
      </c>
      <c r="E4409" s="1" t="s">
        <v>14843</v>
      </c>
      <c r="F4409" s="7">
        <v>44253</v>
      </c>
      <c r="G4409" s="1" t="s">
        <v>1111</v>
      </c>
      <c r="H4409" s="5">
        <v>44996875</v>
      </c>
      <c r="I4409" s="1">
        <v>0</v>
      </c>
      <c r="J4409" s="1" t="s">
        <v>1112</v>
      </c>
      <c r="K4409" s="1" t="s">
        <v>70</v>
      </c>
      <c r="L4409" s="1">
        <v>1</v>
      </c>
      <c r="M4409" s="1" t="s">
        <v>14825</v>
      </c>
      <c r="N4409" s="1" t="s">
        <v>14730</v>
      </c>
      <c r="O4409" s="1">
        <v>116875</v>
      </c>
      <c r="P4409" s="1" t="s">
        <v>14739</v>
      </c>
      <c r="Q4409" s="1">
        <v>385</v>
      </c>
      <c r="R4409" s="1" t="str">
        <f>IFERROR(VLOOKUP(K4409,Proveedores!$A$2:$B$500,2,0),"Agregar")</f>
        <v>SA LA SIBILA .</v>
      </c>
      <c r="S4409" s="5">
        <f t="shared" si="68"/>
        <v>44996875</v>
      </c>
    </row>
    <row r="4410" spans="1:19" x14ac:dyDescent="0.2">
      <c r="A4410" s="7">
        <v>44257.621921296297</v>
      </c>
      <c r="B4410" s="1" t="s">
        <v>14844</v>
      </c>
      <c r="C4410" s="1" t="s">
        <v>14845</v>
      </c>
      <c r="D4410" s="1" t="s">
        <v>1621</v>
      </c>
      <c r="E4410" s="1" t="s">
        <v>14846</v>
      </c>
      <c r="F4410" s="7">
        <v>44252</v>
      </c>
      <c r="G4410" s="1" t="s">
        <v>1111</v>
      </c>
      <c r="H4410" s="5">
        <v>26584250</v>
      </c>
      <c r="I4410" s="1">
        <v>0</v>
      </c>
      <c r="J4410" s="1" t="s">
        <v>1112</v>
      </c>
      <c r="K4410" s="1" t="s">
        <v>70</v>
      </c>
      <c r="L4410" s="1">
        <v>5</v>
      </c>
      <c r="M4410" s="1" t="s">
        <v>14738</v>
      </c>
      <c r="N4410" s="1" t="s">
        <v>14730</v>
      </c>
      <c r="O4410" s="1">
        <v>69050</v>
      </c>
      <c r="P4410" s="1" t="s">
        <v>14739</v>
      </c>
      <c r="Q4410" s="1">
        <v>385</v>
      </c>
      <c r="R4410" s="1" t="str">
        <f>IFERROR(VLOOKUP(K4410,Proveedores!$A$2:$B$500,2,0),"Agregar")</f>
        <v>SA LA SIBILA .</v>
      </c>
      <c r="S4410" s="5">
        <f t="shared" si="68"/>
        <v>26584250</v>
      </c>
    </row>
    <row r="4411" spans="1:19" x14ac:dyDescent="0.2">
      <c r="A4411" s="7">
        <v>44257.641875000001</v>
      </c>
      <c r="B4411" s="1" t="s">
        <v>14847</v>
      </c>
      <c r="C4411" s="1" t="s">
        <v>14848</v>
      </c>
      <c r="D4411" s="1" t="s">
        <v>1621</v>
      </c>
      <c r="E4411" s="1" t="s">
        <v>14849</v>
      </c>
      <c r="F4411" s="7">
        <v>44251</v>
      </c>
      <c r="G4411" s="1" t="s">
        <v>1442</v>
      </c>
      <c r="H4411" s="5">
        <v>50225000</v>
      </c>
      <c r="I4411" s="1">
        <v>0</v>
      </c>
      <c r="J4411" s="1" t="s">
        <v>1443</v>
      </c>
      <c r="K4411" s="1" t="s">
        <v>3255</v>
      </c>
      <c r="L4411" s="1">
        <v>1</v>
      </c>
      <c r="M4411" s="1" t="s">
        <v>14850</v>
      </c>
      <c r="N4411" s="1" t="s">
        <v>14851</v>
      </c>
      <c r="O4411" s="1">
        <v>70</v>
      </c>
      <c r="P4411" s="1" t="s">
        <v>14852</v>
      </c>
      <c r="Q4411" s="1">
        <v>717500</v>
      </c>
      <c r="R4411" s="1" t="str">
        <f>IFERROR(VLOOKUP(K4411,Proveedores!$A$2:$B$500,2,0),"Agregar")</f>
        <v>LABORATORIO ELEA PHOENIX S.A.</v>
      </c>
      <c r="S4411" s="5">
        <f t="shared" si="68"/>
        <v>50225000</v>
      </c>
    </row>
    <row r="4412" spans="1:19" x14ac:dyDescent="0.2">
      <c r="A4412" s="7">
        <v>44257.646064814813</v>
      </c>
      <c r="B4412" s="1" t="s">
        <v>14853</v>
      </c>
      <c r="C4412" s="1" t="s">
        <v>14854</v>
      </c>
      <c r="D4412" s="1" t="s">
        <v>1621</v>
      </c>
      <c r="E4412" s="1" t="s">
        <v>14855</v>
      </c>
      <c r="F4412" s="7">
        <v>44251</v>
      </c>
      <c r="G4412" s="1" t="s">
        <v>1442</v>
      </c>
      <c r="H4412" s="5">
        <v>50225000</v>
      </c>
      <c r="I4412" s="1">
        <v>0</v>
      </c>
      <c r="J4412" s="1" t="s">
        <v>1443</v>
      </c>
      <c r="K4412" s="1" t="s">
        <v>3255</v>
      </c>
      <c r="L4412" s="1">
        <v>1</v>
      </c>
      <c r="M4412" s="1" t="s">
        <v>14850</v>
      </c>
      <c r="N4412" s="1" t="s">
        <v>14851</v>
      </c>
      <c r="O4412" s="1">
        <v>70</v>
      </c>
      <c r="P4412" s="1" t="s">
        <v>14852</v>
      </c>
      <c r="Q4412" s="1">
        <v>717500</v>
      </c>
      <c r="R4412" s="1" t="str">
        <f>IFERROR(VLOOKUP(K4412,Proveedores!$A$2:$B$500,2,0),"Agregar")</f>
        <v>LABORATORIO ELEA PHOENIX S.A.</v>
      </c>
      <c r="S4412" s="5">
        <f t="shared" si="68"/>
        <v>50225000</v>
      </c>
    </row>
    <row r="4413" spans="1:19" x14ac:dyDescent="0.2">
      <c r="A4413" s="7">
        <v>44257.660520833335</v>
      </c>
      <c r="B4413" s="1" t="s">
        <v>14856</v>
      </c>
      <c r="C4413" s="1" t="s">
        <v>14857</v>
      </c>
      <c r="D4413" s="1" t="s">
        <v>1621</v>
      </c>
      <c r="E4413" s="1" t="s">
        <v>14858</v>
      </c>
      <c r="F4413" s="7">
        <v>44251</v>
      </c>
      <c r="G4413" s="1" t="s">
        <v>1442</v>
      </c>
      <c r="H4413" s="5">
        <v>43050000</v>
      </c>
      <c r="I4413" s="1">
        <v>0</v>
      </c>
      <c r="J4413" s="1" t="s">
        <v>1443</v>
      </c>
      <c r="K4413" s="1" t="s">
        <v>3255</v>
      </c>
      <c r="L4413" s="1">
        <v>1</v>
      </c>
      <c r="M4413" s="1" t="s">
        <v>14850</v>
      </c>
      <c r="N4413" s="1" t="s">
        <v>14851</v>
      </c>
      <c r="O4413" s="1">
        <v>60</v>
      </c>
      <c r="P4413" s="1" t="s">
        <v>14852</v>
      </c>
      <c r="Q4413" s="1">
        <v>717500</v>
      </c>
      <c r="R4413" s="1" t="str">
        <f>IFERROR(VLOOKUP(K4413,Proveedores!$A$2:$B$500,2,0),"Agregar")</f>
        <v>LABORATORIO ELEA PHOENIX S.A.</v>
      </c>
      <c r="S4413" s="5">
        <f t="shared" si="68"/>
        <v>43050000</v>
      </c>
    </row>
    <row r="4414" spans="1:19" x14ac:dyDescent="0.2">
      <c r="A4414" s="7">
        <v>44257.784918981481</v>
      </c>
      <c r="B4414" s="1" t="s">
        <v>14859</v>
      </c>
      <c r="C4414" s="1" t="s">
        <v>14860</v>
      </c>
      <c r="D4414" s="1" t="s">
        <v>1621</v>
      </c>
      <c r="E4414" s="1">
        <v>889</v>
      </c>
      <c r="F4414" s="7">
        <v>44229</v>
      </c>
      <c r="G4414" s="1" t="s">
        <v>468</v>
      </c>
      <c r="H4414" s="5">
        <v>17900</v>
      </c>
      <c r="I4414" s="1">
        <v>8460</v>
      </c>
      <c r="J4414" s="1" t="s">
        <v>1190</v>
      </c>
      <c r="K4414" s="1" t="s">
        <v>470</v>
      </c>
      <c r="L4414" s="1">
        <v>1</v>
      </c>
      <c r="M4414" s="1">
        <v>1</v>
      </c>
      <c r="N4414" s="1" t="s">
        <v>1900</v>
      </c>
      <c r="O4414" s="1">
        <v>1</v>
      </c>
      <c r="P4414" s="1" t="s">
        <v>1850</v>
      </c>
      <c r="Q4414" s="1">
        <v>5900</v>
      </c>
      <c r="R4414" s="1" t="str">
        <f>IFERROR(VLOOKUP(K4414,Proveedores!$A$2:$B$500,2,0),"Agregar")</f>
        <v>FABIAN DERISO</v>
      </c>
      <c r="S4414" s="5">
        <f t="shared" si="68"/>
        <v>5900</v>
      </c>
    </row>
    <row r="4415" spans="1:19" x14ac:dyDescent="0.2">
      <c r="A4415" s="7">
        <v>44257.784918981481</v>
      </c>
      <c r="B4415" s="1" t="s">
        <v>14859</v>
      </c>
      <c r="C4415" s="1" t="s">
        <v>14860</v>
      </c>
      <c r="D4415" s="1" t="s">
        <v>1621</v>
      </c>
      <c r="E4415" s="1">
        <v>889</v>
      </c>
      <c r="F4415" s="7">
        <v>44229</v>
      </c>
      <c r="G4415" s="1" t="s">
        <v>468</v>
      </c>
      <c r="H4415" s="5">
        <v>17900</v>
      </c>
      <c r="I4415" s="1">
        <v>8460</v>
      </c>
      <c r="J4415" s="1" t="s">
        <v>1190</v>
      </c>
      <c r="K4415" s="1" t="s">
        <v>470</v>
      </c>
      <c r="L4415" s="1">
        <v>2</v>
      </c>
      <c r="M4415" s="1">
        <v>2</v>
      </c>
      <c r="N4415" s="1" t="s">
        <v>1896</v>
      </c>
      <c r="O4415" s="1">
        <v>1</v>
      </c>
      <c r="P4415" s="1" t="s">
        <v>2803</v>
      </c>
      <c r="Q4415" s="1">
        <v>1700</v>
      </c>
      <c r="R4415" s="1" t="str">
        <f>IFERROR(VLOOKUP(K4415,Proveedores!$A$2:$B$500,2,0),"Agregar")</f>
        <v>FABIAN DERISO</v>
      </c>
      <c r="S4415" s="5">
        <f t="shared" si="68"/>
        <v>1700</v>
      </c>
    </row>
    <row r="4416" spans="1:19" x14ac:dyDescent="0.2">
      <c r="A4416" s="7">
        <v>44257.784918981481</v>
      </c>
      <c r="B4416" s="1" t="s">
        <v>14859</v>
      </c>
      <c r="C4416" s="1" t="s">
        <v>14860</v>
      </c>
      <c r="D4416" s="1" t="s">
        <v>1621</v>
      </c>
      <c r="E4416" s="1">
        <v>889</v>
      </c>
      <c r="F4416" s="7">
        <v>44229</v>
      </c>
      <c r="G4416" s="1" t="s">
        <v>468</v>
      </c>
      <c r="H4416" s="5">
        <v>17900</v>
      </c>
      <c r="I4416" s="1">
        <v>8460</v>
      </c>
      <c r="J4416" s="1" t="s">
        <v>1190</v>
      </c>
      <c r="K4416" s="1" t="s">
        <v>470</v>
      </c>
      <c r="L4416" s="1">
        <v>3</v>
      </c>
      <c r="M4416" s="1">
        <v>3</v>
      </c>
      <c r="N4416" s="1" t="s">
        <v>1899</v>
      </c>
      <c r="O4416" s="1">
        <v>1</v>
      </c>
      <c r="P4416" s="1" t="s">
        <v>1850</v>
      </c>
      <c r="Q4416" s="1">
        <v>5500</v>
      </c>
      <c r="R4416" s="1" t="str">
        <f>IFERROR(VLOOKUP(K4416,Proveedores!$A$2:$B$500,2,0),"Agregar")</f>
        <v>FABIAN DERISO</v>
      </c>
      <c r="S4416" s="5">
        <f t="shared" si="68"/>
        <v>5500</v>
      </c>
    </row>
    <row r="4417" spans="1:19" x14ac:dyDescent="0.2">
      <c r="A4417" s="7">
        <v>44257.784918981481</v>
      </c>
      <c r="B4417" s="1" t="s">
        <v>14859</v>
      </c>
      <c r="C4417" s="1" t="s">
        <v>14860</v>
      </c>
      <c r="D4417" s="1" t="s">
        <v>1621</v>
      </c>
      <c r="E4417" s="1">
        <v>889</v>
      </c>
      <c r="F4417" s="7">
        <v>44229</v>
      </c>
      <c r="G4417" s="1" t="s">
        <v>468</v>
      </c>
      <c r="H4417" s="5">
        <v>17900</v>
      </c>
      <c r="I4417" s="1">
        <v>8460</v>
      </c>
      <c r="J4417" s="1" t="s">
        <v>1190</v>
      </c>
      <c r="K4417" s="1" t="s">
        <v>470</v>
      </c>
      <c r="L4417" s="1">
        <v>4</v>
      </c>
      <c r="M4417" s="1">
        <v>4</v>
      </c>
      <c r="N4417" s="1" t="s">
        <v>4331</v>
      </c>
      <c r="O4417" s="1">
        <v>1</v>
      </c>
      <c r="P4417" s="1" t="s">
        <v>2803</v>
      </c>
      <c r="Q4417" s="1">
        <v>4800</v>
      </c>
      <c r="R4417" s="1" t="str">
        <f>IFERROR(VLOOKUP(K4417,Proveedores!$A$2:$B$500,2,0),"Agregar")</f>
        <v>FABIAN DERISO</v>
      </c>
      <c r="S4417" s="5">
        <f t="shared" si="68"/>
        <v>4800</v>
      </c>
    </row>
    <row r="4418" spans="1:19" x14ac:dyDescent="0.2">
      <c r="A4418" s="7">
        <v>44257.816458333335</v>
      </c>
      <c r="B4418" s="1" t="s">
        <v>14861</v>
      </c>
      <c r="C4418" s="1" t="s">
        <v>14862</v>
      </c>
      <c r="D4418" s="1" t="s">
        <v>1621</v>
      </c>
      <c r="E4418" s="1" t="s">
        <v>14863</v>
      </c>
      <c r="F4418" s="7">
        <v>44253</v>
      </c>
      <c r="G4418" s="1" t="s">
        <v>1309</v>
      </c>
      <c r="H4418" s="5">
        <v>71268750</v>
      </c>
      <c r="I4418" s="1">
        <v>248</v>
      </c>
      <c r="J4418" s="1" t="s">
        <v>1474</v>
      </c>
      <c r="K4418" s="1" t="s">
        <v>1311</v>
      </c>
      <c r="L4418" s="1">
        <v>1</v>
      </c>
      <c r="M4418" s="1" t="s">
        <v>12512</v>
      </c>
      <c r="N4418" s="1" t="s">
        <v>12513</v>
      </c>
      <c r="O4418" s="1">
        <v>262500</v>
      </c>
      <c r="P4418" s="1" t="s">
        <v>1892</v>
      </c>
      <c r="Q4418" s="1">
        <v>271.5</v>
      </c>
      <c r="R4418" s="1" t="str">
        <f>IFERROR(VLOOKUP(K4418,Proveedores!$A$2:$B$500,2,0),"Agregar")</f>
        <v>BIOSAFETY S.A.</v>
      </c>
      <c r="S4418" s="5">
        <f t="shared" si="68"/>
        <v>71268750</v>
      </c>
    </row>
    <row r="4419" spans="1:19" x14ac:dyDescent="0.2">
      <c r="A4419" s="7">
        <v>44258.417719907404</v>
      </c>
      <c r="B4419" s="1" t="s">
        <v>14864</v>
      </c>
      <c r="C4419" s="1" t="s">
        <v>14865</v>
      </c>
      <c r="D4419" s="1" t="s">
        <v>1621</v>
      </c>
      <c r="E4419" s="1">
        <v>20000009703</v>
      </c>
      <c r="F4419" s="7">
        <v>44215</v>
      </c>
      <c r="G4419" s="1" t="s">
        <v>14866</v>
      </c>
      <c r="H4419" s="5">
        <v>17122235.93</v>
      </c>
      <c r="I4419" s="1">
        <v>91</v>
      </c>
      <c r="J4419" s="1" t="s">
        <v>1287</v>
      </c>
      <c r="K4419" s="1" t="s">
        <v>1074</v>
      </c>
      <c r="L4419" s="1">
        <v>1</v>
      </c>
      <c r="M4419" s="1">
        <v>87414477</v>
      </c>
      <c r="N4419" s="1" t="s">
        <v>14867</v>
      </c>
      <c r="O4419" s="1">
        <v>1130000</v>
      </c>
      <c r="P4419" s="1" t="s">
        <v>2803</v>
      </c>
      <c r="Q4419" s="1">
        <v>119.8</v>
      </c>
      <c r="R4419" s="1" t="str">
        <f>IFERROR(VLOOKUP(K4419,Proveedores!$A$2:$B$500,2,0),"Agregar")</f>
        <v>BAYER SA</v>
      </c>
      <c r="S4419" s="5">
        <f t="shared" ref="S4419:S4482" si="69">Q4419*O4419</f>
        <v>135374000</v>
      </c>
    </row>
    <row r="4420" spans="1:19" x14ac:dyDescent="0.2">
      <c r="A4420" s="7">
        <v>44258.446932870371</v>
      </c>
      <c r="B4420" s="1" t="s">
        <v>14868</v>
      </c>
      <c r="C4420" s="1" t="s">
        <v>14869</v>
      </c>
      <c r="D4420" s="1" t="s">
        <v>1621</v>
      </c>
      <c r="E4420" s="1" t="s">
        <v>14870</v>
      </c>
      <c r="F4420" s="7">
        <v>44258</v>
      </c>
      <c r="G4420" s="1" t="s">
        <v>1309</v>
      </c>
      <c r="H4420" s="5">
        <v>2442999.9900000002</v>
      </c>
      <c r="I4420" s="1">
        <v>13872</v>
      </c>
      <c r="J4420" s="1" t="s">
        <v>1473</v>
      </c>
      <c r="K4420" s="1" t="s">
        <v>713</v>
      </c>
      <c r="L4420" s="1">
        <v>2</v>
      </c>
      <c r="M4420" s="1" t="s">
        <v>12340</v>
      </c>
      <c r="N4420" s="1" t="s">
        <v>14871</v>
      </c>
      <c r="O4420" s="1">
        <v>7000</v>
      </c>
      <c r="P4420" s="1" t="s">
        <v>1665</v>
      </c>
      <c r="Q4420" s="1">
        <v>349</v>
      </c>
      <c r="R4420" s="1" t="str">
        <f>IFERROR(VLOOKUP(K4420,Proveedores!$A$2:$B$500,2,0),"Agregar")</f>
        <v>FERAVAL S.A.</v>
      </c>
      <c r="S4420" s="5">
        <f t="shared" si="69"/>
        <v>2443000</v>
      </c>
    </row>
    <row r="4421" spans="1:19" x14ac:dyDescent="0.2">
      <c r="A4421" s="7">
        <v>44258.569768518515</v>
      </c>
      <c r="B4421" s="1" t="s">
        <v>14872</v>
      </c>
      <c r="C4421" s="1" t="s">
        <v>14873</v>
      </c>
      <c r="D4421" s="1" t="s">
        <v>1621</v>
      </c>
      <c r="E4421" s="1" t="s">
        <v>14874</v>
      </c>
      <c r="F4421" s="7">
        <v>44258</v>
      </c>
      <c r="G4421" s="1" t="s">
        <v>7164</v>
      </c>
      <c r="H4421" s="5">
        <v>4589157.91</v>
      </c>
      <c r="I4421" s="1" t="s">
        <v>7164</v>
      </c>
      <c r="J4421" s="1" t="s">
        <v>7164</v>
      </c>
      <c r="K4421" s="1" t="s">
        <v>7245</v>
      </c>
      <c r="L4421" s="1">
        <v>1</v>
      </c>
      <c r="M4421" s="1">
        <v>1</v>
      </c>
      <c r="N4421" s="1" t="s">
        <v>14875</v>
      </c>
      <c r="O4421" s="1">
        <v>1</v>
      </c>
      <c r="P4421" s="1" t="s">
        <v>1911</v>
      </c>
      <c r="Q4421" s="1">
        <v>1983443.61</v>
      </c>
      <c r="R4421" s="1" t="str">
        <f>IFERROR(VLOOKUP(K4421,Proveedores!$A$2:$B$500,2,0),"Agregar")</f>
        <v>FEDERACION DE CIRCULOS CATOLICOS DE OBREROS</v>
      </c>
      <c r="S4421" s="5">
        <f t="shared" si="69"/>
        <v>1983443.61</v>
      </c>
    </row>
    <row r="4422" spans="1:19" x14ac:dyDescent="0.2">
      <c r="A4422" s="7">
        <v>44258.569768518515</v>
      </c>
      <c r="B4422" s="1" t="s">
        <v>14872</v>
      </c>
      <c r="C4422" s="1" t="s">
        <v>14873</v>
      </c>
      <c r="D4422" s="1" t="s">
        <v>1621</v>
      </c>
      <c r="E4422" s="1" t="s">
        <v>14874</v>
      </c>
      <c r="F4422" s="7">
        <v>44258</v>
      </c>
      <c r="G4422" s="1" t="s">
        <v>7164</v>
      </c>
      <c r="H4422" s="5">
        <v>4589157.91</v>
      </c>
      <c r="I4422" s="1" t="s">
        <v>7164</v>
      </c>
      <c r="J4422" s="1" t="s">
        <v>7164</v>
      </c>
      <c r="K4422" s="1" t="s">
        <v>7245</v>
      </c>
      <c r="L4422" s="1">
        <v>2</v>
      </c>
      <c r="M4422" s="1">
        <v>1</v>
      </c>
      <c r="N4422" s="1" t="s">
        <v>14876</v>
      </c>
      <c r="O4422" s="1">
        <v>1</v>
      </c>
      <c r="P4422" s="1" t="s">
        <v>1911</v>
      </c>
      <c r="Q4422" s="1">
        <v>2605714.2000000002</v>
      </c>
      <c r="R4422" s="1" t="str">
        <f>IFERROR(VLOOKUP(K4422,Proveedores!$A$2:$B$500,2,0),"Agregar")</f>
        <v>FEDERACION DE CIRCULOS CATOLICOS DE OBREROS</v>
      </c>
      <c r="S4422" s="5">
        <f t="shared" si="69"/>
        <v>2605714.2000000002</v>
      </c>
    </row>
    <row r="4423" spans="1:19" x14ac:dyDescent="0.2">
      <c r="A4423" s="7">
        <v>44258.699872685182</v>
      </c>
      <c r="B4423" s="1" t="s">
        <v>14877</v>
      </c>
      <c r="C4423" s="1" t="s">
        <v>14878</v>
      </c>
      <c r="D4423" s="1" t="s">
        <v>1713</v>
      </c>
      <c r="E4423" s="1">
        <v>200000308</v>
      </c>
      <c r="F4423" s="7">
        <v>44258</v>
      </c>
      <c r="G4423" s="1" t="s">
        <v>1435</v>
      </c>
      <c r="H4423" s="5">
        <v>677376</v>
      </c>
      <c r="I4423" s="1">
        <v>308</v>
      </c>
      <c r="J4423" s="1" t="s">
        <v>1440</v>
      </c>
      <c r="K4423" s="1" t="s">
        <v>1441</v>
      </c>
      <c r="L4423" s="1">
        <v>8</v>
      </c>
      <c r="M4423" s="1" t="s">
        <v>3415</v>
      </c>
      <c r="N4423" s="1" t="s">
        <v>14831</v>
      </c>
      <c r="O4423" s="1" t="s">
        <v>3415</v>
      </c>
      <c r="P4423" s="1" t="s">
        <v>3415</v>
      </c>
      <c r="Q4423" s="1" t="s">
        <v>3415</v>
      </c>
      <c r="R4423" s="1" t="str">
        <f>IFERROR(VLOOKUP(K4423,Proveedores!$A$2:$B$500,2,0),"Agregar")</f>
        <v>LECTUS S.A.</v>
      </c>
      <c r="S4423" s="5" t="e">
        <f t="shared" si="69"/>
        <v>#VALUE!</v>
      </c>
    </row>
    <row r="4424" spans="1:19" x14ac:dyDescent="0.2">
      <c r="A4424" s="7">
        <v>44258.710069444445</v>
      </c>
      <c r="B4424" s="1" t="s">
        <v>14879</v>
      </c>
      <c r="C4424" s="1" t="s">
        <v>14880</v>
      </c>
      <c r="D4424" s="1" t="s">
        <v>1713</v>
      </c>
      <c r="E4424" s="1">
        <v>200000309</v>
      </c>
      <c r="F4424" s="7">
        <v>44258</v>
      </c>
      <c r="G4424" s="1" t="s">
        <v>1435</v>
      </c>
      <c r="H4424" s="5">
        <v>7603200</v>
      </c>
      <c r="I4424" s="1">
        <v>309</v>
      </c>
      <c r="J4424" s="1" t="s">
        <v>1440</v>
      </c>
      <c r="K4424" s="1" t="s">
        <v>1441</v>
      </c>
      <c r="L4424" s="1">
        <v>9</v>
      </c>
      <c r="M4424" s="1" t="s">
        <v>3415</v>
      </c>
      <c r="N4424" s="1" t="s">
        <v>14831</v>
      </c>
      <c r="O4424" s="1" t="s">
        <v>3415</v>
      </c>
      <c r="P4424" s="1" t="s">
        <v>3415</v>
      </c>
      <c r="Q4424" s="1" t="s">
        <v>3415</v>
      </c>
      <c r="R4424" s="1" t="str">
        <f>IFERROR(VLOOKUP(K4424,Proveedores!$A$2:$B$500,2,0),"Agregar")</f>
        <v>LECTUS S.A.</v>
      </c>
      <c r="S4424" s="5" t="e">
        <f t="shared" si="69"/>
        <v>#VALUE!</v>
      </c>
    </row>
    <row r="4425" spans="1:19" x14ac:dyDescent="0.2">
      <c r="A4425" s="7">
        <v>44258.720567129632</v>
      </c>
      <c r="B4425" s="1" t="s">
        <v>14881</v>
      </c>
      <c r="C4425" s="1" t="s">
        <v>14882</v>
      </c>
      <c r="D4425" s="1" t="s">
        <v>1621</v>
      </c>
      <c r="E4425" s="1">
        <v>400000122</v>
      </c>
      <c r="F4425" s="7">
        <v>44258</v>
      </c>
      <c r="G4425" s="1" t="s">
        <v>9</v>
      </c>
      <c r="H4425" s="5">
        <v>2710400</v>
      </c>
      <c r="I4425" s="1">
        <v>122</v>
      </c>
      <c r="J4425" s="1" t="s">
        <v>13</v>
      </c>
      <c r="K4425" s="1" t="s">
        <v>1441</v>
      </c>
      <c r="L4425" s="1">
        <v>26</v>
      </c>
      <c r="M4425" s="1" t="s">
        <v>3415</v>
      </c>
      <c r="N4425" s="1" t="s">
        <v>14209</v>
      </c>
      <c r="O4425" s="1">
        <v>24640</v>
      </c>
      <c r="P4425" s="1" t="s">
        <v>1892</v>
      </c>
      <c r="Q4425" s="1">
        <v>110</v>
      </c>
      <c r="R4425" s="1" t="str">
        <f>IFERROR(VLOOKUP(K4425,Proveedores!$A$2:$B$500,2,0),"Agregar")</f>
        <v>LECTUS S.A.</v>
      </c>
      <c r="S4425" s="5">
        <f t="shared" si="69"/>
        <v>2710400</v>
      </c>
    </row>
    <row r="4426" spans="1:19" x14ac:dyDescent="0.2">
      <c r="A4426" s="7">
        <v>44258.725081018521</v>
      </c>
      <c r="B4426" s="1" t="s">
        <v>14883</v>
      </c>
      <c r="C4426" s="1" t="s">
        <v>14884</v>
      </c>
      <c r="D4426" s="1" t="s">
        <v>1621</v>
      </c>
      <c r="E4426" s="1">
        <v>400000123</v>
      </c>
      <c r="F4426" s="7">
        <v>44258</v>
      </c>
      <c r="G4426" s="1" t="s">
        <v>9</v>
      </c>
      <c r="H4426" s="5">
        <v>4978600</v>
      </c>
      <c r="I4426" s="1">
        <v>123</v>
      </c>
      <c r="J4426" s="1" t="s">
        <v>13</v>
      </c>
      <c r="K4426" s="1" t="s">
        <v>1441</v>
      </c>
      <c r="L4426" s="1">
        <v>26</v>
      </c>
      <c r="M4426" s="1" t="s">
        <v>3415</v>
      </c>
      <c r="N4426" s="1" t="s">
        <v>14209</v>
      </c>
      <c r="O4426" s="1">
        <v>45260</v>
      </c>
      <c r="P4426" s="1" t="s">
        <v>1892</v>
      </c>
      <c r="Q4426" s="1">
        <v>110</v>
      </c>
      <c r="R4426" s="1" t="str">
        <f>IFERROR(VLOOKUP(K4426,Proveedores!$A$2:$B$500,2,0),"Agregar")</f>
        <v>LECTUS S.A.</v>
      </c>
      <c r="S4426" s="5">
        <f t="shared" si="69"/>
        <v>4978600</v>
      </c>
    </row>
    <row r="4427" spans="1:19" x14ac:dyDescent="0.2">
      <c r="A4427" s="7">
        <v>44259</v>
      </c>
      <c r="B4427" s="1" t="s">
        <v>14885</v>
      </c>
      <c r="C4427" s="1" t="s">
        <v>14886</v>
      </c>
      <c r="D4427" s="1" t="s">
        <v>1621</v>
      </c>
      <c r="E4427" s="1" t="s">
        <v>14887</v>
      </c>
      <c r="F4427" s="7">
        <v>44259</v>
      </c>
      <c r="G4427" s="1" t="s">
        <v>142</v>
      </c>
      <c r="H4427" s="5">
        <v>401720</v>
      </c>
      <c r="I4427" s="1">
        <v>1</v>
      </c>
      <c r="J4427" s="1" t="s">
        <v>143</v>
      </c>
      <c r="K4427" s="1" t="s">
        <v>146</v>
      </c>
      <c r="L4427" s="1">
        <v>5</v>
      </c>
      <c r="M4427" s="1" t="s">
        <v>4916</v>
      </c>
      <c r="N4427" s="1" t="s">
        <v>2316</v>
      </c>
      <c r="O4427" s="1">
        <v>1</v>
      </c>
      <c r="P4427" s="1" t="s">
        <v>2316</v>
      </c>
      <c r="Q4427" s="1">
        <v>401720</v>
      </c>
      <c r="R4427" s="1" t="str">
        <f>IFERROR(VLOOKUP(K4427,Proveedores!$A$2:$B$500,2,0),"Agregar")</f>
        <v>SUIZO ARGENTINA S.A.</v>
      </c>
      <c r="S4427" s="5">
        <f t="shared" si="69"/>
        <v>401720</v>
      </c>
    </row>
    <row r="4428" spans="1:19" x14ac:dyDescent="0.2">
      <c r="A4428" s="7">
        <v>44259</v>
      </c>
      <c r="B4428" s="1" t="s">
        <v>14888</v>
      </c>
      <c r="C4428" s="1" t="s">
        <v>14889</v>
      </c>
      <c r="D4428" s="1" t="s">
        <v>1621</v>
      </c>
      <c r="E4428" s="1" t="s">
        <v>14890</v>
      </c>
      <c r="F4428" s="7">
        <v>44259</v>
      </c>
      <c r="G4428" s="1" t="s">
        <v>142</v>
      </c>
      <c r="H4428" s="5">
        <v>1248720</v>
      </c>
      <c r="I4428" s="1">
        <v>1</v>
      </c>
      <c r="J4428" s="1" t="s">
        <v>1120</v>
      </c>
      <c r="K4428" s="1" t="s">
        <v>146</v>
      </c>
      <c r="L4428" s="1">
        <v>5</v>
      </c>
      <c r="M4428" s="1" t="s">
        <v>4916</v>
      </c>
      <c r="N4428" s="1" t="s">
        <v>2316</v>
      </c>
      <c r="O4428" s="1">
        <v>1</v>
      </c>
      <c r="P4428" s="1" t="s">
        <v>2316</v>
      </c>
      <c r="Q4428" s="1">
        <v>1248720</v>
      </c>
      <c r="R4428" s="1" t="str">
        <f>IFERROR(VLOOKUP(K4428,Proveedores!$A$2:$B$500,2,0),"Agregar")</f>
        <v>SUIZO ARGENTINA S.A.</v>
      </c>
      <c r="S4428" s="5">
        <f t="shared" si="69"/>
        <v>1248720</v>
      </c>
    </row>
    <row r="4429" spans="1:19" x14ac:dyDescent="0.2">
      <c r="A4429" s="7">
        <v>44259</v>
      </c>
      <c r="B4429" s="1" t="s">
        <v>14891</v>
      </c>
      <c r="C4429" s="1" t="s">
        <v>14892</v>
      </c>
      <c r="D4429" s="1" t="s">
        <v>1621</v>
      </c>
      <c r="E4429" s="1" t="s">
        <v>14893</v>
      </c>
      <c r="F4429" s="7">
        <v>44169</v>
      </c>
      <c r="G4429" s="1" t="s">
        <v>1157</v>
      </c>
      <c r="H4429" s="5">
        <v>80465</v>
      </c>
      <c r="I4429" s="1">
        <v>197</v>
      </c>
      <c r="J4429" s="1" t="s">
        <v>1158</v>
      </c>
      <c r="K4429" s="1" t="s">
        <v>334</v>
      </c>
      <c r="L4429" s="1">
        <v>1</v>
      </c>
      <c r="M4429" s="1" t="s">
        <v>12380</v>
      </c>
      <c r="N4429" s="1" t="s">
        <v>14242</v>
      </c>
      <c r="O4429" s="1">
        <v>19</v>
      </c>
      <c r="P4429" s="1" t="s">
        <v>3246</v>
      </c>
      <c r="Q4429" s="1">
        <v>4235</v>
      </c>
      <c r="R4429" s="1" t="str">
        <f>IFERROR(VLOOKUP(K4429,Proveedores!$A$2:$B$500,2,0),"Agregar")</f>
        <v>ROFINA SAICF</v>
      </c>
      <c r="S4429" s="5">
        <f t="shared" si="69"/>
        <v>80465</v>
      </c>
    </row>
    <row r="4430" spans="1:19" x14ac:dyDescent="0.2">
      <c r="A4430" s="7">
        <v>44259</v>
      </c>
      <c r="B4430" s="1" t="s">
        <v>14894</v>
      </c>
      <c r="C4430" s="1" t="s">
        <v>14895</v>
      </c>
      <c r="D4430" s="1" t="s">
        <v>1621</v>
      </c>
      <c r="E4430" s="1" t="s">
        <v>14896</v>
      </c>
      <c r="F4430" s="7">
        <v>44214</v>
      </c>
      <c r="G4430" s="1" t="s">
        <v>1157</v>
      </c>
      <c r="H4430" s="5">
        <v>80465</v>
      </c>
      <c r="I4430" s="1">
        <v>197</v>
      </c>
      <c r="J4430" s="1" t="s">
        <v>1158</v>
      </c>
      <c r="K4430" s="1" t="s">
        <v>334</v>
      </c>
      <c r="L4430" s="1">
        <v>1</v>
      </c>
      <c r="M4430" s="1" t="s">
        <v>12380</v>
      </c>
      <c r="N4430" s="1" t="s">
        <v>14242</v>
      </c>
      <c r="O4430" s="1">
        <v>19</v>
      </c>
      <c r="P4430" s="1" t="s">
        <v>3246</v>
      </c>
      <c r="Q4430" s="1">
        <v>4235</v>
      </c>
      <c r="R4430" s="1" t="str">
        <f>IFERROR(VLOOKUP(K4430,Proveedores!$A$2:$B$500,2,0),"Agregar")</f>
        <v>ROFINA SAICF</v>
      </c>
      <c r="S4430" s="5">
        <f t="shared" si="69"/>
        <v>80465</v>
      </c>
    </row>
    <row r="4431" spans="1:19" x14ac:dyDescent="0.2">
      <c r="A4431" s="7">
        <v>44259</v>
      </c>
      <c r="B4431" s="1" t="s">
        <v>14897</v>
      </c>
      <c r="C4431" s="1" t="s">
        <v>14898</v>
      </c>
      <c r="D4431" s="1" t="s">
        <v>1621</v>
      </c>
      <c r="E4431" s="1">
        <v>200004494</v>
      </c>
      <c r="F4431" s="7">
        <v>44259</v>
      </c>
      <c r="G4431" s="1" t="s">
        <v>552</v>
      </c>
      <c r="H4431" s="5">
        <v>6822400</v>
      </c>
      <c r="I4431" s="1">
        <v>4494</v>
      </c>
      <c r="J4431" s="1" t="s">
        <v>553</v>
      </c>
      <c r="K4431" s="1" t="s">
        <v>1441</v>
      </c>
      <c r="L4431" s="1">
        <v>1</v>
      </c>
      <c r="M4431" s="1" t="s">
        <v>14899</v>
      </c>
      <c r="N4431" s="1" t="s">
        <v>14094</v>
      </c>
      <c r="O4431" s="1">
        <v>8320</v>
      </c>
      <c r="P4431" s="1" t="s">
        <v>1892</v>
      </c>
      <c r="Q4431" s="1">
        <v>820</v>
      </c>
      <c r="R4431" s="1" t="str">
        <f>IFERROR(VLOOKUP(K4431,Proveedores!$A$2:$B$500,2,0),"Agregar")</f>
        <v>LECTUS S.A.</v>
      </c>
      <c r="S4431" s="5">
        <f t="shared" si="69"/>
        <v>6822400</v>
      </c>
    </row>
    <row r="4432" spans="1:19" x14ac:dyDescent="0.2">
      <c r="A4432" s="7">
        <v>44259</v>
      </c>
      <c r="B4432" s="1" t="s">
        <v>14900</v>
      </c>
      <c r="C4432" s="1" t="s">
        <v>14901</v>
      </c>
      <c r="D4432" s="1" t="s">
        <v>1621</v>
      </c>
      <c r="E4432" s="1">
        <v>200004495</v>
      </c>
      <c r="F4432" s="7">
        <v>44259</v>
      </c>
      <c r="G4432" s="1" t="s">
        <v>552</v>
      </c>
      <c r="H4432" s="5">
        <v>1705600</v>
      </c>
      <c r="I4432" s="1">
        <v>4495</v>
      </c>
      <c r="J4432" s="1" t="s">
        <v>553</v>
      </c>
      <c r="K4432" s="1" t="s">
        <v>1441</v>
      </c>
      <c r="L4432" s="1">
        <v>1</v>
      </c>
      <c r="M4432" s="1" t="s">
        <v>14899</v>
      </c>
      <c r="N4432" s="1" t="s">
        <v>14094</v>
      </c>
      <c r="O4432" s="1">
        <v>2080</v>
      </c>
      <c r="P4432" s="1" t="s">
        <v>1892</v>
      </c>
      <c r="Q4432" s="1">
        <v>820</v>
      </c>
      <c r="R4432" s="1" t="str">
        <f>IFERROR(VLOOKUP(K4432,Proveedores!$A$2:$B$500,2,0),"Agregar")</f>
        <v>LECTUS S.A.</v>
      </c>
      <c r="S4432" s="5">
        <f t="shared" si="69"/>
        <v>1705600</v>
      </c>
    </row>
    <row r="4433" spans="1:19" x14ac:dyDescent="0.2">
      <c r="A4433" s="7">
        <v>44259</v>
      </c>
      <c r="B4433" s="1" t="s">
        <v>14902</v>
      </c>
      <c r="C4433" s="1" t="s">
        <v>14903</v>
      </c>
      <c r="D4433" s="1" t="s">
        <v>1621</v>
      </c>
      <c r="E4433" s="1" t="s">
        <v>14904</v>
      </c>
      <c r="F4433" s="7">
        <v>44259</v>
      </c>
      <c r="G4433" s="1" t="s">
        <v>1435</v>
      </c>
      <c r="H4433" s="5">
        <v>33448926</v>
      </c>
      <c r="I4433" s="1">
        <v>264</v>
      </c>
      <c r="J4433" s="1" t="s">
        <v>1439</v>
      </c>
      <c r="K4433" s="1" t="s">
        <v>1392</v>
      </c>
      <c r="L4433" s="1">
        <v>3</v>
      </c>
      <c r="M4433" s="1" t="s">
        <v>14905</v>
      </c>
      <c r="N4433" s="1" t="s">
        <v>14906</v>
      </c>
      <c r="O4433" s="1">
        <v>555</v>
      </c>
      <c r="P4433" s="1">
        <v>1</v>
      </c>
      <c r="Q4433" s="1">
        <v>333.2</v>
      </c>
      <c r="R4433" s="1" t="str">
        <f>IFERROR(VLOOKUP(K4433,Proveedores!$A$2:$B$500,2,0),"Agregar")</f>
        <v>PROPATO HNOS S.A.I.C.</v>
      </c>
      <c r="S4433" s="5">
        <f t="shared" si="69"/>
        <v>184926</v>
      </c>
    </row>
    <row r="4434" spans="1:19" x14ac:dyDescent="0.2">
      <c r="A4434" s="7">
        <v>44259</v>
      </c>
      <c r="B4434" s="1" t="s">
        <v>14902</v>
      </c>
      <c r="C4434" s="1" t="s">
        <v>14903</v>
      </c>
      <c r="D4434" s="1" t="s">
        <v>1621</v>
      </c>
      <c r="E4434" s="1" t="s">
        <v>14904</v>
      </c>
      <c r="F4434" s="7">
        <v>44259</v>
      </c>
      <c r="G4434" s="1" t="s">
        <v>1435</v>
      </c>
      <c r="H4434" s="5">
        <v>33448926</v>
      </c>
      <c r="I4434" s="1">
        <v>264</v>
      </c>
      <c r="J4434" s="1" t="s">
        <v>1439</v>
      </c>
      <c r="K4434" s="1" t="s">
        <v>1392</v>
      </c>
      <c r="L4434" s="1">
        <v>4</v>
      </c>
      <c r="M4434" s="1" t="s">
        <v>14907</v>
      </c>
      <c r="N4434" s="1" t="s">
        <v>14908</v>
      </c>
      <c r="O4434" s="1">
        <v>4000</v>
      </c>
      <c r="P4434" s="1">
        <v>100</v>
      </c>
      <c r="Q4434" s="1">
        <v>1848</v>
      </c>
      <c r="R4434" s="1" t="str">
        <f>IFERROR(VLOOKUP(K4434,Proveedores!$A$2:$B$500,2,0),"Agregar")</f>
        <v>PROPATO HNOS S.A.I.C.</v>
      </c>
      <c r="S4434" s="5">
        <f t="shared" si="69"/>
        <v>7392000</v>
      </c>
    </row>
    <row r="4435" spans="1:19" x14ac:dyDescent="0.2">
      <c r="A4435" s="7">
        <v>44259</v>
      </c>
      <c r="B4435" s="1" t="s">
        <v>14902</v>
      </c>
      <c r="C4435" s="1" t="s">
        <v>14903</v>
      </c>
      <c r="D4435" s="1" t="s">
        <v>1621</v>
      </c>
      <c r="E4435" s="1" t="s">
        <v>14904</v>
      </c>
      <c r="F4435" s="7">
        <v>44259</v>
      </c>
      <c r="G4435" s="1" t="s">
        <v>1435</v>
      </c>
      <c r="H4435" s="5">
        <v>33448926</v>
      </c>
      <c r="I4435" s="1">
        <v>264</v>
      </c>
      <c r="J4435" s="1" t="s">
        <v>1439</v>
      </c>
      <c r="K4435" s="1" t="s">
        <v>1392</v>
      </c>
      <c r="L4435" s="1">
        <v>5</v>
      </c>
      <c r="M4435" s="1" t="s">
        <v>14909</v>
      </c>
      <c r="N4435" s="1" t="s">
        <v>14910</v>
      </c>
      <c r="O4435" s="1">
        <v>10000</v>
      </c>
      <c r="P4435" s="1">
        <v>100</v>
      </c>
      <c r="Q4435" s="1">
        <v>1848</v>
      </c>
      <c r="R4435" s="1" t="str">
        <f>IFERROR(VLOOKUP(K4435,Proveedores!$A$2:$B$500,2,0),"Agregar")</f>
        <v>PROPATO HNOS S.A.I.C.</v>
      </c>
      <c r="S4435" s="5">
        <f t="shared" si="69"/>
        <v>18480000</v>
      </c>
    </row>
    <row r="4436" spans="1:19" x14ac:dyDescent="0.2">
      <c r="A4436" s="7">
        <v>44259</v>
      </c>
      <c r="B4436" s="1" t="s">
        <v>14902</v>
      </c>
      <c r="C4436" s="1" t="s">
        <v>14903</v>
      </c>
      <c r="D4436" s="1" t="s">
        <v>1621</v>
      </c>
      <c r="E4436" s="1" t="s">
        <v>14904</v>
      </c>
      <c r="F4436" s="7">
        <v>44259</v>
      </c>
      <c r="G4436" s="1" t="s">
        <v>1435</v>
      </c>
      <c r="H4436" s="5">
        <v>33448926</v>
      </c>
      <c r="I4436" s="1">
        <v>264</v>
      </c>
      <c r="J4436" s="1" t="s">
        <v>1439</v>
      </c>
      <c r="K4436" s="1" t="s">
        <v>1392</v>
      </c>
      <c r="L4436" s="1">
        <v>6</v>
      </c>
      <c r="M4436" s="1" t="s">
        <v>14911</v>
      </c>
      <c r="N4436" s="1" t="s">
        <v>14912</v>
      </c>
      <c r="O4436" s="1">
        <v>4000</v>
      </c>
      <c r="P4436" s="1">
        <v>100</v>
      </c>
      <c r="Q4436" s="1">
        <v>1848</v>
      </c>
      <c r="R4436" s="1" t="str">
        <f>IFERROR(VLOOKUP(K4436,Proveedores!$A$2:$B$500,2,0),"Agregar")</f>
        <v>PROPATO HNOS S.A.I.C.</v>
      </c>
      <c r="S4436" s="5">
        <f t="shared" si="69"/>
        <v>7392000</v>
      </c>
    </row>
    <row r="4437" spans="1:19" x14ac:dyDescent="0.2">
      <c r="A4437" s="7">
        <v>44259</v>
      </c>
      <c r="B4437" s="1" t="s">
        <v>14913</v>
      </c>
      <c r="C4437" s="1" t="s">
        <v>14914</v>
      </c>
      <c r="D4437" s="1" t="s">
        <v>1621</v>
      </c>
      <c r="E4437" s="1" t="s">
        <v>14915</v>
      </c>
      <c r="F4437" s="7">
        <v>44092</v>
      </c>
      <c r="G4437" s="1" t="s">
        <v>1387</v>
      </c>
      <c r="H4437" s="5">
        <v>2129112</v>
      </c>
      <c r="I4437" s="1" t="s">
        <v>5010</v>
      </c>
      <c r="J4437" s="1" t="s">
        <v>14916</v>
      </c>
      <c r="K4437" s="1" t="s">
        <v>310</v>
      </c>
      <c r="L4437" s="1">
        <v>1</v>
      </c>
      <c r="M4437" s="1" t="s">
        <v>14917</v>
      </c>
      <c r="N4437" s="1" t="s">
        <v>14918</v>
      </c>
      <c r="O4437" s="1" t="s">
        <v>14919</v>
      </c>
      <c r="P4437" s="1" t="s">
        <v>1665</v>
      </c>
      <c r="Q4437" s="1" t="s">
        <v>14920</v>
      </c>
      <c r="R4437" s="1" t="str">
        <f>IFERROR(VLOOKUP(K4437,Proveedores!$A$2:$B$500,2,0),"Agregar")</f>
        <v>MSD ARGENTINA SRL</v>
      </c>
      <c r="S4437" s="5" t="e">
        <f t="shared" si="69"/>
        <v>#VALUE!</v>
      </c>
    </row>
    <row r="4438" spans="1:19" x14ac:dyDescent="0.2">
      <c r="A4438" s="7">
        <v>44259</v>
      </c>
      <c r="B4438" s="1" t="s">
        <v>14921</v>
      </c>
      <c r="C4438" s="1" t="s">
        <v>14922</v>
      </c>
      <c r="D4438" s="1" t="s">
        <v>1713</v>
      </c>
      <c r="E4438" s="1">
        <v>200000310</v>
      </c>
      <c r="F4438" s="7">
        <v>44259</v>
      </c>
      <c r="G4438" s="1" t="s">
        <v>1435</v>
      </c>
      <c r="H4438" s="5">
        <v>338688</v>
      </c>
      <c r="I4438" s="1">
        <v>310</v>
      </c>
      <c r="J4438" s="1" t="s">
        <v>1440</v>
      </c>
      <c r="K4438" s="1" t="s">
        <v>1441</v>
      </c>
      <c r="L4438" s="1">
        <v>8</v>
      </c>
      <c r="M4438" s="1" t="s">
        <v>3415</v>
      </c>
      <c r="N4438" s="1" t="s">
        <v>14831</v>
      </c>
      <c r="O4438" s="1" t="s">
        <v>3415</v>
      </c>
      <c r="P4438" s="1" t="s">
        <v>3415</v>
      </c>
      <c r="Q4438" s="1" t="s">
        <v>3415</v>
      </c>
      <c r="R4438" s="1" t="str">
        <f>IFERROR(VLOOKUP(K4438,Proveedores!$A$2:$B$500,2,0),"Agregar")</f>
        <v>LECTUS S.A.</v>
      </c>
      <c r="S4438" s="5" t="e">
        <f t="shared" si="69"/>
        <v>#VALUE!</v>
      </c>
    </row>
    <row r="4439" spans="1:19" x14ac:dyDescent="0.2">
      <c r="A4439" s="7">
        <v>44260</v>
      </c>
      <c r="B4439" s="1" t="s">
        <v>14923</v>
      </c>
      <c r="C4439" s="1" t="s">
        <v>14924</v>
      </c>
      <c r="D4439" s="1" t="s">
        <v>1621</v>
      </c>
      <c r="E4439" s="1" t="s">
        <v>14925</v>
      </c>
      <c r="F4439" s="7">
        <v>44258</v>
      </c>
      <c r="G4439" s="1" t="s">
        <v>1442</v>
      </c>
      <c r="H4439" s="5">
        <v>50225000</v>
      </c>
      <c r="I4439" s="1">
        <v>0</v>
      </c>
      <c r="J4439" s="1" t="s">
        <v>1443</v>
      </c>
      <c r="K4439" s="1" t="s">
        <v>3255</v>
      </c>
      <c r="L4439" s="1">
        <v>1</v>
      </c>
      <c r="M4439" s="1" t="s">
        <v>14850</v>
      </c>
      <c r="N4439" s="1" t="s">
        <v>14851</v>
      </c>
      <c r="O4439" s="1">
        <v>70</v>
      </c>
      <c r="P4439" s="1" t="s">
        <v>14852</v>
      </c>
      <c r="Q4439" s="1">
        <v>717500</v>
      </c>
      <c r="R4439" s="1" t="str">
        <f>IFERROR(VLOOKUP(K4439,Proveedores!$A$2:$B$500,2,0),"Agregar")</f>
        <v>LABORATORIO ELEA PHOENIX S.A.</v>
      </c>
      <c r="S4439" s="5">
        <f t="shared" si="69"/>
        <v>50225000</v>
      </c>
    </row>
    <row r="4440" spans="1:19" x14ac:dyDescent="0.2">
      <c r="A4440" s="7">
        <v>44260</v>
      </c>
      <c r="B4440" s="1" t="s">
        <v>14926</v>
      </c>
      <c r="C4440" s="1" t="s">
        <v>14927</v>
      </c>
      <c r="D4440" s="1" t="s">
        <v>1621</v>
      </c>
      <c r="E4440" s="1">
        <v>31200006512</v>
      </c>
      <c r="F4440" s="7">
        <v>44251</v>
      </c>
      <c r="G4440" s="1" t="s">
        <v>692</v>
      </c>
      <c r="H4440" s="5">
        <v>30390210.800000001</v>
      </c>
      <c r="I4440" s="1">
        <v>285</v>
      </c>
      <c r="J4440" s="1" t="s">
        <v>1259</v>
      </c>
      <c r="K4440" s="1" t="s">
        <v>4348</v>
      </c>
      <c r="L4440" s="1">
        <v>21</v>
      </c>
      <c r="M4440" s="1" t="s">
        <v>3936</v>
      </c>
      <c r="N4440" s="1" t="s">
        <v>4345</v>
      </c>
      <c r="O4440" s="1">
        <v>2009920</v>
      </c>
      <c r="P4440" s="1" t="s">
        <v>1917</v>
      </c>
      <c r="Q4440" s="1" t="s">
        <v>14928</v>
      </c>
      <c r="R4440" s="1" t="str">
        <f>IFERROR(VLOOKUP(K4440,Proveedores!$A$2:$B$500,2,0),"Agregar")</f>
        <v>MICROSULES ARGENTINA SA de SCIIA</v>
      </c>
      <c r="S4440" s="5" t="e">
        <f t="shared" si="69"/>
        <v>#VALUE!</v>
      </c>
    </row>
    <row r="4441" spans="1:19" x14ac:dyDescent="0.2">
      <c r="A4441" s="7">
        <v>44260</v>
      </c>
      <c r="B4441" s="1" t="s">
        <v>14929</v>
      </c>
      <c r="C4441" s="1" t="s">
        <v>14930</v>
      </c>
      <c r="D4441" s="1" t="s">
        <v>1621</v>
      </c>
      <c r="E4441" s="1">
        <v>30500002477</v>
      </c>
      <c r="F4441" s="7">
        <v>44235</v>
      </c>
      <c r="G4441" s="1" t="s">
        <v>1176</v>
      </c>
      <c r="H4441" s="5">
        <v>6768720</v>
      </c>
      <c r="I4441" s="1">
        <v>283</v>
      </c>
      <c r="J4441" s="1" t="s">
        <v>1177</v>
      </c>
      <c r="K4441" s="1" t="s">
        <v>4348</v>
      </c>
      <c r="L4441" s="1">
        <v>6</v>
      </c>
      <c r="M4441" s="1" t="s">
        <v>14931</v>
      </c>
      <c r="N4441" s="1" t="s">
        <v>14932</v>
      </c>
      <c r="O4441" s="1">
        <v>720</v>
      </c>
      <c r="P4441" s="1" t="s">
        <v>14933</v>
      </c>
      <c r="Q4441" s="1">
        <v>1372</v>
      </c>
      <c r="R4441" s="1" t="str">
        <f>IFERROR(VLOOKUP(K4441,Proveedores!$A$2:$B$500,2,0),"Agregar")</f>
        <v>MICROSULES ARGENTINA SA de SCIIA</v>
      </c>
      <c r="S4441" s="5">
        <f t="shared" si="69"/>
        <v>987840</v>
      </c>
    </row>
    <row r="4442" spans="1:19" x14ac:dyDescent="0.2">
      <c r="A4442" s="7">
        <v>44260</v>
      </c>
      <c r="B4442" s="1" t="s">
        <v>14929</v>
      </c>
      <c r="C4442" s="1" t="s">
        <v>14930</v>
      </c>
      <c r="D4442" s="1" t="s">
        <v>1621</v>
      </c>
      <c r="E4442" s="1">
        <v>30500002477</v>
      </c>
      <c r="F4442" s="7">
        <v>44235</v>
      </c>
      <c r="G4442" s="1" t="s">
        <v>1176</v>
      </c>
      <c r="H4442" s="5">
        <v>6768720</v>
      </c>
      <c r="I4442" s="1">
        <v>283</v>
      </c>
      <c r="J4442" s="1" t="s">
        <v>1177</v>
      </c>
      <c r="K4442" s="1" t="s">
        <v>4348</v>
      </c>
      <c r="L4442" s="1">
        <v>14</v>
      </c>
      <c r="M4442" s="1" t="s">
        <v>14934</v>
      </c>
      <c r="N4442" s="1" t="s">
        <v>14935</v>
      </c>
      <c r="O4442" s="1">
        <v>1992</v>
      </c>
      <c r="P4442" s="1" t="s">
        <v>14933</v>
      </c>
      <c r="Q4442" s="1">
        <v>214</v>
      </c>
      <c r="R4442" s="1" t="str">
        <f>IFERROR(VLOOKUP(K4442,Proveedores!$A$2:$B$500,2,0),"Agregar")</f>
        <v>MICROSULES ARGENTINA SA de SCIIA</v>
      </c>
      <c r="S4442" s="5">
        <f t="shared" si="69"/>
        <v>426288</v>
      </c>
    </row>
    <row r="4443" spans="1:19" x14ac:dyDescent="0.2">
      <c r="A4443" s="7">
        <v>44260</v>
      </c>
      <c r="B4443" s="1" t="s">
        <v>14929</v>
      </c>
      <c r="C4443" s="1" t="s">
        <v>14930</v>
      </c>
      <c r="D4443" s="1" t="s">
        <v>1621</v>
      </c>
      <c r="E4443" s="1">
        <v>30500002477</v>
      </c>
      <c r="F4443" s="7">
        <v>44235</v>
      </c>
      <c r="G4443" s="1" t="s">
        <v>1176</v>
      </c>
      <c r="H4443" s="5">
        <v>6768720</v>
      </c>
      <c r="I4443" s="1">
        <v>283</v>
      </c>
      <c r="J4443" s="1" t="s">
        <v>1177</v>
      </c>
      <c r="K4443" s="1" t="s">
        <v>4348</v>
      </c>
      <c r="L4443" s="1">
        <v>15</v>
      </c>
      <c r="M4443" s="1" t="s">
        <v>14936</v>
      </c>
      <c r="N4443" s="1" t="s">
        <v>14937</v>
      </c>
      <c r="O4443" s="1">
        <v>1440</v>
      </c>
      <c r="P4443" s="1" t="s">
        <v>14933</v>
      </c>
      <c r="Q4443" s="1">
        <v>779</v>
      </c>
      <c r="R4443" s="1" t="str">
        <f>IFERROR(VLOOKUP(K4443,Proveedores!$A$2:$B$500,2,0),"Agregar")</f>
        <v>MICROSULES ARGENTINA SA de SCIIA</v>
      </c>
      <c r="S4443" s="5">
        <f t="shared" si="69"/>
        <v>1121760</v>
      </c>
    </row>
    <row r="4444" spans="1:19" x14ac:dyDescent="0.2">
      <c r="A4444" s="7">
        <v>44260</v>
      </c>
      <c r="B4444" s="1" t="s">
        <v>14929</v>
      </c>
      <c r="C4444" s="1" t="s">
        <v>14930</v>
      </c>
      <c r="D4444" s="1" t="s">
        <v>1621</v>
      </c>
      <c r="E4444" s="1">
        <v>30500002477</v>
      </c>
      <c r="F4444" s="7">
        <v>44235</v>
      </c>
      <c r="G4444" s="1" t="s">
        <v>1176</v>
      </c>
      <c r="H4444" s="5">
        <v>6768720</v>
      </c>
      <c r="I4444" s="1">
        <v>283</v>
      </c>
      <c r="J4444" s="1" t="s">
        <v>1177</v>
      </c>
      <c r="K4444" s="1" t="s">
        <v>4348</v>
      </c>
      <c r="L4444" s="1">
        <v>45</v>
      </c>
      <c r="M4444" s="1" t="s">
        <v>14938</v>
      </c>
      <c r="N4444" s="1" t="s">
        <v>14939</v>
      </c>
      <c r="O4444" s="1">
        <v>624</v>
      </c>
      <c r="P4444" s="1" t="s">
        <v>14933</v>
      </c>
      <c r="Q4444" s="1">
        <v>275</v>
      </c>
      <c r="R4444" s="1" t="str">
        <f>IFERROR(VLOOKUP(K4444,Proveedores!$A$2:$B$500,2,0),"Agregar")</f>
        <v>MICROSULES ARGENTINA SA de SCIIA</v>
      </c>
      <c r="S4444" s="5">
        <f t="shared" si="69"/>
        <v>171600</v>
      </c>
    </row>
    <row r="4445" spans="1:19" x14ac:dyDescent="0.2">
      <c r="A4445" s="7">
        <v>44260</v>
      </c>
      <c r="B4445" s="1" t="s">
        <v>14940</v>
      </c>
      <c r="C4445" s="1" t="s">
        <v>14941</v>
      </c>
      <c r="D4445" s="1" t="s">
        <v>1621</v>
      </c>
      <c r="E4445" s="1" t="s">
        <v>14942</v>
      </c>
      <c r="F4445" s="7">
        <v>44257</v>
      </c>
      <c r="G4445" s="1">
        <v>43466</v>
      </c>
      <c r="H4445" s="5">
        <v>35124.080000000002</v>
      </c>
      <c r="I4445" s="1">
        <v>0</v>
      </c>
      <c r="J4445" s="1">
        <v>43770</v>
      </c>
      <c r="K4445" s="1" t="s">
        <v>4315</v>
      </c>
      <c r="L4445" s="1">
        <v>1</v>
      </c>
      <c r="M4445" s="1">
        <v>1</v>
      </c>
      <c r="N4445" s="1" t="s">
        <v>11170</v>
      </c>
      <c r="O4445" s="1">
        <v>4</v>
      </c>
      <c r="P4445" s="1" t="s">
        <v>2803</v>
      </c>
      <c r="Q4445" s="1">
        <v>7257.04</v>
      </c>
      <c r="R4445" s="1" t="str">
        <f>IFERROR(VLOOKUP(K4445,Proveedores!$A$2:$B$500,2,0),"Agregar")</f>
        <v>Gador S.A.</v>
      </c>
      <c r="S4445" s="5">
        <f t="shared" si="69"/>
        <v>29028.16</v>
      </c>
    </row>
    <row r="4446" spans="1:19" x14ac:dyDescent="0.2">
      <c r="A4446" s="7">
        <v>44260</v>
      </c>
      <c r="B4446" s="1" t="s">
        <v>14943</v>
      </c>
      <c r="C4446" s="1" t="s">
        <v>14944</v>
      </c>
      <c r="D4446" s="1" t="s">
        <v>1621</v>
      </c>
      <c r="E4446" s="1" t="s">
        <v>14945</v>
      </c>
      <c r="F4446" s="7">
        <v>44252</v>
      </c>
      <c r="G4446" s="1" t="s">
        <v>692</v>
      </c>
      <c r="H4446" s="5">
        <v>666624.88</v>
      </c>
      <c r="I4446" s="1">
        <v>287</v>
      </c>
      <c r="J4446" s="1" t="s">
        <v>1261</v>
      </c>
      <c r="K4446" s="1" t="s">
        <v>620</v>
      </c>
      <c r="L4446" s="1">
        <v>15</v>
      </c>
      <c r="M4446" s="1" t="s">
        <v>1683</v>
      </c>
      <c r="N4446" s="1" t="s">
        <v>11235</v>
      </c>
      <c r="O4446" s="1">
        <v>417180</v>
      </c>
      <c r="P4446" s="1" t="s">
        <v>3482</v>
      </c>
      <c r="Q4446" s="1">
        <v>1598</v>
      </c>
      <c r="R4446" s="1" t="str">
        <f>IFERROR(VLOOKUP(K4446,Proveedores!$A$2:$B$500,2,0),"Agregar")</f>
        <v>PHARMOS S.A.</v>
      </c>
      <c r="S4446" s="5">
        <f t="shared" si="69"/>
        <v>666653640</v>
      </c>
    </row>
    <row r="4447" spans="1:19" x14ac:dyDescent="0.2">
      <c r="A4447" s="7">
        <v>44260</v>
      </c>
      <c r="B4447" s="1" t="s">
        <v>14946</v>
      </c>
      <c r="C4447" s="1" t="s">
        <v>14947</v>
      </c>
      <c r="D4447" s="1" t="s">
        <v>1713</v>
      </c>
      <c r="E4447" s="1">
        <v>200000311</v>
      </c>
      <c r="F4447" s="7">
        <v>44260</v>
      </c>
      <c r="G4447" s="1" t="s">
        <v>1435</v>
      </c>
      <c r="H4447" s="5">
        <v>1693440</v>
      </c>
      <c r="I4447" s="1">
        <v>311</v>
      </c>
      <c r="J4447" s="1" t="s">
        <v>1440</v>
      </c>
      <c r="K4447" s="1" t="s">
        <v>1441</v>
      </c>
      <c r="L4447" s="1">
        <v>8</v>
      </c>
      <c r="M4447" s="1" t="s">
        <v>3415</v>
      </c>
      <c r="N4447" s="1" t="s">
        <v>14831</v>
      </c>
      <c r="O4447" s="1" t="s">
        <v>3415</v>
      </c>
      <c r="P4447" s="1" t="s">
        <v>3415</v>
      </c>
      <c r="Q4447" s="1" t="s">
        <v>3415</v>
      </c>
      <c r="R4447" s="1" t="str">
        <f>IFERROR(VLOOKUP(K4447,Proveedores!$A$2:$B$500,2,0),"Agregar")</f>
        <v>LECTUS S.A.</v>
      </c>
      <c r="S4447" s="5" t="e">
        <f t="shared" si="69"/>
        <v>#VALUE!</v>
      </c>
    </row>
    <row r="4448" spans="1:19" x14ac:dyDescent="0.2">
      <c r="A4448" s="7">
        <v>44260</v>
      </c>
      <c r="B4448" s="1" t="s">
        <v>14948</v>
      </c>
      <c r="C4448" s="1" t="s">
        <v>14949</v>
      </c>
      <c r="D4448" s="1" t="s">
        <v>1713</v>
      </c>
      <c r="E4448" s="1">
        <v>200000312</v>
      </c>
      <c r="F4448" s="7">
        <v>44260</v>
      </c>
      <c r="G4448" s="1" t="s">
        <v>1435</v>
      </c>
      <c r="H4448" s="5">
        <v>7603200</v>
      </c>
      <c r="I4448" s="1">
        <v>312</v>
      </c>
      <c r="J4448" s="1" t="s">
        <v>1440</v>
      </c>
      <c r="K4448" s="1" t="s">
        <v>1441</v>
      </c>
      <c r="L4448" s="1">
        <v>9</v>
      </c>
      <c r="M4448" s="1" t="s">
        <v>3415</v>
      </c>
      <c r="N4448" s="1" t="s">
        <v>14831</v>
      </c>
      <c r="O4448" s="1" t="s">
        <v>3415</v>
      </c>
      <c r="P4448" s="1" t="s">
        <v>3415</v>
      </c>
      <c r="Q4448" s="1" t="s">
        <v>3415</v>
      </c>
      <c r="R4448" s="1" t="str">
        <f>IFERROR(VLOOKUP(K4448,Proveedores!$A$2:$B$500,2,0),"Agregar")</f>
        <v>LECTUS S.A.</v>
      </c>
      <c r="S4448" s="5" t="e">
        <f t="shared" si="69"/>
        <v>#VALUE!</v>
      </c>
    </row>
    <row r="4449" spans="1:19" x14ac:dyDescent="0.2">
      <c r="A4449" s="7">
        <v>44260</v>
      </c>
      <c r="B4449" s="1" t="s">
        <v>14950</v>
      </c>
      <c r="C4449" s="1" t="s">
        <v>14951</v>
      </c>
      <c r="D4449" s="1" t="s">
        <v>1621</v>
      </c>
      <c r="E4449" s="1" t="s">
        <v>14952</v>
      </c>
      <c r="F4449" s="7">
        <v>44256</v>
      </c>
      <c r="G4449" s="1" t="s">
        <v>18</v>
      </c>
      <c r="H4449" s="5">
        <v>19938610.809999999</v>
      </c>
      <c r="I4449" s="1" t="s">
        <v>14200</v>
      </c>
      <c r="J4449" s="1" t="s">
        <v>1393</v>
      </c>
      <c r="K4449" s="1" t="s">
        <v>1394</v>
      </c>
      <c r="L4449" s="1" t="s">
        <v>14814</v>
      </c>
      <c r="M4449" s="1">
        <v>1712</v>
      </c>
      <c r="N4449" s="1" t="s">
        <v>14202</v>
      </c>
      <c r="O4449" s="1">
        <v>4</v>
      </c>
      <c r="P4449" s="1" t="s">
        <v>14815</v>
      </c>
      <c r="Q4449" s="1">
        <v>19938610.809999999</v>
      </c>
      <c r="R4449" s="1" t="str">
        <f>IFERROR(VLOOKUP(K4449,Proveedores!$A$2:$B$500,2,0),"Agregar")</f>
        <v>ANDREANI LOGÍSTICA S.A.</v>
      </c>
      <c r="S4449" s="5">
        <f t="shared" si="69"/>
        <v>79754443.239999995</v>
      </c>
    </row>
    <row r="4450" spans="1:19" x14ac:dyDescent="0.2">
      <c r="A4450" s="7">
        <v>44263</v>
      </c>
      <c r="B4450" s="1" t="s">
        <v>14953</v>
      </c>
      <c r="C4450" s="1" t="s">
        <v>14954</v>
      </c>
      <c r="D4450" s="1" t="s">
        <v>1621</v>
      </c>
      <c r="E4450" s="1" t="s">
        <v>14955</v>
      </c>
      <c r="F4450" s="7">
        <v>44260</v>
      </c>
      <c r="G4450" s="1" t="s">
        <v>1433</v>
      </c>
      <c r="H4450" s="5">
        <v>6674828</v>
      </c>
      <c r="I4450" s="1">
        <v>286</v>
      </c>
      <c r="J4450" s="1" t="s">
        <v>1434</v>
      </c>
      <c r="K4450" s="1" t="s">
        <v>1392</v>
      </c>
      <c r="L4450" s="1">
        <v>1</v>
      </c>
      <c r="M4450" s="1" t="s">
        <v>14347</v>
      </c>
      <c r="N4450" s="1" t="s">
        <v>14348</v>
      </c>
      <c r="O4450" s="1">
        <v>22859</v>
      </c>
      <c r="P4450" s="1">
        <v>100</v>
      </c>
      <c r="Q4450" s="1" t="s">
        <v>14956</v>
      </c>
      <c r="R4450" s="1" t="str">
        <f>IFERROR(VLOOKUP(K4450,Proveedores!$A$2:$B$500,2,0),"Agregar")</f>
        <v>PROPATO HNOS S.A.I.C.</v>
      </c>
      <c r="S4450" s="5" t="e">
        <f t="shared" si="69"/>
        <v>#VALUE!</v>
      </c>
    </row>
    <row r="4451" spans="1:19" x14ac:dyDescent="0.2">
      <c r="A4451" s="7">
        <v>44263</v>
      </c>
      <c r="B4451" s="1" t="s">
        <v>14957</v>
      </c>
      <c r="C4451" s="1" t="s">
        <v>14958</v>
      </c>
      <c r="D4451" s="1" t="s">
        <v>1621</v>
      </c>
      <c r="E4451" s="1" t="s">
        <v>14959</v>
      </c>
      <c r="F4451" s="7">
        <v>44253</v>
      </c>
      <c r="G4451" s="1" t="s">
        <v>1362</v>
      </c>
      <c r="H4451" s="5">
        <v>2904174</v>
      </c>
      <c r="I4451" s="1">
        <v>219423</v>
      </c>
      <c r="J4451" s="1" t="s">
        <v>1363</v>
      </c>
      <c r="K4451" s="1" t="s">
        <v>737</v>
      </c>
      <c r="L4451" s="1">
        <v>1</v>
      </c>
      <c r="M4451" s="1">
        <v>501690</v>
      </c>
      <c r="N4451" s="1" t="s">
        <v>2958</v>
      </c>
      <c r="O4451" s="1">
        <v>24570</v>
      </c>
      <c r="P4451" s="1">
        <v>1</v>
      </c>
      <c r="Q4451" s="1">
        <v>118.2</v>
      </c>
      <c r="R4451" s="1" t="str">
        <f>IFERROR(VLOOKUP(K4451,Proveedores!$A$2:$B$500,2,0),"Agregar")</f>
        <v xml:space="preserve">KLONAL SRL </v>
      </c>
      <c r="S4451" s="5">
        <f t="shared" si="69"/>
        <v>2904174</v>
      </c>
    </row>
    <row r="4452" spans="1:19" x14ac:dyDescent="0.2">
      <c r="A4452" s="7">
        <v>44263</v>
      </c>
      <c r="B4452" s="1" t="s">
        <v>14960</v>
      </c>
      <c r="C4452" s="1" t="s">
        <v>14961</v>
      </c>
      <c r="D4452" s="1" t="s">
        <v>1621</v>
      </c>
      <c r="E4452" s="1" t="s">
        <v>14962</v>
      </c>
      <c r="F4452" s="7">
        <v>44253</v>
      </c>
      <c r="G4452" s="1" t="s">
        <v>1362</v>
      </c>
      <c r="H4452" s="5">
        <v>3485717.4</v>
      </c>
      <c r="I4452" s="1">
        <v>219424</v>
      </c>
      <c r="J4452" s="1" t="s">
        <v>1363</v>
      </c>
      <c r="K4452" s="1" t="s">
        <v>737</v>
      </c>
      <c r="L4452" s="1">
        <v>4</v>
      </c>
      <c r="M4452" s="1">
        <v>500550</v>
      </c>
      <c r="N4452" s="1" t="s">
        <v>14249</v>
      </c>
      <c r="O4452" s="1">
        <v>43626</v>
      </c>
      <c r="P4452" s="1">
        <v>1</v>
      </c>
      <c r="Q4452" s="1">
        <v>79.900000000000006</v>
      </c>
      <c r="R4452" s="1" t="str">
        <f>IFERROR(VLOOKUP(K4452,Proveedores!$A$2:$B$500,2,0),"Agregar")</f>
        <v xml:space="preserve">KLONAL SRL </v>
      </c>
      <c r="S4452" s="5">
        <f t="shared" si="69"/>
        <v>3485717.4000000004</v>
      </c>
    </row>
    <row r="4453" spans="1:19" x14ac:dyDescent="0.2">
      <c r="A4453" s="7">
        <v>44264</v>
      </c>
      <c r="B4453" s="1" t="s">
        <v>14963</v>
      </c>
      <c r="C4453" s="1" t="s">
        <v>14964</v>
      </c>
      <c r="D4453" s="1" t="s">
        <v>1621</v>
      </c>
      <c r="E4453" s="1" t="s">
        <v>14965</v>
      </c>
      <c r="F4453" s="7">
        <v>44260</v>
      </c>
      <c r="G4453" s="1" t="s">
        <v>1111</v>
      </c>
      <c r="H4453" s="5">
        <v>5793060</v>
      </c>
      <c r="I4453" s="1">
        <v>0</v>
      </c>
      <c r="J4453" s="1" t="s">
        <v>1112</v>
      </c>
      <c r="K4453" s="1" t="s">
        <v>5047</v>
      </c>
      <c r="L4453" s="1" t="s">
        <v>14746</v>
      </c>
      <c r="M4453" s="1">
        <v>3</v>
      </c>
      <c r="N4453" s="1" t="s">
        <v>14730</v>
      </c>
      <c r="O4453" s="1">
        <v>14854</v>
      </c>
      <c r="P4453" s="1" t="s">
        <v>14739</v>
      </c>
      <c r="Q4453" s="1">
        <v>390</v>
      </c>
      <c r="R4453" s="1" t="str">
        <f>IFERROR(VLOOKUP(K4453,Proveedores!$A$2:$B$500,2,0),"Agregar")</f>
        <v>SA LA SIBILA .</v>
      </c>
      <c r="S4453" s="5">
        <f t="shared" si="69"/>
        <v>5793060</v>
      </c>
    </row>
    <row r="4454" spans="1:19" x14ac:dyDescent="0.2">
      <c r="A4454" s="7">
        <v>44264</v>
      </c>
      <c r="B4454" s="1" t="s">
        <v>14966</v>
      </c>
      <c r="C4454" s="1" t="s">
        <v>14967</v>
      </c>
      <c r="D4454" s="1" t="s">
        <v>1621</v>
      </c>
      <c r="E4454" s="1" t="s">
        <v>14968</v>
      </c>
      <c r="F4454" s="7">
        <v>44260</v>
      </c>
      <c r="G4454" s="1" t="s">
        <v>1111</v>
      </c>
      <c r="H4454" s="5">
        <v>23195095</v>
      </c>
      <c r="I4454" s="1">
        <v>0</v>
      </c>
      <c r="J4454" s="1" t="s">
        <v>1112</v>
      </c>
      <c r="K4454" s="1" t="s">
        <v>5047</v>
      </c>
      <c r="L4454" s="1" t="s">
        <v>14738</v>
      </c>
      <c r="M4454" s="1">
        <v>5</v>
      </c>
      <c r="N4454" s="1" t="s">
        <v>14730</v>
      </c>
      <c r="O4454" s="1">
        <v>60247</v>
      </c>
      <c r="P4454" s="1" t="s">
        <v>14739</v>
      </c>
      <c r="Q4454" s="1">
        <v>385</v>
      </c>
      <c r="R4454" s="1" t="str">
        <f>IFERROR(VLOOKUP(K4454,Proveedores!$A$2:$B$500,2,0),"Agregar")</f>
        <v>SA LA SIBILA .</v>
      </c>
      <c r="S4454" s="5">
        <f t="shared" si="69"/>
        <v>23195095</v>
      </c>
    </row>
    <row r="4455" spans="1:19" x14ac:dyDescent="0.2">
      <c r="A4455" s="7">
        <v>44264</v>
      </c>
      <c r="B4455" s="1" t="s">
        <v>14969</v>
      </c>
      <c r="C4455" s="1" t="s">
        <v>14970</v>
      </c>
      <c r="D4455" s="1" t="s">
        <v>1621</v>
      </c>
      <c r="E4455" s="1">
        <v>1000012</v>
      </c>
      <c r="F4455" s="7">
        <v>44258</v>
      </c>
      <c r="G4455" s="1">
        <v>0</v>
      </c>
      <c r="H4455" s="5">
        <v>0</v>
      </c>
      <c r="I4455" s="1">
        <v>0</v>
      </c>
      <c r="J4455" s="1">
        <v>0</v>
      </c>
      <c r="K4455" s="1" t="s">
        <v>14971</v>
      </c>
      <c r="L4455" s="1">
        <v>4</v>
      </c>
      <c r="M4455" s="1">
        <v>0</v>
      </c>
      <c r="N4455" s="1">
        <v>0</v>
      </c>
      <c r="O4455" s="1">
        <v>0</v>
      </c>
      <c r="P4455" s="1">
        <v>0</v>
      </c>
      <c r="Q4455" s="1">
        <v>0</v>
      </c>
      <c r="R4455" s="1" t="str">
        <f>IFERROR(VLOOKUP(K4455,Proveedores!$A$2:$B$500,2,0),"Agregar")</f>
        <v>Federal Med S.A</v>
      </c>
      <c r="S4455" s="5">
        <f t="shared" si="69"/>
        <v>0</v>
      </c>
    </row>
    <row r="4456" spans="1:19" x14ac:dyDescent="0.2">
      <c r="A4456" s="7">
        <v>44264</v>
      </c>
      <c r="B4456" s="1" t="s">
        <v>14972</v>
      </c>
      <c r="C4456" s="1" t="s">
        <v>14973</v>
      </c>
      <c r="D4456" s="1" t="s">
        <v>1621</v>
      </c>
      <c r="E4456" s="1">
        <v>500000513</v>
      </c>
      <c r="F4456" s="7">
        <v>44253</v>
      </c>
      <c r="G4456" s="1" t="s">
        <v>1558</v>
      </c>
      <c r="H4456" s="5">
        <v>465000</v>
      </c>
      <c r="I4456" s="1">
        <v>310</v>
      </c>
      <c r="J4456" s="1" t="s">
        <v>1559</v>
      </c>
      <c r="K4456" s="1" t="s">
        <v>14974</v>
      </c>
      <c r="L4456" s="1">
        <v>1</v>
      </c>
      <c r="M4456" s="1">
        <v>1</v>
      </c>
      <c r="N4456" s="1" t="s">
        <v>14975</v>
      </c>
      <c r="O4456" s="1">
        <v>300000</v>
      </c>
      <c r="P4456" s="1" t="s">
        <v>1861</v>
      </c>
      <c r="Q4456" s="1">
        <v>1.55</v>
      </c>
      <c r="R4456" s="1" t="str">
        <f>IFERROR(VLOOKUP(K4456,Proveedores!$A$2:$B$500,2,0),"Agregar")</f>
        <v>GRAFICA LATINA SA</v>
      </c>
      <c r="S4456" s="5">
        <f t="shared" si="69"/>
        <v>465000</v>
      </c>
    </row>
    <row r="4457" spans="1:19" x14ac:dyDescent="0.2">
      <c r="A4457" s="7">
        <v>44264</v>
      </c>
      <c r="B4457" s="1" t="s">
        <v>14976</v>
      </c>
      <c r="C4457" s="1" t="s">
        <v>14977</v>
      </c>
      <c r="D4457" s="1" t="s">
        <v>1621</v>
      </c>
      <c r="E4457" s="1" t="s">
        <v>14978</v>
      </c>
      <c r="F4457" s="7">
        <v>44215</v>
      </c>
      <c r="G4457" s="1" t="s">
        <v>1352</v>
      </c>
      <c r="H4457" s="5">
        <v>154557.35999999999</v>
      </c>
      <c r="I4457" s="1">
        <v>305</v>
      </c>
      <c r="J4457" s="1" t="s">
        <v>1353</v>
      </c>
      <c r="K4457" s="1" t="s">
        <v>6366</v>
      </c>
      <c r="L4457" s="1">
        <v>1</v>
      </c>
      <c r="M4457" s="1" t="s">
        <v>8722</v>
      </c>
      <c r="N4457" s="1" t="s">
        <v>8723</v>
      </c>
      <c r="O4457" s="1">
        <v>18</v>
      </c>
      <c r="P4457" s="1" t="s">
        <v>2607</v>
      </c>
      <c r="Q4457" s="1">
        <v>8586.52</v>
      </c>
      <c r="R4457" s="1" t="str">
        <f>IFERROR(VLOOKUP(K4457,Proveedores!$A$2:$B$500,2,0),"Agregar")</f>
        <v>Pfizer S.R.L.</v>
      </c>
      <c r="S4457" s="5">
        <f t="shared" si="69"/>
        <v>154557.36000000002</v>
      </c>
    </row>
    <row r="4458" spans="1:19" x14ac:dyDescent="0.2">
      <c r="A4458" s="7">
        <v>44264</v>
      </c>
      <c r="B4458" s="1" t="s">
        <v>14979</v>
      </c>
      <c r="C4458" s="1" t="s">
        <v>14980</v>
      </c>
      <c r="D4458" s="1" t="s">
        <v>1621</v>
      </c>
      <c r="E4458" s="1" t="s">
        <v>14981</v>
      </c>
      <c r="F4458" s="7">
        <v>44260</v>
      </c>
      <c r="G4458" s="1" t="s">
        <v>1558</v>
      </c>
      <c r="H4458" s="5">
        <v>6510000</v>
      </c>
      <c r="I4458" s="1" t="s">
        <v>14982</v>
      </c>
      <c r="J4458" s="1" t="s">
        <v>1559</v>
      </c>
      <c r="K4458" s="1" t="s">
        <v>14974</v>
      </c>
      <c r="L4458" s="1">
        <v>1</v>
      </c>
      <c r="M4458" s="1">
        <v>1</v>
      </c>
      <c r="N4458" s="1" t="s">
        <v>14983</v>
      </c>
      <c r="O4458" s="1">
        <v>4200000</v>
      </c>
      <c r="P4458" s="1" t="s">
        <v>1861</v>
      </c>
      <c r="Q4458" s="1">
        <v>1.55</v>
      </c>
      <c r="R4458" s="1" t="str">
        <f>IFERROR(VLOOKUP(K4458,Proveedores!$A$2:$B$500,2,0),"Agregar")</f>
        <v>GRAFICA LATINA SA</v>
      </c>
      <c r="S4458" s="5">
        <f t="shared" si="69"/>
        <v>6510000</v>
      </c>
    </row>
    <row r="4459" spans="1:19" x14ac:dyDescent="0.2">
      <c r="A4459" s="7">
        <v>44264</v>
      </c>
      <c r="B4459" s="1" t="s">
        <v>14984</v>
      </c>
      <c r="C4459" s="1" t="s">
        <v>14985</v>
      </c>
      <c r="D4459" s="1" t="s">
        <v>1621</v>
      </c>
      <c r="E4459" s="1" t="s">
        <v>14986</v>
      </c>
      <c r="F4459" s="7">
        <v>44215</v>
      </c>
      <c r="G4459" s="1" t="s">
        <v>1352</v>
      </c>
      <c r="H4459" s="5">
        <v>171730.4</v>
      </c>
      <c r="I4459" s="1">
        <v>282</v>
      </c>
      <c r="J4459" s="1" t="s">
        <v>1353</v>
      </c>
      <c r="K4459" s="1" t="s">
        <v>6366</v>
      </c>
      <c r="L4459" s="1">
        <v>1</v>
      </c>
      <c r="M4459" s="1" t="s">
        <v>8722</v>
      </c>
      <c r="N4459" s="1" t="s">
        <v>8723</v>
      </c>
      <c r="O4459" s="1">
        <v>20</v>
      </c>
      <c r="P4459" s="1" t="s">
        <v>2607</v>
      </c>
      <c r="Q4459" s="1">
        <v>8586.52</v>
      </c>
      <c r="R4459" s="1" t="str">
        <f>IFERROR(VLOOKUP(K4459,Proveedores!$A$2:$B$500,2,0),"Agregar")</f>
        <v>Pfizer S.R.L.</v>
      </c>
      <c r="S4459" s="5">
        <f t="shared" si="69"/>
        <v>171730.40000000002</v>
      </c>
    </row>
    <row r="4460" spans="1:19" x14ac:dyDescent="0.2">
      <c r="A4460" s="7">
        <v>44264</v>
      </c>
      <c r="B4460" s="1" t="s">
        <v>14987</v>
      </c>
      <c r="C4460" s="1" t="s">
        <v>14988</v>
      </c>
      <c r="D4460" s="1" t="s">
        <v>1621</v>
      </c>
      <c r="E4460" s="1" t="s">
        <v>14989</v>
      </c>
      <c r="F4460" s="7">
        <v>44155</v>
      </c>
      <c r="G4460" s="1" t="s">
        <v>1352</v>
      </c>
      <c r="H4460" s="5">
        <v>94451.72</v>
      </c>
      <c r="I4460" s="1">
        <v>305</v>
      </c>
      <c r="J4460" s="1" t="s">
        <v>1353</v>
      </c>
      <c r="K4460" s="1" t="s">
        <v>6366</v>
      </c>
      <c r="L4460" s="1">
        <v>1</v>
      </c>
      <c r="M4460" s="1" t="s">
        <v>8722</v>
      </c>
      <c r="N4460" s="1" t="s">
        <v>8723</v>
      </c>
      <c r="O4460" s="1">
        <v>11</v>
      </c>
      <c r="P4460" s="1" t="s">
        <v>2607</v>
      </c>
      <c r="Q4460" s="1">
        <v>8586.52</v>
      </c>
      <c r="R4460" s="1" t="str">
        <f>IFERROR(VLOOKUP(K4460,Proveedores!$A$2:$B$500,2,0),"Agregar")</f>
        <v>Pfizer S.R.L.</v>
      </c>
      <c r="S4460" s="5">
        <f t="shared" si="69"/>
        <v>94451.72</v>
      </c>
    </row>
    <row r="4461" spans="1:19" x14ac:dyDescent="0.2">
      <c r="A4461" s="7">
        <v>44264</v>
      </c>
      <c r="B4461" s="1" t="s">
        <v>14990</v>
      </c>
      <c r="C4461" s="1" t="s">
        <v>14991</v>
      </c>
      <c r="D4461" s="1" t="s">
        <v>1621</v>
      </c>
      <c r="E4461" s="1">
        <v>20000009704</v>
      </c>
      <c r="F4461" s="7">
        <v>44215</v>
      </c>
      <c r="G4461" s="1" t="s">
        <v>1286</v>
      </c>
      <c r="H4461" s="5">
        <v>12087193.279999999</v>
      </c>
      <c r="I4461" s="1">
        <v>130</v>
      </c>
      <c r="J4461" s="1" t="s">
        <v>1287</v>
      </c>
      <c r="K4461" s="1" t="s">
        <v>1074</v>
      </c>
      <c r="L4461" s="1">
        <v>1</v>
      </c>
      <c r="M4461" s="1">
        <v>87414477</v>
      </c>
      <c r="N4461" s="1" t="s">
        <v>14992</v>
      </c>
      <c r="O4461" s="1">
        <v>1130000</v>
      </c>
      <c r="P4461" s="1" t="s">
        <v>1892</v>
      </c>
      <c r="Q4461" s="1">
        <v>119.8</v>
      </c>
      <c r="R4461" s="1" t="str">
        <f>IFERROR(VLOOKUP(K4461,Proveedores!$A$2:$B$500,2,0),"Agregar")</f>
        <v>BAYER SA</v>
      </c>
      <c r="S4461" s="5">
        <f t="shared" si="69"/>
        <v>135374000</v>
      </c>
    </row>
    <row r="4462" spans="1:19" x14ac:dyDescent="0.2">
      <c r="A4462" s="7">
        <v>44264</v>
      </c>
      <c r="B4462" s="1" t="s">
        <v>14993</v>
      </c>
      <c r="C4462" s="1" t="s">
        <v>14994</v>
      </c>
      <c r="D4462" s="1" t="s">
        <v>1621</v>
      </c>
      <c r="E4462" s="1" t="s">
        <v>14995</v>
      </c>
      <c r="F4462" s="7">
        <v>44155</v>
      </c>
      <c r="G4462" s="1" t="s">
        <v>1352</v>
      </c>
      <c r="H4462" s="5">
        <v>51519.12</v>
      </c>
      <c r="I4462" s="1">
        <v>305</v>
      </c>
      <c r="J4462" s="1" t="s">
        <v>1353</v>
      </c>
      <c r="K4462" s="1" t="s">
        <v>6366</v>
      </c>
      <c r="L4462" s="1">
        <v>1</v>
      </c>
      <c r="M4462" s="1" t="s">
        <v>8722</v>
      </c>
      <c r="N4462" s="1" t="s">
        <v>8723</v>
      </c>
      <c r="O4462" s="1">
        <v>6</v>
      </c>
      <c r="P4462" s="1" t="s">
        <v>2607</v>
      </c>
      <c r="Q4462" s="1">
        <v>8586.52</v>
      </c>
      <c r="R4462" s="1" t="str">
        <f>IFERROR(VLOOKUP(K4462,Proveedores!$A$2:$B$500,2,0),"Agregar")</f>
        <v>Pfizer S.R.L.</v>
      </c>
      <c r="S4462" s="5">
        <f t="shared" si="69"/>
        <v>51519.12</v>
      </c>
    </row>
    <row r="4463" spans="1:19" x14ac:dyDescent="0.2">
      <c r="A4463" s="7">
        <v>44264</v>
      </c>
      <c r="B4463" s="1" t="s">
        <v>14996</v>
      </c>
      <c r="C4463" s="1" t="s">
        <v>14997</v>
      </c>
      <c r="D4463" s="1" t="s">
        <v>1621</v>
      </c>
      <c r="E4463" s="1" t="s">
        <v>14998</v>
      </c>
      <c r="F4463" s="7">
        <v>44257</v>
      </c>
      <c r="G4463" s="1" t="s">
        <v>1225</v>
      </c>
      <c r="H4463" s="5">
        <v>19028100</v>
      </c>
      <c r="I4463" s="1">
        <v>233</v>
      </c>
      <c r="J4463" s="1" t="s">
        <v>1228</v>
      </c>
      <c r="K4463" s="1" t="s">
        <v>6776</v>
      </c>
      <c r="L4463" s="1">
        <v>3</v>
      </c>
      <c r="M4463" s="1" t="s">
        <v>5197</v>
      </c>
      <c r="N4463" s="1" t="s">
        <v>14999</v>
      </c>
      <c r="O4463" s="1">
        <v>2730000</v>
      </c>
      <c r="P4463" s="1" t="s">
        <v>1892</v>
      </c>
      <c r="Q4463" s="1">
        <v>19028100</v>
      </c>
      <c r="R4463" s="1" t="str">
        <f>IFERROR(VLOOKUP(K4463,Proveedores!$A$2:$B$500,2,0),"Agregar")</f>
        <v>Euro Swiss SA</v>
      </c>
      <c r="S4463" s="5">
        <f t="shared" si="69"/>
        <v>51946713000000</v>
      </c>
    </row>
    <row r="4464" spans="1:19" x14ac:dyDescent="0.2">
      <c r="A4464" s="7">
        <v>44264</v>
      </c>
      <c r="B4464" s="1" t="s">
        <v>15000</v>
      </c>
      <c r="C4464" s="1" t="s">
        <v>15001</v>
      </c>
      <c r="D4464" s="1" t="s">
        <v>1621</v>
      </c>
      <c r="E4464" s="1" t="s">
        <v>15002</v>
      </c>
      <c r="F4464" s="7">
        <v>44225</v>
      </c>
      <c r="G4464" s="1" t="s">
        <v>1201</v>
      </c>
      <c r="H4464" s="5">
        <v>11934325.779999999</v>
      </c>
      <c r="I4464" s="1">
        <v>74059401</v>
      </c>
      <c r="J4464" s="1" t="s">
        <v>1202</v>
      </c>
      <c r="K4464" s="1" t="s">
        <v>15003</v>
      </c>
      <c r="L4464" s="1">
        <v>1</v>
      </c>
      <c r="M4464" s="1" t="s">
        <v>15004</v>
      </c>
      <c r="N4464" s="1" t="s">
        <v>15005</v>
      </c>
      <c r="O4464" s="1">
        <v>1</v>
      </c>
      <c r="P4464" s="1" t="s">
        <v>1897</v>
      </c>
      <c r="Q4464" s="1">
        <v>4507055.45</v>
      </c>
      <c r="R4464" s="1" t="str">
        <f>IFERROR(VLOOKUP(K4464,Proveedores!$A$2:$B$500,2,0),"Agregar")</f>
        <v>REX ARGENTINA SA</v>
      </c>
      <c r="S4464" s="5">
        <f t="shared" si="69"/>
        <v>4507055.45</v>
      </c>
    </row>
    <row r="4465" spans="1:19" x14ac:dyDescent="0.2">
      <c r="A4465" s="7">
        <v>44264</v>
      </c>
      <c r="B4465" s="1" t="s">
        <v>15000</v>
      </c>
      <c r="C4465" s="1" t="s">
        <v>15001</v>
      </c>
      <c r="D4465" s="1" t="s">
        <v>1621</v>
      </c>
      <c r="E4465" s="1" t="s">
        <v>15002</v>
      </c>
      <c r="F4465" s="7">
        <v>44225</v>
      </c>
      <c r="G4465" s="1" t="s">
        <v>1201</v>
      </c>
      <c r="H4465" s="5">
        <v>11934325.779999999</v>
      </c>
      <c r="I4465" s="1">
        <v>74059401</v>
      </c>
      <c r="J4465" s="1" t="s">
        <v>1202</v>
      </c>
      <c r="K4465" s="1" t="s">
        <v>15003</v>
      </c>
      <c r="L4465" s="1">
        <v>2</v>
      </c>
      <c r="M4465" s="1" t="s">
        <v>15006</v>
      </c>
      <c r="N4465" s="1" t="s">
        <v>15005</v>
      </c>
      <c r="O4465" s="1">
        <v>1</v>
      </c>
      <c r="P4465" s="1" t="s">
        <v>1897</v>
      </c>
      <c r="Q4465" s="1">
        <v>1907258.81</v>
      </c>
      <c r="R4465" s="1" t="str">
        <f>IFERROR(VLOOKUP(K4465,Proveedores!$A$2:$B$500,2,0),"Agregar")</f>
        <v>REX ARGENTINA SA</v>
      </c>
      <c r="S4465" s="5">
        <f t="shared" si="69"/>
        <v>1907258.81</v>
      </c>
    </row>
    <row r="4466" spans="1:19" x14ac:dyDescent="0.2">
      <c r="A4466" s="7">
        <v>44264</v>
      </c>
      <c r="B4466" s="1" t="s">
        <v>15000</v>
      </c>
      <c r="C4466" s="1" t="s">
        <v>15001</v>
      </c>
      <c r="D4466" s="1" t="s">
        <v>1621</v>
      </c>
      <c r="E4466" s="1" t="s">
        <v>15002</v>
      </c>
      <c r="F4466" s="7">
        <v>44225</v>
      </c>
      <c r="G4466" s="1" t="s">
        <v>1201</v>
      </c>
      <c r="H4466" s="5">
        <v>11934325.779999999</v>
      </c>
      <c r="I4466" s="1">
        <v>74059401</v>
      </c>
      <c r="J4466" s="1" t="s">
        <v>1202</v>
      </c>
      <c r="K4466" s="1" t="s">
        <v>15003</v>
      </c>
      <c r="L4466" s="1">
        <v>3</v>
      </c>
      <c r="M4466" s="1" t="s">
        <v>15006</v>
      </c>
      <c r="N4466" s="1" t="s">
        <v>15005</v>
      </c>
      <c r="O4466" s="1">
        <v>1</v>
      </c>
      <c r="P4466" s="1" t="s">
        <v>1897</v>
      </c>
      <c r="Q4466" s="1">
        <v>2291159.31</v>
      </c>
      <c r="R4466" s="1" t="str">
        <f>IFERROR(VLOOKUP(K4466,Proveedores!$A$2:$B$500,2,0),"Agregar")</f>
        <v>REX ARGENTINA SA</v>
      </c>
      <c r="S4466" s="5">
        <f t="shared" si="69"/>
        <v>2291159.31</v>
      </c>
    </row>
    <row r="4467" spans="1:19" x14ac:dyDescent="0.2">
      <c r="A4467" s="7">
        <v>44264</v>
      </c>
      <c r="B4467" s="1" t="s">
        <v>15000</v>
      </c>
      <c r="C4467" s="1" t="s">
        <v>15001</v>
      </c>
      <c r="D4467" s="1" t="s">
        <v>1621</v>
      </c>
      <c r="E4467" s="1" t="s">
        <v>15002</v>
      </c>
      <c r="F4467" s="7">
        <v>44225</v>
      </c>
      <c r="G4467" s="1" t="s">
        <v>1201</v>
      </c>
      <c r="H4467" s="5">
        <v>11934325.779999999</v>
      </c>
      <c r="I4467" s="1">
        <v>74059401</v>
      </c>
      <c r="J4467" s="1" t="s">
        <v>1202</v>
      </c>
      <c r="K4467" s="1" t="s">
        <v>15003</v>
      </c>
      <c r="L4467" s="1">
        <v>4</v>
      </c>
      <c r="M4467" s="1" t="s">
        <v>15004</v>
      </c>
      <c r="N4467" s="1" t="s">
        <v>15005</v>
      </c>
      <c r="O4467" s="1">
        <v>1</v>
      </c>
      <c r="P4467" s="1" t="s">
        <v>3755</v>
      </c>
      <c r="Q4467" s="1">
        <v>3228852.21</v>
      </c>
      <c r="R4467" s="1" t="str">
        <f>IFERROR(VLOOKUP(K4467,Proveedores!$A$2:$B$500,2,0),"Agregar")</f>
        <v>REX ARGENTINA SA</v>
      </c>
      <c r="S4467" s="5">
        <f t="shared" si="69"/>
        <v>3228852.21</v>
      </c>
    </row>
    <row r="4468" spans="1:19" x14ac:dyDescent="0.2">
      <c r="A4468" s="7">
        <v>44265</v>
      </c>
      <c r="B4468" s="1" t="s">
        <v>15007</v>
      </c>
      <c r="C4468" s="1" t="s">
        <v>15008</v>
      </c>
      <c r="D4468" s="1" t="s">
        <v>1621</v>
      </c>
      <c r="E4468" s="1" t="s">
        <v>15009</v>
      </c>
      <c r="F4468" s="7">
        <v>44264</v>
      </c>
      <c r="G4468" s="1" t="s">
        <v>1341</v>
      </c>
      <c r="H4468" s="5">
        <v>116493400</v>
      </c>
      <c r="I4468" s="1">
        <v>315</v>
      </c>
      <c r="J4468" s="1" t="s">
        <v>1342</v>
      </c>
      <c r="K4468" s="1" t="s">
        <v>2314</v>
      </c>
      <c r="L4468" s="1">
        <v>1</v>
      </c>
      <c r="M4468" s="1" t="s">
        <v>14236</v>
      </c>
      <c r="N4468" s="1" t="s">
        <v>15010</v>
      </c>
      <c r="O4468" s="1">
        <v>404</v>
      </c>
      <c r="P4468" s="1" t="s">
        <v>15011</v>
      </c>
      <c r="Q4468" s="1">
        <v>288350</v>
      </c>
      <c r="R4468" s="1" t="str">
        <f>IFERROR(VLOOKUP(K4468,Proveedores!$A$2:$B$500,2,0),"Agregar")</f>
        <v>SUIZO ARGENTINA S.A.</v>
      </c>
      <c r="S4468" s="5">
        <f t="shared" si="69"/>
        <v>116493400</v>
      </c>
    </row>
    <row r="4469" spans="1:19" x14ac:dyDescent="0.2">
      <c r="A4469" s="7">
        <v>44265</v>
      </c>
      <c r="B4469" s="1" t="s">
        <v>15012</v>
      </c>
      <c r="C4469" s="1" t="s">
        <v>15013</v>
      </c>
      <c r="D4469" s="1" t="s">
        <v>1621</v>
      </c>
      <c r="E4469" s="1" t="s">
        <v>15014</v>
      </c>
      <c r="F4469" s="7">
        <v>44263</v>
      </c>
      <c r="G4469" s="1" t="s">
        <v>971</v>
      </c>
      <c r="H4469" s="5">
        <v>52000</v>
      </c>
      <c r="I4469" s="1" t="s">
        <v>15015</v>
      </c>
      <c r="J4469" s="1" t="s">
        <v>13896</v>
      </c>
      <c r="K4469" s="1" t="s">
        <v>973</v>
      </c>
      <c r="L4469" s="1">
        <v>1</v>
      </c>
      <c r="M4469" s="1">
        <v>1</v>
      </c>
      <c r="N4469" s="1" t="s">
        <v>4064</v>
      </c>
      <c r="O4469" s="1">
        <v>1</v>
      </c>
      <c r="P4469" s="1">
        <v>1</v>
      </c>
      <c r="Q4469" s="1">
        <v>52000</v>
      </c>
      <c r="R4469" s="1" t="str">
        <f>IFERROR(VLOOKUP(K4469,Proveedores!$A$2:$B$500,2,0),"Agregar")</f>
        <v>Angeleri y Asociados S.A.</v>
      </c>
      <c r="S4469" s="5">
        <f t="shared" si="69"/>
        <v>52000</v>
      </c>
    </row>
    <row r="4470" spans="1:19" x14ac:dyDescent="0.2">
      <c r="A4470" s="7">
        <v>44265</v>
      </c>
      <c r="B4470" s="1" t="s">
        <v>15016</v>
      </c>
      <c r="C4470" s="1" t="s">
        <v>15017</v>
      </c>
      <c r="D4470" s="1" t="s">
        <v>1621</v>
      </c>
      <c r="E4470" s="1" t="s">
        <v>15018</v>
      </c>
      <c r="F4470" s="7">
        <v>44265</v>
      </c>
      <c r="G4470" s="1" t="s">
        <v>1362</v>
      </c>
      <c r="H4470" s="5">
        <v>8801881.1999999993</v>
      </c>
      <c r="I4470" s="1">
        <v>219513</v>
      </c>
      <c r="J4470" s="1" t="s">
        <v>1363</v>
      </c>
      <c r="K4470" s="1" t="s">
        <v>737</v>
      </c>
      <c r="L4470" s="1">
        <v>1</v>
      </c>
      <c r="M4470" s="1">
        <v>501690</v>
      </c>
      <c r="N4470" s="1" t="s">
        <v>2958</v>
      </c>
      <c r="O4470" s="1">
        <v>74466</v>
      </c>
      <c r="P4470" s="1">
        <v>1</v>
      </c>
      <c r="Q4470" s="1">
        <v>118.2</v>
      </c>
      <c r="R4470" s="1" t="str">
        <f>IFERROR(VLOOKUP(K4470,Proveedores!$A$2:$B$500,2,0),"Agregar")</f>
        <v xml:space="preserve">KLONAL SRL </v>
      </c>
      <c r="S4470" s="5">
        <f t="shared" si="69"/>
        <v>8801881.2000000011</v>
      </c>
    </row>
    <row r="4471" spans="1:19" x14ac:dyDescent="0.2">
      <c r="A4471" s="7">
        <v>44265</v>
      </c>
      <c r="B4471" s="1" t="s">
        <v>15019</v>
      </c>
      <c r="C4471" s="1" t="s">
        <v>15020</v>
      </c>
      <c r="D4471" s="1" t="s">
        <v>1621</v>
      </c>
      <c r="E4471" s="1" t="s">
        <v>15018</v>
      </c>
      <c r="F4471" s="7">
        <v>44265</v>
      </c>
      <c r="G4471" s="1" t="s">
        <v>1362</v>
      </c>
      <c r="H4471" s="5">
        <v>8801881.1999999993</v>
      </c>
      <c r="I4471" s="1">
        <v>219513</v>
      </c>
      <c r="J4471" s="1" t="s">
        <v>15021</v>
      </c>
      <c r="K4471" s="1" t="s">
        <v>737</v>
      </c>
      <c r="L4471" s="1">
        <v>1</v>
      </c>
      <c r="M4471" s="1">
        <v>501690</v>
      </c>
      <c r="N4471" s="1" t="s">
        <v>2958</v>
      </c>
      <c r="O4471" s="1">
        <v>74466</v>
      </c>
      <c r="P4471" s="1">
        <v>1</v>
      </c>
      <c r="Q4471" s="1">
        <v>118.2</v>
      </c>
      <c r="R4471" s="1" t="str">
        <f>IFERROR(VLOOKUP(K4471,Proveedores!$A$2:$B$500,2,0),"Agregar")</f>
        <v xml:space="preserve">KLONAL SRL </v>
      </c>
      <c r="S4471" s="5">
        <f t="shared" si="69"/>
        <v>8801881.2000000011</v>
      </c>
    </row>
    <row r="4472" spans="1:19" x14ac:dyDescent="0.2">
      <c r="A4472" s="7">
        <v>44265</v>
      </c>
      <c r="B4472" s="1" t="s">
        <v>15022</v>
      </c>
      <c r="C4472" s="1" t="s">
        <v>15023</v>
      </c>
      <c r="D4472" s="1" t="s">
        <v>1621</v>
      </c>
      <c r="E4472" s="1" t="s">
        <v>15024</v>
      </c>
      <c r="F4472" s="7">
        <v>44256</v>
      </c>
      <c r="G4472" s="1" t="s">
        <v>601</v>
      </c>
      <c r="H4472" s="5">
        <v>259985.15</v>
      </c>
      <c r="I4472" s="1" t="s">
        <v>15025</v>
      </c>
      <c r="J4472" s="1" t="s">
        <v>602</v>
      </c>
      <c r="K4472" s="1" t="s">
        <v>12282</v>
      </c>
      <c r="L4472" s="1">
        <v>1</v>
      </c>
      <c r="M4472" s="1">
        <v>401200</v>
      </c>
      <c r="N4472" s="1" t="s">
        <v>13219</v>
      </c>
      <c r="O4472" s="1">
        <v>3467.1</v>
      </c>
      <c r="P4472" s="1" t="s">
        <v>12284</v>
      </c>
      <c r="Q4472" s="1">
        <v>57.170817</v>
      </c>
      <c r="R4472" s="1" t="str">
        <f>IFERROR(VLOOKUP(K4472,Proveedores!$A$2:$B$500,2,0),"Agregar")</f>
        <v>YPF S.A.</v>
      </c>
      <c r="S4472" s="5">
        <f t="shared" si="69"/>
        <v>198216.9396207</v>
      </c>
    </row>
    <row r="4473" spans="1:19" x14ac:dyDescent="0.2">
      <c r="A4473" s="7">
        <v>44265</v>
      </c>
      <c r="B4473" s="1" t="s">
        <v>15022</v>
      </c>
      <c r="C4473" s="1" t="s">
        <v>15023</v>
      </c>
      <c r="D4473" s="1" t="s">
        <v>1621</v>
      </c>
      <c r="E4473" s="1" t="s">
        <v>15024</v>
      </c>
      <c r="F4473" s="7">
        <v>44256</v>
      </c>
      <c r="G4473" s="1" t="s">
        <v>601</v>
      </c>
      <c r="H4473" s="5">
        <v>259985.15</v>
      </c>
      <c r="I4473" s="1" t="s">
        <v>15025</v>
      </c>
      <c r="J4473" s="1" t="s">
        <v>602</v>
      </c>
      <c r="K4473" s="1" t="s">
        <v>12282</v>
      </c>
      <c r="L4473" s="1">
        <v>2</v>
      </c>
      <c r="M4473" s="1">
        <v>406900</v>
      </c>
      <c r="N4473" s="1" t="s">
        <v>12722</v>
      </c>
      <c r="O4473" s="1">
        <v>233.9</v>
      </c>
      <c r="P4473" s="1" t="s">
        <v>12284</v>
      </c>
      <c r="Q4473" s="1">
        <v>60.865028000000002</v>
      </c>
      <c r="R4473" s="1" t="str">
        <f>IFERROR(VLOOKUP(K4473,Proveedores!$A$2:$B$500,2,0),"Agregar")</f>
        <v>YPF S.A.</v>
      </c>
      <c r="S4473" s="5">
        <f t="shared" si="69"/>
        <v>14236.330049200002</v>
      </c>
    </row>
    <row r="4474" spans="1:19" x14ac:dyDescent="0.2">
      <c r="A4474" s="7">
        <v>44265</v>
      </c>
      <c r="B4474" s="1" t="s">
        <v>15026</v>
      </c>
      <c r="C4474" s="1" t="s">
        <v>15027</v>
      </c>
      <c r="D4474" s="1" t="s">
        <v>1621</v>
      </c>
      <c r="E4474" s="1" t="s">
        <v>15028</v>
      </c>
      <c r="F4474" s="7">
        <v>44255</v>
      </c>
      <c r="G4474" s="1" t="s">
        <v>759</v>
      </c>
      <c r="H4474" s="5">
        <v>5716886.7199999997</v>
      </c>
      <c r="I4474" s="1">
        <v>1111</v>
      </c>
      <c r="J4474" s="1" t="s">
        <v>763</v>
      </c>
      <c r="K4474" s="1" t="s">
        <v>7912</v>
      </c>
      <c r="L4474" s="1">
        <v>9</v>
      </c>
      <c r="M4474" s="1" t="s">
        <v>2315</v>
      </c>
      <c r="N4474" s="1" t="s">
        <v>7906</v>
      </c>
      <c r="O4474" s="1">
        <v>4741</v>
      </c>
      <c r="P4474" s="1" t="s">
        <v>7907</v>
      </c>
      <c r="Q4474" s="1">
        <v>507.88</v>
      </c>
      <c r="R4474" s="1" t="str">
        <f>IFERROR(VLOOKUP(K4474,Proveedores!$A$2:$B$500,2,0),"Agregar")</f>
        <v>CORREO OFICIAL DE LA REPÚBLICA ARGENTINA S.A..</v>
      </c>
      <c r="S4474" s="5">
        <f t="shared" si="69"/>
        <v>2407859.08</v>
      </c>
    </row>
    <row r="4475" spans="1:19" x14ac:dyDescent="0.2">
      <c r="A4475" s="7">
        <v>44265</v>
      </c>
      <c r="B4475" s="1" t="s">
        <v>15026</v>
      </c>
      <c r="C4475" s="1" t="s">
        <v>15027</v>
      </c>
      <c r="D4475" s="1" t="s">
        <v>1621</v>
      </c>
      <c r="E4475" s="1" t="s">
        <v>15028</v>
      </c>
      <c r="F4475" s="7">
        <v>44255</v>
      </c>
      <c r="G4475" s="1" t="s">
        <v>759</v>
      </c>
      <c r="H4475" s="5">
        <v>5716886.7199999997</v>
      </c>
      <c r="I4475" s="1">
        <v>1111</v>
      </c>
      <c r="J4475" s="1" t="s">
        <v>763</v>
      </c>
      <c r="K4475" s="1" t="s">
        <v>7912</v>
      </c>
      <c r="L4475" s="1">
        <v>10</v>
      </c>
      <c r="M4475" s="1" t="s">
        <v>2315</v>
      </c>
      <c r="N4475" s="1" t="s">
        <v>7906</v>
      </c>
      <c r="O4475" s="1">
        <v>4402</v>
      </c>
      <c r="P4475" s="1" t="s">
        <v>7907</v>
      </c>
      <c r="Q4475" s="1">
        <v>751.71</v>
      </c>
      <c r="R4475" s="1" t="str">
        <f>IFERROR(VLOOKUP(K4475,Proveedores!$A$2:$B$500,2,0),"Agregar")</f>
        <v>CORREO OFICIAL DE LA REPÚBLICA ARGENTINA S.A..</v>
      </c>
      <c r="S4475" s="5">
        <f t="shared" si="69"/>
        <v>3309027.4200000004</v>
      </c>
    </row>
    <row r="4476" spans="1:19" x14ac:dyDescent="0.2">
      <c r="A4476" s="7">
        <v>44265</v>
      </c>
      <c r="B4476" s="1" t="s">
        <v>15029</v>
      </c>
      <c r="C4476" s="1" t="s">
        <v>15030</v>
      </c>
      <c r="D4476" s="1" t="s">
        <v>1621</v>
      </c>
      <c r="E4476" s="1" t="s">
        <v>15031</v>
      </c>
      <c r="F4476" s="7">
        <v>44255</v>
      </c>
      <c r="G4476" s="1" t="s">
        <v>759</v>
      </c>
      <c r="H4476" s="5">
        <v>767090.38</v>
      </c>
      <c r="I4476" s="1">
        <v>1111</v>
      </c>
      <c r="J4476" s="1" t="s">
        <v>763</v>
      </c>
      <c r="K4476" s="1" t="s">
        <v>7912</v>
      </c>
      <c r="L4476" s="1">
        <v>9</v>
      </c>
      <c r="M4476" s="1" t="s">
        <v>2315</v>
      </c>
      <c r="N4476" s="1" t="s">
        <v>7906</v>
      </c>
      <c r="O4476" s="1">
        <v>609</v>
      </c>
      <c r="P4476" s="1" t="s">
        <v>7907</v>
      </c>
      <c r="Q4476" s="1">
        <v>507.88</v>
      </c>
      <c r="R4476" s="1" t="str">
        <f>IFERROR(VLOOKUP(K4476,Proveedores!$A$2:$B$500,2,0),"Agregar")</f>
        <v>CORREO OFICIAL DE LA REPÚBLICA ARGENTINA S.A..</v>
      </c>
      <c r="S4476" s="5">
        <f t="shared" si="69"/>
        <v>309298.92</v>
      </c>
    </row>
    <row r="4477" spans="1:19" x14ac:dyDescent="0.2">
      <c r="A4477" s="7">
        <v>44265</v>
      </c>
      <c r="B4477" s="1" t="s">
        <v>15029</v>
      </c>
      <c r="C4477" s="1" t="s">
        <v>15030</v>
      </c>
      <c r="D4477" s="1" t="s">
        <v>1621</v>
      </c>
      <c r="E4477" s="1" t="s">
        <v>15031</v>
      </c>
      <c r="F4477" s="7">
        <v>44255</v>
      </c>
      <c r="G4477" s="1" t="s">
        <v>759</v>
      </c>
      <c r="H4477" s="5">
        <v>767090.38</v>
      </c>
      <c r="I4477" s="1">
        <v>1111</v>
      </c>
      <c r="J4477" s="1" t="s">
        <v>763</v>
      </c>
      <c r="K4477" s="1" t="s">
        <v>7912</v>
      </c>
      <c r="L4477" s="1">
        <v>10</v>
      </c>
      <c r="M4477" s="1" t="s">
        <v>2315</v>
      </c>
      <c r="N4477" s="1" t="s">
        <v>7906</v>
      </c>
      <c r="O4477" s="1">
        <v>609</v>
      </c>
      <c r="P4477" s="1" t="s">
        <v>7907</v>
      </c>
      <c r="Q4477" s="1">
        <v>751.71</v>
      </c>
      <c r="R4477" s="1" t="str">
        <f>IFERROR(VLOOKUP(K4477,Proveedores!$A$2:$B$500,2,0),"Agregar")</f>
        <v>CORREO OFICIAL DE LA REPÚBLICA ARGENTINA S.A..</v>
      </c>
      <c r="S4477" s="5">
        <f t="shared" si="69"/>
        <v>457791.39</v>
      </c>
    </row>
    <row r="4478" spans="1:19" x14ac:dyDescent="0.2">
      <c r="A4478" s="7">
        <v>44265</v>
      </c>
      <c r="B4478" s="1" t="s">
        <v>15032</v>
      </c>
      <c r="C4478" s="1" t="s">
        <v>15033</v>
      </c>
      <c r="D4478" s="1" t="s">
        <v>1713</v>
      </c>
      <c r="E4478" s="1">
        <v>200000313</v>
      </c>
      <c r="F4478" s="7">
        <v>44265</v>
      </c>
      <c r="G4478" s="1" t="s">
        <v>1435</v>
      </c>
      <c r="H4478" s="5">
        <v>3386880</v>
      </c>
      <c r="I4478" s="1">
        <v>313</v>
      </c>
      <c r="J4478" s="1" t="s">
        <v>1440</v>
      </c>
      <c r="K4478" s="1" t="s">
        <v>1441</v>
      </c>
      <c r="L4478" s="1">
        <v>8</v>
      </c>
      <c r="M4478" s="1" t="s">
        <v>3415</v>
      </c>
      <c r="N4478" s="1" t="s">
        <v>14831</v>
      </c>
      <c r="O4478" s="1" t="s">
        <v>3415</v>
      </c>
      <c r="P4478" s="1" t="s">
        <v>3415</v>
      </c>
      <c r="Q4478" s="1" t="s">
        <v>3415</v>
      </c>
      <c r="R4478" s="1" t="str">
        <f>IFERROR(VLOOKUP(K4478,Proveedores!$A$2:$B$500,2,0),"Agregar")</f>
        <v>LECTUS S.A.</v>
      </c>
      <c r="S4478" s="5" t="e">
        <f t="shared" si="69"/>
        <v>#VALUE!</v>
      </c>
    </row>
    <row r="4479" spans="1:19" x14ac:dyDescent="0.2">
      <c r="A4479" s="7">
        <v>44265</v>
      </c>
      <c r="B4479" s="1" t="s">
        <v>15034</v>
      </c>
      <c r="C4479" s="1" t="s">
        <v>15035</v>
      </c>
      <c r="D4479" s="1" t="s">
        <v>1713</v>
      </c>
      <c r="E4479" s="1">
        <v>200000314</v>
      </c>
      <c r="F4479" s="7">
        <v>44265</v>
      </c>
      <c r="G4479" s="1" t="s">
        <v>1435</v>
      </c>
      <c r="H4479" s="5">
        <v>8553600</v>
      </c>
      <c r="I4479" s="1">
        <v>314</v>
      </c>
      <c r="J4479" s="1" t="s">
        <v>1440</v>
      </c>
      <c r="K4479" s="1" t="s">
        <v>1441</v>
      </c>
      <c r="L4479" s="1">
        <v>9</v>
      </c>
      <c r="M4479" s="1" t="s">
        <v>3415</v>
      </c>
      <c r="N4479" s="1" t="s">
        <v>14831</v>
      </c>
      <c r="O4479" s="1" t="s">
        <v>3415</v>
      </c>
      <c r="P4479" s="1" t="s">
        <v>3415</v>
      </c>
      <c r="Q4479" s="1" t="s">
        <v>3415</v>
      </c>
      <c r="R4479" s="1" t="str">
        <f>IFERROR(VLOOKUP(K4479,Proveedores!$A$2:$B$500,2,0),"Agregar")</f>
        <v>LECTUS S.A.</v>
      </c>
      <c r="S4479" s="5" t="e">
        <f t="shared" si="69"/>
        <v>#VALUE!</v>
      </c>
    </row>
    <row r="4480" spans="1:19" x14ac:dyDescent="0.2">
      <c r="A4480" s="7">
        <v>44266</v>
      </c>
      <c r="B4480" s="1" t="s">
        <v>15036</v>
      </c>
      <c r="C4480" s="1" t="s">
        <v>15037</v>
      </c>
      <c r="D4480" s="1" t="s">
        <v>1621</v>
      </c>
      <c r="E4480" s="1" t="s">
        <v>15038</v>
      </c>
      <c r="F4480" s="7">
        <v>44155</v>
      </c>
      <c r="G4480" s="1" t="s">
        <v>1352</v>
      </c>
      <c r="H4480" s="5">
        <v>257595.6</v>
      </c>
      <c r="I4480" s="1">
        <v>305</v>
      </c>
      <c r="J4480" s="1" t="s">
        <v>15039</v>
      </c>
      <c r="K4480" s="1" t="s">
        <v>6366</v>
      </c>
      <c r="L4480" s="1">
        <v>1</v>
      </c>
      <c r="M4480" s="1" t="s">
        <v>8722</v>
      </c>
      <c r="N4480" s="1" t="s">
        <v>8723</v>
      </c>
      <c r="O4480" s="1">
        <v>30</v>
      </c>
      <c r="P4480" s="1" t="s">
        <v>2607</v>
      </c>
      <c r="Q4480" s="1">
        <v>8586.52</v>
      </c>
      <c r="R4480" s="1" t="str">
        <f>IFERROR(VLOOKUP(K4480,Proveedores!$A$2:$B$500,2,0),"Agregar")</f>
        <v>Pfizer S.R.L.</v>
      </c>
      <c r="S4480" s="5">
        <f t="shared" si="69"/>
        <v>257595.6</v>
      </c>
    </row>
    <row r="4481" spans="1:19" x14ac:dyDescent="0.2">
      <c r="A4481" s="7">
        <v>44266</v>
      </c>
      <c r="B4481" s="1" t="s">
        <v>15040</v>
      </c>
      <c r="C4481" s="1" t="s">
        <v>15041</v>
      </c>
      <c r="D4481" s="1" t="s">
        <v>1621</v>
      </c>
      <c r="E4481" s="1" t="s">
        <v>15042</v>
      </c>
      <c r="F4481" s="7">
        <v>44157</v>
      </c>
      <c r="G4481" s="1" t="s">
        <v>1352</v>
      </c>
      <c r="H4481" s="5">
        <v>60105.64</v>
      </c>
      <c r="I4481" s="1">
        <v>305</v>
      </c>
      <c r="J4481" s="1" t="s">
        <v>15039</v>
      </c>
      <c r="K4481" s="1" t="s">
        <v>6366</v>
      </c>
      <c r="L4481" s="1">
        <v>1</v>
      </c>
      <c r="M4481" s="1" t="s">
        <v>8722</v>
      </c>
      <c r="N4481" s="1" t="s">
        <v>8723</v>
      </c>
      <c r="O4481" s="1">
        <v>7</v>
      </c>
      <c r="P4481" s="1" t="s">
        <v>2607</v>
      </c>
      <c r="Q4481" s="1">
        <v>8586.52</v>
      </c>
      <c r="R4481" s="1" t="str">
        <f>IFERROR(VLOOKUP(K4481,Proveedores!$A$2:$B$500,2,0),"Agregar")</f>
        <v>Pfizer S.R.L.</v>
      </c>
      <c r="S4481" s="5">
        <f t="shared" si="69"/>
        <v>60105.64</v>
      </c>
    </row>
    <row r="4482" spans="1:19" x14ac:dyDescent="0.2">
      <c r="A4482" s="7">
        <v>44266</v>
      </c>
      <c r="B4482" s="1" t="s">
        <v>15043</v>
      </c>
      <c r="C4482" s="1" t="s">
        <v>15044</v>
      </c>
      <c r="D4482" s="1" t="s">
        <v>1621</v>
      </c>
      <c r="E4482" s="1" t="s">
        <v>15045</v>
      </c>
      <c r="F4482" s="7">
        <v>44157</v>
      </c>
      <c r="G4482" s="1" t="s">
        <v>1352</v>
      </c>
      <c r="H4482" s="5">
        <v>300528.2</v>
      </c>
      <c r="I4482" s="1">
        <v>305</v>
      </c>
      <c r="J4482" s="1" t="s">
        <v>15039</v>
      </c>
      <c r="K4482" s="1" t="s">
        <v>6366</v>
      </c>
      <c r="L4482" s="1">
        <v>1</v>
      </c>
      <c r="M4482" s="1" t="s">
        <v>8722</v>
      </c>
      <c r="N4482" s="1" t="s">
        <v>8723</v>
      </c>
      <c r="O4482" s="1">
        <v>35</v>
      </c>
      <c r="P4482" s="1" t="s">
        <v>2607</v>
      </c>
      <c r="Q4482" s="1">
        <v>8586.52</v>
      </c>
      <c r="R4482" s="1" t="str">
        <f>IFERROR(VLOOKUP(K4482,Proveedores!$A$2:$B$500,2,0),"Agregar")</f>
        <v>Pfizer S.R.L.</v>
      </c>
      <c r="S4482" s="5">
        <f t="shared" si="69"/>
        <v>300528.2</v>
      </c>
    </row>
    <row r="4483" spans="1:19" x14ac:dyDescent="0.2">
      <c r="A4483" s="7">
        <v>44266</v>
      </c>
      <c r="B4483" s="1" t="s">
        <v>15046</v>
      </c>
      <c r="C4483" s="1" t="s">
        <v>15047</v>
      </c>
      <c r="D4483" s="1" t="s">
        <v>1621</v>
      </c>
      <c r="E4483" s="1" t="s">
        <v>15048</v>
      </c>
      <c r="F4483" s="7">
        <v>44157</v>
      </c>
      <c r="G4483" s="1" t="s">
        <v>1352</v>
      </c>
      <c r="H4483" s="5">
        <v>309114.71999999997</v>
      </c>
      <c r="I4483" s="1">
        <v>305</v>
      </c>
      <c r="J4483" s="1" t="s">
        <v>15039</v>
      </c>
      <c r="K4483" s="1" t="s">
        <v>6366</v>
      </c>
      <c r="L4483" s="1">
        <v>1</v>
      </c>
      <c r="M4483" s="1" t="s">
        <v>8722</v>
      </c>
      <c r="N4483" s="1" t="s">
        <v>8723</v>
      </c>
      <c r="O4483" s="1">
        <v>36</v>
      </c>
      <c r="P4483" s="1" t="s">
        <v>2607</v>
      </c>
      <c r="Q4483" s="1">
        <v>8586.52</v>
      </c>
      <c r="R4483" s="1" t="str">
        <f>IFERROR(VLOOKUP(K4483,Proveedores!$A$2:$B$500,2,0),"Agregar")</f>
        <v>Pfizer S.R.L.</v>
      </c>
      <c r="S4483" s="5">
        <f t="shared" ref="S4483:S4546" si="70">Q4483*O4483</f>
        <v>309114.72000000003</v>
      </c>
    </row>
    <row r="4484" spans="1:19" x14ac:dyDescent="0.2">
      <c r="A4484" s="7">
        <v>44266</v>
      </c>
      <c r="B4484" s="1" t="s">
        <v>15049</v>
      </c>
      <c r="C4484" s="1" t="s">
        <v>15050</v>
      </c>
      <c r="D4484" s="1" t="s">
        <v>1621</v>
      </c>
      <c r="E4484" s="1" t="s">
        <v>15051</v>
      </c>
      <c r="F4484" s="7">
        <v>44166</v>
      </c>
      <c r="G4484" s="1" t="s">
        <v>1352</v>
      </c>
      <c r="H4484" s="5">
        <v>266182.12</v>
      </c>
      <c r="I4484" s="1">
        <v>305</v>
      </c>
      <c r="J4484" s="1" t="s">
        <v>15039</v>
      </c>
      <c r="K4484" s="1" t="s">
        <v>6366</v>
      </c>
      <c r="L4484" s="1">
        <v>1</v>
      </c>
      <c r="M4484" s="1" t="s">
        <v>8722</v>
      </c>
      <c r="N4484" s="1" t="s">
        <v>8723</v>
      </c>
      <c r="O4484" s="1">
        <v>31</v>
      </c>
      <c r="P4484" s="1" t="s">
        <v>2607</v>
      </c>
      <c r="Q4484" s="1">
        <v>8586.52</v>
      </c>
      <c r="R4484" s="1" t="str">
        <f>IFERROR(VLOOKUP(K4484,Proveedores!$A$2:$B$500,2,0),"Agregar")</f>
        <v>Pfizer S.R.L.</v>
      </c>
      <c r="S4484" s="5">
        <f t="shared" si="70"/>
        <v>266182.12</v>
      </c>
    </row>
    <row r="4485" spans="1:19" x14ac:dyDescent="0.2">
      <c r="A4485" s="7">
        <v>44266</v>
      </c>
      <c r="B4485" s="1" t="s">
        <v>15052</v>
      </c>
      <c r="C4485" s="1" t="s">
        <v>15053</v>
      </c>
      <c r="D4485" s="1" t="s">
        <v>1621</v>
      </c>
      <c r="E4485" s="1" t="s">
        <v>15054</v>
      </c>
      <c r="F4485" s="7">
        <v>44166</v>
      </c>
      <c r="G4485" s="1" t="s">
        <v>1352</v>
      </c>
      <c r="H4485" s="5">
        <v>403566.44</v>
      </c>
      <c r="I4485" s="1">
        <v>305</v>
      </c>
      <c r="J4485" s="1" t="s">
        <v>15039</v>
      </c>
      <c r="K4485" s="1" t="s">
        <v>6366</v>
      </c>
      <c r="L4485" s="1">
        <v>1</v>
      </c>
      <c r="M4485" s="1" t="s">
        <v>8722</v>
      </c>
      <c r="N4485" s="1" t="s">
        <v>8723</v>
      </c>
      <c r="O4485" s="1">
        <v>47</v>
      </c>
      <c r="P4485" s="1" t="s">
        <v>2607</v>
      </c>
      <c r="Q4485" s="1">
        <v>8586.52</v>
      </c>
      <c r="R4485" s="1" t="str">
        <f>IFERROR(VLOOKUP(K4485,Proveedores!$A$2:$B$500,2,0),"Agregar")</f>
        <v>Pfizer S.R.L.</v>
      </c>
      <c r="S4485" s="5">
        <f t="shared" si="70"/>
        <v>403566.44</v>
      </c>
    </row>
    <row r="4486" spans="1:19" x14ac:dyDescent="0.2">
      <c r="A4486" s="7">
        <v>44266</v>
      </c>
      <c r="B4486" s="1" t="s">
        <v>15055</v>
      </c>
      <c r="C4486" s="1" t="s">
        <v>15056</v>
      </c>
      <c r="D4486" s="1" t="s">
        <v>1621</v>
      </c>
      <c r="E4486" s="1">
        <v>111</v>
      </c>
      <c r="F4486" s="7">
        <v>44260</v>
      </c>
      <c r="G4486" s="1" t="s">
        <v>15057</v>
      </c>
      <c r="H4486" s="5">
        <v>3040000</v>
      </c>
      <c r="I4486" s="1">
        <v>311</v>
      </c>
      <c r="J4486" s="1" t="s">
        <v>1561</v>
      </c>
      <c r="K4486" s="1" t="s">
        <v>15058</v>
      </c>
      <c r="L4486" s="1" t="s">
        <v>15059</v>
      </c>
      <c r="M4486" s="1" t="s">
        <v>15060</v>
      </c>
      <c r="N4486" s="1" t="s">
        <v>15061</v>
      </c>
      <c r="O4486" s="1">
        <v>2000000</v>
      </c>
      <c r="P4486" s="1" t="s">
        <v>1861</v>
      </c>
      <c r="Q4486" s="1">
        <v>1.52</v>
      </c>
      <c r="R4486" s="1" t="str">
        <f>IFERROR(VLOOKUP(K4486,Proveedores!$A$2:$B$500,2,0),"Agregar")</f>
        <v>javier perez romero</v>
      </c>
      <c r="S4486" s="5">
        <f t="shared" si="70"/>
        <v>3040000</v>
      </c>
    </row>
    <row r="4487" spans="1:19" x14ac:dyDescent="0.2">
      <c r="A4487" s="7">
        <v>44266</v>
      </c>
      <c r="B4487" s="1" t="s">
        <v>15062</v>
      </c>
      <c r="C4487" s="1" t="s">
        <v>15063</v>
      </c>
      <c r="D4487" s="1" t="s">
        <v>1621</v>
      </c>
      <c r="E4487" s="1" t="s">
        <v>15064</v>
      </c>
      <c r="F4487" s="7">
        <v>44187</v>
      </c>
      <c r="G4487" s="1" t="s">
        <v>298</v>
      </c>
      <c r="H4487" s="5">
        <v>576492.75</v>
      </c>
      <c r="I4487" s="1">
        <v>576492.75</v>
      </c>
      <c r="J4487" s="1" t="s">
        <v>299</v>
      </c>
      <c r="K4487" s="1" t="s">
        <v>2807</v>
      </c>
      <c r="L4487" s="1">
        <v>1</v>
      </c>
      <c r="M4487" s="1" t="s">
        <v>6327</v>
      </c>
      <c r="N4487" s="1" t="s">
        <v>8623</v>
      </c>
      <c r="O4487" s="1">
        <v>1</v>
      </c>
      <c r="P4487" s="1" t="s">
        <v>1665</v>
      </c>
      <c r="Q4487" s="1">
        <v>576492.75</v>
      </c>
      <c r="R4487" s="1" t="str">
        <f>IFERROR(VLOOKUP(K4487,Proveedores!$A$2:$B$500,2,0),"Agregar")</f>
        <v>ID GROUP S.A..</v>
      </c>
      <c r="S4487" s="5">
        <f t="shared" si="70"/>
        <v>576492.75</v>
      </c>
    </row>
    <row r="4488" spans="1:19" x14ac:dyDescent="0.2">
      <c r="A4488" s="7">
        <v>44266</v>
      </c>
      <c r="B4488" s="1" t="s">
        <v>15065</v>
      </c>
      <c r="C4488" s="1" t="s">
        <v>15066</v>
      </c>
      <c r="D4488" s="1" t="s">
        <v>1621</v>
      </c>
      <c r="E4488" s="1" t="s">
        <v>15067</v>
      </c>
      <c r="F4488" s="7">
        <v>44224</v>
      </c>
      <c r="G4488" s="1" t="s">
        <v>298</v>
      </c>
      <c r="H4488" s="5">
        <v>576492.75</v>
      </c>
      <c r="I4488" s="1">
        <v>576492.75</v>
      </c>
      <c r="J4488" s="1" t="s">
        <v>299</v>
      </c>
      <c r="K4488" s="1" t="s">
        <v>2807</v>
      </c>
      <c r="L4488" s="1">
        <v>1</v>
      </c>
      <c r="M4488" s="1" t="s">
        <v>6327</v>
      </c>
      <c r="N4488" s="1" t="s">
        <v>8623</v>
      </c>
      <c r="O4488" s="1">
        <v>1</v>
      </c>
      <c r="P4488" s="1" t="s">
        <v>1665</v>
      </c>
      <c r="Q4488" s="1">
        <v>576492.75</v>
      </c>
      <c r="R4488" s="1" t="str">
        <f>IFERROR(VLOOKUP(K4488,Proveedores!$A$2:$B$500,2,0),"Agregar")</f>
        <v>ID GROUP S.A..</v>
      </c>
      <c r="S4488" s="5">
        <f t="shared" si="70"/>
        <v>576492.75</v>
      </c>
    </row>
    <row r="4489" spans="1:19" x14ac:dyDescent="0.2">
      <c r="A4489" s="7">
        <v>44266</v>
      </c>
      <c r="B4489" s="1" t="s">
        <v>15068</v>
      </c>
      <c r="C4489" s="1" t="s">
        <v>15069</v>
      </c>
      <c r="D4489" s="1" t="s">
        <v>1621</v>
      </c>
      <c r="E4489" s="1" t="s">
        <v>15070</v>
      </c>
      <c r="F4489" s="7">
        <v>44253</v>
      </c>
      <c r="G4489" s="1" t="s">
        <v>298</v>
      </c>
      <c r="H4489" s="5">
        <v>576492.75</v>
      </c>
      <c r="I4489" s="1">
        <v>576492.75</v>
      </c>
      <c r="J4489" s="1" t="s">
        <v>299</v>
      </c>
      <c r="K4489" s="1" t="s">
        <v>2807</v>
      </c>
      <c r="L4489" s="1">
        <v>1</v>
      </c>
      <c r="M4489" s="1" t="s">
        <v>6327</v>
      </c>
      <c r="N4489" s="1" t="s">
        <v>8623</v>
      </c>
      <c r="O4489" s="1">
        <v>1</v>
      </c>
      <c r="P4489" s="1" t="s">
        <v>1665</v>
      </c>
      <c r="Q4489" s="1">
        <v>576492.75</v>
      </c>
      <c r="R4489" s="1" t="str">
        <f>IFERROR(VLOOKUP(K4489,Proveedores!$A$2:$B$500,2,0),"Agregar")</f>
        <v>ID GROUP S.A..</v>
      </c>
      <c r="S4489" s="5">
        <f t="shared" si="70"/>
        <v>576492.75</v>
      </c>
    </row>
    <row r="4490" spans="1:19" x14ac:dyDescent="0.2">
      <c r="A4490" s="7">
        <v>44267.365266203706</v>
      </c>
      <c r="B4490" s="1" t="s">
        <v>15071</v>
      </c>
      <c r="C4490" s="1" t="s">
        <v>15072</v>
      </c>
      <c r="D4490" s="1" t="s">
        <v>1621</v>
      </c>
      <c r="E4490" s="1">
        <v>50500002513</v>
      </c>
      <c r="F4490" s="7">
        <v>44260</v>
      </c>
      <c r="G4490" s="1" t="s">
        <v>1176</v>
      </c>
      <c r="H4490" s="5">
        <v>6768720</v>
      </c>
      <c r="I4490" s="1">
        <v>318</v>
      </c>
      <c r="J4490" s="1" t="s">
        <v>1177</v>
      </c>
      <c r="K4490" s="1" t="s">
        <v>4348</v>
      </c>
      <c r="L4490" s="1">
        <v>6</v>
      </c>
      <c r="M4490" s="1" t="s">
        <v>14931</v>
      </c>
      <c r="N4490" s="1" t="s">
        <v>14932</v>
      </c>
      <c r="O4490" s="1">
        <v>1080</v>
      </c>
      <c r="P4490" s="1" t="s">
        <v>15073</v>
      </c>
      <c r="Q4490" s="1">
        <v>1372</v>
      </c>
      <c r="R4490" s="1" t="str">
        <f>IFERROR(VLOOKUP(K4490,Proveedores!$A$2:$B$500,2,0),"Agregar")</f>
        <v>MICROSULES ARGENTINA SA de SCIIA</v>
      </c>
      <c r="S4490" s="5">
        <f t="shared" si="70"/>
        <v>1481760</v>
      </c>
    </row>
    <row r="4491" spans="1:19" x14ac:dyDescent="0.2">
      <c r="A4491" s="7">
        <v>44267.365266203706</v>
      </c>
      <c r="B4491" s="1" t="s">
        <v>15071</v>
      </c>
      <c r="C4491" s="1" t="s">
        <v>15072</v>
      </c>
      <c r="D4491" s="1" t="s">
        <v>1621</v>
      </c>
      <c r="E4491" s="1">
        <v>50500002513</v>
      </c>
      <c r="F4491" s="7">
        <v>44260</v>
      </c>
      <c r="G4491" s="1" t="s">
        <v>1176</v>
      </c>
      <c r="H4491" s="5">
        <v>6768720</v>
      </c>
      <c r="I4491" s="1">
        <v>318</v>
      </c>
      <c r="J4491" s="1" t="s">
        <v>1177</v>
      </c>
      <c r="K4491" s="1" t="s">
        <v>4348</v>
      </c>
      <c r="L4491" s="1">
        <v>14</v>
      </c>
      <c r="M4491" s="1" t="s">
        <v>14934</v>
      </c>
      <c r="N4491" s="1" t="s">
        <v>14935</v>
      </c>
      <c r="O4491" s="1">
        <v>2988</v>
      </c>
      <c r="P4491" s="1" t="s">
        <v>14933</v>
      </c>
      <c r="Q4491" s="1">
        <v>214</v>
      </c>
      <c r="R4491" s="1" t="str">
        <f>IFERROR(VLOOKUP(K4491,Proveedores!$A$2:$B$500,2,0),"Agregar")</f>
        <v>MICROSULES ARGENTINA SA de SCIIA</v>
      </c>
      <c r="S4491" s="5">
        <f t="shared" si="70"/>
        <v>639432</v>
      </c>
    </row>
    <row r="4492" spans="1:19" x14ac:dyDescent="0.2">
      <c r="A4492" s="7">
        <v>44267.365266203706</v>
      </c>
      <c r="B4492" s="1" t="s">
        <v>15071</v>
      </c>
      <c r="C4492" s="1" t="s">
        <v>15072</v>
      </c>
      <c r="D4492" s="1" t="s">
        <v>1621</v>
      </c>
      <c r="E4492" s="1">
        <v>50500002513</v>
      </c>
      <c r="F4492" s="7">
        <v>44260</v>
      </c>
      <c r="G4492" s="1" t="s">
        <v>1176</v>
      </c>
      <c r="H4492" s="5">
        <v>6768720</v>
      </c>
      <c r="I4492" s="1">
        <v>318</v>
      </c>
      <c r="J4492" s="1" t="s">
        <v>1177</v>
      </c>
      <c r="K4492" s="1" t="s">
        <v>4348</v>
      </c>
      <c r="L4492" s="1">
        <v>15</v>
      </c>
      <c r="M4492" s="1" t="s">
        <v>14936</v>
      </c>
      <c r="N4492" s="1" t="s">
        <v>14937</v>
      </c>
      <c r="O4492" s="1">
        <v>2160</v>
      </c>
      <c r="P4492" s="1" t="s">
        <v>14933</v>
      </c>
      <c r="Q4492" s="1">
        <v>779</v>
      </c>
      <c r="R4492" s="1" t="str">
        <f>IFERROR(VLOOKUP(K4492,Proveedores!$A$2:$B$500,2,0),"Agregar")</f>
        <v>MICROSULES ARGENTINA SA de SCIIA</v>
      </c>
      <c r="S4492" s="5">
        <f t="shared" si="70"/>
        <v>1682640</v>
      </c>
    </row>
    <row r="4493" spans="1:19" x14ac:dyDescent="0.2">
      <c r="A4493" s="7">
        <v>44267.365266203706</v>
      </c>
      <c r="B4493" s="1" t="s">
        <v>15071</v>
      </c>
      <c r="C4493" s="1" t="s">
        <v>15072</v>
      </c>
      <c r="D4493" s="1" t="s">
        <v>1621</v>
      </c>
      <c r="E4493" s="1">
        <v>50500002513</v>
      </c>
      <c r="F4493" s="7">
        <v>44260</v>
      </c>
      <c r="G4493" s="1" t="s">
        <v>1176</v>
      </c>
      <c r="H4493" s="5">
        <v>6768720</v>
      </c>
      <c r="I4493" s="1">
        <v>318</v>
      </c>
      <c r="J4493" s="1" t="s">
        <v>1177</v>
      </c>
      <c r="K4493" s="1" t="s">
        <v>4348</v>
      </c>
      <c r="L4493" s="1">
        <v>45</v>
      </c>
      <c r="M4493" s="1" t="s">
        <v>14938</v>
      </c>
      <c r="N4493" s="1" t="s">
        <v>14939</v>
      </c>
      <c r="O4493" s="1">
        <v>936</v>
      </c>
      <c r="P4493" s="1" t="s">
        <v>14933</v>
      </c>
      <c r="Q4493" s="1">
        <v>275</v>
      </c>
      <c r="R4493" s="1" t="str">
        <f>IFERROR(VLOOKUP(K4493,Proveedores!$A$2:$B$500,2,0),"Agregar")</f>
        <v>MICROSULES ARGENTINA SA de SCIIA</v>
      </c>
      <c r="S4493" s="5">
        <f t="shared" si="70"/>
        <v>257400</v>
      </c>
    </row>
    <row r="4494" spans="1:19" x14ac:dyDescent="0.2">
      <c r="A4494" s="7">
        <v>44267.507893518516</v>
      </c>
      <c r="B4494" s="1" t="s">
        <v>15074</v>
      </c>
      <c r="C4494" s="1" t="s">
        <v>15075</v>
      </c>
      <c r="D4494" s="1" t="s">
        <v>1621</v>
      </c>
      <c r="E4494" s="1" t="s">
        <v>15076</v>
      </c>
      <c r="F4494" s="7">
        <v>43929</v>
      </c>
      <c r="G4494" s="1" t="s">
        <v>794</v>
      </c>
      <c r="H4494" s="5">
        <v>594441.54</v>
      </c>
      <c r="I4494" s="1" t="s">
        <v>10027</v>
      </c>
      <c r="J4494" s="1" t="s">
        <v>795</v>
      </c>
      <c r="K4494" s="1" t="s">
        <v>10648</v>
      </c>
      <c r="L4494" s="1">
        <v>2</v>
      </c>
      <c r="M4494" s="1" t="s">
        <v>10649</v>
      </c>
      <c r="N4494" s="1" t="s">
        <v>8221</v>
      </c>
      <c r="O4494" s="1">
        <v>6000</v>
      </c>
      <c r="P4494" s="1" t="s">
        <v>1665</v>
      </c>
      <c r="Q4494" s="1">
        <v>1516.43</v>
      </c>
      <c r="R4494" s="1" t="str">
        <f>IFERROR(VLOOKUP(K4494,Proveedores!$A$2:$B$500,2,0),"Agregar")</f>
        <v>Abbvie S.A.</v>
      </c>
      <c r="S4494" s="5">
        <f t="shared" si="70"/>
        <v>9098580</v>
      </c>
    </row>
    <row r="4495" spans="1:19" x14ac:dyDescent="0.2">
      <c r="A4495" s="7">
        <v>44267.511712962965</v>
      </c>
      <c r="B4495" s="1" t="s">
        <v>15077</v>
      </c>
      <c r="C4495" s="1" t="s">
        <v>15078</v>
      </c>
      <c r="D4495" s="1" t="s">
        <v>1621</v>
      </c>
      <c r="E4495" s="1" t="s">
        <v>15079</v>
      </c>
      <c r="F4495" s="7">
        <v>43929</v>
      </c>
      <c r="G4495" s="1" t="s">
        <v>794</v>
      </c>
      <c r="H4495" s="5">
        <v>172873.31</v>
      </c>
      <c r="I4495" s="1" t="s">
        <v>10027</v>
      </c>
      <c r="J4495" s="1" t="s">
        <v>795</v>
      </c>
      <c r="K4495" s="1" t="s">
        <v>10648</v>
      </c>
      <c r="L4495" s="1">
        <v>2</v>
      </c>
      <c r="M4495" s="1" t="s">
        <v>10649</v>
      </c>
      <c r="N4495" s="1" t="s">
        <v>8221</v>
      </c>
      <c r="O4495" s="1">
        <v>6000</v>
      </c>
      <c r="P4495" s="1" t="s">
        <v>1665</v>
      </c>
      <c r="Q4495" s="1">
        <v>1516.43</v>
      </c>
      <c r="R4495" s="1" t="str">
        <f>IFERROR(VLOOKUP(K4495,Proveedores!$A$2:$B$500,2,0),"Agregar")</f>
        <v>Abbvie S.A.</v>
      </c>
      <c r="S4495" s="5">
        <f t="shared" si="70"/>
        <v>9098580</v>
      </c>
    </row>
    <row r="4496" spans="1:19" x14ac:dyDescent="0.2">
      <c r="A4496" s="7">
        <v>44267.517453703702</v>
      </c>
      <c r="B4496" s="1" t="s">
        <v>15080</v>
      </c>
      <c r="C4496" s="1" t="s">
        <v>15081</v>
      </c>
      <c r="D4496" s="1" t="s">
        <v>1621</v>
      </c>
      <c r="E4496" s="1" t="s">
        <v>15082</v>
      </c>
      <c r="F4496" s="7">
        <v>43941</v>
      </c>
      <c r="G4496" s="1" t="s">
        <v>794</v>
      </c>
      <c r="H4496" s="5">
        <v>107666.71</v>
      </c>
      <c r="I4496" s="1" t="s">
        <v>10027</v>
      </c>
      <c r="J4496" s="1" t="s">
        <v>795</v>
      </c>
      <c r="K4496" s="1" t="s">
        <v>10648</v>
      </c>
      <c r="L4496" s="1">
        <v>2</v>
      </c>
      <c r="M4496" s="1" t="s">
        <v>10649</v>
      </c>
      <c r="N4496" s="1" t="s">
        <v>8221</v>
      </c>
      <c r="O4496" s="1">
        <v>6000</v>
      </c>
      <c r="P4496" s="1" t="s">
        <v>1665</v>
      </c>
      <c r="Q4496" s="1">
        <v>1516.43</v>
      </c>
      <c r="R4496" s="1" t="str">
        <f>IFERROR(VLOOKUP(K4496,Proveedores!$A$2:$B$500,2,0),"Agregar")</f>
        <v>Abbvie S.A.</v>
      </c>
      <c r="S4496" s="5">
        <f t="shared" si="70"/>
        <v>9098580</v>
      </c>
    </row>
    <row r="4497" spans="1:19" x14ac:dyDescent="0.2">
      <c r="A4497" s="7">
        <v>44267.558055555557</v>
      </c>
      <c r="B4497" s="1" t="s">
        <v>15083</v>
      </c>
      <c r="C4497" s="1" t="s">
        <v>15084</v>
      </c>
      <c r="D4497" s="1" t="s">
        <v>1621</v>
      </c>
      <c r="E4497" s="1" t="s">
        <v>15085</v>
      </c>
      <c r="F4497" s="7">
        <v>43990</v>
      </c>
      <c r="G4497" s="1" t="s">
        <v>794</v>
      </c>
      <c r="H4497" s="5">
        <v>136478.93</v>
      </c>
      <c r="I4497" s="1" t="s">
        <v>10027</v>
      </c>
      <c r="J4497" s="1" t="s">
        <v>795</v>
      </c>
      <c r="K4497" s="1" t="s">
        <v>10648</v>
      </c>
      <c r="L4497" s="1">
        <v>2</v>
      </c>
      <c r="M4497" s="1" t="s">
        <v>10649</v>
      </c>
      <c r="N4497" s="1" t="s">
        <v>8221</v>
      </c>
      <c r="O4497" s="1">
        <v>6000</v>
      </c>
      <c r="P4497" s="1" t="s">
        <v>1665</v>
      </c>
      <c r="Q4497" s="1">
        <v>1516.43</v>
      </c>
      <c r="R4497" s="1" t="str">
        <f>IFERROR(VLOOKUP(K4497,Proveedores!$A$2:$B$500,2,0),"Agregar")</f>
        <v>Abbvie S.A.</v>
      </c>
      <c r="S4497" s="5">
        <f t="shared" si="70"/>
        <v>9098580</v>
      </c>
    </row>
    <row r="4498" spans="1:19" x14ac:dyDescent="0.2">
      <c r="A4498" s="7">
        <v>44267.562534722223</v>
      </c>
      <c r="B4498" s="1" t="s">
        <v>15086</v>
      </c>
      <c r="C4498" s="1" t="s">
        <v>15087</v>
      </c>
      <c r="D4498" s="1" t="s">
        <v>1621</v>
      </c>
      <c r="E4498" s="1" t="s">
        <v>15088</v>
      </c>
      <c r="F4498" s="7">
        <v>44039</v>
      </c>
      <c r="G4498" s="1" t="s">
        <v>794</v>
      </c>
      <c r="H4498" s="5">
        <v>101600.98</v>
      </c>
      <c r="I4498" s="1" t="s">
        <v>10027</v>
      </c>
      <c r="J4498" s="1" t="s">
        <v>795</v>
      </c>
      <c r="K4498" s="1" t="s">
        <v>10648</v>
      </c>
      <c r="L4498" s="1">
        <v>2</v>
      </c>
      <c r="M4498" s="1" t="s">
        <v>10649</v>
      </c>
      <c r="N4498" s="1" t="s">
        <v>8221</v>
      </c>
      <c r="O4498" s="1">
        <v>6000</v>
      </c>
      <c r="P4498" s="1" t="s">
        <v>1665</v>
      </c>
      <c r="Q4498" s="1">
        <v>1516.43</v>
      </c>
      <c r="R4498" s="1" t="str">
        <f>IFERROR(VLOOKUP(K4498,Proveedores!$A$2:$B$500,2,0),"Agregar")</f>
        <v>Abbvie S.A.</v>
      </c>
      <c r="S4498" s="5">
        <f t="shared" si="70"/>
        <v>9098580</v>
      </c>
    </row>
    <row r="4499" spans="1:19" x14ac:dyDescent="0.2">
      <c r="A4499" s="7">
        <v>44267.670104166667</v>
      </c>
      <c r="B4499" s="1" t="s">
        <v>15089</v>
      </c>
      <c r="C4499" s="1" t="s">
        <v>15090</v>
      </c>
      <c r="D4499" s="1" t="s">
        <v>1621</v>
      </c>
      <c r="E4499" s="1" t="s">
        <v>15091</v>
      </c>
      <c r="F4499" s="7">
        <v>44266</v>
      </c>
      <c r="G4499" s="1" t="s">
        <v>692</v>
      </c>
      <c r="H4499" s="5">
        <v>2878675.2</v>
      </c>
      <c r="I4499" s="1">
        <v>2460</v>
      </c>
      <c r="J4499" s="1" t="s">
        <v>1263</v>
      </c>
      <c r="K4499" s="1" t="s">
        <v>9817</v>
      </c>
      <c r="L4499" s="1">
        <v>12</v>
      </c>
      <c r="M4499" s="1">
        <v>10801975</v>
      </c>
      <c r="N4499" s="1" t="s">
        <v>2798</v>
      </c>
      <c r="O4499" s="1">
        <v>3553920</v>
      </c>
      <c r="P4499" s="1" t="s">
        <v>1850</v>
      </c>
      <c r="Q4499" s="1">
        <v>0.81</v>
      </c>
      <c r="R4499" s="1" t="str">
        <f>IFERROR(VLOOKUP(K4499,Proveedores!$A$2:$B$500,2,0),"Agregar")</f>
        <v>Laboratorios Bago S.A</v>
      </c>
      <c r="S4499" s="5">
        <f t="shared" si="70"/>
        <v>2878675.2</v>
      </c>
    </row>
    <row r="4500" spans="1:19" x14ac:dyDescent="0.2">
      <c r="A4500" s="7">
        <v>44267.678159722222</v>
      </c>
      <c r="B4500" s="1" t="s">
        <v>15092</v>
      </c>
      <c r="C4500" s="1" t="s">
        <v>15093</v>
      </c>
      <c r="D4500" s="1" t="s">
        <v>1621</v>
      </c>
      <c r="E4500" s="1" t="s">
        <v>15094</v>
      </c>
      <c r="F4500" s="7">
        <v>44266</v>
      </c>
      <c r="G4500" s="1" t="s">
        <v>692</v>
      </c>
      <c r="H4500" s="5">
        <v>1437004.8</v>
      </c>
      <c r="I4500" s="1">
        <v>2444</v>
      </c>
      <c r="J4500" s="1" t="s">
        <v>1263</v>
      </c>
      <c r="K4500" s="1" t="s">
        <v>9817</v>
      </c>
      <c r="L4500" s="1">
        <v>12</v>
      </c>
      <c r="M4500" s="1">
        <v>10801975</v>
      </c>
      <c r="N4500" s="1" t="s">
        <v>2798</v>
      </c>
      <c r="O4500" s="1">
        <v>1774080</v>
      </c>
      <c r="P4500" s="1" t="s">
        <v>2803</v>
      </c>
      <c r="Q4500" s="1">
        <v>0.81</v>
      </c>
      <c r="R4500" s="1" t="str">
        <f>IFERROR(VLOOKUP(K4500,Proveedores!$A$2:$B$500,2,0),"Agregar")</f>
        <v>Laboratorios Bago S.A</v>
      </c>
      <c r="S4500" s="5">
        <f t="shared" si="70"/>
        <v>1437004.8</v>
      </c>
    </row>
    <row r="4501" spans="1:19" x14ac:dyDescent="0.2">
      <c r="A4501" s="7">
        <v>44267.679085648146</v>
      </c>
      <c r="B4501" s="1" t="s">
        <v>15095</v>
      </c>
      <c r="C4501" s="1" t="s">
        <v>15096</v>
      </c>
      <c r="D4501" s="1" t="s">
        <v>1621</v>
      </c>
      <c r="E4501" s="1" t="s">
        <v>10489</v>
      </c>
      <c r="F4501" s="7">
        <v>44266</v>
      </c>
      <c r="G4501" s="1" t="s">
        <v>1309</v>
      </c>
      <c r="H4501" s="5">
        <v>18692775</v>
      </c>
      <c r="I4501" s="1">
        <v>324</v>
      </c>
      <c r="J4501" s="1" t="s">
        <v>1474</v>
      </c>
      <c r="K4501" s="1" t="s">
        <v>1311</v>
      </c>
      <c r="L4501" s="1">
        <v>1</v>
      </c>
      <c r="M4501" s="1" t="s">
        <v>12512</v>
      </c>
      <c r="N4501" s="1" t="s">
        <v>12513</v>
      </c>
      <c r="O4501" s="1">
        <v>68850</v>
      </c>
      <c r="P4501" s="1" t="s">
        <v>1892</v>
      </c>
      <c r="Q4501" s="1">
        <v>271.5</v>
      </c>
      <c r="R4501" s="1" t="str">
        <f>IFERROR(VLOOKUP(K4501,Proveedores!$A$2:$B$500,2,0),"Agregar")</f>
        <v>BIOSAFETY S.A.</v>
      </c>
      <c r="S4501" s="5">
        <f t="shared" si="70"/>
        <v>18692775</v>
      </c>
    </row>
    <row r="4502" spans="1:19" x14ac:dyDescent="0.2">
      <c r="A4502" s="7">
        <v>44267.682430555556</v>
      </c>
      <c r="B4502" s="1" t="s">
        <v>15097</v>
      </c>
      <c r="C4502" s="1" t="s">
        <v>15098</v>
      </c>
      <c r="D4502" s="1" t="s">
        <v>1621</v>
      </c>
      <c r="E4502" s="1" t="s">
        <v>15099</v>
      </c>
      <c r="F4502" s="7">
        <v>44266</v>
      </c>
      <c r="G4502" s="1" t="s">
        <v>692</v>
      </c>
      <c r="H4502" s="5">
        <v>2108851.21</v>
      </c>
      <c r="I4502" s="1">
        <v>2464</v>
      </c>
      <c r="J4502" s="1" t="s">
        <v>1263</v>
      </c>
      <c r="K4502" s="1" t="s">
        <v>9817</v>
      </c>
      <c r="L4502" s="1">
        <v>12</v>
      </c>
      <c r="M4502" s="1">
        <v>10801975</v>
      </c>
      <c r="N4502" s="1" t="s">
        <v>2798</v>
      </c>
      <c r="O4502" s="1">
        <v>2603520</v>
      </c>
      <c r="P4502" s="1" t="s">
        <v>2803</v>
      </c>
      <c r="Q4502" s="1">
        <v>0.81</v>
      </c>
      <c r="R4502" s="1" t="str">
        <f>IFERROR(VLOOKUP(K4502,Proveedores!$A$2:$B$500,2,0),"Agregar")</f>
        <v>Laboratorios Bago S.A</v>
      </c>
      <c r="S4502" s="5">
        <f t="shared" si="70"/>
        <v>2108851.2000000002</v>
      </c>
    </row>
    <row r="4503" spans="1:19" x14ac:dyDescent="0.2">
      <c r="A4503" s="7">
        <v>44267.683738425927</v>
      </c>
      <c r="B4503" s="1" t="s">
        <v>15100</v>
      </c>
      <c r="C4503" s="1" t="s">
        <v>15101</v>
      </c>
      <c r="D4503" s="1" t="s">
        <v>1621</v>
      </c>
      <c r="E4503" s="1" t="s">
        <v>15102</v>
      </c>
      <c r="F4503" s="7">
        <v>44264</v>
      </c>
      <c r="G4503" s="1" t="s">
        <v>1111</v>
      </c>
      <c r="H4503" s="5">
        <v>17265710</v>
      </c>
      <c r="I4503" s="1">
        <v>0</v>
      </c>
      <c r="J4503" s="1" t="s">
        <v>1112</v>
      </c>
      <c r="K4503" s="1" t="s">
        <v>5047</v>
      </c>
      <c r="L4503" s="1" t="s">
        <v>15103</v>
      </c>
      <c r="M4503" s="1">
        <v>1</v>
      </c>
      <c r="N4503" s="1" t="s">
        <v>14730</v>
      </c>
      <c r="O4503" s="1">
        <v>44846</v>
      </c>
      <c r="P4503" s="1" t="s">
        <v>14739</v>
      </c>
      <c r="Q4503" s="1">
        <v>385</v>
      </c>
      <c r="R4503" s="1" t="str">
        <f>IFERROR(VLOOKUP(K4503,Proveedores!$A$2:$B$500,2,0),"Agregar")</f>
        <v>SA LA SIBILA .</v>
      </c>
      <c r="S4503" s="5">
        <f t="shared" si="70"/>
        <v>17265710</v>
      </c>
    </row>
    <row r="4504" spans="1:19" x14ac:dyDescent="0.2">
      <c r="A4504" s="7">
        <v>44267.689328703702</v>
      </c>
      <c r="B4504" s="1" t="s">
        <v>15104</v>
      </c>
      <c r="C4504" s="1" t="s">
        <v>15105</v>
      </c>
      <c r="D4504" s="1" t="s">
        <v>1621</v>
      </c>
      <c r="E4504" s="1" t="s">
        <v>15106</v>
      </c>
      <c r="F4504" s="7">
        <v>44268</v>
      </c>
      <c r="G4504" s="1" t="s">
        <v>692</v>
      </c>
      <c r="H4504" s="5">
        <v>2089897.2</v>
      </c>
      <c r="I4504" s="1">
        <v>2174</v>
      </c>
      <c r="J4504" s="1" t="s">
        <v>1263</v>
      </c>
      <c r="K4504" s="1" t="s">
        <v>9817</v>
      </c>
      <c r="L4504" s="1">
        <v>12</v>
      </c>
      <c r="M4504" s="1">
        <v>10801975</v>
      </c>
      <c r="N4504" s="1" t="s">
        <v>2798</v>
      </c>
      <c r="O4504" s="1">
        <v>2580120</v>
      </c>
      <c r="P4504" s="1" t="s">
        <v>2803</v>
      </c>
      <c r="Q4504" s="1">
        <v>0.81</v>
      </c>
      <c r="R4504" s="1" t="str">
        <f>IFERROR(VLOOKUP(K4504,Proveedores!$A$2:$B$500,2,0),"Agregar")</f>
        <v>Laboratorios Bago S.A</v>
      </c>
      <c r="S4504" s="5">
        <f t="shared" si="70"/>
        <v>2089897.2000000002</v>
      </c>
    </row>
    <row r="4505" spans="1:19" x14ac:dyDescent="0.2">
      <c r="A4505" s="7">
        <v>44267.693668981483</v>
      </c>
      <c r="B4505" s="1" t="s">
        <v>15107</v>
      </c>
      <c r="C4505" s="1" t="s">
        <v>15108</v>
      </c>
      <c r="D4505" s="1" t="s">
        <v>1621</v>
      </c>
      <c r="E4505" s="1" t="s">
        <v>15109</v>
      </c>
      <c r="F4505" s="7">
        <v>37326</v>
      </c>
      <c r="G4505" s="1" t="s">
        <v>692</v>
      </c>
      <c r="H4505" s="5">
        <v>1432339.19</v>
      </c>
      <c r="I4505" s="1">
        <v>2460</v>
      </c>
      <c r="J4505" s="1" t="s">
        <v>1263</v>
      </c>
      <c r="K4505" s="1" t="s">
        <v>9817</v>
      </c>
      <c r="L4505" s="1">
        <v>12</v>
      </c>
      <c r="M4505" s="1">
        <v>10801975</v>
      </c>
      <c r="N4505" s="1" t="s">
        <v>2798</v>
      </c>
      <c r="O4505" s="1">
        <v>1768320</v>
      </c>
      <c r="P4505" s="1" t="s">
        <v>2803</v>
      </c>
      <c r="Q4505" s="1">
        <v>0.81</v>
      </c>
      <c r="R4505" s="1" t="str">
        <f>IFERROR(VLOOKUP(K4505,Proveedores!$A$2:$B$500,2,0),"Agregar")</f>
        <v>Laboratorios Bago S.A</v>
      </c>
      <c r="S4505" s="5">
        <f t="shared" si="70"/>
        <v>1432339.2000000002</v>
      </c>
    </row>
    <row r="4506" spans="1:19" x14ac:dyDescent="0.2">
      <c r="A4506" s="7">
        <v>44267.706053240741</v>
      </c>
      <c r="B4506" s="1" t="s">
        <v>15110</v>
      </c>
      <c r="C4506" s="1" t="s">
        <v>15111</v>
      </c>
      <c r="D4506" s="1" t="s">
        <v>1621</v>
      </c>
      <c r="E4506" s="1" t="s">
        <v>15112</v>
      </c>
      <c r="F4506" s="7">
        <v>44266</v>
      </c>
      <c r="G4506" s="1" t="s">
        <v>692</v>
      </c>
      <c r="H4506" s="5">
        <v>657849.61</v>
      </c>
      <c r="I4506" s="1">
        <v>2460</v>
      </c>
      <c r="J4506" s="1" t="s">
        <v>1263</v>
      </c>
      <c r="K4506" s="1" t="s">
        <v>9817</v>
      </c>
      <c r="L4506" s="1">
        <v>12</v>
      </c>
      <c r="M4506" s="1">
        <v>1431</v>
      </c>
      <c r="N4506" s="1" t="s">
        <v>2798</v>
      </c>
      <c r="O4506" s="1">
        <v>812160</v>
      </c>
      <c r="P4506" s="1" t="s">
        <v>2803</v>
      </c>
      <c r="Q4506" s="1">
        <v>0.81</v>
      </c>
      <c r="R4506" s="1" t="str">
        <f>IFERROR(VLOOKUP(K4506,Proveedores!$A$2:$B$500,2,0),"Agregar")</f>
        <v>Laboratorios Bago S.A</v>
      </c>
      <c r="S4506" s="5">
        <f t="shared" si="70"/>
        <v>657849.60000000009</v>
      </c>
    </row>
    <row r="4507" spans="1:19" x14ac:dyDescent="0.2">
      <c r="A4507" s="7">
        <v>44267.721099537041</v>
      </c>
      <c r="B4507" s="1" t="s">
        <v>15113</v>
      </c>
      <c r="C4507" s="1" t="s">
        <v>15114</v>
      </c>
      <c r="D4507" s="1" t="s">
        <v>1713</v>
      </c>
      <c r="E4507" s="1">
        <v>200000315</v>
      </c>
      <c r="F4507" s="7">
        <v>44267</v>
      </c>
      <c r="G4507" s="1" t="s">
        <v>1435</v>
      </c>
      <c r="H4507" s="5">
        <v>3386880</v>
      </c>
      <c r="I4507" s="1">
        <v>315</v>
      </c>
      <c r="J4507" s="1" t="s">
        <v>1440</v>
      </c>
      <c r="K4507" s="1" t="s">
        <v>1441</v>
      </c>
      <c r="L4507" s="1">
        <v>8</v>
      </c>
      <c r="M4507" s="1" t="s">
        <v>3415</v>
      </c>
      <c r="N4507" s="1" t="s">
        <v>14831</v>
      </c>
      <c r="O4507" s="1" t="s">
        <v>3415</v>
      </c>
      <c r="P4507" s="1" t="s">
        <v>3415</v>
      </c>
      <c r="Q4507" s="1" t="s">
        <v>3415</v>
      </c>
      <c r="R4507" s="1" t="str">
        <f>IFERROR(VLOOKUP(K4507,Proveedores!$A$2:$B$500,2,0),"Agregar")</f>
        <v>LECTUS S.A.</v>
      </c>
      <c r="S4507" s="5" t="e">
        <f t="shared" si="70"/>
        <v>#VALUE!</v>
      </c>
    </row>
    <row r="4508" spans="1:19" x14ac:dyDescent="0.2">
      <c r="A4508" s="7">
        <v>44267.727754629632</v>
      </c>
      <c r="B4508" s="1" t="s">
        <v>15115</v>
      </c>
      <c r="C4508" s="1" t="s">
        <v>15116</v>
      </c>
      <c r="D4508" s="1" t="s">
        <v>1713</v>
      </c>
      <c r="E4508" s="1">
        <v>200000316</v>
      </c>
      <c r="F4508" s="7">
        <v>44267</v>
      </c>
      <c r="G4508" s="1" t="s">
        <v>1435</v>
      </c>
      <c r="H4508" s="5">
        <v>8553600</v>
      </c>
      <c r="I4508" s="1">
        <v>316</v>
      </c>
      <c r="J4508" s="1" t="s">
        <v>1440</v>
      </c>
      <c r="K4508" s="1" t="s">
        <v>1441</v>
      </c>
      <c r="L4508" s="1">
        <v>9</v>
      </c>
      <c r="M4508" s="1" t="s">
        <v>3415</v>
      </c>
      <c r="N4508" s="1" t="s">
        <v>14831</v>
      </c>
      <c r="O4508" s="1" t="s">
        <v>3415</v>
      </c>
      <c r="P4508" s="1" t="s">
        <v>3415</v>
      </c>
      <c r="Q4508" s="1" t="s">
        <v>3415</v>
      </c>
      <c r="R4508" s="1" t="str">
        <f>IFERROR(VLOOKUP(K4508,Proveedores!$A$2:$B$500,2,0),"Agregar")</f>
        <v>LECTUS S.A.</v>
      </c>
      <c r="S4508" s="5" t="e">
        <f t="shared" si="70"/>
        <v>#VALUE!</v>
      </c>
    </row>
    <row r="4509" spans="1:19" x14ac:dyDescent="0.2">
      <c r="A4509" s="7">
        <v>44267.785266203704</v>
      </c>
      <c r="B4509" s="1" t="s">
        <v>15117</v>
      </c>
      <c r="C4509" s="1" t="s">
        <v>15118</v>
      </c>
      <c r="D4509" s="1" t="s">
        <v>1621</v>
      </c>
      <c r="E4509" s="1" t="s">
        <v>15119</v>
      </c>
      <c r="F4509" s="7">
        <v>44214</v>
      </c>
      <c r="G4509" s="1" t="s">
        <v>519</v>
      </c>
      <c r="H4509" s="5">
        <v>451500</v>
      </c>
      <c r="I4509" s="1">
        <v>304</v>
      </c>
      <c r="J4509" s="1" t="s">
        <v>520</v>
      </c>
      <c r="K4509" s="1" t="s">
        <v>2030</v>
      </c>
      <c r="L4509" s="1">
        <v>1</v>
      </c>
      <c r="M4509" s="1" t="s">
        <v>3178</v>
      </c>
      <c r="N4509" s="1" t="s">
        <v>2003</v>
      </c>
      <c r="O4509" s="1">
        <v>1</v>
      </c>
      <c r="P4509" s="1" t="s">
        <v>1833</v>
      </c>
      <c r="Q4509" s="1">
        <v>451500</v>
      </c>
      <c r="R4509" s="1" t="str">
        <f>IFERROR(VLOOKUP(K4509,Proveedores!$A$2:$B$500,2,0),"Agregar")</f>
        <v>PAM ARGENTINA SA</v>
      </c>
      <c r="S4509" s="5">
        <f t="shared" si="70"/>
        <v>451500</v>
      </c>
    </row>
    <row r="4510" spans="1:19" x14ac:dyDescent="0.2">
      <c r="A4510" s="7">
        <v>44267.796782407408</v>
      </c>
      <c r="B4510" s="1" t="s">
        <v>15120</v>
      </c>
      <c r="C4510" s="1" t="s">
        <v>15121</v>
      </c>
      <c r="D4510" s="1" t="s">
        <v>1621</v>
      </c>
      <c r="E4510" s="1" t="s">
        <v>15122</v>
      </c>
      <c r="F4510" s="7">
        <v>44214</v>
      </c>
      <c r="G4510" s="1" t="s">
        <v>519</v>
      </c>
      <c r="H4510" s="5">
        <v>451500</v>
      </c>
      <c r="I4510" s="1">
        <v>18</v>
      </c>
      <c r="J4510" s="1" t="s">
        <v>1197</v>
      </c>
      <c r="K4510" s="1" t="s">
        <v>2030</v>
      </c>
      <c r="L4510" s="1">
        <v>1</v>
      </c>
      <c r="M4510" s="1" t="s">
        <v>3178</v>
      </c>
      <c r="N4510" s="1" t="s">
        <v>2003</v>
      </c>
      <c r="O4510" s="1">
        <v>1</v>
      </c>
      <c r="P4510" s="1" t="s">
        <v>1833</v>
      </c>
      <c r="Q4510" s="1">
        <v>451500</v>
      </c>
      <c r="R4510" s="1" t="str">
        <f>IFERROR(VLOOKUP(K4510,Proveedores!$A$2:$B$500,2,0),"Agregar")</f>
        <v>PAM ARGENTINA SA</v>
      </c>
      <c r="S4510" s="5">
        <f t="shared" si="70"/>
        <v>451500</v>
      </c>
    </row>
    <row r="4511" spans="1:19" x14ac:dyDescent="0.2">
      <c r="A4511" s="7">
        <v>44270.370520833334</v>
      </c>
      <c r="B4511" s="1" t="s">
        <v>15123</v>
      </c>
      <c r="C4511" s="1" t="s">
        <v>15124</v>
      </c>
      <c r="D4511" s="1" t="s">
        <v>1621</v>
      </c>
      <c r="E4511" s="1">
        <v>13839</v>
      </c>
      <c r="F4511" s="7">
        <v>44270</v>
      </c>
      <c r="G4511" s="1" t="s">
        <v>204</v>
      </c>
      <c r="H4511" s="5">
        <v>319480</v>
      </c>
      <c r="I4511" s="1">
        <v>327</v>
      </c>
      <c r="J4511" s="1" t="s">
        <v>15125</v>
      </c>
      <c r="K4511" s="1" t="s">
        <v>9688</v>
      </c>
      <c r="L4511" s="1">
        <v>1</v>
      </c>
      <c r="M4511" s="1" t="s">
        <v>9689</v>
      </c>
      <c r="N4511" s="1" t="s">
        <v>8183</v>
      </c>
      <c r="O4511" s="1">
        <v>1000</v>
      </c>
      <c r="P4511" s="1" t="s">
        <v>1665</v>
      </c>
      <c r="Q4511" s="1">
        <v>3260</v>
      </c>
      <c r="R4511" s="1" t="str">
        <f>IFERROR(VLOOKUP(K4511,Proveedores!$A$2:$B$500,2,0),"Agregar")</f>
        <v>VSA ALTA COMPLEJIDAD S.A.</v>
      </c>
      <c r="S4511" s="5">
        <f t="shared" si="70"/>
        <v>3260000</v>
      </c>
    </row>
    <row r="4512" spans="1:19" x14ac:dyDescent="0.2">
      <c r="A4512" s="7">
        <v>44270.428923611114</v>
      </c>
      <c r="B4512" s="1" t="s">
        <v>15126</v>
      </c>
      <c r="C4512" s="1" t="s">
        <v>15127</v>
      </c>
      <c r="D4512" s="1" t="s">
        <v>1621</v>
      </c>
      <c r="E4512" s="1" t="s">
        <v>15128</v>
      </c>
      <c r="F4512" s="7">
        <v>44260</v>
      </c>
      <c r="G4512" s="1" t="s">
        <v>1176</v>
      </c>
      <c r="H4512" s="5">
        <v>10186805.439999999</v>
      </c>
      <c r="I4512" s="1">
        <v>0</v>
      </c>
      <c r="J4512" s="1" t="s">
        <v>1466</v>
      </c>
      <c r="K4512" s="1" t="s">
        <v>3255</v>
      </c>
      <c r="L4512" s="1">
        <v>58</v>
      </c>
      <c r="M4512" s="1" t="s">
        <v>1749</v>
      </c>
      <c r="N4512" s="1" t="s">
        <v>15129</v>
      </c>
      <c r="O4512" s="1">
        <v>511</v>
      </c>
      <c r="P4512" s="1" t="s">
        <v>15130</v>
      </c>
      <c r="Q4512" s="1">
        <v>19935.04</v>
      </c>
      <c r="R4512" s="1" t="str">
        <f>IFERROR(VLOOKUP(K4512,Proveedores!$A$2:$B$500,2,0),"Agregar")</f>
        <v>LABORATORIO ELEA PHOENIX S.A.</v>
      </c>
      <c r="S4512" s="5">
        <f t="shared" si="70"/>
        <v>10186805.440000001</v>
      </c>
    </row>
    <row r="4513" spans="1:19" x14ac:dyDescent="0.2">
      <c r="A4513" s="7">
        <v>44270.595000000001</v>
      </c>
      <c r="B4513" s="1" t="s">
        <v>15131</v>
      </c>
      <c r="C4513" s="1" t="s">
        <v>15132</v>
      </c>
      <c r="D4513" s="1" t="s">
        <v>1621</v>
      </c>
      <c r="E4513" s="1" t="s">
        <v>15133</v>
      </c>
      <c r="F4513" s="7">
        <v>44263</v>
      </c>
      <c r="G4513" s="1" t="s">
        <v>15134</v>
      </c>
      <c r="H4513" s="5">
        <v>289225215</v>
      </c>
      <c r="I4513" s="1">
        <v>323</v>
      </c>
      <c r="J4513" s="1" t="s">
        <v>13269</v>
      </c>
      <c r="K4513" s="1" t="s">
        <v>3119</v>
      </c>
      <c r="L4513" s="1">
        <v>1</v>
      </c>
      <c r="M4513" s="1">
        <v>500347</v>
      </c>
      <c r="N4513" s="1" t="s">
        <v>3650</v>
      </c>
      <c r="O4513" s="1">
        <v>197700</v>
      </c>
      <c r="P4513" s="1" t="s">
        <v>3121</v>
      </c>
      <c r="Q4513" s="1">
        <v>1462.96</v>
      </c>
      <c r="R4513" s="1" t="str">
        <f>IFERROR(VLOOKUP(K4513,Proveedores!$A$2:$B$500,2,0),"Agregar")</f>
        <v>PECC CONSORCIO DE COOPERACION</v>
      </c>
      <c r="S4513" s="5">
        <f t="shared" si="70"/>
        <v>289227192</v>
      </c>
    </row>
    <row r="4514" spans="1:19" x14ac:dyDescent="0.2">
      <c r="A4514" s="7">
        <v>44270.647337962961</v>
      </c>
      <c r="B4514" s="1" t="s">
        <v>15135</v>
      </c>
      <c r="C4514" s="1" t="s">
        <v>15136</v>
      </c>
      <c r="D4514" s="1" t="s">
        <v>1621</v>
      </c>
      <c r="E4514" s="1" t="s">
        <v>15137</v>
      </c>
      <c r="F4514" s="7">
        <v>44270</v>
      </c>
      <c r="G4514" s="1" t="s">
        <v>142</v>
      </c>
      <c r="H4514" s="5">
        <v>858727.32</v>
      </c>
      <c r="I4514" s="1">
        <v>1</v>
      </c>
      <c r="J4514" s="1" t="s">
        <v>1120</v>
      </c>
      <c r="K4514" s="1" t="s">
        <v>146</v>
      </c>
      <c r="L4514" s="1">
        <v>4</v>
      </c>
      <c r="M4514" s="1" t="s">
        <v>4767</v>
      </c>
      <c r="N4514" s="1" t="s">
        <v>2316</v>
      </c>
      <c r="O4514" s="1">
        <v>1</v>
      </c>
      <c r="P4514" s="1" t="s">
        <v>2316</v>
      </c>
      <c r="Q4514" s="1">
        <v>858727.32</v>
      </c>
      <c r="R4514" s="1" t="str">
        <f>IFERROR(VLOOKUP(K4514,Proveedores!$A$2:$B$500,2,0),"Agregar")</f>
        <v>SUIZO ARGENTINA S.A.</v>
      </c>
      <c r="S4514" s="5">
        <f t="shared" si="70"/>
        <v>858727.32</v>
      </c>
    </row>
    <row r="4515" spans="1:19" x14ac:dyDescent="0.2">
      <c r="A4515" s="7">
        <v>44270.660752314812</v>
      </c>
      <c r="B4515" s="1" t="s">
        <v>15138</v>
      </c>
      <c r="C4515" s="1" t="s">
        <v>15139</v>
      </c>
      <c r="D4515" s="1" t="s">
        <v>1621</v>
      </c>
      <c r="E4515" s="1" t="s">
        <v>15140</v>
      </c>
      <c r="F4515" s="7">
        <v>44270</v>
      </c>
      <c r="G4515" s="1" t="s">
        <v>14311</v>
      </c>
      <c r="H4515" s="5">
        <v>8332500</v>
      </c>
      <c r="I4515" s="1" t="s">
        <v>15141</v>
      </c>
      <c r="J4515" s="1" t="s">
        <v>15142</v>
      </c>
      <c r="K4515" s="1" t="s">
        <v>1251</v>
      </c>
      <c r="L4515" s="1">
        <v>1</v>
      </c>
      <c r="M4515" s="1" t="s">
        <v>9951</v>
      </c>
      <c r="N4515" s="1" t="s">
        <v>15143</v>
      </c>
      <c r="O4515" s="1">
        <v>250000</v>
      </c>
      <c r="P4515" s="1" t="s">
        <v>1665</v>
      </c>
      <c r="Q4515" s="1">
        <v>33.33</v>
      </c>
      <c r="R4515" s="1" t="str">
        <f>IFERROR(VLOOKUP(K4515,Proveedores!$A$2:$B$500,2,0),"Agregar")</f>
        <v>ALFARMA SRL</v>
      </c>
      <c r="S4515" s="5">
        <f t="shared" si="70"/>
        <v>8332500</v>
      </c>
    </row>
    <row r="4516" spans="1:19" x14ac:dyDescent="0.2">
      <c r="A4516" s="7">
        <v>44270.670266203706</v>
      </c>
      <c r="B4516" s="1" t="s">
        <v>15144</v>
      </c>
      <c r="C4516" s="1" t="s">
        <v>15145</v>
      </c>
      <c r="D4516" s="1" t="s">
        <v>1621</v>
      </c>
      <c r="E4516" s="1" t="s">
        <v>15146</v>
      </c>
      <c r="F4516" s="7">
        <v>44270</v>
      </c>
      <c r="G4516" s="1" t="s">
        <v>142</v>
      </c>
      <c r="H4516" s="5">
        <v>2415065.7000000002</v>
      </c>
      <c r="I4516" s="1">
        <v>1</v>
      </c>
      <c r="J4516" s="1" t="s">
        <v>1120</v>
      </c>
      <c r="K4516" s="1" t="s">
        <v>146</v>
      </c>
      <c r="L4516" s="1">
        <v>2</v>
      </c>
      <c r="M4516" s="1" t="s">
        <v>2317</v>
      </c>
      <c r="N4516" s="1" t="s">
        <v>2316</v>
      </c>
      <c r="O4516" s="1">
        <v>1</v>
      </c>
      <c r="P4516" s="1" t="s">
        <v>2316</v>
      </c>
      <c r="Q4516" s="1">
        <v>2364717.86</v>
      </c>
      <c r="R4516" s="1" t="str">
        <f>IFERROR(VLOOKUP(K4516,Proveedores!$A$2:$B$500,2,0),"Agregar")</f>
        <v>SUIZO ARGENTINA S.A.</v>
      </c>
      <c r="S4516" s="5">
        <f t="shared" si="70"/>
        <v>2364717.86</v>
      </c>
    </row>
    <row r="4517" spans="1:19" x14ac:dyDescent="0.2">
      <c r="A4517" s="7">
        <v>44270.670266203706</v>
      </c>
      <c r="B4517" s="1" t="s">
        <v>15144</v>
      </c>
      <c r="C4517" s="1" t="s">
        <v>15145</v>
      </c>
      <c r="D4517" s="1" t="s">
        <v>1621</v>
      </c>
      <c r="E4517" s="1" t="s">
        <v>15146</v>
      </c>
      <c r="F4517" s="7">
        <v>44270</v>
      </c>
      <c r="G4517" s="1" t="s">
        <v>142</v>
      </c>
      <c r="H4517" s="5">
        <v>2415065.7000000002</v>
      </c>
      <c r="I4517" s="1">
        <v>1</v>
      </c>
      <c r="J4517" s="1" t="s">
        <v>1120</v>
      </c>
      <c r="K4517" s="1" t="s">
        <v>146</v>
      </c>
      <c r="L4517" s="1">
        <v>3</v>
      </c>
      <c r="M4517" s="1" t="s">
        <v>2315</v>
      </c>
      <c r="N4517" s="1" t="s">
        <v>2316</v>
      </c>
      <c r="O4517" s="1">
        <v>1</v>
      </c>
      <c r="P4517" s="1" t="s">
        <v>2316</v>
      </c>
      <c r="Q4517" s="1">
        <v>50347.85</v>
      </c>
      <c r="R4517" s="1" t="str">
        <f>IFERROR(VLOOKUP(K4517,Proveedores!$A$2:$B$500,2,0),"Agregar")</f>
        <v>SUIZO ARGENTINA S.A.</v>
      </c>
      <c r="S4517" s="5">
        <f t="shared" si="70"/>
        <v>50347.85</v>
      </c>
    </row>
    <row r="4518" spans="1:19" x14ac:dyDescent="0.2">
      <c r="A4518" s="7">
        <v>44270.684884259259</v>
      </c>
      <c r="B4518" s="1" t="s">
        <v>15147</v>
      </c>
      <c r="C4518" s="1" t="s">
        <v>15148</v>
      </c>
      <c r="D4518" s="1" t="s">
        <v>1621</v>
      </c>
      <c r="E4518" s="1" t="s">
        <v>15149</v>
      </c>
      <c r="F4518" s="7">
        <v>44270</v>
      </c>
      <c r="G4518" s="1" t="s">
        <v>142</v>
      </c>
      <c r="H4518" s="5">
        <v>78650</v>
      </c>
      <c r="I4518" s="1">
        <v>1</v>
      </c>
      <c r="J4518" s="1" t="s">
        <v>1120</v>
      </c>
      <c r="K4518" s="1" t="s">
        <v>146</v>
      </c>
      <c r="L4518" s="1">
        <v>5</v>
      </c>
      <c r="M4518" s="1" t="s">
        <v>3658</v>
      </c>
      <c r="N4518" s="1" t="s">
        <v>2316</v>
      </c>
      <c r="O4518" s="1">
        <v>1</v>
      </c>
      <c r="P4518" s="1" t="s">
        <v>2316</v>
      </c>
      <c r="Q4518" s="1">
        <v>78650</v>
      </c>
      <c r="R4518" s="1" t="str">
        <f>IFERROR(VLOOKUP(K4518,Proveedores!$A$2:$B$500,2,0),"Agregar")</f>
        <v>SUIZO ARGENTINA S.A.</v>
      </c>
      <c r="S4518" s="5">
        <f t="shared" si="70"/>
        <v>78650</v>
      </c>
    </row>
    <row r="4519" spans="1:19" x14ac:dyDescent="0.2">
      <c r="A4519" s="7">
        <v>44271.366527777776</v>
      </c>
      <c r="B4519" s="1" t="s">
        <v>15150</v>
      </c>
      <c r="C4519" s="1" t="s">
        <v>15151</v>
      </c>
      <c r="D4519" s="1" t="s">
        <v>1621</v>
      </c>
      <c r="E4519" s="1" t="s">
        <v>15152</v>
      </c>
      <c r="F4519" s="7">
        <v>44267</v>
      </c>
      <c r="G4519" s="1" t="s">
        <v>1362</v>
      </c>
      <c r="H4519" s="5">
        <v>8722094.8000000007</v>
      </c>
      <c r="I4519" s="1">
        <v>219651</v>
      </c>
      <c r="J4519" s="1" t="s">
        <v>1363</v>
      </c>
      <c r="K4519" s="1" t="s">
        <v>737</v>
      </c>
      <c r="L4519" s="1">
        <v>1</v>
      </c>
      <c r="M4519" s="1">
        <v>501690</v>
      </c>
      <c r="N4519" s="1" t="s">
        <v>2958</v>
      </c>
      <c r="O4519" s="1">
        <v>74214</v>
      </c>
      <c r="P4519" s="1">
        <v>1</v>
      </c>
      <c r="Q4519" s="1">
        <v>118.2</v>
      </c>
      <c r="R4519" s="1" t="str">
        <f>IFERROR(VLOOKUP(K4519,Proveedores!$A$2:$B$500,2,0),"Agregar")</f>
        <v xml:space="preserve">KLONAL SRL </v>
      </c>
      <c r="S4519" s="5">
        <f t="shared" si="70"/>
        <v>8772094.8000000007</v>
      </c>
    </row>
    <row r="4520" spans="1:19" x14ac:dyDescent="0.2">
      <c r="A4520" s="7">
        <v>44271.419374999998</v>
      </c>
      <c r="B4520" s="1" t="s">
        <v>15153</v>
      </c>
      <c r="C4520" s="1" t="s">
        <v>15154</v>
      </c>
      <c r="D4520" s="1" t="s">
        <v>1621</v>
      </c>
      <c r="E4520" s="1">
        <v>200004531</v>
      </c>
      <c r="F4520" s="7">
        <v>44271</v>
      </c>
      <c r="G4520" s="1" t="s">
        <v>552</v>
      </c>
      <c r="H4520" s="5">
        <v>393600</v>
      </c>
      <c r="I4520" s="1">
        <v>4531</v>
      </c>
      <c r="J4520" s="1" t="s">
        <v>553</v>
      </c>
      <c r="K4520" s="1" t="s">
        <v>1441</v>
      </c>
      <c r="L4520" s="1">
        <v>1</v>
      </c>
      <c r="M4520" s="1" t="s">
        <v>14899</v>
      </c>
      <c r="N4520" s="1" t="s">
        <v>14094</v>
      </c>
      <c r="O4520" s="1">
        <v>480</v>
      </c>
      <c r="P4520" s="1" t="s">
        <v>1892</v>
      </c>
      <c r="Q4520" s="1">
        <v>820</v>
      </c>
      <c r="R4520" s="1" t="str">
        <f>IFERROR(VLOOKUP(K4520,Proveedores!$A$2:$B$500,2,0),"Agregar")</f>
        <v>LECTUS S.A.</v>
      </c>
      <c r="S4520" s="5">
        <f t="shared" si="70"/>
        <v>393600</v>
      </c>
    </row>
    <row r="4521" spans="1:19" x14ac:dyDescent="0.2">
      <c r="A4521" s="7">
        <v>44271.496053240742</v>
      </c>
      <c r="B4521" s="1" t="s">
        <v>15155</v>
      </c>
      <c r="C4521" s="1" t="s">
        <v>15156</v>
      </c>
      <c r="D4521" s="1" t="s">
        <v>1621</v>
      </c>
      <c r="E4521" s="1" t="s">
        <v>15157</v>
      </c>
      <c r="F4521" s="7">
        <v>44270</v>
      </c>
      <c r="G4521" s="1" t="s">
        <v>692</v>
      </c>
      <c r="H4521" s="5">
        <v>629443.19999999995</v>
      </c>
      <c r="I4521" s="1" t="s">
        <v>1816</v>
      </c>
      <c r="J4521" s="1" t="s">
        <v>1254</v>
      </c>
      <c r="K4521" s="1" t="s">
        <v>1847</v>
      </c>
      <c r="L4521" s="1">
        <v>36</v>
      </c>
      <c r="M4521" s="1" t="s">
        <v>2298</v>
      </c>
      <c r="N4521" s="1" t="s">
        <v>4407</v>
      </c>
      <c r="O4521" s="1">
        <v>83040</v>
      </c>
      <c r="P4521" s="1" t="s">
        <v>3973</v>
      </c>
      <c r="Q4521" s="1">
        <v>7.58</v>
      </c>
      <c r="R4521" s="1" t="str">
        <f>IFERROR(VLOOKUP(K4521,Proveedores!$A$2:$B$500,2,0),"Agregar")</f>
        <v xml:space="preserve">LAFEDAR S.A. </v>
      </c>
      <c r="S4521" s="5">
        <f t="shared" si="70"/>
        <v>629443.19999999995</v>
      </c>
    </row>
    <row r="4522" spans="1:19" x14ac:dyDescent="0.2">
      <c r="A4522" s="7">
        <v>44271.511006944442</v>
      </c>
      <c r="B4522" s="1" t="s">
        <v>15158</v>
      </c>
      <c r="C4522" s="1" t="s">
        <v>15159</v>
      </c>
      <c r="D4522" s="1" t="s">
        <v>1621</v>
      </c>
      <c r="E4522" s="1" t="s">
        <v>15160</v>
      </c>
      <c r="F4522" s="7">
        <v>44270</v>
      </c>
      <c r="G4522" s="1" t="s">
        <v>692</v>
      </c>
      <c r="H4522" s="5">
        <v>2265670.44</v>
      </c>
      <c r="I4522" s="1" t="s">
        <v>1816</v>
      </c>
      <c r="J4522" s="1" t="s">
        <v>706</v>
      </c>
      <c r="K4522" s="1" t="s">
        <v>1847</v>
      </c>
      <c r="L4522" s="1">
        <v>18</v>
      </c>
      <c r="M4522" s="1" t="s">
        <v>2308</v>
      </c>
      <c r="N4522" s="1" t="s">
        <v>2354</v>
      </c>
      <c r="O4522" s="1">
        <v>59796</v>
      </c>
      <c r="P4522" s="1" t="s">
        <v>2310</v>
      </c>
      <c r="Q4522" s="1">
        <v>37.89</v>
      </c>
      <c r="R4522" s="1" t="str">
        <f>IFERROR(VLOOKUP(K4522,Proveedores!$A$2:$B$500,2,0),"Agregar")</f>
        <v xml:space="preserve">LAFEDAR S.A. </v>
      </c>
      <c r="S4522" s="5">
        <f t="shared" si="70"/>
        <v>2265670.44</v>
      </c>
    </row>
    <row r="4523" spans="1:19" x14ac:dyDescent="0.2">
      <c r="A4523" s="7">
        <v>44271.655648148146</v>
      </c>
      <c r="B4523" s="1" t="s">
        <v>15161</v>
      </c>
      <c r="C4523" s="1" t="s">
        <v>15162</v>
      </c>
      <c r="D4523" s="1" t="s">
        <v>1621</v>
      </c>
      <c r="E4523" s="1" t="s">
        <v>15163</v>
      </c>
      <c r="F4523" s="7">
        <v>44155</v>
      </c>
      <c r="G4523" s="1" t="s">
        <v>1352</v>
      </c>
      <c r="H4523" s="5">
        <v>197489.96</v>
      </c>
      <c r="I4523" s="1">
        <v>329</v>
      </c>
      <c r="J4523" s="1" t="s">
        <v>1353</v>
      </c>
      <c r="K4523" s="1" t="s">
        <v>15164</v>
      </c>
      <c r="L4523" s="1">
        <v>1</v>
      </c>
      <c r="M4523" s="1" t="s">
        <v>8722</v>
      </c>
      <c r="N4523" s="1" t="s">
        <v>8723</v>
      </c>
      <c r="O4523" s="1">
        <v>23</v>
      </c>
      <c r="P4523" s="1" t="s">
        <v>2607</v>
      </c>
      <c r="Q4523" s="1">
        <v>8586.52</v>
      </c>
      <c r="R4523" s="1" t="str">
        <f>IFERROR(VLOOKUP(K4523,Proveedores!$A$2:$B$500,2,0),"Agregar")</f>
        <v>Pfizer S.R.L.</v>
      </c>
      <c r="S4523" s="5">
        <f t="shared" si="70"/>
        <v>197489.96000000002</v>
      </c>
    </row>
    <row r="4524" spans="1:19" x14ac:dyDescent="0.2">
      <c r="A4524" s="7">
        <v>44271.738518518519</v>
      </c>
      <c r="B4524" s="1" t="s">
        <v>15165</v>
      </c>
      <c r="C4524" s="1" t="s">
        <v>15166</v>
      </c>
      <c r="D4524" s="1" t="s">
        <v>1713</v>
      </c>
      <c r="E4524" s="1">
        <v>200000317</v>
      </c>
      <c r="F4524" s="7">
        <v>44271</v>
      </c>
      <c r="G4524" s="1" t="s">
        <v>1435</v>
      </c>
      <c r="H4524" s="5">
        <v>3386880</v>
      </c>
      <c r="I4524" s="1">
        <v>317</v>
      </c>
      <c r="J4524" s="1" t="s">
        <v>1440</v>
      </c>
      <c r="K4524" s="1" t="s">
        <v>1441</v>
      </c>
      <c r="L4524" s="1">
        <v>8</v>
      </c>
      <c r="M4524" s="1" t="s">
        <v>3415</v>
      </c>
      <c r="N4524" s="1" t="s">
        <v>14831</v>
      </c>
      <c r="O4524" s="1" t="s">
        <v>3415</v>
      </c>
      <c r="P4524" s="1" t="s">
        <v>3415</v>
      </c>
      <c r="Q4524" s="1" t="s">
        <v>3415</v>
      </c>
      <c r="R4524" s="1" t="str">
        <f>IFERROR(VLOOKUP(K4524,Proveedores!$A$2:$B$500,2,0),"Agregar")</f>
        <v>LECTUS S.A.</v>
      </c>
      <c r="S4524" s="5" t="e">
        <f t="shared" si="70"/>
        <v>#VALUE!</v>
      </c>
    </row>
    <row r="4525" spans="1:19" x14ac:dyDescent="0.2">
      <c r="A4525" s="7">
        <v>44271.745335648149</v>
      </c>
      <c r="B4525" s="1" t="s">
        <v>15167</v>
      </c>
      <c r="C4525" s="1" t="s">
        <v>15168</v>
      </c>
      <c r="D4525" s="1" t="s">
        <v>1713</v>
      </c>
      <c r="E4525" s="1">
        <v>200000318</v>
      </c>
      <c r="F4525" s="7">
        <v>44271</v>
      </c>
      <c r="G4525" s="1" t="s">
        <v>1435</v>
      </c>
      <c r="H4525" s="5">
        <v>9504000</v>
      </c>
      <c r="I4525" s="1">
        <v>318</v>
      </c>
      <c r="J4525" s="1" t="s">
        <v>1440</v>
      </c>
      <c r="K4525" s="1" t="s">
        <v>1441</v>
      </c>
      <c r="L4525" s="1">
        <v>8</v>
      </c>
      <c r="M4525" s="1" t="s">
        <v>3415</v>
      </c>
      <c r="N4525" s="1" t="s">
        <v>14831</v>
      </c>
      <c r="O4525" s="1" t="s">
        <v>3415</v>
      </c>
      <c r="P4525" s="1" t="s">
        <v>3415</v>
      </c>
      <c r="Q4525" s="1" t="s">
        <v>3415</v>
      </c>
      <c r="R4525" s="1" t="str">
        <f>IFERROR(VLOOKUP(K4525,Proveedores!$A$2:$B$500,2,0),"Agregar")</f>
        <v>LECTUS S.A.</v>
      </c>
      <c r="S4525" s="5" t="e">
        <f t="shared" si="70"/>
        <v>#VALUE!</v>
      </c>
    </row>
    <row r="4526" spans="1:19" x14ac:dyDescent="0.2">
      <c r="A4526" s="7">
        <v>44272</v>
      </c>
      <c r="B4526" s="1" t="s">
        <v>15169</v>
      </c>
      <c r="C4526" s="1" t="s">
        <v>15170</v>
      </c>
      <c r="D4526" s="1" t="s">
        <v>1621</v>
      </c>
      <c r="E4526" s="1" t="s">
        <v>15171</v>
      </c>
      <c r="F4526" s="7">
        <v>44272</v>
      </c>
      <c r="G4526" s="1" t="s">
        <v>6997</v>
      </c>
      <c r="H4526" s="5">
        <v>3752526.05</v>
      </c>
      <c r="I4526" s="1" t="s">
        <v>6997</v>
      </c>
      <c r="J4526" s="1" t="s">
        <v>6997</v>
      </c>
      <c r="K4526" s="1" t="s">
        <v>7245</v>
      </c>
      <c r="L4526" s="1">
        <v>1</v>
      </c>
      <c r="M4526" s="1">
        <v>100</v>
      </c>
      <c r="N4526" s="1" t="s">
        <v>15172</v>
      </c>
      <c r="O4526" s="1">
        <v>1</v>
      </c>
      <c r="P4526" s="1" t="s">
        <v>5904</v>
      </c>
      <c r="Q4526" s="1">
        <v>3752526.05</v>
      </c>
      <c r="R4526" s="1" t="str">
        <f>IFERROR(VLOOKUP(K4526,Proveedores!$A$2:$B$500,2,0),"Agregar")</f>
        <v>FEDERACION DE CIRCULOS CATOLICOS DE OBREROS</v>
      </c>
      <c r="S4526" s="5">
        <f t="shared" si="70"/>
        <v>3752526.05</v>
      </c>
    </row>
    <row r="4527" spans="1:19" x14ac:dyDescent="0.2">
      <c r="A4527" s="7">
        <v>44272</v>
      </c>
      <c r="B4527" s="1" t="s">
        <v>15173</v>
      </c>
      <c r="C4527" s="1" t="s">
        <v>15174</v>
      </c>
      <c r="D4527" s="1" t="s">
        <v>1621</v>
      </c>
      <c r="E4527" s="1">
        <v>112</v>
      </c>
      <c r="F4527" s="7">
        <v>44264</v>
      </c>
      <c r="G4527" s="1" t="s">
        <v>1558</v>
      </c>
      <c r="H4527" s="5">
        <v>3040000</v>
      </c>
      <c r="I4527" s="1">
        <v>355</v>
      </c>
      <c r="J4527" s="1" t="s">
        <v>1561</v>
      </c>
      <c r="K4527" s="1" t="s">
        <v>15058</v>
      </c>
      <c r="L4527" s="1" t="s">
        <v>15175</v>
      </c>
      <c r="M4527" s="1" t="s">
        <v>15060</v>
      </c>
      <c r="N4527" s="1" t="s">
        <v>15176</v>
      </c>
      <c r="O4527" s="1">
        <v>2000000</v>
      </c>
      <c r="P4527" s="1" t="s">
        <v>1861</v>
      </c>
      <c r="Q4527" s="1">
        <v>1.52</v>
      </c>
      <c r="R4527" s="1" t="str">
        <f>IFERROR(VLOOKUP(K4527,Proveedores!$A$2:$B$500,2,0),"Agregar")</f>
        <v>javier perez romero</v>
      </c>
      <c r="S4527" s="5">
        <f t="shared" si="70"/>
        <v>3040000</v>
      </c>
    </row>
    <row r="4528" spans="1:19" x14ac:dyDescent="0.2">
      <c r="A4528" s="7">
        <v>44272</v>
      </c>
      <c r="B4528" s="1" t="s">
        <v>15177</v>
      </c>
      <c r="C4528" s="1" t="s">
        <v>15178</v>
      </c>
      <c r="D4528" s="1" t="s">
        <v>1621</v>
      </c>
      <c r="E4528" s="1" t="s">
        <v>15179</v>
      </c>
      <c r="F4528" s="7">
        <v>44214</v>
      </c>
      <c r="G4528" s="1" t="s">
        <v>519</v>
      </c>
      <c r="H4528" s="5">
        <v>451500</v>
      </c>
      <c r="I4528" s="1">
        <v>116</v>
      </c>
      <c r="J4528" s="1" t="s">
        <v>1197</v>
      </c>
      <c r="K4528" s="1" t="s">
        <v>2030</v>
      </c>
      <c r="L4528" s="1">
        <v>1</v>
      </c>
      <c r="M4528" s="1" t="s">
        <v>3178</v>
      </c>
      <c r="N4528" s="1" t="s">
        <v>2003</v>
      </c>
      <c r="O4528" s="1">
        <v>1</v>
      </c>
      <c r="P4528" s="1" t="s">
        <v>1833</v>
      </c>
      <c r="Q4528" s="1">
        <v>451500</v>
      </c>
      <c r="R4528" s="1" t="str">
        <f>IFERROR(VLOOKUP(K4528,Proveedores!$A$2:$B$500,2,0),"Agregar")</f>
        <v>PAM ARGENTINA SA</v>
      </c>
      <c r="S4528" s="5">
        <f t="shared" si="70"/>
        <v>451500</v>
      </c>
    </row>
    <row r="4529" spans="1:19" x14ac:dyDescent="0.2">
      <c r="A4529" s="7">
        <v>44272</v>
      </c>
      <c r="B4529" s="1" t="s">
        <v>15180</v>
      </c>
      <c r="C4529" s="1" t="s">
        <v>15181</v>
      </c>
      <c r="D4529" s="1" t="s">
        <v>1621</v>
      </c>
      <c r="E4529" s="1" t="s">
        <v>15179</v>
      </c>
      <c r="F4529" s="7">
        <v>44214</v>
      </c>
      <c r="G4529" s="1" t="s">
        <v>519</v>
      </c>
      <c r="H4529" s="5">
        <v>451500</v>
      </c>
      <c r="I4529" s="1">
        <v>116</v>
      </c>
      <c r="J4529" s="1" t="s">
        <v>1197</v>
      </c>
      <c r="K4529" s="1" t="s">
        <v>2030</v>
      </c>
      <c r="L4529" s="1">
        <v>1</v>
      </c>
      <c r="M4529" s="1" t="s">
        <v>3178</v>
      </c>
      <c r="N4529" s="1" t="s">
        <v>2003</v>
      </c>
      <c r="O4529" s="1">
        <v>1</v>
      </c>
      <c r="P4529" s="1" t="s">
        <v>1833</v>
      </c>
      <c r="Q4529" s="1">
        <v>451500</v>
      </c>
      <c r="R4529" s="1" t="str">
        <f>IFERROR(VLOOKUP(K4529,Proveedores!$A$2:$B$500,2,0),"Agregar")</f>
        <v>PAM ARGENTINA SA</v>
      </c>
      <c r="S4529" s="5">
        <f t="shared" si="70"/>
        <v>451500</v>
      </c>
    </row>
    <row r="4530" spans="1:19" x14ac:dyDescent="0.2">
      <c r="A4530" s="7">
        <v>44272</v>
      </c>
      <c r="B4530" s="1" t="s">
        <v>15182</v>
      </c>
      <c r="C4530" s="1" t="s">
        <v>15183</v>
      </c>
      <c r="D4530" s="1" t="s">
        <v>1621</v>
      </c>
      <c r="E4530" s="1" t="s">
        <v>15184</v>
      </c>
      <c r="F4530" s="7">
        <v>44263</v>
      </c>
      <c r="G4530" s="1" t="s">
        <v>15134</v>
      </c>
      <c r="H4530" s="5">
        <v>283929336</v>
      </c>
      <c r="I4530" s="1">
        <v>323</v>
      </c>
      <c r="J4530" s="1" t="s">
        <v>13269</v>
      </c>
      <c r="K4530" s="1" t="s">
        <v>10864</v>
      </c>
      <c r="L4530" s="1">
        <v>1</v>
      </c>
      <c r="M4530" s="1">
        <v>500347</v>
      </c>
      <c r="N4530" s="1" t="s">
        <v>3650</v>
      </c>
      <c r="O4530" s="1">
        <v>194080</v>
      </c>
      <c r="P4530" s="1" t="s">
        <v>3121</v>
      </c>
      <c r="Q4530" s="1">
        <v>1462.96</v>
      </c>
      <c r="R4530" s="1" t="str">
        <f>IFERROR(VLOOKUP(K4530,Proveedores!$A$2:$B$500,2,0),"Agregar")</f>
        <v>PECC CONSORCIO DE COOPERACION</v>
      </c>
      <c r="S4530" s="5">
        <f t="shared" si="70"/>
        <v>283931276.80000001</v>
      </c>
    </row>
    <row r="4531" spans="1:19" x14ac:dyDescent="0.2">
      <c r="A4531" s="7">
        <v>44272</v>
      </c>
      <c r="B4531" s="1" t="s">
        <v>15185</v>
      </c>
      <c r="C4531" s="1" t="s">
        <v>15186</v>
      </c>
      <c r="D4531" s="1" t="s">
        <v>1621</v>
      </c>
      <c r="E4531" s="1" t="s">
        <v>15187</v>
      </c>
      <c r="F4531" s="7">
        <v>44214</v>
      </c>
      <c r="G4531" s="1" t="s">
        <v>519</v>
      </c>
      <c r="H4531" s="5">
        <v>451500</v>
      </c>
      <c r="I4531" s="1">
        <v>116</v>
      </c>
      <c r="J4531" s="1" t="s">
        <v>1197</v>
      </c>
      <c r="K4531" s="1" t="s">
        <v>2030</v>
      </c>
      <c r="L4531" s="1">
        <v>1</v>
      </c>
      <c r="M4531" s="1" t="s">
        <v>3178</v>
      </c>
      <c r="N4531" s="1" t="s">
        <v>2003</v>
      </c>
      <c r="O4531" s="1">
        <v>1</v>
      </c>
      <c r="P4531" s="1" t="s">
        <v>1833</v>
      </c>
      <c r="Q4531" s="1">
        <v>451500</v>
      </c>
      <c r="R4531" s="1" t="str">
        <f>IFERROR(VLOOKUP(K4531,Proveedores!$A$2:$B$500,2,0),"Agregar")</f>
        <v>PAM ARGENTINA SA</v>
      </c>
      <c r="S4531" s="5">
        <f t="shared" si="70"/>
        <v>451500</v>
      </c>
    </row>
    <row r="4532" spans="1:19" x14ac:dyDescent="0.2">
      <c r="A4532" s="7">
        <v>44272</v>
      </c>
      <c r="B4532" s="1" t="s">
        <v>15188</v>
      </c>
      <c r="C4532" s="1" t="s">
        <v>15189</v>
      </c>
      <c r="D4532" s="1" t="s">
        <v>1621</v>
      </c>
      <c r="E4532" s="1" t="s">
        <v>15190</v>
      </c>
      <c r="F4532" s="7">
        <v>44050</v>
      </c>
      <c r="G4532" s="1" t="s">
        <v>15191</v>
      </c>
      <c r="H4532" s="5">
        <v>19200</v>
      </c>
      <c r="I4532" s="1">
        <v>4545</v>
      </c>
      <c r="J4532" s="1">
        <v>162</v>
      </c>
      <c r="K4532" s="1" t="s">
        <v>1889</v>
      </c>
      <c r="L4532" s="1">
        <v>3</v>
      </c>
      <c r="M4532" s="1" t="s">
        <v>7898</v>
      </c>
      <c r="N4532" s="1" t="s">
        <v>3442</v>
      </c>
      <c r="O4532" s="1">
        <v>95000</v>
      </c>
      <c r="P4532" s="1" t="s">
        <v>7899</v>
      </c>
      <c r="Q4532" s="1">
        <v>240</v>
      </c>
      <c r="R4532" s="1" t="str">
        <f>IFERROR(VLOOKUP(K4532,Proveedores!$A$2:$B$500,2,0),"Agregar")</f>
        <v>MEDIFARM SA</v>
      </c>
      <c r="S4532" s="5">
        <f t="shared" si="70"/>
        <v>22800000</v>
      </c>
    </row>
    <row r="4533" spans="1:19" x14ac:dyDescent="0.2">
      <c r="A4533" s="7">
        <v>44272</v>
      </c>
      <c r="B4533" s="1" t="s">
        <v>15192</v>
      </c>
      <c r="C4533" s="1" t="s">
        <v>15193</v>
      </c>
      <c r="D4533" s="1" t="s">
        <v>1621</v>
      </c>
      <c r="E4533" s="1" t="s">
        <v>15194</v>
      </c>
      <c r="F4533" s="7">
        <v>44263</v>
      </c>
      <c r="G4533" s="1" t="s">
        <v>15134</v>
      </c>
      <c r="H4533" s="5">
        <v>300972703.5</v>
      </c>
      <c r="I4533" s="1">
        <v>323</v>
      </c>
      <c r="J4533" s="1" t="s">
        <v>13269</v>
      </c>
      <c r="K4533" s="1" t="s">
        <v>10864</v>
      </c>
      <c r="L4533" s="1">
        <v>1</v>
      </c>
      <c r="M4533" s="1">
        <v>500347</v>
      </c>
      <c r="N4533" s="1" t="s">
        <v>3650</v>
      </c>
      <c r="O4533" s="1">
        <v>205730</v>
      </c>
      <c r="P4533" s="1" t="s">
        <v>3121</v>
      </c>
      <c r="Q4533" s="1">
        <v>1462.96</v>
      </c>
      <c r="R4533" s="1" t="str">
        <f>IFERROR(VLOOKUP(K4533,Proveedores!$A$2:$B$500,2,0),"Agregar")</f>
        <v>PECC CONSORCIO DE COOPERACION</v>
      </c>
      <c r="S4533" s="5">
        <f t="shared" si="70"/>
        <v>300974760.80000001</v>
      </c>
    </row>
    <row r="4534" spans="1:19" x14ac:dyDescent="0.2">
      <c r="A4534" s="7">
        <v>44272</v>
      </c>
      <c r="B4534" s="1" t="s">
        <v>15195</v>
      </c>
      <c r="C4534" s="1" t="s">
        <v>15196</v>
      </c>
      <c r="D4534" s="1" t="s">
        <v>1621</v>
      </c>
      <c r="E4534" s="1" t="s">
        <v>15197</v>
      </c>
      <c r="F4534" s="7">
        <v>44263</v>
      </c>
      <c r="G4534" s="1" t="s">
        <v>15134</v>
      </c>
      <c r="H4534" s="5">
        <v>263170075.5</v>
      </c>
      <c r="I4534" s="1">
        <v>323</v>
      </c>
      <c r="J4534" s="1" t="s">
        <v>13269</v>
      </c>
      <c r="K4534" s="1" t="s">
        <v>10864</v>
      </c>
      <c r="L4534" s="1">
        <v>1</v>
      </c>
      <c r="M4534" s="1">
        <v>500347</v>
      </c>
      <c r="N4534" s="1" t="s">
        <v>3650</v>
      </c>
      <c r="O4534" s="1">
        <v>179890</v>
      </c>
      <c r="P4534" s="1" t="s">
        <v>3121</v>
      </c>
      <c r="Q4534" s="1">
        <v>1462.96</v>
      </c>
      <c r="R4534" s="1" t="str">
        <f>IFERROR(VLOOKUP(K4534,Proveedores!$A$2:$B$500,2,0),"Agregar")</f>
        <v>PECC CONSORCIO DE COOPERACION</v>
      </c>
      <c r="S4534" s="5">
        <f t="shared" si="70"/>
        <v>263171874.40000001</v>
      </c>
    </row>
    <row r="4535" spans="1:19" x14ac:dyDescent="0.2">
      <c r="A4535" s="7">
        <v>44273</v>
      </c>
      <c r="B4535" s="1" t="s">
        <v>15198</v>
      </c>
      <c r="C4535" s="1" t="s">
        <v>15199</v>
      </c>
      <c r="D4535" s="1" t="s">
        <v>1621</v>
      </c>
      <c r="E4535" s="1" t="s">
        <v>15200</v>
      </c>
      <c r="F4535" s="7">
        <v>44273</v>
      </c>
      <c r="G4535" s="1" t="s">
        <v>6997</v>
      </c>
      <c r="H4535" s="5">
        <v>2727024.4</v>
      </c>
      <c r="I4535" s="1" t="s">
        <v>6997</v>
      </c>
      <c r="J4535" s="1" t="s">
        <v>6997</v>
      </c>
      <c r="K4535" s="1" t="s">
        <v>7245</v>
      </c>
      <c r="L4535" s="1">
        <v>1</v>
      </c>
      <c r="M4535" s="1">
        <v>100</v>
      </c>
      <c r="N4535" s="1" t="s">
        <v>15201</v>
      </c>
      <c r="O4535" s="1">
        <v>1</v>
      </c>
      <c r="P4535" s="1" t="s">
        <v>5904</v>
      </c>
      <c r="Q4535" s="1">
        <v>2727024.4</v>
      </c>
      <c r="R4535" s="1" t="str">
        <f>IFERROR(VLOOKUP(K4535,Proveedores!$A$2:$B$500,2,0),"Agregar")</f>
        <v>FEDERACION DE CIRCULOS CATOLICOS DE OBREROS</v>
      </c>
      <c r="S4535" s="5">
        <f t="shared" si="70"/>
        <v>2727024.4</v>
      </c>
    </row>
    <row r="4536" spans="1:19" x14ac:dyDescent="0.2">
      <c r="A4536" s="7">
        <v>44273</v>
      </c>
      <c r="B4536" s="1" t="s">
        <v>15202</v>
      </c>
      <c r="C4536" s="1" t="s">
        <v>15203</v>
      </c>
      <c r="D4536" s="1" t="s">
        <v>1713</v>
      </c>
      <c r="E4536" s="1">
        <v>200000319</v>
      </c>
      <c r="F4536" s="7">
        <v>44273</v>
      </c>
      <c r="G4536" s="1" t="s">
        <v>1435</v>
      </c>
      <c r="H4536" s="5">
        <v>3386880</v>
      </c>
      <c r="I4536" s="1">
        <v>319</v>
      </c>
      <c r="J4536" s="1" t="s">
        <v>1440</v>
      </c>
      <c r="K4536" s="1" t="s">
        <v>1441</v>
      </c>
      <c r="L4536" s="1">
        <v>8</v>
      </c>
      <c r="M4536" s="1" t="s">
        <v>3415</v>
      </c>
      <c r="N4536" s="1" t="s">
        <v>14831</v>
      </c>
      <c r="O4536" s="1" t="s">
        <v>3415</v>
      </c>
      <c r="P4536" s="1" t="s">
        <v>3415</v>
      </c>
      <c r="Q4536" s="1" t="s">
        <v>3415</v>
      </c>
      <c r="R4536" s="1" t="str">
        <f>IFERROR(VLOOKUP(K4536,Proveedores!$A$2:$B$500,2,0),"Agregar")</f>
        <v>LECTUS S.A.</v>
      </c>
      <c r="S4536" s="5" t="e">
        <f t="shared" si="70"/>
        <v>#VALUE!</v>
      </c>
    </row>
    <row r="4537" spans="1:19" x14ac:dyDescent="0.2">
      <c r="A4537" s="7">
        <v>44273</v>
      </c>
      <c r="B4537" s="1" t="s">
        <v>15204</v>
      </c>
      <c r="C4537" s="1" t="s">
        <v>15205</v>
      </c>
      <c r="D4537" s="1" t="s">
        <v>1713</v>
      </c>
      <c r="E4537" s="1">
        <v>200000320</v>
      </c>
      <c r="F4537" s="7">
        <v>44273</v>
      </c>
      <c r="G4537" s="1" t="s">
        <v>1435</v>
      </c>
      <c r="H4537" s="5">
        <v>9504000</v>
      </c>
      <c r="I4537" s="1">
        <v>320</v>
      </c>
      <c r="J4537" s="1" t="s">
        <v>1440</v>
      </c>
      <c r="K4537" s="1" t="s">
        <v>1441</v>
      </c>
      <c r="L4537" s="1">
        <v>9</v>
      </c>
      <c r="M4537" s="1" t="s">
        <v>3415</v>
      </c>
      <c r="N4537" s="1" t="s">
        <v>14831</v>
      </c>
      <c r="O4537" s="1" t="s">
        <v>3415</v>
      </c>
      <c r="P4537" s="1" t="s">
        <v>3415</v>
      </c>
      <c r="Q4537" s="1" t="s">
        <v>3415</v>
      </c>
      <c r="R4537" s="1" t="str">
        <f>IFERROR(VLOOKUP(K4537,Proveedores!$A$2:$B$500,2,0),"Agregar")</f>
        <v>LECTUS S.A.</v>
      </c>
      <c r="S4537" s="5" t="e">
        <f t="shared" si="70"/>
        <v>#VALUE!</v>
      </c>
    </row>
    <row r="4538" spans="1:19" x14ac:dyDescent="0.2">
      <c r="A4538" s="7">
        <v>44273</v>
      </c>
      <c r="B4538" s="1" t="s">
        <v>15206</v>
      </c>
      <c r="C4538" s="1" t="s">
        <v>15207</v>
      </c>
      <c r="D4538" s="1" t="s">
        <v>1621</v>
      </c>
      <c r="E4538" s="1" t="s">
        <v>15208</v>
      </c>
      <c r="F4538" s="7">
        <v>44271</v>
      </c>
      <c r="G4538" s="1" t="s">
        <v>1235</v>
      </c>
      <c r="H4538" s="5">
        <v>1151940</v>
      </c>
      <c r="I4538" s="1">
        <v>0</v>
      </c>
      <c r="J4538" s="1" t="s">
        <v>1236</v>
      </c>
      <c r="K4538" s="1" t="s">
        <v>367</v>
      </c>
      <c r="L4538" s="1">
        <v>22</v>
      </c>
      <c r="M4538" s="1">
        <v>40129601</v>
      </c>
      <c r="N4538" s="1" t="s">
        <v>11428</v>
      </c>
      <c r="O4538" s="1">
        <v>526</v>
      </c>
      <c r="P4538" s="1" t="s">
        <v>2149</v>
      </c>
      <c r="Q4538" s="1">
        <v>2190</v>
      </c>
      <c r="R4538" s="1" t="str">
        <f>IFERROR(VLOOKUP(K4538,Proveedores!$A$2:$B$500,2,0),"Agregar")</f>
        <v>LABORATORIOS RICHET SA</v>
      </c>
      <c r="S4538" s="5">
        <f t="shared" si="70"/>
        <v>1151940</v>
      </c>
    </row>
    <row r="4539" spans="1:19" x14ac:dyDescent="0.2">
      <c r="A4539" s="7">
        <v>44274.393854166665</v>
      </c>
      <c r="B4539" s="1" t="s">
        <v>15209</v>
      </c>
      <c r="C4539" s="1" t="s">
        <v>15210</v>
      </c>
      <c r="D4539" s="1" t="s">
        <v>1621</v>
      </c>
      <c r="E4539" s="1" t="s">
        <v>15211</v>
      </c>
      <c r="F4539" s="7">
        <v>44272</v>
      </c>
      <c r="G4539" s="1" t="s">
        <v>15212</v>
      </c>
      <c r="H4539" s="5">
        <v>33650.35</v>
      </c>
      <c r="I4539" s="1" t="s">
        <v>15212</v>
      </c>
      <c r="J4539" s="1" t="s">
        <v>15213</v>
      </c>
      <c r="K4539" s="1" t="s">
        <v>1394</v>
      </c>
      <c r="L4539" s="1">
        <v>1</v>
      </c>
      <c r="M4539" s="1">
        <v>1712</v>
      </c>
      <c r="N4539" s="1" t="s">
        <v>15214</v>
      </c>
      <c r="O4539" s="1">
        <v>80</v>
      </c>
      <c r="P4539" s="1" t="s">
        <v>1892</v>
      </c>
      <c r="Q4539" s="1">
        <v>16825.18</v>
      </c>
      <c r="R4539" s="1" t="str">
        <f>IFERROR(VLOOKUP(K4539,Proveedores!$A$2:$B$500,2,0),"Agregar")</f>
        <v>ANDREANI LOGÍSTICA S.A.</v>
      </c>
      <c r="S4539" s="5">
        <f t="shared" si="70"/>
        <v>1346014.4</v>
      </c>
    </row>
    <row r="4540" spans="1:19" x14ac:dyDescent="0.2">
      <c r="A4540" s="7">
        <v>44274.553368055553</v>
      </c>
      <c r="B4540" s="1" t="s">
        <v>15215</v>
      </c>
      <c r="C4540" s="1" t="s">
        <v>15216</v>
      </c>
      <c r="D4540" s="1" t="s">
        <v>1621</v>
      </c>
      <c r="E4540" s="1" t="s">
        <v>15217</v>
      </c>
      <c r="F4540" s="7">
        <v>44273</v>
      </c>
      <c r="G4540" s="1" t="s">
        <v>1558</v>
      </c>
      <c r="H4540" s="5">
        <v>6975000</v>
      </c>
      <c r="I4540" s="1">
        <v>384</v>
      </c>
      <c r="J4540" s="1" t="s">
        <v>1559</v>
      </c>
      <c r="K4540" s="1" t="s">
        <v>14974</v>
      </c>
      <c r="L4540" s="1">
        <v>1</v>
      </c>
      <c r="M4540" s="1">
        <v>1</v>
      </c>
      <c r="N4540" s="1" t="s">
        <v>15218</v>
      </c>
      <c r="O4540" s="1">
        <v>4500000</v>
      </c>
      <c r="P4540" s="1" t="s">
        <v>1665</v>
      </c>
      <c r="Q4540" s="1">
        <v>1.55</v>
      </c>
      <c r="R4540" s="1" t="str">
        <f>IFERROR(VLOOKUP(K4540,Proveedores!$A$2:$B$500,2,0),"Agregar")</f>
        <v>GRAFICA LATINA SA</v>
      </c>
      <c r="S4540" s="5">
        <f t="shared" si="70"/>
        <v>6975000</v>
      </c>
    </row>
    <row r="4541" spans="1:19" x14ac:dyDescent="0.2">
      <c r="A4541" s="7">
        <v>44274.609212962961</v>
      </c>
      <c r="B4541" s="1" t="s">
        <v>15219</v>
      </c>
      <c r="C4541" s="1" t="s">
        <v>15220</v>
      </c>
      <c r="D4541" s="1" t="s">
        <v>1621</v>
      </c>
      <c r="E4541" s="1" t="s">
        <v>15221</v>
      </c>
      <c r="F4541" s="7">
        <v>44274</v>
      </c>
      <c r="G4541" s="1" t="s">
        <v>1362</v>
      </c>
      <c r="H4541" s="5">
        <v>1645300.8</v>
      </c>
      <c r="I4541" s="1" t="s">
        <v>15222</v>
      </c>
      <c r="J4541" s="1" t="s">
        <v>1363</v>
      </c>
      <c r="K4541" s="1" t="s">
        <v>737</v>
      </c>
      <c r="L4541" s="1">
        <v>4</v>
      </c>
      <c r="M4541" s="1">
        <v>500550</v>
      </c>
      <c r="N4541" s="1" t="s">
        <v>14249</v>
      </c>
      <c r="O4541" s="1">
        <v>20592</v>
      </c>
      <c r="P4541" s="1">
        <v>1</v>
      </c>
      <c r="Q4541" s="1">
        <v>79.900000000000006</v>
      </c>
      <c r="R4541" s="1" t="str">
        <f>IFERROR(VLOOKUP(K4541,Proveedores!$A$2:$B$500,2,0),"Agregar")</f>
        <v xml:space="preserve">KLONAL SRL </v>
      </c>
      <c r="S4541" s="5">
        <f t="shared" si="70"/>
        <v>1645300.8</v>
      </c>
    </row>
    <row r="4542" spans="1:19" x14ac:dyDescent="0.2">
      <c r="A4542" s="7">
        <v>44274.618425925924</v>
      </c>
      <c r="B4542" s="1" t="s">
        <v>15223</v>
      </c>
      <c r="C4542" s="1" t="s">
        <v>15224</v>
      </c>
      <c r="D4542" s="1" t="s">
        <v>1621</v>
      </c>
      <c r="E4542" s="1" t="s">
        <v>15225</v>
      </c>
      <c r="F4542" s="7">
        <v>44274</v>
      </c>
      <c r="G4542" s="1" t="s">
        <v>1362</v>
      </c>
      <c r="H4542" s="5">
        <v>2248873.2000000002</v>
      </c>
      <c r="I4542" s="1">
        <v>219747</v>
      </c>
      <c r="J4542" s="1" t="s">
        <v>1363</v>
      </c>
      <c r="K4542" s="1" t="s">
        <v>737</v>
      </c>
      <c r="L4542" s="1">
        <v>1</v>
      </c>
      <c r="M4542" s="1">
        <v>501690</v>
      </c>
      <c r="N4542" s="1" t="s">
        <v>2958</v>
      </c>
      <c r="O4542" s="1">
        <v>19026</v>
      </c>
      <c r="P4542" s="1">
        <v>1</v>
      </c>
      <c r="Q4542" s="1">
        <v>118.2</v>
      </c>
      <c r="R4542" s="1" t="str">
        <f>IFERROR(VLOOKUP(K4542,Proveedores!$A$2:$B$500,2,0),"Agregar")</f>
        <v xml:space="preserve">KLONAL SRL </v>
      </c>
      <c r="S4542" s="5">
        <f t="shared" si="70"/>
        <v>2248873.2000000002</v>
      </c>
    </row>
    <row r="4543" spans="1:19" x14ac:dyDescent="0.2">
      <c r="A4543" s="7">
        <v>44274.727800925924</v>
      </c>
      <c r="B4543" s="1" t="s">
        <v>15226</v>
      </c>
      <c r="C4543" s="1" t="s">
        <v>15227</v>
      </c>
      <c r="D4543" s="1" t="s">
        <v>1713</v>
      </c>
      <c r="E4543" s="1">
        <v>200000321</v>
      </c>
      <c r="F4543" s="7">
        <v>44274</v>
      </c>
      <c r="G4543" s="1" t="s">
        <v>1435</v>
      </c>
      <c r="H4543" s="5">
        <v>1354752</v>
      </c>
      <c r="I4543" s="1">
        <v>321</v>
      </c>
      <c r="J4543" s="1" t="s">
        <v>1440</v>
      </c>
      <c r="K4543" s="1" t="s">
        <v>1441</v>
      </c>
      <c r="L4543" s="1">
        <v>8</v>
      </c>
      <c r="M4543" s="1" t="s">
        <v>3415</v>
      </c>
      <c r="N4543" s="1" t="s">
        <v>14831</v>
      </c>
      <c r="O4543" s="1" t="s">
        <v>3415</v>
      </c>
      <c r="P4543" s="1" t="s">
        <v>3415</v>
      </c>
      <c r="Q4543" s="1" t="s">
        <v>3415</v>
      </c>
      <c r="R4543" s="1" t="str">
        <f>IFERROR(VLOOKUP(K4543,Proveedores!$A$2:$B$500,2,0),"Agregar")</f>
        <v>LECTUS S.A.</v>
      </c>
      <c r="S4543" s="5" t="e">
        <f t="shared" si="70"/>
        <v>#VALUE!</v>
      </c>
    </row>
    <row r="4544" spans="1:19" x14ac:dyDescent="0.2">
      <c r="A4544" s="7">
        <v>44274.735138888886</v>
      </c>
      <c r="B4544" s="1" t="s">
        <v>15228</v>
      </c>
      <c r="C4544" s="1" t="s">
        <v>15229</v>
      </c>
      <c r="D4544" s="1" t="s">
        <v>1713</v>
      </c>
      <c r="E4544" s="1">
        <v>200000322</v>
      </c>
      <c r="F4544" s="7">
        <v>44274</v>
      </c>
      <c r="G4544" s="1" t="s">
        <v>1435</v>
      </c>
      <c r="H4544" s="5">
        <v>8640000</v>
      </c>
      <c r="I4544" s="1">
        <v>322</v>
      </c>
      <c r="J4544" s="1" t="s">
        <v>1440</v>
      </c>
      <c r="K4544" s="1" t="s">
        <v>1441</v>
      </c>
      <c r="L4544" s="1">
        <v>9</v>
      </c>
      <c r="M4544" s="1" t="s">
        <v>3415</v>
      </c>
      <c r="N4544" s="1" t="s">
        <v>14831</v>
      </c>
      <c r="O4544" s="1" t="s">
        <v>3415</v>
      </c>
      <c r="P4544" s="1" t="s">
        <v>3415</v>
      </c>
      <c r="Q4544" s="1" t="s">
        <v>3415</v>
      </c>
      <c r="R4544" s="1" t="str">
        <f>IFERROR(VLOOKUP(K4544,Proveedores!$A$2:$B$500,2,0),"Agregar")</f>
        <v>LECTUS S.A.</v>
      </c>
      <c r="S4544" s="5" t="e">
        <f t="shared" si="70"/>
        <v>#VALUE!</v>
      </c>
    </row>
    <row r="4545" spans="1:19" x14ac:dyDescent="0.2">
      <c r="A4545" s="7">
        <v>44277.630902777775</v>
      </c>
      <c r="B4545" s="1" t="s">
        <v>15230</v>
      </c>
      <c r="C4545" s="1" t="s">
        <v>15231</v>
      </c>
      <c r="D4545" s="1" t="s">
        <v>1621</v>
      </c>
      <c r="E4545" s="1" t="s">
        <v>15232</v>
      </c>
      <c r="F4545" s="7">
        <v>44252</v>
      </c>
      <c r="G4545" s="1" t="s">
        <v>1445</v>
      </c>
      <c r="H4545" s="5">
        <v>7682399.4299999997</v>
      </c>
      <c r="I4545" s="1">
        <v>380</v>
      </c>
      <c r="J4545" s="1" t="s">
        <v>1452</v>
      </c>
      <c r="K4545" s="1" t="s">
        <v>2965</v>
      </c>
      <c r="L4545" s="1">
        <v>27</v>
      </c>
      <c r="M4545" s="1">
        <v>10158155</v>
      </c>
      <c r="N4545" s="1" t="s">
        <v>9177</v>
      </c>
      <c r="O4545" s="1">
        <v>132</v>
      </c>
      <c r="P4545" s="1" t="s">
        <v>1665</v>
      </c>
      <c r="Q4545" s="1">
        <v>58199.995999999999</v>
      </c>
      <c r="R4545" s="1" t="str">
        <f>IFERROR(VLOOKUP(K4545,Proveedores!$A$2:$B$500,2,0),"Agregar")</f>
        <v>PRODUCTOS ROCHE S.A.Q. e I.</v>
      </c>
      <c r="S4545" s="5">
        <f t="shared" si="70"/>
        <v>7682399.4720000001</v>
      </c>
    </row>
    <row r="4546" spans="1:19" x14ac:dyDescent="0.2">
      <c r="A4546" s="7">
        <v>44277.637037037035</v>
      </c>
      <c r="B4546" s="1" t="s">
        <v>15233</v>
      </c>
      <c r="C4546" s="1" t="s">
        <v>15234</v>
      </c>
      <c r="D4546" s="1" t="s">
        <v>1621</v>
      </c>
      <c r="E4546" s="1" t="s">
        <v>15235</v>
      </c>
      <c r="F4546" s="7">
        <v>43912</v>
      </c>
      <c r="G4546" s="1" t="s">
        <v>1286</v>
      </c>
      <c r="H4546" s="5">
        <v>7895764.5</v>
      </c>
      <c r="I4546" s="1">
        <v>373</v>
      </c>
      <c r="J4546" s="1" t="s">
        <v>1289</v>
      </c>
      <c r="K4546" s="1" t="s">
        <v>12705</v>
      </c>
      <c r="L4546" s="1">
        <v>2</v>
      </c>
      <c r="M4546" s="1" t="s">
        <v>1647</v>
      </c>
      <c r="N4546" s="1" t="s">
        <v>11230</v>
      </c>
      <c r="O4546" s="1">
        <v>93441</v>
      </c>
      <c r="P4546" s="1" t="s">
        <v>11231</v>
      </c>
      <c r="Q4546" s="1">
        <v>84.5</v>
      </c>
      <c r="R4546" s="1" t="str">
        <f>IFERROR(VLOOKUP(K4546,Proveedores!$A$2:$B$500,2,0),"Agregar")</f>
        <v>DROGUERIA DEL SUD S.A.</v>
      </c>
      <c r="S4546" s="5">
        <f t="shared" si="70"/>
        <v>7895764.5</v>
      </c>
    </row>
    <row r="4547" spans="1:19" x14ac:dyDescent="0.2">
      <c r="A4547" s="7">
        <v>44278.404120370367</v>
      </c>
      <c r="B4547" s="1" t="s">
        <v>15236</v>
      </c>
      <c r="C4547" s="1" t="s">
        <v>15237</v>
      </c>
      <c r="D4547" s="1" t="s">
        <v>1621</v>
      </c>
      <c r="E4547" s="1">
        <v>200004554</v>
      </c>
      <c r="F4547" s="7">
        <v>44278</v>
      </c>
      <c r="G4547" s="1" t="s">
        <v>552</v>
      </c>
      <c r="H4547" s="5">
        <v>590400</v>
      </c>
      <c r="I4547" s="1">
        <v>4554</v>
      </c>
      <c r="J4547" s="1" t="s">
        <v>553</v>
      </c>
      <c r="K4547" s="1" t="s">
        <v>1441</v>
      </c>
      <c r="L4547" s="1">
        <v>1</v>
      </c>
      <c r="M4547" s="1" t="s">
        <v>14899</v>
      </c>
      <c r="N4547" s="1" t="s">
        <v>14094</v>
      </c>
      <c r="O4547" s="1">
        <v>720</v>
      </c>
      <c r="P4547" s="1" t="s">
        <v>1892</v>
      </c>
      <c r="Q4547" s="1">
        <v>820</v>
      </c>
      <c r="R4547" s="1" t="str">
        <f>IFERROR(VLOOKUP(K4547,Proveedores!$A$2:$B$500,2,0),"Agregar")</f>
        <v>LECTUS S.A.</v>
      </c>
      <c r="S4547" s="5">
        <f t="shared" ref="S4547:S4610" si="71">Q4547*O4547</f>
        <v>590400</v>
      </c>
    </row>
    <row r="4548" spans="1:19" x14ac:dyDescent="0.2">
      <c r="A4548" s="7">
        <v>44278.455543981479</v>
      </c>
      <c r="B4548" s="1" t="s">
        <v>15238</v>
      </c>
      <c r="C4548" s="1" t="s">
        <v>15239</v>
      </c>
      <c r="D4548" s="1" t="s">
        <v>1621</v>
      </c>
      <c r="E4548" s="1" t="s">
        <v>15240</v>
      </c>
      <c r="F4548" s="7">
        <v>44277</v>
      </c>
      <c r="G4548" s="1" t="s">
        <v>1433</v>
      </c>
      <c r="H4548" s="5">
        <v>6727680</v>
      </c>
      <c r="I4548" s="1">
        <v>394</v>
      </c>
      <c r="J4548" s="1" t="s">
        <v>1434</v>
      </c>
      <c r="K4548" s="1" t="s">
        <v>1392</v>
      </c>
      <c r="L4548" s="1">
        <v>1</v>
      </c>
      <c r="M4548" s="1" t="s">
        <v>14347</v>
      </c>
      <c r="N4548" s="1" t="s">
        <v>14348</v>
      </c>
      <c r="O4548" s="1">
        <v>23040</v>
      </c>
      <c r="P4548" s="1">
        <v>100</v>
      </c>
      <c r="Q4548" s="1">
        <v>292</v>
      </c>
      <c r="R4548" s="1" t="str">
        <f>IFERROR(VLOOKUP(K4548,Proveedores!$A$2:$B$500,2,0),"Agregar")</f>
        <v>PROPATO HNOS S.A.I.C.</v>
      </c>
      <c r="S4548" s="5">
        <f t="shared" si="71"/>
        <v>6727680</v>
      </c>
    </row>
    <row r="4549" spans="1:19" x14ac:dyDescent="0.2">
      <c r="A4549" s="7">
        <v>44278.462835648148</v>
      </c>
      <c r="B4549" s="1" t="s">
        <v>15241</v>
      </c>
      <c r="C4549" s="1" t="s">
        <v>15242</v>
      </c>
      <c r="D4549" s="1" t="s">
        <v>1621</v>
      </c>
      <c r="E4549" s="1" t="s">
        <v>15243</v>
      </c>
      <c r="F4549" s="7">
        <v>44277</v>
      </c>
      <c r="G4549" s="1" t="s">
        <v>1433</v>
      </c>
      <c r="H4549" s="5">
        <v>292</v>
      </c>
      <c r="I4549" s="1">
        <v>328</v>
      </c>
      <c r="J4549" s="1" t="s">
        <v>1434</v>
      </c>
      <c r="K4549" s="1" t="s">
        <v>1392</v>
      </c>
      <c r="L4549" s="1">
        <v>1</v>
      </c>
      <c r="M4549" s="1" t="s">
        <v>14347</v>
      </c>
      <c r="N4549" s="1" t="s">
        <v>14348</v>
      </c>
      <c r="O4549" s="1">
        <v>1</v>
      </c>
      <c r="P4549" s="1">
        <v>100</v>
      </c>
      <c r="Q4549" s="1">
        <v>292</v>
      </c>
      <c r="R4549" s="1" t="str">
        <f>IFERROR(VLOOKUP(K4549,Proveedores!$A$2:$B$500,2,0),"Agregar")</f>
        <v>PROPATO HNOS S.A.I.C.</v>
      </c>
      <c r="S4549" s="5">
        <f t="shared" si="71"/>
        <v>292</v>
      </c>
    </row>
    <row r="4550" spans="1:19" x14ac:dyDescent="0.2">
      <c r="A4550" s="7">
        <v>44278.516736111109</v>
      </c>
      <c r="B4550" s="1" t="s">
        <v>15244</v>
      </c>
      <c r="C4550" s="1" t="s">
        <v>15245</v>
      </c>
      <c r="D4550" s="1" t="s">
        <v>1621</v>
      </c>
      <c r="E4550" s="1">
        <v>1963</v>
      </c>
      <c r="F4550" s="7">
        <v>44273</v>
      </c>
      <c r="G4550" s="1" t="s">
        <v>1435</v>
      </c>
      <c r="H4550" s="5">
        <v>3150000</v>
      </c>
      <c r="I4550" s="1">
        <v>0</v>
      </c>
      <c r="J4550" s="1" t="s">
        <v>1437</v>
      </c>
      <c r="K4550" s="1" t="s">
        <v>14713</v>
      </c>
      <c r="L4550" s="1">
        <v>1</v>
      </c>
      <c r="M4550" s="1">
        <v>0</v>
      </c>
      <c r="N4550" s="1" t="s">
        <v>14715</v>
      </c>
      <c r="O4550" s="1">
        <v>7000</v>
      </c>
      <c r="P4550" s="1">
        <v>0</v>
      </c>
      <c r="Q4550" s="1">
        <v>450</v>
      </c>
      <c r="R4550" s="1" t="str">
        <f>IFERROR(VLOOKUP(K4550,Proveedores!$A$2:$B$500,2,0),"Agregar")</f>
        <v>GRUPO ARIES SALUD SA</v>
      </c>
      <c r="S4550" s="5">
        <f t="shared" si="71"/>
        <v>3150000</v>
      </c>
    </row>
    <row r="4551" spans="1:19" x14ac:dyDescent="0.2">
      <c r="A4551" s="7">
        <v>44278.526898148149</v>
      </c>
      <c r="B4551" s="1" t="s">
        <v>15246</v>
      </c>
      <c r="C4551" s="1" t="s">
        <v>15247</v>
      </c>
      <c r="D4551" s="1" t="s">
        <v>1621</v>
      </c>
      <c r="E4551" s="1">
        <v>1964</v>
      </c>
      <c r="F4551" s="7">
        <v>44273</v>
      </c>
      <c r="G4551" s="1" t="s">
        <v>1435</v>
      </c>
      <c r="H4551" s="5">
        <v>3150000</v>
      </c>
      <c r="I4551" s="1">
        <v>0</v>
      </c>
      <c r="J4551" s="1" t="s">
        <v>1437</v>
      </c>
      <c r="K4551" s="1" t="s">
        <v>14713</v>
      </c>
      <c r="L4551" s="1">
        <v>1</v>
      </c>
      <c r="M4551" s="1">
        <v>0</v>
      </c>
      <c r="N4551" s="1" t="s">
        <v>14715</v>
      </c>
      <c r="O4551" s="1">
        <v>7000</v>
      </c>
      <c r="P4551" s="1">
        <v>0</v>
      </c>
      <c r="Q4551" s="1">
        <v>450</v>
      </c>
      <c r="R4551" s="1" t="str">
        <f>IFERROR(VLOOKUP(K4551,Proveedores!$A$2:$B$500,2,0),"Agregar")</f>
        <v>GRUPO ARIES SALUD SA</v>
      </c>
      <c r="S4551" s="5">
        <f t="shared" si="71"/>
        <v>3150000</v>
      </c>
    </row>
    <row r="4552" spans="1:19" x14ac:dyDescent="0.2">
      <c r="A4552" s="7">
        <v>44278.570486111108</v>
      </c>
      <c r="B4552" s="1" t="s">
        <v>15248</v>
      </c>
      <c r="C4552" s="1" t="s">
        <v>15249</v>
      </c>
      <c r="D4552" s="1" t="s">
        <v>1621</v>
      </c>
      <c r="E4552" s="1">
        <v>7110</v>
      </c>
      <c r="F4552" s="7">
        <v>44271</v>
      </c>
      <c r="G4552" s="1" t="s">
        <v>552</v>
      </c>
      <c r="H4552" s="5">
        <v>1084072</v>
      </c>
      <c r="I4552" s="1">
        <v>407</v>
      </c>
      <c r="J4552" s="1" t="s">
        <v>14263</v>
      </c>
      <c r="K4552" s="1" t="s">
        <v>6907</v>
      </c>
      <c r="L4552" s="1">
        <v>1</v>
      </c>
      <c r="M4552" s="1" t="s">
        <v>2521</v>
      </c>
      <c r="N4552" s="1" t="s">
        <v>4511</v>
      </c>
      <c r="O4552" s="1">
        <v>1270</v>
      </c>
      <c r="P4552" s="1" t="s">
        <v>2391</v>
      </c>
      <c r="Q4552" s="1">
        <v>853.6</v>
      </c>
      <c r="R4552" s="1" t="str">
        <f>IFERROR(VLOOKUP(K4552,Proveedores!$A$2:$B$500,2,0),"Agregar")</f>
        <v>KOPELCO S.A.</v>
      </c>
      <c r="S4552" s="5">
        <f t="shared" si="71"/>
        <v>1084072</v>
      </c>
    </row>
    <row r="4553" spans="1:19" x14ac:dyDescent="0.2">
      <c r="A4553" s="7">
        <v>44278.871874999997</v>
      </c>
      <c r="B4553" s="1" t="s">
        <v>15250</v>
      </c>
      <c r="C4553" s="1" t="s">
        <v>15251</v>
      </c>
      <c r="D4553" s="1" t="s">
        <v>1621</v>
      </c>
      <c r="E4553" s="1" t="s">
        <v>15252</v>
      </c>
      <c r="F4553" s="7">
        <v>44277</v>
      </c>
      <c r="G4553" s="1" t="s">
        <v>759</v>
      </c>
      <c r="H4553" s="5">
        <v>446037.27</v>
      </c>
      <c r="I4553" s="1">
        <v>1355</v>
      </c>
      <c r="J4553" s="1" t="s">
        <v>760</v>
      </c>
      <c r="K4553" s="1" t="s">
        <v>7912</v>
      </c>
      <c r="L4553" s="1">
        <v>10</v>
      </c>
      <c r="M4553" s="1" t="s">
        <v>2315</v>
      </c>
      <c r="N4553" s="1" t="s">
        <v>7906</v>
      </c>
      <c r="O4553" s="1">
        <v>1672</v>
      </c>
      <c r="P4553" s="1" t="s">
        <v>7907</v>
      </c>
      <c r="Q4553" s="1">
        <v>266.77</v>
      </c>
      <c r="R4553" s="1" t="str">
        <f>IFERROR(VLOOKUP(K4553,Proveedores!$A$2:$B$500,2,0),"Agregar")</f>
        <v>CORREO OFICIAL DE LA REPÚBLICA ARGENTINA S.A..</v>
      </c>
      <c r="S4553" s="5">
        <f t="shared" si="71"/>
        <v>446039.43999999994</v>
      </c>
    </row>
    <row r="4554" spans="1:19" x14ac:dyDescent="0.2">
      <c r="A4554" s="7">
        <v>44278.877546296295</v>
      </c>
      <c r="B4554" s="1" t="s">
        <v>15253</v>
      </c>
      <c r="C4554" s="1" t="s">
        <v>15254</v>
      </c>
      <c r="D4554" s="1" t="s">
        <v>1621</v>
      </c>
      <c r="E4554" s="1" t="s">
        <v>15255</v>
      </c>
      <c r="F4554" s="7">
        <v>44278</v>
      </c>
      <c r="G4554" s="1" t="s">
        <v>759</v>
      </c>
      <c r="H4554" s="5">
        <v>1048065.88</v>
      </c>
      <c r="I4554" s="1">
        <v>1111</v>
      </c>
      <c r="J4554" s="1" t="s">
        <v>763</v>
      </c>
      <c r="K4554" s="1" t="s">
        <v>7912</v>
      </c>
      <c r="L4554" s="1">
        <v>9</v>
      </c>
      <c r="M4554" s="1" t="s">
        <v>2315</v>
      </c>
      <c r="N4554" s="1" t="s">
        <v>7906</v>
      </c>
      <c r="O4554" s="1">
        <v>1291</v>
      </c>
      <c r="P4554" s="1" t="s">
        <v>7907</v>
      </c>
      <c r="Q4554" s="1">
        <v>507.88</v>
      </c>
      <c r="R4554" s="1" t="str">
        <f>IFERROR(VLOOKUP(K4554,Proveedores!$A$2:$B$500,2,0),"Agregar")</f>
        <v>CORREO OFICIAL DE LA REPÚBLICA ARGENTINA S.A..</v>
      </c>
      <c r="S4554" s="5">
        <f t="shared" si="71"/>
        <v>655673.07999999996</v>
      </c>
    </row>
    <row r="4555" spans="1:19" x14ac:dyDescent="0.2">
      <c r="A4555" s="7">
        <v>44278.877546296295</v>
      </c>
      <c r="B4555" s="1" t="s">
        <v>15253</v>
      </c>
      <c r="C4555" s="1" t="s">
        <v>15254</v>
      </c>
      <c r="D4555" s="1" t="s">
        <v>1621</v>
      </c>
      <c r="E4555" s="1" t="s">
        <v>15255</v>
      </c>
      <c r="F4555" s="7">
        <v>44278</v>
      </c>
      <c r="G4555" s="1" t="s">
        <v>759</v>
      </c>
      <c r="H4555" s="5">
        <v>1048065.88</v>
      </c>
      <c r="I4555" s="1">
        <v>1111</v>
      </c>
      <c r="J4555" s="1" t="s">
        <v>763</v>
      </c>
      <c r="K4555" s="1" t="s">
        <v>7912</v>
      </c>
      <c r="L4555" s="1">
        <v>10</v>
      </c>
      <c r="M4555" s="1" t="s">
        <v>2315</v>
      </c>
      <c r="N4555" s="1" t="s">
        <v>7906</v>
      </c>
      <c r="O4555" s="1">
        <v>522</v>
      </c>
      <c r="P4555" s="1" t="s">
        <v>7907</v>
      </c>
      <c r="Q4555" s="1">
        <v>751.71</v>
      </c>
      <c r="R4555" s="1" t="str">
        <f>IFERROR(VLOOKUP(K4555,Proveedores!$A$2:$B$500,2,0),"Agregar")</f>
        <v>CORREO OFICIAL DE LA REPÚBLICA ARGENTINA S.A..</v>
      </c>
      <c r="S4555" s="5">
        <f t="shared" si="71"/>
        <v>392392.62</v>
      </c>
    </row>
    <row r="4556" spans="1:19" x14ac:dyDescent="0.2">
      <c r="A4556" s="7">
        <v>44278.881064814814</v>
      </c>
      <c r="B4556" s="1" t="s">
        <v>15256</v>
      </c>
      <c r="C4556" s="1" t="s">
        <v>15257</v>
      </c>
      <c r="D4556" s="1" t="s">
        <v>1621</v>
      </c>
      <c r="E4556" s="1" t="s">
        <v>15258</v>
      </c>
      <c r="F4556" s="7">
        <v>44278</v>
      </c>
      <c r="G4556" s="1" t="s">
        <v>759</v>
      </c>
      <c r="H4556" s="5">
        <v>8600124.1099999994</v>
      </c>
      <c r="I4556" s="1">
        <v>1111</v>
      </c>
      <c r="J4556" s="1" t="s">
        <v>763</v>
      </c>
      <c r="K4556" s="1" t="s">
        <v>7912</v>
      </c>
      <c r="L4556" s="1">
        <v>9</v>
      </c>
      <c r="M4556" s="1" t="s">
        <v>2315</v>
      </c>
      <c r="N4556" s="1" t="s">
        <v>7906</v>
      </c>
      <c r="O4556" s="1">
        <v>8448</v>
      </c>
      <c r="P4556" s="1" t="s">
        <v>7907</v>
      </c>
      <c r="Q4556" s="1">
        <v>507.88</v>
      </c>
      <c r="R4556" s="1" t="str">
        <f>IFERROR(VLOOKUP(K4556,Proveedores!$A$2:$B$500,2,0),"Agregar")</f>
        <v>CORREO OFICIAL DE LA REPÚBLICA ARGENTINA S.A..</v>
      </c>
      <c r="S4556" s="5">
        <f t="shared" si="71"/>
        <v>4290570.2400000002</v>
      </c>
    </row>
    <row r="4557" spans="1:19" x14ac:dyDescent="0.2">
      <c r="A4557" s="7">
        <v>44278.881064814814</v>
      </c>
      <c r="B4557" s="1" t="s">
        <v>15256</v>
      </c>
      <c r="C4557" s="1" t="s">
        <v>15257</v>
      </c>
      <c r="D4557" s="1" t="s">
        <v>1621</v>
      </c>
      <c r="E4557" s="1" t="s">
        <v>15258</v>
      </c>
      <c r="F4557" s="7">
        <v>44278</v>
      </c>
      <c r="G4557" s="1" t="s">
        <v>759</v>
      </c>
      <c r="H4557" s="5">
        <v>8600124.1099999994</v>
      </c>
      <c r="I4557" s="1">
        <v>1111</v>
      </c>
      <c r="J4557" s="1" t="s">
        <v>763</v>
      </c>
      <c r="K4557" s="1" t="s">
        <v>7912</v>
      </c>
      <c r="L4557" s="1">
        <v>10</v>
      </c>
      <c r="M4557" s="1" t="s">
        <v>2315</v>
      </c>
      <c r="N4557" s="1" t="s">
        <v>7906</v>
      </c>
      <c r="O4557" s="1">
        <v>5733</v>
      </c>
      <c r="P4557" s="1" t="s">
        <v>7907</v>
      </c>
      <c r="Q4557" s="1">
        <v>751.71</v>
      </c>
      <c r="R4557" s="1" t="str">
        <f>IFERROR(VLOOKUP(K4557,Proveedores!$A$2:$B$500,2,0),"Agregar")</f>
        <v>CORREO OFICIAL DE LA REPÚBLICA ARGENTINA S.A..</v>
      </c>
      <c r="S4557" s="5">
        <f t="shared" si="71"/>
        <v>4309553.4300000006</v>
      </c>
    </row>
    <row r="4558" spans="1:19" x14ac:dyDescent="0.2">
      <c r="A4558" s="7">
        <v>44279.865960648145</v>
      </c>
      <c r="B4558" s="1" t="s">
        <v>15259</v>
      </c>
      <c r="C4558" s="1" t="s">
        <v>15260</v>
      </c>
      <c r="D4558" s="1" t="s">
        <v>1621</v>
      </c>
      <c r="E4558" s="1" t="s">
        <v>15261</v>
      </c>
      <c r="F4558" s="7">
        <v>44245</v>
      </c>
      <c r="G4558" s="1" t="s">
        <v>24</v>
      </c>
      <c r="H4558" s="5">
        <v>2100000</v>
      </c>
      <c r="I4558" s="1">
        <v>1</v>
      </c>
      <c r="J4558" s="1" t="s">
        <v>30</v>
      </c>
      <c r="K4558" s="1" t="s">
        <v>9025</v>
      </c>
      <c r="L4558" s="1">
        <v>2</v>
      </c>
      <c r="M4558" s="1">
        <v>2</v>
      </c>
      <c r="N4558" s="1" t="s">
        <v>14352</v>
      </c>
      <c r="O4558" s="1">
        <v>12000</v>
      </c>
      <c r="P4558" s="1">
        <v>1</v>
      </c>
      <c r="Q4558" s="1">
        <v>175</v>
      </c>
      <c r="R4558" s="1" t="str">
        <f>IFERROR(VLOOKUP(K4558,Proveedores!$A$2:$B$500,2,0),"Agregar")</f>
        <v xml:space="preserve">Corporacion Rio Lujan S.A. </v>
      </c>
      <c r="S4558" s="5">
        <f t="shared" si="71"/>
        <v>2100000</v>
      </c>
    </row>
    <row r="4559" spans="1:19" x14ac:dyDescent="0.2">
      <c r="A4559" s="7">
        <v>44279.87332175926</v>
      </c>
      <c r="B4559" s="1" t="s">
        <v>15262</v>
      </c>
      <c r="C4559" s="1" t="s">
        <v>15263</v>
      </c>
      <c r="D4559" s="1" t="s">
        <v>1621</v>
      </c>
      <c r="E4559" s="1" t="s">
        <v>15264</v>
      </c>
      <c r="F4559" s="7">
        <v>44251</v>
      </c>
      <c r="G4559" s="1" t="s">
        <v>24</v>
      </c>
      <c r="H4559" s="5">
        <v>1750000</v>
      </c>
      <c r="I4559" s="1">
        <v>1</v>
      </c>
      <c r="J4559" s="1" t="s">
        <v>30</v>
      </c>
      <c r="K4559" s="1" t="s">
        <v>9025</v>
      </c>
      <c r="L4559" s="1">
        <v>2</v>
      </c>
      <c r="M4559" s="1">
        <v>2</v>
      </c>
      <c r="N4559" s="1" t="s">
        <v>14352</v>
      </c>
      <c r="O4559" s="1">
        <v>10000</v>
      </c>
      <c r="P4559" s="1">
        <v>1</v>
      </c>
      <c r="Q4559" s="1">
        <v>175</v>
      </c>
      <c r="R4559" s="1" t="str">
        <f>IFERROR(VLOOKUP(K4559,Proveedores!$A$2:$B$500,2,0),"Agregar")</f>
        <v xml:space="preserve">Corporacion Rio Lujan S.A. </v>
      </c>
      <c r="S4559" s="5">
        <f t="shared" si="71"/>
        <v>1750000</v>
      </c>
    </row>
    <row r="4560" spans="1:19" x14ac:dyDescent="0.2">
      <c r="A4560" s="7">
        <v>44279.878067129626</v>
      </c>
      <c r="B4560" s="1" t="s">
        <v>15265</v>
      </c>
      <c r="C4560" s="1" t="s">
        <v>15266</v>
      </c>
      <c r="D4560" s="1" t="s">
        <v>1621</v>
      </c>
      <c r="E4560" s="1" t="s">
        <v>15267</v>
      </c>
      <c r="F4560" s="7">
        <v>44258</v>
      </c>
      <c r="G4560" s="1" t="s">
        <v>24</v>
      </c>
      <c r="H4560" s="5">
        <v>1750000</v>
      </c>
      <c r="I4560" s="1">
        <v>1</v>
      </c>
      <c r="J4560" s="1" t="s">
        <v>30</v>
      </c>
      <c r="K4560" s="1" t="s">
        <v>9025</v>
      </c>
      <c r="L4560" s="1">
        <v>2</v>
      </c>
      <c r="M4560" s="1">
        <v>2</v>
      </c>
      <c r="N4560" s="1" t="s">
        <v>14352</v>
      </c>
      <c r="O4560" s="1">
        <v>10000</v>
      </c>
      <c r="P4560" s="1">
        <v>1</v>
      </c>
      <c r="Q4560" s="1">
        <v>175</v>
      </c>
      <c r="R4560" s="1" t="str">
        <f>IFERROR(VLOOKUP(K4560,Proveedores!$A$2:$B$500,2,0),"Agregar")</f>
        <v xml:space="preserve">Corporacion Rio Lujan S.A. </v>
      </c>
      <c r="S4560" s="5">
        <f t="shared" si="71"/>
        <v>1750000</v>
      </c>
    </row>
    <row r="4561" spans="1:19" x14ac:dyDescent="0.2">
      <c r="A4561" s="7">
        <v>44280</v>
      </c>
      <c r="B4561" s="1" t="s">
        <v>15268</v>
      </c>
      <c r="C4561" s="1" t="s">
        <v>15269</v>
      </c>
      <c r="D4561" s="1" t="s">
        <v>1621</v>
      </c>
      <c r="E4561" s="1" t="s">
        <v>15270</v>
      </c>
      <c r="F4561" s="7">
        <v>44239</v>
      </c>
      <c r="G4561" s="1" t="s">
        <v>1445</v>
      </c>
      <c r="H4561" s="5">
        <v>3342010.32</v>
      </c>
      <c r="I4561" s="1">
        <v>326</v>
      </c>
      <c r="J4561" s="1" t="s">
        <v>1451</v>
      </c>
      <c r="K4561" s="1" t="s">
        <v>10960</v>
      </c>
      <c r="L4561" s="1">
        <v>26</v>
      </c>
      <c r="M4561" s="1" t="s">
        <v>10961</v>
      </c>
      <c r="N4561" s="1" t="s">
        <v>6082</v>
      </c>
      <c r="O4561" s="1">
        <v>150</v>
      </c>
      <c r="P4561" s="1" t="s">
        <v>1665</v>
      </c>
      <c r="Q4561" s="1">
        <v>22280.07</v>
      </c>
      <c r="R4561" s="1" t="str">
        <f>IFERROR(VLOOKUP(K4561,Proveedores!$A$2:$B$500,2,0),"Agregar")</f>
        <v>SANOFI - AVENTIS ARGENTINA S.A.</v>
      </c>
      <c r="S4561" s="5">
        <f t="shared" si="71"/>
        <v>3342010.5</v>
      </c>
    </row>
    <row r="4562" spans="1:19" x14ac:dyDescent="0.2">
      <c r="A4562" s="7">
        <v>44280</v>
      </c>
      <c r="B4562" s="1" t="s">
        <v>15271</v>
      </c>
      <c r="C4562" s="1" t="s">
        <v>15272</v>
      </c>
      <c r="D4562" s="1" t="s">
        <v>1621</v>
      </c>
      <c r="E4562" s="1" t="s">
        <v>15273</v>
      </c>
      <c r="F4562" s="7">
        <v>44278</v>
      </c>
      <c r="G4562" s="1" t="s">
        <v>1111</v>
      </c>
      <c r="H4562" s="5">
        <v>12877000</v>
      </c>
      <c r="I4562" s="1">
        <v>0</v>
      </c>
      <c r="J4562" s="1" t="s">
        <v>1114</v>
      </c>
      <c r="K4562" s="1" t="s">
        <v>53</v>
      </c>
      <c r="L4562" s="1">
        <v>4</v>
      </c>
      <c r="M4562" s="1" t="s">
        <v>14730</v>
      </c>
      <c r="N4562" s="1" t="s">
        <v>14731</v>
      </c>
      <c r="O4562" s="1">
        <v>32600</v>
      </c>
      <c r="P4562" s="1" t="s">
        <v>5042</v>
      </c>
      <c r="Q4562" s="1">
        <v>395</v>
      </c>
      <c r="R4562" s="1" t="str">
        <f>IFERROR(VLOOKUP(K4562,Proveedores!$A$2:$B$500,2,0),"Agregar")</f>
        <v>MILKAUT S.A.</v>
      </c>
      <c r="S4562" s="5">
        <f t="shared" si="71"/>
        <v>12877000</v>
      </c>
    </row>
    <row r="4563" spans="1:19" x14ac:dyDescent="0.2">
      <c r="A4563" s="7">
        <v>44280</v>
      </c>
      <c r="B4563" s="1" t="s">
        <v>15274</v>
      </c>
      <c r="C4563" s="1" t="s">
        <v>15275</v>
      </c>
      <c r="D4563" s="1" t="s">
        <v>1621</v>
      </c>
      <c r="E4563" s="1" t="s">
        <v>15276</v>
      </c>
      <c r="F4563" s="7">
        <v>44278</v>
      </c>
      <c r="G4563" s="1" t="s">
        <v>1111</v>
      </c>
      <c r="H4563" s="5">
        <v>23226000</v>
      </c>
      <c r="I4563" s="1">
        <v>0</v>
      </c>
      <c r="J4563" s="1" t="s">
        <v>1114</v>
      </c>
      <c r="K4563" s="1" t="s">
        <v>53</v>
      </c>
      <c r="L4563" s="1">
        <v>4</v>
      </c>
      <c r="M4563" s="1" t="s">
        <v>14730</v>
      </c>
      <c r="N4563" s="1" t="s">
        <v>14731</v>
      </c>
      <c r="O4563" s="1">
        <v>58800</v>
      </c>
      <c r="P4563" s="1" t="s">
        <v>5042</v>
      </c>
      <c r="Q4563" s="1">
        <v>395</v>
      </c>
      <c r="R4563" s="1" t="str">
        <f>IFERROR(VLOOKUP(K4563,Proveedores!$A$2:$B$500,2,0),"Agregar")</f>
        <v>MILKAUT S.A.</v>
      </c>
      <c r="S4563" s="5">
        <f t="shared" si="71"/>
        <v>23226000</v>
      </c>
    </row>
    <row r="4564" spans="1:19" x14ac:dyDescent="0.2">
      <c r="A4564" s="7">
        <v>44281.377534722225</v>
      </c>
      <c r="B4564" s="1" t="s">
        <v>15277</v>
      </c>
      <c r="C4564" s="1" t="s">
        <v>15278</v>
      </c>
      <c r="D4564" s="1" t="s">
        <v>1621</v>
      </c>
      <c r="E4564" s="1" t="s">
        <v>15279</v>
      </c>
      <c r="F4564" s="7">
        <v>44278</v>
      </c>
      <c r="G4564" s="1" t="s">
        <v>1111</v>
      </c>
      <c r="H4564" s="5">
        <v>38710000</v>
      </c>
      <c r="I4564" s="1">
        <v>0</v>
      </c>
      <c r="J4564" s="1" t="s">
        <v>1114</v>
      </c>
      <c r="K4564" s="1" t="s">
        <v>53</v>
      </c>
      <c r="L4564" s="1">
        <v>4</v>
      </c>
      <c r="M4564" s="1" t="s">
        <v>14730</v>
      </c>
      <c r="N4564" s="1" t="s">
        <v>14731</v>
      </c>
      <c r="O4564" s="1">
        <v>98000</v>
      </c>
      <c r="P4564" s="1" t="s">
        <v>5042</v>
      </c>
      <c r="Q4564" s="1">
        <v>395</v>
      </c>
      <c r="R4564" s="1" t="str">
        <f>IFERROR(VLOOKUP(K4564,Proveedores!$A$2:$B$500,2,0),"Agregar")</f>
        <v>MILKAUT S.A.</v>
      </c>
      <c r="S4564" s="5">
        <f t="shared" si="71"/>
        <v>38710000</v>
      </c>
    </row>
    <row r="4565" spans="1:19" x14ac:dyDescent="0.2">
      <c r="A4565" s="7">
        <v>44281.469629629632</v>
      </c>
      <c r="B4565" s="1" t="s">
        <v>15280</v>
      </c>
      <c r="C4565" s="1" t="s">
        <v>15281</v>
      </c>
      <c r="D4565" s="1" t="s">
        <v>1621</v>
      </c>
      <c r="E4565" s="1" t="s">
        <v>15282</v>
      </c>
      <c r="F4565" s="7">
        <v>44278</v>
      </c>
      <c r="G4565" s="1" t="s">
        <v>1111</v>
      </c>
      <c r="H4565" s="5">
        <v>22673000</v>
      </c>
      <c r="I4565" s="1">
        <v>0</v>
      </c>
      <c r="J4565" s="1" t="s">
        <v>1114</v>
      </c>
      <c r="K4565" s="1" t="s">
        <v>53</v>
      </c>
      <c r="L4565" s="1">
        <v>4</v>
      </c>
      <c r="M4565" s="1" t="s">
        <v>14730</v>
      </c>
      <c r="N4565" s="1" t="s">
        <v>14731</v>
      </c>
      <c r="O4565" s="1">
        <v>57400</v>
      </c>
      <c r="P4565" s="1" t="s">
        <v>5042</v>
      </c>
      <c r="Q4565" s="1">
        <v>395</v>
      </c>
      <c r="R4565" s="1" t="str">
        <f>IFERROR(VLOOKUP(K4565,Proveedores!$A$2:$B$500,2,0),"Agregar")</f>
        <v>MILKAUT S.A.</v>
      </c>
      <c r="S4565" s="5">
        <f t="shared" si="71"/>
        <v>22673000</v>
      </c>
    </row>
    <row r="4566" spans="1:19" x14ac:dyDescent="0.2">
      <c r="A4566" s="7">
        <v>44281.702951388892</v>
      </c>
      <c r="B4566" s="1" t="s">
        <v>15283</v>
      </c>
      <c r="C4566" s="1" t="s">
        <v>15284</v>
      </c>
      <c r="D4566" s="1" t="s">
        <v>1621</v>
      </c>
      <c r="E4566" s="1" t="s">
        <v>15285</v>
      </c>
      <c r="F4566" s="7">
        <v>44263</v>
      </c>
      <c r="G4566" s="1" t="s">
        <v>15134</v>
      </c>
      <c r="H4566" s="5">
        <v>170638488</v>
      </c>
      <c r="I4566" s="1">
        <v>409</v>
      </c>
      <c r="J4566" s="1" t="s">
        <v>13269</v>
      </c>
      <c r="K4566" s="1" t="s">
        <v>3119</v>
      </c>
      <c r="L4566" s="1">
        <v>1</v>
      </c>
      <c r="M4566" s="1">
        <v>500347</v>
      </c>
      <c r="N4566" s="1" t="s">
        <v>3650</v>
      </c>
      <c r="O4566" s="1">
        <v>116640</v>
      </c>
      <c r="P4566" s="1" t="s">
        <v>3121</v>
      </c>
      <c r="Q4566" s="1">
        <v>1462.96</v>
      </c>
      <c r="R4566" s="1" t="str">
        <f>IFERROR(VLOOKUP(K4566,Proveedores!$A$2:$B$500,2,0),"Agregar")</f>
        <v>PECC CONSORCIO DE COOPERACION</v>
      </c>
      <c r="S4566" s="5">
        <f t="shared" si="71"/>
        <v>170639654.40000001</v>
      </c>
    </row>
    <row r="4567" spans="1:19" x14ac:dyDescent="0.2">
      <c r="A4567" s="7">
        <v>44281.709849537037</v>
      </c>
      <c r="B4567" s="1" t="s">
        <v>15286</v>
      </c>
      <c r="C4567" s="1" t="s">
        <v>15287</v>
      </c>
      <c r="D4567" s="1" t="s">
        <v>1621</v>
      </c>
      <c r="E4567" s="1" t="s">
        <v>15288</v>
      </c>
      <c r="F4567" s="7">
        <v>44263</v>
      </c>
      <c r="G4567" s="1" t="s">
        <v>15134</v>
      </c>
      <c r="H4567" s="5">
        <v>155014182</v>
      </c>
      <c r="I4567" s="1">
        <v>409</v>
      </c>
      <c r="J4567" s="1" t="s">
        <v>13269</v>
      </c>
      <c r="K4567" s="1" t="s">
        <v>3119</v>
      </c>
      <c r="L4567" s="1">
        <v>1</v>
      </c>
      <c r="M4567" s="1">
        <v>500347</v>
      </c>
      <c r="N4567" s="1" t="s">
        <v>3650</v>
      </c>
      <c r="O4567" s="1">
        <v>105960</v>
      </c>
      <c r="P4567" s="1" t="s">
        <v>3121</v>
      </c>
      <c r="Q4567" s="1">
        <v>1462.96</v>
      </c>
      <c r="R4567" s="1" t="str">
        <f>IFERROR(VLOOKUP(K4567,Proveedores!$A$2:$B$500,2,0),"Agregar")</f>
        <v>PECC CONSORCIO DE COOPERACION</v>
      </c>
      <c r="S4567" s="5">
        <f t="shared" si="71"/>
        <v>155015241.59999999</v>
      </c>
    </row>
    <row r="4568" spans="1:19" x14ac:dyDescent="0.2">
      <c r="A4568" s="7">
        <v>44281.714085648149</v>
      </c>
      <c r="B4568" s="1" t="s">
        <v>15289</v>
      </c>
      <c r="C4568" s="1" t="s">
        <v>15290</v>
      </c>
      <c r="D4568" s="1" t="s">
        <v>1713</v>
      </c>
      <c r="E4568" s="1">
        <v>200000325</v>
      </c>
      <c r="F4568" s="7">
        <v>44281</v>
      </c>
      <c r="G4568" s="1" t="s">
        <v>1435</v>
      </c>
      <c r="H4568" s="5">
        <v>2494464</v>
      </c>
      <c r="I4568" s="1">
        <v>325</v>
      </c>
      <c r="J4568" s="1" t="s">
        <v>1440</v>
      </c>
      <c r="K4568" s="1" t="s">
        <v>1441</v>
      </c>
      <c r="L4568" s="1">
        <v>8</v>
      </c>
      <c r="M4568" s="1" t="s">
        <v>3415</v>
      </c>
      <c r="N4568" s="1" t="s">
        <v>14831</v>
      </c>
      <c r="O4568" s="1" t="s">
        <v>3415</v>
      </c>
      <c r="P4568" s="1" t="s">
        <v>3415</v>
      </c>
      <c r="Q4568" s="1" t="s">
        <v>3415</v>
      </c>
      <c r="R4568" s="1" t="str">
        <f>IFERROR(VLOOKUP(K4568,Proveedores!$A$2:$B$500,2,0),"Agregar")</f>
        <v>LECTUS S.A.</v>
      </c>
      <c r="S4568" s="5" t="e">
        <f t="shared" si="71"/>
        <v>#VALUE!</v>
      </c>
    </row>
    <row r="4569" spans="1:19" x14ac:dyDescent="0.2">
      <c r="A4569" s="7">
        <v>44281.96197916667</v>
      </c>
      <c r="B4569" s="1" t="s">
        <v>15291</v>
      </c>
      <c r="C4569" s="1" t="s">
        <v>15292</v>
      </c>
      <c r="D4569" s="1" t="s">
        <v>1621</v>
      </c>
      <c r="E4569" s="1" t="s">
        <v>15293</v>
      </c>
      <c r="F4569" s="7">
        <v>44272</v>
      </c>
      <c r="G4569" s="1" t="s">
        <v>1159</v>
      </c>
      <c r="H4569" s="5">
        <v>92575100.640000001</v>
      </c>
      <c r="I4569" s="1">
        <v>0</v>
      </c>
      <c r="J4569" s="1" t="s">
        <v>1160</v>
      </c>
      <c r="K4569" s="1" t="s">
        <v>4384</v>
      </c>
      <c r="L4569" s="1">
        <v>1</v>
      </c>
      <c r="M4569" s="1" t="s">
        <v>14628</v>
      </c>
      <c r="N4569" s="1" t="s">
        <v>14119</v>
      </c>
      <c r="O4569" s="1">
        <v>103422</v>
      </c>
      <c r="P4569" s="1" t="s">
        <v>2010</v>
      </c>
      <c r="Q4569" s="1">
        <v>96.48</v>
      </c>
      <c r="R4569" s="1" t="str">
        <f>IFERROR(VLOOKUP(K4569,Proveedores!$A$2:$B$500,2,0),"Agregar")</f>
        <v>BIODIAGNOSTICO S.A.</v>
      </c>
      <c r="S4569" s="5">
        <f t="shared" si="71"/>
        <v>9978154.5600000005</v>
      </c>
    </row>
    <row r="4570" spans="1:19" x14ac:dyDescent="0.2">
      <c r="A4570" s="7">
        <v>44284.376643518517</v>
      </c>
      <c r="B4570" s="1" t="s">
        <v>15294</v>
      </c>
      <c r="C4570" s="1" t="s">
        <v>15295</v>
      </c>
      <c r="D4570" s="1" t="s">
        <v>1621</v>
      </c>
      <c r="E4570" s="1" t="s">
        <v>15296</v>
      </c>
      <c r="F4570" s="7">
        <v>44281</v>
      </c>
      <c r="G4570" s="1" t="s">
        <v>1433</v>
      </c>
      <c r="H4570" s="5">
        <v>6611756</v>
      </c>
      <c r="I4570" s="1">
        <v>421</v>
      </c>
      <c r="J4570" s="1" t="s">
        <v>1434</v>
      </c>
      <c r="K4570" s="1" t="s">
        <v>1392</v>
      </c>
      <c r="L4570" s="1">
        <v>1</v>
      </c>
      <c r="M4570" s="1" t="s">
        <v>14347</v>
      </c>
      <c r="N4570" s="1" t="s">
        <v>14348</v>
      </c>
      <c r="O4570" s="1">
        <v>2264300</v>
      </c>
      <c r="P4570" s="1">
        <v>1</v>
      </c>
      <c r="Q4570" s="1">
        <v>2.92</v>
      </c>
      <c r="R4570" s="1" t="str">
        <f>IFERROR(VLOOKUP(K4570,Proveedores!$A$2:$B$500,2,0),"Agregar")</f>
        <v>PROPATO HNOS S.A.I.C.</v>
      </c>
      <c r="S4570" s="5">
        <f t="shared" si="71"/>
        <v>6611756</v>
      </c>
    </row>
    <row r="4571" spans="1:19" x14ac:dyDescent="0.2">
      <c r="A4571" s="7">
        <v>44284.395925925928</v>
      </c>
      <c r="B4571" s="1" t="s">
        <v>15297</v>
      </c>
      <c r="C4571" s="1" t="s">
        <v>15298</v>
      </c>
      <c r="D4571" s="1" t="s">
        <v>1621</v>
      </c>
      <c r="E4571" s="1">
        <v>200004567</v>
      </c>
      <c r="F4571" s="7">
        <v>44284</v>
      </c>
      <c r="G4571" s="1" t="s">
        <v>1435</v>
      </c>
      <c r="H4571" s="5">
        <v>2240</v>
      </c>
      <c r="I4571" s="1">
        <v>4567</v>
      </c>
      <c r="J4571" s="1" t="s">
        <v>1440</v>
      </c>
      <c r="K4571" s="1" t="s">
        <v>1441</v>
      </c>
      <c r="L4571" s="1">
        <v>8</v>
      </c>
      <c r="M4571" s="1" t="s">
        <v>3415</v>
      </c>
      <c r="N4571" s="1" t="s">
        <v>14794</v>
      </c>
      <c r="O4571" s="1">
        <v>2</v>
      </c>
      <c r="P4571" s="1" t="s">
        <v>1892</v>
      </c>
      <c r="Q4571" s="1">
        <v>1120</v>
      </c>
      <c r="R4571" s="1" t="str">
        <f>IFERROR(VLOOKUP(K4571,Proveedores!$A$2:$B$500,2,0),"Agregar")</f>
        <v>LECTUS S.A.</v>
      </c>
      <c r="S4571" s="5">
        <f t="shared" si="71"/>
        <v>2240</v>
      </c>
    </row>
    <row r="4572" spans="1:19" x14ac:dyDescent="0.2">
      <c r="A4572" s="7">
        <v>44284.470312500001</v>
      </c>
      <c r="B4572" s="1" t="s">
        <v>15299</v>
      </c>
      <c r="C4572" s="1" t="s">
        <v>15300</v>
      </c>
      <c r="D4572" s="1" t="s">
        <v>1621</v>
      </c>
      <c r="E4572" s="1">
        <v>114</v>
      </c>
      <c r="F4572" s="7">
        <v>44270</v>
      </c>
      <c r="G4572" s="1" t="s">
        <v>15301</v>
      </c>
      <c r="H4572" s="5">
        <v>3040000</v>
      </c>
      <c r="I4572" s="1">
        <v>440</v>
      </c>
      <c r="J4572" s="1" t="s">
        <v>1561</v>
      </c>
      <c r="K4572" s="1" t="s">
        <v>15058</v>
      </c>
      <c r="L4572" s="1" t="s">
        <v>15302</v>
      </c>
      <c r="M4572" s="1" t="s">
        <v>15060</v>
      </c>
      <c r="N4572" s="1" t="s">
        <v>15303</v>
      </c>
      <c r="O4572" s="1">
        <v>2000000</v>
      </c>
      <c r="P4572" s="1" t="s">
        <v>1861</v>
      </c>
      <c r="Q4572" s="1">
        <v>1.52</v>
      </c>
      <c r="R4572" s="1" t="str">
        <f>IFERROR(VLOOKUP(K4572,Proveedores!$A$2:$B$500,2,0),"Agregar")</f>
        <v>javier perez romero</v>
      </c>
      <c r="S4572" s="5">
        <f t="shared" si="71"/>
        <v>3040000</v>
      </c>
    </row>
    <row r="4573" spans="1:19" x14ac:dyDescent="0.2">
      <c r="A4573" s="7">
        <v>44284.477824074071</v>
      </c>
      <c r="B4573" s="1" t="s">
        <v>15304</v>
      </c>
      <c r="C4573" s="1" t="s">
        <v>15305</v>
      </c>
      <c r="D4573" s="1" t="s">
        <v>1621</v>
      </c>
      <c r="E4573" s="1">
        <v>115</v>
      </c>
      <c r="F4573" s="7">
        <v>44272</v>
      </c>
      <c r="G4573" s="1" t="s">
        <v>15306</v>
      </c>
      <c r="H4573" s="5">
        <v>3040000</v>
      </c>
      <c r="I4573" s="1">
        <v>440</v>
      </c>
      <c r="J4573" s="1" t="s">
        <v>1561</v>
      </c>
      <c r="K4573" s="1" t="s">
        <v>15058</v>
      </c>
      <c r="L4573" s="1" t="s">
        <v>15307</v>
      </c>
      <c r="M4573" s="1" t="s">
        <v>15060</v>
      </c>
      <c r="N4573" s="1" t="s">
        <v>15308</v>
      </c>
      <c r="O4573" s="1">
        <v>2000000</v>
      </c>
      <c r="P4573" s="1" t="s">
        <v>1861</v>
      </c>
      <c r="Q4573" s="1">
        <v>1.52</v>
      </c>
      <c r="R4573" s="1" t="str">
        <f>IFERROR(VLOOKUP(K4573,Proveedores!$A$2:$B$500,2,0),"Agregar")</f>
        <v>javier perez romero</v>
      </c>
      <c r="S4573" s="5">
        <f t="shared" si="71"/>
        <v>3040000</v>
      </c>
    </row>
    <row r="4574" spans="1:19" x14ac:dyDescent="0.2">
      <c r="A4574" s="7">
        <v>44284.505497685182</v>
      </c>
      <c r="B4574" s="1" t="s">
        <v>15309</v>
      </c>
      <c r="C4574" s="1" t="s">
        <v>15310</v>
      </c>
      <c r="D4574" s="1" t="s">
        <v>1621</v>
      </c>
      <c r="E4574" s="1" t="s">
        <v>15311</v>
      </c>
      <c r="F4574" s="7">
        <v>44271</v>
      </c>
      <c r="G4574" s="1" t="s">
        <v>14333</v>
      </c>
      <c r="H4574" s="5">
        <v>9640977.5</v>
      </c>
      <c r="I4574" s="1">
        <v>0</v>
      </c>
      <c r="J4574" s="1">
        <v>1</v>
      </c>
      <c r="K4574" s="1" t="s">
        <v>3255</v>
      </c>
      <c r="L4574" s="1">
        <v>1</v>
      </c>
      <c r="M4574" s="1">
        <v>0</v>
      </c>
      <c r="N4574" s="1" t="s">
        <v>14334</v>
      </c>
      <c r="O4574" s="1">
        <v>2500</v>
      </c>
      <c r="P4574" s="1" t="s">
        <v>14335</v>
      </c>
      <c r="Q4574" s="1">
        <v>3856.39</v>
      </c>
      <c r="R4574" s="1" t="str">
        <f>IFERROR(VLOOKUP(K4574,Proveedores!$A$2:$B$500,2,0),"Agregar")</f>
        <v>LABORATORIO ELEA PHOENIX S.A.</v>
      </c>
      <c r="S4574" s="5">
        <f t="shared" si="71"/>
        <v>9640975</v>
      </c>
    </row>
    <row r="4575" spans="1:19" x14ac:dyDescent="0.2">
      <c r="A4575" s="7">
        <v>44284.507638888892</v>
      </c>
      <c r="B4575" s="1" t="s">
        <v>15312</v>
      </c>
      <c r="C4575" s="1" t="s">
        <v>15313</v>
      </c>
      <c r="D4575" s="1" t="s">
        <v>1621</v>
      </c>
      <c r="E4575" s="1" t="s">
        <v>15314</v>
      </c>
      <c r="F4575" s="7">
        <v>44277</v>
      </c>
      <c r="G4575" s="1" t="s">
        <v>14333</v>
      </c>
      <c r="H4575" s="5">
        <v>309527.67999999999</v>
      </c>
      <c r="I4575" s="1">
        <v>0</v>
      </c>
      <c r="J4575" s="1">
        <v>1</v>
      </c>
      <c r="K4575" s="1" t="s">
        <v>3255</v>
      </c>
      <c r="L4575" s="1">
        <v>3</v>
      </c>
      <c r="M4575" s="1">
        <v>0</v>
      </c>
      <c r="N4575" s="1" t="s">
        <v>15315</v>
      </c>
      <c r="O4575" s="1">
        <v>400</v>
      </c>
      <c r="P4575" s="1" t="s">
        <v>14335</v>
      </c>
      <c r="Q4575" s="1">
        <v>773.82</v>
      </c>
      <c r="R4575" s="1" t="str">
        <f>IFERROR(VLOOKUP(K4575,Proveedores!$A$2:$B$500,2,0),"Agregar")</f>
        <v>LABORATORIO ELEA PHOENIX S.A.</v>
      </c>
      <c r="S4575" s="5">
        <f t="shared" si="71"/>
        <v>309528</v>
      </c>
    </row>
    <row r="4576" spans="1:19" x14ac:dyDescent="0.2">
      <c r="A4576" s="7">
        <v>44284.646689814814</v>
      </c>
      <c r="B4576" s="1" t="s">
        <v>15316</v>
      </c>
      <c r="C4576" s="1" t="s">
        <v>15317</v>
      </c>
      <c r="D4576" s="1" t="s">
        <v>1621</v>
      </c>
      <c r="E4576" s="1" t="s">
        <v>15318</v>
      </c>
      <c r="F4576" s="7">
        <v>44271</v>
      </c>
      <c r="G4576" s="1" t="s">
        <v>601</v>
      </c>
      <c r="H4576" s="5">
        <v>206691.11</v>
      </c>
      <c r="I4576" s="1" t="s">
        <v>15319</v>
      </c>
      <c r="J4576" s="1" t="s">
        <v>602</v>
      </c>
      <c r="K4576" s="1" t="s">
        <v>12282</v>
      </c>
      <c r="L4576" s="1">
        <v>1</v>
      </c>
      <c r="M4576" s="1">
        <v>401200</v>
      </c>
      <c r="N4576" s="1" t="s">
        <v>12283</v>
      </c>
      <c r="O4576" s="1">
        <v>2938.27</v>
      </c>
      <c r="P4576" s="1" t="s">
        <v>12284</v>
      </c>
      <c r="Q4576" s="1">
        <v>57.587026000000002</v>
      </c>
      <c r="R4576" s="1" t="str">
        <f>IFERROR(VLOOKUP(K4576,Proveedores!$A$2:$B$500,2,0),"Agregar")</f>
        <v>YPF S.A.</v>
      </c>
      <c r="S4576" s="5">
        <f t="shared" si="71"/>
        <v>169206.23088501999</v>
      </c>
    </row>
    <row r="4577" spans="1:19" x14ac:dyDescent="0.2">
      <c r="A4577" s="7">
        <v>44285.465173611112</v>
      </c>
      <c r="B4577" s="1" t="s">
        <v>15320</v>
      </c>
      <c r="C4577" s="1" t="s">
        <v>15321</v>
      </c>
      <c r="D4577" s="1" t="s">
        <v>1621</v>
      </c>
      <c r="E4577" s="1" t="s">
        <v>15322</v>
      </c>
      <c r="F4577" s="7">
        <v>44285</v>
      </c>
      <c r="G4577" s="1" t="s">
        <v>1286</v>
      </c>
      <c r="H4577" s="5">
        <v>11723530</v>
      </c>
      <c r="I4577" s="1">
        <v>423</v>
      </c>
      <c r="J4577" s="1" t="s">
        <v>1289</v>
      </c>
      <c r="K4577" s="1" t="s">
        <v>12705</v>
      </c>
      <c r="L4577" s="1">
        <v>2</v>
      </c>
      <c r="M4577" s="1" t="s">
        <v>1647</v>
      </c>
      <c r="N4577" s="1" t="s">
        <v>11230</v>
      </c>
      <c r="O4577" s="1">
        <v>138740</v>
      </c>
      <c r="P4577" s="1" t="s">
        <v>11231</v>
      </c>
      <c r="Q4577" s="1">
        <v>84.5</v>
      </c>
      <c r="R4577" s="1" t="str">
        <f>IFERROR(VLOOKUP(K4577,Proveedores!$A$2:$B$500,2,0),"Agregar")</f>
        <v>DROGUERIA DEL SUD S.A.</v>
      </c>
      <c r="S4577" s="5">
        <f t="shared" si="71"/>
        <v>11723530</v>
      </c>
    </row>
    <row r="4578" spans="1:19" x14ac:dyDescent="0.2">
      <c r="A4578" s="7">
        <v>44285.605057870373</v>
      </c>
      <c r="B4578" s="1" t="s">
        <v>15323</v>
      </c>
      <c r="C4578" s="1" t="s">
        <v>15324</v>
      </c>
      <c r="D4578" s="1" t="s">
        <v>1621</v>
      </c>
      <c r="E4578" s="1" t="s">
        <v>15325</v>
      </c>
      <c r="F4578" s="7">
        <v>44285</v>
      </c>
      <c r="G4578" s="1" t="s">
        <v>6997</v>
      </c>
      <c r="H4578" s="5">
        <v>4589157.91</v>
      </c>
      <c r="I4578" s="1" t="s">
        <v>6997</v>
      </c>
      <c r="J4578" s="1" t="s">
        <v>6997</v>
      </c>
      <c r="K4578" s="1" t="s">
        <v>7245</v>
      </c>
      <c r="L4578" s="1">
        <v>1</v>
      </c>
      <c r="M4578" s="1">
        <v>1</v>
      </c>
      <c r="N4578" s="1" t="s">
        <v>15326</v>
      </c>
      <c r="O4578" s="1" t="s">
        <v>14875</v>
      </c>
      <c r="P4578" s="1" t="s">
        <v>5904</v>
      </c>
      <c r="Q4578" s="1">
        <v>1983443.61</v>
      </c>
      <c r="R4578" s="1" t="str">
        <f>IFERROR(VLOOKUP(K4578,Proveedores!$A$2:$B$500,2,0),"Agregar")</f>
        <v>FEDERACION DE CIRCULOS CATOLICOS DE OBREROS</v>
      </c>
      <c r="S4578" s="5" t="e">
        <f t="shared" si="71"/>
        <v>#VALUE!</v>
      </c>
    </row>
    <row r="4579" spans="1:19" x14ac:dyDescent="0.2">
      <c r="A4579" s="7">
        <v>44285.605057870373</v>
      </c>
      <c r="B4579" s="1" t="s">
        <v>15323</v>
      </c>
      <c r="C4579" s="1" t="s">
        <v>15324</v>
      </c>
      <c r="D4579" s="1" t="s">
        <v>1621</v>
      </c>
      <c r="E4579" s="1" t="s">
        <v>15325</v>
      </c>
      <c r="F4579" s="7">
        <v>44285</v>
      </c>
      <c r="G4579" s="1" t="s">
        <v>6997</v>
      </c>
      <c r="H4579" s="5">
        <v>4589157.91</v>
      </c>
      <c r="I4579" s="1" t="s">
        <v>6997</v>
      </c>
      <c r="J4579" s="1" t="s">
        <v>6997</v>
      </c>
      <c r="K4579" s="1" t="s">
        <v>7245</v>
      </c>
      <c r="L4579" s="1">
        <v>1</v>
      </c>
      <c r="M4579" s="1">
        <v>2</v>
      </c>
      <c r="N4579" s="1" t="s">
        <v>14876</v>
      </c>
      <c r="O4579" s="1">
        <v>1</v>
      </c>
      <c r="P4579" s="1" t="s">
        <v>5904</v>
      </c>
      <c r="Q4579" s="1">
        <v>2605714.2000000002</v>
      </c>
      <c r="R4579" s="1" t="str">
        <f>IFERROR(VLOOKUP(K4579,Proveedores!$A$2:$B$500,2,0),"Agregar")</f>
        <v>FEDERACION DE CIRCULOS CATOLICOS DE OBREROS</v>
      </c>
      <c r="S4579" s="5">
        <f t="shared" si="71"/>
        <v>2605714.2000000002</v>
      </c>
    </row>
    <row r="4580" spans="1:19" x14ac:dyDescent="0.2">
      <c r="A4580" s="7">
        <v>44285.688263888886</v>
      </c>
      <c r="B4580" s="1" t="s">
        <v>15327</v>
      </c>
      <c r="C4580" s="1" t="s">
        <v>15328</v>
      </c>
      <c r="D4580" s="1" t="s">
        <v>1621</v>
      </c>
      <c r="E4580" s="1" t="s">
        <v>15329</v>
      </c>
      <c r="F4580" s="7">
        <v>44285</v>
      </c>
      <c r="G4580" s="1" t="s">
        <v>6997</v>
      </c>
      <c r="H4580" s="5">
        <v>2898303.14</v>
      </c>
      <c r="I4580" s="1" t="s">
        <v>6997</v>
      </c>
      <c r="J4580" s="1" t="s">
        <v>6997</v>
      </c>
      <c r="K4580" s="1" t="s">
        <v>7245</v>
      </c>
      <c r="L4580" s="1">
        <v>1</v>
      </c>
      <c r="M4580" s="1">
        <v>1</v>
      </c>
      <c r="N4580" s="1" t="s">
        <v>15330</v>
      </c>
      <c r="O4580" s="1">
        <v>1</v>
      </c>
      <c r="P4580" s="1" t="s">
        <v>5904</v>
      </c>
      <c r="Q4580" s="1">
        <v>2198144.27</v>
      </c>
      <c r="R4580" s="1" t="str">
        <f>IFERROR(VLOOKUP(K4580,Proveedores!$A$2:$B$500,2,0),"Agregar")</f>
        <v>FEDERACION DE CIRCULOS CATOLICOS DE OBREROS</v>
      </c>
      <c r="S4580" s="5">
        <f t="shared" si="71"/>
        <v>2198144.27</v>
      </c>
    </row>
    <row r="4581" spans="1:19" x14ac:dyDescent="0.2">
      <c r="A4581" s="7">
        <v>44285.688263888886</v>
      </c>
      <c r="B4581" s="1" t="s">
        <v>15327</v>
      </c>
      <c r="C4581" s="1" t="s">
        <v>15328</v>
      </c>
      <c r="D4581" s="1" t="s">
        <v>1621</v>
      </c>
      <c r="E4581" s="1" t="s">
        <v>15329</v>
      </c>
      <c r="F4581" s="7">
        <v>44285</v>
      </c>
      <c r="G4581" s="1" t="s">
        <v>6997</v>
      </c>
      <c r="H4581" s="5">
        <v>2898303.14</v>
      </c>
      <c r="I4581" s="1" t="s">
        <v>6997</v>
      </c>
      <c r="J4581" s="1" t="s">
        <v>6997</v>
      </c>
      <c r="K4581" s="1" t="s">
        <v>7245</v>
      </c>
      <c r="L4581" s="1">
        <v>2</v>
      </c>
      <c r="M4581" s="1">
        <v>2</v>
      </c>
      <c r="N4581" s="1" t="s">
        <v>15331</v>
      </c>
      <c r="O4581" s="1">
        <v>1</v>
      </c>
      <c r="P4581" s="1" t="s">
        <v>5904</v>
      </c>
      <c r="Q4581" s="1">
        <v>700158.87</v>
      </c>
      <c r="R4581" s="1" t="str">
        <f>IFERROR(VLOOKUP(K4581,Proveedores!$A$2:$B$500,2,0),"Agregar")</f>
        <v>FEDERACION DE CIRCULOS CATOLICOS DE OBREROS</v>
      </c>
      <c r="S4581" s="5">
        <f t="shared" si="71"/>
        <v>700158.87</v>
      </c>
    </row>
    <row r="4582" spans="1:19" x14ac:dyDescent="0.2">
      <c r="A4582" s="7">
        <v>44285.6953125</v>
      </c>
      <c r="B4582" s="1" t="s">
        <v>15332</v>
      </c>
      <c r="C4582" s="1" t="s">
        <v>15333</v>
      </c>
      <c r="D4582" s="1" t="s">
        <v>1621</v>
      </c>
      <c r="E4582" s="1" t="s">
        <v>15334</v>
      </c>
      <c r="F4582" s="7">
        <v>44285</v>
      </c>
      <c r="G4582" s="1" t="s">
        <v>6997</v>
      </c>
      <c r="H4582" s="5">
        <v>3021102.23</v>
      </c>
      <c r="I4582" s="1" t="s">
        <v>6997</v>
      </c>
      <c r="J4582" s="1" t="s">
        <v>6997</v>
      </c>
      <c r="K4582" s="1" t="s">
        <v>7245</v>
      </c>
      <c r="L4582" s="1">
        <v>1</v>
      </c>
      <c r="M4582" s="1">
        <v>1</v>
      </c>
      <c r="N4582" s="1" t="s">
        <v>15335</v>
      </c>
      <c r="O4582" s="1">
        <v>1</v>
      </c>
      <c r="P4582" s="1" t="s">
        <v>5904</v>
      </c>
      <c r="Q4582" s="1">
        <v>3021102.23</v>
      </c>
      <c r="R4582" s="1" t="str">
        <f>IFERROR(VLOOKUP(K4582,Proveedores!$A$2:$B$500,2,0),"Agregar")</f>
        <v>FEDERACION DE CIRCULOS CATOLICOS DE OBREROS</v>
      </c>
      <c r="S4582" s="5">
        <f t="shared" si="71"/>
        <v>3021102.23</v>
      </c>
    </row>
    <row r="4583" spans="1:19" x14ac:dyDescent="0.2">
      <c r="A4583" s="7">
        <v>44285.708784722221</v>
      </c>
      <c r="B4583" s="1" t="s">
        <v>15336</v>
      </c>
      <c r="C4583" s="1" t="s">
        <v>15337</v>
      </c>
      <c r="D4583" s="1" t="s">
        <v>1621</v>
      </c>
      <c r="E4583" s="1" t="s">
        <v>15338</v>
      </c>
      <c r="F4583" s="7">
        <v>44278</v>
      </c>
      <c r="G4583" s="1" t="s">
        <v>566</v>
      </c>
      <c r="H4583" s="5">
        <v>104280.46</v>
      </c>
      <c r="I4583" s="1">
        <v>309</v>
      </c>
      <c r="J4583" s="1" t="s">
        <v>15339</v>
      </c>
      <c r="K4583" s="1" t="s">
        <v>9196</v>
      </c>
      <c r="L4583" s="1">
        <v>1</v>
      </c>
      <c r="M4583" s="1" t="s">
        <v>9198</v>
      </c>
      <c r="N4583" s="1" t="s">
        <v>9199</v>
      </c>
      <c r="O4583" s="1">
        <v>12000</v>
      </c>
      <c r="P4583" s="1" t="s">
        <v>2073</v>
      </c>
      <c r="Q4583" s="1">
        <v>4.3499999999999996</v>
      </c>
      <c r="R4583" s="1" t="str">
        <f>IFERROR(VLOOKUP(K4583,Proveedores!$A$2:$B$500,2,0),"Agregar")</f>
        <v>ORIEN S.A.</v>
      </c>
      <c r="S4583" s="5">
        <f t="shared" si="71"/>
        <v>52199.999999999993</v>
      </c>
    </row>
    <row r="4584" spans="1:19" x14ac:dyDescent="0.2">
      <c r="A4584" s="7">
        <v>44285.708784722221</v>
      </c>
      <c r="B4584" s="1" t="s">
        <v>15336</v>
      </c>
      <c r="C4584" s="1" t="s">
        <v>15337</v>
      </c>
      <c r="D4584" s="1" t="s">
        <v>1621</v>
      </c>
      <c r="E4584" s="1" t="s">
        <v>15338</v>
      </c>
      <c r="F4584" s="7">
        <v>44278</v>
      </c>
      <c r="G4584" s="1" t="s">
        <v>566</v>
      </c>
      <c r="H4584" s="5">
        <v>104280.46</v>
      </c>
      <c r="I4584" s="1">
        <v>309</v>
      </c>
      <c r="J4584" s="1" t="s">
        <v>15339</v>
      </c>
      <c r="K4584" s="1" t="s">
        <v>9196</v>
      </c>
      <c r="L4584" s="1">
        <v>2</v>
      </c>
      <c r="M4584" s="1" t="s">
        <v>9218</v>
      </c>
      <c r="N4584" s="1" t="s">
        <v>9219</v>
      </c>
      <c r="O4584" s="1">
        <v>6000</v>
      </c>
      <c r="P4584" s="1" t="s">
        <v>2073</v>
      </c>
      <c r="Q4584" s="1">
        <v>8.68</v>
      </c>
      <c r="R4584" s="1" t="str">
        <f>IFERROR(VLOOKUP(K4584,Proveedores!$A$2:$B$500,2,0),"Agregar")</f>
        <v>ORIEN S.A.</v>
      </c>
      <c r="S4584" s="5">
        <f t="shared" si="71"/>
        <v>52080</v>
      </c>
    </row>
    <row r="4585" spans="1:19" x14ac:dyDescent="0.2">
      <c r="A4585" s="7">
        <v>44285.734270833331</v>
      </c>
      <c r="B4585" s="1" t="s">
        <v>15340</v>
      </c>
      <c r="C4585" s="1" t="s">
        <v>15341</v>
      </c>
      <c r="D4585" s="1" t="s">
        <v>1621</v>
      </c>
      <c r="E4585" s="1" t="s">
        <v>15342</v>
      </c>
      <c r="F4585" s="7">
        <v>44278</v>
      </c>
      <c r="G4585" s="1" t="s">
        <v>566</v>
      </c>
      <c r="H4585" s="5">
        <v>469440.31</v>
      </c>
      <c r="I4585" s="1">
        <v>307</v>
      </c>
      <c r="J4585" s="1" t="s">
        <v>15339</v>
      </c>
      <c r="K4585" s="1" t="s">
        <v>9196</v>
      </c>
      <c r="L4585" s="1">
        <v>1</v>
      </c>
      <c r="M4585" s="1" t="s">
        <v>9162</v>
      </c>
      <c r="N4585" s="1" t="s">
        <v>9197</v>
      </c>
      <c r="O4585" s="1">
        <v>72000</v>
      </c>
      <c r="P4585" s="1" t="s">
        <v>2073</v>
      </c>
      <c r="Q4585" s="1">
        <v>4.3499999999999996</v>
      </c>
      <c r="R4585" s="1" t="str">
        <f>IFERROR(VLOOKUP(K4585,Proveedores!$A$2:$B$500,2,0),"Agregar")</f>
        <v>ORIEN S.A.</v>
      </c>
      <c r="S4585" s="5">
        <f t="shared" si="71"/>
        <v>313200</v>
      </c>
    </row>
    <row r="4586" spans="1:19" x14ac:dyDescent="0.2">
      <c r="A4586" s="7">
        <v>44285.734270833331</v>
      </c>
      <c r="B4586" s="1" t="s">
        <v>15340</v>
      </c>
      <c r="C4586" s="1" t="s">
        <v>15341</v>
      </c>
      <c r="D4586" s="1" t="s">
        <v>1621</v>
      </c>
      <c r="E4586" s="1" t="s">
        <v>15342</v>
      </c>
      <c r="F4586" s="7">
        <v>44278</v>
      </c>
      <c r="G4586" s="1" t="s">
        <v>566</v>
      </c>
      <c r="H4586" s="5">
        <v>469440.31</v>
      </c>
      <c r="I4586" s="1">
        <v>307</v>
      </c>
      <c r="J4586" s="1" t="s">
        <v>15339</v>
      </c>
      <c r="K4586" s="1" t="s">
        <v>9196</v>
      </c>
      <c r="L4586" s="1">
        <v>2</v>
      </c>
      <c r="M4586" s="1" t="s">
        <v>9164</v>
      </c>
      <c r="N4586" s="1" t="s">
        <v>9165</v>
      </c>
      <c r="O4586" s="1">
        <v>12000</v>
      </c>
      <c r="P4586" s="1" t="s">
        <v>2073</v>
      </c>
      <c r="Q4586" s="1">
        <v>8.68</v>
      </c>
      <c r="R4586" s="1" t="str">
        <f>IFERROR(VLOOKUP(K4586,Proveedores!$A$2:$B$500,2,0),"Agregar")</f>
        <v>ORIEN S.A.</v>
      </c>
      <c r="S4586" s="5">
        <f t="shared" si="71"/>
        <v>104160</v>
      </c>
    </row>
    <row r="4587" spans="1:19" x14ac:dyDescent="0.2">
      <c r="A4587" s="7">
        <v>44285.734270833331</v>
      </c>
      <c r="B4587" s="1" t="s">
        <v>15340</v>
      </c>
      <c r="C4587" s="1" t="s">
        <v>15341</v>
      </c>
      <c r="D4587" s="1" t="s">
        <v>1621</v>
      </c>
      <c r="E4587" s="1" t="s">
        <v>15342</v>
      </c>
      <c r="F4587" s="7">
        <v>44278</v>
      </c>
      <c r="G4587" s="1" t="s">
        <v>566</v>
      </c>
      <c r="H4587" s="5">
        <v>469440.31</v>
      </c>
      <c r="I4587" s="1">
        <v>307</v>
      </c>
      <c r="J4587" s="1" t="s">
        <v>15339</v>
      </c>
      <c r="K4587" s="1" t="s">
        <v>9196</v>
      </c>
      <c r="L4587" s="1">
        <v>3</v>
      </c>
      <c r="M4587" s="1" t="s">
        <v>9218</v>
      </c>
      <c r="N4587" s="1" t="s">
        <v>13848</v>
      </c>
      <c r="O4587" s="1">
        <v>6000</v>
      </c>
      <c r="P4587" s="1" t="s">
        <v>2073</v>
      </c>
      <c r="Q4587" s="1">
        <v>8.68</v>
      </c>
      <c r="R4587" s="1" t="str">
        <f>IFERROR(VLOOKUP(K4587,Proveedores!$A$2:$B$500,2,0),"Agregar")</f>
        <v>ORIEN S.A.</v>
      </c>
      <c r="S4587" s="5">
        <f t="shared" si="71"/>
        <v>52080</v>
      </c>
    </row>
    <row r="4588" spans="1:19" x14ac:dyDescent="0.2">
      <c r="A4588" s="7">
        <v>44285.741168981483</v>
      </c>
      <c r="B4588" s="1" t="s">
        <v>15343</v>
      </c>
      <c r="C4588" s="1" t="s">
        <v>15344</v>
      </c>
      <c r="D4588" s="1" t="s">
        <v>1621</v>
      </c>
      <c r="E4588" s="1" t="s">
        <v>15345</v>
      </c>
      <c r="F4588" s="7">
        <v>44278</v>
      </c>
      <c r="G4588" s="1" t="s">
        <v>566</v>
      </c>
      <c r="H4588" s="5">
        <v>5960860.6900000004</v>
      </c>
      <c r="I4588" s="1" t="s">
        <v>15346</v>
      </c>
      <c r="J4588" s="1" t="s">
        <v>15339</v>
      </c>
      <c r="K4588" s="1" t="s">
        <v>9196</v>
      </c>
      <c r="L4588" s="1">
        <v>1</v>
      </c>
      <c r="M4588" s="1" t="s">
        <v>9162</v>
      </c>
      <c r="N4588" s="1" t="s">
        <v>9197</v>
      </c>
      <c r="O4588" s="1">
        <v>87000</v>
      </c>
      <c r="P4588" s="1" t="s">
        <v>2073</v>
      </c>
      <c r="Q4588" s="1">
        <v>4.3499999999999996</v>
      </c>
      <c r="R4588" s="1" t="str">
        <f>IFERROR(VLOOKUP(K4588,Proveedores!$A$2:$B$500,2,0),"Agregar")</f>
        <v>ORIEN S.A.</v>
      </c>
      <c r="S4588" s="5">
        <f t="shared" si="71"/>
        <v>378449.99999999994</v>
      </c>
    </row>
    <row r="4589" spans="1:19" x14ac:dyDescent="0.2">
      <c r="A4589" s="7">
        <v>44285.741168981483</v>
      </c>
      <c r="B4589" s="1" t="s">
        <v>15343</v>
      </c>
      <c r="C4589" s="1" t="s">
        <v>15344</v>
      </c>
      <c r="D4589" s="1" t="s">
        <v>1621</v>
      </c>
      <c r="E4589" s="1" t="s">
        <v>15345</v>
      </c>
      <c r="F4589" s="7">
        <v>44278</v>
      </c>
      <c r="G4589" s="1" t="s">
        <v>566</v>
      </c>
      <c r="H4589" s="5">
        <v>5960860.6900000004</v>
      </c>
      <c r="I4589" s="1" t="s">
        <v>15346</v>
      </c>
      <c r="J4589" s="1" t="s">
        <v>15339</v>
      </c>
      <c r="K4589" s="1" t="s">
        <v>9196</v>
      </c>
      <c r="L4589" s="1">
        <v>2</v>
      </c>
      <c r="M4589" s="1" t="s">
        <v>9198</v>
      </c>
      <c r="N4589" s="1" t="s">
        <v>9199</v>
      </c>
      <c r="O4589" s="1">
        <v>117000</v>
      </c>
      <c r="P4589" s="1" t="s">
        <v>2073</v>
      </c>
      <c r="Q4589" s="1">
        <v>4.3499999999999996</v>
      </c>
      <c r="R4589" s="1" t="str">
        <f>IFERROR(VLOOKUP(K4589,Proveedores!$A$2:$B$500,2,0),"Agregar")</f>
        <v>ORIEN S.A.</v>
      </c>
      <c r="S4589" s="5">
        <f t="shared" si="71"/>
        <v>508949.99999999994</v>
      </c>
    </row>
    <row r="4590" spans="1:19" x14ac:dyDescent="0.2">
      <c r="A4590" s="7">
        <v>44285.741168981483</v>
      </c>
      <c r="B4590" s="1" t="s">
        <v>15343</v>
      </c>
      <c r="C4590" s="1" t="s">
        <v>15344</v>
      </c>
      <c r="D4590" s="1" t="s">
        <v>1621</v>
      </c>
      <c r="E4590" s="1" t="s">
        <v>15345</v>
      </c>
      <c r="F4590" s="7">
        <v>44278</v>
      </c>
      <c r="G4590" s="1" t="s">
        <v>566</v>
      </c>
      <c r="H4590" s="5">
        <v>5960860.6900000004</v>
      </c>
      <c r="I4590" s="1" t="s">
        <v>15346</v>
      </c>
      <c r="J4590" s="1" t="s">
        <v>15339</v>
      </c>
      <c r="K4590" s="1" t="s">
        <v>9196</v>
      </c>
      <c r="L4590" s="1">
        <v>3</v>
      </c>
      <c r="M4590" s="1" t="s">
        <v>9164</v>
      </c>
      <c r="N4590" s="1" t="s">
        <v>9165</v>
      </c>
      <c r="O4590" s="1">
        <v>149000</v>
      </c>
      <c r="P4590" s="1" t="s">
        <v>2073</v>
      </c>
      <c r="Q4590" s="1">
        <v>8.68</v>
      </c>
      <c r="R4590" s="1" t="str">
        <f>IFERROR(VLOOKUP(K4590,Proveedores!$A$2:$B$500,2,0),"Agregar")</f>
        <v>ORIEN S.A.</v>
      </c>
      <c r="S4590" s="5">
        <f t="shared" si="71"/>
        <v>1293320</v>
      </c>
    </row>
    <row r="4591" spans="1:19" x14ac:dyDescent="0.2">
      <c r="A4591" s="7">
        <v>44285.741168981483</v>
      </c>
      <c r="B4591" s="1" t="s">
        <v>15343</v>
      </c>
      <c r="C4591" s="1" t="s">
        <v>15344</v>
      </c>
      <c r="D4591" s="1" t="s">
        <v>1621</v>
      </c>
      <c r="E4591" s="1" t="s">
        <v>15345</v>
      </c>
      <c r="F4591" s="7">
        <v>44278</v>
      </c>
      <c r="G4591" s="1" t="s">
        <v>566</v>
      </c>
      <c r="H4591" s="5">
        <v>5960860.6900000004</v>
      </c>
      <c r="I4591" s="1" t="s">
        <v>15346</v>
      </c>
      <c r="J4591" s="1" t="s">
        <v>15339</v>
      </c>
      <c r="K4591" s="1" t="s">
        <v>9196</v>
      </c>
      <c r="L4591" s="1">
        <v>4</v>
      </c>
      <c r="M4591" s="1" t="s">
        <v>9218</v>
      </c>
      <c r="N4591" s="1" t="s">
        <v>9219</v>
      </c>
      <c r="O4591" s="1">
        <v>435500</v>
      </c>
      <c r="P4591" s="1" t="s">
        <v>2073</v>
      </c>
      <c r="Q4591" s="1">
        <v>8.68</v>
      </c>
      <c r="R4591" s="1" t="str">
        <f>IFERROR(VLOOKUP(K4591,Proveedores!$A$2:$B$500,2,0),"Agregar")</f>
        <v>ORIEN S.A.</v>
      </c>
      <c r="S4591" s="5">
        <f t="shared" si="71"/>
        <v>3780140</v>
      </c>
    </row>
    <row r="4592" spans="1:19" x14ac:dyDescent="0.2">
      <c r="A4592" s="7">
        <v>44285.754189814812</v>
      </c>
      <c r="B4592" s="1" t="s">
        <v>15347</v>
      </c>
      <c r="C4592" s="1" t="s">
        <v>15348</v>
      </c>
      <c r="D4592" s="1" t="s">
        <v>1621</v>
      </c>
      <c r="E4592" s="1" t="s">
        <v>15349</v>
      </c>
      <c r="F4592" s="7">
        <v>44278</v>
      </c>
      <c r="G4592" s="1" t="s">
        <v>566</v>
      </c>
      <c r="H4592" s="5">
        <v>568660.06999999995</v>
      </c>
      <c r="I4592" s="1" t="s">
        <v>15350</v>
      </c>
      <c r="J4592" s="1" t="s">
        <v>15339</v>
      </c>
      <c r="K4592" s="1" t="s">
        <v>9196</v>
      </c>
      <c r="L4592" s="1">
        <v>1</v>
      </c>
      <c r="M4592" s="1" t="s">
        <v>9198</v>
      </c>
      <c r="N4592" s="1" t="s">
        <v>9199</v>
      </c>
      <c r="O4592" s="1">
        <v>12000</v>
      </c>
      <c r="P4592" s="1" t="s">
        <v>2073</v>
      </c>
      <c r="Q4592" s="1">
        <v>4.3499999999999996</v>
      </c>
      <c r="R4592" s="1" t="str">
        <f>IFERROR(VLOOKUP(K4592,Proveedores!$A$2:$B$500,2,0),"Agregar")</f>
        <v>ORIEN S.A.</v>
      </c>
      <c r="S4592" s="5">
        <f t="shared" si="71"/>
        <v>52199.999999999993</v>
      </c>
    </row>
    <row r="4593" spans="1:19" x14ac:dyDescent="0.2">
      <c r="A4593" s="7">
        <v>44285.754189814812</v>
      </c>
      <c r="B4593" s="1" t="s">
        <v>15347</v>
      </c>
      <c r="C4593" s="1" t="s">
        <v>15348</v>
      </c>
      <c r="D4593" s="1" t="s">
        <v>1621</v>
      </c>
      <c r="E4593" s="1" t="s">
        <v>15349</v>
      </c>
      <c r="F4593" s="7">
        <v>44278</v>
      </c>
      <c r="G4593" s="1" t="s">
        <v>566</v>
      </c>
      <c r="H4593" s="5">
        <v>568660.06999999995</v>
      </c>
      <c r="I4593" s="1" t="s">
        <v>15350</v>
      </c>
      <c r="J4593" s="1" t="s">
        <v>15339</v>
      </c>
      <c r="K4593" s="1" t="s">
        <v>9196</v>
      </c>
      <c r="L4593" s="1">
        <v>2</v>
      </c>
      <c r="M4593" s="1" t="s">
        <v>9164</v>
      </c>
      <c r="N4593" s="1" t="s">
        <v>9165</v>
      </c>
      <c r="O4593" s="1">
        <v>10000</v>
      </c>
      <c r="P4593" s="1" t="s">
        <v>2073</v>
      </c>
      <c r="Q4593" s="1">
        <v>8.68</v>
      </c>
      <c r="R4593" s="1" t="str">
        <f>IFERROR(VLOOKUP(K4593,Proveedores!$A$2:$B$500,2,0),"Agregar")</f>
        <v>ORIEN S.A.</v>
      </c>
      <c r="S4593" s="5">
        <f t="shared" si="71"/>
        <v>86800</v>
      </c>
    </row>
    <row r="4594" spans="1:19" x14ac:dyDescent="0.2">
      <c r="A4594" s="7">
        <v>44285.754189814812</v>
      </c>
      <c r="B4594" s="1" t="s">
        <v>15347</v>
      </c>
      <c r="C4594" s="1" t="s">
        <v>15348</v>
      </c>
      <c r="D4594" s="1" t="s">
        <v>1621</v>
      </c>
      <c r="E4594" s="1" t="s">
        <v>15349</v>
      </c>
      <c r="F4594" s="7">
        <v>44278</v>
      </c>
      <c r="G4594" s="1" t="s">
        <v>566</v>
      </c>
      <c r="H4594" s="5">
        <v>568660.06999999995</v>
      </c>
      <c r="I4594" s="1" t="s">
        <v>15350</v>
      </c>
      <c r="J4594" s="1" t="s">
        <v>15339</v>
      </c>
      <c r="K4594" s="1" t="s">
        <v>9196</v>
      </c>
      <c r="L4594" s="1">
        <v>3</v>
      </c>
      <c r="M4594" s="1" t="s">
        <v>9218</v>
      </c>
      <c r="N4594" s="1" t="s">
        <v>9219</v>
      </c>
      <c r="O4594" s="1">
        <v>49500</v>
      </c>
      <c r="P4594" s="1" t="s">
        <v>2073</v>
      </c>
      <c r="Q4594" s="1">
        <v>8.68</v>
      </c>
      <c r="R4594" s="1" t="str">
        <f>IFERROR(VLOOKUP(K4594,Proveedores!$A$2:$B$500,2,0),"Agregar")</f>
        <v>ORIEN S.A.</v>
      </c>
      <c r="S4594" s="5">
        <f t="shared" si="71"/>
        <v>429660</v>
      </c>
    </row>
    <row r="4595" spans="1:19" x14ac:dyDescent="0.2">
      <c r="A4595" s="7">
        <v>44285.759027777778</v>
      </c>
      <c r="B4595" s="1" t="s">
        <v>15351</v>
      </c>
      <c r="C4595" s="1" t="s">
        <v>15352</v>
      </c>
      <c r="D4595" s="1" t="s">
        <v>1621</v>
      </c>
      <c r="E4595" s="1" t="s">
        <v>15353</v>
      </c>
      <c r="F4595" s="7">
        <v>44278</v>
      </c>
      <c r="G4595" s="1" t="s">
        <v>566</v>
      </c>
      <c r="H4595" s="5">
        <v>269700.40000000002</v>
      </c>
      <c r="I4595" s="1">
        <v>316</v>
      </c>
      <c r="J4595" s="1" t="s">
        <v>15339</v>
      </c>
      <c r="K4595" s="1" t="s">
        <v>9196</v>
      </c>
      <c r="L4595" s="1">
        <v>1</v>
      </c>
      <c r="M4595" s="1" t="s">
        <v>9162</v>
      </c>
      <c r="N4595" s="1" t="s">
        <v>9197</v>
      </c>
      <c r="O4595" s="1">
        <v>62000</v>
      </c>
      <c r="P4595" s="1" t="s">
        <v>2073</v>
      </c>
      <c r="Q4595" s="1">
        <v>4.3499999999999996</v>
      </c>
      <c r="R4595" s="1" t="str">
        <f>IFERROR(VLOOKUP(K4595,Proveedores!$A$2:$B$500,2,0),"Agregar")</f>
        <v>ORIEN S.A.</v>
      </c>
      <c r="S4595" s="5">
        <f t="shared" si="71"/>
        <v>269700</v>
      </c>
    </row>
    <row r="4596" spans="1:19" x14ac:dyDescent="0.2">
      <c r="A4596" s="7">
        <v>44286.445219907408</v>
      </c>
      <c r="B4596" s="1" t="s">
        <v>15354</v>
      </c>
      <c r="C4596" s="1" t="s">
        <v>15355</v>
      </c>
      <c r="D4596" s="1" t="s">
        <v>1621</v>
      </c>
      <c r="E4596" s="1" t="s">
        <v>15356</v>
      </c>
      <c r="F4596" s="7">
        <v>44286</v>
      </c>
      <c r="G4596" s="1" t="s">
        <v>1286</v>
      </c>
      <c r="H4596" s="5">
        <v>11779553.5</v>
      </c>
      <c r="I4596" s="1">
        <v>457</v>
      </c>
      <c r="J4596" s="1" t="s">
        <v>1289</v>
      </c>
      <c r="K4596" s="1" t="s">
        <v>12705</v>
      </c>
      <c r="L4596" s="1">
        <v>2</v>
      </c>
      <c r="M4596" s="1" t="s">
        <v>1647</v>
      </c>
      <c r="N4596" s="1" t="s">
        <v>11230</v>
      </c>
      <c r="O4596" s="1">
        <v>139403</v>
      </c>
      <c r="P4596" s="1" t="s">
        <v>11231</v>
      </c>
      <c r="Q4596" s="1">
        <v>84.5</v>
      </c>
      <c r="R4596" s="1" t="str">
        <f>IFERROR(VLOOKUP(K4596,Proveedores!$A$2:$B$500,2,0),"Agregar")</f>
        <v>DROGUERIA DEL SUD S.A.</v>
      </c>
      <c r="S4596" s="5">
        <f t="shared" si="71"/>
        <v>11779553.5</v>
      </c>
    </row>
    <row r="4597" spans="1:19" x14ac:dyDescent="0.2">
      <c r="A4597" s="7">
        <v>44286.613391203704</v>
      </c>
      <c r="B4597" s="1" t="s">
        <v>15357</v>
      </c>
      <c r="C4597" s="1" t="s">
        <v>15358</v>
      </c>
      <c r="D4597" s="1" t="s">
        <v>1621</v>
      </c>
      <c r="E4597" s="1" t="s">
        <v>15359</v>
      </c>
      <c r="F4597" s="7">
        <v>44272</v>
      </c>
      <c r="G4597" s="1" t="s">
        <v>15212</v>
      </c>
      <c r="H4597" s="5">
        <v>16825.18</v>
      </c>
      <c r="I4597" s="1" t="s">
        <v>15360</v>
      </c>
      <c r="J4597" s="1" t="s">
        <v>15213</v>
      </c>
      <c r="K4597" s="1" t="s">
        <v>1394</v>
      </c>
      <c r="L4597" s="1">
        <v>1</v>
      </c>
      <c r="M4597" s="1">
        <v>1111</v>
      </c>
      <c r="N4597" s="1" t="s">
        <v>15361</v>
      </c>
      <c r="O4597" s="1">
        <v>1</v>
      </c>
      <c r="P4597" s="1" t="s">
        <v>15362</v>
      </c>
      <c r="Q4597" s="1">
        <v>16825.18</v>
      </c>
      <c r="R4597" s="1" t="str">
        <f>IFERROR(VLOOKUP(K4597,Proveedores!$A$2:$B$500,2,0),"Agregar")</f>
        <v>ANDREANI LOGÍSTICA S.A.</v>
      </c>
      <c r="S4597" s="5">
        <f t="shared" si="71"/>
        <v>16825.18</v>
      </c>
    </row>
    <row r="4598" spans="1:19" x14ac:dyDescent="0.2">
      <c r="A4598" s="7">
        <v>44286.641273148147</v>
      </c>
      <c r="B4598" s="1" t="s">
        <v>15363</v>
      </c>
      <c r="C4598" s="1" t="s">
        <v>15364</v>
      </c>
      <c r="D4598" s="1" t="s">
        <v>1621</v>
      </c>
      <c r="E4598" s="1" t="s">
        <v>15365</v>
      </c>
      <c r="F4598" s="7">
        <v>44272</v>
      </c>
      <c r="G4598" s="1" t="s">
        <v>15212</v>
      </c>
      <c r="H4598" s="5">
        <v>16825.18</v>
      </c>
      <c r="I4598" s="1" t="s">
        <v>15366</v>
      </c>
      <c r="J4598" s="1" t="s">
        <v>15213</v>
      </c>
      <c r="K4598" s="1" t="s">
        <v>1394</v>
      </c>
      <c r="L4598" s="1">
        <v>1</v>
      </c>
      <c r="M4598" s="1">
        <v>1111</v>
      </c>
      <c r="N4598" s="1" t="s">
        <v>15214</v>
      </c>
      <c r="O4598" s="1">
        <v>1</v>
      </c>
      <c r="P4598" s="1" t="s">
        <v>15362</v>
      </c>
      <c r="Q4598" s="1">
        <v>16825.18</v>
      </c>
      <c r="R4598" s="1" t="str">
        <f>IFERROR(VLOOKUP(K4598,Proveedores!$A$2:$B$500,2,0),"Agregar")</f>
        <v>ANDREANI LOGÍSTICA S.A.</v>
      </c>
      <c r="S4598" s="5">
        <f t="shared" si="71"/>
        <v>16825.18</v>
      </c>
    </row>
    <row r="4599" spans="1:19" x14ac:dyDescent="0.2">
      <c r="A4599" s="7">
        <v>44286.655613425923</v>
      </c>
      <c r="B4599" s="1" t="s">
        <v>15367</v>
      </c>
      <c r="C4599" s="1" t="s">
        <v>15368</v>
      </c>
      <c r="D4599" s="1" t="s">
        <v>1621</v>
      </c>
      <c r="E4599" s="1" t="s">
        <v>15369</v>
      </c>
      <c r="F4599" s="7">
        <v>44272</v>
      </c>
      <c r="G4599" s="1" t="s">
        <v>15212</v>
      </c>
      <c r="H4599" s="5">
        <v>67300.7</v>
      </c>
      <c r="I4599" s="1" t="s">
        <v>15370</v>
      </c>
      <c r="J4599" s="1" t="s">
        <v>15213</v>
      </c>
      <c r="K4599" s="1" t="s">
        <v>1394</v>
      </c>
      <c r="L4599" s="1">
        <v>1</v>
      </c>
      <c r="M4599" s="1">
        <v>1111</v>
      </c>
      <c r="N4599" s="1" t="s">
        <v>15214</v>
      </c>
      <c r="O4599" s="1">
        <v>4</v>
      </c>
      <c r="P4599" s="1" t="s">
        <v>15371</v>
      </c>
      <c r="Q4599" s="1">
        <v>67300.7</v>
      </c>
      <c r="R4599" s="1" t="str">
        <f>IFERROR(VLOOKUP(K4599,Proveedores!$A$2:$B$500,2,0),"Agregar")</f>
        <v>ANDREANI LOGÍSTICA S.A.</v>
      </c>
      <c r="S4599" s="5">
        <f t="shared" si="71"/>
        <v>269202.8</v>
      </c>
    </row>
    <row r="4600" spans="1:19" x14ac:dyDescent="0.2">
      <c r="A4600" s="7">
        <v>44287.416342592594</v>
      </c>
      <c r="B4600" s="1" t="s">
        <v>15372</v>
      </c>
      <c r="C4600" s="1" t="s">
        <v>15373</v>
      </c>
      <c r="D4600" s="1" t="s">
        <v>1621</v>
      </c>
      <c r="E4600" s="1" t="s">
        <v>15374</v>
      </c>
      <c r="F4600" s="7">
        <v>44287</v>
      </c>
      <c r="G4600" s="1" t="s">
        <v>1520</v>
      </c>
      <c r="H4600" s="5">
        <v>3056199.15</v>
      </c>
      <c r="I4600" s="1" t="s">
        <v>2599</v>
      </c>
      <c r="J4600" s="1" t="s">
        <v>1521</v>
      </c>
      <c r="K4600" s="1" t="s">
        <v>15375</v>
      </c>
      <c r="L4600" s="1">
        <v>1</v>
      </c>
      <c r="M4600" s="1" t="s">
        <v>15376</v>
      </c>
      <c r="N4600" s="1" t="s">
        <v>1897</v>
      </c>
      <c r="O4600" s="1">
        <v>1</v>
      </c>
      <c r="P4600" s="1" t="s">
        <v>1897</v>
      </c>
      <c r="Q4600" s="1">
        <v>3056199.15</v>
      </c>
      <c r="R4600" s="1" t="str">
        <f>IFERROR(VLOOKUP(K4600,Proveedores!$A$2:$B$500,2,0),"Agregar")</f>
        <v>ACLIMATAR S.R.L</v>
      </c>
      <c r="S4600" s="5">
        <f t="shared" si="71"/>
        <v>3056199.15</v>
      </c>
    </row>
    <row r="4601" spans="1:19" x14ac:dyDescent="0.2">
      <c r="A4601" s="7">
        <v>44287.536689814813</v>
      </c>
      <c r="B4601" s="1" t="s">
        <v>15377</v>
      </c>
      <c r="C4601" s="1" t="s">
        <v>15378</v>
      </c>
      <c r="D4601" s="1" t="s">
        <v>1621</v>
      </c>
      <c r="E4601" s="1" t="s">
        <v>15379</v>
      </c>
      <c r="F4601" s="7">
        <v>44284</v>
      </c>
      <c r="G4601" s="1" t="s">
        <v>1111</v>
      </c>
      <c r="H4601" s="5">
        <v>1885710</v>
      </c>
      <c r="I4601" s="1">
        <v>0</v>
      </c>
      <c r="J4601" s="1" t="s">
        <v>1114</v>
      </c>
      <c r="K4601" s="1" t="s">
        <v>53</v>
      </c>
      <c r="L4601" s="1">
        <v>4</v>
      </c>
      <c r="M4601" s="1" t="s">
        <v>14730</v>
      </c>
      <c r="N4601" s="1" t="s">
        <v>14731</v>
      </c>
      <c r="O4601" s="1">
        <v>4698</v>
      </c>
      <c r="P4601" s="1" t="s">
        <v>5042</v>
      </c>
      <c r="Q4601" s="1">
        <v>395</v>
      </c>
      <c r="R4601" s="1" t="str">
        <f>IFERROR(VLOOKUP(K4601,Proveedores!$A$2:$B$500,2,0),"Agregar")</f>
        <v>MILKAUT S.A.</v>
      </c>
      <c r="S4601" s="5">
        <f t="shared" si="71"/>
        <v>1855710</v>
      </c>
    </row>
    <row r="4602" spans="1:19" x14ac:dyDescent="0.2">
      <c r="A4602" s="7">
        <v>44287.546678240738</v>
      </c>
      <c r="B4602" s="1" t="s">
        <v>15380</v>
      </c>
      <c r="C4602" s="1" t="s">
        <v>15381</v>
      </c>
      <c r="D4602" s="1" t="s">
        <v>1621</v>
      </c>
      <c r="E4602" s="1" t="s">
        <v>15382</v>
      </c>
      <c r="F4602" s="7">
        <v>44284</v>
      </c>
      <c r="G4602" s="1" t="s">
        <v>1111</v>
      </c>
      <c r="H4602" s="5">
        <v>1651495</v>
      </c>
      <c r="I4602" s="1">
        <v>0</v>
      </c>
      <c r="J4602" s="1" t="s">
        <v>1114</v>
      </c>
      <c r="K4602" s="1" t="s">
        <v>53</v>
      </c>
      <c r="L4602" s="1">
        <v>4</v>
      </c>
      <c r="M4602" s="1" t="s">
        <v>14730</v>
      </c>
      <c r="N4602" s="1" t="s">
        <v>14731</v>
      </c>
      <c r="O4602" s="1">
        <v>4181</v>
      </c>
      <c r="P4602" s="1" t="s">
        <v>5042</v>
      </c>
      <c r="Q4602" s="1">
        <v>395</v>
      </c>
      <c r="R4602" s="1" t="str">
        <f>IFERROR(VLOOKUP(K4602,Proveedores!$A$2:$B$500,2,0),"Agregar")</f>
        <v>MILKAUT S.A.</v>
      </c>
      <c r="S4602" s="5">
        <f t="shared" si="71"/>
        <v>1651495</v>
      </c>
    </row>
    <row r="4603" spans="1:19" x14ac:dyDescent="0.2">
      <c r="A4603" s="7">
        <v>44287.549780092595</v>
      </c>
      <c r="B4603" s="1" t="s">
        <v>15383</v>
      </c>
      <c r="C4603" s="1" t="s">
        <v>15384</v>
      </c>
      <c r="D4603" s="1" t="s">
        <v>1621</v>
      </c>
      <c r="E4603" s="1" t="s">
        <v>15385</v>
      </c>
      <c r="F4603" s="7">
        <v>44284</v>
      </c>
      <c r="G4603" s="1" t="s">
        <v>1111</v>
      </c>
      <c r="H4603" s="5">
        <v>2210025</v>
      </c>
      <c r="I4603" s="1">
        <v>0</v>
      </c>
      <c r="J4603" s="1" t="s">
        <v>1114</v>
      </c>
      <c r="K4603" s="1" t="s">
        <v>53</v>
      </c>
      <c r="L4603" s="1">
        <v>4</v>
      </c>
      <c r="M4603" s="1" t="s">
        <v>14730</v>
      </c>
      <c r="N4603" s="1" t="s">
        <v>14731</v>
      </c>
      <c r="O4603" s="1">
        <v>5595</v>
      </c>
      <c r="P4603" s="1" t="s">
        <v>5042</v>
      </c>
      <c r="Q4603" s="1">
        <v>395</v>
      </c>
      <c r="R4603" s="1" t="str">
        <f>IFERROR(VLOOKUP(K4603,Proveedores!$A$2:$B$500,2,0),"Agregar")</f>
        <v>MILKAUT S.A.</v>
      </c>
      <c r="S4603" s="5">
        <f t="shared" si="71"/>
        <v>2210025</v>
      </c>
    </row>
    <row r="4604" spans="1:19" x14ac:dyDescent="0.2">
      <c r="A4604" s="7">
        <v>44287.554282407407</v>
      </c>
      <c r="B4604" s="1" t="s">
        <v>15386</v>
      </c>
      <c r="C4604" s="1" t="s">
        <v>15387</v>
      </c>
      <c r="D4604" s="1" t="s">
        <v>1621</v>
      </c>
      <c r="E4604" s="1" t="s">
        <v>15388</v>
      </c>
      <c r="F4604" s="7">
        <v>44284</v>
      </c>
      <c r="G4604" s="1" t="s">
        <v>1111</v>
      </c>
      <c r="H4604" s="5">
        <v>15322050</v>
      </c>
      <c r="I4604" s="1">
        <v>0</v>
      </c>
      <c r="J4604" s="1" t="s">
        <v>1114</v>
      </c>
      <c r="K4604" s="1" t="s">
        <v>53</v>
      </c>
      <c r="L4604" s="1">
        <v>4</v>
      </c>
      <c r="M4604" s="1" t="s">
        <v>14730</v>
      </c>
      <c r="N4604" s="1" t="s">
        <v>14731</v>
      </c>
      <c r="O4604" s="1">
        <v>38790</v>
      </c>
      <c r="P4604" s="1" t="s">
        <v>5042</v>
      </c>
      <c r="Q4604" s="1">
        <v>395</v>
      </c>
      <c r="R4604" s="1" t="str">
        <f>IFERROR(VLOOKUP(K4604,Proveedores!$A$2:$B$500,2,0),"Agregar")</f>
        <v>MILKAUT S.A.</v>
      </c>
      <c r="S4604" s="5">
        <f t="shared" si="71"/>
        <v>15322050</v>
      </c>
    </row>
    <row r="4605" spans="1:19" x14ac:dyDescent="0.2">
      <c r="A4605" s="7">
        <v>44287.866319444445</v>
      </c>
      <c r="B4605" s="1" t="s">
        <v>15389</v>
      </c>
      <c r="C4605" s="1" t="s">
        <v>15390</v>
      </c>
      <c r="D4605" s="1" t="s">
        <v>1621</v>
      </c>
      <c r="E4605" s="1" t="s">
        <v>15391</v>
      </c>
      <c r="F4605" s="7">
        <v>44283</v>
      </c>
      <c r="G4605" s="1" t="s">
        <v>759</v>
      </c>
      <c r="H4605" s="5">
        <v>4725249.87</v>
      </c>
      <c r="I4605" s="1">
        <v>1111</v>
      </c>
      <c r="J4605" s="1" t="s">
        <v>763</v>
      </c>
      <c r="K4605" s="1" t="s">
        <v>7912</v>
      </c>
      <c r="L4605" s="1">
        <v>11</v>
      </c>
      <c r="M4605" s="1" t="s">
        <v>7322</v>
      </c>
      <c r="N4605" s="1" t="s">
        <v>10358</v>
      </c>
      <c r="O4605" s="1">
        <v>4117</v>
      </c>
      <c r="P4605" s="1" t="s">
        <v>7907</v>
      </c>
      <c r="Q4605" s="1">
        <v>1147.73999</v>
      </c>
      <c r="R4605" s="1" t="str">
        <f>IFERROR(VLOOKUP(K4605,Proveedores!$A$2:$B$500,2,0),"Agregar")</f>
        <v>CORREO OFICIAL DE LA REPÚBLICA ARGENTINA S.A..</v>
      </c>
      <c r="S4605" s="5">
        <f t="shared" si="71"/>
        <v>4725245.53883</v>
      </c>
    </row>
    <row r="4606" spans="1:19" x14ac:dyDescent="0.2">
      <c r="A4606" s="7">
        <v>44287.868715277778</v>
      </c>
      <c r="B4606" s="1" t="s">
        <v>15392</v>
      </c>
      <c r="C4606" s="1" t="s">
        <v>15393</v>
      </c>
      <c r="D4606" s="1" t="s">
        <v>1621</v>
      </c>
      <c r="E4606" s="1" t="s">
        <v>15394</v>
      </c>
      <c r="F4606" s="7">
        <v>44283</v>
      </c>
      <c r="G4606" s="1" t="s">
        <v>759</v>
      </c>
      <c r="H4606" s="5">
        <v>5410449.8300000001</v>
      </c>
      <c r="I4606" s="1">
        <v>1111</v>
      </c>
      <c r="J4606" s="1" t="s">
        <v>763</v>
      </c>
      <c r="K4606" s="1" t="s">
        <v>7912</v>
      </c>
      <c r="L4606" s="1">
        <v>11</v>
      </c>
      <c r="M4606" s="1" t="s">
        <v>7322</v>
      </c>
      <c r="N4606" s="1" t="s">
        <v>10358</v>
      </c>
      <c r="O4606" s="1">
        <v>4714</v>
      </c>
      <c r="P4606" s="1" t="s">
        <v>7907</v>
      </c>
      <c r="Q4606" s="1">
        <v>1147.73999</v>
      </c>
      <c r="R4606" s="1" t="str">
        <f>IFERROR(VLOOKUP(K4606,Proveedores!$A$2:$B$500,2,0),"Agregar")</f>
        <v>CORREO OFICIAL DE LA REPÚBLICA ARGENTINA S.A..</v>
      </c>
      <c r="S4606" s="5">
        <f t="shared" si="71"/>
        <v>5410446.3128599999</v>
      </c>
    </row>
    <row r="4607" spans="1:19" x14ac:dyDescent="0.2">
      <c r="A4607" s="7">
        <v>44287.872824074075</v>
      </c>
      <c r="B4607" s="1" t="s">
        <v>15395</v>
      </c>
      <c r="C4607" s="1" t="s">
        <v>15396</v>
      </c>
      <c r="D4607" s="1" t="s">
        <v>1621</v>
      </c>
      <c r="E4607" s="1" t="s">
        <v>15397</v>
      </c>
      <c r="F4607" s="7">
        <v>44285</v>
      </c>
      <c r="G4607" s="1" t="s">
        <v>759</v>
      </c>
      <c r="H4607" s="5">
        <v>3970247.08</v>
      </c>
      <c r="I4607" s="1">
        <v>1111</v>
      </c>
      <c r="J4607" s="1" t="s">
        <v>763</v>
      </c>
      <c r="K4607" s="1" t="s">
        <v>7912</v>
      </c>
      <c r="L4607" s="1">
        <v>9</v>
      </c>
      <c r="M4607" s="1" t="s">
        <v>2315</v>
      </c>
      <c r="N4607" s="1" t="s">
        <v>7906</v>
      </c>
      <c r="O4607" s="1">
        <v>3824</v>
      </c>
      <c r="P4607" s="1" t="s">
        <v>7907</v>
      </c>
      <c r="Q4607" s="1">
        <v>507.88</v>
      </c>
      <c r="R4607" s="1" t="str">
        <f>IFERROR(VLOOKUP(K4607,Proveedores!$A$2:$B$500,2,0),"Agregar")</f>
        <v>CORREO OFICIAL DE LA REPÚBLICA ARGENTINA S.A..</v>
      </c>
      <c r="S4607" s="5">
        <f t="shared" si="71"/>
        <v>1942133.1199999999</v>
      </c>
    </row>
    <row r="4608" spans="1:19" x14ac:dyDescent="0.2">
      <c r="A4608" s="7">
        <v>44287.872824074075</v>
      </c>
      <c r="B4608" s="1" t="s">
        <v>15395</v>
      </c>
      <c r="C4608" s="1" t="s">
        <v>15396</v>
      </c>
      <c r="D4608" s="1" t="s">
        <v>1621</v>
      </c>
      <c r="E4608" s="1" t="s">
        <v>15397</v>
      </c>
      <c r="F4608" s="7">
        <v>44285</v>
      </c>
      <c r="G4608" s="1" t="s">
        <v>759</v>
      </c>
      <c r="H4608" s="5">
        <v>3970247.08</v>
      </c>
      <c r="I4608" s="1">
        <v>1111</v>
      </c>
      <c r="J4608" s="1" t="s">
        <v>763</v>
      </c>
      <c r="K4608" s="1" t="s">
        <v>7912</v>
      </c>
      <c r="L4608" s="1">
        <v>10</v>
      </c>
      <c r="M4608" s="1" t="s">
        <v>2315</v>
      </c>
      <c r="N4608" s="1" t="s">
        <v>7906</v>
      </c>
      <c r="O4608" s="1">
        <v>2698</v>
      </c>
      <c r="P4608" s="1" t="s">
        <v>7907</v>
      </c>
      <c r="Q4608" s="1">
        <v>751.71</v>
      </c>
      <c r="R4608" s="1" t="str">
        <f>IFERROR(VLOOKUP(K4608,Proveedores!$A$2:$B$500,2,0),"Agregar")</f>
        <v>CORREO OFICIAL DE LA REPÚBLICA ARGENTINA S.A..</v>
      </c>
      <c r="S4608" s="5">
        <f t="shared" si="71"/>
        <v>2028113.58</v>
      </c>
    </row>
    <row r="4609" spans="1:19" x14ac:dyDescent="0.2">
      <c r="A4609" s="7">
        <v>44287.876319444447</v>
      </c>
      <c r="B4609" s="1" t="s">
        <v>15398</v>
      </c>
      <c r="C4609" s="1" t="s">
        <v>15399</v>
      </c>
      <c r="D4609" s="1" t="s">
        <v>1621</v>
      </c>
      <c r="E4609" s="1" t="s">
        <v>15400</v>
      </c>
      <c r="F4609" s="7">
        <v>44285</v>
      </c>
      <c r="G4609" s="1" t="s">
        <v>759</v>
      </c>
      <c r="H4609" s="5">
        <v>1007406.83</v>
      </c>
      <c r="I4609" s="1">
        <v>1111</v>
      </c>
      <c r="J4609" s="1" t="s">
        <v>763</v>
      </c>
      <c r="K4609" s="1" t="s">
        <v>7912</v>
      </c>
      <c r="L4609" s="1">
        <v>9</v>
      </c>
      <c r="M4609" s="1" t="s">
        <v>2315</v>
      </c>
      <c r="N4609" s="1" t="s">
        <v>7906</v>
      </c>
      <c r="O4609" s="1">
        <v>835</v>
      </c>
      <c r="P4609" s="1" t="s">
        <v>7907</v>
      </c>
      <c r="Q4609" s="1">
        <v>507.88</v>
      </c>
      <c r="R4609" s="1" t="str">
        <f>IFERROR(VLOOKUP(K4609,Proveedores!$A$2:$B$500,2,0),"Agregar")</f>
        <v>CORREO OFICIAL DE LA REPÚBLICA ARGENTINA S.A..</v>
      </c>
      <c r="S4609" s="5">
        <f t="shared" si="71"/>
        <v>424079.8</v>
      </c>
    </row>
    <row r="4610" spans="1:19" x14ac:dyDescent="0.2">
      <c r="A4610" s="7">
        <v>44287.876319444447</v>
      </c>
      <c r="B4610" s="1" t="s">
        <v>15398</v>
      </c>
      <c r="C4610" s="1" t="s">
        <v>15399</v>
      </c>
      <c r="D4610" s="1" t="s">
        <v>1621</v>
      </c>
      <c r="E4610" s="1" t="s">
        <v>15400</v>
      </c>
      <c r="F4610" s="7">
        <v>44285</v>
      </c>
      <c r="G4610" s="1" t="s">
        <v>759</v>
      </c>
      <c r="H4610" s="5">
        <v>1007406.83</v>
      </c>
      <c r="I4610" s="1">
        <v>1111</v>
      </c>
      <c r="J4610" s="1" t="s">
        <v>763</v>
      </c>
      <c r="K4610" s="1" t="s">
        <v>7912</v>
      </c>
      <c r="L4610" s="1">
        <v>10</v>
      </c>
      <c r="M4610" s="1" t="s">
        <v>2315</v>
      </c>
      <c r="N4610" s="1" t="s">
        <v>7906</v>
      </c>
      <c r="O4610" s="1">
        <v>776</v>
      </c>
      <c r="P4610" s="1" t="s">
        <v>7907</v>
      </c>
      <c r="Q4610" s="1">
        <v>751.71</v>
      </c>
      <c r="R4610" s="1" t="str">
        <f>IFERROR(VLOOKUP(K4610,Proveedores!$A$2:$B$500,2,0),"Agregar")</f>
        <v>CORREO OFICIAL DE LA REPÚBLICA ARGENTINA S.A..</v>
      </c>
      <c r="S4610" s="5">
        <f t="shared" si="71"/>
        <v>583326.96000000008</v>
      </c>
    </row>
    <row r="4611" spans="1:19" x14ac:dyDescent="0.2">
      <c r="A4611" s="7">
        <v>44287.878854166665</v>
      </c>
      <c r="B4611" s="1" t="s">
        <v>15401</v>
      </c>
      <c r="C4611" s="1" t="s">
        <v>15402</v>
      </c>
      <c r="D4611" s="1" t="s">
        <v>1621</v>
      </c>
      <c r="E4611" s="1" t="s">
        <v>15403</v>
      </c>
      <c r="F4611" s="7">
        <v>44286</v>
      </c>
      <c r="G4611" s="1" t="s">
        <v>759</v>
      </c>
      <c r="H4611" s="5">
        <v>8380731.4500000002</v>
      </c>
      <c r="I4611" s="1">
        <v>1111</v>
      </c>
      <c r="J4611" s="1" t="s">
        <v>763</v>
      </c>
      <c r="K4611" s="1" t="s">
        <v>7912</v>
      </c>
      <c r="L4611" s="1">
        <v>7</v>
      </c>
      <c r="M4611" s="1" t="s">
        <v>2315</v>
      </c>
      <c r="N4611" s="1" t="s">
        <v>12235</v>
      </c>
      <c r="O4611" s="1">
        <v>3341</v>
      </c>
      <c r="P4611" s="1" t="s">
        <v>7907</v>
      </c>
      <c r="Q4611" s="1">
        <v>2508.4499999999998</v>
      </c>
      <c r="R4611" s="1" t="str">
        <f>IFERROR(VLOOKUP(K4611,Proveedores!$A$2:$B$500,2,0),"Agregar")</f>
        <v>CORREO OFICIAL DE LA REPÚBLICA ARGENTINA S.A..</v>
      </c>
      <c r="S4611" s="5">
        <f t="shared" ref="S4611:S4674" si="72">Q4611*O4611</f>
        <v>8380731.4499999993</v>
      </c>
    </row>
    <row r="4612" spans="1:19" x14ac:dyDescent="0.2">
      <c r="A4612" s="7">
        <v>44291</v>
      </c>
      <c r="B4612" s="1" t="s">
        <v>15404</v>
      </c>
      <c r="C4612" s="1" t="s">
        <v>15405</v>
      </c>
      <c r="D4612" s="1" t="s">
        <v>1621</v>
      </c>
      <c r="E4612" s="1" t="s">
        <v>15406</v>
      </c>
      <c r="F4612" s="7">
        <v>44291</v>
      </c>
      <c r="G4612" s="1" t="s">
        <v>1286</v>
      </c>
      <c r="H4612" s="5">
        <v>7632209</v>
      </c>
      <c r="I4612" s="1">
        <v>477</v>
      </c>
      <c r="J4612" s="1" t="s">
        <v>1289</v>
      </c>
      <c r="K4612" s="1" t="s">
        <v>12705</v>
      </c>
      <c r="L4612" s="1">
        <v>2</v>
      </c>
      <c r="M4612" s="1" t="s">
        <v>1647</v>
      </c>
      <c r="N4612" s="1" t="s">
        <v>11230</v>
      </c>
      <c r="O4612" s="1">
        <v>90322</v>
      </c>
      <c r="P4612" s="1" t="s">
        <v>11231</v>
      </c>
      <c r="Q4612" s="1">
        <v>84.5</v>
      </c>
      <c r="R4612" s="1" t="str">
        <f>IFERROR(VLOOKUP(K4612,Proveedores!$A$2:$B$500,2,0),"Agregar")</f>
        <v>DROGUERIA DEL SUD S.A.</v>
      </c>
      <c r="S4612" s="5">
        <f t="shared" si="72"/>
        <v>7632209</v>
      </c>
    </row>
    <row r="4613" spans="1:19" x14ac:dyDescent="0.2">
      <c r="A4613" s="7">
        <v>44291</v>
      </c>
      <c r="B4613" s="1" t="s">
        <v>15407</v>
      </c>
      <c r="C4613" s="1" t="s">
        <v>15408</v>
      </c>
      <c r="D4613" s="1" t="s">
        <v>1621</v>
      </c>
      <c r="E4613" s="1" t="s">
        <v>15409</v>
      </c>
      <c r="F4613" s="7">
        <v>44291</v>
      </c>
      <c r="G4613" s="1" t="s">
        <v>1309</v>
      </c>
      <c r="H4613" s="5">
        <v>24430000</v>
      </c>
      <c r="I4613" s="1">
        <v>13898</v>
      </c>
      <c r="J4613" s="1" t="s">
        <v>1473</v>
      </c>
      <c r="K4613" s="1" t="s">
        <v>713</v>
      </c>
      <c r="L4613" s="1">
        <v>2</v>
      </c>
      <c r="M4613" s="1" t="s">
        <v>12340</v>
      </c>
      <c r="N4613" s="1" t="s">
        <v>14871</v>
      </c>
      <c r="O4613" s="1">
        <v>7000</v>
      </c>
      <c r="P4613" s="1" t="s">
        <v>1665</v>
      </c>
      <c r="Q4613" s="1">
        <v>349</v>
      </c>
      <c r="R4613" s="1" t="str">
        <f>IFERROR(VLOOKUP(K4613,Proveedores!$A$2:$B$500,2,0),"Agregar")</f>
        <v>FERAVAL S.A.</v>
      </c>
      <c r="S4613" s="5">
        <f t="shared" si="72"/>
        <v>2443000</v>
      </c>
    </row>
    <row r="4614" spans="1:19" x14ac:dyDescent="0.2">
      <c r="A4614" s="7">
        <v>44291</v>
      </c>
      <c r="B4614" s="1" t="s">
        <v>15410</v>
      </c>
      <c r="C4614" s="1" t="s">
        <v>15411</v>
      </c>
      <c r="D4614" s="1" t="s">
        <v>1621</v>
      </c>
      <c r="E4614" s="1" t="s">
        <v>12319</v>
      </c>
      <c r="F4614" s="7">
        <v>44291</v>
      </c>
      <c r="G4614" s="1" t="s">
        <v>1309</v>
      </c>
      <c r="H4614" s="5">
        <v>35634675</v>
      </c>
      <c r="I4614" s="1">
        <v>480</v>
      </c>
      <c r="J4614" s="1" t="s">
        <v>1474</v>
      </c>
      <c r="K4614" s="1" t="s">
        <v>1311</v>
      </c>
      <c r="L4614" s="1">
        <v>1</v>
      </c>
      <c r="M4614" s="1" t="s">
        <v>12512</v>
      </c>
      <c r="N4614" s="1" t="s">
        <v>12513</v>
      </c>
      <c r="O4614" s="1">
        <v>131250</v>
      </c>
      <c r="P4614" s="1" t="s">
        <v>1892</v>
      </c>
      <c r="Q4614" s="1">
        <v>271.5</v>
      </c>
      <c r="R4614" s="1" t="str">
        <f>IFERROR(VLOOKUP(K4614,Proveedores!$A$2:$B$500,2,0),"Agregar")</f>
        <v>BIOSAFETY S.A.</v>
      </c>
      <c r="S4614" s="5">
        <f t="shared" si="72"/>
        <v>35634375</v>
      </c>
    </row>
    <row r="4615" spans="1:19" x14ac:dyDescent="0.2">
      <c r="A4615" s="7">
        <v>44291</v>
      </c>
      <c r="B4615" s="1" t="s">
        <v>15412</v>
      </c>
      <c r="C4615" s="1" t="s">
        <v>15413</v>
      </c>
      <c r="D4615" s="1" t="s">
        <v>1621</v>
      </c>
      <c r="E4615" s="1" t="s">
        <v>15414</v>
      </c>
      <c r="F4615" s="7">
        <v>44169</v>
      </c>
      <c r="G4615" s="1" t="s">
        <v>1157</v>
      </c>
      <c r="H4615" s="5">
        <v>42350</v>
      </c>
      <c r="I4615" s="1">
        <v>430</v>
      </c>
      <c r="J4615" s="1" t="s">
        <v>1158</v>
      </c>
      <c r="K4615" s="1" t="s">
        <v>334</v>
      </c>
      <c r="L4615" s="1">
        <v>1</v>
      </c>
      <c r="M4615" s="1" t="s">
        <v>12380</v>
      </c>
      <c r="N4615" s="1" t="s">
        <v>14242</v>
      </c>
      <c r="O4615" s="1">
        <v>10</v>
      </c>
      <c r="P4615" s="1" t="s">
        <v>3246</v>
      </c>
      <c r="Q4615" s="1">
        <v>4235</v>
      </c>
      <c r="R4615" s="1" t="str">
        <f>IFERROR(VLOOKUP(K4615,Proveedores!$A$2:$B$500,2,0),"Agregar")</f>
        <v>ROFINA SAICF</v>
      </c>
      <c r="S4615" s="5">
        <f t="shared" si="72"/>
        <v>42350</v>
      </c>
    </row>
    <row r="4616" spans="1:19" x14ac:dyDescent="0.2">
      <c r="A4616" s="7">
        <v>44291</v>
      </c>
      <c r="B4616" s="1" t="s">
        <v>15415</v>
      </c>
      <c r="C4616" s="1" t="s">
        <v>15416</v>
      </c>
      <c r="D4616" s="1" t="s">
        <v>1621</v>
      </c>
      <c r="E4616" s="1" t="s">
        <v>15417</v>
      </c>
      <c r="F4616" s="7">
        <v>44169</v>
      </c>
      <c r="G4616" s="1" t="s">
        <v>1157</v>
      </c>
      <c r="H4616" s="5">
        <v>114345</v>
      </c>
      <c r="I4616" s="1">
        <v>430</v>
      </c>
      <c r="J4616" s="1" t="s">
        <v>1158</v>
      </c>
      <c r="K4616" s="1" t="s">
        <v>334</v>
      </c>
      <c r="L4616" s="1">
        <v>1</v>
      </c>
      <c r="M4616" s="1" t="s">
        <v>12380</v>
      </c>
      <c r="N4616" s="1" t="s">
        <v>14242</v>
      </c>
      <c r="O4616" s="1">
        <v>27</v>
      </c>
      <c r="P4616" s="1" t="s">
        <v>3246</v>
      </c>
      <c r="Q4616" s="1">
        <v>4235</v>
      </c>
      <c r="R4616" s="1" t="str">
        <f>IFERROR(VLOOKUP(K4616,Proveedores!$A$2:$B$500,2,0),"Agregar")</f>
        <v>ROFINA SAICF</v>
      </c>
      <c r="S4616" s="5">
        <f t="shared" si="72"/>
        <v>114345</v>
      </c>
    </row>
    <row r="4617" spans="1:19" x14ac:dyDescent="0.2">
      <c r="A4617" s="7">
        <v>44291</v>
      </c>
      <c r="B4617" s="1" t="s">
        <v>15418</v>
      </c>
      <c r="C4617" s="1" t="s">
        <v>15419</v>
      </c>
      <c r="D4617" s="1" t="s">
        <v>1621</v>
      </c>
      <c r="E4617" s="1" t="s">
        <v>15420</v>
      </c>
      <c r="F4617" s="7">
        <v>44214</v>
      </c>
      <c r="G4617" s="1" t="s">
        <v>1157</v>
      </c>
      <c r="H4617" s="5">
        <v>148225</v>
      </c>
      <c r="I4617" s="1">
        <v>430</v>
      </c>
      <c r="J4617" s="1" t="s">
        <v>1158</v>
      </c>
      <c r="K4617" s="1" t="s">
        <v>334</v>
      </c>
      <c r="L4617" s="1">
        <v>1</v>
      </c>
      <c r="M4617" s="1" t="s">
        <v>12380</v>
      </c>
      <c r="N4617" s="1" t="s">
        <v>14242</v>
      </c>
      <c r="O4617" s="1">
        <v>35</v>
      </c>
      <c r="P4617" s="1" t="s">
        <v>3246</v>
      </c>
      <c r="Q4617" s="1">
        <v>4235</v>
      </c>
      <c r="R4617" s="1" t="str">
        <f>IFERROR(VLOOKUP(K4617,Proveedores!$A$2:$B$500,2,0),"Agregar")</f>
        <v>ROFINA SAICF</v>
      </c>
      <c r="S4617" s="5">
        <f t="shared" si="72"/>
        <v>148225</v>
      </c>
    </row>
    <row r="4618" spans="1:19" x14ac:dyDescent="0.2">
      <c r="A4618" s="7">
        <v>44291</v>
      </c>
      <c r="B4618" s="1" t="s">
        <v>15421</v>
      </c>
      <c r="C4618" s="1" t="s">
        <v>15422</v>
      </c>
      <c r="D4618" s="1" t="s">
        <v>1621</v>
      </c>
      <c r="E4618" s="1" t="s">
        <v>15423</v>
      </c>
      <c r="F4618" s="7">
        <v>44251</v>
      </c>
      <c r="G4618" s="1" t="s">
        <v>1157</v>
      </c>
      <c r="H4618" s="5">
        <v>42350</v>
      </c>
      <c r="I4618" s="1">
        <v>463</v>
      </c>
      <c r="J4618" s="1" t="s">
        <v>1158</v>
      </c>
      <c r="K4618" s="1" t="s">
        <v>334</v>
      </c>
      <c r="L4618" s="1">
        <v>1</v>
      </c>
      <c r="M4618" s="1" t="s">
        <v>12380</v>
      </c>
      <c r="N4618" s="1" t="s">
        <v>14242</v>
      </c>
      <c r="O4618" s="1">
        <v>10</v>
      </c>
      <c r="P4618" s="1" t="s">
        <v>3246</v>
      </c>
      <c r="Q4618" s="1">
        <v>4235</v>
      </c>
      <c r="R4618" s="1" t="str">
        <f>IFERROR(VLOOKUP(K4618,Proveedores!$A$2:$B$500,2,0),"Agregar")</f>
        <v>ROFINA SAICF</v>
      </c>
      <c r="S4618" s="5">
        <f t="shared" si="72"/>
        <v>42350</v>
      </c>
    </row>
    <row r="4619" spans="1:19" x14ac:dyDescent="0.2">
      <c r="A4619" s="7">
        <v>44291</v>
      </c>
      <c r="B4619" s="1" t="s">
        <v>15424</v>
      </c>
      <c r="C4619" s="1" t="s">
        <v>15425</v>
      </c>
      <c r="D4619" s="1" t="s">
        <v>1621</v>
      </c>
      <c r="E4619" s="1" t="s">
        <v>15426</v>
      </c>
      <c r="F4619" s="7">
        <v>44251</v>
      </c>
      <c r="G4619" s="1" t="s">
        <v>1157</v>
      </c>
      <c r="H4619" s="5">
        <v>71995</v>
      </c>
      <c r="I4619" s="1">
        <v>463</v>
      </c>
      <c r="J4619" s="1" t="s">
        <v>1158</v>
      </c>
      <c r="K4619" s="1" t="s">
        <v>334</v>
      </c>
      <c r="L4619" s="1">
        <v>1</v>
      </c>
      <c r="M4619" s="1" t="s">
        <v>12380</v>
      </c>
      <c r="N4619" s="1" t="s">
        <v>14242</v>
      </c>
      <c r="O4619" s="1">
        <v>17</v>
      </c>
      <c r="P4619" s="1" t="s">
        <v>3246</v>
      </c>
      <c r="Q4619" s="1">
        <v>4235</v>
      </c>
      <c r="R4619" s="1" t="str">
        <f>IFERROR(VLOOKUP(K4619,Proveedores!$A$2:$B$500,2,0),"Agregar")</f>
        <v>ROFINA SAICF</v>
      </c>
      <c r="S4619" s="5">
        <f t="shared" si="72"/>
        <v>71995</v>
      </c>
    </row>
    <row r="4620" spans="1:19" x14ac:dyDescent="0.2">
      <c r="A4620" s="7">
        <v>44291</v>
      </c>
      <c r="B4620" s="1" t="s">
        <v>15427</v>
      </c>
      <c r="C4620" s="1" t="s">
        <v>15428</v>
      </c>
      <c r="D4620" s="1" t="s">
        <v>1621</v>
      </c>
      <c r="E4620" s="1" t="s">
        <v>15429</v>
      </c>
      <c r="F4620" s="7">
        <v>44251</v>
      </c>
      <c r="G4620" s="1" t="s">
        <v>1157</v>
      </c>
      <c r="H4620" s="5">
        <v>33880</v>
      </c>
      <c r="I4620" s="1">
        <v>463</v>
      </c>
      <c r="J4620" s="1" t="s">
        <v>1158</v>
      </c>
      <c r="K4620" s="1" t="s">
        <v>334</v>
      </c>
      <c r="L4620" s="1">
        <v>1</v>
      </c>
      <c r="M4620" s="1" t="s">
        <v>12380</v>
      </c>
      <c r="N4620" s="1" t="s">
        <v>14242</v>
      </c>
      <c r="O4620" s="1">
        <v>8</v>
      </c>
      <c r="P4620" s="1" t="s">
        <v>3246</v>
      </c>
      <c r="Q4620" s="1">
        <v>4235</v>
      </c>
      <c r="R4620" s="1" t="str">
        <f>IFERROR(VLOOKUP(K4620,Proveedores!$A$2:$B$500,2,0),"Agregar")</f>
        <v>ROFINA SAICF</v>
      </c>
      <c r="S4620" s="5">
        <f t="shared" si="72"/>
        <v>33880</v>
      </c>
    </row>
    <row r="4621" spans="1:19" x14ac:dyDescent="0.2">
      <c r="A4621" s="7">
        <v>44291</v>
      </c>
      <c r="B4621" s="1" t="s">
        <v>15430</v>
      </c>
      <c r="C4621" s="1" t="s">
        <v>15431</v>
      </c>
      <c r="D4621" s="1" t="s">
        <v>1621</v>
      </c>
      <c r="E4621" s="1" t="s">
        <v>15432</v>
      </c>
      <c r="F4621" s="7">
        <v>44251</v>
      </c>
      <c r="G4621" s="1" t="s">
        <v>1157</v>
      </c>
      <c r="H4621" s="5">
        <v>97405</v>
      </c>
      <c r="I4621" s="1">
        <v>463</v>
      </c>
      <c r="J4621" s="1" t="s">
        <v>1158</v>
      </c>
      <c r="K4621" s="1" t="s">
        <v>334</v>
      </c>
      <c r="L4621" s="1">
        <v>1</v>
      </c>
      <c r="M4621" s="1" t="s">
        <v>12380</v>
      </c>
      <c r="N4621" s="1" t="s">
        <v>14242</v>
      </c>
      <c r="O4621" s="1">
        <v>23</v>
      </c>
      <c r="P4621" s="1" t="s">
        <v>3246</v>
      </c>
      <c r="Q4621" s="1">
        <v>4235</v>
      </c>
      <c r="R4621" s="1" t="str">
        <f>IFERROR(VLOOKUP(K4621,Proveedores!$A$2:$B$500,2,0),"Agregar")</f>
        <v>ROFINA SAICF</v>
      </c>
      <c r="S4621" s="5">
        <f t="shared" si="72"/>
        <v>97405</v>
      </c>
    </row>
    <row r="4622" spans="1:19" x14ac:dyDescent="0.2">
      <c r="A4622" s="7">
        <v>44291</v>
      </c>
      <c r="B4622" s="1" t="s">
        <v>15433</v>
      </c>
      <c r="C4622" s="1" t="s">
        <v>15434</v>
      </c>
      <c r="D4622" s="1" t="s">
        <v>1621</v>
      </c>
      <c r="E4622" s="1">
        <v>30500002529</v>
      </c>
      <c r="F4622" s="7">
        <v>44272</v>
      </c>
      <c r="G4622" s="1" t="s">
        <v>1493</v>
      </c>
      <c r="H4622" s="5">
        <v>5392548</v>
      </c>
      <c r="I4622" s="1">
        <v>467</v>
      </c>
      <c r="J4622" s="1" t="s">
        <v>1494</v>
      </c>
      <c r="K4622" s="1" t="s">
        <v>4348</v>
      </c>
      <c r="L4622" s="1">
        <v>2</v>
      </c>
      <c r="M4622" s="1" t="s">
        <v>15435</v>
      </c>
      <c r="N4622" s="1" t="s">
        <v>15436</v>
      </c>
      <c r="O4622" s="1">
        <v>92490</v>
      </c>
      <c r="P4622" s="1" t="s">
        <v>1917</v>
      </c>
      <c r="Q4622" s="1">
        <v>29.4</v>
      </c>
      <c r="R4622" s="1" t="str">
        <f>IFERROR(VLOOKUP(K4622,Proveedores!$A$2:$B$500,2,0),"Agregar")</f>
        <v>MICROSULES ARGENTINA SA de SCIIA</v>
      </c>
      <c r="S4622" s="5">
        <f t="shared" si="72"/>
        <v>2719206</v>
      </c>
    </row>
    <row r="4623" spans="1:19" x14ac:dyDescent="0.2">
      <c r="A4623" s="7">
        <v>44291</v>
      </c>
      <c r="B4623" s="1" t="s">
        <v>15437</v>
      </c>
      <c r="C4623" s="1" t="s">
        <v>15438</v>
      </c>
      <c r="D4623" s="1" t="s">
        <v>1621</v>
      </c>
      <c r="E4623" s="1" t="s">
        <v>15439</v>
      </c>
      <c r="F4623" s="7">
        <v>44286</v>
      </c>
      <c r="G4623" s="1" t="s">
        <v>15440</v>
      </c>
      <c r="H4623" s="5">
        <v>1236000.48</v>
      </c>
      <c r="I4623" s="1" t="s">
        <v>2599</v>
      </c>
      <c r="J4623" s="1">
        <v>44348</v>
      </c>
      <c r="K4623" s="1" t="s">
        <v>318</v>
      </c>
      <c r="L4623" s="1">
        <v>1</v>
      </c>
      <c r="M4623" s="1" t="s">
        <v>15441</v>
      </c>
      <c r="N4623" s="1" t="s">
        <v>15442</v>
      </c>
      <c r="O4623" s="1">
        <v>1200</v>
      </c>
      <c r="P4623" s="1" t="s">
        <v>1924</v>
      </c>
      <c r="Q4623" s="1">
        <v>1030</v>
      </c>
      <c r="R4623" s="1" t="str">
        <f>IFERROR(VLOOKUP(K4623,Proveedores!$A$2:$B$500,2,0),"Agregar")</f>
        <v>LABORATORIOS RICHMOND SACIF</v>
      </c>
      <c r="S4623" s="5">
        <f t="shared" si="72"/>
        <v>1236000</v>
      </c>
    </row>
    <row r="4624" spans="1:19" x14ac:dyDescent="0.2">
      <c r="A4624" s="7">
        <v>44292</v>
      </c>
      <c r="B4624" s="1" t="s">
        <v>15443</v>
      </c>
      <c r="C4624" s="1" t="s">
        <v>15444</v>
      </c>
      <c r="D4624" s="1" t="s">
        <v>1621</v>
      </c>
      <c r="E4624" s="1" t="s">
        <v>15445</v>
      </c>
      <c r="F4624" s="7">
        <v>44286</v>
      </c>
      <c r="G4624" s="1" t="s">
        <v>1493</v>
      </c>
      <c r="H4624" s="5">
        <v>16049700</v>
      </c>
      <c r="I4624" s="1" t="s">
        <v>2599</v>
      </c>
      <c r="J4624" s="1" t="s">
        <v>15446</v>
      </c>
      <c r="K4624" s="1" t="s">
        <v>318</v>
      </c>
      <c r="L4624" s="1">
        <v>3</v>
      </c>
      <c r="M4624" s="1" t="s">
        <v>15447</v>
      </c>
      <c r="N4624" s="1" t="s">
        <v>15448</v>
      </c>
      <c r="O4624" s="1">
        <v>90000</v>
      </c>
      <c r="P4624" s="1" t="s">
        <v>1917</v>
      </c>
      <c r="Q4624" s="1">
        <v>178.33</v>
      </c>
      <c r="R4624" s="1" t="str">
        <f>IFERROR(VLOOKUP(K4624,Proveedores!$A$2:$B$500,2,0),"Agregar")</f>
        <v>LABORATORIOS RICHMOND SACIF</v>
      </c>
      <c r="S4624" s="5">
        <f t="shared" si="72"/>
        <v>16049700.000000002</v>
      </c>
    </row>
    <row r="4625" spans="1:19" x14ac:dyDescent="0.2">
      <c r="A4625" s="7">
        <v>44292</v>
      </c>
      <c r="B4625" s="1" t="s">
        <v>15449</v>
      </c>
      <c r="C4625" s="1" t="s">
        <v>15450</v>
      </c>
      <c r="D4625" s="1" t="s">
        <v>1621</v>
      </c>
      <c r="E4625" s="1">
        <v>200004587</v>
      </c>
      <c r="F4625" s="7">
        <v>44292</v>
      </c>
      <c r="G4625" s="1" t="s">
        <v>552</v>
      </c>
      <c r="H4625" s="5">
        <v>524800</v>
      </c>
      <c r="I4625" s="1">
        <v>4587</v>
      </c>
      <c r="J4625" s="1" t="s">
        <v>553</v>
      </c>
      <c r="K4625" s="1" t="s">
        <v>1441</v>
      </c>
      <c r="L4625" s="1">
        <v>1</v>
      </c>
      <c r="M4625" s="1" t="s">
        <v>14899</v>
      </c>
      <c r="N4625" s="1" t="s">
        <v>14094</v>
      </c>
      <c r="O4625" s="1">
        <v>640</v>
      </c>
      <c r="P4625" s="1" t="s">
        <v>1892</v>
      </c>
      <c r="Q4625" s="1">
        <v>820</v>
      </c>
      <c r="R4625" s="1" t="str">
        <f>IFERROR(VLOOKUP(K4625,Proveedores!$A$2:$B$500,2,0),"Agregar")</f>
        <v>LECTUS S.A.</v>
      </c>
      <c r="S4625" s="5">
        <f t="shared" si="72"/>
        <v>524800</v>
      </c>
    </row>
    <row r="4626" spans="1:19" x14ac:dyDescent="0.2">
      <c r="A4626" s="7">
        <v>44293</v>
      </c>
      <c r="B4626" s="1" t="s">
        <v>15451</v>
      </c>
      <c r="C4626" s="1" t="s">
        <v>15452</v>
      </c>
      <c r="D4626" s="1" t="s">
        <v>1621</v>
      </c>
      <c r="E4626" s="1" t="s">
        <v>15453</v>
      </c>
      <c r="F4626" s="7">
        <v>44281</v>
      </c>
      <c r="G4626" s="1" t="s">
        <v>1209</v>
      </c>
      <c r="H4626" s="5">
        <v>2155500</v>
      </c>
      <c r="I4626" s="1" t="s">
        <v>15454</v>
      </c>
      <c r="J4626" s="1" t="s">
        <v>1210</v>
      </c>
      <c r="K4626" s="1" t="s">
        <v>11019</v>
      </c>
      <c r="L4626" s="1">
        <v>1</v>
      </c>
      <c r="M4626" s="1" t="s">
        <v>12533</v>
      </c>
      <c r="N4626" s="1" t="s">
        <v>15455</v>
      </c>
      <c r="O4626" s="1">
        <v>1500</v>
      </c>
      <c r="P4626" s="1" t="s">
        <v>1665</v>
      </c>
      <c r="Q4626" s="1">
        <v>1437</v>
      </c>
      <c r="R4626" s="1" t="str">
        <f>IFERROR(VLOOKUP(K4626,Proveedores!$A$2:$B$500,2,0),"Agregar")</f>
        <v>Drogueria Varadero S.A.</v>
      </c>
      <c r="S4626" s="5">
        <f t="shared" si="72"/>
        <v>2155500</v>
      </c>
    </row>
    <row r="4627" spans="1:19" x14ac:dyDescent="0.2">
      <c r="A4627" s="7">
        <v>44293</v>
      </c>
      <c r="B4627" s="1" t="s">
        <v>15456</v>
      </c>
      <c r="C4627" s="1" t="s">
        <v>15457</v>
      </c>
      <c r="D4627" s="1" t="s">
        <v>1621</v>
      </c>
      <c r="E4627" s="1" t="s">
        <v>15458</v>
      </c>
      <c r="F4627" s="7">
        <v>44293</v>
      </c>
      <c r="G4627" s="1" t="s">
        <v>1326</v>
      </c>
      <c r="H4627" s="5">
        <v>3951000</v>
      </c>
      <c r="I4627" s="1">
        <v>13928</v>
      </c>
      <c r="J4627" s="1" t="s">
        <v>1327</v>
      </c>
      <c r="K4627" s="1" t="s">
        <v>713</v>
      </c>
      <c r="L4627" s="1">
        <v>1</v>
      </c>
      <c r="M4627" s="1" t="s">
        <v>15459</v>
      </c>
      <c r="N4627" s="1" t="s">
        <v>15460</v>
      </c>
      <c r="O4627" s="1">
        <v>180000</v>
      </c>
      <c r="P4627" s="1" t="s">
        <v>1665</v>
      </c>
      <c r="Q4627" s="1">
        <v>21.95</v>
      </c>
      <c r="R4627" s="1" t="str">
        <f>IFERROR(VLOOKUP(K4627,Proveedores!$A$2:$B$500,2,0),"Agregar")</f>
        <v>FERAVAL S.A.</v>
      </c>
      <c r="S4627" s="5">
        <f t="shared" si="72"/>
        <v>3951000</v>
      </c>
    </row>
    <row r="4628" spans="1:19" x14ac:dyDescent="0.2">
      <c r="A4628" s="7">
        <v>44293</v>
      </c>
      <c r="B4628" s="1" t="s">
        <v>15461</v>
      </c>
      <c r="C4628" s="1" t="s">
        <v>15462</v>
      </c>
      <c r="D4628" s="1" t="s">
        <v>1621</v>
      </c>
      <c r="E4628" s="1" t="s">
        <v>15463</v>
      </c>
      <c r="F4628" s="7">
        <v>44277</v>
      </c>
      <c r="G4628" s="1" t="s">
        <v>1558</v>
      </c>
      <c r="H4628" s="5">
        <v>6975000</v>
      </c>
      <c r="I4628" s="1">
        <v>493</v>
      </c>
      <c r="J4628" s="1" t="s">
        <v>1559</v>
      </c>
      <c r="K4628" s="1" t="s">
        <v>14974</v>
      </c>
      <c r="L4628" s="1">
        <v>1</v>
      </c>
      <c r="M4628" s="1">
        <v>1</v>
      </c>
      <c r="N4628" s="1" t="s">
        <v>15464</v>
      </c>
      <c r="O4628" s="1">
        <v>4500000</v>
      </c>
      <c r="P4628" s="1" t="s">
        <v>1892</v>
      </c>
      <c r="Q4628" s="1">
        <v>1.55</v>
      </c>
      <c r="R4628" s="1" t="str">
        <f>IFERROR(VLOOKUP(K4628,Proveedores!$A$2:$B$500,2,0),"Agregar")</f>
        <v>GRAFICA LATINA SA</v>
      </c>
      <c r="S4628" s="5">
        <f t="shared" si="72"/>
        <v>6975000</v>
      </c>
    </row>
    <row r="4629" spans="1:19" x14ac:dyDescent="0.2">
      <c r="A4629" s="7">
        <v>44293</v>
      </c>
      <c r="B4629" s="1" t="s">
        <v>15465</v>
      </c>
      <c r="C4629" s="1" t="s">
        <v>15466</v>
      </c>
      <c r="D4629" s="1" t="s">
        <v>1621</v>
      </c>
      <c r="E4629" s="1" t="s">
        <v>15467</v>
      </c>
      <c r="F4629" s="7">
        <v>44258</v>
      </c>
      <c r="G4629" s="1" t="s">
        <v>1176</v>
      </c>
      <c r="H4629" s="5">
        <v>1378780.39</v>
      </c>
      <c r="I4629" s="1">
        <v>496</v>
      </c>
      <c r="J4629" s="1" t="s">
        <v>1463</v>
      </c>
      <c r="K4629" s="1" t="s">
        <v>15468</v>
      </c>
      <c r="L4629" s="1">
        <v>26</v>
      </c>
      <c r="M4629" s="1" t="s">
        <v>15469</v>
      </c>
      <c r="N4629" s="1" t="s">
        <v>15470</v>
      </c>
      <c r="O4629" s="1">
        <v>187</v>
      </c>
      <c r="P4629" s="1" t="s">
        <v>15471</v>
      </c>
      <c r="Q4629" s="1">
        <v>7373</v>
      </c>
      <c r="R4629" s="1" t="str">
        <f>IFERROR(VLOOKUP(K4629,Proveedores!$A$2:$B$500,2,0),"Agregar")</f>
        <v xml:space="preserve">GEMABIOTECH SAU </v>
      </c>
      <c r="S4629" s="5">
        <f t="shared" si="72"/>
        <v>1378751</v>
      </c>
    </row>
    <row r="4630" spans="1:19" x14ac:dyDescent="0.2">
      <c r="A4630" s="7">
        <v>44293</v>
      </c>
      <c r="B4630" s="1" t="s">
        <v>15472</v>
      </c>
      <c r="C4630" s="1" t="s">
        <v>15473</v>
      </c>
      <c r="D4630" s="1" t="s">
        <v>1621</v>
      </c>
      <c r="E4630" s="1" t="s">
        <v>15474</v>
      </c>
      <c r="F4630" s="7">
        <v>44236</v>
      </c>
      <c r="G4630" s="1" t="s">
        <v>1344</v>
      </c>
      <c r="H4630" s="5">
        <v>20064600</v>
      </c>
      <c r="I4630" s="1" t="s">
        <v>9614</v>
      </c>
      <c r="J4630" s="1" t="s">
        <v>1348</v>
      </c>
      <c r="K4630" s="1" t="s">
        <v>310</v>
      </c>
      <c r="L4630" s="1">
        <v>2</v>
      </c>
      <c r="M4630" s="1" t="s">
        <v>13208</v>
      </c>
      <c r="N4630" s="1" t="s">
        <v>15475</v>
      </c>
      <c r="O4630" s="1">
        <v>85200</v>
      </c>
      <c r="P4630" s="1" t="s">
        <v>1917</v>
      </c>
      <c r="Q4630" s="1">
        <v>235.5</v>
      </c>
      <c r="R4630" s="1" t="str">
        <f>IFERROR(VLOOKUP(K4630,Proveedores!$A$2:$B$500,2,0),"Agregar")</f>
        <v>MSD ARGENTINA SRL</v>
      </c>
      <c r="S4630" s="5">
        <f t="shared" si="72"/>
        <v>20064600</v>
      </c>
    </row>
    <row r="4631" spans="1:19" x14ac:dyDescent="0.2">
      <c r="A4631" s="7">
        <v>44293</v>
      </c>
      <c r="B4631" s="1" t="s">
        <v>15476</v>
      </c>
      <c r="C4631" s="1" t="s">
        <v>15477</v>
      </c>
      <c r="D4631" s="1" t="s">
        <v>1621</v>
      </c>
      <c r="E4631" s="1" t="s">
        <v>15478</v>
      </c>
      <c r="F4631" s="7">
        <v>44229</v>
      </c>
      <c r="G4631" s="1" t="s">
        <v>1304</v>
      </c>
      <c r="H4631" s="5">
        <v>8787794.4000000004</v>
      </c>
      <c r="I4631" s="1" t="s">
        <v>3415</v>
      </c>
      <c r="J4631" s="1" t="s">
        <v>1305</v>
      </c>
      <c r="K4631" s="1" t="s">
        <v>310</v>
      </c>
      <c r="L4631" s="1">
        <v>1</v>
      </c>
      <c r="M4631" s="1" t="s">
        <v>12757</v>
      </c>
      <c r="N4631" s="1" t="s">
        <v>15479</v>
      </c>
      <c r="O4631" s="1">
        <v>31440</v>
      </c>
      <c r="P4631" s="1" t="s">
        <v>1917</v>
      </c>
      <c r="Q4631" s="1">
        <v>279.51</v>
      </c>
      <c r="R4631" s="1" t="str">
        <f>IFERROR(VLOOKUP(K4631,Proveedores!$A$2:$B$500,2,0),"Agregar")</f>
        <v>MSD ARGENTINA SRL</v>
      </c>
      <c r="S4631" s="5">
        <f t="shared" si="72"/>
        <v>8787794.4000000004</v>
      </c>
    </row>
    <row r="4632" spans="1:19" x14ac:dyDescent="0.2">
      <c r="A4632" s="7">
        <v>44293</v>
      </c>
      <c r="B4632" s="1" t="s">
        <v>15480</v>
      </c>
      <c r="C4632" s="1" t="s">
        <v>15481</v>
      </c>
      <c r="D4632" s="1" t="s">
        <v>1621</v>
      </c>
      <c r="E4632" s="1" t="s">
        <v>15482</v>
      </c>
      <c r="F4632" s="7">
        <v>44236</v>
      </c>
      <c r="G4632" s="1" t="s">
        <v>1344</v>
      </c>
      <c r="H4632" s="5">
        <v>59346000</v>
      </c>
      <c r="I4632" s="1" t="s">
        <v>5010</v>
      </c>
      <c r="J4632" s="1" t="s">
        <v>1348</v>
      </c>
      <c r="K4632" s="1" t="s">
        <v>310</v>
      </c>
      <c r="L4632" s="1">
        <v>2</v>
      </c>
      <c r="M4632" s="1" t="s">
        <v>13208</v>
      </c>
      <c r="N4632" s="1" t="s">
        <v>9615</v>
      </c>
      <c r="O4632" s="1">
        <v>252000</v>
      </c>
      <c r="P4632" s="1" t="s">
        <v>14011</v>
      </c>
      <c r="Q4632" s="1">
        <v>235.5</v>
      </c>
      <c r="R4632" s="1" t="str">
        <f>IFERROR(VLOOKUP(K4632,Proveedores!$A$2:$B$500,2,0),"Agregar")</f>
        <v>MSD ARGENTINA SRL</v>
      </c>
      <c r="S4632" s="5">
        <f t="shared" si="72"/>
        <v>59346000</v>
      </c>
    </row>
    <row r="4633" spans="1:19" x14ac:dyDescent="0.2">
      <c r="A4633" s="7">
        <v>44293</v>
      </c>
      <c r="B4633" s="1" t="s">
        <v>15483</v>
      </c>
      <c r="C4633" s="1" t="s">
        <v>15484</v>
      </c>
      <c r="D4633" s="1" t="s">
        <v>1621</v>
      </c>
      <c r="E4633" s="1" t="s">
        <v>15485</v>
      </c>
      <c r="F4633" s="7">
        <v>44236</v>
      </c>
      <c r="G4633" s="1" t="s">
        <v>1344</v>
      </c>
      <c r="H4633" s="5">
        <v>42248700</v>
      </c>
      <c r="I4633" s="1" t="s">
        <v>5010</v>
      </c>
      <c r="J4633" s="1" t="s">
        <v>1348</v>
      </c>
      <c r="K4633" s="1" t="s">
        <v>310</v>
      </c>
      <c r="L4633" s="1">
        <v>2</v>
      </c>
      <c r="M4633" s="1" t="s">
        <v>13208</v>
      </c>
      <c r="N4633" s="1" t="s">
        <v>8049</v>
      </c>
      <c r="O4633" s="1">
        <v>179400</v>
      </c>
      <c r="P4633" s="1" t="s">
        <v>1917</v>
      </c>
      <c r="Q4633" s="1">
        <v>235.5</v>
      </c>
      <c r="R4633" s="1" t="str">
        <f>IFERROR(VLOOKUP(K4633,Proveedores!$A$2:$B$500,2,0),"Agregar")</f>
        <v>MSD ARGENTINA SRL</v>
      </c>
      <c r="S4633" s="5">
        <f t="shared" si="72"/>
        <v>42248700</v>
      </c>
    </row>
    <row r="4634" spans="1:19" x14ac:dyDescent="0.2">
      <c r="A4634" s="7">
        <v>44294</v>
      </c>
      <c r="B4634" s="1" t="s">
        <v>15486</v>
      </c>
      <c r="C4634" s="1" t="s">
        <v>15487</v>
      </c>
      <c r="D4634" s="1" t="s">
        <v>1621</v>
      </c>
      <c r="E4634" s="1" t="s">
        <v>15488</v>
      </c>
      <c r="F4634" s="7">
        <v>44258</v>
      </c>
      <c r="G4634" s="1" t="s">
        <v>1176</v>
      </c>
      <c r="H4634" s="5">
        <v>40594.76</v>
      </c>
      <c r="I4634" s="1">
        <v>498</v>
      </c>
      <c r="J4634" s="1" t="s">
        <v>1463</v>
      </c>
      <c r="K4634" s="1" t="s">
        <v>15468</v>
      </c>
      <c r="L4634" s="1">
        <v>27</v>
      </c>
      <c r="M4634" s="1" t="s">
        <v>15489</v>
      </c>
      <c r="N4634" s="1" t="s">
        <v>15490</v>
      </c>
      <c r="O4634" s="1">
        <v>172</v>
      </c>
      <c r="P4634" s="1" t="s">
        <v>15471</v>
      </c>
      <c r="Q4634" s="1">
        <v>236</v>
      </c>
      <c r="R4634" s="1" t="str">
        <f>IFERROR(VLOOKUP(K4634,Proveedores!$A$2:$B$500,2,0),"Agregar")</f>
        <v xml:space="preserve">GEMABIOTECH SAU </v>
      </c>
      <c r="S4634" s="5">
        <f t="shared" si="72"/>
        <v>40592</v>
      </c>
    </row>
    <row r="4635" spans="1:19" x14ac:dyDescent="0.2">
      <c r="A4635" s="7">
        <v>44295</v>
      </c>
      <c r="B4635" s="1" t="s">
        <v>15491</v>
      </c>
      <c r="C4635" s="1" t="s">
        <v>15492</v>
      </c>
      <c r="D4635" s="1" t="s">
        <v>1621</v>
      </c>
      <c r="E4635" s="1" t="s">
        <v>15493</v>
      </c>
      <c r="F4635" s="7">
        <v>44284</v>
      </c>
      <c r="G4635" s="1" t="s">
        <v>1111</v>
      </c>
      <c r="H4635" s="5">
        <v>11213125</v>
      </c>
      <c r="I4635" s="1">
        <v>0</v>
      </c>
      <c r="J4635" s="1" t="s">
        <v>1112</v>
      </c>
      <c r="K4635" s="1" t="s">
        <v>70</v>
      </c>
      <c r="L4635" s="1" t="s">
        <v>14738</v>
      </c>
      <c r="M4635" s="1" t="s">
        <v>14730</v>
      </c>
      <c r="N4635" s="1" t="s">
        <v>14730</v>
      </c>
      <c r="O4635" s="1">
        <v>41321</v>
      </c>
      <c r="P4635" s="1" t="s">
        <v>14739</v>
      </c>
      <c r="Q4635" s="1">
        <v>385</v>
      </c>
      <c r="R4635" s="1" t="str">
        <f>IFERROR(VLOOKUP(K4635,Proveedores!$A$2:$B$500,2,0),"Agregar")</f>
        <v>SA LA SIBILA .</v>
      </c>
      <c r="S4635" s="5">
        <f t="shared" si="72"/>
        <v>15908585</v>
      </c>
    </row>
    <row r="4636" spans="1:19" x14ac:dyDescent="0.2">
      <c r="A4636" s="7">
        <v>44295</v>
      </c>
      <c r="B4636" s="1" t="s">
        <v>15494</v>
      </c>
      <c r="C4636" s="1" t="s">
        <v>15495</v>
      </c>
      <c r="D4636" s="1" t="s">
        <v>1621</v>
      </c>
      <c r="E4636" s="1" t="s">
        <v>15496</v>
      </c>
      <c r="F4636" s="7">
        <v>44278</v>
      </c>
      <c r="G4636" s="1" t="s">
        <v>1111</v>
      </c>
      <c r="H4636" s="5">
        <v>7700000</v>
      </c>
      <c r="I4636" s="1">
        <v>0</v>
      </c>
      <c r="J4636" s="1" t="s">
        <v>1112</v>
      </c>
      <c r="K4636" s="1" t="s">
        <v>70</v>
      </c>
      <c r="L4636" s="1" t="s">
        <v>14738</v>
      </c>
      <c r="M4636" s="1" t="s">
        <v>14730</v>
      </c>
      <c r="N4636" s="1" t="s">
        <v>14730</v>
      </c>
      <c r="O4636" s="1">
        <v>20000</v>
      </c>
      <c r="P4636" s="1" t="s">
        <v>14739</v>
      </c>
      <c r="Q4636" s="1">
        <v>385</v>
      </c>
      <c r="R4636" s="1" t="str">
        <f>IFERROR(VLOOKUP(K4636,Proveedores!$A$2:$B$500,2,0),"Agregar")</f>
        <v>SA LA SIBILA .</v>
      </c>
      <c r="S4636" s="5">
        <f t="shared" si="72"/>
        <v>7700000</v>
      </c>
    </row>
    <row r="4637" spans="1:19" x14ac:dyDescent="0.2">
      <c r="A4637" s="7">
        <v>44295</v>
      </c>
      <c r="B4637" s="1" t="s">
        <v>15497</v>
      </c>
      <c r="C4637" s="1" t="s">
        <v>15498</v>
      </c>
      <c r="D4637" s="1" t="s">
        <v>1621</v>
      </c>
      <c r="E4637" s="1">
        <v>2000001017</v>
      </c>
      <c r="F4637" s="7">
        <v>44253</v>
      </c>
      <c r="G4637" s="1" t="s">
        <v>1176</v>
      </c>
      <c r="H4637" s="5">
        <v>1760520</v>
      </c>
      <c r="I4637" s="1">
        <v>202000013202</v>
      </c>
      <c r="J4637" s="1" t="s">
        <v>1462</v>
      </c>
      <c r="K4637" s="1" t="s">
        <v>15499</v>
      </c>
      <c r="L4637" s="1">
        <v>1</v>
      </c>
      <c r="M4637" s="1">
        <v>40322</v>
      </c>
      <c r="N4637" s="1" t="s">
        <v>15500</v>
      </c>
      <c r="O4637" s="1">
        <v>127</v>
      </c>
      <c r="P4637" s="1" t="s">
        <v>1665</v>
      </c>
      <c r="Q4637" s="1">
        <v>863</v>
      </c>
      <c r="R4637" s="1" t="str">
        <f>IFERROR(VLOOKUP(K4637,Proveedores!$A$2:$B$500,2,0),"Agregar")</f>
        <v>LABORATORIOS IMA S.A.I.C.</v>
      </c>
      <c r="S4637" s="5">
        <f t="shared" si="72"/>
        <v>109601</v>
      </c>
    </row>
    <row r="4638" spans="1:19" x14ac:dyDescent="0.2">
      <c r="A4638" s="7">
        <v>44295</v>
      </c>
      <c r="B4638" s="1" t="s">
        <v>15497</v>
      </c>
      <c r="C4638" s="1" t="s">
        <v>15498</v>
      </c>
      <c r="D4638" s="1" t="s">
        <v>1621</v>
      </c>
      <c r="E4638" s="1">
        <v>2000001017</v>
      </c>
      <c r="F4638" s="7">
        <v>44253</v>
      </c>
      <c r="G4638" s="1" t="s">
        <v>1176</v>
      </c>
      <c r="H4638" s="5">
        <v>1760520</v>
      </c>
      <c r="I4638" s="1">
        <v>202000013202</v>
      </c>
      <c r="J4638" s="1" t="s">
        <v>1462</v>
      </c>
      <c r="K4638" s="1" t="s">
        <v>15499</v>
      </c>
      <c r="L4638" s="1">
        <v>2</v>
      </c>
      <c r="M4638" s="1">
        <v>40322</v>
      </c>
      <c r="N4638" s="1" t="s">
        <v>15500</v>
      </c>
      <c r="O4638" s="1">
        <v>1890</v>
      </c>
      <c r="P4638" s="1" t="s">
        <v>1665</v>
      </c>
      <c r="Q4638" s="1">
        <v>863</v>
      </c>
      <c r="R4638" s="1" t="str">
        <f>IFERROR(VLOOKUP(K4638,Proveedores!$A$2:$B$500,2,0),"Agregar")</f>
        <v>LABORATORIOS IMA S.A.I.C.</v>
      </c>
      <c r="S4638" s="5">
        <f t="shared" si="72"/>
        <v>1631070</v>
      </c>
    </row>
    <row r="4639" spans="1:19" x14ac:dyDescent="0.2">
      <c r="A4639" s="7">
        <v>44295</v>
      </c>
      <c r="B4639" s="1" t="s">
        <v>15497</v>
      </c>
      <c r="C4639" s="1" t="s">
        <v>15498</v>
      </c>
      <c r="D4639" s="1" t="s">
        <v>1621</v>
      </c>
      <c r="E4639" s="1">
        <v>2000001017</v>
      </c>
      <c r="F4639" s="7">
        <v>44253</v>
      </c>
      <c r="G4639" s="1" t="s">
        <v>1176</v>
      </c>
      <c r="H4639" s="5">
        <v>1760520</v>
      </c>
      <c r="I4639" s="1">
        <v>202000013202</v>
      </c>
      <c r="J4639" s="1" t="s">
        <v>1462</v>
      </c>
      <c r="K4639" s="1" t="s">
        <v>15499</v>
      </c>
      <c r="L4639" s="1">
        <v>3</v>
      </c>
      <c r="M4639" s="1">
        <v>40322</v>
      </c>
      <c r="N4639" s="1" t="s">
        <v>15500</v>
      </c>
      <c r="O4639" s="1">
        <v>23</v>
      </c>
      <c r="P4639" s="1" t="s">
        <v>1665</v>
      </c>
      <c r="Q4639" s="1">
        <v>863</v>
      </c>
      <c r="R4639" s="1" t="str">
        <f>IFERROR(VLOOKUP(K4639,Proveedores!$A$2:$B$500,2,0),"Agregar")</f>
        <v>LABORATORIOS IMA S.A.I.C.</v>
      </c>
      <c r="S4639" s="5">
        <f t="shared" si="72"/>
        <v>19849</v>
      </c>
    </row>
    <row r="4640" spans="1:19" x14ac:dyDescent="0.2">
      <c r="A4640" s="7">
        <v>44295</v>
      </c>
      <c r="B4640" s="1" t="s">
        <v>15501</v>
      </c>
      <c r="C4640" s="1" t="s">
        <v>15502</v>
      </c>
      <c r="D4640" s="1" t="s">
        <v>1621</v>
      </c>
      <c r="E4640" s="1" t="s">
        <v>15503</v>
      </c>
      <c r="F4640" s="7">
        <v>44278</v>
      </c>
      <c r="G4640" s="1" t="s">
        <v>1111</v>
      </c>
      <c r="H4640" s="5">
        <v>4933005</v>
      </c>
      <c r="I4640" s="1">
        <v>0</v>
      </c>
      <c r="J4640" s="1" t="s">
        <v>1112</v>
      </c>
      <c r="K4640" s="1" t="s">
        <v>70</v>
      </c>
      <c r="L4640" s="1" t="s">
        <v>14738</v>
      </c>
      <c r="M4640" s="1">
        <v>2152</v>
      </c>
      <c r="N4640" s="1" t="s">
        <v>14730</v>
      </c>
      <c r="O4640" s="1">
        <v>12813</v>
      </c>
      <c r="P4640" s="1" t="s">
        <v>14739</v>
      </c>
      <c r="Q4640" s="1">
        <v>385</v>
      </c>
      <c r="R4640" s="1" t="str">
        <f>IFERROR(VLOOKUP(K4640,Proveedores!$A$2:$B$500,2,0),"Agregar")</f>
        <v>SA LA SIBILA .</v>
      </c>
      <c r="S4640" s="5">
        <f t="shared" si="72"/>
        <v>4933005</v>
      </c>
    </row>
    <row r="4641" spans="1:19" x14ac:dyDescent="0.2">
      <c r="A4641" s="7">
        <v>44295</v>
      </c>
      <c r="B4641" s="1" t="s">
        <v>15504</v>
      </c>
      <c r="C4641" s="1" t="s">
        <v>15505</v>
      </c>
      <c r="D4641" s="1" t="s">
        <v>1621</v>
      </c>
      <c r="E4641" s="1">
        <v>2000001017</v>
      </c>
      <c r="F4641" s="7">
        <v>44253</v>
      </c>
      <c r="G4641" s="1" t="s">
        <v>1176</v>
      </c>
      <c r="H4641" s="5">
        <v>1760520</v>
      </c>
      <c r="I4641" s="1">
        <v>202000013202</v>
      </c>
      <c r="J4641" s="1" t="s">
        <v>1462</v>
      </c>
      <c r="K4641" s="1" t="s">
        <v>15499</v>
      </c>
      <c r="L4641" s="1">
        <v>1</v>
      </c>
      <c r="M4641" s="1">
        <v>40322</v>
      </c>
      <c r="N4641" s="1" t="s">
        <v>15500</v>
      </c>
      <c r="O4641" s="1">
        <v>127</v>
      </c>
      <c r="P4641" s="1" t="s">
        <v>1665</v>
      </c>
      <c r="Q4641" s="1">
        <v>863</v>
      </c>
      <c r="R4641" s="1" t="str">
        <f>IFERROR(VLOOKUP(K4641,Proveedores!$A$2:$B$500,2,0),"Agregar")</f>
        <v>LABORATORIOS IMA S.A.I.C.</v>
      </c>
      <c r="S4641" s="5">
        <f t="shared" si="72"/>
        <v>109601</v>
      </c>
    </row>
    <row r="4642" spans="1:19" x14ac:dyDescent="0.2">
      <c r="A4642" s="7">
        <v>44295</v>
      </c>
      <c r="B4642" s="1" t="s">
        <v>15504</v>
      </c>
      <c r="C4642" s="1" t="s">
        <v>15505</v>
      </c>
      <c r="D4642" s="1" t="s">
        <v>1621</v>
      </c>
      <c r="E4642" s="1">
        <v>2000001017</v>
      </c>
      <c r="F4642" s="7">
        <v>44253</v>
      </c>
      <c r="G4642" s="1" t="s">
        <v>1176</v>
      </c>
      <c r="H4642" s="5">
        <v>1760520</v>
      </c>
      <c r="I4642" s="1">
        <v>202000013202</v>
      </c>
      <c r="J4642" s="1" t="s">
        <v>1462</v>
      </c>
      <c r="K4642" s="1" t="s">
        <v>15499</v>
      </c>
      <c r="L4642" s="1">
        <v>2</v>
      </c>
      <c r="M4642" s="1">
        <v>40322</v>
      </c>
      <c r="N4642" s="1" t="s">
        <v>15500</v>
      </c>
      <c r="O4642" s="1">
        <v>1890</v>
      </c>
      <c r="P4642" s="1" t="s">
        <v>1665</v>
      </c>
      <c r="Q4642" s="1">
        <v>863</v>
      </c>
      <c r="R4642" s="1" t="str">
        <f>IFERROR(VLOOKUP(K4642,Proveedores!$A$2:$B$500,2,0),"Agregar")</f>
        <v>LABORATORIOS IMA S.A.I.C.</v>
      </c>
      <c r="S4642" s="5">
        <f t="shared" si="72"/>
        <v>1631070</v>
      </c>
    </row>
    <row r="4643" spans="1:19" x14ac:dyDescent="0.2">
      <c r="A4643" s="7">
        <v>44295</v>
      </c>
      <c r="B4643" s="1" t="s">
        <v>15504</v>
      </c>
      <c r="C4643" s="1" t="s">
        <v>15505</v>
      </c>
      <c r="D4643" s="1" t="s">
        <v>1621</v>
      </c>
      <c r="E4643" s="1">
        <v>2000001017</v>
      </c>
      <c r="F4643" s="7">
        <v>44253</v>
      </c>
      <c r="G4643" s="1" t="s">
        <v>1176</v>
      </c>
      <c r="H4643" s="5">
        <v>1760520</v>
      </c>
      <c r="I4643" s="1">
        <v>202000013202</v>
      </c>
      <c r="J4643" s="1" t="s">
        <v>1462</v>
      </c>
      <c r="K4643" s="1" t="s">
        <v>15499</v>
      </c>
      <c r="L4643" s="1">
        <v>3</v>
      </c>
      <c r="M4643" s="1">
        <v>40322</v>
      </c>
      <c r="N4643" s="1" t="s">
        <v>15500</v>
      </c>
      <c r="O4643" s="1">
        <v>23</v>
      </c>
      <c r="P4643" s="1" t="s">
        <v>1665</v>
      </c>
      <c r="Q4643" s="1">
        <v>863</v>
      </c>
      <c r="R4643" s="1" t="str">
        <f>IFERROR(VLOOKUP(K4643,Proveedores!$A$2:$B$500,2,0),"Agregar")</f>
        <v>LABORATORIOS IMA S.A.I.C.</v>
      </c>
      <c r="S4643" s="5">
        <f t="shared" si="72"/>
        <v>19849</v>
      </c>
    </row>
    <row r="4644" spans="1:19" x14ac:dyDescent="0.2">
      <c r="A4644" s="7">
        <v>44295</v>
      </c>
      <c r="B4644" s="1" t="s">
        <v>15506</v>
      </c>
      <c r="C4644" s="1" t="s">
        <v>15507</v>
      </c>
      <c r="D4644" s="1" t="s">
        <v>1621</v>
      </c>
      <c r="E4644" s="1" t="s">
        <v>15508</v>
      </c>
      <c r="F4644" s="7">
        <v>44278</v>
      </c>
      <c r="G4644" s="1" t="s">
        <v>1111</v>
      </c>
      <c r="H4644" s="5">
        <v>9625000</v>
      </c>
      <c r="I4644" s="1">
        <v>0</v>
      </c>
      <c r="J4644" s="1" t="s">
        <v>1112</v>
      </c>
      <c r="K4644" s="1" t="s">
        <v>70</v>
      </c>
      <c r="L4644" s="1" t="s">
        <v>14738</v>
      </c>
      <c r="M4644" s="1">
        <v>2152</v>
      </c>
      <c r="N4644" s="1" t="s">
        <v>14730</v>
      </c>
      <c r="O4644" s="1">
        <v>25000</v>
      </c>
      <c r="P4644" s="1" t="s">
        <v>14739</v>
      </c>
      <c r="Q4644" s="1">
        <v>385</v>
      </c>
      <c r="R4644" s="1" t="str">
        <f>IFERROR(VLOOKUP(K4644,Proveedores!$A$2:$B$500,2,0),"Agregar")</f>
        <v>SA LA SIBILA .</v>
      </c>
      <c r="S4644" s="5">
        <f t="shared" si="72"/>
        <v>9625000</v>
      </c>
    </row>
    <row r="4645" spans="1:19" x14ac:dyDescent="0.2">
      <c r="A4645" s="7">
        <v>44295</v>
      </c>
      <c r="B4645" s="1" t="s">
        <v>15509</v>
      </c>
      <c r="C4645" s="1" t="s">
        <v>15510</v>
      </c>
      <c r="D4645" s="1" t="s">
        <v>1621</v>
      </c>
      <c r="E4645" s="1">
        <v>2000001018</v>
      </c>
      <c r="F4645" s="7">
        <v>44253</v>
      </c>
      <c r="G4645" s="1" t="s">
        <v>1176</v>
      </c>
      <c r="H4645" s="5">
        <v>158947.92000000001</v>
      </c>
      <c r="I4645" s="1">
        <v>202000013203</v>
      </c>
      <c r="J4645" s="1" t="s">
        <v>1462</v>
      </c>
      <c r="K4645" s="1" t="s">
        <v>15499</v>
      </c>
      <c r="L4645" s="1">
        <v>1</v>
      </c>
      <c r="M4645" s="1">
        <v>40328</v>
      </c>
      <c r="N4645" s="1" t="s">
        <v>15511</v>
      </c>
      <c r="O4645" s="1">
        <v>81</v>
      </c>
      <c r="P4645" s="1" t="s">
        <v>1665</v>
      </c>
      <c r="Q4645" s="1">
        <v>1962.32</v>
      </c>
      <c r="R4645" s="1" t="str">
        <f>IFERROR(VLOOKUP(K4645,Proveedores!$A$2:$B$500,2,0),"Agregar")</f>
        <v>LABORATORIOS IMA S.A.I.C.</v>
      </c>
      <c r="S4645" s="5">
        <f t="shared" si="72"/>
        <v>158947.91999999998</v>
      </c>
    </row>
    <row r="4646" spans="1:19" x14ac:dyDescent="0.2">
      <c r="A4646" s="7">
        <v>44295</v>
      </c>
      <c r="B4646" s="1" t="s">
        <v>15512</v>
      </c>
      <c r="C4646" s="1" t="s">
        <v>15513</v>
      </c>
      <c r="D4646" s="1" t="s">
        <v>1621</v>
      </c>
      <c r="E4646" s="1">
        <v>2000001035</v>
      </c>
      <c r="F4646" s="7">
        <v>44284</v>
      </c>
      <c r="G4646" s="1" t="s">
        <v>1176</v>
      </c>
      <c r="H4646" s="5">
        <v>241365.36</v>
      </c>
      <c r="I4646" s="1">
        <v>202000013552</v>
      </c>
      <c r="J4646" s="1" t="s">
        <v>1462</v>
      </c>
      <c r="K4646" s="1" t="s">
        <v>15499</v>
      </c>
      <c r="L4646" s="1">
        <v>1</v>
      </c>
      <c r="M4646" s="1">
        <v>40328</v>
      </c>
      <c r="N4646" s="1" t="s">
        <v>15511</v>
      </c>
      <c r="O4646" s="1">
        <v>123</v>
      </c>
      <c r="P4646" s="1" t="s">
        <v>1665</v>
      </c>
      <c r="Q4646" s="1">
        <v>1962.32</v>
      </c>
      <c r="R4646" s="1" t="str">
        <f>IFERROR(VLOOKUP(K4646,Proveedores!$A$2:$B$500,2,0),"Agregar")</f>
        <v>LABORATORIOS IMA S.A.I.C.</v>
      </c>
      <c r="S4646" s="5">
        <f t="shared" si="72"/>
        <v>241365.36</v>
      </c>
    </row>
    <row r="4647" spans="1:19" x14ac:dyDescent="0.2">
      <c r="A4647" s="7">
        <v>44295</v>
      </c>
      <c r="B4647" s="1" t="s">
        <v>15514</v>
      </c>
      <c r="C4647" s="1" t="s">
        <v>15515</v>
      </c>
      <c r="D4647" s="1" t="s">
        <v>1621</v>
      </c>
      <c r="E4647" s="1">
        <v>3208</v>
      </c>
      <c r="F4647" s="7">
        <v>44281</v>
      </c>
      <c r="G4647" s="1" t="s">
        <v>15516</v>
      </c>
      <c r="H4647" s="5">
        <v>1758144</v>
      </c>
      <c r="I4647" s="1" t="s">
        <v>15517</v>
      </c>
      <c r="J4647" s="1" t="s">
        <v>1552</v>
      </c>
      <c r="K4647" s="1" t="s">
        <v>1554</v>
      </c>
      <c r="L4647" s="1">
        <v>1</v>
      </c>
      <c r="M4647" s="1">
        <v>1</v>
      </c>
      <c r="N4647" s="1" t="s">
        <v>15518</v>
      </c>
      <c r="O4647" s="1">
        <v>1</v>
      </c>
      <c r="P4647" s="1" t="s">
        <v>1911</v>
      </c>
      <c r="Q4647" s="1">
        <v>1758144</v>
      </c>
      <c r="R4647" s="1" t="str">
        <f>IFERROR(VLOOKUP(K4647,Proveedores!$A$2:$B$500,2,0),"Agregar")</f>
        <v>Larvik SA</v>
      </c>
      <c r="S4647" s="5">
        <f t="shared" si="72"/>
        <v>1758144</v>
      </c>
    </row>
    <row r="4648" spans="1:19" x14ac:dyDescent="0.2">
      <c r="A4648" s="7">
        <v>44295</v>
      </c>
      <c r="B4648" s="1" t="s">
        <v>15519</v>
      </c>
      <c r="C4648" s="1" t="s">
        <v>15520</v>
      </c>
      <c r="D4648" s="1" t="s">
        <v>1621</v>
      </c>
      <c r="E4648" s="1" t="s">
        <v>15521</v>
      </c>
      <c r="F4648" s="7">
        <v>44291</v>
      </c>
      <c r="G4648" s="1" t="s">
        <v>5360</v>
      </c>
      <c r="H4648" s="5">
        <v>462836868</v>
      </c>
      <c r="I4648" s="1">
        <v>486</v>
      </c>
      <c r="J4648" s="1" t="s">
        <v>15522</v>
      </c>
      <c r="K4648" s="1" t="s">
        <v>15523</v>
      </c>
      <c r="L4648" s="1">
        <v>1</v>
      </c>
      <c r="M4648" s="1">
        <v>500170</v>
      </c>
      <c r="N4648" s="1" t="s">
        <v>15524</v>
      </c>
      <c r="O4648" s="1">
        <v>606840</v>
      </c>
      <c r="P4648" s="1" t="s">
        <v>14269</v>
      </c>
      <c r="Q4648" s="1">
        <v>762.7</v>
      </c>
      <c r="R4648" s="1" t="str">
        <f>IFERROR(VLOOKUP(K4648,Proveedores!$A$2:$B$500,2,0),"Agregar")</f>
        <v>Sinergium</v>
      </c>
      <c r="S4648" s="5">
        <f t="shared" si="72"/>
        <v>462836868</v>
      </c>
    </row>
    <row r="4649" spans="1:19" x14ac:dyDescent="0.2">
      <c r="A4649" s="7">
        <v>44295</v>
      </c>
      <c r="B4649" s="1" t="s">
        <v>15525</v>
      </c>
      <c r="C4649" s="1" t="s">
        <v>15526</v>
      </c>
      <c r="D4649" s="1" t="s">
        <v>1621</v>
      </c>
      <c r="E4649" s="1" t="s">
        <v>15527</v>
      </c>
      <c r="F4649" s="7">
        <v>44291</v>
      </c>
      <c r="G4649" s="1" t="s">
        <v>5360</v>
      </c>
      <c r="H4649" s="5">
        <v>632604693</v>
      </c>
      <c r="I4649" s="1">
        <v>487</v>
      </c>
      <c r="J4649" s="1" t="s">
        <v>15522</v>
      </c>
      <c r="K4649" s="1" t="s">
        <v>15528</v>
      </c>
      <c r="L4649" s="1">
        <v>1</v>
      </c>
      <c r="M4649" s="1">
        <v>500100</v>
      </c>
      <c r="N4649" s="1" t="s">
        <v>15529</v>
      </c>
      <c r="O4649" s="1">
        <v>1365550</v>
      </c>
      <c r="P4649" s="1" t="s">
        <v>14269</v>
      </c>
      <c r="Q4649" s="1">
        <v>463.26</v>
      </c>
      <c r="R4649" s="1" t="str">
        <f>IFERROR(VLOOKUP(K4649,Proveedores!$A$2:$B$500,2,0),"Agregar")</f>
        <v>Sinergium</v>
      </c>
      <c r="S4649" s="5">
        <f t="shared" si="72"/>
        <v>632604693</v>
      </c>
    </row>
    <row r="4650" spans="1:19" x14ac:dyDescent="0.2">
      <c r="A4650" s="7">
        <v>44295</v>
      </c>
      <c r="B4650" s="1" t="s">
        <v>15530</v>
      </c>
      <c r="C4650" s="1" t="s">
        <v>15531</v>
      </c>
      <c r="D4650" s="1" t="s">
        <v>1621</v>
      </c>
      <c r="E4650" s="1" t="s">
        <v>15532</v>
      </c>
      <c r="F4650" s="7">
        <v>44291</v>
      </c>
      <c r="G4650" s="1" t="s">
        <v>5360</v>
      </c>
      <c r="H4650" s="5">
        <v>303325120</v>
      </c>
      <c r="I4650" s="1">
        <v>488</v>
      </c>
      <c r="J4650" s="1" t="s">
        <v>15522</v>
      </c>
      <c r="K4650" s="1" t="s">
        <v>15528</v>
      </c>
      <c r="L4650" s="1">
        <v>1</v>
      </c>
      <c r="M4650" s="1">
        <v>500101</v>
      </c>
      <c r="N4650" s="1" t="s">
        <v>15533</v>
      </c>
      <c r="O4650" s="1">
        <v>851200</v>
      </c>
      <c r="P4650" s="1" t="s">
        <v>14269</v>
      </c>
      <c r="Q4650" s="1">
        <v>356.35</v>
      </c>
      <c r="R4650" s="1" t="str">
        <f>IFERROR(VLOOKUP(K4650,Proveedores!$A$2:$B$500,2,0),"Agregar")</f>
        <v>Sinergium</v>
      </c>
      <c r="S4650" s="5">
        <f t="shared" si="72"/>
        <v>303325120</v>
      </c>
    </row>
    <row r="4651" spans="1:19" x14ac:dyDescent="0.2">
      <c r="A4651" s="7">
        <v>44295</v>
      </c>
      <c r="B4651" s="1" t="s">
        <v>15534</v>
      </c>
      <c r="C4651" s="1" t="s">
        <v>15535</v>
      </c>
      <c r="D4651" s="1" t="s">
        <v>1621</v>
      </c>
      <c r="E4651" s="1" t="s">
        <v>15536</v>
      </c>
      <c r="F4651" s="7">
        <v>44267</v>
      </c>
      <c r="G4651" s="1" t="s">
        <v>692</v>
      </c>
      <c r="H4651" s="5">
        <v>179.51</v>
      </c>
      <c r="I4651" s="1">
        <v>458</v>
      </c>
      <c r="J4651" s="1" t="s">
        <v>1261</v>
      </c>
      <c r="K4651" s="1" t="s">
        <v>620</v>
      </c>
      <c r="L4651" s="1">
        <v>1</v>
      </c>
      <c r="M4651" s="1" t="s">
        <v>5459</v>
      </c>
      <c r="N4651" s="1" t="s">
        <v>5460</v>
      </c>
      <c r="O4651" s="1">
        <v>45</v>
      </c>
      <c r="P4651" s="1" t="s">
        <v>3482</v>
      </c>
      <c r="Q4651" s="1">
        <v>3.9889999999999999</v>
      </c>
      <c r="R4651" s="1" t="str">
        <f>IFERROR(VLOOKUP(K4651,Proveedores!$A$2:$B$500,2,0),"Agregar")</f>
        <v>PHARMOS S.A.</v>
      </c>
      <c r="S4651" s="5">
        <f t="shared" si="72"/>
        <v>179.505</v>
      </c>
    </row>
    <row r="4652" spans="1:19" x14ac:dyDescent="0.2">
      <c r="A4652" s="7">
        <v>44295</v>
      </c>
      <c r="B4652" s="1" t="s">
        <v>15537</v>
      </c>
      <c r="C4652" s="1" t="s">
        <v>15538</v>
      </c>
      <c r="D4652" s="1" t="s">
        <v>1621</v>
      </c>
      <c r="E4652" s="1">
        <v>200004597</v>
      </c>
      <c r="F4652" s="7">
        <v>44295</v>
      </c>
      <c r="G4652" s="1" t="s">
        <v>552</v>
      </c>
      <c r="H4652" s="5">
        <v>713400</v>
      </c>
      <c r="I4652" s="1">
        <v>4597</v>
      </c>
      <c r="J4652" s="1" t="s">
        <v>553</v>
      </c>
      <c r="K4652" s="1" t="s">
        <v>1441</v>
      </c>
      <c r="L4652" s="1">
        <v>1</v>
      </c>
      <c r="M4652" s="1" t="s">
        <v>14899</v>
      </c>
      <c r="N4652" s="1" t="s">
        <v>14094</v>
      </c>
      <c r="O4652" s="1">
        <v>870</v>
      </c>
      <c r="P4652" s="1" t="s">
        <v>1892</v>
      </c>
      <c r="Q4652" s="1">
        <v>820</v>
      </c>
      <c r="R4652" s="1" t="str">
        <f>IFERROR(VLOOKUP(K4652,Proveedores!$A$2:$B$500,2,0),"Agregar")</f>
        <v>LECTUS S.A.</v>
      </c>
      <c r="S4652" s="5">
        <f t="shared" si="72"/>
        <v>713400</v>
      </c>
    </row>
    <row r="4653" spans="1:19" x14ac:dyDescent="0.2">
      <c r="A4653" s="7">
        <v>44298</v>
      </c>
      <c r="B4653" s="1" t="s">
        <v>15539</v>
      </c>
      <c r="C4653" s="1" t="s">
        <v>15540</v>
      </c>
      <c r="D4653" s="1" t="s">
        <v>1621</v>
      </c>
      <c r="E4653" s="1" t="s">
        <v>15541</v>
      </c>
      <c r="F4653" s="7">
        <v>44291</v>
      </c>
      <c r="G4653" s="1" t="s">
        <v>1301</v>
      </c>
      <c r="H4653" s="5">
        <v>904033</v>
      </c>
      <c r="I4653" s="1">
        <v>1</v>
      </c>
      <c r="J4653" s="1" t="s">
        <v>1302</v>
      </c>
      <c r="K4653" s="1" t="s">
        <v>146</v>
      </c>
      <c r="L4653" s="1">
        <v>1</v>
      </c>
      <c r="M4653" s="1" t="s">
        <v>8552</v>
      </c>
      <c r="N4653" s="1" t="s">
        <v>2316</v>
      </c>
      <c r="O4653" s="1">
        <v>1</v>
      </c>
      <c r="P4653" s="1" t="s">
        <v>2316</v>
      </c>
      <c r="Q4653" s="1">
        <v>904033</v>
      </c>
      <c r="R4653" s="1" t="str">
        <f>IFERROR(VLOOKUP(K4653,Proveedores!$A$2:$B$500,2,0),"Agregar")</f>
        <v>SUIZO ARGENTINA S.A.</v>
      </c>
      <c r="S4653" s="5">
        <f t="shared" si="72"/>
        <v>904033</v>
      </c>
    </row>
    <row r="4654" spans="1:19" x14ac:dyDescent="0.2">
      <c r="A4654" s="7">
        <v>44298</v>
      </c>
      <c r="B4654" s="1" t="s">
        <v>15542</v>
      </c>
      <c r="C4654" s="1" t="s">
        <v>15543</v>
      </c>
      <c r="D4654" s="1" t="s">
        <v>1621</v>
      </c>
      <c r="E4654" s="1" t="s">
        <v>15544</v>
      </c>
      <c r="F4654" s="7">
        <v>44284</v>
      </c>
      <c r="G4654" s="1" t="s">
        <v>1445</v>
      </c>
      <c r="H4654" s="5">
        <v>102684</v>
      </c>
      <c r="I4654" s="1">
        <v>0</v>
      </c>
      <c r="J4654" s="1" t="s">
        <v>1453</v>
      </c>
      <c r="K4654" s="1" t="s">
        <v>367</v>
      </c>
      <c r="L4654" s="1">
        <v>28</v>
      </c>
      <c r="M4654" s="1">
        <v>40129011</v>
      </c>
      <c r="N4654" s="1" t="s">
        <v>15545</v>
      </c>
      <c r="O4654" s="1">
        <v>398</v>
      </c>
      <c r="P4654" s="1" t="s">
        <v>2149</v>
      </c>
      <c r="Q4654" s="1">
        <v>258</v>
      </c>
      <c r="R4654" s="1" t="str">
        <f>IFERROR(VLOOKUP(K4654,Proveedores!$A$2:$B$500,2,0),"Agregar")</f>
        <v>LABORATORIOS RICHET SA</v>
      </c>
      <c r="S4654" s="5">
        <f t="shared" si="72"/>
        <v>102684</v>
      </c>
    </row>
    <row r="4655" spans="1:19" x14ac:dyDescent="0.2">
      <c r="A4655" s="7">
        <v>44298</v>
      </c>
      <c r="B4655" s="1" t="s">
        <v>15546</v>
      </c>
      <c r="C4655" s="1" t="s">
        <v>15547</v>
      </c>
      <c r="D4655" s="1" t="s">
        <v>1713</v>
      </c>
      <c r="E4655" s="1">
        <v>147</v>
      </c>
      <c r="F4655" s="7">
        <v>44294</v>
      </c>
      <c r="G4655" s="1" t="s">
        <v>15548</v>
      </c>
      <c r="H4655" s="5">
        <v>9450000</v>
      </c>
      <c r="I4655" s="1">
        <v>0</v>
      </c>
      <c r="J4655" s="1">
        <v>6</v>
      </c>
      <c r="K4655" s="1" t="s">
        <v>14713</v>
      </c>
      <c r="L4655" s="1">
        <v>1</v>
      </c>
      <c r="M4655" s="1">
        <v>1078</v>
      </c>
      <c r="N4655" s="1" t="s">
        <v>14715</v>
      </c>
      <c r="O4655" s="1">
        <v>7000</v>
      </c>
      <c r="P4655" s="1">
        <v>0</v>
      </c>
      <c r="Q4655" s="1">
        <v>450</v>
      </c>
      <c r="R4655" s="1" t="str">
        <f>IFERROR(VLOOKUP(K4655,Proveedores!$A$2:$B$500,2,0),"Agregar")</f>
        <v>GRUPO ARIES SALUD SA</v>
      </c>
      <c r="S4655" s="5">
        <f t="shared" si="72"/>
        <v>3150000</v>
      </c>
    </row>
    <row r="4656" spans="1:19" x14ac:dyDescent="0.2">
      <c r="A4656" s="7">
        <v>44298</v>
      </c>
      <c r="B4656" s="1" t="s">
        <v>15549</v>
      </c>
      <c r="C4656" s="1" t="s">
        <v>15550</v>
      </c>
      <c r="D4656" s="1" t="s">
        <v>1621</v>
      </c>
      <c r="E4656" s="1" t="s">
        <v>15551</v>
      </c>
      <c r="F4656" s="7">
        <v>44251</v>
      </c>
      <c r="G4656" s="1" t="s">
        <v>15552</v>
      </c>
      <c r="H4656" s="5">
        <v>11648815.199999999</v>
      </c>
      <c r="I4656" s="1" t="s">
        <v>15552</v>
      </c>
      <c r="J4656" s="1" t="s">
        <v>15553</v>
      </c>
      <c r="K4656" s="1" t="s">
        <v>15554</v>
      </c>
      <c r="L4656" s="1" t="s">
        <v>15555</v>
      </c>
      <c r="M4656" s="1" t="s">
        <v>15556</v>
      </c>
      <c r="N4656" s="1" t="s">
        <v>6082</v>
      </c>
      <c r="O4656" s="1">
        <v>80</v>
      </c>
      <c r="P4656" s="1" t="s">
        <v>15557</v>
      </c>
      <c r="Q4656" s="1">
        <v>2912203.8</v>
      </c>
      <c r="R4656" s="1" t="str">
        <f>IFERROR(VLOOKUP(K4656,Proveedores!$A$2:$B$500,2,0),"Agregar")</f>
        <v>BIOGEN</v>
      </c>
      <c r="S4656" s="5">
        <f t="shared" si="72"/>
        <v>232976304</v>
      </c>
    </row>
    <row r="4657" spans="1:19" x14ac:dyDescent="0.2">
      <c r="A4657" s="7">
        <v>44298</v>
      </c>
      <c r="B4657" s="1" t="s">
        <v>15558</v>
      </c>
      <c r="C4657" s="1" t="s">
        <v>15559</v>
      </c>
      <c r="D4657" s="1" t="s">
        <v>1621</v>
      </c>
      <c r="E4657" s="1" t="s">
        <v>15560</v>
      </c>
      <c r="F4657" s="7">
        <v>44251</v>
      </c>
      <c r="G4657" s="1" t="s">
        <v>15552</v>
      </c>
      <c r="H4657" s="5">
        <v>2912203.8</v>
      </c>
      <c r="I4657" s="1" t="s">
        <v>15552</v>
      </c>
      <c r="J4657" s="1" t="s">
        <v>15553</v>
      </c>
      <c r="K4657" s="1" t="s">
        <v>15554</v>
      </c>
      <c r="L4657" s="1" t="s">
        <v>15555</v>
      </c>
      <c r="M4657" s="1" t="s">
        <v>15556</v>
      </c>
      <c r="N4657" s="1" t="s">
        <v>6082</v>
      </c>
      <c r="O4657" s="1">
        <v>80</v>
      </c>
      <c r="P4657" s="1" t="s">
        <v>15557</v>
      </c>
      <c r="Q4657" s="1">
        <v>2912203.8</v>
      </c>
      <c r="R4657" s="1" t="str">
        <f>IFERROR(VLOOKUP(K4657,Proveedores!$A$2:$B$500,2,0),"Agregar")</f>
        <v>BIOGEN</v>
      </c>
      <c r="S4657" s="5">
        <f t="shared" si="72"/>
        <v>232976304</v>
      </c>
    </row>
    <row r="4658" spans="1:19" x14ac:dyDescent="0.2">
      <c r="A4658" s="7">
        <v>44298</v>
      </c>
      <c r="B4658" s="1" t="s">
        <v>15561</v>
      </c>
      <c r="C4658" s="1" t="s">
        <v>15562</v>
      </c>
      <c r="D4658" s="1" t="s">
        <v>1621</v>
      </c>
      <c r="E4658" s="1" t="s">
        <v>15563</v>
      </c>
      <c r="F4658" s="7">
        <v>44251</v>
      </c>
      <c r="G4658" s="1" t="s">
        <v>15552</v>
      </c>
      <c r="H4658" s="5">
        <v>2912203.8</v>
      </c>
      <c r="I4658" s="1" t="s">
        <v>15552</v>
      </c>
      <c r="J4658" s="1" t="s">
        <v>15553</v>
      </c>
      <c r="K4658" s="1" t="s">
        <v>15554</v>
      </c>
      <c r="L4658" s="1" t="s">
        <v>15555</v>
      </c>
      <c r="M4658" s="1" t="s">
        <v>15556</v>
      </c>
      <c r="N4658" s="1" t="s">
        <v>6082</v>
      </c>
      <c r="O4658" s="1">
        <v>80</v>
      </c>
      <c r="P4658" s="1" t="s">
        <v>15557</v>
      </c>
      <c r="Q4658" s="1">
        <v>2912203.8</v>
      </c>
      <c r="R4658" s="1" t="str">
        <f>IFERROR(VLOOKUP(K4658,Proveedores!$A$2:$B$500,2,0),"Agregar")</f>
        <v>BIOGEN</v>
      </c>
      <c r="S4658" s="5">
        <f t="shared" si="72"/>
        <v>232976304</v>
      </c>
    </row>
    <row r="4659" spans="1:19" x14ac:dyDescent="0.2">
      <c r="A4659" s="7">
        <v>44298</v>
      </c>
      <c r="B4659" s="1" t="s">
        <v>15564</v>
      </c>
      <c r="C4659" s="1" t="s">
        <v>15565</v>
      </c>
      <c r="D4659" s="1" t="s">
        <v>1621</v>
      </c>
      <c r="E4659" s="1" t="s">
        <v>15566</v>
      </c>
      <c r="F4659" s="7">
        <v>44251</v>
      </c>
      <c r="G4659" s="1" t="s">
        <v>15552</v>
      </c>
      <c r="H4659" s="5">
        <v>5824407.5999999996</v>
      </c>
      <c r="I4659" s="1" t="s">
        <v>15552</v>
      </c>
      <c r="J4659" s="1" t="s">
        <v>15553</v>
      </c>
      <c r="K4659" s="1" t="s">
        <v>15554</v>
      </c>
      <c r="L4659" s="1" t="s">
        <v>15555</v>
      </c>
      <c r="M4659" s="1" t="s">
        <v>15556</v>
      </c>
      <c r="N4659" s="1" t="s">
        <v>6082</v>
      </c>
      <c r="O4659" s="1">
        <v>80</v>
      </c>
      <c r="P4659" s="1" t="s">
        <v>15557</v>
      </c>
      <c r="Q4659" s="1">
        <v>2912203.8</v>
      </c>
      <c r="R4659" s="1" t="str">
        <f>IFERROR(VLOOKUP(K4659,Proveedores!$A$2:$B$500,2,0),"Agregar")</f>
        <v>BIOGEN</v>
      </c>
      <c r="S4659" s="5">
        <f t="shared" si="72"/>
        <v>232976304</v>
      </c>
    </row>
    <row r="4660" spans="1:19" x14ac:dyDescent="0.2">
      <c r="A4660" s="7">
        <v>44298</v>
      </c>
      <c r="B4660" s="1" t="s">
        <v>15567</v>
      </c>
      <c r="C4660" s="1" t="s">
        <v>15568</v>
      </c>
      <c r="D4660" s="1" t="s">
        <v>1621</v>
      </c>
      <c r="E4660" s="1" t="s">
        <v>15569</v>
      </c>
      <c r="F4660" s="7">
        <v>44251</v>
      </c>
      <c r="G4660" s="1" t="s">
        <v>15552</v>
      </c>
      <c r="H4660" s="5">
        <v>2912203.8</v>
      </c>
      <c r="I4660" s="1" t="s">
        <v>15552</v>
      </c>
      <c r="J4660" s="1" t="s">
        <v>15553</v>
      </c>
      <c r="K4660" s="1" t="s">
        <v>15554</v>
      </c>
      <c r="L4660" s="1" t="s">
        <v>15555</v>
      </c>
      <c r="M4660" s="1" t="s">
        <v>15556</v>
      </c>
      <c r="N4660" s="1" t="s">
        <v>6082</v>
      </c>
      <c r="O4660" s="1">
        <v>80</v>
      </c>
      <c r="P4660" s="1" t="s">
        <v>15557</v>
      </c>
      <c r="Q4660" s="1">
        <v>2912203.8</v>
      </c>
      <c r="R4660" s="1" t="str">
        <f>IFERROR(VLOOKUP(K4660,Proveedores!$A$2:$B$500,2,0),"Agregar")</f>
        <v>BIOGEN</v>
      </c>
      <c r="S4660" s="5">
        <f t="shared" si="72"/>
        <v>232976304</v>
      </c>
    </row>
    <row r="4661" spans="1:19" x14ac:dyDescent="0.2">
      <c r="A4661" s="7">
        <v>44298</v>
      </c>
      <c r="B4661" s="1" t="s">
        <v>15570</v>
      </c>
      <c r="C4661" s="1" t="s">
        <v>15571</v>
      </c>
      <c r="D4661" s="1" t="s">
        <v>1621</v>
      </c>
      <c r="E4661" s="1" t="s">
        <v>15572</v>
      </c>
      <c r="F4661" s="7">
        <v>44266</v>
      </c>
      <c r="G4661" s="1" t="s">
        <v>15552</v>
      </c>
      <c r="H4661" s="5">
        <v>12479940</v>
      </c>
      <c r="I4661" s="1" t="s">
        <v>15552</v>
      </c>
      <c r="J4661" s="1" t="s">
        <v>15553</v>
      </c>
      <c r="K4661" s="1" t="s">
        <v>15554</v>
      </c>
      <c r="L4661" s="1" t="s">
        <v>15555</v>
      </c>
      <c r="M4661" s="1" t="s">
        <v>15556</v>
      </c>
      <c r="N4661" s="1" t="s">
        <v>6082</v>
      </c>
      <c r="O4661" s="1">
        <v>80</v>
      </c>
      <c r="P4661" s="1" t="s">
        <v>15557</v>
      </c>
      <c r="Q4661" s="1">
        <v>3119985</v>
      </c>
      <c r="R4661" s="1" t="str">
        <f>IFERROR(VLOOKUP(K4661,Proveedores!$A$2:$B$500,2,0),"Agregar")</f>
        <v>BIOGEN</v>
      </c>
      <c r="S4661" s="5">
        <f t="shared" si="72"/>
        <v>249598800</v>
      </c>
    </row>
    <row r="4662" spans="1:19" x14ac:dyDescent="0.2">
      <c r="A4662" s="7">
        <v>44298</v>
      </c>
      <c r="B4662" s="1" t="s">
        <v>15573</v>
      </c>
      <c r="C4662" s="1" t="s">
        <v>15574</v>
      </c>
      <c r="D4662" s="1" t="s">
        <v>1621</v>
      </c>
      <c r="E4662" s="1" t="s">
        <v>15575</v>
      </c>
      <c r="F4662" s="7">
        <v>44274</v>
      </c>
      <c r="G4662" s="1" t="s">
        <v>15552</v>
      </c>
      <c r="H4662" s="5">
        <v>11908868.4</v>
      </c>
      <c r="I4662" s="1" t="s">
        <v>15552</v>
      </c>
      <c r="J4662" s="1" t="s">
        <v>15553</v>
      </c>
      <c r="K4662" s="1" t="s">
        <v>15554</v>
      </c>
      <c r="L4662" s="1" t="s">
        <v>15555</v>
      </c>
      <c r="M4662" s="1" t="s">
        <v>15556</v>
      </c>
      <c r="N4662" s="1" t="s">
        <v>6082</v>
      </c>
      <c r="O4662" s="1">
        <v>80</v>
      </c>
      <c r="P4662" s="1" t="s">
        <v>15557</v>
      </c>
      <c r="Q4662" s="1">
        <v>2977217.1</v>
      </c>
      <c r="R4662" s="1" t="str">
        <f>IFERROR(VLOOKUP(K4662,Proveedores!$A$2:$B$500,2,0),"Agregar")</f>
        <v>BIOGEN</v>
      </c>
      <c r="S4662" s="5">
        <f t="shared" si="72"/>
        <v>238177368</v>
      </c>
    </row>
    <row r="4663" spans="1:19" x14ac:dyDescent="0.2">
      <c r="A4663" s="7">
        <v>44298</v>
      </c>
      <c r="B4663" s="1" t="s">
        <v>15576</v>
      </c>
      <c r="C4663" s="1" t="s">
        <v>15577</v>
      </c>
      <c r="D4663" s="1" t="s">
        <v>1621</v>
      </c>
      <c r="E4663" s="1" t="s">
        <v>15578</v>
      </c>
      <c r="F4663" s="7">
        <v>44222</v>
      </c>
      <c r="G4663" s="1" t="s">
        <v>15552</v>
      </c>
      <c r="H4663" s="5">
        <v>11356092</v>
      </c>
      <c r="I4663" s="1" t="s">
        <v>15552</v>
      </c>
      <c r="J4663" s="1" t="s">
        <v>15553</v>
      </c>
      <c r="K4663" s="1" t="s">
        <v>15554</v>
      </c>
      <c r="L4663" s="1" t="s">
        <v>15555</v>
      </c>
      <c r="M4663" s="1" t="s">
        <v>15556</v>
      </c>
      <c r="N4663" s="1" t="s">
        <v>6082</v>
      </c>
      <c r="O4663" s="1">
        <v>80</v>
      </c>
      <c r="P4663" s="1" t="s">
        <v>15557</v>
      </c>
      <c r="Q4663" s="1">
        <v>2839023</v>
      </c>
      <c r="R4663" s="1" t="str">
        <f>IFERROR(VLOOKUP(K4663,Proveedores!$A$2:$B$500,2,0),"Agregar")</f>
        <v>BIOGEN</v>
      </c>
      <c r="S4663" s="5">
        <f t="shared" si="72"/>
        <v>227121840</v>
      </c>
    </row>
    <row r="4664" spans="1:19" x14ac:dyDescent="0.2">
      <c r="A4664" s="7">
        <v>44298</v>
      </c>
      <c r="B4664" s="1" t="s">
        <v>15579</v>
      </c>
      <c r="C4664" s="1" t="s">
        <v>15580</v>
      </c>
      <c r="D4664" s="1" t="s">
        <v>1621</v>
      </c>
      <c r="E4664" s="1" t="s">
        <v>15581</v>
      </c>
      <c r="F4664" s="7">
        <v>44214</v>
      </c>
      <c r="G4664" s="1" t="s">
        <v>519</v>
      </c>
      <c r="H4664" s="5">
        <v>451500</v>
      </c>
      <c r="I4664" s="1">
        <v>18</v>
      </c>
      <c r="J4664" s="1" t="s">
        <v>1197</v>
      </c>
      <c r="K4664" s="1" t="s">
        <v>2030</v>
      </c>
      <c r="L4664" s="1">
        <v>1</v>
      </c>
      <c r="M4664" s="1" t="s">
        <v>3178</v>
      </c>
      <c r="N4664" s="1" t="s">
        <v>2003</v>
      </c>
      <c r="O4664" s="1">
        <v>1</v>
      </c>
      <c r="P4664" s="1" t="s">
        <v>1833</v>
      </c>
      <c r="Q4664" s="1">
        <v>451500</v>
      </c>
      <c r="R4664" s="1" t="str">
        <f>IFERROR(VLOOKUP(K4664,Proveedores!$A$2:$B$500,2,0),"Agregar")</f>
        <v>PAM ARGENTINA SA</v>
      </c>
      <c r="S4664" s="5">
        <f t="shared" si="72"/>
        <v>451500</v>
      </c>
    </row>
    <row r="4665" spans="1:19" x14ac:dyDescent="0.2">
      <c r="A4665" s="7">
        <v>44298</v>
      </c>
      <c r="B4665" s="1" t="s">
        <v>15582</v>
      </c>
      <c r="C4665" s="1" t="s">
        <v>15583</v>
      </c>
      <c r="D4665" s="1" t="s">
        <v>1621</v>
      </c>
      <c r="E4665" s="1" t="s">
        <v>15584</v>
      </c>
      <c r="F4665" s="7">
        <v>44214</v>
      </c>
      <c r="G4665" s="1" t="s">
        <v>519</v>
      </c>
      <c r="H4665" s="5">
        <v>451500</v>
      </c>
      <c r="I4665" s="1">
        <v>18</v>
      </c>
      <c r="J4665" s="1" t="s">
        <v>1197</v>
      </c>
      <c r="K4665" s="1" t="s">
        <v>2030</v>
      </c>
      <c r="L4665" s="1">
        <v>1</v>
      </c>
      <c r="M4665" s="1" t="s">
        <v>3178</v>
      </c>
      <c r="N4665" s="1" t="s">
        <v>2003</v>
      </c>
      <c r="O4665" s="1">
        <v>1</v>
      </c>
      <c r="P4665" s="1" t="s">
        <v>1833</v>
      </c>
      <c r="Q4665" s="1">
        <v>451500</v>
      </c>
      <c r="R4665" s="1" t="str">
        <f>IFERROR(VLOOKUP(K4665,Proveedores!$A$2:$B$500,2,0),"Agregar")</f>
        <v>PAM ARGENTINA SA</v>
      </c>
      <c r="S4665" s="5">
        <f t="shared" si="72"/>
        <v>451500</v>
      </c>
    </row>
    <row r="4666" spans="1:19" x14ac:dyDescent="0.2">
      <c r="A4666" s="7">
        <v>44298</v>
      </c>
      <c r="B4666" s="1" t="s">
        <v>15585</v>
      </c>
      <c r="C4666" s="1" t="s">
        <v>15586</v>
      </c>
      <c r="D4666" s="1" t="s">
        <v>1621</v>
      </c>
      <c r="E4666" s="1" t="s">
        <v>15587</v>
      </c>
      <c r="F4666" s="7">
        <v>44214</v>
      </c>
      <c r="G4666" s="1" t="s">
        <v>519</v>
      </c>
      <c r="H4666" s="5">
        <v>451500</v>
      </c>
      <c r="I4666" s="1">
        <v>18</v>
      </c>
      <c r="J4666" s="1" t="s">
        <v>1197</v>
      </c>
      <c r="K4666" s="1" t="s">
        <v>2030</v>
      </c>
      <c r="L4666" s="1">
        <v>1</v>
      </c>
      <c r="M4666" s="1" t="s">
        <v>3178</v>
      </c>
      <c r="N4666" s="1" t="s">
        <v>2003</v>
      </c>
      <c r="O4666" s="1">
        <v>1</v>
      </c>
      <c r="P4666" s="1" t="s">
        <v>1833</v>
      </c>
      <c r="Q4666" s="1">
        <v>451500</v>
      </c>
      <c r="R4666" s="1" t="str">
        <f>IFERROR(VLOOKUP(K4666,Proveedores!$A$2:$B$500,2,0),"Agregar")</f>
        <v>PAM ARGENTINA SA</v>
      </c>
      <c r="S4666" s="5">
        <f t="shared" si="72"/>
        <v>451500</v>
      </c>
    </row>
    <row r="4667" spans="1:19" x14ac:dyDescent="0.2">
      <c r="A4667" s="7">
        <v>44299</v>
      </c>
      <c r="B4667" s="1" t="s">
        <v>15588</v>
      </c>
      <c r="C4667" s="1" t="s">
        <v>15589</v>
      </c>
      <c r="D4667" s="1" t="s">
        <v>1621</v>
      </c>
      <c r="E4667" s="1">
        <v>200004605</v>
      </c>
      <c r="F4667" s="7">
        <v>44299</v>
      </c>
      <c r="G4667" s="1" t="s">
        <v>552</v>
      </c>
      <c r="H4667" s="5">
        <v>229600</v>
      </c>
      <c r="I4667" s="1">
        <v>4605</v>
      </c>
      <c r="J4667" s="1" t="s">
        <v>553</v>
      </c>
      <c r="K4667" s="1" t="s">
        <v>1441</v>
      </c>
      <c r="L4667" s="1">
        <v>1</v>
      </c>
      <c r="M4667" s="1">
        <v>1884</v>
      </c>
      <c r="N4667" s="1" t="s">
        <v>14094</v>
      </c>
      <c r="O4667" s="1">
        <v>280</v>
      </c>
      <c r="P4667" s="1" t="s">
        <v>1892</v>
      </c>
      <c r="Q4667" s="1">
        <v>820</v>
      </c>
      <c r="R4667" s="1" t="str">
        <f>IFERROR(VLOOKUP(K4667,Proveedores!$A$2:$B$500,2,0),"Agregar")</f>
        <v>LECTUS S.A.</v>
      </c>
      <c r="S4667" s="5">
        <f t="shared" si="72"/>
        <v>229600</v>
      </c>
    </row>
    <row r="4668" spans="1:19" x14ac:dyDescent="0.2">
      <c r="A4668" s="7">
        <v>44299</v>
      </c>
      <c r="B4668" s="1" t="s">
        <v>15590</v>
      </c>
      <c r="C4668" s="1" t="s">
        <v>15591</v>
      </c>
      <c r="D4668" s="1" t="s">
        <v>1621</v>
      </c>
      <c r="E4668" s="1">
        <v>200004606</v>
      </c>
      <c r="F4668" s="7">
        <v>44299</v>
      </c>
      <c r="G4668" s="1" t="s">
        <v>552</v>
      </c>
      <c r="H4668" s="5">
        <v>1180800</v>
      </c>
      <c r="I4668" s="1">
        <v>4606</v>
      </c>
      <c r="J4668" s="1" t="s">
        <v>553</v>
      </c>
      <c r="K4668" s="1" t="s">
        <v>1441</v>
      </c>
      <c r="L4668" s="1">
        <v>1</v>
      </c>
      <c r="M4668" s="1" t="s">
        <v>14899</v>
      </c>
      <c r="N4668" s="1" t="s">
        <v>14094</v>
      </c>
      <c r="O4668" s="1">
        <v>1440</v>
      </c>
      <c r="P4668" s="1" t="s">
        <v>1892</v>
      </c>
      <c r="Q4668" s="1">
        <v>820</v>
      </c>
      <c r="R4668" s="1" t="str">
        <f>IFERROR(VLOOKUP(K4668,Proveedores!$A$2:$B$500,2,0),"Agregar")</f>
        <v>LECTUS S.A.</v>
      </c>
      <c r="S4668" s="5">
        <f t="shared" si="72"/>
        <v>1180800</v>
      </c>
    </row>
    <row r="4669" spans="1:19" x14ac:dyDescent="0.2">
      <c r="A4669" s="7">
        <v>44299</v>
      </c>
      <c r="B4669" s="1" t="s">
        <v>15592</v>
      </c>
      <c r="C4669" s="1" t="s">
        <v>15593</v>
      </c>
      <c r="D4669" s="1" t="s">
        <v>1713</v>
      </c>
      <c r="E4669" s="1" t="s">
        <v>15594</v>
      </c>
      <c r="F4669" s="7">
        <v>44299</v>
      </c>
      <c r="G4669" s="1" t="s">
        <v>1176</v>
      </c>
      <c r="H4669" s="5">
        <v>4.93</v>
      </c>
      <c r="I4669" s="1">
        <v>507</v>
      </c>
      <c r="J4669" s="1" t="s">
        <v>1457</v>
      </c>
      <c r="K4669" s="1" t="s">
        <v>177</v>
      </c>
      <c r="L4669" s="1">
        <v>40</v>
      </c>
      <c r="M4669" s="1" t="s">
        <v>15595</v>
      </c>
      <c r="N4669" s="1" t="s">
        <v>15596</v>
      </c>
      <c r="O4669" s="1">
        <v>2570</v>
      </c>
      <c r="P4669" s="1" t="s">
        <v>4849</v>
      </c>
      <c r="Q4669" s="1">
        <v>5100</v>
      </c>
      <c r="R4669" s="1" t="str">
        <f>IFERROR(VLOOKUP(K4669,Proveedores!$A$2:$B$500,2,0),"Agregar")</f>
        <v>NOVARTIS ARGENTINA SA</v>
      </c>
      <c r="S4669" s="5">
        <f t="shared" si="72"/>
        <v>13107000</v>
      </c>
    </row>
    <row r="4670" spans="1:19" x14ac:dyDescent="0.2">
      <c r="A4670" s="7">
        <v>44299</v>
      </c>
      <c r="B4670" s="1" t="s">
        <v>15597</v>
      </c>
      <c r="C4670" s="1" t="s">
        <v>15598</v>
      </c>
      <c r="D4670" s="1" t="s">
        <v>1713</v>
      </c>
      <c r="E4670" s="1" t="s">
        <v>15599</v>
      </c>
      <c r="F4670" s="7">
        <v>44264</v>
      </c>
      <c r="G4670" s="1" t="s">
        <v>1176</v>
      </c>
      <c r="H4670" s="5">
        <v>0.16</v>
      </c>
      <c r="I4670" s="1">
        <v>507</v>
      </c>
      <c r="J4670" s="1" t="s">
        <v>1457</v>
      </c>
      <c r="K4670" s="1" t="s">
        <v>177</v>
      </c>
      <c r="L4670" s="1">
        <v>10</v>
      </c>
      <c r="M4670" s="1" t="s">
        <v>3540</v>
      </c>
      <c r="N4670" s="1" t="s">
        <v>10345</v>
      </c>
      <c r="O4670" s="1">
        <v>5400</v>
      </c>
      <c r="P4670" s="1" t="s">
        <v>4989</v>
      </c>
      <c r="Q4670" s="1">
        <v>101.91</v>
      </c>
      <c r="R4670" s="1" t="str">
        <f>IFERROR(VLOOKUP(K4670,Proveedores!$A$2:$B$500,2,0),"Agregar")</f>
        <v>NOVARTIS ARGENTINA SA</v>
      </c>
      <c r="S4670" s="5">
        <f t="shared" si="72"/>
        <v>550314</v>
      </c>
    </row>
    <row r="4671" spans="1:19" x14ac:dyDescent="0.2">
      <c r="A4671" s="7">
        <v>44299</v>
      </c>
      <c r="B4671" s="1" t="s">
        <v>15600</v>
      </c>
      <c r="C4671" s="1" t="s">
        <v>15601</v>
      </c>
      <c r="D4671" s="1" t="s">
        <v>1713</v>
      </c>
      <c r="E4671" s="1" t="s">
        <v>15602</v>
      </c>
      <c r="F4671" s="7">
        <v>44264</v>
      </c>
      <c r="G4671" s="1" t="s">
        <v>1176</v>
      </c>
      <c r="H4671" s="5">
        <v>0.06</v>
      </c>
      <c r="I4671" s="1">
        <v>507</v>
      </c>
      <c r="J4671" s="1" t="s">
        <v>1457</v>
      </c>
      <c r="K4671" s="1" t="s">
        <v>177</v>
      </c>
      <c r="L4671" s="1">
        <v>11</v>
      </c>
      <c r="M4671" s="1" t="s">
        <v>3543</v>
      </c>
      <c r="N4671" s="1" t="s">
        <v>10061</v>
      </c>
      <c r="O4671" s="1">
        <v>3600</v>
      </c>
      <c r="P4671" s="1" t="s">
        <v>4989</v>
      </c>
      <c r="Q4671" s="1">
        <v>184.69</v>
      </c>
      <c r="R4671" s="1" t="str">
        <f>IFERROR(VLOOKUP(K4671,Proveedores!$A$2:$B$500,2,0),"Agregar")</f>
        <v>NOVARTIS ARGENTINA SA</v>
      </c>
      <c r="S4671" s="5">
        <f t="shared" si="72"/>
        <v>664884</v>
      </c>
    </row>
    <row r="4672" spans="1:19" x14ac:dyDescent="0.2">
      <c r="A4672" s="7">
        <v>44299</v>
      </c>
      <c r="B4672" s="1" t="s">
        <v>15603</v>
      </c>
      <c r="C4672" s="1" t="s">
        <v>15604</v>
      </c>
      <c r="D4672" s="1" t="s">
        <v>1621</v>
      </c>
      <c r="E4672" s="1" t="s">
        <v>15605</v>
      </c>
      <c r="F4672" s="7">
        <v>44259</v>
      </c>
      <c r="G4672" s="1" t="s">
        <v>1331</v>
      </c>
      <c r="H4672" s="5">
        <v>5248500</v>
      </c>
      <c r="I4672" s="1">
        <v>425</v>
      </c>
      <c r="J4672" s="1" t="s">
        <v>1332</v>
      </c>
      <c r="K4672" s="1" t="s">
        <v>6366</v>
      </c>
      <c r="L4672" s="1">
        <v>3</v>
      </c>
      <c r="M4672" s="1" t="s">
        <v>1701</v>
      </c>
      <c r="N4672" s="1" t="s">
        <v>14780</v>
      </c>
      <c r="O4672" s="1">
        <v>15000</v>
      </c>
      <c r="P4672" s="1" t="s">
        <v>15606</v>
      </c>
      <c r="Q4672" s="1">
        <v>349.9</v>
      </c>
      <c r="R4672" s="1" t="str">
        <f>IFERROR(VLOOKUP(K4672,Proveedores!$A$2:$B$500,2,0),"Agregar")</f>
        <v>Pfizer S.R.L.</v>
      </c>
      <c r="S4672" s="5">
        <f t="shared" si="72"/>
        <v>5248500</v>
      </c>
    </row>
    <row r="4673" spans="1:19" x14ac:dyDescent="0.2">
      <c r="A4673" s="7">
        <v>44299</v>
      </c>
      <c r="B4673" s="1" t="s">
        <v>15607</v>
      </c>
      <c r="C4673" s="1" t="s">
        <v>15608</v>
      </c>
      <c r="D4673" s="1" t="s">
        <v>1621</v>
      </c>
      <c r="E4673" s="1" t="s">
        <v>15609</v>
      </c>
      <c r="F4673" s="7">
        <v>44259</v>
      </c>
      <c r="G4673" s="1" t="s">
        <v>1331</v>
      </c>
      <c r="H4673" s="5">
        <v>6855840</v>
      </c>
      <c r="I4673" s="1">
        <v>426</v>
      </c>
      <c r="J4673" s="1" t="s">
        <v>1332</v>
      </c>
      <c r="K4673" s="1" t="s">
        <v>6366</v>
      </c>
      <c r="L4673" s="1">
        <v>1</v>
      </c>
      <c r="M4673" s="1" t="s">
        <v>6443</v>
      </c>
      <c r="N4673" s="1" t="s">
        <v>14788</v>
      </c>
      <c r="O4673" s="1">
        <v>24000</v>
      </c>
      <c r="P4673" s="1" t="s">
        <v>15610</v>
      </c>
      <c r="Q4673" s="1">
        <v>285.66000000000003</v>
      </c>
      <c r="R4673" s="1" t="str">
        <f>IFERROR(VLOOKUP(K4673,Proveedores!$A$2:$B$500,2,0),"Agregar")</f>
        <v>Pfizer S.R.L.</v>
      </c>
      <c r="S4673" s="5">
        <f t="shared" si="72"/>
        <v>6855840.0000000009</v>
      </c>
    </row>
    <row r="4674" spans="1:19" x14ac:dyDescent="0.2">
      <c r="A4674" s="7">
        <v>44299</v>
      </c>
      <c r="B4674" s="1" t="s">
        <v>15611</v>
      </c>
      <c r="C4674" s="1" t="s">
        <v>15612</v>
      </c>
      <c r="D4674" s="1" t="s">
        <v>1621</v>
      </c>
      <c r="E4674" s="1" t="s">
        <v>15613</v>
      </c>
      <c r="F4674" s="7">
        <v>44287</v>
      </c>
      <c r="G4674" s="1" t="s">
        <v>601</v>
      </c>
      <c r="H4674" s="5">
        <v>208451.87</v>
      </c>
      <c r="I4674" s="1" t="s">
        <v>15614</v>
      </c>
      <c r="J4674" s="1" t="s">
        <v>602</v>
      </c>
      <c r="K4674" s="1" t="s">
        <v>12282</v>
      </c>
      <c r="L4674" s="1">
        <v>1</v>
      </c>
      <c r="M4674" s="1">
        <v>401200</v>
      </c>
      <c r="N4674" s="1" t="s">
        <v>12283</v>
      </c>
      <c r="O4674" s="1">
        <v>2756.31</v>
      </c>
      <c r="P4674" s="1" t="s">
        <v>12284</v>
      </c>
      <c r="Q4674" s="1">
        <v>62.811762999999999</v>
      </c>
      <c r="R4674" s="1" t="str">
        <f>IFERROR(VLOOKUP(K4674,Proveedores!$A$2:$B$500,2,0),"Agregar")</f>
        <v>YPF S.A.</v>
      </c>
      <c r="S4674" s="5">
        <f t="shared" si="72"/>
        <v>173128.69047452998</v>
      </c>
    </row>
    <row r="4675" spans="1:19" x14ac:dyDescent="0.2">
      <c r="A4675" s="7">
        <v>44300</v>
      </c>
      <c r="B4675" s="1" t="s">
        <v>15615</v>
      </c>
      <c r="C4675" s="1" t="s">
        <v>15616</v>
      </c>
      <c r="D4675" s="1" t="s">
        <v>1621</v>
      </c>
      <c r="E4675" s="1" t="s">
        <v>15617</v>
      </c>
      <c r="F4675" s="7">
        <v>43879</v>
      </c>
      <c r="G4675" s="1" t="s">
        <v>692</v>
      </c>
      <c r="H4675" s="5">
        <v>2689314.6811000002</v>
      </c>
      <c r="I4675" s="1">
        <v>236</v>
      </c>
      <c r="J4675" s="1" t="s">
        <v>697</v>
      </c>
      <c r="K4675" s="1" t="s">
        <v>6366</v>
      </c>
      <c r="L4675" s="1">
        <v>4</v>
      </c>
      <c r="M4675" s="1" t="s">
        <v>3343</v>
      </c>
      <c r="N4675" s="1" t="s">
        <v>7916</v>
      </c>
      <c r="O4675" s="1">
        <v>158303</v>
      </c>
      <c r="P4675" s="1" t="s">
        <v>15618</v>
      </c>
      <c r="Q4675" s="1">
        <v>16.989999999999998</v>
      </c>
      <c r="R4675" s="1" t="str">
        <f>IFERROR(VLOOKUP(K4675,Proveedores!$A$2:$B$500,2,0),"Agregar")</f>
        <v>Pfizer S.R.L.</v>
      </c>
      <c r="S4675" s="5">
        <f t="shared" ref="S4675:S4738" si="73">Q4675*O4675</f>
        <v>2689567.9699999997</v>
      </c>
    </row>
    <row r="4676" spans="1:19" x14ac:dyDescent="0.2">
      <c r="A4676" s="7">
        <v>44300</v>
      </c>
      <c r="B4676" s="1" t="s">
        <v>15619</v>
      </c>
      <c r="C4676" s="1" t="s">
        <v>15620</v>
      </c>
      <c r="D4676" s="1" t="s">
        <v>1621</v>
      </c>
      <c r="E4676" s="1">
        <v>200004611</v>
      </c>
      <c r="F4676" s="7">
        <v>44300</v>
      </c>
      <c r="G4676" s="1" t="s">
        <v>552</v>
      </c>
      <c r="H4676" s="5">
        <v>1771200</v>
      </c>
      <c r="I4676" s="1">
        <v>4611</v>
      </c>
      <c r="J4676" s="1" t="s">
        <v>553</v>
      </c>
      <c r="K4676" s="1" t="s">
        <v>1441</v>
      </c>
      <c r="L4676" s="1">
        <v>1</v>
      </c>
      <c r="M4676" s="1" t="s">
        <v>14899</v>
      </c>
      <c r="N4676" s="1" t="s">
        <v>14094</v>
      </c>
      <c r="O4676" s="1">
        <v>2160</v>
      </c>
      <c r="P4676" s="1" t="s">
        <v>1892</v>
      </c>
      <c r="Q4676" s="1">
        <v>820</v>
      </c>
      <c r="R4676" s="1" t="str">
        <f>IFERROR(VLOOKUP(K4676,Proveedores!$A$2:$B$500,2,0),"Agregar")</f>
        <v>LECTUS S.A.</v>
      </c>
      <c r="S4676" s="5">
        <f t="shared" si="73"/>
        <v>1771200</v>
      </c>
    </row>
    <row r="4677" spans="1:19" x14ac:dyDescent="0.2">
      <c r="A4677" s="7">
        <v>44300</v>
      </c>
      <c r="B4677" s="1" t="s">
        <v>15621</v>
      </c>
      <c r="C4677" s="1" t="s">
        <v>15622</v>
      </c>
      <c r="D4677" s="1" t="s">
        <v>1621</v>
      </c>
      <c r="E4677" s="1" t="s">
        <v>15623</v>
      </c>
      <c r="F4677" s="7">
        <v>44295</v>
      </c>
      <c r="G4677" s="1" t="s">
        <v>1176</v>
      </c>
      <c r="H4677" s="5">
        <v>892237.5</v>
      </c>
      <c r="I4677" s="1" t="s">
        <v>15624</v>
      </c>
      <c r="J4677" s="1" t="s">
        <v>1465</v>
      </c>
      <c r="K4677" s="1" t="s">
        <v>2737</v>
      </c>
      <c r="L4677" s="1">
        <v>51</v>
      </c>
      <c r="M4677" s="1" t="s">
        <v>15625</v>
      </c>
      <c r="N4677" s="1" t="s">
        <v>15626</v>
      </c>
      <c r="O4677" s="1">
        <v>19250</v>
      </c>
      <c r="P4677" s="1" t="s">
        <v>1626</v>
      </c>
      <c r="Q4677" s="1">
        <v>46.35</v>
      </c>
      <c r="R4677" s="1" t="str">
        <f>IFERROR(VLOOKUP(K4677,Proveedores!$A$2:$B$500,2,0),"Agregar")</f>
        <v>LABORATORIOS FABRA S.A.</v>
      </c>
      <c r="S4677" s="5">
        <f t="shared" si="73"/>
        <v>892237.5</v>
      </c>
    </row>
    <row r="4678" spans="1:19" x14ac:dyDescent="0.2">
      <c r="A4678" s="7">
        <v>44301</v>
      </c>
      <c r="B4678" s="1" t="s">
        <v>15627</v>
      </c>
      <c r="C4678" s="1" t="s">
        <v>15628</v>
      </c>
      <c r="D4678" s="1" t="s">
        <v>1621</v>
      </c>
      <c r="E4678" s="1" t="s">
        <v>15629</v>
      </c>
      <c r="F4678" s="7">
        <v>44286</v>
      </c>
      <c r="G4678" s="1" t="s">
        <v>1558</v>
      </c>
      <c r="H4678" s="5">
        <v>6975000</v>
      </c>
      <c r="I4678" s="1">
        <v>523</v>
      </c>
      <c r="J4678" s="1" t="s">
        <v>1559</v>
      </c>
      <c r="K4678" s="1" t="s">
        <v>14974</v>
      </c>
      <c r="L4678" s="1">
        <v>1</v>
      </c>
      <c r="M4678" s="1">
        <v>1</v>
      </c>
      <c r="N4678" s="1" t="s">
        <v>15630</v>
      </c>
      <c r="O4678" s="1">
        <v>4500000</v>
      </c>
      <c r="P4678" s="1" t="s">
        <v>1665</v>
      </c>
      <c r="Q4678" s="1">
        <v>1.55</v>
      </c>
      <c r="R4678" s="1" t="str">
        <f>IFERROR(VLOOKUP(K4678,Proveedores!$A$2:$B$500,2,0),"Agregar")</f>
        <v>GRAFICA LATINA SA</v>
      </c>
      <c r="S4678" s="5">
        <f t="shared" si="73"/>
        <v>6975000</v>
      </c>
    </row>
    <row r="4679" spans="1:19" x14ac:dyDescent="0.2">
      <c r="A4679" s="7">
        <v>44301</v>
      </c>
      <c r="B4679" s="1" t="s">
        <v>15631</v>
      </c>
      <c r="C4679" s="1" t="s">
        <v>15632</v>
      </c>
      <c r="D4679" s="1" t="s">
        <v>1621</v>
      </c>
      <c r="E4679" s="1" t="s">
        <v>15633</v>
      </c>
      <c r="F4679" s="7">
        <v>44301</v>
      </c>
      <c r="G4679" s="1" t="s">
        <v>1497</v>
      </c>
      <c r="H4679" s="5">
        <v>5674752</v>
      </c>
      <c r="I4679" s="1" t="s">
        <v>15634</v>
      </c>
      <c r="J4679" s="1" t="s">
        <v>1510</v>
      </c>
      <c r="K4679" s="1" t="s">
        <v>15635</v>
      </c>
      <c r="L4679" s="1">
        <v>71</v>
      </c>
      <c r="M4679" s="1" t="s">
        <v>15636</v>
      </c>
      <c r="N4679" s="1" t="s">
        <v>15637</v>
      </c>
      <c r="O4679" s="1">
        <v>39408</v>
      </c>
      <c r="P4679" s="1" t="s">
        <v>1642</v>
      </c>
      <c r="Q4679" s="1">
        <v>144</v>
      </c>
      <c r="R4679" s="1" t="str">
        <f>IFERROR(VLOOKUP(K4679,Proveedores!$A$2:$B$500,2,0),"Agregar")</f>
        <v>LABORATORIO SANT GALL FRIBURG QCI SRL</v>
      </c>
      <c r="S4679" s="5">
        <f t="shared" si="73"/>
        <v>5674752</v>
      </c>
    </row>
    <row r="4680" spans="1:19" x14ac:dyDescent="0.2">
      <c r="A4680" s="7">
        <v>44302</v>
      </c>
      <c r="B4680" s="1" t="s">
        <v>15638</v>
      </c>
      <c r="C4680" s="1" t="s">
        <v>15639</v>
      </c>
      <c r="D4680" s="1" t="s">
        <v>1621</v>
      </c>
      <c r="E4680" s="1" t="s">
        <v>15640</v>
      </c>
      <c r="F4680" s="7">
        <v>44294</v>
      </c>
      <c r="G4680" s="1" t="s">
        <v>15641</v>
      </c>
      <c r="H4680" s="5">
        <v>72165.600000000006</v>
      </c>
      <c r="I4680" s="1" t="s">
        <v>1816</v>
      </c>
      <c r="J4680" s="1" t="s">
        <v>1460</v>
      </c>
      <c r="K4680" s="1" t="s">
        <v>1847</v>
      </c>
      <c r="L4680" s="1">
        <v>21</v>
      </c>
      <c r="M4680" s="1" t="s">
        <v>15642</v>
      </c>
      <c r="N4680" s="1" t="s">
        <v>15643</v>
      </c>
      <c r="O4680" s="1">
        <v>10280</v>
      </c>
      <c r="P4680" s="1" t="s">
        <v>15644</v>
      </c>
      <c r="Q4680" s="1">
        <v>7.02</v>
      </c>
      <c r="R4680" s="1" t="str">
        <f>IFERROR(VLOOKUP(K4680,Proveedores!$A$2:$B$500,2,0),"Agregar")</f>
        <v xml:space="preserve">LAFEDAR S.A. </v>
      </c>
      <c r="S4680" s="5">
        <f t="shared" si="73"/>
        <v>72165.599999999991</v>
      </c>
    </row>
    <row r="4681" spans="1:19" x14ac:dyDescent="0.2">
      <c r="A4681" s="7">
        <v>44302</v>
      </c>
      <c r="B4681" s="1" t="s">
        <v>15645</v>
      </c>
      <c r="C4681" s="1" t="s">
        <v>15646</v>
      </c>
      <c r="D4681" s="1" t="s">
        <v>1621</v>
      </c>
      <c r="E4681" s="1" t="s">
        <v>15647</v>
      </c>
      <c r="F4681" s="7">
        <v>44294</v>
      </c>
      <c r="G4681" s="1" t="s">
        <v>1176</v>
      </c>
      <c r="H4681" s="5">
        <v>16889.5</v>
      </c>
      <c r="I4681" s="1" t="s">
        <v>1816</v>
      </c>
      <c r="J4681" s="1" t="s">
        <v>1460</v>
      </c>
      <c r="K4681" s="1" t="s">
        <v>1847</v>
      </c>
      <c r="L4681" s="1">
        <v>52</v>
      </c>
      <c r="M4681" s="1" t="s">
        <v>15648</v>
      </c>
      <c r="N4681" s="1" t="s">
        <v>15649</v>
      </c>
      <c r="O4681" s="1">
        <v>6370</v>
      </c>
      <c r="P4681" s="1" t="s">
        <v>1960</v>
      </c>
      <c r="Q4681" s="1">
        <v>1835</v>
      </c>
      <c r="R4681" s="1" t="str">
        <f>IFERROR(VLOOKUP(K4681,Proveedores!$A$2:$B$500,2,0),"Agregar")</f>
        <v xml:space="preserve">LAFEDAR S.A. </v>
      </c>
      <c r="S4681" s="5">
        <f t="shared" si="73"/>
        <v>11688950</v>
      </c>
    </row>
    <row r="4682" spans="1:19" x14ac:dyDescent="0.2">
      <c r="A4682" s="7">
        <v>44302</v>
      </c>
      <c r="B4682" s="1" t="s">
        <v>15650</v>
      </c>
      <c r="C4682" s="1" t="s">
        <v>15651</v>
      </c>
      <c r="D4682" s="1" t="s">
        <v>1621</v>
      </c>
      <c r="E4682" s="1" t="s">
        <v>15652</v>
      </c>
      <c r="F4682" s="7">
        <v>44182</v>
      </c>
      <c r="G4682" s="1" t="s">
        <v>1245</v>
      </c>
      <c r="H4682" s="5">
        <v>43260</v>
      </c>
      <c r="I4682" s="1" t="s">
        <v>15653</v>
      </c>
      <c r="J4682" s="1" t="s">
        <v>1250</v>
      </c>
      <c r="K4682" s="1" t="s">
        <v>1251</v>
      </c>
      <c r="L4682" s="1">
        <v>4</v>
      </c>
      <c r="M4682" s="1" t="s">
        <v>13612</v>
      </c>
      <c r="N4682" s="1" t="s">
        <v>13613</v>
      </c>
      <c r="O4682" s="1">
        <v>1500</v>
      </c>
      <c r="P4682" s="1" t="s">
        <v>2607</v>
      </c>
      <c r="Q4682" s="1">
        <v>28.84</v>
      </c>
      <c r="R4682" s="1" t="str">
        <f>IFERROR(VLOOKUP(K4682,Proveedores!$A$2:$B$500,2,0),"Agregar")</f>
        <v>ALFARMA SRL</v>
      </c>
      <c r="S4682" s="5">
        <f t="shared" si="73"/>
        <v>43260</v>
      </c>
    </row>
    <row r="4683" spans="1:19" x14ac:dyDescent="0.2">
      <c r="A4683" s="7">
        <v>44302</v>
      </c>
      <c r="B4683" s="1" t="s">
        <v>15654</v>
      </c>
      <c r="C4683" s="1" t="s">
        <v>15655</v>
      </c>
      <c r="D4683" s="1" t="s">
        <v>1621</v>
      </c>
      <c r="E4683" s="1" t="s">
        <v>15656</v>
      </c>
      <c r="F4683" s="7">
        <v>44182</v>
      </c>
      <c r="G4683" s="1" t="s">
        <v>1245</v>
      </c>
      <c r="H4683" s="5">
        <v>72100</v>
      </c>
      <c r="I4683" s="1" t="s">
        <v>15657</v>
      </c>
      <c r="J4683" s="1" t="s">
        <v>1250</v>
      </c>
      <c r="K4683" s="1" t="s">
        <v>1251</v>
      </c>
      <c r="L4683" s="1">
        <v>4</v>
      </c>
      <c r="M4683" s="1" t="s">
        <v>13612</v>
      </c>
      <c r="N4683" s="1" t="s">
        <v>13613</v>
      </c>
      <c r="O4683" s="1">
        <v>2500</v>
      </c>
      <c r="P4683" s="1" t="s">
        <v>2607</v>
      </c>
      <c r="Q4683" s="1">
        <v>28.84</v>
      </c>
      <c r="R4683" s="1" t="str">
        <f>IFERROR(VLOOKUP(K4683,Proveedores!$A$2:$B$500,2,0),"Agregar")</f>
        <v>ALFARMA SRL</v>
      </c>
      <c r="S4683" s="5">
        <f t="shared" si="73"/>
        <v>72100</v>
      </c>
    </row>
    <row r="4684" spans="1:19" x14ac:dyDescent="0.2">
      <c r="A4684" s="7">
        <v>44302</v>
      </c>
      <c r="B4684" s="1" t="s">
        <v>15658</v>
      </c>
      <c r="C4684" s="1" t="s">
        <v>15659</v>
      </c>
      <c r="D4684" s="1" t="s">
        <v>1621</v>
      </c>
      <c r="E4684" s="1" t="s">
        <v>15660</v>
      </c>
      <c r="F4684" s="7">
        <v>44286</v>
      </c>
      <c r="G4684" s="1" t="s">
        <v>759</v>
      </c>
      <c r="H4684" s="5">
        <v>5087274.93</v>
      </c>
      <c r="I4684" s="1">
        <v>1111</v>
      </c>
      <c r="J4684" s="1" t="s">
        <v>763</v>
      </c>
      <c r="K4684" s="1" t="s">
        <v>7912</v>
      </c>
      <c r="L4684" s="1">
        <v>9</v>
      </c>
      <c r="M4684" s="1" t="s">
        <v>2315</v>
      </c>
      <c r="N4684" s="1" t="s">
        <v>7906</v>
      </c>
      <c r="O4684" s="1">
        <v>4863</v>
      </c>
      <c r="P4684" s="1" t="s">
        <v>7907</v>
      </c>
      <c r="Q4684" s="1">
        <v>507.88</v>
      </c>
      <c r="R4684" s="1" t="str">
        <f>IFERROR(VLOOKUP(K4684,Proveedores!$A$2:$B$500,2,0),"Agregar")</f>
        <v>CORREO OFICIAL DE LA REPÚBLICA ARGENTINA S.A..</v>
      </c>
      <c r="S4684" s="5">
        <f t="shared" si="73"/>
        <v>2469820.44</v>
      </c>
    </row>
    <row r="4685" spans="1:19" x14ac:dyDescent="0.2">
      <c r="A4685" s="7">
        <v>44302</v>
      </c>
      <c r="B4685" s="1" t="s">
        <v>15658</v>
      </c>
      <c r="C4685" s="1" t="s">
        <v>15659</v>
      </c>
      <c r="D4685" s="1" t="s">
        <v>1621</v>
      </c>
      <c r="E4685" s="1" t="s">
        <v>15660</v>
      </c>
      <c r="F4685" s="7">
        <v>44286</v>
      </c>
      <c r="G4685" s="1" t="s">
        <v>759</v>
      </c>
      <c r="H4685" s="5">
        <v>5087274.93</v>
      </c>
      <c r="I4685" s="1">
        <v>1111</v>
      </c>
      <c r="J4685" s="1" t="s">
        <v>763</v>
      </c>
      <c r="K4685" s="1" t="s">
        <v>7912</v>
      </c>
      <c r="L4685" s="1">
        <v>10</v>
      </c>
      <c r="M4685" s="1" t="s">
        <v>2315</v>
      </c>
      <c r="N4685" s="1" t="s">
        <v>7906</v>
      </c>
      <c r="O4685" s="1">
        <v>3482</v>
      </c>
      <c r="P4685" s="1" t="s">
        <v>7907</v>
      </c>
      <c r="Q4685" s="1">
        <v>751.71</v>
      </c>
      <c r="R4685" s="1" t="str">
        <f>IFERROR(VLOOKUP(K4685,Proveedores!$A$2:$B$500,2,0),"Agregar")</f>
        <v>CORREO OFICIAL DE LA REPÚBLICA ARGENTINA S.A..</v>
      </c>
      <c r="S4685" s="5">
        <f t="shared" si="73"/>
        <v>2617454.2200000002</v>
      </c>
    </row>
    <row r="4686" spans="1:19" x14ac:dyDescent="0.2">
      <c r="A4686" s="7">
        <v>44302</v>
      </c>
      <c r="B4686" s="1" t="s">
        <v>15661</v>
      </c>
      <c r="C4686" s="1" t="s">
        <v>15662</v>
      </c>
      <c r="D4686" s="1" t="s">
        <v>1621</v>
      </c>
      <c r="E4686" s="1" t="s">
        <v>15663</v>
      </c>
      <c r="F4686" s="7">
        <v>44286</v>
      </c>
      <c r="G4686" s="1" t="s">
        <v>759</v>
      </c>
      <c r="H4686" s="5">
        <v>412955.21</v>
      </c>
      <c r="I4686" s="1">
        <v>1111</v>
      </c>
      <c r="J4686" s="1" t="s">
        <v>763</v>
      </c>
      <c r="K4686" s="1" t="s">
        <v>7912</v>
      </c>
      <c r="L4686" s="1">
        <v>9</v>
      </c>
      <c r="M4686" s="1" t="s">
        <v>2315</v>
      </c>
      <c r="N4686" s="1" t="s">
        <v>7906</v>
      </c>
      <c r="O4686" s="1">
        <v>560</v>
      </c>
      <c r="P4686" s="1" t="s">
        <v>7907</v>
      </c>
      <c r="Q4686" s="1">
        <v>507.88</v>
      </c>
      <c r="R4686" s="1" t="str">
        <f>IFERROR(VLOOKUP(K4686,Proveedores!$A$2:$B$500,2,0),"Agregar")</f>
        <v>CORREO OFICIAL DE LA REPÚBLICA ARGENTINA S.A..</v>
      </c>
      <c r="S4686" s="5">
        <f t="shared" si="73"/>
        <v>284412.79999999999</v>
      </c>
    </row>
    <row r="4687" spans="1:19" x14ac:dyDescent="0.2">
      <c r="A4687" s="7">
        <v>44302</v>
      </c>
      <c r="B4687" s="1" t="s">
        <v>15661</v>
      </c>
      <c r="C4687" s="1" t="s">
        <v>15662</v>
      </c>
      <c r="D4687" s="1" t="s">
        <v>1621</v>
      </c>
      <c r="E4687" s="1" t="s">
        <v>15663</v>
      </c>
      <c r="F4687" s="7">
        <v>44286</v>
      </c>
      <c r="G4687" s="1" t="s">
        <v>759</v>
      </c>
      <c r="H4687" s="5">
        <v>412955.21</v>
      </c>
      <c r="I4687" s="1">
        <v>1111</v>
      </c>
      <c r="J4687" s="1" t="s">
        <v>763</v>
      </c>
      <c r="K4687" s="1" t="s">
        <v>7912</v>
      </c>
      <c r="L4687" s="1">
        <v>10</v>
      </c>
      <c r="M4687" s="1" t="s">
        <v>2315</v>
      </c>
      <c r="N4687" s="1" t="s">
        <v>7906</v>
      </c>
      <c r="O4687" s="1">
        <v>171</v>
      </c>
      <c r="P4687" s="1" t="s">
        <v>7907</v>
      </c>
      <c r="Q4687" s="1">
        <v>751.71</v>
      </c>
      <c r="R4687" s="1" t="str">
        <f>IFERROR(VLOOKUP(K4687,Proveedores!$A$2:$B$500,2,0),"Agregar")</f>
        <v>CORREO OFICIAL DE LA REPÚBLICA ARGENTINA S.A..</v>
      </c>
      <c r="S4687" s="5">
        <f t="shared" si="73"/>
        <v>128542.41</v>
      </c>
    </row>
    <row r="4688" spans="1:19" x14ac:dyDescent="0.2">
      <c r="A4688" s="7">
        <v>44302</v>
      </c>
      <c r="B4688" s="1" t="s">
        <v>15664</v>
      </c>
      <c r="C4688" s="1" t="s">
        <v>15665</v>
      </c>
      <c r="D4688" s="1" t="s">
        <v>1621</v>
      </c>
      <c r="E4688" s="1" t="s">
        <v>15666</v>
      </c>
      <c r="F4688" s="7">
        <v>44302</v>
      </c>
      <c r="G4688" s="1" t="s">
        <v>5360</v>
      </c>
      <c r="H4688" s="5">
        <v>224143718.40000001</v>
      </c>
      <c r="I4688" s="1">
        <v>569</v>
      </c>
      <c r="J4688" s="1" t="s">
        <v>15522</v>
      </c>
      <c r="K4688" s="1" t="s">
        <v>15528</v>
      </c>
      <c r="L4688" s="1">
        <v>1</v>
      </c>
      <c r="M4688" s="1">
        <v>500100</v>
      </c>
      <c r="N4688" s="1" t="s">
        <v>15529</v>
      </c>
      <c r="O4688" s="1">
        <v>483840</v>
      </c>
      <c r="P4688" s="1" t="s">
        <v>14269</v>
      </c>
      <c r="Q4688" s="1">
        <v>463.26</v>
      </c>
      <c r="R4688" s="1" t="str">
        <f>IFERROR(VLOOKUP(K4688,Proveedores!$A$2:$B$500,2,0),"Agregar")</f>
        <v>Sinergium</v>
      </c>
      <c r="S4688" s="5">
        <f t="shared" si="73"/>
        <v>224143718.40000001</v>
      </c>
    </row>
    <row r="4689" spans="1:19" x14ac:dyDescent="0.2">
      <c r="A4689" s="7">
        <v>44302</v>
      </c>
      <c r="B4689" s="1" t="s">
        <v>15667</v>
      </c>
      <c r="C4689" s="1" t="s">
        <v>15668</v>
      </c>
      <c r="D4689" s="1" t="s">
        <v>1621</v>
      </c>
      <c r="E4689" s="1" t="s">
        <v>15669</v>
      </c>
      <c r="F4689" s="7">
        <v>44302</v>
      </c>
      <c r="G4689" s="1" t="s">
        <v>971</v>
      </c>
      <c r="H4689" s="5">
        <v>52000</v>
      </c>
      <c r="I4689" s="1" t="s">
        <v>15670</v>
      </c>
      <c r="J4689" s="1" t="s">
        <v>13896</v>
      </c>
      <c r="K4689" s="1" t="s">
        <v>973</v>
      </c>
      <c r="L4689" s="1">
        <v>1</v>
      </c>
      <c r="M4689" s="1">
        <v>1</v>
      </c>
      <c r="N4689" s="1" t="s">
        <v>4064</v>
      </c>
      <c r="O4689" s="1">
        <v>1</v>
      </c>
      <c r="P4689" s="1">
        <v>1</v>
      </c>
      <c r="Q4689" s="1">
        <v>52000</v>
      </c>
      <c r="R4689" s="1" t="str">
        <f>IFERROR(VLOOKUP(K4689,Proveedores!$A$2:$B$500,2,0),"Agregar")</f>
        <v>Angeleri y Asociados S.A.</v>
      </c>
      <c r="S4689" s="5">
        <f t="shared" si="73"/>
        <v>52000</v>
      </c>
    </row>
    <row r="4690" spans="1:19" x14ac:dyDescent="0.2">
      <c r="A4690" s="7">
        <v>44302</v>
      </c>
      <c r="B4690" s="1" t="s">
        <v>15671</v>
      </c>
      <c r="C4690" s="1" t="s">
        <v>15672</v>
      </c>
      <c r="D4690" s="1" t="s">
        <v>1621</v>
      </c>
      <c r="E4690" s="1" t="s">
        <v>15673</v>
      </c>
      <c r="F4690" s="7">
        <v>44299</v>
      </c>
      <c r="G4690" s="1" t="s">
        <v>15552</v>
      </c>
      <c r="H4690" s="5">
        <v>12065684.4</v>
      </c>
      <c r="I4690" s="1" t="s">
        <v>15552</v>
      </c>
      <c r="J4690" s="1" t="s">
        <v>15553</v>
      </c>
      <c r="K4690" s="1" t="s">
        <v>15554</v>
      </c>
      <c r="L4690" s="1" t="s">
        <v>15555</v>
      </c>
      <c r="M4690" s="1" t="s">
        <v>15556</v>
      </c>
      <c r="N4690" s="1" t="s">
        <v>6082</v>
      </c>
      <c r="O4690" s="1">
        <v>80</v>
      </c>
      <c r="P4690" s="1" t="s">
        <v>15557</v>
      </c>
      <c r="Q4690" s="1">
        <v>3016421.1</v>
      </c>
      <c r="R4690" s="1" t="str">
        <f>IFERROR(VLOOKUP(K4690,Proveedores!$A$2:$B$500,2,0),"Agregar")</f>
        <v>BIOGEN</v>
      </c>
      <c r="S4690" s="5">
        <f t="shared" si="73"/>
        <v>241313688</v>
      </c>
    </row>
    <row r="4691" spans="1:19" x14ac:dyDescent="0.2">
      <c r="A4691" s="7">
        <v>44302</v>
      </c>
      <c r="B4691" s="1" t="s">
        <v>15674</v>
      </c>
      <c r="C4691" s="1" t="s">
        <v>15675</v>
      </c>
      <c r="D4691" s="1" t="s">
        <v>1621</v>
      </c>
      <c r="E4691" s="1" t="s">
        <v>15676</v>
      </c>
      <c r="F4691" s="7">
        <v>44299</v>
      </c>
      <c r="G4691" s="1" t="s">
        <v>15552</v>
      </c>
      <c r="H4691" s="5">
        <v>12065684.4</v>
      </c>
      <c r="I4691" s="1" t="s">
        <v>15552</v>
      </c>
      <c r="J4691" s="1" t="s">
        <v>15553</v>
      </c>
      <c r="K4691" s="1" t="s">
        <v>15554</v>
      </c>
      <c r="L4691" s="1" t="s">
        <v>15555</v>
      </c>
      <c r="M4691" s="1" t="s">
        <v>15556</v>
      </c>
      <c r="N4691" s="1" t="s">
        <v>6082</v>
      </c>
      <c r="O4691" s="1">
        <v>80</v>
      </c>
      <c r="P4691" s="1" t="s">
        <v>15557</v>
      </c>
      <c r="Q4691" s="1">
        <v>3016421.1</v>
      </c>
      <c r="R4691" s="1" t="str">
        <f>IFERROR(VLOOKUP(K4691,Proveedores!$A$2:$B$500,2,0),"Agregar")</f>
        <v>BIOGEN</v>
      </c>
      <c r="S4691" s="5">
        <f t="shared" si="73"/>
        <v>241313688</v>
      </c>
    </row>
    <row r="4692" spans="1:19" x14ac:dyDescent="0.2">
      <c r="A4692" s="7">
        <v>44302</v>
      </c>
      <c r="B4692" s="1" t="s">
        <v>15677</v>
      </c>
      <c r="C4692" s="1" t="s">
        <v>15678</v>
      </c>
      <c r="D4692" s="1" t="s">
        <v>1621</v>
      </c>
      <c r="E4692" s="1" t="s">
        <v>15679</v>
      </c>
      <c r="F4692" s="7">
        <v>44292</v>
      </c>
      <c r="G4692" s="1" t="s">
        <v>18</v>
      </c>
      <c r="H4692" s="5">
        <v>72947818.219999999</v>
      </c>
      <c r="I4692" s="1" t="s">
        <v>15212</v>
      </c>
      <c r="J4692" s="1" t="s">
        <v>1393</v>
      </c>
      <c r="K4692" s="1" t="s">
        <v>1394</v>
      </c>
      <c r="L4692" s="1" t="s">
        <v>14814</v>
      </c>
      <c r="M4692" s="1">
        <v>1712</v>
      </c>
      <c r="N4692" s="1" t="s">
        <v>14202</v>
      </c>
      <c r="O4692" s="1">
        <v>1</v>
      </c>
      <c r="P4692" s="1" t="s">
        <v>14815</v>
      </c>
      <c r="Q4692" s="1">
        <v>72947818.219999999</v>
      </c>
      <c r="R4692" s="1" t="str">
        <f>IFERROR(VLOOKUP(K4692,Proveedores!$A$2:$B$500,2,0),"Agregar")</f>
        <v>ANDREANI LOGÍSTICA S.A.</v>
      </c>
      <c r="S4692" s="5">
        <f t="shared" si="73"/>
        <v>72947818.219999999</v>
      </c>
    </row>
    <row r="4693" spans="1:19" x14ac:dyDescent="0.2">
      <c r="A4693" s="7">
        <v>44305</v>
      </c>
      <c r="B4693" s="1" t="s">
        <v>15680</v>
      </c>
      <c r="C4693" s="1" t="s">
        <v>15681</v>
      </c>
      <c r="D4693" s="1" t="s">
        <v>1621</v>
      </c>
      <c r="E4693" s="1" t="s">
        <v>15682</v>
      </c>
      <c r="F4693" s="7">
        <v>44305</v>
      </c>
      <c r="G4693" s="1" t="s">
        <v>142</v>
      </c>
      <c r="H4693" s="5">
        <v>4845346.3099999996</v>
      </c>
      <c r="J4693" s="1" t="s">
        <v>143</v>
      </c>
      <c r="K4693" s="1" t="s">
        <v>146</v>
      </c>
      <c r="L4693" s="1">
        <v>2</v>
      </c>
      <c r="M4693" s="1" t="s">
        <v>2317</v>
      </c>
      <c r="N4693" s="1" t="s">
        <v>1839</v>
      </c>
      <c r="O4693" s="1">
        <v>1</v>
      </c>
      <c r="P4693" s="1" t="s">
        <v>1839</v>
      </c>
      <c r="Q4693" s="1">
        <v>4744333.4400000004</v>
      </c>
      <c r="R4693" s="1" t="str">
        <f>IFERROR(VLOOKUP(K4693,Proveedores!$A$2:$B$500,2,0),"Agregar")</f>
        <v>SUIZO ARGENTINA S.A.</v>
      </c>
      <c r="S4693" s="5">
        <f t="shared" si="73"/>
        <v>4744333.4400000004</v>
      </c>
    </row>
    <row r="4694" spans="1:19" x14ac:dyDescent="0.2">
      <c r="A4694" s="7">
        <v>44305</v>
      </c>
      <c r="B4694" s="1" t="s">
        <v>15680</v>
      </c>
      <c r="C4694" s="1" t="s">
        <v>15681</v>
      </c>
      <c r="D4694" s="1" t="s">
        <v>1621</v>
      </c>
      <c r="E4694" s="1" t="s">
        <v>15682</v>
      </c>
      <c r="F4694" s="7">
        <v>44305</v>
      </c>
      <c r="G4694" s="1" t="s">
        <v>142</v>
      </c>
      <c r="H4694" s="5">
        <v>4845346.3099999996</v>
      </c>
      <c r="J4694" s="1" t="s">
        <v>143</v>
      </c>
      <c r="K4694" s="1" t="s">
        <v>146</v>
      </c>
      <c r="L4694" s="1">
        <v>3</v>
      </c>
      <c r="M4694" s="1" t="s">
        <v>2315</v>
      </c>
      <c r="N4694" s="1" t="s">
        <v>1839</v>
      </c>
      <c r="O4694" s="1">
        <v>1</v>
      </c>
      <c r="P4694" s="1" t="s">
        <v>1839</v>
      </c>
      <c r="Q4694" s="1">
        <v>101012.87</v>
      </c>
      <c r="R4694" s="1" t="str">
        <f>IFERROR(VLOOKUP(K4694,Proveedores!$A$2:$B$500,2,0),"Agregar")</f>
        <v>SUIZO ARGENTINA S.A.</v>
      </c>
      <c r="S4694" s="5">
        <f t="shared" si="73"/>
        <v>101012.87</v>
      </c>
    </row>
    <row r="4695" spans="1:19" x14ac:dyDescent="0.2">
      <c r="A4695" s="7">
        <v>44305</v>
      </c>
      <c r="B4695" s="1" t="s">
        <v>15683</v>
      </c>
      <c r="C4695" s="1" t="s">
        <v>15684</v>
      </c>
      <c r="D4695" s="1" t="s">
        <v>1621</v>
      </c>
      <c r="E4695" s="1" t="s">
        <v>15685</v>
      </c>
      <c r="F4695" s="7">
        <v>44305</v>
      </c>
      <c r="G4695" s="1" t="s">
        <v>142</v>
      </c>
      <c r="H4695" s="5">
        <v>1860954.81</v>
      </c>
      <c r="J4695" s="1" t="s">
        <v>143</v>
      </c>
      <c r="K4695" s="1" t="s">
        <v>146</v>
      </c>
      <c r="L4695" s="1">
        <v>3</v>
      </c>
      <c r="M4695" s="1" t="s">
        <v>8552</v>
      </c>
      <c r="N4695" s="1" t="s">
        <v>2316</v>
      </c>
      <c r="O4695" s="1">
        <v>1</v>
      </c>
      <c r="P4695" s="1" t="s">
        <v>2316</v>
      </c>
      <c r="Q4695" s="1">
        <v>1860954.81</v>
      </c>
      <c r="R4695" s="1" t="str">
        <f>IFERROR(VLOOKUP(K4695,Proveedores!$A$2:$B$500,2,0),"Agregar")</f>
        <v>SUIZO ARGENTINA S.A.</v>
      </c>
      <c r="S4695" s="5">
        <f t="shared" si="73"/>
        <v>1860954.81</v>
      </c>
    </row>
    <row r="4696" spans="1:19" x14ac:dyDescent="0.2">
      <c r="A4696" s="7">
        <v>44305</v>
      </c>
      <c r="B4696" s="1" t="s">
        <v>15686</v>
      </c>
      <c r="C4696" s="1" t="s">
        <v>15687</v>
      </c>
      <c r="D4696" s="1" t="s">
        <v>1621</v>
      </c>
      <c r="E4696" s="1" t="s">
        <v>15688</v>
      </c>
      <c r="F4696" s="7">
        <v>44305</v>
      </c>
      <c r="G4696" s="1" t="s">
        <v>142</v>
      </c>
      <c r="H4696" s="5">
        <v>1651100</v>
      </c>
      <c r="J4696" s="1" t="s">
        <v>143</v>
      </c>
      <c r="K4696" s="1" t="s">
        <v>146</v>
      </c>
      <c r="L4696" s="1">
        <v>3</v>
      </c>
      <c r="M4696" s="1" t="s">
        <v>8552</v>
      </c>
      <c r="N4696" s="1" t="s">
        <v>2316</v>
      </c>
      <c r="O4696" s="1">
        <v>1</v>
      </c>
      <c r="P4696" s="1" t="s">
        <v>2316</v>
      </c>
      <c r="Q4696" s="1">
        <v>1651100</v>
      </c>
      <c r="R4696" s="1" t="str">
        <f>IFERROR(VLOOKUP(K4696,Proveedores!$A$2:$B$500,2,0),"Agregar")</f>
        <v>SUIZO ARGENTINA S.A.</v>
      </c>
      <c r="S4696" s="5">
        <f t="shared" si="73"/>
        <v>1651100</v>
      </c>
    </row>
    <row r="4697" spans="1:19" x14ac:dyDescent="0.2">
      <c r="A4697" s="7">
        <v>44305</v>
      </c>
      <c r="B4697" s="1" t="s">
        <v>15689</v>
      </c>
      <c r="C4697" s="1" t="s">
        <v>15690</v>
      </c>
      <c r="D4697" s="1" t="s">
        <v>1621</v>
      </c>
      <c r="E4697" s="1" t="s">
        <v>15691</v>
      </c>
      <c r="F4697" s="7">
        <v>44305</v>
      </c>
      <c r="G4697" s="1" t="s">
        <v>142</v>
      </c>
      <c r="H4697" s="5">
        <v>1518752.6</v>
      </c>
      <c r="J4697" s="1" t="s">
        <v>143</v>
      </c>
      <c r="K4697" s="1" t="s">
        <v>146</v>
      </c>
      <c r="L4697" s="1">
        <v>5</v>
      </c>
      <c r="M4697" s="1" t="s">
        <v>4916</v>
      </c>
      <c r="N4697" s="1" t="s">
        <v>2316</v>
      </c>
      <c r="O4697" s="1">
        <v>1</v>
      </c>
      <c r="P4697" s="1" t="s">
        <v>2316</v>
      </c>
      <c r="Q4697" s="1">
        <v>1518752.6</v>
      </c>
      <c r="R4697" s="1" t="str">
        <f>IFERROR(VLOOKUP(K4697,Proveedores!$A$2:$B$500,2,0),"Agregar")</f>
        <v>SUIZO ARGENTINA S.A.</v>
      </c>
      <c r="S4697" s="5">
        <f t="shared" si="73"/>
        <v>1518752.6</v>
      </c>
    </row>
    <row r="4698" spans="1:19" x14ac:dyDescent="0.2">
      <c r="A4698" s="7">
        <v>44305</v>
      </c>
      <c r="B4698" s="1" t="s">
        <v>15692</v>
      </c>
      <c r="C4698" s="1" t="s">
        <v>15693</v>
      </c>
      <c r="D4698" s="1" t="s">
        <v>1621</v>
      </c>
      <c r="E4698" s="1" t="s">
        <v>15694</v>
      </c>
      <c r="F4698" s="7">
        <v>44305</v>
      </c>
      <c r="G4698" s="1" t="s">
        <v>142</v>
      </c>
      <c r="H4698" s="5">
        <v>9690692.6400000006</v>
      </c>
      <c r="J4698" s="1" t="s">
        <v>143</v>
      </c>
      <c r="K4698" s="1" t="s">
        <v>15695</v>
      </c>
      <c r="L4698" s="1">
        <v>2</v>
      </c>
      <c r="M4698" s="1" t="s">
        <v>13133</v>
      </c>
      <c r="N4698" s="1" t="s">
        <v>2316</v>
      </c>
      <c r="O4698" s="1">
        <v>1</v>
      </c>
      <c r="P4698" s="1" t="s">
        <v>2316</v>
      </c>
      <c r="Q4698" s="1">
        <v>9690692.6400000006</v>
      </c>
      <c r="R4698" s="1" t="str">
        <f>IFERROR(VLOOKUP(K4698,Proveedores!$A$2:$B$500,2,0),"Agregar")</f>
        <v>SUIZO ARGENTINA S.A.</v>
      </c>
      <c r="S4698" s="5">
        <f t="shared" si="73"/>
        <v>9690692.6400000006</v>
      </c>
    </row>
    <row r="4699" spans="1:19" x14ac:dyDescent="0.2">
      <c r="A4699" s="7">
        <v>44305</v>
      </c>
      <c r="B4699" s="1" t="s">
        <v>15696</v>
      </c>
      <c r="C4699" s="1" t="s">
        <v>15697</v>
      </c>
      <c r="D4699" s="1" t="s">
        <v>1621</v>
      </c>
      <c r="E4699" s="1" t="s">
        <v>15698</v>
      </c>
      <c r="F4699" s="7">
        <v>44305</v>
      </c>
      <c r="G4699" s="1" t="s">
        <v>142</v>
      </c>
      <c r="H4699" s="5">
        <v>99647.72</v>
      </c>
      <c r="J4699" s="1" t="s">
        <v>143</v>
      </c>
      <c r="K4699" s="1" t="s">
        <v>146</v>
      </c>
      <c r="L4699" s="1">
        <v>5</v>
      </c>
      <c r="M4699" s="1" t="s">
        <v>4916</v>
      </c>
      <c r="N4699" s="1" t="s">
        <v>2316</v>
      </c>
      <c r="O4699" s="1">
        <v>1</v>
      </c>
      <c r="P4699" s="1" t="s">
        <v>2316</v>
      </c>
      <c r="Q4699" s="1">
        <v>99647.72</v>
      </c>
      <c r="R4699" s="1" t="str">
        <f>IFERROR(VLOOKUP(K4699,Proveedores!$A$2:$B$500,2,0),"Agregar")</f>
        <v>SUIZO ARGENTINA S.A.</v>
      </c>
      <c r="S4699" s="5">
        <f t="shared" si="73"/>
        <v>99647.72</v>
      </c>
    </row>
    <row r="4700" spans="1:19" x14ac:dyDescent="0.2">
      <c r="A4700" s="7">
        <v>44305</v>
      </c>
      <c r="B4700" s="1" t="s">
        <v>15699</v>
      </c>
      <c r="C4700" s="1" t="s">
        <v>15700</v>
      </c>
      <c r="D4700" s="1" t="s">
        <v>1621</v>
      </c>
      <c r="E4700" s="1" t="s">
        <v>15701</v>
      </c>
      <c r="F4700" s="7">
        <v>44305</v>
      </c>
      <c r="G4700" s="1" t="s">
        <v>142</v>
      </c>
      <c r="H4700" s="5">
        <v>3657439.5</v>
      </c>
      <c r="J4700" s="1" t="s">
        <v>143</v>
      </c>
      <c r="K4700" s="1" t="s">
        <v>146</v>
      </c>
      <c r="L4700" s="1">
        <v>3</v>
      </c>
      <c r="M4700" s="1" t="s">
        <v>8552</v>
      </c>
      <c r="N4700" s="1" t="s">
        <v>2316</v>
      </c>
      <c r="O4700" s="1">
        <v>1</v>
      </c>
      <c r="P4700" s="1" t="s">
        <v>2316</v>
      </c>
      <c r="Q4700" s="1">
        <v>3657439.5</v>
      </c>
      <c r="R4700" s="1" t="str">
        <f>IFERROR(VLOOKUP(K4700,Proveedores!$A$2:$B$500,2,0),"Agregar")</f>
        <v>SUIZO ARGENTINA S.A.</v>
      </c>
      <c r="S4700" s="5">
        <f t="shared" si="73"/>
        <v>3657439.5</v>
      </c>
    </row>
    <row r="4701" spans="1:19" x14ac:dyDescent="0.2">
      <c r="A4701" s="7">
        <v>44305</v>
      </c>
      <c r="B4701" s="1" t="s">
        <v>15702</v>
      </c>
      <c r="C4701" s="1" t="s">
        <v>15703</v>
      </c>
      <c r="D4701" s="1" t="s">
        <v>1621</v>
      </c>
      <c r="E4701" s="1" t="s">
        <v>15704</v>
      </c>
      <c r="F4701" s="7">
        <v>44255</v>
      </c>
      <c r="G4701" s="1" t="s">
        <v>15705</v>
      </c>
      <c r="H4701" s="5">
        <v>10032741</v>
      </c>
      <c r="I4701" s="1" t="s">
        <v>15706</v>
      </c>
      <c r="J4701" s="1" t="s">
        <v>2599</v>
      </c>
      <c r="K4701" s="1" t="s">
        <v>7700</v>
      </c>
      <c r="L4701" s="1">
        <v>2</v>
      </c>
      <c r="M4701" s="1" t="s">
        <v>8506</v>
      </c>
      <c r="N4701" s="1" t="s">
        <v>8501</v>
      </c>
      <c r="O4701" s="1">
        <v>1</v>
      </c>
      <c r="P4701" s="1" t="s">
        <v>8502</v>
      </c>
      <c r="Q4701" s="1">
        <v>10032741</v>
      </c>
      <c r="R4701" s="1" t="str">
        <f>IFERROR(VLOOKUP(K4701,Proveedores!$A$2:$B$500,2,0),"Agregar")</f>
        <v>CORREO OFICIAL DE LA REPÚBLICA ARGENTINA S.A..</v>
      </c>
      <c r="S4701" s="5">
        <f t="shared" si="73"/>
        <v>10032741</v>
      </c>
    </row>
    <row r="4702" spans="1:19" x14ac:dyDescent="0.2">
      <c r="A4702" s="7">
        <v>44305</v>
      </c>
      <c r="B4702" s="1" t="s">
        <v>15707</v>
      </c>
      <c r="C4702" s="1" t="s">
        <v>15708</v>
      </c>
      <c r="D4702" s="1" t="s">
        <v>1621</v>
      </c>
      <c r="E4702" s="1" t="s">
        <v>15709</v>
      </c>
      <c r="F4702" s="7">
        <v>44255</v>
      </c>
      <c r="G4702" s="1" t="s">
        <v>15705</v>
      </c>
      <c r="H4702" s="5">
        <v>10032741</v>
      </c>
      <c r="I4702" s="1">
        <v>1.1111111111111101E+22</v>
      </c>
      <c r="J4702" s="1" t="s">
        <v>2599</v>
      </c>
      <c r="K4702" s="1" t="s">
        <v>7700</v>
      </c>
      <c r="L4702" s="1">
        <v>2</v>
      </c>
      <c r="M4702" s="1">
        <v>1</v>
      </c>
      <c r="N4702" s="1" t="s">
        <v>8501</v>
      </c>
      <c r="O4702" s="1">
        <v>1</v>
      </c>
      <c r="P4702" s="1" t="s">
        <v>8502</v>
      </c>
      <c r="Q4702" s="1">
        <v>10032741</v>
      </c>
      <c r="R4702" s="1" t="str">
        <f>IFERROR(VLOOKUP(K4702,Proveedores!$A$2:$B$500,2,0),"Agregar")</f>
        <v>CORREO OFICIAL DE LA REPÚBLICA ARGENTINA S.A..</v>
      </c>
      <c r="S4702" s="5">
        <f t="shared" si="73"/>
        <v>10032741</v>
      </c>
    </row>
    <row r="4703" spans="1:19" x14ac:dyDescent="0.2">
      <c r="A4703" s="7">
        <v>44305</v>
      </c>
      <c r="B4703" s="1" t="s">
        <v>15710</v>
      </c>
      <c r="C4703" s="1" t="s">
        <v>15711</v>
      </c>
      <c r="D4703" s="1" t="s">
        <v>1621</v>
      </c>
      <c r="E4703" s="1" t="s">
        <v>15712</v>
      </c>
      <c r="F4703" s="7">
        <v>44305</v>
      </c>
      <c r="G4703" s="1" t="s">
        <v>142</v>
      </c>
      <c r="H4703" s="5">
        <v>1208228.6000000001</v>
      </c>
      <c r="I4703" s="1">
        <v>1</v>
      </c>
      <c r="J4703" s="1" t="s">
        <v>143</v>
      </c>
      <c r="K4703" s="1" t="s">
        <v>15713</v>
      </c>
      <c r="L4703" s="1">
        <v>5</v>
      </c>
      <c r="M4703" s="1" t="s">
        <v>4916</v>
      </c>
      <c r="N4703" s="1" t="s">
        <v>2316</v>
      </c>
      <c r="O4703" s="1">
        <v>1</v>
      </c>
      <c r="P4703" s="1" t="s">
        <v>2316</v>
      </c>
      <c r="Q4703" s="1">
        <v>1208228.6000000001</v>
      </c>
      <c r="R4703" s="1" t="str">
        <f>IFERROR(VLOOKUP(K4703,Proveedores!$A$2:$B$500,2,0),"Agregar")</f>
        <v>SUIZO ARGENTINA S.A.</v>
      </c>
      <c r="S4703" s="5">
        <f t="shared" si="73"/>
        <v>1208228.6000000001</v>
      </c>
    </row>
    <row r="4704" spans="1:19" x14ac:dyDescent="0.2">
      <c r="A4704" s="7">
        <v>44306</v>
      </c>
      <c r="B4704" s="1" t="s">
        <v>15714</v>
      </c>
      <c r="C4704" s="1" t="s">
        <v>15715</v>
      </c>
      <c r="D4704" s="1" t="s">
        <v>1621</v>
      </c>
      <c r="E4704" s="1">
        <v>31200006571</v>
      </c>
      <c r="F4704" s="7">
        <v>44284</v>
      </c>
      <c r="G4704" s="1" t="s">
        <v>692</v>
      </c>
      <c r="H4704" s="5">
        <v>30390210.800000001</v>
      </c>
      <c r="I4704" s="1">
        <v>535</v>
      </c>
      <c r="J4704" s="1" t="s">
        <v>1259</v>
      </c>
      <c r="K4704" s="1" t="s">
        <v>4348</v>
      </c>
      <c r="L4704" s="1">
        <v>5</v>
      </c>
      <c r="M4704" s="1" t="s">
        <v>3925</v>
      </c>
      <c r="N4704" s="1" t="s">
        <v>3926</v>
      </c>
      <c r="O4704" s="1">
        <v>105</v>
      </c>
      <c r="P4704" s="1" t="s">
        <v>1917</v>
      </c>
      <c r="Q4704" s="1">
        <v>3.47</v>
      </c>
      <c r="R4704" s="1" t="str">
        <f>IFERROR(VLOOKUP(K4704,Proveedores!$A$2:$B$500,2,0),"Agregar")</f>
        <v>MICROSULES ARGENTINA SA de SCIIA</v>
      </c>
      <c r="S4704" s="5">
        <f t="shared" si="73"/>
        <v>364.35</v>
      </c>
    </row>
    <row r="4705" spans="1:19" x14ac:dyDescent="0.2">
      <c r="A4705" s="7">
        <v>44306</v>
      </c>
      <c r="B4705" s="1" t="s">
        <v>15716</v>
      </c>
      <c r="C4705" s="1" t="s">
        <v>15717</v>
      </c>
      <c r="D4705" s="1" t="s">
        <v>1621</v>
      </c>
      <c r="E4705" s="1">
        <v>200004631</v>
      </c>
      <c r="F4705" s="7">
        <v>44306</v>
      </c>
      <c r="G4705" s="1" t="s">
        <v>552</v>
      </c>
      <c r="H4705" s="5">
        <v>1041000</v>
      </c>
      <c r="I4705" s="1">
        <v>4631</v>
      </c>
      <c r="J4705" s="1" t="s">
        <v>553</v>
      </c>
      <c r="K4705" s="1" t="s">
        <v>1441</v>
      </c>
      <c r="L4705" s="1">
        <v>1</v>
      </c>
      <c r="M4705" s="1" t="s">
        <v>14899</v>
      </c>
      <c r="N4705" s="1" t="s">
        <v>14094</v>
      </c>
      <c r="O4705" s="1">
        <v>1270</v>
      </c>
      <c r="P4705" s="1" t="s">
        <v>1892</v>
      </c>
      <c r="Q4705" s="1">
        <v>820</v>
      </c>
      <c r="R4705" s="1" t="str">
        <f>IFERROR(VLOOKUP(K4705,Proveedores!$A$2:$B$500,2,0),"Agregar")</f>
        <v>LECTUS S.A.</v>
      </c>
      <c r="S4705" s="5">
        <f t="shared" si="73"/>
        <v>1041400</v>
      </c>
    </row>
    <row r="4706" spans="1:19" x14ac:dyDescent="0.2">
      <c r="A4706" s="7">
        <v>44306</v>
      </c>
      <c r="B4706" s="1" t="s">
        <v>15718</v>
      </c>
      <c r="C4706" s="1" t="s">
        <v>15719</v>
      </c>
      <c r="D4706" s="1" t="s">
        <v>1621</v>
      </c>
      <c r="E4706" s="1">
        <v>200004632</v>
      </c>
      <c r="F4706" s="7">
        <v>44306</v>
      </c>
      <c r="G4706" s="1" t="s">
        <v>552</v>
      </c>
      <c r="H4706" s="5">
        <v>118800</v>
      </c>
      <c r="I4706" s="1">
        <v>4632</v>
      </c>
      <c r="J4706" s="1" t="s">
        <v>553</v>
      </c>
      <c r="K4706" s="1" t="s">
        <v>1441</v>
      </c>
      <c r="L4706" s="1">
        <v>1</v>
      </c>
      <c r="M4706" s="1" t="s">
        <v>14899</v>
      </c>
      <c r="N4706" s="1" t="s">
        <v>14094</v>
      </c>
      <c r="O4706" s="1">
        <v>1440</v>
      </c>
      <c r="P4706" s="1" t="s">
        <v>1892</v>
      </c>
      <c r="Q4706" s="1">
        <v>820</v>
      </c>
      <c r="R4706" s="1" t="str">
        <f>IFERROR(VLOOKUP(K4706,Proveedores!$A$2:$B$500,2,0),"Agregar")</f>
        <v>LECTUS S.A.</v>
      </c>
      <c r="S4706" s="5">
        <f t="shared" si="73"/>
        <v>1180800</v>
      </c>
    </row>
    <row r="4707" spans="1:19" x14ac:dyDescent="0.2">
      <c r="A4707" s="7">
        <v>44306</v>
      </c>
      <c r="B4707" s="1" t="s">
        <v>15720</v>
      </c>
      <c r="C4707" s="1" t="s">
        <v>15721</v>
      </c>
      <c r="D4707" s="1" t="s">
        <v>1621</v>
      </c>
      <c r="E4707" s="1" t="s">
        <v>15722</v>
      </c>
      <c r="F4707" s="7">
        <v>44284</v>
      </c>
      <c r="G4707" s="1" t="s">
        <v>605</v>
      </c>
      <c r="H4707" s="5">
        <v>2341263.7999999998</v>
      </c>
      <c r="I4707" s="1">
        <v>536</v>
      </c>
      <c r="J4707" s="1" t="s">
        <v>1230</v>
      </c>
      <c r="K4707" s="1" t="s">
        <v>15723</v>
      </c>
      <c r="L4707" s="1">
        <v>2</v>
      </c>
      <c r="M4707" s="1" t="s">
        <v>1647</v>
      </c>
      <c r="N4707" s="1" t="s">
        <v>2065</v>
      </c>
      <c r="O4707" s="1">
        <v>93092</v>
      </c>
      <c r="P4707" s="1" t="s">
        <v>15724</v>
      </c>
      <c r="Q4707" s="1">
        <v>25.15</v>
      </c>
      <c r="R4707" s="1" t="str">
        <f>IFERROR(VLOOKUP(K4707,Proveedores!$A$2:$B$500,2,0),"Agregar")</f>
        <v>Dr. LAZAR &amp; Cía. S.A.Q.e.I.</v>
      </c>
      <c r="S4707" s="5">
        <f t="shared" si="73"/>
        <v>2341263.7999999998</v>
      </c>
    </row>
    <row r="4708" spans="1:19" x14ac:dyDescent="0.2">
      <c r="A4708" s="7">
        <v>44306</v>
      </c>
      <c r="B4708" s="1" t="s">
        <v>15725</v>
      </c>
      <c r="C4708" s="1" t="s">
        <v>15726</v>
      </c>
      <c r="D4708" s="1" t="s">
        <v>1621</v>
      </c>
      <c r="E4708" s="1" t="s">
        <v>15727</v>
      </c>
      <c r="F4708" s="7">
        <v>44278</v>
      </c>
      <c r="G4708" s="1" t="s">
        <v>298</v>
      </c>
      <c r="H4708" s="5">
        <v>576492.75</v>
      </c>
      <c r="I4708" s="1">
        <v>576492.75</v>
      </c>
      <c r="J4708" s="1" t="s">
        <v>299</v>
      </c>
      <c r="K4708" s="1" t="s">
        <v>2807</v>
      </c>
      <c r="L4708" s="1">
        <v>1</v>
      </c>
      <c r="M4708" s="1" t="s">
        <v>6327</v>
      </c>
      <c r="N4708" s="1" t="s">
        <v>15728</v>
      </c>
      <c r="O4708" s="1">
        <v>1</v>
      </c>
      <c r="P4708" s="1" t="s">
        <v>1665</v>
      </c>
      <c r="Q4708" s="1">
        <v>576492.75</v>
      </c>
      <c r="R4708" s="1" t="str">
        <f>IFERROR(VLOOKUP(K4708,Proveedores!$A$2:$B$500,2,0),"Agregar")</f>
        <v>ID GROUP S.A..</v>
      </c>
      <c r="S4708" s="5">
        <f t="shared" si="73"/>
        <v>576492.75</v>
      </c>
    </row>
    <row r="4709" spans="1:19" x14ac:dyDescent="0.2">
      <c r="A4709" s="7">
        <v>44307</v>
      </c>
      <c r="B4709" s="1" t="s">
        <v>15729</v>
      </c>
      <c r="C4709" s="1" t="s">
        <v>15730</v>
      </c>
      <c r="D4709" s="1" t="s">
        <v>15731</v>
      </c>
      <c r="E4709" s="1" t="s">
        <v>15732</v>
      </c>
      <c r="F4709" s="7">
        <v>44305</v>
      </c>
      <c r="G4709" s="1" t="s">
        <v>142</v>
      </c>
      <c r="H4709" s="5">
        <v>802071.76</v>
      </c>
      <c r="I4709" s="1">
        <v>1</v>
      </c>
      <c r="J4709" s="1" t="s">
        <v>143</v>
      </c>
      <c r="K4709" s="1" t="s">
        <v>146</v>
      </c>
      <c r="L4709" s="1">
        <v>4</v>
      </c>
      <c r="M4709" s="1" t="s">
        <v>4767</v>
      </c>
      <c r="N4709" s="1" t="s">
        <v>2316</v>
      </c>
      <c r="O4709" s="1">
        <v>1</v>
      </c>
      <c r="P4709" s="1" t="s">
        <v>2316</v>
      </c>
      <c r="Q4709" s="1">
        <v>802071.76</v>
      </c>
      <c r="R4709" s="1" t="str">
        <f>IFERROR(VLOOKUP(K4709,Proveedores!$A$2:$B$500,2,0),"Agregar")</f>
        <v>SUIZO ARGENTINA S.A.</v>
      </c>
      <c r="S4709" s="5">
        <f t="shared" si="73"/>
        <v>802071.76</v>
      </c>
    </row>
    <row r="4710" spans="1:19" x14ac:dyDescent="0.2">
      <c r="A4710" s="7">
        <v>44307</v>
      </c>
      <c r="B4710" s="1" t="s">
        <v>15733</v>
      </c>
      <c r="C4710" s="1" t="s">
        <v>15734</v>
      </c>
      <c r="D4710" s="1" t="s">
        <v>1621</v>
      </c>
      <c r="E4710" s="1" t="s">
        <v>15735</v>
      </c>
      <c r="F4710" s="7">
        <v>44305</v>
      </c>
      <c r="G4710" s="1" t="s">
        <v>1497</v>
      </c>
      <c r="H4710" s="5">
        <v>16829870.399999999</v>
      </c>
      <c r="I4710" s="1" t="s">
        <v>1816</v>
      </c>
      <c r="J4710" s="1" t="s">
        <v>1498</v>
      </c>
      <c r="K4710" s="1" t="s">
        <v>1847</v>
      </c>
      <c r="L4710" s="1">
        <v>63</v>
      </c>
      <c r="M4710" s="1" t="s">
        <v>2292</v>
      </c>
      <c r="N4710" s="1" t="s">
        <v>2293</v>
      </c>
      <c r="O4710" s="1">
        <v>90776</v>
      </c>
      <c r="P4710" s="1" t="s">
        <v>2509</v>
      </c>
      <c r="Q4710" s="1">
        <v>185.4</v>
      </c>
      <c r="R4710" s="1" t="str">
        <f>IFERROR(VLOOKUP(K4710,Proveedores!$A$2:$B$500,2,0),"Agregar")</f>
        <v xml:space="preserve">LAFEDAR S.A. </v>
      </c>
      <c r="S4710" s="5">
        <f t="shared" si="73"/>
        <v>16829870.400000002</v>
      </c>
    </row>
    <row r="4711" spans="1:19" x14ac:dyDescent="0.2">
      <c r="A4711" s="7">
        <v>44307</v>
      </c>
      <c r="B4711" s="1" t="s">
        <v>15736</v>
      </c>
      <c r="C4711" s="1" t="s">
        <v>15737</v>
      </c>
      <c r="D4711" s="1" t="s">
        <v>1621</v>
      </c>
      <c r="E4711" s="1" t="s">
        <v>15738</v>
      </c>
      <c r="F4711" s="7">
        <v>44305</v>
      </c>
      <c r="G4711" s="1" t="s">
        <v>1497</v>
      </c>
      <c r="H4711" s="5">
        <v>2386153</v>
      </c>
      <c r="I4711" s="1" t="s">
        <v>1816</v>
      </c>
      <c r="J4711" s="1" t="s">
        <v>1498</v>
      </c>
      <c r="K4711" s="1" t="s">
        <v>1847</v>
      </c>
      <c r="L4711" s="1">
        <v>47</v>
      </c>
      <c r="M4711" s="1" t="s">
        <v>2527</v>
      </c>
      <c r="N4711" s="1" t="s">
        <v>3086</v>
      </c>
      <c r="O4711" s="1">
        <v>30989</v>
      </c>
      <c r="P4711" s="1" t="s">
        <v>2515</v>
      </c>
      <c r="Q4711" s="1">
        <v>77</v>
      </c>
      <c r="R4711" s="1" t="str">
        <f>IFERROR(VLOOKUP(K4711,Proveedores!$A$2:$B$500,2,0),"Agregar")</f>
        <v xml:space="preserve">LAFEDAR S.A. </v>
      </c>
      <c r="S4711" s="5">
        <f t="shared" si="73"/>
        <v>2386153</v>
      </c>
    </row>
    <row r="4712" spans="1:19" x14ac:dyDescent="0.2">
      <c r="A4712" s="7">
        <v>44307</v>
      </c>
      <c r="B4712" s="1" t="s">
        <v>15739</v>
      </c>
      <c r="C4712" s="1" t="s">
        <v>15740</v>
      </c>
      <c r="D4712" s="1" t="s">
        <v>1621</v>
      </c>
      <c r="E4712" s="1" t="s">
        <v>15741</v>
      </c>
      <c r="F4712" s="7">
        <v>44310</v>
      </c>
      <c r="G4712" s="1" t="s">
        <v>5360</v>
      </c>
      <c r="H4712" s="5">
        <v>309938399</v>
      </c>
      <c r="I4712" s="1">
        <v>550</v>
      </c>
      <c r="J4712" s="1" t="s">
        <v>15522</v>
      </c>
      <c r="K4712" s="1" t="s">
        <v>15528</v>
      </c>
      <c r="L4712" s="1">
        <v>1</v>
      </c>
      <c r="M4712" s="1">
        <v>500470</v>
      </c>
      <c r="N4712" s="1" t="s">
        <v>15742</v>
      </c>
      <c r="O4712" s="1">
        <v>406370</v>
      </c>
      <c r="P4712" s="1" t="s">
        <v>14269</v>
      </c>
      <c r="Q4712" s="1">
        <v>762.7</v>
      </c>
      <c r="R4712" s="1" t="str">
        <f>IFERROR(VLOOKUP(K4712,Proveedores!$A$2:$B$500,2,0),"Agregar")</f>
        <v>Sinergium</v>
      </c>
      <c r="S4712" s="5">
        <f t="shared" si="73"/>
        <v>309938399</v>
      </c>
    </row>
    <row r="4713" spans="1:19" x14ac:dyDescent="0.2">
      <c r="A4713" s="7">
        <v>44308</v>
      </c>
      <c r="B4713" s="1" t="s">
        <v>15743</v>
      </c>
      <c r="C4713" s="1" t="s">
        <v>15744</v>
      </c>
      <c r="D4713" s="1" t="s">
        <v>1621</v>
      </c>
      <c r="E4713" s="1" t="s">
        <v>15745</v>
      </c>
      <c r="F4713" s="7">
        <v>44281</v>
      </c>
      <c r="G4713" s="1" t="s">
        <v>1176</v>
      </c>
      <c r="H4713" s="5">
        <v>15290175.68</v>
      </c>
      <c r="I4713" s="1">
        <v>0</v>
      </c>
      <c r="J4713" s="1" t="s">
        <v>1466</v>
      </c>
      <c r="K4713" s="1" t="s">
        <v>3255</v>
      </c>
      <c r="L4713" s="1">
        <v>1</v>
      </c>
      <c r="M4713" s="1" t="s">
        <v>1749</v>
      </c>
      <c r="N4713" s="1" t="s">
        <v>15746</v>
      </c>
      <c r="O4713" s="1">
        <v>767</v>
      </c>
      <c r="P4713" s="1" t="s">
        <v>15130</v>
      </c>
      <c r="Q4713" s="1">
        <v>19935.04</v>
      </c>
      <c r="R4713" s="1" t="str">
        <f>IFERROR(VLOOKUP(K4713,Proveedores!$A$2:$B$500,2,0),"Agregar")</f>
        <v>LABORATORIO ELEA PHOENIX S.A.</v>
      </c>
      <c r="S4713" s="5">
        <f t="shared" si="73"/>
        <v>15290175.680000002</v>
      </c>
    </row>
    <row r="4714" spans="1:19" x14ac:dyDescent="0.2">
      <c r="A4714" s="7">
        <v>44308</v>
      </c>
      <c r="B4714" s="1" t="s">
        <v>15747</v>
      </c>
      <c r="C4714" s="1" t="s">
        <v>15748</v>
      </c>
      <c r="D4714" s="1" t="s">
        <v>1621</v>
      </c>
      <c r="E4714" s="1" t="s">
        <v>15749</v>
      </c>
      <c r="F4714" s="7">
        <v>44294</v>
      </c>
      <c r="G4714" s="1" t="s">
        <v>1170</v>
      </c>
      <c r="H4714" s="5">
        <v>31983075.780000001</v>
      </c>
      <c r="I4714" s="1">
        <v>596</v>
      </c>
      <c r="J4714" s="1" t="s">
        <v>1454</v>
      </c>
      <c r="K4714" s="1" t="s">
        <v>620</v>
      </c>
      <c r="L4714" s="1">
        <v>1</v>
      </c>
      <c r="M4714" s="1" t="s">
        <v>3807</v>
      </c>
      <c r="N4714" s="1" t="s">
        <v>12323</v>
      </c>
      <c r="O4714" s="1">
        <v>305386</v>
      </c>
      <c r="P4714" s="1" t="s">
        <v>10477</v>
      </c>
      <c r="Q4714" s="1">
        <v>104.73</v>
      </c>
      <c r="R4714" s="1" t="str">
        <f>IFERROR(VLOOKUP(K4714,Proveedores!$A$2:$B$500,2,0),"Agregar")</f>
        <v>PHARMOS S.A.</v>
      </c>
      <c r="S4714" s="5">
        <f t="shared" si="73"/>
        <v>31983075.780000001</v>
      </c>
    </row>
    <row r="4715" spans="1:19" x14ac:dyDescent="0.2">
      <c r="A4715" s="7">
        <v>44308</v>
      </c>
      <c r="B4715" s="1" t="s">
        <v>15750</v>
      </c>
      <c r="C4715" s="1" t="s">
        <v>15751</v>
      </c>
      <c r="D4715" s="1" t="s">
        <v>1621</v>
      </c>
      <c r="E4715" s="1" t="s">
        <v>15752</v>
      </c>
      <c r="F4715" s="7">
        <v>44286</v>
      </c>
      <c r="G4715" s="1" t="s">
        <v>1170</v>
      </c>
      <c r="H4715" s="5">
        <v>1856862.9</v>
      </c>
      <c r="I4715" s="1">
        <v>596</v>
      </c>
      <c r="J4715" s="1" t="s">
        <v>1454</v>
      </c>
      <c r="K4715" s="1" t="s">
        <v>620</v>
      </c>
      <c r="L4715" s="1">
        <v>1</v>
      </c>
      <c r="M4715" s="1" t="s">
        <v>3807</v>
      </c>
      <c r="N4715" s="1" t="s">
        <v>12323</v>
      </c>
      <c r="O4715" s="1">
        <v>17730</v>
      </c>
      <c r="P4715" s="1" t="s">
        <v>10477</v>
      </c>
      <c r="Q4715" s="1">
        <v>104.73</v>
      </c>
      <c r="R4715" s="1" t="str">
        <f>IFERROR(VLOOKUP(K4715,Proveedores!$A$2:$B$500,2,0),"Agregar")</f>
        <v>PHARMOS S.A.</v>
      </c>
      <c r="S4715" s="5">
        <f t="shared" si="73"/>
        <v>1856862.9000000001</v>
      </c>
    </row>
    <row r="4716" spans="1:19" x14ac:dyDescent="0.2">
      <c r="A4716" s="7">
        <v>44308</v>
      </c>
      <c r="B4716" s="1" t="s">
        <v>15753</v>
      </c>
      <c r="C4716" s="1" t="s">
        <v>15754</v>
      </c>
      <c r="D4716" s="1" t="s">
        <v>1621</v>
      </c>
      <c r="E4716" s="1">
        <v>200004638</v>
      </c>
      <c r="F4716" s="7">
        <v>44308</v>
      </c>
      <c r="G4716" s="1" t="s">
        <v>552</v>
      </c>
      <c r="H4716" s="5">
        <v>1984400</v>
      </c>
      <c r="I4716" s="1">
        <v>4638</v>
      </c>
      <c r="J4716" s="1" t="s">
        <v>553</v>
      </c>
      <c r="K4716" s="1" t="s">
        <v>1441</v>
      </c>
      <c r="L4716" s="1">
        <v>1</v>
      </c>
      <c r="M4716" s="1" t="s">
        <v>14899</v>
      </c>
      <c r="N4716" s="1" t="s">
        <v>14094</v>
      </c>
      <c r="O4716" s="1">
        <v>2420</v>
      </c>
      <c r="P4716" s="1" t="s">
        <v>1892</v>
      </c>
      <c r="Q4716" s="1">
        <v>820</v>
      </c>
      <c r="R4716" s="1" t="str">
        <f>IFERROR(VLOOKUP(K4716,Proveedores!$A$2:$B$500,2,0),"Agregar")</f>
        <v>LECTUS S.A.</v>
      </c>
      <c r="S4716" s="5">
        <f t="shared" si="73"/>
        <v>1984400</v>
      </c>
    </row>
    <row r="4717" spans="1:19" x14ac:dyDescent="0.2">
      <c r="A4717" s="7">
        <v>44308</v>
      </c>
      <c r="B4717" s="1" t="s">
        <v>15755</v>
      </c>
      <c r="C4717" s="1" t="s">
        <v>15756</v>
      </c>
      <c r="D4717" s="1" t="s">
        <v>1621</v>
      </c>
      <c r="E4717" s="1" t="s">
        <v>15757</v>
      </c>
      <c r="F4717" s="7">
        <v>44307</v>
      </c>
      <c r="G4717" s="1" t="s">
        <v>1489</v>
      </c>
      <c r="H4717" s="5">
        <v>45953398.399999999</v>
      </c>
      <c r="I4717" s="1" t="s">
        <v>2599</v>
      </c>
      <c r="J4717" s="1" t="s">
        <v>15758</v>
      </c>
      <c r="K4717" s="1" t="s">
        <v>318</v>
      </c>
      <c r="L4717" s="1">
        <v>1</v>
      </c>
      <c r="M4717" s="1" t="s">
        <v>15759</v>
      </c>
      <c r="N4717" s="1" t="s">
        <v>15760</v>
      </c>
      <c r="O4717" s="1">
        <v>44408</v>
      </c>
      <c r="P4717" s="1" t="s">
        <v>1917</v>
      </c>
      <c r="Q4717" s="1">
        <v>1034.8</v>
      </c>
      <c r="R4717" s="1" t="str">
        <f>IFERROR(VLOOKUP(K4717,Proveedores!$A$2:$B$500,2,0),"Agregar")</f>
        <v>LABORATORIOS RICHMOND SACIF</v>
      </c>
      <c r="S4717" s="5">
        <f t="shared" si="73"/>
        <v>45953398.399999999</v>
      </c>
    </row>
    <row r="4718" spans="1:19" x14ac:dyDescent="0.2">
      <c r="A4718" s="7">
        <v>44308</v>
      </c>
      <c r="B4718" s="1" t="s">
        <v>15761</v>
      </c>
      <c r="C4718" s="1" t="s">
        <v>15762</v>
      </c>
      <c r="D4718" s="1" t="s">
        <v>1621</v>
      </c>
      <c r="E4718" s="1" t="s">
        <v>15763</v>
      </c>
      <c r="F4718" s="7">
        <v>44307</v>
      </c>
      <c r="G4718" s="1" t="s">
        <v>1176</v>
      </c>
      <c r="H4718" s="5">
        <v>9840880.5</v>
      </c>
      <c r="I4718" s="1" t="s">
        <v>2599</v>
      </c>
      <c r="J4718" s="1" t="s">
        <v>1456</v>
      </c>
      <c r="K4718" s="1" t="s">
        <v>318</v>
      </c>
      <c r="L4718" s="1">
        <v>5</v>
      </c>
      <c r="M4718" s="1" t="s">
        <v>15764</v>
      </c>
      <c r="N4718" s="1" t="s">
        <v>15765</v>
      </c>
      <c r="O4718" s="1">
        <v>77280</v>
      </c>
      <c r="P4718" s="1" t="s">
        <v>1917</v>
      </c>
      <c r="Q4718" s="1">
        <v>61.28</v>
      </c>
      <c r="R4718" s="1" t="str">
        <f>IFERROR(VLOOKUP(K4718,Proveedores!$A$2:$B$500,2,0),"Agregar")</f>
        <v>LABORATORIOS RICHMOND SACIF</v>
      </c>
      <c r="S4718" s="5">
        <f t="shared" si="73"/>
        <v>4735718.4000000004</v>
      </c>
    </row>
    <row r="4719" spans="1:19" x14ac:dyDescent="0.2">
      <c r="A4719" s="7">
        <v>44308</v>
      </c>
      <c r="B4719" s="1" t="s">
        <v>15761</v>
      </c>
      <c r="C4719" s="1" t="s">
        <v>15762</v>
      </c>
      <c r="D4719" s="1" t="s">
        <v>1621</v>
      </c>
      <c r="E4719" s="1" t="s">
        <v>15763</v>
      </c>
      <c r="F4719" s="7">
        <v>44307</v>
      </c>
      <c r="G4719" s="1" t="s">
        <v>1176</v>
      </c>
      <c r="H4719" s="5">
        <v>9840880.5</v>
      </c>
      <c r="I4719" s="1" t="s">
        <v>2599</v>
      </c>
      <c r="J4719" s="1" t="s">
        <v>1456</v>
      </c>
      <c r="K4719" s="1" t="s">
        <v>318</v>
      </c>
      <c r="L4719" s="1">
        <v>19</v>
      </c>
      <c r="M4719" s="1" t="s">
        <v>2187</v>
      </c>
      <c r="N4719" s="1" t="s">
        <v>15766</v>
      </c>
      <c r="O4719" s="1">
        <v>11760</v>
      </c>
      <c r="P4719" s="1" t="s">
        <v>1917</v>
      </c>
      <c r="Q4719" s="1">
        <v>295.88</v>
      </c>
      <c r="R4719" s="1" t="str">
        <f>IFERROR(VLOOKUP(K4719,Proveedores!$A$2:$B$500,2,0),"Agregar")</f>
        <v>LABORATORIOS RICHMOND SACIF</v>
      </c>
      <c r="S4719" s="5">
        <f t="shared" si="73"/>
        <v>3479548.8</v>
      </c>
    </row>
    <row r="4720" spans="1:19" x14ac:dyDescent="0.2">
      <c r="A4720" s="7">
        <v>44308</v>
      </c>
      <c r="B4720" s="1" t="s">
        <v>15761</v>
      </c>
      <c r="C4720" s="1" t="s">
        <v>15762</v>
      </c>
      <c r="D4720" s="1" t="s">
        <v>1621</v>
      </c>
      <c r="E4720" s="1" t="s">
        <v>15763</v>
      </c>
      <c r="F4720" s="7">
        <v>44307</v>
      </c>
      <c r="G4720" s="1" t="s">
        <v>1176</v>
      </c>
      <c r="H4720" s="5">
        <v>9840880.5</v>
      </c>
      <c r="I4720" s="1" t="s">
        <v>2599</v>
      </c>
      <c r="J4720" s="1" t="s">
        <v>1456</v>
      </c>
      <c r="K4720" s="1" t="s">
        <v>318</v>
      </c>
      <c r="L4720" s="1">
        <v>33</v>
      </c>
      <c r="M4720" s="1" t="s">
        <v>15767</v>
      </c>
      <c r="N4720" s="1" t="s">
        <v>15768</v>
      </c>
      <c r="O4720" s="1">
        <v>576</v>
      </c>
      <c r="P4720" s="1" t="s">
        <v>14933</v>
      </c>
      <c r="Q4720" s="1">
        <v>517.04999999999995</v>
      </c>
      <c r="R4720" s="1" t="str">
        <f>IFERROR(VLOOKUP(K4720,Proveedores!$A$2:$B$500,2,0),"Agregar")</f>
        <v>LABORATORIOS RICHMOND SACIF</v>
      </c>
      <c r="S4720" s="5">
        <f t="shared" si="73"/>
        <v>297820.79999999999</v>
      </c>
    </row>
    <row r="4721" spans="1:19" x14ac:dyDescent="0.2">
      <c r="A4721" s="7">
        <v>44308</v>
      </c>
      <c r="B4721" s="1" t="s">
        <v>15761</v>
      </c>
      <c r="C4721" s="1" t="s">
        <v>15762</v>
      </c>
      <c r="D4721" s="1" t="s">
        <v>1621</v>
      </c>
      <c r="E4721" s="1" t="s">
        <v>15763</v>
      </c>
      <c r="F4721" s="7">
        <v>44307</v>
      </c>
      <c r="G4721" s="1" t="s">
        <v>1176</v>
      </c>
      <c r="H4721" s="5">
        <v>9840880.5</v>
      </c>
      <c r="I4721" s="1" t="s">
        <v>2599</v>
      </c>
      <c r="J4721" s="1" t="s">
        <v>1456</v>
      </c>
      <c r="K4721" s="1" t="s">
        <v>318</v>
      </c>
      <c r="L4721" s="1">
        <v>34</v>
      </c>
      <c r="M4721" s="1" t="s">
        <v>15769</v>
      </c>
      <c r="N4721" s="1" t="s">
        <v>15770</v>
      </c>
      <c r="O4721" s="1">
        <v>830</v>
      </c>
      <c r="P4721" s="1" t="s">
        <v>15771</v>
      </c>
      <c r="Q4721" s="1">
        <v>1599.75</v>
      </c>
      <c r="R4721" s="1" t="str">
        <f>IFERROR(VLOOKUP(K4721,Proveedores!$A$2:$B$500,2,0),"Agregar")</f>
        <v>LABORATORIOS RICHMOND SACIF</v>
      </c>
      <c r="S4721" s="5">
        <f t="shared" si="73"/>
        <v>1327792.5</v>
      </c>
    </row>
    <row r="4722" spans="1:19" x14ac:dyDescent="0.2">
      <c r="A4722" s="7">
        <v>44309.37841435185</v>
      </c>
      <c r="B4722" s="1" t="s">
        <v>15772</v>
      </c>
      <c r="C4722" s="1" t="s">
        <v>15773</v>
      </c>
      <c r="D4722" s="1" t="s">
        <v>1621</v>
      </c>
      <c r="E4722" s="1" t="s">
        <v>15774</v>
      </c>
      <c r="F4722" s="7">
        <v>44302</v>
      </c>
      <c r="G4722" s="1" t="s">
        <v>1111</v>
      </c>
      <c r="H4722" s="5">
        <v>19250000</v>
      </c>
      <c r="I4722" s="1">
        <v>0</v>
      </c>
      <c r="J4722" s="1" t="s">
        <v>1112</v>
      </c>
      <c r="K4722" s="1" t="s">
        <v>70</v>
      </c>
      <c r="L4722" s="1" t="s">
        <v>14738</v>
      </c>
      <c r="M4722" s="1">
        <v>2152</v>
      </c>
      <c r="N4722" s="1" t="s">
        <v>14730</v>
      </c>
      <c r="O4722" s="1">
        <v>50000</v>
      </c>
      <c r="P4722" s="1" t="s">
        <v>14739</v>
      </c>
      <c r="Q4722" s="1">
        <v>385</v>
      </c>
      <c r="R4722" s="1" t="str">
        <f>IFERROR(VLOOKUP(K4722,Proveedores!$A$2:$B$500,2,0),"Agregar")</f>
        <v>SA LA SIBILA .</v>
      </c>
      <c r="S4722" s="5">
        <f t="shared" si="73"/>
        <v>19250000</v>
      </c>
    </row>
    <row r="4723" spans="1:19" x14ac:dyDescent="0.2">
      <c r="A4723" s="7">
        <v>44309.395740740743</v>
      </c>
      <c r="B4723" s="1" t="s">
        <v>15775</v>
      </c>
      <c r="C4723" s="1" t="s">
        <v>15776</v>
      </c>
      <c r="D4723" s="1" t="s">
        <v>1621</v>
      </c>
      <c r="E4723" s="1" t="s">
        <v>15777</v>
      </c>
      <c r="F4723" s="7">
        <v>44293</v>
      </c>
      <c r="G4723" s="1" t="s">
        <v>605</v>
      </c>
      <c r="H4723" s="5">
        <v>1174152.8999999999</v>
      </c>
      <c r="I4723" s="1">
        <v>588</v>
      </c>
      <c r="J4723" s="1" t="s">
        <v>1230</v>
      </c>
      <c r="K4723" s="1" t="s">
        <v>15723</v>
      </c>
      <c r="L4723" s="1">
        <v>2</v>
      </c>
      <c r="M4723" s="1" t="s">
        <v>1647</v>
      </c>
      <c r="N4723" s="1" t="s">
        <v>2065</v>
      </c>
      <c r="O4723" s="1">
        <v>46686</v>
      </c>
      <c r="P4723" s="1" t="s">
        <v>15778</v>
      </c>
      <c r="Q4723" s="1">
        <v>25.15</v>
      </c>
      <c r="R4723" s="1" t="str">
        <f>IFERROR(VLOOKUP(K4723,Proveedores!$A$2:$B$500,2,0),"Agregar")</f>
        <v>Dr. LAZAR &amp; Cía. S.A.Q.e.I.</v>
      </c>
      <c r="S4723" s="5">
        <f t="shared" si="73"/>
        <v>1174152.8999999999</v>
      </c>
    </row>
    <row r="4724" spans="1:19" x14ac:dyDescent="0.2">
      <c r="A4724" s="7">
        <v>44309.412106481483</v>
      </c>
      <c r="B4724" s="1" t="s">
        <v>15779</v>
      </c>
      <c r="C4724" s="1" t="s">
        <v>15780</v>
      </c>
      <c r="D4724" s="1" t="s">
        <v>1621</v>
      </c>
      <c r="E4724" s="1" t="s">
        <v>15781</v>
      </c>
      <c r="F4724" s="7">
        <v>44294</v>
      </c>
      <c r="G4724" s="1" t="s">
        <v>605</v>
      </c>
      <c r="H4724" s="5">
        <v>3504702.81</v>
      </c>
      <c r="I4724" s="1">
        <v>590</v>
      </c>
      <c r="J4724" s="1" t="s">
        <v>1230</v>
      </c>
      <c r="K4724" s="1" t="s">
        <v>15723</v>
      </c>
      <c r="L4724" s="1">
        <v>2</v>
      </c>
      <c r="M4724" s="1" t="s">
        <v>1647</v>
      </c>
      <c r="N4724" s="1" t="s">
        <v>2082</v>
      </c>
      <c r="O4724" s="1">
        <v>139352</v>
      </c>
      <c r="P4724" s="1" t="s">
        <v>15778</v>
      </c>
      <c r="Q4724" s="1">
        <v>25.15</v>
      </c>
      <c r="R4724" s="1" t="str">
        <f>IFERROR(VLOOKUP(K4724,Proveedores!$A$2:$B$500,2,0),"Agregar")</f>
        <v>Dr. LAZAR &amp; Cía. S.A.Q.e.I.</v>
      </c>
      <c r="S4724" s="5">
        <f t="shared" si="73"/>
        <v>3504702.8</v>
      </c>
    </row>
    <row r="4725" spans="1:19" x14ac:dyDescent="0.2">
      <c r="A4725" s="7">
        <v>44309.657986111109</v>
      </c>
      <c r="B4725" s="1" t="s">
        <v>15782</v>
      </c>
      <c r="C4725" s="1" t="s">
        <v>15783</v>
      </c>
      <c r="D4725" s="1" t="s">
        <v>1621</v>
      </c>
      <c r="E4725" s="1" t="s">
        <v>15784</v>
      </c>
      <c r="F4725" s="7">
        <v>44308</v>
      </c>
      <c r="G4725" s="1" t="s">
        <v>15212</v>
      </c>
      <c r="H4725" s="5">
        <v>3979866</v>
      </c>
      <c r="I4725" s="1" t="s">
        <v>14200</v>
      </c>
      <c r="J4725" s="1" t="s">
        <v>15213</v>
      </c>
      <c r="K4725" s="1" t="s">
        <v>1394</v>
      </c>
      <c r="L4725" s="1">
        <v>1</v>
      </c>
      <c r="M4725" s="1">
        <v>1111</v>
      </c>
      <c r="N4725" s="1" t="s">
        <v>14202</v>
      </c>
      <c r="O4725" s="1">
        <v>33</v>
      </c>
      <c r="P4725" s="1" t="s">
        <v>15785</v>
      </c>
      <c r="Q4725" s="1">
        <v>120602</v>
      </c>
      <c r="R4725" s="1" t="str">
        <f>IFERROR(VLOOKUP(K4725,Proveedores!$A$2:$B$500,2,0),"Agregar")</f>
        <v>ANDREANI LOGÍSTICA S.A.</v>
      </c>
      <c r="S4725" s="5">
        <f t="shared" si="73"/>
        <v>3979866</v>
      </c>
    </row>
    <row r="4726" spans="1:19" x14ac:dyDescent="0.2">
      <c r="A4726" s="7">
        <v>44309.706724537034</v>
      </c>
      <c r="B4726" s="1" t="s">
        <v>15786</v>
      </c>
      <c r="C4726" s="1" t="s">
        <v>15787</v>
      </c>
      <c r="D4726" s="1" t="s">
        <v>1621</v>
      </c>
      <c r="E4726" s="1" t="s">
        <v>15788</v>
      </c>
      <c r="F4726" s="7">
        <v>44291</v>
      </c>
      <c r="G4726" s="1" t="s">
        <v>1277</v>
      </c>
      <c r="H4726" s="5">
        <v>2727808.65</v>
      </c>
      <c r="I4726" s="1" t="s">
        <v>15789</v>
      </c>
      <c r="J4726" s="1" t="s">
        <v>1538</v>
      </c>
      <c r="K4726" s="1" t="s">
        <v>321</v>
      </c>
      <c r="L4726" s="1">
        <v>1</v>
      </c>
      <c r="M4726" s="1" t="s">
        <v>13364</v>
      </c>
      <c r="N4726" s="1" t="s">
        <v>15790</v>
      </c>
      <c r="O4726" s="1">
        <v>35</v>
      </c>
      <c r="P4726" s="1" t="s">
        <v>15791</v>
      </c>
      <c r="Q4726" s="1">
        <v>25979.13</v>
      </c>
      <c r="R4726" s="1" t="str">
        <f>IFERROR(VLOOKUP(K4726,Proveedores!$A$2:$B$500,2,0),"Agregar")</f>
        <v>Global Farm SA</v>
      </c>
      <c r="S4726" s="5">
        <f t="shared" si="73"/>
        <v>909269.55</v>
      </c>
    </row>
    <row r="4727" spans="1:19" x14ac:dyDescent="0.2">
      <c r="A4727" s="7">
        <v>44309.884664351855</v>
      </c>
      <c r="B4727" s="1" t="s">
        <v>15792</v>
      </c>
      <c r="C4727" s="1" t="s">
        <v>15793</v>
      </c>
      <c r="D4727" s="1" t="s">
        <v>1621</v>
      </c>
      <c r="E4727" s="1" t="s">
        <v>15794</v>
      </c>
      <c r="F4727" s="7">
        <v>44309</v>
      </c>
      <c r="G4727" s="1" t="s">
        <v>759</v>
      </c>
      <c r="H4727" s="5">
        <v>3911411.36</v>
      </c>
      <c r="I4727" s="1">
        <v>1111</v>
      </c>
      <c r="J4727" s="1" t="s">
        <v>763</v>
      </c>
      <c r="K4727" s="1" t="s">
        <v>7912</v>
      </c>
      <c r="L4727" s="1">
        <v>9</v>
      </c>
      <c r="M4727" s="1" t="s">
        <v>2315</v>
      </c>
      <c r="N4727" s="1" t="s">
        <v>7906</v>
      </c>
      <c r="O4727" s="1">
        <v>3794</v>
      </c>
      <c r="P4727" s="1" t="s">
        <v>7907</v>
      </c>
      <c r="Q4727" s="1">
        <v>507.88</v>
      </c>
      <c r="R4727" s="1" t="str">
        <f>IFERROR(VLOOKUP(K4727,Proveedores!$A$2:$B$500,2,0),"Agregar")</f>
        <v>CORREO OFICIAL DE LA REPÚBLICA ARGENTINA S.A..</v>
      </c>
      <c r="S4727" s="5">
        <f t="shared" si="73"/>
        <v>1926896.72</v>
      </c>
    </row>
    <row r="4728" spans="1:19" x14ac:dyDescent="0.2">
      <c r="A4728" s="7">
        <v>44309.884664351855</v>
      </c>
      <c r="B4728" s="1" t="s">
        <v>15792</v>
      </c>
      <c r="C4728" s="1" t="s">
        <v>15793</v>
      </c>
      <c r="D4728" s="1" t="s">
        <v>1621</v>
      </c>
      <c r="E4728" s="1" t="s">
        <v>15794</v>
      </c>
      <c r="F4728" s="7">
        <v>44309</v>
      </c>
      <c r="G4728" s="1" t="s">
        <v>759</v>
      </c>
      <c r="H4728" s="5">
        <v>3911411.36</v>
      </c>
      <c r="I4728" s="1">
        <v>1111</v>
      </c>
      <c r="J4728" s="1" t="s">
        <v>763</v>
      </c>
      <c r="K4728" s="1" t="s">
        <v>7912</v>
      </c>
      <c r="L4728" s="1">
        <v>10</v>
      </c>
      <c r="M4728" s="1" t="s">
        <v>2315</v>
      </c>
      <c r="N4728" s="1" t="s">
        <v>7906</v>
      </c>
      <c r="O4728" s="1">
        <v>2640</v>
      </c>
      <c r="P4728" s="1" t="s">
        <v>7907</v>
      </c>
      <c r="Q4728" s="1">
        <v>751.71</v>
      </c>
      <c r="R4728" s="1" t="str">
        <f>IFERROR(VLOOKUP(K4728,Proveedores!$A$2:$B$500,2,0),"Agregar")</f>
        <v>CORREO OFICIAL DE LA REPÚBLICA ARGENTINA S.A..</v>
      </c>
      <c r="S4728" s="5">
        <f t="shared" si="73"/>
        <v>1984514.4000000001</v>
      </c>
    </row>
    <row r="4729" spans="1:19" x14ac:dyDescent="0.2">
      <c r="A4729" s="7">
        <v>44309.88789351852</v>
      </c>
      <c r="B4729" s="1" t="s">
        <v>15795</v>
      </c>
      <c r="C4729" s="1" t="s">
        <v>15796</v>
      </c>
      <c r="D4729" s="1" t="s">
        <v>1621</v>
      </c>
      <c r="E4729" s="1" t="s">
        <v>15797</v>
      </c>
      <c r="F4729" s="7">
        <v>44309</v>
      </c>
      <c r="G4729" s="1" t="s">
        <v>759</v>
      </c>
      <c r="H4729" s="5">
        <v>913202.73</v>
      </c>
      <c r="I4729" s="1">
        <v>1111</v>
      </c>
      <c r="J4729" s="1" t="s">
        <v>763</v>
      </c>
      <c r="K4729" s="1" t="s">
        <v>7912</v>
      </c>
      <c r="L4729" s="1">
        <v>9</v>
      </c>
      <c r="M4729" s="1" t="s">
        <v>2315</v>
      </c>
      <c r="N4729" s="1" t="s">
        <v>7906</v>
      </c>
      <c r="O4729" s="1">
        <v>725</v>
      </c>
      <c r="P4729" s="1" t="s">
        <v>7907</v>
      </c>
      <c r="Q4729" s="1">
        <v>507.88</v>
      </c>
      <c r="R4729" s="1" t="str">
        <f>IFERROR(VLOOKUP(K4729,Proveedores!$A$2:$B$500,2,0),"Agregar")</f>
        <v>CORREO OFICIAL DE LA REPÚBLICA ARGENTINA S.A..</v>
      </c>
      <c r="S4729" s="5">
        <f t="shared" si="73"/>
        <v>368213</v>
      </c>
    </row>
    <row r="4730" spans="1:19" x14ac:dyDescent="0.2">
      <c r="A4730" s="7">
        <v>44309.88789351852</v>
      </c>
      <c r="B4730" s="1" t="s">
        <v>15795</v>
      </c>
      <c r="C4730" s="1" t="s">
        <v>15796</v>
      </c>
      <c r="D4730" s="1" t="s">
        <v>1621</v>
      </c>
      <c r="E4730" s="1" t="s">
        <v>15797</v>
      </c>
      <c r="F4730" s="7">
        <v>44309</v>
      </c>
      <c r="G4730" s="1" t="s">
        <v>759</v>
      </c>
      <c r="H4730" s="5">
        <v>913202.73</v>
      </c>
      <c r="I4730" s="1">
        <v>1111</v>
      </c>
      <c r="J4730" s="1" t="s">
        <v>763</v>
      </c>
      <c r="K4730" s="1" t="s">
        <v>7912</v>
      </c>
      <c r="L4730" s="1">
        <v>10</v>
      </c>
      <c r="M4730" s="1" t="s">
        <v>2315</v>
      </c>
      <c r="N4730" s="1" t="s">
        <v>7906</v>
      </c>
      <c r="O4730" s="1">
        <v>725</v>
      </c>
      <c r="P4730" s="1" t="s">
        <v>7907</v>
      </c>
      <c r="Q4730" s="1">
        <v>751.71</v>
      </c>
      <c r="R4730" s="1" t="str">
        <f>IFERROR(VLOOKUP(K4730,Proveedores!$A$2:$B$500,2,0),"Agregar")</f>
        <v>CORREO OFICIAL DE LA REPÚBLICA ARGENTINA S.A..</v>
      </c>
      <c r="S4730" s="5">
        <f t="shared" si="73"/>
        <v>544989.75</v>
      </c>
    </row>
    <row r="4731" spans="1:19" x14ac:dyDescent="0.2">
      <c r="A4731" s="7">
        <v>44309.891597222224</v>
      </c>
      <c r="B4731" s="1" t="s">
        <v>15798</v>
      </c>
      <c r="C4731" s="1" t="s">
        <v>15799</v>
      </c>
      <c r="D4731" s="1" t="s">
        <v>1621</v>
      </c>
      <c r="E4731" s="1" t="s">
        <v>15800</v>
      </c>
      <c r="F4731" s="7">
        <v>44302</v>
      </c>
      <c r="G4731" s="1" t="s">
        <v>759</v>
      </c>
      <c r="H4731" s="5">
        <v>4016261.98</v>
      </c>
      <c r="I4731" s="1">
        <v>1111</v>
      </c>
      <c r="J4731" s="1" t="s">
        <v>763</v>
      </c>
      <c r="K4731" s="1" t="s">
        <v>7912</v>
      </c>
      <c r="L4731" s="1">
        <v>9</v>
      </c>
      <c r="M4731" s="1" t="s">
        <v>2315</v>
      </c>
      <c r="N4731" s="1" t="s">
        <v>7906</v>
      </c>
      <c r="O4731" s="1">
        <v>5149</v>
      </c>
      <c r="P4731" s="1" t="s">
        <v>7907</v>
      </c>
      <c r="Q4731" s="1">
        <v>507.88</v>
      </c>
      <c r="R4731" s="1" t="str">
        <f>IFERROR(VLOOKUP(K4731,Proveedores!$A$2:$B$500,2,0),"Agregar")</f>
        <v>CORREO OFICIAL DE LA REPÚBLICA ARGENTINA S.A..</v>
      </c>
      <c r="S4731" s="5">
        <f t="shared" si="73"/>
        <v>2615074.12</v>
      </c>
    </row>
    <row r="4732" spans="1:19" x14ac:dyDescent="0.2">
      <c r="A4732" s="7">
        <v>44309.891597222224</v>
      </c>
      <c r="B4732" s="1" t="s">
        <v>15798</v>
      </c>
      <c r="C4732" s="1" t="s">
        <v>15799</v>
      </c>
      <c r="D4732" s="1" t="s">
        <v>1621</v>
      </c>
      <c r="E4732" s="1" t="s">
        <v>15800</v>
      </c>
      <c r="F4732" s="7">
        <v>44302</v>
      </c>
      <c r="G4732" s="1" t="s">
        <v>759</v>
      </c>
      <c r="H4732" s="5">
        <v>4016261.98</v>
      </c>
      <c r="I4732" s="1">
        <v>1111</v>
      </c>
      <c r="J4732" s="1" t="s">
        <v>763</v>
      </c>
      <c r="K4732" s="1" t="s">
        <v>7912</v>
      </c>
      <c r="L4732" s="1">
        <v>10</v>
      </c>
      <c r="M4732" s="1" t="s">
        <v>2315</v>
      </c>
      <c r="N4732" s="1" t="s">
        <v>7906</v>
      </c>
      <c r="O4732" s="1">
        <v>1864</v>
      </c>
      <c r="P4732" s="1" t="s">
        <v>7907</v>
      </c>
      <c r="Q4732" s="1">
        <v>751.71</v>
      </c>
      <c r="R4732" s="1" t="str">
        <f>IFERROR(VLOOKUP(K4732,Proveedores!$A$2:$B$500,2,0),"Agregar")</f>
        <v>CORREO OFICIAL DE LA REPÚBLICA ARGENTINA S.A..</v>
      </c>
      <c r="S4732" s="5">
        <f t="shared" si="73"/>
        <v>1401187.4400000002</v>
      </c>
    </row>
    <row r="4733" spans="1:19" x14ac:dyDescent="0.2">
      <c r="A4733" s="7">
        <v>44309.894780092596</v>
      </c>
      <c r="B4733" s="1" t="s">
        <v>15801</v>
      </c>
      <c r="C4733" s="1" t="s">
        <v>15802</v>
      </c>
      <c r="D4733" s="1" t="s">
        <v>1621</v>
      </c>
      <c r="E4733" s="1" t="s">
        <v>15803</v>
      </c>
      <c r="F4733" s="7">
        <v>44302</v>
      </c>
      <c r="G4733" s="1" t="s">
        <v>759</v>
      </c>
      <c r="H4733" s="5">
        <v>4036985.96</v>
      </c>
      <c r="I4733" s="1">
        <v>1111</v>
      </c>
      <c r="J4733" s="1" t="s">
        <v>763</v>
      </c>
      <c r="K4733" s="1" t="s">
        <v>7912</v>
      </c>
      <c r="L4733" s="1">
        <v>9</v>
      </c>
      <c r="M4733" s="1" t="s">
        <v>2315</v>
      </c>
      <c r="N4733" s="1" t="s">
        <v>7906</v>
      </c>
      <c r="O4733" s="1">
        <v>3205</v>
      </c>
      <c r="P4733" s="1" t="s">
        <v>7907</v>
      </c>
      <c r="Q4733" s="1">
        <v>507.88</v>
      </c>
      <c r="R4733" s="1" t="str">
        <f>IFERROR(VLOOKUP(K4733,Proveedores!$A$2:$B$500,2,0),"Agregar")</f>
        <v>CORREO OFICIAL DE LA REPÚBLICA ARGENTINA S.A..</v>
      </c>
      <c r="S4733" s="5">
        <f t="shared" si="73"/>
        <v>1627755.4</v>
      </c>
    </row>
    <row r="4734" spans="1:19" x14ac:dyDescent="0.2">
      <c r="A4734" s="7">
        <v>44309.894780092596</v>
      </c>
      <c r="B4734" s="1" t="s">
        <v>15801</v>
      </c>
      <c r="C4734" s="1" t="s">
        <v>15802</v>
      </c>
      <c r="D4734" s="1" t="s">
        <v>1621</v>
      </c>
      <c r="E4734" s="1" t="s">
        <v>15803</v>
      </c>
      <c r="F4734" s="7">
        <v>44302</v>
      </c>
      <c r="G4734" s="1" t="s">
        <v>759</v>
      </c>
      <c r="H4734" s="5">
        <v>4036985.96</v>
      </c>
      <c r="I4734" s="1">
        <v>1111</v>
      </c>
      <c r="J4734" s="1" t="s">
        <v>763</v>
      </c>
      <c r="K4734" s="1" t="s">
        <v>7912</v>
      </c>
      <c r="L4734" s="1">
        <v>10</v>
      </c>
      <c r="M4734" s="1" t="s">
        <v>2315</v>
      </c>
      <c r="N4734" s="1" t="s">
        <v>7906</v>
      </c>
      <c r="O4734" s="1">
        <v>3205</v>
      </c>
      <c r="P4734" s="1" t="s">
        <v>7907</v>
      </c>
      <c r="Q4734" s="1">
        <v>751.71</v>
      </c>
      <c r="R4734" s="1" t="str">
        <f>IFERROR(VLOOKUP(K4734,Proveedores!$A$2:$B$500,2,0),"Agregar")</f>
        <v>CORREO OFICIAL DE LA REPÚBLICA ARGENTINA S.A..</v>
      </c>
      <c r="S4734" s="5">
        <f t="shared" si="73"/>
        <v>2409230.5500000003</v>
      </c>
    </row>
    <row r="4735" spans="1:19" x14ac:dyDescent="0.2">
      <c r="A4735" s="7">
        <v>44312.731053240743</v>
      </c>
      <c r="B4735" s="1" t="s">
        <v>15804</v>
      </c>
      <c r="C4735" s="1" t="s">
        <v>15805</v>
      </c>
      <c r="D4735" s="1" t="s">
        <v>1621</v>
      </c>
      <c r="E4735" s="1" t="s">
        <v>15806</v>
      </c>
      <c r="F4735" s="7">
        <v>44302</v>
      </c>
      <c r="G4735" s="1" t="s">
        <v>1497</v>
      </c>
      <c r="H4735" s="5">
        <v>26758890</v>
      </c>
      <c r="I4735" s="1">
        <v>628</v>
      </c>
      <c r="J4735" s="1" t="s">
        <v>1510</v>
      </c>
      <c r="K4735" s="1" t="s">
        <v>15635</v>
      </c>
      <c r="L4735" s="1">
        <v>35</v>
      </c>
      <c r="M4735" s="1" t="s">
        <v>2374</v>
      </c>
      <c r="N4735" s="1" t="s">
        <v>15807</v>
      </c>
      <c r="O4735" s="1">
        <v>1918200</v>
      </c>
      <c r="P4735" s="1" t="s">
        <v>10331</v>
      </c>
      <c r="Q4735" s="1">
        <v>13.95</v>
      </c>
      <c r="R4735" s="1" t="str">
        <f>IFERROR(VLOOKUP(K4735,Proveedores!$A$2:$B$500,2,0),"Agregar")</f>
        <v>LABORATORIO SANT GALL FRIBURG QCI SRL</v>
      </c>
      <c r="S4735" s="5">
        <f t="shared" si="73"/>
        <v>26758890</v>
      </c>
    </row>
    <row r="4736" spans="1:19" x14ac:dyDescent="0.2">
      <c r="A4736" s="7">
        <v>44312.999027777776</v>
      </c>
      <c r="B4736" s="1" t="s">
        <v>15808</v>
      </c>
      <c r="C4736" s="1" t="s">
        <v>15809</v>
      </c>
      <c r="D4736" s="1" t="s">
        <v>1621</v>
      </c>
      <c r="E4736" s="1" t="s">
        <v>15810</v>
      </c>
      <c r="F4736" s="7">
        <v>44307</v>
      </c>
      <c r="G4736" s="1" t="s">
        <v>1563</v>
      </c>
      <c r="H4736" s="5">
        <v>4414160</v>
      </c>
      <c r="I4736" s="1" t="s">
        <v>15811</v>
      </c>
      <c r="J4736" s="1" t="s">
        <v>1566</v>
      </c>
      <c r="K4736" s="1" t="s">
        <v>2737</v>
      </c>
      <c r="L4736" s="1">
        <v>1</v>
      </c>
      <c r="M4736" s="1" t="s">
        <v>15812</v>
      </c>
      <c r="N4736" s="1" t="s">
        <v>15813</v>
      </c>
      <c r="O4736" s="1">
        <v>9200</v>
      </c>
      <c r="P4736" s="1" t="s">
        <v>1626</v>
      </c>
      <c r="Q4736" s="1">
        <v>479.8</v>
      </c>
      <c r="R4736" s="1" t="str">
        <f>IFERROR(VLOOKUP(K4736,Proveedores!$A$2:$B$500,2,0),"Agregar")</f>
        <v>LABORATORIOS FABRA S.A.</v>
      </c>
      <c r="S4736" s="5">
        <f t="shared" si="73"/>
        <v>4414160</v>
      </c>
    </row>
    <row r="4737" spans="1:19" x14ac:dyDescent="0.2">
      <c r="A4737" s="7">
        <v>44313.37939814815</v>
      </c>
      <c r="B4737" s="1" t="s">
        <v>15814</v>
      </c>
      <c r="C4737" s="1" t="s">
        <v>15815</v>
      </c>
      <c r="D4737" s="1" t="s">
        <v>1621</v>
      </c>
      <c r="E4737" s="1" t="s">
        <v>15816</v>
      </c>
      <c r="F4737" s="7">
        <v>44313</v>
      </c>
      <c r="G4737" s="1" t="s">
        <v>5360</v>
      </c>
      <c r="H4737" s="5">
        <v>312333277</v>
      </c>
      <c r="I4737" s="1">
        <v>630</v>
      </c>
      <c r="J4737" s="1" t="s">
        <v>15522</v>
      </c>
      <c r="K4737" s="1" t="s">
        <v>15528</v>
      </c>
      <c r="L4737" s="1">
        <v>1</v>
      </c>
      <c r="M4737" s="1">
        <v>500170</v>
      </c>
      <c r="N4737" s="1" t="s">
        <v>15524</v>
      </c>
      <c r="O4737" s="1">
        <v>409510</v>
      </c>
      <c r="P4737" s="1" t="s">
        <v>14269</v>
      </c>
      <c r="Q4737" s="1">
        <v>762.7</v>
      </c>
      <c r="R4737" s="1" t="str">
        <f>IFERROR(VLOOKUP(K4737,Proveedores!$A$2:$B$500,2,0),"Agregar")</f>
        <v>Sinergium</v>
      </c>
      <c r="S4737" s="5">
        <f t="shared" si="73"/>
        <v>312333277</v>
      </c>
    </row>
    <row r="4738" spans="1:19" x14ac:dyDescent="0.2">
      <c r="A4738" s="7">
        <v>44313.384814814817</v>
      </c>
      <c r="B4738" s="1" t="s">
        <v>15817</v>
      </c>
      <c r="C4738" s="1" t="s">
        <v>15818</v>
      </c>
      <c r="D4738" s="1" t="s">
        <v>1621</v>
      </c>
      <c r="E4738" s="1" t="s">
        <v>15819</v>
      </c>
      <c r="F4738" s="7">
        <v>44313</v>
      </c>
      <c r="G4738" s="1" t="s">
        <v>5360</v>
      </c>
      <c r="H4738" s="5">
        <v>154828100</v>
      </c>
      <c r="I4738" s="1">
        <v>631</v>
      </c>
      <c r="J4738" s="1" t="s">
        <v>15522</v>
      </c>
      <c r="K4738" s="1" t="s">
        <v>15528</v>
      </c>
      <c r="L4738" s="1">
        <v>1</v>
      </c>
      <c r="M4738" s="1">
        <v>500170</v>
      </c>
      <c r="N4738" s="1" t="s">
        <v>15524</v>
      </c>
      <c r="O4738" s="1">
        <v>203000</v>
      </c>
      <c r="P4738" s="1" t="s">
        <v>14269</v>
      </c>
      <c r="Q4738" s="1">
        <v>762.7</v>
      </c>
      <c r="R4738" s="1" t="str">
        <f>IFERROR(VLOOKUP(K4738,Proveedores!$A$2:$B$500,2,0),"Agregar")</f>
        <v>Sinergium</v>
      </c>
      <c r="S4738" s="5">
        <f t="shared" si="73"/>
        <v>154828100</v>
      </c>
    </row>
    <row r="4739" spans="1:19" x14ac:dyDescent="0.2">
      <c r="A4739" s="7">
        <v>44313.391203703701</v>
      </c>
      <c r="B4739" s="1" t="s">
        <v>15820</v>
      </c>
      <c r="C4739" s="1" t="s">
        <v>15821</v>
      </c>
      <c r="D4739" s="1" t="s">
        <v>1621</v>
      </c>
      <c r="E4739" s="1" t="s">
        <v>15822</v>
      </c>
      <c r="F4739" s="7">
        <v>44313</v>
      </c>
      <c r="G4739" s="1" t="s">
        <v>5360</v>
      </c>
      <c r="H4739" s="5">
        <v>216277563.59999999</v>
      </c>
      <c r="I4739" s="1">
        <v>632</v>
      </c>
      <c r="J4739" s="1" t="s">
        <v>15522</v>
      </c>
      <c r="K4739" s="1" t="s">
        <v>15528</v>
      </c>
      <c r="L4739" s="1">
        <v>1</v>
      </c>
      <c r="M4739" s="1">
        <v>500100</v>
      </c>
      <c r="N4739" s="1" t="s">
        <v>15529</v>
      </c>
      <c r="O4739" s="1">
        <v>466860</v>
      </c>
      <c r="P4739" s="1" t="s">
        <v>14269</v>
      </c>
      <c r="Q4739" s="1">
        <v>463.26</v>
      </c>
      <c r="R4739" s="1" t="str">
        <f>IFERROR(VLOOKUP(K4739,Proveedores!$A$2:$B$500,2,0),"Agregar")</f>
        <v>Sinergium</v>
      </c>
      <c r="S4739" s="5">
        <f t="shared" ref="S4739:S4802" si="74">Q4739*O4739</f>
        <v>216277563.59999999</v>
      </c>
    </row>
    <row r="4740" spans="1:19" x14ac:dyDescent="0.2">
      <c r="A4740" s="7">
        <v>44313.395324074074</v>
      </c>
      <c r="B4740" s="1" t="s">
        <v>15823</v>
      </c>
      <c r="C4740" s="1" t="s">
        <v>15824</v>
      </c>
      <c r="D4740" s="1" t="s">
        <v>1621</v>
      </c>
      <c r="E4740" s="1" t="s">
        <v>15825</v>
      </c>
      <c r="F4740" s="7">
        <v>44313</v>
      </c>
      <c r="G4740" s="1" t="s">
        <v>5360</v>
      </c>
      <c r="H4740" s="5">
        <v>150561438.5</v>
      </c>
      <c r="I4740" s="1">
        <v>633</v>
      </c>
      <c r="J4740" s="1" t="s">
        <v>15522</v>
      </c>
      <c r="K4740" s="1" t="s">
        <v>15528</v>
      </c>
      <c r="L4740" s="1">
        <v>1</v>
      </c>
      <c r="M4740" s="1">
        <v>500101</v>
      </c>
      <c r="N4740" s="1" t="s">
        <v>15533</v>
      </c>
      <c r="O4740" s="1">
        <v>422510</v>
      </c>
      <c r="P4740" s="1" t="s">
        <v>14269</v>
      </c>
      <c r="Q4740" s="1">
        <v>356.35</v>
      </c>
      <c r="R4740" s="1" t="str">
        <f>IFERROR(VLOOKUP(K4740,Proveedores!$A$2:$B$500,2,0),"Agregar")</f>
        <v>Sinergium</v>
      </c>
      <c r="S4740" s="5">
        <f t="shared" si="74"/>
        <v>150561438.5</v>
      </c>
    </row>
    <row r="4741" spans="1:19" x14ac:dyDescent="0.2">
      <c r="A4741" s="7">
        <v>44313.576099537036</v>
      </c>
      <c r="B4741" s="1" t="s">
        <v>15826</v>
      </c>
      <c r="C4741" s="1" t="s">
        <v>15827</v>
      </c>
      <c r="D4741" s="1" t="s">
        <v>3031</v>
      </c>
      <c r="E4741" s="1" t="s">
        <v>7473</v>
      </c>
      <c r="F4741" s="7">
        <v>43958</v>
      </c>
      <c r="G4741" s="1" t="s">
        <v>1162</v>
      </c>
      <c r="H4741" s="5">
        <v>5.46</v>
      </c>
      <c r="I4741" s="1">
        <v>650</v>
      </c>
      <c r="J4741" s="1" t="s">
        <v>1165</v>
      </c>
      <c r="K4741" s="1" t="s">
        <v>4414</v>
      </c>
      <c r="L4741" s="1">
        <v>16</v>
      </c>
      <c r="M4741" s="1" t="s">
        <v>4627</v>
      </c>
      <c r="N4741" s="1" t="s">
        <v>4628</v>
      </c>
      <c r="O4741" s="1">
        <v>332.16</v>
      </c>
      <c r="P4741" s="1" t="s">
        <v>3482</v>
      </c>
      <c r="Q4741" s="1">
        <v>142440</v>
      </c>
      <c r="R4741" s="1" t="str">
        <f>IFERROR(VLOOKUP(K4741,Proveedores!$A$2:$B$500,2,0),"Agregar")</f>
        <v>NOVARTIS ARGENTINA SA</v>
      </c>
      <c r="S4741" s="5">
        <f t="shared" si="74"/>
        <v>47312870.400000006</v>
      </c>
    </row>
    <row r="4742" spans="1:19" x14ac:dyDescent="0.2">
      <c r="A4742" s="7">
        <v>44313.672638888886</v>
      </c>
      <c r="B4742" s="1" t="s">
        <v>15828</v>
      </c>
      <c r="C4742" s="1" t="s">
        <v>15829</v>
      </c>
      <c r="D4742" s="1" t="s">
        <v>1621</v>
      </c>
      <c r="E4742" s="1" t="s">
        <v>15830</v>
      </c>
      <c r="F4742" s="7">
        <v>44162</v>
      </c>
      <c r="G4742" s="1" t="s">
        <v>1245</v>
      </c>
      <c r="H4742" s="5">
        <v>354375.12</v>
      </c>
      <c r="I4742" s="1">
        <v>0</v>
      </c>
      <c r="J4742" s="1" t="s">
        <v>1248</v>
      </c>
      <c r="K4742" s="1" t="s">
        <v>334</v>
      </c>
      <c r="L4742" s="1">
        <v>2</v>
      </c>
      <c r="M4742" s="1" t="s">
        <v>15831</v>
      </c>
      <c r="N4742" s="1" t="s">
        <v>15832</v>
      </c>
      <c r="O4742" s="1">
        <v>75</v>
      </c>
      <c r="P4742" s="1" t="s">
        <v>3246</v>
      </c>
      <c r="Q4742" s="1">
        <v>4725</v>
      </c>
      <c r="R4742" s="1" t="str">
        <f>IFERROR(VLOOKUP(K4742,Proveedores!$A$2:$B$500,2,0),"Agregar")</f>
        <v>ROFINA SAICF</v>
      </c>
      <c r="S4742" s="5">
        <f t="shared" si="74"/>
        <v>354375</v>
      </c>
    </row>
    <row r="4743" spans="1:19" x14ac:dyDescent="0.2">
      <c r="A4743" s="7">
        <v>44313.676932870374</v>
      </c>
      <c r="B4743" s="1" t="s">
        <v>15833</v>
      </c>
      <c r="C4743" s="1" t="s">
        <v>15834</v>
      </c>
      <c r="D4743" s="1" t="s">
        <v>1621</v>
      </c>
      <c r="E4743" s="1" t="s">
        <v>15835</v>
      </c>
      <c r="F4743" s="7">
        <v>44162</v>
      </c>
      <c r="G4743" s="1" t="s">
        <v>1245</v>
      </c>
      <c r="H4743" s="5">
        <v>89444428.030000001</v>
      </c>
      <c r="I4743" s="1">
        <v>0</v>
      </c>
      <c r="J4743" s="1" t="s">
        <v>1248</v>
      </c>
      <c r="K4743" s="1" t="s">
        <v>334</v>
      </c>
      <c r="L4743" s="1">
        <v>2</v>
      </c>
      <c r="M4743" s="1" t="s">
        <v>15831</v>
      </c>
      <c r="N4743" s="1" t="s">
        <v>15832</v>
      </c>
      <c r="O4743" s="1">
        <v>1893</v>
      </c>
      <c r="P4743" s="1" t="s">
        <v>3246</v>
      </c>
      <c r="Q4743" s="1">
        <v>4725</v>
      </c>
      <c r="R4743" s="1" t="str">
        <f>IFERROR(VLOOKUP(K4743,Proveedores!$A$2:$B$500,2,0),"Agregar")</f>
        <v>ROFINA SAICF</v>
      </c>
      <c r="S4743" s="5">
        <f t="shared" si="74"/>
        <v>8944425</v>
      </c>
    </row>
    <row r="4744" spans="1:19" x14ac:dyDescent="0.2">
      <c r="A4744" s="7">
        <v>44313.680011574077</v>
      </c>
      <c r="B4744" s="1" t="s">
        <v>15836</v>
      </c>
      <c r="C4744" s="1" t="s">
        <v>15837</v>
      </c>
      <c r="D4744" s="1" t="s">
        <v>1621</v>
      </c>
      <c r="E4744" s="1" t="s">
        <v>15838</v>
      </c>
      <c r="F4744" s="7">
        <v>44181</v>
      </c>
      <c r="G4744" s="1" t="s">
        <v>1245</v>
      </c>
      <c r="H4744" s="5">
        <v>9601203.25</v>
      </c>
      <c r="I4744" s="1">
        <v>0</v>
      </c>
      <c r="J4744" s="1" t="s">
        <v>1248</v>
      </c>
      <c r="K4744" s="1" t="s">
        <v>334</v>
      </c>
      <c r="L4744" s="1">
        <v>2</v>
      </c>
      <c r="M4744" s="1" t="s">
        <v>15831</v>
      </c>
      <c r="N4744" s="1" t="s">
        <v>15832</v>
      </c>
      <c r="O4744" s="1">
        <v>2032</v>
      </c>
      <c r="P4744" s="1" t="s">
        <v>3246</v>
      </c>
      <c r="Q4744" s="1">
        <v>4725</v>
      </c>
      <c r="R4744" s="1" t="str">
        <f>IFERROR(VLOOKUP(K4744,Proveedores!$A$2:$B$500,2,0),"Agregar")</f>
        <v>ROFINA SAICF</v>
      </c>
      <c r="S4744" s="5">
        <f t="shared" si="74"/>
        <v>9601200</v>
      </c>
    </row>
    <row r="4745" spans="1:19" x14ac:dyDescent="0.2">
      <c r="A4745" s="7">
        <v>44313.689618055556</v>
      </c>
      <c r="B4745" s="1" t="s">
        <v>15839</v>
      </c>
      <c r="C4745" s="1" t="s">
        <v>15840</v>
      </c>
      <c r="D4745" s="1" t="s">
        <v>1621</v>
      </c>
      <c r="E4745" s="1" t="s">
        <v>15841</v>
      </c>
      <c r="F4745" s="7">
        <v>44132</v>
      </c>
      <c r="G4745" s="1" t="s">
        <v>1269</v>
      </c>
      <c r="H4745" s="5">
        <v>19014690.780000001</v>
      </c>
      <c r="I4745" s="1">
        <v>0</v>
      </c>
      <c r="J4745" s="1" t="s">
        <v>15842</v>
      </c>
      <c r="K4745" s="1" t="s">
        <v>334</v>
      </c>
      <c r="L4745" s="1">
        <v>10</v>
      </c>
      <c r="M4745" s="1" t="s">
        <v>15843</v>
      </c>
      <c r="N4745" s="1" t="s">
        <v>15844</v>
      </c>
      <c r="O4745" s="1">
        <v>291</v>
      </c>
      <c r="P4745" s="1" t="s">
        <v>3246</v>
      </c>
      <c r="Q4745" s="1">
        <v>4353.62</v>
      </c>
      <c r="R4745" s="1" t="str">
        <f>IFERROR(VLOOKUP(K4745,Proveedores!$A$2:$B$500,2,0),"Agregar")</f>
        <v>ROFINA SAICF</v>
      </c>
      <c r="S4745" s="5">
        <f t="shared" si="74"/>
        <v>1266903.42</v>
      </c>
    </row>
    <row r="4746" spans="1:19" x14ac:dyDescent="0.2">
      <c r="A4746" s="7">
        <v>44313.689618055556</v>
      </c>
      <c r="B4746" s="1" t="s">
        <v>15839</v>
      </c>
      <c r="C4746" s="1" t="s">
        <v>15840</v>
      </c>
      <c r="D4746" s="1" t="s">
        <v>1621</v>
      </c>
      <c r="E4746" s="1" t="s">
        <v>15841</v>
      </c>
      <c r="F4746" s="7">
        <v>44132</v>
      </c>
      <c r="G4746" s="1" t="s">
        <v>1269</v>
      </c>
      <c r="H4746" s="5">
        <v>19014690.780000001</v>
      </c>
      <c r="I4746" s="1">
        <v>0</v>
      </c>
      <c r="J4746" s="1" t="s">
        <v>15842</v>
      </c>
      <c r="K4746" s="1" t="s">
        <v>334</v>
      </c>
      <c r="L4746" s="1">
        <v>11</v>
      </c>
      <c r="M4746" s="1" t="s">
        <v>1890</v>
      </c>
      <c r="N4746" s="1" t="s">
        <v>15845</v>
      </c>
      <c r="O4746" s="1">
        <v>2328</v>
      </c>
      <c r="P4746" s="1" t="s">
        <v>3246</v>
      </c>
      <c r="Q4746" s="1">
        <v>7623.62</v>
      </c>
      <c r="R4746" s="1" t="str">
        <f>IFERROR(VLOOKUP(K4746,Proveedores!$A$2:$B$500,2,0),"Agregar")</f>
        <v>ROFINA SAICF</v>
      </c>
      <c r="S4746" s="5">
        <f t="shared" si="74"/>
        <v>17747787.359999999</v>
      </c>
    </row>
    <row r="4747" spans="1:19" x14ac:dyDescent="0.2">
      <c r="A4747" s="7">
        <v>44313.693865740737</v>
      </c>
      <c r="B4747" s="1" t="s">
        <v>15846</v>
      </c>
      <c r="C4747" s="1" t="s">
        <v>15847</v>
      </c>
      <c r="D4747" s="1" t="s">
        <v>1621</v>
      </c>
      <c r="E4747" s="1" t="s">
        <v>15848</v>
      </c>
      <c r="F4747" s="7">
        <v>44132</v>
      </c>
      <c r="G4747" s="1" t="s">
        <v>1269</v>
      </c>
      <c r="H4747" s="5">
        <v>46327889.219999999</v>
      </c>
      <c r="I4747" s="1">
        <v>0</v>
      </c>
      <c r="J4747" s="1" t="s">
        <v>15842</v>
      </c>
      <c r="K4747" s="1" t="s">
        <v>334</v>
      </c>
      <c r="L4747" s="1">
        <v>10</v>
      </c>
      <c r="M4747" s="1" t="s">
        <v>15843</v>
      </c>
      <c r="N4747" s="1" t="s">
        <v>15844</v>
      </c>
      <c r="O4747" s="1">
        <v>709</v>
      </c>
      <c r="P4747" s="1" t="s">
        <v>3246</v>
      </c>
      <c r="Q4747" s="1">
        <v>4353.62</v>
      </c>
      <c r="R4747" s="1" t="str">
        <f>IFERROR(VLOOKUP(K4747,Proveedores!$A$2:$B$500,2,0),"Agregar")</f>
        <v>ROFINA SAICF</v>
      </c>
      <c r="S4747" s="5">
        <f t="shared" si="74"/>
        <v>3086716.58</v>
      </c>
    </row>
    <row r="4748" spans="1:19" x14ac:dyDescent="0.2">
      <c r="A4748" s="7">
        <v>44313.763043981482</v>
      </c>
      <c r="B4748" s="1" t="s">
        <v>15849</v>
      </c>
      <c r="C4748" s="1" t="s">
        <v>15850</v>
      </c>
      <c r="D4748" s="1" t="s">
        <v>1621</v>
      </c>
      <c r="E4748" s="1" t="s">
        <v>15851</v>
      </c>
      <c r="F4748" s="7">
        <v>44263</v>
      </c>
      <c r="G4748" s="1" t="s">
        <v>1344</v>
      </c>
      <c r="H4748" s="5">
        <v>59346000</v>
      </c>
      <c r="I4748" s="1" t="s">
        <v>9614</v>
      </c>
      <c r="J4748" s="1" t="s">
        <v>1348</v>
      </c>
      <c r="K4748" s="1" t="s">
        <v>310</v>
      </c>
      <c r="L4748" s="1">
        <v>2</v>
      </c>
      <c r="M4748" s="1" t="s">
        <v>13208</v>
      </c>
      <c r="N4748" s="1" t="s">
        <v>15852</v>
      </c>
      <c r="O4748" s="1">
        <v>252000</v>
      </c>
      <c r="P4748" s="1" t="s">
        <v>1917</v>
      </c>
      <c r="Q4748" s="1">
        <v>235.5</v>
      </c>
      <c r="R4748" s="1" t="str">
        <f>IFERROR(VLOOKUP(K4748,Proveedores!$A$2:$B$500,2,0),"Agregar")</f>
        <v>MSD ARGENTINA SRL</v>
      </c>
      <c r="S4748" s="5">
        <f t="shared" si="74"/>
        <v>59346000</v>
      </c>
    </row>
    <row r="4749" spans="1:19" x14ac:dyDescent="0.2">
      <c r="A4749" s="7">
        <v>44313.770520833335</v>
      </c>
      <c r="B4749" s="1" t="s">
        <v>15853</v>
      </c>
      <c r="C4749" s="1" t="s">
        <v>15854</v>
      </c>
      <c r="D4749" s="1" t="s">
        <v>1621</v>
      </c>
      <c r="E4749" s="1" t="s">
        <v>15855</v>
      </c>
      <c r="F4749" s="7">
        <v>44263</v>
      </c>
      <c r="G4749" s="1" t="s">
        <v>1344</v>
      </c>
      <c r="H4749" s="5">
        <v>42333480</v>
      </c>
      <c r="I4749" s="1" t="s">
        <v>3415</v>
      </c>
      <c r="J4749" s="1" t="s">
        <v>1348</v>
      </c>
      <c r="K4749" s="1" t="s">
        <v>310</v>
      </c>
      <c r="L4749" s="1">
        <v>2</v>
      </c>
      <c r="M4749" s="1" t="s">
        <v>13208</v>
      </c>
      <c r="N4749" s="1" t="s">
        <v>15852</v>
      </c>
      <c r="O4749" s="1">
        <v>179760</v>
      </c>
      <c r="P4749" s="1" t="s">
        <v>1917</v>
      </c>
      <c r="Q4749" s="1">
        <v>235.5</v>
      </c>
      <c r="R4749" s="1" t="str">
        <f>IFERROR(VLOOKUP(K4749,Proveedores!$A$2:$B$500,2,0),"Agregar")</f>
        <v>MSD ARGENTINA SRL</v>
      </c>
      <c r="S4749" s="5">
        <f t="shared" si="74"/>
        <v>42333480</v>
      </c>
    </row>
    <row r="4750" spans="1:19" x14ac:dyDescent="0.2">
      <c r="A4750" s="7">
        <v>44313.782731481479</v>
      </c>
      <c r="B4750" s="1" t="s">
        <v>15856</v>
      </c>
      <c r="C4750" s="1" t="s">
        <v>15857</v>
      </c>
      <c r="D4750" s="1" t="s">
        <v>1621</v>
      </c>
      <c r="E4750" s="1" t="s">
        <v>15858</v>
      </c>
      <c r="F4750" s="7">
        <v>44263</v>
      </c>
      <c r="G4750" s="1" t="s">
        <v>1344</v>
      </c>
      <c r="H4750" s="5">
        <v>19979820</v>
      </c>
      <c r="I4750" s="1" t="s">
        <v>3415</v>
      </c>
      <c r="J4750" s="1" t="s">
        <v>1348</v>
      </c>
      <c r="K4750" s="1" t="s">
        <v>310</v>
      </c>
      <c r="L4750" s="1">
        <v>2</v>
      </c>
      <c r="M4750" s="1" t="s">
        <v>13208</v>
      </c>
      <c r="N4750" s="1" t="s">
        <v>15852</v>
      </c>
      <c r="O4750" s="1">
        <v>84840</v>
      </c>
      <c r="P4750" s="1" t="s">
        <v>1917</v>
      </c>
      <c r="Q4750" s="1">
        <v>235.5</v>
      </c>
      <c r="R4750" s="1" t="str">
        <f>IFERROR(VLOOKUP(K4750,Proveedores!$A$2:$B$500,2,0),"Agregar")</f>
        <v>MSD ARGENTINA SRL</v>
      </c>
      <c r="S4750" s="5">
        <f t="shared" si="74"/>
        <v>19979820</v>
      </c>
    </row>
    <row r="4751" spans="1:19" x14ac:dyDescent="0.2">
      <c r="A4751" s="7">
        <v>44313.910300925927</v>
      </c>
      <c r="B4751" s="1" t="s">
        <v>15859</v>
      </c>
      <c r="C4751" s="1" t="s">
        <v>15860</v>
      </c>
      <c r="D4751" s="1" t="s">
        <v>1621</v>
      </c>
      <c r="E4751" s="1" t="s">
        <v>15861</v>
      </c>
      <c r="F4751" s="7">
        <v>44301</v>
      </c>
      <c r="G4751" s="1" t="s">
        <v>601</v>
      </c>
      <c r="H4751" s="5">
        <v>254518.14</v>
      </c>
      <c r="I4751" s="1" t="s">
        <v>15862</v>
      </c>
      <c r="J4751" s="1" t="s">
        <v>602</v>
      </c>
      <c r="K4751" s="1" t="s">
        <v>12282</v>
      </c>
      <c r="L4751" s="1">
        <v>1</v>
      </c>
      <c r="M4751" s="1">
        <v>401200</v>
      </c>
      <c r="N4751" s="1" t="s">
        <v>12283</v>
      </c>
      <c r="O4751" s="1">
        <v>3267.08</v>
      </c>
      <c r="P4751" s="1" t="s">
        <v>12284</v>
      </c>
      <c r="Q4751" s="1">
        <v>52.2526017</v>
      </c>
      <c r="R4751" s="1" t="str">
        <f>IFERROR(VLOOKUP(K4751,Proveedores!$A$2:$B$500,2,0),"Agregar")</f>
        <v>YPF S.A.</v>
      </c>
      <c r="S4751" s="5">
        <f t="shared" si="74"/>
        <v>170713.429962036</v>
      </c>
    </row>
    <row r="4752" spans="1:19" x14ac:dyDescent="0.2">
      <c r="A4752" s="7">
        <v>44313.910300925927</v>
      </c>
      <c r="B4752" s="1" t="s">
        <v>15859</v>
      </c>
      <c r="C4752" s="1" t="s">
        <v>15860</v>
      </c>
      <c r="D4752" s="1" t="s">
        <v>1621</v>
      </c>
      <c r="E4752" s="1" t="s">
        <v>15861</v>
      </c>
      <c r="F4752" s="7">
        <v>44301</v>
      </c>
      <c r="G4752" s="1" t="s">
        <v>601</v>
      </c>
      <c r="H4752" s="5">
        <v>254518.14</v>
      </c>
      <c r="I4752" s="1" t="s">
        <v>15862</v>
      </c>
      <c r="J4752" s="1" t="s">
        <v>602</v>
      </c>
      <c r="K4752" s="1" t="s">
        <v>12282</v>
      </c>
      <c r="L4752" s="1">
        <v>2</v>
      </c>
      <c r="M4752" s="1">
        <v>406900</v>
      </c>
      <c r="N4752" s="1" t="s">
        <v>12722</v>
      </c>
      <c r="O4752" s="1">
        <v>3052.52</v>
      </c>
      <c r="P4752" s="1" t="s">
        <v>12284</v>
      </c>
      <c r="Q4752" s="1">
        <v>54.507844800000001</v>
      </c>
      <c r="R4752" s="1" t="str">
        <f>IFERROR(VLOOKUP(K4752,Proveedores!$A$2:$B$500,2,0),"Agregar")</f>
        <v>YPF S.A.</v>
      </c>
      <c r="S4752" s="5">
        <f t="shared" si="74"/>
        <v>166386.28640889601</v>
      </c>
    </row>
    <row r="4753" spans="1:19" x14ac:dyDescent="0.2">
      <c r="A4753" s="7">
        <v>44313.944178240738</v>
      </c>
      <c r="B4753" s="1" t="s">
        <v>15863</v>
      </c>
      <c r="C4753" s="1" t="s">
        <v>15864</v>
      </c>
      <c r="D4753" s="1" t="s">
        <v>1621</v>
      </c>
      <c r="E4753" s="1" t="s">
        <v>15865</v>
      </c>
      <c r="F4753" s="7">
        <v>44307</v>
      </c>
      <c r="G4753" s="1" t="s">
        <v>759</v>
      </c>
      <c r="H4753" s="5">
        <v>3789840.72</v>
      </c>
      <c r="I4753" s="1">
        <v>1.1111111111111101E+22</v>
      </c>
      <c r="J4753" s="1" t="s">
        <v>763</v>
      </c>
      <c r="K4753" s="1" t="s">
        <v>7700</v>
      </c>
      <c r="L4753" s="1">
        <v>11</v>
      </c>
      <c r="M4753" s="1" t="s">
        <v>8506</v>
      </c>
      <c r="N4753" s="1" t="s">
        <v>7701</v>
      </c>
      <c r="O4753" s="1">
        <v>3302</v>
      </c>
      <c r="P4753" s="1" t="s">
        <v>7907</v>
      </c>
      <c r="Q4753" s="1">
        <v>1147.74</v>
      </c>
      <c r="R4753" s="1" t="str">
        <f>IFERROR(VLOOKUP(K4753,Proveedores!$A$2:$B$500,2,0),"Agregar")</f>
        <v>CORREO OFICIAL DE LA REPÚBLICA ARGENTINA S.A..</v>
      </c>
      <c r="S4753" s="5">
        <f t="shared" si="74"/>
        <v>3789837.48</v>
      </c>
    </row>
    <row r="4754" spans="1:19" x14ac:dyDescent="0.2">
      <c r="A4754" s="7">
        <v>44313.950208333335</v>
      </c>
      <c r="B4754" s="1" t="s">
        <v>15866</v>
      </c>
      <c r="C4754" s="1" t="s">
        <v>15867</v>
      </c>
      <c r="D4754" s="1" t="s">
        <v>1621</v>
      </c>
      <c r="E4754" s="1" t="s">
        <v>15868</v>
      </c>
      <c r="F4754" s="7">
        <v>44307</v>
      </c>
      <c r="G4754" s="1" t="s">
        <v>759</v>
      </c>
      <c r="H4754" s="5">
        <v>5747883.9800000004</v>
      </c>
      <c r="I4754" s="1">
        <v>1.1111111111111101E+22</v>
      </c>
      <c r="J4754" s="1" t="s">
        <v>763</v>
      </c>
      <c r="K4754" s="1" t="s">
        <v>7700</v>
      </c>
      <c r="L4754" s="1">
        <v>11</v>
      </c>
      <c r="M4754" s="1" t="s">
        <v>8506</v>
      </c>
      <c r="N4754" s="1" t="s">
        <v>7701</v>
      </c>
      <c r="O4754" s="1">
        <v>5008</v>
      </c>
      <c r="P4754" s="1" t="s">
        <v>7907</v>
      </c>
      <c r="Q4754" s="1">
        <v>1147.74</v>
      </c>
      <c r="R4754" s="1" t="str">
        <f>IFERROR(VLOOKUP(K4754,Proveedores!$A$2:$B$500,2,0),"Agregar")</f>
        <v>CORREO OFICIAL DE LA REPÚBLICA ARGENTINA S.A..</v>
      </c>
      <c r="S4754" s="5">
        <f t="shared" si="74"/>
        <v>5747881.9199999999</v>
      </c>
    </row>
    <row r="4755" spans="1:19" x14ac:dyDescent="0.2">
      <c r="A4755" s="7">
        <v>44313.953182870369</v>
      </c>
      <c r="B4755" s="1" t="s">
        <v>15869</v>
      </c>
      <c r="C4755" s="1" t="s">
        <v>15870</v>
      </c>
      <c r="D4755" s="1" t="s">
        <v>1621</v>
      </c>
      <c r="E4755" s="1" t="s">
        <v>15871</v>
      </c>
      <c r="F4755" s="7">
        <v>44307</v>
      </c>
      <c r="G4755" s="1" t="s">
        <v>759</v>
      </c>
      <c r="H4755" s="5">
        <v>2411406.17</v>
      </c>
      <c r="I4755" s="1">
        <v>1.1111111111111101E+22</v>
      </c>
      <c r="J4755" s="1" t="s">
        <v>763</v>
      </c>
      <c r="K4755" s="1" t="s">
        <v>7700</v>
      </c>
      <c r="L4755" s="1">
        <v>11</v>
      </c>
      <c r="M4755" s="1" t="s">
        <v>8506</v>
      </c>
      <c r="N4755" s="1" t="s">
        <v>7701</v>
      </c>
      <c r="O4755" s="1">
        <v>2101</v>
      </c>
      <c r="P4755" s="1" t="s">
        <v>7907</v>
      </c>
      <c r="Q4755" s="1">
        <v>1147.74</v>
      </c>
      <c r="R4755" s="1" t="str">
        <f>IFERROR(VLOOKUP(K4755,Proveedores!$A$2:$B$500,2,0),"Agregar")</f>
        <v>CORREO OFICIAL DE LA REPÚBLICA ARGENTINA S.A..</v>
      </c>
      <c r="S4755" s="5">
        <f t="shared" si="74"/>
        <v>2411401.7400000002</v>
      </c>
    </row>
    <row r="4756" spans="1:19" x14ac:dyDescent="0.2">
      <c r="A4756" s="7">
        <v>44313.959675925929</v>
      </c>
      <c r="B4756" s="1" t="s">
        <v>15872</v>
      </c>
      <c r="C4756" s="1" t="s">
        <v>15873</v>
      </c>
      <c r="D4756" s="1" t="s">
        <v>1621</v>
      </c>
      <c r="E4756" s="1" t="s">
        <v>15874</v>
      </c>
      <c r="F4756" s="7">
        <v>44307</v>
      </c>
      <c r="G4756" s="1" t="s">
        <v>759</v>
      </c>
      <c r="H4756" s="5">
        <v>3155142.12</v>
      </c>
      <c r="I4756" s="1">
        <v>1.1111111111111101E+22</v>
      </c>
      <c r="J4756" s="1" t="s">
        <v>763</v>
      </c>
      <c r="K4756" s="1" t="s">
        <v>7700</v>
      </c>
      <c r="L4756" s="1">
        <v>11</v>
      </c>
      <c r="M4756" s="1" t="s">
        <v>8506</v>
      </c>
      <c r="N4756" s="1" t="s">
        <v>7701</v>
      </c>
      <c r="O4756" s="1">
        <v>2749</v>
      </c>
      <c r="P4756" s="1" t="s">
        <v>7907</v>
      </c>
      <c r="Q4756" s="1">
        <v>1147.74</v>
      </c>
      <c r="R4756" s="1" t="str">
        <f>IFERROR(VLOOKUP(K4756,Proveedores!$A$2:$B$500,2,0),"Agregar")</f>
        <v>CORREO OFICIAL DE LA REPÚBLICA ARGENTINA S.A..</v>
      </c>
      <c r="S4756" s="5">
        <f t="shared" si="74"/>
        <v>3155137.2600000002</v>
      </c>
    </row>
    <row r="4757" spans="1:19" x14ac:dyDescent="0.2">
      <c r="A4757" s="7">
        <v>44313.972719907404</v>
      </c>
      <c r="B4757" s="1" t="s">
        <v>15875</v>
      </c>
      <c r="C4757" s="1" t="s">
        <v>15876</v>
      </c>
      <c r="D4757" s="1" t="s">
        <v>1621</v>
      </c>
      <c r="E4757" s="1" t="s">
        <v>15877</v>
      </c>
      <c r="F4757" s="7">
        <v>44307</v>
      </c>
      <c r="G4757" s="1" t="s">
        <v>759</v>
      </c>
      <c r="H4757" s="5">
        <v>6932353.8399999999</v>
      </c>
      <c r="I4757" s="1">
        <v>1.1111111111111101E+22</v>
      </c>
      <c r="J4757" s="1" t="s">
        <v>15878</v>
      </c>
      <c r="K4757" s="1" t="s">
        <v>7700</v>
      </c>
      <c r="L4757" s="1">
        <v>11</v>
      </c>
      <c r="M4757" s="1" t="s">
        <v>8506</v>
      </c>
      <c r="N4757" s="1" t="s">
        <v>7701</v>
      </c>
      <c r="O4757" s="1">
        <v>6040</v>
      </c>
      <c r="P4757" s="1" t="s">
        <v>7907</v>
      </c>
      <c r="Q4757" s="1">
        <v>1147.74</v>
      </c>
      <c r="R4757" s="1" t="str">
        <f>IFERROR(VLOOKUP(K4757,Proveedores!$A$2:$B$500,2,0),"Agregar")</f>
        <v>CORREO OFICIAL DE LA REPÚBLICA ARGENTINA S.A..</v>
      </c>
      <c r="S4757" s="5">
        <f t="shared" si="74"/>
        <v>6932349.5999999996</v>
      </c>
    </row>
    <row r="4758" spans="1:19" x14ac:dyDescent="0.2">
      <c r="A4758" s="7">
        <v>44313.978807870371</v>
      </c>
      <c r="B4758" s="1" t="s">
        <v>15879</v>
      </c>
      <c r="C4758" s="1" t="s">
        <v>15880</v>
      </c>
      <c r="D4758" s="1" t="s">
        <v>1621</v>
      </c>
      <c r="E4758" s="1" t="s">
        <v>15881</v>
      </c>
      <c r="F4758" s="7">
        <v>44307</v>
      </c>
      <c r="G4758" s="1" t="s">
        <v>759</v>
      </c>
      <c r="H4758" s="5">
        <v>2795898.73</v>
      </c>
      <c r="I4758" s="1">
        <v>1.1111111111111101E+22</v>
      </c>
      <c r="J4758" s="1" t="s">
        <v>763</v>
      </c>
      <c r="K4758" s="1" t="s">
        <v>7700</v>
      </c>
      <c r="L4758" s="1">
        <v>11</v>
      </c>
      <c r="M4758" s="1" t="s">
        <v>8506</v>
      </c>
      <c r="N4758" s="1" t="s">
        <v>7701</v>
      </c>
      <c r="O4758" s="1">
        <v>2436</v>
      </c>
      <c r="P4758" s="1" t="s">
        <v>7907</v>
      </c>
      <c r="Q4758" s="1">
        <v>1147.74</v>
      </c>
      <c r="R4758" s="1" t="str">
        <f>IFERROR(VLOOKUP(K4758,Proveedores!$A$2:$B$500,2,0),"Agregar")</f>
        <v>CORREO OFICIAL DE LA REPÚBLICA ARGENTINA S.A..</v>
      </c>
      <c r="S4758" s="5">
        <f t="shared" si="74"/>
        <v>2795894.64</v>
      </c>
    </row>
    <row r="4759" spans="1:19" x14ac:dyDescent="0.2">
      <c r="A4759" s="7">
        <v>44315</v>
      </c>
      <c r="B4759" s="1" t="s">
        <v>15882</v>
      </c>
      <c r="C4759" s="1" t="s">
        <v>15883</v>
      </c>
      <c r="D4759" s="1" t="s">
        <v>1713</v>
      </c>
      <c r="E4759" s="1">
        <v>200000329</v>
      </c>
      <c r="F4759" s="7">
        <v>44314</v>
      </c>
      <c r="G4759" s="1" t="s">
        <v>1435</v>
      </c>
      <c r="H4759" s="5">
        <v>38400</v>
      </c>
      <c r="I4759" s="1">
        <v>329</v>
      </c>
      <c r="J4759" s="1" t="s">
        <v>1440</v>
      </c>
      <c r="K4759" s="1" t="s">
        <v>1441</v>
      </c>
      <c r="L4759" s="1">
        <v>9</v>
      </c>
      <c r="M4759" s="1" t="s">
        <v>3415</v>
      </c>
      <c r="N4759" s="1" t="s">
        <v>14831</v>
      </c>
      <c r="O4759" s="1" t="s">
        <v>3415</v>
      </c>
      <c r="P4759" s="1" t="s">
        <v>3415</v>
      </c>
      <c r="Q4759" s="1" t="s">
        <v>3415</v>
      </c>
      <c r="R4759" s="1" t="str">
        <f>IFERROR(VLOOKUP(K4759,Proveedores!$A$2:$B$500,2,0),"Agregar")</f>
        <v>LECTUS S.A.</v>
      </c>
      <c r="S4759" s="5" t="e">
        <f t="shared" si="74"/>
        <v>#VALUE!</v>
      </c>
    </row>
    <row r="4760" spans="1:19" x14ac:dyDescent="0.2">
      <c r="A4760" s="7">
        <v>44315</v>
      </c>
      <c r="B4760" s="1" t="s">
        <v>15884</v>
      </c>
      <c r="C4760" s="1" t="s">
        <v>15885</v>
      </c>
      <c r="D4760" s="1" t="s">
        <v>1621</v>
      </c>
      <c r="E4760" s="1">
        <v>200004656</v>
      </c>
      <c r="F4760" s="7">
        <v>44315</v>
      </c>
      <c r="G4760" s="1" t="s">
        <v>552</v>
      </c>
      <c r="H4760" s="5">
        <v>1656400</v>
      </c>
      <c r="I4760" s="1">
        <v>4656</v>
      </c>
      <c r="J4760" s="1" t="s">
        <v>553</v>
      </c>
      <c r="K4760" s="1" t="s">
        <v>1441</v>
      </c>
      <c r="L4760" s="1">
        <v>1</v>
      </c>
      <c r="M4760" s="1" t="s">
        <v>14899</v>
      </c>
      <c r="N4760" s="1" t="s">
        <v>14094</v>
      </c>
      <c r="O4760" s="1">
        <v>2020</v>
      </c>
      <c r="P4760" s="1" t="s">
        <v>1892</v>
      </c>
      <c r="Q4760" s="1">
        <v>820</v>
      </c>
      <c r="R4760" s="1" t="str">
        <f>IFERROR(VLOOKUP(K4760,Proveedores!$A$2:$B$500,2,0),"Agregar")</f>
        <v>LECTUS S.A.</v>
      </c>
      <c r="S4760" s="5">
        <f t="shared" si="74"/>
        <v>1656400</v>
      </c>
    </row>
    <row r="4761" spans="1:19" x14ac:dyDescent="0.2">
      <c r="A4761" s="7">
        <v>44315</v>
      </c>
      <c r="B4761" s="1" t="s">
        <v>15886</v>
      </c>
      <c r="C4761" s="1" t="s">
        <v>15887</v>
      </c>
      <c r="D4761" s="1" t="s">
        <v>1621</v>
      </c>
      <c r="E4761" s="1" t="s">
        <v>15888</v>
      </c>
      <c r="F4761" s="7">
        <v>44314</v>
      </c>
      <c r="G4761" s="1" t="s">
        <v>759</v>
      </c>
      <c r="H4761" s="5">
        <v>5763954.9800000004</v>
      </c>
      <c r="I4761" s="1">
        <v>1.1111111111111101E+22</v>
      </c>
      <c r="J4761" s="1" t="s">
        <v>763</v>
      </c>
      <c r="K4761" s="1" t="s">
        <v>7700</v>
      </c>
      <c r="L4761" s="1">
        <v>11</v>
      </c>
      <c r="M4761" s="1" t="s">
        <v>8506</v>
      </c>
      <c r="N4761" s="1" t="s">
        <v>7701</v>
      </c>
      <c r="O4761" s="1">
        <v>5022</v>
      </c>
      <c r="P4761" s="1" t="s">
        <v>7907</v>
      </c>
      <c r="Q4761" s="1">
        <v>1147.74</v>
      </c>
      <c r="R4761" s="1" t="str">
        <f>IFERROR(VLOOKUP(K4761,Proveedores!$A$2:$B$500,2,0),"Agregar")</f>
        <v>CORREO OFICIAL DE LA REPÚBLICA ARGENTINA S.A..</v>
      </c>
      <c r="S4761" s="5">
        <f t="shared" si="74"/>
        <v>5763950.2800000003</v>
      </c>
    </row>
    <row r="4762" spans="1:19" x14ac:dyDescent="0.2">
      <c r="A4762" s="7">
        <v>44316</v>
      </c>
      <c r="B4762" s="1" t="s">
        <v>15889</v>
      </c>
      <c r="C4762" s="1" t="s">
        <v>15890</v>
      </c>
      <c r="D4762" s="1" t="s">
        <v>1621</v>
      </c>
      <c r="E4762" s="1">
        <v>31200006579</v>
      </c>
      <c r="F4762" s="7">
        <v>44298</v>
      </c>
      <c r="G4762" s="1" t="s">
        <v>692</v>
      </c>
      <c r="H4762" s="5">
        <v>30390210.800000001</v>
      </c>
      <c r="I4762" s="1">
        <v>644</v>
      </c>
      <c r="J4762" s="1" t="s">
        <v>1259</v>
      </c>
      <c r="K4762" s="1" t="s">
        <v>4348</v>
      </c>
      <c r="L4762" s="1">
        <v>21</v>
      </c>
      <c r="M4762" s="1" t="s">
        <v>3936</v>
      </c>
      <c r="N4762" s="1" t="s">
        <v>4345</v>
      </c>
      <c r="O4762" s="1">
        <v>1280400</v>
      </c>
      <c r="P4762" s="1" t="s">
        <v>1917</v>
      </c>
      <c r="Q4762" s="1">
        <v>1.67</v>
      </c>
      <c r="R4762" s="1" t="str">
        <f>IFERROR(VLOOKUP(K4762,Proveedores!$A$2:$B$500,2,0),"Agregar")</f>
        <v>MICROSULES ARGENTINA SA de SCIIA</v>
      </c>
      <c r="S4762" s="5">
        <f t="shared" si="74"/>
        <v>2138268</v>
      </c>
    </row>
    <row r="4763" spans="1:19" x14ac:dyDescent="0.2">
      <c r="A4763" s="7">
        <v>44316</v>
      </c>
      <c r="B4763" s="1" t="s">
        <v>15891</v>
      </c>
      <c r="C4763" s="1" t="s">
        <v>15892</v>
      </c>
      <c r="D4763" s="1" t="s">
        <v>1621</v>
      </c>
      <c r="E4763" s="1" t="s">
        <v>15893</v>
      </c>
      <c r="F4763" s="7">
        <v>44302</v>
      </c>
      <c r="G4763" s="1" t="s">
        <v>1497</v>
      </c>
      <c r="H4763" s="5">
        <v>4637255.13</v>
      </c>
      <c r="I4763" s="1">
        <v>650</v>
      </c>
      <c r="J4763" s="1" t="s">
        <v>1504</v>
      </c>
      <c r="K4763" s="1" t="s">
        <v>6287</v>
      </c>
      <c r="L4763" s="1">
        <v>67</v>
      </c>
      <c r="M4763" s="1" t="s">
        <v>15894</v>
      </c>
      <c r="N4763" s="1" t="s">
        <v>15895</v>
      </c>
      <c r="O4763" s="1">
        <v>93663</v>
      </c>
      <c r="P4763" s="1" t="s">
        <v>1892</v>
      </c>
      <c r="Q4763" s="1">
        <v>49.51</v>
      </c>
      <c r="R4763" s="1" t="str">
        <f>IFERROR(VLOOKUP(K4763,Proveedores!$A$2:$B$500,2,0),"Agregar")</f>
        <v>LAB.ESPECIALIDADES MEDICINALES SOC.DEL ESTADO</v>
      </c>
      <c r="S4763" s="5">
        <f t="shared" si="74"/>
        <v>4637255.13</v>
      </c>
    </row>
    <row r="4764" spans="1:19" x14ac:dyDescent="0.2">
      <c r="A4764" s="7">
        <v>44316</v>
      </c>
      <c r="B4764" s="1" t="s">
        <v>15896</v>
      </c>
      <c r="C4764" s="1" t="s">
        <v>15897</v>
      </c>
      <c r="D4764" s="1" t="s">
        <v>1621</v>
      </c>
      <c r="E4764" s="1" t="s">
        <v>15898</v>
      </c>
      <c r="F4764" s="7">
        <v>44302</v>
      </c>
      <c r="G4764" s="1" t="s">
        <v>1497</v>
      </c>
      <c r="H4764" s="5">
        <v>9071867</v>
      </c>
      <c r="I4764" s="1">
        <v>650</v>
      </c>
      <c r="J4764" s="1" t="s">
        <v>1504</v>
      </c>
      <c r="K4764" s="1" t="s">
        <v>6287</v>
      </c>
      <c r="L4764" s="1">
        <v>49</v>
      </c>
      <c r="M4764" s="1" t="s">
        <v>6167</v>
      </c>
      <c r="N4764" s="1" t="s">
        <v>7828</v>
      </c>
      <c r="O4764" s="1">
        <v>135401</v>
      </c>
      <c r="P4764" s="1" t="s">
        <v>1892</v>
      </c>
      <c r="Q4764" s="1">
        <v>67</v>
      </c>
      <c r="R4764" s="1" t="str">
        <f>IFERROR(VLOOKUP(K4764,Proveedores!$A$2:$B$500,2,0),"Agregar")</f>
        <v>LAB.ESPECIALIDADES MEDICINALES SOC.DEL ESTADO</v>
      </c>
      <c r="S4764" s="5">
        <f t="shared" si="74"/>
        <v>9071867</v>
      </c>
    </row>
    <row r="4765" spans="1:19" x14ac:dyDescent="0.2">
      <c r="A4765" s="7">
        <v>44316</v>
      </c>
      <c r="B4765" s="1" t="s">
        <v>15899</v>
      </c>
      <c r="C4765" s="1" t="s">
        <v>15900</v>
      </c>
      <c r="D4765" s="1" t="s">
        <v>1621</v>
      </c>
      <c r="E4765" s="1" t="s">
        <v>15901</v>
      </c>
      <c r="F4765" s="7">
        <v>44316</v>
      </c>
      <c r="G4765" s="1" t="s">
        <v>1176</v>
      </c>
      <c r="H4765" s="5">
        <v>741000</v>
      </c>
      <c r="I4765" s="1" t="s">
        <v>15902</v>
      </c>
      <c r="J4765" s="1" t="s">
        <v>1461</v>
      </c>
      <c r="K4765" s="1" t="s">
        <v>327</v>
      </c>
      <c r="L4765" s="1" t="s">
        <v>15903</v>
      </c>
      <c r="M4765" s="1">
        <v>22307</v>
      </c>
      <c r="N4765" s="1" t="s">
        <v>15903</v>
      </c>
      <c r="O4765" s="1">
        <v>416</v>
      </c>
      <c r="P4765" s="1" t="s">
        <v>1665</v>
      </c>
      <c r="Q4765" s="1">
        <v>1500</v>
      </c>
      <c r="R4765" s="1" t="str">
        <f>IFERROR(VLOOKUP(K4765,Proveedores!$A$2:$B$500,2,0),"Agregar")</f>
        <v>LABORATORIO LKM S.A.</v>
      </c>
      <c r="S4765" s="5">
        <f t="shared" si="74"/>
        <v>624000</v>
      </c>
    </row>
    <row r="4766" spans="1:19" x14ac:dyDescent="0.2">
      <c r="A4766" s="7">
        <v>44316</v>
      </c>
      <c r="B4766" s="1" t="s">
        <v>15899</v>
      </c>
      <c r="C4766" s="1" t="s">
        <v>15900</v>
      </c>
      <c r="D4766" s="1" t="s">
        <v>1621</v>
      </c>
      <c r="E4766" s="1" t="s">
        <v>15901</v>
      </c>
      <c r="F4766" s="7">
        <v>44316</v>
      </c>
      <c r="G4766" s="1" t="s">
        <v>1176</v>
      </c>
      <c r="H4766" s="5">
        <v>741000</v>
      </c>
      <c r="I4766" s="1" t="s">
        <v>15902</v>
      </c>
      <c r="J4766" s="1" t="s">
        <v>1461</v>
      </c>
      <c r="K4766" s="1" t="s">
        <v>327</v>
      </c>
      <c r="L4766" s="1" t="s">
        <v>15904</v>
      </c>
      <c r="M4766" s="1">
        <v>20810</v>
      </c>
      <c r="N4766" s="1" t="s">
        <v>15904</v>
      </c>
      <c r="O4766" s="1">
        <v>52</v>
      </c>
      <c r="P4766" s="1" t="s">
        <v>1665</v>
      </c>
      <c r="Q4766" s="1">
        <v>2250</v>
      </c>
      <c r="R4766" s="1" t="str">
        <f>IFERROR(VLOOKUP(K4766,Proveedores!$A$2:$B$500,2,0),"Agregar")</f>
        <v>LABORATORIO LKM S.A.</v>
      </c>
      <c r="S4766" s="5">
        <f t="shared" si="74"/>
        <v>117000</v>
      </c>
    </row>
    <row r="4767" spans="1:19" x14ac:dyDescent="0.2">
      <c r="A4767" s="7">
        <v>44316</v>
      </c>
      <c r="B4767" s="1" t="s">
        <v>15905</v>
      </c>
      <c r="C4767" s="1" t="s">
        <v>15906</v>
      </c>
      <c r="D4767" s="1" t="s">
        <v>1621</v>
      </c>
      <c r="E4767" s="1" t="s">
        <v>15907</v>
      </c>
      <c r="F4767" s="7">
        <v>44314</v>
      </c>
      <c r="G4767" s="1" t="s">
        <v>1176</v>
      </c>
      <c r="H4767" s="5">
        <v>2124000</v>
      </c>
      <c r="I4767" s="1">
        <v>451</v>
      </c>
      <c r="J4767" s="1" t="s">
        <v>15908</v>
      </c>
      <c r="K4767" s="1" t="s">
        <v>15909</v>
      </c>
      <c r="L4767" s="1">
        <v>44</v>
      </c>
      <c r="M4767" s="1" t="s">
        <v>15910</v>
      </c>
      <c r="N4767" s="1" t="s">
        <v>15911</v>
      </c>
      <c r="O4767" s="1">
        <v>12000</v>
      </c>
      <c r="P4767" s="1" t="s">
        <v>1665</v>
      </c>
      <c r="Q4767" s="1">
        <v>177</v>
      </c>
      <c r="R4767" s="1" t="str">
        <f>IFERROR(VLOOKUP(K4767,Proveedores!$A$2:$B$500,2,0),"Agregar")</f>
        <v>GOBBI NOVAG SA</v>
      </c>
      <c r="S4767" s="5">
        <f t="shared" si="74"/>
        <v>2124000</v>
      </c>
    </row>
    <row r="4768" spans="1:19" x14ac:dyDescent="0.2">
      <c r="A4768" s="7">
        <v>44316</v>
      </c>
      <c r="B4768" s="1" t="s">
        <v>15912</v>
      </c>
      <c r="C4768" s="1" t="s">
        <v>15913</v>
      </c>
      <c r="D4768" s="1" t="s">
        <v>1621</v>
      </c>
      <c r="E4768" s="1" t="s">
        <v>15914</v>
      </c>
      <c r="F4768" s="7">
        <v>44316</v>
      </c>
      <c r="G4768" s="1" t="s">
        <v>1176</v>
      </c>
      <c r="H4768" s="5">
        <v>1209000</v>
      </c>
      <c r="I4768" s="1" t="s">
        <v>15915</v>
      </c>
      <c r="J4768" s="1" t="s">
        <v>1461</v>
      </c>
      <c r="K4768" s="1" t="s">
        <v>327</v>
      </c>
      <c r="L4768" s="1" t="s">
        <v>15916</v>
      </c>
      <c r="M4768" s="1">
        <v>22500</v>
      </c>
      <c r="N4768" s="1" t="s">
        <v>15916</v>
      </c>
      <c r="O4768" s="1">
        <v>190</v>
      </c>
      <c r="P4768" s="1" t="s">
        <v>1665</v>
      </c>
      <c r="Q4768" s="1">
        <v>1100</v>
      </c>
      <c r="R4768" s="1" t="str">
        <f>IFERROR(VLOOKUP(K4768,Proveedores!$A$2:$B$500,2,0),"Agregar")</f>
        <v>LABORATORIO LKM S.A.</v>
      </c>
      <c r="S4768" s="5">
        <f t="shared" si="74"/>
        <v>209000</v>
      </c>
    </row>
    <row r="4769" spans="1:19" x14ac:dyDescent="0.2">
      <c r="A4769" s="7">
        <v>44316</v>
      </c>
      <c r="B4769" s="1" t="s">
        <v>15912</v>
      </c>
      <c r="C4769" s="1" t="s">
        <v>15913</v>
      </c>
      <c r="D4769" s="1" t="s">
        <v>1621</v>
      </c>
      <c r="E4769" s="1" t="s">
        <v>15914</v>
      </c>
      <c r="F4769" s="7">
        <v>44316</v>
      </c>
      <c r="G4769" s="1" t="s">
        <v>1176</v>
      </c>
      <c r="H4769" s="5">
        <v>1209000</v>
      </c>
      <c r="I4769" s="1" t="s">
        <v>15915</v>
      </c>
      <c r="J4769" s="1" t="s">
        <v>1461</v>
      </c>
      <c r="K4769" s="1" t="s">
        <v>327</v>
      </c>
      <c r="L4769" s="1" t="s">
        <v>15917</v>
      </c>
      <c r="M4769" s="1">
        <v>22004</v>
      </c>
      <c r="N4769" s="1" t="s">
        <v>15917</v>
      </c>
      <c r="O4769" s="1">
        <v>2000</v>
      </c>
      <c r="P4769" s="1" t="s">
        <v>1665</v>
      </c>
      <c r="Q4769" s="1">
        <v>500</v>
      </c>
      <c r="R4769" s="1" t="str">
        <f>IFERROR(VLOOKUP(K4769,Proveedores!$A$2:$B$500,2,0),"Agregar")</f>
        <v>LABORATORIO LKM S.A.</v>
      </c>
      <c r="S4769" s="5">
        <f t="shared" si="74"/>
        <v>1000000</v>
      </c>
    </row>
    <row r="4770" spans="1:19" x14ac:dyDescent="0.2">
      <c r="A4770" s="7">
        <v>44316</v>
      </c>
      <c r="B4770" s="1" t="s">
        <v>15918</v>
      </c>
      <c r="C4770" s="1" t="s">
        <v>15919</v>
      </c>
      <c r="D4770" s="1" t="s">
        <v>1621</v>
      </c>
      <c r="E4770" s="1" t="s">
        <v>15920</v>
      </c>
      <c r="F4770" s="7">
        <v>44305</v>
      </c>
      <c r="G4770" s="1" t="s">
        <v>1497</v>
      </c>
      <c r="H4770" s="5">
        <v>7127274</v>
      </c>
      <c r="I4770" s="1" t="s">
        <v>1816</v>
      </c>
      <c r="J4770" s="1" t="s">
        <v>15921</v>
      </c>
      <c r="K4770" s="1" t="s">
        <v>1847</v>
      </c>
      <c r="L4770" s="1">
        <v>47</v>
      </c>
      <c r="M4770" s="1" t="s">
        <v>2527</v>
      </c>
      <c r="N4770" s="1" t="s">
        <v>3086</v>
      </c>
      <c r="O4770" s="1">
        <v>92562</v>
      </c>
      <c r="P4770" s="1" t="s">
        <v>2515</v>
      </c>
      <c r="Q4770" s="1">
        <v>77</v>
      </c>
      <c r="R4770" s="1" t="str">
        <f>IFERROR(VLOOKUP(K4770,Proveedores!$A$2:$B$500,2,0),"Agregar")</f>
        <v xml:space="preserve">LAFEDAR S.A. </v>
      </c>
      <c r="S4770" s="5">
        <f t="shared" si="74"/>
        <v>7127274</v>
      </c>
    </row>
    <row r="4771" spans="1:19" x14ac:dyDescent="0.2">
      <c r="A4771" s="7">
        <v>44316</v>
      </c>
      <c r="B4771" s="1" t="s">
        <v>15922</v>
      </c>
      <c r="C4771" s="1" t="s">
        <v>15923</v>
      </c>
      <c r="D4771" s="1" t="s">
        <v>1621</v>
      </c>
      <c r="E4771" s="1" t="s">
        <v>15924</v>
      </c>
      <c r="F4771" s="7">
        <v>44315</v>
      </c>
      <c r="G4771" s="1" t="s">
        <v>759</v>
      </c>
      <c r="H4771" s="5">
        <v>13820.55</v>
      </c>
      <c r="I4771" s="1">
        <v>1111</v>
      </c>
      <c r="J4771" s="1" t="s">
        <v>760</v>
      </c>
      <c r="K4771" s="1" t="s">
        <v>7912</v>
      </c>
      <c r="L4771" s="1">
        <v>17</v>
      </c>
      <c r="M4771" s="1" t="s">
        <v>7322</v>
      </c>
      <c r="N4771" s="1" t="s">
        <v>10358</v>
      </c>
      <c r="O4771" s="1">
        <v>29</v>
      </c>
      <c r="P4771" s="1" t="s">
        <v>7907</v>
      </c>
      <c r="Q4771" s="1">
        <v>476.57</v>
      </c>
      <c r="R4771" s="1" t="str">
        <f>IFERROR(VLOOKUP(K4771,Proveedores!$A$2:$B$500,2,0),"Agregar")</f>
        <v>CORREO OFICIAL DE LA REPÚBLICA ARGENTINA S.A..</v>
      </c>
      <c r="S4771" s="5">
        <f t="shared" si="74"/>
        <v>13820.53</v>
      </c>
    </row>
    <row r="4772" spans="1:19" x14ac:dyDescent="0.2">
      <c r="A4772" s="7">
        <v>44316</v>
      </c>
      <c r="B4772" s="1" t="s">
        <v>15925</v>
      </c>
      <c r="C4772" s="1" t="s">
        <v>15926</v>
      </c>
      <c r="D4772" s="1" t="s">
        <v>1621</v>
      </c>
      <c r="E4772" s="1" t="s">
        <v>15927</v>
      </c>
      <c r="F4772" s="7">
        <v>44316</v>
      </c>
      <c r="G4772" s="1" t="s">
        <v>759</v>
      </c>
      <c r="H4772" s="5">
        <v>4084850.64</v>
      </c>
      <c r="I4772" s="1">
        <v>1111</v>
      </c>
      <c r="J4772" s="1" t="s">
        <v>763</v>
      </c>
      <c r="K4772" s="1" t="s">
        <v>7912</v>
      </c>
      <c r="L4772" s="1">
        <v>9</v>
      </c>
      <c r="M4772" s="1" t="s">
        <v>2315</v>
      </c>
      <c r="N4772" s="1" t="s">
        <v>7906</v>
      </c>
      <c r="O4772" s="1">
        <v>3243</v>
      </c>
      <c r="P4772" s="1" t="s">
        <v>7907</v>
      </c>
      <c r="Q4772" s="1">
        <v>507.88</v>
      </c>
      <c r="R4772" s="1" t="str">
        <f>IFERROR(VLOOKUP(K4772,Proveedores!$A$2:$B$500,2,0),"Agregar")</f>
        <v>CORREO OFICIAL DE LA REPÚBLICA ARGENTINA S.A..</v>
      </c>
      <c r="S4772" s="5">
        <f t="shared" si="74"/>
        <v>1647054.84</v>
      </c>
    </row>
    <row r="4773" spans="1:19" x14ac:dyDescent="0.2">
      <c r="A4773" s="7">
        <v>44316</v>
      </c>
      <c r="B4773" s="1" t="s">
        <v>15925</v>
      </c>
      <c r="C4773" s="1" t="s">
        <v>15926</v>
      </c>
      <c r="D4773" s="1" t="s">
        <v>1621</v>
      </c>
      <c r="E4773" s="1" t="s">
        <v>15927</v>
      </c>
      <c r="F4773" s="7">
        <v>44316</v>
      </c>
      <c r="G4773" s="1" t="s">
        <v>759</v>
      </c>
      <c r="H4773" s="5">
        <v>4084850.64</v>
      </c>
      <c r="I4773" s="1">
        <v>1111</v>
      </c>
      <c r="J4773" s="1" t="s">
        <v>763</v>
      </c>
      <c r="K4773" s="1" t="s">
        <v>7912</v>
      </c>
      <c r="L4773" s="1">
        <v>10</v>
      </c>
      <c r="M4773" s="1" t="s">
        <v>2315</v>
      </c>
      <c r="N4773" s="1" t="s">
        <v>7906</v>
      </c>
      <c r="O4773" s="1">
        <v>3243</v>
      </c>
      <c r="P4773" s="1" t="s">
        <v>7907</v>
      </c>
      <c r="Q4773" s="1">
        <v>751.71</v>
      </c>
      <c r="R4773" s="1" t="str">
        <f>IFERROR(VLOOKUP(K4773,Proveedores!$A$2:$B$500,2,0),"Agregar")</f>
        <v>CORREO OFICIAL DE LA REPÚBLICA ARGENTINA S.A..</v>
      </c>
      <c r="S4773" s="5">
        <f t="shared" si="74"/>
        <v>2437795.5300000003</v>
      </c>
    </row>
    <row r="4774" spans="1:19" x14ac:dyDescent="0.2">
      <c r="A4774" s="7">
        <v>44316</v>
      </c>
      <c r="B4774" s="1" t="s">
        <v>15928</v>
      </c>
      <c r="C4774" s="1" t="s">
        <v>15929</v>
      </c>
      <c r="D4774" s="1" t="s">
        <v>1621</v>
      </c>
      <c r="E4774" s="1" t="s">
        <v>15930</v>
      </c>
      <c r="F4774" s="7">
        <v>44316</v>
      </c>
      <c r="G4774" s="1" t="s">
        <v>759</v>
      </c>
      <c r="H4774" s="5">
        <v>3067334.78</v>
      </c>
      <c r="I4774" s="1">
        <v>1111</v>
      </c>
      <c r="J4774" s="1" t="s">
        <v>763</v>
      </c>
      <c r="K4774" s="1" t="s">
        <v>7912</v>
      </c>
      <c r="L4774" s="1">
        <v>9</v>
      </c>
      <c r="M4774" s="1" t="s">
        <v>2315</v>
      </c>
      <c r="N4774" s="1" t="s">
        <v>7906</v>
      </c>
      <c r="O4774" s="1">
        <v>2767</v>
      </c>
      <c r="P4774" s="1" t="s">
        <v>7907</v>
      </c>
      <c r="Q4774" s="1">
        <v>507.88</v>
      </c>
      <c r="R4774" s="1" t="str">
        <f>IFERROR(VLOOKUP(K4774,Proveedores!$A$2:$B$500,2,0),"Agregar")</f>
        <v>CORREO OFICIAL DE LA REPÚBLICA ARGENTINA S.A..</v>
      </c>
      <c r="S4774" s="5">
        <f t="shared" si="74"/>
        <v>1405303.96</v>
      </c>
    </row>
    <row r="4775" spans="1:19" x14ac:dyDescent="0.2">
      <c r="A4775" s="7">
        <v>44316</v>
      </c>
      <c r="B4775" s="1" t="s">
        <v>15928</v>
      </c>
      <c r="C4775" s="1" t="s">
        <v>15929</v>
      </c>
      <c r="D4775" s="1" t="s">
        <v>1621</v>
      </c>
      <c r="E4775" s="1" t="s">
        <v>15930</v>
      </c>
      <c r="F4775" s="7">
        <v>44316</v>
      </c>
      <c r="G4775" s="1" t="s">
        <v>759</v>
      </c>
      <c r="H4775" s="5">
        <v>3067334.78</v>
      </c>
      <c r="I4775" s="1">
        <v>1111</v>
      </c>
      <c r="J4775" s="1" t="s">
        <v>763</v>
      </c>
      <c r="K4775" s="1" t="s">
        <v>7912</v>
      </c>
      <c r="L4775" s="1">
        <v>10</v>
      </c>
      <c r="M4775" s="1" t="s">
        <v>2315</v>
      </c>
      <c r="N4775" s="1" t="s">
        <v>7906</v>
      </c>
      <c r="O4775" s="1">
        <v>2211</v>
      </c>
      <c r="P4775" s="1" t="s">
        <v>7907</v>
      </c>
      <c r="Q4775" s="1">
        <v>751.71</v>
      </c>
      <c r="R4775" s="1" t="str">
        <f>IFERROR(VLOOKUP(K4775,Proveedores!$A$2:$B$500,2,0),"Agregar")</f>
        <v>CORREO OFICIAL DE LA REPÚBLICA ARGENTINA S.A..</v>
      </c>
      <c r="S4775" s="5">
        <f t="shared" si="74"/>
        <v>1662030.81</v>
      </c>
    </row>
    <row r="4776" spans="1:19" x14ac:dyDescent="0.2">
      <c r="A4776" s="7">
        <v>44319</v>
      </c>
      <c r="B4776" s="1" t="s">
        <v>15931</v>
      </c>
      <c r="C4776" s="1" t="s">
        <v>15932</v>
      </c>
      <c r="D4776" s="1" t="s">
        <v>1621</v>
      </c>
      <c r="E4776" s="1" t="s">
        <v>15933</v>
      </c>
      <c r="F4776" s="7">
        <v>44319</v>
      </c>
      <c r="G4776" s="1" t="s">
        <v>1301</v>
      </c>
      <c r="H4776" s="5">
        <v>904033</v>
      </c>
      <c r="I4776" s="1">
        <v>1</v>
      </c>
      <c r="J4776" s="1" t="s">
        <v>1302</v>
      </c>
      <c r="K4776" s="1" t="s">
        <v>146</v>
      </c>
      <c r="L4776" s="1">
        <v>1</v>
      </c>
      <c r="M4776" s="1" t="s">
        <v>8552</v>
      </c>
      <c r="N4776" s="1" t="s">
        <v>2316</v>
      </c>
      <c r="O4776" s="1">
        <v>1</v>
      </c>
      <c r="P4776" s="1" t="s">
        <v>2316</v>
      </c>
      <c r="Q4776" s="1">
        <v>904033</v>
      </c>
      <c r="R4776" s="1" t="str">
        <f>IFERROR(VLOOKUP(K4776,Proveedores!$A$2:$B$500,2,0),"Agregar")</f>
        <v>SUIZO ARGENTINA S.A.</v>
      </c>
      <c r="S4776" s="5">
        <f t="shared" si="74"/>
        <v>904033</v>
      </c>
    </row>
    <row r="4777" spans="1:19" x14ac:dyDescent="0.2">
      <c r="A4777" s="7">
        <v>44319</v>
      </c>
      <c r="B4777" s="1" t="s">
        <v>15934</v>
      </c>
      <c r="C4777" s="1" t="s">
        <v>15935</v>
      </c>
      <c r="D4777" s="1" t="s">
        <v>1621</v>
      </c>
      <c r="E4777" s="1" t="s">
        <v>15936</v>
      </c>
      <c r="F4777" s="7">
        <v>44319</v>
      </c>
      <c r="G4777" s="1">
        <v>1</v>
      </c>
      <c r="H4777" s="5">
        <v>9690692.6199999992</v>
      </c>
      <c r="I4777" s="1">
        <v>1</v>
      </c>
      <c r="J4777" s="1">
        <v>1</v>
      </c>
      <c r="K4777" s="1" t="s">
        <v>146</v>
      </c>
      <c r="L4777" s="1">
        <v>2</v>
      </c>
      <c r="M4777" s="1" t="s">
        <v>13133</v>
      </c>
      <c r="N4777" s="1" t="s">
        <v>2316</v>
      </c>
      <c r="O4777" s="1">
        <v>1</v>
      </c>
      <c r="P4777" s="1" t="s">
        <v>2316</v>
      </c>
      <c r="Q4777" s="1">
        <v>9488666.8900000006</v>
      </c>
      <c r="R4777" s="1" t="str">
        <f>IFERROR(VLOOKUP(K4777,Proveedores!$A$2:$B$500,2,0),"Agregar")</f>
        <v>SUIZO ARGENTINA S.A.</v>
      </c>
      <c r="S4777" s="5">
        <f t="shared" si="74"/>
        <v>9488666.8900000006</v>
      </c>
    </row>
    <row r="4778" spans="1:19" x14ac:dyDescent="0.2">
      <c r="A4778" s="7">
        <v>44319</v>
      </c>
      <c r="B4778" s="1" t="s">
        <v>15934</v>
      </c>
      <c r="C4778" s="1" t="s">
        <v>15935</v>
      </c>
      <c r="D4778" s="1" t="s">
        <v>1621</v>
      </c>
      <c r="E4778" s="1" t="s">
        <v>15936</v>
      </c>
      <c r="F4778" s="7">
        <v>44319</v>
      </c>
      <c r="G4778" s="1">
        <v>1</v>
      </c>
      <c r="H4778" s="5">
        <v>9690692.6199999992</v>
      </c>
      <c r="I4778" s="1">
        <v>1</v>
      </c>
      <c r="J4778" s="1">
        <v>1</v>
      </c>
      <c r="K4778" s="1" t="s">
        <v>146</v>
      </c>
      <c r="L4778" s="1">
        <v>3</v>
      </c>
      <c r="M4778" s="1" t="s">
        <v>8552</v>
      </c>
      <c r="N4778" s="1" t="s">
        <v>2316</v>
      </c>
      <c r="O4778" s="1">
        <v>1</v>
      </c>
      <c r="P4778" s="1" t="s">
        <v>2316</v>
      </c>
      <c r="Q4778" s="1">
        <v>202025.74</v>
      </c>
      <c r="R4778" s="1" t="str">
        <f>IFERROR(VLOOKUP(K4778,Proveedores!$A$2:$B$500,2,0),"Agregar")</f>
        <v>SUIZO ARGENTINA S.A.</v>
      </c>
      <c r="S4778" s="5">
        <f t="shared" si="74"/>
        <v>202025.74</v>
      </c>
    </row>
    <row r="4779" spans="1:19" x14ac:dyDescent="0.2">
      <c r="A4779" s="7">
        <v>44319</v>
      </c>
      <c r="B4779" s="1" t="s">
        <v>15937</v>
      </c>
      <c r="C4779" s="1" t="s">
        <v>15938</v>
      </c>
      <c r="D4779" s="1" t="s">
        <v>1621</v>
      </c>
      <c r="E4779" s="1" t="s">
        <v>15939</v>
      </c>
      <c r="F4779" s="7">
        <v>44319</v>
      </c>
      <c r="G4779" s="1" t="s">
        <v>971</v>
      </c>
      <c r="H4779" s="5">
        <v>52000</v>
      </c>
      <c r="I4779" s="1" t="s">
        <v>15940</v>
      </c>
      <c r="J4779" s="1" t="s">
        <v>15941</v>
      </c>
      <c r="K4779" s="1" t="s">
        <v>973</v>
      </c>
      <c r="L4779" s="1">
        <v>1</v>
      </c>
      <c r="M4779" s="1">
        <v>1</v>
      </c>
      <c r="N4779" s="1" t="s">
        <v>4064</v>
      </c>
      <c r="O4779" s="1">
        <v>1</v>
      </c>
      <c r="P4779" s="1">
        <v>1</v>
      </c>
      <c r="Q4779" s="1">
        <v>52000</v>
      </c>
      <c r="R4779" s="1" t="str">
        <f>IFERROR(VLOOKUP(K4779,Proveedores!$A$2:$B$500,2,0),"Agregar")</f>
        <v>Angeleri y Asociados S.A.</v>
      </c>
      <c r="S4779" s="5">
        <f t="shared" si="74"/>
        <v>52000</v>
      </c>
    </row>
    <row r="4780" spans="1:19" x14ac:dyDescent="0.2">
      <c r="A4780" s="7">
        <v>44319</v>
      </c>
      <c r="B4780" s="1" t="s">
        <v>15942</v>
      </c>
      <c r="C4780" s="1" t="s">
        <v>15943</v>
      </c>
      <c r="D4780" s="1" t="s">
        <v>1621</v>
      </c>
      <c r="E4780" s="1" t="s">
        <v>15944</v>
      </c>
      <c r="F4780" s="7">
        <v>44315</v>
      </c>
      <c r="G4780" s="1" t="s">
        <v>1563</v>
      </c>
      <c r="H4780" s="5">
        <v>13578340</v>
      </c>
      <c r="I4780" s="1" t="s">
        <v>15945</v>
      </c>
      <c r="J4780" s="1" t="s">
        <v>1566</v>
      </c>
      <c r="K4780" s="1" t="s">
        <v>2737</v>
      </c>
      <c r="L4780" s="1">
        <v>1</v>
      </c>
      <c r="M4780" s="1" t="s">
        <v>15946</v>
      </c>
      <c r="N4780" s="1" t="s">
        <v>15813</v>
      </c>
      <c r="O4780" s="1">
        <v>28300</v>
      </c>
      <c r="P4780" s="1" t="s">
        <v>1626</v>
      </c>
      <c r="Q4780" s="1">
        <v>479.8</v>
      </c>
      <c r="R4780" s="1" t="str">
        <f>IFERROR(VLOOKUP(K4780,Proveedores!$A$2:$B$500,2,0),"Agregar")</f>
        <v>LABORATORIOS FABRA S.A.</v>
      </c>
      <c r="S4780" s="5">
        <f t="shared" si="74"/>
        <v>13578340</v>
      </c>
    </row>
    <row r="4781" spans="1:19" x14ac:dyDescent="0.2">
      <c r="A4781" s="7">
        <v>44319</v>
      </c>
      <c r="B4781" s="1" t="s">
        <v>15947</v>
      </c>
      <c r="C4781" s="1" t="s">
        <v>15948</v>
      </c>
      <c r="D4781" s="1" t="s">
        <v>1621</v>
      </c>
      <c r="E4781" s="1" t="s">
        <v>15949</v>
      </c>
      <c r="F4781" s="7">
        <v>44315</v>
      </c>
      <c r="G4781" s="1" t="s">
        <v>1563</v>
      </c>
      <c r="H4781" s="5">
        <v>24889625</v>
      </c>
      <c r="I4781" s="1" t="s">
        <v>15950</v>
      </c>
      <c r="J4781" s="1" t="s">
        <v>1566</v>
      </c>
      <c r="K4781" s="1" t="s">
        <v>2737</v>
      </c>
      <c r="L4781" s="1">
        <v>1</v>
      </c>
      <c r="M4781" s="1" t="s">
        <v>15812</v>
      </c>
      <c r="N4781" s="1" t="s">
        <v>15813</v>
      </c>
      <c r="O4781" s="1">
        <v>51875</v>
      </c>
      <c r="P4781" s="1" t="s">
        <v>1626</v>
      </c>
      <c r="Q4781" s="1">
        <v>479.8</v>
      </c>
      <c r="R4781" s="1" t="str">
        <f>IFERROR(VLOOKUP(K4781,Proveedores!$A$2:$B$500,2,0),"Agregar")</f>
        <v>LABORATORIOS FABRA S.A.</v>
      </c>
      <c r="S4781" s="5">
        <f t="shared" si="74"/>
        <v>24889625</v>
      </c>
    </row>
    <row r="4782" spans="1:19" x14ac:dyDescent="0.2">
      <c r="A4782" s="7">
        <v>44320</v>
      </c>
      <c r="B4782" s="1" t="s">
        <v>15951</v>
      </c>
      <c r="C4782" s="1" t="s">
        <v>15952</v>
      </c>
      <c r="D4782" s="1" t="s">
        <v>1621</v>
      </c>
      <c r="E4782" s="1">
        <v>200004663</v>
      </c>
      <c r="F4782" s="7">
        <v>44319</v>
      </c>
      <c r="G4782" s="1" t="s">
        <v>552</v>
      </c>
      <c r="H4782" s="5">
        <v>98400</v>
      </c>
      <c r="I4782" s="1">
        <v>4663</v>
      </c>
      <c r="J4782" s="1" t="s">
        <v>553</v>
      </c>
      <c r="K4782" s="1" t="s">
        <v>1441</v>
      </c>
      <c r="L4782" s="1">
        <v>1</v>
      </c>
      <c r="M4782" s="1" t="s">
        <v>14899</v>
      </c>
      <c r="N4782" s="1" t="s">
        <v>14094</v>
      </c>
      <c r="O4782" s="1">
        <v>120</v>
      </c>
      <c r="P4782" s="1" t="s">
        <v>1892</v>
      </c>
      <c r="Q4782" s="1">
        <v>820</v>
      </c>
      <c r="R4782" s="1" t="str">
        <f>IFERROR(VLOOKUP(K4782,Proveedores!$A$2:$B$500,2,0),"Agregar")</f>
        <v>LECTUS S.A.</v>
      </c>
      <c r="S4782" s="5">
        <f t="shared" si="74"/>
        <v>98400</v>
      </c>
    </row>
    <row r="4783" spans="1:19" x14ac:dyDescent="0.2">
      <c r="A4783" s="7">
        <v>44320</v>
      </c>
      <c r="B4783" s="1" t="s">
        <v>15953</v>
      </c>
      <c r="C4783" s="1" t="s">
        <v>15954</v>
      </c>
      <c r="D4783" s="1" t="s">
        <v>1621</v>
      </c>
      <c r="E4783" s="1">
        <v>200004664</v>
      </c>
      <c r="F4783" s="7">
        <v>44319</v>
      </c>
      <c r="G4783" s="1" t="s">
        <v>552</v>
      </c>
      <c r="H4783" s="5">
        <v>1476000</v>
      </c>
      <c r="I4783" s="1">
        <v>4664</v>
      </c>
      <c r="J4783" s="1" t="s">
        <v>553</v>
      </c>
      <c r="K4783" s="1" t="s">
        <v>1441</v>
      </c>
      <c r="L4783" s="1">
        <v>1</v>
      </c>
      <c r="M4783" s="1" t="s">
        <v>14899</v>
      </c>
      <c r="N4783" s="1" t="s">
        <v>14094</v>
      </c>
      <c r="O4783" s="1">
        <v>1800</v>
      </c>
      <c r="P4783" s="1" t="s">
        <v>1892</v>
      </c>
      <c r="Q4783" s="1">
        <v>820</v>
      </c>
      <c r="R4783" s="1" t="str">
        <f>IFERROR(VLOOKUP(K4783,Proveedores!$A$2:$B$500,2,0),"Agregar")</f>
        <v>LECTUS S.A.</v>
      </c>
      <c r="S4783" s="5">
        <f t="shared" si="74"/>
        <v>1476000</v>
      </c>
    </row>
    <row r="4784" spans="1:19" x14ac:dyDescent="0.2">
      <c r="A4784" s="7">
        <v>44320</v>
      </c>
      <c r="B4784" s="1" t="s">
        <v>15955</v>
      </c>
      <c r="C4784" s="1" t="s">
        <v>15956</v>
      </c>
      <c r="D4784" s="1" t="s">
        <v>1621</v>
      </c>
      <c r="E4784" s="1" t="s">
        <v>15957</v>
      </c>
      <c r="F4784" s="7">
        <v>44320</v>
      </c>
      <c r="G4784" s="1">
        <v>1</v>
      </c>
      <c r="H4784" s="5">
        <v>3543376.97</v>
      </c>
      <c r="I4784" s="1">
        <v>1</v>
      </c>
      <c r="J4784" s="1">
        <v>1</v>
      </c>
      <c r="K4784" s="1" t="s">
        <v>146</v>
      </c>
      <c r="L4784" s="1">
        <v>3</v>
      </c>
      <c r="M4784" s="1" t="s">
        <v>8552</v>
      </c>
      <c r="N4784" s="1" t="s">
        <v>2316</v>
      </c>
      <c r="O4784" s="1">
        <v>1</v>
      </c>
      <c r="P4784" s="1" t="s">
        <v>2316</v>
      </c>
      <c r="Q4784" s="1">
        <v>3543376.97</v>
      </c>
      <c r="R4784" s="1" t="str">
        <f>IFERROR(VLOOKUP(K4784,Proveedores!$A$2:$B$500,2,0),"Agregar")</f>
        <v>SUIZO ARGENTINA S.A.</v>
      </c>
      <c r="S4784" s="5">
        <f t="shared" si="74"/>
        <v>3543376.97</v>
      </c>
    </row>
    <row r="4785" spans="1:19" x14ac:dyDescent="0.2">
      <c r="A4785" s="7">
        <v>44321</v>
      </c>
      <c r="B4785" s="1" t="s">
        <v>15958</v>
      </c>
      <c r="C4785" s="1" t="s">
        <v>15959</v>
      </c>
      <c r="D4785" s="1" t="s">
        <v>1621</v>
      </c>
      <c r="E4785" s="1" t="s">
        <v>15960</v>
      </c>
      <c r="F4785" s="7">
        <v>44321</v>
      </c>
      <c r="G4785" s="1">
        <v>1</v>
      </c>
      <c r="H4785" s="5">
        <v>224207.35</v>
      </c>
      <c r="I4785" s="1">
        <v>1</v>
      </c>
      <c r="J4785" s="1">
        <v>1</v>
      </c>
      <c r="K4785" s="1" t="s">
        <v>146</v>
      </c>
      <c r="L4785" s="1">
        <v>5</v>
      </c>
      <c r="M4785" s="1" t="s">
        <v>4916</v>
      </c>
      <c r="N4785" s="1" t="s">
        <v>2316</v>
      </c>
      <c r="O4785" s="1">
        <v>1</v>
      </c>
      <c r="P4785" s="1" t="s">
        <v>2316</v>
      </c>
      <c r="Q4785" s="1">
        <v>224207.35</v>
      </c>
      <c r="R4785" s="1" t="str">
        <f>IFERROR(VLOOKUP(K4785,Proveedores!$A$2:$B$500,2,0),"Agregar")</f>
        <v>SUIZO ARGENTINA S.A.</v>
      </c>
      <c r="S4785" s="5">
        <f t="shared" si="74"/>
        <v>224207.35</v>
      </c>
    </row>
    <row r="4786" spans="1:19" x14ac:dyDescent="0.2">
      <c r="A4786" s="7">
        <v>44321</v>
      </c>
      <c r="B4786" s="1" t="s">
        <v>15961</v>
      </c>
      <c r="C4786" s="1" t="s">
        <v>15962</v>
      </c>
      <c r="D4786" s="1" t="s">
        <v>1621</v>
      </c>
      <c r="E4786" s="1">
        <v>23842</v>
      </c>
      <c r="F4786" s="7">
        <v>44321</v>
      </c>
      <c r="G4786" s="1" t="s">
        <v>1467</v>
      </c>
      <c r="H4786" s="5">
        <v>15787800</v>
      </c>
      <c r="I4786" s="1">
        <v>642</v>
      </c>
      <c r="J4786" s="1" t="s">
        <v>1468</v>
      </c>
      <c r="K4786" s="1" t="s">
        <v>505</v>
      </c>
      <c r="L4786" s="1">
        <v>1</v>
      </c>
      <c r="M4786" s="1" t="s">
        <v>9650</v>
      </c>
      <c r="N4786" s="1" t="s">
        <v>10935</v>
      </c>
      <c r="O4786" s="1">
        <v>52500</v>
      </c>
      <c r="P4786" s="1" t="s">
        <v>1850</v>
      </c>
      <c r="Q4786" s="1">
        <v>75.180000000000007</v>
      </c>
      <c r="R4786" s="1" t="str">
        <f>IFERROR(VLOOKUP(K4786,Proveedores!$A$2:$B$500,2,0),"Agregar")</f>
        <v>MEDI SISTEM SRL</v>
      </c>
      <c r="S4786" s="5">
        <f t="shared" si="74"/>
        <v>3946950.0000000005</v>
      </c>
    </row>
    <row r="4787" spans="1:19" x14ac:dyDescent="0.2">
      <c r="A4787" s="7">
        <v>44321</v>
      </c>
      <c r="B4787" s="1" t="s">
        <v>15963</v>
      </c>
      <c r="C4787" s="1" t="s">
        <v>15964</v>
      </c>
      <c r="D4787" s="1" t="s">
        <v>1621</v>
      </c>
      <c r="E4787" s="1" t="s">
        <v>15965</v>
      </c>
      <c r="F4787" s="7">
        <v>44319</v>
      </c>
      <c r="G4787" s="1" t="s">
        <v>1497</v>
      </c>
      <c r="H4787" s="5">
        <v>22989042</v>
      </c>
      <c r="I4787" s="1">
        <v>678</v>
      </c>
      <c r="J4787" s="1" t="s">
        <v>1510</v>
      </c>
      <c r="K4787" s="1" t="s">
        <v>15635</v>
      </c>
      <c r="L4787" s="1">
        <v>35</v>
      </c>
      <c r="M4787" s="1" t="s">
        <v>2374</v>
      </c>
      <c r="N4787" s="1" t="s">
        <v>15807</v>
      </c>
      <c r="O4787" s="1">
        <v>1647960</v>
      </c>
      <c r="P4787" s="1" t="s">
        <v>10331</v>
      </c>
      <c r="Q4787" s="1">
        <v>13.95</v>
      </c>
      <c r="R4787" s="1" t="str">
        <f>IFERROR(VLOOKUP(K4787,Proveedores!$A$2:$B$500,2,0),"Agregar")</f>
        <v>LABORATORIO SANT GALL FRIBURG QCI SRL</v>
      </c>
      <c r="S4787" s="5">
        <f t="shared" si="74"/>
        <v>22989042</v>
      </c>
    </row>
    <row r="4788" spans="1:19" x14ac:dyDescent="0.2">
      <c r="A4788" s="7">
        <v>44321</v>
      </c>
      <c r="B4788" s="1" t="s">
        <v>15966</v>
      </c>
      <c r="C4788" s="1" t="s">
        <v>15967</v>
      </c>
      <c r="D4788" s="1" t="s">
        <v>1621</v>
      </c>
      <c r="E4788" s="1" t="s">
        <v>15968</v>
      </c>
      <c r="F4788" s="7">
        <v>44321</v>
      </c>
      <c r="G4788" s="1" t="s">
        <v>1176</v>
      </c>
      <c r="H4788" s="5">
        <v>1849446.02</v>
      </c>
      <c r="I4788" s="1" t="s">
        <v>15969</v>
      </c>
      <c r="J4788" s="1" t="s">
        <v>1455</v>
      </c>
      <c r="K4788" s="1" t="s">
        <v>15970</v>
      </c>
      <c r="L4788" s="1">
        <v>2</v>
      </c>
      <c r="M4788" s="1" t="s">
        <v>2937</v>
      </c>
      <c r="N4788" s="1" t="s">
        <v>15971</v>
      </c>
      <c r="O4788" s="1">
        <v>30643</v>
      </c>
      <c r="P4788" s="1" t="s">
        <v>1665</v>
      </c>
      <c r="Q4788" s="1">
        <v>24.14</v>
      </c>
      <c r="R4788" s="1" t="str">
        <f>IFERROR(VLOOKUP(K4788,Proveedores!$A$2:$B$500,2,0),"Agregar")</f>
        <v>FARMED S.A.</v>
      </c>
      <c r="S4788" s="5">
        <f t="shared" si="74"/>
        <v>739722.02</v>
      </c>
    </row>
    <row r="4789" spans="1:19" x14ac:dyDescent="0.2">
      <c r="A4789" s="7">
        <v>44321</v>
      </c>
      <c r="B4789" s="1" t="s">
        <v>15966</v>
      </c>
      <c r="C4789" s="1" t="s">
        <v>15967</v>
      </c>
      <c r="D4789" s="1" t="s">
        <v>1621</v>
      </c>
      <c r="E4789" s="1" t="s">
        <v>15968</v>
      </c>
      <c r="F4789" s="7">
        <v>44321</v>
      </c>
      <c r="G4789" s="1" t="s">
        <v>1176</v>
      </c>
      <c r="H4789" s="5">
        <v>1849446.02</v>
      </c>
      <c r="I4789" s="1" t="s">
        <v>15969</v>
      </c>
      <c r="J4789" s="1" t="s">
        <v>1455</v>
      </c>
      <c r="K4789" s="1" t="s">
        <v>15970</v>
      </c>
      <c r="L4789" s="1">
        <v>23</v>
      </c>
      <c r="M4789" s="1" t="s">
        <v>2691</v>
      </c>
      <c r="N4789" s="1" t="s">
        <v>15972</v>
      </c>
      <c r="O4789" s="1">
        <v>600</v>
      </c>
      <c r="P4789" s="1" t="s">
        <v>1892</v>
      </c>
      <c r="Q4789" s="1">
        <v>1849.54</v>
      </c>
      <c r="R4789" s="1" t="str">
        <f>IFERROR(VLOOKUP(K4789,Proveedores!$A$2:$B$500,2,0),"Agregar")</f>
        <v>FARMED S.A.</v>
      </c>
      <c r="S4789" s="5">
        <f t="shared" si="74"/>
        <v>1109724</v>
      </c>
    </row>
    <row r="4790" spans="1:19" x14ac:dyDescent="0.2">
      <c r="A4790" s="7">
        <v>44321</v>
      </c>
      <c r="B4790" s="1" t="s">
        <v>15973</v>
      </c>
      <c r="C4790" s="1" t="s">
        <v>15974</v>
      </c>
      <c r="D4790" s="1" t="s">
        <v>1621</v>
      </c>
      <c r="E4790" s="1" t="s">
        <v>15975</v>
      </c>
      <c r="F4790" s="7">
        <v>44319</v>
      </c>
      <c r="G4790" s="1" t="s">
        <v>1497</v>
      </c>
      <c r="H4790" s="5">
        <v>16856568</v>
      </c>
      <c r="I4790" s="1" t="s">
        <v>1816</v>
      </c>
      <c r="J4790" s="1" t="s">
        <v>1498</v>
      </c>
      <c r="K4790" s="1" t="s">
        <v>1847</v>
      </c>
      <c r="L4790" s="1">
        <v>63</v>
      </c>
      <c r="M4790" s="1" t="s">
        <v>12036</v>
      </c>
      <c r="N4790" s="1" t="s">
        <v>2293</v>
      </c>
      <c r="O4790" s="1">
        <v>90920</v>
      </c>
      <c r="P4790" s="1" t="s">
        <v>2509</v>
      </c>
      <c r="Q4790" s="1">
        <v>185.4</v>
      </c>
      <c r="R4790" s="1" t="str">
        <f>IFERROR(VLOOKUP(K4790,Proveedores!$A$2:$B$500,2,0),"Agregar")</f>
        <v xml:space="preserve">LAFEDAR S.A. </v>
      </c>
      <c r="S4790" s="5">
        <f t="shared" si="74"/>
        <v>16856568</v>
      </c>
    </row>
    <row r="4791" spans="1:19" x14ac:dyDescent="0.2">
      <c r="A4791" s="7">
        <v>44321</v>
      </c>
      <c r="B4791" s="1" t="s">
        <v>15976</v>
      </c>
      <c r="C4791" s="1" t="s">
        <v>15977</v>
      </c>
      <c r="D4791" s="1" t="s">
        <v>1621</v>
      </c>
      <c r="E4791" s="1" t="s">
        <v>15978</v>
      </c>
      <c r="F4791" s="7">
        <v>44319</v>
      </c>
      <c r="G4791" s="1" t="s">
        <v>1497</v>
      </c>
      <c r="H4791" s="5">
        <v>2885182.8</v>
      </c>
      <c r="I4791" s="1" t="s">
        <v>1816</v>
      </c>
      <c r="J4791" s="1" t="s">
        <v>1498</v>
      </c>
      <c r="K4791" s="1" t="s">
        <v>1847</v>
      </c>
      <c r="L4791" s="1">
        <v>70</v>
      </c>
      <c r="M4791" s="1" t="s">
        <v>15979</v>
      </c>
      <c r="N4791" s="1" t="s">
        <v>15980</v>
      </c>
      <c r="O4791" s="1">
        <v>10748</v>
      </c>
      <c r="P4791" s="1" t="s">
        <v>15981</v>
      </c>
      <c r="Q4791" s="1">
        <v>146.1</v>
      </c>
      <c r="R4791" s="1" t="str">
        <f>IFERROR(VLOOKUP(K4791,Proveedores!$A$2:$B$500,2,0),"Agregar")</f>
        <v xml:space="preserve">LAFEDAR S.A. </v>
      </c>
      <c r="S4791" s="5">
        <f t="shared" si="74"/>
        <v>1570282.8</v>
      </c>
    </row>
    <row r="4792" spans="1:19" x14ac:dyDescent="0.2">
      <c r="A4792" s="7">
        <v>44322</v>
      </c>
      <c r="B4792" s="1" t="s">
        <v>15982</v>
      </c>
      <c r="C4792" s="1" t="s">
        <v>15983</v>
      </c>
      <c r="D4792" s="1" t="s">
        <v>1621</v>
      </c>
      <c r="E4792" s="1">
        <v>23846</v>
      </c>
      <c r="F4792" s="7">
        <v>44322</v>
      </c>
      <c r="G4792" s="1" t="s">
        <v>1467</v>
      </c>
      <c r="H4792" s="5">
        <v>7893900</v>
      </c>
      <c r="I4792" s="1">
        <v>679</v>
      </c>
      <c r="J4792" s="1" t="s">
        <v>1468</v>
      </c>
      <c r="K4792" s="1" t="s">
        <v>505</v>
      </c>
      <c r="L4792" s="1">
        <v>1</v>
      </c>
      <c r="M4792" s="1" t="s">
        <v>9650</v>
      </c>
      <c r="N4792" s="1" t="s">
        <v>10935</v>
      </c>
      <c r="O4792" s="1">
        <v>52500</v>
      </c>
      <c r="P4792" s="1" t="s">
        <v>1850</v>
      </c>
      <c r="Q4792" s="1">
        <v>75.180000000000007</v>
      </c>
      <c r="R4792" s="1" t="str">
        <f>IFERROR(VLOOKUP(K4792,Proveedores!$A$2:$B$500,2,0),"Agregar")</f>
        <v>MEDI SISTEM SRL</v>
      </c>
      <c r="S4792" s="5">
        <f t="shared" si="74"/>
        <v>3946950.0000000005</v>
      </c>
    </row>
    <row r="4793" spans="1:19" x14ac:dyDescent="0.2">
      <c r="A4793" s="7">
        <v>44322</v>
      </c>
      <c r="B4793" s="1" t="s">
        <v>15984</v>
      </c>
      <c r="C4793" s="1" t="s">
        <v>15985</v>
      </c>
      <c r="D4793" s="1" t="s">
        <v>1621</v>
      </c>
      <c r="E4793" s="1">
        <v>23847</v>
      </c>
      <c r="F4793" s="7">
        <v>44322</v>
      </c>
      <c r="G4793" s="1" t="s">
        <v>1121</v>
      </c>
      <c r="H4793" s="5">
        <v>11634336</v>
      </c>
      <c r="I4793" s="1">
        <v>358</v>
      </c>
      <c r="J4793" s="1" t="s">
        <v>1127</v>
      </c>
      <c r="K4793" s="1" t="s">
        <v>505</v>
      </c>
      <c r="L4793" s="1">
        <v>6</v>
      </c>
      <c r="M4793" s="1">
        <v>785212294190</v>
      </c>
      <c r="N4793" s="1" t="s">
        <v>15986</v>
      </c>
      <c r="O4793" s="1">
        <v>768</v>
      </c>
      <c r="P4793" s="1" t="s">
        <v>1850</v>
      </c>
      <c r="Q4793" s="1">
        <v>4179</v>
      </c>
      <c r="R4793" s="1" t="str">
        <f>IFERROR(VLOOKUP(K4793,Proveedores!$A$2:$B$500,2,0),"Agregar")</f>
        <v>MEDI SISTEM SRL</v>
      </c>
      <c r="S4793" s="5">
        <f t="shared" si="74"/>
        <v>3209472</v>
      </c>
    </row>
    <row r="4794" spans="1:19" x14ac:dyDescent="0.2">
      <c r="A4794" s="7">
        <v>44322</v>
      </c>
      <c r="B4794" s="1" t="s">
        <v>15984</v>
      </c>
      <c r="C4794" s="1" t="s">
        <v>15985</v>
      </c>
      <c r="D4794" s="1" t="s">
        <v>1621</v>
      </c>
      <c r="E4794" s="1">
        <v>23847</v>
      </c>
      <c r="F4794" s="7">
        <v>44322</v>
      </c>
      <c r="G4794" s="1" t="s">
        <v>1121</v>
      </c>
      <c r="H4794" s="5">
        <v>11634336</v>
      </c>
      <c r="I4794" s="1">
        <v>358</v>
      </c>
      <c r="J4794" s="1" t="s">
        <v>1127</v>
      </c>
      <c r="K4794" s="1" t="s">
        <v>505</v>
      </c>
      <c r="L4794" s="1">
        <v>6</v>
      </c>
      <c r="M4794" s="1">
        <v>785212294190</v>
      </c>
      <c r="N4794" s="1" t="s">
        <v>15986</v>
      </c>
      <c r="O4794" s="1">
        <v>1296</v>
      </c>
      <c r="P4794" s="1" t="s">
        <v>1850</v>
      </c>
      <c r="Q4794" s="1">
        <v>4179</v>
      </c>
      <c r="R4794" s="1" t="str">
        <f>IFERROR(VLOOKUP(K4794,Proveedores!$A$2:$B$500,2,0),"Agregar")</f>
        <v>MEDI SISTEM SRL</v>
      </c>
      <c r="S4794" s="5">
        <f t="shared" si="74"/>
        <v>5415984</v>
      </c>
    </row>
    <row r="4795" spans="1:19" x14ac:dyDescent="0.2">
      <c r="A4795" s="7">
        <v>44322</v>
      </c>
      <c r="B4795" s="1" t="s">
        <v>15984</v>
      </c>
      <c r="C4795" s="1" t="s">
        <v>15985</v>
      </c>
      <c r="D4795" s="1" t="s">
        <v>1621</v>
      </c>
      <c r="E4795" s="1">
        <v>23847</v>
      </c>
      <c r="F4795" s="7">
        <v>44322</v>
      </c>
      <c r="G4795" s="1" t="s">
        <v>1121</v>
      </c>
      <c r="H4795" s="5">
        <v>11634336</v>
      </c>
      <c r="I4795" s="1">
        <v>358</v>
      </c>
      <c r="J4795" s="1" t="s">
        <v>1127</v>
      </c>
      <c r="K4795" s="1" t="s">
        <v>505</v>
      </c>
      <c r="L4795" s="1">
        <v>7</v>
      </c>
      <c r="M4795" s="1">
        <v>785212294190</v>
      </c>
      <c r="N4795" s="1" t="s">
        <v>15986</v>
      </c>
      <c r="O4795" s="1">
        <v>288</v>
      </c>
      <c r="P4795" s="1" t="s">
        <v>1850</v>
      </c>
      <c r="Q4795" s="1">
        <v>4179</v>
      </c>
      <c r="R4795" s="1" t="str">
        <f>IFERROR(VLOOKUP(K4795,Proveedores!$A$2:$B$500,2,0),"Agregar")</f>
        <v>MEDI SISTEM SRL</v>
      </c>
      <c r="S4795" s="5">
        <f t="shared" si="74"/>
        <v>1203552</v>
      </c>
    </row>
    <row r="4796" spans="1:19" x14ac:dyDescent="0.2">
      <c r="A4796" s="7">
        <v>44322</v>
      </c>
      <c r="B4796" s="1" t="s">
        <v>15984</v>
      </c>
      <c r="C4796" s="1" t="s">
        <v>15985</v>
      </c>
      <c r="D4796" s="1" t="s">
        <v>1621</v>
      </c>
      <c r="E4796" s="1">
        <v>23847</v>
      </c>
      <c r="F4796" s="7">
        <v>44322</v>
      </c>
      <c r="G4796" s="1" t="s">
        <v>1121</v>
      </c>
      <c r="H4796" s="5">
        <v>11634336</v>
      </c>
      <c r="I4796" s="1">
        <v>358</v>
      </c>
      <c r="J4796" s="1" t="s">
        <v>1127</v>
      </c>
      <c r="K4796" s="1" t="s">
        <v>505</v>
      </c>
      <c r="L4796" s="1">
        <v>7</v>
      </c>
      <c r="M4796" s="1">
        <v>785212294190</v>
      </c>
      <c r="N4796" s="1" t="s">
        <v>15986</v>
      </c>
      <c r="O4796" s="1">
        <v>432</v>
      </c>
      <c r="P4796" s="1" t="s">
        <v>1850</v>
      </c>
      <c r="Q4796" s="1">
        <v>4179</v>
      </c>
      <c r="R4796" s="1" t="str">
        <f>IFERROR(VLOOKUP(K4796,Proveedores!$A$2:$B$500,2,0),"Agregar")</f>
        <v>MEDI SISTEM SRL</v>
      </c>
      <c r="S4796" s="5">
        <f t="shared" si="74"/>
        <v>1805328</v>
      </c>
    </row>
    <row r="4797" spans="1:19" x14ac:dyDescent="0.2">
      <c r="A4797" s="7">
        <v>44322</v>
      </c>
      <c r="B4797" s="1" t="s">
        <v>15987</v>
      </c>
      <c r="C4797" s="1" t="s">
        <v>15988</v>
      </c>
      <c r="D4797" s="1" t="s">
        <v>1621</v>
      </c>
      <c r="E4797" s="1" t="s">
        <v>15989</v>
      </c>
      <c r="F4797" s="7">
        <v>44315</v>
      </c>
      <c r="G4797" s="1" t="s">
        <v>1111</v>
      </c>
      <c r="H4797" s="5">
        <v>21275100</v>
      </c>
      <c r="I4797" s="1">
        <v>0</v>
      </c>
      <c r="J4797" s="1" t="s">
        <v>1532</v>
      </c>
      <c r="K4797" s="1" t="s">
        <v>70</v>
      </c>
      <c r="L4797" s="1" t="s">
        <v>15990</v>
      </c>
      <c r="M4797" s="1">
        <v>2152</v>
      </c>
      <c r="N4797" s="1" t="s">
        <v>14730</v>
      </c>
      <c r="O4797" s="1">
        <v>55260</v>
      </c>
      <c r="P4797" s="1" t="s">
        <v>14739</v>
      </c>
      <c r="Q4797" s="1">
        <v>385</v>
      </c>
      <c r="R4797" s="1" t="str">
        <f>IFERROR(VLOOKUP(K4797,Proveedores!$A$2:$B$500,2,0),"Agregar")</f>
        <v>SA LA SIBILA .</v>
      </c>
      <c r="S4797" s="5">
        <f t="shared" si="74"/>
        <v>21275100</v>
      </c>
    </row>
    <row r="4798" spans="1:19" x14ac:dyDescent="0.2">
      <c r="A4798" s="7">
        <v>44322</v>
      </c>
      <c r="B4798" s="1" t="s">
        <v>15991</v>
      </c>
      <c r="C4798" s="1" t="s">
        <v>15992</v>
      </c>
      <c r="D4798" s="1" t="s">
        <v>1621</v>
      </c>
      <c r="E4798" s="1" t="s">
        <v>15993</v>
      </c>
      <c r="F4798" s="7">
        <v>44315</v>
      </c>
      <c r="G4798" s="1" t="s">
        <v>1111</v>
      </c>
      <c r="H4798" s="5">
        <v>3452680</v>
      </c>
      <c r="I4798" s="1">
        <v>0</v>
      </c>
      <c r="J4798" s="1" t="s">
        <v>1532</v>
      </c>
      <c r="K4798" s="1" t="s">
        <v>70</v>
      </c>
      <c r="L4798" s="1" t="s">
        <v>15994</v>
      </c>
      <c r="M4798" s="1">
        <v>2152</v>
      </c>
      <c r="N4798" s="1" t="s">
        <v>14730</v>
      </c>
      <c r="O4798" s="1">
        <v>8968</v>
      </c>
      <c r="P4798" s="1" t="s">
        <v>14739</v>
      </c>
      <c r="Q4798" s="1">
        <v>385</v>
      </c>
      <c r="R4798" s="1" t="str">
        <f>IFERROR(VLOOKUP(K4798,Proveedores!$A$2:$B$500,2,0),"Agregar")</f>
        <v>SA LA SIBILA .</v>
      </c>
      <c r="S4798" s="5">
        <f t="shared" si="74"/>
        <v>3452680</v>
      </c>
    </row>
    <row r="4799" spans="1:19" x14ac:dyDescent="0.2">
      <c r="A4799" s="7">
        <v>44322</v>
      </c>
      <c r="B4799" s="1" t="s">
        <v>15995</v>
      </c>
      <c r="C4799" s="1" t="s">
        <v>15996</v>
      </c>
      <c r="D4799" s="1" t="s">
        <v>1621</v>
      </c>
      <c r="E4799" s="1" t="s">
        <v>15997</v>
      </c>
      <c r="F4799" s="7">
        <v>44315</v>
      </c>
      <c r="G4799" s="1" t="s">
        <v>1111</v>
      </c>
      <c r="H4799" s="5">
        <v>3782625</v>
      </c>
      <c r="I4799" s="1">
        <v>0</v>
      </c>
      <c r="J4799" s="1" t="s">
        <v>1532</v>
      </c>
      <c r="K4799" s="1" t="s">
        <v>70</v>
      </c>
      <c r="L4799" s="1" t="s">
        <v>14738</v>
      </c>
      <c r="M4799" s="1">
        <v>2152</v>
      </c>
      <c r="N4799" s="1" t="s">
        <v>14730</v>
      </c>
      <c r="O4799" s="1">
        <v>9825</v>
      </c>
      <c r="P4799" s="1" t="s">
        <v>14739</v>
      </c>
      <c r="Q4799" s="1">
        <v>385</v>
      </c>
      <c r="R4799" s="1" t="str">
        <f>IFERROR(VLOOKUP(K4799,Proveedores!$A$2:$B$500,2,0),"Agregar")</f>
        <v>SA LA SIBILA .</v>
      </c>
      <c r="S4799" s="5">
        <f t="shared" si="74"/>
        <v>3782625</v>
      </c>
    </row>
    <row r="4800" spans="1:19" x14ac:dyDescent="0.2">
      <c r="A4800" s="7">
        <v>44322</v>
      </c>
      <c r="B4800" s="1" t="s">
        <v>15998</v>
      </c>
      <c r="C4800" s="1" t="s">
        <v>15999</v>
      </c>
      <c r="D4800" s="1" t="s">
        <v>1621</v>
      </c>
      <c r="E4800" s="1" t="s">
        <v>16000</v>
      </c>
      <c r="F4800" s="7">
        <v>44315</v>
      </c>
      <c r="G4800" s="1" t="s">
        <v>1111</v>
      </c>
      <c r="H4800" s="5">
        <v>8498490</v>
      </c>
      <c r="I4800" s="1">
        <v>0</v>
      </c>
      <c r="J4800" s="1" t="s">
        <v>1532</v>
      </c>
      <c r="K4800" s="1" t="s">
        <v>70</v>
      </c>
      <c r="L4800" s="1" t="s">
        <v>14738</v>
      </c>
      <c r="M4800" s="1" t="s">
        <v>14730</v>
      </c>
      <c r="N4800" s="1" t="s">
        <v>14730</v>
      </c>
      <c r="O4800" s="1">
        <v>22074</v>
      </c>
      <c r="P4800" s="1" t="s">
        <v>14739</v>
      </c>
      <c r="Q4800" s="1">
        <v>385</v>
      </c>
      <c r="R4800" s="1" t="str">
        <f>IFERROR(VLOOKUP(K4800,Proveedores!$A$2:$B$500,2,0),"Agregar")</f>
        <v>SA LA SIBILA .</v>
      </c>
      <c r="S4800" s="5">
        <f t="shared" si="74"/>
        <v>8498490</v>
      </c>
    </row>
    <row r="4801" spans="1:19" x14ac:dyDescent="0.2">
      <c r="A4801" s="7">
        <v>44322</v>
      </c>
      <c r="B4801" s="1" t="s">
        <v>16001</v>
      </c>
      <c r="C4801" s="1" t="s">
        <v>16002</v>
      </c>
      <c r="D4801" s="1" t="s">
        <v>1621</v>
      </c>
      <c r="E4801" s="1" t="s">
        <v>16003</v>
      </c>
      <c r="F4801" s="7">
        <v>44315</v>
      </c>
      <c r="G4801" s="1" t="s">
        <v>1111</v>
      </c>
      <c r="H4801" s="5">
        <v>1973125</v>
      </c>
      <c r="I4801" s="1">
        <v>0</v>
      </c>
      <c r="J4801" s="1" t="s">
        <v>1532</v>
      </c>
      <c r="K4801" s="1" t="s">
        <v>70</v>
      </c>
      <c r="L4801" s="1" t="s">
        <v>14738</v>
      </c>
      <c r="M4801" s="1" t="s">
        <v>14730</v>
      </c>
      <c r="N4801" s="1" t="s">
        <v>14730</v>
      </c>
      <c r="O4801" s="1">
        <v>5125</v>
      </c>
      <c r="P4801" s="1" t="s">
        <v>14739</v>
      </c>
      <c r="Q4801" s="1">
        <v>385</v>
      </c>
      <c r="R4801" s="1" t="str">
        <f>IFERROR(VLOOKUP(K4801,Proveedores!$A$2:$B$500,2,0),"Agregar")</f>
        <v>SA LA SIBILA .</v>
      </c>
      <c r="S4801" s="5">
        <f t="shared" si="74"/>
        <v>1973125</v>
      </c>
    </row>
    <row r="4802" spans="1:19" x14ac:dyDescent="0.2">
      <c r="A4802" s="7">
        <v>44322</v>
      </c>
      <c r="B4802" s="1" t="s">
        <v>16004</v>
      </c>
      <c r="C4802" s="1" t="s">
        <v>16005</v>
      </c>
      <c r="D4802" s="1" t="s">
        <v>1621</v>
      </c>
      <c r="E4802" s="1" t="s">
        <v>16006</v>
      </c>
      <c r="F4802" s="7">
        <v>44315</v>
      </c>
      <c r="G4802" s="1" t="s">
        <v>1111</v>
      </c>
      <c r="H4802" s="5">
        <v>8489250</v>
      </c>
      <c r="I4802" s="1">
        <v>0</v>
      </c>
      <c r="J4802" s="1" t="s">
        <v>1532</v>
      </c>
      <c r="K4802" s="1" t="s">
        <v>70</v>
      </c>
      <c r="L4802" s="1" t="s">
        <v>14738</v>
      </c>
      <c r="M4802" s="1" t="s">
        <v>14730</v>
      </c>
      <c r="N4802" s="1" t="s">
        <v>14730</v>
      </c>
      <c r="O4802" s="1">
        <v>22050</v>
      </c>
      <c r="P4802" s="1" t="s">
        <v>14739</v>
      </c>
      <c r="Q4802" s="1">
        <v>385</v>
      </c>
      <c r="R4802" s="1" t="str">
        <f>IFERROR(VLOOKUP(K4802,Proveedores!$A$2:$B$500,2,0),"Agregar")</f>
        <v>SA LA SIBILA .</v>
      </c>
      <c r="S4802" s="5">
        <f t="shared" si="74"/>
        <v>8489250</v>
      </c>
    </row>
    <row r="4803" spans="1:19" x14ac:dyDescent="0.2">
      <c r="A4803" s="7">
        <v>44322</v>
      </c>
      <c r="B4803" s="1" t="s">
        <v>16007</v>
      </c>
      <c r="C4803" s="1" t="s">
        <v>16008</v>
      </c>
      <c r="D4803" s="1" t="s">
        <v>1621</v>
      </c>
      <c r="E4803" s="1" t="s">
        <v>16009</v>
      </c>
      <c r="F4803" s="7">
        <v>44315</v>
      </c>
      <c r="G4803" s="1" t="s">
        <v>1111</v>
      </c>
      <c r="H4803" s="5">
        <v>5403860</v>
      </c>
      <c r="I4803" s="1">
        <v>0</v>
      </c>
      <c r="J4803" s="1" t="s">
        <v>1532</v>
      </c>
      <c r="K4803" s="1" t="s">
        <v>70</v>
      </c>
      <c r="L4803" s="1" t="s">
        <v>14738</v>
      </c>
      <c r="M4803" s="1" t="s">
        <v>14730</v>
      </c>
      <c r="N4803" s="1" t="s">
        <v>14730</v>
      </c>
      <c r="O4803" s="1">
        <v>5403860</v>
      </c>
      <c r="P4803" s="1" t="s">
        <v>14739</v>
      </c>
      <c r="Q4803" s="1">
        <v>385</v>
      </c>
      <c r="R4803" s="1" t="str">
        <f>IFERROR(VLOOKUP(K4803,Proveedores!$A$2:$B$500,2,0),"Agregar")</f>
        <v>SA LA SIBILA .</v>
      </c>
      <c r="S4803" s="5">
        <f t="shared" ref="S4803:S4866" si="75">Q4803*O4803</f>
        <v>2080486100</v>
      </c>
    </row>
    <row r="4804" spans="1:19" x14ac:dyDescent="0.2">
      <c r="A4804" s="7">
        <v>44322</v>
      </c>
      <c r="B4804" s="1" t="s">
        <v>16010</v>
      </c>
      <c r="C4804" s="1" t="s">
        <v>16011</v>
      </c>
      <c r="D4804" s="1" t="s">
        <v>1621</v>
      </c>
      <c r="E4804" s="1" t="s">
        <v>16012</v>
      </c>
      <c r="F4804" s="7">
        <v>44315</v>
      </c>
      <c r="G4804" s="1" t="s">
        <v>1111</v>
      </c>
      <c r="H4804" s="5">
        <v>4637880</v>
      </c>
      <c r="I4804" s="1">
        <v>0</v>
      </c>
      <c r="J4804" s="1" t="s">
        <v>1532</v>
      </c>
      <c r="K4804" s="1" t="s">
        <v>70</v>
      </c>
      <c r="L4804" s="1" t="s">
        <v>14746</v>
      </c>
      <c r="M4804" s="1" t="s">
        <v>14730</v>
      </c>
      <c r="N4804" s="1" t="s">
        <v>14730</v>
      </c>
      <c r="O4804" s="1">
        <v>11892</v>
      </c>
      <c r="P4804" s="1" t="s">
        <v>14739</v>
      </c>
      <c r="Q4804" s="1">
        <v>390</v>
      </c>
      <c r="R4804" s="1" t="str">
        <f>IFERROR(VLOOKUP(K4804,Proveedores!$A$2:$B$500,2,0),"Agregar")</f>
        <v>SA LA SIBILA .</v>
      </c>
      <c r="S4804" s="5">
        <f t="shared" si="75"/>
        <v>4637880</v>
      </c>
    </row>
    <row r="4805" spans="1:19" x14ac:dyDescent="0.2">
      <c r="A4805" s="7">
        <v>44322</v>
      </c>
      <c r="B4805" s="1" t="s">
        <v>16013</v>
      </c>
      <c r="C4805" s="1" t="s">
        <v>16014</v>
      </c>
      <c r="D4805" s="1" t="s">
        <v>1621</v>
      </c>
      <c r="E4805" s="1" t="s">
        <v>16015</v>
      </c>
      <c r="F4805" s="7">
        <v>44315</v>
      </c>
      <c r="G4805" s="1" t="s">
        <v>1111</v>
      </c>
      <c r="H4805" s="5">
        <v>2221050</v>
      </c>
      <c r="I4805" s="1">
        <v>0</v>
      </c>
      <c r="J4805" s="1" t="s">
        <v>1532</v>
      </c>
      <c r="K4805" s="1" t="s">
        <v>70</v>
      </c>
      <c r="L4805" s="1" t="s">
        <v>14746</v>
      </c>
      <c r="M4805" s="1" t="s">
        <v>14730</v>
      </c>
      <c r="N4805" s="1" t="s">
        <v>14730</v>
      </c>
      <c r="O4805" s="1">
        <v>5695</v>
      </c>
      <c r="P4805" s="1" t="s">
        <v>14739</v>
      </c>
      <c r="Q4805" s="1">
        <v>390</v>
      </c>
      <c r="R4805" s="1" t="str">
        <f>IFERROR(VLOOKUP(K4805,Proveedores!$A$2:$B$500,2,0),"Agregar")</f>
        <v>SA LA SIBILA .</v>
      </c>
      <c r="S4805" s="5">
        <f t="shared" si="75"/>
        <v>2221050</v>
      </c>
    </row>
    <row r="4806" spans="1:19" x14ac:dyDescent="0.2">
      <c r="A4806" s="7">
        <v>44322</v>
      </c>
      <c r="B4806" s="1" t="s">
        <v>16016</v>
      </c>
      <c r="C4806" s="1" t="s">
        <v>16017</v>
      </c>
      <c r="D4806" s="1" t="s">
        <v>1621</v>
      </c>
      <c r="E4806" s="1" t="s">
        <v>16018</v>
      </c>
      <c r="F4806" s="7">
        <v>44315</v>
      </c>
      <c r="G4806" s="1" t="s">
        <v>1111</v>
      </c>
      <c r="H4806" s="5">
        <v>1158300</v>
      </c>
      <c r="I4806" s="1">
        <v>0</v>
      </c>
      <c r="J4806" s="1" t="s">
        <v>1532</v>
      </c>
      <c r="K4806" s="1" t="s">
        <v>70</v>
      </c>
      <c r="L4806" s="1" t="s">
        <v>14746</v>
      </c>
      <c r="M4806" s="1" t="s">
        <v>14730</v>
      </c>
      <c r="N4806" s="1" t="s">
        <v>14730</v>
      </c>
      <c r="O4806" s="1">
        <v>2970</v>
      </c>
      <c r="P4806" s="1" t="s">
        <v>14739</v>
      </c>
      <c r="Q4806" s="1">
        <v>390</v>
      </c>
      <c r="R4806" s="1" t="str">
        <f>IFERROR(VLOOKUP(K4806,Proveedores!$A$2:$B$500,2,0),"Agregar")</f>
        <v>SA LA SIBILA .</v>
      </c>
      <c r="S4806" s="5">
        <f t="shared" si="75"/>
        <v>1158300</v>
      </c>
    </row>
    <row r="4807" spans="1:19" x14ac:dyDescent="0.2">
      <c r="A4807" s="7">
        <v>44322</v>
      </c>
      <c r="B4807" s="1" t="s">
        <v>16019</v>
      </c>
      <c r="C4807" s="1" t="s">
        <v>16020</v>
      </c>
      <c r="D4807" s="1" t="s">
        <v>1621</v>
      </c>
      <c r="E4807" s="1" t="s">
        <v>16021</v>
      </c>
      <c r="F4807" s="7">
        <v>44280</v>
      </c>
      <c r="G4807" s="1" t="s">
        <v>692</v>
      </c>
      <c r="H4807" s="5">
        <v>804480</v>
      </c>
      <c r="I4807" s="1" t="s">
        <v>16022</v>
      </c>
      <c r="J4807" s="1" t="s">
        <v>1260</v>
      </c>
      <c r="K4807" s="1" t="s">
        <v>702</v>
      </c>
      <c r="L4807" s="1">
        <v>25</v>
      </c>
      <c r="M4807" s="1">
        <v>3002212</v>
      </c>
      <c r="N4807" s="1" t="s">
        <v>7201</v>
      </c>
      <c r="O4807" s="1">
        <v>10056</v>
      </c>
      <c r="P4807" s="1" t="s">
        <v>7187</v>
      </c>
      <c r="Q4807" s="1">
        <v>80</v>
      </c>
      <c r="R4807" s="1" t="str">
        <f>IFERROR(VLOOKUP(K4807,Proveedores!$A$2:$B$500,2,0),"Agregar")</f>
        <v>SAVANT PHARM S.A.</v>
      </c>
      <c r="S4807" s="5">
        <f t="shared" si="75"/>
        <v>804480</v>
      </c>
    </row>
    <row r="4808" spans="1:19" x14ac:dyDescent="0.2">
      <c r="A4808" s="7">
        <v>44322</v>
      </c>
      <c r="B4808" s="1" t="s">
        <v>16023</v>
      </c>
      <c r="C4808" s="1" t="s">
        <v>16024</v>
      </c>
      <c r="D4808" s="1" t="s">
        <v>1621</v>
      </c>
      <c r="E4808" s="1" t="s">
        <v>16025</v>
      </c>
      <c r="F4808" s="7">
        <v>44317</v>
      </c>
      <c r="G4808" s="1" t="s">
        <v>18</v>
      </c>
      <c r="H4808" s="5">
        <v>49735695.049999997</v>
      </c>
      <c r="I4808" s="1" t="s">
        <v>15212</v>
      </c>
      <c r="J4808" s="1" t="s">
        <v>1393</v>
      </c>
      <c r="K4808" s="1" t="s">
        <v>1394</v>
      </c>
      <c r="L4808" s="1" t="s">
        <v>16026</v>
      </c>
      <c r="M4808" s="1">
        <v>1712</v>
      </c>
      <c r="N4808" s="1" t="s">
        <v>14202</v>
      </c>
      <c r="O4808" s="1">
        <v>1</v>
      </c>
      <c r="P4808" s="1" t="s">
        <v>14815</v>
      </c>
      <c r="Q4808" s="1">
        <v>49735695.049999997</v>
      </c>
      <c r="R4808" s="1" t="str">
        <f>IFERROR(VLOOKUP(K4808,Proveedores!$A$2:$B$500,2,0),"Agregar")</f>
        <v>ANDREANI LOGÍSTICA S.A.</v>
      </c>
      <c r="S4808" s="5">
        <f t="shared" si="75"/>
        <v>49735695.049999997</v>
      </c>
    </row>
    <row r="4809" spans="1:19" x14ac:dyDescent="0.2">
      <c r="A4809" s="7">
        <v>44322</v>
      </c>
      <c r="B4809" s="1" t="s">
        <v>16027</v>
      </c>
      <c r="C4809" s="1" t="s">
        <v>16028</v>
      </c>
      <c r="D4809" s="1" t="s">
        <v>1621</v>
      </c>
      <c r="E4809" s="1" t="s">
        <v>16029</v>
      </c>
      <c r="F4809" s="7">
        <v>44315</v>
      </c>
      <c r="G4809" s="1" t="s">
        <v>1111</v>
      </c>
      <c r="H4809" s="5">
        <v>958230</v>
      </c>
      <c r="I4809" s="1">
        <v>0</v>
      </c>
      <c r="J4809" s="1" t="s">
        <v>1532</v>
      </c>
      <c r="K4809" s="1" t="s">
        <v>70</v>
      </c>
      <c r="L4809" s="1" t="s">
        <v>14746</v>
      </c>
      <c r="M4809" s="1" t="s">
        <v>14730</v>
      </c>
      <c r="N4809" s="1" t="s">
        <v>14730</v>
      </c>
      <c r="O4809" s="1">
        <v>2457</v>
      </c>
      <c r="P4809" s="1" t="s">
        <v>14739</v>
      </c>
      <c r="Q4809" s="1">
        <v>390</v>
      </c>
      <c r="R4809" s="1" t="str">
        <f>IFERROR(VLOOKUP(K4809,Proveedores!$A$2:$B$500,2,0),"Agregar")</f>
        <v>SA LA SIBILA .</v>
      </c>
      <c r="S4809" s="5">
        <f t="shared" si="75"/>
        <v>958230</v>
      </c>
    </row>
    <row r="4810" spans="1:19" x14ac:dyDescent="0.2">
      <c r="A4810" s="7">
        <v>44322</v>
      </c>
      <c r="B4810" s="1" t="s">
        <v>16030</v>
      </c>
      <c r="C4810" s="1" t="s">
        <v>16031</v>
      </c>
      <c r="D4810" s="1" t="s">
        <v>1621</v>
      </c>
      <c r="E4810" s="1" t="s">
        <v>16032</v>
      </c>
      <c r="F4810" s="7">
        <v>44317</v>
      </c>
      <c r="G4810" s="1" t="s">
        <v>18</v>
      </c>
      <c r="H4810" s="5">
        <v>2653244</v>
      </c>
      <c r="I4810" s="1" t="s">
        <v>15212</v>
      </c>
      <c r="J4810" s="1" t="s">
        <v>1393</v>
      </c>
      <c r="K4810" s="1" t="s">
        <v>1394</v>
      </c>
      <c r="L4810" s="1">
        <v>1</v>
      </c>
      <c r="M4810" s="1">
        <v>1712</v>
      </c>
      <c r="N4810" s="1" t="s">
        <v>14202</v>
      </c>
      <c r="O4810" s="1">
        <v>22</v>
      </c>
      <c r="P4810" s="1" t="s">
        <v>16033</v>
      </c>
      <c r="Q4810" s="1">
        <v>120602</v>
      </c>
      <c r="R4810" s="1" t="str">
        <f>IFERROR(VLOOKUP(K4810,Proveedores!$A$2:$B$500,2,0),"Agregar")</f>
        <v>ANDREANI LOGÍSTICA S.A.</v>
      </c>
      <c r="S4810" s="5">
        <f t="shared" si="75"/>
        <v>2653244</v>
      </c>
    </row>
    <row r="4811" spans="1:19" x14ac:dyDescent="0.2">
      <c r="A4811" s="7">
        <v>44322</v>
      </c>
      <c r="B4811" s="1" t="s">
        <v>16034</v>
      </c>
      <c r="C4811" s="1" t="s">
        <v>16035</v>
      </c>
      <c r="D4811" s="1" t="s">
        <v>1621</v>
      </c>
      <c r="E4811" s="1" t="s">
        <v>16036</v>
      </c>
      <c r="F4811" s="7">
        <v>44316</v>
      </c>
      <c r="G4811" s="1" t="s">
        <v>1151</v>
      </c>
      <c r="H4811" s="5">
        <v>39602890.799999997</v>
      </c>
      <c r="I4811" s="1" t="s">
        <v>2599</v>
      </c>
      <c r="J4811" s="1" t="s">
        <v>16037</v>
      </c>
      <c r="K4811" s="1" t="s">
        <v>318</v>
      </c>
      <c r="L4811" s="1">
        <v>2</v>
      </c>
      <c r="M4811" s="1" t="s">
        <v>1918</v>
      </c>
      <c r="N4811" s="1" t="s">
        <v>1916</v>
      </c>
      <c r="O4811" s="1">
        <v>177210</v>
      </c>
      <c r="P4811" s="1" t="s">
        <v>1917</v>
      </c>
      <c r="Q4811" s="1">
        <v>223.48</v>
      </c>
      <c r="R4811" s="1" t="str">
        <f>IFERROR(VLOOKUP(K4811,Proveedores!$A$2:$B$500,2,0),"Agregar")</f>
        <v>LABORATORIOS RICHMOND SACIF</v>
      </c>
      <c r="S4811" s="5">
        <f t="shared" si="75"/>
        <v>39602890.799999997</v>
      </c>
    </row>
    <row r="4812" spans="1:19" x14ac:dyDescent="0.2">
      <c r="A4812" s="7">
        <v>44322</v>
      </c>
      <c r="B4812" s="1" t="s">
        <v>16038</v>
      </c>
      <c r="C4812" s="1" t="s">
        <v>16039</v>
      </c>
      <c r="D4812" s="1" t="s">
        <v>1621</v>
      </c>
      <c r="E4812" s="1" t="s">
        <v>16040</v>
      </c>
      <c r="F4812" s="7">
        <v>44316</v>
      </c>
      <c r="G4812" s="1" t="s">
        <v>1151</v>
      </c>
      <c r="H4812" s="5">
        <v>31095007.199999999</v>
      </c>
      <c r="I4812" s="1" t="s">
        <v>2599</v>
      </c>
      <c r="J4812" s="1" t="s">
        <v>16037</v>
      </c>
      <c r="K4812" s="1" t="s">
        <v>318</v>
      </c>
      <c r="L4812" s="1">
        <v>2</v>
      </c>
      <c r="M4812" s="1" t="s">
        <v>1918</v>
      </c>
      <c r="N4812" s="1" t="s">
        <v>1916</v>
      </c>
      <c r="O4812" s="1">
        <v>139140</v>
      </c>
      <c r="P4812" s="1" t="s">
        <v>1917</v>
      </c>
      <c r="Q4812" s="1">
        <v>223.48</v>
      </c>
      <c r="R4812" s="1" t="str">
        <f>IFERROR(VLOOKUP(K4812,Proveedores!$A$2:$B$500,2,0),"Agregar")</f>
        <v>LABORATORIOS RICHMOND SACIF</v>
      </c>
      <c r="S4812" s="5">
        <f t="shared" si="75"/>
        <v>31095007.199999999</v>
      </c>
    </row>
    <row r="4813" spans="1:19" x14ac:dyDescent="0.2">
      <c r="A4813" s="7">
        <v>44322</v>
      </c>
      <c r="B4813" s="1" t="s">
        <v>16041</v>
      </c>
      <c r="C4813" s="1" t="s">
        <v>16042</v>
      </c>
      <c r="D4813" s="1" t="s">
        <v>1621</v>
      </c>
      <c r="E4813" s="1" t="s">
        <v>16043</v>
      </c>
      <c r="F4813" s="7">
        <v>44316</v>
      </c>
      <c r="G4813" s="1" t="s">
        <v>1151</v>
      </c>
      <c r="H4813" s="5">
        <v>31343070</v>
      </c>
      <c r="I4813" s="1" t="s">
        <v>2599</v>
      </c>
      <c r="J4813" s="1" t="s">
        <v>16037</v>
      </c>
      <c r="K4813" s="1" t="s">
        <v>318</v>
      </c>
      <c r="L4813" s="1">
        <v>2</v>
      </c>
      <c r="M4813" s="1" t="s">
        <v>1918</v>
      </c>
      <c r="N4813" s="1" t="s">
        <v>1916</v>
      </c>
      <c r="O4813" s="1">
        <v>140250</v>
      </c>
      <c r="P4813" s="1" t="s">
        <v>1917</v>
      </c>
      <c r="Q4813" s="1">
        <v>223.48</v>
      </c>
      <c r="R4813" s="1" t="str">
        <f>IFERROR(VLOOKUP(K4813,Proveedores!$A$2:$B$500,2,0),"Agregar")</f>
        <v>LABORATORIOS RICHMOND SACIF</v>
      </c>
      <c r="S4813" s="5">
        <f t="shared" si="75"/>
        <v>31343070</v>
      </c>
    </row>
    <row r="4814" spans="1:19" x14ac:dyDescent="0.2">
      <c r="A4814" s="7">
        <v>44322</v>
      </c>
      <c r="B4814" s="1" t="s">
        <v>16044</v>
      </c>
      <c r="C4814" s="1" t="s">
        <v>16045</v>
      </c>
      <c r="D4814" s="1" t="s">
        <v>1621</v>
      </c>
      <c r="E4814" s="1" t="s">
        <v>16046</v>
      </c>
      <c r="F4814" s="7">
        <v>44316</v>
      </c>
      <c r="G4814" s="1" t="s">
        <v>1151</v>
      </c>
      <c r="H4814" s="5">
        <v>48184522.799999997</v>
      </c>
      <c r="I4814" s="1" t="s">
        <v>2599</v>
      </c>
      <c r="J4814" s="1" t="s">
        <v>16037</v>
      </c>
      <c r="K4814" s="1" t="s">
        <v>318</v>
      </c>
      <c r="L4814" s="1">
        <v>2</v>
      </c>
      <c r="M4814" s="1" t="s">
        <v>1918</v>
      </c>
      <c r="N4814" s="1" t="s">
        <v>1916</v>
      </c>
      <c r="O4814" s="1">
        <v>215610</v>
      </c>
      <c r="P4814" s="1" t="s">
        <v>1917</v>
      </c>
      <c r="Q4814" s="1">
        <v>223.48</v>
      </c>
      <c r="R4814" s="1" t="str">
        <f>IFERROR(VLOOKUP(K4814,Proveedores!$A$2:$B$500,2,0),"Agregar")</f>
        <v>LABORATORIOS RICHMOND SACIF</v>
      </c>
      <c r="S4814" s="5">
        <f t="shared" si="75"/>
        <v>48184522.799999997</v>
      </c>
    </row>
    <row r="4815" spans="1:19" x14ac:dyDescent="0.2">
      <c r="A4815" s="7">
        <v>44323</v>
      </c>
      <c r="B4815" s="1" t="s">
        <v>16047</v>
      </c>
      <c r="C4815" s="1" t="s">
        <v>16048</v>
      </c>
      <c r="D4815" s="1" t="s">
        <v>1621</v>
      </c>
      <c r="E4815" s="1" t="s">
        <v>16049</v>
      </c>
      <c r="F4815" s="7">
        <v>44323</v>
      </c>
      <c r="G4815" s="1" t="s">
        <v>5360</v>
      </c>
      <c r="H4815" s="5">
        <v>175421</v>
      </c>
      <c r="I4815" s="1">
        <v>686</v>
      </c>
      <c r="J4815" s="1" t="s">
        <v>15522</v>
      </c>
      <c r="K4815" s="1" t="s">
        <v>15528</v>
      </c>
      <c r="L4815" s="1">
        <v>1</v>
      </c>
      <c r="M4815" s="1">
        <v>500170</v>
      </c>
      <c r="N4815" s="1" t="s">
        <v>15524</v>
      </c>
      <c r="O4815" s="1">
        <v>230</v>
      </c>
      <c r="P4815" s="1" t="s">
        <v>14269</v>
      </c>
      <c r="Q4815" s="1">
        <v>762.7</v>
      </c>
      <c r="R4815" s="1" t="str">
        <f>IFERROR(VLOOKUP(K4815,Proveedores!$A$2:$B$500,2,0),"Agregar")</f>
        <v>Sinergium</v>
      </c>
      <c r="S4815" s="5">
        <f t="shared" si="75"/>
        <v>175421</v>
      </c>
    </row>
    <row r="4816" spans="1:19" x14ac:dyDescent="0.2">
      <c r="A4816" s="7">
        <v>44323</v>
      </c>
      <c r="B4816" s="1" t="s">
        <v>16050</v>
      </c>
      <c r="C4816" s="1" t="s">
        <v>16051</v>
      </c>
      <c r="D4816" s="1" t="s">
        <v>1621</v>
      </c>
      <c r="E4816" s="1" t="s">
        <v>16052</v>
      </c>
      <c r="F4816" s="7">
        <v>44323</v>
      </c>
      <c r="G4816" s="1" t="s">
        <v>5360</v>
      </c>
      <c r="H4816" s="5">
        <v>80638441.5</v>
      </c>
      <c r="I4816" s="1">
        <v>687</v>
      </c>
      <c r="J4816" s="1" t="s">
        <v>15522</v>
      </c>
      <c r="K4816" s="1" t="s">
        <v>15528</v>
      </c>
      <c r="L4816" s="1">
        <v>1</v>
      </c>
      <c r="M4816" s="1">
        <v>500101</v>
      </c>
      <c r="N4816" s="1" t="s">
        <v>15533</v>
      </c>
      <c r="O4816" s="1">
        <v>226290</v>
      </c>
      <c r="P4816" s="1" t="s">
        <v>14269</v>
      </c>
      <c r="Q4816" s="1">
        <v>356.35</v>
      </c>
      <c r="R4816" s="1" t="str">
        <f>IFERROR(VLOOKUP(K4816,Proveedores!$A$2:$B$500,2,0),"Agregar")</f>
        <v>Sinergium</v>
      </c>
      <c r="S4816" s="5">
        <f t="shared" si="75"/>
        <v>80638441.5</v>
      </c>
    </row>
    <row r="4817" spans="1:19" x14ac:dyDescent="0.2">
      <c r="A4817" s="7">
        <v>44323</v>
      </c>
      <c r="B4817" s="1" t="s">
        <v>16053</v>
      </c>
      <c r="C4817" s="1" t="s">
        <v>16054</v>
      </c>
      <c r="D4817" s="1" t="s">
        <v>1621</v>
      </c>
      <c r="E4817" s="1" t="s">
        <v>16055</v>
      </c>
      <c r="F4817" s="7">
        <v>44300</v>
      </c>
      <c r="G4817" s="1" t="s">
        <v>1176</v>
      </c>
      <c r="H4817" s="5">
        <v>2071873.34</v>
      </c>
      <c r="I4817" s="1">
        <v>661</v>
      </c>
      <c r="J4817" s="1" t="s">
        <v>1463</v>
      </c>
      <c r="K4817" s="1" t="s">
        <v>15468</v>
      </c>
      <c r="L4817" s="1">
        <v>26</v>
      </c>
      <c r="M4817" s="1" t="s">
        <v>15469</v>
      </c>
      <c r="N4817" s="1" t="s">
        <v>15470</v>
      </c>
      <c r="O4817" s="1">
        <v>281</v>
      </c>
      <c r="P4817" s="1" t="s">
        <v>15471</v>
      </c>
      <c r="Q4817" s="1">
        <v>7373</v>
      </c>
      <c r="R4817" s="1" t="str">
        <f>IFERROR(VLOOKUP(K4817,Proveedores!$A$2:$B$500,2,0),"Agregar")</f>
        <v xml:space="preserve">GEMABIOTECH SAU </v>
      </c>
      <c r="S4817" s="5">
        <f t="shared" si="75"/>
        <v>2071813</v>
      </c>
    </row>
    <row r="4818" spans="1:19" x14ac:dyDescent="0.2">
      <c r="A4818" s="7">
        <v>44323</v>
      </c>
      <c r="B4818" s="1" t="s">
        <v>16056</v>
      </c>
      <c r="C4818" s="1" t="s">
        <v>16057</v>
      </c>
      <c r="D4818" s="1" t="s">
        <v>1621</v>
      </c>
      <c r="E4818" s="1" t="s">
        <v>16058</v>
      </c>
      <c r="F4818" s="7">
        <v>44300</v>
      </c>
      <c r="G4818" s="1" t="s">
        <v>1176</v>
      </c>
      <c r="H4818" s="5">
        <v>61357.66</v>
      </c>
      <c r="I4818" s="1">
        <v>660</v>
      </c>
      <c r="J4818" s="1" t="s">
        <v>1463</v>
      </c>
      <c r="K4818" s="1" t="s">
        <v>15468</v>
      </c>
      <c r="L4818" s="1">
        <v>27</v>
      </c>
      <c r="M4818" s="1" t="s">
        <v>15489</v>
      </c>
      <c r="N4818" s="1" t="s">
        <v>15490</v>
      </c>
      <c r="O4818" s="1">
        <v>260</v>
      </c>
      <c r="P4818" s="1" t="s">
        <v>15471</v>
      </c>
      <c r="Q4818" s="1">
        <v>236</v>
      </c>
      <c r="R4818" s="1" t="str">
        <f>IFERROR(VLOOKUP(K4818,Proveedores!$A$2:$B$500,2,0),"Agregar")</f>
        <v xml:space="preserve">GEMABIOTECH SAU </v>
      </c>
      <c r="S4818" s="5">
        <f t="shared" si="75"/>
        <v>61360</v>
      </c>
    </row>
    <row r="4819" spans="1:19" x14ac:dyDescent="0.2">
      <c r="A4819" s="7">
        <v>44324</v>
      </c>
      <c r="B4819" s="1" t="s">
        <v>16059</v>
      </c>
      <c r="C4819" s="1" t="s">
        <v>16060</v>
      </c>
      <c r="D4819" s="1" t="s">
        <v>1621</v>
      </c>
      <c r="E4819" s="1" t="s">
        <v>16061</v>
      </c>
      <c r="F4819" s="7">
        <v>44253</v>
      </c>
      <c r="G4819" s="1" t="s">
        <v>759</v>
      </c>
      <c r="H4819" s="5">
        <v>72438.69</v>
      </c>
      <c r="I4819" s="1">
        <v>1.1111111111111101E+22</v>
      </c>
      <c r="J4819" s="1" t="s">
        <v>760</v>
      </c>
      <c r="K4819" s="1" t="s">
        <v>7700</v>
      </c>
      <c r="L4819" s="1">
        <v>17</v>
      </c>
      <c r="M4819" s="1" t="s">
        <v>8506</v>
      </c>
      <c r="N4819" s="1" t="s">
        <v>7701</v>
      </c>
      <c r="O4819" s="1">
        <v>152</v>
      </c>
      <c r="P4819" s="1" t="s">
        <v>7907</v>
      </c>
      <c r="Q4819" s="1">
        <v>476.57</v>
      </c>
      <c r="R4819" s="1" t="str">
        <f>IFERROR(VLOOKUP(K4819,Proveedores!$A$2:$B$500,2,0),"Agregar")</f>
        <v>CORREO OFICIAL DE LA REPÚBLICA ARGENTINA S.A..</v>
      </c>
      <c r="S4819" s="5">
        <f t="shared" si="75"/>
        <v>72438.64</v>
      </c>
    </row>
    <row r="4820" spans="1:19" x14ac:dyDescent="0.2">
      <c r="A4820" s="7">
        <v>44324</v>
      </c>
      <c r="B4820" s="1" t="s">
        <v>16062</v>
      </c>
      <c r="C4820" s="1" t="s">
        <v>16063</v>
      </c>
      <c r="D4820" s="1" t="s">
        <v>1621</v>
      </c>
      <c r="E4820" s="1" t="s">
        <v>16064</v>
      </c>
      <c r="F4820" s="7">
        <v>44253</v>
      </c>
      <c r="G4820" s="1" t="s">
        <v>759</v>
      </c>
      <c r="H4820" s="5">
        <v>2166489.12</v>
      </c>
      <c r="I4820" s="1">
        <v>1.1111111111111101E+22</v>
      </c>
      <c r="J4820" s="1" t="s">
        <v>760</v>
      </c>
      <c r="K4820" s="1" t="s">
        <v>7700</v>
      </c>
      <c r="L4820" s="1">
        <v>17</v>
      </c>
      <c r="M4820" s="1" t="s">
        <v>8506</v>
      </c>
      <c r="N4820" s="1" t="s">
        <v>7701</v>
      </c>
      <c r="O4820" s="1">
        <v>4546</v>
      </c>
      <c r="P4820" s="1" t="s">
        <v>7907</v>
      </c>
      <c r="Q4820" s="1">
        <v>476.57</v>
      </c>
      <c r="R4820" s="1" t="str">
        <f>IFERROR(VLOOKUP(K4820,Proveedores!$A$2:$B$500,2,0),"Agregar")</f>
        <v>CORREO OFICIAL DE LA REPÚBLICA ARGENTINA S.A..</v>
      </c>
      <c r="S4820" s="5">
        <f t="shared" si="75"/>
        <v>2166487.2199999997</v>
      </c>
    </row>
    <row r="4821" spans="1:19" x14ac:dyDescent="0.2">
      <c r="A4821" s="7">
        <v>44324</v>
      </c>
      <c r="B4821" s="1" t="s">
        <v>16065</v>
      </c>
      <c r="C4821" s="1" t="s">
        <v>16066</v>
      </c>
      <c r="D4821" s="1" t="s">
        <v>1621</v>
      </c>
      <c r="E4821" s="1" t="s">
        <v>16067</v>
      </c>
      <c r="F4821" s="7">
        <v>44253</v>
      </c>
      <c r="G4821" s="1" t="s">
        <v>759</v>
      </c>
      <c r="H4821" s="5">
        <v>9122245.1199999992</v>
      </c>
      <c r="I4821" s="1">
        <v>1.1111111111111101E+22</v>
      </c>
      <c r="J4821" s="1" t="s">
        <v>763</v>
      </c>
      <c r="K4821" s="1" t="s">
        <v>7700</v>
      </c>
      <c r="L4821" s="1">
        <v>11</v>
      </c>
      <c r="M4821" s="1" t="s">
        <v>8506</v>
      </c>
      <c r="N4821" s="1" t="s">
        <v>7701</v>
      </c>
      <c r="O4821" s="1">
        <v>7948</v>
      </c>
      <c r="P4821" s="1" t="s">
        <v>7907</v>
      </c>
      <c r="Q4821" s="1">
        <v>1147.74</v>
      </c>
      <c r="R4821" s="1" t="str">
        <f>IFERROR(VLOOKUP(K4821,Proveedores!$A$2:$B$500,2,0),"Agregar")</f>
        <v>CORREO OFICIAL DE LA REPÚBLICA ARGENTINA S.A..</v>
      </c>
      <c r="S4821" s="5">
        <f t="shared" si="75"/>
        <v>9122237.5199999996</v>
      </c>
    </row>
    <row r="4822" spans="1:19" x14ac:dyDescent="0.2">
      <c r="A4822" s="7">
        <v>44324</v>
      </c>
      <c r="B4822" s="1" t="s">
        <v>16068</v>
      </c>
      <c r="C4822" s="1" t="s">
        <v>16069</v>
      </c>
      <c r="D4822" s="1" t="s">
        <v>1621</v>
      </c>
      <c r="E4822" s="1" t="s">
        <v>16070</v>
      </c>
      <c r="F4822" s="7">
        <v>44253</v>
      </c>
      <c r="G4822" s="1" t="s">
        <v>759</v>
      </c>
      <c r="H4822" s="5">
        <v>7003517.6100000003</v>
      </c>
      <c r="I4822" s="1">
        <v>1.1111111111111101E+22</v>
      </c>
      <c r="J4822" s="1" t="s">
        <v>763</v>
      </c>
      <c r="K4822" s="1" t="s">
        <v>7700</v>
      </c>
      <c r="L4822" s="1">
        <v>11</v>
      </c>
      <c r="M4822" s="1" t="s">
        <v>8506</v>
      </c>
      <c r="N4822" s="1" t="s">
        <v>7701</v>
      </c>
      <c r="O4822" s="1">
        <v>6102</v>
      </c>
      <c r="P4822" s="1" t="s">
        <v>7907</v>
      </c>
      <c r="Q4822" s="1">
        <v>1147.74</v>
      </c>
      <c r="R4822" s="1" t="str">
        <f>IFERROR(VLOOKUP(K4822,Proveedores!$A$2:$B$500,2,0),"Agregar")</f>
        <v>CORREO OFICIAL DE LA REPÚBLICA ARGENTINA S.A..</v>
      </c>
      <c r="S4822" s="5">
        <f t="shared" si="75"/>
        <v>7003509.4800000004</v>
      </c>
    </row>
    <row r="4823" spans="1:19" x14ac:dyDescent="0.2">
      <c r="A4823" s="7">
        <v>44324</v>
      </c>
      <c r="B4823" s="1" t="s">
        <v>16071</v>
      </c>
      <c r="C4823" s="1" t="s">
        <v>16072</v>
      </c>
      <c r="D4823" s="1" t="s">
        <v>1621</v>
      </c>
      <c r="E4823" s="1" t="s">
        <v>16073</v>
      </c>
      <c r="F4823" s="7">
        <v>44253</v>
      </c>
      <c r="G4823" s="1" t="s">
        <v>759</v>
      </c>
      <c r="H4823" s="5">
        <v>8691842.2200000007</v>
      </c>
      <c r="I4823" s="1">
        <v>1.1111111111111101E+22</v>
      </c>
      <c r="J4823" s="1" t="s">
        <v>763</v>
      </c>
      <c r="K4823" s="1" t="s">
        <v>7700</v>
      </c>
      <c r="L4823" s="1">
        <v>17</v>
      </c>
      <c r="M4823" s="1" t="s">
        <v>8506</v>
      </c>
      <c r="N4823" s="1" t="s">
        <v>7701</v>
      </c>
      <c r="O4823" s="1">
        <v>7573</v>
      </c>
      <c r="P4823" s="1" t="s">
        <v>7907</v>
      </c>
      <c r="Q4823" s="1">
        <v>1147.74</v>
      </c>
      <c r="R4823" s="1" t="str">
        <f>IFERROR(VLOOKUP(K4823,Proveedores!$A$2:$B$500,2,0),"Agregar")</f>
        <v>CORREO OFICIAL DE LA REPÚBLICA ARGENTINA S.A..</v>
      </c>
      <c r="S4823" s="5">
        <f t="shared" si="75"/>
        <v>8691835.0199999996</v>
      </c>
    </row>
    <row r="4824" spans="1:19" x14ac:dyDescent="0.2">
      <c r="A4824" s="7">
        <v>44324</v>
      </c>
      <c r="B4824" s="1" t="s">
        <v>16074</v>
      </c>
      <c r="C4824" s="1" t="s">
        <v>16075</v>
      </c>
      <c r="D4824" s="1" t="s">
        <v>1621</v>
      </c>
      <c r="E4824" s="1" t="s">
        <v>16076</v>
      </c>
      <c r="F4824" s="7">
        <v>44253</v>
      </c>
      <c r="G4824" s="1" t="s">
        <v>759</v>
      </c>
      <c r="H4824" s="5">
        <v>168717.97</v>
      </c>
      <c r="I4824" s="1">
        <v>1.1111111111111101E+22</v>
      </c>
      <c r="J4824" s="1" t="s">
        <v>763</v>
      </c>
      <c r="K4824" s="1" t="s">
        <v>7700</v>
      </c>
      <c r="L4824" s="1">
        <v>11</v>
      </c>
      <c r="M4824" s="1" t="s">
        <v>8506</v>
      </c>
      <c r="N4824" s="1" t="s">
        <v>7701</v>
      </c>
      <c r="O4824" s="1">
        <v>147</v>
      </c>
      <c r="P4824" s="1" t="s">
        <v>7907</v>
      </c>
      <c r="Q4824" s="1">
        <v>1147.74</v>
      </c>
      <c r="R4824" s="1" t="str">
        <f>IFERROR(VLOOKUP(K4824,Proveedores!$A$2:$B$500,2,0),"Agregar")</f>
        <v>CORREO OFICIAL DE LA REPÚBLICA ARGENTINA S.A..</v>
      </c>
      <c r="S4824" s="5">
        <f t="shared" si="75"/>
        <v>168717.78</v>
      </c>
    </row>
    <row r="4825" spans="1:19" x14ac:dyDescent="0.2">
      <c r="A4825" s="7">
        <v>44324</v>
      </c>
      <c r="B4825" s="1" t="s">
        <v>16077</v>
      </c>
      <c r="C4825" s="1" t="s">
        <v>16078</v>
      </c>
      <c r="D4825" s="1" t="s">
        <v>1621</v>
      </c>
      <c r="E4825" s="1" t="s">
        <v>16079</v>
      </c>
      <c r="F4825" s="7">
        <v>44324</v>
      </c>
      <c r="G4825" s="1" t="s">
        <v>759</v>
      </c>
      <c r="H4825" s="5">
        <v>1000797.52</v>
      </c>
      <c r="I4825" s="1">
        <v>1.1111111111111101E+22</v>
      </c>
      <c r="J4825" s="1" t="s">
        <v>760</v>
      </c>
      <c r="K4825" s="1" t="s">
        <v>7700</v>
      </c>
      <c r="L4825" s="1">
        <v>9</v>
      </c>
      <c r="M4825" s="1" t="s">
        <v>8506</v>
      </c>
      <c r="N4825" s="1" t="s">
        <v>7701</v>
      </c>
      <c r="O4825" s="1">
        <v>2100</v>
      </c>
      <c r="P4825" s="1" t="s">
        <v>7907</v>
      </c>
      <c r="Q4825" s="1">
        <v>476.57</v>
      </c>
      <c r="R4825" s="1" t="str">
        <f>IFERROR(VLOOKUP(K4825,Proveedores!$A$2:$B$500,2,0),"Agregar")</f>
        <v>CORREO OFICIAL DE LA REPÚBLICA ARGENTINA S.A..</v>
      </c>
      <c r="S4825" s="5">
        <f t="shared" si="75"/>
        <v>1000797</v>
      </c>
    </row>
    <row r="4826" spans="1:19" x14ac:dyDescent="0.2">
      <c r="A4826" s="7">
        <v>44325</v>
      </c>
      <c r="B4826" s="1" t="s">
        <v>16080</v>
      </c>
      <c r="C4826" s="1" t="s">
        <v>16081</v>
      </c>
      <c r="D4826" s="1" t="s">
        <v>1621</v>
      </c>
      <c r="E4826" s="1" t="s">
        <v>16082</v>
      </c>
      <c r="F4826" s="7">
        <v>44325</v>
      </c>
      <c r="G4826" s="1" t="s">
        <v>759</v>
      </c>
      <c r="H4826" s="5">
        <v>491343.67</v>
      </c>
      <c r="I4826" s="1">
        <v>1.1111111111111101E+22</v>
      </c>
      <c r="J4826" s="1" t="s">
        <v>760</v>
      </c>
      <c r="K4826" s="1" t="s">
        <v>7700</v>
      </c>
      <c r="L4826" s="1">
        <v>17</v>
      </c>
      <c r="M4826" s="1" t="s">
        <v>8506</v>
      </c>
      <c r="N4826" s="1" t="s">
        <v>7701</v>
      </c>
      <c r="O4826" s="1">
        <v>1031</v>
      </c>
      <c r="P4826" s="1" t="s">
        <v>7907</v>
      </c>
      <c r="Q4826" s="1">
        <v>476.57</v>
      </c>
      <c r="R4826" s="1" t="str">
        <f>IFERROR(VLOOKUP(K4826,Proveedores!$A$2:$B$500,2,0),"Agregar")</f>
        <v>CORREO OFICIAL DE LA REPÚBLICA ARGENTINA S.A..</v>
      </c>
      <c r="S4826" s="5">
        <f t="shared" si="75"/>
        <v>491343.67</v>
      </c>
    </row>
    <row r="4827" spans="1:19" x14ac:dyDescent="0.2">
      <c r="A4827" s="7">
        <v>44325</v>
      </c>
      <c r="B4827" s="1" t="s">
        <v>16083</v>
      </c>
      <c r="C4827" s="1" t="s">
        <v>16084</v>
      </c>
      <c r="D4827" s="1" t="s">
        <v>1621</v>
      </c>
      <c r="E4827" s="1" t="s">
        <v>16085</v>
      </c>
      <c r="F4827" s="7">
        <v>44325</v>
      </c>
      <c r="G4827" s="1" t="s">
        <v>759</v>
      </c>
      <c r="H4827" s="5">
        <v>544243.48</v>
      </c>
      <c r="I4827" s="1">
        <v>1.1111111111111101E+22</v>
      </c>
      <c r="J4827" s="1" t="s">
        <v>760</v>
      </c>
      <c r="K4827" s="1" t="s">
        <v>7700</v>
      </c>
      <c r="L4827" s="1">
        <v>17</v>
      </c>
      <c r="M4827" s="1" t="s">
        <v>8506</v>
      </c>
      <c r="N4827" s="1" t="s">
        <v>7701</v>
      </c>
      <c r="O4827" s="1">
        <v>1145</v>
      </c>
      <c r="P4827" s="1" t="s">
        <v>7907</v>
      </c>
      <c r="Q4827" s="1">
        <v>476.57</v>
      </c>
      <c r="R4827" s="1" t="str">
        <f>IFERROR(VLOOKUP(K4827,Proveedores!$A$2:$B$500,2,0),"Agregar")</f>
        <v>CORREO OFICIAL DE LA REPÚBLICA ARGENTINA S.A..</v>
      </c>
      <c r="S4827" s="5">
        <f t="shared" si="75"/>
        <v>545672.65</v>
      </c>
    </row>
    <row r="4828" spans="1:19" x14ac:dyDescent="0.2">
      <c r="A4828" s="7">
        <v>44325</v>
      </c>
      <c r="B4828" s="1" t="s">
        <v>16086</v>
      </c>
      <c r="C4828" s="1" t="s">
        <v>16087</v>
      </c>
      <c r="D4828" s="1" t="s">
        <v>1621</v>
      </c>
      <c r="E4828" s="1" t="s">
        <v>16088</v>
      </c>
      <c r="F4828" s="7">
        <v>44325</v>
      </c>
      <c r="G4828" s="1" t="s">
        <v>759</v>
      </c>
      <c r="H4828" s="5">
        <v>729152.59</v>
      </c>
      <c r="I4828" s="1">
        <v>1.1111111111111101E+22</v>
      </c>
      <c r="J4828" s="1" t="s">
        <v>760</v>
      </c>
      <c r="K4828" s="1" t="s">
        <v>7700</v>
      </c>
      <c r="L4828" s="1">
        <v>17</v>
      </c>
      <c r="M4828" s="1" t="s">
        <v>8506</v>
      </c>
      <c r="N4828" s="1" t="s">
        <v>7701</v>
      </c>
      <c r="O4828" s="1">
        <v>1530</v>
      </c>
      <c r="P4828" s="1" t="s">
        <v>7907</v>
      </c>
      <c r="Q4828" s="1">
        <v>476.57</v>
      </c>
      <c r="R4828" s="1" t="str">
        <f>IFERROR(VLOOKUP(K4828,Proveedores!$A$2:$B$500,2,0),"Agregar")</f>
        <v>CORREO OFICIAL DE LA REPÚBLICA ARGENTINA S.A..</v>
      </c>
      <c r="S4828" s="5">
        <f t="shared" si="75"/>
        <v>729152.1</v>
      </c>
    </row>
    <row r="4829" spans="1:19" x14ac:dyDescent="0.2">
      <c r="A4829" s="7">
        <v>44326</v>
      </c>
      <c r="B4829" s="1" t="s">
        <v>16089</v>
      </c>
      <c r="C4829" s="1" t="s">
        <v>16090</v>
      </c>
      <c r="D4829" s="1" t="s">
        <v>1621</v>
      </c>
      <c r="E4829" s="1" t="s">
        <v>16091</v>
      </c>
      <c r="F4829" s="7">
        <v>44313</v>
      </c>
      <c r="G4829" s="1" t="s">
        <v>605</v>
      </c>
      <c r="H4829" s="5">
        <v>1894323.15</v>
      </c>
      <c r="I4829" s="1">
        <v>677</v>
      </c>
      <c r="J4829" s="1" t="s">
        <v>1230</v>
      </c>
      <c r="K4829" s="1" t="s">
        <v>3431</v>
      </c>
      <c r="L4829" s="1">
        <v>2</v>
      </c>
      <c r="M4829" s="1" t="s">
        <v>1647</v>
      </c>
      <c r="N4829" s="1" t="s">
        <v>7848</v>
      </c>
      <c r="O4829" s="1">
        <v>75321</v>
      </c>
      <c r="P4829" s="1" t="s">
        <v>2100</v>
      </c>
      <c r="Q4829" s="1">
        <v>25.15</v>
      </c>
      <c r="R4829" s="1" t="str">
        <f>IFERROR(VLOOKUP(K4829,Proveedores!$A$2:$B$500,2,0),"Agregar")</f>
        <v>Dr. LAZAR &amp; Cía. S.A.Q.e.I.</v>
      </c>
      <c r="S4829" s="5">
        <f t="shared" si="75"/>
        <v>1894323.15</v>
      </c>
    </row>
    <row r="4830" spans="1:19" x14ac:dyDescent="0.2">
      <c r="A4830" s="7">
        <v>44326</v>
      </c>
      <c r="B4830" s="1" t="s">
        <v>16092</v>
      </c>
      <c r="C4830" s="1" t="s">
        <v>16093</v>
      </c>
      <c r="D4830" s="1" t="s">
        <v>1621</v>
      </c>
      <c r="E4830" s="1" t="s">
        <v>16094</v>
      </c>
      <c r="F4830" s="7">
        <v>44302</v>
      </c>
      <c r="G4830" s="1" t="s">
        <v>1497</v>
      </c>
      <c r="H4830" s="5">
        <v>6287464.2999999998</v>
      </c>
      <c r="I4830" s="1">
        <v>650</v>
      </c>
      <c r="J4830" s="1" t="s">
        <v>1504</v>
      </c>
      <c r="K4830" s="1" t="s">
        <v>16095</v>
      </c>
      <c r="L4830" s="1">
        <v>16</v>
      </c>
      <c r="M4830" s="1" t="s">
        <v>6159</v>
      </c>
      <c r="N4830" s="1" t="s">
        <v>16096</v>
      </c>
      <c r="O4830" s="1">
        <v>112477</v>
      </c>
      <c r="P4830" s="1" t="s">
        <v>1892</v>
      </c>
      <c r="Q4830" s="1">
        <v>55.9</v>
      </c>
      <c r="R4830" s="1" t="str">
        <f>IFERROR(VLOOKUP(K4830,Proveedores!$A$2:$B$500,2,0),"Agregar")</f>
        <v>LAB.ESPECIALIDADES MEDICINALES SOC.DEL ESTADO</v>
      </c>
      <c r="S4830" s="5">
        <f t="shared" si="75"/>
        <v>6287464.2999999998</v>
      </c>
    </row>
    <row r="4831" spans="1:19" x14ac:dyDescent="0.2">
      <c r="A4831" s="7">
        <v>44326</v>
      </c>
      <c r="B4831" s="1" t="s">
        <v>16097</v>
      </c>
      <c r="C4831" s="1" t="s">
        <v>16098</v>
      </c>
      <c r="D4831" s="1" t="s">
        <v>1713</v>
      </c>
      <c r="E4831" s="1" t="s">
        <v>16099</v>
      </c>
      <c r="F4831" s="7">
        <v>44316</v>
      </c>
      <c r="G4831" s="1" t="s">
        <v>1497</v>
      </c>
      <c r="H4831" s="5">
        <v>3130567.7</v>
      </c>
      <c r="I4831" s="1">
        <v>37189374</v>
      </c>
      <c r="J4831" s="1" t="s">
        <v>1504</v>
      </c>
      <c r="K4831" s="1" t="s">
        <v>16095</v>
      </c>
      <c r="L4831" s="1">
        <v>16</v>
      </c>
      <c r="M4831" s="1" t="s">
        <v>6159</v>
      </c>
      <c r="N4831" s="1" t="s">
        <v>16096</v>
      </c>
      <c r="O4831" s="1">
        <v>56003</v>
      </c>
      <c r="P4831" s="1" t="s">
        <v>1892</v>
      </c>
      <c r="Q4831" s="1">
        <v>55.9</v>
      </c>
      <c r="R4831" s="1" t="str">
        <f>IFERROR(VLOOKUP(K4831,Proveedores!$A$2:$B$500,2,0),"Agregar")</f>
        <v>LAB.ESPECIALIDADES MEDICINALES SOC.DEL ESTADO</v>
      </c>
      <c r="S4831" s="5">
        <f t="shared" si="75"/>
        <v>3130567.6999999997</v>
      </c>
    </row>
    <row r="4832" spans="1:19" x14ac:dyDescent="0.2">
      <c r="A4832" s="7">
        <v>44326</v>
      </c>
      <c r="B4832" s="1" t="s">
        <v>16100</v>
      </c>
      <c r="C4832" s="1" t="s">
        <v>16101</v>
      </c>
      <c r="D4832" s="1" t="s">
        <v>1621</v>
      </c>
      <c r="E4832" s="1" t="s">
        <v>16102</v>
      </c>
      <c r="F4832" s="7">
        <v>44319</v>
      </c>
      <c r="G4832" s="1" t="s">
        <v>1497</v>
      </c>
      <c r="H4832" s="5">
        <v>2897163</v>
      </c>
      <c r="I4832" s="1" t="s">
        <v>1816</v>
      </c>
      <c r="J4832" s="1" t="s">
        <v>1498</v>
      </c>
      <c r="K4832" s="1" t="s">
        <v>1847</v>
      </c>
      <c r="L4832" s="1">
        <v>70</v>
      </c>
      <c r="M4832" s="1" t="s">
        <v>15979</v>
      </c>
      <c r="N4832" s="1" t="s">
        <v>15980</v>
      </c>
      <c r="O4832" s="1">
        <v>19830</v>
      </c>
      <c r="P4832" s="1" t="s">
        <v>15981</v>
      </c>
      <c r="Q4832" s="1">
        <v>146.1</v>
      </c>
      <c r="R4832" s="1" t="str">
        <f>IFERROR(VLOOKUP(K4832,Proveedores!$A$2:$B$500,2,0),"Agregar")</f>
        <v xml:space="preserve">LAFEDAR S.A. </v>
      </c>
      <c r="S4832" s="5">
        <f t="shared" si="75"/>
        <v>2897163</v>
      </c>
    </row>
    <row r="4833" spans="1:19" x14ac:dyDescent="0.2">
      <c r="A4833" s="7">
        <v>44326</v>
      </c>
      <c r="B4833" s="1" t="s">
        <v>16103</v>
      </c>
      <c r="C4833" s="1" t="s">
        <v>16104</v>
      </c>
      <c r="D4833" s="1" t="s">
        <v>1621</v>
      </c>
      <c r="E4833" s="1" t="s">
        <v>16105</v>
      </c>
      <c r="F4833" s="7">
        <v>44316</v>
      </c>
      <c r="G4833" s="1" t="s">
        <v>759</v>
      </c>
      <c r="H4833" s="5">
        <v>3762296.25</v>
      </c>
      <c r="I4833" s="1">
        <v>1.1111111111111101E+22</v>
      </c>
      <c r="J4833" s="1" t="s">
        <v>763</v>
      </c>
      <c r="K4833" s="1" t="s">
        <v>7700</v>
      </c>
      <c r="L4833" s="1">
        <v>11</v>
      </c>
      <c r="M4833" s="1" t="s">
        <v>8506</v>
      </c>
      <c r="N4833" s="1" t="s">
        <v>7701</v>
      </c>
      <c r="O4833" s="1">
        <v>3278</v>
      </c>
      <c r="P4833" s="1" t="s">
        <v>7907</v>
      </c>
      <c r="Q4833" s="1">
        <v>1147.74</v>
      </c>
      <c r="R4833" s="1" t="str">
        <f>IFERROR(VLOOKUP(K4833,Proveedores!$A$2:$B$500,2,0),"Agregar")</f>
        <v>CORREO OFICIAL DE LA REPÚBLICA ARGENTINA S.A..</v>
      </c>
      <c r="S4833" s="5">
        <f t="shared" si="75"/>
        <v>3762291.72</v>
      </c>
    </row>
    <row r="4834" spans="1:19" x14ac:dyDescent="0.2">
      <c r="A4834" s="7">
        <v>44326</v>
      </c>
      <c r="B4834" s="1" t="s">
        <v>16106</v>
      </c>
      <c r="C4834" s="1" t="s">
        <v>16107</v>
      </c>
      <c r="D4834" s="1" t="s">
        <v>1621</v>
      </c>
      <c r="E4834" s="1" t="s">
        <v>16108</v>
      </c>
      <c r="F4834" s="7">
        <v>44322</v>
      </c>
      <c r="G4834" s="1" t="s">
        <v>1569</v>
      </c>
      <c r="H4834" s="5">
        <v>33180000</v>
      </c>
      <c r="I4834" s="1" t="s">
        <v>2599</v>
      </c>
      <c r="J4834" s="1" t="s">
        <v>1570</v>
      </c>
      <c r="K4834" s="1" t="s">
        <v>1392</v>
      </c>
      <c r="L4834" s="1">
        <v>1</v>
      </c>
      <c r="M4834" s="1" t="s">
        <v>14347</v>
      </c>
      <c r="N4834" s="1" t="s">
        <v>16109</v>
      </c>
      <c r="O4834" s="1">
        <v>6000000</v>
      </c>
      <c r="P4834" s="1">
        <v>1</v>
      </c>
      <c r="Q4834" s="1">
        <v>5.53</v>
      </c>
      <c r="R4834" s="1" t="str">
        <f>IFERROR(VLOOKUP(K4834,Proveedores!$A$2:$B$500,2,0),"Agregar")</f>
        <v>PROPATO HNOS S.A.I.C.</v>
      </c>
      <c r="S4834" s="5">
        <f t="shared" si="75"/>
        <v>33180000</v>
      </c>
    </row>
    <row r="4835" spans="1:19" x14ac:dyDescent="0.2">
      <c r="A4835" s="7">
        <v>44326</v>
      </c>
      <c r="B4835" s="1" t="s">
        <v>16110</v>
      </c>
      <c r="C4835" s="1" t="s">
        <v>16111</v>
      </c>
      <c r="D4835" s="1" t="s">
        <v>1621</v>
      </c>
      <c r="E4835" s="1">
        <v>200004675</v>
      </c>
      <c r="F4835" s="7">
        <v>44326</v>
      </c>
      <c r="G4835" s="1" t="s">
        <v>552</v>
      </c>
      <c r="H4835" s="5">
        <v>1082400</v>
      </c>
      <c r="I4835" s="1">
        <v>4675</v>
      </c>
      <c r="J4835" s="1" t="s">
        <v>553</v>
      </c>
      <c r="K4835" s="1" t="s">
        <v>1441</v>
      </c>
      <c r="L4835" s="1">
        <v>1</v>
      </c>
      <c r="M4835" s="1" t="s">
        <v>14899</v>
      </c>
      <c r="N4835" s="1" t="s">
        <v>14094</v>
      </c>
      <c r="O4835" s="1">
        <v>1320</v>
      </c>
      <c r="P4835" s="1" t="s">
        <v>1892</v>
      </c>
      <c r="Q4835" s="1">
        <v>820</v>
      </c>
      <c r="R4835" s="1" t="str">
        <f>IFERROR(VLOOKUP(K4835,Proveedores!$A$2:$B$500,2,0),"Agregar")</f>
        <v>LECTUS S.A.</v>
      </c>
      <c r="S4835" s="5">
        <f t="shared" si="75"/>
        <v>1082400</v>
      </c>
    </row>
    <row r="4836" spans="1:19" x14ac:dyDescent="0.2">
      <c r="A4836" s="7">
        <v>44326</v>
      </c>
      <c r="B4836" s="1" t="s">
        <v>16112</v>
      </c>
      <c r="C4836" s="1" t="s">
        <v>16113</v>
      </c>
      <c r="D4836" s="1" t="s">
        <v>1621</v>
      </c>
      <c r="E4836" s="1" t="s">
        <v>16114</v>
      </c>
      <c r="F4836" s="7">
        <v>44316</v>
      </c>
      <c r="G4836" s="1" t="s">
        <v>15705</v>
      </c>
      <c r="H4836" s="5">
        <v>10032741</v>
      </c>
      <c r="I4836" s="1">
        <v>1.1111111111111101E+22</v>
      </c>
      <c r="J4836" s="1" t="s">
        <v>2599</v>
      </c>
      <c r="K4836" s="1" t="s">
        <v>7700</v>
      </c>
      <c r="L4836" s="1">
        <v>2</v>
      </c>
      <c r="M4836" s="1">
        <v>1</v>
      </c>
      <c r="N4836" s="1" t="s">
        <v>8501</v>
      </c>
      <c r="O4836" s="1">
        <v>1</v>
      </c>
      <c r="P4836" s="1" t="s">
        <v>8502</v>
      </c>
      <c r="Q4836" s="1">
        <v>10032741</v>
      </c>
      <c r="R4836" s="1" t="str">
        <f>IFERROR(VLOOKUP(K4836,Proveedores!$A$2:$B$500,2,0),"Agregar")</f>
        <v>CORREO OFICIAL DE LA REPÚBLICA ARGENTINA S.A..</v>
      </c>
      <c r="S4836" s="5">
        <f t="shared" si="75"/>
        <v>10032741</v>
      </c>
    </row>
    <row r="4837" spans="1:19" x14ac:dyDescent="0.2">
      <c r="A4837" s="7">
        <v>44326</v>
      </c>
      <c r="B4837" s="1" t="s">
        <v>16115</v>
      </c>
      <c r="C4837" s="1" t="s">
        <v>16116</v>
      </c>
      <c r="D4837" s="1" t="s">
        <v>1621</v>
      </c>
      <c r="E4837" s="1" t="s">
        <v>16117</v>
      </c>
      <c r="F4837" s="7">
        <v>44316</v>
      </c>
      <c r="G4837" s="1" t="s">
        <v>15705</v>
      </c>
      <c r="H4837" s="5">
        <v>10032741</v>
      </c>
      <c r="I4837" s="1">
        <v>1.1111111111111101E+22</v>
      </c>
      <c r="J4837" s="1">
        <v>1</v>
      </c>
      <c r="K4837" s="1" t="s">
        <v>7700</v>
      </c>
      <c r="L4837" s="1">
        <v>2</v>
      </c>
      <c r="M4837" s="1">
        <v>1</v>
      </c>
      <c r="N4837" s="1" t="s">
        <v>8501</v>
      </c>
      <c r="O4837" s="1">
        <v>1</v>
      </c>
      <c r="P4837" s="1" t="s">
        <v>8502</v>
      </c>
      <c r="Q4837" s="1">
        <v>10032741</v>
      </c>
      <c r="R4837" s="1" t="str">
        <f>IFERROR(VLOOKUP(K4837,Proveedores!$A$2:$B$500,2,0),"Agregar")</f>
        <v>CORREO OFICIAL DE LA REPÚBLICA ARGENTINA S.A..</v>
      </c>
      <c r="S4837" s="5">
        <f t="shared" si="75"/>
        <v>10032741</v>
      </c>
    </row>
    <row r="4838" spans="1:19" x14ac:dyDescent="0.2">
      <c r="A4838" s="7">
        <v>44326</v>
      </c>
      <c r="B4838" s="1" t="s">
        <v>16118</v>
      </c>
      <c r="C4838" s="1" t="s">
        <v>16119</v>
      </c>
      <c r="D4838" s="1" t="s">
        <v>1621</v>
      </c>
      <c r="E4838" s="1" t="s">
        <v>16120</v>
      </c>
      <c r="F4838" s="7">
        <v>44313</v>
      </c>
      <c r="G4838" s="1" t="s">
        <v>759</v>
      </c>
      <c r="H4838" s="5">
        <v>4412365.3099999996</v>
      </c>
      <c r="I4838" s="1" t="s">
        <v>16121</v>
      </c>
      <c r="J4838" s="1" t="s">
        <v>763</v>
      </c>
      <c r="K4838" s="1" t="s">
        <v>7700</v>
      </c>
      <c r="L4838" s="1">
        <v>2</v>
      </c>
      <c r="M4838" s="1" t="s">
        <v>2315</v>
      </c>
      <c r="N4838" s="1" t="s">
        <v>8501</v>
      </c>
      <c r="O4838" s="1">
        <v>1759</v>
      </c>
      <c r="P4838" s="1" t="s">
        <v>8502</v>
      </c>
      <c r="Q4838" s="1">
        <v>2508.4499999999998</v>
      </c>
      <c r="R4838" s="1" t="str">
        <f>IFERROR(VLOOKUP(K4838,Proveedores!$A$2:$B$500,2,0),"Agregar")</f>
        <v>CORREO OFICIAL DE LA REPÚBLICA ARGENTINA S.A..</v>
      </c>
      <c r="S4838" s="5">
        <f t="shared" si="75"/>
        <v>4412363.55</v>
      </c>
    </row>
    <row r="4839" spans="1:19" x14ac:dyDescent="0.2">
      <c r="A4839" s="7">
        <v>44326</v>
      </c>
      <c r="B4839" s="1" t="s">
        <v>16122</v>
      </c>
      <c r="C4839" s="1" t="s">
        <v>16123</v>
      </c>
      <c r="D4839" s="1" t="s">
        <v>1621</v>
      </c>
      <c r="E4839" s="1" t="s">
        <v>16124</v>
      </c>
      <c r="F4839" s="7">
        <v>44319</v>
      </c>
      <c r="G4839" s="1" t="s">
        <v>1497</v>
      </c>
      <c r="H4839" s="5">
        <v>277.95999999999998</v>
      </c>
      <c r="I4839" s="1" t="s">
        <v>1816</v>
      </c>
      <c r="J4839" s="1" t="s">
        <v>1498</v>
      </c>
      <c r="K4839" s="1" t="s">
        <v>1847</v>
      </c>
      <c r="L4839" s="1">
        <v>63</v>
      </c>
      <c r="M4839" s="1" t="s">
        <v>2292</v>
      </c>
      <c r="N4839" s="1" t="s">
        <v>2293</v>
      </c>
      <c r="O4839" s="1">
        <v>4</v>
      </c>
      <c r="P4839" s="1" t="s">
        <v>2509</v>
      </c>
      <c r="Q4839" s="1">
        <v>69.489999999999995</v>
      </c>
      <c r="R4839" s="1" t="str">
        <f>IFERROR(VLOOKUP(K4839,Proveedores!$A$2:$B$500,2,0),"Agregar")</f>
        <v xml:space="preserve">LAFEDAR S.A. </v>
      </c>
      <c r="S4839" s="5">
        <f t="shared" si="75"/>
        <v>277.95999999999998</v>
      </c>
    </row>
    <row r="4840" spans="1:19" x14ac:dyDescent="0.2">
      <c r="A4840" s="7">
        <v>44326</v>
      </c>
      <c r="B4840" s="1" t="s">
        <v>16125</v>
      </c>
      <c r="C4840" s="1" t="s">
        <v>16126</v>
      </c>
      <c r="D4840" s="1" t="s">
        <v>1621</v>
      </c>
      <c r="E4840" s="1" t="s">
        <v>16127</v>
      </c>
      <c r="F4840" s="7">
        <v>44319</v>
      </c>
      <c r="G4840" s="1" t="s">
        <v>1497</v>
      </c>
      <c r="H4840" s="5">
        <v>8494286.4000000004</v>
      </c>
      <c r="I4840" s="1" t="s">
        <v>1816</v>
      </c>
      <c r="J4840" s="1" t="s">
        <v>1498</v>
      </c>
      <c r="K4840" s="1" t="s">
        <v>1847</v>
      </c>
      <c r="L4840" s="1">
        <v>63</v>
      </c>
      <c r="M4840" s="1" t="s">
        <v>2292</v>
      </c>
      <c r="N4840" s="1" t="s">
        <v>2293</v>
      </c>
      <c r="O4840" s="1">
        <v>45816</v>
      </c>
      <c r="P4840" s="1" t="s">
        <v>2509</v>
      </c>
      <c r="Q4840" s="1">
        <v>185.4</v>
      </c>
      <c r="R4840" s="1" t="str">
        <f>IFERROR(VLOOKUP(K4840,Proveedores!$A$2:$B$500,2,0),"Agregar")</f>
        <v xml:space="preserve">LAFEDAR S.A. </v>
      </c>
      <c r="S4840" s="5">
        <f t="shared" si="75"/>
        <v>8494286.4000000004</v>
      </c>
    </row>
    <row r="4841" spans="1:19" x14ac:dyDescent="0.2">
      <c r="A4841" s="7">
        <v>44326</v>
      </c>
      <c r="B4841" s="1" t="s">
        <v>16128</v>
      </c>
      <c r="C4841" s="1" t="s">
        <v>16129</v>
      </c>
      <c r="D4841" s="1" t="s">
        <v>1621</v>
      </c>
      <c r="E4841" s="1" t="s">
        <v>16130</v>
      </c>
      <c r="F4841" s="7">
        <v>44319</v>
      </c>
      <c r="G4841" s="1" t="s">
        <v>1497</v>
      </c>
      <c r="H4841" s="5">
        <v>13590588</v>
      </c>
      <c r="I4841" s="1" t="s">
        <v>1816</v>
      </c>
      <c r="J4841" s="1" t="s">
        <v>1498</v>
      </c>
      <c r="K4841" s="1" t="s">
        <v>1847</v>
      </c>
      <c r="L4841" s="1">
        <v>35</v>
      </c>
      <c r="M4841" s="1" t="s">
        <v>2298</v>
      </c>
      <c r="N4841" s="1" t="s">
        <v>4407</v>
      </c>
      <c r="O4841" s="1">
        <v>983400</v>
      </c>
      <c r="P4841" s="1" t="s">
        <v>16131</v>
      </c>
      <c r="Q4841" s="1">
        <v>13.82</v>
      </c>
      <c r="R4841" s="1" t="str">
        <f>IFERROR(VLOOKUP(K4841,Proveedores!$A$2:$B$500,2,0),"Agregar")</f>
        <v xml:space="preserve">LAFEDAR S.A. </v>
      </c>
      <c r="S4841" s="5">
        <f t="shared" si="75"/>
        <v>13590588</v>
      </c>
    </row>
    <row r="4842" spans="1:19" x14ac:dyDescent="0.2">
      <c r="A4842" s="7">
        <v>44326</v>
      </c>
      <c r="B4842" s="1" t="s">
        <v>16132</v>
      </c>
      <c r="C4842" s="1" t="s">
        <v>16133</v>
      </c>
      <c r="D4842" s="1" t="s">
        <v>1621</v>
      </c>
      <c r="E4842" s="1" t="s">
        <v>16134</v>
      </c>
      <c r="F4842" s="7">
        <v>44319</v>
      </c>
      <c r="G4842" s="1" t="s">
        <v>1497</v>
      </c>
      <c r="H4842" s="5">
        <v>4610158.5599999996</v>
      </c>
      <c r="I4842" s="1" t="s">
        <v>1816</v>
      </c>
      <c r="J4842" s="1" t="s">
        <v>1498</v>
      </c>
      <c r="K4842" s="1" t="s">
        <v>1847</v>
      </c>
      <c r="L4842" s="1">
        <v>69</v>
      </c>
      <c r="M4842" s="1" t="s">
        <v>3567</v>
      </c>
      <c r="N4842" s="1" t="s">
        <v>16135</v>
      </c>
      <c r="O4842" s="1">
        <v>292152</v>
      </c>
      <c r="P4842" s="1" t="s">
        <v>1960</v>
      </c>
      <c r="Q4842" s="1">
        <v>15.78</v>
      </c>
      <c r="R4842" s="1" t="str">
        <f>IFERROR(VLOOKUP(K4842,Proveedores!$A$2:$B$500,2,0),"Agregar")</f>
        <v xml:space="preserve">LAFEDAR S.A. </v>
      </c>
      <c r="S4842" s="5">
        <f t="shared" si="75"/>
        <v>4610158.5599999996</v>
      </c>
    </row>
    <row r="4843" spans="1:19" x14ac:dyDescent="0.2">
      <c r="A4843" s="7">
        <v>44326</v>
      </c>
      <c r="B4843" s="1" t="s">
        <v>16136</v>
      </c>
      <c r="C4843" s="1" t="s">
        <v>16137</v>
      </c>
      <c r="D4843" s="1" t="s">
        <v>1621</v>
      </c>
      <c r="E4843" s="1" t="s">
        <v>16138</v>
      </c>
      <c r="F4843" s="7">
        <v>44312</v>
      </c>
      <c r="G4843" s="1" t="s">
        <v>566</v>
      </c>
      <c r="H4843" s="5">
        <v>1750680.42</v>
      </c>
      <c r="I4843" s="1" t="s">
        <v>16139</v>
      </c>
      <c r="J4843" s="1" t="s">
        <v>567</v>
      </c>
      <c r="K4843" s="1" t="s">
        <v>9196</v>
      </c>
      <c r="L4843" s="1">
        <v>1</v>
      </c>
      <c r="M4843" s="1" t="s">
        <v>9162</v>
      </c>
      <c r="N4843" s="1" t="s">
        <v>9197</v>
      </c>
      <c r="O4843" s="1">
        <v>302000</v>
      </c>
      <c r="P4843" s="1" t="s">
        <v>2073</v>
      </c>
      <c r="Q4843" s="1">
        <v>4.3499999999999996</v>
      </c>
      <c r="R4843" s="1" t="str">
        <f>IFERROR(VLOOKUP(K4843,Proveedores!$A$2:$B$500,2,0),"Agregar")</f>
        <v>ORIEN S.A.</v>
      </c>
      <c r="S4843" s="5">
        <f t="shared" si="75"/>
        <v>1313700</v>
      </c>
    </row>
    <row r="4844" spans="1:19" x14ac:dyDescent="0.2">
      <c r="A4844" s="7">
        <v>44326</v>
      </c>
      <c r="B4844" s="1" t="s">
        <v>16136</v>
      </c>
      <c r="C4844" s="1" t="s">
        <v>16137</v>
      </c>
      <c r="D4844" s="1" t="s">
        <v>1621</v>
      </c>
      <c r="E4844" s="1" t="s">
        <v>16138</v>
      </c>
      <c r="F4844" s="7">
        <v>44312</v>
      </c>
      <c r="G4844" s="1" t="s">
        <v>566</v>
      </c>
      <c r="H4844" s="5">
        <v>1750680.42</v>
      </c>
      <c r="I4844" s="1" t="s">
        <v>16139</v>
      </c>
      <c r="J4844" s="1" t="s">
        <v>567</v>
      </c>
      <c r="K4844" s="1" t="s">
        <v>9196</v>
      </c>
      <c r="L4844" s="1">
        <v>2</v>
      </c>
      <c r="M4844" s="1" t="s">
        <v>9198</v>
      </c>
      <c r="N4844" s="1" t="s">
        <v>9199</v>
      </c>
      <c r="O4844" s="1">
        <v>30000</v>
      </c>
      <c r="P4844" s="1" t="s">
        <v>2073</v>
      </c>
      <c r="Q4844" s="1">
        <v>4.3499999999999996</v>
      </c>
      <c r="R4844" s="1" t="str">
        <f>IFERROR(VLOOKUP(K4844,Proveedores!$A$2:$B$500,2,0),"Agregar")</f>
        <v>ORIEN S.A.</v>
      </c>
      <c r="S4844" s="5">
        <f t="shared" si="75"/>
        <v>130499.99999999999</v>
      </c>
    </row>
    <row r="4845" spans="1:19" x14ac:dyDescent="0.2">
      <c r="A4845" s="7">
        <v>44326</v>
      </c>
      <c r="B4845" s="1" t="s">
        <v>16136</v>
      </c>
      <c r="C4845" s="1" t="s">
        <v>16137</v>
      </c>
      <c r="D4845" s="1" t="s">
        <v>1621</v>
      </c>
      <c r="E4845" s="1" t="s">
        <v>16138</v>
      </c>
      <c r="F4845" s="7">
        <v>44312</v>
      </c>
      <c r="G4845" s="1" t="s">
        <v>566</v>
      </c>
      <c r="H4845" s="5">
        <v>1750680.42</v>
      </c>
      <c r="I4845" s="1" t="s">
        <v>16139</v>
      </c>
      <c r="J4845" s="1" t="s">
        <v>567</v>
      </c>
      <c r="K4845" s="1" t="s">
        <v>9196</v>
      </c>
      <c r="L4845" s="1">
        <v>3</v>
      </c>
      <c r="M4845" s="1" t="s">
        <v>9164</v>
      </c>
      <c r="N4845" s="1" t="s">
        <v>9165</v>
      </c>
      <c r="O4845" s="1">
        <v>12000</v>
      </c>
      <c r="P4845" s="1" t="s">
        <v>2073</v>
      </c>
      <c r="Q4845" s="1">
        <v>8.68</v>
      </c>
      <c r="R4845" s="1" t="str">
        <f>IFERROR(VLOOKUP(K4845,Proveedores!$A$2:$B$500,2,0),"Agregar")</f>
        <v>ORIEN S.A.</v>
      </c>
      <c r="S4845" s="5">
        <f t="shared" si="75"/>
        <v>104160</v>
      </c>
    </row>
    <row r="4846" spans="1:19" x14ac:dyDescent="0.2">
      <c r="A4846" s="7">
        <v>44326</v>
      </c>
      <c r="B4846" s="1" t="s">
        <v>16136</v>
      </c>
      <c r="C4846" s="1" t="s">
        <v>16137</v>
      </c>
      <c r="D4846" s="1" t="s">
        <v>1621</v>
      </c>
      <c r="E4846" s="1" t="s">
        <v>16138</v>
      </c>
      <c r="F4846" s="7">
        <v>44312</v>
      </c>
      <c r="G4846" s="1" t="s">
        <v>566</v>
      </c>
      <c r="H4846" s="5">
        <v>1750680.42</v>
      </c>
      <c r="I4846" s="1" t="s">
        <v>16139</v>
      </c>
      <c r="J4846" s="1" t="s">
        <v>567</v>
      </c>
      <c r="K4846" s="1" t="s">
        <v>9196</v>
      </c>
      <c r="L4846" s="1">
        <v>4</v>
      </c>
      <c r="M4846" s="1" t="s">
        <v>9218</v>
      </c>
      <c r="N4846" s="1" t="s">
        <v>9219</v>
      </c>
      <c r="O4846" s="1">
        <v>24000</v>
      </c>
      <c r="P4846" s="1" t="s">
        <v>2073</v>
      </c>
      <c r="Q4846" s="1">
        <v>8.68</v>
      </c>
      <c r="R4846" s="1" t="str">
        <f>IFERROR(VLOOKUP(K4846,Proveedores!$A$2:$B$500,2,0),"Agregar")</f>
        <v>ORIEN S.A.</v>
      </c>
      <c r="S4846" s="5">
        <f t="shared" si="75"/>
        <v>208320</v>
      </c>
    </row>
    <row r="4847" spans="1:19" x14ac:dyDescent="0.2">
      <c r="A4847" s="7">
        <v>44327</v>
      </c>
      <c r="B4847" s="1" t="s">
        <v>16140</v>
      </c>
      <c r="R4847" s="1" t="str">
        <f>IFERROR(VLOOKUP(K4847,Proveedores!$A$2:$B$500,2,0),"Agregar")</f>
        <v>Agregar</v>
      </c>
      <c r="S4847" s="5">
        <f t="shared" si="75"/>
        <v>0</v>
      </c>
    </row>
    <row r="4848" spans="1:19" x14ac:dyDescent="0.2">
      <c r="A4848" s="7">
        <v>44327</v>
      </c>
      <c r="B4848" s="1" t="s">
        <v>16141</v>
      </c>
      <c r="C4848" s="1" t="s">
        <v>16142</v>
      </c>
      <c r="D4848" s="1" t="s">
        <v>1621</v>
      </c>
      <c r="E4848" s="1" t="s">
        <v>16143</v>
      </c>
      <c r="F4848" s="7">
        <v>44319</v>
      </c>
      <c r="G4848" s="1" t="s">
        <v>692</v>
      </c>
      <c r="H4848" s="5">
        <v>629443.19999999995</v>
      </c>
      <c r="I4848" s="1" t="s">
        <v>1816</v>
      </c>
      <c r="J4848" s="1" t="s">
        <v>706</v>
      </c>
      <c r="K4848" s="1" t="s">
        <v>1847</v>
      </c>
      <c r="L4848" s="1">
        <v>36</v>
      </c>
      <c r="M4848" s="1" t="s">
        <v>2298</v>
      </c>
      <c r="N4848" s="1" t="s">
        <v>4407</v>
      </c>
      <c r="O4848" s="1">
        <v>83040</v>
      </c>
      <c r="P4848" s="1" t="s">
        <v>1960</v>
      </c>
      <c r="Q4848" s="1">
        <v>7.58</v>
      </c>
      <c r="R4848" s="1" t="str">
        <f>IFERROR(VLOOKUP(K4848,Proveedores!$A$2:$B$500,2,0),"Agregar")</f>
        <v xml:space="preserve">LAFEDAR S.A. </v>
      </c>
      <c r="S4848" s="5">
        <f t="shared" si="75"/>
        <v>629443.19999999995</v>
      </c>
    </row>
    <row r="4849" spans="1:19" x14ac:dyDescent="0.2">
      <c r="A4849" s="7">
        <v>44327</v>
      </c>
      <c r="B4849" s="1" t="s">
        <v>16144</v>
      </c>
      <c r="C4849" s="1" t="s">
        <v>16145</v>
      </c>
      <c r="D4849" s="1" t="s">
        <v>1621</v>
      </c>
      <c r="E4849" s="1" t="s">
        <v>16146</v>
      </c>
      <c r="F4849" s="7">
        <v>44319</v>
      </c>
      <c r="G4849" s="1" t="s">
        <v>692</v>
      </c>
      <c r="H4849" s="5">
        <v>5191.2</v>
      </c>
      <c r="I4849" s="1" t="s">
        <v>1816</v>
      </c>
      <c r="J4849" s="1" t="s">
        <v>706</v>
      </c>
      <c r="K4849" s="1" t="s">
        <v>1847</v>
      </c>
      <c r="L4849" s="1">
        <v>8</v>
      </c>
      <c r="M4849" s="1" t="s">
        <v>3561</v>
      </c>
      <c r="N4849" s="1" t="s">
        <v>6069</v>
      </c>
      <c r="O4849" s="1">
        <v>5040</v>
      </c>
      <c r="P4849" s="1" t="s">
        <v>1960</v>
      </c>
      <c r="Q4849" s="1">
        <v>1.03</v>
      </c>
      <c r="R4849" s="1" t="str">
        <f>IFERROR(VLOOKUP(K4849,Proveedores!$A$2:$B$500,2,0),"Agregar")</f>
        <v xml:space="preserve">LAFEDAR S.A. </v>
      </c>
      <c r="S4849" s="5">
        <f t="shared" si="75"/>
        <v>5191.2</v>
      </c>
    </row>
    <row r="4850" spans="1:19" x14ac:dyDescent="0.2">
      <c r="A4850" s="7">
        <v>44327</v>
      </c>
      <c r="B4850" s="1" t="s">
        <v>16147</v>
      </c>
      <c r="C4850" s="1" t="s">
        <v>16148</v>
      </c>
      <c r="D4850" s="1" t="s">
        <v>1621</v>
      </c>
      <c r="E4850" s="1" t="s">
        <v>16149</v>
      </c>
      <c r="F4850" s="7">
        <v>44312</v>
      </c>
      <c r="G4850" s="1" t="s">
        <v>566</v>
      </c>
      <c r="H4850" s="5">
        <v>1512421.59</v>
      </c>
      <c r="I4850" s="1" t="s">
        <v>16150</v>
      </c>
      <c r="J4850" s="1" t="s">
        <v>567</v>
      </c>
      <c r="K4850" s="1" t="s">
        <v>9196</v>
      </c>
      <c r="L4850" s="1">
        <v>1</v>
      </c>
      <c r="M4850" s="1" t="s">
        <v>9162</v>
      </c>
      <c r="N4850" s="1" t="s">
        <v>9197</v>
      </c>
      <c r="O4850" s="1">
        <v>174000</v>
      </c>
      <c r="P4850" s="1" t="s">
        <v>2073</v>
      </c>
      <c r="Q4850" s="1">
        <v>4.3499999999999996</v>
      </c>
      <c r="R4850" s="1" t="str">
        <f>IFERROR(VLOOKUP(K4850,Proveedores!$A$2:$B$500,2,0),"Agregar")</f>
        <v>ORIEN S.A.</v>
      </c>
      <c r="S4850" s="5">
        <f t="shared" si="75"/>
        <v>756899.99999999988</v>
      </c>
    </row>
    <row r="4851" spans="1:19" x14ac:dyDescent="0.2">
      <c r="A4851" s="7">
        <v>44327</v>
      </c>
      <c r="B4851" s="1" t="s">
        <v>16147</v>
      </c>
      <c r="C4851" s="1" t="s">
        <v>16148</v>
      </c>
      <c r="D4851" s="1" t="s">
        <v>1621</v>
      </c>
      <c r="E4851" s="1" t="s">
        <v>16149</v>
      </c>
      <c r="F4851" s="7">
        <v>44312</v>
      </c>
      <c r="G4851" s="1" t="s">
        <v>566</v>
      </c>
      <c r="H4851" s="5">
        <v>1512421.59</v>
      </c>
      <c r="I4851" s="1" t="s">
        <v>16150</v>
      </c>
      <c r="J4851" s="1" t="s">
        <v>567</v>
      </c>
      <c r="K4851" s="1" t="s">
        <v>9196</v>
      </c>
      <c r="L4851" s="1">
        <v>2</v>
      </c>
      <c r="M4851" s="1" t="s">
        <v>9198</v>
      </c>
      <c r="N4851" s="1" t="s">
        <v>9199</v>
      </c>
      <c r="O4851" s="1">
        <v>36000</v>
      </c>
      <c r="P4851" s="1" t="s">
        <v>2073</v>
      </c>
      <c r="Q4851" s="1">
        <v>4.3499999999999996</v>
      </c>
      <c r="R4851" s="1" t="str">
        <f>IFERROR(VLOOKUP(K4851,Proveedores!$A$2:$B$500,2,0),"Agregar")</f>
        <v>ORIEN S.A.</v>
      </c>
      <c r="S4851" s="5">
        <f t="shared" si="75"/>
        <v>156600</v>
      </c>
    </row>
    <row r="4852" spans="1:19" x14ac:dyDescent="0.2">
      <c r="A4852" s="7">
        <v>44327</v>
      </c>
      <c r="B4852" s="1" t="s">
        <v>16147</v>
      </c>
      <c r="C4852" s="1" t="s">
        <v>16148</v>
      </c>
      <c r="D4852" s="1" t="s">
        <v>1621</v>
      </c>
      <c r="E4852" s="1" t="s">
        <v>16149</v>
      </c>
      <c r="F4852" s="7">
        <v>44312</v>
      </c>
      <c r="G4852" s="1" t="s">
        <v>566</v>
      </c>
      <c r="H4852" s="5">
        <v>1512421.59</v>
      </c>
      <c r="I4852" s="1" t="s">
        <v>16150</v>
      </c>
      <c r="J4852" s="1" t="s">
        <v>567</v>
      </c>
      <c r="K4852" s="1" t="s">
        <v>9196</v>
      </c>
      <c r="L4852" s="1">
        <v>3</v>
      </c>
      <c r="M4852" s="1" t="s">
        <v>9164</v>
      </c>
      <c r="N4852" s="1" t="s">
        <v>9165</v>
      </c>
      <c r="O4852" s="1">
        <v>50000</v>
      </c>
      <c r="P4852" s="1" t="s">
        <v>2073</v>
      </c>
      <c r="Q4852" s="1">
        <v>8.68</v>
      </c>
      <c r="R4852" s="1" t="str">
        <f>IFERROR(VLOOKUP(K4852,Proveedores!$A$2:$B$500,2,0),"Agregar")</f>
        <v>ORIEN S.A.</v>
      </c>
      <c r="S4852" s="5">
        <f t="shared" si="75"/>
        <v>434000</v>
      </c>
    </row>
    <row r="4853" spans="1:19" x14ac:dyDescent="0.2">
      <c r="A4853" s="7">
        <v>44327</v>
      </c>
      <c r="B4853" s="1" t="s">
        <v>16147</v>
      </c>
      <c r="C4853" s="1" t="s">
        <v>16148</v>
      </c>
      <c r="D4853" s="1" t="s">
        <v>1621</v>
      </c>
      <c r="E4853" s="1" t="s">
        <v>16149</v>
      </c>
      <c r="F4853" s="7">
        <v>44312</v>
      </c>
      <c r="G4853" s="1" t="s">
        <v>566</v>
      </c>
      <c r="H4853" s="5">
        <v>1512421.59</v>
      </c>
      <c r="I4853" s="1" t="s">
        <v>16150</v>
      </c>
      <c r="J4853" s="1" t="s">
        <v>567</v>
      </c>
      <c r="K4853" s="1" t="s">
        <v>9196</v>
      </c>
      <c r="L4853" s="1">
        <v>4</v>
      </c>
      <c r="M4853" s="1" t="s">
        <v>9218</v>
      </c>
      <c r="N4853" s="1" t="s">
        <v>9219</v>
      </c>
      <c r="O4853" s="1">
        <v>19000</v>
      </c>
      <c r="P4853" s="1" t="s">
        <v>2073</v>
      </c>
      <c r="Q4853" s="1">
        <v>8.68</v>
      </c>
      <c r="R4853" s="1" t="str">
        <f>IFERROR(VLOOKUP(K4853,Proveedores!$A$2:$B$500,2,0),"Agregar")</f>
        <v>ORIEN S.A.</v>
      </c>
      <c r="S4853" s="5">
        <f t="shared" si="75"/>
        <v>164920</v>
      </c>
    </row>
    <row r="4854" spans="1:19" x14ac:dyDescent="0.2">
      <c r="A4854" s="7">
        <v>44327</v>
      </c>
      <c r="B4854" s="1" t="s">
        <v>16151</v>
      </c>
      <c r="C4854" s="1" t="s">
        <v>16152</v>
      </c>
      <c r="D4854" s="1" t="s">
        <v>1621</v>
      </c>
      <c r="E4854" s="1" t="s">
        <v>16153</v>
      </c>
      <c r="F4854" s="7">
        <v>44327</v>
      </c>
      <c r="G4854" s="1" t="s">
        <v>1435</v>
      </c>
      <c r="H4854" s="5">
        <v>9996000</v>
      </c>
      <c r="I4854" s="1">
        <v>673</v>
      </c>
      <c r="J4854" s="1" t="s">
        <v>1439</v>
      </c>
      <c r="K4854" s="1" t="s">
        <v>1392</v>
      </c>
      <c r="L4854" s="1">
        <v>3</v>
      </c>
      <c r="M4854" s="1" t="s">
        <v>16154</v>
      </c>
      <c r="N4854" s="1" t="s">
        <v>16155</v>
      </c>
      <c r="O4854" s="1">
        <v>30000</v>
      </c>
      <c r="P4854" s="1">
        <v>1</v>
      </c>
      <c r="Q4854" s="1">
        <v>333.2</v>
      </c>
      <c r="R4854" s="1" t="str">
        <f>IFERROR(VLOOKUP(K4854,Proveedores!$A$2:$B$500,2,0),"Agregar")</f>
        <v>PROPATO HNOS S.A.I.C.</v>
      </c>
      <c r="S4854" s="5">
        <f t="shared" si="75"/>
        <v>9996000</v>
      </c>
    </row>
    <row r="4855" spans="1:19" x14ac:dyDescent="0.2">
      <c r="A4855" s="7">
        <v>44327</v>
      </c>
      <c r="B4855" s="1" t="s">
        <v>16156</v>
      </c>
      <c r="C4855" s="1" t="s">
        <v>16157</v>
      </c>
      <c r="D4855" s="1" t="s">
        <v>1621</v>
      </c>
      <c r="E4855" s="1" t="s">
        <v>16158</v>
      </c>
      <c r="F4855" s="7">
        <v>44312</v>
      </c>
      <c r="G4855" s="1" t="s">
        <v>566</v>
      </c>
      <c r="H4855" s="5">
        <v>5199562.63</v>
      </c>
      <c r="I4855" s="1" t="s">
        <v>16159</v>
      </c>
      <c r="J4855" s="1" t="s">
        <v>567</v>
      </c>
      <c r="K4855" s="1" t="s">
        <v>9196</v>
      </c>
      <c r="L4855" s="1">
        <v>1</v>
      </c>
      <c r="M4855" s="1" t="s">
        <v>9162</v>
      </c>
      <c r="N4855" s="1" t="s">
        <v>9197</v>
      </c>
      <c r="O4855" s="1">
        <v>24000</v>
      </c>
      <c r="P4855" s="1" t="s">
        <v>2073</v>
      </c>
      <c r="Q4855" s="1">
        <v>4.3499999999999996</v>
      </c>
      <c r="R4855" s="1" t="str">
        <f>IFERROR(VLOOKUP(K4855,Proveedores!$A$2:$B$500,2,0),"Agregar")</f>
        <v>ORIEN S.A.</v>
      </c>
      <c r="S4855" s="5">
        <f t="shared" si="75"/>
        <v>104399.99999999999</v>
      </c>
    </row>
    <row r="4856" spans="1:19" x14ac:dyDescent="0.2">
      <c r="A4856" s="7">
        <v>44327</v>
      </c>
      <c r="B4856" s="1" t="s">
        <v>16156</v>
      </c>
      <c r="C4856" s="1" t="s">
        <v>16157</v>
      </c>
      <c r="D4856" s="1" t="s">
        <v>1621</v>
      </c>
      <c r="E4856" s="1" t="s">
        <v>16158</v>
      </c>
      <c r="F4856" s="7">
        <v>44312</v>
      </c>
      <c r="G4856" s="1" t="s">
        <v>566</v>
      </c>
      <c r="H4856" s="5">
        <v>5199562.63</v>
      </c>
      <c r="I4856" s="1" t="s">
        <v>16159</v>
      </c>
      <c r="J4856" s="1" t="s">
        <v>567</v>
      </c>
      <c r="K4856" s="1" t="s">
        <v>9196</v>
      </c>
      <c r="L4856" s="1">
        <v>2</v>
      </c>
      <c r="M4856" s="1" t="s">
        <v>9164</v>
      </c>
      <c r="N4856" s="1" t="s">
        <v>9165</v>
      </c>
      <c r="O4856" s="1">
        <v>587000</v>
      </c>
      <c r="P4856" s="1" t="s">
        <v>2073</v>
      </c>
      <c r="Q4856" s="1">
        <v>8.68</v>
      </c>
      <c r="R4856" s="1" t="str">
        <f>IFERROR(VLOOKUP(K4856,Proveedores!$A$2:$B$500,2,0),"Agregar")</f>
        <v>ORIEN S.A.</v>
      </c>
      <c r="S4856" s="5">
        <f t="shared" si="75"/>
        <v>5095160</v>
      </c>
    </row>
    <row r="4857" spans="1:19" x14ac:dyDescent="0.2">
      <c r="A4857" s="7">
        <v>44327</v>
      </c>
      <c r="B4857" s="1" t="s">
        <v>16160</v>
      </c>
      <c r="C4857" s="1" t="s">
        <v>16161</v>
      </c>
      <c r="D4857" s="1" t="s">
        <v>1621</v>
      </c>
      <c r="E4857" s="1" t="s">
        <v>16162</v>
      </c>
      <c r="F4857" s="7">
        <v>44312</v>
      </c>
      <c r="G4857" s="1" t="s">
        <v>566</v>
      </c>
      <c r="H4857" s="5">
        <v>2105837.54</v>
      </c>
      <c r="I4857" s="1" t="s">
        <v>16163</v>
      </c>
      <c r="J4857" s="1" t="s">
        <v>567</v>
      </c>
      <c r="K4857" s="1" t="s">
        <v>9196</v>
      </c>
      <c r="L4857" s="1">
        <v>1</v>
      </c>
      <c r="M4857" s="1" t="s">
        <v>9162</v>
      </c>
      <c r="N4857" s="1" t="s">
        <v>9197</v>
      </c>
      <c r="O4857" s="1">
        <v>93000</v>
      </c>
      <c r="P4857" s="1" t="s">
        <v>2073</v>
      </c>
      <c r="Q4857" s="1">
        <v>4.3499999999999996</v>
      </c>
      <c r="R4857" s="1" t="str">
        <f>IFERROR(VLOOKUP(K4857,Proveedores!$A$2:$B$500,2,0),"Agregar")</f>
        <v>ORIEN S.A.</v>
      </c>
      <c r="S4857" s="5">
        <f t="shared" si="75"/>
        <v>404549.99999999994</v>
      </c>
    </row>
    <row r="4858" spans="1:19" x14ac:dyDescent="0.2">
      <c r="A4858" s="7">
        <v>44327</v>
      </c>
      <c r="B4858" s="1" t="s">
        <v>16160</v>
      </c>
      <c r="C4858" s="1" t="s">
        <v>16161</v>
      </c>
      <c r="D4858" s="1" t="s">
        <v>1621</v>
      </c>
      <c r="E4858" s="1" t="s">
        <v>16162</v>
      </c>
      <c r="F4858" s="7">
        <v>44312</v>
      </c>
      <c r="G4858" s="1" t="s">
        <v>566</v>
      </c>
      <c r="H4858" s="5">
        <v>2105837.54</v>
      </c>
      <c r="I4858" s="1" t="s">
        <v>16163</v>
      </c>
      <c r="J4858" s="1" t="s">
        <v>567</v>
      </c>
      <c r="K4858" s="1" t="s">
        <v>9196</v>
      </c>
      <c r="L4858" s="1">
        <v>2</v>
      </c>
      <c r="M4858" s="1" t="s">
        <v>9164</v>
      </c>
      <c r="N4858" s="1" t="s">
        <v>9165</v>
      </c>
      <c r="O4858" s="1">
        <v>196000</v>
      </c>
      <c r="P4858" s="1" t="s">
        <v>2073</v>
      </c>
      <c r="Q4858" s="1">
        <v>8.68</v>
      </c>
      <c r="R4858" s="1" t="str">
        <f>IFERROR(VLOOKUP(K4858,Proveedores!$A$2:$B$500,2,0),"Agregar")</f>
        <v>ORIEN S.A.</v>
      </c>
      <c r="S4858" s="5">
        <f t="shared" si="75"/>
        <v>1701280</v>
      </c>
    </row>
    <row r="4859" spans="1:19" x14ac:dyDescent="0.2">
      <c r="A4859" s="7">
        <v>44327</v>
      </c>
      <c r="B4859" s="1" t="s">
        <v>16164</v>
      </c>
      <c r="C4859" s="1" t="s">
        <v>16165</v>
      </c>
      <c r="D4859" s="1" t="s">
        <v>1621</v>
      </c>
      <c r="E4859" s="1" t="s">
        <v>16166</v>
      </c>
      <c r="F4859" s="7">
        <v>44312</v>
      </c>
      <c r="G4859" s="1" t="s">
        <v>566</v>
      </c>
      <c r="H4859" s="5">
        <v>5378764.8399999999</v>
      </c>
      <c r="I4859" s="1" t="s">
        <v>16167</v>
      </c>
      <c r="J4859" s="1" t="s">
        <v>567</v>
      </c>
      <c r="K4859" s="1" t="s">
        <v>9196</v>
      </c>
      <c r="L4859" s="1">
        <v>1</v>
      </c>
      <c r="M4859" s="1" t="s">
        <v>9162</v>
      </c>
      <c r="N4859" s="1" t="s">
        <v>9197</v>
      </c>
      <c r="O4859" s="1">
        <v>67000</v>
      </c>
      <c r="P4859" s="1" t="s">
        <v>2073</v>
      </c>
      <c r="Q4859" s="1">
        <v>4.3499999999999996</v>
      </c>
      <c r="R4859" s="1" t="str">
        <f>IFERROR(VLOOKUP(K4859,Proveedores!$A$2:$B$500,2,0),"Agregar")</f>
        <v>ORIEN S.A.</v>
      </c>
      <c r="S4859" s="5">
        <f t="shared" si="75"/>
        <v>291450</v>
      </c>
    </row>
    <row r="4860" spans="1:19" x14ac:dyDescent="0.2">
      <c r="A4860" s="7">
        <v>44327</v>
      </c>
      <c r="B4860" s="1" t="s">
        <v>16164</v>
      </c>
      <c r="C4860" s="1" t="s">
        <v>16165</v>
      </c>
      <c r="D4860" s="1" t="s">
        <v>1621</v>
      </c>
      <c r="E4860" s="1" t="s">
        <v>16166</v>
      </c>
      <c r="F4860" s="7">
        <v>44312</v>
      </c>
      <c r="G4860" s="1" t="s">
        <v>566</v>
      </c>
      <c r="H4860" s="5">
        <v>5378764.8399999999</v>
      </c>
      <c r="I4860" s="1" t="s">
        <v>16167</v>
      </c>
      <c r="J4860" s="1" t="s">
        <v>567</v>
      </c>
      <c r="K4860" s="1" t="s">
        <v>9196</v>
      </c>
      <c r="L4860" s="1">
        <v>2</v>
      </c>
      <c r="M4860" s="1" t="s">
        <v>9198</v>
      </c>
      <c r="N4860" s="1" t="s">
        <v>9199</v>
      </c>
      <c r="O4860" s="1">
        <v>83000</v>
      </c>
      <c r="P4860" s="1" t="s">
        <v>2073</v>
      </c>
      <c r="Q4860" s="1">
        <v>4.3499999999999996</v>
      </c>
      <c r="R4860" s="1" t="str">
        <f>IFERROR(VLOOKUP(K4860,Proveedores!$A$2:$B$500,2,0),"Agregar")</f>
        <v>ORIEN S.A.</v>
      </c>
      <c r="S4860" s="5">
        <f t="shared" si="75"/>
        <v>361049.99999999994</v>
      </c>
    </row>
    <row r="4861" spans="1:19" x14ac:dyDescent="0.2">
      <c r="A4861" s="7">
        <v>44327</v>
      </c>
      <c r="B4861" s="1" t="s">
        <v>16164</v>
      </c>
      <c r="C4861" s="1" t="s">
        <v>16165</v>
      </c>
      <c r="D4861" s="1" t="s">
        <v>1621</v>
      </c>
      <c r="E4861" s="1" t="s">
        <v>16166</v>
      </c>
      <c r="F4861" s="7">
        <v>44312</v>
      </c>
      <c r="G4861" s="1" t="s">
        <v>566</v>
      </c>
      <c r="H4861" s="5">
        <v>5378764.8399999999</v>
      </c>
      <c r="I4861" s="1" t="s">
        <v>16167</v>
      </c>
      <c r="J4861" s="1" t="s">
        <v>567</v>
      </c>
      <c r="K4861" s="1" t="s">
        <v>9196</v>
      </c>
      <c r="L4861" s="1">
        <v>3</v>
      </c>
      <c r="M4861" s="1" t="s">
        <v>9164</v>
      </c>
      <c r="N4861" s="1" t="s">
        <v>9165</v>
      </c>
      <c r="O4861" s="1">
        <v>335000</v>
      </c>
      <c r="P4861" s="1" t="s">
        <v>2073</v>
      </c>
      <c r="Q4861" s="1">
        <v>8.68</v>
      </c>
      <c r="R4861" s="1" t="str">
        <f>IFERROR(VLOOKUP(K4861,Proveedores!$A$2:$B$500,2,0),"Agregar")</f>
        <v>ORIEN S.A.</v>
      </c>
      <c r="S4861" s="5">
        <f t="shared" si="75"/>
        <v>2907800</v>
      </c>
    </row>
    <row r="4862" spans="1:19" x14ac:dyDescent="0.2">
      <c r="A4862" s="7">
        <v>44327</v>
      </c>
      <c r="B4862" s="1" t="s">
        <v>16164</v>
      </c>
      <c r="C4862" s="1" t="s">
        <v>16165</v>
      </c>
      <c r="D4862" s="1" t="s">
        <v>1621</v>
      </c>
      <c r="E4862" s="1" t="s">
        <v>16166</v>
      </c>
      <c r="F4862" s="7">
        <v>44312</v>
      </c>
      <c r="G4862" s="1" t="s">
        <v>566</v>
      </c>
      <c r="H4862" s="5">
        <v>5378764.8399999999</v>
      </c>
      <c r="I4862" s="1" t="s">
        <v>16167</v>
      </c>
      <c r="J4862" s="1" t="s">
        <v>567</v>
      </c>
      <c r="K4862" s="1" t="s">
        <v>9196</v>
      </c>
      <c r="L4862" s="1">
        <v>4</v>
      </c>
      <c r="M4862" s="1" t="s">
        <v>9218</v>
      </c>
      <c r="N4862" s="1" t="s">
        <v>9219</v>
      </c>
      <c r="O4862" s="1">
        <v>209500</v>
      </c>
      <c r="P4862" s="1" t="s">
        <v>2073</v>
      </c>
      <c r="Q4862" s="1">
        <v>8.68</v>
      </c>
      <c r="R4862" s="1" t="str">
        <f>IFERROR(VLOOKUP(K4862,Proveedores!$A$2:$B$500,2,0),"Agregar")</f>
        <v>ORIEN S.A.</v>
      </c>
      <c r="S4862" s="5">
        <f t="shared" si="75"/>
        <v>1818460</v>
      </c>
    </row>
    <row r="4863" spans="1:19" x14ac:dyDescent="0.2">
      <c r="A4863" s="7">
        <v>44327</v>
      </c>
      <c r="B4863" s="1" t="s">
        <v>16168</v>
      </c>
      <c r="C4863" s="1" t="s">
        <v>16169</v>
      </c>
      <c r="D4863" s="1" t="s">
        <v>1621</v>
      </c>
      <c r="E4863" s="1" t="s">
        <v>16170</v>
      </c>
      <c r="F4863" s="7">
        <v>44312</v>
      </c>
      <c r="G4863" s="1" t="s">
        <v>566</v>
      </c>
      <c r="H4863" s="5">
        <v>829451.49</v>
      </c>
      <c r="I4863" s="1" t="s">
        <v>16171</v>
      </c>
      <c r="J4863" s="1" t="s">
        <v>567</v>
      </c>
      <c r="K4863" s="1" t="s">
        <v>9196</v>
      </c>
      <c r="L4863" s="1">
        <v>1</v>
      </c>
      <c r="M4863" s="1" t="s">
        <v>9162</v>
      </c>
      <c r="N4863" s="1" t="s">
        <v>9197</v>
      </c>
      <c r="O4863" s="1">
        <v>51000</v>
      </c>
      <c r="P4863" s="1" t="s">
        <v>2073</v>
      </c>
      <c r="Q4863" s="1">
        <v>4.3499999999999996</v>
      </c>
      <c r="R4863" s="1" t="str">
        <f>IFERROR(VLOOKUP(K4863,Proveedores!$A$2:$B$500,2,0),"Agregar")</f>
        <v>ORIEN S.A.</v>
      </c>
      <c r="S4863" s="5">
        <f t="shared" si="75"/>
        <v>221849.99999999997</v>
      </c>
    </row>
    <row r="4864" spans="1:19" x14ac:dyDescent="0.2">
      <c r="A4864" s="7">
        <v>44327</v>
      </c>
      <c r="B4864" s="1" t="s">
        <v>16168</v>
      </c>
      <c r="C4864" s="1" t="s">
        <v>16169</v>
      </c>
      <c r="D4864" s="1" t="s">
        <v>1621</v>
      </c>
      <c r="E4864" s="1" t="s">
        <v>16170</v>
      </c>
      <c r="F4864" s="7">
        <v>44312</v>
      </c>
      <c r="G4864" s="1" t="s">
        <v>566</v>
      </c>
      <c r="H4864" s="5">
        <v>829451.49</v>
      </c>
      <c r="I4864" s="1" t="s">
        <v>16171</v>
      </c>
      <c r="J4864" s="1" t="s">
        <v>567</v>
      </c>
      <c r="K4864" s="1" t="s">
        <v>9196</v>
      </c>
      <c r="L4864" s="1">
        <v>2</v>
      </c>
      <c r="M4864" s="1" t="s">
        <v>9164</v>
      </c>
      <c r="N4864" s="1" t="s">
        <v>9165</v>
      </c>
      <c r="O4864" s="1">
        <v>26000</v>
      </c>
      <c r="P4864" s="1" t="s">
        <v>2073</v>
      </c>
      <c r="Q4864" s="1">
        <v>8.68</v>
      </c>
      <c r="R4864" s="1" t="str">
        <f>IFERROR(VLOOKUP(K4864,Proveedores!$A$2:$B$500,2,0),"Agregar")</f>
        <v>ORIEN S.A.</v>
      </c>
      <c r="S4864" s="5">
        <f t="shared" si="75"/>
        <v>225680</v>
      </c>
    </row>
    <row r="4865" spans="1:19" x14ac:dyDescent="0.2">
      <c r="A4865" s="7">
        <v>44327</v>
      </c>
      <c r="B4865" s="1" t="s">
        <v>16168</v>
      </c>
      <c r="C4865" s="1" t="s">
        <v>16169</v>
      </c>
      <c r="D4865" s="1" t="s">
        <v>1621</v>
      </c>
      <c r="E4865" s="1" t="s">
        <v>16170</v>
      </c>
      <c r="F4865" s="7">
        <v>44312</v>
      </c>
      <c r="G4865" s="1" t="s">
        <v>566</v>
      </c>
      <c r="H4865" s="5">
        <v>829451.49</v>
      </c>
      <c r="I4865" s="1" t="s">
        <v>16171</v>
      </c>
      <c r="J4865" s="1" t="s">
        <v>567</v>
      </c>
      <c r="K4865" s="1" t="s">
        <v>9196</v>
      </c>
      <c r="L4865" s="1">
        <v>3</v>
      </c>
      <c r="M4865" s="1" t="s">
        <v>9218</v>
      </c>
      <c r="N4865" s="1" t="s">
        <v>9219</v>
      </c>
      <c r="O4865" s="1">
        <v>44000</v>
      </c>
      <c r="P4865" s="1" t="s">
        <v>2073</v>
      </c>
      <c r="Q4865" s="1">
        <v>8.68</v>
      </c>
      <c r="R4865" s="1" t="str">
        <f>IFERROR(VLOOKUP(K4865,Proveedores!$A$2:$B$500,2,0),"Agregar")</f>
        <v>ORIEN S.A.</v>
      </c>
      <c r="S4865" s="5">
        <f t="shared" si="75"/>
        <v>381920</v>
      </c>
    </row>
    <row r="4866" spans="1:19" x14ac:dyDescent="0.2">
      <c r="A4866" s="7">
        <v>44327</v>
      </c>
      <c r="B4866" s="1" t="s">
        <v>16172</v>
      </c>
      <c r="C4866" s="1" t="s">
        <v>16173</v>
      </c>
      <c r="D4866" s="1" t="s">
        <v>1621</v>
      </c>
      <c r="E4866" s="1" t="s">
        <v>16174</v>
      </c>
      <c r="F4866" s="7">
        <v>44312</v>
      </c>
      <c r="G4866" s="1" t="s">
        <v>566</v>
      </c>
      <c r="H4866" s="5">
        <v>156602.56</v>
      </c>
      <c r="I4866" s="1">
        <v>567</v>
      </c>
      <c r="J4866" s="1" t="s">
        <v>567</v>
      </c>
      <c r="K4866" s="1" t="s">
        <v>9196</v>
      </c>
      <c r="L4866" s="1">
        <v>1</v>
      </c>
      <c r="M4866" s="1" t="s">
        <v>9198</v>
      </c>
      <c r="N4866" s="1" t="s">
        <v>9199</v>
      </c>
      <c r="O4866" s="1">
        <v>36000</v>
      </c>
      <c r="P4866" s="1" t="s">
        <v>2073</v>
      </c>
      <c r="Q4866" s="1">
        <v>4.3499999999999996</v>
      </c>
      <c r="R4866" s="1" t="str">
        <f>IFERROR(VLOOKUP(K4866,Proveedores!$A$2:$B$500,2,0),"Agregar")</f>
        <v>ORIEN S.A.</v>
      </c>
      <c r="S4866" s="5">
        <f t="shared" si="75"/>
        <v>156600</v>
      </c>
    </row>
    <row r="4867" spans="1:19" x14ac:dyDescent="0.2">
      <c r="A4867" s="7">
        <v>44327</v>
      </c>
      <c r="B4867" s="1" t="s">
        <v>16175</v>
      </c>
      <c r="C4867" s="1" t="s">
        <v>16176</v>
      </c>
      <c r="D4867" s="1" t="s">
        <v>1621</v>
      </c>
      <c r="E4867" s="1" t="s">
        <v>16177</v>
      </c>
      <c r="F4867" s="7">
        <v>44312</v>
      </c>
      <c r="G4867" s="1" t="s">
        <v>566</v>
      </c>
      <c r="H4867" s="5">
        <v>391506.39</v>
      </c>
      <c r="I4867" s="1">
        <v>414</v>
      </c>
      <c r="J4867" s="1" t="s">
        <v>567</v>
      </c>
      <c r="K4867" s="1" t="s">
        <v>9196</v>
      </c>
      <c r="L4867" s="1">
        <v>1</v>
      </c>
      <c r="M4867" s="1" t="s">
        <v>9162</v>
      </c>
      <c r="N4867" s="1" t="s">
        <v>9197</v>
      </c>
      <c r="O4867" s="1">
        <v>90000</v>
      </c>
      <c r="P4867" s="1" t="s">
        <v>2073</v>
      </c>
      <c r="Q4867" s="1">
        <v>4.3499999999999996</v>
      </c>
      <c r="R4867" s="1" t="str">
        <f>IFERROR(VLOOKUP(K4867,Proveedores!$A$2:$B$500,2,0),"Agregar")</f>
        <v>ORIEN S.A.</v>
      </c>
      <c r="S4867" s="5">
        <f t="shared" ref="S4867:S4930" si="76">Q4867*O4867</f>
        <v>391499.99999999994</v>
      </c>
    </row>
    <row r="4868" spans="1:19" x14ac:dyDescent="0.2">
      <c r="A4868" s="7">
        <v>44327</v>
      </c>
      <c r="B4868" s="1" t="s">
        <v>16178</v>
      </c>
      <c r="C4868" s="1" t="s">
        <v>16179</v>
      </c>
      <c r="D4868" s="1" t="s">
        <v>1621</v>
      </c>
      <c r="E4868" s="1" t="s">
        <v>16180</v>
      </c>
      <c r="F4868" s="7">
        <v>44319</v>
      </c>
      <c r="G4868" s="1" t="s">
        <v>692</v>
      </c>
      <c r="H4868" s="5">
        <v>86.38</v>
      </c>
      <c r="I4868" s="1" t="s">
        <v>1816</v>
      </c>
      <c r="J4868" s="1" t="s">
        <v>706</v>
      </c>
      <c r="K4868" s="1" t="s">
        <v>1847</v>
      </c>
      <c r="L4868" s="1">
        <v>45</v>
      </c>
      <c r="M4868" s="1" t="s">
        <v>3567</v>
      </c>
      <c r="N4868" s="1" t="s">
        <v>16135</v>
      </c>
      <c r="O4868" s="1">
        <v>14</v>
      </c>
      <c r="P4868" s="1" t="s">
        <v>1960</v>
      </c>
      <c r="Q4868" s="1">
        <v>6.17</v>
      </c>
      <c r="R4868" s="1" t="str">
        <f>IFERROR(VLOOKUP(K4868,Proveedores!$A$2:$B$500,2,0),"Agregar")</f>
        <v xml:space="preserve">LAFEDAR S.A. </v>
      </c>
      <c r="S4868" s="5">
        <f t="shared" si="76"/>
        <v>86.38</v>
      </c>
    </row>
    <row r="4869" spans="1:19" x14ac:dyDescent="0.2">
      <c r="A4869" s="7">
        <v>44327</v>
      </c>
      <c r="B4869" s="1" t="s">
        <v>16181</v>
      </c>
      <c r="C4869" s="1" t="s">
        <v>16182</v>
      </c>
      <c r="D4869" s="1" t="s">
        <v>1621</v>
      </c>
      <c r="E4869" s="1" t="s">
        <v>16183</v>
      </c>
      <c r="F4869" s="7">
        <v>44322</v>
      </c>
      <c r="G4869" s="1" t="s">
        <v>1497</v>
      </c>
      <c r="H4869" s="5">
        <v>18899929.5</v>
      </c>
      <c r="I4869" s="1">
        <v>699</v>
      </c>
      <c r="J4869" s="1" t="s">
        <v>1507</v>
      </c>
      <c r="K4869" s="1" t="s">
        <v>1883</v>
      </c>
      <c r="L4869" s="1">
        <v>28</v>
      </c>
      <c r="M4869" s="1" t="s">
        <v>16184</v>
      </c>
      <c r="N4869" s="1" t="s">
        <v>16185</v>
      </c>
      <c r="O4869" s="1">
        <v>2088390</v>
      </c>
      <c r="P4869" s="1" t="s">
        <v>6610</v>
      </c>
      <c r="Q4869" s="1">
        <v>9.0500000000000007</v>
      </c>
      <c r="R4869" s="1" t="str">
        <f>IFERROR(VLOOKUP(K4869,Proveedores!$A$2:$B$500,2,0),"Agregar")</f>
        <v>Biotenk S.A.</v>
      </c>
      <c r="S4869" s="5">
        <f t="shared" si="76"/>
        <v>18899929.5</v>
      </c>
    </row>
    <row r="4870" spans="1:19" x14ac:dyDescent="0.2">
      <c r="A4870" s="7">
        <v>44327</v>
      </c>
      <c r="B4870" s="1" t="s">
        <v>16186</v>
      </c>
      <c r="C4870" s="1" t="s">
        <v>16187</v>
      </c>
      <c r="D4870" s="1" t="s">
        <v>1621</v>
      </c>
      <c r="E4870" s="1" t="s">
        <v>16188</v>
      </c>
      <c r="F4870" s="7">
        <v>44342</v>
      </c>
      <c r="G4870" s="1" t="s">
        <v>1269</v>
      </c>
      <c r="H4870" s="5">
        <v>71253</v>
      </c>
      <c r="I4870" s="1" t="s">
        <v>1816</v>
      </c>
      <c r="J4870" s="1" t="s">
        <v>1270</v>
      </c>
      <c r="K4870" s="1" t="s">
        <v>1847</v>
      </c>
      <c r="L4870" s="1">
        <v>1</v>
      </c>
      <c r="M4870" s="1" t="s">
        <v>16189</v>
      </c>
      <c r="N4870" s="1" t="s">
        <v>16190</v>
      </c>
      <c r="O4870" s="1">
        <v>6300</v>
      </c>
      <c r="P4870" s="1" t="s">
        <v>1960</v>
      </c>
      <c r="Q4870" s="1">
        <v>11.31</v>
      </c>
      <c r="R4870" s="1" t="str">
        <f>IFERROR(VLOOKUP(K4870,Proveedores!$A$2:$B$500,2,0),"Agregar")</f>
        <v xml:space="preserve">LAFEDAR S.A. </v>
      </c>
      <c r="S4870" s="5">
        <f t="shared" si="76"/>
        <v>71253</v>
      </c>
    </row>
    <row r="4871" spans="1:19" x14ac:dyDescent="0.2">
      <c r="A4871" s="7">
        <v>44327</v>
      </c>
      <c r="B4871" s="1" t="s">
        <v>16191</v>
      </c>
      <c r="C4871" s="1" t="s">
        <v>16192</v>
      </c>
      <c r="D4871" s="1" t="s">
        <v>1621</v>
      </c>
      <c r="E4871" s="1" t="s">
        <v>16193</v>
      </c>
      <c r="F4871" s="7">
        <v>44253</v>
      </c>
      <c r="G4871" s="1" t="s">
        <v>1269</v>
      </c>
      <c r="H4871" s="5">
        <v>15834</v>
      </c>
      <c r="I4871" s="1" t="s">
        <v>1816</v>
      </c>
      <c r="J4871" s="1" t="s">
        <v>1270</v>
      </c>
      <c r="K4871" s="1" t="s">
        <v>1847</v>
      </c>
      <c r="L4871" s="1">
        <v>1</v>
      </c>
      <c r="M4871" s="1" t="s">
        <v>16189</v>
      </c>
      <c r="N4871" s="1" t="s">
        <v>16190</v>
      </c>
      <c r="O4871" s="1">
        <v>1400</v>
      </c>
      <c r="P4871" s="1" t="s">
        <v>1960</v>
      </c>
      <c r="Q4871" s="1">
        <v>11.31</v>
      </c>
      <c r="R4871" s="1" t="str">
        <f>IFERROR(VLOOKUP(K4871,Proveedores!$A$2:$B$500,2,0),"Agregar")</f>
        <v xml:space="preserve">LAFEDAR S.A. </v>
      </c>
      <c r="S4871" s="5">
        <f t="shared" si="76"/>
        <v>15834</v>
      </c>
    </row>
    <row r="4872" spans="1:19" x14ac:dyDescent="0.2">
      <c r="A4872" s="7">
        <v>44327</v>
      </c>
      <c r="B4872" s="1" t="s">
        <v>16194</v>
      </c>
      <c r="C4872" s="1" t="s">
        <v>16195</v>
      </c>
      <c r="D4872" s="1" t="s">
        <v>1621</v>
      </c>
      <c r="E4872" s="1" t="s">
        <v>16196</v>
      </c>
      <c r="F4872" s="7">
        <v>44253</v>
      </c>
      <c r="G4872" s="1" t="s">
        <v>1269</v>
      </c>
      <c r="H4872" s="5">
        <v>917241</v>
      </c>
      <c r="I4872" s="1" t="s">
        <v>1816</v>
      </c>
      <c r="J4872" s="1" t="s">
        <v>1270</v>
      </c>
      <c r="K4872" s="1" t="s">
        <v>1847</v>
      </c>
      <c r="L4872" s="1">
        <v>1</v>
      </c>
      <c r="M4872" s="1" t="s">
        <v>16189</v>
      </c>
      <c r="N4872" s="1" t="s">
        <v>16190</v>
      </c>
      <c r="O4872" s="1">
        <v>81100</v>
      </c>
      <c r="P4872" s="1" t="s">
        <v>1960</v>
      </c>
      <c r="Q4872" s="1">
        <v>11.31</v>
      </c>
      <c r="R4872" s="1" t="str">
        <f>IFERROR(VLOOKUP(K4872,Proveedores!$A$2:$B$500,2,0),"Agregar")</f>
        <v xml:space="preserve">LAFEDAR S.A. </v>
      </c>
      <c r="S4872" s="5">
        <f t="shared" si="76"/>
        <v>917241</v>
      </c>
    </row>
    <row r="4873" spans="1:19" x14ac:dyDescent="0.2">
      <c r="A4873" s="7">
        <v>44327</v>
      </c>
      <c r="B4873" s="1" t="s">
        <v>16197</v>
      </c>
      <c r="C4873" s="1" t="s">
        <v>16198</v>
      </c>
      <c r="D4873" s="1" t="s">
        <v>1621</v>
      </c>
      <c r="E4873" s="1" t="s">
        <v>16199</v>
      </c>
      <c r="F4873" s="7">
        <v>44253</v>
      </c>
      <c r="G4873" s="1" t="s">
        <v>1269</v>
      </c>
      <c r="H4873" s="5">
        <v>26013</v>
      </c>
      <c r="I4873" s="1" t="s">
        <v>1816</v>
      </c>
      <c r="J4873" s="1" t="s">
        <v>1270</v>
      </c>
      <c r="K4873" s="1" t="s">
        <v>1847</v>
      </c>
      <c r="L4873" s="1">
        <v>1</v>
      </c>
      <c r="M4873" s="1" t="s">
        <v>16200</v>
      </c>
      <c r="N4873" s="1" t="s">
        <v>16190</v>
      </c>
      <c r="O4873" s="1">
        <v>2300</v>
      </c>
      <c r="P4873" s="1" t="s">
        <v>1960</v>
      </c>
      <c r="Q4873" s="1">
        <v>11.31</v>
      </c>
      <c r="R4873" s="1" t="str">
        <f>IFERROR(VLOOKUP(K4873,Proveedores!$A$2:$B$500,2,0),"Agregar")</f>
        <v xml:space="preserve">LAFEDAR S.A. </v>
      </c>
      <c r="S4873" s="5">
        <f t="shared" si="76"/>
        <v>26013</v>
      </c>
    </row>
    <row r="4874" spans="1:19" x14ac:dyDescent="0.2">
      <c r="A4874" s="7">
        <v>44327</v>
      </c>
      <c r="B4874" s="1" t="s">
        <v>16201</v>
      </c>
      <c r="C4874" s="1" t="s">
        <v>16202</v>
      </c>
      <c r="D4874" s="1" t="s">
        <v>1621</v>
      </c>
      <c r="E4874" s="1" t="s">
        <v>16203</v>
      </c>
      <c r="F4874" s="7">
        <v>44327</v>
      </c>
      <c r="G4874" s="1" t="s">
        <v>1435</v>
      </c>
      <c r="H4874" s="5">
        <v>1333466.3999999999</v>
      </c>
      <c r="I4874" s="1">
        <v>356</v>
      </c>
      <c r="J4874" s="1" t="s">
        <v>1439</v>
      </c>
      <c r="K4874" s="1" t="s">
        <v>1392</v>
      </c>
      <c r="L4874" s="1">
        <v>3</v>
      </c>
      <c r="M4874" s="1" t="s">
        <v>16154</v>
      </c>
      <c r="N4874" s="1" t="s">
        <v>16204</v>
      </c>
      <c r="O4874" s="1">
        <v>4002</v>
      </c>
      <c r="P4874" s="1">
        <v>1</v>
      </c>
      <c r="Q4874" s="1">
        <v>333.2</v>
      </c>
      <c r="R4874" s="1" t="str">
        <f>IFERROR(VLOOKUP(K4874,Proveedores!$A$2:$B$500,2,0),"Agregar")</f>
        <v>PROPATO HNOS S.A.I.C.</v>
      </c>
      <c r="S4874" s="5">
        <f t="shared" si="76"/>
        <v>1333466.3999999999</v>
      </c>
    </row>
    <row r="4875" spans="1:19" x14ac:dyDescent="0.2">
      <c r="A4875" s="7">
        <v>44327</v>
      </c>
      <c r="B4875" s="1" t="s">
        <v>16205</v>
      </c>
      <c r="C4875" s="1" t="s">
        <v>16206</v>
      </c>
      <c r="D4875" s="1" t="s">
        <v>1621</v>
      </c>
      <c r="E4875" s="1" t="s">
        <v>16207</v>
      </c>
      <c r="F4875" s="7">
        <v>44327</v>
      </c>
      <c r="G4875" s="1" t="s">
        <v>1433</v>
      </c>
      <c r="H4875" s="5">
        <v>5011888</v>
      </c>
      <c r="I4875" s="1">
        <v>539</v>
      </c>
      <c r="J4875" s="1" t="s">
        <v>1434</v>
      </c>
      <c r="K4875" s="1" t="s">
        <v>1392</v>
      </c>
      <c r="L4875" s="1">
        <v>1</v>
      </c>
      <c r="M4875" s="1" t="s">
        <v>14347</v>
      </c>
      <c r="N4875" s="1" t="s">
        <v>14348</v>
      </c>
      <c r="O4875" s="1">
        <v>17164</v>
      </c>
      <c r="P4875" s="1">
        <v>100</v>
      </c>
      <c r="Q4875" s="1">
        <v>292</v>
      </c>
      <c r="R4875" s="1" t="str">
        <f>IFERROR(VLOOKUP(K4875,Proveedores!$A$2:$B$500,2,0),"Agregar")</f>
        <v>PROPATO HNOS S.A.I.C.</v>
      </c>
      <c r="S4875" s="5">
        <f t="shared" si="76"/>
        <v>5011888</v>
      </c>
    </row>
    <row r="4876" spans="1:19" x14ac:dyDescent="0.2">
      <c r="A4876" s="7">
        <v>44327</v>
      </c>
      <c r="B4876" s="1" t="s">
        <v>16208</v>
      </c>
      <c r="C4876" s="1" t="s">
        <v>16209</v>
      </c>
      <c r="D4876" s="1" t="s">
        <v>1621</v>
      </c>
      <c r="E4876" s="1" t="s">
        <v>16210</v>
      </c>
      <c r="F4876" s="7">
        <v>44327</v>
      </c>
      <c r="G4876" s="1" t="s">
        <v>1433</v>
      </c>
      <c r="H4876" s="5">
        <v>13349656</v>
      </c>
      <c r="I4876" s="1">
        <v>479</v>
      </c>
      <c r="J4876" s="1" t="s">
        <v>1434</v>
      </c>
      <c r="K4876" s="1" t="s">
        <v>1392</v>
      </c>
      <c r="L4876" s="1">
        <v>1</v>
      </c>
      <c r="M4876" s="1" t="s">
        <v>14347</v>
      </c>
      <c r="N4876" s="1" t="s">
        <v>14348</v>
      </c>
      <c r="O4876" s="1">
        <v>45718</v>
      </c>
      <c r="P4876" s="1">
        <v>100</v>
      </c>
      <c r="Q4876" s="1">
        <v>292</v>
      </c>
      <c r="R4876" s="1" t="str">
        <f>IFERROR(VLOOKUP(K4876,Proveedores!$A$2:$B$500,2,0),"Agregar")</f>
        <v>PROPATO HNOS S.A.I.C.</v>
      </c>
      <c r="S4876" s="5">
        <f t="shared" si="76"/>
        <v>13349656</v>
      </c>
    </row>
    <row r="4877" spans="1:19" x14ac:dyDescent="0.2">
      <c r="A4877" s="7">
        <v>44327</v>
      </c>
      <c r="B4877" s="1" t="s">
        <v>16211</v>
      </c>
      <c r="C4877" s="1" t="s">
        <v>16212</v>
      </c>
      <c r="D4877" s="1" t="s">
        <v>1621</v>
      </c>
      <c r="E4877" s="1" t="s">
        <v>16213</v>
      </c>
      <c r="F4877" s="7">
        <v>44253</v>
      </c>
      <c r="G4877" s="1" t="s">
        <v>1269</v>
      </c>
      <c r="H4877" s="5">
        <v>105183</v>
      </c>
      <c r="I4877" s="1" t="s">
        <v>1816</v>
      </c>
      <c r="J4877" s="1" t="s">
        <v>1270</v>
      </c>
      <c r="K4877" s="1" t="s">
        <v>1847</v>
      </c>
      <c r="L4877" s="1">
        <v>1</v>
      </c>
      <c r="M4877" s="1" t="s">
        <v>16189</v>
      </c>
      <c r="N4877" s="1" t="s">
        <v>16190</v>
      </c>
      <c r="O4877" s="1">
        <v>9300</v>
      </c>
      <c r="P4877" s="1" t="s">
        <v>1960</v>
      </c>
      <c r="Q4877" s="1">
        <v>11.31</v>
      </c>
      <c r="R4877" s="1" t="str">
        <f>IFERROR(VLOOKUP(K4877,Proveedores!$A$2:$B$500,2,0),"Agregar")</f>
        <v xml:space="preserve">LAFEDAR S.A. </v>
      </c>
      <c r="S4877" s="5">
        <f t="shared" si="76"/>
        <v>105183</v>
      </c>
    </row>
    <row r="4878" spans="1:19" x14ac:dyDescent="0.2">
      <c r="A4878" s="7">
        <v>44327</v>
      </c>
      <c r="B4878" s="1" t="s">
        <v>16214</v>
      </c>
      <c r="C4878" s="1" t="s">
        <v>16215</v>
      </c>
      <c r="D4878" s="1" t="s">
        <v>1621</v>
      </c>
      <c r="E4878" s="1">
        <v>1100000127</v>
      </c>
      <c r="F4878" s="7">
        <v>44321</v>
      </c>
      <c r="G4878" s="1" t="s">
        <v>16216</v>
      </c>
      <c r="H4878" s="5">
        <v>242658000</v>
      </c>
      <c r="I4878" s="1">
        <v>695</v>
      </c>
      <c r="J4878" s="1">
        <v>35158335</v>
      </c>
      <c r="K4878" s="1" t="s">
        <v>5669</v>
      </c>
      <c r="L4878" s="1">
        <v>1</v>
      </c>
      <c r="M4878" s="1" t="s">
        <v>5670</v>
      </c>
      <c r="N4878" s="1" t="s">
        <v>5671</v>
      </c>
      <c r="O4878" s="1">
        <v>200</v>
      </c>
      <c r="P4878" s="1" t="s">
        <v>2149</v>
      </c>
      <c r="Q4878" s="1">
        <v>1213290</v>
      </c>
      <c r="R4878" s="1" t="str">
        <f>IFERROR(VLOOKUP(K4878,Proveedores!$A$2:$B$500,2,0),"Agregar")</f>
        <v>TECME SA</v>
      </c>
      <c r="S4878" s="5">
        <f t="shared" si="76"/>
        <v>242658000</v>
      </c>
    </row>
    <row r="4879" spans="1:19" x14ac:dyDescent="0.2">
      <c r="A4879" s="7">
        <v>44328</v>
      </c>
      <c r="B4879" s="1" t="s">
        <v>16217</v>
      </c>
      <c r="C4879" s="1" t="s">
        <v>16218</v>
      </c>
      <c r="D4879" s="1" t="s">
        <v>1621</v>
      </c>
      <c r="E4879" s="1">
        <v>1100000128</v>
      </c>
      <c r="F4879" s="7">
        <v>44327</v>
      </c>
      <c r="G4879" s="1" t="s">
        <v>16216</v>
      </c>
      <c r="H4879" s="5">
        <v>303322500</v>
      </c>
      <c r="I4879" s="1">
        <v>666</v>
      </c>
      <c r="J4879" s="1">
        <v>35158335</v>
      </c>
      <c r="K4879" s="1" t="s">
        <v>5669</v>
      </c>
      <c r="L4879" s="1">
        <v>1</v>
      </c>
      <c r="M4879" s="1" t="s">
        <v>5670</v>
      </c>
      <c r="N4879" s="1" t="s">
        <v>5671</v>
      </c>
      <c r="O4879" s="1">
        <v>250</v>
      </c>
      <c r="P4879" s="1" t="s">
        <v>2149</v>
      </c>
      <c r="Q4879" s="1">
        <v>1213290</v>
      </c>
      <c r="R4879" s="1" t="str">
        <f>IFERROR(VLOOKUP(K4879,Proveedores!$A$2:$B$500,2,0),"Agregar")</f>
        <v>TECME SA</v>
      </c>
      <c r="S4879" s="5">
        <f t="shared" si="76"/>
        <v>303322500</v>
      </c>
    </row>
    <row r="4880" spans="1:19" x14ac:dyDescent="0.2">
      <c r="A4880" s="7">
        <v>44328</v>
      </c>
      <c r="B4880" s="1" t="s">
        <v>16219</v>
      </c>
      <c r="C4880" s="1" t="s">
        <v>16220</v>
      </c>
      <c r="D4880" s="1" t="s">
        <v>1621</v>
      </c>
      <c r="E4880" s="1" t="s">
        <v>16221</v>
      </c>
      <c r="F4880" s="7">
        <v>44253</v>
      </c>
      <c r="G4880" s="1" t="s">
        <v>1269</v>
      </c>
      <c r="H4880" s="5">
        <v>71253</v>
      </c>
      <c r="I4880" s="1" t="s">
        <v>1816</v>
      </c>
      <c r="J4880" s="1" t="s">
        <v>1270</v>
      </c>
      <c r="K4880" s="1" t="s">
        <v>1847</v>
      </c>
      <c r="L4880" s="1">
        <v>1</v>
      </c>
      <c r="M4880" s="1" t="s">
        <v>16189</v>
      </c>
      <c r="N4880" s="1" t="s">
        <v>16190</v>
      </c>
      <c r="O4880" s="1">
        <v>6300</v>
      </c>
      <c r="P4880" s="1" t="s">
        <v>1960</v>
      </c>
      <c r="Q4880" s="1">
        <v>11.31</v>
      </c>
      <c r="R4880" s="1" t="str">
        <f>IFERROR(VLOOKUP(K4880,Proveedores!$A$2:$B$500,2,0),"Agregar")</f>
        <v xml:space="preserve">LAFEDAR S.A. </v>
      </c>
      <c r="S4880" s="5">
        <f t="shared" si="76"/>
        <v>71253</v>
      </c>
    </row>
    <row r="4881" spans="1:19" x14ac:dyDescent="0.2">
      <c r="A4881" s="7">
        <v>44328</v>
      </c>
      <c r="B4881" s="1" t="s">
        <v>16222</v>
      </c>
      <c r="C4881" s="1" t="s">
        <v>16223</v>
      </c>
      <c r="D4881" s="1" t="s">
        <v>1621</v>
      </c>
      <c r="E4881" s="1" t="s">
        <v>16224</v>
      </c>
      <c r="F4881" s="7">
        <v>44253</v>
      </c>
      <c r="G4881" s="1" t="s">
        <v>1269</v>
      </c>
      <c r="H4881" s="5">
        <v>151554</v>
      </c>
      <c r="I4881" s="1" t="s">
        <v>1816</v>
      </c>
      <c r="J4881" s="1" t="s">
        <v>1270</v>
      </c>
      <c r="K4881" s="1" t="s">
        <v>1847</v>
      </c>
      <c r="L4881" s="1">
        <v>1</v>
      </c>
      <c r="M4881" s="1" t="s">
        <v>16189</v>
      </c>
      <c r="N4881" s="1" t="s">
        <v>16190</v>
      </c>
      <c r="O4881" s="1">
        <v>13400</v>
      </c>
      <c r="P4881" s="1" t="s">
        <v>1960</v>
      </c>
      <c r="Q4881" s="1">
        <v>11.31</v>
      </c>
      <c r="R4881" s="1" t="str">
        <f>IFERROR(VLOOKUP(K4881,Proveedores!$A$2:$B$500,2,0),"Agregar")</f>
        <v xml:space="preserve">LAFEDAR S.A. </v>
      </c>
      <c r="S4881" s="5">
        <f t="shared" si="76"/>
        <v>151554</v>
      </c>
    </row>
    <row r="4882" spans="1:19" x14ac:dyDescent="0.2">
      <c r="A4882" s="7">
        <v>44328</v>
      </c>
      <c r="B4882" s="1" t="s">
        <v>16225</v>
      </c>
      <c r="C4882" s="1" t="s">
        <v>16226</v>
      </c>
      <c r="D4882" s="1" t="s">
        <v>1621</v>
      </c>
      <c r="E4882" s="1" t="s">
        <v>16227</v>
      </c>
      <c r="F4882" s="7">
        <v>44253</v>
      </c>
      <c r="G4882" s="1" t="s">
        <v>1269</v>
      </c>
      <c r="H4882" s="5">
        <v>71253</v>
      </c>
      <c r="I4882" s="1" t="s">
        <v>1816</v>
      </c>
      <c r="J4882" s="1" t="s">
        <v>1270</v>
      </c>
      <c r="K4882" s="1" t="s">
        <v>1847</v>
      </c>
      <c r="L4882" s="1">
        <v>1</v>
      </c>
      <c r="M4882" s="1" t="s">
        <v>16189</v>
      </c>
      <c r="N4882" s="1" t="s">
        <v>16190</v>
      </c>
      <c r="O4882" s="1">
        <v>6300</v>
      </c>
      <c r="P4882" s="1" t="s">
        <v>1960</v>
      </c>
      <c r="Q4882" s="1">
        <v>11.31</v>
      </c>
      <c r="R4882" s="1" t="str">
        <f>IFERROR(VLOOKUP(K4882,Proveedores!$A$2:$B$500,2,0),"Agregar")</f>
        <v xml:space="preserve">LAFEDAR S.A. </v>
      </c>
      <c r="S4882" s="5">
        <f t="shared" si="76"/>
        <v>71253</v>
      </c>
    </row>
    <row r="4883" spans="1:19" x14ac:dyDescent="0.2">
      <c r="A4883" s="7">
        <v>44328</v>
      </c>
      <c r="B4883" s="1" t="s">
        <v>16228</v>
      </c>
      <c r="C4883" s="1" t="s">
        <v>16229</v>
      </c>
      <c r="D4883" s="1" t="s">
        <v>1621</v>
      </c>
      <c r="E4883" s="1" t="s">
        <v>16230</v>
      </c>
      <c r="F4883" s="7">
        <v>44253</v>
      </c>
      <c r="G4883" s="1" t="s">
        <v>1269</v>
      </c>
      <c r="H4883" s="5">
        <v>18096</v>
      </c>
      <c r="I4883" s="1" t="s">
        <v>1816</v>
      </c>
      <c r="J4883" s="1" t="s">
        <v>1270</v>
      </c>
      <c r="K4883" s="1" t="s">
        <v>1847</v>
      </c>
      <c r="L4883" s="1">
        <v>1</v>
      </c>
      <c r="M4883" s="1" t="s">
        <v>16200</v>
      </c>
      <c r="N4883" s="1" t="s">
        <v>16190</v>
      </c>
      <c r="O4883" s="1">
        <v>1600</v>
      </c>
      <c r="P4883" s="1" t="s">
        <v>1960</v>
      </c>
      <c r="Q4883" s="1">
        <v>11.31</v>
      </c>
      <c r="R4883" s="1" t="str">
        <f>IFERROR(VLOOKUP(K4883,Proveedores!$A$2:$B$500,2,0),"Agregar")</f>
        <v xml:space="preserve">LAFEDAR S.A. </v>
      </c>
      <c r="S4883" s="5">
        <f t="shared" si="76"/>
        <v>18096</v>
      </c>
    </row>
    <row r="4884" spans="1:19" x14ac:dyDescent="0.2">
      <c r="A4884" s="7">
        <v>44328</v>
      </c>
      <c r="B4884" s="1" t="s">
        <v>16231</v>
      </c>
      <c r="C4884" s="1" t="s">
        <v>16232</v>
      </c>
      <c r="D4884" s="1" t="s">
        <v>1621</v>
      </c>
      <c r="E4884" s="1" t="s">
        <v>16233</v>
      </c>
      <c r="F4884" s="7">
        <v>44253</v>
      </c>
      <c r="G4884" s="1" t="s">
        <v>1269</v>
      </c>
      <c r="H4884" s="5">
        <v>26013</v>
      </c>
      <c r="I4884" s="1" t="s">
        <v>1816</v>
      </c>
      <c r="J4884" s="1" t="s">
        <v>1270</v>
      </c>
      <c r="K4884" s="1" t="s">
        <v>1847</v>
      </c>
      <c r="L4884" s="1">
        <v>1</v>
      </c>
      <c r="M4884" s="1" t="s">
        <v>16189</v>
      </c>
      <c r="N4884" s="1" t="s">
        <v>16190</v>
      </c>
      <c r="O4884" s="1">
        <v>2300</v>
      </c>
      <c r="P4884" s="1" t="s">
        <v>1960</v>
      </c>
      <c r="Q4884" s="1">
        <v>11.31</v>
      </c>
      <c r="R4884" s="1" t="str">
        <f>IFERROR(VLOOKUP(K4884,Proveedores!$A$2:$B$500,2,0),"Agregar")</f>
        <v xml:space="preserve">LAFEDAR S.A. </v>
      </c>
      <c r="S4884" s="5">
        <f t="shared" si="76"/>
        <v>26013</v>
      </c>
    </row>
    <row r="4885" spans="1:19" x14ac:dyDescent="0.2">
      <c r="A4885" s="7">
        <v>44328</v>
      </c>
      <c r="B4885" s="1" t="s">
        <v>16234</v>
      </c>
      <c r="C4885" s="1" t="s">
        <v>16235</v>
      </c>
      <c r="D4885" s="1" t="s">
        <v>1621</v>
      </c>
      <c r="E4885" s="1" t="s">
        <v>16236</v>
      </c>
      <c r="F4885" s="7">
        <v>44253</v>
      </c>
      <c r="G4885" s="1" t="s">
        <v>1269</v>
      </c>
      <c r="H4885" s="5">
        <v>150423</v>
      </c>
      <c r="I4885" s="1" t="s">
        <v>1816</v>
      </c>
      <c r="J4885" s="1" t="s">
        <v>1270</v>
      </c>
      <c r="K4885" s="1" t="s">
        <v>1847</v>
      </c>
      <c r="L4885" s="1">
        <v>1</v>
      </c>
      <c r="M4885" s="1" t="s">
        <v>16200</v>
      </c>
      <c r="N4885" s="1" t="s">
        <v>16190</v>
      </c>
      <c r="O4885" s="1">
        <v>13300</v>
      </c>
      <c r="P4885" s="1" t="s">
        <v>1960</v>
      </c>
      <c r="Q4885" s="1">
        <v>11.31</v>
      </c>
      <c r="R4885" s="1" t="str">
        <f>IFERROR(VLOOKUP(K4885,Proveedores!$A$2:$B$500,2,0),"Agregar")</f>
        <v xml:space="preserve">LAFEDAR S.A. </v>
      </c>
      <c r="S4885" s="5">
        <f t="shared" si="76"/>
        <v>150423</v>
      </c>
    </row>
    <row r="4886" spans="1:19" x14ac:dyDescent="0.2">
      <c r="A4886" s="7">
        <v>44328</v>
      </c>
      <c r="B4886" s="1" t="s">
        <v>16237</v>
      </c>
      <c r="C4886" s="1" t="s">
        <v>16238</v>
      </c>
      <c r="D4886" s="1" t="s">
        <v>1621</v>
      </c>
      <c r="E4886" s="1" t="s">
        <v>16239</v>
      </c>
      <c r="F4886" s="7">
        <v>44253</v>
      </c>
      <c r="G4886" s="1" t="s">
        <v>1269</v>
      </c>
      <c r="H4886" s="5">
        <v>71253</v>
      </c>
      <c r="I4886" s="1" t="s">
        <v>1816</v>
      </c>
      <c r="J4886" s="1" t="s">
        <v>1270</v>
      </c>
      <c r="K4886" s="1" t="s">
        <v>1847</v>
      </c>
      <c r="L4886" s="1">
        <v>1</v>
      </c>
      <c r="M4886" s="1" t="s">
        <v>16189</v>
      </c>
      <c r="N4886" s="1" t="s">
        <v>16190</v>
      </c>
      <c r="O4886" s="1">
        <v>6300</v>
      </c>
      <c r="P4886" s="1" t="s">
        <v>1960</v>
      </c>
      <c r="Q4886" s="1">
        <v>11.31</v>
      </c>
      <c r="R4886" s="1" t="str">
        <f>IFERROR(VLOOKUP(K4886,Proveedores!$A$2:$B$500,2,0),"Agregar")</f>
        <v xml:space="preserve">LAFEDAR S.A. </v>
      </c>
      <c r="S4886" s="5">
        <f t="shared" si="76"/>
        <v>71253</v>
      </c>
    </row>
    <row r="4887" spans="1:19" x14ac:dyDescent="0.2">
      <c r="A4887" s="7">
        <v>44328</v>
      </c>
      <c r="B4887" s="1" t="s">
        <v>16240</v>
      </c>
      <c r="C4887" s="1" t="s">
        <v>16241</v>
      </c>
      <c r="D4887" s="1" t="s">
        <v>1621</v>
      </c>
      <c r="E4887" s="1" t="s">
        <v>16242</v>
      </c>
      <c r="F4887" s="7">
        <v>44253</v>
      </c>
      <c r="G4887" s="1" t="s">
        <v>1269</v>
      </c>
      <c r="H4887" s="5">
        <v>26013</v>
      </c>
      <c r="I4887" s="1" t="s">
        <v>1816</v>
      </c>
      <c r="J4887" s="1" t="s">
        <v>1270</v>
      </c>
      <c r="K4887" s="1" t="s">
        <v>1847</v>
      </c>
      <c r="L4887" s="1">
        <v>1</v>
      </c>
      <c r="M4887" s="1" t="s">
        <v>16189</v>
      </c>
      <c r="N4887" s="1" t="s">
        <v>16190</v>
      </c>
      <c r="O4887" s="1">
        <v>2300</v>
      </c>
      <c r="P4887" s="1" t="s">
        <v>1960</v>
      </c>
      <c r="Q4887" s="1">
        <v>11.31</v>
      </c>
      <c r="R4887" s="1" t="str">
        <f>IFERROR(VLOOKUP(K4887,Proveedores!$A$2:$B$500,2,0),"Agregar")</f>
        <v xml:space="preserve">LAFEDAR S.A. </v>
      </c>
      <c r="S4887" s="5">
        <f t="shared" si="76"/>
        <v>26013</v>
      </c>
    </row>
    <row r="4888" spans="1:19" x14ac:dyDescent="0.2">
      <c r="A4888" s="7">
        <v>44328</v>
      </c>
      <c r="B4888" s="1" t="s">
        <v>16243</v>
      </c>
      <c r="C4888" s="1" t="s">
        <v>16244</v>
      </c>
      <c r="D4888" s="1" t="s">
        <v>1621</v>
      </c>
      <c r="E4888" s="1" t="s">
        <v>16245</v>
      </c>
      <c r="F4888" s="7">
        <v>44253</v>
      </c>
      <c r="G4888" s="1" t="s">
        <v>1269</v>
      </c>
      <c r="H4888" s="5">
        <v>16965</v>
      </c>
      <c r="I4888" s="1" t="s">
        <v>1816</v>
      </c>
      <c r="J4888" s="1" t="s">
        <v>1270</v>
      </c>
      <c r="K4888" s="1" t="s">
        <v>1847</v>
      </c>
      <c r="L4888" s="1">
        <v>1</v>
      </c>
      <c r="M4888" s="1" t="s">
        <v>16189</v>
      </c>
      <c r="N4888" s="1" t="s">
        <v>16190</v>
      </c>
      <c r="O4888" s="1">
        <v>1500</v>
      </c>
      <c r="P4888" s="1" t="s">
        <v>1960</v>
      </c>
      <c r="Q4888" s="1">
        <v>11.31</v>
      </c>
      <c r="R4888" s="1" t="str">
        <f>IFERROR(VLOOKUP(K4888,Proveedores!$A$2:$B$500,2,0),"Agregar")</f>
        <v xml:space="preserve">LAFEDAR S.A. </v>
      </c>
      <c r="S4888" s="5">
        <f t="shared" si="76"/>
        <v>16965</v>
      </c>
    </row>
    <row r="4889" spans="1:19" x14ac:dyDescent="0.2">
      <c r="A4889" s="7">
        <v>44328</v>
      </c>
      <c r="B4889" s="1" t="s">
        <v>16246</v>
      </c>
      <c r="C4889" s="1" t="s">
        <v>16247</v>
      </c>
      <c r="D4889" s="1" t="s">
        <v>1621</v>
      </c>
      <c r="E4889" s="1" t="s">
        <v>16248</v>
      </c>
      <c r="F4889" s="7">
        <v>44256</v>
      </c>
      <c r="G4889" s="1" t="s">
        <v>1269</v>
      </c>
      <c r="H4889" s="5">
        <v>48633</v>
      </c>
      <c r="I4889" s="1" t="s">
        <v>1816</v>
      </c>
      <c r="J4889" s="1" t="s">
        <v>1270</v>
      </c>
      <c r="K4889" s="1" t="s">
        <v>1847</v>
      </c>
      <c r="L4889" s="1">
        <v>1</v>
      </c>
      <c r="M4889" s="1" t="s">
        <v>16189</v>
      </c>
      <c r="N4889" s="1" t="s">
        <v>16190</v>
      </c>
      <c r="O4889" s="1">
        <v>4300</v>
      </c>
      <c r="P4889" s="1" t="s">
        <v>1960</v>
      </c>
      <c r="Q4889" s="1">
        <v>11.31</v>
      </c>
      <c r="R4889" s="1" t="str">
        <f>IFERROR(VLOOKUP(K4889,Proveedores!$A$2:$B$500,2,0),"Agregar")</f>
        <v xml:space="preserve">LAFEDAR S.A. </v>
      </c>
      <c r="S4889" s="5">
        <f t="shared" si="76"/>
        <v>48633</v>
      </c>
    </row>
    <row r="4890" spans="1:19" x14ac:dyDescent="0.2">
      <c r="A4890" s="7">
        <v>44328</v>
      </c>
      <c r="B4890" s="1" t="s">
        <v>16249</v>
      </c>
      <c r="C4890" s="1" t="s">
        <v>16250</v>
      </c>
      <c r="D4890" s="1" t="s">
        <v>1621</v>
      </c>
      <c r="E4890" s="1" t="s">
        <v>16251</v>
      </c>
      <c r="F4890" s="7">
        <v>44256</v>
      </c>
      <c r="G4890" s="1" t="s">
        <v>1269</v>
      </c>
      <c r="H4890" s="5">
        <v>27144</v>
      </c>
      <c r="I4890" s="1" t="s">
        <v>1816</v>
      </c>
      <c r="J4890" s="1" t="s">
        <v>1270</v>
      </c>
      <c r="K4890" s="1" t="s">
        <v>1847</v>
      </c>
      <c r="L4890" s="1">
        <v>1</v>
      </c>
      <c r="M4890" s="1" t="s">
        <v>16189</v>
      </c>
      <c r="N4890" s="1" t="s">
        <v>16190</v>
      </c>
      <c r="O4890" s="1">
        <v>2400</v>
      </c>
      <c r="P4890" s="1" t="s">
        <v>1960</v>
      </c>
      <c r="Q4890" s="1">
        <v>11.31</v>
      </c>
      <c r="R4890" s="1" t="str">
        <f>IFERROR(VLOOKUP(K4890,Proveedores!$A$2:$B$500,2,0),"Agregar")</f>
        <v xml:space="preserve">LAFEDAR S.A. </v>
      </c>
      <c r="S4890" s="5">
        <f t="shared" si="76"/>
        <v>27144</v>
      </c>
    </row>
    <row r="4891" spans="1:19" x14ac:dyDescent="0.2">
      <c r="A4891" s="7">
        <v>44328</v>
      </c>
      <c r="B4891" s="1" t="s">
        <v>16252</v>
      </c>
      <c r="C4891" s="1" t="s">
        <v>16253</v>
      </c>
      <c r="D4891" s="1" t="s">
        <v>1621</v>
      </c>
      <c r="E4891" s="1" t="s">
        <v>16254</v>
      </c>
      <c r="F4891" s="7">
        <v>44256</v>
      </c>
      <c r="G4891" s="1" t="s">
        <v>1269</v>
      </c>
      <c r="H4891" s="5">
        <v>14703</v>
      </c>
      <c r="I4891" s="1" t="s">
        <v>1816</v>
      </c>
      <c r="J4891" s="1" t="s">
        <v>1270</v>
      </c>
      <c r="K4891" s="1" t="s">
        <v>1847</v>
      </c>
      <c r="L4891" s="1">
        <v>1</v>
      </c>
      <c r="M4891" s="1" t="s">
        <v>16189</v>
      </c>
      <c r="N4891" s="1" t="s">
        <v>16190</v>
      </c>
      <c r="O4891" s="1">
        <v>1300</v>
      </c>
      <c r="P4891" s="1" t="s">
        <v>1960</v>
      </c>
      <c r="Q4891" s="1">
        <v>11.31</v>
      </c>
      <c r="R4891" s="1" t="str">
        <f>IFERROR(VLOOKUP(K4891,Proveedores!$A$2:$B$500,2,0),"Agregar")</f>
        <v xml:space="preserve">LAFEDAR S.A. </v>
      </c>
      <c r="S4891" s="5">
        <f t="shared" si="76"/>
        <v>14703</v>
      </c>
    </row>
    <row r="4892" spans="1:19" x14ac:dyDescent="0.2">
      <c r="A4892" s="7">
        <v>44328</v>
      </c>
      <c r="B4892" s="1" t="s">
        <v>16255</v>
      </c>
      <c r="C4892" s="1" t="s">
        <v>16256</v>
      </c>
      <c r="D4892" s="1" t="s">
        <v>1621</v>
      </c>
      <c r="E4892" s="1" t="s">
        <v>16257</v>
      </c>
      <c r="F4892" s="7">
        <v>44256</v>
      </c>
      <c r="G4892" s="1" t="s">
        <v>1269</v>
      </c>
      <c r="H4892" s="5">
        <v>196794</v>
      </c>
      <c r="I4892" s="1" t="s">
        <v>1816</v>
      </c>
      <c r="J4892" s="1" t="s">
        <v>1270</v>
      </c>
      <c r="K4892" s="1" t="s">
        <v>1847</v>
      </c>
      <c r="L4892" s="1">
        <v>1</v>
      </c>
      <c r="M4892" s="1" t="s">
        <v>16189</v>
      </c>
      <c r="N4892" s="1" t="s">
        <v>16190</v>
      </c>
      <c r="O4892" s="1">
        <v>17400</v>
      </c>
      <c r="P4892" s="1" t="s">
        <v>1960</v>
      </c>
      <c r="Q4892" s="1">
        <v>11.31</v>
      </c>
      <c r="R4892" s="1" t="str">
        <f>IFERROR(VLOOKUP(K4892,Proveedores!$A$2:$B$500,2,0),"Agregar")</f>
        <v xml:space="preserve">LAFEDAR S.A. </v>
      </c>
      <c r="S4892" s="5">
        <f t="shared" si="76"/>
        <v>196794</v>
      </c>
    </row>
    <row r="4893" spans="1:19" x14ac:dyDescent="0.2">
      <c r="A4893" s="7">
        <v>44328</v>
      </c>
      <c r="B4893" s="1" t="s">
        <v>16258</v>
      </c>
      <c r="C4893" s="1" t="s">
        <v>16259</v>
      </c>
      <c r="D4893" s="1" t="s">
        <v>1621</v>
      </c>
      <c r="E4893" s="1" t="s">
        <v>16260</v>
      </c>
      <c r="F4893" s="7">
        <v>44328</v>
      </c>
      <c r="G4893" s="1" t="s">
        <v>1176</v>
      </c>
      <c r="H4893" s="5">
        <v>2774181.1</v>
      </c>
      <c r="I4893" s="1" t="s">
        <v>16261</v>
      </c>
      <c r="J4893" s="1" t="s">
        <v>1455</v>
      </c>
      <c r="K4893" s="1" t="s">
        <v>15970</v>
      </c>
      <c r="L4893" s="1">
        <v>2</v>
      </c>
      <c r="M4893" s="1">
        <v>25239566</v>
      </c>
      <c r="N4893" s="1" t="s">
        <v>16262</v>
      </c>
      <c r="O4893" s="1">
        <v>45965</v>
      </c>
      <c r="P4893" s="1" t="s">
        <v>1892</v>
      </c>
      <c r="Q4893" s="1">
        <v>24.14</v>
      </c>
      <c r="R4893" s="1" t="str">
        <f>IFERROR(VLOOKUP(K4893,Proveedores!$A$2:$B$500,2,0),"Agregar")</f>
        <v>FARMED S.A.</v>
      </c>
      <c r="S4893" s="5">
        <f t="shared" si="76"/>
        <v>1109595.1000000001</v>
      </c>
    </row>
    <row r="4894" spans="1:19" x14ac:dyDescent="0.2">
      <c r="A4894" s="7">
        <v>44328</v>
      </c>
      <c r="B4894" s="1" t="s">
        <v>16258</v>
      </c>
      <c r="C4894" s="1" t="s">
        <v>16259</v>
      </c>
      <c r="D4894" s="1" t="s">
        <v>1621</v>
      </c>
      <c r="E4894" s="1" t="s">
        <v>16260</v>
      </c>
      <c r="F4894" s="7">
        <v>44328</v>
      </c>
      <c r="G4894" s="1" t="s">
        <v>1176</v>
      </c>
      <c r="H4894" s="5">
        <v>2774181.1</v>
      </c>
      <c r="I4894" s="1" t="s">
        <v>16261</v>
      </c>
      <c r="J4894" s="1" t="s">
        <v>1455</v>
      </c>
      <c r="K4894" s="1" t="s">
        <v>15970</v>
      </c>
      <c r="L4894" s="1">
        <v>23</v>
      </c>
      <c r="M4894" s="1">
        <v>25239562</v>
      </c>
      <c r="N4894" s="1" t="s">
        <v>16263</v>
      </c>
      <c r="O4894" s="1">
        <v>900</v>
      </c>
      <c r="P4894" s="1" t="s">
        <v>1665</v>
      </c>
      <c r="Q4894" s="1">
        <v>1849.54</v>
      </c>
      <c r="R4894" s="1" t="str">
        <f>IFERROR(VLOOKUP(K4894,Proveedores!$A$2:$B$500,2,0),"Agregar")</f>
        <v>FARMED S.A.</v>
      </c>
      <c r="S4894" s="5">
        <f t="shared" si="76"/>
        <v>1664586</v>
      </c>
    </row>
    <row r="4895" spans="1:19" x14ac:dyDescent="0.2">
      <c r="A4895" s="7">
        <v>44328</v>
      </c>
      <c r="B4895" s="1" t="s">
        <v>16264</v>
      </c>
      <c r="C4895" s="1" t="s">
        <v>16265</v>
      </c>
      <c r="D4895" s="1" t="s">
        <v>1621</v>
      </c>
      <c r="E4895" s="1">
        <v>2215</v>
      </c>
      <c r="F4895" s="7">
        <v>44327</v>
      </c>
      <c r="G4895" s="1" t="s">
        <v>1435</v>
      </c>
      <c r="H4895" s="5">
        <v>5390000</v>
      </c>
      <c r="I4895" s="1">
        <v>0</v>
      </c>
      <c r="J4895" s="1" t="s">
        <v>1437</v>
      </c>
      <c r="K4895" s="1" t="s">
        <v>14713</v>
      </c>
      <c r="L4895" s="1">
        <v>2</v>
      </c>
      <c r="M4895" s="1">
        <v>0</v>
      </c>
      <c r="N4895" s="1" t="s">
        <v>16266</v>
      </c>
      <c r="O4895" s="1">
        <v>1400</v>
      </c>
      <c r="P4895" s="1">
        <v>0</v>
      </c>
      <c r="Q4895" s="1">
        <v>3850</v>
      </c>
      <c r="R4895" s="1" t="str">
        <f>IFERROR(VLOOKUP(K4895,Proveedores!$A$2:$B$500,2,0),"Agregar")</f>
        <v>GRUPO ARIES SALUD SA</v>
      </c>
      <c r="S4895" s="5">
        <f t="shared" si="76"/>
        <v>5390000</v>
      </c>
    </row>
    <row r="4896" spans="1:19" x14ac:dyDescent="0.2">
      <c r="A4896" s="7">
        <v>44329</v>
      </c>
      <c r="B4896" s="1" t="s">
        <v>16267</v>
      </c>
      <c r="C4896" s="1" t="s">
        <v>16268</v>
      </c>
      <c r="D4896" s="1" t="s">
        <v>1621</v>
      </c>
      <c r="E4896" s="1" t="s">
        <v>16269</v>
      </c>
      <c r="F4896" s="7">
        <v>44322</v>
      </c>
      <c r="G4896" s="1" t="s">
        <v>1176</v>
      </c>
      <c r="H4896" s="5">
        <v>1116000</v>
      </c>
      <c r="I4896" s="1" t="s">
        <v>16270</v>
      </c>
      <c r="J4896" s="1" t="s">
        <v>1461</v>
      </c>
      <c r="K4896" s="1" t="s">
        <v>327</v>
      </c>
      <c r="L4896" s="1" t="s">
        <v>15903</v>
      </c>
      <c r="M4896" s="1">
        <v>22307</v>
      </c>
      <c r="N4896" s="1" t="s">
        <v>15903</v>
      </c>
      <c r="O4896" s="1">
        <v>624</v>
      </c>
      <c r="P4896" s="1" t="s">
        <v>1665</v>
      </c>
      <c r="Q4896" s="1">
        <v>1500</v>
      </c>
      <c r="R4896" s="1" t="str">
        <f>IFERROR(VLOOKUP(K4896,Proveedores!$A$2:$B$500,2,0),"Agregar")</f>
        <v>LABORATORIO LKM S.A.</v>
      </c>
      <c r="S4896" s="5">
        <f t="shared" si="76"/>
        <v>936000</v>
      </c>
    </row>
    <row r="4897" spans="1:19" x14ac:dyDescent="0.2">
      <c r="A4897" s="7">
        <v>44329</v>
      </c>
      <c r="B4897" s="1" t="s">
        <v>16267</v>
      </c>
      <c r="C4897" s="1" t="s">
        <v>16268</v>
      </c>
      <c r="D4897" s="1" t="s">
        <v>1621</v>
      </c>
      <c r="E4897" s="1" t="s">
        <v>16269</v>
      </c>
      <c r="F4897" s="7">
        <v>44322</v>
      </c>
      <c r="G4897" s="1" t="s">
        <v>1176</v>
      </c>
      <c r="H4897" s="5">
        <v>1116000</v>
      </c>
      <c r="I4897" s="1" t="s">
        <v>16270</v>
      </c>
      <c r="J4897" s="1" t="s">
        <v>1461</v>
      </c>
      <c r="K4897" s="1" t="s">
        <v>327</v>
      </c>
      <c r="L4897" s="1" t="s">
        <v>15904</v>
      </c>
      <c r="M4897" s="1">
        <v>20810</v>
      </c>
      <c r="N4897" s="1" t="s">
        <v>15904</v>
      </c>
      <c r="O4897" s="1">
        <v>80</v>
      </c>
      <c r="P4897" s="1" t="s">
        <v>1665</v>
      </c>
      <c r="Q4897" s="1">
        <v>2250</v>
      </c>
      <c r="R4897" s="1" t="str">
        <f>IFERROR(VLOOKUP(K4897,Proveedores!$A$2:$B$500,2,0),"Agregar")</f>
        <v>LABORATORIO LKM S.A.</v>
      </c>
      <c r="S4897" s="5">
        <f t="shared" si="76"/>
        <v>180000</v>
      </c>
    </row>
    <row r="4898" spans="1:19" x14ac:dyDescent="0.2">
      <c r="A4898" s="7">
        <v>44329</v>
      </c>
      <c r="B4898" s="1" t="s">
        <v>16271</v>
      </c>
      <c r="C4898" s="1" t="s">
        <v>16272</v>
      </c>
      <c r="D4898" s="1" t="s">
        <v>1621</v>
      </c>
      <c r="E4898" s="1" t="s">
        <v>16273</v>
      </c>
      <c r="F4898" s="7">
        <v>44155</v>
      </c>
      <c r="G4898" s="1" t="s">
        <v>1352</v>
      </c>
      <c r="H4898" s="5">
        <v>206076.48</v>
      </c>
      <c r="I4898" s="1">
        <v>688</v>
      </c>
      <c r="J4898" s="1" t="s">
        <v>1353</v>
      </c>
      <c r="K4898" s="1" t="s">
        <v>6366</v>
      </c>
      <c r="L4898" s="1">
        <v>1</v>
      </c>
      <c r="M4898" s="1" t="s">
        <v>8722</v>
      </c>
      <c r="N4898" s="1" t="s">
        <v>8723</v>
      </c>
      <c r="O4898" s="1">
        <v>24</v>
      </c>
      <c r="P4898" s="1" t="s">
        <v>2186</v>
      </c>
      <c r="Q4898" s="1">
        <v>8586.52</v>
      </c>
      <c r="R4898" s="1" t="str">
        <f>IFERROR(VLOOKUP(K4898,Proveedores!$A$2:$B$500,2,0),"Agregar")</f>
        <v>Pfizer S.R.L.</v>
      </c>
      <c r="S4898" s="5">
        <f t="shared" si="76"/>
        <v>206076.48</v>
      </c>
    </row>
    <row r="4899" spans="1:19" x14ac:dyDescent="0.2">
      <c r="A4899" s="7">
        <v>44329</v>
      </c>
      <c r="B4899" s="1" t="s">
        <v>16274</v>
      </c>
      <c r="C4899" s="1" t="s">
        <v>16275</v>
      </c>
      <c r="D4899" s="1" t="s">
        <v>1621</v>
      </c>
      <c r="E4899" s="1" t="s">
        <v>16276</v>
      </c>
      <c r="F4899" s="7">
        <v>44258</v>
      </c>
      <c r="G4899" s="1" t="s">
        <v>1352</v>
      </c>
      <c r="H4899" s="5">
        <v>85866.55</v>
      </c>
      <c r="I4899" s="1">
        <v>688</v>
      </c>
      <c r="J4899" s="1" t="s">
        <v>1353</v>
      </c>
      <c r="K4899" s="1" t="s">
        <v>6366</v>
      </c>
      <c r="L4899" s="1">
        <v>1</v>
      </c>
      <c r="M4899" s="1" t="s">
        <v>8722</v>
      </c>
      <c r="N4899" s="1" t="s">
        <v>8723</v>
      </c>
      <c r="O4899" s="1">
        <v>10</v>
      </c>
      <c r="P4899" s="1" t="s">
        <v>2607</v>
      </c>
      <c r="Q4899" s="1">
        <v>8586.52</v>
      </c>
      <c r="R4899" s="1" t="str">
        <f>IFERROR(VLOOKUP(K4899,Proveedores!$A$2:$B$500,2,0),"Agregar")</f>
        <v>Pfizer S.R.L.</v>
      </c>
      <c r="S4899" s="5">
        <f t="shared" si="76"/>
        <v>85865.200000000012</v>
      </c>
    </row>
    <row r="4900" spans="1:19" x14ac:dyDescent="0.2">
      <c r="A4900" s="7">
        <v>44329</v>
      </c>
      <c r="B4900" s="1" t="s">
        <v>16277</v>
      </c>
      <c r="C4900" s="1" t="s">
        <v>16278</v>
      </c>
      <c r="D4900" s="1" t="s">
        <v>1621</v>
      </c>
      <c r="E4900" s="1" t="s">
        <v>16279</v>
      </c>
      <c r="F4900" s="7">
        <v>43893</v>
      </c>
      <c r="G4900" s="1" t="s">
        <v>1352</v>
      </c>
      <c r="H4900" s="5">
        <v>85866.55</v>
      </c>
      <c r="I4900" s="1">
        <v>688</v>
      </c>
      <c r="J4900" s="1" t="s">
        <v>1353</v>
      </c>
      <c r="K4900" s="1" t="s">
        <v>6366</v>
      </c>
      <c r="L4900" s="1">
        <v>1</v>
      </c>
      <c r="M4900" s="1" t="s">
        <v>8722</v>
      </c>
      <c r="N4900" s="1" t="s">
        <v>8723</v>
      </c>
      <c r="O4900" s="1">
        <v>10</v>
      </c>
      <c r="P4900" s="1" t="s">
        <v>2186</v>
      </c>
      <c r="Q4900" s="1">
        <v>8586.52</v>
      </c>
      <c r="R4900" s="1" t="str">
        <f>IFERROR(VLOOKUP(K4900,Proveedores!$A$2:$B$500,2,0),"Agregar")</f>
        <v>Pfizer S.R.L.</v>
      </c>
      <c r="S4900" s="5">
        <f t="shared" si="76"/>
        <v>85865.200000000012</v>
      </c>
    </row>
    <row r="4901" spans="1:19" x14ac:dyDescent="0.2">
      <c r="A4901" s="7">
        <v>44329</v>
      </c>
      <c r="B4901" s="1" t="s">
        <v>16280</v>
      </c>
      <c r="C4901" s="1" t="s">
        <v>16281</v>
      </c>
      <c r="D4901" s="1" t="s">
        <v>1621</v>
      </c>
      <c r="E4901" s="1" t="s">
        <v>16282</v>
      </c>
      <c r="F4901" s="7">
        <v>44258</v>
      </c>
      <c r="G4901" s="1" t="s">
        <v>1352</v>
      </c>
      <c r="H4901" s="5">
        <v>60106.58</v>
      </c>
      <c r="I4901" s="1">
        <v>688</v>
      </c>
      <c r="J4901" s="1" t="s">
        <v>1353</v>
      </c>
      <c r="K4901" s="1" t="s">
        <v>6366</v>
      </c>
      <c r="L4901" s="1">
        <v>1</v>
      </c>
      <c r="M4901" s="1" t="s">
        <v>8722</v>
      </c>
      <c r="N4901" s="1" t="s">
        <v>8723</v>
      </c>
      <c r="O4901" s="1">
        <v>7</v>
      </c>
      <c r="P4901" s="1" t="s">
        <v>2186</v>
      </c>
      <c r="Q4901" s="1">
        <v>8586.52</v>
      </c>
      <c r="R4901" s="1" t="str">
        <f>IFERROR(VLOOKUP(K4901,Proveedores!$A$2:$B$500,2,0),"Agregar")</f>
        <v>Pfizer S.R.L.</v>
      </c>
      <c r="S4901" s="5">
        <f t="shared" si="76"/>
        <v>60105.64</v>
      </c>
    </row>
    <row r="4902" spans="1:19" x14ac:dyDescent="0.2">
      <c r="A4902" s="7">
        <v>44329</v>
      </c>
      <c r="B4902" s="1" t="s">
        <v>16283</v>
      </c>
      <c r="C4902" s="1" t="s">
        <v>16284</v>
      </c>
      <c r="D4902" s="1" t="s">
        <v>1621</v>
      </c>
      <c r="E4902" s="1" t="s">
        <v>16285</v>
      </c>
      <c r="F4902" s="7">
        <v>44253</v>
      </c>
      <c r="G4902" s="1" t="s">
        <v>1269</v>
      </c>
      <c r="H4902" s="5">
        <v>37323</v>
      </c>
      <c r="I4902" s="1" t="s">
        <v>1816</v>
      </c>
      <c r="J4902" s="1" t="s">
        <v>1270</v>
      </c>
      <c r="K4902" s="1" t="s">
        <v>1847</v>
      </c>
      <c r="L4902" s="1">
        <v>1</v>
      </c>
      <c r="M4902" s="1" t="s">
        <v>16189</v>
      </c>
      <c r="N4902" s="1" t="s">
        <v>16190</v>
      </c>
      <c r="O4902" s="1">
        <v>3300</v>
      </c>
      <c r="P4902" s="1" t="s">
        <v>1960</v>
      </c>
      <c r="Q4902" s="1">
        <v>11.31</v>
      </c>
      <c r="R4902" s="1" t="str">
        <f>IFERROR(VLOOKUP(K4902,Proveedores!$A$2:$B$500,2,0),"Agregar")</f>
        <v xml:space="preserve">LAFEDAR S.A. </v>
      </c>
      <c r="S4902" s="5">
        <f t="shared" si="76"/>
        <v>37323</v>
      </c>
    </row>
    <row r="4903" spans="1:19" x14ac:dyDescent="0.2">
      <c r="A4903" s="7">
        <v>44329</v>
      </c>
      <c r="B4903" s="1" t="s">
        <v>16286</v>
      </c>
      <c r="C4903" s="1" t="s">
        <v>16287</v>
      </c>
      <c r="D4903" s="1" t="s">
        <v>1621</v>
      </c>
      <c r="E4903" s="1" t="s">
        <v>16288</v>
      </c>
      <c r="F4903" s="7">
        <v>44253</v>
      </c>
      <c r="G4903" s="1" t="s">
        <v>1269</v>
      </c>
      <c r="H4903" s="5">
        <v>37323</v>
      </c>
      <c r="I4903" s="1" t="s">
        <v>1816</v>
      </c>
      <c r="J4903" s="1" t="s">
        <v>1270</v>
      </c>
      <c r="K4903" s="1" t="s">
        <v>1847</v>
      </c>
      <c r="L4903" s="1">
        <v>1</v>
      </c>
      <c r="M4903" s="1" t="s">
        <v>16189</v>
      </c>
      <c r="N4903" s="1" t="s">
        <v>16190</v>
      </c>
      <c r="O4903" s="1">
        <v>3300</v>
      </c>
      <c r="P4903" s="1" t="s">
        <v>1960</v>
      </c>
      <c r="Q4903" s="1">
        <v>11.31</v>
      </c>
      <c r="R4903" s="1" t="str">
        <f>IFERROR(VLOOKUP(K4903,Proveedores!$A$2:$B$500,2,0),"Agregar")</f>
        <v xml:space="preserve">LAFEDAR S.A. </v>
      </c>
      <c r="S4903" s="5">
        <f t="shared" si="76"/>
        <v>37323</v>
      </c>
    </row>
    <row r="4904" spans="1:19" x14ac:dyDescent="0.2">
      <c r="A4904" s="7">
        <v>44329</v>
      </c>
      <c r="B4904" s="1" t="s">
        <v>16289</v>
      </c>
      <c r="C4904" s="1" t="s">
        <v>16290</v>
      </c>
      <c r="D4904" s="1" t="s">
        <v>1621</v>
      </c>
      <c r="E4904" s="1" t="s">
        <v>16291</v>
      </c>
      <c r="F4904" s="7">
        <v>44253</v>
      </c>
      <c r="G4904" s="1" t="s">
        <v>1269</v>
      </c>
      <c r="H4904" s="5">
        <v>26013</v>
      </c>
      <c r="I4904" s="1" t="s">
        <v>1816</v>
      </c>
      <c r="J4904" s="1" t="s">
        <v>1270</v>
      </c>
      <c r="K4904" s="1" t="s">
        <v>1847</v>
      </c>
      <c r="L4904" s="1">
        <v>1</v>
      </c>
      <c r="M4904" s="1" t="s">
        <v>16189</v>
      </c>
      <c r="N4904" s="1" t="s">
        <v>16190</v>
      </c>
      <c r="O4904" s="1">
        <v>2300</v>
      </c>
      <c r="P4904" s="1" t="s">
        <v>1960</v>
      </c>
      <c r="Q4904" s="1">
        <v>11.31</v>
      </c>
      <c r="R4904" s="1" t="str">
        <f>IFERROR(VLOOKUP(K4904,Proveedores!$A$2:$B$500,2,0),"Agregar")</f>
        <v xml:space="preserve">LAFEDAR S.A. </v>
      </c>
      <c r="S4904" s="5">
        <f t="shared" si="76"/>
        <v>26013</v>
      </c>
    </row>
    <row r="4905" spans="1:19" x14ac:dyDescent="0.2">
      <c r="A4905" s="7">
        <v>44329</v>
      </c>
      <c r="B4905" s="1" t="s">
        <v>16292</v>
      </c>
      <c r="C4905" s="1" t="s">
        <v>16293</v>
      </c>
      <c r="D4905" s="1" t="s">
        <v>1621</v>
      </c>
      <c r="E4905" s="1" t="s">
        <v>16294</v>
      </c>
      <c r="F4905" s="7">
        <v>44258</v>
      </c>
      <c r="G4905" s="1" t="s">
        <v>1352</v>
      </c>
      <c r="H4905" s="5">
        <v>68693.240000000005</v>
      </c>
      <c r="I4905" s="1">
        <v>688</v>
      </c>
      <c r="J4905" s="1" t="s">
        <v>1353</v>
      </c>
      <c r="K4905" s="1" t="s">
        <v>6366</v>
      </c>
      <c r="L4905" s="1">
        <v>1</v>
      </c>
      <c r="M4905" s="1" t="s">
        <v>8722</v>
      </c>
      <c r="N4905" s="1" t="s">
        <v>8723</v>
      </c>
      <c r="O4905" s="1">
        <v>8</v>
      </c>
      <c r="P4905" s="1" t="s">
        <v>2186</v>
      </c>
      <c r="Q4905" s="1">
        <v>8586.52</v>
      </c>
      <c r="R4905" s="1" t="str">
        <f>IFERROR(VLOOKUP(K4905,Proveedores!$A$2:$B$500,2,0),"Agregar")</f>
        <v>Pfizer S.R.L.</v>
      </c>
      <c r="S4905" s="5">
        <f t="shared" si="76"/>
        <v>68692.160000000003</v>
      </c>
    </row>
    <row r="4906" spans="1:19" x14ac:dyDescent="0.2">
      <c r="A4906" s="7">
        <v>44329</v>
      </c>
      <c r="B4906" s="1" t="s">
        <v>16295</v>
      </c>
      <c r="C4906" s="1" t="s">
        <v>16296</v>
      </c>
      <c r="D4906" s="1" t="s">
        <v>1621</v>
      </c>
      <c r="E4906" s="1" t="s">
        <v>16297</v>
      </c>
      <c r="F4906" s="7">
        <v>44256</v>
      </c>
      <c r="G4906" s="1" t="s">
        <v>1269</v>
      </c>
      <c r="H4906" s="5">
        <v>95004</v>
      </c>
      <c r="I4906" s="1" t="s">
        <v>1816</v>
      </c>
      <c r="J4906" s="1" t="s">
        <v>1270</v>
      </c>
      <c r="K4906" s="1" t="s">
        <v>1847</v>
      </c>
      <c r="L4906" s="1">
        <v>1</v>
      </c>
      <c r="M4906" s="1" t="s">
        <v>16189</v>
      </c>
      <c r="N4906" s="1" t="s">
        <v>16190</v>
      </c>
      <c r="O4906" s="1">
        <v>8400</v>
      </c>
      <c r="P4906" s="1" t="s">
        <v>1960</v>
      </c>
      <c r="Q4906" s="1">
        <v>11.31</v>
      </c>
      <c r="R4906" s="1" t="str">
        <f>IFERROR(VLOOKUP(K4906,Proveedores!$A$2:$B$500,2,0),"Agregar")</f>
        <v xml:space="preserve">LAFEDAR S.A. </v>
      </c>
      <c r="S4906" s="5">
        <f t="shared" si="76"/>
        <v>95004</v>
      </c>
    </row>
    <row r="4907" spans="1:19" x14ac:dyDescent="0.2">
      <c r="A4907" s="7">
        <v>44329</v>
      </c>
      <c r="B4907" s="1" t="s">
        <v>16298</v>
      </c>
      <c r="C4907" s="1" t="s">
        <v>16299</v>
      </c>
      <c r="D4907" s="1" t="s">
        <v>1621</v>
      </c>
      <c r="E4907" s="1" t="s">
        <v>16300</v>
      </c>
      <c r="F4907" s="7">
        <v>44258</v>
      </c>
      <c r="G4907" s="1" t="s">
        <v>1352</v>
      </c>
      <c r="H4907" s="5">
        <v>60106.58</v>
      </c>
      <c r="I4907" s="1">
        <v>688</v>
      </c>
      <c r="J4907" s="1" t="s">
        <v>1353</v>
      </c>
      <c r="K4907" s="1" t="s">
        <v>6366</v>
      </c>
      <c r="L4907" s="1">
        <v>1</v>
      </c>
      <c r="M4907" s="1" t="s">
        <v>8722</v>
      </c>
      <c r="N4907" s="1" t="s">
        <v>8723</v>
      </c>
      <c r="O4907" s="1">
        <v>7</v>
      </c>
      <c r="P4907" s="1" t="s">
        <v>2186</v>
      </c>
      <c r="Q4907" s="1">
        <v>8586.52</v>
      </c>
      <c r="R4907" s="1" t="str">
        <f>IFERROR(VLOOKUP(K4907,Proveedores!$A$2:$B$500,2,0),"Agregar")</f>
        <v>Pfizer S.R.L.</v>
      </c>
      <c r="S4907" s="5">
        <f t="shared" si="76"/>
        <v>60105.64</v>
      </c>
    </row>
    <row r="4908" spans="1:19" x14ac:dyDescent="0.2">
      <c r="A4908" s="7">
        <v>44329</v>
      </c>
      <c r="B4908" s="1" t="s">
        <v>16301</v>
      </c>
      <c r="C4908" s="1" t="s">
        <v>16302</v>
      </c>
      <c r="D4908" s="1" t="s">
        <v>1621</v>
      </c>
      <c r="E4908" s="1" t="s">
        <v>16303</v>
      </c>
      <c r="F4908" s="7">
        <v>44258</v>
      </c>
      <c r="G4908" s="1" t="s">
        <v>1352</v>
      </c>
      <c r="H4908" s="5">
        <v>128799.83</v>
      </c>
      <c r="I4908" s="1">
        <v>688</v>
      </c>
      <c r="J4908" s="1" t="s">
        <v>1353</v>
      </c>
      <c r="K4908" s="1" t="s">
        <v>6366</v>
      </c>
      <c r="L4908" s="1">
        <v>1</v>
      </c>
      <c r="M4908" s="1" t="s">
        <v>8722</v>
      </c>
      <c r="N4908" s="1" t="s">
        <v>8723</v>
      </c>
      <c r="O4908" s="1">
        <v>15</v>
      </c>
      <c r="P4908" s="1" t="s">
        <v>2186</v>
      </c>
      <c r="Q4908" s="1">
        <v>8586.52</v>
      </c>
      <c r="R4908" s="1" t="str">
        <f>IFERROR(VLOOKUP(K4908,Proveedores!$A$2:$B$500,2,0),"Agregar")</f>
        <v>Pfizer S.R.L.</v>
      </c>
      <c r="S4908" s="5">
        <f t="shared" si="76"/>
        <v>128797.8</v>
      </c>
    </row>
    <row r="4909" spans="1:19" x14ac:dyDescent="0.2">
      <c r="A4909" s="7">
        <v>44329</v>
      </c>
      <c r="B4909" s="1" t="s">
        <v>16304</v>
      </c>
      <c r="C4909" s="1" t="s">
        <v>16305</v>
      </c>
      <c r="D4909" s="1" t="s">
        <v>1621</v>
      </c>
      <c r="E4909" s="1" t="s">
        <v>16306</v>
      </c>
      <c r="F4909" s="7">
        <v>44258</v>
      </c>
      <c r="G4909" s="1" t="s">
        <v>1352</v>
      </c>
      <c r="H4909" s="5">
        <v>163146.45000000001</v>
      </c>
      <c r="I4909" s="1">
        <v>688</v>
      </c>
      <c r="J4909" s="1" t="s">
        <v>1353</v>
      </c>
      <c r="K4909" s="1" t="s">
        <v>6366</v>
      </c>
      <c r="L4909" s="1">
        <v>1</v>
      </c>
      <c r="M4909" s="1" t="s">
        <v>8722</v>
      </c>
      <c r="N4909" s="1" t="s">
        <v>8723</v>
      </c>
      <c r="O4909" s="1">
        <v>19</v>
      </c>
      <c r="P4909" s="1" t="s">
        <v>2186</v>
      </c>
      <c r="Q4909" s="1">
        <v>8586.52</v>
      </c>
      <c r="R4909" s="1" t="str">
        <f>IFERROR(VLOOKUP(K4909,Proveedores!$A$2:$B$500,2,0),"Agregar")</f>
        <v>Pfizer S.R.L.</v>
      </c>
      <c r="S4909" s="5">
        <f t="shared" si="76"/>
        <v>163143.88</v>
      </c>
    </row>
    <row r="4910" spans="1:19" x14ac:dyDescent="0.2">
      <c r="A4910" s="7">
        <v>44329</v>
      </c>
      <c r="B4910" s="1" t="s">
        <v>16307</v>
      </c>
      <c r="C4910" s="1" t="s">
        <v>16308</v>
      </c>
      <c r="D4910" s="1" t="s">
        <v>1621</v>
      </c>
      <c r="E4910" s="1" t="s">
        <v>16309</v>
      </c>
      <c r="F4910" s="7">
        <v>44258</v>
      </c>
      <c r="G4910" s="1" t="s">
        <v>1352</v>
      </c>
      <c r="H4910" s="5">
        <v>171733.1</v>
      </c>
      <c r="I4910" s="1">
        <v>688</v>
      </c>
      <c r="J4910" s="1" t="s">
        <v>1353</v>
      </c>
      <c r="K4910" s="1" t="s">
        <v>6366</v>
      </c>
      <c r="L4910" s="1">
        <v>1</v>
      </c>
      <c r="M4910" s="1" t="s">
        <v>8722</v>
      </c>
      <c r="N4910" s="1" t="s">
        <v>8723</v>
      </c>
      <c r="O4910" s="1">
        <v>20</v>
      </c>
      <c r="P4910" s="1" t="s">
        <v>2186</v>
      </c>
      <c r="Q4910" s="1">
        <v>8586.52</v>
      </c>
      <c r="R4910" s="1" t="str">
        <f>IFERROR(VLOOKUP(K4910,Proveedores!$A$2:$B$500,2,0),"Agregar")</f>
        <v>Pfizer S.R.L.</v>
      </c>
      <c r="S4910" s="5">
        <f t="shared" si="76"/>
        <v>171730.40000000002</v>
      </c>
    </row>
    <row r="4911" spans="1:19" x14ac:dyDescent="0.2">
      <c r="A4911" s="7">
        <v>44329</v>
      </c>
      <c r="B4911" s="1" t="s">
        <v>16310</v>
      </c>
      <c r="C4911" s="1" t="s">
        <v>16311</v>
      </c>
      <c r="D4911" s="1" t="s">
        <v>1621</v>
      </c>
      <c r="E4911" s="1" t="s">
        <v>16312</v>
      </c>
      <c r="F4911" s="7">
        <v>44258</v>
      </c>
      <c r="G4911" s="1" t="s">
        <v>1352</v>
      </c>
      <c r="H4911" s="5">
        <v>77279.89</v>
      </c>
      <c r="I4911" s="1">
        <v>688</v>
      </c>
      <c r="J4911" s="1" t="s">
        <v>1353</v>
      </c>
      <c r="K4911" s="1" t="s">
        <v>6366</v>
      </c>
      <c r="L4911" s="1">
        <v>1</v>
      </c>
      <c r="M4911" s="1" t="s">
        <v>8722</v>
      </c>
      <c r="N4911" s="1" t="s">
        <v>8723</v>
      </c>
      <c r="O4911" s="1">
        <v>9</v>
      </c>
      <c r="P4911" s="1" t="s">
        <v>2186</v>
      </c>
      <c r="Q4911" s="1">
        <v>8586.52</v>
      </c>
      <c r="R4911" s="1" t="str">
        <f>IFERROR(VLOOKUP(K4911,Proveedores!$A$2:$B$500,2,0),"Agregar")</f>
        <v>Pfizer S.R.L.</v>
      </c>
      <c r="S4911" s="5">
        <f t="shared" si="76"/>
        <v>77278.680000000008</v>
      </c>
    </row>
    <row r="4912" spans="1:19" x14ac:dyDescent="0.2">
      <c r="A4912" s="7">
        <v>44329</v>
      </c>
      <c r="B4912" s="1" t="s">
        <v>16313</v>
      </c>
      <c r="C4912" s="1" t="s">
        <v>16314</v>
      </c>
      <c r="D4912" s="1" t="s">
        <v>1621</v>
      </c>
      <c r="E4912" s="1" t="s">
        <v>16315</v>
      </c>
      <c r="F4912" s="7">
        <v>44258</v>
      </c>
      <c r="G4912" s="1" t="s">
        <v>1352</v>
      </c>
      <c r="H4912" s="5">
        <v>309119.58</v>
      </c>
      <c r="I4912" s="1">
        <v>688</v>
      </c>
      <c r="J4912" s="1" t="s">
        <v>1353</v>
      </c>
      <c r="K4912" s="1" t="s">
        <v>6366</v>
      </c>
      <c r="L4912" s="1">
        <v>1</v>
      </c>
      <c r="M4912" s="1" t="s">
        <v>8722</v>
      </c>
      <c r="N4912" s="1" t="s">
        <v>8723</v>
      </c>
      <c r="O4912" s="1">
        <v>36</v>
      </c>
      <c r="P4912" s="1" t="s">
        <v>2186</v>
      </c>
      <c r="Q4912" s="1">
        <v>8586.52</v>
      </c>
      <c r="R4912" s="1" t="str">
        <f>IFERROR(VLOOKUP(K4912,Proveedores!$A$2:$B$500,2,0),"Agregar")</f>
        <v>Pfizer S.R.L.</v>
      </c>
      <c r="S4912" s="5">
        <f t="shared" si="76"/>
        <v>309114.72000000003</v>
      </c>
    </row>
    <row r="4913" spans="1:19" x14ac:dyDescent="0.2">
      <c r="A4913" s="7">
        <v>44330</v>
      </c>
      <c r="B4913" s="1" t="s">
        <v>16316</v>
      </c>
      <c r="C4913" s="1" t="s">
        <v>16317</v>
      </c>
      <c r="D4913" s="1" t="s">
        <v>1621</v>
      </c>
      <c r="E4913" s="1" t="s">
        <v>16318</v>
      </c>
      <c r="F4913" s="7">
        <v>44329</v>
      </c>
      <c r="G4913" s="1" t="s">
        <v>1563</v>
      </c>
      <c r="H4913" s="5">
        <v>37550000</v>
      </c>
      <c r="I4913" s="1" t="s">
        <v>2599</v>
      </c>
      <c r="J4913" s="1" t="s">
        <v>1564</v>
      </c>
      <c r="K4913" s="1" t="s">
        <v>318</v>
      </c>
      <c r="L4913" s="1">
        <v>1</v>
      </c>
      <c r="M4913" s="1" t="s">
        <v>2599</v>
      </c>
      <c r="N4913" s="1" t="s">
        <v>16319</v>
      </c>
      <c r="O4913" s="1">
        <v>100000</v>
      </c>
      <c r="P4913" s="1" t="s">
        <v>2186</v>
      </c>
      <c r="Q4913" s="1">
        <v>375.5</v>
      </c>
      <c r="R4913" s="1" t="str">
        <f>IFERROR(VLOOKUP(K4913,Proveedores!$A$2:$B$500,2,0),"Agregar")</f>
        <v>LABORATORIOS RICHMOND SACIF</v>
      </c>
      <c r="S4913" s="5">
        <f t="shared" si="76"/>
        <v>37550000</v>
      </c>
    </row>
    <row r="4914" spans="1:19" x14ac:dyDescent="0.2">
      <c r="A4914" s="7">
        <v>44330</v>
      </c>
      <c r="B4914" s="1" t="s">
        <v>16320</v>
      </c>
      <c r="C4914" s="1" t="s">
        <v>16321</v>
      </c>
      <c r="D4914" s="1" t="s">
        <v>1621</v>
      </c>
      <c r="E4914" s="1" t="s">
        <v>16322</v>
      </c>
      <c r="F4914" s="7">
        <v>44330</v>
      </c>
      <c r="G4914" s="1">
        <v>1</v>
      </c>
      <c r="H4914" s="5">
        <v>14042225.9</v>
      </c>
      <c r="I4914" s="1">
        <v>1</v>
      </c>
      <c r="J4914" s="1">
        <v>1</v>
      </c>
      <c r="K4914" s="1" t="s">
        <v>146</v>
      </c>
      <c r="L4914" s="1">
        <v>4</v>
      </c>
      <c r="M4914" s="1" t="s">
        <v>4767</v>
      </c>
      <c r="N4914" s="1" t="s">
        <v>2316</v>
      </c>
      <c r="O4914" s="1">
        <v>1</v>
      </c>
      <c r="P4914" s="1" t="s">
        <v>2316</v>
      </c>
      <c r="Q4914" s="1">
        <v>14042225.9</v>
      </c>
      <c r="R4914" s="1" t="str">
        <f>IFERROR(VLOOKUP(K4914,Proveedores!$A$2:$B$500,2,0),"Agregar")</f>
        <v>SUIZO ARGENTINA S.A.</v>
      </c>
      <c r="S4914" s="5">
        <f t="shared" si="76"/>
        <v>14042225.9</v>
      </c>
    </row>
    <row r="4915" spans="1:19" x14ac:dyDescent="0.2">
      <c r="A4915" s="7">
        <v>44330</v>
      </c>
      <c r="B4915" s="1" t="s">
        <v>16323</v>
      </c>
      <c r="C4915" s="1" t="s">
        <v>16324</v>
      </c>
      <c r="D4915" s="1" t="s">
        <v>1621</v>
      </c>
      <c r="E4915" s="1" t="s">
        <v>16325</v>
      </c>
      <c r="F4915" s="7">
        <v>44329</v>
      </c>
      <c r="G4915" s="1" t="s">
        <v>1151</v>
      </c>
      <c r="H4915" s="5">
        <v>32047032</v>
      </c>
      <c r="I4915" s="1" t="s">
        <v>2599</v>
      </c>
      <c r="J4915" s="1" t="s">
        <v>16037</v>
      </c>
      <c r="K4915" s="1" t="s">
        <v>318</v>
      </c>
      <c r="L4915" s="1">
        <v>2</v>
      </c>
      <c r="M4915" s="1" t="s">
        <v>1918</v>
      </c>
      <c r="N4915" s="1" t="s">
        <v>1916</v>
      </c>
      <c r="O4915" s="1">
        <v>143400</v>
      </c>
      <c r="P4915" s="1" t="s">
        <v>1917</v>
      </c>
      <c r="Q4915" s="1">
        <v>223.48</v>
      </c>
      <c r="R4915" s="1" t="str">
        <f>IFERROR(VLOOKUP(K4915,Proveedores!$A$2:$B$500,2,0),"Agregar")</f>
        <v>LABORATORIOS RICHMOND SACIF</v>
      </c>
      <c r="S4915" s="5">
        <f t="shared" si="76"/>
        <v>32047032</v>
      </c>
    </row>
    <row r="4916" spans="1:19" x14ac:dyDescent="0.2">
      <c r="A4916" s="7">
        <v>44330</v>
      </c>
      <c r="B4916" s="1" t="s">
        <v>16326</v>
      </c>
      <c r="C4916" s="1" t="s">
        <v>16327</v>
      </c>
      <c r="D4916" s="1" t="s">
        <v>1621</v>
      </c>
      <c r="E4916" s="1" t="s">
        <v>16328</v>
      </c>
      <c r="F4916" s="7">
        <v>44329</v>
      </c>
      <c r="G4916" s="1" t="s">
        <v>1151</v>
      </c>
      <c r="H4916" s="5">
        <v>47668284</v>
      </c>
      <c r="I4916" s="1" t="s">
        <v>2599</v>
      </c>
      <c r="J4916" s="1" t="s">
        <v>16037</v>
      </c>
      <c r="K4916" s="1" t="s">
        <v>318</v>
      </c>
      <c r="L4916" s="1">
        <v>2</v>
      </c>
      <c r="M4916" s="1" t="s">
        <v>1918</v>
      </c>
      <c r="N4916" s="1" t="s">
        <v>1916</v>
      </c>
      <c r="O4916" s="1">
        <v>213300</v>
      </c>
      <c r="P4916" s="1" t="s">
        <v>1917</v>
      </c>
      <c r="Q4916" s="1">
        <v>223.48</v>
      </c>
      <c r="R4916" s="1" t="str">
        <f>IFERROR(VLOOKUP(K4916,Proveedores!$A$2:$B$500,2,0),"Agregar")</f>
        <v>LABORATORIOS RICHMOND SACIF</v>
      </c>
      <c r="S4916" s="5">
        <f t="shared" si="76"/>
        <v>47668284</v>
      </c>
    </row>
    <row r="4917" spans="1:19" x14ac:dyDescent="0.2">
      <c r="A4917" s="7">
        <v>44330</v>
      </c>
      <c r="B4917" s="1" t="s">
        <v>16329</v>
      </c>
      <c r="C4917" s="1" t="s">
        <v>16330</v>
      </c>
      <c r="D4917" s="1" t="s">
        <v>1621</v>
      </c>
      <c r="E4917" s="1" t="s">
        <v>16331</v>
      </c>
      <c r="F4917" s="7">
        <v>44326</v>
      </c>
      <c r="G4917" s="1" t="s">
        <v>1497</v>
      </c>
      <c r="H4917" s="5">
        <v>2147627.2999999998</v>
      </c>
      <c r="I4917" s="1" t="s">
        <v>1816</v>
      </c>
      <c r="J4917" s="1" t="s">
        <v>1498</v>
      </c>
      <c r="K4917" s="1" t="s">
        <v>1847</v>
      </c>
      <c r="L4917" s="1">
        <v>62</v>
      </c>
      <c r="M4917" s="1" t="s">
        <v>16332</v>
      </c>
      <c r="N4917" s="1" t="s">
        <v>16333</v>
      </c>
      <c r="O4917" s="1">
        <v>9269</v>
      </c>
      <c r="P4917" s="1" t="s">
        <v>16334</v>
      </c>
      <c r="Q4917" s="1">
        <v>231.7</v>
      </c>
      <c r="R4917" s="1" t="str">
        <f>IFERROR(VLOOKUP(K4917,Proveedores!$A$2:$B$500,2,0),"Agregar")</f>
        <v xml:space="preserve">LAFEDAR S.A. </v>
      </c>
      <c r="S4917" s="5">
        <f t="shared" si="76"/>
        <v>2147627.2999999998</v>
      </c>
    </row>
    <row r="4918" spans="1:19" x14ac:dyDescent="0.2">
      <c r="A4918" s="7">
        <v>44330</v>
      </c>
      <c r="B4918" s="1" t="s">
        <v>16335</v>
      </c>
      <c r="C4918" s="1" t="s">
        <v>16336</v>
      </c>
      <c r="D4918" s="1" t="s">
        <v>1621</v>
      </c>
      <c r="E4918" s="1" t="s">
        <v>16337</v>
      </c>
      <c r="F4918" s="7">
        <v>44326</v>
      </c>
      <c r="G4918" s="1" t="s">
        <v>1497</v>
      </c>
      <c r="H4918" s="5">
        <v>2899500.6</v>
      </c>
      <c r="I4918" s="1" t="s">
        <v>2599</v>
      </c>
      <c r="J4918" s="1" t="s">
        <v>1498</v>
      </c>
      <c r="K4918" s="1" t="s">
        <v>1847</v>
      </c>
      <c r="L4918" s="1">
        <v>70</v>
      </c>
      <c r="M4918" s="1" t="s">
        <v>16338</v>
      </c>
      <c r="N4918" s="1" t="s">
        <v>15980</v>
      </c>
      <c r="O4918" s="1">
        <v>19846</v>
      </c>
      <c r="P4918" s="1" t="s">
        <v>15981</v>
      </c>
      <c r="Q4918" s="1">
        <v>146.1</v>
      </c>
      <c r="R4918" s="1" t="str">
        <f>IFERROR(VLOOKUP(K4918,Proveedores!$A$2:$B$500,2,0),"Agregar")</f>
        <v xml:space="preserve">LAFEDAR S.A. </v>
      </c>
      <c r="S4918" s="5">
        <f t="shared" si="76"/>
        <v>2899500.6</v>
      </c>
    </row>
    <row r="4919" spans="1:19" x14ac:dyDescent="0.2">
      <c r="A4919" s="7">
        <v>44330</v>
      </c>
      <c r="B4919" s="1" t="s">
        <v>16339</v>
      </c>
      <c r="C4919" s="1" t="s">
        <v>16340</v>
      </c>
      <c r="D4919" s="1" t="s">
        <v>1621</v>
      </c>
      <c r="E4919" s="1" t="s">
        <v>16341</v>
      </c>
      <c r="F4919" s="7">
        <v>44326</v>
      </c>
      <c r="G4919" s="1" t="s">
        <v>1497</v>
      </c>
      <c r="H4919" s="5">
        <v>3006870.3</v>
      </c>
      <c r="I4919" s="1" t="s">
        <v>1816</v>
      </c>
      <c r="J4919" s="1" t="s">
        <v>1498</v>
      </c>
      <c r="K4919" s="1" t="s">
        <v>1847</v>
      </c>
      <c r="L4919" s="1">
        <v>44</v>
      </c>
      <c r="M4919" s="1" t="s">
        <v>16342</v>
      </c>
      <c r="N4919" s="1" t="s">
        <v>16343</v>
      </c>
      <c r="O4919" s="1">
        <v>30135</v>
      </c>
      <c r="P4919" s="1" t="s">
        <v>16344</v>
      </c>
      <c r="Q4919" s="1">
        <v>99.78</v>
      </c>
      <c r="R4919" s="1" t="str">
        <f>IFERROR(VLOOKUP(K4919,Proveedores!$A$2:$B$500,2,0),"Agregar")</f>
        <v xml:space="preserve">LAFEDAR S.A. </v>
      </c>
      <c r="S4919" s="5">
        <f t="shared" si="76"/>
        <v>3006870.3</v>
      </c>
    </row>
    <row r="4920" spans="1:19" x14ac:dyDescent="0.2">
      <c r="A4920" s="7">
        <v>44330</v>
      </c>
      <c r="B4920" s="1" t="s">
        <v>16345</v>
      </c>
      <c r="C4920" s="1" t="s">
        <v>16346</v>
      </c>
      <c r="D4920" s="1" t="s">
        <v>1621</v>
      </c>
      <c r="E4920" s="1" t="s">
        <v>16347</v>
      </c>
      <c r="F4920" s="7">
        <v>44326</v>
      </c>
      <c r="G4920" s="1" t="s">
        <v>1497</v>
      </c>
      <c r="H4920" s="5">
        <v>26628928.800000001</v>
      </c>
      <c r="I4920" s="1" t="s">
        <v>1816</v>
      </c>
      <c r="J4920" s="1" t="s">
        <v>1498</v>
      </c>
      <c r="K4920" s="1" t="s">
        <v>1847</v>
      </c>
      <c r="L4920" s="1">
        <v>35</v>
      </c>
      <c r="M4920" s="1" t="s">
        <v>2298</v>
      </c>
      <c r="N4920" s="1" t="s">
        <v>4407</v>
      </c>
      <c r="O4920" s="1">
        <v>1926840</v>
      </c>
      <c r="P4920" s="1" t="s">
        <v>1960</v>
      </c>
      <c r="Q4920" s="1">
        <v>13.82</v>
      </c>
      <c r="R4920" s="1" t="str">
        <f>IFERROR(VLOOKUP(K4920,Proveedores!$A$2:$B$500,2,0),"Agregar")</f>
        <v xml:space="preserve">LAFEDAR S.A. </v>
      </c>
      <c r="S4920" s="5">
        <f t="shared" si="76"/>
        <v>26628928.800000001</v>
      </c>
    </row>
    <row r="4921" spans="1:19" x14ac:dyDescent="0.2">
      <c r="A4921" s="7">
        <v>44330</v>
      </c>
      <c r="B4921" s="1" t="s">
        <v>16348</v>
      </c>
      <c r="C4921" s="1" t="s">
        <v>16349</v>
      </c>
      <c r="D4921" s="1" t="s">
        <v>1621</v>
      </c>
      <c r="E4921" s="1" t="s">
        <v>16350</v>
      </c>
      <c r="F4921" s="7">
        <v>44302</v>
      </c>
      <c r="G4921" s="1" t="s">
        <v>1201</v>
      </c>
      <c r="H4921" s="5">
        <v>60844488</v>
      </c>
      <c r="I4921" s="1">
        <v>74059401</v>
      </c>
      <c r="J4921" s="1" t="s">
        <v>16351</v>
      </c>
      <c r="K4921" s="1" t="s">
        <v>15003</v>
      </c>
      <c r="L4921" s="1">
        <v>1</v>
      </c>
      <c r="M4921" s="1" t="s">
        <v>15004</v>
      </c>
      <c r="N4921" s="1" t="s">
        <v>15005</v>
      </c>
      <c r="O4921" s="1">
        <v>1</v>
      </c>
      <c r="P4921" s="1" t="s">
        <v>1897</v>
      </c>
      <c r="Q4921" s="1">
        <v>60844488</v>
      </c>
      <c r="R4921" s="1" t="str">
        <f>IFERROR(VLOOKUP(K4921,Proveedores!$A$2:$B$500,2,0),"Agregar")</f>
        <v>REX ARGENTINA SA</v>
      </c>
      <c r="S4921" s="5">
        <f t="shared" si="76"/>
        <v>60844488</v>
      </c>
    </row>
    <row r="4922" spans="1:19" x14ac:dyDescent="0.2">
      <c r="A4922" s="7">
        <v>44330</v>
      </c>
      <c r="B4922" s="1" t="s">
        <v>16352</v>
      </c>
      <c r="C4922" s="1" t="s">
        <v>16353</v>
      </c>
      <c r="D4922" s="1" t="s">
        <v>1621</v>
      </c>
      <c r="E4922" s="1" t="s">
        <v>16354</v>
      </c>
      <c r="F4922" s="7">
        <v>44302</v>
      </c>
      <c r="G4922" s="1" t="s">
        <v>1201</v>
      </c>
      <c r="H4922" s="5">
        <v>25747668</v>
      </c>
      <c r="I4922" s="1">
        <v>74059401</v>
      </c>
      <c r="J4922" s="1" t="s">
        <v>1202</v>
      </c>
      <c r="K4922" s="1" t="s">
        <v>15003</v>
      </c>
      <c r="L4922" s="1">
        <v>2</v>
      </c>
      <c r="M4922" s="1" t="s">
        <v>15004</v>
      </c>
      <c r="N4922" s="1" t="s">
        <v>15005</v>
      </c>
      <c r="O4922" s="1">
        <v>1</v>
      </c>
      <c r="P4922" s="1" t="s">
        <v>1897</v>
      </c>
      <c r="Q4922" s="1">
        <v>25747668</v>
      </c>
      <c r="R4922" s="1" t="str">
        <f>IFERROR(VLOOKUP(K4922,Proveedores!$A$2:$B$500,2,0),"Agregar")</f>
        <v>REX ARGENTINA SA</v>
      </c>
      <c r="S4922" s="5">
        <f t="shared" si="76"/>
        <v>25747668</v>
      </c>
    </row>
    <row r="4923" spans="1:19" x14ac:dyDescent="0.2">
      <c r="A4923" s="7">
        <v>44330</v>
      </c>
      <c r="B4923" s="1" t="s">
        <v>16355</v>
      </c>
      <c r="C4923" s="1" t="s">
        <v>16356</v>
      </c>
      <c r="D4923" s="1" t="s">
        <v>1621</v>
      </c>
      <c r="E4923" s="1" t="s">
        <v>16357</v>
      </c>
      <c r="F4923" s="7">
        <v>44302</v>
      </c>
      <c r="G4923" s="1" t="s">
        <v>1201</v>
      </c>
      <c r="H4923" s="5">
        <v>2577522</v>
      </c>
      <c r="I4923" s="1">
        <v>74059401</v>
      </c>
      <c r="J4923" s="1" t="s">
        <v>1202</v>
      </c>
      <c r="K4923" s="1" t="s">
        <v>15003</v>
      </c>
      <c r="L4923" s="1">
        <v>3</v>
      </c>
      <c r="M4923" s="1" t="s">
        <v>15004</v>
      </c>
      <c r="N4923" s="1" t="s">
        <v>15005</v>
      </c>
      <c r="O4923" s="1">
        <v>1</v>
      </c>
      <c r="P4923" s="1" t="s">
        <v>1897</v>
      </c>
      <c r="Q4923" s="1">
        <v>30930264</v>
      </c>
      <c r="R4923" s="1" t="str">
        <f>IFERROR(VLOOKUP(K4923,Proveedores!$A$2:$B$500,2,0),"Agregar")</f>
        <v>REX ARGENTINA SA</v>
      </c>
      <c r="S4923" s="5">
        <f t="shared" si="76"/>
        <v>30930264</v>
      </c>
    </row>
    <row r="4924" spans="1:19" x14ac:dyDescent="0.2">
      <c r="A4924" s="7">
        <v>44330</v>
      </c>
      <c r="B4924" s="1" t="s">
        <v>16358</v>
      </c>
      <c r="C4924" s="1" t="s">
        <v>16359</v>
      </c>
      <c r="D4924" s="1" t="s">
        <v>1621</v>
      </c>
      <c r="E4924" s="1" t="s">
        <v>16360</v>
      </c>
      <c r="F4924" s="7">
        <v>44302</v>
      </c>
      <c r="G4924" s="1" t="s">
        <v>1201</v>
      </c>
      <c r="H4924" s="5">
        <v>4086465</v>
      </c>
      <c r="I4924" s="1">
        <v>74059401</v>
      </c>
      <c r="J4924" s="1" t="s">
        <v>1202</v>
      </c>
      <c r="K4924" s="1" t="s">
        <v>15003</v>
      </c>
      <c r="L4924" s="1">
        <v>4</v>
      </c>
      <c r="M4924" s="1" t="s">
        <v>15004</v>
      </c>
      <c r="N4924" s="1" t="s">
        <v>15005</v>
      </c>
      <c r="O4924" s="1">
        <v>1</v>
      </c>
      <c r="P4924" s="1" t="s">
        <v>1897</v>
      </c>
      <c r="Q4924" s="1">
        <v>49037580</v>
      </c>
      <c r="R4924" s="1" t="str">
        <f>IFERROR(VLOOKUP(K4924,Proveedores!$A$2:$B$500,2,0),"Agregar")</f>
        <v>REX ARGENTINA SA</v>
      </c>
      <c r="S4924" s="5">
        <f t="shared" si="76"/>
        <v>49037580</v>
      </c>
    </row>
    <row r="4925" spans="1:19" x14ac:dyDescent="0.2">
      <c r="A4925" s="7">
        <v>44330</v>
      </c>
      <c r="B4925" s="1" t="s">
        <v>16361</v>
      </c>
      <c r="C4925" s="1" t="s">
        <v>16362</v>
      </c>
      <c r="D4925" s="1" t="s">
        <v>1621</v>
      </c>
      <c r="E4925" s="1" t="s">
        <v>16363</v>
      </c>
      <c r="F4925" s="7">
        <v>44239</v>
      </c>
      <c r="G4925" s="1" t="s">
        <v>1176</v>
      </c>
      <c r="H4925" s="5">
        <v>6163159.5999999996</v>
      </c>
      <c r="I4925" s="1">
        <v>64193</v>
      </c>
      <c r="J4925" s="1" t="s">
        <v>1458</v>
      </c>
      <c r="K4925" s="1" t="s">
        <v>16364</v>
      </c>
      <c r="L4925" s="1">
        <v>16</v>
      </c>
      <c r="M4925" s="1" t="s">
        <v>16365</v>
      </c>
      <c r="N4925" s="1" t="s">
        <v>16366</v>
      </c>
      <c r="O4925" s="1">
        <v>316</v>
      </c>
      <c r="P4925" s="1" t="s">
        <v>16367</v>
      </c>
      <c r="Q4925" s="1">
        <v>5499.99</v>
      </c>
      <c r="R4925" s="1" t="str">
        <f>IFERROR(VLOOKUP(K4925,Proveedores!$A$2:$B$500,2,0),"Agregar")</f>
        <v>LABORATORIO VARIFARMA S.A.</v>
      </c>
      <c r="S4925" s="5">
        <f t="shared" si="76"/>
        <v>1737996.8399999999</v>
      </c>
    </row>
    <row r="4926" spans="1:19" x14ac:dyDescent="0.2">
      <c r="A4926" s="7">
        <v>44330</v>
      </c>
      <c r="B4926" s="1" t="s">
        <v>16361</v>
      </c>
      <c r="C4926" s="1" t="s">
        <v>16362</v>
      </c>
      <c r="D4926" s="1" t="s">
        <v>1621</v>
      </c>
      <c r="E4926" s="1" t="s">
        <v>16363</v>
      </c>
      <c r="F4926" s="7">
        <v>44239</v>
      </c>
      <c r="G4926" s="1" t="s">
        <v>1176</v>
      </c>
      <c r="H4926" s="5">
        <v>6163159.5999999996</v>
      </c>
      <c r="I4926" s="1">
        <v>64193</v>
      </c>
      <c r="J4926" s="1" t="s">
        <v>1458</v>
      </c>
      <c r="K4926" s="1" t="s">
        <v>16364</v>
      </c>
      <c r="L4926" s="1">
        <v>17</v>
      </c>
      <c r="M4926" s="1" t="s">
        <v>16368</v>
      </c>
      <c r="N4926" s="1" t="s">
        <v>16369</v>
      </c>
      <c r="O4926" s="1">
        <v>1200</v>
      </c>
      <c r="P4926" s="1" t="s">
        <v>16367</v>
      </c>
      <c r="Q4926" s="1">
        <v>1100</v>
      </c>
      <c r="R4926" s="1" t="str">
        <f>IFERROR(VLOOKUP(K4926,Proveedores!$A$2:$B$500,2,0),"Agregar")</f>
        <v>LABORATORIO VARIFARMA S.A.</v>
      </c>
      <c r="S4926" s="5">
        <f t="shared" si="76"/>
        <v>1320000</v>
      </c>
    </row>
    <row r="4927" spans="1:19" x14ac:dyDescent="0.2">
      <c r="A4927" s="7">
        <v>44330</v>
      </c>
      <c r="B4927" s="1" t="s">
        <v>16361</v>
      </c>
      <c r="C4927" s="1" t="s">
        <v>16362</v>
      </c>
      <c r="D4927" s="1" t="s">
        <v>1621</v>
      </c>
      <c r="E4927" s="1" t="s">
        <v>16363</v>
      </c>
      <c r="F4927" s="7">
        <v>44239</v>
      </c>
      <c r="G4927" s="1" t="s">
        <v>1176</v>
      </c>
      <c r="H4927" s="5">
        <v>6163159.5999999996</v>
      </c>
      <c r="I4927" s="1">
        <v>64193</v>
      </c>
      <c r="J4927" s="1" t="s">
        <v>1458</v>
      </c>
      <c r="K4927" s="1" t="s">
        <v>16364</v>
      </c>
      <c r="L4927" s="1">
        <v>35</v>
      </c>
      <c r="M4927" s="1" t="s">
        <v>16370</v>
      </c>
      <c r="N4927" s="1" t="s">
        <v>16371</v>
      </c>
      <c r="O4927" s="1">
        <v>92</v>
      </c>
      <c r="P4927" s="1" t="s">
        <v>16372</v>
      </c>
      <c r="Q4927" s="1">
        <v>1836.01</v>
      </c>
      <c r="R4927" s="1" t="str">
        <f>IFERROR(VLOOKUP(K4927,Proveedores!$A$2:$B$500,2,0),"Agregar")</f>
        <v>LABORATORIO VARIFARMA S.A.</v>
      </c>
      <c r="S4927" s="5">
        <f t="shared" si="76"/>
        <v>168912.92</v>
      </c>
    </row>
    <row r="4928" spans="1:19" x14ac:dyDescent="0.2">
      <c r="A4928" s="7">
        <v>44330</v>
      </c>
      <c r="B4928" s="1" t="s">
        <v>16361</v>
      </c>
      <c r="C4928" s="1" t="s">
        <v>16362</v>
      </c>
      <c r="D4928" s="1" t="s">
        <v>1621</v>
      </c>
      <c r="E4928" s="1" t="s">
        <v>16363</v>
      </c>
      <c r="F4928" s="7">
        <v>44239</v>
      </c>
      <c r="G4928" s="1" t="s">
        <v>1176</v>
      </c>
      <c r="H4928" s="5">
        <v>6163159.5999999996</v>
      </c>
      <c r="I4928" s="1">
        <v>64193</v>
      </c>
      <c r="J4928" s="1" t="s">
        <v>1458</v>
      </c>
      <c r="K4928" s="1" t="s">
        <v>16364</v>
      </c>
      <c r="L4928" s="1">
        <v>62</v>
      </c>
      <c r="M4928" s="1" t="s">
        <v>3235</v>
      </c>
      <c r="N4928" s="1" t="s">
        <v>16373</v>
      </c>
      <c r="O4928" s="1">
        <v>29</v>
      </c>
      <c r="P4928" s="1" t="s">
        <v>16372</v>
      </c>
      <c r="Q4928" s="1">
        <v>101250</v>
      </c>
      <c r="R4928" s="1" t="str">
        <f>IFERROR(VLOOKUP(K4928,Proveedores!$A$2:$B$500,2,0),"Agregar")</f>
        <v>LABORATORIO VARIFARMA S.A.</v>
      </c>
      <c r="S4928" s="5">
        <f t="shared" si="76"/>
        <v>2936250</v>
      </c>
    </row>
    <row r="4929" spans="1:19" x14ac:dyDescent="0.2">
      <c r="A4929" s="7">
        <v>44331</v>
      </c>
      <c r="B4929" s="1" t="s">
        <v>16374</v>
      </c>
      <c r="C4929" s="1" t="s">
        <v>16375</v>
      </c>
      <c r="D4929" s="1" t="s">
        <v>1621</v>
      </c>
      <c r="E4929" s="1" t="s">
        <v>16376</v>
      </c>
      <c r="F4929" s="7">
        <v>44327</v>
      </c>
      <c r="G4929" s="1" t="s">
        <v>1563</v>
      </c>
      <c r="H4929" s="5">
        <v>17953530</v>
      </c>
      <c r="I4929" s="1" t="s">
        <v>16377</v>
      </c>
      <c r="J4929" s="1" t="s">
        <v>1566</v>
      </c>
      <c r="K4929" s="1" t="s">
        <v>2737</v>
      </c>
      <c r="L4929" s="1">
        <v>4</v>
      </c>
      <c r="M4929" s="1" t="s">
        <v>16378</v>
      </c>
      <c r="N4929" s="1" t="s">
        <v>16379</v>
      </c>
      <c r="O4929" s="1">
        <v>149800</v>
      </c>
      <c r="P4929" s="1" t="s">
        <v>1626</v>
      </c>
      <c r="Q4929" s="1">
        <v>119.85</v>
      </c>
      <c r="R4929" s="1" t="str">
        <f>IFERROR(VLOOKUP(K4929,Proveedores!$A$2:$B$500,2,0),"Agregar")</f>
        <v>LABORATORIOS FABRA S.A.</v>
      </c>
      <c r="S4929" s="5">
        <f t="shared" si="76"/>
        <v>17953530</v>
      </c>
    </row>
    <row r="4930" spans="1:19" x14ac:dyDescent="0.2">
      <c r="A4930" s="7">
        <v>44331</v>
      </c>
      <c r="B4930" s="1" t="s">
        <v>16380</v>
      </c>
      <c r="C4930" s="1" t="s">
        <v>16381</v>
      </c>
      <c r="D4930" s="1" t="s">
        <v>1621</v>
      </c>
      <c r="E4930" s="1" t="s">
        <v>16382</v>
      </c>
      <c r="F4930" s="7">
        <v>44293</v>
      </c>
      <c r="G4930" s="1" t="s">
        <v>1176</v>
      </c>
      <c r="H4930" s="5">
        <v>4845864.18</v>
      </c>
      <c r="I4930" s="1">
        <v>64955</v>
      </c>
      <c r="J4930" s="1" t="s">
        <v>1458</v>
      </c>
      <c r="K4930" s="1" t="s">
        <v>16364</v>
      </c>
      <c r="L4930" s="1">
        <v>16</v>
      </c>
      <c r="M4930" s="1" t="s">
        <v>16365</v>
      </c>
      <c r="N4930" s="1" t="s">
        <v>16366</v>
      </c>
      <c r="O4930" s="1">
        <v>475</v>
      </c>
      <c r="P4930" s="1" t="s">
        <v>16367</v>
      </c>
      <c r="Q4930" s="1">
        <v>5499.99</v>
      </c>
      <c r="R4930" s="1" t="str">
        <f>IFERROR(VLOOKUP(K4930,Proveedores!$A$2:$B$500,2,0),"Agregar")</f>
        <v>LABORATORIO VARIFARMA S.A.</v>
      </c>
      <c r="S4930" s="5">
        <f t="shared" si="76"/>
        <v>2612495.25</v>
      </c>
    </row>
    <row r="4931" spans="1:19" x14ac:dyDescent="0.2">
      <c r="A4931" s="7">
        <v>44331</v>
      </c>
      <c r="B4931" s="1" t="s">
        <v>16380</v>
      </c>
      <c r="C4931" s="1" t="s">
        <v>16381</v>
      </c>
      <c r="D4931" s="1" t="s">
        <v>1621</v>
      </c>
      <c r="E4931" s="1" t="s">
        <v>16382</v>
      </c>
      <c r="F4931" s="7">
        <v>44293</v>
      </c>
      <c r="G4931" s="1" t="s">
        <v>1176</v>
      </c>
      <c r="H4931" s="5">
        <v>4845864.18</v>
      </c>
      <c r="I4931" s="1">
        <v>64955</v>
      </c>
      <c r="J4931" s="1" t="s">
        <v>1458</v>
      </c>
      <c r="K4931" s="1" t="s">
        <v>16364</v>
      </c>
      <c r="L4931" s="1">
        <v>17</v>
      </c>
      <c r="M4931" s="1" t="s">
        <v>16368</v>
      </c>
      <c r="N4931" s="1" t="s">
        <v>16369</v>
      </c>
      <c r="O4931" s="1">
        <v>1800</v>
      </c>
      <c r="P4931" s="1" t="s">
        <v>16367</v>
      </c>
      <c r="Q4931" s="1">
        <v>1100</v>
      </c>
      <c r="R4931" s="1" t="str">
        <f>IFERROR(VLOOKUP(K4931,Proveedores!$A$2:$B$500,2,0),"Agregar")</f>
        <v>LABORATORIO VARIFARMA S.A.</v>
      </c>
      <c r="S4931" s="5">
        <f t="shared" ref="S4931:S4994" si="77">Q4931*O4931</f>
        <v>1980000</v>
      </c>
    </row>
    <row r="4932" spans="1:19" x14ac:dyDescent="0.2">
      <c r="A4932" s="7">
        <v>44331</v>
      </c>
      <c r="B4932" s="1" t="s">
        <v>16380</v>
      </c>
      <c r="C4932" s="1" t="s">
        <v>16381</v>
      </c>
      <c r="D4932" s="1" t="s">
        <v>1621</v>
      </c>
      <c r="E4932" s="1" t="s">
        <v>16382</v>
      </c>
      <c r="F4932" s="7">
        <v>44293</v>
      </c>
      <c r="G4932" s="1" t="s">
        <v>1176</v>
      </c>
      <c r="H4932" s="5">
        <v>4845864.18</v>
      </c>
      <c r="I4932" s="1">
        <v>64955</v>
      </c>
      <c r="J4932" s="1" t="s">
        <v>1458</v>
      </c>
      <c r="K4932" s="1" t="s">
        <v>16364</v>
      </c>
      <c r="L4932" s="1">
        <v>35</v>
      </c>
      <c r="M4932" s="1" t="s">
        <v>16370</v>
      </c>
      <c r="N4932" s="1" t="s">
        <v>16371</v>
      </c>
      <c r="O4932" s="1">
        <v>138</v>
      </c>
      <c r="P4932" s="1" t="s">
        <v>16372</v>
      </c>
      <c r="Q4932" s="1">
        <v>1836</v>
      </c>
      <c r="R4932" s="1" t="str">
        <f>IFERROR(VLOOKUP(K4932,Proveedores!$A$2:$B$500,2,0),"Agregar")</f>
        <v>LABORATORIO VARIFARMA S.A.</v>
      </c>
      <c r="S4932" s="5">
        <f t="shared" si="77"/>
        <v>253368</v>
      </c>
    </row>
    <row r="4933" spans="1:19" x14ac:dyDescent="0.2">
      <c r="A4933" s="7">
        <v>44331</v>
      </c>
      <c r="B4933" s="1" t="s">
        <v>16383</v>
      </c>
      <c r="C4933" s="1" t="s">
        <v>16384</v>
      </c>
      <c r="D4933" s="1" t="s">
        <v>1621</v>
      </c>
      <c r="E4933" s="1" t="s">
        <v>16385</v>
      </c>
      <c r="F4933" s="7">
        <v>44308</v>
      </c>
      <c r="G4933" s="1" t="s">
        <v>1176</v>
      </c>
      <c r="H4933" s="5">
        <v>4353750</v>
      </c>
      <c r="I4933" s="1">
        <v>65215</v>
      </c>
      <c r="J4933" s="1" t="s">
        <v>1458</v>
      </c>
      <c r="K4933" s="1" t="s">
        <v>16364</v>
      </c>
      <c r="L4933" s="1">
        <v>62</v>
      </c>
      <c r="M4933" s="1" t="s">
        <v>3235</v>
      </c>
      <c r="N4933" s="1" t="s">
        <v>16373</v>
      </c>
      <c r="O4933" s="1">
        <v>43</v>
      </c>
      <c r="P4933" s="1" t="s">
        <v>16367</v>
      </c>
      <c r="Q4933" s="1">
        <v>101250</v>
      </c>
      <c r="R4933" s="1" t="str">
        <f>IFERROR(VLOOKUP(K4933,Proveedores!$A$2:$B$500,2,0),"Agregar")</f>
        <v>LABORATORIO VARIFARMA S.A.</v>
      </c>
      <c r="S4933" s="5">
        <f t="shared" si="77"/>
        <v>4353750</v>
      </c>
    </row>
    <row r="4934" spans="1:19" x14ac:dyDescent="0.2">
      <c r="A4934" s="7">
        <v>44334</v>
      </c>
      <c r="B4934" s="1" t="s">
        <v>16386</v>
      </c>
      <c r="C4934" s="1" t="s">
        <v>16387</v>
      </c>
      <c r="D4934" s="1" t="s">
        <v>1621</v>
      </c>
      <c r="E4934" s="1" t="s">
        <v>16388</v>
      </c>
      <c r="F4934" s="7">
        <v>44333</v>
      </c>
      <c r="G4934" s="1" t="s">
        <v>1176</v>
      </c>
      <c r="H4934" s="5">
        <v>14739336.9</v>
      </c>
      <c r="I4934" s="1" t="s">
        <v>2599</v>
      </c>
      <c r="J4934" s="1" t="s">
        <v>1456</v>
      </c>
      <c r="K4934" s="1" t="s">
        <v>318</v>
      </c>
      <c r="L4934" s="1">
        <v>5</v>
      </c>
      <c r="M4934" s="1" t="s">
        <v>15764</v>
      </c>
      <c r="N4934" s="1" t="s">
        <v>15765</v>
      </c>
      <c r="O4934" s="1">
        <v>115680</v>
      </c>
      <c r="P4934" s="1" t="s">
        <v>1917</v>
      </c>
      <c r="Q4934" s="1">
        <v>61.28</v>
      </c>
      <c r="R4934" s="1" t="str">
        <f>IFERROR(VLOOKUP(K4934,Proveedores!$A$2:$B$500,2,0),"Agregar")</f>
        <v>LABORATORIOS RICHMOND SACIF</v>
      </c>
      <c r="S4934" s="5">
        <f t="shared" si="77"/>
        <v>7088870.4000000004</v>
      </c>
    </row>
    <row r="4935" spans="1:19" x14ac:dyDescent="0.2">
      <c r="A4935" s="7">
        <v>44334</v>
      </c>
      <c r="B4935" s="1" t="s">
        <v>16386</v>
      </c>
      <c r="C4935" s="1" t="s">
        <v>16387</v>
      </c>
      <c r="D4935" s="1" t="s">
        <v>1621</v>
      </c>
      <c r="E4935" s="1" t="s">
        <v>16388</v>
      </c>
      <c r="F4935" s="7">
        <v>44333</v>
      </c>
      <c r="G4935" s="1" t="s">
        <v>1176</v>
      </c>
      <c r="H4935" s="5">
        <v>14739336.9</v>
      </c>
      <c r="I4935" s="1" t="s">
        <v>2599</v>
      </c>
      <c r="J4935" s="1" t="s">
        <v>1456</v>
      </c>
      <c r="K4935" s="1" t="s">
        <v>318</v>
      </c>
      <c r="L4935" s="1">
        <v>19</v>
      </c>
      <c r="M4935" s="1" t="s">
        <v>2187</v>
      </c>
      <c r="N4935" s="1" t="s">
        <v>15766</v>
      </c>
      <c r="O4935" s="1">
        <v>17610</v>
      </c>
      <c r="P4935" s="1" t="s">
        <v>1917</v>
      </c>
      <c r="Q4935" s="1">
        <v>295.88</v>
      </c>
      <c r="R4935" s="1" t="str">
        <f>IFERROR(VLOOKUP(K4935,Proveedores!$A$2:$B$500,2,0),"Agregar")</f>
        <v>LABORATORIOS RICHMOND SACIF</v>
      </c>
      <c r="S4935" s="5">
        <f t="shared" si="77"/>
        <v>5210446.8</v>
      </c>
    </row>
    <row r="4936" spans="1:19" x14ac:dyDescent="0.2">
      <c r="A4936" s="7">
        <v>44334</v>
      </c>
      <c r="B4936" s="1" t="s">
        <v>16386</v>
      </c>
      <c r="C4936" s="1" t="s">
        <v>16387</v>
      </c>
      <c r="D4936" s="1" t="s">
        <v>1621</v>
      </c>
      <c r="E4936" s="1" t="s">
        <v>16388</v>
      </c>
      <c r="F4936" s="7">
        <v>44333</v>
      </c>
      <c r="G4936" s="1" t="s">
        <v>1176</v>
      </c>
      <c r="H4936" s="5">
        <v>14739336.9</v>
      </c>
      <c r="I4936" s="1" t="s">
        <v>2599</v>
      </c>
      <c r="J4936" s="1" t="s">
        <v>1456</v>
      </c>
      <c r="K4936" s="1" t="s">
        <v>318</v>
      </c>
      <c r="L4936" s="1">
        <v>33</v>
      </c>
      <c r="M4936" s="1" t="s">
        <v>15767</v>
      </c>
      <c r="N4936" s="1" t="s">
        <v>15768</v>
      </c>
      <c r="O4936" s="1">
        <v>864</v>
      </c>
      <c r="P4936" s="1" t="s">
        <v>14933</v>
      </c>
      <c r="Q4936" s="1">
        <v>517.04999999999995</v>
      </c>
      <c r="R4936" s="1" t="str">
        <f>IFERROR(VLOOKUP(K4936,Proveedores!$A$2:$B$500,2,0),"Agregar")</f>
        <v>LABORATORIOS RICHMOND SACIF</v>
      </c>
      <c r="S4936" s="5">
        <f t="shared" si="77"/>
        <v>446731.19999999995</v>
      </c>
    </row>
    <row r="4937" spans="1:19" x14ac:dyDescent="0.2">
      <c r="A4937" s="7">
        <v>44334</v>
      </c>
      <c r="B4937" s="1" t="s">
        <v>16386</v>
      </c>
      <c r="C4937" s="1" t="s">
        <v>16387</v>
      </c>
      <c r="D4937" s="1" t="s">
        <v>1621</v>
      </c>
      <c r="E4937" s="1" t="s">
        <v>16388</v>
      </c>
      <c r="F4937" s="7">
        <v>44333</v>
      </c>
      <c r="G4937" s="1" t="s">
        <v>1176</v>
      </c>
      <c r="H4937" s="5">
        <v>14739336.9</v>
      </c>
      <c r="I4937" s="1" t="s">
        <v>2599</v>
      </c>
      <c r="J4937" s="1" t="s">
        <v>1456</v>
      </c>
      <c r="K4937" s="1" t="s">
        <v>318</v>
      </c>
      <c r="L4937" s="1">
        <v>34</v>
      </c>
      <c r="M4937" s="1" t="s">
        <v>15769</v>
      </c>
      <c r="N4937" s="1" t="s">
        <v>15770</v>
      </c>
      <c r="O4937" s="1">
        <v>1246</v>
      </c>
      <c r="P4937" s="1" t="s">
        <v>15771</v>
      </c>
      <c r="Q4937" s="1">
        <v>1599.75</v>
      </c>
      <c r="R4937" s="1" t="str">
        <f>IFERROR(VLOOKUP(K4937,Proveedores!$A$2:$B$500,2,0),"Agregar")</f>
        <v>LABORATORIOS RICHMOND SACIF</v>
      </c>
      <c r="S4937" s="5">
        <f t="shared" si="77"/>
        <v>1993288.5</v>
      </c>
    </row>
    <row r="4938" spans="1:19" x14ac:dyDescent="0.2">
      <c r="A4938" s="7">
        <v>44334</v>
      </c>
      <c r="B4938" s="1" t="s">
        <v>16389</v>
      </c>
      <c r="C4938" s="1" t="s">
        <v>16390</v>
      </c>
      <c r="D4938" s="1" t="s">
        <v>1621</v>
      </c>
      <c r="E4938" s="1" t="s">
        <v>16391</v>
      </c>
      <c r="F4938" s="7">
        <v>44322</v>
      </c>
      <c r="G4938" s="1" t="s">
        <v>15212</v>
      </c>
      <c r="H4938" s="5">
        <v>6643531.8700000001</v>
      </c>
      <c r="I4938" s="1">
        <v>1111</v>
      </c>
      <c r="J4938" s="1" t="s">
        <v>1393</v>
      </c>
      <c r="K4938" s="1" t="s">
        <v>1394</v>
      </c>
      <c r="L4938" s="1" t="s">
        <v>14814</v>
      </c>
      <c r="M4938" s="1">
        <v>1111</v>
      </c>
      <c r="N4938" s="1" t="s">
        <v>14202</v>
      </c>
      <c r="O4938" s="1">
        <v>4</v>
      </c>
      <c r="P4938" s="1" t="s">
        <v>14815</v>
      </c>
      <c r="Q4938" s="1">
        <v>6643531.8700000001</v>
      </c>
      <c r="R4938" s="1" t="str">
        <f>IFERROR(VLOOKUP(K4938,Proveedores!$A$2:$B$500,2,0),"Agregar")</f>
        <v>ANDREANI LOGÍSTICA S.A.</v>
      </c>
      <c r="S4938" s="5">
        <f t="shared" si="77"/>
        <v>26574127.48</v>
      </c>
    </row>
    <row r="4939" spans="1:19" x14ac:dyDescent="0.2">
      <c r="A4939" s="7">
        <v>44334</v>
      </c>
      <c r="B4939" s="1" t="s">
        <v>16392</v>
      </c>
      <c r="C4939" s="1" t="s">
        <v>16393</v>
      </c>
      <c r="D4939" s="1" t="s">
        <v>1621</v>
      </c>
      <c r="E4939" s="1" t="s">
        <v>16394</v>
      </c>
      <c r="F4939" s="7">
        <v>44333</v>
      </c>
      <c r="G4939" s="1" t="s">
        <v>15212</v>
      </c>
      <c r="H4939" s="5">
        <v>19938610.809999999</v>
      </c>
      <c r="I4939" s="1">
        <v>111</v>
      </c>
      <c r="J4939" s="1" t="s">
        <v>1393</v>
      </c>
      <c r="K4939" s="1" t="s">
        <v>1394</v>
      </c>
      <c r="L4939" s="1" t="s">
        <v>14814</v>
      </c>
      <c r="M4939" s="1">
        <v>1111</v>
      </c>
      <c r="N4939" s="1" t="s">
        <v>14202</v>
      </c>
      <c r="O4939" s="1">
        <v>4</v>
      </c>
      <c r="P4939" s="1" t="s">
        <v>14815</v>
      </c>
      <c r="Q4939" s="1">
        <v>19938610.809999999</v>
      </c>
      <c r="R4939" s="1" t="str">
        <f>IFERROR(VLOOKUP(K4939,Proveedores!$A$2:$B$500,2,0),"Agregar")</f>
        <v>ANDREANI LOGÍSTICA S.A.</v>
      </c>
      <c r="S4939" s="5">
        <f t="shared" si="77"/>
        <v>79754443.239999995</v>
      </c>
    </row>
    <row r="4940" spans="1:19" x14ac:dyDescent="0.2">
      <c r="A4940" s="7">
        <v>44334</v>
      </c>
      <c r="B4940" s="1" t="s">
        <v>16395</v>
      </c>
      <c r="C4940" s="1" t="s">
        <v>16396</v>
      </c>
      <c r="D4940" s="1" t="s">
        <v>1621</v>
      </c>
      <c r="E4940" s="1" t="s">
        <v>16397</v>
      </c>
      <c r="F4940" s="7">
        <v>44312</v>
      </c>
      <c r="G4940" s="1" t="s">
        <v>1563</v>
      </c>
      <c r="H4940" s="5">
        <v>9899010</v>
      </c>
      <c r="I4940" s="1">
        <v>704</v>
      </c>
      <c r="J4940" s="1" t="s">
        <v>1567</v>
      </c>
      <c r="K4940" s="1" t="s">
        <v>16398</v>
      </c>
      <c r="L4940" s="1">
        <v>3</v>
      </c>
      <c r="M4940" s="1" t="s">
        <v>16399</v>
      </c>
      <c r="N4940" s="1" t="s">
        <v>16400</v>
      </c>
      <c r="O4940" s="1">
        <v>90900</v>
      </c>
      <c r="P4940" s="1" t="s">
        <v>7528</v>
      </c>
      <c r="Q4940" s="1">
        <v>108.9</v>
      </c>
      <c r="R4940" s="1" t="str">
        <f>IFERROR(VLOOKUP(K4940,Proveedores!$A$2:$B$500,2,0),"Agregar")</f>
        <v>Investi Farma S.A.</v>
      </c>
      <c r="S4940" s="5">
        <f t="shared" si="77"/>
        <v>9899010</v>
      </c>
    </row>
    <row r="4941" spans="1:19" x14ac:dyDescent="0.2">
      <c r="A4941" s="7">
        <v>44335</v>
      </c>
      <c r="B4941" s="1" t="s">
        <v>16401</v>
      </c>
      <c r="C4941" s="1" t="s">
        <v>16402</v>
      </c>
      <c r="D4941" s="1" t="s">
        <v>1621</v>
      </c>
      <c r="E4941" s="1" t="s">
        <v>16403</v>
      </c>
      <c r="F4941" s="7">
        <v>44321</v>
      </c>
      <c r="G4941" s="1" t="s">
        <v>1497</v>
      </c>
      <c r="H4941" s="5">
        <v>9066216.9600000009</v>
      </c>
      <c r="I4941" s="1">
        <v>722</v>
      </c>
      <c r="J4941" s="1" t="s">
        <v>1504</v>
      </c>
      <c r="K4941" s="1" t="s">
        <v>6287</v>
      </c>
      <c r="L4941" s="1">
        <v>22</v>
      </c>
      <c r="M4941" s="1" t="s">
        <v>6154</v>
      </c>
      <c r="N4941" s="1" t="s">
        <v>9991</v>
      </c>
      <c r="O4941" s="1">
        <v>171904</v>
      </c>
      <c r="P4941" s="1" t="s">
        <v>1892</v>
      </c>
      <c r="Q4941" s="1">
        <v>52.74</v>
      </c>
      <c r="R4941" s="1" t="str">
        <f>IFERROR(VLOOKUP(K4941,Proveedores!$A$2:$B$500,2,0),"Agregar")</f>
        <v>LAB.ESPECIALIDADES MEDICINALES SOC.DEL ESTADO</v>
      </c>
      <c r="S4941" s="5">
        <f t="shared" si="77"/>
        <v>9066216.9600000009</v>
      </c>
    </row>
    <row r="4942" spans="1:19" x14ac:dyDescent="0.2">
      <c r="A4942" s="7">
        <v>44335</v>
      </c>
      <c r="B4942" s="1" t="s">
        <v>16404</v>
      </c>
      <c r="C4942" s="1" t="s">
        <v>16405</v>
      </c>
      <c r="D4942" s="1" t="s">
        <v>1621</v>
      </c>
      <c r="E4942" s="1" t="s">
        <v>16406</v>
      </c>
      <c r="F4942" s="7">
        <v>44314</v>
      </c>
      <c r="G4942" s="1" t="s">
        <v>1176</v>
      </c>
      <c r="H4942" s="5">
        <v>3186000</v>
      </c>
      <c r="I4942" s="1">
        <v>729</v>
      </c>
      <c r="J4942" s="1" t="s">
        <v>16407</v>
      </c>
      <c r="K4942" s="1" t="s">
        <v>15909</v>
      </c>
      <c r="L4942" s="1">
        <v>44</v>
      </c>
      <c r="M4942" s="1" t="s">
        <v>15910</v>
      </c>
      <c r="N4942" s="1" t="s">
        <v>16408</v>
      </c>
      <c r="O4942" s="1">
        <v>18000</v>
      </c>
      <c r="P4942" s="1" t="s">
        <v>1665</v>
      </c>
      <c r="Q4942" s="1">
        <v>177</v>
      </c>
      <c r="R4942" s="1" t="str">
        <f>IFERROR(VLOOKUP(K4942,Proveedores!$A$2:$B$500,2,0),"Agregar")</f>
        <v>GOBBI NOVAG SA</v>
      </c>
      <c r="S4942" s="5">
        <f t="shared" si="77"/>
        <v>3186000</v>
      </c>
    </row>
    <row r="4943" spans="1:19" x14ac:dyDescent="0.2">
      <c r="A4943" s="7">
        <v>44335</v>
      </c>
      <c r="B4943" s="1" t="s">
        <v>16409</v>
      </c>
      <c r="C4943" s="1" t="s">
        <v>16410</v>
      </c>
      <c r="D4943" s="1" t="s">
        <v>1621</v>
      </c>
      <c r="E4943" s="1" t="s">
        <v>16411</v>
      </c>
      <c r="F4943" s="7">
        <v>44335</v>
      </c>
      <c r="G4943" s="1" t="s">
        <v>15212</v>
      </c>
      <c r="H4943" s="5">
        <v>76528190.230000004</v>
      </c>
      <c r="I4943" s="1">
        <v>1111</v>
      </c>
      <c r="J4943" s="1" t="s">
        <v>1393</v>
      </c>
      <c r="K4943" s="1" t="s">
        <v>1394</v>
      </c>
      <c r="L4943" s="1" t="s">
        <v>16412</v>
      </c>
      <c r="M4943" s="1">
        <v>1111</v>
      </c>
      <c r="N4943" s="1" t="s">
        <v>14202</v>
      </c>
      <c r="O4943" s="1">
        <v>5</v>
      </c>
      <c r="P4943" s="1" t="s">
        <v>14815</v>
      </c>
      <c r="Q4943" s="1">
        <v>76528190.230000004</v>
      </c>
      <c r="R4943" s="1" t="str">
        <f>IFERROR(VLOOKUP(K4943,Proveedores!$A$2:$B$500,2,0),"Agregar")</f>
        <v>ANDREANI LOGÍSTICA S.A.</v>
      </c>
      <c r="S4943" s="5">
        <f t="shared" si="77"/>
        <v>382640951.15000004</v>
      </c>
    </row>
    <row r="4944" spans="1:19" x14ac:dyDescent="0.2">
      <c r="A4944" s="7">
        <v>44336</v>
      </c>
      <c r="B4944" s="1" t="s">
        <v>16413</v>
      </c>
      <c r="C4944" s="1" t="s">
        <v>16414</v>
      </c>
      <c r="D4944" s="1" t="s">
        <v>1621</v>
      </c>
      <c r="E4944" s="1">
        <v>13923</v>
      </c>
      <c r="F4944" s="7">
        <v>44335</v>
      </c>
      <c r="G4944" s="1" t="s">
        <v>204</v>
      </c>
      <c r="H4944" s="5">
        <v>264060</v>
      </c>
      <c r="I4944" s="1">
        <v>738</v>
      </c>
      <c r="J4944" s="1" t="s">
        <v>15125</v>
      </c>
      <c r="K4944" s="1" t="s">
        <v>9688</v>
      </c>
      <c r="L4944" s="1">
        <v>1</v>
      </c>
      <c r="M4944" s="1" t="s">
        <v>9689</v>
      </c>
      <c r="N4944" s="1" t="s">
        <v>8183</v>
      </c>
      <c r="O4944" s="1">
        <v>1000</v>
      </c>
      <c r="P4944" s="1" t="s">
        <v>1665</v>
      </c>
      <c r="Q4944" s="1">
        <v>3260</v>
      </c>
      <c r="R4944" s="1" t="str">
        <f>IFERROR(VLOOKUP(K4944,Proveedores!$A$2:$B$500,2,0),"Agregar")</f>
        <v>VSA ALTA COMPLEJIDAD S.A.</v>
      </c>
      <c r="S4944" s="5">
        <f t="shared" si="77"/>
        <v>3260000</v>
      </c>
    </row>
    <row r="4945" spans="1:19" x14ac:dyDescent="0.2">
      <c r="A4945" s="7">
        <v>44336</v>
      </c>
      <c r="B4945" s="1" t="s">
        <v>16415</v>
      </c>
      <c r="C4945" s="1" t="s">
        <v>16416</v>
      </c>
      <c r="D4945" s="1" t="s">
        <v>1621</v>
      </c>
      <c r="E4945" s="1" t="s">
        <v>16417</v>
      </c>
      <c r="F4945" s="7">
        <v>44335</v>
      </c>
      <c r="G4945" s="1" t="s">
        <v>1493</v>
      </c>
      <c r="H4945" s="5">
        <v>16049700</v>
      </c>
      <c r="I4945" s="1" t="s">
        <v>2599</v>
      </c>
      <c r="J4945" s="1" t="s">
        <v>1495</v>
      </c>
      <c r="K4945" s="1" t="s">
        <v>318</v>
      </c>
      <c r="L4945" s="1">
        <v>3</v>
      </c>
      <c r="M4945" s="1" t="s">
        <v>15447</v>
      </c>
      <c r="N4945" s="1" t="s">
        <v>15448</v>
      </c>
      <c r="O4945" s="1">
        <v>90000</v>
      </c>
      <c r="P4945" s="1" t="s">
        <v>1917</v>
      </c>
      <c r="Q4945" s="1">
        <v>178.33</v>
      </c>
      <c r="R4945" s="1" t="str">
        <f>IFERROR(VLOOKUP(K4945,Proveedores!$A$2:$B$500,2,0),"Agregar")</f>
        <v>LABORATORIOS RICHMOND SACIF</v>
      </c>
      <c r="S4945" s="5">
        <f t="shared" si="77"/>
        <v>16049700.000000002</v>
      </c>
    </row>
    <row r="4946" spans="1:19" x14ac:dyDescent="0.2">
      <c r="A4946" s="7">
        <v>44336</v>
      </c>
      <c r="B4946" s="1" t="s">
        <v>16418</v>
      </c>
      <c r="C4946" s="1" t="s">
        <v>16419</v>
      </c>
      <c r="D4946" s="1" t="s">
        <v>1621</v>
      </c>
      <c r="E4946" s="1" t="s">
        <v>16420</v>
      </c>
      <c r="F4946" s="7">
        <v>44277</v>
      </c>
      <c r="G4946" s="1" t="s">
        <v>1445</v>
      </c>
      <c r="H4946" s="5">
        <v>9399888.1899999995</v>
      </c>
      <c r="I4946" s="1">
        <v>701</v>
      </c>
      <c r="J4946" s="1" t="s">
        <v>1450</v>
      </c>
      <c r="K4946" s="1" t="s">
        <v>6366</v>
      </c>
      <c r="L4946" s="1">
        <v>11</v>
      </c>
      <c r="M4946" s="1" t="s">
        <v>16421</v>
      </c>
      <c r="N4946" s="1" t="s">
        <v>16422</v>
      </c>
      <c r="O4946" s="1">
        <v>324</v>
      </c>
      <c r="P4946" s="1" t="s">
        <v>16423</v>
      </c>
      <c r="Q4946" s="1">
        <v>290.12</v>
      </c>
      <c r="R4946" s="1" t="str">
        <f>IFERROR(VLOOKUP(K4946,Proveedores!$A$2:$B$500,2,0),"Agregar")</f>
        <v>Pfizer S.R.L.</v>
      </c>
      <c r="S4946" s="5">
        <f t="shared" si="77"/>
        <v>93998.88</v>
      </c>
    </row>
    <row r="4947" spans="1:19" x14ac:dyDescent="0.2">
      <c r="A4947" s="7">
        <v>44336</v>
      </c>
      <c r="B4947" s="1" t="s">
        <v>16424</v>
      </c>
      <c r="C4947" s="1" t="s">
        <v>16425</v>
      </c>
      <c r="D4947" s="1" t="s">
        <v>1621</v>
      </c>
      <c r="E4947" s="1" t="s">
        <v>16426</v>
      </c>
      <c r="F4947" s="7">
        <v>44277</v>
      </c>
      <c r="G4947" s="1" t="s">
        <v>1445</v>
      </c>
      <c r="H4947" s="5">
        <v>41168595.460000001</v>
      </c>
      <c r="I4947" s="1">
        <v>701</v>
      </c>
      <c r="J4947" s="1" t="s">
        <v>1450</v>
      </c>
      <c r="K4947" s="1" t="s">
        <v>6366</v>
      </c>
      <c r="L4947" s="1">
        <v>12</v>
      </c>
      <c r="M4947" s="1" t="s">
        <v>7970</v>
      </c>
      <c r="N4947" s="1" t="s">
        <v>16427</v>
      </c>
      <c r="O4947" s="1">
        <v>1419</v>
      </c>
      <c r="P4947" s="1" t="s">
        <v>16428</v>
      </c>
      <c r="Q4947" s="1">
        <v>483.64</v>
      </c>
      <c r="R4947" s="1" t="str">
        <f>IFERROR(VLOOKUP(K4947,Proveedores!$A$2:$B$500,2,0),"Agregar")</f>
        <v>Pfizer S.R.L.</v>
      </c>
      <c r="S4947" s="5">
        <f t="shared" si="77"/>
        <v>686285.16</v>
      </c>
    </row>
    <row r="4948" spans="1:19" x14ac:dyDescent="0.2">
      <c r="A4948" s="7">
        <v>44336</v>
      </c>
      <c r="B4948" s="1" t="s">
        <v>16429</v>
      </c>
      <c r="C4948" s="1" t="s">
        <v>16430</v>
      </c>
      <c r="D4948" s="1" t="s">
        <v>1621</v>
      </c>
      <c r="E4948" s="1" t="s">
        <v>16431</v>
      </c>
      <c r="F4948" s="7">
        <v>44336</v>
      </c>
      <c r="G4948" s="1" t="s">
        <v>1497</v>
      </c>
      <c r="H4948" s="5">
        <v>7093860.2000000002</v>
      </c>
      <c r="I4948" s="1">
        <v>221302</v>
      </c>
      <c r="J4948" s="1" t="s">
        <v>1501</v>
      </c>
      <c r="K4948" s="1" t="s">
        <v>737</v>
      </c>
      <c r="L4948" s="1">
        <v>24</v>
      </c>
      <c r="M4948" s="1">
        <v>502070</v>
      </c>
      <c r="N4948" s="1" t="s">
        <v>14249</v>
      </c>
      <c r="O4948" s="1">
        <v>64666</v>
      </c>
      <c r="P4948" s="1">
        <v>1</v>
      </c>
      <c r="Q4948" s="1">
        <v>109.7</v>
      </c>
      <c r="R4948" s="1" t="str">
        <f>IFERROR(VLOOKUP(K4948,Proveedores!$A$2:$B$500,2,0),"Agregar")</f>
        <v xml:space="preserve">KLONAL SRL </v>
      </c>
      <c r="S4948" s="5">
        <f t="shared" si="77"/>
        <v>7093860.2000000002</v>
      </c>
    </row>
    <row r="4949" spans="1:19" x14ac:dyDescent="0.2">
      <c r="A4949" s="7">
        <v>44336</v>
      </c>
      <c r="B4949" s="1" t="s">
        <v>16432</v>
      </c>
      <c r="C4949" s="1" t="s">
        <v>16433</v>
      </c>
      <c r="D4949" s="1" t="s">
        <v>1621</v>
      </c>
      <c r="E4949" s="1" t="s">
        <v>16434</v>
      </c>
      <c r="F4949" s="7">
        <v>44336</v>
      </c>
      <c r="G4949" s="1" t="s">
        <v>5360</v>
      </c>
      <c r="H4949" s="5">
        <v>92652000</v>
      </c>
      <c r="I4949" s="1">
        <v>742</v>
      </c>
      <c r="J4949" s="1" t="s">
        <v>15522</v>
      </c>
      <c r="K4949" s="1" t="s">
        <v>15528</v>
      </c>
      <c r="L4949" s="1">
        <v>1</v>
      </c>
      <c r="M4949" s="1">
        <v>500195</v>
      </c>
      <c r="N4949" s="1" t="s">
        <v>16435</v>
      </c>
      <c r="O4949" s="1">
        <v>200000</v>
      </c>
      <c r="P4949" s="1" t="s">
        <v>14269</v>
      </c>
      <c r="Q4949" s="1">
        <v>463.26</v>
      </c>
      <c r="R4949" s="1" t="str">
        <f>IFERROR(VLOOKUP(K4949,Proveedores!$A$2:$B$500,2,0),"Agregar")</f>
        <v>Sinergium</v>
      </c>
      <c r="S4949" s="5">
        <f t="shared" si="77"/>
        <v>92652000</v>
      </c>
    </row>
    <row r="4950" spans="1:19" x14ac:dyDescent="0.2">
      <c r="A4950" s="7">
        <v>44336</v>
      </c>
      <c r="B4950" s="1" t="s">
        <v>16436</v>
      </c>
      <c r="C4950" s="1" t="s">
        <v>16437</v>
      </c>
      <c r="D4950" s="1" t="s">
        <v>1621</v>
      </c>
      <c r="E4950" s="1" t="s">
        <v>16438</v>
      </c>
      <c r="F4950" s="7">
        <v>44336</v>
      </c>
      <c r="G4950" s="1" t="s">
        <v>5360</v>
      </c>
      <c r="H4950" s="5">
        <v>157451788</v>
      </c>
      <c r="I4950" s="1">
        <v>743</v>
      </c>
      <c r="J4950" s="1" t="s">
        <v>15522</v>
      </c>
      <c r="K4950" s="1" t="s">
        <v>15528</v>
      </c>
      <c r="L4950" s="1">
        <v>1</v>
      </c>
      <c r="M4950" s="1">
        <v>500470</v>
      </c>
      <c r="N4950" s="1" t="s">
        <v>15742</v>
      </c>
      <c r="O4950" s="1">
        <v>206440</v>
      </c>
      <c r="P4950" s="1" t="s">
        <v>14269</v>
      </c>
      <c r="Q4950" s="1">
        <v>762.7</v>
      </c>
      <c r="R4950" s="1" t="str">
        <f>IFERROR(VLOOKUP(K4950,Proveedores!$A$2:$B$500,2,0),"Agregar")</f>
        <v>Sinergium</v>
      </c>
      <c r="S4950" s="5">
        <f t="shared" si="77"/>
        <v>157451788</v>
      </c>
    </row>
    <row r="4951" spans="1:19" x14ac:dyDescent="0.2">
      <c r="A4951" s="7">
        <v>44336</v>
      </c>
      <c r="B4951" s="1" t="s">
        <v>16439</v>
      </c>
      <c r="C4951" s="1" t="s">
        <v>16440</v>
      </c>
      <c r="D4951" s="1" t="s">
        <v>1621</v>
      </c>
      <c r="E4951" s="1" t="s">
        <v>16441</v>
      </c>
      <c r="F4951" s="7">
        <v>44336</v>
      </c>
      <c r="G4951" s="1" t="s">
        <v>1497</v>
      </c>
      <c r="H4951" s="5">
        <v>2388169</v>
      </c>
      <c r="I4951" s="1">
        <v>221364</v>
      </c>
      <c r="J4951" s="1" t="s">
        <v>1501</v>
      </c>
      <c r="K4951" s="1" t="s">
        <v>737</v>
      </c>
      <c r="L4951" s="1">
        <v>24</v>
      </c>
      <c r="M4951" s="1">
        <v>502070</v>
      </c>
      <c r="N4951" s="1" t="s">
        <v>14249</v>
      </c>
      <c r="O4951" s="1">
        <v>21770</v>
      </c>
      <c r="P4951" s="1">
        <v>1</v>
      </c>
      <c r="Q4951" s="1">
        <v>109.7</v>
      </c>
      <c r="R4951" s="1" t="str">
        <f>IFERROR(VLOOKUP(K4951,Proveedores!$A$2:$B$500,2,0),"Agregar")</f>
        <v xml:space="preserve">KLONAL SRL </v>
      </c>
      <c r="S4951" s="5">
        <f t="shared" si="77"/>
        <v>2388169</v>
      </c>
    </row>
    <row r="4952" spans="1:19" x14ac:dyDescent="0.2">
      <c r="A4952" s="7">
        <v>44336</v>
      </c>
      <c r="B4952" s="1" t="s">
        <v>16442</v>
      </c>
      <c r="C4952" s="1" t="s">
        <v>16443</v>
      </c>
      <c r="D4952" s="1" t="s">
        <v>1621</v>
      </c>
      <c r="E4952" s="1" t="s">
        <v>16444</v>
      </c>
      <c r="F4952" s="7">
        <v>44336</v>
      </c>
      <c r="G4952" s="1" t="s">
        <v>1362</v>
      </c>
      <c r="H4952" s="5">
        <v>90606.6</v>
      </c>
      <c r="I4952" s="1">
        <v>221299</v>
      </c>
      <c r="J4952" s="1" t="s">
        <v>1363</v>
      </c>
      <c r="K4952" s="1" t="s">
        <v>737</v>
      </c>
      <c r="L4952" s="1">
        <v>5</v>
      </c>
      <c r="M4952" s="1">
        <v>502070</v>
      </c>
      <c r="N4952" s="1" t="s">
        <v>14249</v>
      </c>
      <c r="O4952" s="1">
        <v>1134</v>
      </c>
      <c r="P4952" s="1">
        <v>1</v>
      </c>
      <c r="Q4952" s="1">
        <v>79.900000000000006</v>
      </c>
      <c r="R4952" s="1" t="str">
        <f>IFERROR(VLOOKUP(K4952,Proveedores!$A$2:$B$500,2,0),"Agregar")</f>
        <v xml:space="preserve">KLONAL SRL </v>
      </c>
      <c r="S4952" s="5">
        <f t="shared" si="77"/>
        <v>90606.6</v>
      </c>
    </row>
    <row r="4953" spans="1:19" x14ac:dyDescent="0.2">
      <c r="A4953" s="7">
        <v>44336</v>
      </c>
      <c r="B4953" s="1" t="s">
        <v>16445</v>
      </c>
      <c r="C4953" s="1" t="s">
        <v>16446</v>
      </c>
      <c r="D4953" s="1" t="s">
        <v>1621</v>
      </c>
      <c r="E4953" s="1" t="s">
        <v>16447</v>
      </c>
      <c r="F4953" s="7">
        <v>44336</v>
      </c>
      <c r="G4953" s="1" t="s">
        <v>5360</v>
      </c>
      <c r="H4953" s="5">
        <v>69859608</v>
      </c>
      <c r="I4953" s="1">
        <v>751</v>
      </c>
      <c r="J4953" s="1" t="s">
        <v>15522</v>
      </c>
      <c r="K4953" s="1" t="s">
        <v>15528</v>
      </c>
      <c r="L4953" s="1">
        <v>1</v>
      </c>
      <c r="M4953" s="1">
        <v>500100</v>
      </c>
      <c r="N4953" s="1" t="s">
        <v>16435</v>
      </c>
      <c r="O4953" s="1">
        <v>150800</v>
      </c>
      <c r="P4953" s="1" t="s">
        <v>14269</v>
      </c>
      <c r="Q4953" s="1">
        <v>463.26</v>
      </c>
      <c r="R4953" s="1" t="str">
        <f>IFERROR(VLOOKUP(K4953,Proveedores!$A$2:$B$500,2,0),"Agregar")</f>
        <v>Sinergium</v>
      </c>
      <c r="S4953" s="5">
        <f t="shared" si="77"/>
        <v>69859608</v>
      </c>
    </row>
    <row r="4954" spans="1:19" x14ac:dyDescent="0.2">
      <c r="A4954" s="7">
        <v>44336</v>
      </c>
      <c r="B4954" s="1" t="s">
        <v>16448</v>
      </c>
      <c r="C4954" s="1" t="s">
        <v>16449</v>
      </c>
      <c r="D4954" s="1" t="s">
        <v>1621</v>
      </c>
      <c r="E4954" s="1" t="s">
        <v>16450</v>
      </c>
      <c r="F4954" s="7">
        <v>44336</v>
      </c>
      <c r="G4954" s="1" t="s">
        <v>5360</v>
      </c>
      <c r="H4954" s="5">
        <v>200035668</v>
      </c>
      <c r="I4954" s="1">
        <v>752</v>
      </c>
      <c r="J4954" s="1" t="s">
        <v>15522</v>
      </c>
      <c r="K4954" s="1" t="s">
        <v>15528</v>
      </c>
      <c r="L4954" s="1">
        <v>1</v>
      </c>
      <c r="M4954" s="1">
        <v>500100</v>
      </c>
      <c r="N4954" s="1" t="s">
        <v>15529</v>
      </c>
      <c r="O4954" s="1">
        <v>431800</v>
      </c>
      <c r="P4954" s="1" t="s">
        <v>14269</v>
      </c>
      <c r="Q4954" s="1">
        <v>463.26</v>
      </c>
      <c r="R4954" s="1" t="str">
        <f>IFERROR(VLOOKUP(K4954,Proveedores!$A$2:$B$500,2,0),"Agregar")</f>
        <v>Sinergium</v>
      </c>
      <c r="S4954" s="5">
        <f t="shared" si="77"/>
        <v>200035668</v>
      </c>
    </row>
    <row r="4955" spans="1:19" x14ac:dyDescent="0.2">
      <c r="A4955" s="7">
        <v>44336</v>
      </c>
      <c r="B4955" s="1" t="s">
        <v>16451</v>
      </c>
      <c r="C4955" s="1" t="s">
        <v>16452</v>
      </c>
      <c r="D4955" s="1" t="s">
        <v>1621</v>
      </c>
      <c r="E4955" s="1" t="s">
        <v>16453</v>
      </c>
      <c r="F4955" s="7">
        <v>44336</v>
      </c>
      <c r="G4955" s="1" t="s">
        <v>5360</v>
      </c>
      <c r="H4955" s="5">
        <v>193364724</v>
      </c>
      <c r="I4955" s="1">
        <v>753</v>
      </c>
      <c r="J4955" s="1" t="s">
        <v>15522</v>
      </c>
      <c r="K4955" s="1" t="s">
        <v>15528</v>
      </c>
      <c r="L4955" s="1">
        <v>1</v>
      </c>
      <c r="M4955" s="1">
        <v>500100</v>
      </c>
      <c r="N4955" s="1" t="s">
        <v>15529</v>
      </c>
      <c r="O4955" s="1">
        <v>417400</v>
      </c>
      <c r="P4955" s="1" t="s">
        <v>14269</v>
      </c>
      <c r="Q4955" s="1">
        <v>463.26</v>
      </c>
      <c r="R4955" s="1" t="str">
        <f>IFERROR(VLOOKUP(K4955,Proveedores!$A$2:$B$500,2,0),"Agregar")</f>
        <v>Sinergium</v>
      </c>
      <c r="S4955" s="5">
        <f t="shared" si="77"/>
        <v>193364724</v>
      </c>
    </row>
    <row r="4956" spans="1:19" x14ac:dyDescent="0.2">
      <c r="A4956" s="7">
        <v>44336</v>
      </c>
      <c r="B4956" s="1" t="s">
        <v>16454</v>
      </c>
      <c r="C4956" s="1" t="s">
        <v>16455</v>
      </c>
      <c r="D4956" s="1" t="s">
        <v>1621</v>
      </c>
      <c r="E4956" s="1" t="s">
        <v>16456</v>
      </c>
      <c r="F4956" s="7">
        <v>44336</v>
      </c>
      <c r="G4956" s="1" t="s">
        <v>18</v>
      </c>
      <c r="H4956" s="5">
        <v>52750745.350000001</v>
      </c>
      <c r="I4956" s="1">
        <v>111</v>
      </c>
      <c r="J4956" s="1" t="s">
        <v>1393</v>
      </c>
      <c r="K4956" s="1" t="s">
        <v>1394</v>
      </c>
      <c r="L4956" s="1" t="s">
        <v>16457</v>
      </c>
      <c r="M4956" s="1">
        <v>1111</v>
      </c>
      <c r="N4956" s="1" t="s">
        <v>14202</v>
      </c>
      <c r="O4956" s="1">
        <v>5</v>
      </c>
      <c r="P4956" s="1" t="s">
        <v>14815</v>
      </c>
      <c r="Q4956" s="1">
        <v>52750745.350000001</v>
      </c>
      <c r="R4956" s="1" t="str">
        <f>IFERROR(VLOOKUP(K4956,Proveedores!$A$2:$B$500,2,0),"Agregar")</f>
        <v>ANDREANI LOGÍSTICA S.A.</v>
      </c>
      <c r="S4956" s="5">
        <f t="shared" si="77"/>
        <v>263753726.75</v>
      </c>
    </row>
    <row r="4957" spans="1:19" x14ac:dyDescent="0.2">
      <c r="A4957" s="7">
        <v>44337</v>
      </c>
      <c r="B4957" s="1" t="s">
        <v>16458</v>
      </c>
      <c r="C4957" s="1" t="s">
        <v>16459</v>
      </c>
      <c r="D4957" s="1" t="s">
        <v>1621</v>
      </c>
      <c r="E4957" s="1">
        <v>200004710</v>
      </c>
      <c r="F4957" s="7">
        <v>44337</v>
      </c>
      <c r="G4957" s="1" t="s">
        <v>552</v>
      </c>
      <c r="H4957" s="5">
        <v>1697400</v>
      </c>
      <c r="I4957" s="1">
        <v>4710</v>
      </c>
      <c r="J4957" s="1" t="s">
        <v>553</v>
      </c>
      <c r="K4957" s="1" t="s">
        <v>1441</v>
      </c>
      <c r="L4957" s="1">
        <v>1</v>
      </c>
      <c r="M4957" s="1" t="s">
        <v>14899</v>
      </c>
      <c r="N4957" s="1" t="s">
        <v>14094</v>
      </c>
      <c r="O4957" s="1">
        <v>2070</v>
      </c>
      <c r="P4957" s="1" t="s">
        <v>1892</v>
      </c>
      <c r="Q4957" s="1">
        <v>820</v>
      </c>
      <c r="R4957" s="1" t="str">
        <f>IFERROR(VLOOKUP(K4957,Proveedores!$A$2:$B$500,2,0),"Agregar")</f>
        <v>LECTUS S.A.</v>
      </c>
      <c r="S4957" s="5">
        <f t="shared" si="77"/>
        <v>1697400</v>
      </c>
    </row>
    <row r="4958" spans="1:19" x14ac:dyDescent="0.2">
      <c r="A4958" s="7">
        <v>44337</v>
      </c>
      <c r="B4958" s="1" t="s">
        <v>16460</v>
      </c>
      <c r="C4958" s="1" t="s">
        <v>16461</v>
      </c>
      <c r="D4958" s="1" t="s">
        <v>1621</v>
      </c>
      <c r="E4958" s="1">
        <v>2000001054</v>
      </c>
      <c r="F4958" s="7">
        <v>44315</v>
      </c>
      <c r="G4958" s="1" t="s">
        <v>1176</v>
      </c>
      <c r="H4958" s="5">
        <v>2640780</v>
      </c>
      <c r="I4958" s="1">
        <v>202000013800</v>
      </c>
      <c r="J4958" s="1" t="s">
        <v>1462</v>
      </c>
      <c r="K4958" s="1" t="s">
        <v>15499</v>
      </c>
      <c r="L4958" s="1">
        <v>1</v>
      </c>
      <c r="M4958" s="1" t="s">
        <v>2597</v>
      </c>
      <c r="N4958" s="1" t="s">
        <v>2598</v>
      </c>
      <c r="O4958" s="1">
        <v>1</v>
      </c>
      <c r="P4958" s="1" t="s">
        <v>1665</v>
      </c>
      <c r="Q4958" s="1">
        <v>0.14000000000000001</v>
      </c>
      <c r="R4958" s="1" t="str">
        <f>IFERROR(VLOOKUP(K4958,Proveedores!$A$2:$B$500,2,0),"Agregar")</f>
        <v>LABORATORIOS IMA S.A.I.C.</v>
      </c>
      <c r="S4958" s="5">
        <f t="shared" si="77"/>
        <v>0.14000000000000001</v>
      </c>
    </row>
    <row r="4959" spans="1:19" x14ac:dyDescent="0.2">
      <c r="A4959" s="7">
        <v>44337</v>
      </c>
      <c r="B4959" s="1" t="s">
        <v>16460</v>
      </c>
      <c r="C4959" s="1" t="s">
        <v>16461</v>
      </c>
      <c r="D4959" s="1" t="s">
        <v>1621</v>
      </c>
      <c r="E4959" s="1">
        <v>2000001054</v>
      </c>
      <c r="F4959" s="7">
        <v>44315</v>
      </c>
      <c r="G4959" s="1" t="s">
        <v>1176</v>
      </c>
      <c r="H4959" s="5">
        <v>2640780</v>
      </c>
      <c r="I4959" s="1">
        <v>202000013800</v>
      </c>
      <c r="J4959" s="1" t="s">
        <v>1462</v>
      </c>
      <c r="K4959" s="1" t="s">
        <v>15499</v>
      </c>
      <c r="L4959" s="1">
        <v>2</v>
      </c>
      <c r="M4959" s="1">
        <v>40322</v>
      </c>
      <c r="N4959" s="1" t="s">
        <v>15500</v>
      </c>
      <c r="O4959" s="1">
        <v>1232</v>
      </c>
      <c r="P4959" s="1" t="s">
        <v>1665</v>
      </c>
      <c r="Q4959" s="1">
        <v>863</v>
      </c>
      <c r="R4959" s="1" t="str">
        <f>IFERROR(VLOOKUP(K4959,Proveedores!$A$2:$B$500,2,0),"Agregar")</f>
        <v>LABORATORIOS IMA S.A.I.C.</v>
      </c>
      <c r="S4959" s="5">
        <f t="shared" si="77"/>
        <v>1063216</v>
      </c>
    </row>
    <row r="4960" spans="1:19" x14ac:dyDescent="0.2">
      <c r="A4960" s="7">
        <v>44337</v>
      </c>
      <c r="B4960" s="1" t="s">
        <v>16460</v>
      </c>
      <c r="C4960" s="1" t="s">
        <v>16461</v>
      </c>
      <c r="D4960" s="1" t="s">
        <v>1621</v>
      </c>
      <c r="E4960" s="1">
        <v>2000001054</v>
      </c>
      <c r="F4960" s="7">
        <v>44315</v>
      </c>
      <c r="G4960" s="1" t="s">
        <v>1176</v>
      </c>
      <c r="H4960" s="5">
        <v>2640780</v>
      </c>
      <c r="I4960" s="1">
        <v>202000013800</v>
      </c>
      <c r="J4960" s="1" t="s">
        <v>1462</v>
      </c>
      <c r="K4960" s="1" t="s">
        <v>15499</v>
      </c>
      <c r="L4960" s="1">
        <v>3</v>
      </c>
      <c r="M4960" s="1">
        <v>40322</v>
      </c>
      <c r="N4960" s="1" t="s">
        <v>15500</v>
      </c>
      <c r="O4960" s="1">
        <v>1828</v>
      </c>
      <c r="P4960" s="1" t="s">
        <v>1665</v>
      </c>
      <c r="Q4960" s="1">
        <v>863</v>
      </c>
      <c r="R4960" s="1" t="str">
        <f>IFERROR(VLOOKUP(K4960,Proveedores!$A$2:$B$500,2,0),"Agregar")</f>
        <v>LABORATORIOS IMA S.A.I.C.</v>
      </c>
      <c r="S4960" s="5">
        <f t="shared" si="77"/>
        <v>1577564</v>
      </c>
    </row>
    <row r="4961" spans="1:19" x14ac:dyDescent="0.2">
      <c r="A4961" s="7">
        <v>44339</v>
      </c>
      <c r="B4961" s="1" t="s">
        <v>16462</v>
      </c>
      <c r="C4961" s="1" t="s">
        <v>16463</v>
      </c>
      <c r="D4961" s="1" t="s">
        <v>1621</v>
      </c>
      <c r="E4961" s="1" t="s">
        <v>16464</v>
      </c>
      <c r="F4961" s="7">
        <v>44323</v>
      </c>
      <c r="G4961" s="1" t="s">
        <v>5360</v>
      </c>
      <c r="H4961" s="5">
        <v>217324531.19999999</v>
      </c>
      <c r="I4961" s="1">
        <v>736</v>
      </c>
      <c r="J4961" s="1" t="s">
        <v>15522</v>
      </c>
      <c r="K4961" s="1" t="s">
        <v>15528</v>
      </c>
      <c r="L4961" s="1">
        <v>1</v>
      </c>
      <c r="M4961" s="1">
        <v>500100</v>
      </c>
      <c r="N4961" s="1" t="s">
        <v>15529</v>
      </c>
      <c r="O4961" s="1">
        <v>169120</v>
      </c>
      <c r="P4961" s="1" t="s">
        <v>14269</v>
      </c>
      <c r="Q4961" s="1">
        <v>463.26</v>
      </c>
      <c r="R4961" s="1" t="str">
        <f>IFERROR(VLOOKUP(K4961,Proveedores!$A$2:$B$500,2,0),"Agregar")</f>
        <v>Sinergium</v>
      </c>
      <c r="S4961" s="5">
        <f t="shared" si="77"/>
        <v>78346531.200000003</v>
      </c>
    </row>
    <row r="4962" spans="1:19" x14ac:dyDescent="0.2">
      <c r="A4962" s="7">
        <v>44340</v>
      </c>
      <c r="B4962" s="1" t="s">
        <v>16465</v>
      </c>
      <c r="C4962" s="1" t="s">
        <v>16466</v>
      </c>
      <c r="D4962" s="1" t="s">
        <v>1621</v>
      </c>
      <c r="E4962" s="1" t="s">
        <v>16467</v>
      </c>
      <c r="F4962" s="7">
        <v>44308</v>
      </c>
      <c r="G4962" s="1" t="s">
        <v>1445</v>
      </c>
      <c r="H4962" s="5">
        <v>9370866.0299999993</v>
      </c>
      <c r="I4962" s="1">
        <v>711</v>
      </c>
      <c r="J4962" s="1" t="s">
        <v>1450</v>
      </c>
      <c r="K4962" s="1" t="s">
        <v>6366</v>
      </c>
      <c r="L4962" s="1">
        <v>11</v>
      </c>
      <c r="M4962" s="1" t="s">
        <v>16421</v>
      </c>
      <c r="N4962" s="1" t="s">
        <v>16422</v>
      </c>
      <c r="O4962" s="1">
        <v>323</v>
      </c>
      <c r="P4962" s="1" t="s">
        <v>16468</v>
      </c>
      <c r="Q4962" s="1">
        <v>290.12</v>
      </c>
      <c r="R4962" s="1" t="str">
        <f>IFERROR(VLOOKUP(K4962,Proveedores!$A$2:$B$500,2,0),"Agregar")</f>
        <v>Pfizer S.R.L.</v>
      </c>
      <c r="S4962" s="5">
        <f t="shared" si="77"/>
        <v>93708.76</v>
      </c>
    </row>
    <row r="4963" spans="1:19" x14ac:dyDescent="0.2">
      <c r="A4963" s="7">
        <v>44340</v>
      </c>
      <c r="B4963" s="1" t="s">
        <v>16469</v>
      </c>
      <c r="C4963" s="1" t="s">
        <v>16470</v>
      </c>
      <c r="D4963" s="1" t="s">
        <v>1621</v>
      </c>
      <c r="E4963" s="1" t="s">
        <v>16467</v>
      </c>
      <c r="F4963" s="7">
        <v>44308</v>
      </c>
      <c r="G4963" s="1" t="s">
        <v>1445</v>
      </c>
      <c r="H4963" s="5">
        <v>50654898.109999999</v>
      </c>
      <c r="I4963" s="1">
        <v>711</v>
      </c>
      <c r="J4963" s="1" t="s">
        <v>1450</v>
      </c>
      <c r="K4963" s="1" t="s">
        <v>6366</v>
      </c>
      <c r="L4963" s="1">
        <v>13</v>
      </c>
      <c r="M4963" s="1" t="s">
        <v>11175</v>
      </c>
      <c r="N4963" s="1" t="s">
        <v>16471</v>
      </c>
      <c r="O4963" s="1">
        <v>1746</v>
      </c>
      <c r="P4963" s="1" t="s">
        <v>16472</v>
      </c>
      <c r="Q4963" s="1">
        <v>967.08</v>
      </c>
      <c r="R4963" s="1" t="str">
        <f>IFERROR(VLOOKUP(K4963,Proveedores!$A$2:$B$500,2,0),"Agregar")</f>
        <v>Pfizer S.R.L.</v>
      </c>
      <c r="S4963" s="5">
        <f t="shared" si="77"/>
        <v>1688521.6800000002</v>
      </c>
    </row>
    <row r="4964" spans="1:19" x14ac:dyDescent="0.2">
      <c r="A4964" s="7">
        <v>44340</v>
      </c>
      <c r="B4964" s="1" t="s">
        <v>16473</v>
      </c>
      <c r="C4964" s="1" t="s">
        <v>16474</v>
      </c>
      <c r="D4964" s="1" t="s">
        <v>1621</v>
      </c>
      <c r="E4964" s="1" t="s">
        <v>16475</v>
      </c>
      <c r="F4964" s="7">
        <v>44315</v>
      </c>
      <c r="G4964" s="1" t="s">
        <v>1445</v>
      </c>
      <c r="H4964" s="5">
        <v>41167984.200000003</v>
      </c>
      <c r="I4964" s="1">
        <v>716</v>
      </c>
      <c r="J4964" s="1" t="s">
        <v>1450</v>
      </c>
      <c r="K4964" s="1" t="s">
        <v>6366</v>
      </c>
      <c r="L4964" s="1">
        <v>12</v>
      </c>
      <c r="M4964" s="1" t="s">
        <v>7970</v>
      </c>
      <c r="N4964" s="1" t="s">
        <v>16427</v>
      </c>
      <c r="O4964" s="1">
        <v>1419</v>
      </c>
      <c r="P4964" s="1" t="s">
        <v>16428</v>
      </c>
      <c r="Q4964" s="1">
        <v>483.54</v>
      </c>
      <c r="R4964" s="1" t="str">
        <f>IFERROR(VLOOKUP(K4964,Proveedores!$A$2:$B$500,2,0),"Agregar")</f>
        <v>Pfizer S.R.L.</v>
      </c>
      <c r="S4964" s="5">
        <f t="shared" si="77"/>
        <v>686143.26</v>
      </c>
    </row>
    <row r="4965" spans="1:19" x14ac:dyDescent="0.2">
      <c r="A4965" s="7">
        <v>44342</v>
      </c>
      <c r="B4965" s="1" t="s">
        <v>16476</v>
      </c>
      <c r="C4965" s="1" t="s">
        <v>16477</v>
      </c>
      <c r="D4965" s="1" t="s">
        <v>1621</v>
      </c>
      <c r="E4965" s="1" t="s">
        <v>16478</v>
      </c>
      <c r="F4965" s="7">
        <v>44335</v>
      </c>
      <c r="G4965" s="1" t="s">
        <v>1356</v>
      </c>
      <c r="H4965" s="5">
        <v>1562708.69</v>
      </c>
      <c r="I4965" s="1" t="s">
        <v>16479</v>
      </c>
      <c r="J4965" s="1" t="s">
        <v>1357</v>
      </c>
      <c r="K4965" s="1" t="s">
        <v>16480</v>
      </c>
      <c r="L4965" s="1">
        <v>2</v>
      </c>
      <c r="M4965" s="1" t="s">
        <v>16481</v>
      </c>
      <c r="N4965" s="1" t="s">
        <v>16482</v>
      </c>
      <c r="O4965" s="1">
        <v>1</v>
      </c>
      <c r="P4965" s="1" t="s">
        <v>1897</v>
      </c>
      <c r="Q4965" s="1">
        <v>1562708.69</v>
      </c>
      <c r="R4965" s="1" t="str">
        <f>IFERROR(VLOOKUP(K4965,Proveedores!$A$2:$B$500,2,0),"Agregar")</f>
        <v>INFRAESTRUCTURA BÁSICA APLICADA SA</v>
      </c>
      <c r="S4965" s="5">
        <f t="shared" si="77"/>
        <v>1562708.69</v>
      </c>
    </row>
    <row r="4966" spans="1:19" x14ac:dyDescent="0.2">
      <c r="A4966" s="7">
        <v>44343</v>
      </c>
      <c r="B4966" s="1" t="s">
        <v>16483</v>
      </c>
      <c r="C4966" s="1" t="s">
        <v>16484</v>
      </c>
      <c r="D4966" s="1" t="s">
        <v>1621</v>
      </c>
      <c r="E4966" s="1">
        <v>7309</v>
      </c>
      <c r="F4966" s="7">
        <v>44320</v>
      </c>
      <c r="G4966" s="1" t="s">
        <v>552</v>
      </c>
      <c r="H4966" s="5">
        <v>990176</v>
      </c>
      <c r="I4966" s="1">
        <v>712</v>
      </c>
      <c r="J4966" s="1" t="s">
        <v>16485</v>
      </c>
      <c r="K4966" s="1" t="s">
        <v>6907</v>
      </c>
      <c r="L4966" s="1">
        <v>1</v>
      </c>
      <c r="M4966" s="1" t="s">
        <v>2521</v>
      </c>
      <c r="N4966" s="1" t="s">
        <v>4511</v>
      </c>
      <c r="O4966" s="1">
        <v>1060</v>
      </c>
      <c r="P4966" s="1" t="s">
        <v>2391</v>
      </c>
      <c r="Q4966" s="1">
        <v>853.6</v>
      </c>
      <c r="R4966" s="1" t="str">
        <f>IFERROR(VLOOKUP(K4966,Proveedores!$A$2:$B$500,2,0),"Agregar")</f>
        <v>KOPELCO S.A.</v>
      </c>
      <c r="S4966" s="5">
        <f t="shared" si="77"/>
        <v>904816</v>
      </c>
    </row>
    <row r="4967" spans="1:19" x14ac:dyDescent="0.2">
      <c r="A4967" s="7">
        <v>44343</v>
      </c>
      <c r="B4967" s="1" t="s">
        <v>16486</v>
      </c>
      <c r="C4967" s="1" t="s">
        <v>16487</v>
      </c>
      <c r="D4967" s="1" t="s">
        <v>1621</v>
      </c>
      <c r="E4967" s="1" t="s">
        <v>16488</v>
      </c>
      <c r="F4967" s="7">
        <v>44335</v>
      </c>
      <c r="G4967" s="1" t="s">
        <v>1497</v>
      </c>
      <c r="H4967" s="5">
        <v>3109549.3</v>
      </c>
      <c r="I4967" s="1">
        <v>762</v>
      </c>
      <c r="J4967" s="1" t="s">
        <v>1504</v>
      </c>
      <c r="K4967" s="1" t="s">
        <v>6287</v>
      </c>
      <c r="L4967" s="1">
        <v>16</v>
      </c>
      <c r="M4967" s="1" t="s">
        <v>6159</v>
      </c>
      <c r="N4967" s="1" t="s">
        <v>16096</v>
      </c>
      <c r="O4967" s="1">
        <v>55627</v>
      </c>
      <c r="P4967" s="1" t="s">
        <v>1892</v>
      </c>
      <c r="Q4967" s="1">
        <v>55.9</v>
      </c>
      <c r="R4967" s="1" t="str">
        <f>IFERROR(VLOOKUP(K4967,Proveedores!$A$2:$B$500,2,0),"Agregar")</f>
        <v>LAB.ESPECIALIDADES MEDICINALES SOC.DEL ESTADO</v>
      </c>
      <c r="S4967" s="5">
        <f t="shared" si="77"/>
        <v>3109549.3</v>
      </c>
    </row>
    <row r="4968" spans="1:19" x14ac:dyDescent="0.2">
      <c r="A4968" s="7">
        <v>44343</v>
      </c>
      <c r="B4968" s="1" t="s">
        <v>16489</v>
      </c>
      <c r="C4968" s="1" t="s">
        <v>16490</v>
      </c>
      <c r="D4968" s="1" t="s">
        <v>1713</v>
      </c>
      <c r="E4968" s="1" t="s">
        <v>16491</v>
      </c>
      <c r="F4968" s="7">
        <v>44335</v>
      </c>
      <c r="G4968" s="1" t="s">
        <v>1445</v>
      </c>
      <c r="H4968" s="5">
        <v>4.2699999999999996</v>
      </c>
      <c r="I4968" s="1">
        <v>654</v>
      </c>
      <c r="J4968" s="1" t="s">
        <v>1449</v>
      </c>
      <c r="K4968" s="1" t="s">
        <v>177</v>
      </c>
      <c r="L4968" s="1">
        <v>3</v>
      </c>
      <c r="M4968" s="1" t="s">
        <v>10074</v>
      </c>
      <c r="N4968" s="1" t="s">
        <v>16492</v>
      </c>
      <c r="O4968" s="1">
        <v>209160</v>
      </c>
      <c r="P4968" s="1" t="s">
        <v>3482</v>
      </c>
      <c r="Q4968" s="1">
        <v>77.819999999999993</v>
      </c>
      <c r="R4968" s="1" t="str">
        <f>IFERROR(VLOOKUP(K4968,Proveedores!$A$2:$B$500,2,0),"Agregar")</f>
        <v>NOVARTIS ARGENTINA SA</v>
      </c>
      <c r="S4968" s="5">
        <f t="shared" si="77"/>
        <v>16276831.199999999</v>
      </c>
    </row>
    <row r="4969" spans="1:19" x14ac:dyDescent="0.2">
      <c r="A4969" s="7">
        <v>44343</v>
      </c>
      <c r="B4969" s="1" t="s">
        <v>16493</v>
      </c>
      <c r="C4969" s="1" t="s">
        <v>16494</v>
      </c>
      <c r="D4969" s="1" t="s">
        <v>3031</v>
      </c>
      <c r="E4969" s="1" t="s">
        <v>16495</v>
      </c>
      <c r="F4969" s="7">
        <v>44343</v>
      </c>
      <c r="G4969" s="1" t="s">
        <v>1445</v>
      </c>
      <c r="H4969" s="5">
        <v>0.68</v>
      </c>
      <c r="I4969" s="1">
        <v>654</v>
      </c>
      <c r="J4969" s="1" t="s">
        <v>1449</v>
      </c>
      <c r="K4969" s="1" t="s">
        <v>177</v>
      </c>
      <c r="L4969" s="1">
        <v>4</v>
      </c>
      <c r="M4969" s="1" t="s">
        <v>10079</v>
      </c>
      <c r="N4969" s="1" t="s">
        <v>10080</v>
      </c>
      <c r="O4969" s="1">
        <v>1990320</v>
      </c>
      <c r="P4969" s="1" t="s">
        <v>2149</v>
      </c>
      <c r="Q4969" s="1">
        <v>155.63</v>
      </c>
      <c r="R4969" s="1" t="str">
        <f>IFERROR(VLOOKUP(K4969,Proveedores!$A$2:$B$500,2,0),"Agregar")</f>
        <v>NOVARTIS ARGENTINA SA</v>
      </c>
      <c r="S4969" s="5">
        <f t="shared" si="77"/>
        <v>309753501.59999996</v>
      </c>
    </row>
    <row r="4970" spans="1:19" x14ac:dyDescent="0.2">
      <c r="A4970" s="7">
        <v>44343</v>
      </c>
      <c r="B4970" s="1" t="s">
        <v>16496</v>
      </c>
      <c r="C4970" s="1" t="s">
        <v>16497</v>
      </c>
      <c r="D4970" s="1" t="s">
        <v>3031</v>
      </c>
      <c r="E4970" s="1" t="s">
        <v>16498</v>
      </c>
      <c r="F4970" s="7">
        <v>44335</v>
      </c>
      <c r="G4970" s="1" t="s">
        <v>1445</v>
      </c>
      <c r="H4970" s="5">
        <v>0.45</v>
      </c>
      <c r="I4970" s="1">
        <v>654</v>
      </c>
      <c r="J4970" s="1" t="s">
        <v>1449</v>
      </c>
      <c r="K4970" s="1" t="s">
        <v>4414</v>
      </c>
      <c r="L4970" s="1">
        <v>4</v>
      </c>
      <c r="M4970" s="1" t="s">
        <v>10079</v>
      </c>
      <c r="N4970" s="1" t="s">
        <v>10080</v>
      </c>
      <c r="O4970" s="1">
        <v>1990320</v>
      </c>
      <c r="P4970" s="1" t="s">
        <v>2149</v>
      </c>
      <c r="Q4970" s="1">
        <v>155.63</v>
      </c>
      <c r="R4970" s="1" t="str">
        <f>IFERROR(VLOOKUP(K4970,Proveedores!$A$2:$B$500,2,0),"Agregar")</f>
        <v>NOVARTIS ARGENTINA SA</v>
      </c>
      <c r="S4970" s="5">
        <f t="shared" si="77"/>
        <v>309753501.59999996</v>
      </c>
    </row>
    <row r="4971" spans="1:19" x14ac:dyDescent="0.2">
      <c r="A4971" s="7">
        <v>44343</v>
      </c>
      <c r="B4971" s="1" t="s">
        <v>16499</v>
      </c>
      <c r="C4971" s="1" t="s">
        <v>16500</v>
      </c>
      <c r="D4971" s="1" t="s">
        <v>3031</v>
      </c>
      <c r="E4971" s="1" t="s">
        <v>16501</v>
      </c>
      <c r="F4971" s="7">
        <v>44335</v>
      </c>
      <c r="G4971" s="1" t="s">
        <v>1445</v>
      </c>
      <c r="H4971" s="5">
        <v>0.38</v>
      </c>
      <c r="I4971" s="1">
        <v>654</v>
      </c>
      <c r="J4971" s="1" t="s">
        <v>1449</v>
      </c>
      <c r="K4971" s="1" t="s">
        <v>4414</v>
      </c>
      <c r="L4971" s="1">
        <v>4</v>
      </c>
      <c r="M4971" s="1" t="s">
        <v>10079</v>
      </c>
      <c r="N4971" s="1" t="s">
        <v>10080</v>
      </c>
      <c r="O4971" s="1">
        <v>1990320</v>
      </c>
      <c r="P4971" s="1" t="s">
        <v>2149</v>
      </c>
      <c r="Q4971" s="1">
        <v>155.63</v>
      </c>
      <c r="R4971" s="1" t="str">
        <f>IFERROR(VLOOKUP(K4971,Proveedores!$A$2:$B$500,2,0),"Agregar")</f>
        <v>NOVARTIS ARGENTINA SA</v>
      </c>
      <c r="S4971" s="5">
        <f t="shared" si="77"/>
        <v>309753501.59999996</v>
      </c>
    </row>
    <row r="4972" spans="1:19" x14ac:dyDescent="0.2">
      <c r="A4972" s="7">
        <v>44343</v>
      </c>
      <c r="B4972" s="1" t="s">
        <v>16502</v>
      </c>
      <c r="C4972" s="1" t="s">
        <v>16503</v>
      </c>
      <c r="D4972" s="1" t="s">
        <v>1713</v>
      </c>
      <c r="E4972" s="1" t="s">
        <v>16504</v>
      </c>
      <c r="F4972" s="7">
        <v>44335</v>
      </c>
      <c r="G4972" s="1" t="s">
        <v>1445</v>
      </c>
      <c r="H4972" s="5">
        <v>2.0099999999999998</v>
      </c>
      <c r="I4972" s="1">
        <v>589</v>
      </c>
      <c r="J4972" s="1" t="s">
        <v>1449</v>
      </c>
      <c r="K4972" s="1" t="s">
        <v>177</v>
      </c>
      <c r="L4972" s="1">
        <v>14</v>
      </c>
      <c r="M4972" s="1" t="s">
        <v>10039</v>
      </c>
      <c r="N4972" s="1" t="s">
        <v>16505</v>
      </c>
      <c r="O4972" s="1">
        <v>52380</v>
      </c>
      <c r="P4972" s="1" t="s">
        <v>3482</v>
      </c>
      <c r="Q4972" s="1">
        <v>180.88</v>
      </c>
      <c r="R4972" s="1" t="str">
        <f>IFERROR(VLOOKUP(K4972,Proveedores!$A$2:$B$500,2,0),"Agregar")</f>
        <v>NOVARTIS ARGENTINA SA</v>
      </c>
      <c r="S4972" s="5">
        <f t="shared" si="77"/>
        <v>9474494.4000000004</v>
      </c>
    </row>
    <row r="4973" spans="1:19" x14ac:dyDescent="0.2">
      <c r="A4973" s="7">
        <v>44343</v>
      </c>
      <c r="B4973" s="1" t="s">
        <v>16506</v>
      </c>
      <c r="C4973" s="1" t="s">
        <v>16507</v>
      </c>
      <c r="D4973" s="1" t="s">
        <v>3031</v>
      </c>
      <c r="E4973" s="1" t="s">
        <v>16508</v>
      </c>
      <c r="F4973" s="7">
        <v>44335</v>
      </c>
      <c r="G4973" s="1" t="s">
        <v>1445</v>
      </c>
      <c r="H4973" s="5">
        <v>0.17</v>
      </c>
      <c r="I4973" s="1">
        <v>654</v>
      </c>
      <c r="J4973" s="1" t="s">
        <v>1449</v>
      </c>
      <c r="K4973" s="1" t="s">
        <v>4414</v>
      </c>
      <c r="L4973" s="1">
        <v>18</v>
      </c>
      <c r="M4973" s="1" t="s">
        <v>10047</v>
      </c>
      <c r="N4973" s="1" t="s">
        <v>10048</v>
      </c>
      <c r="O4973" s="1">
        <v>86050</v>
      </c>
      <c r="P4973" s="1" t="s">
        <v>4989</v>
      </c>
      <c r="Q4973" s="1">
        <v>59.88</v>
      </c>
      <c r="R4973" s="1" t="str">
        <f>IFERROR(VLOOKUP(K4973,Proveedores!$A$2:$B$500,2,0),"Agregar")</f>
        <v>NOVARTIS ARGENTINA SA</v>
      </c>
      <c r="S4973" s="5">
        <f t="shared" si="77"/>
        <v>5152674</v>
      </c>
    </row>
    <row r="4974" spans="1:19" x14ac:dyDescent="0.2">
      <c r="A4974" s="7">
        <v>44343</v>
      </c>
      <c r="B4974" s="1" t="s">
        <v>16509</v>
      </c>
      <c r="C4974" s="1" t="s">
        <v>16510</v>
      </c>
      <c r="D4974" s="1" t="s">
        <v>3031</v>
      </c>
      <c r="E4974" s="1" t="s">
        <v>16511</v>
      </c>
      <c r="F4974" s="7">
        <v>44335</v>
      </c>
      <c r="G4974" s="1" t="s">
        <v>1445</v>
      </c>
      <c r="H4974" s="5">
        <v>3.73</v>
      </c>
      <c r="I4974" s="1">
        <v>654</v>
      </c>
      <c r="J4974" s="1" t="s">
        <v>1449</v>
      </c>
      <c r="K4974" s="1" t="s">
        <v>4414</v>
      </c>
      <c r="L4974" s="1">
        <v>17</v>
      </c>
      <c r="M4974" s="1" t="s">
        <v>10329</v>
      </c>
      <c r="N4974" s="1" t="s">
        <v>10330</v>
      </c>
      <c r="O4974" s="1">
        <v>104100</v>
      </c>
      <c r="P4974" s="1" t="s">
        <v>4989</v>
      </c>
      <c r="Q4974" s="1">
        <v>26.2</v>
      </c>
      <c r="R4974" s="1" t="str">
        <f>IFERROR(VLOOKUP(K4974,Proveedores!$A$2:$B$500,2,0),"Agregar")</f>
        <v>NOVARTIS ARGENTINA SA</v>
      </c>
      <c r="S4974" s="5">
        <f t="shared" si="77"/>
        <v>2727420</v>
      </c>
    </row>
    <row r="4975" spans="1:19" x14ac:dyDescent="0.2">
      <c r="A4975" s="7">
        <v>44343</v>
      </c>
      <c r="B4975" s="1" t="s">
        <v>16512</v>
      </c>
      <c r="C4975" s="1" t="s">
        <v>16513</v>
      </c>
      <c r="D4975" s="1" t="s">
        <v>1713</v>
      </c>
      <c r="E4975" s="1" t="s">
        <v>16514</v>
      </c>
      <c r="F4975" s="7">
        <v>44335</v>
      </c>
      <c r="G4975" s="1" t="s">
        <v>1445</v>
      </c>
      <c r="H4975" s="5">
        <v>4.07</v>
      </c>
      <c r="I4975" s="1">
        <v>589</v>
      </c>
      <c r="J4975" s="1" t="s">
        <v>1449</v>
      </c>
      <c r="K4975" s="1" t="s">
        <v>4414</v>
      </c>
      <c r="L4975" s="1">
        <v>15</v>
      </c>
      <c r="M4975" s="1" t="s">
        <v>10090</v>
      </c>
      <c r="N4975" s="1" t="s">
        <v>10091</v>
      </c>
      <c r="O4975" s="1">
        <v>116340</v>
      </c>
      <c r="P4975" s="1" t="s">
        <v>3482</v>
      </c>
      <c r="Q4975" s="1">
        <v>361.75</v>
      </c>
      <c r="R4975" s="1" t="str">
        <f>IFERROR(VLOOKUP(K4975,Proveedores!$A$2:$B$500,2,0),"Agregar")</f>
        <v>NOVARTIS ARGENTINA SA</v>
      </c>
      <c r="S4975" s="5">
        <f t="shared" si="77"/>
        <v>42085995</v>
      </c>
    </row>
    <row r="4976" spans="1:19" x14ac:dyDescent="0.2">
      <c r="A4976" s="7">
        <v>44343</v>
      </c>
      <c r="B4976" s="1" t="s">
        <v>16515</v>
      </c>
      <c r="C4976" s="1" t="s">
        <v>16516</v>
      </c>
      <c r="D4976" s="1" t="s">
        <v>1713</v>
      </c>
      <c r="E4976" s="1" t="s">
        <v>16517</v>
      </c>
      <c r="F4976" s="7">
        <v>44335</v>
      </c>
      <c r="G4976" s="1" t="s">
        <v>1445</v>
      </c>
      <c r="H4976" s="5">
        <v>4.3099999999999996</v>
      </c>
      <c r="I4976" s="1">
        <v>654</v>
      </c>
      <c r="J4976" s="1" t="s">
        <v>1449</v>
      </c>
      <c r="K4976" s="1" t="s">
        <v>4414</v>
      </c>
      <c r="L4976" s="1">
        <v>19</v>
      </c>
      <c r="M4976" s="1" t="s">
        <v>3540</v>
      </c>
      <c r="N4976" s="1" t="s">
        <v>10345</v>
      </c>
      <c r="O4976" s="1">
        <v>119600</v>
      </c>
      <c r="P4976" s="1" t="s">
        <v>4989</v>
      </c>
      <c r="Q4976" s="1">
        <v>101.91</v>
      </c>
      <c r="R4976" s="1" t="str">
        <f>IFERROR(VLOOKUP(K4976,Proveedores!$A$2:$B$500,2,0),"Agregar")</f>
        <v>NOVARTIS ARGENTINA SA</v>
      </c>
      <c r="S4976" s="5">
        <f t="shared" si="77"/>
        <v>12188436</v>
      </c>
    </row>
    <row r="4977" spans="1:19" x14ac:dyDescent="0.2">
      <c r="A4977" s="34">
        <v>44344</v>
      </c>
      <c r="B4977" s="14" t="s">
        <v>19848</v>
      </c>
      <c r="C4977" s="14" t="s">
        <v>20064</v>
      </c>
      <c r="D4977" s="14" t="s">
        <v>1621</v>
      </c>
      <c r="E4977" s="14">
        <v>30500002636</v>
      </c>
      <c r="F4977" s="34">
        <v>44327</v>
      </c>
      <c r="G4977" s="14" t="s">
        <v>1493</v>
      </c>
      <c r="H4977" s="35">
        <v>5392548</v>
      </c>
      <c r="I4977" s="14">
        <v>771</v>
      </c>
      <c r="J4977" s="14" t="s">
        <v>1494</v>
      </c>
      <c r="K4977" s="14" t="s">
        <v>4348</v>
      </c>
      <c r="L4977" s="14">
        <v>2</v>
      </c>
      <c r="M4977" s="14" t="s">
        <v>15435</v>
      </c>
      <c r="N4977" s="14" t="s">
        <v>15436</v>
      </c>
      <c r="O4977" s="14">
        <v>90930</v>
      </c>
      <c r="P4977" s="14" t="s">
        <v>1917</v>
      </c>
      <c r="Q4977" s="14">
        <v>29.4</v>
      </c>
      <c r="R4977" s="1" t="str">
        <f>IFERROR(VLOOKUP(K4977,Proveedores!$A$2:$B$500,2,0),"Agregar")</f>
        <v>MICROSULES ARGENTINA SA de SCIIA</v>
      </c>
      <c r="S4977" s="5">
        <f t="shared" si="77"/>
        <v>2673342</v>
      </c>
    </row>
    <row r="4978" spans="1:19" x14ac:dyDescent="0.2">
      <c r="A4978" s="34">
        <v>44344</v>
      </c>
      <c r="B4978" s="14" t="s">
        <v>19849</v>
      </c>
      <c r="C4978" s="14" t="s">
        <v>20065</v>
      </c>
      <c r="D4978" s="14" t="s">
        <v>3031</v>
      </c>
      <c r="E4978" s="14" t="s">
        <v>20066</v>
      </c>
      <c r="F4978" s="34">
        <v>44335</v>
      </c>
      <c r="G4978" s="14" t="s">
        <v>1445</v>
      </c>
      <c r="H4978" s="35">
        <v>0.74</v>
      </c>
      <c r="I4978" s="14">
        <v>654</v>
      </c>
      <c r="J4978" s="14" t="s">
        <v>1449</v>
      </c>
      <c r="K4978" s="14" t="s">
        <v>177</v>
      </c>
      <c r="L4978" s="14">
        <v>21</v>
      </c>
      <c r="M4978" s="14" t="s">
        <v>10065</v>
      </c>
      <c r="N4978" s="14" t="s">
        <v>20067</v>
      </c>
      <c r="O4978" s="14">
        <v>780</v>
      </c>
      <c r="P4978" s="14" t="s">
        <v>3809</v>
      </c>
      <c r="Q4978" s="14">
        <v>10172</v>
      </c>
      <c r="R4978" s="1" t="str">
        <f>IFERROR(VLOOKUP(K4978,Proveedores!$A$2:$B$500,2,0),"Agregar")</f>
        <v>NOVARTIS ARGENTINA SA</v>
      </c>
      <c r="S4978" s="5">
        <f t="shared" si="77"/>
        <v>7934160</v>
      </c>
    </row>
    <row r="4979" spans="1:19" x14ac:dyDescent="0.2">
      <c r="A4979" s="34">
        <v>44344</v>
      </c>
      <c r="B4979" s="14" t="s">
        <v>19850</v>
      </c>
      <c r="C4979" s="14" t="s">
        <v>20068</v>
      </c>
      <c r="D4979" s="14" t="s">
        <v>1713</v>
      </c>
      <c r="E4979" s="14" t="s">
        <v>20069</v>
      </c>
      <c r="F4979" s="34">
        <v>44343</v>
      </c>
      <c r="G4979" s="14" t="s">
        <v>1445</v>
      </c>
      <c r="H4979" s="35">
        <v>0.43</v>
      </c>
      <c r="I4979" s="14">
        <v>654</v>
      </c>
      <c r="J4979" s="14" t="s">
        <v>1449</v>
      </c>
      <c r="K4979" s="14" t="s">
        <v>177</v>
      </c>
      <c r="L4979" s="14">
        <v>20</v>
      </c>
      <c r="M4979" s="14" t="s">
        <v>3543</v>
      </c>
      <c r="N4979" s="14" t="s">
        <v>10061</v>
      </c>
      <c r="O4979" s="14">
        <v>19650</v>
      </c>
      <c r="P4979" s="14" t="s">
        <v>4989</v>
      </c>
      <c r="Q4979" s="14">
        <v>184.69</v>
      </c>
      <c r="R4979" s="1" t="str">
        <f>IFERROR(VLOOKUP(K4979,Proveedores!$A$2:$B$500,2,0),"Agregar")</f>
        <v>NOVARTIS ARGENTINA SA</v>
      </c>
      <c r="S4979" s="5">
        <f t="shared" si="77"/>
        <v>3629158.5</v>
      </c>
    </row>
    <row r="4980" spans="1:19" x14ac:dyDescent="0.2">
      <c r="A4980" s="34">
        <v>44344</v>
      </c>
      <c r="B4980" s="14" t="s">
        <v>19851</v>
      </c>
      <c r="C4980" s="14" t="s">
        <v>20070</v>
      </c>
      <c r="D4980" s="14" t="s">
        <v>3031</v>
      </c>
      <c r="E4980" s="14" t="s">
        <v>20071</v>
      </c>
      <c r="F4980" s="34">
        <v>44343</v>
      </c>
      <c r="G4980" s="14" t="s">
        <v>1445</v>
      </c>
      <c r="H4980" s="35">
        <v>7.98</v>
      </c>
      <c r="I4980" s="14">
        <v>589</v>
      </c>
      <c r="J4980" s="14" t="s">
        <v>1449</v>
      </c>
      <c r="K4980" s="14" t="s">
        <v>177</v>
      </c>
      <c r="L4980" s="14">
        <v>16</v>
      </c>
      <c r="M4980" s="14" t="s">
        <v>4627</v>
      </c>
      <c r="N4980" s="14" t="s">
        <v>4628</v>
      </c>
      <c r="O4980" s="14">
        <v>177360</v>
      </c>
      <c r="P4980" s="14" t="s">
        <v>3482</v>
      </c>
      <c r="Q4980" s="14">
        <v>542.65</v>
      </c>
      <c r="R4980" s="1" t="str">
        <f>IFERROR(VLOOKUP(K4980,Proveedores!$A$2:$B$500,2,0),"Agregar")</f>
        <v>NOVARTIS ARGENTINA SA</v>
      </c>
      <c r="S4980" s="5">
        <f t="shared" si="77"/>
        <v>96244404</v>
      </c>
    </row>
    <row r="4981" spans="1:19" x14ac:dyDescent="0.2">
      <c r="A4981" s="34">
        <v>44344</v>
      </c>
      <c r="B4981" s="14" t="s">
        <v>19852</v>
      </c>
      <c r="C4981" s="14" t="s">
        <v>20072</v>
      </c>
      <c r="D4981" s="14" t="s">
        <v>1621</v>
      </c>
      <c r="E4981" s="14">
        <v>13930</v>
      </c>
      <c r="F4981" s="34">
        <v>44344</v>
      </c>
      <c r="G4981" s="14" t="s">
        <v>204</v>
      </c>
      <c r="H4981" s="35">
        <v>74980</v>
      </c>
      <c r="I4981" s="14">
        <v>764</v>
      </c>
      <c r="J4981" s="14" t="s">
        <v>205</v>
      </c>
      <c r="K4981" s="14" t="s">
        <v>9688</v>
      </c>
      <c r="L4981" s="14">
        <v>1</v>
      </c>
      <c r="M4981" s="14" t="s">
        <v>9689</v>
      </c>
      <c r="N4981" s="14" t="s">
        <v>8183</v>
      </c>
      <c r="O4981" s="14">
        <v>1000</v>
      </c>
      <c r="P4981" s="14" t="s">
        <v>1665</v>
      </c>
      <c r="Q4981" s="14">
        <v>3260</v>
      </c>
      <c r="R4981" s="1" t="str">
        <f>IFERROR(VLOOKUP(K4981,Proveedores!$A$2:$B$500,2,0),"Agregar")</f>
        <v>VSA ALTA COMPLEJIDAD S.A.</v>
      </c>
      <c r="S4981" s="5">
        <f t="shared" si="77"/>
        <v>3260000</v>
      </c>
    </row>
    <row r="4982" spans="1:19" x14ac:dyDescent="0.2">
      <c r="A4982" s="34">
        <v>44344</v>
      </c>
      <c r="B4982" s="14" t="s">
        <v>19853</v>
      </c>
      <c r="C4982" s="14" t="s">
        <v>20073</v>
      </c>
      <c r="D4982" s="14" t="s">
        <v>1713</v>
      </c>
      <c r="E4982" s="14" t="s">
        <v>20074</v>
      </c>
      <c r="F4982" s="34">
        <v>44343</v>
      </c>
      <c r="G4982" s="14" t="s">
        <v>1445</v>
      </c>
      <c r="H4982" s="35">
        <v>0.43</v>
      </c>
      <c r="I4982" s="14">
        <v>723</v>
      </c>
      <c r="J4982" s="14" t="s">
        <v>1449</v>
      </c>
      <c r="K4982" s="14" t="s">
        <v>177</v>
      </c>
      <c r="L4982" s="14">
        <v>20</v>
      </c>
      <c r="M4982" s="14" t="s">
        <v>3543</v>
      </c>
      <c r="N4982" s="14" t="s">
        <v>10061</v>
      </c>
      <c r="O4982" s="14">
        <v>19650</v>
      </c>
      <c r="P4982" s="14" t="s">
        <v>4989</v>
      </c>
      <c r="Q4982" s="14">
        <v>184.69</v>
      </c>
      <c r="R4982" s="1" t="str">
        <f>IFERROR(VLOOKUP(K4982,Proveedores!$A$2:$B$500,2,0),"Agregar")</f>
        <v>NOVARTIS ARGENTINA SA</v>
      </c>
      <c r="S4982" s="5">
        <f t="shared" si="77"/>
        <v>3629158.5</v>
      </c>
    </row>
    <row r="4983" spans="1:19" x14ac:dyDescent="0.2">
      <c r="A4983" s="34">
        <v>44344</v>
      </c>
      <c r="B4983" s="14" t="s">
        <v>19854</v>
      </c>
      <c r="C4983" s="14" t="s">
        <v>20075</v>
      </c>
      <c r="D4983" s="14" t="s">
        <v>1713</v>
      </c>
      <c r="E4983" s="14" t="s">
        <v>20076</v>
      </c>
      <c r="F4983" s="34">
        <v>44335</v>
      </c>
      <c r="G4983" s="14" t="s">
        <v>1445</v>
      </c>
      <c r="H4983" s="35">
        <v>4.2699999999999996</v>
      </c>
      <c r="I4983" s="14">
        <v>723</v>
      </c>
      <c r="J4983" s="14" t="s">
        <v>1449</v>
      </c>
      <c r="K4983" s="14" t="s">
        <v>177</v>
      </c>
      <c r="L4983" s="14">
        <v>3</v>
      </c>
      <c r="M4983" s="14" t="s">
        <v>10074</v>
      </c>
      <c r="N4983" s="14" t="s">
        <v>16492</v>
      </c>
      <c r="O4983" s="14">
        <v>209160</v>
      </c>
      <c r="P4983" s="14" t="s">
        <v>3482</v>
      </c>
      <c r="Q4983" s="14">
        <v>77.819999999999993</v>
      </c>
      <c r="R4983" s="1" t="str">
        <f>IFERROR(VLOOKUP(K4983,Proveedores!$A$2:$B$500,2,0),"Agregar")</f>
        <v>NOVARTIS ARGENTINA SA</v>
      </c>
      <c r="S4983" s="5">
        <f t="shared" si="77"/>
        <v>16276831.199999999</v>
      </c>
    </row>
    <row r="4984" spans="1:19" x14ac:dyDescent="0.2">
      <c r="A4984" s="34">
        <v>44344</v>
      </c>
      <c r="B4984" s="14" t="s">
        <v>19855</v>
      </c>
      <c r="C4984" s="14" t="s">
        <v>20077</v>
      </c>
      <c r="D4984" s="14" t="s">
        <v>1713</v>
      </c>
      <c r="E4984" s="14" t="s">
        <v>20078</v>
      </c>
      <c r="F4984" s="34">
        <v>44335</v>
      </c>
      <c r="G4984" s="14" t="s">
        <v>1445</v>
      </c>
      <c r="H4984" s="35">
        <v>2.0099999999999998</v>
      </c>
      <c r="I4984" s="14">
        <v>723</v>
      </c>
      <c r="J4984" s="14" t="s">
        <v>1449</v>
      </c>
      <c r="K4984" s="14" t="s">
        <v>177</v>
      </c>
      <c r="L4984" s="14">
        <v>14</v>
      </c>
      <c r="M4984" s="14" t="s">
        <v>10039</v>
      </c>
      <c r="N4984" s="14" t="s">
        <v>16505</v>
      </c>
      <c r="O4984" s="14">
        <v>52380</v>
      </c>
      <c r="P4984" s="14" t="s">
        <v>3482</v>
      </c>
      <c r="Q4984" s="14">
        <v>180.88</v>
      </c>
      <c r="R4984" s="1" t="str">
        <f>IFERROR(VLOOKUP(K4984,Proveedores!$A$2:$B$500,2,0),"Agregar")</f>
        <v>NOVARTIS ARGENTINA SA</v>
      </c>
      <c r="S4984" s="5">
        <f t="shared" si="77"/>
        <v>9474494.4000000004</v>
      </c>
    </row>
    <row r="4985" spans="1:19" x14ac:dyDescent="0.2">
      <c r="A4985" s="34">
        <v>44344</v>
      </c>
      <c r="B4985" s="14" t="s">
        <v>19856</v>
      </c>
      <c r="C4985" s="14" t="s">
        <v>20079</v>
      </c>
      <c r="D4985" s="14" t="s">
        <v>1621</v>
      </c>
      <c r="E4985" s="14" t="s">
        <v>20080</v>
      </c>
      <c r="F4985" s="34">
        <v>44343</v>
      </c>
      <c r="G4985" s="14" t="s">
        <v>1497</v>
      </c>
      <c r="H4985" s="35">
        <v>2036690.2</v>
      </c>
      <c r="I4985" s="14">
        <v>221400</v>
      </c>
      <c r="J4985" s="14" t="s">
        <v>1501</v>
      </c>
      <c r="K4985" s="14" t="s">
        <v>737</v>
      </c>
      <c r="L4985" s="14">
        <v>24</v>
      </c>
      <c r="M4985" s="14">
        <v>502070</v>
      </c>
      <c r="N4985" s="14" t="s">
        <v>14249</v>
      </c>
      <c r="O4985" s="14">
        <v>18566</v>
      </c>
      <c r="P4985" s="14">
        <v>1</v>
      </c>
      <c r="Q4985" s="14">
        <v>109.7</v>
      </c>
      <c r="R4985" s="1" t="str">
        <f>IFERROR(VLOOKUP(K4985,Proveedores!$A$2:$B$500,2,0),"Agregar")</f>
        <v xml:space="preserve">KLONAL SRL </v>
      </c>
      <c r="S4985" s="5">
        <f t="shared" si="77"/>
        <v>2036690.2</v>
      </c>
    </row>
    <row r="4986" spans="1:19" x14ac:dyDescent="0.2">
      <c r="A4986" s="34">
        <v>44344</v>
      </c>
      <c r="B4986" s="14" t="s">
        <v>19857</v>
      </c>
      <c r="C4986" s="14" t="s">
        <v>20081</v>
      </c>
      <c r="D4986" s="14" t="s">
        <v>1621</v>
      </c>
      <c r="E4986" s="14" t="s">
        <v>20082</v>
      </c>
      <c r="F4986" s="34">
        <v>44343</v>
      </c>
      <c r="G4986" s="14" t="s">
        <v>1497</v>
      </c>
      <c r="H4986" s="35">
        <v>2739647.8</v>
      </c>
      <c r="I4986" s="14">
        <v>221404</v>
      </c>
      <c r="J4986" s="14" t="s">
        <v>1501</v>
      </c>
      <c r="K4986" s="14" t="s">
        <v>737</v>
      </c>
      <c r="L4986" s="14">
        <v>24</v>
      </c>
      <c r="M4986" s="14">
        <v>502070</v>
      </c>
      <c r="N4986" s="14" t="s">
        <v>14249</v>
      </c>
      <c r="O4986" s="14">
        <v>24974</v>
      </c>
      <c r="P4986" s="14">
        <v>1</v>
      </c>
      <c r="Q4986" s="14">
        <v>109.7</v>
      </c>
      <c r="R4986" s="1" t="str">
        <f>IFERROR(VLOOKUP(K4986,Proveedores!$A$2:$B$500,2,0),"Agregar")</f>
        <v xml:space="preserve">KLONAL SRL </v>
      </c>
      <c r="S4986" s="5">
        <f t="shared" si="77"/>
        <v>2739647.8000000003</v>
      </c>
    </row>
    <row r="4987" spans="1:19" x14ac:dyDescent="0.2">
      <c r="A4987" s="34">
        <v>44344</v>
      </c>
      <c r="B4987" s="14" t="s">
        <v>19863</v>
      </c>
      <c r="C4987" s="14" t="s">
        <v>20083</v>
      </c>
      <c r="D4987" s="14" t="s">
        <v>1621</v>
      </c>
      <c r="E4987" s="14" t="s">
        <v>20084</v>
      </c>
      <c r="F4987" s="34">
        <v>44344</v>
      </c>
      <c r="G4987" s="14" t="s">
        <v>1497</v>
      </c>
      <c r="H4987" s="35">
        <v>3985401</v>
      </c>
      <c r="I4987" s="14">
        <v>221410</v>
      </c>
      <c r="J4987" s="14" t="s">
        <v>1501</v>
      </c>
      <c r="K4987" s="14" t="s">
        <v>737</v>
      </c>
      <c r="L4987" s="14">
        <v>24</v>
      </c>
      <c r="M4987" s="14">
        <v>502070</v>
      </c>
      <c r="N4987" s="14" t="s">
        <v>14249</v>
      </c>
      <c r="O4987" s="14">
        <v>36330</v>
      </c>
      <c r="P4987" s="14">
        <v>1</v>
      </c>
      <c r="Q4987" s="14">
        <v>109.7</v>
      </c>
      <c r="R4987" s="1" t="str">
        <f>IFERROR(VLOOKUP(K4987,Proveedores!$A$2:$B$500,2,0),"Agregar")</f>
        <v xml:space="preserve">KLONAL SRL </v>
      </c>
      <c r="S4987" s="5">
        <f t="shared" si="77"/>
        <v>3985401</v>
      </c>
    </row>
    <row r="4988" spans="1:19" x14ac:dyDescent="0.2">
      <c r="A4988" s="34">
        <v>44344</v>
      </c>
      <c r="B4988" s="14" t="s">
        <v>19864</v>
      </c>
      <c r="C4988" s="14" t="s">
        <v>20085</v>
      </c>
      <c r="D4988" s="14" t="s">
        <v>1621</v>
      </c>
      <c r="E4988" s="14" t="s">
        <v>20086</v>
      </c>
      <c r="F4988" s="34">
        <v>44256</v>
      </c>
      <c r="G4988" s="14" t="s">
        <v>1269</v>
      </c>
      <c r="H4988" s="35">
        <v>13572</v>
      </c>
      <c r="I4988" s="14" t="s">
        <v>1816</v>
      </c>
      <c r="J4988" s="14" t="s">
        <v>1270</v>
      </c>
      <c r="K4988" s="14" t="s">
        <v>1847</v>
      </c>
      <c r="L4988" s="14">
        <v>35</v>
      </c>
      <c r="M4988" s="14" t="s">
        <v>16189</v>
      </c>
      <c r="N4988" s="14" t="s">
        <v>16190</v>
      </c>
      <c r="O4988" s="14">
        <v>1200</v>
      </c>
      <c r="P4988" s="14" t="s">
        <v>3092</v>
      </c>
      <c r="Q4988" s="14">
        <v>11.31</v>
      </c>
      <c r="R4988" s="1" t="str">
        <f>IFERROR(VLOOKUP(K4988,Proveedores!$A$2:$B$500,2,0),"Agregar")</f>
        <v xml:space="preserve">LAFEDAR S.A. </v>
      </c>
      <c r="S4988" s="5">
        <f t="shared" si="77"/>
        <v>13572</v>
      </c>
    </row>
    <row r="4989" spans="1:19" x14ac:dyDescent="0.2">
      <c r="A4989" s="34">
        <v>44344</v>
      </c>
      <c r="B4989" s="14" t="s">
        <v>19865</v>
      </c>
      <c r="C4989" s="14" t="s">
        <v>20087</v>
      </c>
      <c r="D4989" s="14" t="s">
        <v>1621</v>
      </c>
      <c r="E4989" s="14" t="s">
        <v>20088</v>
      </c>
      <c r="F4989" s="34">
        <v>44344</v>
      </c>
      <c r="G4989" s="14">
        <v>1</v>
      </c>
      <c r="H4989" s="35">
        <v>39979128.729999997</v>
      </c>
      <c r="I4989" s="14">
        <v>1</v>
      </c>
      <c r="J4989" s="14">
        <v>1</v>
      </c>
      <c r="K4989" s="14" t="s">
        <v>146</v>
      </c>
      <c r="L4989" s="14">
        <v>4</v>
      </c>
      <c r="M4989" s="14" t="s">
        <v>4767</v>
      </c>
      <c r="N4989" s="14" t="s">
        <v>2316</v>
      </c>
      <c r="O4989" s="14">
        <v>1</v>
      </c>
      <c r="P4989" s="14" t="s">
        <v>2316</v>
      </c>
      <c r="Q4989" s="14">
        <v>39979128.729999997</v>
      </c>
      <c r="R4989" s="1" t="str">
        <f>IFERROR(VLOOKUP(K4989,Proveedores!$A$2:$B$500,2,0),"Agregar")</f>
        <v>SUIZO ARGENTINA S.A.</v>
      </c>
      <c r="S4989" s="5">
        <f t="shared" si="77"/>
        <v>39979128.729999997</v>
      </c>
    </row>
    <row r="4990" spans="1:19" x14ac:dyDescent="0.2">
      <c r="A4990" s="34">
        <v>44344</v>
      </c>
      <c r="B4990" s="14" t="s">
        <v>19866</v>
      </c>
      <c r="C4990" s="14" t="s">
        <v>20089</v>
      </c>
      <c r="D4990" s="14" t="s">
        <v>1621</v>
      </c>
      <c r="E4990" s="14" t="s">
        <v>20090</v>
      </c>
      <c r="F4990" s="34">
        <v>44321</v>
      </c>
      <c r="G4990" s="14" t="s">
        <v>1445</v>
      </c>
      <c r="H4990" s="35">
        <v>102684</v>
      </c>
      <c r="I4990" s="14">
        <v>747</v>
      </c>
      <c r="J4990" s="14" t="s">
        <v>1453</v>
      </c>
      <c r="K4990" s="14" t="s">
        <v>367</v>
      </c>
      <c r="L4990" s="14">
        <v>28</v>
      </c>
      <c r="M4990" s="14">
        <v>40129011</v>
      </c>
      <c r="N4990" s="14" t="s">
        <v>15545</v>
      </c>
      <c r="O4990" s="14">
        <v>398</v>
      </c>
      <c r="P4990" s="14" t="s">
        <v>2149</v>
      </c>
      <c r="Q4990" s="14">
        <v>258</v>
      </c>
      <c r="R4990" s="1" t="str">
        <f>IFERROR(VLOOKUP(K4990,Proveedores!$A$2:$B$500,2,0),"Agregar")</f>
        <v>LABORATORIOS RICHET SA</v>
      </c>
      <c r="S4990" s="5">
        <f t="shared" si="77"/>
        <v>102684</v>
      </c>
    </row>
    <row r="4991" spans="1:19" x14ac:dyDescent="0.2">
      <c r="A4991" s="34">
        <v>44344</v>
      </c>
      <c r="B4991" s="14" t="s">
        <v>19873</v>
      </c>
      <c r="C4991" s="14" t="s">
        <v>20091</v>
      </c>
      <c r="D4991" s="14" t="s">
        <v>1621</v>
      </c>
      <c r="E4991" s="14" t="s">
        <v>20092</v>
      </c>
      <c r="F4991" s="34">
        <v>44344</v>
      </c>
      <c r="G4991" s="14" t="s">
        <v>1151</v>
      </c>
      <c r="H4991" s="35">
        <v>9513543.5999999996</v>
      </c>
      <c r="I4991" s="14" t="s">
        <v>2599</v>
      </c>
      <c r="J4991" s="14" t="s">
        <v>16037</v>
      </c>
      <c r="K4991" s="14" t="s">
        <v>318</v>
      </c>
      <c r="L4991" s="14">
        <v>2</v>
      </c>
      <c r="M4991" s="14" t="s">
        <v>1918</v>
      </c>
      <c r="N4991" s="14" t="s">
        <v>20093</v>
      </c>
      <c r="O4991" s="14">
        <v>42570</v>
      </c>
      <c r="P4991" s="14" t="s">
        <v>1917</v>
      </c>
      <c r="Q4991" s="14">
        <v>223.48</v>
      </c>
      <c r="R4991" s="1" t="str">
        <f>IFERROR(VLOOKUP(K4991,Proveedores!$A$2:$B$500,2,0),"Agregar")</f>
        <v>LABORATORIOS RICHMOND SACIF</v>
      </c>
      <c r="S4991" s="5">
        <f t="shared" si="77"/>
        <v>9513543.5999999996</v>
      </c>
    </row>
    <row r="4992" spans="1:19" x14ac:dyDescent="0.2">
      <c r="A4992" s="34">
        <v>44344</v>
      </c>
      <c r="B4992" s="14" t="s">
        <v>19875</v>
      </c>
      <c r="C4992" s="14" t="s">
        <v>20094</v>
      </c>
      <c r="D4992" s="14" t="s">
        <v>1621</v>
      </c>
      <c r="E4992" s="14" t="s">
        <v>20095</v>
      </c>
      <c r="F4992" s="34">
        <v>44331</v>
      </c>
      <c r="G4992" s="14" t="s">
        <v>601</v>
      </c>
      <c r="H4992" s="35">
        <v>646346.76</v>
      </c>
      <c r="I4992" s="14" t="s">
        <v>20096</v>
      </c>
      <c r="J4992" s="14" t="s">
        <v>20097</v>
      </c>
      <c r="K4992" s="14" t="s">
        <v>12282</v>
      </c>
      <c r="L4992" s="14" t="s">
        <v>20098</v>
      </c>
      <c r="M4992" s="14">
        <v>401200</v>
      </c>
      <c r="N4992" s="14" t="s">
        <v>20099</v>
      </c>
      <c r="O4992" s="14">
        <v>1258.08</v>
      </c>
      <c r="P4992" s="14" t="s">
        <v>20100</v>
      </c>
      <c r="Q4992" s="14">
        <v>56.733231000000004</v>
      </c>
      <c r="R4992" s="1" t="str">
        <f>IFERROR(VLOOKUP(K4992,Proveedores!$A$2:$B$500,2,0),"Agregar")</f>
        <v>YPF S.A.</v>
      </c>
      <c r="S4992" s="5">
        <f t="shared" si="77"/>
        <v>71374.943256479994</v>
      </c>
    </row>
    <row r="4993" spans="1:19" x14ac:dyDescent="0.2">
      <c r="A4993" s="34">
        <v>44344</v>
      </c>
      <c r="B4993" s="14" t="s">
        <v>19875</v>
      </c>
      <c r="C4993" s="14" t="s">
        <v>20094</v>
      </c>
      <c r="D4993" s="14" t="s">
        <v>1621</v>
      </c>
      <c r="E4993" s="14" t="s">
        <v>20095</v>
      </c>
      <c r="F4993" s="34">
        <v>44331</v>
      </c>
      <c r="G4993" s="14" t="s">
        <v>601</v>
      </c>
      <c r="H4993" s="35">
        <v>646346.76</v>
      </c>
      <c r="I4993" s="14" t="s">
        <v>20096</v>
      </c>
      <c r="J4993" s="14" t="s">
        <v>20097</v>
      </c>
      <c r="K4993" s="14" t="s">
        <v>12282</v>
      </c>
      <c r="L4993" s="14" t="s">
        <v>20101</v>
      </c>
      <c r="M4993" s="14">
        <v>401200</v>
      </c>
      <c r="N4993" s="14" t="s">
        <v>20099</v>
      </c>
      <c r="O4993" s="14">
        <v>1013.28</v>
      </c>
      <c r="P4993" s="14" t="s">
        <v>20100</v>
      </c>
      <c r="Q4993" s="14">
        <v>59.127151400000002</v>
      </c>
      <c r="R4993" s="1" t="str">
        <f>IFERROR(VLOOKUP(K4993,Proveedores!$A$2:$B$500,2,0),"Agregar")</f>
        <v>YPF S.A.</v>
      </c>
      <c r="S4993" s="5">
        <f t="shared" si="77"/>
        <v>59912.359970591999</v>
      </c>
    </row>
    <row r="4994" spans="1:19" x14ac:dyDescent="0.2">
      <c r="A4994" s="34">
        <v>44344</v>
      </c>
      <c r="B4994" s="14" t="s">
        <v>19875</v>
      </c>
      <c r="C4994" s="14" t="s">
        <v>20094</v>
      </c>
      <c r="D4994" s="14" t="s">
        <v>1621</v>
      </c>
      <c r="E4994" s="14" t="s">
        <v>20095</v>
      </c>
      <c r="F4994" s="34">
        <v>44331</v>
      </c>
      <c r="G4994" s="14" t="s">
        <v>601</v>
      </c>
      <c r="H4994" s="35">
        <v>646346.76</v>
      </c>
      <c r="I4994" s="14" t="s">
        <v>20096</v>
      </c>
      <c r="J4994" s="14" t="s">
        <v>20097</v>
      </c>
      <c r="K4994" s="14" t="s">
        <v>12282</v>
      </c>
      <c r="L4994" s="14" t="s">
        <v>20102</v>
      </c>
      <c r="M4994" s="14">
        <v>405200</v>
      </c>
      <c r="N4994" s="14" t="s">
        <v>20103</v>
      </c>
      <c r="O4994" s="14">
        <v>2806.2</v>
      </c>
      <c r="P4994" s="14" t="s">
        <v>20100</v>
      </c>
      <c r="Q4994" s="14">
        <v>69.510255900000004</v>
      </c>
      <c r="R4994" s="1" t="str">
        <f>IFERROR(VLOOKUP(K4994,Proveedores!$A$2:$B$500,2,0),"Agregar")</f>
        <v>YPF S.A.</v>
      </c>
      <c r="S4994" s="5">
        <f t="shared" si="77"/>
        <v>195059.68010658</v>
      </c>
    </row>
    <row r="4995" spans="1:19" x14ac:dyDescent="0.2">
      <c r="A4995" s="34">
        <v>44344</v>
      </c>
      <c r="B4995" s="14" t="s">
        <v>19875</v>
      </c>
      <c r="C4995" s="14" t="s">
        <v>20094</v>
      </c>
      <c r="D4995" s="14" t="s">
        <v>1621</v>
      </c>
      <c r="E4995" s="14" t="s">
        <v>20095</v>
      </c>
      <c r="F4995" s="34">
        <v>44331</v>
      </c>
      <c r="G4995" s="14" t="s">
        <v>601</v>
      </c>
      <c r="H4995" s="35">
        <v>646346.76</v>
      </c>
      <c r="I4995" s="14" t="s">
        <v>20096</v>
      </c>
      <c r="J4995" s="14" t="s">
        <v>20097</v>
      </c>
      <c r="K4995" s="14" t="s">
        <v>12282</v>
      </c>
      <c r="L4995" s="14" t="s">
        <v>20104</v>
      </c>
      <c r="M4995" s="14">
        <v>405200</v>
      </c>
      <c r="N4995" s="14" t="s">
        <v>20105</v>
      </c>
      <c r="O4995" s="14">
        <v>340.48</v>
      </c>
      <c r="P4995" s="14" t="s">
        <v>20100</v>
      </c>
      <c r="Q4995" s="14">
        <v>70.971334600000006</v>
      </c>
      <c r="R4995" s="1" t="str">
        <f>IFERROR(VLOOKUP(K4995,Proveedores!$A$2:$B$500,2,0),"Agregar")</f>
        <v>YPF S.A.</v>
      </c>
      <c r="S4995" s="5">
        <f t="shared" ref="S4995:S5023" si="78">Q4995*O4995</f>
        <v>24164.320004608002</v>
      </c>
    </row>
    <row r="4996" spans="1:19" x14ac:dyDescent="0.2">
      <c r="A4996" s="34">
        <v>44344</v>
      </c>
      <c r="B4996" s="14" t="s">
        <v>19875</v>
      </c>
      <c r="C4996" s="14" t="s">
        <v>20094</v>
      </c>
      <c r="D4996" s="14" t="s">
        <v>1621</v>
      </c>
      <c r="E4996" s="14" t="s">
        <v>20095</v>
      </c>
      <c r="F4996" s="34">
        <v>44331</v>
      </c>
      <c r="G4996" s="14" t="s">
        <v>601</v>
      </c>
      <c r="H4996" s="35">
        <v>646346.76</v>
      </c>
      <c r="I4996" s="14" t="s">
        <v>20096</v>
      </c>
      <c r="J4996" s="14" t="s">
        <v>20097</v>
      </c>
      <c r="K4996" s="14" t="s">
        <v>12282</v>
      </c>
      <c r="L4996" s="14" t="s">
        <v>20106</v>
      </c>
      <c r="M4996" s="14">
        <v>406900</v>
      </c>
      <c r="N4996" s="14" t="s">
        <v>20107</v>
      </c>
      <c r="O4996" s="14">
        <v>430.37</v>
      </c>
      <c r="P4996" s="14" t="s">
        <v>20100</v>
      </c>
      <c r="Q4996" s="14">
        <v>59.950763299999998</v>
      </c>
      <c r="R4996" s="1" t="str">
        <f>IFERROR(VLOOKUP(K4996,Proveedores!$A$2:$B$500,2,0),"Agregar")</f>
        <v>YPF S.A.</v>
      </c>
      <c r="S4996" s="5">
        <f t="shared" si="78"/>
        <v>25801.010001421</v>
      </c>
    </row>
    <row r="4997" spans="1:19" x14ac:dyDescent="0.2">
      <c r="A4997" s="34">
        <v>44344</v>
      </c>
      <c r="B4997" s="14" t="s">
        <v>19875</v>
      </c>
      <c r="C4997" s="14" t="s">
        <v>20094</v>
      </c>
      <c r="D4997" s="14" t="s">
        <v>1621</v>
      </c>
      <c r="E4997" s="14" t="s">
        <v>20095</v>
      </c>
      <c r="F4997" s="34">
        <v>44331</v>
      </c>
      <c r="G4997" s="14" t="s">
        <v>601</v>
      </c>
      <c r="H4997" s="35">
        <v>646346.76</v>
      </c>
      <c r="I4997" s="14" t="s">
        <v>20096</v>
      </c>
      <c r="J4997" s="14" t="s">
        <v>20097</v>
      </c>
      <c r="K4997" s="14" t="s">
        <v>12282</v>
      </c>
      <c r="L4997" s="14" t="s">
        <v>20108</v>
      </c>
      <c r="M4997" s="14">
        <v>406900</v>
      </c>
      <c r="N4997" s="14" t="s">
        <v>20109</v>
      </c>
      <c r="O4997" s="14">
        <v>1412.92</v>
      </c>
      <c r="P4997" s="14" t="s">
        <v>20100</v>
      </c>
      <c r="Q4997" s="14">
        <v>59.652216699999997</v>
      </c>
      <c r="R4997" s="1" t="str">
        <f>IFERROR(VLOOKUP(K4997,Proveedores!$A$2:$B$500,2,0),"Agregar")</f>
        <v>YPF S.A.</v>
      </c>
      <c r="S4997" s="5">
        <f t="shared" si="78"/>
        <v>84283.810019764001</v>
      </c>
    </row>
    <row r="4998" spans="1:19" x14ac:dyDescent="0.2">
      <c r="A4998" s="34">
        <v>44344</v>
      </c>
      <c r="B4998" s="14" t="s">
        <v>19875</v>
      </c>
      <c r="C4998" s="14" t="s">
        <v>20094</v>
      </c>
      <c r="D4998" s="14" t="s">
        <v>1621</v>
      </c>
      <c r="E4998" s="14" t="s">
        <v>20095</v>
      </c>
      <c r="F4998" s="34">
        <v>44331</v>
      </c>
      <c r="G4998" s="14" t="s">
        <v>601</v>
      </c>
      <c r="H4998" s="35">
        <v>646346.76</v>
      </c>
      <c r="I4998" s="14" t="s">
        <v>20096</v>
      </c>
      <c r="J4998" s="14" t="s">
        <v>20097</v>
      </c>
      <c r="K4998" s="14" t="s">
        <v>12282</v>
      </c>
      <c r="L4998" s="14" t="s">
        <v>20110</v>
      </c>
      <c r="M4998" s="14">
        <v>409900</v>
      </c>
      <c r="N4998" s="14" t="s">
        <v>20111</v>
      </c>
      <c r="O4998" s="14">
        <v>104.44</v>
      </c>
      <c r="P4998" s="14" t="s">
        <v>20100</v>
      </c>
      <c r="Q4998" s="14">
        <v>64.696955200000005</v>
      </c>
      <c r="R4998" s="1" t="str">
        <f>IFERROR(VLOOKUP(K4998,Proveedores!$A$2:$B$500,2,0),"Agregar")</f>
        <v>YPF S.A.</v>
      </c>
      <c r="S4998" s="5">
        <f t="shared" si="78"/>
        <v>6756.9500010880001</v>
      </c>
    </row>
    <row r="4999" spans="1:19" x14ac:dyDescent="0.2">
      <c r="A4999" s="34">
        <v>44347</v>
      </c>
      <c r="B4999" s="14" t="s">
        <v>19883</v>
      </c>
      <c r="C4999" s="14" t="s">
        <v>20112</v>
      </c>
      <c r="D4999" s="14" t="s">
        <v>1621</v>
      </c>
      <c r="E4999" s="14" t="s">
        <v>20113</v>
      </c>
      <c r="F4999" s="34">
        <v>44272</v>
      </c>
      <c r="G4999" s="14" t="s">
        <v>1445</v>
      </c>
      <c r="H4999" s="35">
        <v>18341782.399999999</v>
      </c>
      <c r="I4999" s="14">
        <v>769</v>
      </c>
      <c r="J4999" s="14" t="s">
        <v>1446</v>
      </c>
      <c r="K4999" s="14" t="s">
        <v>15468</v>
      </c>
      <c r="L4999" s="14">
        <v>2</v>
      </c>
      <c r="M4999" s="14" t="s">
        <v>11075</v>
      </c>
      <c r="N4999" s="14" t="s">
        <v>20114</v>
      </c>
      <c r="O4999" s="14">
        <v>9710</v>
      </c>
      <c r="P4999" s="14" t="s">
        <v>15471</v>
      </c>
      <c r="Q4999" s="14">
        <v>1890</v>
      </c>
      <c r="R4999" s="1" t="str">
        <f>IFERROR(VLOOKUP(K4999,Proveedores!$A$2:$B$500,2,0),"Agregar")</f>
        <v xml:space="preserve">GEMABIOTECH SAU </v>
      </c>
      <c r="S4999" s="5">
        <f t="shared" si="78"/>
        <v>18351900</v>
      </c>
    </row>
    <row r="5000" spans="1:19" x14ac:dyDescent="0.2">
      <c r="A5000" s="34">
        <v>44347</v>
      </c>
      <c r="B5000" s="14" t="s">
        <v>19885</v>
      </c>
      <c r="C5000" s="14" t="s">
        <v>20115</v>
      </c>
      <c r="D5000" s="14" t="s">
        <v>1621</v>
      </c>
      <c r="E5000" s="14" t="s">
        <v>20116</v>
      </c>
      <c r="F5000" s="34">
        <v>44272</v>
      </c>
      <c r="G5000" s="14" t="s">
        <v>1445</v>
      </c>
      <c r="H5000" s="35">
        <v>959590.68</v>
      </c>
      <c r="I5000" s="14">
        <v>770</v>
      </c>
      <c r="J5000" s="14" t="s">
        <v>1446</v>
      </c>
      <c r="K5000" s="14" t="s">
        <v>15468</v>
      </c>
      <c r="L5000" s="14">
        <v>1</v>
      </c>
      <c r="M5000" s="14" t="s">
        <v>20117</v>
      </c>
      <c r="N5000" s="14" t="s">
        <v>20118</v>
      </c>
      <c r="O5000" s="14">
        <v>508</v>
      </c>
      <c r="P5000" s="14" t="s">
        <v>15471</v>
      </c>
      <c r="Q5000" s="14">
        <v>1890</v>
      </c>
      <c r="R5000" s="1" t="str">
        <f>IFERROR(VLOOKUP(K5000,Proveedores!$A$2:$B$500,2,0),"Agregar")</f>
        <v xml:space="preserve">GEMABIOTECH SAU </v>
      </c>
      <c r="S5000" s="5">
        <f t="shared" si="78"/>
        <v>960120</v>
      </c>
    </row>
    <row r="5001" spans="1:19" x14ac:dyDescent="0.2">
      <c r="A5001" s="34">
        <v>44347</v>
      </c>
      <c r="B5001" s="14" t="s">
        <v>19896</v>
      </c>
      <c r="C5001" s="14" t="s">
        <v>20119</v>
      </c>
      <c r="D5001" s="14" t="s">
        <v>1621</v>
      </c>
      <c r="E5001" s="14" t="s">
        <v>20120</v>
      </c>
      <c r="F5001" s="34">
        <v>44250</v>
      </c>
      <c r="G5001" s="14" t="s">
        <v>1121</v>
      </c>
      <c r="H5001" s="35">
        <v>1799166.4</v>
      </c>
      <c r="I5001" s="14" t="s">
        <v>20121</v>
      </c>
      <c r="J5001" s="14" t="s">
        <v>1126</v>
      </c>
      <c r="K5001" s="14" t="s">
        <v>10979</v>
      </c>
      <c r="L5001" s="14">
        <v>14</v>
      </c>
      <c r="M5001" s="14" t="s">
        <v>20122</v>
      </c>
      <c r="N5001" s="14" t="s">
        <v>11181</v>
      </c>
      <c r="O5001" s="14">
        <v>17240</v>
      </c>
      <c r="P5001" s="14" t="s">
        <v>3712</v>
      </c>
      <c r="Q5001" s="14">
        <v>104.36</v>
      </c>
      <c r="R5001" s="1" t="str">
        <f>IFERROR(VLOOKUP(K5001,Proveedores!$A$2:$B$500,2,0),"Agregar")</f>
        <v>ABBOTT RAPID DIAGNOSTICS ARGENTINA S.A.</v>
      </c>
      <c r="S5001" s="5">
        <f t="shared" si="78"/>
        <v>1799166.4</v>
      </c>
    </row>
    <row r="5002" spans="1:19" x14ac:dyDescent="0.2">
      <c r="A5002" s="34">
        <v>44347</v>
      </c>
      <c r="B5002" s="14" t="s">
        <v>19898</v>
      </c>
      <c r="C5002" s="14" t="s">
        <v>20123</v>
      </c>
      <c r="D5002" s="14" t="s">
        <v>1621</v>
      </c>
      <c r="E5002" s="14" t="s">
        <v>20124</v>
      </c>
      <c r="F5002" s="34">
        <v>44336</v>
      </c>
      <c r="G5002" s="14" t="s">
        <v>1497</v>
      </c>
      <c r="H5002" s="35">
        <v>7635600</v>
      </c>
      <c r="I5002" s="14">
        <v>814</v>
      </c>
      <c r="J5002" s="14" t="s">
        <v>1507</v>
      </c>
      <c r="K5002" s="14" t="s">
        <v>1883</v>
      </c>
      <c r="L5002" s="14">
        <v>69</v>
      </c>
      <c r="M5002" s="14" t="s">
        <v>20125</v>
      </c>
      <c r="N5002" s="14" t="s">
        <v>20126</v>
      </c>
      <c r="O5002" s="14">
        <v>381780</v>
      </c>
      <c r="P5002" s="14" t="s">
        <v>6610</v>
      </c>
      <c r="Q5002" s="14">
        <v>20</v>
      </c>
      <c r="R5002" s="1" t="str">
        <f>IFERROR(VLOOKUP(K5002,Proveedores!$A$2:$B$500,2,0),"Agregar")</f>
        <v>Biotenk S.A.</v>
      </c>
      <c r="S5002" s="5">
        <f t="shared" si="78"/>
        <v>7635600</v>
      </c>
    </row>
    <row r="5003" spans="1:19" x14ac:dyDescent="0.2">
      <c r="A5003" s="34">
        <v>44347</v>
      </c>
      <c r="B5003" s="14" t="s">
        <v>19899</v>
      </c>
      <c r="C5003" s="14" t="s">
        <v>20127</v>
      </c>
      <c r="D5003" s="14" t="s">
        <v>1621</v>
      </c>
      <c r="E5003" s="14" t="s">
        <v>20128</v>
      </c>
      <c r="F5003" s="34">
        <v>44336</v>
      </c>
      <c r="G5003" s="14" t="s">
        <v>1497</v>
      </c>
      <c r="H5003" s="35">
        <v>2410920</v>
      </c>
      <c r="I5003" s="14">
        <v>815</v>
      </c>
      <c r="J5003" s="14" t="s">
        <v>1507</v>
      </c>
      <c r="K5003" s="14" t="s">
        <v>1883</v>
      </c>
      <c r="L5003" s="14">
        <v>28</v>
      </c>
      <c r="M5003" s="14" t="s">
        <v>16184</v>
      </c>
      <c r="N5003" s="14" t="s">
        <v>20129</v>
      </c>
      <c r="O5003" s="14">
        <v>266400</v>
      </c>
      <c r="P5003" s="14" t="s">
        <v>1665</v>
      </c>
      <c r="Q5003" s="14">
        <v>9.0500000000000007</v>
      </c>
      <c r="R5003" s="1" t="str">
        <f>IFERROR(VLOOKUP(K5003,Proveedores!$A$2:$B$500,2,0),"Agregar")</f>
        <v>Biotenk S.A.</v>
      </c>
      <c r="S5003" s="5">
        <f t="shared" si="78"/>
        <v>2410920</v>
      </c>
    </row>
    <row r="5004" spans="1:19" x14ac:dyDescent="0.2">
      <c r="A5004" s="34">
        <v>44348</v>
      </c>
      <c r="B5004" s="14" t="s">
        <v>19902</v>
      </c>
      <c r="C5004" s="14" t="s">
        <v>20130</v>
      </c>
      <c r="D5004" s="14" t="s">
        <v>1621</v>
      </c>
      <c r="E5004" s="14" t="s">
        <v>20131</v>
      </c>
      <c r="F5004" s="34">
        <v>44347</v>
      </c>
      <c r="G5004" s="14" t="s">
        <v>1578</v>
      </c>
      <c r="H5004" s="35">
        <v>4635000</v>
      </c>
      <c r="I5004" s="14">
        <v>0</v>
      </c>
      <c r="J5004" s="14" t="s">
        <v>1585</v>
      </c>
      <c r="K5004" s="14" t="s">
        <v>20132</v>
      </c>
      <c r="L5004" s="14">
        <v>5</v>
      </c>
      <c r="M5004" s="14" t="s">
        <v>4368</v>
      </c>
      <c r="N5004" s="14" t="s">
        <v>7314</v>
      </c>
      <c r="O5004" s="14">
        <v>9000</v>
      </c>
      <c r="P5004" s="14" t="s">
        <v>4396</v>
      </c>
      <c r="Q5004" s="14">
        <v>515</v>
      </c>
      <c r="R5004" s="1" t="str">
        <f>IFERROR(VLOOKUP(K5004,Proveedores!$A$2:$B$500,2,0),"Agregar")</f>
        <v>alimentos vida s.a.</v>
      </c>
      <c r="S5004" s="5">
        <f t="shared" si="78"/>
        <v>4635000</v>
      </c>
    </row>
    <row r="5005" spans="1:19" x14ac:dyDescent="0.2">
      <c r="A5005" s="34">
        <v>44348</v>
      </c>
      <c r="B5005" s="14" t="s">
        <v>19906</v>
      </c>
      <c r="C5005" s="14" t="s">
        <v>20133</v>
      </c>
      <c r="D5005" s="14" t="s">
        <v>1621</v>
      </c>
      <c r="E5005" s="14" t="s">
        <v>20134</v>
      </c>
      <c r="F5005" s="34">
        <v>44347</v>
      </c>
      <c r="G5005" s="14" t="s">
        <v>1578</v>
      </c>
      <c r="H5005" s="35">
        <v>5556850</v>
      </c>
      <c r="I5005" s="14">
        <v>0</v>
      </c>
      <c r="J5005" s="14" t="s">
        <v>1585</v>
      </c>
      <c r="K5005" s="14" t="s">
        <v>20132</v>
      </c>
      <c r="L5005" s="14">
        <v>2</v>
      </c>
      <c r="M5005" s="14" t="s">
        <v>4368</v>
      </c>
      <c r="N5005" s="14" t="s">
        <v>7314</v>
      </c>
      <c r="O5005" s="14">
        <v>10790</v>
      </c>
      <c r="P5005" s="14" t="s">
        <v>4396</v>
      </c>
      <c r="Q5005" s="14">
        <v>515</v>
      </c>
      <c r="R5005" s="1" t="str">
        <f>IFERROR(VLOOKUP(K5005,Proveedores!$A$2:$B$500,2,0),"Agregar")</f>
        <v>alimentos vida s.a.</v>
      </c>
      <c r="S5005" s="5">
        <f t="shared" si="78"/>
        <v>5556850</v>
      </c>
    </row>
    <row r="5006" spans="1:19" x14ac:dyDescent="0.2">
      <c r="A5006" s="34">
        <v>44348</v>
      </c>
      <c r="B5006" s="14" t="s">
        <v>19907</v>
      </c>
      <c r="C5006" s="14" t="s">
        <v>20135</v>
      </c>
      <c r="D5006" s="14" t="s">
        <v>1621</v>
      </c>
      <c r="E5006" s="14">
        <v>51636835</v>
      </c>
      <c r="F5006" s="34">
        <v>44303</v>
      </c>
      <c r="G5006" s="14" t="s">
        <v>1534</v>
      </c>
      <c r="H5006" s="35">
        <v>11034031.09</v>
      </c>
      <c r="I5006" s="14" t="s">
        <v>1816</v>
      </c>
      <c r="J5006" s="14" t="s">
        <v>1535</v>
      </c>
      <c r="K5006" s="14" t="s">
        <v>20136</v>
      </c>
      <c r="L5006" s="14">
        <v>1</v>
      </c>
      <c r="M5006" s="14" t="s">
        <v>20137</v>
      </c>
      <c r="N5006" s="14" t="s">
        <v>20138</v>
      </c>
      <c r="O5006" s="14">
        <v>1</v>
      </c>
      <c r="P5006" s="14" t="s">
        <v>1897</v>
      </c>
      <c r="Q5006" s="14">
        <v>919502.59</v>
      </c>
      <c r="R5006" s="1" t="str">
        <f>IFERROR(VLOOKUP(K5006,Proveedores!$A$2:$B$500,2,0),"Agregar")</f>
        <v>La Segunda Cooperativa de Seguros Generales</v>
      </c>
      <c r="S5006" s="5">
        <f t="shared" si="78"/>
        <v>919502.59</v>
      </c>
    </row>
    <row r="5007" spans="1:19" x14ac:dyDescent="0.2">
      <c r="A5007" s="34">
        <v>44348</v>
      </c>
      <c r="B5007" s="14" t="s">
        <v>19911</v>
      </c>
      <c r="C5007" s="14" t="s">
        <v>20139</v>
      </c>
      <c r="D5007" s="14" t="s">
        <v>1621</v>
      </c>
      <c r="E5007" s="14" t="s">
        <v>20140</v>
      </c>
      <c r="F5007" s="34">
        <v>44348</v>
      </c>
      <c r="G5007" s="14">
        <v>1</v>
      </c>
      <c r="H5007" s="35">
        <v>9690692.6199999992</v>
      </c>
      <c r="I5007" s="14">
        <v>1</v>
      </c>
      <c r="J5007" s="14">
        <v>1</v>
      </c>
      <c r="K5007" s="14" t="s">
        <v>146</v>
      </c>
      <c r="L5007" s="14">
        <v>2</v>
      </c>
      <c r="M5007" s="14" t="s">
        <v>13133</v>
      </c>
      <c r="N5007" s="14" t="s">
        <v>2316</v>
      </c>
      <c r="O5007" s="14">
        <v>1</v>
      </c>
      <c r="P5007" s="14" t="s">
        <v>2316</v>
      </c>
      <c r="Q5007" s="14">
        <v>9488666.8900000006</v>
      </c>
      <c r="R5007" s="1" t="str">
        <f>IFERROR(VLOOKUP(K5007,Proveedores!$A$2:$B$500,2,0),"Agregar")</f>
        <v>SUIZO ARGENTINA S.A.</v>
      </c>
      <c r="S5007" s="5">
        <f t="shared" si="78"/>
        <v>9488666.8900000006</v>
      </c>
    </row>
    <row r="5008" spans="1:19" x14ac:dyDescent="0.2">
      <c r="A5008" s="34">
        <v>44348</v>
      </c>
      <c r="B5008" s="14" t="s">
        <v>19911</v>
      </c>
      <c r="C5008" s="14" t="s">
        <v>20139</v>
      </c>
      <c r="D5008" s="14" t="s">
        <v>1621</v>
      </c>
      <c r="E5008" s="14" t="s">
        <v>20140</v>
      </c>
      <c r="F5008" s="34">
        <v>44348</v>
      </c>
      <c r="G5008" s="14">
        <v>1</v>
      </c>
      <c r="H5008" s="35">
        <v>9690692.6199999992</v>
      </c>
      <c r="I5008" s="14">
        <v>1</v>
      </c>
      <c r="J5008" s="14">
        <v>1</v>
      </c>
      <c r="K5008" s="14" t="s">
        <v>146</v>
      </c>
      <c r="L5008" s="14">
        <v>3</v>
      </c>
      <c r="M5008" s="14" t="s">
        <v>8552</v>
      </c>
      <c r="N5008" s="14" t="s">
        <v>2316</v>
      </c>
      <c r="O5008" s="14">
        <v>1</v>
      </c>
      <c r="P5008" s="14" t="s">
        <v>2316</v>
      </c>
      <c r="Q5008" s="14">
        <v>202025.74</v>
      </c>
      <c r="R5008" s="1" t="str">
        <f>IFERROR(VLOOKUP(K5008,Proveedores!$A$2:$B$500,2,0),"Agregar")</f>
        <v>SUIZO ARGENTINA S.A.</v>
      </c>
      <c r="S5008" s="5">
        <f t="shared" si="78"/>
        <v>202025.74</v>
      </c>
    </row>
    <row r="5009" spans="1:19" x14ac:dyDescent="0.2">
      <c r="A5009" s="34">
        <v>44348</v>
      </c>
      <c r="B5009" s="14" t="s">
        <v>19914</v>
      </c>
      <c r="C5009" s="14" t="s">
        <v>20141</v>
      </c>
      <c r="D5009" s="14" t="s">
        <v>1621</v>
      </c>
      <c r="E5009" s="14" t="s">
        <v>20142</v>
      </c>
      <c r="F5009" s="34">
        <v>44348</v>
      </c>
      <c r="G5009" s="14" t="s">
        <v>1301</v>
      </c>
      <c r="H5009" s="35">
        <v>904033</v>
      </c>
      <c r="I5009" s="14">
        <v>1</v>
      </c>
      <c r="J5009" s="14" t="s">
        <v>1302</v>
      </c>
      <c r="K5009" s="14" t="s">
        <v>146</v>
      </c>
      <c r="L5009" s="14">
        <v>1</v>
      </c>
      <c r="M5009" s="14" t="s">
        <v>8552</v>
      </c>
      <c r="N5009" s="14" t="s">
        <v>2316</v>
      </c>
      <c r="O5009" s="14">
        <v>1</v>
      </c>
      <c r="P5009" s="14" t="s">
        <v>2316</v>
      </c>
      <c r="Q5009" s="14">
        <v>904033</v>
      </c>
      <c r="R5009" s="1" t="str">
        <f>IFERROR(VLOOKUP(K5009,Proveedores!$A$2:$B$500,2,0),"Agregar")</f>
        <v>SUIZO ARGENTINA S.A.</v>
      </c>
      <c r="S5009" s="5">
        <f t="shared" si="78"/>
        <v>904033</v>
      </c>
    </row>
    <row r="5010" spans="1:19" x14ac:dyDescent="0.2">
      <c r="A5010" s="34">
        <v>44348</v>
      </c>
      <c r="B5010" s="14" t="s">
        <v>19917</v>
      </c>
      <c r="C5010" s="14" t="s">
        <v>20143</v>
      </c>
      <c r="D5010" s="14" t="s">
        <v>1621</v>
      </c>
      <c r="E5010" s="14">
        <v>200004730</v>
      </c>
      <c r="F5010" s="34">
        <v>43982</v>
      </c>
      <c r="G5010" s="14" t="s">
        <v>552</v>
      </c>
      <c r="H5010" s="35">
        <v>1262800</v>
      </c>
      <c r="I5010" s="14">
        <v>4730</v>
      </c>
      <c r="J5010" s="14" t="s">
        <v>553</v>
      </c>
      <c r="K5010" s="14" t="s">
        <v>1441</v>
      </c>
      <c r="L5010" s="14">
        <v>1</v>
      </c>
      <c r="M5010" s="14" t="s">
        <v>14899</v>
      </c>
      <c r="N5010" s="14" t="s">
        <v>14094</v>
      </c>
      <c r="O5010" s="14">
        <v>1540</v>
      </c>
      <c r="P5010" s="14" t="s">
        <v>1892</v>
      </c>
      <c r="Q5010" s="14">
        <v>820</v>
      </c>
      <c r="R5010" s="1" t="str">
        <f>IFERROR(VLOOKUP(K5010,Proveedores!$A$2:$B$500,2,0),"Agregar")</f>
        <v>LECTUS S.A.</v>
      </c>
      <c r="S5010" s="5">
        <f t="shared" si="78"/>
        <v>1262800</v>
      </c>
    </row>
    <row r="5011" spans="1:19" x14ac:dyDescent="0.2">
      <c r="A5011" s="34">
        <v>44348</v>
      </c>
      <c r="B5011" s="14" t="s">
        <v>19918</v>
      </c>
      <c r="C5011" s="14" t="s">
        <v>20144</v>
      </c>
      <c r="D5011" s="14" t="s">
        <v>1621</v>
      </c>
      <c r="E5011" s="14" t="s">
        <v>20145</v>
      </c>
      <c r="F5011" s="34">
        <v>44272</v>
      </c>
      <c r="G5011" s="14" t="s">
        <v>1445</v>
      </c>
      <c r="H5011" s="35">
        <v>3342010.32</v>
      </c>
      <c r="I5011" s="14">
        <v>746</v>
      </c>
      <c r="J5011" s="14" t="s">
        <v>1451</v>
      </c>
      <c r="K5011" s="14" t="s">
        <v>10960</v>
      </c>
      <c r="L5011" s="14">
        <v>26</v>
      </c>
      <c r="M5011" s="14" t="s">
        <v>10961</v>
      </c>
      <c r="N5011" s="14" t="s">
        <v>6082</v>
      </c>
      <c r="O5011" s="14">
        <v>150</v>
      </c>
      <c r="P5011" s="14" t="s">
        <v>1665</v>
      </c>
      <c r="Q5011" s="14">
        <v>22280.07</v>
      </c>
      <c r="R5011" s="1" t="str">
        <f>IFERROR(VLOOKUP(K5011,Proveedores!$A$2:$B$500,2,0),"Agregar")</f>
        <v>SANOFI - AVENTIS ARGENTINA S.A.</v>
      </c>
      <c r="S5011" s="5">
        <f t="shared" si="78"/>
        <v>3342010.5</v>
      </c>
    </row>
    <row r="5012" spans="1:19" x14ac:dyDescent="0.2">
      <c r="A5012" s="34">
        <v>44348</v>
      </c>
      <c r="B5012" s="14" t="s">
        <v>19928</v>
      </c>
      <c r="C5012" s="14" t="s">
        <v>20146</v>
      </c>
      <c r="D5012" s="14" t="s">
        <v>1621</v>
      </c>
      <c r="E5012" s="14" t="s">
        <v>20147</v>
      </c>
      <c r="F5012" s="34">
        <v>44308</v>
      </c>
      <c r="G5012" s="14" t="s">
        <v>1384</v>
      </c>
      <c r="H5012" s="35">
        <v>1534978.05</v>
      </c>
      <c r="I5012" s="14">
        <v>745</v>
      </c>
      <c r="J5012" s="14" t="s">
        <v>1557</v>
      </c>
      <c r="K5012" s="14" t="s">
        <v>10960</v>
      </c>
      <c r="L5012" s="14">
        <v>1</v>
      </c>
      <c r="M5012" s="14" t="s">
        <v>10961</v>
      </c>
      <c r="N5012" s="14" t="s">
        <v>6082</v>
      </c>
      <c r="O5012" s="14">
        <v>82</v>
      </c>
      <c r="P5012" s="14" t="s">
        <v>1665</v>
      </c>
      <c r="Q5012" s="14">
        <v>18719.240000000002</v>
      </c>
      <c r="R5012" s="1" t="str">
        <f>IFERROR(VLOOKUP(K5012,Proveedores!$A$2:$B$500,2,0),"Agregar")</f>
        <v>SANOFI - AVENTIS ARGENTINA S.A.</v>
      </c>
      <c r="S5012" s="5">
        <f t="shared" si="78"/>
        <v>1534977.6800000002</v>
      </c>
    </row>
    <row r="5013" spans="1:19" x14ac:dyDescent="0.2">
      <c r="A5013" s="34">
        <v>44348</v>
      </c>
      <c r="B5013" s="14" t="s">
        <v>19931</v>
      </c>
      <c r="C5013" s="14" t="s">
        <v>20148</v>
      </c>
      <c r="D5013" s="14" t="s">
        <v>1621</v>
      </c>
      <c r="E5013" s="14" t="s">
        <v>20149</v>
      </c>
      <c r="F5013" s="34">
        <v>44347</v>
      </c>
      <c r="G5013" s="14" t="s">
        <v>759</v>
      </c>
      <c r="H5013" s="35">
        <v>6405543.1299999999</v>
      </c>
      <c r="I5013" s="14">
        <v>1.1111111111111101E+22</v>
      </c>
      <c r="J5013" s="14" t="s">
        <v>763</v>
      </c>
      <c r="K5013" s="14" t="s">
        <v>7700</v>
      </c>
      <c r="L5013" s="14">
        <v>11</v>
      </c>
      <c r="M5013" s="14" t="s">
        <v>8506</v>
      </c>
      <c r="N5013" s="14" t="s">
        <v>7701</v>
      </c>
      <c r="O5013" s="14">
        <v>5581</v>
      </c>
      <c r="P5013" s="14" t="s">
        <v>7907</v>
      </c>
      <c r="Q5013" s="14">
        <v>1147.74</v>
      </c>
      <c r="R5013" s="1" t="str">
        <f>IFERROR(VLOOKUP(K5013,Proveedores!$A$2:$B$500,2,0),"Agregar")</f>
        <v>CORREO OFICIAL DE LA REPÚBLICA ARGENTINA S.A..</v>
      </c>
      <c r="S5013" s="5">
        <f t="shared" si="78"/>
        <v>6405536.9400000004</v>
      </c>
    </row>
    <row r="5014" spans="1:19" x14ac:dyDescent="0.2">
      <c r="A5014" s="34">
        <v>44348</v>
      </c>
      <c r="B5014" s="14" t="s">
        <v>19935</v>
      </c>
      <c r="C5014" s="14" t="s">
        <v>20150</v>
      </c>
      <c r="D5014" s="14" t="s">
        <v>1621</v>
      </c>
      <c r="E5014" s="14" t="s">
        <v>20151</v>
      </c>
      <c r="F5014" s="34">
        <v>44302</v>
      </c>
      <c r="G5014" s="14" t="s">
        <v>1201</v>
      </c>
      <c r="H5014" s="35">
        <v>5070374</v>
      </c>
      <c r="I5014" s="14">
        <v>74059401</v>
      </c>
      <c r="J5014" s="14" t="s">
        <v>1202</v>
      </c>
      <c r="K5014" s="14" t="s">
        <v>15003</v>
      </c>
      <c r="L5014" s="14">
        <v>1</v>
      </c>
      <c r="M5014" s="14" t="s">
        <v>15004</v>
      </c>
      <c r="N5014" s="14" t="s">
        <v>15005</v>
      </c>
      <c r="O5014" s="14">
        <v>1</v>
      </c>
      <c r="P5014" s="14" t="s">
        <v>1897</v>
      </c>
      <c r="Q5014" s="14">
        <v>60844488</v>
      </c>
      <c r="R5014" s="1" t="str">
        <f>IFERROR(VLOOKUP(K5014,Proveedores!$A$2:$B$500,2,0),"Agregar")</f>
        <v>REX ARGENTINA SA</v>
      </c>
      <c r="S5014" s="5">
        <f t="shared" si="78"/>
        <v>60844488</v>
      </c>
    </row>
    <row r="5015" spans="1:19" x14ac:dyDescent="0.2">
      <c r="A5015" s="34">
        <v>44348</v>
      </c>
      <c r="B5015" s="14" t="s">
        <v>19936</v>
      </c>
      <c r="C5015" s="14" t="s">
        <v>20152</v>
      </c>
      <c r="D5015" s="14" t="s">
        <v>1621</v>
      </c>
      <c r="E5015" s="14" t="s">
        <v>20153</v>
      </c>
      <c r="F5015" s="34">
        <v>44302</v>
      </c>
      <c r="G5015" s="14" t="s">
        <v>1201</v>
      </c>
      <c r="H5015" s="35">
        <v>2145639</v>
      </c>
      <c r="I5015" s="14">
        <v>74059401</v>
      </c>
      <c r="J5015" s="14" t="s">
        <v>1202</v>
      </c>
      <c r="K5015" s="14" t="s">
        <v>15003</v>
      </c>
      <c r="L5015" s="14">
        <v>2</v>
      </c>
      <c r="M5015" s="14" t="s">
        <v>15004</v>
      </c>
      <c r="N5015" s="14" t="s">
        <v>15005</v>
      </c>
      <c r="O5015" s="14">
        <v>1</v>
      </c>
      <c r="P5015" s="14" t="s">
        <v>1897</v>
      </c>
      <c r="Q5015" s="14">
        <v>25747668</v>
      </c>
      <c r="R5015" s="1" t="str">
        <f>IFERROR(VLOOKUP(K5015,Proveedores!$A$2:$B$500,2,0),"Agregar")</f>
        <v>REX ARGENTINA SA</v>
      </c>
      <c r="S5015" s="5">
        <f t="shared" si="78"/>
        <v>25747668</v>
      </c>
    </row>
    <row r="5016" spans="1:19" x14ac:dyDescent="0.2">
      <c r="A5016" s="34">
        <v>44348</v>
      </c>
      <c r="B5016" s="14" t="s">
        <v>19937</v>
      </c>
      <c r="C5016" s="14" t="s">
        <v>20154</v>
      </c>
      <c r="D5016" s="14" t="s">
        <v>1621</v>
      </c>
      <c r="E5016" s="14" t="s">
        <v>20155</v>
      </c>
      <c r="F5016" s="34">
        <v>44341</v>
      </c>
      <c r="G5016" s="14" t="s">
        <v>759</v>
      </c>
      <c r="H5016" s="35">
        <v>5402419.5099999998</v>
      </c>
      <c r="I5016" s="14">
        <v>1.1111111111111101E+22</v>
      </c>
      <c r="J5016" s="14" t="s">
        <v>763</v>
      </c>
      <c r="K5016" s="14" t="s">
        <v>7700</v>
      </c>
      <c r="L5016" s="14">
        <v>11</v>
      </c>
      <c r="M5016" s="14" t="s">
        <v>8506</v>
      </c>
      <c r="N5016" s="14" t="s">
        <v>7701</v>
      </c>
      <c r="O5016" s="14">
        <v>4707</v>
      </c>
      <c r="P5016" s="14" t="s">
        <v>7907</v>
      </c>
      <c r="Q5016" s="14">
        <v>1147.74</v>
      </c>
      <c r="R5016" s="1" t="str">
        <f>IFERROR(VLOOKUP(K5016,Proveedores!$A$2:$B$500,2,0),"Agregar")</f>
        <v>CORREO OFICIAL DE LA REPÚBLICA ARGENTINA S.A..</v>
      </c>
      <c r="S5016" s="5">
        <f t="shared" si="78"/>
        <v>5402412.1799999997</v>
      </c>
    </row>
    <row r="5017" spans="1:19" x14ac:dyDescent="0.2">
      <c r="A5017" s="34">
        <v>44348</v>
      </c>
      <c r="B5017" s="14" t="s">
        <v>19938</v>
      </c>
      <c r="C5017" s="14" t="s">
        <v>20156</v>
      </c>
      <c r="D5017" s="14" t="s">
        <v>1621</v>
      </c>
      <c r="E5017" s="14" t="s">
        <v>20157</v>
      </c>
      <c r="F5017" s="34">
        <v>44341</v>
      </c>
      <c r="G5017" s="14" t="s">
        <v>759</v>
      </c>
      <c r="H5017" s="35">
        <v>688644.86</v>
      </c>
      <c r="I5017" s="14">
        <v>1.1111111111111101E+22</v>
      </c>
      <c r="J5017" s="14" t="s">
        <v>763</v>
      </c>
      <c r="K5017" s="14" t="s">
        <v>7700</v>
      </c>
      <c r="L5017" s="14">
        <v>11</v>
      </c>
      <c r="M5017" s="14" t="s">
        <v>8506</v>
      </c>
      <c r="N5017" s="14" t="s">
        <v>7701</v>
      </c>
      <c r="O5017" s="14">
        <v>600</v>
      </c>
      <c r="P5017" s="14" t="s">
        <v>7907</v>
      </c>
      <c r="Q5017" s="14">
        <v>1147.74</v>
      </c>
      <c r="R5017" s="1" t="str">
        <f>IFERROR(VLOOKUP(K5017,Proveedores!$A$2:$B$500,2,0),"Agregar")</f>
        <v>CORREO OFICIAL DE LA REPÚBLICA ARGENTINA S.A..</v>
      </c>
      <c r="S5017" s="5">
        <f t="shared" si="78"/>
        <v>688644</v>
      </c>
    </row>
    <row r="5018" spans="1:19" x14ac:dyDescent="0.2">
      <c r="A5018" s="34">
        <v>44349</v>
      </c>
      <c r="B5018" s="14" t="s">
        <v>19948</v>
      </c>
      <c r="C5018" s="14" t="s">
        <v>20158</v>
      </c>
      <c r="D5018" s="14" t="s">
        <v>1621</v>
      </c>
      <c r="E5018" s="14" t="s">
        <v>20159</v>
      </c>
      <c r="F5018" s="34">
        <v>44336</v>
      </c>
      <c r="G5018" s="14" t="s">
        <v>5360</v>
      </c>
      <c r="H5018" s="35">
        <v>152395087</v>
      </c>
      <c r="I5018" s="14">
        <v>816</v>
      </c>
      <c r="J5018" s="14" t="s">
        <v>15522</v>
      </c>
      <c r="K5018" s="14" t="s">
        <v>5361</v>
      </c>
      <c r="L5018" s="14">
        <v>1</v>
      </c>
      <c r="M5018" s="14">
        <v>500470</v>
      </c>
      <c r="N5018" s="14" t="s">
        <v>15524</v>
      </c>
      <c r="O5018" s="14">
        <v>199810</v>
      </c>
      <c r="P5018" s="14" t="s">
        <v>3121</v>
      </c>
      <c r="Q5018" s="14">
        <v>762.7</v>
      </c>
      <c r="R5018" s="1" t="str">
        <f>IFERROR(VLOOKUP(K5018,Proveedores!$A$2:$B$500,2,0),"Agregar")</f>
        <v>Sinergium</v>
      </c>
      <c r="S5018" s="5">
        <f t="shared" si="78"/>
        <v>152395087</v>
      </c>
    </row>
    <row r="5019" spans="1:19" x14ac:dyDescent="0.2">
      <c r="A5019" s="34">
        <v>44349</v>
      </c>
      <c r="B5019" s="14" t="s">
        <v>19949</v>
      </c>
      <c r="C5019" s="14" t="s">
        <v>20160</v>
      </c>
      <c r="D5019" s="14" t="s">
        <v>1621</v>
      </c>
      <c r="E5019" s="14" t="s">
        <v>20161</v>
      </c>
      <c r="F5019" s="34">
        <v>44343</v>
      </c>
      <c r="G5019" s="14" t="s">
        <v>5360</v>
      </c>
      <c r="H5019" s="35">
        <v>190937241.59999999</v>
      </c>
      <c r="I5019" s="14">
        <v>818</v>
      </c>
      <c r="J5019" s="14" t="s">
        <v>15522</v>
      </c>
      <c r="K5019" s="14" t="s">
        <v>5361</v>
      </c>
      <c r="L5019" s="14">
        <v>1</v>
      </c>
      <c r="M5019" s="14">
        <v>500100</v>
      </c>
      <c r="N5019" s="14" t="s">
        <v>5362</v>
      </c>
      <c r="O5019" s="14">
        <v>412160</v>
      </c>
      <c r="P5019" s="14" t="s">
        <v>3121</v>
      </c>
      <c r="Q5019" s="14">
        <v>463.26</v>
      </c>
      <c r="R5019" s="1" t="str">
        <f>IFERROR(VLOOKUP(K5019,Proveedores!$A$2:$B$500,2,0),"Agregar")</f>
        <v>Sinergium</v>
      </c>
      <c r="S5019" s="5">
        <f t="shared" si="78"/>
        <v>190937241.59999999</v>
      </c>
    </row>
    <row r="5020" spans="1:19" x14ac:dyDescent="0.2">
      <c r="A5020" s="34">
        <v>44349</v>
      </c>
      <c r="B5020" s="14" t="s">
        <v>19950</v>
      </c>
      <c r="C5020" s="14" t="s">
        <v>20162</v>
      </c>
      <c r="D5020" s="14" t="s">
        <v>1621</v>
      </c>
      <c r="E5020" s="14" t="s">
        <v>20163</v>
      </c>
      <c r="F5020" s="34">
        <v>44343</v>
      </c>
      <c r="G5020" s="14" t="s">
        <v>5360</v>
      </c>
      <c r="H5020" s="35">
        <v>137064736.19999999</v>
      </c>
      <c r="I5020" s="14">
        <v>819</v>
      </c>
      <c r="J5020" s="14" t="s">
        <v>15522</v>
      </c>
      <c r="K5020" s="14" t="s">
        <v>5361</v>
      </c>
      <c r="L5020" s="14">
        <v>1</v>
      </c>
      <c r="M5020" s="14">
        <v>500100</v>
      </c>
      <c r="N5020" s="14" t="s">
        <v>5362</v>
      </c>
      <c r="O5020" s="14">
        <v>295870</v>
      </c>
      <c r="P5020" s="14" t="s">
        <v>3121</v>
      </c>
      <c r="Q5020" s="14">
        <v>463.26</v>
      </c>
      <c r="R5020" s="1" t="str">
        <f>IFERROR(VLOOKUP(K5020,Proveedores!$A$2:$B$500,2,0),"Agregar")</f>
        <v>Sinergium</v>
      </c>
      <c r="S5020" s="5">
        <f t="shared" si="78"/>
        <v>137064736.19999999</v>
      </c>
    </row>
    <row r="5021" spans="1:19" x14ac:dyDescent="0.2">
      <c r="A5021" s="34">
        <v>44349</v>
      </c>
      <c r="B5021" s="14" t="s">
        <v>19951</v>
      </c>
      <c r="C5021" s="14" t="s">
        <v>20164</v>
      </c>
      <c r="D5021" s="14" t="s">
        <v>1621</v>
      </c>
      <c r="E5021" s="14" t="s">
        <v>20165</v>
      </c>
      <c r="F5021" s="34">
        <v>44348</v>
      </c>
      <c r="G5021" s="14" t="s">
        <v>971</v>
      </c>
      <c r="H5021" s="35">
        <v>52000</v>
      </c>
      <c r="I5021" s="14" t="s">
        <v>20166</v>
      </c>
      <c r="J5021" s="14" t="s">
        <v>15941</v>
      </c>
      <c r="K5021" s="14" t="s">
        <v>973</v>
      </c>
      <c r="L5021" s="14">
        <v>1</v>
      </c>
      <c r="M5021" s="14">
        <v>1</v>
      </c>
      <c r="N5021" s="14" t="s">
        <v>4064</v>
      </c>
      <c r="O5021" s="14">
        <v>1</v>
      </c>
      <c r="P5021" s="14">
        <v>1</v>
      </c>
      <c r="Q5021" s="14">
        <v>52000</v>
      </c>
      <c r="R5021" s="1" t="str">
        <f>IFERROR(VLOOKUP(K5021,Proveedores!$A$2:$B$500,2,0),"Agregar")</f>
        <v>Angeleri y Asociados S.A.</v>
      </c>
      <c r="S5021" s="5">
        <f t="shared" si="78"/>
        <v>52000</v>
      </c>
    </row>
    <row r="5022" spans="1:19" x14ac:dyDescent="0.2">
      <c r="A5022" s="34">
        <v>44349</v>
      </c>
      <c r="B5022" s="14" t="s">
        <v>19961</v>
      </c>
      <c r="C5022" s="14" t="s">
        <v>20167</v>
      </c>
      <c r="D5022" s="14" t="s">
        <v>1621</v>
      </c>
      <c r="E5022" s="14" t="s">
        <v>20168</v>
      </c>
      <c r="F5022" s="34">
        <v>44347</v>
      </c>
      <c r="G5022" s="14" t="s">
        <v>1578</v>
      </c>
      <c r="H5022" s="35">
        <v>9270000</v>
      </c>
      <c r="I5022" s="14">
        <v>0</v>
      </c>
      <c r="J5022" s="14" t="s">
        <v>1585</v>
      </c>
      <c r="K5022" s="14" t="s">
        <v>20132</v>
      </c>
      <c r="L5022" s="14">
        <v>5</v>
      </c>
      <c r="M5022" s="14" t="s">
        <v>4368</v>
      </c>
      <c r="N5022" s="14" t="s">
        <v>7314</v>
      </c>
      <c r="O5022" s="14">
        <v>18000</v>
      </c>
      <c r="P5022" s="14" t="s">
        <v>4396</v>
      </c>
      <c r="Q5022" s="14">
        <v>515</v>
      </c>
      <c r="R5022" s="1" t="str">
        <f>IFERROR(VLOOKUP(K5022,Proveedores!$A$2:$B$500,2,0),"Agregar")</f>
        <v>alimentos vida s.a.</v>
      </c>
      <c r="S5022" s="5">
        <f t="shared" si="78"/>
        <v>9270000</v>
      </c>
    </row>
    <row r="5023" spans="1:19" x14ac:dyDescent="0.2">
      <c r="A5023" s="34">
        <v>44349</v>
      </c>
      <c r="B5023" s="14" t="s">
        <v>19968</v>
      </c>
      <c r="C5023" s="14" t="s">
        <v>20169</v>
      </c>
      <c r="D5023" s="14" t="s">
        <v>1621</v>
      </c>
      <c r="E5023" s="14" t="s">
        <v>20170</v>
      </c>
      <c r="F5023" s="34">
        <v>44348</v>
      </c>
      <c r="G5023" s="14" t="s">
        <v>1277</v>
      </c>
      <c r="H5023" s="35">
        <v>7793739</v>
      </c>
      <c r="I5023" s="14">
        <v>0</v>
      </c>
      <c r="J5023" s="14" t="s">
        <v>1278</v>
      </c>
      <c r="K5023" s="14" t="s">
        <v>321</v>
      </c>
      <c r="L5023" s="14">
        <v>1</v>
      </c>
      <c r="M5023" s="14" t="s">
        <v>13364</v>
      </c>
      <c r="N5023" s="14" t="s">
        <v>20171</v>
      </c>
      <c r="O5023" s="14">
        <v>100</v>
      </c>
      <c r="P5023" s="14" t="s">
        <v>15791</v>
      </c>
      <c r="Q5023" s="14">
        <v>25979.13</v>
      </c>
      <c r="R5023" s="1" t="str">
        <f>IFERROR(VLOOKUP(K5023,Proveedores!$A$2:$B$500,2,0),"Agregar")</f>
        <v>Global Farm SA</v>
      </c>
      <c r="S5023" s="5">
        <f t="shared" si="78"/>
        <v>2597913</v>
      </c>
    </row>
    <row r="5024" spans="1:19" x14ac:dyDescent="0.2">
      <c r="A5024" s="34">
        <v>44350</v>
      </c>
      <c r="B5024" s="14" t="s">
        <v>20366</v>
      </c>
      <c r="C5024" s="14" t="s">
        <v>20382</v>
      </c>
      <c r="D5024" s="14" t="s">
        <v>1621</v>
      </c>
      <c r="E5024" s="14" t="s">
        <v>20383</v>
      </c>
      <c r="F5024" s="34">
        <v>44253</v>
      </c>
      <c r="G5024" s="14" t="s">
        <v>1269</v>
      </c>
      <c r="H5024" s="35">
        <v>27144</v>
      </c>
      <c r="I5024" s="14" t="s">
        <v>1816</v>
      </c>
      <c r="J5024" s="14" t="s">
        <v>1270</v>
      </c>
      <c r="K5024" s="14" t="s">
        <v>1847</v>
      </c>
      <c r="L5024" s="14">
        <v>35</v>
      </c>
      <c r="M5024" s="14" t="s">
        <v>16189</v>
      </c>
      <c r="N5024" s="14" t="s">
        <v>16190</v>
      </c>
      <c r="O5024" s="14">
        <v>2400</v>
      </c>
      <c r="P5024" s="14" t="s">
        <v>3092</v>
      </c>
      <c r="Q5024" s="14">
        <v>11.31</v>
      </c>
      <c r="R5024" s="1" t="str">
        <f>IFERROR(VLOOKUP(K5024,Proveedores!$A$2:$B$500,2,0),"Agregar")</f>
        <v xml:space="preserve">LAFEDAR S.A. </v>
      </c>
      <c r="S5024" s="5">
        <f t="shared" ref="S5024:S5041" si="79">Q5024*O5024</f>
        <v>27144</v>
      </c>
    </row>
    <row r="5025" spans="1:19" x14ac:dyDescent="0.2">
      <c r="A5025" s="34">
        <v>44350</v>
      </c>
      <c r="B5025" s="14" t="s">
        <v>20368</v>
      </c>
      <c r="C5025" s="14" t="s">
        <v>20384</v>
      </c>
      <c r="D5025" s="14" t="s">
        <v>1621</v>
      </c>
      <c r="E5025" s="14" t="s">
        <v>20385</v>
      </c>
      <c r="F5025" s="34">
        <v>44350</v>
      </c>
      <c r="G5025" s="14" t="s">
        <v>1497</v>
      </c>
      <c r="H5025" s="35">
        <v>5567919</v>
      </c>
      <c r="I5025" s="14">
        <v>221794</v>
      </c>
      <c r="J5025" s="14" t="s">
        <v>20386</v>
      </c>
      <c r="K5025" s="14" t="s">
        <v>737</v>
      </c>
      <c r="L5025" s="14">
        <v>44</v>
      </c>
      <c r="M5025" s="14">
        <v>502072</v>
      </c>
      <c r="N5025" s="14" t="s">
        <v>20387</v>
      </c>
      <c r="O5025" s="14">
        <v>54110</v>
      </c>
      <c r="P5025" s="14">
        <v>1</v>
      </c>
      <c r="Q5025" s="14">
        <v>102.9</v>
      </c>
      <c r="R5025" s="1" t="str">
        <f>IFERROR(VLOOKUP(K5025,Proveedores!$A$2:$B$500,2,0),"Agregar")</f>
        <v xml:space="preserve">KLONAL SRL </v>
      </c>
      <c r="S5025" s="5">
        <f t="shared" si="79"/>
        <v>5567919</v>
      </c>
    </row>
    <row r="5026" spans="1:19" x14ac:dyDescent="0.2">
      <c r="A5026" s="34">
        <v>44350</v>
      </c>
      <c r="B5026" s="14" t="s">
        <v>20369</v>
      </c>
      <c r="C5026" s="14" t="s">
        <v>20388</v>
      </c>
      <c r="D5026" s="14" t="s">
        <v>1621</v>
      </c>
      <c r="E5026" s="14" t="s">
        <v>20389</v>
      </c>
      <c r="F5026" s="34">
        <v>44302</v>
      </c>
      <c r="G5026" s="14" t="s">
        <v>1201</v>
      </c>
      <c r="H5026" s="35">
        <v>2577522</v>
      </c>
      <c r="I5026" s="14">
        <v>74059401</v>
      </c>
      <c r="J5026" s="14" t="s">
        <v>1202</v>
      </c>
      <c r="K5026" s="14" t="s">
        <v>15003</v>
      </c>
      <c r="L5026" s="14">
        <v>3</v>
      </c>
      <c r="M5026" s="14" t="s">
        <v>15004</v>
      </c>
      <c r="N5026" s="14" t="s">
        <v>15005</v>
      </c>
      <c r="O5026" s="14">
        <v>1</v>
      </c>
      <c r="P5026" s="14" t="s">
        <v>1897</v>
      </c>
      <c r="Q5026" s="14">
        <v>30930264</v>
      </c>
      <c r="R5026" s="1" t="str">
        <f>IFERROR(VLOOKUP(K5026,Proveedores!$A$2:$B$500,2,0),"Agregar")</f>
        <v>REX ARGENTINA SA</v>
      </c>
      <c r="S5026" s="5">
        <f t="shared" si="79"/>
        <v>30930264</v>
      </c>
    </row>
    <row r="5027" spans="1:19" x14ac:dyDescent="0.2">
      <c r="A5027" s="34">
        <v>44350</v>
      </c>
      <c r="B5027" s="14" t="s">
        <v>20370</v>
      </c>
      <c r="C5027" s="14" t="s">
        <v>20390</v>
      </c>
      <c r="D5027" s="14" t="s">
        <v>1621</v>
      </c>
      <c r="E5027" s="14" t="s">
        <v>20391</v>
      </c>
      <c r="F5027" s="34">
        <v>44302</v>
      </c>
      <c r="G5027" s="14" t="s">
        <v>1201</v>
      </c>
      <c r="H5027" s="35">
        <v>4086465</v>
      </c>
      <c r="I5027" s="14">
        <v>74059401</v>
      </c>
      <c r="J5027" s="14" t="s">
        <v>1202</v>
      </c>
      <c r="K5027" s="14" t="s">
        <v>15003</v>
      </c>
      <c r="L5027" s="14">
        <v>4</v>
      </c>
      <c r="M5027" s="14" t="s">
        <v>15004</v>
      </c>
      <c r="N5027" s="14" t="s">
        <v>15005</v>
      </c>
      <c r="O5027" s="14">
        <v>1</v>
      </c>
      <c r="P5027" s="14" t="s">
        <v>1897</v>
      </c>
      <c r="Q5027" s="14">
        <v>49037580</v>
      </c>
      <c r="R5027" s="1" t="str">
        <f>IFERROR(VLOOKUP(K5027,Proveedores!$A$2:$B$500,2,0),"Agregar")</f>
        <v>REX ARGENTINA SA</v>
      </c>
      <c r="S5027" s="5">
        <f t="shared" si="79"/>
        <v>49037580</v>
      </c>
    </row>
    <row r="5028" spans="1:19" x14ac:dyDescent="0.2">
      <c r="A5028" s="34">
        <v>44350</v>
      </c>
      <c r="B5028" s="14" t="s">
        <v>20371</v>
      </c>
      <c r="C5028" s="14" t="s">
        <v>20392</v>
      </c>
      <c r="D5028" s="14" t="s">
        <v>1621</v>
      </c>
      <c r="E5028" s="14" t="s">
        <v>20393</v>
      </c>
      <c r="F5028" s="34">
        <v>44350</v>
      </c>
      <c r="G5028" s="14">
        <v>1</v>
      </c>
      <c r="H5028" s="35">
        <v>467098.68</v>
      </c>
      <c r="I5028" s="14">
        <v>1</v>
      </c>
      <c r="J5028" s="14">
        <v>1</v>
      </c>
      <c r="K5028" s="14" t="s">
        <v>146</v>
      </c>
      <c r="L5028" s="14">
        <v>5</v>
      </c>
      <c r="M5028" s="14" t="s">
        <v>4916</v>
      </c>
      <c r="N5028" s="14" t="s">
        <v>2316</v>
      </c>
      <c r="O5028" s="14">
        <v>1</v>
      </c>
      <c r="P5028" s="14" t="s">
        <v>2316</v>
      </c>
      <c r="Q5028" s="14">
        <v>467098.68</v>
      </c>
      <c r="R5028" s="1" t="str">
        <f>IFERROR(VLOOKUP(K5028,Proveedores!$A$2:$B$500,2,0),"Agregar")</f>
        <v>SUIZO ARGENTINA S.A.</v>
      </c>
      <c r="S5028" s="5">
        <f t="shared" si="79"/>
        <v>467098.68</v>
      </c>
    </row>
    <row r="5029" spans="1:19" x14ac:dyDescent="0.2">
      <c r="A5029" s="34">
        <v>44350</v>
      </c>
      <c r="B5029" s="14" t="s">
        <v>20372</v>
      </c>
      <c r="C5029" s="14" t="s">
        <v>20394</v>
      </c>
      <c r="D5029" s="14" t="s">
        <v>1621</v>
      </c>
      <c r="E5029" s="14" t="s">
        <v>20395</v>
      </c>
      <c r="F5029" s="34">
        <v>44347</v>
      </c>
      <c r="G5029" s="14" t="s">
        <v>1578</v>
      </c>
      <c r="H5029" s="35">
        <v>2649160</v>
      </c>
      <c r="I5029" s="14">
        <v>0</v>
      </c>
      <c r="J5029" s="14" t="s">
        <v>1585</v>
      </c>
      <c r="K5029" s="14" t="s">
        <v>20132</v>
      </c>
      <c r="L5029" s="14">
        <v>2</v>
      </c>
      <c r="M5029" s="14" t="s">
        <v>4368</v>
      </c>
      <c r="N5029" s="14" t="s">
        <v>7314</v>
      </c>
      <c r="O5029" s="14">
        <v>5144</v>
      </c>
      <c r="P5029" s="14" t="s">
        <v>4396</v>
      </c>
      <c r="Q5029" s="14">
        <v>515</v>
      </c>
      <c r="R5029" s="1" t="str">
        <f>IFERROR(VLOOKUP(K5029,Proveedores!$A$2:$B$500,2,0),"Agregar")</f>
        <v>alimentos vida s.a.</v>
      </c>
      <c r="S5029" s="5">
        <f t="shared" si="79"/>
        <v>2649160</v>
      </c>
    </row>
    <row r="5030" spans="1:19" x14ac:dyDescent="0.2">
      <c r="A5030" s="34">
        <v>44350</v>
      </c>
      <c r="B5030" s="14" t="s">
        <v>20373</v>
      </c>
      <c r="C5030" s="14" t="s">
        <v>20396</v>
      </c>
      <c r="D5030" s="14" t="s">
        <v>1621</v>
      </c>
      <c r="E5030" s="14" t="s">
        <v>20397</v>
      </c>
      <c r="F5030" s="34">
        <v>44347</v>
      </c>
      <c r="G5030" s="14" t="s">
        <v>1578</v>
      </c>
      <c r="H5030" s="35">
        <v>7685000</v>
      </c>
      <c r="I5030" s="14">
        <v>0</v>
      </c>
      <c r="J5030" s="14" t="s">
        <v>1585</v>
      </c>
      <c r="K5030" s="14" t="s">
        <v>20132</v>
      </c>
      <c r="L5030" s="14">
        <v>3</v>
      </c>
      <c r="M5030" s="14" t="s">
        <v>4368</v>
      </c>
      <c r="N5030" s="14" t="s">
        <v>7314</v>
      </c>
      <c r="O5030" s="14">
        <v>14500</v>
      </c>
      <c r="P5030" s="14" t="s">
        <v>4396</v>
      </c>
      <c r="Q5030" s="14">
        <v>530</v>
      </c>
      <c r="R5030" s="1" t="str">
        <f>IFERROR(VLOOKUP(K5030,Proveedores!$A$2:$B$500,2,0),"Agregar")</f>
        <v>alimentos vida s.a.</v>
      </c>
      <c r="S5030" s="5">
        <f t="shared" si="79"/>
        <v>7685000</v>
      </c>
    </row>
    <row r="5031" spans="1:19" x14ac:dyDescent="0.2">
      <c r="A5031" s="34">
        <v>44350</v>
      </c>
      <c r="B5031" s="14" t="s">
        <v>20374</v>
      </c>
      <c r="C5031" s="14" t="s">
        <v>20398</v>
      </c>
      <c r="D5031" s="14" t="s">
        <v>1621</v>
      </c>
      <c r="E5031" s="14" t="s">
        <v>20399</v>
      </c>
      <c r="F5031" s="34">
        <v>44333</v>
      </c>
      <c r="G5031" s="14" t="s">
        <v>1201</v>
      </c>
      <c r="H5031" s="35">
        <v>5070374</v>
      </c>
      <c r="I5031" s="14">
        <v>74059401</v>
      </c>
      <c r="J5031" s="14" t="s">
        <v>1202</v>
      </c>
      <c r="K5031" s="14" t="s">
        <v>15003</v>
      </c>
      <c r="L5031" s="14">
        <v>1</v>
      </c>
      <c r="M5031" s="14" t="s">
        <v>15004</v>
      </c>
      <c r="N5031" s="14" t="s">
        <v>15005</v>
      </c>
      <c r="O5031" s="14">
        <v>1</v>
      </c>
      <c r="P5031" s="14" t="s">
        <v>1897</v>
      </c>
      <c r="Q5031" s="14">
        <v>60844488</v>
      </c>
      <c r="R5031" s="1" t="str">
        <f>IFERROR(VLOOKUP(K5031,Proveedores!$A$2:$B$500,2,0),"Agregar")</f>
        <v>REX ARGENTINA SA</v>
      </c>
      <c r="S5031" s="5">
        <f t="shared" si="79"/>
        <v>60844488</v>
      </c>
    </row>
    <row r="5032" spans="1:19" x14ac:dyDescent="0.2">
      <c r="A5032" s="34">
        <v>44350</v>
      </c>
      <c r="B5032" s="14" t="s">
        <v>20376</v>
      </c>
      <c r="C5032" s="14" t="s">
        <v>20400</v>
      </c>
      <c r="D5032" s="14" t="s">
        <v>1621</v>
      </c>
      <c r="E5032" s="14" t="s">
        <v>20401</v>
      </c>
      <c r="F5032" s="34">
        <v>44333</v>
      </c>
      <c r="G5032" s="14" t="s">
        <v>1201</v>
      </c>
      <c r="H5032" s="35">
        <v>2145639</v>
      </c>
      <c r="I5032" s="14">
        <v>74059401</v>
      </c>
      <c r="J5032" s="14" t="s">
        <v>1202</v>
      </c>
      <c r="K5032" s="14" t="s">
        <v>15003</v>
      </c>
      <c r="L5032" s="14">
        <v>2</v>
      </c>
      <c r="M5032" s="14" t="s">
        <v>15004</v>
      </c>
      <c r="N5032" s="14" t="s">
        <v>15005</v>
      </c>
      <c r="O5032" s="14">
        <v>1</v>
      </c>
      <c r="P5032" s="14" t="s">
        <v>1897</v>
      </c>
      <c r="Q5032" s="14">
        <v>25747668</v>
      </c>
      <c r="R5032" s="1" t="str">
        <f>IFERROR(VLOOKUP(K5032,Proveedores!$A$2:$B$500,2,0),"Agregar")</f>
        <v>REX ARGENTINA SA</v>
      </c>
      <c r="S5032" s="5">
        <f t="shared" si="79"/>
        <v>25747668</v>
      </c>
    </row>
    <row r="5033" spans="1:19" x14ac:dyDescent="0.2">
      <c r="A5033" s="34">
        <v>44350</v>
      </c>
      <c r="B5033" s="14" t="s">
        <v>20377</v>
      </c>
      <c r="C5033" s="14" t="s">
        <v>20402</v>
      </c>
      <c r="D5033" s="14" t="s">
        <v>1621</v>
      </c>
      <c r="E5033" s="14" t="s">
        <v>20403</v>
      </c>
      <c r="F5033" s="34">
        <v>44333</v>
      </c>
      <c r="G5033" s="14" t="s">
        <v>1201</v>
      </c>
      <c r="H5033" s="35">
        <v>2577522</v>
      </c>
      <c r="I5033" s="14">
        <v>74059401</v>
      </c>
      <c r="J5033" s="14" t="s">
        <v>1202</v>
      </c>
      <c r="K5033" s="14" t="s">
        <v>15003</v>
      </c>
      <c r="L5033" s="14">
        <v>3</v>
      </c>
      <c r="M5033" s="14" t="s">
        <v>15004</v>
      </c>
      <c r="N5033" s="14" t="s">
        <v>15005</v>
      </c>
      <c r="O5033" s="14">
        <v>1</v>
      </c>
      <c r="P5033" s="14" t="s">
        <v>1897</v>
      </c>
      <c r="Q5033" s="14">
        <v>30930264</v>
      </c>
      <c r="R5033" s="1" t="str">
        <f>IFERROR(VLOOKUP(K5033,Proveedores!$A$2:$B$500,2,0),"Agregar")</f>
        <v>REX ARGENTINA SA</v>
      </c>
      <c r="S5033" s="5">
        <f t="shared" si="79"/>
        <v>30930264</v>
      </c>
    </row>
    <row r="5034" spans="1:19" x14ac:dyDescent="0.2">
      <c r="A5034" s="34">
        <v>44350</v>
      </c>
      <c r="B5034" s="14" t="s">
        <v>20378</v>
      </c>
      <c r="C5034" s="14" t="s">
        <v>20404</v>
      </c>
      <c r="D5034" s="14" t="s">
        <v>1621</v>
      </c>
      <c r="E5034" s="14" t="s">
        <v>20405</v>
      </c>
      <c r="F5034" s="34">
        <v>44333</v>
      </c>
      <c r="G5034" s="14" t="s">
        <v>1201</v>
      </c>
      <c r="H5034" s="35">
        <v>4086465</v>
      </c>
      <c r="I5034" s="14">
        <v>74059401</v>
      </c>
      <c r="J5034" s="14" t="s">
        <v>1202</v>
      </c>
      <c r="K5034" s="14" t="s">
        <v>15003</v>
      </c>
      <c r="L5034" s="14">
        <v>4</v>
      </c>
      <c r="M5034" s="14" t="s">
        <v>15004</v>
      </c>
      <c r="N5034" s="14" t="s">
        <v>15005</v>
      </c>
      <c r="O5034" s="14">
        <v>1</v>
      </c>
      <c r="P5034" s="14" t="s">
        <v>1897</v>
      </c>
      <c r="Q5034" s="14">
        <v>49037580</v>
      </c>
      <c r="R5034" s="1" t="str">
        <f>IFERROR(VLOOKUP(K5034,Proveedores!$A$2:$B$500,2,0),"Agregar")</f>
        <v>REX ARGENTINA SA</v>
      </c>
      <c r="S5034" s="5">
        <f t="shared" si="79"/>
        <v>49037580</v>
      </c>
    </row>
    <row r="5035" spans="1:19" x14ac:dyDescent="0.2">
      <c r="A5035" s="34">
        <v>44350</v>
      </c>
      <c r="B5035" s="14" t="s">
        <v>20379</v>
      </c>
      <c r="C5035" s="14" t="s">
        <v>20406</v>
      </c>
      <c r="D5035" s="14" t="s">
        <v>1621</v>
      </c>
      <c r="E5035" s="14" t="s">
        <v>20407</v>
      </c>
      <c r="F5035" s="34">
        <v>44342</v>
      </c>
      <c r="G5035" s="14" t="s">
        <v>566</v>
      </c>
      <c r="H5035" s="35">
        <v>1737827.89</v>
      </c>
      <c r="I5035" s="14" t="s">
        <v>20408</v>
      </c>
      <c r="J5035" s="14" t="s">
        <v>567</v>
      </c>
      <c r="K5035" s="14" t="s">
        <v>9196</v>
      </c>
      <c r="L5035" s="14">
        <v>1</v>
      </c>
      <c r="M5035" s="14" t="s">
        <v>9162</v>
      </c>
      <c r="N5035" s="14" t="s">
        <v>9197</v>
      </c>
      <c r="O5035" s="14">
        <v>368000</v>
      </c>
      <c r="P5035" s="14" t="s">
        <v>2073</v>
      </c>
      <c r="Q5035" s="14">
        <v>4.3499999999999996</v>
      </c>
      <c r="R5035" s="1" t="str">
        <f>IFERROR(VLOOKUP(K5035,Proveedores!$A$2:$B$500,2,0),"Agregar")</f>
        <v>ORIEN S.A.</v>
      </c>
      <c r="S5035" s="5">
        <f t="shared" si="79"/>
        <v>1600799.9999999998</v>
      </c>
    </row>
    <row r="5036" spans="1:19" x14ac:dyDescent="0.2">
      <c r="A5036" s="34">
        <v>44350</v>
      </c>
      <c r="B5036" s="14" t="s">
        <v>20379</v>
      </c>
      <c r="C5036" s="14" t="s">
        <v>20406</v>
      </c>
      <c r="D5036" s="14" t="s">
        <v>1621</v>
      </c>
      <c r="E5036" s="14" t="s">
        <v>20407</v>
      </c>
      <c r="F5036" s="34">
        <v>44342</v>
      </c>
      <c r="G5036" s="14" t="s">
        <v>566</v>
      </c>
      <c r="H5036" s="35">
        <v>1737827.89</v>
      </c>
      <c r="I5036" s="14" t="s">
        <v>20408</v>
      </c>
      <c r="J5036" s="14" t="s">
        <v>567</v>
      </c>
      <c r="K5036" s="14" t="s">
        <v>9196</v>
      </c>
      <c r="L5036" s="14">
        <v>2</v>
      </c>
      <c r="M5036" s="14" t="s">
        <v>9198</v>
      </c>
      <c r="N5036" s="14" t="s">
        <v>9199</v>
      </c>
      <c r="O5036" s="14">
        <v>31500</v>
      </c>
      <c r="P5036" s="14" t="s">
        <v>2073</v>
      </c>
      <c r="Q5036" s="14">
        <v>4.3499999999999996</v>
      </c>
      <c r="R5036" s="1" t="str">
        <f>IFERROR(VLOOKUP(K5036,Proveedores!$A$2:$B$500,2,0),"Agregar")</f>
        <v>ORIEN S.A.</v>
      </c>
      <c r="S5036" s="5">
        <f t="shared" si="79"/>
        <v>137025</v>
      </c>
    </row>
    <row r="5037" spans="1:19" x14ac:dyDescent="0.2">
      <c r="A5037" s="34">
        <v>44350</v>
      </c>
      <c r="B5037" s="14" t="s">
        <v>20380</v>
      </c>
      <c r="C5037" s="14" t="s">
        <v>20409</v>
      </c>
      <c r="D5037" s="14" t="s">
        <v>1621</v>
      </c>
      <c r="E5037" s="14" t="s">
        <v>20410</v>
      </c>
      <c r="F5037" s="34">
        <v>44342</v>
      </c>
      <c r="G5037" s="14" t="s">
        <v>566</v>
      </c>
      <c r="H5037" s="35">
        <v>946901.23</v>
      </c>
      <c r="I5037" s="14" t="s">
        <v>20411</v>
      </c>
      <c r="J5037" s="14" t="s">
        <v>567</v>
      </c>
      <c r="K5037" s="14" t="s">
        <v>9196</v>
      </c>
      <c r="L5037" s="14">
        <v>1</v>
      </c>
      <c r="M5037" s="14" t="s">
        <v>9162</v>
      </c>
      <c r="N5037" s="14" t="s">
        <v>9197</v>
      </c>
      <c r="O5037" s="14">
        <v>72000</v>
      </c>
      <c r="P5037" s="14" t="s">
        <v>2073</v>
      </c>
      <c r="Q5037" s="14">
        <v>4.3499999999999996</v>
      </c>
      <c r="R5037" s="1" t="str">
        <f>IFERROR(VLOOKUP(K5037,Proveedores!$A$2:$B$500,2,0),"Agregar")</f>
        <v>ORIEN S.A.</v>
      </c>
      <c r="S5037" s="5">
        <f t="shared" si="79"/>
        <v>313200</v>
      </c>
    </row>
    <row r="5038" spans="1:19" x14ac:dyDescent="0.2">
      <c r="A5038" s="34">
        <v>44350</v>
      </c>
      <c r="B5038" s="14" t="s">
        <v>20380</v>
      </c>
      <c r="C5038" s="14" t="s">
        <v>20409</v>
      </c>
      <c r="D5038" s="14" t="s">
        <v>1621</v>
      </c>
      <c r="E5038" s="14" t="s">
        <v>20410</v>
      </c>
      <c r="F5038" s="34">
        <v>44342</v>
      </c>
      <c r="G5038" s="14" t="s">
        <v>566</v>
      </c>
      <c r="H5038" s="35">
        <v>946901.23</v>
      </c>
      <c r="I5038" s="14" t="s">
        <v>20411</v>
      </c>
      <c r="J5038" s="14" t="s">
        <v>567</v>
      </c>
      <c r="K5038" s="14" t="s">
        <v>9196</v>
      </c>
      <c r="L5038" s="14">
        <v>2</v>
      </c>
      <c r="M5038" s="14" t="s">
        <v>9198</v>
      </c>
      <c r="N5038" s="14" t="s">
        <v>9199</v>
      </c>
      <c r="O5038" s="14">
        <v>6000</v>
      </c>
      <c r="P5038" s="14" t="s">
        <v>2073</v>
      </c>
      <c r="Q5038" s="14">
        <v>4.3499999999999996</v>
      </c>
      <c r="R5038" s="1" t="str">
        <f>IFERROR(VLOOKUP(K5038,Proveedores!$A$2:$B$500,2,0),"Agregar")</f>
        <v>ORIEN S.A.</v>
      </c>
      <c r="S5038" s="5">
        <f t="shared" si="79"/>
        <v>26099.999999999996</v>
      </c>
    </row>
    <row r="5039" spans="1:19" x14ac:dyDescent="0.2">
      <c r="A5039" s="34">
        <v>44350</v>
      </c>
      <c r="B5039" s="14" t="s">
        <v>20380</v>
      </c>
      <c r="C5039" s="14" t="s">
        <v>20409</v>
      </c>
      <c r="D5039" s="14" t="s">
        <v>1621</v>
      </c>
      <c r="E5039" s="14" t="s">
        <v>20410</v>
      </c>
      <c r="F5039" s="34">
        <v>44342</v>
      </c>
      <c r="G5039" s="14" t="s">
        <v>566</v>
      </c>
      <c r="H5039" s="35">
        <v>946901.23</v>
      </c>
      <c r="I5039" s="14" t="s">
        <v>20411</v>
      </c>
      <c r="J5039" s="14" t="s">
        <v>567</v>
      </c>
      <c r="K5039" s="14" t="s">
        <v>9196</v>
      </c>
      <c r="L5039" s="14">
        <v>3</v>
      </c>
      <c r="M5039" s="14" t="s">
        <v>9164</v>
      </c>
      <c r="N5039" s="14" t="s">
        <v>9165</v>
      </c>
      <c r="O5039" s="14">
        <v>36000</v>
      </c>
      <c r="P5039" s="14" t="s">
        <v>2073</v>
      </c>
      <c r="Q5039" s="14">
        <v>4.3499999999999996</v>
      </c>
      <c r="R5039" s="1" t="str">
        <f>IFERROR(VLOOKUP(K5039,Proveedores!$A$2:$B$500,2,0),"Agregar")</f>
        <v>ORIEN S.A.</v>
      </c>
      <c r="S5039" s="5">
        <f t="shared" si="79"/>
        <v>156600</v>
      </c>
    </row>
    <row r="5040" spans="1:19" x14ac:dyDescent="0.2">
      <c r="A5040" s="34">
        <v>44350</v>
      </c>
      <c r="B5040" s="14" t="s">
        <v>20380</v>
      </c>
      <c r="C5040" s="14" t="s">
        <v>20409</v>
      </c>
      <c r="D5040" s="14" t="s">
        <v>1621</v>
      </c>
      <c r="E5040" s="14" t="s">
        <v>20410</v>
      </c>
      <c r="F5040" s="34">
        <v>44342</v>
      </c>
      <c r="G5040" s="14" t="s">
        <v>566</v>
      </c>
      <c r="H5040" s="35">
        <v>946901.23</v>
      </c>
      <c r="I5040" s="14" t="s">
        <v>20411</v>
      </c>
      <c r="J5040" s="14" t="s">
        <v>567</v>
      </c>
      <c r="K5040" s="14" t="s">
        <v>9196</v>
      </c>
      <c r="L5040" s="14">
        <v>4</v>
      </c>
      <c r="M5040" s="14" t="s">
        <v>9218</v>
      </c>
      <c r="N5040" s="14" t="s">
        <v>9219</v>
      </c>
      <c r="O5040" s="14">
        <v>34000</v>
      </c>
      <c r="P5040" s="14" t="s">
        <v>2073</v>
      </c>
      <c r="Q5040" s="14">
        <v>4.3499999999999996</v>
      </c>
      <c r="R5040" s="1" t="str">
        <f>IFERROR(VLOOKUP(K5040,Proveedores!$A$2:$B$500,2,0),"Agregar")</f>
        <v>ORIEN S.A.</v>
      </c>
      <c r="S5040" s="5">
        <f t="shared" si="79"/>
        <v>147900</v>
      </c>
    </row>
    <row r="5041" spans="1:19" x14ac:dyDescent="0.2">
      <c r="A5041" s="34">
        <v>44350</v>
      </c>
      <c r="B5041" s="14" t="s">
        <v>20381</v>
      </c>
      <c r="C5041" s="14" t="s">
        <v>20412</v>
      </c>
      <c r="D5041" s="14" t="s">
        <v>1621</v>
      </c>
      <c r="E5041" s="14" t="s">
        <v>20413</v>
      </c>
      <c r="F5041" s="34">
        <v>44342</v>
      </c>
      <c r="G5041" s="14" t="s">
        <v>566</v>
      </c>
      <c r="H5041" s="35">
        <v>833285.38</v>
      </c>
      <c r="I5041" s="14" t="s">
        <v>20414</v>
      </c>
      <c r="J5041" s="14" t="s">
        <v>567</v>
      </c>
      <c r="K5041" s="14" t="s">
        <v>9196</v>
      </c>
      <c r="L5041" s="14">
        <v>1</v>
      </c>
      <c r="M5041" s="14" t="s">
        <v>9164</v>
      </c>
      <c r="N5041" s="14" t="s">
        <v>9165</v>
      </c>
      <c r="O5041" s="14">
        <v>96000</v>
      </c>
      <c r="P5041" s="14" t="s">
        <v>2073</v>
      </c>
      <c r="Q5041" s="14">
        <v>4.3499999999999996</v>
      </c>
      <c r="R5041" s="1" t="str">
        <f>IFERROR(VLOOKUP(K5041,Proveedores!$A$2:$B$500,2,0),"Agregar")</f>
        <v>ORIEN S.A.</v>
      </c>
      <c r="S5041" s="5">
        <f t="shared" si="79"/>
        <v>417599.99999999994</v>
      </c>
    </row>
  </sheetData>
  <autoFilter ref="A1:S502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AY1590"/>
  <sheetViews>
    <sheetView workbookViewId="0"/>
  </sheetViews>
  <sheetFormatPr baseColWidth="10" defaultRowHeight="12.75" x14ac:dyDescent="0.2"/>
  <cols>
    <col min="1" max="1" width="11.42578125" style="14"/>
    <col min="2" max="4" width="11.42578125" style="1"/>
    <col min="5" max="5" width="11.5703125" style="14" bestFit="1" customWidth="1"/>
    <col min="6" max="6" width="11.5703125" style="1" bestFit="1" customWidth="1"/>
    <col min="7" max="14" width="11.42578125" style="1"/>
    <col min="15" max="15" width="11.5703125" style="1" bestFit="1" customWidth="1"/>
    <col min="16" max="17" width="11.42578125" style="1"/>
    <col min="18" max="18" width="12" style="1" bestFit="1" customWidth="1"/>
    <col min="19" max="19" width="11.42578125" style="1"/>
    <col min="20" max="20" width="11.5703125" style="1" bestFit="1" customWidth="1"/>
    <col min="21" max="21" width="11.42578125" style="1"/>
    <col min="22" max="22" width="11.7109375" style="1" bestFit="1" customWidth="1"/>
    <col min="23" max="30" width="11.42578125" style="1"/>
    <col min="31" max="31" width="11.5703125" style="1" bestFit="1" customWidth="1"/>
    <col min="32" max="32" width="11.42578125" style="1"/>
    <col min="33" max="35" width="11.5703125" style="1" bestFit="1" customWidth="1"/>
    <col min="36" max="41" width="11.42578125" style="1"/>
    <col min="42" max="44" width="11.42578125" style="14"/>
    <col min="45" max="45" width="11.5703125" style="14" bestFit="1" customWidth="1"/>
    <col min="46" max="16384" width="11.42578125" style="1"/>
  </cols>
  <sheetData>
    <row r="1" spans="1:51" x14ac:dyDescent="0.2">
      <c r="A1" s="16" t="s">
        <v>18612</v>
      </c>
      <c r="B1" s="3" t="s">
        <v>18613</v>
      </c>
      <c r="C1" s="3" t="s">
        <v>18614</v>
      </c>
      <c r="D1" s="3" t="s">
        <v>18615</v>
      </c>
      <c r="E1" s="16" t="s">
        <v>1602</v>
      </c>
      <c r="F1" s="3" t="s">
        <v>18616</v>
      </c>
      <c r="G1" s="3" t="s">
        <v>18617</v>
      </c>
      <c r="H1" s="3" t="s">
        <v>18618</v>
      </c>
      <c r="I1" s="3" t="s">
        <v>18619</v>
      </c>
      <c r="J1" s="3" t="s">
        <v>18620</v>
      </c>
      <c r="K1" s="3" t="s">
        <v>18621</v>
      </c>
      <c r="L1" s="3" t="s">
        <v>18622</v>
      </c>
      <c r="M1" s="3" t="s">
        <v>18623</v>
      </c>
      <c r="N1" s="3" t="s">
        <v>18624</v>
      </c>
      <c r="O1" s="3" t="s">
        <v>18625</v>
      </c>
      <c r="P1" s="3" t="s">
        <v>18626</v>
      </c>
      <c r="Q1" s="3" t="s">
        <v>18627</v>
      </c>
      <c r="R1" s="3" t="s">
        <v>18628</v>
      </c>
      <c r="S1" s="3" t="s">
        <v>18629</v>
      </c>
      <c r="T1" s="3" t="s">
        <v>18630</v>
      </c>
      <c r="U1" s="3" t="s">
        <v>18631</v>
      </c>
      <c r="V1" s="3" t="s">
        <v>18632</v>
      </c>
      <c r="W1" s="3" t="s">
        <v>18633</v>
      </c>
      <c r="X1" s="3" t="s">
        <v>18634</v>
      </c>
      <c r="Y1" s="3" t="s">
        <v>18635</v>
      </c>
      <c r="Z1" s="3" t="s">
        <v>18636</v>
      </c>
      <c r="AA1" s="3" t="s">
        <v>18637</v>
      </c>
      <c r="AB1" s="3" t="s">
        <v>18638</v>
      </c>
      <c r="AC1" s="3" t="s">
        <v>18639</v>
      </c>
      <c r="AD1" s="3" t="s">
        <v>18640</v>
      </c>
      <c r="AE1" s="3" t="s">
        <v>18641</v>
      </c>
      <c r="AF1" s="3" t="s">
        <v>18642</v>
      </c>
      <c r="AG1" s="3" t="s">
        <v>18643</v>
      </c>
      <c r="AH1" s="3" t="s">
        <v>18644</v>
      </c>
      <c r="AI1" s="3" t="s">
        <v>18645</v>
      </c>
      <c r="AJ1" s="3" t="s">
        <v>18646</v>
      </c>
      <c r="AK1" s="3" t="s">
        <v>18647</v>
      </c>
      <c r="AL1" s="3" t="s">
        <v>18648</v>
      </c>
      <c r="AM1" s="3" t="s">
        <v>18649</v>
      </c>
      <c r="AN1" s="3" t="s">
        <v>18650</v>
      </c>
      <c r="AO1" s="3" t="s">
        <v>18651</v>
      </c>
      <c r="AP1" s="16" t="s">
        <v>18652</v>
      </c>
      <c r="AQ1" s="16" t="s">
        <v>18653</v>
      </c>
      <c r="AR1" s="16" t="s">
        <v>18654</v>
      </c>
      <c r="AS1" s="16" t="s">
        <v>18655</v>
      </c>
      <c r="AT1" s="3" t="s">
        <v>18656</v>
      </c>
      <c r="AU1" s="3" t="s">
        <v>18657</v>
      </c>
      <c r="AV1" s="3" t="s">
        <v>18658</v>
      </c>
      <c r="AW1" s="3" t="s">
        <v>18659</v>
      </c>
      <c r="AX1" s="3" t="s">
        <v>18660</v>
      </c>
      <c r="AY1" s="3" t="s">
        <v>18661</v>
      </c>
    </row>
    <row r="2" spans="1:51" x14ac:dyDescent="0.2">
      <c r="A2" s="14" t="s">
        <v>2142</v>
      </c>
      <c r="B2" s="1" t="s">
        <v>18662</v>
      </c>
      <c r="C2" s="1" t="s">
        <v>18663</v>
      </c>
      <c r="D2" s="1" t="s">
        <v>18664</v>
      </c>
      <c r="E2" s="15">
        <v>43763</v>
      </c>
      <c r="F2" s="13">
        <v>44319</v>
      </c>
      <c r="G2" s="1" t="s">
        <v>18665</v>
      </c>
      <c r="H2" s="1" t="s">
        <v>18666</v>
      </c>
      <c r="I2" s="1" t="s">
        <v>18667</v>
      </c>
      <c r="J2" s="1" t="s">
        <v>18668</v>
      </c>
      <c r="K2" s="1" t="s">
        <v>18669</v>
      </c>
      <c r="L2" s="1" t="s">
        <v>18670</v>
      </c>
      <c r="M2" s="1" t="s">
        <v>18671</v>
      </c>
      <c r="N2" s="1" t="s">
        <v>18672</v>
      </c>
      <c r="O2" s="1">
        <v>12</v>
      </c>
      <c r="P2" s="1" t="s">
        <v>18662</v>
      </c>
      <c r="Q2" s="1" t="s">
        <v>18673</v>
      </c>
      <c r="R2" s="1">
        <v>30574564367</v>
      </c>
      <c r="U2" s="1" t="s">
        <v>18674</v>
      </c>
      <c r="V2" s="1">
        <v>48015110</v>
      </c>
      <c r="W2" s="1" t="s">
        <v>18675</v>
      </c>
      <c r="Z2" s="1" t="s">
        <v>15990</v>
      </c>
      <c r="AA2" s="1" t="s">
        <v>18676</v>
      </c>
      <c r="AB2" s="1" t="s">
        <v>18676</v>
      </c>
      <c r="AE2" s="1" t="s">
        <v>18677</v>
      </c>
      <c r="AG2" s="1" t="s">
        <v>15731</v>
      </c>
      <c r="AI2" s="1">
        <v>1878</v>
      </c>
      <c r="AK2" s="1" t="s">
        <v>18678</v>
      </c>
      <c r="AL2" s="1" t="s">
        <v>18671</v>
      </c>
      <c r="AM2" s="1" t="s">
        <v>18679</v>
      </c>
      <c r="AN2" s="1" t="s">
        <v>18669</v>
      </c>
      <c r="AO2" s="1" t="s">
        <v>18668</v>
      </c>
      <c r="AP2" s="14" t="s">
        <v>17741</v>
      </c>
      <c r="AQ2" s="14" t="s">
        <v>18680</v>
      </c>
      <c r="AR2" s="14" t="s">
        <v>18681</v>
      </c>
      <c r="AS2" s="15">
        <v>44319</v>
      </c>
      <c r="AT2" s="1" t="s">
        <v>18682</v>
      </c>
      <c r="AU2" s="1" t="s">
        <v>18672</v>
      </c>
      <c r="AV2" s="1" t="s">
        <v>18670</v>
      </c>
      <c r="AW2" s="1" t="s">
        <v>18683</v>
      </c>
      <c r="AX2" s="1" t="s">
        <v>18667</v>
      </c>
      <c r="AY2" s="1" t="s">
        <v>18684</v>
      </c>
    </row>
    <row r="3" spans="1:51" x14ac:dyDescent="0.2">
      <c r="A3" s="14" t="s">
        <v>3112</v>
      </c>
      <c r="B3" s="1" t="s">
        <v>18662</v>
      </c>
      <c r="C3" s="1" t="s">
        <v>18685</v>
      </c>
      <c r="D3" s="1" t="s">
        <v>18664</v>
      </c>
      <c r="E3" s="15">
        <v>43802</v>
      </c>
      <c r="F3" s="13">
        <v>43944</v>
      </c>
      <c r="G3" s="1" t="s">
        <v>18665</v>
      </c>
      <c r="H3" s="1" t="s">
        <v>18666</v>
      </c>
      <c r="I3" s="1" t="s">
        <v>18667</v>
      </c>
      <c r="J3" s="1" t="s">
        <v>18668</v>
      </c>
      <c r="K3" s="1" t="s">
        <v>18669</v>
      </c>
      <c r="L3" s="1" t="s">
        <v>18670</v>
      </c>
      <c r="M3" s="1" t="s">
        <v>18671</v>
      </c>
      <c r="N3" s="1" t="s">
        <v>18672</v>
      </c>
      <c r="O3" s="1">
        <v>55</v>
      </c>
      <c r="P3" s="1" t="s">
        <v>18662</v>
      </c>
      <c r="Q3" s="1" t="s">
        <v>18673</v>
      </c>
      <c r="R3" s="1">
        <v>30681071381</v>
      </c>
      <c r="U3" s="1" t="s">
        <v>18686</v>
      </c>
      <c r="V3" s="1">
        <v>3434363000</v>
      </c>
      <c r="W3" s="1" t="s">
        <v>18687</v>
      </c>
      <c r="Z3" s="1" t="s">
        <v>18688</v>
      </c>
      <c r="AA3" s="1" t="s">
        <v>18689</v>
      </c>
      <c r="AB3" s="1" t="s">
        <v>18689</v>
      </c>
      <c r="AE3" s="1" t="s">
        <v>18690</v>
      </c>
      <c r="AG3" s="1" t="s">
        <v>15731</v>
      </c>
      <c r="AI3" s="1">
        <v>3100</v>
      </c>
      <c r="AK3" s="1" t="s">
        <v>18691</v>
      </c>
      <c r="AL3" s="1" t="s">
        <v>18692</v>
      </c>
      <c r="AM3" s="1" t="s">
        <v>18693</v>
      </c>
      <c r="AN3" s="1" t="s">
        <v>18669</v>
      </c>
      <c r="AO3" s="1" t="s">
        <v>18668</v>
      </c>
      <c r="AP3" s="14" t="s">
        <v>18694</v>
      </c>
      <c r="AQ3" s="14" t="s">
        <v>18695</v>
      </c>
      <c r="AR3" s="14" t="s">
        <v>18693</v>
      </c>
      <c r="AS3" s="15">
        <v>43966</v>
      </c>
      <c r="AT3" s="1" t="s">
        <v>18696</v>
      </c>
      <c r="AU3" s="1" t="s">
        <v>18672</v>
      </c>
      <c r="AV3" s="1" t="s">
        <v>18670</v>
      </c>
      <c r="AW3" s="1" t="s">
        <v>18683</v>
      </c>
      <c r="AX3" s="1" t="s">
        <v>18667</v>
      </c>
      <c r="AY3" s="1" t="s">
        <v>18684</v>
      </c>
    </row>
    <row r="4" spans="1:51" x14ac:dyDescent="0.2">
      <c r="A4" s="14" t="s">
        <v>3137</v>
      </c>
      <c r="B4" s="1" t="s">
        <v>18662</v>
      </c>
      <c r="C4" s="1" t="s">
        <v>18685</v>
      </c>
      <c r="D4" s="1" t="s">
        <v>18664</v>
      </c>
      <c r="E4" s="15">
        <v>43802</v>
      </c>
      <c r="F4" s="13">
        <v>43936</v>
      </c>
      <c r="G4" s="1" t="s">
        <v>18665</v>
      </c>
      <c r="H4" s="1" t="s">
        <v>18666</v>
      </c>
      <c r="I4" s="1" t="s">
        <v>18667</v>
      </c>
      <c r="J4" s="1" t="s">
        <v>18668</v>
      </c>
      <c r="K4" s="1" t="s">
        <v>18669</v>
      </c>
      <c r="L4" s="1" t="s">
        <v>18670</v>
      </c>
      <c r="M4" s="1" t="s">
        <v>18671</v>
      </c>
      <c r="N4" s="1" t="s">
        <v>18672</v>
      </c>
      <c r="O4" s="1">
        <v>72</v>
      </c>
      <c r="P4" s="1" t="s">
        <v>18662</v>
      </c>
      <c r="Q4" s="1" t="s">
        <v>18673</v>
      </c>
      <c r="R4" s="1">
        <v>30534475795</v>
      </c>
      <c r="U4" s="1" t="s">
        <v>18697</v>
      </c>
      <c r="V4" s="1">
        <v>1147561216</v>
      </c>
      <c r="W4" s="1" t="s">
        <v>2737</v>
      </c>
      <c r="Z4" s="1" t="s">
        <v>15990</v>
      </c>
      <c r="AA4" s="1" t="s">
        <v>18698</v>
      </c>
      <c r="AB4" s="1" t="s">
        <v>18699</v>
      </c>
      <c r="AE4" s="1" t="s">
        <v>18700</v>
      </c>
      <c r="AG4" s="1" t="s">
        <v>15731</v>
      </c>
      <c r="AI4" s="1">
        <v>1605</v>
      </c>
      <c r="AK4" s="1" t="s">
        <v>18691</v>
      </c>
      <c r="AL4" s="1" t="s">
        <v>18692</v>
      </c>
      <c r="AM4" s="1" t="s">
        <v>18693</v>
      </c>
      <c r="AN4" s="1" t="s">
        <v>18669</v>
      </c>
      <c r="AO4" s="1" t="s">
        <v>18668</v>
      </c>
      <c r="AP4" s="14" t="s">
        <v>18694</v>
      </c>
      <c r="AQ4" s="14" t="s">
        <v>18695</v>
      </c>
      <c r="AR4" s="14" t="s">
        <v>18693</v>
      </c>
      <c r="AS4" s="15">
        <v>43966</v>
      </c>
      <c r="AT4" s="1" t="s">
        <v>18696</v>
      </c>
      <c r="AU4" s="1" t="s">
        <v>18672</v>
      </c>
      <c r="AV4" s="1" t="s">
        <v>18670</v>
      </c>
      <c r="AW4" s="1" t="s">
        <v>18683</v>
      </c>
      <c r="AX4" s="1" t="s">
        <v>18667</v>
      </c>
      <c r="AY4" s="1" t="s">
        <v>18684</v>
      </c>
    </row>
    <row r="5" spans="1:51" x14ac:dyDescent="0.2">
      <c r="A5" s="14" t="s">
        <v>3191</v>
      </c>
      <c r="B5" s="1" t="s">
        <v>18662</v>
      </c>
      <c r="C5" s="1" t="s">
        <v>18685</v>
      </c>
      <c r="D5" s="1" t="s">
        <v>18664</v>
      </c>
      <c r="E5" s="15">
        <v>43804</v>
      </c>
      <c r="F5" s="13">
        <v>44343</v>
      </c>
      <c r="G5" s="1" t="s">
        <v>18665</v>
      </c>
      <c r="H5" s="1" t="s">
        <v>18666</v>
      </c>
      <c r="I5" s="1" t="s">
        <v>18667</v>
      </c>
      <c r="J5" s="1" t="s">
        <v>18668</v>
      </c>
      <c r="K5" s="1" t="s">
        <v>18669</v>
      </c>
      <c r="L5" s="1" t="s">
        <v>18670</v>
      </c>
      <c r="M5" s="1" t="s">
        <v>18671</v>
      </c>
      <c r="N5" s="1" t="s">
        <v>18672</v>
      </c>
      <c r="O5" s="1">
        <v>185</v>
      </c>
      <c r="P5" s="1" t="s">
        <v>18662</v>
      </c>
      <c r="Q5" s="1" t="s">
        <v>18701</v>
      </c>
      <c r="R5" s="1">
        <v>20320910049</v>
      </c>
      <c r="S5" s="1" t="s">
        <v>18702</v>
      </c>
      <c r="T5" s="1">
        <v>32091004</v>
      </c>
      <c r="U5" s="1" t="s">
        <v>18703</v>
      </c>
      <c r="V5" s="1">
        <v>1153386672</v>
      </c>
      <c r="X5" s="1" t="s">
        <v>18704</v>
      </c>
      <c r="Y5" s="1" t="s">
        <v>18705</v>
      </c>
      <c r="Z5" s="1" t="s">
        <v>18706</v>
      </c>
      <c r="AA5" s="1" t="s">
        <v>18707</v>
      </c>
      <c r="AB5" s="1" t="s">
        <v>18707</v>
      </c>
      <c r="AE5" s="1" t="s">
        <v>18708</v>
      </c>
      <c r="AI5" s="1">
        <v>1428</v>
      </c>
      <c r="AK5" s="1" t="s">
        <v>18709</v>
      </c>
      <c r="AL5" s="1" t="s">
        <v>18710</v>
      </c>
      <c r="AM5" s="1" t="s">
        <v>18711</v>
      </c>
      <c r="AN5" s="1" t="s">
        <v>18669</v>
      </c>
      <c r="AO5" s="1" t="s">
        <v>18668</v>
      </c>
      <c r="AP5" s="14" t="s">
        <v>18709</v>
      </c>
      <c r="AQ5" s="14" t="s">
        <v>18712</v>
      </c>
      <c r="AR5" s="14" t="s">
        <v>18711</v>
      </c>
      <c r="AS5" s="15">
        <v>44343</v>
      </c>
      <c r="AT5" s="1" t="s">
        <v>18713</v>
      </c>
      <c r="AU5" s="1" t="s">
        <v>18672</v>
      </c>
      <c r="AV5" s="1" t="s">
        <v>18670</v>
      </c>
      <c r="AW5" s="1" t="s">
        <v>18683</v>
      </c>
      <c r="AX5" s="1" t="s">
        <v>18667</v>
      </c>
      <c r="AY5" s="1" t="s">
        <v>18684</v>
      </c>
    </row>
    <row r="6" spans="1:51" x14ac:dyDescent="0.2">
      <c r="A6" s="14" t="s">
        <v>3213</v>
      </c>
      <c r="B6" s="1" t="s">
        <v>18662</v>
      </c>
      <c r="C6" s="1" t="s">
        <v>18685</v>
      </c>
      <c r="D6" s="1" t="s">
        <v>18664</v>
      </c>
      <c r="E6" s="15">
        <v>43804</v>
      </c>
      <c r="F6" s="13">
        <v>44336</v>
      </c>
      <c r="G6" s="1" t="s">
        <v>18665</v>
      </c>
      <c r="H6" s="1" t="s">
        <v>18666</v>
      </c>
      <c r="I6" s="1" t="s">
        <v>18667</v>
      </c>
      <c r="J6" s="1" t="s">
        <v>18668</v>
      </c>
      <c r="K6" s="1" t="s">
        <v>18669</v>
      </c>
      <c r="L6" s="1" t="s">
        <v>18670</v>
      </c>
      <c r="M6" s="1" t="s">
        <v>18671</v>
      </c>
      <c r="N6" s="1" t="s">
        <v>18672</v>
      </c>
      <c r="O6" s="1">
        <v>20</v>
      </c>
      <c r="P6" s="1" t="s">
        <v>18662</v>
      </c>
      <c r="Q6" s="1" t="s">
        <v>18673</v>
      </c>
      <c r="R6" s="1">
        <v>33707668089</v>
      </c>
      <c r="U6" s="1" t="s">
        <v>18714</v>
      </c>
      <c r="V6" s="1">
        <v>1152809500</v>
      </c>
      <c r="W6" s="1" t="s">
        <v>18715</v>
      </c>
      <c r="Z6" s="1" t="s">
        <v>15990</v>
      </c>
      <c r="AA6" s="1" t="s">
        <v>18698</v>
      </c>
      <c r="AB6" s="1" t="s">
        <v>18716</v>
      </c>
      <c r="AE6" s="1" t="s">
        <v>18717</v>
      </c>
      <c r="AG6" s="1" t="s">
        <v>15731</v>
      </c>
      <c r="AI6" s="1">
        <v>1636</v>
      </c>
      <c r="AK6" s="1" t="s">
        <v>18718</v>
      </c>
      <c r="AL6" s="1" t="s">
        <v>18671</v>
      </c>
      <c r="AM6" s="1" t="s">
        <v>18679</v>
      </c>
      <c r="AN6" s="1" t="s">
        <v>18669</v>
      </c>
      <c r="AO6" s="1" t="s">
        <v>18668</v>
      </c>
      <c r="AP6" s="14" t="s">
        <v>18719</v>
      </c>
      <c r="AQ6" s="14" t="s">
        <v>18720</v>
      </c>
      <c r="AR6" s="14" t="s">
        <v>18679</v>
      </c>
      <c r="AS6" s="15">
        <v>44336</v>
      </c>
      <c r="AT6" s="1" t="s">
        <v>18721</v>
      </c>
      <c r="AU6" s="1" t="s">
        <v>18672</v>
      </c>
      <c r="AV6" s="1" t="s">
        <v>18670</v>
      </c>
      <c r="AW6" s="1" t="s">
        <v>18683</v>
      </c>
      <c r="AX6" s="1" t="s">
        <v>18667</v>
      </c>
      <c r="AY6" s="1" t="s">
        <v>18684</v>
      </c>
    </row>
    <row r="7" spans="1:51" x14ac:dyDescent="0.2">
      <c r="A7" s="14" t="s">
        <v>3222</v>
      </c>
      <c r="B7" s="1" t="s">
        <v>18662</v>
      </c>
      <c r="C7" s="1" t="s">
        <v>18685</v>
      </c>
      <c r="D7" s="1" t="s">
        <v>18664</v>
      </c>
      <c r="E7" s="15">
        <v>43804</v>
      </c>
      <c r="F7" s="13">
        <v>44336</v>
      </c>
      <c r="G7" s="1" t="s">
        <v>18665</v>
      </c>
      <c r="H7" s="1" t="s">
        <v>18666</v>
      </c>
      <c r="I7" s="1" t="s">
        <v>18667</v>
      </c>
      <c r="J7" s="1" t="s">
        <v>18668</v>
      </c>
      <c r="K7" s="1" t="s">
        <v>18669</v>
      </c>
      <c r="L7" s="1" t="s">
        <v>18670</v>
      </c>
      <c r="M7" s="1" t="s">
        <v>18671</v>
      </c>
      <c r="N7" s="1" t="s">
        <v>18672</v>
      </c>
      <c r="O7" s="1">
        <v>19</v>
      </c>
      <c r="P7" s="1" t="s">
        <v>18662</v>
      </c>
      <c r="Q7" s="1" t="s">
        <v>18673</v>
      </c>
      <c r="R7" s="1">
        <v>33707668089</v>
      </c>
      <c r="U7" s="1" t="s">
        <v>18714</v>
      </c>
      <c r="V7" s="1">
        <v>1152809500</v>
      </c>
      <c r="W7" s="1" t="s">
        <v>18715</v>
      </c>
      <c r="Z7" s="1" t="s">
        <v>15990</v>
      </c>
      <c r="AA7" s="1" t="s">
        <v>18698</v>
      </c>
      <c r="AB7" s="1" t="s">
        <v>18716</v>
      </c>
      <c r="AE7" s="1" t="s">
        <v>18717</v>
      </c>
      <c r="AG7" s="1" t="s">
        <v>15731</v>
      </c>
      <c r="AI7" s="1">
        <v>1636</v>
      </c>
      <c r="AK7" s="1" t="s">
        <v>18718</v>
      </c>
      <c r="AL7" s="1" t="s">
        <v>18671</v>
      </c>
      <c r="AM7" s="1" t="s">
        <v>18679</v>
      </c>
      <c r="AN7" s="1" t="s">
        <v>18669</v>
      </c>
      <c r="AO7" s="1" t="s">
        <v>18668</v>
      </c>
      <c r="AP7" s="14" t="s">
        <v>18719</v>
      </c>
      <c r="AQ7" s="14" t="s">
        <v>18720</v>
      </c>
      <c r="AR7" s="14" t="s">
        <v>18679</v>
      </c>
      <c r="AS7" s="15">
        <v>44336</v>
      </c>
      <c r="AT7" s="1" t="s">
        <v>18721</v>
      </c>
      <c r="AU7" s="1" t="s">
        <v>18672</v>
      </c>
      <c r="AV7" s="1" t="s">
        <v>18670</v>
      </c>
      <c r="AW7" s="1" t="s">
        <v>18683</v>
      </c>
      <c r="AX7" s="1" t="s">
        <v>18667</v>
      </c>
      <c r="AY7" s="1" t="s">
        <v>18684</v>
      </c>
    </row>
    <row r="8" spans="1:51" x14ac:dyDescent="0.2">
      <c r="A8" s="14" t="s">
        <v>3225</v>
      </c>
      <c r="B8" s="1" t="s">
        <v>18662</v>
      </c>
      <c r="C8" s="1" t="s">
        <v>18685</v>
      </c>
      <c r="D8" s="1" t="s">
        <v>18664</v>
      </c>
      <c r="E8" s="15">
        <v>43804</v>
      </c>
      <c r="F8" s="13">
        <v>44319</v>
      </c>
      <c r="G8" s="1" t="s">
        <v>18665</v>
      </c>
      <c r="H8" s="1" t="s">
        <v>18666</v>
      </c>
      <c r="I8" s="1" t="s">
        <v>18667</v>
      </c>
      <c r="J8" s="1" t="s">
        <v>18668</v>
      </c>
      <c r="K8" s="1" t="s">
        <v>18669</v>
      </c>
      <c r="L8" s="1" t="s">
        <v>18670</v>
      </c>
      <c r="M8" s="1" t="s">
        <v>18671</v>
      </c>
      <c r="N8" s="1" t="s">
        <v>18672</v>
      </c>
      <c r="O8" s="1">
        <v>32</v>
      </c>
      <c r="P8" s="1" t="s">
        <v>18662</v>
      </c>
      <c r="Q8" s="1" t="s">
        <v>18673</v>
      </c>
      <c r="R8" s="1">
        <v>33707668089</v>
      </c>
      <c r="U8" s="1" t="s">
        <v>18714</v>
      </c>
      <c r="V8" s="1">
        <v>1152809500</v>
      </c>
      <c r="W8" s="1" t="s">
        <v>18715</v>
      </c>
      <c r="Z8" s="1" t="s">
        <v>15990</v>
      </c>
      <c r="AA8" s="1" t="s">
        <v>18698</v>
      </c>
      <c r="AB8" s="1" t="s">
        <v>18716</v>
      </c>
      <c r="AE8" s="1" t="s">
        <v>18717</v>
      </c>
      <c r="AG8" s="1" t="s">
        <v>15731</v>
      </c>
      <c r="AI8" s="1">
        <v>1636</v>
      </c>
      <c r="AK8" s="1" t="s">
        <v>18722</v>
      </c>
      <c r="AL8" s="1" t="s">
        <v>18710</v>
      </c>
      <c r="AM8" s="1" t="s">
        <v>18679</v>
      </c>
      <c r="AN8" s="1" t="s">
        <v>18669</v>
      </c>
      <c r="AO8" s="1" t="s">
        <v>18668</v>
      </c>
      <c r="AP8" s="14" t="s">
        <v>18722</v>
      </c>
      <c r="AQ8" s="14" t="s">
        <v>18723</v>
      </c>
      <c r="AR8" s="14" t="s">
        <v>18679</v>
      </c>
      <c r="AS8" s="15">
        <v>44322</v>
      </c>
      <c r="AT8" s="1" t="s">
        <v>18713</v>
      </c>
      <c r="AU8" s="1" t="s">
        <v>18672</v>
      </c>
      <c r="AV8" s="1" t="s">
        <v>18670</v>
      </c>
      <c r="AW8" s="1" t="s">
        <v>18683</v>
      </c>
      <c r="AX8" s="1" t="s">
        <v>18667</v>
      </c>
      <c r="AY8" s="1" t="s">
        <v>18684</v>
      </c>
    </row>
    <row r="9" spans="1:51" x14ac:dyDescent="0.2">
      <c r="A9" s="14" t="s">
        <v>3332</v>
      </c>
      <c r="B9" s="1" t="s">
        <v>18662</v>
      </c>
      <c r="C9" s="1" t="s">
        <v>18685</v>
      </c>
      <c r="D9" s="1" t="s">
        <v>18664</v>
      </c>
      <c r="E9" s="15">
        <v>43810</v>
      </c>
      <c r="F9" s="13">
        <v>44005</v>
      </c>
      <c r="G9" s="1" t="s">
        <v>18665</v>
      </c>
      <c r="H9" s="1" t="s">
        <v>18666</v>
      </c>
      <c r="I9" s="1" t="s">
        <v>18667</v>
      </c>
      <c r="J9" s="1" t="s">
        <v>18668</v>
      </c>
      <c r="K9" s="1" t="s">
        <v>18669</v>
      </c>
      <c r="L9" s="1" t="s">
        <v>18670</v>
      </c>
      <c r="M9" s="1" t="s">
        <v>18671</v>
      </c>
      <c r="N9" s="1" t="s">
        <v>18672</v>
      </c>
      <c r="O9" s="1">
        <v>38</v>
      </c>
      <c r="P9" s="1" t="s">
        <v>18662</v>
      </c>
      <c r="Q9" s="1" t="s">
        <v>18673</v>
      </c>
      <c r="R9" s="1">
        <v>30503518518</v>
      </c>
      <c r="U9" s="1" t="s">
        <v>18724</v>
      </c>
      <c r="V9" s="1">
        <v>1123219650</v>
      </c>
      <c r="W9" s="1" t="s">
        <v>18725</v>
      </c>
      <c r="Z9" s="1" t="s">
        <v>18706</v>
      </c>
      <c r="AA9" s="1" t="s">
        <v>18726</v>
      </c>
      <c r="AB9" s="1" t="s">
        <v>18727</v>
      </c>
      <c r="AE9" s="1" t="s">
        <v>18728</v>
      </c>
      <c r="AG9" s="1">
        <v>1</v>
      </c>
      <c r="AI9" s="1">
        <v>1437</v>
      </c>
      <c r="AK9" s="1" t="s">
        <v>18729</v>
      </c>
      <c r="AL9" s="1" t="s">
        <v>18730</v>
      </c>
      <c r="AM9" s="1" t="s">
        <v>18693</v>
      </c>
      <c r="AN9" s="1" t="s">
        <v>18669</v>
      </c>
      <c r="AO9" s="1" t="s">
        <v>18668</v>
      </c>
      <c r="AP9" s="14" t="s">
        <v>18694</v>
      </c>
      <c r="AQ9" s="14" t="s">
        <v>18695</v>
      </c>
      <c r="AR9" s="14" t="s">
        <v>18693</v>
      </c>
      <c r="AS9" s="15">
        <v>44005</v>
      </c>
      <c r="AT9" s="1" t="s">
        <v>18731</v>
      </c>
      <c r="AU9" s="1" t="s">
        <v>18672</v>
      </c>
      <c r="AV9" s="1" t="s">
        <v>18670</v>
      </c>
      <c r="AW9" s="1" t="s">
        <v>18683</v>
      </c>
      <c r="AX9" s="1" t="s">
        <v>18667</v>
      </c>
      <c r="AY9" s="1" t="s">
        <v>18684</v>
      </c>
    </row>
    <row r="10" spans="1:51" x14ac:dyDescent="0.2">
      <c r="A10" s="14" t="s">
        <v>3336</v>
      </c>
      <c r="B10" s="1" t="s">
        <v>18662</v>
      </c>
      <c r="C10" s="1" t="s">
        <v>18685</v>
      </c>
      <c r="D10" s="1" t="s">
        <v>18664</v>
      </c>
      <c r="E10" s="15">
        <v>43810</v>
      </c>
      <c r="F10" s="13">
        <v>43971</v>
      </c>
      <c r="G10" s="1" t="s">
        <v>18665</v>
      </c>
      <c r="H10" s="1" t="s">
        <v>18666</v>
      </c>
      <c r="I10" s="1" t="s">
        <v>18667</v>
      </c>
      <c r="J10" s="1" t="s">
        <v>18668</v>
      </c>
      <c r="K10" s="1" t="s">
        <v>18669</v>
      </c>
      <c r="L10" s="1" t="s">
        <v>18670</v>
      </c>
      <c r="M10" s="1" t="s">
        <v>18671</v>
      </c>
      <c r="N10" s="1" t="s">
        <v>18672</v>
      </c>
      <c r="O10" s="1">
        <v>42</v>
      </c>
      <c r="P10" s="1" t="s">
        <v>18662</v>
      </c>
      <c r="Q10" s="1" t="s">
        <v>18673</v>
      </c>
      <c r="R10" s="1">
        <v>30503518518</v>
      </c>
      <c r="U10" s="1" t="s">
        <v>18724</v>
      </c>
      <c r="V10" s="1">
        <v>1123219650</v>
      </c>
      <c r="W10" s="1" t="s">
        <v>18725</v>
      </c>
      <c r="Z10" s="1" t="s">
        <v>18706</v>
      </c>
      <c r="AA10" s="1" t="s">
        <v>18726</v>
      </c>
      <c r="AB10" s="1" t="s">
        <v>18727</v>
      </c>
      <c r="AE10" s="1" t="s">
        <v>18728</v>
      </c>
      <c r="AG10" s="1">
        <v>1</v>
      </c>
      <c r="AI10" s="1">
        <v>1437</v>
      </c>
      <c r="AK10" s="1" t="s">
        <v>18729</v>
      </c>
      <c r="AL10" s="1" t="s">
        <v>18730</v>
      </c>
      <c r="AM10" s="1" t="s">
        <v>18693</v>
      </c>
      <c r="AN10" s="1" t="s">
        <v>18669</v>
      </c>
      <c r="AO10" s="1" t="s">
        <v>18668</v>
      </c>
      <c r="AP10" s="14" t="s">
        <v>18694</v>
      </c>
      <c r="AQ10" s="14" t="s">
        <v>18695</v>
      </c>
      <c r="AR10" s="14" t="s">
        <v>18693</v>
      </c>
      <c r="AS10" s="15">
        <v>43971</v>
      </c>
      <c r="AT10" s="1" t="s">
        <v>18731</v>
      </c>
      <c r="AU10" s="1" t="s">
        <v>18672</v>
      </c>
      <c r="AV10" s="1" t="s">
        <v>18670</v>
      </c>
      <c r="AW10" s="1" t="s">
        <v>18683</v>
      </c>
      <c r="AX10" s="1" t="s">
        <v>18667</v>
      </c>
      <c r="AY10" s="1" t="s">
        <v>18684</v>
      </c>
    </row>
    <row r="11" spans="1:51" x14ac:dyDescent="0.2">
      <c r="A11" s="14" t="s">
        <v>3408</v>
      </c>
      <c r="B11" s="1" t="s">
        <v>18662</v>
      </c>
      <c r="C11" s="1" t="s">
        <v>18685</v>
      </c>
      <c r="D11" s="1" t="s">
        <v>18664</v>
      </c>
      <c r="E11" s="15">
        <v>43815</v>
      </c>
      <c r="F11" s="13">
        <v>44124</v>
      </c>
      <c r="G11" s="1" t="s">
        <v>18665</v>
      </c>
      <c r="H11" s="1" t="s">
        <v>18666</v>
      </c>
      <c r="I11" s="1" t="s">
        <v>18667</v>
      </c>
      <c r="J11" s="1" t="s">
        <v>18668</v>
      </c>
      <c r="K11" s="1" t="s">
        <v>18669</v>
      </c>
      <c r="L11" s="1" t="s">
        <v>18670</v>
      </c>
      <c r="M11" s="1" t="s">
        <v>18671</v>
      </c>
      <c r="N11" s="1" t="s">
        <v>18672</v>
      </c>
      <c r="O11" s="1">
        <v>55</v>
      </c>
      <c r="P11" s="1" t="s">
        <v>18662</v>
      </c>
      <c r="Q11" s="1" t="s">
        <v>18673</v>
      </c>
      <c r="R11" s="1">
        <v>30503518518</v>
      </c>
      <c r="U11" s="1" t="s">
        <v>18724</v>
      </c>
      <c r="V11" s="1">
        <v>1123219650</v>
      </c>
      <c r="W11" s="1" t="s">
        <v>18725</v>
      </c>
      <c r="Z11" s="1" t="s">
        <v>18706</v>
      </c>
      <c r="AA11" s="1" t="s">
        <v>18726</v>
      </c>
      <c r="AB11" s="1" t="s">
        <v>18727</v>
      </c>
      <c r="AE11" s="1" t="s">
        <v>18728</v>
      </c>
      <c r="AG11" s="1">
        <v>1</v>
      </c>
      <c r="AI11" s="1">
        <v>1437</v>
      </c>
      <c r="AK11" s="1" t="s">
        <v>18732</v>
      </c>
      <c r="AL11" s="1" t="s">
        <v>18730</v>
      </c>
      <c r="AM11" s="1" t="s">
        <v>18679</v>
      </c>
      <c r="AN11" s="1" t="s">
        <v>18669</v>
      </c>
      <c r="AO11" s="1" t="s">
        <v>18668</v>
      </c>
      <c r="AP11" s="14" t="s">
        <v>18733</v>
      </c>
      <c r="AQ11" s="14" t="s">
        <v>18734</v>
      </c>
      <c r="AR11" s="14" t="s">
        <v>18735</v>
      </c>
      <c r="AS11" s="15">
        <v>44124</v>
      </c>
      <c r="AT11" s="1" t="s">
        <v>18736</v>
      </c>
      <c r="AU11" s="1" t="s">
        <v>18672</v>
      </c>
      <c r="AV11" s="1" t="s">
        <v>18670</v>
      </c>
      <c r="AW11" s="1" t="s">
        <v>18683</v>
      </c>
      <c r="AX11" s="1" t="s">
        <v>18667</v>
      </c>
      <c r="AY11" s="1" t="s">
        <v>18684</v>
      </c>
    </row>
    <row r="12" spans="1:51" x14ac:dyDescent="0.2">
      <c r="A12" s="14" t="s">
        <v>3476</v>
      </c>
      <c r="B12" s="1" t="s">
        <v>18662</v>
      </c>
      <c r="C12" s="1" t="s">
        <v>18685</v>
      </c>
      <c r="D12" s="1" t="s">
        <v>18664</v>
      </c>
      <c r="E12" s="15">
        <v>43818</v>
      </c>
      <c r="F12" s="13">
        <v>43943</v>
      </c>
      <c r="G12" s="1" t="s">
        <v>18665</v>
      </c>
      <c r="H12" s="1" t="s">
        <v>18666</v>
      </c>
      <c r="I12" s="1" t="s">
        <v>18667</v>
      </c>
      <c r="J12" s="1" t="s">
        <v>18668</v>
      </c>
      <c r="K12" s="1" t="s">
        <v>18669</v>
      </c>
      <c r="L12" s="1" t="s">
        <v>18670</v>
      </c>
      <c r="M12" s="1" t="s">
        <v>18671</v>
      </c>
      <c r="N12" s="1" t="s">
        <v>18672</v>
      </c>
      <c r="O12" s="1">
        <v>45</v>
      </c>
      <c r="P12" s="1" t="s">
        <v>18662</v>
      </c>
      <c r="Q12" s="1" t="s">
        <v>18737</v>
      </c>
      <c r="R12" s="1">
        <v>27232684203</v>
      </c>
      <c r="S12" s="1" t="s">
        <v>18702</v>
      </c>
      <c r="T12" s="1">
        <v>23268420</v>
      </c>
      <c r="U12" s="1" t="s">
        <v>18738</v>
      </c>
      <c r="V12" s="1">
        <v>55502900</v>
      </c>
      <c r="X12" s="1" t="s">
        <v>18737</v>
      </c>
      <c r="Y12" s="1" t="s">
        <v>18737</v>
      </c>
      <c r="Z12" s="1" t="s">
        <v>15990</v>
      </c>
      <c r="AA12" s="1" t="s">
        <v>18739</v>
      </c>
      <c r="AB12" s="1" t="s">
        <v>18740</v>
      </c>
      <c r="AE12" s="1" t="s">
        <v>18741</v>
      </c>
      <c r="AG12" s="1">
        <v>161</v>
      </c>
      <c r="AH12" s="1">
        <v>161</v>
      </c>
      <c r="AI12" s="1">
        <v>1619</v>
      </c>
      <c r="AK12" s="1" t="s">
        <v>18691</v>
      </c>
      <c r="AL12" s="1" t="s">
        <v>18692</v>
      </c>
      <c r="AM12" s="1" t="s">
        <v>18693</v>
      </c>
      <c r="AN12" s="1" t="s">
        <v>18669</v>
      </c>
      <c r="AO12" s="1" t="s">
        <v>18668</v>
      </c>
      <c r="AP12" s="14" t="s">
        <v>18694</v>
      </c>
      <c r="AQ12" s="14" t="s">
        <v>18695</v>
      </c>
      <c r="AR12" s="14" t="s">
        <v>18693</v>
      </c>
      <c r="AS12" s="15">
        <v>43966</v>
      </c>
      <c r="AT12" s="1" t="s">
        <v>18696</v>
      </c>
      <c r="AU12" s="1" t="s">
        <v>18672</v>
      </c>
      <c r="AV12" s="1" t="s">
        <v>18670</v>
      </c>
      <c r="AW12" s="1" t="s">
        <v>18683</v>
      </c>
      <c r="AX12" s="1" t="s">
        <v>18667</v>
      </c>
      <c r="AY12" s="1" t="s">
        <v>18684</v>
      </c>
    </row>
    <row r="13" spans="1:51" x14ac:dyDescent="0.2">
      <c r="A13" s="14" t="s">
        <v>3763</v>
      </c>
      <c r="B13" s="1" t="s">
        <v>18662</v>
      </c>
      <c r="C13" s="1" t="s">
        <v>18685</v>
      </c>
      <c r="D13" s="1" t="s">
        <v>18664</v>
      </c>
      <c r="E13" s="15">
        <v>43839</v>
      </c>
      <c r="F13" s="13">
        <v>44320</v>
      </c>
      <c r="G13" s="1" t="s">
        <v>18665</v>
      </c>
      <c r="H13" s="1" t="s">
        <v>18666</v>
      </c>
      <c r="I13" s="1" t="s">
        <v>18667</v>
      </c>
      <c r="J13" s="1" t="s">
        <v>18668</v>
      </c>
      <c r="K13" s="1" t="s">
        <v>18669</v>
      </c>
      <c r="L13" s="1" t="s">
        <v>18670</v>
      </c>
      <c r="M13" s="1" t="s">
        <v>18671</v>
      </c>
      <c r="N13" s="1" t="s">
        <v>18672</v>
      </c>
      <c r="O13" s="1">
        <v>26</v>
      </c>
      <c r="P13" s="1" t="s">
        <v>18662</v>
      </c>
      <c r="Q13" s="1" t="s">
        <v>18742</v>
      </c>
      <c r="R13" s="1">
        <v>27255215723</v>
      </c>
      <c r="S13" s="1" t="s">
        <v>18702</v>
      </c>
      <c r="T13" s="1">
        <v>25521572</v>
      </c>
      <c r="U13" s="1" t="s">
        <v>18743</v>
      </c>
      <c r="V13" s="1">
        <v>1140811815</v>
      </c>
      <c r="X13" s="1" t="s">
        <v>18744</v>
      </c>
      <c r="Y13" s="1" t="s">
        <v>18745</v>
      </c>
      <c r="Z13" s="1" t="s">
        <v>15990</v>
      </c>
      <c r="AA13" s="1" t="s">
        <v>18698</v>
      </c>
      <c r="AB13" s="1" t="s">
        <v>18746</v>
      </c>
      <c r="AE13" s="1" t="s">
        <v>18747</v>
      </c>
      <c r="AG13" s="1">
        <v>160</v>
      </c>
      <c r="AH13" s="1">
        <v>160</v>
      </c>
      <c r="AI13" s="1">
        <v>1609</v>
      </c>
      <c r="AK13" s="1" t="s">
        <v>18748</v>
      </c>
      <c r="AL13" s="1" t="s">
        <v>18710</v>
      </c>
      <c r="AM13" s="1" t="s">
        <v>18749</v>
      </c>
      <c r="AN13" s="1" t="s">
        <v>18750</v>
      </c>
      <c r="AO13" s="1" t="s">
        <v>18668</v>
      </c>
      <c r="AP13" s="14" t="s">
        <v>18751</v>
      </c>
      <c r="AQ13" s="14" t="s">
        <v>18752</v>
      </c>
      <c r="AR13" s="14" t="s">
        <v>18753</v>
      </c>
      <c r="AS13" s="15">
        <v>44320</v>
      </c>
      <c r="AT13" s="1" t="s">
        <v>18754</v>
      </c>
      <c r="AU13" s="1" t="s">
        <v>18672</v>
      </c>
      <c r="AV13" s="1" t="s">
        <v>18670</v>
      </c>
      <c r="AW13" s="1" t="s">
        <v>18683</v>
      </c>
      <c r="AX13" s="1" t="s">
        <v>18667</v>
      </c>
      <c r="AY13" s="1" t="s">
        <v>18684</v>
      </c>
    </row>
    <row r="14" spans="1:51" x14ac:dyDescent="0.2">
      <c r="A14" s="14" t="s">
        <v>3770</v>
      </c>
      <c r="B14" s="1" t="s">
        <v>18662</v>
      </c>
      <c r="C14" s="1" t="s">
        <v>18685</v>
      </c>
      <c r="D14" s="1" t="s">
        <v>18664</v>
      </c>
      <c r="E14" s="15">
        <v>43839</v>
      </c>
      <c r="F14" s="13">
        <v>44320</v>
      </c>
      <c r="G14" s="1" t="s">
        <v>18665</v>
      </c>
      <c r="H14" s="1" t="s">
        <v>18666</v>
      </c>
      <c r="I14" s="1" t="s">
        <v>18667</v>
      </c>
      <c r="J14" s="1" t="s">
        <v>18668</v>
      </c>
      <c r="K14" s="1" t="s">
        <v>18669</v>
      </c>
      <c r="L14" s="1" t="s">
        <v>18670</v>
      </c>
      <c r="M14" s="1" t="s">
        <v>18671</v>
      </c>
      <c r="N14" s="1" t="s">
        <v>18672</v>
      </c>
      <c r="O14" s="1">
        <v>19</v>
      </c>
      <c r="P14" s="1" t="s">
        <v>18662</v>
      </c>
      <c r="Q14" s="1" t="s">
        <v>18742</v>
      </c>
      <c r="R14" s="1">
        <v>27255215723</v>
      </c>
      <c r="S14" s="1" t="s">
        <v>18702</v>
      </c>
      <c r="T14" s="1">
        <v>25521572</v>
      </c>
      <c r="U14" s="1" t="s">
        <v>18743</v>
      </c>
      <c r="V14" s="1">
        <v>1140811815</v>
      </c>
      <c r="X14" s="1" t="s">
        <v>18744</v>
      </c>
      <c r="Y14" s="1" t="s">
        <v>18745</v>
      </c>
      <c r="Z14" s="1" t="s">
        <v>15990</v>
      </c>
      <c r="AA14" s="1" t="s">
        <v>18698</v>
      </c>
      <c r="AB14" s="1" t="s">
        <v>18746</v>
      </c>
      <c r="AE14" s="1" t="s">
        <v>18747</v>
      </c>
      <c r="AG14" s="1">
        <v>160</v>
      </c>
      <c r="AH14" s="1">
        <v>160</v>
      </c>
      <c r="AI14" s="1">
        <v>1609</v>
      </c>
      <c r="AK14" s="1" t="s">
        <v>18748</v>
      </c>
      <c r="AL14" s="1" t="s">
        <v>18710</v>
      </c>
      <c r="AM14" s="1" t="s">
        <v>18749</v>
      </c>
      <c r="AN14" s="1" t="s">
        <v>18750</v>
      </c>
      <c r="AO14" s="1" t="s">
        <v>18668</v>
      </c>
      <c r="AP14" s="14" t="s">
        <v>18751</v>
      </c>
      <c r="AQ14" s="14" t="s">
        <v>18752</v>
      </c>
      <c r="AR14" s="14" t="s">
        <v>18753</v>
      </c>
      <c r="AS14" s="15">
        <v>44320</v>
      </c>
      <c r="AT14" s="1" t="s">
        <v>18754</v>
      </c>
      <c r="AU14" s="1" t="s">
        <v>18672</v>
      </c>
      <c r="AV14" s="1" t="s">
        <v>18670</v>
      </c>
      <c r="AW14" s="1" t="s">
        <v>18683</v>
      </c>
      <c r="AX14" s="1" t="s">
        <v>18667</v>
      </c>
      <c r="AY14" s="1" t="s">
        <v>18684</v>
      </c>
    </row>
    <row r="15" spans="1:51" x14ac:dyDescent="0.2">
      <c r="A15" s="14" t="s">
        <v>3774</v>
      </c>
      <c r="B15" s="1" t="s">
        <v>18662</v>
      </c>
      <c r="C15" s="1" t="s">
        <v>18685</v>
      </c>
      <c r="D15" s="1" t="s">
        <v>18664</v>
      </c>
      <c r="E15" s="15">
        <v>43839</v>
      </c>
      <c r="F15" s="13">
        <v>44320</v>
      </c>
      <c r="G15" s="1" t="s">
        <v>18665</v>
      </c>
      <c r="H15" s="1" t="s">
        <v>18666</v>
      </c>
      <c r="I15" s="1" t="s">
        <v>18667</v>
      </c>
      <c r="J15" s="1" t="s">
        <v>18668</v>
      </c>
      <c r="K15" s="1" t="s">
        <v>18669</v>
      </c>
      <c r="L15" s="1" t="s">
        <v>18670</v>
      </c>
      <c r="M15" s="1" t="s">
        <v>18671</v>
      </c>
      <c r="N15" s="1" t="s">
        <v>18672</v>
      </c>
      <c r="O15" s="1">
        <v>26</v>
      </c>
      <c r="P15" s="1" t="s">
        <v>18662</v>
      </c>
      <c r="Q15" s="1" t="s">
        <v>18742</v>
      </c>
      <c r="R15" s="1">
        <v>27255215723</v>
      </c>
      <c r="S15" s="1" t="s">
        <v>18702</v>
      </c>
      <c r="T15" s="1">
        <v>25521572</v>
      </c>
      <c r="U15" s="1" t="s">
        <v>18743</v>
      </c>
      <c r="V15" s="1">
        <v>1140811815</v>
      </c>
      <c r="X15" s="1" t="s">
        <v>18744</v>
      </c>
      <c r="Y15" s="1" t="s">
        <v>18745</v>
      </c>
      <c r="Z15" s="1" t="s">
        <v>15990</v>
      </c>
      <c r="AA15" s="1" t="s">
        <v>18698</v>
      </c>
      <c r="AB15" s="1" t="s">
        <v>18746</v>
      </c>
      <c r="AE15" s="1" t="s">
        <v>18747</v>
      </c>
      <c r="AG15" s="1">
        <v>160</v>
      </c>
      <c r="AH15" s="1">
        <v>160</v>
      </c>
      <c r="AI15" s="1">
        <v>1609</v>
      </c>
      <c r="AK15" s="1" t="s">
        <v>18748</v>
      </c>
      <c r="AL15" s="1" t="s">
        <v>18710</v>
      </c>
      <c r="AM15" s="1" t="s">
        <v>18749</v>
      </c>
      <c r="AN15" s="1" t="s">
        <v>18750</v>
      </c>
      <c r="AO15" s="1" t="s">
        <v>18668</v>
      </c>
      <c r="AP15" s="14" t="s">
        <v>18751</v>
      </c>
      <c r="AQ15" s="14" t="s">
        <v>18752</v>
      </c>
      <c r="AR15" s="14" t="s">
        <v>18753</v>
      </c>
      <c r="AS15" s="15">
        <v>44320</v>
      </c>
      <c r="AT15" s="1" t="s">
        <v>18754</v>
      </c>
      <c r="AU15" s="1" t="s">
        <v>18672</v>
      </c>
      <c r="AV15" s="1" t="s">
        <v>18670</v>
      </c>
      <c r="AW15" s="1" t="s">
        <v>18683</v>
      </c>
      <c r="AX15" s="1" t="s">
        <v>18667</v>
      </c>
      <c r="AY15" s="1" t="s">
        <v>18684</v>
      </c>
    </row>
    <row r="16" spans="1:51" x14ac:dyDescent="0.2">
      <c r="A16" s="14" t="s">
        <v>3778</v>
      </c>
      <c r="B16" s="1" t="s">
        <v>18662</v>
      </c>
      <c r="C16" s="1" t="s">
        <v>18755</v>
      </c>
      <c r="D16" s="1" t="s">
        <v>18664</v>
      </c>
      <c r="E16" s="15">
        <v>43839</v>
      </c>
      <c r="F16" s="13">
        <v>44320</v>
      </c>
      <c r="G16" s="1" t="s">
        <v>18665</v>
      </c>
      <c r="H16" s="1" t="s">
        <v>18666</v>
      </c>
      <c r="I16" s="1" t="s">
        <v>18667</v>
      </c>
      <c r="J16" s="1" t="s">
        <v>18668</v>
      </c>
      <c r="K16" s="1" t="s">
        <v>18669</v>
      </c>
      <c r="L16" s="1" t="s">
        <v>18670</v>
      </c>
      <c r="M16" s="1" t="s">
        <v>18671</v>
      </c>
      <c r="N16" s="1" t="s">
        <v>18672</v>
      </c>
      <c r="O16" s="1">
        <v>27</v>
      </c>
      <c r="P16" s="1" t="s">
        <v>18662</v>
      </c>
      <c r="Q16" s="1" t="s">
        <v>18742</v>
      </c>
      <c r="R16" s="1">
        <v>27255215723</v>
      </c>
      <c r="S16" s="1" t="s">
        <v>18702</v>
      </c>
      <c r="T16" s="1">
        <v>25521572</v>
      </c>
      <c r="U16" s="1" t="s">
        <v>18743</v>
      </c>
      <c r="V16" s="1">
        <v>1140811815</v>
      </c>
      <c r="X16" s="1" t="s">
        <v>18744</v>
      </c>
      <c r="Y16" s="1" t="s">
        <v>18745</v>
      </c>
      <c r="Z16" s="1" t="s">
        <v>15990</v>
      </c>
      <c r="AA16" s="1" t="s">
        <v>18698</v>
      </c>
      <c r="AB16" s="1" t="s">
        <v>18746</v>
      </c>
      <c r="AE16" s="1" t="s">
        <v>18747</v>
      </c>
      <c r="AG16" s="1">
        <v>160</v>
      </c>
      <c r="AH16" s="1">
        <v>160</v>
      </c>
      <c r="AI16" s="1">
        <v>1609</v>
      </c>
      <c r="AK16" s="1" t="s">
        <v>18748</v>
      </c>
      <c r="AL16" s="1" t="s">
        <v>18710</v>
      </c>
      <c r="AM16" s="1" t="s">
        <v>18749</v>
      </c>
      <c r="AN16" s="1" t="s">
        <v>18750</v>
      </c>
      <c r="AO16" s="1" t="s">
        <v>18668</v>
      </c>
      <c r="AP16" s="14" t="s">
        <v>18751</v>
      </c>
      <c r="AQ16" s="14" t="s">
        <v>18752</v>
      </c>
      <c r="AR16" s="14" t="s">
        <v>18753</v>
      </c>
      <c r="AS16" s="15">
        <v>44320</v>
      </c>
      <c r="AT16" s="1" t="s">
        <v>18754</v>
      </c>
      <c r="AU16" s="1" t="s">
        <v>18672</v>
      </c>
      <c r="AV16" s="1" t="s">
        <v>18670</v>
      </c>
      <c r="AW16" s="1" t="s">
        <v>18683</v>
      </c>
      <c r="AX16" s="1" t="s">
        <v>18667</v>
      </c>
      <c r="AY16" s="1" t="s">
        <v>18684</v>
      </c>
    </row>
    <row r="17" spans="1:51" x14ac:dyDescent="0.2">
      <c r="A17" s="14" t="s">
        <v>3903</v>
      </c>
      <c r="B17" s="1" t="s">
        <v>18662</v>
      </c>
      <c r="C17" s="1" t="s">
        <v>18685</v>
      </c>
      <c r="D17" s="1" t="s">
        <v>18664</v>
      </c>
      <c r="E17" s="15">
        <v>43854</v>
      </c>
      <c r="F17" s="13">
        <v>43958</v>
      </c>
      <c r="G17" s="1" t="s">
        <v>18665</v>
      </c>
      <c r="H17" s="1" t="s">
        <v>18666</v>
      </c>
      <c r="I17" s="1" t="s">
        <v>18667</v>
      </c>
      <c r="J17" s="1" t="s">
        <v>18668</v>
      </c>
      <c r="K17" s="1" t="s">
        <v>18669</v>
      </c>
      <c r="L17" s="1" t="s">
        <v>18670</v>
      </c>
      <c r="M17" s="1" t="s">
        <v>18671</v>
      </c>
      <c r="N17" s="1" t="s">
        <v>18672</v>
      </c>
      <c r="O17" s="1">
        <v>33</v>
      </c>
      <c r="P17" s="1" t="s">
        <v>18662</v>
      </c>
      <c r="Q17" s="1" t="s">
        <v>18737</v>
      </c>
      <c r="R17" s="1">
        <v>27232684203</v>
      </c>
      <c r="S17" s="1" t="s">
        <v>18702</v>
      </c>
      <c r="T17" s="1">
        <v>23268420</v>
      </c>
      <c r="U17" s="1" t="s">
        <v>18738</v>
      </c>
      <c r="V17" s="1">
        <v>55502900</v>
      </c>
      <c r="X17" s="1" t="s">
        <v>18737</v>
      </c>
      <c r="Y17" s="1" t="s">
        <v>18737</v>
      </c>
      <c r="Z17" s="1" t="s">
        <v>15990</v>
      </c>
      <c r="AA17" s="1" t="s">
        <v>18739</v>
      </c>
      <c r="AB17" s="1" t="s">
        <v>18740</v>
      </c>
      <c r="AE17" s="1" t="s">
        <v>18741</v>
      </c>
      <c r="AG17" s="1">
        <v>161</v>
      </c>
      <c r="AH17" s="1">
        <v>161</v>
      </c>
      <c r="AI17" s="1">
        <v>1619</v>
      </c>
      <c r="AK17" s="1" t="s">
        <v>18691</v>
      </c>
      <c r="AL17" s="1" t="s">
        <v>18692</v>
      </c>
      <c r="AM17" s="1" t="s">
        <v>18693</v>
      </c>
      <c r="AN17" s="1" t="s">
        <v>18669</v>
      </c>
      <c r="AO17" s="1" t="s">
        <v>18668</v>
      </c>
      <c r="AP17" s="14" t="s">
        <v>18694</v>
      </c>
      <c r="AQ17" s="14" t="s">
        <v>18695</v>
      </c>
      <c r="AR17" s="14" t="s">
        <v>18693</v>
      </c>
      <c r="AS17" s="15">
        <v>43966</v>
      </c>
      <c r="AT17" s="1" t="s">
        <v>18696</v>
      </c>
      <c r="AU17" s="1" t="s">
        <v>18672</v>
      </c>
      <c r="AV17" s="1" t="s">
        <v>18670</v>
      </c>
      <c r="AW17" s="1" t="s">
        <v>18683</v>
      </c>
      <c r="AX17" s="1" t="s">
        <v>18667</v>
      </c>
      <c r="AY17" s="1" t="s">
        <v>18684</v>
      </c>
    </row>
    <row r="18" spans="1:51" x14ac:dyDescent="0.2">
      <c r="A18" s="14" t="s">
        <v>3922</v>
      </c>
      <c r="B18" s="1" t="s">
        <v>18662</v>
      </c>
      <c r="C18" s="1" t="s">
        <v>18685</v>
      </c>
      <c r="D18" s="1" t="s">
        <v>18664</v>
      </c>
      <c r="E18" s="15">
        <v>43854</v>
      </c>
      <c r="F18" s="13">
        <v>43936</v>
      </c>
      <c r="G18" s="1" t="s">
        <v>18665</v>
      </c>
      <c r="H18" s="1" t="s">
        <v>18666</v>
      </c>
      <c r="I18" s="1" t="s">
        <v>18667</v>
      </c>
      <c r="J18" s="1" t="s">
        <v>18668</v>
      </c>
      <c r="K18" s="1" t="s">
        <v>18669</v>
      </c>
      <c r="L18" s="1" t="s">
        <v>18670</v>
      </c>
      <c r="M18" s="1" t="s">
        <v>18671</v>
      </c>
      <c r="N18" s="1" t="s">
        <v>18672</v>
      </c>
      <c r="O18" s="1">
        <v>47</v>
      </c>
      <c r="P18" s="1" t="s">
        <v>18662</v>
      </c>
      <c r="Q18" s="1" t="s">
        <v>18673</v>
      </c>
      <c r="R18" s="1">
        <v>30519887335</v>
      </c>
      <c r="U18" s="1" t="s">
        <v>18756</v>
      </c>
      <c r="V18" s="1">
        <v>57871555</v>
      </c>
      <c r="W18" s="1" t="s">
        <v>18757</v>
      </c>
      <c r="Z18" s="1" t="s">
        <v>18706</v>
      </c>
      <c r="AA18" s="1" t="s">
        <v>18758</v>
      </c>
      <c r="AB18" s="1" t="s">
        <v>18759</v>
      </c>
      <c r="AE18" s="1" t="s">
        <v>18760</v>
      </c>
      <c r="AG18" s="1">
        <v>9</v>
      </c>
      <c r="AI18" s="1">
        <v>1425</v>
      </c>
      <c r="AK18" s="1" t="s">
        <v>18691</v>
      </c>
      <c r="AL18" s="1" t="s">
        <v>18692</v>
      </c>
      <c r="AM18" s="1" t="s">
        <v>18693</v>
      </c>
      <c r="AN18" s="1" t="s">
        <v>18669</v>
      </c>
      <c r="AO18" s="1" t="s">
        <v>18668</v>
      </c>
      <c r="AP18" s="14" t="s">
        <v>18694</v>
      </c>
      <c r="AQ18" s="14" t="s">
        <v>18695</v>
      </c>
      <c r="AR18" s="14" t="s">
        <v>18693</v>
      </c>
      <c r="AS18" s="15">
        <v>43966</v>
      </c>
      <c r="AT18" s="1" t="s">
        <v>18696</v>
      </c>
      <c r="AU18" s="1" t="s">
        <v>18672</v>
      </c>
      <c r="AV18" s="1" t="s">
        <v>18670</v>
      </c>
      <c r="AW18" s="1" t="s">
        <v>18683</v>
      </c>
      <c r="AX18" s="1" t="s">
        <v>18667</v>
      </c>
      <c r="AY18" s="1" t="s">
        <v>18684</v>
      </c>
    </row>
    <row r="19" spans="1:51" x14ac:dyDescent="0.2">
      <c r="A19" s="14" t="s">
        <v>3927</v>
      </c>
      <c r="B19" s="1" t="s">
        <v>18662</v>
      </c>
      <c r="C19" s="1" t="s">
        <v>18685</v>
      </c>
      <c r="D19" s="1" t="s">
        <v>18664</v>
      </c>
      <c r="E19" s="15">
        <v>43854</v>
      </c>
      <c r="F19" s="13">
        <v>43993</v>
      </c>
      <c r="G19" s="1" t="s">
        <v>18665</v>
      </c>
      <c r="H19" s="1" t="s">
        <v>18666</v>
      </c>
      <c r="I19" s="1" t="s">
        <v>18667</v>
      </c>
      <c r="J19" s="1" t="s">
        <v>18668</v>
      </c>
      <c r="K19" s="1" t="s">
        <v>18669</v>
      </c>
      <c r="L19" s="1" t="s">
        <v>18670</v>
      </c>
      <c r="M19" s="1" t="s">
        <v>18671</v>
      </c>
      <c r="N19" s="1" t="s">
        <v>18672</v>
      </c>
      <c r="O19" s="1">
        <v>61</v>
      </c>
      <c r="P19" s="1" t="s">
        <v>18662</v>
      </c>
      <c r="Q19" s="1" t="s">
        <v>18673</v>
      </c>
      <c r="R19" s="1">
        <v>30519887335</v>
      </c>
      <c r="U19" s="1" t="s">
        <v>18756</v>
      </c>
      <c r="V19" s="1">
        <v>57871555</v>
      </c>
      <c r="W19" s="1" t="s">
        <v>18757</v>
      </c>
      <c r="Z19" s="1" t="s">
        <v>18706</v>
      </c>
      <c r="AA19" s="1" t="s">
        <v>18758</v>
      </c>
      <c r="AB19" s="1" t="s">
        <v>18759</v>
      </c>
      <c r="AE19" s="1" t="s">
        <v>18760</v>
      </c>
      <c r="AG19" s="1">
        <v>9</v>
      </c>
      <c r="AI19" s="1">
        <v>1425</v>
      </c>
      <c r="AK19" s="1" t="s">
        <v>18761</v>
      </c>
      <c r="AL19" s="1" t="s">
        <v>18730</v>
      </c>
      <c r="AM19" s="1" t="s">
        <v>18693</v>
      </c>
      <c r="AN19" s="1" t="s">
        <v>18669</v>
      </c>
      <c r="AO19" s="1" t="s">
        <v>18668</v>
      </c>
      <c r="AP19" s="14" t="s">
        <v>18694</v>
      </c>
      <c r="AQ19" s="14" t="s">
        <v>18695</v>
      </c>
      <c r="AR19" s="14" t="s">
        <v>18693</v>
      </c>
      <c r="AS19" s="15">
        <v>43993</v>
      </c>
      <c r="AT19" s="1" t="s">
        <v>18762</v>
      </c>
      <c r="AU19" s="1" t="s">
        <v>18672</v>
      </c>
      <c r="AV19" s="1" t="s">
        <v>18670</v>
      </c>
      <c r="AW19" s="1" t="s">
        <v>18683</v>
      </c>
      <c r="AX19" s="1" t="s">
        <v>18667</v>
      </c>
      <c r="AY19" s="1" t="s">
        <v>18684</v>
      </c>
    </row>
    <row r="20" spans="1:51" x14ac:dyDescent="0.2">
      <c r="A20" s="14" t="s">
        <v>3930</v>
      </c>
      <c r="B20" s="1" t="s">
        <v>18662</v>
      </c>
      <c r="C20" s="1" t="s">
        <v>18685</v>
      </c>
      <c r="D20" s="1" t="s">
        <v>18664</v>
      </c>
      <c r="E20" s="15">
        <v>43854</v>
      </c>
      <c r="F20" s="13">
        <v>43936</v>
      </c>
      <c r="G20" s="1" t="s">
        <v>18665</v>
      </c>
      <c r="H20" s="1" t="s">
        <v>18666</v>
      </c>
      <c r="I20" s="1" t="s">
        <v>18667</v>
      </c>
      <c r="J20" s="1" t="s">
        <v>18668</v>
      </c>
      <c r="K20" s="1" t="s">
        <v>18669</v>
      </c>
      <c r="L20" s="1" t="s">
        <v>18670</v>
      </c>
      <c r="M20" s="1" t="s">
        <v>18671</v>
      </c>
      <c r="N20" s="1" t="s">
        <v>18672</v>
      </c>
      <c r="O20" s="1">
        <v>39</v>
      </c>
      <c r="P20" s="1" t="s">
        <v>18662</v>
      </c>
      <c r="Q20" s="1" t="s">
        <v>18673</v>
      </c>
      <c r="R20" s="1">
        <v>30681071381</v>
      </c>
      <c r="U20" s="1" t="s">
        <v>18686</v>
      </c>
      <c r="V20" s="1">
        <v>3434363000</v>
      </c>
      <c r="W20" s="1" t="s">
        <v>18687</v>
      </c>
      <c r="Z20" s="1" t="s">
        <v>18688</v>
      </c>
      <c r="AA20" s="1" t="s">
        <v>18689</v>
      </c>
      <c r="AB20" s="1" t="s">
        <v>18689</v>
      </c>
      <c r="AE20" s="1" t="s">
        <v>18690</v>
      </c>
      <c r="AG20" s="1" t="s">
        <v>15731</v>
      </c>
      <c r="AI20" s="1">
        <v>3100</v>
      </c>
      <c r="AK20" s="1" t="s">
        <v>18691</v>
      </c>
      <c r="AL20" s="1" t="s">
        <v>18692</v>
      </c>
      <c r="AM20" s="1" t="s">
        <v>18693</v>
      </c>
      <c r="AN20" s="1" t="s">
        <v>18669</v>
      </c>
      <c r="AO20" s="1" t="s">
        <v>18668</v>
      </c>
      <c r="AP20" s="14" t="s">
        <v>18694</v>
      </c>
      <c r="AQ20" s="14" t="s">
        <v>18695</v>
      </c>
      <c r="AR20" s="14" t="s">
        <v>18693</v>
      </c>
      <c r="AS20" s="15">
        <v>43966</v>
      </c>
      <c r="AT20" s="1" t="s">
        <v>18696</v>
      </c>
      <c r="AU20" s="1" t="s">
        <v>18672</v>
      </c>
      <c r="AV20" s="1" t="s">
        <v>18670</v>
      </c>
      <c r="AW20" s="1" t="s">
        <v>18683</v>
      </c>
      <c r="AX20" s="1" t="s">
        <v>18667</v>
      </c>
      <c r="AY20" s="1" t="s">
        <v>18684</v>
      </c>
    </row>
    <row r="21" spans="1:51" x14ac:dyDescent="0.2">
      <c r="A21" s="14" t="s">
        <v>3967</v>
      </c>
      <c r="B21" s="1" t="s">
        <v>18662</v>
      </c>
      <c r="C21" s="1" t="s">
        <v>18685</v>
      </c>
      <c r="D21" s="1" t="s">
        <v>18664</v>
      </c>
      <c r="E21" s="15">
        <v>43854</v>
      </c>
      <c r="F21" s="13">
        <v>43936</v>
      </c>
      <c r="G21" s="1" t="s">
        <v>18665</v>
      </c>
      <c r="H21" s="1" t="s">
        <v>18666</v>
      </c>
      <c r="I21" s="1" t="s">
        <v>18667</v>
      </c>
      <c r="J21" s="1" t="s">
        <v>18668</v>
      </c>
      <c r="K21" s="1" t="s">
        <v>18669</v>
      </c>
      <c r="L21" s="1" t="s">
        <v>18670</v>
      </c>
      <c r="M21" s="1" t="s">
        <v>18671</v>
      </c>
      <c r="N21" s="1" t="s">
        <v>18672</v>
      </c>
      <c r="O21" s="1">
        <v>43</v>
      </c>
      <c r="P21" s="1" t="s">
        <v>18662</v>
      </c>
      <c r="Q21" s="1" t="s">
        <v>18673</v>
      </c>
      <c r="R21" s="1">
        <v>30681071381</v>
      </c>
      <c r="U21" s="1" t="s">
        <v>18686</v>
      </c>
      <c r="V21" s="1">
        <v>3434363000</v>
      </c>
      <c r="W21" s="1" t="s">
        <v>18687</v>
      </c>
      <c r="Z21" s="1" t="s">
        <v>18688</v>
      </c>
      <c r="AA21" s="1" t="s">
        <v>18689</v>
      </c>
      <c r="AB21" s="1" t="s">
        <v>18689</v>
      </c>
      <c r="AE21" s="1" t="s">
        <v>18690</v>
      </c>
      <c r="AG21" s="1" t="s">
        <v>15731</v>
      </c>
      <c r="AI21" s="1">
        <v>3100</v>
      </c>
      <c r="AK21" s="1" t="s">
        <v>18691</v>
      </c>
      <c r="AL21" s="1" t="s">
        <v>18692</v>
      </c>
      <c r="AM21" s="1" t="s">
        <v>18693</v>
      </c>
      <c r="AN21" s="1" t="s">
        <v>18669</v>
      </c>
      <c r="AO21" s="1" t="s">
        <v>18668</v>
      </c>
      <c r="AP21" s="14" t="s">
        <v>18694</v>
      </c>
      <c r="AQ21" s="14" t="s">
        <v>18695</v>
      </c>
      <c r="AR21" s="14" t="s">
        <v>18693</v>
      </c>
      <c r="AS21" s="15">
        <v>43966</v>
      </c>
      <c r="AT21" s="1" t="s">
        <v>18696</v>
      </c>
      <c r="AU21" s="1" t="s">
        <v>18672</v>
      </c>
      <c r="AV21" s="1" t="s">
        <v>18670</v>
      </c>
      <c r="AW21" s="1" t="s">
        <v>18683</v>
      </c>
      <c r="AX21" s="1" t="s">
        <v>18667</v>
      </c>
      <c r="AY21" s="1" t="s">
        <v>18684</v>
      </c>
    </row>
    <row r="22" spans="1:51" x14ac:dyDescent="0.2">
      <c r="A22" s="14" t="s">
        <v>3970</v>
      </c>
      <c r="B22" s="1" t="s">
        <v>18662</v>
      </c>
      <c r="C22" s="1" t="s">
        <v>18685</v>
      </c>
      <c r="D22" s="1" t="s">
        <v>18664</v>
      </c>
      <c r="E22" s="15">
        <v>43854</v>
      </c>
      <c r="F22" s="13">
        <v>43949</v>
      </c>
      <c r="G22" s="1" t="s">
        <v>18665</v>
      </c>
      <c r="H22" s="1" t="s">
        <v>18666</v>
      </c>
      <c r="I22" s="1" t="s">
        <v>18667</v>
      </c>
      <c r="J22" s="1" t="s">
        <v>18668</v>
      </c>
      <c r="K22" s="1" t="s">
        <v>18669</v>
      </c>
      <c r="L22" s="1" t="s">
        <v>18670</v>
      </c>
      <c r="M22" s="1" t="s">
        <v>18671</v>
      </c>
      <c r="N22" s="1" t="s">
        <v>18672</v>
      </c>
      <c r="O22" s="1">
        <v>38</v>
      </c>
      <c r="P22" s="1" t="s">
        <v>18662</v>
      </c>
      <c r="Q22" s="1" t="s">
        <v>18673</v>
      </c>
      <c r="R22" s="1">
        <v>30681071381</v>
      </c>
      <c r="U22" s="1" t="s">
        <v>18686</v>
      </c>
      <c r="V22" s="1">
        <v>3434363000</v>
      </c>
      <c r="W22" s="1" t="s">
        <v>18687</v>
      </c>
      <c r="Z22" s="1" t="s">
        <v>18688</v>
      </c>
      <c r="AA22" s="1" t="s">
        <v>18689</v>
      </c>
      <c r="AB22" s="1" t="s">
        <v>18689</v>
      </c>
      <c r="AE22" s="1" t="s">
        <v>18690</v>
      </c>
      <c r="AG22" s="1" t="s">
        <v>15731</v>
      </c>
      <c r="AI22" s="1">
        <v>3100</v>
      </c>
      <c r="AK22" s="1" t="s">
        <v>18691</v>
      </c>
      <c r="AL22" s="1" t="s">
        <v>18692</v>
      </c>
      <c r="AM22" s="1" t="s">
        <v>18693</v>
      </c>
      <c r="AN22" s="1" t="s">
        <v>18669</v>
      </c>
      <c r="AO22" s="1" t="s">
        <v>18668</v>
      </c>
      <c r="AP22" s="14" t="s">
        <v>18694</v>
      </c>
      <c r="AQ22" s="14" t="s">
        <v>18695</v>
      </c>
      <c r="AR22" s="14" t="s">
        <v>18693</v>
      </c>
      <c r="AS22" s="15">
        <v>43966</v>
      </c>
      <c r="AT22" s="1" t="s">
        <v>18696</v>
      </c>
      <c r="AU22" s="1" t="s">
        <v>18672</v>
      </c>
      <c r="AV22" s="1" t="s">
        <v>18670</v>
      </c>
      <c r="AW22" s="1" t="s">
        <v>18683</v>
      </c>
      <c r="AX22" s="1" t="s">
        <v>18667</v>
      </c>
      <c r="AY22" s="1" t="s">
        <v>18684</v>
      </c>
    </row>
    <row r="23" spans="1:51" x14ac:dyDescent="0.2">
      <c r="A23" s="14" t="s">
        <v>3974</v>
      </c>
      <c r="B23" s="1" t="s">
        <v>18662</v>
      </c>
      <c r="C23" s="1" t="s">
        <v>18685</v>
      </c>
      <c r="D23" s="1" t="s">
        <v>18664</v>
      </c>
      <c r="E23" s="15">
        <v>43854</v>
      </c>
      <c r="F23" s="13">
        <v>43936</v>
      </c>
      <c r="G23" s="1" t="s">
        <v>18665</v>
      </c>
      <c r="H23" s="1" t="s">
        <v>18666</v>
      </c>
      <c r="I23" s="1" t="s">
        <v>18667</v>
      </c>
      <c r="J23" s="1" t="s">
        <v>18668</v>
      </c>
      <c r="K23" s="1" t="s">
        <v>18669</v>
      </c>
      <c r="L23" s="1" t="s">
        <v>18670</v>
      </c>
      <c r="M23" s="1" t="s">
        <v>18671</v>
      </c>
      <c r="N23" s="1" t="s">
        <v>18672</v>
      </c>
      <c r="O23" s="1">
        <v>40</v>
      </c>
      <c r="P23" s="1" t="s">
        <v>18662</v>
      </c>
      <c r="Q23" s="1" t="s">
        <v>18673</v>
      </c>
      <c r="R23" s="1">
        <v>30681071381</v>
      </c>
      <c r="U23" s="1" t="s">
        <v>18686</v>
      </c>
      <c r="V23" s="1">
        <v>3434363000</v>
      </c>
      <c r="W23" s="1" t="s">
        <v>18687</v>
      </c>
      <c r="Z23" s="1" t="s">
        <v>18688</v>
      </c>
      <c r="AA23" s="1" t="s">
        <v>18689</v>
      </c>
      <c r="AB23" s="1" t="s">
        <v>18689</v>
      </c>
      <c r="AE23" s="1" t="s">
        <v>18690</v>
      </c>
      <c r="AG23" s="1" t="s">
        <v>15731</v>
      </c>
      <c r="AI23" s="1">
        <v>3100</v>
      </c>
      <c r="AK23" s="1" t="s">
        <v>18691</v>
      </c>
      <c r="AL23" s="1" t="s">
        <v>18692</v>
      </c>
      <c r="AM23" s="1" t="s">
        <v>18693</v>
      </c>
      <c r="AN23" s="1" t="s">
        <v>18669</v>
      </c>
      <c r="AO23" s="1" t="s">
        <v>18668</v>
      </c>
      <c r="AP23" s="14" t="s">
        <v>18694</v>
      </c>
      <c r="AQ23" s="14" t="s">
        <v>18695</v>
      </c>
      <c r="AR23" s="14" t="s">
        <v>18693</v>
      </c>
      <c r="AS23" s="15">
        <v>43966</v>
      </c>
      <c r="AT23" s="1" t="s">
        <v>18696</v>
      </c>
      <c r="AU23" s="1" t="s">
        <v>18672</v>
      </c>
      <c r="AV23" s="1" t="s">
        <v>18670</v>
      </c>
      <c r="AW23" s="1" t="s">
        <v>18683</v>
      </c>
      <c r="AX23" s="1" t="s">
        <v>18667</v>
      </c>
      <c r="AY23" s="1" t="s">
        <v>18684</v>
      </c>
    </row>
    <row r="24" spans="1:51" x14ac:dyDescent="0.2">
      <c r="A24" s="14" t="s">
        <v>4271</v>
      </c>
      <c r="B24" s="1" t="s">
        <v>18662</v>
      </c>
      <c r="C24" s="1" t="s">
        <v>18685</v>
      </c>
      <c r="D24" s="1" t="s">
        <v>18664</v>
      </c>
      <c r="E24" s="15">
        <v>43866</v>
      </c>
      <c r="F24" s="13">
        <v>44006</v>
      </c>
      <c r="G24" s="1" t="s">
        <v>18665</v>
      </c>
      <c r="H24" s="1" t="s">
        <v>18666</v>
      </c>
      <c r="I24" s="1" t="s">
        <v>18667</v>
      </c>
      <c r="J24" s="1" t="s">
        <v>18668</v>
      </c>
      <c r="K24" s="1" t="s">
        <v>18669</v>
      </c>
      <c r="L24" s="1" t="s">
        <v>18670</v>
      </c>
      <c r="M24" s="1" t="s">
        <v>18671</v>
      </c>
      <c r="N24" s="1" t="s">
        <v>18672</v>
      </c>
      <c r="O24" s="1">
        <v>38</v>
      </c>
      <c r="P24" s="1" t="s">
        <v>18662</v>
      </c>
      <c r="Q24" s="1" t="s">
        <v>18673</v>
      </c>
      <c r="R24" s="1">
        <v>30681071381</v>
      </c>
      <c r="U24" s="1" t="s">
        <v>18686</v>
      </c>
      <c r="V24" s="1">
        <v>3434363000</v>
      </c>
      <c r="W24" s="1" t="s">
        <v>18687</v>
      </c>
      <c r="Z24" s="1" t="s">
        <v>18688</v>
      </c>
      <c r="AA24" s="1" t="s">
        <v>18689</v>
      </c>
      <c r="AB24" s="1" t="s">
        <v>18689</v>
      </c>
      <c r="AE24" s="1" t="s">
        <v>18690</v>
      </c>
      <c r="AG24" s="1" t="s">
        <v>15731</v>
      </c>
      <c r="AI24" s="1">
        <v>3100</v>
      </c>
      <c r="AK24" s="1" t="s">
        <v>18761</v>
      </c>
      <c r="AL24" s="1" t="s">
        <v>18730</v>
      </c>
      <c r="AM24" s="1" t="s">
        <v>18693</v>
      </c>
      <c r="AN24" s="1" t="s">
        <v>18669</v>
      </c>
      <c r="AO24" s="1" t="s">
        <v>18668</v>
      </c>
      <c r="AP24" s="14" t="s">
        <v>18694</v>
      </c>
      <c r="AQ24" s="14" t="s">
        <v>18695</v>
      </c>
      <c r="AR24" s="14" t="s">
        <v>18693</v>
      </c>
      <c r="AS24" s="15">
        <v>44006</v>
      </c>
      <c r="AT24" s="1" t="s">
        <v>18762</v>
      </c>
      <c r="AU24" s="1" t="s">
        <v>18672</v>
      </c>
      <c r="AV24" s="1" t="s">
        <v>18670</v>
      </c>
      <c r="AW24" s="1" t="s">
        <v>18683</v>
      </c>
      <c r="AX24" s="1" t="s">
        <v>18667</v>
      </c>
      <c r="AY24" s="1" t="s">
        <v>18684</v>
      </c>
    </row>
    <row r="25" spans="1:51" x14ac:dyDescent="0.2">
      <c r="A25" s="14" t="s">
        <v>4275</v>
      </c>
      <c r="B25" s="1" t="s">
        <v>18662</v>
      </c>
      <c r="C25" s="1" t="s">
        <v>18685</v>
      </c>
      <c r="D25" s="1" t="s">
        <v>18664</v>
      </c>
      <c r="E25" s="15">
        <v>43866</v>
      </c>
      <c r="F25" s="13">
        <v>43957</v>
      </c>
      <c r="G25" s="1" t="s">
        <v>18665</v>
      </c>
      <c r="H25" s="1" t="s">
        <v>18666</v>
      </c>
      <c r="I25" s="1" t="s">
        <v>18667</v>
      </c>
      <c r="J25" s="1" t="s">
        <v>18668</v>
      </c>
      <c r="K25" s="1" t="s">
        <v>18669</v>
      </c>
      <c r="L25" s="1" t="s">
        <v>18670</v>
      </c>
      <c r="M25" s="1" t="s">
        <v>18671</v>
      </c>
      <c r="N25" s="1" t="s">
        <v>18672</v>
      </c>
      <c r="O25" s="1">
        <v>44</v>
      </c>
      <c r="P25" s="1" t="s">
        <v>18662</v>
      </c>
      <c r="Q25" s="1" t="s">
        <v>18673</v>
      </c>
      <c r="R25" s="1">
        <v>30544640212</v>
      </c>
      <c r="U25" s="1" t="s">
        <v>18763</v>
      </c>
      <c r="V25" s="1">
        <v>43794300</v>
      </c>
      <c r="W25" s="1" t="s">
        <v>18764</v>
      </c>
      <c r="Z25" s="1" t="s">
        <v>15990</v>
      </c>
      <c r="AA25" s="1" t="s">
        <v>18765</v>
      </c>
      <c r="AB25" s="1" t="s">
        <v>18766</v>
      </c>
      <c r="AE25" s="1" t="s">
        <v>18767</v>
      </c>
      <c r="AG25" s="1" t="s">
        <v>15731</v>
      </c>
      <c r="AI25" s="1" t="s">
        <v>18768</v>
      </c>
      <c r="AK25" s="1" t="s">
        <v>18691</v>
      </c>
      <c r="AL25" s="1" t="s">
        <v>18692</v>
      </c>
      <c r="AM25" s="1" t="s">
        <v>18693</v>
      </c>
      <c r="AN25" s="1" t="s">
        <v>18669</v>
      </c>
      <c r="AO25" s="1" t="s">
        <v>18668</v>
      </c>
      <c r="AP25" s="14" t="s">
        <v>18694</v>
      </c>
      <c r="AQ25" s="14" t="s">
        <v>18695</v>
      </c>
      <c r="AR25" s="14" t="s">
        <v>18693</v>
      </c>
      <c r="AS25" s="15">
        <v>43966</v>
      </c>
      <c r="AT25" s="1" t="s">
        <v>18696</v>
      </c>
      <c r="AU25" s="1" t="s">
        <v>18672</v>
      </c>
      <c r="AV25" s="1" t="s">
        <v>18670</v>
      </c>
      <c r="AW25" s="1" t="s">
        <v>18683</v>
      </c>
      <c r="AX25" s="1" t="s">
        <v>18667</v>
      </c>
      <c r="AY25" s="1" t="s">
        <v>18684</v>
      </c>
    </row>
    <row r="26" spans="1:51" x14ac:dyDescent="0.2">
      <c r="A26" s="14" t="s">
        <v>4281</v>
      </c>
      <c r="B26" s="1" t="s">
        <v>18662</v>
      </c>
      <c r="C26" s="1" t="s">
        <v>18685</v>
      </c>
      <c r="D26" s="1" t="s">
        <v>18664</v>
      </c>
      <c r="E26" s="15">
        <v>43866</v>
      </c>
      <c r="F26" s="13">
        <v>43936</v>
      </c>
      <c r="G26" s="1" t="s">
        <v>18665</v>
      </c>
      <c r="H26" s="1" t="s">
        <v>18666</v>
      </c>
      <c r="I26" s="1" t="s">
        <v>18667</v>
      </c>
      <c r="J26" s="1" t="s">
        <v>18668</v>
      </c>
      <c r="K26" s="1" t="s">
        <v>18669</v>
      </c>
      <c r="L26" s="1" t="s">
        <v>18670</v>
      </c>
      <c r="M26" s="1" t="s">
        <v>18671</v>
      </c>
      <c r="N26" s="1" t="s">
        <v>18672</v>
      </c>
      <c r="O26" s="1">
        <v>39</v>
      </c>
      <c r="P26" s="1" t="s">
        <v>18662</v>
      </c>
      <c r="Q26" s="1" t="s">
        <v>18673</v>
      </c>
      <c r="R26" s="1">
        <v>30681071381</v>
      </c>
      <c r="U26" s="1" t="s">
        <v>18686</v>
      </c>
      <c r="V26" s="1">
        <v>3434363000</v>
      </c>
      <c r="W26" s="1" t="s">
        <v>18687</v>
      </c>
      <c r="Z26" s="1" t="s">
        <v>18688</v>
      </c>
      <c r="AA26" s="1" t="s">
        <v>18689</v>
      </c>
      <c r="AB26" s="1" t="s">
        <v>18689</v>
      </c>
      <c r="AE26" s="1" t="s">
        <v>18690</v>
      </c>
      <c r="AG26" s="1" t="s">
        <v>15731</v>
      </c>
      <c r="AI26" s="1">
        <v>3100</v>
      </c>
      <c r="AK26" s="1" t="s">
        <v>18691</v>
      </c>
      <c r="AL26" s="1" t="s">
        <v>18692</v>
      </c>
      <c r="AM26" s="1" t="s">
        <v>18693</v>
      </c>
      <c r="AN26" s="1" t="s">
        <v>18669</v>
      </c>
      <c r="AO26" s="1" t="s">
        <v>18668</v>
      </c>
      <c r="AP26" s="14" t="s">
        <v>18694</v>
      </c>
      <c r="AQ26" s="14" t="s">
        <v>18695</v>
      </c>
      <c r="AR26" s="14" t="s">
        <v>18693</v>
      </c>
      <c r="AS26" s="15">
        <v>43966</v>
      </c>
      <c r="AT26" s="1" t="s">
        <v>18696</v>
      </c>
      <c r="AU26" s="1" t="s">
        <v>18672</v>
      </c>
      <c r="AV26" s="1" t="s">
        <v>18670</v>
      </c>
      <c r="AW26" s="1" t="s">
        <v>18683</v>
      </c>
      <c r="AX26" s="1" t="s">
        <v>18667</v>
      </c>
      <c r="AY26" s="1" t="s">
        <v>18684</v>
      </c>
    </row>
    <row r="27" spans="1:51" x14ac:dyDescent="0.2">
      <c r="A27" s="14" t="s">
        <v>4284</v>
      </c>
      <c r="B27" s="1" t="s">
        <v>18662</v>
      </c>
      <c r="C27" s="1" t="s">
        <v>18685</v>
      </c>
      <c r="D27" s="1" t="s">
        <v>18664</v>
      </c>
      <c r="E27" s="15">
        <v>43866</v>
      </c>
      <c r="F27" s="13">
        <v>43965</v>
      </c>
      <c r="G27" s="1" t="s">
        <v>18665</v>
      </c>
      <c r="H27" s="1" t="s">
        <v>18666</v>
      </c>
      <c r="I27" s="1" t="s">
        <v>18667</v>
      </c>
      <c r="J27" s="1" t="s">
        <v>18668</v>
      </c>
      <c r="K27" s="1" t="s">
        <v>18669</v>
      </c>
      <c r="L27" s="1" t="s">
        <v>18670</v>
      </c>
      <c r="M27" s="1" t="s">
        <v>18671</v>
      </c>
      <c r="N27" s="1" t="s">
        <v>18672</v>
      </c>
      <c r="O27" s="1">
        <v>61</v>
      </c>
      <c r="P27" s="1" t="s">
        <v>18662</v>
      </c>
      <c r="Q27" s="1" t="s">
        <v>18673</v>
      </c>
      <c r="R27" s="1">
        <v>30544640212</v>
      </c>
      <c r="U27" s="1" t="s">
        <v>18763</v>
      </c>
      <c r="V27" s="1">
        <v>43794300</v>
      </c>
      <c r="W27" s="1" t="s">
        <v>18764</v>
      </c>
      <c r="Z27" s="1" t="s">
        <v>15990</v>
      </c>
      <c r="AA27" s="1" t="s">
        <v>18765</v>
      </c>
      <c r="AB27" s="1" t="s">
        <v>18766</v>
      </c>
      <c r="AE27" s="1" t="s">
        <v>18767</v>
      </c>
      <c r="AG27" s="1" t="s">
        <v>15731</v>
      </c>
      <c r="AI27" s="1" t="s">
        <v>18768</v>
      </c>
      <c r="AK27" s="1" t="s">
        <v>18691</v>
      </c>
      <c r="AL27" s="1" t="s">
        <v>18692</v>
      </c>
      <c r="AM27" s="1" t="s">
        <v>18693</v>
      </c>
      <c r="AN27" s="1" t="s">
        <v>18669</v>
      </c>
      <c r="AO27" s="1" t="s">
        <v>18668</v>
      </c>
      <c r="AP27" s="14" t="s">
        <v>18694</v>
      </c>
      <c r="AQ27" s="14" t="s">
        <v>18695</v>
      </c>
      <c r="AR27" s="14" t="s">
        <v>18693</v>
      </c>
      <c r="AS27" s="15">
        <v>43966</v>
      </c>
      <c r="AT27" s="1" t="s">
        <v>18696</v>
      </c>
      <c r="AU27" s="1" t="s">
        <v>18672</v>
      </c>
      <c r="AV27" s="1" t="s">
        <v>18670</v>
      </c>
      <c r="AW27" s="1" t="s">
        <v>18683</v>
      </c>
      <c r="AX27" s="1" t="s">
        <v>18667</v>
      </c>
      <c r="AY27" s="1" t="s">
        <v>18684</v>
      </c>
    </row>
    <row r="28" spans="1:51" x14ac:dyDescent="0.2">
      <c r="A28" s="14" t="s">
        <v>4288</v>
      </c>
      <c r="B28" s="1" t="s">
        <v>18662</v>
      </c>
      <c r="C28" s="1" t="s">
        <v>18685</v>
      </c>
      <c r="D28" s="1" t="s">
        <v>18664</v>
      </c>
      <c r="E28" s="15">
        <v>43866</v>
      </c>
      <c r="F28" s="13">
        <v>43944</v>
      </c>
      <c r="G28" s="1" t="s">
        <v>18665</v>
      </c>
      <c r="H28" s="1" t="s">
        <v>18666</v>
      </c>
      <c r="I28" s="1" t="s">
        <v>18667</v>
      </c>
      <c r="J28" s="1" t="s">
        <v>18668</v>
      </c>
      <c r="K28" s="1" t="s">
        <v>18669</v>
      </c>
      <c r="L28" s="1" t="s">
        <v>18670</v>
      </c>
      <c r="M28" s="1" t="s">
        <v>18671</v>
      </c>
      <c r="N28" s="1" t="s">
        <v>18672</v>
      </c>
      <c r="O28" s="1">
        <v>47</v>
      </c>
      <c r="P28" s="1" t="s">
        <v>18662</v>
      </c>
      <c r="Q28" s="1" t="s">
        <v>18673</v>
      </c>
      <c r="R28" s="1">
        <v>30544640212</v>
      </c>
      <c r="U28" s="1" t="s">
        <v>18763</v>
      </c>
      <c r="V28" s="1">
        <v>43794300</v>
      </c>
      <c r="W28" s="1" t="s">
        <v>18764</v>
      </c>
      <c r="Z28" s="1" t="s">
        <v>15990</v>
      </c>
      <c r="AA28" s="1" t="s">
        <v>18765</v>
      </c>
      <c r="AB28" s="1" t="s">
        <v>18766</v>
      </c>
      <c r="AE28" s="1" t="s">
        <v>18767</v>
      </c>
      <c r="AG28" s="1" t="s">
        <v>15731</v>
      </c>
      <c r="AI28" s="1" t="s">
        <v>18768</v>
      </c>
      <c r="AK28" s="1" t="s">
        <v>18691</v>
      </c>
      <c r="AL28" s="1" t="s">
        <v>18692</v>
      </c>
      <c r="AM28" s="1" t="s">
        <v>18693</v>
      </c>
      <c r="AN28" s="1" t="s">
        <v>18669</v>
      </c>
      <c r="AO28" s="1" t="s">
        <v>18668</v>
      </c>
      <c r="AP28" s="14" t="s">
        <v>18694</v>
      </c>
      <c r="AQ28" s="14" t="s">
        <v>18695</v>
      </c>
      <c r="AR28" s="14" t="s">
        <v>18693</v>
      </c>
      <c r="AS28" s="15">
        <v>43966</v>
      </c>
      <c r="AT28" s="1" t="s">
        <v>18696</v>
      </c>
      <c r="AU28" s="1" t="s">
        <v>18672</v>
      </c>
      <c r="AV28" s="1" t="s">
        <v>18670</v>
      </c>
      <c r="AW28" s="1" t="s">
        <v>18683</v>
      </c>
      <c r="AX28" s="1" t="s">
        <v>18667</v>
      </c>
      <c r="AY28" s="1" t="s">
        <v>18684</v>
      </c>
    </row>
    <row r="29" spans="1:51" x14ac:dyDescent="0.2">
      <c r="A29" s="14" t="s">
        <v>4291</v>
      </c>
      <c r="B29" s="1" t="s">
        <v>18662</v>
      </c>
      <c r="C29" s="1" t="s">
        <v>18685</v>
      </c>
      <c r="D29" s="1" t="s">
        <v>18664</v>
      </c>
      <c r="E29" s="15">
        <v>43866</v>
      </c>
      <c r="F29" s="13">
        <v>43957</v>
      </c>
      <c r="G29" s="1" t="s">
        <v>18665</v>
      </c>
      <c r="H29" s="1" t="s">
        <v>18666</v>
      </c>
      <c r="I29" s="1" t="s">
        <v>18667</v>
      </c>
      <c r="J29" s="1" t="s">
        <v>18668</v>
      </c>
      <c r="K29" s="1" t="s">
        <v>18669</v>
      </c>
      <c r="L29" s="1" t="s">
        <v>18670</v>
      </c>
      <c r="M29" s="1" t="s">
        <v>18671</v>
      </c>
      <c r="N29" s="1" t="s">
        <v>18672</v>
      </c>
      <c r="O29" s="1">
        <v>47</v>
      </c>
      <c r="P29" s="1" t="s">
        <v>18662</v>
      </c>
      <c r="Q29" s="1" t="s">
        <v>18673</v>
      </c>
      <c r="R29" s="1">
        <v>30681071381</v>
      </c>
      <c r="U29" s="1" t="s">
        <v>18686</v>
      </c>
      <c r="V29" s="1">
        <v>3434363000</v>
      </c>
      <c r="W29" s="1" t="s">
        <v>18687</v>
      </c>
      <c r="Z29" s="1" t="s">
        <v>18688</v>
      </c>
      <c r="AA29" s="1" t="s">
        <v>18689</v>
      </c>
      <c r="AB29" s="1" t="s">
        <v>18689</v>
      </c>
      <c r="AE29" s="1" t="s">
        <v>18690</v>
      </c>
      <c r="AG29" s="1" t="s">
        <v>15731</v>
      </c>
      <c r="AI29" s="1">
        <v>3100</v>
      </c>
      <c r="AK29" s="1" t="s">
        <v>18691</v>
      </c>
      <c r="AL29" s="1" t="s">
        <v>18692</v>
      </c>
      <c r="AM29" s="1" t="s">
        <v>18693</v>
      </c>
      <c r="AN29" s="1" t="s">
        <v>18669</v>
      </c>
      <c r="AO29" s="1" t="s">
        <v>18668</v>
      </c>
      <c r="AP29" s="14" t="s">
        <v>18694</v>
      </c>
      <c r="AQ29" s="14" t="s">
        <v>18695</v>
      </c>
      <c r="AR29" s="14" t="s">
        <v>18693</v>
      </c>
      <c r="AS29" s="15">
        <v>43966</v>
      </c>
      <c r="AT29" s="1" t="s">
        <v>18696</v>
      </c>
      <c r="AU29" s="1" t="s">
        <v>18672</v>
      </c>
      <c r="AV29" s="1" t="s">
        <v>18670</v>
      </c>
      <c r="AW29" s="1" t="s">
        <v>18683</v>
      </c>
      <c r="AX29" s="1" t="s">
        <v>18667</v>
      </c>
      <c r="AY29" s="1" t="s">
        <v>18684</v>
      </c>
    </row>
    <row r="30" spans="1:51" x14ac:dyDescent="0.2">
      <c r="A30" s="14" t="s">
        <v>4294</v>
      </c>
      <c r="B30" s="1" t="s">
        <v>18662</v>
      </c>
      <c r="C30" s="1" t="s">
        <v>18685</v>
      </c>
      <c r="D30" s="1" t="s">
        <v>18664</v>
      </c>
      <c r="E30" s="15">
        <v>43866</v>
      </c>
      <c r="F30" s="13">
        <v>43944</v>
      </c>
      <c r="G30" s="1" t="s">
        <v>18665</v>
      </c>
      <c r="H30" s="1" t="s">
        <v>18666</v>
      </c>
      <c r="I30" s="1" t="s">
        <v>18667</v>
      </c>
      <c r="J30" s="1" t="s">
        <v>18668</v>
      </c>
      <c r="K30" s="1" t="s">
        <v>18669</v>
      </c>
      <c r="L30" s="1" t="s">
        <v>18670</v>
      </c>
      <c r="M30" s="1" t="s">
        <v>18671</v>
      </c>
      <c r="N30" s="1" t="s">
        <v>18672</v>
      </c>
      <c r="O30" s="1">
        <v>39</v>
      </c>
      <c r="P30" s="1" t="s">
        <v>18662</v>
      </c>
      <c r="Q30" s="1" t="s">
        <v>18673</v>
      </c>
      <c r="R30" s="1">
        <v>30544640212</v>
      </c>
      <c r="U30" s="1" t="s">
        <v>18763</v>
      </c>
      <c r="V30" s="1">
        <v>43794300</v>
      </c>
      <c r="W30" s="1" t="s">
        <v>18764</v>
      </c>
      <c r="Z30" s="1" t="s">
        <v>15990</v>
      </c>
      <c r="AA30" s="1" t="s">
        <v>18765</v>
      </c>
      <c r="AB30" s="1" t="s">
        <v>18766</v>
      </c>
      <c r="AE30" s="1" t="s">
        <v>18767</v>
      </c>
      <c r="AG30" s="1" t="s">
        <v>15731</v>
      </c>
      <c r="AI30" s="1" t="s">
        <v>18768</v>
      </c>
      <c r="AK30" s="1" t="s">
        <v>18691</v>
      </c>
      <c r="AL30" s="1" t="s">
        <v>18692</v>
      </c>
      <c r="AM30" s="1" t="s">
        <v>18693</v>
      </c>
      <c r="AN30" s="1" t="s">
        <v>18669</v>
      </c>
      <c r="AO30" s="1" t="s">
        <v>18668</v>
      </c>
      <c r="AP30" s="14" t="s">
        <v>18694</v>
      </c>
      <c r="AQ30" s="14" t="s">
        <v>18695</v>
      </c>
      <c r="AR30" s="14" t="s">
        <v>18693</v>
      </c>
      <c r="AS30" s="15">
        <v>43966</v>
      </c>
      <c r="AT30" s="1" t="s">
        <v>18696</v>
      </c>
      <c r="AU30" s="1" t="s">
        <v>18672</v>
      </c>
      <c r="AV30" s="1" t="s">
        <v>18670</v>
      </c>
      <c r="AW30" s="1" t="s">
        <v>18683</v>
      </c>
      <c r="AX30" s="1" t="s">
        <v>18667</v>
      </c>
      <c r="AY30" s="1" t="s">
        <v>18684</v>
      </c>
    </row>
    <row r="31" spans="1:51" x14ac:dyDescent="0.2">
      <c r="A31" s="14" t="s">
        <v>4300</v>
      </c>
      <c r="B31" s="1" t="s">
        <v>18662</v>
      </c>
      <c r="C31" s="1" t="s">
        <v>18685</v>
      </c>
      <c r="D31" s="1" t="s">
        <v>18664</v>
      </c>
      <c r="E31" s="15">
        <v>43866</v>
      </c>
      <c r="F31" s="13">
        <v>43944</v>
      </c>
      <c r="G31" s="1" t="s">
        <v>18665</v>
      </c>
      <c r="H31" s="1" t="s">
        <v>18666</v>
      </c>
      <c r="I31" s="1" t="s">
        <v>18667</v>
      </c>
      <c r="J31" s="1" t="s">
        <v>18668</v>
      </c>
      <c r="K31" s="1" t="s">
        <v>18669</v>
      </c>
      <c r="L31" s="1" t="s">
        <v>18670</v>
      </c>
      <c r="M31" s="1" t="s">
        <v>18671</v>
      </c>
      <c r="N31" s="1" t="s">
        <v>18672</v>
      </c>
      <c r="O31" s="1">
        <v>40</v>
      </c>
      <c r="P31" s="1" t="s">
        <v>18662</v>
      </c>
      <c r="Q31" s="1" t="s">
        <v>18673</v>
      </c>
      <c r="R31" s="1">
        <v>30544640212</v>
      </c>
      <c r="U31" s="1" t="s">
        <v>18763</v>
      </c>
      <c r="V31" s="1">
        <v>43794300</v>
      </c>
      <c r="W31" s="1" t="s">
        <v>18764</v>
      </c>
      <c r="Z31" s="1" t="s">
        <v>15990</v>
      </c>
      <c r="AA31" s="1" t="s">
        <v>18765</v>
      </c>
      <c r="AB31" s="1" t="s">
        <v>18766</v>
      </c>
      <c r="AE31" s="1" t="s">
        <v>18767</v>
      </c>
      <c r="AG31" s="1" t="s">
        <v>15731</v>
      </c>
      <c r="AI31" s="1" t="s">
        <v>18768</v>
      </c>
      <c r="AK31" s="1" t="s">
        <v>18691</v>
      </c>
      <c r="AL31" s="1" t="s">
        <v>18692</v>
      </c>
      <c r="AM31" s="1" t="s">
        <v>18693</v>
      </c>
      <c r="AN31" s="1" t="s">
        <v>18669</v>
      </c>
      <c r="AO31" s="1" t="s">
        <v>18668</v>
      </c>
      <c r="AP31" s="14" t="s">
        <v>18694</v>
      </c>
      <c r="AQ31" s="14" t="s">
        <v>18695</v>
      </c>
      <c r="AR31" s="14" t="s">
        <v>18693</v>
      </c>
      <c r="AS31" s="15">
        <v>43966</v>
      </c>
      <c r="AT31" s="1" t="s">
        <v>18696</v>
      </c>
      <c r="AU31" s="1" t="s">
        <v>18672</v>
      </c>
      <c r="AV31" s="1" t="s">
        <v>18670</v>
      </c>
      <c r="AW31" s="1" t="s">
        <v>18683</v>
      </c>
      <c r="AX31" s="1" t="s">
        <v>18667</v>
      </c>
      <c r="AY31" s="1" t="s">
        <v>18684</v>
      </c>
    </row>
    <row r="32" spans="1:51" x14ac:dyDescent="0.2">
      <c r="A32" s="14" t="s">
        <v>4304</v>
      </c>
      <c r="B32" s="1" t="s">
        <v>18662</v>
      </c>
      <c r="C32" s="1" t="s">
        <v>18685</v>
      </c>
      <c r="D32" s="1" t="s">
        <v>18664</v>
      </c>
      <c r="E32" s="15">
        <v>43866</v>
      </c>
      <c r="F32" s="13">
        <v>43944</v>
      </c>
      <c r="G32" s="1" t="s">
        <v>18665</v>
      </c>
      <c r="H32" s="1" t="s">
        <v>18666</v>
      </c>
      <c r="I32" s="1" t="s">
        <v>18667</v>
      </c>
      <c r="J32" s="1" t="s">
        <v>18668</v>
      </c>
      <c r="K32" s="1" t="s">
        <v>18669</v>
      </c>
      <c r="L32" s="1" t="s">
        <v>18670</v>
      </c>
      <c r="M32" s="1" t="s">
        <v>18671</v>
      </c>
      <c r="N32" s="1" t="s">
        <v>18672</v>
      </c>
      <c r="O32" s="1">
        <v>44</v>
      </c>
      <c r="P32" s="1" t="s">
        <v>18662</v>
      </c>
      <c r="Q32" s="1" t="s">
        <v>18673</v>
      </c>
      <c r="R32" s="1">
        <v>30544640212</v>
      </c>
      <c r="U32" s="1" t="s">
        <v>18763</v>
      </c>
      <c r="V32" s="1">
        <v>43794300</v>
      </c>
      <c r="W32" s="1" t="s">
        <v>18764</v>
      </c>
      <c r="Z32" s="1" t="s">
        <v>15990</v>
      </c>
      <c r="AA32" s="1" t="s">
        <v>18765</v>
      </c>
      <c r="AB32" s="1" t="s">
        <v>18766</v>
      </c>
      <c r="AE32" s="1" t="s">
        <v>18767</v>
      </c>
      <c r="AG32" s="1" t="s">
        <v>15731</v>
      </c>
      <c r="AI32" s="1" t="s">
        <v>18768</v>
      </c>
      <c r="AK32" s="1" t="s">
        <v>18691</v>
      </c>
      <c r="AL32" s="1" t="s">
        <v>18692</v>
      </c>
      <c r="AM32" s="1" t="s">
        <v>18693</v>
      </c>
      <c r="AN32" s="1" t="s">
        <v>18669</v>
      </c>
      <c r="AO32" s="1" t="s">
        <v>18668</v>
      </c>
      <c r="AP32" s="14" t="s">
        <v>18694</v>
      </c>
      <c r="AQ32" s="14" t="s">
        <v>18695</v>
      </c>
      <c r="AR32" s="14" t="s">
        <v>18693</v>
      </c>
      <c r="AS32" s="15">
        <v>43966</v>
      </c>
      <c r="AT32" s="1" t="s">
        <v>18696</v>
      </c>
      <c r="AU32" s="1" t="s">
        <v>18672</v>
      </c>
      <c r="AV32" s="1" t="s">
        <v>18670</v>
      </c>
      <c r="AW32" s="1" t="s">
        <v>18683</v>
      </c>
      <c r="AX32" s="1" t="s">
        <v>18667</v>
      </c>
      <c r="AY32" s="1" t="s">
        <v>18684</v>
      </c>
    </row>
    <row r="33" spans="1:51" x14ac:dyDescent="0.2">
      <c r="A33" s="14" t="s">
        <v>4309</v>
      </c>
      <c r="B33" s="1" t="s">
        <v>18662</v>
      </c>
      <c r="C33" s="1" t="s">
        <v>18685</v>
      </c>
      <c r="D33" s="1" t="s">
        <v>18664</v>
      </c>
      <c r="E33" s="15">
        <v>43866</v>
      </c>
      <c r="F33" s="13">
        <v>43944</v>
      </c>
      <c r="G33" s="1" t="s">
        <v>18665</v>
      </c>
      <c r="H33" s="1" t="s">
        <v>18666</v>
      </c>
      <c r="I33" s="1" t="s">
        <v>18667</v>
      </c>
      <c r="J33" s="1" t="s">
        <v>18668</v>
      </c>
      <c r="K33" s="1" t="s">
        <v>18669</v>
      </c>
      <c r="L33" s="1" t="s">
        <v>18670</v>
      </c>
      <c r="M33" s="1" t="s">
        <v>18671</v>
      </c>
      <c r="N33" s="1" t="s">
        <v>18672</v>
      </c>
      <c r="O33" s="1">
        <v>39</v>
      </c>
      <c r="P33" s="1" t="s">
        <v>18662</v>
      </c>
      <c r="Q33" s="1" t="s">
        <v>18673</v>
      </c>
      <c r="R33" s="1">
        <v>30544640212</v>
      </c>
      <c r="U33" s="1" t="s">
        <v>18763</v>
      </c>
      <c r="V33" s="1">
        <v>43794300</v>
      </c>
      <c r="W33" s="1" t="s">
        <v>18764</v>
      </c>
      <c r="Z33" s="1" t="s">
        <v>15990</v>
      </c>
      <c r="AA33" s="1" t="s">
        <v>18765</v>
      </c>
      <c r="AB33" s="1" t="s">
        <v>18766</v>
      </c>
      <c r="AE33" s="1" t="s">
        <v>18767</v>
      </c>
      <c r="AG33" s="1" t="s">
        <v>15731</v>
      </c>
      <c r="AI33" s="1" t="s">
        <v>18768</v>
      </c>
      <c r="AK33" s="1" t="s">
        <v>18691</v>
      </c>
      <c r="AL33" s="1" t="s">
        <v>18692</v>
      </c>
      <c r="AM33" s="1" t="s">
        <v>18693</v>
      </c>
      <c r="AN33" s="1" t="s">
        <v>18669</v>
      </c>
      <c r="AO33" s="1" t="s">
        <v>18668</v>
      </c>
      <c r="AP33" s="14" t="s">
        <v>18694</v>
      </c>
      <c r="AQ33" s="14" t="s">
        <v>18695</v>
      </c>
      <c r="AR33" s="14" t="s">
        <v>18693</v>
      </c>
      <c r="AS33" s="15">
        <v>43966</v>
      </c>
      <c r="AT33" s="1" t="s">
        <v>18696</v>
      </c>
      <c r="AU33" s="1" t="s">
        <v>18672</v>
      </c>
      <c r="AV33" s="1" t="s">
        <v>18670</v>
      </c>
      <c r="AW33" s="1" t="s">
        <v>18683</v>
      </c>
      <c r="AX33" s="1" t="s">
        <v>18667</v>
      </c>
      <c r="AY33" s="1" t="s">
        <v>18684</v>
      </c>
    </row>
    <row r="34" spans="1:51" x14ac:dyDescent="0.2">
      <c r="A34" s="14" t="s">
        <v>4323</v>
      </c>
      <c r="B34" s="1" t="s">
        <v>18662</v>
      </c>
      <c r="C34" s="1" t="s">
        <v>18685</v>
      </c>
      <c r="D34" s="1" t="s">
        <v>18664</v>
      </c>
      <c r="E34" s="15">
        <v>43866</v>
      </c>
      <c r="F34" s="13">
        <v>43944</v>
      </c>
      <c r="G34" s="1" t="s">
        <v>18665</v>
      </c>
      <c r="H34" s="1" t="s">
        <v>18666</v>
      </c>
      <c r="I34" s="1" t="s">
        <v>18667</v>
      </c>
      <c r="J34" s="1" t="s">
        <v>18668</v>
      </c>
      <c r="K34" s="1" t="s">
        <v>18669</v>
      </c>
      <c r="L34" s="1" t="s">
        <v>18670</v>
      </c>
      <c r="M34" s="1" t="s">
        <v>18671</v>
      </c>
      <c r="N34" s="1" t="s">
        <v>18672</v>
      </c>
      <c r="O34" s="1">
        <v>38</v>
      </c>
      <c r="P34" s="1" t="s">
        <v>18662</v>
      </c>
      <c r="Q34" s="1" t="s">
        <v>18673</v>
      </c>
      <c r="R34" s="1">
        <v>30544640212</v>
      </c>
      <c r="U34" s="1" t="s">
        <v>18763</v>
      </c>
      <c r="V34" s="1">
        <v>43794300</v>
      </c>
      <c r="W34" s="1" t="s">
        <v>18764</v>
      </c>
      <c r="Z34" s="1" t="s">
        <v>15990</v>
      </c>
      <c r="AA34" s="1" t="s">
        <v>18765</v>
      </c>
      <c r="AB34" s="1" t="s">
        <v>18766</v>
      </c>
      <c r="AE34" s="1" t="s">
        <v>18767</v>
      </c>
      <c r="AG34" s="1" t="s">
        <v>15731</v>
      </c>
      <c r="AI34" s="1" t="s">
        <v>18768</v>
      </c>
      <c r="AK34" s="1" t="s">
        <v>18691</v>
      </c>
      <c r="AL34" s="1" t="s">
        <v>18692</v>
      </c>
      <c r="AM34" s="1" t="s">
        <v>18693</v>
      </c>
      <c r="AN34" s="1" t="s">
        <v>18669</v>
      </c>
      <c r="AO34" s="1" t="s">
        <v>18668</v>
      </c>
      <c r="AP34" s="14" t="s">
        <v>18694</v>
      </c>
      <c r="AQ34" s="14" t="s">
        <v>18695</v>
      </c>
      <c r="AR34" s="14" t="s">
        <v>18693</v>
      </c>
      <c r="AS34" s="15">
        <v>43966</v>
      </c>
      <c r="AT34" s="1" t="s">
        <v>18696</v>
      </c>
      <c r="AU34" s="1" t="s">
        <v>18672</v>
      </c>
      <c r="AV34" s="1" t="s">
        <v>18670</v>
      </c>
      <c r="AW34" s="1" t="s">
        <v>18683</v>
      </c>
      <c r="AX34" s="1" t="s">
        <v>18667</v>
      </c>
      <c r="AY34" s="1" t="s">
        <v>18684</v>
      </c>
    </row>
    <row r="35" spans="1:51" x14ac:dyDescent="0.2">
      <c r="A35" s="14" t="s">
        <v>4332</v>
      </c>
      <c r="B35" s="1" t="s">
        <v>18662</v>
      </c>
      <c r="C35" s="1" t="s">
        <v>18685</v>
      </c>
      <c r="D35" s="1" t="s">
        <v>18664</v>
      </c>
      <c r="E35" s="15">
        <v>43866</v>
      </c>
      <c r="F35" s="13">
        <v>43949</v>
      </c>
      <c r="G35" s="1" t="s">
        <v>18665</v>
      </c>
      <c r="H35" s="1" t="s">
        <v>18666</v>
      </c>
      <c r="I35" s="1" t="s">
        <v>18667</v>
      </c>
      <c r="J35" s="1" t="s">
        <v>18668</v>
      </c>
      <c r="K35" s="1" t="s">
        <v>18669</v>
      </c>
      <c r="L35" s="1" t="s">
        <v>18670</v>
      </c>
      <c r="M35" s="1" t="s">
        <v>18671</v>
      </c>
      <c r="N35" s="1" t="s">
        <v>18672</v>
      </c>
      <c r="O35" s="1">
        <v>44</v>
      </c>
      <c r="P35" s="1" t="s">
        <v>18662</v>
      </c>
      <c r="Q35" s="1" t="s">
        <v>18673</v>
      </c>
      <c r="R35" s="1">
        <v>30544640212</v>
      </c>
      <c r="U35" s="1" t="s">
        <v>18763</v>
      </c>
      <c r="V35" s="1">
        <v>43794300</v>
      </c>
      <c r="W35" s="1" t="s">
        <v>18764</v>
      </c>
      <c r="Z35" s="1" t="s">
        <v>15990</v>
      </c>
      <c r="AA35" s="1" t="s">
        <v>18765</v>
      </c>
      <c r="AB35" s="1" t="s">
        <v>18766</v>
      </c>
      <c r="AE35" s="1" t="s">
        <v>18767</v>
      </c>
      <c r="AG35" s="1" t="s">
        <v>15731</v>
      </c>
      <c r="AI35" s="1" t="s">
        <v>18768</v>
      </c>
      <c r="AK35" s="1" t="s">
        <v>18691</v>
      </c>
      <c r="AL35" s="1" t="s">
        <v>18692</v>
      </c>
      <c r="AM35" s="1" t="s">
        <v>18693</v>
      </c>
      <c r="AN35" s="1" t="s">
        <v>18669</v>
      </c>
      <c r="AO35" s="1" t="s">
        <v>18668</v>
      </c>
      <c r="AP35" s="14" t="s">
        <v>18694</v>
      </c>
      <c r="AQ35" s="14" t="s">
        <v>18695</v>
      </c>
      <c r="AR35" s="14" t="s">
        <v>18693</v>
      </c>
      <c r="AS35" s="15">
        <v>43966</v>
      </c>
      <c r="AT35" s="1" t="s">
        <v>18696</v>
      </c>
      <c r="AU35" s="1" t="s">
        <v>18672</v>
      </c>
      <c r="AV35" s="1" t="s">
        <v>18670</v>
      </c>
      <c r="AW35" s="1" t="s">
        <v>18683</v>
      </c>
      <c r="AX35" s="1" t="s">
        <v>18667</v>
      </c>
      <c r="AY35" s="1" t="s">
        <v>18684</v>
      </c>
    </row>
    <row r="36" spans="1:51" x14ac:dyDescent="0.2">
      <c r="A36" s="14" t="s">
        <v>4340</v>
      </c>
      <c r="B36" s="1" t="s">
        <v>18662</v>
      </c>
      <c r="C36" s="1" t="s">
        <v>18685</v>
      </c>
      <c r="D36" s="1" t="s">
        <v>18664</v>
      </c>
      <c r="E36" s="15">
        <v>43866</v>
      </c>
      <c r="F36" s="13">
        <v>43949</v>
      </c>
      <c r="G36" s="1" t="s">
        <v>18665</v>
      </c>
      <c r="H36" s="1" t="s">
        <v>18666</v>
      </c>
      <c r="I36" s="1" t="s">
        <v>18667</v>
      </c>
      <c r="J36" s="1" t="s">
        <v>18668</v>
      </c>
      <c r="K36" s="1" t="s">
        <v>18669</v>
      </c>
      <c r="L36" s="1" t="s">
        <v>18670</v>
      </c>
      <c r="M36" s="1" t="s">
        <v>18671</v>
      </c>
      <c r="N36" s="1" t="s">
        <v>18672</v>
      </c>
      <c r="O36" s="1">
        <v>43</v>
      </c>
      <c r="P36" s="1" t="s">
        <v>18662</v>
      </c>
      <c r="Q36" s="1" t="s">
        <v>18673</v>
      </c>
      <c r="R36" s="1">
        <v>30544640212</v>
      </c>
      <c r="U36" s="1" t="s">
        <v>18763</v>
      </c>
      <c r="V36" s="1">
        <v>43794300</v>
      </c>
      <c r="W36" s="1" t="s">
        <v>18764</v>
      </c>
      <c r="Z36" s="1" t="s">
        <v>15990</v>
      </c>
      <c r="AA36" s="1" t="s">
        <v>18765</v>
      </c>
      <c r="AB36" s="1" t="s">
        <v>18766</v>
      </c>
      <c r="AE36" s="1" t="s">
        <v>18767</v>
      </c>
      <c r="AG36" s="1" t="s">
        <v>15731</v>
      </c>
      <c r="AI36" s="1" t="s">
        <v>18768</v>
      </c>
      <c r="AK36" s="1" t="s">
        <v>18691</v>
      </c>
      <c r="AL36" s="1" t="s">
        <v>18692</v>
      </c>
      <c r="AM36" s="1" t="s">
        <v>18693</v>
      </c>
      <c r="AN36" s="1" t="s">
        <v>18669</v>
      </c>
      <c r="AO36" s="1" t="s">
        <v>18668</v>
      </c>
      <c r="AP36" s="14" t="s">
        <v>18694</v>
      </c>
      <c r="AQ36" s="14" t="s">
        <v>18695</v>
      </c>
      <c r="AR36" s="14" t="s">
        <v>18693</v>
      </c>
      <c r="AS36" s="15">
        <v>43966</v>
      </c>
      <c r="AT36" s="1" t="s">
        <v>18696</v>
      </c>
      <c r="AU36" s="1" t="s">
        <v>18672</v>
      </c>
      <c r="AV36" s="1" t="s">
        <v>18670</v>
      </c>
      <c r="AW36" s="1" t="s">
        <v>18683</v>
      </c>
      <c r="AX36" s="1" t="s">
        <v>18667</v>
      </c>
      <c r="AY36" s="1" t="s">
        <v>18684</v>
      </c>
    </row>
    <row r="37" spans="1:51" x14ac:dyDescent="0.2">
      <c r="A37" s="14" t="s">
        <v>4346</v>
      </c>
      <c r="B37" s="1" t="s">
        <v>18662</v>
      </c>
      <c r="C37" s="1" t="s">
        <v>18685</v>
      </c>
      <c r="D37" s="1" t="s">
        <v>18664</v>
      </c>
      <c r="E37" s="15">
        <v>43866</v>
      </c>
      <c r="F37" s="13">
        <v>43936</v>
      </c>
      <c r="G37" s="1" t="s">
        <v>18665</v>
      </c>
      <c r="H37" s="1" t="s">
        <v>18666</v>
      </c>
      <c r="I37" s="1" t="s">
        <v>18667</v>
      </c>
      <c r="J37" s="1" t="s">
        <v>18668</v>
      </c>
      <c r="K37" s="1" t="s">
        <v>18669</v>
      </c>
      <c r="L37" s="1" t="s">
        <v>18670</v>
      </c>
      <c r="M37" s="1" t="s">
        <v>18671</v>
      </c>
      <c r="N37" s="1" t="s">
        <v>18672</v>
      </c>
      <c r="O37" s="1">
        <v>38</v>
      </c>
      <c r="P37" s="1" t="s">
        <v>18662</v>
      </c>
      <c r="Q37" s="1" t="s">
        <v>18673</v>
      </c>
      <c r="R37" s="1">
        <v>30519887335</v>
      </c>
      <c r="U37" s="1" t="s">
        <v>18756</v>
      </c>
      <c r="V37" s="1">
        <v>57871555</v>
      </c>
      <c r="W37" s="1" t="s">
        <v>18757</v>
      </c>
      <c r="Z37" s="1" t="s">
        <v>18706</v>
      </c>
      <c r="AA37" s="1" t="s">
        <v>18758</v>
      </c>
      <c r="AB37" s="1" t="s">
        <v>18759</v>
      </c>
      <c r="AE37" s="1" t="s">
        <v>18760</v>
      </c>
      <c r="AG37" s="1">
        <v>9</v>
      </c>
      <c r="AI37" s="1">
        <v>1425</v>
      </c>
      <c r="AK37" s="1" t="s">
        <v>18691</v>
      </c>
      <c r="AL37" s="1" t="s">
        <v>18692</v>
      </c>
      <c r="AM37" s="1" t="s">
        <v>18693</v>
      </c>
      <c r="AN37" s="1" t="s">
        <v>18669</v>
      </c>
      <c r="AO37" s="1" t="s">
        <v>18668</v>
      </c>
      <c r="AP37" s="14" t="s">
        <v>18694</v>
      </c>
      <c r="AQ37" s="14" t="s">
        <v>18695</v>
      </c>
      <c r="AR37" s="14" t="s">
        <v>18693</v>
      </c>
      <c r="AS37" s="15">
        <v>43966</v>
      </c>
      <c r="AT37" s="1" t="s">
        <v>18696</v>
      </c>
      <c r="AU37" s="1" t="s">
        <v>18672</v>
      </c>
      <c r="AV37" s="1" t="s">
        <v>18670</v>
      </c>
      <c r="AW37" s="1" t="s">
        <v>18683</v>
      </c>
      <c r="AX37" s="1" t="s">
        <v>18667</v>
      </c>
      <c r="AY37" s="1" t="s">
        <v>18684</v>
      </c>
    </row>
    <row r="38" spans="1:51" x14ac:dyDescent="0.2">
      <c r="A38" s="14" t="s">
        <v>4351</v>
      </c>
      <c r="B38" s="1" t="s">
        <v>18662</v>
      </c>
      <c r="C38" s="1" t="s">
        <v>18685</v>
      </c>
      <c r="D38" s="1" t="s">
        <v>18664</v>
      </c>
      <c r="E38" s="15">
        <v>43866</v>
      </c>
      <c r="F38" s="13">
        <v>43944</v>
      </c>
      <c r="G38" s="1" t="s">
        <v>18665</v>
      </c>
      <c r="H38" s="1" t="s">
        <v>18666</v>
      </c>
      <c r="I38" s="1" t="s">
        <v>18667</v>
      </c>
      <c r="J38" s="1" t="s">
        <v>18668</v>
      </c>
      <c r="K38" s="1" t="s">
        <v>18669</v>
      </c>
      <c r="L38" s="1" t="s">
        <v>18670</v>
      </c>
      <c r="M38" s="1" t="s">
        <v>18671</v>
      </c>
      <c r="N38" s="1" t="s">
        <v>18672</v>
      </c>
      <c r="O38" s="1">
        <v>34</v>
      </c>
      <c r="P38" s="1" t="s">
        <v>18662</v>
      </c>
      <c r="Q38" s="1" t="s">
        <v>18673</v>
      </c>
      <c r="R38" s="1">
        <v>30519887335</v>
      </c>
      <c r="U38" s="1" t="s">
        <v>18756</v>
      </c>
      <c r="V38" s="1">
        <v>57871555</v>
      </c>
      <c r="W38" s="1" t="s">
        <v>18757</v>
      </c>
      <c r="Z38" s="1" t="s">
        <v>18706</v>
      </c>
      <c r="AA38" s="1" t="s">
        <v>18758</v>
      </c>
      <c r="AB38" s="1" t="s">
        <v>18759</v>
      </c>
      <c r="AE38" s="1" t="s">
        <v>18760</v>
      </c>
      <c r="AG38" s="1">
        <v>9</v>
      </c>
      <c r="AI38" s="1">
        <v>1425</v>
      </c>
      <c r="AK38" s="1" t="s">
        <v>18691</v>
      </c>
      <c r="AL38" s="1" t="s">
        <v>18692</v>
      </c>
      <c r="AM38" s="1" t="s">
        <v>18693</v>
      </c>
      <c r="AN38" s="1" t="s">
        <v>18669</v>
      </c>
      <c r="AO38" s="1" t="s">
        <v>18668</v>
      </c>
      <c r="AP38" s="14" t="s">
        <v>18694</v>
      </c>
      <c r="AQ38" s="14" t="s">
        <v>18695</v>
      </c>
      <c r="AR38" s="14" t="s">
        <v>18693</v>
      </c>
      <c r="AS38" s="15">
        <v>43966</v>
      </c>
      <c r="AT38" s="1" t="s">
        <v>18696</v>
      </c>
      <c r="AU38" s="1" t="s">
        <v>18672</v>
      </c>
      <c r="AV38" s="1" t="s">
        <v>18670</v>
      </c>
      <c r="AW38" s="1" t="s">
        <v>18683</v>
      </c>
      <c r="AX38" s="1" t="s">
        <v>18667</v>
      </c>
      <c r="AY38" s="1" t="s">
        <v>18684</v>
      </c>
    </row>
    <row r="39" spans="1:51" x14ac:dyDescent="0.2">
      <c r="A39" s="14" t="s">
        <v>4375</v>
      </c>
      <c r="B39" s="1" t="s">
        <v>18662</v>
      </c>
      <c r="C39" s="1" t="s">
        <v>18685</v>
      </c>
      <c r="D39" s="1" t="s">
        <v>18664</v>
      </c>
      <c r="E39" s="15">
        <v>43868</v>
      </c>
      <c r="F39" s="13">
        <v>43944</v>
      </c>
      <c r="G39" s="1" t="s">
        <v>18665</v>
      </c>
      <c r="H39" s="1" t="s">
        <v>18666</v>
      </c>
      <c r="I39" s="1" t="s">
        <v>18667</v>
      </c>
      <c r="J39" s="1" t="s">
        <v>18668</v>
      </c>
      <c r="K39" s="1" t="s">
        <v>18669</v>
      </c>
      <c r="L39" s="1" t="s">
        <v>18670</v>
      </c>
      <c r="M39" s="1" t="s">
        <v>18671</v>
      </c>
      <c r="N39" s="1" t="s">
        <v>18672</v>
      </c>
      <c r="O39" s="1">
        <v>44</v>
      </c>
      <c r="P39" s="1" t="s">
        <v>18662</v>
      </c>
      <c r="Q39" s="1" t="s">
        <v>18673</v>
      </c>
      <c r="R39" s="1">
        <v>30544640212</v>
      </c>
      <c r="U39" s="1" t="s">
        <v>18763</v>
      </c>
      <c r="V39" s="1">
        <v>43794300</v>
      </c>
      <c r="W39" s="1" t="s">
        <v>18764</v>
      </c>
      <c r="Z39" s="1" t="s">
        <v>15990</v>
      </c>
      <c r="AA39" s="1" t="s">
        <v>18765</v>
      </c>
      <c r="AB39" s="1" t="s">
        <v>18766</v>
      </c>
      <c r="AE39" s="1" t="s">
        <v>18767</v>
      </c>
      <c r="AG39" s="1" t="s">
        <v>15731</v>
      </c>
      <c r="AI39" s="1" t="s">
        <v>18768</v>
      </c>
      <c r="AK39" s="1" t="s">
        <v>18691</v>
      </c>
      <c r="AL39" s="1" t="s">
        <v>18692</v>
      </c>
      <c r="AM39" s="1" t="s">
        <v>18693</v>
      </c>
      <c r="AN39" s="1" t="s">
        <v>18669</v>
      </c>
      <c r="AO39" s="1" t="s">
        <v>18668</v>
      </c>
      <c r="AP39" s="14" t="s">
        <v>18694</v>
      </c>
      <c r="AQ39" s="14" t="s">
        <v>18695</v>
      </c>
      <c r="AR39" s="14" t="s">
        <v>18693</v>
      </c>
      <c r="AS39" s="15">
        <v>43966</v>
      </c>
      <c r="AT39" s="1" t="s">
        <v>18696</v>
      </c>
      <c r="AU39" s="1" t="s">
        <v>18672</v>
      </c>
      <c r="AV39" s="1" t="s">
        <v>18670</v>
      </c>
      <c r="AW39" s="1" t="s">
        <v>18683</v>
      </c>
      <c r="AX39" s="1" t="s">
        <v>18667</v>
      </c>
      <c r="AY39" s="1" t="s">
        <v>18684</v>
      </c>
    </row>
    <row r="40" spans="1:51" x14ac:dyDescent="0.2">
      <c r="A40" s="14" t="s">
        <v>4378</v>
      </c>
      <c r="B40" s="1" t="s">
        <v>18662</v>
      </c>
      <c r="C40" s="1" t="s">
        <v>18685</v>
      </c>
      <c r="D40" s="1" t="s">
        <v>18664</v>
      </c>
      <c r="E40" s="15">
        <v>43868</v>
      </c>
      <c r="F40" s="13">
        <v>43936</v>
      </c>
      <c r="G40" s="1" t="s">
        <v>18665</v>
      </c>
      <c r="H40" s="1" t="s">
        <v>18666</v>
      </c>
      <c r="I40" s="1" t="s">
        <v>18667</v>
      </c>
      <c r="J40" s="1" t="s">
        <v>18668</v>
      </c>
      <c r="K40" s="1" t="s">
        <v>18669</v>
      </c>
      <c r="L40" s="1" t="s">
        <v>18670</v>
      </c>
      <c r="M40" s="1" t="s">
        <v>18671</v>
      </c>
      <c r="N40" s="1" t="s">
        <v>18672</v>
      </c>
      <c r="O40" s="1">
        <v>38</v>
      </c>
      <c r="P40" s="1" t="s">
        <v>18662</v>
      </c>
      <c r="Q40" s="1" t="s">
        <v>18673</v>
      </c>
      <c r="R40" s="1">
        <v>30544640212</v>
      </c>
      <c r="U40" s="1" t="s">
        <v>18763</v>
      </c>
      <c r="V40" s="1">
        <v>43794300</v>
      </c>
      <c r="W40" s="1" t="s">
        <v>18764</v>
      </c>
      <c r="Z40" s="1" t="s">
        <v>15990</v>
      </c>
      <c r="AA40" s="1" t="s">
        <v>18765</v>
      </c>
      <c r="AB40" s="1" t="s">
        <v>18766</v>
      </c>
      <c r="AE40" s="1" t="s">
        <v>18767</v>
      </c>
      <c r="AG40" s="1" t="s">
        <v>15731</v>
      </c>
      <c r="AI40" s="1" t="s">
        <v>18768</v>
      </c>
      <c r="AK40" s="1" t="s">
        <v>18691</v>
      </c>
      <c r="AL40" s="1" t="s">
        <v>18692</v>
      </c>
      <c r="AM40" s="1" t="s">
        <v>18693</v>
      </c>
      <c r="AN40" s="1" t="s">
        <v>18669</v>
      </c>
      <c r="AO40" s="1" t="s">
        <v>18668</v>
      </c>
      <c r="AP40" s="14" t="s">
        <v>18694</v>
      </c>
      <c r="AQ40" s="14" t="s">
        <v>18695</v>
      </c>
      <c r="AR40" s="14" t="s">
        <v>18693</v>
      </c>
      <c r="AS40" s="15">
        <v>43966</v>
      </c>
      <c r="AT40" s="1" t="s">
        <v>18696</v>
      </c>
      <c r="AU40" s="1" t="s">
        <v>18672</v>
      </c>
      <c r="AV40" s="1" t="s">
        <v>18670</v>
      </c>
      <c r="AW40" s="1" t="s">
        <v>18683</v>
      </c>
      <c r="AX40" s="1" t="s">
        <v>18667</v>
      </c>
      <c r="AY40" s="1" t="s">
        <v>18684</v>
      </c>
    </row>
    <row r="41" spans="1:51" x14ac:dyDescent="0.2">
      <c r="A41" s="14" t="s">
        <v>4404</v>
      </c>
      <c r="B41" s="1" t="s">
        <v>18662</v>
      </c>
      <c r="C41" s="1" t="s">
        <v>18685</v>
      </c>
      <c r="D41" s="1" t="s">
        <v>18664</v>
      </c>
      <c r="E41" s="15">
        <v>43871</v>
      </c>
      <c r="F41" s="13">
        <v>44006</v>
      </c>
      <c r="G41" s="1" t="s">
        <v>18665</v>
      </c>
      <c r="H41" s="1" t="s">
        <v>18666</v>
      </c>
      <c r="I41" s="1" t="s">
        <v>18667</v>
      </c>
      <c r="J41" s="1" t="s">
        <v>18668</v>
      </c>
      <c r="K41" s="1" t="s">
        <v>18669</v>
      </c>
      <c r="L41" s="1" t="s">
        <v>18670</v>
      </c>
      <c r="M41" s="1" t="s">
        <v>18671</v>
      </c>
      <c r="N41" s="1" t="s">
        <v>18672</v>
      </c>
      <c r="O41" s="1">
        <v>42</v>
      </c>
      <c r="P41" s="1" t="s">
        <v>18662</v>
      </c>
      <c r="Q41" s="1" t="s">
        <v>18673</v>
      </c>
      <c r="R41" s="1">
        <v>30681071381</v>
      </c>
      <c r="U41" s="1" t="s">
        <v>18686</v>
      </c>
      <c r="V41" s="1">
        <v>3434363000</v>
      </c>
      <c r="W41" s="1" t="s">
        <v>18687</v>
      </c>
      <c r="Z41" s="1" t="s">
        <v>18688</v>
      </c>
      <c r="AA41" s="1" t="s">
        <v>18689</v>
      </c>
      <c r="AB41" s="1" t="s">
        <v>18689</v>
      </c>
      <c r="AE41" s="1" t="s">
        <v>18690</v>
      </c>
      <c r="AG41" s="1" t="s">
        <v>15731</v>
      </c>
      <c r="AI41" s="1">
        <v>3100</v>
      </c>
      <c r="AK41" s="1" t="s">
        <v>18761</v>
      </c>
      <c r="AL41" s="1" t="s">
        <v>18730</v>
      </c>
      <c r="AM41" s="1" t="s">
        <v>18693</v>
      </c>
      <c r="AN41" s="1" t="s">
        <v>18669</v>
      </c>
      <c r="AO41" s="1" t="s">
        <v>18668</v>
      </c>
      <c r="AP41" s="14" t="s">
        <v>18694</v>
      </c>
      <c r="AQ41" s="14" t="s">
        <v>18695</v>
      </c>
      <c r="AR41" s="14" t="s">
        <v>18693</v>
      </c>
      <c r="AS41" s="15">
        <v>44006</v>
      </c>
      <c r="AT41" s="1" t="s">
        <v>18762</v>
      </c>
      <c r="AU41" s="1" t="s">
        <v>18672</v>
      </c>
      <c r="AV41" s="1" t="s">
        <v>18670</v>
      </c>
      <c r="AW41" s="1" t="s">
        <v>18683</v>
      </c>
      <c r="AX41" s="1" t="s">
        <v>18667</v>
      </c>
      <c r="AY41" s="1" t="s">
        <v>18684</v>
      </c>
    </row>
    <row r="42" spans="1:51" x14ac:dyDescent="0.2">
      <c r="A42" s="14" t="s">
        <v>4408</v>
      </c>
      <c r="B42" s="1" t="s">
        <v>18662</v>
      </c>
      <c r="C42" s="1" t="s">
        <v>18685</v>
      </c>
      <c r="D42" s="1" t="s">
        <v>18664</v>
      </c>
      <c r="E42" s="15">
        <v>43871</v>
      </c>
      <c r="F42" s="13">
        <v>43936</v>
      </c>
      <c r="G42" s="1" t="s">
        <v>18665</v>
      </c>
      <c r="H42" s="1" t="s">
        <v>18666</v>
      </c>
      <c r="I42" s="1" t="s">
        <v>18667</v>
      </c>
      <c r="J42" s="1" t="s">
        <v>18668</v>
      </c>
      <c r="K42" s="1" t="s">
        <v>18669</v>
      </c>
      <c r="L42" s="1" t="s">
        <v>18670</v>
      </c>
      <c r="M42" s="1" t="s">
        <v>18671</v>
      </c>
      <c r="N42" s="1" t="s">
        <v>18672</v>
      </c>
      <c r="O42" s="1">
        <v>37</v>
      </c>
      <c r="P42" s="1" t="s">
        <v>18662</v>
      </c>
      <c r="Q42" s="1" t="s">
        <v>18673</v>
      </c>
      <c r="R42" s="1">
        <v>30681071381</v>
      </c>
      <c r="U42" s="1" t="s">
        <v>18686</v>
      </c>
      <c r="V42" s="1">
        <v>3434363000</v>
      </c>
      <c r="W42" s="1" t="s">
        <v>18687</v>
      </c>
      <c r="Z42" s="1" t="s">
        <v>18688</v>
      </c>
      <c r="AA42" s="1" t="s">
        <v>18689</v>
      </c>
      <c r="AB42" s="1" t="s">
        <v>18689</v>
      </c>
      <c r="AE42" s="1" t="s">
        <v>18690</v>
      </c>
      <c r="AG42" s="1" t="s">
        <v>15731</v>
      </c>
      <c r="AI42" s="1">
        <v>3100</v>
      </c>
      <c r="AK42" s="1" t="s">
        <v>18691</v>
      </c>
      <c r="AL42" s="1" t="s">
        <v>18692</v>
      </c>
      <c r="AM42" s="1" t="s">
        <v>18693</v>
      </c>
      <c r="AN42" s="1" t="s">
        <v>18669</v>
      </c>
      <c r="AO42" s="1" t="s">
        <v>18668</v>
      </c>
      <c r="AP42" s="14" t="s">
        <v>18694</v>
      </c>
      <c r="AQ42" s="14" t="s">
        <v>18695</v>
      </c>
      <c r="AR42" s="14" t="s">
        <v>18693</v>
      </c>
      <c r="AS42" s="15">
        <v>43966</v>
      </c>
      <c r="AT42" s="1" t="s">
        <v>18696</v>
      </c>
      <c r="AU42" s="1" t="s">
        <v>18672</v>
      </c>
      <c r="AV42" s="1" t="s">
        <v>18670</v>
      </c>
      <c r="AW42" s="1" t="s">
        <v>18683</v>
      </c>
      <c r="AX42" s="1" t="s">
        <v>18667</v>
      </c>
      <c r="AY42" s="1" t="s">
        <v>18684</v>
      </c>
    </row>
    <row r="43" spans="1:51" x14ac:dyDescent="0.2">
      <c r="A43" s="14" t="s">
        <v>4417</v>
      </c>
      <c r="B43" s="1" t="s">
        <v>18662</v>
      </c>
      <c r="C43" s="1" t="s">
        <v>18685</v>
      </c>
      <c r="D43" s="1" t="s">
        <v>18664</v>
      </c>
      <c r="E43" s="15">
        <v>43872</v>
      </c>
      <c r="F43" s="13">
        <v>43944</v>
      </c>
      <c r="G43" s="1" t="s">
        <v>18665</v>
      </c>
      <c r="H43" s="1" t="s">
        <v>18666</v>
      </c>
      <c r="I43" s="1" t="s">
        <v>18667</v>
      </c>
      <c r="J43" s="1" t="s">
        <v>18668</v>
      </c>
      <c r="K43" s="1" t="s">
        <v>18669</v>
      </c>
      <c r="L43" s="1" t="s">
        <v>18670</v>
      </c>
      <c r="M43" s="1" t="s">
        <v>18671</v>
      </c>
      <c r="N43" s="1" t="s">
        <v>18672</v>
      </c>
      <c r="O43" s="1">
        <v>55</v>
      </c>
      <c r="P43" s="1" t="s">
        <v>18662</v>
      </c>
      <c r="Q43" s="1" t="s">
        <v>18673</v>
      </c>
      <c r="R43" s="1">
        <v>30534475795</v>
      </c>
      <c r="U43" s="1" t="s">
        <v>18697</v>
      </c>
      <c r="V43" s="1">
        <v>1147561216</v>
      </c>
      <c r="W43" s="1" t="s">
        <v>2737</v>
      </c>
      <c r="Z43" s="1" t="s">
        <v>15990</v>
      </c>
      <c r="AA43" s="1" t="s">
        <v>18698</v>
      </c>
      <c r="AB43" s="1" t="s">
        <v>18699</v>
      </c>
      <c r="AE43" s="1" t="s">
        <v>18700</v>
      </c>
      <c r="AG43" s="1" t="s">
        <v>15731</v>
      </c>
      <c r="AI43" s="1">
        <v>1605</v>
      </c>
      <c r="AK43" s="1" t="s">
        <v>18691</v>
      </c>
      <c r="AL43" s="1" t="s">
        <v>18692</v>
      </c>
      <c r="AM43" s="1" t="s">
        <v>18693</v>
      </c>
      <c r="AN43" s="1" t="s">
        <v>18669</v>
      </c>
      <c r="AO43" s="1" t="s">
        <v>18668</v>
      </c>
      <c r="AP43" s="14" t="s">
        <v>18694</v>
      </c>
      <c r="AQ43" s="14" t="s">
        <v>18695</v>
      </c>
      <c r="AR43" s="14" t="s">
        <v>18693</v>
      </c>
      <c r="AS43" s="15">
        <v>43966</v>
      </c>
      <c r="AT43" s="1" t="s">
        <v>18696</v>
      </c>
      <c r="AU43" s="1" t="s">
        <v>18672</v>
      </c>
      <c r="AV43" s="1" t="s">
        <v>18670</v>
      </c>
      <c r="AW43" s="1" t="s">
        <v>18683</v>
      </c>
      <c r="AX43" s="1" t="s">
        <v>18667</v>
      </c>
      <c r="AY43" s="1" t="s">
        <v>18684</v>
      </c>
    </row>
    <row r="44" spans="1:51" x14ac:dyDescent="0.2">
      <c r="A44" s="14" t="s">
        <v>4421</v>
      </c>
      <c r="B44" s="1" t="s">
        <v>18662</v>
      </c>
      <c r="C44" s="1" t="s">
        <v>18685</v>
      </c>
      <c r="D44" s="1" t="s">
        <v>18664</v>
      </c>
      <c r="E44" s="15">
        <v>43872</v>
      </c>
      <c r="F44" s="13">
        <v>43966</v>
      </c>
      <c r="G44" s="1" t="s">
        <v>18665</v>
      </c>
      <c r="H44" s="1" t="s">
        <v>18666</v>
      </c>
      <c r="I44" s="1" t="s">
        <v>18667</v>
      </c>
      <c r="J44" s="1" t="s">
        <v>18668</v>
      </c>
      <c r="K44" s="1" t="s">
        <v>18669</v>
      </c>
      <c r="L44" s="1" t="s">
        <v>18670</v>
      </c>
      <c r="M44" s="1" t="s">
        <v>18671</v>
      </c>
      <c r="N44" s="1" t="s">
        <v>18672</v>
      </c>
      <c r="O44" s="1">
        <v>43</v>
      </c>
      <c r="P44" s="1" t="s">
        <v>18662</v>
      </c>
      <c r="Q44" s="1" t="s">
        <v>18673</v>
      </c>
      <c r="R44" s="1">
        <v>30534475795</v>
      </c>
      <c r="U44" s="1" t="s">
        <v>18697</v>
      </c>
      <c r="V44" s="1">
        <v>1147561216</v>
      </c>
      <c r="W44" s="1" t="s">
        <v>2737</v>
      </c>
      <c r="Z44" s="1" t="s">
        <v>15990</v>
      </c>
      <c r="AA44" s="1" t="s">
        <v>18698</v>
      </c>
      <c r="AB44" s="1" t="s">
        <v>18699</v>
      </c>
      <c r="AE44" s="1" t="s">
        <v>18700</v>
      </c>
      <c r="AG44" s="1" t="s">
        <v>15731</v>
      </c>
      <c r="AI44" s="1">
        <v>1605</v>
      </c>
      <c r="AK44" s="1" t="s">
        <v>18729</v>
      </c>
      <c r="AL44" s="1" t="s">
        <v>18730</v>
      </c>
      <c r="AM44" s="1" t="s">
        <v>18693</v>
      </c>
      <c r="AN44" s="1" t="s">
        <v>18669</v>
      </c>
      <c r="AO44" s="1" t="s">
        <v>18668</v>
      </c>
      <c r="AP44" s="14" t="s">
        <v>18694</v>
      </c>
      <c r="AQ44" s="14" t="s">
        <v>18695</v>
      </c>
      <c r="AR44" s="14" t="s">
        <v>18693</v>
      </c>
      <c r="AS44" s="15">
        <v>43966</v>
      </c>
      <c r="AT44" s="1" t="s">
        <v>18731</v>
      </c>
      <c r="AU44" s="1" t="s">
        <v>18672</v>
      </c>
      <c r="AV44" s="1" t="s">
        <v>18670</v>
      </c>
      <c r="AW44" s="1" t="s">
        <v>18683</v>
      </c>
      <c r="AX44" s="1" t="s">
        <v>18667</v>
      </c>
      <c r="AY44" s="1" t="s">
        <v>18684</v>
      </c>
    </row>
    <row r="45" spans="1:51" x14ac:dyDescent="0.2">
      <c r="A45" s="14" t="s">
        <v>4427</v>
      </c>
      <c r="B45" s="1" t="s">
        <v>18662</v>
      </c>
      <c r="C45" s="1" t="s">
        <v>18685</v>
      </c>
      <c r="D45" s="1" t="s">
        <v>18664</v>
      </c>
      <c r="E45" s="15">
        <v>43872</v>
      </c>
      <c r="F45" s="13">
        <v>43957</v>
      </c>
      <c r="G45" s="1" t="s">
        <v>18665</v>
      </c>
      <c r="H45" s="1" t="s">
        <v>18666</v>
      </c>
      <c r="I45" s="1" t="s">
        <v>18667</v>
      </c>
      <c r="J45" s="1" t="s">
        <v>18668</v>
      </c>
      <c r="K45" s="1" t="s">
        <v>18669</v>
      </c>
      <c r="L45" s="1" t="s">
        <v>18670</v>
      </c>
      <c r="M45" s="1" t="s">
        <v>18671</v>
      </c>
      <c r="N45" s="1" t="s">
        <v>18672</v>
      </c>
      <c r="O45" s="1">
        <v>45</v>
      </c>
      <c r="P45" s="1" t="s">
        <v>18662</v>
      </c>
      <c r="Q45" s="1" t="s">
        <v>18673</v>
      </c>
      <c r="R45" s="1">
        <v>30534475795</v>
      </c>
      <c r="U45" s="1" t="s">
        <v>18697</v>
      </c>
      <c r="V45" s="1">
        <v>1147561216</v>
      </c>
      <c r="W45" s="1" t="s">
        <v>2737</v>
      </c>
      <c r="Z45" s="1" t="s">
        <v>15990</v>
      </c>
      <c r="AA45" s="1" t="s">
        <v>18698</v>
      </c>
      <c r="AB45" s="1" t="s">
        <v>18699</v>
      </c>
      <c r="AE45" s="1" t="s">
        <v>18700</v>
      </c>
      <c r="AG45" s="1" t="s">
        <v>15731</v>
      </c>
      <c r="AI45" s="1">
        <v>1605</v>
      </c>
      <c r="AK45" s="1" t="s">
        <v>18691</v>
      </c>
      <c r="AL45" s="1" t="s">
        <v>18692</v>
      </c>
      <c r="AM45" s="1" t="s">
        <v>18693</v>
      </c>
      <c r="AN45" s="1" t="s">
        <v>18669</v>
      </c>
      <c r="AO45" s="1" t="s">
        <v>18668</v>
      </c>
      <c r="AP45" s="14" t="s">
        <v>18694</v>
      </c>
      <c r="AQ45" s="14" t="s">
        <v>18695</v>
      </c>
      <c r="AR45" s="14" t="s">
        <v>18693</v>
      </c>
      <c r="AS45" s="15">
        <v>43966</v>
      </c>
      <c r="AT45" s="1" t="s">
        <v>18696</v>
      </c>
      <c r="AU45" s="1" t="s">
        <v>18672</v>
      </c>
      <c r="AV45" s="1" t="s">
        <v>18670</v>
      </c>
      <c r="AW45" s="1" t="s">
        <v>18683</v>
      </c>
      <c r="AX45" s="1" t="s">
        <v>18667</v>
      </c>
      <c r="AY45" s="1" t="s">
        <v>18684</v>
      </c>
    </row>
    <row r="46" spans="1:51" x14ac:dyDescent="0.2">
      <c r="A46" s="14" t="s">
        <v>4431</v>
      </c>
      <c r="B46" s="1" t="s">
        <v>18662</v>
      </c>
      <c r="C46" s="1" t="s">
        <v>18685</v>
      </c>
      <c r="D46" s="1" t="s">
        <v>18664</v>
      </c>
      <c r="E46" s="15">
        <v>43872</v>
      </c>
      <c r="F46" s="13">
        <v>43948</v>
      </c>
      <c r="G46" s="1" t="s">
        <v>18665</v>
      </c>
      <c r="H46" s="1" t="s">
        <v>18666</v>
      </c>
      <c r="I46" s="1" t="s">
        <v>18667</v>
      </c>
      <c r="J46" s="1" t="s">
        <v>18668</v>
      </c>
      <c r="K46" s="1" t="s">
        <v>18669</v>
      </c>
      <c r="L46" s="1" t="s">
        <v>18670</v>
      </c>
      <c r="M46" s="1" t="s">
        <v>18671</v>
      </c>
      <c r="N46" s="1" t="s">
        <v>18672</v>
      </c>
      <c r="O46" s="1">
        <v>45</v>
      </c>
      <c r="P46" s="1" t="s">
        <v>18662</v>
      </c>
      <c r="Q46" s="1" t="s">
        <v>18673</v>
      </c>
      <c r="R46" s="1">
        <v>30534475795</v>
      </c>
      <c r="U46" s="1" t="s">
        <v>18697</v>
      </c>
      <c r="V46" s="1">
        <v>1147561216</v>
      </c>
      <c r="W46" s="1" t="s">
        <v>2737</v>
      </c>
      <c r="Z46" s="1" t="s">
        <v>15990</v>
      </c>
      <c r="AA46" s="1" t="s">
        <v>18698</v>
      </c>
      <c r="AB46" s="1" t="s">
        <v>18699</v>
      </c>
      <c r="AE46" s="1" t="s">
        <v>18700</v>
      </c>
      <c r="AG46" s="1" t="s">
        <v>15731</v>
      </c>
      <c r="AI46" s="1">
        <v>1605</v>
      </c>
      <c r="AK46" s="1" t="s">
        <v>18691</v>
      </c>
      <c r="AL46" s="1" t="s">
        <v>18692</v>
      </c>
      <c r="AM46" s="1" t="s">
        <v>18693</v>
      </c>
      <c r="AN46" s="1" t="s">
        <v>18669</v>
      </c>
      <c r="AO46" s="1" t="s">
        <v>18668</v>
      </c>
      <c r="AP46" s="14" t="s">
        <v>18694</v>
      </c>
      <c r="AQ46" s="14" t="s">
        <v>18695</v>
      </c>
      <c r="AR46" s="14" t="s">
        <v>18693</v>
      </c>
      <c r="AS46" s="15">
        <v>43966</v>
      </c>
      <c r="AT46" s="1" t="s">
        <v>18696</v>
      </c>
      <c r="AU46" s="1" t="s">
        <v>18672</v>
      </c>
      <c r="AV46" s="1" t="s">
        <v>18670</v>
      </c>
      <c r="AW46" s="1" t="s">
        <v>18683</v>
      </c>
      <c r="AX46" s="1" t="s">
        <v>18667</v>
      </c>
      <c r="AY46" s="1" t="s">
        <v>18684</v>
      </c>
    </row>
    <row r="47" spans="1:51" x14ac:dyDescent="0.2">
      <c r="A47" s="14" t="s">
        <v>4436</v>
      </c>
      <c r="B47" s="1" t="s">
        <v>18662</v>
      </c>
      <c r="C47" s="1" t="s">
        <v>18685</v>
      </c>
      <c r="D47" s="1" t="s">
        <v>18664</v>
      </c>
      <c r="E47" s="15">
        <v>43872</v>
      </c>
      <c r="F47" s="13">
        <v>43998</v>
      </c>
      <c r="G47" s="1" t="s">
        <v>18665</v>
      </c>
      <c r="H47" s="1" t="s">
        <v>18666</v>
      </c>
      <c r="I47" s="1" t="s">
        <v>18667</v>
      </c>
      <c r="J47" s="1" t="s">
        <v>18668</v>
      </c>
      <c r="K47" s="1" t="s">
        <v>18669</v>
      </c>
      <c r="L47" s="1" t="s">
        <v>18670</v>
      </c>
      <c r="M47" s="1" t="s">
        <v>18671</v>
      </c>
      <c r="N47" s="1" t="s">
        <v>18672</v>
      </c>
      <c r="O47" s="1">
        <v>60</v>
      </c>
      <c r="P47" s="1" t="s">
        <v>18662</v>
      </c>
      <c r="Q47" s="1" t="s">
        <v>18673</v>
      </c>
      <c r="R47" s="1">
        <v>30534475795</v>
      </c>
      <c r="U47" s="1" t="s">
        <v>18697</v>
      </c>
      <c r="V47" s="1">
        <v>1147561216</v>
      </c>
      <c r="W47" s="1" t="s">
        <v>2737</v>
      </c>
      <c r="Z47" s="1" t="s">
        <v>15990</v>
      </c>
      <c r="AA47" s="1" t="s">
        <v>18698</v>
      </c>
      <c r="AB47" s="1" t="s">
        <v>18699</v>
      </c>
      <c r="AE47" s="1" t="s">
        <v>18700</v>
      </c>
      <c r="AG47" s="1" t="s">
        <v>15731</v>
      </c>
      <c r="AI47" s="1">
        <v>1605</v>
      </c>
      <c r="AK47" s="1" t="s">
        <v>18729</v>
      </c>
      <c r="AL47" s="1" t="s">
        <v>18730</v>
      </c>
      <c r="AM47" s="1" t="s">
        <v>18693</v>
      </c>
      <c r="AN47" s="1" t="s">
        <v>18669</v>
      </c>
      <c r="AO47" s="1" t="s">
        <v>18668</v>
      </c>
      <c r="AP47" s="14" t="s">
        <v>18694</v>
      </c>
      <c r="AQ47" s="14" t="s">
        <v>18695</v>
      </c>
      <c r="AR47" s="14" t="s">
        <v>18693</v>
      </c>
      <c r="AS47" s="15">
        <v>43998</v>
      </c>
      <c r="AT47" s="1" t="s">
        <v>18762</v>
      </c>
      <c r="AU47" s="1" t="s">
        <v>18672</v>
      </c>
      <c r="AV47" s="1" t="s">
        <v>18670</v>
      </c>
      <c r="AW47" s="1" t="s">
        <v>18683</v>
      </c>
      <c r="AX47" s="1" t="s">
        <v>18667</v>
      </c>
      <c r="AY47" s="1" t="s">
        <v>18684</v>
      </c>
    </row>
    <row r="48" spans="1:51" x14ac:dyDescent="0.2">
      <c r="A48" s="14" t="s">
        <v>4440</v>
      </c>
      <c r="B48" s="1" t="s">
        <v>18662</v>
      </c>
      <c r="C48" s="1" t="s">
        <v>18685</v>
      </c>
      <c r="D48" s="1" t="s">
        <v>18664</v>
      </c>
      <c r="E48" s="15">
        <v>43872</v>
      </c>
      <c r="F48" s="13">
        <v>43958</v>
      </c>
      <c r="G48" s="1" t="s">
        <v>18665</v>
      </c>
      <c r="H48" s="1" t="s">
        <v>18666</v>
      </c>
      <c r="I48" s="1" t="s">
        <v>18667</v>
      </c>
      <c r="J48" s="1" t="s">
        <v>18668</v>
      </c>
      <c r="K48" s="1" t="s">
        <v>18669</v>
      </c>
      <c r="L48" s="1" t="s">
        <v>18670</v>
      </c>
      <c r="M48" s="1" t="s">
        <v>18671</v>
      </c>
      <c r="N48" s="1" t="s">
        <v>18672</v>
      </c>
      <c r="O48" s="1">
        <v>52</v>
      </c>
      <c r="P48" s="1" t="s">
        <v>18662</v>
      </c>
      <c r="Q48" s="1" t="s">
        <v>18673</v>
      </c>
      <c r="R48" s="1">
        <v>30534475795</v>
      </c>
      <c r="U48" s="1" t="s">
        <v>18697</v>
      </c>
      <c r="V48" s="1">
        <v>1147561216</v>
      </c>
      <c r="W48" s="1" t="s">
        <v>2737</v>
      </c>
      <c r="Z48" s="1" t="s">
        <v>15990</v>
      </c>
      <c r="AA48" s="1" t="s">
        <v>18698</v>
      </c>
      <c r="AB48" s="1" t="s">
        <v>18699</v>
      </c>
      <c r="AE48" s="1" t="s">
        <v>18700</v>
      </c>
      <c r="AG48" s="1" t="s">
        <v>15731</v>
      </c>
      <c r="AI48" s="1">
        <v>1605</v>
      </c>
      <c r="AK48" s="1" t="s">
        <v>18691</v>
      </c>
      <c r="AL48" s="1" t="s">
        <v>18692</v>
      </c>
      <c r="AM48" s="1" t="s">
        <v>18693</v>
      </c>
      <c r="AN48" s="1" t="s">
        <v>18669</v>
      </c>
      <c r="AO48" s="1" t="s">
        <v>18668</v>
      </c>
      <c r="AP48" s="14" t="s">
        <v>18694</v>
      </c>
      <c r="AQ48" s="14" t="s">
        <v>18695</v>
      </c>
      <c r="AR48" s="14" t="s">
        <v>18693</v>
      </c>
      <c r="AS48" s="15">
        <v>43966</v>
      </c>
      <c r="AT48" s="1" t="s">
        <v>18696</v>
      </c>
      <c r="AU48" s="1" t="s">
        <v>18672</v>
      </c>
      <c r="AV48" s="1" t="s">
        <v>18670</v>
      </c>
      <c r="AW48" s="1" t="s">
        <v>18683</v>
      </c>
      <c r="AX48" s="1" t="s">
        <v>18667</v>
      </c>
      <c r="AY48" s="1" t="s">
        <v>18684</v>
      </c>
    </row>
    <row r="49" spans="1:51" x14ac:dyDescent="0.2">
      <c r="A49" s="14" t="s">
        <v>4444</v>
      </c>
      <c r="B49" s="1" t="s">
        <v>18662</v>
      </c>
      <c r="C49" s="1" t="s">
        <v>18685</v>
      </c>
      <c r="D49" s="1" t="s">
        <v>18664</v>
      </c>
      <c r="E49" s="15">
        <v>43872</v>
      </c>
      <c r="F49" s="13">
        <v>43936</v>
      </c>
      <c r="G49" s="1" t="s">
        <v>18665</v>
      </c>
      <c r="H49" s="1" t="s">
        <v>18666</v>
      </c>
      <c r="I49" s="1" t="s">
        <v>18667</v>
      </c>
      <c r="J49" s="1" t="s">
        <v>18668</v>
      </c>
      <c r="K49" s="1" t="s">
        <v>18669</v>
      </c>
      <c r="L49" s="1" t="s">
        <v>18670</v>
      </c>
      <c r="M49" s="1" t="s">
        <v>18671</v>
      </c>
      <c r="N49" s="1" t="s">
        <v>18672</v>
      </c>
      <c r="O49" s="1">
        <v>37</v>
      </c>
      <c r="P49" s="1" t="s">
        <v>18662</v>
      </c>
      <c r="Q49" s="1" t="s">
        <v>18673</v>
      </c>
      <c r="R49" s="1">
        <v>30534475795</v>
      </c>
      <c r="U49" s="1" t="s">
        <v>18697</v>
      </c>
      <c r="V49" s="1">
        <v>1147561216</v>
      </c>
      <c r="W49" s="1" t="s">
        <v>2737</v>
      </c>
      <c r="Z49" s="1" t="s">
        <v>15990</v>
      </c>
      <c r="AA49" s="1" t="s">
        <v>18698</v>
      </c>
      <c r="AB49" s="1" t="s">
        <v>18699</v>
      </c>
      <c r="AE49" s="1" t="s">
        <v>18700</v>
      </c>
      <c r="AG49" s="1" t="s">
        <v>15731</v>
      </c>
      <c r="AI49" s="1">
        <v>1605</v>
      </c>
      <c r="AK49" s="1" t="s">
        <v>18691</v>
      </c>
      <c r="AL49" s="1" t="s">
        <v>18692</v>
      </c>
      <c r="AM49" s="1" t="s">
        <v>18693</v>
      </c>
      <c r="AN49" s="1" t="s">
        <v>18669</v>
      </c>
      <c r="AO49" s="1" t="s">
        <v>18668</v>
      </c>
      <c r="AP49" s="14" t="s">
        <v>18694</v>
      </c>
      <c r="AQ49" s="14" t="s">
        <v>18695</v>
      </c>
      <c r="AR49" s="14" t="s">
        <v>18693</v>
      </c>
      <c r="AS49" s="15">
        <v>43966</v>
      </c>
      <c r="AT49" s="1" t="s">
        <v>18696</v>
      </c>
      <c r="AU49" s="1" t="s">
        <v>18672</v>
      </c>
      <c r="AV49" s="1" t="s">
        <v>18670</v>
      </c>
      <c r="AW49" s="1" t="s">
        <v>18683</v>
      </c>
      <c r="AX49" s="1" t="s">
        <v>18667</v>
      </c>
      <c r="AY49" s="1" t="s">
        <v>18684</v>
      </c>
    </row>
    <row r="50" spans="1:51" x14ac:dyDescent="0.2">
      <c r="A50" s="14" t="s">
        <v>4449</v>
      </c>
      <c r="B50" s="1" t="s">
        <v>18662</v>
      </c>
      <c r="C50" s="1" t="s">
        <v>18685</v>
      </c>
      <c r="D50" s="1" t="s">
        <v>18664</v>
      </c>
      <c r="E50" s="15">
        <v>43872</v>
      </c>
      <c r="F50" s="13">
        <v>43943</v>
      </c>
      <c r="G50" s="1" t="s">
        <v>18665</v>
      </c>
      <c r="H50" s="1" t="s">
        <v>18666</v>
      </c>
      <c r="I50" s="1" t="s">
        <v>18667</v>
      </c>
      <c r="J50" s="1" t="s">
        <v>18668</v>
      </c>
      <c r="K50" s="1" t="s">
        <v>18669</v>
      </c>
      <c r="L50" s="1" t="s">
        <v>18670</v>
      </c>
      <c r="M50" s="1" t="s">
        <v>18671</v>
      </c>
      <c r="N50" s="1" t="s">
        <v>18672</v>
      </c>
      <c r="O50" s="1">
        <v>38</v>
      </c>
      <c r="P50" s="1" t="s">
        <v>18662</v>
      </c>
      <c r="Q50" s="1" t="s">
        <v>18673</v>
      </c>
      <c r="R50" s="1">
        <v>30534475795</v>
      </c>
      <c r="U50" s="1" t="s">
        <v>18697</v>
      </c>
      <c r="V50" s="1">
        <v>1147561216</v>
      </c>
      <c r="W50" s="1" t="s">
        <v>2737</v>
      </c>
      <c r="Z50" s="1" t="s">
        <v>15990</v>
      </c>
      <c r="AA50" s="1" t="s">
        <v>18698</v>
      </c>
      <c r="AB50" s="1" t="s">
        <v>18699</v>
      </c>
      <c r="AE50" s="1" t="s">
        <v>18700</v>
      </c>
      <c r="AG50" s="1" t="s">
        <v>15731</v>
      </c>
      <c r="AI50" s="1">
        <v>1605</v>
      </c>
      <c r="AK50" s="1" t="s">
        <v>18691</v>
      </c>
      <c r="AL50" s="1" t="s">
        <v>18692</v>
      </c>
      <c r="AM50" s="1" t="s">
        <v>18693</v>
      </c>
      <c r="AN50" s="1" t="s">
        <v>18669</v>
      </c>
      <c r="AO50" s="1" t="s">
        <v>18668</v>
      </c>
      <c r="AP50" s="14" t="s">
        <v>18694</v>
      </c>
      <c r="AQ50" s="14" t="s">
        <v>18695</v>
      </c>
      <c r="AR50" s="14" t="s">
        <v>18693</v>
      </c>
      <c r="AS50" s="15">
        <v>43966</v>
      </c>
      <c r="AT50" s="1" t="s">
        <v>18696</v>
      </c>
      <c r="AU50" s="1" t="s">
        <v>18672</v>
      </c>
      <c r="AV50" s="1" t="s">
        <v>18670</v>
      </c>
      <c r="AW50" s="1" t="s">
        <v>18683</v>
      </c>
      <c r="AX50" s="1" t="s">
        <v>18667</v>
      </c>
      <c r="AY50" s="1" t="s">
        <v>18684</v>
      </c>
    </row>
    <row r="51" spans="1:51" x14ac:dyDescent="0.2">
      <c r="A51" s="14" t="s">
        <v>4457</v>
      </c>
      <c r="B51" s="1" t="s">
        <v>18662</v>
      </c>
      <c r="C51" s="1" t="s">
        <v>18685</v>
      </c>
      <c r="D51" s="1" t="s">
        <v>18664</v>
      </c>
      <c r="E51" s="15">
        <v>43872</v>
      </c>
      <c r="F51" s="13">
        <v>43936</v>
      </c>
      <c r="G51" s="1" t="s">
        <v>18665</v>
      </c>
      <c r="H51" s="1" t="s">
        <v>18666</v>
      </c>
      <c r="I51" s="1" t="s">
        <v>18667</v>
      </c>
      <c r="J51" s="1" t="s">
        <v>18668</v>
      </c>
      <c r="K51" s="1" t="s">
        <v>18669</v>
      </c>
      <c r="L51" s="1" t="s">
        <v>18670</v>
      </c>
      <c r="M51" s="1" t="s">
        <v>18671</v>
      </c>
      <c r="N51" s="1" t="s">
        <v>18672</v>
      </c>
      <c r="O51" s="1">
        <v>37</v>
      </c>
      <c r="P51" s="1" t="s">
        <v>18662</v>
      </c>
      <c r="Q51" s="1" t="s">
        <v>18673</v>
      </c>
      <c r="R51" s="1">
        <v>30534475795</v>
      </c>
      <c r="U51" s="1" t="s">
        <v>18697</v>
      </c>
      <c r="V51" s="1">
        <v>1147561216</v>
      </c>
      <c r="W51" s="1" t="s">
        <v>2737</v>
      </c>
      <c r="Z51" s="1" t="s">
        <v>15990</v>
      </c>
      <c r="AA51" s="1" t="s">
        <v>18698</v>
      </c>
      <c r="AB51" s="1" t="s">
        <v>18699</v>
      </c>
      <c r="AE51" s="1" t="s">
        <v>18700</v>
      </c>
      <c r="AG51" s="1" t="s">
        <v>15731</v>
      </c>
      <c r="AI51" s="1">
        <v>1605</v>
      </c>
      <c r="AK51" s="1" t="s">
        <v>18691</v>
      </c>
      <c r="AL51" s="1" t="s">
        <v>18692</v>
      </c>
      <c r="AM51" s="1" t="s">
        <v>18693</v>
      </c>
      <c r="AN51" s="1" t="s">
        <v>18669</v>
      </c>
      <c r="AO51" s="1" t="s">
        <v>18668</v>
      </c>
      <c r="AP51" s="14" t="s">
        <v>18694</v>
      </c>
      <c r="AQ51" s="14" t="s">
        <v>18695</v>
      </c>
      <c r="AR51" s="14" t="s">
        <v>18693</v>
      </c>
      <c r="AS51" s="15">
        <v>43966</v>
      </c>
      <c r="AT51" s="1" t="s">
        <v>18696</v>
      </c>
      <c r="AU51" s="1" t="s">
        <v>18672</v>
      </c>
      <c r="AV51" s="1" t="s">
        <v>18670</v>
      </c>
      <c r="AW51" s="1" t="s">
        <v>18683</v>
      </c>
      <c r="AX51" s="1" t="s">
        <v>18667</v>
      </c>
      <c r="AY51" s="1" t="s">
        <v>18684</v>
      </c>
    </row>
    <row r="52" spans="1:51" x14ac:dyDescent="0.2">
      <c r="A52" s="14" t="s">
        <v>4492</v>
      </c>
      <c r="B52" s="1" t="s">
        <v>18662</v>
      </c>
      <c r="C52" s="1" t="s">
        <v>18685</v>
      </c>
      <c r="D52" s="1" t="s">
        <v>18664</v>
      </c>
      <c r="E52" s="15">
        <v>43872</v>
      </c>
      <c r="F52" s="13">
        <v>44131</v>
      </c>
      <c r="G52" s="1" t="s">
        <v>18665</v>
      </c>
      <c r="H52" s="1" t="s">
        <v>18666</v>
      </c>
      <c r="I52" s="1" t="s">
        <v>18667</v>
      </c>
      <c r="J52" s="1" t="s">
        <v>18668</v>
      </c>
      <c r="K52" s="1" t="s">
        <v>18669</v>
      </c>
      <c r="L52" s="1" t="s">
        <v>18670</v>
      </c>
      <c r="M52" s="1" t="s">
        <v>18671</v>
      </c>
      <c r="N52" s="1" t="s">
        <v>18672</v>
      </c>
      <c r="O52" s="1">
        <v>44</v>
      </c>
      <c r="P52" s="1" t="s">
        <v>18662</v>
      </c>
      <c r="Q52" s="1" t="s">
        <v>18673</v>
      </c>
      <c r="R52" s="1">
        <v>30534475795</v>
      </c>
      <c r="U52" s="1" t="s">
        <v>18697</v>
      </c>
      <c r="V52" s="1">
        <v>1147561216</v>
      </c>
      <c r="W52" s="1" t="s">
        <v>2737</v>
      </c>
      <c r="Z52" s="1" t="s">
        <v>15990</v>
      </c>
      <c r="AA52" s="1" t="s">
        <v>18698</v>
      </c>
      <c r="AB52" s="1" t="s">
        <v>18699</v>
      </c>
      <c r="AE52" s="1" t="s">
        <v>18700</v>
      </c>
      <c r="AG52" s="1" t="s">
        <v>15731</v>
      </c>
      <c r="AI52" s="1">
        <v>1605</v>
      </c>
      <c r="AK52" s="1" t="s">
        <v>18761</v>
      </c>
      <c r="AL52" s="1" t="s">
        <v>18730</v>
      </c>
      <c r="AM52" s="1" t="s">
        <v>18693</v>
      </c>
      <c r="AN52" s="1" t="s">
        <v>18669</v>
      </c>
      <c r="AO52" s="1" t="s">
        <v>18668</v>
      </c>
      <c r="AP52" s="14" t="s">
        <v>18694</v>
      </c>
      <c r="AQ52" s="14" t="s">
        <v>18695</v>
      </c>
      <c r="AR52" s="14" t="s">
        <v>18693</v>
      </c>
      <c r="AS52" s="15">
        <v>44131</v>
      </c>
      <c r="AT52" s="1" t="s">
        <v>18769</v>
      </c>
      <c r="AU52" s="1" t="s">
        <v>18672</v>
      </c>
      <c r="AV52" s="1" t="s">
        <v>18670</v>
      </c>
      <c r="AW52" s="1" t="s">
        <v>18683</v>
      </c>
      <c r="AX52" s="1" t="s">
        <v>18667</v>
      </c>
      <c r="AY52" s="1" t="s">
        <v>18684</v>
      </c>
    </row>
    <row r="53" spans="1:51" x14ac:dyDescent="0.2">
      <c r="A53" s="14" t="s">
        <v>4548</v>
      </c>
      <c r="B53" s="1" t="s">
        <v>18662</v>
      </c>
      <c r="C53" s="1" t="s">
        <v>18685</v>
      </c>
      <c r="D53" s="1" t="s">
        <v>18664</v>
      </c>
      <c r="E53" s="15">
        <v>43874</v>
      </c>
      <c r="F53" s="13">
        <v>43936</v>
      </c>
      <c r="G53" s="1" t="s">
        <v>18665</v>
      </c>
      <c r="H53" s="1" t="s">
        <v>18666</v>
      </c>
      <c r="I53" s="1" t="s">
        <v>18667</v>
      </c>
      <c r="J53" s="1" t="s">
        <v>18668</v>
      </c>
      <c r="K53" s="1" t="s">
        <v>18669</v>
      </c>
      <c r="L53" s="1" t="s">
        <v>18670</v>
      </c>
      <c r="M53" s="1" t="s">
        <v>18671</v>
      </c>
      <c r="N53" s="1" t="s">
        <v>18672</v>
      </c>
      <c r="O53" s="1">
        <v>38</v>
      </c>
      <c r="P53" s="1" t="s">
        <v>18662</v>
      </c>
      <c r="Q53" s="1" t="s">
        <v>18673</v>
      </c>
      <c r="R53" s="1">
        <v>30501152826</v>
      </c>
      <c r="U53" s="1" t="s">
        <v>18770</v>
      </c>
      <c r="V53" s="1">
        <v>55551600</v>
      </c>
      <c r="W53" s="1" t="s">
        <v>318</v>
      </c>
      <c r="Z53" s="1" t="s">
        <v>18706</v>
      </c>
      <c r="AA53" s="1" t="s">
        <v>18707</v>
      </c>
      <c r="AB53" s="1" t="s">
        <v>18707</v>
      </c>
      <c r="AE53" s="1" t="s">
        <v>18771</v>
      </c>
      <c r="AG53" s="1">
        <v>16</v>
      </c>
      <c r="AI53" s="1">
        <v>1106</v>
      </c>
      <c r="AK53" s="1" t="s">
        <v>18691</v>
      </c>
      <c r="AL53" s="1" t="s">
        <v>18692</v>
      </c>
      <c r="AM53" s="1" t="s">
        <v>18693</v>
      </c>
      <c r="AN53" s="1" t="s">
        <v>18669</v>
      </c>
      <c r="AO53" s="1" t="s">
        <v>18668</v>
      </c>
      <c r="AP53" s="14" t="s">
        <v>18694</v>
      </c>
      <c r="AQ53" s="14" t="s">
        <v>18695</v>
      </c>
      <c r="AR53" s="14" t="s">
        <v>18693</v>
      </c>
      <c r="AS53" s="15">
        <v>43966</v>
      </c>
      <c r="AT53" s="1" t="s">
        <v>18696</v>
      </c>
      <c r="AU53" s="1" t="s">
        <v>18672</v>
      </c>
      <c r="AV53" s="1" t="s">
        <v>18670</v>
      </c>
      <c r="AW53" s="1" t="s">
        <v>18683</v>
      </c>
      <c r="AX53" s="1" t="s">
        <v>18667</v>
      </c>
      <c r="AY53" s="1" t="s">
        <v>18684</v>
      </c>
    </row>
    <row r="54" spans="1:51" x14ac:dyDescent="0.2">
      <c r="A54" s="14" t="s">
        <v>4566</v>
      </c>
      <c r="B54" s="1" t="s">
        <v>18662</v>
      </c>
      <c r="C54" s="1" t="s">
        <v>18685</v>
      </c>
      <c r="D54" s="1" t="s">
        <v>18664</v>
      </c>
      <c r="E54" s="15">
        <v>43875</v>
      </c>
      <c r="F54" s="13">
        <v>43936</v>
      </c>
      <c r="G54" s="1" t="s">
        <v>18665</v>
      </c>
      <c r="H54" s="1" t="s">
        <v>18666</v>
      </c>
      <c r="I54" s="1" t="s">
        <v>18667</v>
      </c>
      <c r="J54" s="1" t="s">
        <v>18668</v>
      </c>
      <c r="K54" s="1" t="s">
        <v>18669</v>
      </c>
      <c r="L54" s="1" t="s">
        <v>18670</v>
      </c>
      <c r="M54" s="1" t="s">
        <v>18671</v>
      </c>
      <c r="N54" s="1" t="s">
        <v>18672</v>
      </c>
      <c r="O54" s="1">
        <v>37</v>
      </c>
      <c r="P54" s="1" t="s">
        <v>18662</v>
      </c>
      <c r="Q54" s="1" t="s">
        <v>18673</v>
      </c>
      <c r="R54" s="1">
        <v>30681071381</v>
      </c>
      <c r="U54" s="1" t="s">
        <v>18686</v>
      </c>
      <c r="V54" s="1">
        <v>3434363000</v>
      </c>
      <c r="W54" s="1" t="s">
        <v>18687</v>
      </c>
      <c r="Z54" s="1" t="s">
        <v>18688</v>
      </c>
      <c r="AA54" s="1" t="s">
        <v>18689</v>
      </c>
      <c r="AB54" s="1" t="s">
        <v>18689</v>
      </c>
      <c r="AE54" s="1" t="s">
        <v>18690</v>
      </c>
      <c r="AG54" s="1" t="s">
        <v>15731</v>
      </c>
      <c r="AI54" s="1">
        <v>3100</v>
      </c>
      <c r="AK54" s="1" t="s">
        <v>18691</v>
      </c>
      <c r="AL54" s="1" t="s">
        <v>18692</v>
      </c>
      <c r="AM54" s="1" t="s">
        <v>18693</v>
      </c>
      <c r="AN54" s="1" t="s">
        <v>18669</v>
      </c>
      <c r="AO54" s="1" t="s">
        <v>18668</v>
      </c>
      <c r="AP54" s="14" t="s">
        <v>18694</v>
      </c>
      <c r="AQ54" s="14" t="s">
        <v>18695</v>
      </c>
      <c r="AR54" s="14" t="s">
        <v>18693</v>
      </c>
      <c r="AS54" s="15">
        <v>43966</v>
      </c>
      <c r="AT54" s="1" t="s">
        <v>18696</v>
      </c>
      <c r="AU54" s="1" t="s">
        <v>18672</v>
      </c>
      <c r="AV54" s="1" t="s">
        <v>18670</v>
      </c>
      <c r="AW54" s="1" t="s">
        <v>18683</v>
      </c>
      <c r="AX54" s="1" t="s">
        <v>18667</v>
      </c>
      <c r="AY54" s="1" t="s">
        <v>18684</v>
      </c>
    </row>
    <row r="55" spans="1:51" x14ac:dyDescent="0.2">
      <c r="A55" s="14" t="s">
        <v>4574</v>
      </c>
      <c r="B55" s="1" t="s">
        <v>18662</v>
      </c>
      <c r="C55" s="1" t="s">
        <v>18685</v>
      </c>
      <c r="D55" s="1" t="s">
        <v>18664</v>
      </c>
      <c r="E55" s="15">
        <v>43875</v>
      </c>
      <c r="F55" s="13">
        <v>43936</v>
      </c>
      <c r="G55" s="1" t="s">
        <v>18665</v>
      </c>
      <c r="H55" s="1" t="s">
        <v>18666</v>
      </c>
      <c r="I55" s="1" t="s">
        <v>18667</v>
      </c>
      <c r="J55" s="1" t="s">
        <v>18668</v>
      </c>
      <c r="K55" s="1" t="s">
        <v>18669</v>
      </c>
      <c r="L55" s="1" t="s">
        <v>18670</v>
      </c>
      <c r="M55" s="1" t="s">
        <v>18671</v>
      </c>
      <c r="N55" s="1" t="s">
        <v>18672</v>
      </c>
      <c r="O55" s="1">
        <v>37</v>
      </c>
      <c r="P55" s="1" t="s">
        <v>18662</v>
      </c>
      <c r="Q55" s="1" t="s">
        <v>18673</v>
      </c>
      <c r="R55" s="1">
        <v>30681071381</v>
      </c>
      <c r="U55" s="1" t="s">
        <v>18686</v>
      </c>
      <c r="V55" s="1">
        <v>3434363000</v>
      </c>
      <c r="W55" s="1" t="s">
        <v>18687</v>
      </c>
      <c r="Z55" s="1" t="s">
        <v>18688</v>
      </c>
      <c r="AA55" s="1" t="s">
        <v>18689</v>
      </c>
      <c r="AB55" s="1" t="s">
        <v>18689</v>
      </c>
      <c r="AE55" s="1" t="s">
        <v>18690</v>
      </c>
      <c r="AG55" s="1" t="s">
        <v>15731</v>
      </c>
      <c r="AI55" s="1">
        <v>3100</v>
      </c>
      <c r="AK55" s="1" t="s">
        <v>18691</v>
      </c>
      <c r="AL55" s="1" t="s">
        <v>18692</v>
      </c>
      <c r="AM55" s="1" t="s">
        <v>18693</v>
      </c>
      <c r="AN55" s="1" t="s">
        <v>18669</v>
      </c>
      <c r="AO55" s="1" t="s">
        <v>18668</v>
      </c>
      <c r="AP55" s="14" t="s">
        <v>18694</v>
      </c>
      <c r="AQ55" s="14" t="s">
        <v>18695</v>
      </c>
      <c r="AR55" s="14" t="s">
        <v>18693</v>
      </c>
      <c r="AS55" s="15">
        <v>43966</v>
      </c>
      <c r="AT55" s="1" t="s">
        <v>18696</v>
      </c>
      <c r="AU55" s="1" t="s">
        <v>18672</v>
      </c>
      <c r="AV55" s="1" t="s">
        <v>18670</v>
      </c>
      <c r="AW55" s="1" t="s">
        <v>18683</v>
      </c>
      <c r="AX55" s="1" t="s">
        <v>18667</v>
      </c>
      <c r="AY55" s="1" t="s">
        <v>18684</v>
      </c>
    </row>
    <row r="56" spans="1:51" x14ac:dyDescent="0.2">
      <c r="A56" s="14" t="s">
        <v>4608</v>
      </c>
      <c r="B56" s="1" t="s">
        <v>18662</v>
      </c>
      <c r="C56" s="1" t="s">
        <v>18685</v>
      </c>
      <c r="D56" s="1" t="s">
        <v>18664</v>
      </c>
      <c r="E56" s="15">
        <v>43878</v>
      </c>
      <c r="F56" s="13">
        <v>43943</v>
      </c>
      <c r="G56" s="1" t="s">
        <v>18665</v>
      </c>
      <c r="H56" s="1" t="s">
        <v>18666</v>
      </c>
      <c r="I56" s="1" t="s">
        <v>18667</v>
      </c>
      <c r="J56" s="1" t="s">
        <v>18668</v>
      </c>
      <c r="K56" s="1" t="s">
        <v>18669</v>
      </c>
      <c r="L56" s="1" t="s">
        <v>18670</v>
      </c>
      <c r="M56" s="1" t="s">
        <v>18671</v>
      </c>
      <c r="N56" s="1" t="s">
        <v>18672</v>
      </c>
      <c r="O56" s="1">
        <v>38</v>
      </c>
      <c r="P56" s="1" t="s">
        <v>18662</v>
      </c>
      <c r="Q56" s="1" t="s">
        <v>18673</v>
      </c>
      <c r="R56" s="1">
        <v>30534475795</v>
      </c>
      <c r="U56" s="1" t="s">
        <v>18697</v>
      </c>
      <c r="V56" s="1">
        <v>1147561216</v>
      </c>
      <c r="W56" s="1" t="s">
        <v>2737</v>
      </c>
      <c r="Z56" s="1" t="s">
        <v>15990</v>
      </c>
      <c r="AA56" s="1" t="s">
        <v>18698</v>
      </c>
      <c r="AB56" s="1" t="s">
        <v>18699</v>
      </c>
      <c r="AE56" s="1" t="s">
        <v>18700</v>
      </c>
      <c r="AG56" s="1" t="s">
        <v>15731</v>
      </c>
      <c r="AI56" s="1">
        <v>1605</v>
      </c>
      <c r="AK56" s="1" t="s">
        <v>18691</v>
      </c>
      <c r="AL56" s="1" t="s">
        <v>18692</v>
      </c>
      <c r="AM56" s="1" t="s">
        <v>18693</v>
      </c>
      <c r="AN56" s="1" t="s">
        <v>18669</v>
      </c>
      <c r="AO56" s="1" t="s">
        <v>18668</v>
      </c>
      <c r="AP56" s="14" t="s">
        <v>18694</v>
      </c>
      <c r="AQ56" s="14" t="s">
        <v>18695</v>
      </c>
      <c r="AR56" s="14" t="s">
        <v>18693</v>
      </c>
      <c r="AS56" s="15">
        <v>43966</v>
      </c>
      <c r="AT56" s="1" t="s">
        <v>18696</v>
      </c>
      <c r="AU56" s="1" t="s">
        <v>18672</v>
      </c>
      <c r="AV56" s="1" t="s">
        <v>18670</v>
      </c>
      <c r="AW56" s="1" t="s">
        <v>18683</v>
      </c>
      <c r="AX56" s="1" t="s">
        <v>18667</v>
      </c>
      <c r="AY56" s="1" t="s">
        <v>18684</v>
      </c>
    </row>
    <row r="57" spans="1:51" x14ac:dyDescent="0.2">
      <c r="A57" s="14" t="s">
        <v>4659</v>
      </c>
      <c r="B57" s="1" t="s">
        <v>18662</v>
      </c>
      <c r="C57" s="1" t="s">
        <v>18685</v>
      </c>
      <c r="D57" s="1" t="s">
        <v>18664</v>
      </c>
      <c r="E57" s="15">
        <v>43879</v>
      </c>
      <c r="F57" s="13">
        <v>44330</v>
      </c>
      <c r="G57" s="1" t="s">
        <v>18665</v>
      </c>
      <c r="H57" s="1" t="s">
        <v>18666</v>
      </c>
      <c r="I57" s="1" t="s">
        <v>18667</v>
      </c>
      <c r="J57" s="1" t="s">
        <v>18668</v>
      </c>
      <c r="K57" s="1" t="s">
        <v>18669</v>
      </c>
      <c r="L57" s="1" t="s">
        <v>18670</v>
      </c>
      <c r="M57" s="1" t="s">
        <v>18671</v>
      </c>
      <c r="N57" s="1" t="s">
        <v>18672</v>
      </c>
      <c r="O57" s="1">
        <v>51</v>
      </c>
      <c r="P57" s="1" t="s">
        <v>18662</v>
      </c>
      <c r="Q57" s="1" t="s">
        <v>18772</v>
      </c>
      <c r="R57" s="1">
        <v>20238053324</v>
      </c>
      <c r="S57" s="1" t="s">
        <v>18702</v>
      </c>
      <c r="T57" s="1">
        <v>23805332</v>
      </c>
      <c r="U57" s="1" t="s">
        <v>18773</v>
      </c>
      <c r="V57" s="1">
        <v>47037265</v>
      </c>
      <c r="X57" s="1" t="s">
        <v>18774</v>
      </c>
      <c r="Y57" s="1" t="s">
        <v>18775</v>
      </c>
      <c r="Z57" s="1" t="s">
        <v>18706</v>
      </c>
      <c r="AA57" s="1" t="s">
        <v>18707</v>
      </c>
      <c r="AB57" s="1" t="s">
        <v>18707</v>
      </c>
      <c r="AE57" s="1" t="s">
        <v>18776</v>
      </c>
      <c r="AG57" s="1">
        <v>13</v>
      </c>
      <c r="AH57" s="1" t="s">
        <v>1816</v>
      </c>
      <c r="AI57" s="1">
        <v>1429</v>
      </c>
      <c r="AK57" s="1" t="s">
        <v>18777</v>
      </c>
      <c r="AL57" s="1" t="s">
        <v>18671</v>
      </c>
      <c r="AM57" s="1" t="s">
        <v>18679</v>
      </c>
      <c r="AN57" s="1" t="s">
        <v>18669</v>
      </c>
      <c r="AO57" s="1" t="s">
        <v>18668</v>
      </c>
      <c r="AP57" s="14" t="s">
        <v>18718</v>
      </c>
      <c r="AQ57" s="14" t="s">
        <v>18778</v>
      </c>
      <c r="AR57" s="14" t="s">
        <v>18679</v>
      </c>
      <c r="AS57" s="15">
        <v>44330</v>
      </c>
      <c r="AT57" s="1" t="s">
        <v>18779</v>
      </c>
      <c r="AU57" s="1" t="s">
        <v>18672</v>
      </c>
      <c r="AV57" s="1" t="s">
        <v>18670</v>
      </c>
      <c r="AW57" s="1" t="s">
        <v>18683</v>
      </c>
      <c r="AX57" s="1" t="s">
        <v>18667</v>
      </c>
      <c r="AY57" s="1" t="s">
        <v>18684</v>
      </c>
    </row>
    <row r="58" spans="1:51" x14ac:dyDescent="0.2">
      <c r="A58" s="14" t="s">
        <v>4729</v>
      </c>
      <c r="B58" s="1" t="s">
        <v>18662</v>
      </c>
      <c r="C58" s="1" t="s">
        <v>18685</v>
      </c>
      <c r="D58" s="1" t="s">
        <v>18664</v>
      </c>
      <c r="E58" s="15">
        <v>43892</v>
      </c>
      <c r="F58" s="13">
        <v>43944</v>
      </c>
      <c r="G58" s="1" t="s">
        <v>18665</v>
      </c>
      <c r="H58" s="1" t="s">
        <v>18666</v>
      </c>
      <c r="I58" s="1" t="s">
        <v>18667</v>
      </c>
      <c r="J58" s="1" t="s">
        <v>18668</v>
      </c>
      <c r="K58" s="1" t="s">
        <v>18669</v>
      </c>
      <c r="L58" s="1" t="s">
        <v>18670</v>
      </c>
      <c r="M58" s="1" t="s">
        <v>18671</v>
      </c>
      <c r="N58" s="1" t="s">
        <v>18672</v>
      </c>
      <c r="O58" s="1">
        <v>33</v>
      </c>
      <c r="P58" s="1" t="s">
        <v>18662</v>
      </c>
      <c r="Q58" s="1" t="s">
        <v>18673</v>
      </c>
      <c r="R58" s="1">
        <v>30501190620</v>
      </c>
      <c r="U58" s="1" t="s">
        <v>18780</v>
      </c>
      <c r="V58" s="1">
        <v>55502900</v>
      </c>
      <c r="W58" s="1" t="s">
        <v>18781</v>
      </c>
      <c r="Z58" s="1" t="s">
        <v>15990</v>
      </c>
      <c r="AA58" s="1" t="s">
        <v>18698</v>
      </c>
      <c r="AB58" s="1" t="s">
        <v>18699</v>
      </c>
      <c r="AE58" s="1" t="s">
        <v>18782</v>
      </c>
      <c r="AG58" s="1" t="s">
        <v>15731</v>
      </c>
      <c r="AI58" s="1">
        <v>1605</v>
      </c>
      <c r="AK58" s="1" t="s">
        <v>18691</v>
      </c>
      <c r="AL58" s="1" t="s">
        <v>18692</v>
      </c>
      <c r="AM58" s="1" t="s">
        <v>18693</v>
      </c>
      <c r="AN58" s="1" t="s">
        <v>18669</v>
      </c>
      <c r="AO58" s="1" t="s">
        <v>18668</v>
      </c>
      <c r="AP58" s="14" t="s">
        <v>18694</v>
      </c>
      <c r="AQ58" s="14" t="s">
        <v>18695</v>
      </c>
      <c r="AR58" s="14" t="s">
        <v>18693</v>
      </c>
      <c r="AS58" s="15">
        <v>43966</v>
      </c>
      <c r="AT58" s="1" t="s">
        <v>18696</v>
      </c>
      <c r="AU58" s="1" t="s">
        <v>18672</v>
      </c>
      <c r="AV58" s="1" t="s">
        <v>18670</v>
      </c>
      <c r="AW58" s="1" t="s">
        <v>18683</v>
      </c>
      <c r="AX58" s="1" t="s">
        <v>18667</v>
      </c>
      <c r="AY58" s="1" t="s">
        <v>18684</v>
      </c>
    </row>
    <row r="59" spans="1:51" x14ac:dyDescent="0.2">
      <c r="A59" s="14" t="s">
        <v>4742</v>
      </c>
      <c r="B59" s="1" t="s">
        <v>18662</v>
      </c>
      <c r="C59" s="1" t="s">
        <v>18685</v>
      </c>
      <c r="D59" s="1" t="s">
        <v>18664</v>
      </c>
      <c r="E59" s="15">
        <v>43893</v>
      </c>
      <c r="F59" s="13">
        <v>43950</v>
      </c>
      <c r="G59" s="1" t="s">
        <v>18665</v>
      </c>
      <c r="H59" s="1" t="s">
        <v>18666</v>
      </c>
      <c r="I59" s="1" t="s">
        <v>18667</v>
      </c>
      <c r="J59" s="1" t="s">
        <v>18668</v>
      </c>
      <c r="K59" s="1" t="s">
        <v>18669</v>
      </c>
      <c r="L59" s="1" t="s">
        <v>18670</v>
      </c>
      <c r="M59" s="1" t="s">
        <v>18671</v>
      </c>
      <c r="N59" s="1" t="s">
        <v>18672</v>
      </c>
      <c r="O59" s="1">
        <v>37</v>
      </c>
      <c r="P59" s="1" t="s">
        <v>18662</v>
      </c>
      <c r="Q59" s="1" t="s">
        <v>18673</v>
      </c>
      <c r="R59" s="1">
        <v>30681071381</v>
      </c>
      <c r="U59" s="1" t="s">
        <v>18686</v>
      </c>
      <c r="V59" s="1">
        <v>3434363000</v>
      </c>
      <c r="W59" s="1" t="s">
        <v>18687</v>
      </c>
      <c r="Z59" s="1" t="s">
        <v>18688</v>
      </c>
      <c r="AA59" s="1" t="s">
        <v>18689</v>
      </c>
      <c r="AB59" s="1" t="s">
        <v>18689</v>
      </c>
      <c r="AE59" s="1" t="s">
        <v>18690</v>
      </c>
      <c r="AG59" s="1" t="s">
        <v>15731</v>
      </c>
      <c r="AI59" s="1">
        <v>3100</v>
      </c>
      <c r="AK59" s="1" t="s">
        <v>18691</v>
      </c>
      <c r="AL59" s="1" t="s">
        <v>18692</v>
      </c>
      <c r="AM59" s="1" t="s">
        <v>18693</v>
      </c>
      <c r="AN59" s="1" t="s">
        <v>18669</v>
      </c>
      <c r="AO59" s="1" t="s">
        <v>18668</v>
      </c>
      <c r="AP59" s="14" t="s">
        <v>18694</v>
      </c>
      <c r="AQ59" s="14" t="s">
        <v>18695</v>
      </c>
      <c r="AR59" s="14" t="s">
        <v>18693</v>
      </c>
      <c r="AS59" s="15">
        <v>43966</v>
      </c>
      <c r="AT59" s="1" t="s">
        <v>18696</v>
      </c>
      <c r="AU59" s="1" t="s">
        <v>18672</v>
      </c>
      <c r="AV59" s="1" t="s">
        <v>18670</v>
      </c>
      <c r="AW59" s="1" t="s">
        <v>18683</v>
      </c>
      <c r="AX59" s="1" t="s">
        <v>18667</v>
      </c>
      <c r="AY59" s="1" t="s">
        <v>18684</v>
      </c>
    </row>
    <row r="60" spans="1:51" x14ac:dyDescent="0.2">
      <c r="A60" s="14" t="s">
        <v>4745</v>
      </c>
      <c r="B60" s="1" t="s">
        <v>18662</v>
      </c>
      <c r="C60" s="1" t="s">
        <v>18685</v>
      </c>
      <c r="D60" s="1" t="s">
        <v>18664</v>
      </c>
      <c r="E60" s="15">
        <v>43893</v>
      </c>
      <c r="F60" s="13">
        <v>43959</v>
      </c>
      <c r="G60" s="1" t="s">
        <v>18665</v>
      </c>
      <c r="H60" s="1" t="s">
        <v>18666</v>
      </c>
      <c r="I60" s="1" t="s">
        <v>18667</v>
      </c>
      <c r="J60" s="1" t="s">
        <v>18668</v>
      </c>
      <c r="K60" s="1" t="s">
        <v>18669</v>
      </c>
      <c r="L60" s="1" t="s">
        <v>18670</v>
      </c>
      <c r="M60" s="1" t="s">
        <v>18671</v>
      </c>
      <c r="N60" s="1" t="s">
        <v>18672</v>
      </c>
      <c r="O60" s="1">
        <v>48</v>
      </c>
      <c r="P60" s="1" t="s">
        <v>18662</v>
      </c>
      <c r="Q60" s="1" t="s">
        <v>18673</v>
      </c>
      <c r="R60" s="1">
        <v>30681071381</v>
      </c>
      <c r="U60" s="1" t="s">
        <v>18686</v>
      </c>
      <c r="V60" s="1">
        <v>3434363000</v>
      </c>
      <c r="W60" s="1" t="s">
        <v>18687</v>
      </c>
      <c r="Z60" s="1" t="s">
        <v>18688</v>
      </c>
      <c r="AA60" s="1" t="s">
        <v>18689</v>
      </c>
      <c r="AB60" s="1" t="s">
        <v>18689</v>
      </c>
      <c r="AE60" s="1" t="s">
        <v>18690</v>
      </c>
      <c r="AG60" s="1" t="s">
        <v>15731</v>
      </c>
      <c r="AI60" s="1">
        <v>3100</v>
      </c>
      <c r="AK60" s="1" t="s">
        <v>18691</v>
      </c>
      <c r="AL60" s="1" t="s">
        <v>18692</v>
      </c>
      <c r="AM60" s="1" t="s">
        <v>18693</v>
      </c>
      <c r="AN60" s="1" t="s">
        <v>18669</v>
      </c>
      <c r="AO60" s="1" t="s">
        <v>18668</v>
      </c>
      <c r="AP60" s="14" t="s">
        <v>18694</v>
      </c>
      <c r="AQ60" s="14" t="s">
        <v>18695</v>
      </c>
      <c r="AR60" s="14" t="s">
        <v>18693</v>
      </c>
      <c r="AS60" s="15">
        <v>43966</v>
      </c>
      <c r="AT60" s="1" t="s">
        <v>18696</v>
      </c>
      <c r="AU60" s="1" t="s">
        <v>18672</v>
      </c>
      <c r="AV60" s="1" t="s">
        <v>18670</v>
      </c>
      <c r="AW60" s="1" t="s">
        <v>18683</v>
      </c>
      <c r="AX60" s="1" t="s">
        <v>18667</v>
      </c>
      <c r="AY60" s="1" t="s">
        <v>18684</v>
      </c>
    </row>
    <row r="61" spans="1:51" x14ac:dyDescent="0.2">
      <c r="A61" s="14" t="s">
        <v>4751</v>
      </c>
      <c r="B61" s="1" t="s">
        <v>18662</v>
      </c>
      <c r="C61" s="1" t="s">
        <v>18685</v>
      </c>
      <c r="D61" s="1" t="s">
        <v>18664</v>
      </c>
      <c r="E61" s="15">
        <v>43893</v>
      </c>
      <c r="F61" s="13">
        <v>44025</v>
      </c>
      <c r="G61" s="1" t="s">
        <v>18665</v>
      </c>
      <c r="H61" s="1" t="s">
        <v>18666</v>
      </c>
      <c r="I61" s="1" t="s">
        <v>18667</v>
      </c>
      <c r="J61" s="1" t="s">
        <v>18668</v>
      </c>
      <c r="K61" s="1" t="s">
        <v>18669</v>
      </c>
      <c r="L61" s="1" t="s">
        <v>18670</v>
      </c>
      <c r="M61" s="1" t="s">
        <v>18671</v>
      </c>
      <c r="N61" s="1" t="s">
        <v>18672</v>
      </c>
      <c r="O61" s="1">
        <v>39</v>
      </c>
      <c r="P61" s="1" t="s">
        <v>18662</v>
      </c>
      <c r="Q61" s="1" t="s">
        <v>18673</v>
      </c>
      <c r="R61" s="1">
        <v>30681071381</v>
      </c>
      <c r="U61" s="1" t="s">
        <v>18686</v>
      </c>
      <c r="V61" s="1">
        <v>3434363000</v>
      </c>
      <c r="W61" s="1" t="s">
        <v>18687</v>
      </c>
      <c r="Z61" s="1" t="s">
        <v>18688</v>
      </c>
      <c r="AA61" s="1" t="s">
        <v>18689</v>
      </c>
      <c r="AB61" s="1" t="s">
        <v>18689</v>
      </c>
      <c r="AE61" s="1" t="s">
        <v>18690</v>
      </c>
      <c r="AG61" s="1" t="s">
        <v>15731</v>
      </c>
      <c r="AI61" s="1">
        <v>3100</v>
      </c>
      <c r="AK61" s="1" t="s">
        <v>18729</v>
      </c>
      <c r="AL61" s="1" t="s">
        <v>18730</v>
      </c>
      <c r="AM61" s="1" t="s">
        <v>18693</v>
      </c>
      <c r="AN61" s="1" t="s">
        <v>18669</v>
      </c>
      <c r="AO61" s="1" t="s">
        <v>18668</v>
      </c>
      <c r="AP61" s="14" t="s">
        <v>18694</v>
      </c>
      <c r="AQ61" s="14" t="s">
        <v>18695</v>
      </c>
      <c r="AR61" s="14" t="s">
        <v>18693</v>
      </c>
      <c r="AS61" s="15">
        <v>44025</v>
      </c>
      <c r="AT61" s="1" t="s">
        <v>18731</v>
      </c>
      <c r="AU61" s="1" t="s">
        <v>18672</v>
      </c>
      <c r="AV61" s="1" t="s">
        <v>18670</v>
      </c>
      <c r="AW61" s="1" t="s">
        <v>18683</v>
      </c>
      <c r="AX61" s="1" t="s">
        <v>18667</v>
      </c>
      <c r="AY61" s="1" t="s">
        <v>18684</v>
      </c>
    </row>
    <row r="62" spans="1:51" x14ac:dyDescent="0.2">
      <c r="A62" s="14" t="s">
        <v>4755</v>
      </c>
      <c r="B62" s="1" t="s">
        <v>18662</v>
      </c>
      <c r="C62" s="1" t="s">
        <v>18685</v>
      </c>
      <c r="D62" s="1" t="s">
        <v>18664</v>
      </c>
      <c r="E62" s="15">
        <v>43893</v>
      </c>
      <c r="F62" s="13">
        <v>43957</v>
      </c>
      <c r="G62" s="1" t="s">
        <v>18665</v>
      </c>
      <c r="H62" s="1" t="s">
        <v>18666</v>
      </c>
      <c r="I62" s="1" t="s">
        <v>18667</v>
      </c>
      <c r="J62" s="1" t="s">
        <v>18668</v>
      </c>
      <c r="K62" s="1" t="s">
        <v>18669</v>
      </c>
      <c r="L62" s="1" t="s">
        <v>18670</v>
      </c>
      <c r="M62" s="1" t="s">
        <v>18671</v>
      </c>
      <c r="N62" s="1" t="s">
        <v>18672</v>
      </c>
      <c r="O62" s="1">
        <v>38</v>
      </c>
      <c r="P62" s="1" t="s">
        <v>18662</v>
      </c>
      <c r="Q62" s="1" t="s">
        <v>18673</v>
      </c>
      <c r="R62" s="1">
        <v>30681071381</v>
      </c>
      <c r="U62" s="1" t="s">
        <v>18686</v>
      </c>
      <c r="V62" s="1">
        <v>3434363000</v>
      </c>
      <c r="W62" s="1" t="s">
        <v>18687</v>
      </c>
      <c r="Z62" s="1" t="s">
        <v>18688</v>
      </c>
      <c r="AA62" s="1" t="s">
        <v>18689</v>
      </c>
      <c r="AB62" s="1" t="s">
        <v>18689</v>
      </c>
      <c r="AE62" s="1" t="s">
        <v>18690</v>
      </c>
      <c r="AG62" s="1" t="s">
        <v>15731</v>
      </c>
      <c r="AI62" s="1">
        <v>3100</v>
      </c>
      <c r="AK62" s="1" t="s">
        <v>18691</v>
      </c>
      <c r="AL62" s="1" t="s">
        <v>18692</v>
      </c>
      <c r="AM62" s="1" t="s">
        <v>18693</v>
      </c>
      <c r="AN62" s="1" t="s">
        <v>18669</v>
      </c>
      <c r="AO62" s="1" t="s">
        <v>18668</v>
      </c>
      <c r="AP62" s="14" t="s">
        <v>18694</v>
      </c>
      <c r="AQ62" s="14" t="s">
        <v>18695</v>
      </c>
      <c r="AR62" s="14" t="s">
        <v>18693</v>
      </c>
      <c r="AS62" s="15">
        <v>43966</v>
      </c>
      <c r="AT62" s="1" t="s">
        <v>18696</v>
      </c>
      <c r="AU62" s="1" t="s">
        <v>18672</v>
      </c>
      <c r="AV62" s="1" t="s">
        <v>18670</v>
      </c>
      <c r="AW62" s="1" t="s">
        <v>18683</v>
      </c>
      <c r="AX62" s="1" t="s">
        <v>18667</v>
      </c>
      <c r="AY62" s="1" t="s">
        <v>18684</v>
      </c>
    </row>
    <row r="63" spans="1:51" x14ac:dyDescent="0.2">
      <c r="A63" s="14" t="s">
        <v>4835</v>
      </c>
      <c r="B63" s="1" t="s">
        <v>18662</v>
      </c>
      <c r="C63" s="1" t="s">
        <v>18685</v>
      </c>
      <c r="D63" s="1" t="s">
        <v>18664</v>
      </c>
      <c r="E63" s="15">
        <v>43895</v>
      </c>
      <c r="F63" s="13">
        <v>43973</v>
      </c>
      <c r="G63" s="1" t="s">
        <v>18665</v>
      </c>
      <c r="H63" s="1" t="s">
        <v>18666</v>
      </c>
      <c r="I63" s="1" t="s">
        <v>18667</v>
      </c>
      <c r="J63" s="1" t="s">
        <v>18668</v>
      </c>
      <c r="K63" s="1" t="s">
        <v>18669</v>
      </c>
      <c r="L63" s="1" t="s">
        <v>18670</v>
      </c>
      <c r="M63" s="1" t="s">
        <v>18671</v>
      </c>
      <c r="N63" s="1" t="s">
        <v>18672</v>
      </c>
      <c r="O63" s="1">
        <v>42</v>
      </c>
      <c r="P63" s="1" t="s">
        <v>18662</v>
      </c>
      <c r="Q63" s="1" t="s">
        <v>18673</v>
      </c>
      <c r="R63" s="1">
        <v>30534475795</v>
      </c>
      <c r="U63" s="1" t="s">
        <v>18697</v>
      </c>
      <c r="V63" s="1">
        <v>1147561216</v>
      </c>
      <c r="W63" s="1" t="s">
        <v>2737</v>
      </c>
      <c r="Z63" s="1" t="s">
        <v>15990</v>
      </c>
      <c r="AA63" s="1" t="s">
        <v>18698</v>
      </c>
      <c r="AB63" s="1" t="s">
        <v>18699</v>
      </c>
      <c r="AE63" s="1" t="s">
        <v>18700</v>
      </c>
      <c r="AG63" s="1" t="s">
        <v>15731</v>
      </c>
      <c r="AI63" s="1">
        <v>1605</v>
      </c>
      <c r="AK63" s="1" t="s">
        <v>18729</v>
      </c>
      <c r="AL63" s="1" t="s">
        <v>18730</v>
      </c>
      <c r="AM63" s="1" t="s">
        <v>18693</v>
      </c>
      <c r="AN63" s="1" t="s">
        <v>18669</v>
      </c>
      <c r="AO63" s="1" t="s">
        <v>18668</v>
      </c>
      <c r="AP63" s="14" t="s">
        <v>18694</v>
      </c>
      <c r="AQ63" s="14" t="s">
        <v>18695</v>
      </c>
      <c r="AR63" s="14" t="s">
        <v>18693</v>
      </c>
      <c r="AS63" s="15">
        <v>43973</v>
      </c>
      <c r="AT63" s="1" t="s">
        <v>18731</v>
      </c>
      <c r="AU63" s="1" t="s">
        <v>18672</v>
      </c>
      <c r="AV63" s="1" t="s">
        <v>18670</v>
      </c>
      <c r="AW63" s="1" t="s">
        <v>18683</v>
      </c>
      <c r="AX63" s="1" t="s">
        <v>18667</v>
      </c>
      <c r="AY63" s="1" t="s">
        <v>18684</v>
      </c>
    </row>
    <row r="64" spans="1:51" x14ac:dyDescent="0.2">
      <c r="A64" s="14" t="s">
        <v>4839</v>
      </c>
      <c r="B64" s="1" t="s">
        <v>18662</v>
      </c>
      <c r="C64" s="1" t="s">
        <v>18685</v>
      </c>
      <c r="D64" s="1" t="s">
        <v>18664</v>
      </c>
      <c r="E64" s="15">
        <v>43895</v>
      </c>
      <c r="F64" s="13">
        <v>43936</v>
      </c>
      <c r="G64" s="1" t="s">
        <v>18665</v>
      </c>
      <c r="H64" s="1" t="s">
        <v>18666</v>
      </c>
      <c r="I64" s="1" t="s">
        <v>18667</v>
      </c>
      <c r="J64" s="1" t="s">
        <v>18668</v>
      </c>
      <c r="K64" s="1" t="s">
        <v>18669</v>
      </c>
      <c r="L64" s="1" t="s">
        <v>18670</v>
      </c>
      <c r="M64" s="1" t="s">
        <v>18671</v>
      </c>
      <c r="N64" s="1" t="s">
        <v>18672</v>
      </c>
      <c r="O64" s="1">
        <v>35</v>
      </c>
      <c r="P64" s="1" t="s">
        <v>18662</v>
      </c>
      <c r="Q64" s="1" t="s">
        <v>18673</v>
      </c>
      <c r="R64" s="1">
        <v>30534475795</v>
      </c>
      <c r="U64" s="1" t="s">
        <v>18697</v>
      </c>
      <c r="V64" s="1">
        <v>1147561216</v>
      </c>
      <c r="W64" s="1" t="s">
        <v>2737</v>
      </c>
      <c r="Z64" s="1" t="s">
        <v>15990</v>
      </c>
      <c r="AA64" s="1" t="s">
        <v>18698</v>
      </c>
      <c r="AB64" s="1" t="s">
        <v>18699</v>
      </c>
      <c r="AE64" s="1" t="s">
        <v>18700</v>
      </c>
      <c r="AG64" s="1" t="s">
        <v>15731</v>
      </c>
      <c r="AI64" s="1">
        <v>1605</v>
      </c>
      <c r="AK64" s="1" t="s">
        <v>18691</v>
      </c>
      <c r="AL64" s="1" t="s">
        <v>18692</v>
      </c>
      <c r="AM64" s="1" t="s">
        <v>18693</v>
      </c>
      <c r="AN64" s="1" t="s">
        <v>18669</v>
      </c>
      <c r="AO64" s="1" t="s">
        <v>18668</v>
      </c>
      <c r="AP64" s="14" t="s">
        <v>18694</v>
      </c>
      <c r="AQ64" s="14" t="s">
        <v>18695</v>
      </c>
      <c r="AR64" s="14" t="s">
        <v>18693</v>
      </c>
      <c r="AS64" s="15">
        <v>43966</v>
      </c>
      <c r="AT64" s="1" t="s">
        <v>18696</v>
      </c>
      <c r="AU64" s="1" t="s">
        <v>18672</v>
      </c>
      <c r="AV64" s="1" t="s">
        <v>18670</v>
      </c>
      <c r="AW64" s="1" t="s">
        <v>18683</v>
      </c>
      <c r="AX64" s="1" t="s">
        <v>18667</v>
      </c>
      <c r="AY64" s="1" t="s">
        <v>18684</v>
      </c>
    </row>
    <row r="65" spans="1:51" x14ac:dyDescent="0.2">
      <c r="A65" s="14" t="s">
        <v>4844</v>
      </c>
      <c r="B65" s="1" t="s">
        <v>18662</v>
      </c>
      <c r="C65" s="1" t="s">
        <v>18685</v>
      </c>
      <c r="D65" s="1" t="s">
        <v>18664</v>
      </c>
      <c r="E65" s="15">
        <v>43895</v>
      </c>
      <c r="F65" s="13">
        <v>43948</v>
      </c>
      <c r="G65" s="1" t="s">
        <v>18665</v>
      </c>
      <c r="H65" s="1" t="s">
        <v>18666</v>
      </c>
      <c r="I65" s="1" t="s">
        <v>18667</v>
      </c>
      <c r="J65" s="1" t="s">
        <v>18668</v>
      </c>
      <c r="K65" s="1" t="s">
        <v>18669</v>
      </c>
      <c r="L65" s="1" t="s">
        <v>18670</v>
      </c>
      <c r="M65" s="1" t="s">
        <v>18671</v>
      </c>
      <c r="N65" s="1" t="s">
        <v>18672</v>
      </c>
      <c r="O65" s="1">
        <v>35</v>
      </c>
      <c r="P65" s="1" t="s">
        <v>18662</v>
      </c>
      <c r="Q65" s="1" t="s">
        <v>18673</v>
      </c>
      <c r="R65" s="1">
        <v>30534475795</v>
      </c>
      <c r="U65" s="1" t="s">
        <v>18697</v>
      </c>
      <c r="V65" s="1">
        <v>1147561216</v>
      </c>
      <c r="W65" s="1" t="s">
        <v>2737</v>
      </c>
      <c r="Z65" s="1" t="s">
        <v>15990</v>
      </c>
      <c r="AA65" s="1" t="s">
        <v>18698</v>
      </c>
      <c r="AB65" s="1" t="s">
        <v>18699</v>
      </c>
      <c r="AE65" s="1" t="s">
        <v>18700</v>
      </c>
      <c r="AG65" s="1" t="s">
        <v>15731</v>
      </c>
      <c r="AI65" s="1">
        <v>1605</v>
      </c>
      <c r="AK65" s="1" t="s">
        <v>18691</v>
      </c>
      <c r="AL65" s="1" t="s">
        <v>18692</v>
      </c>
      <c r="AM65" s="1" t="s">
        <v>18693</v>
      </c>
      <c r="AN65" s="1" t="s">
        <v>18669</v>
      </c>
      <c r="AO65" s="1" t="s">
        <v>18668</v>
      </c>
      <c r="AP65" s="14" t="s">
        <v>18694</v>
      </c>
      <c r="AQ65" s="14" t="s">
        <v>18695</v>
      </c>
      <c r="AR65" s="14" t="s">
        <v>18693</v>
      </c>
      <c r="AS65" s="15">
        <v>43966</v>
      </c>
      <c r="AT65" s="1" t="s">
        <v>18696</v>
      </c>
      <c r="AU65" s="1" t="s">
        <v>18672</v>
      </c>
      <c r="AV65" s="1" t="s">
        <v>18670</v>
      </c>
      <c r="AW65" s="1" t="s">
        <v>18683</v>
      </c>
      <c r="AX65" s="1" t="s">
        <v>18667</v>
      </c>
      <c r="AY65" s="1" t="s">
        <v>18684</v>
      </c>
    </row>
    <row r="66" spans="1:51" x14ac:dyDescent="0.2">
      <c r="A66" s="14" t="s">
        <v>4850</v>
      </c>
      <c r="B66" s="1" t="s">
        <v>18662</v>
      </c>
      <c r="C66" s="1" t="s">
        <v>18685</v>
      </c>
      <c r="D66" s="1" t="s">
        <v>18664</v>
      </c>
      <c r="E66" s="15">
        <v>43895</v>
      </c>
      <c r="F66" s="13">
        <v>43936</v>
      </c>
      <c r="G66" s="1" t="s">
        <v>18665</v>
      </c>
      <c r="H66" s="1" t="s">
        <v>18666</v>
      </c>
      <c r="I66" s="1" t="s">
        <v>18667</v>
      </c>
      <c r="J66" s="1" t="s">
        <v>18668</v>
      </c>
      <c r="K66" s="1" t="s">
        <v>18669</v>
      </c>
      <c r="L66" s="1" t="s">
        <v>18670</v>
      </c>
      <c r="M66" s="1" t="s">
        <v>18671</v>
      </c>
      <c r="N66" s="1" t="s">
        <v>18672</v>
      </c>
      <c r="O66" s="1">
        <v>35</v>
      </c>
      <c r="P66" s="1" t="s">
        <v>18662</v>
      </c>
      <c r="Q66" s="1" t="s">
        <v>18673</v>
      </c>
      <c r="R66" s="1">
        <v>30534475795</v>
      </c>
      <c r="U66" s="1" t="s">
        <v>18697</v>
      </c>
      <c r="V66" s="1">
        <v>1147561216</v>
      </c>
      <c r="W66" s="1" t="s">
        <v>2737</v>
      </c>
      <c r="Z66" s="1" t="s">
        <v>15990</v>
      </c>
      <c r="AA66" s="1" t="s">
        <v>18698</v>
      </c>
      <c r="AB66" s="1" t="s">
        <v>18699</v>
      </c>
      <c r="AE66" s="1" t="s">
        <v>18700</v>
      </c>
      <c r="AG66" s="1" t="s">
        <v>15731</v>
      </c>
      <c r="AI66" s="1">
        <v>1605</v>
      </c>
      <c r="AK66" s="1" t="s">
        <v>18691</v>
      </c>
      <c r="AL66" s="1" t="s">
        <v>18692</v>
      </c>
      <c r="AM66" s="1" t="s">
        <v>18693</v>
      </c>
      <c r="AN66" s="1" t="s">
        <v>18669</v>
      </c>
      <c r="AO66" s="1" t="s">
        <v>18668</v>
      </c>
      <c r="AP66" s="14" t="s">
        <v>18694</v>
      </c>
      <c r="AQ66" s="14" t="s">
        <v>18695</v>
      </c>
      <c r="AR66" s="14" t="s">
        <v>18693</v>
      </c>
      <c r="AS66" s="15">
        <v>43966</v>
      </c>
      <c r="AT66" s="1" t="s">
        <v>18696</v>
      </c>
      <c r="AU66" s="1" t="s">
        <v>18672</v>
      </c>
      <c r="AV66" s="1" t="s">
        <v>18670</v>
      </c>
      <c r="AW66" s="1" t="s">
        <v>18683</v>
      </c>
      <c r="AX66" s="1" t="s">
        <v>18667</v>
      </c>
      <c r="AY66" s="1" t="s">
        <v>18684</v>
      </c>
    </row>
    <row r="67" spans="1:51" x14ac:dyDescent="0.2">
      <c r="A67" s="14" t="s">
        <v>4858</v>
      </c>
      <c r="B67" s="1" t="s">
        <v>18662</v>
      </c>
      <c r="C67" s="1" t="s">
        <v>18685</v>
      </c>
      <c r="D67" s="1" t="s">
        <v>18664</v>
      </c>
      <c r="E67" s="15">
        <v>43895</v>
      </c>
      <c r="F67" s="13">
        <v>44001</v>
      </c>
      <c r="G67" s="1" t="s">
        <v>18665</v>
      </c>
      <c r="H67" s="1" t="s">
        <v>18666</v>
      </c>
      <c r="I67" s="1" t="s">
        <v>18667</v>
      </c>
      <c r="J67" s="1" t="s">
        <v>18668</v>
      </c>
      <c r="K67" s="1" t="s">
        <v>18669</v>
      </c>
      <c r="L67" s="1" t="s">
        <v>18670</v>
      </c>
      <c r="M67" s="1" t="s">
        <v>18671</v>
      </c>
      <c r="N67" s="1" t="s">
        <v>18672</v>
      </c>
      <c r="O67" s="1">
        <v>43</v>
      </c>
      <c r="P67" s="1" t="s">
        <v>18662</v>
      </c>
      <c r="Q67" s="1" t="s">
        <v>18673</v>
      </c>
      <c r="R67" s="1">
        <v>30669159885</v>
      </c>
      <c r="U67" s="1" t="s">
        <v>18783</v>
      </c>
      <c r="V67" s="1">
        <v>1147304606</v>
      </c>
      <c r="W67" s="1" t="s">
        <v>702</v>
      </c>
      <c r="Z67" s="1" t="s">
        <v>15990</v>
      </c>
      <c r="AA67" s="1" t="s">
        <v>18698</v>
      </c>
      <c r="AB67" s="1" t="s">
        <v>18784</v>
      </c>
      <c r="AE67" s="1" t="s">
        <v>18785</v>
      </c>
      <c r="AG67" s="1">
        <v>7</v>
      </c>
      <c r="AI67" s="1">
        <v>1602</v>
      </c>
      <c r="AK67" s="1" t="s">
        <v>18786</v>
      </c>
      <c r="AL67" s="1" t="s">
        <v>18730</v>
      </c>
      <c r="AM67" s="1" t="s">
        <v>18693</v>
      </c>
      <c r="AN67" s="1" t="s">
        <v>18669</v>
      </c>
      <c r="AO67" s="1" t="s">
        <v>18668</v>
      </c>
      <c r="AP67" s="14" t="s">
        <v>18694</v>
      </c>
      <c r="AQ67" s="14" t="s">
        <v>18695</v>
      </c>
      <c r="AR67" s="14" t="s">
        <v>18693</v>
      </c>
      <c r="AS67" s="15">
        <v>44001</v>
      </c>
      <c r="AT67" s="1" t="s">
        <v>18731</v>
      </c>
      <c r="AU67" s="1" t="s">
        <v>18672</v>
      </c>
      <c r="AV67" s="1" t="s">
        <v>18670</v>
      </c>
      <c r="AW67" s="1" t="s">
        <v>18683</v>
      </c>
      <c r="AX67" s="1" t="s">
        <v>18667</v>
      </c>
      <c r="AY67" s="1" t="s">
        <v>18684</v>
      </c>
    </row>
    <row r="68" spans="1:51" x14ac:dyDescent="0.2">
      <c r="A68" s="14" t="s">
        <v>4896</v>
      </c>
      <c r="B68" s="1" t="s">
        <v>18662</v>
      </c>
      <c r="C68" s="1" t="s">
        <v>18685</v>
      </c>
      <c r="D68" s="1" t="s">
        <v>18664</v>
      </c>
      <c r="E68" s="15">
        <v>43896</v>
      </c>
      <c r="F68" s="13">
        <v>44004</v>
      </c>
      <c r="G68" s="1" t="s">
        <v>18665</v>
      </c>
      <c r="H68" s="1" t="s">
        <v>18666</v>
      </c>
      <c r="I68" s="1" t="s">
        <v>18667</v>
      </c>
      <c r="J68" s="1" t="s">
        <v>18668</v>
      </c>
      <c r="K68" s="1" t="s">
        <v>18669</v>
      </c>
      <c r="L68" s="1" t="s">
        <v>18670</v>
      </c>
      <c r="M68" s="1" t="s">
        <v>18671</v>
      </c>
      <c r="N68" s="1" t="s">
        <v>18672</v>
      </c>
      <c r="O68" s="1">
        <v>40</v>
      </c>
      <c r="P68" s="1" t="s">
        <v>18662</v>
      </c>
      <c r="Q68" s="1" t="s">
        <v>18673</v>
      </c>
      <c r="R68" s="1">
        <v>30650964132</v>
      </c>
      <c r="U68" s="1" t="s">
        <v>18787</v>
      </c>
      <c r="V68" s="1">
        <v>43060600</v>
      </c>
      <c r="W68" s="1" t="s">
        <v>18788</v>
      </c>
      <c r="Z68" s="1" t="s">
        <v>18706</v>
      </c>
      <c r="AA68" s="1" t="s">
        <v>18789</v>
      </c>
      <c r="AB68" s="1" t="s">
        <v>18790</v>
      </c>
      <c r="AE68" s="1" t="s">
        <v>18791</v>
      </c>
      <c r="AG68" s="1" t="s">
        <v>15731</v>
      </c>
      <c r="AI68" s="1">
        <v>1282</v>
      </c>
      <c r="AK68" s="1" t="s">
        <v>18792</v>
      </c>
      <c r="AL68" s="1" t="s">
        <v>18730</v>
      </c>
      <c r="AM68" s="1" t="s">
        <v>18693</v>
      </c>
      <c r="AN68" s="1" t="s">
        <v>18669</v>
      </c>
      <c r="AO68" s="1" t="s">
        <v>18668</v>
      </c>
      <c r="AP68" s="14" t="s">
        <v>18694</v>
      </c>
      <c r="AQ68" s="14" t="s">
        <v>18695</v>
      </c>
      <c r="AR68" s="14" t="s">
        <v>18693</v>
      </c>
      <c r="AS68" s="15">
        <v>44004</v>
      </c>
      <c r="AT68" s="1" t="s">
        <v>18731</v>
      </c>
      <c r="AU68" s="1" t="s">
        <v>18672</v>
      </c>
      <c r="AV68" s="1" t="s">
        <v>18670</v>
      </c>
      <c r="AW68" s="1" t="s">
        <v>18683</v>
      </c>
      <c r="AX68" s="1" t="s">
        <v>18667</v>
      </c>
      <c r="AY68" s="1" t="s">
        <v>18684</v>
      </c>
    </row>
    <row r="69" spans="1:51" x14ac:dyDescent="0.2">
      <c r="A69" s="14" t="s">
        <v>4950</v>
      </c>
      <c r="B69" s="1" t="s">
        <v>18662</v>
      </c>
      <c r="C69" s="1" t="s">
        <v>18685</v>
      </c>
      <c r="D69" s="1" t="s">
        <v>18664</v>
      </c>
      <c r="E69" s="15">
        <v>43899</v>
      </c>
      <c r="F69" s="13">
        <v>43936</v>
      </c>
      <c r="G69" s="1" t="s">
        <v>18665</v>
      </c>
      <c r="H69" s="1" t="s">
        <v>18666</v>
      </c>
      <c r="I69" s="1" t="s">
        <v>18667</v>
      </c>
      <c r="J69" s="1" t="s">
        <v>18668</v>
      </c>
      <c r="K69" s="1" t="s">
        <v>18669</v>
      </c>
      <c r="L69" s="1" t="s">
        <v>18670</v>
      </c>
      <c r="M69" s="1" t="s">
        <v>18671</v>
      </c>
      <c r="N69" s="1" t="s">
        <v>18672</v>
      </c>
      <c r="O69" s="1">
        <v>35</v>
      </c>
      <c r="P69" s="1" t="s">
        <v>18662</v>
      </c>
      <c r="Q69" s="1" t="s">
        <v>18673</v>
      </c>
      <c r="R69" s="1">
        <v>30681071381</v>
      </c>
      <c r="U69" s="1" t="s">
        <v>18686</v>
      </c>
      <c r="V69" s="1">
        <v>3434363000</v>
      </c>
      <c r="W69" s="1" t="s">
        <v>18687</v>
      </c>
      <c r="Z69" s="1" t="s">
        <v>18688</v>
      </c>
      <c r="AA69" s="1" t="s">
        <v>18689</v>
      </c>
      <c r="AB69" s="1" t="s">
        <v>18689</v>
      </c>
      <c r="AE69" s="1" t="s">
        <v>18690</v>
      </c>
      <c r="AG69" s="1" t="s">
        <v>15731</v>
      </c>
      <c r="AI69" s="1">
        <v>3100</v>
      </c>
      <c r="AK69" s="1" t="s">
        <v>18691</v>
      </c>
      <c r="AL69" s="1" t="s">
        <v>18692</v>
      </c>
      <c r="AM69" s="1" t="s">
        <v>18693</v>
      </c>
      <c r="AN69" s="1" t="s">
        <v>18669</v>
      </c>
      <c r="AO69" s="1" t="s">
        <v>18668</v>
      </c>
      <c r="AP69" s="14" t="s">
        <v>18694</v>
      </c>
      <c r="AQ69" s="14" t="s">
        <v>18695</v>
      </c>
      <c r="AR69" s="14" t="s">
        <v>18693</v>
      </c>
      <c r="AS69" s="15">
        <v>43966</v>
      </c>
      <c r="AT69" s="1" t="s">
        <v>18696</v>
      </c>
      <c r="AU69" s="1" t="s">
        <v>18672</v>
      </c>
      <c r="AV69" s="1" t="s">
        <v>18670</v>
      </c>
      <c r="AW69" s="1" t="s">
        <v>18683</v>
      </c>
      <c r="AX69" s="1" t="s">
        <v>18667</v>
      </c>
      <c r="AY69" s="1" t="s">
        <v>18684</v>
      </c>
    </row>
    <row r="70" spans="1:51" x14ac:dyDescent="0.2">
      <c r="A70" s="14" t="s">
        <v>4954</v>
      </c>
      <c r="B70" s="1" t="s">
        <v>18662</v>
      </c>
      <c r="C70" s="1" t="s">
        <v>18685</v>
      </c>
      <c r="D70" s="1" t="s">
        <v>18664</v>
      </c>
      <c r="E70" s="15">
        <v>43899</v>
      </c>
      <c r="F70" s="13">
        <v>43936</v>
      </c>
      <c r="G70" s="1" t="s">
        <v>18665</v>
      </c>
      <c r="H70" s="1" t="s">
        <v>18666</v>
      </c>
      <c r="I70" s="1" t="s">
        <v>18667</v>
      </c>
      <c r="J70" s="1" t="s">
        <v>18668</v>
      </c>
      <c r="K70" s="1" t="s">
        <v>18669</v>
      </c>
      <c r="L70" s="1" t="s">
        <v>18670</v>
      </c>
      <c r="M70" s="1" t="s">
        <v>18671</v>
      </c>
      <c r="N70" s="1" t="s">
        <v>18672</v>
      </c>
      <c r="O70" s="1">
        <v>35</v>
      </c>
      <c r="P70" s="1" t="s">
        <v>18662</v>
      </c>
      <c r="Q70" s="1" t="s">
        <v>18673</v>
      </c>
      <c r="R70" s="1">
        <v>30681071381</v>
      </c>
      <c r="U70" s="1" t="s">
        <v>18686</v>
      </c>
      <c r="V70" s="1">
        <v>3434363000</v>
      </c>
      <c r="W70" s="1" t="s">
        <v>18687</v>
      </c>
      <c r="Z70" s="1" t="s">
        <v>18688</v>
      </c>
      <c r="AA70" s="1" t="s">
        <v>18689</v>
      </c>
      <c r="AB70" s="1" t="s">
        <v>18689</v>
      </c>
      <c r="AE70" s="1" t="s">
        <v>18690</v>
      </c>
      <c r="AG70" s="1" t="s">
        <v>15731</v>
      </c>
      <c r="AI70" s="1">
        <v>3100</v>
      </c>
      <c r="AK70" s="1" t="s">
        <v>18691</v>
      </c>
      <c r="AL70" s="1" t="s">
        <v>18692</v>
      </c>
      <c r="AM70" s="1" t="s">
        <v>18693</v>
      </c>
      <c r="AN70" s="1" t="s">
        <v>18669</v>
      </c>
      <c r="AO70" s="1" t="s">
        <v>18668</v>
      </c>
      <c r="AP70" s="14" t="s">
        <v>18694</v>
      </c>
      <c r="AQ70" s="14" t="s">
        <v>18695</v>
      </c>
      <c r="AR70" s="14" t="s">
        <v>18693</v>
      </c>
      <c r="AS70" s="15">
        <v>43966</v>
      </c>
      <c r="AT70" s="1" t="s">
        <v>18696</v>
      </c>
      <c r="AU70" s="1" t="s">
        <v>18672</v>
      </c>
      <c r="AV70" s="1" t="s">
        <v>18670</v>
      </c>
      <c r="AW70" s="1" t="s">
        <v>18683</v>
      </c>
      <c r="AX70" s="1" t="s">
        <v>18667</v>
      </c>
      <c r="AY70" s="1" t="s">
        <v>18684</v>
      </c>
    </row>
    <row r="71" spans="1:51" x14ac:dyDescent="0.2">
      <c r="A71" s="14" t="s">
        <v>4957</v>
      </c>
      <c r="B71" s="1" t="s">
        <v>18662</v>
      </c>
      <c r="C71" s="1" t="s">
        <v>18685</v>
      </c>
      <c r="D71" s="1" t="s">
        <v>18664</v>
      </c>
      <c r="E71" s="15">
        <v>43899</v>
      </c>
      <c r="F71" s="13">
        <v>43948</v>
      </c>
      <c r="G71" s="1" t="s">
        <v>18665</v>
      </c>
      <c r="H71" s="1" t="s">
        <v>18666</v>
      </c>
      <c r="I71" s="1" t="s">
        <v>18667</v>
      </c>
      <c r="J71" s="1" t="s">
        <v>18668</v>
      </c>
      <c r="K71" s="1" t="s">
        <v>18669</v>
      </c>
      <c r="L71" s="1" t="s">
        <v>18670</v>
      </c>
      <c r="M71" s="1" t="s">
        <v>18671</v>
      </c>
      <c r="N71" s="1" t="s">
        <v>18672</v>
      </c>
      <c r="O71" s="1">
        <v>35</v>
      </c>
      <c r="P71" s="1" t="s">
        <v>18662</v>
      </c>
      <c r="Q71" s="1" t="s">
        <v>18673</v>
      </c>
      <c r="R71" s="1">
        <v>30501190620</v>
      </c>
      <c r="U71" s="1" t="s">
        <v>18780</v>
      </c>
      <c r="V71" s="1">
        <v>55502900</v>
      </c>
      <c r="W71" s="1" t="s">
        <v>18781</v>
      </c>
      <c r="Z71" s="1" t="s">
        <v>15990</v>
      </c>
      <c r="AA71" s="1" t="s">
        <v>18698</v>
      </c>
      <c r="AB71" s="1" t="s">
        <v>18699</v>
      </c>
      <c r="AE71" s="1" t="s">
        <v>18782</v>
      </c>
      <c r="AG71" s="1" t="s">
        <v>15731</v>
      </c>
      <c r="AI71" s="1">
        <v>1605</v>
      </c>
      <c r="AK71" s="1" t="s">
        <v>18691</v>
      </c>
      <c r="AL71" s="1" t="s">
        <v>18692</v>
      </c>
      <c r="AM71" s="1" t="s">
        <v>18693</v>
      </c>
      <c r="AN71" s="1" t="s">
        <v>18669</v>
      </c>
      <c r="AO71" s="1" t="s">
        <v>18668</v>
      </c>
      <c r="AP71" s="14" t="s">
        <v>18694</v>
      </c>
      <c r="AQ71" s="14" t="s">
        <v>18695</v>
      </c>
      <c r="AR71" s="14" t="s">
        <v>18693</v>
      </c>
      <c r="AS71" s="15">
        <v>43966</v>
      </c>
      <c r="AT71" s="1" t="s">
        <v>18696</v>
      </c>
      <c r="AU71" s="1" t="s">
        <v>18672</v>
      </c>
      <c r="AV71" s="1" t="s">
        <v>18670</v>
      </c>
      <c r="AW71" s="1" t="s">
        <v>18683</v>
      </c>
      <c r="AX71" s="1" t="s">
        <v>18667</v>
      </c>
      <c r="AY71" s="1" t="s">
        <v>18684</v>
      </c>
    </row>
    <row r="72" spans="1:51" x14ac:dyDescent="0.2">
      <c r="A72" s="14" t="s">
        <v>4963</v>
      </c>
      <c r="B72" s="1" t="s">
        <v>18662</v>
      </c>
      <c r="C72" s="1" t="s">
        <v>18685</v>
      </c>
      <c r="D72" s="1" t="s">
        <v>18664</v>
      </c>
      <c r="E72" s="15">
        <v>43899</v>
      </c>
      <c r="F72" s="13">
        <v>43973</v>
      </c>
      <c r="G72" s="1" t="s">
        <v>18665</v>
      </c>
      <c r="H72" s="1" t="s">
        <v>18666</v>
      </c>
      <c r="I72" s="1" t="s">
        <v>18667</v>
      </c>
      <c r="J72" s="1" t="s">
        <v>18668</v>
      </c>
      <c r="K72" s="1" t="s">
        <v>18669</v>
      </c>
      <c r="L72" s="1" t="s">
        <v>18670</v>
      </c>
      <c r="M72" s="1" t="s">
        <v>18671</v>
      </c>
      <c r="N72" s="1" t="s">
        <v>18672</v>
      </c>
      <c r="O72" s="1">
        <v>52</v>
      </c>
      <c r="P72" s="1" t="s">
        <v>18662</v>
      </c>
      <c r="Q72" s="1" t="s">
        <v>18673</v>
      </c>
      <c r="R72" s="1">
        <v>30669159885</v>
      </c>
      <c r="U72" s="1" t="s">
        <v>18783</v>
      </c>
      <c r="V72" s="1">
        <v>1147304606</v>
      </c>
      <c r="W72" s="1" t="s">
        <v>702</v>
      </c>
      <c r="Z72" s="1" t="s">
        <v>15990</v>
      </c>
      <c r="AA72" s="1" t="s">
        <v>18698</v>
      </c>
      <c r="AB72" s="1" t="s">
        <v>18784</v>
      </c>
      <c r="AE72" s="1" t="s">
        <v>18785</v>
      </c>
      <c r="AG72" s="1">
        <v>7</v>
      </c>
      <c r="AI72" s="1">
        <v>1602</v>
      </c>
      <c r="AK72" s="1" t="s">
        <v>18729</v>
      </c>
      <c r="AL72" s="1" t="s">
        <v>18730</v>
      </c>
      <c r="AM72" s="1" t="s">
        <v>18693</v>
      </c>
      <c r="AN72" s="1" t="s">
        <v>18669</v>
      </c>
      <c r="AO72" s="1" t="s">
        <v>18668</v>
      </c>
      <c r="AP72" s="14" t="s">
        <v>18694</v>
      </c>
      <c r="AQ72" s="14" t="s">
        <v>18695</v>
      </c>
      <c r="AR72" s="14" t="s">
        <v>18693</v>
      </c>
      <c r="AS72" s="15">
        <v>43973</v>
      </c>
      <c r="AT72" s="1" t="s">
        <v>18731</v>
      </c>
      <c r="AU72" s="1" t="s">
        <v>18672</v>
      </c>
      <c r="AV72" s="1" t="s">
        <v>18670</v>
      </c>
      <c r="AW72" s="1" t="s">
        <v>18683</v>
      </c>
      <c r="AX72" s="1" t="s">
        <v>18667</v>
      </c>
      <c r="AY72" s="1" t="s">
        <v>18684</v>
      </c>
    </row>
    <row r="73" spans="1:51" x14ac:dyDescent="0.2">
      <c r="A73" s="14" t="s">
        <v>4967</v>
      </c>
      <c r="B73" s="1" t="s">
        <v>18662</v>
      </c>
      <c r="C73" s="1" t="s">
        <v>18685</v>
      </c>
      <c r="D73" s="1" t="s">
        <v>18664</v>
      </c>
      <c r="E73" s="15">
        <v>43899</v>
      </c>
      <c r="F73" s="13">
        <v>43936</v>
      </c>
      <c r="G73" s="1" t="s">
        <v>18665</v>
      </c>
      <c r="H73" s="1" t="s">
        <v>18666</v>
      </c>
      <c r="I73" s="1" t="s">
        <v>18667</v>
      </c>
      <c r="J73" s="1" t="s">
        <v>18668</v>
      </c>
      <c r="K73" s="1" t="s">
        <v>18669</v>
      </c>
      <c r="L73" s="1" t="s">
        <v>18670</v>
      </c>
      <c r="M73" s="1" t="s">
        <v>18671</v>
      </c>
      <c r="N73" s="1" t="s">
        <v>18672</v>
      </c>
      <c r="O73" s="1">
        <v>34</v>
      </c>
      <c r="P73" s="1" t="s">
        <v>18662</v>
      </c>
      <c r="Q73" s="1" t="s">
        <v>18673</v>
      </c>
      <c r="R73" s="1">
        <v>30501190620</v>
      </c>
      <c r="U73" s="1" t="s">
        <v>18780</v>
      </c>
      <c r="V73" s="1">
        <v>55502900</v>
      </c>
      <c r="W73" s="1" t="s">
        <v>18781</v>
      </c>
      <c r="Z73" s="1" t="s">
        <v>15990</v>
      </c>
      <c r="AA73" s="1" t="s">
        <v>18698</v>
      </c>
      <c r="AB73" s="1" t="s">
        <v>18699</v>
      </c>
      <c r="AE73" s="1" t="s">
        <v>18782</v>
      </c>
      <c r="AG73" s="1" t="s">
        <v>15731</v>
      </c>
      <c r="AI73" s="1">
        <v>1605</v>
      </c>
      <c r="AK73" s="1" t="s">
        <v>18691</v>
      </c>
      <c r="AL73" s="1" t="s">
        <v>18692</v>
      </c>
      <c r="AM73" s="1" t="s">
        <v>18693</v>
      </c>
      <c r="AN73" s="1" t="s">
        <v>18669</v>
      </c>
      <c r="AO73" s="1" t="s">
        <v>18668</v>
      </c>
      <c r="AP73" s="14" t="s">
        <v>18694</v>
      </c>
      <c r="AQ73" s="14" t="s">
        <v>18695</v>
      </c>
      <c r="AR73" s="14" t="s">
        <v>18693</v>
      </c>
      <c r="AS73" s="15">
        <v>43966</v>
      </c>
      <c r="AT73" s="1" t="s">
        <v>18696</v>
      </c>
      <c r="AU73" s="1" t="s">
        <v>18672</v>
      </c>
      <c r="AV73" s="1" t="s">
        <v>18670</v>
      </c>
      <c r="AW73" s="1" t="s">
        <v>18683</v>
      </c>
      <c r="AX73" s="1" t="s">
        <v>18667</v>
      </c>
      <c r="AY73" s="1" t="s">
        <v>18684</v>
      </c>
    </row>
    <row r="74" spans="1:51" x14ac:dyDescent="0.2">
      <c r="A74" s="14" t="s">
        <v>4972</v>
      </c>
      <c r="B74" s="1" t="s">
        <v>18662</v>
      </c>
      <c r="C74" s="1" t="s">
        <v>18685</v>
      </c>
      <c r="D74" s="1" t="s">
        <v>18664</v>
      </c>
      <c r="E74" s="15">
        <v>43899</v>
      </c>
      <c r="F74" s="13">
        <v>43948</v>
      </c>
      <c r="G74" s="1" t="s">
        <v>18665</v>
      </c>
      <c r="H74" s="1" t="s">
        <v>18666</v>
      </c>
      <c r="I74" s="1" t="s">
        <v>18667</v>
      </c>
      <c r="J74" s="1" t="s">
        <v>18668</v>
      </c>
      <c r="K74" s="1" t="s">
        <v>18669</v>
      </c>
      <c r="L74" s="1" t="s">
        <v>18670</v>
      </c>
      <c r="M74" s="1" t="s">
        <v>18671</v>
      </c>
      <c r="N74" s="1" t="s">
        <v>18672</v>
      </c>
      <c r="O74" s="1">
        <v>33</v>
      </c>
      <c r="P74" s="1" t="s">
        <v>18662</v>
      </c>
      <c r="Q74" s="1" t="s">
        <v>18673</v>
      </c>
      <c r="R74" s="1">
        <v>30501190620</v>
      </c>
      <c r="U74" s="1" t="s">
        <v>18780</v>
      </c>
      <c r="V74" s="1">
        <v>55502900</v>
      </c>
      <c r="W74" s="1" t="s">
        <v>18781</v>
      </c>
      <c r="Z74" s="1" t="s">
        <v>15990</v>
      </c>
      <c r="AA74" s="1" t="s">
        <v>18698</v>
      </c>
      <c r="AB74" s="1" t="s">
        <v>18699</v>
      </c>
      <c r="AE74" s="1" t="s">
        <v>18782</v>
      </c>
      <c r="AG74" s="1" t="s">
        <v>15731</v>
      </c>
      <c r="AI74" s="1">
        <v>1605</v>
      </c>
      <c r="AK74" s="1" t="s">
        <v>18691</v>
      </c>
      <c r="AL74" s="1" t="s">
        <v>18692</v>
      </c>
      <c r="AM74" s="1" t="s">
        <v>18693</v>
      </c>
      <c r="AN74" s="1" t="s">
        <v>18669</v>
      </c>
      <c r="AO74" s="1" t="s">
        <v>18668</v>
      </c>
      <c r="AP74" s="14" t="s">
        <v>18694</v>
      </c>
      <c r="AQ74" s="14" t="s">
        <v>18695</v>
      </c>
      <c r="AR74" s="14" t="s">
        <v>18693</v>
      </c>
      <c r="AS74" s="15">
        <v>43966</v>
      </c>
      <c r="AT74" s="1" t="s">
        <v>18696</v>
      </c>
      <c r="AU74" s="1" t="s">
        <v>18672</v>
      </c>
      <c r="AV74" s="1" t="s">
        <v>18670</v>
      </c>
      <c r="AW74" s="1" t="s">
        <v>18683</v>
      </c>
      <c r="AX74" s="1" t="s">
        <v>18667</v>
      </c>
      <c r="AY74" s="1" t="s">
        <v>18684</v>
      </c>
    </row>
    <row r="75" spans="1:51" x14ac:dyDescent="0.2">
      <c r="A75" s="14" t="s">
        <v>4975</v>
      </c>
      <c r="B75" s="1" t="s">
        <v>18662</v>
      </c>
      <c r="C75" s="1" t="s">
        <v>18685</v>
      </c>
      <c r="D75" s="1" t="s">
        <v>18664</v>
      </c>
      <c r="E75" s="15">
        <v>43899</v>
      </c>
      <c r="F75" s="13">
        <v>44008</v>
      </c>
      <c r="G75" s="1" t="s">
        <v>18665</v>
      </c>
      <c r="H75" s="1" t="s">
        <v>18666</v>
      </c>
      <c r="I75" s="1" t="s">
        <v>18667</v>
      </c>
      <c r="J75" s="1" t="s">
        <v>18668</v>
      </c>
      <c r="K75" s="1" t="s">
        <v>18669</v>
      </c>
      <c r="L75" s="1" t="s">
        <v>18670</v>
      </c>
      <c r="M75" s="1" t="s">
        <v>18671</v>
      </c>
      <c r="N75" s="1" t="s">
        <v>18672</v>
      </c>
      <c r="O75" s="1">
        <v>38</v>
      </c>
      <c r="P75" s="1" t="s">
        <v>18662</v>
      </c>
      <c r="Q75" s="1" t="s">
        <v>18673</v>
      </c>
      <c r="R75" s="1">
        <v>30669159885</v>
      </c>
      <c r="U75" s="1" t="s">
        <v>18783</v>
      </c>
      <c r="V75" s="1">
        <v>1147304606</v>
      </c>
      <c r="W75" s="1" t="s">
        <v>702</v>
      </c>
      <c r="Z75" s="1" t="s">
        <v>15990</v>
      </c>
      <c r="AA75" s="1" t="s">
        <v>18698</v>
      </c>
      <c r="AB75" s="1" t="s">
        <v>18784</v>
      </c>
      <c r="AE75" s="1" t="s">
        <v>18785</v>
      </c>
      <c r="AG75" s="1">
        <v>7</v>
      </c>
      <c r="AI75" s="1">
        <v>1602</v>
      </c>
      <c r="AK75" s="1" t="s">
        <v>18729</v>
      </c>
      <c r="AL75" s="1" t="s">
        <v>18730</v>
      </c>
      <c r="AM75" s="1" t="s">
        <v>18693</v>
      </c>
      <c r="AN75" s="1" t="s">
        <v>18669</v>
      </c>
      <c r="AO75" s="1" t="s">
        <v>18668</v>
      </c>
      <c r="AP75" s="14" t="s">
        <v>18694</v>
      </c>
      <c r="AQ75" s="14" t="s">
        <v>18695</v>
      </c>
      <c r="AR75" s="14" t="s">
        <v>18693</v>
      </c>
      <c r="AS75" s="15">
        <v>44008</v>
      </c>
      <c r="AT75" s="1" t="s">
        <v>18731</v>
      </c>
      <c r="AU75" s="1" t="s">
        <v>18672</v>
      </c>
      <c r="AV75" s="1" t="s">
        <v>18670</v>
      </c>
      <c r="AW75" s="1" t="s">
        <v>18683</v>
      </c>
      <c r="AX75" s="1" t="s">
        <v>18667</v>
      </c>
      <c r="AY75" s="1" t="s">
        <v>18684</v>
      </c>
    </row>
    <row r="76" spans="1:51" x14ac:dyDescent="0.2">
      <c r="A76" s="14" t="s">
        <v>5017</v>
      </c>
      <c r="B76" s="1" t="s">
        <v>18662</v>
      </c>
      <c r="C76" s="1" t="s">
        <v>18685</v>
      </c>
      <c r="D76" s="1" t="s">
        <v>18664</v>
      </c>
      <c r="E76" s="15">
        <v>43901</v>
      </c>
      <c r="F76" s="13">
        <v>44019</v>
      </c>
      <c r="G76" s="1" t="s">
        <v>18665</v>
      </c>
      <c r="H76" s="1" t="s">
        <v>18666</v>
      </c>
      <c r="I76" s="1" t="s">
        <v>18667</v>
      </c>
      <c r="J76" s="1" t="s">
        <v>18668</v>
      </c>
      <c r="K76" s="1" t="s">
        <v>18669</v>
      </c>
      <c r="L76" s="1" t="s">
        <v>18670</v>
      </c>
      <c r="M76" s="1" t="s">
        <v>18671</v>
      </c>
      <c r="N76" s="1" t="s">
        <v>18672</v>
      </c>
      <c r="O76" s="1">
        <v>45</v>
      </c>
      <c r="P76" s="1" t="s">
        <v>18662</v>
      </c>
      <c r="Q76" s="1" t="s">
        <v>18673</v>
      </c>
      <c r="R76" s="1">
        <v>30669159885</v>
      </c>
      <c r="U76" s="1" t="s">
        <v>18783</v>
      </c>
      <c r="V76" s="1">
        <v>1147304606</v>
      </c>
      <c r="W76" s="1" t="s">
        <v>702</v>
      </c>
      <c r="Z76" s="1" t="s">
        <v>15990</v>
      </c>
      <c r="AA76" s="1" t="s">
        <v>18698</v>
      </c>
      <c r="AB76" s="1" t="s">
        <v>18784</v>
      </c>
      <c r="AE76" s="1" t="s">
        <v>18785</v>
      </c>
      <c r="AG76" s="1">
        <v>7</v>
      </c>
      <c r="AI76" s="1">
        <v>1602</v>
      </c>
      <c r="AK76" s="1" t="s">
        <v>18729</v>
      </c>
      <c r="AL76" s="1" t="s">
        <v>18730</v>
      </c>
      <c r="AM76" s="1" t="s">
        <v>18693</v>
      </c>
      <c r="AN76" s="1" t="s">
        <v>18669</v>
      </c>
      <c r="AO76" s="1" t="s">
        <v>18668</v>
      </c>
      <c r="AP76" s="14" t="s">
        <v>18694</v>
      </c>
      <c r="AQ76" s="14" t="s">
        <v>18695</v>
      </c>
      <c r="AR76" s="14" t="s">
        <v>18693</v>
      </c>
      <c r="AS76" s="15">
        <v>44019</v>
      </c>
      <c r="AT76" s="1" t="s">
        <v>18731</v>
      </c>
      <c r="AU76" s="1" t="s">
        <v>18672</v>
      </c>
      <c r="AV76" s="1" t="s">
        <v>18670</v>
      </c>
      <c r="AW76" s="1" t="s">
        <v>18683</v>
      </c>
      <c r="AX76" s="1" t="s">
        <v>18667</v>
      </c>
      <c r="AY76" s="1" t="s">
        <v>18684</v>
      </c>
    </row>
    <row r="77" spans="1:51" x14ac:dyDescent="0.2">
      <c r="A77" s="14" t="s">
        <v>5066</v>
      </c>
      <c r="B77" s="1" t="s">
        <v>18662</v>
      </c>
      <c r="C77" s="1" t="s">
        <v>18685</v>
      </c>
      <c r="D77" s="1" t="s">
        <v>18664</v>
      </c>
      <c r="E77" s="15">
        <v>43902</v>
      </c>
      <c r="F77" s="13">
        <v>43949</v>
      </c>
      <c r="G77" s="1" t="s">
        <v>18665</v>
      </c>
      <c r="H77" s="1" t="s">
        <v>18666</v>
      </c>
      <c r="I77" s="1" t="s">
        <v>18667</v>
      </c>
      <c r="J77" s="1" t="s">
        <v>18668</v>
      </c>
      <c r="K77" s="1" t="s">
        <v>18669</v>
      </c>
      <c r="L77" s="1" t="s">
        <v>18670</v>
      </c>
      <c r="M77" s="1" t="s">
        <v>18671</v>
      </c>
      <c r="N77" s="1" t="s">
        <v>18672</v>
      </c>
      <c r="O77" s="1">
        <v>89</v>
      </c>
      <c r="P77" s="1" t="s">
        <v>18662</v>
      </c>
      <c r="Q77" s="1" t="s">
        <v>18673</v>
      </c>
      <c r="R77" s="1">
        <v>33711192579</v>
      </c>
      <c r="U77" s="1" t="s">
        <v>18793</v>
      </c>
      <c r="V77" s="1">
        <v>41269712</v>
      </c>
      <c r="W77" s="1" t="s">
        <v>3593</v>
      </c>
      <c r="Z77" s="1" t="s">
        <v>18706</v>
      </c>
      <c r="AA77" s="1" t="s">
        <v>18707</v>
      </c>
      <c r="AB77" s="1" t="s">
        <v>18707</v>
      </c>
      <c r="AE77" s="1" t="s">
        <v>18794</v>
      </c>
      <c r="AG77" s="1" t="s">
        <v>15731</v>
      </c>
      <c r="AI77" s="1">
        <v>1274</v>
      </c>
      <c r="AK77" s="1" t="s">
        <v>18691</v>
      </c>
      <c r="AL77" s="1" t="s">
        <v>18692</v>
      </c>
      <c r="AM77" s="1" t="s">
        <v>18693</v>
      </c>
      <c r="AN77" s="1" t="s">
        <v>18669</v>
      </c>
      <c r="AO77" s="1" t="s">
        <v>18668</v>
      </c>
      <c r="AP77" s="14" t="s">
        <v>18694</v>
      </c>
      <c r="AQ77" s="14" t="s">
        <v>18695</v>
      </c>
      <c r="AR77" s="14" t="s">
        <v>18693</v>
      </c>
      <c r="AS77" s="15">
        <v>43966</v>
      </c>
      <c r="AT77" s="1" t="s">
        <v>18696</v>
      </c>
      <c r="AU77" s="1" t="s">
        <v>18672</v>
      </c>
      <c r="AV77" s="1" t="s">
        <v>18670</v>
      </c>
      <c r="AW77" s="1" t="s">
        <v>18683</v>
      </c>
      <c r="AX77" s="1" t="s">
        <v>18667</v>
      </c>
      <c r="AY77" s="1" t="s">
        <v>18684</v>
      </c>
    </row>
    <row r="78" spans="1:51" x14ac:dyDescent="0.2">
      <c r="A78" s="14" t="s">
        <v>5070</v>
      </c>
      <c r="B78" s="1" t="s">
        <v>18662</v>
      </c>
      <c r="C78" s="1" t="s">
        <v>18685</v>
      </c>
      <c r="D78" s="1" t="s">
        <v>18664</v>
      </c>
      <c r="E78" s="15">
        <v>43902</v>
      </c>
      <c r="F78" s="13">
        <v>43965</v>
      </c>
      <c r="G78" s="1" t="s">
        <v>18665</v>
      </c>
      <c r="H78" s="1" t="s">
        <v>18666</v>
      </c>
      <c r="I78" s="1" t="s">
        <v>18667</v>
      </c>
      <c r="J78" s="1" t="s">
        <v>18668</v>
      </c>
      <c r="K78" s="1" t="s">
        <v>18669</v>
      </c>
      <c r="L78" s="1" t="s">
        <v>18670</v>
      </c>
      <c r="M78" s="1" t="s">
        <v>18671</v>
      </c>
      <c r="N78" s="1" t="s">
        <v>18672</v>
      </c>
      <c r="O78" s="1">
        <v>95</v>
      </c>
      <c r="P78" s="1" t="s">
        <v>18662</v>
      </c>
      <c r="Q78" s="1" t="s">
        <v>18673</v>
      </c>
      <c r="R78" s="1">
        <v>33711192579</v>
      </c>
      <c r="U78" s="1" t="s">
        <v>18793</v>
      </c>
      <c r="V78" s="1">
        <v>41269712</v>
      </c>
      <c r="W78" s="1" t="s">
        <v>3593</v>
      </c>
      <c r="Z78" s="1" t="s">
        <v>18706</v>
      </c>
      <c r="AA78" s="1" t="s">
        <v>18707</v>
      </c>
      <c r="AB78" s="1" t="s">
        <v>18707</v>
      </c>
      <c r="AE78" s="1" t="s">
        <v>18794</v>
      </c>
      <c r="AG78" s="1" t="s">
        <v>15731</v>
      </c>
      <c r="AI78" s="1">
        <v>1274</v>
      </c>
      <c r="AK78" s="1" t="s">
        <v>18691</v>
      </c>
      <c r="AL78" s="1" t="s">
        <v>18692</v>
      </c>
      <c r="AM78" s="1" t="s">
        <v>18693</v>
      </c>
      <c r="AN78" s="1" t="s">
        <v>18669</v>
      </c>
      <c r="AO78" s="1" t="s">
        <v>18668</v>
      </c>
      <c r="AP78" s="14" t="s">
        <v>18694</v>
      </c>
      <c r="AQ78" s="14" t="s">
        <v>18695</v>
      </c>
      <c r="AR78" s="14" t="s">
        <v>18693</v>
      </c>
      <c r="AS78" s="15">
        <v>43966</v>
      </c>
      <c r="AT78" s="1" t="s">
        <v>18696</v>
      </c>
      <c r="AU78" s="1" t="s">
        <v>18672</v>
      </c>
      <c r="AV78" s="1" t="s">
        <v>18670</v>
      </c>
      <c r="AW78" s="1" t="s">
        <v>18683</v>
      </c>
      <c r="AX78" s="1" t="s">
        <v>18667</v>
      </c>
      <c r="AY78" s="1" t="s">
        <v>18684</v>
      </c>
    </row>
    <row r="79" spans="1:51" x14ac:dyDescent="0.2">
      <c r="A79" s="14" t="s">
        <v>5073</v>
      </c>
      <c r="B79" s="1" t="s">
        <v>18662</v>
      </c>
      <c r="C79" s="1" t="s">
        <v>18685</v>
      </c>
      <c r="D79" s="1" t="s">
        <v>18664</v>
      </c>
      <c r="E79" s="15">
        <v>43902</v>
      </c>
      <c r="F79" s="13">
        <v>43983</v>
      </c>
      <c r="G79" s="1" t="s">
        <v>18665</v>
      </c>
      <c r="H79" s="1" t="s">
        <v>18666</v>
      </c>
      <c r="I79" s="1" t="s">
        <v>18667</v>
      </c>
      <c r="J79" s="1" t="s">
        <v>18668</v>
      </c>
      <c r="K79" s="1" t="s">
        <v>18669</v>
      </c>
      <c r="L79" s="1" t="s">
        <v>18670</v>
      </c>
      <c r="M79" s="1" t="s">
        <v>18671</v>
      </c>
      <c r="N79" s="1" t="s">
        <v>18672</v>
      </c>
      <c r="O79" s="1">
        <v>41</v>
      </c>
      <c r="P79" s="1" t="s">
        <v>18662</v>
      </c>
      <c r="Q79" s="1" t="s">
        <v>18673</v>
      </c>
      <c r="R79" s="1">
        <v>30650964132</v>
      </c>
      <c r="U79" s="1" t="s">
        <v>18787</v>
      </c>
      <c r="V79" s="1">
        <v>43060600</v>
      </c>
      <c r="W79" s="1" t="s">
        <v>18788</v>
      </c>
      <c r="Z79" s="1" t="s">
        <v>18706</v>
      </c>
      <c r="AA79" s="1" t="s">
        <v>18789</v>
      </c>
      <c r="AB79" s="1" t="s">
        <v>18790</v>
      </c>
      <c r="AE79" s="1" t="s">
        <v>18791</v>
      </c>
      <c r="AG79" s="1" t="s">
        <v>15731</v>
      </c>
      <c r="AI79" s="1">
        <v>1282</v>
      </c>
      <c r="AK79" s="1" t="s">
        <v>18729</v>
      </c>
      <c r="AL79" s="1" t="s">
        <v>18730</v>
      </c>
      <c r="AM79" s="1" t="s">
        <v>18693</v>
      </c>
      <c r="AN79" s="1" t="s">
        <v>18669</v>
      </c>
      <c r="AO79" s="1" t="s">
        <v>18668</v>
      </c>
      <c r="AP79" s="14" t="s">
        <v>18694</v>
      </c>
      <c r="AQ79" s="14" t="s">
        <v>18695</v>
      </c>
      <c r="AR79" s="14" t="s">
        <v>18693</v>
      </c>
      <c r="AS79" s="15">
        <v>43983</v>
      </c>
      <c r="AT79" s="1" t="s">
        <v>18731</v>
      </c>
      <c r="AU79" s="1" t="s">
        <v>18672</v>
      </c>
      <c r="AV79" s="1" t="s">
        <v>18670</v>
      </c>
      <c r="AW79" s="1" t="s">
        <v>18683</v>
      </c>
      <c r="AX79" s="1" t="s">
        <v>18667</v>
      </c>
      <c r="AY79" s="1" t="s">
        <v>18684</v>
      </c>
    </row>
    <row r="80" spans="1:51" x14ac:dyDescent="0.2">
      <c r="A80" s="14" t="s">
        <v>5122</v>
      </c>
      <c r="B80" s="1" t="s">
        <v>18662</v>
      </c>
      <c r="C80" s="1" t="s">
        <v>18685</v>
      </c>
      <c r="D80" s="1" t="s">
        <v>18664</v>
      </c>
      <c r="E80" s="15">
        <v>43903</v>
      </c>
      <c r="F80" s="13">
        <v>43950</v>
      </c>
      <c r="G80" s="1" t="s">
        <v>18665</v>
      </c>
      <c r="H80" s="1" t="s">
        <v>18666</v>
      </c>
      <c r="I80" s="1" t="s">
        <v>18667</v>
      </c>
      <c r="J80" s="1" t="s">
        <v>18668</v>
      </c>
      <c r="K80" s="1" t="s">
        <v>18669</v>
      </c>
      <c r="L80" s="1" t="s">
        <v>18670</v>
      </c>
      <c r="M80" s="1" t="s">
        <v>18671</v>
      </c>
      <c r="N80" s="1" t="s">
        <v>18672</v>
      </c>
      <c r="O80" s="1">
        <v>34</v>
      </c>
      <c r="P80" s="1" t="s">
        <v>18662</v>
      </c>
      <c r="Q80" s="1" t="s">
        <v>18673</v>
      </c>
      <c r="R80" s="1">
        <v>30681071381</v>
      </c>
      <c r="U80" s="1" t="s">
        <v>18686</v>
      </c>
      <c r="V80" s="1">
        <v>3434363000</v>
      </c>
      <c r="W80" s="1" t="s">
        <v>18687</v>
      </c>
      <c r="Z80" s="1" t="s">
        <v>18688</v>
      </c>
      <c r="AA80" s="1" t="s">
        <v>18689</v>
      </c>
      <c r="AB80" s="1" t="s">
        <v>18689</v>
      </c>
      <c r="AE80" s="1" t="s">
        <v>18690</v>
      </c>
      <c r="AG80" s="1" t="s">
        <v>15731</v>
      </c>
      <c r="AI80" s="1">
        <v>3100</v>
      </c>
      <c r="AK80" s="1" t="s">
        <v>18691</v>
      </c>
      <c r="AL80" s="1" t="s">
        <v>18692</v>
      </c>
      <c r="AM80" s="1" t="s">
        <v>18693</v>
      </c>
      <c r="AN80" s="1" t="s">
        <v>18669</v>
      </c>
      <c r="AO80" s="1" t="s">
        <v>18668</v>
      </c>
      <c r="AP80" s="14" t="s">
        <v>18694</v>
      </c>
      <c r="AQ80" s="14" t="s">
        <v>18695</v>
      </c>
      <c r="AR80" s="14" t="s">
        <v>18693</v>
      </c>
      <c r="AS80" s="15">
        <v>43966</v>
      </c>
      <c r="AT80" s="1" t="s">
        <v>18696</v>
      </c>
      <c r="AU80" s="1" t="s">
        <v>18672</v>
      </c>
      <c r="AV80" s="1" t="s">
        <v>18670</v>
      </c>
      <c r="AW80" s="1" t="s">
        <v>18683</v>
      </c>
      <c r="AX80" s="1" t="s">
        <v>18667</v>
      </c>
      <c r="AY80" s="1" t="s">
        <v>18684</v>
      </c>
    </row>
    <row r="81" spans="1:51" x14ac:dyDescent="0.2">
      <c r="A81" s="14" t="s">
        <v>5136</v>
      </c>
      <c r="B81" s="1" t="s">
        <v>18662</v>
      </c>
      <c r="C81" s="1" t="s">
        <v>18685</v>
      </c>
      <c r="D81" s="1" t="s">
        <v>18664</v>
      </c>
      <c r="E81" s="15">
        <v>43903</v>
      </c>
      <c r="F81" s="13">
        <v>43983</v>
      </c>
      <c r="G81" s="1" t="s">
        <v>18665</v>
      </c>
      <c r="H81" s="1" t="s">
        <v>18666</v>
      </c>
      <c r="I81" s="1" t="s">
        <v>18667</v>
      </c>
      <c r="J81" s="1" t="s">
        <v>18668</v>
      </c>
      <c r="K81" s="1" t="s">
        <v>18669</v>
      </c>
      <c r="L81" s="1" t="s">
        <v>18670</v>
      </c>
      <c r="M81" s="1" t="s">
        <v>18671</v>
      </c>
      <c r="N81" s="1" t="s">
        <v>18672</v>
      </c>
      <c r="O81" s="1">
        <v>40</v>
      </c>
      <c r="P81" s="1" t="s">
        <v>18662</v>
      </c>
      <c r="Q81" s="1" t="s">
        <v>18673</v>
      </c>
      <c r="R81" s="1">
        <v>30650964132</v>
      </c>
      <c r="U81" s="1" t="s">
        <v>18787</v>
      </c>
      <c r="V81" s="1">
        <v>43060600</v>
      </c>
      <c r="W81" s="1" t="s">
        <v>18788</v>
      </c>
      <c r="Z81" s="1" t="s">
        <v>18706</v>
      </c>
      <c r="AA81" s="1" t="s">
        <v>18789</v>
      </c>
      <c r="AB81" s="1" t="s">
        <v>18790</v>
      </c>
      <c r="AE81" s="1" t="s">
        <v>18791</v>
      </c>
      <c r="AG81" s="1" t="s">
        <v>15731</v>
      </c>
      <c r="AI81" s="1">
        <v>1282</v>
      </c>
      <c r="AK81" s="1" t="s">
        <v>18729</v>
      </c>
      <c r="AL81" s="1" t="s">
        <v>18730</v>
      </c>
      <c r="AM81" s="1" t="s">
        <v>18693</v>
      </c>
      <c r="AN81" s="1" t="s">
        <v>18669</v>
      </c>
      <c r="AO81" s="1" t="s">
        <v>18668</v>
      </c>
      <c r="AP81" s="14" t="s">
        <v>18694</v>
      </c>
      <c r="AQ81" s="14" t="s">
        <v>18695</v>
      </c>
      <c r="AR81" s="14" t="s">
        <v>18693</v>
      </c>
      <c r="AS81" s="15">
        <v>43983</v>
      </c>
      <c r="AT81" s="1" t="s">
        <v>18731</v>
      </c>
      <c r="AU81" s="1" t="s">
        <v>18672</v>
      </c>
      <c r="AV81" s="1" t="s">
        <v>18670</v>
      </c>
      <c r="AW81" s="1" t="s">
        <v>18683</v>
      </c>
      <c r="AX81" s="1" t="s">
        <v>18667</v>
      </c>
      <c r="AY81" s="1" t="s">
        <v>18684</v>
      </c>
    </row>
    <row r="82" spans="1:51" x14ac:dyDescent="0.2">
      <c r="A82" s="14" t="s">
        <v>5205</v>
      </c>
      <c r="B82" s="1" t="s">
        <v>18662</v>
      </c>
      <c r="C82" s="1" t="s">
        <v>18685</v>
      </c>
      <c r="D82" s="1" t="s">
        <v>18664</v>
      </c>
      <c r="E82" s="15">
        <v>43907</v>
      </c>
      <c r="F82" s="13">
        <v>44343</v>
      </c>
      <c r="G82" s="1" t="s">
        <v>18665</v>
      </c>
      <c r="H82" s="1" t="s">
        <v>18666</v>
      </c>
      <c r="I82" s="1" t="s">
        <v>18667</v>
      </c>
      <c r="J82" s="1" t="s">
        <v>18668</v>
      </c>
      <c r="K82" s="1" t="s">
        <v>18669</v>
      </c>
      <c r="L82" s="1" t="s">
        <v>18670</v>
      </c>
      <c r="M82" s="1" t="s">
        <v>18671</v>
      </c>
      <c r="N82" s="1" t="s">
        <v>18672</v>
      </c>
      <c r="O82" s="1">
        <v>25</v>
      </c>
      <c r="P82" s="1" t="s">
        <v>18662</v>
      </c>
      <c r="Q82" s="1" t="s">
        <v>18795</v>
      </c>
      <c r="R82" s="1">
        <v>27229133255</v>
      </c>
      <c r="S82" s="1" t="s">
        <v>18702</v>
      </c>
      <c r="T82" s="1">
        <v>22913325</v>
      </c>
      <c r="U82" s="1" t="s">
        <v>18796</v>
      </c>
      <c r="V82" s="1">
        <v>43390300</v>
      </c>
      <c r="X82" s="1" t="s">
        <v>18797</v>
      </c>
      <c r="Y82" s="1" t="s">
        <v>18798</v>
      </c>
      <c r="Z82" s="1" t="s">
        <v>18706</v>
      </c>
      <c r="AA82" s="1" t="s">
        <v>18707</v>
      </c>
      <c r="AB82" s="1" t="s">
        <v>18707</v>
      </c>
      <c r="AE82" s="1" t="s">
        <v>18799</v>
      </c>
      <c r="AI82" s="1">
        <v>1407</v>
      </c>
      <c r="AK82" s="1" t="s">
        <v>18718</v>
      </c>
      <c r="AL82" s="1" t="s">
        <v>18671</v>
      </c>
      <c r="AM82" s="1" t="s">
        <v>18679</v>
      </c>
      <c r="AN82" s="1" t="s">
        <v>18669</v>
      </c>
      <c r="AO82" s="1" t="s">
        <v>18668</v>
      </c>
      <c r="AP82" s="14" t="s">
        <v>18800</v>
      </c>
      <c r="AQ82" s="14" t="s">
        <v>18734</v>
      </c>
      <c r="AR82" s="14" t="s">
        <v>18679</v>
      </c>
      <c r="AS82" s="15">
        <v>44343</v>
      </c>
      <c r="AT82" s="1" t="s">
        <v>18801</v>
      </c>
      <c r="AU82" s="1" t="s">
        <v>18672</v>
      </c>
      <c r="AV82" s="1" t="s">
        <v>18670</v>
      </c>
      <c r="AW82" s="1" t="s">
        <v>18683</v>
      </c>
      <c r="AX82" s="1" t="s">
        <v>18667</v>
      </c>
      <c r="AY82" s="1" t="s">
        <v>18684</v>
      </c>
    </row>
    <row r="83" spans="1:51" x14ac:dyDescent="0.2">
      <c r="A83" s="14" t="s">
        <v>5209</v>
      </c>
      <c r="B83" s="1" t="s">
        <v>18662</v>
      </c>
      <c r="C83" s="1" t="s">
        <v>18685</v>
      </c>
      <c r="D83" s="1" t="s">
        <v>18664</v>
      </c>
      <c r="E83" s="15">
        <v>43908</v>
      </c>
      <c r="F83" s="13">
        <v>44011</v>
      </c>
      <c r="G83" s="1" t="s">
        <v>18665</v>
      </c>
      <c r="H83" s="1" t="s">
        <v>18666</v>
      </c>
      <c r="I83" s="1" t="s">
        <v>18667</v>
      </c>
      <c r="J83" s="1" t="s">
        <v>18668</v>
      </c>
      <c r="K83" s="1" t="s">
        <v>18669</v>
      </c>
      <c r="L83" s="1" t="s">
        <v>18670</v>
      </c>
      <c r="M83" s="1" t="s">
        <v>18671</v>
      </c>
      <c r="N83" s="1" t="s">
        <v>18672</v>
      </c>
      <c r="O83" s="1">
        <v>42</v>
      </c>
      <c r="P83" s="1" t="s">
        <v>18662</v>
      </c>
      <c r="Q83" s="1" t="s">
        <v>18673</v>
      </c>
      <c r="R83" s="1">
        <v>30681071381</v>
      </c>
      <c r="U83" s="1" t="s">
        <v>18686</v>
      </c>
      <c r="V83" s="1">
        <v>3434363000</v>
      </c>
      <c r="W83" s="1" t="s">
        <v>18687</v>
      </c>
      <c r="Z83" s="1" t="s">
        <v>18688</v>
      </c>
      <c r="AA83" s="1" t="s">
        <v>18689</v>
      </c>
      <c r="AB83" s="1" t="s">
        <v>18689</v>
      </c>
      <c r="AE83" s="1" t="s">
        <v>18690</v>
      </c>
      <c r="AG83" s="1" t="s">
        <v>15731</v>
      </c>
      <c r="AI83" s="1">
        <v>3100</v>
      </c>
      <c r="AK83" s="1" t="s">
        <v>18729</v>
      </c>
      <c r="AL83" s="1" t="s">
        <v>18730</v>
      </c>
      <c r="AM83" s="1" t="s">
        <v>18693</v>
      </c>
      <c r="AN83" s="1" t="s">
        <v>18669</v>
      </c>
      <c r="AO83" s="1" t="s">
        <v>18668</v>
      </c>
      <c r="AP83" s="14" t="s">
        <v>18694</v>
      </c>
      <c r="AQ83" s="14" t="s">
        <v>18695</v>
      </c>
      <c r="AR83" s="14" t="s">
        <v>18693</v>
      </c>
      <c r="AS83" s="15">
        <v>44011</v>
      </c>
      <c r="AT83" s="1" t="s">
        <v>18731</v>
      </c>
      <c r="AU83" s="1" t="s">
        <v>18672</v>
      </c>
      <c r="AV83" s="1" t="s">
        <v>18670</v>
      </c>
      <c r="AW83" s="1" t="s">
        <v>18683</v>
      </c>
      <c r="AX83" s="1" t="s">
        <v>18667</v>
      </c>
      <c r="AY83" s="1" t="s">
        <v>18684</v>
      </c>
    </row>
    <row r="84" spans="1:51" x14ac:dyDescent="0.2">
      <c r="A84" s="14" t="s">
        <v>5213</v>
      </c>
      <c r="B84" s="1" t="s">
        <v>18662</v>
      </c>
      <c r="C84" s="1" t="s">
        <v>18685</v>
      </c>
      <c r="D84" s="1" t="s">
        <v>18664</v>
      </c>
      <c r="E84" s="15">
        <v>43908</v>
      </c>
      <c r="F84" s="13">
        <v>44008</v>
      </c>
      <c r="G84" s="1" t="s">
        <v>18665</v>
      </c>
      <c r="H84" s="1" t="s">
        <v>18666</v>
      </c>
      <c r="I84" s="1" t="s">
        <v>18667</v>
      </c>
      <c r="J84" s="1" t="s">
        <v>18668</v>
      </c>
      <c r="K84" s="1" t="s">
        <v>18669</v>
      </c>
      <c r="L84" s="1" t="s">
        <v>18670</v>
      </c>
      <c r="M84" s="1" t="s">
        <v>18671</v>
      </c>
      <c r="N84" s="1" t="s">
        <v>18672</v>
      </c>
      <c r="O84" s="1">
        <v>37</v>
      </c>
      <c r="P84" s="1" t="s">
        <v>18662</v>
      </c>
      <c r="Q84" s="1" t="s">
        <v>18673</v>
      </c>
      <c r="R84" s="1">
        <v>30681071381</v>
      </c>
      <c r="U84" s="1" t="s">
        <v>18686</v>
      </c>
      <c r="V84" s="1">
        <v>3434363000</v>
      </c>
      <c r="W84" s="1" t="s">
        <v>18687</v>
      </c>
      <c r="Z84" s="1" t="s">
        <v>18688</v>
      </c>
      <c r="AA84" s="1" t="s">
        <v>18689</v>
      </c>
      <c r="AB84" s="1" t="s">
        <v>18689</v>
      </c>
      <c r="AE84" s="1" t="s">
        <v>18690</v>
      </c>
      <c r="AG84" s="1" t="s">
        <v>15731</v>
      </c>
      <c r="AI84" s="1">
        <v>3100</v>
      </c>
      <c r="AK84" s="1" t="s">
        <v>18729</v>
      </c>
      <c r="AL84" s="1" t="s">
        <v>18730</v>
      </c>
      <c r="AM84" s="1" t="s">
        <v>18693</v>
      </c>
      <c r="AN84" s="1" t="s">
        <v>18669</v>
      </c>
      <c r="AO84" s="1" t="s">
        <v>18668</v>
      </c>
      <c r="AP84" s="14" t="s">
        <v>18694</v>
      </c>
      <c r="AQ84" s="14" t="s">
        <v>18695</v>
      </c>
      <c r="AR84" s="14" t="s">
        <v>18693</v>
      </c>
      <c r="AS84" s="15">
        <v>44008</v>
      </c>
      <c r="AT84" s="1" t="s">
        <v>18731</v>
      </c>
      <c r="AU84" s="1" t="s">
        <v>18672</v>
      </c>
      <c r="AV84" s="1" t="s">
        <v>18670</v>
      </c>
      <c r="AW84" s="1" t="s">
        <v>18683</v>
      </c>
      <c r="AX84" s="1" t="s">
        <v>18667</v>
      </c>
      <c r="AY84" s="1" t="s">
        <v>18684</v>
      </c>
    </row>
    <row r="85" spans="1:51" x14ac:dyDescent="0.2">
      <c r="A85" s="14" t="s">
        <v>5217</v>
      </c>
      <c r="B85" s="1" t="s">
        <v>18662</v>
      </c>
      <c r="C85" s="1" t="s">
        <v>18685</v>
      </c>
      <c r="D85" s="1" t="s">
        <v>18664</v>
      </c>
      <c r="E85" s="15">
        <v>43908</v>
      </c>
      <c r="F85" s="13">
        <v>44028</v>
      </c>
      <c r="G85" s="1" t="s">
        <v>18665</v>
      </c>
      <c r="H85" s="1" t="s">
        <v>18666</v>
      </c>
      <c r="I85" s="1" t="s">
        <v>18667</v>
      </c>
      <c r="J85" s="1" t="s">
        <v>18668</v>
      </c>
      <c r="K85" s="1" t="s">
        <v>18669</v>
      </c>
      <c r="L85" s="1" t="s">
        <v>18670</v>
      </c>
      <c r="M85" s="1" t="s">
        <v>18671</v>
      </c>
      <c r="N85" s="1" t="s">
        <v>18672</v>
      </c>
      <c r="O85" s="1">
        <v>37</v>
      </c>
      <c r="P85" s="1" t="s">
        <v>18662</v>
      </c>
      <c r="Q85" s="1" t="s">
        <v>18673</v>
      </c>
      <c r="R85" s="1">
        <v>30681071381</v>
      </c>
      <c r="U85" s="1" t="s">
        <v>18686</v>
      </c>
      <c r="V85" s="1">
        <v>3434363000</v>
      </c>
      <c r="W85" s="1" t="s">
        <v>18687</v>
      </c>
      <c r="Z85" s="1" t="s">
        <v>18688</v>
      </c>
      <c r="AA85" s="1" t="s">
        <v>18689</v>
      </c>
      <c r="AB85" s="1" t="s">
        <v>18689</v>
      </c>
      <c r="AE85" s="1" t="s">
        <v>18690</v>
      </c>
      <c r="AG85" s="1" t="s">
        <v>15731</v>
      </c>
      <c r="AI85" s="1">
        <v>3100</v>
      </c>
      <c r="AK85" s="1" t="s">
        <v>18729</v>
      </c>
      <c r="AL85" s="1" t="s">
        <v>18730</v>
      </c>
      <c r="AM85" s="1" t="s">
        <v>18693</v>
      </c>
      <c r="AN85" s="1" t="s">
        <v>18669</v>
      </c>
      <c r="AO85" s="1" t="s">
        <v>18668</v>
      </c>
      <c r="AP85" s="14" t="s">
        <v>18694</v>
      </c>
      <c r="AQ85" s="14" t="s">
        <v>18695</v>
      </c>
      <c r="AR85" s="14" t="s">
        <v>18693</v>
      </c>
      <c r="AS85" s="15">
        <v>44028</v>
      </c>
      <c r="AT85" s="1" t="s">
        <v>18731</v>
      </c>
      <c r="AU85" s="1" t="s">
        <v>18672</v>
      </c>
      <c r="AV85" s="1" t="s">
        <v>18670</v>
      </c>
      <c r="AW85" s="1" t="s">
        <v>18683</v>
      </c>
      <c r="AX85" s="1" t="s">
        <v>18667</v>
      </c>
      <c r="AY85" s="1" t="s">
        <v>18684</v>
      </c>
    </row>
    <row r="86" spans="1:51" x14ac:dyDescent="0.2">
      <c r="A86" s="14" t="s">
        <v>5259</v>
      </c>
      <c r="B86" s="1" t="s">
        <v>18662</v>
      </c>
      <c r="C86" s="1" t="s">
        <v>18685</v>
      </c>
      <c r="D86" s="1" t="s">
        <v>18664</v>
      </c>
      <c r="E86" s="15">
        <v>43909</v>
      </c>
      <c r="F86" s="13">
        <v>43983</v>
      </c>
      <c r="G86" s="1" t="s">
        <v>18665</v>
      </c>
      <c r="H86" s="1" t="s">
        <v>18666</v>
      </c>
      <c r="I86" s="1" t="s">
        <v>18667</v>
      </c>
      <c r="J86" s="1" t="s">
        <v>18668</v>
      </c>
      <c r="K86" s="1" t="s">
        <v>18669</v>
      </c>
      <c r="L86" s="1" t="s">
        <v>18670</v>
      </c>
      <c r="M86" s="1" t="s">
        <v>18671</v>
      </c>
      <c r="N86" s="1" t="s">
        <v>18672</v>
      </c>
      <c r="O86" s="1">
        <v>42</v>
      </c>
      <c r="P86" s="1" t="s">
        <v>18662</v>
      </c>
      <c r="Q86" s="1" t="s">
        <v>18673</v>
      </c>
      <c r="R86" s="1">
        <v>30681071381</v>
      </c>
      <c r="U86" s="1" t="s">
        <v>18686</v>
      </c>
      <c r="V86" s="1">
        <v>3434363000</v>
      </c>
      <c r="W86" s="1" t="s">
        <v>18687</v>
      </c>
      <c r="Z86" s="1" t="s">
        <v>18688</v>
      </c>
      <c r="AA86" s="1" t="s">
        <v>18689</v>
      </c>
      <c r="AB86" s="1" t="s">
        <v>18689</v>
      </c>
      <c r="AE86" s="1" t="s">
        <v>18690</v>
      </c>
      <c r="AG86" s="1" t="s">
        <v>15731</v>
      </c>
      <c r="AI86" s="1">
        <v>3100</v>
      </c>
      <c r="AK86" s="1" t="s">
        <v>18729</v>
      </c>
      <c r="AL86" s="1" t="s">
        <v>18730</v>
      </c>
      <c r="AM86" s="1" t="s">
        <v>18693</v>
      </c>
      <c r="AN86" s="1" t="s">
        <v>18669</v>
      </c>
      <c r="AO86" s="1" t="s">
        <v>18668</v>
      </c>
      <c r="AP86" s="14" t="s">
        <v>18694</v>
      </c>
      <c r="AQ86" s="14" t="s">
        <v>18695</v>
      </c>
      <c r="AR86" s="14" t="s">
        <v>18693</v>
      </c>
      <c r="AS86" s="15">
        <v>43983</v>
      </c>
      <c r="AT86" s="1" t="s">
        <v>18731</v>
      </c>
      <c r="AU86" s="1" t="s">
        <v>18672</v>
      </c>
      <c r="AV86" s="1" t="s">
        <v>18670</v>
      </c>
      <c r="AW86" s="1" t="s">
        <v>18683</v>
      </c>
      <c r="AX86" s="1" t="s">
        <v>18667</v>
      </c>
      <c r="AY86" s="1" t="s">
        <v>18684</v>
      </c>
    </row>
    <row r="87" spans="1:51" x14ac:dyDescent="0.2">
      <c r="A87" s="14" t="s">
        <v>5380</v>
      </c>
      <c r="B87" s="1" t="s">
        <v>18662</v>
      </c>
      <c r="C87" s="1" t="s">
        <v>18685</v>
      </c>
      <c r="D87" s="1" t="s">
        <v>18664</v>
      </c>
      <c r="E87" s="15">
        <v>43915</v>
      </c>
      <c r="F87" s="13">
        <v>44004</v>
      </c>
      <c r="G87" s="1" t="s">
        <v>18665</v>
      </c>
      <c r="H87" s="1" t="s">
        <v>18666</v>
      </c>
      <c r="I87" s="1" t="s">
        <v>18667</v>
      </c>
      <c r="J87" s="1" t="s">
        <v>18668</v>
      </c>
      <c r="K87" s="1" t="s">
        <v>18669</v>
      </c>
      <c r="L87" s="1" t="s">
        <v>18670</v>
      </c>
      <c r="M87" s="1" t="s">
        <v>18671</v>
      </c>
      <c r="N87" s="1" t="s">
        <v>18672</v>
      </c>
      <c r="O87" s="1">
        <v>40</v>
      </c>
      <c r="P87" s="1" t="s">
        <v>18662</v>
      </c>
      <c r="Q87" s="1" t="s">
        <v>18802</v>
      </c>
      <c r="R87" s="1">
        <v>20232057654</v>
      </c>
      <c r="S87" s="1" t="s">
        <v>18702</v>
      </c>
      <c r="T87" s="1">
        <v>2023205765</v>
      </c>
      <c r="U87" s="1" t="s">
        <v>18803</v>
      </c>
      <c r="V87" s="1">
        <v>43442123</v>
      </c>
      <c r="X87" s="1" t="s">
        <v>18804</v>
      </c>
      <c r="Y87" s="1" t="s">
        <v>18805</v>
      </c>
      <c r="Z87" s="1" t="s">
        <v>18706</v>
      </c>
      <c r="AA87" s="1" t="s">
        <v>18707</v>
      </c>
      <c r="AB87" s="1" t="s">
        <v>18707</v>
      </c>
      <c r="AE87" s="1" t="s">
        <v>18806</v>
      </c>
      <c r="AG87" s="1" t="s">
        <v>15731</v>
      </c>
      <c r="AI87" s="1">
        <v>1072</v>
      </c>
      <c r="AK87" s="1" t="s">
        <v>18792</v>
      </c>
      <c r="AL87" s="1" t="s">
        <v>18730</v>
      </c>
      <c r="AM87" s="1" t="s">
        <v>18693</v>
      </c>
      <c r="AN87" s="1" t="s">
        <v>18669</v>
      </c>
      <c r="AO87" s="1" t="s">
        <v>18668</v>
      </c>
      <c r="AP87" s="14" t="s">
        <v>18694</v>
      </c>
      <c r="AQ87" s="14" t="s">
        <v>18695</v>
      </c>
      <c r="AR87" s="14" t="s">
        <v>18693</v>
      </c>
      <c r="AS87" s="15">
        <v>44004</v>
      </c>
      <c r="AT87" s="1" t="s">
        <v>18731</v>
      </c>
      <c r="AU87" s="1" t="s">
        <v>18672</v>
      </c>
      <c r="AV87" s="1" t="s">
        <v>18670</v>
      </c>
      <c r="AW87" s="1" t="s">
        <v>18683</v>
      </c>
      <c r="AX87" s="1" t="s">
        <v>18667</v>
      </c>
      <c r="AY87" s="1" t="s">
        <v>18684</v>
      </c>
    </row>
    <row r="88" spans="1:51" x14ac:dyDescent="0.2">
      <c r="A88" s="14" t="s">
        <v>5397</v>
      </c>
      <c r="B88" s="1" t="s">
        <v>18662</v>
      </c>
      <c r="C88" s="1" t="s">
        <v>18685</v>
      </c>
      <c r="D88" s="1" t="s">
        <v>18664</v>
      </c>
      <c r="E88" s="15">
        <v>43915</v>
      </c>
      <c r="F88" s="13">
        <v>43944</v>
      </c>
      <c r="G88" s="1" t="s">
        <v>18665</v>
      </c>
      <c r="H88" s="1" t="s">
        <v>18666</v>
      </c>
      <c r="I88" s="1" t="s">
        <v>18667</v>
      </c>
      <c r="J88" s="1" t="s">
        <v>18668</v>
      </c>
      <c r="K88" s="1" t="s">
        <v>18669</v>
      </c>
      <c r="L88" s="1" t="s">
        <v>18670</v>
      </c>
      <c r="M88" s="1" t="s">
        <v>18671</v>
      </c>
      <c r="N88" s="1" t="s">
        <v>18672</v>
      </c>
      <c r="O88" s="1">
        <v>39</v>
      </c>
      <c r="P88" s="1" t="s">
        <v>18662</v>
      </c>
      <c r="Q88" s="1" t="s">
        <v>18673</v>
      </c>
      <c r="R88" s="1">
        <v>30501190620</v>
      </c>
      <c r="U88" s="1" t="s">
        <v>18780</v>
      </c>
      <c r="V88" s="1">
        <v>55502900</v>
      </c>
      <c r="W88" s="1" t="s">
        <v>18781</v>
      </c>
      <c r="Z88" s="1" t="s">
        <v>15990</v>
      </c>
      <c r="AA88" s="1" t="s">
        <v>18698</v>
      </c>
      <c r="AB88" s="1" t="s">
        <v>18699</v>
      </c>
      <c r="AE88" s="1" t="s">
        <v>18782</v>
      </c>
      <c r="AG88" s="1" t="s">
        <v>15731</v>
      </c>
      <c r="AI88" s="1">
        <v>1605</v>
      </c>
      <c r="AK88" s="1" t="s">
        <v>18691</v>
      </c>
      <c r="AL88" s="1" t="s">
        <v>18692</v>
      </c>
      <c r="AM88" s="1" t="s">
        <v>18693</v>
      </c>
      <c r="AN88" s="1" t="s">
        <v>18669</v>
      </c>
      <c r="AO88" s="1" t="s">
        <v>18668</v>
      </c>
      <c r="AP88" s="14" t="s">
        <v>18694</v>
      </c>
      <c r="AQ88" s="14" t="s">
        <v>18695</v>
      </c>
      <c r="AR88" s="14" t="s">
        <v>18693</v>
      </c>
      <c r="AS88" s="15">
        <v>43966</v>
      </c>
      <c r="AT88" s="1" t="s">
        <v>18696</v>
      </c>
      <c r="AU88" s="1" t="s">
        <v>18672</v>
      </c>
      <c r="AV88" s="1" t="s">
        <v>18670</v>
      </c>
      <c r="AW88" s="1" t="s">
        <v>18683</v>
      </c>
      <c r="AX88" s="1" t="s">
        <v>18667</v>
      </c>
      <c r="AY88" s="1" t="s">
        <v>18684</v>
      </c>
    </row>
    <row r="89" spans="1:51" x14ac:dyDescent="0.2">
      <c r="A89" s="14" t="s">
        <v>5431</v>
      </c>
      <c r="B89" s="1" t="s">
        <v>18662</v>
      </c>
      <c r="C89" s="1" t="s">
        <v>18685</v>
      </c>
      <c r="D89" s="1" t="s">
        <v>18664</v>
      </c>
      <c r="E89" s="15">
        <v>43916</v>
      </c>
      <c r="F89" s="13">
        <v>43958</v>
      </c>
      <c r="G89" s="1" t="s">
        <v>18665</v>
      </c>
      <c r="H89" s="1" t="s">
        <v>18666</v>
      </c>
      <c r="I89" s="1" t="s">
        <v>18667</v>
      </c>
      <c r="J89" s="1" t="s">
        <v>18668</v>
      </c>
      <c r="K89" s="1" t="s">
        <v>18669</v>
      </c>
      <c r="L89" s="1" t="s">
        <v>18670</v>
      </c>
      <c r="M89" s="1" t="s">
        <v>18671</v>
      </c>
      <c r="N89" s="1" t="s">
        <v>18672</v>
      </c>
      <c r="O89" s="1">
        <v>41</v>
      </c>
      <c r="P89" s="1" t="s">
        <v>18662</v>
      </c>
      <c r="Q89" s="1" t="s">
        <v>18673</v>
      </c>
      <c r="R89" s="1">
        <v>30534475795</v>
      </c>
      <c r="U89" s="1" t="s">
        <v>18697</v>
      </c>
      <c r="V89" s="1">
        <v>1147561216</v>
      </c>
      <c r="W89" s="1" t="s">
        <v>2737</v>
      </c>
      <c r="Z89" s="1" t="s">
        <v>15990</v>
      </c>
      <c r="AA89" s="1" t="s">
        <v>18698</v>
      </c>
      <c r="AB89" s="1" t="s">
        <v>18699</v>
      </c>
      <c r="AE89" s="1" t="s">
        <v>18700</v>
      </c>
      <c r="AG89" s="1" t="s">
        <v>15731</v>
      </c>
      <c r="AI89" s="1">
        <v>1605</v>
      </c>
      <c r="AK89" s="1" t="s">
        <v>18691</v>
      </c>
      <c r="AL89" s="1" t="s">
        <v>18692</v>
      </c>
      <c r="AM89" s="1" t="s">
        <v>18693</v>
      </c>
      <c r="AN89" s="1" t="s">
        <v>18669</v>
      </c>
      <c r="AO89" s="1" t="s">
        <v>18668</v>
      </c>
      <c r="AP89" s="14" t="s">
        <v>18694</v>
      </c>
      <c r="AQ89" s="14" t="s">
        <v>18695</v>
      </c>
      <c r="AR89" s="14" t="s">
        <v>18693</v>
      </c>
      <c r="AS89" s="15">
        <v>43966</v>
      </c>
      <c r="AT89" s="1" t="s">
        <v>18696</v>
      </c>
      <c r="AU89" s="1" t="s">
        <v>18672</v>
      </c>
      <c r="AV89" s="1" t="s">
        <v>18670</v>
      </c>
      <c r="AW89" s="1" t="s">
        <v>18683</v>
      </c>
      <c r="AX89" s="1" t="s">
        <v>18667</v>
      </c>
      <c r="AY89" s="1" t="s">
        <v>18684</v>
      </c>
    </row>
    <row r="90" spans="1:51" x14ac:dyDescent="0.2">
      <c r="A90" s="14" t="s">
        <v>5436</v>
      </c>
      <c r="B90" s="1" t="s">
        <v>18662</v>
      </c>
      <c r="C90" s="1" t="s">
        <v>18685</v>
      </c>
      <c r="D90" s="1" t="s">
        <v>18664</v>
      </c>
      <c r="E90" s="15">
        <v>43916</v>
      </c>
      <c r="F90" s="13">
        <v>44018</v>
      </c>
      <c r="G90" s="1" t="s">
        <v>18665</v>
      </c>
      <c r="H90" s="1" t="s">
        <v>18666</v>
      </c>
      <c r="I90" s="1" t="s">
        <v>18667</v>
      </c>
      <c r="J90" s="1" t="s">
        <v>18668</v>
      </c>
      <c r="K90" s="1" t="s">
        <v>18669</v>
      </c>
      <c r="L90" s="1" t="s">
        <v>18670</v>
      </c>
      <c r="M90" s="1" t="s">
        <v>18671</v>
      </c>
      <c r="N90" s="1" t="s">
        <v>18672</v>
      </c>
      <c r="O90" s="1">
        <v>49</v>
      </c>
      <c r="P90" s="1" t="s">
        <v>18662</v>
      </c>
      <c r="Q90" s="1" t="s">
        <v>18807</v>
      </c>
      <c r="R90" s="1">
        <v>27149436281</v>
      </c>
      <c r="S90" s="1" t="s">
        <v>18702</v>
      </c>
      <c r="T90" s="1">
        <v>14943628</v>
      </c>
      <c r="U90" s="1" t="s">
        <v>18808</v>
      </c>
      <c r="V90" s="1">
        <v>44898515</v>
      </c>
      <c r="X90" s="1" t="s">
        <v>18809</v>
      </c>
      <c r="Y90" s="1" t="s">
        <v>18810</v>
      </c>
      <c r="Z90" s="1" t="s">
        <v>15990</v>
      </c>
      <c r="AA90" s="1" t="s">
        <v>18765</v>
      </c>
      <c r="AB90" s="1" t="s">
        <v>18811</v>
      </c>
      <c r="AE90" s="1" t="s">
        <v>18812</v>
      </c>
      <c r="AI90" s="1">
        <v>1613</v>
      </c>
      <c r="AK90" s="1" t="s">
        <v>18729</v>
      </c>
      <c r="AL90" s="1" t="s">
        <v>18730</v>
      </c>
      <c r="AM90" s="1" t="s">
        <v>18693</v>
      </c>
      <c r="AN90" s="1" t="s">
        <v>18669</v>
      </c>
      <c r="AO90" s="1" t="s">
        <v>18668</v>
      </c>
      <c r="AP90" s="14" t="s">
        <v>18694</v>
      </c>
      <c r="AQ90" s="14" t="s">
        <v>18695</v>
      </c>
      <c r="AR90" s="14" t="s">
        <v>18693</v>
      </c>
      <c r="AS90" s="15">
        <v>44018</v>
      </c>
      <c r="AT90" s="1" t="s">
        <v>18731</v>
      </c>
      <c r="AU90" s="1" t="s">
        <v>18672</v>
      </c>
      <c r="AV90" s="1" t="s">
        <v>18670</v>
      </c>
      <c r="AW90" s="1" t="s">
        <v>18683</v>
      </c>
      <c r="AX90" s="1" t="s">
        <v>18667</v>
      </c>
      <c r="AY90" s="1" t="s">
        <v>18684</v>
      </c>
    </row>
    <row r="91" spans="1:51" x14ac:dyDescent="0.2">
      <c r="A91" s="14" t="s">
        <v>5439</v>
      </c>
      <c r="B91" s="1" t="s">
        <v>18662</v>
      </c>
      <c r="C91" s="1" t="s">
        <v>18685</v>
      </c>
      <c r="D91" s="1" t="s">
        <v>18664</v>
      </c>
      <c r="E91" s="15">
        <v>43916</v>
      </c>
      <c r="F91" s="13">
        <v>43973</v>
      </c>
      <c r="G91" s="1" t="s">
        <v>18665</v>
      </c>
      <c r="H91" s="1" t="s">
        <v>18666</v>
      </c>
      <c r="I91" s="1" t="s">
        <v>18667</v>
      </c>
      <c r="J91" s="1" t="s">
        <v>18668</v>
      </c>
      <c r="K91" s="1" t="s">
        <v>18669</v>
      </c>
      <c r="L91" s="1" t="s">
        <v>18670</v>
      </c>
      <c r="M91" s="1" t="s">
        <v>18671</v>
      </c>
      <c r="N91" s="1" t="s">
        <v>18672</v>
      </c>
      <c r="O91" s="1">
        <v>41</v>
      </c>
      <c r="P91" s="1" t="s">
        <v>18662</v>
      </c>
      <c r="Q91" s="1" t="s">
        <v>18673</v>
      </c>
      <c r="R91" s="1">
        <v>30534475795</v>
      </c>
      <c r="U91" s="1" t="s">
        <v>18697</v>
      </c>
      <c r="V91" s="1">
        <v>1147561216</v>
      </c>
      <c r="W91" s="1" t="s">
        <v>2737</v>
      </c>
      <c r="Z91" s="1" t="s">
        <v>15990</v>
      </c>
      <c r="AA91" s="1" t="s">
        <v>18698</v>
      </c>
      <c r="AB91" s="1" t="s">
        <v>18699</v>
      </c>
      <c r="AE91" s="1" t="s">
        <v>18700</v>
      </c>
      <c r="AG91" s="1" t="s">
        <v>15731</v>
      </c>
      <c r="AI91" s="1">
        <v>1605</v>
      </c>
      <c r="AK91" s="1" t="s">
        <v>18729</v>
      </c>
      <c r="AL91" s="1" t="s">
        <v>18730</v>
      </c>
      <c r="AM91" s="1" t="s">
        <v>18693</v>
      </c>
      <c r="AN91" s="1" t="s">
        <v>18669</v>
      </c>
      <c r="AO91" s="1" t="s">
        <v>18668</v>
      </c>
      <c r="AP91" s="14" t="s">
        <v>18694</v>
      </c>
      <c r="AQ91" s="14" t="s">
        <v>18695</v>
      </c>
      <c r="AR91" s="14" t="s">
        <v>18693</v>
      </c>
      <c r="AS91" s="15">
        <v>43973</v>
      </c>
      <c r="AT91" s="1" t="s">
        <v>18731</v>
      </c>
      <c r="AU91" s="1" t="s">
        <v>18672</v>
      </c>
      <c r="AV91" s="1" t="s">
        <v>18670</v>
      </c>
      <c r="AW91" s="1" t="s">
        <v>18683</v>
      </c>
      <c r="AX91" s="1" t="s">
        <v>18667</v>
      </c>
      <c r="AY91" s="1" t="s">
        <v>18684</v>
      </c>
    </row>
    <row r="92" spans="1:51" x14ac:dyDescent="0.2">
      <c r="A92" s="14" t="s">
        <v>5443</v>
      </c>
      <c r="B92" s="1" t="s">
        <v>18662</v>
      </c>
      <c r="C92" s="1" t="s">
        <v>18685</v>
      </c>
      <c r="D92" s="1" t="s">
        <v>18664</v>
      </c>
      <c r="E92" s="15">
        <v>43916</v>
      </c>
      <c r="F92" s="13">
        <v>43943</v>
      </c>
      <c r="G92" s="1" t="s">
        <v>18665</v>
      </c>
      <c r="H92" s="1" t="s">
        <v>18666</v>
      </c>
      <c r="I92" s="1" t="s">
        <v>18667</v>
      </c>
      <c r="J92" s="1" t="s">
        <v>18668</v>
      </c>
      <c r="K92" s="1" t="s">
        <v>18669</v>
      </c>
      <c r="L92" s="1" t="s">
        <v>18670</v>
      </c>
      <c r="M92" s="1" t="s">
        <v>18671</v>
      </c>
      <c r="N92" s="1" t="s">
        <v>18672</v>
      </c>
      <c r="O92" s="1">
        <v>30</v>
      </c>
      <c r="P92" s="1" t="s">
        <v>18662</v>
      </c>
      <c r="Q92" s="1" t="s">
        <v>18673</v>
      </c>
      <c r="R92" s="1">
        <v>30534475795</v>
      </c>
      <c r="U92" s="1" t="s">
        <v>18697</v>
      </c>
      <c r="V92" s="1">
        <v>1147561216</v>
      </c>
      <c r="W92" s="1" t="s">
        <v>2737</v>
      </c>
      <c r="Z92" s="1" t="s">
        <v>15990</v>
      </c>
      <c r="AA92" s="1" t="s">
        <v>18698</v>
      </c>
      <c r="AB92" s="1" t="s">
        <v>18699</v>
      </c>
      <c r="AE92" s="1" t="s">
        <v>18700</v>
      </c>
      <c r="AG92" s="1" t="s">
        <v>15731</v>
      </c>
      <c r="AI92" s="1">
        <v>1605</v>
      </c>
      <c r="AK92" s="1" t="s">
        <v>18691</v>
      </c>
      <c r="AL92" s="1" t="s">
        <v>18692</v>
      </c>
      <c r="AM92" s="1" t="s">
        <v>18693</v>
      </c>
      <c r="AN92" s="1" t="s">
        <v>18669</v>
      </c>
      <c r="AO92" s="1" t="s">
        <v>18668</v>
      </c>
      <c r="AP92" s="14" t="s">
        <v>18694</v>
      </c>
      <c r="AQ92" s="14" t="s">
        <v>18695</v>
      </c>
      <c r="AR92" s="14" t="s">
        <v>18693</v>
      </c>
      <c r="AS92" s="15">
        <v>43966</v>
      </c>
      <c r="AT92" s="1" t="s">
        <v>18696</v>
      </c>
      <c r="AU92" s="1" t="s">
        <v>18672</v>
      </c>
      <c r="AV92" s="1" t="s">
        <v>18670</v>
      </c>
      <c r="AW92" s="1" t="s">
        <v>18683</v>
      </c>
      <c r="AX92" s="1" t="s">
        <v>18667</v>
      </c>
      <c r="AY92" s="1" t="s">
        <v>18684</v>
      </c>
    </row>
    <row r="93" spans="1:51" x14ac:dyDescent="0.2">
      <c r="A93" s="14" t="s">
        <v>5461</v>
      </c>
      <c r="B93" s="1" t="s">
        <v>18662</v>
      </c>
      <c r="C93" s="1" t="s">
        <v>18685</v>
      </c>
      <c r="D93" s="1" t="s">
        <v>18664</v>
      </c>
      <c r="E93" s="15">
        <v>43916</v>
      </c>
      <c r="F93" s="13">
        <v>43983</v>
      </c>
      <c r="G93" s="1" t="s">
        <v>18665</v>
      </c>
      <c r="H93" s="1" t="s">
        <v>18666</v>
      </c>
      <c r="I93" s="1" t="s">
        <v>18667</v>
      </c>
      <c r="J93" s="1" t="s">
        <v>18668</v>
      </c>
      <c r="K93" s="1" t="s">
        <v>18669</v>
      </c>
      <c r="L93" s="1" t="s">
        <v>18670</v>
      </c>
      <c r="M93" s="1" t="s">
        <v>18671</v>
      </c>
      <c r="N93" s="1" t="s">
        <v>18672</v>
      </c>
      <c r="O93" s="1">
        <v>50</v>
      </c>
      <c r="P93" s="1" t="s">
        <v>18662</v>
      </c>
      <c r="Q93" s="1" t="s">
        <v>18673</v>
      </c>
      <c r="R93" s="1">
        <v>30544640212</v>
      </c>
      <c r="U93" s="1" t="s">
        <v>18763</v>
      </c>
      <c r="V93" s="1">
        <v>43794300</v>
      </c>
      <c r="W93" s="1" t="s">
        <v>18764</v>
      </c>
      <c r="Z93" s="1" t="s">
        <v>15990</v>
      </c>
      <c r="AA93" s="1" t="s">
        <v>18765</v>
      </c>
      <c r="AB93" s="1" t="s">
        <v>18766</v>
      </c>
      <c r="AE93" s="1" t="s">
        <v>18767</v>
      </c>
      <c r="AG93" s="1" t="s">
        <v>15731</v>
      </c>
      <c r="AI93" s="1" t="s">
        <v>18768</v>
      </c>
      <c r="AK93" s="1" t="s">
        <v>18729</v>
      </c>
      <c r="AL93" s="1" t="s">
        <v>18730</v>
      </c>
      <c r="AM93" s="1" t="s">
        <v>18693</v>
      </c>
      <c r="AN93" s="1" t="s">
        <v>18669</v>
      </c>
      <c r="AO93" s="1" t="s">
        <v>18668</v>
      </c>
      <c r="AP93" s="14" t="s">
        <v>18694</v>
      </c>
      <c r="AQ93" s="14" t="s">
        <v>18695</v>
      </c>
      <c r="AR93" s="14" t="s">
        <v>18693</v>
      </c>
      <c r="AS93" s="15">
        <v>43983</v>
      </c>
      <c r="AT93" s="1" t="s">
        <v>18731</v>
      </c>
      <c r="AU93" s="1" t="s">
        <v>18672</v>
      </c>
      <c r="AV93" s="1" t="s">
        <v>18670</v>
      </c>
      <c r="AW93" s="1" t="s">
        <v>18683</v>
      </c>
      <c r="AX93" s="1" t="s">
        <v>18667</v>
      </c>
      <c r="AY93" s="1" t="s">
        <v>18684</v>
      </c>
    </row>
    <row r="94" spans="1:51" x14ac:dyDescent="0.2">
      <c r="A94" s="14" t="s">
        <v>5464</v>
      </c>
      <c r="B94" s="1" t="s">
        <v>18662</v>
      </c>
      <c r="C94" s="1" t="s">
        <v>18685</v>
      </c>
      <c r="D94" s="1" t="s">
        <v>18664</v>
      </c>
      <c r="E94" s="15">
        <v>43916</v>
      </c>
      <c r="F94" s="13">
        <v>44018</v>
      </c>
      <c r="G94" s="1" t="s">
        <v>18665</v>
      </c>
      <c r="H94" s="1" t="s">
        <v>18666</v>
      </c>
      <c r="I94" s="1" t="s">
        <v>18667</v>
      </c>
      <c r="J94" s="1" t="s">
        <v>18668</v>
      </c>
      <c r="K94" s="1" t="s">
        <v>18669</v>
      </c>
      <c r="L94" s="1" t="s">
        <v>18670</v>
      </c>
      <c r="M94" s="1" t="s">
        <v>18671</v>
      </c>
      <c r="N94" s="1" t="s">
        <v>18672</v>
      </c>
      <c r="O94" s="1">
        <v>58</v>
      </c>
      <c r="P94" s="1" t="s">
        <v>18662</v>
      </c>
      <c r="Q94" s="1" t="s">
        <v>18673</v>
      </c>
      <c r="R94" s="1">
        <v>30642661562</v>
      </c>
      <c r="U94" s="1" t="s">
        <v>18813</v>
      </c>
      <c r="V94" s="1">
        <v>1140164100</v>
      </c>
      <c r="W94" s="1" t="s">
        <v>18814</v>
      </c>
      <c r="Z94" s="1" t="s">
        <v>18706</v>
      </c>
      <c r="AA94" s="1" t="s">
        <v>18707</v>
      </c>
      <c r="AB94" s="1" t="s">
        <v>18707</v>
      </c>
      <c r="AE94" s="1" t="s">
        <v>18815</v>
      </c>
      <c r="AG94" s="1" t="s">
        <v>18816</v>
      </c>
      <c r="AI94" s="1">
        <v>1440</v>
      </c>
      <c r="AK94" s="1" t="s">
        <v>18729</v>
      </c>
      <c r="AL94" s="1" t="s">
        <v>18730</v>
      </c>
      <c r="AM94" s="1" t="s">
        <v>18693</v>
      </c>
      <c r="AN94" s="1" t="s">
        <v>18669</v>
      </c>
      <c r="AO94" s="1" t="s">
        <v>18668</v>
      </c>
      <c r="AP94" s="14" t="s">
        <v>18694</v>
      </c>
      <c r="AQ94" s="14" t="s">
        <v>18695</v>
      </c>
      <c r="AR94" s="14" t="s">
        <v>18693</v>
      </c>
      <c r="AS94" s="15">
        <v>44018</v>
      </c>
      <c r="AT94" s="1" t="s">
        <v>18731</v>
      </c>
      <c r="AU94" s="1" t="s">
        <v>18672</v>
      </c>
      <c r="AV94" s="1" t="s">
        <v>18670</v>
      </c>
      <c r="AW94" s="1" t="s">
        <v>18683</v>
      </c>
      <c r="AX94" s="1" t="s">
        <v>18667</v>
      </c>
      <c r="AY94" s="1" t="s">
        <v>18684</v>
      </c>
    </row>
    <row r="95" spans="1:51" x14ac:dyDescent="0.2">
      <c r="A95" s="14" t="s">
        <v>5471</v>
      </c>
      <c r="B95" s="1" t="s">
        <v>18662</v>
      </c>
      <c r="C95" s="1" t="s">
        <v>18685</v>
      </c>
      <c r="D95" s="1" t="s">
        <v>18664</v>
      </c>
      <c r="E95" s="15">
        <v>43916</v>
      </c>
      <c r="F95" s="13">
        <v>44028</v>
      </c>
      <c r="G95" s="1" t="s">
        <v>18665</v>
      </c>
      <c r="H95" s="1" t="s">
        <v>18666</v>
      </c>
      <c r="I95" s="1" t="s">
        <v>18667</v>
      </c>
      <c r="J95" s="1" t="s">
        <v>18668</v>
      </c>
      <c r="K95" s="1" t="s">
        <v>18669</v>
      </c>
      <c r="L95" s="1" t="s">
        <v>18670</v>
      </c>
      <c r="M95" s="1" t="s">
        <v>18671</v>
      </c>
      <c r="N95" s="1" t="s">
        <v>18672</v>
      </c>
      <c r="O95" s="1">
        <v>48</v>
      </c>
      <c r="P95" s="1" t="s">
        <v>18662</v>
      </c>
      <c r="Q95" s="1" t="s">
        <v>18673</v>
      </c>
      <c r="R95" s="1">
        <v>30544640212</v>
      </c>
      <c r="U95" s="1" t="s">
        <v>18763</v>
      </c>
      <c r="V95" s="1">
        <v>43794300</v>
      </c>
      <c r="W95" s="1" t="s">
        <v>18764</v>
      </c>
      <c r="Z95" s="1" t="s">
        <v>15990</v>
      </c>
      <c r="AA95" s="1" t="s">
        <v>18765</v>
      </c>
      <c r="AB95" s="1" t="s">
        <v>18766</v>
      </c>
      <c r="AE95" s="1" t="s">
        <v>18767</v>
      </c>
      <c r="AG95" s="1" t="s">
        <v>15731</v>
      </c>
      <c r="AI95" s="1" t="s">
        <v>18768</v>
      </c>
      <c r="AK95" s="1" t="s">
        <v>18729</v>
      </c>
      <c r="AL95" s="1" t="s">
        <v>18730</v>
      </c>
      <c r="AM95" s="1" t="s">
        <v>18693</v>
      </c>
      <c r="AN95" s="1" t="s">
        <v>18669</v>
      </c>
      <c r="AO95" s="1" t="s">
        <v>18668</v>
      </c>
      <c r="AP95" s="14" t="s">
        <v>18694</v>
      </c>
      <c r="AQ95" s="14" t="s">
        <v>18695</v>
      </c>
      <c r="AR95" s="14" t="s">
        <v>18693</v>
      </c>
      <c r="AS95" s="15">
        <v>44028</v>
      </c>
      <c r="AT95" s="1" t="s">
        <v>18731</v>
      </c>
      <c r="AU95" s="1" t="s">
        <v>18672</v>
      </c>
      <c r="AV95" s="1" t="s">
        <v>18670</v>
      </c>
      <c r="AW95" s="1" t="s">
        <v>18683</v>
      </c>
      <c r="AX95" s="1" t="s">
        <v>18667</v>
      </c>
      <c r="AY95" s="1" t="s">
        <v>18684</v>
      </c>
    </row>
    <row r="96" spans="1:51" x14ac:dyDescent="0.2">
      <c r="A96" s="14" t="s">
        <v>5474</v>
      </c>
      <c r="B96" s="1" t="s">
        <v>18662</v>
      </c>
      <c r="C96" s="1" t="s">
        <v>18685</v>
      </c>
      <c r="D96" s="1" t="s">
        <v>18664</v>
      </c>
      <c r="E96" s="15">
        <v>43916</v>
      </c>
      <c r="F96" s="13">
        <v>44026</v>
      </c>
      <c r="G96" s="1" t="s">
        <v>18665</v>
      </c>
      <c r="H96" s="1" t="s">
        <v>18666</v>
      </c>
      <c r="I96" s="1" t="s">
        <v>18667</v>
      </c>
      <c r="J96" s="1" t="s">
        <v>18668</v>
      </c>
      <c r="K96" s="1" t="s">
        <v>18669</v>
      </c>
      <c r="L96" s="1" t="s">
        <v>18670</v>
      </c>
      <c r="M96" s="1" t="s">
        <v>18671</v>
      </c>
      <c r="N96" s="1" t="s">
        <v>18672</v>
      </c>
      <c r="O96" s="1">
        <v>46</v>
      </c>
      <c r="P96" s="1" t="s">
        <v>18662</v>
      </c>
      <c r="Q96" s="1" t="s">
        <v>18673</v>
      </c>
      <c r="R96" s="1">
        <v>30642661562</v>
      </c>
      <c r="U96" s="1" t="s">
        <v>18813</v>
      </c>
      <c r="V96" s="1">
        <v>1140164100</v>
      </c>
      <c r="W96" s="1" t="s">
        <v>18814</v>
      </c>
      <c r="Z96" s="1" t="s">
        <v>18706</v>
      </c>
      <c r="AA96" s="1" t="s">
        <v>18707</v>
      </c>
      <c r="AB96" s="1" t="s">
        <v>18707</v>
      </c>
      <c r="AE96" s="1" t="s">
        <v>18815</v>
      </c>
      <c r="AG96" s="1" t="s">
        <v>18816</v>
      </c>
      <c r="AI96" s="1">
        <v>1440</v>
      </c>
      <c r="AK96" s="1" t="s">
        <v>18729</v>
      </c>
      <c r="AL96" s="1" t="s">
        <v>18730</v>
      </c>
      <c r="AM96" s="1" t="s">
        <v>18693</v>
      </c>
      <c r="AN96" s="1" t="s">
        <v>18669</v>
      </c>
      <c r="AO96" s="1" t="s">
        <v>18668</v>
      </c>
      <c r="AP96" s="14" t="s">
        <v>18694</v>
      </c>
      <c r="AQ96" s="14" t="s">
        <v>18695</v>
      </c>
      <c r="AR96" s="14" t="s">
        <v>18693</v>
      </c>
      <c r="AS96" s="15">
        <v>44026</v>
      </c>
      <c r="AT96" s="1" t="s">
        <v>18731</v>
      </c>
      <c r="AU96" s="1" t="s">
        <v>18672</v>
      </c>
      <c r="AV96" s="1" t="s">
        <v>18670</v>
      </c>
      <c r="AW96" s="1" t="s">
        <v>18683</v>
      </c>
      <c r="AX96" s="1" t="s">
        <v>18667</v>
      </c>
      <c r="AY96" s="1" t="s">
        <v>18684</v>
      </c>
    </row>
    <row r="97" spans="1:51" x14ac:dyDescent="0.2">
      <c r="A97" s="14" t="s">
        <v>5477</v>
      </c>
      <c r="B97" s="1" t="s">
        <v>18662</v>
      </c>
      <c r="C97" s="1" t="s">
        <v>18685</v>
      </c>
      <c r="D97" s="1" t="s">
        <v>18664</v>
      </c>
      <c r="E97" s="15">
        <v>43916</v>
      </c>
      <c r="F97" s="13">
        <v>43936</v>
      </c>
      <c r="G97" s="1" t="s">
        <v>18665</v>
      </c>
      <c r="H97" s="1" t="s">
        <v>18666</v>
      </c>
      <c r="I97" s="1" t="s">
        <v>18667</v>
      </c>
      <c r="J97" s="1" t="s">
        <v>18668</v>
      </c>
      <c r="K97" s="1" t="s">
        <v>18669</v>
      </c>
      <c r="L97" s="1" t="s">
        <v>18670</v>
      </c>
      <c r="M97" s="1" t="s">
        <v>18671</v>
      </c>
      <c r="N97" s="1" t="s">
        <v>18672</v>
      </c>
      <c r="O97" s="1">
        <v>32</v>
      </c>
      <c r="P97" s="1" t="s">
        <v>18662</v>
      </c>
      <c r="Q97" s="1" t="s">
        <v>18673</v>
      </c>
      <c r="R97" s="1">
        <v>30544640212</v>
      </c>
      <c r="U97" s="1" t="s">
        <v>18763</v>
      </c>
      <c r="V97" s="1">
        <v>43794300</v>
      </c>
      <c r="W97" s="1" t="s">
        <v>18764</v>
      </c>
      <c r="Z97" s="1" t="s">
        <v>15990</v>
      </c>
      <c r="AA97" s="1" t="s">
        <v>18765</v>
      </c>
      <c r="AB97" s="1" t="s">
        <v>18766</v>
      </c>
      <c r="AE97" s="1" t="s">
        <v>18767</v>
      </c>
      <c r="AG97" s="1" t="s">
        <v>15731</v>
      </c>
      <c r="AI97" s="1" t="s">
        <v>18768</v>
      </c>
      <c r="AK97" s="1" t="s">
        <v>18691</v>
      </c>
      <c r="AL97" s="1" t="s">
        <v>18692</v>
      </c>
      <c r="AM97" s="1" t="s">
        <v>18693</v>
      </c>
      <c r="AN97" s="1" t="s">
        <v>18669</v>
      </c>
      <c r="AO97" s="1" t="s">
        <v>18668</v>
      </c>
      <c r="AP97" s="14" t="s">
        <v>18694</v>
      </c>
      <c r="AQ97" s="14" t="s">
        <v>18695</v>
      </c>
      <c r="AR97" s="14" t="s">
        <v>18693</v>
      </c>
      <c r="AS97" s="15">
        <v>43966</v>
      </c>
      <c r="AT97" s="1" t="s">
        <v>18696</v>
      </c>
      <c r="AU97" s="1" t="s">
        <v>18672</v>
      </c>
      <c r="AV97" s="1" t="s">
        <v>18670</v>
      </c>
      <c r="AW97" s="1" t="s">
        <v>18683</v>
      </c>
      <c r="AX97" s="1" t="s">
        <v>18667</v>
      </c>
      <c r="AY97" s="1" t="s">
        <v>18684</v>
      </c>
    </row>
    <row r="98" spans="1:51" x14ac:dyDescent="0.2">
      <c r="A98" s="14" t="s">
        <v>5488</v>
      </c>
      <c r="B98" s="1" t="s">
        <v>18662</v>
      </c>
      <c r="C98" s="1" t="s">
        <v>18685</v>
      </c>
      <c r="D98" s="1" t="s">
        <v>18664</v>
      </c>
      <c r="E98" s="15">
        <v>43916</v>
      </c>
      <c r="F98" s="13">
        <v>43948</v>
      </c>
      <c r="G98" s="1" t="s">
        <v>18665</v>
      </c>
      <c r="H98" s="1" t="s">
        <v>18666</v>
      </c>
      <c r="I98" s="1" t="s">
        <v>18667</v>
      </c>
      <c r="J98" s="1" t="s">
        <v>18668</v>
      </c>
      <c r="K98" s="1" t="s">
        <v>18669</v>
      </c>
      <c r="L98" s="1" t="s">
        <v>18670</v>
      </c>
      <c r="M98" s="1" t="s">
        <v>18671</v>
      </c>
      <c r="N98" s="1" t="s">
        <v>18672</v>
      </c>
      <c r="O98" s="1">
        <v>32</v>
      </c>
      <c r="P98" s="1" t="s">
        <v>18662</v>
      </c>
      <c r="Q98" s="1" t="s">
        <v>18673</v>
      </c>
      <c r="R98" s="1">
        <v>30544640212</v>
      </c>
      <c r="U98" s="1" t="s">
        <v>18763</v>
      </c>
      <c r="V98" s="1">
        <v>43794300</v>
      </c>
      <c r="W98" s="1" t="s">
        <v>18764</v>
      </c>
      <c r="Z98" s="1" t="s">
        <v>15990</v>
      </c>
      <c r="AA98" s="1" t="s">
        <v>18765</v>
      </c>
      <c r="AB98" s="1" t="s">
        <v>18766</v>
      </c>
      <c r="AE98" s="1" t="s">
        <v>18767</v>
      </c>
      <c r="AG98" s="1" t="s">
        <v>15731</v>
      </c>
      <c r="AI98" s="1" t="s">
        <v>18768</v>
      </c>
      <c r="AK98" s="1" t="s">
        <v>18691</v>
      </c>
      <c r="AL98" s="1" t="s">
        <v>18692</v>
      </c>
      <c r="AM98" s="1" t="s">
        <v>18693</v>
      </c>
      <c r="AN98" s="1" t="s">
        <v>18669</v>
      </c>
      <c r="AO98" s="1" t="s">
        <v>18668</v>
      </c>
      <c r="AP98" s="14" t="s">
        <v>18694</v>
      </c>
      <c r="AQ98" s="14" t="s">
        <v>18695</v>
      </c>
      <c r="AR98" s="14" t="s">
        <v>18693</v>
      </c>
      <c r="AS98" s="15">
        <v>43966</v>
      </c>
      <c r="AT98" s="1" t="s">
        <v>18696</v>
      </c>
      <c r="AU98" s="1" t="s">
        <v>18672</v>
      </c>
      <c r="AV98" s="1" t="s">
        <v>18670</v>
      </c>
      <c r="AW98" s="1" t="s">
        <v>18683</v>
      </c>
      <c r="AX98" s="1" t="s">
        <v>18667</v>
      </c>
      <c r="AY98" s="1" t="s">
        <v>18684</v>
      </c>
    </row>
    <row r="99" spans="1:51" x14ac:dyDescent="0.2">
      <c r="A99" s="14" t="s">
        <v>5490</v>
      </c>
      <c r="B99" s="1" t="s">
        <v>18662</v>
      </c>
      <c r="C99" s="1" t="s">
        <v>18685</v>
      </c>
      <c r="D99" s="1" t="s">
        <v>18664</v>
      </c>
      <c r="E99" s="15">
        <v>43916</v>
      </c>
      <c r="F99" s="13">
        <v>43949</v>
      </c>
      <c r="G99" s="1" t="s">
        <v>18665</v>
      </c>
      <c r="H99" s="1" t="s">
        <v>18666</v>
      </c>
      <c r="I99" s="1" t="s">
        <v>18667</v>
      </c>
      <c r="J99" s="1" t="s">
        <v>18668</v>
      </c>
      <c r="K99" s="1" t="s">
        <v>18669</v>
      </c>
      <c r="L99" s="1" t="s">
        <v>18670</v>
      </c>
      <c r="M99" s="1" t="s">
        <v>18671</v>
      </c>
      <c r="N99" s="1" t="s">
        <v>18672</v>
      </c>
      <c r="O99" s="1">
        <v>37</v>
      </c>
      <c r="P99" s="1" t="s">
        <v>18662</v>
      </c>
      <c r="Q99" s="1" t="s">
        <v>18673</v>
      </c>
      <c r="R99" s="1">
        <v>30544640212</v>
      </c>
      <c r="U99" s="1" t="s">
        <v>18763</v>
      </c>
      <c r="V99" s="1">
        <v>43794300</v>
      </c>
      <c r="W99" s="1" t="s">
        <v>18764</v>
      </c>
      <c r="Z99" s="1" t="s">
        <v>15990</v>
      </c>
      <c r="AA99" s="1" t="s">
        <v>18765</v>
      </c>
      <c r="AB99" s="1" t="s">
        <v>18766</v>
      </c>
      <c r="AE99" s="1" t="s">
        <v>18767</v>
      </c>
      <c r="AG99" s="1" t="s">
        <v>15731</v>
      </c>
      <c r="AI99" s="1" t="s">
        <v>18768</v>
      </c>
      <c r="AK99" s="1" t="s">
        <v>18691</v>
      </c>
      <c r="AL99" s="1" t="s">
        <v>18692</v>
      </c>
      <c r="AM99" s="1" t="s">
        <v>18693</v>
      </c>
      <c r="AN99" s="1" t="s">
        <v>18669</v>
      </c>
      <c r="AO99" s="1" t="s">
        <v>18668</v>
      </c>
      <c r="AP99" s="14" t="s">
        <v>18694</v>
      </c>
      <c r="AQ99" s="14" t="s">
        <v>18695</v>
      </c>
      <c r="AR99" s="14" t="s">
        <v>18693</v>
      </c>
      <c r="AS99" s="15">
        <v>43966</v>
      </c>
      <c r="AT99" s="1" t="s">
        <v>18696</v>
      </c>
      <c r="AU99" s="1" t="s">
        <v>18672</v>
      </c>
      <c r="AV99" s="1" t="s">
        <v>18670</v>
      </c>
      <c r="AW99" s="1" t="s">
        <v>18683</v>
      </c>
      <c r="AX99" s="1" t="s">
        <v>18667</v>
      </c>
      <c r="AY99" s="1" t="s">
        <v>18684</v>
      </c>
    </row>
    <row r="100" spans="1:51" x14ac:dyDescent="0.2">
      <c r="A100" s="14" t="s">
        <v>5492</v>
      </c>
      <c r="B100" s="1" t="s">
        <v>18662</v>
      </c>
      <c r="C100" s="1" t="s">
        <v>18685</v>
      </c>
      <c r="D100" s="1" t="s">
        <v>18664</v>
      </c>
      <c r="E100" s="15">
        <v>43916</v>
      </c>
      <c r="F100" s="13">
        <v>43936</v>
      </c>
      <c r="G100" s="1" t="s">
        <v>18665</v>
      </c>
      <c r="H100" s="1" t="s">
        <v>18666</v>
      </c>
      <c r="I100" s="1" t="s">
        <v>18667</v>
      </c>
      <c r="J100" s="1" t="s">
        <v>18668</v>
      </c>
      <c r="K100" s="1" t="s">
        <v>18669</v>
      </c>
      <c r="L100" s="1" t="s">
        <v>18670</v>
      </c>
      <c r="M100" s="1" t="s">
        <v>18671</v>
      </c>
      <c r="N100" s="1" t="s">
        <v>18672</v>
      </c>
      <c r="O100" s="1">
        <v>33</v>
      </c>
      <c r="P100" s="1" t="s">
        <v>18662</v>
      </c>
      <c r="Q100" s="1" t="s">
        <v>18673</v>
      </c>
      <c r="R100" s="1">
        <v>30544640212</v>
      </c>
      <c r="U100" s="1" t="s">
        <v>18763</v>
      </c>
      <c r="V100" s="1">
        <v>43794300</v>
      </c>
      <c r="W100" s="1" t="s">
        <v>18764</v>
      </c>
      <c r="Z100" s="1" t="s">
        <v>15990</v>
      </c>
      <c r="AA100" s="1" t="s">
        <v>18765</v>
      </c>
      <c r="AB100" s="1" t="s">
        <v>18766</v>
      </c>
      <c r="AE100" s="1" t="s">
        <v>18767</v>
      </c>
      <c r="AG100" s="1" t="s">
        <v>15731</v>
      </c>
      <c r="AI100" s="1" t="s">
        <v>18768</v>
      </c>
      <c r="AK100" s="1" t="s">
        <v>18691</v>
      </c>
      <c r="AL100" s="1" t="s">
        <v>18692</v>
      </c>
      <c r="AM100" s="1" t="s">
        <v>18693</v>
      </c>
      <c r="AN100" s="1" t="s">
        <v>18669</v>
      </c>
      <c r="AO100" s="1" t="s">
        <v>18668</v>
      </c>
      <c r="AP100" s="14" t="s">
        <v>18694</v>
      </c>
      <c r="AQ100" s="14" t="s">
        <v>18695</v>
      </c>
      <c r="AR100" s="14" t="s">
        <v>18693</v>
      </c>
      <c r="AS100" s="15">
        <v>43966</v>
      </c>
      <c r="AT100" s="1" t="s">
        <v>18696</v>
      </c>
      <c r="AU100" s="1" t="s">
        <v>18672</v>
      </c>
      <c r="AV100" s="1" t="s">
        <v>18670</v>
      </c>
      <c r="AW100" s="1" t="s">
        <v>18683</v>
      </c>
      <c r="AX100" s="1" t="s">
        <v>18667</v>
      </c>
      <c r="AY100" s="1" t="s">
        <v>18684</v>
      </c>
    </row>
    <row r="101" spans="1:51" x14ac:dyDescent="0.2">
      <c r="A101" s="14" t="s">
        <v>5496</v>
      </c>
      <c r="B101" s="1" t="s">
        <v>18662</v>
      </c>
      <c r="C101" s="1" t="s">
        <v>18685</v>
      </c>
      <c r="D101" s="1" t="s">
        <v>18664</v>
      </c>
      <c r="E101" s="15">
        <v>43916</v>
      </c>
      <c r="F101" s="13">
        <v>44025</v>
      </c>
      <c r="G101" s="1" t="s">
        <v>18665</v>
      </c>
      <c r="H101" s="1" t="s">
        <v>18666</v>
      </c>
      <c r="I101" s="1" t="s">
        <v>18667</v>
      </c>
      <c r="J101" s="1" t="s">
        <v>18668</v>
      </c>
      <c r="K101" s="1" t="s">
        <v>18669</v>
      </c>
      <c r="L101" s="1" t="s">
        <v>18670</v>
      </c>
      <c r="M101" s="1" t="s">
        <v>18671</v>
      </c>
      <c r="N101" s="1" t="s">
        <v>18672</v>
      </c>
      <c r="O101" s="1">
        <v>46</v>
      </c>
      <c r="P101" s="1" t="s">
        <v>18662</v>
      </c>
      <c r="Q101" s="1" t="s">
        <v>18673</v>
      </c>
      <c r="R101" s="1">
        <v>30544640212</v>
      </c>
      <c r="U101" s="1" t="s">
        <v>18763</v>
      </c>
      <c r="V101" s="1">
        <v>43794300</v>
      </c>
      <c r="W101" s="1" t="s">
        <v>18764</v>
      </c>
      <c r="Z101" s="1" t="s">
        <v>15990</v>
      </c>
      <c r="AA101" s="1" t="s">
        <v>18765</v>
      </c>
      <c r="AB101" s="1" t="s">
        <v>18766</v>
      </c>
      <c r="AE101" s="1" t="s">
        <v>18767</v>
      </c>
      <c r="AG101" s="1" t="s">
        <v>15731</v>
      </c>
      <c r="AI101" s="1" t="s">
        <v>18768</v>
      </c>
      <c r="AK101" s="1" t="s">
        <v>18729</v>
      </c>
      <c r="AL101" s="1" t="s">
        <v>18730</v>
      </c>
      <c r="AM101" s="1" t="s">
        <v>18693</v>
      </c>
      <c r="AN101" s="1" t="s">
        <v>18669</v>
      </c>
      <c r="AO101" s="1" t="s">
        <v>18668</v>
      </c>
      <c r="AP101" s="14" t="s">
        <v>18694</v>
      </c>
      <c r="AQ101" s="14" t="s">
        <v>18695</v>
      </c>
      <c r="AR101" s="14" t="s">
        <v>18693</v>
      </c>
      <c r="AS101" s="15">
        <v>44025</v>
      </c>
      <c r="AT101" s="1" t="s">
        <v>18731</v>
      </c>
      <c r="AU101" s="1" t="s">
        <v>18672</v>
      </c>
      <c r="AV101" s="1" t="s">
        <v>18670</v>
      </c>
      <c r="AW101" s="1" t="s">
        <v>18683</v>
      </c>
      <c r="AX101" s="1" t="s">
        <v>18667</v>
      </c>
      <c r="AY101" s="1" t="s">
        <v>18684</v>
      </c>
    </row>
    <row r="102" spans="1:51" x14ac:dyDescent="0.2">
      <c r="A102" s="14" t="s">
        <v>5498</v>
      </c>
      <c r="B102" s="1" t="s">
        <v>18662</v>
      </c>
      <c r="C102" s="1" t="s">
        <v>18685</v>
      </c>
      <c r="D102" s="1" t="s">
        <v>18664</v>
      </c>
      <c r="E102" s="15">
        <v>43916</v>
      </c>
      <c r="F102" s="13">
        <v>43936</v>
      </c>
      <c r="G102" s="1" t="s">
        <v>18665</v>
      </c>
      <c r="H102" s="1" t="s">
        <v>18666</v>
      </c>
      <c r="I102" s="1" t="s">
        <v>18667</v>
      </c>
      <c r="J102" s="1" t="s">
        <v>18668</v>
      </c>
      <c r="K102" s="1" t="s">
        <v>18669</v>
      </c>
      <c r="L102" s="1" t="s">
        <v>18670</v>
      </c>
      <c r="M102" s="1" t="s">
        <v>18671</v>
      </c>
      <c r="N102" s="1" t="s">
        <v>18672</v>
      </c>
      <c r="O102" s="1">
        <v>33</v>
      </c>
      <c r="P102" s="1" t="s">
        <v>18662</v>
      </c>
      <c r="Q102" s="1" t="s">
        <v>18673</v>
      </c>
      <c r="R102" s="1">
        <v>30544640212</v>
      </c>
      <c r="U102" s="1" t="s">
        <v>18763</v>
      </c>
      <c r="V102" s="1">
        <v>43794300</v>
      </c>
      <c r="W102" s="1" t="s">
        <v>18764</v>
      </c>
      <c r="Z102" s="1" t="s">
        <v>15990</v>
      </c>
      <c r="AA102" s="1" t="s">
        <v>18765</v>
      </c>
      <c r="AB102" s="1" t="s">
        <v>18766</v>
      </c>
      <c r="AE102" s="1" t="s">
        <v>18767</v>
      </c>
      <c r="AG102" s="1" t="s">
        <v>15731</v>
      </c>
      <c r="AI102" s="1" t="s">
        <v>18768</v>
      </c>
      <c r="AK102" s="1" t="s">
        <v>18691</v>
      </c>
      <c r="AL102" s="1" t="s">
        <v>18692</v>
      </c>
      <c r="AM102" s="1" t="s">
        <v>18693</v>
      </c>
      <c r="AN102" s="1" t="s">
        <v>18669</v>
      </c>
      <c r="AO102" s="1" t="s">
        <v>18668</v>
      </c>
      <c r="AP102" s="14" t="s">
        <v>18694</v>
      </c>
      <c r="AQ102" s="14" t="s">
        <v>18695</v>
      </c>
      <c r="AR102" s="14" t="s">
        <v>18693</v>
      </c>
      <c r="AS102" s="15">
        <v>43966</v>
      </c>
      <c r="AT102" s="1" t="s">
        <v>18696</v>
      </c>
      <c r="AU102" s="1" t="s">
        <v>18672</v>
      </c>
      <c r="AV102" s="1" t="s">
        <v>18670</v>
      </c>
      <c r="AW102" s="1" t="s">
        <v>18683</v>
      </c>
      <c r="AX102" s="1" t="s">
        <v>18667</v>
      </c>
      <c r="AY102" s="1" t="s">
        <v>18684</v>
      </c>
    </row>
    <row r="103" spans="1:51" x14ac:dyDescent="0.2">
      <c r="A103" s="14" t="s">
        <v>5504</v>
      </c>
      <c r="B103" s="1" t="s">
        <v>18662</v>
      </c>
      <c r="C103" s="1" t="s">
        <v>18685</v>
      </c>
      <c r="D103" s="1" t="s">
        <v>18664</v>
      </c>
      <c r="E103" s="15">
        <v>43916</v>
      </c>
      <c r="F103" s="13">
        <v>44018</v>
      </c>
      <c r="G103" s="1" t="s">
        <v>18665</v>
      </c>
      <c r="H103" s="1" t="s">
        <v>18666</v>
      </c>
      <c r="I103" s="1" t="s">
        <v>18667</v>
      </c>
      <c r="J103" s="1" t="s">
        <v>18668</v>
      </c>
      <c r="K103" s="1" t="s">
        <v>18669</v>
      </c>
      <c r="L103" s="1" t="s">
        <v>18670</v>
      </c>
      <c r="M103" s="1" t="s">
        <v>18671</v>
      </c>
      <c r="N103" s="1" t="s">
        <v>18672</v>
      </c>
      <c r="O103" s="1">
        <v>50</v>
      </c>
      <c r="P103" s="1" t="s">
        <v>18662</v>
      </c>
      <c r="Q103" s="1" t="s">
        <v>18673</v>
      </c>
      <c r="R103" s="1">
        <v>30544640212</v>
      </c>
      <c r="U103" s="1" t="s">
        <v>18763</v>
      </c>
      <c r="V103" s="1">
        <v>43794300</v>
      </c>
      <c r="W103" s="1" t="s">
        <v>18764</v>
      </c>
      <c r="Z103" s="1" t="s">
        <v>15990</v>
      </c>
      <c r="AA103" s="1" t="s">
        <v>18765</v>
      </c>
      <c r="AB103" s="1" t="s">
        <v>18766</v>
      </c>
      <c r="AE103" s="1" t="s">
        <v>18767</v>
      </c>
      <c r="AG103" s="1" t="s">
        <v>15731</v>
      </c>
      <c r="AI103" s="1" t="s">
        <v>18768</v>
      </c>
      <c r="AK103" s="1" t="s">
        <v>18729</v>
      </c>
      <c r="AL103" s="1" t="s">
        <v>18730</v>
      </c>
      <c r="AM103" s="1" t="s">
        <v>18693</v>
      </c>
      <c r="AN103" s="1" t="s">
        <v>18669</v>
      </c>
      <c r="AO103" s="1" t="s">
        <v>18668</v>
      </c>
      <c r="AP103" s="14" t="s">
        <v>18694</v>
      </c>
      <c r="AQ103" s="14" t="s">
        <v>18695</v>
      </c>
      <c r="AR103" s="14" t="s">
        <v>18693</v>
      </c>
      <c r="AS103" s="15">
        <v>44018</v>
      </c>
      <c r="AT103" s="1" t="s">
        <v>18731</v>
      </c>
      <c r="AU103" s="1" t="s">
        <v>18672</v>
      </c>
      <c r="AV103" s="1" t="s">
        <v>18670</v>
      </c>
      <c r="AW103" s="1" t="s">
        <v>18683</v>
      </c>
      <c r="AX103" s="1" t="s">
        <v>18667</v>
      </c>
      <c r="AY103" s="1" t="s">
        <v>18684</v>
      </c>
    </row>
    <row r="104" spans="1:51" x14ac:dyDescent="0.2">
      <c r="A104" s="14" t="s">
        <v>5507</v>
      </c>
      <c r="B104" s="1" t="s">
        <v>18662</v>
      </c>
      <c r="C104" s="1" t="s">
        <v>18685</v>
      </c>
      <c r="D104" s="1" t="s">
        <v>18664</v>
      </c>
      <c r="E104" s="15">
        <v>43916</v>
      </c>
      <c r="F104" s="13">
        <v>44018</v>
      </c>
      <c r="G104" s="1" t="s">
        <v>18665</v>
      </c>
      <c r="H104" s="1" t="s">
        <v>18666</v>
      </c>
      <c r="I104" s="1" t="s">
        <v>18667</v>
      </c>
      <c r="J104" s="1" t="s">
        <v>18668</v>
      </c>
      <c r="K104" s="1" t="s">
        <v>18669</v>
      </c>
      <c r="L104" s="1" t="s">
        <v>18670</v>
      </c>
      <c r="M104" s="1" t="s">
        <v>18671</v>
      </c>
      <c r="N104" s="1" t="s">
        <v>18672</v>
      </c>
      <c r="O104" s="1">
        <v>50</v>
      </c>
      <c r="P104" s="1" t="s">
        <v>18662</v>
      </c>
      <c r="Q104" s="1" t="s">
        <v>18673</v>
      </c>
      <c r="R104" s="1">
        <v>30544640212</v>
      </c>
      <c r="U104" s="1" t="s">
        <v>18763</v>
      </c>
      <c r="V104" s="1">
        <v>43794300</v>
      </c>
      <c r="W104" s="1" t="s">
        <v>18764</v>
      </c>
      <c r="Z104" s="1" t="s">
        <v>15990</v>
      </c>
      <c r="AA104" s="1" t="s">
        <v>18765</v>
      </c>
      <c r="AB104" s="1" t="s">
        <v>18766</v>
      </c>
      <c r="AE104" s="1" t="s">
        <v>18767</v>
      </c>
      <c r="AG104" s="1" t="s">
        <v>15731</v>
      </c>
      <c r="AI104" s="1" t="s">
        <v>18768</v>
      </c>
      <c r="AK104" s="1" t="s">
        <v>18729</v>
      </c>
      <c r="AL104" s="1" t="s">
        <v>18730</v>
      </c>
      <c r="AM104" s="1" t="s">
        <v>18693</v>
      </c>
      <c r="AN104" s="1" t="s">
        <v>18669</v>
      </c>
      <c r="AO104" s="1" t="s">
        <v>18668</v>
      </c>
      <c r="AP104" s="14" t="s">
        <v>18694</v>
      </c>
      <c r="AQ104" s="14" t="s">
        <v>18695</v>
      </c>
      <c r="AR104" s="14" t="s">
        <v>18693</v>
      </c>
      <c r="AS104" s="15">
        <v>44018</v>
      </c>
      <c r="AT104" s="1" t="s">
        <v>18731</v>
      </c>
      <c r="AU104" s="1" t="s">
        <v>18672</v>
      </c>
      <c r="AV104" s="1" t="s">
        <v>18670</v>
      </c>
      <c r="AW104" s="1" t="s">
        <v>18683</v>
      </c>
      <c r="AX104" s="1" t="s">
        <v>18667</v>
      </c>
      <c r="AY104" s="1" t="s">
        <v>18684</v>
      </c>
    </row>
    <row r="105" spans="1:51" x14ac:dyDescent="0.2">
      <c r="A105" s="14" t="s">
        <v>5510</v>
      </c>
      <c r="B105" s="1" t="s">
        <v>18662</v>
      </c>
      <c r="C105" s="1" t="s">
        <v>18685</v>
      </c>
      <c r="D105" s="1" t="s">
        <v>18664</v>
      </c>
      <c r="E105" s="15">
        <v>43916</v>
      </c>
      <c r="F105" s="13">
        <v>44015</v>
      </c>
      <c r="G105" s="1" t="s">
        <v>18665</v>
      </c>
      <c r="H105" s="1" t="s">
        <v>18666</v>
      </c>
      <c r="I105" s="1" t="s">
        <v>18667</v>
      </c>
      <c r="J105" s="1" t="s">
        <v>18668</v>
      </c>
      <c r="K105" s="1" t="s">
        <v>18669</v>
      </c>
      <c r="L105" s="1" t="s">
        <v>18670</v>
      </c>
      <c r="M105" s="1" t="s">
        <v>18671</v>
      </c>
      <c r="N105" s="1" t="s">
        <v>18672</v>
      </c>
      <c r="O105" s="1">
        <v>49</v>
      </c>
      <c r="P105" s="1" t="s">
        <v>18662</v>
      </c>
      <c r="Q105" s="1" t="s">
        <v>18673</v>
      </c>
      <c r="R105" s="1">
        <v>30544640212</v>
      </c>
      <c r="U105" s="1" t="s">
        <v>18763</v>
      </c>
      <c r="V105" s="1">
        <v>43794300</v>
      </c>
      <c r="W105" s="1" t="s">
        <v>18764</v>
      </c>
      <c r="Z105" s="1" t="s">
        <v>15990</v>
      </c>
      <c r="AA105" s="1" t="s">
        <v>18765</v>
      </c>
      <c r="AB105" s="1" t="s">
        <v>18766</v>
      </c>
      <c r="AE105" s="1" t="s">
        <v>18767</v>
      </c>
      <c r="AG105" s="1" t="s">
        <v>15731</v>
      </c>
      <c r="AI105" s="1" t="s">
        <v>18768</v>
      </c>
      <c r="AK105" s="1" t="s">
        <v>18729</v>
      </c>
      <c r="AL105" s="1" t="s">
        <v>18730</v>
      </c>
      <c r="AM105" s="1" t="s">
        <v>18693</v>
      </c>
      <c r="AN105" s="1" t="s">
        <v>18669</v>
      </c>
      <c r="AO105" s="1" t="s">
        <v>18668</v>
      </c>
      <c r="AP105" s="14" t="s">
        <v>18694</v>
      </c>
      <c r="AQ105" s="14" t="s">
        <v>18695</v>
      </c>
      <c r="AR105" s="14" t="s">
        <v>18693</v>
      </c>
      <c r="AS105" s="15">
        <v>44015</v>
      </c>
      <c r="AT105" s="1" t="s">
        <v>18731</v>
      </c>
      <c r="AU105" s="1" t="s">
        <v>18672</v>
      </c>
      <c r="AV105" s="1" t="s">
        <v>18670</v>
      </c>
      <c r="AW105" s="1" t="s">
        <v>18683</v>
      </c>
      <c r="AX105" s="1" t="s">
        <v>18667</v>
      </c>
      <c r="AY105" s="1" t="s">
        <v>18684</v>
      </c>
    </row>
    <row r="106" spans="1:51" x14ac:dyDescent="0.2">
      <c r="A106" s="14" t="s">
        <v>5594</v>
      </c>
      <c r="B106" s="1" t="s">
        <v>18662</v>
      </c>
      <c r="C106" s="1" t="s">
        <v>18685</v>
      </c>
      <c r="D106" s="1" t="s">
        <v>18664</v>
      </c>
      <c r="E106" s="15">
        <v>43922</v>
      </c>
      <c r="F106" s="13">
        <v>43983</v>
      </c>
      <c r="G106" s="1" t="s">
        <v>18665</v>
      </c>
      <c r="H106" s="1" t="s">
        <v>18666</v>
      </c>
      <c r="I106" s="1" t="s">
        <v>18667</v>
      </c>
      <c r="J106" s="1" t="s">
        <v>18668</v>
      </c>
      <c r="K106" s="1" t="s">
        <v>18669</v>
      </c>
      <c r="L106" s="1" t="s">
        <v>18670</v>
      </c>
      <c r="M106" s="1" t="s">
        <v>18671</v>
      </c>
      <c r="N106" s="1" t="s">
        <v>18672</v>
      </c>
      <c r="O106" s="1">
        <v>47</v>
      </c>
      <c r="P106" s="1" t="s">
        <v>18662</v>
      </c>
      <c r="Q106" s="1" t="s">
        <v>18673</v>
      </c>
      <c r="R106" s="1">
        <v>30534475795</v>
      </c>
      <c r="U106" s="1" t="s">
        <v>18697</v>
      </c>
      <c r="V106" s="1">
        <v>1147561216</v>
      </c>
      <c r="W106" s="1" t="s">
        <v>2737</v>
      </c>
      <c r="Z106" s="1" t="s">
        <v>15990</v>
      </c>
      <c r="AA106" s="1" t="s">
        <v>18698</v>
      </c>
      <c r="AB106" s="1" t="s">
        <v>18699</v>
      </c>
      <c r="AE106" s="1" t="s">
        <v>18700</v>
      </c>
      <c r="AG106" s="1" t="s">
        <v>15731</v>
      </c>
      <c r="AI106" s="1">
        <v>1605</v>
      </c>
      <c r="AK106" s="1" t="s">
        <v>18729</v>
      </c>
      <c r="AL106" s="1" t="s">
        <v>18730</v>
      </c>
      <c r="AM106" s="1" t="s">
        <v>18693</v>
      </c>
      <c r="AN106" s="1" t="s">
        <v>18669</v>
      </c>
      <c r="AO106" s="1" t="s">
        <v>18668</v>
      </c>
      <c r="AP106" s="14" t="s">
        <v>18694</v>
      </c>
      <c r="AQ106" s="14" t="s">
        <v>18695</v>
      </c>
      <c r="AR106" s="14" t="s">
        <v>18693</v>
      </c>
      <c r="AS106" s="15">
        <v>43983</v>
      </c>
      <c r="AT106" s="1" t="s">
        <v>18731</v>
      </c>
      <c r="AU106" s="1" t="s">
        <v>18672</v>
      </c>
      <c r="AV106" s="1" t="s">
        <v>18670</v>
      </c>
      <c r="AW106" s="1" t="s">
        <v>18683</v>
      </c>
      <c r="AX106" s="1" t="s">
        <v>18667</v>
      </c>
      <c r="AY106" s="1" t="s">
        <v>18684</v>
      </c>
    </row>
    <row r="107" spans="1:51" x14ac:dyDescent="0.2">
      <c r="A107" s="14" t="s">
        <v>5605</v>
      </c>
      <c r="B107" s="1" t="s">
        <v>18662</v>
      </c>
      <c r="C107" s="1" t="s">
        <v>18685</v>
      </c>
      <c r="D107" s="1" t="s">
        <v>18664</v>
      </c>
      <c r="E107" s="15">
        <v>43922</v>
      </c>
      <c r="F107" s="13">
        <v>43963</v>
      </c>
      <c r="G107" s="1" t="s">
        <v>18665</v>
      </c>
      <c r="H107" s="1" t="s">
        <v>18666</v>
      </c>
      <c r="I107" s="1" t="s">
        <v>18667</v>
      </c>
      <c r="J107" s="1" t="s">
        <v>18668</v>
      </c>
      <c r="K107" s="1" t="s">
        <v>18669</v>
      </c>
      <c r="L107" s="1" t="s">
        <v>18670</v>
      </c>
      <c r="M107" s="1" t="s">
        <v>18671</v>
      </c>
      <c r="N107" s="1" t="s">
        <v>18672</v>
      </c>
      <c r="O107" s="1">
        <v>38</v>
      </c>
      <c r="P107" s="1" t="s">
        <v>18662</v>
      </c>
      <c r="Q107" s="1" t="s">
        <v>18673</v>
      </c>
      <c r="R107" s="1">
        <v>30650964132</v>
      </c>
      <c r="U107" s="1" t="s">
        <v>18787</v>
      </c>
      <c r="V107" s="1">
        <v>43060600</v>
      </c>
      <c r="W107" s="1" t="s">
        <v>18788</v>
      </c>
      <c r="Z107" s="1" t="s">
        <v>18706</v>
      </c>
      <c r="AA107" s="1" t="s">
        <v>18789</v>
      </c>
      <c r="AB107" s="1" t="s">
        <v>18790</v>
      </c>
      <c r="AE107" s="1" t="s">
        <v>18791</v>
      </c>
      <c r="AG107" s="1" t="s">
        <v>15731</v>
      </c>
      <c r="AI107" s="1">
        <v>1282</v>
      </c>
      <c r="AK107" s="1" t="s">
        <v>18691</v>
      </c>
      <c r="AL107" s="1" t="s">
        <v>18692</v>
      </c>
      <c r="AM107" s="1" t="s">
        <v>18693</v>
      </c>
      <c r="AN107" s="1" t="s">
        <v>18669</v>
      </c>
      <c r="AO107" s="1" t="s">
        <v>18668</v>
      </c>
      <c r="AP107" s="14" t="s">
        <v>18694</v>
      </c>
      <c r="AQ107" s="14" t="s">
        <v>18695</v>
      </c>
      <c r="AR107" s="14" t="s">
        <v>18693</v>
      </c>
      <c r="AS107" s="15">
        <v>43966</v>
      </c>
      <c r="AT107" s="1" t="s">
        <v>18696</v>
      </c>
      <c r="AU107" s="1" t="s">
        <v>18672</v>
      </c>
      <c r="AV107" s="1" t="s">
        <v>18670</v>
      </c>
      <c r="AW107" s="1" t="s">
        <v>18683</v>
      </c>
      <c r="AX107" s="1" t="s">
        <v>18667</v>
      </c>
      <c r="AY107" s="1" t="s">
        <v>18684</v>
      </c>
    </row>
    <row r="108" spans="1:51" x14ac:dyDescent="0.2">
      <c r="A108" s="14" t="s">
        <v>5641</v>
      </c>
      <c r="B108" s="1" t="s">
        <v>18662</v>
      </c>
      <c r="C108" s="1" t="s">
        <v>18685</v>
      </c>
      <c r="D108" s="1" t="s">
        <v>18664</v>
      </c>
      <c r="E108" s="15">
        <v>43923</v>
      </c>
      <c r="F108" s="13">
        <v>44001</v>
      </c>
      <c r="G108" s="1" t="s">
        <v>18665</v>
      </c>
      <c r="H108" s="1" t="s">
        <v>18666</v>
      </c>
      <c r="I108" s="1" t="s">
        <v>18667</v>
      </c>
      <c r="J108" s="1" t="s">
        <v>18668</v>
      </c>
      <c r="K108" s="1" t="s">
        <v>18669</v>
      </c>
      <c r="L108" s="1" t="s">
        <v>18670</v>
      </c>
      <c r="M108" s="1" t="s">
        <v>18671</v>
      </c>
      <c r="N108" s="1" t="s">
        <v>18672</v>
      </c>
      <c r="O108" s="1">
        <v>59</v>
      </c>
      <c r="P108" s="1" t="s">
        <v>18662</v>
      </c>
      <c r="Q108" s="1" t="s">
        <v>18673</v>
      </c>
      <c r="R108" s="1">
        <v>30669159885</v>
      </c>
      <c r="U108" s="1" t="s">
        <v>18783</v>
      </c>
      <c r="V108" s="1">
        <v>1147304606</v>
      </c>
      <c r="W108" s="1" t="s">
        <v>702</v>
      </c>
      <c r="Z108" s="1" t="s">
        <v>15990</v>
      </c>
      <c r="AA108" s="1" t="s">
        <v>18698</v>
      </c>
      <c r="AB108" s="1" t="s">
        <v>18784</v>
      </c>
      <c r="AE108" s="1" t="s">
        <v>18785</v>
      </c>
      <c r="AG108" s="1">
        <v>7</v>
      </c>
      <c r="AI108" s="1">
        <v>1602</v>
      </c>
      <c r="AK108" s="1" t="s">
        <v>18786</v>
      </c>
      <c r="AL108" s="1" t="s">
        <v>18730</v>
      </c>
      <c r="AM108" s="1" t="s">
        <v>18693</v>
      </c>
      <c r="AN108" s="1" t="s">
        <v>18669</v>
      </c>
      <c r="AO108" s="1" t="s">
        <v>18668</v>
      </c>
      <c r="AP108" s="14" t="s">
        <v>18694</v>
      </c>
      <c r="AQ108" s="14" t="s">
        <v>18695</v>
      </c>
      <c r="AR108" s="14" t="s">
        <v>18693</v>
      </c>
      <c r="AS108" s="15">
        <v>44001</v>
      </c>
      <c r="AT108" s="1" t="s">
        <v>18731</v>
      </c>
      <c r="AU108" s="1" t="s">
        <v>18672</v>
      </c>
      <c r="AV108" s="1" t="s">
        <v>18670</v>
      </c>
      <c r="AW108" s="1" t="s">
        <v>18683</v>
      </c>
      <c r="AX108" s="1" t="s">
        <v>18667</v>
      </c>
      <c r="AY108" s="1" t="s">
        <v>18684</v>
      </c>
    </row>
    <row r="109" spans="1:51" x14ac:dyDescent="0.2">
      <c r="A109" s="14" t="s">
        <v>5675</v>
      </c>
      <c r="B109" s="1" t="s">
        <v>18662</v>
      </c>
      <c r="C109" s="1" t="s">
        <v>18685</v>
      </c>
      <c r="D109" s="1" t="s">
        <v>18664</v>
      </c>
      <c r="E109" s="15">
        <v>43924</v>
      </c>
      <c r="F109" s="13">
        <v>44018</v>
      </c>
      <c r="G109" s="1" t="s">
        <v>18665</v>
      </c>
      <c r="H109" s="1" t="s">
        <v>18666</v>
      </c>
      <c r="I109" s="1" t="s">
        <v>18667</v>
      </c>
      <c r="J109" s="1" t="s">
        <v>18668</v>
      </c>
      <c r="K109" s="1" t="s">
        <v>18669</v>
      </c>
      <c r="L109" s="1" t="s">
        <v>18670</v>
      </c>
      <c r="M109" s="1" t="s">
        <v>18671</v>
      </c>
      <c r="N109" s="1" t="s">
        <v>18672</v>
      </c>
      <c r="O109" s="1">
        <v>55</v>
      </c>
      <c r="P109" s="1" t="s">
        <v>18662</v>
      </c>
      <c r="Q109" s="1" t="s">
        <v>18673</v>
      </c>
      <c r="R109" s="1">
        <v>30544640212</v>
      </c>
      <c r="U109" s="1" t="s">
        <v>18763</v>
      </c>
      <c r="V109" s="1">
        <v>43794300</v>
      </c>
      <c r="W109" s="1" t="s">
        <v>18764</v>
      </c>
      <c r="Z109" s="1" t="s">
        <v>15990</v>
      </c>
      <c r="AA109" s="1" t="s">
        <v>18765</v>
      </c>
      <c r="AB109" s="1" t="s">
        <v>18766</v>
      </c>
      <c r="AE109" s="1" t="s">
        <v>18767</v>
      </c>
      <c r="AG109" s="1" t="s">
        <v>15731</v>
      </c>
      <c r="AI109" s="1" t="s">
        <v>18768</v>
      </c>
      <c r="AK109" s="1" t="s">
        <v>18729</v>
      </c>
      <c r="AL109" s="1" t="s">
        <v>18730</v>
      </c>
      <c r="AM109" s="1" t="s">
        <v>18693</v>
      </c>
      <c r="AN109" s="1" t="s">
        <v>18669</v>
      </c>
      <c r="AO109" s="1" t="s">
        <v>18668</v>
      </c>
      <c r="AP109" s="14" t="s">
        <v>18694</v>
      </c>
      <c r="AQ109" s="14" t="s">
        <v>18695</v>
      </c>
      <c r="AR109" s="14" t="s">
        <v>18693</v>
      </c>
      <c r="AS109" s="15">
        <v>44018</v>
      </c>
      <c r="AT109" s="1" t="s">
        <v>18731</v>
      </c>
      <c r="AU109" s="1" t="s">
        <v>18672</v>
      </c>
      <c r="AV109" s="1" t="s">
        <v>18670</v>
      </c>
      <c r="AW109" s="1" t="s">
        <v>18683</v>
      </c>
      <c r="AX109" s="1" t="s">
        <v>18667</v>
      </c>
      <c r="AY109" s="1" t="s">
        <v>18684</v>
      </c>
    </row>
    <row r="110" spans="1:51" x14ac:dyDescent="0.2">
      <c r="A110" s="14" t="s">
        <v>5680</v>
      </c>
      <c r="B110" s="1" t="s">
        <v>18662</v>
      </c>
      <c r="C110" s="1" t="s">
        <v>18685</v>
      </c>
      <c r="D110" s="1" t="s">
        <v>18664</v>
      </c>
      <c r="E110" s="15">
        <v>43924</v>
      </c>
      <c r="F110" s="13">
        <v>43983</v>
      </c>
      <c r="G110" s="1" t="s">
        <v>18665</v>
      </c>
      <c r="H110" s="1" t="s">
        <v>18666</v>
      </c>
      <c r="I110" s="1" t="s">
        <v>18667</v>
      </c>
      <c r="J110" s="1" t="s">
        <v>18668</v>
      </c>
      <c r="K110" s="1" t="s">
        <v>18669</v>
      </c>
      <c r="L110" s="1" t="s">
        <v>18670</v>
      </c>
      <c r="M110" s="1" t="s">
        <v>18671</v>
      </c>
      <c r="N110" s="1" t="s">
        <v>18672</v>
      </c>
      <c r="O110" s="1">
        <v>43</v>
      </c>
      <c r="P110" s="1" t="s">
        <v>18662</v>
      </c>
      <c r="Q110" s="1" t="s">
        <v>18673</v>
      </c>
      <c r="R110" s="1">
        <v>30544640212</v>
      </c>
      <c r="U110" s="1" t="s">
        <v>18763</v>
      </c>
      <c r="V110" s="1">
        <v>43794300</v>
      </c>
      <c r="W110" s="1" t="s">
        <v>18764</v>
      </c>
      <c r="Z110" s="1" t="s">
        <v>15990</v>
      </c>
      <c r="AA110" s="1" t="s">
        <v>18765</v>
      </c>
      <c r="AB110" s="1" t="s">
        <v>18766</v>
      </c>
      <c r="AE110" s="1" t="s">
        <v>18767</v>
      </c>
      <c r="AG110" s="1" t="s">
        <v>15731</v>
      </c>
      <c r="AI110" s="1" t="s">
        <v>18768</v>
      </c>
      <c r="AK110" s="1" t="s">
        <v>18729</v>
      </c>
      <c r="AL110" s="1" t="s">
        <v>18730</v>
      </c>
      <c r="AM110" s="1" t="s">
        <v>18693</v>
      </c>
      <c r="AN110" s="1" t="s">
        <v>18669</v>
      </c>
      <c r="AO110" s="1" t="s">
        <v>18668</v>
      </c>
      <c r="AP110" s="14" t="s">
        <v>18694</v>
      </c>
      <c r="AQ110" s="14" t="s">
        <v>18695</v>
      </c>
      <c r="AR110" s="14" t="s">
        <v>18693</v>
      </c>
      <c r="AS110" s="15">
        <v>43983</v>
      </c>
      <c r="AT110" s="1" t="s">
        <v>18731</v>
      </c>
      <c r="AU110" s="1" t="s">
        <v>18672</v>
      </c>
      <c r="AV110" s="1" t="s">
        <v>18670</v>
      </c>
      <c r="AW110" s="1" t="s">
        <v>18683</v>
      </c>
      <c r="AX110" s="1" t="s">
        <v>18667</v>
      </c>
      <c r="AY110" s="1" t="s">
        <v>18684</v>
      </c>
    </row>
    <row r="111" spans="1:51" x14ac:dyDescent="0.2">
      <c r="A111" s="14" t="s">
        <v>5694</v>
      </c>
      <c r="B111" s="1" t="s">
        <v>18662</v>
      </c>
      <c r="C111" s="1" t="s">
        <v>18685</v>
      </c>
      <c r="D111" s="1" t="s">
        <v>18664</v>
      </c>
      <c r="E111" s="15">
        <v>43924</v>
      </c>
      <c r="F111" s="13">
        <v>44018</v>
      </c>
      <c r="G111" s="1" t="s">
        <v>18665</v>
      </c>
      <c r="H111" s="1" t="s">
        <v>18666</v>
      </c>
      <c r="I111" s="1" t="s">
        <v>18667</v>
      </c>
      <c r="J111" s="1" t="s">
        <v>18668</v>
      </c>
      <c r="K111" s="1" t="s">
        <v>18669</v>
      </c>
      <c r="L111" s="1" t="s">
        <v>18670</v>
      </c>
      <c r="M111" s="1" t="s">
        <v>18671</v>
      </c>
      <c r="N111" s="1" t="s">
        <v>18672</v>
      </c>
      <c r="O111" s="1">
        <v>42</v>
      </c>
      <c r="P111" s="1" t="s">
        <v>18662</v>
      </c>
      <c r="Q111" s="1" t="s">
        <v>18817</v>
      </c>
      <c r="R111" s="1">
        <v>23221666089</v>
      </c>
      <c r="S111" s="1" t="s">
        <v>18702</v>
      </c>
      <c r="T111" s="1">
        <v>22166608</v>
      </c>
      <c r="U111" s="1" t="s">
        <v>18818</v>
      </c>
      <c r="V111" s="1">
        <v>1147304606</v>
      </c>
      <c r="X111" s="1" t="s">
        <v>18819</v>
      </c>
      <c r="Y111" s="1" t="s">
        <v>18820</v>
      </c>
      <c r="Z111" s="1" t="s">
        <v>15990</v>
      </c>
      <c r="AA111" s="1" t="s">
        <v>18698</v>
      </c>
      <c r="AB111" s="1" t="s">
        <v>18784</v>
      </c>
      <c r="AE111" s="1" t="s">
        <v>18821</v>
      </c>
      <c r="AG111" s="1" t="s">
        <v>1816</v>
      </c>
      <c r="AH111" s="1" t="s">
        <v>1816</v>
      </c>
      <c r="AI111" s="1">
        <v>1602</v>
      </c>
      <c r="AK111" s="1" t="s">
        <v>18729</v>
      </c>
      <c r="AL111" s="1" t="s">
        <v>18730</v>
      </c>
      <c r="AM111" s="1" t="s">
        <v>18693</v>
      </c>
      <c r="AN111" s="1" t="s">
        <v>18669</v>
      </c>
      <c r="AO111" s="1" t="s">
        <v>18668</v>
      </c>
      <c r="AP111" s="14" t="s">
        <v>18694</v>
      </c>
      <c r="AQ111" s="14" t="s">
        <v>18695</v>
      </c>
      <c r="AR111" s="14" t="s">
        <v>18693</v>
      </c>
      <c r="AS111" s="15">
        <v>44018</v>
      </c>
      <c r="AT111" s="1" t="s">
        <v>18731</v>
      </c>
      <c r="AU111" s="1" t="s">
        <v>18672</v>
      </c>
      <c r="AV111" s="1" t="s">
        <v>18670</v>
      </c>
      <c r="AW111" s="1" t="s">
        <v>18683</v>
      </c>
      <c r="AX111" s="1" t="s">
        <v>18667</v>
      </c>
      <c r="AY111" s="1" t="s">
        <v>18684</v>
      </c>
    </row>
    <row r="112" spans="1:51" x14ac:dyDescent="0.2">
      <c r="A112" s="14" t="s">
        <v>5700</v>
      </c>
      <c r="B112" s="1" t="s">
        <v>18662</v>
      </c>
      <c r="C112" s="1" t="s">
        <v>18685</v>
      </c>
      <c r="D112" s="1" t="s">
        <v>18664</v>
      </c>
      <c r="E112" s="15">
        <v>43924</v>
      </c>
      <c r="F112" s="13">
        <v>43973</v>
      </c>
      <c r="G112" s="1" t="s">
        <v>18665</v>
      </c>
      <c r="H112" s="1" t="s">
        <v>18666</v>
      </c>
      <c r="I112" s="1" t="s">
        <v>18667</v>
      </c>
      <c r="J112" s="1" t="s">
        <v>18668</v>
      </c>
      <c r="K112" s="1" t="s">
        <v>18669</v>
      </c>
      <c r="L112" s="1" t="s">
        <v>18670</v>
      </c>
      <c r="M112" s="1" t="s">
        <v>18671</v>
      </c>
      <c r="N112" s="1" t="s">
        <v>18672</v>
      </c>
      <c r="O112" s="1">
        <v>42</v>
      </c>
      <c r="P112" s="1" t="s">
        <v>18662</v>
      </c>
      <c r="Q112" s="1" t="s">
        <v>18673</v>
      </c>
      <c r="R112" s="1">
        <v>30669159885</v>
      </c>
      <c r="U112" s="1" t="s">
        <v>18783</v>
      </c>
      <c r="V112" s="1">
        <v>1147304606</v>
      </c>
      <c r="W112" s="1" t="s">
        <v>702</v>
      </c>
      <c r="Z112" s="1" t="s">
        <v>15990</v>
      </c>
      <c r="AA112" s="1" t="s">
        <v>18698</v>
      </c>
      <c r="AB112" s="1" t="s">
        <v>18784</v>
      </c>
      <c r="AE112" s="1" t="s">
        <v>18785</v>
      </c>
      <c r="AG112" s="1">
        <v>7</v>
      </c>
      <c r="AI112" s="1">
        <v>1602</v>
      </c>
      <c r="AK112" s="1" t="s">
        <v>18729</v>
      </c>
      <c r="AL112" s="1" t="s">
        <v>18730</v>
      </c>
      <c r="AM112" s="1" t="s">
        <v>18693</v>
      </c>
      <c r="AN112" s="1" t="s">
        <v>18669</v>
      </c>
      <c r="AO112" s="1" t="s">
        <v>18668</v>
      </c>
      <c r="AP112" s="14" t="s">
        <v>18694</v>
      </c>
      <c r="AQ112" s="14" t="s">
        <v>18695</v>
      </c>
      <c r="AR112" s="14" t="s">
        <v>18693</v>
      </c>
      <c r="AS112" s="15">
        <v>43973</v>
      </c>
      <c r="AT112" s="1" t="s">
        <v>18731</v>
      </c>
      <c r="AU112" s="1" t="s">
        <v>18672</v>
      </c>
      <c r="AV112" s="1" t="s">
        <v>18670</v>
      </c>
      <c r="AW112" s="1" t="s">
        <v>18683</v>
      </c>
      <c r="AX112" s="1" t="s">
        <v>18667</v>
      </c>
      <c r="AY112" s="1" t="s">
        <v>18684</v>
      </c>
    </row>
    <row r="113" spans="1:51" x14ac:dyDescent="0.2">
      <c r="A113" s="14" t="s">
        <v>5707</v>
      </c>
      <c r="B113" s="1" t="s">
        <v>18662</v>
      </c>
      <c r="C113" s="1" t="s">
        <v>18685</v>
      </c>
      <c r="D113" s="1" t="s">
        <v>18664</v>
      </c>
      <c r="E113" s="15">
        <v>43924</v>
      </c>
      <c r="F113" s="13">
        <v>43983</v>
      </c>
      <c r="G113" s="1" t="s">
        <v>18665</v>
      </c>
      <c r="H113" s="1" t="s">
        <v>18666</v>
      </c>
      <c r="I113" s="1" t="s">
        <v>18667</v>
      </c>
      <c r="J113" s="1" t="s">
        <v>18668</v>
      </c>
      <c r="K113" s="1" t="s">
        <v>18669</v>
      </c>
      <c r="L113" s="1" t="s">
        <v>18670</v>
      </c>
      <c r="M113" s="1" t="s">
        <v>18671</v>
      </c>
      <c r="N113" s="1" t="s">
        <v>18672</v>
      </c>
      <c r="O113" s="1">
        <v>38</v>
      </c>
      <c r="P113" s="1" t="s">
        <v>18662</v>
      </c>
      <c r="Q113" s="1" t="s">
        <v>18673</v>
      </c>
      <c r="R113" s="1">
        <v>30534475795</v>
      </c>
      <c r="U113" s="1" t="s">
        <v>18697</v>
      </c>
      <c r="V113" s="1">
        <v>1147561216</v>
      </c>
      <c r="W113" s="1" t="s">
        <v>2737</v>
      </c>
      <c r="Z113" s="1" t="s">
        <v>15990</v>
      </c>
      <c r="AA113" s="1" t="s">
        <v>18698</v>
      </c>
      <c r="AB113" s="1" t="s">
        <v>18699</v>
      </c>
      <c r="AE113" s="1" t="s">
        <v>18700</v>
      </c>
      <c r="AG113" s="1" t="s">
        <v>15731</v>
      </c>
      <c r="AI113" s="1">
        <v>1605</v>
      </c>
      <c r="AK113" s="1" t="s">
        <v>18729</v>
      </c>
      <c r="AL113" s="1" t="s">
        <v>18730</v>
      </c>
      <c r="AM113" s="1" t="s">
        <v>18693</v>
      </c>
      <c r="AN113" s="1" t="s">
        <v>18669</v>
      </c>
      <c r="AO113" s="1" t="s">
        <v>18668</v>
      </c>
      <c r="AP113" s="14" t="s">
        <v>18694</v>
      </c>
      <c r="AQ113" s="14" t="s">
        <v>18695</v>
      </c>
      <c r="AR113" s="14" t="s">
        <v>18693</v>
      </c>
      <c r="AS113" s="15">
        <v>43983</v>
      </c>
      <c r="AT113" s="1" t="s">
        <v>18731</v>
      </c>
      <c r="AU113" s="1" t="s">
        <v>18672</v>
      </c>
      <c r="AV113" s="1" t="s">
        <v>18670</v>
      </c>
      <c r="AW113" s="1" t="s">
        <v>18683</v>
      </c>
      <c r="AX113" s="1" t="s">
        <v>18667</v>
      </c>
      <c r="AY113" s="1" t="s">
        <v>18684</v>
      </c>
    </row>
    <row r="114" spans="1:51" x14ac:dyDescent="0.2">
      <c r="A114" s="14" t="s">
        <v>5711</v>
      </c>
      <c r="B114" s="1" t="s">
        <v>18662</v>
      </c>
      <c r="C114" s="1" t="s">
        <v>18685</v>
      </c>
      <c r="D114" s="1" t="s">
        <v>18664</v>
      </c>
      <c r="E114" s="15">
        <v>43924</v>
      </c>
      <c r="F114" s="13">
        <v>43983</v>
      </c>
      <c r="G114" s="1" t="s">
        <v>18665</v>
      </c>
      <c r="H114" s="1" t="s">
        <v>18666</v>
      </c>
      <c r="I114" s="1" t="s">
        <v>18667</v>
      </c>
      <c r="J114" s="1" t="s">
        <v>18668</v>
      </c>
      <c r="K114" s="1" t="s">
        <v>18669</v>
      </c>
      <c r="L114" s="1" t="s">
        <v>18670</v>
      </c>
      <c r="M114" s="1" t="s">
        <v>18671</v>
      </c>
      <c r="N114" s="1" t="s">
        <v>18672</v>
      </c>
      <c r="O114" s="1">
        <v>38</v>
      </c>
      <c r="P114" s="1" t="s">
        <v>18662</v>
      </c>
      <c r="Q114" s="1" t="s">
        <v>18673</v>
      </c>
      <c r="R114" s="1">
        <v>30534475795</v>
      </c>
      <c r="U114" s="1" t="s">
        <v>18697</v>
      </c>
      <c r="V114" s="1">
        <v>1147561216</v>
      </c>
      <c r="W114" s="1" t="s">
        <v>2737</v>
      </c>
      <c r="Z114" s="1" t="s">
        <v>15990</v>
      </c>
      <c r="AA114" s="1" t="s">
        <v>18698</v>
      </c>
      <c r="AB114" s="1" t="s">
        <v>18699</v>
      </c>
      <c r="AE114" s="1" t="s">
        <v>18700</v>
      </c>
      <c r="AG114" s="1" t="s">
        <v>15731</v>
      </c>
      <c r="AI114" s="1">
        <v>1605</v>
      </c>
      <c r="AK114" s="1" t="s">
        <v>18729</v>
      </c>
      <c r="AL114" s="1" t="s">
        <v>18730</v>
      </c>
      <c r="AM114" s="1" t="s">
        <v>18693</v>
      </c>
      <c r="AN114" s="1" t="s">
        <v>18669</v>
      </c>
      <c r="AO114" s="1" t="s">
        <v>18668</v>
      </c>
      <c r="AP114" s="14" t="s">
        <v>18694</v>
      </c>
      <c r="AQ114" s="14" t="s">
        <v>18695</v>
      </c>
      <c r="AR114" s="14" t="s">
        <v>18693</v>
      </c>
      <c r="AS114" s="15">
        <v>43983</v>
      </c>
      <c r="AT114" s="1" t="s">
        <v>18731</v>
      </c>
      <c r="AU114" s="1" t="s">
        <v>18672</v>
      </c>
      <c r="AV114" s="1" t="s">
        <v>18670</v>
      </c>
      <c r="AW114" s="1" t="s">
        <v>18683</v>
      </c>
      <c r="AX114" s="1" t="s">
        <v>18667</v>
      </c>
      <c r="AY114" s="1" t="s">
        <v>18684</v>
      </c>
    </row>
    <row r="115" spans="1:51" x14ac:dyDescent="0.2">
      <c r="A115" s="14" t="s">
        <v>5718</v>
      </c>
      <c r="B115" s="1" t="s">
        <v>18662</v>
      </c>
      <c r="C115" s="1" t="s">
        <v>18685</v>
      </c>
      <c r="D115" s="1" t="s">
        <v>18664</v>
      </c>
      <c r="E115" s="15">
        <v>43924</v>
      </c>
      <c r="F115" s="13">
        <v>43973</v>
      </c>
      <c r="G115" s="1" t="s">
        <v>18665</v>
      </c>
      <c r="H115" s="1" t="s">
        <v>18666</v>
      </c>
      <c r="I115" s="1" t="s">
        <v>18667</v>
      </c>
      <c r="J115" s="1" t="s">
        <v>18668</v>
      </c>
      <c r="K115" s="1" t="s">
        <v>18669</v>
      </c>
      <c r="L115" s="1" t="s">
        <v>18670</v>
      </c>
      <c r="M115" s="1" t="s">
        <v>18671</v>
      </c>
      <c r="N115" s="1" t="s">
        <v>18672</v>
      </c>
      <c r="O115" s="1">
        <v>37</v>
      </c>
      <c r="P115" s="1" t="s">
        <v>18662</v>
      </c>
      <c r="Q115" s="1" t="s">
        <v>18673</v>
      </c>
      <c r="R115" s="1">
        <v>30534475795</v>
      </c>
      <c r="U115" s="1" t="s">
        <v>18697</v>
      </c>
      <c r="V115" s="1">
        <v>1147561216</v>
      </c>
      <c r="W115" s="1" t="s">
        <v>2737</v>
      </c>
      <c r="Z115" s="1" t="s">
        <v>15990</v>
      </c>
      <c r="AA115" s="1" t="s">
        <v>18698</v>
      </c>
      <c r="AB115" s="1" t="s">
        <v>18699</v>
      </c>
      <c r="AE115" s="1" t="s">
        <v>18700</v>
      </c>
      <c r="AG115" s="1" t="s">
        <v>15731</v>
      </c>
      <c r="AI115" s="1">
        <v>1605</v>
      </c>
      <c r="AK115" s="1" t="s">
        <v>18729</v>
      </c>
      <c r="AL115" s="1" t="s">
        <v>18730</v>
      </c>
      <c r="AM115" s="1" t="s">
        <v>18693</v>
      </c>
      <c r="AN115" s="1" t="s">
        <v>18669</v>
      </c>
      <c r="AO115" s="1" t="s">
        <v>18668</v>
      </c>
      <c r="AP115" s="14" t="s">
        <v>18694</v>
      </c>
      <c r="AQ115" s="14" t="s">
        <v>18695</v>
      </c>
      <c r="AR115" s="14" t="s">
        <v>18693</v>
      </c>
      <c r="AS115" s="15">
        <v>43973</v>
      </c>
      <c r="AT115" s="1" t="s">
        <v>18731</v>
      </c>
      <c r="AU115" s="1" t="s">
        <v>18672</v>
      </c>
      <c r="AV115" s="1" t="s">
        <v>18670</v>
      </c>
      <c r="AW115" s="1" t="s">
        <v>18683</v>
      </c>
      <c r="AX115" s="1" t="s">
        <v>18667</v>
      </c>
      <c r="AY115" s="1" t="s">
        <v>18684</v>
      </c>
    </row>
    <row r="116" spans="1:51" x14ac:dyDescent="0.2">
      <c r="A116" s="14" t="s">
        <v>5723</v>
      </c>
      <c r="B116" s="1" t="s">
        <v>18662</v>
      </c>
      <c r="C116" s="1" t="s">
        <v>18685</v>
      </c>
      <c r="D116" s="1" t="s">
        <v>18664</v>
      </c>
      <c r="E116" s="15">
        <v>43924</v>
      </c>
      <c r="F116" s="13">
        <v>43948</v>
      </c>
      <c r="G116" s="1" t="s">
        <v>18665</v>
      </c>
      <c r="H116" s="1" t="s">
        <v>18666</v>
      </c>
      <c r="I116" s="1" t="s">
        <v>18667</v>
      </c>
      <c r="J116" s="1" t="s">
        <v>18668</v>
      </c>
      <c r="K116" s="1" t="s">
        <v>18669</v>
      </c>
      <c r="L116" s="1" t="s">
        <v>18670</v>
      </c>
      <c r="M116" s="1" t="s">
        <v>18671</v>
      </c>
      <c r="N116" s="1" t="s">
        <v>18672</v>
      </c>
      <c r="O116" s="1">
        <v>28</v>
      </c>
      <c r="P116" s="1" t="s">
        <v>18662</v>
      </c>
      <c r="Q116" s="1" t="s">
        <v>18673</v>
      </c>
      <c r="R116" s="1">
        <v>30669159885</v>
      </c>
      <c r="U116" s="1" t="s">
        <v>18783</v>
      </c>
      <c r="V116" s="1">
        <v>1147304606</v>
      </c>
      <c r="W116" s="1" t="s">
        <v>702</v>
      </c>
      <c r="Z116" s="1" t="s">
        <v>15990</v>
      </c>
      <c r="AA116" s="1" t="s">
        <v>18698</v>
      </c>
      <c r="AB116" s="1" t="s">
        <v>18784</v>
      </c>
      <c r="AE116" s="1" t="s">
        <v>18785</v>
      </c>
      <c r="AG116" s="1">
        <v>7</v>
      </c>
      <c r="AI116" s="1">
        <v>1602</v>
      </c>
      <c r="AK116" s="1" t="s">
        <v>18691</v>
      </c>
      <c r="AL116" s="1" t="s">
        <v>18692</v>
      </c>
      <c r="AM116" s="1" t="s">
        <v>18693</v>
      </c>
      <c r="AN116" s="1" t="s">
        <v>18669</v>
      </c>
      <c r="AO116" s="1" t="s">
        <v>18668</v>
      </c>
      <c r="AP116" s="14" t="s">
        <v>18694</v>
      </c>
      <c r="AQ116" s="14" t="s">
        <v>18695</v>
      </c>
      <c r="AR116" s="14" t="s">
        <v>18693</v>
      </c>
      <c r="AS116" s="15">
        <v>43966</v>
      </c>
      <c r="AT116" s="1" t="s">
        <v>18696</v>
      </c>
      <c r="AU116" s="1" t="s">
        <v>18672</v>
      </c>
      <c r="AV116" s="1" t="s">
        <v>18670</v>
      </c>
      <c r="AW116" s="1" t="s">
        <v>18683</v>
      </c>
      <c r="AX116" s="1" t="s">
        <v>18667</v>
      </c>
      <c r="AY116" s="1" t="s">
        <v>18684</v>
      </c>
    </row>
    <row r="117" spans="1:51" x14ac:dyDescent="0.2">
      <c r="A117" s="14" t="s">
        <v>5727</v>
      </c>
      <c r="B117" s="1" t="s">
        <v>18662</v>
      </c>
      <c r="C117" s="1" t="s">
        <v>18685</v>
      </c>
      <c r="D117" s="1" t="s">
        <v>18664</v>
      </c>
      <c r="E117" s="15">
        <v>43924</v>
      </c>
      <c r="F117" s="13">
        <v>43948</v>
      </c>
      <c r="G117" s="1" t="s">
        <v>18665</v>
      </c>
      <c r="H117" s="1" t="s">
        <v>18666</v>
      </c>
      <c r="I117" s="1" t="s">
        <v>18667</v>
      </c>
      <c r="J117" s="1" t="s">
        <v>18668</v>
      </c>
      <c r="K117" s="1" t="s">
        <v>18669</v>
      </c>
      <c r="L117" s="1" t="s">
        <v>18670</v>
      </c>
      <c r="M117" s="1" t="s">
        <v>18671</v>
      </c>
      <c r="N117" s="1" t="s">
        <v>18672</v>
      </c>
      <c r="O117" s="1">
        <v>28</v>
      </c>
      <c r="P117" s="1" t="s">
        <v>18662</v>
      </c>
      <c r="Q117" s="1" t="s">
        <v>18673</v>
      </c>
      <c r="R117" s="1">
        <v>30669159885</v>
      </c>
      <c r="U117" s="1" t="s">
        <v>18783</v>
      </c>
      <c r="V117" s="1">
        <v>1147304606</v>
      </c>
      <c r="W117" s="1" t="s">
        <v>702</v>
      </c>
      <c r="Z117" s="1" t="s">
        <v>15990</v>
      </c>
      <c r="AA117" s="1" t="s">
        <v>18698</v>
      </c>
      <c r="AB117" s="1" t="s">
        <v>18784</v>
      </c>
      <c r="AE117" s="1" t="s">
        <v>18785</v>
      </c>
      <c r="AG117" s="1">
        <v>7</v>
      </c>
      <c r="AI117" s="1">
        <v>1602</v>
      </c>
      <c r="AK117" s="1" t="s">
        <v>18691</v>
      </c>
      <c r="AL117" s="1" t="s">
        <v>18692</v>
      </c>
      <c r="AM117" s="1" t="s">
        <v>18693</v>
      </c>
      <c r="AN117" s="1" t="s">
        <v>18669</v>
      </c>
      <c r="AO117" s="1" t="s">
        <v>18668</v>
      </c>
      <c r="AP117" s="14" t="s">
        <v>18694</v>
      </c>
      <c r="AQ117" s="14" t="s">
        <v>18695</v>
      </c>
      <c r="AR117" s="14" t="s">
        <v>18693</v>
      </c>
      <c r="AS117" s="15">
        <v>43966</v>
      </c>
      <c r="AT117" s="1" t="s">
        <v>18696</v>
      </c>
      <c r="AU117" s="1" t="s">
        <v>18672</v>
      </c>
      <c r="AV117" s="1" t="s">
        <v>18670</v>
      </c>
      <c r="AW117" s="1" t="s">
        <v>18683</v>
      </c>
      <c r="AX117" s="1" t="s">
        <v>18667</v>
      </c>
      <c r="AY117" s="1" t="s">
        <v>18684</v>
      </c>
    </row>
    <row r="118" spans="1:51" x14ac:dyDescent="0.2">
      <c r="A118" s="14" t="s">
        <v>5733</v>
      </c>
      <c r="B118" s="1" t="s">
        <v>18662</v>
      </c>
      <c r="C118" s="1" t="s">
        <v>18685</v>
      </c>
      <c r="D118" s="1" t="s">
        <v>18664</v>
      </c>
      <c r="E118" s="15">
        <v>43924</v>
      </c>
      <c r="F118" s="13">
        <v>43936</v>
      </c>
      <c r="G118" s="1" t="s">
        <v>18665</v>
      </c>
      <c r="H118" s="1" t="s">
        <v>18666</v>
      </c>
      <c r="I118" s="1" t="s">
        <v>18667</v>
      </c>
      <c r="J118" s="1" t="s">
        <v>18668</v>
      </c>
      <c r="K118" s="1" t="s">
        <v>18669</v>
      </c>
      <c r="L118" s="1" t="s">
        <v>18670</v>
      </c>
      <c r="M118" s="1" t="s">
        <v>18671</v>
      </c>
      <c r="N118" s="1" t="s">
        <v>18672</v>
      </c>
      <c r="O118" s="1">
        <v>28</v>
      </c>
      <c r="P118" s="1" t="s">
        <v>18662</v>
      </c>
      <c r="Q118" s="1" t="s">
        <v>18673</v>
      </c>
      <c r="R118" s="1">
        <v>30669159885</v>
      </c>
      <c r="U118" s="1" t="s">
        <v>18783</v>
      </c>
      <c r="V118" s="1">
        <v>1147304606</v>
      </c>
      <c r="W118" s="1" t="s">
        <v>702</v>
      </c>
      <c r="Z118" s="1" t="s">
        <v>15990</v>
      </c>
      <c r="AA118" s="1" t="s">
        <v>18698</v>
      </c>
      <c r="AB118" s="1" t="s">
        <v>18784</v>
      </c>
      <c r="AE118" s="1" t="s">
        <v>18785</v>
      </c>
      <c r="AG118" s="1">
        <v>7</v>
      </c>
      <c r="AI118" s="1">
        <v>1602</v>
      </c>
      <c r="AK118" s="1" t="s">
        <v>18691</v>
      </c>
      <c r="AL118" s="1" t="s">
        <v>18692</v>
      </c>
      <c r="AM118" s="1" t="s">
        <v>18693</v>
      </c>
      <c r="AN118" s="1" t="s">
        <v>18669</v>
      </c>
      <c r="AO118" s="1" t="s">
        <v>18668</v>
      </c>
      <c r="AP118" s="14" t="s">
        <v>18694</v>
      </c>
      <c r="AQ118" s="14" t="s">
        <v>18695</v>
      </c>
      <c r="AR118" s="14" t="s">
        <v>18693</v>
      </c>
      <c r="AS118" s="15">
        <v>43966</v>
      </c>
      <c r="AT118" s="1" t="s">
        <v>18696</v>
      </c>
      <c r="AU118" s="1" t="s">
        <v>18672</v>
      </c>
      <c r="AV118" s="1" t="s">
        <v>18670</v>
      </c>
      <c r="AW118" s="1" t="s">
        <v>18683</v>
      </c>
      <c r="AX118" s="1" t="s">
        <v>18667</v>
      </c>
      <c r="AY118" s="1" t="s">
        <v>18684</v>
      </c>
    </row>
    <row r="119" spans="1:51" x14ac:dyDescent="0.2">
      <c r="A119" s="14" t="s">
        <v>5736</v>
      </c>
      <c r="B119" s="1" t="s">
        <v>18662</v>
      </c>
      <c r="C119" s="1" t="s">
        <v>18663</v>
      </c>
      <c r="D119" s="1" t="s">
        <v>18664</v>
      </c>
      <c r="E119" s="15">
        <v>43924</v>
      </c>
      <c r="F119" s="13">
        <v>44319</v>
      </c>
      <c r="G119" s="1" t="s">
        <v>18665</v>
      </c>
      <c r="H119" s="1" t="s">
        <v>18666</v>
      </c>
      <c r="I119" s="1" t="s">
        <v>18667</v>
      </c>
      <c r="J119" s="1" t="s">
        <v>18668</v>
      </c>
      <c r="K119" s="1" t="s">
        <v>18669</v>
      </c>
      <c r="L119" s="1" t="s">
        <v>18670</v>
      </c>
      <c r="M119" s="1" t="s">
        <v>18671</v>
      </c>
      <c r="N119" s="1" t="s">
        <v>18672</v>
      </c>
      <c r="O119" s="1">
        <v>1</v>
      </c>
      <c r="P119" s="1" t="s">
        <v>18662</v>
      </c>
      <c r="Q119" s="1" t="s">
        <v>18673</v>
      </c>
      <c r="R119" s="1">
        <v>30711257485</v>
      </c>
      <c r="U119" s="1" t="s">
        <v>18822</v>
      </c>
      <c r="V119" s="1">
        <v>1132207300</v>
      </c>
      <c r="W119" s="1" t="s">
        <v>18823</v>
      </c>
      <c r="Z119" s="1" t="s">
        <v>15990</v>
      </c>
      <c r="AA119" s="1" t="s">
        <v>18739</v>
      </c>
      <c r="AB119" s="1" t="s">
        <v>18740</v>
      </c>
      <c r="AE119" s="1" t="s">
        <v>18824</v>
      </c>
      <c r="AI119" s="1">
        <v>1619</v>
      </c>
      <c r="AK119" s="1" t="s">
        <v>18678</v>
      </c>
      <c r="AL119" s="1" t="s">
        <v>18671</v>
      </c>
      <c r="AM119" s="1" t="s">
        <v>18679</v>
      </c>
      <c r="AN119" s="1" t="s">
        <v>18669</v>
      </c>
      <c r="AO119" s="1" t="s">
        <v>18668</v>
      </c>
      <c r="AP119" s="14" t="s">
        <v>17741</v>
      </c>
      <c r="AQ119" s="14" t="s">
        <v>18680</v>
      </c>
      <c r="AR119" s="14" t="s">
        <v>18681</v>
      </c>
      <c r="AS119" s="15">
        <v>44319</v>
      </c>
      <c r="AT119" s="1" t="s">
        <v>18682</v>
      </c>
      <c r="AU119" s="1" t="s">
        <v>18672</v>
      </c>
      <c r="AV119" s="1" t="s">
        <v>18670</v>
      </c>
      <c r="AW119" s="1" t="s">
        <v>18683</v>
      </c>
      <c r="AX119" s="1" t="s">
        <v>18667</v>
      </c>
      <c r="AY119" s="1" t="s">
        <v>18684</v>
      </c>
    </row>
    <row r="120" spans="1:51" x14ac:dyDescent="0.2">
      <c r="A120" s="14" t="s">
        <v>5737</v>
      </c>
      <c r="B120" s="1" t="s">
        <v>18662</v>
      </c>
      <c r="C120" s="1" t="s">
        <v>18663</v>
      </c>
      <c r="D120" s="1" t="s">
        <v>18664</v>
      </c>
      <c r="E120" s="15">
        <v>43924</v>
      </c>
      <c r="F120" s="13">
        <v>44319</v>
      </c>
      <c r="G120" s="1" t="s">
        <v>18665</v>
      </c>
      <c r="H120" s="1" t="s">
        <v>18666</v>
      </c>
      <c r="I120" s="1" t="s">
        <v>18667</v>
      </c>
      <c r="J120" s="1" t="s">
        <v>18668</v>
      </c>
      <c r="K120" s="1" t="s">
        <v>18669</v>
      </c>
      <c r="L120" s="1" t="s">
        <v>18670</v>
      </c>
      <c r="M120" s="1" t="s">
        <v>18671</v>
      </c>
      <c r="N120" s="1" t="s">
        <v>18672</v>
      </c>
      <c r="O120" s="1">
        <v>1</v>
      </c>
      <c r="P120" s="1" t="s">
        <v>18662</v>
      </c>
      <c r="Q120" s="1" t="s">
        <v>18673</v>
      </c>
      <c r="R120" s="1">
        <v>30711257485</v>
      </c>
      <c r="U120" s="1" t="s">
        <v>18822</v>
      </c>
      <c r="V120" s="1">
        <v>1132207300</v>
      </c>
      <c r="W120" s="1" t="s">
        <v>18823</v>
      </c>
      <c r="Z120" s="1" t="s">
        <v>15990</v>
      </c>
      <c r="AA120" s="1" t="s">
        <v>18739</v>
      </c>
      <c r="AB120" s="1" t="s">
        <v>18740</v>
      </c>
      <c r="AE120" s="1" t="s">
        <v>18824</v>
      </c>
      <c r="AI120" s="1">
        <v>1619</v>
      </c>
      <c r="AK120" s="1" t="s">
        <v>18678</v>
      </c>
      <c r="AL120" s="1" t="s">
        <v>18671</v>
      </c>
      <c r="AM120" s="1" t="s">
        <v>18679</v>
      </c>
      <c r="AN120" s="1" t="s">
        <v>18669</v>
      </c>
      <c r="AO120" s="1" t="s">
        <v>18668</v>
      </c>
      <c r="AP120" s="14" t="s">
        <v>17741</v>
      </c>
      <c r="AQ120" s="14" t="s">
        <v>18680</v>
      </c>
      <c r="AR120" s="14" t="s">
        <v>18681</v>
      </c>
      <c r="AS120" s="15">
        <v>44319</v>
      </c>
      <c r="AT120" s="1" t="s">
        <v>18682</v>
      </c>
      <c r="AU120" s="1" t="s">
        <v>18672</v>
      </c>
      <c r="AV120" s="1" t="s">
        <v>18670</v>
      </c>
      <c r="AW120" s="1" t="s">
        <v>18683</v>
      </c>
      <c r="AX120" s="1" t="s">
        <v>18667</v>
      </c>
      <c r="AY120" s="1" t="s">
        <v>18684</v>
      </c>
    </row>
    <row r="121" spans="1:51" x14ac:dyDescent="0.2">
      <c r="A121" s="14" t="s">
        <v>5739</v>
      </c>
      <c r="B121" s="1" t="s">
        <v>18662</v>
      </c>
      <c r="C121" s="1" t="s">
        <v>18663</v>
      </c>
      <c r="D121" s="1" t="s">
        <v>18664</v>
      </c>
      <c r="E121" s="15">
        <v>43924</v>
      </c>
      <c r="F121" s="13">
        <v>44319</v>
      </c>
      <c r="G121" s="1" t="s">
        <v>18665</v>
      </c>
      <c r="H121" s="1" t="s">
        <v>18666</v>
      </c>
      <c r="I121" s="1" t="s">
        <v>18667</v>
      </c>
      <c r="J121" s="1" t="s">
        <v>18668</v>
      </c>
      <c r="K121" s="1" t="s">
        <v>18669</v>
      </c>
      <c r="L121" s="1" t="s">
        <v>18670</v>
      </c>
      <c r="M121" s="1" t="s">
        <v>18671</v>
      </c>
      <c r="N121" s="1" t="s">
        <v>18672</v>
      </c>
      <c r="O121" s="1">
        <v>1</v>
      </c>
      <c r="P121" s="1" t="s">
        <v>18662</v>
      </c>
      <c r="Q121" s="1" t="s">
        <v>18673</v>
      </c>
      <c r="R121" s="1">
        <v>30711257485</v>
      </c>
      <c r="U121" s="1" t="s">
        <v>18822</v>
      </c>
      <c r="V121" s="1">
        <v>1132207300</v>
      </c>
      <c r="W121" s="1" t="s">
        <v>18823</v>
      </c>
      <c r="Z121" s="1" t="s">
        <v>15990</v>
      </c>
      <c r="AA121" s="1" t="s">
        <v>18739</v>
      </c>
      <c r="AB121" s="1" t="s">
        <v>18740</v>
      </c>
      <c r="AE121" s="1" t="s">
        <v>18824</v>
      </c>
      <c r="AI121" s="1">
        <v>1619</v>
      </c>
      <c r="AK121" s="1" t="s">
        <v>18678</v>
      </c>
      <c r="AL121" s="1" t="s">
        <v>18671</v>
      </c>
      <c r="AM121" s="1" t="s">
        <v>18679</v>
      </c>
      <c r="AN121" s="1" t="s">
        <v>18669</v>
      </c>
      <c r="AO121" s="1" t="s">
        <v>18668</v>
      </c>
      <c r="AP121" s="14" t="s">
        <v>17741</v>
      </c>
      <c r="AQ121" s="14" t="s">
        <v>18680</v>
      </c>
      <c r="AR121" s="14" t="s">
        <v>18681</v>
      </c>
      <c r="AS121" s="15">
        <v>44319</v>
      </c>
      <c r="AT121" s="1" t="s">
        <v>18682</v>
      </c>
      <c r="AU121" s="1" t="s">
        <v>18672</v>
      </c>
      <c r="AV121" s="1" t="s">
        <v>18670</v>
      </c>
      <c r="AW121" s="1" t="s">
        <v>18683</v>
      </c>
      <c r="AX121" s="1" t="s">
        <v>18667</v>
      </c>
      <c r="AY121" s="1" t="s">
        <v>18684</v>
      </c>
    </row>
    <row r="122" spans="1:51" x14ac:dyDescent="0.2">
      <c r="A122" s="14" t="s">
        <v>5740</v>
      </c>
      <c r="B122" s="1" t="s">
        <v>18662</v>
      </c>
      <c r="C122" s="1" t="s">
        <v>18685</v>
      </c>
      <c r="D122" s="1" t="s">
        <v>18664</v>
      </c>
      <c r="E122" s="15">
        <v>43924</v>
      </c>
      <c r="F122" s="13">
        <v>44015</v>
      </c>
      <c r="G122" s="1" t="s">
        <v>18665</v>
      </c>
      <c r="H122" s="1" t="s">
        <v>18666</v>
      </c>
      <c r="I122" s="1" t="s">
        <v>18667</v>
      </c>
      <c r="J122" s="1" t="s">
        <v>18668</v>
      </c>
      <c r="K122" s="1" t="s">
        <v>18669</v>
      </c>
      <c r="L122" s="1" t="s">
        <v>18670</v>
      </c>
      <c r="M122" s="1" t="s">
        <v>18671</v>
      </c>
      <c r="N122" s="1" t="s">
        <v>18672</v>
      </c>
      <c r="O122" s="1">
        <v>41</v>
      </c>
      <c r="P122" s="1" t="s">
        <v>18662</v>
      </c>
      <c r="Q122" s="1" t="s">
        <v>18673</v>
      </c>
      <c r="R122" s="1">
        <v>30669159885</v>
      </c>
      <c r="U122" s="1" t="s">
        <v>18783</v>
      </c>
      <c r="V122" s="1">
        <v>1147304606</v>
      </c>
      <c r="W122" s="1" t="s">
        <v>702</v>
      </c>
      <c r="Z122" s="1" t="s">
        <v>15990</v>
      </c>
      <c r="AA122" s="1" t="s">
        <v>18698</v>
      </c>
      <c r="AB122" s="1" t="s">
        <v>18784</v>
      </c>
      <c r="AE122" s="1" t="s">
        <v>18785</v>
      </c>
      <c r="AG122" s="1">
        <v>7</v>
      </c>
      <c r="AI122" s="1">
        <v>1602</v>
      </c>
      <c r="AK122" s="1" t="s">
        <v>18729</v>
      </c>
      <c r="AL122" s="1" t="s">
        <v>18730</v>
      </c>
      <c r="AM122" s="1" t="s">
        <v>18693</v>
      </c>
      <c r="AN122" s="1" t="s">
        <v>18669</v>
      </c>
      <c r="AO122" s="1" t="s">
        <v>18668</v>
      </c>
      <c r="AP122" s="14" t="s">
        <v>18694</v>
      </c>
      <c r="AQ122" s="14" t="s">
        <v>18695</v>
      </c>
      <c r="AR122" s="14" t="s">
        <v>18693</v>
      </c>
      <c r="AS122" s="15">
        <v>44015</v>
      </c>
      <c r="AT122" s="1" t="s">
        <v>18731</v>
      </c>
      <c r="AU122" s="1" t="s">
        <v>18672</v>
      </c>
      <c r="AV122" s="1" t="s">
        <v>18670</v>
      </c>
      <c r="AW122" s="1" t="s">
        <v>18683</v>
      </c>
      <c r="AX122" s="1" t="s">
        <v>18667</v>
      </c>
      <c r="AY122" s="1" t="s">
        <v>18684</v>
      </c>
    </row>
    <row r="123" spans="1:51" x14ac:dyDescent="0.2">
      <c r="A123" s="14" t="s">
        <v>5743</v>
      </c>
      <c r="B123" s="1" t="s">
        <v>18662</v>
      </c>
      <c r="C123" s="1" t="s">
        <v>18685</v>
      </c>
      <c r="D123" s="1" t="s">
        <v>18664</v>
      </c>
      <c r="E123" s="15">
        <v>43924</v>
      </c>
      <c r="F123" s="13">
        <v>44027</v>
      </c>
      <c r="G123" s="1" t="s">
        <v>18665</v>
      </c>
      <c r="H123" s="1" t="s">
        <v>18666</v>
      </c>
      <c r="I123" s="1" t="s">
        <v>18667</v>
      </c>
      <c r="J123" s="1" t="s">
        <v>18668</v>
      </c>
      <c r="K123" s="1" t="s">
        <v>18669</v>
      </c>
      <c r="L123" s="1" t="s">
        <v>18670</v>
      </c>
      <c r="M123" s="1" t="s">
        <v>18671</v>
      </c>
      <c r="N123" s="1" t="s">
        <v>18672</v>
      </c>
      <c r="O123" s="1">
        <v>43</v>
      </c>
      <c r="P123" s="1" t="s">
        <v>18662</v>
      </c>
      <c r="Q123" s="1" t="s">
        <v>18673</v>
      </c>
      <c r="R123" s="1">
        <v>30669159885</v>
      </c>
      <c r="U123" s="1" t="s">
        <v>18783</v>
      </c>
      <c r="V123" s="1">
        <v>1147304606</v>
      </c>
      <c r="W123" s="1" t="s">
        <v>702</v>
      </c>
      <c r="Z123" s="1" t="s">
        <v>15990</v>
      </c>
      <c r="AA123" s="1" t="s">
        <v>18698</v>
      </c>
      <c r="AB123" s="1" t="s">
        <v>18784</v>
      </c>
      <c r="AE123" s="1" t="s">
        <v>18785</v>
      </c>
      <c r="AG123" s="1">
        <v>7</v>
      </c>
      <c r="AI123" s="1">
        <v>1602</v>
      </c>
      <c r="AK123" s="1" t="s">
        <v>18729</v>
      </c>
      <c r="AL123" s="1" t="s">
        <v>18730</v>
      </c>
      <c r="AM123" s="1" t="s">
        <v>18693</v>
      </c>
      <c r="AN123" s="1" t="s">
        <v>18669</v>
      </c>
      <c r="AO123" s="1" t="s">
        <v>18668</v>
      </c>
      <c r="AP123" s="14" t="s">
        <v>18694</v>
      </c>
      <c r="AQ123" s="14" t="s">
        <v>18695</v>
      </c>
      <c r="AR123" s="14" t="s">
        <v>18693</v>
      </c>
      <c r="AS123" s="15">
        <v>44027</v>
      </c>
      <c r="AT123" s="1" t="s">
        <v>18731</v>
      </c>
      <c r="AU123" s="1" t="s">
        <v>18672</v>
      </c>
      <c r="AV123" s="1" t="s">
        <v>18670</v>
      </c>
      <c r="AW123" s="1" t="s">
        <v>18683</v>
      </c>
      <c r="AX123" s="1" t="s">
        <v>18667</v>
      </c>
      <c r="AY123" s="1" t="s">
        <v>18684</v>
      </c>
    </row>
    <row r="124" spans="1:51" x14ac:dyDescent="0.2">
      <c r="A124" s="14" t="s">
        <v>5749</v>
      </c>
      <c r="B124" s="1" t="s">
        <v>18662</v>
      </c>
      <c r="C124" s="1" t="s">
        <v>18685</v>
      </c>
      <c r="D124" s="1" t="s">
        <v>18664</v>
      </c>
      <c r="E124" s="15">
        <v>43924</v>
      </c>
      <c r="F124" s="13">
        <v>43978</v>
      </c>
      <c r="G124" s="1" t="s">
        <v>18665</v>
      </c>
      <c r="H124" s="1" t="s">
        <v>18666</v>
      </c>
      <c r="I124" s="1" t="s">
        <v>18667</v>
      </c>
      <c r="J124" s="1" t="s">
        <v>18668</v>
      </c>
      <c r="K124" s="1" t="s">
        <v>18669</v>
      </c>
      <c r="L124" s="1" t="s">
        <v>18670</v>
      </c>
      <c r="M124" s="1" t="s">
        <v>18671</v>
      </c>
      <c r="N124" s="1" t="s">
        <v>18672</v>
      </c>
      <c r="O124" s="1">
        <v>44</v>
      </c>
      <c r="P124" s="1" t="s">
        <v>18662</v>
      </c>
      <c r="Q124" s="1" t="s">
        <v>18673</v>
      </c>
      <c r="R124" s="1">
        <v>30669159885</v>
      </c>
      <c r="U124" s="1" t="s">
        <v>18783</v>
      </c>
      <c r="V124" s="1">
        <v>1147304606</v>
      </c>
      <c r="W124" s="1" t="s">
        <v>702</v>
      </c>
      <c r="Z124" s="1" t="s">
        <v>15990</v>
      </c>
      <c r="AA124" s="1" t="s">
        <v>18698</v>
      </c>
      <c r="AB124" s="1" t="s">
        <v>18784</v>
      </c>
      <c r="AE124" s="1" t="s">
        <v>18785</v>
      </c>
      <c r="AG124" s="1">
        <v>7</v>
      </c>
      <c r="AI124" s="1">
        <v>1602</v>
      </c>
      <c r="AK124" s="1" t="s">
        <v>18729</v>
      </c>
      <c r="AL124" s="1" t="s">
        <v>18730</v>
      </c>
      <c r="AM124" s="1" t="s">
        <v>18693</v>
      </c>
      <c r="AN124" s="1" t="s">
        <v>18669</v>
      </c>
      <c r="AO124" s="1" t="s">
        <v>18668</v>
      </c>
      <c r="AP124" s="14" t="s">
        <v>18694</v>
      </c>
      <c r="AQ124" s="14" t="s">
        <v>18695</v>
      </c>
      <c r="AR124" s="14" t="s">
        <v>18693</v>
      </c>
      <c r="AS124" s="15">
        <v>43978</v>
      </c>
      <c r="AT124" s="1" t="s">
        <v>18731</v>
      </c>
      <c r="AU124" s="1" t="s">
        <v>18672</v>
      </c>
      <c r="AV124" s="1" t="s">
        <v>18670</v>
      </c>
      <c r="AW124" s="1" t="s">
        <v>18683</v>
      </c>
      <c r="AX124" s="1" t="s">
        <v>18667</v>
      </c>
      <c r="AY124" s="1" t="s">
        <v>18684</v>
      </c>
    </row>
    <row r="125" spans="1:51" x14ac:dyDescent="0.2">
      <c r="A125" s="14" t="s">
        <v>5753</v>
      </c>
      <c r="B125" s="1" t="s">
        <v>18662</v>
      </c>
      <c r="C125" s="1" t="s">
        <v>18685</v>
      </c>
      <c r="D125" s="1" t="s">
        <v>18664</v>
      </c>
      <c r="E125" s="15">
        <v>43924</v>
      </c>
      <c r="F125" s="13">
        <v>43978</v>
      </c>
      <c r="G125" s="1" t="s">
        <v>18665</v>
      </c>
      <c r="H125" s="1" t="s">
        <v>18666</v>
      </c>
      <c r="I125" s="1" t="s">
        <v>18667</v>
      </c>
      <c r="J125" s="1" t="s">
        <v>18668</v>
      </c>
      <c r="K125" s="1" t="s">
        <v>18669</v>
      </c>
      <c r="L125" s="1" t="s">
        <v>18670</v>
      </c>
      <c r="M125" s="1" t="s">
        <v>18671</v>
      </c>
      <c r="N125" s="1" t="s">
        <v>18672</v>
      </c>
      <c r="O125" s="1">
        <v>40</v>
      </c>
      <c r="P125" s="1" t="s">
        <v>18662</v>
      </c>
      <c r="Q125" s="1" t="s">
        <v>18673</v>
      </c>
      <c r="R125" s="1">
        <v>30669159885</v>
      </c>
      <c r="U125" s="1" t="s">
        <v>18783</v>
      </c>
      <c r="V125" s="1">
        <v>1147304606</v>
      </c>
      <c r="W125" s="1" t="s">
        <v>702</v>
      </c>
      <c r="Z125" s="1" t="s">
        <v>15990</v>
      </c>
      <c r="AA125" s="1" t="s">
        <v>18698</v>
      </c>
      <c r="AB125" s="1" t="s">
        <v>18784</v>
      </c>
      <c r="AE125" s="1" t="s">
        <v>18785</v>
      </c>
      <c r="AG125" s="1">
        <v>7</v>
      </c>
      <c r="AI125" s="1">
        <v>1602</v>
      </c>
      <c r="AK125" s="1" t="s">
        <v>18729</v>
      </c>
      <c r="AL125" s="1" t="s">
        <v>18730</v>
      </c>
      <c r="AM125" s="1" t="s">
        <v>18693</v>
      </c>
      <c r="AN125" s="1" t="s">
        <v>18669</v>
      </c>
      <c r="AO125" s="1" t="s">
        <v>18668</v>
      </c>
      <c r="AP125" s="14" t="s">
        <v>18694</v>
      </c>
      <c r="AQ125" s="14" t="s">
        <v>18695</v>
      </c>
      <c r="AR125" s="14" t="s">
        <v>18693</v>
      </c>
      <c r="AS125" s="15">
        <v>43978</v>
      </c>
      <c r="AT125" s="1" t="s">
        <v>18731</v>
      </c>
      <c r="AU125" s="1" t="s">
        <v>18672</v>
      </c>
      <c r="AV125" s="1" t="s">
        <v>18670</v>
      </c>
      <c r="AW125" s="1" t="s">
        <v>18683</v>
      </c>
      <c r="AX125" s="1" t="s">
        <v>18667</v>
      </c>
      <c r="AY125" s="1" t="s">
        <v>18684</v>
      </c>
    </row>
    <row r="126" spans="1:51" x14ac:dyDescent="0.2">
      <c r="A126" s="14" t="s">
        <v>5756</v>
      </c>
      <c r="B126" s="1" t="s">
        <v>18662</v>
      </c>
      <c r="C126" s="1" t="s">
        <v>18685</v>
      </c>
      <c r="D126" s="1" t="s">
        <v>18664</v>
      </c>
      <c r="E126" s="15">
        <v>43924</v>
      </c>
      <c r="F126" s="13">
        <v>43978</v>
      </c>
      <c r="G126" s="1" t="s">
        <v>18665</v>
      </c>
      <c r="H126" s="1" t="s">
        <v>18666</v>
      </c>
      <c r="I126" s="1" t="s">
        <v>18667</v>
      </c>
      <c r="J126" s="1" t="s">
        <v>18668</v>
      </c>
      <c r="K126" s="1" t="s">
        <v>18669</v>
      </c>
      <c r="L126" s="1" t="s">
        <v>18670</v>
      </c>
      <c r="M126" s="1" t="s">
        <v>18671</v>
      </c>
      <c r="N126" s="1" t="s">
        <v>18672</v>
      </c>
      <c r="O126" s="1">
        <v>45</v>
      </c>
      <c r="P126" s="1" t="s">
        <v>18662</v>
      </c>
      <c r="Q126" s="1" t="s">
        <v>18673</v>
      </c>
      <c r="R126" s="1">
        <v>30669159885</v>
      </c>
      <c r="U126" s="1" t="s">
        <v>18783</v>
      </c>
      <c r="V126" s="1">
        <v>1147304606</v>
      </c>
      <c r="W126" s="1" t="s">
        <v>702</v>
      </c>
      <c r="Z126" s="1" t="s">
        <v>15990</v>
      </c>
      <c r="AA126" s="1" t="s">
        <v>18698</v>
      </c>
      <c r="AB126" s="1" t="s">
        <v>18784</v>
      </c>
      <c r="AE126" s="1" t="s">
        <v>18785</v>
      </c>
      <c r="AG126" s="1">
        <v>7</v>
      </c>
      <c r="AI126" s="1">
        <v>1602</v>
      </c>
      <c r="AK126" s="1" t="s">
        <v>18729</v>
      </c>
      <c r="AL126" s="1" t="s">
        <v>18730</v>
      </c>
      <c r="AM126" s="1" t="s">
        <v>18693</v>
      </c>
      <c r="AN126" s="1" t="s">
        <v>18669</v>
      </c>
      <c r="AO126" s="1" t="s">
        <v>18668</v>
      </c>
      <c r="AP126" s="14" t="s">
        <v>18694</v>
      </c>
      <c r="AQ126" s="14" t="s">
        <v>18695</v>
      </c>
      <c r="AR126" s="14" t="s">
        <v>18693</v>
      </c>
      <c r="AS126" s="15">
        <v>43978</v>
      </c>
      <c r="AT126" s="1" t="s">
        <v>18731</v>
      </c>
      <c r="AU126" s="1" t="s">
        <v>18672</v>
      </c>
      <c r="AV126" s="1" t="s">
        <v>18670</v>
      </c>
      <c r="AW126" s="1" t="s">
        <v>18683</v>
      </c>
      <c r="AX126" s="1" t="s">
        <v>18667</v>
      </c>
      <c r="AY126" s="1" t="s">
        <v>18684</v>
      </c>
    </row>
    <row r="127" spans="1:51" x14ac:dyDescent="0.2">
      <c r="A127" s="14" t="s">
        <v>5772</v>
      </c>
      <c r="B127" s="1" t="s">
        <v>18662</v>
      </c>
      <c r="C127" s="1" t="s">
        <v>18685</v>
      </c>
      <c r="D127" s="1" t="s">
        <v>18664</v>
      </c>
      <c r="E127" s="15">
        <v>43924</v>
      </c>
      <c r="F127" s="13">
        <v>43973</v>
      </c>
      <c r="G127" s="1" t="s">
        <v>18665</v>
      </c>
      <c r="H127" s="1" t="s">
        <v>18666</v>
      </c>
      <c r="I127" s="1" t="s">
        <v>18667</v>
      </c>
      <c r="J127" s="1" t="s">
        <v>18668</v>
      </c>
      <c r="K127" s="1" t="s">
        <v>18669</v>
      </c>
      <c r="L127" s="1" t="s">
        <v>18670</v>
      </c>
      <c r="M127" s="1" t="s">
        <v>18671</v>
      </c>
      <c r="N127" s="1" t="s">
        <v>18672</v>
      </c>
      <c r="O127" s="1">
        <v>39</v>
      </c>
      <c r="P127" s="1" t="s">
        <v>18662</v>
      </c>
      <c r="Q127" s="1" t="s">
        <v>18673</v>
      </c>
      <c r="R127" s="1">
        <v>30650964132</v>
      </c>
      <c r="U127" s="1" t="s">
        <v>18787</v>
      </c>
      <c r="V127" s="1">
        <v>43060600</v>
      </c>
      <c r="W127" s="1" t="s">
        <v>18788</v>
      </c>
      <c r="Z127" s="1" t="s">
        <v>18706</v>
      </c>
      <c r="AA127" s="1" t="s">
        <v>18789</v>
      </c>
      <c r="AB127" s="1" t="s">
        <v>18790</v>
      </c>
      <c r="AE127" s="1" t="s">
        <v>18791</v>
      </c>
      <c r="AG127" s="1" t="s">
        <v>15731</v>
      </c>
      <c r="AI127" s="1">
        <v>1282</v>
      </c>
      <c r="AK127" s="1" t="s">
        <v>18729</v>
      </c>
      <c r="AL127" s="1" t="s">
        <v>18730</v>
      </c>
      <c r="AM127" s="1" t="s">
        <v>18693</v>
      </c>
      <c r="AN127" s="1" t="s">
        <v>18669</v>
      </c>
      <c r="AO127" s="1" t="s">
        <v>18668</v>
      </c>
      <c r="AP127" s="14" t="s">
        <v>18694</v>
      </c>
      <c r="AQ127" s="14" t="s">
        <v>18695</v>
      </c>
      <c r="AR127" s="14" t="s">
        <v>18693</v>
      </c>
      <c r="AS127" s="15">
        <v>43973</v>
      </c>
      <c r="AT127" s="1" t="s">
        <v>18731</v>
      </c>
      <c r="AU127" s="1" t="s">
        <v>18672</v>
      </c>
      <c r="AV127" s="1" t="s">
        <v>18670</v>
      </c>
      <c r="AW127" s="1" t="s">
        <v>18683</v>
      </c>
      <c r="AX127" s="1" t="s">
        <v>18667</v>
      </c>
      <c r="AY127" s="1" t="s">
        <v>18684</v>
      </c>
    </row>
    <row r="128" spans="1:51" x14ac:dyDescent="0.2">
      <c r="A128" s="14" t="s">
        <v>5822</v>
      </c>
      <c r="B128" s="1" t="s">
        <v>18662</v>
      </c>
      <c r="C128" s="1" t="s">
        <v>18685</v>
      </c>
      <c r="D128" s="1" t="s">
        <v>18664</v>
      </c>
      <c r="E128" s="15">
        <v>43928</v>
      </c>
      <c r="F128" s="13">
        <v>44015</v>
      </c>
      <c r="G128" s="1" t="s">
        <v>18665</v>
      </c>
      <c r="H128" s="1" t="s">
        <v>18666</v>
      </c>
      <c r="I128" s="1" t="s">
        <v>18667</v>
      </c>
      <c r="J128" s="1" t="s">
        <v>18668</v>
      </c>
      <c r="K128" s="1" t="s">
        <v>18669</v>
      </c>
      <c r="L128" s="1" t="s">
        <v>18670</v>
      </c>
      <c r="M128" s="1" t="s">
        <v>18671</v>
      </c>
      <c r="N128" s="1" t="s">
        <v>18672</v>
      </c>
      <c r="O128" s="1">
        <v>115</v>
      </c>
      <c r="P128" s="1" t="s">
        <v>18662</v>
      </c>
      <c r="Q128" s="1" t="s">
        <v>18673</v>
      </c>
      <c r="R128" s="1">
        <v>33711192579</v>
      </c>
      <c r="U128" s="1" t="s">
        <v>18793</v>
      </c>
      <c r="V128" s="1">
        <v>41269712</v>
      </c>
      <c r="W128" s="1" t="s">
        <v>3593</v>
      </c>
      <c r="Z128" s="1" t="s">
        <v>18706</v>
      </c>
      <c r="AA128" s="1" t="s">
        <v>18707</v>
      </c>
      <c r="AB128" s="1" t="s">
        <v>18707</v>
      </c>
      <c r="AE128" s="1" t="s">
        <v>18794</v>
      </c>
      <c r="AG128" s="1" t="s">
        <v>15731</v>
      </c>
      <c r="AI128" s="1">
        <v>1274</v>
      </c>
      <c r="AK128" s="1" t="s">
        <v>18729</v>
      </c>
      <c r="AL128" s="1" t="s">
        <v>18730</v>
      </c>
      <c r="AM128" s="1" t="s">
        <v>18693</v>
      </c>
      <c r="AN128" s="1" t="s">
        <v>18669</v>
      </c>
      <c r="AO128" s="1" t="s">
        <v>18668</v>
      </c>
      <c r="AP128" s="14" t="s">
        <v>18694</v>
      </c>
      <c r="AQ128" s="14" t="s">
        <v>18695</v>
      </c>
      <c r="AR128" s="14" t="s">
        <v>18693</v>
      </c>
      <c r="AS128" s="15">
        <v>44015</v>
      </c>
      <c r="AT128" s="1" t="s">
        <v>18731</v>
      </c>
      <c r="AU128" s="1" t="s">
        <v>18672</v>
      </c>
      <c r="AV128" s="1" t="s">
        <v>18670</v>
      </c>
      <c r="AW128" s="1" t="s">
        <v>18683</v>
      </c>
      <c r="AX128" s="1" t="s">
        <v>18667</v>
      </c>
      <c r="AY128" s="1" t="s">
        <v>18684</v>
      </c>
    </row>
    <row r="129" spans="1:51" x14ac:dyDescent="0.2">
      <c r="A129" s="14" t="s">
        <v>5962</v>
      </c>
      <c r="B129" s="1" t="s">
        <v>18662</v>
      </c>
      <c r="C129" s="1" t="s">
        <v>18685</v>
      </c>
      <c r="D129" s="1" t="s">
        <v>18664</v>
      </c>
      <c r="E129" s="15">
        <v>43934</v>
      </c>
      <c r="F129" s="13">
        <v>43957</v>
      </c>
      <c r="G129" s="1" t="s">
        <v>18665</v>
      </c>
      <c r="H129" s="1" t="s">
        <v>18666</v>
      </c>
      <c r="I129" s="1" t="s">
        <v>18667</v>
      </c>
      <c r="J129" s="1" t="s">
        <v>18668</v>
      </c>
      <c r="K129" s="1" t="s">
        <v>18669</v>
      </c>
      <c r="L129" s="1" t="s">
        <v>18670</v>
      </c>
      <c r="M129" s="1" t="s">
        <v>18671</v>
      </c>
      <c r="N129" s="1" t="s">
        <v>18672</v>
      </c>
      <c r="O129" s="1">
        <v>33</v>
      </c>
      <c r="P129" s="1" t="s">
        <v>18662</v>
      </c>
      <c r="Q129" s="1" t="s">
        <v>18673</v>
      </c>
      <c r="R129" s="1">
        <v>30501190620</v>
      </c>
      <c r="U129" s="1" t="s">
        <v>18780</v>
      </c>
      <c r="V129" s="1">
        <v>55502900</v>
      </c>
      <c r="W129" s="1" t="s">
        <v>18781</v>
      </c>
      <c r="Z129" s="1" t="s">
        <v>15990</v>
      </c>
      <c r="AA129" s="1" t="s">
        <v>18698</v>
      </c>
      <c r="AB129" s="1" t="s">
        <v>18699</v>
      </c>
      <c r="AE129" s="1" t="s">
        <v>18782</v>
      </c>
      <c r="AG129" s="1" t="s">
        <v>15731</v>
      </c>
      <c r="AI129" s="1">
        <v>1605</v>
      </c>
      <c r="AK129" s="1" t="s">
        <v>18691</v>
      </c>
      <c r="AL129" s="1" t="s">
        <v>18692</v>
      </c>
      <c r="AM129" s="1" t="s">
        <v>18693</v>
      </c>
      <c r="AN129" s="1" t="s">
        <v>18669</v>
      </c>
      <c r="AO129" s="1" t="s">
        <v>18668</v>
      </c>
      <c r="AP129" s="14" t="s">
        <v>18694</v>
      </c>
      <c r="AQ129" s="14" t="s">
        <v>18695</v>
      </c>
      <c r="AR129" s="14" t="s">
        <v>18693</v>
      </c>
      <c r="AS129" s="15">
        <v>43966</v>
      </c>
      <c r="AT129" s="1" t="s">
        <v>18696</v>
      </c>
      <c r="AU129" s="1" t="s">
        <v>18672</v>
      </c>
      <c r="AV129" s="1" t="s">
        <v>18670</v>
      </c>
      <c r="AW129" s="1" t="s">
        <v>18683</v>
      </c>
      <c r="AX129" s="1" t="s">
        <v>18667</v>
      </c>
      <c r="AY129" s="1" t="s">
        <v>18684</v>
      </c>
    </row>
    <row r="130" spans="1:51" x14ac:dyDescent="0.2">
      <c r="A130" s="14" t="s">
        <v>6021</v>
      </c>
      <c r="B130" s="1" t="s">
        <v>18662</v>
      </c>
      <c r="C130" s="1" t="s">
        <v>18685</v>
      </c>
      <c r="D130" s="1" t="s">
        <v>18664</v>
      </c>
      <c r="E130" s="15">
        <v>43934</v>
      </c>
      <c r="F130" s="13">
        <v>44027</v>
      </c>
      <c r="G130" s="1" t="s">
        <v>18665</v>
      </c>
      <c r="H130" s="1" t="s">
        <v>18666</v>
      </c>
      <c r="I130" s="1" t="s">
        <v>18667</v>
      </c>
      <c r="J130" s="1" t="s">
        <v>18668</v>
      </c>
      <c r="K130" s="1" t="s">
        <v>18669</v>
      </c>
      <c r="L130" s="1" t="s">
        <v>18670</v>
      </c>
      <c r="M130" s="1" t="s">
        <v>18671</v>
      </c>
      <c r="N130" s="1" t="s">
        <v>18672</v>
      </c>
      <c r="O130" s="1">
        <v>38</v>
      </c>
      <c r="P130" s="1" t="s">
        <v>18662</v>
      </c>
      <c r="Q130" s="1" t="s">
        <v>18673</v>
      </c>
      <c r="R130" s="1">
        <v>30681071381</v>
      </c>
      <c r="U130" s="1" t="s">
        <v>18686</v>
      </c>
      <c r="V130" s="1">
        <v>3434363000</v>
      </c>
      <c r="W130" s="1" t="s">
        <v>18687</v>
      </c>
      <c r="Z130" s="1" t="s">
        <v>18688</v>
      </c>
      <c r="AA130" s="1" t="s">
        <v>18689</v>
      </c>
      <c r="AB130" s="1" t="s">
        <v>18689</v>
      </c>
      <c r="AE130" s="1" t="s">
        <v>18690</v>
      </c>
      <c r="AG130" s="1" t="s">
        <v>15731</v>
      </c>
      <c r="AI130" s="1">
        <v>3100</v>
      </c>
      <c r="AK130" s="1" t="s">
        <v>18729</v>
      </c>
      <c r="AL130" s="1" t="s">
        <v>18730</v>
      </c>
      <c r="AM130" s="1" t="s">
        <v>18693</v>
      </c>
      <c r="AN130" s="1" t="s">
        <v>18669</v>
      </c>
      <c r="AO130" s="1" t="s">
        <v>18668</v>
      </c>
      <c r="AP130" s="14" t="s">
        <v>18694</v>
      </c>
      <c r="AQ130" s="14" t="s">
        <v>18695</v>
      </c>
      <c r="AR130" s="14" t="s">
        <v>18693</v>
      </c>
      <c r="AS130" s="15">
        <v>44027</v>
      </c>
      <c r="AT130" s="1" t="s">
        <v>18731</v>
      </c>
      <c r="AU130" s="1" t="s">
        <v>18672</v>
      </c>
      <c r="AV130" s="1" t="s">
        <v>18670</v>
      </c>
      <c r="AW130" s="1" t="s">
        <v>18683</v>
      </c>
      <c r="AX130" s="1" t="s">
        <v>18667</v>
      </c>
      <c r="AY130" s="1" t="s">
        <v>18684</v>
      </c>
    </row>
    <row r="131" spans="1:51" x14ac:dyDescent="0.2">
      <c r="A131" s="14" t="s">
        <v>6026</v>
      </c>
      <c r="B131" s="1" t="s">
        <v>18662</v>
      </c>
      <c r="C131" s="1" t="s">
        <v>18685</v>
      </c>
      <c r="D131" s="1" t="s">
        <v>18664</v>
      </c>
      <c r="E131" s="15">
        <v>43934</v>
      </c>
      <c r="F131" s="13">
        <v>43983</v>
      </c>
      <c r="G131" s="1" t="s">
        <v>18665</v>
      </c>
      <c r="H131" s="1" t="s">
        <v>18666</v>
      </c>
      <c r="I131" s="1" t="s">
        <v>18667</v>
      </c>
      <c r="J131" s="1" t="s">
        <v>18668</v>
      </c>
      <c r="K131" s="1" t="s">
        <v>18669</v>
      </c>
      <c r="L131" s="1" t="s">
        <v>18670</v>
      </c>
      <c r="M131" s="1" t="s">
        <v>18671</v>
      </c>
      <c r="N131" s="1" t="s">
        <v>18672</v>
      </c>
      <c r="O131" s="1">
        <v>40</v>
      </c>
      <c r="P131" s="1" t="s">
        <v>18662</v>
      </c>
      <c r="Q131" s="1" t="s">
        <v>18673</v>
      </c>
      <c r="R131" s="1">
        <v>30534475795</v>
      </c>
      <c r="U131" s="1" t="s">
        <v>18697</v>
      </c>
      <c r="V131" s="1">
        <v>1147561216</v>
      </c>
      <c r="W131" s="1" t="s">
        <v>2737</v>
      </c>
      <c r="Z131" s="1" t="s">
        <v>15990</v>
      </c>
      <c r="AA131" s="1" t="s">
        <v>18698</v>
      </c>
      <c r="AB131" s="1" t="s">
        <v>18699</v>
      </c>
      <c r="AE131" s="1" t="s">
        <v>18700</v>
      </c>
      <c r="AG131" s="1" t="s">
        <v>15731</v>
      </c>
      <c r="AI131" s="1">
        <v>1605</v>
      </c>
      <c r="AK131" s="1" t="s">
        <v>18729</v>
      </c>
      <c r="AL131" s="1" t="s">
        <v>18730</v>
      </c>
      <c r="AM131" s="1" t="s">
        <v>18693</v>
      </c>
      <c r="AN131" s="1" t="s">
        <v>18669</v>
      </c>
      <c r="AO131" s="1" t="s">
        <v>18668</v>
      </c>
      <c r="AP131" s="14" t="s">
        <v>18694</v>
      </c>
      <c r="AQ131" s="14" t="s">
        <v>18695</v>
      </c>
      <c r="AR131" s="14" t="s">
        <v>18693</v>
      </c>
      <c r="AS131" s="15">
        <v>43983</v>
      </c>
      <c r="AT131" s="1" t="s">
        <v>18731</v>
      </c>
      <c r="AU131" s="1" t="s">
        <v>18672</v>
      </c>
      <c r="AV131" s="1" t="s">
        <v>18670</v>
      </c>
      <c r="AW131" s="1" t="s">
        <v>18683</v>
      </c>
      <c r="AX131" s="1" t="s">
        <v>18667</v>
      </c>
      <c r="AY131" s="1" t="s">
        <v>18684</v>
      </c>
    </row>
    <row r="132" spans="1:51" x14ac:dyDescent="0.2">
      <c r="A132" s="14" t="s">
        <v>6033</v>
      </c>
      <c r="B132" s="1" t="s">
        <v>18662</v>
      </c>
      <c r="C132" s="1" t="s">
        <v>18685</v>
      </c>
      <c r="D132" s="1" t="s">
        <v>18664</v>
      </c>
      <c r="E132" s="15">
        <v>43934</v>
      </c>
      <c r="F132" s="13">
        <v>43999</v>
      </c>
      <c r="G132" s="1" t="s">
        <v>18665</v>
      </c>
      <c r="H132" s="1" t="s">
        <v>18666</v>
      </c>
      <c r="I132" s="1" t="s">
        <v>18667</v>
      </c>
      <c r="J132" s="1" t="s">
        <v>18668</v>
      </c>
      <c r="K132" s="1" t="s">
        <v>18669</v>
      </c>
      <c r="L132" s="1" t="s">
        <v>18670</v>
      </c>
      <c r="M132" s="1" t="s">
        <v>18671</v>
      </c>
      <c r="N132" s="1" t="s">
        <v>18672</v>
      </c>
      <c r="O132" s="1">
        <v>38</v>
      </c>
      <c r="P132" s="1" t="s">
        <v>18662</v>
      </c>
      <c r="Q132" s="1" t="s">
        <v>18673</v>
      </c>
      <c r="R132" s="1">
        <v>30534475795</v>
      </c>
      <c r="U132" s="1" t="s">
        <v>18697</v>
      </c>
      <c r="V132" s="1">
        <v>1147561216</v>
      </c>
      <c r="W132" s="1" t="s">
        <v>2737</v>
      </c>
      <c r="Z132" s="1" t="s">
        <v>15990</v>
      </c>
      <c r="AA132" s="1" t="s">
        <v>18698</v>
      </c>
      <c r="AB132" s="1" t="s">
        <v>18699</v>
      </c>
      <c r="AE132" s="1" t="s">
        <v>18700</v>
      </c>
      <c r="AG132" s="1" t="s">
        <v>15731</v>
      </c>
      <c r="AI132" s="1">
        <v>1605</v>
      </c>
      <c r="AK132" s="1" t="s">
        <v>18729</v>
      </c>
      <c r="AL132" s="1" t="s">
        <v>18730</v>
      </c>
      <c r="AM132" s="1" t="s">
        <v>18693</v>
      </c>
      <c r="AN132" s="1" t="s">
        <v>18669</v>
      </c>
      <c r="AO132" s="1" t="s">
        <v>18668</v>
      </c>
      <c r="AP132" s="14" t="s">
        <v>18694</v>
      </c>
      <c r="AQ132" s="14" t="s">
        <v>18695</v>
      </c>
      <c r="AR132" s="14" t="s">
        <v>18693</v>
      </c>
      <c r="AS132" s="15">
        <v>43999</v>
      </c>
      <c r="AT132" s="1" t="s">
        <v>18762</v>
      </c>
      <c r="AU132" s="1" t="s">
        <v>18672</v>
      </c>
      <c r="AV132" s="1" t="s">
        <v>18670</v>
      </c>
      <c r="AW132" s="1" t="s">
        <v>18683</v>
      </c>
      <c r="AX132" s="1" t="s">
        <v>18667</v>
      </c>
      <c r="AY132" s="1" t="s">
        <v>18684</v>
      </c>
    </row>
    <row r="133" spans="1:51" x14ac:dyDescent="0.2">
      <c r="A133" s="14" t="s">
        <v>6040</v>
      </c>
      <c r="B133" s="1" t="s">
        <v>18662</v>
      </c>
      <c r="C133" s="1" t="s">
        <v>18685</v>
      </c>
      <c r="D133" s="1" t="s">
        <v>18664</v>
      </c>
      <c r="E133" s="15">
        <v>43934</v>
      </c>
      <c r="F133" s="13">
        <v>43983</v>
      </c>
      <c r="G133" s="1" t="s">
        <v>18665</v>
      </c>
      <c r="H133" s="1" t="s">
        <v>18666</v>
      </c>
      <c r="I133" s="1" t="s">
        <v>18667</v>
      </c>
      <c r="J133" s="1" t="s">
        <v>18668</v>
      </c>
      <c r="K133" s="1" t="s">
        <v>18669</v>
      </c>
      <c r="L133" s="1" t="s">
        <v>18670</v>
      </c>
      <c r="M133" s="1" t="s">
        <v>18671</v>
      </c>
      <c r="N133" s="1" t="s">
        <v>18672</v>
      </c>
      <c r="O133" s="1">
        <v>37</v>
      </c>
      <c r="P133" s="1" t="s">
        <v>18662</v>
      </c>
      <c r="Q133" s="1" t="s">
        <v>18673</v>
      </c>
      <c r="R133" s="1">
        <v>30534475795</v>
      </c>
      <c r="U133" s="1" t="s">
        <v>18697</v>
      </c>
      <c r="V133" s="1">
        <v>1147561216</v>
      </c>
      <c r="W133" s="1" t="s">
        <v>2737</v>
      </c>
      <c r="Z133" s="1" t="s">
        <v>15990</v>
      </c>
      <c r="AA133" s="1" t="s">
        <v>18698</v>
      </c>
      <c r="AB133" s="1" t="s">
        <v>18699</v>
      </c>
      <c r="AE133" s="1" t="s">
        <v>18700</v>
      </c>
      <c r="AG133" s="1" t="s">
        <v>15731</v>
      </c>
      <c r="AI133" s="1">
        <v>1605</v>
      </c>
      <c r="AK133" s="1" t="s">
        <v>18729</v>
      </c>
      <c r="AL133" s="1" t="s">
        <v>18730</v>
      </c>
      <c r="AM133" s="1" t="s">
        <v>18693</v>
      </c>
      <c r="AN133" s="1" t="s">
        <v>18669</v>
      </c>
      <c r="AO133" s="1" t="s">
        <v>18668</v>
      </c>
      <c r="AP133" s="14" t="s">
        <v>18694</v>
      </c>
      <c r="AQ133" s="14" t="s">
        <v>18695</v>
      </c>
      <c r="AR133" s="14" t="s">
        <v>18693</v>
      </c>
      <c r="AS133" s="15">
        <v>43983</v>
      </c>
      <c r="AT133" s="1" t="s">
        <v>18731</v>
      </c>
      <c r="AU133" s="1" t="s">
        <v>18672</v>
      </c>
      <c r="AV133" s="1" t="s">
        <v>18670</v>
      </c>
      <c r="AW133" s="1" t="s">
        <v>18683</v>
      </c>
      <c r="AX133" s="1" t="s">
        <v>18667</v>
      </c>
      <c r="AY133" s="1" t="s">
        <v>18684</v>
      </c>
    </row>
    <row r="134" spans="1:51" x14ac:dyDescent="0.2">
      <c r="A134" s="14" t="s">
        <v>6060</v>
      </c>
      <c r="B134" s="1" t="s">
        <v>18662</v>
      </c>
      <c r="C134" s="1" t="s">
        <v>18685</v>
      </c>
      <c r="D134" s="1" t="s">
        <v>18664</v>
      </c>
      <c r="E134" s="15">
        <v>43934</v>
      </c>
      <c r="F134" s="13">
        <v>44025</v>
      </c>
      <c r="G134" s="1" t="s">
        <v>18665</v>
      </c>
      <c r="H134" s="1" t="s">
        <v>18666</v>
      </c>
      <c r="I134" s="1" t="s">
        <v>18667</v>
      </c>
      <c r="J134" s="1" t="s">
        <v>18668</v>
      </c>
      <c r="K134" s="1" t="s">
        <v>18669</v>
      </c>
      <c r="L134" s="1" t="s">
        <v>18670</v>
      </c>
      <c r="M134" s="1" t="s">
        <v>18671</v>
      </c>
      <c r="N134" s="1" t="s">
        <v>18672</v>
      </c>
      <c r="O134" s="1">
        <v>38</v>
      </c>
      <c r="P134" s="1" t="s">
        <v>18662</v>
      </c>
      <c r="Q134" s="1" t="s">
        <v>18673</v>
      </c>
      <c r="R134" s="1">
        <v>30681071381</v>
      </c>
      <c r="U134" s="1" t="s">
        <v>18686</v>
      </c>
      <c r="V134" s="1">
        <v>3434363000</v>
      </c>
      <c r="W134" s="1" t="s">
        <v>18687</v>
      </c>
      <c r="Z134" s="1" t="s">
        <v>18688</v>
      </c>
      <c r="AA134" s="1" t="s">
        <v>18689</v>
      </c>
      <c r="AB134" s="1" t="s">
        <v>18689</v>
      </c>
      <c r="AE134" s="1" t="s">
        <v>18690</v>
      </c>
      <c r="AG134" s="1" t="s">
        <v>15731</v>
      </c>
      <c r="AI134" s="1">
        <v>3100</v>
      </c>
      <c r="AK134" s="1" t="s">
        <v>18729</v>
      </c>
      <c r="AL134" s="1" t="s">
        <v>18730</v>
      </c>
      <c r="AM134" s="1" t="s">
        <v>18693</v>
      </c>
      <c r="AN134" s="1" t="s">
        <v>18669</v>
      </c>
      <c r="AO134" s="1" t="s">
        <v>18668</v>
      </c>
      <c r="AP134" s="14" t="s">
        <v>18694</v>
      </c>
      <c r="AQ134" s="14" t="s">
        <v>18695</v>
      </c>
      <c r="AR134" s="14" t="s">
        <v>18693</v>
      </c>
      <c r="AS134" s="15">
        <v>44025</v>
      </c>
      <c r="AT134" s="1" t="s">
        <v>18731</v>
      </c>
      <c r="AU134" s="1" t="s">
        <v>18672</v>
      </c>
      <c r="AV134" s="1" t="s">
        <v>18670</v>
      </c>
      <c r="AW134" s="1" t="s">
        <v>18683</v>
      </c>
      <c r="AX134" s="1" t="s">
        <v>18667</v>
      </c>
      <c r="AY134" s="1" t="s">
        <v>18684</v>
      </c>
    </row>
    <row r="135" spans="1:51" x14ac:dyDescent="0.2">
      <c r="A135" s="14" t="s">
        <v>6077</v>
      </c>
      <c r="B135" s="1" t="s">
        <v>18662</v>
      </c>
      <c r="C135" s="1" t="s">
        <v>18685</v>
      </c>
      <c r="D135" s="1" t="s">
        <v>18664</v>
      </c>
      <c r="E135" s="15">
        <v>43934</v>
      </c>
      <c r="F135" s="13">
        <v>44004</v>
      </c>
      <c r="G135" s="1" t="s">
        <v>18665</v>
      </c>
      <c r="H135" s="1" t="s">
        <v>18666</v>
      </c>
      <c r="I135" s="1" t="s">
        <v>18667</v>
      </c>
      <c r="J135" s="1" t="s">
        <v>18668</v>
      </c>
      <c r="K135" s="1" t="s">
        <v>18669</v>
      </c>
      <c r="L135" s="1" t="s">
        <v>18670</v>
      </c>
      <c r="M135" s="1" t="s">
        <v>18671</v>
      </c>
      <c r="N135" s="1" t="s">
        <v>18672</v>
      </c>
      <c r="O135" s="1">
        <v>44</v>
      </c>
      <c r="P135" s="1" t="s">
        <v>18662</v>
      </c>
      <c r="Q135" s="1" t="s">
        <v>18673</v>
      </c>
      <c r="R135" s="1">
        <v>33501707029</v>
      </c>
      <c r="U135" s="1" t="s">
        <v>18825</v>
      </c>
      <c r="V135" s="1">
        <v>1147218100</v>
      </c>
      <c r="W135" s="1" t="s">
        <v>696</v>
      </c>
      <c r="Z135" s="1" t="s">
        <v>18706</v>
      </c>
      <c r="AA135" s="1" t="s">
        <v>18707</v>
      </c>
      <c r="AB135" s="1" t="s">
        <v>18707</v>
      </c>
      <c r="AE135" s="1" t="s">
        <v>18826</v>
      </c>
      <c r="AG135" s="1">
        <v>18</v>
      </c>
      <c r="AI135" s="1">
        <v>1008</v>
      </c>
      <c r="AK135" s="1" t="s">
        <v>18729</v>
      </c>
      <c r="AL135" s="1" t="s">
        <v>18730</v>
      </c>
      <c r="AM135" s="1" t="s">
        <v>18693</v>
      </c>
      <c r="AN135" s="1" t="s">
        <v>18669</v>
      </c>
      <c r="AO135" s="1" t="s">
        <v>18668</v>
      </c>
      <c r="AP135" s="14" t="s">
        <v>18694</v>
      </c>
      <c r="AQ135" s="14" t="s">
        <v>18695</v>
      </c>
      <c r="AR135" s="14" t="s">
        <v>18693</v>
      </c>
      <c r="AS135" s="15">
        <v>44004</v>
      </c>
      <c r="AT135" s="1" t="s">
        <v>18731</v>
      </c>
      <c r="AU135" s="1" t="s">
        <v>18672</v>
      </c>
      <c r="AV135" s="1" t="s">
        <v>18670</v>
      </c>
      <c r="AW135" s="1" t="s">
        <v>18683</v>
      </c>
      <c r="AX135" s="1" t="s">
        <v>18667</v>
      </c>
      <c r="AY135" s="1" t="s">
        <v>18684</v>
      </c>
    </row>
    <row r="136" spans="1:51" x14ac:dyDescent="0.2">
      <c r="A136" s="14" t="s">
        <v>6095</v>
      </c>
      <c r="B136" s="1" t="s">
        <v>18662</v>
      </c>
      <c r="C136" s="1" t="s">
        <v>18685</v>
      </c>
      <c r="D136" s="1" t="s">
        <v>18664</v>
      </c>
      <c r="E136" s="15">
        <v>43934</v>
      </c>
      <c r="F136" s="13">
        <v>44001</v>
      </c>
      <c r="G136" s="1" t="s">
        <v>18665</v>
      </c>
      <c r="H136" s="1" t="s">
        <v>18666</v>
      </c>
      <c r="I136" s="1" t="s">
        <v>18667</v>
      </c>
      <c r="J136" s="1" t="s">
        <v>18668</v>
      </c>
      <c r="K136" s="1" t="s">
        <v>18669</v>
      </c>
      <c r="L136" s="1" t="s">
        <v>18670</v>
      </c>
      <c r="M136" s="1" t="s">
        <v>18671</v>
      </c>
      <c r="N136" s="1" t="s">
        <v>18672</v>
      </c>
      <c r="O136" s="1">
        <v>40</v>
      </c>
      <c r="P136" s="1" t="s">
        <v>18662</v>
      </c>
      <c r="Q136" s="1" t="s">
        <v>18673</v>
      </c>
      <c r="R136" s="1">
        <v>33501707029</v>
      </c>
      <c r="U136" s="1" t="s">
        <v>18825</v>
      </c>
      <c r="V136" s="1">
        <v>1147218100</v>
      </c>
      <c r="W136" s="1" t="s">
        <v>696</v>
      </c>
      <c r="Z136" s="1" t="s">
        <v>18706</v>
      </c>
      <c r="AA136" s="1" t="s">
        <v>18707</v>
      </c>
      <c r="AB136" s="1" t="s">
        <v>18707</v>
      </c>
      <c r="AE136" s="1" t="s">
        <v>18826</v>
      </c>
      <c r="AG136" s="1">
        <v>18</v>
      </c>
      <c r="AI136" s="1">
        <v>1008</v>
      </c>
      <c r="AK136" s="1" t="s">
        <v>18786</v>
      </c>
      <c r="AL136" s="1" t="s">
        <v>18730</v>
      </c>
      <c r="AM136" s="1" t="s">
        <v>18693</v>
      </c>
      <c r="AN136" s="1" t="s">
        <v>18669</v>
      </c>
      <c r="AO136" s="1" t="s">
        <v>18668</v>
      </c>
      <c r="AP136" s="14" t="s">
        <v>18694</v>
      </c>
      <c r="AQ136" s="14" t="s">
        <v>18695</v>
      </c>
      <c r="AR136" s="14" t="s">
        <v>18693</v>
      </c>
      <c r="AS136" s="15">
        <v>44001</v>
      </c>
      <c r="AT136" s="1" t="s">
        <v>18731</v>
      </c>
      <c r="AU136" s="1" t="s">
        <v>18672</v>
      </c>
      <c r="AV136" s="1" t="s">
        <v>18670</v>
      </c>
      <c r="AW136" s="1" t="s">
        <v>18683</v>
      </c>
      <c r="AX136" s="1" t="s">
        <v>18667</v>
      </c>
      <c r="AY136" s="1" t="s">
        <v>18684</v>
      </c>
    </row>
    <row r="137" spans="1:51" x14ac:dyDescent="0.2">
      <c r="A137" s="14" t="s">
        <v>6105</v>
      </c>
      <c r="B137" s="1" t="s">
        <v>18662</v>
      </c>
      <c r="C137" s="1" t="s">
        <v>18685</v>
      </c>
      <c r="D137" s="1" t="s">
        <v>18664</v>
      </c>
      <c r="E137" s="15">
        <v>43934</v>
      </c>
      <c r="F137" s="13">
        <v>44004</v>
      </c>
      <c r="G137" s="1" t="s">
        <v>18665</v>
      </c>
      <c r="H137" s="1" t="s">
        <v>18666</v>
      </c>
      <c r="I137" s="1" t="s">
        <v>18667</v>
      </c>
      <c r="J137" s="1" t="s">
        <v>18668</v>
      </c>
      <c r="K137" s="1" t="s">
        <v>18669</v>
      </c>
      <c r="L137" s="1" t="s">
        <v>18670</v>
      </c>
      <c r="M137" s="1" t="s">
        <v>18671</v>
      </c>
      <c r="N137" s="1" t="s">
        <v>18672</v>
      </c>
      <c r="O137" s="1">
        <v>45</v>
      </c>
      <c r="P137" s="1" t="s">
        <v>18662</v>
      </c>
      <c r="Q137" s="1" t="s">
        <v>18673</v>
      </c>
      <c r="R137" s="1">
        <v>33501707029</v>
      </c>
      <c r="U137" s="1" t="s">
        <v>18825</v>
      </c>
      <c r="V137" s="1">
        <v>1147218100</v>
      </c>
      <c r="W137" s="1" t="s">
        <v>696</v>
      </c>
      <c r="Z137" s="1" t="s">
        <v>18706</v>
      </c>
      <c r="AA137" s="1" t="s">
        <v>18707</v>
      </c>
      <c r="AB137" s="1" t="s">
        <v>18707</v>
      </c>
      <c r="AE137" s="1" t="s">
        <v>18826</v>
      </c>
      <c r="AG137" s="1">
        <v>18</v>
      </c>
      <c r="AI137" s="1">
        <v>1008</v>
      </c>
      <c r="AK137" s="1" t="s">
        <v>18729</v>
      </c>
      <c r="AL137" s="1" t="s">
        <v>18730</v>
      </c>
      <c r="AM137" s="1" t="s">
        <v>18693</v>
      </c>
      <c r="AN137" s="1" t="s">
        <v>18669</v>
      </c>
      <c r="AO137" s="1" t="s">
        <v>18668</v>
      </c>
      <c r="AP137" s="14" t="s">
        <v>18694</v>
      </c>
      <c r="AQ137" s="14" t="s">
        <v>18695</v>
      </c>
      <c r="AR137" s="14" t="s">
        <v>18693</v>
      </c>
      <c r="AS137" s="15">
        <v>44004</v>
      </c>
      <c r="AT137" s="1" t="s">
        <v>18731</v>
      </c>
      <c r="AU137" s="1" t="s">
        <v>18672</v>
      </c>
      <c r="AV137" s="1" t="s">
        <v>18670</v>
      </c>
      <c r="AW137" s="1" t="s">
        <v>18683</v>
      </c>
      <c r="AX137" s="1" t="s">
        <v>18667</v>
      </c>
      <c r="AY137" s="1" t="s">
        <v>18684</v>
      </c>
    </row>
    <row r="138" spans="1:51" x14ac:dyDescent="0.2">
      <c r="A138" s="14" t="s">
        <v>6120</v>
      </c>
      <c r="B138" s="1" t="s">
        <v>18662</v>
      </c>
      <c r="C138" s="1" t="s">
        <v>18685</v>
      </c>
      <c r="D138" s="1" t="s">
        <v>18664</v>
      </c>
      <c r="E138" s="15">
        <v>43936</v>
      </c>
      <c r="F138" s="13">
        <v>44046</v>
      </c>
      <c r="G138" s="1" t="s">
        <v>18665</v>
      </c>
      <c r="H138" s="1" t="s">
        <v>18666</v>
      </c>
      <c r="I138" s="1" t="s">
        <v>18667</v>
      </c>
      <c r="J138" s="1" t="s">
        <v>18668</v>
      </c>
      <c r="K138" s="1" t="s">
        <v>18669</v>
      </c>
      <c r="L138" s="1" t="s">
        <v>18670</v>
      </c>
      <c r="M138" s="1" t="s">
        <v>18671</v>
      </c>
      <c r="N138" s="1" t="s">
        <v>18672</v>
      </c>
      <c r="O138" s="1">
        <v>247</v>
      </c>
      <c r="P138" s="1" t="s">
        <v>18662</v>
      </c>
      <c r="Q138" s="1" t="s">
        <v>18673</v>
      </c>
      <c r="R138" s="1">
        <v>33711192579</v>
      </c>
      <c r="U138" s="1" t="s">
        <v>18793</v>
      </c>
      <c r="V138" s="1">
        <v>41269712</v>
      </c>
      <c r="W138" s="1" t="s">
        <v>3593</v>
      </c>
      <c r="Z138" s="1" t="s">
        <v>18706</v>
      </c>
      <c r="AA138" s="1" t="s">
        <v>18707</v>
      </c>
      <c r="AB138" s="1" t="s">
        <v>18707</v>
      </c>
      <c r="AE138" s="1" t="s">
        <v>18794</v>
      </c>
      <c r="AG138" s="1" t="s">
        <v>15731</v>
      </c>
      <c r="AI138" s="1">
        <v>1274</v>
      </c>
      <c r="AK138" s="1" t="s">
        <v>18761</v>
      </c>
      <c r="AL138" s="1" t="s">
        <v>18730</v>
      </c>
      <c r="AM138" s="1" t="s">
        <v>18693</v>
      </c>
      <c r="AN138" s="1" t="s">
        <v>18669</v>
      </c>
      <c r="AO138" s="1" t="s">
        <v>18668</v>
      </c>
      <c r="AP138" s="14" t="s">
        <v>18694</v>
      </c>
      <c r="AQ138" s="14" t="s">
        <v>18695</v>
      </c>
      <c r="AR138" s="14" t="s">
        <v>18693</v>
      </c>
      <c r="AS138" s="15">
        <v>44046</v>
      </c>
      <c r="AT138" s="1" t="s">
        <v>18762</v>
      </c>
      <c r="AU138" s="1" t="s">
        <v>18672</v>
      </c>
      <c r="AV138" s="1" t="s">
        <v>18670</v>
      </c>
      <c r="AW138" s="1" t="s">
        <v>18683</v>
      </c>
      <c r="AX138" s="1" t="s">
        <v>18667</v>
      </c>
      <c r="AY138" s="1" t="s">
        <v>18684</v>
      </c>
    </row>
    <row r="139" spans="1:51" x14ac:dyDescent="0.2">
      <c r="A139" s="14" t="s">
        <v>6137</v>
      </c>
      <c r="B139" s="1" t="s">
        <v>18662</v>
      </c>
      <c r="C139" s="1" t="s">
        <v>18685</v>
      </c>
      <c r="D139" s="1" t="s">
        <v>18664</v>
      </c>
      <c r="E139" s="15">
        <v>43936</v>
      </c>
      <c r="F139" s="13">
        <v>44127</v>
      </c>
      <c r="G139" s="1" t="s">
        <v>18665</v>
      </c>
      <c r="H139" s="1" t="s">
        <v>18666</v>
      </c>
      <c r="I139" s="1" t="s">
        <v>18667</v>
      </c>
      <c r="J139" s="1" t="s">
        <v>18668</v>
      </c>
      <c r="K139" s="1" t="s">
        <v>18669</v>
      </c>
      <c r="L139" s="1" t="s">
        <v>18670</v>
      </c>
      <c r="M139" s="1" t="s">
        <v>18671</v>
      </c>
      <c r="N139" s="1" t="s">
        <v>18672</v>
      </c>
      <c r="O139" s="1">
        <v>28</v>
      </c>
      <c r="P139" s="1" t="s">
        <v>18662</v>
      </c>
      <c r="Q139" s="1" t="s">
        <v>18673</v>
      </c>
      <c r="R139" s="1">
        <v>33707668089</v>
      </c>
      <c r="U139" s="1" t="s">
        <v>18714</v>
      </c>
      <c r="V139" s="1">
        <v>1130146890</v>
      </c>
      <c r="W139" s="1" t="s">
        <v>18715</v>
      </c>
      <c r="Z139" s="1" t="s">
        <v>15990</v>
      </c>
      <c r="AA139" s="1" t="s">
        <v>18698</v>
      </c>
      <c r="AB139" s="1" t="s">
        <v>18716</v>
      </c>
      <c r="AE139" s="1" t="s">
        <v>18717</v>
      </c>
      <c r="AG139" s="1" t="s">
        <v>15731</v>
      </c>
      <c r="AI139" s="1">
        <v>1636</v>
      </c>
      <c r="AK139" s="1" t="s">
        <v>18733</v>
      </c>
      <c r="AL139" s="1" t="s">
        <v>18730</v>
      </c>
      <c r="AM139" s="1" t="s">
        <v>18735</v>
      </c>
      <c r="AN139" s="1" t="s">
        <v>18669</v>
      </c>
      <c r="AO139" s="1" t="s">
        <v>18668</v>
      </c>
      <c r="AP139" s="14" t="s">
        <v>18827</v>
      </c>
      <c r="AQ139" s="14" t="s">
        <v>18734</v>
      </c>
      <c r="AR139" s="14" t="s">
        <v>18735</v>
      </c>
      <c r="AS139" s="15">
        <v>44159</v>
      </c>
      <c r="AT139" s="1" t="s">
        <v>18828</v>
      </c>
      <c r="AU139" s="1" t="s">
        <v>18672</v>
      </c>
      <c r="AV139" s="1" t="s">
        <v>18670</v>
      </c>
      <c r="AW139" s="1" t="s">
        <v>18683</v>
      </c>
      <c r="AX139" s="1" t="s">
        <v>18667</v>
      </c>
      <c r="AY139" s="1" t="s">
        <v>18684</v>
      </c>
    </row>
    <row r="140" spans="1:51" x14ac:dyDescent="0.2">
      <c r="A140" s="14" t="s">
        <v>6205</v>
      </c>
      <c r="B140" s="1" t="s">
        <v>18662</v>
      </c>
      <c r="C140" s="1" t="s">
        <v>18685</v>
      </c>
      <c r="D140" s="1" t="s">
        <v>18664</v>
      </c>
      <c r="E140" s="15">
        <v>43941</v>
      </c>
      <c r="F140" s="13">
        <v>43983</v>
      </c>
      <c r="G140" s="1" t="s">
        <v>18665</v>
      </c>
      <c r="H140" s="1" t="s">
        <v>18666</v>
      </c>
      <c r="I140" s="1" t="s">
        <v>18667</v>
      </c>
      <c r="J140" s="1" t="s">
        <v>18668</v>
      </c>
      <c r="K140" s="1" t="s">
        <v>18669</v>
      </c>
      <c r="L140" s="1" t="s">
        <v>18670</v>
      </c>
      <c r="M140" s="1" t="s">
        <v>18671</v>
      </c>
      <c r="N140" s="1" t="s">
        <v>18672</v>
      </c>
      <c r="O140" s="1">
        <v>39</v>
      </c>
      <c r="P140" s="1" t="s">
        <v>18662</v>
      </c>
      <c r="Q140" s="1" t="s">
        <v>18673</v>
      </c>
      <c r="R140" s="1">
        <v>30650964132</v>
      </c>
      <c r="U140" s="1" t="s">
        <v>18787</v>
      </c>
      <c r="V140" s="1">
        <v>43060600</v>
      </c>
      <c r="W140" s="1" t="s">
        <v>18788</v>
      </c>
      <c r="Z140" s="1" t="s">
        <v>18706</v>
      </c>
      <c r="AA140" s="1" t="s">
        <v>18789</v>
      </c>
      <c r="AB140" s="1" t="s">
        <v>18790</v>
      </c>
      <c r="AE140" s="1" t="s">
        <v>18791</v>
      </c>
      <c r="AG140" s="1" t="s">
        <v>15731</v>
      </c>
      <c r="AI140" s="1">
        <v>1282</v>
      </c>
      <c r="AK140" s="1" t="s">
        <v>18729</v>
      </c>
      <c r="AL140" s="1" t="s">
        <v>18730</v>
      </c>
      <c r="AM140" s="1" t="s">
        <v>18693</v>
      </c>
      <c r="AN140" s="1" t="s">
        <v>18669</v>
      </c>
      <c r="AO140" s="1" t="s">
        <v>18668</v>
      </c>
      <c r="AP140" s="14" t="s">
        <v>18694</v>
      </c>
      <c r="AQ140" s="14" t="s">
        <v>18695</v>
      </c>
      <c r="AR140" s="14" t="s">
        <v>18693</v>
      </c>
      <c r="AS140" s="15">
        <v>43983</v>
      </c>
      <c r="AT140" s="1" t="s">
        <v>18731</v>
      </c>
      <c r="AU140" s="1" t="s">
        <v>18672</v>
      </c>
      <c r="AV140" s="1" t="s">
        <v>18670</v>
      </c>
      <c r="AW140" s="1" t="s">
        <v>18683</v>
      </c>
      <c r="AX140" s="1" t="s">
        <v>18667</v>
      </c>
      <c r="AY140" s="1" t="s">
        <v>18684</v>
      </c>
    </row>
    <row r="141" spans="1:51" x14ac:dyDescent="0.2">
      <c r="A141" s="14" t="s">
        <v>6243</v>
      </c>
      <c r="B141" s="1" t="s">
        <v>18662</v>
      </c>
      <c r="C141" s="1" t="s">
        <v>18685</v>
      </c>
      <c r="D141" s="1" t="s">
        <v>18664</v>
      </c>
      <c r="E141" s="15">
        <v>43941</v>
      </c>
      <c r="F141" s="13">
        <v>43973</v>
      </c>
      <c r="G141" s="1" t="s">
        <v>18665</v>
      </c>
      <c r="H141" s="1" t="s">
        <v>18666</v>
      </c>
      <c r="I141" s="1" t="s">
        <v>18667</v>
      </c>
      <c r="J141" s="1" t="s">
        <v>18668</v>
      </c>
      <c r="K141" s="1" t="s">
        <v>18669</v>
      </c>
      <c r="L141" s="1" t="s">
        <v>18670</v>
      </c>
      <c r="M141" s="1" t="s">
        <v>18671</v>
      </c>
      <c r="N141" s="1" t="s">
        <v>18672</v>
      </c>
      <c r="O141" s="1">
        <v>36</v>
      </c>
      <c r="P141" s="1" t="s">
        <v>18662</v>
      </c>
      <c r="Q141" s="1" t="s">
        <v>18673</v>
      </c>
      <c r="R141" s="1">
        <v>30519887335</v>
      </c>
      <c r="U141" s="1" t="s">
        <v>18756</v>
      </c>
      <c r="V141" s="1">
        <v>57871555</v>
      </c>
      <c r="W141" s="1" t="s">
        <v>18757</v>
      </c>
      <c r="Z141" s="1" t="s">
        <v>18706</v>
      </c>
      <c r="AA141" s="1" t="s">
        <v>18758</v>
      </c>
      <c r="AB141" s="1" t="s">
        <v>18759</v>
      </c>
      <c r="AE141" s="1" t="s">
        <v>18760</v>
      </c>
      <c r="AG141" s="1">
        <v>9</v>
      </c>
      <c r="AI141" s="1">
        <v>1425</v>
      </c>
      <c r="AK141" s="1" t="s">
        <v>18729</v>
      </c>
      <c r="AL141" s="1" t="s">
        <v>18730</v>
      </c>
      <c r="AM141" s="1" t="s">
        <v>18693</v>
      </c>
      <c r="AN141" s="1" t="s">
        <v>18669</v>
      </c>
      <c r="AO141" s="1" t="s">
        <v>18668</v>
      </c>
      <c r="AP141" s="14" t="s">
        <v>18694</v>
      </c>
      <c r="AQ141" s="14" t="s">
        <v>18695</v>
      </c>
      <c r="AR141" s="14" t="s">
        <v>18693</v>
      </c>
      <c r="AS141" s="15">
        <v>43973</v>
      </c>
      <c r="AT141" s="1" t="s">
        <v>18731</v>
      </c>
      <c r="AU141" s="1" t="s">
        <v>18672</v>
      </c>
      <c r="AV141" s="1" t="s">
        <v>18670</v>
      </c>
      <c r="AW141" s="1" t="s">
        <v>18683</v>
      </c>
      <c r="AX141" s="1" t="s">
        <v>18667</v>
      </c>
      <c r="AY141" s="1" t="s">
        <v>18684</v>
      </c>
    </row>
    <row r="142" spans="1:51" x14ac:dyDescent="0.2">
      <c r="A142" s="14" t="s">
        <v>6245</v>
      </c>
      <c r="B142" s="1" t="s">
        <v>18662</v>
      </c>
      <c r="C142" s="1" t="s">
        <v>18685</v>
      </c>
      <c r="D142" s="1" t="s">
        <v>18664</v>
      </c>
      <c r="E142" s="15">
        <v>43941</v>
      </c>
      <c r="F142" s="13">
        <v>44300</v>
      </c>
      <c r="G142" s="1" t="s">
        <v>18665</v>
      </c>
      <c r="H142" s="1" t="s">
        <v>18666</v>
      </c>
      <c r="I142" s="1" t="s">
        <v>18667</v>
      </c>
      <c r="J142" s="1" t="s">
        <v>18668</v>
      </c>
      <c r="K142" s="1" t="s">
        <v>18669</v>
      </c>
      <c r="L142" s="1" t="s">
        <v>18670</v>
      </c>
      <c r="M142" s="1" t="s">
        <v>18671</v>
      </c>
      <c r="N142" s="1" t="s">
        <v>18672</v>
      </c>
      <c r="O142" s="1">
        <v>47</v>
      </c>
      <c r="P142" s="1" t="s">
        <v>18662</v>
      </c>
      <c r="Q142" s="1" t="s">
        <v>18673</v>
      </c>
      <c r="R142" s="1">
        <v>30708462434</v>
      </c>
      <c r="U142" s="1" t="s">
        <v>18829</v>
      </c>
      <c r="V142" s="1">
        <v>2214820763</v>
      </c>
      <c r="W142" s="1" t="s">
        <v>18830</v>
      </c>
      <c r="Z142" s="1" t="s">
        <v>15990</v>
      </c>
      <c r="AA142" s="1" t="s">
        <v>18831</v>
      </c>
      <c r="AB142" s="1" t="s">
        <v>18831</v>
      </c>
      <c r="AE142" s="1" t="s">
        <v>18832</v>
      </c>
      <c r="AG142" s="1" t="s">
        <v>15731</v>
      </c>
      <c r="AI142" s="1">
        <v>1923</v>
      </c>
      <c r="AK142" s="1" t="s">
        <v>18833</v>
      </c>
      <c r="AL142" s="1" t="s">
        <v>18834</v>
      </c>
      <c r="AM142" s="1" t="s">
        <v>18835</v>
      </c>
      <c r="AN142" s="1" t="s">
        <v>18669</v>
      </c>
      <c r="AO142" s="1" t="s">
        <v>18668</v>
      </c>
      <c r="AP142" s="14" t="s">
        <v>18836</v>
      </c>
      <c r="AQ142" s="14" t="s">
        <v>18837</v>
      </c>
      <c r="AR142" s="14" t="s">
        <v>18835</v>
      </c>
      <c r="AS142" s="15">
        <v>44300</v>
      </c>
      <c r="AT142" s="1" t="s">
        <v>18838</v>
      </c>
      <c r="AU142" s="1" t="s">
        <v>18672</v>
      </c>
      <c r="AV142" s="1" t="s">
        <v>18670</v>
      </c>
      <c r="AW142" s="1" t="s">
        <v>18683</v>
      </c>
      <c r="AX142" s="1" t="s">
        <v>18667</v>
      </c>
      <c r="AY142" s="1" t="s">
        <v>18684</v>
      </c>
    </row>
    <row r="143" spans="1:51" x14ac:dyDescent="0.2">
      <c r="A143" s="14" t="s">
        <v>6387</v>
      </c>
      <c r="B143" s="1" t="s">
        <v>18662</v>
      </c>
      <c r="C143" s="1" t="s">
        <v>18685</v>
      </c>
      <c r="D143" s="1" t="s">
        <v>18664</v>
      </c>
      <c r="E143" s="15">
        <v>43945</v>
      </c>
      <c r="F143" s="13">
        <v>44020</v>
      </c>
      <c r="G143" s="1" t="s">
        <v>18665</v>
      </c>
      <c r="H143" s="1" t="s">
        <v>18666</v>
      </c>
      <c r="I143" s="1" t="s">
        <v>18667</v>
      </c>
      <c r="J143" s="1" t="s">
        <v>18668</v>
      </c>
      <c r="K143" s="1" t="s">
        <v>18669</v>
      </c>
      <c r="L143" s="1" t="s">
        <v>18670</v>
      </c>
      <c r="M143" s="1" t="s">
        <v>18671</v>
      </c>
      <c r="N143" s="1" t="s">
        <v>18672</v>
      </c>
      <c r="O143" s="1">
        <v>42</v>
      </c>
      <c r="P143" s="1" t="s">
        <v>18662</v>
      </c>
      <c r="Q143" s="1" t="s">
        <v>18673</v>
      </c>
      <c r="R143" s="1">
        <v>30534475795</v>
      </c>
      <c r="U143" s="1" t="s">
        <v>18697</v>
      </c>
      <c r="V143" s="1">
        <v>1147561216</v>
      </c>
      <c r="W143" s="1" t="s">
        <v>2737</v>
      </c>
      <c r="Z143" s="1" t="s">
        <v>15990</v>
      </c>
      <c r="AA143" s="1" t="s">
        <v>18698</v>
      </c>
      <c r="AB143" s="1" t="s">
        <v>18699</v>
      </c>
      <c r="AE143" s="1" t="s">
        <v>18700</v>
      </c>
      <c r="AG143" s="1" t="s">
        <v>15731</v>
      </c>
      <c r="AI143" s="1">
        <v>1605</v>
      </c>
      <c r="AK143" s="1" t="s">
        <v>18761</v>
      </c>
      <c r="AL143" s="1" t="s">
        <v>18730</v>
      </c>
      <c r="AM143" s="1" t="s">
        <v>18693</v>
      </c>
      <c r="AN143" s="1" t="s">
        <v>18669</v>
      </c>
      <c r="AO143" s="1" t="s">
        <v>18668</v>
      </c>
      <c r="AP143" s="14" t="s">
        <v>18694</v>
      </c>
      <c r="AQ143" s="14" t="s">
        <v>18695</v>
      </c>
      <c r="AR143" s="14" t="s">
        <v>18693</v>
      </c>
      <c r="AS143" s="15">
        <v>44020</v>
      </c>
      <c r="AT143" s="1" t="s">
        <v>18762</v>
      </c>
      <c r="AU143" s="1" t="s">
        <v>18672</v>
      </c>
      <c r="AV143" s="1" t="s">
        <v>18670</v>
      </c>
      <c r="AW143" s="1" t="s">
        <v>18683</v>
      </c>
      <c r="AX143" s="1" t="s">
        <v>18667</v>
      </c>
      <c r="AY143" s="1" t="s">
        <v>18684</v>
      </c>
    </row>
    <row r="144" spans="1:51" x14ac:dyDescent="0.2">
      <c r="A144" s="14" t="s">
        <v>6392</v>
      </c>
      <c r="B144" s="1" t="s">
        <v>18662</v>
      </c>
      <c r="C144" s="1" t="s">
        <v>18685</v>
      </c>
      <c r="D144" s="1" t="s">
        <v>18664</v>
      </c>
      <c r="E144" s="15">
        <v>43945</v>
      </c>
      <c r="F144" s="13">
        <v>43998</v>
      </c>
      <c r="G144" s="1" t="s">
        <v>18665</v>
      </c>
      <c r="H144" s="1" t="s">
        <v>18666</v>
      </c>
      <c r="I144" s="1" t="s">
        <v>18667</v>
      </c>
      <c r="J144" s="1" t="s">
        <v>18668</v>
      </c>
      <c r="K144" s="1" t="s">
        <v>18669</v>
      </c>
      <c r="L144" s="1" t="s">
        <v>18670</v>
      </c>
      <c r="M144" s="1" t="s">
        <v>18671</v>
      </c>
      <c r="N144" s="1" t="s">
        <v>18672</v>
      </c>
      <c r="O144" s="1">
        <v>47</v>
      </c>
      <c r="P144" s="1" t="s">
        <v>18662</v>
      </c>
      <c r="Q144" s="1" t="s">
        <v>18673</v>
      </c>
      <c r="R144" s="1">
        <v>30534475795</v>
      </c>
      <c r="U144" s="1" t="s">
        <v>18697</v>
      </c>
      <c r="V144" s="1">
        <v>1147561216</v>
      </c>
      <c r="W144" s="1" t="s">
        <v>2737</v>
      </c>
      <c r="Z144" s="1" t="s">
        <v>15990</v>
      </c>
      <c r="AA144" s="1" t="s">
        <v>18698</v>
      </c>
      <c r="AB144" s="1" t="s">
        <v>18699</v>
      </c>
      <c r="AE144" s="1" t="s">
        <v>18700</v>
      </c>
      <c r="AG144" s="1" t="s">
        <v>15731</v>
      </c>
      <c r="AI144" s="1">
        <v>1605</v>
      </c>
      <c r="AK144" s="1" t="s">
        <v>18729</v>
      </c>
      <c r="AL144" s="1" t="s">
        <v>18730</v>
      </c>
      <c r="AM144" s="1" t="s">
        <v>18693</v>
      </c>
      <c r="AN144" s="1" t="s">
        <v>18669</v>
      </c>
      <c r="AO144" s="1" t="s">
        <v>18668</v>
      </c>
      <c r="AP144" s="14" t="s">
        <v>18694</v>
      </c>
      <c r="AQ144" s="14" t="s">
        <v>18695</v>
      </c>
      <c r="AR144" s="14" t="s">
        <v>18693</v>
      </c>
      <c r="AS144" s="15">
        <v>43998</v>
      </c>
      <c r="AT144" s="1" t="s">
        <v>18762</v>
      </c>
      <c r="AU144" s="1" t="s">
        <v>18672</v>
      </c>
      <c r="AV144" s="1" t="s">
        <v>18670</v>
      </c>
      <c r="AW144" s="1" t="s">
        <v>18683</v>
      </c>
      <c r="AX144" s="1" t="s">
        <v>18667</v>
      </c>
      <c r="AY144" s="1" t="s">
        <v>18684</v>
      </c>
    </row>
    <row r="145" spans="1:51" x14ac:dyDescent="0.2">
      <c r="A145" s="14" t="s">
        <v>6396</v>
      </c>
      <c r="B145" s="1" t="s">
        <v>18662</v>
      </c>
      <c r="C145" s="1" t="s">
        <v>18685</v>
      </c>
      <c r="D145" s="1" t="s">
        <v>18664</v>
      </c>
      <c r="E145" s="15">
        <v>43945</v>
      </c>
      <c r="F145" s="13">
        <v>43998</v>
      </c>
      <c r="G145" s="1" t="s">
        <v>18665</v>
      </c>
      <c r="H145" s="1" t="s">
        <v>18666</v>
      </c>
      <c r="I145" s="1" t="s">
        <v>18667</v>
      </c>
      <c r="J145" s="1" t="s">
        <v>18668</v>
      </c>
      <c r="K145" s="1" t="s">
        <v>18669</v>
      </c>
      <c r="L145" s="1" t="s">
        <v>18670</v>
      </c>
      <c r="M145" s="1" t="s">
        <v>18671</v>
      </c>
      <c r="N145" s="1" t="s">
        <v>18672</v>
      </c>
      <c r="O145" s="1">
        <v>47</v>
      </c>
      <c r="P145" s="1" t="s">
        <v>18662</v>
      </c>
      <c r="Q145" s="1" t="s">
        <v>18673</v>
      </c>
      <c r="R145" s="1">
        <v>30534475795</v>
      </c>
      <c r="U145" s="1" t="s">
        <v>18697</v>
      </c>
      <c r="V145" s="1">
        <v>1147561216</v>
      </c>
      <c r="W145" s="1" t="s">
        <v>2737</v>
      </c>
      <c r="Z145" s="1" t="s">
        <v>15990</v>
      </c>
      <c r="AA145" s="1" t="s">
        <v>18698</v>
      </c>
      <c r="AB145" s="1" t="s">
        <v>18699</v>
      </c>
      <c r="AE145" s="1" t="s">
        <v>18700</v>
      </c>
      <c r="AG145" s="1" t="s">
        <v>15731</v>
      </c>
      <c r="AI145" s="1">
        <v>1605</v>
      </c>
      <c r="AK145" s="1" t="s">
        <v>18729</v>
      </c>
      <c r="AL145" s="1" t="s">
        <v>18730</v>
      </c>
      <c r="AM145" s="1" t="s">
        <v>18693</v>
      </c>
      <c r="AN145" s="1" t="s">
        <v>18669</v>
      </c>
      <c r="AO145" s="1" t="s">
        <v>18668</v>
      </c>
      <c r="AP145" s="14" t="s">
        <v>18694</v>
      </c>
      <c r="AQ145" s="14" t="s">
        <v>18695</v>
      </c>
      <c r="AR145" s="14" t="s">
        <v>18693</v>
      </c>
      <c r="AS145" s="15">
        <v>43998</v>
      </c>
      <c r="AT145" s="1" t="s">
        <v>18762</v>
      </c>
      <c r="AU145" s="1" t="s">
        <v>18672</v>
      </c>
      <c r="AV145" s="1" t="s">
        <v>18670</v>
      </c>
      <c r="AW145" s="1" t="s">
        <v>18683</v>
      </c>
      <c r="AX145" s="1" t="s">
        <v>18667</v>
      </c>
      <c r="AY145" s="1" t="s">
        <v>18684</v>
      </c>
    </row>
    <row r="146" spans="1:51" x14ac:dyDescent="0.2">
      <c r="A146" s="14" t="s">
        <v>6400</v>
      </c>
      <c r="B146" s="1" t="s">
        <v>18662</v>
      </c>
      <c r="C146" s="1" t="s">
        <v>18685</v>
      </c>
      <c r="D146" s="1" t="s">
        <v>18664</v>
      </c>
      <c r="E146" s="15">
        <v>43945</v>
      </c>
      <c r="F146" s="13">
        <v>44014</v>
      </c>
      <c r="G146" s="1" t="s">
        <v>18665</v>
      </c>
      <c r="H146" s="1" t="s">
        <v>18666</v>
      </c>
      <c r="I146" s="1" t="s">
        <v>18667</v>
      </c>
      <c r="J146" s="1" t="s">
        <v>18668</v>
      </c>
      <c r="K146" s="1" t="s">
        <v>18669</v>
      </c>
      <c r="L146" s="1" t="s">
        <v>18670</v>
      </c>
      <c r="M146" s="1" t="s">
        <v>18671</v>
      </c>
      <c r="N146" s="1" t="s">
        <v>18672</v>
      </c>
      <c r="O146" s="1">
        <v>47</v>
      </c>
      <c r="P146" s="1" t="s">
        <v>18662</v>
      </c>
      <c r="Q146" s="1" t="s">
        <v>18673</v>
      </c>
      <c r="R146" s="1">
        <v>30534475795</v>
      </c>
      <c r="U146" s="1" t="s">
        <v>18697</v>
      </c>
      <c r="V146" s="1">
        <v>1147561216</v>
      </c>
      <c r="W146" s="1" t="s">
        <v>2737</v>
      </c>
      <c r="Z146" s="1" t="s">
        <v>15990</v>
      </c>
      <c r="AA146" s="1" t="s">
        <v>18698</v>
      </c>
      <c r="AB146" s="1" t="s">
        <v>18699</v>
      </c>
      <c r="AE146" s="1" t="s">
        <v>18700</v>
      </c>
      <c r="AG146" s="1" t="s">
        <v>15731</v>
      </c>
      <c r="AI146" s="1">
        <v>1605</v>
      </c>
      <c r="AK146" s="1" t="s">
        <v>18729</v>
      </c>
      <c r="AL146" s="1" t="s">
        <v>18730</v>
      </c>
      <c r="AM146" s="1" t="s">
        <v>18693</v>
      </c>
      <c r="AN146" s="1" t="s">
        <v>18669</v>
      </c>
      <c r="AO146" s="1" t="s">
        <v>18668</v>
      </c>
      <c r="AP146" s="14" t="s">
        <v>18694</v>
      </c>
      <c r="AQ146" s="14" t="s">
        <v>18695</v>
      </c>
      <c r="AR146" s="14" t="s">
        <v>18693</v>
      </c>
      <c r="AS146" s="15">
        <v>44014</v>
      </c>
      <c r="AT146" s="1" t="s">
        <v>18731</v>
      </c>
      <c r="AU146" s="1" t="s">
        <v>18672</v>
      </c>
      <c r="AV146" s="1" t="s">
        <v>18670</v>
      </c>
      <c r="AW146" s="1" t="s">
        <v>18683</v>
      </c>
      <c r="AX146" s="1" t="s">
        <v>18667</v>
      </c>
      <c r="AY146" s="1" t="s">
        <v>18684</v>
      </c>
    </row>
    <row r="147" spans="1:51" x14ac:dyDescent="0.2">
      <c r="A147" s="14" t="s">
        <v>6446</v>
      </c>
      <c r="B147" s="1" t="s">
        <v>18662</v>
      </c>
      <c r="C147" s="1" t="s">
        <v>18685</v>
      </c>
      <c r="D147" s="1" t="s">
        <v>18664</v>
      </c>
      <c r="E147" s="15">
        <v>43948</v>
      </c>
      <c r="F147" s="13">
        <v>44014</v>
      </c>
      <c r="G147" s="1" t="s">
        <v>18665</v>
      </c>
      <c r="H147" s="1" t="s">
        <v>18666</v>
      </c>
      <c r="I147" s="1" t="s">
        <v>18667</v>
      </c>
      <c r="J147" s="1" t="s">
        <v>18668</v>
      </c>
      <c r="K147" s="1" t="s">
        <v>18669</v>
      </c>
      <c r="L147" s="1" t="s">
        <v>18670</v>
      </c>
      <c r="M147" s="1" t="s">
        <v>18671</v>
      </c>
      <c r="N147" s="1" t="s">
        <v>18672</v>
      </c>
      <c r="O147" s="1">
        <v>50</v>
      </c>
      <c r="P147" s="1" t="s">
        <v>18662</v>
      </c>
      <c r="Q147" s="1" t="s">
        <v>18673</v>
      </c>
      <c r="R147" s="1">
        <v>30681071381</v>
      </c>
      <c r="U147" s="1" t="s">
        <v>18686</v>
      </c>
      <c r="V147" s="1">
        <v>3434363000</v>
      </c>
      <c r="W147" s="1" t="s">
        <v>18687</v>
      </c>
      <c r="Z147" s="1" t="s">
        <v>18688</v>
      </c>
      <c r="AA147" s="1" t="s">
        <v>18689</v>
      </c>
      <c r="AB147" s="1" t="s">
        <v>18689</v>
      </c>
      <c r="AE147" s="1" t="s">
        <v>18690</v>
      </c>
      <c r="AG147" s="1" t="s">
        <v>15731</v>
      </c>
      <c r="AI147" s="1">
        <v>3100</v>
      </c>
      <c r="AK147" s="1" t="s">
        <v>18729</v>
      </c>
      <c r="AL147" s="1" t="s">
        <v>18730</v>
      </c>
      <c r="AM147" s="1" t="s">
        <v>18693</v>
      </c>
      <c r="AN147" s="1" t="s">
        <v>18669</v>
      </c>
      <c r="AO147" s="1" t="s">
        <v>18668</v>
      </c>
      <c r="AP147" s="14" t="s">
        <v>18694</v>
      </c>
      <c r="AQ147" s="14" t="s">
        <v>18695</v>
      </c>
      <c r="AR147" s="14" t="s">
        <v>18693</v>
      </c>
      <c r="AS147" s="15">
        <v>44014</v>
      </c>
      <c r="AT147" s="1" t="s">
        <v>18731</v>
      </c>
      <c r="AU147" s="1" t="s">
        <v>18672</v>
      </c>
      <c r="AV147" s="1" t="s">
        <v>18670</v>
      </c>
      <c r="AW147" s="1" t="s">
        <v>18683</v>
      </c>
      <c r="AX147" s="1" t="s">
        <v>18667</v>
      </c>
      <c r="AY147" s="1" t="s">
        <v>18684</v>
      </c>
    </row>
    <row r="148" spans="1:51" x14ac:dyDescent="0.2">
      <c r="A148" s="14" t="s">
        <v>6449</v>
      </c>
      <c r="B148" s="1" t="s">
        <v>18662</v>
      </c>
      <c r="C148" s="1" t="s">
        <v>18685</v>
      </c>
      <c r="D148" s="1" t="s">
        <v>18664</v>
      </c>
      <c r="E148" s="15">
        <v>43948</v>
      </c>
      <c r="F148" s="13">
        <v>44032</v>
      </c>
      <c r="G148" s="1" t="s">
        <v>18665</v>
      </c>
      <c r="H148" s="1" t="s">
        <v>18666</v>
      </c>
      <c r="I148" s="1" t="s">
        <v>18667</v>
      </c>
      <c r="J148" s="1" t="s">
        <v>18668</v>
      </c>
      <c r="K148" s="1" t="s">
        <v>18669</v>
      </c>
      <c r="L148" s="1" t="s">
        <v>18670</v>
      </c>
      <c r="M148" s="1" t="s">
        <v>18671</v>
      </c>
      <c r="N148" s="1" t="s">
        <v>18672</v>
      </c>
      <c r="O148" s="1">
        <v>44</v>
      </c>
      <c r="P148" s="1" t="s">
        <v>18662</v>
      </c>
      <c r="Q148" s="1" t="s">
        <v>18673</v>
      </c>
      <c r="R148" s="1">
        <v>30681071381</v>
      </c>
      <c r="U148" s="1" t="s">
        <v>18686</v>
      </c>
      <c r="V148" s="1">
        <v>3434363000</v>
      </c>
      <c r="W148" s="1" t="s">
        <v>18687</v>
      </c>
      <c r="Z148" s="1" t="s">
        <v>18688</v>
      </c>
      <c r="AA148" s="1" t="s">
        <v>18689</v>
      </c>
      <c r="AB148" s="1" t="s">
        <v>18689</v>
      </c>
      <c r="AE148" s="1" t="s">
        <v>18690</v>
      </c>
      <c r="AG148" s="1" t="s">
        <v>15731</v>
      </c>
      <c r="AI148" s="1">
        <v>3100</v>
      </c>
      <c r="AK148" s="1" t="s">
        <v>18729</v>
      </c>
      <c r="AL148" s="1" t="s">
        <v>18730</v>
      </c>
      <c r="AM148" s="1" t="s">
        <v>18693</v>
      </c>
      <c r="AN148" s="1" t="s">
        <v>18669</v>
      </c>
      <c r="AO148" s="1" t="s">
        <v>18668</v>
      </c>
      <c r="AP148" s="14" t="s">
        <v>18694</v>
      </c>
      <c r="AQ148" s="14" t="s">
        <v>18695</v>
      </c>
      <c r="AR148" s="14" t="s">
        <v>18693</v>
      </c>
      <c r="AS148" s="15">
        <v>44032</v>
      </c>
      <c r="AT148" s="1" t="s">
        <v>18731</v>
      </c>
      <c r="AU148" s="1" t="s">
        <v>18672</v>
      </c>
      <c r="AV148" s="1" t="s">
        <v>18670</v>
      </c>
      <c r="AW148" s="1" t="s">
        <v>18683</v>
      </c>
      <c r="AX148" s="1" t="s">
        <v>18667</v>
      </c>
      <c r="AY148" s="1" t="s">
        <v>18684</v>
      </c>
    </row>
    <row r="149" spans="1:51" x14ac:dyDescent="0.2">
      <c r="A149" s="14" t="s">
        <v>6452</v>
      </c>
      <c r="B149" s="1" t="s">
        <v>18662</v>
      </c>
      <c r="C149" s="1" t="s">
        <v>18685</v>
      </c>
      <c r="D149" s="1" t="s">
        <v>18664</v>
      </c>
      <c r="E149" s="15">
        <v>43948</v>
      </c>
      <c r="F149" s="13">
        <v>44029</v>
      </c>
      <c r="G149" s="1" t="s">
        <v>18665</v>
      </c>
      <c r="H149" s="1" t="s">
        <v>18666</v>
      </c>
      <c r="I149" s="1" t="s">
        <v>18667</v>
      </c>
      <c r="J149" s="1" t="s">
        <v>18668</v>
      </c>
      <c r="K149" s="1" t="s">
        <v>18669</v>
      </c>
      <c r="L149" s="1" t="s">
        <v>18670</v>
      </c>
      <c r="M149" s="1" t="s">
        <v>18671</v>
      </c>
      <c r="N149" s="1" t="s">
        <v>18672</v>
      </c>
      <c r="O149" s="1">
        <v>46</v>
      </c>
      <c r="P149" s="1" t="s">
        <v>18662</v>
      </c>
      <c r="Q149" s="1" t="s">
        <v>18673</v>
      </c>
      <c r="R149" s="1">
        <v>30681071381</v>
      </c>
      <c r="U149" s="1" t="s">
        <v>18686</v>
      </c>
      <c r="V149" s="1">
        <v>3434363000</v>
      </c>
      <c r="W149" s="1" t="s">
        <v>18687</v>
      </c>
      <c r="Z149" s="1" t="s">
        <v>18688</v>
      </c>
      <c r="AA149" s="1" t="s">
        <v>18689</v>
      </c>
      <c r="AB149" s="1" t="s">
        <v>18689</v>
      </c>
      <c r="AE149" s="1" t="s">
        <v>18690</v>
      </c>
      <c r="AG149" s="1" t="s">
        <v>15731</v>
      </c>
      <c r="AI149" s="1">
        <v>3100</v>
      </c>
      <c r="AK149" s="1" t="s">
        <v>18729</v>
      </c>
      <c r="AL149" s="1" t="s">
        <v>18730</v>
      </c>
      <c r="AM149" s="1" t="s">
        <v>18693</v>
      </c>
      <c r="AN149" s="1" t="s">
        <v>18669</v>
      </c>
      <c r="AO149" s="1" t="s">
        <v>18668</v>
      </c>
      <c r="AP149" s="14" t="s">
        <v>18694</v>
      </c>
      <c r="AQ149" s="14" t="s">
        <v>18695</v>
      </c>
      <c r="AR149" s="14" t="s">
        <v>18693</v>
      </c>
      <c r="AS149" s="15">
        <v>44029</v>
      </c>
      <c r="AT149" s="1" t="s">
        <v>18731</v>
      </c>
      <c r="AU149" s="1" t="s">
        <v>18672</v>
      </c>
      <c r="AV149" s="1" t="s">
        <v>18670</v>
      </c>
      <c r="AW149" s="1" t="s">
        <v>18683</v>
      </c>
      <c r="AX149" s="1" t="s">
        <v>18667</v>
      </c>
      <c r="AY149" s="1" t="s">
        <v>18684</v>
      </c>
    </row>
    <row r="150" spans="1:51" x14ac:dyDescent="0.2">
      <c r="A150" s="14" t="s">
        <v>6456</v>
      </c>
      <c r="B150" s="1" t="s">
        <v>18662</v>
      </c>
      <c r="C150" s="1" t="s">
        <v>18685</v>
      </c>
      <c r="D150" s="1" t="s">
        <v>18664</v>
      </c>
      <c r="E150" s="15">
        <v>43948</v>
      </c>
      <c r="F150" s="13">
        <v>43965</v>
      </c>
      <c r="G150" s="1" t="s">
        <v>18665</v>
      </c>
      <c r="H150" s="1" t="s">
        <v>18666</v>
      </c>
      <c r="I150" s="1" t="s">
        <v>18667</v>
      </c>
      <c r="J150" s="1" t="s">
        <v>18668</v>
      </c>
      <c r="K150" s="1" t="s">
        <v>18669</v>
      </c>
      <c r="L150" s="1" t="s">
        <v>18670</v>
      </c>
      <c r="M150" s="1" t="s">
        <v>18671</v>
      </c>
      <c r="N150" s="1" t="s">
        <v>18672</v>
      </c>
      <c r="O150" s="1">
        <v>30</v>
      </c>
      <c r="P150" s="1" t="s">
        <v>18662</v>
      </c>
      <c r="Q150" s="1" t="s">
        <v>18673</v>
      </c>
      <c r="R150" s="1">
        <v>30681071381</v>
      </c>
      <c r="U150" s="1" t="s">
        <v>18686</v>
      </c>
      <c r="V150" s="1">
        <v>3434363000</v>
      </c>
      <c r="W150" s="1" t="s">
        <v>18687</v>
      </c>
      <c r="Z150" s="1" t="s">
        <v>18688</v>
      </c>
      <c r="AA150" s="1" t="s">
        <v>18689</v>
      </c>
      <c r="AB150" s="1" t="s">
        <v>18689</v>
      </c>
      <c r="AE150" s="1" t="s">
        <v>18690</v>
      </c>
      <c r="AG150" s="1" t="s">
        <v>15731</v>
      </c>
      <c r="AI150" s="1">
        <v>3100</v>
      </c>
      <c r="AK150" s="1" t="s">
        <v>18691</v>
      </c>
      <c r="AL150" s="1" t="s">
        <v>18692</v>
      </c>
      <c r="AM150" s="1" t="s">
        <v>18693</v>
      </c>
      <c r="AN150" s="1" t="s">
        <v>18669</v>
      </c>
      <c r="AO150" s="1" t="s">
        <v>18668</v>
      </c>
      <c r="AP150" s="14" t="s">
        <v>18694</v>
      </c>
      <c r="AQ150" s="14" t="s">
        <v>18695</v>
      </c>
      <c r="AR150" s="14" t="s">
        <v>18693</v>
      </c>
      <c r="AS150" s="15">
        <v>43966</v>
      </c>
      <c r="AT150" s="1" t="s">
        <v>18696</v>
      </c>
      <c r="AU150" s="1" t="s">
        <v>18672</v>
      </c>
      <c r="AV150" s="1" t="s">
        <v>18670</v>
      </c>
      <c r="AW150" s="1" t="s">
        <v>18683</v>
      </c>
      <c r="AX150" s="1" t="s">
        <v>18667</v>
      </c>
      <c r="AY150" s="1" t="s">
        <v>18684</v>
      </c>
    </row>
    <row r="151" spans="1:51" x14ac:dyDescent="0.2">
      <c r="A151" s="14" t="s">
        <v>6459</v>
      </c>
      <c r="B151" s="1" t="s">
        <v>18662</v>
      </c>
      <c r="C151" s="1" t="s">
        <v>18685</v>
      </c>
      <c r="D151" s="1" t="s">
        <v>18664</v>
      </c>
      <c r="E151" s="15">
        <v>43948</v>
      </c>
      <c r="F151" s="13">
        <v>43994</v>
      </c>
      <c r="G151" s="1" t="s">
        <v>18665</v>
      </c>
      <c r="H151" s="1" t="s">
        <v>18666</v>
      </c>
      <c r="I151" s="1" t="s">
        <v>18667</v>
      </c>
      <c r="J151" s="1" t="s">
        <v>18668</v>
      </c>
      <c r="K151" s="1" t="s">
        <v>18669</v>
      </c>
      <c r="L151" s="1" t="s">
        <v>18670</v>
      </c>
      <c r="M151" s="1" t="s">
        <v>18671</v>
      </c>
      <c r="N151" s="1" t="s">
        <v>18672</v>
      </c>
      <c r="O151" s="1">
        <v>47</v>
      </c>
      <c r="P151" s="1" t="s">
        <v>18662</v>
      </c>
      <c r="Q151" s="1" t="s">
        <v>18673</v>
      </c>
      <c r="R151" s="1">
        <v>30534475795</v>
      </c>
      <c r="U151" s="1" t="s">
        <v>18697</v>
      </c>
      <c r="V151" s="1">
        <v>1147561216</v>
      </c>
      <c r="W151" s="1" t="s">
        <v>2737</v>
      </c>
      <c r="Z151" s="1" t="s">
        <v>15990</v>
      </c>
      <c r="AA151" s="1" t="s">
        <v>18698</v>
      </c>
      <c r="AB151" s="1" t="s">
        <v>18699</v>
      </c>
      <c r="AE151" s="1" t="s">
        <v>18700</v>
      </c>
      <c r="AG151" s="1" t="s">
        <v>15731</v>
      </c>
      <c r="AI151" s="1">
        <v>1605</v>
      </c>
      <c r="AK151" s="1" t="s">
        <v>18786</v>
      </c>
      <c r="AL151" s="1" t="s">
        <v>18730</v>
      </c>
      <c r="AM151" s="1" t="s">
        <v>18693</v>
      </c>
      <c r="AN151" s="1" t="s">
        <v>18669</v>
      </c>
      <c r="AO151" s="1" t="s">
        <v>18668</v>
      </c>
      <c r="AP151" s="14" t="s">
        <v>18694</v>
      </c>
      <c r="AQ151" s="14" t="s">
        <v>18695</v>
      </c>
      <c r="AR151" s="14" t="s">
        <v>18693</v>
      </c>
      <c r="AS151" s="15">
        <v>43994</v>
      </c>
      <c r="AT151" s="1" t="s">
        <v>18731</v>
      </c>
      <c r="AU151" s="1" t="s">
        <v>18672</v>
      </c>
      <c r="AV151" s="1" t="s">
        <v>18670</v>
      </c>
      <c r="AW151" s="1" t="s">
        <v>18683</v>
      </c>
      <c r="AX151" s="1" t="s">
        <v>18667</v>
      </c>
      <c r="AY151" s="1" t="s">
        <v>18684</v>
      </c>
    </row>
    <row r="152" spans="1:51" x14ac:dyDescent="0.2">
      <c r="A152" s="14" t="s">
        <v>6467</v>
      </c>
      <c r="B152" s="1" t="s">
        <v>18662</v>
      </c>
      <c r="C152" s="1" t="s">
        <v>18685</v>
      </c>
      <c r="D152" s="1" t="s">
        <v>18664</v>
      </c>
      <c r="E152" s="15">
        <v>43948</v>
      </c>
      <c r="F152" s="13">
        <v>44005</v>
      </c>
      <c r="G152" s="1" t="s">
        <v>18665</v>
      </c>
      <c r="H152" s="1" t="s">
        <v>18666</v>
      </c>
      <c r="I152" s="1" t="s">
        <v>18667</v>
      </c>
      <c r="J152" s="1" t="s">
        <v>18668</v>
      </c>
      <c r="K152" s="1" t="s">
        <v>18669</v>
      </c>
      <c r="L152" s="1" t="s">
        <v>18670</v>
      </c>
      <c r="M152" s="1" t="s">
        <v>18671</v>
      </c>
      <c r="N152" s="1" t="s">
        <v>18672</v>
      </c>
      <c r="O152" s="1">
        <v>40</v>
      </c>
      <c r="P152" s="1" t="s">
        <v>18662</v>
      </c>
      <c r="Q152" s="1" t="s">
        <v>18673</v>
      </c>
      <c r="R152" s="1">
        <v>30534475795</v>
      </c>
      <c r="U152" s="1" t="s">
        <v>18697</v>
      </c>
      <c r="V152" s="1">
        <v>1147561216</v>
      </c>
      <c r="W152" s="1" t="s">
        <v>2737</v>
      </c>
      <c r="Z152" s="1" t="s">
        <v>15990</v>
      </c>
      <c r="AA152" s="1" t="s">
        <v>18698</v>
      </c>
      <c r="AB152" s="1" t="s">
        <v>18699</v>
      </c>
      <c r="AE152" s="1" t="s">
        <v>18700</v>
      </c>
      <c r="AG152" s="1" t="s">
        <v>15731</v>
      </c>
      <c r="AI152" s="1">
        <v>1605</v>
      </c>
      <c r="AK152" s="1" t="s">
        <v>18761</v>
      </c>
      <c r="AL152" s="1" t="s">
        <v>18730</v>
      </c>
      <c r="AM152" s="1" t="s">
        <v>18693</v>
      </c>
      <c r="AN152" s="1" t="s">
        <v>18669</v>
      </c>
      <c r="AO152" s="1" t="s">
        <v>18668</v>
      </c>
      <c r="AP152" s="14" t="s">
        <v>18694</v>
      </c>
      <c r="AQ152" s="14" t="s">
        <v>18695</v>
      </c>
      <c r="AR152" s="14" t="s">
        <v>18693</v>
      </c>
      <c r="AS152" s="15">
        <v>44005</v>
      </c>
      <c r="AT152" s="1" t="s">
        <v>18762</v>
      </c>
      <c r="AU152" s="1" t="s">
        <v>18672</v>
      </c>
      <c r="AV152" s="1" t="s">
        <v>18670</v>
      </c>
      <c r="AW152" s="1" t="s">
        <v>18683</v>
      </c>
      <c r="AX152" s="1" t="s">
        <v>18667</v>
      </c>
      <c r="AY152" s="1" t="s">
        <v>18684</v>
      </c>
    </row>
    <row r="153" spans="1:51" x14ac:dyDescent="0.2">
      <c r="A153" s="14" t="s">
        <v>6473</v>
      </c>
      <c r="B153" s="1" t="s">
        <v>18662</v>
      </c>
      <c r="C153" s="1" t="s">
        <v>18685</v>
      </c>
      <c r="D153" s="1" t="s">
        <v>18664</v>
      </c>
      <c r="E153" s="15">
        <v>43948</v>
      </c>
      <c r="F153" s="13">
        <v>44025</v>
      </c>
      <c r="G153" s="1" t="s">
        <v>18665</v>
      </c>
      <c r="H153" s="1" t="s">
        <v>18666</v>
      </c>
      <c r="I153" s="1" t="s">
        <v>18667</v>
      </c>
      <c r="J153" s="1" t="s">
        <v>18668</v>
      </c>
      <c r="K153" s="1" t="s">
        <v>18669</v>
      </c>
      <c r="L153" s="1" t="s">
        <v>18670</v>
      </c>
      <c r="M153" s="1" t="s">
        <v>18671</v>
      </c>
      <c r="N153" s="1" t="s">
        <v>18672</v>
      </c>
      <c r="O153" s="1">
        <v>52</v>
      </c>
      <c r="P153" s="1" t="s">
        <v>18662</v>
      </c>
      <c r="Q153" s="1" t="s">
        <v>18673</v>
      </c>
      <c r="R153" s="1">
        <v>30681071381</v>
      </c>
      <c r="U153" s="1" t="s">
        <v>18686</v>
      </c>
      <c r="V153" s="1">
        <v>3434363000</v>
      </c>
      <c r="W153" s="1" t="s">
        <v>18687</v>
      </c>
      <c r="Z153" s="1" t="s">
        <v>18688</v>
      </c>
      <c r="AA153" s="1" t="s">
        <v>18689</v>
      </c>
      <c r="AB153" s="1" t="s">
        <v>18689</v>
      </c>
      <c r="AE153" s="1" t="s">
        <v>18690</v>
      </c>
      <c r="AG153" s="1" t="s">
        <v>15731</v>
      </c>
      <c r="AI153" s="1">
        <v>3100</v>
      </c>
      <c r="AK153" s="1" t="s">
        <v>18729</v>
      </c>
      <c r="AL153" s="1" t="s">
        <v>18730</v>
      </c>
      <c r="AM153" s="1" t="s">
        <v>18693</v>
      </c>
      <c r="AN153" s="1" t="s">
        <v>18669</v>
      </c>
      <c r="AO153" s="1" t="s">
        <v>18668</v>
      </c>
      <c r="AP153" s="14" t="s">
        <v>18694</v>
      </c>
      <c r="AQ153" s="14" t="s">
        <v>18695</v>
      </c>
      <c r="AR153" s="14" t="s">
        <v>18693</v>
      </c>
      <c r="AS153" s="15">
        <v>44025</v>
      </c>
      <c r="AT153" s="1" t="s">
        <v>18731</v>
      </c>
      <c r="AU153" s="1" t="s">
        <v>18672</v>
      </c>
      <c r="AV153" s="1" t="s">
        <v>18670</v>
      </c>
      <c r="AW153" s="1" t="s">
        <v>18683</v>
      </c>
      <c r="AX153" s="1" t="s">
        <v>18667</v>
      </c>
      <c r="AY153" s="1" t="s">
        <v>18684</v>
      </c>
    </row>
    <row r="154" spans="1:51" x14ac:dyDescent="0.2">
      <c r="A154" s="14" t="s">
        <v>6476</v>
      </c>
      <c r="B154" s="1" t="s">
        <v>18662</v>
      </c>
      <c r="C154" s="1" t="s">
        <v>18685</v>
      </c>
      <c r="D154" s="1" t="s">
        <v>18664</v>
      </c>
      <c r="E154" s="15">
        <v>43948</v>
      </c>
      <c r="F154" s="13">
        <v>44018</v>
      </c>
      <c r="G154" s="1" t="s">
        <v>18665</v>
      </c>
      <c r="H154" s="1" t="s">
        <v>18666</v>
      </c>
      <c r="I154" s="1" t="s">
        <v>18667</v>
      </c>
      <c r="J154" s="1" t="s">
        <v>18668</v>
      </c>
      <c r="K154" s="1" t="s">
        <v>18669</v>
      </c>
      <c r="L154" s="1" t="s">
        <v>18670</v>
      </c>
      <c r="M154" s="1" t="s">
        <v>18671</v>
      </c>
      <c r="N154" s="1" t="s">
        <v>18672</v>
      </c>
      <c r="O154" s="1">
        <v>37</v>
      </c>
      <c r="P154" s="1" t="s">
        <v>18662</v>
      </c>
      <c r="Q154" s="1" t="s">
        <v>18673</v>
      </c>
      <c r="R154" s="1">
        <v>30681071381</v>
      </c>
      <c r="U154" s="1" t="s">
        <v>18686</v>
      </c>
      <c r="V154" s="1">
        <v>3434363000</v>
      </c>
      <c r="W154" s="1" t="s">
        <v>18687</v>
      </c>
      <c r="Z154" s="1" t="s">
        <v>18688</v>
      </c>
      <c r="AA154" s="1" t="s">
        <v>18689</v>
      </c>
      <c r="AB154" s="1" t="s">
        <v>18689</v>
      </c>
      <c r="AE154" s="1" t="s">
        <v>18690</v>
      </c>
      <c r="AG154" s="1" t="s">
        <v>15731</v>
      </c>
      <c r="AI154" s="1">
        <v>3100</v>
      </c>
      <c r="AK154" s="1" t="s">
        <v>18729</v>
      </c>
      <c r="AL154" s="1" t="s">
        <v>18730</v>
      </c>
      <c r="AM154" s="1" t="s">
        <v>18693</v>
      </c>
      <c r="AN154" s="1" t="s">
        <v>18669</v>
      </c>
      <c r="AO154" s="1" t="s">
        <v>18668</v>
      </c>
      <c r="AP154" s="14" t="s">
        <v>18694</v>
      </c>
      <c r="AQ154" s="14" t="s">
        <v>18695</v>
      </c>
      <c r="AR154" s="14" t="s">
        <v>18693</v>
      </c>
      <c r="AS154" s="15">
        <v>44018</v>
      </c>
      <c r="AT154" s="1" t="s">
        <v>18731</v>
      </c>
      <c r="AU154" s="1" t="s">
        <v>18672</v>
      </c>
      <c r="AV154" s="1" t="s">
        <v>18670</v>
      </c>
      <c r="AW154" s="1" t="s">
        <v>18683</v>
      </c>
      <c r="AX154" s="1" t="s">
        <v>18667</v>
      </c>
      <c r="AY154" s="1" t="s">
        <v>18684</v>
      </c>
    </row>
    <row r="155" spans="1:51" x14ac:dyDescent="0.2">
      <c r="A155" s="14" t="s">
        <v>6488</v>
      </c>
      <c r="B155" s="1" t="s">
        <v>18662</v>
      </c>
      <c r="C155" s="1" t="s">
        <v>18685</v>
      </c>
      <c r="D155" s="1" t="s">
        <v>18664</v>
      </c>
      <c r="E155" s="15">
        <v>43949</v>
      </c>
      <c r="F155" s="13">
        <v>44008</v>
      </c>
      <c r="G155" s="1" t="s">
        <v>18665</v>
      </c>
      <c r="H155" s="1" t="s">
        <v>18666</v>
      </c>
      <c r="I155" s="1" t="s">
        <v>18667</v>
      </c>
      <c r="J155" s="1" t="s">
        <v>18668</v>
      </c>
      <c r="K155" s="1" t="s">
        <v>18669</v>
      </c>
      <c r="L155" s="1" t="s">
        <v>18670</v>
      </c>
      <c r="M155" s="1" t="s">
        <v>18671</v>
      </c>
      <c r="N155" s="1" t="s">
        <v>18672</v>
      </c>
      <c r="O155" s="1">
        <v>39</v>
      </c>
      <c r="P155" s="1" t="s">
        <v>18662</v>
      </c>
      <c r="Q155" s="1" t="s">
        <v>18673</v>
      </c>
      <c r="R155" s="1">
        <v>30681071381</v>
      </c>
      <c r="U155" s="1" t="s">
        <v>18686</v>
      </c>
      <c r="V155" s="1">
        <v>3434363000</v>
      </c>
      <c r="W155" s="1" t="s">
        <v>18687</v>
      </c>
      <c r="Z155" s="1" t="s">
        <v>18688</v>
      </c>
      <c r="AA155" s="1" t="s">
        <v>18689</v>
      </c>
      <c r="AB155" s="1" t="s">
        <v>18689</v>
      </c>
      <c r="AE155" s="1" t="s">
        <v>18690</v>
      </c>
      <c r="AG155" s="1" t="s">
        <v>15731</v>
      </c>
      <c r="AI155" s="1">
        <v>3100</v>
      </c>
      <c r="AK155" s="1" t="s">
        <v>18729</v>
      </c>
      <c r="AL155" s="1" t="s">
        <v>18730</v>
      </c>
      <c r="AM155" s="1" t="s">
        <v>18693</v>
      </c>
      <c r="AN155" s="1" t="s">
        <v>18669</v>
      </c>
      <c r="AO155" s="1" t="s">
        <v>18668</v>
      </c>
      <c r="AP155" s="14" t="s">
        <v>18694</v>
      </c>
      <c r="AQ155" s="14" t="s">
        <v>18695</v>
      </c>
      <c r="AR155" s="14" t="s">
        <v>18693</v>
      </c>
      <c r="AS155" s="15">
        <v>44008</v>
      </c>
      <c r="AT155" s="1" t="s">
        <v>18731</v>
      </c>
      <c r="AU155" s="1" t="s">
        <v>18672</v>
      </c>
      <c r="AV155" s="1" t="s">
        <v>18670</v>
      </c>
      <c r="AW155" s="1" t="s">
        <v>18683</v>
      </c>
      <c r="AX155" s="1" t="s">
        <v>18667</v>
      </c>
      <c r="AY155" s="1" t="s">
        <v>18684</v>
      </c>
    </row>
    <row r="156" spans="1:51" x14ac:dyDescent="0.2">
      <c r="A156" s="14" t="s">
        <v>6491</v>
      </c>
      <c r="B156" s="1" t="s">
        <v>18662</v>
      </c>
      <c r="C156" s="1" t="s">
        <v>18685</v>
      </c>
      <c r="D156" s="1" t="s">
        <v>18664</v>
      </c>
      <c r="E156" s="15">
        <v>43949</v>
      </c>
      <c r="F156" s="13">
        <v>44025</v>
      </c>
      <c r="G156" s="1" t="s">
        <v>18665</v>
      </c>
      <c r="H156" s="1" t="s">
        <v>18666</v>
      </c>
      <c r="I156" s="1" t="s">
        <v>18667</v>
      </c>
      <c r="J156" s="1" t="s">
        <v>18668</v>
      </c>
      <c r="K156" s="1" t="s">
        <v>18669</v>
      </c>
      <c r="L156" s="1" t="s">
        <v>18670</v>
      </c>
      <c r="M156" s="1" t="s">
        <v>18671</v>
      </c>
      <c r="N156" s="1" t="s">
        <v>18672</v>
      </c>
      <c r="O156" s="1">
        <v>33</v>
      </c>
      <c r="P156" s="1" t="s">
        <v>18662</v>
      </c>
      <c r="Q156" s="1" t="s">
        <v>18673</v>
      </c>
      <c r="R156" s="1">
        <v>30681071381</v>
      </c>
      <c r="U156" s="1" t="s">
        <v>18686</v>
      </c>
      <c r="V156" s="1">
        <v>3434363000</v>
      </c>
      <c r="W156" s="1" t="s">
        <v>18687</v>
      </c>
      <c r="Z156" s="1" t="s">
        <v>18688</v>
      </c>
      <c r="AA156" s="1" t="s">
        <v>18689</v>
      </c>
      <c r="AB156" s="1" t="s">
        <v>18689</v>
      </c>
      <c r="AE156" s="1" t="s">
        <v>18690</v>
      </c>
      <c r="AG156" s="1" t="s">
        <v>15731</v>
      </c>
      <c r="AI156" s="1">
        <v>3100</v>
      </c>
      <c r="AK156" s="1" t="s">
        <v>18729</v>
      </c>
      <c r="AL156" s="1" t="s">
        <v>18730</v>
      </c>
      <c r="AM156" s="1" t="s">
        <v>18693</v>
      </c>
      <c r="AN156" s="1" t="s">
        <v>18669</v>
      </c>
      <c r="AO156" s="1" t="s">
        <v>18668</v>
      </c>
      <c r="AP156" s="14" t="s">
        <v>18694</v>
      </c>
      <c r="AQ156" s="14" t="s">
        <v>18695</v>
      </c>
      <c r="AR156" s="14" t="s">
        <v>18693</v>
      </c>
      <c r="AS156" s="15">
        <v>44025</v>
      </c>
      <c r="AT156" s="1" t="s">
        <v>18731</v>
      </c>
      <c r="AU156" s="1" t="s">
        <v>18672</v>
      </c>
      <c r="AV156" s="1" t="s">
        <v>18670</v>
      </c>
      <c r="AW156" s="1" t="s">
        <v>18683</v>
      </c>
      <c r="AX156" s="1" t="s">
        <v>18667</v>
      </c>
      <c r="AY156" s="1" t="s">
        <v>18684</v>
      </c>
    </row>
    <row r="157" spans="1:51" x14ac:dyDescent="0.2">
      <c r="A157" s="14" t="s">
        <v>6541</v>
      </c>
      <c r="B157" s="1" t="s">
        <v>18662</v>
      </c>
      <c r="C157" s="1" t="s">
        <v>18685</v>
      </c>
      <c r="D157" s="1" t="s">
        <v>18664</v>
      </c>
      <c r="E157" s="15">
        <v>43950</v>
      </c>
      <c r="F157" s="13">
        <v>44015</v>
      </c>
      <c r="G157" s="1" t="s">
        <v>18665</v>
      </c>
      <c r="H157" s="1" t="s">
        <v>18666</v>
      </c>
      <c r="I157" s="1" t="s">
        <v>18667</v>
      </c>
      <c r="J157" s="1" t="s">
        <v>18668</v>
      </c>
      <c r="K157" s="1" t="s">
        <v>18669</v>
      </c>
      <c r="L157" s="1" t="s">
        <v>18670</v>
      </c>
      <c r="M157" s="1" t="s">
        <v>18671</v>
      </c>
      <c r="N157" s="1" t="s">
        <v>18672</v>
      </c>
      <c r="O157" s="1">
        <v>47</v>
      </c>
      <c r="P157" s="1" t="s">
        <v>18662</v>
      </c>
      <c r="Q157" s="1" t="s">
        <v>18673</v>
      </c>
      <c r="R157" s="1">
        <v>30681071381</v>
      </c>
      <c r="U157" s="1" t="s">
        <v>18686</v>
      </c>
      <c r="V157" s="1">
        <v>3434363000</v>
      </c>
      <c r="W157" s="1" t="s">
        <v>18687</v>
      </c>
      <c r="Z157" s="1" t="s">
        <v>18688</v>
      </c>
      <c r="AA157" s="1" t="s">
        <v>18689</v>
      </c>
      <c r="AB157" s="1" t="s">
        <v>18689</v>
      </c>
      <c r="AE157" s="1" t="s">
        <v>18690</v>
      </c>
      <c r="AG157" s="1" t="s">
        <v>15731</v>
      </c>
      <c r="AI157" s="1">
        <v>3100</v>
      </c>
      <c r="AK157" s="1" t="s">
        <v>18729</v>
      </c>
      <c r="AL157" s="1" t="s">
        <v>18730</v>
      </c>
      <c r="AM157" s="1" t="s">
        <v>18693</v>
      </c>
      <c r="AN157" s="1" t="s">
        <v>18669</v>
      </c>
      <c r="AO157" s="1" t="s">
        <v>18668</v>
      </c>
      <c r="AP157" s="14" t="s">
        <v>18694</v>
      </c>
      <c r="AQ157" s="14" t="s">
        <v>18695</v>
      </c>
      <c r="AR157" s="14" t="s">
        <v>18693</v>
      </c>
      <c r="AS157" s="15">
        <v>44015</v>
      </c>
      <c r="AT157" s="1" t="s">
        <v>18731</v>
      </c>
      <c r="AU157" s="1" t="s">
        <v>18672</v>
      </c>
      <c r="AV157" s="1" t="s">
        <v>18670</v>
      </c>
      <c r="AW157" s="1" t="s">
        <v>18683</v>
      </c>
      <c r="AX157" s="1" t="s">
        <v>18667</v>
      </c>
      <c r="AY157" s="1" t="s">
        <v>18684</v>
      </c>
    </row>
    <row r="158" spans="1:51" x14ac:dyDescent="0.2">
      <c r="A158" s="14" t="s">
        <v>6584</v>
      </c>
      <c r="B158" s="1" t="s">
        <v>18662</v>
      </c>
      <c r="C158" s="1" t="s">
        <v>18685</v>
      </c>
      <c r="D158" s="1" t="s">
        <v>18664</v>
      </c>
      <c r="E158" s="15">
        <v>43951</v>
      </c>
      <c r="F158" s="13">
        <v>43965</v>
      </c>
      <c r="G158" s="1" t="s">
        <v>18665</v>
      </c>
      <c r="H158" s="1" t="s">
        <v>18666</v>
      </c>
      <c r="I158" s="1" t="s">
        <v>18667</v>
      </c>
      <c r="J158" s="1" t="s">
        <v>18668</v>
      </c>
      <c r="K158" s="1" t="s">
        <v>18669</v>
      </c>
      <c r="L158" s="1" t="s">
        <v>18670</v>
      </c>
      <c r="M158" s="1" t="s">
        <v>18671</v>
      </c>
      <c r="N158" s="1" t="s">
        <v>18672</v>
      </c>
      <c r="O158" s="1">
        <v>33</v>
      </c>
      <c r="P158" s="1" t="s">
        <v>18662</v>
      </c>
      <c r="Q158" s="1" t="s">
        <v>18673</v>
      </c>
      <c r="R158" s="1">
        <v>30681071381</v>
      </c>
      <c r="U158" s="1" t="s">
        <v>18686</v>
      </c>
      <c r="V158" s="1">
        <v>3434363000</v>
      </c>
      <c r="W158" s="1" t="s">
        <v>18687</v>
      </c>
      <c r="Z158" s="1" t="s">
        <v>18688</v>
      </c>
      <c r="AA158" s="1" t="s">
        <v>18689</v>
      </c>
      <c r="AB158" s="1" t="s">
        <v>18689</v>
      </c>
      <c r="AE158" s="1" t="s">
        <v>18690</v>
      </c>
      <c r="AG158" s="1" t="s">
        <v>15731</v>
      </c>
      <c r="AI158" s="1">
        <v>3100</v>
      </c>
      <c r="AK158" s="1" t="s">
        <v>18691</v>
      </c>
      <c r="AL158" s="1" t="s">
        <v>18692</v>
      </c>
      <c r="AM158" s="1" t="s">
        <v>18693</v>
      </c>
      <c r="AN158" s="1" t="s">
        <v>18669</v>
      </c>
      <c r="AO158" s="1" t="s">
        <v>18668</v>
      </c>
      <c r="AP158" s="14" t="s">
        <v>18694</v>
      </c>
      <c r="AQ158" s="14" t="s">
        <v>18695</v>
      </c>
      <c r="AR158" s="14" t="s">
        <v>18693</v>
      </c>
      <c r="AS158" s="15">
        <v>43966</v>
      </c>
      <c r="AT158" s="1" t="s">
        <v>18696</v>
      </c>
      <c r="AU158" s="1" t="s">
        <v>18672</v>
      </c>
      <c r="AV158" s="1" t="s">
        <v>18670</v>
      </c>
      <c r="AW158" s="1" t="s">
        <v>18683</v>
      </c>
      <c r="AX158" s="1" t="s">
        <v>18667</v>
      </c>
      <c r="AY158" s="1" t="s">
        <v>18684</v>
      </c>
    </row>
    <row r="159" spans="1:51" x14ac:dyDescent="0.2">
      <c r="A159" s="14" t="s">
        <v>6595</v>
      </c>
      <c r="B159" s="1" t="s">
        <v>18662</v>
      </c>
      <c r="C159" s="1" t="s">
        <v>18685</v>
      </c>
      <c r="D159" s="1" t="s">
        <v>18664</v>
      </c>
      <c r="E159" s="15">
        <v>43951</v>
      </c>
      <c r="F159" s="13">
        <v>44097</v>
      </c>
      <c r="G159" s="1" t="s">
        <v>18665</v>
      </c>
      <c r="H159" s="1" t="s">
        <v>18666</v>
      </c>
      <c r="I159" s="1" t="s">
        <v>18667</v>
      </c>
      <c r="J159" s="1" t="s">
        <v>18668</v>
      </c>
      <c r="K159" s="1" t="s">
        <v>18669</v>
      </c>
      <c r="L159" s="1" t="s">
        <v>18670</v>
      </c>
      <c r="M159" s="1" t="s">
        <v>18671</v>
      </c>
      <c r="N159" s="1" t="s">
        <v>18672</v>
      </c>
      <c r="O159" s="1">
        <v>69</v>
      </c>
      <c r="P159" s="1" t="s">
        <v>18662</v>
      </c>
      <c r="Q159" s="1" t="s">
        <v>18673</v>
      </c>
      <c r="R159" s="1">
        <v>30503518518</v>
      </c>
      <c r="U159" s="1" t="s">
        <v>18724</v>
      </c>
      <c r="V159" s="1">
        <v>1123219650</v>
      </c>
      <c r="W159" s="1" t="s">
        <v>18725</v>
      </c>
      <c r="Z159" s="1" t="s">
        <v>18706</v>
      </c>
      <c r="AA159" s="1" t="s">
        <v>18726</v>
      </c>
      <c r="AB159" s="1" t="s">
        <v>18727</v>
      </c>
      <c r="AE159" s="1" t="s">
        <v>18728</v>
      </c>
      <c r="AG159" s="1">
        <v>1</v>
      </c>
      <c r="AI159" s="1">
        <v>1437</v>
      </c>
      <c r="AK159" s="1" t="s">
        <v>18732</v>
      </c>
      <c r="AL159" s="1" t="s">
        <v>18730</v>
      </c>
      <c r="AM159" s="1" t="s">
        <v>18679</v>
      </c>
      <c r="AN159" s="1" t="s">
        <v>18669</v>
      </c>
      <c r="AO159" s="1" t="s">
        <v>18668</v>
      </c>
      <c r="AP159" s="14" t="s">
        <v>18733</v>
      </c>
      <c r="AQ159" s="14" t="s">
        <v>18734</v>
      </c>
      <c r="AR159" s="14" t="s">
        <v>18735</v>
      </c>
      <c r="AS159" s="15">
        <v>44097</v>
      </c>
      <c r="AT159" s="1" t="s">
        <v>18736</v>
      </c>
      <c r="AU159" s="1" t="s">
        <v>18672</v>
      </c>
      <c r="AV159" s="1" t="s">
        <v>18670</v>
      </c>
      <c r="AW159" s="1" t="s">
        <v>18683</v>
      </c>
      <c r="AX159" s="1" t="s">
        <v>18667</v>
      </c>
      <c r="AY159" s="1" t="s">
        <v>18684</v>
      </c>
    </row>
    <row r="160" spans="1:51" x14ac:dyDescent="0.2">
      <c r="A160" s="14" t="s">
        <v>6619</v>
      </c>
      <c r="B160" s="1" t="s">
        <v>18662</v>
      </c>
      <c r="C160" s="1" t="s">
        <v>18685</v>
      </c>
      <c r="D160" s="1" t="s">
        <v>18664</v>
      </c>
      <c r="E160" s="15">
        <v>43955</v>
      </c>
      <c r="F160" s="13">
        <v>43983</v>
      </c>
      <c r="G160" s="1" t="s">
        <v>18665</v>
      </c>
      <c r="H160" s="1" t="s">
        <v>18666</v>
      </c>
      <c r="I160" s="1" t="s">
        <v>18667</v>
      </c>
      <c r="J160" s="1" t="s">
        <v>18668</v>
      </c>
      <c r="K160" s="1" t="s">
        <v>18669</v>
      </c>
      <c r="L160" s="1" t="s">
        <v>18670</v>
      </c>
      <c r="M160" s="1" t="s">
        <v>18671</v>
      </c>
      <c r="N160" s="1" t="s">
        <v>18672</v>
      </c>
      <c r="O160" s="1">
        <v>39</v>
      </c>
      <c r="P160" s="1" t="s">
        <v>18662</v>
      </c>
      <c r="Q160" s="1" t="s">
        <v>18673</v>
      </c>
      <c r="R160" s="1">
        <v>30501152826</v>
      </c>
      <c r="U160" s="1" t="s">
        <v>18770</v>
      </c>
      <c r="V160" s="1">
        <v>55551600</v>
      </c>
      <c r="W160" s="1" t="s">
        <v>318</v>
      </c>
      <c r="Z160" s="1" t="s">
        <v>18706</v>
      </c>
      <c r="AA160" s="1" t="s">
        <v>18707</v>
      </c>
      <c r="AB160" s="1" t="s">
        <v>18707</v>
      </c>
      <c r="AE160" s="1" t="s">
        <v>18839</v>
      </c>
      <c r="AI160" s="1">
        <v>1427</v>
      </c>
      <c r="AK160" s="1" t="s">
        <v>18729</v>
      </c>
      <c r="AL160" s="1" t="s">
        <v>18730</v>
      </c>
      <c r="AM160" s="1" t="s">
        <v>18693</v>
      </c>
      <c r="AN160" s="1" t="s">
        <v>18669</v>
      </c>
      <c r="AO160" s="1" t="s">
        <v>18668</v>
      </c>
      <c r="AP160" s="14" t="s">
        <v>18694</v>
      </c>
      <c r="AQ160" s="14" t="s">
        <v>18695</v>
      </c>
      <c r="AR160" s="14" t="s">
        <v>18693</v>
      </c>
      <c r="AS160" s="15">
        <v>43983</v>
      </c>
      <c r="AT160" s="1" t="s">
        <v>18731</v>
      </c>
      <c r="AU160" s="1" t="s">
        <v>18672</v>
      </c>
      <c r="AV160" s="1" t="s">
        <v>18670</v>
      </c>
      <c r="AW160" s="1" t="s">
        <v>18683</v>
      </c>
      <c r="AX160" s="1" t="s">
        <v>18667</v>
      </c>
      <c r="AY160" s="1" t="s">
        <v>18684</v>
      </c>
    </row>
    <row r="161" spans="1:51" x14ac:dyDescent="0.2">
      <c r="A161" s="14" t="s">
        <v>6638</v>
      </c>
      <c r="B161" s="1" t="s">
        <v>18662</v>
      </c>
      <c r="C161" s="1" t="s">
        <v>18685</v>
      </c>
      <c r="D161" s="1" t="s">
        <v>18664</v>
      </c>
      <c r="E161" s="15">
        <v>43957</v>
      </c>
      <c r="F161" s="13">
        <v>44004</v>
      </c>
      <c r="G161" s="1" t="s">
        <v>18665</v>
      </c>
      <c r="H161" s="1" t="s">
        <v>18666</v>
      </c>
      <c r="I161" s="1" t="s">
        <v>18667</v>
      </c>
      <c r="J161" s="1" t="s">
        <v>18668</v>
      </c>
      <c r="K161" s="1" t="s">
        <v>18669</v>
      </c>
      <c r="L161" s="1" t="s">
        <v>18670</v>
      </c>
      <c r="M161" s="1" t="s">
        <v>18671</v>
      </c>
      <c r="N161" s="1" t="s">
        <v>18672</v>
      </c>
      <c r="O161" s="1">
        <v>40</v>
      </c>
      <c r="P161" s="1" t="s">
        <v>18662</v>
      </c>
      <c r="Q161" s="1" t="s">
        <v>18673</v>
      </c>
      <c r="R161" s="1">
        <v>30681071381</v>
      </c>
      <c r="U161" s="1" t="s">
        <v>18686</v>
      </c>
      <c r="V161" s="1">
        <v>3434363000</v>
      </c>
      <c r="W161" s="1" t="s">
        <v>18687</v>
      </c>
      <c r="Z161" s="1" t="s">
        <v>18688</v>
      </c>
      <c r="AA161" s="1" t="s">
        <v>18689</v>
      </c>
      <c r="AB161" s="1" t="s">
        <v>18689</v>
      </c>
      <c r="AE161" s="1" t="s">
        <v>18690</v>
      </c>
      <c r="AG161" s="1" t="s">
        <v>15731</v>
      </c>
      <c r="AI161" s="1">
        <v>3100</v>
      </c>
      <c r="AK161" s="1" t="s">
        <v>18792</v>
      </c>
      <c r="AL161" s="1" t="s">
        <v>18730</v>
      </c>
      <c r="AM161" s="1" t="s">
        <v>18693</v>
      </c>
      <c r="AN161" s="1" t="s">
        <v>18669</v>
      </c>
      <c r="AO161" s="1" t="s">
        <v>18668</v>
      </c>
      <c r="AP161" s="14" t="s">
        <v>18694</v>
      </c>
      <c r="AQ161" s="14" t="s">
        <v>18695</v>
      </c>
      <c r="AR161" s="14" t="s">
        <v>18693</v>
      </c>
      <c r="AS161" s="15">
        <v>44004</v>
      </c>
      <c r="AT161" s="1" t="s">
        <v>18731</v>
      </c>
      <c r="AU161" s="1" t="s">
        <v>18672</v>
      </c>
      <c r="AV161" s="1" t="s">
        <v>18670</v>
      </c>
      <c r="AW161" s="1" t="s">
        <v>18683</v>
      </c>
      <c r="AX161" s="1" t="s">
        <v>18667</v>
      </c>
      <c r="AY161" s="1" t="s">
        <v>18684</v>
      </c>
    </row>
    <row r="162" spans="1:51" x14ac:dyDescent="0.2">
      <c r="A162" s="14" t="s">
        <v>6648</v>
      </c>
      <c r="B162" s="1" t="s">
        <v>18662</v>
      </c>
      <c r="C162" s="1" t="s">
        <v>18685</v>
      </c>
      <c r="D162" s="1" t="s">
        <v>18664</v>
      </c>
      <c r="E162" s="15">
        <v>43957</v>
      </c>
      <c r="F162" s="13">
        <v>44026</v>
      </c>
      <c r="G162" s="1" t="s">
        <v>18665</v>
      </c>
      <c r="H162" s="1" t="s">
        <v>18666</v>
      </c>
      <c r="I162" s="1" t="s">
        <v>18667</v>
      </c>
      <c r="J162" s="1" t="s">
        <v>18668</v>
      </c>
      <c r="K162" s="1" t="s">
        <v>18669</v>
      </c>
      <c r="L162" s="1" t="s">
        <v>18670</v>
      </c>
      <c r="M162" s="1" t="s">
        <v>18671</v>
      </c>
      <c r="N162" s="1" t="s">
        <v>18672</v>
      </c>
      <c r="O162" s="1">
        <v>33</v>
      </c>
      <c r="P162" s="1" t="s">
        <v>18662</v>
      </c>
      <c r="Q162" s="1" t="s">
        <v>18673</v>
      </c>
      <c r="R162" s="1">
        <v>30681071381</v>
      </c>
      <c r="U162" s="1" t="s">
        <v>18686</v>
      </c>
      <c r="V162" s="1">
        <v>3434363000</v>
      </c>
      <c r="W162" s="1" t="s">
        <v>18687</v>
      </c>
      <c r="Z162" s="1" t="s">
        <v>18688</v>
      </c>
      <c r="AA162" s="1" t="s">
        <v>18689</v>
      </c>
      <c r="AB162" s="1" t="s">
        <v>18689</v>
      </c>
      <c r="AE162" s="1" t="s">
        <v>18690</v>
      </c>
      <c r="AG162" s="1" t="s">
        <v>15731</v>
      </c>
      <c r="AI162" s="1">
        <v>3100</v>
      </c>
      <c r="AK162" s="1" t="s">
        <v>18729</v>
      </c>
      <c r="AL162" s="1" t="s">
        <v>18730</v>
      </c>
      <c r="AM162" s="1" t="s">
        <v>18693</v>
      </c>
      <c r="AN162" s="1" t="s">
        <v>18669</v>
      </c>
      <c r="AO162" s="1" t="s">
        <v>18668</v>
      </c>
      <c r="AP162" s="14" t="s">
        <v>18694</v>
      </c>
      <c r="AQ162" s="14" t="s">
        <v>18695</v>
      </c>
      <c r="AR162" s="14" t="s">
        <v>18693</v>
      </c>
      <c r="AS162" s="15">
        <v>44026</v>
      </c>
      <c r="AT162" s="1" t="s">
        <v>18731</v>
      </c>
      <c r="AU162" s="1" t="s">
        <v>18672</v>
      </c>
      <c r="AV162" s="1" t="s">
        <v>18670</v>
      </c>
      <c r="AW162" s="1" t="s">
        <v>18683</v>
      </c>
      <c r="AX162" s="1" t="s">
        <v>18667</v>
      </c>
      <c r="AY162" s="1" t="s">
        <v>18684</v>
      </c>
    </row>
    <row r="163" spans="1:51" x14ac:dyDescent="0.2">
      <c r="A163" s="14" t="s">
        <v>6658</v>
      </c>
      <c r="B163" s="1" t="s">
        <v>18662</v>
      </c>
      <c r="C163" s="1" t="s">
        <v>18685</v>
      </c>
      <c r="D163" s="1" t="s">
        <v>18664</v>
      </c>
      <c r="E163" s="15">
        <v>43957</v>
      </c>
      <c r="F163" s="13">
        <v>44008</v>
      </c>
      <c r="G163" s="1" t="s">
        <v>18665</v>
      </c>
      <c r="H163" s="1" t="s">
        <v>18666</v>
      </c>
      <c r="I163" s="1" t="s">
        <v>18667</v>
      </c>
      <c r="J163" s="1" t="s">
        <v>18668</v>
      </c>
      <c r="K163" s="1" t="s">
        <v>18669</v>
      </c>
      <c r="L163" s="1" t="s">
        <v>18670</v>
      </c>
      <c r="M163" s="1" t="s">
        <v>18671</v>
      </c>
      <c r="N163" s="1" t="s">
        <v>18672</v>
      </c>
      <c r="O163" s="1">
        <v>33</v>
      </c>
      <c r="P163" s="1" t="s">
        <v>18662</v>
      </c>
      <c r="Q163" s="1" t="s">
        <v>18673</v>
      </c>
      <c r="R163" s="1">
        <v>30681071381</v>
      </c>
      <c r="U163" s="1" t="s">
        <v>18686</v>
      </c>
      <c r="V163" s="1">
        <v>3434363000</v>
      </c>
      <c r="W163" s="1" t="s">
        <v>18687</v>
      </c>
      <c r="Z163" s="1" t="s">
        <v>18688</v>
      </c>
      <c r="AA163" s="1" t="s">
        <v>18689</v>
      </c>
      <c r="AB163" s="1" t="s">
        <v>18689</v>
      </c>
      <c r="AE163" s="1" t="s">
        <v>18690</v>
      </c>
      <c r="AG163" s="1" t="s">
        <v>15731</v>
      </c>
      <c r="AI163" s="1">
        <v>3100</v>
      </c>
      <c r="AK163" s="1" t="s">
        <v>18729</v>
      </c>
      <c r="AL163" s="1" t="s">
        <v>18730</v>
      </c>
      <c r="AM163" s="1" t="s">
        <v>18693</v>
      </c>
      <c r="AN163" s="1" t="s">
        <v>18669</v>
      </c>
      <c r="AO163" s="1" t="s">
        <v>18668</v>
      </c>
      <c r="AP163" s="14" t="s">
        <v>18694</v>
      </c>
      <c r="AQ163" s="14" t="s">
        <v>18695</v>
      </c>
      <c r="AR163" s="14" t="s">
        <v>18693</v>
      </c>
      <c r="AS163" s="15">
        <v>44008</v>
      </c>
      <c r="AT163" s="1" t="s">
        <v>18731</v>
      </c>
      <c r="AU163" s="1" t="s">
        <v>18672</v>
      </c>
      <c r="AV163" s="1" t="s">
        <v>18670</v>
      </c>
      <c r="AW163" s="1" t="s">
        <v>18683</v>
      </c>
      <c r="AX163" s="1" t="s">
        <v>18667</v>
      </c>
      <c r="AY163" s="1" t="s">
        <v>18684</v>
      </c>
    </row>
    <row r="164" spans="1:51" x14ac:dyDescent="0.2">
      <c r="A164" s="14" t="s">
        <v>6662</v>
      </c>
      <c r="B164" s="1" t="s">
        <v>18662</v>
      </c>
      <c r="C164" s="1" t="s">
        <v>18685</v>
      </c>
      <c r="D164" s="1" t="s">
        <v>18664</v>
      </c>
      <c r="E164" s="15">
        <v>43957</v>
      </c>
      <c r="F164" s="13">
        <v>44027</v>
      </c>
      <c r="G164" s="1" t="s">
        <v>18665</v>
      </c>
      <c r="H164" s="1" t="s">
        <v>18666</v>
      </c>
      <c r="I164" s="1" t="s">
        <v>18667</v>
      </c>
      <c r="J164" s="1" t="s">
        <v>18668</v>
      </c>
      <c r="K164" s="1" t="s">
        <v>18669</v>
      </c>
      <c r="L164" s="1" t="s">
        <v>18670</v>
      </c>
      <c r="M164" s="1" t="s">
        <v>18671</v>
      </c>
      <c r="N164" s="1" t="s">
        <v>18672</v>
      </c>
      <c r="O164" s="1">
        <v>33</v>
      </c>
      <c r="P164" s="1" t="s">
        <v>18662</v>
      </c>
      <c r="Q164" s="1" t="s">
        <v>18673</v>
      </c>
      <c r="R164" s="1">
        <v>30681071381</v>
      </c>
      <c r="U164" s="1" t="s">
        <v>18686</v>
      </c>
      <c r="V164" s="1">
        <v>3434363000</v>
      </c>
      <c r="W164" s="1" t="s">
        <v>18687</v>
      </c>
      <c r="Z164" s="1" t="s">
        <v>18688</v>
      </c>
      <c r="AA164" s="1" t="s">
        <v>18689</v>
      </c>
      <c r="AB164" s="1" t="s">
        <v>18689</v>
      </c>
      <c r="AE164" s="1" t="s">
        <v>18690</v>
      </c>
      <c r="AG164" s="1" t="s">
        <v>15731</v>
      </c>
      <c r="AI164" s="1">
        <v>3100</v>
      </c>
      <c r="AK164" s="1" t="s">
        <v>18729</v>
      </c>
      <c r="AL164" s="1" t="s">
        <v>18730</v>
      </c>
      <c r="AM164" s="1" t="s">
        <v>18693</v>
      </c>
      <c r="AN164" s="1" t="s">
        <v>18669</v>
      </c>
      <c r="AO164" s="1" t="s">
        <v>18668</v>
      </c>
      <c r="AP164" s="14" t="s">
        <v>18694</v>
      </c>
      <c r="AQ164" s="14" t="s">
        <v>18695</v>
      </c>
      <c r="AR164" s="14" t="s">
        <v>18693</v>
      </c>
      <c r="AS164" s="15">
        <v>44027</v>
      </c>
      <c r="AT164" s="1" t="s">
        <v>18731</v>
      </c>
      <c r="AU164" s="1" t="s">
        <v>18672</v>
      </c>
      <c r="AV164" s="1" t="s">
        <v>18670</v>
      </c>
      <c r="AW164" s="1" t="s">
        <v>18683</v>
      </c>
      <c r="AX164" s="1" t="s">
        <v>18667</v>
      </c>
      <c r="AY164" s="1" t="s">
        <v>18684</v>
      </c>
    </row>
    <row r="165" spans="1:51" x14ac:dyDescent="0.2">
      <c r="A165" s="14" t="s">
        <v>6665</v>
      </c>
      <c r="B165" s="1" t="s">
        <v>18662</v>
      </c>
      <c r="C165" s="1" t="s">
        <v>18685</v>
      </c>
      <c r="D165" s="1" t="s">
        <v>18664</v>
      </c>
      <c r="E165" s="15">
        <v>43957</v>
      </c>
      <c r="F165" s="13">
        <v>44020</v>
      </c>
      <c r="G165" s="1" t="s">
        <v>18665</v>
      </c>
      <c r="H165" s="1" t="s">
        <v>18666</v>
      </c>
      <c r="I165" s="1" t="s">
        <v>18667</v>
      </c>
      <c r="J165" s="1" t="s">
        <v>18668</v>
      </c>
      <c r="K165" s="1" t="s">
        <v>18669</v>
      </c>
      <c r="L165" s="1" t="s">
        <v>18670</v>
      </c>
      <c r="M165" s="1" t="s">
        <v>18671</v>
      </c>
      <c r="N165" s="1" t="s">
        <v>18672</v>
      </c>
      <c r="O165" s="1">
        <v>48</v>
      </c>
      <c r="P165" s="1" t="s">
        <v>18662</v>
      </c>
      <c r="Q165" s="1" t="s">
        <v>18673</v>
      </c>
      <c r="R165" s="1">
        <v>30681071381</v>
      </c>
      <c r="U165" s="1" t="s">
        <v>18686</v>
      </c>
      <c r="V165" s="1">
        <v>3434363000</v>
      </c>
      <c r="W165" s="1" t="s">
        <v>18687</v>
      </c>
      <c r="Z165" s="1" t="s">
        <v>18688</v>
      </c>
      <c r="AA165" s="1" t="s">
        <v>18689</v>
      </c>
      <c r="AB165" s="1" t="s">
        <v>18689</v>
      </c>
      <c r="AE165" s="1" t="s">
        <v>18690</v>
      </c>
      <c r="AG165" s="1" t="s">
        <v>15731</v>
      </c>
      <c r="AI165" s="1">
        <v>3100</v>
      </c>
      <c r="AK165" s="1" t="s">
        <v>18761</v>
      </c>
      <c r="AL165" s="1" t="s">
        <v>18730</v>
      </c>
      <c r="AM165" s="1" t="s">
        <v>18693</v>
      </c>
      <c r="AN165" s="1" t="s">
        <v>18669</v>
      </c>
      <c r="AO165" s="1" t="s">
        <v>18668</v>
      </c>
      <c r="AP165" s="14" t="s">
        <v>18694</v>
      </c>
      <c r="AQ165" s="14" t="s">
        <v>18695</v>
      </c>
      <c r="AR165" s="14" t="s">
        <v>18693</v>
      </c>
      <c r="AS165" s="15">
        <v>44020</v>
      </c>
      <c r="AT165" s="1" t="s">
        <v>18762</v>
      </c>
      <c r="AU165" s="1" t="s">
        <v>18672</v>
      </c>
      <c r="AV165" s="1" t="s">
        <v>18670</v>
      </c>
      <c r="AW165" s="1" t="s">
        <v>18683</v>
      </c>
      <c r="AX165" s="1" t="s">
        <v>18667</v>
      </c>
      <c r="AY165" s="1" t="s">
        <v>18684</v>
      </c>
    </row>
    <row r="166" spans="1:51" x14ac:dyDescent="0.2">
      <c r="A166" s="14" t="s">
        <v>6668</v>
      </c>
      <c r="B166" s="1" t="s">
        <v>18662</v>
      </c>
      <c r="C166" s="1" t="s">
        <v>18685</v>
      </c>
      <c r="D166" s="1" t="s">
        <v>18664</v>
      </c>
      <c r="E166" s="15">
        <v>43957</v>
      </c>
      <c r="F166" s="13">
        <v>44001</v>
      </c>
      <c r="G166" s="1" t="s">
        <v>18665</v>
      </c>
      <c r="H166" s="1" t="s">
        <v>18666</v>
      </c>
      <c r="I166" s="1" t="s">
        <v>18667</v>
      </c>
      <c r="J166" s="1" t="s">
        <v>18668</v>
      </c>
      <c r="K166" s="1" t="s">
        <v>18669</v>
      </c>
      <c r="L166" s="1" t="s">
        <v>18670</v>
      </c>
      <c r="M166" s="1" t="s">
        <v>18671</v>
      </c>
      <c r="N166" s="1" t="s">
        <v>18672</v>
      </c>
      <c r="O166" s="1">
        <v>41</v>
      </c>
      <c r="P166" s="1" t="s">
        <v>18662</v>
      </c>
      <c r="Q166" s="1" t="s">
        <v>18673</v>
      </c>
      <c r="R166" s="1">
        <v>30650964132</v>
      </c>
      <c r="U166" s="1" t="s">
        <v>18787</v>
      </c>
      <c r="V166" s="1">
        <v>43060600</v>
      </c>
      <c r="W166" s="1" t="s">
        <v>18788</v>
      </c>
      <c r="Z166" s="1" t="s">
        <v>18706</v>
      </c>
      <c r="AA166" s="1" t="s">
        <v>18789</v>
      </c>
      <c r="AB166" s="1" t="s">
        <v>18790</v>
      </c>
      <c r="AE166" s="1" t="s">
        <v>18791</v>
      </c>
      <c r="AG166" s="1" t="s">
        <v>15731</v>
      </c>
      <c r="AI166" s="1">
        <v>1282</v>
      </c>
      <c r="AK166" s="1" t="s">
        <v>18840</v>
      </c>
      <c r="AL166" s="1" t="s">
        <v>18730</v>
      </c>
      <c r="AM166" s="1" t="s">
        <v>18693</v>
      </c>
      <c r="AN166" s="1" t="s">
        <v>18669</v>
      </c>
      <c r="AO166" s="1" t="s">
        <v>18668</v>
      </c>
      <c r="AP166" s="14" t="s">
        <v>18694</v>
      </c>
      <c r="AQ166" s="14" t="s">
        <v>18695</v>
      </c>
      <c r="AR166" s="14" t="s">
        <v>18693</v>
      </c>
      <c r="AS166" s="15">
        <v>44001</v>
      </c>
      <c r="AT166" s="1" t="s">
        <v>18841</v>
      </c>
      <c r="AU166" s="1" t="s">
        <v>18672</v>
      </c>
      <c r="AV166" s="1" t="s">
        <v>18670</v>
      </c>
      <c r="AW166" s="1" t="s">
        <v>18683</v>
      </c>
      <c r="AX166" s="1" t="s">
        <v>18667</v>
      </c>
      <c r="AY166" s="1" t="s">
        <v>18684</v>
      </c>
    </row>
    <row r="167" spans="1:51" x14ac:dyDescent="0.2">
      <c r="A167" s="14" t="s">
        <v>6679</v>
      </c>
      <c r="B167" s="1" t="s">
        <v>18662</v>
      </c>
      <c r="C167" s="1" t="s">
        <v>18685</v>
      </c>
      <c r="D167" s="1" t="s">
        <v>18664</v>
      </c>
      <c r="E167" s="15">
        <v>43958</v>
      </c>
      <c r="F167" s="13">
        <v>43998</v>
      </c>
      <c r="G167" s="1" t="s">
        <v>18665</v>
      </c>
      <c r="H167" s="1" t="s">
        <v>18666</v>
      </c>
      <c r="I167" s="1" t="s">
        <v>18667</v>
      </c>
      <c r="J167" s="1" t="s">
        <v>18668</v>
      </c>
      <c r="K167" s="1" t="s">
        <v>18669</v>
      </c>
      <c r="L167" s="1" t="s">
        <v>18670</v>
      </c>
      <c r="M167" s="1" t="s">
        <v>18671</v>
      </c>
      <c r="N167" s="1" t="s">
        <v>18672</v>
      </c>
      <c r="O167" s="1">
        <v>41</v>
      </c>
      <c r="P167" s="1" t="s">
        <v>18662</v>
      </c>
      <c r="Q167" s="1" t="s">
        <v>18673</v>
      </c>
      <c r="R167" s="1">
        <v>30534475795</v>
      </c>
      <c r="U167" s="1" t="s">
        <v>18697</v>
      </c>
      <c r="V167" s="1">
        <v>1147561216</v>
      </c>
      <c r="W167" s="1" t="s">
        <v>2737</v>
      </c>
      <c r="Z167" s="1" t="s">
        <v>15990</v>
      </c>
      <c r="AA167" s="1" t="s">
        <v>18698</v>
      </c>
      <c r="AB167" s="1" t="s">
        <v>18699</v>
      </c>
      <c r="AE167" s="1" t="s">
        <v>18700</v>
      </c>
      <c r="AG167" s="1" t="s">
        <v>15731</v>
      </c>
      <c r="AI167" s="1">
        <v>1605</v>
      </c>
      <c r="AK167" s="1" t="s">
        <v>18729</v>
      </c>
      <c r="AL167" s="1" t="s">
        <v>18730</v>
      </c>
      <c r="AM167" s="1" t="s">
        <v>18693</v>
      </c>
      <c r="AN167" s="1" t="s">
        <v>18669</v>
      </c>
      <c r="AO167" s="1" t="s">
        <v>18668</v>
      </c>
      <c r="AP167" s="14" t="s">
        <v>18694</v>
      </c>
      <c r="AQ167" s="14" t="s">
        <v>18695</v>
      </c>
      <c r="AR167" s="14" t="s">
        <v>18693</v>
      </c>
      <c r="AS167" s="15">
        <v>43998</v>
      </c>
      <c r="AT167" s="1" t="s">
        <v>18762</v>
      </c>
      <c r="AU167" s="1" t="s">
        <v>18672</v>
      </c>
      <c r="AV167" s="1" t="s">
        <v>18670</v>
      </c>
      <c r="AW167" s="1" t="s">
        <v>18683</v>
      </c>
      <c r="AX167" s="1" t="s">
        <v>18667</v>
      </c>
      <c r="AY167" s="1" t="s">
        <v>18684</v>
      </c>
    </row>
    <row r="168" spans="1:51" x14ac:dyDescent="0.2">
      <c r="A168" s="14" t="s">
        <v>6689</v>
      </c>
      <c r="B168" s="1" t="s">
        <v>18662</v>
      </c>
      <c r="C168" s="1" t="s">
        <v>18685</v>
      </c>
      <c r="D168" s="1" t="s">
        <v>18664</v>
      </c>
      <c r="E168" s="15">
        <v>43958</v>
      </c>
      <c r="F168" s="13">
        <v>44011</v>
      </c>
      <c r="G168" s="1" t="s">
        <v>18665</v>
      </c>
      <c r="H168" s="1" t="s">
        <v>18666</v>
      </c>
      <c r="I168" s="1" t="s">
        <v>18667</v>
      </c>
      <c r="J168" s="1" t="s">
        <v>18668</v>
      </c>
      <c r="K168" s="1" t="s">
        <v>18669</v>
      </c>
      <c r="L168" s="1" t="s">
        <v>18670</v>
      </c>
      <c r="M168" s="1" t="s">
        <v>18671</v>
      </c>
      <c r="N168" s="1" t="s">
        <v>18672</v>
      </c>
      <c r="O168" s="1">
        <v>38</v>
      </c>
      <c r="P168" s="1" t="s">
        <v>18662</v>
      </c>
      <c r="Q168" s="1" t="s">
        <v>18673</v>
      </c>
      <c r="R168" s="1">
        <v>30544640212</v>
      </c>
      <c r="U168" s="1" t="s">
        <v>18763</v>
      </c>
      <c r="V168" s="1">
        <v>43794300</v>
      </c>
      <c r="W168" s="1" t="s">
        <v>18764</v>
      </c>
      <c r="Z168" s="1" t="s">
        <v>15990</v>
      </c>
      <c r="AA168" s="1" t="s">
        <v>18765</v>
      </c>
      <c r="AB168" s="1" t="s">
        <v>18766</v>
      </c>
      <c r="AE168" s="1" t="s">
        <v>18767</v>
      </c>
      <c r="AG168" s="1" t="s">
        <v>15731</v>
      </c>
      <c r="AI168" s="1" t="s">
        <v>18768</v>
      </c>
      <c r="AK168" s="1" t="s">
        <v>18729</v>
      </c>
      <c r="AL168" s="1" t="s">
        <v>18730</v>
      </c>
      <c r="AM168" s="1" t="s">
        <v>18693</v>
      </c>
      <c r="AN168" s="1" t="s">
        <v>18669</v>
      </c>
      <c r="AO168" s="1" t="s">
        <v>18668</v>
      </c>
      <c r="AP168" s="14" t="s">
        <v>18694</v>
      </c>
      <c r="AQ168" s="14" t="s">
        <v>18695</v>
      </c>
      <c r="AR168" s="14" t="s">
        <v>18693</v>
      </c>
      <c r="AS168" s="15">
        <v>44011</v>
      </c>
      <c r="AT168" s="1" t="s">
        <v>18731</v>
      </c>
      <c r="AU168" s="1" t="s">
        <v>18672</v>
      </c>
      <c r="AV168" s="1" t="s">
        <v>18670</v>
      </c>
      <c r="AW168" s="1" t="s">
        <v>18683</v>
      </c>
      <c r="AX168" s="1" t="s">
        <v>18667</v>
      </c>
      <c r="AY168" s="1" t="s">
        <v>18684</v>
      </c>
    </row>
    <row r="169" spans="1:51" x14ac:dyDescent="0.2">
      <c r="A169" s="14" t="s">
        <v>6695</v>
      </c>
      <c r="B169" s="1" t="s">
        <v>18662</v>
      </c>
      <c r="C169" s="1" t="s">
        <v>18685</v>
      </c>
      <c r="D169" s="1" t="s">
        <v>18664</v>
      </c>
      <c r="E169" s="15">
        <v>43958</v>
      </c>
      <c r="F169" s="13">
        <v>44011</v>
      </c>
      <c r="G169" s="1" t="s">
        <v>18665</v>
      </c>
      <c r="H169" s="1" t="s">
        <v>18666</v>
      </c>
      <c r="I169" s="1" t="s">
        <v>18667</v>
      </c>
      <c r="J169" s="1" t="s">
        <v>18668</v>
      </c>
      <c r="K169" s="1" t="s">
        <v>18669</v>
      </c>
      <c r="L169" s="1" t="s">
        <v>18670</v>
      </c>
      <c r="M169" s="1" t="s">
        <v>18671</v>
      </c>
      <c r="N169" s="1" t="s">
        <v>18672</v>
      </c>
      <c r="O169" s="1">
        <v>38</v>
      </c>
      <c r="P169" s="1" t="s">
        <v>18662</v>
      </c>
      <c r="Q169" s="1" t="s">
        <v>18673</v>
      </c>
      <c r="R169" s="1">
        <v>30544640212</v>
      </c>
      <c r="U169" s="1" t="s">
        <v>18763</v>
      </c>
      <c r="V169" s="1">
        <v>43794300</v>
      </c>
      <c r="W169" s="1" t="s">
        <v>18764</v>
      </c>
      <c r="Z169" s="1" t="s">
        <v>15990</v>
      </c>
      <c r="AA169" s="1" t="s">
        <v>18765</v>
      </c>
      <c r="AB169" s="1" t="s">
        <v>18766</v>
      </c>
      <c r="AE169" s="1" t="s">
        <v>18767</v>
      </c>
      <c r="AG169" s="1" t="s">
        <v>15731</v>
      </c>
      <c r="AI169" s="1" t="s">
        <v>18768</v>
      </c>
      <c r="AK169" s="1" t="s">
        <v>18729</v>
      </c>
      <c r="AL169" s="1" t="s">
        <v>18730</v>
      </c>
      <c r="AM169" s="1" t="s">
        <v>18693</v>
      </c>
      <c r="AN169" s="1" t="s">
        <v>18669</v>
      </c>
      <c r="AO169" s="1" t="s">
        <v>18668</v>
      </c>
      <c r="AP169" s="14" t="s">
        <v>18694</v>
      </c>
      <c r="AQ169" s="14" t="s">
        <v>18695</v>
      </c>
      <c r="AR169" s="14" t="s">
        <v>18693</v>
      </c>
      <c r="AS169" s="15">
        <v>44011</v>
      </c>
      <c r="AT169" s="1" t="s">
        <v>18731</v>
      </c>
      <c r="AU169" s="1" t="s">
        <v>18672</v>
      </c>
      <c r="AV169" s="1" t="s">
        <v>18670</v>
      </c>
      <c r="AW169" s="1" t="s">
        <v>18683</v>
      </c>
      <c r="AX169" s="1" t="s">
        <v>18667</v>
      </c>
      <c r="AY169" s="1" t="s">
        <v>18684</v>
      </c>
    </row>
    <row r="170" spans="1:51" x14ac:dyDescent="0.2">
      <c r="A170" s="14" t="s">
        <v>6698</v>
      </c>
      <c r="B170" s="1" t="s">
        <v>18662</v>
      </c>
      <c r="C170" s="1" t="s">
        <v>18685</v>
      </c>
      <c r="D170" s="1" t="s">
        <v>18664</v>
      </c>
      <c r="E170" s="15">
        <v>43958</v>
      </c>
      <c r="F170" s="13">
        <v>44001</v>
      </c>
      <c r="G170" s="1" t="s">
        <v>18665</v>
      </c>
      <c r="H170" s="1" t="s">
        <v>18666</v>
      </c>
      <c r="I170" s="1" t="s">
        <v>18667</v>
      </c>
      <c r="J170" s="1" t="s">
        <v>18668</v>
      </c>
      <c r="K170" s="1" t="s">
        <v>18669</v>
      </c>
      <c r="L170" s="1" t="s">
        <v>18670</v>
      </c>
      <c r="M170" s="1" t="s">
        <v>18671</v>
      </c>
      <c r="N170" s="1" t="s">
        <v>18672</v>
      </c>
      <c r="O170" s="1">
        <v>40</v>
      </c>
      <c r="P170" s="1" t="s">
        <v>18662</v>
      </c>
      <c r="Q170" s="1" t="s">
        <v>18673</v>
      </c>
      <c r="R170" s="1">
        <v>30519887335</v>
      </c>
      <c r="U170" s="1" t="s">
        <v>18756</v>
      </c>
      <c r="V170" s="1">
        <v>57871555</v>
      </c>
      <c r="W170" s="1" t="s">
        <v>18757</v>
      </c>
      <c r="Z170" s="1" t="s">
        <v>18706</v>
      </c>
      <c r="AA170" s="1" t="s">
        <v>18758</v>
      </c>
      <c r="AB170" s="1" t="s">
        <v>18759</v>
      </c>
      <c r="AE170" s="1" t="s">
        <v>18760</v>
      </c>
      <c r="AG170" s="1">
        <v>9</v>
      </c>
      <c r="AI170" s="1">
        <v>1425</v>
      </c>
      <c r="AK170" s="1" t="s">
        <v>18840</v>
      </c>
      <c r="AL170" s="1" t="s">
        <v>18730</v>
      </c>
      <c r="AM170" s="1" t="s">
        <v>18693</v>
      </c>
      <c r="AN170" s="1" t="s">
        <v>18669</v>
      </c>
      <c r="AO170" s="1" t="s">
        <v>18668</v>
      </c>
      <c r="AP170" s="14" t="s">
        <v>18694</v>
      </c>
      <c r="AQ170" s="14" t="s">
        <v>18695</v>
      </c>
      <c r="AR170" s="14" t="s">
        <v>18693</v>
      </c>
      <c r="AS170" s="15">
        <v>44001</v>
      </c>
      <c r="AT170" s="1" t="s">
        <v>18841</v>
      </c>
      <c r="AU170" s="1" t="s">
        <v>18672</v>
      </c>
      <c r="AV170" s="1" t="s">
        <v>18670</v>
      </c>
      <c r="AW170" s="1" t="s">
        <v>18683</v>
      </c>
      <c r="AX170" s="1" t="s">
        <v>18667</v>
      </c>
      <c r="AY170" s="1" t="s">
        <v>18684</v>
      </c>
    </row>
    <row r="171" spans="1:51" x14ac:dyDescent="0.2">
      <c r="A171" s="14" t="s">
        <v>6718</v>
      </c>
      <c r="B171" s="1" t="s">
        <v>18662</v>
      </c>
      <c r="C171" s="1" t="s">
        <v>18685</v>
      </c>
      <c r="D171" s="1" t="s">
        <v>18664</v>
      </c>
      <c r="E171" s="15">
        <v>43959</v>
      </c>
      <c r="F171" s="13">
        <v>44011</v>
      </c>
      <c r="G171" s="1" t="s">
        <v>18665</v>
      </c>
      <c r="H171" s="1" t="s">
        <v>18666</v>
      </c>
      <c r="I171" s="1" t="s">
        <v>18667</v>
      </c>
      <c r="J171" s="1" t="s">
        <v>18668</v>
      </c>
      <c r="K171" s="1" t="s">
        <v>18669</v>
      </c>
      <c r="L171" s="1" t="s">
        <v>18670</v>
      </c>
      <c r="M171" s="1" t="s">
        <v>18671</v>
      </c>
      <c r="N171" s="1" t="s">
        <v>18672</v>
      </c>
      <c r="O171" s="1">
        <v>44</v>
      </c>
      <c r="P171" s="1" t="s">
        <v>18662</v>
      </c>
      <c r="Q171" s="1" t="s">
        <v>18673</v>
      </c>
      <c r="R171" s="1">
        <v>30544640212</v>
      </c>
      <c r="U171" s="1" t="s">
        <v>18763</v>
      </c>
      <c r="V171" s="1">
        <v>43794300</v>
      </c>
      <c r="W171" s="1" t="s">
        <v>18764</v>
      </c>
      <c r="Z171" s="1" t="s">
        <v>15990</v>
      </c>
      <c r="AA171" s="1" t="s">
        <v>18765</v>
      </c>
      <c r="AB171" s="1" t="s">
        <v>18766</v>
      </c>
      <c r="AE171" s="1" t="s">
        <v>18767</v>
      </c>
      <c r="AG171" s="1" t="s">
        <v>15731</v>
      </c>
      <c r="AI171" s="1" t="s">
        <v>18768</v>
      </c>
      <c r="AK171" s="1" t="s">
        <v>18729</v>
      </c>
      <c r="AL171" s="1" t="s">
        <v>18730</v>
      </c>
      <c r="AM171" s="1" t="s">
        <v>18693</v>
      </c>
      <c r="AN171" s="1" t="s">
        <v>18669</v>
      </c>
      <c r="AO171" s="1" t="s">
        <v>18668</v>
      </c>
      <c r="AP171" s="14" t="s">
        <v>18694</v>
      </c>
      <c r="AQ171" s="14" t="s">
        <v>18695</v>
      </c>
      <c r="AR171" s="14" t="s">
        <v>18693</v>
      </c>
      <c r="AS171" s="15">
        <v>44011</v>
      </c>
      <c r="AT171" s="1" t="s">
        <v>18731</v>
      </c>
      <c r="AU171" s="1" t="s">
        <v>18672</v>
      </c>
      <c r="AV171" s="1" t="s">
        <v>18670</v>
      </c>
      <c r="AW171" s="1" t="s">
        <v>18683</v>
      </c>
      <c r="AX171" s="1" t="s">
        <v>18667</v>
      </c>
      <c r="AY171" s="1" t="s">
        <v>18684</v>
      </c>
    </row>
    <row r="172" spans="1:51" x14ac:dyDescent="0.2">
      <c r="A172" s="14" t="s">
        <v>6722</v>
      </c>
      <c r="B172" s="1" t="s">
        <v>18662</v>
      </c>
      <c r="C172" s="1" t="s">
        <v>18685</v>
      </c>
      <c r="D172" s="1" t="s">
        <v>18664</v>
      </c>
      <c r="E172" s="15">
        <v>43959</v>
      </c>
      <c r="F172" s="13">
        <v>44011</v>
      </c>
      <c r="G172" s="1" t="s">
        <v>18665</v>
      </c>
      <c r="H172" s="1" t="s">
        <v>18666</v>
      </c>
      <c r="I172" s="1" t="s">
        <v>18667</v>
      </c>
      <c r="J172" s="1" t="s">
        <v>18668</v>
      </c>
      <c r="K172" s="1" t="s">
        <v>18669</v>
      </c>
      <c r="L172" s="1" t="s">
        <v>18670</v>
      </c>
      <c r="M172" s="1" t="s">
        <v>18671</v>
      </c>
      <c r="N172" s="1" t="s">
        <v>18672</v>
      </c>
      <c r="O172" s="1">
        <v>41</v>
      </c>
      <c r="P172" s="1" t="s">
        <v>18662</v>
      </c>
      <c r="Q172" s="1" t="s">
        <v>18673</v>
      </c>
      <c r="R172" s="1">
        <v>30544640212</v>
      </c>
      <c r="U172" s="1" t="s">
        <v>18763</v>
      </c>
      <c r="V172" s="1">
        <v>43794300</v>
      </c>
      <c r="W172" s="1" t="s">
        <v>18764</v>
      </c>
      <c r="Z172" s="1" t="s">
        <v>15990</v>
      </c>
      <c r="AA172" s="1" t="s">
        <v>18765</v>
      </c>
      <c r="AB172" s="1" t="s">
        <v>18766</v>
      </c>
      <c r="AE172" s="1" t="s">
        <v>18767</v>
      </c>
      <c r="AG172" s="1" t="s">
        <v>15731</v>
      </c>
      <c r="AI172" s="1" t="s">
        <v>18768</v>
      </c>
      <c r="AK172" s="1" t="s">
        <v>18729</v>
      </c>
      <c r="AL172" s="1" t="s">
        <v>18730</v>
      </c>
      <c r="AM172" s="1" t="s">
        <v>18693</v>
      </c>
      <c r="AN172" s="1" t="s">
        <v>18669</v>
      </c>
      <c r="AO172" s="1" t="s">
        <v>18668</v>
      </c>
      <c r="AP172" s="14" t="s">
        <v>18694</v>
      </c>
      <c r="AQ172" s="14" t="s">
        <v>18695</v>
      </c>
      <c r="AR172" s="14" t="s">
        <v>18693</v>
      </c>
      <c r="AS172" s="15">
        <v>44011</v>
      </c>
      <c r="AT172" s="1" t="s">
        <v>18731</v>
      </c>
      <c r="AU172" s="1" t="s">
        <v>18672</v>
      </c>
      <c r="AV172" s="1" t="s">
        <v>18670</v>
      </c>
      <c r="AW172" s="1" t="s">
        <v>18683</v>
      </c>
      <c r="AX172" s="1" t="s">
        <v>18667</v>
      </c>
      <c r="AY172" s="1" t="s">
        <v>18684</v>
      </c>
    </row>
    <row r="173" spans="1:51" x14ac:dyDescent="0.2">
      <c r="A173" s="14" t="s">
        <v>6725</v>
      </c>
      <c r="B173" s="1" t="s">
        <v>18662</v>
      </c>
      <c r="C173" s="1" t="s">
        <v>18685</v>
      </c>
      <c r="D173" s="1" t="s">
        <v>18664</v>
      </c>
      <c r="E173" s="15">
        <v>43959</v>
      </c>
      <c r="F173" s="13">
        <v>44027</v>
      </c>
      <c r="G173" s="1" t="s">
        <v>18665</v>
      </c>
      <c r="H173" s="1" t="s">
        <v>18666</v>
      </c>
      <c r="I173" s="1" t="s">
        <v>18667</v>
      </c>
      <c r="J173" s="1" t="s">
        <v>18668</v>
      </c>
      <c r="K173" s="1" t="s">
        <v>18669</v>
      </c>
      <c r="L173" s="1" t="s">
        <v>18670</v>
      </c>
      <c r="M173" s="1" t="s">
        <v>18671</v>
      </c>
      <c r="N173" s="1" t="s">
        <v>18672</v>
      </c>
      <c r="O173" s="1">
        <v>34</v>
      </c>
      <c r="P173" s="1" t="s">
        <v>18662</v>
      </c>
      <c r="Q173" s="1" t="s">
        <v>18673</v>
      </c>
      <c r="R173" s="1">
        <v>30544640212</v>
      </c>
      <c r="U173" s="1" t="s">
        <v>18763</v>
      </c>
      <c r="V173" s="1">
        <v>43794300</v>
      </c>
      <c r="W173" s="1" t="s">
        <v>18764</v>
      </c>
      <c r="Z173" s="1" t="s">
        <v>15990</v>
      </c>
      <c r="AA173" s="1" t="s">
        <v>18765</v>
      </c>
      <c r="AB173" s="1" t="s">
        <v>18766</v>
      </c>
      <c r="AE173" s="1" t="s">
        <v>18767</v>
      </c>
      <c r="AG173" s="1" t="s">
        <v>15731</v>
      </c>
      <c r="AI173" s="1" t="s">
        <v>18768</v>
      </c>
      <c r="AK173" s="1" t="s">
        <v>18729</v>
      </c>
      <c r="AL173" s="1" t="s">
        <v>18730</v>
      </c>
      <c r="AM173" s="1" t="s">
        <v>18693</v>
      </c>
      <c r="AN173" s="1" t="s">
        <v>18669</v>
      </c>
      <c r="AO173" s="1" t="s">
        <v>18668</v>
      </c>
      <c r="AP173" s="14" t="s">
        <v>18694</v>
      </c>
      <c r="AQ173" s="14" t="s">
        <v>18695</v>
      </c>
      <c r="AR173" s="14" t="s">
        <v>18693</v>
      </c>
      <c r="AS173" s="15">
        <v>44027</v>
      </c>
      <c r="AT173" s="1" t="s">
        <v>18731</v>
      </c>
      <c r="AU173" s="1" t="s">
        <v>18672</v>
      </c>
      <c r="AV173" s="1" t="s">
        <v>18670</v>
      </c>
      <c r="AW173" s="1" t="s">
        <v>18683</v>
      </c>
      <c r="AX173" s="1" t="s">
        <v>18667</v>
      </c>
      <c r="AY173" s="1" t="s">
        <v>18684</v>
      </c>
    </row>
    <row r="174" spans="1:51" x14ac:dyDescent="0.2">
      <c r="A174" s="14" t="s">
        <v>6729</v>
      </c>
      <c r="B174" s="1" t="s">
        <v>18662</v>
      </c>
      <c r="C174" s="1" t="s">
        <v>18685</v>
      </c>
      <c r="D174" s="1" t="s">
        <v>18664</v>
      </c>
      <c r="E174" s="15">
        <v>43959</v>
      </c>
      <c r="F174" s="13">
        <v>44027</v>
      </c>
      <c r="G174" s="1" t="s">
        <v>18665</v>
      </c>
      <c r="H174" s="1" t="s">
        <v>18666</v>
      </c>
      <c r="I174" s="1" t="s">
        <v>18667</v>
      </c>
      <c r="J174" s="1" t="s">
        <v>18668</v>
      </c>
      <c r="K174" s="1" t="s">
        <v>18669</v>
      </c>
      <c r="L174" s="1" t="s">
        <v>18670</v>
      </c>
      <c r="M174" s="1" t="s">
        <v>18671</v>
      </c>
      <c r="N174" s="1" t="s">
        <v>18672</v>
      </c>
      <c r="O174" s="1">
        <v>34</v>
      </c>
      <c r="P174" s="1" t="s">
        <v>18662</v>
      </c>
      <c r="Q174" s="1" t="s">
        <v>18673</v>
      </c>
      <c r="R174" s="1">
        <v>30544640212</v>
      </c>
      <c r="U174" s="1" t="s">
        <v>18763</v>
      </c>
      <c r="V174" s="1">
        <v>43794300</v>
      </c>
      <c r="W174" s="1" t="s">
        <v>18764</v>
      </c>
      <c r="Z174" s="1" t="s">
        <v>15990</v>
      </c>
      <c r="AA174" s="1" t="s">
        <v>18765</v>
      </c>
      <c r="AB174" s="1" t="s">
        <v>18766</v>
      </c>
      <c r="AE174" s="1" t="s">
        <v>18767</v>
      </c>
      <c r="AG174" s="1" t="s">
        <v>15731</v>
      </c>
      <c r="AI174" s="1" t="s">
        <v>18768</v>
      </c>
      <c r="AK174" s="1" t="s">
        <v>18729</v>
      </c>
      <c r="AL174" s="1" t="s">
        <v>18730</v>
      </c>
      <c r="AM174" s="1" t="s">
        <v>18693</v>
      </c>
      <c r="AN174" s="1" t="s">
        <v>18669</v>
      </c>
      <c r="AO174" s="1" t="s">
        <v>18668</v>
      </c>
      <c r="AP174" s="14" t="s">
        <v>18694</v>
      </c>
      <c r="AQ174" s="14" t="s">
        <v>18695</v>
      </c>
      <c r="AR174" s="14" t="s">
        <v>18693</v>
      </c>
      <c r="AS174" s="15">
        <v>44027</v>
      </c>
      <c r="AT174" s="1" t="s">
        <v>18731</v>
      </c>
      <c r="AU174" s="1" t="s">
        <v>18672</v>
      </c>
      <c r="AV174" s="1" t="s">
        <v>18670</v>
      </c>
      <c r="AW174" s="1" t="s">
        <v>18683</v>
      </c>
      <c r="AX174" s="1" t="s">
        <v>18667</v>
      </c>
      <c r="AY174" s="1" t="s">
        <v>18684</v>
      </c>
    </row>
    <row r="175" spans="1:51" x14ac:dyDescent="0.2">
      <c r="A175" s="14" t="s">
        <v>6733</v>
      </c>
      <c r="B175" s="1" t="s">
        <v>18662</v>
      </c>
      <c r="C175" s="1" t="s">
        <v>18685</v>
      </c>
      <c r="D175" s="1" t="s">
        <v>18664</v>
      </c>
      <c r="E175" s="15">
        <v>43959</v>
      </c>
      <c r="F175" s="13">
        <v>43990</v>
      </c>
      <c r="G175" s="1" t="s">
        <v>18665</v>
      </c>
      <c r="H175" s="1" t="s">
        <v>18666</v>
      </c>
      <c r="I175" s="1" t="s">
        <v>18667</v>
      </c>
      <c r="J175" s="1" t="s">
        <v>18668</v>
      </c>
      <c r="K175" s="1" t="s">
        <v>18669</v>
      </c>
      <c r="L175" s="1" t="s">
        <v>18670</v>
      </c>
      <c r="M175" s="1" t="s">
        <v>18671</v>
      </c>
      <c r="N175" s="1" t="s">
        <v>18672</v>
      </c>
      <c r="O175" s="1">
        <v>39</v>
      </c>
      <c r="P175" s="1" t="s">
        <v>18662</v>
      </c>
      <c r="Q175" s="1" t="s">
        <v>18673</v>
      </c>
      <c r="R175" s="1">
        <v>30544640212</v>
      </c>
      <c r="U175" s="1" t="s">
        <v>18763</v>
      </c>
      <c r="V175" s="1">
        <v>43794300</v>
      </c>
      <c r="W175" s="1" t="s">
        <v>18764</v>
      </c>
      <c r="Z175" s="1" t="s">
        <v>15990</v>
      </c>
      <c r="AA175" s="1" t="s">
        <v>18765</v>
      </c>
      <c r="AB175" s="1" t="s">
        <v>18766</v>
      </c>
      <c r="AE175" s="1" t="s">
        <v>18767</v>
      </c>
      <c r="AG175" s="1" t="s">
        <v>15731</v>
      </c>
      <c r="AI175" s="1" t="s">
        <v>18768</v>
      </c>
      <c r="AK175" s="1" t="s">
        <v>18761</v>
      </c>
      <c r="AL175" s="1" t="s">
        <v>18730</v>
      </c>
      <c r="AM175" s="1" t="s">
        <v>18693</v>
      </c>
      <c r="AN175" s="1" t="s">
        <v>18669</v>
      </c>
      <c r="AO175" s="1" t="s">
        <v>18668</v>
      </c>
      <c r="AP175" s="14" t="s">
        <v>18694</v>
      </c>
      <c r="AQ175" s="14" t="s">
        <v>18695</v>
      </c>
      <c r="AR175" s="14" t="s">
        <v>18693</v>
      </c>
      <c r="AS175" s="15">
        <v>43990</v>
      </c>
      <c r="AT175" s="1" t="s">
        <v>18762</v>
      </c>
      <c r="AU175" s="1" t="s">
        <v>18672</v>
      </c>
      <c r="AV175" s="1" t="s">
        <v>18670</v>
      </c>
      <c r="AW175" s="1" t="s">
        <v>18683</v>
      </c>
      <c r="AX175" s="1" t="s">
        <v>18667</v>
      </c>
      <c r="AY175" s="1" t="s">
        <v>18684</v>
      </c>
    </row>
    <row r="176" spans="1:51" x14ac:dyDescent="0.2">
      <c r="A176" s="14" t="s">
        <v>6736</v>
      </c>
      <c r="B176" s="1" t="s">
        <v>18662</v>
      </c>
      <c r="C176" s="1" t="s">
        <v>18685</v>
      </c>
      <c r="D176" s="1" t="s">
        <v>18664</v>
      </c>
      <c r="E176" s="15">
        <v>43959</v>
      </c>
      <c r="F176" s="13">
        <v>43983</v>
      </c>
      <c r="G176" s="1" t="s">
        <v>18665</v>
      </c>
      <c r="H176" s="1" t="s">
        <v>18666</v>
      </c>
      <c r="I176" s="1" t="s">
        <v>18667</v>
      </c>
      <c r="J176" s="1" t="s">
        <v>18668</v>
      </c>
      <c r="K176" s="1" t="s">
        <v>18669</v>
      </c>
      <c r="L176" s="1" t="s">
        <v>18670</v>
      </c>
      <c r="M176" s="1" t="s">
        <v>18671</v>
      </c>
      <c r="N176" s="1" t="s">
        <v>18672</v>
      </c>
      <c r="O176" s="1">
        <v>34</v>
      </c>
      <c r="P176" s="1" t="s">
        <v>18662</v>
      </c>
      <c r="Q176" s="1" t="s">
        <v>18673</v>
      </c>
      <c r="R176" s="1">
        <v>30544640212</v>
      </c>
      <c r="U176" s="1" t="s">
        <v>18763</v>
      </c>
      <c r="V176" s="1">
        <v>43794300</v>
      </c>
      <c r="W176" s="1" t="s">
        <v>18764</v>
      </c>
      <c r="Z176" s="1" t="s">
        <v>15990</v>
      </c>
      <c r="AA176" s="1" t="s">
        <v>18765</v>
      </c>
      <c r="AB176" s="1" t="s">
        <v>18766</v>
      </c>
      <c r="AE176" s="1" t="s">
        <v>18767</v>
      </c>
      <c r="AG176" s="1" t="s">
        <v>15731</v>
      </c>
      <c r="AI176" s="1" t="s">
        <v>18768</v>
      </c>
      <c r="AK176" s="1" t="s">
        <v>18729</v>
      </c>
      <c r="AL176" s="1" t="s">
        <v>18730</v>
      </c>
      <c r="AM176" s="1" t="s">
        <v>18693</v>
      </c>
      <c r="AN176" s="1" t="s">
        <v>18669</v>
      </c>
      <c r="AO176" s="1" t="s">
        <v>18668</v>
      </c>
      <c r="AP176" s="14" t="s">
        <v>18694</v>
      </c>
      <c r="AQ176" s="14" t="s">
        <v>18695</v>
      </c>
      <c r="AR176" s="14" t="s">
        <v>18693</v>
      </c>
      <c r="AS176" s="15">
        <v>43983</v>
      </c>
      <c r="AT176" s="1" t="s">
        <v>18731</v>
      </c>
      <c r="AU176" s="1" t="s">
        <v>18672</v>
      </c>
      <c r="AV176" s="1" t="s">
        <v>18670</v>
      </c>
      <c r="AW176" s="1" t="s">
        <v>18683</v>
      </c>
      <c r="AX176" s="1" t="s">
        <v>18667</v>
      </c>
      <c r="AY176" s="1" t="s">
        <v>18684</v>
      </c>
    </row>
    <row r="177" spans="1:51" x14ac:dyDescent="0.2">
      <c r="A177" s="14" t="s">
        <v>6742</v>
      </c>
      <c r="B177" s="1" t="s">
        <v>18662</v>
      </c>
      <c r="C177" s="1" t="s">
        <v>18685</v>
      </c>
      <c r="D177" s="1" t="s">
        <v>18664</v>
      </c>
      <c r="E177" s="15">
        <v>43959</v>
      </c>
      <c r="F177" s="13">
        <v>44027</v>
      </c>
      <c r="G177" s="1" t="s">
        <v>18665</v>
      </c>
      <c r="H177" s="1" t="s">
        <v>18666</v>
      </c>
      <c r="I177" s="1" t="s">
        <v>18667</v>
      </c>
      <c r="J177" s="1" t="s">
        <v>18668</v>
      </c>
      <c r="K177" s="1" t="s">
        <v>18669</v>
      </c>
      <c r="L177" s="1" t="s">
        <v>18670</v>
      </c>
      <c r="M177" s="1" t="s">
        <v>18671</v>
      </c>
      <c r="N177" s="1" t="s">
        <v>18672</v>
      </c>
      <c r="O177" s="1">
        <v>36</v>
      </c>
      <c r="P177" s="1" t="s">
        <v>18662</v>
      </c>
      <c r="Q177" s="1" t="s">
        <v>18673</v>
      </c>
      <c r="R177" s="1">
        <v>30503518518</v>
      </c>
      <c r="U177" s="1" t="s">
        <v>18724</v>
      </c>
      <c r="V177" s="1">
        <v>1123219650</v>
      </c>
      <c r="W177" s="1" t="s">
        <v>18725</v>
      </c>
      <c r="Z177" s="1" t="s">
        <v>18706</v>
      </c>
      <c r="AA177" s="1" t="s">
        <v>18726</v>
      </c>
      <c r="AB177" s="1" t="s">
        <v>18727</v>
      </c>
      <c r="AE177" s="1" t="s">
        <v>18728</v>
      </c>
      <c r="AG177" s="1">
        <v>1</v>
      </c>
      <c r="AI177" s="1">
        <v>1437</v>
      </c>
      <c r="AK177" s="1" t="s">
        <v>18729</v>
      </c>
      <c r="AL177" s="1" t="s">
        <v>18730</v>
      </c>
      <c r="AM177" s="1" t="s">
        <v>18693</v>
      </c>
      <c r="AN177" s="1" t="s">
        <v>18669</v>
      </c>
      <c r="AO177" s="1" t="s">
        <v>18668</v>
      </c>
      <c r="AP177" s="14" t="s">
        <v>18694</v>
      </c>
      <c r="AQ177" s="14" t="s">
        <v>18695</v>
      </c>
      <c r="AR177" s="14" t="s">
        <v>18693</v>
      </c>
      <c r="AS177" s="15">
        <v>44027</v>
      </c>
      <c r="AT177" s="1" t="s">
        <v>18731</v>
      </c>
      <c r="AU177" s="1" t="s">
        <v>18672</v>
      </c>
      <c r="AV177" s="1" t="s">
        <v>18670</v>
      </c>
      <c r="AW177" s="1" t="s">
        <v>18683</v>
      </c>
      <c r="AX177" s="1" t="s">
        <v>18667</v>
      </c>
      <c r="AY177" s="1" t="s">
        <v>18684</v>
      </c>
    </row>
    <row r="178" spans="1:51" x14ac:dyDescent="0.2">
      <c r="A178" s="14" t="s">
        <v>6746</v>
      </c>
      <c r="B178" s="1" t="s">
        <v>18662</v>
      </c>
      <c r="C178" s="1" t="s">
        <v>18685</v>
      </c>
      <c r="D178" s="1" t="s">
        <v>18664</v>
      </c>
      <c r="E178" s="15">
        <v>43959</v>
      </c>
      <c r="F178" s="13">
        <v>44027</v>
      </c>
      <c r="G178" s="1" t="s">
        <v>18665</v>
      </c>
      <c r="H178" s="1" t="s">
        <v>18666</v>
      </c>
      <c r="I178" s="1" t="s">
        <v>18667</v>
      </c>
      <c r="J178" s="1" t="s">
        <v>18668</v>
      </c>
      <c r="K178" s="1" t="s">
        <v>18669</v>
      </c>
      <c r="L178" s="1" t="s">
        <v>18670</v>
      </c>
      <c r="M178" s="1" t="s">
        <v>18671</v>
      </c>
      <c r="N178" s="1" t="s">
        <v>18672</v>
      </c>
      <c r="O178" s="1">
        <v>37</v>
      </c>
      <c r="P178" s="1" t="s">
        <v>18662</v>
      </c>
      <c r="Q178" s="1" t="s">
        <v>18673</v>
      </c>
      <c r="R178" s="1">
        <v>30503518518</v>
      </c>
      <c r="U178" s="1" t="s">
        <v>18724</v>
      </c>
      <c r="V178" s="1">
        <v>1123219650</v>
      </c>
      <c r="W178" s="1" t="s">
        <v>18725</v>
      </c>
      <c r="Z178" s="1" t="s">
        <v>18706</v>
      </c>
      <c r="AA178" s="1" t="s">
        <v>18726</v>
      </c>
      <c r="AB178" s="1" t="s">
        <v>18727</v>
      </c>
      <c r="AE178" s="1" t="s">
        <v>18728</v>
      </c>
      <c r="AG178" s="1">
        <v>1</v>
      </c>
      <c r="AI178" s="1">
        <v>1437</v>
      </c>
      <c r="AK178" s="1" t="s">
        <v>18729</v>
      </c>
      <c r="AL178" s="1" t="s">
        <v>18730</v>
      </c>
      <c r="AM178" s="1" t="s">
        <v>18693</v>
      </c>
      <c r="AN178" s="1" t="s">
        <v>18669</v>
      </c>
      <c r="AO178" s="1" t="s">
        <v>18668</v>
      </c>
      <c r="AP178" s="14" t="s">
        <v>18694</v>
      </c>
      <c r="AQ178" s="14" t="s">
        <v>18695</v>
      </c>
      <c r="AR178" s="14" t="s">
        <v>18693</v>
      </c>
      <c r="AS178" s="15">
        <v>44027</v>
      </c>
      <c r="AT178" s="1" t="s">
        <v>18731</v>
      </c>
      <c r="AU178" s="1" t="s">
        <v>18672</v>
      </c>
      <c r="AV178" s="1" t="s">
        <v>18670</v>
      </c>
      <c r="AW178" s="1" t="s">
        <v>18683</v>
      </c>
      <c r="AX178" s="1" t="s">
        <v>18667</v>
      </c>
      <c r="AY178" s="1" t="s">
        <v>18684</v>
      </c>
    </row>
    <row r="179" spans="1:51" x14ac:dyDescent="0.2">
      <c r="A179" s="14" t="s">
        <v>6748</v>
      </c>
      <c r="B179" s="1" t="s">
        <v>18662</v>
      </c>
      <c r="C179" s="1" t="s">
        <v>18685</v>
      </c>
      <c r="D179" s="1" t="s">
        <v>18664</v>
      </c>
      <c r="E179" s="15">
        <v>43959</v>
      </c>
      <c r="F179" s="13">
        <v>43983</v>
      </c>
      <c r="G179" s="1" t="s">
        <v>18665</v>
      </c>
      <c r="H179" s="1" t="s">
        <v>18666</v>
      </c>
      <c r="I179" s="1" t="s">
        <v>18667</v>
      </c>
      <c r="J179" s="1" t="s">
        <v>18668</v>
      </c>
      <c r="K179" s="1" t="s">
        <v>18669</v>
      </c>
      <c r="L179" s="1" t="s">
        <v>18670</v>
      </c>
      <c r="M179" s="1" t="s">
        <v>18671</v>
      </c>
      <c r="N179" s="1" t="s">
        <v>18672</v>
      </c>
      <c r="O179" s="1">
        <v>41</v>
      </c>
      <c r="P179" s="1" t="s">
        <v>18662</v>
      </c>
      <c r="Q179" s="1" t="s">
        <v>18673</v>
      </c>
      <c r="R179" s="1">
        <v>30544640212</v>
      </c>
      <c r="U179" s="1" t="s">
        <v>18763</v>
      </c>
      <c r="V179" s="1">
        <v>43794300</v>
      </c>
      <c r="W179" s="1" t="s">
        <v>18764</v>
      </c>
      <c r="Z179" s="1" t="s">
        <v>15990</v>
      </c>
      <c r="AA179" s="1" t="s">
        <v>18765</v>
      </c>
      <c r="AB179" s="1" t="s">
        <v>18766</v>
      </c>
      <c r="AE179" s="1" t="s">
        <v>18767</v>
      </c>
      <c r="AG179" s="1" t="s">
        <v>15731</v>
      </c>
      <c r="AI179" s="1" t="s">
        <v>18768</v>
      </c>
      <c r="AK179" s="1" t="s">
        <v>18729</v>
      </c>
      <c r="AL179" s="1" t="s">
        <v>18730</v>
      </c>
      <c r="AM179" s="1" t="s">
        <v>18693</v>
      </c>
      <c r="AN179" s="1" t="s">
        <v>18669</v>
      </c>
      <c r="AO179" s="1" t="s">
        <v>18668</v>
      </c>
      <c r="AP179" s="14" t="s">
        <v>18694</v>
      </c>
      <c r="AQ179" s="14" t="s">
        <v>18695</v>
      </c>
      <c r="AR179" s="14" t="s">
        <v>18693</v>
      </c>
      <c r="AS179" s="15">
        <v>43983</v>
      </c>
      <c r="AT179" s="1" t="s">
        <v>18731</v>
      </c>
      <c r="AU179" s="1" t="s">
        <v>18672</v>
      </c>
      <c r="AV179" s="1" t="s">
        <v>18670</v>
      </c>
      <c r="AW179" s="1" t="s">
        <v>18683</v>
      </c>
      <c r="AX179" s="1" t="s">
        <v>18667</v>
      </c>
      <c r="AY179" s="1" t="s">
        <v>18684</v>
      </c>
    </row>
    <row r="180" spans="1:51" x14ac:dyDescent="0.2">
      <c r="A180" s="14" t="s">
        <v>6751</v>
      </c>
      <c r="B180" s="1" t="s">
        <v>18662</v>
      </c>
      <c r="C180" s="1" t="s">
        <v>18685</v>
      </c>
      <c r="D180" s="1" t="s">
        <v>18664</v>
      </c>
      <c r="E180" s="15">
        <v>43959</v>
      </c>
      <c r="F180" s="13">
        <v>44335</v>
      </c>
      <c r="G180" s="1" t="s">
        <v>18665</v>
      </c>
      <c r="H180" s="1" t="s">
        <v>18666</v>
      </c>
      <c r="I180" s="1" t="s">
        <v>18667</v>
      </c>
      <c r="J180" s="1" t="s">
        <v>18668</v>
      </c>
      <c r="K180" s="1" t="s">
        <v>18669</v>
      </c>
      <c r="L180" s="1" t="s">
        <v>18670</v>
      </c>
      <c r="M180" s="1" t="s">
        <v>18671</v>
      </c>
      <c r="N180" s="1" t="s">
        <v>18672</v>
      </c>
      <c r="O180" s="1">
        <v>118</v>
      </c>
      <c r="P180" s="1" t="s">
        <v>18662</v>
      </c>
      <c r="Q180" s="1" t="s">
        <v>18842</v>
      </c>
      <c r="R180" s="1">
        <v>20249018512</v>
      </c>
      <c r="S180" s="1" t="s">
        <v>18702</v>
      </c>
      <c r="T180" s="1">
        <v>24901851</v>
      </c>
      <c r="U180" s="1" t="s">
        <v>18843</v>
      </c>
      <c r="V180" s="1">
        <v>52369800</v>
      </c>
      <c r="X180" s="1" t="s">
        <v>18844</v>
      </c>
      <c r="Y180" s="1" t="s">
        <v>18845</v>
      </c>
      <c r="Z180" s="1" t="s">
        <v>15990</v>
      </c>
      <c r="AA180" s="1" t="s">
        <v>18846</v>
      </c>
      <c r="AB180" s="1" t="s">
        <v>18847</v>
      </c>
      <c r="AE180" s="1" t="s">
        <v>18848</v>
      </c>
      <c r="AG180" s="1" t="s">
        <v>1816</v>
      </c>
      <c r="AH180" s="1" t="s">
        <v>1816</v>
      </c>
      <c r="AI180" s="1">
        <v>1706</v>
      </c>
      <c r="AK180" s="1" t="s">
        <v>18732</v>
      </c>
      <c r="AL180" s="1" t="s">
        <v>18730</v>
      </c>
      <c r="AM180" s="1" t="s">
        <v>18679</v>
      </c>
      <c r="AN180" s="1" t="s">
        <v>18669</v>
      </c>
      <c r="AO180" s="1" t="s">
        <v>18668</v>
      </c>
      <c r="AP180" s="14" t="s">
        <v>18733</v>
      </c>
      <c r="AQ180" s="14" t="s">
        <v>18734</v>
      </c>
      <c r="AR180" s="14" t="s">
        <v>18679</v>
      </c>
      <c r="AS180" s="15">
        <v>44335</v>
      </c>
      <c r="AT180" s="1" t="s">
        <v>18736</v>
      </c>
      <c r="AU180" s="1" t="s">
        <v>18672</v>
      </c>
      <c r="AV180" s="1" t="s">
        <v>18670</v>
      </c>
      <c r="AW180" s="1" t="s">
        <v>18683</v>
      </c>
      <c r="AX180" s="1" t="s">
        <v>18667</v>
      </c>
      <c r="AY180" s="1" t="s">
        <v>18684</v>
      </c>
    </row>
    <row r="181" spans="1:51" x14ac:dyDescent="0.2">
      <c r="A181" s="14" t="s">
        <v>6765</v>
      </c>
      <c r="B181" s="1" t="s">
        <v>18662</v>
      </c>
      <c r="C181" s="1" t="s">
        <v>18685</v>
      </c>
      <c r="D181" s="1" t="s">
        <v>18664</v>
      </c>
      <c r="E181" s="15">
        <v>43962</v>
      </c>
      <c r="F181" s="13">
        <v>44026</v>
      </c>
      <c r="G181" s="1" t="s">
        <v>18665</v>
      </c>
      <c r="H181" s="1" t="s">
        <v>18666</v>
      </c>
      <c r="I181" s="1" t="s">
        <v>18667</v>
      </c>
      <c r="J181" s="1" t="s">
        <v>18668</v>
      </c>
      <c r="K181" s="1" t="s">
        <v>18669</v>
      </c>
      <c r="L181" s="1" t="s">
        <v>18670</v>
      </c>
      <c r="M181" s="1" t="s">
        <v>18671</v>
      </c>
      <c r="N181" s="1" t="s">
        <v>18672</v>
      </c>
      <c r="O181" s="1">
        <v>32</v>
      </c>
      <c r="P181" s="1" t="s">
        <v>18662</v>
      </c>
      <c r="Q181" s="1" t="s">
        <v>18673</v>
      </c>
      <c r="R181" s="1">
        <v>30503518518</v>
      </c>
      <c r="U181" s="1" t="s">
        <v>18724</v>
      </c>
      <c r="V181" s="1">
        <v>1123219650</v>
      </c>
      <c r="W181" s="1" t="s">
        <v>18725</v>
      </c>
      <c r="Z181" s="1" t="s">
        <v>18706</v>
      </c>
      <c r="AA181" s="1" t="s">
        <v>18726</v>
      </c>
      <c r="AB181" s="1" t="s">
        <v>18727</v>
      </c>
      <c r="AE181" s="1" t="s">
        <v>18728</v>
      </c>
      <c r="AG181" s="1">
        <v>1</v>
      </c>
      <c r="AI181" s="1">
        <v>1437</v>
      </c>
      <c r="AK181" s="1" t="s">
        <v>18729</v>
      </c>
      <c r="AL181" s="1" t="s">
        <v>18730</v>
      </c>
      <c r="AM181" s="1" t="s">
        <v>18693</v>
      </c>
      <c r="AN181" s="1" t="s">
        <v>18669</v>
      </c>
      <c r="AO181" s="1" t="s">
        <v>18668</v>
      </c>
      <c r="AP181" s="14" t="s">
        <v>18694</v>
      </c>
      <c r="AQ181" s="14" t="s">
        <v>18695</v>
      </c>
      <c r="AR181" s="14" t="s">
        <v>18693</v>
      </c>
      <c r="AS181" s="15">
        <v>44026</v>
      </c>
      <c r="AT181" s="1" t="s">
        <v>18731</v>
      </c>
      <c r="AU181" s="1" t="s">
        <v>18672</v>
      </c>
      <c r="AV181" s="1" t="s">
        <v>18670</v>
      </c>
      <c r="AW181" s="1" t="s">
        <v>18683</v>
      </c>
      <c r="AX181" s="1" t="s">
        <v>18667</v>
      </c>
      <c r="AY181" s="1" t="s">
        <v>18684</v>
      </c>
    </row>
    <row r="182" spans="1:51" x14ac:dyDescent="0.2">
      <c r="A182" s="14" t="s">
        <v>6767</v>
      </c>
      <c r="B182" s="1" t="s">
        <v>18662</v>
      </c>
      <c r="C182" s="1" t="s">
        <v>18685</v>
      </c>
      <c r="D182" s="1" t="s">
        <v>18664</v>
      </c>
      <c r="E182" s="15">
        <v>43962</v>
      </c>
      <c r="F182" s="13">
        <v>43990</v>
      </c>
      <c r="G182" s="1" t="s">
        <v>18665</v>
      </c>
      <c r="H182" s="1" t="s">
        <v>18666</v>
      </c>
      <c r="I182" s="1" t="s">
        <v>18667</v>
      </c>
      <c r="J182" s="1" t="s">
        <v>18668</v>
      </c>
      <c r="K182" s="1" t="s">
        <v>18669</v>
      </c>
      <c r="L182" s="1" t="s">
        <v>18670</v>
      </c>
      <c r="M182" s="1" t="s">
        <v>18671</v>
      </c>
      <c r="N182" s="1" t="s">
        <v>18672</v>
      </c>
      <c r="O182" s="1">
        <v>45</v>
      </c>
      <c r="P182" s="1" t="s">
        <v>18662</v>
      </c>
      <c r="Q182" s="1" t="s">
        <v>18849</v>
      </c>
      <c r="R182" s="1">
        <v>20211558750</v>
      </c>
      <c r="S182" s="1" t="s">
        <v>18702</v>
      </c>
      <c r="T182" s="1">
        <v>21155875</v>
      </c>
      <c r="U182" s="1" t="s">
        <v>18850</v>
      </c>
      <c r="V182" s="1">
        <v>1157212858</v>
      </c>
      <c r="X182" s="1" t="s">
        <v>18851</v>
      </c>
      <c r="Y182" s="1" t="s">
        <v>18852</v>
      </c>
      <c r="Z182" s="1" t="s">
        <v>15990</v>
      </c>
      <c r="AA182" s="1" t="s">
        <v>18853</v>
      </c>
      <c r="AB182" s="1" t="s">
        <v>18854</v>
      </c>
      <c r="AE182" s="1" t="s">
        <v>18855</v>
      </c>
      <c r="AG182" s="1" t="s">
        <v>15731</v>
      </c>
      <c r="AI182" s="1">
        <v>1842</v>
      </c>
      <c r="AK182" s="1" t="s">
        <v>18761</v>
      </c>
      <c r="AL182" s="1" t="s">
        <v>18730</v>
      </c>
      <c r="AM182" s="1" t="s">
        <v>18693</v>
      </c>
      <c r="AN182" s="1" t="s">
        <v>18669</v>
      </c>
      <c r="AO182" s="1" t="s">
        <v>18668</v>
      </c>
      <c r="AP182" s="14" t="s">
        <v>18694</v>
      </c>
      <c r="AQ182" s="14" t="s">
        <v>18695</v>
      </c>
      <c r="AR182" s="14" t="s">
        <v>18693</v>
      </c>
      <c r="AS182" s="15">
        <v>43990</v>
      </c>
      <c r="AT182" s="1" t="s">
        <v>18762</v>
      </c>
      <c r="AU182" s="1" t="s">
        <v>18672</v>
      </c>
      <c r="AV182" s="1" t="s">
        <v>18670</v>
      </c>
      <c r="AW182" s="1" t="s">
        <v>18683</v>
      </c>
      <c r="AX182" s="1" t="s">
        <v>18667</v>
      </c>
      <c r="AY182" s="1" t="s">
        <v>18684</v>
      </c>
    </row>
    <row r="183" spans="1:51" x14ac:dyDescent="0.2">
      <c r="A183" s="14" t="s">
        <v>6790</v>
      </c>
      <c r="B183" s="1" t="s">
        <v>18662</v>
      </c>
      <c r="C183" s="1" t="s">
        <v>18685</v>
      </c>
      <c r="D183" s="1" t="s">
        <v>18664</v>
      </c>
      <c r="E183" s="15">
        <v>43962</v>
      </c>
      <c r="F183" s="13">
        <v>43983</v>
      </c>
      <c r="G183" s="1" t="s">
        <v>18665</v>
      </c>
      <c r="H183" s="1" t="s">
        <v>18666</v>
      </c>
      <c r="I183" s="1" t="s">
        <v>18667</v>
      </c>
      <c r="J183" s="1" t="s">
        <v>18668</v>
      </c>
      <c r="K183" s="1" t="s">
        <v>18669</v>
      </c>
      <c r="L183" s="1" t="s">
        <v>18670</v>
      </c>
      <c r="M183" s="1" t="s">
        <v>18671</v>
      </c>
      <c r="N183" s="1" t="s">
        <v>18672</v>
      </c>
      <c r="O183" s="1">
        <v>35</v>
      </c>
      <c r="P183" s="1" t="s">
        <v>18662</v>
      </c>
      <c r="Q183" s="1" t="s">
        <v>18673</v>
      </c>
      <c r="R183" s="1">
        <v>30544640212</v>
      </c>
      <c r="U183" s="1" t="s">
        <v>18763</v>
      </c>
      <c r="V183" s="1">
        <v>43794300</v>
      </c>
      <c r="W183" s="1" t="s">
        <v>18764</v>
      </c>
      <c r="Z183" s="1" t="s">
        <v>15990</v>
      </c>
      <c r="AA183" s="1" t="s">
        <v>18765</v>
      </c>
      <c r="AB183" s="1" t="s">
        <v>18766</v>
      </c>
      <c r="AE183" s="1" t="s">
        <v>18767</v>
      </c>
      <c r="AG183" s="1" t="s">
        <v>15731</v>
      </c>
      <c r="AI183" s="1" t="s">
        <v>18768</v>
      </c>
      <c r="AK183" s="1" t="s">
        <v>18729</v>
      </c>
      <c r="AL183" s="1" t="s">
        <v>18730</v>
      </c>
      <c r="AM183" s="1" t="s">
        <v>18693</v>
      </c>
      <c r="AN183" s="1" t="s">
        <v>18669</v>
      </c>
      <c r="AO183" s="1" t="s">
        <v>18668</v>
      </c>
      <c r="AP183" s="14" t="s">
        <v>18694</v>
      </c>
      <c r="AQ183" s="14" t="s">
        <v>18695</v>
      </c>
      <c r="AR183" s="14" t="s">
        <v>18693</v>
      </c>
      <c r="AS183" s="15">
        <v>43983</v>
      </c>
      <c r="AT183" s="1" t="s">
        <v>18731</v>
      </c>
      <c r="AU183" s="1" t="s">
        <v>18672</v>
      </c>
      <c r="AV183" s="1" t="s">
        <v>18670</v>
      </c>
      <c r="AW183" s="1" t="s">
        <v>18683</v>
      </c>
      <c r="AX183" s="1" t="s">
        <v>18667</v>
      </c>
      <c r="AY183" s="1" t="s">
        <v>18684</v>
      </c>
    </row>
    <row r="184" spans="1:51" x14ac:dyDescent="0.2">
      <c r="A184" s="14" t="s">
        <v>6793</v>
      </c>
      <c r="B184" s="1" t="s">
        <v>18662</v>
      </c>
      <c r="C184" s="1" t="s">
        <v>18685</v>
      </c>
      <c r="D184" s="1" t="s">
        <v>18664</v>
      </c>
      <c r="E184" s="15">
        <v>43962</v>
      </c>
      <c r="F184" s="13">
        <v>43983</v>
      </c>
      <c r="G184" s="1" t="s">
        <v>18665</v>
      </c>
      <c r="H184" s="1" t="s">
        <v>18666</v>
      </c>
      <c r="I184" s="1" t="s">
        <v>18667</v>
      </c>
      <c r="J184" s="1" t="s">
        <v>18668</v>
      </c>
      <c r="K184" s="1" t="s">
        <v>18669</v>
      </c>
      <c r="L184" s="1" t="s">
        <v>18670</v>
      </c>
      <c r="M184" s="1" t="s">
        <v>18671</v>
      </c>
      <c r="N184" s="1" t="s">
        <v>18672</v>
      </c>
      <c r="O184" s="1">
        <v>34</v>
      </c>
      <c r="P184" s="1" t="s">
        <v>18662</v>
      </c>
      <c r="Q184" s="1" t="s">
        <v>18673</v>
      </c>
      <c r="R184" s="1">
        <v>30544640212</v>
      </c>
      <c r="U184" s="1" t="s">
        <v>18763</v>
      </c>
      <c r="V184" s="1">
        <v>43794300</v>
      </c>
      <c r="W184" s="1" t="s">
        <v>18764</v>
      </c>
      <c r="Z184" s="1" t="s">
        <v>15990</v>
      </c>
      <c r="AA184" s="1" t="s">
        <v>18765</v>
      </c>
      <c r="AB184" s="1" t="s">
        <v>18766</v>
      </c>
      <c r="AE184" s="1" t="s">
        <v>18767</v>
      </c>
      <c r="AG184" s="1" t="s">
        <v>15731</v>
      </c>
      <c r="AI184" s="1" t="s">
        <v>18768</v>
      </c>
      <c r="AK184" s="1" t="s">
        <v>18729</v>
      </c>
      <c r="AL184" s="1" t="s">
        <v>18730</v>
      </c>
      <c r="AM184" s="1" t="s">
        <v>18693</v>
      </c>
      <c r="AN184" s="1" t="s">
        <v>18669</v>
      </c>
      <c r="AO184" s="1" t="s">
        <v>18668</v>
      </c>
      <c r="AP184" s="14" t="s">
        <v>18694</v>
      </c>
      <c r="AQ184" s="14" t="s">
        <v>18695</v>
      </c>
      <c r="AR184" s="14" t="s">
        <v>18693</v>
      </c>
      <c r="AS184" s="15">
        <v>43983</v>
      </c>
      <c r="AT184" s="1" t="s">
        <v>18731</v>
      </c>
      <c r="AU184" s="1" t="s">
        <v>18672</v>
      </c>
      <c r="AV184" s="1" t="s">
        <v>18670</v>
      </c>
      <c r="AW184" s="1" t="s">
        <v>18683</v>
      </c>
      <c r="AX184" s="1" t="s">
        <v>18667</v>
      </c>
      <c r="AY184" s="1" t="s">
        <v>18684</v>
      </c>
    </row>
    <row r="185" spans="1:51" x14ac:dyDescent="0.2">
      <c r="A185" s="14" t="s">
        <v>6800</v>
      </c>
      <c r="B185" s="1" t="s">
        <v>18662</v>
      </c>
      <c r="C185" s="1" t="s">
        <v>18685</v>
      </c>
      <c r="D185" s="1" t="s">
        <v>18664</v>
      </c>
      <c r="E185" s="15">
        <v>43963</v>
      </c>
      <c r="F185" s="13">
        <v>44004</v>
      </c>
      <c r="G185" s="1" t="s">
        <v>18665</v>
      </c>
      <c r="H185" s="1" t="s">
        <v>18666</v>
      </c>
      <c r="I185" s="1" t="s">
        <v>18667</v>
      </c>
      <c r="J185" s="1" t="s">
        <v>18668</v>
      </c>
      <c r="K185" s="1" t="s">
        <v>18669</v>
      </c>
      <c r="L185" s="1" t="s">
        <v>18670</v>
      </c>
      <c r="M185" s="1" t="s">
        <v>18671</v>
      </c>
      <c r="N185" s="1" t="s">
        <v>18672</v>
      </c>
      <c r="O185" s="1">
        <v>110</v>
      </c>
      <c r="P185" s="1" t="s">
        <v>18662</v>
      </c>
      <c r="Q185" s="1" t="s">
        <v>18673</v>
      </c>
      <c r="R185" s="1">
        <v>33711192579</v>
      </c>
      <c r="U185" s="1" t="s">
        <v>18856</v>
      </c>
      <c r="V185" s="1">
        <v>1122658482</v>
      </c>
      <c r="W185" s="1" t="s">
        <v>3593</v>
      </c>
      <c r="Z185" s="1" t="s">
        <v>18706</v>
      </c>
      <c r="AA185" s="1" t="s">
        <v>18707</v>
      </c>
      <c r="AB185" s="1" t="s">
        <v>18707</v>
      </c>
      <c r="AE185" s="1" t="s">
        <v>18857</v>
      </c>
      <c r="AG185" s="1" t="s">
        <v>15731</v>
      </c>
      <c r="AI185" s="1">
        <v>1295</v>
      </c>
      <c r="AK185" s="1" t="s">
        <v>18792</v>
      </c>
      <c r="AL185" s="1" t="s">
        <v>18730</v>
      </c>
      <c r="AM185" s="1" t="s">
        <v>18693</v>
      </c>
      <c r="AN185" s="1" t="s">
        <v>18669</v>
      </c>
      <c r="AO185" s="1" t="s">
        <v>18668</v>
      </c>
      <c r="AP185" s="14" t="s">
        <v>18694</v>
      </c>
      <c r="AQ185" s="14" t="s">
        <v>18695</v>
      </c>
      <c r="AR185" s="14" t="s">
        <v>18693</v>
      </c>
      <c r="AS185" s="15">
        <v>44004</v>
      </c>
      <c r="AT185" s="1" t="s">
        <v>18731</v>
      </c>
      <c r="AU185" s="1" t="s">
        <v>18672</v>
      </c>
      <c r="AV185" s="1" t="s">
        <v>18670</v>
      </c>
      <c r="AW185" s="1" t="s">
        <v>18683</v>
      </c>
      <c r="AX185" s="1" t="s">
        <v>18667</v>
      </c>
      <c r="AY185" s="1" t="s">
        <v>18684</v>
      </c>
    </row>
    <row r="186" spans="1:51" x14ac:dyDescent="0.2">
      <c r="A186" s="14" t="s">
        <v>6806</v>
      </c>
      <c r="B186" s="1" t="s">
        <v>18662</v>
      </c>
      <c r="C186" s="1" t="s">
        <v>18685</v>
      </c>
      <c r="D186" s="1" t="s">
        <v>18664</v>
      </c>
      <c r="E186" s="15">
        <v>43963</v>
      </c>
      <c r="F186" s="13">
        <v>44027</v>
      </c>
      <c r="G186" s="1" t="s">
        <v>18665</v>
      </c>
      <c r="H186" s="1" t="s">
        <v>18666</v>
      </c>
      <c r="I186" s="1" t="s">
        <v>18667</v>
      </c>
      <c r="J186" s="1" t="s">
        <v>18668</v>
      </c>
      <c r="K186" s="1" t="s">
        <v>18669</v>
      </c>
      <c r="L186" s="1" t="s">
        <v>18670</v>
      </c>
      <c r="M186" s="1" t="s">
        <v>18671</v>
      </c>
      <c r="N186" s="1" t="s">
        <v>18672</v>
      </c>
      <c r="O186" s="1">
        <v>33</v>
      </c>
      <c r="P186" s="1" t="s">
        <v>18662</v>
      </c>
      <c r="Q186" s="1" t="s">
        <v>18673</v>
      </c>
      <c r="R186" s="1">
        <v>30503518518</v>
      </c>
      <c r="U186" s="1" t="s">
        <v>18724</v>
      </c>
      <c r="V186" s="1">
        <v>1123219650</v>
      </c>
      <c r="W186" s="1" t="s">
        <v>18725</v>
      </c>
      <c r="Z186" s="1" t="s">
        <v>18706</v>
      </c>
      <c r="AA186" s="1" t="s">
        <v>18726</v>
      </c>
      <c r="AB186" s="1" t="s">
        <v>18727</v>
      </c>
      <c r="AE186" s="1" t="s">
        <v>18728</v>
      </c>
      <c r="AG186" s="1">
        <v>1</v>
      </c>
      <c r="AI186" s="1">
        <v>1437</v>
      </c>
      <c r="AK186" s="1" t="s">
        <v>18729</v>
      </c>
      <c r="AL186" s="1" t="s">
        <v>18730</v>
      </c>
      <c r="AM186" s="1" t="s">
        <v>18693</v>
      </c>
      <c r="AN186" s="1" t="s">
        <v>18669</v>
      </c>
      <c r="AO186" s="1" t="s">
        <v>18668</v>
      </c>
      <c r="AP186" s="14" t="s">
        <v>18694</v>
      </c>
      <c r="AQ186" s="14" t="s">
        <v>18695</v>
      </c>
      <c r="AR186" s="14" t="s">
        <v>18693</v>
      </c>
      <c r="AS186" s="15">
        <v>44027</v>
      </c>
      <c r="AT186" s="1" t="s">
        <v>18731</v>
      </c>
      <c r="AU186" s="1" t="s">
        <v>18672</v>
      </c>
      <c r="AV186" s="1" t="s">
        <v>18670</v>
      </c>
      <c r="AW186" s="1" t="s">
        <v>18683</v>
      </c>
      <c r="AX186" s="1" t="s">
        <v>18667</v>
      </c>
      <c r="AY186" s="1" t="s">
        <v>18684</v>
      </c>
    </row>
    <row r="187" spans="1:51" x14ac:dyDescent="0.2">
      <c r="A187" s="14" t="s">
        <v>6808</v>
      </c>
      <c r="B187" s="1" t="s">
        <v>18662</v>
      </c>
      <c r="C187" s="1" t="s">
        <v>18685</v>
      </c>
      <c r="D187" s="1" t="s">
        <v>18664</v>
      </c>
      <c r="E187" s="15">
        <v>43963</v>
      </c>
      <c r="F187" s="13">
        <v>44027</v>
      </c>
      <c r="G187" s="1" t="s">
        <v>18665</v>
      </c>
      <c r="H187" s="1" t="s">
        <v>18666</v>
      </c>
      <c r="I187" s="1" t="s">
        <v>18667</v>
      </c>
      <c r="J187" s="1" t="s">
        <v>18668</v>
      </c>
      <c r="K187" s="1" t="s">
        <v>18669</v>
      </c>
      <c r="L187" s="1" t="s">
        <v>18670</v>
      </c>
      <c r="M187" s="1" t="s">
        <v>18671</v>
      </c>
      <c r="N187" s="1" t="s">
        <v>18672</v>
      </c>
      <c r="O187" s="1">
        <v>33</v>
      </c>
      <c r="P187" s="1" t="s">
        <v>18662</v>
      </c>
      <c r="Q187" s="1" t="s">
        <v>18673</v>
      </c>
      <c r="R187" s="1">
        <v>30503518518</v>
      </c>
      <c r="U187" s="1" t="s">
        <v>18724</v>
      </c>
      <c r="V187" s="1">
        <v>1123219650</v>
      </c>
      <c r="W187" s="1" t="s">
        <v>18725</v>
      </c>
      <c r="Z187" s="1" t="s">
        <v>18706</v>
      </c>
      <c r="AA187" s="1" t="s">
        <v>18726</v>
      </c>
      <c r="AB187" s="1" t="s">
        <v>18727</v>
      </c>
      <c r="AE187" s="1" t="s">
        <v>18728</v>
      </c>
      <c r="AG187" s="1">
        <v>1</v>
      </c>
      <c r="AI187" s="1">
        <v>1437</v>
      </c>
      <c r="AK187" s="1" t="s">
        <v>18729</v>
      </c>
      <c r="AL187" s="1" t="s">
        <v>18730</v>
      </c>
      <c r="AM187" s="1" t="s">
        <v>18693</v>
      </c>
      <c r="AN187" s="1" t="s">
        <v>18669</v>
      </c>
      <c r="AO187" s="1" t="s">
        <v>18668</v>
      </c>
      <c r="AP187" s="14" t="s">
        <v>18694</v>
      </c>
      <c r="AQ187" s="14" t="s">
        <v>18695</v>
      </c>
      <c r="AR187" s="14" t="s">
        <v>18693</v>
      </c>
      <c r="AS187" s="15">
        <v>44027</v>
      </c>
      <c r="AT187" s="1" t="s">
        <v>18731</v>
      </c>
      <c r="AU187" s="1" t="s">
        <v>18672</v>
      </c>
      <c r="AV187" s="1" t="s">
        <v>18670</v>
      </c>
      <c r="AW187" s="1" t="s">
        <v>18683</v>
      </c>
      <c r="AX187" s="1" t="s">
        <v>18667</v>
      </c>
      <c r="AY187" s="1" t="s">
        <v>18684</v>
      </c>
    </row>
    <row r="188" spans="1:51" x14ac:dyDescent="0.2">
      <c r="A188" s="14" t="s">
        <v>6811</v>
      </c>
      <c r="B188" s="1" t="s">
        <v>18662</v>
      </c>
      <c r="C188" s="1" t="s">
        <v>18685</v>
      </c>
      <c r="D188" s="1" t="s">
        <v>18664</v>
      </c>
      <c r="E188" s="15">
        <v>43963</v>
      </c>
      <c r="F188" s="13">
        <v>44027</v>
      </c>
      <c r="G188" s="1" t="s">
        <v>18665</v>
      </c>
      <c r="H188" s="1" t="s">
        <v>18666</v>
      </c>
      <c r="I188" s="1" t="s">
        <v>18667</v>
      </c>
      <c r="J188" s="1" t="s">
        <v>18668</v>
      </c>
      <c r="K188" s="1" t="s">
        <v>18669</v>
      </c>
      <c r="L188" s="1" t="s">
        <v>18670</v>
      </c>
      <c r="M188" s="1" t="s">
        <v>18671</v>
      </c>
      <c r="N188" s="1" t="s">
        <v>18672</v>
      </c>
      <c r="O188" s="1">
        <v>34</v>
      </c>
      <c r="P188" s="1" t="s">
        <v>18662</v>
      </c>
      <c r="Q188" s="1" t="s">
        <v>18673</v>
      </c>
      <c r="R188" s="1">
        <v>30503518518</v>
      </c>
      <c r="U188" s="1" t="s">
        <v>18724</v>
      </c>
      <c r="V188" s="1">
        <v>1123219650</v>
      </c>
      <c r="W188" s="1" t="s">
        <v>18725</v>
      </c>
      <c r="Z188" s="1" t="s">
        <v>18706</v>
      </c>
      <c r="AA188" s="1" t="s">
        <v>18726</v>
      </c>
      <c r="AB188" s="1" t="s">
        <v>18727</v>
      </c>
      <c r="AE188" s="1" t="s">
        <v>18728</v>
      </c>
      <c r="AG188" s="1">
        <v>1</v>
      </c>
      <c r="AI188" s="1">
        <v>1437</v>
      </c>
      <c r="AK188" s="1" t="s">
        <v>18729</v>
      </c>
      <c r="AL188" s="1" t="s">
        <v>18730</v>
      </c>
      <c r="AM188" s="1" t="s">
        <v>18693</v>
      </c>
      <c r="AN188" s="1" t="s">
        <v>18669</v>
      </c>
      <c r="AO188" s="1" t="s">
        <v>18668</v>
      </c>
      <c r="AP188" s="14" t="s">
        <v>18694</v>
      </c>
      <c r="AQ188" s="14" t="s">
        <v>18695</v>
      </c>
      <c r="AR188" s="14" t="s">
        <v>18693</v>
      </c>
      <c r="AS188" s="15">
        <v>44027</v>
      </c>
      <c r="AT188" s="1" t="s">
        <v>18731</v>
      </c>
      <c r="AU188" s="1" t="s">
        <v>18672</v>
      </c>
      <c r="AV188" s="1" t="s">
        <v>18670</v>
      </c>
      <c r="AW188" s="1" t="s">
        <v>18683</v>
      </c>
      <c r="AX188" s="1" t="s">
        <v>18667</v>
      </c>
      <c r="AY188" s="1" t="s">
        <v>18684</v>
      </c>
    </row>
    <row r="189" spans="1:51" x14ac:dyDescent="0.2">
      <c r="A189" s="14" t="s">
        <v>6819</v>
      </c>
      <c r="B189" s="1" t="s">
        <v>18662</v>
      </c>
      <c r="C189" s="1" t="s">
        <v>18685</v>
      </c>
      <c r="D189" s="1" t="s">
        <v>18664</v>
      </c>
      <c r="E189" s="15">
        <v>43963</v>
      </c>
      <c r="F189" s="13">
        <v>44026</v>
      </c>
      <c r="G189" s="1" t="s">
        <v>18665</v>
      </c>
      <c r="H189" s="1" t="s">
        <v>18666</v>
      </c>
      <c r="I189" s="1" t="s">
        <v>18667</v>
      </c>
      <c r="J189" s="1" t="s">
        <v>18668</v>
      </c>
      <c r="K189" s="1" t="s">
        <v>18669</v>
      </c>
      <c r="L189" s="1" t="s">
        <v>18670</v>
      </c>
      <c r="M189" s="1" t="s">
        <v>18671</v>
      </c>
      <c r="N189" s="1" t="s">
        <v>18672</v>
      </c>
      <c r="O189" s="1">
        <v>31</v>
      </c>
      <c r="P189" s="1" t="s">
        <v>18662</v>
      </c>
      <c r="Q189" s="1" t="s">
        <v>18673</v>
      </c>
      <c r="R189" s="1">
        <v>30501190620</v>
      </c>
      <c r="U189" s="1" t="s">
        <v>18780</v>
      </c>
      <c r="V189" s="1">
        <v>55502900</v>
      </c>
      <c r="W189" s="1" t="s">
        <v>18781</v>
      </c>
      <c r="Z189" s="1" t="s">
        <v>15990</v>
      </c>
      <c r="AA189" s="1" t="s">
        <v>18698</v>
      </c>
      <c r="AB189" s="1" t="s">
        <v>18699</v>
      </c>
      <c r="AE189" s="1" t="s">
        <v>18782</v>
      </c>
      <c r="AG189" s="1" t="s">
        <v>15731</v>
      </c>
      <c r="AI189" s="1">
        <v>1605</v>
      </c>
      <c r="AK189" s="1" t="s">
        <v>18729</v>
      </c>
      <c r="AL189" s="1" t="s">
        <v>18730</v>
      </c>
      <c r="AM189" s="1" t="s">
        <v>18693</v>
      </c>
      <c r="AN189" s="1" t="s">
        <v>18669</v>
      </c>
      <c r="AO189" s="1" t="s">
        <v>18668</v>
      </c>
      <c r="AP189" s="14" t="s">
        <v>18694</v>
      </c>
      <c r="AQ189" s="14" t="s">
        <v>18695</v>
      </c>
      <c r="AR189" s="14" t="s">
        <v>18693</v>
      </c>
      <c r="AS189" s="15">
        <v>44026</v>
      </c>
      <c r="AT189" s="1" t="s">
        <v>18731</v>
      </c>
      <c r="AU189" s="1" t="s">
        <v>18672</v>
      </c>
      <c r="AV189" s="1" t="s">
        <v>18670</v>
      </c>
      <c r="AW189" s="1" t="s">
        <v>18683</v>
      </c>
      <c r="AX189" s="1" t="s">
        <v>18667</v>
      </c>
      <c r="AY189" s="1" t="s">
        <v>18684</v>
      </c>
    </row>
    <row r="190" spans="1:51" x14ac:dyDescent="0.2">
      <c r="A190" s="14" t="s">
        <v>6831</v>
      </c>
      <c r="B190" s="1" t="s">
        <v>18662</v>
      </c>
      <c r="C190" s="1" t="s">
        <v>18685</v>
      </c>
      <c r="D190" s="1" t="s">
        <v>18664</v>
      </c>
      <c r="E190" s="15">
        <v>43963</v>
      </c>
      <c r="F190" s="13">
        <v>44001</v>
      </c>
      <c r="G190" s="1" t="s">
        <v>18665</v>
      </c>
      <c r="H190" s="1" t="s">
        <v>18666</v>
      </c>
      <c r="I190" s="1" t="s">
        <v>18667</v>
      </c>
      <c r="J190" s="1" t="s">
        <v>18668</v>
      </c>
      <c r="K190" s="1" t="s">
        <v>18669</v>
      </c>
      <c r="L190" s="1" t="s">
        <v>18670</v>
      </c>
      <c r="M190" s="1" t="s">
        <v>18671</v>
      </c>
      <c r="N190" s="1" t="s">
        <v>18672</v>
      </c>
      <c r="O190" s="1">
        <v>38</v>
      </c>
      <c r="P190" s="1" t="s">
        <v>18662</v>
      </c>
      <c r="Q190" s="1" t="s">
        <v>18673</v>
      </c>
      <c r="R190" s="1">
        <v>30642661562</v>
      </c>
      <c r="U190" s="1" t="s">
        <v>18813</v>
      </c>
      <c r="V190" s="1">
        <v>1140164100</v>
      </c>
      <c r="W190" s="1" t="s">
        <v>18814</v>
      </c>
      <c r="Z190" s="1" t="s">
        <v>18706</v>
      </c>
      <c r="AA190" s="1" t="s">
        <v>18707</v>
      </c>
      <c r="AB190" s="1" t="s">
        <v>18707</v>
      </c>
      <c r="AE190" s="1" t="s">
        <v>18815</v>
      </c>
      <c r="AG190" s="1" t="s">
        <v>18816</v>
      </c>
      <c r="AI190" s="1">
        <v>1440</v>
      </c>
      <c r="AK190" s="1" t="s">
        <v>18840</v>
      </c>
      <c r="AL190" s="1" t="s">
        <v>18730</v>
      </c>
      <c r="AM190" s="1" t="s">
        <v>18693</v>
      </c>
      <c r="AN190" s="1" t="s">
        <v>18669</v>
      </c>
      <c r="AO190" s="1" t="s">
        <v>18668</v>
      </c>
      <c r="AP190" s="14" t="s">
        <v>18694</v>
      </c>
      <c r="AQ190" s="14" t="s">
        <v>18695</v>
      </c>
      <c r="AR190" s="14" t="s">
        <v>18693</v>
      </c>
      <c r="AS190" s="15">
        <v>44001</v>
      </c>
      <c r="AT190" s="1" t="s">
        <v>18841</v>
      </c>
      <c r="AU190" s="1" t="s">
        <v>18672</v>
      </c>
      <c r="AV190" s="1" t="s">
        <v>18670</v>
      </c>
      <c r="AW190" s="1" t="s">
        <v>18683</v>
      </c>
      <c r="AX190" s="1" t="s">
        <v>18667</v>
      </c>
      <c r="AY190" s="1" t="s">
        <v>18684</v>
      </c>
    </row>
    <row r="191" spans="1:51" x14ac:dyDescent="0.2">
      <c r="A191" s="14" t="s">
        <v>6835</v>
      </c>
      <c r="B191" s="1" t="s">
        <v>18662</v>
      </c>
      <c r="C191" s="1" t="s">
        <v>18685</v>
      </c>
      <c r="D191" s="1" t="s">
        <v>18664</v>
      </c>
      <c r="E191" s="15">
        <v>43963</v>
      </c>
      <c r="F191" s="13">
        <v>44020</v>
      </c>
      <c r="G191" s="1" t="s">
        <v>18665</v>
      </c>
      <c r="H191" s="1" t="s">
        <v>18666</v>
      </c>
      <c r="I191" s="1" t="s">
        <v>18667</v>
      </c>
      <c r="J191" s="1" t="s">
        <v>18668</v>
      </c>
      <c r="K191" s="1" t="s">
        <v>18669</v>
      </c>
      <c r="L191" s="1" t="s">
        <v>18670</v>
      </c>
      <c r="M191" s="1" t="s">
        <v>18671</v>
      </c>
      <c r="N191" s="1" t="s">
        <v>18672</v>
      </c>
      <c r="O191" s="1">
        <v>40</v>
      </c>
      <c r="P191" s="1" t="s">
        <v>18662</v>
      </c>
      <c r="Q191" s="1" t="s">
        <v>18673</v>
      </c>
      <c r="R191" s="1">
        <v>30642661562</v>
      </c>
      <c r="U191" s="1" t="s">
        <v>18813</v>
      </c>
      <c r="V191" s="1">
        <v>1140164100</v>
      </c>
      <c r="W191" s="1" t="s">
        <v>18814</v>
      </c>
      <c r="Z191" s="1" t="s">
        <v>18706</v>
      </c>
      <c r="AA191" s="1" t="s">
        <v>18707</v>
      </c>
      <c r="AB191" s="1" t="s">
        <v>18707</v>
      </c>
      <c r="AE191" s="1" t="s">
        <v>18815</v>
      </c>
      <c r="AG191" s="1" t="s">
        <v>18816</v>
      </c>
      <c r="AI191" s="1">
        <v>1440</v>
      </c>
      <c r="AK191" s="1" t="s">
        <v>18761</v>
      </c>
      <c r="AL191" s="1" t="s">
        <v>18730</v>
      </c>
      <c r="AM191" s="1" t="s">
        <v>18693</v>
      </c>
      <c r="AN191" s="1" t="s">
        <v>18669</v>
      </c>
      <c r="AO191" s="1" t="s">
        <v>18668</v>
      </c>
      <c r="AP191" s="14" t="s">
        <v>18694</v>
      </c>
      <c r="AQ191" s="14" t="s">
        <v>18695</v>
      </c>
      <c r="AR191" s="14" t="s">
        <v>18693</v>
      </c>
      <c r="AS191" s="15">
        <v>44020</v>
      </c>
      <c r="AT191" s="1" t="s">
        <v>18762</v>
      </c>
      <c r="AU191" s="1" t="s">
        <v>18672</v>
      </c>
      <c r="AV191" s="1" t="s">
        <v>18670</v>
      </c>
      <c r="AW191" s="1" t="s">
        <v>18683</v>
      </c>
      <c r="AX191" s="1" t="s">
        <v>18667</v>
      </c>
      <c r="AY191" s="1" t="s">
        <v>18684</v>
      </c>
    </row>
    <row r="192" spans="1:51" x14ac:dyDescent="0.2">
      <c r="A192" s="14" t="s">
        <v>6848</v>
      </c>
      <c r="B192" s="1" t="s">
        <v>18662</v>
      </c>
      <c r="C192" s="1" t="s">
        <v>18685</v>
      </c>
      <c r="D192" s="1" t="s">
        <v>18664</v>
      </c>
      <c r="E192" s="15">
        <v>43963</v>
      </c>
      <c r="F192" s="13">
        <v>44018</v>
      </c>
      <c r="G192" s="1" t="s">
        <v>18665</v>
      </c>
      <c r="H192" s="1" t="s">
        <v>18666</v>
      </c>
      <c r="I192" s="1" t="s">
        <v>18667</v>
      </c>
      <c r="J192" s="1" t="s">
        <v>18668</v>
      </c>
      <c r="K192" s="1" t="s">
        <v>18669</v>
      </c>
      <c r="L192" s="1" t="s">
        <v>18670</v>
      </c>
      <c r="M192" s="1" t="s">
        <v>18671</v>
      </c>
      <c r="N192" s="1" t="s">
        <v>18672</v>
      </c>
      <c r="O192" s="1">
        <v>40</v>
      </c>
      <c r="P192" s="1" t="s">
        <v>18662</v>
      </c>
      <c r="Q192" s="1" t="s">
        <v>18673</v>
      </c>
      <c r="R192" s="1">
        <v>30519887335</v>
      </c>
      <c r="U192" s="1" t="s">
        <v>18756</v>
      </c>
      <c r="V192" s="1">
        <v>57871555</v>
      </c>
      <c r="W192" s="1" t="s">
        <v>18757</v>
      </c>
      <c r="Z192" s="1" t="s">
        <v>18706</v>
      </c>
      <c r="AA192" s="1" t="s">
        <v>18758</v>
      </c>
      <c r="AB192" s="1" t="s">
        <v>18759</v>
      </c>
      <c r="AE192" s="1" t="s">
        <v>18760</v>
      </c>
      <c r="AG192" s="1">
        <v>9</v>
      </c>
      <c r="AI192" s="1">
        <v>1425</v>
      </c>
      <c r="AK192" s="1" t="s">
        <v>18729</v>
      </c>
      <c r="AL192" s="1" t="s">
        <v>18730</v>
      </c>
      <c r="AM192" s="1" t="s">
        <v>18693</v>
      </c>
      <c r="AN192" s="1" t="s">
        <v>18669</v>
      </c>
      <c r="AO192" s="1" t="s">
        <v>18668</v>
      </c>
      <c r="AP192" s="14" t="s">
        <v>18694</v>
      </c>
      <c r="AQ192" s="14" t="s">
        <v>18695</v>
      </c>
      <c r="AR192" s="14" t="s">
        <v>18693</v>
      </c>
      <c r="AS192" s="15">
        <v>44018</v>
      </c>
      <c r="AT192" s="1" t="s">
        <v>18731</v>
      </c>
      <c r="AU192" s="1" t="s">
        <v>18672</v>
      </c>
      <c r="AV192" s="1" t="s">
        <v>18670</v>
      </c>
      <c r="AW192" s="1" t="s">
        <v>18683</v>
      </c>
      <c r="AX192" s="1" t="s">
        <v>18667</v>
      </c>
      <c r="AY192" s="1" t="s">
        <v>18684</v>
      </c>
    </row>
    <row r="193" spans="1:51" x14ac:dyDescent="0.2">
      <c r="A193" s="14" t="s">
        <v>6895</v>
      </c>
      <c r="B193" s="1" t="s">
        <v>18662</v>
      </c>
      <c r="C193" s="1" t="s">
        <v>18685</v>
      </c>
      <c r="D193" s="1" t="s">
        <v>18664</v>
      </c>
      <c r="E193" s="15">
        <v>43965</v>
      </c>
      <c r="F193" s="13">
        <v>44015</v>
      </c>
      <c r="G193" s="1" t="s">
        <v>18665</v>
      </c>
      <c r="H193" s="1" t="s">
        <v>18666</v>
      </c>
      <c r="I193" s="1" t="s">
        <v>18667</v>
      </c>
      <c r="J193" s="1" t="s">
        <v>18668</v>
      </c>
      <c r="K193" s="1" t="s">
        <v>18669</v>
      </c>
      <c r="L193" s="1" t="s">
        <v>18670</v>
      </c>
      <c r="M193" s="1" t="s">
        <v>18671</v>
      </c>
      <c r="N193" s="1" t="s">
        <v>18672</v>
      </c>
      <c r="O193" s="1">
        <v>39</v>
      </c>
      <c r="P193" s="1" t="s">
        <v>18662</v>
      </c>
      <c r="Q193" s="1" t="s">
        <v>18673</v>
      </c>
      <c r="R193" s="1">
        <v>33501707029</v>
      </c>
      <c r="U193" s="1" t="s">
        <v>18825</v>
      </c>
      <c r="V193" s="1">
        <v>1147218100</v>
      </c>
      <c r="W193" s="1" t="s">
        <v>696</v>
      </c>
      <c r="Z193" s="1" t="s">
        <v>18706</v>
      </c>
      <c r="AA193" s="1" t="s">
        <v>18707</v>
      </c>
      <c r="AB193" s="1" t="s">
        <v>18707</v>
      </c>
      <c r="AE193" s="1" t="s">
        <v>18826</v>
      </c>
      <c r="AG193" s="1">
        <v>18</v>
      </c>
      <c r="AI193" s="1">
        <v>1008</v>
      </c>
      <c r="AK193" s="1" t="s">
        <v>18729</v>
      </c>
      <c r="AL193" s="1" t="s">
        <v>18730</v>
      </c>
      <c r="AM193" s="1" t="s">
        <v>18693</v>
      </c>
      <c r="AN193" s="1" t="s">
        <v>18669</v>
      </c>
      <c r="AO193" s="1" t="s">
        <v>18668</v>
      </c>
      <c r="AP193" s="14" t="s">
        <v>18694</v>
      </c>
      <c r="AQ193" s="14" t="s">
        <v>18695</v>
      </c>
      <c r="AR193" s="14" t="s">
        <v>18693</v>
      </c>
      <c r="AS193" s="15">
        <v>44015</v>
      </c>
      <c r="AT193" s="1" t="s">
        <v>18731</v>
      </c>
      <c r="AU193" s="1" t="s">
        <v>18672</v>
      </c>
      <c r="AV193" s="1" t="s">
        <v>18670</v>
      </c>
      <c r="AW193" s="1" t="s">
        <v>18683</v>
      </c>
      <c r="AX193" s="1" t="s">
        <v>18667</v>
      </c>
      <c r="AY193" s="1" t="s">
        <v>18684</v>
      </c>
    </row>
    <row r="194" spans="1:51" x14ac:dyDescent="0.2">
      <c r="A194" s="14" t="s">
        <v>6937</v>
      </c>
      <c r="B194" s="1" t="s">
        <v>18662</v>
      </c>
      <c r="C194" s="1" t="s">
        <v>18685</v>
      </c>
      <c r="D194" s="1" t="s">
        <v>18664</v>
      </c>
      <c r="E194" s="15">
        <v>43970</v>
      </c>
      <c r="F194" s="13">
        <v>44005</v>
      </c>
      <c r="G194" s="1" t="s">
        <v>18665</v>
      </c>
      <c r="H194" s="1" t="s">
        <v>18666</v>
      </c>
      <c r="I194" s="1" t="s">
        <v>18667</v>
      </c>
      <c r="J194" s="1" t="s">
        <v>18668</v>
      </c>
      <c r="K194" s="1" t="s">
        <v>18669</v>
      </c>
      <c r="L194" s="1" t="s">
        <v>18670</v>
      </c>
      <c r="M194" s="1" t="s">
        <v>18671</v>
      </c>
      <c r="N194" s="1" t="s">
        <v>18672</v>
      </c>
      <c r="O194" s="1">
        <v>40</v>
      </c>
      <c r="P194" s="1" t="s">
        <v>18662</v>
      </c>
      <c r="Q194" s="1" t="s">
        <v>18673</v>
      </c>
      <c r="R194" s="1">
        <v>30642661562</v>
      </c>
      <c r="U194" s="1" t="s">
        <v>18813</v>
      </c>
      <c r="V194" s="1">
        <v>1140164100</v>
      </c>
      <c r="W194" s="1" t="s">
        <v>18814</v>
      </c>
      <c r="Z194" s="1" t="s">
        <v>18706</v>
      </c>
      <c r="AA194" s="1" t="s">
        <v>18707</v>
      </c>
      <c r="AB194" s="1" t="s">
        <v>18707</v>
      </c>
      <c r="AE194" s="1" t="s">
        <v>18815</v>
      </c>
      <c r="AG194" s="1" t="s">
        <v>18816</v>
      </c>
      <c r="AI194" s="1">
        <v>1440</v>
      </c>
      <c r="AK194" s="1" t="s">
        <v>18761</v>
      </c>
      <c r="AL194" s="1" t="s">
        <v>18730</v>
      </c>
      <c r="AM194" s="1" t="s">
        <v>18693</v>
      </c>
      <c r="AN194" s="1" t="s">
        <v>18669</v>
      </c>
      <c r="AO194" s="1" t="s">
        <v>18668</v>
      </c>
      <c r="AP194" s="14" t="s">
        <v>18694</v>
      </c>
      <c r="AQ194" s="14" t="s">
        <v>18695</v>
      </c>
      <c r="AR194" s="14" t="s">
        <v>18693</v>
      </c>
      <c r="AS194" s="15">
        <v>44005</v>
      </c>
      <c r="AT194" s="1" t="s">
        <v>18762</v>
      </c>
      <c r="AU194" s="1" t="s">
        <v>18672</v>
      </c>
      <c r="AV194" s="1" t="s">
        <v>18670</v>
      </c>
      <c r="AW194" s="1" t="s">
        <v>18683</v>
      </c>
      <c r="AX194" s="1" t="s">
        <v>18667</v>
      </c>
      <c r="AY194" s="1" t="s">
        <v>18684</v>
      </c>
    </row>
    <row r="195" spans="1:51" x14ac:dyDescent="0.2">
      <c r="A195" s="14" t="s">
        <v>6940</v>
      </c>
      <c r="B195" s="1" t="s">
        <v>18662</v>
      </c>
      <c r="C195" s="1" t="s">
        <v>18685</v>
      </c>
      <c r="D195" s="1" t="s">
        <v>18664</v>
      </c>
      <c r="E195" s="15">
        <v>43970</v>
      </c>
      <c r="F195" s="13">
        <v>44013</v>
      </c>
      <c r="G195" s="1" t="s">
        <v>18665</v>
      </c>
      <c r="H195" s="1" t="s">
        <v>18666</v>
      </c>
      <c r="I195" s="1" t="s">
        <v>18667</v>
      </c>
      <c r="J195" s="1" t="s">
        <v>18668</v>
      </c>
      <c r="K195" s="1" t="s">
        <v>18669</v>
      </c>
      <c r="L195" s="1" t="s">
        <v>18670</v>
      </c>
      <c r="M195" s="1" t="s">
        <v>18671</v>
      </c>
      <c r="N195" s="1" t="s">
        <v>18672</v>
      </c>
      <c r="O195" s="1">
        <v>41</v>
      </c>
      <c r="P195" s="1" t="s">
        <v>18662</v>
      </c>
      <c r="Q195" s="1" t="s">
        <v>18673</v>
      </c>
      <c r="R195" s="1">
        <v>30642661562</v>
      </c>
      <c r="U195" s="1" t="s">
        <v>18813</v>
      </c>
      <c r="V195" s="1">
        <v>1140164100</v>
      </c>
      <c r="W195" s="1" t="s">
        <v>18814</v>
      </c>
      <c r="Z195" s="1" t="s">
        <v>18706</v>
      </c>
      <c r="AA195" s="1" t="s">
        <v>18707</v>
      </c>
      <c r="AB195" s="1" t="s">
        <v>18707</v>
      </c>
      <c r="AE195" s="1" t="s">
        <v>18815</v>
      </c>
      <c r="AG195" s="1" t="s">
        <v>18816</v>
      </c>
      <c r="AI195" s="1">
        <v>1440</v>
      </c>
      <c r="AK195" s="1" t="s">
        <v>18729</v>
      </c>
      <c r="AL195" s="1" t="s">
        <v>18730</v>
      </c>
      <c r="AM195" s="1" t="s">
        <v>18693</v>
      </c>
      <c r="AN195" s="1" t="s">
        <v>18669</v>
      </c>
      <c r="AO195" s="1" t="s">
        <v>18668</v>
      </c>
      <c r="AP195" s="14" t="s">
        <v>18694</v>
      </c>
      <c r="AQ195" s="14" t="s">
        <v>18695</v>
      </c>
      <c r="AR195" s="14" t="s">
        <v>18693</v>
      </c>
      <c r="AS195" s="15">
        <v>44013</v>
      </c>
      <c r="AT195" s="1" t="s">
        <v>18731</v>
      </c>
      <c r="AU195" s="1" t="s">
        <v>18672</v>
      </c>
      <c r="AV195" s="1" t="s">
        <v>18670</v>
      </c>
      <c r="AW195" s="1" t="s">
        <v>18683</v>
      </c>
      <c r="AX195" s="1" t="s">
        <v>18667</v>
      </c>
      <c r="AY195" s="1" t="s">
        <v>18684</v>
      </c>
    </row>
    <row r="196" spans="1:51" x14ac:dyDescent="0.2">
      <c r="A196" s="14" t="s">
        <v>6981</v>
      </c>
      <c r="B196" s="1" t="s">
        <v>18662</v>
      </c>
      <c r="C196" s="1" t="s">
        <v>18685</v>
      </c>
      <c r="D196" s="1" t="s">
        <v>18664</v>
      </c>
      <c r="E196" s="15">
        <v>43973</v>
      </c>
      <c r="F196" s="13">
        <v>43991</v>
      </c>
      <c r="G196" s="1" t="s">
        <v>18665</v>
      </c>
      <c r="H196" s="1" t="s">
        <v>18666</v>
      </c>
      <c r="I196" s="1" t="s">
        <v>18667</v>
      </c>
      <c r="J196" s="1" t="s">
        <v>18668</v>
      </c>
      <c r="K196" s="1" t="s">
        <v>18669</v>
      </c>
      <c r="L196" s="1" t="s">
        <v>18735</v>
      </c>
      <c r="M196" s="1" t="s">
        <v>18671</v>
      </c>
      <c r="N196" s="1" t="s">
        <v>18672</v>
      </c>
      <c r="O196" s="1">
        <v>36</v>
      </c>
      <c r="P196" s="1" t="s">
        <v>18662</v>
      </c>
      <c r="Q196" s="1" t="s">
        <v>18673</v>
      </c>
      <c r="R196" s="1">
        <v>30681071381</v>
      </c>
      <c r="U196" s="1" t="s">
        <v>18686</v>
      </c>
      <c r="V196" s="1">
        <v>3434363000</v>
      </c>
      <c r="W196" s="1" t="s">
        <v>18687</v>
      </c>
      <c r="Z196" s="1" t="s">
        <v>18688</v>
      </c>
      <c r="AA196" s="1" t="s">
        <v>18689</v>
      </c>
      <c r="AB196" s="1" t="s">
        <v>18689</v>
      </c>
      <c r="AE196" s="1" t="s">
        <v>18690</v>
      </c>
      <c r="AG196" s="1" t="s">
        <v>15731</v>
      </c>
      <c r="AI196" s="1">
        <v>3100</v>
      </c>
      <c r="AK196" s="1" t="s">
        <v>18761</v>
      </c>
      <c r="AL196" s="1" t="s">
        <v>18730</v>
      </c>
      <c r="AM196" s="1" t="s">
        <v>18693</v>
      </c>
      <c r="AN196" s="1" t="s">
        <v>18669</v>
      </c>
      <c r="AO196" s="1" t="s">
        <v>18668</v>
      </c>
      <c r="AP196" s="14" t="s">
        <v>18694</v>
      </c>
      <c r="AQ196" s="14" t="s">
        <v>18695</v>
      </c>
      <c r="AR196" s="14" t="s">
        <v>18693</v>
      </c>
      <c r="AS196" s="15">
        <v>43991</v>
      </c>
      <c r="AT196" s="1" t="s">
        <v>18762</v>
      </c>
      <c r="AU196" s="1" t="s">
        <v>18672</v>
      </c>
      <c r="AV196" s="1" t="s">
        <v>18735</v>
      </c>
      <c r="AW196" s="1" t="s">
        <v>18683</v>
      </c>
      <c r="AX196" s="1" t="s">
        <v>18667</v>
      </c>
      <c r="AY196" s="1" t="s">
        <v>18684</v>
      </c>
    </row>
    <row r="197" spans="1:51" x14ac:dyDescent="0.2">
      <c r="A197" s="14" t="s">
        <v>6976</v>
      </c>
      <c r="B197" s="1" t="s">
        <v>18662</v>
      </c>
      <c r="C197" s="1" t="s">
        <v>18685</v>
      </c>
      <c r="D197" s="1" t="s">
        <v>18664</v>
      </c>
      <c r="E197" s="15">
        <v>43973</v>
      </c>
      <c r="F197" s="13">
        <v>44015</v>
      </c>
      <c r="G197" s="1" t="s">
        <v>18665</v>
      </c>
      <c r="H197" s="1" t="s">
        <v>18666</v>
      </c>
      <c r="I197" s="1" t="s">
        <v>18667</v>
      </c>
      <c r="J197" s="1" t="s">
        <v>18668</v>
      </c>
      <c r="K197" s="1" t="s">
        <v>18669</v>
      </c>
      <c r="L197" s="1" t="s">
        <v>18735</v>
      </c>
      <c r="M197" s="1" t="s">
        <v>18671</v>
      </c>
      <c r="N197" s="1" t="s">
        <v>18672</v>
      </c>
      <c r="O197" s="1">
        <v>31</v>
      </c>
      <c r="P197" s="1" t="s">
        <v>18662</v>
      </c>
      <c r="Q197" s="1" t="s">
        <v>18673</v>
      </c>
      <c r="R197" s="1">
        <v>30501190620</v>
      </c>
      <c r="U197" s="1" t="s">
        <v>18780</v>
      </c>
      <c r="V197" s="1">
        <v>55502900</v>
      </c>
      <c r="W197" s="1" t="s">
        <v>18781</v>
      </c>
      <c r="Z197" s="1" t="s">
        <v>15990</v>
      </c>
      <c r="AA197" s="1" t="s">
        <v>18698</v>
      </c>
      <c r="AB197" s="1" t="s">
        <v>18699</v>
      </c>
      <c r="AE197" s="1" t="s">
        <v>18782</v>
      </c>
      <c r="AG197" s="1" t="s">
        <v>15731</v>
      </c>
      <c r="AI197" s="1">
        <v>1605</v>
      </c>
      <c r="AK197" s="1" t="s">
        <v>18729</v>
      </c>
      <c r="AL197" s="1" t="s">
        <v>18730</v>
      </c>
      <c r="AM197" s="1" t="s">
        <v>18693</v>
      </c>
      <c r="AN197" s="1" t="s">
        <v>18669</v>
      </c>
      <c r="AO197" s="1" t="s">
        <v>18668</v>
      </c>
      <c r="AP197" s="14" t="s">
        <v>18694</v>
      </c>
      <c r="AQ197" s="14" t="s">
        <v>18695</v>
      </c>
      <c r="AR197" s="14" t="s">
        <v>18693</v>
      </c>
      <c r="AS197" s="15">
        <v>44015</v>
      </c>
      <c r="AT197" s="1" t="s">
        <v>18731</v>
      </c>
      <c r="AU197" s="1" t="s">
        <v>18672</v>
      </c>
      <c r="AV197" s="1" t="s">
        <v>18735</v>
      </c>
      <c r="AW197" s="1" t="s">
        <v>18683</v>
      </c>
      <c r="AX197" s="1" t="s">
        <v>18667</v>
      </c>
      <c r="AY197" s="1" t="s">
        <v>18684</v>
      </c>
    </row>
    <row r="198" spans="1:51" x14ac:dyDescent="0.2">
      <c r="A198" s="14" t="s">
        <v>6984</v>
      </c>
      <c r="B198" s="1" t="s">
        <v>18662</v>
      </c>
      <c r="C198" s="1" t="s">
        <v>18685</v>
      </c>
      <c r="D198" s="1" t="s">
        <v>18664</v>
      </c>
      <c r="E198" s="15">
        <v>43973</v>
      </c>
      <c r="F198" s="13">
        <v>44131</v>
      </c>
      <c r="G198" s="1" t="s">
        <v>18665</v>
      </c>
      <c r="H198" s="1" t="s">
        <v>18666</v>
      </c>
      <c r="I198" s="1" t="s">
        <v>18667</v>
      </c>
      <c r="J198" s="1" t="s">
        <v>18668</v>
      </c>
      <c r="K198" s="1" t="s">
        <v>18669</v>
      </c>
      <c r="L198" s="1" t="s">
        <v>18735</v>
      </c>
      <c r="M198" s="1" t="s">
        <v>18671</v>
      </c>
      <c r="N198" s="1" t="s">
        <v>18672</v>
      </c>
      <c r="O198" s="1">
        <v>177</v>
      </c>
      <c r="P198" s="1" t="s">
        <v>18662</v>
      </c>
      <c r="Q198" s="1" t="s">
        <v>18673</v>
      </c>
      <c r="R198" s="1">
        <v>33711192579</v>
      </c>
      <c r="U198" s="1" t="s">
        <v>18856</v>
      </c>
      <c r="V198" s="1">
        <v>1122658482</v>
      </c>
      <c r="W198" s="1" t="s">
        <v>3593</v>
      </c>
      <c r="Z198" s="1" t="s">
        <v>18706</v>
      </c>
      <c r="AA198" s="1" t="s">
        <v>18707</v>
      </c>
      <c r="AB198" s="1" t="s">
        <v>18707</v>
      </c>
      <c r="AE198" s="1" t="s">
        <v>18857</v>
      </c>
      <c r="AG198" s="1" t="s">
        <v>15731</v>
      </c>
      <c r="AI198" s="1">
        <v>1295</v>
      </c>
      <c r="AK198" s="1" t="s">
        <v>18761</v>
      </c>
      <c r="AL198" s="1" t="s">
        <v>18730</v>
      </c>
      <c r="AM198" s="1" t="s">
        <v>18693</v>
      </c>
      <c r="AN198" s="1" t="s">
        <v>18669</v>
      </c>
      <c r="AO198" s="1" t="s">
        <v>18668</v>
      </c>
      <c r="AP198" s="14" t="s">
        <v>18694</v>
      </c>
      <c r="AQ198" s="14" t="s">
        <v>18695</v>
      </c>
      <c r="AR198" s="14" t="s">
        <v>18693</v>
      </c>
      <c r="AS198" s="15">
        <v>44131</v>
      </c>
      <c r="AT198" s="1" t="s">
        <v>18769</v>
      </c>
      <c r="AU198" s="1" t="s">
        <v>18672</v>
      </c>
      <c r="AV198" s="1" t="s">
        <v>18735</v>
      </c>
      <c r="AW198" s="1" t="s">
        <v>18683</v>
      </c>
      <c r="AX198" s="1" t="s">
        <v>18667</v>
      </c>
      <c r="AY198" s="1" t="s">
        <v>18684</v>
      </c>
    </row>
    <row r="199" spans="1:51" x14ac:dyDescent="0.2">
      <c r="A199" s="14" t="s">
        <v>6988</v>
      </c>
      <c r="B199" s="1" t="s">
        <v>18662</v>
      </c>
      <c r="C199" s="1" t="s">
        <v>18685</v>
      </c>
      <c r="D199" s="1" t="s">
        <v>18664</v>
      </c>
      <c r="E199" s="15">
        <v>43973</v>
      </c>
      <c r="F199" s="13">
        <v>44015</v>
      </c>
      <c r="G199" s="1" t="s">
        <v>18665</v>
      </c>
      <c r="H199" s="1" t="s">
        <v>18666</v>
      </c>
      <c r="I199" s="1" t="s">
        <v>18667</v>
      </c>
      <c r="J199" s="1" t="s">
        <v>18668</v>
      </c>
      <c r="K199" s="1" t="s">
        <v>18669</v>
      </c>
      <c r="L199" s="1" t="s">
        <v>18735</v>
      </c>
      <c r="M199" s="1" t="s">
        <v>18671</v>
      </c>
      <c r="N199" s="1" t="s">
        <v>18672</v>
      </c>
      <c r="O199" s="1">
        <v>48</v>
      </c>
      <c r="P199" s="1" t="s">
        <v>18662</v>
      </c>
      <c r="Q199" s="1" t="s">
        <v>18673</v>
      </c>
      <c r="R199" s="1">
        <v>30681071381</v>
      </c>
      <c r="U199" s="1" t="s">
        <v>18686</v>
      </c>
      <c r="V199" s="1">
        <v>3434363000</v>
      </c>
      <c r="W199" s="1" t="s">
        <v>18687</v>
      </c>
      <c r="Z199" s="1" t="s">
        <v>18688</v>
      </c>
      <c r="AA199" s="1" t="s">
        <v>18689</v>
      </c>
      <c r="AB199" s="1" t="s">
        <v>18689</v>
      </c>
      <c r="AE199" s="1" t="s">
        <v>18690</v>
      </c>
      <c r="AG199" s="1" t="s">
        <v>15731</v>
      </c>
      <c r="AI199" s="1">
        <v>3100</v>
      </c>
      <c r="AK199" s="1" t="s">
        <v>18729</v>
      </c>
      <c r="AL199" s="1" t="s">
        <v>18730</v>
      </c>
      <c r="AM199" s="1" t="s">
        <v>18693</v>
      </c>
      <c r="AN199" s="1" t="s">
        <v>18669</v>
      </c>
      <c r="AO199" s="1" t="s">
        <v>18668</v>
      </c>
      <c r="AP199" s="14" t="s">
        <v>18694</v>
      </c>
      <c r="AQ199" s="14" t="s">
        <v>18695</v>
      </c>
      <c r="AR199" s="14" t="s">
        <v>18693</v>
      </c>
      <c r="AS199" s="15">
        <v>44015</v>
      </c>
      <c r="AT199" s="1" t="s">
        <v>18731</v>
      </c>
      <c r="AU199" s="1" t="s">
        <v>18672</v>
      </c>
      <c r="AV199" s="1" t="s">
        <v>18735</v>
      </c>
      <c r="AW199" s="1" t="s">
        <v>18683</v>
      </c>
      <c r="AX199" s="1" t="s">
        <v>18667</v>
      </c>
      <c r="AY199" s="1" t="s">
        <v>18684</v>
      </c>
    </row>
    <row r="200" spans="1:51" x14ac:dyDescent="0.2">
      <c r="A200" s="14" t="s">
        <v>6999</v>
      </c>
      <c r="B200" s="1" t="s">
        <v>18662</v>
      </c>
      <c r="C200" s="1" t="s">
        <v>18685</v>
      </c>
      <c r="D200" s="1" t="s">
        <v>18664</v>
      </c>
      <c r="E200" s="15">
        <v>43973</v>
      </c>
      <c r="F200" s="13">
        <v>43991</v>
      </c>
      <c r="G200" s="1" t="s">
        <v>18665</v>
      </c>
      <c r="H200" s="1" t="s">
        <v>18666</v>
      </c>
      <c r="I200" s="1" t="s">
        <v>18667</v>
      </c>
      <c r="J200" s="1" t="s">
        <v>18668</v>
      </c>
      <c r="K200" s="1" t="s">
        <v>18669</v>
      </c>
      <c r="L200" s="1" t="s">
        <v>18735</v>
      </c>
      <c r="M200" s="1" t="s">
        <v>18671</v>
      </c>
      <c r="N200" s="1" t="s">
        <v>18672</v>
      </c>
      <c r="O200" s="1">
        <v>35</v>
      </c>
      <c r="P200" s="1" t="s">
        <v>18662</v>
      </c>
      <c r="Q200" s="1" t="s">
        <v>18673</v>
      </c>
      <c r="R200" s="1">
        <v>30650964132</v>
      </c>
      <c r="U200" s="1" t="s">
        <v>18787</v>
      </c>
      <c r="V200" s="1">
        <v>43060600</v>
      </c>
      <c r="W200" s="1" t="s">
        <v>18788</v>
      </c>
      <c r="Z200" s="1" t="s">
        <v>18706</v>
      </c>
      <c r="AA200" s="1" t="s">
        <v>18789</v>
      </c>
      <c r="AB200" s="1" t="s">
        <v>18790</v>
      </c>
      <c r="AE200" s="1" t="s">
        <v>18791</v>
      </c>
      <c r="AG200" s="1" t="s">
        <v>15731</v>
      </c>
      <c r="AI200" s="1">
        <v>1282</v>
      </c>
      <c r="AK200" s="1" t="s">
        <v>18761</v>
      </c>
      <c r="AL200" s="1" t="s">
        <v>18730</v>
      </c>
      <c r="AM200" s="1" t="s">
        <v>18693</v>
      </c>
      <c r="AN200" s="1" t="s">
        <v>18669</v>
      </c>
      <c r="AO200" s="1" t="s">
        <v>18668</v>
      </c>
      <c r="AP200" s="14" t="s">
        <v>18694</v>
      </c>
      <c r="AQ200" s="14" t="s">
        <v>18695</v>
      </c>
      <c r="AR200" s="14" t="s">
        <v>18693</v>
      </c>
      <c r="AS200" s="15">
        <v>43991</v>
      </c>
      <c r="AT200" s="1" t="s">
        <v>18762</v>
      </c>
      <c r="AU200" s="1" t="s">
        <v>18672</v>
      </c>
      <c r="AV200" s="1" t="s">
        <v>18735</v>
      </c>
      <c r="AW200" s="1" t="s">
        <v>18683</v>
      </c>
      <c r="AX200" s="1" t="s">
        <v>18667</v>
      </c>
      <c r="AY200" s="1" t="s">
        <v>18684</v>
      </c>
    </row>
    <row r="201" spans="1:51" x14ac:dyDescent="0.2">
      <c r="A201" s="14" t="s">
        <v>7006</v>
      </c>
      <c r="B201" s="1" t="s">
        <v>18662</v>
      </c>
      <c r="C201" s="1" t="s">
        <v>18685</v>
      </c>
      <c r="D201" s="1" t="s">
        <v>18664</v>
      </c>
      <c r="E201" s="15">
        <v>43973</v>
      </c>
      <c r="F201" s="13">
        <v>43990</v>
      </c>
      <c r="G201" s="1" t="s">
        <v>18665</v>
      </c>
      <c r="H201" s="1" t="s">
        <v>18666</v>
      </c>
      <c r="I201" s="1" t="s">
        <v>18667</v>
      </c>
      <c r="J201" s="1" t="s">
        <v>18668</v>
      </c>
      <c r="K201" s="1" t="s">
        <v>18669</v>
      </c>
      <c r="L201" s="1" t="s">
        <v>18735</v>
      </c>
      <c r="M201" s="1" t="s">
        <v>18671</v>
      </c>
      <c r="N201" s="1" t="s">
        <v>18672</v>
      </c>
      <c r="O201" s="1">
        <v>34</v>
      </c>
      <c r="P201" s="1" t="s">
        <v>18662</v>
      </c>
      <c r="Q201" s="1" t="s">
        <v>18673</v>
      </c>
      <c r="R201" s="1">
        <v>30650964132</v>
      </c>
      <c r="U201" s="1" t="s">
        <v>18787</v>
      </c>
      <c r="V201" s="1">
        <v>43060600</v>
      </c>
      <c r="W201" s="1" t="s">
        <v>18788</v>
      </c>
      <c r="Z201" s="1" t="s">
        <v>18706</v>
      </c>
      <c r="AA201" s="1" t="s">
        <v>18789</v>
      </c>
      <c r="AB201" s="1" t="s">
        <v>18790</v>
      </c>
      <c r="AE201" s="1" t="s">
        <v>18791</v>
      </c>
      <c r="AG201" s="1" t="s">
        <v>15731</v>
      </c>
      <c r="AI201" s="1">
        <v>1282</v>
      </c>
      <c r="AK201" s="1" t="s">
        <v>18761</v>
      </c>
      <c r="AL201" s="1" t="s">
        <v>18730</v>
      </c>
      <c r="AM201" s="1" t="s">
        <v>18693</v>
      </c>
      <c r="AN201" s="1" t="s">
        <v>18669</v>
      </c>
      <c r="AO201" s="1" t="s">
        <v>18668</v>
      </c>
      <c r="AP201" s="14" t="s">
        <v>18694</v>
      </c>
      <c r="AQ201" s="14" t="s">
        <v>18695</v>
      </c>
      <c r="AR201" s="14" t="s">
        <v>18693</v>
      </c>
      <c r="AS201" s="15">
        <v>43990</v>
      </c>
      <c r="AT201" s="1" t="s">
        <v>18762</v>
      </c>
      <c r="AU201" s="1" t="s">
        <v>18672</v>
      </c>
      <c r="AV201" s="1" t="s">
        <v>18735</v>
      </c>
      <c r="AW201" s="1" t="s">
        <v>18683</v>
      </c>
      <c r="AX201" s="1" t="s">
        <v>18667</v>
      </c>
      <c r="AY201" s="1" t="s">
        <v>18684</v>
      </c>
    </row>
    <row r="202" spans="1:51" x14ac:dyDescent="0.2">
      <c r="A202" s="14" t="s">
        <v>7054</v>
      </c>
      <c r="B202" s="1" t="s">
        <v>18662</v>
      </c>
      <c r="C202" s="1" t="s">
        <v>18685</v>
      </c>
      <c r="D202" s="1" t="s">
        <v>18664</v>
      </c>
      <c r="E202" s="15">
        <v>43978</v>
      </c>
      <c r="F202" s="13">
        <v>44001</v>
      </c>
      <c r="G202" s="1" t="s">
        <v>18665</v>
      </c>
      <c r="H202" s="1" t="s">
        <v>18666</v>
      </c>
      <c r="I202" s="1" t="s">
        <v>18667</v>
      </c>
      <c r="J202" s="1" t="s">
        <v>18668</v>
      </c>
      <c r="K202" s="1" t="s">
        <v>18669</v>
      </c>
      <c r="L202" s="1" t="s">
        <v>18735</v>
      </c>
      <c r="M202" s="1" t="s">
        <v>18671</v>
      </c>
      <c r="N202" s="1" t="s">
        <v>18672</v>
      </c>
      <c r="O202" s="1">
        <v>41</v>
      </c>
      <c r="P202" s="1" t="s">
        <v>18662</v>
      </c>
      <c r="Q202" s="1" t="s">
        <v>18673</v>
      </c>
      <c r="R202" s="1">
        <v>30519887335</v>
      </c>
      <c r="U202" s="1" t="s">
        <v>18756</v>
      </c>
      <c r="V202" s="1">
        <v>57871555</v>
      </c>
      <c r="W202" s="1" t="s">
        <v>18757</v>
      </c>
      <c r="Z202" s="1" t="s">
        <v>18706</v>
      </c>
      <c r="AA202" s="1" t="s">
        <v>18758</v>
      </c>
      <c r="AB202" s="1" t="s">
        <v>18759</v>
      </c>
      <c r="AE202" s="1" t="s">
        <v>18760</v>
      </c>
      <c r="AG202" s="1">
        <v>9</v>
      </c>
      <c r="AI202" s="1">
        <v>1425</v>
      </c>
      <c r="AK202" s="1" t="s">
        <v>18840</v>
      </c>
      <c r="AL202" s="1" t="s">
        <v>18730</v>
      </c>
      <c r="AM202" s="1" t="s">
        <v>18693</v>
      </c>
      <c r="AN202" s="1" t="s">
        <v>18669</v>
      </c>
      <c r="AO202" s="1" t="s">
        <v>18668</v>
      </c>
      <c r="AP202" s="14" t="s">
        <v>18694</v>
      </c>
      <c r="AQ202" s="14" t="s">
        <v>18695</v>
      </c>
      <c r="AR202" s="14" t="s">
        <v>18693</v>
      </c>
      <c r="AS202" s="15">
        <v>44001</v>
      </c>
      <c r="AT202" s="1" t="s">
        <v>18841</v>
      </c>
      <c r="AU202" s="1" t="s">
        <v>18672</v>
      </c>
      <c r="AV202" s="1" t="s">
        <v>18735</v>
      </c>
      <c r="AW202" s="1" t="s">
        <v>18683</v>
      </c>
      <c r="AX202" s="1" t="s">
        <v>18667</v>
      </c>
      <c r="AY202" s="1" t="s">
        <v>18684</v>
      </c>
    </row>
    <row r="203" spans="1:51" x14ac:dyDescent="0.2">
      <c r="A203" s="14" t="s">
        <v>7137</v>
      </c>
      <c r="B203" s="1" t="s">
        <v>18662</v>
      </c>
      <c r="C203" s="1" t="s">
        <v>18685</v>
      </c>
      <c r="D203" s="1" t="s">
        <v>18664</v>
      </c>
      <c r="E203" s="15">
        <v>43980</v>
      </c>
      <c r="F203" s="13">
        <v>44001</v>
      </c>
      <c r="G203" s="1" t="s">
        <v>18665</v>
      </c>
      <c r="H203" s="1" t="s">
        <v>18666</v>
      </c>
      <c r="I203" s="1" t="s">
        <v>18667</v>
      </c>
      <c r="J203" s="1" t="s">
        <v>18668</v>
      </c>
      <c r="K203" s="1" t="s">
        <v>18669</v>
      </c>
      <c r="L203" s="1" t="s">
        <v>18735</v>
      </c>
      <c r="M203" s="1" t="s">
        <v>18671</v>
      </c>
      <c r="N203" s="1" t="s">
        <v>18672</v>
      </c>
      <c r="O203" s="1">
        <v>36</v>
      </c>
      <c r="P203" s="1" t="s">
        <v>18662</v>
      </c>
      <c r="Q203" s="1" t="s">
        <v>18673</v>
      </c>
      <c r="R203" s="1">
        <v>30642661562</v>
      </c>
      <c r="U203" s="1" t="s">
        <v>18813</v>
      </c>
      <c r="V203" s="1">
        <v>1140164100</v>
      </c>
      <c r="W203" s="1" t="s">
        <v>18814</v>
      </c>
      <c r="Z203" s="1" t="s">
        <v>18706</v>
      </c>
      <c r="AA203" s="1" t="s">
        <v>18707</v>
      </c>
      <c r="AB203" s="1" t="s">
        <v>18707</v>
      </c>
      <c r="AE203" s="1" t="s">
        <v>18815</v>
      </c>
      <c r="AG203" s="1" t="s">
        <v>18816</v>
      </c>
      <c r="AI203" s="1">
        <v>1440</v>
      </c>
      <c r="AK203" s="1" t="s">
        <v>18786</v>
      </c>
      <c r="AL203" s="1" t="s">
        <v>18730</v>
      </c>
      <c r="AM203" s="1" t="s">
        <v>18693</v>
      </c>
      <c r="AN203" s="1" t="s">
        <v>18669</v>
      </c>
      <c r="AO203" s="1" t="s">
        <v>18668</v>
      </c>
      <c r="AP203" s="14" t="s">
        <v>18694</v>
      </c>
      <c r="AQ203" s="14" t="s">
        <v>18695</v>
      </c>
      <c r="AR203" s="14" t="s">
        <v>18693</v>
      </c>
      <c r="AS203" s="15">
        <v>44001</v>
      </c>
      <c r="AT203" s="1" t="s">
        <v>18731</v>
      </c>
      <c r="AU203" s="1" t="s">
        <v>18672</v>
      </c>
      <c r="AV203" s="1" t="s">
        <v>18735</v>
      </c>
      <c r="AW203" s="1" t="s">
        <v>18683</v>
      </c>
      <c r="AX203" s="1" t="s">
        <v>18667</v>
      </c>
      <c r="AY203" s="1" t="s">
        <v>18684</v>
      </c>
    </row>
    <row r="204" spans="1:51" x14ac:dyDescent="0.2">
      <c r="A204" s="14" t="s">
        <v>7140</v>
      </c>
      <c r="B204" s="1" t="s">
        <v>18662</v>
      </c>
      <c r="C204" s="1" t="s">
        <v>18685</v>
      </c>
      <c r="D204" s="1" t="s">
        <v>18664</v>
      </c>
      <c r="E204" s="15">
        <v>43980</v>
      </c>
      <c r="F204" s="13">
        <v>44005</v>
      </c>
      <c r="G204" s="1" t="s">
        <v>18665</v>
      </c>
      <c r="H204" s="1" t="s">
        <v>18666</v>
      </c>
      <c r="I204" s="1" t="s">
        <v>18667</v>
      </c>
      <c r="J204" s="1" t="s">
        <v>18668</v>
      </c>
      <c r="K204" s="1" t="s">
        <v>18669</v>
      </c>
      <c r="L204" s="1" t="s">
        <v>18735</v>
      </c>
      <c r="M204" s="1" t="s">
        <v>18671</v>
      </c>
      <c r="N204" s="1" t="s">
        <v>18672</v>
      </c>
      <c r="O204" s="1">
        <v>42</v>
      </c>
      <c r="P204" s="1" t="s">
        <v>18662</v>
      </c>
      <c r="Q204" s="1" t="s">
        <v>18673</v>
      </c>
      <c r="R204" s="1">
        <v>30642661562</v>
      </c>
      <c r="U204" s="1" t="s">
        <v>18813</v>
      </c>
      <c r="V204" s="1">
        <v>1140164100</v>
      </c>
      <c r="W204" s="1" t="s">
        <v>18814</v>
      </c>
      <c r="Z204" s="1" t="s">
        <v>18706</v>
      </c>
      <c r="AA204" s="1" t="s">
        <v>18707</v>
      </c>
      <c r="AB204" s="1" t="s">
        <v>18707</v>
      </c>
      <c r="AE204" s="1" t="s">
        <v>18815</v>
      </c>
      <c r="AG204" s="1" t="s">
        <v>18816</v>
      </c>
      <c r="AI204" s="1">
        <v>1440</v>
      </c>
      <c r="AK204" s="1" t="s">
        <v>18761</v>
      </c>
      <c r="AL204" s="1" t="s">
        <v>18730</v>
      </c>
      <c r="AM204" s="1" t="s">
        <v>18693</v>
      </c>
      <c r="AN204" s="1" t="s">
        <v>18669</v>
      </c>
      <c r="AO204" s="1" t="s">
        <v>18668</v>
      </c>
      <c r="AP204" s="14" t="s">
        <v>18694</v>
      </c>
      <c r="AQ204" s="14" t="s">
        <v>18695</v>
      </c>
      <c r="AR204" s="14" t="s">
        <v>18693</v>
      </c>
      <c r="AS204" s="15">
        <v>44005</v>
      </c>
      <c r="AT204" s="1" t="s">
        <v>18762</v>
      </c>
      <c r="AU204" s="1" t="s">
        <v>18672</v>
      </c>
      <c r="AV204" s="1" t="s">
        <v>18735</v>
      </c>
      <c r="AW204" s="1" t="s">
        <v>18683</v>
      </c>
      <c r="AX204" s="1" t="s">
        <v>18667</v>
      </c>
      <c r="AY204" s="1" t="s">
        <v>18684</v>
      </c>
    </row>
    <row r="205" spans="1:51" x14ac:dyDescent="0.2">
      <c r="A205" s="14" t="s">
        <v>7183</v>
      </c>
      <c r="B205" s="1" t="s">
        <v>18662</v>
      </c>
      <c r="C205" s="1" t="s">
        <v>18685</v>
      </c>
      <c r="D205" s="1" t="s">
        <v>18664</v>
      </c>
      <c r="E205" s="15">
        <v>43983</v>
      </c>
      <c r="F205" s="13">
        <v>44011</v>
      </c>
      <c r="G205" s="1" t="s">
        <v>18665</v>
      </c>
      <c r="H205" s="1" t="s">
        <v>18666</v>
      </c>
      <c r="I205" s="1" t="s">
        <v>18667</v>
      </c>
      <c r="J205" s="1" t="s">
        <v>18668</v>
      </c>
      <c r="K205" s="1" t="s">
        <v>18669</v>
      </c>
      <c r="L205" s="1" t="s">
        <v>18735</v>
      </c>
      <c r="M205" s="1" t="s">
        <v>18671</v>
      </c>
      <c r="N205" s="1" t="s">
        <v>18672</v>
      </c>
      <c r="O205" s="1">
        <v>37</v>
      </c>
      <c r="P205" s="1" t="s">
        <v>18662</v>
      </c>
      <c r="Q205" s="1" t="s">
        <v>18673</v>
      </c>
      <c r="R205" s="1">
        <v>30669159885</v>
      </c>
      <c r="U205" s="1" t="s">
        <v>18783</v>
      </c>
      <c r="V205" s="1">
        <v>1147304606</v>
      </c>
      <c r="W205" s="1" t="s">
        <v>702</v>
      </c>
      <c r="Z205" s="1" t="s">
        <v>15990</v>
      </c>
      <c r="AA205" s="1" t="s">
        <v>18698</v>
      </c>
      <c r="AB205" s="1" t="s">
        <v>18784</v>
      </c>
      <c r="AE205" s="1" t="s">
        <v>18785</v>
      </c>
      <c r="AG205" s="1">
        <v>7</v>
      </c>
      <c r="AI205" s="1">
        <v>1602</v>
      </c>
      <c r="AK205" s="1" t="s">
        <v>18729</v>
      </c>
      <c r="AL205" s="1" t="s">
        <v>18730</v>
      </c>
      <c r="AM205" s="1" t="s">
        <v>18693</v>
      </c>
      <c r="AN205" s="1" t="s">
        <v>18669</v>
      </c>
      <c r="AO205" s="1" t="s">
        <v>18668</v>
      </c>
      <c r="AP205" s="14" t="s">
        <v>18694</v>
      </c>
      <c r="AQ205" s="14" t="s">
        <v>18695</v>
      </c>
      <c r="AR205" s="14" t="s">
        <v>18693</v>
      </c>
      <c r="AS205" s="15">
        <v>44011</v>
      </c>
      <c r="AT205" s="1" t="s">
        <v>18731</v>
      </c>
      <c r="AU205" s="1" t="s">
        <v>18672</v>
      </c>
      <c r="AV205" s="1" t="s">
        <v>18735</v>
      </c>
      <c r="AW205" s="1" t="s">
        <v>18683</v>
      </c>
      <c r="AX205" s="1" t="s">
        <v>18667</v>
      </c>
      <c r="AY205" s="1" t="s">
        <v>18684</v>
      </c>
    </row>
    <row r="206" spans="1:51" x14ac:dyDescent="0.2">
      <c r="A206" s="14" t="s">
        <v>7188</v>
      </c>
      <c r="B206" s="1" t="s">
        <v>18662</v>
      </c>
      <c r="C206" s="1" t="s">
        <v>18685</v>
      </c>
      <c r="D206" s="1" t="s">
        <v>18664</v>
      </c>
      <c r="E206" s="15">
        <v>43983</v>
      </c>
      <c r="F206" s="13">
        <v>44001</v>
      </c>
      <c r="G206" s="1" t="s">
        <v>18665</v>
      </c>
      <c r="H206" s="1" t="s">
        <v>18666</v>
      </c>
      <c r="I206" s="1" t="s">
        <v>18667</v>
      </c>
      <c r="J206" s="1" t="s">
        <v>18668</v>
      </c>
      <c r="K206" s="1" t="s">
        <v>18669</v>
      </c>
      <c r="L206" s="1" t="s">
        <v>18735</v>
      </c>
      <c r="M206" s="1" t="s">
        <v>18671</v>
      </c>
      <c r="N206" s="1" t="s">
        <v>18672</v>
      </c>
      <c r="O206" s="1">
        <v>33</v>
      </c>
      <c r="P206" s="1" t="s">
        <v>18662</v>
      </c>
      <c r="Q206" s="1" t="s">
        <v>18673</v>
      </c>
      <c r="R206" s="1">
        <v>30669159885</v>
      </c>
      <c r="U206" s="1" t="s">
        <v>18783</v>
      </c>
      <c r="V206" s="1">
        <v>1147304606</v>
      </c>
      <c r="W206" s="1" t="s">
        <v>702</v>
      </c>
      <c r="Z206" s="1" t="s">
        <v>15990</v>
      </c>
      <c r="AA206" s="1" t="s">
        <v>18698</v>
      </c>
      <c r="AB206" s="1" t="s">
        <v>18784</v>
      </c>
      <c r="AE206" s="1" t="s">
        <v>18785</v>
      </c>
      <c r="AG206" s="1">
        <v>7</v>
      </c>
      <c r="AI206" s="1">
        <v>1602</v>
      </c>
      <c r="AK206" s="1" t="s">
        <v>18786</v>
      </c>
      <c r="AL206" s="1" t="s">
        <v>18730</v>
      </c>
      <c r="AM206" s="1" t="s">
        <v>18693</v>
      </c>
      <c r="AN206" s="1" t="s">
        <v>18669</v>
      </c>
      <c r="AO206" s="1" t="s">
        <v>18668</v>
      </c>
      <c r="AP206" s="14" t="s">
        <v>18694</v>
      </c>
      <c r="AQ206" s="14" t="s">
        <v>18695</v>
      </c>
      <c r="AR206" s="14" t="s">
        <v>18693</v>
      </c>
      <c r="AS206" s="15">
        <v>44001</v>
      </c>
      <c r="AT206" s="1" t="s">
        <v>18731</v>
      </c>
      <c r="AU206" s="1" t="s">
        <v>18672</v>
      </c>
      <c r="AV206" s="1" t="s">
        <v>18735</v>
      </c>
      <c r="AW206" s="1" t="s">
        <v>18683</v>
      </c>
      <c r="AX206" s="1" t="s">
        <v>18667</v>
      </c>
      <c r="AY206" s="1" t="s">
        <v>18684</v>
      </c>
    </row>
    <row r="207" spans="1:51" x14ac:dyDescent="0.2">
      <c r="A207" s="14" t="s">
        <v>7191</v>
      </c>
      <c r="B207" s="1" t="s">
        <v>18662</v>
      </c>
      <c r="C207" s="1" t="s">
        <v>18685</v>
      </c>
      <c r="D207" s="1" t="s">
        <v>18664</v>
      </c>
      <c r="E207" s="15">
        <v>43983</v>
      </c>
      <c r="F207" s="13">
        <v>44011</v>
      </c>
      <c r="G207" s="1" t="s">
        <v>18665</v>
      </c>
      <c r="H207" s="1" t="s">
        <v>18666</v>
      </c>
      <c r="I207" s="1" t="s">
        <v>18667</v>
      </c>
      <c r="J207" s="1" t="s">
        <v>18668</v>
      </c>
      <c r="K207" s="1" t="s">
        <v>18669</v>
      </c>
      <c r="L207" s="1" t="s">
        <v>18735</v>
      </c>
      <c r="M207" s="1" t="s">
        <v>18671</v>
      </c>
      <c r="N207" s="1" t="s">
        <v>18672</v>
      </c>
      <c r="O207" s="1">
        <v>35</v>
      </c>
      <c r="P207" s="1" t="s">
        <v>18662</v>
      </c>
      <c r="Q207" s="1" t="s">
        <v>18673</v>
      </c>
      <c r="R207" s="1">
        <v>30669159885</v>
      </c>
      <c r="U207" s="1" t="s">
        <v>18783</v>
      </c>
      <c r="V207" s="1">
        <v>1147304606</v>
      </c>
      <c r="W207" s="1" t="s">
        <v>702</v>
      </c>
      <c r="Z207" s="1" t="s">
        <v>15990</v>
      </c>
      <c r="AA207" s="1" t="s">
        <v>18698</v>
      </c>
      <c r="AB207" s="1" t="s">
        <v>18784</v>
      </c>
      <c r="AE207" s="1" t="s">
        <v>18785</v>
      </c>
      <c r="AG207" s="1">
        <v>7</v>
      </c>
      <c r="AI207" s="1">
        <v>1602</v>
      </c>
      <c r="AK207" s="1" t="s">
        <v>18729</v>
      </c>
      <c r="AL207" s="1" t="s">
        <v>18730</v>
      </c>
      <c r="AM207" s="1" t="s">
        <v>18693</v>
      </c>
      <c r="AN207" s="1" t="s">
        <v>18669</v>
      </c>
      <c r="AO207" s="1" t="s">
        <v>18668</v>
      </c>
      <c r="AP207" s="14" t="s">
        <v>18694</v>
      </c>
      <c r="AQ207" s="14" t="s">
        <v>18695</v>
      </c>
      <c r="AR207" s="14" t="s">
        <v>18693</v>
      </c>
      <c r="AS207" s="15">
        <v>44011</v>
      </c>
      <c r="AT207" s="1" t="s">
        <v>18731</v>
      </c>
      <c r="AU207" s="1" t="s">
        <v>18672</v>
      </c>
      <c r="AV207" s="1" t="s">
        <v>18735</v>
      </c>
      <c r="AW207" s="1" t="s">
        <v>18683</v>
      </c>
      <c r="AX207" s="1" t="s">
        <v>18667</v>
      </c>
      <c r="AY207" s="1" t="s">
        <v>18684</v>
      </c>
    </row>
    <row r="208" spans="1:51" x14ac:dyDescent="0.2">
      <c r="A208" s="14" t="s">
        <v>7194</v>
      </c>
      <c r="B208" s="1" t="s">
        <v>18662</v>
      </c>
      <c r="C208" s="1" t="s">
        <v>18685</v>
      </c>
      <c r="D208" s="1" t="s">
        <v>18664</v>
      </c>
      <c r="E208" s="15">
        <v>43983</v>
      </c>
      <c r="F208" s="13">
        <v>44004</v>
      </c>
      <c r="G208" s="1" t="s">
        <v>18665</v>
      </c>
      <c r="H208" s="1" t="s">
        <v>18666</v>
      </c>
      <c r="I208" s="1" t="s">
        <v>18667</v>
      </c>
      <c r="J208" s="1" t="s">
        <v>18668</v>
      </c>
      <c r="K208" s="1" t="s">
        <v>18669</v>
      </c>
      <c r="L208" s="1" t="s">
        <v>18735</v>
      </c>
      <c r="M208" s="1" t="s">
        <v>18671</v>
      </c>
      <c r="N208" s="1" t="s">
        <v>18672</v>
      </c>
      <c r="O208" s="1">
        <v>33</v>
      </c>
      <c r="P208" s="1" t="s">
        <v>18662</v>
      </c>
      <c r="Q208" s="1" t="s">
        <v>18673</v>
      </c>
      <c r="R208" s="1">
        <v>30669159885</v>
      </c>
      <c r="U208" s="1" t="s">
        <v>18783</v>
      </c>
      <c r="V208" s="1">
        <v>1147304606</v>
      </c>
      <c r="W208" s="1" t="s">
        <v>702</v>
      </c>
      <c r="Z208" s="1" t="s">
        <v>15990</v>
      </c>
      <c r="AA208" s="1" t="s">
        <v>18698</v>
      </c>
      <c r="AB208" s="1" t="s">
        <v>18784</v>
      </c>
      <c r="AE208" s="1" t="s">
        <v>18785</v>
      </c>
      <c r="AG208" s="1">
        <v>7</v>
      </c>
      <c r="AI208" s="1">
        <v>1602</v>
      </c>
      <c r="AK208" s="1" t="s">
        <v>18792</v>
      </c>
      <c r="AL208" s="1" t="s">
        <v>18730</v>
      </c>
      <c r="AM208" s="1" t="s">
        <v>18693</v>
      </c>
      <c r="AN208" s="1" t="s">
        <v>18669</v>
      </c>
      <c r="AO208" s="1" t="s">
        <v>18668</v>
      </c>
      <c r="AP208" s="14" t="s">
        <v>18694</v>
      </c>
      <c r="AQ208" s="14" t="s">
        <v>18695</v>
      </c>
      <c r="AR208" s="14" t="s">
        <v>18693</v>
      </c>
      <c r="AS208" s="15">
        <v>44004</v>
      </c>
      <c r="AT208" s="1" t="s">
        <v>18731</v>
      </c>
      <c r="AU208" s="1" t="s">
        <v>18672</v>
      </c>
      <c r="AV208" s="1" t="s">
        <v>18735</v>
      </c>
      <c r="AW208" s="1" t="s">
        <v>18683</v>
      </c>
      <c r="AX208" s="1" t="s">
        <v>18667</v>
      </c>
      <c r="AY208" s="1" t="s">
        <v>18684</v>
      </c>
    </row>
    <row r="209" spans="1:51" x14ac:dyDescent="0.2">
      <c r="A209" s="14" t="s">
        <v>7198</v>
      </c>
      <c r="B209" s="1" t="s">
        <v>18662</v>
      </c>
      <c r="C209" s="1" t="s">
        <v>18685</v>
      </c>
      <c r="D209" s="1" t="s">
        <v>18664</v>
      </c>
      <c r="E209" s="15">
        <v>43983</v>
      </c>
      <c r="F209" s="13">
        <v>44001</v>
      </c>
      <c r="G209" s="1" t="s">
        <v>18665</v>
      </c>
      <c r="H209" s="1" t="s">
        <v>18666</v>
      </c>
      <c r="I209" s="1" t="s">
        <v>18667</v>
      </c>
      <c r="J209" s="1" t="s">
        <v>18668</v>
      </c>
      <c r="K209" s="1" t="s">
        <v>18669</v>
      </c>
      <c r="L209" s="1" t="s">
        <v>18735</v>
      </c>
      <c r="M209" s="1" t="s">
        <v>18671</v>
      </c>
      <c r="N209" s="1" t="s">
        <v>18672</v>
      </c>
      <c r="O209" s="1">
        <v>34</v>
      </c>
      <c r="P209" s="1" t="s">
        <v>18662</v>
      </c>
      <c r="Q209" s="1" t="s">
        <v>18673</v>
      </c>
      <c r="R209" s="1">
        <v>30669159885</v>
      </c>
      <c r="U209" s="1" t="s">
        <v>18783</v>
      </c>
      <c r="V209" s="1">
        <v>1147304606</v>
      </c>
      <c r="W209" s="1" t="s">
        <v>702</v>
      </c>
      <c r="Z209" s="1" t="s">
        <v>15990</v>
      </c>
      <c r="AA209" s="1" t="s">
        <v>18698</v>
      </c>
      <c r="AB209" s="1" t="s">
        <v>18784</v>
      </c>
      <c r="AE209" s="1" t="s">
        <v>18785</v>
      </c>
      <c r="AG209" s="1">
        <v>7</v>
      </c>
      <c r="AI209" s="1">
        <v>1602</v>
      </c>
      <c r="AK209" s="1" t="s">
        <v>18786</v>
      </c>
      <c r="AL209" s="1" t="s">
        <v>18730</v>
      </c>
      <c r="AM209" s="1" t="s">
        <v>18693</v>
      </c>
      <c r="AN209" s="1" t="s">
        <v>18669</v>
      </c>
      <c r="AO209" s="1" t="s">
        <v>18668</v>
      </c>
      <c r="AP209" s="14" t="s">
        <v>18694</v>
      </c>
      <c r="AQ209" s="14" t="s">
        <v>18695</v>
      </c>
      <c r="AR209" s="14" t="s">
        <v>18693</v>
      </c>
      <c r="AS209" s="15">
        <v>44001</v>
      </c>
      <c r="AT209" s="1" t="s">
        <v>18731</v>
      </c>
      <c r="AU209" s="1" t="s">
        <v>18672</v>
      </c>
      <c r="AV209" s="1" t="s">
        <v>18735</v>
      </c>
      <c r="AW209" s="1" t="s">
        <v>18683</v>
      </c>
      <c r="AX209" s="1" t="s">
        <v>18667</v>
      </c>
      <c r="AY209" s="1" t="s">
        <v>18684</v>
      </c>
    </row>
    <row r="210" spans="1:51" x14ac:dyDescent="0.2">
      <c r="A210" s="14" t="s">
        <v>7202</v>
      </c>
      <c r="B210" s="1" t="s">
        <v>18662</v>
      </c>
      <c r="C210" s="1" t="s">
        <v>18685</v>
      </c>
      <c r="D210" s="1" t="s">
        <v>18664</v>
      </c>
      <c r="E210" s="15">
        <v>43983</v>
      </c>
      <c r="F210" s="13">
        <v>44004</v>
      </c>
      <c r="G210" s="1" t="s">
        <v>18665</v>
      </c>
      <c r="H210" s="1" t="s">
        <v>18666</v>
      </c>
      <c r="I210" s="1" t="s">
        <v>18667</v>
      </c>
      <c r="J210" s="1" t="s">
        <v>18668</v>
      </c>
      <c r="K210" s="1" t="s">
        <v>18669</v>
      </c>
      <c r="L210" s="1" t="s">
        <v>18735</v>
      </c>
      <c r="M210" s="1" t="s">
        <v>18671</v>
      </c>
      <c r="N210" s="1" t="s">
        <v>18672</v>
      </c>
      <c r="O210" s="1">
        <v>34</v>
      </c>
      <c r="P210" s="1" t="s">
        <v>18662</v>
      </c>
      <c r="Q210" s="1" t="s">
        <v>18673</v>
      </c>
      <c r="R210" s="1">
        <v>30669159885</v>
      </c>
      <c r="U210" s="1" t="s">
        <v>18783</v>
      </c>
      <c r="V210" s="1">
        <v>1147304606</v>
      </c>
      <c r="W210" s="1" t="s">
        <v>702</v>
      </c>
      <c r="Z210" s="1" t="s">
        <v>15990</v>
      </c>
      <c r="AA210" s="1" t="s">
        <v>18698</v>
      </c>
      <c r="AB210" s="1" t="s">
        <v>18784</v>
      </c>
      <c r="AE210" s="1" t="s">
        <v>18785</v>
      </c>
      <c r="AG210" s="1">
        <v>7</v>
      </c>
      <c r="AI210" s="1">
        <v>1602</v>
      </c>
      <c r="AK210" s="1" t="s">
        <v>18792</v>
      </c>
      <c r="AL210" s="1" t="s">
        <v>18730</v>
      </c>
      <c r="AM210" s="1" t="s">
        <v>18693</v>
      </c>
      <c r="AN210" s="1" t="s">
        <v>18669</v>
      </c>
      <c r="AO210" s="1" t="s">
        <v>18668</v>
      </c>
      <c r="AP210" s="14" t="s">
        <v>18694</v>
      </c>
      <c r="AQ210" s="14" t="s">
        <v>18695</v>
      </c>
      <c r="AR210" s="14" t="s">
        <v>18693</v>
      </c>
      <c r="AS210" s="15">
        <v>44004</v>
      </c>
      <c r="AT210" s="1" t="s">
        <v>18731</v>
      </c>
      <c r="AU210" s="1" t="s">
        <v>18672</v>
      </c>
      <c r="AV210" s="1" t="s">
        <v>18735</v>
      </c>
      <c r="AW210" s="1" t="s">
        <v>18683</v>
      </c>
      <c r="AX210" s="1" t="s">
        <v>18667</v>
      </c>
      <c r="AY210" s="1" t="s">
        <v>18684</v>
      </c>
    </row>
    <row r="211" spans="1:51" x14ac:dyDescent="0.2">
      <c r="A211" s="14" t="s">
        <v>7205</v>
      </c>
      <c r="B211" s="1" t="s">
        <v>18662</v>
      </c>
      <c r="C211" s="1" t="s">
        <v>18685</v>
      </c>
      <c r="D211" s="1" t="s">
        <v>18664</v>
      </c>
      <c r="E211" s="15">
        <v>43983</v>
      </c>
      <c r="F211" s="13">
        <v>44005</v>
      </c>
      <c r="G211" s="1" t="s">
        <v>18665</v>
      </c>
      <c r="H211" s="1" t="s">
        <v>18666</v>
      </c>
      <c r="I211" s="1" t="s">
        <v>18667</v>
      </c>
      <c r="J211" s="1" t="s">
        <v>18668</v>
      </c>
      <c r="K211" s="1" t="s">
        <v>18669</v>
      </c>
      <c r="L211" s="1" t="s">
        <v>18735</v>
      </c>
      <c r="M211" s="1" t="s">
        <v>18671</v>
      </c>
      <c r="N211" s="1" t="s">
        <v>18672</v>
      </c>
      <c r="O211" s="1">
        <v>32</v>
      </c>
      <c r="P211" s="1" t="s">
        <v>18662</v>
      </c>
      <c r="Q211" s="1" t="s">
        <v>18673</v>
      </c>
      <c r="R211" s="1">
        <v>30669159885</v>
      </c>
      <c r="U211" s="1" t="s">
        <v>18783</v>
      </c>
      <c r="V211" s="1">
        <v>1147304606</v>
      </c>
      <c r="W211" s="1" t="s">
        <v>702</v>
      </c>
      <c r="Z211" s="1" t="s">
        <v>15990</v>
      </c>
      <c r="AA211" s="1" t="s">
        <v>18698</v>
      </c>
      <c r="AB211" s="1" t="s">
        <v>18784</v>
      </c>
      <c r="AE211" s="1" t="s">
        <v>18785</v>
      </c>
      <c r="AG211" s="1">
        <v>7</v>
      </c>
      <c r="AI211" s="1">
        <v>1602</v>
      </c>
      <c r="AK211" s="1" t="s">
        <v>18761</v>
      </c>
      <c r="AL211" s="1" t="s">
        <v>18730</v>
      </c>
      <c r="AM211" s="1" t="s">
        <v>18693</v>
      </c>
      <c r="AN211" s="1" t="s">
        <v>18669</v>
      </c>
      <c r="AO211" s="1" t="s">
        <v>18668</v>
      </c>
      <c r="AP211" s="14" t="s">
        <v>18694</v>
      </c>
      <c r="AQ211" s="14" t="s">
        <v>18695</v>
      </c>
      <c r="AR211" s="14" t="s">
        <v>18693</v>
      </c>
      <c r="AS211" s="15">
        <v>44005</v>
      </c>
      <c r="AT211" s="1" t="s">
        <v>18762</v>
      </c>
      <c r="AU211" s="1" t="s">
        <v>18672</v>
      </c>
      <c r="AV211" s="1" t="s">
        <v>18735</v>
      </c>
      <c r="AW211" s="1" t="s">
        <v>18683</v>
      </c>
      <c r="AX211" s="1" t="s">
        <v>18667</v>
      </c>
      <c r="AY211" s="1" t="s">
        <v>18684</v>
      </c>
    </row>
    <row r="212" spans="1:51" x14ac:dyDescent="0.2">
      <c r="A212" s="14" t="s">
        <v>7208</v>
      </c>
      <c r="B212" s="1" t="s">
        <v>18662</v>
      </c>
      <c r="C212" s="1" t="s">
        <v>18685</v>
      </c>
      <c r="D212" s="1" t="s">
        <v>18664</v>
      </c>
      <c r="E212" s="15">
        <v>43983</v>
      </c>
      <c r="F212" s="13">
        <v>44011</v>
      </c>
      <c r="G212" s="1" t="s">
        <v>18665</v>
      </c>
      <c r="H212" s="1" t="s">
        <v>18666</v>
      </c>
      <c r="I212" s="1" t="s">
        <v>18667</v>
      </c>
      <c r="J212" s="1" t="s">
        <v>18668</v>
      </c>
      <c r="K212" s="1" t="s">
        <v>18669</v>
      </c>
      <c r="L212" s="1" t="s">
        <v>18735</v>
      </c>
      <c r="M212" s="1" t="s">
        <v>18671</v>
      </c>
      <c r="N212" s="1" t="s">
        <v>18672</v>
      </c>
      <c r="O212" s="1">
        <v>34</v>
      </c>
      <c r="P212" s="1" t="s">
        <v>18662</v>
      </c>
      <c r="Q212" s="1" t="s">
        <v>18673</v>
      </c>
      <c r="R212" s="1">
        <v>30669159885</v>
      </c>
      <c r="U212" s="1" t="s">
        <v>18783</v>
      </c>
      <c r="V212" s="1">
        <v>1147304606</v>
      </c>
      <c r="W212" s="1" t="s">
        <v>702</v>
      </c>
      <c r="Z212" s="1" t="s">
        <v>15990</v>
      </c>
      <c r="AA212" s="1" t="s">
        <v>18698</v>
      </c>
      <c r="AB212" s="1" t="s">
        <v>18784</v>
      </c>
      <c r="AE212" s="1" t="s">
        <v>18785</v>
      </c>
      <c r="AG212" s="1">
        <v>7</v>
      </c>
      <c r="AI212" s="1">
        <v>1602</v>
      </c>
      <c r="AK212" s="1" t="s">
        <v>18729</v>
      </c>
      <c r="AL212" s="1" t="s">
        <v>18730</v>
      </c>
      <c r="AM212" s="1" t="s">
        <v>18693</v>
      </c>
      <c r="AN212" s="1" t="s">
        <v>18669</v>
      </c>
      <c r="AO212" s="1" t="s">
        <v>18668</v>
      </c>
      <c r="AP212" s="14" t="s">
        <v>18694</v>
      </c>
      <c r="AQ212" s="14" t="s">
        <v>18695</v>
      </c>
      <c r="AR212" s="14" t="s">
        <v>18693</v>
      </c>
      <c r="AS212" s="15">
        <v>44011</v>
      </c>
      <c r="AT212" s="1" t="s">
        <v>18731</v>
      </c>
      <c r="AU212" s="1" t="s">
        <v>18672</v>
      </c>
      <c r="AV212" s="1" t="s">
        <v>18735</v>
      </c>
      <c r="AW212" s="1" t="s">
        <v>18683</v>
      </c>
      <c r="AX212" s="1" t="s">
        <v>18667</v>
      </c>
      <c r="AY212" s="1" t="s">
        <v>18684</v>
      </c>
    </row>
    <row r="213" spans="1:51" x14ac:dyDescent="0.2">
      <c r="A213" s="14" t="s">
        <v>7211</v>
      </c>
      <c r="B213" s="1" t="s">
        <v>18662</v>
      </c>
      <c r="C213" s="1" t="s">
        <v>18685</v>
      </c>
      <c r="D213" s="1" t="s">
        <v>18664</v>
      </c>
      <c r="E213" s="15">
        <v>43983</v>
      </c>
      <c r="F213" s="13">
        <v>44011</v>
      </c>
      <c r="G213" s="1" t="s">
        <v>18665</v>
      </c>
      <c r="H213" s="1" t="s">
        <v>18666</v>
      </c>
      <c r="I213" s="1" t="s">
        <v>18667</v>
      </c>
      <c r="J213" s="1" t="s">
        <v>18668</v>
      </c>
      <c r="K213" s="1" t="s">
        <v>18669</v>
      </c>
      <c r="L213" s="1" t="s">
        <v>18735</v>
      </c>
      <c r="M213" s="1" t="s">
        <v>18671</v>
      </c>
      <c r="N213" s="1" t="s">
        <v>18672</v>
      </c>
      <c r="O213" s="1">
        <v>34</v>
      </c>
      <c r="P213" s="1" t="s">
        <v>18662</v>
      </c>
      <c r="Q213" s="1" t="s">
        <v>18673</v>
      </c>
      <c r="R213" s="1">
        <v>30669159885</v>
      </c>
      <c r="U213" s="1" t="s">
        <v>18783</v>
      </c>
      <c r="V213" s="1">
        <v>1147304606</v>
      </c>
      <c r="W213" s="1" t="s">
        <v>702</v>
      </c>
      <c r="Z213" s="1" t="s">
        <v>15990</v>
      </c>
      <c r="AA213" s="1" t="s">
        <v>18698</v>
      </c>
      <c r="AB213" s="1" t="s">
        <v>18784</v>
      </c>
      <c r="AE213" s="1" t="s">
        <v>18785</v>
      </c>
      <c r="AG213" s="1">
        <v>7</v>
      </c>
      <c r="AI213" s="1">
        <v>1602</v>
      </c>
      <c r="AK213" s="1" t="s">
        <v>18729</v>
      </c>
      <c r="AL213" s="1" t="s">
        <v>18730</v>
      </c>
      <c r="AM213" s="1" t="s">
        <v>18693</v>
      </c>
      <c r="AN213" s="1" t="s">
        <v>18669</v>
      </c>
      <c r="AO213" s="1" t="s">
        <v>18668</v>
      </c>
      <c r="AP213" s="14" t="s">
        <v>18694</v>
      </c>
      <c r="AQ213" s="14" t="s">
        <v>18695</v>
      </c>
      <c r="AR213" s="14" t="s">
        <v>18693</v>
      </c>
      <c r="AS213" s="15">
        <v>44011</v>
      </c>
      <c r="AT213" s="1" t="s">
        <v>18731</v>
      </c>
      <c r="AU213" s="1" t="s">
        <v>18672</v>
      </c>
      <c r="AV213" s="1" t="s">
        <v>18735</v>
      </c>
      <c r="AW213" s="1" t="s">
        <v>18683</v>
      </c>
      <c r="AX213" s="1" t="s">
        <v>18667</v>
      </c>
      <c r="AY213" s="1" t="s">
        <v>18684</v>
      </c>
    </row>
    <row r="214" spans="1:51" x14ac:dyDescent="0.2">
      <c r="A214" s="14" t="s">
        <v>7214</v>
      </c>
      <c r="B214" s="1" t="s">
        <v>18662</v>
      </c>
      <c r="C214" s="1" t="s">
        <v>18685</v>
      </c>
      <c r="D214" s="1" t="s">
        <v>18664</v>
      </c>
      <c r="E214" s="15">
        <v>43983</v>
      </c>
      <c r="F214" s="13">
        <v>44011</v>
      </c>
      <c r="G214" s="1" t="s">
        <v>18665</v>
      </c>
      <c r="H214" s="1" t="s">
        <v>18666</v>
      </c>
      <c r="I214" s="1" t="s">
        <v>18667</v>
      </c>
      <c r="J214" s="1" t="s">
        <v>18668</v>
      </c>
      <c r="K214" s="1" t="s">
        <v>18669</v>
      </c>
      <c r="L214" s="1" t="s">
        <v>18735</v>
      </c>
      <c r="M214" s="1" t="s">
        <v>18671</v>
      </c>
      <c r="N214" s="1" t="s">
        <v>18672</v>
      </c>
      <c r="O214" s="1">
        <v>34</v>
      </c>
      <c r="P214" s="1" t="s">
        <v>18662</v>
      </c>
      <c r="Q214" s="1" t="s">
        <v>18673</v>
      </c>
      <c r="R214" s="1">
        <v>30669159885</v>
      </c>
      <c r="U214" s="1" t="s">
        <v>18783</v>
      </c>
      <c r="V214" s="1">
        <v>1147304606</v>
      </c>
      <c r="W214" s="1" t="s">
        <v>702</v>
      </c>
      <c r="Z214" s="1" t="s">
        <v>15990</v>
      </c>
      <c r="AA214" s="1" t="s">
        <v>18698</v>
      </c>
      <c r="AB214" s="1" t="s">
        <v>18784</v>
      </c>
      <c r="AE214" s="1" t="s">
        <v>18785</v>
      </c>
      <c r="AG214" s="1">
        <v>7</v>
      </c>
      <c r="AI214" s="1">
        <v>1602</v>
      </c>
      <c r="AK214" s="1" t="s">
        <v>18729</v>
      </c>
      <c r="AL214" s="1" t="s">
        <v>18730</v>
      </c>
      <c r="AM214" s="1" t="s">
        <v>18693</v>
      </c>
      <c r="AN214" s="1" t="s">
        <v>18669</v>
      </c>
      <c r="AO214" s="1" t="s">
        <v>18668</v>
      </c>
      <c r="AP214" s="14" t="s">
        <v>18694</v>
      </c>
      <c r="AQ214" s="14" t="s">
        <v>18695</v>
      </c>
      <c r="AR214" s="14" t="s">
        <v>18693</v>
      </c>
      <c r="AS214" s="15">
        <v>44011</v>
      </c>
      <c r="AT214" s="1" t="s">
        <v>18731</v>
      </c>
      <c r="AU214" s="1" t="s">
        <v>18672</v>
      </c>
      <c r="AV214" s="1" t="s">
        <v>18735</v>
      </c>
      <c r="AW214" s="1" t="s">
        <v>18683</v>
      </c>
      <c r="AX214" s="1" t="s">
        <v>18667</v>
      </c>
      <c r="AY214" s="1" t="s">
        <v>18684</v>
      </c>
    </row>
    <row r="215" spans="1:51" x14ac:dyDescent="0.2">
      <c r="A215" s="14" t="s">
        <v>7241</v>
      </c>
      <c r="B215" s="1" t="s">
        <v>18662</v>
      </c>
      <c r="C215" s="1" t="s">
        <v>18663</v>
      </c>
      <c r="D215" s="1" t="s">
        <v>18664</v>
      </c>
      <c r="E215" s="15">
        <v>43983</v>
      </c>
      <c r="F215" s="13">
        <v>44006</v>
      </c>
      <c r="G215" s="1" t="s">
        <v>18665</v>
      </c>
      <c r="H215" s="1" t="s">
        <v>18666</v>
      </c>
      <c r="I215" s="1" t="s">
        <v>18667</v>
      </c>
      <c r="J215" s="1" t="s">
        <v>18668</v>
      </c>
      <c r="K215" s="1" t="s">
        <v>18669</v>
      </c>
      <c r="L215" s="1" t="s">
        <v>18735</v>
      </c>
      <c r="M215" s="1" t="s">
        <v>18671</v>
      </c>
      <c r="N215" s="1" t="s">
        <v>18672</v>
      </c>
      <c r="O215" s="1">
        <v>13</v>
      </c>
      <c r="P215" s="1" t="s">
        <v>18662</v>
      </c>
      <c r="Q215" s="1" t="s">
        <v>18673</v>
      </c>
      <c r="R215" s="1">
        <v>30502251291</v>
      </c>
      <c r="U215" s="1" t="s">
        <v>18858</v>
      </c>
      <c r="V215" s="1">
        <v>48276900</v>
      </c>
      <c r="W215" s="1" t="s">
        <v>7245</v>
      </c>
      <c r="Z215" s="1" t="s">
        <v>18706</v>
      </c>
      <c r="AA215" s="1" t="s">
        <v>18707</v>
      </c>
      <c r="AB215" s="1" t="s">
        <v>18707</v>
      </c>
      <c r="AE215" s="1" t="s">
        <v>18859</v>
      </c>
      <c r="AG215" s="1" t="s">
        <v>15731</v>
      </c>
      <c r="AI215" s="1">
        <v>1113</v>
      </c>
      <c r="AK215" s="1" t="s">
        <v>18860</v>
      </c>
      <c r="AL215" s="1" t="s">
        <v>18861</v>
      </c>
      <c r="AM215" s="1" t="s">
        <v>18862</v>
      </c>
      <c r="AN215" s="1" t="s">
        <v>18863</v>
      </c>
      <c r="AO215" s="1" t="s">
        <v>18668</v>
      </c>
      <c r="AP215" s="14" t="s">
        <v>18864</v>
      </c>
      <c r="AQ215" s="14" t="s">
        <v>18865</v>
      </c>
      <c r="AR215" s="14" t="s">
        <v>18862</v>
      </c>
      <c r="AS215" s="15">
        <v>44006</v>
      </c>
      <c r="AT215" s="1" t="s">
        <v>18779</v>
      </c>
      <c r="AU215" s="1" t="s">
        <v>18672</v>
      </c>
      <c r="AV215" s="1" t="s">
        <v>18735</v>
      </c>
      <c r="AW215" s="1" t="s">
        <v>18683</v>
      </c>
      <c r="AX215" s="1" t="s">
        <v>18667</v>
      </c>
      <c r="AY215" s="1" t="s">
        <v>18684</v>
      </c>
    </row>
    <row r="216" spans="1:51" x14ac:dyDescent="0.2">
      <c r="A216" s="14" t="s">
        <v>7250</v>
      </c>
      <c r="B216" s="1" t="s">
        <v>18662</v>
      </c>
      <c r="C216" s="1" t="s">
        <v>18663</v>
      </c>
      <c r="D216" s="1" t="s">
        <v>18664</v>
      </c>
      <c r="E216" s="15">
        <v>43983</v>
      </c>
      <c r="F216" s="13">
        <v>44006</v>
      </c>
      <c r="G216" s="1" t="s">
        <v>18665</v>
      </c>
      <c r="H216" s="1" t="s">
        <v>18666</v>
      </c>
      <c r="I216" s="1" t="s">
        <v>18667</v>
      </c>
      <c r="J216" s="1" t="s">
        <v>18668</v>
      </c>
      <c r="K216" s="1" t="s">
        <v>18669</v>
      </c>
      <c r="L216" s="1" t="s">
        <v>18735</v>
      </c>
      <c r="M216" s="1" t="s">
        <v>18671</v>
      </c>
      <c r="N216" s="1" t="s">
        <v>18672</v>
      </c>
      <c r="O216" s="1">
        <v>12</v>
      </c>
      <c r="P216" s="1" t="s">
        <v>18662</v>
      </c>
      <c r="Q216" s="1" t="s">
        <v>18673</v>
      </c>
      <c r="R216" s="1">
        <v>30502251291</v>
      </c>
      <c r="U216" s="1" t="s">
        <v>18858</v>
      </c>
      <c r="V216" s="1">
        <v>48276900</v>
      </c>
      <c r="W216" s="1" t="s">
        <v>7245</v>
      </c>
      <c r="Z216" s="1" t="s">
        <v>18706</v>
      </c>
      <c r="AA216" s="1" t="s">
        <v>18707</v>
      </c>
      <c r="AB216" s="1" t="s">
        <v>18707</v>
      </c>
      <c r="AE216" s="1" t="s">
        <v>18859</v>
      </c>
      <c r="AG216" s="1" t="s">
        <v>15731</v>
      </c>
      <c r="AI216" s="1">
        <v>1113</v>
      </c>
      <c r="AK216" s="1" t="s">
        <v>18860</v>
      </c>
      <c r="AL216" s="1" t="s">
        <v>18861</v>
      </c>
      <c r="AM216" s="1" t="s">
        <v>18862</v>
      </c>
      <c r="AN216" s="1" t="s">
        <v>18863</v>
      </c>
      <c r="AO216" s="1" t="s">
        <v>18668</v>
      </c>
      <c r="AP216" s="14" t="s">
        <v>18864</v>
      </c>
      <c r="AQ216" s="14" t="s">
        <v>18865</v>
      </c>
      <c r="AR216" s="14" t="s">
        <v>18862</v>
      </c>
      <c r="AS216" s="15">
        <v>44006</v>
      </c>
      <c r="AT216" s="1" t="s">
        <v>18779</v>
      </c>
      <c r="AU216" s="1" t="s">
        <v>18672</v>
      </c>
      <c r="AV216" s="1" t="s">
        <v>18735</v>
      </c>
      <c r="AW216" s="1" t="s">
        <v>18683</v>
      </c>
      <c r="AX216" s="1" t="s">
        <v>18667</v>
      </c>
      <c r="AY216" s="1" t="s">
        <v>18684</v>
      </c>
    </row>
    <row r="217" spans="1:51" x14ac:dyDescent="0.2">
      <c r="A217" s="14" t="s">
        <v>7255</v>
      </c>
      <c r="B217" s="1" t="s">
        <v>18662</v>
      </c>
      <c r="C217" s="1" t="s">
        <v>18663</v>
      </c>
      <c r="D217" s="1" t="s">
        <v>18664</v>
      </c>
      <c r="E217" s="15">
        <v>43983</v>
      </c>
      <c r="F217" s="13">
        <v>44006</v>
      </c>
      <c r="G217" s="1" t="s">
        <v>18665</v>
      </c>
      <c r="H217" s="1" t="s">
        <v>18666</v>
      </c>
      <c r="I217" s="1" t="s">
        <v>18667</v>
      </c>
      <c r="J217" s="1" t="s">
        <v>18668</v>
      </c>
      <c r="K217" s="1" t="s">
        <v>18669</v>
      </c>
      <c r="L217" s="1" t="s">
        <v>18735</v>
      </c>
      <c r="M217" s="1" t="s">
        <v>18671</v>
      </c>
      <c r="N217" s="1" t="s">
        <v>18672</v>
      </c>
      <c r="O217" s="1">
        <v>12</v>
      </c>
      <c r="P217" s="1" t="s">
        <v>18662</v>
      </c>
      <c r="Q217" s="1" t="s">
        <v>18673</v>
      </c>
      <c r="R217" s="1">
        <v>30502251291</v>
      </c>
      <c r="U217" s="1" t="s">
        <v>18858</v>
      </c>
      <c r="V217" s="1">
        <v>48276900</v>
      </c>
      <c r="W217" s="1" t="s">
        <v>7245</v>
      </c>
      <c r="Z217" s="1" t="s">
        <v>18706</v>
      </c>
      <c r="AA217" s="1" t="s">
        <v>18707</v>
      </c>
      <c r="AB217" s="1" t="s">
        <v>18707</v>
      </c>
      <c r="AE217" s="1" t="s">
        <v>18859</v>
      </c>
      <c r="AG217" s="1" t="s">
        <v>15731</v>
      </c>
      <c r="AI217" s="1">
        <v>1113</v>
      </c>
      <c r="AK217" s="1" t="s">
        <v>18860</v>
      </c>
      <c r="AL217" s="1" t="s">
        <v>18861</v>
      </c>
      <c r="AM217" s="1" t="s">
        <v>18862</v>
      </c>
      <c r="AN217" s="1" t="s">
        <v>18863</v>
      </c>
      <c r="AO217" s="1" t="s">
        <v>18668</v>
      </c>
      <c r="AP217" s="14" t="s">
        <v>18864</v>
      </c>
      <c r="AQ217" s="14" t="s">
        <v>18865</v>
      </c>
      <c r="AR217" s="14" t="s">
        <v>18862</v>
      </c>
      <c r="AS217" s="15">
        <v>44006</v>
      </c>
      <c r="AT217" s="1" t="s">
        <v>18779</v>
      </c>
      <c r="AU217" s="1" t="s">
        <v>18672</v>
      </c>
      <c r="AV217" s="1" t="s">
        <v>18735</v>
      </c>
      <c r="AW217" s="1" t="s">
        <v>18683</v>
      </c>
      <c r="AX217" s="1" t="s">
        <v>18667</v>
      </c>
      <c r="AY217" s="1" t="s">
        <v>18684</v>
      </c>
    </row>
    <row r="218" spans="1:51" x14ac:dyDescent="0.2">
      <c r="A218" s="14" t="s">
        <v>7266</v>
      </c>
      <c r="B218" s="1" t="s">
        <v>18662</v>
      </c>
      <c r="C218" s="1" t="s">
        <v>18663</v>
      </c>
      <c r="D218" s="1" t="s">
        <v>18664</v>
      </c>
      <c r="E218" s="15">
        <v>43983</v>
      </c>
      <c r="F218" s="13">
        <v>44006</v>
      </c>
      <c r="G218" s="1" t="s">
        <v>18665</v>
      </c>
      <c r="H218" s="1" t="s">
        <v>18666</v>
      </c>
      <c r="I218" s="1" t="s">
        <v>18667</v>
      </c>
      <c r="J218" s="1" t="s">
        <v>18668</v>
      </c>
      <c r="K218" s="1" t="s">
        <v>18669</v>
      </c>
      <c r="L218" s="1" t="s">
        <v>18735</v>
      </c>
      <c r="M218" s="1" t="s">
        <v>18671</v>
      </c>
      <c r="N218" s="1" t="s">
        <v>18672</v>
      </c>
      <c r="O218" s="1">
        <v>12</v>
      </c>
      <c r="P218" s="1" t="s">
        <v>18662</v>
      </c>
      <c r="Q218" s="1" t="s">
        <v>18673</v>
      </c>
      <c r="R218" s="1">
        <v>30502251291</v>
      </c>
      <c r="U218" s="1" t="s">
        <v>18858</v>
      </c>
      <c r="V218" s="1">
        <v>48276900</v>
      </c>
      <c r="W218" s="1" t="s">
        <v>7245</v>
      </c>
      <c r="Z218" s="1" t="s">
        <v>18706</v>
      </c>
      <c r="AA218" s="1" t="s">
        <v>18707</v>
      </c>
      <c r="AB218" s="1" t="s">
        <v>18707</v>
      </c>
      <c r="AE218" s="1" t="s">
        <v>18859</v>
      </c>
      <c r="AG218" s="1" t="s">
        <v>15731</v>
      </c>
      <c r="AI218" s="1">
        <v>1113</v>
      </c>
      <c r="AK218" s="1" t="s">
        <v>18860</v>
      </c>
      <c r="AL218" s="1" t="s">
        <v>18861</v>
      </c>
      <c r="AM218" s="1" t="s">
        <v>18862</v>
      </c>
      <c r="AN218" s="1" t="s">
        <v>18863</v>
      </c>
      <c r="AO218" s="1" t="s">
        <v>18668</v>
      </c>
      <c r="AP218" s="14" t="s">
        <v>18864</v>
      </c>
      <c r="AQ218" s="14" t="s">
        <v>18865</v>
      </c>
      <c r="AR218" s="14" t="s">
        <v>18862</v>
      </c>
      <c r="AS218" s="15">
        <v>44006</v>
      </c>
      <c r="AT218" s="1" t="s">
        <v>18866</v>
      </c>
      <c r="AU218" s="1" t="s">
        <v>18672</v>
      </c>
      <c r="AV218" s="1" t="s">
        <v>18735</v>
      </c>
      <c r="AW218" s="1" t="s">
        <v>18683</v>
      </c>
      <c r="AX218" s="1" t="s">
        <v>18667</v>
      </c>
      <c r="AY218" s="1" t="s">
        <v>18684</v>
      </c>
    </row>
    <row r="219" spans="1:51" x14ac:dyDescent="0.2">
      <c r="A219" s="14" t="s">
        <v>7272</v>
      </c>
      <c r="B219" s="1" t="s">
        <v>18662</v>
      </c>
      <c r="C219" s="1" t="s">
        <v>18663</v>
      </c>
      <c r="D219" s="1" t="s">
        <v>18664</v>
      </c>
      <c r="E219" s="15">
        <v>43983</v>
      </c>
      <c r="F219" s="13">
        <v>44006</v>
      </c>
      <c r="G219" s="1" t="s">
        <v>18665</v>
      </c>
      <c r="H219" s="1" t="s">
        <v>18666</v>
      </c>
      <c r="I219" s="1" t="s">
        <v>18667</v>
      </c>
      <c r="J219" s="1" t="s">
        <v>18668</v>
      </c>
      <c r="K219" s="1" t="s">
        <v>18669</v>
      </c>
      <c r="L219" s="1" t="s">
        <v>18735</v>
      </c>
      <c r="M219" s="1" t="s">
        <v>18671</v>
      </c>
      <c r="N219" s="1" t="s">
        <v>18672</v>
      </c>
      <c r="O219" s="1">
        <v>13</v>
      </c>
      <c r="P219" s="1" t="s">
        <v>18662</v>
      </c>
      <c r="Q219" s="1" t="s">
        <v>18673</v>
      </c>
      <c r="R219" s="1">
        <v>30502251291</v>
      </c>
      <c r="U219" s="1" t="s">
        <v>18858</v>
      </c>
      <c r="V219" s="1">
        <v>48276900</v>
      </c>
      <c r="W219" s="1" t="s">
        <v>7245</v>
      </c>
      <c r="Z219" s="1" t="s">
        <v>18706</v>
      </c>
      <c r="AA219" s="1" t="s">
        <v>18707</v>
      </c>
      <c r="AB219" s="1" t="s">
        <v>18707</v>
      </c>
      <c r="AE219" s="1" t="s">
        <v>18859</v>
      </c>
      <c r="AG219" s="1" t="s">
        <v>15731</v>
      </c>
      <c r="AI219" s="1">
        <v>1113</v>
      </c>
      <c r="AK219" s="1" t="s">
        <v>18860</v>
      </c>
      <c r="AL219" s="1" t="s">
        <v>18861</v>
      </c>
      <c r="AM219" s="1" t="s">
        <v>18862</v>
      </c>
      <c r="AN219" s="1" t="s">
        <v>18863</v>
      </c>
      <c r="AO219" s="1" t="s">
        <v>18668</v>
      </c>
      <c r="AP219" s="14" t="s">
        <v>18864</v>
      </c>
      <c r="AQ219" s="14" t="s">
        <v>18865</v>
      </c>
      <c r="AR219" s="14" t="s">
        <v>18862</v>
      </c>
      <c r="AS219" s="15">
        <v>44006</v>
      </c>
      <c r="AT219" s="1" t="s">
        <v>18779</v>
      </c>
      <c r="AU219" s="1" t="s">
        <v>18672</v>
      </c>
      <c r="AV219" s="1" t="s">
        <v>18735</v>
      </c>
      <c r="AW219" s="1" t="s">
        <v>18683</v>
      </c>
      <c r="AX219" s="1" t="s">
        <v>18667</v>
      </c>
      <c r="AY219" s="1" t="s">
        <v>18684</v>
      </c>
    </row>
    <row r="220" spans="1:51" x14ac:dyDescent="0.2">
      <c r="A220" s="14" t="s">
        <v>7362</v>
      </c>
      <c r="B220" s="1" t="s">
        <v>18662</v>
      </c>
      <c r="C220" s="1" t="s">
        <v>18685</v>
      </c>
      <c r="D220" s="1" t="s">
        <v>18664</v>
      </c>
      <c r="E220" s="15">
        <v>43985</v>
      </c>
      <c r="F220" s="13">
        <v>44011</v>
      </c>
      <c r="G220" s="1" t="s">
        <v>18665</v>
      </c>
      <c r="H220" s="1" t="s">
        <v>18666</v>
      </c>
      <c r="I220" s="1" t="s">
        <v>18667</v>
      </c>
      <c r="J220" s="1" t="s">
        <v>18668</v>
      </c>
      <c r="K220" s="1" t="s">
        <v>18669</v>
      </c>
      <c r="L220" s="1" t="s">
        <v>18735</v>
      </c>
      <c r="M220" s="1" t="s">
        <v>18671</v>
      </c>
      <c r="N220" s="1" t="s">
        <v>18672</v>
      </c>
      <c r="O220" s="1">
        <v>35</v>
      </c>
      <c r="P220" s="1" t="s">
        <v>18662</v>
      </c>
      <c r="Q220" s="1" t="s">
        <v>18673</v>
      </c>
      <c r="R220" s="1">
        <v>30534475795</v>
      </c>
      <c r="U220" s="1" t="s">
        <v>18697</v>
      </c>
      <c r="V220" s="1">
        <v>1147561216</v>
      </c>
      <c r="W220" s="1" t="s">
        <v>2737</v>
      </c>
      <c r="Z220" s="1" t="s">
        <v>15990</v>
      </c>
      <c r="AA220" s="1" t="s">
        <v>18698</v>
      </c>
      <c r="AB220" s="1" t="s">
        <v>18699</v>
      </c>
      <c r="AE220" s="1" t="s">
        <v>18700</v>
      </c>
      <c r="AG220" s="1" t="s">
        <v>15731</v>
      </c>
      <c r="AI220" s="1">
        <v>1605</v>
      </c>
      <c r="AK220" s="1" t="s">
        <v>18729</v>
      </c>
      <c r="AL220" s="1" t="s">
        <v>18730</v>
      </c>
      <c r="AM220" s="1" t="s">
        <v>18693</v>
      </c>
      <c r="AN220" s="1" t="s">
        <v>18669</v>
      </c>
      <c r="AO220" s="1" t="s">
        <v>18668</v>
      </c>
      <c r="AP220" s="14" t="s">
        <v>18694</v>
      </c>
      <c r="AQ220" s="14" t="s">
        <v>18695</v>
      </c>
      <c r="AR220" s="14" t="s">
        <v>18693</v>
      </c>
      <c r="AS220" s="15">
        <v>44011</v>
      </c>
      <c r="AT220" s="1" t="s">
        <v>18731</v>
      </c>
      <c r="AU220" s="1" t="s">
        <v>18672</v>
      </c>
      <c r="AV220" s="1" t="s">
        <v>18735</v>
      </c>
      <c r="AW220" s="1" t="s">
        <v>18683</v>
      </c>
      <c r="AX220" s="1" t="s">
        <v>18667</v>
      </c>
      <c r="AY220" s="1" t="s">
        <v>18684</v>
      </c>
    </row>
    <row r="221" spans="1:51" x14ac:dyDescent="0.2">
      <c r="A221" s="14" t="s">
        <v>7365</v>
      </c>
      <c r="B221" s="1" t="s">
        <v>18662</v>
      </c>
      <c r="C221" s="1" t="s">
        <v>18685</v>
      </c>
      <c r="D221" s="1" t="s">
        <v>18664</v>
      </c>
      <c r="E221" s="15">
        <v>43985</v>
      </c>
      <c r="F221" s="13">
        <v>44005</v>
      </c>
      <c r="G221" s="1" t="s">
        <v>18665</v>
      </c>
      <c r="H221" s="1" t="s">
        <v>18666</v>
      </c>
      <c r="I221" s="1" t="s">
        <v>18667</v>
      </c>
      <c r="J221" s="1" t="s">
        <v>18668</v>
      </c>
      <c r="K221" s="1" t="s">
        <v>18669</v>
      </c>
      <c r="L221" s="1" t="s">
        <v>18735</v>
      </c>
      <c r="M221" s="1" t="s">
        <v>18671</v>
      </c>
      <c r="N221" s="1" t="s">
        <v>18672</v>
      </c>
      <c r="O221" s="1">
        <v>36</v>
      </c>
      <c r="P221" s="1" t="s">
        <v>18662</v>
      </c>
      <c r="Q221" s="1" t="s">
        <v>18673</v>
      </c>
      <c r="R221" s="1">
        <v>30534475795</v>
      </c>
      <c r="U221" s="1" t="s">
        <v>18697</v>
      </c>
      <c r="V221" s="1">
        <v>1147561216</v>
      </c>
      <c r="W221" s="1" t="s">
        <v>2737</v>
      </c>
      <c r="Z221" s="1" t="s">
        <v>15990</v>
      </c>
      <c r="AA221" s="1" t="s">
        <v>18698</v>
      </c>
      <c r="AB221" s="1" t="s">
        <v>18699</v>
      </c>
      <c r="AE221" s="1" t="s">
        <v>18700</v>
      </c>
      <c r="AG221" s="1" t="s">
        <v>15731</v>
      </c>
      <c r="AI221" s="1">
        <v>1605</v>
      </c>
      <c r="AK221" s="1" t="s">
        <v>18761</v>
      </c>
      <c r="AL221" s="1" t="s">
        <v>18730</v>
      </c>
      <c r="AM221" s="1" t="s">
        <v>18693</v>
      </c>
      <c r="AN221" s="1" t="s">
        <v>18669</v>
      </c>
      <c r="AO221" s="1" t="s">
        <v>18668</v>
      </c>
      <c r="AP221" s="14" t="s">
        <v>18694</v>
      </c>
      <c r="AQ221" s="14" t="s">
        <v>18695</v>
      </c>
      <c r="AR221" s="14" t="s">
        <v>18693</v>
      </c>
      <c r="AS221" s="15">
        <v>44005</v>
      </c>
      <c r="AT221" s="1" t="s">
        <v>18762</v>
      </c>
      <c r="AU221" s="1" t="s">
        <v>18672</v>
      </c>
      <c r="AV221" s="1" t="s">
        <v>18735</v>
      </c>
      <c r="AW221" s="1" t="s">
        <v>18683</v>
      </c>
      <c r="AX221" s="1" t="s">
        <v>18667</v>
      </c>
      <c r="AY221" s="1" t="s">
        <v>18684</v>
      </c>
    </row>
    <row r="222" spans="1:51" x14ac:dyDescent="0.2">
      <c r="A222" s="14" t="s">
        <v>7399</v>
      </c>
      <c r="B222" s="1" t="s">
        <v>18662</v>
      </c>
      <c r="C222" s="1" t="s">
        <v>18685</v>
      </c>
      <c r="D222" s="1" t="s">
        <v>18664</v>
      </c>
      <c r="E222" s="15">
        <v>43987</v>
      </c>
      <c r="F222" s="13">
        <v>44001</v>
      </c>
      <c r="G222" s="1" t="s">
        <v>18665</v>
      </c>
      <c r="H222" s="1" t="s">
        <v>18666</v>
      </c>
      <c r="I222" s="1" t="s">
        <v>18667</v>
      </c>
      <c r="J222" s="1" t="s">
        <v>18668</v>
      </c>
      <c r="K222" s="1" t="s">
        <v>18669</v>
      </c>
      <c r="L222" s="1" t="s">
        <v>18735</v>
      </c>
      <c r="M222" s="1" t="s">
        <v>18671</v>
      </c>
      <c r="N222" s="1" t="s">
        <v>18672</v>
      </c>
      <c r="O222" s="1">
        <v>37</v>
      </c>
      <c r="P222" s="1" t="s">
        <v>18662</v>
      </c>
      <c r="Q222" s="1" t="s">
        <v>18673</v>
      </c>
      <c r="R222" s="1">
        <v>30501190620</v>
      </c>
      <c r="U222" s="1" t="s">
        <v>18780</v>
      </c>
      <c r="V222" s="1">
        <v>55502900</v>
      </c>
      <c r="W222" s="1" t="s">
        <v>18781</v>
      </c>
      <c r="Z222" s="1" t="s">
        <v>15990</v>
      </c>
      <c r="AA222" s="1" t="s">
        <v>18698</v>
      </c>
      <c r="AB222" s="1" t="s">
        <v>18699</v>
      </c>
      <c r="AE222" s="1" t="s">
        <v>18782</v>
      </c>
      <c r="AG222" s="1" t="s">
        <v>15731</v>
      </c>
      <c r="AI222" s="1">
        <v>1605</v>
      </c>
      <c r="AK222" s="1" t="s">
        <v>18786</v>
      </c>
      <c r="AL222" s="1" t="s">
        <v>18730</v>
      </c>
      <c r="AM222" s="1" t="s">
        <v>18693</v>
      </c>
      <c r="AN222" s="1" t="s">
        <v>18669</v>
      </c>
      <c r="AO222" s="1" t="s">
        <v>18668</v>
      </c>
      <c r="AP222" s="14" t="s">
        <v>18694</v>
      </c>
      <c r="AQ222" s="14" t="s">
        <v>18695</v>
      </c>
      <c r="AR222" s="14" t="s">
        <v>18693</v>
      </c>
      <c r="AS222" s="15">
        <v>44001</v>
      </c>
      <c r="AT222" s="1" t="s">
        <v>18731</v>
      </c>
      <c r="AU222" s="1" t="s">
        <v>18672</v>
      </c>
      <c r="AV222" s="1" t="s">
        <v>18735</v>
      </c>
      <c r="AW222" s="1" t="s">
        <v>18683</v>
      </c>
      <c r="AX222" s="1" t="s">
        <v>18667</v>
      </c>
      <c r="AY222" s="1" t="s">
        <v>18684</v>
      </c>
    </row>
    <row r="223" spans="1:51" x14ac:dyDescent="0.2">
      <c r="A223" s="14" t="s">
        <v>7456</v>
      </c>
      <c r="B223" s="1" t="s">
        <v>18662</v>
      </c>
      <c r="C223" s="1" t="s">
        <v>18685</v>
      </c>
      <c r="D223" s="1" t="s">
        <v>18664</v>
      </c>
      <c r="E223" s="15">
        <v>43987</v>
      </c>
      <c r="F223" s="13">
        <v>44011</v>
      </c>
      <c r="G223" s="1" t="s">
        <v>18665</v>
      </c>
      <c r="H223" s="1" t="s">
        <v>18666</v>
      </c>
      <c r="I223" s="1" t="s">
        <v>18667</v>
      </c>
      <c r="J223" s="1" t="s">
        <v>18668</v>
      </c>
      <c r="K223" s="1" t="s">
        <v>18669</v>
      </c>
      <c r="L223" s="1" t="s">
        <v>18735</v>
      </c>
      <c r="M223" s="1" t="s">
        <v>18671</v>
      </c>
      <c r="N223" s="1" t="s">
        <v>18672</v>
      </c>
      <c r="O223" s="1">
        <v>35</v>
      </c>
      <c r="P223" s="1" t="s">
        <v>18662</v>
      </c>
      <c r="Q223" s="1" t="s">
        <v>18673</v>
      </c>
      <c r="R223" s="1">
        <v>30534475795</v>
      </c>
      <c r="U223" s="1" t="s">
        <v>18697</v>
      </c>
      <c r="V223" s="1">
        <v>1147561216</v>
      </c>
      <c r="W223" s="1" t="s">
        <v>2737</v>
      </c>
      <c r="Z223" s="1" t="s">
        <v>15990</v>
      </c>
      <c r="AA223" s="1" t="s">
        <v>18698</v>
      </c>
      <c r="AB223" s="1" t="s">
        <v>18699</v>
      </c>
      <c r="AE223" s="1" t="s">
        <v>18700</v>
      </c>
      <c r="AG223" s="1" t="s">
        <v>15731</v>
      </c>
      <c r="AI223" s="1">
        <v>1605</v>
      </c>
      <c r="AK223" s="1" t="s">
        <v>18729</v>
      </c>
      <c r="AL223" s="1" t="s">
        <v>18730</v>
      </c>
      <c r="AM223" s="1" t="s">
        <v>18693</v>
      </c>
      <c r="AN223" s="1" t="s">
        <v>18669</v>
      </c>
      <c r="AO223" s="1" t="s">
        <v>18668</v>
      </c>
      <c r="AP223" s="14" t="s">
        <v>18694</v>
      </c>
      <c r="AQ223" s="14" t="s">
        <v>18695</v>
      </c>
      <c r="AR223" s="14" t="s">
        <v>18693</v>
      </c>
      <c r="AS223" s="15">
        <v>44011</v>
      </c>
      <c r="AT223" s="1" t="s">
        <v>18731</v>
      </c>
      <c r="AU223" s="1" t="s">
        <v>18672</v>
      </c>
      <c r="AV223" s="1" t="s">
        <v>18735</v>
      </c>
      <c r="AW223" s="1" t="s">
        <v>18683</v>
      </c>
      <c r="AX223" s="1" t="s">
        <v>18667</v>
      </c>
      <c r="AY223" s="1" t="s">
        <v>18684</v>
      </c>
    </row>
    <row r="224" spans="1:51" x14ac:dyDescent="0.2">
      <c r="A224" s="14" t="s">
        <v>7460</v>
      </c>
      <c r="B224" s="1" t="s">
        <v>18662</v>
      </c>
      <c r="C224" s="1" t="s">
        <v>18685</v>
      </c>
      <c r="D224" s="1" t="s">
        <v>18664</v>
      </c>
      <c r="E224" s="15">
        <v>43987</v>
      </c>
      <c r="F224" s="13">
        <v>44011</v>
      </c>
      <c r="G224" s="1" t="s">
        <v>18665</v>
      </c>
      <c r="H224" s="1" t="s">
        <v>18666</v>
      </c>
      <c r="I224" s="1" t="s">
        <v>18667</v>
      </c>
      <c r="J224" s="1" t="s">
        <v>18668</v>
      </c>
      <c r="K224" s="1" t="s">
        <v>18669</v>
      </c>
      <c r="L224" s="1" t="s">
        <v>18735</v>
      </c>
      <c r="M224" s="1" t="s">
        <v>18671</v>
      </c>
      <c r="N224" s="1" t="s">
        <v>18672</v>
      </c>
      <c r="O224" s="1">
        <v>35</v>
      </c>
      <c r="P224" s="1" t="s">
        <v>18662</v>
      </c>
      <c r="Q224" s="1" t="s">
        <v>18673</v>
      </c>
      <c r="R224" s="1">
        <v>30534475795</v>
      </c>
      <c r="U224" s="1" t="s">
        <v>18697</v>
      </c>
      <c r="V224" s="1">
        <v>1147561216</v>
      </c>
      <c r="W224" s="1" t="s">
        <v>2737</v>
      </c>
      <c r="Z224" s="1" t="s">
        <v>15990</v>
      </c>
      <c r="AA224" s="1" t="s">
        <v>18698</v>
      </c>
      <c r="AB224" s="1" t="s">
        <v>18699</v>
      </c>
      <c r="AE224" s="1" t="s">
        <v>18700</v>
      </c>
      <c r="AG224" s="1" t="s">
        <v>15731</v>
      </c>
      <c r="AI224" s="1">
        <v>1605</v>
      </c>
      <c r="AK224" s="1" t="s">
        <v>18729</v>
      </c>
      <c r="AL224" s="1" t="s">
        <v>18730</v>
      </c>
      <c r="AM224" s="1" t="s">
        <v>18693</v>
      </c>
      <c r="AN224" s="1" t="s">
        <v>18669</v>
      </c>
      <c r="AO224" s="1" t="s">
        <v>18668</v>
      </c>
      <c r="AP224" s="14" t="s">
        <v>18694</v>
      </c>
      <c r="AQ224" s="14" t="s">
        <v>18695</v>
      </c>
      <c r="AR224" s="14" t="s">
        <v>18693</v>
      </c>
      <c r="AS224" s="15">
        <v>44011</v>
      </c>
      <c r="AT224" s="1" t="s">
        <v>18731</v>
      </c>
      <c r="AU224" s="1" t="s">
        <v>18672</v>
      </c>
      <c r="AV224" s="1" t="s">
        <v>18735</v>
      </c>
      <c r="AW224" s="1" t="s">
        <v>18683</v>
      </c>
      <c r="AX224" s="1" t="s">
        <v>18667</v>
      </c>
      <c r="AY224" s="1" t="s">
        <v>18684</v>
      </c>
    </row>
    <row r="225" spans="1:51" x14ac:dyDescent="0.2">
      <c r="A225" s="14" t="s">
        <v>7468</v>
      </c>
      <c r="B225" s="1" t="s">
        <v>18662</v>
      </c>
      <c r="C225" s="1" t="s">
        <v>18685</v>
      </c>
      <c r="D225" s="1" t="s">
        <v>18664</v>
      </c>
      <c r="E225" s="15">
        <v>43987</v>
      </c>
      <c r="F225" s="13">
        <v>44011</v>
      </c>
      <c r="G225" s="1" t="s">
        <v>18665</v>
      </c>
      <c r="H225" s="1" t="s">
        <v>18666</v>
      </c>
      <c r="I225" s="1" t="s">
        <v>18667</v>
      </c>
      <c r="J225" s="1" t="s">
        <v>18668</v>
      </c>
      <c r="K225" s="1" t="s">
        <v>18669</v>
      </c>
      <c r="L225" s="1" t="s">
        <v>18735</v>
      </c>
      <c r="M225" s="1" t="s">
        <v>18671</v>
      </c>
      <c r="N225" s="1" t="s">
        <v>18672</v>
      </c>
      <c r="O225" s="1">
        <v>35</v>
      </c>
      <c r="P225" s="1" t="s">
        <v>18662</v>
      </c>
      <c r="Q225" s="1" t="s">
        <v>18673</v>
      </c>
      <c r="R225" s="1">
        <v>30534475795</v>
      </c>
      <c r="U225" s="1" t="s">
        <v>18697</v>
      </c>
      <c r="V225" s="1">
        <v>1147561216</v>
      </c>
      <c r="W225" s="1" t="s">
        <v>2737</v>
      </c>
      <c r="Z225" s="1" t="s">
        <v>15990</v>
      </c>
      <c r="AA225" s="1" t="s">
        <v>18698</v>
      </c>
      <c r="AB225" s="1" t="s">
        <v>18699</v>
      </c>
      <c r="AE225" s="1" t="s">
        <v>18700</v>
      </c>
      <c r="AG225" s="1" t="s">
        <v>15731</v>
      </c>
      <c r="AI225" s="1">
        <v>1605</v>
      </c>
      <c r="AK225" s="1" t="s">
        <v>18729</v>
      </c>
      <c r="AL225" s="1" t="s">
        <v>18730</v>
      </c>
      <c r="AM225" s="1" t="s">
        <v>18693</v>
      </c>
      <c r="AN225" s="1" t="s">
        <v>18669</v>
      </c>
      <c r="AO225" s="1" t="s">
        <v>18668</v>
      </c>
      <c r="AP225" s="14" t="s">
        <v>18694</v>
      </c>
      <c r="AQ225" s="14" t="s">
        <v>18695</v>
      </c>
      <c r="AR225" s="14" t="s">
        <v>18693</v>
      </c>
      <c r="AS225" s="15">
        <v>44011</v>
      </c>
      <c r="AT225" s="1" t="s">
        <v>18731</v>
      </c>
      <c r="AU225" s="1" t="s">
        <v>18672</v>
      </c>
      <c r="AV225" s="1" t="s">
        <v>18735</v>
      </c>
      <c r="AW225" s="1" t="s">
        <v>18683</v>
      </c>
      <c r="AX225" s="1" t="s">
        <v>18667</v>
      </c>
      <c r="AY225" s="1" t="s">
        <v>18684</v>
      </c>
    </row>
    <row r="226" spans="1:51" x14ac:dyDescent="0.2">
      <c r="A226" s="14" t="s">
        <v>7485</v>
      </c>
      <c r="B226" s="1" t="s">
        <v>18662</v>
      </c>
      <c r="C226" s="1" t="s">
        <v>18685</v>
      </c>
      <c r="D226" s="1" t="s">
        <v>18664</v>
      </c>
      <c r="E226" s="15">
        <v>43987</v>
      </c>
      <c r="F226" s="13">
        <v>44004</v>
      </c>
      <c r="G226" s="1" t="s">
        <v>18665</v>
      </c>
      <c r="H226" s="1" t="s">
        <v>18666</v>
      </c>
      <c r="I226" s="1" t="s">
        <v>18667</v>
      </c>
      <c r="J226" s="1" t="s">
        <v>18668</v>
      </c>
      <c r="K226" s="1" t="s">
        <v>18669</v>
      </c>
      <c r="L226" s="1" t="s">
        <v>18735</v>
      </c>
      <c r="M226" s="1" t="s">
        <v>18671</v>
      </c>
      <c r="N226" s="1" t="s">
        <v>18672</v>
      </c>
      <c r="O226" s="1">
        <v>33</v>
      </c>
      <c r="P226" s="1" t="s">
        <v>18662</v>
      </c>
      <c r="Q226" s="1" t="s">
        <v>18673</v>
      </c>
      <c r="R226" s="1">
        <v>30650964132</v>
      </c>
      <c r="U226" s="1" t="s">
        <v>18787</v>
      </c>
      <c r="V226" s="1">
        <v>43060600</v>
      </c>
      <c r="W226" s="1" t="s">
        <v>18788</v>
      </c>
      <c r="Z226" s="1" t="s">
        <v>18706</v>
      </c>
      <c r="AA226" s="1" t="s">
        <v>18789</v>
      </c>
      <c r="AB226" s="1" t="s">
        <v>18790</v>
      </c>
      <c r="AE226" s="1" t="s">
        <v>18791</v>
      </c>
      <c r="AG226" s="1" t="s">
        <v>15731</v>
      </c>
      <c r="AI226" s="1">
        <v>1282</v>
      </c>
      <c r="AK226" s="1" t="s">
        <v>18792</v>
      </c>
      <c r="AL226" s="1" t="s">
        <v>18730</v>
      </c>
      <c r="AM226" s="1" t="s">
        <v>18693</v>
      </c>
      <c r="AN226" s="1" t="s">
        <v>18669</v>
      </c>
      <c r="AO226" s="1" t="s">
        <v>18668</v>
      </c>
      <c r="AP226" s="14" t="s">
        <v>18694</v>
      </c>
      <c r="AQ226" s="14" t="s">
        <v>18695</v>
      </c>
      <c r="AR226" s="14" t="s">
        <v>18693</v>
      </c>
      <c r="AS226" s="15">
        <v>44004</v>
      </c>
      <c r="AT226" s="1" t="s">
        <v>18731</v>
      </c>
      <c r="AU226" s="1" t="s">
        <v>18672</v>
      </c>
      <c r="AV226" s="1" t="s">
        <v>18735</v>
      </c>
      <c r="AW226" s="1" t="s">
        <v>18683</v>
      </c>
      <c r="AX226" s="1" t="s">
        <v>18667</v>
      </c>
      <c r="AY226" s="1" t="s">
        <v>18684</v>
      </c>
    </row>
    <row r="227" spans="1:51" x14ac:dyDescent="0.2">
      <c r="A227" s="14" t="s">
        <v>7488</v>
      </c>
      <c r="B227" s="1" t="s">
        <v>18662</v>
      </c>
      <c r="C227" s="1" t="s">
        <v>18685</v>
      </c>
      <c r="D227" s="1" t="s">
        <v>18664</v>
      </c>
      <c r="E227" s="15">
        <v>43987</v>
      </c>
      <c r="F227" s="13">
        <v>44004</v>
      </c>
      <c r="G227" s="1" t="s">
        <v>18665</v>
      </c>
      <c r="H227" s="1" t="s">
        <v>18666</v>
      </c>
      <c r="I227" s="1" t="s">
        <v>18667</v>
      </c>
      <c r="J227" s="1" t="s">
        <v>18668</v>
      </c>
      <c r="K227" s="1" t="s">
        <v>18669</v>
      </c>
      <c r="L227" s="1" t="s">
        <v>18735</v>
      </c>
      <c r="M227" s="1" t="s">
        <v>18671</v>
      </c>
      <c r="N227" s="1" t="s">
        <v>18672</v>
      </c>
      <c r="O227" s="1">
        <v>33</v>
      </c>
      <c r="P227" s="1" t="s">
        <v>18662</v>
      </c>
      <c r="Q227" s="1" t="s">
        <v>18673</v>
      </c>
      <c r="R227" s="1">
        <v>30650964132</v>
      </c>
      <c r="U227" s="1" t="s">
        <v>18787</v>
      </c>
      <c r="V227" s="1">
        <v>43060600</v>
      </c>
      <c r="W227" s="1" t="s">
        <v>18788</v>
      </c>
      <c r="Z227" s="1" t="s">
        <v>18706</v>
      </c>
      <c r="AA227" s="1" t="s">
        <v>18789</v>
      </c>
      <c r="AB227" s="1" t="s">
        <v>18790</v>
      </c>
      <c r="AE227" s="1" t="s">
        <v>18791</v>
      </c>
      <c r="AG227" s="1" t="s">
        <v>15731</v>
      </c>
      <c r="AI227" s="1">
        <v>1282</v>
      </c>
      <c r="AK227" s="1" t="s">
        <v>18792</v>
      </c>
      <c r="AL227" s="1" t="s">
        <v>18730</v>
      </c>
      <c r="AM227" s="1" t="s">
        <v>18693</v>
      </c>
      <c r="AN227" s="1" t="s">
        <v>18669</v>
      </c>
      <c r="AO227" s="1" t="s">
        <v>18668</v>
      </c>
      <c r="AP227" s="14" t="s">
        <v>18694</v>
      </c>
      <c r="AQ227" s="14" t="s">
        <v>18695</v>
      </c>
      <c r="AR227" s="14" t="s">
        <v>18693</v>
      </c>
      <c r="AS227" s="15">
        <v>44004</v>
      </c>
      <c r="AT227" s="1" t="s">
        <v>18731</v>
      </c>
      <c r="AU227" s="1" t="s">
        <v>18672</v>
      </c>
      <c r="AV227" s="1" t="s">
        <v>18735</v>
      </c>
      <c r="AW227" s="1" t="s">
        <v>18683</v>
      </c>
      <c r="AX227" s="1" t="s">
        <v>18667</v>
      </c>
      <c r="AY227" s="1" t="s">
        <v>18684</v>
      </c>
    </row>
    <row r="228" spans="1:51" x14ac:dyDescent="0.2">
      <c r="A228" s="14" t="s">
        <v>7492</v>
      </c>
      <c r="B228" s="1" t="s">
        <v>18662</v>
      </c>
      <c r="C228" s="1" t="s">
        <v>18685</v>
      </c>
      <c r="D228" s="1" t="s">
        <v>18664</v>
      </c>
      <c r="E228" s="15">
        <v>43987</v>
      </c>
      <c r="F228" s="13">
        <v>44005</v>
      </c>
      <c r="G228" s="1" t="s">
        <v>18665</v>
      </c>
      <c r="H228" s="1" t="s">
        <v>18666</v>
      </c>
      <c r="I228" s="1" t="s">
        <v>18667</v>
      </c>
      <c r="J228" s="1" t="s">
        <v>18668</v>
      </c>
      <c r="K228" s="1" t="s">
        <v>18669</v>
      </c>
      <c r="L228" s="1" t="s">
        <v>18735</v>
      </c>
      <c r="M228" s="1" t="s">
        <v>18671</v>
      </c>
      <c r="N228" s="1" t="s">
        <v>18672</v>
      </c>
      <c r="O228" s="1">
        <v>35</v>
      </c>
      <c r="P228" s="1" t="s">
        <v>18662</v>
      </c>
      <c r="Q228" s="1" t="s">
        <v>18673</v>
      </c>
      <c r="R228" s="1">
        <v>30681071381</v>
      </c>
      <c r="U228" s="1" t="s">
        <v>18686</v>
      </c>
      <c r="V228" s="1">
        <v>3434363000</v>
      </c>
      <c r="W228" s="1" t="s">
        <v>18687</v>
      </c>
      <c r="Z228" s="1" t="s">
        <v>18688</v>
      </c>
      <c r="AA228" s="1" t="s">
        <v>18689</v>
      </c>
      <c r="AB228" s="1" t="s">
        <v>18689</v>
      </c>
      <c r="AE228" s="1" t="s">
        <v>18690</v>
      </c>
      <c r="AG228" s="1" t="s">
        <v>15731</v>
      </c>
      <c r="AI228" s="1">
        <v>3100</v>
      </c>
      <c r="AK228" s="1" t="s">
        <v>18761</v>
      </c>
      <c r="AL228" s="1" t="s">
        <v>18730</v>
      </c>
      <c r="AM228" s="1" t="s">
        <v>18693</v>
      </c>
      <c r="AN228" s="1" t="s">
        <v>18669</v>
      </c>
      <c r="AO228" s="1" t="s">
        <v>18668</v>
      </c>
      <c r="AP228" s="14" t="s">
        <v>18694</v>
      </c>
      <c r="AQ228" s="14" t="s">
        <v>18695</v>
      </c>
      <c r="AR228" s="14" t="s">
        <v>18693</v>
      </c>
      <c r="AS228" s="15">
        <v>44005</v>
      </c>
      <c r="AT228" s="1" t="s">
        <v>18762</v>
      </c>
      <c r="AU228" s="1" t="s">
        <v>18672</v>
      </c>
      <c r="AV228" s="1" t="s">
        <v>18735</v>
      </c>
      <c r="AW228" s="1" t="s">
        <v>18683</v>
      </c>
      <c r="AX228" s="1" t="s">
        <v>18667</v>
      </c>
      <c r="AY228" s="1" t="s">
        <v>18684</v>
      </c>
    </row>
    <row r="229" spans="1:51" x14ac:dyDescent="0.2">
      <c r="A229" s="14" t="s">
        <v>7495</v>
      </c>
      <c r="B229" s="1" t="s">
        <v>18662</v>
      </c>
      <c r="C229" s="1" t="s">
        <v>18685</v>
      </c>
      <c r="D229" s="1" t="s">
        <v>18664</v>
      </c>
      <c r="E229" s="15">
        <v>43987</v>
      </c>
      <c r="F229" s="13">
        <v>44005</v>
      </c>
      <c r="G229" s="1" t="s">
        <v>18665</v>
      </c>
      <c r="H229" s="1" t="s">
        <v>18666</v>
      </c>
      <c r="I229" s="1" t="s">
        <v>18667</v>
      </c>
      <c r="J229" s="1" t="s">
        <v>18668</v>
      </c>
      <c r="K229" s="1" t="s">
        <v>18669</v>
      </c>
      <c r="L229" s="1" t="s">
        <v>18735</v>
      </c>
      <c r="M229" s="1" t="s">
        <v>18671</v>
      </c>
      <c r="N229" s="1" t="s">
        <v>18672</v>
      </c>
      <c r="O229" s="1">
        <v>35</v>
      </c>
      <c r="P229" s="1" t="s">
        <v>18662</v>
      </c>
      <c r="Q229" s="1" t="s">
        <v>18673</v>
      </c>
      <c r="R229" s="1">
        <v>30681071381</v>
      </c>
      <c r="U229" s="1" t="s">
        <v>18686</v>
      </c>
      <c r="V229" s="1">
        <v>3434363000</v>
      </c>
      <c r="W229" s="1" t="s">
        <v>18687</v>
      </c>
      <c r="Z229" s="1" t="s">
        <v>18688</v>
      </c>
      <c r="AA229" s="1" t="s">
        <v>18689</v>
      </c>
      <c r="AB229" s="1" t="s">
        <v>18689</v>
      </c>
      <c r="AE229" s="1" t="s">
        <v>18690</v>
      </c>
      <c r="AG229" s="1" t="s">
        <v>15731</v>
      </c>
      <c r="AI229" s="1">
        <v>3100</v>
      </c>
      <c r="AK229" s="1" t="s">
        <v>18761</v>
      </c>
      <c r="AL229" s="1" t="s">
        <v>18730</v>
      </c>
      <c r="AM229" s="1" t="s">
        <v>18693</v>
      </c>
      <c r="AN229" s="1" t="s">
        <v>18669</v>
      </c>
      <c r="AO229" s="1" t="s">
        <v>18668</v>
      </c>
      <c r="AP229" s="14" t="s">
        <v>18694</v>
      </c>
      <c r="AQ229" s="14" t="s">
        <v>18695</v>
      </c>
      <c r="AR229" s="14" t="s">
        <v>18693</v>
      </c>
      <c r="AS229" s="15">
        <v>44005</v>
      </c>
      <c r="AT229" s="1" t="s">
        <v>18762</v>
      </c>
      <c r="AU229" s="1" t="s">
        <v>18672</v>
      </c>
      <c r="AV229" s="1" t="s">
        <v>18735</v>
      </c>
      <c r="AW229" s="1" t="s">
        <v>18683</v>
      </c>
      <c r="AX229" s="1" t="s">
        <v>18667</v>
      </c>
      <c r="AY229" s="1" t="s">
        <v>18684</v>
      </c>
    </row>
    <row r="230" spans="1:51" x14ac:dyDescent="0.2">
      <c r="A230" s="14" t="s">
        <v>7498</v>
      </c>
      <c r="B230" s="1" t="s">
        <v>18662</v>
      </c>
      <c r="C230" s="1" t="s">
        <v>18685</v>
      </c>
      <c r="D230" s="1" t="s">
        <v>18664</v>
      </c>
      <c r="E230" s="15">
        <v>43987</v>
      </c>
      <c r="F230" s="13">
        <v>44005</v>
      </c>
      <c r="G230" s="1" t="s">
        <v>18665</v>
      </c>
      <c r="H230" s="1" t="s">
        <v>18666</v>
      </c>
      <c r="I230" s="1" t="s">
        <v>18667</v>
      </c>
      <c r="J230" s="1" t="s">
        <v>18668</v>
      </c>
      <c r="K230" s="1" t="s">
        <v>18669</v>
      </c>
      <c r="L230" s="1" t="s">
        <v>18735</v>
      </c>
      <c r="M230" s="1" t="s">
        <v>18671</v>
      </c>
      <c r="N230" s="1" t="s">
        <v>18672</v>
      </c>
      <c r="O230" s="1">
        <v>35</v>
      </c>
      <c r="P230" s="1" t="s">
        <v>18662</v>
      </c>
      <c r="Q230" s="1" t="s">
        <v>18673</v>
      </c>
      <c r="R230" s="1">
        <v>30681071381</v>
      </c>
      <c r="U230" s="1" t="s">
        <v>18686</v>
      </c>
      <c r="V230" s="1">
        <v>3434363000</v>
      </c>
      <c r="W230" s="1" t="s">
        <v>18687</v>
      </c>
      <c r="Z230" s="1" t="s">
        <v>18688</v>
      </c>
      <c r="AA230" s="1" t="s">
        <v>18689</v>
      </c>
      <c r="AB230" s="1" t="s">
        <v>18689</v>
      </c>
      <c r="AE230" s="1" t="s">
        <v>18690</v>
      </c>
      <c r="AG230" s="1" t="s">
        <v>15731</v>
      </c>
      <c r="AI230" s="1">
        <v>3100</v>
      </c>
      <c r="AK230" s="1" t="s">
        <v>18761</v>
      </c>
      <c r="AL230" s="1" t="s">
        <v>18730</v>
      </c>
      <c r="AM230" s="1" t="s">
        <v>18693</v>
      </c>
      <c r="AN230" s="1" t="s">
        <v>18669</v>
      </c>
      <c r="AO230" s="1" t="s">
        <v>18668</v>
      </c>
      <c r="AP230" s="14" t="s">
        <v>18694</v>
      </c>
      <c r="AQ230" s="14" t="s">
        <v>18695</v>
      </c>
      <c r="AR230" s="14" t="s">
        <v>18693</v>
      </c>
      <c r="AS230" s="15">
        <v>44005</v>
      </c>
      <c r="AT230" s="1" t="s">
        <v>18762</v>
      </c>
      <c r="AU230" s="1" t="s">
        <v>18672</v>
      </c>
      <c r="AV230" s="1" t="s">
        <v>18735</v>
      </c>
      <c r="AW230" s="1" t="s">
        <v>18683</v>
      </c>
      <c r="AX230" s="1" t="s">
        <v>18667</v>
      </c>
      <c r="AY230" s="1" t="s">
        <v>18684</v>
      </c>
    </row>
    <row r="231" spans="1:51" x14ac:dyDescent="0.2">
      <c r="A231" s="14" t="s">
        <v>7521</v>
      </c>
      <c r="B231" s="1" t="s">
        <v>18662</v>
      </c>
      <c r="C231" s="1" t="s">
        <v>18685</v>
      </c>
      <c r="D231" s="1" t="s">
        <v>18664</v>
      </c>
      <c r="E231" s="15">
        <v>43990</v>
      </c>
      <c r="F231" s="13">
        <v>44011</v>
      </c>
      <c r="G231" s="1" t="s">
        <v>18665</v>
      </c>
      <c r="H231" s="1" t="s">
        <v>18666</v>
      </c>
      <c r="I231" s="1" t="s">
        <v>18667</v>
      </c>
      <c r="J231" s="1" t="s">
        <v>18668</v>
      </c>
      <c r="K231" s="1" t="s">
        <v>18669</v>
      </c>
      <c r="L231" s="1" t="s">
        <v>18735</v>
      </c>
      <c r="M231" s="1" t="s">
        <v>18671</v>
      </c>
      <c r="N231" s="1" t="s">
        <v>18672</v>
      </c>
      <c r="O231" s="1">
        <v>37</v>
      </c>
      <c r="P231" s="1" t="s">
        <v>18662</v>
      </c>
      <c r="Q231" s="1" t="s">
        <v>18673</v>
      </c>
      <c r="R231" s="1">
        <v>30681071381</v>
      </c>
      <c r="U231" s="1" t="s">
        <v>18686</v>
      </c>
      <c r="V231" s="1">
        <v>3434363000</v>
      </c>
      <c r="W231" s="1" t="s">
        <v>18687</v>
      </c>
      <c r="Z231" s="1" t="s">
        <v>18688</v>
      </c>
      <c r="AA231" s="1" t="s">
        <v>18689</v>
      </c>
      <c r="AB231" s="1" t="s">
        <v>18689</v>
      </c>
      <c r="AE231" s="1" t="s">
        <v>18690</v>
      </c>
      <c r="AG231" s="1" t="s">
        <v>15731</v>
      </c>
      <c r="AI231" s="1">
        <v>3100</v>
      </c>
      <c r="AK231" s="1" t="s">
        <v>18729</v>
      </c>
      <c r="AL231" s="1" t="s">
        <v>18730</v>
      </c>
      <c r="AM231" s="1" t="s">
        <v>18693</v>
      </c>
      <c r="AN231" s="1" t="s">
        <v>18669</v>
      </c>
      <c r="AO231" s="1" t="s">
        <v>18668</v>
      </c>
      <c r="AP231" s="14" t="s">
        <v>18694</v>
      </c>
      <c r="AQ231" s="14" t="s">
        <v>18695</v>
      </c>
      <c r="AR231" s="14" t="s">
        <v>18693</v>
      </c>
      <c r="AS231" s="15">
        <v>44011</v>
      </c>
      <c r="AT231" s="1" t="s">
        <v>18731</v>
      </c>
      <c r="AU231" s="1" t="s">
        <v>18672</v>
      </c>
      <c r="AV231" s="1" t="s">
        <v>18735</v>
      </c>
      <c r="AW231" s="1" t="s">
        <v>18683</v>
      </c>
      <c r="AX231" s="1" t="s">
        <v>18667</v>
      </c>
      <c r="AY231" s="1" t="s">
        <v>18684</v>
      </c>
    </row>
    <row r="232" spans="1:51" x14ac:dyDescent="0.2">
      <c r="A232" s="14" t="s">
        <v>7534</v>
      </c>
      <c r="B232" s="1" t="s">
        <v>18662</v>
      </c>
      <c r="C232" s="1" t="s">
        <v>18685</v>
      </c>
      <c r="D232" s="1" t="s">
        <v>18664</v>
      </c>
      <c r="E232" s="15">
        <v>43990</v>
      </c>
      <c r="F232" s="13">
        <v>44316</v>
      </c>
      <c r="G232" s="1" t="s">
        <v>18665</v>
      </c>
      <c r="H232" s="1" t="s">
        <v>18666</v>
      </c>
      <c r="I232" s="1" t="s">
        <v>18667</v>
      </c>
      <c r="J232" s="1" t="s">
        <v>18668</v>
      </c>
      <c r="K232" s="1" t="s">
        <v>18669</v>
      </c>
      <c r="L232" s="1" t="s">
        <v>18735</v>
      </c>
      <c r="M232" s="1" t="s">
        <v>18671</v>
      </c>
      <c r="N232" s="1" t="s">
        <v>18672</v>
      </c>
      <c r="O232" s="1">
        <v>60</v>
      </c>
      <c r="P232" s="1" t="s">
        <v>18662</v>
      </c>
      <c r="Q232" s="1" t="s">
        <v>18673</v>
      </c>
      <c r="R232" s="1">
        <v>30503518518</v>
      </c>
      <c r="U232" s="1" t="s">
        <v>18724</v>
      </c>
      <c r="V232" s="1">
        <v>1123219650</v>
      </c>
      <c r="W232" s="1" t="s">
        <v>18725</v>
      </c>
      <c r="Z232" s="1" t="s">
        <v>18706</v>
      </c>
      <c r="AA232" s="1" t="s">
        <v>18726</v>
      </c>
      <c r="AB232" s="1" t="s">
        <v>18727</v>
      </c>
      <c r="AE232" s="1" t="s">
        <v>18728</v>
      </c>
      <c r="AG232" s="1">
        <v>1</v>
      </c>
      <c r="AI232" s="1">
        <v>1437</v>
      </c>
      <c r="AK232" s="1" t="s">
        <v>18867</v>
      </c>
      <c r="AL232" s="1" t="s">
        <v>18710</v>
      </c>
      <c r="AM232" s="1" t="s">
        <v>18868</v>
      </c>
      <c r="AN232" s="1" t="s">
        <v>18863</v>
      </c>
      <c r="AO232" s="1" t="s">
        <v>18668</v>
      </c>
      <c r="AP232" s="14" t="s">
        <v>18869</v>
      </c>
      <c r="AQ232" s="14" t="s">
        <v>18723</v>
      </c>
      <c r="AR232" s="14" t="s">
        <v>18870</v>
      </c>
      <c r="AS232" s="15">
        <v>44316</v>
      </c>
      <c r="AT232" s="1" t="s">
        <v>18871</v>
      </c>
      <c r="AU232" s="1" t="s">
        <v>18672</v>
      </c>
      <c r="AV232" s="1" t="s">
        <v>18735</v>
      </c>
      <c r="AW232" s="1" t="s">
        <v>18683</v>
      </c>
      <c r="AX232" s="1" t="s">
        <v>18667</v>
      </c>
      <c r="AY232" s="1" t="s">
        <v>18684</v>
      </c>
    </row>
    <row r="233" spans="1:51" x14ac:dyDescent="0.2">
      <c r="A233" s="14" t="s">
        <v>7572</v>
      </c>
      <c r="B233" s="1" t="s">
        <v>18662</v>
      </c>
      <c r="C233" s="1" t="s">
        <v>18685</v>
      </c>
      <c r="D233" s="1" t="s">
        <v>18664</v>
      </c>
      <c r="E233" s="15">
        <v>43991</v>
      </c>
      <c r="F233" s="13">
        <v>44011</v>
      </c>
      <c r="G233" s="1" t="s">
        <v>18665</v>
      </c>
      <c r="H233" s="1" t="s">
        <v>18666</v>
      </c>
      <c r="I233" s="1" t="s">
        <v>18667</v>
      </c>
      <c r="J233" s="1" t="s">
        <v>18668</v>
      </c>
      <c r="K233" s="1" t="s">
        <v>18669</v>
      </c>
      <c r="L233" s="1" t="s">
        <v>18735</v>
      </c>
      <c r="M233" s="1" t="s">
        <v>18671</v>
      </c>
      <c r="N233" s="1" t="s">
        <v>18672</v>
      </c>
      <c r="O233" s="1">
        <v>38</v>
      </c>
      <c r="P233" s="1" t="s">
        <v>18662</v>
      </c>
      <c r="Q233" s="1" t="s">
        <v>18673</v>
      </c>
      <c r="R233" s="1">
        <v>30681071381</v>
      </c>
      <c r="U233" s="1" t="s">
        <v>18686</v>
      </c>
      <c r="V233" s="1">
        <v>3434363000</v>
      </c>
      <c r="W233" s="1" t="s">
        <v>18687</v>
      </c>
      <c r="Z233" s="1" t="s">
        <v>18688</v>
      </c>
      <c r="AA233" s="1" t="s">
        <v>18689</v>
      </c>
      <c r="AB233" s="1" t="s">
        <v>18689</v>
      </c>
      <c r="AE233" s="1" t="s">
        <v>18690</v>
      </c>
      <c r="AG233" s="1" t="s">
        <v>15731</v>
      </c>
      <c r="AI233" s="1">
        <v>3100</v>
      </c>
      <c r="AK233" s="1" t="s">
        <v>18729</v>
      </c>
      <c r="AL233" s="1" t="s">
        <v>18730</v>
      </c>
      <c r="AM233" s="1" t="s">
        <v>18693</v>
      </c>
      <c r="AN233" s="1" t="s">
        <v>18669</v>
      </c>
      <c r="AO233" s="1" t="s">
        <v>18668</v>
      </c>
      <c r="AP233" s="14" t="s">
        <v>18694</v>
      </c>
      <c r="AQ233" s="14" t="s">
        <v>18695</v>
      </c>
      <c r="AR233" s="14" t="s">
        <v>18693</v>
      </c>
      <c r="AS233" s="15">
        <v>44011</v>
      </c>
      <c r="AT233" s="1" t="s">
        <v>18731</v>
      </c>
      <c r="AU233" s="1" t="s">
        <v>18672</v>
      </c>
      <c r="AV233" s="1" t="s">
        <v>18735</v>
      </c>
      <c r="AW233" s="1" t="s">
        <v>18683</v>
      </c>
      <c r="AX233" s="1" t="s">
        <v>18667</v>
      </c>
      <c r="AY233" s="1" t="s">
        <v>18684</v>
      </c>
    </row>
    <row r="234" spans="1:51" x14ac:dyDescent="0.2">
      <c r="A234" s="14" t="s">
        <v>7575</v>
      </c>
      <c r="B234" s="1" t="s">
        <v>18662</v>
      </c>
      <c r="C234" s="1" t="s">
        <v>18685</v>
      </c>
      <c r="D234" s="1" t="s">
        <v>18664</v>
      </c>
      <c r="E234" s="15">
        <v>43991</v>
      </c>
      <c r="F234" s="13">
        <v>44025</v>
      </c>
      <c r="G234" s="1" t="s">
        <v>18665</v>
      </c>
      <c r="H234" s="1" t="s">
        <v>18666</v>
      </c>
      <c r="I234" s="1" t="s">
        <v>18667</v>
      </c>
      <c r="J234" s="1" t="s">
        <v>18668</v>
      </c>
      <c r="K234" s="1" t="s">
        <v>18669</v>
      </c>
      <c r="L234" s="1" t="s">
        <v>18735</v>
      </c>
      <c r="M234" s="1" t="s">
        <v>18671</v>
      </c>
      <c r="N234" s="1" t="s">
        <v>18672</v>
      </c>
      <c r="O234" s="1">
        <v>38</v>
      </c>
      <c r="P234" s="1" t="s">
        <v>18662</v>
      </c>
      <c r="Q234" s="1" t="s">
        <v>18673</v>
      </c>
      <c r="R234" s="1">
        <v>30681071381</v>
      </c>
      <c r="U234" s="1" t="s">
        <v>18686</v>
      </c>
      <c r="V234" s="1">
        <v>3434363000</v>
      </c>
      <c r="W234" s="1" t="s">
        <v>18687</v>
      </c>
      <c r="Z234" s="1" t="s">
        <v>18688</v>
      </c>
      <c r="AA234" s="1" t="s">
        <v>18689</v>
      </c>
      <c r="AB234" s="1" t="s">
        <v>18689</v>
      </c>
      <c r="AE234" s="1" t="s">
        <v>18690</v>
      </c>
      <c r="AG234" s="1" t="s">
        <v>15731</v>
      </c>
      <c r="AI234" s="1">
        <v>3100</v>
      </c>
      <c r="AK234" s="1" t="s">
        <v>18729</v>
      </c>
      <c r="AL234" s="1" t="s">
        <v>18730</v>
      </c>
      <c r="AM234" s="1" t="s">
        <v>18693</v>
      </c>
      <c r="AN234" s="1" t="s">
        <v>18669</v>
      </c>
      <c r="AO234" s="1" t="s">
        <v>18668</v>
      </c>
      <c r="AP234" s="14" t="s">
        <v>18694</v>
      </c>
      <c r="AQ234" s="14" t="s">
        <v>18695</v>
      </c>
      <c r="AR234" s="14" t="s">
        <v>18693</v>
      </c>
      <c r="AS234" s="15">
        <v>44025</v>
      </c>
      <c r="AT234" s="1" t="s">
        <v>18731</v>
      </c>
      <c r="AU234" s="1" t="s">
        <v>18672</v>
      </c>
      <c r="AV234" s="1" t="s">
        <v>18735</v>
      </c>
      <c r="AW234" s="1" t="s">
        <v>18683</v>
      </c>
      <c r="AX234" s="1" t="s">
        <v>18667</v>
      </c>
      <c r="AY234" s="1" t="s">
        <v>18684</v>
      </c>
    </row>
    <row r="235" spans="1:51" x14ac:dyDescent="0.2">
      <c r="A235" s="14" t="s">
        <v>7578</v>
      </c>
      <c r="B235" s="1" t="s">
        <v>18662</v>
      </c>
      <c r="C235" s="1" t="s">
        <v>18685</v>
      </c>
      <c r="D235" s="1" t="s">
        <v>18664</v>
      </c>
      <c r="E235" s="15">
        <v>43991</v>
      </c>
      <c r="F235" s="13">
        <v>44032</v>
      </c>
      <c r="G235" s="1" t="s">
        <v>18665</v>
      </c>
      <c r="H235" s="1" t="s">
        <v>18666</v>
      </c>
      <c r="I235" s="1" t="s">
        <v>18667</v>
      </c>
      <c r="J235" s="1" t="s">
        <v>18668</v>
      </c>
      <c r="K235" s="1" t="s">
        <v>18669</v>
      </c>
      <c r="L235" s="1" t="s">
        <v>18735</v>
      </c>
      <c r="M235" s="1" t="s">
        <v>18671</v>
      </c>
      <c r="N235" s="1" t="s">
        <v>18672</v>
      </c>
      <c r="O235" s="1">
        <v>37</v>
      </c>
      <c r="P235" s="1" t="s">
        <v>18662</v>
      </c>
      <c r="Q235" s="1" t="s">
        <v>18673</v>
      </c>
      <c r="R235" s="1">
        <v>30681071381</v>
      </c>
      <c r="U235" s="1" t="s">
        <v>18686</v>
      </c>
      <c r="V235" s="1">
        <v>3434363000</v>
      </c>
      <c r="W235" s="1" t="s">
        <v>18687</v>
      </c>
      <c r="Z235" s="1" t="s">
        <v>18688</v>
      </c>
      <c r="AA235" s="1" t="s">
        <v>18689</v>
      </c>
      <c r="AB235" s="1" t="s">
        <v>18689</v>
      </c>
      <c r="AE235" s="1" t="s">
        <v>18690</v>
      </c>
      <c r="AG235" s="1" t="s">
        <v>15731</v>
      </c>
      <c r="AI235" s="1">
        <v>3100</v>
      </c>
      <c r="AK235" s="1" t="s">
        <v>18729</v>
      </c>
      <c r="AL235" s="1" t="s">
        <v>18730</v>
      </c>
      <c r="AM235" s="1" t="s">
        <v>18693</v>
      </c>
      <c r="AN235" s="1" t="s">
        <v>18669</v>
      </c>
      <c r="AO235" s="1" t="s">
        <v>18668</v>
      </c>
      <c r="AP235" s="14" t="s">
        <v>18694</v>
      </c>
      <c r="AQ235" s="14" t="s">
        <v>18695</v>
      </c>
      <c r="AR235" s="14" t="s">
        <v>18693</v>
      </c>
      <c r="AS235" s="15">
        <v>44032</v>
      </c>
      <c r="AT235" s="1" t="s">
        <v>18731</v>
      </c>
      <c r="AU235" s="1" t="s">
        <v>18672</v>
      </c>
      <c r="AV235" s="1" t="s">
        <v>18735</v>
      </c>
      <c r="AW235" s="1" t="s">
        <v>18683</v>
      </c>
      <c r="AX235" s="1" t="s">
        <v>18667</v>
      </c>
      <c r="AY235" s="1" t="s">
        <v>18684</v>
      </c>
    </row>
    <row r="236" spans="1:51" x14ac:dyDescent="0.2">
      <c r="A236" s="14" t="s">
        <v>7591</v>
      </c>
      <c r="B236" s="1" t="s">
        <v>18662</v>
      </c>
      <c r="C236" s="1" t="s">
        <v>18685</v>
      </c>
      <c r="D236" s="1" t="s">
        <v>18664</v>
      </c>
      <c r="E236" s="15">
        <v>43991</v>
      </c>
      <c r="F236" s="13">
        <v>44025</v>
      </c>
      <c r="G236" s="1" t="s">
        <v>18665</v>
      </c>
      <c r="H236" s="1" t="s">
        <v>18666</v>
      </c>
      <c r="I236" s="1" t="s">
        <v>18667</v>
      </c>
      <c r="J236" s="1" t="s">
        <v>18668</v>
      </c>
      <c r="K236" s="1" t="s">
        <v>18669</v>
      </c>
      <c r="L236" s="1" t="s">
        <v>18735</v>
      </c>
      <c r="M236" s="1" t="s">
        <v>18671</v>
      </c>
      <c r="N236" s="1" t="s">
        <v>18672</v>
      </c>
      <c r="O236" s="1">
        <v>42</v>
      </c>
      <c r="P236" s="1" t="s">
        <v>18662</v>
      </c>
      <c r="Q236" s="1" t="s">
        <v>18673</v>
      </c>
      <c r="R236" s="1">
        <v>30534475795</v>
      </c>
      <c r="U236" s="1" t="s">
        <v>18697</v>
      </c>
      <c r="V236" s="1">
        <v>1147561216</v>
      </c>
      <c r="W236" s="1" t="s">
        <v>2737</v>
      </c>
      <c r="Z236" s="1" t="s">
        <v>15990</v>
      </c>
      <c r="AA236" s="1" t="s">
        <v>18698</v>
      </c>
      <c r="AB236" s="1" t="s">
        <v>18699</v>
      </c>
      <c r="AE236" s="1" t="s">
        <v>18700</v>
      </c>
      <c r="AG236" s="1" t="s">
        <v>15731</v>
      </c>
      <c r="AI236" s="1">
        <v>1605</v>
      </c>
      <c r="AK236" s="1" t="s">
        <v>18729</v>
      </c>
      <c r="AL236" s="1" t="s">
        <v>18730</v>
      </c>
      <c r="AM236" s="1" t="s">
        <v>18693</v>
      </c>
      <c r="AN236" s="1" t="s">
        <v>18669</v>
      </c>
      <c r="AO236" s="1" t="s">
        <v>18668</v>
      </c>
      <c r="AP236" s="14" t="s">
        <v>18694</v>
      </c>
      <c r="AQ236" s="14" t="s">
        <v>18695</v>
      </c>
      <c r="AR236" s="14" t="s">
        <v>18693</v>
      </c>
      <c r="AS236" s="15">
        <v>44025</v>
      </c>
      <c r="AT236" s="1" t="s">
        <v>18731</v>
      </c>
      <c r="AU236" s="1" t="s">
        <v>18672</v>
      </c>
      <c r="AV236" s="1" t="s">
        <v>18735</v>
      </c>
      <c r="AW236" s="1" t="s">
        <v>18683</v>
      </c>
      <c r="AX236" s="1" t="s">
        <v>18667</v>
      </c>
      <c r="AY236" s="1" t="s">
        <v>18684</v>
      </c>
    </row>
    <row r="237" spans="1:51" x14ac:dyDescent="0.2">
      <c r="A237" s="14" t="s">
        <v>7660</v>
      </c>
      <c r="B237" s="1" t="s">
        <v>18662</v>
      </c>
      <c r="C237" s="1" t="s">
        <v>18685</v>
      </c>
      <c r="D237" s="1" t="s">
        <v>18664</v>
      </c>
      <c r="E237" s="15">
        <v>43992</v>
      </c>
      <c r="F237" s="13">
        <v>44005</v>
      </c>
      <c r="G237" s="1" t="s">
        <v>18665</v>
      </c>
      <c r="H237" s="1" t="s">
        <v>18666</v>
      </c>
      <c r="I237" s="1" t="s">
        <v>18667</v>
      </c>
      <c r="J237" s="1" t="s">
        <v>18668</v>
      </c>
      <c r="K237" s="1" t="s">
        <v>18669</v>
      </c>
      <c r="L237" s="1" t="s">
        <v>18735</v>
      </c>
      <c r="M237" s="1" t="s">
        <v>18671</v>
      </c>
      <c r="N237" s="1" t="s">
        <v>18672</v>
      </c>
      <c r="O237" s="1">
        <v>33</v>
      </c>
      <c r="P237" s="1" t="s">
        <v>18662</v>
      </c>
      <c r="Q237" s="1" t="s">
        <v>18673</v>
      </c>
      <c r="R237" s="1">
        <v>30650964132</v>
      </c>
      <c r="U237" s="1" t="s">
        <v>18787</v>
      </c>
      <c r="V237" s="1">
        <v>43060600</v>
      </c>
      <c r="W237" s="1" t="s">
        <v>18788</v>
      </c>
      <c r="Z237" s="1" t="s">
        <v>18706</v>
      </c>
      <c r="AA237" s="1" t="s">
        <v>18789</v>
      </c>
      <c r="AB237" s="1" t="s">
        <v>18790</v>
      </c>
      <c r="AE237" s="1" t="s">
        <v>18791</v>
      </c>
      <c r="AG237" s="1" t="s">
        <v>15731</v>
      </c>
      <c r="AI237" s="1">
        <v>1282</v>
      </c>
      <c r="AK237" s="1" t="s">
        <v>18761</v>
      </c>
      <c r="AL237" s="1" t="s">
        <v>18730</v>
      </c>
      <c r="AM237" s="1" t="s">
        <v>18693</v>
      </c>
      <c r="AN237" s="1" t="s">
        <v>18669</v>
      </c>
      <c r="AO237" s="1" t="s">
        <v>18668</v>
      </c>
      <c r="AP237" s="14" t="s">
        <v>18694</v>
      </c>
      <c r="AQ237" s="14" t="s">
        <v>18695</v>
      </c>
      <c r="AR237" s="14" t="s">
        <v>18693</v>
      </c>
      <c r="AS237" s="15">
        <v>44005</v>
      </c>
      <c r="AT237" s="1" t="s">
        <v>18762</v>
      </c>
      <c r="AU237" s="1" t="s">
        <v>18672</v>
      </c>
      <c r="AV237" s="1" t="s">
        <v>18735</v>
      </c>
      <c r="AW237" s="1" t="s">
        <v>18683</v>
      </c>
      <c r="AX237" s="1" t="s">
        <v>18667</v>
      </c>
      <c r="AY237" s="1" t="s">
        <v>18684</v>
      </c>
    </row>
    <row r="238" spans="1:51" x14ac:dyDescent="0.2">
      <c r="A238" s="14" t="s">
        <v>7748</v>
      </c>
      <c r="B238" s="1" t="s">
        <v>18662</v>
      </c>
      <c r="C238" s="1" t="s">
        <v>18685</v>
      </c>
      <c r="D238" s="1" t="s">
        <v>18664</v>
      </c>
      <c r="E238" s="15">
        <v>43993</v>
      </c>
      <c r="F238" s="13">
        <v>44032</v>
      </c>
      <c r="G238" s="1" t="s">
        <v>18665</v>
      </c>
      <c r="H238" s="1" t="s">
        <v>18666</v>
      </c>
      <c r="I238" s="1" t="s">
        <v>18667</v>
      </c>
      <c r="J238" s="1" t="s">
        <v>18668</v>
      </c>
      <c r="K238" s="1" t="s">
        <v>18669</v>
      </c>
      <c r="L238" s="1" t="s">
        <v>18735</v>
      </c>
      <c r="M238" s="1" t="s">
        <v>18671</v>
      </c>
      <c r="N238" s="1" t="s">
        <v>18672</v>
      </c>
      <c r="O238" s="1">
        <v>36</v>
      </c>
      <c r="P238" s="1" t="s">
        <v>18662</v>
      </c>
      <c r="Q238" s="1" t="s">
        <v>18673</v>
      </c>
      <c r="R238" s="1">
        <v>30681071381</v>
      </c>
      <c r="U238" s="1" t="s">
        <v>18686</v>
      </c>
      <c r="V238" s="1">
        <v>3434363000</v>
      </c>
      <c r="W238" s="1" t="s">
        <v>18687</v>
      </c>
      <c r="Z238" s="1" t="s">
        <v>18688</v>
      </c>
      <c r="AA238" s="1" t="s">
        <v>18689</v>
      </c>
      <c r="AB238" s="1" t="s">
        <v>18689</v>
      </c>
      <c r="AE238" s="1" t="s">
        <v>18690</v>
      </c>
      <c r="AG238" s="1" t="s">
        <v>15731</v>
      </c>
      <c r="AI238" s="1">
        <v>3100</v>
      </c>
      <c r="AK238" s="1" t="s">
        <v>18729</v>
      </c>
      <c r="AL238" s="1" t="s">
        <v>18730</v>
      </c>
      <c r="AM238" s="1" t="s">
        <v>18693</v>
      </c>
      <c r="AN238" s="1" t="s">
        <v>18669</v>
      </c>
      <c r="AO238" s="1" t="s">
        <v>18668</v>
      </c>
      <c r="AP238" s="14" t="s">
        <v>18694</v>
      </c>
      <c r="AQ238" s="14" t="s">
        <v>18695</v>
      </c>
      <c r="AR238" s="14" t="s">
        <v>18693</v>
      </c>
      <c r="AS238" s="15">
        <v>44032</v>
      </c>
      <c r="AT238" s="1" t="s">
        <v>18731</v>
      </c>
      <c r="AU238" s="1" t="s">
        <v>18672</v>
      </c>
      <c r="AV238" s="1" t="s">
        <v>18735</v>
      </c>
      <c r="AW238" s="1" t="s">
        <v>18683</v>
      </c>
      <c r="AX238" s="1" t="s">
        <v>18667</v>
      </c>
      <c r="AY238" s="1" t="s">
        <v>18684</v>
      </c>
    </row>
    <row r="239" spans="1:51" x14ac:dyDescent="0.2">
      <c r="A239" s="14" t="s">
        <v>7751</v>
      </c>
      <c r="B239" s="1" t="s">
        <v>18662</v>
      </c>
      <c r="C239" s="1" t="s">
        <v>18685</v>
      </c>
      <c r="D239" s="1" t="s">
        <v>18664</v>
      </c>
      <c r="E239" s="15">
        <v>43993</v>
      </c>
      <c r="F239" s="13">
        <v>44032</v>
      </c>
      <c r="G239" s="1" t="s">
        <v>18665</v>
      </c>
      <c r="H239" s="1" t="s">
        <v>18666</v>
      </c>
      <c r="I239" s="1" t="s">
        <v>18667</v>
      </c>
      <c r="J239" s="1" t="s">
        <v>18668</v>
      </c>
      <c r="K239" s="1" t="s">
        <v>18669</v>
      </c>
      <c r="L239" s="1" t="s">
        <v>18735</v>
      </c>
      <c r="M239" s="1" t="s">
        <v>18671</v>
      </c>
      <c r="N239" s="1" t="s">
        <v>18672</v>
      </c>
      <c r="O239" s="1">
        <v>37</v>
      </c>
      <c r="P239" s="1" t="s">
        <v>18662</v>
      </c>
      <c r="Q239" s="1" t="s">
        <v>18673</v>
      </c>
      <c r="R239" s="1">
        <v>30544640212</v>
      </c>
      <c r="U239" s="1" t="s">
        <v>18763</v>
      </c>
      <c r="V239" s="1">
        <v>43794300</v>
      </c>
      <c r="W239" s="1" t="s">
        <v>18764</v>
      </c>
      <c r="Z239" s="1" t="s">
        <v>15990</v>
      </c>
      <c r="AA239" s="1" t="s">
        <v>18765</v>
      </c>
      <c r="AB239" s="1" t="s">
        <v>18766</v>
      </c>
      <c r="AE239" s="1" t="s">
        <v>18767</v>
      </c>
      <c r="AG239" s="1" t="s">
        <v>15731</v>
      </c>
      <c r="AI239" s="1" t="s">
        <v>18768</v>
      </c>
      <c r="AK239" s="1" t="s">
        <v>18729</v>
      </c>
      <c r="AL239" s="1" t="s">
        <v>18730</v>
      </c>
      <c r="AM239" s="1" t="s">
        <v>18693</v>
      </c>
      <c r="AN239" s="1" t="s">
        <v>18669</v>
      </c>
      <c r="AO239" s="1" t="s">
        <v>18668</v>
      </c>
      <c r="AP239" s="14" t="s">
        <v>18694</v>
      </c>
      <c r="AQ239" s="14" t="s">
        <v>18695</v>
      </c>
      <c r="AR239" s="14" t="s">
        <v>18693</v>
      </c>
      <c r="AS239" s="15">
        <v>44032</v>
      </c>
      <c r="AT239" s="1" t="s">
        <v>18731</v>
      </c>
      <c r="AU239" s="1" t="s">
        <v>18672</v>
      </c>
      <c r="AV239" s="1" t="s">
        <v>18735</v>
      </c>
      <c r="AW239" s="1" t="s">
        <v>18683</v>
      </c>
      <c r="AX239" s="1" t="s">
        <v>18667</v>
      </c>
      <c r="AY239" s="1" t="s">
        <v>18684</v>
      </c>
    </row>
    <row r="240" spans="1:51" x14ac:dyDescent="0.2">
      <c r="A240" s="14" t="s">
        <v>7772</v>
      </c>
      <c r="B240" s="1" t="s">
        <v>18662</v>
      </c>
      <c r="C240" s="1" t="s">
        <v>18685</v>
      </c>
      <c r="D240" s="1" t="s">
        <v>18664</v>
      </c>
      <c r="E240" s="15">
        <v>43994</v>
      </c>
      <c r="F240" s="13">
        <v>44014</v>
      </c>
      <c r="G240" s="1" t="s">
        <v>18665</v>
      </c>
      <c r="H240" s="1" t="s">
        <v>18666</v>
      </c>
      <c r="I240" s="1" t="s">
        <v>18667</v>
      </c>
      <c r="J240" s="1" t="s">
        <v>18668</v>
      </c>
      <c r="K240" s="1" t="s">
        <v>18669</v>
      </c>
      <c r="L240" s="1" t="s">
        <v>18735</v>
      </c>
      <c r="M240" s="1" t="s">
        <v>18671</v>
      </c>
      <c r="N240" s="1" t="s">
        <v>18672</v>
      </c>
      <c r="O240" s="1">
        <v>40</v>
      </c>
      <c r="P240" s="1" t="s">
        <v>18662</v>
      </c>
      <c r="Q240" s="1" t="s">
        <v>18673</v>
      </c>
      <c r="R240" s="1">
        <v>33501707029</v>
      </c>
      <c r="U240" s="1" t="s">
        <v>18825</v>
      </c>
      <c r="V240" s="1">
        <v>1147218100</v>
      </c>
      <c r="W240" s="1" t="s">
        <v>696</v>
      </c>
      <c r="Z240" s="1" t="s">
        <v>18706</v>
      </c>
      <c r="AA240" s="1" t="s">
        <v>18707</v>
      </c>
      <c r="AB240" s="1" t="s">
        <v>18707</v>
      </c>
      <c r="AE240" s="1" t="s">
        <v>18826</v>
      </c>
      <c r="AG240" s="1">
        <v>18</v>
      </c>
      <c r="AI240" s="1">
        <v>1008</v>
      </c>
      <c r="AK240" s="1" t="s">
        <v>18729</v>
      </c>
      <c r="AL240" s="1" t="s">
        <v>18730</v>
      </c>
      <c r="AM240" s="1" t="s">
        <v>18693</v>
      </c>
      <c r="AN240" s="1" t="s">
        <v>18669</v>
      </c>
      <c r="AO240" s="1" t="s">
        <v>18668</v>
      </c>
      <c r="AP240" s="14" t="s">
        <v>18694</v>
      </c>
      <c r="AQ240" s="14" t="s">
        <v>18695</v>
      </c>
      <c r="AR240" s="14" t="s">
        <v>18693</v>
      </c>
      <c r="AS240" s="15">
        <v>44014</v>
      </c>
      <c r="AT240" s="1" t="s">
        <v>18731</v>
      </c>
      <c r="AU240" s="1" t="s">
        <v>18672</v>
      </c>
      <c r="AV240" s="1" t="s">
        <v>18735</v>
      </c>
      <c r="AW240" s="1" t="s">
        <v>18683</v>
      </c>
      <c r="AX240" s="1" t="s">
        <v>18667</v>
      </c>
      <c r="AY240" s="1" t="s">
        <v>18684</v>
      </c>
    </row>
    <row r="241" spans="1:51" x14ac:dyDescent="0.2">
      <c r="A241" s="14" t="s">
        <v>7775</v>
      </c>
      <c r="B241" s="1" t="s">
        <v>18662</v>
      </c>
      <c r="C241" s="1" t="s">
        <v>18685</v>
      </c>
      <c r="D241" s="1" t="s">
        <v>18664</v>
      </c>
      <c r="E241" s="15">
        <v>43994</v>
      </c>
      <c r="F241" s="13">
        <v>44014</v>
      </c>
      <c r="G241" s="1" t="s">
        <v>18665</v>
      </c>
      <c r="H241" s="1" t="s">
        <v>18666</v>
      </c>
      <c r="I241" s="1" t="s">
        <v>18667</v>
      </c>
      <c r="J241" s="1" t="s">
        <v>18668</v>
      </c>
      <c r="K241" s="1" t="s">
        <v>18669</v>
      </c>
      <c r="L241" s="1" t="s">
        <v>18735</v>
      </c>
      <c r="M241" s="1" t="s">
        <v>18671</v>
      </c>
      <c r="N241" s="1" t="s">
        <v>18672</v>
      </c>
      <c r="O241" s="1">
        <v>42</v>
      </c>
      <c r="P241" s="1" t="s">
        <v>18662</v>
      </c>
      <c r="Q241" s="1" t="s">
        <v>18673</v>
      </c>
      <c r="R241" s="1">
        <v>33501707029</v>
      </c>
      <c r="U241" s="1" t="s">
        <v>18825</v>
      </c>
      <c r="V241" s="1">
        <v>1147218100</v>
      </c>
      <c r="W241" s="1" t="s">
        <v>696</v>
      </c>
      <c r="Z241" s="1" t="s">
        <v>18706</v>
      </c>
      <c r="AA241" s="1" t="s">
        <v>18707</v>
      </c>
      <c r="AB241" s="1" t="s">
        <v>18707</v>
      </c>
      <c r="AE241" s="1" t="s">
        <v>18826</v>
      </c>
      <c r="AG241" s="1">
        <v>18</v>
      </c>
      <c r="AI241" s="1">
        <v>1008</v>
      </c>
      <c r="AK241" s="1" t="s">
        <v>18729</v>
      </c>
      <c r="AL241" s="1" t="s">
        <v>18730</v>
      </c>
      <c r="AM241" s="1" t="s">
        <v>18693</v>
      </c>
      <c r="AN241" s="1" t="s">
        <v>18669</v>
      </c>
      <c r="AO241" s="1" t="s">
        <v>18668</v>
      </c>
      <c r="AP241" s="14" t="s">
        <v>18694</v>
      </c>
      <c r="AQ241" s="14" t="s">
        <v>18695</v>
      </c>
      <c r="AR241" s="14" t="s">
        <v>18693</v>
      </c>
      <c r="AS241" s="15">
        <v>44014</v>
      </c>
      <c r="AT241" s="1" t="s">
        <v>18731</v>
      </c>
      <c r="AU241" s="1" t="s">
        <v>18672</v>
      </c>
      <c r="AV241" s="1" t="s">
        <v>18735</v>
      </c>
      <c r="AW241" s="1" t="s">
        <v>18683</v>
      </c>
      <c r="AX241" s="1" t="s">
        <v>18667</v>
      </c>
      <c r="AY241" s="1" t="s">
        <v>18684</v>
      </c>
    </row>
    <row r="242" spans="1:51" x14ac:dyDescent="0.2">
      <c r="A242" s="14" t="s">
        <v>7832</v>
      </c>
      <c r="B242" s="1" t="s">
        <v>18662</v>
      </c>
      <c r="C242" s="1" t="s">
        <v>18685</v>
      </c>
      <c r="D242" s="1" t="s">
        <v>18664</v>
      </c>
      <c r="E242" s="15">
        <v>43998</v>
      </c>
      <c r="F242" s="13">
        <v>44025</v>
      </c>
      <c r="G242" s="1" t="s">
        <v>18665</v>
      </c>
      <c r="H242" s="1" t="s">
        <v>18666</v>
      </c>
      <c r="I242" s="1" t="s">
        <v>18667</v>
      </c>
      <c r="J242" s="1" t="s">
        <v>18668</v>
      </c>
      <c r="K242" s="1" t="s">
        <v>18669</v>
      </c>
      <c r="L242" s="1" t="s">
        <v>18735</v>
      </c>
      <c r="M242" s="1" t="s">
        <v>18671</v>
      </c>
      <c r="N242" s="1" t="s">
        <v>18672</v>
      </c>
      <c r="O242" s="1">
        <v>37</v>
      </c>
      <c r="P242" s="1" t="s">
        <v>18662</v>
      </c>
      <c r="Q242" s="1" t="s">
        <v>18673</v>
      </c>
      <c r="R242" s="1">
        <v>30681071381</v>
      </c>
      <c r="U242" s="1" t="s">
        <v>18686</v>
      </c>
      <c r="V242" s="1">
        <v>3434363000</v>
      </c>
      <c r="W242" s="1" t="s">
        <v>18687</v>
      </c>
      <c r="Z242" s="1" t="s">
        <v>18688</v>
      </c>
      <c r="AA242" s="1" t="s">
        <v>18689</v>
      </c>
      <c r="AB242" s="1" t="s">
        <v>18689</v>
      </c>
      <c r="AE242" s="1" t="s">
        <v>18690</v>
      </c>
      <c r="AG242" s="1" t="s">
        <v>15731</v>
      </c>
      <c r="AI242" s="1">
        <v>3100</v>
      </c>
      <c r="AK242" s="1" t="s">
        <v>18729</v>
      </c>
      <c r="AL242" s="1" t="s">
        <v>18730</v>
      </c>
      <c r="AM242" s="1" t="s">
        <v>18693</v>
      </c>
      <c r="AN242" s="1" t="s">
        <v>18669</v>
      </c>
      <c r="AO242" s="1" t="s">
        <v>18668</v>
      </c>
      <c r="AP242" s="14" t="s">
        <v>18694</v>
      </c>
      <c r="AQ242" s="14" t="s">
        <v>18695</v>
      </c>
      <c r="AR242" s="14" t="s">
        <v>18693</v>
      </c>
      <c r="AS242" s="15">
        <v>44025</v>
      </c>
      <c r="AT242" s="1" t="s">
        <v>18731</v>
      </c>
      <c r="AU242" s="1" t="s">
        <v>18672</v>
      </c>
      <c r="AV242" s="1" t="s">
        <v>18735</v>
      </c>
      <c r="AW242" s="1" t="s">
        <v>18683</v>
      </c>
      <c r="AX242" s="1" t="s">
        <v>18667</v>
      </c>
      <c r="AY242" s="1" t="s">
        <v>18684</v>
      </c>
    </row>
    <row r="243" spans="1:51" x14ac:dyDescent="0.2">
      <c r="A243" s="14" t="s">
        <v>7835</v>
      </c>
      <c r="B243" s="1" t="s">
        <v>18662</v>
      </c>
      <c r="C243" s="1" t="s">
        <v>18685</v>
      </c>
      <c r="D243" s="1" t="s">
        <v>18664</v>
      </c>
      <c r="E243" s="15">
        <v>43998</v>
      </c>
      <c r="F243" s="13">
        <v>44014</v>
      </c>
      <c r="G243" s="1" t="s">
        <v>18665</v>
      </c>
      <c r="H243" s="1" t="s">
        <v>18666</v>
      </c>
      <c r="I243" s="1" t="s">
        <v>18667</v>
      </c>
      <c r="J243" s="1" t="s">
        <v>18668</v>
      </c>
      <c r="K243" s="1" t="s">
        <v>18669</v>
      </c>
      <c r="L243" s="1" t="s">
        <v>18735</v>
      </c>
      <c r="M243" s="1" t="s">
        <v>18671</v>
      </c>
      <c r="N243" s="1" t="s">
        <v>18672</v>
      </c>
      <c r="O243" s="1">
        <v>39</v>
      </c>
      <c r="P243" s="1" t="s">
        <v>18662</v>
      </c>
      <c r="Q243" s="1" t="s">
        <v>18673</v>
      </c>
      <c r="R243" s="1">
        <v>30681071381</v>
      </c>
      <c r="U243" s="1" t="s">
        <v>18686</v>
      </c>
      <c r="V243" s="1">
        <v>3434363000</v>
      </c>
      <c r="W243" s="1" t="s">
        <v>18687</v>
      </c>
      <c r="Z243" s="1" t="s">
        <v>18688</v>
      </c>
      <c r="AA243" s="1" t="s">
        <v>18689</v>
      </c>
      <c r="AB243" s="1" t="s">
        <v>18689</v>
      </c>
      <c r="AE243" s="1" t="s">
        <v>18690</v>
      </c>
      <c r="AG243" s="1" t="s">
        <v>15731</v>
      </c>
      <c r="AI243" s="1">
        <v>3100</v>
      </c>
      <c r="AK243" s="1" t="s">
        <v>18729</v>
      </c>
      <c r="AL243" s="1" t="s">
        <v>18730</v>
      </c>
      <c r="AM243" s="1" t="s">
        <v>18693</v>
      </c>
      <c r="AN243" s="1" t="s">
        <v>18669</v>
      </c>
      <c r="AO243" s="1" t="s">
        <v>18668</v>
      </c>
      <c r="AP243" s="14" t="s">
        <v>18694</v>
      </c>
      <c r="AQ243" s="14" t="s">
        <v>18695</v>
      </c>
      <c r="AR243" s="14" t="s">
        <v>18693</v>
      </c>
      <c r="AS243" s="15">
        <v>44014</v>
      </c>
      <c r="AT243" s="1" t="s">
        <v>18731</v>
      </c>
      <c r="AU243" s="1" t="s">
        <v>18672</v>
      </c>
      <c r="AV243" s="1" t="s">
        <v>18735</v>
      </c>
      <c r="AW243" s="1" t="s">
        <v>18683</v>
      </c>
      <c r="AX243" s="1" t="s">
        <v>18667</v>
      </c>
      <c r="AY243" s="1" t="s">
        <v>18684</v>
      </c>
    </row>
    <row r="244" spans="1:51" x14ac:dyDescent="0.2">
      <c r="A244" s="14" t="s">
        <v>7918</v>
      </c>
      <c r="B244" s="1" t="s">
        <v>18662</v>
      </c>
      <c r="C244" s="1" t="s">
        <v>18685</v>
      </c>
      <c r="D244" s="1" t="s">
        <v>18664</v>
      </c>
      <c r="E244" s="15">
        <v>44001</v>
      </c>
      <c r="F244" s="13">
        <v>44032</v>
      </c>
      <c r="G244" s="1" t="s">
        <v>18665</v>
      </c>
      <c r="H244" s="1" t="s">
        <v>18666</v>
      </c>
      <c r="I244" s="1" t="s">
        <v>18667</v>
      </c>
      <c r="J244" s="1" t="s">
        <v>18668</v>
      </c>
      <c r="K244" s="1" t="s">
        <v>18669</v>
      </c>
      <c r="L244" s="1" t="s">
        <v>18735</v>
      </c>
      <c r="M244" s="1" t="s">
        <v>18671</v>
      </c>
      <c r="N244" s="1" t="s">
        <v>18672</v>
      </c>
      <c r="O244" s="1">
        <v>36</v>
      </c>
      <c r="P244" s="1" t="s">
        <v>18662</v>
      </c>
      <c r="Q244" s="1" t="s">
        <v>18673</v>
      </c>
      <c r="R244" s="1">
        <v>30681071381</v>
      </c>
      <c r="U244" s="1" t="s">
        <v>18686</v>
      </c>
      <c r="V244" s="1">
        <v>3434363000</v>
      </c>
      <c r="W244" s="1" t="s">
        <v>18687</v>
      </c>
      <c r="Z244" s="1" t="s">
        <v>18688</v>
      </c>
      <c r="AA244" s="1" t="s">
        <v>18689</v>
      </c>
      <c r="AB244" s="1" t="s">
        <v>18689</v>
      </c>
      <c r="AE244" s="1" t="s">
        <v>18690</v>
      </c>
      <c r="AG244" s="1" t="s">
        <v>15731</v>
      </c>
      <c r="AI244" s="1">
        <v>3100</v>
      </c>
      <c r="AK244" s="1" t="s">
        <v>18729</v>
      </c>
      <c r="AL244" s="1" t="s">
        <v>18730</v>
      </c>
      <c r="AM244" s="1" t="s">
        <v>18693</v>
      </c>
      <c r="AN244" s="1" t="s">
        <v>18669</v>
      </c>
      <c r="AO244" s="1" t="s">
        <v>18668</v>
      </c>
      <c r="AP244" s="14" t="s">
        <v>18694</v>
      </c>
      <c r="AQ244" s="14" t="s">
        <v>18695</v>
      </c>
      <c r="AR244" s="14" t="s">
        <v>18693</v>
      </c>
      <c r="AS244" s="15">
        <v>44032</v>
      </c>
      <c r="AT244" s="1" t="s">
        <v>18731</v>
      </c>
      <c r="AU244" s="1" t="s">
        <v>18672</v>
      </c>
      <c r="AV244" s="1" t="s">
        <v>18735</v>
      </c>
      <c r="AW244" s="1" t="s">
        <v>18683</v>
      </c>
      <c r="AX244" s="1" t="s">
        <v>18667</v>
      </c>
      <c r="AY244" s="1" t="s">
        <v>18684</v>
      </c>
    </row>
    <row r="245" spans="1:51" x14ac:dyDescent="0.2">
      <c r="A245" s="14" t="s">
        <v>7921</v>
      </c>
      <c r="B245" s="1" t="s">
        <v>18662</v>
      </c>
      <c r="C245" s="1" t="s">
        <v>18685</v>
      </c>
      <c r="D245" s="1" t="s">
        <v>18664</v>
      </c>
      <c r="E245" s="15">
        <v>44001</v>
      </c>
      <c r="F245" s="13">
        <v>44013</v>
      </c>
      <c r="G245" s="1" t="s">
        <v>18665</v>
      </c>
      <c r="H245" s="1" t="s">
        <v>18666</v>
      </c>
      <c r="I245" s="1" t="s">
        <v>18667</v>
      </c>
      <c r="J245" s="1" t="s">
        <v>18668</v>
      </c>
      <c r="K245" s="1" t="s">
        <v>18669</v>
      </c>
      <c r="L245" s="1" t="s">
        <v>18735</v>
      </c>
      <c r="M245" s="1" t="s">
        <v>18671</v>
      </c>
      <c r="N245" s="1" t="s">
        <v>18672</v>
      </c>
      <c r="O245" s="1">
        <v>33</v>
      </c>
      <c r="P245" s="1" t="s">
        <v>18662</v>
      </c>
      <c r="Q245" s="1" t="s">
        <v>18673</v>
      </c>
      <c r="R245" s="1">
        <v>30503518518</v>
      </c>
      <c r="U245" s="1" t="s">
        <v>18724</v>
      </c>
      <c r="V245" s="1">
        <v>1123219650</v>
      </c>
      <c r="W245" s="1" t="s">
        <v>18725</v>
      </c>
      <c r="Z245" s="1" t="s">
        <v>18706</v>
      </c>
      <c r="AA245" s="1" t="s">
        <v>18726</v>
      </c>
      <c r="AB245" s="1" t="s">
        <v>18727</v>
      </c>
      <c r="AE245" s="1" t="s">
        <v>18728</v>
      </c>
      <c r="AG245" s="1">
        <v>1</v>
      </c>
      <c r="AI245" s="1">
        <v>1437</v>
      </c>
      <c r="AK245" s="1" t="s">
        <v>18729</v>
      </c>
      <c r="AL245" s="1" t="s">
        <v>18730</v>
      </c>
      <c r="AM245" s="1" t="s">
        <v>18693</v>
      </c>
      <c r="AN245" s="1" t="s">
        <v>18669</v>
      </c>
      <c r="AO245" s="1" t="s">
        <v>18668</v>
      </c>
      <c r="AP245" s="14" t="s">
        <v>18694</v>
      </c>
      <c r="AQ245" s="14" t="s">
        <v>18695</v>
      </c>
      <c r="AR245" s="14" t="s">
        <v>18693</v>
      </c>
      <c r="AS245" s="15">
        <v>44013</v>
      </c>
      <c r="AT245" s="1" t="s">
        <v>18731</v>
      </c>
      <c r="AU245" s="1" t="s">
        <v>18672</v>
      </c>
      <c r="AV245" s="1" t="s">
        <v>18735</v>
      </c>
      <c r="AW245" s="1" t="s">
        <v>18683</v>
      </c>
      <c r="AX245" s="1" t="s">
        <v>18667</v>
      </c>
      <c r="AY245" s="1" t="s">
        <v>18684</v>
      </c>
    </row>
    <row r="246" spans="1:51" x14ac:dyDescent="0.2">
      <c r="A246" s="14" t="s">
        <v>7929</v>
      </c>
      <c r="B246" s="1" t="s">
        <v>18662</v>
      </c>
      <c r="C246" s="1" t="s">
        <v>18685</v>
      </c>
      <c r="D246" s="1" t="s">
        <v>18664</v>
      </c>
      <c r="E246" s="15">
        <v>44001</v>
      </c>
      <c r="F246" s="13">
        <v>44071</v>
      </c>
      <c r="G246" s="1" t="s">
        <v>18665</v>
      </c>
      <c r="H246" s="1" t="s">
        <v>18666</v>
      </c>
      <c r="I246" s="1" t="s">
        <v>18667</v>
      </c>
      <c r="J246" s="1" t="s">
        <v>18668</v>
      </c>
      <c r="K246" s="1" t="s">
        <v>18669</v>
      </c>
      <c r="L246" s="1" t="s">
        <v>18735</v>
      </c>
      <c r="M246" s="1" t="s">
        <v>18671</v>
      </c>
      <c r="N246" s="1" t="s">
        <v>18672</v>
      </c>
      <c r="O246" s="1">
        <v>37</v>
      </c>
      <c r="P246" s="1" t="s">
        <v>18662</v>
      </c>
      <c r="Q246" s="1" t="s">
        <v>18673</v>
      </c>
      <c r="R246" s="1">
        <v>30681071381</v>
      </c>
      <c r="U246" s="1" t="s">
        <v>18686</v>
      </c>
      <c r="V246" s="1">
        <v>3434363000</v>
      </c>
      <c r="W246" s="1" t="s">
        <v>18687</v>
      </c>
      <c r="Z246" s="1" t="s">
        <v>18688</v>
      </c>
      <c r="AA246" s="1" t="s">
        <v>18689</v>
      </c>
      <c r="AB246" s="1" t="s">
        <v>18689</v>
      </c>
      <c r="AE246" s="1" t="s">
        <v>18690</v>
      </c>
      <c r="AG246" s="1" t="s">
        <v>15731</v>
      </c>
      <c r="AI246" s="1">
        <v>3100</v>
      </c>
      <c r="AK246" s="1" t="s">
        <v>18786</v>
      </c>
      <c r="AL246" s="1" t="s">
        <v>18730</v>
      </c>
      <c r="AM246" s="1" t="s">
        <v>18693</v>
      </c>
      <c r="AN246" s="1" t="s">
        <v>18669</v>
      </c>
      <c r="AO246" s="1" t="s">
        <v>18668</v>
      </c>
      <c r="AP246" s="14" t="s">
        <v>18694</v>
      </c>
      <c r="AQ246" s="14" t="s">
        <v>18695</v>
      </c>
      <c r="AR246" s="14" t="s">
        <v>18693</v>
      </c>
      <c r="AS246" s="15">
        <v>44071</v>
      </c>
      <c r="AT246" s="1" t="s">
        <v>18769</v>
      </c>
      <c r="AU246" s="1" t="s">
        <v>18672</v>
      </c>
      <c r="AV246" s="1" t="s">
        <v>18735</v>
      </c>
      <c r="AW246" s="1" t="s">
        <v>18683</v>
      </c>
      <c r="AX246" s="1" t="s">
        <v>18667</v>
      </c>
      <c r="AY246" s="1" t="s">
        <v>18684</v>
      </c>
    </row>
    <row r="247" spans="1:51" x14ac:dyDescent="0.2">
      <c r="A247" s="14" t="s">
        <v>7936</v>
      </c>
      <c r="B247" s="1" t="s">
        <v>18662</v>
      </c>
      <c r="C247" s="1" t="s">
        <v>18685</v>
      </c>
      <c r="D247" s="1" t="s">
        <v>18664</v>
      </c>
      <c r="E247" s="15">
        <v>44001</v>
      </c>
      <c r="F247" s="13">
        <v>44032</v>
      </c>
      <c r="G247" s="1" t="s">
        <v>18665</v>
      </c>
      <c r="H247" s="1" t="s">
        <v>18666</v>
      </c>
      <c r="I247" s="1" t="s">
        <v>18667</v>
      </c>
      <c r="J247" s="1" t="s">
        <v>18668</v>
      </c>
      <c r="K247" s="1" t="s">
        <v>18669</v>
      </c>
      <c r="L247" s="1" t="s">
        <v>18735</v>
      </c>
      <c r="M247" s="1" t="s">
        <v>18671</v>
      </c>
      <c r="N247" s="1" t="s">
        <v>18672</v>
      </c>
      <c r="O247" s="1">
        <v>32</v>
      </c>
      <c r="P247" s="1" t="s">
        <v>18662</v>
      </c>
      <c r="Q247" s="1" t="s">
        <v>18673</v>
      </c>
      <c r="R247" s="1">
        <v>30503518518</v>
      </c>
      <c r="U247" s="1" t="s">
        <v>18724</v>
      </c>
      <c r="V247" s="1">
        <v>1123219650</v>
      </c>
      <c r="W247" s="1" t="s">
        <v>18725</v>
      </c>
      <c r="Z247" s="1" t="s">
        <v>18706</v>
      </c>
      <c r="AA247" s="1" t="s">
        <v>18726</v>
      </c>
      <c r="AB247" s="1" t="s">
        <v>18727</v>
      </c>
      <c r="AE247" s="1" t="s">
        <v>18728</v>
      </c>
      <c r="AG247" s="1">
        <v>1</v>
      </c>
      <c r="AI247" s="1">
        <v>1437</v>
      </c>
      <c r="AK247" s="1" t="s">
        <v>18729</v>
      </c>
      <c r="AL247" s="1" t="s">
        <v>18730</v>
      </c>
      <c r="AM247" s="1" t="s">
        <v>18693</v>
      </c>
      <c r="AN247" s="1" t="s">
        <v>18669</v>
      </c>
      <c r="AO247" s="1" t="s">
        <v>18668</v>
      </c>
      <c r="AP247" s="14" t="s">
        <v>18694</v>
      </c>
      <c r="AQ247" s="14" t="s">
        <v>18695</v>
      </c>
      <c r="AR247" s="14" t="s">
        <v>18693</v>
      </c>
      <c r="AS247" s="15">
        <v>44032</v>
      </c>
      <c r="AT247" s="1" t="s">
        <v>18731</v>
      </c>
      <c r="AU247" s="1" t="s">
        <v>18672</v>
      </c>
      <c r="AV247" s="1" t="s">
        <v>18735</v>
      </c>
      <c r="AW247" s="1" t="s">
        <v>18683</v>
      </c>
      <c r="AX247" s="1" t="s">
        <v>18667</v>
      </c>
      <c r="AY247" s="1" t="s">
        <v>18684</v>
      </c>
    </row>
    <row r="248" spans="1:51" x14ac:dyDescent="0.2">
      <c r="A248" s="14" t="s">
        <v>7942</v>
      </c>
      <c r="B248" s="1" t="s">
        <v>18662</v>
      </c>
      <c r="C248" s="1" t="s">
        <v>18685</v>
      </c>
      <c r="D248" s="1" t="s">
        <v>18664</v>
      </c>
      <c r="E248" s="15">
        <v>44001</v>
      </c>
      <c r="F248" s="13">
        <v>44319</v>
      </c>
      <c r="G248" s="1" t="s">
        <v>18665</v>
      </c>
      <c r="H248" s="1" t="s">
        <v>18666</v>
      </c>
      <c r="I248" s="1" t="s">
        <v>18667</v>
      </c>
      <c r="J248" s="1" t="s">
        <v>18668</v>
      </c>
      <c r="K248" s="1" t="s">
        <v>18669</v>
      </c>
      <c r="L248" s="1" t="s">
        <v>18735</v>
      </c>
      <c r="M248" s="1" t="s">
        <v>18671</v>
      </c>
      <c r="N248" s="1" t="s">
        <v>18672</v>
      </c>
      <c r="O248" s="1">
        <v>34</v>
      </c>
      <c r="P248" s="1" t="s">
        <v>18662</v>
      </c>
      <c r="Q248" s="1" t="s">
        <v>18673</v>
      </c>
      <c r="R248" s="1">
        <v>30708574836</v>
      </c>
      <c r="U248" s="1" t="s">
        <v>18872</v>
      </c>
      <c r="V248" s="1">
        <v>1163161000</v>
      </c>
      <c r="W248" s="1" t="s">
        <v>16547</v>
      </c>
      <c r="Z248" s="1" t="s">
        <v>15990</v>
      </c>
      <c r="AA248" s="1" t="s">
        <v>18853</v>
      </c>
      <c r="AB248" s="1" t="s">
        <v>18854</v>
      </c>
      <c r="AE248" s="1" t="s">
        <v>18873</v>
      </c>
      <c r="AG248" s="1" t="s">
        <v>15731</v>
      </c>
      <c r="AI248" s="1">
        <v>1842</v>
      </c>
      <c r="AJ248" s="1" t="s">
        <v>18874</v>
      </c>
      <c r="AK248" s="1" t="s">
        <v>18875</v>
      </c>
      <c r="AL248" s="1" t="s">
        <v>18671</v>
      </c>
      <c r="AM248" s="1" t="s">
        <v>18679</v>
      </c>
      <c r="AN248" s="1" t="s">
        <v>18669</v>
      </c>
      <c r="AO248" s="1" t="s">
        <v>18668</v>
      </c>
      <c r="AP248" s="14" t="s">
        <v>18876</v>
      </c>
      <c r="AQ248" s="14" t="s">
        <v>18723</v>
      </c>
      <c r="AR248" s="14" t="s">
        <v>18679</v>
      </c>
      <c r="AS248" s="15">
        <v>44319</v>
      </c>
      <c r="AT248" s="1" t="s">
        <v>18682</v>
      </c>
      <c r="AU248" s="1" t="s">
        <v>18672</v>
      </c>
      <c r="AV248" s="1" t="s">
        <v>18735</v>
      </c>
      <c r="AW248" s="1" t="s">
        <v>18683</v>
      </c>
      <c r="AX248" s="1" t="s">
        <v>18667</v>
      </c>
      <c r="AY248" s="1" t="s">
        <v>18684</v>
      </c>
    </row>
    <row r="249" spans="1:51" x14ac:dyDescent="0.2">
      <c r="A249" s="14" t="s">
        <v>7948</v>
      </c>
      <c r="B249" s="1" t="s">
        <v>18662</v>
      </c>
      <c r="C249" s="1" t="s">
        <v>18685</v>
      </c>
      <c r="D249" s="1" t="s">
        <v>18664</v>
      </c>
      <c r="E249" s="15">
        <v>44001</v>
      </c>
      <c r="F249" s="13">
        <v>44319</v>
      </c>
      <c r="G249" s="1" t="s">
        <v>18665</v>
      </c>
      <c r="H249" s="1" t="s">
        <v>18666</v>
      </c>
      <c r="I249" s="1" t="s">
        <v>18667</v>
      </c>
      <c r="J249" s="1" t="s">
        <v>18668</v>
      </c>
      <c r="K249" s="1" t="s">
        <v>18669</v>
      </c>
      <c r="L249" s="1" t="s">
        <v>18735</v>
      </c>
      <c r="M249" s="1" t="s">
        <v>18671</v>
      </c>
      <c r="N249" s="1" t="s">
        <v>18672</v>
      </c>
      <c r="O249" s="1">
        <v>30</v>
      </c>
      <c r="P249" s="1" t="s">
        <v>18662</v>
      </c>
      <c r="Q249" s="1" t="s">
        <v>18673</v>
      </c>
      <c r="R249" s="1">
        <v>30708574836</v>
      </c>
      <c r="U249" s="1" t="s">
        <v>18872</v>
      </c>
      <c r="V249" s="1">
        <v>1163161000</v>
      </c>
      <c r="W249" s="1" t="s">
        <v>16547</v>
      </c>
      <c r="Z249" s="1" t="s">
        <v>15990</v>
      </c>
      <c r="AA249" s="1" t="s">
        <v>18853</v>
      </c>
      <c r="AB249" s="1" t="s">
        <v>18854</v>
      </c>
      <c r="AE249" s="1" t="s">
        <v>18873</v>
      </c>
      <c r="AG249" s="1" t="s">
        <v>15731</v>
      </c>
      <c r="AI249" s="1">
        <v>1842</v>
      </c>
      <c r="AJ249" s="1" t="s">
        <v>18874</v>
      </c>
      <c r="AK249" s="1" t="s">
        <v>18777</v>
      </c>
      <c r="AL249" s="1" t="s">
        <v>18671</v>
      </c>
      <c r="AM249" s="1" t="s">
        <v>18679</v>
      </c>
      <c r="AN249" s="1" t="s">
        <v>18669</v>
      </c>
      <c r="AO249" s="1" t="s">
        <v>18668</v>
      </c>
      <c r="AP249" s="14" t="s">
        <v>18876</v>
      </c>
      <c r="AQ249" s="14" t="s">
        <v>18723</v>
      </c>
      <c r="AR249" s="14" t="s">
        <v>18679</v>
      </c>
      <c r="AS249" s="15">
        <v>44319</v>
      </c>
      <c r="AT249" s="1" t="s">
        <v>18682</v>
      </c>
      <c r="AU249" s="1" t="s">
        <v>18672</v>
      </c>
      <c r="AV249" s="1" t="s">
        <v>18735</v>
      </c>
      <c r="AW249" s="1" t="s">
        <v>18683</v>
      </c>
      <c r="AX249" s="1" t="s">
        <v>18667</v>
      </c>
      <c r="AY249" s="1" t="s">
        <v>18684</v>
      </c>
    </row>
    <row r="250" spans="1:51" x14ac:dyDescent="0.2">
      <c r="A250" s="14" t="s">
        <v>7951</v>
      </c>
      <c r="B250" s="1" t="s">
        <v>18662</v>
      </c>
      <c r="C250" s="1" t="s">
        <v>18685</v>
      </c>
      <c r="D250" s="1" t="s">
        <v>18664</v>
      </c>
      <c r="E250" s="15">
        <v>44001</v>
      </c>
      <c r="F250" s="13">
        <v>44013</v>
      </c>
      <c r="G250" s="1" t="s">
        <v>18665</v>
      </c>
      <c r="H250" s="1" t="s">
        <v>18666</v>
      </c>
      <c r="I250" s="1" t="s">
        <v>18667</v>
      </c>
      <c r="J250" s="1" t="s">
        <v>18668</v>
      </c>
      <c r="K250" s="1" t="s">
        <v>18669</v>
      </c>
      <c r="L250" s="1" t="s">
        <v>18735</v>
      </c>
      <c r="M250" s="1" t="s">
        <v>18671</v>
      </c>
      <c r="N250" s="1" t="s">
        <v>18672</v>
      </c>
      <c r="O250" s="1">
        <v>33</v>
      </c>
      <c r="P250" s="1" t="s">
        <v>18662</v>
      </c>
      <c r="Q250" s="1" t="s">
        <v>18673</v>
      </c>
      <c r="R250" s="1">
        <v>30503518518</v>
      </c>
      <c r="U250" s="1" t="s">
        <v>18724</v>
      </c>
      <c r="V250" s="1">
        <v>1123219650</v>
      </c>
      <c r="W250" s="1" t="s">
        <v>18725</v>
      </c>
      <c r="Z250" s="1" t="s">
        <v>18706</v>
      </c>
      <c r="AA250" s="1" t="s">
        <v>18726</v>
      </c>
      <c r="AB250" s="1" t="s">
        <v>18727</v>
      </c>
      <c r="AE250" s="1" t="s">
        <v>18728</v>
      </c>
      <c r="AG250" s="1">
        <v>1</v>
      </c>
      <c r="AI250" s="1">
        <v>1437</v>
      </c>
      <c r="AK250" s="1" t="s">
        <v>18729</v>
      </c>
      <c r="AL250" s="1" t="s">
        <v>18730</v>
      </c>
      <c r="AM250" s="1" t="s">
        <v>18693</v>
      </c>
      <c r="AN250" s="1" t="s">
        <v>18669</v>
      </c>
      <c r="AO250" s="1" t="s">
        <v>18668</v>
      </c>
      <c r="AP250" s="14" t="s">
        <v>18694</v>
      </c>
      <c r="AQ250" s="14" t="s">
        <v>18695</v>
      </c>
      <c r="AR250" s="14" t="s">
        <v>18693</v>
      </c>
      <c r="AS250" s="15">
        <v>44013</v>
      </c>
      <c r="AT250" s="1" t="s">
        <v>18731</v>
      </c>
      <c r="AU250" s="1" t="s">
        <v>18672</v>
      </c>
      <c r="AV250" s="1" t="s">
        <v>18735</v>
      </c>
      <c r="AW250" s="1" t="s">
        <v>18683</v>
      </c>
      <c r="AX250" s="1" t="s">
        <v>18667</v>
      </c>
      <c r="AY250" s="1" t="s">
        <v>18684</v>
      </c>
    </row>
    <row r="251" spans="1:51" x14ac:dyDescent="0.2">
      <c r="A251" s="14" t="s">
        <v>7973</v>
      </c>
      <c r="B251" s="1" t="s">
        <v>18662</v>
      </c>
      <c r="C251" s="1" t="s">
        <v>18685</v>
      </c>
      <c r="D251" s="1" t="s">
        <v>18664</v>
      </c>
      <c r="E251" s="15">
        <v>44004</v>
      </c>
      <c r="F251" s="13">
        <v>44029</v>
      </c>
      <c r="G251" s="1" t="s">
        <v>18665</v>
      </c>
      <c r="H251" s="1" t="s">
        <v>18666</v>
      </c>
      <c r="I251" s="1" t="s">
        <v>18667</v>
      </c>
      <c r="J251" s="1" t="s">
        <v>18668</v>
      </c>
      <c r="K251" s="1" t="s">
        <v>18669</v>
      </c>
      <c r="L251" s="1" t="s">
        <v>18735</v>
      </c>
      <c r="M251" s="1" t="s">
        <v>18671</v>
      </c>
      <c r="N251" s="1" t="s">
        <v>18672</v>
      </c>
      <c r="O251" s="1">
        <v>34</v>
      </c>
      <c r="P251" s="1" t="s">
        <v>18662</v>
      </c>
      <c r="Q251" s="1" t="s">
        <v>18673</v>
      </c>
      <c r="R251" s="1">
        <v>30669159885</v>
      </c>
      <c r="U251" s="1" t="s">
        <v>18877</v>
      </c>
      <c r="V251" s="1">
        <v>1121921132</v>
      </c>
      <c r="W251" s="1" t="s">
        <v>702</v>
      </c>
      <c r="Z251" s="1" t="s">
        <v>15990</v>
      </c>
      <c r="AA251" s="1" t="s">
        <v>18698</v>
      </c>
      <c r="AB251" s="1" t="s">
        <v>18784</v>
      </c>
      <c r="AE251" s="1" t="s">
        <v>18785</v>
      </c>
      <c r="AG251" s="1">
        <v>7</v>
      </c>
      <c r="AI251" s="1">
        <v>1602</v>
      </c>
      <c r="AK251" s="1" t="s">
        <v>18729</v>
      </c>
      <c r="AL251" s="1" t="s">
        <v>18730</v>
      </c>
      <c r="AM251" s="1" t="s">
        <v>18693</v>
      </c>
      <c r="AN251" s="1" t="s">
        <v>18669</v>
      </c>
      <c r="AO251" s="1" t="s">
        <v>18668</v>
      </c>
      <c r="AP251" s="14" t="s">
        <v>18694</v>
      </c>
      <c r="AQ251" s="14" t="s">
        <v>18695</v>
      </c>
      <c r="AR251" s="14" t="s">
        <v>18693</v>
      </c>
      <c r="AS251" s="15">
        <v>44029</v>
      </c>
      <c r="AT251" s="1" t="s">
        <v>18731</v>
      </c>
      <c r="AU251" s="1" t="s">
        <v>18672</v>
      </c>
      <c r="AV251" s="1" t="s">
        <v>18735</v>
      </c>
      <c r="AW251" s="1" t="s">
        <v>18683</v>
      </c>
      <c r="AX251" s="1" t="s">
        <v>18667</v>
      </c>
      <c r="AY251" s="1" t="s">
        <v>18684</v>
      </c>
    </row>
    <row r="252" spans="1:51" x14ac:dyDescent="0.2">
      <c r="A252" s="14" t="s">
        <v>7978</v>
      </c>
      <c r="B252" s="1" t="s">
        <v>18662</v>
      </c>
      <c r="C252" s="1" t="s">
        <v>18685</v>
      </c>
      <c r="D252" s="1" t="s">
        <v>18664</v>
      </c>
      <c r="E252" s="15">
        <v>44004</v>
      </c>
      <c r="F252" s="13">
        <v>44013</v>
      </c>
      <c r="G252" s="1" t="s">
        <v>18665</v>
      </c>
      <c r="H252" s="1" t="s">
        <v>18666</v>
      </c>
      <c r="I252" s="1" t="s">
        <v>18667</v>
      </c>
      <c r="J252" s="1" t="s">
        <v>18668</v>
      </c>
      <c r="K252" s="1" t="s">
        <v>18669</v>
      </c>
      <c r="L252" s="1" t="s">
        <v>18735</v>
      </c>
      <c r="M252" s="1" t="s">
        <v>18671</v>
      </c>
      <c r="N252" s="1" t="s">
        <v>18672</v>
      </c>
      <c r="O252" s="1">
        <v>33</v>
      </c>
      <c r="P252" s="1" t="s">
        <v>18662</v>
      </c>
      <c r="Q252" s="1" t="s">
        <v>18673</v>
      </c>
      <c r="R252" s="1">
        <v>30669159885</v>
      </c>
      <c r="U252" s="1" t="s">
        <v>18877</v>
      </c>
      <c r="V252" s="1">
        <v>1121921132</v>
      </c>
      <c r="W252" s="1" t="s">
        <v>702</v>
      </c>
      <c r="Z252" s="1" t="s">
        <v>15990</v>
      </c>
      <c r="AA252" s="1" t="s">
        <v>18698</v>
      </c>
      <c r="AB252" s="1" t="s">
        <v>18784</v>
      </c>
      <c r="AE252" s="1" t="s">
        <v>18785</v>
      </c>
      <c r="AG252" s="1">
        <v>7</v>
      </c>
      <c r="AI252" s="1">
        <v>1602</v>
      </c>
      <c r="AK252" s="1" t="s">
        <v>18729</v>
      </c>
      <c r="AL252" s="1" t="s">
        <v>18730</v>
      </c>
      <c r="AM252" s="1" t="s">
        <v>18693</v>
      </c>
      <c r="AN252" s="1" t="s">
        <v>18669</v>
      </c>
      <c r="AO252" s="1" t="s">
        <v>18668</v>
      </c>
      <c r="AP252" s="14" t="s">
        <v>18694</v>
      </c>
      <c r="AQ252" s="14" t="s">
        <v>18695</v>
      </c>
      <c r="AR252" s="14" t="s">
        <v>18693</v>
      </c>
      <c r="AS252" s="15">
        <v>44013</v>
      </c>
      <c r="AT252" s="1" t="s">
        <v>18731</v>
      </c>
      <c r="AU252" s="1" t="s">
        <v>18672</v>
      </c>
      <c r="AV252" s="1" t="s">
        <v>18735</v>
      </c>
      <c r="AW252" s="1" t="s">
        <v>18683</v>
      </c>
      <c r="AX252" s="1" t="s">
        <v>18667</v>
      </c>
      <c r="AY252" s="1" t="s">
        <v>18684</v>
      </c>
    </row>
    <row r="253" spans="1:51" x14ac:dyDescent="0.2">
      <c r="A253" s="14" t="s">
        <v>7991</v>
      </c>
      <c r="B253" s="1" t="s">
        <v>18662</v>
      </c>
      <c r="C253" s="1" t="s">
        <v>18685</v>
      </c>
      <c r="D253" s="1" t="s">
        <v>18664</v>
      </c>
      <c r="E253" s="15">
        <v>44005</v>
      </c>
      <c r="F253" s="13">
        <v>44013</v>
      </c>
      <c r="G253" s="1" t="s">
        <v>18665</v>
      </c>
      <c r="H253" s="1" t="s">
        <v>18666</v>
      </c>
      <c r="I253" s="1" t="s">
        <v>18667</v>
      </c>
      <c r="J253" s="1" t="s">
        <v>18668</v>
      </c>
      <c r="K253" s="1" t="s">
        <v>18669</v>
      </c>
      <c r="L253" s="1" t="s">
        <v>18735</v>
      </c>
      <c r="M253" s="1" t="s">
        <v>18671</v>
      </c>
      <c r="N253" s="1" t="s">
        <v>18672</v>
      </c>
      <c r="O253" s="1">
        <v>34</v>
      </c>
      <c r="P253" s="1" t="s">
        <v>18662</v>
      </c>
      <c r="Q253" s="1" t="s">
        <v>18673</v>
      </c>
      <c r="R253" s="1">
        <v>30650964132</v>
      </c>
      <c r="U253" s="1" t="s">
        <v>18787</v>
      </c>
      <c r="V253" s="1">
        <v>43060600</v>
      </c>
      <c r="W253" s="1" t="s">
        <v>18788</v>
      </c>
      <c r="Z253" s="1" t="s">
        <v>18706</v>
      </c>
      <c r="AA253" s="1" t="s">
        <v>18789</v>
      </c>
      <c r="AB253" s="1" t="s">
        <v>18790</v>
      </c>
      <c r="AE253" s="1" t="s">
        <v>18791</v>
      </c>
      <c r="AG253" s="1" t="s">
        <v>15731</v>
      </c>
      <c r="AI253" s="1">
        <v>1282</v>
      </c>
      <c r="AK253" s="1" t="s">
        <v>18729</v>
      </c>
      <c r="AL253" s="1" t="s">
        <v>18730</v>
      </c>
      <c r="AM253" s="1" t="s">
        <v>18693</v>
      </c>
      <c r="AN253" s="1" t="s">
        <v>18669</v>
      </c>
      <c r="AO253" s="1" t="s">
        <v>18668</v>
      </c>
      <c r="AP253" s="14" t="s">
        <v>18694</v>
      </c>
      <c r="AQ253" s="14" t="s">
        <v>18695</v>
      </c>
      <c r="AR253" s="14" t="s">
        <v>18693</v>
      </c>
      <c r="AS253" s="15">
        <v>44013</v>
      </c>
      <c r="AT253" s="1" t="s">
        <v>18731</v>
      </c>
      <c r="AU253" s="1" t="s">
        <v>18672</v>
      </c>
      <c r="AV253" s="1" t="s">
        <v>18735</v>
      </c>
      <c r="AW253" s="1" t="s">
        <v>18683</v>
      </c>
      <c r="AX253" s="1" t="s">
        <v>18667</v>
      </c>
      <c r="AY253" s="1" t="s">
        <v>18684</v>
      </c>
    </row>
    <row r="254" spans="1:51" x14ac:dyDescent="0.2">
      <c r="A254" s="14" t="s">
        <v>8053</v>
      </c>
      <c r="B254" s="1" t="s">
        <v>18662</v>
      </c>
      <c r="C254" s="1" t="s">
        <v>18685</v>
      </c>
      <c r="D254" s="1" t="s">
        <v>18664</v>
      </c>
      <c r="E254" s="15">
        <v>44007</v>
      </c>
      <c r="F254" s="13">
        <v>44096</v>
      </c>
      <c r="G254" s="1" t="s">
        <v>18665</v>
      </c>
      <c r="H254" s="1" t="s">
        <v>18666</v>
      </c>
      <c r="I254" s="1" t="s">
        <v>18667</v>
      </c>
      <c r="J254" s="1" t="s">
        <v>18668</v>
      </c>
      <c r="K254" s="1" t="s">
        <v>18669</v>
      </c>
      <c r="L254" s="1" t="s">
        <v>18735</v>
      </c>
      <c r="M254" s="1" t="s">
        <v>18671</v>
      </c>
      <c r="N254" s="1" t="s">
        <v>18672</v>
      </c>
      <c r="O254" s="1">
        <v>19</v>
      </c>
      <c r="P254" s="1" t="s">
        <v>18662</v>
      </c>
      <c r="Q254" s="1" t="s">
        <v>18673</v>
      </c>
      <c r="R254" s="1">
        <v>33707668089</v>
      </c>
      <c r="U254" s="1" t="s">
        <v>18714</v>
      </c>
      <c r="V254" s="1">
        <v>1130146890</v>
      </c>
      <c r="W254" s="1" t="s">
        <v>18715</v>
      </c>
      <c r="Z254" s="1" t="s">
        <v>15990</v>
      </c>
      <c r="AA254" s="1" t="s">
        <v>18698</v>
      </c>
      <c r="AB254" s="1" t="s">
        <v>18716</v>
      </c>
      <c r="AE254" s="1" t="s">
        <v>18717</v>
      </c>
      <c r="AG254" s="1" t="s">
        <v>15731</v>
      </c>
      <c r="AI254" s="1">
        <v>1636</v>
      </c>
      <c r="AK254" s="1" t="s">
        <v>18732</v>
      </c>
      <c r="AL254" s="1" t="s">
        <v>18730</v>
      </c>
      <c r="AM254" s="1" t="s">
        <v>18679</v>
      </c>
      <c r="AN254" s="1" t="s">
        <v>18669</v>
      </c>
      <c r="AO254" s="1" t="s">
        <v>18668</v>
      </c>
      <c r="AP254" s="14" t="s">
        <v>18733</v>
      </c>
      <c r="AQ254" s="14" t="s">
        <v>18734</v>
      </c>
      <c r="AR254" s="14" t="s">
        <v>18735</v>
      </c>
      <c r="AS254" s="15">
        <v>44096</v>
      </c>
      <c r="AT254" s="1" t="s">
        <v>18736</v>
      </c>
      <c r="AU254" s="1" t="s">
        <v>18672</v>
      </c>
      <c r="AV254" s="1" t="s">
        <v>18735</v>
      </c>
      <c r="AW254" s="1" t="s">
        <v>18683</v>
      </c>
      <c r="AX254" s="1" t="s">
        <v>18667</v>
      </c>
      <c r="AY254" s="1" t="s">
        <v>18684</v>
      </c>
    </row>
    <row r="255" spans="1:51" x14ac:dyDescent="0.2">
      <c r="A255" s="14" t="s">
        <v>8086</v>
      </c>
      <c r="B255" s="1" t="s">
        <v>18662</v>
      </c>
      <c r="C255" s="1" t="s">
        <v>18685</v>
      </c>
      <c r="D255" s="1" t="s">
        <v>18664</v>
      </c>
      <c r="E255" s="15">
        <v>44007</v>
      </c>
      <c r="F255" s="13">
        <v>44040</v>
      </c>
      <c r="G255" s="1" t="s">
        <v>18665</v>
      </c>
      <c r="H255" s="1" t="s">
        <v>18666</v>
      </c>
      <c r="I255" s="1" t="s">
        <v>18667</v>
      </c>
      <c r="J255" s="1" t="s">
        <v>18668</v>
      </c>
      <c r="K255" s="1" t="s">
        <v>18669</v>
      </c>
      <c r="L255" s="1" t="s">
        <v>18735</v>
      </c>
      <c r="M255" s="1" t="s">
        <v>18671</v>
      </c>
      <c r="N255" s="1" t="s">
        <v>18672</v>
      </c>
      <c r="O255" s="1">
        <v>34</v>
      </c>
      <c r="P255" s="1" t="s">
        <v>18662</v>
      </c>
      <c r="Q255" s="1" t="s">
        <v>18673</v>
      </c>
      <c r="R255" s="1">
        <v>30503518518</v>
      </c>
      <c r="U255" s="1" t="s">
        <v>18724</v>
      </c>
      <c r="V255" s="1">
        <v>1123219650</v>
      </c>
      <c r="W255" s="1" t="s">
        <v>18725</v>
      </c>
      <c r="Z255" s="1" t="s">
        <v>18706</v>
      </c>
      <c r="AA255" s="1" t="s">
        <v>18726</v>
      </c>
      <c r="AB255" s="1" t="s">
        <v>18727</v>
      </c>
      <c r="AE255" s="1" t="s">
        <v>18728</v>
      </c>
      <c r="AG255" s="1">
        <v>1</v>
      </c>
      <c r="AI255" s="1">
        <v>1437</v>
      </c>
      <c r="AK255" s="1" t="s">
        <v>18786</v>
      </c>
      <c r="AL255" s="1" t="s">
        <v>18730</v>
      </c>
      <c r="AM255" s="1" t="s">
        <v>18693</v>
      </c>
      <c r="AN255" s="1" t="s">
        <v>18669</v>
      </c>
      <c r="AO255" s="1" t="s">
        <v>18668</v>
      </c>
      <c r="AP255" s="14" t="s">
        <v>18694</v>
      </c>
      <c r="AQ255" s="14" t="s">
        <v>18695</v>
      </c>
      <c r="AR255" s="14" t="s">
        <v>18693</v>
      </c>
      <c r="AS255" s="15">
        <v>44040</v>
      </c>
      <c r="AT255" s="1" t="s">
        <v>18878</v>
      </c>
      <c r="AU255" s="1" t="s">
        <v>18672</v>
      </c>
      <c r="AV255" s="1" t="s">
        <v>18735</v>
      </c>
      <c r="AW255" s="1" t="s">
        <v>18683</v>
      </c>
      <c r="AX255" s="1" t="s">
        <v>18667</v>
      </c>
      <c r="AY255" s="1" t="s">
        <v>18684</v>
      </c>
    </row>
    <row r="256" spans="1:51" x14ac:dyDescent="0.2">
      <c r="A256" s="14" t="s">
        <v>8132</v>
      </c>
      <c r="B256" s="1" t="s">
        <v>18662</v>
      </c>
      <c r="C256" s="1" t="s">
        <v>18685</v>
      </c>
      <c r="D256" s="1" t="s">
        <v>18664</v>
      </c>
      <c r="E256" s="15">
        <v>44010</v>
      </c>
      <c r="F256" s="13">
        <v>44029</v>
      </c>
      <c r="G256" s="1" t="s">
        <v>18665</v>
      </c>
      <c r="H256" s="1" t="s">
        <v>18666</v>
      </c>
      <c r="I256" s="1" t="s">
        <v>18667</v>
      </c>
      <c r="J256" s="1" t="s">
        <v>18668</v>
      </c>
      <c r="K256" s="1" t="s">
        <v>18669</v>
      </c>
      <c r="L256" s="1" t="s">
        <v>18735</v>
      </c>
      <c r="M256" s="1" t="s">
        <v>18671</v>
      </c>
      <c r="N256" s="1" t="s">
        <v>18672</v>
      </c>
      <c r="O256" s="1">
        <v>44</v>
      </c>
      <c r="P256" s="1" t="s">
        <v>18662</v>
      </c>
      <c r="Q256" s="1" t="s">
        <v>18673</v>
      </c>
      <c r="R256" s="1">
        <v>30534475795</v>
      </c>
      <c r="U256" s="1" t="s">
        <v>18697</v>
      </c>
      <c r="V256" s="1">
        <v>1147561216</v>
      </c>
      <c r="W256" s="1" t="s">
        <v>2737</v>
      </c>
      <c r="Z256" s="1" t="s">
        <v>15990</v>
      </c>
      <c r="AA256" s="1" t="s">
        <v>18698</v>
      </c>
      <c r="AB256" s="1" t="s">
        <v>18699</v>
      </c>
      <c r="AE256" s="1" t="s">
        <v>18700</v>
      </c>
      <c r="AG256" s="1" t="s">
        <v>15731</v>
      </c>
      <c r="AI256" s="1">
        <v>1605</v>
      </c>
      <c r="AK256" s="1" t="s">
        <v>18729</v>
      </c>
      <c r="AL256" s="1" t="s">
        <v>18730</v>
      </c>
      <c r="AM256" s="1" t="s">
        <v>18693</v>
      </c>
      <c r="AN256" s="1" t="s">
        <v>18669</v>
      </c>
      <c r="AO256" s="1" t="s">
        <v>18668</v>
      </c>
      <c r="AP256" s="14" t="s">
        <v>18694</v>
      </c>
      <c r="AQ256" s="14" t="s">
        <v>18695</v>
      </c>
      <c r="AR256" s="14" t="s">
        <v>18693</v>
      </c>
      <c r="AS256" s="15">
        <v>44029</v>
      </c>
      <c r="AT256" s="1" t="s">
        <v>18731</v>
      </c>
      <c r="AU256" s="1" t="s">
        <v>18672</v>
      </c>
      <c r="AV256" s="1" t="s">
        <v>18735</v>
      </c>
      <c r="AW256" s="1" t="s">
        <v>18683</v>
      </c>
      <c r="AX256" s="1" t="s">
        <v>18667</v>
      </c>
      <c r="AY256" s="1" t="s">
        <v>18684</v>
      </c>
    </row>
    <row r="257" spans="1:51" x14ac:dyDescent="0.2">
      <c r="A257" s="14" t="s">
        <v>8136</v>
      </c>
      <c r="B257" s="1" t="s">
        <v>18662</v>
      </c>
      <c r="C257" s="1" t="s">
        <v>18685</v>
      </c>
      <c r="D257" s="1" t="s">
        <v>18664</v>
      </c>
      <c r="E257" s="15">
        <v>44010</v>
      </c>
      <c r="F257" s="13">
        <v>44029</v>
      </c>
      <c r="G257" s="1" t="s">
        <v>18665</v>
      </c>
      <c r="H257" s="1" t="s">
        <v>18666</v>
      </c>
      <c r="I257" s="1" t="s">
        <v>18667</v>
      </c>
      <c r="J257" s="1" t="s">
        <v>18668</v>
      </c>
      <c r="K257" s="1" t="s">
        <v>18669</v>
      </c>
      <c r="L257" s="1" t="s">
        <v>18735</v>
      </c>
      <c r="M257" s="1" t="s">
        <v>18671</v>
      </c>
      <c r="N257" s="1" t="s">
        <v>18672</v>
      </c>
      <c r="O257" s="1">
        <v>43</v>
      </c>
      <c r="P257" s="1" t="s">
        <v>18662</v>
      </c>
      <c r="Q257" s="1" t="s">
        <v>18673</v>
      </c>
      <c r="R257" s="1">
        <v>30534475795</v>
      </c>
      <c r="U257" s="1" t="s">
        <v>18697</v>
      </c>
      <c r="V257" s="1">
        <v>1147561216</v>
      </c>
      <c r="W257" s="1" t="s">
        <v>2737</v>
      </c>
      <c r="Z257" s="1" t="s">
        <v>15990</v>
      </c>
      <c r="AA257" s="1" t="s">
        <v>18698</v>
      </c>
      <c r="AB257" s="1" t="s">
        <v>18699</v>
      </c>
      <c r="AE257" s="1" t="s">
        <v>18700</v>
      </c>
      <c r="AG257" s="1" t="s">
        <v>15731</v>
      </c>
      <c r="AI257" s="1">
        <v>1605</v>
      </c>
      <c r="AK257" s="1" t="s">
        <v>18729</v>
      </c>
      <c r="AL257" s="1" t="s">
        <v>18730</v>
      </c>
      <c r="AM257" s="1" t="s">
        <v>18693</v>
      </c>
      <c r="AN257" s="1" t="s">
        <v>18669</v>
      </c>
      <c r="AO257" s="1" t="s">
        <v>18668</v>
      </c>
      <c r="AP257" s="14" t="s">
        <v>18694</v>
      </c>
      <c r="AQ257" s="14" t="s">
        <v>18695</v>
      </c>
      <c r="AR257" s="14" t="s">
        <v>18693</v>
      </c>
      <c r="AS257" s="15">
        <v>44029</v>
      </c>
      <c r="AT257" s="1" t="s">
        <v>18731</v>
      </c>
      <c r="AU257" s="1" t="s">
        <v>18672</v>
      </c>
      <c r="AV257" s="1" t="s">
        <v>18735</v>
      </c>
      <c r="AW257" s="1" t="s">
        <v>18683</v>
      </c>
      <c r="AX257" s="1" t="s">
        <v>18667</v>
      </c>
      <c r="AY257" s="1" t="s">
        <v>18684</v>
      </c>
    </row>
    <row r="258" spans="1:51" x14ac:dyDescent="0.2">
      <c r="A258" s="14" t="s">
        <v>8140</v>
      </c>
      <c r="B258" s="1" t="s">
        <v>18662</v>
      </c>
      <c r="C258" s="1" t="s">
        <v>18685</v>
      </c>
      <c r="D258" s="1" t="s">
        <v>18664</v>
      </c>
      <c r="E258" s="15">
        <v>44010</v>
      </c>
      <c r="F258" s="13">
        <v>44025</v>
      </c>
      <c r="G258" s="1" t="s">
        <v>18665</v>
      </c>
      <c r="H258" s="1" t="s">
        <v>18666</v>
      </c>
      <c r="I258" s="1" t="s">
        <v>18667</v>
      </c>
      <c r="J258" s="1" t="s">
        <v>18668</v>
      </c>
      <c r="K258" s="1" t="s">
        <v>18669</v>
      </c>
      <c r="L258" s="1" t="s">
        <v>18735</v>
      </c>
      <c r="M258" s="1" t="s">
        <v>18671</v>
      </c>
      <c r="N258" s="1" t="s">
        <v>18672</v>
      </c>
      <c r="O258" s="1">
        <v>35</v>
      </c>
      <c r="P258" s="1" t="s">
        <v>18662</v>
      </c>
      <c r="Q258" s="1" t="s">
        <v>18673</v>
      </c>
      <c r="R258" s="1">
        <v>30534475795</v>
      </c>
      <c r="U258" s="1" t="s">
        <v>18697</v>
      </c>
      <c r="V258" s="1">
        <v>1147561216</v>
      </c>
      <c r="W258" s="1" t="s">
        <v>2737</v>
      </c>
      <c r="Z258" s="1" t="s">
        <v>15990</v>
      </c>
      <c r="AA258" s="1" t="s">
        <v>18698</v>
      </c>
      <c r="AB258" s="1" t="s">
        <v>18699</v>
      </c>
      <c r="AE258" s="1" t="s">
        <v>18700</v>
      </c>
      <c r="AG258" s="1" t="s">
        <v>15731</v>
      </c>
      <c r="AI258" s="1">
        <v>1605</v>
      </c>
      <c r="AK258" s="1" t="s">
        <v>18786</v>
      </c>
      <c r="AL258" s="1" t="s">
        <v>18730</v>
      </c>
      <c r="AM258" s="1" t="s">
        <v>18693</v>
      </c>
      <c r="AN258" s="1" t="s">
        <v>18669</v>
      </c>
      <c r="AO258" s="1" t="s">
        <v>18668</v>
      </c>
      <c r="AP258" s="14" t="s">
        <v>18694</v>
      </c>
      <c r="AQ258" s="14" t="s">
        <v>18695</v>
      </c>
      <c r="AR258" s="14" t="s">
        <v>18693</v>
      </c>
      <c r="AS258" s="15">
        <v>44025</v>
      </c>
      <c r="AT258" s="1" t="s">
        <v>18731</v>
      </c>
      <c r="AU258" s="1" t="s">
        <v>18672</v>
      </c>
      <c r="AV258" s="1" t="s">
        <v>18735</v>
      </c>
      <c r="AW258" s="1" t="s">
        <v>18683</v>
      </c>
      <c r="AX258" s="1" t="s">
        <v>18667</v>
      </c>
      <c r="AY258" s="1" t="s">
        <v>18684</v>
      </c>
    </row>
    <row r="259" spans="1:51" x14ac:dyDescent="0.2">
      <c r="A259" s="14" t="s">
        <v>8147</v>
      </c>
      <c r="B259" s="1" t="s">
        <v>18662</v>
      </c>
      <c r="C259" s="1" t="s">
        <v>18685</v>
      </c>
      <c r="D259" s="1" t="s">
        <v>18664</v>
      </c>
      <c r="E259" s="15">
        <v>44011</v>
      </c>
      <c r="F259" s="13">
        <v>44020</v>
      </c>
      <c r="G259" s="1" t="s">
        <v>18665</v>
      </c>
      <c r="H259" s="1" t="s">
        <v>18666</v>
      </c>
      <c r="I259" s="1" t="s">
        <v>18667</v>
      </c>
      <c r="J259" s="1" t="s">
        <v>18668</v>
      </c>
      <c r="K259" s="1" t="s">
        <v>18669</v>
      </c>
      <c r="L259" s="1" t="s">
        <v>18735</v>
      </c>
      <c r="M259" s="1" t="s">
        <v>18671</v>
      </c>
      <c r="N259" s="1" t="s">
        <v>18672</v>
      </c>
      <c r="O259" s="1">
        <v>77</v>
      </c>
      <c r="P259" s="1" t="s">
        <v>18662</v>
      </c>
      <c r="Q259" s="1" t="s">
        <v>18673</v>
      </c>
      <c r="R259" s="1">
        <v>33711192579</v>
      </c>
      <c r="U259" s="1" t="s">
        <v>18856</v>
      </c>
      <c r="V259" s="1">
        <v>1122658482</v>
      </c>
      <c r="W259" s="1" t="s">
        <v>3593</v>
      </c>
      <c r="Z259" s="1" t="s">
        <v>18706</v>
      </c>
      <c r="AA259" s="1" t="s">
        <v>18707</v>
      </c>
      <c r="AB259" s="1" t="s">
        <v>18707</v>
      </c>
      <c r="AE259" s="1" t="s">
        <v>18857</v>
      </c>
      <c r="AG259" s="1" t="s">
        <v>15731</v>
      </c>
      <c r="AI259" s="1">
        <v>1295</v>
      </c>
      <c r="AK259" s="1" t="s">
        <v>18761</v>
      </c>
      <c r="AL259" s="1" t="s">
        <v>18730</v>
      </c>
      <c r="AM259" s="1" t="s">
        <v>18693</v>
      </c>
      <c r="AN259" s="1" t="s">
        <v>18669</v>
      </c>
      <c r="AO259" s="1" t="s">
        <v>18668</v>
      </c>
      <c r="AP259" s="14" t="s">
        <v>18694</v>
      </c>
      <c r="AQ259" s="14" t="s">
        <v>18695</v>
      </c>
      <c r="AR259" s="14" t="s">
        <v>18693</v>
      </c>
      <c r="AS259" s="15">
        <v>44020</v>
      </c>
      <c r="AT259" s="1" t="s">
        <v>18762</v>
      </c>
      <c r="AU259" s="1" t="s">
        <v>18672</v>
      </c>
      <c r="AV259" s="1" t="s">
        <v>18735</v>
      </c>
      <c r="AW259" s="1" t="s">
        <v>18683</v>
      </c>
      <c r="AX259" s="1" t="s">
        <v>18667</v>
      </c>
      <c r="AY259" s="1" t="s">
        <v>18684</v>
      </c>
    </row>
    <row r="260" spans="1:51" x14ac:dyDescent="0.2">
      <c r="A260" s="14" t="s">
        <v>8240</v>
      </c>
      <c r="B260" s="1" t="s">
        <v>18662</v>
      </c>
      <c r="C260" s="1" t="s">
        <v>18685</v>
      </c>
      <c r="D260" s="1" t="s">
        <v>18664</v>
      </c>
      <c r="E260" s="15">
        <v>44013</v>
      </c>
      <c r="F260" s="13">
        <v>44020</v>
      </c>
      <c r="G260" s="1" t="s">
        <v>18665</v>
      </c>
      <c r="H260" s="1" t="s">
        <v>18666</v>
      </c>
      <c r="I260" s="1" t="s">
        <v>18667</v>
      </c>
      <c r="J260" s="1" t="s">
        <v>18668</v>
      </c>
      <c r="K260" s="1" t="s">
        <v>18669</v>
      </c>
      <c r="L260" s="1" t="s">
        <v>18735</v>
      </c>
      <c r="M260" s="1" t="s">
        <v>18671</v>
      </c>
      <c r="N260" s="1" t="s">
        <v>18672</v>
      </c>
      <c r="O260" s="1">
        <v>62</v>
      </c>
      <c r="P260" s="1" t="s">
        <v>18662</v>
      </c>
      <c r="Q260" s="1" t="s">
        <v>18673</v>
      </c>
      <c r="R260" s="1">
        <v>33711192579</v>
      </c>
      <c r="U260" s="1" t="s">
        <v>18856</v>
      </c>
      <c r="V260" s="1">
        <v>1122658482</v>
      </c>
      <c r="W260" s="1" t="s">
        <v>3593</v>
      </c>
      <c r="Z260" s="1" t="s">
        <v>18706</v>
      </c>
      <c r="AA260" s="1" t="s">
        <v>18707</v>
      </c>
      <c r="AB260" s="1" t="s">
        <v>18707</v>
      </c>
      <c r="AE260" s="1" t="s">
        <v>18857</v>
      </c>
      <c r="AG260" s="1" t="s">
        <v>15731</v>
      </c>
      <c r="AI260" s="1">
        <v>1295</v>
      </c>
      <c r="AK260" s="1" t="s">
        <v>18761</v>
      </c>
      <c r="AL260" s="1" t="s">
        <v>18730</v>
      </c>
      <c r="AM260" s="1" t="s">
        <v>18693</v>
      </c>
      <c r="AN260" s="1" t="s">
        <v>18669</v>
      </c>
      <c r="AO260" s="1" t="s">
        <v>18668</v>
      </c>
      <c r="AP260" s="14" t="s">
        <v>18694</v>
      </c>
      <c r="AQ260" s="14" t="s">
        <v>18695</v>
      </c>
      <c r="AR260" s="14" t="s">
        <v>18693</v>
      </c>
      <c r="AS260" s="15">
        <v>44020</v>
      </c>
      <c r="AT260" s="1" t="s">
        <v>18762</v>
      </c>
      <c r="AU260" s="1" t="s">
        <v>18672</v>
      </c>
      <c r="AV260" s="1" t="s">
        <v>18735</v>
      </c>
      <c r="AW260" s="1" t="s">
        <v>18683</v>
      </c>
      <c r="AX260" s="1" t="s">
        <v>18667</v>
      </c>
      <c r="AY260" s="1" t="s">
        <v>18684</v>
      </c>
    </row>
    <row r="261" spans="1:51" x14ac:dyDescent="0.2">
      <c r="A261" s="14" t="s">
        <v>8249</v>
      </c>
      <c r="B261" s="1" t="s">
        <v>18662</v>
      </c>
      <c r="C261" s="1" t="s">
        <v>18685</v>
      </c>
      <c r="D261" s="1" t="s">
        <v>18664</v>
      </c>
      <c r="E261" s="15">
        <v>44013</v>
      </c>
      <c r="F261" s="13">
        <v>44096</v>
      </c>
      <c r="G261" s="1" t="s">
        <v>18665</v>
      </c>
      <c r="H261" s="1" t="s">
        <v>18666</v>
      </c>
      <c r="I261" s="1" t="s">
        <v>18667</v>
      </c>
      <c r="J261" s="1" t="s">
        <v>18668</v>
      </c>
      <c r="K261" s="1" t="s">
        <v>18669</v>
      </c>
      <c r="L261" s="1" t="s">
        <v>18735</v>
      </c>
      <c r="M261" s="1" t="s">
        <v>18671</v>
      </c>
      <c r="N261" s="1" t="s">
        <v>18672</v>
      </c>
      <c r="O261" s="1">
        <v>24</v>
      </c>
      <c r="P261" s="1" t="s">
        <v>18662</v>
      </c>
      <c r="Q261" s="1" t="s">
        <v>18673</v>
      </c>
      <c r="R261" s="1">
        <v>33707668089</v>
      </c>
      <c r="U261" s="1" t="s">
        <v>18714</v>
      </c>
      <c r="V261" s="1">
        <v>1130146890</v>
      </c>
      <c r="W261" s="1" t="s">
        <v>18715</v>
      </c>
      <c r="Z261" s="1" t="s">
        <v>15990</v>
      </c>
      <c r="AA261" s="1" t="s">
        <v>18698</v>
      </c>
      <c r="AB261" s="1" t="s">
        <v>18716</v>
      </c>
      <c r="AE261" s="1" t="s">
        <v>18717</v>
      </c>
      <c r="AG261" s="1" t="s">
        <v>15731</v>
      </c>
      <c r="AI261" s="1">
        <v>1636</v>
      </c>
      <c r="AK261" s="1" t="s">
        <v>18732</v>
      </c>
      <c r="AL261" s="1" t="s">
        <v>18730</v>
      </c>
      <c r="AM261" s="1" t="s">
        <v>18679</v>
      </c>
      <c r="AN261" s="1" t="s">
        <v>18669</v>
      </c>
      <c r="AO261" s="1" t="s">
        <v>18668</v>
      </c>
      <c r="AP261" s="14" t="s">
        <v>18733</v>
      </c>
      <c r="AQ261" s="14" t="s">
        <v>18734</v>
      </c>
      <c r="AR261" s="14" t="s">
        <v>18735</v>
      </c>
      <c r="AS261" s="15">
        <v>44096</v>
      </c>
      <c r="AT261" s="1" t="s">
        <v>18736</v>
      </c>
      <c r="AU261" s="1" t="s">
        <v>18672</v>
      </c>
      <c r="AV261" s="1" t="s">
        <v>18735</v>
      </c>
      <c r="AW261" s="1" t="s">
        <v>18683</v>
      </c>
      <c r="AX261" s="1" t="s">
        <v>18667</v>
      </c>
      <c r="AY261" s="1" t="s">
        <v>18684</v>
      </c>
    </row>
    <row r="262" spans="1:51" x14ac:dyDescent="0.2">
      <c r="A262" s="14" t="s">
        <v>8323</v>
      </c>
      <c r="B262" s="1" t="s">
        <v>18662</v>
      </c>
      <c r="C262" s="1" t="s">
        <v>18685</v>
      </c>
      <c r="D262" s="1" t="s">
        <v>18664</v>
      </c>
      <c r="E262" s="15">
        <v>44014</v>
      </c>
      <c r="F262" s="13">
        <v>44033</v>
      </c>
      <c r="G262" s="1" t="s">
        <v>18665</v>
      </c>
      <c r="H262" s="1" t="s">
        <v>18666</v>
      </c>
      <c r="I262" s="1" t="s">
        <v>18667</v>
      </c>
      <c r="J262" s="1" t="s">
        <v>18668</v>
      </c>
      <c r="K262" s="1" t="s">
        <v>18669</v>
      </c>
      <c r="L262" s="1" t="s">
        <v>18735</v>
      </c>
      <c r="M262" s="1" t="s">
        <v>18671</v>
      </c>
      <c r="N262" s="1" t="s">
        <v>18672</v>
      </c>
      <c r="O262" s="1">
        <v>45</v>
      </c>
      <c r="P262" s="1" t="s">
        <v>18662</v>
      </c>
      <c r="Q262" s="1" t="s">
        <v>18673</v>
      </c>
      <c r="R262" s="1">
        <v>30642661562</v>
      </c>
      <c r="U262" s="1" t="s">
        <v>18813</v>
      </c>
      <c r="V262" s="1">
        <v>1140164100</v>
      </c>
      <c r="W262" s="1" t="s">
        <v>18814</v>
      </c>
      <c r="Z262" s="1" t="s">
        <v>18706</v>
      </c>
      <c r="AA262" s="1" t="s">
        <v>18707</v>
      </c>
      <c r="AB262" s="1" t="s">
        <v>18707</v>
      </c>
      <c r="AE262" s="1" t="s">
        <v>18815</v>
      </c>
      <c r="AG262" s="1" t="s">
        <v>18816</v>
      </c>
      <c r="AI262" s="1">
        <v>1440</v>
      </c>
      <c r="AK262" s="1" t="s">
        <v>18786</v>
      </c>
      <c r="AL262" s="1" t="s">
        <v>18730</v>
      </c>
      <c r="AM262" s="1" t="s">
        <v>18693</v>
      </c>
      <c r="AN262" s="1" t="s">
        <v>18669</v>
      </c>
      <c r="AO262" s="1" t="s">
        <v>18668</v>
      </c>
      <c r="AP262" s="14" t="s">
        <v>18694</v>
      </c>
      <c r="AQ262" s="14" t="s">
        <v>18695</v>
      </c>
      <c r="AR262" s="14" t="s">
        <v>18693</v>
      </c>
      <c r="AS262" s="15">
        <v>44033</v>
      </c>
      <c r="AT262" s="1" t="s">
        <v>18878</v>
      </c>
      <c r="AU262" s="1" t="s">
        <v>18672</v>
      </c>
      <c r="AV262" s="1" t="s">
        <v>18735</v>
      </c>
      <c r="AW262" s="1" t="s">
        <v>18683</v>
      </c>
      <c r="AX262" s="1" t="s">
        <v>18667</v>
      </c>
      <c r="AY262" s="1" t="s">
        <v>18684</v>
      </c>
    </row>
    <row r="263" spans="1:51" x14ac:dyDescent="0.2">
      <c r="A263" s="14" t="s">
        <v>8326</v>
      </c>
      <c r="B263" s="1" t="s">
        <v>18662</v>
      </c>
      <c r="C263" s="1" t="s">
        <v>18685</v>
      </c>
      <c r="D263" s="1" t="s">
        <v>18664</v>
      </c>
      <c r="E263" s="15">
        <v>44014</v>
      </c>
      <c r="F263" s="13">
        <v>44033</v>
      </c>
      <c r="G263" s="1" t="s">
        <v>18665</v>
      </c>
      <c r="H263" s="1" t="s">
        <v>18666</v>
      </c>
      <c r="I263" s="1" t="s">
        <v>18667</v>
      </c>
      <c r="J263" s="1" t="s">
        <v>18668</v>
      </c>
      <c r="K263" s="1" t="s">
        <v>18669</v>
      </c>
      <c r="L263" s="1" t="s">
        <v>18735</v>
      </c>
      <c r="M263" s="1" t="s">
        <v>18671</v>
      </c>
      <c r="N263" s="1" t="s">
        <v>18672</v>
      </c>
      <c r="O263" s="1">
        <v>43</v>
      </c>
      <c r="P263" s="1" t="s">
        <v>18662</v>
      </c>
      <c r="Q263" s="1" t="s">
        <v>18673</v>
      </c>
      <c r="R263" s="1">
        <v>30642661562</v>
      </c>
      <c r="U263" s="1" t="s">
        <v>18813</v>
      </c>
      <c r="V263" s="1">
        <v>1140164100</v>
      </c>
      <c r="W263" s="1" t="s">
        <v>18814</v>
      </c>
      <c r="Z263" s="1" t="s">
        <v>18706</v>
      </c>
      <c r="AA263" s="1" t="s">
        <v>18707</v>
      </c>
      <c r="AB263" s="1" t="s">
        <v>18707</v>
      </c>
      <c r="AE263" s="1" t="s">
        <v>18815</v>
      </c>
      <c r="AG263" s="1" t="s">
        <v>18816</v>
      </c>
      <c r="AI263" s="1">
        <v>1440</v>
      </c>
      <c r="AK263" s="1" t="s">
        <v>18786</v>
      </c>
      <c r="AL263" s="1" t="s">
        <v>18730</v>
      </c>
      <c r="AM263" s="1" t="s">
        <v>18693</v>
      </c>
      <c r="AN263" s="1" t="s">
        <v>18669</v>
      </c>
      <c r="AO263" s="1" t="s">
        <v>18668</v>
      </c>
      <c r="AP263" s="14" t="s">
        <v>18694</v>
      </c>
      <c r="AQ263" s="14" t="s">
        <v>18695</v>
      </c>
      <c r="AR263" s="14" t="s">
        <v>18693</v>
      </c>
      <c r="AS263" s="15">
        <v>44033</v>
      </c>
      <c r="AT263" s="1" t="s">
        <v>18878</v>
      </c>
      <c r="AU263" s="1" t="s">
        <v>18672</v>
      </c>
      <c r="AV263" s="1" t="s">
        <v>18735</v>
      </c>
      <c r="AW263" s="1" t="s">
        <v>18683</v>
      </c>
      <c r="AX263" s="1" t="s">
        <v>18667</v>
      </c>
      <c r="AY263" s="1" t="s">
        <v>18684</v>
      </c>
    </row>
    <row r="264" spans="1:51" x14ac:dyDescent="0.2">
      <c r="A264" s="14" t="s">
        <v>8364</v>
      </c>
      <c r="B264" s="1" t="s">
        <v>18662</v>
      </c>
      <c r="C264" s="1" t="s">
        <v>18685</v>
      </c>
      <c r="D264" s="1" t="s">
        <v>18664</v>
      </c>
      <c r="E264" s="15">
        <v>44015</v>
      </c>
      <c r="F264" s="13">
        <v>44029</v>
      </c>
      <c r="G264" s="1" t="s">
        <v>18665</v>
      </c>
      <c r="H264" s="1" t="s">
        <v>18666</v>
      </c>
      <c r="I264" s="1" t="s">
        <v>18667</v>
      </c>
      <c r="J264" s="1" t="s">
        <v>18668</v>
      </c>
      <c r="K264" s="1" t="s">
        <v>18669</v>
      </c>
      <c r="L264" s="1" t="s">
        <v>18735</v>
      </c>
      <c r="M264" s="1" t="s">
        <v>18671</v>
      </c>
      <c r="N264" s="1" t="s">
        <v>18672</v>
      </c>
      <c r="O264" s="1">
        <v>34</v>
      </c>
      <c r="P264" s="1" t="s">
        <v>18662</v>
      </c>
      <c r="Q264" s="1" t="s">
        <v>18673</v>
      </c>
      <c r="R264" s="1">
        <v>30650964132</v>
      </c>
      <c r="U264" s="1" t="s">
        <v>18879</v>
      </c>
      <c r="V264" s="1">
        <v>43060600</v>
      </c>
      <c r="W264" s="1" t="s">
        <v>18788</v>
      </c>
      <c r="Z264" s="1" t="s">
        <v>18706</v>
      </c>
      <c r="AA264" s="1" t="s">
        <v>18789</v>
      </c>
      <c r="AB264" s="1" t="s">
        <v>18790</v>
      </c>
      <c r="AE264" s="1" t="s">
        <v>18791</v>
      </c>
      <c r="AG264" s="1" t="s">
        <v>15731</v>
      </c>
      <c r="AI264" s="1">
        <v>1282</v>
      </c>
      <c r="AK264" s="1" t="s">
        <v>18729</v>
      </c>
      <c r="AL264" s="1" t="s">
        <v>18730</v>
      </c>
      <c r="AM264" s="1" t="s">
        <v>18693</v>
      </c>
      <c r="AN264" s="1" t="s">
        <v>18669</v>
      </c>
      <c r="AO264" s="1" t="s">
        <v>18668</v>
      </c>
      <c r="AP264" s="14" t="s">
        <v>18694</v>
      </c>
      <c r="AQ264" s="14" t="s">
        <v>18695</v>
      </c>
      <c r="AR264" s="14" t="s">
        <v>18693</v>
      </c>
      <c r="AS264" s="15">
        <v>44029</v>
      </c>
      <c r="AT264" s="1" t="s">
        <v>18731</v>
      </c>
      <c r="AU264" s="1" t="s">
        <v>18672</v>
      </c>
      <c r="AV264" s="1" t="s">
        <v>18735</v>
      </c>
      <c r="AW264" s="1" t="s">
        <v>18683</v>
      </c>
      <c r="AX264" s="1" t="s">
        <v>18667</v>
      </c>
      <c r="AY264" s="1" t="s">
        <v>18684</v>
      </c>
    </row>
    <row r="265" spans="1:51" x14ac:dyDescent="0.2">
      <c r="A265" s="14" t="s">
        <v>8392</v>
      </c>
      <c r="B265" s="1" t="s">
        <v>18662</v>
      </c>
      <c r="C265" s="1" t="s">
        <v>18685</v>
      </c>
      <c r="D265" s="1" t="s">
        <v>18664</v>
      </c>
      <c r="E265" s="15">
        <v>44018</v>
      </c>
      <c r="F265" s="13">
        <v>44035</v>
      </c>
      <c r="G265" s="1" t="s">
        <v>18665</v>
      </c>
      <c r="H265" s="1" t="s">
        <v>18666</v>
      </c>
      <c r="I265" s="1" t="s">
        <v>18667</v>
      </c>
      <c r="J265" s="1" t="s">
        <v>18668</v>
      </c>
      <c r="K265" s="1" t="s">
        <v>18669</v>
      </c>
      <c r="L265" s="1" t="s">
        <v>18735</v>
      </c>
      <c r="M265" s="1" t="s">
        <v>18671</v>
      </c>
      <c r="N265" s="1" t="s">
        <v>18672</v>
      </c>
      <c r="O265" s="1">
        <v>35</v>
      </c>
      <c r="P265" s="1" t="s">
        <v>18662</v>
      </c>
      <c r="Q265" s="1" t="s">
        <v>18673</v>
      </c>
      <c r="R265" s="1">
        <v>30642661562</v>
      </c>
      <c r="U265" s="1" t="s">
        <v>18813</v>
      </c>
      <c r="V265" s="1">
        <v>1140164100</v>
      </c>
      <c r="W265" s="1" t="s">
        <v>18814</v>
      </c>
      <c r="Z265" s="1" t="s">
        <v>18706</v>
      </c>
      <c r="AA265" s="1" t="s">
        <v>18707</v>
      </c>
      <c r="AB265" s="1" t="s">
        <v>18707</v>
      </c>
      <c r="AE265" s="1" t="s">
        <v>18815</v>
      </c>
      <c r="AG265" s="1" t="s">
        <v>18816</v>
      </c>
      <c r="AI265" s="1">
        <v>1440</v>
      </c>
      <c r="AK265" s="1" t="s">
        <v>18729</v>
      </c>
      <c r="AL265" s="1" t="s">
        <v>18730</v>
      </c>
      <c r="AM265" s="1" t="s">
        <v>18693</v>
      </c>
      <c r="AN265" s="1" t="s">
        <v>18669</v>
      </c>
      <c r="AO265" s="1" t="s">
        <v>18668</v>
      </c>
      <c r="AP265" s="14" t="s">
        <v>18694</v>
      </c>
      <c r="AQ265" s="14" t="s">
        <v>18695</v>
      </c>
      <c r="AR265" s="14" t="s">
        <v>18693</v>
      </c>
      <c r="AS265" s="15">
        <v>44035</v>
      </c>
      <c r="AT265" s="1" t="s">
        <v>18731</v>
      </c>
      <c r="AU265" s="1" t="s">
        <v>18672</v>
      </c>
      <c r="AV265" s="1" t="s">
        <v>18735</v>
      </c>
      <c r="AW265" s="1" t="s">
        <v>18683</v>
      </c>
      <c r="AX265" s="1" t="s">
        <v>18667</v>
      </c>
      <c r="AY265" s="1" t="s">
        <v>18684</v>
      </c>
    </row>
    <row r="266" spans="1:51" x14ac:dyDescent="0.2">
      <c r="A266" s="14" t="s">
        <v>8442</v>
      </c>
      <c r="B266" s="1" t="s">
        <v>18662</v>
      </c>
      <c r="C266" s="1" t="s">
        <v>18685</v>
      </c>
      <c r="D266" s="1" t="s">
        <v>18664</v>
      </c>
      <c r="E266" s="15">
        <v>44019</v>
      </c>
      <c r="F266" s="13">
        <v>44039</v>
      </c>
      <c r="G266" s="1" t="s">
        <v>18665</v>
      </c>
      <c r="H266" s="1" t="s">
        <v>18666</v>
      </c>
      <c r="I266" s="1" t="s">
        <v>18667</v>
      </c>
      <c r="J266" s="1" t="s">
        <v>18668</v>
      </c>
      <c r="K266" s="1" t="s">
        <v>18669</v>
      </c>
      <c r="L266" s="1" t="s">
        <v>18735</v>
      </c>
      <c r="M266" s="1" t="s">
        <v>18671</v>
      </c>
      <c r="N266" s="1" t="s">
        <v>18672</v>
      </c>
      <c r="O266" s="1">
        <v>81</v>
      </c>
      <c r="P266" s="1" t="s">
        <v>18662</v>
      </c>
      <c r="Q266" s="1" t="s">
        <v>18673</v>
      </c>
      <c r="R266" s="1">
        <v>33711192579</v>
      </c>
      <c r="U266" s="1" t="s">
        <v>18856</v>
      </c>
      <c r="V266" s="1">
        <v>1122658482</v>
      </c>
      <c r="W266" s="1" t="s">
        <v>3593</v>
      </c>
      <c r="Z266" s="1" t="s">
        <v>18706</v>
      </c>
      <c r="AA266" s="1" t="s">
        <v>18707</v>
      </c>
      <c r="AB266" s="1" t="s">
        <v>18707</v>
      </c>
      <c r="AE266" s="1" t="s">
        <v>18857</v>
      </c>
      <c r="AG266" s="1" t="s">
        <v>15731</v>
      </c>
      <c r="AI266" s="1">
        <v>1295</v>
      </c>
      <c r="AK266" s="1" t="s">
        <v>18729</v>
      </c>
      <c r="AL266" s="1" t="s">
        <v>18730</v>
      </c>
      <c r="AM266" s="1" t="s">
        <v>18693</v>
      </c>
      <c r="AN266" s="1" t="s">
        <v>18669</v>
      </c>
      <c r="AO266" s="1" t="s">
        <v>18668</v>
      </c>
      <c r="AP266" s="14" t="s">
        <v>18694</v>
      </c>
      <c r="AQ266" s="14" t="s">
        <v>18695</v>
      </c>
      <c r="AR266" s="14" t="s">
        <v>18693</v>
      </c>
      <c r="AS266" s="15">
        <v>44039</v>
      </c>
      <c r="AT266" s="1" t="s">
        <v>18731</v>
      </c>
      <c r="AU266" s="1" t="s">
        <v>18672</v>
      </c>
      <c r="AV266" s="1" t="s">
        <v>18735</v>
      </c>
      <c r="AW266" s="1" t="s">
        <v>18683</v>
      </c>
      <c r="AX266" s="1" t="s">
        <v>18667</v>
      </c>
      <c r="AY266" s="1" t="s">
        <v>18684</v>
      </c>
    </row>
    <row r="267" spans="1:51" x14ac:dyDescent="0.2">
      <c r="A267" s="14" t="s">
        <v>8463</v>
      </c>
      <c r="B267" s="1" t="s">
        <v>18662</v>
      </c>
      <c r="C267" s="1" t="s">
        <v>18685</v>
      </c>
      <c r="D267" s="1" t="s">
        <v>18664</v>
      </c>
      <c r="E267" s="15">
        <v>44020</v>
      </c>
      <c r="F267" s="13">
        <v>44039</v>
      </c>
      <c r="G267" s="1" t="s">
        <v>18665</v>
      </c>
      <c r="H267" s="1" t="s">
        <v>18666</v>
      </c>
      <c r="I267" s="1" t="s">
        <v>18667</v>
      </c>
      <c r="J267" s="1" t="s">
        <v>18668</v>
      </c>
      <c r="K267" s="1" t="s">
        <v>18669</v>
      </c>
      <c r="L267" s="1" t="s">
        <v>18735</v>
      </c>
      <c r="M267" s="1" t="s">
        <v>18671</v>
      </c>
      <c r="N267" s="1" t="s">
        <v>18672</v>
      </c>
      <c r="O267" s="1">
        <v>34</v>
      </c>
      <c r="P267" s="1" t="s">
        <v>18662</v>
      </c>
      <c r="Q267" s="1" t="s">
        <v>18673</v>
      </c>
      <c r="R267" s="1">
        <v>30519887335</v>
      </c>
      <c r="U267" s="1" t="s">
        <v>18756</v>
      </c>
      <c r="V267" s="1">
        <v>57871555</v>
      </c>
      <c r="W267" s="1" t="s">
        <v>18757</v>
      </c>
      <c r="Z267" s="1" t="s">
        <v>18706</v>
      </c>
      <c r="AA267" s="1" t="s">
        <v>18758</v>
      </c>
      <c r="AB267" s="1" t="s">
        <v>18759</v>
      </c>
      <c r="AE267" s="1" t="s">
        <v>18760</v>
      </c>
      <c r="AG267" s="1">
        <v>9</v>
      </c>
      <c r="AI267" s="1">
        <v>1425</v>
      </c>
      <c r="AK267" s="1" t="s">
        <v>18761</v>
      </c>
      <c r="AL267" s="1" t="s">
        <v>18730</v>
      </c>
      <c r="AM267" s="1" t="s">
        <v>18693</v>
      </c>
      <c r="AN267" s="1" t="s">
        <v>18669</v>
      </c>
      <c r="AO267" s="1" t="s">
        <v>18668</v>
      </c>
      <c r="AP267" s="14" t="s">
        <v>18694</v>
      </c>
      <c r="AQ267" s="14" t="s">
        <v>18695</v>
      </c>
      <c r="AR267" s="14" t="s">
        <v>18693</v>
      </c>
      <c r="AS267" s="15">
        <v>44039</v>
      </c>
      <c r="AT267" s="1" t="s">
        <v>18762</v>
      </c>
      <c r="AU267" s="1" t="s">
        <v>18672</v>
      </c>
      <c r="AV267" s="1" t="s">
        <v>18735</v>
      </c>
      <c r="AW267" s="1" t="s">
        <v>18683</v>
      </c>
      <c r="AX267" s="1" t="s">
        <v>18667</v>
      </c>
      <c r="AY267" s="1" t="s">
        <v>18684</v>
      </c>
    </row>
    <row r="268" spans="1:51" x14ac:dyDescent="0.2">
      <c r="A268" s="14" t="s">
        <v>8465</v>
      </c>
      <c r="B268" s="1" t="s">
        <v>18662</v>
      </c>
      <c r="C268" s="1" t="s">
        <v>18685</v>
      </c>
      <c r="D268" s="1" t="s">
        <v>18664</v>
      </c>
      <c r="E268" s="15">
        <v>44021</v>
      </c>
      <c r="F268" s="13">
        <v>44029</v>
      </c>
      <c r="G268" s="1" t="s">
        <v>18665</v>
      </c>
      <c r="H268" s="1" t="s">
        <v>18666</v>
      </c>
      <c r="I268" s="1" t="s">
        <v>18667</v>
      </c>
      <c r="J268" s="1" t="s">
        <v>18668</v>
      </c>
      <c r="K268" s="1" t="s">
        <v>18669</v>
      </c>
      <c r="L268" s="1" t="s">
        <v>18735</v>
      </c>
      <c r="M268" s="1" t="s">
        <v>18671</v>
      </c>
      <c r="N268" s="1" t="s">
        <v>18672</v>
      </c>
      <c r="O268" s="1">
        <v>31</v>
      </c>
      <c r="P268" s="1" t="s">
        <v>18662</v>
      </c>
      <c r="Q268" s="1" t="s">
        <v>18673</v>
      </c>
      <c r="R268" s="1">
        <v>30681071381</v>
      </c>
      <c r="U268" s="1" t="s">
        <v>18686</v>
      </c>
      <c r="V268" s="1">
        <v>3434363000</v>
      </c>
      <c r="W268" s="1" t="s">
        <v>18687</v>
      </c>
      <c r="Z268" s="1" t="s">
        <v>18688</v>
      </c>
      <c r="AA268" s="1" t="s">
        <v>18689</v>
      </c>
      <c r="AB268" s="1" t="s">
        <v>18689</v>
      </c>
      <c r="AE268" s="1" t="s">
        <v>18690</v>
      </c>
      <c r="AG268" s="1" t="s">
        <v>15731</v>
      </c>
      <c r="AI268" s="1">
        <v>3100</v>
      </c>
      <c r="AK268" s="1" t="s">
        <v>18761</v>
      </c>
      <c r="AL268" s="1" t="s">
        <v>18730</v>
      </c>
      <c r="AM268" s="1" t="s">
        <v>18693</v>
      </c>
      <c r="AN268" s="1" t="s">
        <v>18669</v>
      </c>
      <c r="AO268" s="1" t="s">
        <v>18668</v>
      </c>
      <c r="AP268" s="14" t="s">
        <v>18694</v>
      </c>
      <c r="AQ268" s="14" t="s">
        <v>18695</v>
      </c>
      <c r="AR268" s="14" t="s">
        <v>18693</v>
      </c>
      <c r="AS268" s="15">
        <v>44029</v>
      </c>
      <c r="AT268" s="1" t="s">
        <v>18762</v>
      </c>
      <c r="AU268" s="1" t="s">
        <v>18672</v>
      </c>
      <c r="AV268" s="1" t="s">
        <v>18735</v>
      </c>
      <c r="AW268" s="1" t="s">
        <v>18683</v>
      </c>
      <c r="AX268" s="1" t="s">
        <v>18667</v>
      </c>
      <c r="AY268" s="1" t="s">
        <v>18684</v>
      </c>
    </row>
    <row r="269" spans="1:51" x14ac:dyDescent="0.2">
      <c r="A269" s="14" t="s">
        <v>8468</v>
      </c>
      <c r="B269" s="1" t="s">
        <v>18662</v>
      </c>
      <c r="C269" s="1" t="s">
        <v>18685</v>
      </c>
      <c r="D269" s="1" t="s">
        <v>18664</v>
      </c>
      <c r="E269" s="15">
        <v>44021</v>
      </c>
      <c r="F269" s="13">
        <v>44049</v>
      </c>
      <c r="G269" s="1" t="s">
        <v>18665</v>
      </c>
      <c r="H269" s="1" t="s">
        <v>18666</v>
      </c>
      <c r="I269" s="1" t="s">
        <v>18667</v>
      </c>
      <c r="J269" s="1" t="s">
        <v>18668</v>
      </c>
      <c r="K269" s="1" t="s">
        <v>18669</v>
      </c>
      <c r="L269" s="1" t="s">
        <v>18735</v>
      </c>
      <c r="M269" s="1" t="s">
        <v>18671</v>
      </c>
      <c r="N269" s="1" t="s">
        <v>18672</v>
      </c>
      <c r="O269" s="1">
        <v>46</v>
      </c>
      <c r="P269" s="1" t="s">
        <v>18662</v>
      </c>
      <c r="Q269" s="1" t="s">
        <v>18673</v>
      </c>
      <c r="R269" s="1">
        <v>30681071381</v>
      </c>
      <c r="U269" s="1" t="s">
        <v>18686</v>
      </c>
      <c r="V269" s="1">
        <v>3434363000</v>
      </c>
      <c r="W269" s="1" t="s">
        <v>18687</v>
      </c>
      <c r="Z269" s="1" t="s">
        <v>18688</v>
      </c>
      <c r="AA269" s="1" t="s">
        <v>18689</v>
      </c>
      <c r="AB269" s="1" t="s">
        <v>18689</v>
      </c>
      <c r="AE269" s="1" t="s">
        <v>18690</v>
      </c>
      <c r="AG269" s="1" t="s">
        <v>15731</v>
      </c>
      <c r="AI269" s="1">
        <v>3100</v>
      </c>
      <c r="AK269" s="1" t="s">
        <v>18761</v>
      </c>
      <c r="AL269" s="1" t="s">
        <v>18730</v>
      </c>
      <c r="AM269" s="1" t="s">
        <v>18693</v>
      </c>
      <c r="AN269" s="1" t="s">
        <v>18669</v>
      </c>
      <c r="AO269" s="1" t="s">
        <v>18668</v>
      </c>
      <c r="AP269" s="14" t="s">
        <v>18694</v>
      </c>
      <c r="AQ269" s="14" t="s">
        <v>18695</v>
      </c>
      <c r="AR269" s="14" t="s">
        <v>18693</v>
      </c>
      <c r="AS269" s="15">
        <v>44049</v>
      </c>
      <c r="AT269" s="1" t="s">
        <v>18762</v>
      </c>
      <c r="AU269" s="1" t="s">
        <v>18672</v>
      </c>
      <c r="AV269" s="1" t="s">
        <v>18735</v>
      </c>
      <c r="AW269" s="1" t="s">
        <v>18683</v>
      </c>
      <c r="AX269" s="1" t="s">
        <v>18667</v>
      </c>
      <c r="AY269" s="1" t="s">
        <v>18684</v>
      </c>
    </row>
    <row r="270" spans="1:51" x14ac:dyDescent="0.2">
      <c r="A270" s="14" t="s">
        <v>8471</v>
      </c>
      <c r="B270" s="1" t="s">
        <v>18662</v>
      </c>
      <c r="C270" s="1" t="s">
        <v>18685</v>
      </c>
      <c r="D270" s="1" t="s">
        <v>18664</v>
      </c>
      <c r="E270" s="15">
        <v>44021</v>
      </c>
      <c r="F270" s="13">
        <v>44034</v>
      </c>
      <c r="G270" s="1" t="s">
        <v>18665</v>
      </c>
      <c r="H270" s="1" t="s">
        <v>18666</v>
      </c>
      <c r="I270" s="1" t="s">
        <v>18667</v>
      </c>
      <c r="J270" s="1" t="s">
        <v>18668</v>
      </c>
      <c r="K270" s="1" t="s">
        <v>18669</v>
      </c>
      <c r="L270" s="1" t="s">
        <v>18735</v>
      </c>
      <c r="M270" s="1" t="s">
        <v>18671</v>
      </c>
      <c r="N270" s="1" t="s">
        <v>18672</v>
      </c>
      <c r="O270" s="1">
        <v>35</v>
      </c>
      <c r="P270" s="1" t="s">
        <v>18662</v>
      </c>
      <c r="Q270" s="1" t="s">
        <v>18673</v>
      </c>
      <c r="R270" s="1">
        <v>30681071381</v>
      </c>
      <c r="U270" s="1" t="s">
        <v>18686</v>
      </c>
      <c r="V270" s="1">
        <v>3434363000</v>
      </c>
      <c r="W270" s="1" t="s">
        <v>18687</v>
      </c>
      <c r="Z270" s="1" t="s">
        <v>18688</v>
      </c>
      <c r="AA270" s="1" t="s">
        <v>18689</v>
      </c>
      <c r="AB270" s="1" t="s">
        <v>18689</v>
      </c>
      <c r="AE270" s="1" t="s">
        <v>18690</v>
      </c>
      <c r="AG270" s="1" t="s">
        <v>15731</v>
      </c>
      <c r="AI270" s="1">
        <v>3100</v>
      </c>
      <c r="AK270" s="1" t="s">
        <v>18761</v>
      </c>
      <c r="AL270" s="1" t="s">
        <v>18730</v>
      </c>
      <c r="AM270" s="1" t="s">
        <v>18693</v>
      </c>
      <c r="AN270" s="1" t="s">
        <v>18669</v>
      </c>
      <c r="AO270" s="1" t="s">
        <v>18668</v>
      </c>
      <c r="AP270" s="14" t="s">
        <v>18694</v>
      </c>
      <c r="AQ270" s="14" t="s">
        <v>18695</v>
      </c>
      <c r="AR270" s="14" t="s">
        <v>18693</v>
      </c>
      <c r="AS270" s="15">
        <v>44034</v>
      </c>
      <c r="AT270" s="1" t="s">
        <v>18762</v>
      </c>
      <c r="AU270" s="1" t="s">
        <v>18672</v>
      </c>
      <c r="AV270" s="1" t="s">
        <v>18735</v>
      </c>
      <c r="AW270" s="1" t="s">
        <v>18683</v>
      </c>
      <c r="AX270" s="1" t="s">
        <v>18667</v>
      </c>
      <c r="AY270" s="1" t="s">
        <v>18684</v>
      </c>
    </row>
    <row r="271" spans="1:51" x14ac:dyDescent="0.2">
      <c r="A271" s="14" t="s">
        <v>8474</v>
      </c>
      <c r="B271" s="1" t="s">
        <v>18662</v>
      </c>
      <c r="C271" s="1" t="s">
        <v>18685</v>
      </c>
      <c r="D271" s="1" t="s">
        <v>18664</v>
      </c>
      <c r="E271" s="15">
        <v>44022</v>
      </c>
      <c r="F271" s="13">
        <v>44040</v>
      </c>
      <c r="G271" s="1" t="s">
        <v>18665</v>
      </c>
      <c r="H271" s="1" t="s">
        <v>18666</v>
      </c>
      <c r="I271" s="1" t="s">
        <v>18667</v>
      </c>
      <c r="J271" s="1" t="s">
        <v>18668</v>
      </c>
      <c r="K271" s="1" t="s">
        <v>18669</v>
      </c>
      <c r="L271" s="1" t="s">
        <v>18735</v>
      </c>
      <c r="M271" s="1" t="s">
        <v>18671</v>
      </c>
      <c r="N271" s="1" t="s">
        <v>18672</v>
      </c>
      <c r="O271" s="1">
        <v>35</v>
      </c>
      <c r="P271" s="1" t="s">
        <v>18662</v>
      </c>
      <c r="Q271" s="1" t="s">
        <v>18673</v>
      </c>
      <c r="R271" s="1">
        <v>30534475795</v>
      </c>
      <c r="U271" s="1" t="s">
        <v>18697</v>
      </c>
      <c r="V271" s="1">
        <v>1147561216</v>
      </c>
      <c r="W271" s="1" t="s">
        <v>2737</v>
      </c>
      <c r="Z271" s="1" t="s">
        <v>15990</v>
      </c>
      <c r="AA271" s="1" t="s">
        <v>18698</v>
      </c>
      <c r="AB271" s="1" t="s">
        <v>18699</v>
      </c>
      <c r="AE271" s="1" t="s">
        <v>18700</v>
      </c>
      <c r="AG271" s="1" t="s">
        <v>15731</v>
      </c>
      <c r="AI271" s="1">
        <v>1605</v>
      </c>
      <c r="AK271" s="1" t="s">
        <v>18786</v>
      </c>
      <c r="AL271" s="1" t="s">
        <v>18730</v>
      </c>
      <c r="AM271" s="1" t="s">
        <v>18693</v>
      </c>
      <c r="AN271" s="1" t="s">
        <v>18669</v>
      </c>
      <c r="AO271" s="1" t="s">
        <v>18668</v>
      </c>
      <c r="AP271" s="14" t="s">
        <v>18694</v>
      </c>
      <c r="AQ271" s="14" t="s">
        <v>18695</v>
      </c>
      <c r="AR271" s="14" t="s">
        <v>18693</v>
      </c>
      <c r="AS271" s="15">
        <v>44040</v>
      </c>
      <c r="AT271" s="1" t="s">
        <v>18878</v>
      </c>
      <c r="AU271" s="1" t="s">
        <v>18672</v>
      </c>
      <c r="AV271" s="1" t="s">
        <v>18735</v>
      </c>
      <c r="AW271" s="1" t="s">
        <v>18683</v>
      </c>
      <c r="AX271" s="1" t="s">
        <v>18667</v>
      </c>
      <c r="AY271" s="1" t="s">
        <v>18684</v>
      </c>
    </row>
    <row r="272" spans="1:51" x14ac:dyDescent="0.2">
      <c r="A272" s="14" t="s">
        <v>8478</v>
      </c>
      <c r="B272" s="1" t="s">
        <v>18662</v>
      </c>
      <c r="C272" s="1" t="s">
        <v>18685</v>
      </c>
      <c r="D272" s="1" t="s">
        <v>18664</v>
      </c>
      <c r="E272" s="15">
        <v>44022</v>
      </c>
      <c r="F272" s="13">
        <v>44039</v>
      </c>
      <c r="G272" s="1" t="s">
        <v>18665</v>
      </c>
      <c r="H272" s="1" t="s">
        <v>18666</v>
      </c>
      <c r="I272" s="1" t="s">
        <v>18667</v>
      </c>
      <c r="J272" s="1" t="s">
        <v>18668</v>
      </c>
      <c r="K272" s="1" t="s">
        <v>18669</v>
      </c>
      <c r="L272" s="1" t="s">
        <v>18735</v>
      </c>
      <c r="M272" s="1" t="s">
        <v>18671</v>
      </c>
      <c r="N272" s="1" t="s">
        <v>18672</v>
      </c>
      <c r="O272" s="1">
        <v>44</v>
      </c>
      <c r="P272" s="1" t="s">
        <v>18662</v>
      </c>
      <c r="Q272" s="1" t="s">
        <v>18673</v>
      </c>
      <c r="R272" s="1">
        <v>30534475795</v>
      </c>
      <c r="U272" s="1" t="s">
        <v>18697</v>
      </c>
      <c r="V272" s="1">
        <v>1147561216</v>
      </c>
      <c r="W272" s="1" t="s">
        <v>2737</v>
      </c>
      <c r="Z272" s="1" t="s">
        <v>15990</v>
      </c>
      <c r="AA272" s="1" t="s">
        <v>18698</v>
      </c>
      <c r="AB272" s="1" t="s">
        <v>18699</v>
      </c>
      <c r="AE272" s="1" t="s">
        <v>18700</v>
      </c>
      <c r="AG272" s="1" t="s">
        <v>15731</v>
      </c>
      <c r="AI272" s="1">
        <v>1605</v>
      </c>
      <c r="AK272" s="1" t="s">
        <v>18729</v>
      </c>
      <c r="AL272" s="1" t="s">
        <v>18730</v>
      </c>
      <c r="AM272" s="1" t="s">
        <v>18693</v>
      </c>
      <c r="AN272" s="1" t="s">
        <v>18669</v>
      </c>
      <c r="AO272" s="1" t="s">
        <v>18668</v>
      </c>
      <c r="AP272" s="14" t="s">
        <v>18694</v>
      </c>
      <c r="AQ272" s="14" t="s">
        <v>18695</v>
      </c>
      <c r="AR272" s="14" t="s">
        <v>18693</v>
      </c>
      <c r="AS272" s="15">
        <v>44039</v>
      </c>
      <c r="AT272" s="1" t="s">
        <v>18731</v>
      </c>
      <c r="AU272" s="1" t="s">
        <v>18672</v>
      </c>
      <c r="AV272" s="1" t="s">
        <v>18735</v>
      </c>
      <c r="AW272" s="1" t="s">
        <v>18683</v>
      </c>
      <c r="AX272" s="1" t="s">
        <v>18667</v>
      </c>
      <c r="AY272" s="1" t="s">
        <v>18684</v>
      </c>
    </row>
    <row r="273" spans="1:51" x14ac:dyDescent="0.2">
      <c r="A273" s="14" t="s">
        <v>8482</v>
      </c>
      <c r="B273" s="1" t="s">
        <v>18662</v>
      </c>
      <c r="C273" s="1" t="s">
        <v>18685</v>
      </c>
      <c r="D273" s="1" t="s">
        <v>18664</v>
      </c>
      <c r="E273" s="15">
        <v>44022</v>
      </c>
      <c r="F273" s="13">
        <v>44039</v>
      </c>
      <c r="G273" s="1" t="s">
        <v>18665</v>
      </c>
      <c r="H273" s="1" t="s">
        <v>18666</v>
      </c>
      <c r="I273" s="1" t="s">
        <v>18667</v>
      </c>
      <c r="J273" s="1" t="s">
        <v>18668</v>
      </c>
      <c r="K273" s="1" t="s">
        <v>18669</v>
      </c>
      <c r="L273" s="1" t="s">
        <v>18735</v>
      </c>
      <c r="M273" s="1" t="s">
        <v>18671</v>
      </c>
      <c r="N273" s="1" t="s">
        <v>18672</v>
      </c>
      <c r="O273" s="1">
        <v>36</v>
      </c>
      <c r="P273" s="1" t="s">
        <v>18662</v>
      </c>
      <c r="Q273" s="1" t="s">
        <v>18673</v>
      </c>
      <c r="R273" s="1">
        <v>30534475795</v>
      </c>
      <c r="U273" s="1" t="s">
        <v>18697</v>
      </c>
      <c r="V273" s="1">
        <v>1147561216</v>
      </c>
      <c r="W273" s="1" t="s">
        <v>2737</v>
      </c>
      <c r="Z273" s="1" t="s">
        <v>15990</v>
      </c>
      <c r="AA273" s="1" t="s">
        <v>18698</v>
      </c>
      <c r="AB273" s="1" t="s">
        <v>18699</v>
      </c>
      <c r="AE273" s="1" t="s">
        <v>18700</v>
      </c>
      <c r="AG273" s="1" t="s">
        <v>15731</v>
      </c>
      <c r="AI273" s="1">
        <v>1605</v>
      </c>
      <c r="AK273" s="1" t="s">
        <v>18729</v>
      </c>
      <c r="AL273" s="1" t="s">
        <v>18730</v>
      </c>
      <c r="AM273" s="1" t="s">
        <v>18693</v>
      </c>
      <c r="AN273" s="1" t="s">
        <v>18669</v>
      </c>
      <c r="AO273" s="1" t="s">
        <v>18668</v>
      </c>
      <c r="AP273" s="14" t="s">
        <v>18694</v>
      </c>
      <c r="AQ273" s="14" t="s">
        <v>18695</v>
      </c>
      <c r="AR273" s="14" t="s">
        <v>18693</v>
      </c>
      <c r="AS273" s="15">
        <v>44039</v>
      </c>
      <c r="AT273" s="1" t="s">
        <v>18731</v>
      </c>
      <c r="AU273" s="1" t="s">
        <v>18672</v>
      </c>
      <c r="AV273" s="1" t="s">
        <v>18735</v>
      </c>
      <c r="AW273" s="1" t="s">
        <v>18683</v>
      </c>
      <c r="AX273" s="1" t="s">
        <v>18667</v>
      </c>
      <c r="AY273" s="1" t="s">
        <v>18684</v>
      </c>
    </row>
    <row r="274" spans="1:51" x14ac:dyDescent="0.2">
      <c r="A274" s="14" t="s">
        <v>8486</v>
      </c>
      <c r="B274" s="1" t="s">
        <v>18662</v>
      </c>
      <c r="C274" s="1" t="s">
        <v>18685</v>
      </c>
      <c r="D274" s="1" t="s">
        <v>18664</v>
      </c>
      <c r="E274" s="15">
        <v>44022</v>
      </c>
      <c r="F274" s="13">
        <v>44039</v>
      </c>
      <c r="G274" s="1" t="s">
        <v>18665</v>
      </c>
      <c r="H274" s="1" t="s">
        <v>18666</v>
      </c>
      <c r="I274" s="1" t="s">
        <v>18667</v>
      </c>
      <c r="J274" s="1" t="s">
        <v>18668</v>
      </c>
      <c r="K274" s="1" t="s">
        <v>18669</v>
      </c>
      <c r="L274" s="1" t="s">
        <v>18735</v>
      </c>
      <c r="M274" s="1" t="s">
        <v>18671</v>
      </c>
      <c r="N274" s="1" t="s">
        <v>18672</v>
      </c>
      <c r="O274" s="1">
        <v>36</v>
      </c>
      <c r="P274" s="1" t="s">
        <v>18662</v>
      </c>
      <c r="Q274" s="1" t="s">
        <v>18673</v>
      </c>
      <c r="R274" s="1">
        <v>30534475795</v>
      </c>
      <c r="U274" s="1" t="s">
        <v>18697</v>
      </c>
      <c r="V274" s="1">
        <v>1147561216</v>
      </c>
      <c r="W274" s="1" t="s">
        <v>2737</v>
      </c>
      <c r="Z274" s="1" t="s">
        <v>15990</v>
      </c>
      <c r="AA274" s="1" t="s">
        <v>18698</v>
      </c>
      <c r="AB274" s="1" t="s">
        <v>18699</v>
      </c>
      <c r="AE274" s="1" t="s">
        <v>18700</v>
      </c>
      <c r="AG274" s="1" t="s">
        <v>15731</v>
      </c>
      <c r="AI274" s="1">
        <v>1605</v>
      </c>
      <c r="AK274" s="1" t="s">
        <v>18729</v>
      </c>
      <c r="AL274" s="1" t="s">
        <v>18730</v>
      </c>
      <c r="AM274" s="1" t="s">
        <v>18693</v>
      </c>
      <c r="AN274" s="1" t="s">
        <v>18669</v>
      </c>
      <c r="AO274" s="1" t="s">
        <v>18668</v>
      </c>
      <c r="AP274" s="14" t="s">
        <v>18694</v>
      </c>
      <c r="AQ274" s="14" t="s">
        <v>18695</v>
      </c>
      <c r="AR274" s="14" t="s">
        <v>18693</v>
      </c>
      <c r="AS274" s="15">
        <v>44039</v>
      </c>
      <c r="AT274" s="1" t="s">
        <v>18731</v>
      </c>
      <c r="AU274" s="1" t="s">
        <v>18672</v>
      </c>
      <c r="AV274" s="1" t="s">
        <v>18735</v>
      </c>
      <c r="AW274" s="1" t="s">
        <v>18683</v>
      </c>
      <c r="AX274" s="1" t="s">
        <v>18667</v>
      </c>
      <c r="AY274" s="1" t="s">
        <v>18684</v>
      </c>
    </row>
    <row r="275" spans="1:51" x14ac:dyDescent="0.2">
      <c r="A275" s="14" t="s">
        <v>8553</v>
      </c>
      <c r="B275" s="1" t="s">
        <v>18662</v>
      </c>
      <c r="C275" s="1" t="s">
        <v>18685</v>
      </c>
      <c r="D275" s="1" t="s">
        <v>18664</v>
      </c>
      <c r="E275" s="15">
        <v>44026</v>
      </c>
      <c r="F275" s="13">
        <v>44039</v>
      </c>
      <c r="G275" s="1" t="s">
        <v>18665</v>
      </c>
      <c r="H275" s="1" t="s">
        <v>18666</v>
      </c>
      <c r="I275" s="1" t="s">
        <v>18667</v>
      </c>
      <c r="J275" s="1" t="s">
        <v>18668</v>
      </c>
      <c r="K275" s="1" t="s">
        <v>18669</v>
      </c>
      <c r="L275" s="1" t="s">
        <v>18735</v>
      </c>
      <c r="M275" s="1" t="s">
        <v>18671</v>
      </c>
      <c r="N275" s="1" t="s">
        <v>18672</v>
      </c>
      <c r="O275" s="1">
        <v>39</v>
      </c>
      <c r="P275" s="1" t="s">
        <v>18662</v>
      </c>
      <c r="Q275" s="1" t="s">
        <v>18673</v>
      </c>
      <c r="R275" s="1">
        <v>30501152826</v>
      </c>
      <c r="U275" s="1" t="s">
        <v>18880</v>
      </c>
      <c r="V275" s="1">
        <v>55551600</v>
      </c>
      <c r="W275" s="1" t="s">
        <v>318</v>
      </c>
      <c r="Z275" s="1" t="s">
        <v>18706</v>
      </c>
      <c r="AA275" s="1" t="s">
        <v>18881</v>
      </c>
      <c r="AB275" s="1" t="s">
        <v>18882</v>
      </c>
      <c r="AE275" s="1" t="s">
        <v>18883</v>
      </c>
      <c r="AG275" s="1">
        <v>1</v>
      </c>
      <c r="AI275" s="1">
        <v>1406</v>
      </c>
      <c r="AK275" s="1" t="s">
        <v>18729</v>
      </c>
      <c r="AL275" s="1" t="s">
        <v>18730</v>
      </c>
      <c r="AM275" s="1" t="s">
        <v>18693</v>
      </c>
      <c r="AN275" s="1" t="s">
        <v>18669</v>
      </c>
      <c r="AO275" s="1" t="s">
        <v>18668</v>
      </c>
      <c r="AP275" s="14" t="s">
        <v>18694</v>
      </c>
      <c r="AQ275" s="14" t="s">
        <v>18695</v>
      </c>
      <c r="AR275" s="14" t="s">
        <v>18693</v>
      </c>
      <c r="AS275" s="15">
        <v>44039</v>
      </c>
      <c r="AT275" s="1" t="s">
        <v>18731</v>
      </c>
      <c r="AU275" s="1" t="s">
        <v>18672</v>
      </c>
      <c r="AV275" s="1" t="s">
        <v>18735</v>
      </c>
      <c r="AW275" s="1" t="s">
        <v>18683</v>
      </c>
      <c r="AX275" s="1" t="s">
        <v>18667</v>
      </c>
      <c r="AY275" s="1" t="s">
        <v>18684</v>
      </c>
    </row>
    <row r="276" spans="1:51" x14ac:dyDescent="0.2">
      <c r="A276" s="14" t="s">
        <v>8584</v>
      </c>
      <c r="B276" s="1" t="s">
        <v>18662</v>
      </c>
      <c r="C276" s="1" t="s">
        <v>18685</v>
      </c>
      <c r="D276" s="1" t="s">
        <v>18664</v>
      </c>
      <c r="E276" s="15">
        <v>44027</v>
      </c>
      <c r="F276" s="13">
        <v>44034</v>
      </c>
      <c r="G276" s="1" t="s">
        <v>18665</v>
      </c>
      <c r="H276" s="1" t="s">
        <v>18666</v>
      </c>
      <c r="I276" s="1" t="s">
        <v>18667</v>
      </c>
      <c r="J276" s="1" t="s">
        <v>18668</v>
      </c>
      <c r="K276" s="1" t="s">
        <v>18669</v>
      </c>
      <c r="L276" s="1" t="s">
        <v>18735</v>
      </c>
      <c r="M276" s="1" t="s">
        <v>18671</v>
      </c>
      <c r="N276" s="1" t="s">
        <v>18672</v>
      </c>
      <c r="O276" s="1">
        <v>33</v>
      </c>
      <c r="P276" s="1" t="s">
        <v>18662</v>
      </c>
      <c r="Q276" s="1" t="s">
        <v>18673</v>
      </c>
      <c r="R276" s="1">
        <v>30642661562</v>
      </c>
      <c r="U276" s="1" t="s">
        <v>18813</v>
      </c>
      <c r="V276" s="1">
        <v>1140164100</v>
      </c>
      <c r="W276" s="1" t="s">
        <v>18814</v>
      </c>
      <c r="Z276" s="1" t="s">
        <v>18706</v>
      </c>
      <c r="AA276" s="1" t="s">
        <v>18707</v>
      </c>
      <c r="AB276" s="1" t="s">
        <v>18707</v>
      </c>
      <c r="AE276" s="1" t="s">
        <v>18815</v>
      </c>
      <c r="AG276" s="1" t="s">
        <v>18816</v>
      </c>
      <c r="AI276" s="1">
        <v>1440</v>
      </c>
      <c r="AK276" s="1" t="s">
        <v>18761</v>
      </c>
      <c r="AL276" s="1" t="s">
        <v>18730</v>
      </c>
      <c r="AM276" s="1" t="s">
        <v>18693</v>
      </c>
      <c r="AN276" s="1" t="s">
        <v>18669</v>
      </c>
      <c r="AO276" s="1" t="s">
        <v>18668</v>
      </c>
      <c r="AP276" s="14" t="s">
        <v>18694</v>
      </c>
      <c r="AQ276" s="14" t="s">
        <v>18695</v>
      </c>
      <c r="AR276" s="14" t="s">
        <v>18693</v>
      </c>
      <c r="AS276" s="15">
        <v>44034</v>
      </c>
      <c r="AT276" s="1" t="s">
        <v>18762</v>
      </c>
      <c r="AU276" s="1" t="s">
        <v>18672</v>
      </c>
      <c r="AV276" s="1" t="s">
        <v>18735</v>
      </c>
      <c r="AW276" s="1" t="s">
        <v>18683</v>
      </c>
      <c r="AX276" s="1" t="s">
        <v>18667</v>
      </c>
      <c r="AY276" s="1" t="s">
        <v>18684</v>
      </c>
    </row>
    <row r="277" spans="1:51" x14ac:dyDescent="0.2">
      <c r="A277" s="14" t="s">
        <v>8592</v>
      </c>
      <c r="B277" s="1" t="s">
        <v>18662</v>
      </c>
      <c r="C277" s="1" t="s">
        <v>18685</v>
      </c>
      <c r="D277" s="1" t="s">
        <v>18664</v>
      </c>
      <c r="E277" s="15">
        <v>44027</v>
      </c>
      <c r="F277" s="13">
        <v>44040</v>
      </c>
      <c r="G277" s="1" t="s">
        <v>18665</v>
      </c>
      <c r="H277" s="1" t="s">
        <v>18666</v>
      </c>
      <c r="I277" s="1" t="s">
        <v>18667</v>
      </c>
      <c r="J277" s="1" t="s">
        <v>18668</v>
      </c>
      <c r="K277" s="1" t="s">
        <v>18669</v>
      </c>
      <c r="L277" s="1" t="s">
        <v>18735</v>
      </c>
      <c r="M277" s="1" t="s">
        <v>18671</v>
      </c>
      <c r="N277" s="1" t="s">
        <v>18672</v>
      </c>
      <c r="O277" s="1">
        <v>35</v>
      </c>
      <c r="P277" s="1" t="s">
        <v>18662</v>
      </c>
      <c r="Q277" s="1" t="s">
        <v>18673</v>
      </c>
      <c r="R277" s="1">
        <v>30534475795</v>
      </c>
      <c r="U277" s="1" t="s">
        <v>18697</v>
      </c>
      <c r="V277" s="1">
        <v>1147561216</v>
      </c>
      <c r="W277" s="1" t="s">
        <v>2737</v>
      </c>
      <c r="Z277" s="1" t="s">
        <v>15990</v>
      </c>
      <c r="AA277" s="1" t="s">
        <v>18698</v>
      </c>
      <c r="AB277" s="1" t="s">
        <v>18699</v>
      </c>
      <c r="AE277" s="1" t="s">
        <v>18700</v>
      </c>
      <c r="AG277" s="1" t="s">
        <v>15731</v>
      </c>
      <c r="AI277" s="1">
        <v>1605</v>
      </c>
      <c r="AK277" s="1" t="s">
        <v>18786</v>
      </c>
      <c r="AL277" s="1" t="s">
        <v>18730</v>
      </c>
      <c r="AM277" s="1" t="s">
        <v>18693</v>
      </c>
      <c r="AN277" s="1" t="s">
        <v>18669</v>
      </c>
      <c r="AO277" s="1" t="s">
        <v>18668</v>
      </c>
      <c r="AP277" s="14" t="s">
        <v>18694</v>
      </c>
      <c r="AQ277" s="14" t="s">
        <v>18695</v>
      </c>
      <c r="AR277" s="14" t="s">
        <v>18693</v>
      </c>
      <c r="AS277" s="15">
        <v>44040</v>
      </c>
      <c r="AT277" s="1" t="s">
        <v>18878</v>
      </c>
      <c r="AU277" s="1" t="s">
        <v>18672</v>
      </c>
      <c r="AV277" s="1" t="s">
        <v>18735</v>
      </c>
      <c r="AW277" s="1" t="s">
        <v>18683</v>
      </c>
      <c r="AX277" s="1" t="s">
        <v>18667</v>
      </c>
      <c r="AY277" s="1" t="s">
        <v>18684</v>
      </c>
    </row>
    <row r="278" spans="1:51" x14ac:dyDescent="0.2">
      <c r="A278" s="14" t="s">
        <v>8596</v>
      </c>
      <c r="B278" s="1" t="s">
        <v>18662</v>
      </c>
      <c r="C278" s="1" t="s">
        <v>18685</v>
      </c>
      <c r="D278" s="1" t="s">
        <v>18664</v>
      </c>
      <c r="E278" s="15">
        <v>44027</v>
      </c>
      <c r="F278" s="13">
        <v>44040</v>
      </c>
      <c r="G278" s="1" t="s">
        <v>18665</v>
      </c>
      <c r="H278" s="1" t="s">
        <v>18666</v>
      </c>
      <c r="I278" s="1" t="s">
        <v>18667</v>
      </c>
      <c r="J278" s="1" t="s">
        <v>18668</v>
      </c>
      <c r="K278" s="1" t="s">
        <v>18669</v>
      </c>
      <c r="L278" s="1" t="s">
        <v>18735</v>
      </c>
      <c r="M278" s="1" t="s">
        <v>18671</v>
      </c>
      <c r="N278" s="1" t="s">
        <v>18672</v>
      </c>
      <c r="O278" s="1">
        <v>36</v>
      </c>
      <c r="P278" s="1" t="s">
        <v>18662</v>
      </c>
      <c r="Q278" s="1" t="s">
        <v>18673</v>
      </c>
      <c r="R278" s="1">
        <v>30534475795</v>
      </c>
      <c r="U278" s="1" t="s">
        <v>18697</v>
      </c>
      <c r="V278" s="1">
        <v>1147561216</v>
      </c>
      <c r="W278" s="1" t="s">
        <v>2737</v>
      </c>
      <c r="Z278" s="1" t="s">
        <v>15990</v>
      </c>
      <c r="AA278" s="1" t="s">
        <v>18698</v>
      </c>
      <c r="AB278" s="1" t="s">
        <v>18699</v>
      </c>
      <c r="AE278" s="1" t="s">
        <v>18700</v>
      </c>
      <c r="AG278" s="1" t="s">
        <v>15731</v>
      </c>
      <c r="AI278" s="1">
        <v>1605</v>
      </c>
      <c r="AK278" s="1" t="s">
        <v>18761</v>
      </c>
      <c r="AL278" s="1" t="s">
        <v>18730</v>
      </c>
      <c r="AM278" s="1" t="s">
        <v>18693</v>
      </c>
      <c r="AN278" s="1" t="s">
        <v>18669</v>
      </c>
      <c r="AO278" s="1" t="s">
        <v>18668</v>
      </c>
      <c r="AP278" s="14" t="s">
        <v>18694</v>
      </c>
      <c r="AQ278" s="14" t="s">
        <v>18695</v>
      </c>
      <c r="AR278" s="14" t="s">
        <v>18693</v>
      </c>
      <c r="AS278" s="15">
        <v>44040</v>
      </c>
      <c r="AT278" s="1" t="s">
        <v>18762</v>
      </c>
      <c r="AU278" s="1" t="s">
        <v>18672</v>
      </c>
      <c r="AV278" s="1" t="s">
        <v>18735</v>
      </c>
      <c r="AW278" s="1" t="s">
        <v>18683</v>
      </c>
      <c r="AX278" s="1" t="s">
        <v>18667</v>
      </c>
      <c r="AY278" s="1" t="s">
        <v>18684</v>
      </c>
    </row>
    <row r="279" spans="1:51" x14ac:dyDescent="0.2">
      <c r="A279" s="14" t="s">
        <v>8600</v>
      </c>
      <c r="B279" s="1" t="s">
        <v>18662</v>
      </c>
      <c r="C279" s="1" t="s">
        <v>18685</v>
      </c>
      <c r="D279" s="1" t="s">
        <v>18664</v>
      </c>
      <c r="E279" s="15">
        <v>44027</v>
      </c>
      <c r="F279" s="13">
        <v>44039</v>
      </c>
      <c r="G279" s="1" t="s">
        <v>18665</v>
      </c>
      <c r="H279" s="1" t="s">
        <v>18666</v>
      </c>
      <c r="I279" s="1" t="s">
        <v>18667</v>
      </c>
      <c r="J279" s="1" t="s">
        <v>18668</v>
      </c>
      <c r="K279" s="1" t="s">
        <v>18669</v>
      </c>
      <c r="L279" s="1" t="s">
        <v>18735</v>
      </c>
      <c r="M279" s="1" t="s">
        <v>18671</v>
      </c>
      <c r="N279" s="1" t="s">
        <v>18672</v>
      </c>
      <c r="O279" s="1">
        <v>36</v>
      </c>
      <c r="P279" s="1" t="s">
        <v>18662</v>
      </c>
      <c r="Q279" s="1" t="s">
        <v>18673</v>
      </c>
      <c r="R279" s="1">
        <v>30534475795</v>
      </c>
      <c r="U279" s="1" t="s">
        <v>18697</v>
      </c>
      <c r="V279" s="1">
        <v>1147561216</v>
      </c>
      <c r="W279" s="1" t="s">
        <v>2737</v>
      </c>
      <c r="Z279" s="1" t="s">
        <v>15990</v>
      </c>
      <c r="AA279" s="1" t="s">
        <v>18698</v>
      </c>
      <c r="AB279" s="1" t="s">
        <v>18699</v>
      </c>
      <c r="AE279" s="1" t="s">
        <v>18700</v>
      </c>
      <c r="AG279" s="1" t="s">
        <v>15731</v>
      </c>
      <c r="AI279" s="1">
        <v>1605</v>
      </c>
      <c r="AK279" s="1" t="s">
        <v>18729</v>
      </c>
      <c r="AL279" s="1" t="s">
        <v>18730</v>
      </c>
      <c r="AM279" s="1" t="s">
        <v>18693</v>
      </c>
      <c r="AN279" s="1" t="s">
        <v>18669</v>
      </c>
      <c r="AO279" s="1" t="s">
        <v>18668</v>
      </c>
      <c r="AP279" s="14" t="s">
        <v>18694</v>
      </c>
      <c r="AQ279" s="14" t="s">
        <v>18695</v>
      </c>
      <c r="AR279" s="14" t="s">
        <v>18693</v>
      </c>
      <c r="AS279" s="15">
        <v>44039</v>
      </c>
      <c r="AT279" s="1" t="s">
        <v>18731</v>
      </c>
      <c r="AU279" s="1" t="s">
        <v>18672</v>
      </c>
      <c r="AV279" s="1" t="s">
        <v>18735</v>
      </c>
      <c r="AW279" s="1" t="s">
        <v>18683</v>
      </c>
      <c r="AX279" s="1" t="s">
        <v>18667</v>
      </c>
      <c r="AY279" s="1" t="s">
        <v>18684</v>
      </c>
    </row>
    <row r="280" spans="1:51" x14ac:dyDescent="0.2">
      <c r="A280" s="14" t="s">
        <v>8604</v>
      </c>
      <c r="B280" s="1" t="s">
        <v>18662</v>
      </c>
      <c r="C280" s="1" t="s">
        <v>18685</v>
      </c>
      <c r="D280" s="1" t="s">
        <v>18664</v>
      </c>
      <c r="E280" s="15">
        <v>44027</v>
      </c>
      <c r="F280" s="13">
        <v>44040</v>
      </c>
      <c r="G280" s="1" t="s">
        <v>18665</v>
      </c>
      <c r="H280" s="1" t="s">
        <v>18666</v>
      </c>
      <c r="I280" s="1" t="s">
        <v>18667</v>
      </c>
      <c r="J280" s="1" t="s">
        <v>18668</v>
      </c>
      <c r="K280" s="1" t="s">
        <v>18669</v>
      </c>
      <c r="L280" s="1" t="s">
        <v>18735</v>
      </c>
      <c r="M280" s="1" t="s">
        <v>18671</v>
      </c>
      <c r="N280" s="1" t="s">
        <v>18672</v>
      </c>
      <c r="O280" s="1">
        <v>35</v>
      </c>
      <c r="P280" s="1" t="s">
        <v>18662</v>
      </c>
      <c r="Q280" s="1" t="s">
        <v>18673</v>
      </c>
      <c r="R280" s="1">
        <v>30534475795</v>
      </c>
      <c r="U280" s="1" t="s">
        <v>18697</v>
      </c>
      <c r="V280" s="1">
        <v>1147561216</v>
      </c>
      <c r="W280" s="1" t="s">
        <v>2737</v>
      </c>
      <c r="Z280" s="1" t="s">
        <v>15990</v>
      </c>
      <c r="AA280" s="1" t="s">
        <v>18698</v>
      </c>
      <c r="AB280" s="1" t="s">
        <v>18699</v>
      </c>
      <c r="AE280" s="1" t="s">
        <v>18700</v>
      </c>
      <c r="AG280" s="1" t="s">
        <v>15731</v>
      </c>
      <c r="AI280" s="1">
        <v>1605</v>
      </c>
      <c r="AK280" s="1" t="s">
        <v>18786</v>
      </c>
      <c r="AL280" s="1" t="s">
        <v>18730</v>
      </c>
      <c r="AM280" s="1" t="s">
        <v>18693</v>
      </c>
      <c r="AN280" s="1" t="s">
        <v>18669</v>
      </c>
      <c r="AO280" s="1" t="s">
        <v>18668</v>
      </c>
      <c r="AP280" s="14" t="s">
        <v>18694</v>
      </c>
      <c r="AQ280" s="14" t="s">
        <v>18695</v>
      </c>
      <c r="AR280" s="14" t="s">
        <v>18693</v>
      </c>
      <c r="AS280" s="15">
        <v>44040</v>
      </c>
      <c r="AT280" s="1" t="s">
        <v>18878</v>
      </c>
      <c r="AU280" s="1" t="s">
        <v>18672</v>
      </c>
      <c r="AV280" s="1" t="s">
        <v>18735</v>
      </c>
      <c r="AW280" s="1" t="s">
        <v>18683</v>
      </c>
      <c r="AX280" s="1" t="s">
        <v>18667</v>
      </c>
      <c r="AY280" s="1" t="s">
        <v>18684</v>
      </c>
    </row>
    <row r="281" spans="1:51" x14ac:dyDescent="0.2">
      <c r="A281" s="14" t="s">
        <v>8608</v>
      </c>
      <c r="B281" s="1" t="s">
        <v>18662</v>
      </c>
      <c r="C281" s="1" t="s">
        <v>18685</v>
      </c>
      <c r="D281" s="1" t="s">
        <v>18664</v>
      </c>
      <c r="E281" s="15">
        <v>44027</v>
      </c>
      <c r="F281" s="13">
        <v>44039</v>
      </c>
      <c r="G281" s="1" t="s">
        <v>18665</v>
      </c>
      <c r="H281" s="1" t="s">
        <v>18666</v>
      </c>
      <c r="I281" s="1" t="s">
        <v>18667</v>
      </c>
      <c r="J281" s="1" t="s">
        <v>18668</v>
      </c>
      <c r="K281" s="1" t="s">
        <v>18669</v>
      </c>
      <c r="L281" s="1" t="s">
        <v>18735</v>
      </c>
      <c r="M281" s="1" t="s">
        <v>18671</v>
      </c>
      <c r="N281" s="1" t="s">
        <v>18672</v>
      </c>
      <c r="O281" s="1">
        <v>36</v>
      </c>
      <c r="P281" s="1" t="s">
        <v>18662</v>
      </c>
      <c r="Q281" s="1" t="s">
        <v>18673</v>
      </c>
      <c r="R281" s="1">
        <v>30534475795</v>
      </c>
      <c r="U281" s="1" t="s">
        <v>18697</v>
      </c>
      <c r="V281" s="1">
        <v>1147561216</v>
      </c>
      <c r="W281" s="1" t="s">
        <v>2737</v>
      </c>
      <c r="Z281" s="1" t="s">
        <v>15990</v>
      </c>
      <c r="AA281" s="1" t="s">
        <v>18698</v>
      </c>
      <c r="AB281" s="1" t="s">
        <v>18699</v>
      </c>
      <c r="AE281" s="1" t="s">
        <v>18700</v>
      </c>
      <c r="AG281" s="1" t="s">
        <v>15731</v>
      </c>
      <c r="AI281" s="1">
        <v>1605</v>
      </c>
      <c r="AK281" s="1" t="s">
        <v>18729</v>
      </c>
      <c r="AL281" s="1" t="s">
        <v>18730</v>
      </c>
      <c r="AM281" s="1" t="s">
        <v>18693</v>
      </c>
      <c r="AN281" s="1" t="s">
        <v>18669</v>
      </c>
      <c r="AO281" s="1" t="s">
        <v>18668</v>
      </c>
      <c r="AP281" s="14" t="s">
        <v>18694</v>
      </c>
      <c r="AQ281" s="14" t="s">
        <v>18695</v>
      </c>
      <c r="AR281" s="14" t="s">
        <v>18693</v>
      </c>
      <c r="AS281" s="15">
        <v>44039</v>
      </c>
      <c r="AT281" s="1" t="s">
        <v>18731</v>
      </c>
      <c r="AU281" s="1" t="s">
        <v>18672</v>
      </c>
      <c r="AV281" s="1" t="s">
        <v>18735</v>
      </c>
      <c r="AW281" s="1" t="s">
        <v>18683</v>
      </c>
      <c r="AX281" s="1" t="s">
        <v>18667</v>
      </c>
      <c r="AY281" s="1" t="s">
        <v>18684</v>
      </c>
    </row>
    <row r="282" spans="1:51" x14ac:dyDescent="0.2">
      <c r="A282" s="14" t="s">
        <v>8613</v>
      </c>
      <c r="B282" s="1" t="s">
        <v>18662</v>
      </c>
      <c r="C282" s="1" t="s">
        <v>18685</v>
      </c>
      <c r="D282" s="1" t="s">
        <v>18664</v>
      </c>
      <c r="E282" s="15">
        <v>44027</v>
      </c>
      <c r="F282" s="13">
        <v>44040</v>
      </c>
      <c r="G282" s="1" t="s">
        <v>18665</v>
      </c>
      <c r="H282" s="1" t="s">
        <v>18666</v>
      </c>
      <c r="I282" s="1" t="s">
        <v>18667</v>
      </c>
      <c r="J282" s="1" t="s">
        <v>18668</v>
      </c>
      <c r="K282" s="1" t="s">
        <v>18669</v>
      </c>
      <c r="L282" s="1" t="s">
        <v>18735</v>
      </c>
      <c r="M282" s="1" t="s">
        <v>18671</v>
      </c>
      <c r="N282" s="1" t="s">
        <v>18672</v>
      </c>
      <c r="O282" s="1">
        <v>35</v>
      </c>
      <c r="P282" s="1" t="s">
        <v>18662</v>
      </c>
      <c r="Q282" s="1" t="s">
        <v>18673</v>
      </c>
      <c r="R282" s="1">
        <v>30534475795</v>
      </c>
      <c r="U282" s="1" t="s">
        <v>18697</v>
      </c>
      <c r="V282" s="1">
        <v>1147561216</v>
      </c>
      <c r="W282" s="1" t="s">
        <v>2737</v>
      </c>
      <c r="Z282" s="1" t="s">
        <v>15990</v>
      </c>
      <c r="AA282" s="1" t="s">
        <v>18698</v>
      </c>
      <c r="AB282" s="1" t="s">
        <v>18699</v>
      </c>
      <c r="AE282" s="1" t="s">
        <v>18700</v>
      </c>
      <c r="AG282" s="1" t="s">
        <v>15731</v>
      </c>
      <c r="AI282" s="1">
        <v>1605</v>
      </c>
      <c r="AK282" s="1" t="s">
        <v>18761</v>
      </c>
      <c r="AL282" s="1" t="s">
        <v>18730</v>
      </c>
      <c r="AM282" s="1" t="s">
        <v>18693</v>
      </c>
      <c r="AN282" s="1" t="s">
        <v>18669</v>
      </c>
      <c r="AO282" s="1" t="s">
        <v>18668</v>
      </c>
      <c r="AP282" s="14" t="s">
        <v>18694</v>
      </c>
      <c r="AQ282" s="14" t="s">
        <v>18695</v>
      </c>
      <c r="AR282" s="14" t="s">
        <v>18693</v>
      </c>
      <c r="AS282" s="15">
        <v>44040</v>
      </c>
      <c r="AT282" s="1" t="s">
        <v>18762</v>
      </c>
      <c r="AU282" s="1" t="s">
        <v>18672</v>
      </c>
      <c r="AV282" s="1" t="s">
        <v>18735</v>
      </c>
      <c r="AW282" s="1" t="s">
        <v>18683</v>
      </c>
      <c r="AX282" s="1" t="s">
        <v>18667</v>
      </c>
      <c r="AY282" s="1" t="s">
        <v>18684</v>
      </c>
    </row>
    <row r="283" spans="1:51" x14ac:dyDescent="0.2">
      <c r="A283" s="14" t="s">
        <v>8620</v>
      </c>
      <c r="B283" s="1" t="s">
        <v>18662</v>
      </c>
      <c r="C283" s="1" t="s">
        <v>18685</v>
      </c>
      <c r="D283" s="1" t="s">
        <v>18664</v>
      </c>
      <c r="E283" s="15">
        <v>44027</v>
      </c>
      <c r="F283" s="13">
        <v>44351</v>
      </c>
      <c r="G283" s="1" t="s">
        <v>18665</v>
      </c>
      <c r="H283" s="1" t="s">
        <v>18666</v>
      </c>
      <c r="I283" s="1" t="s">
        <v>18667</v>
      </c>
      <c r="J283" s="1" t="s">
        <v>18668</v>
      </c>
      <c r="K283" s="1" t="s">
        <v>18669</v>
      </c>
      <c r="L283" s="1" t="s">
        <v>18735</v>
      </c>
      <c r="M283" s="1" t="s">
        <v>18671</v>
      </c>
      <c r="N283" s="1" t="s">
        <v>18672</v>
      </c>
      <c r="O283" s="1">
        <v>85</v>
      </c>
      <c r="P283" s="1" t="s">
        <v>18662</v>
      </c>
      <c r="Q283" s="1" t="s">
        <v>18842</v>
      </c>
      <c r="R283" s="1">
        <v>20249018512</v>
      </c>
      <c r="S283" s="1" t="s">
        <v>18702</v>
      </c>
      <c r="T283" s="1">
        <v>24901851</v>
      </c>
      <c r="U283" s="1" t="s">
        <v>18843</v>
      </c>
      <c r="V283" s="1">
        <v>52369800</v>
      </c>
      <c r="X283" s="1" t="s">
        <v>18844</v>
      </c>
      <c r="Y283" s="1" t="s">
        <v>18845</v>
      </c>
      <c r="Z283" s="1" t="s">
        <v>15990</v>
      </c>
      <c r="AA283" s="1" t="s">
        <v>18846</v>
      </c>
      <c r="AB283" s="1" t="s">
        <v>18847</v>
      </c>
      <c r="AE283" s="1" t="s">
        <v>18848</v>
      </c>
      <c r="AG283" s="1" t="s">
        <v>1816</v>
      </c>
      <c r="AH283" s="1" t="s">
        <v>1816</v>
      </c>
      <c r="AI283" s="1">
        <v>1706</v>
      </c>
      <c r="AK283" s="1" t="s">
        <v>18836</v>
      </c>
      <c r="AL283" s="1" t="s">
        <v>18710</v>
      </c>
      <c r="AM283" s="1" t="s">
        <v>18835</v>
      </c>
      <c r="AN283" s="1" t="s">
        <v>18669</v>
      </c>
      <c r="AO283" s="1" t="s">
        <v>18668</v>
      </c>
      <c r="AP283" s="14" t="s">
        <v>18833</v>
      </c>
      <c r="AQ283" s="14" t="s">
        <v>18837</v>
      </c>
      <c r="AR283" s="14" t="s">
        <v>18835</v>
      </c>
      <c r="AS283" s="15">
        <v>44350</v>
      </c>
      <c r="AT283" s="1" t="s">
        <v>20317</v>
      </c>
      <c r="AU283" s="1" t="s">
        <v>18672</v>
      </c>
      <c r="AV283" s="1" t="s">
        <v>18735</v>
      </c>
      <c r="AW283" s="1" t="s">
        <v>18683</v>
      </c>
      <c r="AX283" s="1" t="s">
        <v>18667</v>
      </c>
      <c r="AY283" s="1" t="s">
        <v>18684</v>
      </c>
    </row>
    <row r="284" spans="1:51" x14ac:dyDescent="0.2">
      <c r="A284" s="14" t="s">
        <v>8624</v>
      </c>
      <c r="B284" s="1" t="s">
        <v>18662</v>
      </c>
      <c r="C284" s="1" t="s">
        <v>18685</v>
      </c>
      <c r="D284" s="1" t="s">
        <v>18664</v>
      </c>
      <c r="E284" s="15">
        <v>44027</v>
      </c>
      <c r="F284" s="13">
        <v>44351</v>
      </c>
      <c r="G284" s="1" t="s">
        <v>18665</v>
      </c>
      <c r="H284" s="1" t="s">
        <v>18666</v>
      </c>
      <c r="I284" s="1" t="s">
        <v>18667</v>
      </c>
      <c r="J284" s="1" t="s">
        <v>18668</v>
      </c>
      <c r="K284" s="1" t="s">
        <v>18669</v>
      </c>
      <c r="L284" s="1" t="s">
        <v>18735</v>
      </c>
      <c r="M284" s="1" t="s">
        <v>18671</v>
      </c>
      <c r="N284" s="1" t="s">
        <v>18672</v>
      </c>
      <c r="O284" s="1">
        <v>68</v>
      </c>
      <c r="P284" s="1" t="s">
        <v>18662</v>
      </c>
      <c r="Q284" s="1" t="s">
        <v>18842</v>
      </c>
      <c r="R284" s="1">
        <v>20249018512</v>
      </c>
      <c r="S284" s="1" t="s">
        <v>18702</v>
      </c>
      <c r="T284" s="1">
        <v>24901851</v>
      </c>
      <c r="U284" s="1" t="s">
        <v>18843</v>
      </c>
      <c r="V284" s="1">
        <v>52369800</v>
      </c>
      <c r="X284" s="1" t="s">
        <v>18844</v>
      </c>
      <c r="Y284" s="1" t="s">
        <v>18845</v>
      </c>
      <c r="Z284" s="1" t="s">
        <v>15990</v>
      </c>
      <c r="AA284" s="1" t="s">
        <v>18846</v>
      </c>
      <c r="AB284" s="1" t="s">
        <v>18847</v>
      </c>
      <c r="AE284" s="1" t="s">
        <v>18848</v>
      </c>
      <c r="AG284" s="1" t="s">
        <v>1816</v>
      </c>
      <c r="AH284" s="1" t="s">
        <v>1816</v>
      </c>
      <c r="AI284" s="1">
        <v>1706</v>
      </c>
      <c r="AK284" s="1" t="s">
        <v>18836</v>
      </c>
      <c r="AL284" s="1" t="s">
        <v>18710</v>
      </c>
      <c r="AM284" s="1" t="s">
        <v>18835</v>
      </c>
      <c r="AN284" s="1" t="s">
        <v>18669</v>
      </c>
      <c r="AO284" s="1" t="s">
        <v>18668</v>
      </c>
      <c r="AP284" s="14" t="s">
        <v>18833</v>
      </c>
      <c r="AQ284" s="14" t="s">
        <v>18837</v>
      </c>
      <c r="AR284" s="14" t="s">
        <v>18835</v>
      </c>
      <c r="AS284" s="15">
        <v>44350</v>
      </c>
      <c r="AT284" s="1" t="s">
        <v>20317</v>
      </c>
      <c r="AU284" s="1" t="s">
        <v>18672</v>
      </c>
      <c r="AV284" s="1" t="s">
        <v>18735</v>
      </c>
      <c r="AW284" s="1" t="s">
        <v>18683</v>
      </c>
      <c r="AX284" s="1" t="s">
        <v>18667</v>
      </c>
      <c r="AY284" s="1" t="s">
        <v>18684</v>
      </c>
    </row>
    <row r="285" spans="1:51" x14ac:dyDescent="0.2">
      <c r="A285" s="14" t="s">
        <v>8647</v>
      </c>
      <c r="B285" s="1" t="s">
        <v>18662</v>
      </c>
      <c r="C285" s="1" t="s">
        <v>18685</v>
      </c>
      <c r="D285" s="1" t="s">
        <v>18664</v>
      </c>
      <c r="E285" s="15">
        <v>44029</v>
      </c>
      <c r="F285" s="13">
        <v>44040</v>
      </c>
      <c r="G285" s="1" t="s">
        <v>18665</v>
      </c>
      <c r="H285" s="1" t="s">
        <v>18666</v>
      </c>
      <c r="I285" s="1" t="s">
        <v>18667</v>
      </c>
      <c r="J285" s="1" t="s">
        <v>18668</v>
      </c>
      <c r="K285" s="1" t="s">
        <v>18669</v>
      </c>
      <c r="L285" s="1" t="s">
        <v>18735</v>
      </c>
      <c r="M285" s="1" t="s">
        <v>18671</v>
      </c>
      <c r="N285" s="1" t="s">
        <v>18672</v>
      </c>
      <c r="O285" s="1">
        <v>33</v>
      </c>
      <c r="P285" s="1" t="s">
        <v>18662</v>
      </c>
      <c r="Q285" s="1" t="s">
        <v>18673</v>
      </c>
      <c r="R285" s="1">
        <v>30650964132</v>
      </c>
      <c r="U285" s="1" t="s">
        <v>18879</v>
      </c>
      <c r="V285" s="1">
        <v>43060600</v>
      </c>
      <c r="W285" s="1" t="s">
        <v>18788</v>
      </c>
      <c r="Z285" s="1" t="s">
        <v>18706</v>
      </c>
      <c r="AA285" s="1" t="s">
        <v>18789</v>
      </c>
      <c r="AB285" s="1" t="s">
        <v>18790</v>
      </c>
      <c r="AE285" s="1" t="s">
        <v>18791</v>
      </c>
      <c r="AG285" s="1" t="s">
        <v>15731</v>
      </c>
      <c r="AI285" s="1">
        <v>1282</v>
      </c>
      <c r="AK285" s="1" t="s">
        <v>18761</v>
      </c>
      <c r="AL285" s="1" t="s">
        <v>18730</v>
      </c>
      <c r="AM285" s="1" t="s">
        <v>18693</v>
      </c>
      <c r="AN285" s="1" t="s">
        <v>18669</v>
      </c>
      <c r="AO285" s="1" t="s">
        <v>18668</v>
      </c>
      <c r="AP285" s="14" t="s">
        <v>18694</v>
      </c>
      <c r="AQ285" s="14" t="s">
        <v>18695</v>
      </c>
      <c r="AR285" s="14" t="s">
        <v>18693</v>
      </c>
      <c r="AS285" s="15">
        <v>44040</v>
      </c>
      <c r="AT285" s="1" t="s">
        <v>18762</v>
      </c>
      <c r="AU285" s="1" t="s">
        <v>18672</v>
      </c>
      <c r="AV285" s="1" t="s">
        <v>18735</v>
      </c>
      <c r="AW285" s="1" t="s">
        <v>18683</v>
      </c>
      <c r="AX285" s="1" t="s">
        <v>18667</v>
      </c>
      <c r="AY285" s="1" t="s">
        <v>18684</v>
      </c>
    </row>
    <row r="286" spans="1:51" x14ac:dyDescent="0.2">
      <c r="A286" s="14" t="s">
        <v>8651</v>
      </c>
      <c r="B286" s="1" t="s">
        <v>18662</v>
      </c>
      <c r="C286" s="1" t="s">
        <v>18685</v>
      </c>
      <c r="D286" s="1" t="s">
        <v>18664</v>
      </c>
      <c r="E286" s="15">
        <v>44029</v>
      </c>
      <c r="F286" s="13">
        <v>44040</v>
      </c>
      <c r="G286" s="1" t="s">
        <v>18665</v>
      </c>
      <c r="H286" s="1" t="s">
        <v>18666</v>
      </c>
      <c r="I286" s="1" t="s">
        <v>18667</v>
      </c>
      <c r="J286" s="1" t="s">
        <v>18668</v>
      </c>
      <c r="K286" s="1" t="s">
        <v>18669</v>
      </c>
      <c r="L286" s="1" t="s">
        <v>18735</v>
      </c>
      <c r="M286" s="1" t="s">
        <v>18671</v>
      </c>
      <c r="N286" s="1" t="s">
        <v>18672</v>
      </c>
      <c r="O286" s="1">
        <v>33</v>
      </c>
      <c r="P286" s="1" t="s">
        <v>18662</v>
      </c>
      <c r="Q286" s="1" t="s">
        <v>18673</v>
      </c>
      <c r="R286" s="1">
        <v>30650964132</v>
      </c>
      <c r="U286" s="1" t="s">
        <v>18879</v>
      </c>
      <c r="V286" s="1">
        <v>43060600</v>
      </c>
      <c r="W286" s="1" t="s">
        <v>18788</v>
      </c>
      <c r="Z286" s="1" t="s">
        <v>18706</v>
      </c>
      <c r="AA286" s="1" t="s">
        <v>18789</v>
      </c>
      <c r="AB286" s="1" t="s">
        <v>18790</v>
      </c>
      <c r="AE286" s="1" t="s">
        <v>18791</v>
      </c>
      <c r="AG286" s="1" t="s">
        <v>15731</v>
      </c>
      <c r="AI286" s="1">
        <v>1282</v>
      </c>
      <c r="AK286" s="1" t="s">
        <v>18761</v>
      </c>
      <c r="AL286" s="1" t="s">
        <v>18730</v>
      </c>
      <c r="AM286" s="1" t="s">
        <v>18693</v>
      </c>
      <c r="AN286" s="1" t="s">
        <v>18669</v>
      </c>
      <c r="AO286" s="1" t="s">
        <v>18668</v>
      </c>
      <c r="AP286" s="14" t="s">
        <v>18694</v>
      </c>
      <c r="AQ286" s="14" t="s">
        <v>18695</v>
      </c>
      <c r="AR286" s="14" t="s">
        <v>18693</v>
      </c>
      <c r="AS286" s="15">
        <v>44040</v>
      </c>
      <c r="AT286" s="1" t="s">
        <v>18762</v>
      </c>
      <c r="AU286" s="1" t="s">
        <v>18672</v>
      </c>
      <c r="AV286" s="1" t="s">
        <v>18735</v>
      </c>
      <c r="AW286" s="1" t="s">
        <v>18683</v>
      </c>
      <c r="AX286" s="1" t="s">
        <v>18667</v>
      </c>
      <c r="AY286" s="1" t="s">
        <v>18684</v>
      </c>
    </row>
    <row r="287" spans="1:51" x14ac:dyDescent="0.2">
      <c r="A287" s="14" t="s">
        <v>8664</v>
      </c>
      <c r="B287" s="1" t="s">
        <v>18662</v>
      </c>
      <c r="C287" s="1" t="s">
        <v>18685</v>
      </c>
      <c r="D287" s="1" t="s">
        <v>18664</v>
      </c>
      <c r="E287" s="15">
        <v>44030</v>
      </c>
      <c r="F287" s="13">
        <v>44040</v>
      </c>
      <c r="G287" s="1" t="s">
        <v>18665</v>
      </c>
      <c r="H287" s="1" t="s">
        <v>18666</v>
      </c>
      <c r="I287" s="1" t="s">
        <v>18667</v>
      </c>
      <c r="J287" s="1" t="s">
        <v>18668</v>
      </c>
      <c r="K287" s="1" t="s">
        <v>18669</v>
      </c>
      <c r="L287" s="1" t="s">
        <v>18735</v>
      </c>
      <c r="M287" s="1" t="s">
        <v>18671</v>
      </c>
      <c r="N287" s="1" t="s">
        <v>18672</v>
      </c>
      <c r="O287" s="1">
        <v>36</v>
      </c>
      <c r="P287" s="1" t="s">
        <v>18662</v>
      </c>
      <c r="Q287" s="1" t="s">
        <v>18673</v>
      </c>
      <c r="R287" s="1">
        <v>30534475795</v>
      </c>
      <c r="U287" s="1" t="s">
        <v>18697</v>
      </c>
      <c r="V287" s="1">
        <v>1147561216</v>
      </c>
      <c r="W287" s="1" t="s">
        <v>2737</v>
      </c>
      <c r="Z287" s="1" t="s">
        <v>15990</v>
      </c>
      <c r="AA287" s="1" t="s">
        <v>18698</v>
      </c>
      <c r="AB287" s="1" t="s">
        <v>18699</v>
      </c>
      <c r="AE287" s="1" t="s">
        <v>18700</v>
      </c>
      <c r="AG287" s="1" t="s">
        <v>15731</v>
      </c>
      <c r="AI287" s="1">
        <v>1605</v>
      </c>
      <c r="AK287" s="1" t="s">
        <v>18761</v>
      </c>
      <c r="AL287" s="1" t="s">
        <v>18730</v>
      </c>
      <c r="AM287" s="1" t="s">
        <v>18693</v>
      </c>
      <c r="AN287" s="1" t="s">
        <v>18669</v>
      </c>
      <c r="AO287" s="1" t="s">
        <v>18668</v>
      </c>
      <c r="AP287" s="14" t="s">
        <v>18694</v>
      </c>
      <c r="AQ287" s="14" t="s">
        <v>18695</v>
      </c>
      <c r="AR287" s="14" t="s">
        <v>18693</v>
      </c>
      <c r="AS287" s="15">
        <v>44040</v>
      </c>
      <c r="AT287" s="1" t="s">
        <v>18762</v>
      </c>
      <c r="AU287" s="1" t="s">
        <v>18672</v>
      </c>
      <c r="AV287" s="1" t="s">
        <v>18735</v>
      </c>
      <c r="AW287" s="1" t="s">
        <v>18683</v>
      </c>
      <c r="AX287" s="1" t="s">
        <v>18667</v>
      </c>
      <c r="AY287" s="1" t="s">
        <v>18684</v>
      </c>
    </row>
    <row r="288" spans="1:51" x14ac:dyDescent="0.2">
      <c r="A288" s="14" t="s">
        <v>8705</v>
      </c>
      <c r="B288" s="1" t="s">
        <v>18662</v>
      </c>
      <c r="C288" s="1" t="s">
        <v>18685</v>
      </c>
      <c r="D288" s="1" t="s">
        <v>18664</v>
      </c>
      <c r="E288" s="15">
        <v>44033</v>
      </c>
      <c r="F288" s="13">
        <v>44055</v>
      </c>
      <c r="G288" s="1" t="s">
        <v>18665</v>
      </c>
      <c r="H288" s="1" t="s">
        <v>18666</v>
      </c>
      <c r="I288" s="1" t="s">
        <v>18667</v>
      </c>
      <c r="J288" s="1" t="s">
        <v>18668</v>
      </c>
      <c r="K288" s="1" t="s">
        <v>18669</v>
      </c>
      <c r="L288" s="1" t="s">
        <v>18735</v>
      </c>
      <c r="M288" s="1" t="s">
        <v>18671</v>
      </c>
      <c r="N288" s="1" t="s">
        <v>18672</v>
      </c>
      <c r="O288" s="1">
        <v>43</v>
      </c>
      <c r="P288" s="1" t="s">
        <v>18662</v>
      </c>
      <c r="Q288" s="1" t="s">
        <v>18673</v>
      </c>
      <c r="R288" s="1">
        <v>30534475795</v>
      </c>
      <c r="U288" s="1" t="s">
        <v>18697</v>
      </c>
      <c r="V288" s="1">
        <v>1147561216</v>
      </c>
      <c r="W288" s="1" t="s">
        <v>2737</v>
      </c>
      <c r="Z288" s="1" t="s">
        <v>15990</v>
      </c>
      <c r="AA288" s="1" t="s">
        <v>18698</v>
      </c>
      <c r="AB288" s="1" t="s">
        <v>18699</v>
      </c>
      <c r="AE288" s="1" t="s">
        <v>18700</v>
      </c>
      <c r="AG288" s="1" t="s">
        <v>15731</v>
      </c>
      <c r="AI288" s="1">
        <v>1605</v>
      </c>
      <c r="AK288" s="1" t="s">
        <v>18729</v>
      </c>
      <c r="AL288" s="1" t="s">
        <v>18730</v>
      </c>
      <c r="AM288" s="1" t="s">
        <v>18693</v>
      </c>
      <c r="AN288" s="1" t="s">
        <v>18669</v>
      </c>
      <c r="AO288" s="1" t="s">
        <v>18668</v>
      </c>
      <c r="AP288" s="14" t="s">
        <v>18694</v>
      </c>
      <c r="AQ288" s="14" t="s">
        <v>18695</v>
      </c>
      <c r="AR288" s="14" t="s">
        <v>18693</v>
      </c>
      <c r="AS288" s="15">
        <v>44055</v>
      </c>
      <c r="AT288" s="1" t="s">
        <v>18731</v>
      </c>
      <c r="AU288" s="1" t="s">
        <v>18672</v>
      </c>
      <c r="AV288" s="1" t="s">
        <v>18735</v>
      </c>
      <c r="AW288" s="1" t="s">
        <v>18683</v>
      </c>
      <c r="AX288" s="1" t="s">
        <v>18667</v>
      </c>
      <c r="AY288" s="1" t="s">
        <v>18684</v>
      </c>
    </row>
    <row r="289" spans="1:51" x14ac:dyDescent="0.2">
      <c r="A289" s="14" t="s">
        <v>8709</v>
      </c>
      <c r="B289" s="1" t="s">
        <v>18662</v>
      </c>
      <c r="C289" s="1" t="s">
        <v>18685</v>
      </c>
      <c r="D289" s="1" t="s">
        <v>18664</v>
      </c>
      <c r="E289" s="15">
        <v>44033</v>
      </c>
      <c r="F289" s="13">
        <v>44055</v>
      </c>
      <c r="G289" s="1" t="s">
        <v>18665</v>
      </c>
      <c r="H289" s="1" t="s">
        <v>18666</v>
      </c>
      <c r="I289" s="1" t="s">
        <v>18667</v>
      </c>
      <c r="J289" s="1" t="s">
        <v>18668</v>
      </c>
      <c r="K289" s="1" t="s">
        <v>18669</v>
      </c>
      <c r="L289" s="1" t="s">
        <v>18735</v>
      </c>
      <c r="M289" s="1" t="s">
        <v>18671</v>
      </c>
      <c r="N289" s="1" t="s">
        <v>18672</v>
      </c>
      <c r="O289" s="1">
        <v>44</v>
      </c>
      <c r="P289" s="1" t="s">
        <v>18662</v>
      </c>
      <c r="Q289" s="1" t="s">
        <v>18673</v>
      </c>
      <c r="R289" s="1">
        <v>30534475795</v>
      </c>
      <c r="U289" s="1" t="s">
        <v>18697</v>
      </c>
      <c r="V289" s="1">
        <v>1147561216</v>
      </c>
      <c r="W289" s="1" t="s">
        <v>2737</v>
      </c>
      <c r="Z289" s="1" t="s">
        <v>15990</v>
      </c>
      <c r="AA289" s="1" t="s">
        <v>18698</v>
      </c>
      <c r="AB289" s="1" t="s">
        <v>18699</v>
      </c>
      <c r="AE289" s="1" t="s">
        <v>18700</v>
      </c>
      <c r="AG289" s="1" t="s">
        <v>15731</v>
      </c>
      <c r="AI289" s="1">
        <v>1605</v>
      </c>
      <c r="AK289" s="1" t="s">
        <v>18729</v>
      </c>
      <c r="AL289" s="1" t="s">
        <v>18730</v>
      </c>
      <c r="AM289" s="1" t="s">
        <v>18693</v>
      </c>
      <c r="AN289" s="1" t="s">
        <v>18669</v>
      </c>
      <c r="AO289" s="1" t="s">
        <v>18668</v>
      </c>
      <c r="AP289" s="14" t="s">
        <v>18694</v>
      </c>
      <c r="AQ289" s="14" t="s">
        <v>18695</v>
      </c>
      <c r="AR289" s="14" t="s">
        <v>18693</v>
      </c>
      <c r="AS289" s="15">
        <v>44055</v>
      </c>
      <c r="AT289" s="1" t="s">
        <v>18731</v>
      </c>
      <c r="AU289" s="1" t="s">
        <v>18672</v>
      </c>
      <c r="AV289" s="1" t="s">
        <v>18735</v>
      </c>
      <c r="AW289" s="1" t="s">
        <v>18683</v>
      </c>
      <c r="AX289" s="1" t="s">
        <v>18667</v>
      </c>
      <c r="AY289" s="1" t="s">
        <v>18684</v>
      </c>
    </row>
    <row r="290" spans="1:51" x14ac:dyDescent="0.2">
      <c r="A290" s="14" t="s">
        <v>8931</v>
      </c>
      <c r="B290" s="1" t="s">
        <v>18662</v>
      </c>
      <c r="C290" s="1" t="s">
        <v>18685</v>
      </c>
      <c r="D290" s="1" t="s">
        <v>18664</v>
      </c>
      <c r="E290" s="15">
        <v>44036</v>
      </c>
      <c r="F290" s="13">
        <v>44048</v>
      </c>
      <c r="G290" s="1" t="s">
        <v>18665</v>
      </c>
      <c r="H290" s="1" t="s">
        <v>18666</v>
      </c>
      <c r="I290" s="1" t="s">
        <v>18667</v>
      </c>
      <c r="J290" s="1" t="s">
        <v>18668</v>
      </c>
      <c r="K290" s="1" t="s">
        <v>18669</v>
      </c>
      <c r="L290" s="1" t="s">
        <v>18735</v>
      </c>
      <c r="M290" s="1" t="s">
        <v>18671</v>
      </c>
      <c r="N290" s="1" t="s">
        <v>18672</v>
      </c>
      <c r="O290" s="1">
        <v>34</v>
      </c>
      <c r="P290" s="1" t="s">
        <v>18662</v>
      </c>
      <c r="Q290" s="1" t="s">
        <v>18673</v>
      </c>
      <c r="R290" s="1">
        <v>30650964132</v>
      </c>
      <c r="U290" s="1" t="s">
        <v>18879</v>
      </c>
      <c r="V290" s="1">
        <v>43060600</v>
      </c>
      <c r="W290" s="1" t="s">
        <v>18788</v>
      </c>
      <c r="Z290" s="1" t="s">
        <v>18706</v>
      </c>
      <c r="AA290" s="1" t="s">
        <v>18789</v>
      </c>
      <c r="AB290" s="1" t="s">
        <v>18790</v>
      </c>
      <c r="AE290" s="1" t="s">
        <v>18791</v>
      </c>
      <c r="AG290" s="1" t="s">
        <v>15731</v>
      </c>
      <c r="AI290" s="1">
        <v>1282</v>
      </c>
      <c r="AK290" s="1" t="s">
        <v>18729</v>
      </c>
      <c r="AL290" s="1" t="s">
        <v>18730</v>
      </c>
      <c r="AM290" s="1" t="s">
        <v>18693</v>
      </c>
      <c r="AN290" s="1" t="s">
        <v>18669</v>
      </c>
      <c r="AO290" s="1" t="s">
        <v>18668</v>
      </c>
      <c r="AP290" s="14" t="s">
        <v>18694</v>
      </c>
      <c r="AQ290" s="14" t="s">
        <v>18695</v>
      </c>
      <c r="AR290" s="14" t="s">
        <v>18693</v>
      </c>
      <c r="AS290" s="15">
        <v>44048</v>
      </c>
      <c r="AT290" s="1" t="s">
        <v>18731</v>
      </c>
      <c r="AU290" s="1" t="s">
        <v>18672</v>
      </c>
      <c r="AV290" s="1" t="s">
        <v>18735</v>
      </c>
      <c r="AW290" s="1" t="s">
        <v>18683</v>
      </c>
      <c r="AX290" s="1" t="s">
        <v>18667</v>
      </c>
      <c r="AY290" s="1" t="s">
        <v>18684</v>
      </c>
    </row>
    <row r="291" spans="1:51" x14ac:dyDescent="0.2">
      <c r="A291" s="14" t="s">
        <v>8955</v>
      </c>
      <c r="B291" s="1" t="s">
        <v>18662</v>
      </c>
      <c r="C291" s="1" t="s">
        <v>18685</v>
      </c>
      <c r="D291" s="1" t="s">
        <v>18664</v>
      </c>
      <c r="E291" s="15">
        <v>44036</v>
      </c>
      <c r="F291" s="13">
        <v>44342</v>
      </c>
      <c r="G291" s="1" t="s">
        <v>18665</v>
      </c>
      <c r="H291" s="1" t="s">
        <v>18666</v>
      </c>
      <c r="I291" s="1" t="s">
        <v>18667</v>
      </c>
      <c r="J291" s="1" t="s">
        <v>18668</v>
      </c>
      <c r="K291" s="1" t="s">
        <v>18669</v>
      </c>
      <c r="L291" s="1" t="s">
        <v>18735</v>
      </c>
      <c r="M291" s="1" t="s">
        <v>18671</v>
      </c>
      <c r="N291" s="1" t="s">
        <v>18672</v>
      </c>
      <c r="O291" s="1">
        <v>43</v>
      </c>
      <c r="P291" s="1" t="s">
        <v>18662</v>
      </c>
      <c r="Q291" s="1" t="s">
        <v>18886</v>
      </c>
      <c r="R291" s="1">
        <v>20179117259</v>
      </c>
      <c r="S291" s="1" t="s">
        <v>18702</v>
      </c>
      <c r="T291" s="1">
        <v>17911725</v>
      </c>
      <c r="U291" s="1" t="s">
        <v>18887</v>
      </c>
      <c r="V291" s="1">
        <v>1143754522</v>
      </c>
      <c r="X291" s="1" t="s">
        <v>18888</v>
      </c>
      <c r="Y291" s="1" t="s">
        <v>18889</v>
      </c>
      <c r="Z291" s="1" t="s">
        <v>18706</v>
      </c>
      <c r="AA291" s="1" t="s">
        <v>18707</v>
      </c>
      <c r="AB291" s="1" t="s">
        <v>18707</v>
      </c>
      <c r="AE291" s="1" t="s">
        <v>18890</v>
      </c>
      <c r="AG291" s="1">
        <v>9</v>
      </c>
      <c r="AH291" s="1" t="s">
        <v>18891</v>
      </c>
      <c r="AI291" s="1">
        <v>1018</v>
      </c>
      <c r="AK291" s="1" t="s">
        <v>18892</v>
      </c>
      <c r="AL291" s="1" t="s">
        <v>18893</v>
      </c>
      <c r="AM291" s="1" t="s">
        <v>18894</v>
      </c>
      <c r="AN291" s="1" t="s">
        <v>18669</v>
      </c>
      <c r="AO291" s="1" t="s">
        <v>18668</v>
      </c>
      <c r="AP291" s="14" t="s">
        <v>18892</v>
      </c>
      <c r="AQ291" s="14" t="s">
        <v>18895</v>
      </c>
      <c r="AR291" s="14" t="s">
        <v>18894</v>
      </c>
      <c r="AS291" s="15">
        <v>44342</v>
      </c>
      <c r="AT291" s="1" t="s">
        <v>18896</v>
      </c>
      <c r="AU291" s="1" t="s">
        <v>18672</v>
      </c>
      <c r="AV291" s="1" t="s">
        <v>18735</v>
      </c>
      <c r="AW291" s="1" t="s">
        <v>18683</v>
      </c>
      <c r="AX291" s="1" t="s">
        <v>18667</v>
      </c>
      <c r="AY291" s="1" t="s">
        <v>18684</v>
      </c>
    </row>
    <row r="292" spans="1:51" x14ac:dyDescent="0.2">
      <c r="A292" s="14" t="s">
        <v>9029</v>
      </c>
      <c r="B292" s="1" t="s">
        <v>18662</v>
      </c>
      <c r="C292" s="1" t="s">
        <v>18685</v>
      </c>
      <c r="D292" s="1" t="s">
        <v>18664</v>
      </c>
      <c r="E292" s="15">
        <v>44039</v>
      </c>
      <c r="F292" s="13">
        <v>44056</v>
      </c>
      <c r="G292" s="1" t="s">
        <v>18665</v>
      </c>
      <c r="H292" s="1" t="s">
        <v>18666</v>
      </c>
      <c r="I292" s="1" t="s">
        <v>18667</v>
      </c>
      <c r="J292" s="1" t="s">
        <v>18668</v>
      </c>
      <c r="K292" s="1" t="s">
        <v>18669</v>
      </c>
      <c r="L292" s="1" t="s">
        <v>18735</v>
      </c>
      <c r="M292" s="1" t="s">
        <v>18671</v>
      </c>
      <c r="N292" s="1" t="s">
        <v>18672</v>
      </c>
      <c r="O292" s="1">
        <v>43</v>
      </c>
      <c r="P292" s="1" t="s">
        <v>18662</v>
      </c>
      <c r="Q292" s="1" t="s">
        <v>18673</v>
      </c>
      <c r="R292" s="1">
        <v>30534475795</v>
      </c>
      <c r="U292" s="1" t="s">
        <v>18697</v>
      </c>
      <c r="V292" s="1">
        <v>1147561216</v>
      </c>
      <c r="W292" s="1" t="s">
        <v>2737</v>
      </c>
      <c r="Z292" s="1" t="s">
        <v>15990</v>
      </c>
      <c r="AA292" s="1" t="s">
        <v>18698</v>
      </c>
      <c r="AB292" s="1" t="s">
        <v>18699</v>
      </c>
      <c r="AE292" s="1" t="s">
        <v>18700</v>
      </c>
      <c r="AG292" s="1" t="s">
        <v>15731</v>
      </c>
      <c r="AI292" s="1">
        <v>1605</v>
      </c>
      <c r="AK292" s="1" t="s">
        <v>18761</v>
      </c>
      <c r="AL292" s="1" t="s">
        <v>18730</v>
      </c>
      <c r="AM292" s="1" t="s">
        <v>18693</v>
      </c>
      <c r="AN292" s="1" t="s">
        <v>18669</v>
      </c>
      <c r="AO292" s="1" t="s">
        <v>18668</v>
      </c>
      <c r="AP292" s="14" t="s">
        <v>18694</v>
      </c>
      <c r="AQ292" s="14" t="s">
        <v>18695</v>
      </c>
      <c r="AR292" s="14" t="s">
        <v>18693</v>
      </c>
      <c r="AS292" s="15">
        <v>44056</v>
      </c>
      <c r="AT292" s="1" t="s">
        <v>18769</v>
      </c>
      <c r="AU292" s="1" t="s">
        <v>18672</v>
      </c>
      <c r="AV292" s="1" t="s">
        <v>18735</v>
      </c>
      <c r="AW292" s="1" t="s">
        <v>18683</v>
      </c>
      <c r="AX292" s="1" t="s">
        <v>18667</v>
      </c>
      <c r="AY292" s="1" t="s">
        <v>18684</v>
      </c>
    </row>
    <row r="293" spans="1:51" x14ac:dyDescent="0.2">
      <c r="A293" s="14" t="s">
        <v>9033</v>
      </c>
      <c r="B293" s="1" t="s">
        <v>18662</v>
      </c>
      <c r="C293" s="1" t="s">
        <v>18685</v>
      </c>
      <c r="D293" s="1" t="s">
        <v>18664</v>
      </c>
      <c r="E293" s="15">
        <v>44039</v>
      </c>
      <c r="F293" s="13">
        <v>44056</v>
      </c>
      <c r="G293" s="1" t="s">
        <v>18665</v>
      </c>
      <c r="H293" s="1" t="s">
        <v>18666</v>
      </c>
      <c r="I293" s="1" t="s">
        <v>18667</v>
      </c>
      <c r="J293" s="1" t="s">
        <v>18668</v>
      </c>
      <c r="K293" s="1" t="s">
        <v>18669</v>
      </c>
      <c r="L293" s="1" t="s">
        <v>18735</v>
      </c>
      <c r="M293" s="1" t="s">
        <v>18671</v>
      </c>
      <c r="N293" s="1" t="s">
        <v>18672</v>
      </c>
      <c r="O293" s="1">
        <v>50</v>
      </c>
      <c r="P293" s="1" t="s">
        <v>18662</v>
      </c>
      <c r="Q293" s="1" t="s">
        <v>18673</v>
      </c>
      <c r="R293" s="1">
        <v>30534475795</v>
      </c>
      <c r="U293" s="1" t="s">
        <v>18697</v>
      </c>
      <c r="V293" s="1">
        <v>1147561216</v>
      </c>
      <c r="W293" s="1" t="s">
        <v>2737</v>
      </c>
      <c r="Z293" s="1" t="s">
        <v>15990</v>
      </c>
      <c r="AA293" s="1" t="s">
        <v>18698</v>
      </c>
      <c r="AB293" s="1" t="s">
        <v>18699</v>
      </c>
      <c r="AE293" s="1" t="s">
        <v>18700</v>
      </c>
      <c r="AG293" s="1" t="s">
        <v>15731</v>
      </c>
      <c r="AI293" s="1">
        <v>1605</v>
      </c>
      <c r="AK293" s="1" t="s">
        <v>18761</v>
      </c>
      <c r="AL293" s="1" t="s">
        <v>18730</v>
      </c>
      <c r="AM293" s="1" t="s">
        <v>18693</v>
      </c>
      <c r="AN293" s="1" t="s">
        <v>18669</v>
      </c>
      <c r="AO293" s="1" t="s">
        <v>18668</v>
      </c>
      <c r="AP293" s="14" t="s">
        <v>18694</v>
      </c>
      <c r="AQ293" s="14" t="s">
        <v>18695</v>
      </c>
      <c r="AR293" s="14" t="s">
        <v>18693</v>
      </c>
      <c r="AS293" s="15">
        <v>44056</v>
      </c>
      <c r="AT293" s="1" t="s">
        <v>18769</v>
      </c>
      <c r="AU293" s="1" t="s">
        <v>18672</v>
      </c>
      <c r="AV293" s="1" t="s">
        <v>18735</v>
      </c>
      <c r="AW293" s="1" t="s">
        <v>18683</v>
      </c>
      <c r="AX293" s="1" t="s">
        <v>18667</v>
      </c>
      <c r="AY293" s="1" t="s">
        <v>18684</v>
      </c>
    </row>
    <row r="294" spans="1:51" x14ac:dyDescent="0.2">
      <c r="A294" s="14" t="s">
        <v>9099</v>
      </c>
      <c r="B294" s="1" t="s">
        <v>18662</v>
      </c>
      <c r="C294" s="1" t="s">
        <v>18685</v>
      </c>
      <c r="D294" s="1" t="s">
        <v>18664</v>
      </c>
      <c r="E294" s="15">
        <v>44041</v>
      </c>
      <c r="F294" s="13">
        <v>44049</v>
      </c>
      <c r="G294" s="1" t="s">
        <v>18665</v>
      </c>
      <c r="H294" s="1" t="s">
        <v>18666</v>
      </c>
      <c r="I294" s="1" t="s">
        <v>18667</v>
      </c>
      <c r="J294" s="1" t="s">
        <v>18668</v>
      </c>
      <c r="K294" s="1" t="s">
        <v>18669</v>
      </c>
      <c r="L294" s="1" t="s">
        <v>18735</v>
      </c>
      <c r="M294" s="1" t="s">
        <v>18671</v>
      </c>
      <c r="N294" s="1" t="s">
        <v>18672</v>
      </c>
      <c r="O294" s="1">
        <v>32</v>
      </c>
      <c r="P294" s="1" t="s">
        <v>18662</v>
      </c>
      <c r="Q294" s="1" t="s">
        <v>18673</v>
      </c>
      <c r="R294" s="1">
        <v>30669159885</v>
      </c>
      <c r="U294" s="1" t="s">
        <v>18897</v>
      </c>
      <c r="V294" s="1">
        <v>1121891172</v>
      </c>
      <c r="W294" s="1" t="s">
        <v>702</v>
      </c>
      <c r="Z294" s="1" t="s">
        <v>15990</v>
      </c>
      <c r="AA294" s="1" t="s">
        <v>18698</v>
      </c>
      <c r="AB294" s="1" t="s">
        <v>18784</v>
      </c>
      <c r="AE294" s="1" t="s">
        <v>18785</v>
      </c>
      <c r="AG294" s="1">
        <v>7</v>
      </c>
      <c r="AI294" s="1">
        <v>1602</v>
      </c>
      <c r="AK294" s="1" t="s">
        <v>18786</v>
      </c>
      <c r="AL294" s="1" t="s">
        <v>18730</v>
      </c>
      <c r="AM294" s="1" t="s">
        <v>18693</v>
      </c>
      <c r="AN294" s="1" t="s">
        <v>18669</v>
      </c>
      <c r="AO294" s="1" t="s">
        <v>18668</v>
      </c>
      <c r="AP294" s="14" t="s">
        <v>18694</v>
      </c>
      <c r="AQ294" s="14" t="s">
        <v>18695</v>
      </c>
      <c r="AR294" s="14" t="s">
        <v>18693</v>
      </c>
      <c r="AS294" s="15">
        <v>44049</v>
      </c>
      <c r="AT294" s="1" t="s">
        <v>18878</v>
      </c>
      <c r="AU294" s="1" t="s">
        <v>18672</v>
      </c>
      <c r="AV294" s="1" t="s">
        <v>18735</v>
      </c>
      <c r="AW294" s="1" t="s">
        <v>18683</v>
      </c>
      <c r="AX294" s="1" t="s">
        <v>18667</v>
      </c>
      <c r="AY294" s="1" t="s">
        <v>18684</v>
      </c>
    </row>
    <row r="295" spans="1:51" x14ac:dyDescent="0.2">
      <c r="A295" s="14" t="s">
        <v>9105</v>
      </c>
      <c r="B295" s="1" t="s">
        <v>18662</v>
      </c>
      <c r="C295" s="1" t="s">
        <v>18685</v>
      </c>
      <c r="D295" s="1" t="s">
        <v>18664</v>
      </c>
      <c r="E295" s="15">
        <v>44041</v>
      </c>
      <c r="F295" s="13">
        <v>44089</v>
      </c>
      <c r="G295" s="1" t="s">
        <v>18665</v>
      </c>
      <c r="H295" s="1" t="s">
        <v>18666</v>
      </c>
      <c r="I295" s="1" t="s">
        <v>18667</v>
      </c>
      <c r="J295" s="1" t="s">
        <v>18668</v>
      </c>
      <c r="K295" s="1" t="s">
        <v>18669</v>
      </c>
      <c r="L295" s="1" t="s">
        <v>18735</v>
      </c>
      <c r="M295" s="1" t="s">
        <v>18671</v>
      </c>
      <c r="N295" s="1" t="s">
        <v>18672</v>
      </c>
      <c r="O295" s="1">
        <v>36</v>
      </c>
      <c r="P295" s="1" t="s">
        <v>18662</v>
      </c>
      <c r="Q295" s="1" t="s">
        <v>18673</v>
      </c>
      <c r="R295" s="1">
        <v>30669159885</v>
      </c>
      <c r="U295" s="1" t="s">
        <v>18897</v>
      </c>
      <c r="V295" s="1">
        <v>1121891172</v>
      </c>
      <c r="W295" s="1" t="s">
        <v>702</v>
      </c>
      <c r="Z295" s="1" t="s">
        <v>15990</v>
      </c>
      <c r="AA295" s="1" t="s">
        <v>18698</v>
      </c>
      <c r="AB295" s="1" t="s">
        <v>18784</v>
      </c>
      <c r="AE295" s="1" t="s">
        <v>18785</v>
      </c>
      <c r="AG295" s="1">
        <v>7</v>
      </c>
      <c r="AI295" s="1">
        <v>1602</v>
      </c>
      <c r="AK295" s="1" t="s">
        <v>18761</v>
      </c>
      <c r="AL295" s="1" t="s">
        <v>18730</v>
      </c>
      <c r="AM295" s="1" t="s">
        <v>18693</v>
      </c>
      <c r="AN295" s="1" t="s">
        <v>18669</v>
      </c>
      <c r="AO295" s="1" t="s">
        <v>18668</v>
      </c>
      <c r="AP295" s="14" t="s">
        <v>18694</v>
      </c>
      <c r="AQ295" s="14" t="s">
        <v>18695</v>
      </c>
      <c r="AR295" s="14" t="s">
        <v>18693</v>
      </c>
      <c r="AS295" s="15">
        <v>44089</v>
      </c>
      <c r="AT295" s="1" t="s">
        <v>18769</v>
      </c>
      <c r="AU295" s="1" t="s">
        <v>18672</v>
      </c>
      <c r="AV295" s="1" t="s">
        <v>18735</v>
      </c>
      <c r="AW295" s="1" t="s">
        <v>18683</v>
      </c>
      <c r="AX295" s="1" t="s">
        <v>18667</v>
      </c>
      <c r="AY295" s="1" t="s">
        <v>18684</v>
      </c>
    </row>
    <row r="296" spans="1:51" x14ac:dyDescent="0.2">
      <c r="A296" s="14" t="s">
        <v>9108</v>
      </c>
      <c r="B296" s="1" t="s">
        <v>18662</v>
      </c>
      <c r="C296" s="1" t="s">
        <v>18685</v>
      </c>
      <c r="D296" s="1" t="s">
        <v>18664</v>
      </c>
      <c r="E296" s="15">
        <v>44041</v>
      </c>
      <c r="F296" s="13">
        <v>44049</v>
      </c>
      <c r="G296" s="1" t="s">
        <v>18665</v>
      </c>
      <c r="H296" s="1" t="s">
        <v>18666</v>
      </c>
      <c r="I296" s="1" t="s">
        <v>18667</v>
      </c>
      <c r="J296" s="1" t="s">
        <v>18668</v>
      </c>
      <c r="K296" s="1" t="s">
        <v>18669</v>
      </c>
      <c r="L296" s="1" t="s">
        <v>18735</v>
      </c>
      <c r="M296" s="1" t="s">
        <v>18671</v>
      </c>
      <c r="N296" s="1" t="s">
        <v>18672</v>
      </c>
      <c r="O296" s="1">
        <v>37</v>
      </c>
      <c r="P296" s="1" t="s">
        <v>18662</v>
      </c>
      <c r="Q296" s="1" t="s">
        <v>18673</v>
      </c>
      <c r="R296" s="1">
        <v>30669159885</v>
      </c>
      <c r="U296" s="1" t="s">
        <v>18897</v>
      </c>
      <c r="V296" s="1">
        <v>1121891172</v>
      </c>
      <c r="W296" s="1" t="s">
        <v>702</v>
      </c>
      <c r="Z296" s="1" t="s">
        <v>15990</v>
      </c>
      <c r="AA296" s="1" t="s">
        <v>18698</v>
      </c>
      <c r="AB296" s="1" t="s">
        <v>18784</v>
      </c>
      <c r="AE296" s="1" t="s">
        <v>18785</v>
      </c>
      <c r="AG296" s="1">
        <v>7</v>
      </c>
      <c r="AI296" s="1">
        <v>1602</v>
      </c>
      <c r="AK296" s="1" t="s">
        <v>18786</v>
      </c>
      <c r="AL296" s="1" t="s">
        <v>18730</v>
      </c>
      <c r="AM296" s="1" t="s">
        <v>18693</v>
      </c>
      <c r="AN296" s="1" t="s">
        <v>18669</v>
      </c>
      <c r="AO296" s="1" t="s">
        <v>18668</v>
      </c>
      <c r="AP296" s="14" t="s">
        <v>18694</v>
      </c>
      <c r="AQ296" s="14" t="s">
        <v>18695</v>
      </c>
      <c r="AR296" s="14" t="s">
        <v>18693</v>
      </c>
      <c r="AS296" s="15">
        <v>44049</v>
      </c>
      <c r="AT296" s="1" t="s">
        <v>18878</v>
      </c>
      <c r="AU296" s="1" t="s">
        <v>18672</v>
      </c>
      <c r="AV296" s="1" t="s">
        <v>18735</v>
      </c>
      <c r="AW296" s="1" t="s">
        <v>18683</v>
      </c>
      <c r="AX296" s="1" t="s">
        <v>18667</v>
      </c>
      <c r="AY296" s="1" t="s">
        <v>18684</v>
      </c>
    </row>
    <row r="297" spans="1:51" x14ac:dyDescent="0.2">
      <c r="A297" s="14" t="s">
        <v>9114</v>
      </c>
      <c r="B297" s="1" t="s">
        <v>18662</v>
      </c>
      <c r="C297" s="1" t="s">
        <v>18685</v>
      </c>
      <c r="D297" s="1" t="s">
        <v>18664</v>
      </c>
      <c r="E297" s="15">
        <v>44041</v>
      </c>
      <c r="F297" s="13">
        <v>44088</v>
      </c>
      <c r="G297" s="1" t="s">
        <v>18665</v>
      </c>
      <c r="H297" s="1" t="s">
        <v>18666</v>
      </c>
      <c r="I297" s="1" t="s">
        <v>18667</v>
      </c>
      <c r="J297" s="1" t="s">
        <v>18668</v>
      </c>
      <c r="K297" s="1" t="s">
        <v>18669</v>
      </c>
      <c r="L297" s="1" t="s">
        <v>18735</v>
      </c>
      <c r="M297" s="1" t="s">
        <v>18671</v>
      </c>
      <c r="N297" s="1" t="s">
        <v>18672</v>
      </c>
      <c r="O297" s="1">
        <v>39</v>
      </c>
      <c r="P297" s="1" t="s">
        <v>18662</v>
      </c>
      <c r="Q297" s="1" t="s">
        <v>18673</v>
      </c>
      <c r="R297" s="1">
        <v>30669159885</v>
      </c>
      <c r="U297" s="1" t="s">
        <v>18897</v>
      </c>
      <c r="V297" s="1">
        <v>1121891172</v>
      </c>
      <c r="W297" s="1" t="s">
        <v>702</v>
      </c>
      <c r="Z297" s="1" t="s">
        <v>15990</v>
      </c>
      <c r="AA297" s="1" t="s">
        <v>18698</v>
      </c>
      <c r="AB297" s="1" t="s">
        <v>18784</v>
      </c>
      <c r="AE297" s="1" t="s">
        <v>18785</v>
      </c>
      <c r="AG297" s="1">
        <v>7</v>
      </c>
      <c r="AI297" s="1">
        <v>1602</v>
      </c>
      <c r="AK297" s="1" t="s">
        <v>18786</v>
      </c>
      <c r="AL297" s="1" t="s">
        <v>18730</v>
      </c>
      <c r="AM297" s="1" t="s">
        <v>18693</v>
      </c>
      <c r="AN297" s="1" t="s">
        <v>18669</v>
      </c>
      <c r="AO297" s="1" t="s">
        <v>18668</v>
      </c>
      <c r="AP297" s="14" t="s">
        <v>18694</v>
      </c>
      <c r="AQ297" s="14" t="s">
        <v>18695</v>
      </c>
      <c r="AR297" s="14" t="s">
        <v>18693</v>
      </c>
      <c r="AS297" s="15">
        <v>44088</v>
      </c>
      <c r="AT297" s="1" t="s">
        <v>18769</v>
      </c>
      <c r="AU297" s="1" t="s">
        <v>18672</v>
      </c>
      <c r="AV297" s="1" t="s">
        <v>18735</v>
      </c>
      <c r="AW297" s="1" t="s">
        <v>18683</v>
      </c>
      <c r="AX297" s="1" t="s">
        <v>18667</v>
      </c>
      <c r="AY297" s="1" t="s">
        <v>18684</v>
      </c>
    </row>
    <row r="298" spans="1:51" x14ac:dyDescent="0.2">
      <c r="A298" s="14" t="s">
        <v>9117</v>
      </c>
      <c r="B298" s="1" t="s">
        <v>18662</v>
      </c>
      <c r="C298" s="1" t="s">
        <v>18685</v>
      </c>
      <c r="D298" s="1" t="s">
        <v>18664</v>
      </c>
      <c r="E298" s="15">
        <v>44041</v>
      </c>
      <c r="F298" s="13">
        <v>44049</v>
      </c>
      <c r="G298" s="1" t="s">
        <v>18665</v>
      </c>
      <c r="H298" s="1" t="s">
        <v>18666</v>
      </c>
      <c r="I298" s="1" t="s">
        <v>18667</v>
      </c>
      <c r="J298" s="1" t="s">
        <v>18668</v>
      </c>
      <c r="K298" s="1" t="s">
        <v>18669</v>
      </c>
      <c r="L298" s="1" t="s">
        <v>18735</v>
      </c>
      <c r="M298" s="1" t="s">
        <v>18671</v>
      </c>
      <c r="N298" s="1" t="s">
        <v>18672</v>
      </c>
      <c r="O298" s="1">
        <v>32</v>
      </c>
      <c r="P298" s="1" t="s">
        <v>18662</v>
      </c>
      <c r="Q298" s="1" t="s">
        <v>18673</v>
      </c>
      <c r="R298" s="1">
        <v>30669159885</v>
      </c>
      <c r="U298" s="1" t="s">
        <v>18897</v>
      </c>
      <c r="V298" s="1">
        <v>1121891172</v>
      </c>
      <c r="W298" s="1" t="s">
        <v>702</v>
      </c>
      <c r="Z298" s="1" t="s">
        <v>15990</v>
      </c>
      <c r="AA298" s="1" t="s">
        <v>18698</v>
      </c>
      <c r="AB298" s="1" t="s">
        <v>18784</v>
      </c>
      <c r="AE298" s="1" t="s">
        <v>18785</v>
      </c>
      <c r="AG298" s="1">
        <v>7</v>
      </c>
      <c r="AI298" s="1">
        <v>1602</v>
      </c>
      <c r="AK298" s="1" t="s">
        <v>18786</v>
      </c>
      <c r="AL298" s="1" t="s">
        <v>18730</v>
      </c>
      <c r="AM298" s="1" t="s">
        <v>18693</v>
      </c>
      <c r="AN298" s="1" t="s">
        <v>18669</v>
      </c>
      <c r="AO298" s="1" t="s">
        <v>18668</v>
      </c>
      <c r="AP298" s="14" t="s">
        <v>18694</v>
      </c>
      <c r="AQ298" s="14" t="s">
        <v>18695</v>
      </c>
      <c r="AR298" s="14" t="s">
        <v>18693</v>
      </c>
      <c r="AS298" s="15">
        <v>44049</v>
      </c>
      <c r="AT298" s="1" t="s">
        <v>18878</v>
      </c>
      <c r="AU298" s="1" t="s">
        <v>18672</v>
      </c>
      <c r="AV298" s="1" t="s">
        <v>18735</v>
      </c>
      <c r="AW298" s="1" t="s">
        <v>18683</v>
      </c>
      <c r="AX298" s="1" t="s">
        <v>18667</v>
      </c>
      <c r="AY298" s="1" t="s">
        <v>18684</v>
      </c>
    </row>
    <row r="299" spans="1:51" x14ac:dyDescent="0.2">
      <c r="A299" s="14" t="s">
        <v>9120</v>
      </c>
      <c r="B299" s="1" t="s">
        <v>18662</v>
      </c>
      <c r="C299" s="1" t="s">
        <v>18685</v>
      </c>
      <c r="D299" s="1" t="s">
        <v>18664</v>
      </c>
      <c r="E299" s="15">
        <v>44041</v>
      </c>
      <c r="F299" s="13">
        <v>44049</v>
      </c>
      <c r="G299" s="1" t="s">
        <v>18665</v>
      </c>
      <c r="H299" s="1" t="s">
        <v>18666</v>
      </c>
      <c r="I299" s="1" t="s">
        <v>18667</v>
      </c>
      <c r="J299" s="1" t="s">
        <v>18668</v>
      </c>
      <c r="K299" s="1" t="s">
        <v>18669</v>
      </c>
      <c r="L299" s="1" t="s">
        <v>18735</v>
      </c>
      <c r="M299" s="1" t="s">
        <v>18671</v>
      </c>
      <c r="N299" s="1" t="s">
        <v>18672</v>
      </c>
      <c r="O299" s="1">
        <v>34</v>
      </c>
      <c r="P299" s="1" t="s">
        <v>18662</v>
      </c>
      <c r="Q299" s="1" t="s">
        <v>18673</v>
      </c>
      <c r="R299" s="1">
        <v>30669159885</v>
      </c>
      <c r="U299" s="1" t="s">
        <v>18897</v>
      </c>
      <c r="V299" s="1">
        <v>1121891172</v>
      </c>
      <c r="W299" s="1" t="s">
        <v>702</v>
      </c>
      <c r="Z299" s="1" t="s">
        <v>15990</v>
      </c>
      <c r="AA299" s="1" t="s">
        <v>18698</v>
      </c>
      <c r="AB299" s="1" t="s">
        <v>18784</v>
      </c>
      <c r="AE299" s="1" t="s">
        <v>18785</v>
      </c>
      <c r="AG299" s="1">
        <v>7</v>
      </c>
      <c r="AI299" s="1">
        <v>1602</v>
      </c>
      <c r="AK299" s="1" t="s">
        <v>18786</v>
      </c>
      <c r="AL299" s="1" t="s">
        <v>18730</v>
      </c>
      <c r="AM299" s="1" t="s">
        <v>18693</v>
      </c>
      <c r="AN299" s="1" t="s">
        <v>18669</v>
      </c>
      <c r="AO299" s="1" t="s">
        <v>18668</v>
      </c>
      <c r="AP299" s="14" t="s">
        <v>18694</v>
      </c>
      <c r="AQ299" s="14" t="s">
        <v>18695</v>
      </c>
      <c r="AR299" s="14" t="s">
        <v>18693</v>
      </c>
      <c r="AS299" s="15">
        <v>44049</v>
      </c>
      <c r="AT299" s="1" t="s">
        <v>18878</v>
      </c>
      <c r="AU299" s="1" t="s">
        <v>18672</v>
      </c>
      <c r="AV299" s="1" t="s">
        <v>18735</v>
      </c>
      <c r="AW299" s="1" t="s">
        <v>18683</v>
      </c>
      <c r="AX299" s="1" t="s">
        <v>18667</v>
      </c>
      <c r="AY299" s="1" t="s">
        <v>18684</v>
      </c>
    </row>
    <row r="300" spans="1:51" x14ac:dyDescent="0.2">
      <c r="A300" s="14" t="s">
        <v>9123</v>
      </c>
      <c r="B300" s="1" t="s">
        <v>18662</v>
      </c>
      <c r="C300" s="1" t="s">
        <v>18685</v>
      </c>
      <c r="D300" s="1" t="s">
        <v>18664</v>
      </c>
      <c r="E300" s="15">
        <v>44041</v>
      </c>
      <c r="F300" s="13">
        <v>44056</v>
      </c>
      <c r="G300" s="1" t="s">
        <v>18665</v>
      </c>
      <c r="H300" s="1" t="s">
        <v>18666</v>
      </c>
      <c r="I300" s="1" t="s">
        <v>18667</v>
      </c>
      <c r="J300" s="1" t="s">
        <v>18668</v>
      </c>
      <c r="K300" s="1" t="s">
        <v>18669</v>
      </c>
      <c r="L300" s="1" t="s">
        <v>18735</v>
      </c>
      <c r="M300" s="1" t="s">
        <v>18671</v>
      </c>
      <c r="N300" s="1" t="s">
        <v>18672</v>
      </c>
      <c r="O300" s="1">
        <v>42</v>
      </c>
      <c r="P300" s="1" t="s">
        <v>18662</v>
      </c>
      <c r="Q300" s="1" t="s">
        <v>18673</v>
      </c>
      <c r="R300" s="1">
        <v>30681071381</v>
      </c>
      <c r="U300" s="1" t="s">
        <v>18686</v>
      </c>
      <c r="V300" s="1">
        <v>3434363000</v>
      </c>
      <c r="W300" s="1" t="s">
        <v>18687</v>
      </c>
      <c r="Z300" s="1" t="s">
        <v>18688</v>
      </c>
      <c r="AA300" s="1" t="s">
        <v>18689</v>
      </c>
      <c r="AB300" s="1" t="s">
        <v>18689</v>
      </c>
      <c r="AE300" s="1" t="s">
        <v>18690</v>
      </c>
      <c r="AG300" s="1" t="s">
        <v>15731</v>
      </c>
      <c r="AI300" s="1">
        <v>3100</v>
      </c>
      <c r="AK300" s="1" t="s">
        <v>18761</v>
      </c>
      <c r="AL300" s="1" t="s">
        <v>18730</v>
      </c>
      <c r="AM300" s="1" t="s">
        <v>18693</v>
      </c>
      <c r="AN300" s="1" t="s">
        <v>18669</v>
      </c>
      <c r="AO300" s="1" t="s">
        <v>18668</v>
      </c>
      <c r="AP300" s="14" t="s">
        <v>18694</v>
      </c>
      <c r="AQ300" s="14" t="s">
        <v>18695</v>
      </c>
      <c r="AR300" s="14" t="s">
        <v>18693</v>
      </c>
      <c r="AS300" s="15">
        <v>44056</v>
      </c>
      <c r="AT300" s="1" t="s">
        <v>18769</v>
      </c>
      <c r="AU300" s="1" t="s">
        <v>18672</v>
      </c>
      <c r="AV300" s="1" t="s">
        <v>18735</v>
      </c>
      <c r="AW300" s="1" t="s">
        <v>18683</v>
      </c>
      <c r="AX300" s="1" t="s">
        <v>18667</v>
      </c>
      <c r="AY300" s="1" t="s">
        <v>18684</v>
      </c>
    </row>
    <row r="301" spans="1:51" x14ac:dyDescent="0.2">
      <c r="A301" s="14" t="s">
        <v>9127</v>
      </c>
      <c r="B301" s="1" t="s">
        <v>18662</v>
      </c>
      <c r="C301" s="1" t="s">
        <v>18685</v>
      </c>
      <c r="D301" s="1" t="s">
        <v>18664</v>
      </c>
      <c r="E301" s="15">
        <v>44041</v>
      </c>
      <c r="F301" s="13">
        <v>44056</v>
      </c>
      <c r="G301" s="1" t="s">
        <v>18665</v>
      </c>
      <c r="H301" s="1" t="s">
        <v>18666</v>
      </c>
      <c r="I301" s="1" t="s">
        <v>18667</v>
      </c>
      <c r="J301" s="1" t="s">
        <v>18668</v>
      </c>
      <c r="K301" s="1" t="s">
        <v>18669</v>
      </c>
      <c r="L301" s="1" t="s">
        <v>18735</v>
      </c>
      <c r="M301" s="1" t="s">
        <v>18671</v>
      </c>
      <c r="N301" s="1" t="s">
        <v>18672</v>
      </c>
      <c r="O301" s="1">
        <v>40</v>
      </c>
      <c r="P301" s="1" t="s">
        <v>18662</v>
      </c>
      <c r="Q301" s="1" t="s">
        <v>18673</v>
      </c>
      <c r="R301" s="1">
        <v>30681071381</v>
      </c>
      <c r="U301" s="1" t="s">
        <v>18686</v>
      </c>
      <c r="V301" s="1">
        <v>3434363000</v>
      </c>
      <c r="W301" s="1" t="s">
        <v>18687</v>
      </c>
      <c r="Z301" s="1" t="s">
        <v>18688</v>
      </c>
      <c r="AA301" s="1" t="s">
        <v>18689</v>
      </c>
      <c r="AB301" s="1" t="s">
        <v>18689</v>
      </c>
      <c r="AE301" s="1" t="s">
        <v>18690</v>
      </c>
      <c r="AG301" s="1" t="s">
        <v>15731</v>
      </c>
      <c r="AI301" s="1">
        <v>3100</v>
      </c>
      <c r="AK301" s="1" t="s">
        <v>18761</v>
      </c>
      <c r="AL301" s="1" t="s">
        <v>18730</v>
      </c>
      <c r="AM301" s="1" t="s">
        <v>18693</v>
      </c>
      <c r="AN301" s="1" t="s">
        <v>18669</v>
      </c>
      <c r="AO301" s="1" t="s">
        <v>18668</v>
      </c>
      <c r="AP301" s="14" t="s">
        <v>18694</v>
      </c>
      <c r="AQ301" s="14" t="s">
        <v>18695</v>
      </c>
      <c r="AR301" s="14" t="s">
        <v>18693</v>
      </c>
      <c r="AS301" s="15">
        <v>44056</v>
      </c>
      <c r="AT301" s="1" t="s">
        <v>18769</v>
      </c>
      <c r="AU301" s="1" t="s">
        <v>18672</v>
      </c>
      <c r="AV301" s="1" t="s">
        <v>18735</v>
      </c>
      <c r="AW301" s="1" t="s">
        <v>18683</v>
      </c>
      <c r="AX301" s="1" t="s">
        <v>18667</v>
      </c>
      <c r="AY301" s="1" t="s">
        <v>18684</v>
      </c>
    </row>
    <row r="302" spans="1:51" x14ac:dyDescent="0.2">
      <c r="A302" s="14" t="s">
        <v>9136</v>
      </c>
      <c r="B302" s="1" t="s">
        <v>18662</v>
      </c>
      <c r="C302" s="1" t="s">
        <v>18685</v>
      </c>
      <c r="D302" s="1" t="s">
        <v>18664</v>
      </c>
      <c r="E302" s="15">
        <v>44041</v>
      </c>
      <c r="F302" s="13">
        <v>44057</v>
      </c>
      <c r="G302" s="1" t="s">
        <v>18665</v>
      </c>
      <c r="H302" s="1" t="s">
        <v>18666</v>
      </c>
      <c r="I302" s="1" t="s">
        <v>18667</v>
      </c>
      <c r="J302" s="1" t="s">
        <v>18668</v>
      </c>
      <c r="K302" s="1" t="s">
        <v>18669</v>
      </c>
      <c r="L302" s="1" t="s">
        <v>18735</v>
      </c>
      <c r="M302" s="1" t="s">
        <v>18671</v>
      </c>
      <c r="N302" s="1" t="s">
        <v>18672</v>
      </c>
      <c r="O302" s="1">
        <v>44</v>
      </c>
      <c r="P302" s="1" t="s">
        <v>18662</v>
      </c>
      <c r="Q302" s="1" t="s">
        <v>18673</v>
      </c>
      <c r="R302" s="1">
        <v>30681071381</v>
      </c>
      <c r="U302" s="1" t="s">
        <v>18686</v>
      </c>
      <c r="V302" s="1">
        <v>3434363000</v>
      </c>
      <c r="W302" s="1" t="s">
        <v>18687</v>
      </c>
      <c r="Z302" s="1" t="s">
        <v>18688</v>
      </c>
      <c r="AA302" s="1" t="s">
        <v>18689</v>
      </c>
      <c r="AB302" s="1" t="s">
        <v>18689</v>
      </c>
      <c r="AE302" s="1" t="s">
        <v>18690</v>
      </c>
      <c r="AG302" s="1" t="s">
        <v>15731</v>
      </c>
      <c r="AI302" s="1">
        <v>3100</v>
      </c>
      <c r="AK302" s="1" t="s">
        <v>18761</v>
      </c>
      <c r="AL302" s="1" t="s">
        <v>18730</v>
      </c>
      <c r="AM302" s="1" t="s">
        <v>18693</v>
      </c>
      <c r="AN302" s="1" t="s">
        <v>18669</v>
      </c>
      <c r="AO302" s="1" t="s">
        <v>18668</v>
      </c>
      <c r="AP302" s="14" t="s">
        <v>18694</v>
      </c>
      <c r="AQ302" s="14" t="s">
        <v>18695</v>
      </c>
      <c r="AR302" s="14" t="s">
        <v>18693</v>
      </c>
      <c r="AS302" s="15">
        <v>44057</v>
      </c>
      <c r="AT302" s="1" t="s">
        <v>18769</v>
      </c>
      <c r="AU302" s="1" t="s">
        <v>18672</v>
      </c>
      <c r="AV302" s="1" t="s">
        <v>18735</v>
      </c>
      <c r="AW302" s="1" t="s">
        <v>18683</v>
      </c>
      <c r="AX302" s="1" t="s">
        <v>18667</v>
      </c>
      <c r="AY302" s="1" t="s">
        <v>18684</v>
      </c>
    </row>
    <row r="303" spans="1:51" x14ac:dyDescent="0.2">
      <c r="A303" s="14" t="s">
        <v>9193</v>
      </c>
      <c r="B303" s="1" t="s">
        <v>18662</v>
      </c>
      <c r="C303" s="1" t="s">
        <v>18685</v>
      </c>
      <c r="D303" s="1" t="s">
        <v>18664</v>
      </c>
      <c r="E303" s="15">
        <v>44042</v>
      </c>
      <c r="F303" s="13">
        <v>44344</v>
      </c>
      <c r="G303" s="1" t="s">
        <v>18665</v>
      </c>
      <c r="H303" s="1" t="s">
        <v>18666</v>
      </c>
      <c r="I303" s="1" t="s">
        <v>18667</v>
      </c>
      <c r="J303" s="1" t="s">
        <v>18668</v>
      </c>
      <c r="K303" s="1" t="s">
        <v>18669</v>
      </c>
      <c r="L303" s="1" t="s">
        <v>18735</v>
      </c>
      <c r="M303" s="1" t="s">
        <v>18671</v>
      </c>
      <c r="N303" s="1" t="s">
        <v>18672</v>
      </c>
      <c r="O303" s="1">
        <v>73</v>
      </c>
      <c r="P303" s="1" t="s">
        <v>18662</v>
      </c>
      <c r="Q303" s="1" t="s">
        <v>18673</v>
      </c>
      <c r="R303" s="1">
        <v>30708282150</v>
      </c>
      <c r="U303" s="1" t="s">
        <v>18898</v>
      </c>
      <c r="V303" s="1">
        <v>1137534400</v>
      </c>
      <c r="W303" s="1" t="s">
        <v>18899</v>
      </c>
      <c r="Z303" s="1" t="s">
        <v>18706</v>
      </c>
      <c r="AA303" s="1" t="s">
        <v>18900</v>
      </c>
      <c r="AB303" s="1" t="s">
        <v>18901</v>
      </c>
      <c r="AE303" s="1" t="s">
        <v>18902</v>
      </c>
      <c r="AG303" s="1">
        <v>14</v>
      </c>
      <c r="AI303" s="1">
        <v>1429</v>
      </c>
      <c r="AK303" s="1" t="s">
        <v>18903</v>
      </c>
      <c r="AL303" s="1" t="s">
        <v>17844</v>
      </c>
      <c r="AM303" s="1" t="s">
        <v>18904</v>
      </c>
      <c r="AN303" s="1" t="s">
        <v>18669</v>
      </c>
      <c r="AO303" s="1" t="s">
        <v>18668</v>
      </c>
      <c r="AP303" s="14" t="s">
        <v>18905</v>
      </c>
      <c r="AQ303" s="14" t="s">
        <v>18906</v>
      </c>
      <c r="AR303" s="14" t="s">
        <v>18907</v>
      </c>
      <c r="AS303" s="15">
        <v>44344</v>
      </c>
      <c r="AT303" s="1" t="s">
        <v>18779</v>
      </c>
      <c r="AU303" s="1" t="s">
        <v>18672</v>
      </c>
      <c r="AV303" s="1" t="s">
        <v>18735</v>
      </c>
      <c r="AW303" s="1" t="s">
        <v>18683</v>
      </c>
      <c r="AX303" s="1" t="s">
        <v>18667</v>
      </c>
      <c r="AY303" s="1" t="s">
        <v>18684</v>
      </c>
    </row>
    <row r="304" spans="1:51" x14ac:dyDescent="0.2">
      <c r="A304" s="14" t="s">
        <v>9215</v>
      </c>
      <c r="B304" s="1" t="s">
        <v>18662</v>
      </c>
      <c r="C304" s="1" t="s">
        <v>18685</v>
      </c>
      <c r="D304" s="1" t="s">
        <v>18664</v>
      </c>
      <c r="E304" s="15">
        <v>44042</v>
      </c>
      <c r="F304" s="13">
        <v>44145</v>
      </c>
      <c r="G304" s="1" t="s">
        <v>18665</v>
      </c>
      <c r="H304" s="1" t="s">
        <v>18666</v>
      </c>
      <c r="I304" s="1" t="s">
        <v>18667</v>
      </c>
      <c r="J304" s="1" t="s">
        <v>18668</v>
      </c>
      <c r="K304" s="1" t="s">
        <v>18669</v>
      </c>
      <c r="L304" s="1" t="s">
        <v>18735</v>
      </c>
      <c r="M304" s="1" t="s">
        <v>18671</v>
      </c>
      <c r="N304" s="1" t="s">
        <v>18672</v>
      </c>
      <c r="O304" s="1">
        <v>45</v>
      </c>
      <c r="P304" s="1" t="s">
        <v>18662</v>
      </c>
      <c r="Q304" s="1" t="s">
        <v>18673</v>
      </c>
      <c r="R304" s="1">
        <v>30708282150</v>
      </c>
      <c r="U304" s="1" t="s">
        <v>18898</v>
      </c>
      <c r="V304" s="1">
        <v>1137534400</v>
      </c>
      <c r="W304" s="1" t="s">
        <v>18899</v>
      </c>
      <c r="Z304" s="1" t="s">
        <v>18706</v>
      </c>
      <c r="AA304" s="1" t="s">
        <v>18900</v>
      </c>
      <c r="AB304" s="1" t="s">
        <v>18901</v>
      </c>
      <c r="AE304" s="1" t="s">
        <v>18902</v>
      </c>
      <c r="AG304" s="1">
        <v>14</v>
      </c>
      <c r="AI304" s="1">
        <v>1429</v>
      </c>
      <c r="AK304" s="1" t="s">
        <v>18732</v>
      </c>
      <c r="AL304" s="1" t="s">
        <v>18730</v>
      </c>
      <c r="AM304" s="1" t="s">
        <v>18679</v>
      </c>
      <c r="AN304" s="1" t="s">
        <v>18669</v>
      </c>
      <c r="AO304" s="1" t="s">
        <v>18668</v>
      </c>
      <c r="AP304" s="14" t="s">
        <v>18733</v>
      </c>
      <c r="AQ304" s="14" t="s">
        <v>18734</v>
      </c>
      <c r="AR304" s="14" t="s">
        <v>18735</v>
      </c>
      <c r="AS304" s="15">
        <v>44145</v>
      </c>
      <c r="AT304" s="1" t="s">
        <v>18736</v>
      </c>
      <c r="AU304" s="1" t="s">
        <v>18672</v>
      </c>
      <c r="AV304" s="1" t="s">
        <v>18735</v>
      </c>
      <c r="AW304" s="1" t="s">
        <v>18683</v>
      </c>
      <c r="AX304" s="1" t="s">
        <v>18667</v>
      </c>
      <c r="AY304" s="1" t="s">
        <v>18684</v>
      </c>
    </row>
    <row r="305" spans="1:51" x14ac:dyDescent="0.2">
      <c r="A305" s="14" t="s">
        <v>9225</v>
      </c>
      <c r="B305" s="1" t="s">
        <v>18662</v>
      </c>
      <c r="C305" s="1" t="s">
        <v>18685</v>
      </c>
      <c r="D305" s="1" t="s">
        <v>18664</v>
      </c>
      <c r="E305" s="15">
        <v>44042</v>
      </c>
      <c r="F305" s="13">
        <v>44155</v>
      </c>
      <c r="G305" s="1" t="s">
        <v>18665</v>
      </c>
      <c r="H305" s="1" t="s">
        <v>18666</v>
      </c>
      <c r="I305" s="1" t="s">
        <v>18667</v>
      </c>
      <c r="J305" s="1" t="s">
        <v>18668</v>
      </c>
      <c r="K305" s="1" t="s">
        <v>18669</v>
      </c>
      <c r="L305" s="1" t="s">
        <v>18735</v>
      </c>
      <c r="M305" s="1" t="s">
        <v>18671</v>
      </c>
      <c r="N305" s="1" t="s">
        <v>18672</v>
      </c>
      <c r="O305" s="1">
        <v>43</v>
      </c>
      <c r="P305" s="1" t="s">
        <v>18662</v>
      </c>
      <c r="Q305" s="1" t="s">
        <v>18673</v>
      </c>
      <c r="R305" s="1">
        <v>30708282150</v>
      </c>
      <c r="U305" s="1" t="s">
        <v>18898</v>
      </c>
      <c r="V305" s="1">
        <v>1137534400</v>
      </c>
      <c r="W305" s="1" t="s">
        <v>18899</v>
      </c>
      <c r="Z305" s="1" t="s">
        <v>18706</v>
      </c>
      <c r="AA305" s="1" t="s">
        <v>18900</v>
      </c>
      <c r="AB305" s="1" t="s">
        <v>18901</v>
      </c>
      <c r="AE305" s="1" t="s">
        <v>18902</v>
      </c>
      <c r="AG305" s="1">
        <v>14</v>
      </c>
      <c r="AI305" s="1">
        <v>1429</v>
      </c>
      <c r="AK305" s="1" t="s">
        <v>18732</v>
      </c>
      <c r="AL305" s="1" t="s">
        <v>18730</v>
      </c>
      <c r="AM305" s="1" t="s">
        <v>18679</v>
      </c>
      <c r="AN305" s="1" t="s">
        <v>18669</v>
      </c>
      <c r="AO305" s="1" t="s">
        <v>18668</v>
      </c>
      <c r="AP305" s="14" t="s">
        <v>18733</v>
      </c>
      <c r="AQ305" s="14" t="s">
        <v>18734</v>
      </c>
      <c r="AR305" s="14" t="s">
        <v>18735</v>
      </c>
      <c r="AS305" s="15">
        <v>44155</v>
      </c>
      <c r="AT305" s="1" t="s">
        <v>18736</v>
      </c>
      <c r="AU305" s="1" t="s">
        <v>18672</v>
      </c>
      <c r="AV305" s="1" t="s">
        <v>18735</v>
      </c>
      <c r="AW305" s="1" t="s">
        <v>18683</v>
      </c>
      <c r="AX305" s="1" t="s">
        <v>18667</v>
      </c>
      <c r="AY305" s="1" t="s">
        <v>18684</v>
      </c>
    </row>
    <row r="306" spans="1:51" x14ac:dyDescent="0.2">
      <c r="A306" s="14" t="s">
        <v>9228</v>
      </c>
      <c r="B306" s="1" t="s">
        <v>18662</v>
      </c>
      <c r="C306" s="1" t="s">
        <v>18685</v>
      </c>
      <c r="D306" s="1" t="s">
        <v>18664</v>
      </c>
      <c r="E306" s="15">
        <v>44042</v>
      </c>
      <c r="F306" s="13">
        <v>44062</v>
      </c>
      <c r="G306" s="1" t="s">
        <v>18665</v>
      </c>
      <c r="H306" s="1" t="s">
        <v>18666</v>
      </c>
      <c r="I306" s="1" t="s">
        <v>18667</v>
      </c>
      <c r="J306" s="1" t="s">
        <v>18668</v>
      </c>
      <c r="K306" s="1" t="s">
        <v>18669</v>
      </c>
      <c r="L306" s="1" t="s">
        <v>18735</v>
      </c>
      <c r="M306" s="1" t="s">
        <v>18671</v>
      </c>
      <c r="N306" s="1" t="s">
        <v>18672</v>
      </c>
      <c r="O306" s="1">
        <v>40</v>
      </c>
      <c r="P306" s="1" t="s">
        <v>18662</v>
      </c>
      <c r="Q306" s="1" t="s">
        <v>18673</v>
      </c>
      <c r="R306" s="1">
        <v>30681071381</v>
      </c>
      <c r="U306" s="1" t="s">
        <v>18686</v>
      </c>
      <c r="V306" s="1">
        <v>3434363000</v>
      </c>
      <c r="W306" s="1" t="s">
        <v>18687</v>
      </c>
      <c r="Z306" s="1" t="s">
        <v>18688</v>
      </c>
      <c r="AA306" s="1" t="s">
        <v>18689</v>
      </c>
      <c r="AB306" s="1" t="s">
        <v>18689</v>
      </c>
      <c r="AE306" s="1" t="s">
        <v>18690</v>
      </c>
      <c r="AG306" s="1" t="s">
        <v>15731</v>
      </c>
      <c r="AI306" s="1">
        <v>3100</v>
      </c>
      <c r="AK306" s="1" t="s">
        <v>18761</v>
      </c>
      <c r="AL306" s="1" t="s">
        <v>18730</v>
      </c>
      <c r="AM306" s="1" t="s">
        <v>18693</v>
      </c>
      <c r="AN306" s="1" t="s">
        <v>18669</v>
      </c>
      <c r="AO306" s="1" t="s">
        <v>18668</v>
      </c>
      <c r="AP306" s="14" t="s">
        <v>18694</v>
      </c>
      <c r="AQ306" s="14" t="s">
        <v>18695</v>
      </c>
      <c r="AR306" s="14" t="s">
        <v>18693</v>
      </c>
      <c r="AS306" s="15">
        <v>44062</v>
      </c>
      <c r="AT306" s="1" t="s">
        <v>18769</v>
      </c>
      <c r="AU306" s="1" t="s">
        <v>18672</v>
      </c>
      <c r="AV306" s="1" t="s">
        <v>18735</v>
      </c>
      <c r="AW306" s="1" t="s">
        <v>18683</v>
      </c>
      <c r="AX306" s="1" t="s">
        <v>18667</v>
      </c>
      <c r="AY306" s="1" t="s">
        <v>18684</v>
      </c>
    </row>
    <row r="307" spans="1:51" x14ac:dyDescent="0.2">
      <c r="A307" s="14" t="s">
        <v>9240</v>
      </c>
      <c r="B307" s="1" t="s">
        <v>18662</v>
      </c>
      <c r="C307" s="1" t="s">
        <v>18685</v>
      </c>
      <c r="D307" s="1" t="s">
        <v>18664</v>
      </c>
      <c r="E307" s="15">
        <v>44043</v>
      </c>
      <c r="F307" s="13">
        <v>44349</v>
      </c>
      <c r="G307" s="1" t="s">
        <v>18665</v>
      </c>
      <c r="H307" s="1" t="s">
        <v>18666</v>
      </c>
      <c r="I307" s="1" t="s">
        <v>18667</v>
      </c>
      <c r="J307" s="1" t="s">
        <v>18668</v>
      </c>
      <c r="K307" s="1" t="s">
        <v>18669</v>
      </c>
      <c r="L307" s="1" t="s">
        <v>18735</v>
      </c>
      <c r="M307" s="1" t="s">
        <v>18671</v>
      </c>
      <c r="N307" s="1" t="s">
        <v>18672</v>
      </c>
      <c r="O307" s="1">
        <v>28</v>
      </c>
      <c r="P307" s="1" t="s">
        <v>18662</v>
      </c>
      <c r="Q307" s="1" t="s">
        <v>18673</v>
      </c>
      <c r="R307" s="1">
        <v>30708574836</v>
      </c>
      <c r="U307" s="1" t="s">
        <v>18872</v>
      </c>
      <c r="V307" s="1">
        <v>1163161000</v>
      </c>
      <c r="W307" s="1" t="s">
        <v>16547</v>
      </c>
      <c r="Z307" s="1" t="s">
        <v>15990</v>
      </c>
      <c r="AA307" s="1" t="s">
        <v>18853</v>
      </c>
      <c r="AB307" s="1" t="s">
        <v>18854</v>
      </c>
      <c r="AE307" s="1" t="s">
        <v>18873</v>
      </c>
      <c r="AG307" s="1" t="s">
        <v>15731</v>
      </c>
      <c r="AI307" s="1">
        <v>1842</v>
      </c>
      <c r="AJ307" s="1" t="s">
        <v>18874</v>
      </c>
      <c r="AK307" s="1" t="s">
        <v>18836</v>
      </c>
      <c r="AL307" s="1" t="s">
        <v>18710</v>
      </c>
      <c r="AM307" s="1" t="s">
        <v>18835</v>
      </c>
      <c r="AN307" s="1" t="s">
        <v>18669</v>
      </c>
      <c r="AO307" s="1" t="s">
        <v>18668</v>
      </c>
      <c r="AP307" s="14" t="s">
        <v>18908</v>
      </c>
      <c r="AQ307" s="14" t="s">
        <v>18837</v>
      </c>
      <c r="AR307" s="14" t="s">
        <v>18835</v>
      </c>
      <c r="AS307" s="15">
        <v>44337</v>
      </c>
      <c r="AT307" s="1" t="s">
        <v>18909</v>
      </c>
      <c r="AU307" s="1" t="s">
        <v>18672</v>
      </c>
      <c r="AV307" s="1" t="s">
        <v>18735</v>
      </c>
      <c r="AW307" s="1" t="s">
        <v>18683</v>
      </c>
      <c r="AX307" s="1" t="s">
        <v>18667</v>
      </c>
      <c r="AY307" s="1" t="s">
        <v>18684</v>
      </c>
    </row>
    <row r="308" spans="1:51" x14ac:dyDescent="0.2">
      <c r="A308" s="14" t="s">
        <v>9243</v>
      </c>
      <c r="B308" s="1" t="s">
        <v>18662</v>
      </c>
      <c r="C308" s="1" t="s">
        <v>18685</v>
      </c>
      <c r="D308" s="1" t="s">
        <v>18664</v>
      </c>
      <c r="E308" s="15">
        <v>44043</v>
      </c>
      <c r="F308" s="13">
        <v>44350</v>
      </c>
      <c r="G308" s="1" t="s">
        <v>18665</v>
      </c>
      <c r="H308" s="1" t="s">
        <v>18666</v>
      </c>
      <c r="I308" s="1" t="s">
        <v>18667</v>
      </c>
      <c r="J308" s="1" t="s">
        <v>18668</v>
      </c>
      <c r="K308" s="1" t="s">
        <v>18669</v>
      </c>
      <c r="L308" s="1" t="s">
        <v>18735</v>
      </c>
      <c r="M308" s="1" t="s">
        <v>18671</v>
      </c>
      <c r="N308" s="1" t="s">
        <v>18672</v>
      </c>
      <c r="O308" s="1">
        <v>27</v>
      </c>
      <c r="P308" s="1" t="s">
        <v>18662</v>
      </c>
      <c r="Q308" s="1" t="s">
        <v>18673</v>
      </c>
      <c r="R308" s="1">
        <v>30708574836</v>
      </c>
      <c r="U308" s="1" t="s">
        <v>18872</v>
      </c>
      <c r="V308" s="1">
        <v>1163161000</v>
      </c>
      <c r="W308" s="1" t="s">
        <v>16547</v>
      </c>
      <c r="Z308" s="1" t="s">
        <v>15990</v>
      </c>
      <c r="AA308" s="1" t="s">
        <v>18853</v>
      </c>
      <c r="AB308" s="1" t="s">
        <v>18854</v>
      </c>
      <c r="AE308" s="1" t="s">
        <v>18873</v>
      </c>
      <c r="AG308" s="1" t="s">
        <v>15731</v>
      </c>
      <c r="AI308" s="1">
        <v>1842</v>
      </c>
      <c r="AJ308" s="1" t="s">
        <v>18874</v>
      </c>
      <c r="AK308" s="1" t="s">
        <v>18935</v>
      </c>
      <c r="AL308" s="1" t="s">
        <v>18936</v>
      </c>
      <c r="AM308" s="1" t="s">
        <v>18937</v>
      </c>
      <c r="AN308" s="1" t="s">
        <v>18669</v>
      </c>
      <c r="AO308" s="1" t="s">
        <v>18668</v>
      </c>
      <c r="AP308" s="14" t="s">
        <v>19368</v>
      </c>
      <c r="AQ308" s="14" t="s">
        <v>18939</v>
      </c>
      <c r="AR308" s="14" t="s">
        <v>18937</v>
      </c>
      <c r="AS308" s="15">
        <v>44350</v>
      </c>
      <c r="AT308" s="1" t="s">
        <v>18940</v>
      </c>
      <c r="AU308" s="1" t="s">
        <v>18672</v>
      </c>
      <c r="AV308" s="1" t="s">
        <v>18735</v>
      </c>
      <c r="AW308" s="1" t="s">
        <v>18683</v>
      </c>
      <c r="AX308" s="1" t="s">
        <v>18667</v>
      </c>
      <c r="AY308" s="1" t="s">
        <v>18684</v>
      </c>
    </row>
    <row r="309" spans="1:51" x14ac:dyDescent="0.2">
      <c r="A309" s="14" t="s">
        <v>9249</v>
      </c>
      <c r="B309" s="1" t="s">
        <v>18662</v>
      </c>
      <c r="C309" s="1" t="s">
        <v>18685</v>
      </c>
      <c r="D309" s="1" t="s">
        <v>18664</v>
      </c>
      <c r="E309" s="15">
        <v>44043</v>
      </c>
      <c r="F309" s="13">
        <v>44257</v>
      </c>
      <c r="G309" s="1" t="s">
        <v>18665</v>
      </c>
      <c r="H309" s="1" t="s">
        <v>18666</v>
      </c>
      <c r="I309" s="1" t="s">
        <v>18667</v>
      </c>
      <c r="J309" s="1" t="s">
        <v>18668</v>
      </c>
      <c r="K309" s="1" t="s">
        <v>18669</v>
      </c>
      <c r="L309" s="1" t="s">
        <v>18735</v>
      </c>
      <c r="M309" s="1" t="s">
        <v>18671</v>
      </c>
      <c r="N309" s="1" t="s">
        <v>18672</v>
      </c>
      <c r="O309" s="1">
        <v>61</v>
      </c>
      <c r="P309" s="1" t="s">
        <v>18662</v>
      </c>
      <c r="Q309" s="1" t="s">
        <v>18673</v>
      </c>
      <c r="R309" s="1">
        <v>30708574836</v>
      </c>
      <c r="U309" s="1" t="s">
        <v>18872</v>
      </c>
      <c r="V309" s="1">
        <v>1163161000</v>
      </c>
      <c r="W309" s="1" t="s">
        <v>16547</v>
      </c>
      <c r="Z309" s="1" t="s">
        <v>15990</v>
      </c>
      <c r="AA309" s="1" t="s">
        <v>18853</v>
      </c>
      <c r="AB309" s="1" t="s">
        <v>18854</v>
      </c>
      <c r="AE309" s="1" t="s">
        <v>18873</v>
      </c>
      <c r="AG309" s="1" t="s">
        <v>15731</v>
      </c>
      <c r="AI309" s="1">
        <v>1842</v>
      </c>
      <c r="AJ309" s="1" t="s">
        <v>18874</v>
      </c>
      <c r="AK309" s="1" t="s">
        <v>18836</v>
      </c>
      <c r="AL309" s="1" t="s">
        <v>18710</v>
      </c>
      <c r="AM309" s="1" t="s">
        <v>18835</v>
      </c>
      <c r="AN309" s="1" t="s">
        <v>18669</v>
      </c>
      <c r="AO309" s="1" t="s">
        <v>18668</v>
      </c>
      <c r="AP309" s="14" t="s">
        <v>18913</v>
      </c>
      <c r="AQ309" s="14" t="s">
        <v>18837</v>
      </c>
      <c r="AR309" s="14" t="s">
        <v>18835</v>
      </c>
      <c r="AS309" s="15">
        <v>44257</v>
      </c>
      <c r="AT309" s="1" t="s">
        <v>18914</v>
      </c>
      <c r="AU309" s="1" t="s">
        <v>18672</v>
      </c>
      <c r="AV309" s="1" t="s">
        <v>18735</v>
      </c>
      <c r="AW309" s="1" t="s">
        <v>18683</v>
      </c>
      <c r="AX309" s="1" t="s">
        <v>18667</v>
      </c>
      <c r="AY309" s="1" t="s">
        <v>18684</v>
      </c>
    </row>
    <row r="310" spans="1:51" x14ac:dyDescent="0.2">
      <c r="A310" s="14" t="s">
        <v>9271</v>
      </c>
      <c r="B310" s="1" t="s">
        <v>18662</v>
      </c>
      <c r="C310" s="1" t="s">
        <v>18685</v>
      </c>
      <c r="D310" s="1" t="s">
        <v>18664</v>
      </c>
      <c r="E310" s="15">
        <v>44044</v>
      </c>
      <c r="F310" s="13">
        <v>44350</v>
      </c>
      <c r="G310" s="1" t="s">
        <v>18665</v>
      </c>
      <c r="H310" s="1" t="s">
        <v>18666</v>
      </c>
      <c r="I310" s="1" t="s">
        <v>18667</v>
      </c>
      <c r="J310" s="1" t="s">
        <v>18668</v>
      </c>
      <c r="K310" s="1" t="s">
        <v>18669</v>
      </c>
      <c r="L310" s="1" t="s">
        <v>18735</v>
      </c>
      <c r="M310" s="1" t="s">
        <v>18671</v>
      </c>
      <c r="N310" s="1" t="s">
        <v>18672</v>
      </c>
      <c r="O310" s="1">
        <v>21</v>
      </c>
      <c r="P310" s="1" t="s">
        <v>18662</v>
      </c>
      <c r="Q310" s="1" t="s">
        <v>18673</v>
      </c>
      <c r="R310" s="1">
        <v>30708574836</v>
      </c>
      <c r="U310" s="1" t="s">
        <v>18872</v>
      </c>
      <c r="V310" s="1">
        <v>1163161000</v>
      </c>
      <c r="W310" s="1" t="s">
        <v>16547</v>
      </c>
      <c r="Z310" s="1" t="s">
        <v>15990</v>
      </c>
      <c r="AA310" s="1" t="s">
        <v>18853</v>
      </c>
      <c r="AB310" s="1" t="s">
        <v>18854</v>
      </c>
      <c r="AE310" s="1" t="s">
        <v>18873</v>
      </c>
      <c r="AG310" s="1" t="s">
        <v>15731</v>
      </c>
      <c r="AI310" s="1">
        <v>1842</v>
      </c>
      <c r="AJ310" s="1" t="s">
        <v>18874</v>
      </c>
      <c r="AK310" s="1" t="s">
        <v>18903</v>
      </c>
      <c r="AL310" s="1" t="s">
        <v>17844</v>
      </c>
      <c r="AM310" s="1" t="s">
        <v>18904</v>
      </c>
      <c r="AN310" s="1" t="s">
        <v>18669</v>
      </c>
      <c r="AO310" s="1" t="s">
        <v>18668</v>
      </c>
      <c r="AP310" s="14" t="s">
        <v>18885</v>
      </c>
      <c r="AQ310" s="14" t="s">
        <v>18837</v>
      </c>
      <c r="AR310" s="14" t="s">
        <v>18835</v>
      </c>
      <c r="AS310" s="15">
        <v>44350</v>
      </c>
      <c r="AT310" s="1" t="s">
        <v>18779</v>
      </c>
      <c r="AU310" s="1" t="s">
        <v>18672</v>
      </c>
      <c r="AV310" s="1" t="s">
        <v>18735</v>
      </c>
      <c r="AW310" s="1" t="s">
        <v>18683</v>
      </c>
      <c r="AX310" s="1" t="s">
        <v>18667</v>
      </c>
      <c r="AY310" s="1" t="s">
        <v>18684</v>
      </c>
    </row>
    <row r="311" spans="1:51" x14ac:dyDescent="0.2">
      <c r="A311" s="14" t="s">
        <v>9317</v>
      </c>
      <c r="B311" s="1" t="s">
        <v>18662</v>
      </c>
      <c r="C311" s="1" t="s">
        <v>18685</v>
      </c>
      <c r="D311" s="1" t="s">
        <v>18664</v>
      </c>
      <c r="E311" s="15">
        <v>44046</v>
      </c>
      <c r="F311" s="13">
        <v>44075</v>
      </c>
      <c r="G311" s="1" t="s">
        <v>18665</v>
      </c>
      <c r="H311" s="1" t="s">
        <v>18666</v>
      </c>
      <c r="I311" s="1" t="s">
        <v>18667</v>
      </c>
      <c r="J311" s="1" t="s">
        <v>18668</v>
      </c>
      <c r="K311" s="1" t="s">
        <v>18669</v>
      </c>
      <c r="L311" s="1" t="s">
        <v>18735</v>
      </c>
      <c r="M311" s="1" t="s">
        <v>18671</v>
      </c>
      <c r="N311" s="1" t="s">
        <v>18672</v>
      </c>
      <c r="O311" s="1">
        <v>47</v>
      </c>
      <c r="P311" s="1" t="s">
        <v>18662</v>
      </c>
      <c r="Q311" s="1" t="s">
        <v>18673</v>
      </c>
      <c r="R311" s="1">
        <v>30681071381</v>
      </c>
      <c r="U311" s="1" t="s">
        <v>18686</v>
      </c>
      <c r="V311" s="1">
        <v>3434363000</v>
      </c>
      <c r="W311" s="1" t="s">
        <v>18687</v>
      </c>
      <c r="Z311" s="1" t="s">
        <v>18688</v>
      </c>
      <c r="AA311" s="1" t="s">
        <v>18689</v>
      </c>
      <c r="AB311" s="1" t="s">
        <v>18689</v>
      </c>
      <c r="AE311" s="1" t="s">
        <v>18690</v>
      </c>
      <c r="AG311" s="1" t="s">
        <v>15731</v>
      </c>
      <c r="AI311" s="1">
        <v>3100</v>
      </c>
      <c r="AK311" s="1" t="s">
        <v>18761</v>
      </c>
      <c r="AL311" s="1" t="s">
        <v>18730</v>
      </c>
      <c r="AM311" s="1" t="s">
        <v>18693</v>
      </c>
      <c r="AN311" s="1" t="s">
        <v>18669</v>
      </c>
      <c r="AO311" s="1" t="s">
        <v>18668</v>
      </c>
      <c r="AP311" s="14" t="s">
        <v>18694</v>
      </c>
      <c r="AQ311" s="14" t="s">
        <v>18695</v>
      </c>
      <c r="AR311" s="14" t="s">
        <v>18693</v>
      </c>
      <c r="AS311" s="15">
        <v>44075</v>
      </c>
      <c r="AT311" s="1" t="s">
        <v>18769</v>
      </c>
      <c r="AU311" s="1" t="s">
        <v>18672</v>
      </c>
      <c r="AV311" s="1" t="s">
        <v>18735</v>
      </c>
      <c r="AW311" s="1" t="s">
        <v>18683</v>
      </c>
      <c r="AX311" s="1" t="s">
        <v>18667</v>
      </c>
      <c r="AY311" s="1" t="s">
        <v>18684</v>
      </c>
    </row>
    <row r="312" spans="1:51" x14ac:dyDescent="0.2">
      <c r="A312" s="14" t="s">
        <v>9323</v>
      </c>
      <c r="B312" s="1" t="s">
        <v>18662</v>
      </c>
      <c r="C312" s="1" t="s">
        <v>18685</v>
      </c>
      <c r="D312" s="1" t="s">
        <v>18664</v>
      </c>
      <c r="E312" s="15">
        <v>44046</v>
      </c>
      <c r="F312" s="13">
        <v>44068</v>
      </c>
      <c r="G312" s="1" t="s">
        <v>18665</v>
      </c>
      <c r="H312" s="1" t="s">
        <v>18666</v>
      </c>
      <c r="I312" s="1" t="s">
        <v>18667</v>
      </c>
      <c r="J312" s="1" t="s">
        <v>18668</v>
      </c>
      <c r="K312" s="1" t="s">
        <v>18669</v>
      </c>
      <c r="L312" s="1" t="s">
        <v>18735</v>
      </c>
      <c r="M312" s="1" t="s">
        <v>18671</v>
      </c>
      <c r="N312" s="1" t="s">
        <v>18672</v>
      </c>
      <c r="O312" s="1">
        <v>41</v>
      </c>
      <c r="P312" s="1" t="s">
        <v>18662</v>
      </c>
      <c r="Q312" s="1" t="s">
        <v>18673</v>
      </c>
      <c r="R312" s="1">
        <v>30681071381</v>
      </c>
      <c r="U312" s="1" t="s">
        <v>18686</v>
      </c>
      <c r="V312" s="1">
        <v>3434363000</v>
      </c>
      <c r="W312" s="1" t="s">
        <v>18687</v>
      </c>
      <c r="Z312" s="1" t="s">
        <v>18688</v>
      </c>
      <c r="AA312" s="1" t="s">
        <v>18689</v>
      </c>
      <c r="AB312" s="1" t="s">
        <v>18689</v>
      </c>
      <c r="AE312" s="1" t="s">
        <v>18690</v>
      </c>
      <c r="AG312" s="1" t="s">
        <v>15731</v>
      </c>
      <c r="AI312" s="1">
        <v>3100</v>
      </c>
      <c r="AK312" s="1" t="s">
        <v>18840</v>
      </c>
      <c r="AL312" s="1" t="s">
        <v>18730</v>
      </c>
      <c r="AM312" s="1" t="s">
        <v>18693</v>
      </c>
      <c r="AN312" s="1" t="s">
        <v>18669</v>
      </c>
      <c r="AO312" s="1" t="s">
        <v>18668</v>
      </c>
      <c r="AP312" s="14" t="s">
        <v>18694</v>
      </c>
      <c r="AQ312" s="14" t="s">
        <v>18695</v>
      </c>
      <c r="AR312" s="14" t="s">
        <v>18693</v>
      </c>
      <c r="AS312" s="15">
        <v>44068</v>
      </c>
      <c r="AT312" s="1" t="s">
        <v>18841</v>
      </c>
      <c r="AU312" s="1" t="s">
        <v>18672</v>
      </c>
      <c r="AV312" s="1" t="s">
        <v>18735</v>
      </c>
      <c r="AW312" s="1" t="s">
        <v>18683</v>
      </c>
      <c r="AX312" s="1" t="s">
        <v>18667</v>
      </c>
      <c r="AY312" s="1" t="s">
        <v>18684</v>
      </c>
    </row>
    <row r="313" spans="1:51" x14ac:dyDescent="0.2">
      <c r="A313" s="14" t="s">
        <v>9330</v>
      </c>
      <c r="B313" s="1" t="s">
        <v>18662</v>
      </c>
      <c r="C313" s="1" t="s">
        <v>18685</v>
      </c>
      <c r="D313" s="1" t="s">
        <v>18664</v>
      </c>
      <c r="E313" s="15">
        <v>44046</v>
      </c>
      <c r="F313" s="13">
        <v>44068</v>
      </c>
      <c r="G313" s="1" t="s">
        <v>18665</v>
      </c>
      <c r="H313" s="1" t="s">
        <v>18666</v>
      </c>
      <c r="I313" s="1" t="s">
        <v>18667</v>
      </c>
      <c r="J313" s="1" t="s">
        <v>18668</v>
      </c>
      <c r="K313" s="1" t="s">
        <v>18669</v>
      </c>
      <c r="L313" s="1" t="s">
        <v>18735</v>
      </c>
      <c r="M313" s="1" t="s">
        <v>18671</v>
      </c>
      <c r="N313" s="1" t="s">
        <v>18672</v>
      </c>
      <c r="O313" s="1">
        <v>135</v>
      </c>
      <c r="P313" s="1" t="s">
        <v>18662</v>
      </c>
      <c r="Q313" s="1" t="s">
        <v>18673</v>
      </c>
      <c r="R313" s="1">
        <v>33711192579</v>
      </c>
      <c r="U313" s="1" t="s">
        <v>18856</v>
      </c>
      <c r="V313" s="1">
        <v>1122658482</v>
      </c>
      <c r="W313" s="1" t="s">
        <v>3593</v>
      </c>
      <c r="Z313" s="1" t="s">
        <v>18706</v>
      </c>
      <c r="AA313" s="1" t="s">
        <v>18707</v>
      </c>
      <c r="AB313" s="1" t="s">
        <v>18707</v>
      </c>
      <c r="AE313" s="1" t="s">
        <v>18857</v>
      </c>
      <c r="AG313" s="1" t="s">
        <v>15731</v>
      </c>
      <c r="AI313" s="1">
        <v>1295</v>
      </c>
      <c r="AK313" s="1" t="s">
        <v>18840</v>
      </c>
      <c r="AL313" s="1" t="s">
        <v>18730</v>
      </c>
      <c r="AM313" s="1" t="s">
        <v>18693</v>
      </c>
      <c r="AN313" s="1" t="s">
        <v>18669</v>
      </c>
      <c r="AO313" s="1" t="s">
        <v>18668</v>
      </c>
      <c r="AP313" s="14" t="s">
        <v>18694</v>
      </c>
      <c r="AQ313" s="14" t="s">
        <v>18695</v>
      </c>
      <c r="AR313" s="14" t="s">
        <v>18693</v>
      </c>
      <c r="AS313" s="15">
        <v>44068</v>
      </c>
      <c r="AT313" s="1" t="s">
        <v>18841</v>
      </c>
      <c r="AU313" s="1" t="s">
        <v>18672</v>
      </c>
      <c r="AV313" s="1" t="s">
        <v>18735</v>
      </c>
      <c r="AW313" s="1" t="s">
        <v>18683</v>
      </c>
      <c r="AX313" s="1" t="s">
        <v>18667</v>
      </c>
      <c r="AY313" s="1" t="s">
        <v>18684</v>
      </c>
    </row>
    <row r="314" spans="1:51" x14ac:dyDescent="0.2">
      <c r="A314" s="14" t="s">
        <v>9353</v>
      </c>
      <c r="B314" s="1" t="s">
        <v>18662</v>
      </c>
      <c r="C314" s="1" t="s">
        <v>18685</v>
      </c>
      <c r="D314" s="1" t="s">
        <v>18664</v>
      </c>
      <c r="E314" s="15">
        <v>44046</v>
      </c>
      <c r="F314" s="13">
        <v>44062</v>
      </c>
      <c r="G314" s="1" t="s">
        <v>18665</v>
      </c>
      <c r="H314" s="1" t="s">
        <v>18666</v>
      </c>
      <c r="I314" s="1" t="s">
        <v>18667</v>
      </c>
      <c r="J314" s="1" t="s">
        <v>18668</v>
      </c>
      <c r="K314" s="1" t="s">
        <v>18669</v>
      </c>
      <c r="L314" s="1" t="s">
        <v>18735</v>
      </c>
      <c r="M314" s="1" t="s">
        <v>18671</v>
      </c>
      <c r="N314" s="1" t="s">
        <v>18672</v>
      </c>
      <c r="O314" s="1">
        <v>40</v>
      </c>
      <c r="P314" s="1" t="s">
        <v>18662</v>
      </c>
      <c r="Q314" s="1" t="s">
        <v>18673</v>
      </c>
      <c r="R314" s="1">
        <v>30681071381</v>
      </c>
      <c r="U314" s="1" t="s">
        <v>18686</v>
      </c>
      <c r="V314" s="1">
        <v>3434363000</v>
      </c>
      <c r="W314" s="1" t="s">
        <v>18687</v>
      </c>
      <c r="Z314" s="1" t="s">
        <v>18688</v>
      </c>
      <c r="AA314" s="1" t="s">
        <v>18689</v>
      </c>
      <c r="AB314" s="1" t="s">
        <v>18689</v>
      </c>
      <c r="AE314" s="1" t="s">
        <v>18690</v>
      </c>
      <c r="AG314" s="1" t="s">
        <v>15731</v>
      </c>
      <c r="AI314" s="1">
        <v>3100</v>
      </c>
      <c r="AK314" s="1" t="s">
        <v>18761</v>
      </c>
      <c r="AL314" s="1" t="s">
        <v>18730</v>
      </c>
      <c r="AM314" s="1" t="s">
        <v>18693</v>
      </c>
      <c r="AN314" s="1" t="s">
        <v>18669</v>
      </c>
      <c r="AO314" s="1" t="s">
        <v>18668</v>
      </c>
      <c r="AP314" s="14" t="s">
        <v>18694</v>
      </c>
      <c r="AQ314" s="14" t="s">
        <v>18695</v>
      </c>
      <c r="AR314" s="14" t="s">
        <v>18693</v>
      </c>
      <c r="AS314" s="15">
        <v>44062</v>
      </c>
      <c r="AT314" s="1" t="s">
        <v>18769</v>
      </c>
      <c r="AU314" s="1" t="s">
        <v>18672</v>
      </c>
      <c r="AV314" s="1" t="s">
        <v>18735</v>
      </c>
      <c r="AW314" s="1" t="s">
        <v>18683</v>
      </c>
      <c r="AX314" s="1" t="s">
        <v>18667</v>
      </c>
      <c r="AY314" s="1" t="s">
        <v>18684</v>
      </c>
    </row>
    <row r="315" spans="1:51" x14ac:dyDescent="0.2">
      <c r="A315" s="14" t="s">
        <v>9356</v>
      </c>
      <c r="B315" s="1" t="s">
        <v>18662</v>
      </c>
      <c r="C315" s="1" t="s">
        <v>18685</v>
      </c>
      <c r="D315" s="1" t="s">
        <v>18664</v>
      </c>
      <c r="E315" s="15">
        <v>44046</v>
      </c>
      <c r="F315" s="13">
        <v>44062</v>
      </c>
      <c r="G315" s="1" t="s">
        <v>18665</v>
      </c>
      <c r="H315" s="1" t="s">
        <v>18666</v>
      </c>
      <c r="I315" s="1" t="s">
        <v>18667</v>
      </c>
      <c r="J315" s="1" t="s">
        <v>18668</v>
      </c>
      <c r="K315" s="1" t="s">
        <v>18669</v>
      </c>
      <c r="L315" s="1" t="s">
        <v>18735</v>
      </c>
      <c r="M315" s="1" t="s">
        <v>18671</v>
      </c>
      <c r="N315" s="1" t="s">
        <v>18672</v>
      </c>
      <c r="O315" s="1">
        <v>40</v>
      </c>
      <c r="P315" s="1" t="s">
        <v>18662</v>
      </c>
      <c r="Q315" s="1" t="s">
        <v>18673</v>
      </c>
      <c r="R315" s="1">
        <v>30681071381</v>
      </c>
      <c r="U315" s="1" t="s">
        <v>18686</v>
      </c>
      <c r="V315" s="1">
        <v>3434363000</v>
      </c>
      <c r="W315" s="1" t="s">
        <v>18687</v>
      </c>
      <c r="Z315" s="1" t="s">
        <v>18688</v>
      </c>
      <c r="AA315" s="1" t="s">
        <v>18689</v>
      </c>
      <c r="AB315" s="1" t="s">
        <v>18689</v>
      </c>
      <c r="AE315" s="1" t="s">
        <v>18690</v>
      </c>
      <c r="AG315" s="1" t="s">
        <v>15731</v>
      </c>
      <c r="AI315" s="1">
        <v>3100</v>
      </c>
      <c r="AK315" s="1" t="s">
        <v>18761</v>
      </c>
      <c r="AL315" s="1" t="s">
        <v>18730</v>
      </c>
      <c r="AM315" s="1" t="s">
        <v>18693</v>
      </c>
      <c r="AN315" s="1" t="s">
        <v>18669</v>
      </c>
      <c r="AO315" s="1" t="s">
        <v>18668</v>
      </c>
      <c r="AP315" s="14" t="s">
        <v>18694</v>
      </c>
      <c r="AQ315" s="14" t="s">
        <v>18695</v>
      </c>
      <c r="AR315" s="14" t="s">
        <v>18693</v>
      </c>
      <c r="AS315" s="15">
        <v>44062</v>
      </c>
      <c r="AT315" s="1" t="s">
        <v>18769</v>
      </c>
      <c r="AU315" s="1" t="s">
        <v>18672</v>
      </c>
      <c r="AV315" s="1" t="s">
        <v>18735</v>
      </c>
      <c r="AW315" s="1" t="s">
        <v>18683</v>
      </c>
      <c r="AX315" s="1" t="s">
        <v>18667</v>
      </c>
      <c r="AY315" s="1" t="s">
        <v>18684</v>
      </c>
    </row>
    <row r="316" spans="1:51" x14ac:dyDescent="0.2">
      <c r="A316" s="14" t="s">
        <v>9359</v>
      </c>
      <c r="B316" s="1" t="s">
        <v>18662</v>
      </c>
      <c r="C316" s="1" t="s">
        <v>18685</v>
      </c>
      <c r="D316" s="1" t="s">
        <v>18664</v>
      </c>
      <c r="E316" s="15">
        <v>44046</v>
      </c>
      <c r="F316" s="13">
        <v>44063</v>
      </c>
      <c r="G316" s="1" t="s">
        <v>18665</v>
      </c>
      <c r="H316" s="1" t="s">
        <v>18666</v>
      </c>
      <c r="I316" s="1" t="s">
        <v>18667</v>
      </c>
      <c r="J316" s="1" t="s">
        <v>18668</v>
      </c>
      <c r="K316" s="1" t="s">
        <v>18669</v>
      </c>
      <c r="L316" s="1" t="s">
        <v>18735</v>
      </c>
      <c r="M316" s="1" t="s">
        <v>18671</v>
      </c>
      <c r="N316" s="1" t="s">
        <v>18672</v>
      </c>
      <c r="O316" s="1">
        <v>40</v>
      </c>
      <c r="P316" s="1" t="s">
        <v>18662</v>
      </c>
      <c r="Q316" s="1" t="s">
        <v>18673</v>
      </c>
      <c r="R316" s="1">
        <v>30681071381</v>
      </c>
      <c r="U316" s="1" t="s">
        <v>18686</v>
      </c>
      <c r="V316" s="1">
        <v>3434363000</v>
      </c>
      <c r="W316" s="1" t="s">
        <v>18687</v>
      </c>
      <c r="Z316" s="1" t="s">
        <v>18688</v>
      </c>
      <c r="AA316" s="1" t="s">
        <v>18689</v>
      </c>
      <c r="AB316" s="1" t="s">
        <v>18689</v>
      </c>
      <c r="AE316" s="1" t="s">
        <v>18690</v>
      </c>
      <c r="AG316" s="1" t="s">
        <v>15731</v>
      </c>
      <c r="AI316" s="1">
        <v>3100</v>
      </c>
      <c r="AK316" s="1" t="s">
        <v>18761</v>
      </c>
      <c r="AL316" s="1" t="s">
        <v>18730</v>
      </c>
      <c r="AM316" s="1" t="s">
        <v>18693</v>
      </c>
      <c r="AN316" s="1" t="s">
        <v>18669</v>
      </c>
      <c r="AO316" s="1" t="s">
        <v>18668</v>
      </c>
      <c r="AP316" s="14" t="s">
        <v>18694</v>
      </c>
      <c r="AQ316" s="14" t="s">
        <v>18695</v>
      </c>
      <c r="AR316" s="14" t="s">
        <v>18693</v>
      </c>
      <c r="AS316" s="15">
        <v>44063</v>
      </c>
      <c r="AT316" s="1" t="s">
        <v>18769</v>
      </c>
      <c r="AU316" s="1" t="s">
        <v>18672</v>
      </c>
      <c r="AV316" s="1" t="s">
        <v>18735</v>
      </c>
      <c r="AW316" s="1" t="s">
        <v>18683</v>
      </c>
      <c r="AX316" s="1" t="s">
        <v>18667</v>
      </c>
      <c r="AY316" s="1" t="s">
        <v>18684</v>
      </c>
    </row>
    <row r="317" spans="1:51" x14ac:dyDescent="0.2">
      <c r="A317" s="14" t="s">
        <v>9369</v>
      </c>
      <c r="B317" s="1" t="s">
        <v>18662</v>
      </c>
      <c r="C317" s="1" t="s">
        <v>18685</v>
      </c>
      <c r="D317" s="1" t="s">
        <v>18664</v>
      </c>
      <c r="E317" s="15">
        <v>44046</v>
      </c>
      <c r="F317" s="13">
        <v>44067</v>
      </c>
      <c r="G317" s="1" t="s">
        <v>18665</v>
      </c>
      <c r="H317" s="1" t="s">
        <v>18666</v>
      </c>
      <c r="I317" s="1" t="s">
        <v>18667</v>
      </c>
      <c r="J317" s="1" t="s">
        <v>18668</v>
      </c>
      <c r="K317" s="1" t="s">
        <v>18669</v>
      </c>
      <c r="L317" s="1" t="s">
        <v>18735</v>
      </c>
      <c r="M317" s="1" t="s">
        <v>18671</v>
      </c>
      <c r="N317" s="1" t="s">
        <v>18672</v>
      </c>
      <c r="O317" s="1">
        <v>33</v>
      </c>
      <c r="P317" s="1" t="s">
        <v>18662</v>
      </c>
      <c r="Q317" s="1" t="s">
        <v>18673</v>
      </c>
      <c r="R317" s="1">
        <v>30501190620</v>
      </c>
      <c r="U317" s="1" t="s">
        <v>18780</v>
      </c>
      <c r="V317" s="1">
        <v>55502900</v>
      </c>
      <c r="W317" s="1" t="s">
        <v>18781</v>
      </c>
      <c r="Z317" s="1" t="s">
        <v>15990</v>
      </c>
      <c r="AA317" s="1" t="s">
        <v>18698</v>
      </c>
      <c r="AB317" s="1" t="s">
        <v>18699</v>
      </c>
      <c r="AE317" s="1" t="s">
        <v>18782</v>
      </c>
      <c r="AG317" s="1" t="s">
        <v>15731</v>
      </c>
      <c r="AI317" s="1">
        <v>1605</v>
      </c>
      <c r="AK317" s="1" t="s">
        <v>18761</v>
      </c>
      <c r="AL317" s="1" t="s">
        <v>18730</v>
      </c>
      <c r="AM317" s="1" t="s">
        <v>18693</v>
      </c>
      <c r="AN317" s="1" t="s">
        <v>18669</v>
      </c>
      <c r="AO317" s="1" t="s">
        <v>18668</v>
      </c>
      <c r="AP317" s="14" t="s">
        <v>18694</v>
      </c>
      <c r="AQ317" s="14" t="s">
        <v>18695</v>
      </c>
      <c r="AR317" s="14" t="s">
        <v>18693</v>
      </c>
      <c r="AS317" s="15">
        <v>44067</v>
      </c>
      <c r="AT317" s="1" t="s">
        <v>18769</v>
      </c>
      <c r="AU317" s="1" t="s">
        <v>18672</v>
      </c>
      <c r="AV317" s="1" t="s">
        <v>18735</v>
      </c>
      <c r="AW317" s="1" t="s">
        <v>18683</v>
      </c>
      <c r="AX317" s="1" t="s">
        <v>18667</v>
      </c>
      <c r="AY317" s="1" t="s">
        <v>18684</v>
      </c>
    </row>
    <row r="318" spans="1:51" x14ac:dyDescent="0.2">
      <c r="A318" s="14" t="s">
        <v>9372</v>
      </c>
      <c r="B318" s="1" t="s">
        <v>18662</v>
      </c>
      <c r="C318" s="1" t="s">
        <v>18685</v>
      </c>
      <c r="D318" s="1" t="s">
        <v>18664</v>
      </c>
      <c r="E318" s="15">
        <v>44046</v>
      </c>
      <c r="F318" s="13">
        <v>44064</v>
      </c>
      <c r="G318" s="1" t="s">
        <v>18665</v>
      </c>
      <c r="H318" s="1" t="s">
        <v>18666</v>
      </c>
      <c r="I318" s="1" t="s">
        <v>18667</v>
      </c>
      <c r="J318" s="1" t="s">
        <v>18668</v>
      </c>
      <c r="K318" s="1" t="s">
        <v>18669</v>
      </c>
      <c r="L318" s="1" t="s">
        <v>18735</v>
      </c>
      <c r="M318" s="1" t="s">
        <v>18671</v>
      </c>
      <c r="N318" s="1" t="s">
        <v>18672</v>
      </c>
      <c r="O318" s="1">
        <v>29</v>
      </c>
      <c r="P318" s="1" t="s">
        <v>18662</v>
      </c>
      <c r="Q318" s="1" t="s">
        <v>18673</v>
      </c>
      <c r="R318" s="1">
        <v>30501190620</v>
      </c>
      <c r="U318" s="1" t="s">
        <v>18780</v>
      </c>
      <c r="V318" s="1">
        <v>55502900</v>
      </c>
      <c r="W318" s="1" t="s">
        <v>18781</v>
      </c>
      <c r="Z318" s="1" t="s">
        <v>15990</v>
      </c>
      <c r="AA318" s="1" t="s">
        <v>18698</v>
      </c>
      <c r="AB318" s="1" t="s">
        <v>18699</v>
      </c>
      <c r="AE318" s="1" t="s">
        <v>18782</v>
      </c>
      <c r="AG318" s="1" t="s">
        <v>15731</v>
      </c>
      <c r="AI318" s="1">
        <v>1605</v>
      </c>
      <c r="AK318" s="1" t="s">
        <v>18761</v>
      </c>
      <c r="AL318" s="1" t="s">
        <v>18730</v>
      </c>
      <c r="AM318" s="1" t="s">
        <v>18693</v>
      </c>
      <c r="AN318" s="1" t="s">
        <v>18669</v>
      </c>
      <c r="AO318" s="1" t="s">
        <v>18668</v>
      </c>
      <c r="AP318" s="14" t="s">
        <v>18694</v>
      </c>
      <c r="AQ318" s="14" t="s">
        <v>18695</v>
      </c>
      <c r="AR318" s="14" t="s">
        <v>18693</v>
      </c>
      <c r="AS318" s="15">
        <v>44064</v>
      </c>
      <c r="AT318" s="1" t="s">
        <v>18769</v>
      </c>
      <c r="AU318" s="1" t="s">
        <v>18672</v>
      </c>
      <c r="AV318" s="1" t="s">
        <v>18735</v>
      </c>
      <c r="AW318" s="1" t="s">
        <v>18683</v>
      </c>
      <c r="AX318" s="1" t="s">
        <v>18667</v>
      </c>
      <c r="AY318" s="1" t="s">
        <v>18684</v>
      </c>
    </row>
    <row r="319" spans="1:51" x14ac:dyDescent="0.2">
      <c r="A319" s="14" t="s">
        <v>9493</v>
      </c>
      <c r="B319" s="1" t="s">
        <v>18662</v>
      </c>
      <c r="C319" s="1" t="s">
        <v>18685</v>
      </c>
      <c r="D319" s="1" t="s">
        <v>18664</v>
      </c>
      <c r="E319" s="15">
        <v>44047</v>
      </c>
      <c r="F319" s="13">
        <v>44057</v>
      </c>
      <c r="G319" s="1" t="s">
        <v>18665</v>
      </c>
      <c r="H319" s="1" t="s">
        <v>18666</v>
      </c>
      <c r="I319" s="1" t="s">
        <v>18667</v>
      </c>
      <c r="J319" s="1" t="s">
        <v>18668</v>
      </c>
      <c r="K319" s="1" t="s">
        <v>18669</v>
      </c>
      <c r="L319" s="1" t="s">
        <v>18735</v>
      </c>
      <c r="M319" s="1" t="s">
        <v>18671</v>
      </c>
      <c r="N319" s="1" t="s">
        <v>18672</v>
      </c>
      <c r="O319" s="1">
        <v>32</v>
      </c>
      <c r="P319" s="1" t="s">
        <v>18662</v>
      </c>
      <c r="Q319" s="1" t="s">
        <v>18817</v>
      </c>
      <c r="R319" s="1">
        <v>23221666089</v>
      </c>
      <c r="S319" s="1" t="s">
        <v>18702</v>
      </c>
      <c r="T319" s="1">
        <v>22166608</v>
      </c>
      <c r="U319" s="1" t="s">
        <v>18818</v>
      </c>
      <c r="V319" s="1">
        <v>1147304606</v>
      </c>
      <c r="X319" s="1" t="s">
        <v>18819</v>
      </c>
      <c r="Y319" s="1" t="s">
        <v>18820</v>
      </c>
      <c r="Z319" s="1" t="s">
        <v>15990</v>
      </c>
      <c r="AA319" s="1" t="s">
        <v>18698</v>
      </c>
      <c r="AB319" s="1" t="s">
        <v>18784</v>
      </c>
      <c r="AE319" s="1" t="s">
        <v>18821</v>
      </c>
      <c r="AG319" s="1" t="s">
        <v>1816</v>
      </c>
      <c r="AH319" s="1" t="s">
        <v>1816</v>
      </c>
      <c r="AI319" s="1">
        <v>1602</v>
      </c>
      <c r="AK319" s="1" t="s">
        <v>18761</v>
      </c>
      <c r="AL319" s="1" t="s">
        <v>18730</v>
      </c>
      <c r="AM319" s="1" t="s">
        <v>18693</v>
      </c>
      <c r="AN319" s="1" t="s">
        <v>18669</v>
      </c>
      <c r="AO319" s="1" t="s">
        <v>18668</v>
      </c>
      <c r="AP319" s="14" t="s">
        <v>18694</v>
      </c>
      <c r="AQ319" s="14" t="s">
        <v>18695</v>
      </c>
      <c r="AR319" s="14" t="s">
        <v>18693</v>
      </c>
      <c r="AS319" s="15">
        <v>44057</v>
      </c>
      <c r="AT319" s="1" t="s">
        <v>18769</v>
      </c>
      <c r="AU319" s="1" t="s">
        <v>18672</v>
      </c>
      <c r="AV319" s="1" t="s">
        <v>18735</v>
      </c>
      <c r="AW319" s="1" t="s">
        <v>18683</v>
      </c>
      <c r="AX319" s="1" t="s">
        <v>18667</v>
      </c>
      <c r="AY319" s="1" t="s">
        <v>18684</v>
      </c>
    </row>
    <row r="320" spans="1:51" x14ac:dyDescent="0.2">
      <c r="A320" s="14" t="s">
        <v>9496</v>
      </c>
      <c r="B320" s="1" t="s">
        <v>18662</v>
      </c>
      <c r="C320" s="1" t="s">
        <v>18685</v>
      </c>
      <c r="D320" s="1" t="s">
        <v>18664</v>
      </c>
      <c r="E320" s="15">
        <v>44047</v>
      </c>
      <c r="F320" s="13">
        <v>44057</v>
      </c>
      <c r="G320" s="1" t="s">
        <v>18665</v>
      </c>
      <c r="H320" s="1" t="s">
        <v>18666</v>
      </c>
      <c r="I320" s="1" t="s">
        <v>18667</v>
      </c>
      <c r="J320" s="1" t="s">
        <v>18668</v>
      </c>
      <c r="K320" s="1" t="s">
        <v>18669</v>
      </c>
      <c r="L320" s="1" t="s">
        <v>18735</v>
      </c>
      <c r="M320" s="1" t="s">
        <v>18671</v>
      </c>
      <c r="N320" s="1" t="s">
        <v>18672</v>
      </c>
      <c r="O320" s="1">
        <v>32</v>
      </c>
      <c r="P320" s="1" t="s">
        <v>18662</v>
      </c>
      <c r="Q320" s="1" t="s">
        <v>18817</v>
      </c>
      <c r="R320" s="1">
        <v>23221666089</v>
      </c>
      <c r="S320" s="1" t="s">
        <v>18702</v>
      </c>
      <c r="T320" s="1">
        <v>22166608</v>
      </c>
      <c r="U320" s="1" t="s">
        <v>18818</v>
      </c>
      <c r="V320" s="1">
        <v>1147304606</v>
      </c>
      <c r="X320" s="1" t="s">
        <v>18819</v>
      </c>
      <c r="Y320" s="1" t="s">
        <v>18820</v>
      </c>
      <c r="Z320" s="1" t="s">
        <v>15990</v>
      </c>
      <c r="AA320" s="1" t="s">
        <v>18698</v>
      </c>
      <c r="AB320" s="1" t="s">
        <v>18784</v>
      </c>
      <c r="AE320" s="1" t="s">
        <v>18821</v>
      </c>
      <c r="AG320" s="1" t="s">
        <v>1816</v>
      </c>
      <c r="AH320" s="1" t="s">
        <v>1816</v>
      </c>
      <c r="AI320" s="1">
        <v>1602</v>
      </c>
      <c r="AK320" s="1" t="s">
        <v>18761</v>
      </c>
      <c r="AL320" s="1" t="s">
        <v>18730</v>
      </c>
      <c r="AM320" s="1" t="s">
        <v>18693</v>
      </c>
      <c r="AN320" s="1" t="s">
        <v>18669</v>
      </c>
      <c r="AO320" s="1" t="s">
        <v>18668</v>
      </c>
      <c r="AP320" s="14" t="s">
        <v>18694</v>
      </c>
      <c r="AQ320" s="14" t="s">
        <v>18695</v>
      </c>
      <c r="AR320" s="14" t="s">
        <v>18693</v>
      </c>
      <c r="AS320" s="15">
        <v>44057</v>
      </c>
      <c r="AT320" s="1" t="s">
        <v>18769</v>
      </c>
      <c r="AU320" s="1" t="s">
        <v>18672</v>
      </c>
      <c r="AV320" s="1" t="s">
        <v>18735</v>
      </c>
      <c r="AW320" s="1" t="s">
        <v>18683</v>
      </c>
      <c r="AX320" s="1" t="s">
        <v>18667</v>
      </c>
      <c r="AY320" s="1" t="s">
        <v>18684</v>
      </c>
    </row>
    <row r="321" spans="1:51" x14ac:dyDescent="0.2">
      <c r="A321" s="14" t="s">
        <v>9499</v>
      </c>
      <c r="B321" s="1" t="s">
        <v>18662</v>
      </c>
      <c r="C321" s="1" t="s">
        <v>18685</v>
      </c>
      <c r="D321" s="1" t="s">
        <v>18664</v>
      </c>
      <c r="E321" s="15">
        <v>44047</v>
      </c>
      <c r="F321" s="13">
        <v>44057</v>
      </c>
      <c r="G321" s="1" t="s">
        <v>18665</v>
      </c>
      <c r="H321" s="1" t="s">
        <v>18666</v>
      </c>
      <c r="I321" s="1" t="s">
        <v>18667</v>
      </c>
      <c r="J321" s="1" t="s">
        <v>18668</v>
      </c>
      <c r="K321" s="1" t="s">
        <v>18669</v>
      </c>
      <c r="L321" s="1" t="s">
        <v>18735</v>
      </c>
      <c r="M321" s="1" t="s">
        <v>18671</v>
      </c>
      <c r="N321" s="1" t="s">
        <v>18672</v>
      </c>
      <c r="O321" s="1">
        <v>32</v>
      </c>
      <c r="P321" s="1" t="s">
        <v>18662</v>
      </c>
      <c r="Q321" s="1" t="s">
        <v>18817</v>
      </c>
      <c r="R321" s="1">
        <v>23221666089</v>
      </c>
      <c r="S321" s="1" t="s">
        <v>18702</v>
      </c>
      <c r="T321" s="1">
        <v>22166608</v>
      </c>
      <c r="U321" s="1" t="s">
        <v>18818</v>
      </c>
      <c r="V321" s="1">
        <v>1147304606</v>
      </c>
      <c r="X321" s="1" t="s">
        <v>18819</v>
      </c>
      <c r="Y321" s="1" t="s">
        <v>18820</v>
      </c>
      <c r="Z321" s="1" t="s">
        <v>15990</v>
      </c>
      <c r="AA321" s="1" t="s">
        <v>18698</v>
      </c>
      <c r="AB321" s="1" t="s">
        <v>18784</v>
      </c>
      <c r="AE321" s="1" t="s">
        <v>18821</v>
      </c>
      <c r="AG321" s="1" t="s">
        <v>1816</v>
      </c>
      <c r="AH321" s="1" t="s">
        <v>1816</v>
      </c>
      <c r="AI321" s="1">
        <v>1602</v>
      </c>
      <c r="AK321" s="1" t="s">
        <v>18761</v>
      </c>
      <c r="AL321" s="1" t="s">
        <v>18730</v>
      </c>
      <c r="AM321" s="1" t="s">
        <v>18693</v>
      </c>
      <c r="AN321" s="1" t="s">
        <v>18669</v>
      </c>
      <c r="AO321" s="1" t="s">
        <v>18668</v>
      </c>
      <c r="AP321" s="14" t="s">
        <v>18694</v>
      </c>
      <c r="AQ321" s="14" t="s">
        <v>18695</v>
      </c>
      <c r="AR321" s="14" t="s">
        <v>18693</v>
      </c>
      <c r="AS321" s="15">
        <v>44057</v>
      </c>
      <c r="AT321" s="1" t="s">
        <v>18769</v>
      </c>
      <c r="AU321" s="1" t="s">
        <v>18672</v>
      </c>
      <c r="AV321" s="1" t="s">
        <v>18735</v>
      </c>
      <c r="AW321" s="1" t="s">
        <v>18683</v>
      </c>
      <c r="AX321" s="1" t="s">
        <v>18667</v>
      </c>
      <c r="AY321" s="1" t="s">
        <v>18684</v>
      </c>
    </row>
    <row r="322" spans="1:51" x14ac:dyDescent="0.2">
      <c r="A322" s="14" t="s">
        <v>9502</v>
      </c>
      <c r="B322" s="1" t="s">
        <v>18662</v>
      </c>
      <c r="C322" s="1" t="s">
        <v>18685</v>
      </c>
      <c r="D322" s="1" t="s">
        <v>18664</v>
      </c>
      <c r="E322" s="15">
        <v>44047</v>
      </c>
      <c r="F322" s="13">
        <v>44057</v>
      </c>
      <c r="G322" s="1" t="s">
        <v>18665</v>
      </c>
      <c r="H322" s="1" t="s">
        <v>18666</v>
      </c>
      <c r="I322" s="1" t="s">
        <v>18667</v>
      </c>
      <c r="J322" s="1" t="s">
        <v>18668</v>
      </c>
      <c r="K322" s="1" t="s">
        <v>18669</v>
      </c>
      <c r="L322" s="1" t="s">
        <v>18735</v>
      </c>
      <c r="M322" s="1" t="s">
        <v>18671</v>
      </c>
      <c r="N322" s="1" t="s">
        <v>18672</v>
      </c>
      <c r="O322" s="1">
        <v>33</v>
      </c>
      <c r="P322" s="1" t="s">
        <v>18662</v>
      </c>
      <c r="Q322" s="1" t="s">
        <v>18817</v>
      </c>
      <c r="R322" s="1">
        <v>23221666089</v>
      </c>
      <c r="S322" s="1" t="s">
        <v>18702</v>
      </c>
      <c r="T322" s="1">
        <v>22166608</v>
      </c>
      <c r="U322" s="1" t="s">
        <v>18818</v>
      </c>
      <c r="V322" s="1">
        <v>1147304606</v>
      </c>
      <c r="X322" s="1" t="s">
        <v>18819</v>
      </c>
      <c r="Y322" s="1" t="s">
        <v>18820</v>
      </c>
      <c r="Z322" s="1" t="s">
        <v>15990</v>
      </c>
      <c r="AA322" s="1" t="s">
        <v>18698</v>
      </c>
      <c r="AB322" s="1" t="s">
        <v>18784</v>
      </c>
      <c r="AE322" s="1" t="s">
        <v>18821</v>
      </c>
      <c r="AG322" s="1" t="s">
        <v>1816</v>
      </c>
      <c r="AH322" s="1" t="s">
        <v>1816</v>
      </c>
      <c r="AI322" s="1">
        <v>1602</v>
      </c>
      <c r="AK322" s="1" t="s">
        <v>18761</v>
      </c>
      <c r="AL322" s="1" t="s">
        <v>18730</v>
      </c>
      <c r="AM322" s="1" t="s">
        <v>18693</v>
      </c>
      <c r="AN322" s="1" t="s">
        <v>18669</v>
      </c>
      <c r="AO322" s="1" t="s">
        <v>18668</v>
      </c>
      <c r="AP322" s="14" t="s">
        <v>18694</v>
      </c>
      <c r="AQ322" s="14" t="s">
        <v>18695</v>
      </c>
      <c r="AR322" s="14" t="s">
        <v>18693</v>
      </c>
      <c r="AS322" s="15">
        <v>44057</v>
      </c>
      <c r="AT322" s="1" t="s">
        <v>18769</v>
      </c>
      <c r="AU322" s="1" t="s">
        <v>18672</v>
      </c>
      <c r="AV322" s="1" t="s">
        <v>18735</v>
      </c>
      <c r="AW322" s="1" t="s">
        <v>18683</v>
      </c>
      <c r="AX322" s="1" t="s">
        <v>18667</v>
      </c>
      <c r="AY322" s="1" t="s">
        <v>18684</v>
      </c>
    </row>
    <row r="323" spans="1:51" x14ac:dyDescent="0.2">
      <c r="A323" s="14" t="s">
        <v>9505</v>
      </c>
      <c r="B323" s="1" t="s">
        <v>18662</v>
      </c>
      <c r="C323" s="1" t="s">
        <v>18685</v>
      </c>
      <c r="D323" s="1" t="s">
        <v>18664</v>
      </c>
      <c r="E323" s="15">
        <v>44047</v>
      </c>
      <c r="F323" s="13">
        <v>44062</v>
      </c>
      <c r="G323" s="1" t="s">
        <v>18665</v>
      </c>
      <c r="H323" s="1" t="s">
        <v>18666</v>
      </c>
      <c r="I323" s="1" t="s">
        <v>18667</v>
      </c>
      <c r="J323" s="1" t="s">
        <v>18668</v>
      </c>
      <c r="K323" s="1" t="s">
        <v>18669</v>
      </c>
      <c r="L323" s="1" t="s">
        <v>18735</v>
      </c>
      <c r="M323" s="1" t="s">
        <v>18671</v>
      </c>
      <c r="N323" s="1" t="s">
        <v>18672</v>
      </c>
      <c r="O323" s="1">
        <v>32</v>
      </c>
      <c r="P323" s="1" t="s">
        <v>18662</v>
      </c>
      <c r="Q323" s="1" t="s">
        <v>18817</v>
      </c>
      <c r="R323" s="1">
        <v>23221666089</v>
      </c>
      <c r="S323" s="1" t="s">
        <v>18702</v>
      </c>
      <c r="T323" s="1">
        <v>22166608</v>
      </c>
      <c r="U323" s="1" t="s">
        <v>18818</v>
      </c>
      <c r="V323" s="1">
        <v>1147304606</v>
      </c>
      <c r="X323" s="1" t="s">
        <v>18819</v>
      </c>
      <c r="Y323" s="1" t="s">
        <v>18820</v>
      </c>
      <c r="Z323" s="1" t="s">
        <v>15990</v>
      </c>
      <c r="AA323" s="1" t="s">
        <v>18698</v>
      </c>
      <c r="AB323" s="1" t="s">
        <v>18784</v>
      </c>
      <c r="AE323" s="1" t="s">
        <v>18821</v>
      </c>
      <c r="AG323" s="1" t="s">
        <v>1816</v>
      </c>
      <c r="AH323" s="1" t="s">
        <v>1816</v>
      </c>
      <c r="AI323" s="1">
        <v>1602</v>
      </c>
      <c r="AK323" s="1" t="s">
        <v>18761</v>
      </c>
      <c r="AL323" s="1" t="s">
        <v>18730</v>
      </c>
      <c r="AM323" s="1" t="s">
        <v>18693</v>
      </c>
      <c r="AN323" s="1" t="s">
        <v>18669</v>
      </c>
      <c r="AO323" s="1" t="s">
        <v>18668</v>
      </c>
      <c r="AP323" s="14" t="s">
        <v>18694</v>
      </c>
      <c r="AQ323" s="14" t="s">
        <v>18695</v>
      </c>
      <c r="AR323" s="14" t="s">
        <v>18693</v>
      </c>
      <c r="AS323" s="15">
        <v>44062</v>
      </c>
      <c r="AT323" s="1" t="s">
        <v>18769</v>
      </c>
      <c r="AU323" s="1" t="s">
        <v>18672</v>
      </c>
      <c r="AV323" s="1" t="s">
        <v>18735</v>
      </c>
      <c r="AW323" s="1" t="s">
        <v>18683</v>
      </c>
      <c r="AX323" s="1" t="s">
        <v>18667</v>
      </c>
      <c r="AY323" s="1" t="s">
        <v>18684</v>
      </c>
    </row>
    <row r="324" spans="1:51" x14ac:dyDescent="0.2">
      <c r="A324" s="14" t="s">
        <v>9517</v>
      </c>
      <c r="B324" s="1" t="s">
        <v>18662</v>
      </c>
      <c r="C324" s="1" t="s">
        <v>18685</v>
      </c>
      <c r="D324" s="1" t="s">
        <v>18664</v>
      </c>
      <c r="E324" s="15">
        <v>44048</v>
      </c>
      <c r="F324" s="13">
        <v>44155</v>
      </c>
      <c r="G324" s="1" t="s">
        <v>18665</v>
      </c>
      <c r="H324" s="1" t="s">
        <v>18666</v>
      </c>
      <c r="I324" s="1" t="s">
        <v>18667</v>
      </c>
      <c r="J324" s="1" t="s">
        <v>18668</v>
      </c>
      <c r="K324" s="1" t="s">
        <v>18669</v>
      </c>
      <c r="L324" s="1" t="s">
        <v>18735</v>
      </c>
      <c r="M324" s="1" t="s">
        <v>18671</v>
      </c>
      <c r="N324" s="1" t="s">
        <v>18672</v>
      </c>
      <c r="O324" s="1">
        <v>35</v>
      </c>
      <c r="P324" s="1" t="s">
        <v>18662</v>
      </c>
      <c r="Q324" s="1" t="s">
        <v>18673</v>
      </c>
      <c r="R324" s="1">
        <v>30708282150</v>
      </c>
      <c r="U324" s="1" t="s">
        <v>18898</v>
      </c>
      <c r="V324" s="1">
        <v>1137534400</v>
      </c>
      <c r="W324" s="1" t="s">
        <v>18899</v>
      </c>
      <c r="Z324" s="1" t="s">
        <v>18706</v>
      </c>
      <c r="AA324" s="1" t="s">
        <v>18900</v>
      </c>
      <c r="AB324" s="1" t="s">
        <v>18901</v>
      </c>
      <c r="AE324" s="1" t="s">
        <v>18902</v>
      </c>
      <c r="AG324" s="1">
        <v>14</v>
      </c>
      <c r="AI324" s="1">
        <v>1429</v>
      </c>
      <c r="AK324" s="1" t="s">
        <v>18732</v>
      </c>
      <c r="AL324" s="1" t="s">
        <v>18730</v>
      </c>
      <c r="AM324" s="1" t="s">
        <v>18679</v>
      </c>
      <c r="AN324" s="1" t="s">
        <v>18669</v>
      </c>
      <c r="AO324" s="1" t="s">
        <v>18668</v>
      </c>
      <c r="AP324" s="14" t="s">
        <v>18733</v>
      </c>
      <c r="AQ324" s="14" t="s">
        <v>18734</v>
      </c>
      <c r="AR324" s="14" t="s">
        <v>18735</v>
      </c>
      <c r="AS324" s="15">
        <v>44155</v>
      </c>
      <c r="AT324" s="1" t="s">
        <v>18736</v>
      </c>
      <c r="AU324" s="1" t="s">
        <v>18672</v>
      </c>
      <c r="AV324" s="1" t="s">
        <v>18735</v>
      </c>
      <c r="AW324" s="1" t="s">
        <v>18683</v>
      </c>
      <c r="AX324" s="1" t="s">
        <v>18667</v>
      </c>
      <c r="AY324" s="1" t="s">
        <v>18684</v>
      </c>
    </row>
    <row r="325" spans="1:51" x14ac:dyDescent="0.2">
      <c r="A325" s="14" t="s">
        <v>9520</v>
      </c>
      <c r="B325" s="1" t="s">
        <v>18662</v>
      </c>
      <c r="C325" s="1" t="s">
        <v>18685</v>
      </c>
      <c r="D325" s="1" t="s">
        <v>18664</v>
      </c>
      <c r="E325" s="15">
        <v>44048</v>
      </c>
      <c r="F325" s="13">
        <v>44344</v>
      </c>
      <c r="G325" s="1" t="s">
        <v>18665</v>
      </c>
      <c r="H325" s="1" t="s">
        <v>18666</v>
      </c>
      <c r="I325" s="1" t="s">
        <v>18667</v>
      </c>
      <c r="J325" s="1" t="s">
        <v>18668</v>
      </c>
      <c r="K325" s="1" t="s">
        <v>18669</v>
      </c>
      <c r="L325" s="1" t="s">
        <v>18735</v>
      </c>
      <c r="M325" s="1" t="s">
        <v>18671</v>
      </c>
      <c r="N325" s="1" t="s">
        <v>18672</v>
      </c>
      <c r="O325" s="1">
        <v>40</v>
      </c>
      <c r="P325" s="1" t="s">
        <v>18662</v>
      </c>
      <c r="Q325" s="1" t="s">
        <v>18673</v>
      </c>
      <c r="R325" s="1">
        <v>30708282150</v>
      </c>
      <c r="U325" s="1" t="s">
        <v>18898</v>
      </c>
      <c r="V325" s="1">
        <v>1137534400</v>
      </c>
      <c r="W325" s="1" t="s">
        <v>18899</v>
      </c>
      <c r="Z325" s="1" t="s">
        <v>18706</v>
      </c>
      <c r="AA325" s="1" t="s">
        <v>18900</v>
      </c>
      <c r="AB325" s="1" t="s">
        <v>18901</v>
      </c>
      <c r="AE325" s="1" t="s">
        <v>18902</v>
      </c>
      <c r="AG325" s="1">
        <v>14</v>
      </c>
      <c r="AI325" s="1">
        <v>1429</v>
      </c>
      <c r="AK325" s="1" t="s">
        <v>18919</v>
      </c>
      <c r="AL325" s="1" t="s">
        <v>18920</v>
      </c>
      <c r="AM325" s="1" t="s">
        <v>18921</v>
      </c>
      <c r="AN325" s="1" t="s">
        <v>18922</v>
      </c>
      <c r="AO325" s="1" t="s">
        <v>18923</v>
      </c>
      <c r="AP325" s="14" t="s">
        <v>18924</v>
      </c>
      <c r="AQ325" s="14" t="s">
        <v>18723</v>
      </c>
      <c r="AR325" s="14" t="s">
        <v>18925</v>
      </c>
      <c r="AS325" s="15">
        <v>44344</v>
      </c>
      <c r="AT325" s="1" t="s">
        <v>18926</v>
      </c>
      <c r="AU325" s="1" t="s">
        <v>18672</v>
      </c>
      <c r="AV325" s="1" t="s">
        <v>18735</v>
      </c>
      <c r="AW325" s="1" t="s">
        <v>18683</v>
      </c>
      <c r="AX325" s="1" t="s">
        <v>18667</v>
      </c>
      <c r="AY325" s="1" t="s">
        <v>18684</v>
      </c>
    </row>
    <row r="326" spans="1:51" x14ac:dyDescent="0.2">
      <c r="A326" s="14" t="s">
        <v>9523</v>
      </c>
      <c r="B326" s="1" t="s">
        <v>18662</v>
      </c>
      <c r="C326" s="1" t="s">
        <v>18685</v>
      </c>
      <c r="D326" s="1" t="s">
        <v>18664</v>
      </c>
      <c r="E326" s="15">
        <v>44048</v>
      </c>
      <c r="F326" s="13">
        <v>44343</v>
      </c>
      <c r="G326" s="1" t="s">
        <v>18665</v>
      </c>
      <c r="H326" s="1" t="s">
        <v>18666</v>
      </c>
      <c r="I326" s="1" t="s">
        <v>18667</v>
      </c>
      <c r="J326" s="1" t="s">
        <v>18668</v>
      </c>
      <c r="K326" s="1" t="s">
        <v>18669</v>
      </c>
      <c r="L326" s="1" t="s">
        <v>18735</v>
      </c>
      <c r="M326" s="1" t="s">
        <v>18671</v>
      </c>
      <c r="N326" s="1" t="s">
        <v>18672</v>
      </c>
      <c r="O326" s="1">
        <v>62</v>
      </c>
      <c r="P326" s="1" t="s">
        <v>18662</v>
      </c>
      <c r="Q326" s="1" t="s">
        <v>18673</v>
      </c>
      <c r="R326" s="1">
        <v>30708282150</v>
      </c>
      <c r="U326" s="1" t="s">
        <v>18898</v>
      </c>
      <c r="V326" s="1">
        <v>1137534400</v>
      </c>
      <c r="W326" s="1" t="s">
        <v>18899</v>
      </c>
      <c r="Z326" s="1" t="s">
        <v>18706</v>
      </c>
      <c r="AA326" s="1" t="s">
        <v>18900</v>
      </c>
      <c r="AB326" s="1" t="s">
        <v>18901</v>
      </c>
      <c r="AE326" s="1" t="s">
        <v>18902</v>
      </c>
      <c r="AG326" s="1">
        <v>14</v>
      </c>
      <c r="AI326" s="1">
        <v>1429</v>
      </c>
      <c r="AK326" s="1" t="s">
        <v>18927</v>
      </c>
      <c r="AL326" s="1" t="s">
        <v>18928</v>
      </c>
      <c r="AM326" s="1" t="s">
        <v>18929</v>
      </c>
      <c r="AN326" s="1" t="s">
        <v>18930</v>
      </c>
      <c r="AO326" s="1" t="s">
        <v>18668</v>
      </c>
      <c r="AP326" s="14" t="s">
        <v>18931</v>
      </c>
      <c r="AQ326" s="14" t="s">
        <v>18932</v>
      </c>
      <c r="AR326" s="14" t="s">
        <v>18933</v>
      </c>
      <c r="AS326" s="15">
        <v>44343</v>
      </c>
      <c r="AT326" s="1" t="s">
        <v>18934</v>
      </c>
      <c r="AU326" s="1" t="s">
        <v>18672</v>
      </c>
      <c r="AV326" s="1" t="s">
        <v>18735</v>
      </c>
      <c r="AW326" s="1" t="s">
        <v>18683</v>
      </c>
      <c r="AX326" s="1" t="s">
        <v>18667</v>
      </c>
      <c r="AY326" s="1" t="s">
        <v>18684</v>
      </c>
    </row>
    <row r="327" spans="1:51" x14ac:dyDescent="0.2">
      <c r="A327" s="14" t="s">
        <v>9529</v>
      </c>
      <c r="B327" s="1" t="s">
        <v>18662</v>
      </c>
      <c r="C327" s="1" t="s">
        <v>18685</v>
      </c>
      <c r="D327" s="1" t="s">
        <v>18664</v>
      </c>
      <c r="E327" s="15">
        <v>44048</v>
      </c>
      <c r="F327" s="13">
        <v>44167</v>
      </c>
      <c r="G327" s="1" t="s">
        <v>18665</v>
      </c>
      <c r="H327" s="1" t="s">
        <v>18666</v>
      </c>
      <c r="I327" s="1" t="s">
        <v>18667</v>
      </c>
      <c r="J327" s="1" t="s">
        <v>18668</v>
      </c>
      <c r="K327" s="1" t="s">
        <v>18669</v>
      </c>
      <c r="L327" s="1" t="s">
        <v>18735</v>
      </c>
      <c r="M327" s="1" t="s">
        <v>18671</v>
      </c>
      <c r="N327" s="1" t="s">
        <v>18672</v>
      </c>
      <c r="O327" s="1">
        <v>34</v>
      </c>
      <c r="P327" s="1" t="s">
        <v>18662</v>
      </c>
      <c r="Q327" s="1" t="s">
        <v>18673</v>
      </c>
      <c r="R327" s="1">
        <v>30708282150</v>
      </c>
      <c r="U327" s="1" t="s">
        <v>18898</v>
      </c>
      <c r="V327" s="1">
        <v>1137534400</v>
      </c>
      <c r="W327" s="1" t="s">
        <v>18899</v>
      </c>
      <c r="Z327" s="1" t="s">
        <v>18706</v>
      </c>
      <c r="AA327" s="1" t="s">
        <v>18900</v>
      </c>
      <c r="AB327" s="1" t="s">
        <v>18901</v>
      </c>
      <c r="AE327" s="1" t="s">
        <v>18902</v>
      </c>
      <c r="AG327" s="1">
        <v>14</v>
      </c>
      <c r="AI327" s="1">
        <v>1429</v>
      </c>
      <c r="AK327" s="1" t="s">
        <v>18732</v>
      </c>
      <c r="AL327" s="1" t="s">
        <v>18730</v>
      </c>
      <c r="AM327" s="1" t="s">
        <v>18679</v>
      </c>
      <c r="AN327" s="1" t="s">
        <v>18669</v>
      </c>
      <c r="AO327" s="1" t="s">
        <v>18668</v>
      </c>
      <c r="AP327" s="14" t="s">
        <v>18733</v>
      </c>
      <c r="AQ327" s="14" t="s">
        <v>18734</v>
      </c>
      <c r="AR327" s="14" t="s">
        <v>18735</v>
      </c>
      <c r="AS327" s="15">
        <v>44167</v>
      </c>
      <c r="AT327" s="1" t="s">
        <v>18736</v>
      </c>
      <c r="AU327" s="1" t="s">
        <v>18672</v>
      </c>
      <c r="AV327" s="1" t="s">
        <v>18735</v>
      </c>
      <c r="AW327" s="1" t="s">
        <v>18683</v>
      </c>
      <c r="AX327" s="1" t="s">
        <v>18667</v>
      </c>
      <c r="AY327" s="1" t="s">
        <v>18684</v>
      </c>
    </row>
    <row r="328" spans="1:51" x14ac:dyDescent="0.2">
      <c r="A328" s="14" t="s">
        <v>9573</v>
      </c>
      <c r="B328" s="1" t="s">
        <v>18662</v>
      </c>
      <c r="C328" s="1" t="s">
        <v>18685</v>
      </c>
      <c r="D328" s="1" t="s">
        <v>18664</v>
      </c>
      <c r="E328" s="15">
        <v>44048</v>
      </c>
      <c r="F328" s="13">
        <v>44351</v>
      </c>
      <c r="G328" s="1" t="s">
        <v>18665</v>
      </c>
      <c r="H328" s="1" t="s">
        <v>18666</v>
      </c>
      <c r="I328" s="1" t="s">
        <v>18667</v>
      </c>
      <c r="J328" s="1" t="s">
        <v>18668</v>
      </c>
      <c r="K328" s="1" t="s">
        <v>18669</v>
      </c>
      <c r="L328" s="1" t="s">
        <v>18735</v>
      </c>
      <c r="M328" s="1" t="s">
        <v>18671</v>
      </c>
      <c r="N328" s="1" t="s">
        <v>18672</v>
      </c>
      <c r="O328" s="1">
        <v>63</v>
      </c>
      <c r="P328" s="1" t="s">
        <v>18662</v>
      </c>
      <c r="Q328" s="1" t="s">
        <v>18842</v>
      </c>
      <c r="R328" s="1">
        <v>20249018512</v>
      </c>
      <c r="S328" s="1" t="s">
        <v>18702</v>
      </c>
      <c r="T328" s="1">
        <v>24901851</v>
      </c>
      <c r="U328" s="1" t="s">
        <v>18843</v>
      </c>
      <c r="V328" s="1">
        <v>52369800</v>
      </c>
      <c r="X328" s="1" t="s">
        <v>18844</v>
      </c>
      <c r="Y328" s="1" t="s">
        <v>18845</v>
      </c>
      <c r="Z328" s="1" t="s">
        <v>15990</v>
      </c>
      <c r="AA328" s="1" t="s">
        <v>18846</v>
      </c>
      <c r="AB328" s="1" t="s">
        <v>18847</v>
      </c>
      <c r="AE328" s="1" t="s">
        <v>18848</v>
      </c>
      <c r="AG328" s="1" t="s">
        <v>1816</v>
      </c>
      <c r="AH328" s="1" t="s">
        <v>1816</v>
      </c>
      <c r="AI328" s="1">
        <v>1706</v>
      </c>
      <c r="AK328" s="1" t="s">
        <v>18836</v>
      </c>
      <c r="AL328" s="1" t="s">
        <v>18710</v>
      </c>
      <c r="AM328" s="1" t="s">
        <v>18835</v>
      </c>
      <c r="AN328" s="1" t="s">
        <v>18669</v>
      </c>
      <c r="AO328" s="1" t="s">
        <v>18668</v>
      </c>
      <c r="AP328" s="14" t="s">
        <v>18833</v>
      </c>
      <c r="AQ328" s="14" t="s">
        <v>18837</v>
      </c>
      <c r="AR328" s="14" t="s">
        <v>18835</v>
      </c>
      <c r="AS328" s="15">
        <v>44350</v>
      </c>
      <c r="AT328" s="1" t="s">
        <v>20317</v>
      </c>
      <c r="AU328" s="1" t="s">
        <v>18672</v>
      </c>
      <c r="AV328" s="1" t="s">
        <v>18735</v>
      </c>
      <c r="AW328" s="1" t="s">
        <v>18683</v>
      </c>
      <c r="AX328" s="1" t="s">
        <v>18667</v>
      </c>
      <c r="AY328" s="1" t="s">
        <v>18684</v>
      </c>
    </row>
    <row r="329" spans="1:51" x14ac:dyDescent="0.2">
      <c r="A329" s="14" t="s">
        <v>9593</v>
      </c>
      <c r="B329" s="1" t="s">
        <v>18662</v>
      </c>
      <c r="C329" s="1" t="s">
        <v>18685</v>
      </c>
      <c r="D329" s="1" t="s">
        <v>18664</v>
      </c>
      <c r="E329" s="15">
        <v>44048</v>
      </c>
      <c r="F329" s="13">
        <v>44068</v>
      </c>
      <c r="G329" s="1" t="s">
        <v>18665</v>
      </c>
      <c r="H329" s="1" t="s">
        <v>18666</v>
      </c>
      <c r="I329" s="1" t="s">
        <v>18667</v>
      </c>
      <c r="J329" s="1" t="s">
        <v>18668</v>
      </c>
      <c r="K329" s="1" t="s">
        <v>18669</v>
      </c>
      <c r="L329" s="1" t="s">
        <v>18735</v>
      </c>
      <c r="M329" s="1" t="s">
        <v>18671</v>
      </c>
      <c r="N329" s="1" t="s">
        <v>18672</v>
      </c>
      <c r="O329" s="1">
        <v>29</v>
      </c>
      <c r="P329" s="1" t="s">
        <v>18662</v>
      </c>
      <c r="Q329" s="1" t="s">
        <v>18673</v>
      </c>
      <c r="R329" s="1">
        <v>30501190620</v>
      </c>
      <c r="U329" s="1" t="s">
        <v>18780</v>
      </c>
      <c r="V329" s="1">
        <v>55502900</v>
      </c>
      <c r="W329" s="1" t="s">
        <v>18781</v>
      </c>
      <c r="Z329" s="1" t="s">
        <v>15990</v>
      </c>
      <c r="AA329" s="1" t="s">
        <v>18698</v>
      </c>
      <c r="AB329" s="1" t="s">
        <v>18699</v>
      </c>
      <c r="AE329" s="1" t="s">
        <v>18782</v>
      </c>
      <c r="AG329" s="1" t="s">
        <v>15731</v>
      </c>
      <c r="AI329" s="1">
        <v>1605</v>
      </c>
      <c r="AK329" s="1" t="s">
        <v>18840</v>
      </c>
      <c r="AL329" s="1" t="s">
        <v>18730</v>
      </c>
      <c r="AM329" s="1" t="s">
        <v>18693</v>
      </c>
      <c r="AN329" s="1" t="s">
        <v>18669</v>
      </c>
      <c r="AO329" s="1" t="s">
        <v>18668</v>
      </c>
      <c r="AP329" s="14" t="s">
        <v>18694</v>
      </c>
      <c r="AQ329" s="14" t="s">
        <v>18695</v>
      </c>
      <c r="AR329" s="14" t="s">
        <v>18693</v>
      </c>
      <c r="AS329" s="15">
        <v>44068</v>
      </c>
      <c r="AT329" s="1" t="s">
        <v>18841</v>
      </c>
      <c r="AU329" s="1" t="s">
        <v>18672</v>
      </c>
      <c r="AV329" s="1" t="s">
        <v>18735</v>
      </c>
      <c r="AW329" s="1" t="s">
        <v>18683</v>
      </c>
      <c r="AX329" s="1" t="s">
        <v>18667</v>
      </c>
      <c r="AY329" s="1" t="s">
        <v>18684</v>
      </c>
    </row>
    <row r="330" spans="1:51" x14ac:dyDescent="0.2">
      <c r="A330" s="14" t="s">
        <v>9631</v>
      </c>
      <c r="B330" s="1" t="s">
        <v>18662</v>
      </c>
      <c r="C330" s="1" t="s">
        <v>18685</v>
      </c>
      <c r="D330" s="1" t="s">
        <v>18664</v>
      </c>
      <c r="E330" s="15">
        <v>44049</v>
      </c>
      <c r="F330" s="13">
        <v>44074</v>
      </c>
      <c r="G330" s="1" t="s">
        <v>18665</v>
      </c>
      <c r="H330" s="1" t="s">
        <v>18666</v>
      </c>
      <c r="I330" s="1" t="s">
        <v>18667</v>
      </c>
      <c r="J330" s="1" t="s">
        <v>18668</v>
      </c>
      <c r="K330" s="1" t="s">
        <v>18669</v>
      </c>
      <c r="L330" s="1" t="s">
        <v>18735</v>
      </c>
      <c r="M330" s="1" t="s">
        <v>18671</v>
      </c>
      <c r="N330" s="1" t="s">
        <v>18672</v>
      </c>
      <c r="O330" s="1">
        <v>35</v>
      </c>
      <c r="P330" s="1" t="s">
        <v>18662</v>
      </c>
      <c r="Q330" s="1" t="s">
        <v>18673</v>
      </c>
      <c r="R330" s="1">
        <v>30544640212</v>
      </c>
      <c r="U330" s="1" t="s">
        <v>18763</v>
      </c>
      <c r="V330" s="1">
        <v>43794300</v>
      </c>
      <c r="W330" s="1" t="s">
        <v>18764</v>
      </c>
      <c r="Z330" s="1" t="s">
        <v>15990</v>
      </c>
      <c r="AA330" s="1" t="s">
        <v>18765</v>
      </c>
      <c r="AB330" s="1" t="s">
        <v>18766</v>
      </c>
      <c r="AE330" s="1" t="s">
        <v>18767</v>
      </c>
      <c r="AG330" s="1" t="s">
        <v>15731</v>
      </c>
      <c r="AI330" s="1" t="s">
        <v>18768</v>
      </c>
      <c r="AK330" s="1" t="s">
        <v>18761</v>
      </c>
      <c r="AL330" s="1" t="s">
        <v>18730</v>
      </c>
      <c r="AM330" s="1" t="s">
        <v>18693</v>
      </c>
      <c r="AN330" s="1" t="s">
        <v>18669</v>
      </c>
      <c r="AO330" s="1" t="s">
        <v>18668</v>
      </c>
      <c r="AP330" s="14" t="s">
        <v>18694</v>
      </c>
      <c r="AQ330" s="14" t="s">
        <v>18695</v>
      </c>
      <c r="AR330" s="14" t="s">
        <v>18693</v>
      </c>
      <c r="AS330" s="15">
        <v>44074</v>
      </c>
      <c r="AT330" s="1" t="s">
        <v>18769</v>
      </c>
      <c r="AU330" s="1" t="s">
        <v>18672</v>
      </c>
      <c r="AV330" s="1" t="s">
        <v>18735</v>
      </c>
      <c r="AW330" s="1" t="s">
        <v>18683</v>
      </c>
      <c r="AX330" s="1" t="s">
        <v>18667</v>
      </c>
      <c r="AY330" s="1" t="s">
        <v>18684</v>
      </c>
    </row>
    <row r="331" spans="1:51" x14ac:dyDescent="0.2">
      <c r="A331" s="14" t="s">
        <v>9641</v>
      </c>
      <c r="B331" s="1" t="s">
        <v>18662</v>
      </c>
      <c r="C331" s="1" t="s">
        <v>18685</v>
      </c>
      <c r="D331" s="1" t="s">
        <v>18664</v>
      </c>
      <c r="E331" s="15">
        <v>44049</v>
      </c>
      <c r="F331" s="13">
        <v>44078</v>
      </c>
      <c r="G331" s="1" t="s">
        <v>18665</v>
      </c>
      <c r="H331" s="1" t="s">
        <v>18666</v>
      </c>
      <c r="I331" s="1" t="s">
        <v>18667</v>
      </c>
      <c r="J331" s="1" t="s">
        <v>18668</v>
      </c>
      <c r="K331" s="1" t="s">
        <v>18669</v>
      </c>
      <c r="L331" s="1" t="s">
        <v>18735</v>
      </c>
      <c r="M331" s="1" t="s">
        <v>18671</v>
      </c>
      <c r="N331" s="1" t="s">
        <v>18672</v>
      </c>
      <c r="O331" s="1">
        <v>39</v>
      </c>
      <c r="P331" s="1" t="s">
        <v>18662</v>
      </c>
      <c r="Q331" s="1" t="s">
        <v>18673</v>
      </c>
      <c r="R331" s="1">
        <v>30681071381</v>
      </c>
      <c r="U331" s="1" t="s">
        <v>18686</v>
      </c>
      <c r="V331" s="1">
        <v>3434363000</v>
      </c>
      <c r="W331" s="1" t="s">
        <v>18687</v>
      </c>
      <c r="Z331" s="1" t="s">
        <v>18688</v>
      </c>
      <c r="AA331" s="1" t="s">
        <v>18689</v>
      </c>
      <c r="AB331" s="1" t="s">
        <v>18689</v>
      </c>
      <c r="AE331" s="1" t="s">
        <v>18690</v>
      </c>
      <c r="AG331" s="1" t="s">
        <v>15731</v>
      </c>
      <c r="AI331" s="1">
        <v>3100</v>
      </c>
      <c r="AK331" s="1" t="s">
        <v>18840</v>
      </c>
      <c r="AL331" s="1" t="s">
        <v>18730</v>
      </c>
      <c r="AM331" s="1" t="s">
        <v>18693</v>
      </c>
      <c r="AN331" s="1" t="s">
        <v>18669</v>
      </c>
      <c r="AO331" s="1" t="s">
        <v>18668</v>
      </c>
      <c r="AP331" s="14" t="s">
        <v>18694</v>
      </c>
      <c r="AQ331" s="14" t="s">
        <v>18695</v>
      </c>
      <c r="AR331" s="14" t="s">
        <v>18693</v>
      </c>
      <c r="AS331" s="15">
        <v>44078</v>
      </c>
      <c r="AT331" s="1" t="s">
        <v>18841</v>
      </c>
      <c r="AU331" s="1" t="s">
        <v>18672</v>
      </c>
      <c r="AV331" s="1" t="s">
        <v>18735</v>
      </c>
      <c r="AW331" s="1" t="s">
        <v>18683</v>
      </c>
      <c r="AX331" s="1" t="s">
        <v>18667</v>
      </c>
      <c r="AY331" s="1" t="s">
        <v>18684</v>
      </c>
    </row>
    <row r="332" spans="1:51" x14ac:dyDescent="0.2">
      <c r="A332" s="14" t="s">
        <v>9667</v>
      </c>
      <c r="B332" s="1" t="s">
        <v>18662</v>
      </c>
      <c r="C332" s="1" t="s">
        <v>18685</v>
      </c>
      <c r="D332" s="1" t="s">
        <v>18664</v>
      </c>
      <c r="E332" s="15">
        <v>44049</v>
      </c>
      <c r="F332" s="13">
        <v>44075</v>
      </c>
      <c r="G332" s="1" t="s">
        <v>18665</v>
      </c>
      <c r="H332" s="1" t="s">
        <v>18666</v>
      </c>
      <c r="I332" s="1" t="s">
        <v>18667</v>
      </c>
      <c r="J332" s="1" t="s">
        <v>18668</v>
      </c>
      <c r="K332" s="1" t="s">
        <v>18669</v>
      </c>
      <c r="L332" s="1" t="s">
        <v>18735</v>
      </c>
      <c r="M332" s="1" t="s">
        <v>18671</v>
      </c>
      <c r="N332" s="1" t="s">
        <v>18672</v>
      </c>
      <c r="O332" s="1">
        <v>40</v>
      </c>
      <c r="P332" s="1" t="s">
        <v>18662</v>
      </c>
      <c r="Q332" s="1" t="s">
        <v>18673</v>
      </c>
      <c r="R332" s="1">
        <v>30681071381</v>
      </c>
      <c r="U332" s="1" t="s">
        <v>18686</v>
      </c>
      <c r="V332" s="1">
        <v>3434363000</v>
      </c>
      <c r="W332" s="1" t="s">
        <v>18687</v>
      </c>
      <c r="Z332" s="1" t="s">
        <v>18688</v>
      </c>
      <c r="AA332" s="1" t="s">
        <v>18689</v>
      </c>
      <c r="AB332" s="1" t="s">
        <v>18689</v>
      </c>
      <c r="AE332" s="1" t="s">
        <v>18690</v>
      </c>
      <c r="AG332" s="1" t="s">
        <v>15731</v>
      </c>
      <c r="AI332" s="1">
        <v>3100</v>
      </c>
      <c r="AK332" s="1" t="s">
        <v>18761</v>
      </c>
      <c r="AL332" s="1" t="s">
        <v>18730</v>
      </c>
      <c r="AM332" s="1" t="s">
        <v>18693</v>
      </c>
      <c r="AN332" s="1" t="s">
        <v>18669</v>
      </c>
      <c r="AO332" s="1" t="s">
        <v>18668</v>
      </c>
      <c r="AP332" s="14" t="s">
        <v>18694</v>
      </c>
      <c r="AQ332" s="14" t="s">
        <v>18695</v>
      </c>
      <c r="AR332" s="14" t="s">
        <v>18693</v>
      </c>
      <c r="AS332" s="15">
        <v>44075</v>
      </c>
      <c r="AT332" s="1" t="s">
        <v>18769</v>
      </c>
      <c r="AU332" s="1" t="s">
        <v>18672</v>
      </c>
      <c r="AV332" s="1" t="s">
        <v>18735</v>
      </c>
      <c r="AW332" s="1" t="s">
        <v>18683</v>
      </c>
      <c r="AX332" s="1" t="s">
        <v>18667</v>
      </c>
      <c r="AY332" s="1" t="s">
        <v>18684</v>
      </c>
    </row>
    <row r="333" spans="1:51" x14ac:dyDescent="0.2">
      <c r="A333" s="14" t="s">
        <v>9724</v>
      </c>
      <c r="B333" s="1" t="s">
        <v>18662</v>
      </c>
      <c r="C333" s="1" t="s">
        <v>18685</v>
      </c>
      <c r="D333" s="1" t="s">
        <v>18664</v>
      </c>
      <c r="E333" s="15">
        <v>44053</v>
      </c>
      <c r="F333" s="13">
        <v>44068</v>
      </c>
      <c r="G333" s="1" t="s">
        <v>18665</v>
      </c>
      <c r="H333" s="1" t="s">
        <v>18666</v>
      </c>
      <c r="I333" s="1" t="s">
        <v>18667</v>
      </c>
      <c r="J333" s="1" t="s">
        <v>18668</v>
      </c>
      <c r="K333" s="1" t="s">
        <v>18669</v>
      </c>
      <c r="L333" s="1" t="s">
        <v>18735</v>
      </c>
      <c r="M333" s="1" t="s">
        <v>18671</v>
      </c>
      <c r="N333" s="1" t="s">
        <v>18672</v>
      </c>
      <c r="O333" s="1">
        <v>31</v>
      </c>
      <c r="P333" s="1" t="s">
        <v>18662</v>
      </c>
      <c r="Q333" s="1" t="s">
        <v>18673</v>
      </c>
      <c r="R333" s="1">
        <v>30501190620</v>
      </c>
      <c r="U333" s="1" t="s">
        <v>18780</v>
      </c>
      <c r="V333" s="1">
        <v>55502900</v>
      </c>
      <c r="W333" s="1" t="s">
        <v>18781</v>
      </c>
      <c r="Z333" s="1" t="s">
        <v>15990</v>
      </c>
      <c r="AA333" s="1" t="s">
        <v>18698</v>
      </c>
      <c r="AB333" s="1" t="s">
        <v>18699</v>
      </c>
      <c r="AE333" s="1" t="s">
        <v>18782</v>
      </c>
      <c r="AG333" s="1" t="s">
        <v>15731</v>
      </c>
      <c r="AI333" s="1">
        <v>1605</v>
      </c>
      <c r="AK333" s="1" t="s">
        <v>18840</v>
      </c>
      <c r="AL333" s="1" t="s">
        <v>18730</v>
      </c>
      <c r="AM333" s="1" t="s">
        <v>18693</v>
      </c>
      <c r="AN333" s="1" t="s">
        <v>18669</v>
      </c>
      <c r="AO333" s="1" t="s">
        <v>18668</v>
      </c>
      <c r="AP333" s="14" t="s">
        <v>18694</v>
      </c>
      <c r="AQ333" s="14" t="s">
        <v>18695</v>
      </c>
      <c r="AR333" s="14" t="s">
        <v>18693</v>
      </c>
      <c r="AS333" s="15">
        <v>44068</v>
      </c>
      <c r="AT333" s="1" t="s">
        <v>18841</v>
      </c>
      <c r="AU333" s="1" t="s">
        <v>18672</v>
      </c>
      <c r="AV333" s="1" t="s">
        <v>18735</v>
      </c>
      <c r="AW333" s="1" t="s">
        <v>18683</v>
      </c>
      <c r="AX333" s="1" t="s">
        <v>18667</v>
      </c>
      <c r="AY333" s="1" t="s">
        <v>18684</v>
      </c>
    </row>
    <row r="334" spans="1:51" x14ac:dyDescent="0.2">
      <c r="A334" s="14" t="s">
        <v>9939</v>
      </c>
      <c r="B334" s="1" t="s">
        <v>18662</v>
      </c>
      <c r="C334" s="1" t="s">
        <v>18685</v>
      </c>
      <c r="D334" s="1" t="s">
        <v>18664</v>
      </c>
      <c r="E334" s="15">
        <v>44061</v>
      </c>
      <c r="F334" s="13">
        <v>44298</v>
      </c>
      <c r="G334" s="1" t="s">
        <v>18665</v>
      </c>
      <c r="H334" s="1" t="s">
        <v>18666</v>
      </c>
      <c r="I334" s="1" t="s">
        <v>18667</v>
      </c>
      <c r="J334" s="1" t="s">
        <v>18668</v>
      </c>
      <c r="K334" s="1" t="s">
        <v>18669</v>
      </c>
      <c r="L334" s="1" t="s">
        <v>18735</v>
      </c>
      <c r="M334" s="1" t="s">
        <v>18671</v>
      </c>
      <c r="N334" s="1" t="s">
        <v>18672</v>
      </c>
      <c r="O334" s="1">
        <v>13</v>
      </c>
      <c r="P334" s="1" t="s">
        <v>18662</v>
      </c>
      <c r="Q334" s="1" t="s">
        <v>18673</v>
      </c>
      <c r="R334" s="1">
        <v>30502251291</v>
      </c>
      <c r="U334" s="1" t="s">
        <v>18858</v>
      </c>
      <c r="V334" s="1">
        <v>48276900</v>
      </c>
      <c r="W334" s="1" t="s">
        <v>7245</v>
      </c>
      <c r="Z334" s="1" t="s">
        <v>18706</v>
      </c>
      <c r="AA334" s="1" t="s">
        <v>18707</v>
      </c>
      <c r="AB334" s="1" t="s">
        <v>18707</v>
      </c>
      <c r="AE334" s="1" t="s">
        <v>18859</v>
      </c>
      <c r="AG334" s="1" t="s">
        <v>15731</v>
      </c>
      <c r="AI334" s="1">
        <v>1113</v>
      </c>
      <c r="AK334" s="1" t="s">
        <v>18941</v>
      </c>
      <c r="AL334" s="1" t="s">
        <v>18861</v>
      </c>
      <c r="AM334" s="1" t="s">
        <v>18862</v>
      </c>
      <c r="AN334" s="1" t="s">
        <v>18863</v>
      </c>
      <c r="AO334" s="1" t="s">
        <v>18668</v>
      </c>
      <c r="AP334" s="14" t="s">
        <v>18942</v>
      </c>
      <c r="AQ334" s="14" t="s">
        <v>18865</v>
      </c>
      <c r="AR334" s="14" t="s">
        <v>18862</v>
      </c>
      <c r="AS334" s="15">
        <v>44298</v>
      </c>
      <c r="AT334" s="1" t="s">
        <v>18943</v>
      </c>
      <c r="AU334" s="1" t="s">
        <v>18672</v>
      </c>
      <c r="AV334" s="1" t="s">
        <v>18735</v>
      </c>
      <c r="AW334" s="1" t="s">
        <v>18683</v>
      </c>
      <c r="AX334" s="1" t="s">
        <v>18667</v>
      </c>
      <c r="AY334" s="1" t="s">
        <v>18684</v>
      </c>
    </row>
    <row r="335" spans="1:51" x14ac:dyDescent="0.2">
      <c r="A335" s="14" t="s">
        <v>9943</v>
      </c>
      <c r="B335" s="1" t="s">
        <v>18662</v>
      </c>
      <c r="C335" s="1" t="s">
        <v>18685</v>
      </c>
      <c r="D335" s="1" t="s">
        <v>18664</v>
      </c>
      <c r="E335" s="15">
        <v>44061</v>
      </c>
      <c r="F335" s="13">
        <v>44298</v>
      </c>
      <c r="G335" s="1" t="s">
        <v>18665</v>
      </c>
      <c r="H335" s="1" t="s">
        <v>18666</v>
      </c>
      <c r="I335" s="1" t="s">
        <v>18667</v>
      </c>
      <c r="J335" s="1" t="s">
        <v>18668</v>
      </c>
      <c r="K335" s="1" t="s">
        <v>18669</v>
      </c>
      <c r="L335" s="1" t="s">
        <v>18735</v>
      </c>
      <c r="M335" s="1" t="s">
        <v>18671</v>
      </c>
      <c r="N335" s="1" t="s">
        <v>18672</v>
      </c>
      <c r="O335" s="1">
        <v>13</v>
      </c>
      <c r="P335" s="1" t="s">
        <v>18662</v>
      </c>
      <c r="Q335" s="1" t="s">
        <v>18673</v>
      </c>
      <c r="R335" s="1">
        <v>30502251291</v>
      </c>
      <c r="U335" s="1" t="s">
        <v>18858</v>
      </c>
      <c r="V335" s="1">
        <v>48276900</v>
      </c>
      <c r="W335" s="1" t="s">
        <v>7245</v>
      </c>
      <c r="Z335" s="1" t="s">
        <v>18706</v>
      </c>
      <c r="AA335" s="1" t="s">
        <v>18707</v>
      </c>
      <c r="AB335" s="1" t="s">
        <v>18707</v>
      </c>
      <c r="AE335" s="1" t="s">
        <v>18859</v>
      </c>
      <c r="AG335" s="1" t="s">
        <v>15731</v>
      </c>
      <c r="AI335" s="1">
        <v>1113</v>
      </c>
      <c r="AK335" s="1" t="s">
        <v>18941</v>
      </c>
      <c r="AL335" s="1" t="s">
        <v>18861</v>
      </c>
      <c r="AM335" s="1" t="s">
        <v>18862</v>
      </c>
      <c r="AN335" s="1" t="s">
        <v>18863</v>
      </c>
      <c r="AO335" s="1" t="s">
        <v>18668</v>
      </c>
      <c r="AP335" s="14" t="s">
        <v>18942</v>
      </c>
      <c r="AQ335" s="14" t="s">
        <v>18865</v>
      </c>
      <c r="AR335" s="14" t="s">
        <v>18862</v>
      </c>
      <c r="AS335" s="15">
        <v>44298</v>
      </c>
      <c r="AT335" s="1" t="s">
        <v>18943</v>
      </c>
      <c r="AU335" s="1" t="s">
        <v>18672</v>
      </c>
      <c r="AV335" s="1" t="s">
        <v>18735</v>
      </c>
      <c r="AW335" s="1" t="s">
        <v>18683</v>
      </c>
      <c r="AX335" s="1" t="s">
        <v>18667</v>
      </c>
      <c r="AY335" s="1" t="s">
        <v>18684</v>
      </c>
    </row>
    <row r="336" spans="1:51" x14ac:dyDescent="0.2">
      <c r="A336" s="14" t="s">
        <v>9963</v>
      </c>
      <c r="B336" s="1" t="s">
        <v>18662</v>
      </c>
      <c r="C336" s="1" t="s">
        <v>18685</v>
      </c>
      <c r="D336" s="1" t="s">
        <v>18664</v>
      </c>
      <c r="E336" s="15">
        <v>44062</v>
      </c>
      <c r="F336" s="13">
        <v>44088</v>
      </c>
      <c r="G336" s="1" t="s">
        <v>18665</v>
      </c>
      <c r="H336" s="1" t="s">
        <v>18666</v>
      </c>
      <c r="I336" s="1" t="s">
        <v>18667</v>
      </c>
      <c r="J336" s="1" t="s">
        <v>18668</v>
      </c>
      <c r="K336" s="1" t="s">
        <v>18669</v>
      </c>
      <c r="L336" s="1" t="s">
        <v>18735</v>
      </c>
      <c r="M336" s="1" t="s">
        <v>18671</v>
      </c>
      <c r="N336" s="1" t="s">
        <v>18672</v>
      </c>
      <c r="O336" s="1">
        <v>41</v>
      </c>
      <c r="P336" s="1" t="s">
        <v>18662</v>
      </c>
      <c r="Q336" s="1" t="s">
        <v>18673</v>
      </c>
      <c r="R336" s="1">
        <v>30534475795</v>
      </c>
      <c r="U336" s="1" t="s">
        <v>18697</v>
      </c>
      <c r="V336" s="1">
        <v>1147561216</v>
      </c>
      <c r="W336" s="1" t="s">
        <v>2737</v>
      </c>
      <c r="Z336" s="1" t="s">
        <v>15990</v>
      </c>
      <c r="AA336" s="1" t="s">
        <v>18698</v>
      </c>
      <c r="AB336" s="1" t="s">
        <v>18699</v>
      </c>
      <c r="AE336" s="1" t="s">
        <v>18700</v>
      </c>
      <c r="AG336" s="1" t="s">
        <v>15731</v>
      </c>
      <c r="AI336" s="1">
        <v>1605</v>
      </c>
      <c r="AK336" s="1" t="s">
        <v>18786</v>
      </c>
      <c r="AL336" s="1" t="s">
        <v>18730</v>
      </c>
      <c r="AM336" s="1" t="s">
        <v>18693</v>
      </c>
      <c r="AN336" s="1" t="s">
        <v>18669</v>
      </c>
      <c r="AO336" s="1" t="s">
        <v>18668</v>
      </c>
      <c r="AP336" s="14" t="s">
        <v>18694</v>
      </c>
      <c r="AQ336" s="14" t="s">
        <v>18695</v>
      </c>
      <c r="AR336" s="14" t="s">
        <v>18693</v>
      </c>
      <c r="AS336" s="15">
        <v>44088</v>
      </c>
      <c r="AT336" s="1" t="s">
        <v>18769</v>
      </c>
      <c r="AU336" s="1" t="s">
        <v>18672</v>
      </c>
      <c r="AV336" s="1" t="s">
        <v>18735</v>
      </c>
      <c r="AW336" s="1" t="s">
        <v>18683</v>
      </c>
      <c r="AX336" s="1" t="s">
        <v>18667</v>
      </c>
      <c r="AY336" s="1" t="s">
        <v>18684</v>
      </c>
    </row>
    <row r="337" spans="1:51" x14ac:dyDescent="0.2">
      <c r="A337" s="14" t="s">
        <v>9967</v>
      </c>
      <c r="B337" s="1" t="s">
        <v>18662</v>
      </c>
      <c r="C337" s="1" t="s">
        <v>18685</v>
      </c>
      <c r="D337" s="1" t="s">
        <v>18664</v>
      </c>
      <c r="E337" s="15">
        <v>44062</v>
      </c>
      <c r="F337" s="13">
        <v>44085</v>
      </c>
      <c r="G337" s="1" t="s">
        <v>18665</v>
      </c>
      <c r="H337" s="1" t="s">
        <v>18666</v>
      </c>
      <c r="I337" s="1" t="s">
        <v>18667</v>
      </c>
      <c r="J337" s="1" t="s">
        <v>18668</v>
      </c>
      <c r="K337" s="1" t="s">
        <v>18669</v>
      </c>
      <c r="L337" s="1" t="s">
        <v>18735</v>
      </c>
      <c r="M337" s="1" t="s">
        <v>18671</v>
      </c>
      <c r="N337" s="1" t="s">
        <v>18672</v>
      </c>
      <c r="O337" s="1">
        <v>36</v>
      </c>
      <c r="P337" s="1" t="s">
        <v>18662</v>
      </c>
      <c r="Q337" s="1" t="s">
        <v>18673</v>
      </c>
      <c r="R337" s="1">
        <v>30534475795</v>
      </c>
      <c r="U337" s="1" t="s">
        <v>18697</v>
      </c>
      <c r="V337" s="1">
        <v>1147561216</v>
      </c>
      <c r="W337" s="1" t="s">
        <v>2737</v>
      </c>
      <c r="Z337" s="1" t="s">
        <v>15990</v>
      </c>
      <c r="AA337" s="1" t="s">
        <v>18698</v>
      </c>
      <c r="AB337" s="1" t="s">
        <v>18699</v>
      </c>
      <c r="AE337" s="1" t="s">
        <v>18700</v>
      </c>
      <c r="AG337" s="1" t="s">
        <v>15731</v>
      </c>
      <c r="AI337" s="1">
        <v>1605</v>
      </c>
      <c r="AK337" s="1" t="s">
        <v>18786</v>
      </c>
      <c r="AL337" s="1" t="s">
        <v>18730</v>
      </c>
      <c r="AM337" s="1" t="s">
        <v>18693</v>
      </c>
      <c r="AN337" s="1" t="s">
        <v>18669</v>
      </c>
      <c r="AO337" s="1" t="s">
        <v>18668</v>
      </c>
      <c r="AP337" s="14" t="s">
        <v>18694</v>
      </c>
      <c r="AQ337" s="14" t="s">
        <v>18695</v>
      </c>
      <c r="AR337" s="14" t="s">
        <v>18693</v>
      </c>
      <c r="AS337" s="15">
        <v>44085</v>
      </c>
      <c r="AT337" s="1" t="s">
        <v>18769</v>
      </c>
      <c r="AU337" s="1" t="s">
        <v>18672</v>
      </c>
      <c r="AV337" s="1" t="s">
        <v>18735</v>
      </c>
      <c r="AW337" s="1" t="s">
        <v>18683</v>
      </c>
      <c r="AX337" s="1" t="s">
        <v>18667</v>
      </c>
      <c r="AY337" s="1" t="s">
        <v>18684</v>
      </c>
    </row>
    <row r="338" spans="1:51" x14ac:dyDescent="0.2">
      <c r="A338" s="14" t="s">
        <v>9971</v>
      </c>
      <c r="B338" s="1" t="s">
        <v>18662</v>
      </c>
      <c r="C338" s="1" t="s">
        <v>18685</v>
      </c>
      <c r="D338" s="1" t="s">
        <v>18664</v>
      </c>
      <c r="E338" s="15">
        <v>44062</v>
      </c>
      <c r="F338" s="13">
        <v>44076</v>
      </c>
      <c r="G338" s="1" t="s">
        <v>18665</v>
      </c>
      <c r="H338" s="1" t="s">
        <v>18666</v>
      </c>
      <c r="I338" s="1" t="s">
        <v>18667</v>
      </c>
      <c r="J338" s="1" t="s">
        <v>18668</v>
      </c>
      <c r="K338" s="1" t="s">
        <v>18669</v>
      </c>
      <c r="L338" s="1" t="s">
        <v>18735</v>
      </c>
      <c r="M338" s="1" t="s">
        <v>18671</v>
      </c>
      <c r="N338" s="1" t="s">
        <v>18672</v>
      </c>
      <c r="O338" s="1">
        <v>36</v>
      </c>
      <c r="P338" s="1" t="s">
        <v>18662</v>
      </c>
      <c r="Q338" s="1" t="s">
        <v>18673</v>
      </c>
      <c r="R338" s="1">
        <v>30534475795</v>
      </c>
      <c r="U338" s="1" t="s">
        <v>18697</v>
      </c>
      <c r="V338" s="1">
        <v>1147561216</v>
      </c>
      <c r="W338" s="1" t="s">
        <v>2737</v>
      </c>
      <c r="Z338" s="1" t="s">
        <v>15990</v>
      </c>
      <c r="AA338" s="1" t="s">
        <v>18698</v>
      </c>
      <c r="AB338" s="1" t="s">
        <v>18699</v>
      </c>
      <c r="AE338" s="1" t="s">
        <v>18700</v>
      </c>
      <c r="AG338" s="1" t="s">
        <v>15731</v>
      </c>
      <c r="AI338" s="1">
        <v>1605</v>
      </c>
      <c r="AK338" s="1" t="s">
        <v>18786</v>
      </c>
      <c r="AL338" s="1" t="s">
        <v>18730</v>
      </c>
      <c r="AM338" s="1" t="s">
        <v>18693</v>
      </c>
      <c r="AN338" s="1" t="s">
        <v>18669</v>
      </c>
      <c r="AO338" s="1" t="s">
        <v>18668</v>
      </c>
      <c r="AP338" s="14" t="s">
        <v>18694</v>
      </c>
      <c r="AQ338" s="14" t="s">
        <v>18695</v>
      </c>
      <c r="AR338" s="14" t="s">
        <v>18693</v>
      </c>
      <c r="AS338" s="15">
        <v>44076</v>
      </c>
      <c r="AT338" s="1" t="s">
        <v>18769</v>
      </c>
      <c r="AU338" s="1" t="s">
        <v>18672</v>
      </c>
      <c r="AV338" s="1" t="s">
        <v>18735</v>
      </c>
      <c r="AW338" s="1" t="s">
        <v>18683</v>
      </c>
      <c r="AX338" s="1" t="s">
        <v>18667</v>
      </c>
      <c r="AY338" s="1" t="s">
        <v>18684</v>
      </c>
    </row>
    <row r="339" spans="1:51" x14ac:dyDescent="0.2">
      <c r="A339" s="14" t="s">
        <v>10109</v>
      </c>
      <c r="B339" s="1" t="s">
        <v>18662</v>
      </c>
      <c r="C339" s="1" t="s">
        <v>18685</v>
      </c>
      <c r="D339" s="1" t="s">
        <v>18664</v>
      </c>
      <c r="E339" s="15">
        <v>44064</v>
      </c>
      <c r="F339" s="13">
        <v>44075</v>
      </c>
      <c r="G339" s="1" t="s">
        <v>18665</v>
      </c>
      <c r="H339" s="1" t="s">
        <v>18666</v>
      </c>
      <c r="I339" s="1" t="s">
        <v>18667</v>
      </c>
      <c r="J339" s="1" t="s">
        <v>18668</v>
      </c>
      <c r="K339" s="1" t="s">
        <v>18669</v>
      </c>
      <c r="L339" s="1" t="s">
        <v>18735</v>
      </c>
      <c r="M339" s="1" t="s">
        <v>18671</v>
      </c>
      <c r="N339" s="1" t="s">
        <v>18672</v>
      </c>
      <c r="O339" s="1">
        <v>31</v>
      </c>
      <c r="P339" s="1" t="s">
        <v>18662</v>
      </c>
      <c r="Q339" s="1" t="s">
        <v>18673</v>
      </c>
      <c r="R339" s="1">
        <v>30681071381</v>
      </c>
      <c r="U339" s="1" t="s">
        <v>18686</v>
      </c>
      <c r="V339" s="1">
        <v>3434363000</v>
      </c>
      <c r="W339" s="1" t="s">
        <v>18687</v>
      </c>
      <c r="Z339" s="1" t="s">
        <v>18688</v>
      </c>
      <c r="AA339" s="1" t="s">
        <v>18689</v>
      </c>
      <c r="AB339" s="1" t="s">
        <v>18689</v>
      </c>
      <c r="AE339" s="1" t="s">
        <v>18690</v>
      </c>
      <c r="AG339" s="1" t="s">
        <v>15731</v>
      </c>
      <c r="AI339" s="1">
        <v>3100</v>
      </c>
      <c r="AK339" s="1" t="s">
        <v>18761</v>
      </c>
      <c r="AL339" s="1" t="s">
        <v>18730</v>
      </c>
      <c r="AM339" s="1" t="s">
        <v>18693</v>
      </c>
      <c r="AN339" s="1" t="s">
        <v>18669</v>
      </c>
      <c r="AO339" s="1" t="s">
        <v>18668</v>
      </c>
      <c r="AP339" s="14" t="s">
        <v>18694</v>
      </c>
      <c r="AQ339" s="14" t="s">
        <v>18695</v>
      </c>
      <c r="AR339" s="14" t="s">
        <v>18693</v>
      </c>
      <c r="AS339" s="15">
        <v>44075</v>
      </c>
      <c r="AT339" s="1" t="s">
        <v>18769</v>
      </c>
      <c r="AU339" s="1" t="s">
        <v>18672</v>
      </c>
      <c r="AV339" s="1" t="s">
        <v>18735</v>
      </c>
      <c r="AW339" s="1" t="s">
        <v>18683</v>
      </c>
      <c r="AX339" s="1" t="s">
        <v>18667</v>
      </c>
      <c r="AY339" s="1" t="s">
        <v>18684</v>
      </c>
    </row>
    <row r="340" spans="1:51" x14ac:dyDescent="0.2">
      <c r="A340" s="14" t="s">
        <v>10112</v>
      </c>
      <c r="B340" s="1" t="s">
        <v>18662</v>
      </c>
      <c r="C340" s="1" t="s">
        <v>18685</v>
      </c>
      <c r="D340" s="1" t="s">
        <v>18664</v>
      </c>
      <c r="E340" s="15">
        <v>44064</v>
      </c>
      <c r="F340" s="13">
        <v>44075</v>
      </c>
      <c r="G340" s="1" t="s">
        <v>18665</v>
      </c>
      <c r="H340" s="1" t="s">
        <v>18666</v>
      </c>
      <c r="I340" s="1" t="s">
        <v>18667</v>
      </c>
      <c r="J340" s="1" t="s">
        <v>18668</v>
      </c>
      <c r="K340" s="1" t="s">
        <v>18669</v>
      </c>
      <c r="L340" s="1" t="s">
        <v>18735</v>
      </c>
      <c r="M340" s="1" t="s">
        <v>18671</v>
      </c>
      <c r="N340" s="1" t="s">
        <v>18672</v>
      </c>
      <c r="O340" s="1">
        <v>31</v>
      </c>
      <c r="P340" s="1" t="s">
        <v>18662</v>
      </c>
      <c r="Q340" s="1" t="s">
        <v>18673</v>
      </c>
      <c r="R340" s="1">
        <v>30681071381</v>
      </c>
      <c r="U340" s="1" t="s">
        <v>18686</v>
      </c>
      <c r="V340" s="1">
        <v>3434363000</v>
      </c>
      <c r="W340" s="1" t="s">
        <v>18687</v>
      </c>
      <c r="Z340" s="1" t="s">
        <v>18688</v>
      </c>
      <c r="AA340" s="1" t="s">
        <v>18689</v>
      </c>
      <c r="AB340" s="1" t="s">
        <v>18689</v>
      </c>
      <c r="AE340" s="1" t="s">
        <v>18690</v>
      </c>
      <c r="AG340" s="1" t="s">
        <v>15731</v>
      </c>
      <c r="AI340" s="1">
        <v>3100</v>
      </c>
      <c r="AK340" s="1" t="s">
        <v>18761</v>
      </c>
      <c r="AL340" s="1" t="s">
        <v>18730</v>
      </c>
      <c r="AM340" s="1" t="s">
        <v>18693</v>
      </c>
      <c r="AN340" s="1" t="s">
        <v>18669</v>
      </c>
      <c r="AO340" s="1" t="s">
        <v>18668</v>
      </c>
      <c r="AP340" s="14" t="s">
        <v>18694</v>
      </c>
      <c r="AQ340" s="14" t="s">
        <v>18695</v>
      </c>
      <c r="AR340" s="14" t="s">
        <v>18693</v>
      </c>
      <c r="AS340" s="15">
        <v>44075</v>
      </c>
      <c r="AT340" s="1" t="s">
        <v>18769</v>
      </c>
      <c r="AU340" s="1" t="s">
        <v>18672</v>
      </c>
      <c r="AV340" s="1" t="s">
        <v>18735</v>
      </c>
      <c r="AW340" s="1" t="s">
        <v>18683</v>
      </c>
      <c r="AX340" s="1" t="s">
        <v>18667</v>
      </c>
      <c r="AY340" s="1" t="s">
        <v>18684</v>
      </c>
    </row>
    <row r="341" spans="1:51" x14ac:dyDescent="0.2">
      <c r="A341" s="14" t="s">
        <v>10115</v>
      </c>
      <c r="B341" s="1" t="s">
        <v>18662</v>
      </c>
      <c r="C341" s="1" t="s">
        <v>18685</v>
      </c>
      <c r="D341" s="1" t="s">
        <v>18664</v>
      </c>
      <c r="E341" s="15">
        <v>44064</v>
      </c>
      <c r="F341" s="13">
        <v>44075</v>
      </c>
      <c r="G341" s="1" t="s">
        <v>18665</v>
      </c>
      <c r="H341" s="1" t="s">
        <v>18666</v>
      </c>
      <c r="I341" s="1" t="s">
        <v>18667</v>
      </c>
      <c r="J341" s="1" t="s">
        <v>18668</v>
      </c>
      <c r="K341" s="1" t="s">
        <v>18669</v>
      </c>
      <c r="L341" s="1" t="s">
        <v>18735</v>
      </c>
      <c r="M341" s="1" t="s">
        <v>18671</v>
      </c>
      <c r="N341" s="1" t="s">
        <v>18672</v>
      </c>
      <c r="O341" s="1">
        <v>31</v>
      </c>
      <c r="P341" s="1" t="s">
        <v>18662</v>
      </c>
      <c r="Q341" s="1" t="s">
        <v>18673</v>
      </c>
      <c r="R341" s="1">
        <v>30681071381</v>
      </c>
      <c r="U341" s="1" t="s">
        <v>18686</v>
      </c>
      <c r="V341" s="1">
        <v>3434363000</v>
      </c>
      <c r="W341" s="1" t="s">
        <v>18687</v>
      </c>
      <c r="Z341" s="1" t="s">
        <v>18688</v>
      </c>
      <c r="AA341" s="1" t="s">
        <v>18689</v>
      </c>
      <c r="AB341" s="1" t="s">
        <v>18689</v>
      </c>
      <c r="AE341" s="1" t="s">
        <v>18690</v>
      </c>
      <c r="AG341" s="1" t="s">
        <v>15731</v>
      </c>
      <c r="AI341" s="1">
        <v>3100</v>
      </c>
      <c r="AK341" s="1" t="s">
        <v>18761</v>
      </c>
      <c r="AL341" s="1" t="s">
        <v>18730</v>
      </c>
      <c r="AM341" s="1" t="s">
        <v>18693</v>
      </c>
      <c r="AN341" s="1" t="s">
        <v>18669</v>
      </c>
      <c r="AO341" s="1" t="s">
        <v>18668</v>
      </c>
      <c r="AP341" s="14" t="s">
        <v>18694</v>
      </c>
      <c r="AQ341" s="14" t="s">
        <v>18695</v>
      </c>
      <c r="AR341" s="14" t="s">
        <v>18693</v>
      </c>
      <c r="AS341" s="15">
        <v>44075</v>
      </c>
      <c r="AT341" s="1" t="s">
        <v>18769</v>
      </c>
      <c r="AU341" s="1" t="s">
        <v>18672</v>
      </c>
      <c r="AV341" s="1" t="s">
        <v>18735</v>
      </c>
      <c r="AW341" s="1" t="s">
        <v>18683</v>
      </c>
      <c r="AX341" s="1" t="s">
        <v>18667</v>
      </c>
      <c r="AY341" s="1" t="s">
        <v>18684</v>
      </c>
    </row>
    <row r="342" spans="1:51" x14ac:dyDescent="0.2">
      <c r="A342" s="14" t="s">
        <v>10118</v>
      </c>
      <c r="B342" s="1" t="s">
        <v>18662</v>
      </c>
      <c r="C342" s="1" t="s">
        <v>18685</v>
      </c>
      <c r="D342" s="1" t="s">
        <v>18664</v>
      </c>
      <c r="E342" s="15">
        <v>44064</v>
      </c>
      <c r="F342" s="13">
        <v>44075</v>
      </c>
      <c r="G342" s="1" t="s">
        <v>18665</v>
      </c>
      <c r="H342" s="1" t="s">
        <v>18666</v>
      </c>
      <c r="I342" s="1" t="s">
        <v>18667</v>
      </c>
      <c r="J342" s="1" t="s">
        <v>18668</v>
      </c>
      <c r="K342" s="1" t="s">
        <v>18669</v>
      </c>
      <c r="L342" s="1" t="s">
        <v>18735</v>
      </c>
      <c r="M342" s="1" t="s">
        <v>18671</v>
      </c>
      <c r="N342" s="1" t="s">
        <v>18672</v>
      </c>
      <c r="O342" s="1">
        <v>31</v>
      </c>
      <c r="P342" s="1" t="s">
        <v>18662</v>
      </c>
      <c r="Q342" s="1" t="s">
        <v>18673</v>
      </c>
      <c r="R342" s="1">
        <v>30681071381</v>
      </c>
      <c r="U342" s="1" t="s">
        <v>18686</v>
      </c>
      <c r="V342" s="1">
        <v>3434363000</v>
      </c>
      <c r="W342" s="1" t="s">
        <v>18687</v>
      </c>
      <c r="Z342" s="1" t="s">
        <v>18688</v>
      </c>
      <c r="AA342" s="1" t="s">
        <v>18689</v>
      </c>
      <c r="AB342" s="1" t="s">
        <v>18689</v>
      </c>
      <c r="AE342" s="1" t="s">
        <v>18690</v>
      </c>
      <c r="AG342" s="1" t="s">
        <v>15731</v>
      </c>
      <c r="AI342" s="1">
        <v>3100</v>
      </c>
      <c r="AK342" s="1" t="s">
        <v>18761</v>
      </c>
      <c r="AL342" s="1" t="s">
        <v>18730</v>
      </c>
      <c r="AM342" s="1" t="s">
        <v>18693</v>
      </c>
      <c r="AN342" s="1" t="s">
        <v>18669</v>
      </c>
      <c r="AO342" s="1" t="s">
        <v>18668</v>
      </c>
      <c r="AP342" s="14" t="s">
        <v>18694</v>
      </c>
      <c r="AQ342" s="14" t="s">
        <v>18695</v>
      </c>
      <c r="AR342" s="14" t="s">
        <v>18693</v>
      </c>
      <c r="AS342" s="15">
        <v>44075</v>
      </c>
      <c r="AT342" s="1" t="s">
        <v>18769</v>
      </c>
      <c r="AU342" s="1" t="s">
        <v>18672</v>
      </c>
      <c r="AV342" s="1" t="s">
        <v>18735</v>
      </c>
      <c r="AW342" s="1" t="s">
        <v>18683</v>
      </c>
      <c r="AX342" s="1" t="s">
        <v>18667</v>
      </c>
      <c r="AY342" s="1" t="s">
        <v>18684</v>
      </c>
    </row>
    <row r="343" spans="1:51" x14ac:dyDescent="0.2">
      <c r="A343" s="14" t="s">
        <v>10152</v>
      </c>
      <c r="B343" s="1" t="s">
        <v>18662</v>
      </c>
      <c r="C343" s="1" t="s">
        <v>18685</v>
      </c>
      <c r="D343" s="1" t="s">
        <v>18664</v>
      </c>
      <c r="E343" s="15">
        <v>44068</v>
      </c>
      <c r="F343" s="13">
        <v>44078</v>
      </c>
      <c r="G343" s="1" t="s">
        <v>18665</v>
      </c>
      <c r="H343" s="1" t="s">
        <v>18666</v>
      </c>
      <c r="I343" s="1" t="s">
        <v>18667</v>
      </c>
      <c r="J343" s="1" t="s">
        <v>18668</v>
      </c>
      <c r="K343" s="1" t="s">
        <v>18669</v>
      </c>
      <c r="L343" s="1" t="s">
        <v>18735</v>
      </c>
      <c r="M343" s="1" t="s">
        <v>18671</v>
      </c>
      <c r="N343" s="1" t="s">
        <v>18672</v>
      </c>
      <c r="O343" s="1">
        <v>31</v>
      </c>
      <c r="P343" s="1" t="s">
        <v>18662</v>
      </c>
      <c r="Q343" s="1" t="s">
        <v>18673</v>
      </c>
      <c r="R343" s="1">
        <v>30681071381</v>
      </c>
      <c r="U343" s="1" t="s">
        <v>18686</v>
      </c>
      <c r="V343" s="1">
        <v>3434363000</v>
      </c>
      <c r="W343" s="1" t="s">
        <v>18687</v>
      </c>
      <c r="Z343" s="1" t="s">
        <v>18688</v>
      </c>
      <c r="AA343" s="1" t="s">
        <v>18689</v>
      </c>
      <c r="AB343" s="1" t="s">
        <v>18689</v>
      </c>
      <c r="AE343" s="1" t="s">
        <v>18690</v>
      </c>
      <c r="AG343" s="1" t="s">
        <v>15731</v>
      </c>
      <c r="AI343" s="1">
        <v>3100</v>
      </c>
      <c r="AK343" s="1" t="s">
        <v>18840</v>
      </c>
      <c r="AL343" s="1" t="s">
        <v>18730</v>
      </c>
      <c r="AM343" s="1" t="s">
        <v>18693</v>
      </c>
      <c r="AN343" s="1" t="s">
        <v>18669</v>
      </c>
      <c r="AO343" s="1" t="s">
        <v>18668</v>
      </c>
      <c r="AP343" s="14" t="s">
        <v>18694</v>
      </c>
      <c r="AQ343" s="14" t="s">
        <v>18695</v>
      </c>
      <c r="AR343" s="14" t="s">
        <v>18693</v>
      </c>
      <c r="AS343" s="15">
        <v>44078</v>
      </c>
      <c r="AT343" s="1" t="s">
        <v>18841</v>
      </c>
      <c r="AU343" s="1" t="s">
        <v>18672</v>
      </c>
      <c r="AV343" s="1" t="s">
        <v>18735</v>
      </c>
      <c r="AW343" s="1" t="s">
        <v>18683</v>
      </c>
      <c r="AX343" s="1" t="s">
        <v>18667</v>
      </c>
      <c r="AY343" s="1" t="s">
        <v>18684</v>
      </c>
    </row>
    <row r="344" spans="1:51" x14ac:dyDescent="0.2">
      <c r="A344" s="14" t="s">
        <v>10225</v>
      </c>
      <c r="B344" s="1" t="s">
        <v>18662</v>
      </c>
      <c r="C344" s="1" t="s">
        <v>18685</v>
      </c>
      <c r="D344" s="1" t="s">
        <v>18664</v>
      </c>
      <c r="E344" s="15">
        <v>44069</v>
      </c>
      <c r="F344" s="13">
        <v>44179</v>
      </c>
      <c r="G344" s="1" t="s">
        <v>18665</v>
      </c>
      <c r="H344" s="1" t="s">
        <v>18666</v>
      </c>
      <c r="I344" s="1" t="s">
        <v>18667</v>
      </c>
      <c r="J344" s="1" t="s">
        <v>18668</v>
      </c>
      <c r="K344" s="1" t="s">
        <v>18669</v>
      </c>
      <c r="L344" s="1" t="s">
        <v>18735</v>
      </c>
      <c r="M344" s="1" t="s">
        <v>18671</v>
      </c>
      <c r="N344" s="1" t="s">
        <v>18672</v>
      </c>
      <c r="O344" s="1">
        <v>41</v>
      </c>
      <c r="P344" s="1" t="s">
        <v>18662</v>
      </c>
      <c r="Q344" s="1" t="s">
        <v>18673</v>
      </c>
      <c r="R344" s="1">
        <v>30503518518</v>
      </c>
      <c r="U344" s="1" t="s">
        <v>18724</v>
      </c>
      <c r="V344" s="1">
        <v>1123219650</v>
      </c>
      <c r="W344" s="1" t="s">
        <v>18725</v>
      </c>
      <c r="Z344" s="1" t="s">
        <v>18706</v>
      </c>
      <c r="AA344" s="1" t="s">
        <v>18726</v>
      </c>
      <c r="AB344" s="1" t="s">
        <v>18727</v>
      </c>
      <c r="AE344" s="1" t="s">
        <v>18728</v>
      </c>
      <c r="AG344" s="1">
        <v>1</v>
      </c>
      <c r="AI344" s="1">
        <v>1437</v>
      </c>
      <c r="AK344" s="1" t="s">
        <v>18786</v>
      </c>
      <c r="AL344" s="1" t="s">
        <v>18730</v>
      </c>
      <c r="AM344" s="1" t="s">
        <v>18693</v>
      </c>
      <c r="AN344" s="1" t="s">
        <v>18669</v>
      </c>
      <c r="AO344" s="1" t="s">
        <v>18668</v>
      </c>
      <c r="AP344" s="14" t="s">
        <v>18694</v>
      </c>
      <c r="AQ344" s="14" t="s">
        <v>18695</v>
      </c>
      <c r="AR344" s="14" t="s">
        <v>18693</v>
      </c>
      <c r="AS344" s="15">
        <v>44179</v>
      </c>
      <c r="AT344" s="1" t="s">
        <v>18769</v>
      </c>
      <c r="AU344" s="1" t="s">
        <v>18672</v>
      </c>
      <c r="AV344" s="1" t="s">
        <v>18735</v>
      </c>
      <c r="AW344" s="1" t="s">
        <v>18683</v>
      </c>
      <c r="AX344" s="1" t="s">
        <v>18667</v>
      </c>
      <c r="AY344" s="1" t="s">
        <v>18684</v>
      </c>
    </row>
    <row r="345" spans="1:51" x14ac:dyDescent="0.2">
      <c r="A345" s="14" t="s">
        <v>10231</v>
      </c>
      <c r="B345" s="1" t="s">
        <v>18662</v>
      </c>
      <c r="C345" s="1" t="s">
        <v>18685</v>
      </c>
      <c r="D345" s="1" t="s">
        <v>18664</v>
      </c>
      <c r="E345" s="15">
        <v>44069</v>
      </c>
      <c r="F345" s="13">
        <v>44151</v>
      </c>
      <c r="G345" s="1" t="s">
        <v>18665</v>
      </c>
      <c r="H345" s="1" t="s">
        <v>18666</v>
      </c>
      <c r="I345" s="1" t="s">
        <v>18667</v>
      </c>
      <c r="J345" s="1" t="s">
        <v>18668</v>
      </c>
      <c r="K345" s="1" t="s">
        <v>18669</v>
      </c>
      <c r="L345" s="1" t="s">
        <v>18735</v>
      </c>
      <c r="M345" s="1" t="s">
        <v>18671</v>
      </c>
      <c r="N345" s="1" t="s">
        <v>18672</v>
      </c>
      <c r="O345" s="1">
        <v>53</v>
      </c>
      <c r="P345" s="1" t="s">
        <v>18662</v>
      </c>
      <c r="Q345" s="1" t="s">
        <v>18673</v>
      </c>
      <c r="R345" s="1">
        <v>30503518518</v>
      </c>
      <c r="U345" s="1" t="s">
        <v>18724</v>
      </c>
      <c r="V345" s="1">
        <v>1123219650</v>
      </c>
      <c r="W345" s="1" t="s">
        <v>18725</v>
      </c>
      <c r="Z345" s="1" t="s">
        <v>18706</v>
      </c>
      <c r="AA345" s="1" t="s">
        <v>18726</v>
      </c>
      <c r="AB345" s="1" t="s">
        <v>18727</v>
      </c>
      <c r="AE345" s="1" t="s">
        <v>18728</v>
      </c>
      <c r="AG345" s="1">
        <v>1</v>
      </c>
      <c r="AI345" s="1">
        <v>1437</v>
      </c>
      <c r="AK345" s="1" t="s">
        <v>18786</v>
      </c>
      <c r="AL345" s="1" t="s">
        <v>18730</v>
      </c>
      <c r="AM345" s="1" t="s">
        <v>18693</v>
      </c>
      <c r="AN345" s="1" t="s">
        <v>18669</v>
      </c>
      <c r="AO345" s="1" t="s">
        <v>18668</v>
      </c>
      <c r="AP345" s="14" t="s">
        <v>18694</v>
      </c>
      <c r="AQ345" s="14" t="s">
        <v>18695</v>
      </c>
      <c r="AR345" s="14" t="s">
        <v>18693</v>
      </c>
      <c r="AS345" s="15">
        <v>44151</v>
      </c>
      <c r="AT345" s="1" t="s">
        <v>18769</v>
      </c>
      <c r="AU345" s="1" t="s">
        <v>18672</v>
      </c>
      <c r="AV345" s="1" t="s">
        <v>18735</v>
      </c>
      <c r="AW345" s="1" t="s">
        <v>18683</v>
      </c>
      <c r="AX345" s="1" t="s">
        <v>18667</v>
      </c>
      <c r="AY345" s="1" t="s">
        <v>18684</v>
      </c>
    </row>
    <row r="346" spans="1:51" x14ac:dyDescent="0.2">
      <c r="A346" s="14" t="s">
        <v>10240</v>
      </c>
      <c r="B346" s="1" t="s">
        <v>18662</v>
      </c>
      <c r="C346" s="1" t="s">
        <v>18685</v>
      </c>
      <c r="D346" s="1" t="s">
        <v>18664</v>
      </c>
      <c r="E346" s="15">
        <v>44069</v>
      </c>
      <c r="F346" s="13">
        <v>44350</v>
      </c>
      <c r="G346" s="1" t="s">
        <v>18665</v>
      </c>
      <c r="H346" s="1" t="s">
        <v>18666</v>
      </c>
      <c r="I346" s="1" t="s">
        <v>18667</v>
      </c>
      <c r="J346" s="1" t="s">
        <v>18668</v>
      </c>
      <c r="K346" s="1" t="s">
        <v>18669</v>
      </c>
      <c r="L346" s="1" t="s">
        <v>18735</v>
      </c>
      <c r="M346" s="1" t="s">
        <v>18671</v>
      </c>
      <c r="N346" s="1" t="s">
        <v>18672</v>
      </c>
      <c r="O346" s="1">
        <v>67</v>
      </c>
      <c r="P346" s="1" t="s">
        <v>18662</v>
      </c>
      <c r="Q346" s="1" t="s">
        <v>18673</v>
      </c>
      <c r="R346" s="1">
        <v>30503518518</v>
      </c>
      <c r="U346" s="1" t="s">
        <v>18724</v>
      </c>
      <c r="V346" s="1">
        <v>1123219650</v>
      </c>
      <c r="W346" s="1" t="s">
        <v>18725</v>
      </c>
      <c r="Z346" s="1" t="s">
        <v>18706</v>
      </c>
      <c r="AA346" s="1" t="s">
        <v>18726</v>
      </c>
      <c r="AB346" s="1" t="s">
        <v>18727</v>
      </c>
      <c r="AE346" s="1" t="s">
        <v>18728</v>
      </c>
      <c r="AG346" s="1">
        <v>1</v>
      </c>
      <c r="AI346" s="1">
        <v>1437</v>
      </c>
      <c r="AK346" s="1" t="s">
        <v>19770</v>
      </c>
      <c r="AL346" s="1" t="s">
        <v>18956</v>
      </c>
      <c r="AM346" s="1" t="s">
        <v>18693</v>
      </c>
      <c r="AN346" s="1" t="s">
        <v>18669</v>
      </c>
      <c r="AO346" s="1" t="s">
        <v>18668</v>
      </c>
      <c r="AP346" s="14" t="s">
        <v>19687</v>
      </c>
      <c r="AQ346" s="14" t="s">
        <v>18723</v>
      </c>
      <c r="AR346" s="14" t="s">
        <v>18693</v>
      </c>
      <c r="AS346" s="15">
        <v>44350</v>
      </c>
      <c r="AT346" s="1" t="s">
        <v>18918</v>
      </c>
      <c r="AU346" s="1" t="s">
        <v>18672</v>
      </c>
      <c r="AV346" s="1" t="s">
        <v>18735</v>
      </c>
      <c r="AW346" s="1" t="s">
        <v>18683</v>
      </c>
      <c r="AX346" s="1" t="s">
        <v>18667</v>
      </c>
      <c r="AY346" s="1" t="s">
        <v>18684</v>
      </c>
    </row>
    <row r="347" spans="1:51" x14ac:dyDescent="0.2">
      <c r="A347" s="14" t="s">
        <v>10243</v>
      </c>
      <c r="B347" s="1" t="s">
        <v>18662</v>
      </c>
      <c r="C347" s="1" t="s">
        <v>18685</v>
      </c>
      <c r="D347" s="1" t="s">
        <v>18664</v>
      </c>
      <c r="E347" s="15">
        <v>44069</v>
      </c>
      <c r="F347" s="13">
        <v>44160</v>
      </c>
      <c r="G347" s="1" t="s">
        <v>18665</v>
      </c>
      <c r="H347" s="1" t="s">
        <v>18666</v>
      </c>
      <c r="I347" s="1" t="s">
        <v>18667</v>
      </c>
      <c r="J347" s="1" t="s">
        <v>18668</v>
      </c>
      <c r="K347" s="1" t="s">
        <v>18669</v>
      </c>
      <c r="L347" s="1" t="s">
        <v>18735</v>
      </c>
      <c r="M347" s="1" t="s">
        <v>18671</v>
      </c>
      <c r="N347" s="1" t="s">
        <v>18672</v>
      </c>
      <c r="O347" s="1">
        <v>60</v>
      </c>
      <c r="P347" s="1" t="s">
        <v>18662</v>
      </c>
      <c r="Q347" s="1" t="s">
        <v>18673</v>
      </c>
      <c r="R347" s="1">
        <v>30503518518</v>
      </c>
      <c r="U347" s="1" t="s">
        <v>18724</v>
      </c>
      <c r="V347" s="1">
        <v>1123219650</v>
      </c>
      <c r="W347" s="1" t="s">
        <v>18725</v>
      </c>
      <c r="Z347" s="1" t="s">
        <v>18706</v>
      </c>
      <c r="AA347" s="1" t="s">
        <v>18726</v>
      </c>
      <c r="AB347" s="1" t="s">
        <v>18727</v>
      </c>
      <c r="AE347" s="1" t="s">
        <v>18728</v>
      </c>
      <c r="AG347" s="1">
        <v>1</v>
      </c>
      <c r="AI347" s="1">
        <v>1437</v>
      </c>
      <c r="AK347" s="1" t="s">
        <v>18792</v>
      </c>
      <c r="AL347" s="1" t="s">
        <v>18730</v>
      </c>
      <c r="AM347" s="1" t="s">
        <v>18693</v>
      </c>
      <c r="AN347" s="1" t="s">
        <v>18669</v>
      </c>
      <c r="AO347" s="1" t="s">
        <v>18668</v>
      </c>
      <c r="AP347" s="14" t="s">
        <v>18694</v>
      </c>
      <c r="AQ347" s="14" t="s">
        <v>18695</v>
      </c>
      <c r="AR347" s="14" t="s">
        <v>18693</v>
      </c>
      <c r="AS347" s="15">
        <v>44160</v>
      </c>
      <c r="AT347" s="1" t="s">
        <v>18946</v>
      </c>
      <c r="AU347" s="1" t="s">
        <v>18672</v>
      </c>
      <c r="AV347" s="1" t="s">
        <v>18735</v>
      </c>
      <c r="AW347" s="1" t="s">
        <v>18683</v>
      </c>
      <c r="AX347" s="1" t="s">
        <v>18667</v>
      </c>
      <c r="AY347" s="1" t="s">
        <v>18684</v>
      </c>
    </row>
    <row r="348" spans="1:51" x14ac:dyDescent="0.2">
      <c r="A348" s="14" t="s">
        <v>10377</v>
      </c>
      <c r="B348" s="1" t="s">
        <v>18662</v>
      </c>
      <c r="C348" s="1" t="s">
        <v>18685</v>
      </c>
      <c r="D348" s="1" t="s">
        <v>18664</v>
      </c>
      <c r="E348" s="15">
        <v>44070</v>
      </c>
      <c r="F348" s="13">
        <v>44319</v>
      </c>
      <c r="G348" s="1" t="s">
        <v>18665</v>
      </c>
      <c r="H348" s="1" t="s">
        <v>18666</v>
      </c>
      <c r="I348" s="1" t="s">
        <v>18667</v>
      </c>
      <c r="J348" s="1" t="s">
        <v>18668</v>
      </c>
      <c r="K348" s="1" t="s">
        <v>18669</v>
      </c>
      <c r="L348" s="1" t="s">
        <v>18735</v>
      </c>
      <c r="M348" s="1" t="s">
        <v>18671</v>
      </c>
      <c r="N348" s="1" t="s">
        <v>18672</v>
      </c>
      <c r="O348" s="1">
        <v>36</v>
      </c>
      <c r="P348" s="1" t="s">
        <v>18662</v>
      </c>
      <c r="Q348" s="1" t="s">
        <v>18673</v>
      </c>
      <c r="R348" s="1">
        <v>30708574836</v>
      </c>
      <c r="U348" s="1" t="s">
        <v>18872</v>
      </c>
      <c r="V348" s="1">
        <v>1163161000</v>
      </c>
      <c r="W348" s="1" t="s">
        <v>16547</v>
      </c>
      <c r="Z348" s="1" t="s">
        <v>15990</v>
      </c>
      <c r="AA348" s="1" t="s">
        <v>18853</v>
      </c>
      <c r="AB348" s="1" t="s">
        <v>18854</v>
      </c>
      <c r="AE348" s="1" t="s">
        <v>18873</v>
      </c>
      <c r="AG348" s="1" t="s">
        <v>15731</v>
      </c>
      <c r="AI348" s="1">
        <v>1842</v>
      </c>
      <c r="AJ348" s="1" t="s">
        <v>18874</v>
      </c>
      <c r="AK348" s="1" t="s">
        <v>18777</v>
      </c>
      <c r="AL348" s="1" t="s">
        <v>18671</v>
      </c>
      <c r="AM348" s="1" t="s">
        <v>18679</v>
      </c>
      <c r="AN348" s="1" t="s">
        <v>18669</v>
      </c>
      <c r="AO348" s="1" t="s">
        <v>18668</v>
      </c>
      <c r="AP348" s="14" t="s">
        <v>18876</v>
      </c>
      <c r="AQ348" s="14" t="s">
        <v>18723</v>
      </c>
      <c r="AR348" s="14" t="s">
        <v>18679</v>
      </c>
      <c r="AS348" s="15">
        <v>44319</v>
      </c>
      <c r="AT348" s="1" t="s">
        <v>18682</v>
      </c>
      <c r="AU348" s="1" t="s">
        <v>18672</v>
      </c>
      <c r="AV348" s="1" t="s">
        <v>18735</v>
      </c>
      <c r="AW348" s="1" t="s">
        <v>18683</v>
      </c>
      <c r="AX348" s="1" t="s">
        <v>18667</v>
      </c>
      <c r="AY348" s="1" t="s">
        <v>18684</v>
      </c>
    </row>
    <row r="349" spans="1:51" x14ac:dyDescent="0.2">
      <c r="A349" s="14" t="s">
        <v>10383</v>
      </c>
      <c r="B349" s="1" t="s">
        <v>18662</v>
      </c>
      <c r="C349" s="1" t="s">
        <v>18685</v>
      </c>
      <c r="D349" s="1" t="s">
        <v>18664</v>
      </c>
      <c r="E349" s="15">
        <v>44071</v>
      </c>
      <c r="F349" s="13">
        <v>44319</v>
      </c>
      <c r="G349" s="1" t="s">
        <v>18665</v>
      </c>
      <c r="H349" s="1" t="s">
        <v>18666</v>
      </c>
      <c r="I349" s="1" t="s">
        <v>18667</v>
      </c>
      <c r="J349" s="1" t="s">
        <v>18668</v>
      </c>
      <c r="K349" s="1" t="s">
        <v>18669</v>
      </c>
      <c r="L349" s="1" t="s">
        <v>18735</v>
      </c>
      <c r="M349" s="1" t="s">
        <v>18671</v>
      </c>
      <c r="N349" s="1" t="s">
        <v>18672</v>
      </c>
      <c r="O349" s="1">
        <v>37</v>
      </c>
      <c r="P349" s="1" t="s">
        <v>18662</v>
      </c>
      <c r="Q349" s="1" t="s">
        <v>18673</v>
      </c>
      <c r="R349" s="1">
        <v>30708574836</v>
      </c>
      <c r="U349" s="1" t="s">
        <v>18872</v>
      </c>
      <c r="V349" s="1">
        <v>1163161000</v>
      </c>
      <c r="W349" s="1" t="s">
        <v>16547</v>
      </c>
      <c r="Z349" s="1" t="s">
        <v>15990</v>
      </c>
      <c r="AA349" s="1" t="s">
        <v>18853</v>
      </c>
      <c r="AB349" s="1" t="s">
        <v>18854</v>
      </c>
      <c r="AE349" s="1" t="s">
        <v>18873</v>
      </c>
      <c r="AG349" s="1" t="s">
        <v>15731</v>
      </c>
      <c r="AI349" s="1">
        <v>1842</v>
      </c>
      <c r="AJ349" s="1" t="s">
        <v>18874</v>
      </c>
      <c r="AK349" s="1" t="s">
        <v>18777</v>
      </c>
      <c r="AL349" s="1" t="s">
        <v>18671</v>
      </c>
      <c r="AM349" s="1" t="s">
        <v>18679</v>
      </c>
      <c r="AN349" s="1" t="s">
        <v>18669</v>
      </c>
      <c r="AO349" s="1" t="s">
        <v>18668</v>
      </c>
      <c r="AP349" s="14" t="s">
        <v>18876</v>
      </c>
      <c r="AQ349" s="14" t="s">
        <v>18723</v>
      </c>
      <c r="AR349" s="14" t="s">
        <v>18679</v>
      </c>
      <c r="AS349" s="15">
        <v>44319</v>
      </c>
      <c r="AT349" s="1" t="s">
        <v>18682</v>
      </c>
      <c r="AU349" s="1" t="s">
        <v>18672</v>
      </c>
      <c r="AV349" s="1" t="s">
        <v>18735</v>
      </c>
      <c r="AW349" s="1" t="s">
        <v>18683</v>
      </c>
      <c r="AX349" s="1" t="s">
        <v>18667</v>
      </c>
      <c r="AY349" s="1" t="s">
        <v>18684</v>
      </c>
    </row>
    <row r="350" spans="1:51" x14ac:dyDescent="0.2">
      <c r="A350" s="14" t="s">
        <v>10392</v>
      </c>
      <c r="B350" s="1" t="s">
        <v>18662</v>
      </c>
      <c r="C350" s="1" t="s">
        <v>18685</v>
      </c>
      <c r="D350" s="1" t="s">
        <v>18664</v>
      </c>
      <c r="E350" s="15">
        <v>44071</v>
      </c>
      <c r="F350" s="13">
        <v>44078</v>
      </c>
      <c r="G350" s="1" t="s">
        <v>18665</v>
      </c>
      <c r="H350" s="1" t="s">
        <v>18666</v>
      </c>
      <c r="I350" s="1" t="s">
        <v>18667</v>
      </c>
      <c r="J350" s="1" t="s">
        <v>18668</v>
      </c>
      <c r="K350" s="1" t="s">
        <v>18669</v>
      </c>
      <c r="L350" s="1" t="s">
        <v>18735</v>
      </c>
      <c r="M350" s="1" t="s">
        <v>18671</v>
      </c>
      <c r="N350" s="1" t="s">
        <v>18672</v>
      </c>
      <c r="O350" s="1">
        <v>31</v>
      </c>
      <c r="P350" s="1" t="s">
        <v>18662</v>
      </c>
      <c r="Q350" s="1" t="s">
        <v>18673</v>
      </c>
      <c r="R350" s="1">
        <v>30681071381</v>
      </c>
      <c r="U350" s="1" t="s">
        <v>18686</v>
      </c>
      <c r="V350" s="1">
        <v>3434363000</v>
      </c>
      <c r="W350" s="1" t="s">
        <v>18687</v>
      </c>
      <c r="Z350" s="1" t="s">
        <v>18688</v>
      </c>
      <c r="AA350" s="1" t="s">
        <v>18689</v>
      </c>
      <c r="AB350" s="1" t="s">
        <v>18689</v>
      </c>
      <c r="AE350" s="1" t="s">
        <v>18690</v>
      </c>
      <c r="AG350" s="1" t="s">
        <v>15731</v>
      </c>
      <c r="AI350" s="1">
        <v>3100</v>
      </c>
      <c r="AK350" s="1" t="s">
        <v>18840</v>
      </c>
      <c r="AL350" s="1" t="s">
        <v>18730</v>
      </c>
      <c r="AM350" s="1" t="s">
        <v>18693</v>
      </c>
      <c r="AN350" s="1" t="s">
        <v>18669</v>
      </c>
      <c r="AO350" s="1" t="s">
        <v>18668</v>
      </c>
      <c r="AP350" s="14" t="s">
        <v>18694</v>
      </c>
      <c r="AQ350" s="14" t="s">
        <v>18695</v>
      </c>
      <c r="AR350" s="14" t="s">
        <v>18693</v>
      </c>
      <c r="AS350" s="15">
        <v>44078</v>
      </c>
      <c r="AT350" s="1" t="s">
        <v>18841</v>
      </c>
      <c r="AU350" s="1" t="s">
        <v>18672</v>
      </c>
      <c r="AV350" s="1" t="s">
        <v>18735</v>
      </c>
      <c r="AW350" s="1" t="s">
        <v>18683</v>
      </c>
      <c r="AX350" s="1" t="s">
        <v>18667</v>
      </c>
      <c r="AY350" s="1" t="s">
        <v>18684</v>
      </c>
    </row>
    <row r="351" spans="1:51" x14ac:dyDescent="0.2">
      <c r="A351" s="14" t="s">
        <v>10395</v>
      </c>
      <c r="B351" s="1" t="s">
        <v>18662</v>
      </c>
      <c r="C351" s="1" t="s">
        <v>18685</v>
      </c>
      <c r="D351" s="1" t="s">
        <v>18664</v>
      </c>
      <c r="E351" s="15">
        <v>44071</v>
      </c>
      <c r="F351" s="13">
        <v>44102</v>
      </c>
      <c r="G351" s="1" t="s">
        <v>18665</v>
      </c>
      <c r="H351" s="1" t="s">
        <v>18666</v>
      </c>
      <c r="I351" s="1" t="s">
        <v>18667</v>
      </c>
      <c r="J351" s="1" t="s">
        <v>18668</v>
      </c>
      <c r="K351" s="1" t="s">
        <v>18669</v>
      </c>
      <c r="L351" s="1" t="s">
        <v>18735</v>
      </c>
      <c r="M351" s="1" t="s">
        <v>18671</v>
      </c>
      <c r="N351" s="1" t="s">
        <v>18672</v>
      </c>
      <c r="O351" s="1">
        <v>44</v>
      </c>
      <c r="P351" s="1" t="s">
        <v>18662</v>
      </c>
      <c r="Q351" s="1" t="s">
        <v>18673</v>
      </c>
      <c r="R351" s="1">
        <v>30681071381</v>
      </c>
      <c r="U351" s="1" t="s">
        <v>18686</v>
      </c>
      <c r="V351" s="1">
        <v>3434363000</v>
      </c>
      <c r="W351" s="1" t="s">
        <v>18687</v>
      </c>
      <c r="Z351" s="1" t="s">
        <v>18688</v>
      </c>
      <c r="AA351" s="1" t="s">
        <v>18689</v>
      </c>
      <c r="AB351" s="1" t="s">
        <v>18689</v>
      </c>
      <c r="AE351" s="1" t="s">
        <v>18690</v>
      </c>
      <c r="AG351" s="1" t="s">
        <v>15731</v>
      </c>
      <c r="AI351" s="1">
        <v>3100</v>
      </c>
      <c r="AK351" s="1" t="s">
        <v>18786</v>
      </c>
      <c r="AL351" s="1" t="s">
        <v>18730</v>
      </c>
      <c r="AM351" s="1" t="s">
        <v>18693</v>
      </c>
      <c r="AN351" s="1" t="s">
        <v>18669</v>
      </c>
      <c r="AO351" s="1" t="s">
        <v>18668</v>
      </c>
      <c r="AP351" s="14" t="s">
        <v>18694</v>
      </c>
      <c r="AQ351" s="14" t="s">
        <v>18695</v>
      </c>
      <c r="AR351" s="14" t="s">
        <v>18693</v>
      </c>
      <c r="AS351" s="15">
        <v>44102</v>
      </c>
      <c r="AT351" s="1" t="s">
        <v>18769</v>
      </c>
      <c r="AU351" s="1" t="s">
        <v>18672</v>
      </c>
      <c r="AV351" s="1" t="s">
        <v>18735</v>
      </c>
      <c r="AW351" s="1" t="s">
        <v>18683</v>
      </c>
      <c r="AX351" s="1" t="s">
        <v>18667</v>
      </c>
      <c r="AY351" s="1" t="s">
        <v>18684</v>
      </c>
    </row>
    <row r="352" spans="1:51" x14ac:dyDescent="0.2">
      <c r="A352" s="14" t="s">
        <v>10398</v>
      </c>
      <c r="B352" s="1" t="s">
        <v>18662</v>
      </c>
      <c r="C352" s="1" t="s">
        <v>18685</v>
      </c>
      <c r="D352" s="1" t="s">
        <v>18664</v>
      </c>
      <c r="E352" s="15">
        <v>44071</v>
      </c>
      <c r="F352" s="13">
        <v>44085</v>
      </c>
      <c r="G352" s="1" t="s">
        <v>18665</v>
      </c>
      <c r="H352" s="1" t="s">
        <v>18666</v>
      </c>
      <c r="I352" s="1" t="s">
        <v>18667</v>
      </c>
      <c r="J352" s="1" t="s">
        <v>18668</v>
      </c>
      <c r="K352" s="1" t="s">
        <v>18669</v>
      </c>
      <c r="L352" s="1" t="s">
        <v>18735</v>
      </c>
      <c r="M352" s="1" t="s">
        <v>18671</v>
      </c>
      <c r="N352" s="1" t="s">
        <v>18672</v>
      </c>
      <c r="O352" s="1">
        <v>31</v>
      </c>
      <c r="P352" s="1" t="s">
        <v>18662</v>
      </c>
      <c r="Q352" s="1" t="s">
        <v>18673</v>
      </c>
      <c r="R352" s="1">
        <v>30681071381</v>
      </c>
      <c r="U352" s="1" t="s">
        <v>18686</v>
      </c>
      <c r="V352" s="1">
        <v>3434363000</v>
      </c>
      <c r="W352" s="1" t="s">
        <v>18687</v>
      </c>
      <c r="Z352" s="1" t="s">
        <v>18688</v>
      </c>
      <c r="AA352" s="1" t="s">
        <v>18689</v>
      </c>
      <c r="AB352" s="1" t="s">
        <v>18689</v>
      </c>
      <c r="AE352" s="1" t="s">
        <v>18690</v>
      </c>
      <c r="AG352" s="1" t="s">
        <v>15731</v>
      </c>
      <c r="AI352" s="1">
        <v>3100</v>
      </c>
      <c r="AK352" s="1" t="s">
        <v>18840</v>
      </c>
      <c r="AL352" s="1" t="s">
        <v>18730</v>
      </c>
      <c r="AM352" s="1" t="s">
        <v>18693</v>
      </c>
      <c r="AN352" s="1" t="s">
        <v>18669</v>
      </c>
      <c r="AO352" s="1" t="s">
        <v>18668</v>
      </c>
      <c r="AP352" s="14" t="s">
        <v>18694</v>
      </c>
      <c r="AQ352" s="14" t="s">
        <v>18695</v>
      </c>
      <c r="AR352" s="14" t="s">
        <v>18693</v>
      </c>
      <c r="AS352" s="15">
        <v>44085</v>
      </c>
      <c r="AT352" s="1" t="s">
        <v>18841</v>
      </c>
      <c r="AU352" s="1" t="s">
        <v>18672</v>
      </c>
      <c r="AV352" s="1" t="s">
        <v>18735</v>
      </c>
      <c r="AW352" s="1" t="s">
        <v>18683</v>
      </c>
      <c r="AX352" s="1" t="s">
        <v>18667</v>
      </c>
      <c r="AY352" s="1" t="s">
        <v>18684</v>
      </c>
    </row>
    <row r="353" spans="1:51" x14ac:dyDescent="0.2">
      <c r="A353" s="14" t="s">
        <v>10445</v>
      </c>
      <c r="B353" s="1" t="s">
        <v>18662</v>
      </c>
      <c r="C353" s="1" t="s">
        <v>18685</v>
      </c>
      <c r="D353" s="1" t="s">
        <v>18664</v>
      </c>
      <c r="E353" s="15">
        <v>44074</v>
      </c>
      <c r="F353" s="13">
        <v>44085</v>
      </c>
      <c r="G353" s="1" t="s">
        <v>18665</v>
      </c>
      <c r="H353" s="1" t="s">
        <v>18666</v>
      </c>
      <c r="I353" s="1" t="s">
        <v>18667</v>
      </c>
      <c r="J353" s="1" t="s">
        <v>18668</v>
      </c>
      <c r="K353" s="1" t="s">
        <v>18669</v>
      </c>
      <c r="L353" s="1" t="s">
        <v>18735</v>
      </c>
      <c r="M353" s="1" t="s">
        <v>18671</v>
      </c>
      <c r="N353" s="1" t="s">
        <v>18672</v>
      </c>
      <c r="O353" s="1">
        <v>28</v>
      </c>
      <c r="P353" s="1" t="s">
        <v>18662</v>
      </c>
      <c r="Q353" s="1" t="s">
        <v>18673</v>
      </c>
      <c r="R353" s="1">
        <v>30501190620</v>
      </c>
      <c r="U353" s="1" t="s">
        <v>18780</v>
      </c>
      <c r="V353" s="1">
        <v>55502900</v>
      </c>
      <c r="W353" s="1" t="s">
        <v>18781</v>
      </c>
      <c r="Z353" s="1" t="s">
        <v>15990</v>
      </c>
      <c r="AA353" s="1" t="s">
        <v>18698</v>
      </c>
      <c r="AB353" s="1" t="s">
        <v>18699</v>
      </c>
      <c r="AE353" s="1" t="s">
        <v>18782</v>
      </c>
      <c r="AG353" s="1" t="s">
        <v>15731</v>
      </c>
      <c r="AI353" s="1">
        <v>1605</v>
      </c>
      <c r="AK353" s="1" t="s">
        <v>18840</v>
      </c>
      <c r="AL353" s="1" t="s">
        <v>18730</v>
      </c>
      <c r="AM353" s="1" t="s">
        <v>18693</v>
      </c>
      <c r="AN353" s="1" t="s">
        <v>18669</v>
      </c>
      <c r="AO353" s="1" t="s">
        <v>18668</v>
      </c>
      <c r="AP353" s="14" t="s">
        <v>18694</v>
      </c>
      <c r="AQ353" s="14" t="s">
        <v>18695</v>
      </c>
      <c r="AR353" s="14" t="s">
        <v>18693</v>
      </c>
      <c r="AS353" s="15">
        <v>44085</v>
      </c>
      <c r="AT353" s="1" t="s">
        <v>18841</v>
      </c>
      <c r="AU353" s="1" t="s">
        <v>18672</v>
      </c>
      <c r="AV353" s="1" t="s">
        <v>18735</v>
      </c>
      <c r="AW353" s="1" t="s">
        <v>18683</v>
      </c>
      <c r="AX353" s="1" t="s">
        <v>18667</v>
      </c>
      <c r="AY353" s="1" t="s">
        <v>18684</v>
      </c>
    </row>
    <row r="354" spans="1:51" x14ac:dyDescent="0.2">
      <c r="A354" s="14" t="s">
        <v>10501</v>
      </c>
      <c r="B354" s="1" t="s">
        <v>18662</v>
      </c>
      <c r="C354" s="1" t="s">
        <v>18685</v>
      </c>
      <c r="D354" s="1" t="s">
        <v>18664</v>
      </c>
      <c r="E354" s="15">
        <v>44075</v>
      </c>
      <c r="F354" s="13">
        <v>44085</v>
      </c>
      <c r="G354" s="1" t="s">
        <v>18665</v>
      </c>
      <c r="H354" s="1" t="s">
        <v>18666</v>
      </c>
      <c r="I354" s="1" t="s">
        <v>18667</v>
      </c>
      <c r="J354" s="1" t="s">
        <v>18668</v>
      </c>
      <c r="K354" s="1" t="s">
        <v>18669</v>
      </c>
      <c r="L354" s="1" t="s">
        <v>18735</v>
      </c>
      <c r="M354" s="1" t="s">
        <v>18671</v>
      </c>
      <c r="N354" s="1" t="s">
        <v>18672</v>
      </c>
      <c r="O354" s="1">
        <v>32</v>
      </c>
      <c r="P354" s="1" t="s">
        <v>18662</v>
      </c>
      <c r="Q354" s="1" t="s">
        <v>18673</v>
      </c>
      <c r="R354" s="1">
        <v>30669159885</v>
      </c>
      <c r="U354" s="1" t="s">
        <v>18897</v>
      </c>
      <c r="V354" s="1">
        <v>1121891172</v>
      </c>
      <c r="W354" s="1" t="s">
        <v>702</v>
      </c>
      <c r="Z354" s="1" t="s">
        <v>15990</v>
      </c>
      <c r="AA354" s="1" t="s">
        <v>18698</v>
      </c>
      <c r="AB354" s="1" t="s">
        <v>18784</v>
      </c>
      <c r="AE354" s="1" t="s">
        <v>18785</v>
      </c>
      <c r="AG354" s="1">
        <v>7</v>
      </c>
      <c r="AI354" s="1">
        <v>1602</v>
      </c>
      <c r="AK354" s="1" t="s">
        <v>18786</v>
      </c>
      <c r="AL354" s="1" t="s">
        <v>18730</v>
      </c>
      <c r="AM354" s="1" t="s">
        <v>18693</v>
      </c>
      <c r="AN354" s="1" t="s">
        <v>18669</v>
      </c>
      <c r="AO354" s="1" t="s">
        <v>18668</v>
      </c>
      <c r="AP354" s="14" t="s">
        <v>18694</v>
      </c>
      <c r="AQ354" s="14" t="s">
        <v>18695</v>
      </c>
      <c r="AR354" s="14" t="s">
        <v>18693</v>
      </c>
      <c r="AS354" s="15">
        <v>44085</v>
      </c>
      <c r="AT354" s="1" t="s">
        <v>18769</v>
      </c>
      <c r="AU354" s="1" t="s">
        <v>18672</v>
      </c>
      <c r="AV354" s="1" t="s">
        <v>18735</v>
      </c>
      <c r="AW354" s="1" t="s">
        <v>18683</v>
      </c>
      <c r="AX354" s="1" t="s">
        <v>18667</v>
      </c>
      <c r="AY354" s="1" t="s">
        <v>18684</v>
      </c>
    </row>
    <row r="355" spans="1:51" x14ac:dyDescent="0.2">
      <c r="A355" s="14" t="s">
        <v>10504</v>
      </c>
      <c r="B355" s="1" t="s">
        <v>18662</v>
      </c>
      <c r="C355" s="1" t="s">
        <v>18685</v>
      </c>
      <c r="D355" s="1" t="s">
        <v>18664</v>
      </c>
      <c r="E355" s="15">
        <v>44075</v>
      </c>
      <c r="F355" s="13">
        <v>44085</v>
      </c>
      <c r="G355" s="1" t="s">
        <v>18665</v>
      </c>
      <c r="H355" s="1" t="s">
        <v>18666</v>
      </c>
      <c r="I355" s="1" t="s">
        <v>18667</v>
      </c>
      <c r="J355" s="1" t="s">
        <v>18668</v>
      </c>
      <c r="K355" s="1" t="s">
        <v>18669</v>
      </c>
      <c r="L355" s="1" t="s">
        <v>18735</v>
      </c>
      <c r="M355" s="1" t="s">
        <v>18671</v>
      </c>
      <c r="N355" s="1" t="s">
        <v>18672</v>
      </c>
      <c r="O355" s="1">
        <v>32</v>
      </c>
      <c r="P355" s="1" t="s">
        <v>18662</v>
      </c>
      <c r="Q355" s="1" t="s">
        <v>18673</v>
      </c>
      <c r="R355" s="1">
        <v>30669159885</v>
      </c>
      <c r="U355" s="1" t="s">
        <v>18897</v>
      </c>
      <c r="V355" s="1">
        <v>1121891172</v>
      </c>
      <c r="W355" s="1" t="s">
        <v>702</v>
      </c>
      <c r="Z355" s="1" t="s">
        <v>15990</v>
      </c>
      <c r="AA355" s="1" t="s">
        <v>18698</v>
      </c>
      <c r="AB355" s="1" t="s">
        <v>18784</v>
      </c>
      <c r="AE355" s="1" t="s">
        <v>18785</v>
      </c>
      <c r="AG355" s="1">
        <v>7</v>
      </c>
      <c r="AI355" s="1">
        <v>1602</v>
      </c>
      <c r="AK355" s="1" t="s">
        <v>18786</v>
      </c>
      <c r="AL355" s="1" t="s">
        <v>18730</v>
      </c>
      <c r="AM355" s="1" t="s">
        <v>18693</v>
      </c>
      <c r="AN355" s="1" t="s">
        <v>18669</v>
      </c>
      <c r="AO355" s="1" t="s">
        <v>18668</v>
      </c>
      <c r="AP355" s="14" t="s">
        <v>18694</v>
      </c>
      <c r="AQ355" s="14" t="s">
        <v>18695</v>
      </c>
      <c r="AR355" s="14" t="s">
        <v>18693</v>
      </c>
      <c r="AS355" s="15">
        <v>44085</v>
      </c>
      <c r="AT355" s="1" t="s">
        <v>18769</v>
      </c>
      <c r="AU355" s="1" t="s">
        <v>18672</v>
      </c>
      <c r="AV355" s="1" t="s">
        <v>18735</v>
      </c>
      <c r="AW355" s="1" t="s">
        <v>18683</v>
      </c>
      <c r="AX355" s="1" t="s">
        <v>18667</v>
      </c>
      <c r="AY355" s="1" t="s">
        <v>18684</v>
      </c>
    </row>
    <row r="356" spans="1:51" x14ac:dyDescent="0.2">
      <c r="A356" s="14" t="s">
        <v>10510</v>
      </c>
      <c r="B356" s="1" t="s">
        <v>18662</v>
      </c>
      <c r="C356" s="1" t="s">
        <v>18685</v>
      </c>
      <c r="D356" s="1" t="s">
        <v>18664</v>
      </c>
      <c r="E356" s="15">
        <v>44075</v>
      </c>
      <c r="F356" s="13">
        <v>44085</v>
      </c>
      <c r="G356" s="1" t="s">
        <v>18665</v>
      </c>
      <c r="H356" s="1" t="s">
        <v>18666</v>
      </c>
      <c r="I356" s="1" t="s">
        <v>18667</v>
      </c>
      <c r="J356" s="1" t="s">
        <v>18668</v>
      </c>
      <c r="K356" s="1" t="s">
        <v>18669</v>
      </c>
      <c r="L356" s="1" t="s">
        <v>18735</v>
      </c>
      <c r="M356" s="1" t="s">
        <v>18671</v>
      </c>
      <c r="N356" s="1" t="s">
        <v>18672</v>
      </c>
      <c r="O356" s="1">
        <v>32</v>
      </c>
      <c r="P356" s="1" t="s">
        <v>18662</v>
      </c>
      <c r="Q356" s="1" t="s">
        <v>18673</v>
      </c>
      <c r="R356" s="1">
        <v>30669159885</v>
      </c>
      <c r="U356" s="1" t="s">
        <v>18897</v>
      </c>
      <c r="V356" s="1">
        <v>1121891172</v>
      </c>
      <c r="W356" s="1" t="s">
        <v>702</v>
      </c>
      <c r="Z356" s="1" t="s">
        <v>15990</v>
      </c>
      <c r="AA356" s="1" t="s">
        <v>18698</v>
      </c>
      <c r="AB356" s="1" t="s">
        <v>18784</v>
      </c>
      <c r="AE356" s="1" t="s">
        <v>18785</v>
      </c>
      <c r="AG356" s="1">
        <v>7</v>
      </c>
      <c r="AI356" s="1">
        <v>1602</v>
      </c>
      <c r="AK356" s="1" t="s">
        <v>18786</v>
      </c>
      <c r="AL356" s="1" t="s">
        <v>18730</v>
      </c>
      <c r="AM356" s="1" t="s">
        <v>18693</v>
      </c>
      <c r="AN356" s="1" t="s">
        <v>18669</v>
      </c>
      <c r="AO356" s="1" t="s">
        <v>18668</v>
      </c>
      <c r="AP356" s="14" t="s">
        <v>18694</v>
      </c>
      <c r="AQ356" s="14" t="s">
        <v>18695</v>
      </c>
      <c r="AR356" s="14" t="s">
        <v>18693</v>
      </c>
      <c r="AS356" s="15">
        <v>44085</v>
      </c>
      <c r="AT356" s="1" t="s">
        <v>18769</v>
      </c>
      <c r="AU356" s="1" t="s">
        <v>18672</v>
      </c>
      <c r="AV356" s="1" t="s">
        <v>18735</v>
      </c>
      <c r="AW356" s="1" t="s">
        <v>18683</v>
      </c>
      <c r="AX356" s="1" t="s">
        <v>18667</v>
      </c>
      <c r="AY356" s="1" t="s">
        <v>18684</v>
      </c>
    </row>
    <row r="357" spans="1:51" x14ac:dyDescent="0.2">
      <c r="A357" s="14" t="s">
        <v>10513</v>
      </c>
      <c r="B357" s="1" t="s">
        <v>18662</v>
      </c>
      <c r="C357" s="1" t="s">
        <v>18685</v>
      </c>
      <c r="D357" s="1" t="s">
        <v>18664</v>
      </c>
      <c r="E357" s="15">
        <v>44075</v>
      </c>
      <c r="F357" s="13">
        <v>44161</v>
      </c>
      <c r="G357" s="1" t="s">
        <v>18665</v>
      </c>
      <c r="H357" s="1" t="s">
        <v>18666</v>
      </c>
      <c r="I357" s="1" t="s">
        <v>18667</v>
      </c>
      <c r="J357" s="1" t="s">
        <v>18668</v>
      </c>
      <c r="K357" s="1" t="s">
        <v>18669</v>
      </c>
      <c r="L357" s="1" t="s">
        <v>18735</v>
      </c>
      <c r="M357" s="1" t="s">
        <v>18671</v>
      </c>
      <c r="N357" s="1" t="s">
        <v>18672</v>
      </c>
      <c r="O357" s="1">
        <v>38</v>
      </c>
      <c r="P357" s="1" t="s">
        <v>18662</v>
      </c>
      <c r="Q357" s="1" t="s">
        <v>18673</v>
      </c>
      <c r="R357" s="1">
        <v>30669159885</v>
      </c>
      <c r="U357" s="1" t="s">
        <v>18897</v>
      </c>
      <c r="V357" s="1">
        <v>1121891172</v>
      </c>
      <c r="W357" s="1" t="s">
        <v>702</v>
      </c>
      <c r="Z357" s="1" t="s">
        <v>15990</v>
      </c>
      <c r="AA357" s="1" t="s">
        <v>18698</v>
      </c>
      <c r="AB357" s="1" t="s">
        <v>18784</v>
      </c>
      <c r="AE357" s="1" t="s">
        <v>18785</v>
      </c>
      <c r="AG357" s="1">
        <v>7</v>
      </c>
      <c r="AI357" s="1">
        <v>1602</v>
      </c>
      <c r="AK357" s="1" t="s">
        <v>18840</v>
      </c>
      <c r="AL357" s="1" t="s">
        <v>18730</v>
      </c>
      <c r="AM357" s="1" t="s">
        <v>18693</v>
      </c>
      <c r="AN357" s="1" t="s">
        <v>18669</v>
      </c>
      <c r="AO357" s="1" t="s">
        <v>18668</v>
      </c>
      <c r="AP357" s="14" t="s">
        <v>18694</v>
      </c>
      <c r="AQ357" s="14" t="s">
        <v>18695</v>
      </c>
      <c r="AR357" s="14" t="s">
        <v>18693</v>
      </c>
      <c r="AS357" s="15">
        <v>44161</v>
      </c>
      <c r="AT357" s="1" t="s">
        <v>18841</v>
      </c>
      <c r="AU357" s="1" t="s">
        <v>18672</v>
      </c>
      <c r="AV357" s="1" t="s">
        <v>18735</v>
      </c>
      <c r="AW357" s="1" t="s">
        <v>18683</v>
      </c>
      <c r="AX357" s="1" t="s">
        <v>18667</v>
      </c>
      <c r="AY357" s="1" t="s">
        <v>18684</v>
      </c>
    </row>
    <row r="358" spans="1:51" x14ac:dyDescent="0.2">
      <c r="A358" s="14" t="s">
        <v>10604</v>
      </c>
      <c r="B358" s="1" t="s">
        <v>18662</v>
      </c>
      <c r="C358" s="1" t="s">
        <v>18685</v>
      </c>
      <c r="D358" s="1" t="s">
        <v>18664</v>
      </c>
      <c r="E358" s="15">
        <v>44077</v>
      </c>
      <c r="F358" s="13">
        <v>44085</v>
      </c>
      <c r="G358" s="1" t="s">
        <v>18665</v>
      </c>
      <c r="H358" s="1" t="s">
        <v>18666</v>
      </c>
      <c r="I358" s="1" t="s">
        <v>18667</v>
      </c>
      <c r="J358" s="1" t="s">
        <v>18668</v>
      </c>
      <c r="K358" s="1" t="s">
        <v>18669</v>
      </c>
      <c r="L358" s="1" t="s">
        <v>18735</v>
      </c>
      <c r="M358" s="1" t="s">
        <v>18671</v>
      </c>
      <c r="N358" s="1" t="s">
        <v>18672</v>
      </c>
      <c r="O358" s="1">
        <v>28</v>
      </c>
      <c r="P358" s="1" t="s">
        <v>18662</v>
      </c>
      <c r="Q358" s="1" t="s">
        <v>18673</v>
      </c>
      <c r="R358" s="1">
        <v>30501190620</v>
      </c>
      <c r="U358" s="1" t="s">
        <v>18780</v>
      </c>
      <c r="V358" s="1">
        <v>55502900</v>
      </c>
      <c r="W358" s="1" t="s">
        <v>18781</v>
      </c>
      <c r="Z358" s="1" t="s">
        <v>15990</v>
      </c>
      <c r="AA358" s="1" t="s">
        <v>18698</v>
      </c>
      <c r="AB358" s="1" t="s">
        <v>18699</v>
      </c>
      <c r="AE358" s="1" t="s">
        <v>18782</v>
      </c>
      <c r="AG358" s="1" t="s">
        <v>15731</v>
      </c>
      <c r="AI358" s="1">
        <v>1605</v>
      </c>
      <c r="AK358" s="1" t="s">
        <v>18786</v>
      </c>
      <c r="AL358" s="1" t="s">
        <v>18730</v>
      </c>
      <c r="AM358" s="1" t="s">
        <v>18693</v>
      </c>
      <c r="AN358" s="1" t="s">
        <v>18669</v>
      </c>
      <c r="AO358" s="1" t="s">
        <v>18668</v>
      </c>
      <c r="AP358" s="14" t="s">
        <v>18694</v>
      </c>
      <c r="AQ358" s="14" t="s">
        <v>18695</v>
      </c>
      <c r="AR358" s="14" t="s">
        <v>18693</v>
      </c>
      <c r="AS358" s="15">
        <v>44085</v>
      </c>
      <c r="AT358" s="1" t="s">
        <v>18769</v>
      </c>
      <c r="AU358" s="1" t="s">
        <v>18672</v>
      </c>
      <c r="AV358" s="1" t="s">
        <v>18735</v>
      </c>
      <c r="AW358" s="1" t="s">
        <v>18683</v>
      </c>
      <c r="AX358" s="1" t="s">
        <v>18667</v>
      </c>
      <c r="AY358" s="1" t="s">
        <v>18684</v>
      </c>
    </row>
    <row r="359" spans="1:51" x14ac:dyDescent="0.2">
      <c r="A359" s="14" t="s">
        <v>10616</v>
      </c>
      <c r="B359" s="1" t="s">
        <v>18662</v>
      </c>
      <c r="C359" s="1" t="s">
        <v>18685</v>
      </c>
      <c r="D359" s="1" t="s">
        <v>18664</v>
      </c>
      <c r="E359" s="15">
        <v>44078</v>
      </c>
      <c r="F359" s="13">
        <v>44266</v>
      </c>
      <c r="G359" s="1" t="s">
        <v>18665</v>
      </c>
      <c r="H359" s="1" t="s">
        <v>18666</v>
      </c>
      <c r="I359" s="1" t="s">
        <v>18667</v>
      </c>
      <c r="J359" s="1" t="s">
        <v>18668</v>
      </c>
      <c r="K359" s="1" t="s">
        <v>18669</v>
      </c>
      <c r="L359" s="1" t="s">
        <v>18735</v>
      </c>
      <c r="M359" s="1" t="s">
        <v>18671</v>
      </c>
      <c r="N359" s="1" t="s">
        <v>18672</v>
      </c>
      <c r="O359" s="1">
        <v>43</v>
      </c>
      <c r="P359" s="1" t="s">
        <v>18662</v>
      </c>
      <c r="Q359" s="1" t="s">
        <v>18673</v>
      </c>
      <c r="R359" s="1">
        <v>30501152826</v>
      </c>
      <c r="U359" s="1" t="s">
        <v>18770</v>
      </c>
      <c r="V359" s="1">
        <v>55551600</v>
      </c>
      <c r="W359" s="1" t="s">
        <v>318</v>
      </c>
      <c r="Z359" s="1" t="s">
        <v>18706</v>
      </c>
      <c r="AA359" s="1" t="s">
        <v>18881</v>
      </c>
      <c r="AB359" s="1" t="s">
        <v>18882</v>
      </c>
      <c r="AE359" s="1" t="s">
        <v>18883</v>
      </c>
      <c r="AG359" s="1">
        <v>1</v>
      </c>
      <c r="AI359" s="1">
        <v>1406</v>
      </c>
      <c r="AK359" s="1" t="s">
        <v>18947</v>
      </c>
      <c r="AL359" s="1" t="s">
        <v>18948</v>
      </c>
      <c r="AM359" s="1" t="s">
        <v>18693</v>
      </c>
      <c r="AN359" s="1" t="s">
        <v>18669</v>
      </c>
      <c r="AO359" s="1" t="s">
        <v>18668</v>
      </c>
      <c r="AP359" s="14" t="s">
        <v>18694</v>
      </c>
      <c r="AQ359" s="14" t="s">
        <v>18695</v>
      </c>
      <c r="AR359" s="14" t="s">
        <v>18693</v>
      </c>
      <c r="AS359" s="15">
        <v>44266</v>
      </c>
      <c r="AT359" s="1" t="s">
        <v>18779</v>
      </c>
      <c r="AU359" s="1" t="s">
        <v>18672</v>
      </c>
      <c r="AV359" s="1" t="s">
        <v>18735</v>
      </c>
      <c r="AW359" s="1" t="s">
        <v>18683</v>
      </c>
      <c r="AX359" s="1" t="s">
        <v>18667</v>
      </c>
      <c r="AY359" s="1" t="s">
        <v>18684</v>
      </c>
    </row>
    <row r="360" spans="1:51" x14ac:dyDescent="0.2">
      <c r="A360" s="14" t="s">
        <v>10679</v>
      </c>
      <c r="B360" s="1" t="s">
        <v>18662</v>
      </c>
      <c r="C360" s="1" t="s">
        <v>18685</v>
      </c>
      <c r="D360" s="1" t="s">
        <v>18664</v>
      </c>
      <c r="E360" s="15">
        <v>44081</v>
      </c>
      <c r="F360" s="13">
        <v>44098</v>
      </c>
      <c r="G360" s="1" t="s">
        <v>18665</v>
      </c>
      <c r="H360" s="1" t="s">
        <v>18666</v>
      </c>
      <c r="I360" s="1" t="s">
        <v>18667</v>
      </c>
      <c r="J360" s="1" t="s">
        <v>18668</v>
      </c>
      <c r="K360" s="1" t="s">
        <v>18669</v>
      </c>
      <c r="L360" s="1" t="s">
        <v>18735</v>
      </c>
      <c r="M360" s="1" t="s">
        <v>18671</v>
      </c>
      <c r="N360" s="1" t="s">
        <v>18672</v>
      </c>
      <c r="O360" s="1">
        <v>39</v>
      </c>
      <c r="P360" s="1" t="s">
        <v>18662</v>
      </c>
      <c r="Q360" s="1" t="s">
        <v>18673</v>
      </c>
      <c r="R360" s="1">
        <v>30534475795</v>
      </c>
      <c r="U360" s="1" t="s">
        <v>18697</v>
      </c>
      <c r="V360" s="1">
        <v>1147561216</v>
      </c>
      <c r="W360" s="1" t="s">
        <v>2737</v>
      </c>
      <c r="Z360" s="1" t="s">
        <v>15990</v>
      </c>
      <c r="AA360" s="1" t="s">
        <v>18698</v>
      </c>
      <c r="AB360" s="1" t="s">
        <v>18699</v>
      </c>
      <c r="AE360" s="1" t="s">
        <v>18700</v>
      </c>
      <c r="AG360" s="1" t="s">
        <v>15731</v>
      </c>
      <c r="AI360" s="1">
        <v>1605</v>
      </c>
      <c r="AK360" s="1" t="s">
        <v>18786</v>
      </c>
      <c r="AL360" s="1" t="s">
        <v>18730</v>
      </c>
      <c r="AM360" s="1" t="s">
        <v>18693</v>
      </c>
      <c r="AN360" s="1" t="s">
        <v>18669</v>
      </c>
      <c r="AO360" s="1" t="s">
        <v>18668</v>
      </c>
      <c r="AP360" s="14" t="s">
        <v>18694</v>
      </c>
      <c r="AQ360" s="14" t="s">
        <v>18695</v>
      </c>
      <c r="AR360" s="14" t="s">
        <v>18693</v>
      </c>
      <c r="AS360" s="15">
        <v>44098</v>
      </c>
      <c r="AT360" s="1" t="s">
        <v>18769</v>
      </c>
      <c r="AU360" s="1" t="s">
        <v>18672</v>
      </c>
      <c r="AV360" s="1" t="s">
        <v>18735</v>
      </c>
      <c r="AW360" s="1" t="s">
        <v>18683</v>
      </c>
      <c r="AX360" s="1" t="s">
        <v>18667</v>
      </c>
      <c r="AY360" s="1" t="s">
        <v>18684</v>
      </c>
    </row>
    <row r="361" spans="1:51" x14ac:dyDescent="0.2">
      <c r="A361" s="14" t="s">
        <v>10707</v>
      </c>
      <c r="B361" s="1" t="s">
        <v>18662</v>
      </c>
      <c r="C361" s="1" t="s">
        <v>18685</v>
      </c>
      <c r="D361" s="1" t="s">
        <v>18664</v>
      </c>
      <c r="E361" s="15">
        <v>44081</v>
      </c>
      <c r="F361" s="13">
        <v>44089</v>
      </c>
      <c r="G361" s="1" t="s">
        <v>18665</v>
      </c>
      <c r="H361" s="1" t="s">
        <v>18666</v>
      </c>
      <c r="I361" s="1" t="s">
        <v>18667</v>
      </c>
      <c r="J361" s="1" t="s">
        <v>18668</v>
      </c>
      <c r="K361" s="1" t="s">
        <v>18669</v>
      </c>
      <c r="L361" s="1" t="s">
        <v>18735</v>
      </c>
      <c r="M361" s="1" t="s">
        <v>18671</v>
      </c>
      <c r="N361" s="1" t="s">
        <v>18672</v>
      </c>
      <c r="O361" s="1">
        <v>32</v>
      </c>
      <c r="P361" s="1" t="s">
        <v>18662</v>
      </c>
      <c r="Q361" s="1" t="s">
        <v>18949</v>
      </c>
      <c r="R361" s="1">
        <v>20076125210</v>
      </c>
      <c r="S361" s="1" t="s">
        <v>18702</v>
      </c>
      <c r="T361" s="1">
        <v>7612521</v>
      </c>
      <c r="U361" s="1" t="s">
        <v>18879</v>
      </c>
      <c r="V361" s="1">
        <v>1143060600</v>
      </c>
      <c r="X361" s="1" t="s">
        <v>18950</v>
      </c>
      <c r="Y361" s="1" t="s">
        <v>18951</v>
      </c>
      <c r="Z361" s="1" t="s">
        <v>18706</v>
      </c>
      <c r="AA361" s="1" t="s">
        <v>18707</v>
      </c>
      <c r="AB361" s="1" t="s">
        <v>18707</v>
      </c>
      <c r="AE361" s="1" t="s">
        <v>18952</v>
      </c>
      <c r="AG361" s="1">
        <v>4</v>
      </c>
      <c r="AH361" s="1" t="s">
        <v>18891</v>
      </c>
      <c r="AI361" s="1">
        <v>1428</v>
      </c>
      <c r="AK361" s="1" t="s">
        <v>18761</v>
      </c>
      <c r="AL361" s="1" t="s">
        <v>18730</v>
      </c>
      <c r="AM361" s="1" t="s">
        <v>18693</v>
      </c>
      <c r="AN361" s="1" t="s">
        <v>18669</v>
      </c>
      <c r="AO361" s="1" t="s">
        <v>18668</v>
      </c>
      <c r="AP361" s="14" t="s">
        <v>18694</v>
      </c>
      <c r="AQ361" s="14" t="s">
        <v>18695</v>
      </c>
      <c r="AR361" s="14" t="s">
        <v>18693</v>
      </c>
      <c r="AS361" s="15">
        <v>44089</v>
      </c>
      <c r="AT361" s="1" t="s">
        <v>18769</v>
      </c>
      <c r="AU361" s="1" t="s">
        <v>18672</v>
      </c>
      <c r="AV361" s="1" t="s">
        <v>18735</v>
      </c>
      <c r="AW361" s="1" t="s">
        <v>18683</v>
      </c>
      <c r="AX361" s="1" t="s">
        <v>18667</v>
      </c>
      <c r="AY361" s="1" t="s">
        <v>18684</v>
      </c>
    </row>
    <row r="362" spans="1:51" x14ac:dyDescent="0.2">
      <c r="A362" s="14" t="s">
        <v>10717</v>
      </c>
      <c r="B362" s="1" t="s">
        <v>18662</v>
      </c>
      <c r="C362" s="1" t="s">
        <v>18685</v>
      </c>
      <c r="D362" s="1" t="s">
        <v>18664</v>
      </c>
      <c r="E362" s="15">
        <v>44081</v>
      </c>
      <c r="F362" s="13">
        <v>44091</v>
      </c>
      <c r="G362" s="1" t="s">
        <v>18665</v>
      </c>
      <c r="H362" s="1" t="s">
        <v>18666</v>
      </c>
      <c r="I362" s="1" t="s">
        <v>18667</v>
      </c>
      <c r="J362" s="1" t="s">
        <v>18668</v>
      </c>
      <c r="K362" s="1" t="s">
        <v>18669</v>
      </c>
      <c r="L362" s="1" t="s">
        <v>18735</v>
      </c>
      <c r="M362" s="1" t="s">
        <v>18671</v>
      </c>
      <c r="N362" s="1" t="s">
        <v>18672</v>
      </c>
      <c r="O362" s="1">
        <v>33</v>
      </c>
      <c r="P362" s="1" t="s">
        <v>18662</v>
      </c>
      <c r="Q362" s="1" t="s">
        <v>18673</v>
      </c>
      <c r="R362" s="1">
        <v>30650964132</v>
      </c>
      <c r="U362" s="1" t="s">
        <v>18879</v>
      </c>
      <c r="V362" s="1">
        <v>43060600</v>
      </c>
      <c r="W362" s="1" t="s">
        <v>18788</v>
      </c>
      <c r="Z362" s="1" t="s">
        <v>18706</v>
      </c>
      <c r="AA362" s="1" t="s">
        <v>18789</v>
      </c>
      <c r="AB362" s="1" t="s">
        <v>18790</v>
      </c>
      <c r="AE362" s="1" t="s">
        <v>18791</v>
      </c>
      <c r="AG362" s="1" t="s">
        <v>15731</v>
      </c>
      <c r="AI362" s="1">
        <v>1282</v>
      </c>
      <c r="AK362" s="1" t="s">
        <v>18761</v>
      </c>
      <c r="AL362" s="1" t="s">
        <v>18730</v>
      </c>
      <c r="AM362" s="1" t="s">
        <v>18693</v>
      </c>
      <c r="AN362" s="1" t="s">
        <v>18669</v>
      </c>
      <c r="AO362" s="1" t="s">
        <v>18668</v>
      </c>
      <c r="AP362" s="14" t="s">
        <v>18694</v>
      </c>
      <c r="AQ362" s="14" t="s">
        <v>18695</v>
      </c>
      <c r="AR362" s="14" t="s">
        <v>18693</v>
      </c>
      <c r="AS362" s="15">
        <v>44091</v>
      </c>
      <c r="AT362" s="1" t="s">
        <v>18769</v>
      </c>
      <c r="AU362" s="1" t="s">
        <v>18672</v>
      </c>
      <c r="AV362" s="1" t="s">
        <v>18735</v>
      </c>
      <c r="AW362" s="1" t="s">
        <v>18683</v>
      </c>
      <c r="AX362" s="1" t="s">
        <v>18667</v>
      </c>
      <c r="AY362" s="1" t="s">
        <v>18684</v>
      </c>
    </row>
    <row r="363" spans="1:51" x14ac:dyDescent="0.2">
      <c r="A363" s="14" t="s">
        <v>16632</v>
      </c>
      <c r="B363" s="1" t="s">
        <v>18953</v>
      </c>
      <c r="C363" s="1" t="s">
        <v>18685</v>
      </c>
      <c r="D363" s="1" t="s">
        <v>18664</v>
      </c>
      <c r="E363" s="15">
        <v>44084</v>
      </c>
      <c r="F363" s="13">
        <v>44131</v>
      </c>
      <c r="G363" s="1" t="s">
        <v>18954</v>
      </c>
      <c r="H363" s="1" t="s">
        <v>18955</v>
      </c>
      <c r="I363" s="1" t="s">
        <v>18667</v>
      </c>
      <c r="J363" s="1" t="s">
        <v>18668</v>
      </c>
      <c r="K363" s="1" t="s">
        <v>18669</v>
      </c>
      <c r="L363" s="1" t="s">
        <v>18693</v>
      </c>
      <c r="M363" s="1" t="s">
        <v>18956</v>
      </c>
      <c r="N363" s="1" t="s">
        <v>18957</v>
      </c>
      <c r="O363" s="1">
        <v>60</v>
      </c>
      <c r="P363" s="1" t="s">
        <v>18953</v>
      </c>
      <c r="Q363" s="1" t="s">
        <v>18673</v>
      </c>
      <c r="R363" s="1">
        <v>30681071381</v>
      </c>
      <c r="U363" s="1" t="s">
        <v>18686</v>
      </c>
      <c r="V363" s="1">
        <v>3434363000</v>
      </c>
      <c r="W363" s="1" t="s">
        <v>18687</v>
      </c>
      <c r="Z363" s="1" t="s">
        <v>18688</v>
      </c>
      <c r="AA363" s="1" t="s">
        <v>18689</v>
      </c>
      <c r="AB363" s="1" t="s">
        <v>18689</v>
      </c>
      <c r="AE363" s="1" t="s">
        <v>18690</v>
      </c>
      <c r="AG363" s="1" t="s">
        <v>15731</v>
      </c>
      <c r="AI363" s="1">
        <v>3100</v>
      </c>
      <c r="AK363" s="1" t="s">
        <v>18761</v>
      </c>
      <c r="AL363" s="1" t="s">
        <v>18730</v>
      </c>
      <c r="AM363" s="1" t="s">
        <v>18693</v>
      </c>
      <c r="AN363" s="1" t="s">
        <v>18669</v>
      </c>
      <c r="AO363" s="1" t="s">
        <v>18668</v>
      </c>
      <c r="AP363" s="14" t="s">
        <v>18694</v>
      </c>
      <c r="AQ363" s="14" t="s">
        <v>18695</v>
      </c>
      <c r="AR363" s="14" t="s">
        <v>18693</v>
      </c>
      <c r="AS363" s="15">
        <v>44131</v>
      </c>
      <c r="AT363" s="1" t="s">
        <v>18769</v>
      </c>
      <c r="AU363" s="1" t="s">
        <v>18957</v>
      </c>
      <c r="AV363" s="1" t="s">
        <v>18693</v>
      </c>
      <c r="AW363" s="1" t="s">
        <v>18958</v>
      </c>
      <c r="AX363" s="1" t="s">
        <v>18667</v>
      </c>
      <c r="AY363" s="1" t="s">
        <v>18959</v>
      </c>
    </row>
    <row r="364" spans="1:51" x14ac:dyDescent="0.2">
      <c r="A364" s="14" t="s">
        <v>16637</v>
      </c>
      <c r="B364" s="1" t="s">
        <v>18953</v>
      </c>
      <c r="C364" s="1" t="s">
        <v>18685</v>
      </c>
      <c r="D364" s="1" t="s">
        <v>18664</v>
      </c>
      <c r="E364" s="15">
        <v>44084</v>
      </c>
      <c r="F364" s="13">
        <v>44133</v>
      </c>
      <c r="G364" s="1" t="s">
        <v>18954</v>
      </c>
      <c r="H364" s="1" t="s">
        <v>18955</v>
      </c>
      <c r="I364" s="1" t="s">
        <v>18667</v>
      </c>
      <c r="J364" s="1" t="s">
        <v>18668</v>
      </c>
      <c r="K364" s="1" t="s">
        <v>18669</v>
      </c>
      <c r="L364" s="1" t="s">
        <v>18693</v>
      </c>
      <c r="M364" s="1" t="s">
        <v>18956</v>
      </c>
      <c r="N364" s="1" t="s">
        <v>18957</v>
      </c>
      <c r="O364" s="1">
        <v>47</v>
      </c>
      <c r="P364" s="1" t="s">
        <v>18953</v>
      </c>
      <c r="Q364" s="1" t="s">
        <v>18673</v>
      </c>
      <c r="R364" s="1">
        <v>30681071381</v>
      </c>
      <c r="U364" s="1" t="s">
        <v>18686</v>
      </c>
      <c r="V364" s="1">
        <v>3434363000</v>
      </c>
      <c r="W364" s="1" t="s">
        <v>18687</v>
      </c>
      <c r="Z364" s="1" t="s">
        <v>18688</v>
      </c>
      <c r="AA364" s="1" t="s">
        <v>18689</v>
      </c>
      <c r="AB364" s="1" t="s">
        <v>18689</v>
      </c>
      <c r="AE364" s="1" t="s">
        <v>18690</v>
      </c>
      <c r="AG364" s="1" t="s">
        <v>15731</v>
      </c>
      <c r="AI364" s="1">
        <v>3100</v>
      </c>
      <c r="AK364" s="1" t="s">
        <v>18786</v>
      </c>
      <c r="AL364" s="1" t="s">
        <v>18730</v>
      </c>
      <c r="AM364" s="1" t="s">
        <v>18693</v>
      </c>
      <c r="AN364" s="1" t="s">
        <v>18669</v>
      </c>
      <c r="AO364" s="1" t="s">
        <v>18668</v>
      </c>
      <c r="AP364" s="14" t="s">
        <v>18694</v>
      </c>
      <c r="AQ364" s="14" t="s">
        <v>18695</v>
      </c>
      <c r="AR364" s="14" t="s">
        <v>18693</v>
      </c>
      <c r="AS364" s="15">
        <v>44133</v>
      </c>
      <c r="AT364" s="1" t="s">
        <v>18960</v>
      </c>
      <c r="AU364" s="1" t="s">
        <v>18957</v>
      </c>
      <c r="AV364" s="1" t="s">
        <v>18693</v>
      </c>
      <c r="AW364" s="1" t="s">
        <v>18958</v>
      </c>
      <c r="AX364" s="1" t="s">
        <v>18667</v>
      </c>
      <c r="AY364" s="1" t="s">
        <v>18959</v>
      </c>
    </row>
    <row r="365" spans="1:51" x14ac:dyDescent="0.2">
      <c r="A365" s="14" t="s">
        <v>16640</v>
      </c>
      <c r="B365" s="1" t="s">
        <v>18953</v>
      </c>
      <c r="C365" s="1" t="s">
        <v>18685</v>
      </c>
      <c r="D365" s="1" t="s">
        <v>18664</v>
      </c>
      <c r="E365" s="15">
        <v>44084</v>
      </c>
      <c r="F365" s="13">
        <v>44131</v>
      </c>
      <c r="G365" s="1" t="s">
        <v>18954</v>
      </c>
      <c r="H365" s="1" t="s">
        <v>18955</v>
      </c>
      <c r="I365" s="1" t="s">
        <v>18667</v>
      </c>
      <c r="J365" s="1" t="s">
        <v>18668</v>
      </c>
      <c r="K365" s="1" t="s">
        <v>18669</v>
      </c>
      <c r="L365" s="1" t="s">
        <v>18693</v>
      </c>
      <c r="M365" s="1" t="s">
        <v>18956</v>
      </c>
      <c r="N365" s="1" t="s">
        <v>18957</v>
      </c>
      <c r="O365" s="1">
        <v>46</v>
      </c>
      <c r="P365" s="1" t="s">
        <v>18953</v>
      </c>
      <c r="Q365" s="1" t="s">
        <v>18673</v>
      </c>
      <c r="R365" s="1">
        <v>30681071381</v>
      </c>
      <c r="U365" s="1" t="s">
        <v>18686</v>
      </c>
      <c r="V365" s="1">
        <v>3434363000</v>
      </c>
      <c r="W365" s="1" t="s">
        <v>18687</v>
      </c>
      <c r="Z365" s="1" t="s">
        <v>18688</v>
      </c>
      <c r="AA365" s="1" t="s">
        <v>18689</v>
      </c>
      <c r="AB365" s="1" t="s">
        <v>18689</v>
      </c>
      <c r="AE365" s="1" t="s">
        <v>18690</v>
      </c>
      <c r="AG365" s="1" t="s">
        <v>15731</v>
      </c>
      <c r="AI365" s="1">
        <v>3100</v>
      </c>
      <c r="AK365" s="1" t="s">
        <v>18761</v>
      </c>
      <c r="AL365" s="1" t="s">
        <v>18730</v>
      </c>
      <c r="AM365" s="1" t="s">
        <v>18693</v>
      </c>
      <c r="AN365" s="1" t="s">
        <v>18669</v>
      </c>
      <c r="AO365" s="1" t="s">
        <v>18668</v>
      </c>
      <c r="AP365" s="14" t="s">
        <v>18694</v>
      </c>
      <c r="AQ365" s="14" t="s">
        <v>18695</v>
      </c>
      <c r="AR365" s="14" t="s">
        <v>18693</v>
      </c>
      <c r="AS365" s="15">
        <v>44131</v>
      </c>
      <c r="AT365" s="1" t="s">
        <v>18769</v>
      </c>
      <c r="AU365" s="1" t="s">
        <v>18957</v>
      </c>
      <c r="AV365" s="1" t="s">
        <v>18693</v>
      </c>
      <c r="AW365" s="1" t="s">
        <v>18958</v>
      </c>
      <c r="AX365" s="1" t="s">
        <v>18667</v>
      </c>
      <c r="AY365" s="1" t="s">
        <v>18959</v>
      </c>
    </row>
    <row r="366" spans="1:51" x14ac:dyDescent="0.2">
      <c r="A366" s="14" t="s">
        <v>16642</v>
      </c>
      <c r="B366" s="1" t="s">
        <v>18953</v>
      </c>
      <c r="C366" s="1" t="s">
        <v>18685</v>
      </c>
      <c r="D366" s="1" t="s">
        <v>18664</v>
      </c>
      <c r="E366" s="15">
        <v>44084</v>
      </c>
      <c r="F366" s="13">
        <v>44131</v>
      </c>
      <c r="G366" s="1" t="s">
        <v>18954</v>
      </c>
      <c r="H366" s="1" t="s">
        <v>18955</v>
      </c>
      <c r="I366" s="1" t="s">
        <v>18667</v>
      </c>
      <c r="J366" s="1" t="s">
        <v>18668</v>
      </c>
      <c r="K366" s="1" t="s">
        <v>18669</v>
      </c>
      <c r="L366" s="1" t="s">
        <v>18693</v>
      </c>
      <c r="M366" s="1" t="s">
        <v>18956</v>
      </c>
      <c r="N366" s="1" t="s">
        <v>18957</v>
      </c>
      <c r="O366" s="1">
        <v>46</v>
      </c>
      <c r="P366" s="1" t="s">
        <v>18953</v>
      </c>
      <c r="Q366" s="1" t="s">
        <v>18673</v>
      </c>
      <c r="R366" s="1">
        <v>30681071381</v>
      </c>
      <c r="U366" s="1" t="s">
        <v>18686</v>
      </c>
      <c r="V366" s="1">
        <v>3434363000</v>
      </c>
      <c r="W366" s="1" t="s">
        <v>18687</v>
      </c>
      <c r="Z366" s="1" t="s">
        <v>18688</v>
      </c>
      <c r="AA366" s="1" t="s">
        <v>18689</v>
      </c>
      <c r="AB366" s="1" t="s">
        <v>18689</v>
      </c>
      <c r="AE366" s="1" t="s">
        <v>18690</v>
      </c>
      <c r="AG366" s="1" t="s">
        <v>15731</v>
      </c>
      <c r="AI366" s="1">
        <v>3100</v>
      </c>
      <c r="AK366" s="1" t="s">
        <v>18761</v>
      </c>
      <c r="AL366" s="1" t="s">
        <v>18730</v>
      </c>
      <c r="AM366" s="1" t="s">
        <v>18693</v>
      </c>
      <c r="AN366" s="1" t="s">
        <v>18669</v>
      </c>
      <c r="AO366" s="1" t="s">
        <v>18668</v>
      </c>
      <c r="AP366" s="14" t="s">
        <v>18694</v>
      </c>
      <c r="AQ366" s="14" t="s">
        <v>18695</v>
      </c>
      <c r="AR366" s="14" t="s">
        <v>18693</v>
      </c>
      <c r="AS366" s="15">
        <v>44131</v>
      </c>
      <c r="AT366" s="1" t="s">
        <v>18769</v>
      </c>
      <c r="AU366" s="1" t="s">
        <v>18957</v>
      </c>
      <c r="AV366" s="1" t="s">
        <v>18693</v>
      </c>
      <c r="AW366" s="1" t="s">
        <v>18958</v>
      </c>
      <c r="AX366" s="1" t="s">
        <v>18667</v>
      </c>
      <c r="AY366" s="1" t="s">
        <v>18959</v>
      </c>
    </row>
    <row r="367" spans="1:51" x14ac:dyDescent="0.2">
      <c r="A367" s="14" t="s">
        <v>16644</v>
      </c>
      <c r="B367" s="1" t="s">
        <v>18953</v>
      </c>
      <c r="C367" s="1" t="s">
        <v>18685</v>
      </c>
      <c r="D367" s="1" t="s">
        <v>18664</v>
      </c>
      <c r="E367" s="15">
        <v>44084</v>
      </c>
      <c r="F367" s="13">
        <v>44133</v>
      </c>
      <c r="G367" s="1" t="s">
        <v>18954</v>
      </c>
      <c r="H367" s="1" t="s">
        <v>18955</v>
      </c>
      <c r="I367" s="1" t="s">
        <v>18667</v>
      </c>
      <c r="J367" s="1" t="s">
        <v>18668</v>
      </c>
      <c r="K367" s="1" t="s">
        <v>18669</v>
      </c>
      <c r="L367" s="1" t="s">
        <v>18693</v>
      </c>
      <c r="M367" s="1" t="s">
        <v>18956</v>
      </c>
      <c r="N367" s="1" t="s">
        <v>18957</v>
      </c>
      <c r="O367" s="1">
        <v>48</v>
      </c>
      <c r="P367" s="1" t="s">
        <v>18953</v>
      </c>
      <c r="Q367" s="1" t="s">
        <v>18673</v>
      </c>
      <c r="R367" s="1">
        <v>30681071381</v>
      </c>
      <c r="U367" s="1" t="s">
        <v>18686</v>
      </c>
      <c r="V367" s="1">
        <v>3434363000</v>
      </c>
      <c r="W367" s="1" t="s">
        <v>18687</v>
      </c>
      <c r="Z367" s="1" t="s">
        <v>18688</v>
      </c>
      <c r="AA367" s="1" t="s">
        <v>18689</v>
      </c>
      <c r="AB367" s="1" t="s">
        <v>18689</v>
      </c>
      <c r="AE367" s="1" t="s">
        <v>18690</v>
      </c>
      <c r="AG367" s="1" t="s">
        <v>15731</v>
      </c>
      <c r="AI367" s="1">
        <v>3100</v>
      </c>
      <c r="AK367" s="1" t="s">
        <v>18786</v>
      </c>
      <c r="AL367" s="1" t="s">
        <v>18730</v>
      </c>
      <c r="AM367" s="1" t="s">
        <v>18693</v>
      </c>
      <c r="AN367" s="1" t="s">
        <v>18669</v>
      </c>
      <c r="AO367" s="1" t="s">
        <v>18668</v>
      </c>
      <c r="AP367" s="14" t="s">
        <v>18694</v>
      </c>
      <c r="AQ367" s="14" t="s">
        <v>18695</v>
      </c>
      <c r="AR367" s="14" t="s">
        <v>18693</v>
      </c>
      <c r="AS367" s="15">
        <v>44133</v>
      </c>
      <c r="AT367" s="1" t="s">
        <v>18960</v>
      </c>
      <c r="AU367" s="1" t="s">
        <v>18957</v>
      </c>
      <c r="AV367" s="1" t="s">
        <v>18693</v>
      </c>
      <c r="AW367" s="1" t="s">
        <v>18958</v>
      </c>
      <c r="AX367" s="1" t="s">
        <v>18667</v>
      </c>
      <c r="AY367" s="1" t="s">
        <v>18959</v>
      </c>
    </row>
    <row r="368" spans="1:51" x14ac:dyDescent="0.2">
      <c r="A368" s="14" t="s">
        <v>16647</v>
      </c>
      <c r="B368" s="1" t="s">
        <v>18953</v>
      </c>
      <c r="C368" s="1" t="s">
        <v>18685</v>
      </c>
      <c r="D368" s="1" t="s">
        <v>18664</v>
      </c>
      <c r="E368" s="15">
        <v>44084</v>
      </c>
      <c r="F368" s="13">
        <v>44131</v>
      </c>
      <c r="G368" s="1" t="s">
        <v>18954</v>
      </c>
      <c r="H368" s="1" t="s">
        <v>18955</v>
      </c>
      <c r="I368" s="1" t="s">
        <v>18667</v>
      </c>
      <c r="J368" s="1" t="s">
        <v>18668</v>
      </c>
      <c r="K368" s="1" t="s">
        <v>18669</v>
      </c>
      <c r="L368" s="1" t="s">
        <v>18693</v>
      </c>
      <c r="M368" s="1" t="s">
        <v>18956</v>
      </c>
      <c r="N368" s="1" t="s">
        <v>18957</v>
      </c>
      <c r="O368" s="1">
        <v>46</v>
      </c>
      <c r="P368" s="1" t="s">
        <v>18953</v>
      </c>
      <c r="Q368" s="1" t="s">
        <v>18673</v>
      </c>
      <c r="R368" s="1">
        <v>30681071381</v>
      </c>
      <c r="U368" s="1" t="s">
        <v>18686</v>
      </c>
      <c r="V368" s="1">
        <v>3434363000</v>
      </c>
      <c r="W368" s="1" t="s">
        <v>18687</v>
      </c>
      <c r="Z368" s="1" t="s">
        <v>18688</v>
      </c>
      <c r="AA368" s="1" t="s">
        <v>18689</v>
      </c>
      <c r="AB368" s="1" t="s">
        <v>18689</v>
      </c>
      <c r="AE368" s="1" t="s">
        <v>18690</v>
      </c>
      <c r="AG368" s="1" t="s">
        <v>15731</v>
      </c>
      <c r="AI368" s="1">
        <v>3100</v>
      </c>
      <c r="AK368" s="1" t="s">
        <v>18761</v>
      </c>
      <c r="AL368" s="1" t="s">
        <v>18730</v>
      </c>
      <c r="AM368" s="1" t="s">
        <v>18693</v>
      </c>
      <c r="AN368" s="1" t="s">
        <v>18669</v>
      </c>
      <c r="AO368" s="1" t="s">
        <v>18668</v>
      </c>
      <c r="AP368" s="14" t="s">
        <v>18694</v>
      </c>
      <c r="AQ368" s="14" t="s">
        <v>18695</v>
      </c>
      <c r="AR368" s="14" t="s">
        <v>18693</v>
      </c>
      <c r="AS368" s="15">
        <v>44131</v>
      </c>
      <c r="AT368" s="1" t="s">
        <v>18769</v>
      </c>
      <c r="AU368" s="1" t="s">
        <v>18957</v>
      </c>
      <c r="AV368" s="1" t="s">
        <v>18693</v>
      </c>
      <c r="AW368" s="1" t="s">
        <v>18958</v>
      </c>
      <c r="AX368" s="1" t="s">
        <v>18667</v>
      </c>
      <c r="AY368" s="1" t="s">
        <v>18959</v>
      </c>
    </row>
    <row r="369" spans="1:51" x14ac:dyDescent="0.2">
      <c r="A369" s="14" t="s">
        <v>16651</v>
      </c>
      <c r="B369" s="1" t="s">
        <v>18953</v>
      </c>
      <c r="C369" s="1" t="s">
        <v>18685</v>
      </c>
      <c r="D369" s="1" t="s">
        <v>18664</v>
      </c>
      <c r="E369" s="15">
        <v>44084</v>
      </c>
      <c r="F369" s="13">
        <v>44133</v>
      </c>
      <c r="G369" s="1" t="s">
        <v>18954</v>
      </c>
      <c r="H369" s="1" t="s">
        <v>18955</v>
      </c>
      <c r="I369" s="1" t="s">
        <v>18667</v>
      </c>
      <c r="J369" s="1" t="s">
        <v>18668</v>
      </c>
      <c r="K369" s="1" t="s">
        <v>18669</v>
      </c>
      <c r="L369" s="1" t="s">
        <v>18693</v>
      </c>
      <c r="M369" s="1" t="s">
        <v>18956</v>
      </c>
      <c r="N369" s="1" t="s">
        <v>18957</v>
      </c>
      <c r="O369" s="1">
        <v>47</v>
      </c>
      <c r="P369" s="1" t="s">
        <v>18953</v>
      </c>
      <c r="Q369" s="1" t="s">
        <v>18673</v>
      </c>
      <c r="R369" s="1">
        <v>30681071381</v>
      </c>
      <c r="U369" s="1" t="s">
        <v>18686</v>
      </c>
      <c r="V369" s="1">
        <v>3434363000</v>
      </c>
      <c r="W369" s="1" t="s">
        <v>18687</v>
      </c>
      <c r="Z369" s="1" t="s">
        <v>18688</v>
      </c>
      <c r="AA369" s="1" t="s">
        <v>18689</v>
      </c>
      <c r="AB369" s="1" t="s">
        <v>18689</v>
      </c>
      <c r="AE369" s="1" t="s">
        <v>18690</v>
      </c>
      <c r="AG369" s="1" t="s">
        <v>15731</v>
      </c>
      <c r="AI369" s="1">
        <v>3100</v>
      </c>
      <c r="AK369" s="1" t="s">
        <v>18786</v>
      </c>
      <c r="AL369" s="1" t="s">
        <v>18730</v>
      </c>
      <c r="AM369" s="1" t="s">
        <v>18693</v>
      </c>
      <c r="AN369" s="1" t="s">
        <v>18669</v>
      </c>
      <c r="AO369" s="1" t="s">
        <v>18668</v>
      </c>
      <c r="AP369" s="14" t="s">
        <v>18694</v>
      </c>
      <c r="AQ369" s="14" t="s">
        <v>18695</v>
      </c>
      <c r="AR369" s="14" t="s">
        <v>18693</v>
      </c>
      <c r="AS369" s="15">
        <v>44133</v>
      </c>
      <c r="AT369" s="1" t="s">
        <v>18946</v>
      </c>
      <c r="AU369" s="1" t="s">
        <v>18957</v>
      </c>
      <c r="AV369" s="1" t="s">
        <v>18693</v>
      </c>
      <c r="AW369" s="1" t="s">
        <v>18958</v>
      </c>
      <c r="AX369" s="1" t="s">
        <v>18667</v>
      </c>
      <c r="AY369" s="1" t="s">
        <v>18959</v>
      </c>
    </row>
    <row r="370" spans="1:51" x14ac:dyDescent="0.2">
      <c r="A370" s="14" t="s">
        <v>10836</v>
      </c>
      <c r="B370" s="1" t="s">
        <v>18662</v>
      </c>
      <c r="C370" s="1" t="s">
        <v>18685</v>
      </c>
      <c r="D370" s="1" t="s">
        <v>18664</v>
      </c>
      <c r="E370" s="15">
        <v>44084</v>
      </c>
      <c r="F370" s="13">
        <v>44165</v>
      </c>
      <c r="G370" s="1" t="s">
        <v>18665</v>
      </c>
      <c r="H370" s="1" t="s">
        <v>18666</v>
      </c>
      <c r="I370" s="1" t="s">
        <v>18667</v>
      </c>
      <c r="J370" s="1" t="s">
        <v>18668</v>
      </c>
      <c r="K370" s="1" t="s">
        <v>18669</v>
      </c>
      <c r="L370" s="1" t="s">
        <v>18735</v>
      </c>
      <c r="M370" s="1" t="s">
        <v>18671</v>
      </c>
      <c r="N370" s="1" t="s">
        <v>18672</v>
      </c>
      <c r="O370" s="1">
        <v>30</v>
      </c>
      <c r="P370" s="1" t="s">
        <v>18662</v>
      </c>
      <c r="Q370" s="1" t="s">
        <v>18673</v>
      </c>
      <c r="R370" s="1">
        <v>30650964132</v>
      </c>
      <c r="U370" s="1" t="s">
        <v>18879</v>
      </c>
      <c r="V370" s="1">
        <v>43060600</v>
      </c>
      <c r="W370" s="1" t="s">
        <v>18788</v>
      </c>
      <c r="Z370" s="1" t="s">
        <v>18706</v>
      </c>
      <c r="AA370" s="1" t="s">
        <v>18789</v>
      </c>
      <c r="AB370" s="1" t="s">
        <v>18790</v>
      </c>
      <c r="AE370" s="1" t="s">
        <v>18791</v>
      </c>
      <c r="AG370" s="1" t="s">
        <v>15731</v>
      </c>
      <c r="AI370" s="1">
        <v>1282</v>
      </c>
      <c r="AK370" s="1" t="s">
        <v>18786</v>
      </c>
      <c r="AL370" s="1" t="s">
        <v>18730</v>
      </c>
      <c r="AM370" s="1" t="s">
        <v>18693</v>
      </c>
      <c r="AN370" s="1" t="s">
        <v>18669</v>
      </c>
      <c r="AO370" s="1" t="s">
        <v>18668</v>
      </c>
      <c r="AP370" s="14" t="s">
        <v>18694</v>
      </c>
      <c r="AQ370" s="14" t="s">
        <v>18695</v>
      </c>
      <c r="AR370" s="14" t="s">
        <v>18693</v>
      </c>
      <c r="AS370" s="15">
        <v>44165</v>
      </c>
      <c r="AT370" s="1" t="s">
        <v>18769</v>
      </c>
      <c r="AU370" s="1" t="s">
        <v>18672</v>
      </c>
      <c r="AV370" s="1" t="s">
        <v>18735</v>
      </c>
      <c r="AW370" s="1" t="s">
        <v>18683</v>
      </c>
      <c r="AX370" s="1" t="s">
        <v>18667</v>
      </c>
      <c r="AY370" s="1" t="s">
        <v>18684</v>
      </c>
    </row>
    <row r="371" spans="1:51" x14ac:dyDescent="0.2">
      <c r="A371" s="14" t="s">
        <v>16653</v>
      </c>
      <c r="B371" s="1" t="s">
        <v>18953</v>
      </c>
      <c r="C371" s="1" t="s">
        <v>18685</v>
      </c>
      <c r="D371" s="1" t="s">
        <v>18664</v>
      </c>
      <c r="E371" s="15">
        <v>44084</v>
      </c>
      <c r="F371" s="13">
        <v>44131</v>
      </c>
      <c r="G371" s="1" t="s">
        <v>18954</v>
      </c>
      <c r="H371" s="1" t="s">
        <v>18955</v>
      </c>
      <c r="I371" s="1" t="s">
        <v>18667</v>
      </c>
      <c r="J371" s="1" t="s">
        <v>18668</v>
      </c>
      <c r="K371" s="1" t="s">
        <v>18669</v>
      </c>
      <c r="L371" s="1" t="s">
        <v>18693</v>
      </c>
      <c r="M371" s="1" t="s">
        <v>18956</v>
      </c>
      <c r="N371" s="1" t="s">
        <v>18957</v>
      </c>
      <c r="O371" s="1">
        <v>51</v>
      </c>
      <c r="P371" s="1" t="s">
        <v>18953</v>
      </c>
      <c r="Q371" s="1" t="s">
        <v>18673</v>
      </c>
      <c r="R371" s="1">
        <v>30681071381</v>
      </c>
      <c r="U371" s="1" t="s">
        <v>18686</v>
      </c>
      <c r="V371" s="1">
        <v>3434363000</v>
      </c>
      <c r="W371" s="1" t="s">
        <v>18687</v>
      </c>
      <c r="Z371" s="1" t="s">
        <v>18688</v>
      </c>
      <c r="AA371" s="1" t="s">
        <v>18689</v>
      </c>
      <c r="AB371" s="1" t="s">
        <v>18689</v>
      </c>
      <c r="AE371" s="1" t="s">
        <v>18690</v>
      </c>
      <c r="AG371" s="1" t="s">
        <v>15731</v>
      </c>
      <c r="AI371" s="1">
        <v>3100</v>
      </c>
      <c r="AK371" s="1" t="s">
        <v>18761</v>
      </c>
      <c r="AL371" s="1" t="s">
        <v>18730</v>
      </c>
      <c r="AM371" s="1" t="s">
        <v>18693</v>
      </c>
      <c r="AN371" s="1" t="s">
        <v>18669</v>
      </c>
      <c r="AO371" s="1" t="s">
        <v>18668</v>
      </c>
      <c r="AP371" s="14" t="s">
        <v>18694</v>
      </c>
      <c r="AQ371" s="14" t="s">
        <v>18695</v>
      </c>
      <c r="AR371" s="14" t="s">
        <v>18693</v>
      </c>
      <c r="AS371" s="15">
        <v>44131</v>
      </c>
      <c r="AT371" s="1" t="s">
        <v>18769</v>
      </c>
      <c r="AU371" s="1" t="s">
        <v>18957</v>
      </c>
      <c r="AV371" s="1" t="s">
        <v>18693</v>
      </c>
      <c r="AW371" s="1" t="s">
        <v>18958</v>
      </c>
      <c r="AX371" s="1" t="s">
        <v>18667</v>
      </c>
      <c r="AY371" s="1" t="s">
        <v>18959</v>
      </c>
    </row>
    <row r="372" spans="1:51" x14ac:dyDescent="0.2">
      <c r="A372" s="14" t="s">
        <v>10855</v>
      </c>
      <c r="B372" s="1" t="s">
        <v>18662</v>
      </c>
      <c r="C372" s="1" t="s">
        <v>18685</v>
      </c>
      <c r="D372" s="1" t="s">
        <v>18664</v>
      </c>
      <c r="E372" s="15">
        <v>44084</v>
      </c>
      <c r="F372" s="13">
        <v>44351</v>
      </c>
      <c r="G372" s="1" t="s">
        <v>18665</v>
      </c>
      <c r="H372" s="1" t="s">
        <v>18666</v>
      </c>
      <c r="I372" s="1" t="s">
        <v>18667</v>
      </c>
      <c r="J372" s="1" t="s">
        <v>18668</v>
      </c>
      <c r="K372" s="1" t="s">
        <v>18669</v>
      </c>
      <c r="L372" s="1" t="s">
        <v>18735</v>
      </c>
      <c r="M372" s="1" t="s">
        <v>18671</v>
      </c>
      <c r="N372" s="1" t="s">
        <v>18672</v>
      </c>
      <c r="O372" s="1">
        <v>67</v>
      </c>
      <c r="P372" s="1" t="s">
        <v>18662</v>
      </c>
      <c r="Q372" s="1" t="s">
        <v>18842</v>
      </c>
      <c r="R372" s="1">
        <v>20249018512</v>
      </c>
      <c r="S372" s="1" t="s">
        <v>18702</v>
      </c>
      <c r="T372" s="1">
        <v>24901851</v>
      </c>
      <c r="U372" s="1" t="s">
        <v>18843</v>
      </c>
      <c r="V372" s="1">
        <v>52369800</v>
      </c>
      <c r="X372" s="1" t="s">
        <v>18844</v>
      </c>
      <c r="Y372" s="1" t="s">
        <v>18845</v>
      </c>
      <c r="Z372" s="1" t="s">
        <v>15990</v>
      </c>
      <c r="AA372" s="1" t="s">
        <v>18846</v>
      </c>
      <c r="AB372" s="1" t="s">
        <v>18847</v>
      </c>
      <c r="AE372" s="1" t="s">
        <v>18848</v>
      </c>
      <c r="AG372" s="1" t="s">
        <v>1816</v>
      </c>
      <c r="AH372" s="1" t="s">
        <v>1816</v>
      </c>
      <c r="AI372" s="1">
        <v>1706</v>
      </c>
      <c r="AK372" s="1" t="s">
        <v>18836</v>
      </c>
      <c r="AL372" s="1" t="s">
        <v>18710</v>
      </c>
      <c r="AM372" s="1" t="s">
        <v>18835</v>
      </c>
      <c r="AN372" s="1" t="s">
        <v>18669</v>
      </c>
      <c r="AO372" s="1" t="s">
        <v>18668</v>
      </c>
      <c r="AP372" s="14" t="s">
        <v>18833</v>
      </c>
      <c r="AQ372" s="14" t="s">
        <v>18837</v>
      </c>
      <c r="AR372" s="14" t="s">
        <v>18835</v>
      </c>
      <c r="AS372" s="15">
        <v>44350</v>
      </c>
      <c r="AT372" s="1" t="s">
        <v>18914</v>
      </c>
      <c r="AU372" s="1" t="s">
        <v>18672</v>
      </c>
      <c r="AV372" s="1" t="s">
        <v>18735</v>
      </c>
      <c r="AW372" s="1" t="s">
        <v>18683</v>
      </c>
      <c r="AX372" s="1" t="s">
        <v>18667</v>
      </c>
      <c r="AY372" s="1" t="s">
        <v>18684</v>
      </c>
    </row>
    <row r="373" spans="1:51" x14ac:dyDescent="0.2">
      <c r="A373" s="14" t="s">
        <v>16655</v>
      </c>
      <c r="B373" s="1" t="s">
        <v>18953</v>
      </c>
      <c r="C373" s="1" t="s">
        <v>18685</v>
      </c>
      <c r="D373" s="1" t="s">
        <v>18664</v>
      </c>
      <c r="E373" s="15">
        <v>44088</v>
      </c>
      <c r="F373" s="13">
        <v>44134</v>
      </c>
      <c r="G373" s="1" t="s">
        <v>18954</v>
      </c>
      <c r="H373" s="1" t="s">
        <v>18955</v>
      </c>
      <c r="I373" s="1" t="s">
        <v>18667</v>
      </c>
      <c r="J373" s="1" t="s">
        <v>18668</v>
      </c>
      <c r="K373" s="1" t="s">
        <v>18669</v>
      </c>
      <c r="L373" s="1" t="s">
        <v>18693</v>
      </c>
      <c r="M373" s="1" t="s">
        <v>18956</v>
      </c>
      <c r="N373" s="1" t="s">
        <v>18957</v>
      </c>
      <c r="O373" s="1">
        <v>21</v>
      </c>
      <c r="P373" s="1" t="s">
        <v>18953</v>
      </c>
      <c r="Q373" s="1" t="s">
        <v>18673</v>
      </c>
      <c r="R373" s="1">
        <v>30707702199</v>
      </c>
      <c r="U373" s="1" t="s">
        <v>18961</v>
      </c>
      <c r="V373" s="1">
        <v>3514848016</v>
      </c>
      <c r="W373" s="1" t="s">
        <v>18962</v>
      </c>
      <c r="Z373" s="1" t="s">
        <v>18963</v>
      </c>
      <c r="AA373" s="1" t="s">
        <v>18964</v>
      </c>
      <c r="AB373" s="1" t="s">
        <v>18965</v>
      </c>
      <c r="AE373" s="1" t="s">
        <v>18966</v>
      </c>
      <c r="AG373" s="1" t="s">
        <v>15731</v>
      </c>
      <c r="AI373" s="1">
        <v>5003</v>
      </c>
      <c r="AK373" s="1" t="s">
        <v>18761</v>
      </c>
      <c r="AL373" s="1" t="s">
        <v>18730</v>
      </c>
      <c r="AM373" s="1" t="s">
        <v>18693</v>
      </c>
      <c r="AN373" s="1" t="s">
        <v>18669</v>
      </c>
      <c r="AO373" s="1" t="s">
        <v>18668</v>
      </c>
      <c r="AP373" s="14" t="s">
        <v>18694</v>
      </c>
      <c r="AQ373" s="14" t="s">
        <v>18695</v>
      </c>
      <c r="AR373" s="14" t="s">
        <v>18693</v>
      </c>
      <c r="AS373" s="15">
        <v>44134</v>
      </c>
      <c r="AT373" s="1" t="s">
        <v>18769</v>
      </c>
      <c r="AU373" s="1" t="s">
        <v>18957</v>
      </c>
      <c r="AV373" s="1" t="s">
        <v>18693</v>
      </c>
      <c r="AW373" s="1" t="s">
        <v>18958</v>
      </c>
      <c r="AX373" s="1" t="s">
        <v>18667</v>
      </c>
      <c r="AY373" s="1" t="s">
        <v>18959</v>
      </c>
    </row>
    <row r="374" spans="1:51" x14ac:dyDescent="0.2">
      <c r="A374" s="14" t="s">
        <v>10895</v>
      </c>
      <c r="B374" s="1" t="s">
        <v>18662</v>
      </c>
      <c r="C374" s="1" t="s">
        <v>18685</v>
      </c>
      <c r="D374" s="1" t="s">
        <v>18664</v>
      </c>
      <c r="E374" s="15">
        <v>44089</v>
      </c>
      <c r="F374" s="13">
        <v>44103</v>
      </c>
      <c r="G374" s="1" t="s">
        <v>18665</v>
      </c>
      <c r="H374" s="1" t="s">
        <v>18666</v>
      </c>
      <c r="I374" s="1" t="s">
        <v>18667</v>
      </c>
      <c r="J374" s="1" t="s">
        <v>18668</v>
      </c>
      <c r="K374" s="1" t="s">
        <v>18669</v>
      </c>
      <c r="L374" s="1" t="s">
        <v>18735</v>
      </c>
      <c r="M374" s="1" t="s">
        <v>18671</v>
      </c>
      <c r="N374" s="1" t="s">
        <v>18672</v>
      </c>
      <c r="O374" s="1">
        <v>32</v>
      </c>
      <c r="P374" s="1" t="s">
        <v>18662</v>
      </c>
      <c r="Q374" s="1" t="s">
        <v>18673</v>
      </c>
      <c r="R374" s="1">
        <v>30669159885</v>
      </c>
      <c r="U374" s="1" t="s">
        <v>18897</v>
      </c>
      <c r="V374" s="1">
        <v>1121891172</v>
      </c>
      <c r="W374" s="1" t="s">
        <v>702</v>
      </c>
      <c r="Z374" s="1" t="s">
        <v>15990</v>
      </c>
      <c r="AA374" s="1" t="s">
        <v>18698</v>
      </c>
      <c r="AB374" s="1" t="s">
        <v>18784</v>
      </c>
      <c r="AE374" s="1" t="s">
        <v>18785</v>
      </c>
      <c r="AG374" s="1">
        <v>7</v>
      </c>
      <c r="AI374" s="1">
        <v>1602</v>
      </c>
      <c r="AK374" s="1" t="s">
        <v>18761</v>
      </c>
      <c r="AL374" s="1" t="s">
        <v>18730</v>
      </c>
      <c r="AM374" s="1" t="s">
        <v>18693</v>
      </c>
      <c r="AN374" s="1" t="s">
        <v>18669</v>
      </c>
      <c r="AO374" s="1" t="s">
        <v>18668</v>
      </c>
      <c r="AP374" s="14" t="s">
        <v>18694</v>
      </c>
      <c r="AQ374" s="14" t="s">
        <v>18695</v>
      </c>
      <c r="AR374" s="14" t="s">
        <v>18693</v>
      </c>
      <c r="AS374" s="15">
        <v>44103</v>
      </c>
      <c r="AT374" s="1" t="s">
        <v>18769</v>
      </c>
      <c r="AU374" s="1" t="s">
        <v>18672</v>
      </c>
      <c r="AV374" s="1" t="s">
        <v>18735</v>
      </c>
      <c r="AW374" s="1" t="s">
        <v>18683</v>
      </c>
      <c r="AX374" s="1" t="s">
        <v>18667</v>
      </c>
      <c r="AY374" s="1" t="s">
        <v>18684</v>
      </c>
    </row>
    <row r="375" spans="1:51" x14ac:dyDescent="0.2">
      <c r="A375" s="14" t="s">
        <v>10898</v>
      </c>
      <c r="B375" s="1" t="s">
        <v>18662</v>
      </c>
      <c r="C375" s="1" t="s">
        <v>18685</v>
      </c>
      <c r="D375" s="1" t="s">
        <v>18664</v>
      </c>
      <c r="E375" s="15">
        <v>44089</v>
      </c>
      <c r="F375" s="13">
        <v>44098</v>
      </c>
      <c r="G375" s="1" t="s">
        <v>18665</v>
      </c>
      <c r="H375" s="1" t="s">
        <v>18666</v>
      </c>
      <c r="I375" s="1" t="s">
        <v>18667</v>
      </c>
      <c r="J375" s="1" t="s">
        <v>18668</v>
      </c>
      <c r="K375" s="1" t="s">
        <v>18669</v>
      </c>
      <c r="L375" s="1" t="s">
        <v>18735</v>
      </c>
      <c r="M375" s="1" t="s">
        <v>18671</v>
      </c>
      <c r="N375" s="1" t="s">
        <v>18672</v>
      </c>
      <c r="O375" s="1">
        <v>32</v>
      </c>
      <c r="P375" s="1" t="s">
        <v>18662</v>
      </c>
      <c r="Q375" s="1" t="s">
        <v>18673</v>
      </c>
      <c r="R375" s="1">
        <v>30669159885</v>
      </c>
      <c r="U375" s="1" t="s">
        <v>18897</v>
      </c>
      <c r="V375" s="1">
        <v>1121891172</v>
      </c>
      <c r="W375" s="1" t="s">
        <v>702</v>
      </c>
      <c r="Z375" s="1" t="s">
        <v>15990</v>
      </c>
      <c r="AA375" s="1" t="s">
        <v>18698</v>
      </c>
      <c r="AB375" s="1" t="s">
        <v>18784</v>
      </c>
      <c r="AE375" s="1" t="s">
        <v>18785</v>
      </c>
      <c r="AG375" s="1">
        <v>7</v>
      </c>
      <c r="AI375" s="1">
        <v>1602</v>
      </c>
      <c r="AK375" s="1" t="s">
        <v>18786</v>
      </c>
      <c r="AL375" s="1" t="s">
        <v>18730</v>
      </c>
      <c r="AM375" s="1" t="s">
        <v>18693</v>
      </c>
      <c r="AN375" s="1" t="s">
        <v>18669</v>
      </c>
      <c r="AO375" s="1" t="s">
        <v>18668</v>
      </c>
      <c r="AP375" s="14" t="s">
        <v>18694</v>
      </c>
      <c r="AQ375" s="14" t="s">
        <v>18695</v>
      </c>
      <c r="AR375" s="14" t="s">
        <v>18693</v>
      </c>
      <c r="AS375" s="15">
        <v>44098</v>
      </c>
      <c r="AT375" s="1" t="s">
        <v>18769</v>
      </c>
      <c r="AU375" s="1" t="s">
        <v>18672</v>
      </c>
      <c r="AV375" s="1" t="s">
        <v>18735</v>
      </c>
      <c r="AW375" s="1" t="s">
        <v>18683</v>
      </c>
      <c r="AX375" s="1" t="s">
        <v>18667</v>
      </c>
      <c r="AY375" s="1" t="s">
        <v>18684</v>
      </c>
    </row>
    <row r="376" spans="1:51" x14ac:dyDescent="0.2">
      <c r="A376" s="14" t="s">
        <v>10901</v>
      </c>
      <c r="B376" s="1" t="s">
        <v>18662</v>
      </c>
      <c r="C376" s="1" t="s">
        <v>18685</v>
      </c>
      <c r="D376" s="1" t="s">
        <v>18664</v>
      </c>
      <c r="E376" s="15">
        <v>44089</v>
      </c>
      <c r="F376" s="13">
        <v>44266</v>
      </c>
      <c r="G376" s="1" t="s">
        <v>18665</v>
      </c>
      <c r="H376" s="1" t="s">
        <v>18666</v>
      </c>
      <c r="I376" s="1" t="s">
        <v>18667</v>
      </c>
      <c r="J376" s="1" t="s">
        <v>18668</v>
      </c>
      <c r="K376" s="1" t="s">
        <v>18669</v>
      </c>
      <c r="L376" s="1" t="s">
        <v>18735</v>
      </c>
      <c r="M376" s="1" t="s">
        <v>18671</v>
      </c>
      <c r="N376" s="1" t="s">
        <v>18672</v>
      </c>
      <c r="O376" s="1">
        <v>35</v>
      </c>
      <c r="P376" s="1" t="s">
        <v>18662</v>
      </c>
      <c r="Q376" s="1" t="s">
        <v>18673</v>
      </c>
      <c r="R376" s="1">
        <v>30669159885</v>
      </c>
      <c r="U376" s="1" t="s">
        <v>18897</v>
      </c>
      <c r="V376" s="1">
        <v>1121891172</v>
      </c>
      <c r="W376" s="1" t="s">
        <v>702</v>
      </c>
      <c r="Z376" s="1" t="s">
        <v>15990</v>
      </c>
      <c r="AA376" s="1" t="s">
        <v>18698</v>
      </c>
      <c r="AB376" s="1" t="s">
        <v>18784</v>
      </c>
      <c r="AE376" s="1" t="s">
        <v>18785</v>
      </c>
      <c r="AG376" s="1">
        <v>7</v>
      </c>
      <c r="AI376" s="1">
        <v>1602</v>
      </c>
      <c r="AK376" s="1" t="s">
        <v>18947</v>
      </c>
      <c r="AL376" s="1" t="s">
        <v>18948</v>
      </c>
      <c r="AM376" s="1" t="s">
        <v>18693</v>
      </c>
      <c r="AN376" s="1" t="s">
        <v>18669</v>
      </c>
      <c r="AO376" s="1" t="s">
        <v>18668</v>
      </c>
      <c r="AP376" s="14" t="s">
        <v>18694</v>
      </c>
      <c r="AQ376" s="14" t="s">
        <v>18695</v>
      </c>
      <c r="AR376" s="14" t="s">
        <v>18693</v>
      </c>
      <c r="AS376" s="15">
        <v>44266</v>
      </c>
      <c r="AT376" s="1" t="s">
        <v>18779</v>
      </c>
      <c r="AU376" s="1" t="s">
        <v>18672</v>
      </c>
      <c r="AV376" s="1" t="s">
        <v>18735</v>
      </c>
      <c r="AW376" s="1" t="s">
        <v>18683</v>
      </c>
      <c r="AX376" s="1" t="s">
        <v>18667</v>
      </c>
      <c r="AY376" s="1" t="s">
        <v>18684</v>
      </c>
    </row>
    <row r="377" spans="1:51" x14ac:dyDescent="0.2">
      <c r="A377" s="14" t="s">
        <v>10904</v>
      </c>
      <c r="B377" s="1" t="s">
        <v>18662</v>
      </c>
      <c r="C377" s="1" t="s">
        <v>18685</v>
      </c>
      <c r="D377" s="1" t="s">
        <v>18664</v>
      </c>
      <c r="E377" s="15">
        <v>44089</v>
      </c>
      <c r="F377" s="13">
        <v>44096</v>
      </c>
      <c r="G377" s="1" t="s">
        <v>18665</v>
      </c>
      <c r="H377" s="1" t="s">
        <v>18666</v>
      </c>
      <c r="I377" s="1" t="s">
        <v>18667</v>
      </c>
      <c r="J377" s="1" t="s">
        <v>18668</v>
      </c>
      <c r="K377" s="1" t="s">
        <v>18669</v>
      </c>
      <c r="L377" s="1" t="s">
        <v>18735</v>
      </c>
      <c r="M377" s="1" t="s">
        <v>18671</v>
      </c>
      <c r="N377" s="1" t="s">
        <v>18672</v>
      </c>
      <c r="O377" s="1">
        <v>32</v>
      </c>
      <c r="P377" s="1" t="s">
        <v>18662</v>
      </c>
      <c r="Q377" s="1" t="s">
        <v>18673</v>
      </c>
      <c r="R377" s="1">
        <v>30669159885</v>
      </c>
      <c r="U377" s="1" t="s">
        <v>18897</v>
      </c>
      <c r="V377" s="1">
        <v>1121891172</v>
      </c>
      <c r="W377" s="1" t="s">
        <v>702</v>
      </c>
      <c r="Z377" s="1" t="s">
        <v>15990</v>
      </c>
      <c r="AA377" s="1" t="s">
        <v>18698</v>
      </c>
      <c r="AB377" s="1" t="s">
        <v>18784</v>
      </c>
      <c r="AE377" s="1" t="s">
        <v>18785</v>
      </c>
      <c r="AG377" s="1">
        <v>7</v>
      </c>
      <c r="AI377" s="1">
        <v>1602</v>
      </c>
      <c r="AK377" s="1" t="s">
        <v>18761</v>
      </c>
      <c r="AL377" s="1" t="s">
        <v>18730</v>
      </c>
      <c r="AM377" s="1" t="s">
        <v>18693</v>
      </c>
      <c r="AN377" s="1" t="s">
        <v>18669</v>
      </c>
      <c r="AO377" s="1" t="s">
        <v>18668</v>
      </c>
      <c r="AP377" s="14" t="s">
        <v>18694</v>
      </c>
      <c r="AQ377" s="14" t="s">
        <v>18695</v>
      </c>
      <c r="AR377" s="14" t="s">
        <v>18693</v>
      </c>
      <c r="AS377" s="15">
        <v>44096</v>
      </c>
      <c r="AT377" s="1" t="s">
        <v>18769</v>
      </c>
      <c r="AU377" s="1" t="s">
        <v>18672</v>
      </c>
      <c r="AV377" s="1" t="s">
        <v>18735</v>
      </c>
      <c r="AW377" s="1" t="s">
        <v>18683</v>
      </c>
      <c r="AX377" s="1" t="s">
        <v>18667</v>
      </c>
      <c r="AY377" s="1" t="s">
        <v>18684</v>
      </c>
    </row>
    <row r="378" spans="1:51" x14ac:dyDescent="0.2">
      <c r="A378" s="14" t="s">
        <v>10907</v>
      </c>
      <c r="B378" s="1" t="s">
        <v>18662</v>
      </c>
      <c r="C378" s="1" t="s">
        <v>18967</v>
      </c>
      <c r="D378" s="1" t="s">
        <v>18664</v>
      </c>
      <c r="E378" s="15">
        <v>44089</v>
      </c>
      <c r="F378" s="13">
        <v>44333</v>
      </c>
      <c r="G378" s="1" t="s">
        <v>18665</v>
      </c>
      <c r="H378" s="1" t="s">
        <v>18666</v>
      </c>
      <c r="I378" s="1" t="s">
        <v>18667</v>
      </c>
      <c r="J378" s="1" t="s">
        <v>18668</v>
      </c>
      <c r="K378" s="1" t="s">
        <v>18669</v>
      </c>
      <c r="L378" s="1" t="s">
        <v>18735</v>
      </c>
      <c r="M378" s="1" t="s">
        <v>18671</v>
      </c>
      <c r="N378" s="1" t="s">
        <v>18672</v>
      </c>
      <c r="O378" s="1">
        <v>55</v>
      </c>
      <c r="P378" s="1" t="s">
        <v>18662</v>
      </c>
      <c r="Q378" s="1" t="s">
        <v>18673</v>
      </c>
      <c r="R378" s="1">
        <v>30669159885</v>
      </c>
      <c r="U378" s="1" t="s">
        <v>18897</v>
      </c>
      <c r="V378" s="1">
        <v>1121891172</v>
      </c>
      <c r="W378" s="1" t="s">
        <v>702</v>
      </c>
      <c r="Z378" s="1" t="s">
        <v>15990</v>
      </c>
      <c r="AA378" s="1" t="s">
        <v>18698</v>
      </c>
      <c r="AB378" s="1" t="s">
        <v>18784</v>
      </c>
      <c r="AE378" s="1" t="s">
        <v>18785</v>
      </c>
      <c r="AG378" s="1">
        <v>7</v>
      </c>
      <c r="AI378" s="1">
        <v>1602</v>
      </c>
      <c r="AK378" s="1" t="s">
        <v>18968</v>
      </c>
      <c r="AL378" s="1" t="s">
        <v>18969</v>
      </c>
      <c r="AM378" s="1" t="s">
        <v>18970</v>
      </c>
      <c r="AN378" s="1" t="s">
        <v>18669</v>
      </c>
      <c r="AO378" s="1" t="s">
        <v>18668</v>
      </c>
      <c r="AP378" s="14" t="s">
        <v>18875</v>
      </c>
      <c r="AQ378" s="14" t="s">
        <v>18778</v>
      </c>
      <c r="AR378" s="14" t="s">
        <v>18679</v>
      </c>
      <c r="AS378" s="15">
        <v>44330</v>
      </c>
      <c r="AT378" s="1" t="s">
        <v>18971</v>
      </c>
      <c r="AU378" s="1" t="s">
        <v>18672</v>
      </c>
      <c r="AV378" s="1" t="s">
        <v>18735</v>
      </c>
      <c r="AW378" s="1" t="s">
        <v>18683</v>
      </c>
      <c r="AX378" s="1" t="s">
        <v>18667</v>
      </c>
      <c r="AY378" s="1" t="s">
        <v>18684</v>
      </c>
    </row>
    <row r="379" spans="1:51" x14ac:dyDescent="0.2">
      <c r="A379" s="14" t="s">
        <v>10910</v>
      </c>
      <c r="B379" s="1" t="s">
        <v>18662</v>
      </c>
      <c r="C379" s="1" t="s">
        <v>18685</v>
      </c>
      <c r="D379" s="1" t="s">
        <v>18664</v>
      </c>
      <c r="E379" s="15">
        <v>44089</v>
      </c>
      <c r="F379" s="13">
        <v>44097</v>
      </c>
      <c r="G379" s="1" t="s">
        <v>18665</v>
      </c>
      <c r="H379" s="1" t="s">
        <v>18666</v>
      </c>
      <c r="I379" s="1" t="s">
        <v>18667</v>
      </c>
      <c r="J379" s="1" t="s">
        <v>18668</v>
      </c>
      <c r="K379" s="1" t="s">
        <v>18669</v>
      </c>
      <c r="L379" s="1" t="s">
        <v>18735</v>
      </c>
      <c r="M379" s="1" t="s">
        <v>18671</v>
      </c>
      <c r="N379" s="1" t="s">
        <v>18672</v>
      </c>
      <c r="O379" s="1">
        <v>32</v>
      </c>
      <c r="P379" s="1" t="s">
        <v>18662</v>
      </c>
      <c r="Q379" s="1" t="s">
        <v>18673</v>
      </c>
      <c r="R379" s="1">
        <v>30669159885</v>
      </c>
      <c r="U379" s="1" t="s">
        <v>18897</v>
      </c>
      <c r="V379" s="1">
        <v>1121891172</v>
      </c>
      <c r="W379" s="1" t="s">
        <v>702</v>
      </c>
      <c r="Z379" s="1" t="s">
        <v>15990</v>
      </c>
      <c r="AA379" s="1" t="s">
        <v>18698</v>
      </c>
      <c r="AB379" s="1" t="s">
        <v>18784</v>
      </c>
      <c r="AE379" s="1" t="s">
        <v>18785</v>
      </c>
      <c r="AG379" s="1">
        <v>7</v>
      </c>
      <c r="AI379" s="1">
        <v>1602</v>
      </c>
      <c r="AK379" s="1" t="s">
        <v>18761</v>
      </c>
      <c r="AL379" s="1" t="s">
        <v>18730</v>
      </c>
      <c r="AM379" s="1" t="s">
        <v>18693</v>
      </c>
      <c r="AN379" s="1" t="s">
        <v>18669</v>
      </c>
      <c r="AO379" s="1" t="s">
        <v>18668</v>
      </c>
      <c r="AP379" s="14" t="s">
        <v>18694</v>
      </c>
      <c r="AQ379" s="14" t="s">
        <v>18695</v>
      </c>
      <c r="AR379" s="14" t="s">
        <v>18693</v>
      </c>
      <c r="AS379" s="15">
        <v>44097</v>
      </c>
      <c r="AT379" s="1" t="s">
        <v>18769</v>
      </c>
      <c r="AU379" s="1" t="s">
        <v>18672</v>
      </c>
      <c r="AV379" s="1" t="s">
        <v>18735</v>
      </c>
      <c r="AW379" s="1" t="s">
        <v>18683</v>
      </c>
      <c r="AX379" s="1" t="s">
        <v>18667</v>
      </c>
      <c r="AY379" s="1" t="s">
        <v>18684</v>
      </c>
    </row>
    <row r="380" spans="1:51" x14ac:dyDescent="0.2">
      <c r="A380" s="14" t="s">
        <v>10913</v>
      </c>
      <c r="B380" s="1" t="s">
        <v>18662</v>
      </c>
      <c r="C380" s="1" t="s">
        <v>18685</v>
      </c>
      <c r="D380" s="1" t="s">
        <v>18664</v>
      </c>
      <c r="E380" s="15">
        <v>44089</v>
      </c>
      <c r="F380" s="13">
        <v>44097</v>
      </c>
      <c r="G380" s="1" t="s">
        <v>18665</v>
      </c>
      <c r="H380" s="1" t="s">
        <v>18666</v>
      </c>
      <c r="I380" s="1" t="s">
        <v>18667</v>
      </c>
      <c r="J380" s="1" t="s">
        <v>18668</v>
      </c>
      <c r="K380" s="1" t="s">
        <v>18669</v>
      </c>
      <c r="L380" s="1" t="s">
        <v>18735</v>
      </c>
      <c r="M380" s="1" t="s">
        <v>18671</v>
      </c>
      <c r="N380" s="1" t="s">
        <v>18672</v>
      </c>
      <c r="O380" s="1">
        <v>32</v>
      </c>
      <c r="P380" s="1" t="s">
        <v>18662</v>
      </c>
      <c r="Q380" s="1" t="s">
        <v>18673</v>
      </c>
      <c r="R380" s="1">
        <v>30669159885</v>
      </c>
      <c r="U380" s="1" t="s">
        <v>18897</v>
      </c>
      <c r="V380" s="1">
        <v>1121891172</v>
      </c>
      <c r="W380" s="1" t="s">
        <v>702</v>
      </c>
      <c r="Z380" s="1" t="s">
        <v>15990</v>
      </c>
      <c r="AA380" s="1" t="s">
        <v>18698</v>
      </c>
      <c r="AB380" s="1" t="s">
        <v>18784</v>
      </c>
      <c r="AE380" s="1" t="s">
        <v>18785</v>
      </c>
      <c r="AG380" s="1">
        <v>7</v>
      </c>
      <c r="AI380" s="1">
        <v>1602</v>
      </c>
      <c r="AK380" s="1" t="s">
        <v>18761</v>
      </c>
      <c r="AL380" s="1" t="s">
        <v>18730</v>
      </c>
      <c r="AM380" s="1" t="s">
        <v>18693</v>
      </c>
      <c r="AN380" s="1" t="s">
        <v>18669</v>
      </c>
      <c r="AO380" s="1" t="s">
        <v>18668</v>
      </c>
      <c r="AP380" s="14" t="s">
        <v>18694</v>
      </c>
      <c r="AQ380" s="14" t="s">
        <v>18695</v>
      </c>
      <c r="AR380" s="14" t="s">
        <v>18693</v>
      </c>
      <c r="AS380" s="15">
        <v>44097</v>
      </c>
      <c r="AT380" s="1" t="s">
        <v>18769</v>
      </c>
      <c r="AU380" s="1" t="s">
        <v>18672</v>
      </c>
      <c r="AV380" s="1" t="s">
        <v>18735</v>
      </c>
      <c r="AW380" s="1" t="s">
        <v>18683</v>
      </c>
      <c r="AX380" s="1" t="s">
        <v>18667</v>
      </c>
      <c r="AY380" s="1" t="s">
        <v>18684</v>
      </c>
    </row>
    <row r="381" spans="1:51" x14ac:dyDescent="0.2">
      <c r="A381" s="14" t="s">
        <v>10916</v>
      </c>
      <c r="B381" s="1" t="s">
        <v>18662</v>
      </c>
      <c r="C381" s="1" t="s">
        <v>18685</v>
      </c>
      <c r="D381" s="1" t="s">
        <v>18664</v>
      </c>
      <c r="E381" s="15">
        <v>44089</v>
      </c>
      <c r="F381" s="13">
        <v>44096</v>
      </c>
      <c r="G381" s="1" t="s">
        <v>18665</v>
      </c>
      <c r="H381" s="1" t="s">
        <v>18666</v>
      </c>
      <c r="I381" s="1" t="s">
        <v>18667</v>
      </c>
      <c r="J381" s="1" t="s">
        <v>18668</v>
      </c>
      <c r="K381" s="1" t="s">
        <v>18669</v>
      </c>
      <c r="L381" s="1" t="s">
        <v>18735</v>
      </c>
      <c r="M381" s="1" t="s">
        <v>18671</v>
      </c>
      <c r="N381" s="1" t="s">
        <v>18672</v>
      </c>
      <c r="O381" s="1">
        <v>28</v>
      </c>
      <c r="P381" s="1" t="s">
        <v>18662</v>
      </c>
      <c r="Q381" s="1" t="s">
        <v>18673</v>
      </c>
      <c r="R381" s="1">
        <v>30669159885</v>
      </c>
      <c r="U381" s="1" t="s">
        <v>18897</v>
      </c>
      <c r="V381" s="1">
        <v>1121891172</v>
      </c>
      <c r="W381" s="1" t="s">
        <v>702</v>
      </c>
      <c r="Z381" s="1" t="s">
        <v>15990</v>
      </c>
      <c r="AA381" s="1" t="s">
        <v>18698</v>
      </c>
      <c r="AB381" s="1" t="s">
        <v>18784</v>
      </c>
      <c r="AE381" s="1" t="s">
        <v>18785</v>
      </c>
      <c r="AG381" s="1">
        <v>7</v>
      </c>
      <c r="AI381" s="1">
        <v>1602</v>
      </c>
      <c r="AK381" s="1" t="s">
        <v>18786</v>
      </c>
      <c r="AL381" s="1" t="s">
        <v>18730</v>
      </c>
      <c r="AM381" s="1" t="s">
        <v>18693</v>
      </c>
      <c r="AN381" s="1" t="s">
        <v>18669</v>
      </c>
      <c r="AO381" s="1" t="s">
        <v>18668</v>
      </c>
      <c r="AP381" s="14" t="s">
        <v>18694</v>
      </c>
      <c r="AQ381" s="14" t="s">
        <v>18695</v>
      </c>
      <c r="AR381" s="14" t="s">
        <v>18693</v>
      </c>
      <c r="AS381" s="15">
        <v>44096</v>
      </c>
      <c r="AT381" s="1" t="s">
        <v>18946</v>
      </c>
      <c r="AU381" s="1" t="s">
        <v>18672</v>
      </c>
      <c r="AV381" s="1" t="s">
        <v>18735</v>
      </c>
      <c r="AW381" s="1" t="s">
        <v>18683</v>
      </c>
      <c r="AX381" s="1" t="s">
        <v>18667</v>
      </c>
      <c r="AY381" s="1" t="s">
        <v>18684</v>
      </c>
    </row>
    <row r="382" spans="1:51" x14ac:dyDescent="0.2">
      <c r="A382" s="14" t="s">
        <v>10919</v>
      </c>
      <c r="B382" s="1" t="s">
        <v>18662</v>
      </c>
      <c r="C382" s="1" t="s">
        <v>18685</v>
      </c>
      <c r="D382" s="1" t="s">
        <v>18664</v>
      </c>
      <c r="E382" s="15">
        <v>44089</v>
      </c>
      <c r="F382" s="13">
        <v>44102</v>
      </c>
      <c r="G382" s="1" t="s">
        <v>18665</v>
      </c>
      <c r="H382" s="1" t="s">
        <v>18666</v>
      </c>
      <c r="I382" s="1" t="s">
        <v>18667</v>
      </c>
      <c r="J382" s="1" t="s">
        <v>18668</v>
      </c>
      <c r="K382" s="1" t="s">
        <v>18669</v>
      </c>
      <c r="L382" s="1" t="s">
        <v>18735</v>
      </c>
      <c r="M382" s="1" t="s">
        <v>18671</v>
      </c>
      <c r="N382" s="1" t="s">
        <v>18672</v>
      </c>
      <c r="O382" s="1">
        <v>32</v>
      </c>
      <c r="P382" s="1" t="s">
        <v>18662</v>
      </c>
      <c r="Q382" s="1" t="s">
        <v>18673</v>
      </c>
      <c r="R382" s="1">
        <v>30669159885</v>
      </c>
      <c r="U382" s="1" t="s">
        <v>18897</v>
      </c>
      <c r="V382" s="1">
        <v>1121891172</v>
      </c>
      <c r="W382" s="1" t="s">
        <v>702</v>
      </c>
      <c r="Z382" s="1" t="s">
        <v>15990</v>
      </c>
      <c r="AA382" s="1" t="s">
        <v>18698</v>
      </c>
      <c r="AB382" s="1" t="s">
        <v>18784</v>
      </c>
      <c r="AE382" s="1" t="s">
        <v>18785</v>
      </c>
      <c r="AG382" s="1">
        <v>7</v>
      </c>
      <c r="AI382" s="1">
        <v>1602</v>
      </c>
      <c r="AK382" s="1" t="s">
        <v>18786</v>
      </c>
      <c r="AL382" s="1" t="s">
        <v>18730</v>
      </c>
      <c r="AM382" s="1" t="s">
        <v>18693</v>
      </c>
      <c r="AN382" s="1" t="s">
        <v>18669</v>
      </c>
      <c r="AO382" s="1" t="s">
        <v>18668</v>
      </c>
      <c r="AP382" s="14" t="s">
        <v>18694</v>
      </c>
      <c r="AQ382" s="14" t="s">
        <v>18695</v>
      </c>
      <c r="AR382" s="14" t="s">
        <v>18693</v>
      </c>
      <c r="AS382" s="15">
        <v>44102</v>
      </c>
      <c r="AT382" s="1" t="s">
        <v>18769</v>
      </c>
      <c r="AU382" s="1" t="s">
        <v>18672</v>
      </c>
      <c r="AV382" s="1" t="s">
        <v>18735</v>
      </c>
      <c r="AW382" s="1" t="s">
        <v>18683</v>
      </c>
      <c r="AX382" s="1" t="s">
        <v>18667</v>
      </c>
      <c r="AY382" s="1" t="s">
        <v>18684</v>
      </c>
    </row>
    <row r="383" spans="1:51" x14ac:dyDescent="0.2">
      <c r="A383" s="14" t="s">
        <v>10923</v>
      </c>
      <c r="B383" s="1" t="s">
        <v>18662</v>
      </c>
      <c r="C383" s="1" t="s">
        <v>18685</v>
      </c>
      <c r="D383" s="1" t="s">
        <v>18664</v>
      </c>
      <c r="E383" s="15">
        <v>44089</v>
      </c>
      <c r="F383" s="13">
        <v>44103</v>
      </c>
      <c r="G383" s="1" t="s">
        <v>18665</v>
      </c>
      <c r="H383" s="1" t="s">
        <v>18666</v>
      </c>
      <c r="I383" s="1" t="s">
        <v>18667</v>
      </c>
      <c r="J383" s="1" t="s">
        <v>18668</v>
      </c>
      <c r="K383" s="1" t="s">
        <v>18669</v>
      </c>
      <c r="L383" s="1" t="s">
        <v>18735</v>
      </c>
      <c r="M383" s="1" t="s">
        <v>18671</v>
      </c>
      <c r="N383" s="1" t="s">
        <v>18672</v>
      </c>
      <c r="O383" s="1">
        <v>39</v>
      </c>
      <c r="P383" s="1" t="s">
        <v>18662</v>
      </c>
      <c r="Q383" s="1" t="s">
        <v>18673</v>
      </c>
      <c r="R383" s="1">
        <v>30669159885</v>
      </c>
      <c r="U383" s="1" t="s">
        <v>18897</v>
      </c>
      <c r="V383" s="1">
        <v>1121891172</v>
      </c>
      <c r="W383" s="1" t="s">
        <v>702</v>
      </c>
      <c r="Z383" s="1" t="s">
        <v>15990</v>
      </c>
      <c r="AA383" s="1" t="s">
        <v>18698</v>
      </c>
      <c r="AB383" s="1" t="s">
        <v>18784</v>
      </c>
      <c r="AE383" s="1" t="s">
        <v>18785</v>
      </c>
      <c r="AG383" s="1">
        <v>7</v>
      </c>
      <c r="AI383" s="1">
        <v>1602</v>
      </c>
      <c r="AK383" s="1" t="s">
        <v>18761</v>
      </c>
      <c r="AL383" s="1" t="s">
        <v>18730</v>
      </c>
      <c r="AM383" s="1" t="s">
        <v>18693</v>
      </c>
      <c r="AN383" s="1" t="s">
        <v>18669</v>
      </c>
      <c r="AO383" s="1" t="s">
        <v>18668</v>
      </c>
      <c r="AP383" s="14" t="s">
        <v>18694</v>
      </c>
      <c r="AQ383" s="14" t="s">
        <v>18695</v>
      </c>
      <c r="AR383" s="14" t="s">
        <v>18693</v>
      </c>
      <c r="AS383" s="15">
        <v>44103</v>
      </c>
      <c r="AT383" s="1" t="s">
        <v>18769</v>
      </c>
      <c r="AU383" s="1" t="s">
        <v>18672</v>
      </c>
      <c r="AV383" s="1" t="s">
        <v>18735</v>
      </c>
      <c r="AW383" s="1" t="s">
        <v>18683</v>
      </c>
      <c r="AX383" s="1" t="s">
        <v>18667</v>
      </c>
      <c r="AY383" s="1" t="s">
        <v>18684</v>
      </c>
    </row>
    <row r="384" spans="1:51" x14ac:dyDescent="0.2">
      <c r="A384" s="14" t="s">
        <v>10926</v>
      </c>
      <c r="B384" s="1" t="s">
        <v>18662</v>
      </c>
      <c r="C384" s="1" t="s">
        <v>18685</v>
      </c>
      <c r="D384" s="1" t="s">
        <v>18664</v>
      </c>
      <c r="E384" s="15">
        <v>44089</v>
      </c>
      <c r="F384" s="13">
        <v>44103</v>
      </c>
      <c r="G384" s="1" t="s">
        <v>18665</v>
      </c>
      <c r="H384" s="1" t="s">
        <v>18666</v>
      </c>
      <c r="I384" s="1" t="s">
        <v>18667</v>
      </c>
      <c r="J384" s="1" t="s">
        <v>18668</v>
      </c>
      <c r="K384" s="1" t="s">
        <v>18669</v>
      </c>
      <c r="L384" s="1" t="s">
        <v>18735</v>
      </c>
      <c r="M384" s="1" t="s">
        <v>18671</v>
      </c>
      <c r="N384" s="1" t="s">
        <v>18672</v>
      </c>
      <c r="O384" s="1">
        <v>37</v>
      </c>
      <c r="P384" s="1" t="s">
        <v>18662</v>
      </c>
      <c r="Q384" s="1" t="s">
        <v>18673</v>
      </c>
      <c r="R384" s="1">
        <v>30669159885</v>
      </c>
      <c r="U384" s="1" t="s">
        <v>18897</v>
      </c>
      <c r="V384" s="1">
        <v>1121891172</v>
      </c>
      <c r="W384" s="1" t="s">
        <v>702</v>
      </c>
      <c r="Z384" s="1" t="s">
        <v>15990</v>
      </c>
      <c r="AA384" s="1" t="s">
        <v>18698</v>
      </c>
      <c r="AB384" s="1" t="s">
        <v>18784</v>
      </c>
      <c r="AE384" s="1" t="s">
        <v>18785</v>
      </c>
      <c r="AG384" s="1">
        <v>7</v>
      </c>
      <c r="AI384" s="1">
        <v>1602</v>
      </c>
      <c r="AK384" s="1" t="s">
        <v>18761</v>
      </c>
      <c r="AL384" s="1" t="s">
        <v>18730</v>
      </c>
      <c r="AM384" s="1" t="s">
        <v>18693</v>
      </c>
      <c r="AN384" s="1" t="s">
        <v>18669</v>
      </c>
      <c r="AO384" s="1" t="s">
        <v>18668</v>
      </c>
      <c r="AP384" s="14" t="s">
        <v>18694</v>
      </c>
      <c r="AQ384" s="14" t="s">
        <v>18695</v>
      </c>
      <c r="AR384" s="14" t="s">
        <v>18693</v>
      </c>
      <c r="AS384" s="15">
        <v>44103</v>
      </c>
      <c r="AT384" s="1" t="s">
        <v>18769</v>
      </c>
      <c r="AU384" s="1" t="s">
        <v>18672</v>
      </c>
      <c r="AV384" s="1" t="s">
        <v>18735</v>
      </c>
      <c r="AW384" s="1" t="s">
        <v>18683</v>
      </c>
      <c r="AX384" s="1" t="s">
        <v>18667</v>
      </c>
      <c r="AY384" s="1" t="s">
        <v>18684</v>
      </c>
    </row>
    <row r="385" spans="1:51" x14ac:dyDescent="0.2">
      <c r="A385" s="14" t="s">
        <v>16661</v>
      </c>
      <c r="B385" s="1" t="s">
        <v>18953</v>
      </c>
      <c r="C385" s="1" t="s">
        <v>18685</v>
      </c>
      <c r="D385" s="1" t="s">
        <v>18664</v>
      </c>
      <c r="E385" s="15">
        <v>44089</v>
      </c>
      <c r="F385" s="13">
        <v>44131</v>
      </c>
      <c r="G385" s="1" t="s">
        <v>18954</v>
      </c>
      <c r="H385" s="1" t="s">
        <v>18955</v>
      </c>
      <c r="I385" s="1" t="s">
        <v>18667</v>
      </c>
      <c r="J385" s="1" t="s">
        <v>18668</v>
      </c>
      <c r="K385" s="1" t="s">
        <v>18669</v>
      </c>
      <c r="L385" s="1" t="s">
        <v>18693</v>
      </c>
      <c r="M385" s="1" t="s">
        <v>18956</v>
      </c>
      <c r="N385" s="1" t="s">
        <v>18957</v>
      </c>
      <c r="O385" s="1">
        <v>47</v>
      </c>
      <c r="P385" s="1" t="s">
        <v>18953</v>
      </c>
      <c r="Q385" s="1" t="s">
        <v>18673</v>
      </c>
      <c r="R385" s="1">
        <v>30534475795</v>
      </c>
      <c r="U385" s="1" t="s">
        <v>18697</v>
      </c>
      <c r="V385" s="1">
        <v>1147561216</v>
      </c>
      <c r="W385" s="1" t="s">
        <v>2737</v>
      </c>
      <c r="Z385" s="1" t="s">
        <v>15990</v>
      </c>
      <c r="AA385" s="1" t="s">
        <v>18698</v>
      </c>
      <c r="AB385" s="1" t="s">
        <v>18699</v>
      </c>
      <c r="AE385" s="1" t="s">
        <v>18700</v>
      </c>
      <c r="AG385" s="1" t="s">
        <v>15731</v>
      </c>
      <c r="AI385" s="1">
        <v>1605</v>
      </c>
      <c r="AK385" s="1" t="s">
        <v>18761</v>
      </c>
      <c r="AL385" s="1" t="s">
        <v>18730</v>
      </c>
      <c r="AM385" s="1" t="s">
        <v>18693</v>
      </c>
      <c r="AN385" s="1" t="s">
        <v>18669</v>
      </c>
      <c r="AO385" s="1" t="s">
        <v>18668</v>
      </c>
      <c r="AP385" s="14" t="s">
        <v>18694</v>
      </c>
      <c r="AQ385" s="14" t="s">
        <v>18695</v>
      </c>
      <c r="AR385" s="14" t="s">
        <v>18693</v>
      </c>
      <c r="AS385" s="15">
        <v>44131</v>
      </c>
      <c r="AT385" s="1" t="s">
        <v>18769</v>
      </c>
      <c r="AU385" s="1" t="s">
        <v>18957</v>
      </c>
      <c r="AV385" s="1" t="s">
        <v>18693</v>
      </c>
      <c r="AW385" s="1" t="s">
        <v>18958</v>
      </c>
      <c r="AX385" s="1" t="s">
        <v>18667</v>
      </c>
      <c r="AY385" s="1" t="s">
        <v>18959</v>
      </c>
    </row>
    <row r="386" spans="1:51" x14ac:dyDescent="0.2">
      <c r="A386" s="14" t="s">
        <v>16665</v>
      </c>
      <c r="B386" s="1" t="s">
        <v>18953</v>
      </c>
      <c r="C386" s="1" t="s">
        <v>18685</v>
      </c>
      <c r="D386" s="1" t="s">
        <v>18664</v>
      </c>
      <c r="E386" s="15">
        <v>44089</v>
      </c>
      <c r="F386" s="13">
        <v>44131</v>
      </c>
      <c r="G386" s="1" t="s">
        <v>18954</v>
      </c>
      <c r="H386" s="1" t="s">
        <v>18955</v>
      </c>
      <c r="I386" s="1" t="s">
        <v>18667</v>
      </c>
      <c r="J386" s="1" t="s">
        <v>18668</v>
      </c>
      <c r="K386" s="1" t="s">
        <v>18669</v>
      </c>
      <c r="L386" s="1" t="s">
        <v>18693</v>
      </c>
      <c r="M386" s="1" t="s">
        <v>18956</v>
      </c>
      <c r="N386" s="1" t="s">
        <v>18957</v>
      </c>
      <c r="O386" s="1">
        <v>37</v>
      </c>
      <c r="P386" s="1" t="s">
        <v>18953</v>
      </c>
      <c r="Q386" s="1" t="s">
        <v>18673</v>
      </c>
      <c r="R386" s="1">
        <v>30534475795</v>
      </c>
      <c r="U386" s="1" t="s">
        <v>18697</v>
      </c>
      <c r="V386" s="1">
        <v>1147561216</v>
      </c>
      <c r="W386" s="1" t="s">
        <v>2737</v>
      </c>
      <c r="Z386" s="1" t="s">
        <v>15990</v>
      </c>
      <c r="AA386" s="1" t="s">
        <v>18698</v>
      </c>
      <c r="AB386" s="1" t="s">
        <v>18699</v>
      </c>
      <c r="AE386" s="1" t="s">
        <v>18700</v>
      </c>
      <c r="AG386" s="1" t="s">
        <v>15731</v>
      </c>
      <c r="AI386" s="1">
        <v>1605</v>
      </c>
      <c r="AK386" s="1" t="s">
        <v>18761</v>
      </c>
      <c r="AL386" s="1" t="s">
        <v>18730</v>
      </c>
      <c r="AM386" s="1" t="s">
        <v>18693</v>
      </c>
      <c r="AN386" s="1" t="s">
        <v>18669</v>
      </c>
      <c r="AO386" s="1" t="s">
        <v>18668</v>
      </c>
      <c r="AP386" s="14" t="s">
        <v>18694</v>
      </c>
      <c r="AQ386" s="14" t="s">
        <v>18695</v>
      </c>
      <c r="AR386" s="14" t="s">
        <v>18693</v>
      </c>
      <c r="AS386" s="15">
        <v>44131</v>
      </c>
      <c r="AT386" s="1" t="s">
        <v>18769</v>
      </c>
      <c r="AU386" s="1" t="s">
        <v>18957</v>
      </c>
      <c r="AV386" s="1" t="s">
        <v>18693</v>
      </c>
      <c r="AW386" s="1" t="s">
        <v>18958</v>
      </c>
      <c r="AX386" s="1" t="s">
        <v>18667</v>
      </c>
      <c r="AY386" s="1" t="s">
        <v>18959</v>
      </c>
    </row>
    <row r="387" spans="1:51" x14ac:dyDescent="0.2">
      <c r="A387" s="14" t="s">
        <v>16668</v>
      </c>
      <c r="B387" s="1" t="s">
        <v>18953</v>
      </c>
      <c r="C387" s="1" t="s">
        <v>18685</v>
      </c>
      <c r="D387" s="1" t="s">
        <v>18664</v>
      </c>
      <c r="E387" s="15">
        <v>44089</v>
      </c>
      <c r="F387" s="13">
        <v>44131</v>
      </c>
      <c r="G387" s="1" t="s">
        <v>18954</v>
      </c>
      <c r="H387" s="1" t="s">
        <v>18955</v>
      </c>
      <c r="I387" s="1" t="s">
        <v>18667</v>
      </c>
      <c r="J387" s="1" t="s">
        <v>18668</v>
      </c>
      <c r="K387" s="1" t="s">
        <v>18669</v>
      </c>
      <c r="L387" s="1" t="s">
        <v>18693</v>
      </c>
      <c r="M387" s="1" t="s">
        <v>18956</v>
      </c>
      <c r="N387" s="1" t="s">
        <v>18957</v>
      </c>
      <c r="O387" s="1">
        <v>41</v>
      </c>
      <c r="P387" s="1" t="s">
        <v>18953</v>
      </c>
      <c r="Q387" s="1" t="s">
        <v>18673</v>
      </c>
      <c r="R387" s="1">
        <v>30534475795</v>
      </c>
      <c r="U387" s="1" t="s">
        <v>18697</v>
      </c>
      <c r="V387" s="1">
        <v>1147561216</v>
      </c>
      <c r="W387" s="1" t="s">
        <v>2737</v>
      </c>
      <c r="Z387" s="1" t="s">
        <v>15990</v>
      </c>
      <c r="AA387" s="1" t="s">
        <v>18698</v>
      </c>
      <c r="AB387" s="1" t="s">
        <v>18699</v>
      </c>
      <c r="AE387" s="1" t="s">
        <v>18700</v>
      </c>
      <c r="AG387" s="1" t="s">
        <v>15731</v>
      </c>
      <c r="AI387" s="1">
        <v>1605</v>
      </c>
      <c r="AK387" s="1" t="s">
        <v>18761</v>
      </c>
      <c r="AL387" s="1" t="s">
        <v>18730</v>
      </c>
      <c r="AM387" s="1" t="s">
        <v>18693</v>
      </c>
      <c r="AN387" s="1" t="s">
        <v>18669</v>
      </c>
      <c r="AO387" s="1" t="s">
        <v>18668</v>
      </c>
      <c r="AP387" s="14" t="s">
        <v>18694</v>
      </c>
      <c r="AQ387" s="14" t="s">
        <v>18695</v>
      </c>
      <c r="AR387" s="14" t="s">
        <v>18693</v>
      </c>
      <c r="AS387" s="15">
        <v>44131</v>
      </c>
      <c r="AT387" s="1" t="s">
        <v>18769</v>
      </c>
      <c r="AU387" s="1" t="s">
        <v>18957</v>
      </c>
      <c r="AV387" s="1" t="s">
        <v>18693</v>
      </c>
      <c r="AW387" s="1" t="s">
        <v>18958</v>
      </c>
      <c r="AX387" s="1" t="s">
        <v>18667</v>
      </c>
      <c r="AY387" s="1" t="s">
        <v>18959</v>
      </c>
    </row>
    <row r="388" spans="1:51" x14ac:dyDescent="0.2">
      <c r="A388" s="14" t="s">
        <v>16672</v>
      </c>
      <c r="B388" s="1" t="s">
        <v>18953</v>
      </c>
      <c r="C388" s="1" t="s">
        <v>18685</v>
      </c>
      <c r="D388" s="1" t="s">
        <v>18664</v>
      </c>
      <c r="E388" s="15">
        <v>44089</v>
      </c>
      <c r="F388" s="13">
        <v>44109</v>
      </c>
      <c r="G388" s="1" t="s">
        <v>18954</v>
      </c>
      <c r="H388" s="1" t="s">
        <v>18955</v>
      </c>
      <c r="I388" s="1" t="s">
        <v>18667</v>
      </c>
      <c r="J388" s="1" t="s">
        <v>18668</v>
      </c>
      <c r="K388" s="1" t="s">
        <v>18669</v>
      </c>
      <c r="L388" s="1" t="s">
        <v>18693</v>
      </c>
      <c r="M388" s="1" t="s">
        <v>18956</v>
      </c>
      <c r="N388" s="1" t="s">
        <v>18957</v>
      </c>
      <c r="O388" s="1">
        <v>38</v>
      </c>
      <c r="P388" s="1" t="s">
        <v>18953</v>
      </c>
      <c r="Q388" s="1" t="s">
        <v>18673</v>
      </c>
      <c r="R388" s="1">
        <v>30534475795</v>
      </c>
      <c r="U388" s="1" t="s">
        <v>18697</v>
      </c>
      <c r="V388" s="1">
        <v>1147561216</v>
      </c>
      <c r="W388" s="1" t="s">
        <v>2737</v>
      </c>
      <c r="Z388" s="1" t="s">
        <v>15990</v>
      </c>
      <c r="AA388" s="1" t="s">
        <v>18698</v>
      </c>
      <c r="AB388" s="1" t="s">
        <v>18699</v>
      </c>
      <c r="AE388" s="1" t="s">
        <v>18700</v>
      </c>
      <c r="AG388" s="1" t="s">
        <v>15731</v>
      </c>
      <c r="AI388" s="1">
        <v>1605</v>
      </c>
      <c r="AK388" s="1" t="s">
        <v>18761</v>
      </c>
      <c r="AL388" s="1" t="s">
        <v>18730</v>
      </c>
      <c r="AM388" s="1" t="s">
        <v>18693</v>
      </c>
      <c r="AN388" s="1" t="s">
        <v>18669</v>
      </c>
      <c r="AO388" s="1" t="s">
        <v>18668</v>
      </c>
      <c r="AP388" s="14" t="s">
        <v>18694</v>
      </c>
      <c r="AQ388" s="14" t="s">
        <v>18695</v>
      </c>
      <c r="AR388" s="14" t="s">
        <v>18693</v>
      </c>
      <c r="AS388" s="15">
        <v>44109</v>
      </c>
      <c r="AT388" s="1" t="s">
        <v>18769</v>
      </c>
      <c r="AU388" s="1" t="s">
        <v>18957</v>
      </c>
      <c r="AV388" s="1" t="s">
        <v>18693</v>
      </c>
      <c r="AW388" s="1" t="s">
        <v>18958</v>
      </c>
      <c r="AX388" s="1" t="s">
        <v>18667</v>
      </c>
      <c r="AY388" s="1" t="s">
        <v>18959</v>
      </c>
    </row>
    <row r="389" spans="1:51" x14ac:dyDescent="0.2">
      <c r="A389" s="14" t="s">
        <v>10946</v>
      </c>
      <c r="B389" s="1" t="s">
        <v>18662</v>
      </c>
      <c r="C389" s="1" t="s">
        <v>18685</v>
      </c>
      <c r="D389" s="1" t="s">
        <v>18664</v>
      </c>
      <c r="E389" s="15">
        <v>44090</v>
      </c>
      <c r="F389" s="13">
        <v>44103</v>
      </c>
      <c r="G389" s="1" t="s">
        <v>18665</v>
      </c>
      <c r="H389" s="1" t="s">
        <v>18666</v>
      </c>
      <c r="I389" s="1" t="s">
        <v>18667</v>
      </c>
      <c r="J389" s="1" t="s">
        <v>18668</v>
      </c>
      <c r="K389" s="1" t="s">
        <v>18669</v>
      </c>
      <c r="L389" s="1" t="s">
        <v>18735</v>
      </c>
      <c r="M389" s="1" t="s">
        <v>18671</v>
      </c>
      <c r="N389" s="1" t="s">
        <v>18672</v>
      </c>
      <c r="O389" s="1">
        <v>32</v>
      </c>
      <c r="P389" s="1" t="s">
        <v>18662</v>
      </c>
      <c r="Q389" s="1" t="s">
        <v>18673</v>
      </c>
      <c r="R389" s="1">
        <v>30669159885</v>
      </c>
      <c r="U389" s="1" t="s">
        <v>18897</v>
      </c>
      <c r="V389" s="1">
        <v>1121891172</v>
      </c>
      <c r="W389" s="1" t="s">
        <v>702</v>
      </c>
      <c r="Z389" s="1" t="s">
        <v>15990</v>
      </c>
      <c r="AA389" s="1" t="s">
        <v>18698</v>
      </c>
      <c r="AB389" s="1" t="s">
        <v>18784</v>
      </c>
      <c r="AE389" s="1" t="s">
        <v>18785</v>
      </c>
      <c r="AG389" s="1">
        <v>7</v>
      </c>
      <c r="AI389" s="1">
        <v>1602</v>
      </c>
      <c r="AK389" s="1" t="s">
        <v>18761</v>
      </c>
      <c r="AL389" s="1" t="s">
        <v>18730</v>
      </c>
      <c r="AM389" s="1" t="s">
        <v>18693</v>
      </c>
      <c r="AN389" s="1" t="s">
        <v>18669</v>
      </c>
      <c r="AO389" s="1" t="s">
        <v>18668</v>
      </c>
      <c r="AP389" s="14" t="s">
        <v>18694</v>
      </c>
      <c r="AQ389" s="14" t="s">
        <v>18695</v>
      </c>
      <c r="AR389" s="14" t="s">
        <v>18693</v>
      </c>
      <c r="AS389" s="15">
        <v>44103</v>
      </c>
      <c r="AT389" s="1" t="s">
        <v>18769</v>
      </c>
      <c r="AU389" s="1" t="s">
        <v>18672</v>
      </c>
      <c r="AV389" s="1" t="s">
        <v>18735</v>
      </c>
      <c r="AW389" s="1" t="s">
        <v>18683</v>
      </c>
      <c r="AX389" s="1" t="s">
        <v>18667</v>
      </c>
      <c r="AY389" s="1" t="s">
        <v>18684</v>
      </c>
    </row>
    <row r="390" spans="1:51" x14ac:dyDescent="0.2">
      <c r="A390" s="14" t="s">
        <v>10949</v>
      </c>
      <c r="B390" s="1" t="s">
        <v>18662</v>
      </c>
      <c r="C390" s="1" t="s">
        <v>18685</v>
      </c>
      <c r="D390" s="1" t="s">
        <v>18664</v>
      </c>
      <c r="E390" s="15">
        <v>44090</v>
      </c>
      <c r="F390" s="13">
        <v>44103</v>
      </c>
      <c r="G390" s="1" t="s">
        <v>18665</v>
      </c>
      <c r="H390" s="1" t="s">
        <v>18666</v>
      </c>
      <c r="I390" s="1" t="s">
        <v>18667</v>
      </c>
      <c r="J390" s="1" t="s">
        <v>18668</v>
      </c>
      <c r="K390" s="1" t="s">
        <v>18669</v>
      </c>
      <c r="L390" s="1" t="s">
        <v>18735</v>
      </c>
      <c r="M390" s="1" t="s">
        <v>18671</v>
      </c>
      <c r="N390" s="1" t="s">
        <v>18672</v>
      </c>
      <c r="O390" s="1">
        <v>32</v>
      </c>
      <c r="P390" s="1" t="s">
        <v>18662</v>
      </c>
      <c r="Q390" s="1" t="s">
        <v>18673</v>
      </c>
      <c r="R390" s="1">
        <v>30669159885</v>
      </c>
      <c r="U390" s="1" t="s">
        <v>18897</v>
      </c>
      <c r="V390" s="1">
        <v>1121891172</v>
      </c>
      <c r="W390" s="1" t="s">
        <v>702</v>
      </c>
      <c r="Z390" s="1" t="s">
        <v>15990</v>
      </c>
      <c r="AA390" s="1" t="s">
        <v>18698</v>
      </c>
      <c r="AB390" s="1" t="s">
        <v>18784</v>
      </c>
      <c r="AE390" s="1" t="s">
        <v>18785</v>
      </c>
      <c r="AG390" s="1">
        <v>7</v>
      </c>
      <c r="AI390" s="1">
        <v>1602</v>
      </c>
      <c r="AK390" s="1" t="s">
        <v>18761</v>
      </c>
      <c r="AL390" s="1" t="s">
        <v>18730</v>
      </c>
      <c r="AM390" s="1" t="s">
        <v>18693</v>
      </c>
      <c r="AN390" s="1" t="s">
        <v>18669</v>
      </c>
      <c r="AO390" s="1" t="s">
        <v>18668</v>
      </c>
      <c r="AP390" s="14" t="s">
        <v>18694</v>
      </c>
      <c r="AQ390" s="14" t="s">
        <v>18695</v>
      </c>
      <c r="AR390" s="14" t="s">
        <v>18693</v>
      </c>
      <c r="AS390" s="15">
        <v>44103</v>
      </c>
      <c r="AT390" s="1" t="s">
        <v>18769</v>
      </c>
      <c r="AU390" s="1" t="s">
        <v>18672</v>
      </c>
      <c r="AV390" s="1" t="s">
        <v>18735</v>
      </c>
      <c r="AW390" s="1" t="s">
        <v>18683</v>
      </c>
      <c r="AX390" s="1" t="s">
        <v>18667</v>
      </c>
      <c r="AY390" s="1" t="s">
        <v>18684</v>
      </c>
    </row>
    <row r="391" spans="1:51" x14ac:dyDescent="0.2">
      <c r="A391" s="14" t="s">
        <v>16674</v>
      </c>
      <c r="B391" s="1" t="s">
        <v>18953</v>
      </c>
      <c r="C391" s="1" t="s">
        <v>18685</v>
      </c>
      <c r="D391" s="1" t="s">
        <v>18664</v>
      </c>
      <c r="E391" s="15">
        <v>44090</v>
      </c>
      <c r="F391" s="13">
        <v>44155</v>
      </c>
      <c r="G391" s="1" t="s">
        <v>18954</v>
      </c>
      <c r="H391" s="1" t="s">
        <v>18955</v>
      </c>
      <c r="I391" s="1" t="s">
        <v>18667</v>
      </c>
      <c r="J391" s="1" t="s">
        <v>18668</v>
      </c>
      <c r="K391" s="1" t="s">
        <v>18669</v>
      </c>
      <c r="L391" s="1" t="s">
        <v>18693</v>
      </c>
      <c r="M391" s="1" t="s">
        <v>18956</v>
      </c>
      <c r="N391" s="1" t="s">
        <v>18957</v>
      </c>
      <c r="O391" s="1">
        <v>25</v>
      </c>
      <c r="P391" s="1" t="s">
        <v>18953</v>
      </c>
      <c r="Q391" s="1" t="s">
        <v>18972</v>
      </c>
      <c r="R391" s="1">
        <v>27294007631</v>
      </c>
      <c r="S391" s="1" t="s">
        <v>18702</v>
      </c>
      <c r="T391" s="1">
        <v>29400763</v>
      </c>
      <c r="U391" s="1" t="s">
        <v>18973</v>
      </c>
      <c r="V391" s="1">
        <v>1135586594</v>
      </c>
      <c r="X391" s="1" t="s">
        <v>18974</v>
      </c>
      <c r="Y391" s="1" t="s">
        <v>18975</v>
      </c>
      <c r="Z391" s="1" t="s">
        <v>18706</v>
      </c>
      <c r="AA391" s="1" t="s">
        <v>18707</v>
      </c>
      <c r="AB391" s="1" t="s">
        <v>18707</v>
      </c>
      <c r="AE391" s="1" t="s">
        <v>18976</v>
      </c>
      <c r="AG391" s="1">
        <v>1</v>
      </c>
      <c r="AI391" s="1">
        <v>1440</v>
      </c>
      <c r="AK391" s="1" t="s">
        <v>18761</v>
      </c>
      <c r="AL391" s="1" t="s">
        <v>18730</v>
      </c>
      <c r="AM391" s="1" t="s">
        <v>18693</v>
      </c>
      <c r="AN391" s="1" t="s">
        <v>18669</v>
      </c>
      <c r="AO391" s="1" t="s">
        <v>18668</v>
      </c>
      <c r="AP391" s="14" t="s">
        <v>18694</v>
      </c>
      <c r="AQ391" s="14" t="s">
        <v>18695</v>
      </c>
      <c r="AR391" s="14" t="s">
        <v>18693</v>
      </c>
      <c r="AS391" s="15">
        <v>44155</v>
      </c>
      <c r="AT391" s="1" t="s">
        <v>18769</v>
      </c>
      <c r="AU391" s="1" t="s">
        <v>18957</v>
      </c>
      <c r="AV391" s="1" t="s">
        <v>18693</v>
      </c>
      <c r="AW391" s="1" t="s">
        <v>18958</v>
      </c>
      <c r="AX391" s="1" t="s">
        <v>18667</v>
      </c>
      <c r="AY391" s="1" t="s">
        <v>18959</v>
      </c>
    </row>
    <row r="392" spans="1:51" x14ac:dyDescent="0.2">
      <c r="A392" s="14" t="s">
        <v>16679</v>
      </c>
      <c r="B392" s="1" t="s">
        <v>18953</v>
      </c>
      <c r="C392" s="1" t="s">
        <v>18685</v>
      </c>
      <c r="D392" s="1" t="s">
        <v>18664</v>
      </c>
      <c r="E392" s="15">
        <v>44090</v>
      </c>
      <c r="F392" s="13">
        <v>44133</v>
      </c>
      <c r="G392" s="1" t="s">
        <v>18954</v>
      </c>
      <c r="H392" s="1" t="s">
        <v>18955</v>
      </c>
      <c r="I392" s="1" t="s">
        <v>18667</v>
      </c>
      <c r="J392" s="1" t="s">
        <v>18668</v>
      </c>
      <c r="K392" s="1" t="s">
        <v>18669</v>
      </c>
      <c r="L392" s="1" t="s">
        <v>18693</v>
      </c>
      <c r="M392" s="1" t="s">
        <v>18956</v>
      </c>
      <c r="N392" s="1" t="s">
        <v>18957</v>
      </c>
      <c r="O392" s="1">
        <v>40</v>
      </c>
      <c r="P392" s="1" t="s">
        <v>18953</v>
      </c>
      <c r="Q392" s="1" t="s">
        <v>18673</v>
      </c>
      <c r="R392" s="1">
        <v>30534475795</v>
      </c>
      <c r="U392" s="1" t="s">
        <v>18697</v>
      </c>
      <c r="V392" s="1">
        <v>1147561216</v>
      </c>
      <c r="W392" s="1" t="s">
        <v>2737</v>
      </c>
      <c r="Z392" s="1" t="s">
        <v>15990</v>
      </c>
      <c r="AA392" s="1" t="s">
        <v>18698</v>
      </c>
      <c r="AB392" s="1" t="s">
        <v>18699</v>
      </c>
      <c r="AE392" s="1" t="s">
        <v>18700</v>
      </c>
      <c r="AG392" s="1" t="s">
        <v>15731</v>
      </c>
      <c r="AI392" s="1">
        <v>1605</v>
      </c>
      <c r="AK392" s="1" t="s">
        <v>18761</v>
      </c>
      <c r="AL392" s="1" t="s">
        <v>18730</v>
      </c>
      <c r="AM392" s="1" t="s">
        <v>18693</v>
      </c>
      <c r="AN392" s="1" t="s">
        <v>18669</v>
      </c>
      <c r="AO392" s="1" t="s">
        <v>18668</v>
      </c>
      <c r="AP392" s="14" t="s">
        <v>18694</v>
      </c>
      <c r="AQ392" s="14" t="s">
        <v>18695</v>
      </c>
      <c r="AR392" s="14" t="s">
        <v>18693</v>
      </c>
      <c r="AS392" s="15">
        <v>44133</v>
      </c>
      <c r="AT392" s="1" t="s">
        <v>18769</v>
      </c>
      <c r="AU392" s="1" t="s">
        <v>18957</v>
      </c>
      <c r="AV392" s="1" t="s">
        <v>18693</v>
      </c>
      <c r="AW392" s="1" t="s">
        <v>18958</v>
      </c>
      <c r="AX392" s="1" t="s">
        <v>18667</v>
      </c>
      <c r="AY392" s="1" t="s">
        <v>18959</v>
      </c>
    </row>
    <row r="393" spans="1:51" x14ac:dyDescent="0.2">
      <c r="A393" s="14" t="s">
        <v>16682</v>
      </c>
      <c r="B393" s="1" t="s">
        <v>18953</v>
      </c>
      <c r="C393" s="1" t="s">
        <v>18685</v>
      </c>
      <c r="D393" s="1" t="s">
        <v>18664</v>
      </c>
      <c r="E393" s="15">
        <v>44091</v>
      </c>
      <c r="F393" s="13">
        <v>44133</v>
      </c>
      <c r="G393" s="1" t="s">
        <v>18954</v>
      </c>
      <c r="H393" s="1" t="s">
        <v>18955</v>
      </c>
      <c r="I393" s="1" t="s">
        <v>18667</v>
      </c>
      <c r="J393" s="1" t="s">
        <v>18668</v>
      </c>
      <c r="K393" s="1" t="s">
        <v>18669</v>
      </c>
      <c r="L393" s="1" t="s">
        <v>18693</v>
      </c>
      <c r="M393" s="1" t="s">
        <v>18956</v>
      </c>
      <c r="N393" s="1" t="s">
        <v>18957</v>
      </c>
      <c r="O393" s="1">
        <v>44</v>
      </c>
      <c r="P393" s="1" t="s">
        <v>18953</v>
      </c>
      <c r="Q393" s="1" t="s">
        <v>18673</v>
      </c>
      <c r="R393" s="1">
        <v>30534475795</v>
      </c>
      <c r="U393" s="1" t="s">
        <v>18697</v>
      </c>
      <c r="V393" s="1">
        <v>1147561216</v>
      </c>
      <c r="W393" s="1" t="s">
        <v>2737</v>
      </c>
      <c r="Z393" s="1" t="s">
        <v>15990</v>
      </c>
      <c r="AA393" s="1" t="s">
        <v>18698</v>
      </c>
      <c r="AB393" s="1" t="s">
        <v>18699</v>
      </c>
      <c r="AE393" s="1" t="s">
        <v>18700</v>
      </c>
      <c r="AG393" s="1" t="s">
        <v>15731</v>
      </c>
      <c r="AI393" s="1">
        <v>1605</v>
      </c>
      <c r="AK393" s="1" t="s">
        <v>18786</v>
      </c>
      <c r="AL393" s="1" t="s">
        <v>18730</v>
      </c>
      <c r="AM393" s="1" t="s">
        <v>18693</v>
      </c>
      <c r="AN393" s="1" t="s">
        <v>18669</v>
      </c>
      <c r="AO393" s="1" t="s">
        <v>18668</v>
      </c>
      <c r="AP393" s="14" t="s">
        <v>18694</v>
      </c>
      <c r="AQ393" s="14" t="s">
        <v>18695</v>
      </c>
      <c r="AR393" s="14" t="s">
        <v>18693</v>
      </c>
      <c r="AS393" s="15">
        <v>44133</v>
      </c>
      <c r="AT393" s="1" t="s">
        <v>18769</v>
      </c>
      <c r="AU393" s="1" t="s">
        <v>18957</v>
      </c>
      <c r="AV393" s="1" t="s">
        <v>18693</v>
      </c>
      <c r="AW393" s="1" t="s">
        <v>18958</v>
      </c>
      <c r="AX393" s="1" t="s">
        <v>18667</v>
      </c>
      <c r="AY393" s="1" t="s">
        <v>18959</v>
      </c>
    </row>
    <row r="394" spans="1:51" x14ac:dyDescent="0.2">
      <c r="A394" s="14" t="s">
        <v>16684</v>
      </c>
      <c r="B394" s="1" t="s">
        <v>18953</v>
      </c>
      <c r="C394" s="1" t="s">
        <v>18685</v>
      </c>
      <c r="D394" s="1" t="s">
        <v>18664</v>
      </c>
      <c r="E394" s="15">
        <v>44091</v>
      </c>
      <c r="F394" s="13">
        <v>44133</v>
      </c>
      <c r="G394" s="1" t="s">
        <v>18954</v>
      </c>
      <c r="H394" s="1" t="s">
        <v>18955</v>
      </c>
      <c r="I394" s="1" t="s">
        <v>18667</v>
      </c>
      <c r="J394" s="1" t="s">
        <v>18668</v>
      </c>
      <c r="K394" s="1" t="s">
        <v>18669</v>
      </c>
      <c r="L394" s="1" t="s">
        <v>18693</v>
      </c>
      <c r="M394" s="1" t="s">
        <v>18956</v>
      </c>
      <c r="N394" s="1" t="s">
        <v>18957</v>
      </c>
      <c r="O394" s="1">
        <v>36</v>
      </c>
      <c r="P394" s="1" t="s">
        <v>18953</v>
      </c>
      <c r="Q394" s="1" t="s">
        <v>18673</v>
      </c>
      <c r="R394" s="1">
        <v>30534475795</v>
      </c>
      <c r="U394" s="1" t="s">
        <v>18697</v>
      </c>
      <c r="V394" s="1">
        <v>1147561216</v>
      </c>
      <c r="W394" s="1" t="s">
        <v>2737</v>
      </c>
      <c r="Z394" s="1" t="s">
        <v>15990</v>
      </c>
      <c r="AA394" s="1" t="s">
        <v>18698</v>
      </c>
      <c r="AB394" s="1" t="s">
        <v>18699</v>
      </c>
      <c r="AE394" s="1" t="s">
        <v>18700</v>
      </c>
      <c r="AG394" s="1" t="s">
        <v>15731</v>
      </c>
      <c r="AI394" s="1">
        <v>1605</v>
      </c>
      <c r="AK394" s="1" t="s">
        <v>18786</v>
      </c>
      <c r="AL394" s="1" t="s">
        <v>18730</v>
      </c>
      <c r="AM394" s="1" t="s">
        <v>18693</v>
      </c>
      <c r="AN394" s="1" t="s">
        <v>18669</v>
      </c>
      <c r="AO394" s="1" t="s">
        <v>18668</v>
      </c>
      <c r="AP394" s="14" t="s">
        <v>18694</v>
      </c>
      <c r="AQ394" s="14" t="s">
        <v>18695</v>
      </c>
      <c r="AR394" s="14" t="s">
        <v>18693</v>
      </c>
      <c r="AS394" s="15">
        <v>44133</v>
      </c>
      <c r="AT394" s="1" t="s">
        <v>18769</v>
      </c>
      <c r="AU394" s="1" t="s">
        <v>18957</v>
      </c>
      <c r="AV394" s="1" t="s">
        <v>18693</v>
      </c>
      <c r="AW394" s="1" t="s">
        <v>18958</v>
      </c>
      <c r="AX394" s="1" t="s">
        <v>18667</v>
      </c>
      <c r="AY394" s="1" t="s">
        <v>18959</v>
      </c>
    </row>
    <row r="395" spans="1:51" x14ac:dyDescent="0.2">
      <c r="A395" s="14" t="s">
        <v>11062</v>
      </c>
      <c r="B395" s="1" t="s">
        <v>18662</v>
      </c>
      <c r="C395" s="1" t="s">
        <v>18685</v>
      </c>
      <c r="D395" s="1" t="s">
        <v>18664</v>
      </c>
      <c r="E395" s="15">
        <v>44092</v>
      </c>
      <c r="F395" s="13">
        <v>44117</v>
      </c>
      <c r="G395" s="1" t="s">
        <v>18665</v>
      </c>
      <c r="H395" s="1" t="s">
        <v>18666</v>
      </c>
      <c r="I395" s="1" t="s">
        <v>18667</v>
      </c>
      <c r="J395" s="1" t="s">
        <v>18668</v>
      </c>
      <c r="K395" s="1" t="s">
        <v>18669</v>
      </c>
      <c r="L395" s="1" t="s">
        <v>18735</v>
      </c>
      <c r="M395" s="1" t="s">
        <v>18671</v>
      </c>
      <c r="N395" s="1" t="s">
        <v>18672</v>
      </c>
      <c r="O395" s="1">
        <v>43</v>
      </c>
      <c r="P395" s="1" t="s">
        <v>18662</v>
      </c>
      <c r="Q395" s="1" t="s">
        <v>18673</v>
      </c>
      <c r="R395" s="1">
        <v>30544640212</v>
      </c>
      <c r="U395" s="1" t="s">
        <v>18763</v>
      </c>
      <c r="V395" s="1">
        <v>43794300</v>
      </c>
      <c r="W395" s="1" t="s">
        <v>18764</v>
      </c>
      <c r="Z395" s="1" t="s">
        <v>15990</v>
      </c>
      <c r="AA395" s="1" t="s">
        <v>18765</v>
      </c>
      <c r="AB395" s="1" t="s">
        <v>18766</v>
      </c>
      <c r="AE395" s="1" t="s">
        <v>18767</v>
      </c>
      <c r="AG395" s="1" t="s">
        <v>15731</v>
      </c>
      <c r="AI395" s="1" t="s">
        <v>18768</v>
      </c>
      <c r="AK395" s="1" t="s">
        <v>18761</v>
      </c>
      <c r="AL395" s="1" t="s">
        <v>18730</v>
      </c>
      <c r="AM395" s="1" t="s">
        <v>18693</v>
      </c>
      <c r="AN395" s="1" t="s">
        <v>18669</v>
      </c>
      <c r="AO395" s="1" t="s">
        <v>18668</v>
      </c>
      <c r="AP395" s="14" t="s">
        <v>18694</v>
      </c>
      <c r="AQ395" s="14" t="s">
        <v>18695</v>
      </c>
      <c r="AR395" s="14" t="s">
        <v>18693</v>
      </c>
      <c r="AS395" s="15">
        <v>44117</v>
      </c>
      <c r="AT395" s="1" t="s">
        <v>18769</v>
      </c>
      <c r="AU395" s="1" t="s">
        <v>18672</v>
      </c>
      <c r="AV395" s="1" t="s">
        <v>18735</v>
      </c>
      <c r="AW395" s="1" t="s">
        <v>18683</v>
      </c>
      <c r="AX395" s="1" t="s">
        <v>18667</v>
      </c>
      <c r="AY395" s="1" t="s">
        <v>18684</v>
      </c>
    </row>
    <row r="396" spans="1:51" x14ac:dyDescent="0.2">
      <c r="A396" s="14" t="s">
        <v>11065</v>
      </c>
      <c r="B396" s="1" t="s">
        <v>18662</v>
      </c>
      <c r="C396" s="1" t="s">
        <v>18685</v>
      </c>
      <c r="D396" s="1" t="s">
        <v>18664</v>
      </c>
      <c r="E396" s="15">
        <v>44092</v>
      </c>
      <c r="F396" s="13">
        <v>44117</v>
      </c>
      <c r="G396" s="1" t="s">
        <v>18665</v>
      </c>
      <c r="H396" s="1" t="s">
        <v>18666</v>
      </c>
      <c r="I396" s="1" t="s">
        <v>18667</v>
      </c>
      <c r="J396" s="1" t="s">
        <v>18668</v>
      </c>
      <c r="K396" s="1" t="s">
        <v>18669</v>
      </c>
      <c r="L396" s="1" t="s">
        <v>18735</v>
      </c>
      <c r="M396" s="1" t="s">
        <v>18671</v>
      </c>
      <c r="N396" s="1" t="s">
        <v>18672</v>
      </c>
      <c r="O396" s="1">
        <v>43</v>
      </c>
      <c r="P396" s="1" t="s">
        <v>18662</v>
      </c>
      <c r="Q396" s="1" t="s">
        <v>18673</v>
      </c>
      <c r="R396" s="1">
        <v>30544640212</v>
      </c>
      <c r="U396" s="1" t="s">
        <v>18763</v>
      </c>
      <c r="V396" s="1">
        <v>43794300</v>
      </c>
      <c r="W396" s="1" t="s">
        <v>18764</v>
      </c>
      <c r="Z396" s="1" t="s">
        <v>15990</v>
      </c>
      <c r="AA396" s="1" t="s">
        <v>18765</v>
      </c>
      <c r="AB396" s="1" t="s">
        <v>18766</v>
      </c>
      <c r="AE396" s="1" t="s">
        <v>18767</v>
      </c>
      <c r="AG396" s="1" t="s">
        <v>15731</v>
      </c>
      <c r="AI396" s="1" t="s">
        <v>18768</v>
      </c>
      <c r="AK396" s="1" t="s">
        <v>18761</v>
      </c>
      <c r="AL396" s="1" t="s">
        <v>18730</v>
      </c>
      <c r="AM396" s="1" t="s">
        <v>18693</v>
      </c>
      <c r="AN396" s="1" t="s">
        <v>18669</v>
      </c>
      <c r="AO396" s="1" t="s">
        <v>18668</v>
      </c>
      <c r="AP396" s="14" t="s">
        <v>18694</v>
      </c>
      <c r="AQ396" s="14" t="s">
        <v>18695</v>
      </c>
      <c r="AR396" s="14" t="s">
        <v>18693</v>
      </c>
      <c r="AS396" s="15">
        <v>44117</v>
      </c>
      <c r="AT396" s="1" t="s">
        <v>18769</v>
      </c>
      <c r="AU396" s="1" t="s">
        <v>18672</v>
      </c>
      <c r="AV396" s="1" t="s">
        <v>18735</v>
      </c>
      <c r="AW396" s="1" t="s">
        <v>18683</v>
      </c>
      <c r="AX396" s="1" t="s">
        <v>18667</v>
      </c>
      <c r="AY396" s="1" t="s">
        <v>18684</v>
      </c>
    </row>
    <row r="397" spans="1:51" x14ac:dyDescent="0.2">
      <c r="A397" s="14" t="s">
        <v>11069</v>
      </c>
      <c r="B397" s="1" t="s">
        <v>18662</v>
      </c>
      <c r="C397" s="1" t="s">
        <v>18685</v>
      </c>
      <c r="D397" s="1" t="s">
        <v>18664</v>
      </c>
      <c r="E397" s="15">
        <v>44092</v>
      </c>
      <c r="F397" s="13">
        <v>44103</v>
      </c>
      <c r="G397" s="1" t="s">
        <v>18665</v>
      </c>
      <c r="H397" s="1" t="s">
        <v>18666</v>
      </c>
      <c r="I397" s="1" t="s">
        <v>18667</v>
      </c>
      <c r="J397" s="1" t="s">
        <v>18668</v>
      </c>
      <c r="K397" s="1" t="s">
        <v>18669</v>
      </c>
      <c r="L397" s="1" t="s">
        <v>18735</v>
      </c>
      <c r="M397" s="1" t="s">
        <v>18671</v>
      </c>
      <c r="N397" s="1" t="s">
        <v>18672</v>
      </c>
      <c r="O397" s="1">
        <v>39</v>
      </c>
      <c r="P397" s="1" t="s">
        <v>18662</v>
      </c>
      <c r="Q397" s="1" t="s">
        <v>18673</v>
      </c>
      <c r="R397" s="1">
        <v>30544640212</v>
      </c>
      <c r="U397" s="1" t="s">
        <v>18763</v>
      </c>
      <c r="V397" s="1">
        <v>43794300</v>
      </c>
      <c r="W397" s="1" t="s">
        <v>18764</v>
      </c>
      <c r="Z397" s="1" t="s">
        <v>15990</v>
      </c>
      <c r="AA397" s="1" t="s">
        <v>18765</v>
      </c>
      <c r="AB397" s="1" t="s">
        <v>18766</v>
      </c>
      <c r="AE397" s="1" t="s">
        <v>18767</v>
      </c>
      <c r="AG397" s="1" t="s">
        <v>15731</v>
      </c>
      <c r="AI397" s="1" t="s">
        <v>18768</v>
      </c>
      <c r="AK397" s="1" t="s">
        <v>18761</v>
      </c>
      <c r="AL397" s="1" t="s">
        <v>18730</v>
      </c>
      <c r="AM397" s="1" t="s">
        <v>18693</v>
      </c>
      <c r="AN397" s="1" t="s">
        <v>18669</v>
      </c>
      <c r="AO397" s="1" t="s">
        <v>18668</v>
      </c>
      <c r="AP397" s="14" t="s">
        <v>18694</v>
      </c>
      <c r="AQ397" s="14" t="s">
        <v>18695</v>
      </c>
      <c r="AR397" s="14" t="s">
        <v>18693</v>
      </c>
      <c r="AS397" s="15">
        <v>44103</v>
      </c>
      <c r="AT397" s="1" t="s">
        <v>18769</v>
      </c>
      <c r="AU397" s="1" t="s">
        <v>18672</v>
      </c>
      <c r="AV397" s="1" t="s">
        <v>18735</v>
      </c>
      <c r="AW397" s="1" t="s">
        <v>18683</v>
      </c>
      <c r="AX397" s="1" t="s">
        <v>18667</v>
      </c>
      <c r="AY397" s="1" t="s">
        <v>18684</v>
      </c>
    </row>
    <row r="398" spans="1:51" x14ac:dyDescent="0.2">
      <c r="A398" s="14" t="s">
        <v>11085</v>
      </c>
      <c r="B398" s="1" t="s">
        <v>18662</v>
      </c>
      <c r="C398" s="1" t="s">
        <v>18685</v>
      </c>
      <c r="D398" s="1" t="s">
        <v>18664</v>
      </c>
      <c r="E398" s="15">
        <v>44092</v>
      </c>
      <c r="F398" s="13">
        <v>44204</v>
      </c>
      <c r="G398" s="1" t="s">
        <v>18665</v>
      </c>
      <c r="H398" s="1" t="s">
        <v>18666</v>
      </c>
      <c r="I398" s="1" t="s">
        <v>18667</v>
      </c>
      <c r="J398" s="1" t="s">
        <v>18668</v>
      </c>
      <c r="K398" s="1" t="s">
        <v>18669</v>
      </c>
      <c r="L398" s="1" t="s">
        <v>18735</v>
      </c>
      <c r="M398" s="1" t="s">
        <v>18671</v>
      </c>
      <c r="N398" s="1" t="s">
        <v>18672</v>
      </c>
      <c r="O398" s="1">
        <v>38</v>
      </c>
      <c r="P398" s="1" t="s">
        <v>18662</v>
      </c>
      <c r="Q398" s="1" t="s">
        <v>18673</v>
      </c>
      <c r="R398" s="1">
        <v>30708282150</v>
      </c>
      <c r="U398" s="1" t="s">
        <v>18898</v>
      </c>
      <c r="V398" s="1">
        <v>1137534400</v>
      </c>
      <c r="W398" s="1" t="s">
        <v>18899</v>
      </c>
      <c r="Z398" s="1" t="s">
        <v>18706</v>
      </c>
      <c r="AA398" s="1" t="s">
        <v>18900</v>
      </c>
      <c r="AB398" s="1" t="s">
        <v>18901</v>
      </c>
      <c r="AE398" s="1" t="s">
        <v>18902</v>
      </c>
      <c r="AG398" s="1">
        <v>14</v>
      </c>
      <c r="AI398" s="1">
        <v>1429</v>
      </c>
      <c r="AK398" s="1" t="s">
        <v>18732</v>
      </c>
      <c r="AL398" s="1" t="s">
        <v>18730</v>
      </c>
      <c r="AM398" s="1" t="s">
        <v>18679</v>
      </c>
      <c r="AN398" s="1" t="s">
        <v>18669</v>
      </c>
      <c r="AO398" s="1" t="s">
        <v>18668</v>
      </c>
      <c r="AP398" s="14" t="s">
        <v>18733</v>
      </c>
      <c r="AQ398" s="14" t="s">
        <v>18734</v>
      </c>
      <c r="AR398" s="14" t="s">
        <v>18735</v>
      </c>
      <c r="AS398" s="15">
        <v>44204</v>
      </c>
      <c r="AT398" s="1" t="s">
        <v>18736</v>
      </c>
      <c r="AU398" s="1" t="s">
        <v>18672</v>
      </c>
      <c r="AV398" s="1" t="s">
        <v>18735</v>
      </c>
      <c r="AW398" s="1" t="s">
        <v>18683</v>
      </c>
      <c r="AX398" s="1" t="s">
        <v>18667</v>
      </c>
      <c r="AY398" s="1" t="s">
        <v>18684</v>
      </c>
    </row>
    <row r="399" spans="1:51" x14ac:dyDescent="0.2">
      <c r="A399" s="14" t="s">
        <v>11088</v>
      </c>
      <c r="B399" s="1" t="s">
        <v>18662</v>
      </c>
      <c r="C399" s="1" t="s">
        <v>18685</v>
      </c>
      <c r="D399" s="1" t="s">
        <v>18664</v>
      </c>
      <c r="E399" s="15">
        <v>44092</v>
      </c>
      <c r="F399" s="13">
        <v>44344</v>
      </c>
      <c r="G399" s="1" t="s">
        <v>18665</v>
      </c>
      <c r="H399" s="1" t="s">
        <v>18666</v>
      </c>
      <c r="I399" s="1" t="s">
        <v>18667</v>
      </c>
      <c r="J399" s="1" t="s">
        <v>18668</v>
      </c>
      <c r="K399" s="1" t="s">
        <v>18669</v>
      </c>
      <c r="L399" s="1" t="s">
        <v>18735</v>
      </c>
      <c r="M399" s="1" t="s">
        <v>18671</v>
      </c>
      <c r="N399" s="1" t="s">
        <v>18672</v>
      </c>
      <c r="O399" s="1">
        <v>48</v>
      </c>
      <c r="P399" s="1" t="s">
        <v>18662</v>
      </c>
      <c r="Q399" s="1" t="s">
        <v>18673</v>
      </c>
      <c r="R399" s="1">
        <v>30708282150</v>
      </c>
      <c r="U399" s="1" t="s">
        <v>18898</v>
      </c>
      <c r="V399" s="1">
        <v>1137534400</v>
      </c>
      <c r="W399" s="1" t="s">
        <v>18899</v>
      </c>
      <c r="Z399" s="1" t="s">
        <v>18706</v>
      </c>
      <c r="AA399" s="1" t="s">
        <v>18900</v>
      </c>
      <c r="AB399" s="1" t="s">
        <v>18901</v>
      </c>
      <c r="AE399" s="1" t="s">
        <v>18902</v>
      </c>
      <c r="AG399" s="1">
        <v>14</v>
      </c>
      <c r="AI399" s="1">
        <v>1429</v>
      </c>
      <c r="AK399" s="1" t="s">
        <v>18919</v>
      </c>
      <c r="AL399" s="1" t="s">
        <v>18920</v>
      </c>
      <c r="AM399" s="1" t="s">
        <v>18921</v>
      </c>
      <c r="AN399" s="1" t="s">
        <v>18922</v>
      </c>
      <c r="AO399" s="1" t="s">
        <v>18923</v>
      </c>
      <c r="AP399" s="14" t="s">
        <v>18924</v>
      </c>
      <c r="AQ399" s="14" t="s">
        <v>18723</v>
      </c>
      <c r="AR399" s="14" t="s">
        <v>18925</v>
      </c>
      <c r="AS399" s="15">
        <v>44344</v>
      </c>
      <c r="AT399" s="1" t="s">
        <v>18926</v>
      </c>
      <c r="AU399" s="1" t="s">
        <v>18672</v>
      </c>
      <c r="AV399" s="1" t="s">
        <v>18735</v>
      </c>
      <c r="AW399" s="1" t="s">
        <v>18683</v>
      </c>
      <c r="AX399" s="1" t="s">
        <v>18667</v>
      </c>
      <c r="AY399" s="1" t="s">
        <v>18684</v>
      </c>
    </row>
    <row r="400" spans="1:51" x14ac:dyDescent="0.2">
      <c r="A400" s="14" t="s">
        <v>11093</v>
      </c>
      <c r="B400" s="1" t="s">
        <v>18662</v>
      </c>
      <c r="C400" s="1" t="s">
        <v>18685</v>
      </c>
      <c r="D400" s="1" t="s">
        <v>18664</v>
      </c>
      <c r="E400" s="15">
        <v>44092</v>
      </c>
      <c r="F400" s="13">
        <v>44342</v>
      </c>
      <c r="G400" s="1" t="s">
        <v>18665</v>
      </c>
      <c r="H400" s="1" t="s">
        <v>18666</v>
      </c>
      <c r="I400" s="1" t="s">
        <v>18667</v>
      </c>
      <c r="J400" s="1" t="s">
        <v>18668</v>
      </c>
      <c r="K400" s="1" t="s">
        <v>18669</v>
      </c>
      <c r="L400" s="1" t="s">
        <v>18735</v>
      </c>
      <c r="M400" s="1" t="s">
        <v>18671</v>
      </c>
      <c r="N400" s="1" t="s">
        <v>18672</v>
      </c>
      <c r="O400" s="1">
        <v>70</v>
      </c>
      <c r="P400" s="1" t="s">
        <v>18662</v>
      </c>
      <c r="Q400" s="1" t="s">
        <v>18673</v>
      </c>
      <c r="R400" s="1">
        <v>30708282150</v>
      </c>
      <c r="U400" s="1" t="s">
        <v>18898</v>
      </c>
      <c r="V400" s="1">
        <v>1137534400</v>
      </c>
      <c r="W400" s="1" t="s">
        <v>18899</v>
      </c>
      <c r="Z400" s="1" t="s">
        <v>18706</v>
      </c>
      <c r="AA400" s="1" t="s">
        <v>18900</v>
      </c>
      <c r="AB400" s="1" t="s">
        <v>18901</v>
      </c>
      <c r="AE400" s="1" t="s">
        <v>18902</v>
      </c>
      <c r="AG400" s="1">
        <v>14</v>
      </c>
      <c r="AI400" s="1">
        <v>1429</v>
      </c>
      <c r="AK400" s="1" t="s">
        <v>18733</v>
      </c>
      <c r="AL400" s="1" t="s">
        <v>18730</v>
      </c>
      <c r="AM400" s="1" t="s">
        <v>18679</v>
      </c>
      <c r="AN400" s="1" t="s">
        <v>18669</v>
      </c>
      <c r="AO400" s="1" t="s">
        <v>18668</v>
      </c>
      <c r="AP400" s="14" t="s">
        <v>18733</v>
      </c>
      <c r="AQ400" s="14" t="s">
        <v>18734</v>
      </c>
      <c r="AR400" s="14" t="s">
        <v>18679</v>
      </c>
      <c r="AS400" s="15">
        <v>44343</v>
      </c>
      <c r="AT400" s="1" t="s">
        <v>18713</v>
      </c>
      <c r="AU400" s="1" t="s">
        <v>18672</v>
      </c>
      <c r="AV400" s="1" t="s">
        <v>18735</v>
      </c>
      <c r="AW400" s="1" t="s">
        <v>18683</v>
      </c>
      <c r="AX400" s="1" t="s">
        <v>18667</v>
      </c>
      <c r="AY400" s="1" t="s">
        <v>18684</v>
      </c>
    </row>
    <row r="401" spans="1:51" x14ac:dyDescent="0.2">
      <c r="A401" s="14" t="s">
        <v>16696</v>
      </c>
      <c r="B401" s="1" t="s">
        <v>18953</v>
      </c>
      <c r="C401" s="1" t="s">
        <v>18685</v>
      </c>
      <c r="D401" s="1" t="s">
        <v>18664</v>
      </c>
      <c r="E401" s="15">
        <v>44097</v>
      </c>
      <c r="F401" s="13">
        <v>44140</v>
      </c>
      <c r="G401" s="1" t="s">
        <v>18954</v>
      </c>
      <c r="H401" s="1" t="s">
        <v>18955</v>
      </c>
      <c r="I401" s="1" t="s">
        <v>18667</v>
      </c>
      <c r="J401" s="1" t="s">
        <v>18668</v>
      </c>
      <c r="K401" s="1" t="s">
        <v>18669</v>
      </c>
      <c r="L401" s="1" t="s">
        <v>18693</v>
      </c>
      <c r="M401" s="1" t="s">
        <v>18956</v>
      </c>
      <c r="N401" s="1" t="s">
        <v>18957</v>
      </c>
      <c r="O401" s="1">
        <v>23</v>
      </c>
      <c r="P401" s="1" t="s">
        <v>18953</v>
      </c>
      <c r="Q401" s="1" t="s">
        <v>18673</v>
      </c>
      <c r="R401" s="1">
        <v>30661988114</v>
      </c>
      <c r="U401" s="1" t="s">
        <v>18977</v>
      </c>
      <c r="V401" s="1">
        <v>1549149886</v>
      </c>
      <c r="W401" s="1" t="s">
        <v>16571</v>
      </c>
      <c r="Z401" s="1" t="s">
        <v>18706</v>
      </c>
      <c r="AA401" s="1" t="s">
        <v>18707</v>
      </c>
      <c r="AB401" s="1" t="s">
        <v>18707</v>
      </c>
      <c r="AE401" s="1" t="s">
        <v>18978</v>
      </c>
      <c r="AG401" s="1">
        <v>11</v>
      </c>
      <c r="AH401" s="1">
        <v>11</v>
      </c>
      <c r="AI401" s="1">
        <v>1044</v>
      </c>
      <c r="AK401" s="1" t="s">
        <v>18786</v>
      </c>
      <c r="AL401" s="1" t="s">
        <v>18730</v>
      </c>
      <c r="AM401" s="1" t="s">
        <v>18693</v>
      </c>
      <c r="AN401" s="1" t="s">
        <v>18669</v>
      </c>
      <c r="AO401" s="1" t="s">
        <v>18668</v>
      </c>
      <c r="AP401" s="14" t="s">
        <v>18694</v>
      </c>
      <c r="AQ401" s="14" t="s">
        <v>18695</v>
      </c>
      <c r="AR401" s="14" t="s">
        <v>18693</v>
      </c>
      <c r="AS401" s="15">
        <v>44140</v>
      </c>
      <c r="AT401" s="1" t="s">
        <v>18769</v>
      </c>
      <c r="AU401" s="1" t="s">
        <v>18957</v>
      </c>
      <c r="AV401" s="1" t="s">
        <v>18693</v>
      </c>
      <c r="AW401" s="1" t="s">
        <v>18958</v>
      </c>
      <c r="AX401" s="1" t="s">
        <v>18667</v>
      </c>
      <c r="AY401" s="1" t="s">
        <v>18959</v>
      </c>
    </row>
    <row r="402" spans="1:51" x14ac:dyDescent="0.2">
      <c r="A402" s="14" t="s">
        <v>16700</v>
      </c>
      <c r="B402" s="1" t="s">
        <v>18953</v>
      </c>
      <c r="C402" s="1" t="s">
        <v>18685</v>
      </c>
      <c r="D402" s="1" t="s">
        <v>18664</v>
      </c>
      <c r="E402" s="15">
        <v>44097</v>
      </c>
      <c r="F402" s="13">
        <v>44140</v>
      </c>
      <c r="G402" s="1" t="s">
        <v>18954</v>
      </c>
      <c r="H402" s="1" t="s">
        <v>18955</v>
      </c>
      <c r="I402" s="1" t="s">
        <v>18667</v>
      </c>
      <c r="J402" s="1" t="s">
        <v>18668</v>
      </c>
      <c r="K402" s="1" t="s">
        <v>18669</v>
      </c>
      <c r="L402" s="1" t="s">
        <v>18693</v>
      </c>
      <c r="M402" s="1" t="s">
        <v>18956</v>
      </c>
      <c r="N402" s="1" t="s">
        <v>18957</v>
      </c>
      <c r="O402" s="1">
        <v>23</v>
      </c>
      <c r="P402" s="1" t="s">
        <v>18953</v>
      </c>
      <c r="Q402" s="1" t="s">
        <v>18673</v>
      </c>
      <c r="R402" s="1">
        <v>30661988114</v>
      </c>
      <c r="U402" s="1" t="s">
        <v>18977</v>
      </c>
      <c r="V402" s="1">
        <v>1549149886</v>
      </c>
      <c r="W402" s="1" t="s">
        <v>16571</v>
      </c>
      <c r="Z402" s="1" t="s">
        <v>18706</v>
      </c>
      <c r="AA402" s="1" t="s">
        <v>18707</v>
      </c>
      <c r="AB402" s="1" t="s">
        <v>18707</v>
      </c>
      <c r="AE402" s="1" t="s">
        <v>18978</v>
      </c>
      <c r="AG402" s="1">
        <v>11</v>
      </c>
      <c r="AH402" s="1">
        <v>11</v>
      </c>
      <c r="AI402" s="1">
        <v>1044</v>
      </c>
      <c r="AK402" s="1" t="s">
        <v>18786</v>
      </c>
      <c r="AL402" s="1" t="s">
        <v>18730</v>
      </c>
      <c r="AM402" s="1" t="s">
        <v>18693</v>
      </c>
      <c r="AN402" s="1" t="s">
        <v>18669</v>
      </c>
      <c r="AO402" s="1" t="s">
        <v>18668</v>
      </c>
      <c r="AP402" s="14" t="s">
        <v>18694</v>
      </c>
      <c r="AQ402" s="14" t="s">
        <v>18695</v>
      </c>
      <c r="AR402" s="14" t="s">
        <v>18693</v>
      </c>
      <c r="AS402" s="15">
        <v>44140</v>
      </c>
      <c r="AT402" s="1" t="s">
        <v>18769</v>
      </c>
      <c r="AU402" s="1" t="s">
        <v>18957</v>
      </c>
      <c r="AV402" s="1" t="s">
        <v>18693</v>
      </c>
      <c r="AW402" s="1" t="s">
        <v>18958</v>
      </c>
      <c r="AX402" s="1" t="s">
        <v>18667</v>
      </c>
      <c r="AY402" s="1" t="s">
        <v>18959</v>
      </c>
    </row>
    <row r="403" spans="1:51" x14ac:dyDescent="0.2">
      <c r="A403" s="14" t="s">
        <v>16702</v>
      </c>
      <c r="B403" s="1" t="s">
        <v>18953</v>
      </c>
      <c r="C403" s="1" t="s">
        <v>18685</v>
      </c>
      <c r="D403" s="1" t="s">
        <v>18664</v>
      </c>
      <c r="E403" s="15">
        <v>44097</v>
      </c>
      <c r="F403" s="13">
        <v>44140</v>
      </c>
      <c r="G403" s="1" t="s">
        <v>18954</v>
      </c>
      <c r="H403" s="1" t="s">
        <v>18955</v>
      </c>
      <c r="I403" s="1" t="s">
        <v>18667</v>
      </c>
      <c r="J403" s="1" t="s">
        <v>18668</v>
      </c>
      <c r="K403" s="1" t="s">
        <v>18669</v>
      </c>
      <c r="L403" s="1" t="s">
        <v>18693</v>
      </c>
      <c r="M403" s="1" t="s">
        <v>18956</v>
      </c>
      <c r="N403" s="1" t="s">
        <v>18957</v>
      </c>
      <c r="O403" s="1">
        <v>23</v>
      </c>
      <c r="P403" s="1" t="s">
        <v>18953</v>
      </c>
      <c r="Q403" s="1" t="s">
        <v>18673</v>
      </c>
      <c r="R403" s="1">
        <v>30661988114</v>
      </c>
      <c r="U403" s="1" t="s">
        <v>18977</v>
      </c>
      <c r="V403" s="1">
        <v>1549149886</v>
      </c>
      <c r="W403" s="1" t="s">
        <v>16571</v>
      </c>
      <c r="Z403" s="1" t="s">
        <v>18706</v>
      </c>
      <c r="AA403" s="1" t="s">
        <v>18707</v>
      </c>
      <c r="AB403" s="1" t="s">
        <v>18707</v>
      </c>
      <c r="AE403" s="1" t="s">
        <v>18978</v>
      </c>
      <c r="AG403" s="1">
        <v>11</v>
      </c>
      <c r="AH403" s="1">
        <v>11</v>
      </c>
      <c r="AI403" s="1">
        <v>1044</v>
      </c>
      <c r="AK403" s="1" t="s">
        <v>18786</v>
      </c>
      <c r="AL403" s="1" t="s">
        <v>18730</v>
      </c>
      <c r="AM403" s="1" t="s">
        <v>18693</v>
      </c>
      <c r="AN403" s="1" t="s">
        <v>18669</v>
      </c>
      <c r="AO403" s="1" t="s">
        <v>18668</v>
      </c>
      <c r="AP403" s="14" t="s">
        <v>18694</v>
      </c>
      <c r="AQ403" s="14" t="s">
        <v>18695</v>
      </c>
      <c r="AR403" s="14" t="s">
        <v>18693</v>
      </c>
      <c r="AS403" s="15">
        <v>44140</v>
      </c>
      <c r="AT403" s="1" t="s">
        <v>18769</v>
      </c>
      <c r="AU403" s="1" t="s">
        <v>18957</v>
      </c>
      <c r="AV403" s="1" t="s">
        <v>18693</v>
      </c>
      <c r="AW403" s="1" t="s">
        <v>18958</v>
      </c>
      <c r="AX403" s="1" t="s">
        <v>18667</v>
      </c>
      <c r="AY403" s="1" t="s">
        <v>18959</v>
      </c>
    </row>
    <row r="404" spans="1:51" x14ac:dyDescent="0.2">
      <c r="A404" s="14" t="s">
        <v>11167</v>
      </c>
      <c r="B404" s="1" t="s">
        <v>18662</v>
      </c>
      <c r="C404" s="1" t="s">
        <v>18685</v>
      </c>
      <c r="D404" s="1" t="s">
        <v>18664</v>
      </c>
      <c r="E404" s="15">
        <v>44097</v>
      </c>
      <c r="F404" s="13">
        <v>44181</v>
      </c>
      <c r="G404" s="1" t="s">
        <v>18665</v>
      </c>
      <c r="H404" s="1" t="s">
        <v>18666</v>
      </c>
      <c r="I404" s="1" t="s">
        <v>18667</v>
      </c>
      <c r="J404" s="1" t="s">
        <v>18668</v>
      </c>
      <c r="K404" s="1" t="s">
        <v>18669</v>
      </c>
      <c r="L404" s="1" t="s">
        <v>18735</v>
      </c>
      <c r="M404" s="1" t="s">
        <v>18671</v>
      </c>
      <c r="N404" s="1" t="s">
        <v>18672</v>
      </c>
      <c r="O404" s="1">
        <v>56</v>
      </c>
      <c r="P404" s="1" t="s">
        <v>18662</v>
      </c>
      <c r="Q404" s="1" t="s">
        <v>18673</v>
      </c>
      <c r="R404" s="1">
        <v>30500987185</v>
      </c>
      <c r="U404" s="1" t="s">
        <v>18979</v>
      </c>
      <c r="V404" s="1">
        <v>1148589000</v>
      </c>
      <c r="W404" s="1" t="s">
        <v>18980</v>
      </c>
      <c r="Z404" s="1" t="s">
        <v>18706</v>
      </c>
      <c r="AA404" s="1" t="s">
        <v>18881</v>
      </c>
      <c r="AB404" s="1" t="s">
        <v>18981</v>
      </c>
      <c r="AE404" s="1" t="s">
        <v>18982</v>
      </c>
      <c r="AG404" s="1" t="s">
        <v>3415</v>
      </c>
      <c r="AH404" s="1" t="s">
        <v>3415</v>
      </c>
      <c r="AI404" s="1">
        <v>1414</v>
      </c>
      <c r="AK404" s="1" t="s">
        <v>18840</v>
      </c>
      <c r="AL404" s="1" t="s">
        <v>18730</v>
      </c>
      <c r="AM404" s="1" t="s">
        <v>18693</v>
      </c>
      <c r="AN404" s="1" t="s">
        <v>18669</v>
      </c>
      <c r="AO404" s="1" t="s">
        <v>18668</v>
      </c>
      <c r="AP404" s="14" t="s">
        <v>18694</v>
      </c>
      <c r="AQ404" s="14" t="s">
        <v>18695</v>
      </c>
      <c r="AR404" s="14" t="s">
        <v>18693</v>
      </c>
      <c r="AS404" s="15">
        <v>44181</v>
      </c>
      <c r="AT404" s="1" t="s">
        <v>18841</v>
      </c>
      <c r="AU404" s="1" t="s">
        <v>18672</v>
      </c>
      <c r="AV404" s="1" t="s">
        <v>18735</v>
      </c>
      <c r="AW404" s="1" t="s">
        <v>18683</v>
      </c>
      <c r="AX404" s="1" t="s">
        <v>18667</v>
      </c>
      <c r="AY404" s="1" t="s">
        <v>18684</v>
      </c>
    </row>
    <row r="405" spans="1:51" x14ac:dyDescent="0.2">
      <c r="A405" s="14" t="s">
        <v>16704</v>
      </c>
      <c r="B405" s="1" t="s">
        <v>18953</v>
      </c>
      <c r="C405" s="1" t="s">
        <v>18685</v>
      </c>
      <c r="D405" s="1" t="s">
        <v>18664</v>
      </c>
      <c r="E405" s="15">
        <v>44097</v>
      </c>
      <c r="F405" s="13">
        <v>44148</v>
      </c>
      <c r="G405" s="1" t="s">
        <v>18954</v>
      </c>
      <c r="H405" s="1" t="s">
        <v>18955</v>
      </c>
      <c r="I405" s="1" t="s">
        <v>18667</v>
      </c>
      <c r="J405" s="1" t="s">
        <v>18668</v>
      </c>
      <c r="K405" s="1" t="s">
        <v>18669</v>
      </c>
      <c r="L405" s="1" t="s">
        <v>18693</v>
      </c>
      <c r="M405" s="1" t="s">
        <v>18956</v>
      </c>
      <c r="N405" s="1" t="s">
        <v>18957</v>
      </c>
      <c r="O405" s="1">
        <v>28</v>
      </c>
      <c r="P405" s="1" t="s">
        <v>18953</v>
      </c>
      <c r="Q405" s="1" t="s">
        <v>18673</v>
      </c>
      <c r="R405" s="1">
        <v>30661988114</v>
      </c>
      <c r="U405" s="1" t="s">
        <v>18977</v>
      </c>
      <c r="V405" s="1">
        <v>1549149886</v>
      </c>
      <c r="W405" s="1" t="s">
        <v>16571</v>
      </c>
      <c r="Z405" s="1" t="s">
        <v>18706</v>
      </c>
      <c r="AA405" s="1" t="s">
        <v>18707</v>
      </c>
      <c r="AB405" s="1" t="s">
        <v>18707</v>
      </c>
      <c r="AE405" s="1" t="s">
        <v>18978</v>
      </c>
      <c r="AG405" s="1">
        <v>11</v>
      </c>
      <c r="AH405" s="1">
        <v>11</v>
      </c>
      <c r="AI405" s="1">
        <v>1044</v>
      </c>
      <c r="AK405" s="1" t="s">
        <v>18840</v>
      </c>
      <c r="AL405" s="1" t="s">
        <v>18730</v>
      </c>
      <c r="AM405" s="1" t="s">
        <v>18693</v>
      </c>
      <c r="AN405" s="1" t="s">
        <v>18669</v>
      </c>
      <c r="AO405" s="1" t="s">
        <v>18668</v>
      </c>
      <c r="AP405" s="14" t="s">
        <v>18694</v>
      </c>
      <c r="AQ405" s="14" t="s">
        <v>18695</v>
      </c>
      <c r="AR405" s="14" t="s">
        <v>18693</v>
      </c>
      <c r="AS405" s="15">
        <v>44148</v>
      </c>
      <c r="AT405" s="1" t="s">
        <v>18841</v>
      </c>
      <c r="AU405" s="1" t="s">
        <v>18957</v>
      </c>
      <c r="AV405" s="1" t="s">
        <v>18693</v>
      </c>
      <c r="AW405" s="1" t="s">
        <v>18958</v>
      </c>
      <c r="AX405" s="1" t="s">
        <v>18667</v>
      </c>
      <c r="AY405" s="1" t="s">
        <v>18959</v>
      </c>
    </row>
    <row r="406" spans="1:51" x14ac:dyDescent="0.2">
      <c r="A406" s="14" t="s">
        <v>16706</v>
      </c>
      <c r="B406" s="1" t="s">
        <v>18953</v>
      </c>
      <c r="C406" s="1" t="s">
        <v>18685</v>
      </c>
      <c r="D406" s="1" t="s">
        <v>18664</v>
      </c>
      <c r="E406" s="15">
        <v>44097</v>
      </c>
      <c r="F406" s="13">
        <v>44146</v>
      </c>
      <c r="G406" s="1" t="s">
        <v>18954</v>
      </c>
      <c r="H406" s="1" t="s">
        <v>18955</v>
      </c>
      <c r="I406" s="1" t="s">
        <v>18667</v>
      </c>
      <c r="J406" s="1" t="s">
        <v>18668</v>
      </c>
      <c r="K406" s="1" t="s">
        <v>18669</v>
      </c>
      <c r="L406" s="1" t="s">
        <v>18693</v>
      </c>
      <c r="M406" s="1" t="s">
        <v>18956</v>
      </c>
      <c r="N406" s="1" t="s">
        <v>18957</v>
      </c>
      <c r="O406" s="1">
        <v>24</v>
      </c>
      <c r="P406" s="1" t="s">
        <v>18953</v>
      </c>
      <c r="Q406" s="1" t="s">
        <v>18673</v>
      </c>
      <c r="R406" s="1">
        <v>30661988114</v>
      </c>
      <c r="U406" s="1" t="s">
        <v>18977</v>
      </c>
      <c r="V406" s="1">
        <v>1549149886</v>
      </c>
      <c r="W406" s="1" t="s">
        <v>16571</v>
      </c>
      <c r="Z406" s="1" t="s">
        <v>18706</v>
      </c>
      <c r="AA406" s="1" t="s">
        <v>18707</v>
      </c>
      <c r="AB406" s="1" t="s">
        <v>18707</v>
      </c>
      <c r="AE406" s="1" t="s">
        <v>18978</v>
      </c>
      <c r="AG406" s="1">
        <v>11</v>
      </c>
      <c r="AH406" s="1">
        <v>11</v>
      </c>
      <c r="AI406" s="1">
        <v>1044</v>
      </c>
      <c r="AK406" s="1" t="s">
        <v>18786</v>
      </c>
      <c r="AL406" s="1" t="s">
        <v>18730</v>
      </c>
      <c r="AM406" s="1" t="s">
        <v>18693</v>
      </c>
      <c r="AN406" s="1" t="s">
        <v>18669</v>
      </c>
      <c r="AO406" s="1" t="s">
        <v>18668</v>
      </c>
      <c r="AP406" s="14" t="s">
        <v>18694</v>
      </c>
      <c r="AQ406" s="14" t="s">
        <v>18695</v>
      </c>
      <c r="AR406" s="14" t="s">
        <v>18693</v>
      </c>
      <c r="AS406" s="15">
        <v>44146</v>
      </c>
      <c r="AT406" s="1" t="s">
        <v>18769</v>
      </c>
      <c r="AU406" s="1" t="s">
        <v>18957</v>
      </c>
      <c r="AV406" s="1" t="s">
        <v>18693</v>
      </c>
      <c r="AW406" s="1" t="s">
        <v>18958</v>
      </c>
      <c r="AX406" s="1" t="s">
        <v>18667</v>
      </c>
      <c r="AY406" s="1" t="s">
        <v>18959</v>
      </c>
    </row>
    <row r="407" spans="1:51" x14ac:dyDescent="0.2">
      <c r="A407" s="14" t="s">
        <v>16708</v>
      </c>
      <c r="B407" s="1" t="s">
        <v>18953</v>
      </c>
      <c r="C407" s="1" t="s">
        <v>18685</v>
      </c>
      <c r="D407" s="1" t="s">
        <v>18664</v>
      </c>
      <c r="E407" s="15">
        <v>44097</v>
      </c>
      <c r="F407" s="13">
        <v>44146</v>
      </c>
      <c r="G407" s="1" t="s">
        <v>18954</v>
      </c>
      <c r="H407" s="1" t="s">
        <v>18955</v>
      </c>
      <c r="I407" s="1" t="s">
        <v>18667</v>
      </c>
      <c r="J407" s="1" t="s">
        <v>18668</v>
      </c>
      <c r="K407" s="1" t="s">
        <v>18669</v>
      </c>
      <c r="L407" s="1" t="s">
        <v>18693</v>
      </c>
      <c r="M407" s="1" t="s">
        <v>18956</v>
      </c>
      <c r="N407" s="1" t="s">
        <v>18957</v>
      </c>
      <c r="O407" s="1">
        <v>24</v>
      </c>
      <c r="P407" s="1" t="s">
        <v>18953</v>
      </c>
      <c r="Q407" s="1" t="s">
        <v>18673</v>
      </c>
      <c r="R407" s="1">
        <v>30661988114</v>
      </c>
      <c r="U407" s="1" t="s">
        <v>18977</v>
      </c>
      <c r="V407" s="1">
        <v>1549149886</v>
      </c>
      <c r="W407" s="1" t="s">
        <v>16571</v>
      </c>
      <c r="Z407" s="1" t="s">
        <v>18706</v>
      </c>
      <c r="AA407" s="1" t="s">
        <v>18707</v>
      </c>
      <c r="AB407" s="1" t="s">
        <v>18707</v>
      </c>
      <c r="AE407" s="1" t="s">
        <v>18978</v>
      </c>
      <c r="AG407" s="1">
        <v>11</v>
      </c>
      <c r="AH407" s="1">
        <v>11</v>
      </c>
      <c r="AI407" s="1">
        <v>1044</v>
      </c>
      <c r="AK407" s="1" t="s">
        <v>18786</v>
      </c>
      <c r="AL407" s="1" t="s">
        <v>18730</v>
      </c>
      <c r="AM407" s="1" t="s">
        <v>18693</v>
      </c>
      <c r="AN407" s="1" t="s">
        <v>18669</v>
      </c>
      <c r="AO407" s="1" t="s">
        <v>18668</v>
      </c>
      <c r="AP407" s="14" t="s">
        <v>18694</v>
      </c>
      <c r="AQ407" s="14" t="s">
        <v>18695</v>
      </c>
      <c r="AR407" s="14" t="s">
        <v>18693</v>
      </c>
      <c r="AS407" s="15">
        <v>44146</v>
      </c>
      <c r="AT407" s="1" t="s">
        <v>18769</v>
      </c>
      <c r="AU407" s="1" t="s">
        <v>18957</v>
      </c>
      <c r="AV407" s="1" t="s">
        <v>18693</v>
      </c>
      <c r="AW407" s="1" t="s">
        <v>18958</v>
      </c>
      <c r="AX407" s="1" t="s">
        <v>18667</v>
      </c>
      <c r="AY407" s="1" t="s">
        <v>18959</v>
      </c>
    </row>
    <row r="408" spans="1:51" x14ac:dyDescent="0.2">
      <c r="A408" s="14" t="s">
        <v>16710</v>
      </c>
      <c r="B408" s="1" t="s">
        <v>18953</v>
      </c>
      <c r="C408" s="1" t="s">
        <v>18685</v>
      </c>
      <c r="D408" s="1" t="s">
        <v>18664</v>
      </c>
      <c r="E408" s="15">
        <v>44097</v>
      </c>
      <c r="F408" s="13">
        <v>44146</v>
      </c>
      <c r="G408" s="1" t="s">
        <v>18954</v>
      </c>
      <c r="H408" s="1" t="s">
        <v>18955</v>
      </c>
      <c r="I408" s="1" t="s">
        <v>18667</v>
      </c>
      <c r="J408" s="1" t="s">
        <v>18668</v>
      </c>
      <c r="K408" s="1" t="s">
        <v>18669</v>
      </c>
      <c r="L408" s="1" t="s">
        <v>18693</v>
      </c>
      <c r="M408" s="1" t="s">
        <v>18956</v>
      </c>
      <c r="N408" s="1" t="s">
        <v>18957</v>
      </c>
      <c r="O408" s="1">
        <v>24</v>
      </c>
      <c r="P408" s="1" t="s">
        <v>18953</v>
      </c>
      <c r="Q408" s="1" t="s">
        <v>18673</v>
      </c>
      <c r="R408" s="1">
        <v>30661988114</v>
      </c>
      <c r="U408" s="1" t="s">
        <v>18977</v>
      </c>
      <c r="V408" s="1">
        <v>1549149886</v>
      </c>
      <c r="W408" s="1" t="s">
        <v>16571</v>
      </c>
      <c r="Z408" s="1" t="s">
        <v>18706</v>
      </c>
      <c r="AA408" s="1" t="s">
        <v>18707</v>
      </c>
      <c r="AB408" s="1" t="s">
        <v>18707</v>
      </c>
      <c r="AE408" s="1" t="s">
        <v>18978</v>
      </c>
      <c r="AG408" s="1">
        <v>11</v>
      </c>
      <c r="AH408" s="1">
        <v>11</v>
      </c>
      <c r="AI408" s="1">
        <v>1044</v>
      </c>
      <c r="AK408" s="1" t="s">
        <v>18786</v>
      </c>
      <c r="AL408" s="1" t="s">
        <v>18730</v>
      </c>
      <c r="AM408" s="1" t="s">
        <v>18693</v>
      </c>
      <c r="AN408" s="1" t="s">
        <v>18669</v>
      </c>
      <c r="AO408" s="1" t="s">
        <v>18668</v>
      </c>
      <c r="AP408" s="14" t="s">
        <v>18694</v>
      </c>
      <c r="AQ408" s="14" t="s">
        <v>18695</v>
      </c>
      <c r="AR408" s="14" t="s">
        <v>18693</v>
      </c>
      <c r="AS408" s="15">
        <v>44146</v>
      </c>
      <c r="AT408" s="1" t="s">
        <v>18769</v>
      </c>
      <c r="AU408" s="1" t="s">
        <v>18957</v>
      </c>
      <c r="AV408" s="1" t="s">
        <v>18693</v>
      </c>
      <c r="AW408" s="1" t="s">
        <v>18958</v>
      </c>
      <c r="AX408" s="1" t="s">
        <v>18667</v>
      </c>
      <c r="AY408" s="1" t="s">
        <v>18959</v>
      </c>
    </row>
    <row r="409" spans="1:51" x14ac:dyDescent="0.2">
      <c r="A409" s="14" t="s">
        <v>16712</v>
      </c>
      <c r="B409" s="1" t="s">
        <v>18953</v>
      </c>
      <c r="C409" s="1" t="s">
        <v>18685</v>
      </c>
      <c r="D409" s="1" t="s">
        <v>18664</v>
      </c>
      <c r="E409" s="15">
        <v>44097</v>
      </c>
      <c r="F409" s="13">
        <v>44146</v>
      </c>
      <c r="G409" s="1" t="s">
        <v>18954</v>
      </c>
      <c r="H409" s="1" t="s">
        <v>18955</v>
      </c>
      <c r="I409" s="1" t="s">
        <v>18667</v>
      </c>
      <c r="J409" s="1" t="s">
        <v>18668</v>
      </c>
      <c r="K409" s="1" t="s">
        <v>18669</v>
      </c>
      <c r="L409" s="1" t="s">
        <v>18693</v>
      </c>
      <c r="M409" s="1" t="s">
        <v>18956</v>
      </c>
      <c r="N409" s="1" t="s">
        <v>18957</v>
      </c>
      <c r="O409" s="1">
        <v>23</v>
      </c>
      <c r="P409" s="1" t="s">
        <v>18953</v>
      </c>
      <c r="Q409" s="1" t="s">
        <v>18673</v>
      </c>
      <c r="R409" s="1">
        <v>30661988114</v>
      </c>
      <c r="U409" s="1" t="s">
        <v>18977</v>
      </c>
      <c r="V409" s="1">
        <v>1549149886</v>
      </c>
      <c r="W409" s="1" t="s">
        <v>16571</v>
      </c>
      <c r="Z409" s="1" t="s">
        <v>18706</v>
      </c>
      <c r="AA409" s="1" t="s">
        <v>18707</v>
      </c>
      <c r="AB409" s="1" t="s">
        <v>18707</v>
      </c>
      <c r="AE409" s="1" t="s">
        <v>18978</v>
      </c>
      <c r="AG409" s="1">
        <v>11</v>
      </c>
      <c r="AH409" s="1">
        <v>11</v>
      </c>
      <c r="AI409" s="1">
        <v>1044</v>
      </c>
      <c r="AK409" s="1" t="s">
        <v>18786</v>
      </c>
      <c r="AL409" s="1" t="s">
        <v>18730</v>
      </c>
      <c r="AM409" s="1" t="s">
        <v>18693</v>
      </c>
      <c r="AN409" s="1" t="s">
        <v>18669</v>
      </c>
      <c r="AO409" s="1" t="s">
        <v>18668</v>
      </c>
      <c r="AP409" s="14" t="s">
        <v>18694</v>
      </c>
      <c r="AQ409" s="14" t="s">
        <v>18695</v>
      </c>
      <c r="AR409" s="14" t="s">
        <v>18693</v>
      </c>
      <c r="AS409" s="15">
        <v>44146</v>
      </c>
      <c r="AT409" s="1" t="s">
        <v>18769</v>
      </c>
      <c r="AU409" s="1" t="s">
        <v>18957</v>
      </c>
      <c r="AV409" s="1" t="s">
        <v>18693</v>
      </c>
      <c r="AW409" s="1" t="s">
        <v>18958</v>
      </c>
      <c r="AX409" s="1" t="s">
        <v>18667</v>
      </c>
      <c r="AY409" s="1" t="s">
        <v>18959</v>
      </c>
    </row>
    <row r="410" spans="1:51" x14ac:dyDescent="0.2">
      <c r="A410" s="14" t="s">
        <v>16714</v>
      </c>
      <c r="B410" s="1" t="s">
        <v>18953</v>
      </c>
      <c r="C410" s="1" t="s">
        <v>18685</v>
      </c>
      <c r="D410" s="1" t="s">
        <v>18664</v>
      </c>
      <c r="E410" s="15">
        <v>44097</v>
      </c>
      <c r="F410" s="13">
        <v>44146</v>
      </c>
      <c r="G410" s="1" t="s">
        <v>18954</v>
      </c>
      <c r="H410" s="1" t="s">
        <v>18955</v>
      </c>
      <c r="I410" s="1" t="s">
        <v>18667</v>
      </c>
      <c r="J410" s="1" t="s">
        <v>18668</v>
      </c>
      <c r="K410" s="1" t="s">
        <v>18669</v>
      </c>
      <c r="L410" s="1" t="s">
        <v>18693</v>
      </c>
      <c r="M410" s="1" t="s">
        <v>18956</v>
      </c>
      <c r="N410" s="1" t="s">
        <v>18957</v>
      </c>
      <c r="O410" s="1">
        <v>25</v>
      </c>
      <c r="P410" s="1" t="s">
        <v>18953</v>
      </c>
      <c r="Q410" s="1" t="s">
        <v>18673</v>
      </c>
      <c r="R410" s="1">
        <v>30661988114</v>
      </c>
      <c r="U410" s="1" t="s">
        <v>18977</v>
      </c>
      <c r="V410" s="1">
        <v>1549149886</v>
      </c>
      <c r="W410" s="1" t="s">
        <v>16571</v>
      </c>
      <c r="Z410" s="1" t="s">
        <v>18706</v>
      </c>
      <c r="AA410" s="1" t="s">
        <v>18707</v>
      </c>
      <c r="AB410" s="1" t="s">
        <v>18707</v>
      </c>
      <c r="AE410" s="1" t="s">
        <v>18978</v>
      </c>
      <c r="AG410" s="1">
        <v>11</v>
      </c>
      <c r="AH410" s="1">
        <v>11</v>
      </c>
      <c r="AI410" s="1">
        <v>1044</v>
      </c>
      <c r="AK410" s="1" t="s">
        <v>18840</v>
      </c>
      <c r="AL410" s="1" t="s">
        <v>18730</v>
      </c>
      <c r="AM410" s="1" t="s">
        <v>18693</v>
      </c>
      <c r="AN410" s="1" t="s">
        <v>18669</v>
      </c>
      <c r="AO410" s="1" t="s">
        <v>18668</v>
      </c>
      <c r="AP410" s="14" t="s">
        <v>18694</v>
      </c>
      <c r="AQ410" s="14" t="s">
        <v>18695</v>
      </c>
      <c r="AR410" s="14" t="s">
        <v>18693</v>
      </c>
      <c r="AS410" s="15">
        <v>44146</v>
      </c>
      <c r="AT410" s="1" t="s">
        <v>18841</v>
      </c>
      <c r="AU410" s="1" t="s">
        <v>18957</v>
      </c>
      <c r="AV410" s="1" t="s">
        <v>18693</v>
      </c>
      <c r="AW410" s="1" t="s">
        <v>18958</v>
      </c>
      <c r="AX410" s="1" t="s">
        <v>18667</v>
      </c>
      <c r="AY410" s="1" t="s">
        <v>18959</v>
      </c>
    </row>
    <row r="411" spans="1:51" x14ac:dyDescent="0.2">
      <c r="A411" s="14" t="s">
        <v>16718</v>
      </c>
      <c r="B411" s="1" t="s">
        <v>18953</v>
      </c>
      <c r="C411" s="1" t="s">
        <v>18685</v>
      </c>
      <c r="D411" s="1" t="s">
        <v>18664</v>
      </c>
      <c r="E411" s="15">
        <v>44097</v>
      </c>
      <c r="F411" s="13">
        <v>44146</v>
      </c>
      <c r="G411" s="1" t="s">
        <v>18954</v>
      </c>
      <c r="H411" s="1" t="s">
        <v>18955</v>
      </c>
      <c r="I411" s="1" t="s">
        <v>18667</v>
      </c>
      <c r="J411" s="1" t="s">
        <v>18668</v>
      </c>
      <c r="K411" s="1" t="s">
        <v>18669</v>
      </c>
      <c r="L411" s="1" t="s">
        <v>18693</v>
      </c>
      <c r="M411" s="1" t="s">
        <v>18956</v>
      </c>
      <c r="N411" s="1" t="s">
        <v>18957</v>
      </c>
      <c r="O411" s="1">
        <v>25</v>
      </c>
      <c r="P411" s="1" t="s">
        <v>18953</v>
      </c>
      <c r="Q411" s="1" t="s">
        <v>18673</v>
      </c>
      <c r="R411" s="1">
        <v>30661988114</v>
      </c>
      <c r="U411" s="1" t="s">
        <v>18977</v>
      </c>
      <c r="V411" s="1">
        <v>1549149886</v>
      </c>
      <c r="W411" s="1" t="s">
        <v>16571</v>
      </c>
      <c r="Z411" s="1" t="s">
        <v>18706</v>
      </c>
      <c r="AA411" s="1" t="s">
        <v>18707</v>
      </c>
      <c r="AB411" s="1" t="s">
        <v>18707</v>
      </c>
      <c r="AE411" s="1" t="s">
        <v>18978</v>
      </c>
      <c r="AG411" s="1">
        <v>11</v>
      </c>
      <c r="AH411" s="1">
        <v>11</v>
      </c>
      <c r="AI411" s="1">
        <v>1044</v>
      </c>
      <c r="AK411" s="1" t="s">
        <v>18840</v>
      </c>
      <c r="AL411" s="1" t="s">
        <v>18730</v>
      </c>
      <c r="AM411" s="1" t="s">
        <v>18693</v>
      </c>
      <c r="AN411" s="1" t="s">
        <v>18669</v>
      </c>
      <c r="AO411" s="1" t="s">
        <v>18668</v>
      </c>
      <c r="AP411" s="14" t="s">
        <v>18694</v>
      </c>
      <c r="AQ411" s="14" t="s">
        <v>18695</v>
      </c>
      <c r="AR411" s="14" t="s">
        <v>18693</v>
      </c>
      <c r="AS411" s="15">
        <v>44146</v>
      </c>
      <c r="AT411" s="1" t="s">
        <v>18841</v>
      </c>
      <c r="AU411" s="1" t="s">
        <v>18957</v>
      </c>
      <c r="AV411" s="1" t="s">
        <v>18693</v>
      </c>
      <c r="AW411" s="1" t="s">
        <v>18958</v>
      </c>
      <c r="AX411" s="1" t="s">
        <v>18667</v>
      </c>
      <c r="AY411" s="1" t="s">
        <v>18959</v>
      </c>
    </row>
    <row r="412" spans="1:51" x14ac:dyDescent="0.2">
      <c r="A412" s="14" t="s">
        <v>11219</v>
      </c>
      <c r="B412" s="1" t="s">
        <v>18662</v>
      </c>
      <c r="C412" s="1" t="s">
        <v>18685</v>
      </c>
      <c r="D412" s="1" t="s">
        <v>18664</v>
      </c>
      <c r="E412" s="15">
        <v>44098</v>
      </c>
      <c r="F412" s="13">
        <v>44113</v>
      </c>
      <c r="G412" s="1" t="s">
        <v>18665</v>
      </c>
      <c r="H412" s="1" t="s">
        <v>18666</v>
      </c>
      <c r="I412" s="1" t="s">
        <v>18667</v>
      </c>
      <c r="J412" s="1" t="s">
        <v>18668</v>
      </c>
      <c r="K412" s="1" t="s">
        <v>18669</v>
      </c>
      <c r="L412" s="1" t="s">
        <v>18735</v>
      </c>
      <c r="M412" s="1" t="s">
        <v>18671</v>
      </c>
      <c r="N412" s="1" t="s">
        <v>18672</v>
      </c>
      <c r="O412" s="1">
        <v>33</v>
      </c>
      <c r="P412" s="1" t="s">
        <v>18662</v>
      </c>
      <c r="Q412" s="1" t="s">
        <v>18673</v>
      </c>
      <c r="R412" s="1">
        <v>30650964132</v>
      </c>
      <c r="U412" s="1" t="s">
        <v>18879</v>
      </c>
      <c r="V412" s="1">
        <v>43060600</v>
      </c>
      <c r="W412" s="1" t="s">
        <v>18788</v>
      </c>
      <c r="Z412" s="1" t="s">
        <v>18706</v>
      </c>
      <c r="AA412" s="1" t="s">
        <v>18789</v>
      </c>
      <c r="AB412" s="1" t="s">
        <v>18790</v>
      </c>
      <c r="AE412" s="1" t="s">
        <v>18791</v>
      </c>
      <c r="AG412" s="1" t="s">
        <v>15731</v>
      </c>
      <c r="AI412" s="1">
        <v>1282</v>
      </c>
      <c r="AK412" s="1" t="s">
        <v>18792</v>
      </c>
      <c r="AL412" s="1" t="s">
        <v>18730</v>
      </c>
      <c r="AM412" s="1" t="s">
        <v>18693</v>
      </c>
      <c r="AN412" s="1" t="s">
        <v>18669</v>
      </c>
      <c r="AO412" s="1" t="s">
        <v>18668</v>
      </c>
      <c r="AP412" s="14" t="s">
        <v>18694</v>
      </c>
      <c r="AQ412" s="14" t="s">
        <v>18695</v>
      </c>
      <c r="AR412" s="14" t="s">
        <v>18693</v>
      </c>
      <c r="AS412" s="15">
        <v>44113</v>
      </c>
      <c r="AT412" s="1" t="s">
        <v>18946</v>
      </c>
      <c r="AU412" s="1" t="s">
        <v>18672</v>
      </c>
      <c r="AV412" s="1" t="s">
        <v>18735</v>
      </c>
      <c r="AW412" s="1" t="s">
        <v>18683</v>
      </c>
      <c r="AX412" s="1" t="s">
        <v>18667</v>
      </c>
      <c r="AY412" s="1" t="s">
        <v>18684</v>
      </c>
    </row>
    <row r="413" spans="1:51" x14ac:dyDescent="0.2">
      <c r="A413" s="14" t="s">
        <v>16720</v>
      </c>
      <c r="B413" s="1" t="s">
        <v>18953</v>
      </c>
      <c r="C413" s="1" t="s">
        <v>18685</v>
      </c>
      <c r="D413" s="1" t="s">
        <v>18664</v>
      </c>
      <c r="E413" s="15">
        <v>44099</v>
      </c>
      <c r="F413" s="13">
        <v>44131</v>
      </c>
      <c r="G413" s="1" t="s">
        <v>18954</v>
      </c>
      <c r="H413" s="1" t="s">
        <v>18955</v>
      </c>
      <c r="I413" s="1" t="s">
        <v>18667</v>
      </c>
      <c r="J413" s="1" t="s">
        <v>18668</v>
      </c>
      <c r="K413" s="1" t="s">
        <v>18669</v>
      </c>
      <c r="L413" s="1" t="s">
        <v>18693</v>
      </c>
      <c r="M413" s="1" t="s">
        <v>18956</v>
      </c>
      <c r="N413" s="1" t="s">
        <v>18957</v>
      </c>
      <c r="O413" s="1">
        <v>39</v>
      </c>
      <c r="P413" s="1" t="s">
        <v>18953</v>
      </c>
      <c r="Q413" s="1" t="s">
        <v>18673</v>
      </c>
      <c r="R413" s="1">
        <v>30574564367</v>
      </c>
      <c r="U413" s="1" t="s">
        <v>18674</v>
      </c>
      <c r="V413" s="1">
        <v>48015110</v>
      </c>
      <c r="W413" s="1" t="s">
        <v>18675</v>
      </c>
      <c r="Z413" s="1" t="s">
        <v>15990</v>
      </c>
      <c r="AA413" s="1" t="s">
        <v>18676</v>
      </c>
      <c r="AB413" s="1" t="s">
        <v>18676</v>
      </c>
      <c r="AE413" s="1" t="s">
        <v>18677</v>
      </c>
      <c r="AG413" s="1" t="s">
        <v>15731</v>
      </c>
      <c r="AI413" s="1">
        <v>1878</v>
      </c>
      <c r="AK413" s="1" t="s">
        <v>18761</v>
      </c>
      <c r="AL413" s="1" t="s">
        <v>18730</v>
      </c>
      <c r="AM413" s="1" t="s">
        <v>18693</v>
      </c>
      <c r="AN413" s="1" t="s">
        <v>18669</v>
      </c>
      <c r="AO413" s="1" t="s">
        <v>18668</v>
      </c>
      <c r="AP413" s="14" t="s">
        <v>18694</v>
      </c>
      <c r="AQ413" s="14" t="s">
        <v>18695</v>
      </c>
      <c r="AR413" s="14" t="s">
        <v>18693</v>
      </c>
      <c r="AS413" s="15">
        <v>44131</v>
      </c>
      <c r="AT413" s="1" t="s">
        <v>18769</v>
      </c>
      <c r="AU413" s="1" t="s">
        <v>18957</v>
      </c>
      <c r="AV413" s="1" t="s">
        <v>18693</v>
      </c>
      <c r="AW413" s="1" t="s">
        <v>18958</v>
      </c>
      <c r="AX413" s="1" t="s">
        <v>18667</v>
      </c>
      <c r="AY413" s="1" t="s">
        <v>18959</v>
      </c>
    </row>
    <row r="414" spans="1:51" x14ac:dyDescent="0.2">
      <c r="A414" s="14" t="s">
        <v>16725</v>
      </c>
      <c r="B414" s="1" t="s">
        <v>18953</v>
      </c>
      <c r="C414" s="1" t="s">
        <v>18685</v>
      </c>
      <c r="D414" s="1" t="s">
        <v>18664</v>
      </c>
      <c r="E414" s="15">
        <v>44099</v>
      </c>
      <c r="F414" s="13">
        <v>44131</v>
      </c>
      <c r="G414" s="1" t="s">
        <v>18954</v>
      </c>
      <c r="H414" s="1" t="s">
        <v>18955</v>
      </c>
      <c r="I414" s="1" t="s">
        <v>18667</v>
      </c>
      <c r="J414" s="1" t="s">
        <v>18668</v>
      </c>
      <c r="K414" s="1" t="s">
        <v>18669</v>
      </c>
      <c r="L414" s="1" t="s">
        <v>18693</v>
      </c>
      <c r="M414" s="1" t="s">
        <v>18956</v>
      </c>
      <c r="N414" s="1" t="s">
        <v>18957</v>
      </c>
      <c r="O414" s="1">
        <v>39</v>
      </c>
      <c r="P414" s="1" t="s">
        <v>18953</v>
      </c>
      <c r="Q414" s="1" t="s">
        <v>18673</v>
      </c>
      <c r="R414" s="1">
        <v>30574564367</v>
      </c>
      <c r="U414" s="1" t="s">
        <v>18674</v>
      </c>
      <c r="V414" s="1">
        <v>48015110</v>
      </c>
      <c r="W414" s="1" t="s">
        <v>18675</v>
      </c>
      <c r="Z414" s="1" t="s">
        <v>15990</v>
      </c>
      <c r="AA414" s="1" t="s">
        <v>18676</v>
      </c>
      <c r="AB414" s="1" t="s">
        <v>18676</v>
      </c>
      <c r="AE414" s="1" t="s">
        <v>18677</v>
      </c>
      <c r="AG414" s="1" t="s">
        <v>15731</v>
      </c>
      <c r="AI414" s="1">
        <v>1878</v>
      </c>
      <c r="AK414" s="1" t="s">
        <v>18761</v>
      </c>
      <c r="AL414" s="1" t="s">
        <v>18730</v>
      </c>
      <c r="AM414" s="1" t="s">
        <v>18693</v>
      </c>
      <c r="AN414" s="1" t="s">
        <v>18669</v>
      </c>
      <c r="AO414" s="1" t="s">
        <v>18668</v>
      </c>
      <c r="AP414" s="14" t="s">
        <v>18694</v>
      </c>
      <c r="AQ414" s="14" t="s">
        <v>18695</v>
      </c>
      <c r="AR414" s="14" t="s">
        <v>18693</v>
      </c>
      <c r="AS414" s="15">
        <v>44131</v>
      </c>
      <c r="AT414" s="1" t="s">
        <v>18769</v>
      </c>
      <c r="AU414" s="1" t="s">
        <v>18957</v>
      </c>
      <c r="AV414" s="1" t="s">
        <v>18693</v>
      </c>
      <c r="AW414" s="1" t="s">
        <v>18958</v>
      </c>
      <c r="AX414" s="1" t="s">
        <v>18667</v>
      </c>
      <c r="AY414" s="1" t="s">
        <v>18959</v>
      </c>
    </row>
    <row r="415" spans="1:51" x14ac:dyDescent="0.2">
      <c r="A415" s="14" t="s">
        <v>16728</v>
      </c>
      <c r="B415" s="1" t="s">
        <v>18953</v>
      </c>
      <c r="C415" s="1" t="s">
        <v>18685</v>
      </c>
      <c r="D415" s="1" t="s">
        <v>18664</v>
      </c>
      <c r="E415" s="15">
        <v>44099</v>
      </c>
      <c r="F415" s="13">
        <v>44146</v>
      </c>
      <c r="G415" s="1" t="s">
        <v>18954</v>
      </c>
      <c r="H415" s="1" t="s">
        <v>18955</v>
      </c>
      <c r="I415" s="1" t="s">
        <v>18667</v>
      </c>
      <c r="J415" s="1" t="s">
        <v>18668</v>
      </c>
      <c r="K415" s="1" t="s">
        <v>18669</v>
      </c>
      <c r="L415" s="1" t="s">
        <v>18693</v>
      </c>
      <c r="M415" s="1" t="s">
        <v>18956</v>
      </c>
      <c r="N415" s="1" t="s">
        <v>18957</v>
      </c>
      <c r="O415" s="1">
        <v>52</v>
      </c>
      <c r="P415" s="1" t="s">
        <v>18953</v>
      </c>
      <c r="Q415" s="1" t="s">
        <v>18673</v>
      </c>
      <c r="R415" s="1">
        <v>30681071381</v>
      </c>
      <c r="U415" s="1" t="s">
        <v>18686</v>
      </c>
      <c r="V415" s="1">
        <v>3434363000</v>
      </c>
      <c r="W415" s="1" t="s">
        <v>18687</v>
      </c>
      <c r="Z415" s="1" t="s">
        <v>18688</v>
      </c>
      <c r="AA415" s="1" t="s">
        <v>18689</v>
      </c>
      <c r="AB415" s="1" t="s">
        <v>18689</v>
      </c>
      <c r="AE415" s="1" t="s">
        <v>18690</v>
      </c>
      <c r="AG415" s="1" t="s">
        <v>15731</v>
      </c>
      <c r="AI415" s="1">
        <v>3100</v>
      </c>
      <c r="AK415" s="1" t="s">
        <v>18786</v>
      </c>
      <c r="AL415" s="1" t="s">
        <v>18730</v>
      </c>
      <c r="AM415" s="1" t="s">
        <v>18693</v>
      </c>
      <c r="AN415" s="1" t="s">
        <v>18669</v>
      </c>
      <c r="AO415" s="1" t="s">
        <v>18668</v>
      </c>
      <c r="AP415" s="14" t="s">
        <v>18694</v>
      </c>
      <c r="AQ415" s="14" t="s">
        <v>18695</v>
      </c>
      <c r="AR415" s="14" t="s">
        <v>18693</v>
      </c>
      <c r="AS415" s="15">
        <v>44146</v>
      </c>
      <c r="AT415" s="1" t="s">
        <v>18769</v>
      </c>
      <c r="AU415" s="1" t="s">
        <v>18957</v>
      </c>
      <c r="AV415" s="1" t="s">
        <v>18693</v>
      </c>
      <c r="AW415" s="1" t="s">
        <v>18958</v>
      </c>
      <c r="AX415" s="1" t="s">
        <v>18667</v>
      </c>
      <c r="AY415" s="1" t="s">
        <v>18959</v>
      </c>
    </row>
    <row r="416" spans="1:51" x14ac:dyDescent="0.2">
      <c r="A416" s="14" t="s">
        <v>16730</v>
      </c>
      <c r="B416" s="1" t="s">
        <v>18953</v>
      </c>
      <c r="C416" s="1" t="s">
        <v>18685</v>
      </c>
      <c r="D416" s="1" t="s">
        <v>18664</v>
      </c>
      <c r="E416" s="15">
        <v>44099</v>
      </c>
      <c r="F416" s="13">
        <v>44140</v>
      </c>
      <c r="G416" s="1" t="s">
        <v>18954</v>
      </c>
      <c r="H416" s="1" t="s">
        <v>18955</v>
      </c>
      <c r="I416" s="1" t="s">
        <v>18667</v>
      </c>
      <c r="J416" s="1" t="s">
        <v>18668</v>
      </c>
      <c r="K416" s="1" t="s">
        <v>18669</v>
      </c>
      <c r="L416" s="1" t="s">
        <v>18693</v>
      </c>
      <c r="M416" s="1" t="s">
        <v>18956</v>
      </c>
      <c r="N416" s="1" t="s">
        <v>18957</v>
      </c>
      <c r="O416" s="1">
        <v>46</v>
      </c>
      <c r="P416" s="1" t="s">
        <v>18953</v>
      </c>
      <c r="Q416" s="1" t="s">
        <v>18673</v>
      </c>
      <c r="R416" s="1">
        <v>30681071381</v>
      </c>
      <c r="U416" s="1" t="s">
        <v>18686</v>
      </c>
      <c r="V416" s="1">
        <v>3434363000</v>
      </c>
      <c r="W416" s="1" t="s">
        <v>18687</v>
      </c>
      <c r="Z416" s="1" t="s">
        <v>18688</v>
      </c>
      <c r="AA416" s="1" t="s">
        <v>18689</v>
      </c>
      <c r="AB416" s="1" t="s">
        <v>18689</v>
      </c>
      <c r="AE416" s="1" t="s">
        <v>18690</v>
      </c>
      <c r="AG416" s="1" t="s">
        <v>15731</v>
      </c>
      <c r="AI416" s="1">
        <v>3100</v>
      </c>
      <c r="AK416" s="1" t="s">
        <v>18786</v>
      </c>
      <c r="AL416" s="1" t="s">
        <v>18730</v>
      </c>
      <c r="AM416" s="1" t="s">
        <v>18693</v>
      </c>
      <c r="AN416" s="1" t="s">
        <v>18669</v>
      </c>
      <c r="AO416" s="1" t="s">
        <v>18668</v>
      </c>
      <c r="AP416" s="14" t="s">
        <v>18694</v>
      </c>
      <c r="AQ416" s="14" t="s">
        <v>18695</v>
      </c>
      <c r="AR416" s="14" t="s">
        <v>18693</v>
      </c>
      <c r="AS416" s="15">
        <v>44140</v>
      </c>
      <c r="AT416" s="1" t="s">
        <v>18769</v>
      </c>
      <c r="AU416" s="1" t="s">
        <v>18957</v>
      </c>
      <c r="AV416" s="1" t="s">
        <v>18693</v>
      </c>
      <c r="AW416" s="1" t="s">
        <v>18958</v>
      </c>
      <c r="AX416" s="1" t="s">
        <v>18667</v>
      </c>
      <c r="AY416" s="1" t="s">
        <v>18959</v>
      </c>
    </row>
    <row r="417" spans="1:51" x14ac:dyDescent="0.2">
      <c r="A417" s="14" t="s">
        <v>16732</v>
      </c>
      <c r="B417" s="1" t="s">
        <v>18953</v>
      </c>
      <c r="C417" s="1" t="s">
        <v>18685</v>
      </c>
      <c r="D417" s="1" t="s">
        <v>18664</v>
      </c>
      <c r="E417" s="15">
        <v>44099</v>
      </c>
      <c r="F417" s="13">
        <v>44138</v>
      </c>
      <c r="G417" s="1" t="s">
        <v>18954</v>
      </c>
      <c r="H417" s="1" t="s">
        <v>18955</v>
      </c>
      <c r="I417" s="1" t="s">
        <v>18667</v>
      </c>
      <c r="J417" s="1" t="s">
        <v>18668</v>
      </c>
      <c r="K417" s="1" t="s">
        <v>18669</v>
      </c>
      <c r="L417" s="1" t="s">
        <v>18693</v>
      </c>
      <c r="M417" s="1" t="s">
        <v>18956</v>
      </c>
      <c r="N417" s="1" t="s">
        <v>18957</v>
      </c>
      <c r="O417" s="1">
        <v>43</v>
      </c>
      <c r="P417" s="1" t="s">
        <v>18953</v>
      </c>
      <c r="Q417" s="1" t="s">
        <v>18673</v>
      </c>
      <c r="R417" s="1">
        <v>30681071381</v>
      </c>
      <c r="U417" s="1" t="s">
        <v>18686</v>
      </c>
      <c r="V417" s="1">
        <v>3434363000</v>
      </c>
      <c r="W417" s="1" t="s">
        <v>18687</v>
      </c>
      <c r="Z417" s="1" t="s">
        <v>18688</v>
      </c>
      <c r="AA417" s="1" t="s">
        <v>18689</v>
      </c>
      <c r="AB417" s="1" t="s">
        <v>18689</v>
      </c>
      <c r="AE417" s="1" t="s">
        <v>18690</v>
      </c>
      <c r="AG417" s="1" t="s">
        <v>15731</v>
      </c>
      <c r="AI417" s="1">
        <v>3100</v>
      </c>
      <c r="AK417" s="1" t="s">
        <v>18840</v>
      </c>
      <c r="AL417" s="1" t="s">
        <v>18730</v>
      </c>
      <c r="AM417" s="1" t="s">
        <v>18693</v>
      </c>
      <c r="AN417" s="1" t="s">
        <v>18669</v>
      </c>
      <c r="AO417" s="1" t="s">
        <v>18668</v>
      </c>
      <c r="AP417" s="14" t="s">
        <v>18694</v>
      </c>
      <c r="AQ417" s="14" t="s">
        <v>18695</v>
      </c>
      <c r="AR417" s="14" t="s">
        <v>18693</v>
      </c>
      <c r="AS417" s="15">
        <v>44138</v>
      </c>
      <c r="AT417" s="1" t="s">
        <v>18841</v>
      </c>
      <c r="AU417" s="1" t="s">
        <v>18957</v>
      </c>
      <c r="AV417" s="1" t="s">
        <v>18693</v>
      </c>
      <c r="AW417" s="1" t="s">
        <v>18958</v>
      </c>
      <c r="AX417" s="1" t="s">
        <v>18667</v>
      </c>
      <c r="AY417" s="1" t="s">
        <v>18959</v>
      </c>
    </row>
    <row r="418" spans="1:51" x14ac:dyDescent="0.2">
      <c r="A418" s="14" t="s">
        <v>11305</v>
      </c>
      <c r="B418" s="1" t="s">
        <v>18662</v>
      </c>
      <c r="C418" s="1" t="s">
        <v>18685</v>
      </c>
      <c r="D418" s="1" t="s">
        <v>18664</v>
      </c>
      <c r="E418" s="15">
        <v>44102</v>
      </c>
      <c r="F418" s="13">
        <v>44344</v>
      </c>
      <c r="G418" s="1" t="s">
        <v>18665</v>
      </c>
      <c r="H418" s="1" t="s">
        <v>18666</v>
      </c>
      <c r="I418" s="1" t="s">
        <v>18667</v>
      </c>
      <c r="J418" s="1" t="s">
        <v>18668</v>
      </c>
      <c r="K418" s="1" t="s">
        <v>18669</v>
      </c>
      <c r="L418" s="1" t="s">
        <v>18735</v>
      </c>
      <c r="M418" s="1" t="s">
        <v>18671</v>
      </c>
      <c r="N418" s="1" t="s">
        <v>18672</v>
      </c>
      <c r="O418" s="1">
        <v>22</v>
      </c>
      <c r="P418" s="1" t="s">
        <v>18662</v>
      </c>
      <c r="Q418" s="1" t="s">
        <v>18673</v>
      </c>
      <c r="R418" s="1">
        <v>30708574836</v>
      </c>
      <c r="U418" s="1" t="s">
        <v>18872</v>
      </c>
      <c r="V418" s="1">
        <v>1163161000</v>
      </c>
      <c r="W418" s="1" t="s">
        <v>16547</v>
      </c>
      <c r="Z418" s="1" t="s">
        <v>15990</v>
      </c>
      <c r="AA418" s="1" t="s">
        <v>18853</v>
      </c>
      <c r="AB418" s="1" t="s">
        <v>18854</v>
      </c>
      <c r="AE418" s="1" t="s">
        <v>18873</v>
      </c>
      <c r="AG418" s="1" t="s">
        <v>15731</v>
      </c>
      <c r="AI418" s="1">
        <v>1842</v>
      </c>
      <c r="AJ418" s="1" t="s">
        <v>18874</v>
      </c>
      <c r="AK418" s="1" t="s">
        <v>18836</v>
      </c>
      <c r="AL418" s="1" t="s">
        <v>18710</v>
      </c>
      <c r="AM418" s="1" t="s">
        <v>18835</v>
      </c>
      <c r="AN418" s="1" t="s">
        <v>18669</v>
      </c>
      <c r="AO418" s="1" t="s">
        <v>18668</v>
      </c>
      <c r="AP418" s="14" t="s">
        <v>18908</v>
      </c>
      <c r="AQ418" s="14" t="s">
        <v>18837</v>
      </c>
      <c r="AR418" s="14" t="s">
        <v>18835</v>
      </c>
      <c r="AS418" s="15">
        <v>44344</v>
      </c>
      <c r="AT418" s="1" t="s">
        <v>18909</v>
      </c>
      <c r="AU418" s="1" t="s">
        <v>18672</v>
      </c>
      <c r="AV418" s="1" t="s">
        <v>18735</v>
      </c>
      <c r="AW418" s="1" t="s">
        <v>18683</v>
      </c>
      <c r="AX418" s="1" t="s">
        <v>18667</v>
      </c>
      <c r="AY418" s="1" t="s">
        <v>18684</v>
      </c>
    </row>
    <row r="419" spans="1:51" x14ac:dyDescent="0.2">
      <c r="A419" s="14" t="s">
        <v>16734</v>
      </c>
      <c r="B419" s="1" t="s">
        <v>18953</v>
      </c>
      <c r="C419" s="1" t="s">
        <v>18685</v>
      </c>
      <c r="D419" s="1" t="s">
        <v>18664</v>
      </c>
      <c r="E419" s="15">
        <v>44103</v>
      </c>
      <c r="F419" s="13">
        <v>44145</v>
      </c>
      <c r="G419" s="1" t="s">
        <v>18954</v>
      </c>
      <c r="H419" s="1" t="s">
        <v>18955</v>
      </c>
      <c r="I419" s="1" t="s">
        <v>18667</v>
      </c>
      <c r="J419" s="1" t="s">
        <v>18668</v>
      </c>
      <c r="K419" s="1" t="s">
        <v>18669</v>
      </c>
      <c r="L419" s="1" t="s">
        <v>18693</v>
      </c>
      <c r="M419" s="1" t="s">
        <v>18956</v>
      </c>
      <c r="N419" s="1" t="s">
        <v>18957</v>
      </c>
      <c r="O419" s="1">
        <v>54</v>
      </c>
      <c r="P419" s="1" t="s">
        <v>18953</v>
      </c>
      <c r="Q419" s="1" t="s">
        <v>18673</v>
      </c>
      <c r="R419" s="1">
        <v>30574564367</v>
      </c>
      <c r="U419" s="1" t="s">
        <v>18674</v>
      </c>
      <c r="V419" s="1">
        <v>48015110</v>
      </c>
      <c r="W419" s="1" t="s">
        <v>18675</v>
      </c>
      <c r="Z419" s="1" t="s">
        <v>15990</v>
      </c>
      <c r="AA419" s="1" t="s">
        <v>18676</v>
      </c>
      <c r="AB419" s="1" t="s">
        <v>18676</v>
      </c>
      <c r="AE419" s="1" t="s">
        <v>18677</v>
      </c>
      <c r="AG419" s="1" t="s">
        <v>15731</v>
      </c>
      <c r="AI419" s="1">
        <v>1878</v>
      </c>
      <c r="AK419" s="1" t="s">
        <v>18786</v>
      </c>
      <c r="AL419" s="1" t="s">
        <v>18730</v>
      </c>
      <c r="AM419" s="1" t="s">
        <v>18693</v>
      </c>
      <c r="AN419" s="1" t="s">
        <v>18669</v>
      </c>
      <c r="AO419" s="1" t="s">
        <v>18668</v>
      </c>
      <c r="AP419" s="14" t="s">
        <v>18694</v>
      </c>
      <c r="AQ419" s="14" t="s">
        <v>18695</v>
      </c>
      <c r="AR419" s="14" t="s">
        <v>18693</v>
      </c>
      <c r="AS419" s="15">
        <v>44145</v>
      </c>
      <c r="AT419" s="1" t="s">
        <v>18769</v>
      </c>
      <c r="AU419" s="1" t="s">
        <v>18957</v>
      </c>
      <c r="AV419" s="1" t="s">
        <v>18693</v>
      </c>
      <c r="AW419" s="1" t="s">
        <v>18958</v>
      </c>
      <c r="AX419" s="1" t="s">
        <v>18667</v>
      </c>
      <c r="AY419" s="1" t="s">
        <v>18959</v>
      </c>
    </row>
    <row r="420" spans="1:51" x14ac:dyDescent="0.2">
      <c r="A420" s="14" t="s">
        <v>16736</v>
      </c>
      <c r="B420" s="1" t="s">
        <v>18953</v>
      </c>
      <c r="C420" s="1" t="s">
        <v>18685</v>
      </c>
      <c r="D420" s="1" t="s">
        <v>18664</v>
      </c>
      <c r="E420" s="15">
        <v>44103</v>
      </c>
      <c r="F420" s="13">
        <v>44145</v>
      </c>
      <c r="G420" s="1" t="s">
        <v>18954</v>
      </c>
      <c r="H420" s="1" t="s">
        <v>18955</v>
      </c>
      <c r="I420" s="1" t="s">
        <v>18667</v>
      </c>
      <c r="J420" s="1" t="s">
        <v>18668</v>
      </c>
      <c r="K420" s="1" t="s">
        <v>18669</v>
      </c>
      <c r="L420" s="1" t="s">
        <v>18693</v>
      </c>
      <c r="M420" s="1" t="s">
        <v>18956</v>
      </c>
      <c r="N420" s="1" t="s">
        <v>18957</v>
      </c>
      <c r="O420" s="1">
        <v>30</v>
      </c>
      <c r="P420" s="1" t="s">
        <v>18953</v>
      </c>
      <c r="Q420" s="1" t="s">
        <v>18673</v>
      </c>
      <c r="R420" s="1">
        <v>30658562246</v>
      </c>
      <c r="U420" s="1" t="s">
        <v>18983</v>
      </c>
      <c r="V420" s="1">
        <v>1146866600</v>
      </c>
      <c r="W420" s="1" t="s">
        <v>18984</v>
      </c>
      <c r="Z420" s="1" t="s">
        <v>18706</v>
      </c>
      <c r="AA420" s="1" t="s">
        <v>18985</v>
      </c>
      <c r="AB420" s="1" t="s">
        <v>18986</v>
      </c>
      <c r="AE420" s="1" t="s">
        <v>18987</v>
      </c>
      <c r="AG420" s="1" t="s">
        <v>15731</v>
      </c>
      <c r="AI420" s="1">
        <v>1440</v>
      </c>
      <c r="AK420" s="1" t="s">
        <v>18840</v>
      </c>
      <c r="AL420" s="1" t="s">
        <v>18730</v>
      </c>
      <c r="AM420" s="1" t="s">
        <v>18693</v>
      </c>
      <c r="AN420" s="1" t="s">
        <v>18669</v>
      </c>
      <c r="AO420" s="1" t="s">
        <v>18668</v>
      </c>
      <c r="AP420" s="14" t="s">
        <v>18694</v>
      </c>
      <c r="AQ420" s="14" t="s">
        <v>18695</v>
      </c>
      <c r="AR420" s="14" t="s">
        <v>18693</v>
      </c>
      <c r="AS420" s="15">
        <v>44145</v>
      </c>
      <c r="AT420" s="1" t="s">
        <v>18841</v>
      </c>
      <c r="AU420" s="1" t="s">
        <v>18957</v>
      </c>
      <c r="AV420" s="1" t="s">
        <v>18693</v>
      </c>
      <c r="AW420" s="1" t="s">
        <v>18958</v>
      </c>
      <c r="AX420" s="1" t="s">
        <v>18667</v>
      </c>
      <c r="AY420" s="1" t="s">
        <v>18959</v>
      </c>
    </row>
    <row r="421" spans="1:51" x14ac:dyDescent="0.2">
      <c r="A421" s="14" t="s">
        <v>16739</v>
      </c>
      <c r="B421" s="1" t="s">
        <v>18953</v>
      </c>
      <c r="C421" s="1" t="s">
        <v>18685</v>
      </c>
      <c r="D421" s="1" t="s">
        <v>18664</v>
      </c>
      <c r="E421" s="15">
        <v>44103</v>
      </c>
      <c r="F421" s="13">
        <v>44168</v>
      </c>
      <c r="G421" s="1" t="s">
        <v>18954</v>
      </c>
      <c r="H421" s="1" t="s">
        <v>18955</v>
      </c>
      <c r="I421" s="1" t="s">
        <v>18667</v>
      </c>
      <c r="J421" s="1" t="s">
        <v>18668</v>
      </c>
      <c r="K421" s="1" t="s">
        <v>18669</v>
      </c>
      <c r="L421" s="1" t="s">
        <v>18693</v>
      </c>
      <c r="M421" s="1" t="s">
        <v>18956</v>
      </c>
      <c r="N421" s="1" t="s">
        <v>18957</v>
      </c>
      <c r="O421" s="1">
        <v>21</v>
      </c>
      <c r="P421" s="1" t="s">
        <v>18953</v>
      </c>
      <c r="Q421" s="1" t="s">
        <v>18988</v>
      </c>
      <c r="R421" s="1">
        <v>20179694604</v>
      </c>
      <c r="S421" s="1" t="s">
        <v>18702</v>
      </c>
      <c r="T421" s="1">
        <v>17969460</v>
      </c>
      <c r="U421" s="1" t="s">
        <v>18989</v>
      </c>
      <c r="V421" s="1">
        <v>45848835</v>
      </c>
      <c r="X421" s="1" t="s">
        <v>18990</v>
      </c>
      <c r="Y421" s="1" t="s">
        <v>18991</v>
      </c>
      <c r="Z421" s="1" t="s">
        <v>18706</v>
      </c>
      <c r="AA421" s="1" t="s">
        <v>18881</v>
      </c>
      <c r="AB421" s="1" t="s">
        <v>18882</v>
      </c>
      <c r="AE421" s="1" t="s">
        <v>18992</v>
      </c>
      <c r="AG421" s="1" t="s">
        <v>1816</v>
      </c>
      <c r="AH421" s="1" t="s">
        <v>1816</v>
      </c>
      <c r="AI421" s="1">
        <v>1416</v>
      </c>
      <c r="AK421" s="1" t="s">
        <v>18840</v>
      </c>
      <c r="AL421" s="1" t="s">
        <v>18730</v>
      </c>
      <c r="AM421" s="1" t="s">
        <v>18693</v>
      </c>
      <c r="AN421" s="1" t="s">
        <v>18669</v>
      </c>
      <c r="AO421" s="1" t="s">
        <v>18668</v>
      </c>
      <c r="AP421" s="14" t="s">
        <v>18694</v>
      </c>
      <c r="AQ421" s="14" t="s">
        <v>18695</v>
      </c>
      <c r="AR421" s="14" t="s">
        <v>18693</v>
      </c>
      <c r="AS421" s="15">
        <v>44168</v>
      </c>
      <c r="AT421" s="1" t="s">
        <v>18841</v>
      </c>
      <c r="AU421" s="1" t="s">
        <v>18957</v>
      </c>
      <c r="AV421" s="1" t="s">
        <v>18693</v>
      </c>
      <c r="AW421" s="1" t="s">
        <v>18958</v>
      </c>
      <c r="AX421" s="1" t="s">
        <v>18667</v>
      </c>
      <c r="AY421" s="1" t="s">
        <v>18959</v>
      </c>
    </row>
    <row r="422" spans="1:51" x14ac:dyDescent="0.2">
      <c r="A422" s="14" t="s">
        <v>11366</v>
      </c>
      <c r="B422" s="1" t="s">
        <v>18662</v>
      </c>
      <c r="C422" s="1" t="s">
        <v>18685</v>
      </c>
      <c r="D422" s="1" t="s">
        <v>18664</v>
      </c>
      <c r="E422" s="15">
        <v>44104</v>
      </c>
      <c r="F422" s="13">
        <v>44131</v>
      </c>
      <c r="G422" s="1" t="s">
        <v>18665</v>
      </c>
      <c r="H422" s="1" t="s">
        <v>18666</v>
      </c>
      <c r="I422" s="1" t="s">
        <v>18667</v>
      </c>
      <c r="J422" s="1" t="s">
        <v>18668</v>
      </c>
      <c r="K422" s="1" t="s">
        <v>18669</v>
      </c>
      <c r="L422" s="1" t="s">
        <v>18735</v>
      </c>
      <c r="M422" s="1" t="s">
        <v>18671</v>
      </c>
      <c r="N422" s="1" t="s">
        <v>18672</v>
      </c>
      <c r="O422" s="1">
        <v>33</v>
      </c>
      <c r="P422" s="1" t="s">
        <v>18662</v>
      </c>
      <c r="Q422" s="1" t="s">
        <v>18673</v>
      </c>
      <c r="R422" s="1">
        <v>30650964132</v>
      </c>
      <c r="U422" s="1" t="s">
        <v>18879</v>
      </c>
      <c r="V422" s="1">
        <v>43060600</v>
      </c>
      <c r="W422" s="1" t="s">
        <v>18788</v>
      </c>
      <c r="Z422" s="1" t="s">
        <v>18706</v>
      </c>
      <c r="AA422" s="1" t="s">
        <v>18789</v>
      </c>
      <c r="AB422" s="1" t="s">
        <v>18790</v>
      </c>
      <c r="AE422" s="1" t="s">
        <v>18791</v>
      </c>
      <c r="AG422" s="1" t="s">
        <v>15731</v>
      </c>
      <c r="AI422" s="1">
        <v>1282</v>
      </c>
      <c r="AK422" s="1" t="s">
        <v>18761</v>
      </c>
      <c r="AL422" s="1" t="s">
        <v>18730</v>
      </c>
      <c r="AM422" s="1" t="s">
        <v>18693</v>
      </c>
      <c r="AN422" s="1" t="s">
        <v>18669</v>
      </c>
      <c r="AO422" s="1" t="s">
        <v>18668</v>
      </c>
      <c r="AP422" s="14" t="s">
        <v>18694</v>
      </c>
      <c r="AQ422" s="14" t="s">
        <v>18695</v>
      </c>
      <c r="AR422" s="14" t="s">
        <v>18693</v>
      </c>
      <c r="AS422" s="15">
        <v>44131</v>
      </c>
      <c r="AT422" s="1" t="s">
        <v>18769</v>
      </c>
      <c r="AU422" s="1" t="s">
        <v>18672</v>
      </c>
      <c r="AV422" s="1" t="s">
        <v>18735</v>
      </c>
      <c r="AW422" s="1" t="s">
        <v>18683</v>
      </c>
      <c r="AX422" s="1" t="s">
        <v>18667</v>
      </c>
      <c r="AY422" s="1" t="s">
        <v>18684</v>
      </c>
    </row>
    <row r="423" spans="1:51" x14ac:dyDescent="0.2">
      <c r="A423" s="14" t="s">
        <v>16746</v>
      </c>
      <c r="B423" s="1" t="s">
        <v>18953</v>
      </c>
      <c r="C423" s="1" t="s">
        <v>18685</v>
      </c>
      <c r="D423" s="1" t="s">
        <v>18664</v>
      </c>
      <c r="E423" s="15">
        <v>44106</v>
      </c>
      <c r="F423" s="13">
        <v>44165</v>
      </c>
      <c r="G423" s="1" t="s">
        <v>18954</v>
      </c>
      <c r="H423" s="1" t="s">
        <v>18955</v>
      </c>
      <c r="I423" s="1" t="s">
        <v>18667</v>
      </c>
      <c r="J423" s="1" t="s">
        <v>18668</v>
      </c>
      <c r="K423" s="1" t="s">
        <v>18669</v>
      </c>
      <c r="L423" s="1" t="s">
        <v>18693</v>
      </c>
      <c r="M423" s="1" t="s">
        <v>18956</v>
      </c>
      <c r="N423" s="1" t="s">
        <v>18957</v>
      </c>
      <c r="O423" s="1">
        <v>58</v>
      </c>
      <c r="P423" s="1" t="s">
        <v>18953</v>
      </c>
      <c r="Q423" s="1" t="s">
        <v>18673</v>
      </c>
      <c r="R423" s="1">
        <v>30686172577</v>
      </c>
      <c r="U423" s="1" t="s">
        <v>18993</v>
      </c>
      <c r="V423" s="1">
        <v>2494420946</v>
      </c>
      <c r="W423" s="1" t="s">
        <v>18994</v>
      </c>
      <c r="Z423" s="1" t="s">
        <v>18706</v>
      </c>
      <c r="AA423" s="1" t="s">
        <v>18789</v>
      </c>
      <c r="AB423" s="1" t="s">
        <v>18790</v>
      </c>
      <c r="AE423" s="1" t="s">
        <v>18995</v>
      </c>
      <c r="AG423" s="1">
        <v>1</v>
      </c>
      <c r="AI423" s="1">
        <v>1059</v>
      </c>
      <c r="AK423" s="1" t="s">
        <v>18786</v>
      </c>
      <c r="AL423" s="1" t="s">
        <v>18730</v>
      </c>
      <c r="AM423" s="1" t="s">
        <v>18693</v>
      </c>
      <c r="AN423" s="1" t="s">
        <v>18669</v>
      </c>
      <c r="AO423" s="1" t="s">
        <v>18668</v>
      </c>
      <c r="AP423" s="14" t="s">
        <v>18694</v>
      </c>
      <c r="AQ423" s="14" t="s">
        <v>18695</v>
      </c>
      <c r="AR423" s="14" t="s">
        <v>18693</v>
      </c>
      <c r="AS423" s="15">
        <v>44165</v>
      </c>
      <c r="AT423" s="1" t="s">
        <v>18769</v>
      </c>
      <c r="AU423" s="1" t="s">
        <v>18957</v>
      </c>
      <c r="AV423" s="1" t="s">
        <v>18693</v>
      </c>
      <c r="AW423" s="1" t="s">
        <v>18958</v>
      </c>
      <c r="AX423" s="1" t="s">
        <v>18667</v>
      </c>
      <c r="AY423" s="1" t="s">
        <v>18959</v>
      </c>
    </row>
    <row r="424" spans="1:51" x14ac:dyDescent="0.2">
      <c r="A424" s="14" t="s">
        <v>11474</v>
      </c>
      <c r="B424" s="1" t="s">
        <v>18662</v>
      </c>
      <c r="C424" s="1" t="s">
        <v>18685</v>
      </c>
      <c r="D424" s="1" t="s">
        <v>18664</v>
      </c>
      <c r="E424" s="15">
        <v>44106</v>
      </c>
      <c r="F424" s="13">
        <v>44131</v>
      </c>
      <c r="G424" s="1" t="s">
        <v>18665</v>
      </c>
      <c r="H424" s="1" t="s">
        <v>18666</v>
      </c>
      <c r="I424" s="1" t="s">
        <v>18667</v>
      </c>
      <c r="J424" s="1" t="s">
        <v>18668</v>
      </c>
      <c r="K424" s="1" t="s">
        <v>18669</v>
      </c>
      <c r="L424" s="1" t="s">
        <v>18735</v>
      </c>
      <c r="M424" s="1" t="s">
        <v>18671</v>
      </c>
      <c r="N424" s="1" t="s">
        <v>18672</v>
      </c>
      <c r="O424" s="1">
        <v>35</v>
      </c>
      <c r="P424" s="1" t="s">
        <v>18662</v>
      </c>
      <c r="Q424" s="1" t="s">
        <v>18673</v>
      </c>
      <c r="R424" s="1">
        <v>30650964132</v>
      </c>
      <c r="U424" s="1" t="s">
        <v>18879</v>
      </c>
      <c r="V424" s="1">
        <v>43060600</v>
      </c>
      <c r="W424" s="1" t="s">
        <v>18788</v>
      </c>
      <c r="Z424" s="1" t="s">
        <v>18706</v>
      </c>
      <c r="AA424" s="1" t="s">
        <v>18789</v>
      </c>
      <c r="AB424" s="1" t="s">
        <v>18790</v>
      </c>
      <c r="AE424" s="1" t="s">
        <v>18791</v>
      </c>
      <c r="AG424" s="1" t="s">
        <v>15731</v>
      </c>
      <c r="AI424" s="1">
        <v>1282</v>
      </c>
      <c r="AK424" s="1" t="s">
        <v>18761</v>
      </c>
      <c r="AL424" s="1" t="s">
        <v>18730</v>
      </c>
      <c r="AM424" s="1" t="s">
        <v>18693</v>
      </c>
      <c r="AN424" s="1" t="s">
        <v>18669</v>
      </c>
      <c r="AO424" s="1" t="s">
        <v>18668</v>
      </c>
      <c r="AP424" s="14" t="s">
        <v>18694</v>
      </c>
      <c r="AQ424" s="14" t="s">
        <v>18695</v>
      </c>
      <c r="AR424" s="14" t="s">
        <v>18693</v>
      </c>
      <c r="AS424" s="15">
        <v>44131</v>
      </c>
      <c r="AT424" s="1" t="s">
        <v>18769</v>
      </c>
      <c r="AU424" s="1" t="s">
        <v>18672</v>
      </c>
      <c r="AV424" s="1" t="s">
        <v>18735</v>
      </c>
      <c r="AW424" s="1" t="s">
        <v>18683</v>
      </c>
      <c r="AX424" s="1" t="s">
        <v>18667</v>
      </c>
      <c r="AY424" s="1" t="s">
        <v>18684</v>
      </c>
    </row>
    <row r="425" spans="1:51" x14ac:dyDescent="0.2">
      <c r="A425" s="14" t="s">
        <v>16751</v>
      </c>
      <c r="B425" s="1" t="s">
        <v>18953</v>
      </c>
      <c r="C425" s="1" t="s">
        <v>18685</v>
      </c>
      <c r="D425" s="1" t="s">
        <v>18664</v>
      </c>
      <c r="E425" s="15">
        <v>44106</v>
      </c>
      <c r="F425" s="13">
        <v>44186</v>
      </c>
      <c r="G425" s="1" t="s">
        <v>18954</v>
      </c>
      <c r="H425" s="1" t="s">
        <v>18955</v>
      </c>
      <c r="I425" s="1" t="s">
        <v>18667</v>
      </c>
      <c r="J425" s="1" t="s">
        <v>18668</v>
      </c>
      <c r="K425" s="1" t="s">
        <v>18669</v>
      </c>
      <c r="L425" s="1" t="s">
        <v>18693</v>
      </c>
      <c r="M425" s="1" t="s">
        <v>18956</v>
      </c>
      <c r="N425" s="1" t="s">
        <v>18957</v>
      </c>
      <c r="O425" s="1">
        <v>29</v>
      </c>
      <c r="P425" s="1" t="s">
        <v>18953</v>
      </c>
      <c r="Q425" s="1" t="s">
        <v>18673</v>
      </c>
      <c r="R425" s="1">
        <v>30661988114</v>
      </c>
      <c r="U425" s="1" t="s">
        <v>18977</v>
      </c>
      <c r="V425" s="1">
        <v>1549149886</v>
      </c>
      <c r="W425" s="1" t="s">
        <v>16571</v>
      </c>
      <c r="Z425" s="1" t="s">
        <v>18706</v>
      </c>
      <c r="AA425" s="1" t="s">
        <v>18707</v>
      </c>
      <c r="AB425" s="1" t="s">
        <v>18707</v>
      </c>
      <c r="AE425" s="1" t="s">
        <v>18978</v>
      </c>
      <c r="AG425" s="1">
        <v>11</v>
      </c>
      <c r="AH425" s="1">
        <v>11</v>
      </c>
      <c r="AI425" s="1">
        <v>1044</v>
      </c>
      <c r="AK425" s="1" t="s">
        <v>18840</v>
      </c>
      <c r="AL425" s="1" t="s">
        <v>18730</v>
      </c>
      <c r="AM425" s="1" t="s">
        <v>18693</v>
      </c>
      <c r="AN425" s="1" t="s">
        <v>18669</v>
      </c>
      <c r="AO425" s="1" t="s">
        <v>18668</v>
      </c>
      <c r="AP425" s="14" t="s">
        <v>18694</v>
      </c>
      <c r="AQ425" s="14" t="s">
        <v>18695</v>
      </c>
      <c r="AR425" s="14" t="s">
        <v>18693</v>
      </c>
      <c r="AS425" s="15">
        <v>44186</v>
      </c>
      <c r="AT425" s="1" t="s">
        <v>18841</v>
      </c>
      <c r="AU425" s="1" t="s">
        <v>18957</v>
      </c>
      <c r="AV425" s="1" t="s">
        <v>18693</v>
      </c>
      <c r="AW425" s="1" t="s">
        <v>18958</v>
      </c>
      <c r="AX425" s="1" t="s">
        <v>18667</v>
      </c>
      <c r="AY425" s="1" t="s">
        <v>18959</v>
      </c>
    </row>
    <row r="426" spans="1:51" x14ac:dyDescent="0.2">
      <c r="A426" s="14" t="s">
        <v>16753</v>
      </c>
      <c r="B426" s="1" t="s">
        <v>18953</v>
      </c>
      <c r="C426" s="1" t="s">
        <v>18685</v>
      </c>
      <c r="D426" s="1" t="s">
        <v>18664</v>
      </c>
      <c r="E426" s="15">
        <v>44106</v>
      </c>
      <c r="F426" s="13">
        <v>44186</v>
      </c>
      <c r="G426" s="1" t="s">
        <v>18954</v>
      </c>
      <c r="H426" s="1" t="s">
        <v>18955</v>
      </c>
      <c r="I426" s="1" t="s">
        <v>18667</v>
      </c>
      <c r="J426" s="1" t="s">
        <v>18668</v>
      </c>
      <c r="K426" s="1" t="s">
        <v>18669</v>
      </c>
      <c r="L426" s="1" t="s">
        <v>18693</v>
      </c>
      <c r="M426" s="1" t="s">
        <v>18956</v>
      </c>
      <c r="N426" s="1" t="s">
        <v>18957</v>
      </c>
      <c r="O426" s="1">
        <v>29</v>
      </c>
      <c r="P426" s="1" t="s">
        <v>18953</v>
      </c>
      <c r="Q426" s="1" t="s">
        <v>18673</v>
      </c>
      <c r="R426" s="1">
        <v>30661988114</v>
      </c>
      <c r="U426" s="1" t="s">
        <v>18977</v>
      </c>
      <c r="V426" s="1">
        <v>1549149886</v>
      </c>
      <c r="W426" s="1" t="s">
        <v>16571</v>
      </c>
      <c r="Z426" s="1" t="s">
        <v>18706</v>
      </c>
      <c r="AA426" s="1" t="s">
        <v>18707</v>
      </c>
      <c r="AB426" s="1" t="s">
        <v>18707</v>
      </c>
      <c r="AE426" s="1" t="s">
        <v>18978</v>
      </c>
      <c r="AG426" s="1">
        <v>11</v>
      </c>
      <c r="AH426" s="1">
        <v>11</v>
      </c>
      <c r="AI426" s="1">
        <v>1044</v>
      </c>
      <c r="AK426" s="1" t="s">
        <v>18840</v>
      </c>
      <c r="AL426" s="1" t="s">
        <v>18730</v>
      </c>
      <c r="AM426" s="1" t="s">
        <v>18693</v>
      </c>
      <c r="AN426" s="1" t="s">
        <v>18669</v>
      </c>
      <c r="AO426" s="1" t="s">
        <v>18668</v>
      </c>
      <c r="AP426" s="14" t="s">
        <v>18694</v>
      </c>
      <c r="AQ426" s="14" t="s">
        <v>18695</v>
      </c>
      <c r="AR426" s="14" t="s">
        <v>18693</v>
      </c>
      <c r="AS426" s="15">
        <v>44186</v>
      </c>
      <c r="AT426" s="1" t="s">
        <v>18996</v>
      </c>
      <c r="AU426" s="1" t="s">
        <v>18957</v>
      </c>
      <c r="AV426" s="1" t="s">
        <v>18693</v>
      </c>
      <c r="AW426" s="1" t="s">
        <v>18958</v>
      </c>
      <c r="AX426" s="1" t="s">
        <v>18667</v>
      </c>
      <c r="AY426" s="1" t="s">
        <v>18959</v>
      </c>
    </row>
    <row r="427" spans="1:51" x14ac:dyDescent="0.2">
      <c r="A427" s="14" t="s">
        <v>16755</v>
      </c>
      <c r="B427" s="1" t="s">
        <v>18953</v>
      </c>
      <c r="C427" s="1" t="s">
        <v>18685</v>
      </c>
      <c r="D427" s="1" t="s">
        <v>18664</v>
      </c>
      <c r="E427" s="15">
        <v>44106</v>
      </c>
      <c r="F427" s="13">
        <v>44146</v>
      </c>
      <c r="G427" s="1" t="s">
        <v>18954</v>
      </c>
      <c r="H427" s="1" t="s">
        <v>18955</v>
      </c>
      <c r="I427" s="1" t="s">
        <v>18667</v>
      </c>
      <c r="J427" s="1" t="s">
        <v>18668</v>
      </c>
      <c r="K427" s="1" t="s">
        <v>18669</v>
      </c>
      <c r="L427" s="1" t="s">
        <v>18693</v>
      </c>
      <c r="M427" s="1" t="s">
        <v>18956</v>
      </c>
      <c r="N427" s="1" t="s">
        <v>18957</v>
      </c>
      <c r="O427" s="1">
        <v>24</v>
      </c>
      <c r="P427" s="1" t="s">
        <v>18953</v>
      </c>
      <c r="Q427" s="1" t="s">
        <v>18673</v>
      </c>
      <c r="R427" s="1">
        <v>30661988114</v>
      </c>
      <c r="U427" s="1" t="s">
        <v>18977</v>
      </c>
      <c r="V427" s="1">
        <v>1549149886</v>
      </c>
      <c r="W427" s="1" t="s">
        <v>16571</v>
      </c>
      <c r="Z427" s="1" t="s">
        <v>18706</v>
      </c>
      <c r="AA427" s="1" t="s">
        <v>18707</v>
      </c>
      <c r="AB427" s="1" t="s">
        <v>18707</v>
      </c>
      <c r="AE427" s="1" t="s">
        <v>18978</v>
      </c>
      <c r="AG427" s="1">
        <v>11</v>
      </c>
      <c r="AH427" s="1">
        <v>11</v>
      </c>
      <c r="AI427" s="1">
        <v>1044</v>
      </c>
      <c r="AK427" s="1" t="s">
        <v>18786</v>
      </c>
      <c r="AL427" s="1" t="s">
        <v>18730</v>
      </c>
      <c r="AM427" s="1" t="s">
        <v>18693</v>
      </c>
      <c r="AN427" s="1" t="s">
        <v>18669</v>
      </c>
      <c r="AO427" s="1" t="s">
        <v>18668</v>
      </c>
      <c r="AP427" s="14" t="s">
        <v>18694</v>
      </c>
      <c r="AQ427" s="14" t="s">
        <v>18695</v>
      </c>
      <c r="AR427" s="14" t="s">
        <v>18693</v>
      </c>
      <c r="AS427" s="15">
        <v>44146</v>
      </c>
      <c r="AT427" s="1" t="s">
        <v>18769</v>
      </c>
      <c r="AU427" s="1" t="s">
        <v>18957</v>
      </c>
      <c r="AV427" s="1" t="s">
        <v>18693</v>
      </c>
      <c r="AW427" s="1" t="s">
        <v>18958</v>
      </c>
      <c r="AX427" s="1" t="s">
        <v>18667</v>
      </c>
      <c r="AY427" s="1" t="s">
        <v>18959</v>
      </c>
    </row>
    <row r="428" spans="1:51" x14ac:dyDescent="0.2">
      <c r="A428" s="14" t="s">
        <v>16757</v>
      </c>
      <c r="B428" s="1" t="s">
        <v>18953</v>
      </c>
      <c r="C428" s="1" t="s">
        <v>18967</v>
      </c>
      <c r="D428" s="1" t="s">
        <v>18664</v>
      </c>
      <c r="E428" s="15">
        <v>44106</v>
      </c>
      <c r="F428" s="13">
        <v>44208</v>
      </c>
      <c r="G428" s="1" t="s">
        <v>18954</v>
      </c>
      <c r="H428" s="1" t="s">
        <v>18955</v>
      </c>
      <c r="I428" s="1" t="s">
        <v>18667</v>
      </c>
      <c r="J428" s="1" t="s">
        <v>18668</v>
      </c>
      <c r="K428" s="1" t="s">
        <v>18669</v>
      </c>
      <c r="L428" s="1" t="s">
        <v>18693</v>
      </c>
      <c r="M428" s="1" t="s">
        <v>18956</v>
      </c>
      <c r="N428" s="1" t="s">
        <v>18957</v>
      </c>
      <c r="O428" s="1">
        <v>35</v>
      </c>
      <c r="P428" s="1" t="s">
        <v>18953</v>
      </c>
      <c r="Q428" s="1" t="s">
        <v>18673</v>
      </c>
      <c r="R428" s="1">
        <v>30661988114</v>
      </c>
      <c r="U428" s="1" t="s">
        <v>18977</v>
      </c>
      <c r="V428" s="1">
        <v>1549149886</v>
      </c>
      <c r="W428" s="1" t="s">
        <v>16571</v>
      </c>
      <c r="Z428" s="1" t="s">
        <v>18706</v>
      </c>
      <c r="AA428" s="1" t="s">
        <v>18707</v>
      </c>
      <c r="AB428" s="1" t="s">
        <v>18707</v>
      </c>
      <c r="AE428" s="1" t="s">
        <v>18978</v>
      </c>
      <c r="AG428" s="1">
        <v>11</v>
      </c>
      <c r="AH428" s="1">
        <v>11</v>
      </c>
      <c r="AI428" s="1">
        <v>1044</v>
      </c>
      <c r="AK428" s="1" t="s">
        <v>18792</v>
      </c>
      <c r="AL428" s="1" t="s">
        <v>18730</v>
      </c>
      <c r="AM428" s="1" t="s">
        <v>18693</v>
      </c>
      <c r="AN428" s="1" t="s">
        <v>18669</v>
      </c>
      <c r="AO428" s="1" t="s">
        <v>18668</v>
      </c>
      <c r="AP428" s="14" t="s">
        <v>18694</v>
      </c>
      <c r="AQ428" s="14" t="s">
        <v>18695</v>
      </c>
      <c r="AR428" s="14" t="s">
        <v>18693</v>
      </c>
      <c r="AS428" s="15">
        <v>44208</v>
      </c>
      <c r="AT428" s="1" t="s">
        <v>18946</v>
      </c>
      <c r="AU428" s="1" t="s">
        <v>18957</v>
      </c>
      <c r="AV428" s="1" t="s">
        <v>18693</v>
      </c>
      <c r="AW428" s="1" t="s">
        <v>18958</v>
      </c>
      <c r="AX428" s="1" t="s">
        <v>18667</v>
      </c>
      <c r="AY428" s="1" t="s">
        <v>18959</v>
      </c>
    </row>
    <row r="429" spans="1:51" x14ac:dyDescent="0.2">
      <c r="A429" s="14" t="s">
        <v>16759</v>
      </c>
      <c r="B429" s="1" t="s">
        <v>18953</v>
      </c>
      <c r="C429" s="1" t="s">
        <v>18685</v>
      </c>
      <c r="D429" s="1" t="s">
        <v>18664</v>
      </c>
      <c r="E429" s="15">
        <v>44106</v>
      </c>
      <c r="F429" s="13">
        <v>44148</v>
      </c>
      <c r="G429" s="1" t="s">
        <v>18954</v>
      </c>
      <c r="H429" s="1" t="s">
        <v>18955</v>
      </c>
      <c r="I429" s="1" t="s">
        <v>18667</v>
      </c>
      <c r="J429" s="1" t="s">
        <v>18668</v>
      </c>
      <c r="K429" s="1" t="s">
        <v>18669</v>
      </c>
      <c r="L429" s="1" t="s">
        <v>18693</v>
      </c>
      <c r="M429" s="1" t="s">
        <v>18956</v>
      </c>
      <c r="N429" s="1" t="s">
        <v>18957</v>
      </c>
      <c r="O429" s="1">
        <v>28</v>
      </c>
      <c r="P429" s="1" t="s">
        <v>18953</v>
      </c>
      <c r="Q429" s="1" t="s">
        <v>18673</v>
      </c>
      <c r="R429" s="1">
        <v>30661988114</v>
      </c>
      <c r="U429" s="1" t="s">
        <v>18977</v>
      </c>
      <c r="V429" s="1">
        <v>1549149886</v>
      </c>
      <c r="W429" s="1" t="s">
        <v>16571</v>
      </c>
      <c r="Z429" s="1" t="s">
        <v>18706</v>
      </c>
      <c r="AA429" s="1" t="s">
        <v>18707</v>
      </c>
      <c r="AB429" s="1" t="s">
        <v>18707</v>
      </c>
      <c r="AE429" s="1" t="s">
        <v>18978</v>
      </c>
      <c r="AG429" s="1">
        <v>11</v>
      </c>
      <c r="AH429" s="1">
        <v>11</v>
      </c>
      <c r="AI429" s="1">
        <v>1044</v>
      </c>
      <c r="AK429" s="1" t="s">
        <v>18840</v>
      </c>
      <c r="AL429" s="1" t="s">
        <v>18730</v>
      </c>
      <c r="AM429" s="1" t="s">
        <v>18693</v>
      </c>
      <c r="AN429" s="1" t="s">
        <v>18669</v>
      </c>
      <c r="AO429" s="1" t="s">
        <v>18668</v>
      </c>
      <c r="AP429" s="14" t="s">
        <v>18694</v>
      </c>
      <c r="AQ429" s="14" t="s">
        <v>18695</v>
      </c>
      <c r="AR429" s="14" t="s">
        <v>18693</v>
      </c>
      <c r="AS429" s="15">
        <v>44148</v>
      </c>
      <c r="AT429" s="1" t="s">
        <v>18841</v>
      </c>
      <c r="AU429" s="1" t="s">
        <v>18957</v>
      </c>
      <c r="AV429" s="1" t="s">
        <v>18693</v>
      </c>
      <c r="AW429" s="1" t="s">
        <v>18958</v>
      </c>
      <c r="AX429" s="1" t="s">
        <v>18667</v>
      </c>
      <c r="AY429" s="1" t="s">
        <v>18959</v>
      </c>
    </row>
    <row r="430" spans="1:51" x14ac:dyDescent="0.2">
      <c r="A430" s="14" t="s">
        <v>16761</v>
      </c>
      <c r="B430" s="1" t="s">
        <v>18953</v>
      </c>
      <c r="C430" s="1" t="s">
        <v>18685</v>
      </c>
      <c r="D430" s="1" t="s">
        <v>18664</v>
      </c>
      <c r="E430" s="15">
        <v>44106</v>
      </c>
      <c r="F430" s="13">
        <v>44148</v>
      </c>
      <c r="G430" s="1" t="s">
        <v>18954</v>
      </c>
      <c r="H430" s="1" t="s">
        <v>18955</v>
      </c>
      <c r="I430" s="1" t="s">
        <v>18667</v>
      </c>
      <c r="J430" s="1" t="s">
        <v>18668</v>
      </c>
      <c r="K430" s="1" t="s">
        <v>18669</v>
      </c>
      <c r="L430" s="1" t="s">
        <v>18693</v>
      </c>
      <c r="M430" s="1" t="s">
        <v>18956</v>
      </c>
      <c r="N430" s="1" t="s">
        <v>18957</v>
      </c>
      <c r="O430" s="1">
        <v>28</v>
      </c>
      <c r="P430" s="1" t="s">
        <v>18953</v>
      </c>
      <c r="Q430" s="1" t="s">
        <v>18673</v>
      </c>
      <c r="R430" s="1">
        <v>30661988114</v>
      </c>
      <c r="U430" s="1" t="s">
        <v>18977</v>
      </c>
      <c r="V430" s="1">
        <v>1549149886</v>
      </c>
      <c r="W430" s="1" t="s">
        <v>16571</v>
      </c>
      <c r="Z430" s="1" t="s">
        <v>18706</v>
      </c>
      <c r="AA430" s="1" t="s">
        <v>18707</v>
      </c>
      <c r="AB430" s="1" t="s">
        <v>18707</v>
      </c>
      <c r="AE430" s="1" t="s">
        <v>18978</v>
      </c>
      <c r="AG430" s="1">
        <v>11</v>
      </c>
      <c r="AH430" s="1">
        <v>11</v>
      </c>
      <c r="AI430" s="1">
        <v>1044</v>
      </c>
      <c r="AK430" s="1" t="s">
        <v>18840</v>
      </c>
      <c r="AL430" s="1" t="s">
        <v>18730</v>
      </c>
      <c r="AM430" s="1" t="s">
        <v>18693</v>
      </c>
      <c r="AN430" s="1" t="s">
        <v>18669</v>
      </c>
      <c r="AO430" s="1" t="s">
        <v>18668</v>
      </c>
      <c r="AP430" s="14" t="s">
        <v>18694</v>
      </c>
      <c r="AQ430" s="14" t="s">
        <v>18695</v>
      </c>
      <c r="AR430" s="14" t="s">
        <v>18693</v>
      </c>
      <c r="AS430" s="15">
        <v>44148</v>
      </c>
      <c r="AT430" s="1" t="s">
        <v>18841</v>
      </c>
      <c r="AU430" s="1" t="s">
        <v>18957</v>
      </c>
      <c r="AV430" s="1" t="s">
        <v>18693</v>
      </c>
      <c r="AW430" s="1" t="s">
        <v>18958</v>
      </c>
      <c r="AX430" s="1" t="s">
        <v>18667</v>
      </c>
      <c r="AY430" s="1" t="s">
        <v>18959</v>
      </c>
    </row>
    <row r="431" spans="1:51" x14ac:dyDescent="0.2">
      <c r="A431" s="14" t="s">
        <v>16763</v>
      </c>
      <c r="B431" s="1" t="s">
        <v>18953</v>
      </c>
      <c r="C431" s="1" t="s">
        <v>18685</v>
      </c>
      <c r="D431" s="1" t="s">
        <v>18664</v>
      </c>
      <c r="E431" s="15">
        <v>44106</v>
      </c>
      <c r="F431" s="13">
        <v>44148</v>
      </c>
      <c r="G431" s="1" t="s">
        <v>18954</v>
      </c>
      <c r="H431" s="1" t="s">
        <v>18955</v>
      </c>
      <c r="I431" s="1" t="s">
        <v>18667</v>
      </c>
      <c r="J431" s="1" t="s">
        <v>18668</v>
      </c>
      <c r="K431" s="1" t="s">
        <v>18669</v>
      </c>
      <c r="L431" s="1" t="s">
        <v>18693</v>
      </c>
      <c r="M431" s="1" t="s">
        <v>18956</v>
      </c>
      <c r="N431" s="1" t="s">
        <v>18957</v>
      </c>
      <c r="O431" s="1">
        <v>28</v>
      </c>
      <c r="P431" s="1" t="s">
        <v>18953</v>
      </c>
      <c r="Q431" s="1" t="s">
        <v>18673</v>
      </c>
      <c r="R431" s="1">
        <v>30661988114</v>
      </c>
      <c r="U431" s="1" t="s">
        <v>18977</v>
      </c>
      <c r="V431" s="1">
        <v>1549149886</v>
      </c>
      <c r="W431" s="1" t="s">
        <v>16571</v>
      </c>
      <c r="Z431" s="1" t="s">
        <v>18706</v>
      </c>
      <c r="AA431" s="1" t="s">
        <v>18707</v>
      </c>
      <c r="AB431" s="1" t="s">
        <v>18707</v>
      </c>
      <c r="AE431" s="1" t="s">
        <v>18978</v>
      </c>
      <c r="AG431" s="1">
        <v>11</v>
      </c>
      <c r="AH431" s="1">
        <v>11</v>
      </c>
      <c r="AI431" s="1">
        <v>1044</v>
      </c>
      <c r="AK431" s="1" t="s">
        <v>18840</v>
      </c>
      <c r="AL431" s="1" t="s">
        <v>18730</v>
      </c>
      <c r="AM431" s="1" t="s">
        <v>18693</v>
      </c>
      <c r="AN431" s="1" t="s">
        <v>18669</v>
      </c>
      <c r="AO431" s="1" t="s">
        <v>18668</v>
      </c>
      <c r="AP431" s="14" t="s">
        <v>18694</v>
      </c>
      <c r="AQ431" s="14" t="s">
        <v>18695</v>
      </c>
      <c r="AR431" s="14" t="s">
        <v>18693</v>
      </c>
      <c r="AS431" s="15">
        <v>44148</v>
      </c>
      <c r="AT431" s="1" t="s">
        <v>18841</v>
      </c>
      <c r="AU431" s="1" t="s">
        <v>18957</v>
      </c>
      <c r="AV431" s="1" t="s">
        <v>18693</v>
      </c>
      <c r="AW431" s="1" t="s">
        <v>18958</v>
      </c>
      <c r="AX431" s="1" t="s">
        <v>18667</v>
      </c>
      <c r="AY431" s="1" t="s">
        <v>18959</v>
      </c>
    </row>
    <row r="432" spans="1:51" x14ac:dyDescent="0.2">
      <c r="A432" s="14" t="s">
        <v>16765</v>
      </c>
      <c r="B432" s="1" t="s">
        <v>18953</v>
      </c>
      <c r="C432" s="1" t="s">
        <v>18685</v>
      </c>
      <c r="D432" s="1" t="s">
        <v>18664</v>
      </c>
      <c r="E432" s="15">
        <v>44106</v>
      </c>
      <c r="F432" s="13">
        <v>44140</v>
      </c>
      <c r="G432" s="1" t="s">
        <v>18954</v>
      </c>
      <c r="H432" s="1" t="s">
        <v>18955</v>
      </c>
      <c r="I432" s="1" t="s">
        <v>18667</v>
      </c>
      <c r="J432" s="1" t="s">
        <v>18668</v>
      </c>
      <c r="K432" s="1" t="s">
        <v>18669</v>
      </c>
      <c r="L432" s="1" t="s">
        <v>18693</v>
      </c>
      <c r="M432" s="1" t="s">
        <v>18956</v>
      </c>
      <c r="N432" s="1" t="s">
        <v>18957</v>
      </c>
      <c r="O432" s="1">
        <v>23</v>
      </c>
      <c r="P432" s="1" t="s">
        <v>18953</v>
      </c>
      <c r="Q432" s="1" t="s">
        <v>18673</v>
      </c>
      <c r="R432" s="1">
        <v>30661988114</v>
      </c>
      <c r="U432" s="1" t="s">
        <v>18977</v>
      </c>
      <c r="V432" s="1">
        <v>1549149886</v>
      </c>
      <c r="W432" s="1" t="s">
        <v>16571</v>
      </c>
      <c r="Z432" s="1" t="s">
        <v>18706</v>
      </c>
      <c r="AA432" s="1" t="s">
        <v>18707</v>
      </c>
      <c r="AB432" s="1" t="s">
        <v>18707</v>
      </c>
      <c r="AE432" s="1" t="s">
        <v>18978</v>
      </c>
      <c r="AG432" s="1">
        <v>11</v>
      </c>
      <c r="AH432" s="1">
        <v>11</v>
      </c>
      <c r="AI432" s="1">
        <v>1044</v>
      </c>
      <c r="AK432" s="1" t="s">
        <v>18786</v>
      </c>
      <c r="AL432" s="1" t="s">
        <v>18730</v>
      </c>
      <c r="AM432" s="1" t="s">
        <v>18693</v>
      </c>
      <c r="AN432" s="1" t="s">
        <v>18669</v>
      </c>
      <c r="AO432" s="1" t="s">
        <v>18668</v>
      </c>
      <c r="AP432" s="14" t="s">
        <v>18694</v>
      </c>
      <c r="AQ432" s="14" t="s">
        <v>18695</v>
      </c>
      <c r="AR432" s="14" t="s">
        <v>18693</v>
      </c>
      <c r="AS432" s="15">
        <v>44140</v>
      </c>
      <c r="AT432" s="1" t="s">
        <v>18769</v>
      </c>
      <c r="AU432" s="1" t="s">
        <v>18957</v>
      </c>
      <c r="AV432" s="1" t="s">
        <v>18693</v>
      </c>
      <c r="AW432" s="1" t="s">
        <v>18958</v>
      </c>
      <c r="AX432" s="1" t="s">
        <v>18667</v>
      </c>
      <c r="AY432" s="1" t="s">
        <v>18959</v>
      </c>
    </row>
    <row r="433" spans="1:51" x14ac:dyDescent="0.2">
      <c r="A433" s="14" t="s">
        <v>16767</v>
      </c>
      <c r="B433" s="1" t="s">
        <v>18953</v>
      </c>
      <c r="C433" s="1" t="s">
        <v>18685</v>
      </c>
      <c r="D433" s="1" t="s">
        <v>18664</v>
      </c>
      <c r="E433" s="15">
        <v>44109</v>
      </c>
      <c r="F433" s="13">
        <v>44133</v>
      </c>
      <c r="G433" s="1" t="s">
        <v>18954</v>
      </c>
      <c r="H433" s="1" t="s">
        <v>18955</v>
      </c>
      <c r="I433" s="1" t="s">
        <v>18667</v>
      </c>
      <c r="J433" s="1" t="s">
        <v>18668</v>
      </c>
      <c r="K433" s="1" t="s">
        <v>18669</v>
      </c>
      <c r="L433" s="1" t="s">
        <v>18693</v>
      </c>
      <c r="M433" s="1" t="s">
        <v>18956</v>
      </c>
      <c r="N433" s="1" t="s">
        <v>18957</v>
      </c>
      <c r="O433" s="1">
        <v>33</v>
      </c>
      <c r="P433" s="1" t="s">
        <v>18953</v>
      </c>
      <c r="Q433" s="1" t="s">
        <v>18673</v>
      </c>
      <c r="R433" s="1">
        <v>30534475795</v>
      </c>
      <c r="U433" s="1" t="s">
        <v>18697</v>
      </c>
      <c r="V433" s="1">
        <v>1147561216</v>
      </c>
      <c r="W433" s="1" t="s">
        <v>2737</v>
      </c>
      <c r="Z433" s="1" t="s">
        <v>15990</v>
      </c>
      <c r="AA433" s="1" t="s">
        <v>18698</v>
      </c>
      <c r="AB433" s="1" t="s">
        <v>18699</v>
      </c>
      <c r="AE433" s="1" t="s">
        <v>18700</v>
      </c>
      <c r="AG433" s="1" t="s">
        <v>15731</v>
      </c>
      <c r="AI433" s="1">
        <v>1605</v>
      </c>
      <c r="AK433" s="1" t="s">
        <v>18786</v>
      </c>
      <c r="AL433" s="1" t="s">
        <v>18730</v>
      </c>
      <c r="AM433" s="1" t="s">
        <v>18693</v>
      </c>
      <c r="AN433" s="1" t="s">
        <v>18669</v>
      </c>
      <c r="AO433" s="1" t="s">
        <v>18668</v>
      </c>
      <c r="AP433" s="14" t="s">
        <v>18694</v>
      </c>
      <c r="AQ433" s="14" t="s">
        <v>18695</v>
      </c>
      <c r="AR433" s="14" t="s">
        <v>18693</v>
      </c>
      <c r="AS433" s="15">
        <v>44133</v>
      </c>
      <c r="AT433" s="1" t="s">
        <v>18769</v>
      </c>
      <c r="AU433" s="1" t="s">
        <v>18957</v>
      </c>
      <c r="AV433" s="1" t="s">
        <v>18693</v>
      </c>
      <c r="AW433" s="1" t="s">
        <v>18958</v>
      </c>
      <c r="AX433" s="1" t="s">
        <v>18667</v>
      </c>
      <c r="AY433" s="1" t="s">
        <v>18959</v>
      </c>
    </row>
    <row r="434" spans="1:51" x14ac:dyDescent="0.2">
      <c r="A434" s="14" t="s">
        <v>16769</v>
      </c>
      <c r="B434" s="1" t="s">
        <v>18953</v>
      </c>
      <c r="C434" s="1" t="s">
        <v>18685</v>
      </c>
      <c r="D434" s="1" t="s">
        <v>18664</v>
      </c>
      <c r="E434" s="15">
        <v>44109</v>
      </c>
      <c r="F434" s="13">
        <v>44211</v>
      </c>
      <c r="G434" s="1" t="s">
        <v>18954</v>
      </c>
      <c r="H434" s="1" t="s">
        <v>18955</v>
      </c>
      <c r="I434" s="1" t="s">
        <v>18667</v>
      </c>
      <c r="J434" s="1" t="s">
        <v>18668</v>
      </c>
      <c r="K434" s="1" t="s">
        <v>18669</v>
      </c>
      <c r="L434" s="1" t="s">
        <v>18693</v>
      </c>
      <c r="M434" s="1" t="s">
        <v>18956</v>
      </c>
      <c r="N434" s="1" t="s">
        <v>18957</v>
      </c>
      <c r="O434" s="1">
        <v>64</v>
      </c>
      <c r="P434" s="1" t="s">
        <v>18953</v>
      </c>
      <c r="Q434" s="1" t="s">
        <v>18997</v>
      </c>
      <c r="R434" s="1">
        <v>20147987480</v>
      </c>
      <c r="S434" s="1" t="s">
        <v>18702</v>
      </c>
      <c r="T434" s="1">
        <v>14798748</v>
      </c>
      <c r="U434" s="1" t="s">
        <v>18998</v>
      </c>
      <c r="V434" s="1">
        <v>111545502227</v>
      </c>
      <c r="X434" s="1" t="s">
        <v>18999</v>
      </c>
      <c r="Y434" s="1" t="s">
        <v>19000</v>
      </c>
      <c r="Z434" s="1" t="s">
        <v>18963</v>
      </c>
      <c r="AA434" s="1" t="s">
        <v>18964</v>
      </c>
      <c r="AB434" s="1" t="s">
        <v>18965</v>
      </c>
      <c r="AE434" s="1" t="s">
        <v>19001</v>
      </c>
      <c r="AG434" s="1">
        <v>10</v>
      </c>
      <c r="AH434" s="1" t="s">
        <v>1816</v>
      </c>
      <c r="AI434" s="1">
        <v>5000</v>
      </c>
      <c r="AK434" s="1" t="s">
        <v>18761</v>
      </c>
      <c r="AL434" s="1" t="s">
        <v>18730</v>
      </c>
      <c r="AM434" s="1" t="s">
        <v>18693</v>
      </c>
      <c r="AN434" s="1" t="s">
        <v>18669</v>
      </c>
      <c r="AO434" s="1" t="s">
        <v>18668</v>
      </c>
      <c r="AP434" s="14" t="s">
        <v>18694</v>
      </c>
      <c r="AQ434" s="14" t="s">
        <v>18695</v>
      </c>
      <c r="AR434" s="14" t="s">
        <v>18693</v>
      </c>
      <c r="AS434" s="15">
        <v>44211</v>
      </c>
      <c r="AT434" s="1" t="s">
        <v>19002</v>
      </c>
      <c r="AU434" s="1" t="s">
        <v>18957</v>
      </c>
      <c r="AV434" s="1" t="s">
        <v>18693</v>
      </c>
      <c r="AW434" s="1" t="s">
        <v>18958</v>
      </c>
      <c r="AX434" s="1" t="s">
        <v>18667</v>
      </c>
      <c r="AY434" s="1" t="s">
        <v>18959</v>
      </c>
    </row>
    <row r="435" spans="1:51" x14ac:dyDescent="0.2">
      <c r="A435" s="14" t="s">
        <v>11510</v>
      </c>
      <c r="B435" s="1" t="s">
        <v>18662</v>
      </c>
      <c r="C435" s="1" t="s">
        <v>18685</v>
      </c>
      <c r="D435" s="1" t="s">
        <v>18664</v>
      </c>
      <c r="E435" s="15">
        <v>44109</v>
      </c>
      <c r="F435" s="13">
        <v>44131</v>
      </c>
      <c r="G435" s="1" t="s">
        <v>18665</v>
      </c>
      <c r="H435" s="1" t="s">
        <v>18666</v>
      </c>
      <c r="I435" s="1" t="s">
        <v>18667</v>
      </c>
      <c r="J435" s="1" t="s">
        <v>18668</v>
      </c>
      <c r="K435" s="1" t="s">
        <v>18669</v>
      </c>
      <c r="L435" s="1" t="s">
        <v>18735</v>
      </c>
      <c r="M435" s="1" t="s">
        <v>18671</v>
      </c>
      <c r="N435" s="1" t="s">
        <v>18672</v>
      </c>
      <c r="O435" s="1">
        <v>110</v>
      </c>
      <c r="P435" s="1" t="s">
        <v>18662</v>
      </c>
      <c r="Q435" s="1" t="s">
        <v>18673</v>
      </c>
      <c r="R435" s="1">
        <v>33711192579</v>
      </c>
      <c r="U435" s="1" t="s">
        <v>18856</v>
      </c>
      <c r="V435" s="1">
        <v>1122658482</v>
      </c>
      <c r="W435" s="1" t="s">
        <v>3593</v>
      </c>
      <c r="Z435" s="1" t="s">
        <v>18706</v>
      </c>
      <c r="AA435" s="1" t="s">
        <v>18707</v>
      </c>
      <c r="AB435" s="1" t="s">
        <v>18707</v>
      </c>
      <c r="AE435" s="1" t="s">
        <v>18857</v>
      </c>
      <c r="AG435" s="1" t="s">
        <v>15731</v>
      </c>
      <c r="AI435" s="1">
        <v>1295</v>
      </c>
      <c r="AK435" s="1" t="s">
        <v>18761</v>
      </c>
      <c r="AL435" s="1" t="s">
        <v>18730</v>
      </c>
      <c r="AM435" s="1" t="s">
        <v>18693</v>
      </c>
      <c r="AN435" s="1" t="s">
        <v>18669</v>
      </c>
      <c r="AO435" s="1" t="s">
        <v>18668</v>
      </c>
      <c r="AP435" s="14" t="s">
        <v>18694</v>
      </c>
      <c r="AQ435" s="14" t="s">
        <v>18695</v>
      </c>
      <c r="AR435" s="14" t="s">
        <v>18693</v>
      </c>
      <c r="AS435" s="15">
        <v>44131</v>
      </c>
      <c r="AT435" s="1" t="s">
        <v>18769</v>
      </c>
      <c r="AU435" s="1" t="s">
        <v>18672</v>
      </c>
      <c r="AV435" s="1" t="s">
        <v>18735</v>
      </c>
      <c r="AW435" s="1" t="s">
        <v>18683</v>
      </c>
      <c r="AX435" s="1" t="s">
        <v>18667</v>
      </c>
      <c r="AY435" s="1" t="s">
        <v>18684</v>
      </c>
    </row>
    <row r="436" spans="1:51" x14ac:dyDescent="0.2">
      <c r="A436" s="14" t="s">
        <v>11529</v>
      </c>
      <c r="B436" s="1" t="s">
        <v>18662</v>
      </c>
      <c r="C436" s="1" t="s">
        <v>18685</v>
      </c>
      <c r="D436" s="1" t="s">
        <v>18664</v>
      </c>
      <c r="E436" s="15">
        <v>44110</v>
      </c>
      <c r="F436" s="13">
        <v>44133</v>
      </c>
      <c r="G436" s="1" t="s">
        <v>18665</v>
      </c>
      <c r="H436" s="1" t="s">
        <v>18666</v>
      </c>
      <c r="I436" s="1" t="s">
        <v>18667</v>
      </c>
      <c r="J436" s="1" t="s">
        <v>18668</v>
      </c>
      <c r="K436" s="1" t="s">
        <v>18669</v>
      </c>
      <c r="L436" s="1" t="s">
        <v>18735</v>
      </c>
      <c r="M436" s="1" t="s">
        <v>18671</v>
      </c>
      <c r="N436" s="1" t="s">
        <v>18672</v>
      </c>
      <c r="O436" s="1">
        <v>39</v>
      </c>
      <c r="P436" s="1" t="s">
        <v>18662</v>
      </c>
      <c r="Q436" s="1" t="s">
        <v>18673</v>
      </c>
      <c r="R436" s="1">
        <v>30501190620</v>
      </c>
      <c r="U436" s="1" t="s">
        <v>18780</v>
      </c>
      <c r="V436" s="1">
        <v>55502900</v>
      </c>
      <c r="W436" s="1" t="s">
        <v>18781</v>
      </c>
      <c r="Z436" s="1" t="s">
        <v>15990</v>
      </c>
      <c r="AA436" s="1" t="s">
        <v>18698</v>
      </c>
      <c r="AB436" s="1" t="s">
        <v>18699</v>
      </c>
      <c r="AE436" s="1" t="s">
        <v>18782</v>
      </c>
      <c r="AG436" s="1" t="s">
        <v>15731</v>
      </c>
      <c r="AI436" s="1">
        <v>1605</v>
      </c>
      <c r="AK436" s="1" t="s">
        <v>18761</v>
      </c>
      <c r="AL436" s="1" t="s">
        <v>18730</v>
      </c>
      <c r="AM436" s="1" t="s">
        <v>18693</v>
      </c>
      <c r="AN436" s="1" t="s">
        <v>18669</v>
      </c>
      <c r="AO436" s="1" t="s">
        <v>18668</v>
      </c>
      <c r="AP436" s="14" t="s">
        <v>18694</v>
      </c>
      <c r="AQ436" s="14" t="s">
        <v>18695</v>
      </c>
      <c r="AR436" s="14" t="s">
        <v>18693</v>
      </c>
      <c r="AS436" s="15">
        <v>44133</v>
      </c>
      <c r="AT436" s="1" t="s">
        <v>18769</v>
      </c>
      <c r="AU436" s="1" t="s">
        <v>18672</v>
      </c>
      <c r="AV436" s="1" t="s">
        <v>18735</v>
      </c>
      <c r="AW436" s="1" t="s">
        <v>18683</v>
      </c>
      <c r="AX436" s="1" t="s">
        <v>18667</v>
      </c>
      <c r="AY436" s="1" t="s">
        <v>18684</v>
      </c>
    </row>
    <row r="437" spans="1:51" x14ac:dyDescent="0.2">
      <c r="A437" s="14" t="s">
        <v>16772</v>
      </c>
      <c r="B437" s="1" t="s">
        <v>18953</v>
      </c>
      <c r="C437" s="1" t="s">
        <v>18685</v>
      </c>
      <c r="D437" s="1" t="s">
        <v>18664</v>
      </c>
      <c r="E437" s="15">
        <v>44110</v>
      </c>
      <c r="F437" s="13">
        <v>44179</v>
      </c>
      <c r="G437" s="1" t="s">
        <v>18954</v>
      </c>
      <c r="H437" s="1" t="s">
        <v>18955</v>
      </c>
      <c r="I437" s="1" t="s">
        <v>18667</v>
      </c>
      <c r="J437" s="1" t="s">
        <v>18668</v>
      </c>
      <c r="K437" s="1" t="s">
        <v>18669</v>
      </c>
      <c r="L437" s="1" t="s">
        <v>18693</v>
      </c>
      <c r="M437" s="1" t="s">
        <v>18956</v>
      </c>
      <c r="N437" s="1" t="s">
        <v>18957</v>
      </c>
      <c r="O437" s="1">
        <v>52</v>
      </c>
      <c r="P437" s="1" t="s">
        <v>18953</v>
      </c>
      <c r="Q437" s="1" t="s">
        <v>19003</v>
      </c>
      <c r="R437" s="1">
        <v>27324654580</v>
      </c>
      <c r="S437" s="1" t="s">
        <v>18702</v>
      </c>
      <c r="T437" s="1">
        <v>32465458</v>
      </c>
      <c r="U437" s="1" t="s">
        <v>19004</v>
      </c>
      <c r="V437" s="1">
        <v>1134917304</v>
      </c>
      <c r="X437" s="1" t="s">
        <v>19005</v>
      </c>
      <c r="Y437" s="1" t="s">
        <v>19006</v>
      </c>
      <c r="Z437" s="1" t="s">
        <v>15990</v>
      </c>
      <c r="AA437" s="1" t="s">
        <v>19007</v>
      </c>
      <c r="AB437" s="1" t="s">
        <v>19008</v>
      </c>
      <c r="AE437" s="1" t="s">
        <v>19009</v>
      </c>
      <c r="AG437" s="1" t="s">
        <v>19010</v>
      </c>
      <c r="AH437" s="1" t="s">
        <v>19011</v>
      </c>
      <c r="AI437" s="1">
        <v>1824</v>
      </c>
      <c r="AK437" s="1" t="s">
        <v>18840</v>
      </c>
      <c r="AL437" s="1" t="s">
        <v>18730</v>
      </c>
      <c r="AM437" s="1" t="s">
        <v>18693</v>
      </c>
      <c r="AN437" s="1" t="s">
        <v>18669</v>
      </c>
      <c r="AO437" s="1" t="s">
        <v>18668</v>
      </c>
      <c r="AP437" s="14" t="s">
        <v>18694</v>
      </c>
      <c r="AQ437" s="14" t="s">
        <v>18695</v>
      </c>
      <c r="AR437" s="14" t="s">
        <v>18693</v>
      </c>
      <c r="AS437" s="15">
        <v>44179</v>
      </c>
      <c r="AT437" s="1" t="s">
        <v>18841</v>
      </c>
      <c r="AU437" s="1" t="s">
        <v>18957</v>
      </c>
      <c r="AV437" s="1" t="s">
        <v>18693</v>
      </c>
      <c r="AW437" s="1" t="s">
        <v>18958</v>
      </c>
      <c r="AX437" s="1" t="s">
        <v>18667</v>
      </c>
      <c r="AY437" s="1" t="s">
        <v>18959</v>
      </c>
    </row>
    <row r="438" spans="1:51" x14ac:dyDescent="0.2">
      <c r="A438" s="14" t="s">
        <v>16777</v>
      </c>
      <c r="B438" s="1" t="s">
        <v>18953</v>
      </c>
      <c r="C438" s="1" t="s">
        <v>18685</v>
      </c>
      <c r="D438" s="1" t="s">
        <v>18664</v>
      </c>
      <c r="E438" s="15">
        <v>44110</v>
      </c>
      <c r="F438" s="13">
        <v>44181</v>
      </c>
      <c r="G438" s="1" t="s">
        <v>18954</v>
      </c>
      <c r="H438" s="1" t="s">
        <v>18955</v>
      </c>
      <c r="I438" s="1" t="s">
        <v>18667</v>
      </c>
      <c r="J438" s="1" t="s">
        <v>18668</v>
      </c>
      <c r="K438" s="1" t="s">
        <v>18669</v>
      </c>
      <c r="L438" s="1" t="s">
        <v>18693</v>
      </c>
      <c r="M438" s="1" t="s">
        <v>18956</v>
      </c>
      <c r="N438" s="1" t="s">
        <v>18957</v>
      </c>
      <c r="O438" s="1">
        <v>36</v>
      </c>
      <c r="P438" s="1" t="s">
        <v>18953</v>
      </c>
      <c r="Q438" s="1" t="s">
        <v>19003</v>
      </c>
      <c r="R438" s="1">
        <v>27324654580</v>
      </c>
      <c r="S438" s="1" t="s">
        <v>18702</v>
      </c>
      <c r="T438" s="1">
        <v>32465458</v>
      </c>
      <c r="U438" s="1" t="s">
        <v>19004</v>
      </c>
      <c r="V438" s="1">
        <v>1134917304</v>
      </c>
      <c r="X438" s="1" t="s">
        <v>19005</v>
      </c>
      <c r="Y438" s="1" t="s">
        <v>19006</v>
      </c>
      <c r="Z438" s="1" t="s">
        <v>15990</v>
      </c>
      <c r="AA438" s="1" t="s">
        <v>19007</v>
      </c>
      <c r="AB438" s="1" t="s">
        <v>19008</v>
      </c>
      <c r="AE438" s="1" t="s">
        <v>19009</v>
      </c>
      <c r="AG438" s="1" t="s">
        <v>19010</v>
      </c>
      <c r="AH438" s="1" t="s">
        <v>19011</v>
      </c>
      <c r="AI438" s="1">
        <v>1824</v>
      </c>
      <c r="AK438" s="1" t="s">
        <v>18786</v>
      </c>
      <c r="AL438" s="1" t="s">
        <v>18730</v>
      </c>
      <c r="AM438" s="1" t="s">
        <v>18693</v>
      </c>
      <c r="AN438" s="1" t="s">
        <v>18669</v>
      </c>
      <c r="AO438" s="1" t="s">
        <v>18668</v>
      </c>
      <c r="AP438" s="14" t="s">
        <v>18694</v>
      </c>
      <c r="AQ438" s="14" t="s">
        <v>18695</v>
      </c>
      <c r="AR438" s="14" t="s">
        <v>18693</v>
      </c>
      <c r="AS438" s="15">
        <v>44181</v>
      </c>
      <c r="AT438" s="1" t="s">
        <v>18769</v>
      </c>
      <c r="AU438" s="1" t="s">
        <v>18957</v>
      </c>
      <c r="AV438" s="1" t="s">
        <v>18693</v>
      </c>
      <c r="AW438" s="1" t="s">
        <v>18958</v>
      </c>
      <c r="AX438" s="1" t="s">
        <v>18667</v>
      </c>
      <c r="AY438" s="1" t="s">
        <v>18959</v>
      </c>
    </row>
    <row r="439" spans="1:51" x14ac:dyDescent="0.2">
      <c r="A439" s="14" t="s">
        <v>16780</v>
      </c>
      <c r="B439" s="1" t="s">
        <v>18953</v>
      </c>
      <c r="C439" s="1" t="s">
        <v>18685</v>
      </c>
      <c r="D439" s="1" t="s">
        <v>18664</v>
      </c>
      <c r="E439" s="15">
        <v>44110</v>
      </c>
      <c r="F439" s="13">
        <v>44140</v>
      </c>
      <c r="G439" s="1" t="s">
        <v>18954</v>
      </c>
      <c r="H439" s="1" t="s">
        <v>18955</v>
      </c>
      <c r="I439" s="1" t="s">
        <v>18667</v>
      </c>
      <c r="J439" s="1" t="s">
        <v>18668</v>
      </c>
      <c r="K439" s="1" t="s">
        <v>18669</v>
      </c>
      <c r="L439" s="1" t="s">
        <v>18693</v>
      </c>
      <c r="M439" s="1" t="s">
        <v>18956</v>
      </c>
      <c r="N439" s="1" t="s">
        <v>18957</v>
      </c>
      <c r="O439" s="1">
        <v>43</v>
      </c>
      <c r="P439" s="1" t="s">
        <v>18953</v>
      </c>
      <c r="Q439" s="1" t="s">
        <v>18673</v>
      </c>
      <c r="R439" s="1">
        <v>30681071381</v>
      </c>
      <c r="U439" s="1" t="s">
        <v>18686</v>
      </c>
      <c r="V439" s="1">
        <v>3434363000</v>
      </c>
      <c r="W439" s="1" t="s">
        <v>18687</v>
      </c>
      <c r="Z439" s="1" t="s">
        <v>18688</v>
      </c>
      <c r="AA439" s="1" t="s">
        <v>18689</v>
      </c>
      <c r="AB439" s="1" t="s">
        <v>18689</v>
      </c>
      <c r="AE439" s="1" t="s">
        <v>18690</v>
      </c>
      <c r="AG439" s="1" t="s">
        <v>15731</v>
      </c>
      <c r="AI439" s="1">
        <v>3100</v>
      </c>
      <c r="AK439" s="1" t="s">
        <v>18786</v>
      </c>
      <c r="AL439" s="1" t="s">
        <v>18730</v>
      </c>
      <c r="AM439" s="1" t="s">
        <v>18693</v>
      </c>
      <c r="AN439" s="1" t="s">
        <v>18669</v>
      </c>
      <c r="AO439" s="1" t="s">
        <v>18668</v>
      </c>
      <c r="AP439" s="14" t="s">
        <v>18694</v>
      </c>
      <c r="AQ439" s="14" t="s">
        <v>18695</v>
      </c>
      <c r="AR439" s="14" t="s">
        <v>18693</v>
      </c>
      <c r="AS439" s="15">
        <v>44140</v>
      </c>
      <c r="AT439" s="1" t="s">
        <v>18769</v>
      </c>
      <c r="AU439" s="1" t="s">
        <v>18957</v>
      </c>
      <c r="AV439" s="1" t="s">
        <v>18693</v>
      </c>
      <c r="AW439" s="1" t="s">
        <v>18958</v>
      </c>
      <c r="AX439" s="1" t="s">
        <v>18667</v>
      </c>
      <c r="AY439" s="1" t="s">
        <v>18959</v>
      </c>
    </row>
    <row r="440" spans="1:51" x14ac:dyDescent="0.2">
      <c r="A440" s="14" t="s">
        <v>16782</v>
      </c>
      <c r="B440" s="1" t="s">
        <v>18953</v>
      </c>
      <c r="C440" s="1" t="s">
        <v>18685</v>
      </c>
      <c r="D440" s="1" t="s">
        <v>18664</v>
      </c>
      <c r="E440" s="15">
        <v>44110</v>
      </c>
      <c r="F440" s="13">
        <v>44146</v>
      </c>
      <c r="G440" s="1" t="s">
        <v>18954</v>
      </c>
      <c r="H440" s="1" t="s">
        <v>18955</v>
      </c>
      <c r="I440" s="1" t="s">
        <v>18667</v>
      </c>
      <c r="J440" s="1" t="s">
        <v>18668</v>
      </c>
      <c r="K440" s="1" t="s">
        <v>18669</v>
      </c>
      <c r="L440" s="1" t="s">
        <v>18693</v>
      </c>
      <c r="M440" s="1" t="s">
        <v>18956</v>
      </c>
      <c r="N440" s="1" t="s">
        <v>18957</v>
      </c>
      <c r="O440" s="1">
        <v>46</v>
      </c>
      <c r="P440" s="1" t="s">
        <v>18953</v>
      </c>
      <c r="Q440" s="1" t="s">
        <v>18673</v>
      </c>
      <c r="R440" s="1">
        <v>30681071381</v>
      </c>
      <c r="U440" s="1" t="s">
        <v>18686</v>
      </c>
      <c r="V440" s="1">
        <v>3434363000</v>
      </c>
      <c r="W440" s="1" t="s">
        <v>18687</v>
      </c>
      <c r="Z440" s="1" t="s">
        <v>18688</v>
      </c>
      <c r="AA440" s="1" t="s">
        <v>18689</v>
      </c>
      <c r="AB440" s="1" t="s">
        <v>18689</v>
      </c>
      <c r="AE440" s="1" t="s">
        <v>18690</v>
      </c>
      <c r="AG440" s="1" t="s">
        <v>15731</v>
      </c>
      <c r="AI440" s="1">
        <v>3100</v>
      </c>
      <c r="AK440" s="1" t="s">
        <v>18786</v>
      </c>
      <c r="AL440" s="1" t="s">
        <v>18730</v>
      </c>
      <c r="AM440" s="1" t="s">
        <v>18693</v>
      </c>
      <c r="AN440" s="1" t="s">
        <v>18669</v>
      </c>
      <c r="AO440" s="1" t="s">
        <v>18668</v>
      </c>
      <c r="AP440" s="14" t="s">
        <v>18694</v>
      </c>
      <c r="AQ440" s="14" t="s">
        <v>18695</v>
      </c>
      <c r="AR440" s="14" t="s">
        <v>18693</v>
      </c>
      <c r="AS440" s="15">
        <v>44146</v>
      </c>
      <c r="AT440" s="1" t="s">
        <v>18769</v>
      </c>
      <c r="AU440" s="1" t="s">
        <v>18957</v>
      </c>
      <c r="AV440" s="1" t="s">
        <v>18693</v>
      </c>
      <c r="AW440" s="1" t="s">
        <v>18958</v>
      </c>
      <c r="AX440" s="1" t="s">
        <v>18667</v>
      </c>
      <c r="AY440" s="1" t="s">
        <v>18959</v>
      </c>
    </row>
    <row r="441" spans="1:51" x14ac:dyDescent="0.2">
      <c r="A441" s="14" t="s">
        <v>16784</v>
      </c>
      <c r="B441" s="1" t="s">
        <v>18953</v>
      </c>
      <c r="C441" s="1" t="s">
        <v>18685</v>
      </c>
      <c r="D441" s="1" t="s">
        <v>18664</v>
      </c>
      <c r="E441" s="15">
        <v>44111</v>
      </c>
      <c r="F441" s="13">
        <v>44146</v>
      </c>
      <c r="G441" s="1" t="s">
        <v>18954</v>
      </c>
      <c r="H441" s="1" t="s">
        <v>18955</v>
      </c>
      <c r="I441" s="1" t="s">
        <v>18667</v>
      </c>
      <c r="J441" s="1" t="s">
        <v>18668</v>
      </c>
      <c r="K441" s="1" t="s">
        <v>18669</v>
      </c>
      <c r="L441" s="1" t="s">
        <v>18693</v>
      </c>
      <c r="M441" s="1" t="s">
        <v>18956</v>
      </c>
      <c r="N441" s="1" t="s">
        <v>18957</v>
      </c>
      <c r="O441" s="1">
        <v>53</v>
      </c>
      <c r="P441" s="1" t="s">
        <v>18953</v>
      </c>
      <c r="Q441" s="1" t="s">
        <v>18673</v>
      </c>
      <c r="R441" s="1">
        <v>30681071381</v>
      </c>
      <c r="U441" s="1" t="s">
        <v>18686</v>
      </c>
      <c r="V441" s="1">
        <v>3434363000</v>
      </c>
      <c r="W441" s="1" t="s">
        <v>18687</v>
      </c>
      <c r="Z441" s="1" t="s">
        <v>18688</v>
      </c>
      <c r="AA441" s="1" t="s">
        <v>18689</v>
      </c>
      <c r="AB441" s="1" t="s">
        <v>18689</v>
      </c>
      <c r="AE441" s="1" t="s">
        <v>18690</v>
      </c>
      <c r="AG441" s="1" t="s">
        <v>15731</v>
      </c>
      <c r="AI441" s="1">
        <v>3100</v>
      </c>
      <c r="AK441" s="1" t="s">
        <v>18786</v>
      </c>
      <c r="AL441" s="1" t="s">
        <v>18730</v>
      </c>
      <c r="AM441" s="1" t="s">
        <v>18693</v>
      </c>
      <c r="AN441" s="1" t="s">
        <v>18669</v>
      </c>
      <c r="AO441" s="1" t="s">
        <v>18668</v>
      </c>
      <c r="AP441" s="14" t="s">
        <v>18694</v>
      </c>
      <c r="AQ441" s="14" t="s">
        <v>18695</v>
      </c>
      <c r="AR441" s="14" t="s">
        <v>18693</v>
      </c>
      <c r="AS441" s="15">
        <v>44146</v>
      </c>
      <c r="AT441" s="1" t="s">
        <v>18769</v>
      </c>
      <c r="AU441" s="1" t="s">
        <v>18957</v>
      </c>
      <c r="AV441" s="1" t="s">
        <v>18693</v>
      </c>
      <c r="AW441" s="1" t="s">
        <v>18958</v>
      </c>
      <c r="AX441" s="1" t="s">
        <v>18667</v>
      </c>
      <c r="AY441" s="1" t="s">
        <v>18959</v>
      </c>
    </row>
    <row r="442" spans="1:51" x14ac:dyDescent="0.2">
      <c r="A442" s="14" t="s">
        <v>16786</v>
      </c>
      <c r="B442" s="1" t="s">
        <v>18953</v>
      </c>
      <c r="C442" s="1" t="s">
        <v>18967</v>
      </c>
      <c r="D442" s="1" t="s">
        <v>18664</v>
      </c>
      <c r="E442" s="15">
        <v>44111</v>
      </c>
      <c r="F442" s="13">
        <v>44151</v>
      </c>
      <c r="G442" s="1" t="s">
        <v>18954</v>
      </c>
      <c r="H442" s="1" t="s">
        <v>18955</v>
      </c>
      <c r="I442" s="1" t="s">
        <v>18667</v>
      </c>
      <c r="J442" s="1" t="s">
        <v>18668</v>
      </c>
      <c r="K442" s="1" t="s">
        <v>18669</v>
      </c>
      <c r="L442" s="1" t="s">
        <v>18693</v>
      </c>
      <c r="M442" s="1" t="s">
        <v>18956</v>
      </c>
      <c r="N442" s="1" t="s">
        <v>18957</v>
      </c>
      <c r="O442" s="1">
        <v>49</v>
      </c>
      <c r="P442" s="1" t="s">
        <v>18953</v>
      </c>
      <c r="Q442" s="1" t="s">
        <v>18673</v>
      </c>
      <c r="R442" s="1">
        <v>30681071381</v>
      </c>
      <c r="U442" s="1" t="s">
        <v>18686</v>
      </c>
      <c r="V442" s="1">
        <v>3434363000</v>
      </c>
      <c r="W442" s="1" t="s">
        <v>18687</v>
      </c>
      <c r="Z442" s="1" t="s">
        <v>18688</v>
      </c>
      <c r="AA442" s="1" t="s">
        <v>18689</v>
      </c>
      <c r="AB442" s="1" t="s">
        <v>18689</v>
      </c>
      <c r="AE442" s="1" t="s">
        <v>18690</v>
      </c>
      <c r="AG442" s="1" t="s">
        <v>15731</v>
      </c>
      <c r="AI442" s="1">
        <v>3100</v>
      </c>
      <c r="AK442" s="1" t="s">
        <v>18792</v>
      </c>
      <c r="AL442" s="1" t="s">
        <v>18730</v>
      </c>
      <c r="AM442" s="1" t="s">
        <v>18693</v>
      </c>
      <c r="AN442" s="1" t="s">
        <v>18669</v>
      </c>
      <c r="AO442" s="1" t="s">
        <v>18668</v>
      </c>
      <c r="AP442" s="14" t="s">
        <v>18694</v>
      </c>
      <c r="AQ442" s="14" t="s">
        <v>18695</v>
      </c>
      <c r="AR442" s="14" t="s">
        <v>18693</v>
      </c>
      <c r="AS442" s="15">
        <v>44151</v>
      </c>
      <c r="AT442" s="1" t="s">
        <v>19012</v>
      </c>
      <c r="AU442" s="1" t="s">
        <v>18957</v>
      </c>
      <c r="AV442" s="1" t="s">
        <v>18693</v>
      </c>
      <c r="AW442" s="1" t="s">
        <v>18958</v>
      </c>
      <c r="AX442" s="1" t="s">
        <v>18667</v>
      </c>
      <c r="AY442" s="1" t="s">
        <v>18959</v>
      </c>
    </row>
    <row r="443" spans="1:51" x14ac:dyDescent="0.2">
      <c r="A443" s="14" t="s">
        <v>11606</v>
      </c>
      <c r="B443" s="1" t="s">
        <v>18662</v>
      </c>
      <c r="C443" s="1" t="s">
        <v>18685</v>
      </c>
      <c r="D443" s="1" t="s">
        <v>18664</v>
      </c>
      <c r="E443" s="15">
        <v>44112</v>
      </c>
      <c r="F443" s="13">
        <v>44131</v>
      </c>
      <c r="G443" s="1" t="s">
        <v>18665</v>
      </c>
      <c r="H443" s="1" t="s">
        <v>18666</v>
      </c>
      <c r="I443" s="1" t="s">
        <v>18667</v>
      </c>
      <c r="J443" s="1" t="s">
        <v>18668</v>
      </c>
      <c r="K443" s="1" t="s">
        <v>18669</v>
      </c>
      <c r="L443" s="1" t="s">
        <v>18735</v>
      </c>
      <c r="M443" s="1" t="s">
        <v>18671</v>
      </c>
      <c r="N443" s="1" t="s">
        <v>18672</v>
      </c>
      <c r="O443" s="1">
        <v>37</v>
      </c>
      <c r="P443" s="1" t="s">
        <v>18662</v>
      </c>
      <c r="Q443" s="1" t="s">
        <v>18673</v>
      </c>
      <c r="R443" s="1">
        <v>30519887335</v>
      </c>
      <c r="U443" s="1" t="s">
        <v>18756</v>
      </c>
      <c r="V443" s="1">
        <v>57871555</v>
      </c>
      <c r="W443" s="1" t="s">
        <v>18757</v>
      </c>
      <c r="Z443" s="1" t="s">
        <v>18706</v>
      </c>
      <c r="AA443" s="1" t="s">
        <v>18758</v>
      </c>
      <c r="AB443" s="1" t="s">
        <v>18759</v>
      </c>
      <c r="AE443" s="1" t="s">
        <v>18760</v>
      </c>
      <c r="AG443" s="1">
        <v>9</v>
      </c>
      <c r="AI443" s="1">
        <v>1425</v>
      </c>
      <c r="AK443" s="1" t="s">
        <v>18761</v>
      </c>
      <c r="AL443" s="1" t="s">
        <v>18730</v>
      </c>
      <c r="AM443" s="1" t="s">
        <v>18693</v>
      </c>
      <c r="AN443" s="1" t="s">
        <v>18669</v>
      </c>
      <c r="AO443" s="1" t="s">
        <v>18668</v>
      </c>
      <c r="AP443" s="14" t="s">
        <v>18694</v>
      </c>
      <c r="AQ443" s="14" t="s">
        <v>18695</v>
      </c>
      <c r="AR443" s="14" t="s">
        <v>18693</v>
      </c>
      <c r="AS443" s="15">
        <v>44131</v>
      </c>
      <c r="AT443" s="1" t="s">
        <v>18769</v>
      </c>
      <c r="AU443" s="1" t="s">
        <v>18672</v>
      </c>
      <c r="AV443" s="1" t="s">
        <v>18735</v>
      </c>
      <c r="AW443" s="1" t="s">
        <v>18683</v>
      </c>
      <c r="AX443" s="1" t="s">
        <v>18667</v>
      </c>
      <c r="AY443" s="1" t="s">
        <v>18684</v>
      </c>
    </row>
    <row r="444" spans="1:51" x14ac:dyDescent="0.2">
      <c r="A444" s="14" t="s">
        <v>16788</v>
      </c>
      <c r="B444" s="1" t="s">
        <v>18953</v>
      </c>
      <c r="C444" s="1" t="s">
        <v>18685</v>
      </c>
      <c r="D444" s="1" t="s">
        <v>18664</v>
      </c>
      <c r="E444" s="15">
        <v>44112</v>
      </c>
      <c r="F444" s="13">
        <v>44244</v>
      </c>
      <c r="G444" s="1" t="s">
        <v>18954</v>
      </c>
      <c r="H444" s="1" t="s">
        <v>18955</v>
      </c>
      <c r="I444" s="1" t="s">
        <v>18667</v>
      </c>
      <c r="J444" s="1" t="s">
        <v>18668</v>
      </c>
      <c r="K444" s="1" t="s">
        <v>18669</v>
      </c>
      <c r="L444" s="1" t="s">
        <v>18693</v>
      </c>
      <c r="M444" s="1" t="s">
        <v>18956</v>
      </c>
      <c r="N444" s="1" t="s">
        <v>18957</v>
      </c>
      <c r="O444" s="1">
        <v>45</v>
      </c>
      <c r="P444" s="1" t="s">
        <v>18953</v>
      </c>
      <c r="Q444" s="1" t="s">
        <v>19013</v>
      </c>
      <c r="R444" s="1">
        <v>23283611574</v>
      </c>
      <c r="S444" s="1" t="s">
        <v>18702</v>
      </c>
      <c r="T444" s="1">
        <v>28361157</v>
      </c>
      <c r="U444" s="1" t="s">
        <v>19014</v>
      </c>
      <c r="V444" s="1">
        <v>1165237872</v>
      </c>
      <c r="X444" s="1" t="s">
        <v>19013</v>
      </c>
      <c r="Y444" s="1" t="s">
        <v>19013</v>
      </c>
      <c r="Z444" s="1" t="s">
        <v>18706</v>
      </c>
      <c r="AA444" s="1" t="s">
        <v>18707</v>
      </c>
      <c r="AB444" s="1" t="s">
        <v>18707</v>
      </c>
      <c r="AE444" s="1" t="s">
        <v>19015</v>
      </c>
      <c r="AG444" s="1">
        <v>4</v>
      </c>
      <c r="AI444" s="1" t="s">
        <v>19016</v>
      </c>
      <c r="AK444" s="1" t="s">
        <v>18840</v>
      </c>
      <c r="AL444" s="1" t="s">
        <v>18730</v>
      </c>
      <c r="AM444" s="1" t="s">
        <v>18693</v>
      </c>
      <c r="AN444" s="1" t="s">
        <v>18669</v>
      </c>
      <c r="AO444" s="1" t="s">
        <v>18668</v>
      </c>
      <c r="AP444" s="14" t="s">
        <v>18694</v>
      </c>
      <c r="AQ444" s="14" t="s">
        <v>18695</v>
      </c>
      <c r="AR444" s="14" t="s">
        <v>18693</v>
      </c>
      <c r="AS444" s="15">
        <v>44244</v>
      </c>
      <c r="AT444" s="1" t="s">
        <v>18841</v>
      </c>
      <c r="AU444" s="1" t="s">
        <v>18957</v>
      </c>
      <c r="AV444" s="1" t="s">
        <v>18693</v>
      </c>
      <c r="AW444" s="1" t="s">
        <v>18958</v>
      </c>
      <c r="AX444" s="1" t="s">
        <v>18667</v>
      </c>
      <c r="AY444" s="1" t="s">
        <v>18959</v>
      </c>
    </row>
    <row r="445" spans="1:51" x14ac:dyDescent="0.2">
      <c r="A445" s="14" t="s">
        <v>16790</v>
      </c>
      <c r="B445" s="1" t="s">
        <v>18953</v>
      </c>
      <c r="C445" s="1" t="s">
        <v>18685</v>
      </c>
      <c r="D445" s="1" t="s">
        <v>18664</v>
      </c>
      <c r="E445" s="15">
        <v>44112</v>
      </c>
      <c r="F445" s="13">
        <v>44187</v>
      </c>
      <c r="G445" s="1" t="s">
        <v>18954</v>
      </c>
      <c r="H445" s="1" t="s">
        <v>18955</v>
      </c>
      <c r="I445" s="1" t="s">
        <v>18667</v>
      </c>
      <c r="J445" s="1" t="s">
        <v>18668</v>
      </c>
      <c r="K445" s="1" t="s">
        <v>18669</v>
      </c>
      <c r="L445" s="1" t="s">
        <v>18693</v>
      </c>
      <c r="M445" s="1" t="s">
        <v>18956</v>
      </c>
      <c r="N445" s="1" t="s">
        <v>18957</v>
      </c>
      <c r="O445" s="1">
        <v>20</v>
      </c>
      <c r="P445" s="1" t="s">
        <v>18953</v>
      </c>
      <c r="Q445" s="1" t="s">
        <v>18673</v>
      </c>
      <c r="R445" s="1">
        <v>30657277467</v>
      </c>
      <c r="U445" s="1" t="s">
        <v>19017</v>
      </c>
      <c r="V445" s="1">
        <v>1148345410</v>
      </c>
      <c r="W445" s="1" t="s">
        <v>19018</v>
      </c>
      <c r="Z445" s="1" t="s">
        <v>18706</v>
      </c>
      <c r="AA445" s="1" t="s">
        <v>18707</v>
      </c>
      <c r="AB445" s="1" t="s">
        <v>18707</v>
      </c>
      <c r="AE445" s="1" t="s">
        <v>19019</v>
      </c>
      <c r="AG445" s="1" t="s">
        <v>15731</v>
      </c>
      <c r="AI445" s="1">
        <v>1427</v>
      </c>
      <c r="AK445" s="1" t="s">
        <v>18761</v>
      </c>
      <c r="AL445" s="1" t="s">
        <v>18730</v>
      </c>
      <c r="AM445" s="1" t="s">
        <v>18693</v>
      </c>
      <c r="AN445" s="1" t="s">
        <v>18669</v>
      </c>
      <c r="AO445" s="1" t="s">
        <v>18668</v>
      </c>
      <c r="AP445" s="14" t="s">
        <v>18694</v>
      </c>
      <c r="AQ445" s="14" t="s">
        <v>18695</v>
      </c>
      <c r="AR445" s="14" t="s">
        <v>18693</v>
      </c>
      <c r="AS445" s="15">
        <v>44187</v>
      </c>
      <c r="AT445" s="1" t="s">
        <v>18769</v>
      </c>
      <c r="AU445" s="1" t="s">
        <v>18957</v>
      </c>
      <c r="AV445" s="1" t="s">
        <v>18693</v>
      </c>
      <c r="AW445" s="1" t="s">
        <v>18958</v>
      </c>
      <c r="AX445" s="1" t="s">
        <v>18667</v>
      </c>
      <c r="AY445" s="1" t="s">
        <v>18959</v>
      </c>
    </row>
    <row r="446" spans="1:51" x14ac:dyDescent="0.2">
      <c r="A446" s="14" t="s">
        <v>16796</v>
      </c>
      <c r="B446" s="1" t="s">
        <v>18953</v>
      </c>
      <c r="C446" s="1" t="s">
        <v>18685</v>
      </c>
      <c r="D446" s="1" t="s">
        <v>18664</v>
      </c>
      <c r="E446" s="15">
        <v>44113</v>
      </c>
      <c r="F446" s="13">
        <v>44130</v>
      </c>
      <c r="G446" s="1" t="s">
        <v>18954</v>
      </c>
      <c r="H446" s="1" t="s">
        <v>18955</v>
      </c>
      <c r="I446" s="1" t="s">
        <v>18667</v>
      </c>
      <c r="J446" s="1" t="s">
        <v>18668</v>
      </c>
      <c r="K446" s="1" t="s">
        <v>18669</v>
      </c>
      <c r="L446" s="1" t="s">
        <v>18693</v>
      </c>
      <c r="M446" s="1" t="s">
        <v>18956</v>
      </c>
      <c r="N446" s="1" t="s">
        <v>18957</v>
      </c>
      <c r="O446" s="1">
        <v>16</v>
      </c>
      <c r="P446" s="1" t="s">
        <v>18953</v>
      </c>
      <c r="Q446" s="1" t="s">
        <v>19020</v>
      </c>
      <c r="R446" s="1">
        <v>27258786101</v>
      </c>
      <c r="S446" s="1" t="s">
        <v>18702</v>
      </c>
      <c r="T446" s="1">
        <v>25878610</v>
      </c>
      <c r="U446" s="1" t="s">
        <v>19021</v>
      </c>
      <c r="V446" s="1">
        <v>1161537110</v>
      </c>
      <c r="X446" s="1" t="s">
        <v>19022</v>
      </c>
      <c r="Y446" s="1" t="s">
        <v>19023</v>
      </c>
      <c r="Z446" s="1" t="s">
        <v>18706</v>
      </c>
      <c r="AA446" s="1" t="s">
        <v>18707</v>
      </c>
      <c r="AB446" s="1" t="s">
        <v>18707</v>
      </c>
      <c r="AE446" s="1" t="s">
        <v>19024</v>
      </c>
      <c r="AG446" s="1">
        <v>7</v>
      </c>
      <c r="AH446" s="1" t="s">
        <v>18891</v>
      </c>
      <c r="AI446" s="1">
        <v>1006</v>
      </c>
      <c r="AK446" s="1" t="s">
        <v>18761</v>
      </c>
      <c r="AL446" s="1" t="s">
        <v>18730</v>
      </c>
      <c r="AM446" s="1" t="s">
        <v>18693</v>
      </c>
      <c r="AN446" s="1" t="s">
        <v>18669</v>
      </c>
      <c r="AO446" s="1" t="s">
        <v>18668</v>
      </c>
      <c r="AP446" s="14" t="s">
        <v>18694</v>
      </c>
      <c r="AQ446" s="14" t="s">
        <v>18695</v>
      </c>
      <c r="AR446" s="14" t="s">
        <v>18693</v>
      </c>
      <c r="AS446" s="15">
        <v>44130</v>
      </c>
      <c r="AT446" s="1" t="s">
        <v>18769</v>
      </c>
      <c r="AU446" s="1" t="s">
        <v>18957</v>
      </c>
      <c r="AV446" s="1" t="s">
        <v>18693</v>
      </c>
      <c r="AW446" s="1" t="s">
        <v>18958</v>
      </c>
      <c r="AX446" s="1" t="s">
        <v>18667</v>
      </c>
      <c r="AY446" s="1" t="s">
        <v>18959</v>
      </c>
    </row>
    <row r="447" spans="1:51" x14ac:dyDescent="0.2">
      <c r="A447" s="14" t="s">
        <v>11647</v>
      </c>
      <c r="B447" s="1" t="s">
        <v>18662</v>
      </c>
      <c r="C447" s="1" t="s">
        <v>18685</v>
      </c>
      <c r="D447" s="1" t="s">
        <v>18664</v>
      </c>
      <c r="E447" s="15">
        <v>44113</v>
      </c>
      <c r="F447" s="13">
        <v>44319</v>
      </c>
      <c r="G447" s="1" t="s">
        <v>18665</v>
      </c>
      <c r="H447" s="1" t="s">
        <v>18666</v>
      </c>
      <c r="I447" s="1" t="s">
        <v>18667</v>
      </c>
      <c r="J447" s="1" t="s">
        <v>18668</v>
      </c>
      <c r="K447" s="1" t="s">
        <v>18669</v>
      </c>
      <c r="L447" s="1" t="s">
        <v>18735</v>
      </c>
      <c r="M447" s="1" t="s">
        <v>18671</v>
      </c>
      <c r="N447" s="1" t="s">
        <v>18672</v>
      </c>
      <c r="O447" s="1">
        <v>32</v>
      </c>
      <c r="P447" s="1" t="s">
        <v>18662</v>
      </c>
      <c r="Q447" s="1" t="s">
        <v>18673</v>
      </c>
      <c r="R447" s="1">
        <v>30708574836</v>
      </c>
      <c r="U447" s="1" t="s">
        <v>18872</v>
      </c>
      <c r="V447" s="1">
        <v>1163161000</v>
      </c>
      <c r="W447" s="1" t="s">
        <v>16547</v>
      </c>
      <c r="Z447" s="1" t="s">
        <v>15990</v>
      </c>
      <c r="AA447" s="1" t="s">
        <v>18853</v>
      </c>
      <c r="AB447" s="1" t="s">
        <v>18854</v>
      </c>
      <c r="AE447" s="1" t="s">
        <v>18873</v>
      </c>
      <c r="AG447" s="1" t="s">
        <v>15731</v>
      </c>
      <c r="AI447" s="1">
        <v>1842</v>
      </c>
      <c r="AJ447" s="1" t="s">
        <v>18874</v>
      </c>
      <c r="AK447" s="1" t="s">
        <v>18732</v>
      </c>
      <c r="AL447" s="1" t="s">
        <v>18730</v>
      </c>
      <c r="AM447" s="1" t="s">
        <v>18679</v>
      </c>
      <c r="AN447" s="1" t="s">
        <v>18669</v>
      </c>
      <c r="AO447" s="1" t="s">
        <v>18668</v>
      </c>
      <c r="AP447" s="14" t="s">
        <v>18732</v>
      </c>
      <c r="AQ447" s="14" t="s">
        <v>18734</v>
      </c>
      <c r="AR447" s="14" t="s">
        <v>18679</v>
      </c>
      <c r="AS447" s="15">
        <v>44328</v>
      </c>
      <c r="AT447" s="1" t="s">
        <v>18828</v>
      </c>
      <c r="AU447" s="1" t="s">
        <v>18672</v>
      </c>
      <c r="AV447" s="1" t="s">
        <v>18735</v>
      </c>
      <c r="AW447" s="1" t="s">
        <v>18683</v>
      </c>
      <c r="AX447" s="1" t="s">
        <v>18667</v>
      </c>
      <c r="AY447" s="1" t="s">
        <v>18684</v>
      </c>
    </row>
    <row r="448" spans="1:51" x14ac:dyDescent="0.2">
      <c r="A448" s="14" t="s">
        <v>11660</v>
      </c>
      <c r="B448" s="1" t="s">
        <v>18662</v>
      </c>
      <c r="C448" s="1" t="s">
        <v>18685</v>
      </c>
      <c r="D448" s="1" t="s">
        <v>18664</v>
      </c>
      <c r="E448" s="15">
        <v>44113</v>
      </c>
      <c r="F448" s="13">
        <v>44253</v>
      </c>
      <c r="G448" s="1" t="s">
        <v>18665</v>
      </c>
      <c r="H448" s="1" t="s">
        <v>18666</v>
      </c>
      <c r="I448" s="1" t="s">
        <v>18667</v>
      </c>
      <c r="J448" s="1" t="s">
        <v>18668</v>
      </c>
      <c r="K448" s="1" t="s">
        <v>18669</v>
      </c>
      <c r="L448" s="1" t="s">
        <v>18735</v>
      </c>
      <c r="M448" s="1" t="s">
        <v>18671</v>
      </c>
      <c r="N448" s="1" t="s">
        <v>18672</v>
      </c>
      <c r="O448" s="1">
        <v>22</v>
      </c>
      <c r="P448" s="1" t="s">
        <v>18662</v>
      </c>
      <c r="Q448" s="1" t="s">
        <v>18673</v>
      </c>
      <c r="R448" s="1">
        <v>30708574836</v>
      </c>
      <c r="U448" s="1" t="s">
        <v>18872</v>
      </c>
      <c r="V448" s="1">
        <v>1163161000</v>
      </c>
      <c r="W448" s="1" t="s">
        <v>16547</v>
      </c>
      <c r="Z448" s="1" t="s">
        <v>15990</v>
      </c>
      <c r="AA448" s="1" t="s">
        <v>18853</v>
      </c>
      <c r="AB448" s="1" t="s">
        <v>18854</v>
      </c>
      <c r="AE448" s="1" t="s">
        <v>18873</v>
      </c>
      <c r="AG448" s="1" t="s">
        <v>15731</v>
      </c>
      <c r="AI448" s="1">
        <v>1842</v>
      </c>
      <c r="AJ448" s="1" t="s">
        <v>18874</v>
      </c>
      <c r="AK448" s="1" t="s">
        <v>19025</v>
      </c>
      <c r="AL448" s="1" t="s">
        <v>18710</v>
      </c>
      <c r="AM448" s="1" t="s">
        <v>18868</v>
      </c>
      <c r="AN448" s="1" t="s">
        <v>18863</v>
      </c>
      <c r="AO448" s="1" t="s">
        <v>18668</v>
      </c>
      <c r="AP448" s="14" t="s">
        <v>19026</v>
      </c>
      <c r="AQ448" s="14" t="s">
        <v>19027</v>
      </c>
      <c r="AR448" s="14" t="s">
        <v>18868</v>
      </c>
      <c r="AS448" s="15">
        <v>44253</v>
      </c>
      <c r="AT448" s="1" t="s">
        <v>18779</v>
      </c>
      <c r="AU448" s="1" t="s">
        <v>18672</v>
      </c>
      <c r="AV448" s="1" t="s">
        <v>18735</v>
      </c>
      <c r="AW448" s="1" t="s">
        <v>18683</v>
      </c>
      <c r="AX448" s="1" t="s">
        <v>18667</v>
      </c>
      <c r="AY448" s="1" t="s">
        <v>18684</v>
      </c>
    </row>
    <row r="449" spans="1:51" x14ac:dyDescent="0.2">
      <c r="A449" s="14" t="s">
        <v>11681</v>
      </c>
      <c r="B449" s="1" t="s">
        <v>18662</v>
      </c>
      <c r="C449" s="1" t="s">
        <v>18685</v>
      </c>
      <c r="D449" s="1" t="s">
        <v>18664</v>
      </c>
      <c r="E449" s="15">
        <v>44116</v>
      </c>
      <c r="F449" s="13">
        <v>44343</v>
      </c>
      <c r="G449" s="1" t="s">
        <v>18665</v>
      </c>
      <c r="H449" s="1" t="s">
        <v>18666</v>
      </c>
      <c r="I449" s="1" t="s">
        <v>18667</v>
      </c>
      <c r="J449" s="1" t="s">
        <v>18668</v>
      </c>
      <c r="K449" s="1" t="s">
        <v>18669</v>
      </c>
      <c r="L449" s="1" t="s">
        <v>18735</v>
      </c>
      <c r="M449" s="1" t="s">
        <v>18671</v>
      </c>
      <c r="N449" s="1" t="s">
        <v>18672</v>
      </c>
      <c r="O449" s="1">
        <v>64</v>
      </c>
      <c r="P449" s="1" t="s">
        <v>18662</v>
      </c>
      <c r="Q449" s="1" t="s">
        <v>18673</v>
      </c>
      <c r="R449" s="1">
        <v>30708282150</v>
      </c>
      <c r="U449" s="1" t="s">
        <v>18898</v>
      </c>
      <c r="V449" s="1">
        <v>1137534400</v>
      </c>
      <c r="W449" s="1" t="s">
        <v>18899</v>
      </c>
      <c r="Z449" s="1" t="s">
        <v>18706</v>
      </c>
      <c r="AA449" s="1" t="s">
        <v>18900</v>
      </c>
      <c r="AB449" s="1" t="s">
        <v>18901</v>
      </c>
      <c r="AE449" s="1" t="s">
        <v>18902</v>
      </c>
      <c r="AG449" s="1">
        <v>14</v>
      </c>
      <c r="AI449" s="1">
        <v>1429</v>
      </c>
      <c r="AK449" s="1" t="s">
        <v>19028</v>
      </c>
      <c r="AL449" s="1" t="s">
        <v>18920</v>
      </c>
      <c r="AM449" s="1" t="s">
        <v>18921</v>
      </c>
      <c r="AN449" s="1" t="s">
        <v>18922</v>
      </c>
      <c r="AO449" s="1" t="s">
        <v>18923</v>
      </c>
      <c r="AP449" s="14" t="s">
        <v>18924</v>
      </c>
      <c r="AQ449" s="14" t="s">
        <v>18723</v>
      </c>
      <c r="AR449" s="14" t="s">
        <v>18925</v>
      </c>
      <c r="AS449" s="15">
        <v>44343</v>
      </c>
      <c r="AT449" s="1" t="s">
        <v>19029</v>
      </c>
      <c r="AU449" s="1" t="s">
        <v>18672</v>
      </c>
      <c r="AV449" s="1" t="s">
        <v>18735</v>
      </c>
      <c r="AW449" s="1" t="s">
        <v>18683</v>
      </c>
      <c r="AX449" s="1" t="s">
        <v>18667</v>
      </c>
      <c r="AY449" s="1" t="s">
        <v>18684</v>
      </c>
    </row>
    <row r="450" spans="1:51" x14ac:dyDescent="0.2">
      <c r="A450" s="14" t="s">
        <v>11687</v>
      </c>
      <c r="B450" s="1" t="s">
        <v>18662</v>
      </c>
      <c r="C450" s="1" t="s">
        <v>18685</v>
      </c>
      <c r="D450" s="1" t="s">
        <v>18664</v>
      </c>
      <c r="E450" s="15">
        <v>44116</v>
      </c>
      <c r="F450" s="13">
        <v>44343</v>
      </c>
      <c r="G450" s="1" t="s">
        <v>18665</v>
      </c>
      <c r="H450" s="1" t="s">
        <v>18666</v>
      </c>
      <c r="I450" s="1" t="s">
        <v>18667</v>
      </c>
      <c r="J450" s="1" t="s">
        <v>18668</v>
      </c>
      <c r="K450" s="1" t="s">
        <v>18669</v>
      </c>
      <c r="L450" s="1" t="s">
        <v>18735</v>
      </c>
      <c r="M450" s="1" t="s">
        <v>18671</v>
      </c>
      <c r="N450" s="1" t="s">
        <v>18672</v>
      </c>
      <c r="O450" s="1">
        <v>66</v>
      </c>
      <c r="P450" s="1" t="s">
        <v>18662</v>
      </c>
      <c r="Q450" s="1" t="s">
        <v>18673</v>
      </c>
      <c r="R450" s="1">
        <v>30708282150</v>
      </c>
      <c r="U450" s="1" t="s">
        <v>18898</v>
      </c>
      <c r="V450" s="1">
        <v>1137534400</v>
      </c>
      <c r="W450" s="1" t="s">
        <v>18899</v>
      </c>
      <c r="Z450" s="1" t="s">
        <v>18706</v>
      </c>
      <c r="AA450" s="1" t="s">
        <v>18900</v>
      </c>
      <c r="AB450" s="1" t="s">
        <v>18901</v>
      </c>
      <c r="AE450" s="1" t="s">
        <v>18902</v>
      </c>
      <c r="AG450" s="1">
        <v>14</v>
      </c>
      <c r="AI450" s="1">
        <v>1429</v>
      </c>
      <c r="AK450" s="1" t="s">
        <v>18927</v>
      </c>
      <c r="AL450" s="1" t="s">
        <v>18928</v>
      </c>
      <c r="AM450" s="1" t="s">
        <v>18929</v>
      </c>
      <c r="AN450" s="1" t="s">
        <v>18930</v>
      </c>
      <c r="AO450" s="1" t="s">
        <v>18668</v>
      </c>
      <c r="AP450" s="14" t="s">
        <v>18931</v>
      </c>
      <c r="AQ450" s="14" t="s">
        <v>18932</v>
      </c>
      <c r="AR450" s="14" t="s">
        <v>18933</v>
      </c>
      <c r="AS450" s="15">
        <v>44343</v>
      </c>
      <c r="AT450" s="1" t="s">
        <v>18934</v>
      </c>
      <c r="AU450" s="1" t="s">
        <v>18672</v>
      </c>
      <c r="AV450" s="1" t="s">
        <v>18735</v>
      </c>
      <c r="AW450" s="1" t="s">
        <v>18683</v>
      </c>
      <c r="AX450" s="1" t="s">
        <v>18667</v>
      </c>
      <c r="AY450" s="1" t="s">
        <v>18684</v>
      </c>
    </row>
    <row r="451" spans="1:51" x14ac:dyDescent="0.2">
      <c r="A451" s="14" t="s">
        <v>11693</v>
      </c>
      <c r="B451" s="1" t="s">
        <v>18662</v>
      </c>
      <c r="C451" s="1" t="s">
        <v>18685</v>
      </c>
      <c r="D451" s="1" t="s">
        <v>18664</v>
      </c>
      <c r="E451" s="15">
        <v>44116</v>
      </c>
      <c r="F451" s="13">
        <v>44319</v>
      </c>
      <c r="G451" s="1" t="s">
        <v>18665</v>
      </c>
      <c r="H451" s="1" t="s">
        <v>18666</v>
      </c>
      <c r="I451" s="1" t="s">
        <v>18667</v>
      </c>
      <c r="J451" s="1" t="s">
        <v>18668</v>
      </c>
      <c r="K451" s="1" t="s">
        <v>18669</v>
      </c>
      <c r="L451" s="1" t="s">
        <v>18735</v>
      </c>
      <c r="M451" s="1" t="s">
        <v>18671</v>
      </c>
      <c r="N451" s="1" t="s">
        <v>18672</v>
      </c>
      <c r="O451" s="1">
        <v>39</v>
      </c>
      <c r="P451" s="1" t="s">
        <v>18662</v>
      </c>
      <c r="Q451" s="1" t="s">
        <v>18673</v>
      </c>
      <c r="R451" s="1">
        <v>30708282150</v>
      </c>
      <c r="U451" s="1" t="s">
        <v>18898</v>
      </c>
      <c r="V451" s="1">
        <v>1137534400</v>
      </c>
      <c r="W451" s="1" t="s">
        <v>18899</v>
      </c>
      <c r="Z451" s="1" t="s">
        <v>18706</v>
      </c>
      <c r="AA451" s="1" t="s">
        <v>18900</v>
      </c>
      <c r="AB451" s="1" t="s">
        <v>18901</v>
      </c>
      <c r="AE451" s="1" t="s">
        <v>18902</v>
      </c>
      <c r="AG451" s="1">
        <v>14</v>
      </c>
      <c r="AI451" s="1">
        <v>1429</v>
      </c>
      <c r="AK451" s="1" t="s">
        <v>18777</v>
      </c>
      <c r="AL451" s="1" t="s">
        <v>18671</v>
      </c>
      <c r="AM451" s="1" t="s">
        <v>18679</v>
      </c>
      <c r="AN451" s="1" t="s">
        <v>18669</v>
      </c>
      <c r="AO451" s="1" t="s">
        <v>18668</v>
      </c>
      <c r="AP451" s="14" t="s">
        <v>18876</v>
      </c>
      <c r="AQ451" s="14" t="s">
        <v>18723</v>
      </c>
      <c r="AR451" s="14" t="s">
        <v>18679</v>
      </c>
      <c r="AS451" s="15">
        <v>44319</v>
      </c>
      <c r="AT451" s="1" t="s">
        <v>18682</v>
      </c>
      <c r="AU451" s="1" t="s">
        <v>18672</v>
      </c>
      <c r="AV451" s="1" t="s">
        <v>18735</v>
      </c>
      <c r="AW451" s="1" t="s">
        <v>18683</v>
      </c>
      <c r="AX451" s="1" t="s">
        <v>18667</v>
      </c>
      <c r="AY451" s="1" t="s">
        <v>18684</v>
      </c>
    </row>
    <row r="452" spans="1:51" x14ac:dyDescent="0.2">
      <c r="A452" s="14" t="s">
        <v>11696</v>
      </c>
      <c r="B452" s="1" t="s">
        <v>18662</v>
      </c>
      <c r="C452" s="1" t="s">
        <v>18685</v>
      </c>
      <c r="D452" s="1" t="s">
        <v>18664</v>
      </c>
      <c r="E452" s="15">
        <v>44117</v>
      </c>
      <c r="F452" s="13">
        <v>44131</v>
      </c>
      <c r="G452" s="1" t="s">
        <v>18665</v>
      </c>
      <c r="H452" s="1" t="s">
        <v>18666</v>
      </c>
      <c r="I452" s="1" t="s">
        <v>18667</v>
      </c>
      <c r="J452" s="1" t="s">
        <v>18668</v>
      </c>
      <c r="K452" s="1" t="s">
        <v>18669</v>
      </c>
      <c r="L452" s="1" t="s">
        <v>18735</v>
      </c>
      <c r="M452" s="1" t="s">
        <v>18671</v>
      </c>
      <c r="N452" s="1" t="s">
        <v>18672</v>
      </c>
      <c r="O452" s="1">
        <v>41</v>
      </c>
      <c r="P452" s="1" t="s">
        <v>18662</v>
      </c>
      <c r="Q452" s="1" t="s">
        <v>18673</v>
      </c>
      <c r="R452" s="1">
        <v>30650964132</v>
      </c>
      <c r="U452" s="1" t="s">
        <v>18879</v>
      </c>
      <c r="V452" s="1">
        <v>43060600</v>
      </c>
      <c r="W452" s="1" t="s">
        <v>18788</v>
      </c>
      <c r="Z452" s="1" t="s">
        <v>18706</v>
      </c>
      <c r="AA452" s="1" t="s">
        <v>18789</v>
      </c>
      <c r="AB452" s="1" t="s">
        <v>18790</v>
      </c>
      <c r="AE452" s="1" t="s">
        <v>18791</v>
      </c>
      <c r="AG452" s="1" t="s">
        <v>15731</v>
      </c>
      <c r="AI452" s="1">
        <v>1282</v>
      </c>
      <c r="AK452" s="1" t="s">
        <v>18761</v>
      </c>
      <c r="AL452" s="1" t="s">
        <v>18730</v>
      </c>
      <c r="AM452" s="1" t="s">
        <v>18693</v>
      </c>
      <c r="AN452" s="1" t="s">
        <v>18669</v>
      </c>
      <c r="AO452" s="1" t="s">
        <v>18668</v>
      </c>
      <c r="AP452" s="14" t="s">
        <v>18694</v>
      </c>
      <c r="AQ452" s="14" t="s">
        <v>18695</v>
      </c>
      <c r="AR452" s="14" t="s">
        <v>18693</v>
      </c>
      <c r="AS452" s="15">
        <v>44131</v>
      </c>
      <c r="AT452" s="1" t="s">
        <v>18769</v>
      </c>
      <c r="AU452" s="1" t="s">
        <v>18672</v>
      </c>
      <c r="AV452" s="1" t="s">
        <v>18735</v>
      </c>
      <c r="AW452" s="1" t="s">
        <v>18683</v>
      </c>
      <c r="AX452" s="1" t="s">
        <v>18667</v>
      </c>
      <c r="AY452" s="1" t="s">
        <v>18684</v>
      </c>
    </row>
    <row r="453" spans="1:51" x14ac:dyDescent="0.2">
      <c r="A453" s="14" t="s">
        <v>11717</v>
      </c>
      <c r="B453" s="1" t="s">
        <v>18662</v>
      </c>
      <c r="C453" s="1" t="s">
        <v>18685</v>
      </c>
      <c r="D453" s="1" t="s">
        <v>18664</v>
      </c>
      <c r="E453" s="15">
        <v>44117</v>
      </c>
      <c r="F453" s="13">
        <v>44131</v>
      </c>
      <c r="G453" s="1" t="s">
        <v>18665</v>
      </c>
      <c r="H453" s="1" t="s">
        <v>18666</v>
      </c>
      <c r="I453" s="1" t="s">
        <v>18667</v>
      </c>
      <c r="J453" s="1" t="s">
        <v>18668</v>
      </c>
      <c r="K453" s="1" t="s">
        <v>18669</v>
      </c>
      <c r="L453" s="1" t="s">
        <v>18735</v>
      </c>
      <c r="M453" s="1" t="s">
        <v>18671</v>
      </c>
      <c r="N453" s="1" t="s">
        <v>18672</v>
      </c>
      <c r="O453" s="1">
        <v>35</v>
      </c>
      <c r="P453" s="1" t="s">
        <v>18662</v>
      </c>
      <c r="Q453" s="1" t="s">
        <v>18673</v>
      </c>
      <c r="R453" s="1">
        <v>30519887335</v>
      </c>
      <c r="U453" s="1" t="s">
        <v>18756</v>
      </c>
      <c r="V453" s="1">
        <v>57871555</v>
      </c>
      <c r="W453" s="1" t="s">
        <v>18757</v>
      </c>
      <c r="Z453" s="1" t="s">
        <v>18706</v>
      </c>
      <c r="AA453" s="1" t="s">
        <v>18758</v>
      </c>
      <c r="AB453" s="1" t="s">
        <v>18759</v>
      </c>
      <c r="AE453" s="1" t="s">
        <v>18760</v>
      </c>
      <c r="AG453" s="1">
        <v>9</v>
      </c>
      <c r="AI453" s="1">
        <v>1425</v>
      </c>
      <c r="AK453" s="1" t="s">
        <v>18761</v>
      </c>
      <c r="AL453" s="1" t="s">
        <v>18730</v>
      </c>
      <c r="AM453" s="1" t="s">
        <v>18693</v>
      </c>
      <c r="AN453" s="1" t="s">
        <v>18669</v>
      </c>
      <c r="AO453" s="1" t="s">
        <v>18668</v>
      </c>
      <c r="AP453" s="14" t="s">
        <v>18694</v>
      </c>
      <c r="AQ453" s="14" t="s">
        <v>18695</v>
      </c>
      <c r="AR453" s="14" t="s">
        <v>18693</v>
      </c>
      <c r="AS453" s="15">
        <v>44131</v>
      </c>
      <c r="AT453" s="1" t="s">
        <v>18769</v>
      </c>
      <c r="AU453" s="1" t="s">
        <v>18672</v>
      </c>
      <c r="AV453" s="1" t="s">
        <v>18735</v>
      </c>
      <c r="AW453" s="1" t="s">
        <v>18683</v>
      </c>
      <c r="AX453" s="1" t="s">
        <v>18667</v>
      </c>
      <c r="AY453" s="1" t="s">
        <v>18684</v>
      </c>
    </row>
    <row r="454" spans="1:51" x14ac:dyDescent="0.2">
      <c r="A454" s="14" t="s">
        <v>11786</v>
      </c>
      <c r="B454" s="1" t="s">
        <v>18662</v>
      </c>
      <c r="C454" s="1" t="s">
        <v>18685</v>
      </c>
      <c r="D454" s="1" t="s">
        <v>18664</v>
      </c>
      <c r="E454" s="15">
        <v>44118</v>
      </c>
      <c r="F454" s="13">
        <v>44319</v>
      </c>
      <c r="G454" s="1" t="s">
        <v>18665</v>
      </c>
      <c r="H454" s="1" t="s">
        <v>18666</v>
      </c>
      <c r="I454" s="1" t="s">
        <v>18667</v>
      </c>
      <c r="J454" s="1" t="s">
        <v>18668</v>
      </c>
      <c r="K454" s="1" t="s">
        <v>18669</v>
      </c>
      <c r="L454" s="1" t="s">
        <v>18735</v>
      </c>
      <c r="M454" s="1" t="s">
        <v>18671</v>
      </c>
      <c r="N454" s="1" t="s">
        <v>18672</v>
      </c>
      <c r="O454" s="1">
        <v>31</v>
      </c>
      <c r="P454" s="1" t="s">
        <v>18662</v>
      </c>
      <c r="Q454" s="1" t="s">
        <v>18673</v>
      </c>
      <c r="R454" s="1">
        <v>30708574836</v>
      </c>
      <c r="U454" s="1" t="s">
        <v>18872</v>
      </c>
      <c r="V454" s="1">
        <v>1163161000</v>
      </c>
      <c r="W454" s="1" t="s">
        <v>16547</v>
      </c>
      <c r="Z454" s="1" t="s">
        <v>15990</v>
      </c>
      <c r="AA454" s="1" t="s">
        <v>18853</v>
      </c>
      <c r="AB454" s="1" t="s">
        <v>18854</v>
      </c>
      <c r="AE454" s="1" t="s">
        <v>18873</v>
      </c>
      <c r="AG454" s="1" t="s">
        <v>15731</v>
      </c>
      <c r="AI454" s="1">
        <v>1842</v>
      </c>
      <c r="AJ454" s="1" t="s">
        <v>18874</v>
      </c>
      <c r="AK454" s="1" t="s">
        <v>18777</v>
      </c>
      <c r="AL454" s="1" t="s">
        <v>18671</v>
      </c>
      <c r="AM454" s="1" t="s">
        <v>18679</v>
      </c>
      <c r="AN454" s="1" t="s">
        <v>18669</v>
      </c>
      <c r="AO454" s="1" t="s">
        <v>18668</v>
      </c>
      <c r="AP454" s="14" t="s">
        <v>18876</v>
      </c>
      <c r="AQ454" s="14" t="s">
        <v>18723</v>
      </c>
      <c r="AR454" s="14" t="s">
        <v>18679</v>
      </c>
      <c r="AS454" s="15">
        <v>44319</v>
      </c>
      <c r="AT454" s="1" t="s">
        <v>18682</v>
      </c>
      <c r="AU454" s="1" t="s">
        <v>18672</v>
      </c>
      <c r="AV454" s="1" t="s">
        <v>18735</v>
      </c>
      <c r="AW454" s="1" t="s">
        <v>18683</v>
      </c>
      <c r="AX454" s="1" t="s">
        <v>18667</v>
      </c>
      <c r="AY454" s="1" t="s">
        <v>18684</v>
      </c>
    </row>
    <row r="455" spans="1:51" x14ac:dyDescent="0.2">
      <c r="A455" s="14" t="s">
        <v>11795</v>
      </c>
      <c r="B455" s="1" t="s">
        <v>18662</v>
      </c>
      <c r="C455" s="1" t="s">
        <v>18685</v>
      </c>
      <c r="D455" s="1" t="s">
        <v>18664</v>
      </c>
      <c r="E455" s="15">
        <v>44118</v>
      </c>
      <c r="F455" s="13">
        <v>44344</v>
      </c>
      <c r="G455" s="1" t="s">
        <v>18665</v>
      </c>
      <c r="H455" s="1" t="s">
        <v>18666</v>
      </c>
      <c r="I455" s="1" t="s">
        <v>18667</v>
      </c>
      <c r="J455" s="1" t="s">
        <v>18668</v>
      </c>
      <c r="K455" s="1" t="s">
        <v>18669</v>
      </c>
      <c r="L455" s="1" t="s">
        <v>18735</v>
      </c>
      <c r="M455" s="1" t="s">
        <v>18671</v>
      </c>
      <c r="N455" s="1" t="s">
        <v>18672</v>
      </c>
      <c r="O455" s="1">
        <v>31</v>
      </c>
      <c r="P455" s="1" t="s">
        <v>18662</v>
      </c>
      <c r="Q455" s="1" t="s">
        <v>18673</v>
      </c>
      <c r="R455" s="1">
        <v>30708574836</v>
      </c>
      <c r="U455" s="1" t="s">
        <v>18872</v>
      </c>
      <c r="V455" s="1">
        <v>1163161000</v>
      </c>
      <c r="W455" s="1" t="s">
        <v>16547</v>
      </c>
      <c r="Z455" s="1" t="s">
        <v>15990</v>
      </c>
      <c r="AA455" s="1" t="s">
        <v>18853</v>
      </c>
      <c r="AB455" s="1" t="s">
        <v>18854</v>
      </c>
      <c r="AE455" s="1" t="s">
        <v>18873</v>
      </c>
      <c r="AG455" s="1" t="s">
        <v>15731</v>
      </c>
      <c r="AI455" s="1">
        <v>1842</v>
      </c>
      <c r="AJ455" s="1" t="s">
        <v>18874</v>
      </c>
      <c r="AK455" s="1" t="s">
        <v>18836</v>
      </c>
      <c r="AL455" s="1" t="s">
        <v>18710</v>
      </c>
      <c r="AM455" s="1" t="s">
        <v>18835</v>
      </c>
      <c r="AN455" s="1" t="s">
        <v>18669</v>
      </c>
      <c r="AO455" s="1" t="s">
        <v>18668</v>
      </c>
      <c r="AP455" s="14" t="s">
        <v>18908</v>
      </c>
      <c r="AQ455" s="14" t="s">
        <v>18837</v>
      </c>
      <c r="AR455" s="14" t="s">
        <v>18835</v>
      </c>
      <c r="AS455" s="15">
        <v>44344</v>
      </c>
      <c r="AT455" s="1" t="s">
        <v>18909</v>
      </c>
      <c r="AU455" s="1" t="s">
        <v>18672</v>
      </c>
      <c r="AV455" s="1" t="s">
        <v>18735</v>
      </c>
      <c r="AW455" s="1" t="s">
        <v>18683</v>
      </c>
      <c r="AX455" s="1" t="s">
        <v>18667</v>
      </c>
      <c r="AY455" s="1" t="s">
        <v>18684</v>
      </c>
    </row>
    <row r="456" spans="1:51" x14ac:dyDescent="0.2">
      <c r="A456" s="14" t="s">
        <v>11847</v>
      </c>
      <c r="B456" s="1" t="s">
        <v>18662</v>
      </c>
      <c r="C456" s="1" t="s">
        <v>18685</v>
      </c>
      <c r="D456" s="1" t="s">
        <v>18664</v>
      </c>
      <c r="E456" s="15">
        <v>44120</v>
      </c>
      <c r="F456" s="13">
        <v>44144</v>
      </c>
      <c r="G456" s="1" t="s">
        <v>18665</v>
      </c>
      <c r="H456" s="1" t="s">
        <v>18666</v>
      </c>
      <c r="I456" s="1" t="s">
        <v>18667</v>
      </c>
      <c r="J456" s="1" t="s">
        <v>18668</v>
      </c>
      <c r="K456" s="1" t="s">
        <v>18669</v>
      </c>
      <c r="L456" s="1" t="s">
        <v>18735</v>
      </c>
      <c r="M456" s="1" t="s">
        <v>18671</v>
      </c>
      <c r="N456" s="1" t="s">
        <v>18672</v>
      </c>
      <c r="O456" s="1">
        <v>36</v>
      </c>
      <c r="P456" s="1" t="s">
        <v>18662</v>
      </c>
      <c r="Q456" s="1" t="s">
        <v>18673</v>
      </c>
      <c r="R456" s="1">
        <v>30544640212</v>
      </c>
      <c r="U456" s="1" t="s">
        <v>18763</v>
      </c>
      <c r="V456" s="1">
        <v>43794300</v>
      </c>
      <c r="W456" s="1" t="s">
        <v>18764</v>
      </c>
      <c r="Z456" s="1" t="s">
        <v>15990</v>
      </c>
      <c r="AA456" s="1" t="s">
        <v>18765</v>
      </c>
      <c r="AB456" s="1" t="s">
        <v>18766</v>
      </c>
      <c r="AE456" s="1" t="s">
        <v>18767</v>
      </c>
      <c r="AG456" s="1" t="s">
        <v>15731</v>
      </c>
      <c r="AI456" s="1" t="s">
        <v>18768</v>
      </c>
      <c r="AK456" s="1" t="s">
        <v>18761</v>
      </c>
      <c r="AL456" s="1" t="s">
        <v>18730</v>
      </c>
      <c r="AM456" s="1" t="s">
        <v>18693</v>
      </c>
      <c r="AN456" s="1" t="s">
        <v>18669</v>
      </c>
      <c r="AO456" s="1" t="s">
        <v>18668</v>
      </c>
      <c r="AP456" s="14" t="s">
        <v>18694</v>
      </c>
      <c r="AQ456" s="14" t="s">
        <v>18695</v>
      </c>
      <c r="AR456" s="14" t="s">
        <v>18693</v>
      </c>
      <c r="AS456" s="15">
        <v>44144</v>
      </c>
      <c r="AT456" s="1" t="s">
        <v>18769</v>
      </c>
      <c r="AU456" s="1" t="s">
        <v>18672</v>
      </c>
      <c r="AV456" s="1" t="s">
        <v>18735</v>
      </c>
      <c r="AW456" s="1" t="s">
        <v>18683</v>
      </c>
      <c r="AX456" s="1" t="s">
        <v>18667</v>
      </c>
      <c r="AY456" s="1" t="s">
        <v>18684</v>
      </c>
    </row>
    <row r="457" spans="1:51" x14ac:dyDescent="0.2">
      <c r="A457" s="14" t="s">
        <v>11850</v>
      </c>
      <c r="B457" s="1" t="s">
        <v>18662</v>
      </c>
      <c r="C457" s="1" t="s">
        <v>18685</v>
      </c>
      <c r="D457" s="1" t="s">
        <v>18664</v>
      </c>
      <c r="E457" s="15">
        <v>44120</v>
      </c>
      <c r="F457" s="13">
        <v>44144</v>
      </c>
      <c r="G457" s="1" t="s">
        <v>18665</v>
      </c>
      <c r="H457" s="1" t="s">
        <v>18666</v>
      </c>
      <c r="I457" s="1" t="s">
        <v>18667</v>
      </c>
      <c r="J457" s="1" t="s">
        <v>18668</v>
      </c>
      <c r="K457" s="1" t="s">
        <v>18669</v>
      </c>
      <c r="L457" s="1" t="s">
        <v>18735</v>
      </c>
      <c r="M457" s="1" t="s">
        <v>18671</v>
      </c>
      <c r="N457" s="1" t="s">
        <v>18672</v>
      </c>
      <c r="O457" s="1">
        <v>36</v>
      </c>
      <c r="P457" s="1" t="s">
        <v>18662</v>
      </c>
      <c r="Q457" s="1" t="s">
        <v>18673</v>
      </c>
      <c r="R457" s="1">
        <v>30544640212</v>
      </c>
      <c r="U457" s="1" t="s">
        <v>18763</v>
      </c>
      <c r="V457" s="1">
        <v>43794300</v>
      </c>
      <c r="W457" s="1" t="s">
        <v>18764</v>
      </c>
      <c r="Z457" s="1" t="s">
        <v>15990</v>
      </c>
      <c r="AA457" s="1" t="s">
        <v>18765</v>
      </c>
      <c r="AB457" s="1" t="s">
        <v>18766</v>
      </c>
      <c r="AE457" s="1" t="s">
        <v>18767</v>
      </c>
      <c r="AG457" s="1" t="s">
        <v>15731</v>
      </c>
      <c r="AI457" s="1" t="s">
        <v>18768</v>
      </c>
      <c r="AK457" s="1" t="s">
        <v>18761</v>
      </c>
      <c r="AL457" s="1" t="s">
        <v>18730</v>
      </c>
      <c r="AM457" s="1" t="s">
        <v>18693</v>
      </c>
      <c r="AN457" s="1" t="s">
        <v>18669</v>
      </c>
      <c r="AO457" s="1" t="s">
        <v>18668</v>
      </c>
      <c r="AP457" s="14" t="s">
        <v>18694</v>
      </c>
      <c r="AQ457" s="14" t="s">
        <v>18695</v>
      </c>
      <c r="AR457" s="14" t="s">
        <v>18693</v>
      </c>
      <c r="AS457" s="15">
        <v>44144</v>
      </c>
      <c r="AT457" s="1" t="s">
        <v>18769</v>
      </c>
      <c r="AU457" s="1" t="s">
        <v>18672</v>
      </c>
      <c r="AV457" s="1" t="s">
        <v>18735</v>
      </c>
      <c r="AW457" s="1" t="s">
        <v>18683</v>
      </c>
      <c r="AX457" s="1" t="s">
        <v>18667</v>
      </c>
      <c r="AY457" s="1" t="s">
        <v>18684</v>
      </c>
    </row>
    <row r="458" spans="1:51" x14ac:dyDescent="0.2">
      <c r="A458" s="14" t="s">
        <v>11853</v>
      </c>
      <c r="B458" s="1" t="s">
        <v>18662</v>
      </c>
      <c r="C458" s="1" t="s">
        <v>18685</v>
      </c>
      <c r="D458" s="1" t="s">
        <v>18664</v>
      </c>
      <c r="E458" s="15">
        <v>44120</v>
      </c>
      <c r="F458" s="13">
        <v>44160</v>
      </c>
      <c r="G458" s="1" t="s">
        <v>18665</v>
      </c>
      <c r="H458" s="1" t="s">
        <v>18666</v>
      </c>
      <c r="I458" s="1" t="s">
        <v>18667</v>
      </c>
      <c r="J458" s="1" t="s">
        <v>18668</v>
      </c>
      <c r="K458" s="1" t="s">
        <v>18669</v>
      </c>
      <c r="L458" s="1" t="s">
        <v>18735</v>
      </c>
      <c r="M458" s="1" t="s">
        <v>18671</v>
      </c>
      <c r="N458" s="1" t="s">
        <v>18672</v>
      </c>
      <c r="O458" s="1">
        <v>39</v>
      </c>
      <c r="P458" s="1" t="s">
        <v>18662</v>
      </c>
      <c r="Q458" s="1" t="s">
        <v>18673</v>
      </c>
      <c r="R458" s="1">
        <v>30544640212</v>
      </c>
      <c r="U458" s="1" t="s">
        <v>18763</v>
      </c>
      <c r="V458" s="1">
        <v>43794300</v>
      </c>
      <c r="W458" s="1" t="s">
        <v>18764</v>
      </c>
      <c r="Z458" s="1" t="s">
        <v>15990</v>
      </c>
      <c r="AA458" s="1" t="s">
        <v>18765</v>
      </c>
      <c r="AB458" s="1" t="s">
        <v>18766</v>
      </c>
      <c r="AE458" s="1" t="s">
        <v>18767</v>
      </c>
      <c r="AG458" s="1" t="s">
        <v>15731</v>
      </c>
      <c r="AI458" s="1" t="s">
        <v>18768</v>
      </c>
      <c r="AK458" s="1" t="s">
        <v>18792</v>
      </c>
      <c r="AL458" s="1" t="s">
        <v>18730</v>
      </c>
      <c r="AM458" s="1" t="s">
        <v>18693</v>
      </c>
      <c r="AN458" s="1" t="s">
        <v>18669</v>
      </c>
      <c r="AO458" s="1" t="s">
        <v>18668</v>
      </c>
      <c r="AP458" s="14" t="s">
        <v>18694</v>
      </c>
      <c r="AQ458" s="14" t="s">
        <v>18695</v>
      </c>
      <c r="AR458" s="14" t="s">
        <v>18693</v>
      </c>
      <c r="AS458" s="15">
        <v>44160</v>
      </c>
      <c r="AT458" s="1" t="s">
        <v>18946</v>
      </c>
      <c r="AU458" s="1" t="s">
        <v>18672</v>
      </c>
      <c r="AV458" s="1" t="s">
        <v>18735</v>
      </c>
      <c r="AW458" s="1" t="s">
        <v>18683</v>
      </c>
      <c r="AX458" s="1" t="s">
        <v>18667</v>
      </c>
      <c r="AY458" s="1" t="s">
        <v>18684</v>
      </c>
    </row>
    <row r="459" spans="1:51" x14ac:dyDescent="0.2">
      <c r="A459" s="14" t="s">
        <v>11859</v>
      </c>
      <c r="B459" s="1" t="s">
        <v>18662</v>
      </c>
      <c r="C459" s="1" t="s">
        <v>18685</v>
      </c>
      <c r="D459" s="1" t="s">
        <v>18664</v>
      </c>
      <c r="E459" s="15">
        <v>44120</v>
      </c>
      <c r="F459" s="13">
        <v>44343</v>
      </c>
      <c r="G459" s="1" t="s">
        <v>18665</v>
      </c>
      <c r="H459" s="1" t="s">
        <v>18666</v>
      </c>
      <c r="I459" s="1" t="s">
        <v>18667</v>
      </c>
      <c r="J459" s="1" t="s">
        <v>18668</v>
      </c>
      <c r="K459" s="1" t="s">
        <v>18669</v>
      </c>
      <c r="L459" s="1" t="s">
        <v>18735</v>
      </c>
      <c r="M459" s="1" t="s">
        <v>18671</v>
      </c>
      <c r="N459" s="1" t="s">
        <v>18672</v>
      </c>
      <c r="O459" s="1">
        <v>34</v>
      </c>
      <c r="P459" s="1" t="s">
        <v>18662</v>
      </c>
      <c r="Q459" s="1" t="s">
        <v>18673</v>
      </c>
      <c r="R459" s="1">
        <v>30708574836</v>
      </c>
      <c r="U459" s="1" t="s">
        <v>18872</v>
      </c>
      <c r="V459" s="1">
        <v>1163161000</v>
      </c>
      <c r="W459" s="1" t="s">
        <v>16547</v>
      </c>
      <c r="Z459" s="1" t="s">
        <v>15990</v>
      </c>
      <c r="AA459" s="1" t="s">
        <v>18853</v>
      </c>
      <c r="AB459" s="1" t="s">
        <v>18854</v>
      </c>
      <c r="AE459" s="1" t="s">
        <v>18873</v>
      </c>
      <c r="AG459" s="1" t="s">
        <v>15731</v>
      </c>
      <c r="AI459" s="1">
        <v>1842</v>
      </c>
      <c r="AJ459" s="1" t="s">
        <v>18874</v>
      </c>
      <c r="AK459" s="1" t="s">
        <v>18913</v>
      </c>
      <c r="AL459" s="1" t="s">
        <v>18834</v>
      </c>
      <c r="AM459" s="1" t="s">
        <v>18835</v>
      </c>
      <c r="AN459" s="1" t="s">
        <v>18669</v>
      </c>
      <c r="AO459" s="1" t="s">
        <v>18668</v>
      </c>
      <c r="AP459" s="14" t="s">
        <v>18833</v>
      </c>
      <c r="AQ459" s="14" t="s">
        <v>18837</v>
      </c>
      <c r="AR459" s="14" t="s">
        <v>18835</v>
      </c>
      <c r="AS459" s="15">
        <v>44343</v>
      </c>
      <c r="AT459" s="1" t="s">
        <v>18918</v>
      </c>
      <c r="AU459" s="1" t="s">
        <v>18672</v>
      </c>
      <c r="AV459" s="1" t="s">
        <v>18735</v>
      </c>
      <c r="AW459" s="1" t="s">
        <v>18683</v>
      </c>
      <c r="AX459" s="1" t="s">
        <v>18667</v>
      </c>
      <c r="AY459" s="1" t="s">
        <v>18684</v>
      </c>
    </row>
    <row r="460" spans="1:51" x14ac:dyDescent="0.2">
      <c r="A460" s="14" t="s">
        <v>11862</v>
      </c>
      <c r="B460" s="1" t="s">
        <v>18662</v>
      </c>
      <c r="C460" s="1" t="s">
        <v>18685</v>
      </c>
      <c r="D460" s="1" t="s">
        <v>18664</v>
      </c>
      <c r="E460" s="15">
        <v>44120</v>
      </c>
      <c r="F460" s="13">
        <v>44319</v>
      </c>
      <c r="G460" s="1" t="s">
        <v>18665</v>
      </c>
      <c r="H460" s="1" t="s">
        <v>18666</v>
      </c>
      <c r="I460" s="1" t="s">
        <v>18667</v>
      </c>
      <c r="J460" s="1" t="s">
        <v>18668</v>
      </c>
      <c r="K460" s="1" t="s">
        <v>18669</v>
      </c>
      <c r="L460" s="1" t="s">
        <v>18735</v>
      </c>
      <c r="M460" s="1" t="s">
        <v>18671</v>
      </c>
      <c r="N460" s="1" t="s">
        <v>18672</v>
      </c>
      <c r="O460" s="1">
        <v>32</v>
      </c>
      <c r="P460" s="1" t="s">
        <v>18662</v>
      </c>
      <c r="Q460" s="1" t="s">
        <v>18673</v>
      </c>
      <c r="R460" s="1">
        <v>30708574836</v>
      </c>
      <c r="U460" s="1" t="s">
        <v>18872</v>
      </c>
      <c r="V460" s="1">
        <v>1163161000</v>
      </c>
      <c r="W460" s="1" t="s">
        <v>16547</v>
      </c>
      <c r="Z460" s="1" t="s">
        <v>15990</v>
      </c>
      <c r="AA460" s="1" t="s">
        <v>18853</v>
      </c>
      <c r="AB460" s="1" t="s">
        <v>18854</v>
      </c>
      <c r="AE460" s="1" t="s">
        <v>18873</v>
      </c>
      <c r="AG460" s="1" t="s">
        <v>15731</v>
      </c>
      <c r="AI460" s="1">
        <v>1842</v>
      </c>
      <c r="AJ460" s="1" t="s">
        <v>18874</v>
      </c>
      <c r="AK460" s="1" t="s">
        <v>18777</v>
      </c>
      <c r="AL460" s="1" t="s">
        <v>18671</v>
      </c>
      <c r="AM460" s="1" t="s">
        <v>18679</v>
      </c>
      <c r="AN460" s="1" t="s">
        <v>18669</v>
      </c>
      <c r="AO460" s="1" t="s">
        <v>18668</v>
      </c>
      <c r="AP460" s="14" t="s">
        <v>18876</v>
      </c>
      <c r="AQ460" s="14" t="s">
        <v>18723</v>
      </c>
      <c r="AR460" s="14" t="s">
        <v>18679</v>
      </c>
      <c r="AS460" s="15">
        <v>44319</v>
      </c>
      <c r="AT460" s="1" t="s">
        <v>18682</v>
      </c>
      <c r="AU460" s="1" t="s">
        <v>18672</v>
      </c>
      <c r="AV460" s="1" t="s">
        <v>18735</v>
      </c>
      <c r="AW460" s="1" t="s">
        <v>18683</v>
      </c>
      <c r="AX460" s="1" t="s">
        <v>18667</v>
      </c>
      <c r="AY460" s="1" t="s">
        <v>18684</v>
      </c>
    </row>
    <row r="461" spans="1:51" x14ac:dyDescent="0.2">
      <c r="A461" s="14" t="s">
        <v>11871</v>
      </c>
      <c r="B461" s="1" t="s">
        <v>18662</v>
      </c>
      <c r="C461" s="1" t="s">
        <v>18685</v>
      </c>
      <c r="D461" s="1" t="s">
        <v>18664</v>
      </c>
      <c r="E461" s="15">
        <v>44120</v>
      </c>
      <c r="F461" s="13">
        <v>44319</v>
      </c>
      <c r="G461" s="1" t="s">
        <v>18665</v>
      </c>
      <c r="H461" s="1" t="s">
        <v>18666</v>
      </c>
      <c r="I461" s="1" t="s">
        <v>18667</v>
      </c>
      <c r="J461" s="1" t="s">
        <v>18668</v>
      </c>
      <c r="K461" s="1" t="s">
        <v>18669</v>
      </c>
      <c r="L461" s="1" t="s">
        <v>18735</v>
      </c>
      <c r="M461" s="1" t="s">
        <v>18671</v>
      </c>
      <c r="N461" s="1" t="s">
        <v>18672</v>
      </c>
      <c r="O461" s="1">
        <v>35</v>
      </c>
      <c r="P461" s="1" t="s">
        <v>18662</v>
      </c>
      <c r="Q461" s="1" t="s">
        <v>18673</v>
      </c>
      <c r="R461" s="1">
        <v>30708574836</v>
      </c>
      <c r="U461" s="1" t="s">
        <v>18872</v>
      </c>
      <c r="V461" s="1">
        <v>1163161000</v>
      </c>
      <c r="W461" s="1" t="s">
        <v>16547</v>
      </c>
      <c r="Z461" s="1" t="s">
        <v>15990</v>
      </c>
      <c r="AA461" s="1" t="s">
        <v>18853</v>
      </c>
      <c r="AB461" s="1" t="s">
        <v>18854</v>
      </c>
      <c r="AE461" s="1" t="s">
        <v>18873</v>
      </c>
      <c r="AG461" s="1" t="s">
        <v>15731</v>
      </c>
      <c r="AI461" s="1">
        <v>1842</v>
      </c>
      <c r="AJ461" s="1" t="s">
        <v>18874</v>
      </c>
      <c r="AK461" s="1" t="s">
        <v>18777</v>
      </c>
      <c r="AL461" s="1" t="s">
        <v>18671</v>
      </c>
      <c r="AM461" s="1" t="s">
        <v>18679</v>
      </c>
      <c r="AN461" s="1" t="s">
        <v>18669</v>
      </c>
      <c r="AO461" s="1" t="s">
        <v>18668</v>
      </c>
      <c r="AP461" s="14" t="s">
        <v>18876</v>
      </c>
      <c r="AQ461" s="14" t="s">
        <v>18723</v>
      </c>
      <c r="AR461" s="14" t="s">
        <v>18679</v>
      </c>
      <c r="AS461" s="15">
        <v>44319</v>
      </c>
      <c r="AT461" s="1" t="s">
        <v>18682</v>
      </c>
      <c r="AU461" s="1" t="s">
        <v>18672</v>
      </c>
      <c r="AV461" s="1" t="s">
        <v>18735</v>
      </c>
      <c r="AW461" s="1" t="s">
        <v>18683</v>
      </c>
      <c r="AX461" s="1" t="s">
        <v>18667</v>
      </c>
      <c r="AY461" s="1" t="s">
        <v>18684</v>
      </c>
    </row>
    <row r="462" spans="1:51" x14ac:dyDescent="0.2">
      <c r="A462" s="14" t="s">
        <v>11874</v>
      </c>
      <c r="B462" s="1" t="s">
        <v>18662</v>
      </c>
      <c r="C462" s="1" t="s">
        <v>18685</v>
      </c>
      <c r="D462" s="1" t="s">
        <v>18664</v>
      </c>
      <c r="E462" s="15">
        <v>44120</v>
      </c>
      <c r="F462" s="13">
        <v>44228</v>
      </c>
      <c r="G462" s="1" t="s">
        <v>18665</v>
      </c>
      <c r="H462" s="1" t="s">
        <v>18666</v>
      </c>
      <c r="I462" s="1" t="s">
        <v>18667</v>
      </c>
      <c r="J462" s="1" t="s">
        <v>18668</v>
      </c>
      <c r="K462" s="1" t="s">
        <v>18669</v>
      </c>
      <c r="L462" s="1" t="s">
        <v>18735</v>
      </c>
      <c r="M462" s="1" t="s">
        <v>18671</v>
      </c>
      <c r="N462" s="1" t="s">
        <v>18672</v>
      </c>
      <c r="O462" s="1">
        <v>42</v>
      </c>
      <c r="P462" s="1" t="s">
        <v>18662</v>
      </c>
      <c r="Q462" s="1" t="s">
        <v>18673</v>
      </c>
      <c r="R462" s="1">
        <v>30503518518</v>
      </c>
      <c r="U462" s="1" t="s">
        <v>18724</v>
      </c>
      <c r="V462" s="1">
        <v>1123219650</v>
      </c>
      <c r="W462" s="1" t="s">
        <v>18725</v>
      </c>
      <c r="Z462" s="1" t="s">
        <v>18706</v>
      </c>
      <c r="AA462" s="1" t="s">
        <v>18726</v>
      </c>
      <c r="AB462" s="1" t="s">
        <v>18727</v>
      </c>
      <c r="AE462" s="1" t="s">
        <v>18728</v>
      </c>
      <c r="AG462" s="1">
        <v>1</v>
      </c>
      <c r="AI462" s="1">
        <v>1437</v>
      </c>
      <c r="AK462" s="1" t="s">
        <v>18761</v>
      </c>
      <c r="AL462" s="1" t="s">
        <v>18730</v>
      </c>
      <c r="AM462" s="1" t="s">
        <v>18693</v>
      </c>
      <c r="AN462" s="1" t="s">
        <v>18669</v>
      </c>
      <c r="AO462" s="1" t="s">
        <v>18668</v>
      </c>
      <c r="AP462" s="14" t="s">
        <v>18694</v>
      </c>
      <c r="AQ462" s="14" t="s">
        <v>18695</v>
      </c>
      <c r="AR462" s="14" t="s">
        <v>18693</v>
      </c>
      <c r="AS462" s="15">
        <v>44228</v>
      </c>
      <c r="AT462" s="1" t="s">
        <v>18769</v>
      </c>
      <c r="AU462" s="1" t="s">
        <v>18672</v>
      </c>
      <c r="AV462" s="1" t="s">
        <v>18735</v>
      </c>
      <c r="AW462" s="1" t="s">
        <v>18683</v>
      </c>
      <c r="AX462" s="1" t="s">
        <v>18667</v>
      </c>
      <c r="AY462" s="1" t="s">
        <v>18684</v>
      </c>
    </row>
    <row r="463" spans="1:51" x14ac:dyDescent="0.2">
      <c r="A463" s="14" t="s">
        <v>11877</v>
      </c>
      <c r="B463" s="1" t="s">
        <v>18662</v>
      </c>
      <c r="C463" s="1" t="s">
        <v>18685</v>
      </c>
      <c r="D463" s="1" t="s">
        <v>18664</v>
      </c>
      <c r="E463" s="15">
        <v>44120</v>
      </c>
      <c r="F463" s="13">
        <v>44319</v>
      </c>
      <c r="G463" s="1" t="s">
        <v>18665</v>
      </c>
      <c r="H463" s="1" t="s">
        <v>18666</v>
      </c>
      <c r="I463" s="1" t="s">
        <v>18667</v>
      </c>
      <c r="J463" s="1" t="s">
        <v>18668</v>
      </c>
      <c r="K463" s="1" t="s">
        <v>18669</v>
      </c>
      <c r="L463" s="1" t="s">
        <v>18735</v>
      </c>
      <c r="M463" s="1" t="s">
        <v>18671</v>
      </c>
      <c r="N463" s="1" t="s">
        <v>18672</v>
      </c>
      <c r="O463" s="1">
        <v>34</v>
      </c>
      <c r="P463" s="1" t="s">
        <v>18662</v>
      </c>
      <c r="Q463" s="1" t="s">
        <v>18673</v>
      </c>
      <c r="R463" s="1">
        <v>30708574836</v>
      </c>
      <c r="U463" s="1" t="s">
        <v>18872</v>
      </c>
      <c r="V463" s="1">
        <v>1163161000</v>
      </c>
      <c r="W463" s="1" t="s">
        <v>16547</v>
      </c>
      <c r="Z463" s="1" t="s">
        <v>15990</v>
      </c>
      <c r="AA463" s="1" t="s">
        <v>18853</v>
      </c>
      <c r="AB463" s="1" t="s">
        <v>18854</v>
      </c>
      <c r="AE463" s="1" t="s">
        <v>18873</v>
      </c>
      <c r="AG463" s="1" t="s">
        <v>15731</v>
      </c>
      <c r="AI463" s="1">
        <v>1842</v>
      </c>
      <c r="AJ463" s="1" t="s">
        <v>18874</v>
      </c>
      <c r="AK463" s="1" t="s">
        <v>18875</v>
      </c>
      <c r="AL463" s="1" t="s">
        <v>18671</v>
      </c>
      <c r="AM463" s="1" t="s">
        <v>18679</v>
      </c>
      <c r="AN463" s="1" t="s">
        <v>18669</v>
      </c>
      <c r="AO463" s="1" t="s">
        <v>18668</v>
      </c>
      <c r="AP463" s="14" t="s">
        <v>18876</v>
      </c>
      <c r="AQ463" s="14" t="s">
        <v>18723</v>
      </c>
      <c r="AR463" s="14" t="s">
        <v>18679</v>
      </c>
      <c r="AS463" s="15">
        <v>44319</v>
      </c>
      <c r="AT463" s="1" t="s">
        <v>18682</v>
      </c>
      <c r="AU463" s="1" t="s">
        <v>18672</v>
      </c>
      <c r="AV463" s="1" t="s">
        <v>18735</v>
      </c>
      <c r="AW463" s="1" t="s">
        <v>18683</v>
      </c>
      <c r="AX463" s="1" t="s">
        <v>18667</v>
      </c>
      <c r="AY463" s="1" t="s">
        <v>18684</v>
      </c>
    </row>
    <row r="464" spans="1:51" x14ac:dyDescent="0.2">
      <c r="A464" s="14" t="s">
        <v>11886</v>
      </c>
      <c r="B464" s="1" t="s">
        <v>18662</v>
      </c>
      <c r="C464" s="1" t="s">
        <v>18685</v>
      </c>
      <c r="D464" s="1" t="s">
        <v>18664</v>
      </c>
      <c r="E464" s="15">
        <v>44120</v>
      </c>
      <c r="F464" s="13">
        <v>44350</v>
      </c>
      <c r="G464" s="1" t="s">
        <v>18665</v>
      </c>
      <c r="H464" s="1" t="s">
        <v>18666</v>
      </c>
      <c r="I464" s="1" t="s">
        <v>18667</v>
      </c>
      <c r="J464" s="1" t="s">
        <v>18668</v>
      </c>
      <c r="K464" s="1" t="s">
        <v>18669</v>
      </c>
      <c r="L464" s="1" t="s">
        <v>18735</v>
      </c>
      <c r="M464" s="1" t="s">
        <v>18671</v>
      </c>
      <c r="N464" s="1" t="s">
        <v>18672</v>
      </c>
      <c r="O464" s="1">
        <v>31</v>
      </c>
      <c r="P464" s="1" t="s">
        <v>18662</v>
      </c>
      <c r="Q464" s="1" t="s">
        <v>18673</v>
      </c>
      <c r="R464" s="1">
        <v>30708574836</v>
      </c>
      <c r="U464" s="1" t="s">
        <v>18872</v>
      </c>
      <c r="V464" s="1">
        <v>1163161000</v>
      </c>
      <c r="W464" s="1" t="s">
        <v>16547</v>
      </c>
      <c r="Z464" s="1" t="s">
        <v>15990</v>
      </c>
      <c r="AA464" s="1" t="s">
        <v>18853</v>
      </c>
      <c r="AB464" s="1" t="s">
        <v>18854</v>
      </c>
      <c r="AE464" s="1" t="s">
        <v>18873</v>
      </c>
      <c r="AG464" s="1" t="s">
        <v>15731</v>
      </c>
      <c r="AI464" s="1">
        <v>1842</v>
      </c>
      <c r="AJ464" s="1" t="s">
        <v>18874</v>
      </c>
      <c r="AK464" s="1" t="s">
        <v>18836</v>
      </c>
      <c r="AL464" s="1" t="s">
        <v>18710</v>
      </c>
      <c r="AM464" s="1" t="s">
        <v>18835</v>
      </c>
      <c r="AN464" s="1" t="s">
        <v>18669</v>
      </c>
      <c r="AO464" s="1" t="s">
        <v>18668</v>
      </c>
      <c r="AP464" s="14" t="s">
        <v>18908</v>
      </c>
      <c r="AQ464" s="14" t="s">
        <v>18837</v>
      </c>
      <c r="AR464" s="14" t="s">
        <v>18835</v>
      </c>
      <c r="AS464" s="15">
        <v>44342</v>
      </c>
      <c r="AT464" s="1" t="s">
        <v>18914</v>
      </c>
      <c r="AU464" s="1" t="s">
        <v>18672</v>
      </c>
      <c r="AV464" s="1" t="s">
        <v>18735</v>
      </c>
      <c r="AW464" s="1" t="s">
        <v>18683</v>
      </c>
      <c r="AX464" s="1" t="s">
        <v>18667</v>
      </c>
      <c r="AY464" s="1" t="s">
        <v>18684</v>
      </c>
    </row>
    <row r="465" spans="1:51" x14ac:dyDescent="0.2">
      <c r="A465" s="14" t="s">
        <v>16800</v>
      </c>
      <c r="B465" s="1" t="s">
        <v>18953</v>
      </c>
      <c r="C465" s="1" t="s">
        <v>18685</v>
      </c>
      <c r="D465" s="1" t="s">
        <v>18664</v>
      </c>
      <c r="E465" s="15">
        <v>44120</v>
      </c>
      <c r="F465" s="13">
        <v>44176</v>
      </c>
      <c r="G465" s="1" t="s">
        <v>18954</v>
      </c>
      <c r="H465" s="1" t="s">
        <v>18955</v>
      </c>
      <c r="I465" s="1" t="s">
        <v>18667</v>
      </c>
      <c r="J465" s="1" t="s">
        <v>18668</v>
      </c>
      <c r="K465" s="1" t="s">
        <v>18669</v>
      </c>
      <c r="L465" s="1" t="s">
        <v>18693</v>
      </c>
      <c r="M465" s="1" t="s">
        <v>18956</v>
      </c>
      <c r="N465" s="1" t="s">
        <v>18957</v>
      </c>
      <c r="O465" s="1">
        <v>45</v>
      </c>
      <c r="P465" s="1" t="s">
        <v>18953</v>
      </c>
      <c r="Q465" s="1" t="s">
        <v>18673</v>
      </c>
      <c r="R465" s="1">
        <v>30698003959</v>
      </c>
      <c r="U465" s="1" t="s">
        <v>19030</v>
      </c>
      <c r="V465" s="1">
        <v>52358600</v>
      </c>
      <c r="W465" s="1" t="s">
        <v>16589</v>
      </c>
      <c r="Z465" s="1" t="s">
        <v>18706</v>
      </c>
      <c r="AA465" s="1" t="s">
        <v>18707</v>
      </c>
      <c r="AB465" s="1" t="s">
        <v>18707</v>
      </c>
      <c r="AE465" s="1" t="s">
        <v>19031</v>
      </c>
      <c r="AG465" s="1">
        <v>2</v>
      </c>
      <c r="AH465" s="1" t="s">
        <v>19032</v>
      </c>
      <c r="AI465" s="1">
        <v>1107</v>
      </c>
      <c r="AK465" s="1" t="s">
        <v>18761</v>
      </c>
      <c r="AL465" s="1" t="s">
        <v>18730</v>
      </c>
      <c r="AM465" s="1" t="s">
        <v>18693</v>
      </c>
      <c r="AN465" s="1" t="s">
        <v>18669</v>
      </c>
      <c r="AO465" s="1" t="s">
        <v>18668</v>
      </c>
      <c r="AP465" s="14" t="s">
        <v>18694</v>
      </c>
      <c r="AQ465" s="14" t="s">
        <v>18695</v>
      </c>
      <c r="AR465" s="14" t="s">
        <v>18693</v>
      </c>
      <c r="AS465" s="15">
        <v>44176</v>
      </c>
      <c r="AT465" s="1" t="s">
        <v>18769</v>
      </c>
      <c r="AU465" s="1" t="s">
        <v>18957</v>
      </c>
      <c r="AV465" s="1" t="s">
        <v>18693</v>
      </c>
      <c r="AW465" s="1" t="s">
        <v>18958</v>
      </c>
      <c r="AX465" s="1" t="s">
        <v>18667</v>
      </c>
      <c r="AY465" s="1" t="s">
        <v>18959</v>
      </c>
    </row>
    <row r="466" spans="1:51" x14ac:dyDescent="0.2">
      <c r="A466" s="14" t="s">
        <v>16805</v>
      </c>
      <c r="B466" s="1" t="s">
        <v>18953</v>
      </c>
      <c r="C466" s="1" t="s">
        <v>18685</v>
      </c>
      <c r="D466" s="1" t="s">
        <v>18664</v>
      </c>
      <c r="E466" s="15">
        <v>44124</v>
      </c>
      <c r="F466" s="13">
        <v>44148</v>
      </c>
      <c r="G466" s="1" t="s">
        <v>18954</v>
      </c>
      <c r="H466" s="1" t="s">
        <v>18955</v>
      </c>
      <c r="I466" s="1" t="s">
        <v>18667</v>
      </c>
      <c r="J466" s="1" t="s">
        <v>18668</v>
      </c>
      <c r="K466" s="1" t="s">
        <v>18669</v>
      </c>
      <c r="L466" s="1" t="s">
        <v>18693</v>
      </c>
      <c r="M466" s="1" t="s">
        <v>18956</v>
      </c>
      <c r="N466" s="1" t="s">
        <v>18957</v>
      </c>
      <c r="O466" s="1">
        <v>38</v>
      </c>
      <c r="P466" s="1" t="s">
        <v>18953</v>
      </c>
      <c r="Q466" s="1" t="s">
        <v>18673</v>
      </c>
      <c r="R466" s="1">
        <v>30574564367</v>
      </c>
      <c r="U466" s="1" t="s">
        <v>18674</v>
      </c>
      <c r="V466" s="1">
        <v>48015110</v>
      </c>
      <c r="W466" s="1" t="s">
        <v>18675</v>
      </c>
      <c r="Z466" s="1" t="s">
        <v>15990</v>
      </c>
      <c r="AA466" s="1" t="s">
        <v>18676</v>
      </c>
      <c r="AB466" s="1" t="s">
        <v>18676</v>
      </c>
      <c r="AE466" s="1" t="s">
        <v>18677</v>
      </c>
      <c r="AG466" s="1" t="s">
        <v>15731</v>
      </c>
      <c r="AI466" s="1">
        <v>1878</v>
      </c>
      <c r="AK466" s="1" t="s">
        <v>18840</v>
      </c>
      <c r="AL466" s="1" t="s">
        <v>18730</v>
      </c>
      <c r="AM466" s="1" t="s">
        <v>18693</v>
      </c>
      <c r="AN466" s="1" t="s">
        <v>18669</v>
      </c>
      <c r="AO466" s="1" t="s">
        <v>18668</v>
      </c>
      <c r="AP466" s="14" t="s">
        <v>18694</v>
      </c>
      <c r="AQ466" s="14" t="s">
        <v>18695</v>
      </c>
      <c r="AR466" s="14" t="s">
        <v>18693</v>
      </c>
      <c r="AS466" s="15">
        <v>44148</v>
      </c>
      <c r="AT466" s="1" t="s">
        <v>18841</v>
      </c>
      <c r="AU466" s="1" t="s">
        <v>18957</v>
      </c>
      <c r="AV466" s="1" t="s">
        <v>18693</v>
      </c>
      <c r="AW466" s="1" t="s">
        <v>18958</v>
      </c>
      <c r="AX466" s="1" t="s">
        <v>18667</v>
      </c>
      <c r="AY466" s="1" t="s">
        <v>18959</v>
      </c>
    </row>
    <row r="467" spans="1:51" x14ac:dyDescent="0.2">
      <c r="A467" s="14" t="s">
        <v>16810</v>
      </c>
      <c r="B467" s="1" t="s">
        <v>18953</v>
      </c>
      <c r="C467" s="1" t="s">
        <v>18685</v>
      </c>
      <c r="D467" s="1" t="s">
        <v>18664</v>
      </c>
      <c r="E467" s="15">
        <v>44124</v>
      </c>
      <c r="F467" s="13">
        <v>44147</v>
      </c>
      <c r="G467" s="1" t="s">
        <v>18954</v>
      </c>
      <c r="H467" s="1" t="s">
        <v>18955</v>
      </c>
      <c r="I467" s="1" t="s">
        <v>18667</v>
      </c>
      <c r="J467" s="1" t="s">
        <v>18668</v>
      </c>
      <c r="K467" s="1" t="s">
        <v>18669</v>
      </c>
      <c r="L467" s="1" t="s">
        <v>18693</v>
      </c>
      <c r="M467" s="1" t="s">
        <v>18956</v>
      </c>
      <c r="N467" s="1" t="s">
        <v>18957</v>
      </c>
      <c r="O467" s="1">
        <v>36</v>
      </c>
      <c r="P467" s="1" t="s">
        <v>18953</v>
      </c>
      <c r="Q467" s="1" t="s">
        <v>18673</v>
      </c>
      <c r="R467" s="1">
        <v>30574564367</v>
      </c>
      <c r="U467" s="1" t="s">
        <v>18674</v>
      </c>
      <c r="V467" s="1">
        <v>48015110</v>
      </c>
      <c r="W467" s="1" t="s">
        <v>18675</v>
      </c>
      <c r="Z467" s="1" t="s">
        <v>15990</v>
      </c>
      <c r="AA467" s="1" t="s">
        <v>18676</v>
      </c>
      <c r="AB467" s="1" t="s">
        <v>18676</v>
      </c>
      <c r="AE467" s="1" t="s">
        <v>18677</v>
      </c>
      <c r="AG467" s="1" t="s">
        <v>15731</v>
      </c>
      <c r="AI467" s="1">
        <v>1878</v>
      </c>
      <c r="AK467" s="1" t="s">
        <v>18840</v>
      </c>
      <c r="AL467" s="1" t="s">
        <v>18730</v>
      </c>
      <c r="AM467" s="1" t="s">
        <v>18693</v>
      </c>
      <c r="AN467" s="1" t="s">
        <v>18669</v>
      </c>
      <c r="AO467" s="1" t="s">
        <v>18668</v>
      </c>
      <c r="AP467" s="14" t="s">
        <v>18694</v>
      </c>
      <c r="AQ467" s="14" t="s">
        <v>18695</v>
      </c>
      <c r="AR467" s="14" t="s">
        <v>18693</v>
      </c>
      <c r="AS467" s="15">
        <v>44147</v>
      </c>
      <c r="AT467" s="1" t="s">
        <v>18841</v>
      </c>
      <c r="AU467" s="1" t="s">
        <v>18957</v>
      </c>
      <c r="AV467" s="1" t="s">
        <v>18693</v>
      </c>
      <c r="AW467" s="1" t="s">
        <v>18958</v>
      </c>
      <c r="AX467" s="1" t="s">
        <v>18667</v>
      </c>
      <c r="AY467" s="1" t="s">
        <v>18959</v>
      </c>
    </row>
    <row r="468" spans="1:51" x14ac:dyDescent="0.2">
      <c r="A468" s="14" t="s">
        <v>11946</v>
      </c>
      <c r="B468" s="1" t="s">
        <v>18662</v>
      </c>
      <c r="C468" s="1" t="s">
        <v>18685</v>
      </c>
      <c r="D468" s="1" t="s">
        <v>18664</v>
      </c>
      <c r="E468" s="15">
        <v>44124</v>
      </c>
      <c r="F468" s="13">
        <v>44144</v>
      </c>
      <c r="G468" s="1" t="s">
        <v>18665</v>
      </c>
      <c r="H468" s="1" t="s">
        <v>18666</v>
      </c>
      <c r="I468" s="1" t="s">
        <v>18667</v>
      </c>
      <c r="J468" s="1" t="s">
        <v>18668</v>
      </c>
      <c r="K468" s="1" t="s">
        <v>18669</v>
      </c>
      <c r="L468" s="1" t="s">
        <v>18735</v>
      </c>
      <c r="M468" s="1" t="s">
        <v>18671</v>
      </c>
      <c r="N468" s="1" t="s">
        <v>18672</v>
      </c>
      <c r="O468" s="1">
        <v>33</v>
      </c>
      <c r="P468" s="1" t="s">
        <v>18662</v>
      </c>
      <c r="Q468" s="1" t="s">
        <v>18673</v>
      </c>
      <c r="R468" s="1">
        <v>30650964132</v>
      </c>
      <c r="U468" s="1" t="s">
        <v>18879</v>
      </c>
      <c r="V468" s="1">
        <v>43060600</v>
      </c>
      <c r="W468" s="1" t="s">
        <v>18788</v>
      </c>
      <c r="Z468" s="1" t="s">
        <v>18706</v>
      </c>
      <c r="AA468" s="1" t="s">
        <v>18789</v>
      </c>
      <c r="AB468" s="1" t="s">
        <v>18790</v>
      </c>
      <c r="AE468" s="1" t="s">
        <v>18791</v>
      </c>
      <c r="AG468" s="1" t="s">
        <v>15731</v>
      </c>
      <c r="AI468" s="1">
        <v>1282</v>
      </c>
      <c r="AK468" s="1" t="s">
        <v>18761</v>
      </c>
      <c r="AL468" s="1" t="s">
        <v>18730</v>
      </c>
      <c r="AM468" s="1" t="s">
        <v>18693</v>
      </c>
      <c r="AN468" s="1" t="s">
        <v>18669</v>
      </c>
      <c r="AO468" s="1" t="s">
        <v>18668</v>
      </c>
      <c r="AP468" s="14" t="s">
        <v>18694</v>
      </c>
      <c r="AQ468" s="14" t="s">
        <v>18723</v>
      </c>
      <c r="AR468" s="14" t="s">
        <v>18693</v>
      </c>
      <c r="AS468" s="15">
        <v>44144</v>
      </c>
      <c r="AT468" s="1" t="s">
        <v>18769</v>
      </c>
      <c r="AU468" s="1" t="s">
        <v>18672</v>
      </c>
      <c r="AV468" s="1" t="s">
        <v>18735</v>
      </c>
      <c r="AW468" s="1" t="s">
        <v>18683</v>
      </c>
      <c r="AX468" s="1" t="s">
        <v>18667</v>
      </c>
      <c r="AY468" s="1" t="s">
        <v>18684</v>
      </c>
    </row>
    <row r="469" spans="1:51" x14ac:dyDescent="0.2">
      <c r="A469" s="14" t="s">
        <v>11949</v>
      </c>
      <c r="B469" s="1" t="s">
        <v>18662</v>
      </c>
      <c r="C469" s="1" t="s">
        <v>18685</v>
      </c>
      <c r="D469" s="1" t="s">
        <v>18664</v>
      </c>
      <c r="E469" s="15">
        <v>44124</v>
      </c>
      <c r="F469" s="13">
        <v>44144</v>
      </c>
      <c r="G469" s="1" t="s">
        <v>18665</v>
      </c>
      <c r="H469" s="1" t="s">
        <v>18666</v>
      </c>
      <c r="I469" s="1" t="s">
        <v>18667</v>
      </c>
      <c r="J469" s="1" t="s">
        <v>18668</v>
      </c>
      <c r="K469" s="1" t="s">
        <v>18669</v>
      </c>
      <c r="L469" s="1" t="s">
        <v>18735</v>
      </c>
      <c r="M469" s="1" t="s">
        <v>18671</v>
      </c>
      <c r="N469" s="1" t="s">
        <v>18672</v>
      </c>
      <c r="O469" s="1">
        <v>33</v>
      </c>
      <c r="P469" s="1" t="s">
        <v>18662</v>
      </c>
      <c r="Q469" s="1" t="s">
        <v>18673</v>
      </c>
      <c r="R469" s="1">
        <v>30650964132</v>
      </c>
      <c r="U469" s="1" t="s">
        <v>18879</v>
      </c>
      <c r="V469" s="1">
        <v>43060600</v>
      </c>
      <c r="W469" s="1" t="s">
        <v>18788</v>
      </c>
      <c r="Z469" s="1" t="s">
        <v>18706</v>
      </c>
      <c r="AA469" s="1" t="s">
        <v>18789</v>
      </c>
      <c r="AB469" s="1" t="s">
        <v>18790</v>
      </c>
      <c r="AE469" s="1" t="s">
        <v>18791</v>
      </c>
      <c r="AG469" s="1" t="s">
        <v>15731</v>
      </c>
      <c r="AI469" s="1">
        <v>1282</v>
      </c>
      <c r="AK469" s="1" t="s">
        <v>18761</v>
      </c>
      <c r="AL469" s="1" t="s">
        <v>18730</v>
      </c>
      <c r="AM469" s="1" t="s">
        <v>18693</v>
      </c>
      <c r="AN469" s="1" t="s">
        <v>18669</v>
      </c>
      <c r="AO469" s="1" t="s">
        <v>18668</v>
      </c>
      <c r="AP469" s="14" t="s">
        <v>18694</v>
      </c>
      <c r="AQ469" s="14" t="s">
        <v>18723</v>
      </c>
      <c r="AR469" s="14" t="s">
        <v>18693</v>
      </c>
      <c r="AS469" s="15">
        <v>44144</v>
      </c>
      <c r="AT469" s="1" t="s">
        <v>18769</v>
      </c>
      <c r="AU469" s="1" t="s">
        <v>18672</v>
      </c>
      <c r="AV469" s="1" t="s">
        <v>18735</v>
      </c>
      <c r="AW469" s="1" t="s">
        <v>18683</v>
      </c>
      <c r="AX469" s="1" t="s">
        <v>18667</v>
      </c>
      <c r="AY469" s="1" t="s">
        <v>18684</v>
      </c>
    </row>
    <row r="470" spans="1:51" x14ac:dyDescent="0.2">
      <c r="A470" s="14" t="s">
        <v>11952</v>
      </c>
      <c r="B470" s="1" t="s">
        <v>18662</v>
      </c>
      <c r="C470" s="1" t="s">
        <v>18685</v>
      </c>
      <c r="D470" s="1" t="s">
        <v>18664</v>
      </c>
      <c r="E470" s="15">
        <v>44124</v>
      </c>
      <c r="F470" s="13">
        <v>44152</v>
      </c>
      <c r="G470" s="1" t="s">
        <v>18665</v>
      </c>
      <c r="H470" s="1" t="s">
        <v>18666</v>
      </c>
      <c r="I470" s="1" t="s">
        <v>18667</v>
      </c>
      <c r="J470" s="1" t="s">
        <v>18668</v>
      </c>
      <c r="K470" s="1" t="s">
        <v>18669</v>
      </c>
      <c r="L470" s="1" t="s">
        <v>18735</v>
      </c>
      <c r="M470" s="1" t="s">
        <v>18671</v>
      </c>
      <c r="N470" s="1" t="s">
        <v>18672</v>
      </c>
      <c r="O470" s="1">
        <v>48</v>
      </c>
      <c r="P470" s="1" t="s">
        <v>18662</v>
      </c>
      <c r="Q470" s="1" t="s">
        <v>18673</v>
      </c>
      <c r="R470" s="1">
        <v>30681071381</v>
      </c>
      <c r="U470" s="1" t="s">
        <v>18686</v>
      </c>
      <c r="V470" s="1">
        <v>3434363000</v>
      </c>
      <c r="W470" s="1" t="s">
        <v>18687</v>
      </c>
      <c r="Z470" s="1" t="s">
        <v>18688</v>
      </c>
      <c r="AA470" s="1" t="s">
        <v>18689</v>
      </c>
      <c r="AB470" s="1" t="s">
        <v>18689</v>
      </c>
      <c r="AE470" s="1" t="s">
        <v>18690</v>
      </c>
      <c r="AG470" s="1" t="s">
        <v>15731</v>
      </c>
      <c r="AI470" s="1">
        <v>3100</v>
      </c>
      <c r="AK470" s="1" t="s">
        <v>18761</v>
      </c>
      <c r="AL470" s="1" t="s">
        <v>18730</v>
      </c>
      <c r="AM470" s="1" t="s">
        <v>18693</v>
      </c>
      <c r="AN470" s="1" t="s">
        <v>18669</v>
      </c>
      <c r="AO470" s="1" t="s">
        <v>18668</v>
      </c>
      <c r="AP470" s="14" t="s">
        <v>18694</v>
      </c>
      <c r="AQ470" s="14" t="s">
        <v>18695</v>
      </c>
      <c r="AR470" s="14" t="s">
        <v>18693</v>
      </c>
      <c r="AS470" s="15">
        <v>44152</v>
      </c>
      <c r="AT470" s="1" t="s">
        <v>18769</v>
      </c>
      <c r="AU470" s="1" t="s">
        <v>18672</v>
      </c>
      <c r="AV470" s="1" t="s">
        <v>18735</v>
      </c>
      <c r="AW470" s="1" t="s">
        <v>18683</v>
      </c>
      <c r="AX470" s="1" t="s">
        <v>18667</v>
      </c>
      <c r="AY470" s="1" t="s">
        <v>18684</v>
      </c>
    </row>
    <row r="471" spans="1:51" x14ac:dyDescent="0.2">
      <c r="A471" s="14" t="s">
        <v>11964</v>
      </c>
      <c r="B471" s="1" t="s">
        <v>18662</v>
      </c>
      <c r="C471" s="1" t="s">
        <v>18967</v>
      </c>
      <c r="D471" s="1" t="s">
        <v>18664</v>
      </c>
      <c r="E471" s="15">
        <v>44124</v>
      </c>
      <c r="F471" s="13">
        <v>44130</v>
      </c>
      <c r="G471" s="1" t="s">
        <v>18665</v>
      </c>
      <c r="H471" s="1" t="s">
        <v>18666</v>
      </c>
      <c r="I471" s="1" t="s">
        <v>18667</v>
      </c>
      <c r="J471" s="1" t="s">
        <v>18668</v>
      </c>
      <c r="K471" s="1" t="s">
        <v>18669</v>
      </c>
      <c r="L471" s="1" t="s">
        <v>18735</v>
      </c>
      <c r="M471" s="1" t="s">
        <v>18671</v>
      </c>
      <c r="N471" s="1" t="s">
        <v>18672</v>
      </c>
      <c r="O471" s="1">
        <v>24</v>
      </c>
      <c r="P471" s="1" t="s">
        <v>18662</v>
      </c>
      <c r="Q471" s="1" t="s">
        <v>18673</v>
      </c>
      <c r="R471" s="1">
        <v>30707174702</v>
      </c>
      <c r="U471" s="1" t="s">
        <v>19033</v>
      </c>
      <c r="V471" s="1">
        <v>1152350065</v>
      </c>
      <c r="W471" s="1" t="s">
        <v>19034</v>
      </c>
      <c r="Z471" s="1" t="s">
        <v>18706</v>
      </c>
      <c r="AA471" s="1" t="s">
        <v>18881</v>
      </c>
      <c r="AB471" s="1" t="s">
        <v>18882</v>
      </c>
      <c r="AE471" s="1" t="s">
        <v>19035</v>
      </c>
      <c r="AG471" s="1" t="s">
        <v>15731</v>
      </c>
      <c r="AH471" s="1">
        <v>1</v>
      </c>
      <c r="AI471" s="1">
        <v>1416</v>
      </c>
      <c r="AK471" s="1" t="s">
        <v>19036</v>
      </c>
      <c r="AL471" s="1" t="s">
        <v>18710</v>
      </c>
      <c r="AM471" s="1" t="s">
        <v>18735</v>
      </c>
      <c r="AN471" s="1" t="s">
        <v>18669</v>
      </c>
      <c r="AO471" s="1" t="s">
        <v>18668</v>
      </c>
      <c r="AP471" s="14" t="s">
        <v>18722</v>
      </c>
      <c r="AQ471" s="14" t="s">
        <v>18723</v>
      </c>
      <c r="AR471" s="14" t="s">
        <v>18735</v>
      </c>
      <c r="AS471" s="15">
        <v>44130</v>
      </c>
      <c r="AT471" s="1" t="s">
        <v>19037</v>
      </c>
      <c r="AU471" s="1" t="s">
        <v>18672</v>
      </c>
      <c r="AV471" s="1" t="s">
        <v>18735</v>
      </c>
      <c r="AW471" s="1" t="s">
        <v>18683</v>
      </c>
      <c r="AX471" s="1" t="s">
        <v>18667</v>
      </c>
      <c r="AY471" s="1" t="s">
        <v>18684</v>
      </c>
    </row>
    <row r="472" spans="1:51" x14ac:dyDescent="0.2">
      <c r="A472" s="14" t="s">
        <v>11982</v>
      </c>
      <c r="B472" s="1" t="s">
        <v>18662</v>
      </c>
      <c r="C472" s="1" t="s">
        <v>18685</v>
      </c>
      <c r="D472" s="1" t="s">
        <v>18664</v>
      </c>
      <c r="E472" s="15">
        <v>44125</v>
      </c>
      <c r="F472" s="13">
        <v>44298</v>
      </c>
      <c r="G472" s="1" t="s">
        <v>18665</v>
      </c>
      <c r="H472" s="1" t="s">
        <v>18666</v>
      </c>
      <c r="I472" s="1" t="s">
        <v>18667</v>
      </c>
      <c r="J472" s="1" t="s">
        <v>18668</v>
      </c>
      <c r="K472" s="1" t="s">
        <v>18669</v>
      </c>
      <c r="L472" s="1" t="s">
        <v>18735</v>
      </c>
      <c r="M472" s="1" t="s">
        <v>18671</v>
      </c>
      <c r="N472" s="1" t="s">
        <v>18672</v>
      </c>
      <c r="O472" s="1">
        <v>15</v>
      </c>
      <c r="P472" s="1" t="s">
        <v>18662</v>
      </c>
      <c r="Q472" s="1" t="s">
        <v>18673</v>
      </c>
      <c r="R472" s="1">
        <v>30502251291</v>
      </c>
      <c r="U472" s="1" t="s">
        <v>18858</v>
      </c>
      <c r="V472" s="1">
        <v>48276900</v>
      </c>
      <c r="W472" s="1" t="s">
        <v>7245</v>
      </c>
      <c r="Z472" s="1" t="s">
        <v>18706</v>
      </c>
      <c r="AA472" s="1" t="s">
        <v>18707</v>
      </c>
      <c r="AB472" s="1" t="s">
        <v>18707</v>
      </c>
      <c r="AE472" s="1" t="s">
        <v>18859</v>
      </c>
      <c r="AG472" s="1" t="s">
        <v>15731</v>
      </c>
      <c r="AI472" s="1">
        <v>1113</v>
      </c>
      <c r="AK472" s="1" t="s">
        <v>18941</v>
      </c>
      <c r="AL472" s="1" t="s">
        <v>18861</v>
      </c>
      <c r="AM472" s="1" t="s">
        <v>18862</v>
      </c>
      <c r="AN472" s="1" t="s">
        <v>18863</v>
      </c>
      <c r="AO472" s="1" t="s">
        <v>18668</v>
      </c>
      <c r="AP472" s="14" t="s">
        <v>18942</v>
      </c>
      <c r="AQ472" s="14" t="s">
        <v>18865</v>
      </c>
      <c r="AR472" s="14" t="s">
        <v>18862</v>
      </c>
      <c r="AS472" s="15">
        <v>44298</v>
      </c>
      <c r="AT472" s="1" t="s">
        <v>18943</v>
      </c>
      <c r="AU472" s="1" t="s">
        <v>18672</v>
      </c>
      <c r="AV472" s="1" t="s">
        <v>18735</v>
      </c>
      <c r="AW472" s="1" t="s">
        <v>18683</v>
      </c>
      <c r="AX472" s="1" t="s">
        <v>18667</v>
      </c>
      <c r="AY472" s="1" t="s">
        <v>18684</v>
      </c>
    </row>
    <row r="473" spans="1:51" x14ac:dyDescent="0.2">
      <c r="A473" s="14" t="s">
        <v>11986</v>
      </c>
      <c r="B473" s="1" t="s">
        <v>18662</v>
      </c>
      <c r="C473" s="1" t="s">
        <v>18685</v>
      </c>
      <c r="D473" s="1" t="s">
        <v>18664</v>
      </c>
      <c r="E473" s="15">
        <v>44125</v>
      </c>
      <c r="F473" s="13">
        <v>44298</v>
      </c>
      <c r="G473" s="1" t="s">
        <v>18665</v>
      </c>
      <c r="H473" s="1" t="s">
        <v>18666</v>
      </c>
      <c r="I473" s="1" t="s">
        <v>18667</v>
      </c>
      <c r="J473" s="1" t="s">
        <v>18668</v>
      </c>
      <c r="K473" s="1" t="s">
        <v>18669</v>
      </c>
      <c r="L473" s="1" t="s">
        <v>18735</v>
      </c>
      <c r="M473" s="1" t="s">
        <v>18671</v>
      </c>
      <c r="N473" s="1" t="s">
        <v>18672</v>
      </c>
      <c r="O473" s="1">
        <v>14</v>
      </c>
      <c r="P473" s="1" t="s">
        <v>18662</v>
      </c>
      <c r="Q473" s="1" t="s">
        <v>18673</v>
      </c>
      <c r="R473" s="1">
        <v>30502251291</v>
      </c>
      <c r="U473" s="1" t="s">
        <v>18858</v>
      </c>
      <c r="V473" s="1">
        <v>48276900</v>
      </c>
      <c r="W473" s="1" t="s">
        <v>7245</v>
      </c>
      <c r="Z473" s="1" t="s">
        <v>18706</v>
      </c>
      <c r="AA473" s="1" t="s">
        <v>18707</v>
      </c>
      <c r="AB473" s="1" t="s">
        <v>18707</v>
      </c>
      <c r="AE473" s="1" t="s">
        <v>18859</v>
      </c>
      <c r="AG473" s="1" t="s">
        <v>15731</v>
      </c>
      <c r="AI473" s="1">
        <v>1113</v>
      </c>
      <c r="AK473" s="1" t="s">
        <v>18941</v>
      </c>
      <c r="AL473" s="1" t="s">
        <v>18861</v>
      </c>
      <c r="AM473" s="1" t="s">
        <v>18862</v>
      </c>
      <c r="AN473" s="1" t="s">
        <v>18863</v>
      </c>
      <c r="AO473" s="1" t="s">
        <v>18668</v>
      </c>
      <c r="AP473" s="14" t="s">
        <v>18942</v>
      </c>
      <c r="AQ473" s="14" t="s">
        <v>18865</v>
      </c>
      <c r="AR473" s="14" t="s">
        <v>18862</v>
      </c>
      <c r="AS473" s="15">
        <v>44298</v>
      </c>
      <c r="AT473" s="1" t="s">
        <v>18754</v>
      </c>
      <c r="AU473" s="1" t="s">
        <v>18672</v>
      </c>
      <c r="AV473" s="1" t="s">
        <v>18735</v>
      </c>
      <c r="AW473" s="1" t="s">
        <v>18683</v>
      </c>
      <c r="AX473" s="1" t="s">
        <v>18667</v>
      </c>
      <c r="AY473" s="1" t="s">
        <v>18684</v>
      </c>
    </row>
    <row r="474" spans="1:51" x14ac:dyDescent="0.2">
      <c r="A474" s="14" t="s">
        <v>12017</v>
      </c>
      <c r="B474" s="1" t="s">
        <v>18662</v>
      </c>
      <c r="C474" s="1" t="s">
        <v>18685</v>
      </c>
      <c r="D474" s="1" t="s">
        <v>18664</v>
      </c>
      <c r="E474" s="15">
        <v>44125</v>
      </c>
      <c r="F474" s="13">
        <v>44349</v>
      </c>
      <c r="G474" s="1" t="s">
        <v>18665</v>
      </c>
      <c r="H474" s="1" t="s">
        <v>18666</v>
      </c>
      <c r="I474" s="1" t="s">
        <v>18667</v>
      </c>
      <c r="J474" s="1" t="s">
        <v>18668</v>
      </c>
      <c r="K474" s="1" t="s">
        <v>18669</v>
      </c>
      <c r="L474" s="1" t="s">
        <v>18735</v>
      </c>
      <c r="M474" s="1" t="s">
        <v>18671</v>
      </c>
      <c r="N474" s="1" t="s">
        <v>18672</v>
      </c>
      <c r="O474" s="1">
        <v>33</v>
      </c>
      <c r="P474" s="1" t="s">
        <v>18662</v>
      </c>
      <c r="Q474" s="1" t="s">
        <v>18673</v>
      </c>
      <c r="R474" s="1">
        <v>30708574836</v>
      </c>
      <c r="U474" s="1" t="s">
        <v>18872</v>
      </c>
      <c r="V474" s="1">
        <v>1163161000</v>
      </c>
      <c r="W474" s="1" t="s">
        <v>16547</v>
      </c>
      <c r="Z474" s="1" t="s">
        <v>15990</v>
      </c>
      <c r="AA474" s="1" t="s">
        <v>18853</v>
      </c>
      <c r="AB474" s="1" t="s">
        <v>18854</v>
      </c>
      <c r="AE474" s="1" t="s">
        <v>18873</v>
      </c>
      <c r="AG474" s="1" t="s">
        <v>15731</v>
      </c>
      <c r="AI474" s="1">
        <v>1842</v>
      </c>
      <c r="AJ474" s="1" t="s">
        <v>18874</v>
      </c>
      <c r="AK474" s="1" t="s">
        <v>18935</v>
      </c>
      <c r="AL474" s="1" t="s">
        <v>18936</v>
      </c>
      <c r="AM474" s="1" t="s">
        <v>18937</v>
      </c>
      <c r="AN474" s="1" t="s">
        <v>18669</v>
      </c>
      <c r="AO474" s="1" t="s">
        <v>18668</v>
      </c>
      <c r="AP474" s="14" t="s">
        <v>18938</v>
      </c>
      <c r="AQ474" s="14" t="s">
        <v>18939</v>
      </c>
      <c r="AR474" s="14" t="s">
        <v>18937</v>
      </c>
      <c r="AS474" s="15">
        <v>44349</v>
      </c>
      <c r="AT474" s="1" t="s">
        <v>18940</v>
      </c>
      <c r="AU474" s="1" t="s">
        <v>18672</v>
      </c>
      <c r="AV474" s="1" t="s">
        <v>18735</v>
      </c>
      <c r="AW474" s="1" t="s">
        <v>18683</v>
      </c>
      <c r="AX474" s="1" t="s">
        <v>18667</v>
      </c>
      <c r="AY474" s="1" t="s">
        <v>18684</v>
      </c>
    </row>
    <row r="475" spans="1:51" x14ac:dyDescent="0.2">
      <c r="A475" s="14" t="s">
        <v>12023</v>
      </c>
      <c r="B475" s="1" t="s">
        <v>18662</v>
      </c>
      <c r="C475" s="1" t="s">
        <v>18685</v>
      </c>
      <c r="D475" s="1" t="s">
        <v>18664</v>
      </c>
      <c r="E475" s="15">
        <v>44125</v>
      </c>
      <c r="F475" s="13">
        <v>44319</v>
      </c>
      <c r="G475" s="1" t="s">
        <v>18665</v>
      </c>
      <c r="H475" s="1" t="s">
        <v>18666</v>
      </c>
      <c r="I475" s="1" t="s">
        <v>18667</v>
      </c>
      <c r="J475" s="1" t="s">
        <v>18668</v>
      </c>
      <c r="K475" s="1" t="s">
        <v>18669</v>
      </c>
      <c r="L475" s="1" t="s">
        <v>18735</v>
      </c>
      <c r="M475" s="1" t="s">
        <v>18671</v>
      </c>
      <c r="N475" s="1" t="s">
        <v>18672</v>
      </c>
      <c r="O475" s="1">
        <v>31</v>
      </c>
      <c r="P475" s="1" t="s">
        <v>18662</v>
      </c>
      <c r="Q475" s="1" t="s">
        <v>18673</v>
      </c>
      <c r="R475" s="1">
        <v>30708574836</v>
      </c>
      <c r="U475" s="1" t="s">
        <v>18872</v>
      </c>
      <c r="V475" s="1">
        <v>1163161000</v>
      </c>
      <c r="W475" s="1" t="s">
        <v>16547</v>
      </c>
      <c r="Z475" s="1" t="s">
        <v>15990</v>
      </c>
      <c r="AA475" s="1" t="s">
        <v>18853</v>
      </c>
      <c r="AB475" s="1" t="s">
        <v>18854</v>
      </c>
      <c r="AE475" s="1" t="s">
        <v>18873</v>
      </c>
      <c r="AG475" s="1" t="s">
        <v>15731</v>
      </c>
      <c r="AI475" s="1">
        <v>1842</v>
      </c>
      <c r="AJ475" s="1" t="s">
        <v>18874</v>
      </c>
      <c r="AK475" s="1" t="s">
        <v>18875</v>
      </c>
      <c r="AL475" s="1" t="s">
        <v>18671</v>
      </c>
      <c r="AM475" s="1" t="s">
        <v>18679</v>
      </c>
      <c r="AN475" s="1" t="s">
        <v>18669</v>
      </c>
      <c r="AO475" s="1" t="s">
        <v>18668</v>
      </c>
      <c r="AP475" s="14" t="s">
        <v>18876</v>
      </c>
      <c r="AQ475" s="14" t="s">
        <v>18723</v>
      </c>
      <c r="AR475" s="14" t="s">
        <v>18679</v>
      </c>
      <c r="AS475" s="15">
        <v>44319</v>
      </c>
      <c r="AT475" s="1" t="s">
        <v>18682</v>
      </c>
      <c r="AU475" s="1" t="s">
        <v>18672</v>
      </c>
      <c r="AV475" s="1" t="s">
        <v>18735</v>
      </c>
      <c r="AW475" s="1" t="s">
        <v>18683</v>
      </c>
      <c r="AX475" s="1" t="s">
        <v>18667</v>
      </c>
      <c r="AY475" s="1" t="s">
        <v>18684</v>
      </c>
    </row>
    <row r="476" spans="1:51" x14ac:dyDescent="0.2">
      <c r="A476" s="14" t="s">
        <v>12029</v>
      </c>
      <c r="B476" s="1" t="s">
        <v>18662</v>
      </c>
      <c r="C476" s="1" t="s">
        <v>18685</v>
      </c>
      <c r="D476" s="1" t="s">
        <v>18664</v>
      </c>
      <c r="E476" s="15">
        <v>44126</v>
      </c>
      <c r="F476" s="13">
        <v>44162</v>
      </c>
      <c r="G476" s="1" t="s">
        <v>18665</v>
      </c>
      <c r="H476" s="1" t="s">
        <v>18666</v>
      </c>
      <c r="I476" s="1" t="s">
        <v>18667</v>
      </c>
      <c r="J476" s="1" t="s">
        <v>18668</v>
      </c>
      <c r="K476" s="1" t="s">
        <v>18669</v>
      </c>
      <c r="L476" s="1" t="s">
        <v>18735</v>
      </c>
      <c r="M476" s="1" t="s">
        <v>18671</v>
      </c>
      <c r="N476" s="1" t="s">
        <v>18672</v>
      </c>
      <c r="O476" s="1">
        <v>36</v>
      </c>
      <c r="P476" s="1" t="s">
        <v>18662</v>
      </c>
      <c r="Q476" s="1" t="s">
        <v>18673</v>
      </c>
      <c r="R476" s="1">
        <v>30681071381</v>
      </c>
      <c r="U476" s="1" t="s">
        <v>18686</v>
      </c>
      <c r="V476" s="1">
        <v>3434363000</v>
      </c>
      <c r="W476" s="1" t="s">
        <v>18687</v>
      </c>
      <c r="Z476" s="1" t="s">
        <v>18688</v>
      </c>
      <c r="AA476" s="1" t="s">
        <v>18689</v>
      </c>
      <c r="AB476" s="1" t="s">
        <v>18689</v>
      </c>
      <c r="AE476" s="1" t="s">
        <v>18690</v>
      </c>
      <c r="AG476" s="1" t="s">
        <v>15731</v>
      </c>
      <c r="AI476" s="1">
        <v>3100</v>
      </c>
      <c r="AK476" s="1" t="s">
        <v>18840</v>
      </c>
      <c r="AL476" s="1" t="s">
        <v>18730</v>
      </c>
      <c r="AM476" s="1" t="s">
        <v>18693</v>
      </c>
      <c r="AN476" s="1" t="s">
        <v>18669</v>
      </c>
      <c r="AO476" s="1" t="s">
        <v>18668</v>
      </c>
      <c r="AP476" s="14" t="s">
        <v>18694</v>
      </c>
      <c r="AQ476" s="14" t="s">
        <v>18695</v>
      </c>
      <c r="AR476" s="14" t="s">
        <v>18693</v>
      </c>
      <c r="AS476" s="15">
        <v>44162</v>
      </c>
      <c r="AT476" s="1" t="s">
        <v>18841</v>
      </c>
      <c r="AU476" s="1" t="s">
        <v>18672</v>
      </c>
      <c r="AV476" s="1" t="s">
        <v>18735</v>
      </c>
      <c r="AW476" s="1" t="s">
        <v>18683</v>
      </c>
      <c r="AX476" s="1" t="s">
        <v>18667</v>
      </c>
      <c r="AY476" s="1" t="s">
        <v>18684</v>
      </c>
    </row>
    <row r="477" spans="1:51" x14ac:dyDescent="0.2">
      <c r="A477" s="14" t="s">
        <v>12033</v>
      </c>
      <c r="B477" s="1" t="s">
        <v>18662</v>
      </c>
      <c r="C477" s="1" t="s">
        <v>18685</v>
      </c>
      <c r="D477" s="1" t="s">
        <v>18664</v>
      </c>
      <c r="E477" s="15">
        <v>44126</v>
      </c>
      <c r="F477" s="13">
        <v>44161</v>
      </c>
      <c r="G477" s="1" t="s">
        <v>18665</v>
      </c>
      <c r="H477" s="1" t="s">
        <v>18666</v>
      </c>
      <c r="I477" s="1" t="s">
        <v>18667</v>
      </c>
      <c r="J477" s="1" t="s">
        <v>18668</v>
      </c>
      <c r="K477" s="1" t="s">
        <v>18669</v>
      </c>
      <c r="L477" s="1" t="s">
        <v>18735</v>
      </c>
      <c r="M477" s="1" t="s">
        <v>18671</v>
      </c>
      <c r="N477" s="1" t="s">
        <v>18672</v>
      </c>
      <c r="O477" s="1">
        <v>35</v>
      </c>
      <c r="P477" s="1" t="s">
        <v>18662</v>
      </c>
      <c r="Q477" s="1" t="s">
        <v>18673</v>
      </c>
      <c r="R477" s="1">
        <v>30681071381</v>
      </c>
      <c r="U477" s="1" t="s">
        <v>18686</v>
      </c>
      <c r="V477" s="1">
        <v>3434363000</v>
      </c>
      <c r="W477" s="1" t="s">
        <v>18687</v>
      </c>
      <c r="Z477" s="1" t="s">
        <v>18688</v>
      </c>
      <c r="AA477" s="1" t="s">
        <v>18689</v>
      </c>
      <c r="AB477" s="1" t="s">
        <v>18689</v>
      </c>
      <c r="AE477" s="1" t="s">
        <v>18690</v>
      </c>
      <c r="AG477" s="1" t="s">
        <v>15731</v>
      </c>
      <c r="AI477" s="1">
        <v>3100</v>
      </c>
      <c r="AK477" s="1" t="s">
        <v>18840</v>
      </c>
      <c r="AL477" s="1" t="s">
        <v>18730</v>
      </c>
      <c r="AM477" s="1" t="s">
        <v>18693</v>
      </c>
      <c r="AN477" s="1" t="s">
        <v>18669</v>
      </c>
      <c r="AO477" s="1" t="s">
        <v>18668</v>
      </c>
      <c r="AP477" s="14" t="s">
        <v>18694</v>
      </c>
      <c r="AQ477" s="14" t="s">
        <v>18695</v>
      </c>
      <c r="AR477" s="14" t="s">
        <v>18693</v>
      </c>
      <c r="AS477" s="15">
        <v>44161</v>
      </c>
      <c r="AT477" s="1" t="s">
        <v>18841</v>
      </c>
      <c r="AU477" s="1" t="s">
        <v>18672</v>
      </c>
      <c r="AV477" s="1" t="s">
        <v>18735</v>
      </c>
      <c r="AW477" s="1" t="s">
        <v>18683</v>
      </c>
      <c r="AX477" s="1" t="s">
        <v>18667</v>
      </c>
      <c r="AY477" s="1" t="s">
        <v>18684</v>
      </c>
    </row>
    <row r="478" spans="1:51" x14ac:dyDescent="0.2">
      <c r="A478" s="14" t="s">
        <v>12037</v>
      </c>
      <c r="B478" s="1" t="s">
        <v>18662</v>
      </c>
      <c r="C478" s="1" t="s">
        <v>18685</v>
      </c>
      <c r="D478" s="1" t="s">
        <v>18664</v>
      </c>
      <c r="E478" s="15">
        <v>44126</v>
      </c>
      <c r="F478" s="13">
        <v>44146</v>
      </c>
      <c r="G478" s="1" t="s">
        <v>18665</v>
      </c>
      <c r="H478" s="1" t="s">
        <v>18666</v>
      </c>
      <c r="I478" s="1" t="s">
        <v>18667</v>
      </c>
      <c r="J478" s="1" t="s">
        <v>18668</v>
      </c>
      <c r="K478" s="1" t="s">
        <v>18669</v>
      </c>
      <c r="L478" s="1" t="s">
        <v>18735</v>
      </c>
      <c r="M478" s="1" t="s">
        <v>18671</v>
      </c>
      <c r="N478" s="1" t="s">
        <v>18672</v>
      </c>
      <c r="O478" s="1">
        <v>38</v>
      </c>
      <c r="P478" s="1" t="s">
        <v>18662</v>
      </c>
      <c r="Q478" s="1" t="s">
        <v>18673</v>
      </c>
      <c r="R478" s="1">
        <v>30681071381</v>
      </c>
      <c r="U478" s="1" t="s">
        <v>18686</v>
      </c>
      <c r="V478" s="1">
        <v>3434363000</v>
      </c>
      <c r="W478" s="1" t="s">
        <v>18687</v>
      </c>
      <c r="Z478" s="1" t="s">
        <v>18688</v>
      </c>
      <c r="AA478" s="1" t="s">
        <v>18689</v>
      </c>
      <c r="AB478" s="1" t="s">
        <v>18689</v>
      </c>
      <c r="AE478" s="1" t="s">
        <v>18690</v>
      </c>
      <c r="AG478" s="1" t="s">
        <v>15731</v>
      </c>
      <c r="AI478" s="1">
        <v>3100</v>
      </c>
      <c r="AK478" s="1" t="s">
        <v>18792</v>
      </c>
      <c r="AL478" s="1" t="s">
        <v>18730</v>
      </c>
      <c r="AM478" s="1" t="s">
        <v>18693</v>
      </c>
      <c r="AN478" s="1" t="s">
        <v>18669</v>
      </c>
      <c r="AO478" s="1" t="s">
        <v>18668</v>
      </c>
      <c r="AP478" s="14" t="s">
        <v>18694</v>
      </c>
      <c r="AQ478" s="14" t="s">
        <v>18695</v>
      </c>
      <c r="AR478" s="14" t="s">
        <v>18693</v>
      </c>
      <c r="AS478" s="15">
        <v>44146</v>
      </c>
      <c r="AT478" s="1" t="s">
        <v>18946</v>
      </c>
      <c r="AU478" s="1" t="s">
        <v>18672</v>
      </c>
      <c r="AV478" s="1" t="s">
        <v>18735</v>
      </c>
      <c r="AW478" s="1" t="s">
        <v>18683</v>
      </c>
      <c r="AX478" s="1" t="s">
        <v>18667</v>
      </c>
      <c r="AY478" s="1" t="s">
        <v>18684</v>
      </c>
    </row>
    <row r="479" spans="1:51" x14ac:dyDescent="0.2">
      <c r="A479" s="14" t="s">
        <v>12041</v>
      </c>
      <c r="B479" s="1" t="s">
        <v>18662</v>
      </c>
      <c r="C479" s="1" t="s">
        <v>18685</v>
      </c>
      <c r="D479" s="1" t="s">
        <v>18664</v>
      </c>
      <c r="E479" s="15">
        <v>44126</v>
      </c>
      <c r="F479" s="13">
        <v>44161</v>
      </c>
      <c r="G479" s="1" t="s">
        <v>18665</v>
      </c>
      <c r="H479" s="1" t="s">
        <v>18666</v>
      </c>
      <c r="I479" s="1" t="s">
        <v>18667</v>
      </c>
      <c r="J479" s="1" t="s">
        <v>18668</v>
      </c>
      <c r="K479" s="1" t="s">
        <v>18669</v>
      </c>
      <c r="L479" s="1" t="s">
        <v>18735</v>
      </c>
      <c r="M479" s="1" t="s">
        <v>18671</v>
      </c>
      <c r="N479" s="1" t="s">
        <v>18672</v>
      </c>
      <c r="O479" s="1">
        <v>35</v>
      </c>
      <c r="P479" s="1" t="s">
        <v>18662</v>
      </c>
      <c r="Q479" s="1" t="s">
        <v>18673</v>
      </c>
      <c r="R479" s="1">
        <v>30681071381</v>
      </c>
      <c r="U479" s="1" t="s">
        <v>18686</v>
      </c>
      <c r="V479" s="1">
        <v>3434363000</v>
      </c>
      <c r="W479" s="1" t="s">
        <v>18687</v>
      </c>
      <c r="Z479" s="1" t="s">
        <v>18688</v>
      </c>
      <c r="AA479" s="1" t="s">
        <v>18689</v>
      </c>
      <c r="AB479" s="1" t="s">
        <v>18689</v>
      </c>
      <c r="AE479" s="1" t="s">
        <v>18690</v>
      </c>
      <c r="AG479" s="1" t="s">
        <v>15731</v>
      </c>
      <c r="AI479" s="1">
        <v>3100</v>
      </c>
      <c r="AK479" s="1" t="s">
        <v>18840</v>
      </c>
      <c r="AL479" s="1" t="s">
        <v>18730</v>
      </c>
      <c r="AM479" s="1" t="s">
        <v>18693</v>
      </c>
      <c r="AN479" s="1" t="s">
        <v>18669</v>
      </c>
      <c r="AO479" s="1" t="s">
        <v>18668</v>
      </c>
      <c r="AP479" s="14" t="s">
        <v>18694</v>
      </c>
      <c r="AQ479" s="14" t="s">
        <v>18695</v>
      </c>
      <c r="AR479" s="14" t="s">
        <v>18693</v>
      </c>
      <c r="AS479" s="15">
        <v>44161</v>
      </c>
      <c r="AT479" s="1" t="s">
        <v>18841</v>
      </c>
      <c r="AU479" s="1" t="s">
        <v>18672</v>
      </c>
      <c r="AV479" s="1" t="s">
        <v>18735</v>
      </c>
      <c r="AW479" s="1" t="s">
        <v>18683</v>
      </c>
      <c r="AX479" s="1" t="s">
        <v>18667</v>
      </c>
      <c r="AY479" s="1" t="s">
        <v>18684</v>
      </c>
    </row>
    <row r="480" spans="1:51" x14ac:dyDescent="0.2">
      <c r="A480" s="14" t="s">
        <v>12058</v>
      </c>
      <c r="B480" s="1" t="s">
        <v>18662</v>
      </c>
      <c r="C480" s="1" t="s">
        <v>18685</v>
      </c>
      <c r="D480" s="1" t="s">
        <v>18664</v>
      </c>
      <c r="E480" s="15">
        <v>44127</v>
      </c>
      <c r="F480" s="13">
        <v>44154</v>
      </c>
      <c r="G480" s="1" t="s">
        <v>18665</v>
      </c>
      <c r="H480" s="1" t="s">
        <v>18666</v>
      </c>
      <c r="I480" s="1" t="s">
        <v>18667</v>
      </c>
      <c r="J480" s="1" t="s">
        <v>18668</v>
      </c>
      <c r="K480" s="1" t="s">
        <v>18669</v>
      </c>
      <c r="L480" s="1" t="s">
        <v>18735</v>
      </c>
      <c r="M480" s="1" t="s">
        <v>18671</v>
      </c>
      <c r="N480" s="1" t="s">
        <v>18672</v>
      </c>
      <c r="O480" s="1">
        <v>45</v>
      </c>
      <c r="P480" s="1" t="s">
        <v>18662</v>
      </c>
      <c r="Q480" s="1" t="s">
        <v>18673</v>
      </c>
      <c r="R480" s="1">
        <v>30534475795</v>
      </c>
      <c r="U480" s="1" t="s">
        <v>18697</v>
      </c>
      <c r="V480" s="1">
        <v>1147561216</v>
      </c>
      <c r="W480" s="1" t="s">
        <v>2737</v>
      </c>
      <c r="Z480" s="1" t="s">
        <v>15990</v>
      </c>
      <c r="AA480" s="1" t="s">
        <v>18698</v>
      </c>
      <c r="AB480" s="1" t="s">
        <v>18699</v>
      </c>
      <c r="AE480" s="1" t="s">
        <v>18700</v>
      </c>
      <c r="AG480" s="1" t="s">
        <v>15731</v>
      </c>
      <c r="AI480" s="1">
        <v>1605</v>
      </c>
      <c r="AK480" s="1" t="s">
        <v>18840</v>
      </c>
      <c r="AL480" s="1" t="s">
        <v>18730</v>
      </c>
      <c r="AM480" s="1" t="s">
        <v>18693</v>
      </c>
      <c r="AN480" s="1" t="s">
        <v>18669</v>
      </c>
      <c r="AO480" s="1" t="s">
        <v>18668</v>
      </c>
      <c r="AP480" s="14" t="s">
        <v>18694</v>
      </c>
      <c r="AQ480" s="14" t="s">
        <v>18695</v>
      </c>
      <c r="AR480" s="14" t="s">
        <v>18693</v>
      </c>
      <c r="AS480" s="15">
        <v>44154</v>
      </c>
      <c r="AT480" s="1" t="s">
        <v>18841</v>
      </c>
      <c r="AU480" s="1" t="s">
        <v>18672</v>
      </c>
      <c r="AV480" s="1" t="s">
        <v>18735</v>
      </c>
      <c r="AW480" s="1" t="s">
        <v>18683</v>
      </c>
      <c r="AX480" s="1" t="s">
        <v>18667</v>
      </c>
      <c r="AY480" s="1" t="s">
        <v>18684</v>
      </c>
    </row>
    <row r="481" spans="1:51" x14ac:dyDescent="0.2">
      <c r="A481" s="14" t="s">
        <v>12064</v>
      </c>
      <c r="B481" s="1" t="s">
        <v>18662</v>
      </c>
      <c r="C481" s="1" t="s">
        <v>18685</v>
      </c>
      <c r="D481" s="1" t="s">
        <v>18664</v>
      </c>
      <c r="E481" s="15">
        <v>44127</v>
      </c>
      <c r="F481" s="13">
        <v>44155</v>
      </c>
      <c r="G481" s="1" t="s">
        <v>18665</v>
      </c>
      <c r="H481" s="1" t="s">
        <v>18666</v>
      </c>
      <c r="I481" s="1" t="s">
        <v>18667</v>
      </c>
      <c r="J481" s="1" t="s">
        <v>18668</v>
      </c>
      <c r="K481" s="1" t="s">
        <v>18669</v>
      </c>
      <c r="L481" s="1" t="s">
        <v>18735</v>
      </c>
      <c r="M481" s="1" t="s">
        <v>18671</v>
      </c>
      <c r="N481" s="1" t="s">
        <v>18672</v>
      </c>
      <c r="O481" s="1">
        <v>36</v>
      </c>
      <c r="P481" s="1" t="s">
        <v>18662</v>
      </c>
      <c r="Q481" s="1" t="s">
        <v>18673</v>
      </c>
      <c r="R481" s="1">
        <v>30534475795</v>
      </c>
      <c r="U481" s="1" t="s">
        <v>18697</v>
      </c>
      <c r="V481" s="1">
        <v>1147561216</v>
      </c>
      <c r="W481" s="1" t="s">
        <v>2737</v>
      </c>
      <c r="Z481" s="1" t="s">
        <v>15990</v>
      </c>
      <c r="AA481" s="1" t="s">
        <v>18698</v>
      </c>
      <c r="AB481" s="1" t="s">
        <v>18699</v>
      </c>
      <c r="AE481" s="1" t="s">
        <v>18700</v>
      </c>
      <c r="AG481" s="1" t="s">
        <v>15731</v>
      </c>
      <c r="AI481" s="1">
        <v>1605</v>
      </c>
      <c r="AK481" s="1" t="s">
        <v>18792</v>
      </c>
      <c r="AL481" s="1" t="s">
        <v>18730</v>
      </c>
      <c r="AM481" s="1" t="s">
        <v>18693</v>
      </c>
      <c r="AN481" s="1" t="s">
        <v>18669</v>
      </c>
      <c r="AO481" s="1" t="s">
        <v>18668</v>
      </c>
      <c r="AP481" s="14" t="s">
        <v>18694</v>
      </c>
      <c r="AQ481" s="14" t="s">
        <v>18695</v>
      </c>
      <c r="AR481" s="14" t="s">
        <v>18693</v>
      </c>
      <c r="AS481" s="15">
        <v>44155</v>
      </c>
      <c r="AT481" s="1" t="s">
        <v>18946</v>
      </c>
      <c r="AU481" s="1" t="s">
        <v>18672</v>
      </c>
      <c r="AV481" s="1" t="s">
        <v>18735</v>
      </c>
      <c r="AW481" s="1" t="s">
        <v>18683</v>
      </c>
      <c r="AX481" s="1" t="s">
        <v>18667</v>
      </c>
      <c r="AY481" s="1" t="s">
        <v>18684</v>
      </c>
    </row>
    <row r="482" spans="1:51" x14ac:dyDescent="0.2">
      <c r="A482" s="14" t="s">
        <v>12068</v>
      </c>
      <c r="B482" s="1" t="s">
        <v>18662</v>
      </c>
      <c r="C482" s="1" t="s">
        <v>18685</v>
      </c>
      <c r="D482" s="1" t="s">
        <v>18664</v>
      </c>
      <c r="E482" s="15">
        <v>44127</v>
      </c>
      <c r="F482" s="13">
        <v>44147</v>
      </c>
      <c r="G482" s="1" t="s">
        <v>18665</v>
      </c>
      <c r="H482" s="1" t="s">
        <v>18666</v>
      </c>
      <c r="I482" s="1" t="s">
        <v>18667</v>
      </c>
      <c r="J482" s="1" t="s">
        <v>18668</v>
      </c>
      <c r="K482" s="1" t="s">
        <v>18669</v>
      </c>
      <c r="L482" s="1" t="s">
        <v>18735</v>
      </c>
      <c r="M482" s="1" t="s">
        <v>18671</v>
      </c>
      <c r="N482" s="1" t="s">
        <v>18672</v>
      </c>
      <c r="O482" s="1">
        <v>35</v>
      </c>
      <c r="P482" s="1" t="s">
        <v>18662</v>
      </c>
      <c r="Q482" s="1" t="s">
        <v>18673</v>
      </c>
      <c r="R482" s="1">
        <v>30534475795</v>
      </c>
      <c r="U482" s="1" t="s">
        <v>18697</v>
      </c>
      <c r="V482" s="1">
        <v>1147561216</v>
      </c>
      <c r="W482" s="1" t="s">
        <v>2737</v>
      </c>
      <c r="Z482" s="1" t="s">
        <v>15990</v>
      </c>
      <c r="AA482" s="1" t="s">
        <v>18698</v>
      </c>
      <c r="AB482" s="1" t="s">
        <v>18699</v>
      </c>
      <c r="AE482" s="1" t="s">
        <v>18700</v>
      </c>
      <c r="AG482" s="1" t="s">
        <v>15731</v>
      </c>
      <c r="AI482" s="1">
        <v>1605</v>
      </c>
      <c r="AK482" s="1" t="s">
        <v>18840</v>
      </c>
      <c r="AL482" s="1" t="s">
        <v>18730</v>
      </c>
      <c r="AM482" s="1" t="s">
        <v>18693</v>
      </c>
      <c r="AN482" s="1" t="s">
        <v>18669</v>
      </c>
      <c r="AO482" s="1" t="s">
        <v>18668</v>
      </c>
      <c r="AP482" s="14" t="s">
        <v>18694</v>
      </c>
      <c r="AQ482" s="14" t="s">
        <v>18695</v>
      </c>
      <c r="AR482" s="14" t="s">
        <v>18693</v>
      </c>
      <c r="AS482" s="15">
        <v>44147</v>
      </c>
      <c r="AT482" s="1" t="s">
        <v>18841</v>
      </c>
      <c r="AU482" s="1" t="s">
        <v>18672</v>
      </c>
      <c r="AV482" s="1" t="s">
        <v>18735</v>
      </c>
      <c r="AW482" s="1" t="s">
        <v>18683</v>
      </c>
      <c r="AX482" s="1" t="s">
        <v>18667</v>
      </c>
      <c r="AY482" s="1" t="s">
        <v>18684</v>
      </c>
    </row>
    <row r="483" spans="1:51" x14ac:dyDescent="0.2">
      <c r="A483" s="14" t="s">
        <v>12075</v>
      </c>
      <c r="B483" s="1" t="s">
        <v>18662</v>
      </c>
      <c r="C483" s="1" t="s">
        <v>18685</v>
      </c>
      <c r="D483" s="1" t="s">
        <v>18664</v>
      </c>
      <c r="E483" s="15">
        <v>44127</v>
      </c>
      <c r="F483" s="13">
        <v>44151</v>
      </c>
      <c r="G483" s="1" t="s">
        <v>18665</v>
      </c>
      <c r="H483" s="1" t="s">
        <v>18666</v>
      </c>
      <c r="I483" s="1" t="s">
        <v>18667</v>
      </c>
      <c r="J483" s="1" t="s">
        <v>18668</v>
      </c>
      <c r="K483" s="1" t="s">
        <v>18669</v>
      </c>
      <c r="L483" s="1" t="s">
        <v>18735</v>
      </c>
      <c r="M483" s="1" t="s">
        <v>18671</v>
      </c>
      <c r="N483" s="1" t="s">
        <v>18672</v>
      </c>
      <c r="O483" s="1">
        <v>170</v>
      </c>
      <c r="P483" s="1" t="s">
        <v>18662</v>
      </c>
      <c r="Q483" s="1" t="s">
        <v>18673</v>
      </c>
      <c r="R483" s="1">
        <v>33711192579</v>
      </c>
      <c r="U483" s="1" t="s">
        <v>18856</v>
      </c>
      <c r="V483" s="1">
        <v>1122658482</v>
      </c>
      <c r="W483" s="1" t="s">
        <v>3593</v>
      </c>
      <c r="Z483" s="1" t="s">
        <v>18706</v>
      </c>
      <c r="AA483" s="1" t="s">
        <v>18707</v>
      </c>
      <c r="AB483" s="1" t="s">
        <v>18707</v>
      </c>
      <c r="AE483" s="1" t="s">
        <v>18857</v>
      </c>
      <c r="AG483" s="1" t="s">
        <v>15731</v>
      </c>
      <c r="AI483" s="1">
        <v>1295</v>
      </c>
      <c r="AK483" s="1" t="s">
        <v>18840</v>
      </c>
      <c r="AL483" s="1" t="s">
        <v>18730</v>
      </c>
      <c r="AM483" s="1" t="s">
        <v>18693</v>
      </c>
      <c r="AN483" s="1" t="s">
        <v>18669</v>
      </c>
      <c r="AO483" s="1" t="s">
        <v>18668</v>
      </c>
      <c r="AP483" s="14" t="s">
        <v>18694</v>
      </c>
      <c r="AQ483" s="14" t="s">
        <v>18695</v>
      </c>
      <c r="AR483" s="14" t="s">
        <v>18693</v>
      </c>
      <c r="AS483" s="15">
        <v>44151</v>
      </c>
      <c r="AT483" s="1" t="s">
        <v>18841</v>
      </c>
      <c r="AU483" s="1" t="s">
        <v>18672</v>
      </c>
      <c r="AV483" s="1" t="s">
        <v>18735</v>
      </c>
      <c r="AW483" s="1" t="s">
        <v>18683</v>
      </c>
      <c r="AX483" s="1" t="s">
        <v>18667</v>
      </c>
      <c r="AY483" s="1" t="s">
        <v>18684</v>
      </c>
    </row>
    <row r="484" spans="1:51" x14ac:dyDescent="0.2">
      <c r="A484" s="14" t="s">
        <v>12086</v>
      </c>
      <c r="B484" s="1" t="s">
        <v>18662</v>
      </c>
      <c r="C484" s="1" t="s">
        <v>18685</v>
      </c>
      <c r="D484" s="1" t="s">
        <v>18664</v>
      </c>
      <c r="E484" s="15">
        <v>44130</v>
      </c>
      <c r="F484" s="13">
        <v>44154</v>
      </c>
      <c r="G484" s="1" t="s">
        <v>18665</v>
      </c>
      <c r="H484" s="1" t="s">
        <v>18666</v>
      </c>
      <c r="I484" s="1" t="s">
        <v>18667</v>
      </c>
      <c r="J484" s="1" t="s">
        <v>18668</v>
      </c>
      <c r="K484" s="1" t="s">
        <v>18669</v>
      </c>
      <c r="L484" s="1" t="s">
        <v>18735</v>
      </c>
      <c r="M484" s="1" t="s">
        <v>18671</v>
      </c>
      <c r="N484" s="1" t="s">
        <v>18672</v>
      </c>
      <c r="O484" s="1">
        <v>40</v>
      </c>
      <c r="P484" s="1" t="s">
        <v>18662</v>
      </c>
      <c r="Q484" s="1" t="s">
        <v>18673</v>
      </c>
      <c r="R484" s="1">
        <v>30534475795</v>
      </c>
      <c r="U484" s="1" t="s">
        <v>18697</v>
      </c>
      <c r="V484" s="1">
        <v>1147561216</v>
      </c>
      <c r="W484" s="1" t="s">
        <v>2737</v>
      </c>
      <c r="Z484" s="1" t="s">
        <v>15990</v>
      </c>
      <c r="AA484" s="1" t="s">
        <v>18698</v>
      </c>
      <c r="AB484" s="1" t="s">
        <v>18699</v>
      </c>
      <c r="AE484" s="1" t="s">
        <v>18700</v>
      </c>
      <c r="AG484" s="1" t="s">
        <v>15731</v>
      </c>
      <c r="AI484" s="1">
        <v>1605</v>
      </c>
      <c r="AK484" s="1" t="s">
        <v>18840</v>
      </c>
      <c r="AL484" s="1" t="s">
        <v>18730</v>
      </c>
      <c r="AM484" s="1" t="s">
        <v>18693</v>
      </c>
      <c r="AN484" s="1" t="s">
        <v>18669</v>
      </c>
      <c r="AO484" s="1" t="s">
        <v>18668</v>
      </c>
      <c r="AP484" s="14" t="s">
        <v>18694</v>
      </c>
      <c r="AQ484" s="14" t="s">
        <v>18695</v>
      </c>
      <c r="AR484" s="14" t="s">
        <v>18693</v>
      </c>
      <c r="AS484" s="15">
        <v>44154</v>
      </c>
      <c r="AT484" s="1" t="s">
        <v>18841</v>
      </c>
      <c r="AU484" s="1" t="s">
        <v>18672</v>
      </c>
      <c r="AV484" s="1" t="s">
        <v>18735</v>
      </c>
      <c r="AW484" s="1" t="s">
        <v>18683</v>
      </c>
      <c r="AX484" s="1" t="s">
        <v>18667</v>
      </c>
      <c r="AY484" s="1" t="s">
        <v>18684</v>
      </c>
    </row>
    <row r="485" spans="1:51" x14ac:dyDescent="0.2">
      <c r="A485" s="14" t="s">
        <v>12126</v>
      </c>
      <c r="B485" s="1" t="s">
        <v>18662</v>
      </c>
      <c r="C485" s="1" t="s">
        <v>18685</v>
      </c>
      <c r="D485" s="1" t="s">
        <v>18664</v>
      </c>
      <c r="E485" s="15">
        <v>44131</v>
      </c>
      <c r="F485" s="13">
        <v>44319</v>
      </c>
      <c r="G485" s="1" t="s">
        <v>18665</v>
      </c>
      <c r="H485" s="1" t="s">
        <v>18666</v>
      </c>
      <c r="I485" s="1" t="s">
        <v>18667</v>
      </c>
      <c r="J485" s="1" t="s">
        <v>18668</v>
      </c>
      <c r="K485" s="1" t="s">
        <v>18669</v>
      </c>
      <c r="L485" s="1" t="s">
        <v>18735</v>
      </c>
      <c r="M485" s="1" t="s">
        <v>18671</v>
      </c>
      <c r="N485" s="1" t="s">
        <v>18672</v>
      </c>
      <c r="O485" s="1">
        <v>32</v>
      </c>
      <c r="P485" s="1" t="s">
        <v>18662</v>
      </c>
      <c r="Q485" s="1" t="s">
        <v>19038</v>
      </c>
      <c r="R485" s="1">
        <v>20294335847</v>
      </c>
      <c r="S485" s="1" t="s">
        <v>18702</v>
      </c>
      <c r="T485" s="1">
        <v>29433584</v>
      </c>
      <c r="U485" s="1" t="s">
        <v>19039</v>
      </c>
      <c r="V485" s="1">
        <v>91123309814</v>
      </c>
      <c r="X485" s="1" t="s">
        <v>19040</v>
      </c>
      <c r="Y485" s="1" t="s">
        <v>19041</v>
      </c>
      <c r="Z485" s="1" t="s">
        <v>18706</v>
      </c>
      <c r="AA485" s="1" t="s">
        <v>18707</v>
      </c>
      <c r="AB485" s="1" t="s">
        <v>18707</v>
      </c>
      <c r="AE485" s="1" t="s">
        <v>19042</v>
      </c>
      <c r="AG485" s="1">
        <v>13</v>
      </c>
      <c r="AI485" s="1">
        <v>1001</v>
      </c>
      <c r="AK485" s="1" t="s">
        <v>18875</v>
      </c>
      <c r="AL485" s="1" t="s">
        <v>18671</v>
      </c>
      <c r="AM485" s="1" t="s">
        <v>18679</v>
      </c>
      <c r="AN485" s="1" t="s">
        <v>18669</v>
      </c>
      <c r="AO485" s="1" t="s">
        <v>18668</v>
      </c>
      <c r="AP485" s="14" t="s">
        <v>18876</v>
      </c>
      <c r="AQ485" s="14" t="s">
        <v>18723</v>
      </c>
      <c r="AR485" s="14" t="s">
        <v>18679</v>
      </c>
      <c r="AS485" s="15">
        <v>44319</v>
      </c>
      <c r="AT485" s="1" t="s">
        <v>18682</v>
      </c>
      <c r="AU485" s="1" t="s">
        <v>18672</v>
      </c>
      <c r="AV485" s="1" t="s">
        <v>18735</v>
      </c>
      <c r="AW485" s="1" t="s">
        <v>18683</v>
      </c>
      <c r="AX485" s="1" t="s">
        <v>18667</v>
      </c>
      <c r="AY485" s="1" t="s">
        <v>18684</v>
      </c>
    </row>
    <row r="486" spans="1:51" x14ac:dyDescent="0.2">
      <c r="A486" s="14" t="s">
        <v>12138</v>
      </c>
      <c r="B486" s="1" t="s">
        <v>18662</v>
      </c>
      <c r="C486" s="1" t="s">
        <v>18685</v>
      </c>
      <c r="D486" s="1" t="s">
        <v>18664</v>
      </c>
      <c r="E486" s="15">
        <v>44131</v>
      </c>
      <c r="F486" s="13">
        <v>44319</v>
      </c>
      <c r="G486" s="1" t="s">
        <v>18665</v>
      </c>
      <c r="H486" s="1" t="s">
        <v>18666</v>
      </c>
      <c r="I486" s="1" t="s">
        <v>18667</v>
      </c>
      <c r="J486" s="1" t="s">
        <v>18668</v>
      </c>
      <c r="K486" s="1" t="s">
        <v>18669</v>
      </c>
      <c r="L486" s="1" t="s">
        <v>18735</v>
      </c>
      <c r="M486" s="1" t="s">
        <v>18671</v>
      </c>
      <c r="N486" s="1" t="s">
        <v>18672</v>
      </c>
      <c r="O486" s="1">
        <v>44</v>
      </c>
      <c r="P486" s="1" t="s">
        <v>18662</v>
      </c>
      <c r="Q486" s="1" t="s">
        <v>19038</v>
      </c>
      <c r="R486" s="1">
        <v>20294335847</v>
      </c>
      <c r="S486" s="1" t="s">
        <v>18702</v>
      </c>
      <c r="T486" s="1">
        <v>29433584</v>
      </c>
      <c r="U486" s="1" t="s">
        <v>19039</v>
      </c>
      <c r="V486" s="1">
        <v>91123309814</v>
      </c>
      <c r="X486" s="1" t="s">
        <v>19040</v>
      </c>
      <c r="Y486" s="1" t="s">
        <v>19041</v>
      </c>
      <c r="Z486" s="1" t="s">
        <v>18706</v>
      </c>
      <c r="AA486" s="1" t="s">
        <v>18707</v>
      </c>
      <c r="AB486" s="1" t="s">
        <v>18707</v>
      </c>
      <c r="AE486" s="1" t="s">
        <v>19042</v>
      </c>
      <c r="AG486" s="1">
        <v>13</v>
      </c>
      <c r="AI486" s="1">
        <v>1001</v>
      </c>
      <c r="AK486" s="1" t="s">
        <v>18875</v>
      </c>
      <c r="AL486" s="1" t="s">
        <v>18671</v>
      </c>
      <c r="AM486" s="1" t="s">
        <v>18679</v>
      </c>
      <c r="AN486" s="1" t="s">
        <v>18669</v>
      </c>
      <c r="AO486" s="1" t="s">
        <v>18668</v>
      </c>
      <c r="AP486" s="14" t="s">
        <v>18876</v>
      </c>
      <c r="AQ486" s="14" t="s">
        <v>18723</v>
      </c>
      <c r="AR486" s="14" t="s">
        <v>18679</v>
      </c>
      <c r="AS486" s="15">
        <v>44319</v>
      </c>
      <c r="AT486" s="1" t="s">
        <v>18682</v>
      </c>
      <c r="AU486" s="1" t="s">
        <v>18672</v>
      </c>
      <c r="AV486" s="1" t="s">
        <v>18735</v>
      </c>
      <c r="AW486" s="1" t="s">
        <v>18683</v>
      </c>
      <c r="AX486" s="1" t="s">
        <v>18667</v>
      </c>
      <c r="AY486" s="1" t="s">
        <v>18684</v>
      </c>
    </row>
    <row r="487" spans="1:51" x14ac:dyDescent="0.2">
      <c r="A487" s="14" t="s">
        <v>12141</v>
      </c>
      <c r="B487" s="1" t="s">
        <v>18662</v>
      </c>
      <c r="C487" s="1" t="s">
        <v>18685</v>
      </c>
      <c r="D487" s="1" t="s">
        <v>18664</v>
      </c>
      <c r="E487" s="15">
        <v>44131</v>
      </c>
      <c r="F487" s="13">
        <v>44319</v>
      </c>
      <c r="G487" s="1" t="s">
        <v>18665</v>
      </c>
      <c r="H487" s="1" t="s">
        <v>18666</v>
      </c>
      <c r="I487" s="1" t="s">
        <v>18667</v>
      </c>
      <c r="J487" s="1" t="s">
        <v>18668</v>
      </c>
      <c r="K487" s="1" t="s">
        <v>18669</v>
      </c>
      <c r="L487" s="1" t="s">
        <v>18735</v>
      </c>
      <c r="M487" s="1" t="s">
        <v>18671</v>
      </c>
      <c r="N487" s="1" t="s">
        <v>18672</v>
      </c>
      <c r="O487" s="1">
        <v>36</v>
      </c>
      <c r="P487" s="1" t="s">
        <v>18662</v>
      </c>
      <c r="Q487" s="1" t="s">
        <v>19038</v>
      </c>
      <c r="R487" s="1">
        <v>20294335847</v>
      </c>
      <c r="S487" s="1" t="s">
        <v>18702</v>
      </c>
      <c r="T487" s="1">
        <v>29433584</v>
      </c>
      <c r="U487" s="1" t="s">
        <v>19039</v>
      </c>
      <c r="V487" s="1">
        <v>91123309814</v>
      </c>
      <c r="X487" s="1" t="s">
        <v>19040</v>
      </c>
      <c r="Y487" s="1" t="s">
        <v>19041</v>
      </c>
      <c r="Z487" s="1" t="s">
        <v>18706</v>
      </c>
      <c r="AA487" s="1" t="s">
        <v>18707</v>
      </c>
      <c r="AB487" s="1" t="s">
        <v>18707</v>
      </c>
      <c r="AE487" s="1" t="s">
        <v>19042</v>
      </c>
      <c r="AG487" s="1">
        <v>13</v>
      </c>
      <c r="AI487" s="1">
        <v>1001</v>
      </c>
      <c r="AK487" s="1" t="s">
        <v>18875</v>
      </c>
      <c r="AL487" s="1" t="s">
        <v>18671</v>
      </c>
      <c r="AM487" s="1" t="s">
        <v>18679</v>
      </c>
      <c r="AN487" s="1" t="s">
        <v>18669</v>
      </c>
      <c r="AO487" s="1" t="s">
        <v>18668</v>
      </c>
      <c r="AP487" s="14" t="s">
        <v>18876</v>
      </c>
      <c r="AQ487" s="14" t="s">
        <v>18723</v>
      </c>
      <c r="AR487" s="14" t="s">
        <v>18679</v>
      </c>
      <c r="AS487" s="15">
        <v>44319</v>
      </c>
      <c r="AT487" s="1" t="s">
        <v>18682</v>
      </c>
      <c r="AU487" s="1" t="s">
        <v>18672</v>
      </c>
      <c r="AV487" s="1" t="s">
        <v>18735</v>
      </c>
      <c r="AW487" s="1" t="s">
        <v>18683</v>
      </c>
      <c r="AX487" s="1" t="s">
        <v>18667</v>
      </c>
      <c r="AY487" s="1" t="s">
        <v>18684</v>
      </c>
    </row>
    <row r="488" spans="1:51" x14ac:dyDescent="0.2">
      <c r="A488" s="14" t="s">
        <v>12144</v>
      </c>
      <c r="B488" s="1" t="s">
        <v>18662</v>
      </c>
      <c r="C488" s="1" t="s">
        <v>18685</v>
      </c>
      <c r="D488" s="1" t="s">
        <v>18664</v>
      </c>
      <c r="E488" s="15">
        <v>44131</v>
      </c>
      <c r="F488" s="13">
        <v>44319</v>
      </c>
      <c r="G488" s="1" t="s">
        <v>18665</v>
      </c>
      <c r="H488" s="1" t="s">
        <v>18666</v>
      </c>
      <c r="I488" s="1" t="s">
        <v>18667</v>
      </c>
      <c r="J488" s="1" t="s">
        <v>18668</v>
      </c>
      <c r="K488" s="1" t="s">
        <v>18669</v>
      </c>
      <c r="L488" s="1" t="s">
        <v>18735</v>
      </c>
      <c r="M488" s="1" t="s">
        <v>18671</v>
      </c>
      <c r="N488" s="1" t="s">
        <v>18672</v>
      </c>
      <c r="O488" s="1">
        <v>35</v>
      </c>
      <c r="P488" s="1" t="s">
        <v>18662</v>
      </c>
      <c r="Q488" s="1" t="s">
        <v>19038</v>
      </c>
      <c r="R488" s="1">
        <v>20294335847</v>
      </c>
      <c r="S488" s="1" t="s">
        <v>18702</v>
      </c>
      <c r="T488" s="1">
        <v>29433584</v>
      </c>
      <c r="U488" s="1" t="s">
        <v>19039</v>
      </c>
      <c r="V488" s="1">
        <v>91123309814</v>
      </c>
      <c r="X488" s="1" t="s">
        <v>19040</v>
      </c>
      <c r="Y488" s="1" t="s">
        <v>19041</v>
      </c>
      <c r="Z488" s="1" t="s">
        <v>18706</v>
      </c>
      <c r="AA488" s="1" t="s">
        <v>18707</v>
      </c>
      <c r="AB488" s="1" t="s">
        <v>18707</v>
      </c>
      <c r="AE488" s="1" t="s">
        <v>19042</v>
      </c>
      <c r="AG488" s="1">
        <v>13</v>
      </c>
      <c r="AI488" s="1">
        <v>1001</v>
      </c>
      <c r="AK488" s="1" t="s">
        <v>18875</v>
      </c>
      <c r="AL488" s="1" t="s">
        <v>18671</v>
      </c>
      <c r="AM488" s="1" t="s">
        <v>18679</v>
      </c>
      <c r="AN488" s="1" t="s">
        <v>18669</v>
      </c>
      <c r="AO488" s="1" t="s">
        <v>18668</v>
      </c>
      <c r="AP488" s="14" t="s">
        <v>18876</v>
      </c>
      <c r="AQ488" s="14" t="s">
        <v>18723</v>
      </c>
      <c r="AR488" s="14" t="s">
        <v>18679</v>
      </c>
      <c r="AS488" s="15">
        <v>44319</v>
      </c>
      <c r="AT488" s="1" t="s">
        <v>18682</v>
      </c>
      <c r="AU488" s="1" t="s">
        <v>18672</v>
      </c>
      <c r="AV488" s="1" t="s">
        <v>18735</v>
      </c>
      <c r="AW488" s="1" t="s">
        <v>18683</v>
      </c>
      <c r="AX488" s="1" t="s">
        <v>18667</v>
      </c>
      <c r="AY488" s="1" t="s">
        <v>18684</v>
      </c>
    </row>
    <row r="489" spans="1:51" x14ac:dyDescent="0.2">
      <c r="A489" s="14" t="s">
        <v>12147</v>
      </c>
      <c r="B489" s="1" t="s">
        <v>18662</v>
      </c>
      <c r="C489" s="1" t="s">
        <v>18685</v>
      </c>
      <c r="D489" s="1" t="s">
        <v>18664</v>
      </c>
      <c r="E489" s="15">
        <v>44131</v>
      </c>
      <c r="F489" s="13">
        <v>44319</v>
      </c>
      <c r="G489" s="1" t="s">
        <v>18665</v>
      </c>
      <c r="H489" s="1" t="s">
        <v>18666</v>
      </c>
      <c r="I489" s="1" t="s">
        <v>18667</v>
      </c>
      <c r="J489" s="1" t="s">
        <v>18668</v>
      </c>
      <c r="K489" s="1" t="s">
        <v>18669</v>
      </c>
      <c r="L489" s="1" t="s">
        <v>18735</v>
      </c>
      <c r="M489" s="1" t="s">
        <v>18671</v>
      </c>
      <c r="N489" s="1" t="s">
        <v>18672</v>
      </c>
      <c r="O489" s="1">
        <v>35</v>
      </c>
      <c r="P489" s="1" t="s">
        <v>18662</v>
      </c>
      <c r="Q489" s="1" t="s">
        <v>19038</v>
      </c>
      <c r="R489" s="1">
        <v>20294335847</v>
      </c>
      <c r="S489" s="1" t="s">
        <v>18702</v>
      </c>
      <c r="T489" s="1">
        <v>29433584</v>
      </c>
      <c r="U489" s="1" t="s">
        <v>19039</v>
      </c>
      <c r="V489" s="1">
        <v>91123309814</v>
      </c>
      <c r="X489" s="1" t="s">
        <v>19040</v>
      </c>
      <c r="Y489" s="1" t="s">
        <v>19041</v>
      </c>
      <c r="Z489" s="1" t="s">
        <v>18706</v>
      </c>
      <c r="AA489" s="1" t="s">
        <v>18707</v>
      </c>
      <c r="AB489" s="1" t="s">
        <v>18707</v>
      </c>
      <c r="AE489" s="1" t="s">
        <v>19042</v>
      </c>
      <c r="AG489" s="1">
        <v>13</v>
      </c>
      <c r="AI489" s="1">
        <v>1001</v>
      </c>
      <c r="AK489" s="1" t="s">
        <v>18875</v>
      </c>
      <c r="AL489" s="1" t="s">
        <v>18671</v>
      </c>
      <c r="AM489" s="1" t="s">
        <v>18679</v>
      </c>
      <c r="AN489" s="1" t="s">
        <v>18669</v>
      </c>
      <c r="AO489" s="1" t="s">
        <v>18668</v>
      </c>
      <c r="AP489" s="14" t="s">
        <v>18876</v>
      </c>
      <c r="AQ489" s="14" t="s">
        <v>18723</v>
      </c>
      <c r="AR489" s="14" t="s">
        <v>18679</v>
      </c>
      <c r="AS489" s="15">
        <v>44319</v>
      </c>
      <c r="AT489" s="1" t="s">
        <v>18682</v>
      </c>
      <c r="AU489" s="1" t="s">
        <v>18672</v>
      </c>
      <c r="AV489" s="1" t="s">
        <v>18735</v>
      </c>
      <c r="AW489" s="1" t="s">
        <v>18683</v>
      </c>
      <c r="AX489" s="1" t="s">
        <v>18667</v>
      </c>
      <c r="AY489" s="1" t="s">
        <v>18684</v>
      </c>
    </row>
    <row r="490" spans="1:51" x14ac:dyDescent="0.2">
      <c r="A490" s="14" t="s">
        <v>12150</v>
      </c>
      <c r="B490" s="1" t="s">
        <v>18662</v>
      </c>
      <c r="C490" s="1" t="s">
        <v>18685</v>
      </c>
      <c r="D490" s="1" t="s">
        <v>18664</v>
      </c>
      <c r="E490" s="15">
        <v>44131</v>
      </c>
      <c r="F490" s="13">
        <v>44319</v>
      </c>
      <c r="G490" s="1" t="s">
        <v>18665</v>
      </c>
      <c r="H490" s="1" t="s">
        <v>18666</v>
      </c>
      <c r="I490" s="1" t="s">
        <v>18667</v>
      </c>
      <c r="J490" s="1" t="s">
        <v>18668</v>
      </c>
      <c r="K490" s="1" t="s">
        <v>18669</v>
      </c>
      <c r="L490" s="1" t="s">
        <v>18735</v>
      </c>
      <c r="M490" s="1" t="s">
        <v>18671</v>
      </c>
      <c r="N490" s="1" t="s">
        <v>18672</v>
      </c>
      <c r="O490" s="1">
        <v>35</v>
      </c>
      <c r="P490" s="1" t="s">
        <v>18662</v>
      </c>
      <c r="Q490" s="1" t="s">
        <v>19038</v>
      </c>
      <c r="R490" s="1">
        <v>20294335847</v>
      </c>
      <c r="S490" s="1" t="s">
        <v>18702</v>
      </c>
      <c r="T490" s="1">
        <v>29433584</v>
      </c>
      <c r="U490" s="1" t="s">
        <v>19039</v>
      </c>
      <c r="V490" s="1">
        <v>91123309814</v>
      </c>
      <c r="X490" s="1" t="s">
        <v>19040</v>
      </c>
      <c r="Y490" s="1" t="s">
        <v>19041</v>
      </c>
      <c r="Z490" s="1" t="s">
        <v>18706</v>
      </c>
      <c r="AA490" s="1" t="s">
        <v>18707</v>
      </c>
      <c r="AB490" s="1" t="s">
        <v>18707</v>
      </c>
      <c r="AE490" s="1" t="s">
        <v>19042</v>
      </c>
      <c r="AG490" s="1">
        <v>13</v>
      </c>
      <c r="AI490" s="1">
        <v>1001</v>
      </c>
      <c r="AK490" s="1" t="s">
        <v>18875</v>
      </c>
      <c r="AL490" s="1" t="s">
        <v>18671</v>
      </c>
      <c r="AM490" s="1" t="s">
        <v>18679</v>
      </c>
      <c r="AN490" s="1" t="s">
        <v>18669</v>
      </c>
      <c r="AO490" s="1" t="s">
        <v>18668</v>
      </c>
      <c r="AP490" s="14" t="s">
        <v>18876</v>
      </c>
      <c r="AQ490" s="14" t="s">
        <v>18723</v>
      </c>
      <c r="AR490" s="14" t="s">
        <v>18679</v>
      </c>
      <c r="AS490" s="15">
        <v>44319</v>
      </c>
      <c r="AT490" s="1" t="s">
        <v>18682</v>
      </c>
      <c r="AU490" s="1" t="s">
        <v>18672</v>
      </c>
      <c r="AV490" s="1" t="s">
        <v>18735</v>
      </c>
      <c r="AW490" s="1" t="s">
        <v>18683</v>
      </c>
      <c r="AX490" s="1" t="s">
        <v>18667</v>
      </c>
      <c r="AY490" s="1" t="s">
        <v>18684</v>
      </c>
    </row>
    <row r="491" spans="1:51" x14ac:dyDescent="0.2">
      <c r="A491" s="14" t="s">
        <v>12153</v>
      </c>
      <c r="B491" s="1" t="s">
        <v>18662</v>
      </c>
      <c r="C491" s="1" t="s">
        <v>18685</v>
      </c>
      <c r="D491" s="1" t="s">
        <v>18664</v>
      </c>
      <c r="E491" s="15">
        <v>44131</v>
      </c>
      <c r="F491" s="13">
        <v>44319</v>
      </c>
      <c r="G491" s="1" t="s">
        <v>18665</v>
      </c>
      <c r="H491" s="1" t="s">
        <v>18666</v>
      </c>
      <c r="I491" s="1" t="s">
        <v>18667</v>
      </c>
      <c r="J491" s="1" t="s">
        <v>18668</v>
      </c>
      <c r="K491" s="1" t="s">
        <v>18669</v>
      </c>
      <c r="L491" s="1" t="s">
        <v>18735</v>
      </c>
      <c r="M491" s="1" t="s">
        <v>18671</v>
      </c>
      <c r="N491" s="1" t="s">
        <v>18672</v>
      </c>
      <c r="O491" s="1">
        <v>38</v>
      </c>
      <c r="P491" s="1" t="s">
        <v>18662</v>
      </c>
      <c r="Q491" s="1" t="s">
        <v>19038</v>
      </c>
      <c r="R491" s="1">
        <v>20294335847</v>
      </c>
      <c r="S491" s="1" t="s">
        <v>18702</v>
      </c>
      <c r="T491" s="1">
        <v>29433584</v>
      </c>
      <c r="U491" s="1" t="s">
        <v>19039</v>
      </c>
      <c r="V491" s="1">
        <v>91123309814</v>
      </c>
      <c r="X491" s="1" t="s">
        <v>19040</v>
      </c>
      <c r="Y491" s="1" t="s">
        <v>19041</v>
      </c>
      <c r="Z491" s="1" t="s">
        <v>18706</v>
      </c>
      <c r="AA491" s="1" t="s">
        <v>18707</v>
      </c>
      <c r="AB491" s="1" t="s">
        <v>18707</v>
      </c>
      <c r="AE491" s="1" t="s">
        <v>19042</v>
      </c>
      <c r="AG491" s="1">
        <v>13</v>
      </c>
      <c r="AI491" s="1">
        <v>1001</v>
      </c>
      <c r="AK491" s="1" t="s">
        <v>18875</v>
      </c>
      <c r="AL491" s="1" t="s">
        <v>18671</v>
      </c>
      <c r="AM491" s="1" t="s">
        <v>18679</v>
      </c>
      <c r="AN491" s="1" t="s">
        <v>18669</v>
      </c>
      <c r="AO491" s="1" t="s">
        <v>18668</v>
      </c>
      <c r="AP491" s="14" t="s">
        <v>18876</v>
      </c>
      <c r="AQ491" s="14" t="s">
        <v>18723</v>
      </c>
      <c r="AR491" s="14" t="s">
        <v>18679</v>
      </c>
      <c r="AS491" s="15">
        <v>44319</v>
      </c>
      <c r="AT491" s="1" t="s">
        <v>18682</v>
      </c>
      <c r="AU491" s="1" t="s">
        <v>18672</v>
      </c>
      <c r="AV491" s="1" t="s">
        <v>18735</v>
      </c>
      <c r="AW491" s="1" t="s">
        <v>18683</v>
      </c>
      <c r="AX491" s="1" t="s">
        <v>18667</v>
      </c>
      <c r="AY491" s="1" t="s">
        <v>18684</v>
      </c>
    </row>
    <row r="492" spans="1:51" x14ac:dyDescent="0.2">
      <c r="A492" s="14" t="s">
        <v>12156</v>
      </c>
      <c r="B492" s="1" t="s">
        <v>18662</v>
      </c>
      <c r="C492" s="1" t="s">
        <v>18685</v>
      </c>
      <c r="D492" s="1" t="s">
        <v>18664</v>
      </c>
      <c r="E492" s="15">
        <v>44131</v>
      </c>
      <c r="F492" s="13">
        <v>44154</v>
      </c>
      <c r="G492" s="1" t="s">
        <v>18665</v>
      </c>
      <c r="H492" s="1" t="s">
        <v>18666</v>
      </c>
      <c r="I492" s="1" t="s">
        <v>18667</v>
      </c>
      <c r="J492" s="1" t="s">
        <v>18668</v>
      </c>
      <c r="K492" s="1" t="s">
        <v>18669</v>
      </c>
      <c r="L492" s="1" t="s">
        <v>18735</v>
      </c>
      <c r="M492" s="1" t="s">
        <v>18671</v>
      </c>
      <c r="N492" s="1" t="s">
        <v>18672</v>
      </c>
      <c r="O492" s="1">
        <v>41</v>
      </c>
      <c r="P492" s="1" t="s">
        <v>18662</v>
      </c>
      <c r="Q492" s="1" t="s">
        <v>18673</v>
      </c>
      <c r="R492" s="1">
        <v>30534475795</v>
      </c>
      <c r="U492" s="1" t="s">
        <v>18697</v>
      </c>
      <c r="V492" s="1">
        <v>1147561216</v>
      </c>
      <c r="W492" s="1" t="s">
        <v>2737</v>
      </c>
      <c r="Z492" s="1" t="s">
        <v>15990</v>
      </c>
      <c r="AA492" s="1" t="s">
        <v>18698</v>
      </c>
      <c r="AB492" s="1" t="s">
        <v>18699</v>
      </c>
      <c r="AE492" s="1" t="s">
        <v>18700</v>
      </c>
      <c r="AG492" s="1" t="s">
        <v>15731</v>
      </c>
      <c r="AI492" s="1">
        <v>1605</v>
      </c>
      <c r="AK492" s="1" t="s">
        <v>18840</v>
      </c>
      <c r="AL492" s="1" t="s">
        <v>18730</v>
      </c>
      <c r="AM492" s="1" t="s">
        <v>18693</v>
      </c>
      <c r="AN492" s="1" t="s">
        <v>18669</v>
      </c>
      <c r="AO492" s="1" t="s">
        <v>18668</v>
      </c>
      <c r="AP492" s="14" t="s">
        <v>18694</v>
      </c>
      <c r="AQ492" s="14" t="s">
        <v>18695</v>
      </c>
      <c r="AR492" s="14" t="s">
        <v>18693</v>
      </c>
      <c r="AS492" s="15">
        <v>44154</v>
      </c>
      <c r="AT492" s="1" t="s">
        <v>18841</v>
      </c>
      <c r="AU492" s="1" t="s">
        <v>18672</v>
      </c>
      <c r="AV492" s="1" t="s">
        <v>18735</v>
      </c>
      <c r="AW492" s="1" t="s">
        <v>18683</v>
      </c>
      <c r="AX492" s="1" t="s">
        <v>18667</v>
      </c>
      <c r="AY492" s="1" t="s">
        <v>18684</v>
      </c>
    </row>
    <row r="493" spans="1:51" x14ac:dyDescent="0.2">
      <c r="A493" s="14" t="s">
        <v>12161</v>
      </c>
      <c r="B493" s="1" t="s">
        <v>18662</v>
      </c>
      <c r="C493" s="1" t="s">
        <v>18685</v>
      </c>
      <c r="D493" s="1" t="s">
        <v>18664</v>
      </c>
      <c r="E493" s="15">
        <v>44131</v>
      </c>
      <c r="F493" s="13">
        <v>44165</v>
      </c>
      <c r="G493" s="1" t="s">
        <v>18665</v>
      </c>
      <c r="H493" s="1" t="s">
        <v>18666</v>
      </c>
      <c r="I493" s="1" t="s">
        <v>18667</v>
      </c>
      <c r="J493" s="1" t="s">
        <v>18668</v>
      </c>
      <c r="K493" s="1" t="s">
        <v>18669</v>
      </c>
      <c r="L493" s="1" t="s">
        <v>18735</v>
      </c>
      <c r="M493" s="1" t="s">
        <v>18671</v>
      </c>
      <c r="N493" s="1" t="s">
        <v>18672</v>
      </c>
      <c r="O493" s="1">
        <v>31</v>
      </c>
      <c r="P493" s="1" t="s">
        <v>18662</v>
      </c>
      <c r="Q493" s="1" t="s">
        <v>18673</v>
      </c>
      <c r="R493" s="1">
        <v>30534475795</v>
      </c>
      <c r="U493" s="1" t="s">
        <v>18697</v>
      </c>
      <c r="V493" s="1">
        <v>1147561216</v>
      </c>
      <c r="W493" s="1" t="s">
        <v>2737</v>
      </c>
      <c r="Z493" s="1" t="s">
        <v>15990</v>
      </c>
      <c r="AA493" s="1" t="s">
        <v>18698</v>
      </c>
      <c r="AB493" s="1" t="s">
        <v>18699</v>
      </c>
      <c r="AE493" s="1" t="s">
        <v>18700</v>
      </c>
      <c r="AG493" s="1" t="s">
        <v>15731</v>
      </c>
      <c r="AI493" s="1">
        <v>1605</v>
      </c>
      <c r="AK493" s="1" t="s">
        <v>18786</v>
      </c>
      <c r="AL493" s="1" t="s">
        <v>18730</v>
      </c>
      <c r="AM493" s="1" t="s">
        <v>18693</v>
      </c>
      <c r="AN493" s="1" t="s">
        <v>18669</v>
      </c>
      <c r="AO493" s="1" t="s">
        <v>18668</v>
      </c>
      <c r="AP493" s="14" t="s">
        <v>18694</v>
      </c>
      <c r="AQ493" s="14" t="s">
        <v>18695</v>
      </c>
      <c r="AR493" s="14" t="s">
        <v>18693</v>
      </c>
      <c r="AS493" s="15">
        <v>44165</v>
      </c>
      <c r="AT493" s="1" t="s">
        <v>18769</v>
      </c>
      <c r="AU493" s="1" t="s">
        <v>18672</v>
      </c>
      <c r="AV493" s="1" t="s">
        <v>18735</v>
      </c>
      <c r="AW493" s="1" t="s">
        <v>18683</v>
      </c>
      <c r="AX493" s="1" t="s">
        <v>18667</v>
      </c>
      <c r="AY493" s="1" t="s">
        <v>18684</v>
      </c>
    </row>
    <row r="494" spans="1:51" x14ac:dyDescent="0.2">
      <c r="A494" s="14" t="s">
        <v>12165</v>
      </c>
      <c r="B494" s="1" t="s">
        <v>18662</v>
      </c>
      <c r="C494" s="1" t="s">
        <v>18685</v>
      </c>
      <c r="D494" s="1" t="s">
        <v>18664</v>
      </c>
      <c r="E494" s="15">
        <v>44132</v>
      </c>
      <c r="F494" s="13">
        <v>44145</v>
      </c>
      <c r="G494" s="1" t="s">
        <v>18665</v>
      </c>
      <c r="H494" s="1" t="s">
        <v>18666</v>
      </c>
      <c r="I494" s="1" t="s">
        <v>18667</v>
      </c>
      <c r="J494" s="1" t="s">
        <v>18668</v>
      </c>
      <c r="K494" s="1" t="s">
        <v>18669</v>
      </c>
      <c r="L494" s="1" t="s">
        <v>18735</v>
      </c>
      <c r="M494" s="1" t="s">
        <v>18671</v>
      </c>
      <c r="N494" s="1" t="s">
        <v>18672</v>
      </c>
      <c r="O494" s="1">
        <v>26</v>
      </c>
      <c r="P494" s="1" t="s">
        <v>18662</v>
      </c>
      <c r="Q494" s="1" t="s">
        <v>18673</v>
      </c>
      <c r="R494" s="1">
        <v>30669159885</v>
      </c>
      <c r="U494" s="1" t="s">
        <v>18897</v>
      </c>
      <c r="V494" s="1">
        <v>1121891172</v>
      </c>
      <c r="W494" s="1" t="s">
        <v>702</v>
      </c>
      <c r="Z494" s="1" t="s">
        <v>15990</v>
      </c>
      <c r="AA494" s="1" t="s">
        <v>18698</v>
      </c>
      <c r="AB494" s="1" t="s">
        <v>18784</v>
      </c>
      <c r="AE494" s="1" t="s">
        <v>18785</v>
      </c>
      <c r="AG494" s="1">
        <v>7</v>
      </c>
      <c r="AI494" s="1">
        <v>1602</v>
      </c>
      <c r="AK494" s="1" t="s">
        <v>18840</v>
      </c>
      <c r="AL494" s="1" t="s">
        <v>18730</v>
      </c>
      <c r="AM494" s="1" t="s">
        <v>18693</v>
      </c>
      <c r="AN494" s="1" t="s">
        <v>18669</v>
      </c>
      <c r="AO494" s="1" t="s">
        <v>18668</v>
      </c>
      <c r="AP494" s="14" t="s">
        <v>18694</v>
      </c>
      <c r="AQ494" s="14" t="s">
        <v>18695</v>
      </c>
      <c r="AR494" s="14" t="s">
        <v>18693</v>
      </c>
      <c r="AS494" s="15">
        <v>44145</v>
      </c>
      <c r="AT494" s="1" t="s">
        <v>18841</v>
      </c>
      <c r="AU494" s="1" t="s">
        <v>18672</v>
      </c>
      <c r="AV494" s="1" t="s">
        <v>18735</v>
      </c>
      <c r="AW494" s="1" t="s">
        <v>18683</v>
      </c>
      <c r="AX494" s="1" t="s">
        <v>18667</v>
      </c>
      <c r="AY494" s="1" t="s">
        <v>18684</v>
      </c>
    </row>
    <row r="495" spans="1:51" x14ac:dyDescent="0.2">
      <c r="A495" s="14" t="s">
        <v>12168</v>
      </c>
      <c r="B495" s="1" t="s">
        <v>18662</v>
      </c>
      <c r="C495" s="1" t="s">
        <v>18685</v>
      </c>
      <c r="D495" s="1" t="s">
        <v>18664</v>
      </c>
      <c r="E495" s="15">
        <v>44132</v>
      </c>
      <c r="F495" s="13">
        <v>44140</v>
      </c>
      <c r="G495" s="1" t="s">
        <v>18665</v>
      </c>
      <c r="H495" s="1" t="s">
        <v>18666</v>
      </c>
      <c r="I495" s="1" t="s">
        <v>18667</v>
      </c>
      <c r="J495" s="1" t="s">
        <v>18668</v>
      </c>
      <c r="K495" s="1" t="s">
        <v>18669</v>
      </c>
      <c r="L495" s="1" t="s">
        <v>18735</v>
      </c>
      <c r="M495" s="1" t="s">
        <v>18671</v>
      </c>
      <c r="N495" s="1" t="s">
        <v>18672</v>
      </c>
      <c r="O495" s="1">
        <v>28</v>
      </c>
      <c r="P495" s="1" t="s">
        <v>18662</v>
      </c>
      <c r="Q495" s="1" t="s">
        <v>18673</v>
      </c>
      <c r="R495" s="1">
        <v>30669159885</v>
      </c>
      <c r="U495" s="1" t="s">
        <v>18897</v>
      </c>
      <c r="V495" s="1">
        <v>1121891172</v>
      </c>
      <c r="W495" s="1" t="s">
        <v>702</v>
      </c>
      <c r="Z495" s="1" t="s">
        <v>15990</v>
      </c>
      <c r="AA495" s="1" t="s">
        <v>18698</v>
      </c>
      <c r="AB495" s="1" t="s">
        <v>18784</v>
      </c>
      <c r="AE495" s="1" t="s">
        <v>18785</v>
      </c>
      <c r="AG495" s="1">
        <v>7</v>
      </c>
      <c r="AI495" s="1">
        <v>1602</v>
      </c>
      <c r="AK495" s="1" t="s">
        <v>18761</v>
      </c>
      <c r="AL495" s="1" t="s">
        <v>18730</v>
      </c>
      <c r="AM495" s="1" t="s">
        <v>18693</v>
      </c>
      <c r="AN495" s="1" t="s">
        <v>18669</v>
      </c>
      <c r="AO495" s="1" t="s">
        <v>18668</v>
      </c>
      <c r="AP495" s="14" t="s">
        <v>18694</v>
      </c>
      <c r="AQ495" s="14" t="s">
        <v>18695</v>
      </c>
      <c r="AR495" s="14" t="s">
        <v>18693</v>
      </c>
      <c r="AS495" s="15">
        <v>44140</v>
      </c>
      <c r="AT495" s="1" t="s">
        <v>18769</v>
      </c>
      <c r="AU495" s="1" t="s">
        <v>18672</v>
      </c>
      <c r="AV495" s="1" t="s">
        <v>18735</v>
      </c>
      <c r="AW495" s="1" t="s">
        <v>18683</v>
      </c>
      <c r="AX495" s="1" t="s">
        <v>18667</v>
      </c>
      <c r="AY495" s="1" t="s">
        <v>18684</v>
      </c>
    </row>
    <row r="496" spans="1:51" x14ac:dyDescent="0.2">
      <c r="A496" s="14" t="s">
        <v>12171</v>
      </c>
      <c r="B496" s="1" t="s">
        <v>18662</v>
      </c>
      <c r="C496" s="1" t="s">
        <v>18685</v>
      </c>
      <c r="D496" s="1" t="s">
        <v>18664</v>
      </c>
      <c r="E496" s="15">
        <v>44132</v>
      </c>
      <c r="F496" s="13">
        <v>44140</v>
      </c>
      <c r="G496" s="1" t="s">
        <v>18665</v>
      </c>
      <c r="H496" s="1" t="s">
        <v>18666</v>
      </c>
      <c r="I496" s="1" t="s">
        <v>18667</v>
      </c>
      <c r="J496" s="1" t="s">
        <v>18668</v>
      </c>
      <c r="K496" s="1" t="s">
        <v>18669</v>
      </c>
      <c r="L496" s="1" t="s">
        <v>18735</v>
      </c>
      <c r="M496" s="1" t="s">
        <v>18671</v>
      </c>
      <c r="N496" s="1" t="s">
        <v>18672</v>
      </c>
      <c r="O496" s="1">
        <v>28</v>
      </c>
      <c r="P496" s="1" t="s">
        <v>18662</v>
      </c>
      <c r="Q496" s="1" t="s">
        <v>18673</v>
      </c>
      <c r="R496" s="1">
        <v>30669159885</v>
      </c>
      <c r="U496" s="1" t="s">
        <v>18897</v>
      </c>
      <c r="V496" s="1">
        <v>1121891172</v>
      </c>
      <c r="W496" s="1" t="s">
        <v>702</v>
      </c>
      <c r="Z496" s="1" t="s">
        <v>15990</v>
      </c>
      <c r="AA496" s="1" t="s">
        <v>18698</v>
      </c>
      <c r="AB496" s="1" t="s">
        <v>18784</v>
      </c>
      <c r="AE496" s="1" t="s">
        <v>18785</v>
      </c>
      <c r="AG496" s="1">
        <v>7</v>
      </c>
      <c r="AI496" s="1">
        <v>1602</v>
      </c>
      <c r="AK496" s="1" t="s">
        <v>18761</v>
      </c>
      <c r="AL496" s="1" t="s">
        <v>18730</v>
      </c>
      <c r="AM496" s="1" t="s">
        <v>18693</v>
      </c>
      <c r="AN496" s="1" t="s">
        <v>18669</v>
      </c>
      <c r="AO496" s="1" t="s">
        <v>18668</v>
      </c>
      <c r="AP496" s="14" t="s">
        <v>18694</v>
      </c>
      <c r="AQ496" s="14" t="s">
        <v>18695</v>
      </c>
      <c r="AR496" s="14" t="s">
        <v>18693</v>
      </c>
      <c r="AS496" s="15">
        <v>44140</v>
      </c>
      <c r="AT496" s="1" t="s">
        <v>18769</v>
      </c>
      <c r="AU496" s="1" t="s">
        <v>18672</v>
      </c>
      <c r="AV496" s="1" t="s">
        <v>18735</v>
      </c>
      <c r="AW496" s="1" t="s">
        <v>18683</v>
      </c>
      <c r="AX496" s="1" t="s">
        <v>18667</v>
      </c>
      <c r="AY496" s="1" t="s">
        <v>18684</v>
      </c>
    </row>
    <row r="497" spans="1:51" x14ac:dyDescent="0.2">
      <c r="A497" s="14" t="s">
        <v>16816</v>
      </c>
      <c r="B497" s="1" t="s">
        <v>18953</v>
      </c>
      <c r="C497" s="1" t="s">
        <v>18967</v>
      </c>
      <c r="D497" s="1" t="s">
        <v>18664</v>
      </c>
      <c r="E497" s="15">
        <v>44132</v>
      </c>
      <c r="F497" s="13">
        <v>44181</v>
      </c>
      <c r="G497" s="1" t="s">
        <v>18954</v>
      </c>
      <c r="H497" s="1" t="s">
        <v>18955</v>
      </c>
      <c r="I497" s="1" t="s">
        <v>18667</v>
      </c>
      <c r="J497" s="1" t="s">
        <v>18668</v>
      </c>
      <c r="K497" s="1" t="s">
        <v>18669</v>
      </c>
      <c r="L497" s="1" t="s">
        <v>18693</v>
      </c>
      <c r="M497" s="1" t="s">
        <v>18956</v>
      </c>
      <c r="N497" s="1" t="s">
        <v>18957</v>
      </c>
      <c r="O497" s="1">
        <v>37</v>
      </c>
      <c r="P497" s="1" t="s">
        <v>18953</v>
      </c>
      <c r="Q497" s="1" t="s">
        <v>19043</v>
      </c>
      <c r="R497" s="1">
        <v>20228724743</v>
      </c>
      <c r="S497" s="1" t="s">
        <v>18702</v>
      </c>
      <c r="T497" s="1">
        <v>22872470</v>
      </c>
      <c r="U497" s="1" t="s">
        <v>19044</v>
      </c>
      <c r="V497" s="1">
        <v>1147738350</v>
      </c>
      <c r="X497" s="1" t="s">
        <v>19045</v>
      </c>
      <c r="Y497" s="1" t="s">
        <v>19046</v>
      </c>
      <c r="Z497" s="1" t="s">
        <v>18706</v>
      </c>
      <c r="AA497" s="1" t="s">
        <v>18758</v>
      </c>
      <c r="AB497" s="1" t="s">
        <v>18759</v>
      </c>
      <c r="AE497" s="1" t="s">
        <v>19047</v>
      </c>
      <c r="AG497" s="1">
        <v>9</v>
      </c>
      <c r="AH497" s="1" t="s">
        <v>18891</v>
      </c>
      <c r="AI497" s="1">
        <v>1425</v>
      </c>
      <c r="AK497" s="1" t="s">
        <v>18792</v>
      </c>
      <c r="AL497" s="1" t="s">
        <v>18730</v>
      </c>
      <c r="AM497" s="1" t="s">
        <v>18693</v>
      </c>
      <c r="AN497" s="1" t="s">
        <v>18669</v>
      </c>
      <c r="AO497" s="1" t="s">
        <v>18668</v>
      </c>
      <c r="AP497" s="14" t="s">
        <v>18694</v>
      </c>
      <c r="AQ497" s="14" t="s">
        <v>18695</v>
      </c>
      <c r="AR497" s="14" t="s">
        <v>18693</v>
      </c>
      <c r="AS497" s="15">
        <v>44181</v>
      </c>
      <c r="AT497" s="1" t="s">
        <v>18946</v>
      </c>
      <c r="AU497" s="1" t="s">
        <v>18957</v>
      </c>
      <c r="AV497" s="1" t="s">
        <v>18693</v>
      </c>
      <c r="AW497" s="1" t="s">
        <v>18958</v>
      </c>
      <c r="AX497" s="1" t="s">
        <v>18667</v>
      </c>
      <c r="AY497" s="1" t="s">
        <v>18959</v>
      </c>
    </row>
    <row r="498" spans="1:51" x14ac:dyDescent="0.2">
      <c r="A498" s="14" t="s">
        <v>12187</v>
      </c>
      <c r="B498" s="1" t="s">
        <v>18662</v>
      </c>
      <c r="C498" s="1" t="s">
        <v>18685</v>
      </c>
      <c r="D498" s="1" t="s">
        <v>18664</v>
      </c>
      <c r="E498" s="15">
        <v>44132</v>
      </c>
      <c r="F498" s="13">
        <v>44148</v>
      </c>
      <c r="G498" s="1" t="s">
        <v>18665</v>
      </c>
      <c r="H498" s="1" t="s">
        <v>18666</v>
      </c>
      <c r="I498" s="1" t="s">
        <v>18667</v>
      </c>
      <c r="J498" s="1" t="s">
        <v>18668</v>
      </c>
      <c r="K498" s="1" t="s">
        <v>18669</v>
      </c>
      <c r="L498" s="1" t="s">
        <v>18735</v>
      </c>
      <c r="M498" s="1" t="s">
        <v>18671</v>
      </c>
      <c r="N498" s="1" t="s">
        <v>18672</v>
      </c>
      <c r="O498" s="1">
        <v>30</v>
      </c>
      <c r="P498" s="1" t="s">
        <v>18662</v>
      </c>
      <c r="Q498" s="1" t="s">
        <v>18673</v>
      </c>
      <c r="R498" s="1">
        <v>30650964132</v>
      </c>
      <c r="U498" s="1" t="s">
        <v>18879</v>
      </c>
      <c r="V498" s="1">
        <v>43060600</v>
      </c>
      <c r="W498" s="1" t="s">
        <v>18788</v>
      </c>
      <c r="Z498" s="1" t="s">
        <v>18706</v>
      </c>
      <c r="AA498" s="1" t="s">
        <v>18789</v>
      </c>
      <c r="AB498" s="1" t="s">
        <v>18790</v>
      </c>
      <c r="AE498" s="1" t="s">
        <v>18791</v>
      </c>
      <c r="AG498" s="1" t="s">
        <v>15731</v>
      </c>
      <c r="AI498" s="1">
        <v>1282</v>
      </c>
      <c r="AK498" s="1" t="s">
        <v>18761</v>
      </c>
      <c r="AL498" s="1" t="s">
        <v>18730</v>
      </c>
      <c r="AM498" s="1" t="s">
        <v>18693</v>
      </c>
      <c r="AN498" s="1" t="s">
        <v>18669</v>
      </c>
      <c r="AO498" s="1" t="s">
        <v>18668</v>
      </c>
      <c r="AP498" s="14" t="s">
        <v>18694</v>
      </c>
      <c r="AQ498" s="14" t="s">
        <v>18695</v>
      </c>
      <c r="AR498" s="14" t="s">
        <v>18693</v>
      </c>
      <c r="AS498" s="15">
        <v>44148</v>
      </c>
      <c r="AT498" s="1" t="s">
        <v>18769</v>
      </c>
      <c r="AU498" s="1" t="s">
        <v>18672</v>
      </c>
      <c r="AV498" s="1" t="s">
        <v>18735</v>
      </c>
      <c r="AW498" s="1" t="s">
        <v>18683</v>
      </c>
      <c r="AX498" s="1" t="s">
        <v>18667</v>
      </c>
      <c r="AY498" s="1" t="s">
        <v>18684</v>
      </c>
    </row>
    <row r="499" spans="1:51" x14ac:dyDescent="0.2">
      <c r="A499" s="14" t="s">
        <v>12196</v>
      </c>
      <c r="B499" s="1" t="s">
        <v>18662</v>
      </c>
      <c r="C499" s="1" t="s">
        <v>18685</v>
      </c>
      <c r="D499" s="1" t="s">
        <v>18664</v>
      </c>
      <c r="E499" s="15">
        <v>44132</v>
      </c>
      <c r="F499" s="13">
        <v>44147</v>
      </c>
      <c r="G499" s="1" t="s">
        <v>18665</v>
      </c>
      <c r="H499" s="1" t="s">
        <v>18666</v>
      </c>
      <c r="I499" s="1" t="s">
        <v>18667</v>
      </c>
      <c r="J499" s="1" t="s">
        <v>18668</v>
      </c>
      <c r="K499" s="1" t="s">
        <v>18669</v>
      </c>
      <c r="L499" s="1" t="s">
        <v>18735</v>
      </c>
      <c r="M499" s="1" t="s">
        <v>18671</v>
      </c>
      <c r="N499" s="1" t="s">
        <v>18672</v>
      </c>
      <c r="O499" s="1">
        <v>35</v>
      </c>
      <c r="P499" s="1" t="s">
        <v>18662</v>
      </c>
      <c r="Q499" s="1" t="s">
        <v>18673</v>
      </c>
      <c r="R499" s="1">
        <v>30534475795</v>
      </c>
      <c r="U499" s="1" t="s">
        <v>18697</v>
      </c>
      <c r="V499" s="1">
        <v>1147561216</v>
      </c>
      <c r="W499" s="1" t="s">
        <v>2737</v>
      </c>
      <c r="Z499" s="1" t="s">
        <v>15990</v>
      </c>
      <c r="AA499" s="1" t="s">
        <v>18698</v>
      </c>
      <c r="AB499" s="1" t="s">
        <v>18699</v>
      </c>
      <c r="AE499" s="1" t="s">
        <v>18700</v>
      </c>
      <c r="AG499" s="1" t="s">
        <v>15731</v>
      </c>
      <c r="AI499" s="1">
        <v>1605</v>
      </c>
      <c r="AK499" s="1" t="s">
        <v>18840</v>
      </c>
      <c r="AL499" s="1" t="s">
        <v>18730</v>
      </c>
      <c r="AM499" s="1" t="s">
        <v>18693</v>
      </c>
      <c r="AN499" s="1" t="s">
        <v>18669</v>
      </c>
      <c r="AO499" s="1" t="s">
        <v>18668</v>
      </c>
      <c r="AP499" s="14" t="s">
        <v>18694</v>
      </c>
      <c r="AQ499" s="14" t="s">
        <v>18695</v>
      </c>
      <c r="AR499" s="14" t="s">
        <v>18693</v>
      </c>
      <c r="AS499" s="15">
        <v>44147</v>
      </c>
      <c r="AT499" s="1" t="s">
        <v>18841</v>
      </c>
      <c r="AU499" s="1" t="s">
        <v>18672</v>
      </c>
      <c r="AV499" s="1" t="s">
        <v>18735</v>
      </c>
      <c r="AW499" s="1" t="s">
        <v>18683</v>
      </c>
      <c r="AX499" s="1" t="s">
        <v>18667</v>
      </c>
      <c r="AY499" s="1" t="s">
        <v>18684</v>
      </c>
    </row>
    <row r="500" spans="1:51" x14ac:dyDescent="0.2">
      <c r="A500" s="14" t="s">
        <v>12223</v>
      </c>
      <c r="B500" s="1" t="s">
        <v>18662</v>
      </c>
      <c r="C500" s="1" t="s">
        <v>18685</v>
      </c>
      <c r="D500" s="1" t="s">
        <v>18664</v>
      </c>
      <c r="E500" s="15">
        <v>44133</v>
      </c>
      <c r="F500" s="13">
        <v>44263</v>
      </c>
      <c r="G500" s="1" t="s">
        <v>18665</v>
      </c>
      <c r="H500" s="1" t="s">
        <v>18666</v>
      </c>
      <c r="I500" s="1" t="s">
        <v>18667</v>
      </c>
      <c r="J500" s="1" t="s">
        <v>18668</v>
      </c>
      <c r="K500" s="1" t="s">
        <v>18669</v>
      </c>
      <c r="L500" s="1" t="s">
        <v>18735</v>
      </c>
      <c r="M500" s="1" t="s">
        <v>18671</v>
      </c>
      <c r="N500" s="1" t="s">
        <v>18672</v>
      </c>
      <c r="O500" s="1">
        <v>31</v>
      </c>
      <c r="P500" s="1" t="s">
        <v>18662</v>
      </c>
      <c r="Q500" s="1" t="s">
        <v>18673</v>
      </c>
      <c r="R500" s="1">
        <v>30708574836</v>
      </c>
      <c r="U500" s="1" t="s">
        <v>18872</v>
      </c>
      <c r="V500" s="1">
        <v>1163161000</v>
      </c>
      <c r="W500" s="1" t="s">
        <v>16547</v>
      </c>
      <c r="Z500" s="1" t="s">
        <v>15990</v>
      </c>
      <c r="AA500" s="1" t="s">
        <v>18853</v>
      </c>
      <c r="AB500" s="1" t="s">
        <v>18854</v>
      </c>
      <c r="AE500" s="1" t="s">
        <v>18873</v>
      </c>
      <c r="AG500" s="1" t="s">
        <v>15731</v>
      </c>
      <c r="AI500" s="1">
        <v>1842</v>
      </c>
      <c r="AJ500" s="1" t="s">
        <v>18874</v>
      </c>
      <c r="AK500" s="1" t="s">
        <v>18867</v>
      </c>
      <c r="AL500" s="1" t="s">
        <v>18710</v>
      </c>
      <c r="AM500" s="1" t="s">
        <v>18868</v>
      </c>
      <c r="AN500" s="1" t="s">
        <v>18863</v>
      </c>
      <c r="AO500" s="1" t="s">
        <v>18668</v>
      </c>
      <c r="AP500" s="14" t="s">
        <v>19048</v>
      </c>
      <c r="AQ500" s="14" t="s">
        <v>19027</v>
      </c>
      <c r="AR500" s="14" t="s">
        <v>18868</v>
      </c>
      <c r="AS500" s="15">
        <v>44263</v>
      </c>
      <c r="AT500" s="1" t="s">
        <v>18871</v>
      </c>
      <c r="AU500" s="1" t="s">
        <v>18672</v>
      </c>
      <c r="AV500" s="1" t="s">
        <v>18735</v>
      </c>
      <c r="AW500" s="1" t="s">
        <v>18683</v>
      </c>
      <c r="AX500" s="1" t="s">
        <v>18667</v>
      </c>
      <c r="AY500" s="1" t="s">
        <v>18684</v>
      </c>
    </row>
    <row r="501" spans="1:51" x14ac:dyDescent="0.2">
      <c r="A501" s="14" t="s">
        <v>16820</v>
      </c>
      <c r="B501" s="1" t="s">
        <v>18953</v>
      </c>
      <c r="C501" s="1" t="s">
        <v>18685</v>
      </c>
      <c r="D501" s="1" t="s">
        <v>18664</v>
      </c>
      <c r="E501" s="15">
        <v>44133</v>
      </c>
      <c r="F501" s="13">
        <v>44256</v>
      </c>
      <c r="G501" s="1" t="s">
        <v>18954</v>
      </c>
      <c r="H501" s="1" t="s">
        <v>18955</v>
      </c>
      <c r="I501" s="1" t="s">
        <v>18667</v>
      </c>
      <c r="J501" s="1" t="s">
        <v>18668</v>
      </c>
      <c r="K501" s="1" t="s">
        <v>18669</v>
      </c>
      <c r="L501" s="1" t="s">
        <v>18693</v>
      </c>
      <c r="M501" s="1" t="s">
        <v>18956</v>
      </c>
      <c r="N501" s="1" t="s">
        <v>18957</v>
      </c>
      <c r="O501" s="1">
        <v>38</v>
      </c>
      <c r="P501" s="1" t="s">
        <v>18953</v>
      </c>
      <c r="Q501" s="1" t="s">
        <v>18673</v>
      </c>
      <c r="R501" s="1">
        <v>30658562246</v>
      </c>
      <c r="U501" s="1" t="s">
        <v>18983</v>
      </c>
      <c r="V501" s="1">
        <v>1146866600</v>
      </c>
      <c r="W501" s="1" t="s">
        <v>18984</v>
      </c>
      <c r="Z501" s="1" t="s">
        <v>18706</v>
      </c>
      <c r="AA501" s="1" t="s">
        <v>18985</v>
      </c>
      <c r="AB501" s="1" t="s">
        <v>18986</v>
      </c>
      <c r="AE501" s="1" t="s">
        <v>18987</v>
      </c>
      <c r="AG501" s="1" t="s">
        <v>15731</v>
      </c>
      <c r="AI501" s="1">
        <v>1440</v>
      </c>
      <c r="AK501" s="1" t="s">
        <v>18761</v>
      </c>
      <c r="AL501" s="1" t="s">
        <v>18730</v>
      </c>
      <c r="AM501" s="1" t="s">
        <v>18693</v>
      </c>
      <c r="AN501" s="1" t="s">
        <v>18669</v>
      </c>
      <c r="AO501" s="1" t="s">
        <v>18668</v>
      </c>
      <c r="AP501" s="14" t="s">
        <v>18694</v>
      </c>
      <c r="AQ501" s="14" t="s">
        <v>18695</v>
      </c>
      <c r="AR501" s="14" t="s">
        <v>18693</v>
      </c>
      <c r="AS501" s="15">
        <v>44256</v>
      </c>
      <c r="AT501" s="1" t="s">
        <v>18769</v>
      </c>
      <c r="AU501" s="1" t="s">
        <v>18957</v>
      </c>
      <c r="AV501" s="1" t="s">
        <v>18693</v>
      </c>
      <c r="AW501" s="1" t="s">
        <v>18958</v>
      </c>
      <c r="AX501" s="1" t="s">
        <v>18667</v>
      </c>
      <c r="AY501" s="1" t="s">
        <v>18959</v>
      </c>
    </row>
    <row r="502" spans="1:51" x14ac:dyDescent="0.2">
      <c r="A502" s="14" t="s">
        <v>12237</v>
      </c>
      <c r="B502" s="1" t="s">
        <v>18662</v>
      </c>
      <c r="C502" s="1" t="s">
        <v>18685</v>
      </c>
      <c r="D502" s="1" t="s">
        <v>18664</v>
      </c>
      <c r="E502" s="15">
        <v>44134</v>
      </c>
      <c r="F502" s="13">
        <v>44151</v>
      </c>
      <c r="G502" s="1" t="s">
        <v>18665</v>
      </c>
      <c r="H502" s="1" t="s">
        <v>18666</v>
      </c>
      <c r="I502" s="1" t="s">
        <v>18667</v>
      </c>
      <c r="J502" s="1" t="s">
        <v>18668</v>
      </c>
      <c r="K502" s="1" t="s">
        <v>18669</v>
      </c>
      <c r="L502" s="1" t="s">
        <v>18735</v>
      </c>
      <c r="M502" s="1" t="s">
        <v>18671</v>
      </c>
      <c r="N502" s="1" t="s">
        <v>18672</v>
      </c>
      <c r="O502" s="1">
        <v>112</v>
      </c>
      <c r="P502" s="1" t="s">
        <v>18662</v>
      </c>
      <c r="Q502" s="1" t="s">
        <v>18673</v>
      </c>
      <c r="R502" s="1">
        <v>33711192579</v>
      </c>
      <c r="U502" s="1" t="s">
        <v>18856</v>
      </c>
      <c r="V502" s="1">
        <v>1122658482</v>
      </c>
      <c r="W502" s="1" t="s">
        <v>3593</v>
      </c>
      <c r="Z502" s="1" t="s">
        <v>18706</v>
      </c>
      <c r="AA502" s="1" t="s">
        <v>18707</v>
      </c>
      <c r="AB502" s="1" t="s">
        <v>18707</v>
      </c>
      <c r="AE502" s="1" t="s">
        <v>18857</v>
      </c>
      <c r="AG502" s="1" t="s">
        <v>15731</v>
      </c>
      <c r="AI502" s="1">
        <v>1295</v>
      </c>
      <c r="AK502" s="1" t="s">
        <v>18840</v>
      </c>
      <c r="AL502" s="1" t="s">
        <v>18730</v>
      </c>
      <c r="AM502" s="1" t="s">
        <v>18693</v>
      </c>
      <c r="AN502" s="1" t="s">
        <v>18669</v>
      </c>
      <c r="AO502" s="1" t="s">
        <v>18668</v>
      </c>
      <c r="AP502" s="14" t="s">
        <v>18694</v>
      </c>
      <c r="AQ502" s="14" t="s">
        <v>18695</v>
      </c>
      <c r="AR502" s="14" t="s">
        <v>18693</v>
      </c>
      <c r="AS502" s="15">
        <v>44151</v>
      </c>
      <c r="AT502" s="1" t="s">
        <v>18841</v>
      </c>
      <c r="AU502" s="1" t="s">
        <v>18672</v>
      </c>
      <c r="AV502" s="1" t="s">
        <v>18735</v>
      </c>
      <c r="AW502" s="1" t="s">
        <v>18683</v>
      </c>
      <c r="AX502" s="1" t="s">
        <v>18667</v>
      </c>
      <c r="AY502" s="1" t="s">
        <v>18684</v>
      </c>
    </row>
    <row r="503" spans="1:51" x14ac:dyDescent="0.2">
      <c r="A503" s="14" t="s">
        <v>16822</v>
      </c>
      <c r="B503" s="1" t="s">
        <v>18953</v>
      </c>
      <c r="C503" s="1" t="s">
        <v>18967</v>
      </c>
      <c r="D503" s="1" t="s">
        <v>18664</v>
      </c>
      <c r="E503" s="15">
        <v>44134</v>
      </c>
      <c r="F503" s="13">
        <v>44246</v>
      </c>
      <c r="G503" s="1" t="s">
        <v>18954</v>
      </c>
      <c r="H503" s="1" t="s">
        <v>18955</v>
      </c>
      <c r="I503" s="1" t="s">
        <v>18667</v>
      </c>
      <c r="J503" s="1" t="s">
        <v>18668</v>
      </c>
      <c r="K503" s="1" t="s">
        <v>18669</v>
      </c>
      <c r="L503" s="1" t="s">
        <v>18693</v>
      </c>
      <c r="M503" s="1" t="s">
        <v>18956</v>
      </c>
      <c r="N503" s="1" t="s">
        <v>18957</v>
      </c>
      <c r="O503" s="1">
        <v>64</v>
      </c>
      <c r="P503" s="1" t="s">
        <v>18953</v>
      </c>
      <c r="Q503" s="1" t="s">
        <v>18997</v>
      </c>
      <c r="R503" s="1">
        <v>20147987480</v>
      </c>
      <c r="S503" s="1" t="s">
        <v>18702</v>
      </c>
      <c r="T503" s="1">
        <v>14798748</v>
      </c>
      <c r="U503" s="1" t="s">
        <v>18998</v>
      </c>
      <c r="V503" s="1">
        <v>111545502227</v>
      </c>
      <c r="X503" s="1" t="s">
        <v>18999</v>
      </c>
      <c r="Y503" s="1" t="s">
        <v>19000</v>
      </c>
      <c r="Z503" s="1" t="s">
        <v>18963</v>
      </c>
      <c r="AA503" s="1" t="s">
        <v>18964</v>
      </c>
      <c r="AB503" s="1" t="s">
        <v>18965</v>
      </c>
      <c r="AE503" s="1" t="s">
        <v>19001</v>
      </c>
      <c r="AG503" s="1">
        <v>10</v>
      </c>
      <c r="AH503" s="1" t="s">
        <v>1816</v>
      </c>
      <c r="AI503" s="1">
        <v>5000</v>
      </c>
      <c r="AK503" s="1" t="s">
        <v>18792</v>
      </c>
      <c r="AL503" s="1" t="s">
        <v>18730</v>
      </c>
      <c r="AM503" s="1" t="s">
        <v>18693</v>
      </c>
      <c r="AN503" s="1" t="s">
        <v>18669</v>
      </c>
      <c r="AO503" s="1" t="s">
        <v>18668</v>
      </c>
      <c r="AP503" s="14" t="s">
        <v>18694</v>
      </c>
      <c r="AQ503" s="14" t="s">
        <v>18695</v>
      </c>
      <c r="AR503" s="14" t="s">
        <v>18693</v>
      </c>
      <c r="AS503" s="15">
        <v>44246</v>
      </c>
      <c r="AT503" s="1" t="s">
        <v>18946</v>
      </c>
      <c r="AU503" s="1" t="s">
        <v>18957</v>
      </c>
      <c r="AV503" s="1" t="s">
        <v>18693</v>
      </c>
      <c r="AW503" s="1" t="s">
        <v>18958</v>
      </c>
      <c r="AX503" s="1" t="s">
        <v>18667</v>
      </c>
      <c r="AY503" s="1" t="s">
        <v>18959</v>
      </c>
    </row>
    <row r="504" spans="1:51" x14ac:dyDescent="0.2">
      <c r="A504" s="14" t="s">
        <v>12245</v>
      </c>
      <c r="B504" s="1" t="s">
        <v>18662</v>
      </c>
      <c r="C504" s="1" t="s">
        <v>18685</v>
      </c>
      <c r="D504" s="1" t="s">
        <v>18664</v>
      </c>
      <c r="E504" s="15">
        <v>44137</v>
      </c>
      <c r="F504" s="13">
        <v>44147</v>
      </c>
      <c r="G504" s="1" t="s">
        <v>18665</v>
      </c>
      <c r="H504" s="1" t="s">
        <v>18666</v>
      </c>
      <c r="I504" s="1" t="s">
        <v>18667</v>
      </c>
      <c r="J504" s="1" t="s">
        <v>18668</v>
      </c>
      <c r="K504" s="1" t="s">
        <v>18669</v>
      </c>
      <c r="L504" s="1" t="s">
        <v>18735</v>
      </c>
      <c r="M504" s="1" t="s">
        <v>18671</v>
      </c>
      <c r="N504" s="1" t="s">
        <v>18672</v>
      </c>
      <c r="O504" s="1">
        <v>35</v>
      </c>
      <c r="P504" s="1" t="s">
        <v>18662</v>
      </c>
      <c r="Q504" s="1" t="s">
        <v>18673</v>
      </c>
      <c r="R504" s="1">
        <v>30681071381</v>
      </c>
      <c r="U504" s="1" t="s">
        <v>18686</v>
      </c>
      <c r="V504" s="1">
        <v>3434363000</v>
      </c>
      <c r="W504" s="1" t="s">
        <v>18687</v>
      </c>
      <c r="Z504" s="1" t="s">
        <v>18688</v>
      </c>
      <c r="AA504" s="1" t="s">
        <v>18689</v>
      </c>
      <c r="AB504" s="1" t="s">
        <v>18689</v>
      </c>
      <c r="AE504" s="1" t="s">
        <v>18690</v>
      </c>
      <c r="AG504" s="1" t="s">
        <v>15731</v>
      </c>
      <c r="AI504" s="1">
        <v>3100</v>
      </c>
      <c r="AK504" s="1" t="s">
        <v>18840</v>
      </c>
      <c r="AL504" s="1" t="s">
        <v>18730</v>
      </c>
      <c r="AM504" s="1" t="s">
        <v>18693</v>
      </c>
      <c r="AN504" s="1" t="s">
        <v>18669</v>
      </c>
      <c r="AO504" s="1" t="s">
        <v>18668</v>
      </c>
      <c r="AP504" s="14" t="s">
        <v>18694</v>
      </c>
      <c r="AQ504" s="14" t="s">
        <v>18695</v>
      </c>
      <c r="AR504" s="14" t="s">
        <v>18693</v>
      </c>
      <c r="AS504" s="15">
        <v>44147</v>
      </c>
      <c r="AT504" s="1" t="s">
        <v>18841</v>
      </c>
      <c r="AU504" s="1" t="s">
        <v>18672</v>
      </c>
      <c r="AV504" s="1" t="s">
        <v>18735</v>
      </c>
      <c r="AW504" s="1" t="s">
        <v>18683</v>
      </c>
      <c r="AX504" s="1" t="s">
        <v>18667</v>
      </c>
      <c r="AY504" s="1" t="s">
        <v>18684</v>
      </c>
    </row>
    <row r="505" spans="1:51" x14ac:dyDescent="0.2">
      <c r="A505" s="14" t="s">
        <v>12255</v>
      </c>
      <c r="B505" s="1" t="s">
        <v>18662</v>
      </c>
      <c r="C505" s="1" t="s">
        <v>18685</v>
      </c>
      <c r="D505" s="1" t="s">
        <v>18664</v>
      </c>
      <c r="E505" s="15">
        <v>44137</v>
      </c>
      <c r="F505" s="13">
        <v>44344</v>
      </c>
      <c r="G505" s="1" t="s">
        <v>18665</v>
      </c>
      <c r="H505" s="1" t="s">
        <v>18666</v>
      </c>
      <c r="I505" s="1" t="s">
        <v>18667</v>
      </c>
      <c r="J505" s="1" t="s">
        <v>18668</v>
      </c>
      <c r="K505" s="1" t="s">
        <v>18669</v>
      </c>
      <c r="L505" s="1" t="s">
        <v>18735</v>
      </c>
      <c r="M505" s="1" t="s">
        <v>18671</v>
      </c>
      <c r="N505" s="1" t="s">
        <v>18672</v>
      </c>
      <c r="O505" s="1">
        <v>44</v>
      </c>
      <c r="P505" s="1" t="s">
        <v>18662</v>
      </c>
      <c r="Q505" s="1" t="s">
        <v>18673</v>
      </c>
      <c r="R505" s="1">
        <v>30708282150</v>
      </c>
      <c r="U505" s="1" t="s">
        <v>18898</v>
      </c>
      <c r="V505" s="1">
        <v>1137534400</v>
      </c>
      <c r="W505" s="1" t="s">
        <v>18899</v>
      </c>
      <c r="Z505" s="1" t="s">
        <v>18706</v>
      </c>
      <c r="AA505" s="1" t="s">
        <v>18900</v>
      </c>
      <c r="AB505" s="1" t="s">
        <v>18901</v>
      </c>
      <c r="AE505" s="1" t="s">
        <v>18902</v>
      </c>
      <c r="AG505" s="1">
        <v>14</v>
      </c>
      <c r="AI505" s="1">
        <v>1429</v>
      </c>
      <c r="AK505" s="1" t="s">
        <v>18903</v>
      </c>
      <c r="AL505" s="1" t="s">
        <v>17844</v>
      </c>
      <c r="AM505" s="1" t="s">
        <v>18904</v>
      </c>
      <c r="AN505" s="1" t="s">
        <v>18669</v>
      </c>
      <c r="AO505" s="1" t="s">
        <v>18668</v>
      </c>
      <c r="AP505" s="14" t="s">
        <v>18905</v>
      </c>
      <c r="AQ505" s="14" t="s">
        <v>18906</v>
      </c>
      <c r="AR505" s="14" t="s">
        <v>18907</v>
      </c>
      <c r="AS505" s="15">
        <v>44344</v>
      </c>
      <c r="AT505" s="1" t="s">
        <v>18779</v>
      </c>
      <c r="AU505" s="1" t="s">
        <v>18672</v>
      </c>
      <c r="AV505" s="1" t="s">
        <v>18735</v>
      </c>
      <c r="AW505" s="1" t="s">
        <v>18683</v>
      </c>
      <c r="AX505" s="1" t="s">
        <v>18667</v>
      </c>
      <c r="AY505" s="1" t="s">
        <v>18684</v>
      </c>
    </row>
    <row r="506" spans="1:51" x14ac:dyDescent="0.2">
      <c r="A506" s="14" t="s">
        <v>12260</v>
      </c>
      <c r="B506" s="1" t="s">
        <v>18662</v>
      </c>
      <c r="C506" s="1" t="s">
        <v>18685</v>
      </c>
      <c r="D506" s="1" t="s">
        <v>18664</v>
      </c>
      <c r="E506" s="15">
        <v>44137</v>
      </c>
      <c r="F506" s="13">
        <v>44343</v>
      </c>
      <c r="G506" s="1" t="s">
        <v>18665</v>
      </c>
      <c r="H506" s="1" t="s">
        <v>18666</v>
      </c>
      <c r="I506" s="1" t="s">
        <v>18667</v>
      </c>
      <c r="J506" s="1" t="s">
        <v>18668</v>
      </c>
      <c r="K506" s="1" t="s">
        <v>18669</v>
      </c>
      <c r="L506" s="1" t="s">
        <v>18735</v>
      </c>
      <c r="M506" s="1" t="s">
        <v>18671</v>
      </c>
      <c r="N506" s="1" t="s">
        <v>18672</v>
      </c>
      <c r="O506" s="1">
        <v>38</v>
      </c>
      <c r="P506" s="1" t="s">
        <v>18662</v>
      </c>
      <c r="Q506" s="1" t="s">
        <v>18673</v>
      </c>
      <c r="R506" s="1">
        <v>30708282150</v>
      </c>
      <c r="U506" s="1" t="s">
        <v>18898</v>
      </c>
      <c r="V506" s="1">
        <v>1137534400</v>
      </c>
      <c r="W506" s="1" t="s">
        <v>18899</v>
      </c>
      <c r="Z506" s="1" t="s">
        <v>18706</v>
      </c>
      <c r="AA506" s="1" t="s">
        <v>18900</v>
      </c>
      <c r="AB506" s="1" t="s">
        <v>18901</v>
      </c>
      <c r="AE506" s="1" t="s">
        <v>18902</v>
      </c>
      <c r="AG506" s="1">
        <v>14</v>
      </c>
      <c r="AI506" s="1">
        <v>1429</v>
      </c>
      <c r="AK506" s="1" t="s">
        <v>18903</v>
      </c>
      <c r="AL506" s="1" t="s">
        <v>17844</v>
      </c>
      <c r="AM506" s="1" t="s">
        <v>18904</v>
      </c>
      <c r="AN506" s="1" t="s">
        <v>18669</v>
      </c>
      <c r="AO506" s="1" t="s">
        <v>18668</v>
      </c>
      <c r="AP506" s="14" t="s">
        <v>18905</v>
      </c>
      <c r="AQ506" s="14" t="s">
        <v>18906</v>
      </c>
      <c r="AR506" s="14" t="s">
        <v>18907</v>
      </c>
      <c r="AS506" s="15">
        <v>44343</v>
      </c>
      <c r="AT506" s="1" t="s">
        <v>18779</v>
      </c>
      <c r="AU506" s="1" t="s">
        <v>18672</v>
      </c>
      <c r="AV506" s="1" t="s">
        <v>18735</v>
      </c>
      <c r="AW506" s="1" t="s">
        <v>18683</v>
      </c>
      <c r="AX506" s="1" t="s">
        <v>18667</v>
      </c>
      <c r="AY506" s="1" t="s">
        <v>18684</v>
      </c>
    </row>
    <row r="507" spans="1:51" x14ac:dyDescent="0.2">
      <c r="A507" s="14" t="s">
        <v>16825</v>
      </c>
      <c r="B507" s="1" t="s">
        <v>18953</v>
      </c>
      <c r="C507" s="1" t="s">
        <v>18685</v>
      </c>
      <c r="D507" s="1" t="s">
        <v>18664</v>
      </c>
      <c r="E507" s="15">
        <v>44138</v>
      </c>
      <c r="F507" s="13">
        <v>44210</v>
      </c>
      <c r="G507" s="1" t="s">
        <v>18954</v>
      </c>
      <c r="H507" s="1" t="s">
        <v>18955</v>
      </c>
      <c r="I507" s="1" t="s">
        <v>18667</v>
      </c>
      <c r="J507" s="1" t="s">
        <v>18668</v>
      </c>
      <c r="K507" s="1" t="s">
        <v>18669</v>
      </c>
      <c r="L507" s="1" t="s">
        <v>18693</v>
      </c>
      <c r="M507" s="1" t="s">
        <v>18956</v>
      </c>
      <c r="N507" s="1" t="s">
        <v>18957</v>
      </c>
      <c r="O507" s="1">
        <v>31</v>
      </c>
      <c r="P507" s="1" t="s">
        <v>18953</v>
      </c>
      <c r="Q507" s="1" t="s">
        <v>18673</v>
      </c>
      <c r="R507" s="1">
        <v>30661988114</v>
      </c>
      <c r="U507" s="1" t="s">
        <v>18977</v>
      </c>
      <c r="V507" s="1">
        <v>1549149886</v>
      </c>
      <c r="W507" s="1" t="s">
        <v>16571</v>
      </c>
      <c r="Z507" s="1" t="s">
        <v>18706</v>
      </c>
      <c r="AA507" s="1" t="s">
        <v>18707</v>
      </c>
      <c r="AB507" s="1" t="s">
        <v>18707</v>
      </c>
      <c r="AE507" s="1" t="s">
        <v>18978</v>
      </c>
      <c r="AG507" s="1">
        <v>11</v>
      </c>
      <c r="AH507" s="1">
        <v>11</v>
      </c>
      <c r="AI507" s="1">
        <v>1044</v>
      </c>
      <c r="AK507" s="1" t="s">
        <v>18761</v>
      </c>
      <c r="AL507" s="1" t="s">
        <v>18730</v>
      </c>
      <c r="AM507" s="1" t="s">
        <v>18693</v>
      </c>
      <c r="AN507" s="1" t="s">
        <v>18669</v>
      </c>
      <c r="AO507" s="1" t="s">
        <v>18668</v>
      </c>
      <c r="AP507" s="14" t="s">
        <v>18694</v>
      </c>
      <c r="AQ507" s="14" t="s">
        <v>18695</v>
      </c>
      <c r="AR507" s="14" t="s">
        <v>18693</v>
      </c>
      <c r="AS507" s="15">
        <v>44210</v>
      </c>
      <c r="AT507" s="1" t="s">
        <v>18769</v>
      </c>
      <c r="AU507" s="1" t="s">
        <v>18957</v>
      </c>
      <c r="AV507" s="1" t="s">
        <v>18693</v>
      </c>
      <c r="AW507" s="1" t="s">
        <v>18958</v>
      </c>
      <c r="AX507" s="1" t="s">
        <v>18667</v>
      </c>
      <c r="AY507" s="1" t="s">
        <v>18959</v>
      </c>
    </row>
    <row r="508" spans="1:51" x14ac:dyDescent="0.2">
      <c r="A508" s="14" t="s">
        <v>16827</v>
      </c>
      <c r="B508" s="1" t="s">
        <v>18953</v>
      </c>
      <c r="C508" s="1" t="s">
        <v>18685</v>
      </c>
      <c r="D508" s="1" t="s">
        <v>18664</v>
      </c>
      <c r="E508" s="15">
        <v>44138</v>
      </c>
      <c r="F508" s="13">
        <v>44210</v>
      </c>
      <c r="G508" s="1" t="s">
        <v>18954</v>
      </c>
      <c r="H508" s="1" t="s">
        <v>18955</v>
      </c>
      <c r="I508" s="1" t="s">
        <v>18667</v>
      </c>
      <c r="J508" s="1" t="s">
        <v>18668</v>
      </c>
      <c r="K508" s="1" t="s">
        <v>18669</v>
      </c>
      <c r="L508" s="1" t="s">
        <v>18693</v>
      </c>
      <c r="M508" s="1" t="s">
        <v>18956</v>
      </c>
      <c r="N508" s="1" t="s">
        <v>18957</v>
      </c>
      <c r="O508" s="1">
        <v>29</v>
      </c>
      <c r="P508" s="1" t="s">
        <v>18953</v>
      </c>
      <c r="Q508" s="1" t="s">
        <v>18673</v>
      </c>
      <c r="R508" s="1">
        <v>30661988114</v>
      </c>
      <c r="U508" s="1" t="s">
        <v>18977</v>
      </c>
      <c r="V508" s="1">
        <v>1549149886</v>
      </c>
      <c r="W508" s="1" t="s">
        <v>16571</v>
      </c>
      <c r="Z508" s="1" t="s">
        <v>18706</v>
      </c>
      <c r="AA508" s="1" t="s">
        <v>18707</v>
      </c>
      <c r="AB508" s="1" t="s">
        <v>18707</v>
      </c>
      <c r="AE508" s="1" t="s">
        <v>18978</v>
      </c>
      <c r="AG508" s="1">
        <v>11</v>
      </c>
      <c r="AH508" s="1">
        <v>11</v>
      </c>
      <c r="AI508" s="1">
        <v>1044</v>
      </c>
      <c r="AK508" s="1" t="s">
        <v>18761</v>
      </c>
      <c r="AL508" s="1" t="s">
        <v>18730</v>
      </c>
      <c r="AM508" s="1" t="s">
        <v>18693</v>
      </c>
      <c r="AN508" s="1" t="s">
        <v>18669</v>
      </c>
      <c r="AO508" s="1" t="s">
        <v>18668</v>
      </c>
      <c r="AP508" s="14" t="s">
        <v>18694</v>
      </c>
      <c r="AQ508" s="14" t="s">
        <v>18695</v>
      </c>
      <c r="AR508" s="14" t="s">
        <v>18693</v>
      </c>
      <c r="AS508" s="15">
        <v>44210</v>
      </c>
      <c r="AT508" s="1" t="s">
        <v>18769</v>
      </c>
      <c r="AU508" s="1" t="s">
        <v>18957</v>
      </c>
      <c r="AV508" s="1" t="s">
        <v>18693</v>
      </c>
      <c r="AW508" s="1" t="s">
        <v>18958</v>
      </c>
      <c r="AX508" s="1" t="s">
        <v>18667</v>
      </c>
      <c r="AY508" s="1" t="s">
        <v>18959</v>
      </c>
    </row>
    <row r="509" spans="1:51" x14ac:dyDescent="0.2">
      <c r="A509" s="14" t="s">
        <v>16829</v>
      </c>
      <c r="B509" s="1" t="s">
        <v>18953</v>
      </c>
      <c r="C509" s="1" t="s">
        <v>18967</v>
      </c>
      <c r="D509" s="1" t="s">
        <v>18664</v>
      </c>
      <c r="E509" s="15">
        <v>44138</v>
      </c>
      <c r="F509" s="13">
        <v>44204</v>
      </c>
      <c r="G509" s="1" t="s">
        <v>18954</v>
      </c>
      <c r="H509" s="1" t="s">
        <v>18955</v>
      </c>
      <c r="I509" s="1" t="s">
        <v>18667</v>
      </c>
      <c r="J509" s="1" t="s">
        <v>18668</v>
      </c>
      <c r="K509" s="1" t="s">
        <v>18669</v>
      </c>
      <c r="L509" s="1" t="s">
        <v>18693</v>
      </c>
      <c r="M509" s="1" t="s">
        <v>18956</v>
      </c>
      <c r="N509" s="1" t="s">
        <v>18957</v>
      </c>
      <c r="O509" s="1">
        <v>31</v>
      </c>
      <c r="P509" s="1" t="s">
        <v>18953</v>
      </c>
      <c r="Q509" s="1" t="s">
        <v>18673</v>
      </c>
      <c r="R509" s="1">
        <v>30661988114</v>
      </c>
      <c r="U509" s="1" t="s">
        <v>18977</v>
      </c>
      <c r="V509" s="1">
        <v>1549149886</v>
      </c>
      <c r="W509" s="1" t="s">
        <v>16571</v>
      </c>
      <c r="Z509" s="1" t="s">
        <v>18706</v>
      </c>
      <c r="AA509" s="1" t="s">
        <v>18707</v>
      </c>
      <c r="AB509" s="1" t="s">
        <v>18707</v>
      </c>
      <c r="AE509" s="1" t="s">
        <v>18978</v>
      </c>
      <c r="AG509" s="1">
        <v>11</v>
      </c>
      <c r="AH509" s="1">
        <v>11</v>
      </c>
      <c r="AI509" s="1">
        <v>1044</v>
      </c>
      <c r="AK509" s="1" t="s">
        <v>18792</v>
      </c>
      <c r="AL509" s="1" t="s">
        <v>18730</v>
      </c>
      <c r="AM509" s="1" t="s">
        <v>18693</v>
      </c>
      <c r="AN509" s="1" t="s">
        <v>18669</v>
      </c>
      <c r="AO509" s="1" t="s">
        <v>18668</v>
      </c>
      <c r="AP509" s="14" t="s">
        <v>18694</v>
      </c>
      <c r="AQ509" s="14" t="s">
        <v>18695</v>
      </c>
      <c r="AR509" s="14" t="s">
        <v>18693</v>
      </c>
      <c r="AS509" s="15">
        <v>44204</v>
      </c>
      <c r="AT509" s="1" t="s">
        <v>18946</v>
      </c>
      <c r="AU509" s="1" t="s">
        <v>18957</v>
      </c>
      <c r="AV509" s="1" t="s">
        <v>18693</v>
      </c>
      <c r="AW509" s="1" t="s">
        <v>18958</v>
      </c>
      <c r="AX509" s="1" t="s">
        <v>18667</v>
      </c>
      <c r="AY509" s="1" t="s">
        <v>18959</v>
      </c>
    </row>
    <row r="510" spans="1:51" x14ac:dyDescent="0.2">
      <c r="A510" s="14" t="s">
        <v>16831</v>
      </c>
      <c r="B510" s="1" t="s">
        <v>18953</v>
      </c>
      <c r="C510" s="1" t="s">
        <v>18967</v>
      </c>
      <c r="D510" s="1" t="s">
        <v>18664</v>
      </c>
      <c r="E510" s="15">
        <v>44138</v>
      </c>
      <c r="F510" s="13">
        <v>44204</v>
      </c>
      <c r="G510" s="1" t="s">
        <v>18954</v>
      </c>
      <c r="H510" s="1" t="s">
        <v>18955</v>
      </c>
      <c r="I510" s="1" t="s">
        <v>18667</v>
      </c>
      <c r="J510" s="1" t="s">
        <v>18668</v>
      </c>
      <c r="K510" s="1" t="s">
        <v>18669</v>
      </c>
      <c r="L510" s="1" t="s">
        <v>18693</v>
      </c>
      <c r="M510" s="1" t="s">
        <v>18956</v>
      </c>
      <c r="N510" s="1" t="s">
        <v>18957</v>
      </c>
      <c r="O510" s="1">
        <v>31</v>
      </c>
      <c r="P510" s="1" t="s">
        <v>18953</v>
      </c>
      <c r="Q510" s="1" t="s">
        <v>18673</v>
      </c>
      <c r="R510" s="1">
        <v>30661988114</v>
      </c>
      <c r="U510" s="1" t="s">
        <v>18977</v>
      </c>
      <c r="V510" s="1">
        <v>1549149886</v>
      </c>
      <c r="W510" s="1" t="s">
        <v>16571</v>
      </c>
      <c r="Z510" s="1" t="s">
        <v>18706</v>
      </c>
      <c r="AA510" s="1" t="s">
        <v>18707</v>
      </c>
      <c r="AB510" s="1" t="s">
        <v>18707</v>
      </c>
      <c r="AE510" s="1" t="s">
        <v>18978</v>
      </c>
      <c r="AG510" s="1">
        <v>11</v>
      </c>
      <c r="AH510" s="1">
        <v>11</v>
      </c>
      <c r="AI510" s="1">
        <v>1044</v>
      </c>
      <c r="AK510" s="1" t="s">
        <v>18792</v>
      </c>
      <c r="AL510" s="1" t="s">
        <v>18730</v>
      </c>
      <c r="AM510" s="1" t="s">
        <v>18693</v>
      </c>
      <c r="AN510" s="1" t="s">
        <v>18669</v>
      </c>
      <c r="AO510" s="1" t="s">
        <v>18668</v>
      </c>
      <c r="AP510" s="14" t="s">
        <v>18694</v>
      </c>
      <c r="AQ510" s="14" t="s">
        <v>18695</v>
      </c>
      <c r="AR510" s="14" t="s">
        <v>18693</v>
      </c>
      <c r="AS510" s="15">
        <v>44204</v>
      </c>
      <c r="AT510" s="1" t="s">
        <v>18946</v>
      </c>
      <c r="AU510" s="1" t="s">
        <v>18957</v>
      </c>
      <c r="AV510" s="1" t="s">
        <v>18693</v>
      </c>
      <c r="AW510" s="1" t="s">
        <v>18958</v>
      </c>
      <c r="AX510" s="1" t="s">
        <v>18667</v>
      </c>
      <c r="AY510" s="1" t="s">
        <v>18959</v>
      </c>
    </row>
    <row r="511" spans="1:51" x14ac:dyDescent="0.2">
      <c r="A511" s="14" t="s">
        <v>16833</v>
      </c>
      <c r="B511" s="1" t="s">
        <v>18953</v>
      </c>
      <c r="C511" s="1" t="s">
        <v>18967</v>
      </c>
      <c r="D511" s="1" t="s">
        <v>18664</v>
      </c>
      <c r="E511" s="15">
        <v>44138</v>
      </c>
      <c r="F511" s="13">
        <v>44204</v>
      </c>
      <c r="G511" s="1" t="s">
        <v>18954</v>
      </c>
      <c r="H511" s="1" t="s">
        <v>18955</v>
      </c>
      <c r="I511" s="1" t="s">
        <v>18667</v>
      </c>
      <c r="J511" s="1" t="s">
        <v>18668</v>
      </c>
      <c r="K511" s="1" t="s">
        <v>18669</v>
      </c>
      <c r="L511" s="1" t="s">
        <v>18693</v>
      </c>
      <c r="M511" s="1" t="s">
        <v>18956</v>
      </c>
      <c r="N511" s="1" t="s">
        <v>18957</v>
      </c>
      <c r="O511" s="1">
        <v>31</v>
      </c>
      <c r="P511" s="1" t="s">
        <v>18953</v>
      </c>
      <c r="Q511" s="1" t="s">
        <v>18673</v>
      </c>
      <c r="R511" s="1">
        <v>30661988114</v>
      </c>
      <c r="U511" s="1" t="s">
        <v>18977</v>
      </c>
      <c r="V511" s="1">
        <v>1549149886</v>
      </c>
      <c r="W511" s="1" t="s">
        <v>16571</v>
      </c>
      <c r="Z511" s="1" t="s">
        <v>18706</v>
      </c>
      <c r="AA511" s="1" t="s">
        <v>18707</v>
      </c>
      <c r="AB511" s="1" t="s">
        <v>18707</v>
      </c>
      <c r="AE511" s="1" t="s">
        <v>18978</v>
      </c>
      <c r="AG511" s="1">
        <v>11</v>
      </c>
      <c r="AH511" s="1">
        <v>11</v>
      </c>
      <c r="AI511" s="1">
        <v>1044</v>
      </c>
      <c r="AK511" s="1" t="s">
        <v>18792</v>
      </c>
      <c r="AL511" s="1" t="s">
        <v>18730</v>
      </c>
      <c r="AM511" s="1" t="s">
        <v>18693</v>
      </c>
      <c r="AN511" s="1" t="s">
        <v>18669</v>
      </c>
      <c r="AO511" s="1" t="s">
        <v>18668</v>
      </c>
      <c r="AP511" s="14" t="s">
        <v>18694</v>
      </c>
      <c r="AQ511" s="14" t="s">
        <v>18695</v>
      </c>
      <c r="AR511" s="14" t="s">
        <v>18693</v>
      </c>
      <c r="AS511" s="15">
        <v>44204</v>
      </c>
      <c r="AT511" s="1" t="s">
        <v>18946</v>
      </c>
      <c r="AU511" s="1" t="s">
        <v>18957</v>
      </c>
      <c r="AV511" s="1" t="s">
        <v>18693</v>
      </c>
      <c r="AW511" s="1" t="s">
        <v>18958</v>
      </c>
      <c r="AX511" s="1" t="s">
        <v>18667</v>
      </c>
      <c r="AY511" s="1" t="s">
        <v>18959</v>
      </c>
    </row>
    <row r="512" spans="1:51" x14ac:dyDescent="0.2">
      <c r="A512" s="14" t="s">
        <v>16835</v>
      </c>
      <c r="B512" s="1" t="s">
        <v>18953</v>
      </c>
      <c r="C512" s="1" t="s">
        <v>18967</v>
      </c>
      <c r="D512" s="1" t="s">
        <v>18664</v>
      </c>
      <c r="E512" s="15">
        <v>44138</v>
      </c>
      <c r="F512" s="13">
        <v>44204</v>
      </c>
      <c r="G512" s="1" t="s">
        <v>18954</v>
      </c>
      <c r="H512" s="1" t="s">
        <v>18955</v>
      </c>
      <c r="I512" s="1" t="s">
        <v>18667</v>
      </c>
      <c r="J512" s="1" t="s">
        <v>18668</v>
      </c>
      <c r="K512" s="1" t="s">
        <v>18669</v>
      </c>
      <c r="L512" s="1" t="s">
        <v>18693</v>
      </c>
      <c r="M512" s="1" t="s">
        <v>18956</v>
      </c>
      <c r="N512" s="1" t="s">
        <v>18957</v>
      </c>
      <c r="O512" s="1">
        <v>31</v>
      </c>
      <c r="P512" s="1" t="s">
        <v>18953</v>
      </c>
      <c r="Q512" s="1" t="s">
        <v>18673</v>
      </c>
      <c r="R512" s="1">
        <v>30661988114</v>
      </c>
      <c r="U512" s="1" t="s">
        <v>18977</v>
      </c>
      <c r="V512" s="1">
        <v>1549149886</v>
      </c>
      <c r="W512" s="1" t="s">
        <v>16571</v>
      </c>
      <c r="Z512" s="1" t="s">
        <v>18706</v>
      </c>
      <c r="AA512" s="1" t="s">
        <v>18707</v>
      </c>
      <c r="AB512" s="1" t="s">
        <v>18707</v>
      </c>
      <c r="AE512" s="1" t="s">
        <v>18978</v>
      </c>
      <c r="AG512" s="1">
        <v>11</v>
      </c>
      <c r="AH512" s="1">
        <v>11</v>
      </c>
      <c r="AI512" s="1">
        <v>1044</v>
      </c>
      <c r="AK512" s="1" t="s">
        <v>18792</v>
      </c>
      <c r="AL512" s="1" t="s">
        <v>18730</v>
      </c>
      <c r="AM512" s="1" t="s">
        <v>18693</v>
      </c>
      <c r="AN512" s="1" t="s">
        <v>18669</v>
      </c>
      <c r="AO512" s="1" t="s">
        <v>18668</v>
      </c>
      <c r="AP512" s="14" t="s">
        <v>18694</v>
      </c>
      <c r="AQ512" s="14" t="s">
        <v>18695</v>
      </c>
      <c r="AR512" s="14" t="s">
        <v>18693</v>
      </c>
      <c r="AS512" s="15">
        <v>44204</v>
      </c>
      <c r="AT512" s="1" t="s">
        <v>18946</v>
      </c>
      <c r="AU512" s="1" t="s">
        <v>18957</v>
      </c>
      <c r="AV512" s="1" t="s">
        <v>18693</v>
      </c>
      <c r="AW512" s="1" t="s">
        <v>18958</v>
      </c>
      <c r="AX512" s="1" t="s">
        <v>18667</v>
      </c>
      <c r="AY512" s="1" t="s">
        <v>18959</v>
      </c>
    </row>
    <row r="513" spans="1:51" x14ac:dyDescent="0.2">
      <c r="A513" s="14" t="s">
        <v>16837</v>
      </c>
      <c r="B513" s="1" t="s">
        <v>18953</v>
      </c>
      <c r="C513" s="1" t="s">
        <v>18967</v>
      </c>
      <c r="D513" s="1" t="s">
        <v>18664</v>
      </c>
      <c r="E513" s="15">
        <v>44138</v>
      </c>
      <c r="F513" s="13">
        <v>44204</v>
      </c>
      <c r="G513" s="1" t="s">
        <v>18954</v>
      </c>
      <c r="H513" s="1" t="s">
        <v>18955</v>
      </c>
      <c r="I513" s="1" t="s">
        <v>18667</v>
      </c>
      <c r="J513" s="1" t="s">
        <v>18668</v>
      </c>
      <c r="K513" s="1" t="s">
        <v>18669</v>
      </c>
      <c r="L513" s="1" t="s">
        <v>18693</v>
      </c>
      <c r="M513" s="1" t="s">
        <v>18956</v>
      </c>
      <c r="N513" s="1" t="s">
        <v>18957</v>
      </c>
      <c r="O513" s="1">
        <v>32</v>
      </c>
      <c r="P513" s="1" t="s">
        <v>18953</v>
      </c>
      <c r="Q513" s="1" t="s">
        <v>18673</v>
      </c>
      <c r="R513" s="1">
        <v>30661988114</v>
      </c>
      <c r="U513" s="1" t="s">
        <v>18977</v>
      </c>
      <c r="V513" s="1">
        <v>1549149886</v>
      </c>
      <c r="W513" s="1" t="s">
        <v>16571</v>
      </c>
      <c r="Z513" s="1" t="s">
        <v>18706</v>
      </c>
      <c r="AA513" s="1" t="s">
        <v>18707</v>
      </c>
      <c r="AB513" s="1" t="s">
        <v>18707</v>
      </c>
      <c r="AE513" s="1" t="s">
        <v>18978</v>
      </c>
      <c r="AG513" s="1">
        <v>11</v>
      </c>
      <c r="AH513" s="1">
        <v>11</v>
      </c>
      <c r="AI513" s="1">
        <v>1044</v>
      </c>
      <c r="AK513" s="1" t="s">
        <v>18792</v>
      </c>
      <c r="AL513" s="1" t="s">
        <v>18730</v>
      </c>
      <c r="AM513" s="1" t="s">
        <v>18693</v>
      </c>
      <c r="AN513" s="1" t="s">
        <v>18669</v>
      </c>
      <c r="AO513" s="1" t="s">
        <v>18668</v>
      </c>
      <c r="AP513" s="14" t="s">
        <v>18694</v>
      </c>
      <c r="AQ513" s="14" t="s">
        <v>18695</v>
      </c>
      <c r="AR513" s="14" t="s">
        <v>18693</v>
      </c>
      <c r="AS513" s="15">
        <v>44204</v>
      </c>
      <c r="AT513" s="1" t="s">
        <v>18946</v>
      </c>
      <c r="AU513" s="1" t="s">
        <v>18957</v>
      </c>
      <c r="AV513" s="1" t="s">
        <v>18693</v>
      </c>
      <c r="AW513" s="1" t="s">
        <v>18958</v>
      </c>
      <c r="AX513" s="1" t="s">
        <v>18667</v>
      </c>
      <c r="AY513" s="1" t="s">
        <v>18959</v>
      </c>
    </row>
    <row r="514" spans="1:51" x14ac:dyDescent="0.2">
      <c r="A514" s="14" t="s">
        <v>12314</v>
      </c>
      <c r="B514" s="1" t="s">
        <v>18662</v>
      </c>
      <c r="C514" s="1" t="s">
        <v>18685</v>
      </c>
      <c r="D514" s="1" t="s">
        <v>18664</v>
      </c>
      <c r="E514" s="15">
        <v>44139</v>
      </c>
      <c r="F514" s="13">
        <v>44154</v>
      </c>
      <c r="G514" s="1" t="s">
        <v>18665</v>
      </c>
      <c r="H514" s="1" t="s">
        <v>18666</v>
      </c>
      <c r="I514" s="1" t="s">
        <v>18667</v>
      </c>
      <c r="J514" s="1" t="s">
        <v>18668</v>
      </c>
      <c r="K514" s="1" t="s">
        <v>18669</v>
      </c>
      <c r="L514" s="1" t="s">
        <v>18735</v>
      </c>
      <c r="M514" s="1" t="s">
        <v>18671</v>
      </c>
      <c r="N514" s="1" t="s">
        <v>18672</v>
      </c>
      <c r="O514" s="1">
        <v>33</v>
      </c>
      <c r="P514" s="1" t="s">
        <v>18662</v>
      </c>
      <c r="Q514" s="1" t="s">
        <v>18673</v>
      </c>
      <c r="R514" s="1">
        <v>30642661562</v>
      </c>
      <c r="U514" s="1" t="s">
        <v>18813</v>
      </c>
      <c r="V514" s="1">
        <v>1140164100</v>
      </c>
      <c r="W514" s="1" t="s">
        <v>18814</v>
      </c>
      <c r="Z514" s="1" t="s">
        <v>18706</v>
      </c>
      <c r="AA514" s="1" t="s">
        <v>18707</v>
      </c>
      <c r="AB514" s="1" t="s">
        <v>18707</v>
      </c>
      <c r="AE514" s="1" t="s">
        <v>18815</v>
      </c>
      <c r="AG514" s="1" t="s">
        <v>18816</v>
      </c>
      <c r="AI514" s="1">
        <v>1440</v>
      </c>
      <c r="AK514" s="1" t="s">
        <v>18840</v>
      </c>
      <c r="AL514" s="1" t="s">
        <v>18730</v>
      </c>
      <c r="AM514" s="1" t="s">
        <v>18693</v>
      </c>
      <c r="AN514" s="1" t="s">
        <v>18669</v>
      </c>
      <c r="AO514" s="1" t="s">
        <v>18668</v>
      </c>
      <c r="AP514" s="14" t="s">
        <v>18694</v>
      </c>
      <c r="AQ514" s="14" t="s">
        <v>18695</v>
      </c>
      <c r="AR514" s="14" t="s">
        <v>18693</v>
      </c>
      <c r="AS514" s="15">
        <v>44154</v>
      </c>
      <c r="AT514" s="1" t="s">
        <v>18841</v>
      </c>
      <c r="AU514" s="1" t="s">
        <v>18672</v>
      </c>
      <c r="AV514" s="1" t="s">
        <v>18735</v>
      </c>
      <c r="AW514" s="1" t="s">
        <v>18683</v>
      </c>
      <c r="AX514" s="1" t="s">
        <v>18667</v>
      </c>
      <c r="AY514" s="1" t="s">
        <v>18684</v>
      </c>
    </row>
    <row r="515" spans="1:51" x14ac:dyDescent="0.2">
      <c r="A515" s="14" t="s">
        <v>12324</v>
      </c>
      <c r="B515" s="1" t="s">
        <v>18662</v>
      </c>
      <c r="C515" s="1" t="s">
        <v>18967</v>
      </c>
      <c r="D515" s="1" t="s">
        <v>18664</v>
      </c>
      <c r="E515" s="15">
        <v>44139</v>
      </c>
      <c r="F515" s="13">
        <v>44162</v>
      </c>
      <c r="G515" s="1" t="s">
        <v>18665</v>
      </c>
      <c r="H515" s="1" t="s">
        <v>18666</v>
      </c>
      <c r="I515" s="1" t="s">
        <v>18667</v>
      </c>
      <c r="J515" s="1" t="s">
        <v>18668</v>
      </c>
      <c r="K515" s="1" t="s">
        <v>18669</v>
      </c>
      <c r="L515" s="1" t="s">
        <v>18735</v>
      </c>
      <c r="M515" s="1" t="s">
        <v>18671</v>
      </c>
      <c r="N515" s="1" t="s">
        <v>18672</v>
      </c>
      <c r="O515" s="1">
        <v>46</v>
      </c>
      <c r="P515" s="1" t="s">
        <v>18662</v>
      </c>
      <c r="Q515" s="1" t="s">
        <v>18673</v>
      </c>
      <c r="R515" s="1">
        <v>30642661562</v>
      </c>
      <c r="U515" s="1" t="s">
        <v>18813</v>
      </c>
      <c r="V515" s="1">
        <v>1140164100</v>
      </c>
      <c r="W515" s="1" t="s">
        <v>18814</v>
      </c>
      <c r="Z515" s="1" t="s">
        <v>18706</v>
      </c>
      <c r="AA515" s="1" t="s">
        <v>18707</v>
      </c>
      <c r="AB515" s="1" t="s">
        <v>18707</v>
      </c>
      <c r="AE515" s="1" t="s">
        <v>18815</v>
      </c>
      <c r="AG515" s="1" t="s">
        <v>18816</v>
      </c>
      <c r="AI515" s="1">
        <v>1440</v>
      </c>
      <c r="AK515" s="1" t="s">
        <v>18792</v>
      </c>
      <c r="AL515" s="1" t="s">
        <v>18730</v>
      </c>
      <c r="AM515" s="1" t="s">
        <v>18693</v>
      </c>
      <c r="AN515" s="1" t="s">
        <v>18669</v>
      </c>
      <c r="AO515" s="1" t="s">
        <v>18668</v>
      </c>
      <c r="AP515" s="14" t="s">
        <v>18694</v>
      </c>
      <c r="AQ515" s="14" t="s">
        <v>18695</v>
      </c>
      <c r="AR515" s="14" t="s">
        <v>18693</v>
      </c>
      <c r="AS515" s="15">
        <v>44162</v>
      </c>
      <c r="AT515" s="1" t="s">
        <v>18946</v>
      </c>
      <c r="AU515" s="1" t="s">
        <v>18672</v>
      </c>
      <c r="AV515" s="1" t="s">
        <v>18735</v>
      </c>
      <c r="AW515" s="1" t="s">
        <v>18683</v>
      </c>
      <c r="AX515" s="1" t="s">
        <v>18667</v>
      </c>
      <c r="AY515" s="1" t="s">
        <v>18684</v>
      </c>
    </row>
    <row r="516" spans="1:51" x14ac:dyDescent="0.2">
      <c r="A516" s="14" t="s">
        <v>16845</v>
      </c>
      <c r="B516" s="1" t="s">
        <v>18953</v>
      </c>
      <c r="C516" s="1" t="s">
        <v>18685</v>
      </c>
      <c r="D516" s="1" t="s">
        <v>18664</v>
      </c>
      <c r="E516" s="15">
        <v>44139</v>
      </c>
      <c r="F516" s="13">
        <v>44195</v>
      </c>
      <c r="G516" s="1" t="s">
        <v>18954</v>
      </c>
      <c r="H516" s="1" t="s">
        <v>18955</v>
      </c>
      <c r="I516" s="1" t="s">
        <v>18667</v>
      </c>
      <c r="J516" s="1" t="s">
        <v>18668</v>
      </c>
      <c r="K516" s="1" t="s">
        <v>18669</v>
      </c>
      <c r="L516" s="1" t="s">
        <v>18693</v>
      </c>
      <c r="M516" s="1" t="s">
        <v>18956</v>
      </c>
      <c r="N516" s="1" t="s">
        <v>18957</v>
      </c>
      <c r="O516" s="1">
        <v>37</v>
      </c>
      <c r="P516" s="1" t="s">
        <v>18953</v>
      </c>
      <c r="Q516" s="1" t="s">
        <v>18673</v>
      </c>
      <c r="R516" s="1">
        <v>30638975994</v>
      </c>
      <c r="U516" s="1" t="s">
        <v>19049</v>
      </c>
      <c r="V516" s="1">
        <v>48595300</v>
      </c>
      <c r="W516" s="1" t="s">
        <v>19050</v>
      </c>
      <c r="Z516" s="1" t="s">
        <v>18706</v>
      </c>
      <c r="AA516" s="1" t="s">
        <v>18881</v>
      </c>
      <c r="AB516" s="1" t="s">
        <v>19051</v>
      </c>
      <c r="AE516" s="1" t="s">
        <v>19052</v>
      </c>
      <c r="AG516" s="1" t="s">
        <v>15731</v>
      </c>
      <c r="AI516" s="1">
        <v>1427</v>
      </c>
      <c r="AK516" s="1" t="s">
        <v>19053</v>
      </c>
      <c r="AL516" s="1" t="s">
        <v>18730</v>
      </c>
      <c r="AM516" s="1" t="s">
        <v>18693</v>
      </c>
      <c r="AN516" s="1" t="s">
        <v>18669</v>
      </c>
      <c r="AO516" s="1" t="s">
        <v>18668</v>
      </c>
      <c r="AP516" s="14" t="s">
        <v>18694</v>
      </c>
      <c r="AQ516" s="14" t="s">
        <v>18695</v>
      </c>
      <c r="AR516" s="14" t="s">
        <v>18693</v>
      </c>
      <c r="AS516" s="15">
        <v>44195</v>
      </c>
      <c r="AT516" s="1" t="s">
        <v>18946</v>
      </c>
      <c r="AU516" s="1" t="s">
        <v>18957</v>
      </c>
      <c r="AV516" s="1" t="s">
        <v>18693</v>
      </c>
      <c r="AW516" s="1" t="s">
        <v>18958</v>
      </c>
      <c r="AX516" s="1" t="s">
        <v>18667</v>
      </c>
      <c r="AY516" s="1" t="s">
        <v>18959</v>
      </c>
    </row>
    <row r="517" spans="1:51" x14ac:dyDescent="0.2">
      <c r="A517" s="14" t="s">
        <v>12335</v>
      </c>
      <c r="B517" s="1" t="s">
        <v>18662</v>
      </c>
      <c r="C517" s="1" t="s">
        <v>18685</v>
      </c>
      <c r="D517" s="1" t="s">
        <v>18664</v>
      </c>
      <c r="E517" s="15">
        <v>44139</v>
      </c>
      <c r="F517" s="13">
        <v>44319</v>
      </c>
      <c r="G517" s="1" t="s">
        <v>18665</v>
      </c>
      <c r="H517" s="1" t="s">
        <v>18666</v>
      </c>
      <c r="I517" s="1" t="s">
        <v>18667</v>
      </c>
      <c r="J517" s="1" t="s">
        <v>18668</v>
      </c>
      <c r="K517" s="1" t="s">
        <v>18669</v>
      </c>
      <c r="L517" s="1" t="s">
        <v>18735</v>
      </c>
      <c r="M517" s="1" t="s">
        <v>18671</v>
      </c>
      <c r="N517" s="1" t="s">
        <v>18672</v>
      </c>
      <c r="O517" s="1">
        <v>89</v>
      </c>
      <c r="P517" s="1" t="s">
        <v>18662</v>
      </c>
      <c r="Q517" s="1" t="s">
        <v>18673</v>
      </c>
      <c r="R517" s="1">
        <v>33501707029</v>
      </c>
      <c r="U517" s="1" t="s">
        <v>18825</v>
      </c>
      <c r="V517" s="1">
        <v>1147218100</v>
      </c>
      <c r="W517" s="1" t="s">
        <v>696</v>
      </c>
      <c r="Z517" s="1" t="s">
        <v>18706</v>
      </c>
      <c r="AA517" s="1" t="s">
        <v>18707</v>
      </c>
      <c r="AB517" s="1" t="s">
        <v>18707</v>
      </c>
      <c r="AE517" s="1" t="s">
        <v>18826</v>
      </c>
      <c r="AG517" s="1">
        <v>18</v>
      </c>
      <c r="AI517" s="1">
        <v>1008</v>
      </c>
      <c r="AK517" s="1" t="s">
        <v>18777</v>
      </c>
      <c r="AL517" s="1" t="s">
        <v>18671</v>
      </c>
      <c r="AM517" s="1" t="s">
        <v>18679</v>
      </c>
      <c r="AN517" s="1" t="s">
        <v>18669</v>
      </c>
      <c r="AO517" s="1" t="s">
        <v>18668</v>
      </c>
      <c r="AP517" s="14" t="s">
        <v>18876</v>
      </c>
      <c r="AQ517" s="14" t="s">
        <v>18723</v>
      </c>
      <c r="AR517" s="14" t="s">
        <v>18679</v>
      </c>
      <c r="AS517" s="15">
        <v>44319</v>
      </c>
      <c r="AT517" s="1" t="s">
        <v>18682</v>
      </c>
      <c r="AU517" s="1" t="s">
        <v>18672</v>
      </c>
      <c r="AV517" s="1" t="s">
        <v>18735</v>
      </c>
      <c r="AW517" s="1" t="s">
        <v>18683</v>
      </c>
      <c r="AX517" s="1" t="s">
        <v>18667</v>
      </c>
      <c r="AY517" s="1" t="s">
        <v>18684</v>
      </c>
    </row>
    <row r="518" spans="1:51" x14ac:dyDescent="0.2">
      <c r="A518" s="14" t="s">
        <v>12341</v>
      </c>
      <c r="B518" s="1" t="s">
        <v>18662</v>
      </c>
      <c r="C518" s="1" t="s">
        <v>18685</v>
      </c>
      <c r="D518" s="1" t="s">
        <v>18664</v>
      </c>
      <c r="E518" s="15">
        <v>44139</v>
      </c>
      <c r="F518" s="13">
        <v>44147</v>
      </c>
      <c r="G518" s="1" t="s">
        <v>18665</v>
      </c>
      <c r="H518" s="1" t="s">
        <v>18666</v>
      </c>
      <c r="I518" s="1" t="s">
        <v>18667</v>
      </c>
      <c r="J518" s="1" t="s">
        <v>18668</v>
      </c>
      <c r="K518" s="1" t="s">
        <v>18669</v>
      </c>
      <c r="L518" s="1" t="s">
        <v>18735</v>
      </c>
      <c r="M518" s="1" t="s">
        <v>18671</v>
      </c>
      <c r="N518" s="1" t="s">
        <v>18672</v>
      </c>
      <c r="O518" s="1">
        <v>25</v>
      </c>
      <c r="P518" s="1" t="s">
        <v>18662</v>
      </c>
      <c r="Q518" s="1" t="s">
        <v>18673</v>
      </c>
      <c r="R518" s="1">
        <v>30642661562</v>
      </c>
      <c r="U518" s="1" t="s">
        <v>18813</v>
      </c>
      <c r="V518" s="1">
        <v>1140164100</v>
      </c>
      <c r="W518" s="1" t="s">
        <v>18814</v>
      </c>
      <c r="Z518" s="1" t="s">
        <v>18706</v>
      </c>
      <c r="AA518" s="1" t="s">
        <v>18707</v>
      </c>
      <c r="AB518" s="1" t="s">
        <v>18707</v>
      </c>
      <c r="AE518" s="1" t="s">
        <v>18815</v>
      </c>
      <c r="AG518" s="1" t="s">
        <v>18816</v>
      </c>
      <c r="AI518" s="1">
        <v>1440</v>
      </c>
      <c r="AK518" s="1" t="s">
        <v>18840</v>
      </c>
      <c r="AL518" s="1" t="s">
        <v>18730</v>
      </c>
      <c r="AM518" s="1" t="s">
        <v>18693</v>
      </c>
      <c r="AN518" s="1" t="s">
        <v>18669</v>
      </c>
      <c r="AO518" s="1" t="s">
        <v>18668</v>
      </c>
      <c r="AP518" s="14" t="s">
        <v>18694</v>
      </c>
      <c r="AQ518" s="14" t="s">
        <v>18695</v>
      </c>
      <c r="AR518" s="14" t="s">
        <v>18693</v>
      </c>
      <c r="AS518" s="15">
        <v>44147</v>
      </c>
      <c r="AT518" s="1" t="s">
        <v>18841</v>
      </c>
      <c r="AU518" s="1" t="s">
        <v>18672</v>
      </c>
      <c r="AV518" s="1" t="s">
        <v>18735</v>
      </c>
      <c r="AW518" s="1" t="s">
        <v>18683</v>
      </c>
      <c r="AX518" s="1" t="s">
        <v>18667</v>
      </c>
      <c r="AY518" s="1" t="s">
        <v>18684</v>
      </c>
    </row>
    <row r="519" spans="1:51" x14ac:dyDescent="0.2">
      <c r="A519" s="14" t="s">
        <v>12344</v>
      </c>
      <c r="B519" s="1" t="s">
        <v>18662</v>
      </c>
      <c r="C519" s="1" t="s">
        <v>18685</v>
      </c>
      <c r="D519" s="1" t="s">
        <v>18664</v>
      </c>
      <c r="E519" s="15">
        <v>44139</v>
      </c>
      <c r="F519" s="13">
        <v>44228</v>
      </c>
      <c r="G519" s="1" t="s">
        <v>18665</v>
      </c>
      <c r="H519" s="1" t="s">
        <v>18666</v>
      </c>
      <c r="I519" s="1" t="s">
        <v>18667</v>
      </c>
      <c r="J519" s="1" t="s">
        <v>18668</v>
      </c>
      <c r="K519" s="1" t="s">
        <v>18669</v>
      </c>
      <c r="L519" s="1" t="s">
        <v>18735</v>
      </c>
      <c r="M519" s="1" t="s">
        <v>18671</v>
      </c>
      <c r="N519" s="1" t="s">
        <v>18672</v>
      </c>
      <c r="O519" s="1">
        <v>50</v>
      </c>
      <c r="P519" s="1" t="s">
        <v>18662</v>
      </c>
      <c r="Q519" s="1" t="s">
        <v>18673</v>
      </c>
      <c r="R519" s="1">
        <v>30534475795</v>
      </c>
      <c r="U519" s="1" t="s">
        <v>18697</v>
      </c>
      <c r="V519" s="1">
        <v>1147561216</v>
      </c>
      <c r="W519" s="1" t="s">
        <v>2737</v>
      </c>
      <c r="Z519" s="1" t="s">
        <v>15990</v>
      </c>
      <c r="AA519" s="1" t="s">
        <v>18698</v>
      </c>
      <c r="AB519" s="1" t="s">
        <v>18699</v>
      </c>
      <c r="AE519" s="1" t="s">
        <v>18700</v>
      </c>
      <c r="AG519" s="1" t="s">
        <v>15731</v>
      </c>
      <c r="AI519" s="1">
        <v>1605</v>
      </c>
      <c r="AK519" s="1" t="s">
        <v>18761</v>
      </c>
      <c r="AL519" s="1" t="s">
        <v>18730</v>
      </c>
      <c r="AM519" s="1" t="s">
        <v>18693</v>
      </c>
      <c r="AN519" s="1" t="s">
        <v>18669</v>
      </c>
      <c r="AO519" s="1" t="s">
        <v>18668</v>
      </c>
      <c r="AP519" s="14" t="s">
        <v>18694</v>
      </c>
      <c r="AQ519" s="14" t="s">
        <v>18695</v>
      </c>
      <c r="AR519" s="14" t="s">
        <v>18693</v>
      </c>
      <c r="AS519" s="15">
        <v>44228</v>
      </c>
      <c r="AT519" s="1" t="s">
        <v>18769</v>
      </c>
      <c r="AU519" s="1" t="s">
        <v>18672</v>
      </c>
      <c r="AV519" s="1" t="s">
        <v>18735</v>
      </c>
      <c r="AW519" s="1" t="s">
        <v>18683</v>
      </c>
      <c r="AX519" s="1" t="s">
        <v>18667</v>
      </c>
      <c r="AY519" s="1" t="s">
        <v>18684</v>
      </c>
    </row>
    <row r="520" spans="1:51" x14ac:dyDescent="0.2">
      <c r="A520" s="14" t="s">
        <v>12348</v>
      </c>
      <c r="B520" s="1" t="s">
        <v>18662</v>
      </c>
      <c r="C520" s="1" t="s">
        <v>18685</v>
      </c>
      <c r="D520" s="1" t="s">
        <v>18664</v>
      </c>
      <c r="E520" s="15">
        <v>44139</v>
      </c>
      <c r="F520" s="13">
        <v>44169</v>
      </c>
      <c r="G520" s="1" t="s">
        <v>18665</v>
      </c>
      <c r="H520" s="1" t="s">
        <v>18666</v>
      </c>
      <c r="I520" s="1" t="s">
        <v>18667</v>
      </c>
      <c r="J520" s="1" t="s">
        <v>18668</v>
      </c>
      <c r="K520" s="1" t="s">
        <v>18669</v>
      </c>
      <c r="L520" s="1" t="s">
        <v>18735</v>
      </c>
      <c r="M520" s="1" t="s">
        <v>18671</v>
      </c>
      <c r="N520" s="1" t="s">
        <v>18672</v>
      </c>
      <c r="O520" s="1">
        <v>43</v>
      </c>
      <c r="P520" s="1" t="s">
        <v>18662</v>
      </c>
      <c r="Q520" s="1" t="s">
        <v>18673</v>
      </c>
      <c r="R520" s="1">
        <v>30534475795</v>
      </c>
      <c r="U520" s="1" t="s">
        <v>18697</v>
      </c>
      <c r="V520" s="1">
        <v>1147561216</v>
      </c>
      <c r="W520" s="1" t="s">
        <v>2737</v>
      </c>
      <c r="Z520" s="1" t="s">
        <v>15990</v>
      </c>
      <c r="AA520" s="1" t="s">
        <v>18698</v>
      </c>
      <c r="AB520" s="1" t="s">
        <v>18699</v>
      </c>
      <c r="AE520" s="1" t="s">
        <v>18700</v>
      </c>
      <c r="AG520" s="1" t="s">
        <v>15731</v>
      </c>
      <c r="AI520" s="1">
        <v>1605</v>
      </c>
      <c r="AK520" s="1" t="s">
        <v>18786</v>
      </c>
      <c r="AL520" s="1" t="s">
        <v>18730</v>
      </c>
      <c r="AM520" s="1" t="s">
        <v>18693</v>
      </c>
      <c r="AN520" s="1" t="s">
        <v>18669</v>
      </c>
      <c r="AO520" s="1" t="s">
        <v>18668</v>
      </c>
      <c r="AP520" s="14" t="s">
        <v>18694</v>
      </c>
      <c r="AQ520" s="14" t="s">
        <v>18695</v>
      </c>
      <c r="AR520" s="14" t="s">
        <v>18693</v>
      </c>
      <c r="AS520" s="15">
        <v>44169</v>
      </c>
      <c r="AT520" s="1" t="s">
        <v>18769</v>
      </c>
      <c r="AU520" s="1" t="s">
        <v>18672</v>
      </c>
      <c r="AV520" s="1" t="s">
        <v>18735</v>
      </c>
      <c r="AW520" s="1" t="s">
        <v>18683</v>
      </c>
      <c r="AX520" s="1" t="s">
        <v>18667</v>
      </c>
      <c r="AY520" s="1" t="s">
        <v>18684</v>
      </c>
    </row>
    <row r="521" spans="1:51" x14ac:dyDescent="0.2">
      <c r="A521" s="14" t="s">
        <v>12377</v>
      </c>
      <c r="B521" s="1" t="s">
        <v>18662</v>
      </c>
      <c r="C521" s="1" t="s">
        <v>18685</v>
      </c>
      <c r="D521" s="1" t="s">
        <v>18664</v>
      </c>
      <c r="E521" s="15">
        <v>44140</v>
      </c>
      <c r="F521" s="13">
        <v>44319</v>
      </c>
      <c r="G521" s="1" t="s">
        <v>18665</v>
      </c>
      <c r="H521" s="1" t="s">
        <v>18666</v>
      </c>
      <c r="I521" s="1" t="s">
        <v>18667</v>
      </c>
      <c r="J521" s="1" t="s">
        <v>18668</v>
      </c>
      <c r="K521" s="1" t="s">
        <v>18669</v>
      </c>
      <c r="L521" s="1" t="s">
        <v>18735</v>
      </c>
      <c r="M521" s="1" t="s">
        <v>18671</v>
      </c>
      <c r="N521" s="1" t="s">
        <v>18672</v>
      </c>
      <c r="O521" s="1">
        <v>48</v>
      </c>
      <c r="P521" s="1" t="s">
        <v>18662</v>
      </c>
      <c r="Q521" s="1" t="s">
        <v>18772</v>
      </c>
      <c r="R521" s="1">
        <v>20238053324</v>
      </c>
      <c r="S521" s="1" t="s">
        <v>18702</v>
      </c>
      <c r="T521" s="1">
        <v>23805332</v>
      </c>
      <c r="U521" s="1" t="s">
        <v>18773</v>
      </c>
      <c r="V521" s="1">
        <v>47037265</v>
      </c>
      <c r="X521" s="1" t="s">
        <v>18774</v>
      </c>
      <c r="Y521" s="1" t="s">
        <v>18775</v>
      </c>
      <c r="Z521" s="1" t="s">
        <v>18706</v>
      </c>
      <c r="AA521" s="1" t="s">
        <v>18707</v>
      </c>
      <c r="AB521" s="1" t="s">
        <v>18707</v>
      </c>
      <c r="AE521" s="1" t="s">
        <v>18776</v>
      </c>
      <c r="AG521" s="1">
        <v>13</v>
      </c>
      <c r="AH521" s="1" t="s">
        <v>1816</v>
      </c>
      <c r="AI521" s="1">
        <v>1429</v>
      </c>
      <c r="AK521" s="1" t="s">
        <v>18875</v>
      </c>
      <c r="AL521" s="1" t="s">
        <v>18671</v>
      </c>
      <c r="AM521" s="1" t="s">
        <v>18679</v>
      </c>
      <c r="AN521" s="1" t="s">
        <v>18669</v>
      </c>
      <c r="AO521" s="1" t="s">
        <v>18668</v>
      </c>
      <c r="AP521" s="14" t="s">
        <v>18876</v>
      </c>
      <c r="AQ521" s="14" t="s">
        <v>18723</v>
      </c>
      <c r="AR521" s="14" t="s">
        <v>18679</v>
      </c>
      <c r="AS521" s="15">
        <v>44319</v>
      </c>
      <c r="AT521" s="1" t="s">
        <v>18682</v>
      </c>
      <c r="AU521" s="1" t="s">
        <v>18672</v>
      </c>
      <c r="AV521" s="1" t="s">
        <v>18735</v>
      </c>
      <c r="AW521" s="1" t="s">
        <v>18683</v>
      </c>
      <c r="AX521" s="1" t="s">
        <v>18667</v>
      </c>
      <c r="AY521" s="1" t="s">
        <v>18684</v>
      </c>
    </row>
    <row r="522" spans="1:51" x14ac:dyDescent="0.2">
      <c r="A522" s="14" t="s">
        <v>12384</v>
      </c>
      <c r="B522" s="1" t="s">
        <v>18662</v>
      </c>
      <c r="C522" s="1" t="s">
        <v>18685</v>
      </c>
      <c r="D522" s="1" t="s">
        <v>18664</v>
      </c>
      <c r="E522" s="15">
        <v>44140</v>
      </c>
      <c r="F522" s="13">
        <v>44168</v>
      </c>
      <c r="G522" s="1" t="s">
        <v>18665</v>
      </c>
      <c r="H522" s="1" t="s">
        <v>18666</v>
      </c>
      <c r="I522" s="1" t="s">
        <v>18667</v>
      </c>
      <c r="J522" s="1" t="s">
        <v>18668</v>
      </c>
      <c r="K522" s="1" t="s">
        <v>18669</v>
      </c>
      <c r="L522" s="1" t="s">
        <v>18735</v>
      </c>
      <c r="M522" s="1" t="s">
        <v>18671</v>
      </c>
      <c r="N522" s="1" t="s">
        <v>18672</v>
      </c>
      <c r="O522" s="1">
        <v>35</v>
      </c>
      <c r="P522" s="1" t="s">
        <v>18662</v>
      </c>
      <c r="Q522" s="1" t="s">
        <v>18673</v>
      </c>
      <c r="R522" s="1">
        <v>30503518518</v>
      </c>
      <c r="U522" s="1" t="s">
        <v>18724</v>
      </c>
      <c r="V522" s="1">
        <v>1123219650</v>
      </c>
      <c r="W522" s="1" t="s">
        <v>18725</v>
      </c>
      <c r="Z522" s="1" t="s">
        <v>18706</v>
      </c>
      <c r="AA522" s="1" t="s">
        <v>18726</v>
      </c>
      <c r="AB522" s="1" t="s">
        <v>18727</v>
      </c>
      <c r="AE522" s="1" t="s">
        <v>18728</v>
      </c>
      <c r="AG522" s="1">
        <v>1</v>
      </c>
      <c r="AI522" s="1">
        <v>1437</v>
      </c>
      <c r="AK522" s="1" t="s">
        <v>18840</v>
      </c>
      <c r="AL522" s="1" t="s">
        <v>18730</v>
      </c>
      <c r="AM522" s="1" t="s">
        <v>18693</v>
      </c>
      <c r="AN522" s="1" t="s">
        <v>18669</v>
      </c>
      <c r="AO522" s="1" t="s">
        <v>18668</v>
      </c>
      <c r="AP522" s="14" t="s">
        <v>18694</v>
      </c>
      <c r="AQ522" s="14" t="s">
        <v>18695</v>
      </c>
      <c r="AR522" s="14" t="s">
        <v>18693</v>
      </c>
      <c r="AS522" s="15">
        <v>44168</v>
      </c>
      <c r="AT522" s="1" t="s">
        <v>18841</v>
      </c>
      <c r="AU522" s="1" t="s">
        <v>18672</v>
      </c>
      <c r="AV522" s="1" t="s">
        <v>18735</v>
      </c>
      <c r="AW522" s="1" t="s">
        <v>18683</v>
      </c>
      <c r="AX522" s="1" t="s">
        <v>18667</v>
      </c>
      <c r="AY522" s="1" t="s">
        <v>18684</v>
      </c>
    </row>
    <row r="523" spans="1:51" x14ac:dyDescent="0.2">
      <c r="A523" s="14" t="s">
        <v>16849</v>
      </c>
      <c r="B523" s="1" t="s">
        <v>18953</v>
      </c>
      <c r="C523" s="1" t="s">
        <v>18685</v>
      </c>
      <c r="D523" s="1" t="s">
        <v>18664</v>
      </c>
      <c r="E523" s="15">
        <v>44140</v>
      </c>
      <c r="F523" s="13">
        <v>44153</v>
      </c>
      <c r="G523" s="1" t="s">
        <v>18954</v>
      </c>
      <c r="H523" s="1" t="s">
        <v>18955</v>
      </c>
      <c r="I523" s="1" t="s">
        <v>18667</v>
      </c>
      <c r="J523" s="1" t="s">
        <v>18668</v>
      </c>
      <c r="K523" s="1" t="s">
        <v>18669</v>
      </c>
      <c r="L523" s="1" t="s">
        <v>18693</v>
      </c>
      <c r="M523" s="1" t="s">
        <v>18956</v>
      </c>
      <c r="N523" s="1" t="s">
        <v>18957</v>
      </c>
      <c r="O523" s="1">
        <v>14</v>
      </c>
      <c r="P523" s="1" t="s">
        <v>18953</v>
      </c>
      <c r="Q523" s="1" t="s">
        <v>19013</v>
      </c>
      <c r="R523" s="1">
        <v>23283611574</v>
      </c>
      <c r="S523" s="1" t="s">
        <v>18702</v>
      </c>
      <c r="T523" s="1">
        <v>28361157</v>
      </c>
      <c r="U523" s="1" t="s">
        <v>19014</v>
      </c>
      <c r="V523" s="1">
        <v>1165237872</v>
      </c>
      <c r="X523" s="1" t="s">
        <v>19013</v>
      </c>
      <c r="Y523" s="1" t="s">
        <v>19013</v>
      </c>
      <c r="Z523" s="1" t="s">
        <v>18706</v>
      </c>
      <c r="AA523" s="1" t="s">
        <v>18707</v>
      </c>
      <c r="AB523" s="1" t="s">
        <v>18707</v>
      </c>
      <c r="AE523" s="1" t="s">
        <v>19015</v>
      </c>
      <c r="AG523" s="1">
        <v>4</v>
      </c>
      <c r="AI523" s="1" t="s">
        <v>19016</v>
      </c>
      <c r="AK523" s="1" t="s">
        <v>18761</v>
      </c>
      <c r="AL523" s="1" t="s">
        <v>18730</v>
      </c>
      <c r="AM523" s="1" t="s">
        <v>18693</v>
      </c>
      <c r="AN523" s="1" t="s">
        <v>18669</v>
      </c>
      <c r="AO523" s="1" t="s">
        <v>18668</v>
      </c>
      <c r="AP523" s="14" t="s">
        <v>18694</v>
      </c>
      <c r="AQ523" s="14" t="s">
        <v>18695</v>
      </c>
      <c r="AR523" s="14" t="s">
        <v>18693</v>
      </c>
      <c r="AS523" s="15">
        <v>44153</v>
      </c>
      <c r="AT523" s="1" t="s">
        <v>18769</v>
      </c>
      <c r="AU523" s="1" t="s">
        <v>18957</v>
      </c>
      <c r="AV523" s="1" t="s">
        <v>18693</v>
      </c>
      <c r="AW523" s="1" t="s">
        <v>18958</v>
      </c>
      <c r="AX523" s="1" t="s">
        <v>18667</v>
      </c>
      <c r="AY523" s="1" t="s">
        <v>18959</v>
      </c>
    </row>
    <row r="524" spans="1:51" x14ac:dyDescent="0.2">
      <c r="A524" s="14" t="s">
        <v>16851</v>
      </c>
      <c r="B524" s="1" t="s">
        <v>18953</v>
      </c>
      <c r="C524" s="1" t="s">
        <v>18685</v>
      </c>
      <c r="D524" s="1" t="s">
        <v>18664</v>
      </c>
      <c r="E524" s="15">
        <v>44140</v>
      </c>
      <c r="F524" s="13">
        <v>44244</v>
      </c>
      <c r="G524" s="1" t="s">
        <v>18954</v>
      </c>
      <c r="H524" s="1" t="s">
        <v>18955</v>
      </c>
      <c r="I524" s="1" t="s">
        <v>18667</v>
      </c>
      <c r="J524" s="1" t="s">
        <v>18668</v>
      </c>
      <c r="K524" s="1" t="s">
        <v>18669</v>
      </c>
      <c r="L524" s="1" t="s">
        <v>18693</v>
      </c>
      <c r="M524" s="1" t="s">
        <v>18956</v>
      </c>
      <c r="N524" s="1" t="s">
        <v>18957</v>
      </c>
      <c r="O524" s="1">
        <v>35</v>
      </c>
      <c r="P524" s="1" t="s">
        <v>18953</v>
      </c>
      <c r="Q524" s="1" t="s">
        <v>19013</v>
      </c>
      <c r="R524" s="1">
        <v>23283611574</v>
      </c>
      <c r="S524" s="1" t="s">
        <v>18702</v>
      </c>
      <c r="T524" s="1">
        <v>28361157</v>
      </c>
      <c r="U524" s="1" t="s">
        <v>19014</v>
      </c>
      <c r="V524" s="1">
        <v>1165237872</v>
      </c>
      <c r="X524" s="1" t="s">
        <v>19013</v>
      </c>
      <c r="Y524" s="1" t="s">
        <v>19013</v>
      </c>
      <c r="Z524" s="1" t="s">
        <v>18706</v>
      </c>
      <c r="AA524" s="1" t="s">
        <v>18707</v>
      </c>
      <c r="AB524" s="1" t="s">
        <v>18707</v>
      </c>
      <c r="AE524" s="1" t="s">
        <v>19015</v>
      </c>
      <c r="AG524" s="1">
        <v>4</v>
      </c>
      <c r="AI524" s="1" t="s">
        <v>19016</v>
      </c>
      <c r="AK524" s="1" t="s">
        <v>18840</v>
      </c>
      <c r="AL524" s="1" t="s">
        <v>18730</v>
      </c>
      <c r="AM524" s="1" t="s">
        <v>18693</v>
      </c>
      <c r="AN524" s="1" t="s">
        <v>18669</v>
      </c>
      <c r="AO524" s="1" t="s">
        <v>18668</v>
      </c>
      <c r="AP524" s="14" t="s">
        <v>18694</v>
      </c>
      <c r="AQ524" s="14" t="s">
        <v>18695</v>
      </c>
      <c r="AR524" s="14" t="s">
        <v>18693</v>
      </c>
      <c r="AS524" s="15">
        <v>44244</v>
      </c>
      <c r="AT524" s="1" t="s">
        <v>18841</v>
      </c>
      <c r="AU524" s="1" t="s">
        <v>18957</v>
      </c>
      <c r="AV524" s="1" t="s">
        <v>18693</v>
      </c>
      <c r="AW524" s="1" t="s">
        <v>18958</v>
      </c>
      <c r="AX524" s="1" t="s">
        <v>18667</v>
      </c>
      <c r="AY524" s="1" t="s">
        <v>18959</v>
      </c>
    </row>
    <row r="525" spans="1:51" x14ac:dyDescent="0.2">
      <c r="A525" s="14" t="s">
        <v>16855</v>
      </c>
      <c r="B525" s="1" t="s">
        <v>18953</v>
      </c>
      <c r="C525" s="1" t="s">
        <v>18685</v>
      </c>
      <c r="D525" s="1" t="s">
        <v>18664</v>
      </c>
      <c r="E525" s="15">
        <v>44140</v>
      </c>
      <c r="F525" s="13">
        <v>44168</v>
      </c>
      <c r="G525" s="1" t="s">
        <v>18954</v>
      </c>
      <c r="H525" s="1" t="s">
        <v>18955</v>
      </c>
      <c r="I525" s="1" t="s">
        <v>18667</v>
      </c>
      <c r="J525" s="1" t="s">
        <v>18668</v>
      </c>
      <c r="K525" s="1" t="s">
        <v>18669</v>
      </c>
      <c r="L525" s="1" t="s">
        <v>18693</v>
      </c>
      <c r="M525" s="1" t="s">
        <v>18956</v>
      </c>
      <c r="N525" s="1" t="s">
        <v>18957</v>
      </c>
      <c r="O525" s="1">
        <v>16</v>
      </c>
      <c r="P525" s="1" t="s">
        <v>18953</v>
      </c>
      <c r="Q525" s="1" t="s">
        <v>19054</v>
      </c>
      <c r="R525" s="1">
        <v>20237667612</v>
      </c>
      <c r="S525" s="1" t="s">
        <v>18702</v>
      </c>
      <c r="T525" s="1">
        <v>23766761</v>
      </c>
      <c r="U525" s="1" t="s">
        <v>19055</v>
      </c>
      <c r="V525" s="1">
        <v>43287800</v>
      </c>
      <c r="X525" s="1" t="s">
        <v>19056</v>
      </c>
      <c r="Y525" s="1" t="s">
        <v>19057</v>
      </c>
      <c r="Z525" s="1" t="s">
        <v>18706</v>
      </c>
      <c r="AA525" s="1" t="s">
        <v>18789</v>
      </c>
      <c r="AB525" s="1" t="s">
        <v>19058</v>
      </c>
      <c r="AE525" s="1" t="s">
        <v>19059</v>
      </c>
      <c r="AG525" s="1">
        <v>10</v>
      </c>
      <c r="AH525" s="1" t="s">
        <v>1816</v>
      </c>
      <c r="AI525" s="1">
        <v>1084</v>
      </c>
      <c r="AK525" s="1" t="s">
        <v>18792</v>
      </c>
      <c r="AL525" s="1" t="s">
        <v>18730</v>
      </c>
      <c r="AM525" s="1" t="s">
        <v>18693</v>
      </c>
      <c r="AN525" s="1" t="s">
        <v>18669</v>
      </c>
      <c r="AO525" s="1" t="s">
        <v>18668</v>
      </c>
      <c r="AP525" s="14" t="s">
        <v>18694</v>
      </c>
      <c r="AQ525" s="14" t="s">
        <v>18695</v>
      </c>
      <c r="AR525" s="14" t="s">
        <v>18693</v>
      </c>
      <c r="AS525" s="15">
        <v>44168</v>
      </c>
      <c r="AT525" s="1" t="s">
        <v>19060</v>
      </c>
      <c r="AU525" s="1" t="s">
        <v>18957</v>
      </c>
      <c r="AV525" s="1" t="s">
        <v>18693</v>
      </c>
      <c r="AW525" s="1" t="s">
        <v>18958</v>
      </c>
      <c r="AX525" s="1" t="s">
        <v>18667</v>
      </c>
      <c r="AY525" s="1" t="s">
        <v>18959</v>
      </c>
    </row>
    <row r="526" spans="1:51" x14ac:dyDescent="0.2">
      <c r="A526" s="14" t="s">
        <v>12410</v>
      </c>
      <c r="B526" s="1" t="s">
        <v>18662</v>
      </c>
      <c r="C526" s="1" t="s">
        <v>18685</v>
      </c>
      <c r="D526" s="1" t="s">
        <v>18664</v>
      </c>
      <c r="E526" s="15">
        <v>44141</v>
      </c>
      <c r="F526" s="13">
        <v>44195</v>
      </c>
      <c r="G526" s="1" t="s">
        <v>18665</v>
      </c>
      <c r="H526" s="1" t="s">
        <v>18666</v>
      </c>
      <c r="I526" s="1" t="s">
        <v>18667</v>
      </c>
      <c r="J526" s="1" t="s">
        <v>18668</v>
      </c>
      <c r="K526" s="1" t="s">
        <v>18669</v>
      </c>
      <c r="L526" s="1" t="s">
        <v>18735</v>
      </c>
      <c r="M526" s="1" t="s">
        <v>18671</v>
      </c>
      <c r="N526" s="1" t="s">
        <v>18672</v>
      </c>
      <c r="O526" s="1">
        <v>43</v>
      </c>
      <c r="P526" s="1" t="s">
        <v>18662</v>
      </c>
      <c r="Q526" s="1" t="s">
        <v>18673</v>
      </c>
      <c r="R526" s="1">
        <v>30534475795</v>
      </c>
      <c r="U526" s="1" t="s">
        <v>18697</v>
      </c>
      <c r="V526" s="1">
        <v>1147561216</v>
      </c>
      <c r="W526" s="1" t="s">
        <v>2737</v>
      </c>
      <c r="Z526" s="1" t="s">
        <v>15990</v>
      </c>
      <c r="AA526" s="1" t="s">
        <v>18698</v>
      </c>
      <c r="AB526" s="1" t="s">
        <v>18699</v>
      </c>
      <c r="AE526" s="1" t="s">
        <v>18700</v>
      </c>
      <c r="AG526" s="1" t="s">
        <v>15731</v>
      </c>
      <c r="AI526" s="1">
        <v>1605</v>
      </c>
      <c r="AK526" s="1" t="s">
        <v>18840</v>
      </c>
      <c r="AL526" s="1" t="s">
        <v>18730</v>
      </c>
      <c r="AM526" s="1" t="s">
        <v>18693</v>
      </c>
      <c r="AN526" s="1" t="s">
        <v>18669</v>
      </c>
      <c r="AO526" s="1" t="s">
        <v>18668</v>
      </c>
      <c r="AP526" s="14" t="s">
        <v>18694</v>
      </c>
      <c r="AQ526" s="14" t="s">
        <v>18695</v>
      </c>
      <c r="AR526" s="14" t="s">
        <v>18693</v>
      </c>
      <c r="AS526" s="15">
        <v>44195</v>
      </c>
      <c r="AT526" s="1" t="s">
        <v>18841</v>
      </c>
      <c r="AU526" s="1" t="s">
        <v>18672</v>
      </c>
      <c r="AV526" s="1" t="s">
        <v>18735</v>
      </c>
      <c r="AW526" s="1" t="s">
        <v>18683</v>
      </c>
      <c r="AX526" s="1" t="s">
        <v>18667</v>
      </c>
      <c r="AY526" s="1" t="s">
        <v>18684</v>
      </c>
    </row>
    <row r="527" spans="1:51" x14ac:dyDescent="0.2">
      <c r="A527" s="14" t="s">
        <v>12414</v>
      </c>
      <c r="B527" s="1" t="s">
        <v>18662</v>
      </c>
      <c r="C527" s="1" t="s">
        <v>18685</v>
      </c>
      <c r="D527" s="1" t="s">
        <v>18664</v>
      </c>
      <c r="E527" s="15">
        <v>44141</v>
      </c>
      <c r="F527" s="13">
        <v>44175</v>
      </c>
      <c r="G527" s="1" t="s">
        <v>18665</v>
      </c>
      <c r="H527" s="1" t="s">
        <v>18666</v>
      </c>
      <c r="I527" s="1" t="s">
        <v>18667</v>
      </c>
      <c r="J527" s="1" t="s">
        <v>18668</v>
      </c>
      <c r="K527" s="1" t="s">
        <v>18669</v>
      </c>
      <c r="L527" s="1" t="s">
        <v>18735</v>
      </c>
      <c r="M527" s="1" t="s">
        <v>18671</v>
      </c>
      <c r="N527" s="1" t="s">
        <v>18672</v>
      </c>
      <c r="O527" s="1">
        <v>40</v>
      </c>
      <c r="P527" s="1" t="s">
        <v>18662</v>
      </c>
      <c r="Q527" s="1" t="s">
        <v>18673</v>
      </c>
      <c r="R527" s="1">
        <v>30534475795</v>
      </c>
      <c r="U527" s="1" t="s">
        <v>18697</v>
      </c>
      <c r="V527" s="1">
        <v>1147561216</v>
      </c>
      <c r="W527" s="1" t="s">
        <v>2737</v>
      </c>
      <c r="Z527" s="1" t="s">
        <v>15990</v>
      </c>
      <c r="AA527" s="1" t="s">
        <v>18698</v>
      </c>
      <c r="AB527" s="1" t="s">
        <v>18699</v>
      </c>
      <c r="AE527" s="1" t="s">
        <v>18700</v>
      </c>
      <c r="AG527" s="1" t="s">
        <v>15731</v>
      </c>
      <c r="AI527" s="1">
        <v>1605</v>
      </c>
      <c r="AK527" s="1" t="s">
        <v>18840</v>
      </c>
      <c r="AL527" s="1" t="s">
        <v>18730</v>
      </c>
      <c r="AM527" s="1" t="s">
        <v>18693</v>
      </c>
      <c r="AN527" s="1" t="s">
        <v>18669</v>
      </c>
      <c r="AO527" s="1" t="s">
        <v>18668</v>
      </c>
      <c r="AP527" s="14" t="s">
        <v>18694</v>
      </c>
      <c r="AQ527" s="14" t="s">
        <v>18695</v>
      </c>
      <c r="AR527" s="14" t="s">
        <v>18693</v>
      </c>
      <c r="AS527" s="15">
        <v>44175</v>
      </c>
      <c r="AT527" s="1" t="s">
        <v>18841</v>
      </c>
      <c r="AU527" s="1" t="s">
        <v>18672</v>
      </c>
      <c r="AV527" s="1" t="s">
        <v>18735</v>
      </c>
      <c r="AW527" s="1" t="s">
        <v>18683</v>
      </c>
      <c r="AX527" s="1" t="s">
        <v>18667</v>
      </c>
      <c r="AY527" s="1" t="s">
        <v>18684</v>
      </c>
    </row>
    <row r="528" spans="1:51" x14ac:dyDescent="0.2">
      <c r="A528" s="14" t="s">
        <v>12420</v>
      </c>
      <c r="B528" s="1" t="s">
        <v>18662</v>
      </c>
      <c r="C528" s="1" t="s">
        <v>18685</v>
      </c>
      <c r="D528" s="1" t="s">
        <v>18664</v>
      </c>
      <c r="E528" s="15">
        <v>44141</v>
      </c>
      <c r="F528" s="13">
        <v>44167</v>
      </c>
      <c r="G528" s="1" t="s">
        <v>18665</v>
      </c>
      <c r="H528" s="1" t="s">
        <v>18666</v>
      </c>
      <c r="I528" s="1" t="s">
        <v>18667</v>
      </c>
      <c r="J528" s="1" t="s">
        <v>18668</v>
      </c>
      <c r="K528" s="1" t="s">
        <v>18669</v>
      </c>
      <c r="L528" s="1" t="s">
        <v>18735</v>
      </c>
      <c r="M528" s="1" t="s">
        <v>18671</v>
      </c>
      <c r="N528" s="1" t="s">
        <v>18672</v>
      </c>
      <c r="O528" s="1">
        <v>40</v>
      </c>
      <c r="P528" s="1" t="s">
        <v>18662</v>
      </c>
      <c r="Q528" s="1" t="s">
        <v>18673</v>
      </c>
      <c r="R528" s="1">
        <v>30534475795</v>
      </c>
      <c r="U528" s="1" t="s">
        <v>18697</v>
      </c>
      <c r="V528" s="1">
        <v>1147561216</v>
      </c>
      <c r="W528" s="1" t="s">
        <v>2737</v>
      </c>
      <c r="Z528" s="1" t="s">
        <v>15990</v>
      </c>
      <c r="AA528" s="1" t="s">
        <v>18698</v>
      </c>
      <c r="AB528" s="1" t="s">
        <v>18699</v>
      </c>
      <c r="AE528" s="1" t="s">
        <v>18700</v>
      </c>
      <c r="AG528" s="1" t="s">
        <v>15731</v>
      </c>
      <c r="AI528" s="1">
        <v>1605</v>
      </c>
      <c r="AK528" s="1" t="s">
        <v>18786</v>
      </c>
      <c r="AL528" s="1" t="s">
        <v>18730</v>
      </c>
      <c r="AM528" s="1" t="s">
        <v>18693</v>
      </c>
      <c r="AN528" s="1" t="s">
        <v>18669</v>
      </c>
      <c r="AO528" s="1" t="s">
        <v>18668</v>
      </c>
      <c r="AP528" s="14" t="s">
        <v>18694</v>
      </c>
      <c r="AQ528" s="14" t="s">
        <v>18695</v>
      </c>
      <c r="AR528" s="14" t="s">
        <v>18693</v>
      </c>
      <c r="AS528" s="15">
        <v>44167</v>
      </c>
      <c r="AT528" s="1" t="s">
        <v>18769</v>
      </c>
      <c r="AU528" s="1" t="s">
        <v>18672</v>
      </c>
      <c r="AV528" s="1" t="s">
        <v>18735</v>
      </c>
      <c r="AW528" s="1" t="s">
        <v>18683</v>
      </c>
      <c r="AX528" s="1" t="s">
        <v>18667</v>
      </c>
      <c r="AY528" s="1" t="s">
        <v>18684</v>
      </c>
    </row>
    <row r="529" spans="1:51" x14ac:dyDescent="0.2">
      <c r="A529" s="14" t="s">
        <v>12424</v>
      </c>
      <c r="B529" s="1" t="s">
        <v>18662</v>
      </c>
      <c r="C529" s="1" t="s">
        <v>18685</v>
      </c>
      <c r="D529" s="1" t="s">
        <v>18664</v>
      </c>
      <c r="E529" s="15">
        <v>44141</v>
      </c>
      <c r="F529" s="13">
        <v>44167</v>
      </c>
      <c r="G529" s="1" t="s">
        <v>18665</v>
      </c>
      <c r="H529" s="1" t="s">
        <v>18666</v>
      </c>
      <c r="I529" s="1" t="s">
        <v>18667</v>
      </c>
      <c r="J529" s="1" t="s">
        <v>18668</v>
      </c>
      <c r="K529" s="1" t="s">
        <v>18669</v>
      </c>
      <c r="L529" s="1" t="s">
        <v>18735</v>
      </c>
      <c r="M529" s="1" t="s">
        <v>18671</v>
      </c>
      <c r="N529" s="1" t="s">
        <v>18672</v>
      </c>
      <c r="O529" s="1">
        <v>45</v>
      </c>
      <c r="P529" s="1" t="s">
        <v>18662</v>
      </c>
      <c r="Q529" s="1" t="s">
        <v>18673</v>
      </c>
      <c r="R529" s="1">
        <v>30534475795</v>
      </c>
      <c r="U529" s="1" t="s">
        <v>18697</v>
      </c>
      <c r="V529" s="1">
        <v>1147561216</v>
      </c>
      <c r="W529" s="1" t="s">
        <v>2737</v>
      </c>
      <c r="Z529" s="1" t="s">
        <v>15990</v>
      </c>
      <c r="AA529" s="1" t="s">
        <v>18698</v>
      </c>
      <c r="AB529" s="1" t="s">
        <v>18699</v>
      </c>
      <c r="AE529" s="1" t="s">
        <v>18700</v>
      </c>
      <c r="AG529" s="1" t="s">
        <v>15731</v>
      </c>
      <c r="AI529" s="1">
        <v>1605</v>
      </c>
      <c r="AK529" s="1" t="s">
        <v>18786</v>
      </c>
      <c r="AL529" s="1" t="s">
        <v>18730</v>
      </c>
      <c r="AM529" s="1" t="s">
        <v>18693</v>
      </c>
      <c r="AN529" s="1" t="s">
        <v>18669</v>
      </c>
      <c r="AO529" s="1" t="s">
        <v>18668</v>
      </c>
      <c r="AP529" s="14" t="s">
        <v>18694</v>
      </c>
      <c r="AQ529" s="14" t="s">
        <v>18695</v>
      </c>
      <c r="AR529" s="14" t="s">
        <v>18693</v>
      </c>
      <c r="AS529" s="15">
        <v>44167</v>
      </c>
      <c r="AT529" s="1" t="s">
        <v>18769</v>
      </c>
      <c r="AU529" s="1" t="s">
        <v>18672</v>
      </c>
      <c r="AV529" s="1" t="s">
        <v>18735</v>
      </c>
      <c r="AW529" s="1" t="s">
        <v>18683</v>
      </c>
      <c r="AX529" s="1" t="s">
        <v>18667</v>
      </c>
      <c r="AY529" s="1" t="s">
        <v>18684</v>
      </c>
    </row>
    <row r="530" spans="1:51" x14ac:dyDescent="0.2">
      <c r="A530" s="14" t="s">
        <v>12429</v>
      </c>
      <c r="B530" s="1" t="s">
        <v>18662</v>
      </c>
      <c r="C530" s="1" t="s">
        <v>18685</v>
      </c>
      <c r="D530" s="1" t="s">
        <v>18664</v>
      </c>
      <c r="E530" s="15">
        <v>44141</v>
      </c>
      <c r="F530" s="13">
        <v>44168</v>
      </c>
      <c r="G530" s="1" t="s">
        <v>18665</v>
      </c>
      <c r="H530" s="1" t="s">
        <v>18666</v>
      </c>
      <c r="I530" s="1" t="s">
        <v>18667</v>
      </c>
      <c r="J530" s="1" t="s">
        <v>18668</v>
      </c>
      <c r="K530" s="1" t="s">
        <v>18669</v>
      </c>
      <c r="L530" s="1" t="s">
        <v>18735</v>
      </c>
      <c r="M530" s="1" t="s">
        <v>18671</v>
      </c>
      <c r="N530" s="1" t="s">
        <v>18672</v>
      </c>
      <c r="O530" s="1">
        <v>46</v>
      </c>
      <c r="P530" s="1" t="s">
        <v>18662</v>
      </c>
      <c r="Q530" s="1" t="s">
        <v>18673</v>
      </c>
      <c r="R530" s="1">
        <v>30534475795</v>
      </c>
      <c r="U530" s="1" t="s">
        <v>18697</v>
      </c>
      <c r="V530" s="1">
        <v>1147561216</v>
      </c>
      <c r="W530" s="1" t="s">
        <v>2737</v>
      </c>
      <c r="Z530" s="1" t="s">
        <v>15990</v>
      </c>
      <c r="AA530" s="1" t="s">
        <v>18698</v>
      </c>
      <c r="AB530" s="1" t="s">
        <v>18699</v>
      </c>
      <c r="AE530" s="1" t="s">
        <v>18700</v>
      </c>
      <c r="AG530" s="1" t="s">
        <v>15731</v>
      </c>
      <c r="AI530" s="1">
        <v>1605</v>
      </c>
      <c r="AK530" s="1" t="s">
        <v>18761</v>
      </c>
      <c r="AL530" s="1" t="s">
        <v>18730</v>
      </c>
      <c r="AM530" s="1" t="s">
        <v>18693</v>
      </c>
      <c r="AN530" s="1" t="s">
        <v>18669</v>
      </c>
      <c r="AO530" s="1" t="s">
        <v>18668</v>
      </c>
      <c r="AP530" s="14" t="s">
        <v>18694</v>
      </c>
      <c r="AQ530" s="14" t="s">
        <v>18695</v>
      </c>
      <c r="AR530" s="14" t="s">
        <v>18693</v>
      </c>
      <c r="AS530" s="15">
        <v>44168</v>
      </c>
      <c r="AT530" s="1" t="s">
        <v>18769</v>
      </c>
      <c r="AU530" s="1" t="s">
        <v>18672</v>
      </c>
      <c r="AV530" s="1" t="s">
        <v>18735</v>
      </c>
      <c r="AW530" s="1" t="s">
        <v>18683</v>
      </c>
      <c r="AX530" s="1" t="s">
        <v>18667</v>
      </c>
      <c r="AY530" s="1" t="s">
        <v>18684</v>
      </c>
    </row>
    <row r="531" spans="1:51" x14ac:dyDescent="0.2">
      <c r="A531" s="14" t="s">
        <v>12434</v>
      </c>
      <c r="B531" s="1" t="s">
        <v>18662</v>
      </c>
      <c r="C531" s="1" t="s">
        <v>18685</v>
      </c>
      <c r="D531" s="1" t="s">
        <v>18664</v>
      </c>
      <c r="E531" s="15">
        <v>44141</v>
      </c>
      <c r="F531" s="13">
        <v>44154</v>
      </c>
      <c r="G531" s="1" t="s">
        <v>18665</v>
      </c>
      <c r="H531" s="1" t="s">
        <v>18666</v>
      </c>
      <c r="I531" s="1" t="s">
        <v>18667</v>
      </c>
      <c r="J531" s="1" t="s">
        <v>18668</v>
      </c>
      <c r="K531" s="1" t="s">
        <v>18669</v>
      </c>
      <c r="L531" s="1" t="s">
        <v>18735</v>
      </c>
      <c r="M531" s="1" t="s">
        <v>18671</v>
      </c>
      <c r="N531" s="1" t="s">
        <v>18672</v>
      </c>
      <c r="O531" s="1">
        <v>34</v>
      </c>
      <c r="P531" s="1" t="s">
        <v>18662</v>
      </c>
      <c r="Q531" s="1" t="s">
        <v>18673</v>
      </c>
      <c r="R531" s="1">
        <v>30534475795</v>
      </c>
      <c r="U531" s="1" t="s">
        <v>18697</v>
      </c>
      <c r="V531" s="1">
        <v>1147561216</v>
      </c>
      <c r="W531" s="1" t="s">
        <v>2737</v>
      </c>
      <c r="Z531" s="1" t="s">
        <v>15990</v>
      </c>
      <c r="AA531" s="1" t="s">
        <v>18698</v>
      </c>
      <c r="AB531" s="1" t="s">
        <v>18699</v>
      </c>
      <c r="AE531" s="1" t="s">
        <v>18700</v>
      </c>
      <c r="AG531" s="1" t="s">
        <v>15731</v>
      </c>
      <c r="AI531" s="1">
        <v>1605</v>
      </c>
      <c r="AK531" s="1" t="s">
        <v>18840</v>
      </c>
      <c r="AL531" s="1" t="s">
        <v>18730</v>
      </c>
      <c r="AM531" s="1" t="s">
        <v>18693</v>
      </c>
      <c r="AN531" s="1" t="s">
        <v>18669</v>
      </c>
      <c r="AO531" s="1" t="s">
        <v>18668</v>
      </c>
      <c r="AP531" s="14" t="s">
        <v>18694</v>
      </c>
      <c r="AQ531" s="14" t="s">
        <v>18695</v>
      </c>
      <c r="AR531" s="14" t="s">
        <v>18693</v>
      </c>
      <c r="AS531" s="15">
        <v>44154</v>
      </c>
      <c r="AT531" s="1" t="s">
        <v>18841</v>
      </c>
      <c r="AU531" s="1" t="s">
        <v>18672</v>
      </c>
      <c r="AV531" s="1" t="s">
        <v>18735</v>
      </c>
      <c r="AW531" s="1" t="s">
        <v>18683</v>
      </c>
      <c r="AX531" s="1" t="s">
        <v>18667</v>
      </c>
      <c r="AY531" s="1" t="s">
        <v>18684</v>
      </c>
    </row>
    <row r="532" spans="1:51" x14ac:dyDescent="0.2">
      <c r="A532" s="14" t="s">
        <v>12478</v>
      </c>
      <c r="B532" s="1" t="s">
        <v>18662</v>
      </c>
      <c r="C532" s="1" t="s">
        <v>18685</v>
      </c>
      <c r="D532" s="1" t="s">
        <v>18664</v>
      </c>
      <c r="E532" s="15">
        <v>44144</v>
      </c>
      <c r="F532" s="13">
        <v>44161</v>
      </c>
      <c r="G532" s="1" t="s">
        <v>18665</v>
      </c>
      <c r="H532" s="1" t="s">
        <v>18666</v>
      </c>
      <c r="I532" s="1" t="s">
        <v>18667</v>
      </c>
      <c r="J532" s="1" t="s">
        <v>18668</v>
      </c>
      <c r="K532" s="1" t="s">
        <v>18669</v>
      </c>
      <c r="L532" s="1" t="s">
        <v>18735</v>
      </c>
      <c r="M532" s="1" t="s">
        <v>18671</v>
      </c>
      <c r="N532" s="1" t="s">
        <v>18672</v>
      </c>
      <c r="O532" s="1">
        <v>35</v>
      </c>
      <c r="P532" s="1" t="s">
        <v>18662</v>
      </c>
      <c r="Q532" s="1" t="s">
        <v>18673</v>
      </c>
      <c r="R532" s="1">
        <v>30681071381</v>
      </c>
      <c r="U532" s="1" t="s">
        <v>18686</v>
      </c>
      <c r="V532" s="1">
        <v>3434363000</v>
      </c>
      <c r="W532" s="1" t="s">
        <v>18687</v>
      </c>
      <c r="Z532" s="1" t="s">
        <v>18688</v>
      </c>
      <c r="AA532" s="1" t="s">
        <v>18689</v>
      </c>
      <c r="AB532" s="1" t="s">
        <v>18689</v>
      </c>
      <c r="AE532" s="1" t="s">
        <v>18690</v>
      </c>
      <c r="AG532" s="1" t="s">
        <v>15731</v>
      </c>
      <c r="AI532" s="1">
        <v>3100</v>
      </c>
      <c r="AK532" s="1" t="s">
        <v>18840</v>
      </c>
      <c r="AL532" s="1" t="s">
        <v>18730</v>
      </c>
      <c r="AM532" s="1" t="s">
        <v>18693</v>
      </c>
      <c r="AN532" s="1" t="s">
        <v>18669</v>
      </c>
      <c r="AO532" s="1" t="s">
        <v>18668</v>
      </c>
      <c r="AP532" s="14" t="s">
        <v>18694</v>
      </c>
      <c r="AQ532" s="14" t="s">
        <v>18695</v>
      </c>
      <c r="AR532" s="14" t="s">
        <v>18693</v>
      </c>
      <c r="AS532" s="15">
        <v>44161</v>
      </c>
      <c r="AT532" s="1" t="s">
        <v>18841</v>
      </c>
      <c r="AU532" s="1" t="s">
        <v>18672</v>
      </c>
      <c r="AV532" s="1" t="s">
        <v>18735</v>
      </c>
      <c r="AW532" s="1" t="s">
        <v>18683</v>
      </c>
      <c r="AX532" s="1" t="s">
        <v>18667</v>
      </c>
      <c r="AY532" s="1" t="s">
        <v>18684</v>
      </c>
    </row>
    <row r="533" spans="1:51" x14ac:dyDescent="0.2">
      <c r="A533" s="14" t="s">
        <v>12485</v>
      </c>
      <c r="B533" s="1" t="s">
        <v>18662</v>
      </c>
      <c r="C533" s="1" t="s">
        <v>18685</v>
      </c>
      <c r="D533" s="1" t="s">
        <v>18664</v>
      </c>
      <c r="E533" s="15">
        <v>44144</v>
      </c>
      <c r="F533" s="13">
        <v>44167</v>
      </c>
      <c r="G533" s="1" t="s">
        <v>18665</v>
      </c>
      <c r="H533" s="1" t="s">
        <v>18666</v>
      </c>
      <c r="I533" s="1" t="s">
        <v>18667</v>
      </c>
      <c r="J533" s="1" t="s">
        <v>18668</v>
      </c>
      <c r="K533" s="1" t="s">
        <v>18669</v>
      </c>
      <c r="L533" s="1" t="s">
        <v>18735</v>
      </c>
      <c r="M533" s="1" t="s">
        <v>18671</v>
      </c>
      <c r="N533" s="1" t="s">
        <v>18672</v>
      </c>
      <c r="O533" s="1">
        <v>41</v>
      </c>
      <c r="P533" s="1" t="s">
        <v>18662</v>
      </c>
      <c r="Q533" s="1" t="s">
        <v>18673</v>
      </c>
      <c r="R533" s="1">
        <v>30534475795</v>
      </c>
      <c r="U533" s="1" t="s">
        <v>18697</v>
      </c>
      <c r="V533" s="1">
        <v>1147561216</v>
      </c>
      <c r="W533" s="1" t="s">
        <v>2737</v>
      </c>
      <c r="Z533" s="1" t="s">
        <v>15990</v>
      </c>
      <c r="AA533" s="1" t="s">
        <v>18698</v>
      </c>
      <c r="AB533" s="1" t="s">
        <v>18699</v>
      </c>
      <c r="AE533" s="1" t="s">
        <v>18700</v>
      </c>
      <c r="AG533" s="1" t="s">
        <v>15731</v>
      </c>
      <c r="AI533" s="1">
        <v>1605</v>
      </c>
      <c r="AK533" s="1" t="s">
        <v>18786</v>
      </c>
      <c r="AL533" s="1" t="s">
        <v>18730</v>
      </c>
      <c r="AM533" s="1" t="s">
        <v>18693</v>
      </c>
      <c r="AN533" s="1" t="s">
        <v>18669</v>
      </c>
      <c r="AO533" s="1" t="s">
        <v>18668</v>
      </c>
      <c r="AP533" s="14" t="s">
        <v>18694</v>
      </c>
      <c r="AQ533" s="14" t="s">
        <v>18695</v>
      </c>
      <c r="AR533" s="14" t="s">
        <v>18693</v>
      </c>
      <c r="AS533" s="15">
        <v>44167</v>
      </c>
      <c r="AT533" s="1" t="s">
        <v>18769</v>
      </c>
      <c r="AU533" s="1" t="s">
        <v>18672</v>
      </c>
      <c r="AV533" s="1" t="s">
        <v>18735</v>
      </c>
      <c r="AW533" s="1" t="s">
        <v>18683</v>
      </c>
      <c r="AX533" s="1" t="s">
        <v>18667</v>
      </c>
      <c r="AY533" s="1" t="s">
        <v>18684</v>
      </c>
    </row>
    <row r="534" spans="1:51" x14ac:dyDescent="0.2">
      <c r="A534" s="14" t="s">
        <v>12489</v>
      </c>
      <c r="B534" s="1" t="s">
        <v>18662</v>
      </c>
      <c r="C534" s="1" t="s">
        <v>18685</v>
      </c>
      <c r="D534" s="1" t="s">
        <v>18664</v>
      </c>
      <c r="E534" s="15">
        <v>44145</v>
      </c>
      <c r="F534" s="13">
        <v>44154</v>
      </c>
      <c r="G534" s="1" t="s">
        <v>18665</v>
      </c>
      <c r="H534" s="1" t="s">
        <v>18666</v>
      </c>
      <c r="I534" s="1" t="s">
        <v>18667</v>
      </c>
      <c r="J534" s="1" t="s">
        <v>18668</v>
      </c>
      <c r="K534" s="1" t="s">
        <v>18669</v>
      </c>
      <c r="L534" s="1" t="s">
        <v>18735</v>
      </c>
      <c r="M534" s="1" t="s">
        <v>18671</v>
      </c>
      <c r="N534" s="1" t="s">
        <v>18672</v>
      </c>
      <c r="O534" s="1">
        <v>24</v>
      </c>
      <c r="P534" s="1" t="s">
        <v>18662</v>
      </c>
      <c r="Q534" s="1" t="s">
        <v>18673</v>
      </c>
      <c r="R534" s="1">
        <v>30501190620</v>
      </c>
      <c r="U534" s="1" t="s">
        <v>18780</v>
      </c>
      <c r="V534" s="1">
        <v>55502900</v>
      </c>
      <c r="W534" s="1" t="s">
        <v>18781</v>
      </c>
      <c r="Z534" s="1" t="s">
        <v>15990</v>
      </c>
      <c r="AA534" s="1" t="s">
        <v>18698</v>
      </c>
      <c r="AB534" s="1" t="s">
        <v>18699</v>
      </c>
      <c r="AE534" s="1" t="s">
        <v>18782</v>
      </c>
      <c r="AG534" s="1" t="s">
        <v>15731</v>
      </c>
      <c r="AI534" s="1">
        <v>1605</v>
      </c>
      <c r="AK534" s="1" t="s">
        <v>18840</v>
      </c>
      <c r="AL534" s="1" t="s">
        <v>18730</v>
      </c>
      <c r="AM534" s="1" t="s">
        <v>18693</v>
      </c>
      <c r="AN534" s="1" t="s">
        <v>18669</v>
      </c>
      <c r="AO534" s="1" t="s">
        <v>18668</v>
      </c>
      <c r="AP534" s="14" t="s">
        <v>18694</v>
      </c>
      <c r="AQ534" s="14" t="s">
        <v>18695</v>
      </c>
      <c r="AR534" s="14" t="s">
        <v>18693</v>
      </c>
      <c r="AS534" s="15">
        <v>44154</v>
      </c>
      <c r="AT534" s="1" t="s">
        <v>18841</v>
      </c>
      <c r="AU534" s="1" t="s">
        <v>18672</v>
      </c>
      <c r="AV534" s="1" t="s">
        <v>18735</v>
      </c>
      <c r="AW534" s="1" t="s">
        <v>18683</v>
      </c>
      <c r="AX534" s="1" t="s">
        <v>18667</v>
      </c>
      <c r="AY534" s="1" t="s">
        <v>18684</v>
      </c>
    </row>
    <row r="535" spans="1:51" x14ac:dyDescent="0.2">
      <c r="A535" s="14" t="s">
        <v>16860</v>
      </c>
      <c r="B535" s="1" t="s">
        <v>18953</v>
      </c>
      <c r="C535" s="1" t="s">
        <v>18967</v>
      </c>
      <c r="D535" s="1" t="s">
        <v>18664</v>
      </c>
      <c r="E535" s="15">
        <v>44146</v>
      </c>
      <c r="F535" s="13">
        <v>44202</v>
      </c>
      <c r="G535" s="1" t="s">
        <v>18954</v>
      </c>
      <c r="H535" s="1" t="s">
        <v>18955</v>
      </c>
      <c r="I535" s="1" t="s">
        <v>18667</v>
      </c>
      <c r="J535" s="1" t="s">
        <v>18668</v>
      </c>
      <c r="K535" s="1" t="s">
        <v>18669</v>
      </c>
      <c r="L535" s="1" t="s">
        <v>18693</v>
      </c>
      <c r="M535" s="1" t="s">
        <v>18956</v>
      </c>
      <c r="N535" s="1" t="s">
        <v>18957</v>
      </c>
      <c r="O535" s="1">
        <v>32</v>
      </c>
      <c r="P535" s="1" t="s">
        <v>18953</v>
      </c>
      <c r="Q535" s="1" t="s">
        <v>19061</v>
      </c>
      <c r="R535" s="1">
        <v>20124543593</v>
      </c>
      <c r="S535" s="1" t="s">
        <v>18702</v>
      </c>
      <c r="T535" s="1">
        <v>12454359</v>
      </c>
      <c r="U535" s="1" t="s">
        <v>19062</v>
      </c>
      <c r="V535" s="1">
        <v>1141050000</v>
      </c>
      <c r="X535" s="1" t="s">
        <v>19063</v>
      </c>
      <c r="Y535" s="1" t="s">
        <v>19064</v>
      </c>
      <c r="Z535" s="1" t="s">
        <v>18706</v>
      </c>
      <c r="AA535" s="1" t="s">
        <v>18707</v>
      </c>
      <c r="AB535" s="1" t="s">
        <v>18707</v>
      </c>
      <c r="AE535" s="1" t="s">
        <v>19065</v>
      </c>
      <c r="AG535" s="1" t="s">
        <v>19066</v>
      </c>
      <c r="AI535" s="1">
        <v>1043</v>
      </c>
      <c r="AK535" s="1" t="s">
        <v>18792</v>
      </c>
      <c r="AL535" s="1" t="s">
        <v>18730</v>
      </c>
      <c r="AM535" s="1" t="s">
        <v>18693</v>
      </c>
      <c r="AN535" s="1" t="s">
        <v>18669</v>
      </c>
      <c r="AO535" s="1" t="s">
        <v>18668</v>
      </c>
      <c r="AP535" s="14" t="s">
        <v>18694</v>
      </c>
      <c r="AQ535" s="14" t="s">
        <v>18695</v>
      </c>
      <c r="AR535" s="14" t="s">
        <v>18693</v>
      </c>
      <c r="AS535" s="15">
        <v>44202</v>
      </c>
      <c r="AT535" s="1" t="s">
        <v>18946</v>
      </c>
      <c r="AU535" s="1" t="s">
        <v>18957</v>
      </c>
      <c r="AV535" s="1" t="s">
        <v>18693</v>
      </c>
      <c r="AW535" s="1" t="s">
        <v>18958</v>
      </c>
      <c r="AX535" s="1" t="s">
        <v>18667</v>
      </c>
      <c r="AY535" s="1" t="s">
        <v>18959</v>
      </c>
    </row>
    <row r="536" spans="1:51" x14ac:dyDescent="0.2">
      <c r="A536" s="14" t="s">
        <v>16862</v>
      </c>
      <c r="B536" s="1" t="s">
        <v>18953</v>
      </c>
      <c r="C536" s="1" t="s">
        <v>18685</v>
      </c>
      <c r="D536" s="1" t="s">
        <v>18664</v>
      </c>
      <c r="E536" s="15">
        <v>44146</v>
      </c>
      <c r="F536" s="13">
        <v>44216</v>
      </c>
      <c r="G536" s="1" t="s">
        <v>18954</v>
      </c>
      <c r="H536" s="1" t="s">
        <v>18955</v>
      </c>
      <c r="I536" s="1" t="s">
        <v>18667</v>
      </c>
      <c r="J536" s="1" t="s">
        <v>18668</v>
      </c>
      <c r="K536" s="1" t="s">
        <v>18669</v>
      </c>
      <c r="L536" s="1" t="s">
        <v>18693</v>
      </c>
      <c r="M536" s="1" t="s">
        <v>18956</v>
      </c>
      <c r="N536" s="1" t="s">
        <v>18957</v>
      </c>
      <c r="O536" s="1">
        <v>33</v>
      </c>
      <c r="P536" s="1" t="s">
        <v>18953</v>
      </c>
      <c r="Q536" s="1" t="s">
        <v>18673</v>
      </c>
      <c r="R536" s="1">
        <v>30692861910</v>
      </c>
      <c r="U536" s="1" t="s">
        <v>19067</v>
      </c>
      <c r="V536" s="1">
        <v>1150084537</v>
      </c>
      <c r="W536" s="1" t="s">
        <v>16527</v>
      </c>
      <c r="Z536" s="1" t="s">
        <v>18706</v>
      </c>
      <c r="AA536" s="1" t="s">
        <v>18707</v>
      </c>
      <c r="AB536" s="1" t="s">
        <v>18707</v>
      </c>
      <c r="AE536" s="1" t="s">
        <v>19068</v>
      </c>
      <c r="AG536" s="1" t="s">
        <v>15731</v>
      </c>
      <c r="AI536" s="1">
        <v>1414</v>
      </c>
      <c r="AK536" s="1" t="s">
        <v>18840</v>
      </c>
      <c r="AL536" s="1" t="s">
        <v>18730</v>
      </c>
      <c r="AM536" s="1" t="s">
        <v>18693</v>
      </c>
      <c r="AN536" s="1" t="s">
        <v>18669</v>
      </c>
      <c r="AO536" s="1" t="s">
        <v>18668</v>
      </c>
      <c r="AP536" s="14" t="s">
        <v>18694</v>
      </c>
      <c r="AQ536" s="14" t="s">
        <v>18695</v>
      </c>
      <c r="AR536" s="14" t="s">
        <v>18693</v>
      </c>
      <c r="AS536" s="15">
        <v>44216</v>
      </c>
      <c r="AT536" s="1" t="s">
        <v>18841</v>
      </c>
      <c r="AU536" s="1" t="s">
        <v>18957</v>
      </c>
      <c r="AV536" s="1" t="s">
        <v>18693</v>
      </c>
      <c r="AW536" s="1" t="s">
        <v>18958</v>
      </c>
      <c r="AX536" s="1" t="s">
        <v>18667</v>
      </c>
      <c r="AY536" s="1" t="s">
        <v>18959</v>
      </c>
    </row>
    <row r="537" spans="1:51" x14ac:dyDescent="0.2">
      <c r="A537" s="14" t="s">
        <v>16864</v>
      </c>
      <c r="B537" s="1" t="s">
        <v>18953</v>
      </c>
      <c r="C537" s="1" t="s">
        <v>18685</v>
      </c>
      <c r="D537" s="1" t="s">
        <v>18664</v>
      </c>
      <c r="E537" s="15">
        <v>44146</v>
      </c>
      <c r="F537" s="13">
        <v>44216</v>
      </c>
      <c r="G537" s="1" t="s">
        <v>18954</v>
      </c>
      <c r="H537" s="1" t="s">
        <v>18955</v>
      </c>
      <c r="I537" s="1" t="s">
        <v>18667</v>
      </c>
      <c r="J537" s="1" t="s">
        <v>18668</v>
      </c>
      <c r="K537" s="1" t="s">
        <v>18669</v>
      </c>
      <c r="L537" s="1" t="s">
        <v>18693</v>
      </c>
      <c r="M537" s="1" t="s">
        <v>18956</v>
      </c>
      <c r="N537" s="1" t="s">
        <v>18957</v>
      </c>
      <c r="O537" s="1">
        <v>25</v>
      </c>
      <c r="P537" s="1" t="s">
        <v>18953</v>
      </c>
      <c r="Q537" s="1" t="s">
        <v>18673</v>
      </c>
      <c r="R537" s="1">
        <v>30692861910</v>
      </c>
      <c r="U537" s="1" t="s">
        <v>19067</v>
      </c>
      <c r="V537" s="1">
        <v>1150084537</v>
      </c>
      <c r="W537" s="1" t="s">
        <v>16527</v>
      </c>
      <c r="Z537" s="1" t="s">
        <v>18706</v>
      </c>
      <c r="AA537" s="1" t="s">
        <v>18707</v>
      </c>
      <c r="AB537" s="1" t="s">
        <v>18707</v>
      </c>
      <c r="AE537" s="1" t="s">
        <v>19068</v>
      </c>
      <c r="AG537" s="1" t="s">
        <v>15731</v>
      </c>
      <c r="AI537" s="1">
        <v>1414</v>
      </c>
      <c r="AK537" s="1" t="s">
        <v>18840</v>
      </c>
      <c r="AL537" s="1" t="s">
        <v>18730</v>
      </c>
      <c r="AM537" s="1" t="s">
        <v>18693</v>
      </c>
      <c r="AN537" s="1" t="s">
        <v>18669</v>
      </c>
      <c r="AO537" s="1" t="s">
        <v>18668</v>
      </c>
      <c r="AP537" s="14" t="s">
        <v>18694</v>
      </c>
      <c r="AQ537" s="14" t="s">
        <v>18695</v>
      </c>
      <c r="AR537" s="14" t="s">
        <v>18693</v>
      </c>
      <c r="AS537" s="15">
        <v>44216</v>
      </c>
      <c r="AT537" s="1" t="s">
        <v>18841</v>
      </c>
      <c r="AU537" s="1" t="s">
        <v>18957</v>
      </c>
      <c r="AV537" s="1" t="s">
        <v>18693</v>
      </c>
      <c r="AW537" s="1" t="s">
        <v>18958</v>
      </c>
      <c r="AX537" s="1" t="s">
        <v>18667</v>
      </c>
      <c r="AY537" s="1" t="s">
        <v>18959</v>
      </c>
    </row>
    <row r="538" spans="1:51" x14ac:dyDescent="0.2">
      <c r="A538" s="14" t="s">
        <v>16866</v>
      </c>
      <c r="B538" s="1" t="s">
        <v>18953</v>
      </c>
      <c r="C538" s="1" t="s">
        <v>18685</v>
      </c>
      <c r="D538" s="1" t="s">
        <v>18664</v>
      </c>
      <c r="E538" s="15">
        <v>44146</v>
      </c>
      <c r="F538" s="13">
        <v>44216</v>
      </c>
      <c r="G538" s="1" t="s">
        <v>18954</v>
      </c>
      <c r="H538" s="1" t="s">
        <v>18955</v>
      </c>
      <c r="I538" s="1" t="s">
        <v>18667</v>
      </c>
      <c r="J538" s="1" t="s">
        <v>18668</v>
      </c>
      <c r="K538" s="1" t="s">
        <v>18669</v>
      </c>
      <c r="L538" s="1" t="s">
        <v>18693</v>
      </c>
      <c r="M538" s="1" t="s">
        <v>18956</v>
      </c>
      <c r="N538" s="1" t="s">
        <v>18957</v>
      </c>
      <c r="O538" s="1">
        <v>33</v>
      </c>
      <c r="P538" s="1" t="s">
        <v>18953</v>
      </c>
      <c r="Q538" s="1" t="s">
        <v>18673</v>
      </c>
      <c r="R538" s="1">
        <v>30692861910</v>
      </c>
      <c r="U538" s="1" t="s">
        <v>19067</v>
      </c>
      <c r="V538" s="1">
        <v>1150084537</v>
      </c>
      <c r="W538" s="1" t="s">
        <v>16527</v>
      </c>
      <c r="Z538" s="1" t="s">
        <v>18706</v>
      </c>
      <c r="AA538" s="1" t="s">
        <v>18707</v>
      </c>
      <c r="AB538" s="1" t="s">
        <v>18707</v>
      </c>
      <c r="AE538" s="1" t="s">
        <v>19068</v>
      </c>
      <c r="AG538" s="1" t="s">
        <v>15731</v>
      </c>
      <c r="AI538" s="1">
        <v>1414</v>
      </c>
      <c r="AK538" s="1" t="s">
        <v>18840</v>
      </c>
      <c r="AL538" s="1" t="s">
        <v>18730</v>
      </c>
      <c r="AM538" s="1" t="s">
        <v>18693</v>
      </c>
      <c r="AN538" s="1" t="s">
        <v>18669</v>
      </c>
      <c r="AO538" s="1" t="s">
        <v>18668</v>
      </c>
      <c r="AP538" s="14" t="s">
        <v>18694</v>
      </c>
      <c r="AQ538" s="14" t="s">
        <v>18695</v>
      </c>
      <c r="AR538" s="14" t="s">
        <v>18693</v>
      </c>
      <c r="AS538" s="15">
        <v>44216</v>
      </c>
      <c r="AT538" s="1" t="s">
        <v>18841</v>
      </c>
      <c r="AU538" s="1" t="s">
        <v>18957</v>
      </c>
      <c r="AV538" s="1" t="s">
        <v>18693</v>
      </c>
      <c r="AW538" s="1" t="s">
        <v>18958</v>
      </c>
      <c r="AX538" s="1" t="s">
        <v>18667</v>
      </c>
      <c r="AY538" s="1" t="s">
        <v>18959</v>
      </c>
    </row>
    <row r="539" spans="1:51" x14ac:dyDescent="0.2">
      <c r="A539" s="14" t="s">
        <v>12536</v>
      </c>
      <c r="B539" s="1" t="s">
        <v>18662</v>
      </c>
      <c r="C539" s="1" t="s">
        <v>18685</v>
      </c>
      <c r="D539" s="1" t="s">
        <v>18664</v>
      </c>
      <c r="E539" s="15">
        <v>44146</v>
      </c>
      <c r="F539" s="13">
        <v>44319</v>
      </c>
      <c r="G539" s="1" t="s">
        <v>18665</v>
      </c>
      <c r="H539" s="1" t="s">
        <v>18666</v>
      </c>
      <c r="I539" s="1" t="s">
        <v>18667</v>
      </c>
      <c r="J539" s="1" t="s">
        <v>18668</v>
      </c>
      <c r="K539" s="1" t="s">
        <v>18669</v>
      </c>
      <c r="L539" s="1" t="s">
        <v>18735</v>
      </c>
      <c r="M539" s="1" t="s">
        <v>18671</v>
      </c>
      <c r="N539" s="1" t="s">
        <v>18672</v>
      </c>
      <c r="O539" s="1">
        <v>58</v>
      </c>
      <c r="P539" s="1" t="s">
        <v>18662</v>
      </c>
      <c r="Q539" s="1" t="s">
        <v>18673</v>
      </c>
      <c r="R539" s="1">
        <v>30503832565</v>
      </c>
      <c r="U539" s="1" t="s">
        <v>19069</v>
      </c>
      <c r="V539" s="1">
        <v>45468100</v>
      </c>
      <c r="W539" s="1" t="s">
        <v>19070</v>
      </c>
      <c r="Z539" s="1" t="s">
        <v>18706</v>
      </c>
      <c r="AA539" s="1" t="s">
        <v>18707</v>
      </c>
      <c r="AB539" s="1" t="s">
        <v>18707</v>
      </c>
      <c r="AE539" s="1" t="s">
        <v>19071</v>
      </c>
      <c r="AG539" s="1">
        <v>4</v>
      </c>
      <c r="AI539" s="1">
        <v>1430</v>
      </c>
      <c r="AK539" s="1" t="s">
        <v>18875</v>
      </c>
      <c r="AL539" s="1" t="s">
        <v>18671</v>
      </c>
      <c r="AM539" s="1" t="s">
        <v>18679</v>
      </c>
      <c r="AN539" s="1" t="s">
        <v>18669</v>
      </c>
      <c r="AO539" s="1" t="s">
        <v>18668</v>
      </c>
      <c r="AP539" s="14" t="s">
        <v>18876</v>
      </c>
      <c r="AQ539" s="14" t="s">
        <v>18723</v>
      </c>
      <c r="AR539" s="14" t="s">
        <v>18679</v>
      </c>
      <c r="AS539" s="15">
        <v>44319</v>
      </c>
      <c r="AT539" s="1" t="s">
        <v>18682</v>
      </c>
      <c r="AU539" s="1" t="s">
        <v>18672</v>
      </c>
      <c r="AV539" s="1" t="s">
        <v>18735</v>
      </c>
      <c r="AW539" s="1" t="s">
        <v>18683</v>
      </c>
      <c r="AX539" s="1" t="s">
        <v>18667</v>
      </c>
      <c r="AY539" s="1" t="s">
        <v>18684</v>
      </c>
    </row>
    <row r="540" spans="1:51" x14ac:dyDescent="0.2">
      <c r="A540" s="14" t="s">
        <v>12567</v>
      </c>
      <c r="B540" s="1" t="s">
        <v>18662</v>
      </c>
      <c r="C540" s="1" t="s">
        <v>18685</v>
      </c>
      <c r="D540" s="1" t="s">
        <v>18664</v>
      </c>
      <c r="E540" s="15">
        <v>44147</v>
      </c>
      <c r="F540" s="13">
        <v>44348</v>
      </c>
      <c r="G540" s="1" t="s">
        <v>18665</v>
      </c>
      <c r="H540" s="1" t="s">
        <v>18666</v>
      </c>
      <c r="I540" s="1" t="s">
        <v>18667</v>
      </c>
      <c r="J540" s="1" t="s">
        <v>18668</v>
      </c>
      <c r="K540" s="1" t="s">
        <v>18669</v>
      </c>
      <c r="L540" s="1" t="s">
        <v>18735</v>
      </c>
      <c r="M540" s="1" t="s">
        <v>18671</v>
      </c>
      <c r="N540" s="1" t="s">
        <v>18672</v>
      </c>
      <c r="O540" s="1">
        <v>31</v>
      </c>
      <c r="P540" s="1" t="s">
        <v>18662</v>
      </c>
      <c r="Q540" s="1" t="s">
        <v>18842</v>
      </c>
      <c r="R540" s="1">
        <v>20249018512</v>
      </c>
      <c r="S540" s="1" t="s">
        <v>18702</v>
      </c>
      <c r="T540" s="1">
        <v>24901851</v>
      </c>
      <c r="U540" s="1" t="s">
        <v>18843</v>
      </c>
      <c r="V540" s="1">
        <v>52369800</v>
      </c>
      <c r="X540" s="1" t="s">
        <v>18844</v>
      </c>
      <c r="Y540" s="1" t="s">
        <v>18845</v>
      </c>
      <c r="Z540" s="1" t="s">
        <v>15990</v>
      </c>
      <c r="AA540" s="1" t="s">
        <v>18846</v>
      </c>
      <c r="AB540" s="1" t="s">
        <v>18847</v>
      </c>
      <c r="AE540" s="1" t="s">
        <v>18848</v>
      </c>
      <c r="AG540" s="1" t="s">
        <v>1816</v>
      </c>
      <c r="AH540" s="1" t="s">
        <v>1816</v>
      </c>
      <c r="AI540" s="1">
        <v>1706</v>
      </c>
      <c r="AK540" s="1" t="s">
        <v>19072</v>
      </c>
      <c r="AL540" s="1" t="s">
        <v>18861</v>
      </c>
      <c r="AM540" s="1" t="s">
        <v>19073</v>
      </c>
      <c r="AN540" s="1" t="s">
        <v>19074</v>
      </c>
      <c r="AO540" s="1" t="s">
        <v>18668</v>
      </c>
      <c r="AP540" s="14" t="s">
        <v>19075</v>
      </c>
      <c r="AQ540" s="14" t="s">
        <v>18906</v>
      </c>
      <c r="AR540" s="14" t="s">
        <v>19073</v>
      </c>
      <c r="AS540" s="15">
        <v>44347</v>
      </c>
      <c r="AT540" s="1" t="s">
        <v>18918</v>
      </c>
      <c r="AU540" s="1" t="s">
        <v>18672</v>
      </c>
      <c r="AV540" s="1" t="s">
        <v>18735</v>
      </c>
      <c r="AW540" s="1" t="s">
        <v>18683</v>
      </c>
      <c r="AX540" s="1" t="s">
        <v>18667</v>
      </c>
      <c r="AY540" s="1" t="s">
        <v>18684</v>
      </c>
    </row>
    <row r="541" spans="1:51" x14ac:dyDescent="0.2">
      <c r="A541" s="14" t="s">
        <v>12555</v>
      </c>
      <c r="B541" s="1" t="s">
        <v>18662</v>
      </c>
      <c r="C541" s="1" t="s">
        <v>18685</v>
      </c>
      <c r="D541" s="1" t="s">
        <v>18664</v>
      </c>
      <c r="E541" s="15">
        <v>44147</v>
      </c>
      <c r="F541" s="13">
        <v>44173</v>
      </c>
      <c r="G541" s="1" t="s">
        <v>18665</v>
      </c>
      <c r="H541" s="1" t="s">
        <v>18666</v>
      </c>
      <c r="I541" s="1" t="s">
        <v>18667</v>
      </c>
      <c r="J541" s="1" t="s">
        <v>18668</v>
      </c>
      <c r="K541" s="1" t="s">
        <v>18669</v>
      </c>
      <c r="L541" s="1" t="s">
        <v>18735</v>
      </c>
      <c r="M541" s="1" t="s">
        <v>18671</v>
      </c>
      <c r="N541" s="1" t="s">
        <v>18672</v>
      </c>
      <c r="O541" s="1">
        <v>29</v>
      </c>
      <c r="P541" s="1" t="s">
        <v>18662</v>
      </c>
      <c r="Q541" s="1" t="s">
        <v>18673</v>
      </c>
      <c r="R541" s="1">
        <v>30642661562</v>
      </c>
      <c r="U541" s="1" t="s">
        <v>18813</v>
      </c>
      <c r="V541" s="1">
        <v>1140164100</v>
      </c>
      <c r="W541" s="1" t="s">
        <v>18814</v>
      </c>
      <c r="Z541" s="1" t="s">
        <v>18706</v>
      </c>
      <c r="AA541" s="1" t="s">
        <v>18707</v>
      </c>
      <c r="AB541" s="1" t="s">
        <v>18707</v>
      </c>
      <c r="AE541" s="1" t="s">
        <v>18815</v>
      </c>
      <c r="AG541" s="1" t="s">
        <v>18816</v>
      </c>
      <c r="AI541" s="1">
        <v>1440</v>
      </c>
      <c r="AK541" s="1" t="s">
        <v>19076</v>
      </c>
      <c r="AL541" s="1" t="s">
        <v>19077</v>
      </c>
      <c r="AM541" s="1" t="s">
        <v>18904</v>
      </c>
      <c r="AN541" s="1" t="s">
        <v>18669</v>
      </c>
      <c r="AO541" s="1" t="s">
        <v>18668</v>
      </c>
      <c r="AP541" s="14" t="s">
        <v>19078</v>
      </c>
      <c r="AQ541" s="14" t="s">
        <v>19079</v>
      </c>
      <c r="AR541" s="14" t="s">
        <v>18904</v>
      </c>
      <c r="AS541" s="15">
        <v>44310</v>
      </c>
      <c r="AT541" s="1" t="s">
        <v>19080</v>
      </c>
      <c r="AU541" s="1" t="s">
        <v>18672</v>
      </c>
      <c r="AV541" s="1" t="s">
        <v>18735</v>
      </c>
      <c r="AW541" s="1" t="s">
        <v>18683</v>
      </c>
      <c r="AX541" s="1" t="s">
        <v>18667</v>
      </c>
      <c r="AY541" s="1" t="s">
        <v>18684</v>
      </c>
    </row>
    <row r="542" spans="1:51" x14ac:dyDescent="0.2">
      <c r="A542" s="14" t="s">
        <v>12552</v>
      </c>
      <c r="B542" s="1" t="s">
        <v>18662</v>
      </c>
      <c r="C542" s="1" t="s">
        <v>18685</v>
      </c>
      <c r="D542" s="1" t="s">
        <v>18664</v>
      </c>
      <c r="E542" s="15">
        <v>44147</v>
      </c>
      <c r="F542" s="13">
        <v>44165</v>
      </c>
      <c r="G542" s="1" t="s">
        <v>18665</v>
      </c>
      <c r="H542" s="1" t="s">
        <v>18666</v>
      </c>
      <c r="I542" s="1" t="s">
        <v>18667</v>
      </c>
      <c r="J542" s="1" t="s">
        <v>18668</v>
      </c>
      <c r="K542" s="1" t="s">
        <v>18669</v>
      </c>
      <c r="L542" s="1" t="s">
        <v>18735</v>
      </c>
      <c r="M542" s="1" t="s">
        <v>18671</v>
      </c>
      <c r="N542" s="1" t="s">
        <v>18672</v>
      </c>
      <c r="O542" s="1">
        <v>58</v>
      </c>
      <c r="P542" s="1" t="s">
        <v>18662</v>
      </c>
      <c r="Q542" s="1" t="s">
        <v>18673</v>
      </c>
      <c r="R542" s="1">
        <v>33711192579</v>
      </c>
      <c r="U542" s="1" t="s">
        <v>18856</v>
      </c>
      <c r="V542" s="1">
        <v>1122658482</v>
      </c>
      <c r="W542" s="1" t="s">
        <v>3593</v>
      </c>
      <c r="Z542" s="1" t="s">
        <v>18706</v>
      </c>
      <c r="AA542" s="1" t="s">
        <v>18707</v>
      </c>
      <c r="AB542" s="1" t="s">
        <v>18707</v>
      </c>
      <c r="AE542" s="1" t="s">
        <v>18857</v>
      </c>
      <c r="AG542" s="1" t="s">
        <v>15731</v>
      </c>
      <c r="AI542" s="1">
        <v>1295</v>
      </c>
      <c r="AK542" s="1" t="s">
        <v>18786</v>
      </c>
      <c r="AL542" s="1" t="s">
        <v>18730</v>
      </c>
      <c r="AM542" s="1" t="s">
        <v>18693</v>
      </c>
      <c r="AN542" s="1" t="s">
        <v>18669</v>
      </c>
      <c r="AO542" s="1" t="s">
        <v>18668</v>
      </c>
      <c r="AP542" s="14" t="s">
        <v>18694</v>
      </c>
      <c r="AQ542" s="14" t="s">
        <v>18695</v>
      </c>
      <c r="AR542" s="14" t="s">
        <v>18693</v>
      </c>
      <c r="AS542" s="15">
        <v>44165</v>
      </c>
      <c r="AT542" s="1" t="s">
        <v>18769</v>
      </c>
      <c r="AU542" s="1" t="s">
        <v>18672</v>
      </c>
      <c r="AV542" s="1" t="s">
        <v>18735</v>
      </c>
      <c r="AW542" s="1" t="s">
        <v>18683</v>
      </c>
      <c r="AX542" s="1" t="s">
        <v>18667</v>
      </c>
      <c r="AY542" s="1" t="s">
        <v>18684</v>
      </c>
    </row>
    <row r="543" spans="1:51" x14ac:dyDescent="0.2">
      <c r="A543" s="14" t="s">
        <v>12549</v>
      </c>
      <c r="B543" s="1" t="s">
        <v>18662</v>
      </c>
      <c r="C543" s="1" t="s">
        <v>18685</v>
      </c>
      <c r="D543" s="1" t="s">
        <v>18664</v>
      </c>
      <c r="E543" s="15">
        <v>44147</v>
      </c>
      <c r="F543" s="13">
        <v>44168</v>
      </c>
      <c r="G543" s="1" t="s">
        <v>18665</v>
      </c>
      <c r="H543" s="1" t="s">
        <v>18666</v>
      </c>
      <c r="I543" s="1" t="s">
        <v>18667</v>
      </c>
      <c r="J543" s="1" t="s">
        <v>18668</v>
      </c>
      <c r="K543" s="1" t="s">
        <v>18669</v>
      </c>
      <c r="L543" s="1" t="s">
        <v>18735</v>
      </c>
      <c r="M543" s="1" t="s">
        <v>18671</v>
      </c>
      <c r="N543" s="1" t="s">
        <v>18672</v>
      </c>
      <c r="O543" s="1">
        <v>136</v>
      </c>
      <c r="P543" s="1" t="s">
        <v>18662</v>
      </c>
      <c r="Q543" s="1" t="s">
        <v>18673</v>
      </c>
      <c r="R543" s="1">
        <v>33711192579</v>
      </c>
      <c r="U543" s="1" t="s">
        <v>18856</v>
      </c>
      <c r="V543" s="1">
        <v>1122658482</v>
      </c>
      <c r="W543" s="1" t="s">
        <v>3593</v>
      </c>
      <c r="Z543" s="1" t="s">
        <v>18706</v>
      </c>
      <c r="AA543" s="1" t="s">
        <v>18707</v>
      </c>
      <c r="AB543" s="1" t="s">
        <v>18707</v>
      </c>
      <c r="AE543" s="1" t="s">
        <v>18857</v>
      </c>
      <c r="AG543" s="1" t="s">
        <v>15731</v>
      </c>
      <c r="AI543" s="1">
        <v>1295</v>
      </c>
      <c r="AK543" s="1" t="s">
        <v>18840</v>
      </c>
      <c r="AL543" s="1" t="s">
        <v>18730</v>
      </c>
      <c r="AM543" s="1" t="s">
        <v>18693</v>
      </c>
      <c r="AN543" s="1" t="s">
        <v>18669</v>
      </c>
      <c r="AO543" s="1" t="s">
        <v>18668</v>
      </c>
      <c r="AP543" s="14" t="s">
        <v>18694</v>
      </c>
      <c r="AQ543" s="14" t="s">
        <v>18695</v>
      </c>
      <c r="AR543" s="14" t="s">
        <v>18693</v>
      </c>
      <c r="AS543" s="15">
        <v>44168</v>
      </c>
      <c r="AT543" s="1" t="s">
        <v>18841</v>
      </c>
      <c r="AU543" s="1" t="s">
        <v>18672</v>
      </c>
      <c r="AV543" s="1" t="s">
        <v>18735</v>
      </c>
      <c r="AW543" s="1" t="s">
        <v>18683</v>
      </c>
      <c r="AX543" s="1" t="s">
        <v>18667</v>
      </c>
      <c r="AY543" s="1" t="s">
        <v>18684</v>
      </c>
    </row>
    <row r="544" spans="1:51" x14ac:dyDescent="0.2">
      <c r="A544" s="14" t="s">
        <v>16882</v>
      </c>
      <c r="B544" s="1" t="s">
        <v>18953</v>
      </c>
      <c r="C544" s="1" t="s">
        <v>18685</v>
      </c>
      <c r="D544" s="1" t="s">
        <v>18664</v>
      </c>
      <c r="E544" s="15">
        <v>44148</v>
      </c>
      <c r="F544" s="13">
        <v>44187</v>
      </c>
      <c r="G544" s="1" t="s">
        <v>18954</v>
      </c>
      <c r="H544" s="1" t="s">
        <v>18955</v>
      </c>
      <c r="I544" s="1" t="s">
        <v>18667</v>
      </c>
      <c r="J544" s="1" t="s">
        <v>18668</v>
      </c>
      <c r="K544" s="1" t="s">
        <v>18669</v>
      </c>
      <c r="L544" s="1" t="s">
        <v>18693</v>
      </c>
      <c r="M544" s="1" t="s">
        <v>18956</v>
      </c>
      <c r="N544" s="1" t="s">
        <v>18957</v>
      </c>
      <c r="O544" s="1">
        <v>15</v>
      </c>
      <c r="P544" s="1" t="s">
        <v>18953</v>
      </c>
      <c r="Q544" s="1" t="s">
        <v>19020</v>
      </c>
      <c r="R544" s="1">
        <v>27258786101</v>
      </c>
      <c r="S544" s="1" t="s">
        <v>18702</v>
      </c>
      <c r="T544" s="1">
        <v>25878610</v>
      </c>
      <c r="U544" s="1" t="s">
        <v>19021</v>
      </c>
      <c r="V544" s="1">
        <v>1161537110</v>
      </c>
      <c r="X544" s="1" t="s">
        <v>19022</v>
      </c>
      <c r="Y544" s="1" t="s">
        <v>19023</v>
      </c>
      <c r="Z544" s="1" t="s">
        <v>18706</v>
      </c>
      <c r="AA544" s="1" t="s">
        <v>18707</v>
      </c>
      <c r="AB544" s="1" t="s">
        <v>18707</v>
      </c>
      <c r="AE544" s="1" t="s">
        <v>19024</v>
      </c>
      <c r="AG544" s="1">
        <v>7</v>
      </c>
      <c r="AH544" s="1" t="s">
        <v>18891</v>
      </c>
      <c r="AI544" s="1">
        <v>1006</v>
      </c>
      <c r="AK544" s="1" t="s">
        <v>18761</v>
      </c>
      <c r="AL544" s="1" t="s">
        <v>18730</v>
      </c>
      <c r="AM544" s="1" t="s">
        <v>18693</v>
      </c>
      <c r="AN544" s="1" t="s">
        <v>18669</v>
      </c>
      <c r="AO544" s="1" t="s">
        <v>18668</v>
      </c>
      <c r="AP544" s="14" t="s">
        <v>18694</v>
      </c>
      <c r="AQ544" s="14" t="s">
        <v>18695</v>
      </c>
      <c r="AR544" s="14" t="s">
        <v>18693</v>
      </c>
      <c r="AS544" s="15">
        <v>44187</v>
      </c>
      <c r="AT544" s="1" t="s">
        <v>18769</v>
      </c>
      <c r="AU544" s="1" t="s">
        <v>18957</v>
      </c>
      <c r="AV544" s="1" t="s">
        <v>18693</v>
      </c>
      <c r="AW544" s="1" t="s">
        <v>18958</v>
      </c>
      <c r="AX544" s="1" t="s">
        <v>18667</v>
      </c>
      <c r="AY544" s="1" t="s">
        <v>18959</v>
      </c>
    </row>
    <row r="545" spans="1:51" x14ac:dyDescent="0.2">
      <c r="A545" s="14" t="s">
        <v>16880</v>
      </c>
      <c r="B545" s="1" t="s">
        <v>18953</v>
      </c>
      <c r="C545" s="1" t="s">
        <v>18685</v>
      </c>
      <c r="D545" s="1" t="s">
        <v>18664</v>
      </c>
      <c r="E545" s="15">
        <v>44148</v>
      </c>
      <c r="F545" s="13">
        <v>44316</v>
      </c>
      <c r="G545" s="1" t="s">
        <v>18954</v>
      </c>
      <c r="H545" s="1" t="s">
        <v>18955</v>
      </c>
      <c r="I545" s="1" t="s">
        <v>18667</v>
      </c>
      <c r="J545" s="1" t="s">
        <v>18668</v>
      </c>
      <c r="K545" s="1" t="s">
        <v>18669</v>
      </c>
      <c r="L545" s="1" t="s">
        <v>18693</v>
      </c>
      <c r="M545" s="1" t="s">
        <v>18956</v>
      </c>
      <c r="N545" s="1" t="s">
        <v>18957</v>
      </c>
      <c r="O545" s="1">
        <v>170</v>
      </c>
      <c r="P545" s="1" t="s">
        <v>18953</v>
      </c>
      <c r="Q545" s="1" t="s">
        <v>18673</v>
      </c>
      <c r="R545" s="1">
        <v>30516968431</v>
      </c>
      <c r="U545" s="1" t="s">
        <v>19081</v>
      </c>
      <c r="V545" s="1">
        <v>1157776400</v>
      </c>
      <c r="W545" s="1" t="s">
        <v>19082</v>
      </c>
      <c r="Z545" s="1" t="s">
        <v>18706</v>
      </c>
      <c r="AA545" s="1" t="s">
        <v>18707</v>
      </c>
      <c r="AB545" s="1" t="s">
        <v>18707</v>
      </c>
      <c r="AE545" s="1" t="s">
        <v>19083</v>
      </c>
      <c r="AG545" s="1" t="s">
        <v>15731</v>
      </c>
      <c r="AI545" s="1">
        <v>1428</v>
      </c>
      <c r="AK545" s="1" t="s">
        <v>18733</v>
      </c>
      <c r="AL545" s="1" t="s">
        <v>18730</v>
      </c>
      <c r="AM545" s="1" t="s">
        <v>18735</v>
      </c>
      <c r="AN545" s="1" t="s">
        <v>18669</v>
      </c>
      <c r="AO545" s="1" t="s">
        <v>18668</v>
      </c>
      <c r="AP545" s="14" t="s">
        <v>18733</v>
      </c>
      <c r="AQ545" s="14" t="s">
        <v>18734</v>
      </c>
      <c r="AR545" s="14" t="s">
        <v>18735</v>
      </c>
      <c r="AS545" s="15">
        <v>44312</v>
      </c>
      <c r="AT545" s="1" t="s">
        <v>18713</v>
      </c>
      <c r="AU545" s="1" t="s">
        <v>18957</v>
      </c>
      <c r="AV545" s="1" t="s">
        <v>18693</v>
      </c>
      <c r="AW545" s="1" t="s">
        <v>18958</v>
      </c>
      <c r="AX545" s="1" t="s">
        <v>18667</v>
      </c>
      <c r="AY545" s="1" t="s">
        <v>18959</v>
      </c>
    </row>
    <row r="546" spans="1:51" x14ac:dyDescent="0.2">
      <c r="A546" s="14" t="s">
        <v>12579</v>
      </c>
      <c r="B546" s="1" t="s">
        <v>18662</v>
      </c>
      <c r="C546" s="1" t="s">
        <v>18685</v>
      </c>
      <c r="D546" s="1" t="s">
        <v>18664</v>
      </c>
      <c r="E546" s="15">
        <v>44148</v>
      </c>
      <c r="F546" s="13">
        <v>44162</v>
      </c>
      <c r="G546" s="1" t="s">
        <v>18665</v>
      </c>
      <c r="H546" s="1" t="s">
        <v>18666</v>
      </c>
      <c r="I546" s="1" t="s">
        <v>18667</v>
      </c>
      <c r="J546" s="1" t="s">
        <v>18668</v>
      </c>
      <c r="K546" s="1" t="s">
        <v>18669</v>
      </c>
      <c r="L546" s="1" t="s">
        <v>18735</v>
      </c>
      <c r="M546" s="1" t="s">
        <v>18671</v>
      </c>
      <c r="N546" s="1" t="s">
        <v>18672</v>
      </c>
      <c r="O546" s="1">
        <v>35</v>
      </c>
      <c r="P546" s="1" t="s">
        <v>18662</v>
      </c>
      <c r="Q546" s="1" t="s">
        <v>18673</v>
      </c>
      <c r="R546" s="1">
        <v>30501152826</v>
      </c>
      <c r="U546" s="1" t="s">
        <v>18770</v>
      </c>
      <c r="V546" s="1">
        <v>55551600</v>
      </c>
      <c r="W546" s="1" t="s">
        <v>318</v>
      </c>
      <c r="Z546" s="1" t="s">
        <v>18706</v>
      </c>
      <c r="AA546" s="1" t="s">
        <v>18881</v>
      </c>
      <c r="AB546" s="1" t="s">
        <v>18882</v>
      </c>
      <c r="AE546" s="1" t="s">
        <v>18883</v>
      </c>
      <c r="AG546" s="1">
        <v>1</v>
      </c>
      <c r="AI546" s="1">
        <v>1406</v>
      </c>
      <c r="AK546" s="1" t="s">
        <v>18792</v>
      </c>
      <c r="AL546" s="1" t="s">
        <v>18730</v>
      </c>
      <c r="AM546" s="1" t="s">
        <v>18693</v>
      </c>
      <c r="AN546" s="1" t="s">
        <v>18669</v>
      </c>
      <c r="AO546" s="1" t="s">
        <v>18668</v>
      </c>
      <c r="AP546" s="14" t="s">
        <v>18694</v>
      </c>
      <c r="AQ546" s="14" t="s">
        <v>18695</v>
      </c>
      <c r="AR546" s="14" t="s">
        <v>18693</v>
      </c>
      <c r="AS546" s="15">
        <v>44162</v>
      </c>
      <c r="AT546" s="1" t="s">
        <v>18946</v>
      </c>
      <c r="AU546" s="1" t="s">
        <v>18672</v>
      </c>
      <c r="AV546" s="1" t="s">
        <v>18735</v>
      </c>
      <c r="AW546" s="1" t="s">
        <v>18683</v>
      </c>
      <c r="AX546" s="1" t="s">
        <v>18667</v>
      </c>
      <c r="AY546" s="1" t="s">
        <v>18684</v>
      </c>
    </row>
    <row r="547" spans="1:51" x14ac:dyDescent="0.2">
      <c r="A547" s="14" t="s">
        <v>16871</v>
      </c>
      <c r="B547" s="1" t="s">
        <v>18953</v>
      </c>
      <c r="C547" s="1" t="s">
        <v>18685</v>
      </c>
      <c r="D547" s="1" t="s">
        <v>18664</v>
      </c>
      <c r="E547" s="15">
        <v>44148</v>
      </c>
      <c r="F547" s="13">
        <v>44201</v>
      </c>
      <c r="G547" s="1" t="s">
        <v>18954</v>
      </c>
      <c r="H547" s="1" t="s">
        <v>18955</v>
      </c>
      <c r="I547" s="1" t="s">
        <v>18667</v>
      </c>
      <c r="J547" s="1" t="s">
        <v>18668</v>
      </c>
      <c r="K547" s="1" t="s">
        <v>18669</v>
      </c>
      <c r="L547" s="1" t="s">
        <v>18693</v>
      </c>
      <c r="M547" s="1" t="s">
        <v>18956</v>
      </c>
      <c r="N547" s="1" t="s">
        <v>18957</v>
      </c>
      <c r="O547" s="1">
        <v>22</v>
      </c>
      <c r="P547" s="1" t="s">
        <v>18953</v>
      </c>
      <c r="Q547" s="1" t="s">
        <v>18972</v>
      </c>
      <c r="R547" s="1">
        <v>27294007631</v>
      </c>
      <c r="S547" s="1" t="s">
        <v>18702</v>
      </c>
      <c r="T547" s="1">
        <v>29400763</v>
      </c>
      <c r="U547" s="1" t="s">
        <v>18973</v>
      </c>
      <c r="V547" s="1">
        <v>1135586594</v>
      </c>
      <c r="X547" s="1" t="s">
        <v>18974</v>
      </c>
      <c r="Y547" s="1" t="s">
        <v>18975</v>
      </c>
      <c r="Z547" s="1" t="s">
        <v>18706</v>
      </c>
      <c r="AA547" s="1" t="s">
        <v>18707</v>
      </c>
      <c r="AB547" s="1" t="s">
        <v>18707</v>
      </c>
      <c r="AE547" s="1" t="s">
        <v>18976</v>
      </c>
      <c r="AG547" s="1">
        <v>1</v>
      </c>
      <c r="AI547" s="1">
        <v>1440</v>
      </c>
      <c r="AK547" s="1" t="s">
        <v>19053</v>
      </c>
      <c r="AL547" s="1" t="s">
        <v>18730</v>
      </c>
      <c r="AM547" s="1" t="s">
        <v>18693</v>
      </c>
      <c r="AN547" s="1" t="s">
        <v>18669</v>
      </c>
      <c r="AO547" s="1" t="s">
        <v>18668</v>
      </c>
      <c r="AP547" s="14" t="s">
        <v>18694</v>
      </c>
      <c r="AQ547" s="14" t="s">
        <v>18695</v>
      </c>
      <c r="AR547" s="14" t="s">
        <v>18693</v>
      </c>
      <c r="AS547" s="15">
        <v>44201</v>
      </c>
      <c r="AT547" s="1" t="s">
        <v>18946</v>
      </c>
      <c r="AU547" s="1" t="s">
        <v>18957</v>
      </c>
      <c r="AV547" s="1" t="s">
        <v>18693</v>
      </c>
      <c r="AW547" s="1" t="s">
        <v>18958</v>
      </c>
      <c r="AX547" s="1" t="s">
        <v>18667</v>
      </c>
      <c r="AY547" s="1" t="s">
        <v>18959</v>
      </c>
    </row>
    <row r="548" spans="1:51" x14ac:dyDescent="0.2">
      <c r="A548" s="14" t="s">
        <v>12575</v>
      </c>
      <c r="B548" s="1" t="s">
        <v>18662</v>
      </c>
      <c r="C548" s="1" t="s">
        <v>18685</v>
      </c>
      <c r="D548" s="1" t="s">
        <v>18664</v>
      </c>
      <c r="E548" s="15">
        <v>44148</v>
      </c>
      <c r="F548" s="13">
        <v>44167</v>
      </c>
      <c r="G548" s="1" t="s">
        <v>18665</v>
      </c>
      <c r="H548" s="1" t="s">
        <v>18666</v>
      </c>
      <c r="I548" s="1" t="s">
        <v>18667</v>
      </c>
      <c r="J548" s="1" t="s">
        <v>18668</v>
      </c>
      <c r="K548" s="1" t="s">
        <v>18669</v>
      </c>
      <c r="L548" s="1" t="s">
        <v>18735</v>
      </c>
      <c r="M548" s="1" t="s">
        <v>18671</v>
      </c>
      <c r="N548" s="1" t="s">
        <v>18672</v>
      </c>
      <c r="O548" s="1">
        <v>37</v>
      </c>
      <c r="P548" s="1" t="s">
        <v>18662</v>
      </c>
      <c r="Q548" s="1" t="s">
        <v>18673</v>
      </c>
      <c r="R548" s="1">
        <v>30681071381</v>
      </c>
      <c r="U548" s="1" t="s">
        <v>18686</v>
      </c>
      <c r="V548" s="1">
        <v>3434363000</v>
      </c>
      <c r="W548" s="1" t="s">
        <v>18687</v>
      </c>
      <c r="Z548" s="1" t="s">
        <v>18688</v>
      </c>
      <c r="AA548" s="1" t="s">
        <v>18689</v>
      </c>
      <c r="AB548" s="1" t="s">
        <v>18689</v>
      </c>
      <c r="AE548" s="1" t="s">
        <v>18690</v>
      </c>
      <c r="AG548" s="1" t="s">
        <v>15731</v>
      </c>
      <c r="AI548" s="1">
        <v>3100</v>
      </c>
      <c r="AK548" s="1" t="s">
        <v>18786</v>
      </c>
      <c r="AL548" s="1" t="s">
        <v>18730</v>
      </c>
      <c r="AM548" s="1" t="s">
        <v>18693</v>
      </c>
      <c r="AN548" s="1" t="s">
        <v>18669</v>
      </c>
      <c r="AO548" s="1" t="s">
        <v>18668</v>
      </c>
      <c r="AP548" s="14" t="s">
        <v>18694</v>
      </c>
      <c r="AQ548" s="14" t="s">
        <v>18695</v>
      </c>
      <c r="AR548" s="14" t="s">
        <v>18693</v>
      </c>
      <c r="AS548" s="15">
        <v>44167</v>
      </c>
      <c r="AT548" s="1" t="s">
        <v>18769</v>
      </c>
      <c r="AU548" s="1" t="s">
        <v>18672</v>
      </c>
      <c r="AV548" s="1" t="s">
        <v>18735</v>
      </c>
      <c r="AW548" s="1" t="s">
        <v>18683</v>
      </c>
      <c r="AX548" s="1" t="s">
        <v>18667</v>
      </c>
      <c r="AY548" s="1" t="s">
        <v>18684</v>
      </c>
    </row>
    <row r="549" spans="1:51" x14ac:dyDescent="0.2">
      <c r="A549" s="14" t="s">
        <v>16868</v>
      </c>
      <c r="B549" s="1" t="s">
        <v>18953</v>
      </c>
      <c r="C549" s="1" t="s">
        <v>18685</v>
      </c>
      <c r="D549" s="1" t="s">
        <v>18664</v>
      </c>
      <c r="E549" s="15">
        <v>44148</v>
      </c>
      <c r="F549" s="13">
        <v>44232</v>
      </c>
      <c r="G549" s="1" t="s">
        <v>18954</v>
      </c>
      <c r="H549" s="1" t="s">
        <v>18955</v>
      </c>
      <c r="I549" s="1" t="s">
        <v>18667</v>
      </c>
      <c r="J549" s="1" t="s">
        <v>18668</v>
      </c>
      <c r="K549" s="1" t="s">
        <v>18669</v>
      </c>
      <c r="L549" s="1" t="s">
        <v>18693</v>
      </c>
      <c r="M549" s="1" t="s">
        <v>18956</v>
      </c>
      <c r="N549" s="1" t="s">
        <v>18957</v>
      </c>
      <c r="O549" s="1">
        <v>20</v>
      </c>
      <c r="P549" s="1" t="s">
        <v>18953</v>
      </c>
      <c r="Q549" s="1" t="s">
        <v>18972</v>
      </c>
      <c r="R549" s="1">
        <v>27294007631</v>
      </c>
      <c r="S549" s="1" t="s">
        <v>18702</v>
      </c>
      <c r="T549" s="1">
        <v>29400763</v>
      </c>
      <c r="U549" s="1" t="s">
        <v>18973</v>
      </c>
      <c r="V549" s="1">
        <v>1135586594</v>
      </c>
      <c r="X549" s="1" t="s">
        <v>18974</v>
      </c>
      <c r="Y549" s="1" t="s">
        <v>18975</v>
      </c>
      <c r="Z549" s="1" t="s">
        <v>18706</v>
      </c>
      <c r="AA549" s="1" t="s">
        <v>18707</v>
      </c>
      <c r="AB549" s="1" t="s">
        <v>18707</v>
      </c>
      <c r="AE549" s="1" t="s">
        <v>18976</v>
      </c>
      <c r="AG549" s="1">
        <v>1</v>
      </c>
      <c r="AI549" s="1">
        <v>1440</v>
      </c>
      <c r="AK549" s="1" t="s">
        <v>19053</v>
      </c>
      <c r="AL549" s="1" t="s">
        <v>18730</v>
      </c>
      <c r="AM549" s="1" t="s">
        <v>18693</v>
      </c>
      <c r="AN549" s="1" t="s">
        <v>18669</v>
      </c>
      <c r="AO549" s="1" t="s">
        <v>18668</v>
      </c>
      <c r="AP549" s="14" t="s">
        <v>18694</v>
      </c>
      <c r="AQ549" s="14" t="s">
        <v>18695</v>
      </c>
      <c r="AR549" s="14" t="s">
        <v>18693</v>
      </c>
      <c r="AS549" s="15">
        <v>44232</v>
      </c>
      <c r="AT549" s="1" t="s">
        <v>18946</v>
      </c>
      <c r="AU549" s="1" t="s">
        <v>18957</v>
      </c>
      <c r="AV549" s="1" t="s">
        <v>18693</v>
      </c>
      <c r="AW549" s="1" t="s">
        <v>18958</v>
      </c>
      <c r="AX549" s="1" t="s">
        <v>18667</v>
      </c>
      <c r="AY549" s="1" t="s">
        <v>18959</v>
      </c>
    </row>
    <row r="550" spans="1:51" x14ac:dyDescent="0.2">
      <c r="A550" s="14" t="s">
        <v>12625</v>
      </c>
      <c r="B550" s="1" t="s">
        <v>18662</v>
      </c>
      <c r="C550" s="1" t="s">
        <v>18685</v>
      </c>
      <c r="D550" s="1" t="s">
        <v>18664</v>
      </c>
      <c r="E550" s="15">
        <v>44151</v>
      </c>
      <c r="F550" s="13">
        <v>44179</v>
      </c>
      <c r="G550" s="1" t="s">
        <v>18665</v>
      </c>
      <c r="H550" s="1" t="s">
        <v>18666</v>
      </c>
      <c r="I550" s="1" t="s">
        <v>18667</v>
      </c>
      <c r="J550" s="1" t="s">
        <v>18668</v>
      </c>
      <c r="K550" s="1" t="s">
        <v>18669</v>
      </c>
      <c r="L550" s="1" t="s">
        <v>18735</v>
      </c>
      <c r="M550" s="1" t="s">
        <v>18671</v>
      </c>
      <c r="N550" s="1" t="s">
        <v>18672</v>
      </c>
      <c r="O550" s="1">
        <v>40</v>
      </c>
      <c r="P550" s="1" t="s">
        <v>18662</v>
      </c>
      <c r="Q550" s="1" t="s">
        <v>18673</v>
      </c>
      <c r="R550" s="1">
        <v>30681071381</v>
      </c>
      <c r="U550" s="1" t="s">
        <v>18686</v>
      </c>
      <c r="V550" s="1">
        <v>3434363000</v>
      </c>
      <c r="W550" s="1" t="s">
        <v>18687</v>
      </c>
      <c r="Z550" s="1" t="s">
        <v>18688</v>
      </c>
      <c r="AA550" s="1" t="s">
        <v>18689</v>
      </c>
      <c r="AB550" s="1" t="s">
        <v>18689</v>
      </c>
      <c r="AE550" s="1" t="s">
        <v>18690</v>
      </c>
      <c r="AG550" s="1" t="s">
        <v>15731</v>
      </c>
      <c r="AI550" s="1">
        <v>3100</v>
      </c>
      <c r="AK550" s="1" t="s">
        <v>19053</v>
      </c>
      <c r="AL550" s="1" t="s">
        <v>18730</v>
      </c>
      <c r="AM550" s="1" t="s">
        <v>18693</v>
      </c>
      <c r="AN550" s="1" t="s">
        <v>18669</v>
      </c>
      <c r="AO550" s="1" t="s">
        <v>18668</v>
      </c>
      <c r="AP550" s="14" t="s">
        <v>18694</v>
      </c>
      <c r="AQ550" s="14" t="s">
        <v>18695</v>
      </c>
      <c r="AR550" s="14" t="s">
        <v>18693</v>
      </c>
      <c r="AS550" s="15">
        <v>44179</v>
      </c>
      <c r="AT550" s="1" t="s">
        <v>18946</v>
      </c>
      <c r="AU550" s="1" t="s">
        <v>18672</v>
      </c>
      <c r="AV550" s="1" t="s">
        <v>18735</v>
      </c>
      <c r="AW550" s="1" t="s">
        <v>18683</v>
      </c>
      <c r="AX550" s="1" t="s">
        <v>18667</v>
      </c>
      <c r="AY550" s="1" t="s">
        <v>18684</v>
      </c>
    </row>
    <row r="551" spans="1:51" x14ac:dyDescent="0.2">
      <c r="A551" s="14" t="s">
        <v>12622</v>
      </c>
      <c r="B551" s="1" t="s">
        <v>18662</v>
      </c>
      <c r="C551" s="1" t="s">
        <v>18685</v>
      </c>
      <c r="D551" s="1" t="s">
        <v>18664</v>
      </c>
      <c r="E551" s="15">
        <v>44151</v>
      </c>
      <c r="F551" s="13">
        <v>44169</v>
      </c>
      <c r="G551" s="1" t="s">
        <v>18665</v>
      </c>
      <c r="H551" s="1" t="s">
        <v>18666</v>
      </c>
      <c r="I551" s="1" t="s">
        <v>18667</v>
      </c>
      <c r="J551" s="1" t="s">
        <v>18668</v>
      </c>
      <c r="K551" s="1" t="s">
        <v>18669</v>
      </c>
      <c r="L551" s="1" t="s">
        <v>18735</v>
      </c>
      <c r="M551" s="1" t="s">
        <v>18671</v>
      </c>
      <c r="N551" s="1" t="s">
        <v>18672</v>
      </c>
      <c r="O551" s="1">
        <v>29</v>
      </c>
      <c r="P551" s="1" t="s">
        <v>18662</v>
      </c>
      <c r="Q551" s="1" t="s">
        <v>18673</v>
      </c>
      <c r="R551" s="1">
        <v>30669159885</v>
      </c>
      <c r="U551" s="1" t="s">
        <v>18897</v>
      </c>
      <c r="V551" s="1">
        <v>1121891172</v>
      </c>
      <c r="W551" s="1" t="s">
        <v>702</v>
      </c>
      <c r="Z551" s="1" t="s">
        <v>15990</v>
      </c>
      <c r="AA551" s="1" t="s">
        <v>18698</v>
      </c>
      <c r="AB551" s="1" t="s">
        <v>18784</v>
      </c>
      <c r="AE551" s="1" t="s">
        <v>18785</v>
      </c>
      <c r="AG551" s="1">
        <v>7</v>
      </c>
      <c r="AI551" s="1">
        <v>1602</v>
      </c>
      <c r="AK551" s="1" t="s">
        <v>18786</v>
      </c>
      <c r="AL551" s="1" t="s">
        <v>18730</v>
      </c>
      <c r="AM551" s="1" t="s">
        <v>18693</v>
      </c>
      <c r="AN551" s="1" t="s">
        <v>18669</v>
      </c>
      <c r="AO551" s="1" t="s">
        <v>18668</v>
      </c>
      <c r="AP551" s="14" t="s">
        <v>18694</v>
      </c>
      <c r="AQ551" s="14" t="s">
        <v>18695</v>
      </c>
      <c r="AR551" s="14" t="s">
        <v>18693</v>
      </c>
      <c r="AS551" s="15">
        <v>44169</v>
      </c>
      <c r="AT551" s="1" t="s">
        <v>18769</v>
      </c>
      <c r="AU551" s="1" t="s">
        <v>18672</v>
      </c>
      <c r="AV551" s="1" t="s">
        <v>18735</v>
      </c>
      <c r="AW551" s="1" t="s">
        <v>18683</v>
      </c>
      <c r="AX551" s="1" t="s">
        <v>18667</v>
      </c>
      <c r="AY551" s="1" t="s">
        <v>18684</v>
      </c>
    </row>
    <row r="552" spans="1:51" x14ac:dyDescent="0.2">
      <c r="A552" s="14" t="s">
        <v>12614</v>
      </c>
      <c r="B552" s="1" t="s">
        <v>18662</v>
      </c>
      <c r="C552" s="1" t="s">
        <v>18685</v>
      </c>
      <c r="D552" s="1" t="s">
        <v>18664</v>
      </c>
      <c r="E552" s="15">
        <v>44151</v>
      </c>
      <c r="F552" s="13">
        <v>44169</v>
      </c>
      <c r="G552" s="1" t="s">
        <v>18665</v>
      </c>
      <c r="H552" s="1" t="s">
        <v>18666</v>
      </c>
      <c r="I552" s="1" t="s">
        <v>18667</v>
      </c>
      <c r="J552" s="1" t="s">
        <v>18668</v>
      </c>
      <c r="K552" s="1" t="s">
        <v>18669</v>
      </c>
      <c r="L552" s="1" t="s">
        <v>18735</v>
      </c>
      <c r="M552" s="1" t="s">
        <v>18671</v>
      </c>
      <c r="N552" s="1" t="s">
        <v>18672</v>
      </c>
      <c r="O552" s="1">
        <v>30</v>
      </c>
      <c r="P552" s="1" t="s">
        <v>18662</v>
      </c>
      <c r="Q552" s="1" t="s">
        <v>18673</v>
      </c>
      <c r="R552" s="1">
        <v>30669159885</v>
      </c>
      <c r="U552" s="1" t="s">
        <v>18897</v>
      </c>
      <c r="V552" s="1">
        <v>1121891172</v>
      </c>
      <c r="W552" s="1" t="s">
        <v>702</v>
      </c>
      <c r="Z552" s="1" t="s">
        <v>15990</v>
      </c>
      <c r="AA552" s="1" t="s">
        <v>18698</v>
      </c>
      <c r="AB552" s="1" t="s">
        <v>18784</v>
      </c>
      <c r="AE552" s="1" t="s">
        <v>18785</v>
      </c>
      <c r="AG552" s="1">
        <v>7</v>
      </c>
      <c r="AI552" s="1">
        <v>1602</v>
      </c>
      <c r="AK552" s="1" t="s">
        <v>18786</v>
      </c>
      <c r="AL552" s="1" t="s">
        <v>18730</v>
      </c>
      <c r="AM552" s="1" t="s">
        <v>18693</v>
      </c>
      <c r="AN552" s="1" t="s">
        <v>18669</v>
      </c>
      <c r="AO552" s="1" t="s">
        <v>18668</v>
      </c>
      <c r="AP552" s="14" t="s">
        <v>18694</v>
      </c>
      <c r="AQ552" s="14" t="s">
        <v>18695</v>
      </c>
      <c r="AR552" s="14" t="s">
        <v>18693</v>
      </c>
      <c r="AS552" s="15">
        <v>44169</v>
      </c>
      <c r="AT552" s="1" t="s">
        <v>18769</v>
      </c>
      <c r="AU552" s="1" t="s">
        <v>18672</v>
      </c>
      <c r="AV552" s="1" t="s">
        <v>18735</v>
      </c>
      <c r="AW552" s="1" t="s">
        <v>18683</v>
      </c>
      <c r="AX552" s="1" t="s">
        <v>18667</v>
      </c>
      <c r="AY552" s="1" t="s">
        <v>18684</v>
      </c>
    </row>
    <row r="553" spans="1:51" x14ac:dyDescent="0.2">
      <c r="A553" s="14" t="s">
        <v>16884</v>
      </c>
      <c r="B553" s="1" t="s">
        <v>18953</v>
      </c>
      <c r="C553" s="1" t="s">
        <v>18685</v>
      </c>
      <c r="D553" s="1" t="s">
        <v>18664</v>
      </c>
      <c r="E553" s="15">
        <v>44151</v>
      </c>
      <c r="F553" s="13">
        <v>44161</v>
      </c>
      <c r="G553" s="1" t="s">
        <v>18954</v>
      </c>
      <c r="H553" s="1" t="s">
        <v>18955</v>
      </c>
      <c r="I553" s="1" t="s">
        <v>18667</v>
      </c>
      <c r="J553" s="1" t="s">
        <v>18668</v>
      </c>
      <c r="K553" s="1" t="s">
        <v>18669</v>
      </c>
      <c r="L553" s="1" t="s">
        <v>18693</v>
      </c>
      <c r="M553" s="1" t="s">
        <v>18956</v>
      </c>
      <c r="N553" s="1" t="s">
        <v>18957</v>
      </c>
      <c r="O553" s="1">
        <v>16</v>
      </c>
      <c r="P553" s="1" t="s">
        <v>18953</v>
      </c>
      <c r="Q553" s="1" t="s">
        <v>19084</v>
      </c>
      <c r="R553" s="1">
        <v>20173310529</v>
      </c>
      <c r="S553" s="1" t="s">
        <v>18702</v>
      </c>
      <c r="T553" s="1">
        <v>17331052</v>
      </c>
      <c r="U553" s="1" t="s">
        <v>19085</v>
      </c>
      <c r="V553" s="1">
        <v>45243330</v>
      </c>
      <c r="X553" s="1" t="s">
        <v>19086</v>
      </c>
      <c r="Y553" s="1" t="s">
        <v>19087</v>
      </c>
      <c r="Z553" s="1" t="s">
        <v>18706</v>
      </c>
      <c r="AA553" s="1" t="s">
        <v>18707</v>
      </c>
      <c r="AB553" s="1" t="s">
        <v>18707</v>
      </c>
      <c r="AE553" s="1" t="s">
        <v>19088</v>
      </c>
      <c r="AG553" s="1" t="s">
        <v>15731</v>
      </c>
      <c r="AI553" s="1">
        <v>1431</v>
      </c>
      <c r="AK553" s="1" t="s">
        <v>18840</v>
      </c>
      <c r="AL553" s="1" t="s">
        <v>18730</v>
      </c>
      <c r="AM553" s="1" t="s">
        <v>18693</v>
      </c>
      <c r="AN553" s="1" t="s">
        <v>18669</v>
      </c>
      <c r="AO553" s="1" t="s">
        <v>18668</v>
      </c>
      <c r="AP553" s="14" t="s">
        <v>18694</v>
      </c>
      <c r="AQ553" s="14" t="s">
        <v>18695</v>
      </c>
      <c r="AR553" s="14" t="s">
        <v>18693</v>
      </c>
      <c r="AS553" s="15">
        <v>44161</v>
      </c>
      <c r="AT553" s="1" t="s">
        <v>18841</v>
      </c>
      <c r="AU553" s="1" t="s">
        <v>18957</v>
      </c>
      <c r="AV553" s="1" t="s">
        <v>18693</v>
      </c>
      <c r="AW553" s="1" t="s">
        <v>18958</v>
      </c>
      <c r="AX553" s="1" t="s">
        <v>18667</v>
      </c>
      <c r="AY553" s="1" t="s">
        <v>18959</v>
      </c>
    </row>
    <row r="554" spans="1:51" x14ac:dyDescent="0.2">
      <c r="A554" s="14" t="s">
        <v>12601</v>
      </c>
      <c r="B554" s="1" t="s">
        <v>18662</v>
      </c>
      <c r="C554" s="1" t="s">
        <v>18685</v>
      </c>
      <c r="D554" s="1" t="s">
        <v>18664</v>
      </c>
      <c r="E554" s="15">
        <v>44151</v>
      </c>
      <c r="F554" s="13">
        <v>44166</v>
      </c>
      <c r="G554" s="1" t="s">
        <v>18665</v>
      </c>
      <c r="H554" s="1" t="s">
        <v>18666</v>
      </c>
      <c r="I554" s="1" t="s">
        <v>18667</v>
      </c>
      <c r="J554" s="1" t="s">
        <v>18668</v>
      </c>
      <c r="K554" s="1" t="s">
        <v>18669</v>
      </c>
      <c r="L554" s="1" t="s">
        <v>18735</v>
      </c>
      <c r="M554" s="1" t="s">
        <v>18671</v>
      </c>
      <c r="N554" s="1" t="s">
        <v>18672</v>
      </c>
      <c r="O554" s="1">
        <v>37</v>
      </c>
      <c r="P554" s="1" t="s">
        <v>18662</v>
      </c>
      <c r="Q554" s="1" t="s">
        <v>18673</v>
      </c>
      <c r="R554" s="1">
        <v>30534475795</v>
      </c>
      <c r="U554" s="1" t="s">
        <v>18697</v>
      </c>
      <c r="V554" s="1">
        <v>1147561216</v>
      </c>
      <c r="W554" s="1" t="s">
        <v>2737</v>
      </c>
      <c r="Z554" s="1" t="s">
        <v>15990</v>
      </c>
      <c r="AA554" s="1" t="s">
        <v>18698</v>
      </c>
      <c r="AB554" s="1" t="s">
        <v>18699</v>
      </c>
      <c r="AE554" s="1" t="s">
        <v>18700</v>
      </c>
      <c r="AG554" s="1" t="s">
        <v>15731</v>
      </c>
      <c r="AI554" s="1">
        <v>1605</v>
      </c>
      <c r="AK554" s="1" t="s">
        <v>18792</v>
      </c>
      <c r="AL554" s="1" t="s">
        <v>18730</v>
      </c>
      <c r="AM554" s="1" t="s">
        <v>18693</v>
      </c>
      <c r="AN554" s="1" t="s">
        <v>18669</v>
      </c>
      <c r="AO554" s="1" t="s">
        <v>18668</v>
      </c>
      <c r="AP554" s="14" t="s">
        <v>18694</v>
      </c>
      <c r="AQ554" s="14" t="s">
        <v>18695</v>
      </c>
      <c r="AR554" s="14" t="s">
        <v>18693</v>
      </c>
      <c r="AS554" s="15">
        <v>44166</v>
      </c>
      <c r="AT554" s="1" t="s">
        <v>18946</v>
      </c>
      <c r="AU554" s="1" t="s">
        <v>18672</v>
      </c>
      <c r="AV554" s="1" t="s">
        <v>18735</v>
      </c>
      <c r="AW554" s="1" t="s">
        <v>18683</v>
      </c>
      <c r="AX554" s="1" t="s">
        <v>18667</v>
      </c>
      <c r="AY554" s="1" t="s">
        <v>18684</v>
      </c>
    </row>
    <row r="555" spans="1:51" x14ac:dyDescent="0.2">
      <c r="A555" s="14" t="s">
        <v>12598</v>
      </c>
      <c r="B555" s="1" t="s">
        <v>18662</v>
      </c>
      <c r="C555" s="1" t="s">
        <v>18685</v>
      </c>
      <c r="D555" s="1" t="s">
        <v>18664</v>
      </c>
      <c r="E555" s="15">
        <v>44151</v>
      </c>
      <c r="F555" s="13">
        <v>44166</v>
      </c>
      <c r="G555" s="1" t="s">
        <v>18665</v>
      </c>
      <c r="H555" s="1" t="s">
        <v>18666</v>
      </c>
      <c r="I555" s="1" t="s">
        <v>18667</v>
      </c>
      <c r="J555" s="1" t="s">
        <v>18668</v>
      </c>
      <c r="K555" s="1" t="s">
        <v>18669</v>
      </c>
      <c r="L555" s="1" t="s">
        <v>18735</v>
      </c>
      <c r="M555" s="1" t="s">
        <v>18671</v>
      </c>
      <c r="N555" s="1" t="s">
        <v>18672</v>
      </c>
      <c r="O555" s="1">
        <v>38</v>
      </c>
      <c r="P555" s="1" t="s">
        <v>18662</v>
      </c>
      <c r="Q555" s="1" t="s">
        <v>18673</v>
      </c>
      <c r="R555" s="1">
        <v>30534475795</v>
      </c>
      <c r="U555" s="1" t="s">
        <v>18697</v>
      </c>
      <c r="V555" s="1">
        <v>1147561216</v>
      </c>
      <c r="W555" s="1" t="s">
        <v>2737</v>
      </c>
      <c r="Z555" s="1" t="s">
        <v>15990</v>
      </c>
      <c r="AA555" s="1" t="s">
        <v>18698</v>
      </c>
      <c r="AB555" s="1" t="s">
        <v>18699</v>
      </c>
      <c r="AE555" s="1" t="s">
        <v>18700</v>
      </c>
      <c r="AG555" s="1" t="s">
        <v>15731</v>
      </c>
      <c r="AI555" s="1">
        <v>1605</v>
      </c>
      <c r="AK555" s="1" t="s">
        <v>18792</v>
      </c>
      <c r="AL555" s="1" t="s">
        <v>18730</v>
      </c>
      <c r="AM555" s="1" t="s">
        <v>18693</v>
      </c>
      <c r="AN555" s="1" t="s">
        <v>18669</v>
      </c>
      <c r="AO555" s="1" t="s">
        <v>18668</v>
      </c>
      <c r="AP555" s="14" t="s">
        <v>18694</v>
      </c>
      <c r="AQ555" s="14" t="s">
        <v>18695</v>
      </c>
      <c r="AR555" s="14" t="s">
        <v>18693</v>
      </c>
      <c r="AS555" s="15">
        <v>44166</v>
      </c>
      <c r="AT555" s="1" t="s">
        <v>18946</v>
      </c>
      <c r="AU555" s="1" t="s">
        <v>18672</v>
      </c>
      <c r="AV555" s="1" t="s">
        <v>18735</v>
      </c>
      <c r="AW555" s="1" t="s">
        <v>18683</v>
      </c>
      <c r="AX555" s="1" t="s">
        <v>18667</v>
      </c>
      <c r="AY555" s="1" t="s">
        <v>18684</v>
      </c>
    </row>
    <row r="556" spans="1:51" x14ac:dyDescent="0.2">
      <c r="A556" s="14" t="s">
        <v>12595</v>
      </c>
      <c r="B556" s="1" t="s">
        <v>18662</v>
      </c>
      <c r="C556" s="1" t="s">
        <v>18685</v>
      </c>
      <c r="D556" s="1" t="s">
        <v>18664</v>
      </c>
      <c r="E556" s="15">
        <v>44151</v>
      </c>
      <c r="F556" s="13">
        <v>44167</v>
      </c>
      <c r="G556" s="1" t="s">
        <v>18665</v>
      </c>
      <c r="H556" s="1" t="s">
        <v>18666</v>
      </c>
      <c r="I556" s="1" t="s">
        <v>18667</v>
      </c>
      <c r="J556" s="1" t="s">
        <v>18668</v>
      </c>
      <c r="K556" s="1" t="s">
        <v>18669</v>
      </c>
      <c r="L556" s="1" t="s">
        <v>18735</v>
      </c>
      <c r="M556" s="1" t="s">
        <v>18671</v>
      </c>
      <c r="N556" s="1" t="s">
        <v>18672</v>
      </c>
      <c r="O556" s="1">
        <v>34</v>
      </c>
      <c r="P556" s="1" t="s">
        <v>18662</v>
      </c>
      <c r="Q556" s="1" t="s">
        <v>18673</v>
      </c>
      <c r="R556" s="1">
        <v>30534475795</v>
      </c>
      <c r="U556" s="1" t="s">
        <v>18697</v>
      </c>
      <c r="V556" s="1">
        <v>1147561216</v>
      </c>
      <c r="W556" s="1" t="s">
        <v>2737</v>
      </c>
      <c r="Z556" s="1" t="s">
        <v>15990</v>
      </c>
      <c r="AA556" s="1" t="s">
        <v>18698</v>
      </c>
      <c r="AB556" s="1" t="s">
        <v>18699</v>
      </c>
      <c r="AE556" s="1" t="s">
        <v>18700</v>
      </c>
      <c r="AG556" s="1" t="s">
        <v>15731</v>
      </c>
      <c r="AI556" s="1">
        <v>1605</v>
      </c>
      <c r="AK556" s="1" t="s">
        <v>18786</v>
      </c>
      <c r="AL556" s="1" t="s">
        <v>18730</v>
      </c>
      <c r="AM556" s="1" t="s">
        <v>18693</v>
      </c>
      <c r="AN556" s="1" t="s">
        <v>18669</v>
      </c>
      <c r="AO556" s="1" t="s">
        <v>18668</v>
      </c>
      <c r="AP556" s="14" t="s">
        <v>18694</v>
      </c>
      <c r="AQ556" s="14" t="s">
        <v>18695</v>
      </c>
      <c r="AR556" s="14" t="s">
        <v>18693</v>
      </c>
      <c r="AS556" s="15">
        <v>44167</v>
      </c>
      <c r="AT556" s="1" t="s">
        <v>18769</v>
      </c>
      <c r="AU556" s="1" t="s">
        <v>18672</v>
      </c>
      <c r="AV556" s="1" t="s">
        <v>18735</v>
      </c>
      <c r="AW556" s="1" t="s">
        <v>18683</v>
      </c>
      <c r="AX556" s="1" t="s">
        <v>18667</v>
      </c>
      <c r="AY556" s="1" t="s">
        <v>18684</v>
      </c>
    </row>
    <row r="557" spans="1:51" x14ac:dyDescent="0.2">
      <c r="A557" s="14" t="s">
        <v>12710</v>
      </c>
      <c r="B557" s="1" t="s">
        <v>18662</v>
      </c>
      <c r="C557" s="1" t="s">
        <v>18685</v>
      </c>
      <c r="D557" s="1" t="s">
        <v>18664</v>
      </c>
      <c r="E557" s="15">
        <v>44152</v>
      </c>
      <c r="F557" s="13">
        <v>44244</v>
      </c>
      <c r="G557" s="1" t="s">
        <v>18665</v>
      </c>
      <c r="H557" s="1" t="s">
        <v>18666</v>
      </c>
      <c r="I557" s="1" t="s">
        <v>18667</v>
      </c>
      <c r="J557" s="1" t="s">
        <v>18668</v>
      </c>
      <c r="K557" s="1" t="s">
        <v>18669</v>
      </c>
      <c r="L557" s="1" t="s">
        <v>18735</v>
      </c>
      <c r="M557" s="1" t="s">
        <v>18671</v>
      </c>
      <c r="N557" s="1" t="s">
        <v>18672</v>
      </c>
      <c r="O557" s="1">
        <v>92</v>
      </c>
      <c r="P557" s="1" t="s">
        <v>18662</v>
      </c>
      <c r="Q557" s="1" t="s">
        <v>18673</v>
      </c>
      <c r="R557" s="1">
        <v>33501707029</v>
      </c>
      <c r="U557" s="1" t="s">
        <v>18825</v>
      </c>
      <c r="V557" s="1">
        <v>1147218100</v>
      </c>
      <c r="W557" s="1" t="s">
        <v>696</v>
      </c>
      <c r="Z557" s="1" t="s">
        <v>18706</v>
      </c>
      <c r="AA557" s="1" t="s">
        <v>18707</v>
      </c>
      <c r="AB557" s="1" t="s">
        <v>18707</v>
      </c>
      <c r="AE557" s="1" t="s">
        <v>18826</v>
      </c>
      <c r="AG557" s="1">
        <v>18</v>
      </c>
      <c r="AI557" s="1">
        <v>1008</v>
      </c>
      <c r="AK557" s="1" t="s">
        <v>18840</v>
      </c>
      <c r="AL557" s="1" t="s">
        <v>18730</v>
      </c>
      <c r="AM557" s="1" t="s">
        <v>18693</v>
      </c>
      <c r="AN557" s="1" t="s">
        <v>18669</v>
      </c>
      <c r="AO557" s="1" t="s">
        <v>18668</v>
      </c>
      <c r="AP557" s="14" t="s">
        <v>18694</v>
      </c>
      <c r="AQ557" s="14" t="s">
        <v>18695</v>
      </c>
      <c r="AR557" s="14" t="s">
        <v>18693</v>
      </c>
      <c r="AS557" s="15">
        <v>44244</v>
      </c>
      <c r="AT557" s="1" t="s">
        <v>18841</v>
      </c>
      <c r="AU557" s="1" t="s">
        <v>18672</v>
      </c>
      <c r="AV557" s="1" t="s">
        <v>18735</v>
      </c>
      <c r="AW557" s="1" t="s">
        <v>18683</v>
      </c>
      <c r="AX557" s="1" t="s">
        <v>18667</v>
      </c>
      <c r="AY557" s="1" t="s">
        <v>18684</v>
      </c>
    </row>
    <row r="558" spans="1:51" x14ac:dyDescent="0.2">
      <c r="A558" s="14" t="s">
        <v>16888</v>
      </c>
      <c r="B558" s="1" t="s">
        <v>18953</v>
      </c>
      <c r="C558" s="1" t="s">
        <v>18685</v>
      </c>
      <c r="D558" s="1" t="s">
        <v>18664</v>
      </c>
      <c r="E558" s="15">
        <v>44153</v>
      </c>
      <c r="F558" s="13">
        <v>44215</v>
      </c>
      <c r="G558" s="1" t="s">
        <v>18954</v>
      </c>
      <c r="H558" s="1" t="s">
        <v>18955</v>
      </c>
      <c r="I558" s="1" t="s">
        <v>18667</v>
      </c>
      <c r="J558" s="1" t="s">
        <v>18668</v>
      </c>
      <c r="K558" s="1" t="s">
        <v>18669</v>
      </c>
      <c r="L558" s="1" t="s">
        <v>18693</v>
      </c>
      <c r="M558" s="1" t="s">
        <v>18956</v>
      </c>
      <c r="N558" s="1" t="s">
        <v>18957</v>
      </c>
      <c r="O558" s="1">
        <v>66</v>
      </c>
      <c r="P558" s="1" t="s">
        <v>18953</v>
      </c>
      <c r="Q558" s="1" t="s">
        <v>18673</v>
      </c>
      <c r="R558" s="1">
        <v>30529654894</v>
      </c>
      <c r="U558" s="1" t="s">
        <v>19089</v>
      </c>
      <c r="V558" s="1">
        <v>52953700</v>
      </c>
      <c r="W558" s="1" t="s">
        <v>19090</v>
      </c>
      <c r="Z558" s="1" t="s">
        <v>18706</v>
      </c>
      <c r="AA558" s="1" t="s">
        <v>18707</v>
      </c>
      <c r="AB558" s="1" t="s">
        <v>18707</v>
      </c>
      <c r="AE558" s="1" t="s">
        <v>19091</v>
      </c>
      <c r="AG558" s="1">
        <v>9</v>
      </c>
      <c r="AI558" s="1">
        <v>1035</v>
      </c>
      <c r="AK558" s="1" t="s">
        <v>18786</v>
      </c>
      <c r="AL558" s="1" t="s">
        <v>18730</v>
      </c>
      <c r="AM558" s="1" t="s">
        <v>18693</v>
      </c>
      <c r="AN558" s="1" t="s">
        <v>18669</v>
      </c>
      <c r="AO558" s="1" t="s">
        <v>18668</v>
      </c>
      <c r="AP558" s="14" t="s">
        <v>18694</v>
      </c>
      <c r="AQ558" s="14" t="s">
        <v>18695</v>
      </c>
      <c r="AR558" s="14" t="s">
        <v>18693</v>
      </c>
      <c r="AS558" s="15">
        <v>44215</v>
      </c>
      <c r="AT558" s="1" t="s">
        <v>18769</v>
      </c>
      <c r="AU558" s="1" t="s">
        <v>18957</v>
      </c>
      <c r="AV558" s="1" t="s">
        <v>18693</v>
      </c>
      <c r="AW558" s="1" t="s">
        <v>18958</v>
      </c>
      <c r="AX558" s="1" t="s">
        <v>18667</v>
      </c>
      <c r="AY558" s="1" t="s">
        <v>18959</v>
      </c>
    </row>
    <row r="559" spans="1:51" x14ac:dyDescent="0.2">
      <c r="A559" s="14" t="s">
        <v>16894</v>
      </c>
      <c r="B559" s="1" t="s">
        <v>18953</v>
      </c>
      <c r="C559" s="1" t="s">
        <v>18685</v>
      </c>
      <c r="D559" s="1" t="s">
        <v>18664</v>
      </c>
      <c r="E559" s="15">
        <v>44154</v>
      </c>
      <c r="F559" s="13">
        <v>44230</v>
      </c>
      <c r="G559" s="1" t="s">
        <v>18954</v>
      </c>
      <c r="H559" s="1" t="s">
        <v>18955</v>
      </c>
      <c r="I559" s="1" t="s">
        <v>18667</v>
      </c>
      <c r="J559" s="1" t="s">
        <v>18668</v>
      </c>
      <c r="K559" s="1" t="s">
        <v>18669</v>
      </c>
      <c r="L559" s="1" t="s">
        <v>18693</v>
      </c>
      <c r="M559" s="1" t="s">
        <v>18956</v>
      </c>
      <c r="N559" s="1" t="s">
        <v>18957</v>
      </c>
      <c r="O559" s="1">
        <v>48</v>
      </c>
      <c r="P559" s="1" t="s">
        <v>18953</v>
      </c>
      <c r="Q559" s="1" t="s">
        <v>18673</v>
      </c>
      <c r="R559" s="1">
        <v>30681071381</v>
      </c>
      <c r="U559" s="1" t="s">
        <v>18686</v>
      </c>
      <c r="V559" s="1">
        <v>3434363000</v>
      </c>
      <c r="W559" s="1" t="s">
        <v>18687</v>
      </c>
      <c r="Z559" s="1" t="s">
        <v>18688</v>
      </c>
      <c r="AA559" s="1" t="s">
        <v>18689</v>
      </c>
      <c r="AB559" s="1" t="s">
        <v>18689</v>
      </c>
      <c r="AE559" s="1" t="s">
        <v>18690</v>
      </c>
      <c r="AG559" s="1" t="s">
        <v>15731</v>
      </c>
      <c r="AI559" s="1">
        <v>3100</v>
      </c>
      <c r="AK559" s="1" t="s">
        <v>19053</v>
      </c>
      <c r="AL559" s="1" t="s">
        <v>18730</v>
      </c>
      <c r="AM559" s="1" t="s">
        <v>18693</v>
      </c>
      <c r="AN559" s="1" t="s">
        <v>18669</v>
      </c>
      <c r="AO559" s="1" t="s">
        <v>18668</v>
      </c>
      <c r="AP559" s="14" t="s">
        <v>18694</v>
      </c>
      <c r="AQ559" s="14" t="s">
        <v>18695</v>
      </c>
      <c r="AR559" s="14" t="s">
        <v>18693</v>
      </c>
      <c r="AS559" s="15">
        <v>44230</v>
      </c>
      <c r="AT559" s="1" t="s">
        <v>18946</v>
      </c>
      <c r="AU559" s="1" t="s">
        <v>18957</v>
      </c>
      <c r="AV559" s="1" t="s">
        <v>18693</v>
      </c>
      <c r="AW559" s="1" t="s">
        <v>18958</v>
      </c>
      <c r="AX559" s="1" t="s">
        <v>18667</v>
      </c>
      <c r="AY559" s="1" t="s">
        <v>18959</v>
      </c>
    </row>
    <row r="560" spans="1:51" x14ac:dyDescent="0.2">
      <c r="A560" s="14" t="s">
        <v>16892</v>
      </c>
      <c r="B560" s="1" t="s">
        <v>18953</v>
      </c>
      <c r="C560" s="1" t="s">
        <v>18967</v>
      </c>
      <c r="D560" s="1" t="s">
        <v>18664</v>
      </c>
      <c r="E560" s="15">
        <v>44154</v>
      </c>
      <c r="F560" s="13">
        <v>44230</v>
      </c>
      <c r="G560" s="1" t="s">
        <v>18954</v>
      </c>
      <c r="H560" s="1" t="s">
        <v>18955</v>
      </c>
      <c r="I560" s="1" t="s">
        <v>18667</v>
      </c>
      <c r="J560" s="1" t="s">
        <v>18668</v>
      </c>
      <c r="K560" s="1" t="s">
        <v>18669</v>
      </c>
      <c r="L560" s="1" t="s">
        <v>18693</v>
      </c>
      <c r="M560" s="1" t="s">
        <v>18956</v>
      </c>
      <c r="N560" s="1" t="s">
        <v>18957</v>
      </c>
      <c r="O560" s="1">
        <v>45</v>
      </c>
      <c r="P560" s="1" t="s">
        <v>18953</v>
      </c>
      <c r="Q560" s="1" t="s">
        <v>18673</v>
      </c>
      <c r="R560" s="1">
        <v>30681071381</v>
      </c>
      <c r="U560" s="1" t="s">
        <v>18686</v>
      </c>
      <c r="V560" s="1">
        <v>3434363000</v>
      </c>
      <c r="W560" s="1" t="s">
        <v>18687</v>
      </c>
      <c r="Z560" s="1" t="s">
        <v>18688</v>
      </c>
      <c r="AA560" s="1" t="s">
        <v>18689</v>
      </c>
      <c r="AB560" s="1" t="s">
        <v>18689</v>
      </c>
      <c r="AE560" s="1" t="s">
        <v>18690</v>
      </c>
      <c r="AG560" s="1" t="s">
        <v>15731</v>
      </c>
      <c r="AI560" s="1">
        <v>3100</v>
      </c>
      <c r="AK560" s="1" t="s">
        <v>19053</v>
      </c>
      <c r="AL560" s="1" t="s">
        <v>18730</v>
      </c>
      <c r="AM560" s="1" t="s">
        <v>18693</v>
      </c>
      <c r="AN560" s="1" t="s">
        <v>18669</v>
      </c>
      <c r="AO560" s="1" t="s">
        <v>18668</v>
      </c>
      <c r="AP560" s="14" t="s">
        <v>18694</v>
      </c>
      <c r="AQ560" s="14" t="s">
        <v>18695</v>
      </c>
      <c r="AR560" s="14" t="s">
        <v>18693</v>
      </c>
      <c r="AS560" s="15">
        <v>44230</v>
      </c>
      <c r="AT560" s="1" t="s">
        <v>18946</v>
      </c>
      <c r="AU560" s="1" t="s">
        <v>18957</v>
      </c>
      <c r="AV560" s="1" t="s">
        <v>18693</v>
      </c>
      <c r="AW560" s="1" t="s">
        <v>18958</v>
      </c>
      <c r="AX560" s="1" t="s">
        <v>18667</v>
      </c>
      <c r="AY560" s="1" t="s">
        <v>18959</v>
      </c>
    </row>
    <row r="561" spans="1:51" x14ac:dyDescent="0.2">
      <c r="A561" s="14" t="s">
        <v>16896</v>
      </c>
      <c r="B561" s="1" t="s">
        <v>18953</v>
      </c>
      <c r="C561" s="1" t="s">
        <v>18685</v>
      </c>
      <c r="D561" s="1" t="s">
        <v>18664</v>
      </c>
      <c r="E561" s="15">
        <v>44154</v>
      </c>
      <c r="F561" s="13">
        <v>44207</v>
      </c>
      <c r="G561" s="1" t="s">
        <v>18954</v>
      </c>
      <c r="H561" s="1" t="s">
        <v>18955</v>
      </c>
      <c r="I561" s="1" t="s">
        <v>18667</v>
      </c>
      <c r="J561" s="1" t="s">
        <v>18668</v>
      </c>
      <c r="K561" s="1" t="s">
        <v>18669</v>
      </c>
      <c r="L561" s="1" t="s">
        <v>18693</v>
      </c>
      <c r="M561" s="1" t="s">
        <v>18956</v>
      </c>
      <c r="N561" s="1" t="s">
        <v>18957</v>
      </c>
      <c r="O561" s="1">
        <v>31</v>
      </c>
      <c r="P561" s="1" t="s">
        <v>18953</v>
      </c>
      <c r="Q561" s="1" t="s">
        <v>18673</v>
      </c>
      <c r="R561" s="1">
        <v>30708574836</v>
      </c>
      <c r="U561" s="1" t="s">
        <v>18872</v>
      </c>
      <c r="V561" s="1">
        <v>1163161000</v>
      </c>
      <c r="W561" s="1" t="s">
        <v>16547</v>
      </c>
      <c r="Z561" s="1" t="s">
        <v>15990</v>
      </c>
      <c r="AA561" s="1" t="s">
        <v>18853</v>
      </c>
      <c r="AB561" s="1" t="s">
        <v>18854</v>
      </c>
      <c r="AE561" s="1" t="s">
        <v>18873</v>
      </c>
      <c r="AG561" s="1" t="s">
        <v>15731</v>
      </c>
      <c r="AI561" s="1">
        <v>1842</v>
      </c>
      <c r="AJ561" s="1" t="s">
        <v>18874</v>
      </c>
      <c r="AK561" s="1" t="s">
        <v>18786</v>
      </c>
      <c r="AL561" s="1" t="s">
        <v>18730</v>
      </c>
      <c r="AM561" s="1" t="s">
        <v>18693</v>
      </c>
      <c r="AN561" s="1" t="s">
        <v>18669</v>
      </c>
      <c r="AO561" s="1" t="s">
        <v>18668</v>
      </c>
      <c r="AP561" s="14" t="s">
        <v>18694</v>
      </c>
      <c r="AQ561" s="14" t="s">
        <v>18695</v>
      </c>
      <c r="AR561" s="14" t="s">
        <v>18693</v>
      </c>
      <c r="AS561" s="15">
        <v>44207</v>
      </c>
      <c r="AT561" s="1" t="s">
        <v>18769</v>
      </c>
      <c r="AU561" s="1" t="s">
        <v>18957</v>
      </c>
      <c r="AV561" s="1" t="s">
        <v>18693</v>
      </c>
      <c r="AW561" s="1" t="s">
        <v>18958</v>
      </c>
      <c r="AX561" s="1" t="s">
        <v>18667</v>
      </c>
      <c r="AY561" s="1" t="s">
        <v>18959</v>
      </c>
    </row>
    <row r="562" spans="1:51" x14ac:dyDescent="0.2">
      <c r="A562" s="14" t="s">
        <v>12770</v>
      </c>
      <c r="B562" s="1" t="s">
        <v>18662</v>
      </c>
      <c r="C562" s="1" t="s">
        <v>18685</v>
      </c>
      <c r="D562" s="1" t="s">
        <v>18664</v>
      </c>
      <c r="E562" s="15">
        <v>44154</v>
      </c>
      <c r="F562" s="13">
        <v>44181</v>
      </c>
      <c r="G562" s="1" t="s">
        <v>18665</v>
      </c>
      <c r="H562" s="1" t="s">
        <v>18666</v>
      </c>
      <c r="I562" s="1" t="s">
        <v>18667</v>
      </c>
      <c r="J562" s="1" t="s">
        <v>18668</v>
      </c>
      <c r="K562" s="1" t="s">
        <v>18669</v>
      </c>
      <c r="L562" s="1" t="s">
        <v>18735</v>
      </c>
      <c r="M562" s="1" t="s">
        <v>18671</v>
      </c>
      <c r="N562" s="1" t="s">
        <v>18672</v>
      </c>
      <c r="O562" s="1">
        <v>33</v>
      </c>
      <c r="P562" s="1" t="s">
        <v>18662</v>
      </c>
      <c r="Q562" s="1" t="s">
        <v>18673</v>
      </c>
      <c r="R562" s="1">
        <v>30650964132</v>
      </c>
      <c r="U562" s="1" t="s">
        <v>18879</v>
      </c>
      <c r="V562" s="1">
        <v>43060600</v>
      </c>
      <c r="W562" s="1" t="s">
        <v>18788</v>
      </c>
      <c r="Z562" s="1" t="s">
        <v>18706</v>
      </c>
      <c r="AA562" s="1" t="s">
        <v>18789</v>
      </c>
      <c r="AB562" s="1" t="s">
        <v>18790</v>
      </c>
      <c r="AE562" s="1" t="s">
        <v>18791</v>
      </c>
      <c r="AG562" s="1" t="s">
        <v>15731</v>
      </c>
      <c r="AI562" s="1">
        <v>1282</v>
      </c>
      <c r="AK562" s="1" t="s">
        <v>18840</v>
      </c>
      <c r="AL562" s="1" t="s">
        <v>18730</v>
      </c>
      <c r="AM562" s="1" t="s">
        <v>18693</v>
      </c>
      <c r="AN562" s="1" t="s">
        <v>18669</v>
      </c>
      <c r="AO562" s="1" t="s">
        <v>18668</v>
      </c>
      <c r="AP562" s="14" t="s">
        <v>18694</v>
      </c>
      <c r="AQ562" s="14" t="s">
        <v>18695</v>
      </c>
      <c r="AR562" s="14" t="s">
        <v>18693</v>
      </c>
      <c r="AS562" s="15">
        <v>44181</v>
      </c>
      <c r="AT562" s="1" t="s">
        <v>18841</v>
      </c>
      <c r="AU562" s="1" t="s">
        <v>18672</v>
      </c>
      <c r="AV562" s="1" t="s">
        <v>18735</v>
      </c>
      <c r="AW562" s="1" t="s">
        <v>18683</v>
      </c>
      <c r="AX562" s="1" t="s">
        <v>18667</v>
      </c>
      <c r="AY562" s="1" t="s">
        <v>18684</v>
      </c>
    </row>
    <row r="563" spans="1:51" x14ac:dyDescent="0.2">
      <c r="A563" s="14" t="s">
        <v>12764</v>
      </c>
      <c r="B563" s="1" t="s">
        <v>18662</v>
      </c>
      <c r="C563" s="1" t="s">
        <v>18685</v>
      </c>
      <c r="D563" s="1" t="s">
        <v>18664</v>
      </c>
      <c r="E563" s="15">
        <v>44154</v>
      </c>
      <c r="F563" s="13">
        <v>44320</v>
      </c>
      <c r="G563" s="1" t="s">
        <v>18665</v>
      </c>
      <c r="H563" s="1" t="s">
        <v>18666</v>
      </c>
      <c r="I563" s="1" t="s">
        <v>18667</v>
      </c>
      <c r="J563" s="1" t="s">
        <v>18668</v>
      </c>
      <c r="K563" s="1" t="s">
        <v>18669</v>
      </c>
      <c r="L563" s="1" t="s">
        <v>18735</v>
      </c>
      <c r="M563" s="1" t="s">
        <v>18671</v>
      </c>
      <c r="N563" s="1" t="s">
        <v>18672</v>
      </c>
      <c r="O563" s="1">
        <v>43</v>
      </c>
      <c r="P563" s="1" t="s">
        <v>18662</v>
      </c>
      <c r="Q563" s="1" t="s">
        <v>18742</v>
      </c>
      <c r="R563" s="1">
        <v>27255215723</v>
      </c>
      <c r="S563" s="1" t="s">
        <v>18702</v>
      </c>
      <c r="T563" s="1">
        <v>25521572</v>
      </c>
      <c r="U563" s="1" t="s">
        <v>18743</v>
      </c>
      <c r="V563" s="1">
        <v>1140811815</v>
      </c>
      <c r="X563" s="1" t="s">
        <v>18744</v>
      </c>
      <c r="Y563" s="1" t="s">
        <v>18745</v>
      </c>
      <c r="Z563" s="1" t="s">
        <v>15990</v>
      </c>
      <c r="AA563" s="1" t="s">
        <v>18698</v>
      </c>
      <c r="AB563" s="1" t="s">
        <v>18746</v>
      </c>
      <c r="AE563" s="1" t="s">
        <v>18747</v>
      </c>
      <c r="AG563" s="1">
        <v>160</v>
      </c>
      <c r="AH563" s="1">
        <v>160</v>
      </c>
      <c r="AI563" s="1">
        <v>1609</v>
      </c>
      <c r="AK563" s="1" t="s">
        <v>18748</v>
      </c>
      <c r="AL563" s="1" t="s">
        <v>18710</v>
      </c>
      <c r="AM563" s="1" t="s">
        <v>18749</v>
      </c>
      <c r="AN563" s="1" t="s">
        <v>18750</v>
      </c>
      <c r="AO563" s="1" t="s">
        <v>18668</v>
      </c>
      <c r="AP563" s="14" t="s">
        <v>18751</v>
      </c>
      <c r="AQ563" s="14" t="s">
        <v>18752</v>
      </c>
      <c r="AR563" s="14" t="s">
        <v>18753</v>
      </c>
      <c r="AS563" s="15">
        <v>44320</v>
      </c>
      <c r="AT563" s="1" t="s">
        <v>18754</v>
      </c>
      <c r="AU563" s="1" t="s">
        <v>18672</v>
      </c>
      <c r="AV563" s="1" t="s">
        <v>18735</v>
      </c>
      <c r="AW563" s="1" t="s">
        <v>18683</v>
      </c>
      <c r="AX563" s="1" t="s">
        <v>18667</v>
      </c>
      <c r="AY563" s="1" t="s">
        <v>18684</v>
      </c>
    </row>
    <row r="564" spans="1:51" x14ac:dyDescent="0.2">
      <c r="A564" s="14" t="s">
        <v>12760</v>
      </c>
      <c r="B564" s="1" t="s">
        <v>18662</v>
      </c>
      <c r="C564" s="1" t="s">
        <v>18685</v>
      </c>
      <c r="D564" s="1" t="s">
        <v>18664</v>
      </c>
      <c r="E564" s="15">
        <v>44154</v>
      </c>
      <c r="F564" s="13">
        <v>44320</v>
      </c>
      <c r="G564" s="1" t="s">
        <v>18665</v>
      </c>
      <c r="H564" s="1" t="s">
        <v>18666</v>
      </c>
      <c r="I564" s="1" t="s">
        <v>18667</v>
      </c>
      <c r="J564" s="1" t="s">
        <v>18668</v>
      </c>
      <c r="K564" s="1" t="s">
        <v>18669</v>
      </c>
      <c r="L564" s="1" t="s">
        <v>18735</v>
      </c>
      <c r="M564" s="1" t="s">
        <v>18671</v>
      </c>
      <c r="N564" s="1" t="s">
        <v>18672</v>
      </c>
      <c r="O564" s="1">
        <v>42</v>
      </c>
      <c r="P564" s="1" t="s">
        <v>18662</v>
      </c>
      <c r="Q564" s="1" t="s">
        <v>18742</v>
      </c>
      <c r="R564" s="1">
        <v>27255215723</v>
      </c>
      <c r="S564" s="1" t="s">
        <v>18702</v>
      </c>
      <c r="T564" s="1">
        <v>25521572</v>
      </c>
      <c r="U564" s="1" t="s">
        <v>19092</v>
      </c>
      <c r="V564" s="1">
        <v>1140811815</v>
      </c>
      <c r="X564" s="1" t="s">
        <v>18744</v>
      </c>
      <c r="Y564" s="1" t="s">
        <v>18745</v>
      </c>
      <c r="Z564" s="1" t="s">
        <v>15990</v>
      </c>
      <c r="AA564" s="1" t="s">
        <v>18698</v>
      </c>
      <c r="AB564" s="1" t="s">
        <v>18746</v>
      </c>
      <c r="AE564" s="1" t="s">
        <v>18747</v>
      </c>
      <c r="AG564" s="1">
        <v>160</v>
      </c>
      <c r="AH564" s="1">
        <v>160</v>
      </c>
      <c r="AI564" s="1">
        <v>1609</v>
      </c>
      <c r="AK564" s="1" t="s">
        <v>18748</v>
      </c>
      <c r="AL564" s="1" t="s">
        <v>18710</v>
      </c>
      <c r="AM564" s="1" t="s">
        <v>18749</v>
      </c>
      <c r="AN564" s="1" t="s">
        <v>18750</v>
      </c>
      <c r="AO564" s="1" t="s">
        <v>18668</v>
      </c>
      <c r="AP564" s="14" t="s">
        <v>18751</v>
      </c>
      <c r="AQ564" s="14" t="s">
        <v>18752</v>
      </c>
      <c r="AR564" s="14" t="s">
        <v>18753</v>
      </c>
      <c r="AS564" s="15">
        <v>44320</v>
      </c>
      <c r="AT564" s="1" t="s">
        <v>18754</v>
      </c>
      <c r="AU564" s="1" t="s">
        <v>18672</v>
      </c>
      <c r="AV564" s="1" t="s">
        <v>18735</v>
      </c>
      <c r="AW564" s="1" t="s">
        <v>18683</v>
      </c>
      <c r="AX564" s="1" t="s">
        <v>18667</v>
      </c>
      <c r="AY564" s="1" t="s">
        <v>18684</v>
      </c>
    </row>
    <row r="565" spans="1:51" x14ac:dyDescent="0.2">
      <c r="A565" s="14" t="s">
        <v>12752</v>
      </c>
      <c r="B565" s="1" t="s">
        <v>18662</v>
      </c>
      <c r="C565" s="1" t="s">
        <v>18685</v>
      </c>
      <c r="D565" s="1" t="s">
        <v>18664</v>
      </c>
      <c r="E565" s="15">
        <v>44154</v>
      </c>
      <c r="F565" s="13">
        <v>44320</v>
      </c>
      <c r="G565" s="1" t="s">
        <v>18665</v>
      </c>
      <c r="H565" s="1" t="s">
        <v>18666</v>
      </c>
      <c r="I565" s="1" t="s">
        <v>18667</v>
      </c>
      <c r="J565" s="1" t="s">
        <v>18668</v>
      </c>
      <c r="K565" s="1" t="s">
        <v>18669</v>
      </c>
      <c r="L565" s="1" t="s">
        <v>18735</v>
      </c>
      <c r="M565" s="1" t="s">
        <v>18671</v>
      </c>
      <c r="N565" s="1" t="s">
        <v>18672</v>
      </c>
      <c r="O565" s="1">
        <v>41</v>
      </c>
      <c r="P565" s="1" t="s">
        <v>18662</v>
      </c>
      <c r="Q565" s="1" t="s">
        <v>18742</v>
      </c>
      <c r="R565" s="1">
        <v>27255215723</v>
      </c>
      <c r="S565" s="1" t="s">
        <v>18702</v>
      </c>
      <c r="T565" s="1">
        <v>25521572</v>
      </c>
      <c r="U565" s="1" t="s">
        <v>19092</v>
      </c>
      <c r="V565" s="1">
        <v>1140811815</v>
      </c>
      <c r="X565" s="1" t="s">
        <v>18744</v>
      </c>
      <c r="Y565" s="1" t="s">
        <v>18745</v>
      </c>
      <c r="Z565" s="1" t="s">
        <v>15990</v>
      </c>
      <c r="AA565" s="1" t="s">
        <v>18698</v>
      </c>
      <c r="AB565" s="1" t="s">
        <v>18746</v>
      </c>
      <c r="AE565" s="1" t="s">
        <v>18747</v>
      </c>
      <c r="AG565" s="1">
        <v>160</v>
      </c>
      <c r="AH565" s="1">
        <v>160</v>
      </c>
      <c r="AI565" s="1">
        <v>1609</v>
      </c>
      <c r="AK565" s="1" t="s">
        <v>18748</v>
      </c>
      <c r="AL565" s="1" t="s">
        <v>18710</v>
      </c>
      <c r="AM565" s="1" t="s">
        <v>18749</v>
      </c>
      <c r="AN565" s="1" t="s">
        <v>18750</v>
      </c>
      <c r="AO565" s="1" t="s">
        <v>18668</v>
      </c>
      <c r="AP565" s="14" t="s">
        <v>18751</v>
      </c>
      <c r="AQ565" s="14" t="s">
        <v>18752</v>
      </c>
      <c r="AR565" s="14" t="s">
        <v>18753</v>
      </c>
      <c r="AS565" s="15">
        <v>44320</v>
      </c>
      <c r="AT565" s="1" t="s">
        <v>18754</v>
      </c>
      <c r="AU565" s="1" t="s">
        <v>18672</v>
      </c>
      <c r="AV565" s="1" t="s">
        <v>18735</v>
      </c>
      <c r="AW565" s="1" t="s">
        <v>18683</v>
      </c>
      <c r="AX565" s="1" t="s">
        <v>18667</v>
      </c>
      <c r="AY565" s="1" t="s">
        <v>18684</v>
      </c>
    </row>
    <row r="566" spans="1:51" x14ac:dyDescent="0.2">
      <c r="A566" s="14" t="s">
        <v>12746</v>
      </c>
      <c r="B566" s="1" t="s">
        <v>18662</v>
      </c>
      <c r="C566" s="1" t="s">
        <v>18685</v>
      </c>
      <c r="D566" s="1" t="s">
        <v>18664</v>
      </c>
      <c r="E566" s="15">
        <v>44154</v>
      </c>
      <c r="F566" s="13">
        <v>44320</v>
      </c>
      <c r="G566" s="1" t="s">
        <v>18665</v>
      </c>
      <c r="H566" s="1" t="s">
        <v>18666</v>
      </c>
      <c r="I566" s="1" t="s">
        <v>18667</v>
      </c>
      <c r="J566" s="1" t="s">
        <v>18668</v>
      </c>
      <c r="K566" s="1" t="s">
        <v>18669</v>
      </c>
      <c r="L566" s="1" t="s">
        <v>18735</v>
      </c>
      <c r="M566" s="1" t="s">
        <v>18671</v>
      </c>
      <c r="N566" s="1" t="s">
        <v>18672</v>
      </c>
      <c r="O566" s="1">
        <v>41</v>
      </c>
      <c r="P566" s="1" t="s">
        <v>18662</v>
      </c>
      <c r="Q566" s="1" t="s">
        <v>18742</v>
      </c>
      <c r="R566" s="1">
        <v>27255215723</v>
      </c>
      <c r="S566" s="1" t="s">
        <v>18702</v>
      </c>
      <c r="T566" s="1">
        <v>25521572</v>
      </c>
      <c r="U566" s="1" t="s">
        <v>19092</v>
      </c>
      <c r="V566" s="1">
        <v>1140811815</v>
      </c>
      <c r="X566" s="1" t="s">
        <v>18744</v>
      </c>
      <c r="Y566" s="1" t="s">
        <v>18745</v>
      </c>
      <c r="Z566" s="1" t="s">
        <v>15990</v>
      </c>
      <c r="AA566" s="1" t="s">
        <v>18698</v>
      </c>
      <c r="AB566" s="1" t="s">
        <v>18746</v>
      </c>
      <c r="AE566" s="1" t="s">
        <v>18747</v>
      </c>
      <c r="AG566" s="1">
        <v>160</v>
      </c>
      <c r="AH566" s="1">
        <v>160</v>
      </c>
      <c r="AI566" s="1">
        <v>1609</v>
      </c>
      <c r="AK566" s="1" t="s">
        <v>18748</v>
      </c>
      <c r="AL566" s="1" t="s">
        <v>18710</v>
      </c>
      <c r="AM566" s="1" t="s">
        <v>18749</v>
      </c>
      <c r="AN566" s="1" t="s">
        <v>18750</v>
      </c>
      <c r="AO566" s="1" t="s">
        <v>18668</v>
      </c>
      <c r="AP566" s="14" t="s">
        <v>18751</v>
      </c>
      <c r="AQ566" s="14" t="s">
        <v>18752</v>
      </c>
      <c r="AR566" s="14" t="s">
        <v>18753</v>
      </c>
      <c r="AS566" s="15">
        <v>44320</v>
      </c>
      <c r="AT566" s="1" t="s">
        <v>18754</v>
      </c>
      <c r="AU566" s="1" t="s">
        <v>18672</v>
      </c>
      <c r="AV566" s="1" t="s">
        <v>18735</v>
      </c>
      <c r="AW566" s="1" t="s">
        <v>18683</v>
      </c>
      <c r="AX566" s="1" t="s">
        <v>18667</v>
      </c>
      <c r="AY566" s="1" t="s">
        <v>18684</v>
      </c>
    </row>
    <row r="567" spans="1:51" x14ac:dyDescent="0.2">
      <c r="A567" s="14" t="s">
        <v>12742</v>
      </c>
      <c r="B567" s="1" t="s">
        <v>18662</v>
      </c>
      <c r="C567" s="1" t="s">
        <v>18685</v>
      </c>
      <c r="D567" s="1" t="s">
        <v>18664</v>
      </c>
      <c r="E567" s="15">
        <v>44154</v>
      </c>
      <c r="F567" s="13">
        <v>44320</v>
      </c>
      <c r="G567" s="1" t="s">
        <v>18665</v>
      </c>
      <c r="H567" s="1" t="s">
        <v>18666</v>
      </c>
      <c r="I567" s="1" t="s">
        <v>18667</v>
      </c>
      <c r="J567" s="1" t="s">
        <v>18668</v>
      </c>
      <c r="K567" s="1" t="s">
        <v>18669</v>
      </c>
      <c r="L567" s="1" t="s">
        <v>18735</v>
      </c>
      <c r="M567" s="1" t="s">
        <v>18671</v>
      </c>
      <c r="N567" s="1" t="s">
        <v>18672</v>
      </c>
      <c r="O567" s="1">
        <v>41</v>
      </c>
      <c r="P567" s="1" t="s">
        <v>18662</v>
      </c>
      <c r="Q567" s="1" t="s">
        <v>18742</v>
      </c>
      <c r="R567" s="1">
        <v>27255215723</v>
      </c>
      <c r="S567" s="1" t="s">
        <v>18702</v>
      </c>
      <c r="T567" s="1">
        <v>25521572</v>
      </c>
      <c r="U567" s="1" t="s">
        <v>19092</v>
      </c>
      <c r="V567" s="1">
        <v>1140811815</v>
      </c>
      <c r="X567" s="1" t="s">
        <v>18744</v>
      </c>
      <c r="Y567" s="1" t="s">
        <v>18745</v>
      </c>
      <c r="Z567" s="1" t="s">
        <v>15990</v>
      </c>
      <c r="AA567" s="1" t="s">
        <v>18698</v>
      </c>
      <c r="AB567" s="1" t="s">
        <v>18746</v>
      </c>
      <c r="AE567" s="1" t="s">
        <v>18747</v>
      </c>
      <c r="AG567" s="1">
        <v>160</v>
      </c>
      <c r="AH567" s="1">
        <v>160</v>
      </c>
      <c r="AI567" s="1">
        <v>1609</v>
      </c>
      <c r="AK567" s="1" t="s">
        <v>18748</v>
      </c>
      <c r="AL567" s="1" t="s">
        <v>18710</v>
      </c>
      <c r="AM567" s="1" t="s">
        <v>18749</v>
      </c>
      <c r="AN567" s="1" t="s">
        <v>18750</v>
      </c>
      <c r="AO567" s="1" t="s">
        <v>18668</v>
      </c>
      <c r="AP567" s="14" t="s">
        <v>18751</v>
      </c>
      <c r="AQ567" s="14" t="s">
        <v>18752</v>
      </c>
      <c r="AR567" s="14" t="s">
        <v>18753</v>
      </c>
      <c r="AS567" s="15">
        <v>44320</v>
      </c>
      <c r="AT567" s="1" t="s">
        <v>18754</v>
      </c>
      <c r="AU567" s="1" t="s">
        <v>18672</v>
      </c>
      <c r="AV567" s="1" t="s">
        <v>18735</v>
      </c>
      <c r="AW567" s="1" t="s">
        <v>18683</v>
      </c>
      <c r="AX567" s="1" t="s">
        <v>18667</v>
      </c>
      <c r="AY567" s="1" t="s">
        <v>18684</v>
      </c>
    </row>
    <row r="568" spans="1:51" x14ac:dyDescent="0.2">
      <c r="A568" s="14" t="s">
        <v>12739</v>
      </c>
      <c r="B568" s="1" t="s">
        <v>18662</v>
      </c>
      <c r="C568" s="1" t="s">
        <v>18685</v>
      </c>
      <c r="D568" s="1" t="s">
        <v>18664</v>
      </c>
      <c r="E568" s="15">
        <v>44154</v>
      </c>
      <c r="F568" s="13">
        <v>44320</v>
      </c>
      <c r="G568" s="1" t="s">
        <v>18665</v>
      </c>
      <c r="H568" s="1" t="s">
        <v>18666</v>
      </c>
      <c r="I568" s="1" t="s">
        <v>18667</v>
      </c>
      <c r="J568" s="1" t="s">
        <v>18668</v>
      </c>
      <c r="K568" s="1" t="s">
        <v>18669</v>
      </c>
      <c r="L568" s="1" t="s">
        <v>18735</v>
      </c>
      <c r="M568" s="1" t="s">
        <v>18671</v>
      </c>
      <c r="N568" s="1" t="s">
        <v>18672</v>
      </c>
      <c r="O568" s="1">
        <v>44</v>
      </c>
      <c r="P568" s="1" t="s">
        <v>18662</v>
      </c>
      <c r="Q568" s="1" t="s">
        <v>18742</v>
      </c>
      <c r="R568" s="1">
        <v>27255215723</v>
      </c>
      <c r="S568" s="1" t="s">
        <v>18702</v>
      </c>
      <c r="T568" s="1">
        <v>25521572</v>
      </c>
      <c r="U568" s="1" t="s">
        <v>19092</v>
      </c>
      <c r="V568" s="1">
        <v>1140811815</v>
      </c>
      <c r="X568" s="1" t="s">
        <v>18744</v>
      </c>
      <c r="Y568" s="1" t="s">
        <v>18745</v>
      </c>
      <c r="Z568" s="1" t="s">
        <v>15990</v>
      </c>
      <c r="AA568" s="1" t="s">
        <v>18698</v>
      </c>
      <c r="AB568" s="1" t="s">
        <v>18746</v>
      </c>
      <c r="AE568" s="1" t="s">
        <v>18747</v>
      </c>
      <c r="AG568" s="1">
        <v>160</v>
      </c>
      <c r="AH568" s="1">
        <v>160</v>
      </c>
      <c r="AI568" s="1">
        <v>1609</v>
      </c>
      <c r="AK568" s="1" t="s">
        <v>18748</v>
      </c>
      <c r="AL568" s="1" t="s">
        <v>18710</v>
      </c>
      <c r="AM568" s="1" t="s">
        <v>18749</v>
      </c>
      <c r="AN568" s="1" t="s">
        <v>18750</v>
      </c>
      <c r="AO568" s="1" t="s">
        <v>18668</v>
      </c>
      <c r="AP568" s="14" t="s">
        <v>18751</v>
      </c>
      <c r="AQ568" s="14" t="s">
        <v>18752</v>
      </c>
      <c r="AR568" s="14" t="s">
        <v>18753</v>
      </c>
      <c r="AS568" s="15">
        <v>44320</v>
      </c>
      <c r="AT568" s="1" t="s">
        <v>18754</v>
      </c>
      <c r="AU568" s="1" t="s">
        <v>18672</v>
      </c>
      <c r="AV568" s="1" t="s">
        <v>18735</v>
      </c>
      <c r="AW568" s="1" t="s">
        <v>18683</v>
      </c>
      <c r="AX568" s="1" t="s">
        <v>18667</v>
      </c>
      <c r="AY568" s="1" t="s">
        <v>18684</v>
      </c>
    </row>
    <row r="569" spans="1:51" x14ac:dyDescent="0.2">
      <c r="A569" s="14" t="s">
        <v>12734</v>
      </c>
      <c r="B569" s="1" t="s">
        <v>18662</v>
      </c>
      <c r="C569" s="1" t="s">
        <v>18685</v>
      </c>
      <c r="D569" s="1" t="s">
        <v>18664</v>
      </c>
      <c r="E569" s="15">
        <v>44154</v>
      </c>
      <c r="F569" s="13">
        <v>44320</v>
      </c>
      <c r="G569" s="1" t="s">
        <v>18665</v>
      </c>
      <c r="H569" s="1" t="s">
        <v>18666</v>
      </c>
      <c r="I569" s="1" t="s">
        <v>18667</v>
      </c>
      <c r="J569" s="1" t="s">
        <v>18668</v>
      </c>
      <c r="K569" s="1" t="s">
        <v>18669</v>
      </c>
      <c r="L569" s="1" t="s">
        <v>18735</v>
      </c>
      <c r="M569" s="1" t="s">
        <v>18671</v>
      </c>
      <c r="N569" s="1" t="s">
        <v>18672</v>
      </c>
      <c r="O569" s="1">
        <v>44</v>
      </c>
      <c r="P569" s="1" t="s">
        <v>18662</v>
      </c>
      <c r="Q569" s="1" t="s">
        <v>18742</v>
      </c>
      <c r="R569" s="1">
        <v>27255215723</v>
      </c>
      <c r="S569" s="1" t="s">
        <v>18702</v>
      </c>
      <c r="T569" s="1">
        <v>25521572</v>
      </c>
      <c r="U569" s="1" t="s">
        <v>19092</v>
      </c>
      <c r="V569" s="1">
        <v>1140811815</v>
      </c>
      <c r="X569" s="1" t="s">
        <v>18744</v>
      </c>
      <c r="Y569" s="1" t="s">
        <v>18745</v>
      </c>
      <c r="Z569" s="1" t="s">
        <v>15990</v>
      </c>
      <c r="AA569" s="1" t="s">
        <v>18698</v>
      </c>
      <c r="AB569" s="1" t="s">
        <v>18746</v>
      </c>
      <c r="AE569" s="1" t="s">
        <v>18747</v>
      </c>
      <c r="AG569" s="1">
        <v>160</v>
      </c>
      <c r="AH569" s="1">
        <v>160</v>
      </c>
      <c r="AI569" s="1">
        <v>1609</v>
      </c>
      <c r="AK569" s="1" t="s">
        <v>18748</v>
      </c>
      <c r="AL569" s="1" t="s">
        <v>18710</v>
      </c>
      <c r="AM569" s="1" t="s">
        <v>18749</v>
      </c>
      <c r="AN569" s="1" t="s">
        <v>18750</v>
      </c>
      <c r="AO569" s="1" t="s">
        <v>18668</v>
      </c>
      <c r="AP569" s="14" t="s">
        <v>18751</v>
      </c>
      <c r="AQ569" s="14" t="s">
        <v>18752</v>
      </c>
      <c r="AR569" s="14" t="s">
        <v>18753</v>
      </c>
      <c r="AS569" s="15">
        <v>44320</v>
      </c>
      <c r="AT569" s="1" t="s">
        <v>18754</v>
      </c>
      <c r="AU569" s="1" t="s">
        <v>18672</v>
      </c>
      <c r="AV569" s="1" t="s">
        <v>18735</v>
      </c>
      <c r="AW569" s="1" t="s">
        <v>18683</v>
      </c>
      <c r="AX569" s="1" t="s">
        <v>18667</v>
      </c>
      <c r="AY569" s="1" t="s">
        <v>18684</v>
      </c>
    </row>
    <row r="570" spans="1:51" x14ac:dyDescent="0.2">
      <c r="A570" s="14" t="s">
        <v>12817</v>
      </c>
      <c r="B570" s="1" t="s">
        <v>18662</v>
      </c>
      <c r="C570" s="1" t="s">
        <v>18685</v>
      </c>
      <c r="D570" s="1" t="s">
        <v>18664</v>
      </c>
      <c r="E570" s="15">
        <v>44155</v>
      </c>
      <c r="F570" s="13">
        <v>44179</v>
      </c>
      <c r="G570" s="1" t="s">
        <v>18665</v>
      </c>
      <c r="H570" s="1" t="s">
        <v>18666</v>
      </c>
      <c r="I570" s="1" t="s">
        <v>18667</v>
      </c>
      <c r="J570" s="1" t="s">
        <v>18668</v>
      </c>
      <c r="K570" s="1" t="s">
        <v>18669</v>
      </c>
      <c r="L570" s="1" t="s">
        <v>18735</v>
      </c>
      <c r="M570" s="1" t="s">
        <v>18671</v>
      </c>
      <c r="N570" s="1" t="s">
        <v>18672</v>
      </c>
      <c r="O570" s="1">
        <v>36</v>
      </c>
      <c r="P570" s="1" t="s">
        <v>18662</v>
      </c>
      <c r="Q570" s="1" t="s">
        <v>18673</v>
      </c>
      <c r="R570" s="1">
        <v>30544640212</v>
      </c>
      <c r="U570" s="1" t="s">
        <v>18763</v>
      </c>
      <c r="V570" s="1">
        <v>43794300</v>
      </c>
      <c r="W570" s="1" t="s">
        <v>18764</v>
      </c>
      <c r="Z570" s="1" t="s">
        <v>15990</v>
      </c>
      <c r="AA570" s="1" t="s">
        <v>18765</v>
      </c>
      <c r="AB570" s="1" t="s">
        <v>18766</v>
      </c>
      <c r="AE570" s="1" t="s">
        <v>18767</v>
      </c>
      <c r="AG570" s="1" t="s">
        <v>15731</v>
      </c>
      <c r="AI570" s="1" t="s">
        <v>18768</v>
      </c>
      <c r="AK570" s="1" t="s">
        <v>18786</v>
      </c>
      <c r="AL570" s="1" t="s">
        <v>18730</v>
      </c>
      <c r="AM570" s="1" t="s">
        <v>18693</v>
      </c>
      <c r="AN570" s="1" t="s">
        <v>18669</v>
      </c>
      <c r="AO570" s="1" t="s">
        <v>18668</v>
      </c>
      <c r="AP570" s="14" t="s">
        <v>18694</v>
      </c>
      <c r="AQ570" s="14" t="s">
        <v>18695</v>
      </c>
      <c r="AR570" s="14" t="s">
        <v>18693</v>
      </c>
      <c r="AS570" s="15">
        <v>44179</v>
      </c>
      <c r="AT570" s="1" t="s">
        <v>18769</v>
      </c>
      <c r="AU570" s="1" t="s">
        <v>18672</v>
      </c>
      <c r="AV570" s="1" t="s">
        <v>18735</v>
      </c>
      <c r="AW570" s="1" t="s">
        <v>18683</v>
      </c>
      <c r="AX570" s="1" t="s">
        <v>18667</v>
      </c>
      <c r="AY570" s="1" t="s">
        <v>18684</v>
      </c>
    </row>
    <row r="571" spans="1:51" x14ac:dyDescent="0.2">
      <c r="A571" s="14" t="s">
        <v>12814</v>
      </c>
      <c r="B571" s="1" t="s">
        <v>18662</v>
      </c>
      <c r="C571" s="1" t="s">
        <v>18685</v>
      </c>
      <c r="D571" s="1" t="s">
        <v>18664</v>
      </c>
      <c r="E571" s="15">
        <v>44155</v>
      </c>
      <c r="F571" s="13">
        <v>44175</v>
      </c>
      <c r="G571" s="1" t="s">
        <v>18665</v>
      </c>
      <c r="H571" s="1" t="s">
        <v>18666</v>
      </c>
      <c r="I571" s="1" t="s">
        <v>18667</v>
      </c>
      <c r="J571" s="1" t="s">
        <v>18668</v>
      </c>
      <c r="K571" s="1" t="s">
        <v>18669</v>
      </c>
      <c r="L571" s="1" t="s">
        <v>18735</v>
      </c>
      <c r="M571" s="1" t="s">
        <v>18671</v>
      </c>
      <c r="N571" s="1" t="s">
        <v>18672</v>
      </c>
      <c r="O571" s="1">
        <v>40</v>
      </c>
      <c r="P571" s="1" t="s">
        <v>18662</v>
      </c>
      <c r="Q571" s="1" t="s">
        <v>18673</v>
      </c>
      <c r="R571" s="1">
        <v>30544640212</v>
      </c>
      <c r="U571" s="1" t="s">
        <v>18763</v>
      </c>
      <c r="V571" s="1">
        <v>43794300</v>
      </c>
      <c r="W571" s="1" t="s">
        <v>18764</v>
      </c>
      <c r="Z571" s="1" t="s">
        <v>15990</v>
      </c>
      <c r="AA571" s="1" t="s">
        <v>18765</v>
      </c>
      <c r="AB571" s="1" t="s">
        <v>18766</v>
      </c>
      <c r="AE571" s="1" t="s">
        <v>18767</v>
      </c>
      <c r="AG571" s="1" t="s">
        <v>15731</v>
      </c>
      <c r="AI571" s="1" t="s">
        <v>18768</v>
      </c>
      <c r="AK571" s="1" t="s">
        <v>18840</v>
      </c>
      <c r="AL571" s="1" t="s">
        <v>18730</v>
      </c>
      <c r="AM571" s="1" t="s">
        <v>18693</v>
      </c>
      <c r="AN571" s="1" t="s">
        <v>18669</v>
      </c>
      <c r="AO571" s="1" t="s">
        <v>18668</v>
      </c>
      <c r="AP571" s="14" t="s">
        <v>18694</v>
      </c>
      <c r="AQ571" s="14" t="s">
        <v>18695</v>
      </c>
      <c r="AR571" s="14" t="s">
        <v>18693</v>
      </c>
      <c r="AS571" s="15">
        <v>44175</v>
      </c>
      <c r="AT571" s="1" t="s">
        <v>18841</v>
      </c>
      <c r="AU571" s="1" t="s">
        <v>18672</v>
      </c>
      <c r="AV571" s="1" t="s">
        <v>18735</v>
      </c>
      <c r="AW571" s="1" t="s">
        <v>18683</v>
      </c>
      <c r="AX571" s="1" t="s">
        <v>18667</v>
      </c>
      <c r="AY571" s="1" t="s">
        <v>18684</v>
      </c>
    </row>
    <row r="572" spans="1:51" x14ac:dyDescent="0.2">
      <c r="A572" s="14" t="s">
        <v>12811</v>
      </c>
      <c r="B572" s="1" t="s">
        <v>18662</v>
      </c>
      <c r="C572" s="1" t="s">
        <v>18685</v>
      </c>
      <c r="D572" s="1" t="s">
        <v>18664</v>
      </c>
      <c r="E572" s="15">
        <v>44155</v>
      </c>
      <c r="F572" s="13">
        <v>44183</v>
      </c>
      <c r="G572" s="1" t="s">
        <v>18665</v>
      </c>
      <c r="H572" s="1" t="s">
        <v>18666</v>
      </c>
      <c r="I572" s="1" t="s">
        <v>18667</v>
      </c>
      <c r="J572" s="1" t="s">
        <v>18668</v>
      </c>
      <c r="K572" s="1" t="s">
        <v>18669</v>
      </c>
      <c r="L572" s="1" t="s">
        <v>18735</v>
      </c>
      <c r="M572" s="1" t="s">
        <v>18671</v>
      </c>
      <c r="N572" s="1" t="s">
        <v>18672</v>
      </c>
      <c r="O572" s="1">
        <v>40</v>
      </c>
      <c r="P572" s="1" t="s">
        <v>18662</v>
      </c>
      <c r="Q572" s="1" t="s">
        <v>18673</v>
      </c>
      <c r="R572" s="1">
        <v>30544640212</v>
      </c>
      <c r="U572" s="1" t="s">
        <v>18763</v>
      </c>
      <c r="V572" s="1">
        <v>43794300</v>
      </c>
      <c r="W572" s="1" t="s">
        <v>18764</v>
      </c>
      <c r="Z572" s="1" t="s">
        <v>15990</v>
      </c>
      <c r="AA572" s="1" t="s">
        <v>18765</v>
      </c>
      <c r="AB572" s="1" t="s">
        <v>18766</v>
      </c>
      <c r="AE572" s="1" t="s">
        <v>18767</v>
      </c>
      <c r="AG572" s="1" t="s">
        <v>15731</v>
      </c>
      <c r="AI572" s="1" t="s">
        <v>18768</v>
      </c>
      <c r="AK572" s="1" t="s">
        <v>19053</v>
      </c>
      <c r="AL572" s="1" t="s">
        <v>18730</v>
      </c>
      <c r="AM572" s="1" t="s">
        <v>18693</v>
      </c>
      <c r="AN572" s="1" t="s">
        <v>18669</v>
      </c>
      <c r="AO572" s="1" t="s">
        <v>18668</v>
      </c>
      <c r="AP572" s="14" t="s">
        <v>18694</v>
      </c>
      <c r="AQ572" s="14" t="s">
        <v>18695</v>
      </c>
      <c r="AR572" s="14" t="s">
        <v>18693</v>
      </c>
      <c r="AS572" s="15">
        <v>44183</v>
      </c>
      <c r="AT572" s="1" t="s">
        <v>18946</v>
      </c>
      <c r="AU572" s="1" t="s">
        <v>18672</v>
      </c>
      <c r="AV572" s="1" t="s">
        <v>18735</v>
      </c>
      <c r="AW572" s="1" t="s">
        <v>18683</v>
      </c>
      <c r="AX572" s="1" t="s">
        <v>18667</v>
      </c>
      <c r="AY572" s="1" t="s">
        <v>18684</v>
      </c>
    </row>
    <row r="573" spans="1:51" x14ac:dyDescent="0.2">
      <c r="A573" s="14" t="s">
        <v>12823</v>
      </c>
      <c r="B573" s="1" t="s">
        <v>18662</v>
      </c>
      <c r="C573" s="1" t="s">
        <v>18685</v>
      </c>
      <c r="D573" s="1" t="s">
        <v>18664</v>
      </c>
      <c r="E573" s="15">
        <v>44156</v>
      </c>
      <c r="F573" s="13">
        <v>44344</v>
      </c>
      <c r="G573" s="1" t="s">
        <v>18665</v>
      </c>
      <c r="H573" s="1" t="s">
        <v>18666</v>
      </c>
      <c r="I573" s="1" t="s">
        <v>18667</v>
      </c>
      <c r="J573" s="1" t="s">
        <v>18668</v>
      </c>
      <c r="K573" s="1" t="s">
        <v>18669</v>
      </c>
      <c r="L573" s="1" t="s">
        <v>18735</v>
      </c>
      <c r="M573" s="1" t="s">
        <v>18671</v>
      </c>
      <c r="N573" s="1" t="s">
        <v>18672</v>
      </c>
      <c r="O573" s="1">
        <v>31</v>
      </c>
      <c r="P573" s="1" t="s">
        <v>18662</v>
      </c>
      <c r="Q573" s="1" t="s">
        <v>18673</v>
      </c>
      <c r="R573" s="1">
        <v>30708574836</v>
      </c>
      <c r="U573" s="1" t="s">
        <v>18872</v>
      </c>
      <c r="V573" s="1">
        <v>1163161000</v>
      </c>
      <c r="W573" s="1" t="s">
        <v>16547</v>
      </c>
      <c r="Z573" s="1" t="s">
        <v>15990</v>
      </c>
      <c r="AA573" s="1" t="s">
        <v>18853</v>
      </c>
      <c r="AB573" s="1" t="s">
        <v>18854</v>
      </c>
      <c r="AE573" s="1" t="s">
        <v>18873</v>
      </c>
      <c r="AG573" s="1" t="s">
        <v>15731</v>
      </c>
      <c r="AI573" s="1">
        <v>1842</v>
      </c>
      <c r="AJ573" s="1" t="s">
        <v>18874</v>
      </c>
      <c r="AK573" s="1" t="s">
        <v>18836</v>
      </c>
      <c r="AL573" s="1" t="s">
        <v>18710</v>
      </c>
      <c r="AM573" s="1" t="s">
        <v>18835</v>
      </c>
      <c r="AN573" s="1" t="s">
        <v>18669</v>
      </c>
      <c r="AO573" s="1" t="s">
        <v>18668</v>
      </c>
      <c r="AP573" s="14" t="s">
        <v>18908</v>
      </c>
      <c r="AQ573" s="14" t="s">
        <v>18837</v>
      </c>
      <c r="AR573" s="14" t="s">
        <v>18835</v>
      </c>
      <c r="AS573" s="15">
        <v>44344</v>
      </c>
      <c r="AT573" s="1" t="s">
        <v>18909</v>
      </c>
      <c r="AU573" s="1" t="s">
        <v>18672</v>
      </c>
      <c r="AV573" s="1" t="s">
        <v>18735</v>
      </c>
      <c r="AW573" s="1" t="s">
        <v>18683</v>
      </c>
      <c r="AX573" s="1" t="s">
        <v>18667</v>
      </c>
      <c r="AY573" s="1" t="s">
        <v>18684</v>
      </c>
    </row>
    <row r="574" spans="1:51" x14ac:dyDescent="0.2">
      <c r="A574" s="14" t="s">
        <v>16907</v>
      </c>
      <c r="B574" s="1" t="s">
        <v>18953</v>
      </c>
      <c r="C574" s="1" t="s">
        <v>18685</v>
      </c>
      <c r="D574" s="1" t="s">
        <v>18664</v>
      </c>
      <c r="E574" s="15">
        <v>44159</v>
      </c>
      <c r="F574" s="13">
        <v>44343</v>
      </c>
      <c r="G574" s="1" t="s">
        <v>18954</v>
      </c>
      <c r="H574" s="1" t="s">
        <v>18955</v>
      </c>
      <c r="I574" s="1" t="s">
        <v>18667</v>
      </c>
      <c r="J574" s="1" t="s">
        <v>18668</v>
      </c>
      <c r="K574" s="1" t="s">
        <v>18669</v>
      </c>
      <c r="L574" s="1" t="s">
        <v>18693</v>
      </c>
      <c r="M574" s="1" t="s">
        <v>18956</v>
      </c>
      <c r="N574" s="1" t="s">
        <v>18957</v>
      </c>
      <c r="O574" s="1">
        <v>90</v>
      </c>
      <c r="P574" s="1" t="s">
        <v>18953</v>
      </c>
      <c r="Q574" s="1" t="s">
        <v>18673</v>
      </c>
      <c r="R574" s="1">
        <v>30516968431</v>
      </c>
      <c r="U574" s="1" t="s">
        <v>19081</v>
      </c>
      <c r="V574" s="1">
        <v>1157776400</v>
      </c>
      <c r="W574" s="1" t="s">
        <v>19082</v>
      </c>
      <c r="Z574" s="1" t="s">
        <v>18706</v>
      </c>
      <c r="AA574" s="1" t="s">
        <v>18707</v>
      </c>
      <c r="AB574" s="1" t="s">
        <v>18707</v>
      </c>
      <c r="AE574" s="1" t="s">
        <v>19083</v>
      </c>
      <c r="AG574" s="1" t="s">
        <v>15731</v>
      </c>
      <c r="AI574" s="1">
        <v>1428</v>
      </c>
      <c r="AK574" s="1" t="s">
        <v>18709</v>
      </c>
      <c r="AL574" s="1" t="s">
        <v>18710</v>
      </c>
      <c r="AM574" s="1" t="s">
        <v>18711</v>
      </c>
      <c r="AN574" s="1" t="s">
        <v>18669</v>
      </c>
      <c r="AO574" s="1" t="s">
        <v>18668</v>
      </c>
      <c r="AP574" s="14" t="s">
        <v>18709</v>
      </c>
      <c r="AQ574" s="14" t="s">
        <v>18712</v>
      </c>
      <c r="AR574" s="14" t="s">
        <v>18711</v>
      </c>
      <c r="AS574" s="15">
        <v>44343</v>
      </c>
      <c r="AT574" s="1" t="s">
        <v>18713</v>
      </c>
      <c r="AU574" s="1" t="s">
        <v>18957</v>
      </c>
      <c r="AV574" s="1" t="s">
        <v>18693</v>
      </c>
      <c r="AW574" s="1" t="s">
        <v>18958</v>
      </c>
      <c r="AX574" s="1" t="s">
        <v>18667</v>
      </c>
      <c r="AY574" s="1" t="s">
        <v>18959</v>
      </c>
    </row>
    <row r="575" spans="1:51" x14ac:dyDescent="0.2">
      <c r="A575" s="14" t="s">
        <v>16902</v>
      </c>
      <c r="B575" s="1" t="s">
        <v>18953</v>
      </c>
      <c r="C575" s="1" t="s">
        <v>18685</v>
      </c>
      <c r="D575" s="1" t="s">
        <v>18664</v>
      </c>
      <c r="E575" s="15">
        <v>44159</v>
      </c>
      <c r="F575" s="13">
        <v>44230</v>
      </c>
      <c r="G575" s="1" t="s">
        <v>18954</v>
      </c>
      <c r="H575" s="1" t="s">
        <v>18955</v>
      </c>
      <c r="I575" s="1" t="s">
        <v>18667</v>
      </c>
      <c r="J575" s="1" t="s">
        <v>18668</v>
      </c>
      <c r="K575" s="1" t="s">
        <v>18669</v>
      </c>
      <c r="L575" s="1" t="s">
        <v>18693</v>
      </c>
      <c r="M575" s="1" t="s">
        <v>18956</v>
      </c>
      <c r="N575" s="1" t="s">
        <v>18957</v>
      </c>
      <c r="O575" s="1">
        <v>71</v>
      </c>
      <c r="P575" s="1" t="s">
        <v>18953</v>
      </c>
      <c r="Q575" s="1" t="s">
        <v>18673</v>
      </c>
      <c r="R575" s="1">
        <v>30574564367</v>
      </c>
      <c r="U575" s="1" t="s">
        <v>18674</v>
      </c>
      <c r="V575" s="1">
        <v>48015110</v>
      </c>
      <c r="W575" s="1" t="s">
        <v>18675</v>
      </c>
      <c r="Z575" s="1" t="s">
        <v>15990</v>
      </c>
      <c r="AA575" s="1" t="s">
        <v>18676</v>
      </c>
      <c r="AB575" s="1" t="s">
        <v>18676</v>
      </c>
      <c r="AE575" s="1" t="s">
        <v>18677</v>
      </c>
      <c r="AG575" s="1" t="s">
        <v>15731</v>
      </c>
      <c r="AI575" s="1">
        <v>1878</v>
      </c>
      <c r="AK575" s="1" t="s">
        <v>19053</v>
      </c>
      <c r="AL575" s="1" t="s">
        <v>18730</v>
      </c>
      <c r="AM575" s="1" t="s">
        <v>18693</v>
      </c>
      <c r="AN575" s="1" t="s">
        <v>18669</v>
      </c>
      <c r="AO575" s="1" t="s">
        <v>18668</v>
      </c>
      <c r="AP575" s="14" t="s">
        <v>18694</v>
      </c>
      <c r="AQ575" s="14" t="s">
        <v>18695</v>
      </c>
      <c r="AR575" s="14" t="s">
        <v>18693</v>
      </c>
      <c r="AS575" s="15">
        <v>44230</v>
      </c>
      <c r="AT575" s="1" t="s">
        <v>18946</v>
      </c>
      <c r="AU575" s="1" t="s">
        <v>18957</v>
      </c>
      <c r="AV575" s="1" t="s">
        <v>18693</v>
      </c>
      <c r="AW575" s="1" t="s">
        <v>18958</v>
      </c>
      <c r="AX575" s="1" t="s">
        <v>18667</v>
      </c>
      <c r="AY575" s="1" t="s">
        <v>18959</v>
      </c>
    </row>
    <row r="576" spans="1:51" x14ac:dyDescent="0.2">
      <c r="A576" s="14" t="s">
        <v>16900</v>
      </c>
      <c r="B576" s="1" t="s">
        <v>18953</v>
      </c>
      <c r="C576" s="1" t="s">
        <v>18685</v>
      </c>
      <c r="D576" s="1" t="s">
        <v>18664</v>
      </c>
      <c r="E576" s="15">
        <v>44159</v>
      </c>
      <c r="F576" s="13">
        <v>44168</v>
      </c>
      <c r="G576" s="1" t="s">
        <v>18954</v>
      </c>
      <c r="H576" s="1" t="s">
        <v>18955</v>
      </c>
      <c r="I576" s="1" t="s">
        <v>18667</v>
      </c>
      <c r="J576" s="1" t="s">
        <v>18668</v>
      </c>
      <c r="K576" s="1" t="s">
        <v>18669</v>
      </c>
      <c r="L576" s="1" t="s">
        <v>18693</v>
      </c>
      <c r="M576" s="1" t="s">
        <v>18956</v>
      </c>
      <c r="N576" s="1" t="s">
        <v>18957</v>
      </c>
      <c r="O576" s="1">
        <v>18</v>
      </c>
      <c r="P576" s="1" t="s">
        <v>18953</v>
      </c>
      <c r="Q576" s="1" t="s">
        <v>19054</v>
      </c>
      <c r="R576" s="1">
        <v>20237667612</v>
      </c>
      <c r="S576" s="1" t="s">
        <v>18702</v>
      </c>
      <c r="T576" s="1">
        <v>23766761</v>
      </c>
      <c r="U576" s="1" t="s">
        <v>19055</v>
      </c>
      <c r="V576" s="1">
        <v>43287800</v>
      </c>
      <c r="X576" s="1" t="s">
        <v>19056</v>
      </c>
      <c r="Y576" s="1" t="s">
        <v>19057</v>
      </c>
      <c r="Z576" s="1" t="s">
        <v>18706</v>
      </c>
      <c r="AA576" s="1" t="s">
        <v>18789</v>
      </c>
      <c r="AB576" s="1" t="s">
        <v>19058</v>
      </c>
      <c r="AE576" s="1" t="s">
        <v>19059</v>
      </c>
      <c r="AG576" s="1">
        <v>10</v>
      </c>
      <c r="AH576" s="1" t="s">
        <v>1816</v>
      </c>
      <c r="AI576" s="1">
        <v>1084</v>
      </c>
      <c r="AK576" s="1" t="s">
        <v>18792</v>
      </c>
      <c r="AL576" s="1" t="s">
        <v>18730</v>
      </c>
      <c r="AM576" s="1" t="s">
        <v>18693</v>
      </c>
      <c r="AN576" s="1" t="s">
        <v>18669</v>
      </c>
      <c r="AO576" s="1" t="s">
        <v>18668</v>
      </c>
      <c r="AP576" s="14" t="s">
        <v>18694</v>
      </c>
      <c r="AQ576" s="14" t="s">
        <v>18695</v>
      </c>
      <c r="AR576" s="14" t="s">
        <v>18693</v>
      </c>
      <c r="AS576" s="15">
        <v>44168</v>
      </c>
      <c r="AT576" s="1" t="s">
        <v>18946</v>
      </c>
      <c r="AU576" s="1" t="s">
        <v>18957</v>
      </c>
      <c r="AV576" s="1" t="s">
        <v>18693</v>
      </c>
      <c r="AW576" s="1" t="s">
        <v>18958</v>
      </c>
      <c r="AX576" s="1" t="s">
        <v>18667</v>
      </c>
      <c r="AY576" s="1" t="s">
        <v>18959</v>
      </c>
    </row>
    <row r="577" spans="1:51" x14ac:dyDescent="0.2">
      <c r="A577" s="14" t="s">
        <v>12857</v>
      </c>
      <c r="B577" s="1" t="s">
        <v>18662</v>
      </c>
      <c r="C577" s="1" t="s">
        <v>18685</v>
      </c>
      <c r="D577" s="1" t="s">
        <v>18664</v>
      </c>
      <c r="E577" s="15">
        <v>44159</v>
      </c>
      <c r="F577" s="13">
        <v>44188</v>
      </c>
      <c r="G577" s="1" t="s">
        <v>18665</v>
      </c>
      <c r="H577" s="1" t="s">
        <v>18666</v>
      </c>
      <c r="I577" s="1" t="s">
        <v>18667</v>
      </c>
      <c r="J577" s="1" t="s">
        <v>18668</v>
      </c>
      <c r="K577" s="1" t="s">
        <v>18669</v>
      </c>
      <c r="L577" s="1" t="s">
        <v>18735</v>
      </c>
      <c r="M577" s="1" t="s">
        <v>18671</v>
      </c>
      <c r="N577" s="1" t="s">
        <v>18672</v>
      </c>
      <c r="O577" s="1">
        <v>43</v>
      </c>
      <c r="P577" s="1" t="s">
        <v>18662</v>
      </c>
      <c r="Q577" s="1" t="s">
        <v>18673</v>
      </c>
      <c r="R577" s="1">
        <v>30681071381</v>
      </c>
      <c r="U577" s="1" t="s">
        <v>18686</v>
      </c>
      <c r="V577" s="1">
        <v>3434363000</v>
      </c>
      <c r="W577" s="1" t="s">
        <v>18687</v>
      </c>
      <c r="Z577" s="1" t="s">
        <v>18688</v>
      </c>
      <c r="AA577" s="1" t="s">
        <v>18689</v>
      </c>
      <c r="AB577" s="1" t="s">
        <v>18689</v>
      </c>
      <c r="AE577" s="1" t="s">
        <v>18690</v>
      </c>
      <c r="AG577" s="1" t="s">
        <v>15731</v>
      </c>
      <c r="AI577" s="1">
        <v>3100</v>
      </c>
      <c r="AK577" s="1" t="s">
        <v>19053</v>
      </c>
      <c r="AL577" s="1" t="s">
        <v>18730</v>
      </c>
      <c r="AM577" s="1" t="s">
        <v>18693</v>
      </c>
      <c r="AN577" s="1" t="s">
        <v>18669</v>
      </c>
      <c r="AO577" s="1" t="s">
        <v>18668</v>
      </c>
      <c r="AP577" s="14" t="s">
        <v>18694</v>
      </c>
      <c r="AQ577" s="14" t="s">
        <v>18695</v>
      </c>
      <c r="AR577" s="14" t="s">
        <v>18693</v>
      </c>
      <c r="AS577" s="15">
        <v>44188</v>
      </c>
      <c r="AT577" s="1" t="s">
        <v>18946</v>
      </c>
      <c r="AU577" s="1" t="s">
        <v>18672</v>
      </c>
      <c r="AV577" s="1" t="s">
        <v>18735</v>
      </c>
      <c r="AW577" s="1" t="s">
        <v>18683</v>
      </c>
      <c r="AX577" s="1" t="s">
        <v>18667</v>
      </c>
      <c r="AY577" s="1" t="s">
        <v>18684</v>
      </c>
    </row>
    <row r="578" spans="1:51" x14ac:dyDescent="0.2">
      <c r="A578" s="14" t="s">
        <v>12854</v>
      </c>
      <c r="B578" s="1" t="s">
        <v>18662</v>
      </c>
      <c r="C578" s="1" t="s">
        <v>18685</v>
      </c>
      <c r="D578" s="1" t="s">
        <v>18664</v>
      </c>
      <c r="E578" s="15">
        <v>44159</v>
      </c>
      <c r="F578" s="13">
        <v>44193</v>
      </c>
      <c r="G578" s="1" t="s">
        <v>18665</v>
      </c>
      <c r="H578" s="1" t="s">
        <v>18666</v>
      </c>
      <c r="I578" s="1" t="s">
        <v>18667</v>
      </c>
      <c r="J578" s="1" t="s">
        <v>18668</v>
      </c>
      <c r="K578" s="1" t="s">
        <v>18669</v>
      </c>
      <c r="L578" s="1" t="s">
        <v>18735</v>
      </c>
      <c r="M578" s="1" t="s">
        <v>18671</v>
      </c>
      <c r="N578" s="1" t="s">
        <v>18672</v>
      </c>
      <c r="O578" s="1">
        <v>45</v>
      </c>
      <c r="P578" s="1" t="s">
        <v>18662</v>
      </c>
      <c r="Q578" s="1" t="s">
        <v>18673</v>
      </c>
      <c r="R578" s="1">
        <v>30681071381</v>
      </c>
      <c r="U578" s="1" t="s">
        <v>18686</v>
      </c>
      <c r="V578" s="1">
        <v>3434363000</v>
      </c>
      <c r="W578" s="1" t="s">
        <v>18687</v>
      </c>
      <c r="Z578" s="1" t="s">
        <v>18688</v>
      </c>
      <c r="AA578" s="1" t="s">
        <v>18689</v>
      </c>
      <c r="AB578" s="1" t="s">
        <v>18689</v>
      </c>
      <c r="AE578" s="1" t="s">
        <v>18690</v>
      </c>
      <c r="AG578" s="1" t="s">
        <v>15731</v>
      </c>
      <c r="AI578" s="1">
        <v>3100</v>
      </c>
      <c r="AK578" s="1" t="s">
        <v>19053</v>
      </c>
      <c r="AL578" s="1" t="s">
        <v>18730</v>
      </c>
      <c r="AM578" s="1" t="s">
        <v>18693</v>
      </c>
      <c r="AN578" s="1" t="s">
        <v>18669</v>
      </c>
      <c r="AO578" s="1" t="s">
        <v>18668</v>
      </c>
      <c r="AP578" s="14" t="s">
        <v>18694</v>
      </c>
      <c r="AQ578" s="14" t="s">
        <v>18695</v>
      </c>
      <c r="AR578" s="14" t="s">
        <v>18693</v>
      </c>
      <c r="AS578" s="15">
        <v>44193</v>
      </c>
      <c r="AT578" s="1" t="s">
        <v>18946</v>
      </c>
      <c r="AU578" s="1" t="s">
        <v>18672</v>
      </c>
      <c r="AV578" s="1" t="s">
        <v>18735</v>
      </c>
      <c r="AW578" s="1" t="s">
        <v>18683</v>
      </c>
      <c r="AX578" s="1" t="s">
        <v>18667</v>
      </c>
      <c r="AY578" s="1" t="s">
        <v>18684</v>
      </c>
    </row>
    <row r="579" spans="1:51" x14ac:dyDescent="0.2">
      <c r="A579" s="14" t="s">
        <v>12907</v>
      </c>
      <c r="B579" s="1" t="s">
        <v>18662</v>
      </c>
      <c r="C579" s="1" t="s">
        <v>18685</v>
      </c>
      <c r="D579" s="1" t="s">
        <v>18664</v>
      </c>
      <c r="E579" s="15">
        <v>44160</v>
      </c>
      <c r="F579" s="13">
        <v>44344</v>
      </c>
      <c r="G579" s="1" t="s">
        <v>18665</v>
      </c>
      <c r="H579" s="1" t="s">
        <v>18666</v>
      </c>
      <c r="I579" s="1" t="s">
        <v>18667</v>
      </c>
      <c r="J579" s="1" t="s">
        <v>18668</v>
      </c>
      <c r="K579" s="1" t="s">
        <v>18669</v>
      </c>
      <c r="L579" s="1" t="s">
        <v>18735</v>
      </c>
      <c r="M579" s="1" t="s">
        <v>18671</v>
      </c>
      <c r="N579" s="1" t="s">
        <v>18672</v>
      </c>
      <c r="O579" s="1">
        <v>21</v>
      </c>
      <c r="P579" s="1" t="s">
        <v>18662</v>
      </c>
      <c r="Q579" s="1" t="s">
        <v>18673</v>
      </c>
      <c r="R579" s="1">
        <v>30708574836</v>
      </c>
      <c r="U579" s="1" t="s">
        <v>18872</v>
      </c>
      <c r="V579" s="1">
        <v>1163161000</v>
      </c>
      <c r="W579" s="1" t="s">
        <v>16547</v>
      </c>
      <c r="Z579" s="1" t="s">
        <v>15990</v>
      </c>
      <c r="AA579" s="1" t="s">
        <v>18853</v>
      </c>
      <c r="AB579" s="1" t="s">
        <v>18854</v>
      </c>
      <c r="AE579" s="1" t="s">
        <v>18873</v>
      </c>
      <c r="AG579" s="1" t="s">
        <v>15731</v>
      </c>
      <c r="AI579" s="1">
        <v>1842</v>
      </c>
      <c r="AJ579" s="1" t="s">
        <v>18874</v>
      </c>
      <c r="AK579" s="1" t="s">
        <v>18836</v>
      </c>
      <c r="AL579" s="1" t="s">
        <v>18710</v>
      </c>
      <c r="AM579" s="1" t="s">
        <v>18835</v>
      </c>
      <c r="AN579" s="1" t="s">
        <v>18669</v>
      </c>
      <c r="AO579" s="1" t="s">
        <v>18668</v>
      </c>
      <c r="AP579" s="14" t="s">
        <v>18908</v>
      </c>
      <c r="AQ579" s="14" t="s">
        <v>18837</v>
      </c>
      <c r="AR579" s="14" t="s">
        <v>18835</v>
      </c>
      <c r="AS579" s="15">
        <v>44344</v>
      </c>
      <c r="AT579" s="1" t="s">
        <v>18909</v>
      </c>
      <c r="AU579" s="1" t="s">
        <v>18672</v>
      </c>
      <c r="AV579" s="1" t="s">
        <v>18735</v>
      </c>
      <c r="AW579" s="1" t="s">
        <v>18683</v>
      </c>
      <c r="AX579" s="1" t="s">
        <v>18667</v>
      </c>
      <c r="AY579" s="1" t="s">
        <v>18684</v>
      </c>
    </row>
    <row r="580" spans="1:51" x14ac:dyDescent="0.2">
      <c r="A580" s="14" t="s">
        <v>12892</v>
      </c>
      <c r="B580" s="1" t="s">
        <v>18662</v>
      </c>
      <c r="C580" s="1" t="s">
        <v>18685</v>
      </c>
      <c r="D580" s="1" t="s">
        <v>18664</v>
      </c>
      <c r="E580" s="15">
        <v>44160</v>
      </c>
      <c r="F580" s="13">
        <v>44179</v>
      </c>
      <c r="G580" s="1" t="s">
        <v>18665</v>
      </c>
      <c r="H580" s="1" t="s">
        <v>18666</v>
      </c>
      <c r="I580" s="1" t="s">
        <v>18667</v>
      </c>
      <c r="J580" s="1" t="s">
        <v>18668</v>
      </c>
      <c r="K580" s="1" t="s">
        <v>18669</v>
      </c>
      <c r="L580" s="1" t="s">
        <v>18735</v>
      </c>
      <c r="M580" s="1" t="s">
        <v>18671</v>
      </c>
      <c r="N580" s="1" t="s">
        <v>18672</v>
      </c>
      <c r="O580" s="1">
        <v>33</v>
      </c>
      <c r="P580" s="1" t="s">
        <v>18662</v>
      </c>
      <c r="Q580" s="1" t="s">
        <v>18673</v>
      </c>
      <c r="R580" s="1">
        <v>30650964132</v>
      </c>
      <c r="U580" s="1" t="s">
        <v>18879</v>
      </c>
      <c r="V580" s="1">
        <v>43060600</v>
      </c>
      <c r="W580" s="1" t="s">
        <v>18788</v>
      </c>
      <c r="Z580" s="1" t="s">
        <v>18706</v>
      </c>
      <c r="AA580" s="1" t="s">
        <v>18789</v>
      </c>
      <c r="AB580" s="1" t="s">
        <v>18790</v>
      </c>
      <c r="AE580" s="1" t="s">
        <v>18791</v>
      </c>
      <c r="AG580" s="1" t="s">
        <v>15731</v>
      </c>
      <c r="AI580" s="1">
        <v>1282</v>
      </c>
      <c r="AK580" s="1" t="s">
        <v>18792</v>
      </c>
      <c r="AL580" s="1" t="s">
        <v>18730</v>
      </c>
      <c r="AM580" s="1" t="s">
        <v>18693</v>
      </c>
      <c r="AN580" s="1" t="s">
        <v>18669</v>
      </c>
      <c r="AO580" s="1" t="s">
        <v>18668</v>
      </c>
      <c r="AP580" s="14" t="s">
        <v>18694</v>
      </c>
      <c r="AQ580" s="14" t="s">
        <v>18695</v>
      </c>
      <c r="AR580" s="14" t="s">
        <v>18693</v>
      </c>
      <c r="AS580" s="15">
        <v>44179</v>
      </c>
      <c r="AT580" s="1" t="s">
        <v>18946</v>
      </c>
      <c r="AU580" s="1" t="s">
        <v>18672</v>
      </c>
      <c r="AV580" s="1" t="s">
        <v>18735</v>
      </c>
      <c r="AW580" s="1" t="s">
        <v>18683</v>
      </c>
      <c r="AX580" s="1" t="s">
        <v>18667</v>
      </c>
      <c r="AY580" s="1" t="s">
        <v>18684</v>
      </c>
    </row>
    <row r="581" spans="1:51" x14ac:dyDescent="0.2">
      <c r="A581" s="14" t="s">
        <v>16916</v>
      </c>
      <c r="B581" s="1" t="s">
        <v>18953</v>
      </c>
      <c r="C581" s="1" t="s">
        <v>18685</v>
      </c>
      <c r="D581" s="1" t="s">
        <v>18664</v>
      </c>
      <c r="E581" s="15">
        <v>44161</v>
      </c>
      <c r="F581" s="13">
        <v>44280</v>
      </c>
      <c r="G581" s="1" t="s">
        <v>18954</v>
      </c>
      <c r="H581" s="1" t="s">
        <v>18955</v>
      </c>
      <c r="I581" s="1" t="s">
        <v>18667</v>
      </c>
      <c r="J581" s="1" t="s">
        <v>18668</v>
      </c>
      <c r="K581" s="1" t="s">
        <v>18669</v>
      </c>
      <c r="L581" s="1" t="s">
        <v>18693</v>
      </c>
      <c r="M581" s="1" t="s">
        <v>18956</v>
      </c>
      <c r="N581" s="1" t="s">
        <v>18957</v>
      </c>
      <c r="O581" s="1">
        <v>53</v>
      </c>
      <c r="P581" s="1" t="s">
        <v>18953</v>
      </c>
      <c r="Q581" s="1" t="s">
        <v>18673</v>
      </c>
      <c r="R581" s="1">
        <v>30516968431</v>
      </c>
      <c r="U581" s="1" t="s">
        <v>19081</v>
      </c>
      <c r="V581" s="1">
        <v>1157776400</v>
      </c>
      <c r="W581" s="1" t="s">
        <v>19082</v>
      </c>
      <c r="Z581" s="1" t="s">
        <v>18706</v>
      </c>
      <c r="AA581" s="1" t="s">
        <v>18707</v>
      </c>
      <c r="AB581" s="1" t="s">
        <v>18707</v>
      </c>
      <c r="AE581" s="1" t="s">
        <v>19083</v>
      </c>
      <c r="AG581" s="1" t="s">
        <v>15731</v>
      </c>
      <c r="AI581" s="1">
        <v>1428</v>
      </c>
      <c r="AK581" s="1" t="s">
        <v>19093</v>
      </c>
      <c r="AL581" s="1" t="s">
        <v>17844</v>
      </c>
      <c r="AM581" s="1" t="s">
        <v>19094</v>
      </c>
      <c r="AN581" s="1" t="s">
        <v>18863</v>
      </c>
      <c r="AO581" s="1" t="s">
        <v>18668</v>
      </c>
      <c r="AP581" s="14" t="s">
        <v>19095</v>
      </c>
      <c r="AQ581" s="14" t="s">
        <v>19096</v>
      </c>
      <c r="AR581" s="14" t="s">
        <v>19094</v>
      </c>
      <c r="AS581" s="15">
        <v>44280</v>
      </c>
      <c r="AT581" s="1" t="s">
        <v>19097</v>
      </c>
      <c r="AU581" s="1" t="s">
        <v>18957</v>
      </c>
      <c r="AV581" s="1" t="s">
        <v>18693</v>
      </c>
      <c r="AW581" s="1" t="s">
        <v>18958</v>
      </c>
      <c r="AX581" s="1" t="s">
        <v>18667</v>
      </c>
      <c r="AY581" s="1" t="s">
        <v>18959</v>
      </c>
    </row>
    <row r="582" spans="1:51" x14ac:dyDescent="0.2">
      <c r="A582" s="14" t="s">
        <v>16914</v>
      </c>
      <c r="B582" s="1" t="s">
        <v>18953</v>
      </c>
      <c r="C582" s="1" t="s">
        <v>18685</v>
      </c>
      <c r="D582" s="1" t="s">
        <v>18664</v>
      </c>
      <c r="E582" s="15">
        <v>44161</v>
      </c>
      <c r="F582" s="13">
        <v>44208</v>
      </c>
      <c r="G582" s="1" t="s">
        <v>18954</v>
      </c>
      <c r="H582" s="1" t="s">
        <v>18955</v>
      </c>
      <c r="I582" s="1" t="s">
        <v>18667</v>
      </c>
      <c r="J582" s="1" t="s">
        <v>18668</v>
      </c>
      <c r="K582" s="1" t="s">
        <v>18669</v>
      </c>
      <c r="L582" s="1" t="s">
        <v>18693</v>
      </c>
      <c r="M582" s="1" t="s">
        <v>18956</v>
      </c>
      <c r="N582" s="1" t="s">
        <v>18957</v>
      </c>
      <c r="O582" s="1">
        <v>28</v>
      </c>
      <c r="P582" s="1" t="s">
        <v>18953</v>
      </c>
      <c r="Q582" s="1" t="s">
        <v>19098</v>
      </c>
      <c r="R582" s="1">
        <v>27262741260</v>
      </c>
      <c r="S582" s="1" t="s">
        <v>18702</v>
      </c>
      <c r="T582" s="1">
        <v>26274126</v>
      </c>
      <c r="U582" s="1" t="s">
        <v>19099</v>
      </c>
      <c r="V582" s="1">
        <v>1162449113</v>
      </c>
      <c r="X582" s="1" t="s">
        <v>19100</v>
      </c>
      <c r="Y582" s="1" t="s">
        <v>19101</v>
      </c>
      <c r="Z582" s="1" t="s">
        <v>15990</v>
      </c>
      <c r="AA582" s="1" t="s">
        <v>18676</v>
      </c>
      <c r="AB582" s="1" t="s">
        <v>18676</v>
      </c>
      <c r="AE582" s="1" t="s">
        <v>19102</v>
      </c>
      <c r="AI582" s="1">
        <v>1878</v>
      </c>
      <c r="AK582" s="1" t="s">
        <v>18792</v>
      </c>
      <c r="AL582" s="1" t="s">
        <v>18730</v>
      </c>
      <c r="AM582" s="1" t="s">
        <v>18693</v>
      </c>
      <c r="AN582" s="1" t="s">
        <v>18669</v>
      </c>
      <c r="AO582" s="1" t="s">
        <v>18668</v>
      </c>
      <c r="AP582" s="14" t="s">
        <v>18694</v>
      </c>
      <c r="AQ582" s="14" t="s">
        <v>18695</v>
      </c>
      <c r="AR582" s="14" t="s">
        <v>18693</v>
      </c>
      <c r="AS582" s="15">
        <v>44208</v>
      </c>
      <c r="AT582" s="1" t="s">
        <v>18946</v>
      </c>
      <c r="AU582" s="1" t="s">
        <v>18957</v>
      </c>
      <c r="AV582" s="1" t="s">
        <v>18693</v>
      </c>
      <c r="AW582" s="1" t="s">
        <v>18958</v>
      </c>
      <c r="AX582" s="1" t="s">
        <v>18667</v>
      </c>
      <c r="AY582" s="1" t="s">
        <v>18959</v>
      </c>
    </row>
    <row r="583" spans="1:51" x14ac:dyDescent="0.2">
      <c r="A583" s="14" t="s">
        <v>16918</v>
      </c>
      <c r="B583" s="1" t="s">
        <v>18953</v>
      </c>
      <c r="C583" s="1" t="s">
        <v>18685</v>
      </c>
      <c r="D583" s="1" t="s">
        <v>18664</v>
      </c>
      <c r="E583" s="15">
        <v>44161</v>
      </c>
      <c r="F583" s="13">
        <v>44216</v>
      </c>
      <c r="G583" s="1" t="s">
        <v>18954</v>
      </c>
      <c r="H583" s="1" t="s">
        <v>18955</v>
      </c>
      <c r="I583" s="1" t="s">
        <v>18667</v>
      </c>
      <c r="J583" s="1" t="s">
        <v>18668</v>
      </c>
      <c r="K583" s="1" t="s">
        <v>18669</v>
      </c>
      <c r="L583" s="1" t="s">
        <v>18693</v>
      </c>
      <c r="M583" s="1" t="s">
        <v>18956</v>
      </c>
      <c r="N583" s="1" t="s">
        <v>18957</v>
      </c>
      <c r="O583" s="1">
        <v>26</v>
      </c>
      <c r="P583" s="1" t="s">
        <v>18953</v>
      </c>
      <c r="Q583" s="1" t="s">
        <v>18673</v>
      </c>
      <c r="R583" s="1">
        <v>30692861910</v>
      </c>
      <c r="U583" s="1" t="s">
        <v>19067</v>
      </c>
      <c r="V583" s="1">
        <v>1150084537</v>
      </c>
      <c r="W583" s="1" t="s">
        <v>16527</v>
      </c>
      <c r="Z583" s="1" t="s">
        <v>18706</v>
      </c>
      <c r="AA583" s="1" t="s">
        <v>18707</v>
      </c>
      <c r="AB583" s="1" t="s">
        <v>18707</v>
      </c>
      <c r="AE583" s="1" t="s">
        <v>19068</v>
      </c>
      <c r="AG583" s="1" t="s">
        <v>15731</v>
      </c>
      <c r="AI583" s="1">
        <v>1414</v>
      </c>
      <c r="AK583" s="1" t="s">
        <v>18840</v>
      </c>
      <c r="AL583" s="1" t="s">
        <v>18730</v>
      </c>
      <c r="AM583" s="1" t="s">
        <v>18693</v>
      </c>
      <c r="AN583" s="1" t="s">
        <v>18669</v>
      </c>
      <c r="AO583" s="1" t="s">
        <v>18668</v>
      </c>
      <c r="AP583" s="14" t="s">
        <v>18694</v>
      </c>
      <c r="AQ583" s="14" t="s">
        <v>18695</v>
      </c>
      <c r="AR583" s="14" t="s">
        <v>18693</v>
      </c>
      <c r="AS583" s="15">
        <v>44216</v>
      </c>
      <c r="AT583" s="1" t="s">
        <v>18841</v>
      </c>
      <c r="AU583" s="1" t="s">
        <v>18957</v>
      </c>
      <c r="AV583" s="1" t="s">
        <v>18693</v>
      </c>
      <c r="AW583" s="1" t="s">
        <v>18958</v>
      </c>
      <c r="AX583" s="1" t="s">
        <v>18667</v>
      </c>
      <c r="AY583" s="1" t="s">
        <v>18959</v>
      </c>
    </row>
    <row r="584" spans="1:51" x14ac:dyDescent="0.2">
      <c r="A584" s="14" t="s">
        <v>16920</v>
      </c>
      <c r="B584" s="1" t="s">
        <v>18953</v>
      </c>
      <c r="C584" s="1" t="s">
        <v>18685</v>
      </c>
      <c r="D584" s="1" t="s">
        <v>18664</v>
      </c>
      <c r="E584" s="15">
        <v>44161</v>
      </c>
      <c r="F584" s="13">
        <v>44216</v>
      </c>
      <c r="G584" s="1" t="s">
        <v>18954</v>
      </c>
      <c r="H584" s="1" t="s">
        <v>18955</v>
      </c>
      <c r="I584" s="1" t="s">
        <v>18667</v>
      </c>
      <c r="J584" s="1" t="s">
        <v>18668</v>
      </c>
      <c r="K584" s="1" t="s">
        <v>18669</v>
      </c>
      <c r="L584" s="1" t="s">
        <v>18693</v>
      </c>
      <c r="M584" s="1" t="s">
        <v>18956</v>
      </c>
      <c r="N584" s="1" t="s">
        <v>18957</v>
      </c>
      <c r="O584" s="1">
        <v>25</v>
      </c>
      <c r="P584" s="1" t="s">
        <v>18953</v>
      </c>
      <c r="Q584" s="1" t="s">
        <v>18673</v>
      </c>
      <c r="R584" s="1">
        <v>30692861910</v>
      </c>
      <c r="U584" s="1" t="s">
        <v>19067</v>
      </c>
      <c r="V584" s="1">
        <v>1150084537</v>
      </c>
      <c r="W584" s="1" t="s">
        <v>16527</v>
      </c>
      <c r="Z584" s="1" t="s">
        <v>18706</v>
      </c>
      <c r="AA584" s="1" t="s">
        <v>18707</v>
      </c>
      <c r="AB584" s="1" t="s">
        <v>18707</v>
      </c>
      <c r="AE584" s="1" t="s">
        <v>19068</v>
      </c>
      <c r="AG584" s="1" t="s">
        <v>15731</v>
      </c>
      <c r="AI584" s="1">
        <v>1414</v>
      </c>
      <c r="AK584" s="1" t="s">
        <v>18840</v>
      </c>
      <c r="AL584" s="1" t="s">
        <v>18730</v>
      </c>
      <c r="AM584" s="1" t="s">
        <v>18693</v>
      </c>
      <c r="AN584" s="1" t="s">
        <v>18669</v>
      </c>
      <c r="AO584" s="1" t="s">
        <v>18668</v>
      </c>
      <c r="AP584" s="14" t="s">
        <v>18694</v>
      </c>
      <c r="AQ584" s="14" t="s">
        <v>18695</v>
      </c>
      <c r="AR584" s="14" t="s">
        <v>18693</v>
      </c>
      <c r="AS584" s="15">
        <v>44216</v>
      </c>
      <c r="AT584" s="1" t="s">
        <v>18841</v>
      </c>
      <c r="AU584" s="1" t="s">
        <v>18957</v>
      </c>
      <c r="AV584" s="1" t="s">
        <v>18693</v>
      </c>
      <c r="AW584" s="1" t="s">
        <v>18958</v>
      </c>
      <c r="AX584" s="1" t="s">
        <v>18667</v>
      </c>
      <c r="AY584" s="1" t="s">
        <v>18959</v>
      </c>
    </row>
    <row r="585" spans="1:51" x14ac:dyDescent="0.2">
      <c r="A585" s="14" t="s">
        <v>16922</v>
      </c>
      <c r="B585" s="1" t="s">
        <v>18953</v>
      </c>
      <c r="C585" s="1" t="s">
        <v>18685</v>
      </c>
      <c r="D585" s="1" t="s">
        <v>18664</v>
      </c>
      <c r="E585" s="15">
        <v>44161</v>
      </c>
      <c r="F585" s="13">
        <v>44207</v>
      </c>
      <c r="G585" s="1" t="s">
        <v>18954</v>
      </c>
      <c r="H585" s="1" t="s">
        <v>18955</v>
      </c>
      <c r="I585" s="1" t="s">
        <v>18667</v>
      </c>
      <c r="J585" s="1" t="s">
        <v>18668</v>
      </c>
      <c r="K585" s="1" t="s">
        <v>18669</v>
      </c>
      <c r="L585" s="1" t="s">
        <v>18693</v>
      </c>
      <c r="M585" s="1" t="s">
        <v>18956</v>
      </c>
      <c r="N585" s="1" t="s">
        <v>18957</v>
      </c>
      <c r="O585" s="1">
        <v>27</v>
      </c>
      <c r="P585" s="1" t="s">
        <v>18953</v>
      </c>
      <c r="Q585" s="1" t="s">
        <v>18673</v>
      </c>
      <c r="R585" s="1">
        <v>30692861910</v>
      </c>
      <c r="U585" s="1" t="s">
        <v>19067</v>
      </c>
      <c r="V585" s="1">
        <v>1150084537</v>
      </c>
      <c r="W585" s="1" t="s">
        <v>16527</v>
      </c>
      <c r="Z585" s="1" t="s">
        <v>18706</v>
      </c>
      <c r="AA585" s="1" t="s">
        <v>18707</v>
      </c>
      <c r="AB585" s="1" t="s">
        <v>18707</v>
      </c>
      <c r="AE585" s="1" t="s">
        <v>19068</v>
      </c>
      <c r="AG585" s="1" t="s">
        <v>15731</v>
      </c>
      <c r="AI585" s="1">
        <v>1414</v>
      </c>
      <c r="AK585" s="1" t="s">
        <v>18786</v>
      </c>
      <c r="AL585" s="1" t="s">
        <v>18730</v>
      </c>
      <c r="AM585" s="1" t="s">
        <v>18693</v>
      </c>
      <c r="AN585" s="1" t="s">
        <v>18669</v>
      </c>
      <c r="AO585" s="1" t="s">
        <v>18668</v>
      </c>
      <c r="AP585" s="14" t="s">
        <v>18694</v>
      </c>
      <c r="AQ585" s="14" t="s">
        <v>18695</v>
      </c>
      <c r="AR585" s="14" t="s">
        <v>18693</v>
      </c>
      <c r="AS585" s="15">
        <v>44207</v>
      </c>
      <c r="AT585" s="1" t="s">
        <v>18769</v>
      </c>
      <c r="AU585" s="1" t="s">
        <v>18957</v>
      </c>
      <c r="AV585" s="1" t="s">
        <v>18693</v>
      </c>
      <c r="AW585" s="1" t="s">
        <v>18958</v>
      </c>
      <c r="AX585" s="1" t="s">
        <v>18667</v>
      </c>
      <c r="AY585" s="1" t="s">
        <v>18959</v>
      </c>
    </row>
    <row r="586" spans="1:51" x14ac:dyDescent="0.2">
      <c r="A586" s="14" t="s">
        <v>16926</v>
      </c>
      <c r="B586" s="1" t="s">
        <v>18953</v>
      </c>
      <c r="C586" s="1" t="s">
        <v>18685</v>
      </c>
      <c r="D586" s="1" t="s">
        <v>18664</v>
      </c>
      <c r="E586" s="15">
        <v>44162</v>
      </c>
      <c r="F586" s="13">
        <v>44186</v>
      </c>
      <c r="G586" s="1" t="s">
        <v>18954</v>
      </c>
      <c r="H586" s="1" t="s">
        <v>18955</v>
      </c>
      <c r="I586" s="1" t="s">
        <v>18667</v>
      </c>
      <c r="J586" s="1" t="s">
        <v>18668</v>
      </c>
      <c r="K586" s="1" t="s">
        <v>18669</v>
      </c>
      <c r="L586" s="1" t="s">
        <v>18693</v>
      </c>
      <c r="M586" s="1" t="s">
        <v>18956</v>
      </c>
      <c r="N586" s="1" t="s">
        <v>18957</v>
      </c>
      <c r="O586" s="1">
        <v>22</v>
      </c>
      <c r="P586" s="1" t="s">
        <v>18953</v>
      </c>
      <c r="Q586" s="1" t="s">
        <v>18673</v>
      </c>
      <c r="R586" s="1">
        <v>30658562246</v>
      </c>
      <c r="U586" s="1" t="s">
        <v>18983</v>
      </c>
      <c r="V586" s="1">
        <v>1146866600</v>
      </c>
      <c r="W586" s="1" t="s">
        <v>18984</v>
      </c>
      <c r="Z586" s="1" t="s">
        <v>18706</v>
      </c>
      <c r="AA586" s="1" t="s">
        <v>18985</v>
      </c>
      <c r="AB586" s="1" t="s">
        <v>18986</v>
      </c>
      <c r="AE586" s="1" t="s">
        <v>18987</v>
      </c>
      <c r="AG586" s="1" t="s">
        <v>15731</v>
      </c>
      <c r="AI586" s="1">
        <v>1440</v>
      </c>
      <c r="AK586" s="1" t="s">
        <v>18840</v>
      </c>
      <c r="AL586" s="1" t="s">
        <v>18730</v>
      </c>
      <c r="AM586" s="1" t="s">
        <v>18693</v>
      </c>
      <c r="AN586" s="1" t="s">
        <v>18669</v>
      </c>
      <c r="AO586" s="1" t="s">
        <v>18668</v>
      </c>
      <c r="AP586" s="14" t="s">
        <v>18694</v>
      </c>
      <c r="AQ586" s="14" t="s">
        <v>18695</v>
      </c>
      <c r="AR586" s="14" t="s">
        <v>18693</v>
      </c>
      <c r="AS586" s="15">
        <v>44186</v>
      </c>
      <c r="AT586" s="1" t="s">
        <v>18996</v>
      </c>
      <c r="AU586" s="1" t="s">
        <v>18957</v>
      </c>
      <c r="AV586" s="1" t="s">
        <v>18693</v>
      </c>
      <c r="AW586" s="1" t="s">
        <v>18958</v>
      </c>
      <c r="AX586" s="1" t="s">
        <v>18667</v>
      </c>
      <c r="AY586" s="1" t="s">
        <v>18959</v>
      </c>
    </row>
    <row r="587" spans="1:51" x14ac:dyDescent="0.2">
      <c r="A587" s="14" t="s">
        <v>16924</v>
      </c>
      <c r="B587" s="1" t="s">
        <v>18953</v>
      </c>
      <c r="C587" s="1" t="s">
        <v>18685</v>
      </c>
      <c r="D587" s="1" t="s">
        <v>18664</v>
      </c>
      <c r="E587" s="15">
        <v>44162</v>
      </c>
      <c r="F587" s="13">
        <v>44187</v>
      </c>
      <c r="G587" s="1" t="s">
        <v>18954</v>
      </c>
      <c r="H587" s="1" t="s">
        <v>18955</v>
      </c>
      <c r="I587" s="1" t="s">
        <v>18667</v>
      </c>
      <c r="J587" s="1" t="s">
        <v>18668</v>
      </c>
      <c r="K587" s="1" t="s">
        <v>18669</v>
      </c>
      <c r="L587" s="1" t="s">
        <v>18693</v>
      </c>
      <c r="M587" s="1" t="s">
        <v>18956</v>
      </c>
      <c r="N587" s="1" t="s">
        <v>18957</v>
      </c>
      <c r="O587" s="1">
        <v>15</v>
      </c>
      <c r="P587" s="1" t="s">
        <v>18953</v>
      </c>
      <c r="Q587" s="1" t="s">
        <v>18972</v>
      </c>
      <c r="R587" s="1">
        <v>27294007631</v>
      </c>
      <c r="S587" s="1" t="s">
        <v>18702</v>
      </c>
      <c r="T587" s="1">
        <v>29400763</v>
      </c>
      <c r="U587" s="1" t="s">
        <v>18973</v>
      </c>
      <c r="V587" s="1">
        <v>1135586594</v>
      </c>
      <c r="X587" s="1" t="s">
        <v>18974</v>
      </c>
      <c r="Y587" s="1" t="s">
        <v>18975</v>
      </c>
      <c r="Z587" s="1" t="s">
        <v>18706</v>
      </c>
      <c r="AA587" s="1" t="s">
        <v>18707</v>
      </c>
      <c r="AB587" s="1" t="s">
        <v>18707</v>
      </c>
      <c r="AE587" s="1" t="s">
        <v>18976</v>
      </c>
      <c r="AG587" s="1">
        <v>1</v>
      </c>
      <c r="AI587" s="1">
        <v>1440</v>
      </c>
      <c r="AK587" s="1" t="s">
        <v>19103</v>
      </c>
      <c r="AL587" s="1" t="s">
        <v>19104</v>
      </c>
      <c r="AM587" s="1" t="s">
        <v>19105</v>
      </c>
      <c r="AN587" s="1" t="s">
        <v>18669</v>
      </c>
      <c r="AO587" s="1" t="s">
        <v>18668</v>
      </c>
      <c r="AP587" s="14" t="s">
        <v>19106</v>
      </c>
      <c r="AQ587" s="14" t="s">
        <v>19107</v>
      </c>
      <c r="AR587" s="14" t="s">
        <v>18693</v>
      </c>
      <c r="AS587" s="15">
        <v>44187</v>
      </c>
      <c r="AT587" s="1" t="s">
        <v>19108</v>
      </c>
      <c r="AU587" s="1" t="s">
        <v>18957</v>
      </c>
      <c r="AV587" s="1" t="s">
        <v>18693</v>
      </c>
      <c r="AW587" s="1" t="s">
        <v>18958</v>
      </c>
      <c r="AX587" s="1" t="s">
        <v>18667</v>
      </c>
      <c r="AY587" s="1" t="s">
        <v>18959</v>
      </c>
    </row>
    <row r="588" spans="1:51" x14ac:dyDescent="0.2">
      <c r="A588" s="14" t="s">
        <v>12958</v>
      </c>
      <c r="B588" s="1" t="s">
        <v>18662</v>
      </c>
      <c r="C588" s="1" t="s">
        <v>18685</v>
      </c>
      <c r="D588" s="1" t="s">
        <v>18664</v>
      </c>
      <c r="E588" s="15">
        <v>44162</v>
      </c>
      <c r="F588" s="13">
        <v>44181</v>
      </c>
      <c r="G588" s="1" t="s">
        <v>18665</v>
      </c>
      <c r="H588" s="1" t="s">
        <v>18666</v>
      </c>
      <c r="I588" s="1" t="s">
        <v>18667</v>
      </c>
      <c r="J588" s="1" t="s">
        <v>18668</v>
      </c>
      <c r="K588" s="1" t="s">
        <v>18669</v>
      </c>
      <c r="L588" s="1" t="s">
        <v>18735</v>
      </c>
      <c r="M588" s="1" t="s">
        <v>18671</v>
      </c>
      <c r="N588" s="1" t="s">
        <v>18672</v>
      </c>
      <c r="O588" s="1">
        <v>32</v>
      </c>
      <c r="P588" s="1" t="s">
        <v>18662</v>
      </c>
      <c r="Q588" s="1" t="s">
        <v>19109</v>
      </c>
      <c r="R588" s="1">
        <v>27229633010</v>
      </c>
      <c r="S588" s="1" t="s">
        <v>18702</v>
      </c>
      <c r="T588" s="1">
        <v>22963301</v>
      </c>
      <c r="U588" s="1" t="s">
        <v>19110</v>
      </c>
      <c r="V588" s="1">
        <v>1155812409</v>
      </c>
      <c r="X588" s="1" t="s">
        <v>19109</v>
      </c>
      <c r="Y588" s="1" t="s">
        <v>19109</v>
      </c>
      <c r="Z588" s="1" t="s">
        <v>18706</v>
      </c>
      <c r="AA588" s="1" t="s">
        <v>19111</v>
      </c>
      <c r="AB588" s="1" t="s">
        <v>19112</v>
      </c>
      <c r="AE588" s="1" t="s">
        <v>19113</v>
      </c>
      <c r="AG588" s="1">
        <v>1</v>
      </c>
      <c r="AH588" s="1" t="s">
        <v>1816</v>
      </c>
      <c r="AI588" s="1">
        <v>1408</v>
      </c>
      <c r="AK588" s="1" t="s">
        <v>18840</v>
      </c>
      <c r="AL588" s="1" t="s">
        <v>18730</v>
      </c>
      <c r="AM588" s="1" t="s">
        <v>18693</v>
      </c>
      <c r="AN588" s="1" t="s">
        <v>18669</v>
      </c>
      <c r="AO588" s="1" t="s">
        <v>18668</v>
      </c>
      <c r="AP588" s="14" t="s">
        <v>18694</v>
      </c>
      <c r="AQ588" s="14" t="s">
        <v>18695</v>
      </c>
      <c r="AR588" s="14" t="s">
        <v>18693</v>
      </c>
      <c r="AS588" s="15">
        <v>44181</v>
      </c>
      <c r="AT588" s="1" t="s">
        <v>18841</v>
      </c>
      <c r="AU588" s="1" t="s">
        <v>18672</v>
      </c>
      <c r="AV588" s="1" t="s">
        <v>18735</v>
      </c>
      <c r="AW588" s="1" t="s">
        <v>18683</v>
      </c>
      <c r="AX588" s="1" t="s">
        <v>18667</v>
      </c>
      <c r="AY588" s="1" t="s">
        <v>18684</v>
      </c>
    </row>
    <row r="589" spans="1:51" x14ac:dyDescent="0.2">
      <c r="A589" s="14" t="s">
        <v>12955</v>
      </c>
      <c r="B589" s="1" t="s">
        <v>18662</v>
      </c>
      <c r="C589" s="1" t="s">
        <v>18685</v>
      </c>
      <c r="D589" s="1" t="s">
        <v>18664</v>
      </c>
      <c r="E589" s="15">
        <v>44162</v>
      </c>
      <c r="F589" s="13">
        <v>44179</v>
      </c>
      <c r="G589" s="1" t="s">
        <v>18665</v>
      </c>
      <c r="H589" s="1" t="s">
        <v>18666</v>
      </c>
      <c r="I589" s="1" t="s">
        <v>18667</v>
      </c>
      <c r="J589" s="1" t="s">
        <v>18668</v>
      </c>
      <c r="K589" s="1" t="s">
        <v>18669</v>
      </c>
      <c r="L589" s="1" t="s">
        <v>18735</v>
      </c>
      <c r="M589" s="1" t="s">
        <v>18671</v>
      </c>
      <c r="N589" s="1" t="s">
        <v>18672</v>
      </c>
      <c r="O589" s="1">
        <v>36</v>
      </c>
      <c r="P589" s="1" t="s">
        <v>18662</v>
      </c>
      <c r="Q589" s="1" t="s">
        <v>18673</v>
      </c>
      <c r="R589" s="1">
        <v>30544640212</v>
      </c>
      <c r="U589" s="1" t="s">
        <v>18763</v>
      </c>
      <c r="V589" s="1">
        <v>43794300</v>
      </c>
      <c r="W589" s="1" t="s">
        <v>18764</v>
      </c>
      <c r="Z589" s="1" t="s">
        <v>15990</v>
      </c>
      <c r="AA589" s="1" t="s">
        <v>18765</v>
      </c>
      <c r="AB589" s="1" t="s">
        <v>18766</v>
      </c>
      <c r="AE589" s="1" t="s">
        <v>18767</v>
      </c>
      <c r="AG589" s="1" t="s">
        <v>15731</v>
      </c>
      <c r="AI589" s="1" t="s">
        <v>18768</v>
      </c>
      <c r="AK589" s="1" t="s">
        <v>18786</v>
      </c>
      <c r="AL589" s="1" t="s">
        <v>18730</v>
      </c>
      <c r="AM589" s="1" t="s">
        <v>18693</v>
      </c>
      <c r="AN589" s="1" t="s">
        <v>18669</v>
      </c>
      <c r="AO589" s="1" t="s">
        <v>18668</v>
      </c>
      <c r="AP589" s="14" t="s">
        <v>18694</v>
      </c>
      <c r="AQ589" s="14" t="s">
        <v>18695</v>
      </c>
      <c r="AR589" s="14" t="s">
        <v>18693</v>
      </c>
      <c r="AS589" s="15">
        <v>44179</v>
      </c>
      <c r="AT589" s="1" t="s">
        <v>18769</v>
      </c>
      <c r="AU589" s="1" t="s">
        <v>18672</v>
      </c>
      <c r="AV589" s="1" t="s">
        <v>18735</v>
      </c>
      <c r="AW589" s="1" t="s">
        <v>18683</v>
      </c>
      <c r="AX589" s="1" t="s">
        <v>18667</v>
      </c>
      <c r="AY589" s="1" t="s">
        <v>18684</v>
      </c>
    </row>
    <row r="590" spans="1:51" x14ac:dyDescent="0.2">
      <c r="A590" s="14" t="s">
        <v>12952</v>
      </c>
      <c r="B590" s="1" t="s">
        <v>18662</v>
      </c>
      <c r="C590" s="1" t="s">
        <v>18685</v>
      </c>
      <c r="D590" s="1" t="s">
        <v>18664</v>
      </c>
      <c r="E590" s="15">
        <v>44162</v>
      </c>
      <c r="F590" s="13">
        <v>44179</v>
      </c>
      <c r="G590" s="1" t="s">
        <v>18665</v>
      </c>
      <c r="H590" s="1" t="s">
        <v>18666</v>
      </c>
      <c r="I590" s="1" t="s">
        <v>18667</v>
      </c>
      <c r="J590" s="1" t="s">
        <v>18668</v>
      </c>
      <c r="K590" s="1" t="s">
        <v>18669</v>
      </c>
      <c r="L590" s="1" t="s">
        <v>18735</v>
      </c>
      <c r="M590" s="1" t="s">
        <v>18671</v>
      </c>
      <c r="N590" s="1" t="s">
        <v>18672</v>
      </c>
      <c r="O590" s="1">
        <v>35</v>
      </c>
      <c r="P590" s="1" t="s">
        <v>18662</v>
      </c>
      <c r="Q590" s="1" t="s">
        <v>18673</v>
      </c>
      <c r="R590" s="1">
        <v>30544640212</v>
      </c>
      <c r="U590" s="1" t="s">
        <v>18763</v>
      </c>
      <c r="V590" s="1">
        <v>43794300</v>
      </c>
      <c r="W590" s="1" t="s">
        <v>18764</v>
      </c>
      <c r="Z590" s="1" t="s">
        <v>15990</v>
      </c>
      <c r="AA590" s="1" t="s">
        <v>18765</v>
      </c>
      <c r="AB590" s="1" t="s">
        <v>18766</v>
      </c>
      <c r="AE590" s="1" t="s">
        <v>18767</v>
      </c>
      <c r="AG590" s="1" t="s">
        <v>15731</v>
      </c>
      <c r="AI590" s="1" t="s">
        <v>18768</v>
      </c>
      <c r="AK590" s="1" t="s">
        <v>18786</v>
      </c>
      <c r="AL590" s="1" t="s">
        <v>18730</v>
      </c>
      <c r="AM590" s="1" t="s">
        <v>18693</v>
      </c>
      <c r="AN590" s="1" t="s">
        <v>18669</v>
      </c>
      <c r="AO590" s="1" t="s">
        <v>18668</v>
      </c>
      <c r="AP590" s="14" t="s">
        <v>18694</v>
      </c>
      <c r="AQ590" s="14" t="s">
        <v>18695</v>
      </c>
      <c r="AR590" s="14" t="s">
        <v>18693</v>
      </c>
      <c r="AS590" s="15">
        <v>44179</v>
      </c>
      <c r="AT590" s="1" t="s">
        <v>18769</v>
      </c>
      <c r="AU590" s="1" t="s">
        <v>18672</v>
      </c>
      <c r="AV590" s="1" t="s">
        <v>18735</v>
      </c>
      <c r="AW590" s="1" t="s">
        <v>18683</v>
      </c>
      <c r="AX590" s="1" t="s">
        <v>18667</v>
      </c>
      <c r="AY590" s="1" t="s">
        <v>18684</v>
      </c>
    </row>
    <row r="591" spans="1:51" x14ac:dyDescent="0.2">
      <c r="A591" s="14" t="s">
        <v>12945</v>
      </c>
      <c r="B591" s="1" t="s">
        <v>18662</v>
      </c>
      <c r="C591" s="1" t="s">
        <v>18685</v>
      </c>
      <c r="D591" s="1" t="s">
        <v>18664</v>
      </c>
      <c r="E591" s="15">
        <v>44162</v>
      </c>
      <c r="F591" s="13">
        <v>44187</v>
      </c>
      <c r="G591" s="1" t="s">
        <v>18665</v>
      </c>
      <c r="H591" s="1" t="s">
        <v>18666</v>
      </c>
      <c r="I591" s="1" t="s">
        <v>18667</v>
      </c>
      <c r="J591" s="1" t="s">
        <v>18668</v>
      </c>
      <c r="K591" s="1" t="s">
        <v>18669</v>
      </c>
      <c r="L591" s="1" t="s">
        <v>18735</v>
      </c>
      <c r="M591" s="1" t="s">
        <v>18671</v>
      </c>
      <c r="N591" s="1" t="s">
        <v>18672</v>
      </c>
      <c r="O591" s="1">
        <v>31</v>
      </c>
      <c r="P591" s="1" t="s">
        <v>18662</v>
      </c>
      <c r="Q591" s="1" t="s">
        <v>18673</v>
      </c>
      <c r="R591" s="1">
        <v>30544640212</v>
      </c>
      <c r="U591" s="1" t="s">
        <v>18763</v>
      </c>
      <c r="V591" s="1">
        <v>43794300</v>
      </c>
      <c r="W591" s="1" t="s">
        <v>18764</v>
      </c>
      <c r="Z591" s="1" t="s">
        <v>15990</v>
      </c>
      <c r="AA591" s="1" t="s">
        <v>18765</v>
      </c>
      <c r="AB591" s="1" t="s">
        <v>18766</v>
      </c>
      <c r="AE591" s="1" t="s">
        <v>18767</v>
      </c>
      <c r="AG591" s="1" t="s">
        <v>15731</v>
      </c>
      <c r="AI591" s="1" t="s">
        <v>18768</v>
      </c>
      <c r="AK591" s="1" t="s">
        <v>19053</v>
      </c>
      <c r="AL591" s="1" t="s">
        <v>18730</v>
      </c>
      <c r="AM591" s="1" t="s">
        <v>18693</v>
      </c>
      <c r="AN591" s="1" t="s">
        <v>18669</v>
      </c>
      <c r="AO591" s="1" t="s">
        <v>18668</v>
      </c>
      <c r="AP591" s="14" t="s">
        <v>18694</v>
      </c>
      <c r="AQ591" s="14" t="s">
        <v>18695</v>
      </c>
      <c r="AR591" s="14" t="s">
        <v>18693</v>
      </c>
      <c r="AS591" s="15">
        <v>44187</v>
      </c>
      <c r="AT591" s="1" t="s">
        <v>18946</v>
      </c>
      <c r="AU591" s="1" t="s">
        <v>18672</v>
      </c>
      <c r="AV591" s="1" t="s">
        <v>18735</v>
      </c>
      <c r="AW591" s="1" t="s">
        <v>18683</v>
      </c>
      <c r="AX591" s="1" t="s">
        <v>18667</v>
      </c>
      <c r="AY591" s="1" t="s">
        <v>18684</v>
      </c>
    </row>
    <row r="592" spans="1:51" x14ac:dyDescent="0.2">
      <c r="A592" s="14" t="s">
        <v>12942</v>
      </c>
      <c r="B592" s="1" t="s">
        <v>18662</v>
      </c>
      <c r="C592" s="1" t="s">
        <v>18685</v>
      </c>
      <c r="D592" s="1" t="s">
        <v>18664</v>
      </c>
      <c r="E592" s="15">
        <v>44162</v>
      </c>
      <c r="F592" s="13">
        <v>44187</v>
      </c>
      <c r="G592" s="1" t="s">
        <v>18665</v>
      </c>
      <c r="H592" s="1" t="s">
        <v>18666</v>
      </c>
      <c r="I592" s="1" t="s">
        <v>18667</v>
      </c>
      <c r="J592" s="1" t="s">
        <v>18668</v>
      </c>
      <c r="K592" s="1" t="s">
        <v>18669</v>
      </c>
      <c r="L592" s="1" t="s">
        <v>18735</v>
      </c>
      <c r="M592" s="1" t="s">
        <v>18671</v>
      </c>
      <c r="N592" s="1" t="s">
        <v>18672</v>
      </c>
      <c r="O592" s="1">
        <v>31</v>
      </c>
      <c r="P592" s="1" t="s">
        <v>18662</v>
      </c>
      <c r="Q592" s="1" t="s">
        <v>18673</v>
      </c>
      <c r="R592" s="1">
        <v>30544640212</v>
      </c>
      <c r="U592" s="1" t="s">
        <v>18763</v>
      </c>
      <c r="V592" s="1">
        <v>43794300</v>
      </c>
      <c r="W592" s="1" t="s">
        <v>18764</v>
      </c>
      <c r="Z592" s="1" t="s">
        <v>15990</v>
      </c>
      <c r="AA592" s="1" t="s">
        <v>18765</v>
      </c>
      <c r="AB592" s="1" t="s">
        <v>18766</v>
      </c>
      <c r="AE592" s="1" t="s">
        <v>18767</v>
      </c>
      <c r="AG592" s="1" t="s">
        <v>15731</v>
      </c>
      <c r="AI592" s="1" t="s">
        <v>18768</v>
      </c>
      <c r="AK592" s="1" t="s">
        <v>19053</v>
      </c>
      <c r="AL592" s="1" t="s">
        <v>18730</v>
      </c>
      <c r="AM592" s="1" t="s">
        <v>18693</v>
      </c>
      <c r="AN592" s="1" t="s">
        <v>18669</v>
      </c>
      <c r="AO592" s="1" t="s">
        <v>18668</v>
      </c>
      <c r="AP592" s="14" t="s">
        <v>18694</v>
      </c>
      <c r="AQ592" s="14" t="s">
        <v>18695</v>
      </c>
      <c r="AR592" s="14" t="s">
        <v>18693</v>
      </c>
      <c r="AS592" s="15">
        <v>44187</v>
      </c>
      <c r="AT592" s="1" t="s">
        <v>18946</v>
      </c>
      <c r="AU592" s="1" t="s">
        <v>18672</v>
      </c>
      <c r="AV592" s="1" t="s">
        <v>18735</v>
      </c>
      <c r="AW592" s="1" t="s">
        <v>18683</v>
      </c>
      <c r="AX592" s="1" t="s">
        <v>18667</v>
      </c>
      <c r="AY592" s="1" t="s">
        <v>18684</v>
      </c>
    </row>
    <row r="593" spans="1:51" x14ac:dyDescent="0.2">
      <c r="A593" s="14" t="s">
        <v>12938</v>
      </c>
      <c r="B593" s="1" t="s">
        <v>18662</v>
      </c>
      <c r="C593" s="1" t="s">
        <v>18685</v>
      </c>
      <c r="D593" s="1" t="s">
        <v>18664</v>
      </c>
      <c r="E593" s="15">
        <v>44162</v>
      </c>
      <c r="F593" s="13">
        <v>44187</v>
      </c>
      <c r="G593" s="1" t="s">
        <v>18665</v>
      </c>
      <c r="H593" s="1" t="s">
        <v>18666</v>
      </c>
      <c r="I593" s="1" t="s">
        <v>18667</v>
      </c>
      <c r="J593" s="1" t="s">
        <v>18668</v>
      </c>
      <c r="K593" s="1" t="s">
        <v>18669</v>
      </c>
      <c r="L593" s="1" t="s">
        <v>18735</v>
      </c>
      <c r="M593" s="1" t="s">
        <v>18671</v>
      </c>
      <c r="N593" s="1" t="s">
        <v>18672</v>
      </c>
      <c r="O593" s="1">
        <v>32</v>
      </c>
      <c r="P593" s="1" t="s">
        <v>18662</v>
      </c>
      <c r="Q593" s="1" t="s">
        <v>18673</v>
      </c>
      <c r="R593" s="1">
        <v>30544640212</v>
      </c>
      <c r="U593" s="1" t="s">
        <v>18763</v>
      </c>
      <c r="V593" s="1">
        <v>43794300</v>
      </c>
      <c r="W593" s="1" t="s">
        <v>18764</v>
      </c>
      <c r="Z593" s="1" t="s">
        <v>15990</v>
      </c>
      <c r="AA593" s="1" t="s">
        <v>18765</v>
      </c>
      <c r="AB593" s="1" t="s">
        <v>18766</v>
      </c>
      <c r="AE593" s="1" t="s">
        <v>18767</v>
      </c>
      <c r="AG593" s="1" t="s">
        <v>15731</v>
      </c>
      <c r="AI593" s="1" t="s">
        <v>18768</v>
      </c>
      <c r="AK593" s="1" t="s">
        <v>19053</v>
      </c>
      <c r="AL593" s="1" t="s">
        <v>18730</v>
      </c>
      <c r="AM593" s="1" t="s">
        <v>18693</v>
      </c>
      <c r="AN593" s="1" t="s">
        <v>18669</v>
      </c>
      <c r="AO593" s="1" t="s">
        <v>18668</v>
      </c>
      <c r="AP593" s="14" t="s">
        <v>18694</v>
      </c>
      <c r="AQ593" s="14" t="s">
        <v>18695</v>
      </c>
      <c r="AR593" s="14" t="s">
        <v>18693</v>
      </c>
      <c r="AS593" s="15">
        <v>44187</v>
      </c>
      <c r="AT593" s="1" t="s">
        <v>18946</v>
      </c>
      <c r="AU593" s="1" t="s">
        <v>18672</v>
      </c>
      <c r="AV593" s="1" t="s">
        <v>18735</v>
      </c>
      <c r="AW593" s="1" t="s">
        <v>18683</v>
      </c>
      <c r="AX593" s="1" t="s">
        <v>18667</v>
      </c>
      <c r="AY593" s="1" t="s">
        <v>18684</v>
      </c>
    </row>
    <row r="594" spans="1:51" x14ac:dyDescent="0.2">
      <c r="A594" s="14" t="s">
        <v>12935</v>
      </c>
      <c r="B594" s="1" t="s">
        <v>18662</v>
      </c>
      <c r="C594" s="1" t="s">
        <v>18685</v>
      </c>
      <c r="D594" s="1" t="s">
        <v>18664</v>
      </c>
      <c r="E594" s="15">
        <v>44162</v>
      </c>
      <c r="F594" s="13">
        <v>44230</v>
      </c>
      <c r="G594" s="1" t="s">
        <v>18665</v>
      </c>
      <c r="H594" s="1" t="s">
        <v>18666</v>
      </c>
      <c r="I594" s="1" t="s">
        <v>18667</v>
      </c>
      <c r="J594" s="1" t="s">
        <v>18668</v>
      </c>
      <c r="K594" s="1" t="s">
        <v>18669</v>
      </c>
      <c r="L594" s="1" t="s">
        <v>18735</v>
      </c>
      <c r="M594" s="1" t="s">
        <v>18671</v>
      </c>
      <c r="N594" s="1" t="s">
        <v>18672</v>
      </c>
      <c r="O594" s="1">
        <v>41</v>
      </c>
      <c r="P594" s="1" t="s">
        <v>18662</v>
      </c>
      <c r="Q594" s="1" t="s">
        <v>18673</v>
      </c>
      <c r="R594" s="1">
        <v>30544640212</v>
      </c>
      <c r="U594" s="1" t="s">
        <v>18763</v>
      </c>
      <c r="V594" s="1">
        <v>43794300</v>
      </c>
      <c r="W594" s="1" t="s">
        <v>18764</v>
      </c>
      <c r="Z594" s="1" t="s">
        <v>15990</v>
      </c>
      <c r="AA594" s="1" t="s">
        <v>18765</v>
      </c>
      <c r="AB594" s="1" t="s">
        <v>18766</v>
      </c>
      <c r="AE594" s="1" t="s">
        <v>18767</v>
      </c>
      <c r="AG594" s="1" t="s">
        <v>15731</v>
      </c>
      <c r="AI594" s="1" t="s">
        <v>18768</v>
      </c>
      <c r="AK594" s="1" t="s">
        <v>19053</v>
      </c>
      <c r="AL594" s="1" t="s">
        <v>18730</v>
      </c>
      <c r="AM594" s="1" t="s">
        <v>18693</v>
      </c>
      <c r="AN594" s="1" t="s">
        <v>18669</v>
      </c>
      <c r="AO594" s="1" t="s">
        <v>18668</v>
      </c>
      <c r="AP594" s="14" t="s">
        <v>18694</v>
      </c>
      <c r="AQ594" s="14" t="s">
        <v>18695</v>
      </c>
      <c r="AR594" s="14" t="s">
        <v>18693</v>
      </c>
      <c r="AS594" s="15">
        <v>44230</v>
      </c>
      <c r="AT594" s="1" t="s">
        <v>18946</v>
      </c>
      <c r="AU594" s="1" t="s">
        <v>18672</v>
      </c>
      <c r="AV594" s="1" t="s">
        <v>18735</v>
      </c>
      <c r="AW594" s="1" t="s">
        <v>18683</v>
      </c>
      <c r="AX594" s="1" t="s">
        <v>18667</v>
      </c>
      <c r="AY594" s="1" t="s">
        <v>18684</v>
      </c>
    </row>
    <row r="595" spans="1:51" x14ac:dyDescent="0.2">
      <c r="A595" s="14" t="s">
        <v>13048</v>
      </c>
      <c r="B595" s="1" t="s">
        <v>18662</v>
      </c>
      <c r="C595" s="1" t="s">
        <v>18685</v>
      </c>
      <c r="D595" s="1" t="s">
        <v>18664</v>
      </c>
      <c r="E595" s="15">
        <v>44165</v>
      </c>
      <c r="F595" s="13">
        <v>44347</v>
      </c>
      <c r="G595" s="1" t="s">
        <v>18665</v>
      </c>
      <c r="H595" s="1" t="s">
        <v>18666</v>
      </c>
      <c r="I595" s="1" t="s">
        <v>18667</v>
      </c>
      <c r="J595" s="1" t="s">
        <v>18668</v>
      </c>
      <c r="K595" s="1" t="s">
        <v>18669</v>
      </c>
      <c r="L595" s="1" t="s">
        <v>18735</v>
      </c>
      <c r="M595" s="1" t="s">
        <v>18671</v>
      </c>
      <c r="N595" s="1" t="s">
        <v>18672</v>
      </c>
      <c r="O595" s="1">
        <v>55</v>
      </c>
      <c r="P595" s="1" t="s">
        <v>18662</v>
      </c>
      <c r="Q595" s="1" t="s">
        <v>18772</v>
      </c>
      <c r="R595" s="1">
        <v>20238053324</v>
      </c>
      <c r="S595" s="1" t="s">
        <v>18702</v>
      </c>
      <c r="T595" s="1">
        <v>23805332</v>
      </c>
      <c r="U595" s="1" t="s">
        <v>18773</v>
      </c>
      <c r="V595" s="1">
        <v>47037265</v>
      </c>
      <c r="X595" s="1" t="s">
        <v>18774</v>
      </c>
      <c r="Y595" s="1" t="s">
        <v>18775</v>
      </c>
      <c r="Z595" s="1" t="s">
        <v>18706</v>
      </c>
      <c r="AA595" s="1" t="s">
        <v>18707</v>
      </c>
      <c r="AB595" s="1" t="s">
        <v>18707</v>
      </c>
      <c r="AE595" s="1" t="s">
        <v>18776</v>
      </c>
      <c r="AG595" s="1">
        <v>13</v>
      </c>
      <c r="AH595" s="1" t="s">
        <v>1816</v>
      </c>
      <c r="AI595" s="1">
        <v>1429</v>
      </c>
      <c r="AK595" s="1" t="s">
        <v>19114</v>
      </c>
      <c r="AL595" s="1" t="s">
        <v>17844</v>
      </c>
      <c r="AM595" s="1" t="s">
        <v>19115</v>
      </c>
      <c r="AN595" s="1" t="s">
        <v>18863</v>
      </c>
      <c r="AO595" s="1" t="s">
        <v>18668</v>
      </c>
      <c r="AP595" s="14" t="s">
        <v>19114</v>
      </c>
      <c r="AQ595" s="14" t="s">
        <v>18906</v>
      </c>
      <c r="AR595" s="14" t="s">
        <v>19115</v>
      </c>
      <c r="AS595" s="15">
        <v>44347</v>
      </c>
      <c r="AT595" s="1" t="s">
        <v>18713</v>
      </c>
      <c r="AU595" s="1" t="s">
        <v>18672</v>
      </c>
      <c r="AV595" s="1" t="s">
        <v>18735</v>
      </c>
      <c r="AW595" s="1" t="s">
        <v>18683</v>
      </c>
      <c r="AX595" s="1" t="s">
        <v>18667</v>
      </c>
      <c r="AY595" s="1" t="s">
        <v>18684</v>
      </c>
    </row>
    <row r="596" spans="1:51" x14ac:dyDescent="0.2">
      <c r="A596" s="14" t="s">
        <v>13038</v>
      </c>
      <c r="B596" s="1" t="s">
        <v>18662</v>
      </c>
      <c r="C596" s="1" t="s">
        <v>18967</v>
      </c>
      <c r="D596" s="1" t="s">
        <v>18664</v>
      </c>
      <c r="E596" s="15">
        <v>44165</v>
      </c>
      <c r="F596" s="13">
        <v>44200</v>
      </c>
      <c r="G596" s="1" t="s">
        <v>18665</v>
      </c>
      <c r="H596" s="1" t="s">
        <v>18666</v>
      </c>
      <c r="I596" s="1" t="s">
        <v>18667</v>
      </c>
      <c r="J596" s="1" t="s">
        <v>18668</v>
      </c>
      <c r="K596" s="1" t="s">
        <v>18669</v>
      </c>
      <c r="L596" s="1" t="s">
        <v>18735</v>
      </c>
      <c r="M596" s="1" t="s">
        <v>18671</v>
      </c>
      <c r="N596" s="1" t="s">
        <v>18672</v>
      </c>
      <c r="O596" s="1">
        <v>36</v>
      </c>
      <c r="P596" s="1" t="s">
        <v>18662</v>
      </c>
      <c r="Q596" s="1" t="s">
        <v>18673</v>
      </c>
      <c r="R596" s="1">
        <v>30681071381</v>
      </c>
      <c r="U596" s="1" t="s">
        <v>18686</v>
      </c>
      <c r="V596" s="1">
        <v>3434363000</v>
      </c>
      <c r="W596" s="1" t="s">
        <v>18687</v>
      </c>
      <c r="Z596" s="1" t="s">
        <v>18688</v>
      </c>
      <c r="AA596" s="1" t="s">
        <v>18689</v>
      </c>
      <c r="AB596" s="1" t="s">
        <v>18689</v>
      </c>
      <c r="AE596" s="1" t="s">
        <v>18690</v>
      </c>
      <c r="AG596" s="1" t="s">
        <v>15731</v>
      </c>
      <c r="AI596" s="1">
        <v>3100</v>
      </c>
      <c r="AK596" s="1" t="s">
        <v>18792</v>
      </c>
      <c r="AL596" s="1" t="s">
        <v>18730</v>
      </c>
      <c r="AM596" s="1" t="s">
        <v>18693</v>
      </c>
      <c r="AN596" s="1" t="s">
        <v>18669</v>
      </c>
      <c r="AO596" s="1" t="s">
        <v>18668</v>
      </c>
      <c r="AP596" s="14" t="s">
        <v>18694</v>
      </c>
      <c r="AQ596" s="14" t="s">
        <v>18695</v>
      </c>
      <c r="AR596" s="14" t="s">
        <v>18693</v>
      </c>
      <c r="AS596" s="15">
        <v>44200</v>
      </c>
      <c r="AT596" s="1" t="s">
        <v>18946</v>
      </c>
      <c r="AU596" s="1" t="s">
        <v>18672</v>
      </c>
      <c r="AV596" s="1" t="s">
        <v>18735</v>
      </c>
      <c r="AW596" s="1" t="s">
        <v>18683</v>
      </c>
      <c r="AX596" s="1" t="s">
        <v>18667</v>
      </c>
      <c r="AY596" s="1" t="s">
        <v>18684</v>
      </c>
    </row>
    <row r="597" spans="1:51" x14ac:dyDescent="0.2">
      <c r="A597" s="14" t="s">
        <v>13033</v>
      </c>
      <c r="B597" s="1" t="s">
        <v>18662</v>
      </c>
      <c r="C597" s="1" t="s">
        <v>18685</v>
      </c>
      <c r="D597" s="1" t="s">
        <v>18664</v>
      </c>
      <c r="E597" s="15">
        <v>44165</v>
      </c>
      <c r="F597" s="13">
        <v>44183</v>
      </c>
      <c r="G597" s="1" t="s">
        <v>18665</v>
      </c>
      <c r="H597" s="1" t="s">
        <v>18666</v>
      </c>
      <c r="I597" s="1" t="s">
        <v>18667</v>
      </c>
      <c r="J597" s="1" t="s">
        <v>18668</v>
      </c>
      <c r="K597" s="1" t="s">
        <v>18669</v>
      </c>
      <c r="L597" s="1" t="s">
        <v>18735</v>
      </c>
      <c r="M597" s="1" t="s">
        <v>18671</v>
      </c>
      <c r="N597" s="1" t="s">
        <v>18672</v>
      </c>
      <c r="O597" s="1">
        <v>35</v>
      </c>
      <c r="P597" s="1" t="s">
        <v>18662</v>
      </c>
      <c r="Q597" s="1" t="s">
        <v>18673</v>
      </c>
      <c r="R597" s="1">
        <v>30650964132</v>
      </c>
      <c r="U597" s="1" t="s">
        <v>18879</v>
      </c>
      <c r="V597" s="1">
        <v>43060600</v>
      </c>
      <c r="W597" s="1" t="s">
        <v>18788</v>
      </c>
      <c r="Z597" s="1" t="s">
        <v>18706</v>
      </c>
      <c r="AA597" s="1" t="s">
        <v>18789</v>
      </c>
      <c r="AB597" s="1" t="s">
        <v>18790</v>
      </c>
      <c r="AE597" s="1" t="s">
        <v>18791</v>
      </c>
      <c r="AG597" s="1" t="s">
        <v>15731</v>
      </c>
      <c r="AI597" s="1">
        <v>1282</v>
      </c>
      <c r="AK597" s="1" t="s">
        <v>19053</v>
      </c>
      <c r="AL597" s="1" t="s">
        <v>18730</v>
      </c>
      <c r="AM597" s="1" t="s">
        <v>18693</v>
      </c>
      <c r="AN597" s="1" t="s">
        <v>18669</v>
      </c>
      <c r="AO597" s="1" t="s">
        <v>18668</v>
      </c>
      <c r="AP597" s="14" t="s">
        <v>18694</v>
      </c>
      <c r="AQ597" s="14" t="s">
        <v>18695</v>
      </c>
      <c r="AR597" s="14" t="s">
        <v>18693</v>
      </c>
      <c r="AS597" s="15">
        <v>44183</v>
      </c>
      <c r="AT597" s="1" t="s">
        <v>18946</v>
      </c>
      <c r="AU597" s="1" t="s">
        <v>18672</v>
      </c>
      <c r="AV597" s="1" t="s">
        <v>18735</v>
      </c>
      <c r="AW597" s="1" t="s">
        <v>18683</v>
      </c>
      <c r="AX597" s="1" t="s">
        <v>18667</v>
      </c>
      <c r="AY597" s="1" t="s">
        <v>18684</v>
      </c>
    </row>
    <row r="598" spans="1:51" x14ac:dyDescent="0.2">
      <c r="A598" s="14" t="s">
        <v>13029</v>
      </c>
      <c r="B598" s="1" t="s">
        <v>18662</v>
      </c>
      <c r="C598" s="1" t="s">
        <v>18967</v>
      </c>
      <c r="D598" s="1" t="s">
        <v>18664</v>
      </c>
      <c r="E598" s="15">
        <v>44165</v>
      </c>
      <c r="F598" s="13">
        <v>44200</v>
      </c>
      <c r="G598" s="1" t="s">
        <v>18665</v>
      </c>
      <c r="H598" s="1" t="s">
        <v>18666</v>
      </c>
      <c r="I598" s="1" t="s">
        <v>18667</v>
      </c>
      <c r="J598" s="1" t="s">
        <v>18668</v>
      </c>
      <c r="K598" s="1" t="s">
        <v>18669</v>
      </c>
      <c r="L598" s="1" t="s">
        <v>18735</v>
      </c>
      <c r="M598" s="1" t="s">
        <v>18671</v>
      </c>
      <c r="N598" s="1" t="s">
        <v>18672</v>
      </c>
      <c r="O598" s="1">
        <v>38</v>
      </c>
      <c r="P598" s="1" t="s">
        <v>18662</v>
      </c>
      <c r="Q598" s="1" t="s">
        <v>18673</v>
      </c>
      <c r="R598" s="1">
        <v>30681071381</v>
      </c>
      <c r="U598" s="1" t="s">
        <v>18686</v>
      </c>
      <c r="V598" s="1">
        <v>3434363000</v>
      </c>
      <c r="W598" s="1" t="s">
        <v>18687</v>
      </c>
      <c r="Z598" s="1" t="s">
        <v>18688</v>
      </c>
      <c r="AA598" s="1" t="s">
        <v>18689</v>
      </c>
      <c r="AB598" s="1" t="s">
        <v>18689</v>
      </c>
      <c r="AE598" s="1" t="s">
        <v>18690</v>
      </c>
      <c r="AG598" s="1" t="s">
        <v>15731</v>
      </c>
      <c r="AI598" s="1">
        <v>3100</v>
      </c>
      <c r="AK598" s="1" t="s">
        <v>18792</v>
      </c>
      <c r="AL598" s="1" t="s">
        <v>18730</v>
      </c>
      <c r="AM598" s="1" t="s">
        <v>18693</v>
      </c>
      <c r="AN598" s="1" t="s">
        <v>18669</v>
      </c>
      <c r="AO598" s="1" t="s">
        <v>18668</v>
      </c>
      <c r="AP598" s="14" t="s">
        <v>18694</v>
      </c>
      <c r="AQ598" s="14" t="s">
        <v>18695</v>
      </c>
      <c r="AR598" s="14" t="s">
        <v>18693</v>
      </c>
      <c r="AS598" s="15">
        <v>44200</v>
      </c>
      <c r="AT598" s="1" t="s">
        <v>18946</v>
      </c>
      <c r="AU598" s="1" t="s">
        <v>18672</v>
      </c>
      <c r="AV598" s="1" t="s">
        <v>18735</v>
      </c>
      <c r="AW598" s="1" t="s">
        <v>18683</v>
      </c>
      <c r="AX598" s="1" t="s">
        <v>18667</v>
      </c>
      <c r="AY598" s="1" t="s">
        <v>18684</v>
      </c>
    </row>
    <row r="599" spans="1:51" x14ac:dyDescent="0.2">
      <c r="A599" s="14" t="s">
        <v>13022</v>
      </c>
      <c r="B599" s="1" t="s">
        <v>18662</v>
      </c>
      <c r="C599" s="1" t="s">
        <v>18685</v>
      </c>
      <c r="D599" s="1" t="s">
        <v>18664</v>
      </c>
      <c r="E599" s="15">
        <v>44165</v>
      </c>
      <c r="F599" s="13">
        <v>44180</v>
      </c>
      <c r="G599" s="1" t="s">
        <v>18665</v>
      </c>
      <c r="H599" s="1" t="s">
        <v>18666</v>
      </c>
      <c r="I599" s="1" t="s">
        <v>18667</v>
      </c>
      <c r="J599" s="1" t="s">
        <v>18668</v>
      </c>
      <c r="K599" s="1" t="s">
        <v>18669</v>
      </c>
      <c r="L599" s="1" t="s">
        <v>18735</v>
      </c>
      <c r="M599" s="1" t="s">
        <v>18671</v>
      </c>
      <c r="N599" s="1" t="s">
        <v>18672</v>
      </c>
      <c r="O599" s="1">
        <v>32</v>
      </c>
      <c r="P599" s="1" t="s">
        <v>18662</v>
      </c>
      <c r="Q599" s="1" t="s">
        <v>18673</v>
      </c>
      <c r="R599" s="1">
        <v>30681071381</v>
      </c>
      <c r="U599" s="1" t="s">
        <v>18686</v>
      </c>
      <c r="V599" s="1">
        <v>3434363000</v>
      </c>
      <c r="W599" s="1" t="s">
        <v>18687</v>
      </c>
      <c r="Z599" s="1" t="s">
        <v>18688</v>
      </c>
      <c r="AA599" s="1" t="s">
        <v>18689</v>
      </c>
      <c r="AB599" s="1" t="s">
        <v>18689</v>
      </c>
      <c r="AE599" s="1" t="s">
        <v>18690</v>
      </c>
      <c r="AG599" s="1" t="s">
        <v>15731</v>
      </c>
      <c r="AI599" s="1">
        <v>3100</v>
      </c>
      <c r="AK599" s="1" t="s">
        <v>19053</v>
      </c>
      <c r="AL599" s="1" t="s">
        <v>18730</v>
      </c>
      <c r="AM599" s="1" t="s">
        <v>18693</v>
      </c>
      <c r="AN599" s="1" t="s">
        <v>18669</v>
      </c>
      <c r="AO599" s="1" t="s">
        <v>18668</v>
      </c>
      <c r="AP599" s="14" t="s">
        <v>18694</v>
      </c>
      <c r="AQ599" s="14" t="s">
        <v>18695</v>
      </c>
      <c r="AR599" s="14" t="s">
        <v>18693</v>
      </c>
      <c r="AS599" s="15">
        <v>44180</v>
      </c>
      <c r="AT599" s="1" t="s">
        <v>18946</v>
      </c>
      <c r="AU599" s="1" t="s">
        <v>18672</v>
      </c>
      <c r="AV599" s="1" t="s">
        <v>18735</v>
      </c>
      <c r="AW599" s="1" t="s">
        <v>18683</v>
      </c>
      <c r="AX599" s="1" t="s">
        <v>18667</v>
      </c>
      <c r="AY599" s="1" t="s">
        <v>18684</v>
      </c>
    </row>
    <row r="600" spans="1:51" x14ac:dyDescent="0.2">
      <c r="A600" s="14" t="s">
        <v>13013</v>
      </c>
      <c r="B600" s="1" t="s">
        <v>18662</v>
      </c>
      <c r="C600" s="1" t="s">
        <v>18685</v>
      </c>
      <c r="D600" s="1" t="s">
        <v>18664</v>
      </c>
      <c r="E600" s="15">
        <v>44165</v>
      </c>
      <c r="F600" s="13">
        <v>44343</v>
      </c>
      <c r="G600" s="1" t="s">
        <v>18665</v>
      </c>
      <c r="H600" s="1" t="s">
        <v>18666</v>
      </c>
      <c r="I600" s="1" t="s">
        <v>18667</v>
      </c>
      <c r="J600" s="1" t="s">
        <v>18668</v>
      </c>
      <c r="K600" s="1" t="s">
        <v>18669</v>
      </c>
      <c r="L600" s="1" t="s">
        <v>18735</v>
      </c>
      <c r="M600" s="1" t="s">
        <v>18671</v>
      </c>
      <c r="N600" s="1" t="s">
        <v>18672</v>
      </c>
      <c r="O600" s="1">
        <v>44</v>
      </c>
      <c r="P600" s="1" t="s">
        <v>18662</v>
      </c>
      <c r="Q600" s="1" t="s">
        <v>18673</v>
      </c>
      <c r="R600" s="1">
        <v>30708282150</v>
      </c>
      <c r="U600" s="1" t="s">
        <v>18898</v>
      </c>
      <c r="V600" s="1">
        <v>1137534400</v>
      </c>
      <c r="W600" s="1" t="s">
        <v>18899</v>
      </c>
      <c r="Z600" s="1" t="s">
        <v>18706</v>
      </c>
      <c r="AA600" s="1" t="s">
        <v>18900</v>
      </c>
      <c r="AB600" s="1" t="s">
        <v>18901</v>
      </c>
      <c r="AE600" s="1" t="s">
        <v>18902</v>
      </c>
      <c r="AG600" s="1">
        <v>14</v>
      </c>
      <c r="AI600" s="1">
        <v>1429</v>
      </c>
      <c r="AK600" s="1" t="s">
        <v>18903</v>
      </c>
      <c r="AL600" s="1" t="s">
        <v>17844</v>
      </c>
      <c r="AM600" s="1" t="s">
        <v>18904</v>
      </c>
      <c r="AN600" s="1" t="s">
        <v>18669</v>
      </c>
      <c r="AO600" s="1" t="s">
        <v>18668</v>
      </c>
      <c r="AP600" s="14" t="s">
        <v>18905</v>
      </c>
      <c r="AQ600" s="14" t="s">
        <v>18906</v>
      </c>
      <c r="AR600" s="14" t="s">
        <v>18907</v>
      </c>
      <c r="AS600" s="15">
        <v>44343</v>
      </c>
      <c r="AT600" s="1" t="s">
        <v>18779</v>
      </c>
      <c r="AU600" s="1" t="s">
        <v>18672</v>
      </c>
      <c r="AV600" s="1" t="s">
        <v>18735</v>
      </c>
      <c r="AW600" s="1" t="s">
        <v>18683</v>
      </c>
      <c r="AX600" s="1" t="s">
        <v>18667</v>
      </c>
      <c r="AY600" s="1" t="s">
        <v>18684</v>
      </c>
    </row>
    <row r="601" spans="1:51" x14ac:dyDescent="0.2">
      <c r="A601" s="14" t="s">
        <v>13002</v>
      </c>
      <c r="B601" s="1" t="s">
        <v>18662</v>
      </c>
      <c r="C601" s="1" t="s">
        <v>18685</v>
      </c>
      <c r="D601" s="1" t="s">
        <v>18664</v>
      </c>
      <c r="E601" s="15">
        <v>44165</v>
      </c>
      <c r="F601" s="13">
        <v>44343</v>
      </c>
      <c r="G601" s="1" t="s">
        <v>18665</v>
      </c>
      <c r="H601" s="1" t="s">
        <v>18666</v>
      </c>
      <c r="I601" s="1" t="s">
        <v>18667</v>
      </c>
      <c r="J601" s="1" t="s">
        <v>18668</v>
      </c>
      <c r="K601" s="1" t="s">
        <v>18669</v>
      </c>
      <c r="L601" s="1" t="s">
        <v>18735</v>
      </c>
      <c r="M601" s="1" t="s">
        <v>18671</v>
      </c>
      <c r="N601" s="1" t="s">
        <v>18672</v>
      </c>
      <c r="O601" s="1">
        <v>40</v>
      </c>
      <c r="P601" s="1" t="s">
        <v>18662</v>
      </c>
      <c r="Q601" s="1" t="s">
        <v>18673</v>
      </c>
      <c r="R601" s="1">
        <v>30708282150</v>
      </c>
      <c r="U601" s="1" t="s">
        <v>18898</v>
      </c>
      <c r="V601" s="1">
        <v>1137534400</v>
      </c>
      <c r="W601" s="1" t="s">
        <v>18899</v>
      </c>
      <c r="Z601" s="1" t="s">
        <v>18706</v>
      </c>
      <c r="AA601" s="1" t="s">
        <v>18900</v>
      </c>
      <c r="AB601" s="1" t="s">
        <v>18901</v>
      </c>
      <c r="AE601" s="1" t="s">
        <v>18902</v>
      </c>
      <c r="AG601" s="1">
        <v>14</v>
      </c>
      <c r="AI601" s="1">
        <v>1429</v>
      </c>
      <c r="AK601" s="1" t="s">
        <v>18903</v>
      </c>
      <c r="AL601" s="1" t="s">
        <v>17844</v>
      </c>
      <c r="AM601" s="1" t="s">
        <v>18904</v>
      </c>
      <c r="AN601" s="1" t="s">
        <v>18669</v>
      </c>
      <c r="AO601" s="1" t="s">
        <v>18668</v>
      </c>
      <c r="AP601" s="14" t="s">
        <v>18905</v>
      </c>
      <c r="AQ601" s="14" t="s">
        <v>18906</v>
      </c>
      <c r="AR601" s="14" t="s">
        <v>18907</v>
      </c>
      <c r="AS601" s="15">
        <v>44343</v>
      </c>
      <c r="AT601" s="1" t="s">
        <v>18779</v>
      </c>
      <c r="AU601" s="1" t="s">
        <v>18672</v>
      </c>
      <c r="AV601" s="1" t="s">
        <v>18735</v>
      </c>
      <c r="AW601" s="1" t="s">
        <v>18683</v>
      </c>
      <c r="AX601" s="1" t="s">
        <v>18667</v>
      </c>
      <c r="AY601" s="1" t="s">
        <v>18684</v>
      </c>
    </row>
    <row r="602" spans="1:51" x14ac:dyDescent="0.2">
      <c r="A602" s="14" t="s">
        <v>12996</v>
      </c>
      <c r="B602" s="1" t="s">
        <v>18662</v>
      </c>
      <c r="C602" s="1" t="s">
        <v>18685</v>
      </c>
      <c r="D602" s="1" t="s">
        <v>18664</v>
      </c>
      <c r="E602" s="15">
        <v>44165</v>
      </c>
      <c r="F602" s="13">
        <v>44344</v>
      </c>
      <c r="G602" s="1" t="s">
        <v>18665</v>
      </c>
      <c r="H602" s="1" t="s">
        <v>18666</v>
      </c>
      <c r="I602" s="1" t="s">
        <v>18667</v>
      </c>
      <c r="J602" s="1" t="s">
        <v>18668</v>
      </c>
      <c r="K602" s="1" t="s">
        <v>18669</v>
      </c>
      <c r="L602" s="1" t="s">
        <v>18735</v>
      </c>
      <c r="M602" s="1" t="s">
        <v>18671</v>
      </c>
      <c r="N602" s="1" t="s">
        <v>18672</v>
      </c>
      <c r="O602" s="1">
        <v>44</v>
      </c>
      <c r="P602" s="1" t="s">
        <v>18662</v>
      </c>
      <c r="Q602" s="1" t="s">
        <v>18673</v>
      </c>
      <c r="R602" s="1">
        <v>30708282150</v>
      </c>
      <c r="U602" s="1" t="s">
        <v>18898</v>
      </c>
      <c r="V602" s="1">
        <v>1137534400</v>
      </c>
      <c r="W602" s="1" t="s">
        <v>18899</v>
      </c>
      <c r="Z602" s="1" t="s">
        <v>18706</v>
      </c>
      <c r="AA602" s="1" t="s">
        <v>18900</v>
      </c>
      <c r="AB602" s="1" t="s">
        <v>18901</v>
      </c>
      <c r="AE602" s="1" t="s">
        <v>18902</v>
      </c>
      <c r="AG602" s="1">
        <v>14</v>
      </c>
      <c r="AI602" s="1">
        <v>1429</v>
      </c>
      <c r="AK602" s="1" t="s">
        <v>18919</v>
      </c>
      <c r="AL602" s="1" t="s">
        <v>18920</v>
      </c>
      <c r="AM602" s="1" t="s">
        <v>18921</v>
      </c>
      <c r="AN602" s="1" t="s">
        <v>18922</v>
      </c>
      <c r="AO602" s="1" t="s">
        <v>18923</v>
      </c>
      <c r="AP602" s="14" t="s">
        <v>18924</v>
      </c>
      <c r="AQ602" s="14" t="s">
        <v>18723</v>
      </c>
      <c r="AR602" s="14" t="s">
        <v>18925</v>
      </c>
      <c r="AS602" s="15">
        <v>44344</v>
      </c>
      <c r="AT602" s="1" t="s">
        <v>18926</v>
      </c>
      <c r="AU602" s="1" t="s">
        <v>18672</v>
      </c>
      <c r="AV602" s="1" t="s">
        <v>18735</v>
      </c>
      <c r="AW602" s="1" t="s">
        <v>18683</v>
      </c>
      <c r="AX602" s="1" t="s">
        <v>18667</v>
      </c>
      <c r="AY602" s="1" t="s">
        <v>18684</v>
      </c>
    </row>
    <row r="603" spans="1:51" x14ac:dyDescent="0.2">
      <c r="A603" s="14" t="s">
        <v>12993</v>
      </c>
      <c r="B603" s="1" t="s">
        <v>18662</v>
      </c>
      <c r="C603" s="1" t="s">
        <v>18685</v>
      </c>
      <c r="D603" s="1" t="s">
        <v>18664</v>
      </c>
      <c r="E603" s="15">
        <v>44165</v>
      </c>
      <c r="F603" s="13">
        <v>44342</v>
      </c>
      <c r="G603" s="1" t="s">
        <v>18665</v>
      </c>
      <c r="H603" s="1" t="s">
        <v>18666</v>
      </c>
      <c r="I603" s="1" t="s">
        <v>18667</v>
      </c>
      <c r="J603" s="1" t="s">
        <v>18668</v>
      </c>
      <c r="K603" s="1" t="s">
        <v>18669</v>
      </c>
      <c r="L603" s="1" t="s">
        <v>18735</v>
      </c>
      <c r="M603" s="1" t="s">
        <v>18671</v>
      </c>
      <c r="N603" s="1" t="s">
        <v>18672</v>
      </c>
      <c r="O603" s="1">
        <v>40</v>
      </c>
      <c r="P603" s="1" t="s">
        <v>18662</v>
      </c>
      <c r="Q603" s="1" t="s">
        <v>18673</v>
      </c>
      <c r="R603" s="1">
        <v>30708282150</v>
      </c>
      <c r="U603" s="1" t="s">
        <v>18898</v>
      </c>
      <c r="V603" s="1">
        <v>1137534400</v>
      </c>
      <c r="W603" s="1" t="s">
        <v>18899</v>
      </c>
      <c r="Z603" s="1" t="s">
        <v>18706</v>
      </c>
      <c r="AA603" s="1" t="s">
        <v>18900</v>
      </c>
      <c r="AB603" s="1" t="s">
        <v>18901</v>
      </c>
      <c r="AE603" s="1" t="s">
        <v>18902</v>
      </c>
      <c r="AG603" s="1">
        <v>14</v>
      </c>
      <c r="AI603" s="1">
        <v>1429</v>
      </c>
      <c r="AK603" s="1" t="s">
        <v>18927</v>
      </c>
      <c r="AL603" s="1" t="s">
        <v>18928</v>
      </c>
      <c r="AM603" s="1" t="s">
        <v>18929</v>
      </c>
      <c r="AN603" s="1" t="s">
        <v>18930</v>
      </c>
      <c r="AO603" s="1" t="s">
        <v>18668</v>
      </c>
      <c r="AP603" s="14" t="s">
        <v>18931</v>
      </c>
      <c r="AQ603" s="14" t="s">
        <v>18932</v>
      </c>
      <c r="AR603" s="14" t="s">
        <v>18933</v>
      </c>
      <c r="AS603" s="15">
        <v>44342</v>
      </c>
      <c r="AT603" s="1" t="s">
        <v>18934</v>
      </c>
      <c r="AU603" s="1" t="s">
        <v>18672</v>
      </c>
      <c r="AV603" s="1" t="s">
        <v>18735</v>
      </c>
      <c r="AW603" s="1" t="s">
        <v>18683</v>
      </c>
      <c r="AX603" s="1" t="s">
        <v>18667</v>
      </c>
      <c r="AY603" s="1" t="s">
        <v>18684</v>
      </c>
    </row>
    <row r="604" spans="1:51" x14ac:dyDescent="0.2">
      <c r="A604" s="14" t="s">
        <v>12990</v>
      </c>
      <c r="B604" s="1" t="s">
        <v>18662</v>
      </c>
      <c r="C604" s="1" t="s">
        <v>18685</v>
      </c>
      <c r="D604" s="1" t="s">
        <v>18664</v>
      </c>
      <c r="E604" s="15">
        <v>44165</v>
      </c>
      <c r="F604" s="13">
        <v>44273</v>
      </c>
      <c r="G604" s="1" t="s">
        <v>18665</v>
      </c>
      <c r="H604" s="1" t="s">
        <v>18666</v>
      </c>
      <c r="I604" s="1" t="s">
        <v>18667</v>
      </c>
      <c r="J604" s="1" t="s">
        <v>18668</v>
      </c>
      <c r="K604" s="1" t="s">
        <v>18669</v>
      </c>
      <c r="L604" s="1" t="s">
        <v>18735</v>
      </c>
      <c r="M604" s="1" t="s">
        <v>18671</v>
      </c>
      <c r="N604" s="1" t="s">
        <v>18672</v>
      </c>
      <c r="O604" s="1">
        <v>41</v>
      </c>
      <c r="P604" s="1" t="s">
        <v>18662</v>
      </c>
      <c r="Q604" s="1" t="s">
        <v>18673</v>
      </c>
      <c r="R604" s="1">
        <v>30534475795</v>
      </c>
      <c r="U604" s="1" t="s">
        <v>18697</v>
      </c>
      <c r="V604" s="1">
        <v>1147561216</v>
      </c>
      <c r="W604" s="1" t="s">
        <v>2737</v>
      </c>
      <c r="Z604" s="1" t="s">
        <v>15990</v>
      </c>
      <c r="AA604" s="1" t="s">
        <v>18698</v>
      </c>
      <c r="AB604" s="1" t="s">
        <v>18699</v>
      </c>
      <c r="AE604" s="1" t="s">
        <v>18700</v>
      </c>
      <c r="AG604" s="1" t="s">
        <v>15731</v>
      </c>
      <c r="AI604" s="1">
        <v>1605</v>
      </c>
      <c r="AK604" s="1" t="s">
        <v>19053</v>
      </c>
      <c r="AL604" s="1" t="s">
        <v>18730</v>
      </c>
      <c r="AM604" s="1" t="s">
        <v>18693</v>
      </c>
      <c r="AN604" s="1" t="s">
        <v>18669</v>
      </c>
      <c r="AO604" s="1" t="s">
        <v>18668</v>
      </c>
      <c r="AP604" s="14" t="s">
        <v>18694</v>
      </c>
      <c r="AQ604" s="14" t="s">
        <v>18695</v>
      </c>
      <c r="AR604" s="14" t="s">
        <v>18693</v>
      </c>
      <c r="AS604" s="15">
        <v>44273</v>
      </c>
      <c r="AT604" s="1" t="s">
        <v>18946</v>
      </c>
      <c r="AU604" s="1" t="s">
        <v>18672</v>
      </c>
      <c r="AV604" s="1" t="s">
        <v>18735</v>
      </c>
      <c r="AW604" s="1" t="s">
        <v>18683</v>
      </c>
      <c r="AX604" s="1" t="s">
        <v>18667</v>
      </c>
      <c r="AY604" s="1" t="s">
        <v>18684</v>
      </c>
    </row>
    <row r="605" spans="1:51" x14ac:dyDescent="0.2">
      <c r="A605" s="14" t="s">
        <v>12987</v>
      </c>
      <c r="B605" s="1" t="s">
        <v>18662</v>
      </c>
      <c r="C605" s="1" t="s">
        <v>18685</v>
      </c>
      <c r="D605" s="1" t="s">
        <v>18664</v>
      </c>
      <c r="E605" s="15">
        <v>44165</v>
      </c>
      <c r="F605" s="13">
        <v>44335</v>
      </c>
      <c r="G605" s="1" t="s">
        <v>18665</v>
      </c>
      <c r="H605" s="1" t="s">
        <v>18666</v>
      </c>
      <c r="I605" s="1" t="s">
        <v>18667</v>
      </c>
      <c r="J605" s="1" t="s">
        <v>18668</v>
      </c>
      <c r="K605" s="1" t="s">
        <v>18669</v>
      </c>
      <c r="L605" s="1" t="s">
        <v>18735</v>
      </c>
      <c r="M605" s="1" t="s">
        <v>18671</v>
      </c>
      <c r="N605" s="1" t="s">
        <v>18672</v>
      </c>
      <c r="O605" s="1">
        <v>41</v>
      </c>
      <c r="P605" s="1" t="s">
        <v>18662</v>
      </c>
      <c r="Q605" s="1" t="s">
        <v>18673</v>
      </c>
      <c r="R605" s="1">
        <v>30708282150</v>
      </c>
      <c r="U605" s="1" t="s">
        <v>18898</v>
      </c>
      <c r="V605" s="1">
        <v>1137534400</v>
      </c>
      <c r="W605" s="1" t="s">
        <v>18899</v>
      </c>
      <c r="Z605" s="1" t="s">
        <v>18706</v>
      </c>
      <c r="AA605" s="1" t="s">
        <v>18900</v>
      </c>
      <c r="AB605" s="1" t="s">
        <v>18901</v>
      </c>
      <c r="AE605" s="1" t="s">
        <v>18902</v>
      </c>
      <c r="AG605" s="1">
        <v>14</v>
      </c>
      <c r="AI605" s="1">
        <v>1429</v>
      </c>
      <c r="AK605" s="1" t="s">
        <v>18927</v>
      </c>
      <c r="AL605" s="1" t="s">
        <v>18928</v>
      </c>
      <c r="AM605" s="1" t="s">
        <v>18929</v>
      </c>
      <c r="AN605" s="1" t="s">
        <v>18930</v>
      </c>
      <c r="AO605" s="1" t="s">
        <v>18668</v>
      </c>
      <c r="AP605" s="14" t="s">
        <v>18931</v>
      </c>
      <c r="AQ605" s="14" t="s">
        <v>18932</v>
      </c>
      <c r="AR605" s="14" t="s">
        <v>18933</v>
      </c>
      <c r="AS605" s="15">
        <v>44335</v>
      </c>
      <c r="AT605" s="1" t="s">
        <v>18934</v>
      </c>
      <c r="AU605" s="1" t="s">
        <v>18672</v>
      </c>
      <c r="AV605" s="1" t="s">
        <v>18735</v>
      </c>
      <c r="AW605" s="1" t="s">
        <v>18683</v>
      </c>
      <c r="AX605" s="1" t="s">
        <v>18667</v>
      </c>
      <c r="AY605" s="1" t="s">
        <v>18684</v>
      </c>
    </row>
    <row r="606" spans="1:51" x14ac:dyDescent="0.2">
      <c r="A606" s="14" t="s">
        <v>12984</v>
      </c>
      <c r="B606" s="1" t="s">
        <v>18662</v>
      </c>
      <c r="C606" s="1" t="s">
        <v>18685</v>
      </c>
      <c r="D606" s="1" t="s">
        <v>18664</v>
      </c>
      <c r="E606" s="15">
        <v>44165</v>
      </c>
      <c r="F606" s="13">
        <v>44194</v>
      </c>
      <c r="G606" s="1" t="s">
        <v>18665</v>
      </c>
      <c r="H606" s="1" t="s">
        <v>18666</v>
      </c>
      <c r="I606" s="1" t="s">
        <v>18667</v>
      </c>
      <c r="J606" s="1" t="s">
        <v>18668</v>
      </c>
      <c r="K606" s="1" t="s">
        <v>18669</v>
      </c>
      <c r="L606" s="1" t="s">
        <v>18735</v>
      </c>
      <c r="M606" s="1" t="s">
        <v>18671</v>
      </c>
      <c r="N606" s="1" t="s">
        <v>18672</v>
      </c>
      <c r="O606" s="1">
        <v>39</v>
      </c>
      <c r="P606" s="1" t="s">
        <v>18662</v>
      </c>
      <c r="Q606" s="1" t="s">
        <v>18673</v>
      </c>
      <c r="R606" s="1">
        <v>30534475795</v>
      </c>
      <c r="U606" s="1" t="s">
        <v>18697</v>
      </c>
      <c r="V606" s="1">
        <v>1147561216</v>
      </c>
      <c r="W606" s="1" t="s">
        <v>2737</v>
      </c>
      <c r="Z606" s="1" t="s">
        <v>15990</v>
      </c>
      <c r="AA606" s="1" t="s">
        <v>18698</v>
      </c>
      <c r="AB606" s="1" t="s">
        <v>18699</v>
      </c>
      <c r="AE606" s="1" t="s">
        <v>18700</v>
      </c>
      <c r="AG606" s="1" t="s">
        <v>15731</v>
      </c>
      <c r="AI606" s="1">
        <v>1605</v>
      </c>
      <c r="AK606" s="1" t="s">
        <v>19053</v>
      </c>
      <c r="AL606" s="1" t="s">
        <v>18730</v>
      </c>
      <c r="AM606" s="1" t="s">
        <v>18693</v>
      </c>
      <c r="AN606" s="1" t="s">
        <v>18669</v>
      </c>
      <c r="AO606" s="1" t="s">
        <v>18668</v>
      </c>
      <c r="AP606" s="14" t="s">
        <v>18694</v>
      </c>
      <c r="AQ606" s="14" t="s">
        <v>18695</v>
      </c>
      <c r="AR606" s="14" t="s">
        <v>18693</v>
      </c>
      <c r="AS606" s="15">
        <v>44194</v>
      </c>
      <c r="AT606" s="1" t="s">
        <v>18946</v>
      </c>
      <c r="AU606" s="1" t="s">
        <v>18672</v>
      </c>
      <c r="AV606" s="1" t="s">
        <v>18735</v>
      </c>
      <c r="AW606" s="1" t="s">
        <v>18683</v>
      </c>
      <c r="AX606" s="1" t="s">
        <v>18667</v>
      </c>
      <c r="AY606" s="1" t="s">
        <v>18684</v>
      </c>
    </row>
    <row r="607" spans="1:51" x14ac:dyDescent="0.2">
      <c r="A607" s="14" t="s">
        <v>12980</v>
      </c>
      <c r="B607" s="1" t="s">
        <v>18662</v>
      </c>
      <c r="C607" s="1" t="s">
        <v>18685</v>
      </c>
      <c r="D607" s="1" t="s">
        <v>18664</v>
      </c>
      <c r="E607" s="15">
        <v>44165</v>
      </c>
      <c r="F607" s="13">
        <v>44187</v>
      </c>
      <c r="G607" s="1" t="s">
        <v>18665</v>
      </c>
      <c r="H607" s="1" t="s">
        <v>18666</v>
      </c>
      <c r="I607" s="1" t="s">
        <v>18667</v>
      </c>
      <c r="J607" s="1" t="s">
        <v>18668</v>
      </c>
      <c r="K607" s="1" t="s">
        <v>18669</v>
      </c>
      <c r="L607" s="1" t="s">
        <v>18735</v>
      </c>
      <c r="M607" s="1" t="s">
        <v>18671</v>
      </c>
      <c r="N607" s="1" t="s">
        <v>18672</v>
      </c>
      <c r="O607" s="1">
        <v>36</v>
      </c>
      <c r="P607" s="1" t="s">
        <v>18662</v>
      </c>
      <c r="Q607" s="1" t="s">
        <v>18673</v>
      </c>
      <c r="R607" s="1">
        <v>30534475795</v>
      </c>
      <c r="U607" s="1" t="s">
        <v>18697</v>
      </c>
      <c r="V607" s="1">
        <v>1147561216</v>
      </c>
      <c r="W607" s="1" t="s">
        <v>2737</v>
      </c>
      <c r="Z607" s="1" t="s">
        <v>15990</v>
      </c>
      <c r="AA607" s="1" t="s">
        <v>18698</v>
      </c>
      <c r="AB607" s="1" t="s">
        <v>18699</v>
      </c>
      <c r="AE607" s="1" t="s">
        <v>18700</v>
      </c>
      <c r="AG607" s="1" t="s">
        <v>15731</v>
      </c>
      <c r="AI607" s="1">
        <v>1605</v>
      </c>
      <c r="AK607" s="1" t="s">
        <v>19053</v>
      </c>
      <c r="AL607" s="1" t="s">
        <v>18730</v>
      </c>
      <c r="AM607" s="1" t="s">
        <v>18693</v>
      </c>
      <c r="AN607" s="1" t="s">
        <v>18669</v>
      </c>
      <c r="AO607" s="1" t="s">
        <v>18668</v>
      </c>
      <c r="AP607" s="14" t="s">
        <v>18694</v>
      </c>
      <c r="AQ607" s="14" t="s">
        <v>18695</v>
      </c>
      <c r="AR607" s="14" t="s">
        <v>18693</v>
      </c>
      <c r="AS607" s="15">
        <v>44187</v>
      </c>
      <c r="AT607" s="1" t="s">
        <v>18946</v>
      </c>
      <c r="AU607" s="1" t="s">
        <v>18672</v>
      </c>
      <c r="AV607" s="1" t="s">
        <v>18735</v>
      </c>
      <c r="AW607" s="1" t="s">
        <v>18683</v>
      </c>
      <c r="AX607" s="1" t="s">
        <v>18667</v>
      </c>
      <c r="AY607" s="1" t="s">
        <v>18684</v>
      </c>
    </row>
    <row r="608" spans="1:51" x14ac:dyDescent="0.2">
      <c r="A608" s="14" t="s">
        <v>16930</v>
      </c>
      <c r="B608" s="1" t="s">
        <v>18953</v>
      </c>
      <c r="C608" s="1" t="s">
        <v>18967</v>
      </c>
      <c r="D608" s="1" t="s">
        <v>18664</v>
      </c>
      <c r="E608" s="15">
        <v>44166</v>
      </c>
      <c r="F608" s="13">
        <v>44246</v>
      </c>
      <c r="G608" s="1" t="s">
        <v>18954</v>
      </c>
      <c r="H608" s="1" t="s">
        <v>18955</v>
      </c>
      <c r="I608" s="1" t="s">
        <v>18667</v>
      </c>
      <c r="J608" s="1" t="s">
        <v>18668</v>
      </c>
      <c r="K608" s="1" t="s">
        <v>18669</v>
      </c>
      <c r="L608" s="1" t="s">
        <v>18693</v>
      </c>
      <c r="M608" s="1" t="s">
        <v>18956</v>
      </c>
      <c r="N608" s="1" t="s">
        <v>18957</v>
      </c>
      <c r="O608" s="1">
        <v>59</v>
      </c>
      <c r="P608" s="1" t="s">
        <v>18953</v>
      </c>
      <c r="Q608" s="1" t="s">
        <v>18997</v>
      </c>
      <c r="R608" s="1">
        <v>20147987480</v>
      </c>
      <c r="S608" s="1" t="s">
        <v>18702</v>
      </c>
      <c r="T608" s="1">
        <v>14798748</v>
      </c>
      <c r="U608" s="1" t="s">
        <v>18998</v>
      </c>
      <c r="V608" s="1">
        <v>111545502227</v>
      </c>
      <c r="X608" s="1" t="s">
        <v>18999</v>
      </c>
      <c r="Y608" s="1" t="s">
        <v>19000</v>
      </c>
      <c r="Z608" s="1" t="s">
        <v>18963</v>
      </c>
      <c r="AA608" s="1" t="s">
        <v>18964</v>
      </c>
      <c r="AB608" s="1" t="s">
        <v>18965</v>
      </c>
      <c r="AE608" s="1" t="s">
        <v>19001</v>
      </c>
      <c r="AG608" s="1">
        <v>10</v>
      </c>
      <c r="AH608" s="1" t="s">
        <v>1816</v>
      </c>
      <c r="AI608" s="1">
        <v>5000</v>
      </c>
      <c r="AK608" s="1" t="s">
        <v>18792</v>
      </c>
      <c r="AL608" s="1" t="s">
        <v>18730</v>
      </c>
      <c r="AM608" s="1" t="s">
        <v>18693</v>
      </c>
      <c r="AN608" s="1" t="s">
        <v>18669</v>
      </c>
      <c r="AO608" s="1" t="s">
        <v>18668</v>
      </c>
      <c r="AP608" s="14" t="s">
        <v>18694</v>
      </c>
      <c r="AQ608" s="14" t="s">
        <v>18695</v>
      </c>
      <c r="AR608" s="14" t="s">
        <v>18693</v>
      </c>
      <c r="AS608" s="15">
        <v>44246</v>
      </c>
      <c r="AT608" s="1" t="s">
        <v>18946</v>
      </c>
      <c r="AU608" s="1" t="s">
        <v>18957</v>
      </c>
      <c r="AV608" s="1" t="s">
        <v>18693</v>
      </c>
      <c r="AW608" s="1" t="s">
        <v>18958</v>
      </c>
      <c r="AX608" s="1" t="s">
        <v>18667</v>
      </c>
      <c r="AY608" s="1" t="s">
        <v>18959</v>
      </c>
    </row>
    <row r="609" spans="1:51" x14ac:dyDescent="0.2">
      <c r="A609" s="14" t="s">
        <v>13074</v>
      </c>
      <c r="B609" s="1" t="s">
        <v>18662</v>
      </c>
      <c r="C609" s="1" t="s">
        <v>18685</v>
      </c>
      <c r="D609" s="1" t="s">
        <v>18664</v>
      </c>
      <c r="E609" s="15">
        <v>44166</v>
      </c>
      <c r="F609" s="13">
        <v>44187</v>
      </c>
      <c r="G609" s="1" t="s">
        <v>18665</v>
      </c>
      <c r="H609" s="1" t="s">
        <v>18666</v>
      </c>
      <c r="I609" s="1" t="s">
        <v>18667</v>
      </c>
      <c r="J609" s="1" t="s">
        <v>18668</v>
      </c>
      <c r="K609" s="1" t="s">
        <v>18669</v>
      </c>
      <c r="L609" s="1" t="s">
        <v>18735</v>
      </c>
      <c r="M609" s="1" t="s">
        <v>18671</v>
      </c>
      <c r="N609" s="1" t="s">
        <v>18672</v>
      </c>
      <c r="O609" s="1">
        <v>89</v>
      </c>
      <c r="P609" s="1" t="s">
        <v>18662</v>
      </c>
      <c r="Q609" s="1" t="s">
        <v>18673</v>
      </c>
      <c r="R609" s="1">
        <v>33711192579</v>
      </c>
      <c r="U609" s="1" t="s">
        <v>18856</v>
      </c>
      <c r="V609" s="1">
        <v>1122658482</v>
      </c>
      <c r="W609" s="1" t="s">
        <v>3593</v>
      </c>
      <c r="Z609" s="1" t="s">
        <v>18706</v>
      </c>
      <c r="AA609" s="1" t="s">
        <v>18707</v>
      </c>
      <c r="AB609" s="1" t="s">
        <v>18707</v>
      </c>
      <c r="AE609" s="1" t="s">
        <v>18857</v>
      </c>
      <c r="AG609" s="1" t="s">
        <v>15731</v>
      </c>
      <c r="AI609" s="1">
        <v>1295</v>
      </c>
      <c r="AK609" s="1" t="s">
        <v>18761</v>
      </c>
      <c r="AL609" s="1" t="s">
        <v>18730</v>
      </c>
      <c r="AM609" s="1" t="s">
        <v>18693</v>
      </c>
      <c r="AN609" s="1" t="s">
        <v>18669</v>
      </c>
      <c r="AO609" s="1" t="s">
        <v>18668</v>
      </c>
      <c r="AP609" s="14" t="s">
        <v>18694</v>
      </c>
      <c r="AQ609" s="14" t="s">
        <v>18695</v>
      </c>
      <c r="AR609" s="14" t="s">
        <v>18693</v>
      </c>
      <c r="AS609" s="15">
        <v>44187</v>
      </c>
      <c r="AT609" s="1" t="s">
        <v>18769</v>
      </c>
      <c r="AU609" s="1" t="s">
        <v>18672</v>
      </c>
      <c r="AV609" s="1" t="s">
        <v>18735</v>
      </c>
      <c r="AW609" s="1" t="s">
        <v>18683</v>
      </c>
      <c r="AX609" s="1" t="s">
        <v>18667</v>
      </c>
      <c r="AY609" s="1" t="s">
        <v>18684</v>
      </c>
    </row>
    <row r="610" spans="1:51" x14ac:dyDescent="0.2">
      <c r="A610" s="14" t="s">
        <v>13070</v>
      </c>
      <c r="B610" s="1" t="s">
        <v>18662</v>
      </c>
      <c r="C610" s="1" t="s">
        <v>18685</v>
      </c>
      <c r="D610" s="1" t="s">
        <v>18664</v>
      </c>
      <c r="E610" s="15">
        <v>44166</v>
      </c>
      <c r="F610" s="13">
        <v>44187</v>
      </c>
      <c r="G610" s="1" t="s">
        <v>18665</v>
      </c>
      <c r="H610" s="1" t="s">
        <v>18666</v>
      </c>
      <c r="I610" s="1" t="s">
        <v>18667</v>
      </c>
      <c r="J610" s="1" t="s">
        <v>18668</v>
      </c>
      <c r="K610" s="1" t="s">
        <v>18669</v>
      </c>
      <c r="L610" s="1" t="s">
        <v>18735</v>
      </c>
      <c r="M610" s="1" t="s">
        <v>18671</v>
      </c>
      <c r="N610" s="1" t="s">
        <v>18672</v>
      </c>
      <c r="O610" s="1">
        <v>84</v>
      </c>
      <c r="P610" s="1" t="s">
        <v>18662</v>
      </c>
      <c r="Q610" s="1" t="s">
        <v>18673</v>
      </c>
      <c r="R610" s="1">
        <v>33711192579</v>
      </c>
      <c r="U610" s="1" t="s">
        <v>19116</v>
      </c>
      <c r="V610" s="1">
        <v>41269700</v>
      </c>
      <c r="W610" s="1" t="s">
        <v>3593</v>
      </c>
      <c r="Z610" s="1" t="s">
        <v>18706</v>
      </c>
      <c r="AA610" s="1" t="s">
        <v>18707</v>
      </c>
      <c r="AB610" s="1" t="s">
        <v>18707</v>
      </c>
      <c r="AE610" s="1" t="s">
        <v>18857</v>
      </c>
      <c r="AG610" s="1" t="s">
        <v>15731</v>
      </c>
      <c r="AI610" s="1">
        <v>1295</v>
      </c>
      <c r="AK610" s="1" t="s">
        <v>18761</v>
      </c>
      <c r="AL610" s="1" t="s">
        <v>18730</v>
      </c>
      <c r="AM610" s="1" t="s">
        <v>18693</v>
      </c>
      <c r="AN610" s="1" t="s">
        <v>18669</v>
      </c>
      <c r="AO610" s="1" t="s">
        <v>18668</v>
      </c>
      <c r="AP610" s="14" t="s">
        <v>18694</v>
      </c>
      <c r="AQ610" s="14" t="s">
        <v>18695</v>
      </c>
      <c r="AR610" s="14" t="s">
        <v>18693</v>
      </c>
      <c r="AS610" s="15">
        <v>44187</v>
      </c>
      <c r="AT610" s="1" t="s">
        <v>18769</v>
      </c>
      <c r="AU610" s="1" t="s">
        <v>18672</v>
      </c>
      <c r="AV610" s="1" t="s">
        <v>18735</v>
      </c>
      <c r="AW610" s="1" t="s">
        <v>18683</v>
      </c>
      <c r="AX610" s="1" t="s">
        <v>18667</v>
      </c>
      <c r="AY610" s="1" t="s">
        <v>18684</v>
      </c>
    </row>
    <row r="611" spans="1:51" x14ac:dyDescent="0.2">
      <c r="A611" s="14" t="s">
        <v>16941</v>
      </c>
      <c r="B611" s="1" t="s">
        <v>18953</v>
      </c>
      <c r="C611" s="1" t="s">
        <v>18685</v>
      </c>
      <c r="D611" s="1" t="s">
        <v>18664</v>
      </c>
      <c r="E611" s="15">
        <v>44167</v>
      </c>
      <c r="F611" s="13">
        <v>44244</v>
      </c>
      <c r="G611" s="1" t="s">
        <v>18954</v>
      </c>
      <c r="H611" s="1" t="s">
        <v>18955</v>
      </c>
      <c r="I611" s="1" t="s">
        <v>18667</v>
      </c>
      <c r="J611" s="1" t="s">
        <v>18668</v>
      </c>
      <c r="K611" s="1" t="s">
        <v>18669</v>
      </c>
      <c r="L611" s="1" t="s">
        <v>18693</v>
      </c>
      <c r="M611" s="1" t="s">
        <v>18956</v>
      </c>
      <c r="N611" s="1" t="s">
        <v>18957</v>
      </c>
      <c r="O611" s="1">
        <v>32</v>
      </c>
      <c r="P611" s="1" t="s">
        <v>18953</v>
      </c>
      <c r="Q611" s="1" t="s">
        <v>19013</v>
      </c>
      <c r="R611" s="1">
        <v>23283611574</v>
      </c>
      <c r="S611" s="1" t="s">
        <v>18702</v>
      </c>
      <c r="T611" s="1">
        <v>28361157</v>
      </c>
      <c r="U611" s="1" t="s">
        <v>19014</v>
      </c>
      <c r="V611" s="1">
        <v>1165237872</v>
      </c>
      <c r="X611" s="1" t="s">
        <v>19013</v>
      </c>
      <c r="Y611" s="1" t="s">
        <v>19013</v>
      </c>
      <c r="Z611" s="1" t="s">
        <v>18706</v>
      </c>
      <c r="AA611" s="1" t="s">
        <v>18707</v>
      </c>
      <c r="AB611" s="1" t="s">
        <v>18707</v>
      </c>
      <c r="AE611" s="1" t="s">
        <v>19015</v>
      </c>
      <c r="AG611" s="1">
        <v>4</v>
      </c>
      <c r="AI611" s="1" t="s">
        <v>19016</v>
      </c>
      <c r="AK611" s="1" t="s">
        <v>18840</v>
      </c>
      <c r="AL611" s="1" t="s">
        <v>18730</v>
      </c>
      <c r="AM611" s="1" t="s">
        <v>18693</v>
      </c>
      <c r="AN611" s="1" t="s">
        <v>18669</v>
      </c>
      <c r="AO611" s="1" t="s">
        <v>18668</v>
      </c>
      <c r="AP611" s="14" t="s">
        <v>18694</v>
      </c>
      <c r="AQ611" s="14" t="s">
        <v>18695</v>
      </c>
      <c r="AR611" s="14" t="s">
        <v>18693</v>
      </c>
      <c r="AS611" s="15">
        <v>44244</v>
      </c>
      <c r="AT611" s="1" t="s">
        <v>18841</v>
      </c>
      <c r="AU611" s="1" t="s">
        <v>18957</v>
      </c>
      <c r="AV611" s="1" t="s">
        <v>18693</v>
      </c>
      <c r="AW611" s="1" t="s">
        <v>18958</v>
      </c>
      <c r="AX611" s="1" t="s">
        <v>18667</v>
      </c>
      <c r="AY611" s="1" t="s">
        <v>18959</v>
      </c>
    </row>
    <row r="612" spans="1:51" x14ac:dyDescent="0.2">
      <c r="A612" s="14" t="s">
        <v>16937</v>
      </c>
      <c r="B612" s="1" t="s">
        <v>18953</v>
      </c>
      <c r="C612" s="1" t="s">
        <v>18685</v>
      </c>
      <c r="D612" s="1" t="s">
        <v>18664</v>
      </c>
      <c r="E612" s="15">
        <v>44167</v>
      </c>
      <c r="F612" s="13">
        <v>44238</v>
      </c>
      <c r="G612" s="1" t="s">
        <v>18954</v>
      </c>
      <c r="H612" s="1" t="s">
        <v>18955</v>
      </c>
      <c r="I612" s="1" t="s">
        <v>18667</v>
      </c>
      <c r="J612" s="1" t="s">
        <v>18668</v>
      </c>
      <c r="K612" s="1" t="s">
        <v>18669</v>
      </c>
      <c r="L612" s="1" t="s">
        <v>18693</v>
      </c>
      <c r="M612" s="1" t="s">
        <v>18956</v>
      </c>
      <c r="N612" s="1" t="s">
        <v>18957</v>
      </c>
      <c r="O612" s="1">
        <v>33</v>
      </c>
      <c r="P612" s="1" t="s">
        <v>18953</v>
      </c>
      <c r="Q612" s="1" t="s">
        <v>18673</v>
      </c>
      <c r="R612" s="1">
        <v>30698003959</v>
      </c>
      <c r="U612" s="1" t="s">
        <v>19030</v>
      </c>
      <c r="V612" s="1">
        <v>52358600</v>
      </c>
      <c r="W612" s="1" t="s">
        <v>16589</v>
      </c>
      <c r="Z612" s="1" t="s">
        <v>18706</v>
      </c>
      <c r="AA612" s="1" t="s">
        <v>18707</v>
      </c>
      <c r="AB612" s="1" t="s">
        <v>18707</v>
      </c>
      <c r="AE612" s="1" t="s">
        <v>19031</v>
      </c>
      <c r="AG612" s="1">
        <v>2</v>
      </c>
      <c r="AH612" s="1" t="s">
        <v>19032</v>
      </c>
      <c r="AI612" s="1">
        <v>1107</v>
      </c>
      <c r="AK612" s="1" t="s">
        <v>18792</v>
      </c>
      <c r="AL612" s="1" t="s">
        <v>18730</v>
      </c>
      <c r="AM612" s="1" t="s">
        <v>18693</v>
      </c>
      <c r="AN612" s="1" t="s">
        <v>18669</v>
      </c>
      <c r="AO612" s="1" t="s">
        <v>18668</v>
      </c>
      <c r="AP612" s="14" t="s">
        <v>18694</v>
      </c>
      <c r="AQ612" s="14" t="s">
        <v>18695</v>
      </c>
      <c r="AR612" s="14" t="s">
        <v>18693</v>
      </c>
      <c r="AS612" s="15">
        <v>44238</v>
      </c>
      <c r="AT612" s="1" t="s">
        <v>19060</v>
      </c>
      <c r="AU612" s="1" t="s">
        <v>18957</v>
      </c>
      <c r="AV612" s="1" t="s">
        <v>18693</v>
      </c>
      <c r="AW612" s="1" t="s">
        <v>18958</v>
      </c>
      <c r="AX612" s="1" t="s">
        <v>18667</v>
      </c>
      <c r="AY612" s="1" t="s">
        <v>18959</v>
      </c>
    </row>
    <row r="613" spans="1:51" x14ac:dyDescent="0.2">
      <c r="A613" s="14" t="s">
        <v>16935</v>
      </c>
      <c r="B613" s="1" t="s">
        <v>18953</v>
      </c>
      <c r="C613" s="1" t="s">
        <v>18685</v>
      </c>
      <c r="D613" s="1" t="s">
        <v>18664</v>
      </c>
      <c r="E613" s="15">
        <v>44167</v>
      </c>
      <c r="F613" s="13">
        <v>44188</v>
      </c>
      <c r="G613" s="1" t="s">
        <v>18954</v>
      </c>
      <c r="H613" s="1" t="s">
        <v>18955</v>
      </c>
      <c r="I613" s="1" t="s">
        <v>18667</v>
      </c>
      <c r="J613" s="1" t="s">
        <v>18668</v>
      </c>
      <c r="K613" s="1" t="s">
        <v>18669</v>
      </c>
      <c r="L613" s="1" t="s">
        <v>18693</v>
      </c>
      <c r="M613" s="1" t="s">
        <v>18956</v>
      </c>
      <c r="N613" s="1" t="s">
        <v>18957</v>
      </c>
      <c r="O613" s="1">
        <v>27</v>
      </c>
      <c r="P613" s="1" t="s">
        <v>18953</v>
      </c>
      <c r="Q613" s="1" t="s">
        <v>16577</v>
      </c>
      <c r="R613" s="1">
        <v>20180202685</v>
      </c>
      <c r="S613" s="1" t="s">
        <v>18702</v>
      </c>
      <c r="T613" s="1">
        <v>18020268</v>
      </c>
      <c r="U613" s="1" t="s">
        <v>19117</v>
      </c>
      <c r="V613" s="1">
        <v>3874028318</v>
      </c>
      <c r="X613" s="1" t="s">
        <v>19118</v>
      </c>
      <c r="Y613" s="1" t="s">
        <v>19119</v>
      </c>
      <c r="Z613" s="1" t="s">
        <v>19120</v>
      </c>
      <c r="AA613" s="1" t="s">
        <v>18964</v>
      </c>
      <c r="AB613" s="1" t="s">
        <v>19120</v>
      </c>
      <c r="AE613" s="1" t="s">
        <v>19121</v>
      </c>
      <c r="AG613" s="1" t="s">
        <v>15731</v>
      </c>
      <c r="AI613" s="1">
        <v>4400</v>
      </c>
      <c r="AK613" s="1" t="s">
        <v>18786</v>
      </c>
      <c r="AL613" s="1" t="s">
        <v>18730</v>
      </c>
      <c r="AM613" s="1" t="s">
        <v>18693</v>
      </c>
      <c r="AN613" s="1" t="s">
        <v>18669</v>
      </c>
      <c r="AO613" s="1" t="s">
        <v>18668</v>
      </c>
      <c r="AP613" s="14" t="s">
        <v>18694</v>
      </c>
      <c r="AQ613" s="14" t="s">
        <v>18695</v>
      </c>
      <c r="AR613" s="14" t="s">
        <v>18693</v>
      </c>
      <c r="AS613" s="15">
        <v>44188</v>
      </c>
      <c r="AT613" s="1" t="s">
        <v>18769</v>
      </c>
      <c r="AU613" s="1" t="s">
        <v>18957</v>
      </c>
      <c r="AV613" s="1" t="s">
        <v>18693</v>
      </c>
      <c r="AW613" s="1" t="s">
        <v>18958</v>
      </c>
      <c r="AX613" s="1" t="s">
        <v>18667</v>
      </c>
      <c r="AY613" s="1" t="s">
        <v>18959</v>
      </c>
    </row>
    <row r="614" spans="1:51" x14ac:dyDescent="0.2">
      <c r="A614" s="14" t="s">
        <v>16933</v>
      </c>
      <c r="B614" s="1" t="s">
        <v>18953</v>
      </c>
      <c r="C614" s="1" t="s">
        <v>18685</v>
      </c>
      <c r="D614" s="1" t="s">
        <v>18664</v>
      </c>
      <c r="E614" s="15">
        <v>44167</v>
      </c>
      <c r="F614" s="13">
        <v>44326</v>
      </c>
      <c r="G614" s="1" t="s">
        <v>18954</v>
      </c>
      <c r="H614" s="1" t="s">
        <v>18955</v>
      </c>
      <c r="I614" s="1" t="s">
        <v>18667</v>
      </c>
      <c r="J614" s="1" t="s">
        <v>18668</v>
      </c>
      <c r="K614" s="1" t="s">
        <v>18669</v>
      </c>
      <c r="L614" s="1" t="s">
        <v>18693</v>
      </c>
      <c r="M614" s="1" t="s">
        <v>18956</v>
      </c>
      <c r="N614" s="1" t="s">
        <v>18957</v>
      </c>
      <c r="O614" s="1">
        <v>76</v>
      </c>
      <c r="P614" s="1" t="s">
        <v>18953</v>
      </c>
      <c r="Q614" s="1" t="s">
        <v>18673</v>
      </c>
      <c r="R614" s="1">
        <v>30516968431</v>
      </c>
      <c r="U614" s="1" t="s">
        <v>19081</v>
      </c>
      <c r="V614" s="1">
        <v>1157776400</v>
      </c>
      <c r="W614" s="1" t="s">
        <v>19082</v>
      </c>
      <c r="Z614" s="1" t="s">
        <v>18706</v>
      </c>
      <c r="AA614" s="1" t="s">
        <v>18707</v>
      </c>
      <c r="AB614" s="1" t="s">
        <v>18707</v>
      </c>
      <c r="AE614" s="1" t="s">
        <v>19083</v>
      </c>
      <c r="AG614" s="1" t="s">
        <v>15731</v>
      </c>
      <c r="AI614" s="1">
        <v>1428</v>
      </c>
      <c r="AK614" s="1" t="s">
        <v>19122</v>
      </c>
      <c r="AL614" s="1" t="s">
        <v>18710</v>
      </c>
      <c r="AM614" s="1" t="s">
        <v>19123</v>
      </c>
      <c r="AN614" s="1" t="s">
        <v>19124</v>
      </c>
      <c r="AO614" s="1" t="s">
        <v>18668</v>
      </c>
      <c r="AP614" s="14" t="s">
        <v>19122</v>
      </c>
      <c r="AQ614" s="14" t="s">
        <v>18723</v>
      </c>
      <c r="AR614" s="14" t="s">
        <v>19123</v>
      </c>
      <c r="AS614" s="15">
        <v>44326</v>
      </c>
      <c r="AT614" s="1" t="s">
        <v>18713</v>
      </c>
      <c r="AU614" s="1" t="s">
        <v>18957</v>
      </c>
      <c r="AV614" s="1" t="s">
        <v>18693</v>
      </c>
      <c r="AW614" s="1" t="s">
        <v>18958</v>
      </c>
      <c r="AX614" s="1" t="s">
        <v>18667</v>
      </c>
      <c r="AY614" s="1" t="s">
        <v>18959</v>
      </c>
    </row>
    <row r="615" spans="1:51" x14ac:dyDescent="0.2">
      <c r="A615" s="14" t="s">
        <v>13169</v>
      </c>
      <c r="B615" s="1" t="s">
        <v>18662</v>
      </c>
      <c r="C615" s="1" t="s">
        <v>18685</v>
      </c>
      <c r="D615" s="1" t="s">
        <v>18664</v>
      </c>
      <c r="E615" s="15">
        <v>44168</v>
      </c>
      <c r="F615" s="13">
        <v>44348</v>
      </c>
      <c r="G615" s="1" t="s">
        <v>18665</v>
      </c>
      <c r="H615" s="1" t="s">
        <v>18666</v>
      </c>
      <c r="I615" s="1" t="s">
        <v>18667</v>
      </c>
      <c r="J615" s="1" t="s">
        <v>18668</v>
      </c>
      <c r="K615" s="1" t="s">
        <v>18669</v>
      </c>
      <c r="L615" s="1" t="s">
        <v>18735</v>
      </c>
      <c r="M615" s="1" t="s">
        <v>18671</v>
      </c>
      <c r="N615" s="1" t="s">
        <v>18672</v>
      </c>
      <c r="O615" s="1">
        <v>34</v>
      </c>
      <c r="P615" s="1" t="s">
        <v>18662</v>
      </c>
      <c r="Q615" s="1" t="s">
        <v>18842</v>
      </c>
      <c r="R615" s="1">
        <v>20249018512</v>
      </c>
      <c r="S615" s="1" t="s">
        <v>18702</v>
      </c>
      <c r="T615" s="1">
        <v>24901851</v>
      </c>
      <c r="U615" s="1" t="s">
        <v>18843</v>
      </c>
      <c r="V615" s="1">
        <v>52369800</v>
      </c>
      <c r="X615" s="1" t="s">
        <v>18844</v>
      </c>
      <c r="Y615" s="1" t="s">
        <v>18845</v>
      </c>
      <c r="Z615" s="1" t="s">
        <v>15990</v>
      </c>
      <c r="AA615" s="1" t="s">
        <v>18846</v>
      </c>
      <c r="AB615" s="1" t="s">
        <v>18847</v>
      </c>
      <c r="AE615" s="1" t="s">
        <v>18848</v>
      </c>
      <c r="AG615" s="1" t="s">
        <v>1816</v>
      </c>
      <c r="AH615" s="1" t="s">
        <v>1816</v>
      </c>
      <c r="AI615" s="1">
        <v>1706</v>
      </c>
      <c r="AK615" s="1" t="s">
        <v>19072</v>
      </c>
      <c r="AL615" s="1" t="s">
        <v>18861</v>
      </c>
      <c r="AM615" s="1" t="s">
        <v>19073</v>
      </c>
      <c r="AN615" s="1" t="s">
        <v>19074</v>
      </c>
      <c r="AO615" s="1" t="s">
        <v>18668</v>
      </c>
      <c r="AP615" s="14" t="s">
        <v>19075</v>
      </c>
      <c r="AQ615" s="14" t="s">
        <v>18906</v>
      </c>
      <c r="AR615" s="14" t="s">
        <v>19073</v>
      </c>
      <c r="AS615" s="15">
        <v>44347</v>
      </c>
      <c r="AT615" s="1" t="s">
        <v>18918</v>
      </c>
      <c r="AU615" s="1" t="s">
        <v>18672</v>
      </c>
      <c r="AV615" s="1" t="s">
        <v>18735</v>
      </c>
      <c r="AW615" s="1" t="s">
        <v>18683</v>
      </c>
      <c r="AX615" s="1" t="s">
        <v>18667</v>
      </c>
      <c r="AY615" s="1" t="s">
        <v>18684</v>
      </c>
    </row>
    <row r="616" spans="1:51" x14ac:dyDescent="0.2">
      <c r="A616" s="14" t="s">
        <v>13166</v>
      </c>
      <c r="B616" s="1" t="s">
        <v>18662</v>
      </c>
      <c r="C616" s="1" t="s">
        <v>18685</v>
      </c>
      <c r="D616" s="1" t="s">
        <v>18664</v>
      </c>
      <c r="E616" s="15">
        <v>44168</v>
      </c>
      <c r="F616" s="13">
        <v>44350</v>
      </c>
      <c r="G616" s="1" t="s">
        <v>18665</v>
      </c>
      <c r="H616" s="1" t="s">
        <v>18666</v>
      </c>
      <c r="I616" s="1" t="s">
        <v>18667</v>
      </c>
      <c r="J616" s="1" t="s">
        <v>18668</v>
      </c>
      <c r="K616" s="1" t="s">
        <v>18669</v>
      </c>
      <c r="L616" s="1" t="s">
        <v>18735</v>
      </c>
      <c r="M616" s="1" t="s">
        <v>18671</v>
      </c>
      <c r="N616" s="1" t="s">
        <v>18672</v>
      </c>
      <c r="O616" s="1">
        <v>36</v>
      </c>
      <c r="P616" s="1" t="s">
        <v>18662</v>
      </c>
      <c r="Q616" s="1" t="s">
        <v>18842</v>
      </c>
      <c r="R616" s="1">
        <v>20249018512</v>
      </c>
      <c r="S616" s="1" t="s">
        <v>18702</v>
      </c>
      <c r="T616" s="1">
        <v>24901851</v>
      </c>
      <c r="U616" s="1" t="s">
        <v>18843</v>
      </c>
      <c r="V616" s="1">
        <v>52369800</v>
      </c>
      <c r="X616" s="1" t="s">
        <v>18844</v>
      </c>
      <c r="Y616" s="1" t="s">
        <v>18845</v>
      </c>
      <c r="Z616" s="1" t="s">
        <v>15990</v>
      </c>
      <c r="AA616" s="1" t="s">
        <v>18846</v>
      </c>
      <c r="AB616" s="1" t="s">
        <v>18847</v>
      </c>
      <c r="AE616" s="1" t="s">
        <v>18848</v>
      </c>
      <c r="AG616" s="1" t="s">
        <v>1816</v>
      </c>
      <c r="AH616" s="1" t="s">
        <v>1816</v>
      </c>
      <c r="AI616" s="1">
        <v>1706</v>
      </c>
      <c r="AK616" s="1" t="s">
        <v>19180</v>
      </c>
      <c r="AL616" s="1" t="s">
        <v>18956</v>
      </c>
      <c r="AM616" s="1" t="s">
        <v>19073</v>
      </c>
      <c r="AN616" s="1" t="s">
        <v>19074</v>
      </c>
      <c r="AO616" s="1" t="s">
        <v>18668</v>
      </c>
      <c r="AP616" s="14" t="s">
        <v>19211</v>
      </c>
      <c r="AQ616" s="14" t="s">
        <v>18906</v>
      </c>
      <c r="AR616" s="14" t="s">
        <v>18904</v>
      </c>
      <c r="AS616" s="15">
        <v>44350</v>
      </c>
      <c r="AT616" s="1" t="s">
        <v>20318</v>
      </c>
      <c r="AU616" s="1" t="s">
        <v>18672</v>
      </c>
      <c r="AV616" s="1" t="s">
        <v>18735</v>
      </c>
      <c r="AW616" s="1" t="s">
        <v>18683</v>
      </c>
      <c r="AX616" s="1" t="s">
        <v>18667</v>
      </c>
      <c r="AY616" s="1" t="s">
        <v>18684</v>
      </c>
    </row>
    <row r="617" spans="1:51" x14ac:dyDescent="0.2">
      <c r="A617" s="14" t="s">
        <v>16943</v>
      </c>
      <c r="B617" s="1" t="s">
        <v>18953</v>
      </c>
      <c r="C617" s="1" t="s">
        <v>18685</v>
      </c>
      <c r="D617" s="1" t="s">
        <v>18664</v>
      </c>
      <c r="E617" s="15">
        <v>44168</v>
      </c>
      <c r="F617" s="13">
        <v>44236</v>
      </c>
      <c r="G617" s="1" t="s">
        <v>18954</v>
      </c>
      <c r="H617" s="1" t="s">
        <v>18955</v>
      </c>
      <c r="I617" s="1" t="s">
        <v>18667</v>
      </c>
      <c r="J617" s="1" t="s">
        <v>18668</v>
      </c>
      <c r="K617" s="1" t="s">
        <v>18669</v>
      </c>
      <c r="L617" s="1" t="s">
        <v>18693</v>
      </c>
      <c r="M617" s="1" t="s">
        <v>18956</v>
      </c>
      <c r="N617" s="1" t="s">
        <v>18957</v>
      </c>
      <c r="O617" s="1">
        <v>70</v>
      </c>
      <c r="P617" s="1" t="s">
        <v>18953</v>
      </c>
      <c r="Q617" s="1" t="s">
        <v>18673</v>
      </c>
      <c r="R617" s="1">
        <v>30529654894</v>
      </c>
      <c r="U617" s="1" t="s">
        <v>19089</v>
      </c>
      <c r="V617" s="1">
        <v>52953700</v>
      </c>
      <c r="W617" s="1" t="s">
        <v>19090</v>
      </c>
      <c r="Z617" s="1" t="s">
        <v>18706</v>
      </c>
      <c r="AA617" s="1" t="s">
        <v>18707</v>
      </c>
      <c r="AB617" s="1" t="s">
        <v>18707</v>
      </c>
      <c r="AE617" s="1" t="s">
        <v>19091</v>
      </c>
      <c r="AG617" s="1">
        <v>9</v>
      </c>
      <c r="AI617" s="1">
        <v>1035</v>
      </c>
      <c r="AK617" s="1" t="s">
        <v>18840</v>
      </c>
      <c r="AL617" s="1" t="s">
        <v>18730</v>
      </c>
      <c r="AM617" s="1" t="s">
        <v>18693</v>
      </c>
      <c r="AN617" s="1" t="s">
        <v>18669</v>
      </c>
      <c r="AO617" s="1" t="s">
        <v>18668</v>
      </c>
      <c r="AP617" s="14" t="s">
        <v>18694</v>
      </c>
      <c r="AQ617" s="14" t="s">
        <v>18695</v>
      </c>
      <c r="AR617" s="14" t="s">
        <v>18693</v>
      </c>
      <c r="AS617" s="15">
        <v>44236</v>
      </c>
      <c r="AT617" s="1" t="s">
        <v>18841</v>
      </c>
      <c r="AU617" s="1" t="s">
        <v>18957</v>
      </c>
      <c r="AV617" s="1" t="s">
        <v>18693</v>
      </c>
      <c r="AW617" s="1" t="s">
        <v>18958</v>
      </c>
      <c r="AX617" s="1" t="s">
        <v>18667</v>
      </c>
      <c r="AY617" s="1" t="s">
        <v>18959</v>
      </c>
    </row>
    <row r="618" spans="1:51" x14ac:dyDescent="0.2">
      <c r="A618" s="14" t="s">
        <v>13149</v>
      </c>
      <c r="B618" s="1" t="s">
        <v>18662</v>
      </c>
      <c r="C618" s="1" t="s">
        <v>18685</v>
      </c>
      <c r="D618" s="1" t="s">
        <v>18664</v>
      </c>
      <c r="E618" s="15">
        <v>44168</v>
      </c>
      <c r="F618" s="13">
        <v>44187</v>
      </c>
      <c r="G618" s="1" t="s">
        <v>18665</v>
      </c>
      <c r="H618" s="1" t="s">
        <v>18666</v>
      </c>
      <c r="I618" s="1" t="s">
        <v>18667</v>
      </c>
      <c r="J618" s="1" t="s">
        <v>18668</v>
      </c>
      <c r="K618" s="1" t="s">
        <v>18669</v>
      </c>
      <c r="L618" s="1" t="s">
        <v>18735</v>
      </c>
      <c r="M618" s="1" t="s">
        <v>18671</v>
      </c>
      <c r="N618" s="1" t="s">
        <v>18672</v>
      </c>
      <c r="O618" s="1">
        <v>35</v>
      </c>
      <c r="P618" s="1" t="s">
        <v>18662</v>
      </c>
      <c r="Q618" s="1" t="s">
        <v>18673</v>
      </c>
      <c r="R618" s="1">
        <v>30519887335</v>
      </c>
      <c r="U618" s="1" t="s">
        <v>18756</v>
      </c>
      <c r="V618" s="1">
        <v>57871555</v>
      </c>
      <c r="W618" s="1" t="s">
        <v>18757</v>
      </c>
      <c r="Z618" s="1" t="s">
        <v>18706</v>
      </c>
      <c r="AA618" s="1" t="s">
        <v>18758</v>
      </c>
      <c r="AB618" s="1" t="s">
        <v>18759</v>
      </c>
      <c r="AE618" s="1" t="s">
        <v>18760</v>
      </c>
      <c r="AG618" s="1">
        <v>9</v>
      </c>
      <c r="AI618" s="1">
        <v>1425</v>
      </c>
      <c r="AK618" s="1" t="s">
        <v>19053</v>
      </c>
      <c r="AL618" s="1" t="s">
        <v>18730</v>
      </c>
      <c r="AM618" s="1" t="s">
        <v>18693</v>
      </c>
      <c r="AN618" s="1" t="s">
        <v>18669</v>
      </c>
      <c r="AO618" s="1" t="s">
        <v>18668</v>
      </c>
      <c r="AP618" s="14" t="s">
        <v>18694</v>
      </c>
      <c r="AQ618" s="14" t="s">
        <v>18695</v>
      </c>
      <c r="AR618" s="14" t="s">
        <v>18693</v>
      </c>
      <c r="AS618" s="15">
        <v>44187</v>
      </c>
      <c r="AT618" s="1" t="s">
        <v>18946</v>
      </c>
      <c r="AU618" s="1" t="s">
        <v>18672</v>
      </c>
      <c r="AV618" s="1" t="s">
        <v>18735</v>
      </c>
      <c r="AW618" s="1" t="s">
        <v>18683</v>
      </c>
      <c r="AX618" s="1" t="s">
        <v>18667</v>
      </c>
      <c r="AY618" s="1" t="s">
        <v>18684</v>
      </c>
    </row>
    <row r="619" spans="1:51" x14ac:dyDescent="0.2">
      <c r="A619" s="14" t="s">
        <v>13146</v>
      </c>
      <c r="B619" s="1" t="s">
        <v>18662</v>
      </c>
      <c r="C619" s="1" t="s">
        <v>18685</v>
      </c>
      <c r="D619" s="1" t="s">
        <v>18664</v>
      </c>
      <c r="E619" s="15">
        <v>44168</v>
      </c>
      <c r="F619" s="13">
        <v>44187</v>
      </c>
      <c r="G619" s="1" t="s">
        <v>18665</v>
      </c>
      <c r="H619" s="1" t="s">
        <v>18666</v>
      </c>
      <c r="I619" s="1" t="s">
        <v>18667</v>
      </c>
      <c r="J619" s="1" t="s">
        <v>18668</v>
      </c>
      <c r="K619" s="1" t="s">
        <v>18669</v>
      </c>
      <c r="L619" s="1" t="s">
        <v>18735</v>
      </c>
      <c r="M619" s="1" t="s">
        <v>18671</v>
      </c>
      <c r="N619" s="1" t="s">
        <v>18672</v>
      </c>
      <c r="O619" s="1">
        <v>33</v>
      </c>
      <c r="P619" s="1" t="s">
        <v>18662</v>
      </c>
      <c r="Q619" s="1" t="s">
        <v>18673</v>
      </c>
      <c r="R619" s="1">
        <v>30650964132</v>
      </c>
      <c r="U619" s="1" t="s">
        <v>18879</v>
      </c>
      <c r="V619" s="1">
        <v>43060600</v>
      </c>
      <c r="W619" s="1" t="s">
        <v>18788</v>
      </c>
      <c r="Z619" s="1" t="s">
        <v>18706</v>
      </c>
      <c r="AA619" s="1" t="s">
        <v>18789</v>
      </c>
      <c r="AB619" s="1" t="s">
        <v>18790</v>
      </c>
      <c r="AE619" s="1" t="s">
        <v>18791</v>
      </c>
      <c r="AG619" s="1" t="s">
        <v>15731</v>
      </c>
      <c r="AI619" s="1">
        <v>1282</v>
      </c>
      <c r="AK619" s="1" t="s">
        <v>18761</v>
      </c>
      <c r="AL619" s="1" t="s">
        <v>18730</v>
      </c>
      <c r="AM619" s="1" t="s">
        <v>18693</v>
      </c>
      <c r="AN619" s="1" t="s">
        <v>18669</v>
      </c>
      <c r="AO619" s="1" t="s">
        <v>18668</v>
      </c>
      <c r="AP619" s="14" t="s">
        <v>18694</v>
      </c>
      <c r="AQ619" s="14" t="s">
        <v>18695</v>
      </c>
      <c r="AR619" s="14" t="s">
        <v>18693</v>
      </c>
      <c r="AS619" s="15">
        <v>44187</v>
      </c>
      <c r="AT619" s="1" t="s">
        <v>18769</v>
      </c>
      <c r="AU619" s="1" t="s">
        <v>18672</v>
      </c>
      <c r="AV619" s="1" t="s">
        <v>18735</v>
      </c>
      <c r="AW619" s="1" t="s">
        <v>18683</v>
      </c>
      <c r="AX619" s="1" t="s">
        <v>18667</v>
      </c>
      <c r="AY619" s="1" t="s">
        <v>18684</v>
      </c>
    </row>
    <row r="620" spans="1:51" x14ac:dyDescent="0.2">
      <c r="A620" s="14" t="s">
        <v>13137</v>
      </c>
      <c r="B620" s="1" t="s">
        <v>18662</v>
      </c>
      <c r="C620" s="1" t="s">
        <v>18685</v>
      </c>
      <c r="D620" s="1" t="s">
        <v>18664</v>
      </c>
      <c r="E620" s="15">
        <v>44168</v>
      </c>
      <c r="F620" s="13">
        <v>44319</v>
      </c>
      <c r="G620" s="1" t="s">
        <v>18665</v>
      </c>
      <c r="H620" s="1" t="s">
        <v>18666</v>
      </c>
      <c r="I620" s="1" t="s">
        <v>18667</v>
      </c>
      <c r="J620" s="1" t="s">
        <v>18668</v>
      </c>
      <c r="K620" s="1" t="s">
        <v>18669</v>
      </c>
      <c r="L620" s="1" t="s">
        <v>18735</v>
      </c>
      <c r="M620" s="1" t="s">
        <v>18671</v>
      </c>
      <c r="N620" s="1" t="s">
        <v>18672</v>
      </c>
      <c r="O620" s="1">
        <v>53</v>
      </c>
      <c r="P620" s="1" t="s">
        <v>18662</v>
      </c>
      <c r="Q620" s="1" t="s">
        <v>18673</v>
      </c>
      <c r="R620" s="1">
        <v>30516968431</v>
      </c>
      <c r="U620" s="1" t="s">
        <v>19081</v>
      </c>
      <c r="V620" s="1">
        <v>1157776400</v>
      </c>
      <c r="W620" s="1" t="s">
        <v>19082</v>
      </c>
      <c r="Z620" s="1" t="s">
        <v>18706</v>
      </c>
      <c r="AA620" s="1" t="s">
        <v>18707</v>
      </c>
      <c r="AB620" s="1" t="s">
        <v>18707</v>
      </c>
      <c r="AE620" s="1" t="s">
        <v>19083</v>
      </c>
      <c r="AG620" s="1" t="s">
        <v>15731</v>
      </c>
      <c r="AI620" s="1">
        <v>1428</v>
      </c>
      <c r="AK620" s="1" t="s">
        <v>18777</v>
      </c>
      <c r="AL620" s="1" t="s">
        <v>18671</v>
      </c>
      <c r="AM620" s="1" t="s">
        <v>18679</v>
      </c>
      <c r="AN620" s="1" t="s">
        <v>18669</v>
      </c>
      <c r="AO620" s="1" t="s">
        <v>18668</v>
      </c>
      <c r="AP620" s="14" t="s">
        <v>18876</v>
      </c>
      <c r="AQ620" s="14" t="s">
        <v>18723</v>
      </c>
      <c r="AR620" s="14" t="s">
        <v>18679</v>
      </c>
      <c r="AS620" s="15">
        <v>44319</v>
      </c>
      <c r="AT620" s="1" t="s">
        <v>18682</v>
      </c>
      <c r="AU620" s="1" t="s">
        <v>18672</v>
      </c>
      <c r="AV620" s="1" t="s">
        <v>18735</v>
      </c>
      <c r="AW620" s="1" t="s">
        <v>18683</v>
      </c>
      <c r="AX620" s="1" t="s">
        <v>18667</v>
      </c>
      <c r="AY620" s="1" t="s">
        <v>18684</v>
      </c>
    </row>
    <row r="621" spans="1:51" x14ac:dyDescent="0.2">
      <c r="A621" s="14" t="s">
        <v>13130</v>
      </c>
      <c r="B621" s="1" t="s">
        <v>18662</v>
      </c>
      <c r="C621" s="1" t="s">
        <v>18685</v>
      </c>
      <c r="D621" s="1" t="s">
        <v>18664</v>
      </c>
      <c r="E621" s="15">
        <v>44168</v>
      </c>
      <c r="F621" s="13">
        <v>44348</v>
      </c>
      <c r="G621" s="1" t="s">
        <v>18665</v>
      </c>
      <c r="H621" s="1" t="s">
        <v>18666</v>
      </c>
      <c r="I621" s="1" t="s">
        <v>18667</v>
      </c>
      <c r="J621" s="1" t="s">
        <v>18668</v>
      </c>
      <c r="K621" s="1" t="s">
        <v>18669</v>
      </c>
      <c r="L621" s="1" t="s">
        <v>18735</v>
      </c>
      <c r="M621" s="1" t="s">
        <v>18671</v>
      </c>
      <c r="N621" s="1" t="s">
        <v>18672</v>
      </c>
      <c r="O621" s="1">
        <v>70</v>
      </c>
      <c r="P621" s="1" t="s">
        <v>18662</v>
      </c>
      <c r="Q621" s="1" t="s">
        <v>18673</v>
      </c>
      <c r="R621" s="1">
        <v>30516968431</v>
      </c>
      <c r="U621" s="1" t="s">
        <v>19081</v>
      </c>
      <c r="V621" s="1">
        <v>1157776400</v>
      </c>
      <c r="W621" s="1" t="s">
        <v>19082</v>
      </c>
      <c r="Z621" s="1" t="s">
        <v>18706</v>
      </c>
      <c r="AA621" s="1" t="s">
        <v>18707</v>
      </c>
      <c r="AB621" s="1" t="s">
        <v>18707</v>
      </c>
      <c r="AE621" s="1" t="s">
        <v>19083</v>
      </c>
      <c r="AG621" s="1" t="s">
        <v>15731</v>
      </c>
      <c r="AI621" s="1">
        <v>1428</v>
      </c>
      <c r="AK621" s="1" t="s">
        <v>18718</v>
      </c>
      <c r="AL621" s="1" t="s">
        <v>18671</v>
      </c>
      <c r="AM621" s="1" t="s">
        <v>18679</v>
      </c>
      <c r="AN621" s="1" t="s">
        <v>18669</v>
      </c>
      <c r="AO621" s="1" t="s">
        <v>18668</v>
      </c>
      <c r="AP621" s="14" t="s">
        <v>18800</v>
      </c>
      <c r="AQ621" s="14" t="s">
        <v>18734</v>
      </c>
      <c r="AR621" s="14" t="s">
        <v>18679</v>
      </c>
      <c r="AS621" s="15">
        <v>44348</v>
      </c>
      <c r="AT621" s="1" t="s">
        <v>18801</v>
      </c>
      <c r="AU621" s="1" t="s">
        <v>18672</v>
      </c>
      <c r="AV621" s="1" t="s">
        <v>18735</v>
      </c>
      <c r="AW621" s="1" t="s">
        <v>18683</v>
      </c>
      <c r="AX621" s="1" t="s">
        <v>18667</v>
      </c>
      <c r="AY621" s="1" t="s">
        <v>18684</v>
      </c>
    </row>
    <row r="622" spans="1:51" x14ac:dyDescent="0.2">
      <c r="A622" s="14" t="s">
        <v>13127</v>
      </c>
      <c r="B622" s="1" t="s">
        <v>18662</v>
      </c>
      <c r="C622" s="1" t="s">
        <v>18685</v>
      </c>
      <c r="D622" s="1" t="s">
        <v>18664</v>
      </c>
      <c r="E622" s="15">
        <v>44168</v>
      </c>
      <c r="F622" s="13">
        <v>44216</v>
      </c>
      <c r="G622" s="1" t="s">
        <v>18665</v>
      </c>
      <c r="H622" s="1" t="s">
        <v>18666</v>
      </c>
      <c r="I622" s="1" t="s">
        <v>18667</v>
      </c>
      <c r="J622" s="1" t="s">
        <v>18668</v>
      </c>
      <c r="K622" s="1" t="s">
        <v>18669</v>
      </c>
      <c r="L622" s="1" t="s">
        <v>18735</v>
      </c>
      <c r="M622" s="1" t="s">
        <v>18671</v>
      </c>
      <c r="N622" s="1" t="s">
        <v>18672</v>
      </c>
      <c r="O622" s="1">
        <v>34</v>
      </c>
      <c r="P622" s="1" t="s">
        <v>18662</v>
      </c>
      <c r="Q622" s="1" t="s">
        <v>18673</v>
      </c>
      <c r="R622" s="1">
        <v>30650964132</v>
      </c>
      <c r="U622" s="1" t="s">
        <v>18879</v>
      </c>
      <c r="V622" s="1">
        <v>43060600</v>
      </c>
      <c r="W622" s="1" t="s">
        <v>18788</v>
      </c>
      <c r="Z622" s="1" t="s">
        <v>18706</v>
      </c>
      <c r="AA622" s="1" t="s">
        <v>18789</v>
      </c>
      <c r="AB622" s="1" t="s">
        <v>18790</v>
      </c>
      <c r="AE622" s="1" t="s">
        <v>18791</v>
      </c>
      <c r="AG622" s="1" t="s">
        <v>15731</v>
      </c>
      <c r="AI622" s="1">
        <v>1282</v>
      </c>
      <c r="AK622" s="1" t="s">
        <v>18840</v>
      </c>
      <c r="AL622" s="1" t="s">
        <v>18730</v>
      </c>
      <c r="AM622" s="1" t="s">
        <v>18693</v>
      </c>
      <c r="AN622" s="1" t="s">
        <v>18669</v>
      </c>
      <c r="AO622" s="1" t="s">
        <v>18668</v>
      </c>
      <c r="AP622" s="14" t="s">
        <v>18694</v>
      </c>
      <c r="AQ622" s="14" t="s">
        <v>18695</v>
      </c>
      <c r="AR622" s="14" t="s">
        <v>18693</v>
      </c>
      <c r="AS622" s="15">
        <v>44216</v>
      </c>
      <c r="AT622" s="1" t="s">
        <v>18841</v>
      </c>
      <c r="AU622" s="1" t="s">
        <v>18672</v>
      </c>
      <c r="AV622" s="1" t="s">
        <v>18735</v>
      </c>
      <c r="AW622" s="1" t="s">
        <v>18683</v>
      </c>
      <c r="AX622" s="1" t="s">
        <v>18667</v>
      </c>
      <c r="AY622" s="1" t="s">
        <v>18684</v>
      </c>
    </row>
    <row r="623" spans="1:51" x14ac:dyDescent="0.2">
      <c r="A623" s="14" t="s">
        <v>13123</v>
      </c>
      <c r="B623" s="1" t="s">
        <v>18662</v>
      </c>
      <c r="C623" s="1" t="s">
        <v>18685</v>
      </c>
      <c r="D623" s="1" t="s">
        <v>18664</v>
      </c>
      <c r="E623" s="15">
        <v>44168</v>
      </c>
      <c r="F623" s="13">
        <v>44216</v>
      </c>
      <c r="G623" s="1" t="s">
        <v>18665</v>
      </c>
      <c r="H623" s="1" t="s">
        <v>18666</v>
      </c>
      <c r="I623" s="1" t="s">
        <v>18667</v>
      </c>
      <c r="J623" s="1" t="s">
        <v>18668</v>
      </c>
      <c r="K623" s="1" t="s">
        <v>18669</v>
      </c>
      <c r="L623" s="1" t="s">
        <v>18735</v>
      </c>
      <c r="M623" s="1" t="s">
        <v>18671</v>
      </c>
      <c r="N623" s="1" t="s">
        <v>18672</v>
      </c>
      <c r="O623" s="1">
        <v>34</v>
      </c>
      <c r="P623" s="1" t="s">
        <v>18662</v>
      </c>
      <c r="Q623" s="1" t="s">
        <v>18673</v>
      </c>
      <c r="R623" s="1">
        <v>30650964132</v>
      </c>
      <c r="U623" s="1" t="s">
        <v>18879</v>
      </c>
      <c r="V623" s="1">
        <v>43060600</v>
      </c>
      <c r="W623" s="1" t="s">
        <v>18788</v>
      </c>
      <c r="Z623" s="1" t="s">
        <v>18706</v>
      </c>
      <c r="AA623" s="1" t="s">
        <v>18789</v>
      </c>
      <c r="AB623" s="1" t="s">
        <v>18790</v>
      </c>
      <c r="AE623" s="1" t="s">
        <v>18791</v>
      </c>
      <c r="AG623" s="1" t="s">
        <v>15731</v>
      </c>
      <c r="AI623" s="1">
        <v>1282</v>
      </c>
      <c r="AK623" s="1" t="s">
        <v>18840</v>
      </c>
      <c r="AL623" s="1" t="s">
        <v>18730</v>
      </c>
      <c r="AM623" s="1" t="s">
        <v>18693</v>
      </c>
      <c r="AN623" s="1" t="s">
        <v>18669</v>
      </c>
      <c r="AO623" s="1" t="s">
        <v>18668</v>
      </c>
      <c r="AP623" s="14" t="s">
        <v>18694</v>
      </c>
      <c r="AQ623" s="14" t="s">
        <v>18695</v>
      </c>
      <c r="AR623" s="14" t="s">
        <v>18693</v>
      </c>
      <c r="AS623" s="15">
        <v>44216</v>
      </c>
      <c r="AT623" s="1" t="s">
        <v>18841</v>
      </c>
      <c r="AU623" s="1" t="s">
        <v>18672</v>
      </c>
      <c r="AV623" s="1" t="s">
        <v>18735</v>
      </c>
      <c r="AW623" s="1" t="s">
        <v>18683</v>
      </c>
      <c r="AX623" s="1" t="s">
        <v>18667</v>
      </c>
      <c r="AY623" s="1" t="s">
        <v>18684</v>
      </c>
    </row>
    <row r="624" spans="1:51" x14ac:dyDescent="0.2">
      <c r="A624" s="14" t="s">
        <v>13102</v>
      </c>
      <c r="B624" s="1" t="s">
        <v>18662</v>
      </c>
      <c r="C624" s="1" t="s">
        <v>18685</v>
      </c>
      <c r="D624" s="1" t="s">
        <v>18664</v>
      </c>
      <c r="E624" s="15">
        <v>44168</v>
      </c>
      <c r="F624" s="13">
        <v>44344</v>
      </c>
      <c r="G624" s="1" t="s">
        <v>18665</v>
      </c>
      <c r="H624" s="1" t="s">
        <v>18666</v>
      </c>
      <c r="I624" s="1" t="s">
        <v>18667</v>
      </c>
      <c r="J624" s="1" t="s">
        <v>18668</v>
      </c>
      <c r="K624" s="1" t="s">
        <v>18669</v>
      </c>
      <c r="L624" s="1" t="s">
        <v>18735</v>
      </c>
      <c r="M624" s="1" t="s">
        <v>18671</v>
      </c>
      <c r="N624" s="1" t="s">
        <v>18672</v>
      </c>
      <c r="O624" s="1">
        <v>21</v>
      </c>
      <c r="P624" s="1" t="s">
        <v>18662</v>
      </c>
      <c r="Q624" s="1" t="s">
        <v>18673</v>
      </c>
      <c r="R624" s="1">
        <v>30708574836</v>
      </c>
      <c r="U624" s="1" t="s">
        <v>18872</v>
      </c>
      <c r="V624" s="1">
        <v>1163161000</v>
      </c>
      <c r="W624" s="1" t="s">
        <v>16547</v>
      </c>
      <c r="Z624" s="1" t="s">
        <v>15990</v>
      </c>
      <c r="AA624" s="1" t="s">
        <v>18853</v>
      </c>
      <c r="AB624" s="1" t="s">
        <v>18854</v>
      </c>
      <c r="AE624" s="1" t="s">
        <v>18873</v>
      </c>
      <c r="AG624" s="1" t="s">
        <v>15731</v>
      </c>
      <c r="AI624" s="1">
        <v>1842</v>
      </c>
      <c r="AJ624" s="1" t="s">
        <v>18874</v>
      </c>
      <c r="AK624" s="1" t="s">
        <v>18836</v>
      </c>
      <c r="AL624" s="1" t="s">
        <v>18710</v>
      </c>
      <c r="AM624" s="1" t="s">
        <v>18835</v>
      </c>
      <c r="AN624" s="1" t="s">
        <v>18669</v>
      </c>
      <c r="AO624" s="1" t="s">
        <v>18668</v>
      </c>
      <c r="AP624" s="14" t="s">
        <v>18908</v>
      </c>
      <c r="AQ624" s="14" t="s">
        <v>18837</v>
      </c>
      <c r="AR624" s="14" t="s">
        <v>18835</v>
      </c>
      <c r="AS624" s="15">
        <v>44344</v>
      </c>
      <c r="AT624" s="1" t="s">
        <v>18909</v>
      </c>
      <c r="AU624" s="1" t="s">
        <v>18672</v>
      </c>
      <c r="AV624" s="1" t="s">
        <v>18735</v>
      </c>
      <c r="AW624" s="1" t="s">
        <v>18683</v>
      </c>
      <c r="AX624" s="1" t="s">
        <v>18667</v>
      </c>
      <c r="AY624" s="1" t="s">
        <v>18684</v>
      </c>
    </row>
    <row r="625" spans="1:51" x14ac:dyDescent="0.2">
      <c r="A625" s="14" t="s">
        <v>13086</v>
      </c>
      <c r="B625" s="1" t="s">
        <v>18662</v>
      </c>
      <c r="C625" s="1" t="s">
        <v>18685</v>
      </c>
      <c r="D625" s="1" t="s">
        <v>18664</v>
      </c>
      <c r="E625" s="15">
        <v>44168</v>
      </c>
      <c r="F625" s="13">
        <v>44319</v>
      </c>
      <c r="G625" s="1" t="s">
        <v>18665</v>
      </c>
      <c r="H625" s="1" t="s">
        <v>18666</v>
      </c>
      <c r="I625" s="1" t="s">
        <v>18667</v>
      </c>
      <c r="J625" s="1" t="s">
        <v>18668</v>
      </c>
      <c r="K625" s="1" t="s">
        <v>18669</v>
      </c>
      <c r="L625" s="1" t="s">
        <v>18735</v>
      </c>
      <c r="M625" s="1" t="s">
        <v>18671</v>
      </c>
      <c r="N625" s="1" t="s">
        <v>18672</v>
      </c>
      <c r="O625" s="1">
        <v>31</v>
      </c>
      <c r="P625" s="1" t="s">
        <v>18662</v>
      </c>
      <c r="Q625" s="1" t="s">
        <v>18673</v>
      </c>
      <c r="R625" s="1">
        <v>30708574836</v>
      </c>
      <c r="U625" s="1" t="s">
        <v>18872</v>
      </c>
      <c r="V625" s="1">
        <v>1163161000</v>
      </c>
      <c r="W625" s="1" t="s">
        <v>16547</v>
      </c>
      <c r="Z625" s="1" t="s">
        <v>15990</v>
      </c>
      <c r="AA625" s="1" t="s">
        <v>18853</v>
      </c>
      <c r="AB625" s="1" t="s">
        <v>18854</v>
      </c>
      <c r="AE625" s="1" t="s">
        <v>18873</v>
      </c>
      <c r="AG625" s="1" t="s">
        <v>15731</v>
      </c>
      <c r="AI625" s="1">
        <v>1842</v>
      </c>
      <c r="AJ625" s="1" t="s">
        <v>18874</v>
      </c>
      <c r="AK625" s="1" t="s">
        <v>18732</v>
      </c>
      <c r="AL625" s="1" t="s">
        <v>18730</v>
      </c>
      <c r="AM625" s="1" t="s">
        <v>18679</v>
      </c>
      <c r="AN625" s="1" t="s">
        <v>18669</v>
      </c>
      <c r="AO625" s="1" t="s">
        <v>18668</v>
      </c>
      <c r="AP625" s="14" t="s">
        <v>18732</v>
      </c>
      <c r="AQ625" s="14" t="s">
        <v>18734</v>
      </c>
      <c r="AR625" s="14" t="s">
        <v>18679</v>
      </c>
      <c r="AS625" s="15">
        <v>44328</v>
      </c>
      <c r="AT625" s="1" t="s">
        <v>18828</v>
      </c>
      <c r="AU625" s="1" t="s">
        <v>18672</v>
      </c>
      <c r="AV625" s="1" t="s">
        <v>18735</v>
      </c>
      <c r="AW625" s="1" t="s">
        <v>18683</v>
      </c>
      <c r="AX625" s="1" t="s">
        <v>18667</v>
      </c>
      <c r="AY625" s="1" t="s">
        <v>18684</v>
      </c>
    </row>
    <row r="626" spans="1:51" x14ac:dyDescent="0.2">
      <c r="A626" s="14" t="s">
        <v>16946</v>
      </c>
      <c r="B626" s="1" t="s">
        <v>18953</v>
      </c>
      <c r="C626" s="1" t="s">
        <v>18685</v>
      </c>
      <c r="D626" s="1" t="s">
        <v>18664</v>
      </c>
      <c r="E626" s="15">
        <v>44169</v>
      </c>
      <c r="F626" s="13">
        <v>44211</v>
      </c>
      <c r="G626" s="1" t="s">
        <v>18954</v>
      </c>
      <c r="H626" s="1" t="s">
        <v>18955</v>
      </c>
      <c r="I626" s="1" t="s">
        <v>18667</v>
      </c>
      <c r="J626" s="1" t="s">
        <v>18668</v>
      </c>
      <c r="K626" s="1" t="s">
        <v>18669</v>
      </c>
      <c r="L626" s="1" t="s">
        <v>18693</v>
      </c>
      <c r="M626" s="1" t="s">
        <v>18956</v>
      </c>
      <c r="N626" s="1" t="s">
        <v>18957</v>
      </c>
      <c r="O626" s="1">
        <v>22</v>
      </c>
      <c r="P626" s="1" t="s">
        <v>18953</v>
      </c>
      <c r="Q626" s="1" t="s">
        <v>18673</v>
      </c>
      <c r="R626" s="1">
        <v>30673380162</v>
      </c>
      <c r="U626" s="1" t="s">
        <v>19129</v>
      </c>
      <c r="V626" s="1">
        <v>91133164612</v>
      </c>
      <c r="W626" s="1" t="s">
        <v>19130</v>
      </c>
      <c r="Z626" s="1" t="s">
        <v>19131</v>
      </c>
      <c r="AA626" s="1" t="s">
        <v>19132</v>
      </c>
      <c r="AB626" s="1" t="s">
        <v>19131</v>
      </c>
      <c r="AE626" s="1" t="s">
        <v>19133</v>
      </c>
      <c r="AG626" s="1" t="s">
        <v>15731</v>
      </c>
      <c r="AI626" s="1">
        <v>5700</v>
      </c>
      <c r="AK626" s="1" t="s">
        <v>18761</v>
      </c>
      <c r="AL626" s="1" t="s">
        <v>18730</v>
      </c>
      <c r="AM626" s="1" t="s">
        <v>18693</v>
      </c>
      <c r="AN626" s="1" t="s">
        <v>18669</v>
      </c>
      <c r="AO626" s="1" t="s">
        <v>18668</v>
      </c>
      <c r="AP626" s="14" t="s">
        <v>18694</v>
      </c>
      <c r="AQ626" s="14" t="s">
        <v>18695</v>
      </c>
      <c r="AR626" s="14" t="s">
        <v>18693</v>
      </c>
      <c r="AS626" s="15">
        <v>44211</v>
      </c>
      <c r="AT626" s="1" t="s">
        <v>18769</v>
      </c>
      <c r="AU626" s="1" t="s">
        <v>18957</v>
      </c>
      <c r="AV626" s="1" t="s">
        <v>18693</v>
      </c>
      <c r="AW626" s="1" t="s">
        <v>18958</v>
      </c>
      <c r="AX626" s="1" t="s">
        <v>18667</v>
      </c>
      <c r="AY626" s="1" t="s">
        <v>18959</v>
      </c>
    </row>
    <row r="627" spans="1:51" x14ac:dyDescent="0.2">
      <c r="A627" s="14" t="s">
        <v>13178</v>
      </c>
      <c r="B627" s="1" t="s">
        <v>18662</v>
      </c>
      <c r="C627" s="1" t="s">
        <v>18685</v>
      </c>
      <c r="D627" s="1" t="s">
        <v>18664</v>
      </c>
      <c r="E627" s="15">
        <v>44173</v>
      </c>
      <c r="F627" s="13">
        <v>44273</v>
      </c>
      <c r="G627" s="1" t="s">
        <v>18665</v>
      </c>
      <c r="H627" s="1" t="s">
        <v>18666</v>
      </c>
      <c r="I627" s="1" t="s">
        <v>18667</v>
      </c>
      <c r="J627" s="1" t="s">
        <v>18668</v>
      </c>
      <c r="K627" s="1" t="s">
        <v>18669</v>
      </c>
      <c r="L627" s="1" t="s">
        <v>18735</v>
      </c>
      <c r="M627" s="1" t="s">
        <v>18671</v>
      </c>
      <c r="N627" s="1" t="s">
        <v>18672</v>
      </c>
      <c r="O627" s="1">
        <v>38</v>
      </c>
      <c r="P627" s="1" t="s">
        <v>18662</v>
      </c>
      <c r="Q627" s="1" t="s">
        <v>18673</v>
      </c>
      <c r="R627" s="1">
        <v>30534475795</v>
      </c>
      <c r="U627" s="1" t="s">
        <v>18697</v>
      </c>
      <c r="V627" s="1">
        <v>1147561216</v>
      </c>
      <c r="W627" s="1" t="s">
        <v>2737</v>
      </c>
      <c r="Z627" s="1" t="s">
        <v>15990</v>
      </c>
      <c r="AA627" s="1" t="s">
        <v>18698</v>
      </c>
      <c r="AB627" s="1" t="s">
        <v>18699</v>
      </c>
      <c r="AE627" s="1" t="s">
        <v>18700</v>
      </c>
      <c r="AG627" s="1" t="s">
        <v>15731</v>
      </c>
      <c r="AI627" s="1">
        <v>1605</v>
      </c>
      <c r="AK627" s="1" t="s">
        <v>19053</v>
      </c>
      <c r="AL627" s="1" t="s">
        <v>18730</v>
      </c>
      <c r="AM627" s="1" t="s">
        <v>18693</v>
      </c>
      <c r="AN627" s="1" t="s">
        <v>18669</v>
      </c>
      <c r="AO627" s="1" t="s">
        <v>18668</v>
      </c>
      <c r="AP627" s="14" t="s">
        <v>18694</v>
      </c>
      <c r="AQ627" s="14" t="s">
        <v>18695</v>
      </c>
      <c r="AR627" s="14" t="s">
        <v>18693</v>
      </c>
      <c r="AS627" s="15">
        <v>44273</v>
      </c>
      <c r="AT627" s="1" t="s">
        <v>18946</v>
      </c>
      <c r="AU627" s="1" t="s">
        <v>18672</v>
      </c>
      <c r="AV627" s="1" t="s">
        <v>18735</v>
      </c>
      <c r="AW627" s="1" t="s">
        <v>18683</v>
      </c>
      <c r="AX627" s="1" t="s">
        <v>18667</v>
      </c>
      <c r="AY627" s="1" t="s">
        <v>18684</v>
      </c>
    </row>
    <row r="628" spans="1:51" x14ac:dyDescent="0.2">
      <c r="A628" s="14" t="s">
        <v>13182</v>
      </c>
      <c r="B628" s="1" t="s">
        <v>18662</v>
      </c>
      <c r="C628" s="1" t="s">
        <v>18685</v>
      </c>
      <c r="D628" s="1" t="s">
        <v>18664</v>
      </c>
      <c r="E628" s="15">
        <v>44174</v>
      </c>
      <c r="F628" s="13">
        <v>44187</v>
      </c>
      <c r="G628" s="1" t="s">
        <v>18665</v>
      </c>
      <c r="H628" s="1" t="s">
        <v>18666</v>
      </c>
      <c r="I628" s="1" t="s">
        <v>18667</v>
      </c>
      <c r="J628" s="1" t="s">
        <v>18668</v>
      </c>
      <c r="K628" s="1" t="s">
        <v>18669</v>
      </c>
      <c r="L628" s="1" t="s">
        <v>18735</v>
      </c>
      <c r="M628" s="1" t="s">
        <v>18671</v>
      </c>
      <c r="N628" s="1" t="s">
        <v>18672</v>
      </c>
      <c r="O628" s="1">
        <v>29</v>
      </c>
      <c r="P628" s="1" t="s">
        <v>18662</v>
      </c>
      <c r="Q628" s="1" t="s">
        <v>18673</v>
      </c>
      <c r="R628" s="1">
        <v>30669159885</v>
      </c>
      <c r="U628" s="1" t="s">
        <v>18897</v>
      </c>
      <c r="V628" s="1">
        <v>1121891172</v>
      </c>
      <c r="W628" s="1" t="s">
        <v>702</v>
      </c>
      <c r="Z628" s="1" t="s">
        <v>15990</v>
      </c>
      <c r="AA628" s="1" t="s">
        <v>18698</v>
      </c>
      <c r="AB628" s="1" t="s">
        <v>18784</v>
      </c>
      <c r="AE628" s="1" t="s">
        <v>18785</v>
      </c>
      <c r="AG628" s="1">
        <v>7</v>
      </c>
      <c r="AI628" s="1">
        <v>1602</v>
      </c>
      <c r="AK628" s="1" t="s">
        <v>19053</v>
      </c>
      <c r="AL628" s="1" t="s">
        <v>18730</v>
      </c>
      <c r="AM628" s="1" t="s">
        <v>18693</v>
      </c>
      <c r="AN628" s="1" t="s">
        <v>18669</v>
      </c>
      <c r="AO628" s="1" t="s">
        <v>18668</v>
      </c>
      <c r="AP628" s="14" t="s">
        <v>18694</v>
      </c>
      <c r="AQ628" s="14" t="s">
        <v>18695</v>
      </c>
      <c r="AR628" s="14" t="s">
        <v>18693</v>
      </c>
      <c r="AS628" s="15">
        <v>44187</v>
      </c>
      <c r="AT628" s="1" t="s">
        <v>18946</v>
      </c>
      <c r="AU628" s="1" t="s">
        <v>18672</v>
      </c>
      <c r="AV628" s="1" t="s">
        <v>18735</v>
      </c>
      <c r="AW628" s="1" t="s">
        <v>18683</v>
      </c>
      <c r="AX628" s="1" t="s">
        <v>18667</v>
      </c>
      <c r="AY628" s="1" t="s">
        <v>18684</v>
      </c>
    </row>
    <row r="629" spans="1:51" x14ac:dyDescent="0.2">
      <c r="A629" s="14" t="s">
        <v>16956</v>
      </c>
      <c r="B629" s="1" t="s">
        <v>18953</v>
      </c>
      <c r="C629" s="1" t="s">
        <v>18685</v>
      </c>
      <c r="D629" s="1" t="s">
        <v>18664</v>
      </c>
      <c r="E629" s="15">
        <v>44174</v>
      </c>
      <c r="F629" s="13">
        <v>44200</v>
      </c>
      <c r="G629" s="1" t="s">
        <v>18954</v>
      </c>
      <c r="H629" s="1" t="s">
        <v>18955</v>
      </c>
      <c r="I629" s="1" t="s">
        <v>18667</v>
      </c>
      <c r="J629" s="1" t="s">
        <v>18668</v>
      </c>
      <c r="K629" s="1" t="s">
        <v>18669</v>
      </c>
      <c r="L629" s="1" t="s">
        <v>18693</v>
      </c>
      <c r="M629" s="1" t="s">
        <v>18956</v>
      </c>
      <c r="N629" s="1" t="s">
        <v>18957</v>
      </c>
      <c r="O629" s="1">
        <v>16</v>
      </c>
      <c r="P629" s="1" t="s">
        <v>18953</v>
      </c>
      <c r="Q629" s="1" t="s">
        <v>19054</v>
      </c>
      <c r="R629" s="1">
        <v>20237667612</v>
      </c>
      <c r="S629" s="1" t="s">
        <v>18702</v>
      </c>
      <c r="T629" s="1">
        <v>23766761</v>
      </c>
      <c r="U629" s="1" t="s">
        <v>19055</v>
      </c>
      <c r="V629" s="1">
        <v>43287800</v>
      </c>
      <c r="X629" s="1" t="s">
        <v>19056</v>
      </c>
      <c r="Y629" s="1" t="s">
        <v>19057</v>
      </c>
      <c r="Z629" s="1" t="s">
        <v>18706</v>
      </c>
      <c r="AA629" s="1" t="s">
        <v>18789</v>
      </c>
      <c r="AB629" s="1" t="s">
        <v>19058</v>
      </c>
      <c r="AE629" s="1" t="s">
        <v>19059</v>
      </c>
      <c r="AG629" s="1">
        <v>10</v>
      </c>
      <c r="AH629" s="1" t="s">
        <v>1816</v>
      </c>
      <c r="AI629" s="1">
        <v>1084</v>
      </c>
      <c r="AK629" s="1" t="s">
        <v>18792</v>
      </c>
      <c r="AL629" s="1" t="s">
        <v>18730</v>
      </c>
      <c r="AM629" s="1" t="s">
        <v>18693</v>
      </c>
      <c r="AN629" s="1" t="s">
        <v>18669</v>
      </c>
      <c r="AO629" s="1" t="s">
        <v>18668</v>
      </c>
      <c r="AP629" s="14" t="s">
        <v>18694</v>
      </c>
      <c r="AQ629" s="14" t="s">
        <v>18695</v>
      </c>
      <c r="AR629" s="14" t="s">
        <v>18693</v>
      </c>
      <c r="AS629" s="15">
        <v>44200</v>
      </c>
      <c r="AT629" s="1" t="s">
        <v>18946</v>
      </c>
      <c r="AU629" s="1" t="s">
        <v>18957</v>
      </c>
      <c r="AV629" s="1" t="s">
        <v>18693</v>
      </c>
      <c r="AW629" s="1" t="s">
        <v>18958</v>
      </c>
      <c r="AX629" s="1" t="s">
        <v>18667</v>
      </c>
      <c r="AY629" s="1" t="s">
        <v>18959</v>
      </c>
    </row>
    <row r="630" spans="1:51" x14ac:dyDescent="0.2">
      <c r="A630" s="14" t="s">
        <v>16958</v>
      </c>
      <c r="B630" s="1" t="s">
        <v>18953</v>
      </c>
      <c r="C630" s="1" t="s">
        <v>18685</v>
      </c>
      <c r="D630" s="1" t="s">
        <v>18664</v>
      </c>
      <c r="E630" s="15">
        <v>44174</v>
      </c>
      <c r="F630" s="13">
        <v>44187</v>
      </c>
      <c r="G630" s="1" t="s">
        <v>18954</v>
      </c>
      <c r="H630" s="1" t="s">
        <v>18955</v>
      </c>
      <c r="I630" s="1" t="s">
        <v>18667</v>
      </c>
      <c r="J630" s="1" t="s">
        <v>18668</v>
      </c>
      <c r="K630" s="1" t="s">
        <v>18669</v>
      </c>
      <c r="L630" s="1" t="s">
        <v>18693</v>
      </c>
      <c r="M630" s="1" t="s">
        <v>18956</v>
      </c>
      <c r="N630" s="1" t="s">
        <v>18957</v>
      </c>
      <c r="O630" s="1">
        <v>16</v>
      </c>
      <c r="P630" s="1" t="s">
        <v>18953</v>
      </c>
      <c r="Q630" s="1" t="s">
        <v>19134</v>
      </c>
      <c r="R630" s="1">
        <v>23136215949</v>
      </c>
      <c r="S630" s="1" t="s">
        <v>18702</v>
      </c>
      <c r="T630" s="1">
        <v>13621594</v>
      </c>
      <c r="U630" s="1" t="s">
        <v>19135</v>
      </c>
      <c r="V630" s="1">
        <v>43824411</v>
      </c>
      <c r="X630" s="1" t="s">
        <v>19136</v>
      </c>
      <c r="Y630" s="1" t="s">
        <v>19137</v>
      </c>
      <c r="Z630" s="1" t="s">
        <v>15990</v>
      </c>
      <c r="AA630" s="1" t="s">
        <v>18676</v>
      </c>
      <c r="AB630" s="1" t="s">
        <v>18676</v>
      </c>
      <c r="AE630" s="1" t="s">
        <v>19138</v>
      </c>
      <c r="AG630" s="1" t="s">
        <v>18816</v>
      </c>
      <c r="AH630" s="1" t="s">
        <v>1816</v>
      </c>
      <c r="AI630" s="1">
        <v>1878</v>
      </c>
      <c r="AK630" s="1" t="s">
        <v>18761</v>
      </c>
      <c r="AL630" s="1" t="s">
        <v>18730</v>
      </c>
      <c r="AM630" s="1" t="s">
        <v>18693</v>
      </c>
      <c r="AN630" s="1" t="s">
        <v>18669</v>
      </c>
      <c r="AO630" s="1" t="s">
        <v>18668</v>
      </c>
      <c r="AP630" s="14" t="s">
        <v>18694</v>
      </c>
      <c r="AQ630" s="14" t="s">
        <v>18695</v>
      </c>
      <c r="AR630" s="14" t="s">
        <v>18693</v>
      </c>
      <c r="AS630" s="15">
        <v>44187</v>
      </c>
      <c r="AT630" s="1" t="s">
        <v>18769</v>
      </c>
      <c r="AU630" s="1" t="s">
        <v>18957</v>
      </c>
      <c r="AV630" s="1" t="s">
        <v>18693</v>
      </c>
      <c r="AW630" s="1" t="s">
        <v>18958</v>
      </c>
      <c r="AX630" s="1" t="s">
        <v>18667</v>
      </c>
      <c r="AY630" s="1" t="s">
        <v>18959</v>
      </c>
    </row>
    <row r="631" spans="1:51" x14ac:dyDescent="0.2">
      <c r="A631" s="14" t="s">
        <v>16963</v>
      </c>
      <c r="B631" s="1" t="s">
        <v>18953</v>
      </c>
      <c r="C631" s="1" t="s">
        <v>18685</v>
      </c>
      <c r="D631" s="1" t="s">
        <v>18664</v>
      </c>
      <c r="E631" s="15">
        <v>44174</v>
      </c>
      <c r="F631" s="13">
        <v>44207</v>
      </c>
      <c r="G631" s="1" t="s">
        <v>18954</v>
      </c>
      <c r="H631" s="1" t="s">
        <v>18955</v>
      </c>
      <c r="I631" s="1" t="s">
        <v>18667</v>
      </c>
      <c r="J631" s="1" t="s">
        <v>18668</v>
      </c>
      <c r="K631" s="1" t="s">
        <v>18669</v>
      </c>
      <c r="L631" s="1" t="s">
        <v>18693</v>
      </c>
      <c r="M631" s="1" t="s">
        <v>18956</v>
      </c>
      <c r="N631" s="1" t="s">
        <v>18957</v>
      </c>
      <c r="O631" s="1">
        <v>31</v>
      </c>
      <c r="P631" s="1" t="s">
        <v>18953</v>
      </c>
      <c r="Q631" s="1" t="s">
        <v>19139</v>
      </c>
      <c r="R631" s="1">
        <v>20956754020</v>
      </c>
      <c r="S631" s="1" t="s">
        <v>18702</v>
      </c>
      <c r="T631" s="1">
        <v>95675402</v>
      </c>
      <c r="U631" s="1" t="s">
        <v>19140</v>
      </c>
      <c r="V631" s="1">
        <v>91126208430</v>
      </c>
      <c r="X631" s="1" t="s">
        <v>19139</v>
      </c>
      <c r="Y631" s="1" t="s">
        <v>19139</v>
      </c>
      <c r="Z631" s="1" t="s">
        <v>18706</v>
      </c>
      <c r="AA631" s="1" t="s">
        <v>19141</v>
      </c>
      <c r="AB631" s="1" t="s">
        <v>19142</v>
      </c>
      <c r="AE631" s="1" t="s">
        <v>19143</v>
      </c>
      <c r="AI631" s="1">
        <v>1425</v>
      </c>
      <c r="AK631" s="1" t="s">
        <v>18786</v>
      </c>
      <c r="AL631" s="1" t="s">
        <v>18730</v>
      </c>
      <c r="AM631" s="1" t="s">
        <v>18693</v>
      </c>
      <c r="AN631" s="1" t="s">
        <v>18669</v>
      </c>
      <c r="AO631" s="1" t="s">
        <v>18668</v>
      </c>
      <c r="AP631" s="14" t="s">
        <v>18694</v>
      </c>
      <c r="AQ631" s="14" t="s">
        <v>18695</v>
      </c>
      <c r="AR631" s="14" t="s">
        <v>18693</v>
      </c>
      <c r="AS631" s="15">
        <v>44207</v>
      </c>
      <c r="AT631" s="1" t="s">
        <v>18769</v>
      </c>
      <c r="AU631" s="1" t="s">
        <v>18957</v>
      </c>
      <c r="AV631" s="1" t="s">
        <v>18693</v>
      </c>
      <c r="AW631" s="1" t="s">
        <v>18958</v>
      </c>
      <c r="AX631" s="1" t="s">
        <v>18667</v>
      </c>
      <c r="AY631" s="1" t="s">
        <v>18959</v>
      </c>
    </row>
    <row r="632" spans="1:51" x14ac:dyDescent="0.2">
      <c r="A632" s="14" t="s">
        <v>16953</v>
      </c>
      <c r="B632" s="1" t="s">
        <v>18953</v>
      </c>
      <c r="C632" s="1" t="s">
        <v>18685</v>
      </c>
      <c r="D632" s="1" t="s">
        <v>18664</v>
      </c>
      <c r="E632" s="15">
        <v>44174</v>
      </c>
      <c r="F632" s="13">
        <v>44235</v>
      </c>
      <c r="G632" s="1" t="s">
        <v>18954</v>
      </c>
      <c r="H632" s="1" t="s">
        <v>18955</v>
      </c>
      <c r="I632" s="1" t="s">
        <v>18667</v>
      </c>
      <c r="J632" s="1" t="s">
        <v>18668</v>
      </c>
      <c r="K632" s="1" t="s">
        <v>18669</v>
      </c>
      <c r="L632" s="1" t="s">
        <v>18693</v>
      </c>
      <c r="M632" s="1" t="s">
        <v>18956</v>
      </c>
      <c r="N632" s="1" t="s">
        <v>18957</v>
      </c>
      <c r="O632" s="1">
        <v>42</v>
      </c>
      <c r="P632" s="1" t="s">
        <v>18953</v>
      </c>
      <c r="Q632" s="1" t="s">
        <v>19139</v>
      </c>
      <c r="R632" s="1">
        <v>20956754020</v>
      </c>
      <c r="S632" s="1" t="s">
        <v>18702</v>
      </c>
      <c r="T632" s="1">
        <v>95675402</v>
      </c>
      <c r="U632" s="1" t="s">
        <v>19140</v>
      </c>
      <c r="V632" s="1">
        <v>91126208430</v>
      </c>
      <c r="X632" s="1" t="s">
        <v>19139</v>
      </c>
      <c r="Y632" s="1" t="s">
        <v>19139</v>
      </c>
      <c r="Z632" s="1" t="s">
        <v>18706</v>
      </c>
      <c r="AA632" s="1" t="s">
        <v>19141</v>
      </c>
      <c r="AB632" s="1" t="s">
        <v>19142</v>
      </c>
      <c r="AE632" s="1" t="s">
        <v>19143</v>
      </c>
      <c r="AI632" s="1">
        <v>1425</v>
      </c>
      <c r="AK632" s="1" t="s">
        <v>18792</v>
      </c>
      <c r="AL632" s="1" t="s">
        <v>18730</v>
      </c>
      <c r="AM632" s="1" t="s">
        <v>18693</v>
      </c>
      <c r="AN632" s="1" t="s">
        <v>18669</v>
      </c>
      <c r="AO632" s="1" t="s">
        <v>18668</v>
      </c>
      <c r="AP632" s="14" t="s">
        <v>18694</v>
      </c>
      <c r="AQ632" s="14" t="s">
        <v>18695</v>
      </c>
      <c r="AR632" s="14" t="s">
        <v>18693</v>
      </c>
      <c r="AS632" s="15">
        <v>44235</v>
      </c>
      <c r="AT632" s="1" t="s">
        <v>18946</v>
      </c>
      <c r="AU632" s="1" t="s">
        <v>18957</v>
      </c>
      <c r="AV632" s="1" t="s">
        <v>18693</v>
      </c>
      <c r="AW632" s="1" t="s">
        <v>18958</v>
      </c>
      <c r="AX632" s="1" t="s">
        <v>18667</v>
      </c>
      <c r="AY632" s="1" t="s">
        <v>18959</v>
      </c>
    </row>
    <row r="633" spans="1:51" x14ac:dyDescent="0.2">
      <c r="A633" s="14" t="s">
        <v>16949</v>
      </c>
      <c r="B633" s="1" t="s">
        <v>18953</v>
      </c>
      <c r="C633" s="1" t="s">
        <v>18685</v>
      </c>
      <c r="D633" s="1" t="s">
        <v>18664</v>
      </c>
      <c r="E633" s="15">
        <v>44174</v>
      </c>
      <c r="F633" s="13">
        <v>44222</v>
      </c>
      <c r="G633" s="1" t="s">
        <v>18954</v>
      </c>
      <c r="H633" s="1" t="s">
        <v>18955</v>
      </c>
      <c r="I633" s="1" t="s">
        <v>18667</v>
      </c>
      <c r="J633" s="1" t="s">
        <v>18668</v>
      </c>
      <c r="K633" s="1" t="s">
        <v>18669</v>
      </c>
      <c r="L633" s="1" t="s">
        <v>18693</v>
      </c>
      <c r="M633" s="1" t="s">
        <v>18956</v>
      </c>
      <c r="N633" s="1" t="s">
        <v>18957</v>
      </c>
      <c r="O633" s="1">
        <v>45</v>
      </c>
      <c r="P633" s="1" t="s">
        <v>18953</v>
      </c>
      <c r="Q633" s="1" t="s">
        <v>19139</v>
      </c>
      <c r="R633" s="1">
        <v>20956754020</v>
      </c>
      <c r="S633" s="1" t="s">
        <v>18702</v>
      </c>
      <c r="T633" s="1">
        <v>95675402</v>
      </c>
      <c r="U633" s="1" t="s">
        <v>19140</v>
      </c>
      <c r="V633" s="1">
        <v>91126208430</v>
      </c>
      <c r="X633" s="1" t="s">
        <v>19139</v>
      </c>
      <c r="Y633" s="1" t="s">
        <v>19139</v>
      </c>
      <c r="Z633" s="1" t="s">
        <v>18706</v>
      </c>
      <c r="AA633" s="1" t="s">
        <v>19141</v>
      </c>
      <c r="AB633" s="1" t="s">
        <v>19142</v>
      </c>
      <c r="AE633" s="1" t="s">
        <v>19143</v>
      </c>
      <c r="AI633" s="1">
        <v>1425</v>
      </c>
      <c r="AK633" s="1" t="s">
        <v>18840</v>
      </c>
      <c r="AL633" s="1" t="s">
        <v>18730</v>
      </c>
      <c r="AM633" s="1" t="s">
        <v>18693</v>
      </c>
      <c r="AN633" s="1" t="s">
        <v>18669</v>
      </c>
      <c r="AO633" s="1" t="s">
        <v>18668</v>
      </c>
      <c r="AP633" s="14" t="s">
        <v>18694</v>
      </c>
      <c r="AQ633" s="14" t="s">
        <v>18695</v>
      </c>
      <c r="AR633" s="14" t="s">
        <v>18693</v>
      </c>
      <c r="AS633" s="15">
        <v>44222</v>
      </c>
      <c r="AT633" s="1" t="s">
        <v>18841</v>
      </c>
      <c r="AU633" s="1" t="s">
        <v>18957</v>
      </c>
      <c r="AV633" s="1" t="s">
        <v>18693</v>
      </c>
      <c r="AW633" s="1" t="s">
        <v>18958</v>
      </c>
      <c r="AX633" s="1" t="s">
        <v>18667</v>
      </c>
      <c r="AY633" s="1" t="s">
        <v>18959</v>
      </c>
    </row>
    <row r="634" spans="1:51" x14ac:dyDescent="0.2">
      <c r="A634" s="14" t="s">
        <v>13231</v>
      </c>
      <c r="B634" s="1" t="s">
        <v>18662</v>
      </c>
      <c r="C634" s="1" t="s">
        <v>18685</v>
      </c>
      <c r="D634" s="1" t="s">
        <v>18664</v>
      </c>
      <c r="E634" s="15">
        <v>44174</v>
      </c>
      <c r="F634" s="13">
        <v>44259</v>
      </c>
      <c r="G634" s="1" t="s">
        <v>18665</v>
      </c>
      <c r="H634" s="1" t="s">
        <v>18666</v>
      </c>
      <c r="I634" s="1" t="s">
        <v>18667</v>
      </c>
      <c r="J634" s="1" t="s">
        <v>18668</v>
      </c>
      <c r="K634" s="1" t="s">
        <v>18669</v>
      </c>
      <c r="L634" s="1" t="s">
        <v>18735</v>
      </c>
      <c r="M634" s="1" t="s">
        <v>18671</v>
      </c>
      <c r="N634" s="1" t="s">
        <v>18672</v>
      </c>
      <c r="O634" s="1">
        <v>33</v>
      </c>
      <c r="P634" s="1" t="s">
        <v>18662</v>
      </c>
      <c r="Q634" s="1" t="s">
        <v>18673</v>
      </c>
      <c r="R634" s="1">
        <v>30681071381</v>
      </c>
      <c r="U634" s="1" t="s">
        <v>18686</v>
      </c>
      <c r="V634" s="1">
        <v>3434363000</v>
      </c>
      <c r="W634" s="1" t="s">
        <v>18687</v>
      </c>
      <c r="Z634" s="1" t="s">
        <v>18688</v>
      </c>
      <c r="AA634" s="1" t="s">
        <v>18689</v>
      </c>
      <c r="AB634" s="1" t="s">
        <v>18689</v>
      </c>
      <c r="AE634" s="1" t="s">
        <v>18690</v>
      </c>
      <c r="AG634" s="1" t="s">
        <v>15731</v>
      </c>
      <c r="AI634" s="1">
        <v>3100</v>
      </c>
      <c r="AK634" s="1" t="s">
        <v>18840</v>
      </c>
      <c r="AL634" s="1" t="s">
        <v>18730</v>
      </c>
      <c r="AM634" s="1" t="s">
        <v>18693</v>
      </c>
      <c r="AN634" s="1" t="s">
        <v>18669</v>
      </c>
      <c r="AO634" s="1" t="s">
        <v>18668</v>
      </c>
      <c r="AP634" s="14" t="s">
        <v>18694</v>
      </c>
      <c r="AQ634" s="14" t="s">
        <v>18695</v>
      </c>
      <c r="AR634" s="14" t="s">
        <v>18693</v>
      </c>
      <c r="AS634" s="15">
        <v>44259</v>
      </c>
      <c r="AT634" s="1" t="s">
        <v>18841</v>
      </c>
      <c r="AU634" s="1" t="s">
        <v>18672</v>
      </c>
      <c r="AV634" s="1" t="s">
        <v>18735</v>
      </c>
      <c r="AW634" s="1" t="s">
        <v>18683</v>
      </c>
      <c r="AX634" s="1" t="s">
        <v>18667</v>
      </c>
      <c r="AY634" s="1" t="s">
        <v>18684</v>
      </c>
    </row>
    <row r="635" spans="1:51" x14ac:dyDescent="0.2">
      <c r="A635" s="14" t="s">
        <v>16966</v>
      </c>
      <c r="B635" s="1" t="s">
        <v>18953</v>
      </c>
      <c r="C635" s="1" t="s">
        <v>18685</v>
      </c>
      <c r="D635" s="1" t="s">
        <v>18664</v>
      </c>
      <c r="E635" s="15">
        <v>44174</v>
      </c>
      <c r="F635" s="13">
        <v>44216</v>
      </c>
      <c r="G635" s="1" t="s">
        <v>18954</v>
      </c>
      <c r="H635" s="1" t="s">
        <v>18955</v>
      </c>
      <c r="I635" s="1" t="s">
        <v>18667</v>
      </c>
      <c r="J635" s="1" t="s">
        <v>18668</v>
      </c>
      <c r="K635" s="1" t="s">
        <v>18669</v>
      </c>
      <c r="L635" s="1" t="s">
        <v>18693</v>
      </c>
      <c r="M635" s="1" t="s">
        <v>18956</v>
      </c>
      <c r="N635" s="1" t="s">
        <v>18957</v>
      </c>
      <c r="O635" s="1">
        <v>30</v>
      </c>
      <c r="P635" s="1" t="s">
        <v>18953</v>
      </c>
      <c r="Q635" s="1" t="s">
        <v>18673</v>
      </c>
      <c r="R635" s="1">
        <v>30546671166</v>
      </c>
      <c r="U635" s="1" t="s">
        <v>19144</v>
      </c>
      <c r="V635" s="1">
        <v>53715692</v>
      </c>
      <c r="W635" s="1" t="s">
        <v>16615</v>
      </c>
      <c r="Z635" s="1" t="s">
        <v>18706</v>
      </c>
      <c r="AA635" s="1" t="s">
        <v>18707</v>
      </c>
      <c r="AB635" s="1" t="s">
        <v>18707</v>
      </c>
      <c r="AE635" s="1" t="s">
        <v>19145</v>
      </c>
      <c r="AG635" s="1">
        <v>6</v>
      </c>
      <c r="AI635" s="1">
        <v>1041</v>
      </c>
      <c r="AK635" s="1" t="s">
        <v>18840</v>
      </c>
      <c r="AL635" s="1" t="s">
        <v>18730</v>
      </c>
      <c r="AM635" s="1" t="s">
        <v>18693</v>
      </c>
      <c r="AN635" s="1" t="s">
        <v>18669</v>
      </c>
      <c r="AO635" s="1" t="s">
        <v>18668</v>
      </c>
      <c r="AP635" s="14" t="s">
        <v>18694</v>
      </c>
      <c r="AQ635" s="14" t="s">
        <v>18695</v>
      </c>
      <c r="AR635" s="14" t="s">
        <v>18693</v>
      </c>
      <c r="AS635" s="15">
        <v>44216</v>
      </c>
      <c r="AT635" s="1" t="s">
        <v>18841</v>
      </c>
      <c r="AU635" s="1" t="s">
        <v>18957</v>
      </c>
      <c r="AV635" s="1" t="s">
        <v>18693</v>
      </c>
      <c r="AW635" s="1" t="s">
        <v>18958</v>
      </c>
      <c r="AX635" s="1" t="s">
        <v>18667</v>
      </c>
      <c r="AY635" s="1" t="s">
        <v>18959</v>
      </c>
    </row>
    <row r="636" spans="1:51" x14ac:dyDescent="0.2">
      <c r="A636" s="14" t="s">
        <v>13234</v>
      </c>
      <c r="B636" s="1" t="s">
        <v>18662</v>
      </c>
      <c r="C636" s="1" t="s">
        <v>18685</v>
      </c>
      <c r="D636" s="1" t="s">
        <v>18664</v>
      </c>
      <c r="E636" s="15">
        <v>44175</v>
      </c>
      <c r="F636" s="13">
        <v>44225</v>
      </c>
      <c r="G636" s="1" t="s">
        <v>18665</v>
      </c>
      <c r="H636" s="1" t="s">
        <v>18666</v>
      </c>
      <c r="I636" s="1" t="s">
        <v>18667</v>
      </c>
      <c r="J636" s="1" t="s">
        <v>18668</v>
      </c>
      <c r="K636" s="1" t="s">
        <v>18669</v>
      </c>
      <c r="L636" s="1" t="s">
        <v>18735</v>
      </c>
      <c r="M636" s="1" t="s">
        <v>18671</v>
      </c>
      <c r="N636" s="1" t="s">
        <v>18672</v>
      </c>
      <c r="O636" s="1">
        <v>39</v>
      </c>
      <c r="P636" s="1" t="s">
        <v>18662</v>
      </c>
      <c r="Q636" s="1" t="s">
        <v>18673</v>
      </c>
      <c r="R636" s="1">
        <v>30650964132</v>
      </c>
      <c r="U636" s="1" t="s">
        <v>18879</v>
      </c>
      <c r="V636" s="1">
        <v>43060600</v>
      </c>
      <c r="W636" s="1" t="s">
        <v>18788</v>
      </c>
      <c r="Z636" s="1" t="s">
        <v>18706</v>
      </c>
      <c r="AA636" s="1" t="s">
        <v>18789</v>
      </c>
      <c r="AB636" s="1" t="s">
        <v>18790</v>
      </c>
      <c r="AE636" s="1" t="s">
        <v>18791</v>
      </c>
      <c r="AG636" s="1" t="s">
        <v>15731</v>
      </c>
      <c r="AI636" s="1">
        <v>1282</v>
      </c>
      <c r="AK636" s="1" t="s">
        <v>18761</v>
      </c>
      <c r="AL636" s="1" t="s">
        <v>18730</v>
      </c>
      <c r="AM636" s="1" t="s">
        <v>18693</v>
      </c>
      <c r="AN636" s="1" t="s">
        <v>18669</v>
      </c>
      <c r="AO636" s="1" t="s">
        <v>18668</v>
      </c>
      <c r="AP636" s="14" t="s">
        <v>18694</v>
      </c>
      <c r="AQ636" s="14" t="s">
        <v>18695</v>
      </c>
      <c r="AR636" s="14" t="s">
        <v>18693</v>
      </c>
      <c r="AS636" s="15">
        <v>44225</v>
      </c>
      <c r="AT636" s="1" t="s">
        <v>18769</v>
      </c>
      <c r="AU636" s="1" t="s">
        <v>18672</v>
      </c>
      <c r="AV636" s="1" t="s">
        <v>18735</v>
      </c>
      <c r="AW636" s="1" t="s">
        <v>18683</v>
      </c>
      <c r="AX636" s="1" t="s">
        <v>18667</v>
      </c>
      <c r="AY636" s="1" t="s">
        <v>18684</v>
      </c>
    </row>
    <row r="637" spans="1:51" x14ac:dyDescent="0.2">
      <c r="A637" s="14" t="s">
        <v>13238</v>
      </c>
      <c r="B637" s="1" t="s">
        <v>18662</v>
      </c>
      <c r="C637" s="1" t="s">
        <v>18685</v>
      </c>
      <c r="D637" s="1" t="s">
        <v>18664</v>
      </c>
      <c r="E637" s="15">
        <v>44176</v>
      </c>
      <c r="F637" s="13">
        <v>44230</v>
      </c>
      <c r="G637" s="1" t="s">
        <v>18665</v>
      </c>
      <c r="H637" s="1" t="s">
        <v>18666</v>
      </c>
      <c r="I637" s="1" t="s">
        <v>18667</v>
      </c>
      <c r="J637" s="1" t="s">
        <v>18668</v>
      </c>
      <c r="K637" s="1" t="s">
        <v>18669</v>
      </c>
      <c r="L637" s="1" t="s">
        <v>18735</v>
      </c>
      <c r="M637" s="1" t="s">
        <v>18671</v>
      </c>
      <c r="N637" s="1" t="s">
        <v>18672</v>
      </c>
      <c r="O637" s="1">
        <v>45</v>
      </c>
      <c r="P637" s="1" t="s">
        <v>18662</v>
      </c>
      <c r="Q637" s="1" t="s">
        <v>18673</v>
      </c>
      <c r="R637" s="1">
        <v>30681071381</v>
      </c>
      <c r="U637" s="1" t="s">
        <v>18686</v>
      </c>
      <c r="V637" s="1">
        <v>3434363000</v>
      </c>
      <c r="W637" s="1" t="s">
        <v>18687</v>
      </c>
      <c r="Z637" s="1" t="s">
        <v>18688</v>
      </c>
      <c r="AA637" s="1" t="s">
        <v>18689</v>
      </c>
      <c r="AB637" s="1" t="s">
        <v>18689</v>
      </c>
      <c r="AE637" s="1" t="s">
        <v>18690</v>
      </c>
      <c r="AG637" s="1" t="s">
        <v>15731</v>
      </c>
      <c r="AI637" s="1">
        <v>3100</v>
      </c>
      <c r="AK637" s="1" t="s">
        <v>19053</v>
      </c>
      <c r="AL637" s="1" t="s">
        <v>18730</v>
      </c>
      <c r="AM637" s="1" t="s">
        <v>18693</v>
      </c>
      <c r="AN637" s="1" t="s">
        <v>18669</v>
      </c>
      <c r="AO637" s="1" t="s">
        <v>18668</v>
      </c>
      <c r="AP637" s="14" t="s">
        <v>18694</v>
      </c>
      <c r="AQ637" s="14" t="s">
        <v>18695</v>
      </c>
      <c r="AR637" s="14" t="s">
        <v>18693</v>
      </c>
      <c r="AS637" s="15">
        <v>44230</v>
      </c>
      <c r="AT637" s="1" t="s">
        <v>18946</v>
      </c>
      <c r="AU637" s="1" t="s">
        <v>18672</v>
      </c>
      <c r="AV637" s="1" t="s">
        <v>18735</v>
      </c>
      <c r="AW637" s="1" t="s">
        <v>18683</v>
      </c>
      <c r="AX637" s="1" t="s">
        <v>18667</v>
      </c>
      <c r="AY637" s="1" t="s">
        <v>18684</v>
      </c>
    </row>
    <row r="638" spans="1:51" x14ac:dyDescent="0.2">
      <c r="A638" s="14" t="s">
        <v>13241</v>
      </c>
      <c r="B638" s="1" t="s">
        <v>18662</v>
      </c>
      <c r="C638" s="1" t="s">
        <v>18685</v>
      </c>
      <c r="D638" s="1" t="s">
        <v>18664</v>
      </c>
      <c r="E638" s="15">
        <v>44176</v>
      </c>
      <c r="F638" s="13">
        <v>44187</v>
      </c>
      <c r="G638" s="1" t="s">
        <v>18665</v>
      </c>
      <c r="H638" s="1" t="s">
        <v>18666</v>
      </c>
      <c r="I638" s="1" t="s">
        <v>18667</v>
      </c>
      <c r="J638" s="1" t="s">
        <v>18668</v>
      </c>
      <c r="K638" s="1" t="s">
        <v>18669</v>
      </c>
      <c r="L638" s="1" t="s">
        <v>18735</v>
      </c>
      <c r="M638" s="1" t="s">
        <v>18671</v>
      </c>
      <c r="N638" s="1" t="s">
        <v>18672</v>
      </c>
      <c r="O638" s="1">
        <v>34</v>
      </c>
      <c r="P638" s="1" t="s">
        <v>18662</v>
      </c>
      <c r="Q638" s="1" t="s">
        <v>18673</v>
      </c>
      <c r="R638" s="1">
        <v>30681071381</v>
      </c>
      <c r="U638" s="1" t="s">
        <v>18686</v>
      </c>
      <c r="V638" s="1">
        <v>3434363000</v>
      </c>
      <c r="W638" s="1" t="s">
        <v>18687</v>
      </c>
      <c r="Z638" s="1" t="s">
        <v>18688</v>
      </c>
      <c r="AA638" s="1" t="s">
        <v>18689</v>
      </c>
      <c r="AB638" s="1" t="s">
        <v>18689</v>
      </c>
      <c r="AE638" s="1" t="s">
        <v>18690</v>
      </c>
      <c r="AG638" s="1" t="s">
        <v>15731</v>
      </c>
      <c r="AI638" s="1">
        <v>3100</v>
      </c>
      <c r="AK638" s="1" t="s">
        <v>18761</v>
      </c>
      <c r="AL638" s="1" t="s">
        <v>18730</v>
      </c>
      <c r="AM638" s="1" t="s">
        <v>18693</v>
      </c>
      <c r="AN638" s="1" t="s">
        <v>18669</v>
      </c>
      <c r="AO638" s="1" t="s">
        <v>18668</v>
      </c>
      <c r="AP638" s="14" t="s">
        <v>18694</v>
      </c>
      <c r="AQ638" s="14" t="s">
        <v>18695</v>
      </c>
      <c r="AR638" s="14" t="s">
        <v>18693</v>
      </c>
      <c r="AS638" s="15">
        <v>44187</v>
      </c>
      <c r="AT638" s="1" t="s">
        <v>18769</v>
      </c>
      <c r="AU638" s="1" t="s">
        <v>18672</v>
      </c>
      <c r="AV638" s="1" t="s">
        <v>18735</v>
      </c>
      <c r="AW638" s="1" t="s">
        <v>18683</v>
      </c>
      <c r="AX638" s="1" t="s">
        <v>18667</v>
      </c>
      <c r="AY638" s="1" t="s">
        <v>18684</v>
      </c>
    </row>
    <row r="639" spans="1:51" x14ac:dyDescent="0.2">
      <c r="A639" s="14" t="s">
        <v>13252</v>
      </c>
      <c r="B639" s="1" t="s">
        <v>18662</v>
      </c>
      <c r="C639" s="1" t="s">
        <v>18685</v>
      </c>
      <c r="D639" s="1" t="s">
        <v>18664</v>
      </c>
      <c r="E639" s="15">
        <v>44176</v>
      </c>
      <c r="F639" s="13">
        <v>44272</v>
      </c>
      <c r="G639" s="1" t="s">
        <v>18665</v>
      </c>
      <c r="H639" s="1" t="s">
        <v>18666</v>
      </c>
      <c r="I639" s="1" t="s">
        <v>18667</v>
      </c>
      <c r="J639" s="1" t="s">
        <v>18668</v>
      </c>
      <c r="K639" s="1" t="s">
        <v>18669</v>
      </c>
      <c r="L639" s="1" t="s">
        <v>18735</v>
      </c>
      <c r="M639" s="1" t="s">
        <v>18671</v>
      </c>
      <c r="N639" s="1" t="s">
        <v>18672</v>
      </c>
      <c r="O639" s="1">
        <v>45</v>
      </c>
      <c r="P639" s="1" t="s">
        <v>18662</v>
      </c>
      <c r="Q639" s="1" t="s">
        <v>18673</v>
      </c>
      <c r="R639" s="1">
        <v>30534475795</v>
      </c>
      <c r="U639" s="1" t="s">
        <v>18697</v>
      </c>
      <c r="V639" s="1">
        <v>1147561216</v>
      </c>
      <c r="W639" s="1" t="s">
        <v>2737</v>
      </c>
      <c r="Z639" s="1" t="s">
        <v>15990</v>
      </c>
      <c r="AA639" s="1" t="s">
        <v>18698</v>
      </c>
      <c r="AB639" s="1" t="s">
        <v>18699</v>
      </c>
      <c r="AE639" s="1" t="s">
        <v>18700</v>
      </c>
      <c r="AG639" s="1" t="s">
        <v>15731</v>
      </c>
      <c r="AI639" s="1">
        <v>1605</v>
      </c>
      <c r="AK639" s="1" t="s">
        <v>18792</v>
      </c>
      <c r="AL639" s="1" t="s">
        <v>18730</v>
      </c>
      <c r="AM639" s="1" t="s">
        <v>18693</v>
      </c>
      <c r="AN639" s="1" t="s">
        <v>18669</v>
      </c>
      <c r="AO639" s="1" t="s">
        <v>18668</v>
      </c>
      <c r="AP639" s="14" t="s">
        <v>18694</v>
      </c>
      <c r="AQ639" s="14" t="s">
        <v>18695</v>
      </c>
      <c r="AR639" s="14" t="s">
        <v>18693</v>
      </c>
      <c r="AS639" s="15">
        <v>44272</v>
      </c>
      <c r="AT639" s="1" t="s">
        <v>18946</v>
      </c>
      <c r="AU639" s="1" t="s">
        <v>18672</v>
      </c>
      <c r="AV639" s="1" t="s">
        <v>18735</v>
      </c>
      <c r="AW639" s="1" t="s">
        <v>18683</v>
      </c>
      <c r="AX639" s="1" t="s">
        <v>18667</v>
      </c>
      <c r="AY639" s="1" t="s">
        <v>18684</v>
      </c>
    </row>
    <row r="640" spans="1:51" x14ac:dyDescent="0.2">
      <c r="A640" s="14" t="s">
        <v>13256</v>
      </c>
      <c r="B640" s="1" t="s">
        <v>18662</v>
      </c>
      <c r="C640" s="1" t="s">
        <v>18685</v>
      </c>
      <c r="D640" s="1" t="s">
        <v>18664</v>
      </c>
      <c r="E640" s="15">
        <v>44176</v>
      </c>
      <c r="F640" s="13">
        <v>44273</v>
      </c>
      <c r="G640" s="1" t="s">
        <v>18665</v>
      </c>
      <c r="H640" s="1" t="s">
        <v>18666</v>
      </c>
      <c r="I640" s="1" t="s">
        <v>18667</v>
      </c>
      <c r="J640" s="1" t="s">
        <v>18668</v>
      </c>
      <c r="K640" s="1" t="s">
        <v>18669</v>
      </c>
      <c r="L640" s="1" t="s">
        <v>18735</v>
      </c>
      <c r="M640" s="1" t="s">
        <v>18671</v>
      </c>
      <c r="N640" s="1" t="s">
        <v>18672</v>
      </c>
      <c r="O640" s="1">
        <v>37</v>
      </c>
      <c r="P640" s="1" t="s">
        <v>18662</v>
      </c>
      <c r="Q640" s="1" t="s">
        <v>18673</v>
      </c>
      <c r="R640" s="1">
        <v>30534475795</v>
      </c>
      <c r="U640" s="1" t="s">
        <v>18697</v>
      </c>
      <c r="V640" s="1">
        <v>1147561216</v>
      </c>
      <c r="W640" s="1" t="s">
        <v>2737</v>
      </c>
      <c r="Z640" s="1" t="s">
        <v>15990</v>
      </c>
      <c r="AA640" s="1" t="s">
        <v>18698</v>
      </c>
      <c r="AB640" s="1" t="s">
        <v>18699</v>
      </c>
      <c r="AE640" s="1" t="s">
        <v>18700</v>
      </c>
      <c r="AG640" s="1" t="s">
        <v>15731</v>
      </c>
      <c r="AI640" s="1">
        <v>1605</v>
      </c>
      <c r="AK640" s="1" t="s">
        <v>19053</v>
      </c>
      <c r="AL640" s="1" t="s">
        <v>18730</v>
      </c>
      <c r="AM640" s="1" t="s">
        <v>18693</v>
      </c>
      <c r="AN640" s="1" t="s">
        <v>18669</v>
      </c>
      <c r="AO640" s="1" t="s">
        <v>18668</v>
      </c>
      <c r="AP640" s="14" t="s">
        <v>18694</v>
      </c>
      <c r="AQ640" s="14" t="s">
        <v>18695</v>
      </c>
      <c r="AR640" s="14" t="s">
        <v>18693</v>
      </c>
      <c r="AS640" s="15">
        <v>44273</v>
      </c>
      <c r="AT640" s="1" t="s">
        <v>18946</v>
      </c>
      <c r="AU640" s="1" t="s">
        <v>18672</v>
      </c>
      <c r="AV640" s="1" t="s">
        <v>18735</v>
      </c>
      <c r="AW640" s="1" t="s">
        <v>18683</v>
      </c>
      <c r="AX640" s="1" t="s">
        <v>18667</v>
      </c>
      <c r="AY640" s="1" t="s">
        <v>18684</v>
      </c>
    </row>
    <row r="641" spans="1:51" x14ac:dyDescent="0.2">
      <c r="A641" s="14" t="s">
        <v>16971</v>
      </c>
      <c r="B641" s="1" t="s">
        <v>18953</v>
      </c>
      <c r="C641" s="1" t="s">
        <v>18685</v>
      </c>
      <c r="D641" s="1" t="s">
        <v>18664</v>
      </c>
      <c r="E641" s="15">
        <v>44179</v>
      </c>
      <c r="F641" s="13">
        <v>44216</v>
      </c>
      <c r="G641" s="1" t="s">
        <v>18954</v>
      </c>
      <c r="H641" s="1" t="s">
        <v>18955</v>
      </c>
      <c r="I641" s="1" t="s">
        <v>18667</v>
      </c>
      <c r="J641" s="1" t="s">
        <v>18668</v>
      </c>
      <c r="K641" s="1" t="s">
        <v>18669</v>
      </c>
      <c r="L641" s="1" t="s">
        <v>18693</v>
      </c>
      <c r="M641" s="1" t="s">
        <v>18956</v>
      </c>
      <c r="N641" s="1" t="s">
        <v>18957</v>
      </c>
      <c r="O641" s="1">
        <v>15</v>
      </c>
      <c r="P641" s="1" t="s">
        <v>18953</v>
      </c>
      <c r="Q641" s="1" t="s">
        <v>19020</v>
      </c>
      <c r="R641" s="1">
        <v>27258786101</v>
      </c>
      <c r="S641" s="1" t="s">
        <v>18702</v>
      </c>
      <c r="T641" s="1">
        <v>25878610</v>
      </c>
      <c r="U641" s="1" t="s">
        <v>19021</v>
      </c>
      <c r="V641" s="1">
        <v>1161537110</v>
      </c>
      <c r="X641" s="1" t="s">
        <v>19022</v>
      </c>
      <c r="Y641" s="1" t="s">
        <v>19023</v>
      </c>
      <c r="Z641" s="1" t="s">
        <v>18706</v>
      </c>
      <c r="AA641" s="1" t="s">
        <v>18707</v>
      </c>
      <c r="AB641" s="1" t="s">
        <v>18707</v>
      </c>
      <c r="AE641" s="1" t="s">
        <v>19024</v>
      </c>
      <c r="AG641" s="1">
        <v>7</v>
      </c>
      <c r="AH641" s="1" t="s">
        <v>18891</v>
      </c>
      <c r="AI641" s="1">
        <v>1006</v>
      </c>
      <c r="AK641" s="1" t="s">
        <v>18840</v>
      </c>
      <c r="AL641" s="1" t="s">
        <v>18730</v>
      </c>
      <c r="AM641" s="1" t="s">
        <v>18693</v>
      </c>
      <c r="AN641" s="1" t="s">
        <v>18669</v>
      </c>
      <c r="AO641" s="1" t="s">
        <v>18668</v>
      </c>
      <c r="AP641" s="14" t="s">
        <v>18694</v>
      </c>
      <c r="AQ641" s="14" t="s">
        <v>18695</v>
      </c>
      <c r="AR641" s="14" t="s">
        <v>18693</v>
      </c>
      <c r="AS641" s="15">
        <v>44216</v>
      </c>
      <c r="AT641" s="1" t="s">
        <v>18841</v>
      </c>
      <c r="AU641" s="1" t="s">
        <v>18957</v>
      </c>
      <c r="AV641" s="1" t="s">
        <v>18693</v>
      </c>
      <c r="AW641" s="1" t="s">
        <v>18958</v>
      </c>
      <c r="AX641" s="1" t="s">
        <v>18667</v>
      </c>
      <c r="AY641" s="1" t="s">
        <v>18959</v>
      </c>
    </row>
    <row r="642" spans="1:51" x14ac:dyDescent="0.2">
      <c r="A642" s="14" t="s">
        <v>13341</v>
      </c>
      <c r="B642" s="1" t="s">
        <v>18662</v>
      </c>
      <c r="C642" s="1" t="s">
        <v>18685</v>
      </c>
      <c r="D642" s="1" t="s">
        <v>18664</v>
      </c>
      <c r="E642" s="15">
        <v>44180</v>
      </c>
      <c r="F642" s="13">
        <v>44225</v>
      </c>
      <c r="G642" s="1" t="s">
        <v>18665</v>
      </c>
      <c r="H642" s="1" t="s">
        <v>18666</v>
      </c>
      <c r="I642" s="1" t="s">
        <v>18667</v>
      </c>
      <c r="J642" s="1" t="s">
        <v>18668</v>
      </c>
      <c r="K642" s="1" t="s">
        <v>18669</v>
      </c>
      <c r="L642" s="1" t="s">
        <v>18735</v>
      </c>
      <c r="M642" s="1" t="s">
        <v>18671</v>
      </c>
      <c r="N642" s="1" t="s">
        <v>18672</v>
      </c>
      <c r="O642" s="1">
        <v>28</v>
      </c>
      <c r="P642" s="1" t="s">
        <v>18662</v>
      </c>
      <c r="Q642" s="1" t="s">
        <v>18673</v>
      </c>
      <c r="R642" s="1">
        <v>30642661562</v>
      </c>
      <c r="U642" s="1" t="s">
        <v>18813</v>
      </c>
      <c r="V642" s="1">
        <v>1140164100</v>
      </c>
      <c r="W642" s="1" t="s">
        <v>18814</v>
      </c>
      <c r="Z642" s="1" t="s">
        <v>18706</v>
      </c>
      <c r="AA642" s="1" t="s">
        <v>18707</v>
      </c>
      <c r="AB642" s="1" t="s">
        <v>18707</v>
      </c>
      <c r="AE642" s="1" t="s">
        <v>18815</v>
      </c>
      <c r="AG642" s="1" t="s">
        <v>18816</v>
      </c>
      <c r="AI642" s="1">
        <v>1440</v>
      </c>
      <c r="AK642" s="1" t="s">
        <v>18761</v>
      </c>
      <c r="AL642" s="1" t="s">
        <v>18730</v>
      </c>
      <c r="AM642" s="1" t="s">
        <v>18693</v>
      </c>
      <c r="AN642" s="1" t="s">
        <v>18669</v>
      </c>
      <c r="AO642" s="1" t="s">
        <v>18668</v>
      </c>
      <c r="AP642" s="14" t="s">
        <v>18694</v>
      </c>
      <c r="AQ642" s="14" t="s">
        <v>18695</v>
      </c>
      <c r="AR642" s="14" t="s">
        <v>18693</v>
      </c>
      <c r="AS642" s="15">
        <v>44225</v>
      </c>
      <c r="AT642" s="1" t="s">
        <v>18769</v>
      </c>
      <c r="AU642" s="1" t="s">
        <v>18672</v>
      </c>
      <c r="AV642" s="1" t="s">
        <v>18735</v>
      </c>
      <c r="AW642" s="1" t="s">
        <v>18683</v>
      </c>
      <c r="AX642" s="1" t="s">
        <v>18667</v>
      </c>
      <c r="AY642" s="1" t="s">
        <v>18684</v>
      </c>
    </row>
    <row r="643" spans="1:51" x14ac:dyDescent="0.2">
      <c r="A643" s="14" t="s">
        <v>13366</v>
      </c>
      <c r="B643" s="1" t="s">
        <v>18662</v>
      </c>
      <c r="C643" s="1" t="s">
        <v>18685</v>
      </c>
      <c r="D643" s="1" t="s">
        <v>18664</v>
      </c>
      <c r="E643" s="15">
        <v>44181</v>
      </c>
      <c r="F643" s="13">
        <v>44225</v>
      </c>
      <c r="G643" s="1" t="s">
        <v>18665</v>
      </c>
      <c r="H643" s="1" t="s">
        <v>18666</v>
      </c>
      <c r="I643" s="1" t="s">
        <v>18667</v>
      </c>
      <c r="J643" s="1" t="s">
        <v>18668</v>
      </c>
      <c r="K643" s="1" t="s">
        <v>18669</v>
      </c>
      <c r="L643" s="1" t="s">
        <v>18735</v>
      </c>
      <c r="M643" s="1" t="s">
        <v>18671</v>
      </c>
      <c r="N643" s="1" t="s">
        <v>18672</v>
      </c>
      <c r="O643" s="1">
        <v>42</v>
      </c>
      <c r="P643" s="1" t="s">
        <v>18662</v>
      </c>
      <c r="Q643" s="1" t="s">
        <v>18673</v>
      </c>
      <c r="R643" s="1">
        <v>30650964132</v>
      </c>
      <c r="U643" s="1" t="s">
        <v>18879</v>
      </c>
      <c r="V643" s="1">
        <v>43060600</v>
      </c>
      <c r="W643" s="1" t="s">
        <v>18788</v>
      </c>
      <c r="Z643" s="1" t="s">
        <v>18706</v>
      </c>
      <c r="AA643" s="1" t="s">
        <v>18789</v>
      </c>
      <c r="AB643" s="1" t="s">
        <v>18790</v>
      </c>
      <c r="AE643" s="1" t="s">
        <v>18791</v>
      </c>
      <c r="AG643" s="1" t="s">
        <v>15731</v>
      </c>
      <c r="AI643" s="1">
        <v>1282</v>
      </c>
      <c r="AK643" s="1" t="s">
        <v>18761</v>
      </c>
      <c r="AL643" s="1" t="s">
        <v>18730</v>
      </c>
      <c r="AM643" s="1" t="s">
        <v>18693</v>
      </c>
      <c r="AN643" s="1" t="s">
        <v>18669</v>
      </c>
      <c r="AO643" s="1" t="s">
        <v>18668</v>
      </c>
      <c r="AP643" s="14" t="s">
        <v>18694</v>
      </c>
      <c r="AQ643" s="14" t="s">
        <v>18695</v>
      </c>
      <c r="AR643" s="14" t="s">
        <v>18693</v>
      </c>
      <c r="AS643" s="15">
        <v>44225</v>
      </c>
      <c r="AT643" s="1" t="s">
        <v>18769</v>
      </c>
      <c r="AU643" s="1" t="s">
        <v>18672</v>
      </c>
      <c r="AV643" s="1" t="s">
        <v>18735</v>
      </c>
      <c r="AW643" s="1" t="s">
        <v>18683</v>
      </c>
      <c r="AX643" s="1" t="s">
        <v>18667</v>
      </c>
      <c r="AY643" s="1" t="s">
        <v>18684</v>
      </c>
    </row>
    <row r="644" spans="1:51" x14ac:dyDescent="0.2">
      <c r="A644" s="14" t="s">
        <v>13370</v>
      </c>
      <c r="B644" s="1" t="s">
        <v>18662</v>
      </c>
      <c r="C644" s="1" t="s">
        <v>18685</v>
      </c>
      <c r="D644" s="1" t="s">
        <v>18664</v>
      </c>
      <c r="E644" s="15">
        <v>44181</v>
      </c>
      <c r="F644" s="13">
        <v>44228</v>
      </c>
      <c r="G644" s="1" t="s">
        <v>18665</v>
      </c>
      <c r="H644" s="1" t="s">
        <v>18666</v>
      </c>
      <c r="I644" s="1" t="s">
        <v>18667</v>
      </c>
      <c r="J644" s="1" t="s">
        <v>18668</v>
      </c>
      <c r="K644" s="1" t="s">
        <v>18669</v>
      </c>
      <c r="L644" s="1" t="s">
        <v>18735</v>
      </c>
      <c r="M644" s="1" t="s">
        <v>18671</v>
      </c>
      <c r="N644" s="1" t="s">
        <v>18672</v>
      </c>
      <c r="O644" s="1">
        <v>37</v>
      </c>
      <c r="P644" s="1" t="s">
        <v>18662</v>
      </c>
      <c r="Q644" s="1" t="s">
        <v>18673</v>
      </c>
      <c r="R644" s="1">
        <v>30650964132</v>
      </c>
      <c r="U644" s="1" t="s">
        <v>18879</v>
      </c>
      <c r="V644" s="1">
        <v>43060600</v>
      </c>
      <c r="W644" s="1" t="s">
        <v>18788</v>
      </c>
      <c r="Z644" s="1" t="s">
        <v>18706</v>
      </c>
      <c r="AA644" s="1" t="s">
        <v>18789</v>
      </c>
      <c r="AB644" s="1" t="s">
        <v>18790</v>
      </c>
      <c r="AE644" s="1" t="s">
        <v>18791</v>
      </c>
      <c r="AG644" s="1" t="s">
        <v>15731</v>
      </c>
      <c r="AI644" s="1">
        <v>1282</v>
      </c>
      <c r="AK644" s="1" t="s">
        <v>18761</v>
      </c>
      <c r="AL644" s="1" t="s">
        <v>18730</v>
      </c>
      <c r="AM644" s="1" t="s">
        <v>18693</v>
      </c>
      <c r="AN644" s="1" t="s">
        <v>18669</v>
      </c>
      <c r="AO644" s="1" t="s">
        <v>18668</v>
      </c>
      <c r="AP644" s="14" t="s">
        <v>18694</v>
      </c>
      <c r="AQ644" s="14" t="s">
        <v>18695</v>
      </c>
      <c r="AR644" s="14" t="s">
        <v>18693</v>
      </c>
      <c r="AS644" s="15">
        <v>44228</v>
      </c>
      <c r="AT644" s="1" t="s">
        <v>18769</v>
      </c>
      <c r="AU644" s="1" t="s">
        <v>18672</v>
      </c>
      <c r="AV644" s="1" t="s">
        <v>18735</v>
      </c>
      <c r="AW644" s="1" t="s">
        <v>18683</v>
      </c>
      <c r="AX644" s="1" t="s">
        <v>18667</v>
      </c>
      <c r="AY644" s="1" t="s">
        <v>18684</v>
      </c>
    </row>
    <row r="645" spans="1:51" x14ac:dyDescent="0.2">
      <c r="A645" s="14" t="s">
        <v>16992</v>
      </c>
      <c r="B645" s="1" t="s">
        <v>18953</v>
      </c>
      <c r="C645" s="1" t="s">
        <v>18685</v>
      </c>
      <c r="D645" s="1" t="s">
        <v>18664</v>
      </c>
      <c r="E645" s="15">
        <v>44182</v>
      </c>
      <c r="F645" s="13">
        <v>44238</v>
      </c>
      <c r="G645" s="1" t="s">
        <v>18954</v>
      </c>
      <c r="H645" s="1" t="s">
        <v>18955</v>
      </c>
      <c r="I645" s="1" t="s">
        <v>18667</v>
      </c>
      <c r="J645" s="1" t="s">
        <v>18668</v>
      </c>
      <c r="K645" s="1" t="s">
        <v>18669</v>
      </c>
      <c r="L645" s="1" t="s">
        <v>18693</v>
      </c>
      <c r="M645" s="1" t="s">
        <v>18956</v>
      </c>
      <c r="N645" s="1" t="s">
        <v>18957</v>
      </c>
      <c r="O645" s="1">
        <v>18</v>
      </c>
      <c r="P645" s="1" t="s">
        <v>18953</v>
      </c>
      <c r="Q645" s="1" t="s">
        <v>19013</v>
      </c>
      <c r="R645" s="1">
        <v>23283611574</v>
      </c>
      <c r="S645" s="1" t="s">
        <v>18702</v>
      </c>
      <c r="T645" s="1">
        <v>28361157</v>
      </c>
      <c r="U645" s="1" t="s">
        <v>19014</v>
      </c>
      <c r="V645" s="1">
        <v>1165237872</v>
      </c>
      <c r="X645" s="1" t="s">
        <v>19013</v>
      </c>
      <c r="Y645" s="1" t="s">
        <v>19013</v>
      </c>
      <c r="Z645" s="1" t="s">
        <v>18706</v>
      </c>
      <c r="AA645" s="1" t="s">
        <v>18707</v>
      </c>
      <c r="AB645" s="1" t="s">
        <v>18707</v>
      </c>
      <c r="AE645" s="1" t="s">
        <v>19015</v>
      </c>
      <c r="AG645" s="1">
        <v>4</v>
      </c>
      <c r="AI645" s="1" t="s">
        <v>19016</v>
      </c>
      <c r="AK645" s="1" t="s">
        <v>18840</v>
      </c>
      <c r="AL645" s="1" t="s">
        <v>18730</v>
      </c>
      <c r="AM645" s="1" t="s">
        <v>18693</v>
      </c>
      <c r="AN645" s="1" t="s">
        <v>18669</v>
      </c>
      <c r="AO645" s="1" t="s">
        <v>18668</v>
      </c>
      <c r="AP645" s="14" t="s">
        <v>18694</v>
      </c>
      <c r="AQ645" s="14" t="s">
        <v>18695</v>
      </c>
      <c r="AR645" s="14" t="s">
        <v>18693</v>
      </c>
      <c r="AS645" s="15">
        <v>44238</v>
      </c>
      <c r="AT645" s="1" t="s">
        <v>18841</v>
      </c>
      <c r="AU645" s="1" t="s">
        <v>18957</v>
      </c>
      <c r="AV645" s="1" t="s">
        <v>18693</v>
      </c>
      <c r="AW645" s="1" t="s">
        <v>18958</v>
      </c>
      <c r="AX645" s="1" t="s">
        <v>18667</v>
      </c>
      <c r="AY645" s="1" t="s">
        <v>18959</v>
      </c>
    </row>
    <row r="646" spans="1:51" x14ac:dyDescent="0.2">
      <c r="A646" s="14" t="s">
        <v>16989</v>
      </c>
      <c r="B646" s="1" t="s">
        <v>18953</v>
      </c>
      <c r="C646" s="1" t="s">
        <v>18685</v>
      </c>
      <c r="D646" s="1" t="s">
        <v>18664</v>
      </c>
      <c r="E646" s="15">
        <v>44182</v>
      </c>
      <c r="F646" s="13">
        <v>44238</v>
      </c>
      <c r="G646" s="1" t="s">
        <v>18954</v>
      </c>
      <c r="H646" s="1" t="s">
        <v>18955</v>
      </c>
      <c r="I646" s="1" t="s">
        <v>18667</v>
      </c>
      <c r="J646" s="1" t="s">
        <v>18668</v>
      </c>
      <c r="K646" s="1" t="s">
        <v>18669</v>
      </c>
      <c r="L646" s="1" t="s">
        <v>18693</v>
      </c>
      <c r="M646" s="1" t="s">
        <v>18956</v>
      </c>
      <c r="N646" s="1" t="s">
        <v>18957</v>
      </c>
      <c r="O646" s="1">
        <v>33</v>
      </c>
      <c r="P646" s="1" t="s">
        <v>18953</v>
      </c>
      <c r="Q646" s="1" t="s">
        <v>18673</v>
      </c>
      <c r="R646" s="1">
        <v>30698003959</v>
      </c>
      <c r="U646" s="1" t="s">
        <v>19030</v>
      </c>
      <c r="V646" s="1">
        <v>52358600</v>
      </c>
      <c r="W646" s="1" t="s">
        <v>16589</v>
      </c>
      <c r="Z646" s="1" t="s">
        <v>18706</v>
      </c>
      <c r="AA646" s="1" t="s">
        <v>18707</v>
      </c>
      <c r="AB646" s="1" t="s">
        <v>18707</v>
      </c>
      <c r="AE646" s="1" t="s">
        <v>19031</v>
      </c>
      <c r="AG646" s="1">
        <v>2</v>
      </c>
      <c r="AH646" s="1" t="s">
        <v>19032</v>
      </c>
      <c r="AI646" s="1">
        <v>1107</v>
      </c>
      <c r="AK646" s="1" t="s">
        <v>18792</v>
      </c>
      <c r="AL646" s="1" t="s">
        <v>18730</v>
      </c>
      <c r="AM646" s="1" t="s">
        <v>18693</v>
      </c>
      <c r="AN646" s="1" t="s">
        <v>18669</v>
      </c>
      <c r="AO646" s="1" t="s">
        <v>18668</v>
      </c>
      <c r="AP646" s="14" t="s">
        <v>18694</v>
      </c>
      <c r="AQ646" s="14" t="s">
        <v>18695</v>
      </c>
      <c r="AR646" s="14" t="s">
        <v>18693</v>
      </c>
      <c r="AS646" s="15">
        <v>44238</v>
      </c>
      <c r="AT646" s="1" t="s">
        <v>18946</v>
      </c>
      <c r="AU646" s="1" t="s">
        <v>18957</v>
      </c>
      <c r="AV646" s="1" t="s">
        <v>18693</v>
      </c>
      <c r="AW646" s="1" t="s">
        <v>18958</v>
      </c>
      <c r="AX646" s="1" t="s">
        <v>18667</v>
      </c>
      <c r="AY646" s="1" t="s">
        <v>18959</v>
      </c>
    </row>
    <row r="647" spans="1:51" x14ac:dyDescent="0.2">
      <c r="A647" s="14" t="s">
        <v>16987</v>
      </c>
      <c r="B647" s="1" t="s">
        <v>18953</v>
      </c>
      <c r="C647" s="1" t="s">
        <v>18685</v>
      </c>
      <c r="D647" s="1" t="s">
        <v>18664</v>
      </c>
      <c r="E647" s="15">
        <v>44182</v>
      </c>
      <c r="F647" s="13">
        <v>44211</v>
      </c>
      <c r="G647" s="1" t="s">
        <v>18954</v>
      </c>
      <c r="H647" s="1" t="s">
        <v>18955</v>
      </c>
      <c r="I647" s="1" t="s">
        <v>18667</v>
      </c>
      <c r="J647" s="1" t="s">
        <v>18668</v>
      </c>
      <c r="K647" s="1" t="s">
        <v>18669</v>
      </c>
      <c r="L647" s="1" t="s">
        <v>18693</v>
      </c>
      <c r="M647" s="1" t="s">
        <v>18956</v>
      </c>
      <c r="N647" s="1" t="s">
        <v>18957</v>
      </c>
      <c r="O647" s="1">
        <v>25</v>
      </c>
      <c r="P647" s="1" t="s">
        <v>18953</v>
      </c>
      <c r="Q647" s="1" t="s">
        <v>19146</v>
      </c>
      <c r="R647" s="1">
        <v>20172862765</v>
      </c>
      <c r="S647" s="1" t="s">
        <v>18702</v>
      </c>
      <c r="T647" s="1">
        <v>17286276</v>
      </c>
      <c r="U647" s="1" t="s">
        <v>19147</v>
      </c>
      <c r="V647" s="1">
        <v>45013201</v>
      </c>
      <c r="X647" s="1" t="s">
        <v>19148</v>
      </c>
      <c r="Y647" s="1" t="s">
        <v>19149</v>
      </c>
      <c r="Z647" s="1" t="s">
        <v>18706</v>
      </c>
      <c r="AA647" s="1" t="s">
        <v>18707</v>
      </c>
      <c r="AB647" s="1" t="s">
        <v>18707</v>
      </c>
      <c r="AE647" s="1" t="s">
        <v>19150</v>
      </c>
      <c r="AG647" s="1" t="s">
        <v>1816</v>
      </c>
      <c r="AH647" s="1" t="s">
        <v>1816</v>
      </c>
      <c r="AI647" s="1">
        <v>1419</v>
      </c>
      <c r="AK647" s="1" t="s">
        <v>18786</v>
      </c>
      <c r="AL647" s="1" t="s">
        <v>18730</v>
      </c>
      <c r="AM647" s="1" t="s">
        <v>18693</v>
      </c>
      <c r="AN647" s="1" t="s">
        <v>18669</v>
      </c>
      <c r="AO647" s="1" t="s">
        <v>18668</v>
      </c>
      <c r="AP647" s="14" t="s">
        <v>18694</v>
      </c>
      <c r="AQ647" s="14" t="s">
        <v>18695</v>
      </c>
      <c r="AR647" s="14" t="s">
        <v>18693</v>
      </c>
      <c r="AS647" s="15">
        <v>44211</v>
      </c>
      <c r="AT647" s="1" t="s">
        <v>18769</v>
      </c>
      <c r="AU647" s="1" t="s">
        <v>18957</v>
      </c>
      <c r="AV647" s="1" t="s">
        <v>18693</v>
      </c>
      <c r="AW647" s="1" t="s">
        <v>18958</v>
      </c>
      <c r="AX647" s="1" t="s">
        <v>18667</v>
      </c>
      <c r="AY647" s="1" t="s">
        <v>18959</v>
      </c>
    </row>
    <row r="648" spans="1:51" x14ac:dyDescent="0.2">
      <c r="A648" s="14" t="s">
        <v>16985</v>
      </c>
      <c r="B648" s="1" t="s">
        <v>18953</v>
      </c>
      <c r="C648" s="1" t="s">
        <v>18685</v>
      </c>
      <c r="D648" s="1" t="s">
        <v>18664</v>
      </c>
      <c r="E648" s="15">
        <v>44182</v>
      </c>
      <c r="F648" s="13">
        <v>44211</v>
      </c>
      <c r="G648" s="1" t="s">
        <v>18954</v>
      </c>
      <c r="H648" s="1" t="s">
        <v>18955</v>
      </c>
      <c r="I648" s="1" t="s">
        <v>18667</v>
      </c>
      <c r="J648" s="1" t="s">
        <v>18668</v>
      </c>
      <c r="K648" s="1" t="s">
        <v>18669</v>
      </c>
      <c r="L648" s="1" t="s">
        <v>18693</v>
      </c>
      <c r="M648" s="1" t="s">
        <v>18956</v>
      </c>
      <c r="N648" s="1" t="s">
        <v>18957</v>
      </c>
      <c r="O648" s="1">
        <v>25</v>
      </c>
      <c r="P648" s="1" t="s">
        <v>18953</v>
      </c>
      <c r="Q648" s="1" t="s">
        <v>19146</v>
      </c>
      <c r="R648" s="1">
        <v>20172862765</v>
      </c>
      <c r="S648" s="1" t="s">
        <v>18702</v>
      </c>
      <c r="T648" s="1">
        <v>17286276</v>
      </c>
      <c r="U648" s="1" t="s">
        <v>19147</v>
      </c>
      <c r="V648" s="1">
        <v>45013201</v>
      </c>
      <c r="X648" s="1" t="s">
        <v>19148</v>
      </c>
      <c r="Y648" s="1" t="s">
        <v>19149</v>
      </c>
      <c r="Z648" s="1" t="s">
        <v>18706</v>
      </c>
      <c r="AA648" s="1" t="s">
        <v>18707</v>
      </c>
      <c r="AB648" s="1" t="s">
        <v>18707</v>
      </c>
      <c r="AE648" s="1" t="s">
        <v>19150</v>
      </c>
      <c r="AG648" s="1" t="s">
        <v>1816</v>
      </c>
      <c r="AH648" s="1" t="s">
        <v>1816</v>
      </c>
      <c r="AI648" s="1">
        <v>1419</v>
      </c>
      <c r="AK648" s="1" t="s">
        <v>18786</v>
      </c>
      <c r="AL648" s="1" t="s">
        <v>18730</v>
      </c>
      <c r="AM648" s="1" t="s">
        <v>18693</v>
      </c>
      <c r="AN648" s="1" t="s">
        <v>18669</v>
      </c>
      <c r="AO648" s="1" t="s">
        <v>18668</v>
      </c>
      <c r="AP648" s="14" t="s">
        <v>18694</v>
      </c>
      <c r="AQ648" s="14" t="s">
        <v>18695</v>
      </c>
      <c r="AR648" s="14" t="s">
        <v>18693</v>
      </c>
      <c r="AS648" s="15">
        <v>44211</v>
      </c>
      <c r="AT648" s="1" t="s">
        <v>18769</v>
      </c>
      <c r="AU648" s="1" t="s">
        <v>18957</v>
      </c>
      <c r="AV648" s="1" t="s">
        <v>18693</v>
      </c>
      <c r="AW648" s="1" t="s">
        <v>18958</v>
      </c>
      <c r="AX648" s="1" t="s">
        <v>18667</v>
      </c>
      <c r="AY648" s="1" t="s">
        <v>18959</v>
      </c>
    </row>
    <row r="649" spans="1:51" x14ac:dyDescent="0.2">
      <c r="A649" s="14" t="s">
        <v>16983</v>
      </c>
      <c r="B649" s="1" t="s">
        <v>18953</v>
      </c>
      <c r="C649" s="1" t="s">
        <v>18685</v>
      </c>
      <c r="D649" s="1" t="s">
        <v>18664</v>
      </c>
      <c r="E649" s="15">
        <v>44182</v>
      </c>
      <c r="F649" s="13">
        <v>44211</v>
      </c>
      <c r="G649" s="1" t="s">
        <v>18954</v>
      </c>
      <c r="H649" s="1" t="s">
        <v>18955</v>
      </c>
      <c r="I649" s="1" t="s">
        <v>18667</v>
      </c>
      <c r="J649" s="1" t="s">
        <v>18668</v>
      </c>
      <c r="K649" s="1" t="s">
        <v>18669</v>
      </c>
      <c r="L649" s="1" t="s">
        <v>18693</v>
      </c>
      <c r="M649" s="1" t="s">
        <v>18956</v>
      </c>
      <c r="N649" s="1" t="s">
        <v>18957</v>
      </c>
      <c r="O649" s="1">
        <v>25</v>
      </c>
      <c r="P649" s="1" t="s">
        <v>18953</v>
      </c>
      <c r="Q649" s="1" t="s">
        <v>19146</v>
      </c>
      <c r="R649" s="1">
        <v>20172862765</v>
      </c>
      <c r="S649" s="1" t="s">
        <v>18702</v>
      </c>
      <c r="T649" s="1">
        <v>17286276</v>
      </c>
      <c r="U649" s="1" t="s">
        <v>19147</v>
      </c>
      <c r="V649" s="1">
        <v>45013201</v>
      </c>
      <c r="X649" s="1" t="s">
        <v>19148</v>
      </c>
      <c r="Y649" s="1" t="s">
        <v>19149</v>
      </c>
      <c r="Z649" s="1" t="s">
        <v>18706</v>
      </c>
      <c r="AA649" s="1" t="s">
        <v>18707</v>
      </c>
      <c r="AB649" s="1" t="s">
        <v>18707</v>
      </c>
      <c r="AE649" s="1" t="s">
        <v>19150</v>
      </c>
      <c r="AG649" s="1" t="s">
        <v>1816</v>
      </c>
      <c r="AH649" s="1" t="s">
        <v>1816</v>
      </c>
      <c r="AI649" s="1">
        <v>1419</v>
      </c>
      <c r="AK649" s="1" t="s">
        <v>18786</v>
      </c>
      <c r="AL649" s="1" t="s">
        <v>18730</v>
      </c>
      <c r="AM649" s="1" t="s">
        <v>18693</v>
      </c>
      <c r="AN649" s="1" t="s">
        <v>18669</v>
      </c>
      <c r="AO649" s="1" t="s">
        <v>18668</v>
      </c>
      <c r="AP649" s="14" t="s">
        <v>18694</v>
      </c>
      <c r="AQ649" s="14" t="s">
        <v>18695</v>
      </c>
      <c r="AR649" s="14" t="s">
        <v>18693</v>
      </c>
      <c r="AS649" s="15">
        <v>44211</v>
      </c>
      <c r="AT649" s="1" t="s">
        <v>18769</v>
      </c>
      <c r="AU649" s="1" t="s">
        <v>18957</v>
      </c>
      <c r="AV649" s="1" t="s">
        <v>18693</v>
      </c>
      <c r="AW649" s="1" t="s">
        <v>18958</v>
      </c>
      <c r="AX649" s="1" t="s">
        <v>18667</v>
      </c>
      <c r="AY649" s="1" t="s">
        <v>18959</v>
      </c>
    </row>
    <row r="650" spans="1:51" x14ac:dyDescent="0.2">
      <c r="A650" s="14" t="s">
        <v>16981</v>
      </c>
      <c r="B650" s="1" t="s">
        <v>18953</v>
      </c>
      <c r="C650" s="1" t="s">
        <v>18685</v>
      </c>
      <c r="D650" s="1" t="s">
        <v>18664</v>
      </c>
      <c r="E650" s="15">
        <v>44182</v>
      </c>
      <c r="F650" s="13">
        <v>44211</v>
      </c>
      <c r="G650" s="1" t="s">
        <v>18954</v>
      </c>
      <c r="H650" s="1" t="s">
        <v>18955</v>
      </c>
      <c r="I650" s="1" t="s">
        <v>18667</v>
      </c>
      <c r="J650" s="1" t="s">
        <v>18668</v>
      </c>
      <c r="K650" s="1" t="s">
        <v>18669</v>
      </c>
      <c r="L650" s="1" t="s">
        <v>18693</v>
      </c>
      <c r="M650" s="1" t="s">
        <v>18956</v>
      </c>
      <c r="N650" s="1" t="s">
        <v>18957</v>
      </c>
      <c r="O650" s="1">
        <v>25</v>
      </c>
      <c r="P650" s="1" t="s">
        <v>18953</v>
      </c>
      <c r="Q650" s="1" t="s">
        <v>19146</v>
      </c>
      <c r="R650" s="1">
        <v>20172862765</v>
      </c>
      <c r="S650" s="1" t="s">
        <v>18702</v>
      </c>
      <c r="T650" s="1">
        <v>17286276</v>
      </c>
      <c r="U650" s="1" t="s">
        <v>19147</v>
      </c>
      <c r="V650" s="1">
        <v>45013201</v>
      </c>
      <c r="X650" s="1" t="s">
        <v>19148</v>
      </c>
      <c r="Y650" s="1" t="s">
        <v>19149</v>
      </c>
      <c r="Z650" s="1" t="s">
        <v>18706</v>
      </c>
      <c r="AA650" s="1" t="s">
        <v>18707</v>
      </c>
      <c r="AB650" s="1" t="s">
        <v>18707</v>
      </c>
      <c r="AE650" s="1" t="s">
        <v>19150</v>
      </c>
      <c r="AG650" s="1" t="s">
        <v>1816</v>
      </c>
      <c r="AH650" s="1" t="s">
        <v>1816</v>
      </c>
      <c r="AI650" s="1">
        <v>1419</v>
      </c>
      <c r="AK650" s="1" t="s">
        <v>18786</v>
      </c>
      <c r="AL650" s="1" t="s">
        <v>18730</v>
      </c>
      <c r="AM650" s="1" t="s">
        <v>18693</v>
      </c>
      <c r="AN650" s="1" t="s">
        <v>18669</v>
      </c>
      <c r="AO650" s="1" t="s">
        <v>18668</v>
      </c>
      <c r="AP650" s="14" t="s">
        <v>18694</v>
      </c>
      <c r="AQ650" s="14" t="s">
        <v>18695</v>
      </c>
      <c r="AR650" s="14" t="s">
        <v>18693</v>
      </c>
      <c r="AS650" s="15">
        <v>44211</v>
      </c>
      <c r="AT650" s="1" t="s">
        <v>18769</v>
      </c>
      <c r="AU650" s="1" t="s">
        <v>18957</v>
      </c>
      <c r="AV650" s="1" t="s">
        <v>18693</v>
      </c>
      <c r="AW650" s="1" t="s">
        <v>18958</v>
      </c>
      <c r="AX650" s="1" t="s">
        <v>18667</v>
      </c>
      <c r="AY650" s="1" t="s">
        <v>18959</v>
      </c>
    </row>
    <row r="651" spans="1:51" x14ac:dyDescent="0.2">
      <c r="A651" s="14" t="s">
        <v>16979</v>
      </c>
      <c r="B651" s="1" t="s">
        <v>18953</v>
      </c>
      <c r="C651" s="1" t="s">
        <v>18685</v>
      </c>
      <c r="D651" s="1" t="s">
        <v>18664</v>
      </c>
      <c r="E651" s="15">
        <v>44182</v>
      </c>
      <c r="F651" s="13">
        <v>44211</v>
      </c>
      <c r="G651" s="1" t="s">
        <v>18954</v>
      </c>
      <c r="H651" s="1" t="s">
        <v>18955</v>
      </c>
      <c r="I651" s="1" t="s">
        <v>18667</v>
      </c>
      <c r="J651" s="1" t="s">
        <v>18668</v>
      </c>
      <c r="K651" s="1" t="s">
        <v>18669</v>
      </c>
      <c r="L651" s="1" t="s">
        <v>18693</v>
      </c>
      <c r="M651" s="1" t="s">
        <v>18956</v>
      </c>
      <c r="N651" s="1" t="s">
        <v>18957</v>
      </c>
      <c r="O651" s="1">
        <v>28</v>
      </c>
      <c r="P651" s="1" t="s">
        <v>18953</v>
      </c>
      <c r="Q651" s="1" t="s">
        <v>19146</v>
      </c>
      <c r="R651" s="1">
        <v>20172862765</v>
      </c>
      <c r="S651" s="1" t="s">
        <v>18702</v>
      </c>
      <c r="T651" s="1">
        <v>17286276</v>
      </c>
      <c r="U651" s="1" t="s">
        <v>19147</v>
      </c>
      <c r="V651" s="1">
        <v>45013201</v>
      </c>
      <c r="X651" s="1" t="s">
        <v>19148</v>
      </c>
      <c r="Y651" s="1" t="s">
        <v>19149</v>
      </c>
      <c r="Z651" s="1" t="s">
        <v>18706</v>
      </c>
      <c r="AA651" s="1" t="s">
        <v>18707</v>
      </c>
      <c r="AB651" s="1" t="s">
        <v>18707</v>
      </c>
      <c r="AE651" s="1" t="s">
        <v>19150</v>
      </c>
      <c r="AG651" s="1" t="s">
        <v>1816</v>
      </c>
      <c r="AH651" s="1" t="s">
        <v>1816</v>
      </c>
      <c r="AI651" s="1">
        <v>1419</v>
      </c>
      <c r="AK651" s="1" t="s">
        <v>18786</v>
      </c>
      <c r="AL651" s="1" t="s">
        <v>18730</v>
      </c>
      <c r="AM651" s="1" t="s">
        <v>18693</v>
      </c>
      <c r="AN651" s="1" t="s">
        <v>18669</v>
      </c>
      <c r="AO651" s="1" t="s">
        <v>18668</v>
      </c>
      <c r="AP651" s="14" t="s">
        <v>18694</v>
      </c>
      <c r="AQ651" s="14" t="s">
        <v>18695</v>
      </c>
      <c r="AR651" s="14" t="s">
        <v>18693</v>
      </c>
      <c r="AS651" s="15">
        <v>44211</v>
      </c>
      <c r="AT651" s="1" t="s">
        <v>18769</v>
      </c>
      <c r="AU651" s="1" t="s">
        <v>18957</v>
      </c>
      <c r="AV651" s="1" t="s">
        <v>18693</v>
      </c>
      <c r="AW651" s="1" t="s">
        <v>18958</v>
      </c>
      <c r="AX651" s="1" t="s">
        <v>18667</v>
      </c>
      <c r="AY651" s="1" t="s">
        <v>18959</v>
      </c>
    </row>
    <row r="652" spans="1:51" x14ac:dyDescent="0.2">
      <c r="A652" s="14" t="s">
        <v>16977</v>
      </c>
      <c r="B652" s="1" t="s">
        <v>18953</v>
      </c>
      <c r="C652" s="1" t="s">
        <v>18685</v>
      </c>
      <c r="D652" s="1" t="s">
        <v>18664</v>
      </c>
      <c r="E652" s="15">
        <v>44182</v>
      </c>
      <c r="F652" s="13">
        <v>44273</v>
      </c>
      <c r="G652" s="1" t="s">
        <v>18954</v>
      </c>
      <c r="H652" s="1" t="s">
        <v>18955</v>
      </c>
      <c r="I652" s="1" t="s">
        <v>18667</v>
      </c>
      <c r="J652" s="1" t="s">
        <v>18668</v>
      </c>
      <c r="K652" s="1" t="s">
        <v>18669</v>
      </c>
      <c r="L652" s="1" t="s">
        <v>18693</v>
      </c>
      <c r="M652" s="1" t="s">
        <v>18956</v>
      </c>
      <c r="N652" s="1" t="s">
        <v>18957</v>
      </c>
      <c r="O652" s="1">
        <v>28</v>
      </c>
      <c r="P652" s="1" t="s">
        <v>18953</v>
      </c>
      <c r="Q652" s="1" t="s">
        <v>19146</v>
      </c>
      <c r="R652" s="1">
        <v>20172862765</v>
      </c>
      <c r="S652" s="1" t="s">
        <v>18702</v>
      </c>
      <c r="T652" s="1">
        <v>17286276</v>
      </c>
      <c r="U652" s="1" t="s">
        <v>19147</v>
      </c>
      <c r="V652" s="1">
        <v>45013201</v>
      </c>
      <c r="X652" s="1" t="s">
        <v>19148</v>
      </c>
      <c r="Y652" s="1" t="s">
        <v>19149</v>
      </c>
      <c r="Z652" s="1" t="s">
        <v>18706</v>
      </c>
      <c r="AA652" s="1" t="s">
        <v>18707</v>
      </c>
      <c r="AB652" s="1" t="s">
        <v>18707</v>
      </c>
      <c r="AE652" s="1" t="s">
        <v>19150</v>
      </c>
      <c r="AG652" s="1" t="s">
        <v>1816</v>
      </c>
      <c r="AH652" s="1" t="s">
        <v>1816</v>
      </c>
      <c r="AI652" s="1">
        <v>1419</v>
      </c>
      <c r="AK652" s="1" t="s">
        <v>19106</v>
      </c>
      <c r="AL652" s="1" t="s">
        <v>19151</v>
      </c>
      <c r="AM652" s="1" t="s">
        <v>18693</v>
      </c>
      <c r="AN652" s="1" t="s">
        <v>18669</v>
      </c>
      <c r="AO652" s="1" t="s">
        <v>18668</v>
      </c>
      <c r="AP652" s="14" t="s">
        <v>18694</v>
      </c>
      <c r="AQ652" s="14" t="s">
        <v>18695</v>
      </c>
      <c r="AR652" s="14" t="s">
        <v>18693</v>
      </c>
      <c r="AS652" s="15">
        <v>44273</v>
      </c>
      <c r="AT652" s="1" t="s">
        <v>18946</v>
      </c>
      <c r="AU652" s="1" t="s">
        <v>18957</v>
      </c>
      <c r="AV652" s="1" t="s">
        <v>18693</v>
      </c>
      <c r="AW652" s="1" t="s">
        <v>18958</v>
      </c>
      <c r="AX652" s="1" t="s">
        <v>18667</v>
      </c>
      <c r="AY652" s="1" t="s">
        <v>18959</v>
      </c>
    </row>
    <row r="653" spans="1:51" x14ac:dyDescent="0.2">
      <c r="A653" s="14" t="s">
        <v>13418</v>
      </c>
      <c r="B653" s="1" t="s">
        <v>18662</v>
      </c>
      <c r="C653" s="1" t="s">
        <v>18685</v>
      </c>
      <c r="D653" s="1" t="s">
        <v>18664</v>
      </c>
      <c r="E653" s="15">
        <v>44182</v>
      </c>
      <c r="F653" s="13">
        <v>44273</v>
      </c>
      <c r="G653" s="1" t="s">
        <v>18665</v>
      </c>
      <c r="H653" s="1" t="s">
        <v>18666</v>
      </c>
      <c r="I653" s="1" t="s">
        <v>18667</v>
      </c>
      <c r="J653" s="1" t="s">
        <v>18668</v>
      </c>
      <c r="K653" s="1" t="s">
        <v>18669</v>
      </c>
      <c r="L653" s="1" t="s">
        <v>18735</v>
      </c>
      <c r="M653" s="1" t="s">
        <v>18671</v>
      </c>
      <c r="N653" s="1" t="s">
        <v>18672</v>
      </c>
      <c r="O653" s="1">
        <v>37</v>
      </c>
      <c r="P653" s="1" t="s">
        <v>18662</v>
      </c>
      <c r="Q653" s="1" t="s">
        <v>18673</v>
      </c>
      <c r="R653" s="1">
        <v>30534475795</v>
      </c>
      <c r="U653" s="1" t="s">
        <v>18697</v>
      </c>
      <c r="V653" s="1">
        <v>1147561216</v>
      </c>
      <c r="W653" s="1" t="s">
        <v>2737</v>
      </c>
      <c r="Z653" s="1" t="s">
        <v>15990</v>
      </c>
      <c r="AA653" s="1" t="s">
        <v>18698</v>
      </c>
      <c r="AB653" s="1" t="s">
        <v>18699</v>
      </c>
      <c r="AE653" s="1" t="s">
        <v>18700</v>
      </c>
      <c r="AG653" s="1" t="s">
        <v>15731</v>
      </c>
      <c r="AI653" s="1">
        <v>1605</v>
      </c>
      <c r="AK653" s="1" t="s">
        <v>19053</v>
      </c>
      <c r="AL653" s="1" t="s">
        <v>18730</v>
      </c>
      <c r="AM653" s="1" t="s">
        <v>18693</v>
      </c>
      <c r="AN653" s="1" t="s">
        <v>18669</v>
      </c>
      <c r="AO653" s="1" t="s">
        <v>18668</v>
      </c>
      <c r="AP653" s="14" t="s">
        <v>18694</v>
      </c>
      <c r="AQ653" s="14" t="s">
        <v>18695</v>
      </c>
      <c r="AR653" s="14" t="s">
        <v>18693</v>
      </c>
      <c r="AS653" s="15">
        <v>44273</v>
      </c>
      <c r="AT653" s="1" t="s">
        <v>18946</v>
      </c>
      <c r="AU653" s="1" t="s">
        <v>18672</v>
      </c>
      <c r="AV653" s="1" t="s">
        <v>18735</v>
      </c>
      <c r="AW653" s="1" t="s">
        <v>18683</v>
      </c>
      <c r="AX653" s="1" t="s">
        <v>18667</v>
      </c>
      <c r="AY653" s="1" t="s">
        <v>18684</v>
      </c>
    </row>
    <row r="654" spans="1:51" x14ac:dyDescent="0.2">
      <c r="A654" s="14" t="s">
        <v>16994</v>
      </c>
      <c r="B654" s="1" t="s">
        <v>18953</v>
      </c>
      <c r="C654" s="1" t="s">
        <v>18685</v>
      </c>
      <c r="D654" s="1" t="s">
        <v>18664</v>
      </c>
      <c r="E654" s="15">
        <v>44182</v>
      </c>
      <c r="F654" s="13">
        <v>44201</v>
      </c>
      <c r="G654" s="1" t="s">
        <v>18954</v>
      </c>
      <c r="H654" s="1" t="s">
        <v>18955</v>
      </c>
      <c r="I654" s="1" t="s">
        <v>18667</v>
      </c>
      <c r="J654" s="1" t="s">
        <v>18668</v>
      </c>
      <c r="K654" s="1" t="s">
        <v>18669</v>
      </c>
      <c r="L654" s="1" t="s">
        <v>18693</v>
      </c>
      <c r="M654" s="1" t="s">
        <v>18956</v>
      </c>
      <c r="N654" s="1" t="s">
        <v>18957</v>
      </c>
      <c r="O654" s="1">
        <v>21</v>
      </c>
      <c r="P654" s="1" t="s">
        <v>18953</v>
      </c>
      <c r="Q654" s="1" t="s">
        <v>19152</v>
      </c>
      <c r="R654" s="1">
        <v>20363455582</v>
      </c>
      <c r="S654" s="1" t="s">
        <v>18702</v>
      </c>
      <c r="T654" s="1">
        <v>36345558</v>
      </c>
      <c r="U654" s="1" t="s">
        <v>19153</v>
      </c>
      <c r="V654" s="1">
        <v>387154030212</v>
      </c>
      <c r="X654" s="1" t="s">
        <v>19154</v>
      </c>
      <c r="Y654" s="1" t="s">
        <v>19155</v>
      </c>
      <c r="Z654" s="1" t="s">
        <v>19120</v>
      </c>
      <c r="AA654" s="1" t="s">
        <v>18964</v>
      </c>
      <c r="AB654" s="1" t="s">
        <v>19120</v>
      </c>
      <c r="AE654" s="1" t="s">
        <v>19156</v>
      </c>
      <c r="AG654" s="1" t="s">
        <v>15731</v>
      </c>
      <c r="AI654" s="1">
        <v>4400</v>
      </c>
      <c r="AK654" s="1" t="s">
        <v>18786</v>
      </c>
      <c r="AL654" s="1" t="s">
        <v>18730</v>
      </c>
      <c r="AM654" s="1" t="s">
        <v>18693</v>
      </c>
      <c r="AN654" s="1" t="s">
        <v>18669</v>
      </c>
      <c r="AO654" s="1" t="s">
        <v>18668</v>
      </c>
      <c r="AP654" s="14" t="s">
        <v>18694</v>
      </c>
      <c r="AQ654" s="14" t="s">
        <v>18695</v>
      </c>
      <c r="AR654" s="14" t="s">
        <v>18693</v>
      </c>
      <c r="AS654" s="15">
        <v>44201</v>
      </c>
      <c r="AT654" s="1" t="s">
        <v>18769</v>
      </c>
      <c r="AU654" s="1" t="s">
        <v>18957</v>
      </c>
      <c r="AV654" s="1" t="s">
        <v>18693</v>
      </c>
      <c r="AW654" s="1" t="s">
        <v>18958</v>
      </c>
      <c r="AX654" s="1" t="s">
        <v>18667</v>
      </c>
      <c r="AY654" s="1" t="s">
        <v>18959</v>
      </c>
    </row>
    <row r="655" spans="1:51" x14ac:dyDescent="0.2">
      <c r="A655" s="14" t="s">
        <v>13414</v>
      </c>
      <c r="B655" s="1" t="s">
        <v>18662</v>
      </c>
      <c r="C655" s="1" t="s">
        <v>18685</v>
      </c>
      <c r="D655" s="1" t="s">
        <v>18664</v>
      </c>
      <c r="E655" s="15">
        <v>44182</v>
      </c>
      <c r="F655" s="13">
        <v>44319</v>
      </c>
      <c r="G655" s="1" t="s">
        <v>18665</v>
      </c>
      <c r="H655" s="1" t="s">
        <v>18666</v>
      </c>
      <c r="I655" s="1" t="s">
        <v>18667</v>
      </c>
      <c r="J655" s="1" t="s">
        <v>18668</v>
      </c>
      <c r="K655" s="1" t="s">
        <v>18669</v>
      </c>
      <c r="L655" s="1" t="s">
        <v>18735</v>
      </c>
      <c r="M655" s="1" t="s">
        <v>18671</v>
      </c>
      <c r="N655" s="1" t="s">
        <v>18672</v>
      </c>
      <c r="O655" s="1">
        <v>22</v>
      </c>
      <c r="P655" s="1" t="s">
        <v>18662</v>
      </c>
      <c r="Q655" s="1" t="s">
        <v>18673</v>
      </c>
      <c r="R655" s="1">
        <v>30534475795</v>
      </c>
      <c r="U655" s="1" t="s">
        <v>18697</v>
      </c>
      <c r="V655" s="1">
        <v>1147561216</v>
      </c>
      <c r="W655" s="1" t="s">
        <v>2737</v>
      </c>
      <c r="Z655" s="1" t="s">
        <v>15990</v>
      </c>
      <c r="AA655" s="1" t="s">
        <v>18698</v>
      </c>
      <c r="AB655" s="1" t="s">
        <v>18699</v>
      </c>
      <c r="AE655" s="1" t="s">
        <v>18700</v>
      </c>
      <c r="AG655" s="1" t="s">
        <v>15731</v>
      </c>
      <c r="AI655" s="1">
        <v>1605</v>
      </c>
      <c r="AK655" s="1" t="s">
        <v>18777</v>
      </c>
      <c r="AL655" s="1" t="s">
        <v>18671</v>
      </c>
      <c r="AM655" s="1" t="s">
        <v>18679</v>
      </c>
      <c r="AN655" s="1" t="s">
        <v>18669</v>
      </c>
      <c r="AO655" s="1" t="s">
        <v>18668</v>
      </c>
      <c r="AP655" s="14" t="s">
        <v>18876</v>
      </c>
      <c r="AQ655" s="14" t="s">
        <v>18723</v>
      </c>
      <c r="AR655" s="14" t="s">
        <v>18679</v>
      </c>
      <c r="AS655" s="15">
        <v>44319</v>
      </c>
      <c r="AT655" s="1" t="s">
        <v>18682</v>
      </c>
      <c r="AU655" s="1" t="s">
        <v>18672</v>
      </c>
      <c r="AV655" s="1" t="s">
        <v>18735</v>
      </c>
      <c r="AW655" s="1" t="s">
        <v>18683</v>
      </c>
      <c r="AX655" s="1" t="s">
        <v>18667</v>
      </c>
      <c r="AY655" s="1" t="s">
        <v>18684</v>
      </c>
    </row>
    <row r="656" spans="1:51" x14ac:dyDescent="0.2">
      <c r="A656" s="14" t="s">
        <v>13407</v>
      </c>
      <c r="B656" s="1" t="s">
        <v>18662</v>
      </c>
      <c r="C656" s="1" t="s">
        <v>18685</v>
      </c>
      <c r="D656" s="1" t="s">
        <v>18664</v>
      </c>
      <c r="E656" s="15">
        <v>44182</v>
      </c>
      <c r="F656" s="13">
        <v>44228</v>
      </c>
      <c r="G656" s="1" t="s">
        <v>18665</v>
      </c>
      <c r="H656" s="1" t="s">
        <v>18666</v>
      </c>
      <c r="I656" s="1" t="s">
        <v>18667</v>
      </c>
      <c r="J656" s="1" t="s">
        <v>18668</v>
      </c>
      <c r="K656" s="1" t="s">
        <v>18669</v>
      </c>
      <c r="L656" s="1" t="s">
        <v>18735</v>
      </c>
      <c r="M656" s="1" t="s">
        <v>18671</v>
      </c>
      <c r="N656" s="1" t="s">
        <v>18672</v>
      </c>
      <c r="O656" s="1">
        <v>28</v>
      </c>
      <c r="P656" s="1" t="s">
        <v>18662</v>
      </c>
      <c r="Q656" s="1" t="s">
        <v>18673</v>
      </c>
      <c r="R656" s="1">
        <v>30669159885</v>
      </c>
      <c r="U656" s="1" t="s">
        <v>18897</v>
      </c>
      <c r="V656" s="1">
        <v>1121891172</v>
      </c>
      <c r="W656" s="1" t="s">
        <v>702</v>
      </c>
      <c r="Z656" s="1" t="s">
        <v>15990</v>
      </c>
      <c r="AA656" s="1" t="s">
        <v>18698</v>
      </c>
      <c r="AB656" s="1" t="s">
        <v>18784</v>
      </c>
      <c r="AE656" s="1" t="s">
        <v>18785</v>
      </c>
      <c r="AG656" s="1">
        <v>7</v>
      </c>
      <c r="AI656" s="1">
        <v>1602</v>
      </c>
      <c r="AK656" s="1" t="s">
        <v>18761</v>
      </c>
      <c r="AL656" s="1" t="s">
        <v>18730</v>
      </c>
      <c r="AM656" s="1" t="s">
        <v>18693</v>
      </c>
      <c r="AN656" s="1" t="s">
        <v>18669</v>
      </c>
      <c r="AO656" s="1" t="s">
        <v>18668</v>
      </c>
      <c r="AP656" s="14" t="s">
        <v>18694</v>
      </c>
      <c r="AQ656" s="14" t="s">
        <v>18695</v>
      </c>
      <c r="AR656" s="14" t="s">
        <v>18693</v>
      </c>
      <c r="AS656" s="15">
        <v>44228</v>
      </c>
      <c r="AT656" s="1" t="s">
        <v>18769</v>
      </c>
      <c r="AU656" s="1" t="s">
        <v>18672</v>
      </c>
      <c r="AV656" s="1" t="s">
        <v>18735</v>
      </c>
      <c r="AW656" s="1" t="s">
        <v>18683</v>
      </c>
      <c r="AX656" s="1" t="s">
        <v>18667</v>
      </c>
      <c r="AY656" s="1" t="s">
        <v>18684</v>
      </c>
    </row>
    <row r="657" spans="1:51" x14ac:dyDescent="0.2">
      <c r="A657" s="14" t="s">
        <v>13404</v>
      </c>
      <c r="B657" s="1" t="s">
        <v>18662</v>
      </c>
      <c r="C657" s="1" t="s">
        <v>18685</v>
      </c>
      <c r="D657" s="1" t="s">
        <v>18664</v>
      </c>
      <c r="E657" s="15">
        <v>44182</v>
      </c>
      <c r="F657" s="13">
        <v>44230</v>
      </c>
      <c r="G657" s="1" t="s">
        <v>18665</v>
      </c>
      <c r="H657" s="1" t="s">
        <v>18666</v>
      </c>
      <c r="I657" s="1" t="s">
        <v>18667</v>
      </c>
      <c r="J657" s="1" t="s">
        <v>18668</v>
      </c>
      <c r="K657" s="1" t="s">
        <v>18669</v>
      </c>
      <c r="L657" s="1" t="s">
        <v>18735</v>
      </c>
      <c r="M657" s="1" t="s">
        <v>18671</v>
      </c>
      <c r="N657" s="1" t="s">
        <v>18672</v>
      </c>
      <c r="O657" s="1">
        <v>28</v>
      </c>
      <c r="P657" s="1" t="s">
        <v>18662</v>
      </c>
      <c r="Q657" s="1" t="s">
        <v>18673</v>
      </c>
      <c r="R657" s="1">
        <v>30669159885</v>
      </c>
      <c r="U657" s="1" t="s">
        <v>18897</v>
      </c>
      <c r="V657" s="1">
        <v>1121891172</v>
      </c>
      <c r="W657" s="1" t="s">
        <v>702</v>
      </c>
      <c r="Z657" s="1" t="s">
        <v>15990</v>
      </c>
      <c r="AA657" s="1" t="s">
        <v>18698</v>
      </c>
      <c r="AB657" s="1" t="s">
        <v>18784</v>
      </c>
      <c r="AE657" s="1" t="s">
        <v>18785</v>
      </c>
      <c r="AG657" s="1">
        <v>7</v>
      </c>
      <c r="AI657" s="1">
        <v>1602</v>
      </c>
      <c r="AK657" s="1" t="s">
        <v>19053</v>
      </c>
      <c r="AL657" s="1" t="s">
        <v>18730</v>
      </c>
      <c r="AM657" s="1" t="s">
        <v>18693</v>
      </c>
      <c r="AN657" s="1" t="s">
        <v>18669</v>
      </c>
      <c r="AO657" s="1" t="s">
        <v>18668</v>
      </c>
      <c r="AP657" s="14" t="s">
        <v>18694</v>
      </c>
      <c r="AQ657" s="14" t="s">
        <v>18695</v>
      </c>
      <c r="AR657" s="14" t="s">
        <v>18693</v>
      </c>
      <c r="AS657" s="15">
        <v>44230</v>
      </c>
      <c r="AT657" s="1" t="s">
        <v>18946</v>
      </c>
      <c r="AU657" s="1" t="s">
        <v>18672</v>
      </c>
      <c r="AV657" s="1" t="s">
        <v>18735</v>
      </c>
      <c r="AW657" s="1" t="s">
        <v>18683</v>
      </c>
      <c r="AX657" s="1" t="s">
        <v>18667</v>
      </c>
      <c r="AY657" s="1" t="s">
        <v>18684</v>
      </c>
    </row>
    <row r="658" spans="1:51" x14ac:dyDescent="0.2">
      <c r="A658" s="14" t="s">
        <v>16996</v>
      </c>
      <c r="B658" s="1" t="s">
        <v>18953</v>
      </c>
      <c r="C658" s="1" t="s">
        <v>18685</v>
      </c>
      <c r="D658" s="1" t="s">
        <v>18664</v>
      </c>
      <c r="E658" s="15">
        <v>44182</v>
      </c>
      <c r="F658" s="13">
        <v>44204</v>
      </c>
      <c r="G658" s="1" t="s">
        <v>18954</v>
      </c>
      <c r="H658" s="1" t="s">
        <v>18955</v>
      </c>
      <c r="I658" s="1" t="s">
        <v>18667</v>
      </c>
      <c r="J658" s="1" t="s">
        <v>18668</v>
      </c>
      <c r="K658" s="1" t="s">
        <v>18669</v>
      </c>
      <c r="L658" s="1" t="s">
        <v>18693</v>
      </c>
      <c r="M658" s="1" t="s">
        <v>18956</v>
      </c>
      <c r="N658" s="1" t="s">
        <v>18957</v>
      </c>
      <c r="O658" s="1">
        <v>16</v>
      </c>
      <c r="P658" s="1" t="s">
        <v>18953</v>
      </c>
      <c r="Q658" s="1" t="s">
        <v>19013</v>
      </c>
      <c r="R658" s="1">
        <v>23283611574</v>
      </c>
      <c r="S658" s="1" t="s">
        <v>18702</v>
      </c>
      <c r="T658" s="1">
        <v>28361157</v>
      </c>
      <c r="U658" s="1" t="s">
        <v>19157</v>
      </c>
      <c r="V658" s="1">
        <v>1165237872</v>
      </c>
      <c r="X658" s="1" t="s">
        <v>19013</v>
      </c>
      <c r="Y658" s="1" t="s">
        <v>19013</v>
      </c>
      <c r="Z658" s="1" t="s">
        <v>18706</v>
      </c>
      <c r="AA658" s="1" t="s">
        <v>18707</v>
      </c>
      <c r="AB658" s="1" t="s">
        <v>18707</v>
      </c>
      <c r="AE658" s="1" t="s">
        <v>19015</v>
      </c>
      <c r="AG658" s="1">
        <v>4</v>
      </c>
      <c r="AI658" s="1" t="s">
        <v>19016</v>
      </c>
      <c r="AK658" s="1" t="s">
        <v>18792</v>
      </c>
      <c r="AL658" s="1" t="s">
        <v>18730</v>
      </c>
      <c r="AM658" s="1" t="s">
        <v>18693</v>
      </c>
      <c r="AN658" s="1" t="s">
        <v>18669</v>
      </c>
      <c r="AO658" s="1" t="s">
        <v>18668</v>
      </c>
      <c r="AP658" s="14" t="s">
        <v>18694</v>
      </c>
      <c r="AQ658" s="14" t="s">
        <v>18695</v>
      </c>
      <c r="AR658" s="14" t="s">
        <v>18693</v>
      </c>
      <c r="AS658" s="15">
        <v>44204</v>
      </c>
      <c r="AT658" s="1" t="s">
        <v>18946</v>
      </c>
      <c r="AU658" s="1" t="s">
        <v>18957</v>
      </c>
      <c r="AV658" s="1" t="s">
        <v>18693</v>
      </c>
      <c r="AW658" s="1" t="s">
        <v>18958</v>
      </c>
      <c r="AX658" s="1" t="s">
        <v>18667</v>
      </c>
      <c r="AY658" s="1" t="s">
        <v>18959</v>
      </c>
    </row>
    <row r="659" spans="1:51" x14ac:dyDescent="0.2">
      <c r="A659" s="14" t="s">
        <v>16998</v>
      </c>
      <c r="B659" s="1" t="s">
        <v>18953</v>
      </c>
      <c r="C659" s="1" t="s">
        <v>18685</v>
      </c>
      <c r="D659" s="1" t="s">
        <v>18664</v>
      </c>
      <c r="E659" s="15">
        <v>44182</v>
      </c>
      <c r="F659" s="13">
        <v>44204</v>
      </c>
      <c r="G659" s="1" t="s">
        <v>18954</v>
      </c>
      <c r="H659" s="1" t="s">
        <v>18955</v>
      </c>
      <c r="I659" s="1" t="s">
        <v>18667</v>
      </c>
      <c r="J659" s="1" t="s">
        <v>18668</v>
      </c>
      <c r="K659" s="1" t="s">
        <v>18669</v>
      </c>
      <c r="L659" s="1" t="s">
        <v>18693</v>
      </c>
      <c r="M659" s="1" t="s">
        <v>18956</v>
      </c>
      <c r="N659" s="1" t="s">
        <v>18957</v>
      </c>
      <c r="O659" s="1">
        <v>16</v>
      </c>
      <c r="P659" s="1" t="s">
        <v>18953</v>
      </c>
      <c r="Q659" s="1" t="s">
        <v>19013</v>
      </c>
      <c r="R659" s="1">
        <v>23283611574</v>
      </c>
      <c r="S659" s="1" t="s">
        <v>18702</v>
      </c>
      <c r="T659" s="1">
        <v>28361157</v>
      </c>
      <c r="U659" s="1" t="s">
        <v>19157</v>
      </c>
      <c r="V659" s="1">
        <v>1165237872</v>
      </c>
      <c r="X659" s="1" t="s">
        <v>19013</v>
      </c>
      <c r="Y659" s="1" t="s">
        <v>19013</v>
      </c>
      <c r="Z659" s="1" t="s">
        <v>18706</v>
      </c>
      <c r="AA659" s="1" t="s">
        <v>18707</v>
      </c>
      <c r="AB659" s="1" t="s">
        <v>18707</v>
      </c>
      <c r="AE659" s="1" t="s">
        <v>19015</v>
      </c>
      <c r="AG659" s="1">
        <v>4</v>
      </c>
      <c r="AI659" s="1" t="s">
        <v>19016</v>
      </c>
      <c r="AK659" s="1" t="s">
        <v>18792</v>
      </c>
      <c r="AL659" s="1" t="s">
        <v>18730</v>
      </c>
      <c r="AM659" s="1" t="s">
        <v>18693</v>
      </c>
      <c r="AN659" s="1" t="s">
        <v>18669</v>
      </c>
      <c r="AO659" s="1" t="s">
        <v>18668</v>
      </c>
      <c r="AP659" s="14" t="s">
        <v>18694</v>
      </c>
      <c r="AQ659" s="14" t="s">
        <v>18695</v>
      </c>
      <c r="AR659" s="14" t="s">
        <v>18693</v>
      </c>
      <c r="AS659" s="15">
        <v>44204</v>
      </c>
      <c r="AT659" s="1" t="s">
        <v>18946</v>
      </c>
      <c r="AU659" s="1" t="s">
        <v>18957</v>
      </c>
      <c r="AV659" s="1" t="s">
        <v>18693</v>
      </c>
      <c r="AW659" s="1" t="s">
        <v>18958</v>
      </c>
      <c r="AX659" s="1" t="s">
        <v>18667</v>
      </c>
      <c r="AY659" s="1" t="s">
        <v>18959</v>
      </c>
    </row>
    <row r="660" spans="1:51" x14ac:dyDescent="0.2">
      <c r="A660" s="14" t="s">
        <v>13399</v>
      </c>
      <c r="B660" s="1" t="s">
        <v>18662</v>
      </c>
      <c r="C660" s="1" t="s">
        <v>18685</v>
      </c>
      <c r="D660" s="1" t="s">
        <v>18664</v>
      </c>
      <c r="E660" s="15">
        <v>44182</v>
      </c>
      <c r="F660" s="13">
        <v>44273</v>
      </c>
      <c r="G660" s="1" t="s">
        <v>18665</v>
      </c>
      <c r="H660" s="1" t="s">
        <v>18666</v>
      </c>
      <c r="I660" s="1" t="s">
        <v>18667</v>
      </c>
      <c r="J660" s="1" t="s">
        <v>18668</v>
      </c>
      <c r="K660" s="1" t="s">
        <v>18669</v>
      </c>
      <c r="L660" s="1" t="s">
        <v>18735</v>
      </c>
      <c r="M660" s="1" t="s">
        <v>18671</v>
      </c>
      <c r="N660" s="1" t="s">
        <v>18672</v>
      </c>
      <c r="O660" s="1">
        <v>38</v>
      </c>
      <c r="P660" s="1" t="s">
        <v>18662</v>
      </c>
      <c r="Q660" s="1" t="s">
        <v>18673</v>
      </c>
      <c r="R660" s="1">
        <v>30534475795</v>
      </c>
      <c r="U660" s="1" t="s">
        <v>18697</v>
      </c>
      <c r="V660" s="1">
        <v>1147561216</v>
      </c>
      <c r="W660" s="1" t="s">
        <v>2737</v>
      </c>
      <c r="Z660" s="1" t="s">
        <v>15990</v>
      </c>
      <c r="AA660" s="1" t="s">
        <v>18698</v>
      </c>
      <c r="AB660" s="1" t="s">
        <v>18699</v>
      </c>
      <c r="AE660" s="1" t="s">
        <v>18700</v>
      </c>
      <c r="AG660" s="1" t="s">
        <v>15731</v>
      </c>
      <c r="AI660" s="1">
        <v>1605</v>
      </c>
      <c r="AK660" s="1" t="s">
        <v>19053</v>
      </c>
      <c r="AL660" s="1" t="s">
        <v>18730</v>
      </c>
      <c r="AM660" s="1" t="s">
        <v>18693</v>
      </c>
      <c r="AN660" s="1" t="s">
        <v>18669</v>
      </c>
      <c r="AO660" s="1" t="s">
        <v>18668</v>
      </c>
      <c r="AP660" s="14" t="s">
        <v>18694</v>
      </c>
      <c r="AQ660" s="14" t="s">
        <v>18695</v>
      </c>
      <c r="AR660" s="14" t="s">
        <v>18693</v>
      </c>
      <c r="AS660" s="15">
        <v>44273</v>
      </c>
      <c r="AT660" s="1" t="s">
        <v>18946</v>
      </c>
      <c r="AU660" s="1" t="s">
        <v>18672</v>
      </c>
      <c r="AV660" s="1" t="s">
        <v>18735</v>
      </c>
      <c r="AW660" s="1" t="s">
        <v>18683</v>
      </c>
      <c r="AX660" s="1" t="s">
        <v>18667</v>
      </c>
      <c r="AY660" s="1" t="s">
        <v>18684</v>
      </c>
    </row>
    <row r="661" spans="1:51" x14ac:dyDescent="0.2">
      <c r="A661" s="14" t="s">
        <v>13462</v>
      </c>
      <c r="B661" s="1" t="s">
        <v>18662</v>
      </c>
      <c r="C661" s="1" t="s">
        <v>18685</v>
      </c>
      <c r="D661" s="1" t="s">
        <v>18664</v>
      </c>
      <c r="E661" s="15">
        <v>44183</v>
      </c>
      <c r="F661" s="13">
        <v>44230</v>
      </c>
      <c r="G661" s="1" t="s">
        <v>18665</v>
      </c>
      <c r="H661" s="1" t="s">
        <v>18666</v>
      </c>
      <c r="I661" s="1" t="s">
        <v>18667</v>
      </c>
      <c r="J661" s="1" t="s">
        <v>18668</v>
      </c>
      <c r="K661" s="1" t="s">
        <v>18669</v>
      </c>
      <c r="L661" s="1" t="s">
        <v>18735</v>
      </c>
      <c r="M661" s="1" t="s">
        <v>18671</v>
      </c>
      <c r="N661" s="1" t="s">
        <v>18672</v>
      </c>
      <c r="O661" s="1">
        <v>35</v>
      </c>
      <c r="P661" s="1" t="s">
        <v>18662</v>
      </c>
      <c r="Q661" s="1" t="s">
        <v>18673</v>
      </c>
      <c r="R661" s="1">
        <v>30681071381</v>
      </c>
      <c r="U661" s="1" t="s">
        <v>18686</v>
      </c>
      <c r="V661" s="1">
        <v>3434363000</v>
      </c>
      <c r="W661" s="1" t="s">
        <v>18687</v>
      </c>
      <c r="Z661" s="1" t="s">
        <v>18688</v>
      </c>
      <c r="AA661" s="1" t="s">
        <v>18689</v>
      </c>
      <c r="AB661" s="1" t="s">
        <v>18689</v>
      </c>
      <c r="AE661" s="1" t="s">
        <v>18690</v>
      </c>
      <c r="AG661" s="1" t="s">
        <v>15731</v>
      </c>
      <c r="AI661" s="1">
        <v>3100</v>
      </c>
      <c r="AK661" s="1" t="s">
        <v>19053</v>
      </c>
      <c r="AL661" s="1" t="s">
        <v>18730</v>
      </c>
      <c r="AM661" s="1" t="s">
        <v>18693</v>
      </c>
      <c r="AN661" s="1" t="s">
        <v>18669</v>
      </c>
      <c r="AO661" s="1" t="s">
        <v>18668</v>
      </c>
      <c r="AP661" s="14" t="s">
        <v>18694</v>
      </c>
      <c r="AQ661" s="14" t="s">
        <v>18695</v>
      </c>
      <c r="AR661" s="14" t="s">
        <v>18693</v>
      </c>
      <c r="AS661" s="15">
        <v>44230</v>
      </c>
      <c r="AT661" s="1" t="s">
        <v>18946</v>
      </c>
      <c r="AU661" s="1" t="s">
        <v>18672</v>
      </c>
      <c r="AV661" s="1" t="s">
        <v>18735</v>
      </c>
      <c r="AW661" s="1" t="s">
        <v>18683</v>
      </c>
      <c r="AX661" s="1" t="s">
        <v>18667</v>
      </c>
      <c r="AY661" s="1" t="s">
        <v>18684</v>
      </c>
    </row>
    <row r="662" spans="1:51" x14ac:dyDescent="0.2">
      <c r="A662" s="14" t="s">
        <v>13464</v>
      </c>
      <c r="B662" s="1" t="s">
        <v>18662</v>
      </c>
      <c r="C662" s="1" t="s">
        <v>18967</v>
      </c>
      <c r="D662" s="1" t="s">
        <v>18664</v>
      </c>
      <c r="E662" s="15">
        <v>44183</v>
      </c>
      <c r="F662" s="13">
        <v>44230</v>
      </c>
      <c r="G662" s="1" t="s">
        <v>18665</v>
      </c>
      <c r="H662" s="1" t="s">
        <v>18666</v>
      </c>
      <c r="I662" s="1" t="s">
        <v>18667</v>
      </c>
      <c r="J662" s="1" t="s">
        <v>18668</v>
      </c>
      <c r="K662" s="1" t="s">
        <v>18669</v>
      </c>
      <c r="L662" s="1" t="s">
        <v>18735</v>
      </c>
      <c r="M662" s="1" t="s">
        <v>18671</v>
      </c>
      <c r="N662" s="1" t="s">
        <v>18672</v>
      </c>
      <c r="O662" s="1">
        <v>38</v>
      </c>
      <c r="P662" s="1" t="s">
        <v>18662</v>
      </c>
      <c r="Q662" s="1" t="s">
        <v>18673</v>
      </c>
      <c r="R662" s="1">
        <v>30681071381</v>
      </c>
      <c r="U662" s="1" t="s">
        <v>18686</v>
      </c>
      <c r="V662" s="1">
        <v>3434363000</v>
      </c>
      <c r="W662" s="1" t="s">
        <v>18687</v>
      </c>
      <c r="Z662" s="1" t="s">
        <v>18688</v>
      </c>
      <c r="AA662" s="1" t="s">
        <v>18689</v>
      </c>
      <c r="AB662" s="1" t="s">
        <v>18689</v>
      </c>
      <c r="AE662" s="1" t="s">
        <v>18690</v>
      </c>
      <c r="AG662" s="1" t="s">
        <v>15731</v>
      </c>
      <c r="AI662" s="1">
        <v>3100</v>
      </c>
      <c r="AK662" s="1" t="s">
        <v>19053</v>
      </c>
      <c r="AL662" s="1" t="s">
        <v>18730</v>
      </c>
      <c r="AM662" s="1" t="s">
        <v>18693</v>
      </c>
      <c r="AN662" s="1" t="s">
        <v>18669</v>
      </c>
      <c r="AO662" s="1" t="s">
        <v>18668</v>
      </c>
      <c r="AP662" s="14" t="s">
        <v>18694</v>
      </c>
      <c r="AQ662" s="14" t="s">
        <v>18695</v>
      </c>
      <c r="AR662" s="14" t="s">
        <v>18693</v>
      </c>
      <c r="AS662" s="15">
        <v>44230</v>
      </c>
      <c r="AT662" s="1" t="s">
        <v>18946</v>
      </c>
      <c r="AU662" s="1" t="s">
        <v>18672</v>
      </c>
      <c r="AV662" s="1" t="s">
        <v>18735</v>
      </c>
      <c r="AW662" s="1" t="s">
        <v>18683</v>
      </c>
      <c r="AX662" s="1" t="s">
        <v>18667</v>
      </c>
      <c r="AY662" s="1" t="s">
        <v>18684</v>
      </c>
    </row>
    <row r="663" spans="1:51" x14ac:dyDescent="0.2">
      <c r="A663" s="14" t="s">
        <v>13485</v>
      </c>
      <c r="B663" s="1" t="s">
        <v>18662</v>
      </c>
      <c r="C663" s="1" t="s">
        <v>18685</v>
      </c>
      <c r="D663" s="1" t="s">
        <v>18664</v>
      </c>
      <c r="E663" s="15">
        <v>44183</v>
      </c>
      <c r="F663" s="13">
        <v>44228</v>
      </c>
      <c r="G663" s="1" t="s">
        <v>18665</v>
      </c>
      <c r="H663" s="1" t="s">
        <v>18666</v>
      </c>
      <c r="I663" s="1" t="s">
        <v>18667</v>
      </c>
      <c r="J663" s="1" t="s">
        <v>18668</v>
      </c>
      <c r="K663" s="1" t="s">
        <v>18669</v>
      </c>
      <c r="L663" s="1" t="s">
        <v>18735</v>
      </c>
      <c r="M663" s="1" t="s">
        <v>18671</v>
      </c>
      <c r="N663" s="1" t="s">
        <v>18672</v>
      </c>
      <c r="O663" s="1">
        <v>36</v>
      </c>
      <c r="P663" s="1" t="s">
        <v>18662</v>
      </c>
      <c r="Q663" s="1" t="s">
        <v>18673</v>
      </c>
      <c r="R663" s="1">
        <v>30650964132</v>
      </c>
      <c r="U663" s="1" t="s">
        <v>18879</v>
      </c>
      <c r="V663" s="1">
        <v>43060600</v>
      </c>
      <c r="W663" s="1" t="s">
        <v>18788</v>
      </c>
      <c r="Z663" s="1" t="s">
        <v>18706</v>
      </c>
      <c r="AA663" s="1" t="s">
        <v>18789</v>
      </c>
      <c r="AB663" s="1" t="s">
        <v>18790</v>
      </c>
      <c r="AE663" s="1" t="s">
        <v>18791</v>
      </c>
      <c r="AG663" s="1" t="s">
        <v>15731</v>
      </c>
      <c r="AI663" s="1">
        <v>1282</v>
      </c>
      <c r="AK663" s="1" t="s">
        <v>18761</v>
      </c>
      <c r="AL663" s="1" t="s">
        <v>18730</v>
      </c>
      <c r="AM663" s="1" t="s">
        <v>18693</v>
      </c>
      <c r="AN663" s="1" t="s">
        <v>18669</v>
      </c>
      <c r="AO663" s="1" t="s">
        <v>18668</v>
      </c>
      <c r="AP663" s="14" t="s">
        <v>18694</v>
      </c>
      <c r="AQ663" s="14" t="s">
        <v>18695</v>
      </c>
      <c r="AR663" s="14" t="s">
        <v>18693</v>
      </c>
      <c r="AS663" s="15">
        <v>44228</v>
      </c>
      <c r="AT663" s="1" t="s">
        <v>18769</v>
      </c>
      <c r="AU663" s="1" t="s">
        <v>18672</v>
      </c>
      <c r="AV663" s="1" t="s">
        <v>18735</v>
      </c>
      <c r="AW663" s="1" t="s">
        <v>18683</v>
      </c>
      <c r="AX663" s="1" t="s">
        <v>18667</v>
      </c>
      <c r="AY663" s="1" t="s">
        <v>18684</v>
      </c>
    </row>
    <row r="664" spans="1:51" x14ac:dyDescent="0.2">
      <c r="A664" s="14" t="s">
        <v>13525</v>
      </c>
      <c r="B664" s="1" t="s">
        <v>18662</v>
      </c>
      <c r="C664" s="1" t="s">
        <v>18685</v>
      </c>
      <c r="D664" s="1" t="s">
        <v>18664</v>
      </c>
      <c r="E664" s="15">
        <v>44186</v>
      </c>
      <c r="F664" s="13">
        <v>44230</v>
      </c>
      <c r="G664" s="1" t="s">
        <v>18665</v>
      </c>
      <c r="H664" s="1" t="s">
        <v>18666</v>
      </c>
      <c r="I664" s="1" t="s">
        <v>18667</v>
      </c>
      <c r="J664" s="1" t="s">
        <v>18668</v>
      </c>
      <c r="K664" s="1" t="s">
        <v>18669</v>
      </c>
      <c r="L664" s="1" t="s">
        <v>18735</v>
      </c>
      <c r="M664" s="1" t="s">
        <v>18671</v>
      </c>
      <c r="N664" s="1" t="s">
        <v>18672</v>
      </c>
      <c r="O664" s="1">
        <v>35</v>
      </c>
      <c r="P664" s="1" t="s">
        <v>18662</v>
      </c>
      <c r="Q664" s="1" t="s">
        <v>18673</v>
      </c>
      <c r="R664" s="1">
        <v>30650964132</v>
      </c>
      <c r="U664" s="1" t="s">
        <v>18879</v>
      </c>
      <c r="V664" s="1">
        <v>43060600</v>
      </c>
      <c r="W664" s="1" t="s">
        <v>18788</v>
      </c>
      <c r="Z664" s="1" t="s">
        <v>18706</v>
      </c>
      <c r="AA664" s="1" t="s">
        <v>18789</v>
      </c>
      <c r="AB664" s="1" t="s">
        <v>18790</v>
      </c>
      <c r="AE664" s="1" t="s">
        <v>18791</v>
      </c>
      <c r="AG664" s="1" t="s">
        <v>15731</v>
      </c>
      <c r="AI664" s="1">
        <v>1282</v>
      </c>
      <c r="AK664" s="1" t="s">
        <v>19053</v>
      </c>
      <c r="AL664" s="1" t="s">
        <v>18730</v>
      </c>
      <c r="AM664" s="1" t="s">
        <v>18693</v>
      </c>
      <c r="AN664" s="1" t="s">
        <v>18669</v>
      </c>
      <c r="AO664" s="1" t="s">
        <v>18668</v>
      </c>
      <c r="AP664" s="14" t="s">
        <v>18694</v>
      </c>
      <c r="AQ664" s="14" t="s">
        <v>18695</v>
      </c>
      <c r="AR664" s="14" t="s">
        <v>18693</v>
      </c>
      <c r="AS664" s="15">
        <v>44230</v>
      </c>
      <c r="AT664" s="1" t="s">
        <v>18946</v>
      </c>
      <c r="AU664" s="1" t="s">
        <v>18672</v>
      </c>
      <c r="AV664" s="1" t="s">
        <v>18735</v>
      </c>
      <c r="AW664" s="1" t="s">
        <v>18683</v>
      </c>
      <c r="AX664" s="1" t="s">
        <v>18667</v>
      </c>
      <c r="AY664" s="1" t="s">
        <v>18684</v>
      </c>
    </row>
    <row r="665" spans="1:51" x14ac:dyDescent="0.2">
      <c r="A665" s="14" t="s">
        <v>13528</v>
      </c>
      <c r="B665" s="1" t="s">
        <v>18662</v>
      </c>
      <c r="C665" s="1" t="s">
        <v>18685</v>
      </c>
      <c r="D665" s="1" t="s">
        <v>18664</v>
      </c>
      <c r="E665" s="15">
        <v>44186</v>
      </c>
      <c r="F665" s="13">
        <v>44225</v>
      </c>
      <c r="G665" s="1" t="s">
        <v>18665</v>
      </c>
      <c r="H665" s="1" t="s">
        <v>18666</v>
      </c>
      <c r="I665" s="1" t="s">
        <v>18667</v>
      </c>
      <c r="J665" s="1" t="s">
        <v>18668</v>
      </c>
      <c r="K665" s="1" t="s">
        <v>18669</v>
      </c>
      <c r="L665" s="1" t="s">
        <v>18735</v>
      </c>
      <c r="M665" s="1" t="s">
        <v>18671</v>
      </c>
      <c r="N665" s="1" t="s">
        <v>18672</v>
      </c>
      <c r="O665" s="1">
        <v>33</v>
      </c>
      <c r="P665" s="1" t="s">
        <v>18662</v>
      </c>
      <c r="Q665" s="1" t="s">
        <v>18673</v>
      </c>
      <c r="R665" s="1">
        <v>30650964132</v>
      </c>
      <c r="U665" s="1" t="s">
        <v>18879</v>
      </c>
      <c r="V665" s="1">
        <v>43060600</v>
      </c>
      <c r="W665" s="1" t="s">
        <v>18788</v>
      </c>
      <c r="Z665" s="1" t="s">
        <v>18706</v>
      </c>
      <c r="AA665" s="1" t="s">
        <v>18789</v>
      </c>
      <c r="AB665" s="1" t="s">
        <v>18790</v>
      </c>
      <c r="AE665" s="1" t="s">
        <v>18791</v>
      </c>
      <c r="AG665" s="1" t="s">
        <v>15731</v>
      </c>
      <c r="AI665" s="1">
        <v>1282</v>
      </c>
      <c r="AK665" s="1" t="s">
        <v>18761</v>
      </c>
      <c r="AL665" s="1" t="s">
        <v>18730</v>
      </c>
      <c r="AM665" s="1" t="s">
        <v>18693</v>
      </c>
      <c r="AN665" s="1" t="s">
        <v>18669</v>
      </c>
      <c r="AO665" s="1" t="s">
        <v>18668</v>
      </c>
      <c r="AP665" s="14" t="s">
        <v>18694</v>
      </c>
      <c r="AQ665" s="14" t="s">
        <v>18695</v>
      </c>
      <c r="AR665" s="14" t="s">
        <v>18693</v>
      </c>
      <c r="AS665" s="15">
        <v>44225</v>
      </c>
      <c r="AT665" s="1" t="s">
        <v>18769</v>
      </c>
      <c r="AU665" s="1" t="s">
        <v>18672</v>
      </c>
      <c r="AV665" s="1" t="s">
        <v>18735</v>
      </c>
      <c r="AW665" s="1" t="s">
        <v>18683</v>
      </c>
      <c r="AX665" s="1" t="s">
        <v>18667</v>
      </c>
      <c r="AY665" s="1" t="s">
        <v>18684</v>
      </c>
    </row>
    <row r="666" spans="1:51" x14ac:dyDescent="0.2">
      <c r="A666" s="14" t="s">
        <v>13559</v>
      </c>
      <c r="B666" s="1" t="s">
        <v>18662</v>
      </c>
      <c r="C666" s="1" t="s">
        <v>18685</v>
      </c>
      <c r="D666" s="1" t="s">
        <v>18664</v>
      </c>
      <c r="E666" s="15">
        <v>44186</v>
      </c>
      <c r="F666" s="13">
        <v>44350</v>
      </c>
      <c r="G666" s="1" t="s">
        <v>18665</v>
      </c>
      <c r="H666" s="1" t="s">
        <v>18666</v>
      </c>
      <c r="I666" s="1" t="s">
        <v>18667</v>
      </c>
      <c r="J666" s="1" t="s">
        <v>18668</v>
      </c>
      <c r="K666" s="1" t="s">
        <v>18669</v>
      </c>
      <c r="L666" s="1" t="s">
        <v>18735</v>
      </c>
      <c r="M666" s="1" t="s">
        <v>18671</v>
      </c>
      <c r="N666" s="1" t="s">
        <v>18672</v>
      </c>
      <c r="O666" s="1">
        <v>23</v>
      </c>
      <c r="P666" s="1" t="s">
        <v>18662</v>
      </c>
      <c r="Q666" s="1" t="s">
        <v>18673</v>
      </c>
      <c r="R666" s="1">
        <v>30708574836</v>
      </c>
      <c r="U666" s="1" t="s">
        <v>18872</v>
      </c>
      <c r="V666" s="1">
        <v>1163161000</v>
      </c>
      <c r="W666" s="1" t="s">
        <v>16547</v>
      </c>
      <c r="Z666" s="1" t="s">
        <v>15990</v>
      </c>
      <c r="AA666" s="1" t="s">
        <v>18853</v>
      </c>
      <c r="AB666" s="1" t="s">
        <v>18854</v>
      </c>
      <c r="AE666" s="1" t="s">
        <v>18873</v>
      </c>
      <c r="AG666" s="1" t="s">
        <v>15731</v>
      </c>
      <c r="AI666" s="1">
        <v>1842</v>
      </c>
      <c r="AJ666" s="1" t="s">
        <v>18874</v>
      </c>
      <c r="AK666" s="1" t="s">
        <v>19164</v>
      </c>
      <c r="AL666" s="1" t="s">
        <v>19165</v>
      </c>
      <c r="AM666" s="1" t="s">
        <v>18970</v>
      </c>
      <c r="AN666" s="1" t="s">
        <v>18669</v>
      </c>
      <c r="AO666" s="1" t="s">
        <v>18668</v>
      </c>
      <c r="AP666" s="14" t="s">
        <v>20045</v>
      </c>
      <c r="AQ666" s="14" t="s">
        <v>19166</v>
      </c>
      <c r="AR666" s="14" t="s">
        <v>18970</v>
      </c>
      <c r="AS666" s="15">
        <v>44350</v>
      </c>
      <c r="AT666" s="1" t="s">
        <v>18801</v>
      </c>
      <c r="AU666" s="1" t="s">
        <v>18672</v>
      </c>
      <c r="AV666" s="1" t="s">
        <v>18735</v>
      </c>
      <c r="AW666" s="1" t="s">
        <v>18683</v>
      </c>
      <c r="AX666" s="1" t="s">
        <v>18667</v>
      </c>
      <c r="AY666" s="1" t="s">
        <v>18684</v>
      </c>
    </row>
    <row r="667" spans="1:51" x14ac:dyDescent="0.2">
      <c r="A667" s="14" t="s">
        <v>13565</v>
      </c>
      <c r="B667" s="1" t="s">
        <v>18662</v>
      </c>
      <c r="C667" s="1" t="s">
        <v>18685</v>
      </c>
      <c r="D667" s="1" t="s">
        <v>18664</v>
      </c>
      <c r="E667" s="15">
        <v>44186</v>
      </c>
      <c r="F667" s="13">
        <v>44319</v>
      </c>
      <c r="G667" s="1" t="s">
        <v>18665</v>
      </c>
      <c r="H667" s="1" t="s">
        <v>18666</v>
      </c>
      <c r="I667" s="1" t="s">
        <v>18667</v>
      </c>
      <c r="J667" s="1" t="s">
        <v>18668</v>
      </c>
      <c r="K667" s="1" t="s">
        <v>18669</v>
      </c>
      <c r="L667" s="1" t="s">
        <v>18735</v>
      </c>
      <c r="M667" s="1" t="s">
        <v>18671</v>
      </c>
      <c r="N667" s="1" t="s">
        <v>18672</v>
      </c>
      <c r="O667" s="1">
        <v>41</v>
      </c>
      <c r="P667" s="1" t="s">
        <v>18662</v>
      </c>
      <c r="Q667" s="1" t="s">
        <v>18673</v>
      </c>
      <c r="R667" s="1">
        <v>30708574836</v>
      </c>
      <c r="U667" s="1" t="s">
        <v>18872</v>
      </c>
      <c r="V667" s="1">
        <v>1163161000</v>
      </c>
      <c r="W667" s="1" t="s">
        <v>16547</v>
      </c>
      <c r="Z667" s="1" t="s">
        <v>15990</v>
      </c>
      <c r="AA667" s="1" t="s">
        <v>18853</v>
      </c>
      <c r="AB667" s="1" t="s">
        <v>18854</v>
      </c>
      <c r="AE667" s="1" t="s">
        <v>18873</v>
      </c>
      <c r="AG667" s="1" t="s">
        <v>15731</v>
      </c>
      <c r="AI667" s="1">
        <v>1842</v>
      </c>
      <c r="AJ667" s="1" t="s">
        <v>18874</v>
      </c>
      <c r="AK667" s="1" t="s">
        <v>18732</v>
      </c>
      <c r="AL667" s="1" t="s">
        <v>18730</v>
      </c>
      <c r="AM667" s="1" t="s">
        <v>18679</v>
      </c>
      <c r="AN667" s="1" t="s">
        <v>18669</v>
      </c>
      <c r="AO667" s="1" t="s">
        <v>18668</v>
      </c>
      <c r="AP667" s="14" t="s">
        <v>18732</v>
      </c>
      <c r="AQ667" s="14" t="s">
        <v>18734</v>
      </c>
      <c r="AR667" s="14" t="s">
        <v>18679</v>
      </c>
      <c r="AS667" s="15">
        <v>44328</v>
      </c>
      <c r="AT667" s="1" t="s">
        <v>18828</v>
      </c>
      <c r="AU667" s="1" t="s">
        <v>18672</v>
      </c>
      <c r="AV667" s="1" t="s">
        <v>18735</v>
      </c>
      <c r="AW667" s="1" t="s">
        <v>18683</v>
      </c>
      <c r="AX667" s="1" t="s">
        <v>18667</v>
      </c>
      <c r="AY667" s="1" t="s">
        <v>18684</v>
      </c>
    </row>
    <row r="668" spans="1:51" x14ac:dyDescent="0.2">
      <c r="A668" s="14" t="s">
        <v>13574</v>
      </c>
      <c r="B668" s="1" t="s">
        <v>18662</v>
      </c>
      <c r="C668" s="1" t="s">
        <v>18685</v>
      </c>
      <c r="D668" s="1" t="s">
        <v>18664</v>
      </c>
      <c r="E668" s="15">
        <v>44186</v>
      </c>
      <c r="F668" s="13">
        <v>44286</v>
      </c>
      <c r="G668" s="1" t="s">
        <v>18665</v>
      </c>
      <c r="H668" s="1" t="s">
        <v>18666</v>
      </c>
      <c r="I668" s="1" t="s">
        <v>18667</v>
      </c>
      <c r="J668" s="1" t="s">
        <v>18668</v>
      </c>
      <c r="K668" s="1" t="s">
        <v>18669</v>
      </c>
      <c r="L668" s="1" t="s">
        <v>18735</v>
      </c>
      <c r="M668" s="1" t="s">
        <v>18671</v>
      </c>
      <c r="N668" s="1" t="s">
        <v>18672</v>
      </c>
      <c r="O668" s="1">
        <v>29</v>
      </c>
      <c r="P668" s="1" t="s">
        <v>18662</v>
      </c>
      <c r="Q668" s="1" t="s">
        <v>18673</v>
      </c>
      <c r="R668" s="1">
        <v>30708574836</v>
      </c>
      <c r="U668" s="1" t="s">
        <v>18872</v>
      </c>
      <c r="V668" s="1">
        <v>1163161000</v>
      </c>
      <c r="W668" s="1" t="s">
        <v>16547</v>
      </c>
      <c r="Z668" s="1" t="s">
        <v>15990</v>
      </c>
      <c r="AA668" s="1" t="s">
        <v>18853</v>
      </c>
      <c r="AB668" s="1" t="s">
        <v>18854</v>
      </c>
      <c r="AE668" s="1" t="s">
        <v>18873</v>
      </c>
      <c r="AG668" s="1" t="s">
        <v>15731</v>
      </c>
      <c r="AI668" s="1">
        <v>1842</v>
      </c>
      <c r="AJ668" s="1" t="s">
        <v>18874</v>
      </c>
      <c r="AK668" s="1" t="s">
        <v>19076</v>
      </c>
      <c r="AL668" s="1" t="s">
        <v>19077</v>
      </c>
      <c r="AM668" s="1" t="s">
        <v>18904</v>
      </c>
      <c r="AN668" s="1" t="s">
        <v>18669</v>
      </c>
      <c r="AO668" s="1" t="s">
        <v>18668</v>
      </c>
      <c r="AP668" s="14" t="s">
        <v>19026</v>
      </c>
      <c r="AQ668" s="14" t="s">
        <v>19027</v>
      </c>
      <c r="AR668" s="14" t="s">
        <v>18868</v>
      </c>
      <c r="AS668" s="15">
        <v>44286</v>
      </c>
      <c r="AT668" s="1" t="s">
        <v>19158</v>
      </c>
      <c r="AU668" s="1" t="s">
        <v>18672</v>
      </c>
      <c r="AV668" s="1" t="s">
        <v>18735</v>
      </c>
      <c r="AW668" s="1" t="s">
        <v>18683</v>
      </c>
      <c r="AX668" s="1" t="s">
        <v>18667</v>
      </c>
      <c r="AY668" s="1" t="s">
        <v>18684</v>
      </c>
    </row>
    <row r="669" spans="1:51" x14ac:dyDescent="0.2">
      <c r="A669" s="14" t="s">
        <v>13594</v>
      </c>
      <c r="B669" s="1" t="s">
        <v>18662</v>
      </c>
      <c r="C669" s="1" t="s">
        <v>18685</v>
      </c>
      <c r="D669" s="1" t="s">
        <v>18664</v>
      </c>
      <c r="E669" s="15">
        <v>44187</v>
      </c>
      <c r="F669" s="13">
        <v>44350</v>
      </c>
      <c r="G669" s="1" t="s">
        <v>18665</v>
      </c>
      <c r="H669" s="1" t="s">
        <v>18666</v>
      </c>
      <c r="I669" s="1" t="s">
        <v>18667</v>
      </c>
      <c r="J669" s="1" t="s">
        <v>18668</v>
      </c>
      <c r="K669" s="1" t="s">
        <v>18669</v>
      </c>
      <c r="L669" s="1" t="s">
        <v>18735</v>
      </c>
      <c r="M669" s="1" t="s">
        <v>18671</v>
      </c>
      <c r="N669" s="1" t="s">
        <v>18672</v>
      </c>
      <c r="O669" s="1">
        <v>41</v>
      </c>
      <c r="P669" s="1" t="s">
        <v>18662</v>
      </c>
      <c r="Q669" s="1" t="s">
        <v>18673</v>
      </c>
      <c r="R669" s="1">
        <v>30708204796</v>
      </c>
      <c r="U669" s="1" t="s">
        <v>19159</v>
      </c>
      <c r="V669" s="1">
        <v>47234433</v>
      </c>
      <c r="W669" s="1" t="s">
        <v>19160</v>
      </c>
      <c r="Z669" s="1" t="s">
        <v>18706</v>
      </c>
      <c r="AA669" s="1" t="s">
        <v>19111</v>
      </c>
      <c r="AB669" s="1" t="s">
        <v>19161</v>
      </c>
      <c r="AE669" s="1" t="s">
        <v>19162</v>
      </c>
      <c r="AG669" s="1" t="s">
        <v>18816</v>
      </c>
      <c r="AH669" s="1" t="s">
        <v>19011</v>
      </c>
      <c r="AI669" s="1" t="s">
        <v>19163</v>
      </c>
      <c r="AK669" s="1" t="s">
        <v>18875</v>
      </c>
      <c r="AL669" s="1" t="s">
        <v>18671</v>
      </c>
      <c r="AM669" s="1" t="s">
        <v>18679</v>
      </c>
      <c r="AN669" s="1" t="s">
        <v>18669</v>
      </c>
      <c r="AO669" s="1" t="s">
        <v>18668</v>
      </c>
      <c r="AP669" s="14" t="s">
        <v>18718</v>
      </c>
      <c r="AQ669" s="14" t="s">
        <v>18778</v>
      </c>
      <c r="AR669" s="14" t="s">
        <v>18679</v>
      </c>
      <c r="AS669" s="15">
        <v>44350</v>
      </c>
      <c r="AT669" s="1" t="s">
        <v>18918</v>
      </c>
      <c r="AU669" s="1" t="s">
        <v>18672</v>
      </c>
      <c r="AV669" s="1" t="s">
        <v>18735</v>
      </c>
      <c r="AW669" s="1" t="s">
        <v>18683</v>
      </c>
      <c r="AX669" s="1" t="s">
        <v>18667</v>
      </c>
      <c r="AY669" s="1" t="s">
        <v>18684</v>
      </c>
    </row>
    <row r="670" spans="1:51" x14ac:dyDescent="0.2">
      <c r="A670" s="14" t="s">
        <v>13596</v>
      </c>
      <c r="B670" s="1" t="s">
        <v>18662</v>
      </c>
      <c r="C670" s="1" t="s">
        <v>18685</v>
      </c>
      <c r="D670" s="1" t="s">
        <v>18664</v>
      </c>
      <c r="E670" s="15">
        <v>44187</v>
      </c>
      <c r="F670" s="13">
        <v>44344</v>
      </c>
      <c r="G670" s="1" t="s">
        <v>18665</v>
      </c>
      <c r="H670" s="1" t="s">
        <v>18666</v>
      </c>
      <c r="I670" s="1" t="s">
        <v>18667</v>
      </c>
      <c r="J670" s="1" t="s">
        <v>18668</v>
      </c>
      <c r="K670" s="1" t="s">
        <v>18669</v>
      </c>
      <c r="L670" s="1" t="s">
        <v>18735</v>
      </c>
      <c r="M670" s="1" t="s">
        <v>18671</v>
      </c>
      <c r="N670" s="1" t="s">
        <v>18672</v>
      </c>
      <c r="O670" s="1">
        <v>54</v>
      </c>
      <c r="P670" s="1" t="s">
        <v>18662</v>
      </c>
      <c r="Q670" s="1" t="s">
        <v>18673</v>
      </c>
      <c r="R670" s="1">
        <v>30708282150</v>
      </c>
      <c r="U670" s="1" t="s">
        <v>18898</v>
      </c>
      <c r="V670" s="1">
        <v>1137534400</v>
      </c>
      <c r="W670" s="1" t="s">
        <v>18899</v>
      </c>
      <c r="Z670" s="1" t="s">
        <v>18706</v>
      </c>
      <c r="AA670" s="1" t="s">
        <v>18900</v>
      </c>
      <c r="AB670" s="1" t="s">
        <v>18901</v>
      </c>
      <c r="AE670" s="1" t="s">
        <v>18902</v>
      </c>
      <c r="AG670" s="1">
        <v>14</v>
      </c>
      <c r="AI670" s="1">
        <v>1429</v>
      </c>
      <c r="AK670" s="1" t="s">
        <v>18903</v>
      </c>
      <c r="AL670" s="1" t="s">
        <v>17844</v>
      </c>
      <c r="AM670" s="1" t="s">
        <v>18904</v>
      </c>
      <c r="AN670" s="1" t="s">
        <v>18669</v>
      </c>
      <c r="AO670" s="1" t="s">
        <v>18668</v>
      </c>
      <c r="AP670" s="14" t="s">
        <v>18905</v>
      </c>
      <c r="AQ670" s="14" t="s">
        <v>18906</v>
      </c>
      <c r="AR670" s="14" t="s">
        <v>18907</v>
      </c>
      <c r="AS670" s="15">
        <v>44344</v>
      </c>
      <c r="AT670" s="1" t="s">
        <v>18779</v>
      </c>
      <c r="AU670" s="1" t="s">
        <v>18672</v>
      </c>
      <c r="AV670" s="1" t="s">
        <v>18735</v>
      </c>
      <c r="AW670" s="1" t="s">
        <v>18683</v>
      </c>
      <c r="AX670" s="1" t="s">
        <v>18667</v>
      </c>
      <c r="AY670" s="1" t="s">
        <v>18684</v>
      </c>
    </row>
    <row r="671" spans="1:51" x14ac:dyDescent="0.2">
      <c r="A671" s="14" t="s">
        <v>13600</v>
      </c>
      <c r="B671" s="1" t="s">
        <v>18662</v>
      </c>
      <c r="C671" s="1" t="s">
        <v>18685</v>
      </c>
      <c r="D671" s="1" t="s">
        <v>18664</v>
      </c>
      <c r="E671" s="15">
        <v>44187</v>
      </c>
      <c r="F671" s="13">
        <v>44344</v>
      </c>
      <c r="G671" s="1" t="s">
        <v>18665</v>
      </c>
      <c r="H671" s="1" t="s">
        <v>18666</v>
      </c>
      <c r="I671" s="1" t="s">
        <v>18667</v>
      </c>
      <c r="J671" s="1" t="s">
        <v>18668</v>
      </c>
      <c r="K671" s="1" t="s">
        <v>18669</v>
      </c>
      <c r="L671" s="1" t="s">
        <v>18735</v>
      </c>
      <c r="M671" s="1" t="s">
        <v>18671</v>
      </c>
      <c r="N671" s="1" t="s">
        <v>18672</v>
      </c>
      <c r="O671" s="1">
        <v>56</v>
      </c>
      <c r="P671" s="1" t="s">
        <v>18662</v>
      </c>
      <c r="Q671" s="1" t="s">
        <v>18673</v>
      </c>
      <c r="R671" s="1">
        <v>30708282150</v>
      </c>
      <c r="U671" s="1" t="s">
        <v>18898</v>
      </c>
      <c r="V671" s="1">
        <v>1137534400</v>
      </c>
      <c r="W671" s="1" t="s">
        <v>18899</v>
      </c>
      <c r="Z671" s="1" t="s">
        <v>18706</v>
      </c>
      <c r="AA671" s="1" t="s">
        <v>18900</v>
      </c>
      <c r="AB671" s="1" t="s">
        <v>18901</v>
      </c>
      <c r="AE671" s="1" t="s">
        <v>18902</v>
      </c>
      <c r="AG671" s="1">
        <v>14</v>
      </c>
      <c r="AI671" s="1">
        <v>1429</v>
      </c>
      <c r="AK671" s="1" t="s">
        <v>18903</v>
      </c>
      <c r="AL671" s="1" t="s">
        <v>17844</v>
      </c>
      <c r="AM671" s="1" t="s">
        <v>18904</v>
      </c>
      <c r="AN671" s="1" t="s">
        <v>18669</v>
      </c>
      <c r="AO671" s="1" t="s">
        <v>18668</v>
      </c>
      <c r="AP671" s="14" t="s">
        <v>18905</v>
      </c>
      <c r="AQ671" s="14" t="s">
        <v>18906</v>
      </c>
      <c r="AR671" s="14" t="s">
        <v>18907</v>
      </c>
      <c r="AS671" s="15">
        <v>44344</v>
      </c>
      <c r="AT671" s="1" t="s">
        <v>18779</v>
      </c>
      <c r="AU671" s="1" t="s">
        <v>18672</v>
      </c>
      <c r="AV671" s="1" t="s">
        <v>18735</v>
      </c>
      <c r="AW671" s="1" t="s">
        <v>18683</v>
      </c>
      <c r="AX671" s="1" t="s">
        <v>18667</v>
      </c>
      <c r="AY671" s="1" t="s">
        <v>18684</v>
      </c>
    </row>
    <row r="672" spans="1:51" x14ac:dyDescent="0.2">
      <c r="A672" s="14" t="s">
        <v>13603</v>
      </c>
      <c r="B672" s="1" t="s">
        <v>18662</v>
      </c>
      <c r="C672" s="1" t="s">
        <v>18685</v>
      </c>
      <c r="D672" s="1" t="s">
        <v>18664</v>
      </c>
      <c r="E672" s="15">
        <v>44187</v>
      </c>
      <c r="F672" s="13">
        <v>44343</v>
      </c>
      <c r="G672" s="1" t="s">
        <v>18665</v>
      </c>
      <c r="H672" s="1" t="s">
        <v>18666</v>
      </c>
      <c r="I672" s="1" t="s">
        <v>18667</v>
      </c>
      <c r="J672" s="1" t="s">
        <v>18668</v>
      </c>
      <c r="K672" s="1" t="s">
        <v>18669</v>
      </c>
      <c r="L672" s="1" t="s">
        <v>18735</v>
      </c>
      <c r="M672" s="1" t="s">
        <v>18671</v>
      </c>
      <c r="N672" s="1" t="s">
        <v>18672</v>
      </c>
      <c r="O672" s="1">
        <v>48</v>
      </c>
      <c r="P672" s="1" t="s">
        <v>18662</v>
      </c>
      <c r="Q672" s="1" t="s">
        <v>18673</v>
      </c>
      <c r="R672" s="1">
        <v>30708282150</v>
      </c>
      <c r="U672" s="1" t="s">
        <v>18898</v>
      </c>
      <c r="V672" s="1">
        <v>1137534400</v>
      </c>
      <c r="W672" s="1" t="s">
        <v>18899</v>
      </c>
      <c r="Z672" s="1" t="s">
        <v>18706</v>
      </c>
      <c r="AA672" s="1" t="s">
        <v>18900</v>
      </c>
      <c r="AB672" s="1" t="s">
        <v>18901</v>
      </c>
      <c r="AE672" s="1" t="s">
        <v>18902</v>
      </c>
      <c r="AG672" s="1">
        <v>14</v>
      </c>
      <c r="AI672" s="1">
        <v>1429</v>
      </c>
      <c r="AK672" s="1" t="s">
        <v>19168</v>
      </c>
      <c r="AL672" s="1" t="s">
        <v>19169</v>
      </c>
      <c r="AM672" s="1" t="s">
        <v>19170</v>
      </c>
      <c r="AN672" s="1" t="s">
        <v>19171</v>
      </c>
      <c r="AO672" s="1" t="s">
        <v>18668</v>
      </c>
      <c r="AP672" s="14" t="s">
        <v>18924</v>
      </c>
      <c r="AQ672" s="14" t="s">
        <v>18723</v>
      </c>
      <c r="AR672" s="14" t="s">
        <v>18925</v>
      </c>
      <c r="AS672" s="15">
        <v>44343</v>
      </c>
      <c r="AT672" s="1" t="s">
        <v>19172</v>
      </c>
      <c r="AU672" s="1" t="s">
        <v>18672</v>
      </c>
      <c r="AV672" s="1" t="s">
        <v>18735</v>
      </c>
      <c r="AW672" s="1" t="s">
        <v>18683</v>
      </c>
      <c r="AX672" s="1" t="s">
        <v>18667</v>
      </c>
      <c r="AY672" s="1" t="s">
        <v>18684</v>
      </c>
    </row>
    <row r="673" spans="1:51" x14ac:dyDescent="0.2">
      <c r="A673" s="14" t="s">
        <v>13606</v>
      </c>
      <c r="B673" s="1" t="s">
        <v>18662</v>
      </c>
      <c r="C673" s="1" t="s">
        <v>18685</v>
      </c>
      <c r="D673" s="1" t="s">
        <v>18664</v>
      </c>
      <c r="E673" s="15">
        <v>44187</v>
      </c>
      <c r="F673" s="13">
        <v>44349</v>
      </c>
      <c r="G673" s="1" t="s">
        <v>18665</v>
      </c>
      <c r="H673" s="1" t="s">
        <v>18666</v>
      </c>
      <c r="I673" s="1" t="s">
        <v>18667</v>
      </c>
      <c r="J673" s="1" t="s">
        <v>18668</v>
      </c>
      <c r="K673" s="1" t="s">
        <v>18669</v>
      </c>
      <c r="L673" s="1" t="s">
        <v>18735</v>
      </c>
      <c r="M673" s="1" t="s">
        <v>18671</v>
      </c>
      <c r="N673" s="1" t="s">
        <v>18672</v>
      </c>
      <c r="O673" s="1">
        <v>39</v>
      </c>
      <c r="P673" s="1" t="s">
        <v>18662</v>
      </c>
      <c r="Q673" s="1" t="s">
        <v>19173</v>
      </c>
      <c r="R673" s="1">
        <v>20257339018</v>
      </c>
      <c r="S673" s="1" t="s">
        <v>18702</v>
      </c>
      <c r="T673" s="1">
        <v>25733901</v>
      </c>
      <c r="U673" s="1" t="s">
        <v>19174</v>
      </c>
      <c r="V673" s="1">
        <v>1154173221</v>
      </c>
      <c r="X673" s="1" t="s">
        <v>19175</v>
      </c>
      <c r="Y673" s="1" t="s">
        <v>19176</v>
      </c>
      <c r="Z673" s="1" t="s">
        <v>15990</v>
      </c>
      <c r="AA673" s="1" t="s">
        <v>19177</v>
      </c>
      <c r="AB673" s="1" t="s">
        <v>19178</v>
      </c>
      <c r="AE673" s="1" t="s">
        <v>19179</v>
      </c>
      <c r="AG673" s="1" t="s">
        <v>15731</v>
      </c>
      <c r="AI673" s="1">
        <v>1650</v>
      </c>
      <c r="AK673" s="1" t="s">
        <v>19180</v>
      </c>
      <c r="AL673" s="1" t="s">
        <v>18956</v>
      </c>
      <c r="AM673" s="1" t="s">
        <v>19073</v>
      </c>
      <c r="AN673" s="1" t="s">
        <v>19074</v>
      </c>
      <c r="AO673" s="1" t="s">
        <v>18668</v>
      </c>
      <c r="AP673" s="14" t="s">
        <v>19075</v>
      </c>
      <c r="AQ673" s="14" t="s">
        <v>18906</v>
      </c>
      <c r="AR673" s="14" t="s">
        <v>19073</v>
      </c>
      <c r="AS673" s="15">
        <v>44344</v>
      </c>
      <c r="AT673" s="1" t="s">
        <v>19181</v>
      </c>
      <c r="AU673" s="1" t="s">
        <v>18672</v>
      </c>
      <c r="AV673" s="1" t="s">
        <v>18735</v>
      </c>
      <c r="AW673" s="1" t="s">
        <v>18683</v>
      </c>
      <c r="AX673" s="1" t="s">
        <v>18667</v>
      </c>
      <c r="AY673" s="1" t="s">
        <v>18684</v>
      </c>
    </row>
    <row r="674" spans="1:51" x14ac:dyDescent="0.2">
      <c r="A674" s="14" t="s">
        <v>17002</v>
      </c>
      <c r="B674" s="1" t="s">
        <v>18953</v>
      </c>
      <c r="C674" s="1" t="s">
        <v>18685</v>
      </c>
      <c r="D674" s="1" t="s">
        <v>18664</v>
      </c>
      <c r="E674" s="15">
        <v>44188</v>
      </c>
      <c r="F674" s="13">
        <v>44244</v>
      </c>
      <c r="G674" s="1" t="s">
        <v>18954</v>
      </c>
      <c r="H674" s="1" t="s">
        <v>18955</v>
      </c>
      <c r="I674" s="1" t="s">
        <v>18667</v>
      </c>
      <c r="J674" s="1" t="s">
        <v>18668</v>
      </c>
      <c r="K674" s="1" t="s">
        <v>18669</v>
      </c>
      <c r="L674" s="1" t="s">
        <v>18693</v>
      </c>
      <c r="M674" s="1" t="s">
        <v>18956</v>
      </c>
      <c r="N674" s="1" t="s">
        <v>18957</v>
      </c>
      <c r="O674" s="1">
        <v>33</v>
      </c>
      <c r="P674" s="1" t="s">
        <v>18953</v>
      </c>
      <c r="Q674" s="1" t="s">
        <v>19013</v>
      </c>
      <c r="R674" s="1">
        <v>23283611574</v>
      </c>
      <c r="S674" s="1" t="s">
        <v>18702</v>
      </c>
      <c r="T674" s="1">
        <v>28361157</v>
      </c>
      <c r="U674" s="1" t="s">
        <v>19157</v>
      </c>
      <c r="V674" s="1">
        <v>1165237872</v>
      </c>
      <c r="X674" s="1" t="s">
        <v>19013</v>
      </c>
      <c r="Y674" s="1" t="s">
        <v>19013</v>
      </c>
      <c r="Z674" s="1" t="s">
        <v>18706</v>
      </c>
      <c r="AA674" s="1" t="s">
        <v>18707</v>
      </c>
      <c r="AB674" s="1" t="s">
        <v>18707</v>
      </c>
      <c r="AE674" s="1" t="s">
        <v>19015</v>
      </c>
      <c r="AG674" s="1">
        <v>4</v>
      </c>
      <c r="AI674" s="1" t="s">
        <v>19016</v>
      </c>
      <c r="AK674" s="1" t="s">
        <v>18840</v>
      </c>
      <c r="AL674" s="1" t="s">
        <v>18730</v>
      </c>
      <c r="AM674" s="1" t="s">
        <v>18693</v>
      </c>
      <c r="AN674" s="1" t="s">
        <v>18669</v>
      </c>
      <c r="AO674" s="1" t="s">
        <v>18668</v>
      </c>
      <c r="AP674" s="14" t="s">
        <v>18694</v>
      </c>
      <c r="AQ674" s="14" t="s">
        <v>18695</v>
      </c>
      <c r="AR674" s="14" t="s">
        <v>18693</v>
      </c>
      <c r="AS674" s="15">
        <v>44244</v>
      </c>
      <c r="AT674" s="1" t="s">
        <v>18841</v>
      </c>
      <c r="AU674" s="1" t="s">
        <v>18957</v>
      </c>
      <c r="AV674" s="1" t="s">
        <v>18693</v>
      </c>
      <c r="AW674" s="1" t="s">
        <v>18958</v>
      </c>
      <c r="AX674" s="1" t="s">
        <v>18667</v>
      </c>
      <c r="AY674" s="1" t="s">
        <v>18959</v>
      </c>
    </row>
    <row r="675" spans="1:51" x14ac:dyDescent="0.2">
      <c r="A675" s="14" t="s">
        <v>13654</v>
      </c>
      <c r="B675" s="1" t="s">
        <v>18662</v>
      </c>
      <c r="C675" s="1" t="s">
        <v>18685</v>
      </c>
      <c r="D675" s="1" t="s">
        <v>18664</v>
      </c>
      <c r="E675" s="15">
        <v>44188</v>
      </c>
      <c r="F675" s="13">
        <v>44301</v>
      </c>
      <c r="G675" s="1" t="s">
        <v>18665</v>
      </c>
      <c r="H675" s="1" t="s">
        <v>18666</v>
      </c>
      <c r="I675" s="1" t="s">
        <v>18667</v>
      </c>
      <c r="J675" s="1" t="s">
        <v>18668</v>
      </c>
      <c r="K675" s="1" t="s">
        <v>18669</v>
      </c>
      <c r="L675" s="1" t="s">
        <v>18735</v>
      </c>
      <c r="M675" s="1" t="s">
        <v>18671</v>
      </c>
      <c r="N675" s="1" t="s">
        <v>18672</v>
      </c>
      <c r="O675" s="1">
        <v>33</v>
      </c>
      <c r="P675" s="1" t="s">
        <v>18662</v>
      </c>
      <c r="Q675" s="1" t="s">
        <v>18673</v>
      </c>
      <c r="R675" s="1">
        <v>30709347817</v>
      </c>
      <c r="U675" s="1" t="s">
        <v>19182</v>
      </c>
      <c r="V675" s="1">
        <v>34174230878</v>
      </c>
      <c r="W675" s="1" t="s">
        <v>1251</v>
      </c>
      <c r="Z675" s="1" t="s">
        <v>19183</v>
      </c>
      <c r="AA675" s="1" t="s">
        <v>19184</v>
      </c>
      <c r="AB675" s="1" t="s">
        <v>19184</v>
      </c>
      <c r="AE675" s="1" t="s">
        <v>19185</v>
      </c>
      <c r="AG675" s="1" t="s">
        <v>15731</v>
      </c>
      <c r="AI675" s="1">
        <v>2000</v>
      </c>
      <c r="AK675" s="1" t="s">
        <v>19186</v>
      </c>
      <c r="AL675" s="1" t="s">
        <v>19187</v>
      </c>
      <c r="AM675" s="1" t="s">
        <v>19188</v>
      </c>
      <c r="AN675" s="1" t="s">
        <v>18863</v>
      </c>
      <c r="AO675" s="1" t="s">
        <v>18668</v>
      </c>
      <c r="AP675" s="14" t="s">
        <v>19189</v>
      </c>
      <c r="AQ675" s="14" t="s">
        <v>19190</v>
      </c>
      <c r="AR675" s="14" t="s">
        <v>19188</v>
      </c>
      <c r="AS675" s="15">
        <v>44301</v>
      </c>
      <c r="AT675" s="1" t="s">
        <v>19191</v>
      </c>
      <c r="AU675" s="1" t="s">
        <v>18672</v>
      </c>
      <c r="AV675" s="1" t="s">
        <v>18735</v>
      </c>
      <c r="AW675" s="1" t="s">
        <v>18683</v>
      </c>
      <c r="AX675" s="1" t="s">
        <v>18667</v>
      </c>
      <c r="AY675" s="1" t="s">
        <v>18684</v>
      </c>
    </row>
    <row r="676" spans="1:51" x14ac:dyDescent="0.2">
      <c r="A676" s="14" t="s">
        <v>13657</v>
      </c>
      <c r="B676" s="1" t="s">
        <v>18662</v>
      </c>
      <c r="C676" s="1" t="s">
        <v>18685</v>
      </c>
      <c r="D676" s="1" t="s">
        <v>18664</v>
      </c>
      <c r="E676" s="15">
        <v>44188</v>
      </c>
      <c r="F676" s="13">
        <v>44301</v>
      </c>
      <c r="G676" s="1" t="s">
        <v>18665</v>
      </c>
      <c r="H676" s="1" t="s">
        <v>18666</v>
      </c>
      <c r="I676" s="1" t="s">
        <v>18667</v>
      </c>
      <c r="J676" s="1" t="s">
        <v>18668</v>
      </c>
      <c r="K676" s="1" t="s">
        <v>18669</v>
      </c>
      <c r="L676" s="1" t="s">
        <v>18735</v>
      </c>
      <c r="M676" s="1" t="s">
        <v>18671</v>
      </c>
      <c r="N676" s="1" t="s">
        <v>18672</v>
      </c>
      <c r="O676" s="1">
        <v>30</v>
      </c>
      <c r="P676" s="1" t="s">
        <v>18662</v>
      </c>
      <c r="Q676" s="1" t="s">
        <v>18673</v>
      </c>
      <c r="R676" s="1">
        <v>30709347817</v>
      </c>
      <c r="U676" s="1" t="s">
        <v>19182</v>
      </c>
      <c r="V676" s="1">
        <v>34174230878</v>
      </c>
      <c r="W676" s="1" t="s">
        <v>1251</v>
      </c>
      <c r="Z676" s="1" t="s">
        <v>19183</v>
      </c>
      <c r="AA676" s="1" t="s">
        <v>19184</v>
      </c>
      <c r="AB676" s="1" t="s">
        <v>19184</v>
      </c>
      <c r="AE676" s="1" t="s">
        <v>19185</v>
      </c>
      <c r="AG676" s="1" t="s">
        <v>15731</v>
      </c>
      <c r="AI676" s="1">
        <v>2000</v>
      </c>
      <c r="AK676" s="1" t="s">
        <v>19186</v>
      </c>
      <c r="AL676" s="1" t="s">
        <v>19187</v>
      </c>
      <c r="AM676" s="1" t="s">
        <v>19188</v>
      </c>
      <c r="AN676" s="1" t="s">
        <v>18863</v>
      </c>
      <c r="AO676" s="1" t="s">
        <v>18668</v>
      </c>
      <c r="AP676" s="14" t="s">
        <v>19189</v>
      </c>
      <c r="AQ676" s="14" t="s">
        <v>19190</v>
      </c>
      <c r="AR676" s="14" t="s">
        <v>19188</v>
      </c>
      <c r="AS676" s="15">
        <v>44301</v>
      </c>
      <c r="AT676" s="1" t="s">
        <v>19191</v>
      </c>
      <c r="AU676" s="1" t="s">
        <v>18672</v>
      </c>
      <c r="AV676" s="1" t="s">
        <v>18735</v>
      </c>
      <c r="AW676" s="1" t="s">
        <v>18683</v>
      </c>
      <c r="AX676" s="1" t="s">
        <v>18667</v>
      </c>
      <c r="AY676" s="1" t="s">
        <v>18684</v>
      </c>
    </row>
    <row r="677" spans="1:51" x14ac:dyDescent="0.2">
      <c r="A677" s="14" t="s">
        <v>13659</v>
      </c>
      <c r="B677" s="1" t="s">
        <v>18662</v>
      </c>
      <c r="C677" s="1" t="s">
        <v>18685</v>
      </c>
      <c r="D677" s="1" t="s">
        <v>18664</v>
      </c>
      <c r="E677" s="15">
        <v>44188</v>
      </c>
      <c r="F677" s="13">
        <v>44301</v>
      </c>
      <c r="G677" s="1" t="s">
        <v>18665</v>
      </c>
      <c r="H677" s="1" t="s">
        <v>18666</v>
      </c>
      <c r="I677" s="1" t="s">
        <v>18667</v>
      </c>
      <c r="J677" s="1" t="s">
        <v>18668</v>
      </c>
      <c r="K677" s="1" t="s">
        <v>18669</v>
      </c>
      <c r="L677" s="1" t="s">
        <v>18735</v>
      </c>
      <c r="M677" s="1" t="s">
        <v>18671</v>
      </c>
      <c r="N677" s="1" t="s">
        <v>18672</v>
      </c>
      <c r="O677" s="1">
        <v>33</v>
      </c>
      <c r="P677" s="1" t="s">
        <v>18662</v>
      </c>
      <c r="Q677" s="1" t="s">
        <v>18673</v>
      </c>
      <c r="R677" s="1">
        <v>30709347817</v>
      </c>
      <c r="U677" s="1" t="s">
        <v>19182</v>
      </c>
      <c r="V677" s="1">
        <v>34174230878</v>
      </c>
      <c r="W677" s="1" t="s">
        <v>1251</v>
      </c>
      <c r="Z677" s="1" t="s">
        <v>19183</v>
      </c>
      <c r="AA677" s="1" t="s">
        <v>19184</v>
      </c>
      <c r="AB677" s="1" t="s">
        <v>19184</v>
      </c>
      <c r="AE677" s="1" t="s">
        <v>19185</v>
      </c>
      <c r="AG677" s="1" t="s">
        <v>15731</v>
      </c>
      <c r="AI677" s="1">
        <v>2000</v>
      </c>
      <c r="AK677" s="1" t="s">
        <v>19186</v>
      </c>
      <c r="AL677" s="1" t="s">
        <v>19187</v>
      </c>
      <c r="AM677" s="1" t="s">
        <v>19188</v>
      </c>
      <c r="AN677" s="1" t="s">
        <v>18863</v>
      </c>
      <c r="AO677" s="1" t="s">
        <v>18668</v>
      </c>
      <c r="AP677" s="14" t="s">
        <v>19189</v>
      </c>
      <c r="AQ677" s="14" t="s">
        <v>19190</v>
      </c>
      <c r="AR677" s="14" t="s">
        <v>19188</v>
      </c>
      <c r="AS677" s="15">
        <v>44301</v>
      </c>
      <c r="AT677" s="1" t="s">
        <v>19191</v>
      </c>
      <c r="AU677" s="1" t="s">
        <v>18672</v>
      </c>
      <c r="AV677" s="1" t="s">
        <v>18735</v>
      </c>
      <c r="AW677" s="1" t="s">
        <v>18683</v>
      </c>
      <c r="AX677" s="1" t="s">
        <v>18667</v>
      </c>
      <c r="AY677" s="1" t="s">
        <v>18684</v>
      </c>
    </row>
    <row r="678" spans="1:51" x14ac:dyDescent="0.2">
      <c r="A678" s="14" t="s">
        <v>13661</v>
      </c>
      <c r="B678" s="1" t="s">
        <v>18662</v>
      </c>
      <c r="C678" s="1" t="s">
        <v>18685</v>
      </c>
      <c r="D678" s="1" t="s">
        <v>18664</v>
      </c>
      <c r="E678" s="15">
        <v>44188</v>
      </c>
      <c r="F678" s="13">
        <v>44301</v>
      </c>
      <c r="G678" s="1" t="s">
        <v>18665</v>
      </c>
      <c r="H678" s="1" t="s">
        <v>18666</v>
      </c>
      <c r="I678" s="1" t="s">
        <v>18667</v>
      </c>
      <c r="J678" s="1" t="s">
        <v>18668</v>
      </c>
      <c r="K678" s="1" t="s">
        <v>18669</v>
      </c>
      <c r="L678" s="1" t="s">
        <v>18735</v>
      </c>
      <c r="M678" s="1" t="s">
        <v>18671</v>
      </c>
      <c r="N678" s="1" t="s">
        <v>18672</v>
      </c>
      <c r="O678" s="1">
        <v>31</v>
      </c>
      <c r="P678" s="1" t="s">
        <v>18662</v>
      </c>
      <c r="Q678" s="1" t="s">
        <v>18673</v>
      </c>
      <c r="R678" s="1">
        <v>30709347817</v>
      </c>
      <c r="U678" s="1" t="s">
        <v>19182</v>
      </c>
      <c r="V678" s="1">
        <v>34174230878</v>
      </c>
      <c r="W678" s="1" t="s">
        <v>1251</v>
      </c>
      <c r="Z678" s="1" t="s">
        <v>19183</v>
      </c>
      <c r="AA678" s="1" t="s">
        <v>19184</v>
      </c>
      <c r="AB678" s="1" t="s">
        <v>19184</v>
      </c>
      <c r="AE678" s="1" t="s">
        <v>19185</v>
      </c>
      <c r="AG678" s="1" t="s">
        <v>15731</v>
      </c>
      <c r="AI678" s="1">
        <v>2000</v>
      </c>
      <c r="AK678" s="1" t="s">
        <v>19186</v>
      </c>
      <c r="AL678" s="1" t="s">
        <v>19187</v>
      </c>
      <c r="AM678" s="1" t="s">
        <v>19188</v>
      </c>
      <c r="AN678" s="1" t="s">
        <v>18863</v>
      </c>
      <c r="AO678" s="1" t="s">
        <v>18668</v>
      </c>
      <c r="AP678" s="14" t="s">
        <v>19189</v>
      </c>
      <c r="AQ678" s="14" t="s">
        <v>19190</v>
      </c>
      <c r="AR678" s="14" t="s">
        <v>19188</v>
      </c>
      <c r="AS678" s="15">
        <v>44301</v>
      </c>
      <c r="AT678" s="1" t="s">
        <v>19191</v>
      </c>
      <c r="AU678" s="1" t="s">
        <v>18672</v>
      </c>
      <c r="AV678" s="1" t="s">
        <v>18735</v>
      </c>
      <c r="AW678" s="1" t="s">
        <v>18683</v>
      </c>
      <c r="AX678" s="1" t="s">
        <v>18667</v>
      </c>
      <c r="AY678" s="1" t="s">
        <v>18684</v>
      </c>
    </row>
    <row r="679" spans="1:51" x14ac:dyDescent="0.2">
      <c r="A679" s="14" t="s">
        <v>13665</v>
      </c>
      <c r="B679" s="1" t="s">
        <v>18662</v>
      </c>
      <c r="C679" s="1" t="s">
        <v>18685</v>
      </c>
      <c r="D679" s="1" t="s">
        <v>18664</v>
      </c>
      <c r="E679" s="15">
        <v>44188</v>
      </c>
      <c r="F679" s="13">
        <v>44300</v>
      </c>
      <c r="G679" s="1" t="s">
        <v>18665</v>
      </c>
      <c r="H679" s="1" t="s">
        <v>18666</v>
      </c>
      <c r="I679" s="1" t="s">
        <v>18667</v>
      </c>
      <c r="J679" s="1" t="s">
        <v>18668</v>
      </c>
      <c r="K679" s="1" t="s">
        <v>18669</v>
      </c>
      <c r="L679" s="1" t="s">
        <v>18735</v>
      </c>
      <c r="M679" s="1" t="s">
        <v>18671</v>
      </c>
      <c r="N679" s="1" t="s">
        <v>18672</v>
      </c>
      <c r="O679" s="1">
        <v>34</v>
      </c>
      <c r="P679" s="1" t="s">
        <v>18662</v>
      </c>
      <c r="Q679" s="1" t="s">
        <v>18673</v>
      </c>
      <c r="R679" s="1">
        <v>30709347817</v>
      </c>
      <c r="U679" s="1" t="s">
        <v>19182</v>
      </c>
      <c r="V679" s="1">
        <v>34174230878</v>
      </c>
      <c r="W679" s="1" t="s">
        <v>1251</v>
      </c>
      <c r="Z679" s="1" t="s">
        <v>19183</v>
      </c>
      <c r="AA679" s="1" t="s">
        <v>19184</v>
      </c>
      <c r="AB679" s="1" t="s">
        <v>19184</v>
      </c>
      <c r="AE679" s="1" t="s">
        <v>19185</v>
      </c>
      <c r="AG679" s="1" t="s">
        <v>15731</v>
      </c>
      <c r="AI679" s="1">
        <v>2000</v>
      </c>
      <c r="AK679" s="1" t="s">
        <v>19186</v>
      </c>
      <c r="AL679" s="1" t="s">
        <v>19187</v>
      </c>
      <c r="AM679" s="1" t="s">
        <v>19188</v>
      </c>
      <c r="AN679" s="1" t="s">
        <v>18863</v>
      </c>
      <c r="AO679" s="1" t="s">
        <v>18668</v>
      </c>
      <c r="AP679" s="14" t="s">
        <v>19189</v>
      </c>
      <c r="AQ679" s="14" t="s">
        <v>19190</v>
      </c>
      <c r="AR679" s="14" t="s">
        <v>19188</v>
      </c>
      <c r="AS679" s="15">
        <v>44300</v>
      </c>
      <c r="AT679" s="1" t="s">
        <v>19191</v>
      </c>
      <c r="AU679" s="1" t="s">
        <v>18672</v>
      </c>
      <c r="AV679" s="1" t="s">
        <v>18735</v>
      </c>
      <c r="AW679" s="1" t="s">
        <v>18683</v>
      </c>
      <c r="AX679" s="1" t="s">
        <v>18667</v>
      </c>
      <c r="AY679" s="1" t="s">
        <v>18684</v>
      </c>
    </row>
    <row r="680" spans="1:51" x14ac:dyDescent="0.2">
      <c r="A680" s="14" t="s">
        <v>13681</v>
      </c>
      <c r="B680" s="1" t="s">
        <v>18662</v>
      </c>
      <c r="C680" s="1" t="s">
        <v>18685</v>
      </c>
      <c r="D680" s="1" t="s">
        <v>18664</v>
      </c>
      <c r="E680" s="15">
        <v>44188</v>
      </c>
      <c r="F680" s="13">
        <v>44301</v>
      </c>
      <c r="G680" s="1" t="s">
        <v>18665</v>
      </c>
      <c r="H680" s="1" t="s">
        <v>18666</v>
      </c>
      <c r="I680" s="1" t="s">
        <v>18667</v>
      </c>
      <c r="J680" s="1" t="s">
        <v>18668</v>
      </c>
      <c r="K680" s="1" t="s">
        <v>18669</v>
      </c>
      <c r="L680" s="1" t="s">
        <v>18735</v>
      </c>
      <c r="M680" s="1" t="s">
        <v>18671</v>
      </c>
      <c r="N680" s="1" t="s">
        <v>18672</v>
      </c>
      <c r="O680" s="1">
        <v>33</v>
      </c>
      <c r="P680" s="1" t="s">
        <v>18662</v>
      </c>
      <c r="Q680" s="1" t="s">
        <v>18673</v>
      </c>
      <c r="R680" s="1">
        <v>30709347817</v>
      </c>
      <c r="U680" s="1" t="s">
        <v>19182</v>
      </c>
      <c r="V680" s="1">
        <v>34174230878</v>
      </c>
      <c r="W680" s="1" t="s">
        <v>1251</v>
      </c>
      <c r="Z680" s="1" t="s">
        <v>19183</v>
      </c>
      <c r="AA680" s="1" t="s">
        <v>19184</v>
      </c>
      <c r="AB680" s="1" t="s">
        <v>19184</v>
      </c>
      <c r="AE680" s="1" t="s">
        <v>19185</v>
      </c>
      <c r="AG680" s="1" t="s">
        <v>15731</v>
      </c>
      <c r="AI680" s="1">
        <v>2000</v>
      </c>
      <c r="AK680" s="1" t="s">
        <v>19186</v>
      </c>
      <c r="AL680" s="1" t="s">
        <v>19187</v>
      </c>
      <c r="AM680" s="1" t="s">
        <v>19188</v>
      </c>
      <c r="AN680" s="1" t="s">
        <v>18863</v>
      </c>
      <c r="AO680" s="1" t="s">
        <v>18668</v>
      </c>
      <c r="AP680" s="14" t="s">
        <v>19189</v>
      </c>
      <c r="AQ680" s="14" t="s">
        <v>19190</v>
      </c>
      <c r="AR680" s="14" t="s">
        <v>19188</v>
      </c>
      <c r="AS680" s="15">
        <v>44301</v>
      </c>
      <c r="AT680" s="1" t="s">
        <v>19191</v>
      </c>
      <c r="AU680" s="1" t="s">
        <v>18672</v>
      </c>
      <c r="AV680" s="1" t="s">
        <v>18735</v>
      </c>
      <c r="AW680" s="1" t="s">
        <v>18683</v>
      </c>
      <c r="AX680" s="1" t="s">
        <v>18667</v>
      </c>
      <c r="AY680" s="1" t="s">
        <v>18684</v>
      </c>
    </row>
    <row r="681" spans="1:51" x14ac:dyDescent="0.2">
      <c r="A681" s="14" t="s">
        <v>13685</v>
      </c>
      <c r="B681" s="1" t="s">
        <v>18662</v>
      </c>
      <c r="C681" s="1" t="s">
        <v>18685</v>
      </c>
      <c r="D681" s="1" t="s">
        <v>18664</v>
      </c>
      <c r="E681" s="15">
        <v>44188</v>
      </c>
      <c r="F681" s="13">
        <v>44302</v>
      </c>
      <c r="G681" s="1" t="s">
        <v>18665</v>
      </c>
      <c r="H681" s="1" t="s">
        <v>18666</v>
      </c>
      <c r="I681" s="1" t="s">
        <v>18667</v>
      </c>
      <c r="J681" s="1" t="s">
        <v>18668</v>
      </c>
      <c r="K681" s="1" t="s">
        <v>18669</v>
      </c>
      <c r="L681" s="1" t="s">
        <v>18735</v>
      </c>
      <c r="M681" s="1" t="s">
        <v>18671</v>
      </c>
      <c r="N681" s="1" t="s">
        <v>18672</v>
      </c>
      <c r="O681" s="1">
        <v>33</v>
      </c>
      <c r="P681" s="1" t="s">
        <v>18662</v>
      </c>
      <c r="Q681" s="1" t="s">
        <v>18673</v>
      </c>
      <c r="R681" s="1">
        <v>30709347817</v>
      </c>
      <c r="U681" s="1" t="s">
        <v>19182</v>
      </c>
      <c r="V681" s="1">
        <v>34174230878</v>
      </c>
      <c r="W681" s="1" t="s">
        <v>1251</v>
      </c>
      <c r="Z681" s="1" t="s">
        <v>19183</v>
      </c>
      <c r="AA681" s="1" t="s">
        <v>19184</v>
      </c>
      <c r="AB681" s="1" t="s">
        <v>19184</v>
      </c>
      <c r="AE681" s="1" t="s">
        <v>19185</v>
      </c>
      <c r="AG681" s="1" t="s">
        <v>15731</v>
      </c>
      <c r="AI681" s="1">
        <v>2000</v>
      </c>
      <c r="AK681" s="1" t="s">
        <v>19186</v>
      </c>
      <c r="AL681" s="1" t="s">
        <v>19187</v>
      </c>
      <c r="AM681" s="1" t="s">
        <v>19188</v>
      </c>
      <c r="AN681" s="1" t="s">
        <v>18863</v>
      </c>
      <c r="AO681" s="1" t="s">
        <v>18668</v>
      </c>
      <c r="AP681" s="14" t="s">
        <v>19189</v>
      </c>
      <c r="AQ681" s="14" t="s">
        <v>19190</v>
      </c>
      <c r="AR681" s="14" t="s">
        <v>19188</v>
      </c>
      <c r="AS681" s="15">
        <v>44302</v>
      </c>
      <c r="AT681" s="1" t="s">
        <v>19191</v>
      </c>
      <c r="AU681" s="1" t="s">
        <v>18672</v>
      </c>
      <c r="AV681" s="1" t="s">
        <v>18735</v>
      </c>
      <c r="AW681" s="1" t="s">
        <v>18683</v>
      </c>
      <c r="AX681" s="1" t="s">
        <v>18667</v>
      </c>
      <c r="AY681" s="1" t="s">
        <v>18684</v>
      </c>
    </row>
    <row r="682" spans="1:51" x14ac:dyDescent="0.2">
      <c r="A682" s="14" t="s">
        <v>13689</v>
      </c>
      <c r="B682" s="1" t="s">
        <v>18662</v>
      </c>
      <c r="C682" s="1" t="s">
        <v>18685</v>
      </c>
      <c r="D682" s="1" t="s">
        <v>18664</v>
      </c>
      <c r="E682" s="15">
        <v>44188</v>
      </c>
      <c r="F682" s="13">
        <v>44301</v>
      </c>
      <c r="G682" s="1" t="s">
        <v>18665</v>
      </c>
      <c r="H682" s="1" t="s">
        <v>18666</v>
      </c>
      <c r="I682" s="1" t="s">
        <v>18667</v>
      </c>
      <c r="J682" s="1" t="s">
        <v>18668</v>
      </c>
      <c r="K682" s="1" t="s">
        <v>18669</v>
      </c>
      <c r="L682" s="1" t="s">
        <v>18735</v>
      </c>
      <c r="M682" s="1" t="s">
        <v>18671</v>
      </c>
      <c r="N682" s="1" t="s">
        <v>18672</v>
      </c>
      <c r="O682" s="1">
        <v>33</v>
      </c>
      <c r="P682" s="1" t="s">
        <v>18662</v>
      </c>
      <c r="Q682" s="1" t="s">
        <v>18673</v>
      </c>
      <c r="R682" s="1">
        <v>30709347817</v>
      </c>
      <c r="U682" s="1" t="s">
        <v>19182</v>
      </c>
      <c r="V682" s="1">
        <v>34174230878</v>
      </c>
      <c r="W682" s="1" t="s">
        <v>1251</v>
      </c>
      <c r="Z682" s="1" t="s">
        <v>19183</v>
      </c>
      <c r="AA682" s="1" t="s">
        <v>19184</v>
      </c>
      <c r="AB682" s="1" t="s">
        <v>19184</v>
      </c>
      <c r="AE682" s="1" t="s">
        <v>19185</v>
      </c>
      <c r="AG682" s="1" t="s">
        <v>15731</v>
      </c>
      <c r="AI682" s="1">
        <v>2000</v>
      </c>
      <c r="AK682" s="1" t="s">
        <v>19186</v>
      </c>
      <c r="AL682" s="1" t="s">
        <v>19187</v>
      </c>
      <c r="AM682" s="1" t="s">
        <v>19188</v>
      </c>
      <c r="AN682" s="1" t="s">
        <v>18863</v>
      </c>
      <c r="AO682" s="1" t="s">
        <v>18668</v>
      </c>
      <c r="AP682" s="14" t="s">
        <v>19189</v>
      </c>
      <c r="AQ682" s="14" t="s">
        <v>19190</v>
      </c>
      <c r="AR682" s="14" t="s">
        <v>19188</v>
      </c>
      <c r="AS682" s="15">
        <v>44301</v>
      </c>
      <c r="AT682" s="1" t="s">
        <v>19191</v>
      </c>
      <c r="AU682" s="1" t="s">
        <v>18672</v>
      </c>
      <c r="AV682" s="1" t="s">
        <v>18735</v>
      </c>
      <c r="AW682" s="1" t="s">
        <v>18683</v>
      </c>
      <c r="AX682" s="1" t="s">
        <v>18667</v>
      </c>
      <c r="AY682" s="1" t="s">
        <v>18684</v>
      </c>
    </row>
    <row r="683" spans="1:51" x14ac:dyDescent="0.2">
      <c r="A683" s="14" t="s">
        <v>13693</v>
      </c>
      <c r="B683" s="1" t="s">
        <v>18662</v>
      </c>
      <c r="C683" s="1" t="s">
        <v>18685</v>
      </c>
      <c r="D683" s="1" t="s">
        <v>18664</v>
      </c>
      <c r="E683" s="15">
        <v>44188</v>
      </c>
      <c r="F683" s="13">
        <v>44301</v>
      </c>
      <c r="G683" s="1" t="s">
        <v>18665</v>
      </c>
      <c r="H683" s="1" t="s">
        <v>18666</v>
      </c>
      <c r="I683" s="1" t="s">
        <v>18667</v>
      </c>
      <c r="J683" s="1" t="s">
        <v>18668</v>
      </c>
      <c r="K683" s="1" t="s">
        <v>18669</v>
      </c>
      <c r="L683" s="1" t="s">
        <v>18735</v>
      </c>
      <c r="M683" s="1" t="s">
        <v>18671</v>
      </c>
      <c r="N683" s="1" t="s">
        <v>18672</v>
      </c>
      <c r="O683" s="1">
        <v>31</v>
      </c>
      <c r="P683" s="1" t="s">
        <v>18662</v>
      </c>
      <c r="Q683" s="1" t="s">
        <v>19192</v>
      </c>
      <c r="R683" s="1">
        <v>20247169386</v>
      </c>
      <c r="S683" s="1" t="s">
        <v>18702</v>
      </c>
      <c r="T683" s="1">
        <v>24716938</v>
      </c>
      <c r="U683" s="1" t="s">
        <v>19193</v>
      </c>
      <c r="V683" s="1">
        <v>46222840</v>
      </c>
      <c r="X683" s="1" t="s">
        <v>19194</v>
      </c>
      <c r="Y683" s="1" t="s">
        <v>19195</v>
      </c>
      <c r="Z683" s="1" t="s">
        <v>18706</v>
      </c>
      <c r="AA683" s="1" t="s">
        <v>18985</v>
      </c>
      <c r="AB683" s="1" t="s">
        <v>19196</v>
      </c>
      <c r="AE683" s="1" t="s">
        <v>19197</v>
      </c>
      <c r="AG683" s="1">
        <v>5</v>
      </c>
      <c r="AH683" s="1" t="s">
        <v>18891</v>
      </c>
      <c r="AI683" s="1">
        <v>1405</v>
      </c>
      <c r="AK683" s="1" t="s">
        <v>19186</v>
      </c>
      <c r="AL683" s="1" t="s">
        <v>19187</v>
      </c>
      <c r="AM683" s="1" t="s">
        <v>19188</v>
      </c>
      <c r="AN683" s="1" t="s">
        <v>18863</v>
      </c>
      <c r="AO683" s="1" t="s">
        <v>18668</v>
      </c>
      <c r="AP683" s="14" t="s">
        <v>19189</v>
      </c>
      <c r="AQ683" s="14" t="s">
        <v>19190</v>
      </c>
      <c r="AR683" s="14" t="s">
        <v>19188</v>
      </c>
      <c r="AS683" s="15">
        <v>44301</v>
      </c>
      <c r="AT683" s="1" t="s">
        <v>19191</v>
      </c>
      <c r="AU683" s="1" t="s">
        <v>18672</v>
      </c>
      <c r="AV683" s="1" t="s">
        <v>18735</v>
      </c>
      <c r="AW683" s="1" t="s">
        <v>18683</v>
      </c>
      <c r="AX683" s="1" t="s">
        <v>18667</v>
      </c>
      <c r="AY683" s="1" t="s">
        <v>18684</v>
      </c>
    </row>
    <row r="684" spans="1:51" x14ac:dyDescent="0.2">
      <c r="A684" s="14" t="s">
        <v>13697</v>
      </c>
      <c r="B684" s="1" t="s">
        <v>18662</v>
      </c>
      <c r="C684" s="1" t="s">
        <v>18685</v>
      </c>
      <c r="D684" s="1" t="s">
        <v>18664</v>
      </c>
      <c r="E684" s="15">
        <v>44188</v>
      </c>
      <c r="F684" s="13">
        <v>44301</v>
      </c>
      <c r="G684" s="1" t="s">
        <v>18665</v>
      </c>
      <c r="H684" s="1" t="s">
        <v>18666</v>
      </c>
      <c r="I684" s="1" t="s">
        <v>18667</v>
      </c>
      <c r="J684" s="1" t="s">
        <v>18668</v>
      </c>
      <c r="K684" s="1" t="s">
        <v>18669</v>
      </c>
      <c r="L684" s="1" t="s">
        <v>18735</v>
      </c>
      <c r="M684" s="1" t="s">
        <v>18671</v>
      </c>
      <c r="N684" s="1" t="s">
        <v>18672</v>
      </c>
      <c r="O684" s="1">
        <v>29</v>
      </c>
      <c r="P684" s="1" t="s">
        <v>18662</v>
      </c>
      <c r="Q684" s="1" t="s">
        <v>19192</v>
      </c>
      <c r="R684" s="1">
        <v>20247169386</v>
      </c>
      <c r="S684" s="1" t="s">
        <v>18702</v>
      </c>
      <c r="T684" s="1">
        <v>24716938</v>
      </c>
      <c r="U684" s="1" t="s">
        <v>19193</v>
      </c>
      <c r="V684" s="1">
        <v>46222840</v>
      </c>
      <c r="X684" s="1" t="s">
        <v>19194</v>
      </c>
      <c r="Y684" s="1" t="s">
        <v>19195</v>
      </c>
      <c r="Z684" s="1" t="s">
        <v>18706</v>
      </c>
      <c r="AA684" s="1" t="s">
        <v>18985</v>
      </c>
      <c r="AB684" s="1" t="s">
        <v>19196</v>
      </c>
      <c r="AE684" s="1" t="s">
        <v>19197</v>
      </c>
      <c r="AG684" s="1">
        <v>5</v>
      </c>
      <c r="AH684" s="1" t="s">
        <v>18891</v>
      </c>
      <c r="AI684" s="1">
        <v>1405</v>
      </c>
      <c r="AK684" s="1" t="s">
        <v>19186</v>
      </c>
      <c r="AL684" s="1" t="s">
        <v>19187</v>
      </c>
      <c r="AM684" s="1" t="s">
        <v>19188</v>
      </c>
      <c r="AN684" s="1" t="s">
        <v>18863</v>
      </c>
      <c r="AO684" s="1" t="s">
        <v>18668</v>
      </c>
      <c r="AP684" s="14" t="s">
        <v>19189</v>
      </c>
      <c r="AQ684" s="14" t="s">
        <v>19190</v>
      </c>
      <c r="AR684" s="14" t="s">
        <v>19188</v>
      </c>
      <c r="AS684" s="15">
        <v>44301</v>
      </c>
      <c r="AT684" s="1" t="s">
        <v>19191</v>
      </c>
      <c r="AU684" s="1" t="s">
        <v>18672</v>
      </c>
      <c r="AV684" s="1" t="s">
        <v>18735</v>
      </c>
      <c r="AW684" s="1" t="s">
        <v>18683</v>
      </c>
      <c r="AX684" s="1" t="s">
        <v>18667</v>
      </c>
      <c r="AY684" s="1" t="s">
        <v>18684</v>
      </c>
    </row>
    <row r="685" spans="1:51" x14ac:dyDescent="0.2">
      <c r="A685" s="14" t="s">
        <v>13701</v>
      </c>
      <c r="B685" s="1" t="s">
        <v>18662</v>
      </c>
      <c r="C685" s="1" t="s">
        <v>18685</v>
      </c>
      <c r="D685" s="1" t="s">
        <v>18664</v>
      </c>
      <c r="E685" s="15">
        <v>44188</v>
      </c>
      <c r="F685" s="13">
        <v>44301</v>
      </c>
      <c r="G685" s="1" t="s">
        <v>18665</v>
      </c>
      <c r="H685" s="1" t="s">
        <v>18666</v>
      </c>
      <c r="I685" s="1" t="s">
        <v>18667</v>
      </c>
      <c r="J685" s="1" t="s">
        <v>18668</v>
      </c>
      <c r="K685" s="1" t="s">
        <v>18669</v>
      </c>
      <c r="L685" s="1" t="s">
        <v>18735</v>
      </c>
      <c r="M685" s="1" t="s">
        <v>18671</v>
      </c>
      <c r="N685" s="1" t="s">
        <v>18672</v>
      </c>
      <c r="O685" s="1">
        <v>30</v>
      </c>
      <c r="P685" s="1" t="s">
        <v>18662</v>
      </c>
      <c r="Q685" s="1" t="s">
        <v>19192</v>
      </c>
      <c r="R685" s="1">
        <v>20247169386</v>
      </c>
      <c r="S685" s="1" t="s">
        <v>18702</v>
      </c>
      <c r="T685" s="1">
        <v>24716938</v>
      </c>
      <c r="U685" s="1" t="s">
        <v>19193</v>
      </c>
      <c r="V685" s="1">
        <v>46222840</v>
      </c>
      <c r="X685" s="1" t="s">
        <v>19194</v>
      </c>
      <c r="Y685" s="1" t="s">
        <v>19195</v>
      </c>
      <c r="Z685" s="1" t="s">
        <v>18706</v>
      </c>
      <c r="AA685" s="1" t="s">
        <v>18985</v>
      </c>
      <c r="AB685" s="1" t="s">
        <v>19196</v>
      </c>
      <c r="AE685" s="1" t="s">
        <v>19197</v>
      </c>
      <c r="AG685" s="1">
        <v>5</v>
      </c>
      <c r="AH685" s="1" t="s">
        <v>18891</v>
      </c>
      <c r="AI685" s="1">
        <v>1405</v>
      </c>
      <c r="AK685" s="1" t="s">
        <v>19186</v>
      </c>
      <c r="AL685" s="1" t="s">
        <v>19187</v>
      </c>
      <c r="AM685" s="1" t="s">
        <v>19188</v>
      </c>
      <c r="AN685" s="1" t="s">
        <v>18863</v>
      </c>
      <c r="AO685" s="1" t="s">
        <v>18668</v>
      </c>
      <c r="AP685" s="14" t="s">
        <v>19189</v>
      </c>
      <c r="AQ685" s="14" t="s">
        <v>19190</v>
      </c>
      <c r="AR685" s="14" t="s">
        <v>19188</v>
      </c>
      <c r="AS685" s="15">
        <v>44301</v>
      </c>
      <c r="AT685" s="1" t="s">
        <v>19191</v>
      </c>
      <c r="AU685" s="1" t="s">
        <v>18672</v>
      </c>
      <c r="AV685" s="1" t="s">
        <v>18735</v>
      </c>
      <c r="AW685" s="1" t="s">
        <v>18683</v>
      </c>
      <c r="AX685" s="1" t="s">
        <v>18667</v>
      </c>
      <c r="AY685" s="1" t="s">
        <v>18684</v>
      </c>
    </row>
    <row r="686" spans="1:51" x14ac:dyDescent="0.2">
      <c r="A686" s="14" t="s">
        <v>13705</v>
      </c>
      <c r="B686" s="1" t="s">
        <v>18662</v>
      </c>
      <c r="C686" s="1" t="s">
        <v>18685</v>
      </c>
      <c r="D686" s="1" t="s">
        <v>18664</v>
      </c>
      <c r="E686" s="15">
        <v>44188</v>
      </c>
      <c r="F686" s="13">
        <v>44301</v>
      </c>
      <c r="G686" s="1" t="s">
        <v>18665</v>
      </c>
      <c r="H686" s="1" t="s">
        <v>18666</v>
      </c>
      <c r="I686" s="1" t="s">
        <v>18667</v>
      </c>
      <c r="J686" s="1" t="s">
        <v>18668</v>
      </c>
      <c r="K686" s="1" t="s">
        <v>18669</v>
      </c>
      <c r="L686" s="1" t="s">
        <v>18735</v>
      </c>
      <c r="M686" s="1" t="s">
        <v>18671</v>
      </c>
      <c r="N686" s="1" t="s">
        <v>18672</v>
      </c>
      <c r="O686" s="1">
        <v>31</v>
      </c>
      <c r="P686" s="1" t="s">
        <v>18662</v>
      </c>
      <c r="Q686" s="1" t="s">
        <v>19192</v>
      </c>
      <c r="R686" s="1">
        <v>20247169386</v>
      </c>
      <c r="S686" s="1" t="s">
        <v>18702</v>
      </c>
      <c r="T686" s="1">
        <v>24716938</v>
      </c>
      <c r="U686" s="1" t="s">
        <v>19193</v>
      </c>
      <c r="V686" s="1">
        <v>46222840</v>
      </c>
      <c r="X686" s="1" t="s">
        <v>19194</v>
      </c>
      <c r="Y686" s="1" t="s">
        <v>19195</v>
      </c>
      <c r="Z686" s="1" t="s">
        <v>18706</v>
      </c>
      <c r="AA686" s="1" t="s">
        <v>18985</v>
      </c>
      <c r="AB686" s="1" t="s">
        <v>19196</v>
      </c>
      <c r="AE686" s="1" t="s">
        <v>19197</v>
      </c>
      <c r="AG686" s="1">
        <v>5</v>
      </c>
      <c r="AH686" s="1" t="s">
        <v>18891</v>
      </c>
      <c r="AI686" s="1">
        <v>1405</v>
      </c>
      <c r="AK686" s="1" t="s">
        <v>19186</v>
      </c>
      <c r="AL686" s="1" t="s">
        <v>19187</v>
      </c>
      <c r="AM686" s="1" t="s">
        <v>19188</v>
      </c>
      <c r="AN686" s="1" t="s">
        <v>18863</v>
      </c>
      <c r="AO686" s="1" t="s">
        <v>18668</v>
      </c>
      <c r="AP686" s="14" t="s">
        <v>19189</v>
      </c>
      <c r="AQ686" s="14" t="s">
        <v>19190</v>
      </c>
      <c r="AR686" s="14" t="s">
        <v>19188</v>
      </c>
      <c r="AS686" s="15">
        <v>44301</v>
      </c>
      <c r="AT686" s="1" t="s">
        <v>19191</v>
      </c>
      <c r="AU686" s="1" t="s">
        <v>18672</v>
      </c>
      <c r="AV686" s="1" t="s">
        <v>18735</v>
      </c>
      <c r="AW686" s="1" t="s">
        <v>18683</v>
      </c>
      <c r="AX686" s="1" t="s">
        <v>18667</v>
      </c>
      <c r="AY686" s="1" t="s">
        <v>18684</v>
      </c>
    </row>
    <row r="687" spans="1:51" x14ac:dyDescent="0.2">
      <c r="A687" s="14" t="s">
        <v>13709</v>
      </c>
      <c r="B687" s="1" t="s">
        <v>18662</v>
      </c>
      <c r="C687" s="1" t="s">
        <v>18685</v>
      </c>
      <c r="D687" s="1" t="s">
        <v>18664</v>
      </c>
      <c r="E687" s="15">
        <v>44188</v>
      </c>
      <c r="F687" s="13">
        <v>44301</v>
      </c>
      <c r="G687" s="1" t="s">
        <v>18665</v>
      </c>
      <c r="H687" s="1" t="s">
        <v>18666</v>
      </c>
      <c r="I687" s="1" t="s">
        <v>18667</v>
      </c>
      <c r="J687" s="1" t="s">
        <v>18668</v>
      </c>
      <c r="K687" s="1" t="s">
        <v>18669</v>
      </c>
      <c r="L687" s="1" t="s">
        <v>18735</v>
      </c>
      <c r="M687" s="1" t="s">
        <v>18671</v>
      </c>
      <c r="N687" s="1" t="s">
        <v>18672</v>
      </c>
      <c r="O687" s="1">
        <v>31</v>
      </c>
      <c r="P687" s="1" t="s">
        <v>18662</v>
      </c>
      <c r="Q687" s="1" t="s">
        <v>19192</v>
      </c>
      <c r="R687" s="1">
        <v>20247169386</v>
      </c>
      <c r="S687" s="1" t="s">
        <v>18702</v>
      </c>
      <c r="T687" s="1">
        <v>24716938</v>
      </c>
      <c r="U687" s="1" t="s">
        <v>19193</v>
      </c>
      <c r="V687" s="1">
        <v>46222840</v>
      </c>
      <c r="X687" s="1" t="s">
        <v>19194</v>
      </c>
      <c r="Y687" s="1" t="s">
        <v>19195</v>
      </c>
      <c r="Z687" s="1" t="s">
        <v>18706</v>
      </c>
      <c r="AA687" s="1" t="s">
        <v>18985</v>
      </c>
      <c r="AB687" s="1" t="s">
        <v>19196</v>
      </c>
      <c r="AE687" s="1" t="s">
        <v>19197</v>
      </c>
      <c r="AG687" s="1">
        <v>5</v>
      </c>
      <c r="AH687" s="1" t="s">
        <v>18891</v>
      </c>
      <c r="AI687" s="1">
        <v>1405</v>
      </c>
      <c r="AK687" s="1" t="s">
        <v>19186</v>
      </c>
      <c r="AL687" s="1" t="s">
        <v>19187</v>
      </c>
      <c r="AM687" s="1" t="s">
        <v>19188</v>
      </c>
      <c r="AN687" s="1" t="s">
        <v>18863</v>
      </c>
      <c r="AO687" s="1" t="s">
        <v>18668</v>
      </c>
      <c r="AP687" s="14" t="s">
        <v>19189</v>
      </c>
      <c r="AQ687" s="14" t="s">
        <v>19190</v>
      </c>
      <c r="AR687" s="14" t="s">
        <v>19188</v>
      </c>
      <c r="AS687" s="15">
        <v>44301</v>
      </c>
      <c r="AT687" s="1" t="s">
        <v>19191</v>
      </c>
      <c r="AU687" s="1" t="s">
        <v>18672</v>
      </c>
      <c r="AV687" s="1" t="s">
        <v>18735</v>
      </c>
      <c r="AW687" s="1" t="s">
        <v>18683</v>
      </c>
      <c r="AX687" s="1" t="s">
        <v>18667</v>
      </c>
      <c r="AY687" s="1" t="s">
        <v>18684</v>
      </c>
    </row>
    <row r="688" spans="1:51" x14ac:dyDescent="0.2">
      <c r="A688" s="14" t="s">
        <v>13713</v>
      </c>
      <c r="B688" s="1" t="s">
        <v>18662</v>
      </c>
      <c r="C688" s="1" t="s">
        <v>18685</v>
      </c>
      <c r="D688" s="1" t="s">
        <v>18664</v>
      </c>
      <c r="E688" s="15">
        <v>44188</v>
      </c>
      <c r="F688" s="13">
        <v>44301</v>
      </c>
      <c r="G688" s="1" t="s">
        <v>18665</v>
      </c>
      <c r="H688" s="1" t="s">
        <v>18666</v>
      </c>
      <c r="I688" s="1" t="s">
        <v>18667</v>
      </c>
      <c r="J688" s="1" t="s">
        <v>18668</v>
      </c>
      <c r="K688" s="1" t="s">
        <v>18669</v>
      </c>
      <c r="L688" s="1" t="s">
        <v>18735</v>
      </c>
      <c r="M688" s="1" t="s">
        <v>18671</v>
      </c>
      <c r="N688" s="1" t="s">
        <v>18672</v>
      </c>
      <c r="O688" s="1">
        <v>30</v>
      </c>
      <c r="P688" s="1" t="s">
        <v>18662</v>
      </c>
      <c r="Q688" s="1" t="s">
        <v>19192</v>
      </c>
      <c r="R688" s="1">
        <v>20247169386</v>
      </c>
      <c r="S688" s="1" t="s">
        <v>18702</v>
      </c>
      <c r="T688" s="1">
        <v>24716938</v>
      </c>
      <c r="U688" s="1" t="s">
        <v>19193</v>
      </c>
      <c r="V688" s="1">
        <v>46222840</v>
      </c>
      <c r="X688" s="1" t="s">
        <v>19194</v>
      </c>
      <c r="Y688" s="1" t="s">
        <v>19195</v>
      </c>
      <c r="Z688" s="1" t="s">
        <v>18706</v>
      </c>
      <c r="AA688" s="1" t="s">
        <v>18985</v>
      </c>
      <c r="AB688" s="1" t="s">
        <v>19196</v>
      </c>
      <c r="AE688" s="1" t="s">
        <v>19197</v>
      </c>
      <c r="AG688" s="1">
        <v>5</v>
      </c>
      <c r="AH688" s="1" t="s">
        <v>18891</v>
      </c>
      <c r="AI688" s="1">
        <v>1405</v>
      </c>
      <c r="AK688" s="1" t="s">
        <v>19186</v>
      </c>
      <c r="AL688" s="1" t="s">
        <v>19187</v>
      </c>
      <c r="AM688" s="1" t="s">
        <v>19188</v>
      </c>
      <c r="AN688" s="1" t="s">
        <v>18863</v>
      </c>
      <c r="AO688" s="1" t="s">
        <v>18668</v>
      </c>
      <c r="AP688" s="14" t="s">
        <v>19189</v>
      </c>
      <c r="AQ688" s="14" t="s">
        <v>19190</v>
      </c>
      <c r="AR688" s="14" t="s">
        <v>19188</v>
      </c>
      <c r="AS688" s="15">
        <v>44301</v>
      </c>
      <c r="AT688" s="1" t="s">
        <v>19191</v>
      </c>
      <c r="AU688" s="1" t="s">
        <v>18672</v>
      </c>
      <c r="AV688" s="1" t="s">
        <v>18735</v>
      </c>
      <c r="AW688" s="1" t="s">
        <v>18683</v>
      </c>
      <c r="AX688" s="1" t="s">
        <v>18667</v>
      </c>
      <c r="AY688" s="1" t="s">
        <v>18684</v>
      </c>
    </row>
    <row r="689" spans="1:51" x14ac:dyDescent="0.2">
      <c r="A689" s="14" t="s">
        <v>13717</v>
      </c>
      <c r="B689" s="1" t="s">
        <v>18662</v>
      </c>
      <c r="C689" s="1" t="s">
        <v>18685</v>
      </c>
      <c r="D689" s="1" t="s">
        <v>18664</v>
      </c>
      <c r="E689" s="15">
        <v>44188</v>
      </c>
      <c r="F689" s="13">
        <v>44300</v>
      </c>
      <c r="G689" s="1" t="s">
        <v>18665</v>
      </c>
      <c r="H689" s="1" t="s">
        <v>18666</v>
      </c>
      <c r="I689" s="1" t="s">
        <v>18667</v>
      </c>
      <c r="J689" s="1" t="s">
        <v>18668</v>
      </c>
      <c r="K689" s="1" t="s">
        <v>18669</v>
      </c>
      <c r="L689" s="1" t="s">
        <v>18735</v>
      </c>
      <c r="M689" s="1" t="s">
        <v>18671</v>
      </c>
      <c r="N689" s="1" t="s">
        <v>18672</v>
      </c>
      <c r="O689" s="1">
        <v>31</v>
      </c>
      <c r="P689" s="1" t="s">
        <v>18662</v>
      </c>
      <c r="Q689" s="1" t="s">
        <v>19192</v>
      </c>
      <c r="R689" s="1">
        <v>20247169386</v>
      </c>
      <c r="S689" s="1" t="s">
        <v>18702</v>
      </c>
      <c r="T689" s="1">
        <v>24716938</v>
      </c>
      <c r="U689" s="1" t="s">
        <v>19193</v>
      </c>
      <c r="V689" s="1">
        <v>46222840</v>
      </c>
      <c r="X689" s="1" t="s">
        <v>19194</v>
      </c>
      <c r="Y689" s="1" t="s">
        <v>19195</v>
      </c>
      <c r="Z689" s="1" t="s">
        <v>18706</v>
      </c>
      <c r="AA689" s="1" t="s">
        <v>18985</v>
      </c>
      <c r="AB689" s="1" t="s">
        <v>19196</v>
      </c>
      <c r="AE689" s="1" t="s">
        <v>19197</v>
      </c>
      <c r="AG689" s="1">
        <v>5</v>
      </c>
      <c r="AH689" s="1" t="s">
        <v>18891</v>
      </c>
      <c r="AI689" s="1">
        <v>1405</v>
      </c>
      <c r="AK689" s="1" t="s">
        <v>19186</v>
      </c>
      <c r="AL689" s="1" t="s">
        <v>19187</v>
      </c>
      <c r="AM689" s="1" t="s">
        <v>19188</v>
      </c>
      <c r="AN689" s="1" t="s">
        <v>18863</v>
      </c>
      <c r="AO689" s="1" t="s">
        <v>18668</v>
      </c>
      <c r="AP689" s="14" t="s">
        <v>19189</v>
      </c>
      <c r="AQ689" s="14" t="s">
        <v>19190</v>
      </c>
      <c r="AR689" s="14" t="s">
        <v>19188</v>
      </c>
      <c r="AS689" s="15">
        <v>44300</v>
      </c>
      <c r="AT689" s="1" t="s">
        <v>19191</v>
      </c>
      <c r="AU689" s="1" t="s">
        <v>18672</v>
      </c>
      <c r="AV689" s="1" t="s">
        <v>18735</v>
      </c>
      <c r="AW689" s="1" t="s">
        <v>18683</v>
      </c>
      <c r="AX689" s="1" t="s">
        <v>18667</v>
      </c>
      <c r="AY689" s="1" t="s">
        <v>18684</v>
      </c>
    </row>
    <row r="690" spans="1:51" x14ac:dyDescent="0.2">
      <c r="A690" s="14" t="s">
        <v>13721</v>
      </c>
      <c r="B690" s="1" t="s">
        <v>18662</v>
      </c>
      <c r="C690" s="1" t="s">
        <v>18685</v>
      </c>
      <c r="D690" s="1" t="s">
        <v>18664</v>
      </c>
      <c r="E690" s="15">
        <v>44188</v>
      </c>
      <c r="F690" s="13">
        <v>44301</v>
      </c>
      <c r="G690" s="1" t="s">
        <v>18665</v>
      </c>
      <c r="H690" s="1" t="s">
        <v>18666</v>
      </c>
      <c r="I690" s="1" t="s">
        <v>18667</v>
      </c>
      <c r="J690" s="1" t="s">
        <v>18668</v>
      </c>
      <c r="K690" s="1" t="s">
        <v>18669</v>
      </c>
      <c r="L690" s="1" t="s">
        <v>18735</v>
      </c>
      <c r="M690" s="1" t="s">
        <v>18671</v>
      </c>
      <c r="N690" s="1" t="s">
        <v>18672</v>
      </c>
      <c r="O690" s="1">
        <v>33</v>
      </c>
      <c r="P690" s="1" t="s">
        <v>18662</v>
      </c>
      <c r="Q690" s="1" t="s">
        <v>19192</v>
      </c>
      <c r="R690" s="1">
        <v>20247169386</v>
      </c>
      <c r="S690" s="1" t="s">
        <v>18702</v>
      </c>
      <c r="T690" s="1">
        <v>24716938</v>
      </c>
      <c r="U690" s="1" t="s">
        <v>19193</v>
      </c>
      <c r="V690" s="1">
        <v>46222840</v>
      </c>
      <c r="X690" s="1" t="s">
        <v>19194</v>
      </c>
      <c r="Y690" s="1" t="s">
        <v>19195</v>
      </c>
      <c r="Z690" s="1" t="s">
        <v>18706</v>
      </c>
      <c r="AA690" s="1" t="s">
        <v>18985</v>
      </c>
      <c r="AB690" s="1" t="s">
        <v>19196</v>
      </c>
      <c r="AE690" s="1" t="s">
        <v>19197</v>
      </c>
      <c r="AG690" s="1">
        <v>5</v>
      </c>
      <c r="AH690" s="1" t="s">
        <v>18891</v>
      </c>
      <c r="AI690" s="1">
        <v>1405</v>
      </c>
      <c r="AK690" s="1" t="s">
        <v>19186</v>
      </c>
      <c r="AL690" s="1" t="s">
        <v>19187</v>
      </c>
      <c r="AM690" s="1" t="s">
        <v>19188</v>
      </c>
      <c r="AN690" s="1" t="s">
        <v>18863</v>
      </c>
      <c r="AO690" s="1" t="s">
        <v>18668</v>
      </c>
      <c r="AP690" s="14" t="s">
        <v>19189</v>
      </c>
      <c r="AQ690" s="14" t="s">
        <v>19190</v>
      </c>
      <c r="AR690" s="14" t="s">
        <v>19188</v>
      </c>
      <c r="AS690" s="15">
        <v>44301</v>
      </c>
      <c r="AT690" s="1" t="s">
        <v>19191</v>
      </c>
      <c r="AU690" s="1" t="s">
        <v>18672</v>
      </c>
      <c r="AV690" s="1" t="s">
        <v>18735</v>
      </c>
      <c r="AW690" s="1" t="s">
        <v>18683</v>
      </c>
      <c r="AX690" s="1" t="s">
        <v>18667</v>
      </c>
      <c r="AY690" s="1" t="s">
        <v>18684</v>
      </c>
    </row>
    <row r="691" spans="1:51" x14ac:dyDescent="0.2">
      <c r="A691" s="14" t="s">
        <v>13725</v>
      </c>
      <c r="B691" s="1" t="s">
        <v>18662</v>
      </c>
      <c r="C691" s="1" t="s">
        <v>18685</v>
      </c>
      <c r="D691" s="1" t="s">
        <v>18664</v>
      </c>
      <c r="E691" s="15">
        <v>44188</v>
      </c>
      <c r="F691" s="13">
        <v>44301</v>
      </c>
      <c r="G691" s="1" t="s">
        <v>18665</v>
      </c>
      <c r="H691" s="1" t="s">
        <v>18666</v>
      </c>
      <c r="I691" s="1" t="s">
        <v>18667</v>
      </c>
      <c r="J691" s="1" t="s">
        <v>18668</v>
      </c>
      <c r="K691" s="1" t="s">
        <v>18669</v>
      </c>
      <c r="L691" s="1" t="s">
        <v>18735</v>
      </c>
      <c r="M691" s="1" t="s">
        <v>18671</v>
      </c>
      <c r="N691" s="1" t="s">
        <v>18672</v>
      </c>
      <c r="O691" s="1">
        <v>33</v>
      </c>
      <c r="P691" s="1" t="s">
        <v>18662</v>
      </c>
      <c r="Q691" s="1" t="s">
        <v>19192</v>
      </c>
      <c r="R691" s="1">
        <v>20247169386</v>
      </c>
      <c r="S691" s="1" t="s">
        <v>18702</v>
      </c>
      <c r="T691" s="1">
        <v>24716938</v>
      </c>
      <c r="U691" s="1" t="s">
        <v>19193</v>
      </c>
      <c r="V691" s="1">
        <v>46222840</v>
      </c>
      <c r="X691" s="1" t="s">
        <v>19194</v>
      </c>
      <c r="Y691" s="1" t="s">
        <v>19195</v>
      </c>
      <c r="Z691" s="1" t="s">
        <v>18706</v>
      </c>
      <c r="AA691" s="1" t="s">
        <v>18985</v>
      </c>
      <c r="AB691" s="1" t="s">
        <v>19196</v>
      </c>
      <c r="AE691" s="1" t="s">
        <v>19197</v>
      </c>
      <c r="AG691" s="1">
        <v>5</v>
      </c>
      <c r="AH691" s="1" t="s">
        <v>18891</v>
      </c>
      <c r="AI691" s="1">
        <v>1405</v>
      </c>
      <c r="AK691" s="1" t="s">
        <v>19186</v>
      </c>
      <c r="AL691" s="1" t="s">
        <v>19187</v>
      </c>
      <c r="AM691" s="1" t="s">
        <v>19188</v>
      </c>
      <c r="AN691" s="1" t="s">
        <v>18863</v>
      </c>
      <c r="AO691" s="1" t="s">
        <v>18668</v>
      </c>
      <c r="AP691" s="14" t="s">
        <v>19189</v>
      </c>
      <c r="AQ691" s="14" t="s">
        <v>19190</v>
      </c>
      <c r="AR691" s="14" t="s">
        <v>19188</v>
      </c>
      <c r="AS691" s="15">
        <v>44301</v>
      </c>
      <c r="AT691" s="1" t="s">
        <v>19191</v>
      </c>
      <c r="AU691" s="1" t="s">
        <v>18672</v>
      </c>
      <c r="AV691" s="1" t="s">
        <v>18735</v>
      </c>
      <c r="AW691" s="1" t="s">
        <v>18683</v>
      </c>
      <c r="AX691" s="1" t="s">
        <v>18667</v>
      </c>
      <c r="AY691" s="1" t="s">
        <v>18684</v>
      </c>
    </row>
    <row r="692" spans="1:51" x14ac:dyDescent="0.2">
      <c r="A692" s="14" t="s">
        <v>17007</v>
      </c>
      <c r="B692" s="1" t="s">
        <v>18953</v>
      </c>
      <c r="C692" s="1" t="s">
        <v>18685</v>
      </c>
      <c r="D692" s="1" t="s">
        <v>18664</v>
      </c>
      <c r="E692" s="15">
        <v>44189</v>
      </c>
      <c r="F692" s="13">
        <v>44238</v>
      </c>
      <c r="G692" s="1" t="s">
        <v>18954</v>
      </c>
      <c r="H692" s="1" t="s">
        <v>18955</v>
      </c>
      <c r="I692" s="1" t="s">
        <v>18667</v>
      </c>
      <c r="J692" s="1" t="s">
        <v>18668</v>
      </c>
      <c r="K692" s="1" t="s">
        <v>18669</v>
      </c>
      <c r="L692" s="1" t="s">
        <v>18693</v>
      </c>
      <c r="M692" s="1" t="s">
        <v>18956</v>
      </c>
      <c r="N692" s="1" t="s">
        <v>18957</v>
      </c>
      <c r="O692" s="1">
        <v>18</v>
      </c>
      <c r="P692" s="1" t="s">
        <v>18953</v>
      </c>
      <c r="Q692" s="1" t="s">
        <v>19013</v>
      </c>
      <c r="R692" s="1">
        <v>23283611574</v>
      </c>
      <c r="S692" s="1" t="s">
        <v>18702</v>
      </c>
      <c r="T692" s="1">
        <v>28361157</v>
      </c>
      <c r="U692" s="1" t="s">
        <v>19157</v>
      </c>
      <c r="V692" s="1">
        <v>1165237872</v>
      </c>
      <c r="X692" s="1" t="s">
        <v>19013</v>
      </c>
      <c r="Y692" s="1" t="s">
        <v>19013</v>
      </c>
      <c r="Z692" s="1" t="s">
        <v>18706</v>
      </c>
      <c r="AA692" s="1" t="s">
        <v>18707</v>
      </c>
      <c r="AB692" s="1" t="s">
        <v>18707</v>
      </c>
      <c r="AE692" s="1" t="s">
        <v>19015</v>
      </c>
      <c r="AG692" s="1">
        <v>4</v>
      </c>
      <c r="AI692" s="1" t="s">
        <v>19016</v>
      </c>
      <c r="AK692" s="1" t="s">
        <v>18840</v>
      </c>
      <c r="AL692" s="1" t="s">
        <v>18730</v>
      </c>
      <c r="AM692" s="1" t="s">
        <v>18693</v>
      </c>
      <c r="AN692" s="1" t="s">
        <v>18669</v>
      </c>
      <c r="AO692" s="1" t="s">
        <v>18668</v>
      </c>
      <c r="AP692" s="14" t="s">
        <v>18694</v>
      </c>
      <c r="AQ692" s="14" t="s">
        <v>18695</v>
      </c>
      <c r="AR692" s="14" t="s">
        <v>18693</v>
      </c>
      <c r="AS692" s="15">
        <v>44238</v>
      </c>
      <c r="AT692" s="1" t="s">
        <v>18841</v>
      </c>
      <c r="AU692" s="1" t="s">
        <v>18957</v>
      </c>
      <c r="AV692" s="1" t="s">
        <v>18693</v>
      </c>
      <c r="AW692" s="1" t="s">
        <v>18958</v>
      </c>
      <c r="AX692" s="1" t="s">
        <v>18667</v>
      </c>
      <c r="AY692" s="1" t="s">
        <v>18959</v>
      </c>
    </row>
    <row r="693" spans="1:51" x14ac:dyDescent="0.2">
      <c r="A693" s="14" t="s">
        <v>17009</v>
      </c>
      <c r="B693" s="1" t="s">
        <v>18953</v>
      </c>
      <c r="C693" s="1" t="s">
        <v>18685</v>
      </c>
      <c r="D693" s="1" t="s">
        <v>18664</v>
      </c>
      <c r="E693" s="15">
        <v>44193</v>
      </c>
      <c r="F693" s="13">
        <v>44238</v>
      </c>
      <c r="G693" s="1" t="s">
        <v>18954</v>
      </c>
      <c r="H693" s="1" t="s">
        <v>18955</v>
      </c>
      <c r="I693" s="1" t="s">
        <v>18667</v>
      </c>
      <c r="J693" s="1" t="s">
        <v>18668</v>
      </c>
      <c r="K693" s="1" t="s">
        <v>18669</v>
      </c>
      <c r="L693" s="1" t="s">
        <v>18693</v>
      </c>
      <c r="M693" s="1" t="s">
        <v>18956</v>
      </c>
      <c r="N693" s="1" t="s">
        <v>18957</v>
      </c>
      <c r="O693" s="1">
        <v>42</v>
      </c>
      <c r="P693" s="1" t="s">
        <v>18953</v>
      </c>
      <c r="Q693" s="1" t="s">
        <v>19003</v>
      </c>
      <c r="R693" s="1">
        <v>27324654580</v>
      </c>
      <c r="S693" s="1" t="s">
        <v>18702</v>
      </c>
      <c r="T693" s="1">
        <v>32465458</v>
      </c>
      <c r="U693" s="1" t="s">
        <v>19004</v>
      </c>
      <c r="V693" s="1">
        <v>1134917304</v>
      </c>
      <c r="X693" s="1" t="s">
        <v>19005</v>
      </c>
      <c r="Y693" s="1" t="s">
        <v>19006</v>
      </c>
      <c r="Z693" s="1" t="s">
        <v>15990</v>
      </c>
      <c r="AA693" s="1" t="s">
        <v>19007</v>
      </c>
      <c r="AB693" s="1" t="s">
        <v>19008</v>
      </c>
      <c r="AE693" s="1" t="s">
        <v>19009</v>
      </c>
      <c r="AG693" s="1" t="s">
        <v>19010</v>
      </c>
      <c r="AH693" s="1" t="s">
        <v>19011</v>
      </c>
      <c r="AI693" s="1">
        <v>1824</v>
      </c>
      <c r="AK693" s="1" t="s">
        <v>18840</v>
      </c>
      <c r="AL693" s="1" t="s">
        <v>18730</v>
      </c>
      <c r="AM693" s="1" t="s">
        <v>18693</v>
      </c>
      <c r="AN693" s="1" t="s">
        <v>18669</v>
      </c>
      <c r="AO693" s="1" t="s">
        <v>18668</v>
      </c>
      <c r="AP693" s="14" t="s">
        <v>18694</v>
      </c>
      <c r="AQ693" s="14" t="s">
        <v>18695</v>
      </c>
      <c r="AR693" s="14" t="s">
        <v>18693</v>
      </c>
      <c r="AS693" s="15">
        <v>44238</v>
      </c>
      <c r="AT693" s="1" t="s">
        <v>18841</v>
      </c>
      <c r="AU693" s="1" t="s">
        <v>18957</v>
      </c>
      <c r="AV693" s="1" t="s">
        <v>18693</v>
      </c>
      <c r="AW693" s="1" t="s">
        <v>18958</v>
      </c>
      <c r="AX693" s="1" t="s">
        <v>18667</v>
      </c>
      <c r="AY693" s="1" t="s">
        <v>18959</v>
      </c>
    </row>
    <row r="694" spans="1:51" x14ac:dyDescent="0.2">
      <c r="A694" s="14" t="s">
        <v>13743</v>
      </c>
      <c r="B694" s="1" t="s">
        <v>18662</v>
      </c>
      <c r="C694" s="1" t="s">
        <v>18685</v>
      </c>
      <c r="D694" s="1" t="s">
        <v>18664</v>
      </c>
      <c r="E694" s="15">
        <v>44193</v>
      </c>
      <c r="F694" s="13">
        <v>44238</v>
      </c>
      <c r="G694" s="1" t="s">
        <v>18665</v>
      </c>
      <c r="H694" s="1" t="s">
        <v>18666</v>
      </c>
      <c r="I694" s="1" t="s">
        <v>18667</v>
      </c>
      <c r="J694" s="1" t="s">
        <v>18668</v>
      </c>
      <c r="K694" s="1" t="s">
        <v>18669</v>
      </c>
      <c r="L694" s="1" t="s">
        <v>18735</v>
      </c>
      <c r="M694" s="1" t="s">
        <v>18671</v>
      </c>
      <c r="N694" s="1" t="s">
        <v>18672</v>
      </c>
      <c r="O694" s="1">
        <v>34</v>
      </c>
      <c r="P694" s="1" t="s">
        <v>18662</v>
      </c>
      <c r="Q694" s="1" t="s">
        <v>18673</v>
      </c>
      <c r="R694" s="1">
        <v>30642661562</v>
      </c>
      <c r="U694" s="1" t="s">
        <v>18813</v>
      </c>
      <c r="V694" s="1">
        <v>1140164100</v>
      </c>
      <c r="W694" s="1" t="s">
        <v>18814</v>
      </c>
      <c r="Z694" s="1" t="s">
        <v>18706</v>
      </c>
      <c r="AA694" s="1" t="s">
        <v>18707</v>
      </c>
      <c r="AB694" s="1" t="s">
        <v>18707</v>
      </c>
      <c r="AE694" s="1" t="s">
        <v>18815</v>
      </c>
      <c r="AG694" s="1" t="s">
        <v>18816</v>
      </c>
      <c r="AI694" s="1">
        <v>1440</v>
      </c>
      <c r="AK694" s="1" t="s">
        <v>18840</v>
      </c>
      <c r="AL694" s="1" t="s">
        <v>18730</v>
      </c>
      <c r="AM694" s="1" t="s">
        <v>18693</v>
      </c>
      <c r="AN694" s="1" t="s">
        <v>18669</v>
      </c>
      <c r="AO694" s="1" t="s">
        <v>18668</v>
      </c>
      <c r="AP694" s="14" t="s">
        <v>18694</v>
      </c>
      <c r="AQ694" s="14" t="s">
        <v>18695</v>
      </c>
      <c r="AR694" s="14" t="s">
        <v>18693</v>
      </c>
      <c r="AS694" s="15">
        <v>44238</v>
      </c>
      <c r="AT694" s="1" t="s">
        <v>18841</v>
      </c>
      <c r="AU694" s="1" t="s">
        <v>18672</v>
      </c>
      <c r="AV694" s="1" t="s">
        <v>18735</v>
      </c>
      <c r="AW694" s="1" t="s">
        <v>18683</v>
      </c>
      <c r="AX694" s="1" t="s">
        <v>18667</v>
      </c>
      <c r="AY694" s="1" t="s">
        <v>18684</v>
      </c>
    </row>
    <row r="695" spans="1:51" x14ac:dyDescent="0.2">
      <c r="A695" s="14" t="s">
        <v>13746</v>
      </c>
      <c r="B695" s="1" t="s">
        <v>18662</v>
      </c>
      <c r="C695" s="1" t="s">
        <v>18685</v>
      </c>
      <c r="D695" s="1" t="s">
        <v>18664</v>
      </c>
      <c r="E695" s="15">
        <v>44193</v>
      </c>
      <c r="F695" s="13">
        <v>44225</v>
      </c>
      <c r="G695" s="1" t="s">
        <v>18665</v>
      </c>
      <c r="H695" s="1" t="s">
        <v>18666</v>
      </c>
      <c r="I695" s="1" t="s">
        <v>18667</v>
      </c>
      <c r="J695" s="1" t="s">
        <v>18668</v>
      </c>
      <c r="K695" s="1" t="s">
        <v>18669</v>
      </c>
      <c r="L695" s="1" t="s">
        <v>18735</v>
      </c>
      <c r="M695" s="1" t="s">
        <v>18671</v>
      </c>
      <c r="N695" s="1" t="s">
        <v>18672</v>
      </c>
      <c r="O695" s="1">
        <v>26</v>
      </c>
      <c r="P695" s="1" t="s">
        <v>18662</v>
      </c>
      <c r="Q695" s="1" t="s">
        <v>18673</v>
      </c>
      <c r="R695" s="1">
        <v>30642661562</v>
      </c>
      <c r="U695" s="1" t="s">
        <v>18813</v>
      </c>
      <c r="V695" s="1">
        <v>1140164100</v>
      </c>
      <c r="W695" s="1" t="s">
        <v>18814</v>
      </c>
      <c r="Z695" s="1" t="s">
        <v>18706</v>
      </c>
      <c r="AA695" s="1" t="s">
        <v>18707</v>
      </c>
      <c r="AB695" s="1" t="s">
        <v>18707</v>
      </c>
      <c r="AE695" s="1" t="s">
        <v>18815</v>
      </c>
      <c r="AG695" s="1" t="s">
        <v>18816</v>
      </c>
      <c r="AI695" s="1">
        <v>1440</v>
      </c>
      <c r="AK695" s="1" t="s">
        <v>18761</v>
      </c>
      <c r="AL695" s="1" t="s">
        <v>18730</v>
      </c>
      <c r="AM695" s="1" t="s">
        <v>18693</v>
      </c>
      <c r="AN695" s="1" t="s">
        <v>18669</v>
      </c>
      <c r="AO695" s="1" t="s">
        <v>18668</v>
      </c>
      <c r="AP695" s="14" t="s">
        <v>18694</v>
      </c>
      <c r="AQ695" s="14" t="s">
        <v>18695</v>
      </c>
      <c r="AR695" s="14" t="s">
        <v>18693</v>
      </c>
      <c r="AS695" s="15">
        <v>44225</v>
      </c>
      <c r="AT695" s="1" t="s">
        <v>18769</v>
      </c>
      <c r="AU695" s="1" t="s">
        <v>18672</v>
      </c>
      <c r="AV695" s="1" t="s">
        <v>18735</v>
      </c>
      <c r="AW695" s="1" t="s">
        <v>18683</v>
      </c>
      <c r="AX695" s="1" t="s">
        <v>18667</v>
      </c>
      <c r="AY695" s="1" t="s">
        <v>18684</v>
      </c>
    </row>
    <row r="696" spans="1:51" x14ac:dyDescent="0.2">
      <c r="A696" s="14" t="s">
        <v>13787</v>
      </c>
      <c r="B696" s="1" t="s">
        <v>18662</v>
      </c>
      <c r="C696" s="1" t="s">
        <v>18685</v>
      </c>
      <c r="D696" s="1" t="s">
        <v>18664</v>
      </c>
      <c r="E696" s="15">
        <v>44194</v>
      </c>
      <c r="F696" s="13">
        <v>44228</v>
      </c>
      <c r="G696" s="1" t="s">
        <v>18665</v>
      </c>
      <c r="H696" s="1" t="s">
        <v>18666</v>
      </c>
      <c r="I696" s="1" t="s">
        <v>18667</v>
      </c>
      <c r="J696" s="1" t="s">
        <v>18668</v>
      </c>
      <c r="K696" s="1" t="s">
        <v>18669</v>
      </c>
      <c r="L696" s="1" t="s">
        <v>18735</v>
      </c>
      <c r="M696" s="1" t="s">
        <v>18671</v>
      </c>
      <c r="N696" s="1" t="s">
        <v>18672</v>
      </c>
      <c r="O696" s="1">
        <v>35</v>
      </c>
      <c r="P696" s="1" t="s">
        <v>18662</v>
      </c>
      <c r="Q696" s="1" t="s">
        <v>18673</v>
      </c>
      <c r="R696" s="1">
        <v>30650964132</v>
      </c>
      <c r="U696" s="1" t="s">
        <v>18879</v>
      </c>
      <c r="V696" s="1">
        <v>43060600</v>
      </c>
      <c r="W696" s="1" t="s">
        <v>18788</v>
      </c>
      <c r="Z696" s="1" t="s">
        <v>18706</v>
      </c>
      <c r="AA696" s="1" t="s">
        <v>18789</v>
      </c>
      <c r="AB696" s="1" t="s">
        <v>18790</v>
      </c>
      <c r="AE696" s="1" t="s">
        <v>18791</v>
      </c>
      <c r="AG696" s="1" t="s">
        <v>15731</v>
      </c>
      <c r="AI696" s="1">
        <v>1282</v>
      </c>
      <c r="AK696" s="1" t="s">
        <v>18761</v>
      </c>
      <c r="AL696" s="1" t="s">
        <v>18730</v>
      </c>
      <c r="AM696" s="1" t="s">
        <v>18693</v>
      </c>
      <c r="AN696" s="1" t="s">
        <v>18669</v>
      </c>
      <c r="AO696" s="1" t="s">
        <v>18668</v>
      </c>
      <c r="AP696" s="14" t="s">
        <v>18694</v>
      </c>
      <c r="AQ696" s="14" t="s">
        <v>18695</v>
      </c>
      <c r="AR696" s="14" t="s">
        <v>18693</v>
      </c>
      <c r="AS696" s="15">
        <v>44228</v>
      </c>
      <c r="AT696" s="1" t="s">
        <v>18769</v>
      </c>
      <c r="AU696" s="1" t="s">
        <v>18672</v>
      </c>
      <c r="AV696" s="1" t="s">
        <v>18735</v>
      </c>
      <c r="AW696" s="1" t="s">
        <v>18683</v>
      </c>
      <c r="AX696" s="1" t="s">
        <v>18667</v>
      </c>
      <c r="AY696" s="1" t="s">
        <v>18684</v>
      </c>
    </row>
    <row r="697" spans="1:51" x14ac:dyDescent="0.2">
      <c r="A697" s="14" t="s">
        <v>13781</v>
      </c>
      <c r="B697" s="1" t="s">
        <v>18662</v>
      </c>
      <c r="C697" s="1" t="s">
        <v>18685</v>
      </c>
      <c r="D697" s="1" t="s">
        <v>18664</v>
      </c>
      <c r="E697" s="15">
        <v>44194</v>
      </c>
      <c r="F697" s="13">
        <v>44225</v>
      </c>
      <c r="G697" s="1" t="s">
        <v>18665</v>
      </c>
      <c r="H697" s="1" t="s">
        <v>18666</v>
      </c>
      <c r="I697" s="1" t="s">
        <v>18667</v>
      </c>
      <c r="J697" s="1" t="s">
        <v>18668</v>
      </c>
      <c r="K697" s="1" t="s">
        <v>18669</v>
      </c>
      <c r="L697" s="1" t="s">
        <v>18735</v>
      </c>
      <c r="M697" s="1" t="s">
        <v>18671</v>
      </c>
      <c r="N697" s="1" t="s">
        <v>18672</v>
      </c>
      <c r="O697" s="1">
        <v>34</v>
      </c>
      <c r="P697" s="1" t="s">
        <v>18662</v>
      </c>
      <c r="Q697" s="1" t="s">
        <v>18673</v>
      </c>
      <c r="R697" s="1">
        <v>30650964132</v>
      </c>
      <c r="U697" s="1" t="s">
        <v>18879</v>
      </c>
      <c r="V697" s="1">
        <v>43060600</v>
      </c>
      <c r="W697" s="1" t="s">
        <v>18788</v>
      </c>
      <c r="Z697" s="1" t="s">
        <v>18706</v>
      </c>
      <c r="AA697" s="1" t="s">
        <v>18789</v>
      </c>
      <c r="AB697" s="1" t="s">
        <v>18790</v>
      </c>
      <c r="AE697" s="1" t="s">
        <v>18791</v>
      </c>
      <c r="AG697" s="1" t="s">
        <v>15731</v>
      </c>
      <c r="AI697" s="1">
        <v>1282</v>
      </c>
      <c r="AK697" s="1" t="s">
        <v>18761</v>
      </c>
      <c r="AL697" s="1" t="s">
        <v>18730</v>
      </c>
      <c r="AM697" s="1" t="s">
        <v>18693</v>
      </c>
      <c r="AN697" s="1" t="s">
        <v>18669</v>
      </c>
      <c r="AO697" s="1" t="s">
        <v>18668</v>
      </c>
      <c r="AP697" s="14" t="s">
        <v>18694</v>
      </c>
      <c r="AQ697" s="14" t="s">
        <v>18695</v>
      </c>
      <c r="AR697" s="14" t="s">
        <v>18693</v>
      </c>
      <c r="AS697" s="15">
        <v>44225</v>
      </c>
      <c r="AT697" s="1" t="s">
        <v>18769</v>
      </c>
      <c r="AU697" s="1" t="s">
        <v>18672</v>
      </c>
      <c r="AV697" s="1" t="s">
        <v>18735</v>
      </c>
      <c r="AW697" s="1" t="s">
        <v>18683</v>
      </c>
      <c r="AX697" s="1" t="s">
        <v>18667</v>
      </c>
      <c r="AY697" s="1" t="s">
        <v>18684</v>
      </c>
    </row>
    <row r="698" spans="1:51" x14ac:dyDescent="0.2">
      <c r="A698" s="14" t="s">
        <v>17012</v>
      </c>
      <c r="B698" s="1" t="s">
        <v>18953</v>
      </c>
      <c r="C698" s="1" t="s">
        <v>18685</v>
      </c>
      <c r="D698" s="1" t="s">
        <v>18664</v>
      </c>
      <c r="E698" s="15">
        <v>44194</v>
      </c>
      <c r="F698" s="13">
        <v>44224</v>
      </c>
      <c r="G698" s="1" t="s">
        <v>18954</v>
      </c>
      <c r="H698" s="1" t="s">
        <v>18955</v>
      </c>
      <c r="I698" s="1" t="s">
        <v>18667</v>
      </c>
      <c r="J698" s="1" t="s">
        <v>18668</v>
      </c>
      <c r="K698" s="1" t="s">
        <v>18669</v>
      </c>
      <c r="L698" s="1" t="s">
        <v>18693</v>
      </c>
      <c r="M698" s="1" t="s">
        <v>18956</v>
      </c>
      <c r="N698" s="1" t="s">
        <v>18957</v>
      </c>
      <c r="O698" s="1">
        <v>34</v>
      </c>
      <c r="P698" s="1" t="s">
        <v>18953</v>
      </c>
      <c r="Q698" s="1" t="s">
        <v>19061</v>
      </c>
      <c r="R698" s="1">
        <v>20124543593</v>
      </c>
      <c r="S698" s="1" t="s">
        <v>18702</v>
      </c>
      <c r="T698" s="1">
        <v>12454359</v>
      </c>
      <c r="U698" s="1" t="s">
        <v>19062</v>
      </c>
      <c r="V698" s="1">
        <v>1141050000</v>
      </c>
      <c r="X698" s="1" t="s">
        <v>19063</v>
      </c>
      <c r="Y698" s="1" t="s">
        <v>19064</v>
      </c>
      <c r="Z698" s="1" t="s">
        <v>18706</v>
      </c>
      <c r="AA698" s="1" t="s">
        <v>18707</v>
      </c>
      <c r="AB698" s="1" t="s">
        <v>18707</v>
      </c>
      <c r="AE698" s="1" t="s">
        <v>19065</v>
      </c>
      <c r="AG698" s="1" t="s">
        <v>19066</v>
      </c>
      <c r="AI698" s="1">
        <v>1043</v>
      </c>
      <c r="AK698" s="1" t="s">
        <v>19053</v>
      </c>
      <c r="AL698" s="1" t="s">
        <v>18730</v>
      </c>
      <c r="AM698" s="1" t="s">
        <v>18693</v>
      </c>
      <c r="AN698" s="1" t="s">
        <v>18669</v>
      </c>
      <c r="AO698" s="1" t="s">
        <v>18668</v>
      </c>
      <c r="AP698" s="14" t="s">
        <v>18694</v>
      </c>
      <c r="AQ698" s="14" t="s">
        <v>18695</v>
      </c>
      <c r="AR698" s="14" t="s">
        <v>18693</v>
      </c>
      <c r="AS698" s="15">
        <v>44224</v>
      </c>
      <c r="AT698" s="1" t="s">
        <v>18946</v>
      </c>
      <c r="AU698" s="1" t="s">
        <v>18957</v>
      </c>
      <c r="AV698" s="1" t="s">
        <v>18693</v>
      </c>
      <c r="AW698" s="1" t="s">
        <v>18958</v>
      </c>
      <c r="AX698" s="1" t="s">
        <v>18667</v>
      </c>
      <c r="AY698" s="1" t="s">
        <v>18959</v>
      </c>
    </row>
    <row r="699" spans="1:51" x14ac:dyDescent="0.2">
      <c r="A699" s="14" t="s">
        <v>13769</v>
      </c>
      <c r="B699" s="1" t="s">
        <v>18662</v>
      </c>
      <c r="C699" s="1" t="s">
        <v>18685</v>
      </c>
      <c r="D699" s="1" t="s">
        <v>18664</v>
      </c>
      <c r="E699" s="15">
        <v>44194</v>
      </c>
      <c r="F699" s="13">
        <v>44344</v>
      </c>
      <c r="G699" s="1" t="s">
        <v>18665</v>
      </c>
      <c r="H699" s="1" t="s">
        <v>18666</v>
      </c>
      <c r="I699" s="1" t="s">
        <v>18667</v>
      </c>
      <c r="J699" s="1" t="s">
        <v>18668</v>
      </c>
      <c r="K699" s="1" t="s">
        <v>18669</v>
      </c>
      <c r="L699" s="1" t="s">
        <v>18735</v>
      </c>
      <c r="M699" s="1" t="s">
        <v>18671</v>
      </c>
      <c r="N699" s="1" t="s">
        <v>18672</v>
      </c>
      <c r="O699" s="1">
        <v>33</v>
      </c>
      <c r="P699" s="1" t="s">
        <v>18662</v>
      </c>
      <c r="Q699" s="1" t="s">
        <v>18673</v>
      </c>
      <c r="R699" s="1">
        <v>30708574836</v>
      </c>
      <c r="U699" s="1" t="s">
        <v>18872</v>
      </c>
      <c r="V699" s="1">
        <v>1163161000</v>
      </c>
      <c r="W699" s="1" t="s">
        <v>16547</v>
      </c>
      <c r="Z699" s="1" t="s">
        <v>15990</v>
      </c>
      <c r="AA699" s="1" t="s">
        <v>18853</v>
      </c>
      <c r="AB699" s="1" t="s">
        <v>18854</v>
      </c>
      <c r="AE699" s="1" t="s">
        <v>18873</v>
      </c>
      <c r="AG699" s="1" t="s">
        <v>15731</v>
      </c>
      <c r="AI699" s="1">
        <v>1842</v>
      </c>
      <c r="AJ699" s="1" t="s">
        <v>18874</v>
      </c>
      <c r="AK699" s="1" t="s">
        <v>18836</v>
      </c>
      <c r="AL699" s="1" t="s">
        <v>18710</v>
      </c>
      <c r="AM699" s="1" t="s">
        <v>18835</v>
      </c>
      <c r="AN699" s="1" t="s">
        <v>18669</v>
      </c>
      <c r="AO699" s="1" t="s">
        <v>18668</v>
      </c>
      <c r="AP699" s="14" t="s">
        <v>18908</v>
      </c>
      <c r="AQ699" s="14" t="s">
        <v>18837</v>
      </c>
      <c r="AR699" s="14" t="s">
        <v>18835</v>
      </c>
      <c r="AS699" s="15">
        <v>44344</v>
      </c>
      <c r="AT699" s="1" t="s">
        <v>18909</v>
      </c>
      <c r="AU699" s="1" t="s">
        <v>18672</v>
      </c>
      <c r="AV699" s="1" t="s">
        <v>18735</v>
      </c>
      <c r="AW699" s="1" t="s">
        <v>18683</v>
      </c>
      <c r="AX699" s="1" t="s">
        <v>18667</v>
      </c>
      <c r="AY699" s="1" t="s">
        <v>18684</v>
      </c>
    </row>
    <row r="700" spans="1:51" x14ac:dyDescent="0.2">
      <c r="A700" s="14" t="s">
        <v>13762</v>
      </c>
      <c r="B700" s="1" t="s">
        <v>18662</v>
      </c>
      <c r="C700" s="1" t="s">
        <v>18685</v>
      </c>
      <c r="D700" s="1" t="s">
        <v>18664</v>
      </c>
      <c r="E700" s="15">
        <v>44194</v>
      </c>
      <c r="F700" s="13">
        <v>44350</v>
      </c>
      <c r="G700" s="1" t="s">
        <v>18665</v>
      </c>
      <c r="H700" s="1" t="s">
        <v>18666</v>
      </c>
      <c r="I700" s="1" t="s">
        <v>18667</v>
      </c>
      <c r="J700" s="1" t="s">
        <v>18668</v>
      </c>
      <c r="K700" s="1" t="s">
        <v>18669</v>
      </c>
      <c r="L700" s="1" t="s">
        <v>18735</v>
      </c>
      <c r="M700" s="1" t="s">
        <v>18671</v>
      </c>
      <c r="N700" s="1" t="s">
        <v>18672</v>
      </c>
      <c r="O700" s="1">
        <v>31</v>
      </c>
      <c r="P700" s="1" t="s">
        <v>18662</v>
      </c>
      <c r="Q700" s="1" t="s">
        <v>18673</v>
      </c>
      <c r="R700" s="1">
        <v>30708574836</v>
      </c>
      <c r="U700" s="1" t="s">
        <v>18872</v>
      </c>
      <c r="V700" s="1">
        <v>1163161000</v>
      </c>
      <c r="W700" s="1" t="s">
        <v>16547</v>
      </c>
      <c r="Z700" s="1" t="s">
        <v>15990</v>
      </c>
      <c r="AA700" s="1" t="s">
        <v>18853</v>
      </c>
      <c r="AB700" s="1" t="s">
        <v>18854</v>
      </c>
      <c r="AE700" s="1" t="s">
        <v>18873</v>
      </c>
      <c r="AG700" s="1" t="s">
        <v>15731</v>
      </c>
      <c r="AI700" s="1">
        <v>1842</v>
      </c>
      <c r="AJ700" s="1" t="s">
        <v>18874</v>
      </c>
      <c r="AK700" s="1" t="s">
        <v>18968</v>
      </c>
      <c r="AL700" s="1" t="s">
        <v>18969</v>
      </c>
      <c r="AM700" s="1" t="s">
        <v>18970</v>
      </c>
      <c r="AN700" s="1" t="s">
        <v>18669</v>
      </c>
      <c r="AO700" s="1" t="s">
        <v>18668</v>
      </c>
      <c r="AP700" s="14" t="s">
        <v>18885</v>
      </c>
      <c r="AQ700" s="14" t="s">
        <v>18837</v>
      </c>
      <c r="AR700" s="14" t="s">
        <v>18835</v>
      </c>
      <c r="AS700" s="15">
        <v>44350</v>
      </c>
      <c r="AT700" s="1" t="s">
        <v>20319</v>
      </c>
      <c r="AU700" s="1" t="s">
        <v>18672</v>
      </c>
      <c r="AV700" s="1" t="s">
        <v>18735</v>
      </c>
      <c r="AW700" s="1" t="s">
        <v>18683</v>
      </c>
      <c r="AX700" s="1" t="s">
        <v>18667</v>
      </c>
      <c r="AY700" s="1" t="s">
        <v>18684</v>
      </c>
    </row>
    <row r="701" spans="1:51" x14ac:dyDescent="0.2">
      <c r="A701" s="14" t="s">
        <v>13755</v>
      </c>
      <c r="B701" s="1" t="s">
        <v>18662</v>
      </c>
      <c r="C701" s="1" t="s">
        <v>18685</v>
      </c>
      <c r="D701" s="1" t="s">
        <v>18664</v>
      </c>
      <c r="E701" s="15">
        <v>44194</v>
      </c>
      <c r="F701" s="13">
        <v>44350</v>
      </c>
      <c r="G701" s="1" t="s">
        <v>18665</v>
      </c>
      <c r="H701" s="1" t="s">
        <v>18666</v>
      </c>
      <c r="I701" s="1" t="s">
        <v>18667</v>
      </c>
      <c r="J701" s="1" t="s">
        <v>18668</v>
      </c>
      <c r="K701" s="1" t="s">
        <v>18669</v>
      </c>
      <c r="L701" s="1" t="s">
        <v>18735</v>
      </c>
      <c r="M701" s="1" t="s">
        <v>18671</v>
      </c>
      <c r="N701" s="1" t="s">
        <v>18672</v>
      </c>
      <c r="O701" s="1">
        <v>31</v>
      </c>
      <c r="P701" s="1" t="s">
        <v>18662</v>
      </c>
      <c r="Q701" s="1" t="s">
        <v>18673</v>
      </c>
      <c r="R701" s="1">
        <v>30708574836</v>
      </c>
      <c r="U701" s="1" t="s">
        <v>18872</v>
      </c>
      <c r="V701" s="1">
        <v>1163161000</v>
      </c>
      <c r="W701" s="1" t="s">
        <v>16547</v>
      </c>
      <c r="Z701" s="1" t="s">
        <v>15990</v>
      </c>
      <c r="AA701" s="1" t="s">
        <v>18853</v>
      </c>
      <c r="AB701" s="1" t="s">
        <v>18854</v>
      </c>
      <c r="AE701" s="1" t="s">
        <v>18873</v>
      </c>
      <c r="AG701" s="1" t="s">
        <v>15731</v>
      </c>
      <c r="AI701" s="1">
        <v>1842</v>
      </c>
      <c r="AJ701" s="1" t="s">
        <v>18874</v>
      </c>
      <c r="AK701" s="1" t="s">
        <v>18968</v>
      </c>
      <c r="AL701" s="1" t="s">
        <v>18969</v>
      </c>
      <c r="AM701" s="1" t="s">
        <v>18970</v>
      </c>
      <c r="AN701" s="1" t="s">
        <v>18669</v>
      </c>
      <c r="AO701" s="1" t="s">
        <v>18668</v>
      </c>
      <c r="AP701" s="14" t="s">
        <v>18885</v>
      </c>
      <c r="AQ701" s="14" t="s">
        <v>18837</v>
      </c>
      <c r="AR701" s="14" t="s">
        <v>18835</v>
      </c>
      <c r="AS701" s="15">
        <v>44350</v>
      </c>
      <c r="AT701" s="1" t="s">
        <v>20319</v>
      </c>
      <c r="AU701" s="1" t="s">
        <v>18672</v>
      </c>
      <c r="AV701" s="1" t="s">
        <v>18735</v>
      </c>
      <c r="AW701" s="1" t="s">
        <v>18683</v>
      </c>
      <c r="AX701" s="1" t="s">
        <v>18667</v>
      </c>
      <c r="AY701" s="1" t="s">
        <v>18684</v>
      </c>
    </row>
    <row r="702" spans="1:51" x14ac:dyDescent="0.2">
      <c r="A702" s="14" t="s">
        <v>17019</v>
      </c>
      <c r="B702" s="1" t="s">
        <v>18953</v>
      </c>
      <c r="C702" s="1" t="s">
        <v>18685</v>
      </c>
      <c r="D702" s="1" t="s">
        <v>18664</v>
      </c>
      <c r="E702" s="15">
        <v>44195</v>
      </c>
      <c r="F702" s="13">
        <v>44320</v>
      </c>
      <c r="G702" s="1" t="s">
        <v>18954</v>
      </c>
      <c r="H702" s="1" t="s">
        <v>18955</v>
      </c>
      <c r="I702" s="1" t="s">
        <v>18667</v>
      </c>
      <c r="J702" s="1" t="s">
        <v>18668</v>
      </c>
      <c r="K702" s="1" t="s">
        <v>18669</v>
      </c>
      <c r="L702" s="1" t="s">
        <v>18693</v>
      </c>
      <c r="M702" s="1" t="s">
        <v>18956</v>
      </c>
      <c r="N702" s="1" t="s">
        <v>18957</v>
      </c>
      <c r="O702" s="1">
        <v>32</v>
      </c>
      <c r="P702" s="1" t="s">
        <v>18953</v>
      </c>
      <c r="Q702" s="1" t="s">
        <v>19013</v>
      </c>
      <c r="R702" s="1">
        <v>23283611574</v>
      </c>
      <c r="S702" s="1" t="s">
        <v>18702</v>
      </c>
      <c r="T702" s="1">
        <v>28361157</v>
      </c>
      <c r="U702" s="1" t="s">
        <v>19157</v>
      </c>
      <c r="V702" s="1">
        <v>1165237872</v>
      </c>
      <c r="X702" s="1" t="s">
        <v>19013</v>
      </c>
      <c r="Y702" s="1" t="s">
        <v>19013</v>
      </c>
      <c r="Z702" s="1" t="s">
        <v>18706</v>
      </c>
      <c r="AA702" s="1" t="s">
        <v>18707</v>
      </c>
      <c r="AB702" s="1" t="s">
        <v>18707</v>
      </c>
      <c r="AE702" s="1" t="s">
        <v>19015</v>
      </c>
      <c r="AG702" s="1">
        <v>4</v>
      </c>
      <c r="AI702" s="1" t="s">
        <v>19016</v>
      </c>
      <c r="AK702" s="1" t="s">
        <v>18947</v>
      </c>
      <c r="AL702" s="1" t="s">
        <v>18948</v>
      </c>
      <c r="AM702" s="1" t="s">
        <v>18693</v>
      </c>
      <c r="AN702" s="1" t="s">
        <v>18669</v>
      </c>
      <c r="AO702" s="1" t="s">
        <v>18668</v>
      </c>
      <c r="AP702" s="14" t="s">
        <v>18694</v>
      </c>
      <c r="AQ702" s="14" t="s">
        <v>18695</v>
      </c>
      <c r="AR702" s="14" t="s">
        <v>18693</v>
      </c>
      <c r="AS702" s="15">
        <v>44320</v>
      </c>
      <c r="AT702" s="1" t="s">
        <v>18779</v>
      </c>
      <c r="AU702" s="1" t="s">
        <v>18957</v>
      </c>
      <c r="AV702" s="1" t="s">
        <v>18693</v>
      </c>
      <c r="AW702" s="1" t="s">
        <v>18958</v>
      </c>
      <c r="AX702" s="1" t="s">
        <v>18667</v>
      </c>
      <c r="AY702" s="1" t="s">
        <v>18959</v>
      </c>
    </row>
    <row r="703" spans="1:51" x14ac:dyDescent="0.2">
      <c r="A703" s="14" t="s">
        <v>17017</v>
      </c>
      <c r="B703" s="1" t="s">
        <v>18953</v>
      </c>
      <c r="C703" s="1" t="s">
        <v>18685</v>
      </c>
      <c r="D703" s="1" t="s">
        <v>18664</v>
      </c>
      <c r="E703" s="15">
        <v>44195</v>
      </c>
      <c r="F703" s="13">
        <v>44320</v>
      </c>
      <c r="G703" s="1" t="s">
        <v>18954</v>
      </c>
      <c r="H703" s="1" t="s">
        <v>18955</v>
      </c>
      <c r="I703" s="1" t="s">
        <v>18667</v>
      </c>
      <c r="J703" s="1" t="s">
        <v>18668</v>
      </c>
      <c r="K703" s="1" t="s">
        <v>18669</v>
      </c>
      <c r="L703" s="1" t="s">
        <v>18693</v>
      </c>
      <c r="M703" s="1" t="s">
        <v>18956</v>
      </c>
      <c r="N703" s="1" t="s">
        <v>18957</v>
      </c>
      <c r="O703" s="1">
        <v>41</v>
      </c>
      <c r="P703" s="1" t="s">
        <v>18953</v>
      </c>
      <c r="Q703" s="1" t="s">
        <v>19013</v>
      </c>
      <c r="R703" s="1">
        <v>23283611574</v>
      </c>
      <c r="S703" s="1" t="s">
        <v>18702</v>
      </c>
      <c r="T703" s="1">
        <v>28361157</v>
      </c>
      <c r="U703" s="1" t="s">
        <v>19157</v>
      </c>
      <c r="V703" s="1">
        <v>1165237872</v>
      </c>
      <c r="X703" s="1" t="s">
        <v>19013</v>
      </c>
      <c r="Y703" s="1" t="s">
        <v>19013</v>
      </c>
      <c r="Z703" s="1" t="s">
        <v>18706</v>
      </c>
      <c r="AA703" s="1" t="s">
        <v>18707</v>
      </c>
      <c r="AB703" s="1" t="s">
        <v>18707</v>
      </c>
      <c r="AE703" s="1" t="s">
        <v>19015</v>
      </c>
      <c r="AG703" s="1">
        <v>4</v>
      </c>
      <c r="AI703" s="1" t="s">
        <v>19016</v>
      </c>
      <c r="AK703" s="1" t="s">
        <v>18947</v>
      </c>
      <c r="AL703" s="1" t="s">
        <v>18948</v>
      </c>
      <c r="AM703" s="1" t="s">
        <v>18693</v>
      </c>
      <c r="AN703" s="1" t="s">
        <v>18669</v>
      </c>
      <c r="AO703" s="1" t="s">
        <v>18668</v>
      </c>
      <c r="AP703" s="14" t="s">
        <v>18694</v>
      </c>
      <c r="AQ703" s="14" t="s">
        <v>18695</v>
      </c>
      <c r="AR703" s="14" t="s">
        <v>18693</v>
      </c>
      <c r="AS703" s="15">
        <v>44320</v>
      </c>
      <c r="AT703" s="1" t="s">
        <v>18779</v>
      </c>
      <c r="AU703" s="1" t="s">
        <v>18957</v>
      </c>
      <c r="AV703" s="1" t="s">
        <v>18693</v>
      </c>
      <c r="AW703" s="1" t="s">
        <v>18958</v>
      </c>
      <c r="AX703" s="1" t="s">
        <v>18667</v>
      </c>
      <c r="AY703" s="1" t="s">
        <v>18959</v>
      </c>
    </row>
    <row r="704" spans="1:51" x14ac:dyDescent="0.2">
      <c r="A704" s="14" t="s">
        <v>17014</v>
      </c>
      <c r="B704" s="1" t="s">
        <v>18953</v>
      </c>
      <c r="C704" s="1" t="s">
        <v>18967</v>
      </c>
      <c r="D704" s="1" t="s">
        <v>18664</v>
      </c>
      <c r="E704" s="15">
        <v>44195</v>
      </c>
      <c r="F704" s="13">
        <v>44250</v>
      </c>
      <c r="G704" s="1" t="s">
        <v>18954</v>
      </c>
      <c r="H704" s="1" t="s">
        <v>18955</v>
      </c>
      <c r="I704" s="1" t="s">
        <v>18667</v>
      </c>
      <c r="J704" s="1" t="s">
        <v>18668</v>
      </c>
      <c r="K704" s="1" t="s">
        <v>18669</v>
      </c>
      <c r="L704" s="1" t="s">
        <v>18693</v>
      </c>
      <c r="M704" s="1" t="s">
        <v>18956</v>
      </c>
      <c r="N704" s="1" t="s">
        <v>18957</v>
      </c>
      <c r="O704" s="1">
        <v>27</v>
      </c>
      <c r="P704" s="1" t="s">
        <v>18953</v>
      </c>
      <c r="Q704" s="1" t="s">
        <v>18997</v>
      </c>
      <c r="R704" s="1">
        <v>20147987480</v>
      </c>
      <c r="S704" s="1" t="s">
        <v>18702</v>
      </c>
      <c r="T704" s="1">
        <v>14798748</v>
      </c>
      <c r="U704" s="1" t="s">
        <v>18998</v>
      </c>
      <c r="V704" s="1">
        <v>111545502227</v>
      </c>
      <c r="X704" s="1" t="s">
        <v>18999</v>
      </c>
      <c r="Y704" s="1" t="s">
        <v>19000</v>
      </c>
      <c r="Z704" s="1" t="s">
        <v>18963</v>
      </c>
      <c r="AA704" s="1" t="s">
        <v>18964</v>
      </c>
      <c r="AB704" s="1" t="s">
        <v>18965</v>
      </c>
      <c r="AE704" s="1" t="s">
        <v>19001</v>
      </c>
      <c r="AG704" s="1">
        <v>10</v>
      </c>
      <c r="AH704" s="1" t="s">
        <v>1816</v>
      </c>
      <c r="AI704" s="1">
        <v>5000</v>
      </c>
      <c r="AK704" s="1" t="s">
        <v>18792</v>
      </c>
      <c r="AL704" s="1" t="s">
        <v>18730</v>
      </c>
      <c r="AM704" s="1" t="s">
        <v>18693</v>
      </c>
      <c r="AN704" s="1" t="s">
        <v>18669</v>
      </c>
      <c r="AO704" s="1" t="s">
        <v>18668</v>
      </c>
      <c r="AP704" s="14" t="s">
        <v>18694</v>
      </c>
      <c r="AQ704" s="14" t="s">
        <v>18695</v>
      </c>
      <c r="AR704" s="14" t="s">
        <v>18693</v>
      </c>
      <c r="AS704" s="15">
        <v>44250</v>
      </c>
      <c r="AT704" s="1" t="s">
        <v>18946</v>
      </c>
      <c r="AU704" s="1" t="s">
        <v>18957</v>
      </c>
      <c r="AV704" s="1" t="s">
        <v>18693</v>
      </c>
      <c r="AW704" s="1" t="s">
        <v>18958</v>
      </c>
      <c r="AX704" s="1" t="s">
        <v>18667</v>
      </c>
      <c r="AY704" s="1" t="s">
        <v>18959</v>
      </c>
    </row>
    <row r="705" spans="1:51" x14ac:dyDescent="0.2">
      <c r="A705" s="14" t="s">
        <v>13799</v>
      </c>
      <c r="B705" s="1" t="s">
        <v>18662</v>
      </c>
      <c r="C705" s="1" t="s">
        <v>18685</v>
      </c>
      <c r="D705" s="1" t="s">
        <v>18664</v>
      </c>
      <c r="E705" s="15">
        <v>44195</v>
      </c>
      <c r="F705" s="13">
        <v>44228</v>
      </c>
      <c r="G705" s="1" t="s">
        <v>18665</v>
      </c>
      <c r="H705" s="1" t="s">
        <v>18666</v>
      </c>
      <c r="I705" s="1" t="s">
        <v>18667</v>
      </c>
      <c r="J705" s="1" t="s">
        <v>18668</v>
      </c>
      <c r="K705" s="1" t="s">
        <v>18669</v>
      </c>
      <c r="L705" s="1" t="s">
        <v>18735</v>
      </c>
      <c r="M705" s="1" t="s">
        <v>18671</v>
      </c>
      <c r="N705" s="1" t="s">
        <v>18672</v>
      </c>
      <c r="O705" s="1">
        <v>37</v>
      </c>
      <c r="P705" s="1" t="s">
        <v>18662</v>
      </c>
      <c r="Q705" s="1" t="s">
        <v>18673</v>
      </c>
      <c r="R705" s="1">
        <v>30650964132</v>
      </c>
      <c r="U705" s="1" t="s">
        <v>18879</v>
      </c>
      <c r="V705" s="1">
        <v>43060600</v>
      </c>
      <c r="W705" s="1" t="s">
        <v>18788</v>
      </c>
      <c r="Z705" s="1" t="s">
        <v>18706</v>
      </c>
      <c r="AA705" s="1" t="s">
        <v>18789</v>
      </c>
      <c r="AB705" s="1" t="s">
        <v>18790</v>
      </c>
      <c r="AE705" s="1" t="s">
        <v>18791</v>
      </c>
      <c r="AG705" s="1" t="s">
        <v>15731</v>
      </c>
      <c r="AI705" s="1">
        <v>1282</v>
      </c>
      <c r="AK705" s="1" t="s">
        <v>18761</v>
      </c>
      <c r="AL705" s="1" t="s">
        <v>18730</v>
      </c>
      <c r="AM705" s="1" t="s">
        <v>18693</v>
      </c>
      <c r="AN705" s="1" t="s">
        <v>18669</v>
      </c>
      <c r="AO705" s="1" t="s">
        <v>18668</v>
      </c>
      <c r="AP705" s="14" t="s">
        <v>18694</v>
      </c>
      <c r="AQ705" s="14" t="s">
        <v>18695</v>
      </c>
      <c r="AR705" s="14" t="s">
        <v>18693</v>
      </c>
      <c r="AS705" s="15">
        <v>44228</v>
      </c>
      <c r="AT705" s="1" t="s">
        <v>18769</v>
      </c>
      <c r="AU705" s="1" t="s">
        <v>18672</v>
      </c>
      <c r="AV705" s="1" t="s">
        <v>18735</v>
      </c>
      <c r="AW705" s="1" t="s">
        <v>18683</v>
      </c>
      <c r="AX705" s="1" t="s">
        <v>18667</v>
      </c>
      <c r="AY705" s="1" t="s">
        <v>18684</v>
      </c>
    </row>
    <row r="706" spans="1:51" x14ac:dyDescent="0.2">
      <c r="A706" s="14" t="s">
        <v>13794</v>
      </c>
      <c r="B706" s="1" t="s">
        <v>18662</v>
      </c>
      <c r="C706" s="1" t="s">
        <v>18685</v>
      </c>
      <c r="D706" s="1" t="s">
        <v>18664</v>
      </c>
      <c r="E706" s="15">
        <v>44195</v>
      </c>
      <c r="F706" s="13">
        <v>44273</v>
      </c>
      <c r="G706" s="1" t="s">
        <v>18665</v>
      </c>
      <c r="H706" s="1" t="s">
        <v>18666</v>
      </c>
      <c r="I706" s="1" t="s">
        <v>18667</v>
      </c>
      <c r="J706" s="1" t="s">
        <v>18668</v>
      </c>
      <c r="K706" s="1" t="s">
        <v>18669</v>
      </c>
      <c r="L706" s="1" t="s">
        <v>18735</v>
      </c>
      <c r="M706" s="1" t="s">
        <v>18671</v>
      </c>
      <c r="N706" s="1" t="s">
        <v>18672</v>
      </c>
      <c r="O706" s="1">
        <v>38</v>
      </c>
      <c r="P706" s="1" t="s">
        <v>18662</v>
      </c>
      <c r="Q706" s="1" t="s">
        <v>18673</v>
      </c>
      <c r="R706" s="1">
        <v>30534475795</v>
      </c>
      <c r="U706" s="1" t="s">
        <v>18697</v>
      </c>
      <c r="V706" s="1">
        <v>1147561216</v>
      </c>
      <c r="W706" s="1" t="s">
        <v>2737</v>
      </c>
      <c r="Z706" s="1" t="s">
        <v>15990</v>
      </c>
      <c r="AA706" s="1" t="s">
        <v>18698</v>
      </c>
      <c r="AB706" s="1" t="s">
        <v>18699</v>
      </c>
      <c r="AE706" s="1" t="s">
        <v>18700</v>
      </c>
      <c r="AG706" s="1" t="s">
        <v>15731</v>
      </c>
      <c r="AI706" s="1">
        <v>1605</v>
      </c>
      <c r="AK706" s="1" t="s">
        <v>19053</v>
      </c>
      <c r="AL706" s="1" t="s">
        <v>18730</v>
      </c>
      <c r="AM706" s="1" t="s">
        <v>18693</v>
      </c>
      <c r="AN706" s="1" t="s">
        <v>18669</v>
      </c>
      <c r="AO706" s="1" t="s">
        <v>18668</v>
      </c>
      <c r="AP706" s="14" t="s">
        <v>18694</v>
      </c>
      <c r="AQ706" s="14" t="s">
        <v>18695</v>
      </c>
      <c r="AR706" s="14" t="s">
        <v>18693</v>
      </c>
      <c r="AS706" s="15">
        <v>44273</v>
      </c>
      <c r="AT706" s="1" t="s">
        <v>18946</v>
      </c>
      <c r="AU706" s="1" t="s">
        <v>18672</v>
      </c>
      <c r="AV706" s="1" t="s">
        <v>18735</v>
      </c>
      <c r="AW706" s="1" t="s">
        <v>18683</v>
      </c>
      <c r="AX706" s="1" t="s">
        <v>18667</v>
      </c>
      <c r="AY706" s="1" t="s">
        <v>18684</v>
      </c>
    </row>
    <row r="707" spans="1:51" x14ac:dyDescent="0.2">
      <c r="A707" s="14" t="s">
        <v>13855</v>
      </c>
      <c r="B707" s="1" t="s">
        <v>18662</v>
      </c>
      <c r="C707" s="1" t="s">
        <v>18685</v>
      </c>
      <c r="D707" s="1" t="s">
        <v>18664</v>
      </c>
      <c r="E707" s="15">
        <v>44200</v>
      </c>
      <c r="F707" s="13">
        <v>44348</v>
      </c>
      <c r="G707" s="1" t="s">
        <v>18665</v>
      </c>
      <c r="H707" s="1" t="s">
        <v>18666</v>
      </c>
      <c r="I707" s="1" t="s">
        <v>18667</v>
      </c>
      <c r="J707" s="1" t="s">
        <v>18668</v>
      </c>
      <c r="K707" s="1" t="s">
        <v>18669</v>
      </c>
      <c r="L707" s="1" t="s">
        <v>18735</v>
      </c>
      <c r="M707" s="1" t="s">
        <v>18671</v>
      </c>
      <c r="N707" s="1" t="s">
        <v>18672</v>
      </c>
      <c r="O707" s="1">
        <v>51</v>
      </c>
      <c r="P707" s="1" t="s">
        <v>18662</v>
      </c>
      <c r="Q707" s="1" t="s">
        <v>18673</v>
      </c>
      <c r="R707" s="1">
        <v>30708282150</v>
      </c>
      <c r="U707" s="1" t="s">
        <v>18898</v>
      </c>
      <c r="V707" s="1">
        <v>1137534400</v>
      </c>
      <c r="W707" s="1" t="s">
        <v>18899</v>
      </c>
      <c r="Z707" s="1" t="s">
        <v>18706</v>
      </c>
      <c r="AA707" s="1" t="s">
        <v>18900</v>
      </c>
      <c r="AB707" s="1" t="s">
        <v>18901</v>
      </c>
      <c r="AE707" s="1" t="s">
        <v>18902</v>
      </c>
      <c r="AG707" s="1">
        <v>14</v>
      </c>
      <c r="AI707" s="1">
        <v>1429</v>
      </c>
      <c r="AK707" s="1" t="s">
        <v>19168</v>
      </c>
      <c r="AL707" s="1" t="s">
        <v>19169</v>
      </c>
      <c r="AM707" s="1" t="s">
        <v>19170</v>
      </c>
      <c r="AN707" s="1" t="s">
        <v>19171</v>
      </c>
      <c r="AO707" s="1" t="s">
        <v>18668</v>
      </c>
      <c r="AP707" s="14" t="s">
        <v>18924</v>
      </c>
      <c r="AQ707" s="14" t="s">
        <v>18723</v>
      </c>
      <c r="AR707" s="14" t="s">
        <v>18925</v>
      </c>
      <c r="AS707" s="15">
        <v>44348</v>
      </c>
      <c r="AT707" s="1" t="s">
        <v>19198</v>
      </c>
      <c r="AU707" s="1" t="s">
        <v>18672</v>
      </c>
      <c r="AV707" s="1" t="s">
        <v>18735</v>
      </c>
      <c r="AW707" s="1" t="s">
        <v>18683</v>
      </c>
      <c r="AX707" s="1" t="s">
        <v>18667</v>
      </c>
      <c r="AY707" s="1" t="s">
        <v>18684</v>
      </c>
    </row>
    <row r="708" spans="1:51" x14ac:dyDescent="0.2">
      <c r="A708" s="14" t="s">
        <v>13852</v>
      </c>
      <c r="B708" s="1" t="s">
        <v>18662</v>
      </c>
      <c r="C708" s="1" t="s">
        <v>18685</v>
      </c>
      <c r="D708" s="1" t="s">
        <v>18664</v>
      </c>
      <c r="E708" s="15">
        <v>44200</v>
      </c>
      <c r="F708" s="13">
        <v>44335</v>
      </c>
      <c r="G708" s="1" t="s">
        <v>18665</v>
      </c>
      <c r="H708" s="1" t="s">
        <v>18666</v>
      </c>
      <c r="I708" s="1" t="s">
        <v>18667</v>
      </c>
      <c r="J708" s="1" t="s">
        <v>18668</v>
      </c>
      <c r="K708" s="1" t="s">
        <v>18669</v>
      </c>
      <c r="L708" s="1" t="s">
        <v>18735</v>
      </c>
      <c r="M708" s="1" t="s">
        <v>18671</v>
      </c>
      <c r="N708" s="1" t="s">
        <v>18672</v>
      </c>
      <c r="O708" s="1">
        <v>50</v>
      </c>
      <c r="P708" s="1" t="s">
        <v>18662</v>
      </c>
      <c r="Q708" s="1" t="s">
        <v>18673</v>
      </c>
      <c r="R708" s="1">
        <v>30708282150</v>
      </c>
      <c r="U708" s="1" t="s">
        <v>18898</v>
      </c>
      <c r="V708" s="1">
        <v>1137534400</v>
      </c>
      <c r="W708" s="1" t="s">
        <v>18899</v>
      </c>
      <c r="Z708" s="1" t="s">
        <v>18706</v>
      </c>
      <c r="AA708" s="1" t="s">
        <v>18900</v>
      </c>
      <c r="AB708" s="1" t="s">
        <v>18901</v>
      </c>
      <c r="AE708" s="1" t="s">
        <v>18902</v>
      </c>
      <c r="AG708" s="1">
        <v>14</v>
      </c>
      <c r="AI708" s="1">
        <v>1429</v>
      </c>
      <c r="AK708" s="1" t="s">
        <v>18927</v>
      </c>
      <c r="AL708" s="1" t="s">
        <v>18928</v>
      </c>
      <c r="AM708" s="1" t="s">
        <v>18929</v>
      </c>
      <c r="AN708" s="1" t="s">
        <v>18930</v>
      </c>
      <c r="AO708" s="1" t="s">
        <v>18668</v>
      </c>
      <c r="AP708" s="14" t="s">
        <v>18931</v>
      </c>
      <c r="AQ708" s="14" t="s">
        <v>18932</v>
      </c>
      <c r="AR708" s="14" t="s">
        <v>18933</v>
      </c>
      <c r="AS708" s="15">
        <v>44335</v>
      </c>
      <c r="AT708" s="1" t="s">
        <v>18934</v>
      </c>
      <c r="AU708" s="1" t="s">
        <v>18672</v>
      </c>
      <c r="AV708" s="1" t="s">
        <v>18735</v>
      </c>
      <c r="AW708" s="1" t="s">
        <v>18683</v>
      </c>
      <c r="AX708" s="1" t="s">
        <v>18667</v>
      </c>
      <c r="AY708" s="1" t="s">
        <v>18684</v>
      </c>
    </row>
    <row r="709" spans="1:51" x14ac:dyDescent="0.2">
      <c r="A709" s="14" t="s">
        <v>13849</v>
      </c>
      <c r="B709" s="1" t="s">
        <v>18662</v>
      </c>
      <c r="C709" s="1" t="s">
        <v>18685</v>
      </c>
      <c r="D709" s="1" t="s">
        <v>18664</v>
      </c>
      <c r="E709" s="15">
        <v>44200</v>
      </c>
      <c r="F709" s="13">
        <v>44343</v>
      </c>
      <c r="G709" s="1" t="s">
        <v>18665</v>
      </c>
      <c r="H709" s="1" t="s">
        <v>18666</v>
      </c>
      <c r="I709" s="1" t="s">
        <v>18667</v>
      </c>
      <c r="J709" s="1" t="s">
        <v>18668</v>
      </c>
      <c r="K709" s="1" t="s">
        <v>18669</v>
      </c>
      <c r="L709" s="1" t="s">
        <v>18735</v>
      </c>
      <c r="M709" s="1" t="s">
        <v>18671</v>
      </c>
      <c r="N709" s="1" t="s">
        <v>18672</v>
      </c>
      <c r="O709" s="1">
        <v>47</v>
      </c>
      <c r="P709" s="1" t="s">
        <v>18662</v>
      </c>
      <c r="Q709" s="1" t="s">
        <v>18673</v>
      </c>
      <c r="R709" s="1">
        <v>30708282150</v>
      </c>
      <c r="U709" s="1" t="s">
        <v>18898</v>
      </c>
      <c r="V709" s="1">
        <v>1137534400</v>
      </c>
      <c r="W709" s="1" t="s">
        <v>18899</v>
      </c>
      <c r="Z709" s="1" t="s">
        <v>18706</v>
      </c>
      <c r="AA709" s="1" t="s">
        <v>18900</v>
      </c>
      <c r="AB709" s="1" t="s">
        <v>18901</v>
      </c>
      <c r="AE709" s="1" t="s">
        <v>18902</v>
      </c>
      <c r="AG709" s="1">
        <v>14</v>
      </c>
      <c r="AI709" s="1">
        <v>1429</v>
      </c>
      <c r="AK709" s="1" t="s">
        <v>18927</v>
      </c>
      <c r="AL709" s="1" t="s">
        <v>18928</v>
      </c>
      <c r="AM709" s="1" t="s">
        <v>18929</v>
      </c>
      <c r="AN709" s="1" t="s">
        <v>18930</v>
      </c>
      <c r="AO709" s="1" t="s">
        <v>18668</v>
      </c>
      <c r="AP709" s="14" t="s">
        <v>18931</v>
      </c>
      <c r="AQ709" s="14" t="s">
        <v>18932</v>
      </c>
      <c r="AR709" s="14" t="s">
        <v>18933</v>
      </c>
      <c r="AS709" s="15">
        <v>44343</v>
      </c>
      <c r="AT709" s="1" t="s">
        <v>18934</v>
      </c>
      <c r="AU709" s="1" t="s">
        <v>18672</v>
      </c>
      <c r="AV709" s="1" t="s">
        <v>18735</v>
      </c>
      <c r="AW709" s="1" t="s">
        <v>18683</v>
      </c>
      <c r="AX709" s="1" t="s">
        <v>18667</v>
      </c>
      <c r="AY709" s="1" t="s">
        <v>18684</v>
      </c>
    </row>
    <row r="710" spans="1:51" x14ac:dyDescent="0.2">
      <c r="A710" s="14" t="s">
        <v>13845</v>
      </c>
      <c r="B710" s="1" t="s">
        <v>18662</v>
      </c>
      <c r="C710" s="1" t="s">
        <v>18685</v>
      </c>
      <c r="D710" s="1" t="s">
        <v>18664</v>
      </c>
      <c r="E710" s="15">
        <v>44200</v>
      </c>
      <c r="F710" s="13">
        <v>44343</v>
      </c>
      <c r="G710" s="1" t="s">
        <v>18665</v>
      </c>
      <c r="H710" s="1" t="s">
        <v>18666</v>
      </c>
      <c r="I710" s="1" t="s">
        <v>18667</v>
      </c>
      <c r="J710" s="1" t="s">
        <v>18668</v>
      </c>
      <c r="K710" s="1" t="s">
        <v>18669</v>
      </c>
      <c r="L710" s="1" t="s">
        <v>18735</v>
      </c>
      <c r="M710" s="1" t="s">
        <v>18671</v>
      </c>
      <c r="N710" s="1" t="s">
        <v>18672</v>
      </c>
      <c r="O710" s="1">
        <v>38</v>
      </c>
      <c r="P710" s="1" t="s">
        <v>18662</v>
      </c>
      <c r="Q710" s="1" t="s">
        <v>18673</v>
      </c>
      <c r="R710" s="1">
        <v>30708282150</v>
      </c>
      <c r="U710" s="1" t="s">
        <v>18898</v>
      </c>
      <c r="V710" s="1">
        <v>1137534400</v>
      </c>
      <c r="W710" s="1" t="s">
        <v>18899</v>
      </c>
      <c r="Z710" s="1" t="s">
        <v>18706</v>
      </c>
      <c r="AA710" s="1" t="s">
        <v>18900</v>
      </c>
      <c r="AB710" s="1" t="s">
        <v>18901</v>
      </c>
      <c r="AE710" s="1" t="s">
        <v>18902</v>
      </c>
      <c r="AG710" s="1">
        <v>14</v>
      </c>
      <c r="AI710" s="1">
        <v>1429</v>
      </c>
      <c r="AK710" s="1" t="s">
        <v>19199</v>
      </c>
      <c r="AL710" s="1" t="s">
        <v>18710</v>
      </c>
      <c r="AM710" s="1" t="s">
        <v>19200</v>
      </c>
      <c r="AN710" s="1" t="s">
        <v>18669</v>
      </c>
      <c r="AO710" s="1" t="s">
        <v>19201</v>
      </c>
      <c r="AP710" s="14" t="s">
        <v>19199</v>
      </c>
      <c r="AQ710" s="14" t="s">
        <v>18723</v>
      </c>
      <c r="AR710" s="14" t="s">
        <v>19202</v>
      </c>
      <c r="AS710" s="15">
        <v>44343</v>
      </c>
      <c r="AT710" s="1" t="s">
        <v>18713</v>
      </c>
      <c r="AU710" s="1" t="s">
        <v>18672</v>
      </c>
      <c r="AV710" s="1" t="s">
        <v>18735</v>
      </c>
      <c r="AW710" s="1" t="s">
        <v>18683</v>
      </c>
      <c r="AX710" s="1" t="s">
        <v>18667</v>
      </c>
      <c r="AY710" s="1" t="s">
        <v>18684</v>
      </c>
    </row>
    <row r="711" spans="1:51" x14ac:dyDescent="0.2">
      <c r="A711" s="14" t="s">
        <v>13842</v>
      </c>
      <c r="B711" s="1" t="s">
        <v>18662</v>
      </c>
      <c r="C711" s="1" t="s">
        <v>18685</v>
      </c>
      <c r="D711" s="1" t="s">
        <v>18664</v>
      </c>
      <c r="E711" s="15">
        <v>44200</v>
      </c>
      <c r="F711" s="13">
        <v>44349</v>
      </c>
      <c r="G711" s="1" t="s">
        <v>18665</v>
      </c>
      <c r="H711" s="1" t="s">
        <v>18666</v>
      </c>
      <c r="I711" s="1" t="s">
        <v>18667</v>
      </c>
      <c r="J711" s="1" t="s">
        <v>18668</v>
      </c>
      <c r="K711" s="1" t="s">
        <v>18669</v>
      </c>
      <c r="L711" s="1" t="s">
        <v>18735</v>
      </c>
      <c r="M711" s="1" t="s">
        <v>18671</v>
      </c>
      <c r="N711" s="1" t="s">
        <v>18672</v>
      </c>
      <c r="O711" s="1">
        <v>58</v>
      </c>
      <c r="P711" s="1" t="s">
        <v>18662</v>
      </c>
      <c r="Q711" s="1" t="s">
        <v>18673</v>
      </c>
      <c r="R711" s="1">
        <v>30708282150</v>
      </c>
      <c r="U711" s="1" t="s">
        <v>18898</v>
      </c>
      <c r="V711" s="1">
        <v>1137534400</v>
      </c>
      <c r="W711" s="1" t="s">
        <v>18899</v>
      </c>
      <c r="Z711" s="1" t="s">
        <v>18706</v>
      </c>
      <c r="AA711" s="1" t="s">
        <v>18900</v>
      </c>
      <c r="AB711" s="1" t="s">
        <v>18901</v>
      </c>
      <c r="AE711" s="1" t="s">
        <v>18902</v>
      </c>
      <c r="AG711" s="1">
        <v>14</v>
      </c>
      <c r="AI711" s="1">
        <v>1429</v>
      </c>
      <c r="AK711" s="1" t="s">
        <v>19203</v>
      </c>
      <c r="AL711" s="1" t="s">
        <v>19204</v>
      </c>
      <c r="AM711" s="1" t="s">
        <v>19205</v>
      </c>
      <c r="AN711" s="1" t="s">
        <v>19206</v>
      </c>
      <c r="AO711" s="1" t="s">
        <v>19207</v>
      </c>
      <c r="AP711" s="14" t="s">
        <v>19203</v>
      </c>
      <c r="AQ711" s="14" t="s">
        <v>19208</v>
      </c>
      <c r="AR711" s="14" t="s">
        <v>19205</v>
      </c>
      <c r="AS711" s="15">
        <v>44349</v>
      </c>
      <c r="AT711" s="1" t="s">
        <v>18713</v>
      </c>
      <c r="AU711" s="1" t="s">
        <v>18672</v>
      </c>
      <c r="AV711" s="1" t="s">
        <v>18735</v>
      </c>
      <c r="AW711" s="1" t="s">
        <v>18683</v>
      </c>
      <c r="AX711" s="1" t="s">
        <v>18667</v>
      </c>
      <c r="AY711" s="1" t="s">
        <v>18684</v>
      </c>
    </row>
    <row r="712" spans="1:51" x14ac:dyDescent="0.2">
      <c r="A712" s="14" t="s">
        <v>13840</v>
      </c>
      <c r="B712" s="1" t="s">
        <v>18662</v>
      </c>
      <c r="C712" s="1" t="s">
        <v>18685</v>
      </c>
      <c r="D712" s="1" t="s">
        <v>18664</v>
      </c>
      <c r="E712" s="15">
        <v>44200</v>
      </c>
      <c r="F712" s="13">
        <v>44349</v>
      </c>
      <c r="G712" s="1" t="s">
        <v>18665</v>
      </c>
      <c r="H712" s="1" t="s">
        <v>18666</v>
      </c>
      <c r="I712" s="1" t="s">
        <v>18667</v>
      </c>
      <c r="J712" s="1" t="s">
        <v>18668</v>
      </c>
      <c r="K712" s="1" t="s">
        <v>18669</v>
      </c>
      <c r="L712" s="1" t="s">
        <v>18735</v>
      </c>
      <c r="M712" s="1" t="s">
        <v>18671</v>
      </c>
      <c r="N712" s="1" t="s">
        <v>18672</v>
      </c>
      <c r="O712" s="1">
        <v>56</v>
      </c>
      <c r="P712" s="1" t="s">
        <v>18662</v>
      </c>
      <c r="Q712" s="1" t="s">
        <v>18673</v>
      </c>
      <c r="R712" s="1">
        <v>30708282150</v>
      </c>
      <c r="U712" s="1" t="s">
        <v>18898</v>
      </c>
      <c r="V712" s="1">
        <v>1137534400</v>
      </c>
      <c r="W712" s="1" t="s">
        <v>18899</v>
      </c>
      <c r="Z712" s="1" t="s">
        <v>18706</v>
      </c>
      <c r="AA712" s="1" t="s">
        <v>18900</v>
      </c>
      <c r="AB712" s="1" t="s">
        <v>18901</v>
      </c>
      <c r="AE712" s="1" t="s">
        <v>18902</v>
      </c>
      <c r="AG712" s="1">
        <v>14</v>
      </c>
      <c r="AI712" s="1">
        <v>1429</v>
      </c>
      <c r="AK712" s="1" t="s">
        <v>19203</v>
      </c>
      <c r="AL712" s="1" t="s">
        <v>19204</v>
      </c>
      <c r="AM712" s="1" t="s">
        <v>19205</v>
      </c>
      <c r="AN712" s="1" t="s">
        <v>19206</v>
      </c>
      <c r="AO712" s="1" t="s">
        <v>19207</v>
      </c>
      <c r="AP712" s="14" t="s">
        <v>19203</v>
      </c>
      <c r="AQ712" s="14" t="s">
        <v>19208</v>
      </c>
      <c r="AR712" s="14" t="s">
        <v>19205</v>
      </c>
      <c r="AS712" s="15">
        <v>44349</v>
      </c>
      <c r="AT712" s="1" t="s">
        <v>18713</v>
      </c>
      <c r="AU712" s="1" t="s">
        <v>18672</v>
      </c>
      <c r="AV712" s="1" t="s">
        <v>18735</v>
      </c>
      <c r="AW712" s="1" t="s">
        <v>18683</v>
      </c>
      <c r="AX712" s="1" t="s">
        <v>18667</v>
      </c>
      <c r="AY712" s="1" t="s">
        <v>18684</v>
      </c>
    </row>
    <row r="713" spans="1:51" x14ac:dyDescent="0.2">
      <c r="A713" s="14" t="s">
        <v>17021</v>
      </c>
      <c r="B713" s="1" t="s">
        <v>18953</v>
      </c>
      <c r="C713" s="1" t="s">
        <v>18685</v>
      </c>
      <c r="D713" s="1" t="s">
        <v>18664</v>
      </c>
      <c r="E713" s="15">
        <v>44200</v>
      </c>
      <c r="F713" s="13">
        <v>44249</v>
      </c>
      <c r="G713" s="1" t="s">
        <v>18954</v>
      </c>
      <c r="H713" s="1" t="s">
        <v>18955</v>
      </c>
      <c r="I713" s="1" t="s">
        <v>18667</v>
      </c>
      <c r="J713" s="1" t="s">
        <v>18668</v>
      </c>
      <c r="K713" s="1" t="s">
        <v>18669</v>
      </c>
      <c r="L713" s="1" t="s">
        <v>18693</v>
      </c>
      <c r="M713" s="1" t="s">
        <v>18956</v>
      </c>
      <c r="N713" s="1" t="s">
        <v>18957</v>
      </c>
      <c r="O713" s="1">
        <v>18</v>
      </c>
      <c r="P713" s="1" t="s">
        <v>18953</v>
      </c>
      <c r="Q713" s="1" t="s">
        <v>18673</v>
      </c>
      <c r="R713" s="1">
        <v>30658562246</v>
      </c>
      <c r="U713" s="1" t="s">
        <v>18983</v>
      </c>
      <c r="V713" s="1">
        <v>1146866600</v>
      </c>
      <c r="W713" s="1" t="s">
        <v>18984</v>
      </c>
      <c r="Z713" s="1" t="s">
        <v>18706</v>
      </c>
      <c r="AA713" s="1" t="s">
        <v>18985</v>
      </c>
      <c r="AB713" s="1" t="s">
        <v>18986</v>
      </c>
      <c r="AE713" s="1" t="s">
        <v>18987</v>
      </c>
      <c r="AG713" s="1" t="s">
        <v>15731</v>
      </c>
      <c r="AI713" s="1">
        <v>1440</v>
      </c>
      <c r="AK713" s="1" t="s">
        <v>18840</v>
      </c>
      <c r="AL713" s="1" t="s">
        <v>18730</v>
      </c>
      <c r="AM713" s="1" t="s">
        <v>18693</v>
      </c>
      <c r="AN713" s="1" t="s">
        <v>18669</v>
      </c>
      <c r="AO713" s="1" t="s">
        <v>18668</v>
      </c>
      <c r="AP713" s="14" t="s">
        <v>18694</v>
      </c>
      <c r="AQ713" s="14" t="s">
        <v>18695</v>
      </c>
      <c r="AR713" s="14" t="s">
        <v>18693</v>
      </c>
      <c r="AS713" s="15">
        <v>44249</v>
      </c>
      <c r="AT713" s="1" t="s">
        <v>18841</v>
      </c>
      <c r="AU713" s="1" t="s">
        <v>18957</v>
      </c>
      <c r="AV713" s="1" t="s">
        <v>18693</v>
      </c>
      <c r="AW713" s="1" t="s">
        <v>18958</v>
      </c>
      <c r="AX713" s="1" t="s">
        <v>18667</v>
      </c>
      <c r="AY713" s="1" t="s">
        <v>18959</v>
      </c>
    </row>
    <row r="714" spans="1:51" x14ac:dyDescent="0.2">
      <c r="A714" s="14" t="s">
        <v>13830</v>
      </c>
      <c r="B714" s="1" t="s">
        <v>18662</v>
      </c>
      <c r="C714" s="1" t="s">
        <v>18685</v>
      </c>
      <c r="D714" s="1" t="s">
        <v>18664</v>
      </c>
      <c r="E714" s="15">
        <v>44200</v>
      </c>
      <c r="F714" s="13">
        <v>44273</v>
      </c>
      <c r="G714" s="1" t="s">
        <v>18665</v>
      </c>
      <c r="H714" s="1" t="s">
        <v>18666</v>
      </c>
      <c r="I714" s="1" t="s">
        <v>18667</v>
      </c>
      <c r="J714" s="1" t="s">
        <v>18668</v>
      </c>
      <c r="K714" s="1" t="s">
        <v>18669</v>
      </c>
      <c r="L714" s="1" t="s">
        <v>18735</v>
      </c>
      <c r="M714" s="1" t="s">
        <v>18671</v>
      </c>
      <c r="N714" s="1" t="s">
        <v>18672</v>
      </c>
      <c r="O714" s="1">
        <v>36</v>
      </c>
      <c r="P714" s="1" t="s">
        <v>18662</v>
      </c>
      <c r="Q714" s="1" t="s">
        <v>18673</v>
      </c>
      <c r="R714" s="1">
        <v>30534475795</v>
      </c>
      <c r="U714" s="1" t="s">
        <v>18697</v>
      </c>
      <c r="V714" s="1">
        <v>1147561216</v>
      </c>
      <c r="W714" s="1" t="s">
        <v>2737</v>
      </c>
      <c r="Z714" s="1" t="s">
        <v>15990</v>
      </c>
      <c r="AA714" s="1" t="s">
        <v>18698</v>
      </c>
      <c r="AB714" s="1" t="s">
        <v>18699</v>
      </c>
      <c r="AE714" s="1" t="s">
        <v>18700</v>
      </c>
      <c r="AG714" s="1" t="s">
        <v>15731</v>
      </c>
      <c r="AI714" s="1">
        <v>1605</v>
      </c>
      <c r="AK714" s="1" t="s">
        <v>18792</v>
      </c>
      <c r="AL714" s="1" t="s">
        <v>18730</v>
      </c>
      <c r="AM714" s="1" t="s">
        <v>18693</v>
      </c>
      <c r="AN714" s="1" t="s">
        <v>18669</v>
      </c>
      <c r="AO714" s="1" t="s">
        <v>18668</v>
      </c>
      <c r="AP714" s="14" t="s">
        <v>18694</v>
      </c>
      <c r="AQ714" s="14" t="s">
        <v>18695</v>
      </c>
      <c r="AR714" s="14" t="s">
        <v>18693</v>
      </c>
      <c r="AS714" s="15">
        <v>44273</v>
      </c>
      <c r="AT714" s="1" t="s">
        <v>18946</v>
      </c>
      <c r="AU714" s="1" t="s">
        <v>18672</v>
      </c>
      <c r="AV714" s="1" t="s">
        <v>18735</v>
      </c>
      <c r="AW714" s="1" t="s">
        <v>18683</v>
      </c>
      <c r="AX714" s="1" t="s">
        <v>18667</v>
      </c>
      <c r="AY714" s="1" t="s">
        <v>18684</v>
      </c>
    </row>
    <row r="715" spans="1:51" x14ac:dyDescent="0.2">
      <c r="A715" s="14" t="s">
        <v>13881</v>
      </c>
      <c r="B715" s="1" t="s">
        <v>18662</v>
      </c>
      <c r="C715" s="1" t="s">
        <v>18685</v>
      </c>
      <c r="D715" s="1" t="s">
        <v>18664</v>
      </c>
      <c r="E715" s="15">
        <v>44201</v>
      </c>
      <c r="F715" s="13">
        <v>44273</v>
      </c>
      <c r="G715" s="1" t="s">
        <v>18665</v>
      </c>
      <c r="H715" s="1" t="s">
        <v>18666</v>
      </c>
      <c r="I715" s="1" t="s">
        <v>18667</v>
      </c>
      <c r="J715" s="1" t="s">
        <v>18668</v>
      </c>
      <c r="K715" s="1" t="s">
        <v>18669</v>
      </c>
      <c r="L715" s="1" t="s">
        <v>18735</v>
      </c>
      <c r="M715" s="1" t="s">
        <v>18671</v>
      </c>
      <c r="N715" s="1" t="s">
        <v>18672</v>
      </c>
      <c r="O715" s="1">
        <v>42</v>
      </c>
      <c r="P715" s="1" t="s">
        <v>18662</v>
      </c>
      <c r="Q715" s="1" t="s">
        <v>18673</v>
      </c>
      <c r="R715" s="1">
        <v>30534475795</v>
      </c>
      <c r="U715" s="1" t="s">
        <v>18697</v>
      </c>
      <c r="V715" s="1">
        <v>1147561216</v>
      </c>
      <c r="W715" s="1" t="s">
        <v>2737</v>
      </c>
      <c r="Z715" s="1" t="s">
        <v>15990</v>
      </c>
      <c r="AA715" s="1" t="s">
        <v>18698</v>
      </c>
      <c r="AB715" s="1" t="s">
        <v>18699</v>
      </c>
      <c r="AE715" s="1" t="s">
        <v>18700</v>
      </c>
      <c r="AG715" s="1" t="s">
        <v>15731</v>
      </c>
      <c r="AI715" s="1">
        <v>1605</v>
      </c>
      <c r="AK715" s="1" t="s">
        <v>19053</v>
      </c>
      <c r="AL715" s="1" t="s">
        <v>18730</v>
      </c>
      <c r="AM715" s="1" t="s">
        <v>18693</v>
      </c>
      <c r="AN715" s="1" t="s">
        <v>18669</v>
      </c>
      <c r="AO715" s="1" t="s">
        <v>18668</v>
      </c>
      <c r="AP715" s="14" t="s">
        <v>18694</v>
      </c>
      <c r="AQ715" s="14" t="s">
        <v>18695</v>
      </c>
      <c r="AR715" s="14" t="s">
        <v>18693</v>
      </c>
      <c r="AS715" s="15">
        <v>44273</v>
      </c>
      <c r="AT715" s="1" t="s">
        <v>18946</v>
      </c>
      <c r="AU715" s="1" t="s">
        <v>18672</v>
      </c>
      <c r="AV715" s="1" t="s">
        <v>18735</v>
      </c>
      <c r="AW715" s="1" t="s">
        <v>18683</v>
      </c>
      <c r="AX715" s="1" t="s">
        <v>18667</v>
      </c>
      <c r="AY715" s="1" t="s">
        <v>18684</v>
      </c>
    </row>
    <row r="716" spans="1:51" x14ac:dyDescent="0.2">
      <c r="A716" s="14" t="s">
        <v>17033</v>
      </c>
      <c r="B716" s="1" t="s">
        <v>18953</v>
      </c>
      <c r="C716" s="1" t="s">
        <v>18685</v>
      </c>
      <c r="D716" s="1" t="s">
        <v>18664</v>
      </c>
      <c r="E716" s="15">
        <v>44201</v>
      </c>
      <c r="F716" s="13">
        <v>44244</v>
      </c>
      <c r="G716" s="1" t="s">
        <v>18954</v>
      </c>
      <c r="H716" s="1" t="s">
        <v>18955</v>
      </c>
      <c r="I716" s="1" t="s">
        <v>18667</v>
      </c>
      <c r="J716" s="1" t="s">
        <v>18668</v>
      </c>
      <c r="K716" s="1" t="s">
        <v>18669</v>
      </c>
      <c r="L716" s="1" t="s">
        <v>18693</v>
      </c>
      <c r="M716" s="1" t="s">
        <v>18956</v>
      </c>
      <c r="N716" s="1" t="s">
        <v>18957</v>
      </c>
      <c r="O716" s="1">
        <v>26</v>
      </c>
      <c r="P716" s="1" t="s">
        <v>18953</v>
      </c>
      <c r="Q716" s="1" t="s">
        <v>18673</v>
      </c>
      <c r="R716" s="1">
        <v>30661988114</v>
      </c>
      <c r="U716" s="1" t="s">
        <v>18977</v>
      </c>
      <c r="V716" s="1">
        <v>1549149886</v>
      </c>
      <c r="W716" s="1" t="s">
        <v>16571</v>
      </c>
      <c r="Z716" s="1" t="s">
        <v>18706</v>
      </c>
      <c r="AA716" s="1" t="s">
        <v>18707</v>
      </c>
      <c r="AB716" s="1" t="s">
        <v>18707</v>
      </c>
      <c r="AE716" s="1" t="s">
        <v>18978</v>
      </c>
      <c r="AG716" s="1">
        <v>11</v>
      </c>
      <c r="AH716" s="1">
        <v>11</v>
      </c>
      <c r="AI716" s="1">
        <v>1044</v>
      </c>
      <c r="AK716" s="1" t="s">
        <v>18840</v>
      </c>
      <c r="AL716" s="1" t="s">
        <v>18730</v>
      </c>
      <c r="AM716" s="1" t="s">
        <v>18693</v>
      </c>
      <c r="AN716" s="1" t="s">
        <v>18669</v>
      </c>
      <c r="AO716" s="1" t="s">
        <v>18668</v>
      </c>
      <c r="AP716" s="14" t="s">
        <v>18694</v>
      </c>
      <c r="AQ716" s="14" t="s">
        <v>18695</v>
      </c>
      <c r="AR716" s="14" t="s">
        <v>18693</v>
      </c>
      <c r="AS716" s="15">
        <v>44244</v>
      </c>
      <c r="AT716" s="1" t="s">
        <v>18841</v>
      </c>
      <c r="AU716" s="1" t="s">
        <v>18957</v>
      </c>
      <c r="AV716" s="1" t="s">
        <v>18693</v>
      </c>
      <c r="AW716" s="1" t="s">
        <v>18958</v>
      </c>
      <c r="AX716" s="1" t="s">
        <v>18667</v>
      </c>
      <c r="AY716" s="1" t="s">
        <v>18959</v>
      </c>
    </row>
    <row r="717" spans="1:51" x14ac:dyDescent="0.2">
      <c r="A717" s="14" t="s">
        <v>17031</v>
      </c>
      <c r="B717" s="1" t="s">
        <v>18953</v>
      </c>
      <c r="C717" s="1" t="s">
        <v>18685</v>
      </c>
      <c r="D717" s="1" t="s">
        <v>18664</v>
      </c>
      <c r="E717" s="15">
        <v>44201</v>
      </c>
      <c r="F717" s="13">
        <v>44244</v>
      </c>
      <c r="G717" s="1" t="s">
        <v>18954</v>
      </c>
      <c r="H717" s="1" t="s">
        <v>18955</v>
      </c>
      <c r="I717" s="1" t="s">
        <v>18667</v>
      </c>
      <c r="J717" s="1" t="s">
        <v>18668</v>
      </c>
      <c r="K717" s="1" t="s">
        <v>18669</v>
      </c>
      <c r="L717" s="1" t="s">
        <v>18693</v>
      </c>
      <c r="M717" s="1" t="s">
        <v>18956</v>
      </c>
      <c r="N717" s="1" t="s">
        <v>18957</v>
      </c>
      <c r="O717" s="1">
        <v>26</v>
      </c>
      <c r="P717" s="1" t="s">
        <v>18953</v>
      </c>
      <c r="Q717" s="1" t="s">
        <v>18673</v>
      </c>
      <c r="R717" s="1">
        <v>30661988114</v>
      </c>
      <c r="U717" s="1" t="s">
        <v>18977</v>
      </c>
      <c r="V717" s="1">
        <v>1549149886</v>
      </c>
      <c r="W717" s="1" t="s">
        <v>16571</v>
      </c>
      <c r="Z717" s="1" t="s">
        <v>18706</v>
      </c>
      <c r="AA717" s="1" t="s">
        <v>18707</v>
      </c>
      <c r="AB717" s="1" t="s">
        <v>18707</v>
      </c>
      <c r="AE717" s="1" t="s">
        <v>18978</v>
      </c>
      <c r="AG717" s="1">
        <v>11</v>
      </c>
      <c r="AH717" s="1">
        <v>11</v>
      </c>
      <c r="AI717" s="1">
        <v>1044</v>
      </c>
      <c r="AK717" s="1" t="s">
        <v>18840</v>
      </c>
      <c r="AL717" s="1" t="s">
        <v>18730</v>
      </c>
      <c r="AM717" s="1" t="s">
        <v>18693</v>
      </c>
      <c r="AN717" s="1" t="s">
        <v>18669</v>
      </c>
      <c r="AO717" s="1" t="s">
        <v>18668</v>
      </c>
      <c r="AP717" s="14" t="s">
        <v>18694</v>
      </c>
      <c r="AQ717" s="14" t="s">
        <v>18695</v>
      </c>
      <c r="AR717" s="14" t="s">
        <v>18693</v>
      </c>
      <c r="AS717" s="15">
        <v>44244</v>
      </c>
      <c r="AT717" s="1" t="s">
        <v>18841</v>
      </c>
      <c r="AU717" s="1" t="s">
        <v>18957</v>
      </c>
      <c r="AV717" s="1" t="s">
        <v>18693</v>
      </c>
      <c r="AW717" s="1" t="s">
        <v>18958</v>
      </c>
      <c r="AX717" s="1" t="s">
        <v>18667</v>
      </c>
      <c r="AY717" s="1" t="s">
        <v>18959</v>
      </c>
    </row>
    <row r="718" spans="1:51" x14ac:dyDescent="0.2">
      <c r="A718" s="14" t="s">
        <v>17029</v>
      </c>
      <c r="B718" s="1" t="s">
        <v>18953</v>
      </c>
      <c r="C718" s="1" t="s">
        <v>18685</v>
      </c>
      <c r="D718" s="1" t="s">
        <v>18664</v>
      </c>
      <c r="E718" s="15">
        <v>44201</v>
      </c>
      <c r="F718" s="13">
        <v>44244</v>
      </c>
      <c r="G718" s="1" t="s">
        <v>18954</v>
      </c>
      <c r="H718" s="1" t="s">
        <v>18955</v>
      </c>
      <c r="I718" s="1" t="s">
        <v>18667</v>
      </c>
      <c r="J718" s="1" t="s">
        <v>18668</v>
      </c>
      <c r="K718" s="1" t="s">
        <v>18669</v>
      </c>
      <c r="L718" s="1" t="s">
        <v>18693</v>
      </c>
      <c r="M718" s="1" t="s">
        <v>18956</v>
      </c>
      <c r="N718" s="1" t="s">
        <v>18957</v>
      </c>
      <c r="O718" s="1">
        <v>26</v>
      </c>
      <c r="P718" s="1" t="s">
        <v>18953</v>
      </c>
      <c r="Q718" s="1" t="s">
        <v>18673</v>
      </c>
      <c r="R718" s="1">
        <v>30661988114</v>
      </c>
      <c r="U718" s="1" t="s">
        <v>18977</v>
      </c>
      <c r="V718" s="1">
        <v>1549149886</v>
      </c>
      <c r="W718" s="1" t="s">
        <v>16571</v>
      </c>
      <c r="Z718" s="1" t="s">
        <v>18706</v>
      </c>
      <c r="AA718" s="1" t="s">
        <v>18707</v>
      </c>
      <c r="AB718" s="1" t="s">
        <v>18707</v>
      </c>
      <c r="AE718" s="1" t="s">
        <v>18978</v>
      </c>
      <c r="AG718" s="1">
        <v>11</v>
      </c>
      <c r="AH718" s="1">
        <v>11</v>
      </c>
      <c r="AI718" s="1">
        <v>1044</v>
      </c>
      <c r="AK718" s="1" t="s">
        <v>18840</v>
      </c>
      <c r="AL718" s="1" t="s">
        <v>18730</v>
      </c>
      <c r="AM718" s="1" t="s">
        <v>18693</v>
      </c>
      <c r="AN718" s="1" t="s">
        <v>18669</v>
      </c>
      <c r="AO718" s="1" t="s">
        <v>18668</v>
      </c>
      <c r="AP718" s="14" t="s">
        <v>18694</v>
      </c>
      <c r="AQ718" s="14" t="s">
        <v>18695</v>
      </c>
      <c r="AR718" s="14" t="s">
        <v>18693</v>
      </c>
      <c r="AS718" s="15">
        <v>44244</v>
      </c>
      <c r="AT718" s="1" t="s">
        <v>18841</v>
      </c>
      <c r="AU718" s="1" t="s">
        <v>18957</v>
      </c>
      <c r="AV718" s="1" t="s">
        <v>18693</v>
      </c>
      <c r="AW718" s="1" t="s">
        <v>18958</v>
      </c>
      <c r="AX718" s="1" t="s">
        <v>18667</v>
      </c>
      <c r="AY718" s="1" t="s">
        <v>18959</v>
      </c>
    </row>
    <row r="719" spans="1:51" x14ac:dyDescent="0.2">
      <c r="A719" s="14" t="s">
        <v>17027</v>
      </c>
      <c r="B719" s="1" t="s">
        <v>18953</v>
      </c>
      <c r="C719" s="1" t="s">
        <v>18685</v>
      </c>
      <c r="D719" s="1" t="s">
        <v>18664</v>
      </c>
      <c r="E719" s="15">
        <v>44201</v>
      </c>
      <c r="F719" s="13">
        <v>44244</v>
      </c>
      <c r="G719" s="1" t="s">
        <v>18954</v>
      </c>
      <c r="H719" s="1" t="s">
        <v>18955</v>
      </c>
      <c r="I719" s="1" t="s">
        <v>18667</v>
      </c>
      <c r="J719" s="1" t="s">
        <v>18668</v>
      </c>
      <c r="K719" s="1" t="s">
        <v>18669</v>
      </c>
      <c r="L719" s="1" t="s">
        <v>18693</v>
      </c>
      <c r="M719" s="1" t="s">
        <v>18956</v>
      </c>
      <c r="N719" s="1" t="s">
        <v>18957</v>
      </c>
      <c r="O719" s="1">
        <v>26</v>
      </c>
      <c r="P719" s="1" t="s">
        <v>18953</v>
      </c>
      <c r="Q719" s="1" t="s">
        <v>18673</v>
      </c>
      <c r="R719" s="1">
        <v>30661988114</v>
      </c>
      <c r="U719" s="1" t="s">
        <v>18977</v>
      </c>
      <c r="V719" s="1">
        <v>1549149886</v>
      </c>
      <c r="W719" s="1" t="s">
        <v>16571</v>
      </c>
      <c r="Z719" s="1" t="s">
        <v>18706</v>
      </c>
      <c r="AA719" s="1" t="s">
        <v>18707</v>
      </c>
      <c r="AB719" s="1" t="s">
        <v>18707</v>
      </c>
      <c r="AE719" s="1" t="s">
        <v>18978</v>
      </c>
      <c r="AG719" s="1">
        <v>11</v>
      </c>
      <c r="AH719" s="1">
        <v>11</v>
      </c>
      <c r="AI719" s="1">
        <v>1044</v>
      </c>
      <c r="AK719" s="1" t="s">
        <v>18840</v>
      </c>
      <c r="AL719" s="1" t="s">
        <v>18730</v>
      </c>
      <c r="AM719" s="1" t="s">
        <v>18693</v>
      </c>
      <c r="AN719" s="1" t="s">
        <v>18669</v>
      </c>
      <c r="AO719" s="1" t="s">
        <v>18668</v>
      </c>
      <c r="AP719" s="14" t="s">
        <v>18694</v>
      </c>
      <c r="AQ719" s="14" t="s">
        <v>18695</v>
      </c>
      <c r="AR719" s="14" t="s">
        <v>18693</v>
      </c>
      <c r="AS719" s="15">
        <v>44244</v>
      </c>
      <c r="AT719" s="1" t="s">
        <v>18841</v>
      </c>
      <c r="AU719" s="1" t="s">
        <v>18957</v>
      </c>
      <c r="AV719" s="1" t="s">
        <v>18693</v>
      </c>
      <c r="AW719" s="1" t="s">
        <v>18958</v>
      </c>
      <c r="AX719" s="1" t="s">
        <v>18667</v>
      </c>
      <c r="AY719" s="1" t="s">
        <v>18959</v>
      </c>
    </row>
    <row r="720" spans="1:51" x14ac:dyDescent="0.2">
      <c r="A720" s="14" t="s">
        <v>17025</v>
      </c>
      <c r="B720" s="1" t="s">
        <v>18953</v>
      </c>
      <c r="C720" s="1" t="s">
        <v>18685</v>
      </c>
      <c r="D720" s="1" t="s">
        <v>18664</v>
      </c>
      <c r="E720" s="15">
        <v>44201</v>
      </c>
      <c r="F720" s="13">
        <v>44244</v>
      </c>
      <c r="G720" s="1" t="s">
        <v>18954</v>
      </c>
      <c r="H720" s="1" t="s">
        <v>18955</v>
      </c>
      <c r="I720" s="1" t="s">
        <v>18667</v>
      </c>
      <c r="J720" s="1" t="s">
        <v>18668</v>
      </c>
      <c r="K720" s="1" t="s">
        <v>18669</v>
      </c>
      <c r="L720" s="1" t="s">
        <v>18693</v>
      </c>
      <c r="M720" s="1" t="s">
        <v>18956</v>
      </c>
      <c r="N720" s="1" t="s">
        <v>18957</v>
      </c>
      <c r="O720" s="1">
        <v>26</v>
      </c>
      <c r="P720" s="1" t="s">
        <v>18953</v>
      </c>
      <c r="Q720" s="1" t="s">
        <v>18673</v>
      </c>
      <c r="R720" s="1">
        <v>30661988114</v>
      </c>
      <c r="U720" s="1" t="s">
        <v>18977</v>
      </c>
      <c r="V720" s="1">
        <v>1549149886</v>
      </c>
      <c r="W720" s="1" t="s">
        <v>16571</v>
      </c>
      <c r="Z720" s="1" t="s">
        <v>18706</v>
      </c>
      <c r="AA720" s="1" t="s">
        <v>18707</v>
      </c>
      <c r="AB720" s="1" t="s">
        <v>18707</v>
      </c>
      <c r="AE720" s="1" t="s">
        <v>18978</v>
      </c>
      <c r="AG720" s="1">
        <v>11</v>
      </c>
      <c r="AH720" s="1">
        <v>11</v>
      </c>
      <c r="AI720" s="1">
        <v>1044</v>
      </c>
      <c r="AK720" s="1" t="s">
        <v>18840</v>
      </c>
      <c r="AL720" s="1" t="s">
        <v>18730</v>
      </c>
      <c r="AM720" s="1" t="s">
        <v>18693</v>
      </c>
      <c r="AN720" s="1" t="s">
        <v>18669</v>
      </c>
      <c r="AO720" s="1" t="s">
        <v>18668</v>
      </c>
      <c r="AP720" s="14" t="s">
        <v>18694</v>
      </c>
      <c r="AQ720" s="14" t="s">
        <v>18695</v>
      </c>
      <c r="AR720" s="14" t="s">
        <v>18693</v>
      </c>
      <c r="AS720" s="15">
        <v>44244</v>
      </c>
      <c r="AT720" s="1" t="s">
        <v>18841</v>
      </c>
      <c r="AU720" s="1" t="s">
        <v>18957</v>
      </c>
      <c r="AV720" s="1" t="s">
        <v>18693</v>
      </c>
      <c r="AW720" s="1" t="s">
        <v>18958</v>
      </c>
      <c r="AX720" s="1" t="s">
        <v>18667</v>
      </c>
      <c r="AY720" s="1" t="s">
        <v>18959</v>
      </c>
    </row>
    <row r="721" spans="1:51" x14ac:dyDescent="0.2">
      <c r="A721" s="14" t="s">
        <v>17023</v>
      </c>
      <c r="B721" s="1" t="s">
        <v>18953</v>
      </c>
      <c r="C721" s="1" t="s">
        <v>18685</v>
      </c>
      <c r="D721" s="1" t="s">
        <v>18664</v>
      </c>
      <c r="E721" s="15">
        <v>44201</v>
      </c>
      <c r="F721" s="13">
        <v>44224</v>
      </c>
      <c r="G721" s="1" t="s">
        <v>18954</v>
      </c>
      <c r="H721" s="1" t="s">
        <v>18955</v>
      </c>
      <c r="I721" s="1" t="s">
        <v>18667</v>
      </c>
      <c r="J721" s="1" t="s">
        <v>18668</v>
      </c>
      <c r="K721" s="1" t="s">
        <v>18669</v>
      </c>
      <c r="L721" s="1" t="s">
        <v>18693</v>
      </c>
      <c r="M721" s="1" t="s">
        <v>18956</v>
      </c>
      <c r="N721" s="1" t="s">
        <v>18957</v>
      </c>
      <c r="O721" s="1">
        <v>36</v>
      </c>
      <c r="P721" s="1" t="s">
        <v>18953</v>
      </c>
      <c r="Q721" s="1" t="s">
        <v>19061</v>
      </c>
      <c r="R721" s="1">
        <v>20124543593</v>
      </c>
      <c r="S721" s="1" t="s">
        <v>18702</v>
      </c>
      <c r="T721" s="1">
        <v>12454359</v>
      </c>
      <c r="U721" s="1" t="s">
        <v>19062</v>
      </c>
      <c r="V721" s="1">
        <v>1141050000</v>
      </c>
      <c r="X721" s="1" t="s">
        <v>19063</v>
      </c>
      <c r="Y721" s="1" t="s">
        <v>19064</v>
      </c>
      <c r="Z721" s="1" t="s">
        <v>18706</v>
      </c>
      <c r="AA721" s="1" t="s">
        <v>18707</v>
      </c>
      <c r="AB721" s="1" t="s">
        <v>18707</v>
      </c>
      <c r="AE721" s="1" t="s">
        <v>19065</v>
      </c>
      <c r="AG721" s="1" t="s">
        <v>19066</v>
      </c>
      <c r="AI721" s="1">
        <v>1043</v>
      </c>
      <c r="AK721" s="1" t="s">
        <v>19053</v>
      </c>
      <c r="AL721" s="1" t="s">
        <v>18730</v>
      </c>
      <c r="AM721" s="1" t="s">
        <v>18693</v>
      </c>
      <c r="AN721" s="1" t="s">
        <v>18669</v>
      </c>
      <c r="AO721" s="1" t="s">
        <v>18668</v>
      </c>
      <c r="AP721" s="14" t="s">
        <v>18694</v>
      </c>
      <c r="AQ721" s="14" t="s">
        <v>18695</v>
      </c>
      <c r="AR721" s="14" t="s">
        <v>18693</v>
      </c>
      <c r="AS721" s="15">
        <v>44224</v>
      </c>
      <c r="AT721" s="1" t="s">
        <v>18946</v>
      </c>
      <c r="AU721" s="1" t="s">
        <v>18957</v>
      </c>
      <c r="AV721" s="1" t="s">
        <v>18693</v>
      </c>
      <c r="AW721" s="1" t="s">
        <v>18958</v>
      </c>
      <c r="AX721" s="1" t="s">
        <v>18667</v>
      </c>
      <c r="AY721" s="1" t="s">
        <v>18959</v>
      </c>
    </row>
    <row r="722" spans="1:51" x14ac:dyDescent="0.2">
      <c r="A722" s="14" t="s">
        <v>17037</v>
      </c>
      <c r="B722" s="1" t="s">
        <v>18953</v>
      </c>
      <c r="C722" s="1" t="s">
        <v>18685</v>
      </c>
      <c r="D722" s="1" t="s">
        <v>18664</v>
      </c>
      <c r="E722" s="15">
        <v>44203</v>
      </c>
      <c r="F722" s="13">
        <v>44250</v>
      </c>
      <c r="G722" s="1" t="s">
        <v>18954</v>
      </c>
      <c r="H722" s="1" t="s">
        <v>18955</v>
      </c>
      <c r="I722" s="1" t="s">
        <v>18667</v>
      </c>
      <c r="J722" s="1" t="s">
        <v>18668</v>
      </c>
      <c r="K722" s="1" t="s">
        <v>18669</v>
      </c>
      <c r="L722" s="1" t="s">
        <v>18693</v>
      </c>
      <c r="M722" s="1" t="s">
        <v>18956</v>
      </c>
      <c r="N722" s="1" t="s">
        <v>18957</v>
      </c>
      <c r="O722" s="1">
        <v>17</v>
      </c>
      <c r="P722" s="1" t="s">
        <v>18953</v>
      </c>
      <c r="Q722" s="1" t="s">
        <v>19054</v>
      </c>
      <c r="R722" s="1">
        <v>20237667612</v>
      </c>
      <c r="S722" s="1" t="s">
        <v>18702</v>
      </c>
      <c r="T722" s="1">
        <v>23766761</v>
      </c>
      <c r="U722" s="1" t="s">
        <v>19055</v>
      </c>
      <c r="V722" s="1">
        <v>43287800</v>
      </c>
      <c r="X722" s="1" t="s">
        <v>19056</v>
      </c>
      <c r="Y722" s="1" t="s">
        <v>19057</v>
      </c>
      <c r="Z722" s="1" t="s">
        <v>18706</v>
      </c>
      <c r="AA722" s="1" t="s">
        <v>18789</v>
      </c>
      <c r="AB722" s="1" t="s">
        <v>19058</v>
      </c>
      <c r="AE722" s="1" t="s">
        <v>19059</v>
      </c>
      <c r="AG722" s="1">
        <v>10</v>
      </c>
      <c r="AH722" s="1" t="s">
        <v>1816</v>
      </c>
      <c r="AI722" s="1">
        <v>1084</v>
      </c>
      <c r="AK722" s="1" t="s">
        <v>18792</v>
      </c>
      <c r="AL722" s="1" t="s">
        <v>18730</v>
      </c>
      <c r="AM722" s="1" t="s">
        <v>18693</v>
      </c>
      <c r="AN722" s="1" t="s">
        <v>18669</v>
      </c>
      <c r="AO722" s="1" t="s">
        <v>18668</v>
      </c>
      <c r="AP722" s="14" t="s">
        <v>18694</v>
      </c>
      <c r="AQ722" s="14" t="s">
        <v>18695</v>
      </c>
      <c r="AR722" s="14" t="s">
        <v>18693</v>
      </c>
      <c r="AS722" s="15">
        <v>44250</v>
      </c>
      <c r="AT722" s="1" t="s">
        <v>18946</v>
      </c>
      <c r="AU722" s="1" t="s">
        <v>18957</v>
      </c>
      <c r="AV722" s="1" t="s">
        <v>18693</v>
      </c>
      <c r="AW722" s="1" t="s">
        <v>18958</v>
      </c>
      <c r="AX722" s="1" t="s">
        <v>18667</v>
      </c>
      <c r="AY722" s="1" t="s">
        <v>18959</v>
      </c>
    </row>
    <row r="723" spans="1:51" x14ac:dyDescent="0.2">
      <c r="A723" s="14" t="s">
        <v>13968</v>
      </c>
      <c r="B723" s="1" t="s">
        <v>18662</v>
      </c>
      <c r="C723" s="1" t="s">
        <v>18685</v>
      </c>
      <c r="D723" s="1" t="s">
        <v>18664</v>
      </c>
      <c r="E723" s="15">
        <v>44207</v>
      </c>
      <c r="F723" s="13">
        <v>44319</v>
      </c>
      <c r="G723" s="1" t="s">
        <v>18665</v>
      </c>
      <c r="H723" s="1" t="s">
        <v>18666</v>
      </c>
      <c r="I723" s="1" t="s">
        <v>18667</v>
      </c>
      <c r="J723" s="1" t="s">
        <v>18668</v>
      </c>
      <c r="K723" s="1" t="s">
        <v>18669</v>
      </c>
      <c r="L723" s="1" t="s">
        <v>18735</v>
      </c>
      <c r="M723" s="1" t="s">
        <v>18671</v>
      </c>
      <c r="N723" s="1" t="s">
        <v>18672</v>
      </c>
      <c r="O723" s="1">
        <v>34</v>
      </c>
      <c r="P723" s="1" t="s">
        <v>18662</v>
      </c>
      <c r="Q723" s="1" t="s">
        <v>18673</v>
      </c>
      <c r="R723" s="1">
        <v>30708574836</v>
      </c>
      <c r="U723" s="1" t="s">
        <v>18872</v>
      </c>
      <c r="V723" s="1">
        <v>1163161000</v>
      </c>
      <c r="W723" s="1" t="s">
        <v>16547</v>
      </c>
      <c r="Z723" s="1" t="s">
        <v>15990</v>
      </c>
      <c r="AA723" s="1" t="s">
        <v>18853</v>
      </c>
      <c r="AB723" s="1" t="s">
        <v>18854</v>
      </c>
      <c r="AE723" s="1" t="s">
        <v>18873</v>
      </c>
      <c r="AG723" s="1" t="s">
        <v>15731</v>
      </c>
      <c r="AI723" s="1">
        <v>1842</v>
      </c>
      <c r="AJ723" s="1" t="s">
        <v>18874</v>
      </c>
      <c r="AK723" s="1" t="s">
        <v>18732</v>
      </c>
      <c r="AL723" s="1" t="s">
        <v>18730</v>
      </c>
      <c r="AM723" s="1" t="s">
        <v>18679</v>
      </c>
      <c r="AN723" s="1" t="s">
        <v>18669</v>
      </c>
      <c r="AO723" s="1" t="s">
        <v>18668</v>
      </c>
      <c r="AP723" s="14" t="s">
        <v>18732</v>
      </c>
      <c r="AQ723" s="14" t="s">
        <v>18734</v>
      </c>
      <c r="AR723" s="14" t="s">
        <v>18679</v>
      </c>
      <c r="AS723" s="15">
        <v>44328</v>
      </c>
      <c r="AT723" s="1" t="s">
        <v>18828</v>
      </c>
      <c r="AU723" s="1" t="s">
        <v>18672</v>
      </c>
      <c r="AV723" s="1" t="s">
        <v>18735</v>
      </c>
      <c r="AW723" s="1" t="s">
        <v>18683</v>
      </c>
      <c r="AX723" s="1" t="s">
        <v>18667</v>
      </c>
      <c r="AY723" s="1" t="s">
        <v>18684</v>
      </c>
    </row>
    <row r="724" spans="1:51" x14ac:dyDescent="0.2">
      <c r="A724" s="14" t="s">
        <v>17039</v>
      </c>
      <c r="B724" s="1" t="s">
        <v>18953</v>
      </c>
      <c r="C724" s="1" t="s">
        <v>18685</v>
      </c>
      <c r="D724" s="1" t="s">
        <v>18664</v>
      </c>
      <c r="E724" s="15">
        <v>44207</v>
      </c>
      <c r="F724" s="13">
        <v>44249</v>
      </c>
      <c r="G724" s="1" t="s">
        <v>18954</v>
      </c>
      <c r="H724" s="1" t="s">
        <v>18955</v>
      </c>
      <c r="I724" s="1" t="s">
        <v>18667</v>
      </c>
      <c r="J724" s="1" t="s">
        <v>18668</v>
      </c>
      <c r="K724" s="1" t="s">
        <v>18669</v>
      </c>
      <c r="L724" s="1" t="s">
        <v>18693</v>
      </c>
      <c r="M724" s="1" t="s">
        <v>18956</v>
      </c>
      <c r="N724" s="1" t="s">
        <v>18957</v>
      </c>
      <c r="O724" s="1">
        <v>15</v>
      </c>
      <c r="P724" s="1" t="s">
        <v>18953</v>
      </c>
      <c r="Q724" s="1" t="s">
        <v>19020</v>
      </c>
      <c r="R724" s="1">
        <v>27258786101</v>
      </c>
      <c r="S724" s="1" t="s">
        <v>18702</v>
      </c>
      <c r="T724" s="1">
        <v>25878610</v>
      </c>
      <c r="U724" s="1" t="s">
        <v>19021</v>
      </c>
      <c r="V724" s="1">
        <v>1161537110</v>
      </c>
      <c r="X724" s="1" t="s">
        <v>19022</v>
      </c>
      <c r="Y724" s="1" t="s">
        <v>19023</v>
      </c>
      <c r="Z724" s="1" t="s">
        <v>18706</v>
      </c>
      <c r="AA724" s="1" t="s">
        <v>18707</v>
      </c>
      <c r="AB724" s="1" t="s">
        <v>18707</v>
      </c>
      <c r="AE724" s="1" t="s">
        <v>19024</v>
      </c>
      <c r="AG724" s="1">
        <v>7</v>
      </c>
      <c r="AH724" s="1" t="s">
        <v>18891</v>
      </c>
      <c r="AI724" s="1">
        <v>1006</v>
      </c>
      <c r="AK724" s="1" t="s">
        <v>18840</v>
      </c>
      <c r="AL724" s="1" t="s">
        <v>18730</v>
      </c>
      <c r="AM724" s="1" t="s">
        <v>18693</v>
      </c>
      <c r="AN724" s="1" t="s">
        <v>18669</v>
      </c>
      <c r="AO724" s="1" t="s">
        <v>18668</v>
      </c>
      <c r="AP724" s="14" t="s">
        <v>18694</v>
      </c>
      <c r="AQ724" s="14" t="s">
        <v>18695</v>
      </c>
      <c r="AR724" s="14" t="s">
        <v>18693</v>
      </c>
      <c r="AS724" s="15">
        <v>44249</v>
      </c>
      <c r="AT724" s="1" t="s">
        <v>18841</v>
      </c>
      <c r="AU724" s="1" t="s">
        <v>18957</v>
      </c>
      <c r="AV724" s="1" t="s">
        <v>18693</v>
      </c>
      <c r="AW724" s="1" t="s">
        <v>18958</v>
      </c>
      <c r="AX724" s="1" t="s">
        <v>18667</v>
      </c>
      <c r="AY724" s="1" t="s">
        <v>18959</v>
      </c>
    </row>
    <row r="725" spans="1:51" x14ac:dyDescent="0.2">
      <c r="A725" s="14" t="s">
        <v>13977</v>
      </c>
      <c r="B725" s="1" t="s">
        <v>18662</v>
      </c>
      <c r="C725" s="1" t="s">
        <v>18685</v>
      </c>
      <c r="D725" s="1" t="s">
        <v>18664</v>
      </c>
      <c r="E725" s="15">
        <v>44207</v>
      </c>
      <c r="F725" s="13">
        <v>44348</v>
      </c>
      <c r="G725" s="1" t="s">
        <v>18665</v>
      </c>
      <c r="H725" s="1" t="s">
        <v>18666</v>
      </c>
      <c r="I725" s="1" t="s">
        <v>18667</v>
      </c>
      <c r="J725" s="1" t="s">
        <v>18668</v>
      </c>
      <c r="K725" s="1" t="s">
        <v>18669</v>
      </c>
      <c r="L725" s="1" t="s">
        <v>18735</v>
      </c>
      <c r="M725" s="1" t="s">
        <v>18671</v>
      </c>
      <c r="N725" s="1" t="s">
        <v>18672</v>
      </c>
      <c r="O725" s="1">
        <v>46</v>
      </c>
      <c r="P725" s="1" t="s">
        <v>18662</v>
      </c>
      <c r="Q725" s="1" t="s">
        <v>18673</v>
      </c>
      <c r="R725" s="1">
        <v>30642661562</v>
      </c>
      <c r="U725" s="1" t="s">
        <v>18813</v>
      </c>
      <c r="V725" s="1">
        <v>1140164100</v>
      </c>
      <c r="W725" s="1" t="s">
        <v>18814</v>
      </c>
      <c r="Z725" s="1" t="s">
        <v>18706</v>
      </c>
      <c r="AA725" s="1" t="s">
        <v>18707</v>
      </c>
      <c r="AB725" s="1" t="s">
        <v>18707</v>
      </c>
      <c r="AE725" s="1" t="s">
        <v>18815</v>
      </c>
      <c r="AG725" s="1" t="s">
        <v>18816</v>
      </c>
      <c r="AI725" s="1">
        <v>1440</v>
      </c>
      <c r="AK725" s="1" t="s">
        <v>19209</v>
      </c>
      <c r="AL725" s="1" t="s">
        <v>18710</v>
      </c>
      <c r="AM725" s="1" t="s">
        <v>18835</v>
      </c>
      <c r="AN725" s="1" t="s">
        <v>18669</v>
      </c>
      <c r="AO725" s="1" t="s">
        <v>18668</v>
      </c>
      <c r="AP725" s="14" t="s">
        <v>18885</v>
      </c>
      <c r="AQ725" s="14" t="s">
        <v>18837</v>
      </c>
      <c r="AR725" s="14" t="s">
        <v>18835</v>
      </c>
      <c r="AS725" s="15">
        <v>44348</v>
      </c>
      <c r="AT725" s="1" t="s">
        <v>19210</v>
      </c>
      <c r="AU725" s="1" t="s">
        <v>18672</v>
      </c>
      <c r="AV725" s="1" t="s">
        <v>18735</v>
      </c>
      <c r="AW725" s="1" t="s">
        <v>18683</v>
      </c>
      <c r="AX725" s="1" t="s">
        <v>18667</v>
      </c>
      <c r="AY725" s="1" t="s">
        <v>18684</v>
      </c>
    </row>
    <row r="726" spans="1:51" x14ac:dyDescent="0.2">
      <c r="A726" s="14" t="s">
        <v>13988</v>
      </c>
      <c r="B726" s="1" t="s">
        <v>18662</v>
      </c>
      <c r="C726" s="1" t="s">
        <v>18685</v>
      </c>
      <c r="D726" s="1" t="s">
        <v>18664</v>
      </c>
      <c r="E726" s="15">
        <v>44207</v>
      </c>
      <c r="F726" s="13">
        <v>44319</v>
      </c>
      <c r="G726" s="1" t="s">
        <v>18665</v>
      </c>
      <c r="H726" s="1" t="s">
        <v>18666</v>
      </c>
      <c r="I726" s="1" t="s">
        <v>18667</v>
      </c>
      <c r="J726" s="1" t="s">
        <v>18668</v>
      </c>
      <c r="K726" s="1" t="s">
        <v>18669</v>
      </c>
      <c r="L726" s="1" t="s">
        <v>18735</v>
      </c>
      <c r="M726" s="1" t="s">
        <v>18671</v>
      </c>
      <c r="N726" s="1" t="s">
        <v>18672</v>
      </c>
      <c r="O726" s="1">
        <v>33</v>
      </c>
      <c r="P726" s="1" t="s">
        <v>18662</v>
      </c>
      <c r="Q726" s="1" t="s">
        <v>18673</v>
      </c>
      <c r="R726" s="1">
        <v>30708574836</v>
      </c>
      <c r="U726" s="1" t="s">
        <v>18872</v>
      </c>
      <c r="V726" s="1">
        <v>1163161000</v>
      </c>
      <c r="W726" s="1" t="s">
        <v>16547</v>
      </c>
      <c r="Z726" s="1" t="s">
        <v>15990</v>
      </c>
      <c r="AA726" s="1" t="s">
        <v>18853</v>
      </c>
      <c r="AB726" s="1" t="s">
        <v>18854</v>
      </c>
      <c r="AE726" s="1" t="s">
        <v>18873</v>
      </c>
      <c r="AG726" s="1" t="s">
        <v>15731</v>
      </c>
      <c r="AI726" s="1">
        <v>1842</v>
      </c>
      <c r="AJ726" s="1" t="s">
        <v>18874</v>
      </c>
      <c r="AK726" s="1" t="s">
        <v>18732</v>
      </c>
      <c r="AL726" s="1" t="s">
        <v>18730</v>
      </c>
      <c r="AM726" s="1" t="s">
        <v>18679</v>
      </c>
      <c r="AN726" s="1" t="s">
        <v>18669</v>
      </c>
      <c r="AO726" s="1" t="s">
        <v>18668</v>
      </c>
      <c r="AP726" s="14" t="s">
        <v>18732</v>
      </c>
      <c r="AQ726" s="14" t="s">
        <v>18734</v>
      </c>
      <c r="AR726" s="14" t="s">
        <v>18679</v>
      </c>
      <c r="AS726" s="15">
        <v>44334</v>
      </c>
      <c r="AT726" s="1" t="s">
        <v>18828</v>
      </c>
      <c r="AU726" s="1" t="s">
        <v>18672</v>
      </c>
      <c r="AV726" s="1" t="s">
        <v>18735</v>
      </c>
      <c r="AW726" s="1" t="s">
        <v>18683</v>
      </c>
      <c r="AX726" s="1" t="s">
        <v>18667</v>
      </c>
      <c r="AY726" s="1" t="s">
        <v>18684</v>
      </c>
    </row>
    <row r="727" spans="1:51" x14ac:dyDescent="0.2">
      <c r="A727" s="14" t="s">
        <v>14003</v>
      </c>
      <c r="B727" s="1" t="s">
        <v>18662</v>
      </c>
      <c r="C727" s="1" t="s">
        <v>18685</v>
      </c>
      <c r="D727" s="1" t="s">
        <v>18664</v>
      </c>
      <c r="E727" s="15">
        <v>44208</v>
      </c>
      <c r="F727" s="13">
        <v>44230</v>
      </c>
      <c r="G727" s="1" t="s">
        <v>18665</v>
      </c>
      <c r="H727" s="1" t="s">
        <v>18666</v>
      </c>
      <c r="I727" s="1" t="s">
        <v>18667</v>
      </c>
      <c r="J727" s="1" t="s">
        <v>18668</v>
      </c>
      <c r="K727" s="1" t="s">
        <v>18669</v>
      </c>
      <c r="L727" s="1" t="s">
        <v>18735</v>
      </c>
      <c r="M727" s="1" t="s">
        <v>18671</v>
      </c>
      <c r="N727" s="1" t="s">
        <v>18672</v>
      </c>
      <c r="O727" s="1">
        <v>41</v>
      </c>
      <c r="P727" s="1" t="s">
        <v>18662</v>
      </c>
      <c r="Q727" s="1" t="s">
        <v>18673</v>
      </c>
      <c r="R727" s="1">
        <v>30681071381</v>
      </c>
      <c r="U727" s="1" t="s">
        <v>18686</v>
      </c>
      <c r="V727" s="1">
        <v>3434363000</v>
      </c>
      <c r="W727" s="1" t="s">
        <v>18687</v>
      </c>
      <c r="Z727" s="1" t="s">
        <v>18688</v>
      </c>
      <c r="AA727" s="1" t="s">
        <v>18689</v>
      </c>
      <c r="AB727" s="1" t="s">
        <v>18689</v>
      </c>
      <c r="AE727" s="1" t="s">
        <v>18690</v>
      </c>
      <c r="AG727" s="1" t="s">
        <v>15731</v>
      </c>
      <c r="AI727" s="1">
        <v>3100</v>
      </c>
      <c r="AK727" s="1" t="s">
        <v>19053</v>
      </c>
      <c r="AL727" s="1" t="s">
        <v>18730</v>
      </c>
      <c r="AM727" s="1" t="s">
        <v>18693</v>
      </c>
      <c r="AN727" s="1" t="s">
        <v>18669</v>
      </c>
      <c r="AO727" s="1" t="s">
        <v>18668</v>
      </c>
      <c r="AP727" s="14" t="s">
        <v>18694</v>
      </c>
      <c r="AQ727" s="14" t="s">
        <v>18695</v>
      </c>
      <c r="AR727" s="14" t="s">
        <v>18693</v>
      </c>
      <c r="AS727" s="15">
        <v>44230</v>
      </c>
      <c r="AT727" s="1" t="s">
        <v>18946</v>
      </c>
      <c r="AU727" s="1" t="s">
        <v>18672</v>
      </c>
      <c r="AV727" s="1" t="s">
        <v>18735</v>
      </c>
      <c r="AW727" s="1" t="s">
        <v>18683</v>
      </c>
      <c r="AX727" s="1" t="s">
        <v>18667</v>
      </c>
      <c r="AY727" s="1" t="s">
        <v>18684</v>
      </c>
    </row>
    <row r="728" spans="1:51" x14ac:dyDescent="0.2">
      <c r="A728" s="14" t="s">
        <v>14014</v>
      </c>
      <c r="B728" s="1" t="s">
        <v>18662</v>
      </c>
      <c r="C728" s="1" t="s">
        <v>18685</v>
      </c>
      <c r="D728" s="1" t="s">
        <v>18664</v>
      </c>
      <c r="E728" s="15">
        <v>44208</v>
      </c>
      <c r="F728" s="13">
        <v>44228</v>
      </c>
      <c r="G728" s="1" t="s">
        <v>18665</v>
      </c>
      <c r="H728" s="1" t="s">
        <v>18666</v>
      </c>
      <c r="I728" s="1" t="s">
        <v>18667</v>
      </c>
      <c r="J728" s="1" t="s">
        <v>18668</v>
      </c>
      <c r="K728" s="1" t="s">
        <v>18669</v>
      </c>
      <c r="L728" s="1" t="s">
        <v>18735</v>
      </c>
      <c r="M728" s="1" t="s">
        <v>18671</v>
      </c>
      <c r="N728" s="1" t="s">
        <v>18672</v>
      </c>
      <c r="O728" s="1">
        <v>34</v>
      </c>
      <c r="P728" s="1" t="s">
        <v>18662</v>
      </c>
      <c r="Q728" s="1" t="s">
        <v>18673</v>
      </c>
      <c r="R728" s="1">
        <v>30681071381</v>
      </c>
      <c r="U728" s="1" t="s">
        <v>18686</v>
      </c>
      <c r="V728" s="1">
        <v>3434363000</v>
      </c>
      <c r="W728" s="1" t="s">
        <v>18687</v>
      </c>
      <c r="Z728" s="1" t="s">
        <v>18688</v>
      </c>
      <c r="AA728" s="1" t="s">
        <v>18689</v>
      </c>
      <c r="AB728" s="1" t="s">
        <v>18689</v>
      </c>
      <c r="AE728" s="1" t="s">
        <v>18690</v>
      </c>
      <c r="AG728" s="1" t="s">
        <v>15731</v>
      </c>
      <c r="AI728" s="1">
        <v>3100</v>
      </c>
      <c r="AK728" s="1" t="s">
        <v>18761</v>
      </c>
      <c r="AL728" s="1" t="s">
        <v>18730</v>
      </c>
      <c r="AM728" s="1" t="s">
        <v>18693</v>
      </c>
      <c r="AN728" s="1" t="s">
        <v>18669</v>
      </c>
      <c r="AO728" s="1" t="s">
        <v>18668</v>
      </c>
      <c r="AP728" s="14" t="s">
        <v>18694</v>
      </c>
      <c r="AQ728" s="14" t="s">
        <v>18695</v>
      </c>
      <c r="AR728" s="14" t="s">
        <v>18693</v>
      </c>
      <c r="AS728" s="15">
        <v>44228</v>
      </c>
      <c r="AT728" s="1" t="s">
        <v>18769</v>
      </c>
      <c r="AU728" s="1" t="s">
        <v>18672</v>
      </c>
      <c r="AV728" s="1" t="s">
        <v>18735</v>
      </c>
      <c r="AW728" s="1" t="s">
        <v>18683</v>
      </c>
      <c r="AX728" s="1" t="s">
        <v>18667</v>
      </c>
      <c r="AY728" s="1" t="s">
        <v>18684</v>
      </c>
    </row>
    <row r="729" spans="1:51" x14ac:dyDescent="0.2">
      <c r="A729" s="14" t="s">
        <v>14020</v>
      </c>
      <c r="B729" s="1" t="s">
        <v>18662</v>
      </c>
      <c r="C729" s="1" t="s">
        <v>18685</v>
      </c>
      <c r="D729" s="1" t="s">
        <v>18664</v>
      </c>
      <c r="E729" s="15">
        <v>44208</v>
      </c>
      <c r="F729" s="13">
        <v>44298</v>
      </c>
      <c r="G729" s="1" t="s">
        <v>18665</v>
      </c>
      <c r="H729" s="1" t="s">
        <v>18666</v>
      </c>
      <c r="I729" s="1" t="s">
        <v>18667</v>
      </c>
      <c r="J729" s="1" t="s">
        <v>18668</v>
      </c>
      <c r="K729" s="1" t="s">
        <v>18669</v>
      </c>
      <c r="L729" s="1" t="s">
        <v>18735</v>
      </c>
      <c r="M729" s="1" t="s">
        <v>18671</v>
      </c>
      <c r="N729" s="1" t="s">
        <v>18672</v>
      </c>
      <c r="O729" s="1">
        <v>13</v>
      </c>
      <c r="P729" s="1" t="s">
        <v>18662</v>
      </c>
      <c r="Q729" s="1" t="s">
        <v>18673</v>
      </c>
      <c r="R729" s="1">
        <v>30502251291</v>
      </c>
      <c r="U729" s="1" t="s">
        <v>18858</v>
      </c>
      <c r="V729" s="1">
        <v>48276900</v>
      </c>
      <c r="W729" s="1" t="s">
        <v>7245</v>
      </c>
      <c r="Z729" s="1" t="s">
        <v>18706</v>
      </c>
      <c r="AA729" s="1" t="s">
        <v>18707</v>
      </c>
      <c r="AB729" s="1" t="s">
        <v>18707</v>
      </c>
      <c r="AE729" s="1" t="s">
        <v>18859</v>
      </c>
      <c r="AG729" s="1" t="s">
        <v>15731</v>
      </c>
      <c r="AI729" s="1">
        <v>1113</v>
      </c>
      <c r="AK729" s="1" t="s">
        <v>18941</v>
      </c>
      <c r="AL729" s="1" t="s">
        <v>18861</v>
      </c>
      <c r="AM729" s="1" t="s">
        <v>18862</v>
      </c>
      <c r="AN729" s="1" t="s">
        <v>18863</v>
      </c>
      <c r="AO729" s="1" t="s">
        <v>18668</v>
      </c>
      <c r="AP729" s="14" t="s">
        <v>18942</v>
      </c>
      <c r="AQ729" s="14" t="s">
        <v>18865</v>
      </c>
      <c r="AR729" s="14" t="s">
        <v>18862</v>
      </c>
      <c r="AS729" s="15">
        <v>44298</v>
      </c>
      <c r="AT729" s="1" t="s">
        <v>18754</v>
      </c>
      <c r="AU729" s="1" t="s">
        <v>18672</v>
      </c>
      <c r="AV729" s="1" t="s">
        <v>18735</v>
      </c>
      <c r="AW729" s="1" t="s">
        <v>18683</v>
      </c>
      <c r="AX729" s="1" t="s">
        <v>18667</v>
      </c>
      <c r="AY729" s="1" t="s">
        <v>18684</v>
      </c>
    </row>
    <row r="730" spans="1:51" x14ac:dyDescent="0.2">
      <c r="A730" s="14" t="s">
        <v>14028</v>
      </c>
      <c r="B730" s="1" t="s">
        <v>18662</v>
      </c>
      <c r="C730" s="1" t="s">
        <v>18685</v>
      </c>
      <c r="D730" s="1" t="s">
        <v>18664</v>
      </c>
      <c r="E730" s="15">
        <v>44208</v>
      </c>
      <c r="F730" s="13">
        <v>44298</v>
      </c>
      <c r="G730" s="1" t="s">
        <v>18665</v>
      </c>
      <c r="H730" s="1" t="s">
        <v>18666</v>
      </c>
      <c r="I730" s="1" t="s">
        <v>18667</v>
      </c>
      <c r="J730" s="1" t="s">
        <v>18668</v>
      </c>
      <c r="K730" s="1" t="s">
        <v>18669</v>
      </c>
      <c r="L730" s="1" t="s">
        <v>18735</v>
      </c>
      <c r="M730" s="1" t="s">
        <v>18671</v>
      </c>
      <c r="N730" s="1" t="s">
        <v>18672</v>
      </c>
      <c r="O730" s="1">
        <v>13</v>
      </c>
      <c r="P730" s="1" t="s">
        <v>18662</v>
      </c>
      <c r="Q730" s="1" t="s">
        <v>18673</v>
      </c>
      <c r="R730" s="1">
        <v>30502251291</v>
      </c>
      <c r="U730" s="1" t="s">
        <v>18858</v>
      </c>
      <c r="V730" s="1">
        <v>48276900</v>
      </c>
      <c r="W730" s="1" t="s">
        <v>7245</v>
      </c>
      <c r="Z730" s="1" t="s">
        <v>18706</v>
      </c>
      <c r="AA730" s="1" t="s">
        <v>18707</v>
      </c>
      <c r="AB730" s="1" t="s">
        <v>18707</v>
      </c>
      <c r="AE730" s="1" t="s">
        <v>18859</v>
      </c>
      <c r="AG730" s="1" t="s">
        <v>15731</v>
      </c>
      <c r="AI730" s="1">
        <v>1113</v>
      </c>
      <c r="AK730" s="1" t="s">
        <v>18941</v>
      </c>
      <c r="AL730" s="1" t="s">
        <v>18861</v>
      </c>
      <c r="AM730" s="1" t="s">
        <v>18862</v>
      </c>
      <c r="AN730" s="1" t="s">
        <v>18863</v>
      </c>
      <c r="AO730" s="1" t="s">
        <v>18668</v>
      </c>
      <c r="AP730" s="14" t="s">
        <v>18942</v>
      </c>
      <c r="AQ730" s="14" t="s">
        <v>18865</v>
      </c>
      <c r="AR730" s="14" t="s">
        <v>18862</v>
      </c>
      <c r="AS730" s="15">
        <v>44298</v>
      </c>
      <c r="AT730" s="1" t="s">
        <v>18943</v>
      </c>
      <c r="AU730" s="1" t="s">
        <v>18672</v>
      </c>
      <c r="AV730" s="1" t="s">
        <v>18735</v>
      </c>
      <c r="AW730" s="1" t="s">
        <v>18683</v>
      </c>
      <c r="AX730" s="1" t="s">
        <v>18667</v>
      </c>
      <c r="AY730" s="1" t="s">
        <v>18684</v>
      </c>
    </row>
    <row r="731" spans="1:51" x14ac:dyDescent="0.2">
      <c r="A731" s="14" t="s">
        <v>14033</v>
      </c>
      <c r="B731" s="1" t="s">
        <v>18662</v>
      </c>
      <c r="C731" s="1" t="s">
        <v>18685</v>
      </c>
      <c r="D731" s="1" t="s">
        <v>18664</v>
      </c>
      <c r="E731" s="15">
        <v>44208</v>
      </c>
      <c r="F731" s="13">
        <v>44298</v>
      </c>
      <c r="G731" s="1" t="s">
        <v>18665</v>
      </c>
      <c r="H731" s="1" t="s">
        <v>18666</v>
      </c>
      <c r="I731" s="1" t="s">
        <v>18667</v>
      </c>
      <c r="J731" s="1" t="s">
        <v>18668</v>
      </c>
      <c r="K731" s="1" t="s">
        <v>18669</v>
      </c>
      <c r="L731" s="1" t="s">
        <v>18735</v>
      </c>
      <c r="M731" s="1" t="s">
        <v>18671</v>
      </c>
      <c r="N731" s="1" t="s">
        <v>18672</v>
      </c>
      <c r="O731" s="1">
        <v>13</v>
      </c>
      <c r="P731" s="1" t="s">
        <v>18662</v>
      </c>
      <c r="Q731" s="1" t="s">
        <v>18673</v>
      </c>
      <c r="R731" s="1">
        <v>30502251291</v>
      </c>
      <c r="U731" s="1" t="s">
        <v>18858</v>
      </c>
      <c r="V731" s="1">
        <v>48276900</v>
      </c>
      <c r="W731" s="1" t="s">
        <v>7245</v>
      </c>
      <c r="Z731" s="1" t="s">
        <v>18706</v>
      </c>
      <c r="AA731" s="1" t="s">
        <v>18707</v>
      </c>
      <c r="AB731" s="1" t="s">
        <v>18707</v>
      </c>
      <c r="AE731" s="1" t="s">
        <v>18859</v>
      </c>
      <c r="AG731" s="1" t="s">
        <v>15731</v>
      </c>
      <c r="AI731" s="1">
        <v>1113</v>
      </c>
      <c r="AK731" s="1" t="s">
        <v>18941</v>
      </c>
      <c r="AL731" s="1" t="s">
        <v>18861</v>
      </c>
      <c r="AM731" s="1" t="s">
        <v>18862</v>
      </c>
      <c r="AN731" s="1" t="s">
        <v>18863</v>
      </c>
      <c r="AO731" s="1" t="s">
        <v>18668</v>
      </c>
      <c r="AP731" s="14" t="s">
        <v>18942</v>
      </c>
      <c r="AQ731" s="14" t="s">
        <v>18865</v>
      </c>
      <c r="AR731" s="14" t="s">
        <v>18862</v>
      </c>
      <c r="AS731" s="15">
        <v>44298</v>
      </c>
      <c r="AT731" s="1" t="s">
        <v>18943</v>
      </c>
      <c r="AU731" s="1" t="s">
        <v>18672</v>
      </c>
      <c r="AV731" s="1" t="s">
        <v>18735</v>
      </c>
      <c r="AW731" s="1" t="s">
        <v>18683</v>
      </c>
      <c r="AX731" s="1" t="s">
        <v>18667</v>
      </c>
      <c r="AY731" s="1" t="s">
        <v>18684</v>
      </c>
    </row>
    <row r="732" spans="1:51" x14ac:dyDescent="0.2">
      <c r="A732" s="14" t="s">
        <v>14050</v>
      </c>
      <c r="B732" s="1" t="s">
        <v>18662</v>
      </c>
      <c r="C732" s="1" t="s">
        <v>18685</v>
      </c>
      <c r="D732" s="1" t="s">
        <v>18664</v>
      </c>
      <c r="E732" s="15">
        <v>44209</v>
      </c>
      <c r="F732" s="13">
        <v>44302</v>
      </c>
      <c r="G732" s="1" t="s">
        <v>18665</v>
      </c>
      <c r="H732" s="1" t="s">
        <v>18666</v>
      </c>
      <c r="I732" s="1" t="s">
        <v>18667</v>
      </c>
      <c r="J732" s="1" t="s">
        <v>18668</v>
      </c>
      <c r="K732" s="1" t="s">
        <v>18669</v>
      </c>
      <c r="L732" s="1" t="s">
        <v>18735</v>
      </c>
      <c r="M732" s="1" t="s">
        <v>18671</v>
      </c>
      <c r="N732" s="1" t="s">
        <v>18672</v>
      </c>
      <c r="O732" s="1">
        <v>38</v>
      </c>
      <c r="P732" s="1" t="s">
        <v>18662</v>
      </c>
      <c r="Q732" s="1" t="s">
        <v>18673</v>
      </c>
      <c r="R732" s="1">
        <v>30709347817</v>
      </c>
      <c r="U732" s="1" t="s">
        <v>19182</v>
      </c>
      <c r="V732" s="1">
        <v>34174230878</v>
      </c>
      <c r="W732" s="1" t="s">
        <v>1251</v>
      </c>
      <c r="Z732" s="1" t="s">
        <v>19183</v>
      </c>
      <c r="AA732" s="1" t="s">
        <v>19184</v>
      </c>
      <c r="AB732" s="1" t="s">
        <v>19184</v>
      </c>
      <c r="AE732" s="1" t="s">
        <v>19185</v>
      </c>
      <c r="AG732" s="1" t="s">
        <v>15731</v>
      </c>
      <c r="AI732" s="1">
        <v>2000</v>
      </c>
      <c r="AK732" s="1" t="s">
        <v>19186</v>
      </c>
      <c r="AL732" s="1" t="s">
        <v>19187</v>
      </c>
      <c r="AM732" s="1" t="s">
        <v>19188</v>
      </c>
      <c r="AN732" s="1" t="s">
        <v>18863</v>
      </c>
      <c r="AO732" s="1" t="s">
        <v>18668</v>
      </c>
      <c r="AP732" s="14" t="s">
        <v>19189</v>
      </c>
      <c r="AQ732" s="14" t="s">
        <v>19190</v>
      </c>
      <c r="AR732" s="14" t="s">
        <v>19188</v>
      </c>
      <c r="AS732" s="15">
        <v>44302</v>
      </c>
      <c r="AT732" s="1" t="s">
        <v>19191</v>
      </c>
      <c r="AU732" s="1" t="s">
        <v>18672</v>
      </c>
      <c r="AV732" s="1" t="s">
        <v>18735</v>
      </c>
      <c r="AW732" s="1" t="s">
        <v>18683</v>
      </c>
      <c r="AX732" s="1" t="s">
        <v>18667</v>
      </c>
      <c r="AY732" s="1" t="s">
        <v>18684</v>
      </c>
    </row>
    <row r="733" spans="1:51" x14ac:dyDescent="0.2">
      <c r="A733" s="14" t="s">
        <v>14088</v>
      </c>
      <c r="B733" s="1" t="s">
        <v>18662</v>
      </c>
      <c r="C733" s="1" t="s">
        <v>18685</v>
      </c>
      <c r="D733" s="1" t="s">
        <v>18664</v>
      </c>
      <c r="E733" s="15">
        <v>44210</v>
      </c>
      <c r="F733" s="13">
        <v>44335</v>
      </c>
      <c r="G733" s="1" t="s">
        <v>18665</v>
      </c>
      <c r="H733" s="1" t="s">
        <v>18666</v>
      </c>
      <c r="I733" s="1" t="s">
        <v>18667</v>
      </c>
      <c r="J733" s="1" t="s">
        <v>18668</v>
      </c>
      <c r="K733" s="1" t="s">
        <v>18669</v>
      </c>
      <c r="L733" s="1" t="s">
        <v>18735</v>
      </c>
      <c r="M733" s="1" t="s">
        <v>18671</v>
      </c>
      <c r="N733" s="1" t="s">
        <v>18672</v>
      </c>
      <c r="O733" s="1">
        <v>34</v>
      </c>
      <c r="P733" s="1" t="s">
        <v>18662</v>
      </c>
      <c r="Q733" s="1" t="s">
        <v>18673</v>
      </c>
      <c r="R733" s="1">
        <v>33707668089</v>
      </c>
      <c r="U733" s="1" t="s">
        <v>18714</v>
      </c>
      <c r="V733" s="1">
        <v>1130146890</v>
      </c>
      <c r="W733" s="1" t="s">
        <v>18715</v>
      </c>
      <c r="Z733" s="1" t="s">
        <v>15990</v>
      </c>
      <c r="AA733" s="1" t="s">
        <v>18698</v>
      </c>
      <c r="AB733" s="1" t="s">
        <v>18716</v>
      </c>
      <c r="AE733" s="1" t="s">
        <v>18717</v>
      </c>
      <c r="AG733" s="1" t="s">
        <v>15731</v>
      </c>
      <c r="AI733" s="1">
        <v>1636</v>
      </c>
      <c r="AK733" s="1" t="s">
        <v>18927</v>
      </c>
      <c r="AL733" s="1" t="s">
        <v>18928</v>
      </c>
      <c r="AM733" s="1" t="s">
        <v>18929</v>
      </c>
      <c r="AN733" s="1" t="s">
        <v>18930</v>
      </c>
      <c r="AO733" s="1" t="s">
        <v>18668</v>
      </c>
      <c r="AP733" s="14" t="s">
        <v>18931</v>
      </c>
      <c r="AQ733" s="14" t="s">
        <v>18932</v>
      </c>
      <c r="AR733" s="14" t="s">
        <v>18933</v>
      </c>
      <c r="AS733" s="15">
        <v>44335</v>
      </c>
      <c r="AT733" s="1" t="s">
        <v>18934</v>
      </c>
      <c r="AU733" s="1" t="s">
        <v>18672</v>
      </c>
      <c r="AV733" s="1" t="s">
        <v>18735</v>
      </c>
      <c r="AW733" s="1" t="s">
        <v>18683</v>
      </c>
      <c r="AX733" s="1" t="s">
        <v>18667</v>
      </c>
      <c r="AY733" s="1" t="s">
        <v>18684</v>
      </c>
    </row>
    <row r="734" spans="1:51" x14ac:dyDescent="0.2">
      <c r="A734" s="14" t="s">
        <v>14084</v>
      </c>
      <c r="B734" s="1" t="s">
        <v>18662</v>
      </c>
      <c r="C734" s="1" t="s">
        <v>18685</v>
      </c>
      <c r="D734" s="1" t="s">
        <v>18664</v>
      </c>
      <c r="E734" s="15">
        <v>44210</v>
      </c>
      <c r="F734" s="13">
        <v>44350</v>
      </c>
      <c r="G734" s="1" t="s">
        <v>18665</v>
      </c>
      <c r="H734" s="1" t="s">
        <v>18666</v>
      </c>
      <c r="I734" s="1" t="s">
        <v>18667</v>
      </c>
      <c r="J734" s="1" t="s">
        <v>18668</v>
      </c>
      <c r="K734" s="1" t="s">
        <v>18669</v>
      </c>
      <c r="L734" s="1" t="s">
        <v>18735</v>
      </c>
      <c r="M734" s="1" t="s">
        <v>18671</v>
      </c>
      <c r="N734" s="1" t="s">
        <v>18672</v>
      </c>
      <c r="O734" s="1">
        <v>44</v>
      </c>
      <c r="P734" s="1" t="s">
        <v>18662</v>
      </c>
      <c r="Q734" s="1" t="s">
        <v>18673</v>
      </c>
      <c r="R734" s="1">
        <v>33707668089</v>
      </c>
      <c r="U734" s="1" t="s">
        <v>18714</v>
      </c>
      <c r="V734" s="1">
        <v>1130146890</v>
      </c>
      <c r="W734" s="1" t="s">
        <v>18715</v>
      </c>
      <c r="Z734" s="1" t="s">
        <v>15990</v>
      </c>
      <c r="AA734" s="1" t="s">
        <v>18698</v>
      </c>
      <c r="AB734" s="1" t="s">
        <v>18716</v>
      </c>
      <c r="AE734" s="1" t="s">
        <v>18717</v>
      </c>
      <c r="AG734" s="1" t="s">
        <v>15731</v>
      </c>
      <c r="AI734" s="1">
        <v>1636</v>
      </c>
      <c r="AK734" s="1" t="s">
        <v>18903</v>
      </c>
      <c r="AL734" s="1" t="s">
        <v>17844</v>
      </c>
      <c r="AM734" s="1" t="s">
        <v>18904</v>
      </c>
      <c r="AN734" s="1" t="s">
        <v>18669</v>
      </c>
      <c r="AO734" s="1" t="s">
        <v>18668</v>
      </c>
      <c r="AP734" s="14" t="s">
        <v>20034</v>
      </c>
      <c r="AQ734" s="14" t="s">
        <v>18906</v>
      </c>
      <c r="AR734" s="14" t="s">
        <v>18904</v>
      </c>
      <c r="AS734" s="15">
        <v>44350</v>
      </c>
      <c r="AT734" s="1" t="s">
        <v>18779</v>
      </c>
      <c r="AU734" s="1" t="s">
        <v>18672</v>
      </c>
      <c r="AV734" s="1" t="s">
        <v>18735</v>
      </c>
      <c r="AW734" s="1" t="s">
        <v>18683</v>
      </c>
      <c r="AX734" s="1" t="s">
        <v>18667</v>
      </c>
      <c r="AY734" s="1" t="s">
        <v>18684</v>
      </c>
    </row>
    <row r="735" spans="1:51" x14ac:dyDescent="0.2">
      <c r="A735" s="14" t="s">
        <v>17045</v>
      </c>
      <c r="B735" s="1" t="s">
        <v>18953</v>
      </c>
      <c r="C735" s="1" t="s">
        <v>18685</v>
      </c>
      <c r="D735" s="1" t="s">
        <v>18664</v>
      </c>
      <c r="E735" s="15">
        <v>44210</v>
      </c>
      <c r="F735" s="13">
        <v>44249</v>
      </c>
      <c r="G735" s="1" t="s">
        <v>18954</v>
      </c>
      <c r="H735" s="1" t="s">
        <v>18955</v>
      </c>
      <c r="I735" s="1" t="s">
        <v>18667</v>
      </c>
      <c r="J735" s="1" t="s">
        <v>18668</v>
      </c>
      <c r="K735" s="1" t="s">
        <v>18669</v>
      </c>
      <c r="L735" s="1" t="s">
        <v>18693</v>
      </c>
      <c r="M735" s="1" t="s">
        <v>18956</v>
      </c>
      <c r="N735" s="1" t="s">
        <v>18957</v>
      </c>
      <c r="O735" s="1">
        <v>17</v>
      </c>
      <c r="P735" s="1" t="s">
        <v>18953</v>
      </c>
      <c r="Q735" s="1" t="s">
        <v>19212</v>
      </c>
      <c r="R735" s="1">
        <v>23242932579</v>
      </c>
      <c r="S735" s="1" t="s">
        <v>18702</v>
      </c>
      <c r="T735" s="1">
        <v>24293257</v>
      </c>
      <c r="U735" s="1" t="s">
        <v>19213</v>
      </c>
      <c r="V735" s="1">
        <v>1145050103</v>
      </c>
      <c r="X735" s="1" t="s">
        <v>19214</v>
      </c>
      <c r="Y735" s="1" t="s">
        <v>19215</v>
      </c>
      <c r="Z735" s="1" t="s">
        <v>18706</v>
      </c>
      <c r="AA735" s="1" t="s">
        <v>18707</v>
      </c>
      <c r="AB735" s="1" t="s">
        <v>18707</v>
      </c>
      <c r="AE735" s="1" t="s">
        <v>19216</v>
      </c>
      <c r="AG735" s="1" t="s">
        <v>15731</v>
      </c>
      <c r="AI735" s="1">
        <v>1417</v>
      </c>
      <c r="AK735" s="1" t="s">
        <v>18840</v>
      </c>
      <c r="AL735" s="1" t="s">
        <v>18730</v>
      </c>
      <c r="AM735" s="1" t="s">
        <v>18693</v>
      </c>
      <c r="AN735" s="1" t="s">
        <v>18669</v>
      </c>
      <c r="AO735" s="1" t="s">
        <v>18668</v>
      </c>
      <c r="AP735" s="14" t="s">
        <v>18694</v>
      </c>
      <c r="AQ735" s="14" t="s">
        <v>18695</v>
      </c>
      <c r="AR735" s="14" t="s">
        <v>18693</v>
      </c>
      <c r="AS735" s="15">
        <v>44249</v>
      </c>
      <c r="AT735" s="1" t="s">
        <v>18841</v>
      </c>
      <c r="AU735" s="1" t="s">
        <v>18957</v>
      </c>
      <c r="AV735" s="1" t="s">
        <v>18693</v>
      </c>
      <c r="AW735" s="1" t="s">
        <v>18958</v>
      </c>
      <c r="AX735" s="1" t="s">
        <v>18667</v>
      </c>
      <c r="AY735" s="1" t="s">
        <v>18959</v>
      </c>
    </row>
    <row r="736" spans="1:51" x14ac:dyDescent="0.2">
      <c r="A736" s="14" t="s">
        <v>17041</v>
      </c>
      <c r="B736" s="1" t="s">
        <v>18953</v>
      </c>
      <c r="C736" s="1" t="s">
        <v>18685</v>
      </c>
      <c r="D736" s="1" t="s">
        <v>18664</v>
      </c>
      <c r="E736" s="15">
        <v>44210</v>
      </c>
      <c r="F736" s="13">
        <v>44249</v>
      </c>
      <c r="G736" s="1" t="s">
        <v>18954</v>
      </c>
      <c r="H736" s="1" t="s">
        <v>18955</v>
      </c>
      <c r="I736" s="1" t="s">
        <v>18667</v>
      </c>
      <c r="J736" s="1" t="s">
        <v>18668</v>
      </c>
      <c r="K736" s="1" t="s">
        <v>18669</v>
      </c>
      <c r="L736" s="1" t="s">
        <v>18693</v>
      </c>
      <c r="M736" s="1" t="s">
        <v>18956</v>
      </c>
      <c r="N736" s="1" t="s">
        <v>18957</v>
      </c>
      <c r="O736" s="1">
        <v>17</v>
      </c>
      <c r="P736" s="1" t="s">
        <v>18953</v>
      </c>
      <c r="Q736" s="1" t="s">
        <v>19212</v>
      </c>
      <c r="R736" s="1">
        <v>23242932579</v>
      </c>
      <c r="S736" s="1" t="s">
        <v>18702</v>
      </c>
      <c r="T736" s="1">
        <v>24293257</v>
      </c>
      <c r="U736" s="1" t="s">
        <v>19213</v>
      </c>
      <c r="V736" s="1">
        <v>1145050103</v>
      </c>
      <c r="X736" s="1" t="s">
        <v>19214</v>
      </c>
      <c r="Y736" s="1" t="s">
        <v>19215</v>
      </c>
      <c r="Z736" s="1" t="s">
        <v>18706</v>
      </c>
      <c r="AA736" s="1" t="s">
        <v>18707</v>
      </c>
      <c r="AB736" s="1" t="s">
        <v>18707</v>
      </c>
      <c r="AE736" s="1" t="s">
        <v>19216</v>
      </c>
      <c r="AG736" s="1" t="s">
        <v>15731</v>
      </c>
      <c r="AI736" s="1">
        <v>1417</v>
      </c>
      <c r="AK736" s="1" t="s">
        <v>18840</v>
      </c>
      <c r="AL736" s="1" t="s">
        <v>18730</v>
      </c>
      <c r="AM736" s="1" t="s">
        <v>18693</v>
      </c>
      <c r="AN736" s="1" t="s">
        <v>18669</v>
      </c>
      <c r="AO736" s="1" t="s">
        <v>18668</v>
      </c>
      <c r="AP736" s="14" t="s">
        <v>18694</v>
      </c>
      <c r="AQ736" s="14" t="s">
        <v>18695</v>
      </c>
      <c r="AR736" s="14" t="s">
        <v>18693</v>
      </c>
      <c r="AS736" s="15">
        <v>44249</v>
      </c>
      <c r="AT736" s="1" t="s">
        <v>18841</v>
      </c>
      <c r="AU736" s="1" t="s">
        <v>18957</v>
      </c>
      <c r="AV736" s="1" t="s">
        <v>18693</v>
      </c>
      <c r="AW736" s="1" t="s">
        <v>18958</v>
      </c>
      <c r="AX736" s="1" t="s">
        <v>18667</v>
      </c>
      <c r="AY736" s="1" t="s">
        <v>18959</v>
      </c>
    </row>
    <row r="737" spans="1:51" x14ac:dyDescent="0.2">
      <c r="A737" s="14" t="s">
        <v>17063</v>
      </c>
      <c r="B737" s="1" t="s">
        <v>18953</v>
      </c>
      <c r="C737" s="1" t="s">
        <v>18685</v>
      </c>
      <c r="D737" s="1" t="s">
        <v>18664</v>
      </c>
      <c r="E737" s="15">
        <v>44211</v>
      </c>
      <c r="F737" s="13">
        <v>44249</v>
      </c>
      <c r="G737" s="1" t="s">
        <v>18954</v>
      </c>
      <c r="H737" s="1" t="s">
        <v>18955</v>
      </c>
      <c r="I737" s="1" t="s">
        <v>18667</v>
      </c>
      <c r="J737" s="1" t="s">
        <v>18668</v>
      </c>
      <c r="K737" s="1" t="s">
        <v>18669</v>
      </c>
      <c r="L737" s="1" t="s">
        <v>18693</v>
      </c>
      <c r="M737" s="1" t="s">
        <v>18956</v>
      </c>
      <c r="N737" s="1" t="s">
        <v>18957</v>
      </c>
      <c r="O737" s="1">
        <v>17</v>
      </c>
      <c r="P737" s="1" t="s">
        <v>18953</v>
      </c>
      <c r="Q737" s="1" t="s">
        <v>19212</v>
      </c>
      <c r="R737" s="1">
        <v>23242932579</v>
      </c>
      <c r="S737" s="1" t="s">
        <v>18702</v>
      </c>
      <c r="T737" s="1">
        <v>24293257</v>
      </c>
      <c r="U737" s="1" t="s">
        <v>19213</v>
      </c>
      <c r="V737" s="1">
        <v>1145050103</v>
      </c>
      <c r="X737" s="1" t="s">
        <v>19214</v>
      </c>
      <c r="Y737" s="1" t="s">
        <v>19215</v>
      </c>
      <c r="Z737" s="1" t="s">
        <v>18706</v>
      </c>
      <c r="AA737" s="1" t="s">
        <v>18707</v>
      </c>
      <c r="AB737" s="1" t="s">
        <v>18707</v>
      </c>
      <c r="AE737" s="1" t="s">
        <v>19216</v>
      </c>
      <c r="AG737" s="1" t="s">
        <v>15731</v>
      </c>
      <c r="AI737" s="1">
        <v>1417</v>
      </c>
      <c r="AK737" s="1" t="s">
        <v>18840</v>
      </c>
      <c r="AL737" s="1" t="s">
        <v>18730</v>
      </c>
      <c r="AM737" s="1" t="s">
        <v>18693</v>
      </c>
      <c r="AN737" s="1" t="s">
        <v>18669</v>
      </c>
      <c r="AO737" s="1" t="s">
        <v>18668</v>
      </c>
      <c r="AP737" s="14" t="s">
        <v>18694</v>
      </c>
      <c r="AQ737" s="14" t="s">
        <v>18695</v>
      </c>
      <c r="AR737" s="14" t="s">
        <v>18693</v>
      </c>
      <c r="AS737" s="15">
        <v>44249</v>
      </c>
      <c r="AT737" s="1" t="s">
        <v>18841</v>
      </c>
      <c r="AU737" s="1" t="s">
        <v>18957</v>
      </c>
      <c r="AV737" s="1" t="s">
        <v>18693</v>
      </c>
      <c r="AW737" s="1" t="s">
        <v>18958</v>
      </c>
      <c r="AX737" s="1" t="s">
        <v>18667</v>
      </c>
      <c r="AY737" s="1" t="s">
        <v>18959</v>
      </c>
    </row>
    <row r="738" spans="1:51" x14ac:dyDescent="0.2">
      <c r="A738" s="14" t="s">
        <v>17061</v>
      </c>
      <c r="B738" s="1" t="s">
        <v>18953</v>
      </c>
      <c r="C738" s="1" t="s">
        <v>18685</v>
      </c>
      <c r="D738" s="1" t="s">
        <v>18664</v>
      </c>
      <c r="E738" s="15">
        <v>44211</v>
      </c>
      <c r="F738" s="13">
        <v>44252</v>
      </c>
      <c r="G738" s="1" t="s">
        <v>18954</v>
      </c>
      <c r="H738" s="1" t="s">
        <v>18955</v>
      </c>
      <c r="I738" s="1" t="s">
        <v>18667</v>
      </c>
      <c r="J738" s="1" t="s">
        <v>18668</v>
      </c>
      <c r="K738" s="1" t="s">
        <v>18669</v>
      </c>
      <c r="L738" s="1" t="s">
        <v>18693</v>
      </c>
      <c r="M738" s="1" t="s">
        <v>18956</v>
      </c>
      <c r="N738" s="1" t="s">
        <v>18957</v>
      </c>
      <c r="O738" s="1">
        <v>33</v>
      </c>
      <c r="P738" s="1" t="s">
        <v>18953</v>
      </c>
      <c r="Q738" s="1" t="s">
        <v>18673</v>
      </c>
      <c r="R738" s="1">
        <v>30692861910</v>
      </c>
      <c r="U738" s="1" t="s">
        <v>19067</v>
      </c>
      <c r="V738" s="1">
        <v>1150084537</v>
      </c>
      <c r="W738" s="1" t="s">
        <v>16527</v>
      </c>
      <c r="Z738" s="1" t="s">
        <v>18706</v>
      </c>
      <c r="AA738" s="1" t="s">
        <v>18707</v>
      </c>
      <c r="AB738" s="1" t="s">
        <v>18707</v>
      </c>
      <c r="AE738" s="1" t="s">
        <v>19068</v>
      </c>
      <c r="AG738" s="1" t="s">
        <v>15731</v>
      </c>
      <c r="AI738" s="1">
        <v>1414</v>
      </c>
      <c r="AK738" s="1" t="s">
        <v>18761</v>
      </c>
      <c r="AL738" s="1" t="s">
        <v>18730</v>
      </c>
      <c r="AM738" s="1" t="s">
        <v>18693</v>
      </c>
      <c r="AN738" s="1" t="s">
        <v>18669</v>
      </c>
      <c r="AO738" s="1" t="s">
        <v>18668</v>
      </c>
      <c r="AP738" s="14" t="s">
        <v>18694</v>
      </c>
      <c r="AQ738" s="14" t="s">
        <v>18695</v>
      </c>
      <c r="AR738" s="14" t="s">
        <v>18693</v>
      </c>
      <c r="AS738" s="15">
        <v>44252</v>
      </c>
      <c r="AT738" s="1" t="s">
        <v>18769</v>
      </c>
      <c r="AU738" s="1" t="s">
        <v>18957</v>
      </c>
      <c r="AV738" s="1" t="s">
        <v>18693</v>
      </c>
      <c r="AW738" s="1" t="s">
        <v>18958</v>
      </c>
      <c r="AX738" s="1" t="s">
        <v>18667</v>
      </c>
      <c r="AY738" s="1" t="s">
        <v>18959</v>
      </c>
    </row>
    <row r="739" spans="1:51" x14ac:dyDescent="0.2">
      <c r="A739" s="14" t="s">
        <v>17059</v>
      </c>
      <c r="B739" s="1" t="s">
        <v>18953</v>
      </c>
      <c r="C739" s="1" t="s">
        <v>18685</v>
      </c>
      <c r="D739" s="1" t="s">
        <v>18664</v>
      </c>
      <c r="E739" s="15">
        <v>44211</v>
      </c>
      <c r="F739" s="13">
        <v>44252</v>
      </c>
      <c r="G739" s="1" t="s">
        <v>18954</v>
      </c>
      <c r="H739" s="1" t="s">
        <v>18955</v>
      </c>
      <c r="I739" s="1" t="s">
        <v>18667</v>
      </c>
      <c r="J739" s="1" t="s">
        <v>18668</v>
      </c>
      <c r="K739" s="1" t="s">
        <v>18669</v>
      </c>
      <c r="L739" s="1" t="s">
        <v>18693</v>
      </c>
      <c r="M739" s="1" t="s">
        <v>18956</v>
      </c>
      <c r="N739" s="1" t="s">
        <v>18957</v>
      </c>
      <c r="O739" s="1">
        <v>32</v>
      </c>
      <c r="P739" s="1" t="s">
        <v>18953</v>
      </c>
      <c r="Q739" s="1" t="s">
        <v>18673</v>
      </c>
      <c r="R739" s="1">
        <v>30692861910</v>
      </c>
      <c r="U739" s="1" t="s">
        <v>19067</v>
      </c>
      <c r="V739" s="1">
        <v>1150084537</v>
      </c>
      <c r="W739" s="1" t="s">
        <v>16527</v>
      </c>
      <c r="Z739" s="1" t="s">
        <v>18706</v>
      </c>
      <c r="AA739" s="1" t="s">
        <v>18707</v>
      </c>
      <c r="AB739" s="1" t="s">
        <v>18707</v>
      </c>
      <c r="AE739" s="1" t="s">
        <v>19068</v>
      </c>
      <c r="AG739" s="1" t="s">
        <v>15731</v>
      </c>
      <c r="AI739" s="1">
        <v>1414</v>
      </c>
      <c r="AK739" s="1" t="s">
        <v>18786</v>
      </c>
      <c r="AL739" s="1" t="s">
        <v>18730</v>
      </c>
      <c r="AM739" s="1" t="s">
        <v>18693</v>
      </c>
      <c r="AN739" s="1" t="s">
        <v>18669</v>
      </c>
      <c r="AO739" s="1" t="s">
        <v>18668</v>
      </c>
      <c r="AP739" s="14" t="s">
        <v>18694</v>
      </c>
      <c r="AQ739" s="14" t="s">
        <v>18695</v>
      </c>
      <c r="AR739" s="14" t="s">
        <v>18693</v>
      </c>
      <c r="AS739" s="15">
        <v>44252</v>
      </c>
      <c r="AT739" s="1" t="s">
        <v>18769</v>
      </c>
      <c r="AU739" s="1" t="s">
        <v>18957</v>
      </c>
      <c r="AV739" s="1" t="s">
        <v>18693</v>
      </c>
      <c r="AW739" s="1" t="s">
        <v>18958</v>
      </c>
      <c r="AX739" s="1" t="s">
        <v>18667</v>
      </c>
      <c r="AY739" s="1" t="s">
        <v>18959</v>
      </c>
    </row>
    <row r="740" spans="1:51" x14ac:dyDescent="0.2">
      <c r="A740" s="14" t="s">
        <v>17057</v>
      </c>
      <c r="B740" s="1" t="s">
        <v>18953</v>
      </c>
      <c r="C740" s="1" t="s">
        <v>18685</v>
      </c>
      <c r="D740" s="1" t="s">
        <v>18664</v>
      </c>
      <c r="E740" s="15">
        <v>44211</v>
      </c>
      <c r="F740" s="13">
        <v>44256</v>
      </c>
      <c r="G740" s="1" t="s">
        <v>18954</v>
      </c>
      <c r="H740" s="1" t="s">
        <v>18955</v>
      </c>
      <c r="I740" s="1" t="s">
        <v>18667</v>
      </c>
      <c r="J740" s="1" t="s">
        <v>18668</v>
      </c>
      <c r="K740" s="1" t="s">
        <v>18669</v>
      </c>
      <c r="L740" s="1" t="s">
        <v>18693</v>
      </c>
      <c r="M740" s="1" t="s">
        <v>18956</v>
      </c>
      <c r="N740" s="1" t="s">
        <v>18957</v>
      </c>
      <c r="O740" s="1">
        <v>33</v>
      </c>
      <c r="P740" s="1" t="s">
        <v>18953</v>
      </c>
      <c r="Q740" s="1" t="s">
        <v>18673</v>
      </c>
      <c r="R740" s="1">
        <v>30692861910</v>
      </c>
      <c r="U740" s="1" t="s">
        <v>19067</v>
      </c>
      <c r="V740" s="1">
        <v>1150084537</v>
      </c>
      <c r="W740" s="1" t="s">
        <v>16527</v>
      </c>
      <c r="Z740" s="1" t="s">
        <v>18706</v>
      </c>
      <c r="AA740" s="1" t="s">
        <v>18707</v>
      </c>
      <c r="AB740" s="1" t="s">
        <v>18707</v>
      </c>
      <c r="AE740" s="1" t="s">
        <v>19068</v>
      </c>
      <c r="AG740" s="1" t="s">
        <v>15731</v>
      </c>
      <c r="AI740" s="1">
        <v>1414</v>
      </c>
      <c r="AK740" s="1" t="s">
        <v>19053</v>
      </c>
      <c r="AL740" s="1" t="s">
        <v>18730</v>
      </c>
      <c r="AM740" s="1" t="s">
        <v>18693</v>
      </c>
      <c r="AN740" s="1" t="s">
        <v>18669</v>
      </c>
      <c r="AO740" s="1" t="s">
        <v>18668</v>
      </c>
      <c r="AP740" s="14" t="s">
        <v>18694</v>
      </c>
      <c r="AQ740" s="14" t="s">
        <v>18695</v>
      </c>
      <c r="AR740" s="14" t="s">
        <v>18693</v>
      </c>
      <c r="AS740" s="15">
        <v>44256</v>
      </c>
      <c r="AT740" s="1" t="s">
        <v>19217</v>
      </c>
      <c r="AU740" s="1" t="s">
        <v>18957</v>
      </c>
      <c r="AV740" s="1" t="s">
        <v>18693</v>
      </c>
      <c r="AW740" s="1" t="s">
        <v>18958</v>
      </c>
      <c r="AX740" s="1" t="s">
        <v>18667</v>
      </c>
      <c r="AY740" s="1" t="s">
        <v>18959</v>
      </c>
    </row>
    <row r="741" spans="1:51" x14ac:dyDescent="0.2">
      <c r="A741" s="14" t="s">
        <v>17054</v>
      </c>
      <c r="B741" s="1" t="s">
        <v>18953</v>
      </c>
      <c r="C741" s="1" t="s">
        <v>18685</v>
      </c>
      <c r="D741" s="1" t="s">
        <v>18664</v>
      </c>
      <c r="E741" s="15">
        <v>44213</v>
      </c>
      <c r="F741" s="13">
        <v>44336</v>
      </c>
      <c r="G741" s="1" t="s">
        <v>18954</v>
      </c>
      <c r="H741" s="1" t="s">
        <v>18955</v>
      </c>
      <c r="I741" s="1" t="s">
        <v>18667</v>
      </c>
      <c r="J741" s="1" t="s">
        <v>18668</v>
      </c>
      <c r="K741" s="1" t="s">
        <v>18669</v>
      </c>
      <c r="L741" s="1" t="s">
        <v>18693</v>
      </c>
      <c r="M741" s="1" t="s">
        <v>18956</v>
      </c>
      <c r="N741" s="1" t="s">
        <v>18957</v>
      </c>
      <c r="O741" s="1">
        <v>25</v>
      </c>
      <c r="P741" s="1" t="s">
        <v>18953</v>
      </c>
      <c r="Q741" s="1" t="s">
        <v>19218</v>
      </c>
      <c r="R741" s="1">
        <v>23180987789</v>
      </c>
      <c r="S741" s="1" t="s">
        <v>18702</v>
      </c>
      <c r="T741" s="1">
        <v>18098778</v>
      </c>
      <c r="U741" s="1" t="s">
        <v>19219</v>
      </c>
      <c r="V741" s="1">
        <v>1164845598</v>
      </c>
      <c r="X741" s="1" t="s">
        <v>19220</v>
      </c>
      <c r="Y741" s="1" t="s">
        <v>19221</v>
      </c>
      <c r="Z741" s="1" t="s">
        <v>15990</v>
      </c>
      <c r="AA741" s="1" t="s">
        <v>18698</v>
      </c>
      <c r="AB741" s="1" t="s">
        <v>18716</v>
      </c>
      <c r="AE741" s="1" t="s">
        <v>19222</v>
      </c>
      <c r="AG741" s="1" t="s">
        <v>15731</v>
      </c>
      <c r="AI741" s="1">
        <v>1636</v>
      </c>
      <c r="AK741" s="1" t="s">
        <v>18947</v>
      </c>
      <c r="AL741" s="1" t="s">
        <v>18948</v>
      </c>
      <c r="AM741" s="1" t="s">
        <v>18693</v>
      </c>
      <c r="AN741" s="1" t="s">
        <v>18669</v>
      </c>
      <c r="AO741" s="1" t="s">
        <v>18668</v>
      </c>
      <c r="AP741" s="14" t="s">
        <v>18694</v>
      </c>
      <c r="AQ741" s="14" t="s">
        <v>18695</v>
      </c>
      <c r="AR741" s="14" t="s">
        <v>18693</v>
      </c>
      <c r="AS741" s="15">
        <v>44336</v>
      </c>
      <c r="AT741" s="1" t="s">
        <v>18779</v>
      </c>
      <c r="AU741" s="1" t="s">
        <v>18957</v>
      </c>
      <c r="AV741" s="1" t="s">
        <v>18693</v>
      </c>
      <c r="AW741" s="1" t="s">
        <v>18958</v>
      </c>
      <c r="AX741" s="1" t="s">
        <v>18667</v>
      </c>
      <c r="AY741" s="1" t="s">
        <v>18959</v>
      </c>
    </row>
    <row r="742" spans="1:51" x14ac:dyDescent="0.2">
      <c r="A742" s="14" t="s">
        <v>17051</v>
      </c>
      <c r="B742" s="1" t="s">
        <v>18953</v>
      </c>
      <c r="C742" s="1" t="s">
        <v>18685</v>
      </c>
      <c r="D742" s="1" t="s">
        <v>18664</v>
      </c>
      <c r="E742" s="15">
        <v>44214</v>
      </c>
      <c r="F742" s="13">
        <v>44286</v>
      </c>
      <c r="G742" s="1" t="s">
        <v>18954</v>
      </c>
      <c r="H742" s="1" t="s">
        <v>18955</v>
      </c>
      <c r="I742" s="1" t="s">
        <v>18667</v>
      </c>
      <c r="J742" s="1" t="s">
        <v>18668</v>
      </c>
      <c r="K742" s="1" t="s">
        <v>18669</v>
      </c>
      <c r="L742" s="1" t="s">
        <v>18693</v>
      </c>
      <c r="M742" s="1" t="s">
        <v>18956</v>
      </c>
      <c r="N742" s="1" t="s">
        <v>18957</v>
      </c>
      <c r="O742" s="1">
        <v>27</v>
      </c>
      <c r="P742" s="1" t="s">
        <v>18953</v>
      </c>
      <c r="Q742" s="1" t="s">
        <v>18997</v>
      </c>
      <c r="R742" s="1">
        <v>20147987480</v>
      </c>
      <c r="S742" s="1" t="s">
        <v>18702</v>
      </c>
      <c r="T742" s="1">
        <v>14798748</v>
      </c>
      <c r="U742" s="1" t="s">
        <v>18998</v>
      </c>
      <c r="V742" s="1">
        <v>111545502227</v>
      </c>
      <c r="X742" s="1" t="s">
        <v>18999</v>
      </c>
      <c r="Y742" s="1" t="s">
        <v>19000</v>
      </c>
      <c r="Z742" s="1" t="s">
        <v>18963</v>
      </c>
      <c r="AA742" s="1" t="s">
        <v>18964</v>
      </c>
      <c r="AB742" s="1" t="s">
        <v>18965</v>
      </c>
      <c r="AE742" s="1" t="s">
        <v>19001</v>
      </c>
      <c r="AG742" s="1">
        <v>10</v>
      </c>
      <c r="AH742" s="1" t="s">
        <v>1816</v>
      </c>
      <c r="AI742" s="1">
        <v>5000</v>
      </c>
      <c r="AK742" s="1" t="s">
        <v>18761</v>
      </c>
      <c r="AL742" s="1" t="s">
        <v>18730</v>
      </c>
      <c r="AM742" s="1" t="s">
        <v>18693</v>
      </c>
      <c r="AN742" s="1" t="s">
        <v>18669</v>
      </c>
      <c r="AO742" s="1" t="s">
        <v>18668</v>
      </c>
      <c r="AP742" s="14" t="s">
        <v>18694</v>
      </c>
      <c r="AQ742" s="14" t="s">
        <v>18695</v>
      </c>
      <c r="AR742" s="14" t="s">
        <v>18693</v>
      </c>
      <c r="AS742" s="15">
        <v>44286</v>
      </c>
      <c r="AT742" s="1" t="s">
        <v>18769</v>
      </c>
      <c r="AU742" s="1" t="s">
        <v>18957</v>
      </c>
      <c r="AV742" s="1" t="s">
        <v>18693</v>
      </c>
      <c r="AW742" s="1" t="s">
        <v>18958</v>
      </c>
      <c r="AX742" s="1" t="s">
        <v>18667</v>
      </c>
      <c r="AY742" s="1" t="s">
        <v>18959</v>
      </c>
    </row>
    <row r="743" spans="1:51" x14ac:dyDescent="0.2">
      <c r="A743" s="14" t="s">
        <v>17047</v>
      </c>
      <c r="B743" s="1" t="s">
        <v>18953</v>
      </c>
      <c r="C743" s="1" t="s">
        <v>18685</v>
      </c>
      <c r="D743" s="1" t="s">
        <v>18664</v>
      </c>
      <c r="E743" s="15">
        <v>44214</v>
      </c>
      <c r="F743" s="13">
        <v>44237</v>
      </c>
      <c r="G743" s="1" t="s">
        <v>18954</v>
      </c>
      <c r="H743" s="1" t="s">
        <v>18955</v>
      </c>
      <c r="I743" s="1" t="s">
        <v>18667</v>
      </c>
      <c r="J743" s="1" t="s">
        <v>18668</v>
      </c>
      <c r="K743" s="1" t="s">
        <v>18669</v>
      </c>
      <c r="L743" s="1" t="s">
        <v>18693</v>
      </c>
      <c r="M743" s="1" t="s">
        <v>18956</v>
      </c>
      <c r="N743" s="1" t="s">
        <v>18957</v>
      </c>
      <c r="O743" s="1">
        <v>31</v>
      </c>
      <c r="P743" s="1" t="s">
        <v>18953</v>
      </c>
      <c r="Q743" s="1" t="s">
        <v>19223</v>
      </c>
      <c r="R743" s="1">
        <v>20298017742</v>
      </c>
      <c r="S743" s="1" t="s">
        <v>18702</v>
      </c>
      <c r="T743" s="1">
        <v>29801774</v>
      </c>
      <c r="U743" s="1" t="s">
        <v>19129</v>
      </c>
      <c r="V743" s="1">
        <v>91133164612</v>
      </c>
      <c r="X743" s="1" t="s">
        <v>19223</v>
      </c>
      <c r="Y743" s="1" t="s">
        <v>19223</v>
      </c>
      <c r="Z743" s="1" t="s">
        <v>18706</v>
      </c>
      <c r="AA743" s="1" t="s">
        <v>18789</v>
      </c>
      <c r="AB743" s="1" t="s">
        <v>19058</v>
      </c>
      <c r="AE743" s="1" t="s">
        <v>19224</v>
      </c>
      <c r="AG743" s="1">
        <v>1</v>
      </c>
      <c r="AH743" s="1" t="s">
        <v>19225</v>
      </c>
      <c r="AI743" s="1">
        <v>1107</v>
      </c>
      <c r="AK743" s="1" t="s">
        <v>18761</v>
      </c>
      <c r="AL743" s="1" t="s">
        <v>18730</v>
      </c>
      <c r="AM743" s="1" t="s">
        <v>18693</v>
      </c>
      <c r="AN743" s="1" t="s">
        <v>18669</v>
      </c>
      <c r="AO743" s="1" t="s">
        <v>18668</v>
      </c>
      <c r="AP743" s="14" t="s">
        <v>18694</v>
      </c>
      <c r="AQ743" s="14" t="s">
        <v>18695</v>
      </c>
      <c r="AR743" s="14" t="s">
        <v>18693</v>
      </c>
      <c r="AS743" s="15">
        <v>44237</v>
      </c>
      <c r="AT743" s="1" t="s">
        <v>18769</v>
      </c>
      <c r="AU743" s="1" t="s">
        <v>18957</v>
      </c>
      <c r="AV743" s="1" t="s">
        <v>18693</v>
      </c>
      <c r="AW743" s="1" t="s">
        <v>18958</v>
      </c>
      <c r="AX743" s="1" t="s">
        <v>18667</v>
      </c>
      <c r="AY743" s="1" t="s">
        <v>18959</v>
      </c>
    </row>
    <row r="744" spans="1:51" x14ac:dyDescent="0.2">
      <c r="A744" s="14" t="s">
        <v>14130</v>
      </c>
      <c r="B744" s="1" t="s">
        <v>18662</v>
      </c>
      <c r="C744" s="1" t="s">
        <v>18685</v>
      </c>
      <c r="D744" s="1" t="s">
        <v>18664</v>
      </c>
      <c r="E744" s="15">
        <v>44214</v>
      </c>
      <c r="F744" s="13">
        <v>44348</v>
      </c>
      <c r="G744" s="1" t="s">
        <v>18665</v>
      </c>
      <c r="H744" s="1" t="s">
        <v>18666</v>
      </c>
      <c r="I744" s="1" t="s">
        <v>18667</v>
      </c>
      <c r="J744" s="1" t="s">
        <v>18668</v>
      </c>
      <c r="K744" s="1" t="s">
        <v>18669</v>
      </c>
      <c r="L744" s="1" t="s">
        <v>18735</v>
      </c>
      <c r="M744" s="1" t="s">
        <v>18671</v>
      </c>
      <c r="N744" s="1" t="s">
        <v>18672</v>
      </c>
      <c r="O744" s="1">
        <v>30</v>
      </c>
      <c r="P744" s="1" t="s">
        <v>18662</v>
      </c>
      <c r="Q744" s="1" t="s">
        <v>18673</v>
      </c>
      <c r="R744" s="1">
        <v>30657277467</v>
      </c>
      <c r="U744" s="1" t="s">
        <v>19017</v>
      </c>
      <c r="V744" s="1">
        <v>1148345410</v>
      </c>
      <c r="W744" s="1" t="s">
        <v>19018</v>
      </c>
      <c r="Z744" s="1" t="s">
        <v>18706</v>
      </c>
      <c r="AA744" s="1" t="s">
        <v>18707</v>
      </c>
      <c r="AB744" s="1" t="s">
        <v>18707</v>
      </c>
      <c r="AE744" s="1" t="s">
        <v>19019</v>
      </c>
      <c r="AG744" s="1" t="s">
        <v>15731</v>
      </c>
      <c r="AI744" s="1">
        <v>1427</v>
      </c>
      <c r="AK744" s="1" t="s">
        <v>19226</v>
      </c>
      <c r="AL744" s="1" t="s">
        <v>17844</v>
      </c>
      <c r="AM744" s="1" t="s">
        <v>19227</v>
      </c>
      <c r="AN744" s="1" t="s">
        <v>18863</v>
      </c>
      <c r="AO744" s="1" t="s">
        <v>18668</v>
      </c>
      <c r="AP744" s="14" t="s">
        <v>19228</v>
      </c>
      <c r="AQ744" s="14" t="s">
        <v>19229</v>
      </c>
      <c r="AR744" s="14" t="s">
        <v>19227</v>
      </c>
      <c r="AS744" s="15">
        <v>44271</v>
      </c>
      <c r="AT744" s="1" t="s">
        <v>19230</v>
      </c>
      <c r="AU744" s="1" t="s">
        <v>18672</v>
      </c>
      <c r="AV744" s="1" t="s">
        <v>18735</v>
      </c>
      <c r="AW744" s="1" t="s">
        <v>18683</v>
      </c>
      <c r="AX744" s="1" t="s">
        <v>18667</v>
      </c>
      <c r="AY744" s="1" t="s">
        <v>18684</v>
      </c>
    </row>
    <row r="745" spans="1:51" x14ac:dyDescent="0.2">
      <c r="A745" s="14" t="s">
        <v>14091</v>
      </c>
      <c r="B745" s="1" t="s">
        <v>18662</v>
      </c>
      <c r="C745" s="1" t="s">
        <v>18685</v>
      </c>
      <c r="D745" s="1" t="s">
        <v>18664</v>
      </c>
      <c r="E745" s="15">
        <v>44215</v>
      </c>
      <c r="F745" s="13">
        <v>44342</v>
      </c>
      <c r="G745" s="1" t="s">
        <v>18665</v>
      </c>
      <c r="H745" s="1" t="s">
        <v>18666</v>
      </c>
      <c r="I745" s="1" t="s">
        <v>18667</v>
      </c>
      <c r="J745" s="1" t="s">
        <v>18668</v>
      </c>
      <c r="K745" s="1" t="s">
        <v>18669</v>
      </c>
      <c r="L745" s="1" t="s">
        <v>18735</v>
      </c>
      <c r="M745" s="1" t="s">
        <v>18671</v>
      </c>
      <c r="N745" s="1" t="s">
        <v>18672</v>
      </c>
      <c r="O745" s="1">
        <v>76</v>
      </c>
      <c r="P745" s="1" t="s">
        <v>18662</v>
      </c>
      <c r="Q745" s="1" t="s">
        <v>18673</v>
      </c>
      <c r="R745" s="1">
        <v>30686512912</v>
      </c>
      <c r="U745" s="1" t="s">
        <v>19231</v>
      </c>
      <c r="V745" s="1">
        <v>1131751938</v>
      </c>
      <c r="W745" s="1" t="s">
        <v>19232</v>
      </c>
      <c r="Z745" s="1" t="s">
        <v>18706</v>
      </c>
      <c r="AA745" s="1" t="s">
        <v>18707</v>
      </c>
      <c r="AB745" s="1" t="s">
        <v>18707</v>
      </c>
      <c r="AE745" s="1" t="s">
        <v>19233</v>
      </c>
      <c r="AG745" s="1">
        <v>1</v>
      </c>
      <c r="AH745" s="1">
        <v>18</v>
      </c>
      <c r="AI745" s="1">
        <v>1093</v>
      </c>
      <c r="AK745" s="1" t="s">
        <v>18732</v>
      </c>
      <c r="AL745" s="1" t="s">
        <v>18730</v>
      </c>
      <c r="AM745" s="1" t="s">
        <v>18679</v>
      </c>
      <c r="AN745" s="1" t="s">
        <v>18669</v>
      </c>
      <c r="AO745" s="1" t="s">
        <v>18668</v>
      </c>
      <c r="AP745" s="14" t="s">
        <v>18732</v>
      </c>
      <c r="AQ745" s="14" t="s">
        <v>18734</v>
      </c>
      <c r="AR745" s="14" t="s">
        <v>18679</v>
      </c>
      <c r="AS745" s="15">
        <v>44347</v>
      </c>
      <c r="AT745" s="1" t="s">
        <v>18828</v>
      </c>
      <c r="AU745" s="1" t="s">
        <v>18672</v>
      </c>
      <c r="AV745" s="1" t="s">
        <v>18735</v>
      </c>
      <c r="AW745" s="1" t="s">
        <v>18683</v>
      </c>
      <c r="AX745" s="1" t="s">
        <v>18667</v>
      </c>
      <c r="AY745" s="1" t="s">
        <v>18684</v>
      </c>
    </row>
    <row r="746" spans="1:51" x14ac:dyDescent="0.2">
      <c r="A746" s="14" t="s">
        <v>17065</v>
      </c>
      <c r="B746" s="1" t="s">
        <v>18953</v>
      </c>
      <c r="C746" s="1" t="s">
        <v>18685</v>
      </c>
      <c r="D746" s="1" t="s">
        <v>18664</v>
      </c>
      <c r="E746" s="15">
        <v>44216</v>
      </c>
      <c r="F746" s="13">
        <v>44250</v>
      </c>
      <c r="G746" s="1" t="s">
        <v>18954</v>
      </c>
      <c r="H746" s="1" t="s">
        <v>18955</v>
      </c>
      <c r="I746" s="1" t="s">
        <v>18667</v>
      </c>
      <c r="J746" s="1" t="s">
        <v>18668</v>
      </c>
      <c r="K746" s="1" t="s">
        <v>18669</v>
      </c>
      <c r="L746" s="1" t="s">
        <v>18693</v>
      </c>
      <c r="M746" s="1" t="s">
        <v>18956</v>
      </c>
      <c r="N746" s="1" t="s">
        <v>18957</v>
      </c>
      <c r="O746" s="1">
        <v>18</v>
      </c>
      <c r="P746" s="1" t="s">
        <v>18953</v>
      </c>
      <c r="Q746" s="1" t="s">
        <v>19084</v>
      </c>
      <c r="R746" s="1">
        <v>20173310529</v>
      </c>
      <c r="S746" s="1" t="s">
        <v>18702</v>
      </c>
      <c r="T746" s="1">
        <v>17331052</v>
      </c>
      <c r="U746" s="1" t="s">
        <v>19085</v>
      </c>
      <c r="V746" s="1">
        <v>45243330</v>
      </c>
      <c r="X746" s="1" t="s">
        <v>19086</v>
      </c>
      <c r="Y746" s="1" t="s">
        <v>19087</v>
      </c>
      <c r="Z746" s="1" t="s">
        <v>18706</v>
      </c>
      <c r="AA746" s="1" t="s">
        <v>18707</v>
      </c>
      <c r="AB746" s="1" t="s">
        <v>18707</v>
      </c>
      <c r="AE746" s="1" t="s">
        <v>19088</v>
      </c>
      <c r="AG746" s="1" t="s">
        <v>15731</v>
      </c>
      <c r="AI746" s="1">
        <v>1431</v>
      </c>
      <c r="AK746" s="1" t="s">
        <v>18792</v>
      </c>
      <c r="AL746" s="1" t="s">
        <v>18730</v>
      </c>
      <c r="AM746" s="1" t="s">
        <v>18693</v>
      </c>
      <c r="AN746" s="1" t="s">
        <v>18669</v>
      </c>
      <c r="AO746" s="1" t="s">
        <v>18668</v>
      </c>
      <c r="AP746" s="14" t="s">
        <v>18694</v>
      </c>
      <c r="AQ746" s="14" t="s">
        <v>18695</v>
      </c>
      <c r="AR746" s="14" t="s">
        <v>18693</v>
      </c>
      <c r="AS746" s="15">
        <v>44250</v>
      </c>
      <c r="AT746" s="1" t="s">
        <v>19234</v>
      </c>
      <c r="AU746" s="1" t="s">
        <v>18957</v>
      </c>
      <c r="AV746" s="1" t="s">
        <v>18693</v>
      </c>
      <c r="AW746" s="1" t="s">
        <v>18958</v>
      </c>
      <c r="AX746" s="1" t="s">
        <v>18667</v>
      </c>
      <c r="AY746" s="1" t="s">
        <v>18959</v>
      </c>
    </row>
    <row r="747" spans="1:51" x14ac:dyDescent="0.2">
      <c r="A747" s="14" t="s">
        <v>17066</v>
      </c>
      <c r="B747" s="1" t="s">
        <v>18953</v>
      </c>
      <c r="C747" s="1" t="s">
        <v>18685</v>
      </c>
      <c r="D747" s="1" t="s">
        <v>18664</v>
      </c>
      <c r="E747" s="15">
        <v>44216</v>
      </c>
      <c r="F747" s="13">
        <v>44259</v>
      </c>
      <c r="G747" s="1" t="s">
        <v>18954</v>
      </c>
      <c r="H747" s="1" t="s">
        <v>18955</v>
      </c>
      <c r="I747" s="1" t="s">
        <v>18667</v>
      </c>
      <c r="J747" s="1" t="s">
        <v>18668</v>
      </c>
      <c r="K747" s="1" t="s">
        <v>18669</v>
      </c>
      <c r="L747" s="1" t="s">
        <v>18693</v>
      </c>
      <c r="M747" s="1" t="s">
        <v>18956</v>
      </c>
      <c r="N747" s="1" t="s">
        <v>18957</v>
      </c>
      <c r="O747" s="1">
        <v>21</v>
      </c>
      <c r="P747" s="1" t="s">
        <v>18953</v>
      </c>
      <c r="Q747" s="1" t="s">
        <v>19084</v>
      </c>
      <c r="R747" s="1">
        <v>20173310529</v>
      </c>
      <c r="S747" s="1" t="s">
        <v>18702</v>
      </c>
      <c r="T747" s="1">
        <v>17331052</v>
      </c>
      <c r="U747" s="1" t="s">
        <v>19085</v>
      </c>
      <c r="V747" s="1">
        <v>45243330</v>
      </c>
      <c r="X747" s="1" t="s">
        <v>19086</v>
      </c>
      <c r="Y747" s="1" t="s">
        <v>19087</v>
      </c>
      <c r="Z747" s="1" t="s">
        <v>18706</v>
      </c>
      <c r="AA747" s="1" t="s">
        <v>18707</v>
      </c>
      <c r="AB747" s="1" t="s">
        <v>18707</v>
      </c>
      <c r="AE747" s="1" t="s">
        <v>19088</v>
      </c>
      <c r="AG747" s="1" t="s">
        <v>15731</v>
      </c>
      <c r="AI747" s="1">
        <v>1431</v>
      </c>
      <c r="AK747" s="1" t="s">
        <v>18840</v>
      </c>
      <c r="AL747" s="1" t="s">
        <v>18730</v>
      </c>
      <c r="AM747" s="1" t="s">
        <v>18693</v>
      </c>
      <c r="AN747" s="1" t="s">
        <v>18669</v>
      </c>
      <c r="AO747" s="1" t="s">
        <v>18668</v>
      </c>
      <c r="AP747" s="14" t="s">
        <v>18694</v>
      </c>
      <c r="AQ747" s="14" t="s">
        <v>18695</v>
      </c>
      <c r="AR747" s="14" t="s">
        <v>18693</v>
      </c>
      <c r="AS747" s="15">
        <v>44259</v>
      </c>
      <c r="AT747" s="1" t="s">
        <v>18841</v>
      </c>
      <c r="AU747" s="1" t="s">
        <v>18957</v>
      </c>
      <c r="AV747" s="1" t="s">
        <v>18693</v>
      </c>
      <c r="AW747" s="1" t="s">
        <v>18958</v>
      </c>
      <c r="AX747" s="1" t="s">
        <v>18667</v>
      </c>
      <c r="AY747" s="1" t="s">
        <v>18959</v>
      </c>
    </row>
    <row r="748" spans="1:51" x14ac:dyDescent="0.2">
      <c r="A748" s="14" t="s">
        <v>17561</v>
      </c>
      <c r="B748" s="1" t="s">
        <v>19235</v>
      </c>
      <c r="C748" s="1" t="s">
        <v>18685</v>
      </c>
      <c r="D748" s="1" t="s">
        <v>18664</v>
      </c>
      <c r="E748" s="15">
        <v>44217</v>
      </c>
      <c r="F748" s="13">
        <v>44315</v>
      </c>
      <c r="G748" s="1" t="s">
        <v>18954</v>
      </c>
      <c r="H748" s="1" t="s">
        <v>19236</v>
      </c>
      <c r="I748" s="1" t="s">
        <v>18667</v>
      </c>
      <c r="J748" s="1" t="s">
        <v>18668</v>
      </c>
      <c r="K748" s="1" t="s">
        <v>18669</v>
      </c>
      <c r="L748" s="1" t="s">
        <v>18894</v>
      </c>
      <c r="M748" s="1" t="s">
        <v>18893</v>
      </c>
      <c r="N748" s="1" t="s">
        <v>19237</v>
      </c>
      <c r="O748" s="1">
        <v>37</v>
      </c>
      <c r="P748" s="1" t="s">
        <v>19235</v>
      </c>
      <c r="Q748" s="1" t="s">
        <v>18673</v>
      </c>
      <c r="R748" s="1">
        <v>30617573853</v>
      </c>
      <c r="U748" s="1" t="s">
        <v>19238</v>
      </c>
      <c r="V748" s="1">
        <v>1143272844</v>
      </c>
      <c r="W748" s="1" t="s">
        <v>1554</v>
      </c>
      <c r="Z748" s="1" t="s">
        <v>18706</v>
      </c>
      <c r="AA748" s="1" t="s">
        <v>18707</v>
      </c>
      <c r="AB748" s="1" t="s">
        <v>18707</v>
      </c>
      <c r="AE748" s="1" t="s">
        <v>19239</v>
      </c>
      <c r="AG748" s="1" t="s">
        <v>19240</v>
      </c>
      <c r="AH748" s="1" t="s">
        <v>18891</v>
      </c>
      <c r="AI748" s="1">
        <v>1035</v>
      </c>
      <c r="AK748" s="1" t="s">
        <v>18761</v>
      </c>
      <c r="AL748" s="1" t="s">
        <v>18730</v>
      </c>
      <c r="AM748" s="1" t="s">
        <v>18693</v>
      </c>
      <c r="AN748" s="1" t="s">
        <v>18669</v>
      </c>
      <c r="AO748" s="1" t="s">
        <v>18668</v>
      </c>
      <c r="AP748" s="14" t="s">
        <v>18694</v>
      </c>
      <c r="AQ748" s="14" t="s">
        <v>18695</v>
      </c>
      <c r="AR748" s="14" t="s">
        <v>18693</v>
      </c>
      <c r="AS748" s="15">
        <v>44315</v>
      </c>
      <c r="AT748" s="1" t="s">
        <v>18769</v>
      </c>
      <c r="AU748" s="1" t="s">
        <v>19237</v>
      </c>
      <c r="AV748" s="1" t="s">
        <v>18894</v>
      </c>
      <c r="AW748" s="1" t="s">
        <v>19241</v>
      </c>
      <c r="AX748" s="1" t="s">
        <v>18667</v>
      </c>
      <c r="AY748" s="1" t="s">
        <v>19242</v>
      </c>
    </row>
    <row r="749" spans="1:51" x14ac:dyDescent="0.2">
      <c r="A749" s="14" t="s">
        <v>17565</v>
      </c>
      <c r="B749" s="1" t="s">
        <v>19235</v>
      </c>
      <c r="C749" s="1" t="s">
        <v>18685</v>
      </c>
      <c r="D749" s="1" t="s">
        <v>18664</v>
      </c>
      <c r="E749" s="15">
        <v>44217</v>
      </c>
      <c r="F749" s="13">
        <v>44335</v>
      </c>
      <c r="G749" s="1" t="s">
        <v>18954</v>
      </c>
      <c r="H749" s="1" t="s">
        <v>19236</v>
      </c>
      <c r="I749" s="1" t="s">
        <v>18667</v>
      </c>
      <c r="J749" s="1" t="s">
        <v>18668</v>
      </c>
      <c r="K749" s="1" t="s">
        <v>18669</v>
      </c>
      <c r="L749" s="1" t="s">
        <v>18894</v>
      </c>
      <c r="M749" s="1" t="s">
        <v>18893</v>
      </c>
      <c r="N749" s="1" t="s">
        <v>19237</v>
      </c>
      <c r="O749" s="1">
        <v>35</v>
      </c>
      <c r="P749" s="1" t="s">
        <v>19235</v>
      </c>
      <c r="Q749" s="1" t="s">
        <v>18673</v>
      </c>
      <c r="R749" s="1">
        <v>30617573853</v>
      </c>
      <c r="U749" s="1" t="s">
        <v>19238</v>
      </c>
      <c r="V749" s="1">
        <v>1143272844</v>
      </c>
      <c r="W749" s="1" t="s">
        <v>1554</v>
      </c>
      <c r="Z749" s="1" t="s">
        <v>18706</v>
      </c>
      <c r="AA749" s="1" t="s">
        <v>18707</v>
      </c>
      <c r="AB749" s="1" t="s">
        <v>18707</v>
      </c>
      <c r="AE749" s="1" t="s">
        <v>19239</v>
      </c>
      <c r="AG749" s="1" t="s">
        <v>19240</v>
      </c>
      <c r="AH749" s="1" t="s">
        <v>18891</v>
      </c>
      <c r="AI749" s="1">
        <v>1035</v>
      </c>
      <c r="AK749" s="1" t="s">
        <v>18792</v>
      </c>
      <c r="AL749" s="1" t="s">
        <v>18730</v>
      </c>
      <c r="AM749" s="1" t="s">
        <v>18693</v>
      </c>
      <c r="AN749" s="1" t="s">
        <v>18669</v>
      </c>
      <c r="AO749" s="1" t="s">
        <v>18668</v>
      </c>
      <c r="AP749" s="14" t="s">
        <v>18694</v>
      </c>
      <c r="AQ749" s="14" t="s">
        <v>18695</v>
      </c>
      <c r="AR749" s="14" t="s">
        <v>18693</v>
      </c>
      <c r="AS749" s="15">
        <v>44335</v>
      </c>
      <c r="AT749" s="1" t="s">
        <v>18946</v>
      </c>
      <c r="AU749" s="1" t="s">
        <v>19237</v>
      </c>
      <c r="AV749" s="1" t="s">
        <v>18894</v>
      </c>
      <c r="AW749" s="1" t="s">
        <v>19241</v>
      </c>
      <c r="AX749" s="1" t="s">
        <v>18667</v>
      </c>
      <c r="AY749" s="1" t="s">
        <v>19242</v>
      </c>
    </row>
    <row r="750" spans="1:51" x14ac:dyDescent="0.2">
      <c r="A750" s="14" t="s">
        <v>17067</v>
      </c>
      <c r="B750" s="1" t="s">
        <v>18953</v>
      </c>
      <c r="C750" s="1" t="s">
        <v>18685</v>
      </c>
      <c r="D750" s="1" t="s">
        <v>18664</v>
      </c>
      <c r="E750" s="15">
        <v>44217</v>
      </c>
      <c r="F750" s="13">
        <v>44336</v>
      </c>
      <c r="G750" s="1" t="s">
        <v>18954</v>
      </c>
      <c r="H750" s="1" t="s">
        <v>18955</v>
      </c>
      <c r="I750" s="1" t="s">
        <v>18667</v>
      </c>
      <c r="J750" s="1" t="s">
        <v>18668</v>
      </c>
      <c r="K750" s="1" t="s">
        <v>18669</v>
      </c>
      <c r="L750" s="1" t="s">
        <v>18693</v>
      </c>
      <c r="M750" s="1" t="s">
        <v>18956</v>
      </c>
      <c r="N750" s="1" t="s">
        <v>18957</v>
      </c>
      <c r="O750" s="1">
        <v>21</v>
      </c>
      <c r="P750" s="1" t="s">
        <v>18953</v>
      </c>
      <c r="Q750" s="1" t="s">
        <v>19218</v>
      </c>
      <c r="R750" s="1">
        <v>23180987789</v>
      </c>
      <c r="S750" s="1" t="s">
        <v>18702</v>
      </c>
      <c r="T750" s="1">
        <v>18098778</v>
      </c>
      <c r="U750" s="1" t="s">
        <v>19219</v>
      </c>
      <c r="V750" s="1">
        <v>1164845598</v>
      </c>
      <c r="X750" s="1" t="s">
        <v>19220</v>
      </c>
      <c r="Y750" s="1" t="s">
        <v>19221</v>
      </c>
      <c r="Z750" s="1" t="s">
        <v>15990</v>
      </c>
      <c r="AA750" s="1" t="s">
        <v>18698</v>
      </c>
      <c r="AB750" s="1" t="s">
        <v>18716</v>
      </c>
      <c r="AE750" s="1" t="s">
        <v>19222</v>
      </c>
      <c r="AG750" s="1" t="s">
        <v>15731</v>
      </c>
      <c r="AI750" s="1">
        <v>1636</v>
      </c>
      <c r="AK750" s="1" t="s">
        <v>18947</v>
      </c>
      <c r="AL750" s="1" t="s">
        <v>18948</v>
      </c>
      <c r="AM750" s="1" t="s">
        <v>18693</v>
      </c>
      <c r="AN750" s="1" t="s">
        <v>18669</v>
      </c>
      <c r="AO750" s="1" t="s">
        <v>18668</v>
      </c>
      <c r="AP750" s="14" t="s">
        <v>18694</v>
      </c>
      <c r="AQ750" s="14" t="s">
        <v>18695</v>
      </c>
      <c r="AR750" s="14" t="s">
        <v>18693</v>
      </c>
      <c r="AS750" s="15">
        <v>44336</v>
      </c>
      <c r="AT750" s="1" t="s">
        <v>18779</v>
      </c>
      <c r="AU750" s="1" t="s">
        <v>18957</v>
      </c>
      <c r="AV750" s="1" t="s">
        <v>18693</v>
      </c>
      <c r="AW750" s="1" t="s">
        <v>18958</v>
      </c>
      <c r="AX750" s="1" t="s">
        <v>18667</v>
      </c>
      <c r="AY750" s="1" t="s">
        <v>18959</v>
      </c>
    </row>
    <row r="751" spans="1:51" x14ac:dyDescent="0.2">
      <c r="A751" s="14" t="s">
        <v>14271</v>
      </c>
      <c r="B751" s="1" t="s">
        <v>18662</v>
      </c>
      <c r="C751" s="1" t="s">
        <v>18685</v>
      </c>
      <c r="D751" s="1" t="s">
        <v>18664</v>
      </c>
      <c r="E751" s="15">
        <v>44219</v>
      </c>
      <c r="F751" s="13">
        <v>44258</v>
      </c>
      <c r="G751" s="1" t="s">
        <v>18665</v>
      </c>
      <c r="H751" s="1" t="s">
        <v>18666</v>
      </c>
      <c r="I751" s="1" t="s">
        <v>18667</v>
      </c>
      <c r="J751" s="1" t="s">
        <v>18668</v>
      </c>
      <c r="K751" s="1" t="s">
        <v>18669</v>
      </c>
      <c r="L751" s="1" t="s">
        <v>18735</v>
      </c>
      <c r="M751" s="1" t="s">
        <v>18671</v>
      </c>
      <c r="N751" s="1" t="s">
        <v>18672</v>
      </c>
      <c r="O751" s="1">
        <v>23</v>
      </c>
      <c r="P751" s="1" t="s">
        <v>18662</v>
      </c>
      <c r="Q751" s="1" t="s">
        <v>19243</v>
      </c>
      <c r="R751" s="1">
        <v>20265005390</v>
      </c>
      <c r="S751" s="1" t="s">
        <v>18702</v>
      </c>
      <c r="T751" s="1">
        <v>26500539</v>
      </c>
      <c r="U751" s="1" t="s">
        <v>19244</v>
      </c>
      <c r="V751" s="1">
        <v>52999700</v>
      </c>
      <c r="X751" s="1" t="s">
        <v>19245</v>
      </c>
      <c r="Y751" s="1" t="s">
        <v>19246</v>
      </c>
      <c r="Z751" s="1" t="s">
        <v>18706</v>
      </c>
      <c r="AA751" s="1" t="s">
        <v>18707</v>
      </c>
      <c r="AB751" s="1" t="s">
        <v>18707</v>
      </c>
      <c r="AE751" s="1" t="s">
        <v>19247</v>
      </c>
      <c r="AG751" s="1" t="s">
        <v>15731</v>
      </c>
      <c r="AI751" s="1">
        <v>1428</v>
      </c>
      <c r="AK751" s="1" t="s">
        <v>18732</v>
      </c>
      <c r="AL751" s="1" t="s">
        <v>18730</v>
      </c>
      <c r="AM751" s="1" t="s">
        <v>18679</v>
      </c>
      <c r="AN751" s="1" t="s">
        <v>18669</v>
      </c>
      <c r="AO751" s="1" t="s">
        <v>18668</v>
      </c>
      <c r="AP751" s="14" t="s">
        <v>18732</v>
      </c>
      <c r="AQ751" s="14" t="s">
        <v>18734</v>
      </c>
      <c r="AR751" s="14" t="s">
        <v>18735</v>
      </c>
      <c r="AS751" s="15">
        <v>44286</v>
      </c>
      <c r="AT751" s="1" t="s">
        <v>18828</v>
      </c>
      <c r="AU751" s="1" t="s">
        <v>18672</v>
      </c>
      <c r="AV751" s="1" t="s">
        <v>18735</v>
      </c>
      <c r="AW751" s="1" t="s">
        <v>18683</v>
      </c>
      <c r="AX751" s="1" t="s">
        <v>18667</v>
      </c>
      <c r="AY751" s="1" t="s">
        <v>18684</v>
      </c>
    </row>
    <row r="752" spans="1:51" x14ac:dyDescent="0.2">
      <c r="A752" s="14" t="s">
        <v>17071</v>
      </c>
      <c r="B752" s="1" t="s">
        <v>18953</v>
      </c>
      <c r="C752" s="1" t="s">
        <v>18685</v>
      </c>
      <c r="D752" s="1" t="s">
        <v>18664</v>
      </c>
      <c r="E752" s="15">
        <v>44223</v>
      </c>
      <c r="F752" s="13">
        <v>44257</v>
      </c>
      <c r="G752" s="1" t="s">
        <v>18954</v>
      </c>
      <c r="H752" s="1" t="s">
        <v>18955</v>
      </c>
      <c r="I752" s="1" t="s">
        <v>18667</v>
      </c>
      <c r="J752" s="1" t="s">
        <v>18668</v>
      </c>
      <c r="K752" s="1" t="s">
        <v>18669</v>
      </c>
      <c r="L752" s="1" t="s">
        <v>18693</v>
      </c>
      <c r="M752" s="1" t="s">
        <v>18956</v>
      </c>
      <c r="N752" s="1" t="s">
        <v>18957</v>
      </c>
      <c r="O752" s="1">
        <v>21</v>
      </c>
      <c r="P752" s="1" t="s">
        <v>18953</v>
      </c>
      <c r="Q752" s="1" t="s">
        <v>18673</v>
      </c>
      <c r="R752" s="1">
        <v>30658562246</v>
      </c>
      <c r="U752" s="1" t="s">
        <v>18983</v>
      </c>
      <c r="V752" s="1">
        <v>1146866600</v>
      </c>
      <c r="W752" s="1" t="s">
        <v>18984</v>
      </c>
      <c r="Z752" s="1" t="s">
        <v>18706</v>
      </c>
      <c r="AA752" s="1" t="s">
        <v>18985</v>
      </c>
      <c r="AB752" s="1" t="s">
        <v>18986</v>
      </c>
      <c r="AE752" s="1" t="s">
        <v>18987</v>
      </c>
      <c r="AG752" s="1" t="s">
        <v>15731</v>
      </c>
      <c r="AI752" s="1">
        <v>1440</v>
      </c>
      <c r="AK752" s="1" t="s">
        <v>18761</v>
      </c>
      <c r="AL752" s="1" t="s">
        <v>18730</v>
      </c>
      <c r="AM752" s="1" t="s">
        <v>18693</v>
      </c>
      <c r="AN752" s="1" t="s">
        <v>18669</v>
      </c>
      <c r="AO752" s="1" t="s">
        <v>18668</v>
      </c>
      <c r="AP752" s="14" t="s">
        <v>18694</v>
      </c>
      <c r="AQ752" s="14" t="s">
        <v>18695</v>
      </c>
      <c r="AR752" s="14" t="s">
        <v>18693</v>
      </c>
      <c r="AS752" s="15">
        <v>44257</v>
      </c>
      <c r="AT752" s="1" t="s">
        <v>18769</v>
      </c>
      <c r="AU752" s="1" t="s">
        <v>18957</v>
      </c>
      <c r="AV752" s="1" t="s">
        <v>18693</v>
      </c>
      <c r="AW752" s="1" t="s">
        <v>18958</v>
      </c>
      <c r="AX752" s="1" t="s">
        <v>18667</v>
      </c>
      <c r="AY752" s="1" t="s">
        <v>18959</v>
      </c>
    </row>
    <row r="753" spans="1:51" x14ac:dyDescent="0.2">
      <c r="A753" s="14" t="s">
        <v>17073</v>
      </c>
      <c r="B753" s="1" t="s">
        <v>18953</v>
      </c>
      <c r="C753" s="1" t="s">
        <v>18685</v>
      </c>
      <c r="D753" s="1" t="s">
        <v>18664</v>
      </c>
      <c r="E753" s="15">
        <v>44224</v>
      </c>
      <c r="F753" s="13">
        <v>44263</v>
      </c>
      <c r="G753" s="1" t="s">
        <v>18954</v>
      </c>
      <c r="H753" s="1" t="s">
        <v>18955</v>
      </c>
      <c r="I753" s="1" t="s">
        <v>18667</v>
      </c>
      <c r="J753" s="1" t="s">
        <v>18668</v>
      </c>
      <c r="K753" s="1" t="s">
        <v>18669</v>
      </c>
      <c r="L753" s="1" t="s">
        <v>18693</v>
      </c>
      <c r="M753" s="1" t="s">
        <v>18956</v>
      </c>
      <c r="N753" s="1" t="s">
        <v>18957</v>
      </c>
      <c r="O753" s="1">
        <v>32</v>
      </c>
      <c r="P753" s="1" t="s">
        <v>18953</v>
      </c>
      <c r="Q753" s="1" t="s">
        <v>18673</v>
      </c>
      <c r="R753" s="1">
        <v>30714467081</v>
      </c>
      <c r="U753" s="1" t="s">
        <v>19248</v>
      </c>
      <c r="V753" s="1">
        <v>45742307</v>
      </c>
      <c r="W753" s="1" t="s">
        <v>16599</v>
      </c>
      <c r="Z753" s="1" t="s">
        <v>18706</v>
      </c>
      <c r="AA753" s="1" t="s">
        <v>18707</v>
      </c>
      <c r="AB753" s="1" t="s">
        <v>18707</v>
      </c>
      <c r="AE753" s="1" t="s">
        <v>19249</v>
      </c>
      <c r="AG753" s="1">
        <v>7</v>
      </c>
      <c r="AH753" s="1" t="s">
        <v>19250</v>
      </c>
      <c r="AI753" s="1">
        <v>1414</v>
      </c>
      <c r="AK753" s="1" t="s">
        <v>18792</v>
      </c>
      <c r="AL753" s="1" t="s">
        <v>18730</v>
      </c>
      <c r="AM753" s="1" t="s">
        <v>18693</v>
      </c>
      <c r="AN753" s="1" t="s">
        <v>18669</v>
      </c>
      <c r="AO753" s="1" t="s">
        <v>18668</v>
      </c>
      <c r="AP753" s="14" t="s">
        <v>18694</v>
      </c>
      <c r="AQ753" s="14" t="s">
        <v>18695</v>
      </c>
      <c r="AR753" s="14" t="s">
        <v>18693</v>
      </c>
      <c r="AS753" s="15">
        <v>44263</v>
      </c>
      <c r="AT753" s="1" t="s">
        <v>18946</v>
      </c>
      <c r="AU753" s="1" t="s">
        <v>18957</v>
      </c>
      <c r="AV753" s="1" t="s">
        <v>18693</v>
      </c>
      <c r="AW753" s="1" t="s">
        <v>18958</v>
      </c>
      <c r="AX753" s="1" t="s">
        <v>18667</v>
      </c>
      <c r="AY753" s="1" t="s">
        <v>18959</v>
      </c>
    </row>
    <row r="754" spans="1:51" x14ac:dyDescent="0.2">
      <c r="A754" s="14" t="s">
        <v>17075</v>
      </c>
      <c r="B754" s="1" t="s">
        <v>18953</v>
      </c>
      <c r="C754" s="1" t="s">
        <v>18967</v>
      </c>
      <c r="D754" s="1" t="s">
        <v>18664</v>
      </c>
      <c r="E754" s="15">
        <v>44225</v>
      </c>
      <c r="F754" s="13">
        <v>44277</v>
      </c>
      <c r="G754" s="1" t="s">
        <v>18954</v>
      </c>
      <c r="H754" s="1" t="s">
        <v>18955</v>
      </c>
      <c r="I754" s="1" t="s">
        <v>18667</v>
      </c>
      <c r="J754" s="1" t="s">
        <v>18668</v>
      </c>
      <c r="K754" s="1" t="s">
        <v>18669</v>
      </c>
      <c r="L754" s="1" t="s">
        <v>18693</v>
      </c>
      <c r="M754" s="1" t="s">
        <v>18956</v>
      </c>
      <c r="N754" s="1" t="s">
        <v>18957</v>
      </c>
      <c r="O754" s="1">
        <v>31</v>
      </c>
      <c r="P754" s="1" t="s">
        <v>18953</v>
      </c>
      <c r="Q754" s="1" t="s">
        <v>18997</v>
      </c>
      <c r="R754" s="1">
        <v>20147987480</v>
      </c>
      <c r="S754" s="1" t="s">
        <v>18702</v>
      </c>
      <c r="T754" s="1">
        <v>14798748</v>
      </c>
      <c r="U754" s="1" t="s">
        <v>18998</v>
      </c>
      <c r="V754" s="1">
        <v>111545502227</v>
      </c>
      <c r="X754" s="1" t="s">
        <v>18999</v>
      </c>
      <c r="Y754" s="1" t="s">
        <v>19000</v>
      </c>
      <c r="Z754" s="1" t="s">
        <v>18963</v>
      </c>
      <c r="AA754" s="1" t="s">
        <v>18964</v>
      </c>
      <c r="AB754" s="1" t="s">
        <v>18965</v>
      </c>
      <c r="AE754" s="1" t="s">
        <v>19001</v>
      </c>
      <c r="AG754" s="1">
        <v>10</v>
      </c>
      <c r="AH754" s="1" t="s">
        <v>1816</v>
      </c>
      <c r="AI754" s="1">
        <v>5000</v>
      </c>
      <c r="AK754" s="1" t="s">
        <v>18792</v>
      </c>
      <c r="AL754" s="1" t="s">
        <v>18730</v>
      </c>
      <c r="AM754" s="1" t="s">
        <v>18693</v>
      </c>
      <c r="AN754" s="1" t="s">
        <v>18669</v>
      </c>
      <c r="AO754" s="1" t="s">
        <v>18668</v>
      </c>
      <c r="AP754" s="14" t="s">
        <v>18694</v>
      </c>
      <c r="AQ754" s="14" t="s">
        <v>18695</v>
      </c>
      <c r="AR754" s="14" t="s">
        <v>18693</v>
      </c>
      <c r="AS754" s="15">
        <v>44277</v>
      </c>
      <c r="AT754" s="1" t="s">
        <v>18946</v>
      </c>
      <c r="AU754" s="1" t="s">
        <v>18957</v>
      </c>
      <c r="AV754" s="1" t="s">
        <v>18693</v>
      </c>
      <c r="AW754" s="1" t="s">
        <v>18958</v>
      </c>
      <c r="AX754" s="1" t="s">
        <v>18667</v>
      </c>
      <c r="AY754" s="1" t="s">
        <v>18959</v>
      </c>
    </row>
    <row r="755" spans="1:51" x14ac:dyDescent="0.2">
      <c r="A755" s="14" t="s">
        <v>14299</v>
      </c>
      <c r="B755" s="1" t="s">
        <v>18662</v>
      </c>
      <c r="C755" s="1" t="s">
        <v>18685</v>
      </c>
      <c r="D755" s="1" t="s">
        <v>18664</v>
      </c>
      <c r="E755" s="15">
        <v>44225</v>
      </c>
      <c r="F755" s="13">
        <v>44326</v>
      </c>
      <c r="G755" s="1" t="s">
        <v>18665</v>
      </c>
      <c r="H755" s="1" t="s">
        <v>18666</v>
      </c>
      <c r="I755" s="1" t="s">
        <v>18667</v>
      </c>
      <c r="J755" s="1" t="s">
        <v>18668</v>
      </c>
      <c r="K755" s="1" t="s">
        <v>18669</v>
      </c>
      <c r="L755" s="1" t="s">
        <v>18735</v>
      </c>
      <c r="M755" s="1" t="s">
        <v>18671</v>
      </c>
      <c r="N755" s="1" t="s">
        <v>18672</v>
      </c>
      <c r="O755" s="1">
        <v>60</v>
      </c>
      <c r="P755" s="1" t="s">
        <v>18662</v>
      </c>
      <c r="Q755" s="1" t="s">
        <v>18673</v>
      </c>
      <c r="R755" s="1">
        <v>30516968431</v>
      </c>
      <c r="U755" s="1" t="s">
        <v>19081</v>
      </c>
      <c r="V755" s="1">
        <v>1157776400</v>
      </c>
      <c r="W755" s="1" t="s">
        <v>19082</v>
      </c>
      <c r="Z755" s="1" t="s">
        <v>18706</v>
      </c>
      <c r="AA755" s="1" t="s">
        <v>18707</v>
      </c>
      <c r="AB755" s="1" t="s">
        <v>18707</v>
      </c>
      <c r="AE755" s="1" t="s">
        <v>19083</v>
      </c>
      <c r="AG755" s="1" t="s">
        <v>15731</v>
      </c>
      <c r="AI755" s="1">
        <v>1428</v>
      </c>
      <c r="AK755" s="1" t="s">
        <v>19122</v>
      </c>
      <c r="AL755" s="1" t="s">
        <v>18710</v>
      </c>
      <c r="AM755" s="1" t="s">
        <v>19123</v>
      </c>
      <c r="AN755" s="1" t="s">
        <v>19124</v>
      </c>
      <c r="AO755" s="1" t="s">
        <v>18668</v>
      </c>
      <c r="AP755" s="14" t="s">
        <v>19122</v>
      </c>
      <c r="AQ755" s="14" t="s">
        <v>18723</v>
      </c>
      <c r="AR755" s="14" t="s">
        <v>19123</v>
      </c>
      <c r="AS755" s="15">
        <v>44326</v>
      </c>
      <c r="AT755" s="1" t="s">
        <v>18713</v>
      </c>
      <c r="AU755" s="1" t="s">
        <v>18672</v>
      </c>
      <c r="AV755" s="1" t="s">
        <v>18735</v>
      </c>
      <c r="AW755" s="1" t="s">
        <v>18683</v>
      </c>
      <c r="AX755" s="1" t="s">
        <v>18667</v>
      </c>
      <c r="AY755" s="1" t="s">
        <v>18684</v>
      </c>
    </row>
    <row r="756" spans="1:51" x14ac:dyDescent="0.2">
      <c r="A756" s="14" t="s">
        <v>17078</v>
      </c>
      <c r="B756" s="1" t="s">
        <v>18953</v>
      </c>
      <c r="C756" s="1" t="s">
        <v>18685</v>
      </c>
      <c r="D756" s="1" t="s">
        <v>18664</v>
      </c>
      <c r="E756" s="15">
        <v>44228</v>
      </c>
      <c r="F756" s="13">
        <v>44257</v>
      </c>
      <c r="G756" s="1" t="s">
        <v>18954</v>
      </c>
      <c r="H756" s="1" t="s">
        <v>18955</v>
      </c>
      <c r="I756" s="1" t="s">
        <v>18667</v>
      </c>
      <c r="J756" s="1" t="s">
        <v>18668</v>
      </c>
      <c r="K756" s="1" t="s">
        <v>18669</v>
      </c>
      <c r="L756" s="1" t="s">
        <v>18693</v>
      </c>
      <c r="M756" s="1" t="s">
        <v>18956</v>
      </c>
      <c r="N756" s="1" t="s">
        <v>18957</v>
      </c>
      <c r="O756" s="1">
        <v>28</v>
      </c>
      <c r="P756" s="1" t="s">
        <v>18953</v>
      </c>
      <c r="Q756" s="1" t="s">
        <v>18673</v>
      </c>
      <c r="R756" s="1">
        <v>30661988114</v>
      </c>
      <c r="U756" s="1" t="s">
        <v>18977</v>
      </c>
      <c r="V756" s="1">
        <v>1549149886</v>
      </c>
      <c r="W756" s="1" t="s">
        <v>16571</v>
      </c>
      <c r="Z756" s="1" t="s">
        <v>18706</v>
      </c>
      <c r="AA756" s="1" t="s">
        <v>18707</v>
      </c>
      <c r="AB756" s="1" t="s">
        <v>18707</v>
      </c>
      <c r="AE756" s="1" t="s">
        <v>18978</v>
      </c>
      <c r="AG756" s="1">
        <v>11</v>
      </c>
      <c r="AH756" s="1">
        <v>11</v>
      </c>
      <c r="AI756" s="1">
        <v>1044</v>
      </c>
      <c r="AK756" s="1" t="s">
        <v>18792</v>
      </c>
      <c r="AL756" s="1" t="s">
        <v>18730</v>
      </c>
      <c r="AM756" s="1" t="s">
        <v>18693</v>
      </c>
      <c r="AN756" s="1" t="s">
        <v>18669</v>
      </c>
      <c r="AO756" s="1" t="s">
        <v>18668</v>
      </c>
      <c r="AP756" s="14" t="s">
        <v>18694</v>
      </c>
      <c r="AQ756" s="14" t="s">
        <v>18695</v>
      </c>
      <c r="AR756" s="14" t="s">
        <v>18693</v>
      </c>
      <c r="AS756" s="15">
        <v>44257</v>
      </c>
      <c r="AT756" s="1" t="s">
        <v>18946</v>
      </c>
      <c r="AU756" s="1" t="s">
        <v>18957</v>
      </c>
      <c r="AV756" s="1" t="s">
        <v>18693</v>
      </c>
      <c r="AW756" s="1" t="s">
        <v>18958</v>
      </c>
      <c r="AX756" s="1" t="s">
        <v>18667</v>
      </c>
      <c r="AY756" s="1" t="s">
        <v>18959</v>
      </c>
    </row>
    <row r="757" spans="1:51" x14ac:dyDescent="0.2">
      <c r="A757" s="14" t="s">
        <v>17080</v>
      </c>
      <c r="B757" s="1" t="s">
        <v>18953</v>
      </c>
      <c r="C757" s="1" t="s">
        <v>18685</v>
      </c>
      <c r="D757" s="1" t="s">
        <v>18664</v>
      </c>
      <c r="E757" s="15">
        <v>44228</v>
      </c>
      <c r="F757" s="13">
        <v>44257</v>
      </c>
      <c r="G757" s="1" t="s">
        <v>18954</v>
      </c>
      <c r="H757" s="1" t="s">
        <v>18955</v>
      </c>
      <c r="I757" s="1" t="s">
        <v>18667</v>
      </c>
      <c r="J757" s="1" t="s">
        <v>18668</v>
      </c>
      <c r="K757" s="1" t="s">
        <v>18669</v>
      </c>
      <c r="L757" s="1" t="s">
        <v>18693</v>
      </c>
      <c r="M757" s="1" t="s">
        <v>18956</v>
      </c>
      <c r="N757" s="1" t="s">
        <v>18957</v>
      </c>
      <c r="O757" s="1">
        <v>28</v>
      </c>
      <c r="P757" s="1" t="s">
        <v>18953</v>
      </c>
      <c r="Q757" s="1" t="s">
        <v>18673</v>
      </c>
      <c r="R757" s="1">
        <v>30661988114</v>
      </c>
      <c r="U757" s="1" t="s">
        <v>18977</v>
      </c>
      <c r="V757" s="1">
        <v>1549149886</v>
      </c>
      <c r="W757" s="1" t="s">
        <v>16571</v>
      </c>
      <c r="Z757" s="1" t="s">
        <v>18706</v>
      </c>
      <c r="AA757" s="1" t="s">
        <v>18707</v>
      </c>
      <c r="AB757" s="1" t="s">
        <v>18707</v>
      </c>
      <c r="AE757" s="1" t="s">
        <v>18978</v>
      </c>
      <c r="AG757" s="1">
        <v>11</v>
      </c>
      <c r="AH757" s="1">
        <v>11</v>
      </c>
      <c r="AI757" s="1">
        <v>1044</v>
      </c>
      <c r="AK757" s="1" t="s">
        <v>18792</v>
      </c>
      <c r="AL757" s="1" t="s">
        <v>18730</v>
      </c>
      <c r="AM757" s="1" t="s">
        <v>18693</v>
      </c>
      <c r="AN757" s="1" t="s">
        <v>18669</v>
      </c>
      <c r="AO757" s="1" t="s">
        <v>18668</v>
      </c>
      <c r="AP757" s="14" t="s">
        <v>18694</v>
      </c>
      <c r="AQ757" s="14" t="s">
        <v>18695</v>
      </c>
      <c r="AR757" s="14" t="s">
        <v>18693</v>
      </c>
      <c r="AS757" s="15">
        <v>44257</v>
      </c>
      <c r="AT757" s="1" t="s">
        <v>18946</v>
      </c>
      <c r="AU757" s="1" t="s">
        <v>18957</v>
      </c>
      <c r="AV757" s="1" t="s">
        <v>18693</v>
      </c>
      <c r="AW757" s="1" t="s">
        <v>18958</v>
      </c>
      <c r="AX757" s="1" t="s">
        <v>18667</v>
      </c>
      <c r="AY757" s="1" t="s">
        <v>18959</v>
      </c>
    </row>
    <row r="758" spans="1:51" x14ac:dyDescent="0.2">
      <c r="A758" s="14" t="s">
        <v>17082</v>
      </c>
      <c r="B758" s="1" t="s">
        <v>18953</v>
      </c>
      <c r="C758" s="1" t="s">
        <v>18685</v>
      </c>
      <c r="D758" s="1" t="s">
        <v>18664</v>
      </c>
      <c r="E758" s="15">
        <v>44228</v>
      </c>
      <c r="F758" s="13">
        <v>44257</v>
      </c>
      <c r="G758" s="1" t="s">
        <v>18954</v>
      </c>
      <c r="H758" s="1" t="s">
        <v>18955</v>
      </c>
      <c r="I758" s="1" t="s">
        <v>18667</v>
      </c>
      <c r="J758" s="1" t="s">
        <v>18668</v>
      </c>
      <c r="K758" s="1" t="s">
        <v>18669</v>
      </c>
      <c r="L758" s="1" t="s">
        <v>18693</v>
      </c>
      <c r="M758" s="1" t="s">
        <v>18956</v>
      </c>
      <c r="N758" s="1" t="s">
        <v>18957</v>
      </c>
      <c r="O758" s="1">
        <v>28</v>
      </c>
      <c r="P758" s="1" t="s">
        <v>18953</v>
      </c>
      <c r="Q758" s="1" t="s">
        <v>18673</v>
      </c>
      <c r="R758" s="1">
        <v>30661988114</v>
      </c>
      <c r="U758" s="1" t="s">
        <v>18977</v>
      </c>
      <c r="V758" s="1">
        <v>1549149886</v>
      </c>
      <c r="W758" s="1" t="s">
        <v>16571</v>
      </c>
      <c r="Z758" s="1" t="s">
        <v>18706</v>
      </c>
      <c r="AA758" s="1" t="s">
        <v>18707</v>
      </c>
      <c r="AB758" s="1" t="s">
        <v>18707</v>
      </c>
      <c r="AE758" s="1" t="s">
        <v>18978</v>
      </c>
      <c r="AG758" s="1">
        <v>11</v>
      </c>
      <c r="AH758" s="1">
        <v>11</v>
      </c>
      <c r="AI758" s="1">
        <v>1044</v>
      </c>
      <c r="AK758" s="1" t="s">
        <v>18792</v>
      </c>
      <c r="AL758" s="1" t="s">
        <v>18730</v>
      </c>
      <c r="AM758" s="1" t="s">
        <v>18693</v>
      </c>
      <c r="AN758" s="1" t="s">
        <v>18669</v>
      </c>
      <c r="AO758" s="1" t="s">
        <v>18668</v>
      </c>
      <c r="AP758" s="14" t="s">
        <v>18694</v>
      </c>
      <c r="AQ758" s="14" t="s">
        <v>18695</v>
      </c>
      <c r="AR758" s="14" t="s">
        <v>18693</v>
      </c>
      <c r="AS758" s="15">
        <v>44257</v>
      </c>
      <c r="AT758" s="1" t="s">
        <v>18946</v>
      </c>
      <c r="AU758" s="1" t="s">
        <v>18957</v>
      </c>
      <c r="AV758" s="1" t="s">
        <v>18693</v>
      </c>
      <c r="AW758" s="1" t="s">
        <v>18958</v>
      </c>
      <c r="AX758" s="1" t="s">
        <v>18667</v>
      </c>
      <c r="AY758" s="1" t="s">
        <v>18959</v>
      </c>
    </row>
    <row r="759" spans="1:51" x14ac:dyDescent="0.2">
      <c r="A759" s="14" t="s">
        <v>17084</v>
      </c>
      <c r="B759" s="1" t="s">
        <v>18953</v>
      </c>
      <c r="C759" s="1" t="s">
        <v>18685</v>
      </c>
      <c r="D759" s="1" t="s">
        <v>18664</v>
      </c>
      <c r="E759" s="15">
        <v>44228</v>
      </c>
      <c r="F759" s="13">
        <v>44257</v>
      </c>
      <c r="G759" s="1" t="s">
        <v>18954</v>
      </c>
      <c r="H759" s="1" t="s">
        <v>18955</v>
      </c>
      <c r="I759" s="1" t="s">
        <v>18667</v>
      </c>
      <c r="J759" s="1" t="s">
        <v>18668</v>
      </c>
      <c r="K759" s="1" t="s">
        <v>18669</v>
      </c>
      <c r="L759" s="1" t="s">
        <v>18693</v>
      </c>
      <c r="M759" s="1" t="s">
        <v>18956</v>
      </c>
      <c r="N759" s="1" t="s">
        <v>18957</v>
      </c>
      <c r="O759" s="1">
        <v>29</v>
      </c>
      <c r="P759" s="1" t="s">
        <v>18953</v>
      </c>
      <c r="Q759" s="1" t="s">
        <v>18673</v>
      </c>
      <c r="R759" s="1">
        <v>30661988114</v>
      </c>
      <c r="U759" s="1" t="s">
        <v>18977</v>
      </c>
      <c r="V759" s="1">
        <v>1549149886</v>
      </c>
      <c r="W759" s="1" t="s">
        <v>16571</v>
      </c>
      <c r="Z759" s="1" t="s">
        <v>18706</v>
      </c>
      <c r="AA759" s="1" t="s">
        <v>18707</v>
      </c>
      <c r="AB759" s="1" t="s">
        <v>18707</v>
      </c>
      <c r="AE759" s="1" t="s">
        <v>18978</v>
      </c>
      <c r="AG759" s="1">
        <v>11</v>
      </c>
      <c r="AH759" s="1">
        <v>11</v>
      </c>
      <c r="AI759" s="1">
        <v>1044</v>
      </c>
      <c r="AK759" s="1" t="s">
        <v>18792</v>
      </c>
      <c r="AL759" s="1" t="s">
        <v>18730</v>
      </c>
      <c r="AM759" s="1" t="s">
        <v>18693</v>
      </c>
      <c r="AN759" s="1" t="s">
        <v>18669</v>
      </c>
      <c r="AO759" s="1" t="s">
        <v>18668</v>
      </c>
      <c r="AP759" s="14" t="s">
        <v>18694</v>
      </c>
      <c r="AQ759" s="14" t="s">
        <v>18695</v>
      </c>
      <c r="AR759" s="14" t="s">
        <v>18693</v>
      </c>
      <c r="AS759" s="15">
        <v>44257</v>
      </c>
      <c r="AT759" s="1" t="s">
        <v>18946</v>
      </c>
      <c r="AU759" s="1" t="s">
        <v>18957</v>
      </c>
      <c r="AV759" s="1" t="s">
        <v>18693</v>
      </c>
      <c r="AW759" s="1" t="s">
        <v>18958</v>
      </c>
      <c r="AX759" s="1" t="s">
        <v>18667</v>
      </c>
      <c r="AY759" s="1" t="s">
        <v>18959</v>
      </c>
    </row>
    <row r="760" spans="1:51" x14ac:dyDescent="0.2">
      <c r="A760" s="14" t="s">
        <v>14353</v>
      </c>
      <c r="B760" s="1" t="s">
        <v>18662</v>
      </c>
      <c r="C760" s="1" t="s">
        <v>18685</v>
      </c>
      <c r="D760" s="1" t="s">
        <v>18664</v>
      </c>
      <c r="E760" s="15">
        <v>44228</v>
      </c>
      <c r="F760" s="13">
        <v>44258</v>
      </c>
      <c r="G760" s="1" t="s">
        <v>18665</v>
      </c>
      <c r="H760" s="1" t="s">
        <v>18666</v>
      </c>
      <c r="I760" s="1" t="s">
        <v>18667</v>
      </c>
      <c r="J760" s="1" t="s">
        <v>18668</v>
      </c>
      <c r="K760" s="1" t="s">
        <v>18669</v>
      </c>
      <c r="L760" s="1" t="s">
        <v>18735</v>
      </c>
      <c r="M760" s="1" t="s">
        <v>18671</v>
      </c>
      <c r="N760" s="1" t="s">
        <v>18672</v>
      </c>
      <c r="O760" s="1">
        <v>22</v>
      </c>
      <c r="P760" s="1" t="s">
        <v>18662</v>
      </c>
      <c r="Q760" s="1" t="s">
        <v>19243</v>
      </c>
      <c r="R760" s="1">
        <v>20265005390</v>
      </c>
      <c r="S760" s="1" t="s">
        <v>18702</v>
      </c>
      <c r="T760" s="1">
        <v>26500539</v>
      </c>
      <c r="U760" s="1" t="s">
        <v>19244</v>
      </c>
      <c r="V760" s="1">
        <v>52999700</v>
      </c>
      <c r="X760" s="1" t="s">
        <v>19245</v>
      </c>
      <c r="Y760" s="1" t="s">
        <v>19246</v>
      </c>
      <c r="Z760" s="1" t="s">
        <v>18706</v>
      </c>
      <c r="AA760" s="1" t="s">
        <v>18707</v>
      </c>
      <c r="AB760" s="1" t="s">
        <v>18707</v>
      </c>
      <c r="AE760" s="1" t="s">
        <v>19247</v>
      </c>
      <c r="AG760" s="1" t="s">
        <v>15731</v>
      </c>
      <c r="AI760" s="1">
        <v>1428</v>
      </c>
      <c r="AK760" s="1" t="s">
        <v>18732</v>
      </c>
      <c r="AL760" s="1" t="s">
        <v>18730</v>
      </c>
      <c r="AM760" s="1" t="s">
        <v>18679</v>
      </c>
      <c r="AN760" s="1" t="s">
        <v>18669</v>
      </c>
      <c r="AO760" s="1" t="s">
        <v>18668</v>
      </c>
      <c r="AP760" s="14" t="s">
        <v>18732</v>
      </c>
      <c r="AQ760" s="14" t="s">
        <v>18734</v>
      </c>
      <c r="AR760" s="14" t="s">
        <v>18735</v>
      </c>
      <c r="AS760" s="15">
        <v>44286</v>
      </c>
      <c r="AT760" s="1" t="s">
        <v>18828</v>
      </c>
      <c r="AU760" s="1" t="s">
        <v>18672</v>
      </c>
      <c r="AV760" s="1" t="s">
        <v>18735</v>
      </c>
      <c r="AW760" s="1" t="s">
        <v>18683</v>
      </c>
      <c r="AX760" s="1" t="s">
        <v>18667</v>
      </c>
      <c r="AY760" s="1" t="s">
        <v>18684</v>
      </c>
    </row>
    <row r="761" spans="1:51" x14ac:dyDescent="0.2">
      <c r="A761" s="14" t="s">
        <v>14359</v>
      </c>
      <c r="B761" s="1" t="s">
        <v>18662</v>
      </c>
      <c r="C761" s="1" t="s">
        <v>18685</v>
      </c>
      <c r="D761" s="1" t="s">
        <v>18664</v>
      </c>
      <c r="E761" s="15">
        <v>44229</v>
      </c>
      <c r="F761" s="13">
        <v>44258</v>
      </c>
      <c r="G761" s="1" t="s">
        <v>18665</v>
      </c>
      <c r="H761" s="1" t="s">
        <v>18666</v>
      </c>
      <c r="I761" s="1" t="s">
        <v>18667</v>
      </c>
      <c r="J761" s="1" t="s">
        <v>18668</v>
      </c>
      <c r="K761" s="1" t="s">
        <v>18669</v>
      </c>
      <c r="L761" s="1" t="s">
        <v>18735</v>
      </c>
      <c r="M761" s="1" t="s">
        <v>18671</v>
      </c>
      <c r="N761" s="1" t="s">
        <v>18672</v>
      </c>
      <c r="O761" s="1">
        <v>22</v>
      </c>
      <c r="P761" s="1" t="s">
        <v>18662</v>
      </c>
      <c r="Q761" s="1" t="s">
        <v>19243</v>
      </c>
      <c r="R761" s="1">
        <v>20265005390</v>
      </c>
      <c r="S761" s="1" t="s">
        <v>18702</v>
      </c>
      <c r="T761" s="1">
        <v>26500539</v>
      </c>
      <c r="U761" s="1" t="s">
        <v>19244</v>
      </c>
      <c r="V761" s="1">
        <v>52999700</v>
      </c>
      <c r="X761" s="1" t="s">
        <v>19245</v>
      </c>
      <c r="Y761" s="1" t="s">
        <v>19246</v>
      </c>
      <c r="Z761" s="1" t="s">
        <v>18706</v>
      </c>
      <c r="AA761" s="1" t="s">
        <v>18707</v>
      </c>
      <c r="AB761" s="1" t="s">
        <v>18707</v>
      </c>
      <c r="AE761" s="1" t="s">
        <v>19247</v>
      </c>
      <c r="AG761" s="1" t="s">
        <v>15731</v>
      </c>
      <c r="AI761" s="1">
        <v>1428</v>
      </c>
      <c r="AK761" s="1" t="s">
        <v>18732</v>
      </c>
      <c r="AL761" s="1" t="s">
        <v>18730</v>
      </c>
      <c r="AM761" s="1" t="s">
        <v>18679</v>
      </c>
      <c r="AN761" s="1" t="s">
        <v>18669</v>
      </c>
      <c r="AO761" s="1" t="s">
        <v>18668</v>
      </c>
      <c r="AP761" s="14" t="s">
        <v>18732</v>
      </c>
      <c r="AQ761" s="14" t="s">
        <v>18734</v>
      </c>
      <c r="AR761" s="14" t="s">
        <v>18735</v>
      </c>
      <c r="AS761" s="15">
        <v>44287</v>
      </c>
      <c r="AT761" s="1" t="s">
        <v>18828</v>
      </c>
      <c r="AU761" s="1" t="s">
        <v>18672</v>
      </c>
      <c r="AV761" s="1" t="s">
        <v>18735</v>
      </c>
      <c r="AW761" s="1" t="s">
        <v>18683</v>
      </c>
      <c r="AX761" s="1" t="s">
        <v>18667</v>
      </c>
      <c r="AY761" s="1" t="s">
        <v>18684</v>
      </c>
    </row>
    <row r="762" spans="1:51" x14ac:dyDescent="0.2">
      <c r="A762" s="14" t="s">
        <v>14367</v>
      </c>
      <c r="B762" s="1" t="s">
        <v>18662</v>
      </c>
      <c r="C762" s="1" t="s">
        <v>18685</v>
      </c>
      <c r="D762" s="1" t="s">
        <v>18664</v>
      </c>
      <c r="E762" s="15">
        <v>44229</v>
      </c>
      <c r="F762" s="13">
        <v>44319</v>
      </c>
      <c r="G762" s="1" t="s">
        <v>18665</v>
      </c>
      <c r="H762" s="1" t="s">
        <v>18666</v>
      </c>
      <c r="I762" s="1" t="s">
        <v>18667</v>
      </c>
      <c r="J762" s="1" t="s">
        <v>18668</v>
      </c>
      <c r="K762" s="1" t="s">
        <v>18669</v>
      </c>
      <c r="L762" s="1" t="s">
        <v>18735</v>
      </c>
      <c r="M762" s="1" t="s">
        <v>18671</v>
      </c>
      <c r="N762" s="1" t="s">
        <v>18672</v>
      </c>
      <c r="O762" s="1">
        <v>46</v>
      </c>
      <c r="P762" s="1" t="s">
        <v>18662</v>
      </c>
      <c r="Q762" s="1" t="s">
        <v>18673</v>
      </c>
      <c r="R762" s="1">
        <v>30516968431</v>
      </c>
      <c r="U762" s="1" t="s">
        <v>19081</v>
      </c>
      <c r="V762" s="1">
        <v>1157776400</v>
      </c>
      <c r="W762" s="1" t="s">
        <v>19082</v>
      </c>
      <c r="Z762" s="1" t="s">
        <v>18706</v>
      </c>
      <c r="AA762" s="1" t="s">
        <v>18707</v>
      </c>
      <c r="AB762" s="1" t="s">
        <v>18707</v>
      </c>
      <c r="AE762" s="1" t="s">
        <v>19083</v>
      </c>
      <c r="AG762" s="1" t="s">
        <v>15731</v>
      </c>
      <c r="AI762" s="1">
        <v>1428</v>
      </c>
      <c r="AK762" s="1" t="s">
        <v>18777</v>
      </c>
      <c r="AL762" s="1" t="s">
        <v>18671</v>
      </c>
      <c r="AM762" s="1" t="s">
        <v>18679</v>
      </c>
      <c r="AN762" s="1" t="s">
        <v>18669</v>
      </c>
      <c r="AO762" s="1" t="s">
        <v>18668</v>
      </c>
      <c r="AP762" s="14" t="s">
        <v>18876</v>
      </c>
      <c r="AQ762" s="14" t="s">
        <v>18723</v>
      </c>
      <c r="AR762" s="14" t="s">
        <v>18679</v>
      </c>
      <c r="AS762" s="15">
        <v>44319</v>
      </c>
      <c r="AT762" s="1" t="s">
        <v>18682</v>
      </c>
      <c r="AU762" s="1" t="s">
        <v>18672</v>
      </c>
      <c r="AV762" s="1" t="s">
        <v>18735</v>
      </c>
      <c r="AW762" s="1" t="s">
        <v>18683</v>
      </c>
      <c r="AX762" s="1" t="s">
        <v>18667</v>
      </c>
      <c r="AY762" s="1" t="s">
        <v>18684</v>
      </c>
    </row>
    <row r="763" spans="1:51" x14ac:dyDescent="0.2">
      <c r="A763" s="14" t="s">
        <v>17086</v>
      </c>
      <c r="B763" s="1" t="s">
        <v>18953</v>
      </c>
      <c r="C763" s="1" t="s">
        <v>18685</v>
      </c>
      <c r="D763" s="1" t="s">
        <v>18664</v>
      </c>
      <c r="E763" s="15">
        <v>44229</v>
      </c>
      <c r="F763" s="13">
        <v>44263</v>
      </c>
      <c r="G763" s="1" t="s">
        <v>18954</v>
      </c>
      <c r="H763" s="1" t="s">
        <v>18955</v>
      </c>
      <c r="I763" s="1" t="s">
        <v>18667</v>
      </c>
      <c r="J763" s="1" t="s">
        <v>18668</v>
      </c>
      <c r="K763" s="1" t="s">
        <v>18669</v>
      </c>
      <c r="L763" s="1" t="s">
        <v>18693</v>
      </c>
      <c r="M763" s="1" t="s">
        <v>18956</v>
      </c>
      <c r="N763" s="1" t="s">
        <v>18957</v>
      </c>
      <c r="O763" s="1">
        <v>26</v>
      </c>
      <c r="P763" s="1" t="s">
        <v>18953</v>
      </c>
      <c r="Q763" s="1" t="s">
        <v>19084</v>
      </c>
      <c r="R763" s="1">
        <v>20173310529</v>
      </c>
      <c r="S763" s="1" t="s">
        <v>18702</v>
      </c>
      <c r="T763" s="1">
        <v>17331052</v>
      </c>
      <c r="U763" s="1" t="s">
        <v>19085</v>
      </c>
      <c r="V763" s="1">
        <v>45243330</v>
      </c>
      <c r="X763" s="1" t="s">
        <v>19086</v>
      </c>
      <c r="Y763" s="1" t="s">
        <v>19087</v>
      </c>
      <c r="Z763" s="1" t="s">
        <v>18706</v>
      </c>
      <c r="AA763" s="1" t="s">
        <v>18707</v>
      </c>
      <c r="AB763" s="1" t="s">
        <v>18707</v>
      </c>
      <c r="AE763" s="1" t="s">
        <v>19088</v>
      </c>
      <c r="AG763" s="1" t="s">
        <v>15731</v>
      </c>
      <c r="AI763" s="1">
        <v>1431</v>
      </c>
      <c r="AK763" s="1" t="s">
        <v>18840</v>
      </c>
      <c r="AL763" s="1" t="s">
        <v>18730</v>
      </c>
      <c r="AM763" s="1" t="s">
        <v>18693</v>
      </c>
      <c r="AN763" s="1" t="s">
        <v>18669</v>
      </c>
      <c r="AO763" s="1" t="s">
        <v>18668</v>
      </c>
      <c r="AP763" s="14" t="s">
        <v>18694</v>
      </c>
      <c r="AQ763" s="14" t="s">
        <v>18695</v>
      </c>
      <c r="AR763" s="14" t="s">
        <v>18693</v>
      </c>
      <c r="AS763" s="15">
        <v>44263</v>
      </c>
      <c r="AT763" s="1" t="s">
        <v>18841</v>
      </c>
      <c r="AU763" s="1" t="s">
        <v>18957</v>
      </c>
      <c r="AV763" s="1" t="s">
        <v>18693</v>
      </c>
      <c r="AW763" s="1" t="s">
        <v>18958</v>
      </c>
      <c r="AX763" s="1" t="s">
        <v>18667</v>
      </c>
      <c r="AY763" s="1" t="s">
        <v>18959</v>
      </c>
    </row>
    <row r="764" spans="1:51" x14ac:dyDescent="0.2">
      <c r="A764" s="14" t="s">
        <v>17090</v>
      </c>
      <c r="B764" s="1" t="s">
        <v>18953</v>
      </c>
      <c r="C764" s="1" t="s">
        <v>18685</v>
      </c>
      <c r="D764" s="1" t="s">
        <v>18664</v>
      </c>
      <c r="E764" s="15">
        <v>44231</v>
      </c>
      <c r="F764" s="13">
        <v>44264</v>
      </c>
      <c r="G764" s="1" t="s">
        <v>18954</v>
      </c>
      <c r="H764" s="1" t="s">
        <v>18955</v>
      </c>
      <c r="I764" s="1" t="s">
        <v>18667</v>
      </c>
      <c r="J764" s="1" t="s">
        <v>18668</v>
      </c>
      <c r="K764" s="1" t="s">
        <v>18669</v>
      </c>
      <c r="L764" s="1" t="s">
        <v>18693</v>
      </c>
      <c r="M764" s="1" t="s">
        <v>18956</v>
      </c>
      <c r="N764" s="1" t="s">
        <v>18957</v>
      </c>
      <c r="O764" s="1">
        <v>21</v>
      </c>
      <c r="P764" s="1" t="s">
        <v>18953</v>
      </c>
      <c r="Q764" s="1" t="s">
        <v>19251</v>
      </c>
      <c r="R764" s="1">
        <v>27271876233</v>
      </c>
      <c r="S764" s="1" t="s">
        <v>18702</v>
      </c>
      <c r="T764" s="1">
        <v>27187623</v>
      </c>
      <c r="U764" s="1" t="s">
        <v>19252</v>
      </c>
      <c r="V764" s="1">
        <v>3624668881</v>
      </c>
      <c r="X764" s="1" t="s">
        <v>19253</v>
      </c>
      <c r="Y764" s="1" t="s">
        <v>19254</v>
      </c>
      <c r="Z764" s="1" t="s">
        <v>19255</v>
      </c>
      <c r="AA764" s="1" t="s">
        <v>19256</v>
      </c>
      <c r="AB764" s="1" t="s">
        <v>19257</v>
      </c>
      <c r="AE764" s="1" t="s">
        <v>19258</v>
      </c>
      <c r="AI764" s="1">
        <v>3500</v>
      </c>
      <c r="AK764" s="1" t="s">
        <v>18840</v>
      </c>
      <c r="AL764" s="1" t="s">
        <v>18730</v>
      </c>
      <c r="AM764" s="1" t="s">
        <v>18693</v>
      </c>
      <c r="AN764" s="1" t="s">
        <v>18669</v>
      </c>
      <c r="AO764" s="1" t="s">
        <v>18668</v>
      </c>
      <c r="AP764" s="14" t="s">
        <v>18694</v>
      </c>
      <c r="AQ764" s="14" t="s">
        <v>18695</v>
      </c>
      <c r="AR764" s="14" t="s">
        <v>18693</v>
      </c>
      <c r="AS764" s="15">
        <v>44264</v>
      </c>
      <c r="AT764" s="1" t="s">
        <v>18841</v>
      </c>
      <c r="AU764" s="1" t="s">
        <v>18957</v>
      </c>
      <c r="AV764" s="1" t="s">
        <v>18693</v>
      </c>
      <c r="AW764" s="1" t="s">
        <v>18958</v>
      </c>
      <c r="AX764" s="1" t="s">
        <v>18667</v>
      </c>
      <c r="AY764" s="1" t="s">
        <v>18959</v>
      </c>
    </row>
    <row r="765" spans="1:51" x14ac:dyDescent="0.2">
      <c r="A765" s="14" t="s">
        <v>17588</v>
      </c>
      <c r="B765" s="1" t="s">
        <v>19235</v>
      </c>
      <c r="C765" s="1" t="s">
        <v>19259</v>
      </c>
      <c r="D765" s="1" t="s">
        <v>18664</v>
      </c>
      <c r="E765" s="15">
        <v>44231</v>
      </c>
      <c r="F765" s="13">
        <v>44350</v>
      </c>
      <c r="G765" s="1" t="s">
        <v>18954</v>
      </c>
      <c r="H765" s="1" t="s">
        <v>19236</v>
      </c>
      <c r="I765" s="1" t="s">
        <v>18667</v>
      </c>
      <c r="J765" s="1" t="s">
        <v>18668</v>
      </c>
      <c r="K765" s="1" t="s">
        <v>18669</v>
      </c>
      <c r="L765" s="1" t="s">
        <v>18894</v>
      </c>
      <c r="M765" s="1" t="s">
        <v>18893</v>
      </c>
      <c r="N765" s="1" t="s">
        <v>19237</v>
      </c>
      <c r="O765" s="1">
        <v>30</v>
      </c>
      <c r="P765" s="1" t="s">
        <v>19235</v>
      </c>
      <c r="Q765" s="1" t="s">
        <v>18673</v>
      </c>
      <c r="R765" s="1">
        <v>30702268385</v>
      </c>
      <c r="U765" s="1" t="s">
        <v>19260</v>
      </c>
      <c r="V765" s="1">
        <v>49127005</v>
      </c>
      <c r="W765" s="1" t="s">
        <v>19261</v>
      </c>
      <c r="Z765" s="1" t="s">
        <v>18706</v>
      </c>
      <c r="AA765" s="1" t="s">
        <v>18707</v>
      </c>
      <c r="AB765" s="1" t="s">
        <v>18707</v>
      </c>
      <c r="AE765" s="1" t="s">
        <v>19262</v>
      </c>
      <c r="AG765" s="1" t="s">
        <v>15731</v>
      </c>
      <c r="AI765" s="1">
        <v>1437</v>
      </c>
      <c r="AK765" s="1" t="s">
        <v>19263</v>
      </c>
      <c r="AL765" s="1" t="s">
        <v>18834</v>
      </c>
      <c r="AM765" s="1" t="s">
        <v>18835</v>
      </c>
      <c r="AN765" s="1" t="s">
        <v>18669</v>
      </c>
      <c r="AO765" s="1" t="s">
        <v>18668</v>
      </c>
      <c r="AP765" s="14" t="s">
        <v>18908</v>
      </c>
      <c r="AQ765" s="14" t="s">
        <v>18837</v>
      </c>
      <c r="AR765" s="14" t="s">
        <v>18835</v>
      </c>
      <c r="AS765" s="15">
        <v>44350</v>
      </c>
      <c r="AT765" s="1" t="s">
        <v>20320</v>
      </c>
      <c r="AU765" s="1" t="s">
        <v>19237</v>
      </c>
      <c r="AV765" s="1" t="s">
        <v>18894</v>
      </c>
      <c r="AW765" s="1" t="s">
        <v>19241</v>
      </c>
      <c r="AX765" s="1" t="s">
        <v>18667</v>
      </c>
      <c r="AY765" s="1" t="s">
        <v>19242</v>
      </c>
    </row>
    <row r="766" spans="1:51" x14ac:dyDescent="0.2">
      <c r="A766" s="14" t="s">
        <v>14392</v>
      </c>
      <c r="B766" s="1" t="s">
        <v>18662</v>
      </c>
      <c r="C766" s="1" t="s">
        <v>18685</v>
      </c>
      <c r="D766" s="1" t="s">
        <v>18664</v>
      </c>
      <c r="E766" s="15">
        <v>44232</v>
      </c>
      <c r="F766" s="13">
        <v>44348</v>
      </c>
      <c r="G766" s="1" t="s">
        <v>18665</v>
      </c>
      <c r="H766" s="1" t="s">
        <v>18666</v>
      </c>
      <c r="I766" s="1" t="s">
        <v>18667</v>
      </c>
      <c r="J766" s="1" t="s">
        <v>18668</v>
      </c>
      <c r="K766" s="1" t="s">
        <v>18669</v>
      </c>
      <c r="L766" s="1" t="s">
        <v>18735</v>
      </c>
      <c r="M766" s="1" t="s">
        <v>18671</v>
      </c>
      <c r="N766" s="1" t="s">
        <v>18672</v>
      </c>
      <c r="O766" s="1">
        <v>52</v>
      </c>
      <c r="P766" s="1" t="s">
        <v>18662</v>
      </c>
      <c r="Q766" s="1" t="s">
        <v>18673</v>
      </c>
      <c r="R766" s="1">
        <v>30708282150</v>
      </c>
      <c r="U766" s="1" t="s">
        <v>18898</v>
      </c>
      <c r="V766" s="1">
        <v>1137534400</v>
      </c>
      <c r="W766" s="1" t="s">
        <v>18899</v>
      </c>
      <c r="Z766" s="1" t="s">
        <v>18706</v>
      </c>
      <c r="AA766" s="1" t="s">
        <v>18900</v>
      </c>
      <c r="AB766" s="1" t="s">
        <v>18901</v>
      </c>
      <c r="AE766" s="1" t="s">
        <v>18902</v>
      </c>
      <c r="AG766" s="1">
        <v>14</v>
      </c>
      <c r="AI766" s="1">
        <v>1429</v>
      </c>
      <c r="AK766" s="1" t="s">
        <v>19168</v>
      </c>
      <c r="AL766" s="1" t="s">
        <v>19169</v>
      </c>
      <c r="AM766" s="1" t="s">
        <v>19170</v>
      </c>
      <c r="AN766" s="1" t="s">
        <v>19171</v>
      </c>
      <c r="AO766" s="1" t="s">
        <v>18668</v>
      </c>
      <c r="AP766" s="14" t="s">
        <v>18924</v>
      </c>
      <c r="AQ766" s="14" t="s">
        <v>18723</v>
      </c>
      <c r="AR766" s="14" t="s">
        <v>18925</v>
      </c>
      <c r="AS766" s="15">
        <v>44348</v>
      </c>
      <c r="AT766" s="1" t="s">
        <v>19198</v>
      </c>
      <c r="AU766" s="1" t="s">
        <v>18672</v>
      </c>
      <c r="AV766" s="1" t="s">
        <v>18735</v>
      </c>
      <c r="AW766" s="1" t="s">
        <v>18683</v>
      </c>
      <c r="AX766" s="1" t="s">
        <v>18667</v>
      </c>
      <c r="AY766" s="1" t="s">
        <v>18684</v>
      </c>
    </row>
    <row r="767" spans="1:51" x14ac:dyDescent="0.2">
      <c r="A767" s="14" t="s">
        <v>14396</v>
      </c>
      <c r="B767" s="1" t="s">
        <v>18662</v>
      </c>
      <c r="C767" s="1" t="s">
        <v>18685</v>
      </c>
      <c r="D767" s="1" t="s">
        <v>18664</v>
      </c>
      <c r="E767" s="15">
        <v>44232</v>
      </c>
      <c r="F767" s="13">
        <v>44348</v>
      </c>
      <c r="G767" s="1" t="s">
        <v>18665</v>
      </c>
      <c r="H767" s="1" t="s">
        <v>18666</v>
      </c>
      <c r="I767" s="1" t="s">
        <v>18667</v>
      </c>
      <c r="J767" s="1" t="s">
        <v>18668</v>
      </c>
      <c r="K767" s="1" t="s">
        <v>18669</v>
      </c>
      <c r="L767" s="1" t="s">
        <v>18735</v>
      </c>
      <c r="M767" s="1" t="s">
        <v>18671</v>
      </c>
      <c r="N767" s="1" t="s">
        <v>18672</v>
      </c>
      <c r="O767" s="1">
        <v>49</v>
      </c>
      <c r="P767" s="1" t="s">
        <v>18662</v>
      </c>
      <c r="Q767" s="1" t="s">
        <v>18673</v>
      </c>
      <c r="R767" s="1">
        <v>30708282150</v>
      </c>
      <c r="U767" s="1" t="s">
        <v>18898</v>
      </c>
      <c r="V767" s="1">
        <v>1137534400</v>
      </c>
      <c r="W767" s="1" t="s">
        <v>18899</v>
      </c>
      <c r="Z767" s="1" t="s">
        <v>18706</v>
      </c>
      <c r="AA767" s="1" t="s">
        <v>18900</v>
      </c>
      <c r="AB767" s="1" t="s">
        <v>18901</v>
      </c>
      <c r="AE767" s="1" t="s">
        <v>18902</v>
      </c>
      <c r="AG767" s="1">
        <v>14</v>
      </c>
      <c r="AI767" s="1">
        <v>1429</v>
      </c>
      <c r="AK767" s="1" t="s">
        <v>19168</v>
      </c>
      <c r="AL767" s="1" t="s">
        <v>19169</v>
      </c>
      <c r="AM767" s="1" t="s">
        <v>19170</v>
      </c>
      <c r="AN767" s="1" t="s">
        <v>19171</v>
      </c>
      <c r="AO767" s="1" t="s">
        <v>18668</v>
      </c>
      <c r="AP767" s="14" t="s">
        <v>18924</v>
      </c>
      <c r="AQ767" s="14" t="s">
        <v>18723</v>
      </c>
      <c r="AR767" s="14" t="s">
        <v>18925</v>
      </c>
      <c r="AS767" s="15">
        <v>44348</v>
      </c>
      <c r="AT767" s="1" t="s">
        <v>19198</v>
      </c>
      <c r="AU767" s="1" t="s">
        <v>18672</v>
      </c>
      <c r="AV767" s="1" t="s">
        <v>18735</v>
      </c>
      <c r="AW767" s="1" t="s">
        <v>18683</v>
      </c>
      <c r="AX767" s="1" t="s">
        <v>18667</v>
      </c>
      <c r="AY767" s="1" t="s">
        <v>18684</v>
      </c>
    </row>
    <row r="768" spans="1:51" x14ac:dyDescent="0.2">
      <c r="A768" s="14" t="s">
        <v>14402</v>
      </c>
      <c r="B768" s="1" t="s">
        <v>18662</v>
      </c>
      <c r="C768" s="1" t="s">
        <v>18685</v>
      </c>
      <c r="D768" s="1" t="s">
        <v>18664</v>
      </c>
      <c r="E768" s="15">
        <v>44232</v>
      </c>
      <c r="F768" s="13">
        <v>44343</v>
      </c>
      <c r="G768" s="1" t="s">
        <v>18665</v>
      </c>
      <c r="H768" s="1" t="s">
        <v>18666</v>
      </c>
      <c r="I768" s="1" t="s">
        <v>18667</v>
      </c>
      <c r="J768" s="1" t="s">
        <v>18668</v>
      </c>
      <c r="K768" s="1" t="s">
        <v>18669</v>
      </c>
      <c r="L768" s="1" t="s">
        <v>18735</v>
      </c>
      <c r="M768" s="1" t="s">
        <v>18671</v>
      </c>
      <c r="N768" s="1" t="s">
        <v>18672</v>
      </c>
      <c r="O768" s="1">
        <v>31</v>
      </c>
      <c r="P768" s="1" t="s">
        <v>18662</v>
      </c>
      <c r="Q768" s="1" t="s">
        <v>18673</v>
      </c>
      <c r="R768" s="1">
        <v>30708282150</v>
      </c>
      <c r="U768" s="1" t="s">
        <v>18898</v>
      </c>
      <c r="V768" s="1">
        <v>1137534400</v>
      </c>
      <c r="W768" s="1" t="s">
        <v>18899</v>
      </c>
      <c r="Z768" s="1" t="s">
        <v>18706</v>
      </c>
      <c r="AA768" s="1" t="s">
        <v>18900</v>
      </c>
      <c r="AB768" s="1" t="s">
        <v>18901</v>
      </c>
      <c r="AE768" s="1" t="s">
        <v>18902</v>
      </c>
      <c r="AG768" s="1">
        <v>14</v>
      </c>
      <c r="AI768" s="1">
        <v>1429</v>
      </c>
      <c r="AK768" s="1" t="s">
        <v>18927</v>
      </c>
      <c r="AL768" s="1" t="s">
        <v>18928</v>
      </c>
      <c r="AM768" s="1" t="s">
        <v>18929</v>
      </c>
      <c r="AN768" s="1" t="s">
        <v>18930</v>
      </c>
      <c r="AO768" s="1" t="s">
        <v>18668</v>
      </c>
      <c r="AP768" s="14" t="s">
        <v>18931</v>
      </c>
      <c r="AQ768" s="14" t="s">
        <v>18932</v>
      </c>
      <c r="AR768" s="14" t="s">
        <v>18933</v>
      </c>
      <c r="AS768" s="15">
        <v>44343</v>
      </c>
      <c r="AT768" s="1" t="s">
        <v>18934</v>
      </c>
      <c r="AU768" s="1" t="s">
        <v>18672</v>
      </c>
      <c r="AV768" s="1" t="s">
        <v>18735</v>
      </c>
      <c r="AW768" s="1" t="s">
        <v>18683</v>
      </c>
      <c r="AX768" s="1" t="s">
        <v>18667</v>
      </c>
      <c r="AY768" s="1" t="s">
        <v>18684</v>
      </c>
    </row>
    <row r="769" spans="1:51" x14ac:dyDescent="0.2">
      <c r="A769" s="14" t="s">
        <v>14405</v>
      </c>
      <c r="B769" s="1" t="s">
        <v>18662</v>
      </c>
      <c r="C769" s="1" t="s">
        <v>18685</v>
      </c>
      <c r="D769" s="1" t="s">
        <v>18664</v>
      </c>
      <c r="E769" s="15">
        <v>44232</v>
      </c>
      <c r="F769" s="13">
        <v>44344</v>
      </c>
      <c r="G769" s="1" t="s">
        <v>18665</v>
      </c>
      <c r="H769" s="1" t="s">
        <v>18666</v>
      </c>
      <c r="I769" s="1" t="s">
        <v>18667</v>
      </c>
      <c r="J769" s="1" t="s">
        <v>18668</v>
      </c>
      <c r="K769" s="1" t="s">
        <v>18669</v>
      </c>
      <c r="L769" s="1" t="s">
        <v>18735</v>
      </c>
      <c r="M769" s="1" t="s">
        <v>18671</v>
      </c>
      <c r="N769" s="1" t="s">
        <v>18672</v>
      </c>
      <c r="O769" s="1">
        <v>38</v>
      </c>
      <c r="P769" s="1" t="s">
        <v>18662</v>
      </c>
      <c r="Q769" s="1" t="s">
        <v>18673</v>
      </c>
      <c r="R769" s="1">
        <v>30708282150</v>
      </c>
      <c r="U769" s="1" t="s">
        <v>18898</v>
      </c>
      <c r="V769" s="1">
        <v>1137534400</v>
      </c>
      <c r="W769" s="1" t="s">
        <v>18899</v>
      </c>
      <c r="Z769" s="1" t="s">
        <v>18706</v>
      </c>
      <c r="AA769" s="1" t="s">
        <v>18900</v>
      </c>
      <c r="AB769" s="1" t="s">
        <v>18901</v>
      </c>
      <c r="AE769" s="1" t="s">
        <v>18902</v>
      </c>
      <c r="AG769" s="1">
        <v>14</v>
      </c>
      <c r="AI769" s="1">
        <v>1429</v>
      </c>
      <c r="AK769" s="1" t="s">
        <v>18927</v>
      </c>
      <c r="AL769" s="1" t="s">
        <v>18928</v>
      </c>
      <c r="AM769" s="1" t="s">
        <v>18929</v>
      </c>
      <c r="AN769" s="1" t="s">
        <v>18930</v>
      </c>
      <c r="AO769" s="1" t="s">
        <v>18668</v>
      </c>
      <c r="AP769" s="14" t="s">
        <v>18931</v>
      </c>
      <c r="AQ769" s="14" t="s">
        <v>18932</v>
      </c>
      <c r="AR769" s="14" t="s">
        <v>18933</v>
      </c>
      <c r="AS769" s="15">
        <v>44344</v>
      </c>
      <c r="AT769" s="1" t="s">
        <v>18934</v>
      </c>
      <c r="AU769" s="1" t="s">
        <v>18672</v>
      </c>
      <c r="AV769" s="1" t="s">
        <v>18735</v>
      </c>
      <c r="AW769" s="1" t="s">
        <v>18683</v>
      </c>
      <c r="AX769" s="1" t="s">
        <v>18667</v>
      </c>
      <c r="AY769" s="1" t="s">
        <v>18684</v>
      </c>
    </row>
    <row r="770" spans="1:51" x14ac:dyDescent="0.2">
      <c r="A770" s="14" t="s">
        <v>17093</v>
      </c>
      <c r="B770" s="1" t="s">
        <v>18953</v>
      </c>
      <c r="C770" s="1" t="s">
        <v>18967</v>
      </c>
      <c r="D770" s="1" t="s">
        <v>18664</v>
      </c>
      <c r="E770" s="15">
        <v>44232</v>
      </c>
      <c r="F770" s="13">
        <v>44277</v>
      </c>
      <c r="G770" s="1" t="s">
        <v>18954</v>
      </c>
      <c r="H770" s="1" t="s">
        <v>18955</v>
      </c>
      <c r="I770" s="1" t="s">
        <v>18667</v>
      </c>
      <c r="J770" s="1" t="s">
        <v>18668</v>
      </c>
      <c r="K770" s="1" t="s">
        <v>18669</v>
      </c>
      <c r="L770" s="1" t="s">
        <v>18693</v>
      </c>
      <c r="M770" s="1" t="s">
        <v>18956</v>
      </c>
      <c r="N770" s="1" t="s">
        <v>18957</v>
      </c>
      <c r="O770" s="1">
        <v>19</v>
      </c>
      <c r="P770" s="1" t="s">
        <v>18953</v>
      </c>
      <c r="Q770" s="1" t="s">
        <v>19020</v>
      </c>
      <c r="R770" s="1">
        <v>27258786101</v>
      </c>
      <c r="S770" s="1" t="s">
        <v>18702</v>
      </c>
      <c r="T770" s="1">
        <v>25878610</v>
      </c>
      <c r="U770" s="1" t="s">
        <v>19021</v>
      </c>
      <c r="V770" s="1">
        <v>1161537110</v>
      </c>
      <c r="X770" s="1" t="s">
        <v>19022</v>
      </c>
      <c r="Y770" s="1" t="s">
        <v>19023</v>
      </c>
      <c r="Z770" s="1" t="s">
        <v>18706</v>
      </c>
      <c r="AA770" s="1" t="s">
        <v>18707</v>
      </c>
      <c r="AB770" s="1" t="s">
        <v>18707</v>
      </c>
      <c r="AE770" s="1" t="s">
        <v>19024</v>
      </c>
      <c r="AG770" s="1">
        <v>7</v>
      </c>
      <c r="AH770" s="1" t="s">
        <v>18891</v>
      </c>
      <c r="AI770" s="1">
        <v>1006</v>
      </c>
      <c r="AK770" s="1" t="s">
        <v>18792</v>
      </c>
      <c r="AL770" s="1" t="s">
        <v>18730</v>
      </c>
      <c r="AM770" s="1" t="s">
        <v>18693</v>
      </c>
      <c r="AN770" s="1" t="s">
        <v>18669</v>
      </c>
      <c r="AO770" s="1" t="s">
        <v>18668</v>
      </c>
      <c r="AP770" s="14" t="s">
        <v>18694</v>
      </c>
      <c r="AQ770" s="14" t="s">
        <v>18695</v>
      </c>
      <c r="AR770" s="14" t="s">
        <v>18693</v>
      </c>
      <c r="AS770" s="15">
        <v>44277</v>
      </c>
      <c r="AT770" s="1" t="s">
        <v>18946</v>
      </c>
      <c r="AU770" s="1" t="s">
        <v>18957</v>
      </c>
      <c r="AV770" s="1" t="s">
        <v>18693</v>
      </c>
      <c r="AW770" s="1" t="s">
        <v>18958</v>
      </c>
      <c r="AX770" s="1" t="s">
        <v>18667</v>
      </c>
      <c r="AY770" s="1" t="s">
        <v>18959</v>
      </c>
    </row>
    <row r="771" spans="1:51" x14ac:dyDescent="0.2">
      <c r="A771" s="14" t="s">
        <v>17095</v>
      </c>
      <c r="B771" s="1" t="s">
        <v>18953</v>
      </c>
      <c r="C771" s="1" t="s">
        <v>18685</v>
      </c>
      <c r="D771" s="1" t="s">
        <v>18664</v>
      </c>
      <c r="E771" s="15">
        <v>44232</v>
      </c>
      <c r="F771" s="13">
        <v>44250</v>
      </c>
      <c r="G771" s="1" t="s">
        <v>18954</v>
      </c>
      <c r="H771" s="1" t="s">
        <v>18955</v>
      </c>
      <c r="I771" s="1" t="s">
        <v>18667</v>
      </c>
      <c r="J771" s="1" t="s">
        <v>18668</v>
      </c>
      <c r="K771" s="1" t="s">
        <v>18669</v>
      </c>
      <c r="L771" s="1" t="s">
        <v>18693</v>
      </c>
      <c r="M771" s="1" t="s">
        <v>18956</v>
      </c>
      <c r="N771" s="1" t="s">
        <v>18957</v>
      </c>
      <c r="O771" s="1">
        <v>17</v>
      </c>
      <c r="P771" s="1" t="s">
        <v>18953</v>
      </c>
      <c r="Q771" s="1" t="s">
        <v>19054</v>
      </c>
      <c r="R771" s="1">
        <v>20237667612</v>
      </c>
      <c r="S771" s="1" t="s">
        <v>18702</v>
      </c>
      <c r="T771" s="1">
        <v>23766761</v>
      </c>
      <c r="U771" s="1" t="s">
        <v>19055</v>
      </c>
      <c r="V771" s="1">
        <v>43287800</v>
      </c>
      <c r="X771" s="1" t="s">
        <v>19056</v>
      </c>
      <c r="Y771" s="1" t="s">
        <v>19057</v>
      </c>
      <c r="Z771" s="1" t="s">
        <v>18706</v>
      </c>
      <c r="AA771" s="1" t="s">
        <v>18789</v>
      </c>
      <c r="AB771" s="1" t="s">
        <v>19058</v>
      </c>
      <c r="AE771" s="1" t="s">
        <v>19059</v>
      </c>
      <c r="AG771" s="1">
        <v>10</v>
      </c>
      <c r="AH771" s="1" t="s">
        <v>1816</v>
      </c>
      <c r="AI771" s="1">
        <v>1084</v>
      </c>
      <c r="AK771" s="1" t="s">
        <v>18792</v>
      </c>
      <c r="AL771" s="1" t="s">
        <v>18730</v>
      </c>
      <c r="AM771" s="1" t="s">
        <v>18693</v>
      </c>
      <c r="AN771" s="1" t="s">
        <v>18669</v>
      </c>
      <c r="AO771" s="1" t="s">
        <v>18668</v>
      </c>
      <c r="AP771" s="14" t="s">
        <v>18694</v>
      </c>
      <c r="AQ771" s="14" t="s">
        <v>18695</v>
      </c>
      <c r="AR771" s="14" t="s">
        <v>18693</v>
      </c>
      <c r="AS771" s="15">
        <v>44250</v>
      </c>
      <c r="AT771" s="1" t="s">
        <v>18946</v>
      </c>
      <c r="AU771" s="1" t="s">
        <v>18957</v>
      </c>
      <c r="AV771" s="1" t="s">
        <v>18693</v>
      </c>
      <c r="AW771" s="1" t="s">
        <v>18958</v>
      </c>
      <c r="AX771" s="1" t="s">
        <v>18667</v>
      </c>
      <c r="AY771" s="1" t="s">
        <v>18959</v>
      </c>
    </row>
    <row r="772" spans="1:51" x14ac:dyDescent="0.2">
      <c r="A772" s="14" t="s">
        <v>17097</v>
      </c>
      <c r="B772" s="1" t="s">
        <v>18953</v>
      </c>
      <c r="C772" s="1" t="s">
        <v>18685</v>
      </c>
      <c r="D772" s="1" t="s">
        <v>18664</v>
      </c>
      <c r="E772" s="15">
        <v>44232</v>
      </c>
      <c r="F772" s="13">
        <v>44257</v>
      </c>
      <c r="G772" s="1" t="s">
        <v>18954</v>
      </c>
      <c r="H772" s="1" t="s">
        <v>18955</v>
      </c>
      <c r="I772" s="1" t="s">
        <v>18667</v>
      </c>
      <c r="J772" s="1" t="s">
        <v>18668</v>
      </c>
      <c r="K772" s="1" t="s">
        <v>18669</v>
      </c>
      <c r="L772" s="1" t="s">
        <v>18693</v>
      </c>
      <c r="M772" s="1" t="s">
        <v>18956</v>
      </c>
      <c r="N772" s="1" t="s">
        <v>18957</v>
      </c>
      <c r="O772" s="1">
        <v>26</v>
      </c>
      <c r="P772" s="1" t="s">
        <v>18953</v>
      </c>
      <c r="Q772" s="1" t="s">
        <v>19146</v>
      </c>
      <c r="R772" s="1">
        <v>20172862765</v>
      </c>
      <c r="S772" s="1" t="s">
        <v>18702</v>
      </c>
      <c r="T772" s="1">
        <v>17286276</v>
      </c>
      <c r="U772" s="1" t="s">
        <v>19147</v>
      </c>
      <c r="V772" s="1">
        <v>45013201</v>
      </c>
      <c r="X772" s="1" t="s">
        <v>19148</v>
      </c>
      <c r="Y772" s="1" t="s">
        <v>19149</v>
      </c>
      <c r="Z772" s="1" t="s">
        <v>18706</v>
      </c>
      <c r="AA772" s="1" t="s">
        <v>18707</v>
      </c>
      <c r="AB772" s="1" t="s">
        <v>18707</v>
      </c>
      <c r="AE772" s="1" t="s">
        <v>19150</v>
      </c>
      <c r="AG772" s="1" t="s">
        <v>1816</v>
      </c>
      <c r="AH772" s="1" t="s">
        <v>1816</v>
      </c>
      <c r="AI772" s="1">
        <v>1419</v>
      </c>
      <c r="AK772" s="1" t="s">
        <v>18792</v>
      </c>
      <c r="AL772" s="1" t="s">
        <v>18730</v>
      </c>
      <c r="AM772" s="1" t="s">
        <v>18693</v>
      </c>
      <c r="AN772" s="1" t="s">
        <v>18669</v>
      </c>
      <c r="AO772" s="1" t="s">
        <v>18668</v>
      </c>
      <c r="AP772" s="14" t="s">
        <v>18694</v>
      </c>
      <c r="AQ772" s="14" t="s">
        <v>18695</v>
      </c>
      <c r="AR772" s="14" t="s">
        <v>18693</v>
      </c>
      <c r="AS772" s="15">
        <v>44257</v>
      </c>
      <c r="AT772" s="1" t="s">
        <v>18946</v>
      </c>
      <c r="AU772" s="1" t="s">
        <v>18957</v>
      </c>
      <c r="AV772" s="1" t="s">
        <v>18693</v>
      </c>
      <c r="AW772" s="1" t="s">
        <v>18958</v>
      </c>
      <c r="AX772" s="1" t="s">
        <v>18667</v>
      </c>
      <c r="AY772" s="1" t="s">
        <v>18959</v>
      </c>
    </row>
    <row r="773" spans="1:51" x14ac:dyDescent="0.2">
      <c r="A773" s="14" t="s">
        <v>17099</v>
      </c>
      <c r="B773" s="1" t="s">
        <v>18953</v>
      </c>
      <c r="C773" s="1" t="s">
        <v>18685</v>
      </c>
      <c r="D773" s="1" t="s">
        <v>18664</v>
      </c>
      <c r="E773" s="15">
        <v>44232</v>
      </c>
      <c r="F773" s="13">
        <v>44257</v>
      </c>
      <c r="G773" s="1" t="s">
        <v>18954</v>
      </c>
      <c r="H773" s="1" t="s">
        <v>18955</v>
      </c>
      <c r="I773" s="1" t="s">
        <v>18667</v>
      </c>
      <c r="J773" s="1" t="s">
        <v>18668</v>
      </c>
      <c r="K773" s="1" t="s">
        <v>18669</v>
      </c>
      <c r="L773" s="1" t="s">
        <v>18693</v>
      </c>
      <c r="M773" s="1" t="s">
        <v>18956</v>
      </c>
      <c r="N773" s="1" t="s">
        <v>18957</v>
      </c>
      <c r="O773" s="1">
        <v>26</v>
      </c>
      <c r="P773" s="1" t="s">
        <v>18953</v>
      </c>
      <c r="Q773" s="1" t="s">
        <v>19146</v>
      </c>
      <c r="R773" s="1">
        <v>20172862765</v>
      </c>
      <c r="S773" s="1" t="s">
        <v>18702</v>
      </c>
      <c r="T773" s="1">
        <v>17286276</v>
      </c>
      <c r="U773" s="1" t="s">
        <v>19147</v>
      </c>
      <c r="V773" s="1">
        <v>45013201</v>
      </c>
      <c r="X773" s="1" t="s">
        <v>19148</v>
      </c>
      <c r="Y773" s="1" t="s">
        <v>19149</v>
      </c>
      <c r="Z773" s="1" t="s">
        <v>18706</v>
      </c>
      <c r="AA773" s="1" t="s">
        <v>18707</v>
      </c>
      <c r="AB773" s="1" t="s">
        <v>18707</v>
      </c>
      <c r="AE773" s="1" t="s">
        <v>19150</v>
      </c>
      <c r="AG773" s="1" t="s">
        <v>1816</v>
      </c>
      <c r="AH773" s="1" t="s">
        <v>1816</v>
      </c>
      <c r="AI773" s="1">
        <v>1419</v>
      </c>
      <c r="AK773" s="1" t="s">
        <v>18792</v>
      </c>
      <c r="AL773" s="1" t="s">
        <v>18730</v>
      </c>
      <c r="AM773" s="1" t="s">
        <v>18693</v>
      </c>
      <c r="AN773" s="1" t="s">
        <v>18669</v>
      </c>
      <c r="AO773" s="1" t="s">
        <v>18668</v>
      </c>
      <c r="AP773" s="14" t="s">
        <v>18694</v>
      </c>
      <c r="AQ773" s="14" t="s">
        <v>18695</v>
      </c>
      <c r="AR773" s="14" t="s">
        <v>18693</v>
      </c>
      <c r="AS773" s="15">
        <v>44257</v>
      </c>
      <c r="AT773" s="1" t="s">
        <v>18946</v>
      </c>
      <c r="AU773" s="1" t="s">
        <v>18957</v>
      </c>
      <c r="AV773" s="1" t="s">
        <v>18693</v>
      </c>
      <c r="AW773" s="1" t="s">
        <v>18958</v>
      </c>
      <c r="AX773" s="1" t="s">
        <v>18667</v>
      </c>
      <c r="AY773" s="1" t="s">
        <v>18959</v>
      </c>
    </row>
    <row r="774" spans="1:51" x14ac:dyDescent="0.2">
      <c r="A774" s="14" t="s">
        <v>17101</v>
      </c>
      <c r="B774" s="1" t="s">
        <v>18953</v>
      </c>
      <c r="C774" s="1" t="s">
        <v>18685</v>
      </c>
      <c r="D774" s="1" t="s">
        <v>18664</v>
      </c>
      <c r="E774" s="15">
        <v>44232</v>
      </c>
      <c r="F774" s="13">
        <v>44257</v>
      </c>
      <c r="G774" s="1" t="s">
        <v>18954</v>
      </c>
      <c r="H774" s="1" t="s">
        <v>18955</v>
      </c>
      <c r="I774" s="1" t="s">
        <v>18667</v>
      </c>
      <c r="J774" s="1" t="s">
        <v>18668</v>
      </c>
      <c r="K774" s="1" t="s">
        <v>18669</v>
      </c>
      <c r="L774" s="1" t="s">
        <v>18693</v>
      </c>
      <c r="M774" s="1" t="s">
        <v>18956</v>
      </c>
      <c r="N774" s="1" t="s">
        <v>18957</v>
      </c>
      <c r="O774" s="1">
        <v>27</v>
      </c>
      <c r="P774" s="1" t="s">
        <v>18953</v>
      </c>
      <c r="Q774" s="1" t="s">
        <v>19146</v>
      </c>
      <c r="R774" s="1">
        <v>20172862765</v>
      </c>
      <c r="S774" s="1" t="s">
        <v>18702</v>
      </c>
      <c r="T774" s="1">
        <v>17286276</v>
      </c>
      <c r="U774" s="1" t="s">
        <v>19147</v>
      </c>
      <c r="V774" s="1">
        <v>45013201</v>
      </c>
      <c r="X774" s="1" t="s">
        <v>19148</v>
      </c>
      <c r="Y774" s="1" t="s">
        <v>19149</v>
      </c>
      <c r="Z774" s="1" t="s">
        <v>18706</v>
      </c>
      <c r="AA774" s="1" t="s">
        <v>18707</v>
      </c>
      <c r="AB774" s="1" t="s">
        <v>18707</v>
      </c>
      <c r="AE774" s="1" t="s">
        <v>19150</v>
      </c>
      <c r="AG774" s="1" t="s">
        <v>1816</v>
      </c>
      <c r="AH774" s="1" t="s">
        <v>1816</v>
      </c>
      <c r="AI774" s="1">
        <v>1419</v>
      </c>
      <c r="AK774" s="1" t="s">
        <v>18792</v>
      </c>
      <c r="AL774" s="1" t="s">
        <v>18730</v>
      </c>
      <c r="AM774" s="1" t="s">
        <v>18693</v>
      </c>
      <c r="AN774" s="1" t="s">
        <v>18669</v>
      </c>
      <c r="AO774" s="1" t="s">
        <v>18668</v>
      </c>
      <c r="AP774" s="14" t="s">
        <v>18694</v>
      </c>
      <c r="AQ774" s="14" t="s">
        <v>18695</v>
      </c>
      <c r="AR774" s="14" t="s">
        <v>18693</v>
      </c>
      <c r="AS774" s="15">
        <v>44257</v>
      </c>
      <c r="AT774" s="1" t="s">
        <v>18946</v>
      </c>
      <c r="AU774" s="1" t="s">
        <v>18957</v>
      </c>
      <c r="AV774" s="1" t="s">
        <v>18693</v>
      </c>
      <c r="AW774" s="1" t="s">
        <v>18958</v>
      </c>
      <c r="AX774" s="1" t="s">
        <v>18667</v>
      </c>
      <c r="AY774" s="1" t="s">
        <v>18959</v>
      </c>
    </row>
    <row r="775" spans="1:51" x14ac:dyDescent="0.2">
      <c r="A775" s="14" t="s">
        <v>17103</v>
      </c>
      <c r="B775" s="1" t="s">
        <v>18953</v>
      </c>
      <c r="C775" s="1" t="s">
        <v>18685</v>
      </c>
      <c r="D775" s="1" t="s">
        <v>18664</v>
      </c>
      <c r="E775" s="15">
        <v>44232</v>
      </c>
      <c r="F775" s="13">
        <v>44257</v>
      </c>
      <c r="G775" s="1" t="s">
        <v>18954</v>
      </c>
      <c r="H775" s="1" t="s">
        <v>18955</v>
      </c>
      <c r="I775" s="1" t="s">
        <v>18667</v>
      </c>
      <c r="J775" s="1" t="s">
        <v>18668</v>
      </c>
      <c r="K775" s="1" t="s">
        <v>18669</v>
      </c>
      <c r="L775" s="1" t="s">
        <v>18693</v>
      </c>
      <c r="M775" s="1" t="s">
        <v>18956</v>
      </c>
      <c r="N775" s="1" t="s">
        <v>18957</v>
      </c>
      <c r="O775" s="1">
        <v>26</v>
      </c>
      <c r="P775" s="1" t="s">
        <v>18953</v>
      </c>
      <c r="Q775" s="1" t="s">
        <v>19146</v>
      </c>
      <c r="R775" s="1">
        <v>20172862765</v>
      </c>
      <c r="S775" s="1" t="s">
        <v>18702</v>
      </c>
      <c r="T775" s="1">
        <v>17286276</v>
      </c>
      <c r="U775" s="1" t="s">
        <v>19147</v>
      </c>
      <c r="V775" s="1">
        <v>45013201</v>
      </c>
      <c r="X775" s="1" t="s">
        <v>19148</v>
      </c>
      <c r="Y775" s="1" t="s">
        <v>19149</v>
      </c>
      <c r="Z775" s="1" t="s">
        <v>18706</v>
      </c>
      <c r="AA775" s="1" t="s">
        <v>18707</v>
      </c>
      <c r="AB775" s="1" t="s">
        <v>18707</v>
      </c>
      <c r="AE775" s="1" t="s">
        <v>19150</v>
      </c>
      <c r="AG775" s="1" t="s">
        <v>1816</v>
      </c>
      <c r="AH775" s="1" t="s">
        <v>1816</v>
      </c>
      <c r="AI775" s="1">
        <v>1419</v>
      </c>
      <c r="AK775" s="1" t="s">
        <v>18792</v>
      </c>
      <c r="AL775" s="1" t="s">
        <v>18730</v>
      </c>
      <c r="AM775" s="1" t="s">
        <v>18693</v>
      </c>
      <c r="AN775" s="1" t="s">
        <v>18669</v>
      </c>
      <c r="AO775" s="1" t="s">
        <v>18668</v>
      </c>
      <c r="AP775" s="14" t="s">
        <v>18694</v>
      </c>
      <c r="AQ775" s="14" t="s">
        <v>18695</v>
      </c>
      <c r="AR775" s="14" t="s">
        <v>18693</v>
      </c>
      <c r="AS775" s="15">
        <v>44257</v>
      </c>
      <c r="AT775" s="1" t="s">
        <v>18946</v>
      </c>
      <c r="AU775" s="1" t="s">
        <v>18957</v>
      </c>
      <c r="AV775" s="1" t="s">
        <v>18693</v>
      </c>
      <c r="AW775" s="1" t="s">
        <v>18958</v>
      </c>
      <c r="AX775" s="1" t="s">
        <v>18667</v>
      </c>
      <c r="AY775" s="1" t="s">
        <v>18959</v>
      </c>
    </row>
    <row r="776" spans="1:51" x14ac:dyDescent="0.2">
      <c r="A776" s="14" t="s">
        <v>17105</v>
      </c>
      <c r="B776" s="1" t="s">
        <v>18953</v>
      </c>
      <c r="C776" s="1" t="s">
        <v>18685</v>
      </c>
      <c r="D776" s="1" t="s">
        <v>18664</v>
      </c>
      <c r="E776" s="15">
        <v>44232</v>
      </c>
      <c r="F776" s="13">
        <v>44257</v>
      </c>
      <c r="G776" s="1" t="s">
        <v>18954</v>
      </c>
      <c r="H776" s="1" t="s">
        <v>18955</v>
      </c>
      <c r="I776" s="1" t="s">
        <v>18667</v>
      </c>
      <c r="J776" s="1" t="s">
        <v>18668</v>
      </c>
      <c r="K776" s="1" t="s">
        <v>18669</v>
      </c>
      <c r="L776" s="1" t="s">
        <v>18693</v>
      </c>
      <c r="M776" s="1" t="s">
        <v>18956</v>
      </c>
      <c r="N776" s="1" t="s">
        <v>18957</v>
      </c>
      <c r="O776" s="1">
        <v>26</v>
      </c>
      <c r="P776" s="1" t="s">
        <v>18953</v>
      </c>
      <c r="Q776" s="1" t="s">
        <v>19146</v>
      </c>
      <c r="R776" s="1">
        <v>20172862765</v>
      </c>
      <c r="S776" s="1" t="s">
        <v>18702</v>
      </c>
      <c r="T776" s="1">
        <v>17286276</v>
      </c>
      <c r="U776" s="1" t="s">
        <v>19147</v>
      </c>
      <c r="V776" s="1">
        <v>45013201</v>
      </c>
      <c r="X776" s="1" t="s">
        <v>19148</v>
      </c>
      <c r="Y776" s="1" t="s">
        <v>19149</v>
      </c>
      <c r="Z776" s="1" t="s">
        <v>18706</v>
      </c>
      <c r="AA776" s="1" t="s">
        <v>18707</v>
      </c>
      <c r="AB776" s="1" t="s">
        <v>18707</v>
      </c>
      <c r="AE776" s="1" t="s">
        <v>19150</v>
      </c>
      <c r="AG776" s="1" t="s">
        <v>1816</v>
      </c>
      <c r="AH776" s="1" t="s">
        <v>1816</v>
      </c>
      <c r="AI776" s="1">
        <v>1419</v>
      </c>
      <c r="AK776" s="1" t="s">
        <v>18792</v>
      </c>
      <c r="AL776" s="1" t="s">
        <v>18730</v>
      </c>
      <c r="AM776" s="1" t="s">
        <v>18693</v>
      </c>
      <c r="AN776" s="1" t="s">
        <v>18669</v>
      </c>
      <c r="AO776" s="1" t="s">
        <v>18668</v>
      </c>
      <c r="AP776" s="14" t="s">
        <v>18694</v>
      </c>
      <c r="AQ776" s="14" t="s">
        <v>18695</v>
      </c>
      <c r="AR776" s="14" t="s">
        <v>18693</v>
      </c>
      <c r="AS776" s="15">
        <v>44257</v>
      </c>
      <c r="AT776" s="1" t="s">
        <v>18946</v>
      </c>
      <c r="AU776" s="1" t="s">
        <v>18957</v>
      </c>
      <c r="AV776" s="1" t="s">
        <v>18693</v>
      </c>
      <c r="AW776" s="1" t="s">
        <v>18958</v>
      </c>
      <c r="AX776" s="1" t="s">
        <v>18667</v>
      </c>
      <c r="AY776" s="1" t="s">
        <v>18959</v>
      </c>
    </row>
    <row r="777" spans="1:51" x14ac:dyDescent="0.2">
      <c r="A777" s="14" t="s">
        <v>17107</v>
      </c>
      <c r="B777" s="1" t="s">
        <v>18953</v>
      </c>
      <c r="C777" s="1" t="s">
        <v>18685</v>
      </c>
      <c r="D777" s="1" t="s">
        <v>18664</v>
      </c>
      <c r="E777" s="15">
        <v>44232</v>
      </c>
      <c r="F777" s="13">
        <v>44277</v>
      </c>
      <c r="G777" s="1" t="s">
        <v>18954</v>
      </c>
      <c r="H777" s="1" t="s">
        <v>18955</v>
      </c>
      <c r="I777" s="1" t="s">
        <v>18667</v>
      </c>
      <c r="J777" s="1" t="s">
        <v>18668</v>
      </c>
      <c r="K777" s="1" t="s">
        <v>18669</v>
      </c>
      <c r="L777" s="1" t="s">
        <v>18693</v>
      </c>
      <c r="M777" s="1" t="s">
        <v>18956</v>
      </c>
      <c r="N777" s="1" t="s">
        <v>18957</v>
      </c>
      <c r="O777" s="1">
        <v>26</v>
      </c>
      <c r="P777" s="1" t="s">
        <v>18953</v>
      </c>
      <c r="Q777" s="1" t="s">
        <v>19146</v>
      </c>
      <c r="R777" s="1">
        <v>20172862765</v>
      </c>
      <c r="S777" s="1" t="s">
        <v>18702</v>
      </c>
      <c r="T777" s="1">
        <v>17286276</v>
      </c>
      <c r="U777" s="1" t="s">
        <v>19147</v>
      </c>
      <c r="V777" s="1">
        <v>45013201</v>
      </c>
      <c r="X777" s="1" t="s">
        <v>19148</v>
      </c>
      <c r="Y777" s="1" t="s">
        <v>19149</v>
      </c>
      <c r="Z777" s="1" t="s">
        <v>18706</v>
      </c>
      <c r="AA777" s="1" t="s">
        <v>18707</v>
      </c>
      <c r="AB777" s="1" t="s">
        <v>18707</v>
      </c>
      <c r="AE777" s="1" t="s">
        <v>19150</v>
      </c>
      <c r="AG777" s="1" t="s">
        <v>1816</v>
      </c>
      <c r="AH777" s="1" t="s">
        <v>1816</v>
      </c>
      <c r="AI777" s="1">
        <v>1419</v>
      </c>
      <c r="AK777" s="1" t="s">
        <v>18792</v>
      </c>
      <c r="AL777" s="1" t="s">
        <v>18730</v>
      </c>
      <c r="AM777" s="1" t="s">
        <v>18693</v>
      </c>
      <c r="AN777" s="1" t="s">
        <v>18669</v>
      </c>
      <c r="AO777" s="1" t="s">
        <v>18668</v>
      </c>
      <c r="AP777" s="14" t="s">
        <v>18694</v>
      </c>
      <c r="AQ777" s="14" t="s">
        <v>18695</v>
      </c>
      <c r="AR777" s="14" t="s">
        <v>18693</v>
      </c>
      <c r="AS777" s="15">
        <v>44277</v>
      </c>
      <c r="AT777" s="1" t="s">
        <v>18946</v>
      </c>
      <c r="AU777" s="1" t="s">
        <v>18957</v>
      </c>
      <c r="AV777" s="1" t="s">
        <v>18693</v>
      </c>
      <c r="AW777" s="1" t="s">
        <v>18958</v>
      </c>
      <c r="AX777" s="1" t="s">
        <v>18667</v>
      </c>
      <c r="AY777" s="1" t="s">
        <v>18959</v>
      </c>
    </row>
    <row r="778" spans="1:51" x14ac:dyDescent="0.2">
      <c r="A778" s="14" t="s">
        <v>17110</v>
      </c>
      <c r="B778" s="1" t="s">
        <v>18953</v>
      </c>
      <c r="C778" s="1" t="s">
        <v>18685</v>
      </c>
      <c r="D778" s="1" t="s">
        <v>18664</v>
      </c>
      <c r="E778" s="15">
        <v>44232</v>
      </c>
      <c r="F778" s="13">
        <v>44264</v>
      </c>
      <c r="G778" s="1" t="s">
        <v>18954</v>
      </c>
      <c r="H778" s="1" t="s">
        <v>18955</v>
      </c>
      <c r="I778" s="1" t="s">
        <v>18667</v>
      </c>
      <c r="J778" s="1" t="s">
        <v>18668</v>
      </c>
      <c r="K778" s="1" t="s">
        <v>18669</v>
      </c>
      <c r="L778" s="1" t="s">
        <v>18693</v>
      </c>
      <c r="M778" s="1" t="s">
        <v>18956</v>
      </c>
      <c r="N778" s="1" t="s">
        <v>18957</v>
      </c>
      <c r="O778" s="1">
        <v>26</v>
      </c>
      <c r="P778" s="1" t="s">
        <v>18953</v>
      </c>
      <c r="Q778" s="1" t="s">
        <v>19146</v>
      </c>
      <c r="R778" s="1">
        <v>20172862765</v>
      </c>
      <c r="S778" s="1" t="s">
        <v>18702</v>
      </c>
      <c r="T778" s="1">
        <v>17286276</v>
      </c>
      <c r="U778" s="1" t="s">
        <v>19147</v>
      </c>
      <c r="V778" s="1">
        <v>45013201</v>
      </c>
      <c r="X778" s="1" t="s">
        <v>19148</v>
      </c>
      <c r="Y778" s="1" t="s">
        <v>19149</v>
      </c>
      <c r="Z778" s="1" t="s">
        <v>18706</v>
      </c>
      <c r="AA778" s="1" t="s">
        <v>18707</v>
      </c>
      <c r="AB778" s="1" t="s">
        <v>18707</v>
      </c>
      <c r="AE778" s="1" t="s">
        <v>19150</v>
      </c>
      <c r="AG778" s="1" t="s">
        <v>1816</v>
      </c>
      <c r="AH778" s="1" t="s">
        <v>1816</v>
      </c>
      <c r="AI778" s="1">
        <v>1419</v>
      </c>
      <c r="AK778" s="1" t="s">
        <v>19053</v>
      </c>
      <c r="AL778" s="1" t="s">
        <v>18730</v>
      </c>
      <c r="AM778" s="1" t="s">
        <v>18693</v>
      </c>
      <c r="AN778" s="1" t="s">
        <v>18669</v>
      </c>
      <c r="AO778" s="1" t="s">
        <v>18668</v>
      </c>
      <c r="AP778" s="14" t="s">
        <v>18694</v>
      </c>
      <c r="AQ778" s="14" t="s">
        <v>18695</v>
      </c>
      <c r="AR778" s="14" t="s">
        <v>18693</v>
      </c>
      <c r="AS778" s="15">
        <v>44264</v>
      </c>
      <c r="AT778" s="1" t="s">
        <v>18946</v>
      </c>
      <c r="AU778" s="1" t="s">
        <v>18957</v>
      </c>
      <c r="AV778" s="1" t="s">
        <v>18693</v>
      </c>
      <c r="AW778" s="1" t="s">
        <v>18958</v>
      </c>
      <c r="AX778" s="1" t="s">
        <v>18667</v>
      </c>
      <c r="AY778" s="1" t="s">
        <v>18959</v>
      </c>
    </row>
    <row r="779" spans="1:51" x14ac:dyDescent="0.2">
      <c r="A779" s="14" t="s">
        <v>17112</v>
      </c>
      <c r="B779" s="1" t="s">
        <v>18953</v>
      </c>
      <c r="C779" s="1" t="s">
        <v>18685</v>
      </c>
      <c r="D779" s="1" t="s">
        <v>18664</v>
      </c>
      <c r="E779" s="15">
        <v>44232</v>
      </c>
      <c r="F779" s="13">
        <v>44284</v>
      </c>
      <c r="G779" s="1" t="s">
        <v>18954</v>
      </c>
      <c r="H779" s="1" t="s">
        <v>18955</v>
      </c>
      <c r="I779" s="1" t="s">
        <v>18667</v>
      </c>
      <c r="J779" s="1" t="s">
        <v>18668</v>
      </c>
      <c r="K779" s="1" t="s">
        <v>18669</v>
      </c>
      <c r="L779" s="1" t="s">
        <v>18693</v>
      </c>
      <c r="M779" s="1" t="s">
        <v>18956</v>
      </c>
      <c r="N779" s="1" t="s">
        <v>18957</v>
      </c>
      <c r="O779" s="1">
        <v>24</v>
      </c>
      <c r="P779" s="1" t="s">
        <v>18953</v>
      </c>
      <c r="Q779" s="1" t="s">
        <v>19146</v>
      </c>
      <c r="R779" s="1">
        <v>20172862765</v>
      </c>
      <c r="S779" s="1" t="s">
        <v>18702</v>
      </c>
      <c r="T779" s="1">
        <v>17286276</v>
      </c>
      <c r="U779" s="1" t="s">
        <v>19147</v>
      </c>
      <c r="V779" s="1">
        <v>45013201</v>
      </c>
      <c r="X779" s="1" t="s">
        <v>19148</v>
      </c>
      <c r="Y779" s="1" t="s">
        <v>19149</v>
      </c>
      <c r="Z779" s="1" t="s">
        <v>18706</v>
      </c>
      <c r="AA779" s="1" t="s">
        <v>18707</v>
      </c>
      <c r="AB779" s="1" t="s">
        <v>18707</v>
      </c>
      <c r="AE779" s="1" t="s">
        <v>19150</v>
      </c>
      <c r="AG779" s="1" t="s">
        <v>1816</v>
      </c>
      <c r="AH779" s="1" t="s">
        <v>1816</v>
      </c>
      <c r="AI779" s="1">
        <v>1419</v>
      </c>
      <c r="AK779" s="1" t="s">
        <v>19053</v>
      </c>
      <c r="AL779" s="1" t="s">
        <v>18730</v>
      </c>
      <c r="AM779" s="1" t="s">
        <v>18693</v>
      </c>
      <c r="AN779" s="1" t="s">
        <v>18669</v>
      </c>
      <c r="AO779" s="1" t="s">
        <v>18668</v>
      </c>
      <c r="AP779" s="14" t="s">
        <v>18694</v>
      </c>
      <c r="AQ779" s="14" t="s">
        <v>18695</v>
      </c>
      <c r="AR779" s="14" t="s">
        <v>18693</v>
      </c>
      <c r="AS779" s="15">
        <v>44284</v>
      </c>
      <c r="AT779" s="1" t="s">
        <v>18946</v>
      </c>
      <c r="AU779" s="1" t="s">
        <v>18957</v>
      </c>
      <c r="AV779" s="1" t="s">
        <v>18693</v>
      </c>
      <c r="AW779" s="1" t="s">
        <v>18958</v>
      </c>
      <c r="AX779" s="1" t="s">
        <v>18667</v>
      </c>
      <c r="AY779" s="1" t="s">
        <v>18959</v>
      </c>
    </row>
    <row r="780" spans="1:51" x14ac:dyDescent="0.2">
      <c r="A780" s="14" t="s">
        <v>17114</v>
      </c>
      <c r="B780" s="1" t="s">
        <v>18953</v>
      </c>
      <c r="C780" s="1" t="s">
        <v>18685</v>
      </c>
      <c r="D780" s="1" t="s">
        <v>18664</v>
      </c>
      <c r="E780" s="15">
        <v>44232</v>
      </c>
      <c r="F780" s="13">
        <v>44284</v>
      </c>
      <c r="G780" s="1" t="s">
        <v>18954</v>
      </c>
      <c r="H780" s="1" t="s">
        <v>18955</v>
      </c>
      <c r="I780" s="1" t="s">
        <v>18667</v>
      </c>
      <c r="J780" s="1" t="s">
        <v>18668</v>
      </c>
      <c r="K780" s="1" t="s">
        <v>18669</v>
      </c>
      <c r="L780" s="1" t="s">
        <v>18693</v>
      </c>
      <c r="M780" s="1" t="s">
        <v>18956</v>
      </c>
      <c r="N780" s="1" t="s">
        <v>18957</v>
      </c>
      <c r="O780" s="1">
        <v>24</v>
      </c>
      <c r="P780" s="1" t="s">
        <v>18953</v>
      </c>
      <c r="Q780" s="1" t="s">
        <v>19146</v>
      </c>
      <c r="R780" s="1">
        <v>20172862765</v>
      </c>
      <c r="S780" s="1" t="s">
        <v>18702</v>
      </c>
      <c r="T780" s="1">
        <v>17286276</v>
      </c>
      <c r="U780" s="1" t="s">
        <v>19147</v>
      </c>
      <c r="V780" s="1">
        <v>45013201</v>
      </c>
      <c r="X780" s="1" t="s">
        <v>19148</v>
      </c>
      <c r="Y780" s="1" t="s">
        <v>19149</v>
      </c>
      <c r="Z780" s="1" t="s">
        <v>18706</v>
      </c>
      <c r="AA780" s="1" t="s">
        <v>18707</v>
      </c>
      <c r="AB780" s="1" t="s">
        <v>18707</v>
      </c>
      <c r="AE780" s="1" t="s">
        <v>19150</v>
      </c>
      <c r="AG780" s="1" t="s">
        <v>1816</v>
      </c>
      <c r="AH780" s="1" t="s">
        <v>1816</v>
      </c>
      <c r="AI780" s="1">
        <v>1419</v>
      </c>
      <c r="AK780" s="1" t="s">
        <v>19053</v>
      </c>
      <c r="AL780" s="1" t="s">
        <v>18730</v>
      </c>
      <c r="AM780" s="1" t="s">
        <v>18693</v>
      </c>
      <c r="AN780" s="1" t="s">
        <v>18669</v>
      </c>
      <c r="AO780" s="1" t="s">
        <v>18668</v>
      </c>
      <c r="AP780" s="14" t="s">
        <v>18694</v>
      </c>
      <c r="AQ780" s="14" t="s">
        <v>18695</v>
      </c>
      <c r="AR780" s="14" t="s">
        <v>18693</v>
      </c>
      <c r="AS780" s="15">
        <v>44284</v>
      </c>
      <c r="AT780" s="1" t="s">
        <v>18946</v>
      </c>
      <c r="AU780" s="1" t="s">
        <v>18957</v>
      </c>
      <c r="AV780" s="1" t="s">
        <v>18693</v>
      </c>
      <c r="AW780" s="1" t="s">
        <v>18958</v>
      </c>
      <c r="AX780" s="1" t="s">
        <v>18667</v>
      </c>
      <c r="AY780" s="1" t="s">
        <v>18959</v>
      </c>
    </row>
    <row r="781" spans="1:51" x14ac:dyDescent="0.2">
      <c r="A781" s="14" t="s">
        <v>17116</v>
      </c>
      <c r="B781" s="1" t="s">
        <v>18953</v>
      </c>
      <c r="C781" s="1" t="s">
        <v>18685</v>
      </c>
      <c r="D781" s="1" t="s">
        <v>18664</v>
      </c>
      <c r="E781" s="15">
        <v>44232</v>
      </c>
      <c r="F781" s="13">
        <v>44284</v>
      </c>
      <c r="G781" s="1" t="s">
        <v>18954</v>
      </c>
      <c r="H781" s="1" t="s">
        <v>18955</v>
      </c>
      <c r="I781" s="1" t="s">
        <v>18667</v>
      </c>
      <c r="J781" s="1" t="s">
        <v>18668</v>
      </c>
      <c r="K781" s="1" t="s">
        <v>18669</v>
      </c>
      <c r="L781" s="1" t="s">
        <v>18693</v>
      </c>
      <c r="M781" s="1" t="s">
        <v>18956</v>
      </c>
      <c r="N781" s="1" t="s">
        <v>18957</v>
      </c>
      <c r="O781" s="1">
        <v>24</v>
      </c>
      <c r="P781" s="1" t="s">
        <v>18953</v>
      </c>
      <c r="Q781" s="1" t="s">
        <v>19146</v>
      </c>
      <c r="R781" s="1">
        <v>20172862765</v>
      </c>
      <c r="S781" s="1" t="s">
        <v>18702</v>
      </c>
      <c r="T781" s="1">
        <v>17286276</v>
      </c>
      <c r="U781" s="1" t="s">
        <v>19147</v>
      </c>
      <c r="V781" s="1">
        <v>45013201</v>
      </c>
      <c r="X781" s="1" t="s">
        <v>19148</v>
      </c>
      <c r="Y781" s="1" t="s">
        <v>19149</v>
      </c>
      <c r="Z781" s="1" t="s">
        <v>18706</v>
      </c>
      <c r="AA781" s="1" t="s">
        <v>18707</v>
      </c>
      <c r="AB781" s="1" t="s">
        <v>18707</v>
      </c>
      <c r="AE781" s="1" t="s">
        <v>19150</v>
      </c>
      <c r="AG781" s="1" t="s">
        <v>1816</v>
      </c>
      <c r="AH781" s="1" t="s">
        <v>1816</v>
      </c>
      <c r="AI781" s="1">
        <v>1419</v>
      </c>
      <c r="AK781" s="1" t="s">
        <v>19053</v>
      </c>
      <c r="AL781" s="1" t="s">
        <v>18730</v>
      </c>
      <c r="AM781" s="1" t="s">
        <v>18693</v>
      </c>
      <c r="AN781" s="1" t="s">
        <v>18669</v>
      </c>
      <c r="AO781" s="1" t="s">
        <v>18668</v>
      </c>
      <c r="AP781" s="14" t="s">
        <v>18694</v>
      </c>
      <c r="AQ781" s="14" t="s">
        <v>18695</v>
      </c>
      <c r="AR781" s="14" t="s">
        <v>18693</v>
      </c>
      <c r="AS781" s="15">
        <v>44284</v>
      </c>
      <c r="AT781" s="1" t="s">
        <v>18946</v>
      </c>
      <c r="AU781" s="1" t="s">
        <v>18957</v>
      </c>
      <c r="AV781" s="1" t="s">
        <v>18693</v>
      </c>
      <c r="AW781" s="1" t="s">
        <v>18958</v>
      </c>
      <c r="AX781" s="1" t="s">
        <v>18667</v>
      </c>
      <c r="AY781" s="1" t="s">
        <v>18959</v>
      </c>
    </row>
    <row r="782" spans="1:51" x14ac:dyDescent="0.2">
      <c r="A782" s="14" t="s">
        <v>17118</v>
      </c>
      <c r="B782" s="1" t="s">
        <v>18953</v>
      </c>
      <c r="C782" s="1" t="s">
        <v>18685</v>
      </c>
      <c r="D782" s="1" t="s">
        <v>18664</v>
      </c>
      <c r="E782" s="15">
        <v>44235</v>
      </c>
      <c r="F782" s="13">
        <v>44270</v>
      </c>
      <c r="G782" s="1" t="s">
        <v>18954</v>
      </c>
      <c r="H782" s="1" t="s">
        <v>18955</v>
      </c>
      <c r="I782" s="1" t="s">
        <v>18667</v>
      </c>
      <c r="J782" s="1" t="s">
        <v>18668</v>
      </c>
      <c r="K782" s="1" t="s">
        <v>18669</v>
      </c>
      <c r="L782" s="1" t="s">
        <v>18693</v>
      </c>
      <c r="M782" s="1" t="s">
        <v>18956</v>
      </c>
      <c r="N782" s="1" t="s">
        <v>18957</v>
      </c>
      <c r="O782" s="1">
        <v>23</v>
      </c>
      <c r="P782" s="1" t="s">
        <v>18953</v>
      </c>
      <c r="Q782" s="1" t="s">
        <v>19264</v>
      </c>
      <c r="R782" s="1">
        <v>20358043489</v>
      </c>
      <c r="S782" s="1" t="s">
        <v>18702</v>
      </c>
      <c r="T782" s="1">
        <v>35804348</v>
      </c>
      <c r="U782" s="1" t="s">
        <v>19265</v>
      </c>
      <c r="V782" s="1">
        <v>1134214744</v>
      </c>
      <c r="X782" s="1" t="s">
        <v>19266</v>
      </c>
      <c r="Y782" s="1" t="s">
        <v>19267</v>
      </c>
      <c r="Z782" s="1" t="s">
        <v>18706</v>
      </c>
      <c r="AA782" s="1" t="s">
        <v>19268</v>
      </c>
      <c r="AB782" s="1" t="s">
        <v>19269</v>
      </c>
      <c r="AE782" s="1" t="s">
        <v>19270</v>
      </c>
      <c r="AG782" s="1">
        <v>1</v>
      </c>
      <c r="AH782" s="1" t="s">
        <v>18891</v>
      </c>
      <c r="AI782" s="1">
        <v>1228</v>
      </c>
      <c r="AK782" s="1" t="s">
        <v>18840</v>
      </c>
      <c r="AL782" s="1" t="s">
        <v>18730</v>
      </c>
      <c r="AM782" s="1" t="s">
        <v>18693</v>
      </c>
      <c r="AN782" s="1" t="s">
        <v>18669</v>
      </c>
      <c r="AO782" s="1" t="s">
        <v>18668</v>
      </c>
      <c r="AP782" s="14" t="s">
        <v>18694</v>
      </c>
      <c r="AQ782" s="14" t="s">
        <v>18695</v>
      </c>
      <c r="AR782" s="14" t="s">
        <v>18693</v>
      </c>
      <c r="AS782" s="15">
        <v>44270</v>
      </c>
      <c r="AT782" s="1" t="s">
        <v>18841</v>
      </c>
      <c r="AU782" s="1" t="s">
        <v>18957</v>
      </c>
      <c r="AV782" s="1" t="s">
        <v>18693</v>
      </c>
      <c r="AW782" s="1" t="s">
        <v>18958</v>
      </c>
      <c r="AX782" s="1" t="s">
        <v>18667</v>
      </c>
      <c r="AY782" s="1" t="s">
        <v>18959</v>
      </c>
    </row>
    <row r="783" spans="1:51" x14ac:dyDescent="0.2">
      <c r="A783" s="14" t="s">
        <v>17122</v>
      </c>
      <c r="B783" s="1" t="s">
        <v>18953</v>
      </c>
      <c r="C783" s="1" t="s">
        <v>18685</v>
      </c>
      <c r="D783" s="1" t="s">
        <v>18664</v>
      </c>
      <c r="E783" s="15">
        <v>44235</v>
      </c>
      <c r="F783" s="13">
        <v>44270</v>
      </c>
      <c r="G783" s="1" t="s">
        <v>18954</v>
      </c>
      <c r="H783" s="1" t="s">
        <v>18955</v>
      </c>
      <c r="I783" s="1" t="s">
        <v>18667</v>
      </c>
      <c r="J783" s="1" t="s">
        <v>18668</v>
      </c>
      <c r="K783" s="1" t="s">
        <v>18669</v>
      </c>
      <c r="L783" s="1" t="s">
        <v>18693</v>
      </c>
      <c r="M783" s="1" t="s">
        <v>18956</v>
      </c>
      <c r="N783" s="1" t="s">
        <v>18957</v>
      </c>
      <c r="O783" s="1">
        <v>23</v>
      </c>
      <c r="P783" s="1" t="s">
        <v>18953</v>
      </c>
      <c r="Q783" s="1" t="s">
        <v>19264</v>
      </c>
      <c r="R783" s="1">
        <v>20358043489</v>
      </c>
      <c r="S783" s="1" t="s">
        <v>18702</v>
      </c>
      <c r="T783" s="1">
        <v>35804348</v>
      </c>
      <c r="U783" s="1" t="s">
        <v>19265</v>
      </c>
      <c r="V783" s="1">
        <v>1134214744</v>
      </c>
      <c r="X783" s="1" t="s">
        <v>19266</v>
      </c>
      <c r="Y783" s="1" t="s">
        <v>19267</v>
      </c>
      <c r="Z783" s="1" t="s">
        <v>18706</v>
      </c>
      <c r="AA783" s="1" t="s">
        <v>19268</v>
      </c>
      <c r="AB783" s="1" t="s">
        <v>19269</v>
      </c>
      <c r="AE783" s="1" t="s">
        <v>19270</v>
      </c>
      <c r="AG783" s="1">
        <v>1</v>
      </c>
      <c r="AH783" s="1" t="s">
        <v>18891</v>
      </c>
      <c r="AI783" s="1">
        <v>1228</v>
      </c>
      <c r="AK783" s="1" t="s">
        <v>18840</v>
      </c>
      <c r="AL783" s="1" t="s">
        <v>18730</v>
      </c>
      <c r="AM783" s="1" t="s">
        <v>18693</v>
      </c>
      <c r="AN783" s="1" t="s">
        <v>18669</v>
      </c>
      <c r="AO783" s="1" t="s">
        <v>18668</v>
      </c>
      <c r="AP783" s="14" t="s">
        <v>18694</v>
      </c>
      <c r="AQ783" s="14" t="s">
        <v>18695</v>
      </c>
      <c r="AR783" s="14" t="s">
        <v>18693</v>
      </c>
      <c r="AS783" s="15">
        <v>44270</v>
      </c>
      <c r="AT783" s="1" t="s">
        <v>18841</v>
      </c>
      <c r="AU783" s="1" t="s">
        <v>18957</v>
      </c>
      <c r="AV783" s="1" t="s">
        <v>18693</v>
      </c>
      <c r="AW783" s="1" t="s">
        <v>18958</v>
      </c>
      <c r="AX783" s="1" t="s">
        <v>18667</v>
      </c>
      <c r="AY783" s="1" t="s">
        <v>18959</v>
      </c>
    </row>
    <row r="784" spans="1:51" x14ac:dyDescent="0.2">
      <c r="A784" s="14" t="s">
        <v>17125</v>
      </c>
      <c r="B784" s="1" t="s">
        <v>18953</v>
      </c>
      <c r="C784" s="1" t="s">
        <v>18685</v>
      </c>
      <c r="D784" s="1" t="s">
        <v>18664</v>
      </c>
      <c r="E784" s="15">
        <v>44235</v>
      </c>
      <c r="F784" s="13">
        <v>44263</v>
      </c>
      <c r="G784" s="1" t="s">
        <v>18954</v>
      </c>
      <c r="H784" s="1" t="s">
        <v>18955</v>
      </c>
      <c r="I784" s="1" t="s">
        <v>18667</v>
      </c>
      <c r="J784" s="1" t="s">
        <v>18668</v>
      </c>
      <c r="K784" s="1" t="s">
        <v>18669</v>
      </c>
      <c r="L784" s="1" t="s">
        <v>18693</v>
      </c>
      <c r="M784" s="1" t="s">
        <v>18956</v>
      </c>
      <c r="N784" s="1" t="s">
        <v>18957</v>
      </c>
      <c r="O784" s="1">
        <v>22</v>
      </c>
      <c r="P784" s="1" t="s">
        <v>18953</v>
      </c>
      <c r="Q784" s="1" t="s">
        <v>19264</v>
      </c>
      <c r="R784" s="1">
        <v>20358043489</v>
      </c>
      <c r="S784" s="1" t="s">
        <v>18702</v>
      </c>
      <c r="T784" s="1">
        <v>35804348</v>
      </c>
      <c r="U784" s="1" t="s">
        <v>19265</v>
      </c>
      <c r="V784" s="1">
        <v>1134214744</v>
      </c>
      <c r="X784" s="1" t="s">
        <v>19266</v>
      </c>
      <c r="Y784" s="1" t="s">
        <v>19267</v>
      </c>
      <c r="Z784" s="1" t="s">
        <v>18706</v>
      </c>
      <c r="AA784" s="1" t="s">
        <v>19268</v>
      </c>
      <c r="AB784" s="1" t="s">
        <v>19269</v>
      </c>
      <c r="AE784" s="1" t="s">
        <v>19270</v>
      </c>
      <c r="AG784" s="1">
        <v>1</v>
      </c>
      <c r="AH784" s="1" t="s">
        <v>18891</v>
      </c>
      <c r="AI784" s="1">
        <v>1228</v>
      </c>
      <c r="AK784" s="1" t="s">
        <v>18792</v>
      </c>
      <c r="AL784" s="1" t="s">
        <v>18730</v>
      </c>
      <c r="AM784" s="1" t="s">
        <v>18693</v>
      </c>
      <c r="AN784" s="1" t="s">
        <v>18669</v>
      </c>
      <c r="AO784" s="1" t="s">
        <v>18668</v>
      </c>
      <c r="AP784" s="14" t="s">
        <v>18694</v>
      </c>
      <c r="AQ784" s="14" t="s">
        <v>18695</v>
      </c>
      <c r="AR784" s="14" t="s">
        <v>18693</v>
      </c>
      <c r="AS784" s="15">
        <v>44263</v>
      </c>
      <c r="AT784" s="1" t="s">
        <v>18946</v>
      </c>
      <c r="AU784" s="1" t="s">
        <v>18957</v>
      </c>
      <c r="AV784" s="1" t="s">
        <v>18693</v>
      </c>
      <c r="AW784" s="1" t="s">
        <v>18958</v>
      </c>
      <c r="AX784" s="1" t="s">
        <v>18667</v>
      </c>
      <c r="AY784" s="1" t="s">
        <v>18959</v>
      </c>
    </row>
    <row r="785" spans="1:51" x14ac:dyDescent="0.2">
      <c r="A785" s="14" t="s">
        <v>17127</v>
      </c>
      <c r="B785" s="1" t="s">
        <v>18953</v>
      </c>
      <c r="C785" s="1" t="s">
        <v>18685</v>
      </c>
      <c r="D785" s="1" t="s">
        <v>18664</v>
      </c>
      <c r="E785" s="15">
        <v>44235</v>
      </c>
      <c r="F785" s="13">
        <v>44263</v>
      </c>
      <c r="G785" s="1" t="s">
        <v>18954</v>
      </c>
      <c r="H785" s="1" t="s">
        <v>18955</v>
      </c>
      <c r="I785" s="1" t="s">
        <v>18667</v>
      </c>
      <c r="J785" s="1" t="s">
        <v>18668</v>
      </c>
      <c r="K785" s="1" t="s">
        <v>18669</v>
      </c>
      <c r="L785" s="1" t="s">
        <v>18693</v>
      </c>
      <c r="M785" s="1" t="s">
        <v>18956</v>
      </c>
      <c r="N785" s="1" t="s">
        <v>18957</v>
      </c>
      <c r="O785" s="1">
        <v>22</v>
      </c>
      <c r="P785" s="1" t="s">
        <v>18953</v>
      </c>
      <c r="Q785" s="1" t="s">
        <v>19264</v>
      </c>
      <c r="R785" s="1">
        <v>20358043489</v>
      </c>
      <c r="S785" s="1" t="s">
        <v>18702</v>
      </c>
      <c r="T785" s="1">
        <v>35804348</v>
      </c>
      <c r="U785" s="1" t="s">
        <v>19265</v>
      </c>
      <c r="V785" s="1">
        <v>1134214744</v>
      </c>
      <c r="X785" s="1" t="s">
        <v>19266</v>
      </c>
      <c r="Y785" s="1" t="s">
        <v>19267</v>
      </c>
      <c r="Z785" s="1" t="s">
        <v>18706</v>
      </c>
      <c r="AA785" s="1" t="s">
        <v>19268</v>
      </c>
      <c r="AB785" s="1" t="s">
        <v>19269</v>
      </c>
      <c r="AE785" s="1" t="s">
        <v>19270</v>
      </c>
      <c r="AG785" s="1">
        <v>1</v>
      </c>
      <c r="AH785" s="1" t="s">
        <v>18891</v>
      </c>
      <c r="AI785" s="1">
        <v>1228</v>
      </c>
      <c r="AK785" s="1" t="s">
        <v>18792</v>
      </c>
      <c r="AL785" s="1" t="s">
        <v>18730</v>
      </c>
      <c r="AM785" s="1" t="s">
        <v>18693</v>
      </c>
      <c r="AN785" s="1" t="s">
        <v>18669</v>
      </c>
      <c r="AO785" s="1" t="s">
        <v>18668</v>
      </c>
      <c r="AP785" s="14" t="s">
        <v>18694</v>
      </c>
      <c r="AQ785" s="14" t="s">
        <v>18695</v>
      </c>
      <c r="AR785" s="14" t="s">
        <v>18693</v>
      </c>
      <c r="AS785" s="15">
        <v>44263</v>
      </c>
      <c r="AT785" s="1" t="s">
        <v>19060</v>
      </c>
      <c r="AU785" s="1" t="s">
        <v>18957</v>
      </c>
      <c r="AV785" s="1" t="s">
        <v>18693</v>
      </c>
      <c r="AW785" s="1" t="s">
        <v>18958</v>
      </c>
      <c r="AX785" s="1" t="s">
        <v>18667</v>
      </c>
      <c r="AY785" s="1" t="s">
        <v>18959</v>
      </c>
    </row>
    <row r="786" spans="1:51" x14ac:dyDescent="0.2">
      <c r="A786" s="14" t="s">
        <v>17129</v>
      </c>
      <c r="B786" s="1" t="s">
        <v>18953</v>
      </c>
      <c r="C786" s="1" t="s">
        <v>18685</v>
      </c>
      <c r="D786" s="1" t="s">
        <v>18664</v>
      </c>
      <c r="E786" s="15">
        <v>44235</v>
      </c>
      <c r="F786" s="13">
        <v>44263</v>
      </c>
      <c r="G786" s="1" t="s">
        <v>18954</v>
      </c>
      <c r="H786" s="1" t="s">
        <v>18955</v>
      </c>
      <c r="I786" s="1" t="s">
        <v>18667</v>
      </c>
      <c r="J786" s="1" t="s">
        <v>18668</v>
      </c>
      <c r="K786" s="1" t="s">
        <v>18669</v>
      </c>
      <c r="L786" s="1" t="s">
        <v>18693</v>
      </c>
      <c r="M786" s="1" t="s">
        <v>18956</v>
      </c>
      <c r="N786" s="1" t="s">
        <v>18957</v>
      </c>
      <c r="O786" s="1">
        <v>22</v>
      </c>
      <c r="P786" s="1" t="s">
        <v>18953</v>
      </c>
      <c r="Q786" s="1" t="s">
        <v>19264</v>
      </c>
      <c r="R786" s="1">
        <v>20358043489</v>
      </c>
      <c r="S786" s="1" t="s">
        <v>18702</v>
      </c>
      <c r="T786" s="1">
        <v>35804348</v>
      </c>
      <c r="U786" s="1" t="s">
        <v>19265</v>
      </c>
      <c r="V786" s="1">
        <v>1134214744</v>
      </c>
      <c r="X786" s="1" t="s">
        <v>19266</v>
      </c>
      <c r="Y786" s="1" t="s">
        <v>19267</v>
      </c>
      <c r="Z786" s="1" t="s">
        <v>18706</v>
      </c>
      <c r="AA786" s="1" t="s">
        <v>19268</v>
      </c>
      <c r="AB786" s="1" t="s">
        <v>19269</v>
      </c>
      <c r="AE786" s="1" t="s">
        <v>19270</v>
      </c>
      <c r="AG786" s="1">
        <v>1</v>
      </c>
      <c r="AH786" s="1" t="s">
        <v>18891</v>
      </c>
      <c r="AI786" s="1">
        <v>1228</v>
      </c>
      <c r="AK786" s="1" t="s">
        <v>18840</v>
      </c>
      <c r="AL786" s="1" t="s">
        <v>18730</v>
      </c>
      <c r="AM786" s="1" t="s">
        <v>18693</v>
      </c>
      <c r="AN786" s="1" t="s">
        <v>18669</v>
      </c>
      <c r="AO786" s="1" t="s">
        <v>18668</v>
      </c>
      <c r="AP786" s="14" t="s">
        <v>18694</v>
      </c>
      <c r="AQ786" s="14" t="s">
        <v>18695</v>
      </c>
      <c r="AR786" s="14" t="s">
        <v>18693</v>
      </c>
      <c r="AS786" s="15">
        <v>44263</v>
      </c>
      <c r="AT786" s="1" t="s">
        <v>18841</v>
      </c>
      <c r="AU786" s="1" t="s">
        <v>18957</v>
      </c>
      <c r="AV786" s="1" t="s">
        <v>18693</v>
      </c>
      <c r="AW786" s="1" t="s">
        <v>18958</v>
      </c>
      <c r="AX786" s="1" t="s">
        <v>18667</v>
      </c>
      <c r="AY786" s="1" t="s">
        <v>18959</v>
      </c>
    </row>
    <row r="787" spans="1:51" x14ac:dyDescent="0.2">
      <c r="A787" s="14" t="s">
        <v>17131</v>
      </c>
      <c r="B787" s="1" t="s">
        <v>18953</v>
      </c>
      <c r="C787" s="1" t="s">
        <v>18685</v>
      </c>
      <c r="D787" s="1" t="s">
        <v>18664</v>
      </c>
      <c r="E787" s="15">
        <v>44235</v>
      </c>
      <c r="F787" s="13">
        <v>44260</v>
      </c>
      <c r="G787" s="1" t="s">
        <v>18954</v>
      </c>
      <c r="H787" s="1" t="s">
        <v>18955</v>
      </c>
      <c r="I787" s="1" t="s">
        <v>18667</v>
      </c>
      <c r="J787" s="1" t="s">
        <v>18668</v>
      </c>
      <c r="K787" s="1" t="s">
        <v>18669</v>
      </c>
      <c r="L787" s="1" t="s">
        <v>18693</v>
      </c>
      <c r="M787" s="1" t="s">
        <v>18956</v>
      </c>
      <c r="N787" s="1" t="s">
        <v>18957</v>
      </c>
      <c r="O787" s="1">
        <v>22</v>
      </c>
      <c r="P787" s="1" t="s">
        <v>18953</v>
      </c>
      <c r="Q787" s="1" t="s">
        <v>19264</v>
      </c>
      <c r="R787" s="1">
        <v>20358043489</v>
      </c>
      <c r="S787" s="1" t="s">
        <v>18702</v>
      </c>
      <c r="T787" s="1">
        <v>35804348</v>
      </c>
      <c r="U787" s="1" t="s">
        <v>19265</v>
      </c>
      <c r="V787" s="1">
        <v>1134214744</v>
      </c>
      <c r="X787" s="1" t="s">
        <v>19266</v>
      </c>
      <c r="Y787" s="1" t="s">
        <v>19267</v>
      </c>
      <c r="Z787" s="1" t="s">
        <v>18706</v>
      </c>
      <c r="AA787" s="1" t="s">
        <v>19268</v>
      </c>
      <c r="AB787" s="1" t="s">
        <v>19269</v>
      </c>
      <c r="AE787" s="1" t="s">
        <v>19270</v>
      </c>
      <c r="AG787" s="1">
        <v>1</v>
      </c>
      <c r="AH787" s="1" t="s">
        <v>18891</v>
      </c>
      <c r="AI787" s="1">
        <v>1228</v>
      </c>
      <c r="AK787" s="1" t="s">
        <v>19053</v>
      </c>
      <c r="AL787" s="1" t="s">
        <v>18730</v>
      </c>
      <c r="AM787" s="1" t="s">
        <v>18693</v>
      </c>
      <c r="AN787" s="1" t="s">
        <v>18669</v>
      </c>
      <c r="AO787" s="1" t="s">
        <v>18668</v>
      </c>
      <c r="AP787" s="14" t="s">
        <v>18694</v>
      </c>
      <c r="AQ787" s="14" t="s">
        <v>18695</v>
      </c>
      <c r="AR787" s="14" t="s">
        <v>18693</v>
      </c>
      <c r="AS787" s="15">
        <v>44260</v>
      </c>
      <c r="AT787" s="1" t="s">
        <v>18946</v>
      </c>
      <c r="AU787" s="1" t="s">
        <v>18957</v>
      </c>
      <c r="AV787" s="1" t="s">
        <v>18693</v>
      </c>
      <c r="AW787" s="1" t="s">
        <v>18958</v>
      </c>
      <c r="AX787" s="1" t="s">
        <v>18667</v>
      </c>
      <c r="AY787" s="1" t="s">
        <v>18959</v>
      </c>
    </row>
    <row r="788" spans="1:51" x14ac:dyDescent="0.2">
      <c r="A788" s="14" t="s">
        <v>17133</v>
      </c>
      <c r="B788" s="1" t="s">
        <v>18953</v>
      </c>
      <c r="C788" s="1" t="s">
        <v>18685</v>
      </c>
      <c r="D788" s="1" t="s">
        <v>18664</v>
      </c>
      <c r="E788" s="15">
        <v>44235</v>
      </c>
      <c r="F788" s="13">
        <v>44291</v>
      </c>
      <c r="G788" s="1" t="s">
        <v>18954</v>
      </c>
      <c r="H788" s="1" t="s">
        <v>18955</v>
      </c>
      <c r="I788" s="1" t="s">
        <v>18667</v>
      </c>
      <c r="J788" s="1" t="s">
        <v>18668</v>
      </c>
      <c r="K788" s="1" t="s">
        <v>18669</v>
      </c>
      <c r="L788" s="1" t="s">
        <v>18693</v>
      </c>
      <c r="M788" s="1" t="s">
        <v>18956</v>
      </c>
      <c r="N788" s="1" t="s">
        <v>18957</v>
      </c>
      <c r="O788" s="1">
        <v>47</v>
      </c>
      <c r="P788" s="1" t="s">
        <v>18953</v>
      </c>
      <c r="Q788" s="1" t="s">
        <v>18673</v>
      </c>
      <c r="R788" s="1">
        <v>30547851400</v>
      </c>
      <c r="U788" s="1" t="s">
        <v>19271</v>
      </c>
      <c r="V788" s="1">
        <v>32208001</v>
      </c>
      <c r="W788" s="1" t="s">
        <v>19272</v>
      </c>
      <c r="Z788" s="1" t="s">
        <v>18706</v>
      </c>
      <c r="AA788" s="1" t="s">
        <v>18707</v>
      </c>
      <c r="AB788" s="1" t="s">
        <v>18707</v>
      </c>
      <c r="AE788" s="1" t="s">
        <v>19273</v>
      </c>
      <c r="AG788" s="1" t="s">
        <v>15731</v>
      </c>
      <c r="AI788" s="1">
        <v>1240</v>
      </c>
      <c r="AK788" s="1" t="s">
        <v>18761</v>
      </c>
      <c r="AL788" s="1" t="s">
        <v>18730</v>
      </c>
      <c r="AM788" s="1" t="s">
        <v>18693</v>
      </c>
      <c r="AN788" s="1" t="s">
        <v>18669</v>
      </c>
      <c r="AO788" s="1" t="s">
        <v>18668</v>
      </c>
      <c r="AP788" s="14" t="s">
        <v>18694</v>
      </c>
      <c r="AQ788" s="14" t="s">
        <v>18695</v>
      </c>
      <c r="AR788" s="14" t="s">
        <v>18693</v>
      </c>
      <c r="AS788" s="15">
        <v>44291</v>
      </c>
      <c r="AT788" s="1" t="s">
        <v>18769</v>
      </c>
      <c r="AU788" s="1" t="s">
        <v>18957</v>
      </c>
      <c r="AV788" s="1" t="s">
        <v>18693</v>
      </c>
      <c r="AW788" s="1" t="s">
        <v>18958</v>
      </c>
      <c r="AX788" s="1" t="s">
        <v>18667</v>
      </c>
      <c r="AY788" s="1" t="s">
        <v>18959</v>
      </c>
    </row>
    <row r="789" spans="1:51" x14ac:dyDescent="0.2">
      <c r="A789" s="14" t="s">
        <v>17136</v>
      </c>
      <c r="B789" s="1" t="s">
        <v>18953</v>
      </c>
      <c r="C789" s="1" t="s">
        <v>18685</v>
      </c>
      <c r="D789" s="1" t="s">
        <v>18664</v>
      </c>
      <c r="E789" s="15">
        <v>44236</v>
      </c>
      <c r="F789" s="13">
        <v>44265</v>
      </c>
      <c r="G789" s="1" t="s">
        <v>18954</v>
      </c>
      <c r="H789" s="1" t="s">
        <v>18955</v>
      </c>
      <c r="I789" s="1" t="s">
        <v>18667</v>
      </c>
      <c r="J789" s="1" t="s">
        <v>18668</v>
      </c>
      <c r="K789" s="1" t="s">
        <v>18669</v>
      </c>
      <c r="L789" s="1" t="s">
        <v>18693</v>
      </c>
      <c r="M789" s="1" t="s">
        <v>18956</v>
      </c>
      <c r="N789" s="1" t="s">
        <v>18957</v>
      </c>
      <c r="O789" s="1">
        <v>39</v>
      </c>
      <c r="P789" s="1" t="s">
        <v>18953</v>
      </c>
      <c r="Q789" s="1" t="s">
        <v>18673</v>
      </c>
      <c r="R789" s="1">
        <v>30654456115</v>
      </c>
      <c r="U789" s="1" t="s">
        <v>19274</v>
      </c>
      <c r="V789" s="1">
        <v>47096736</v>
      </c>
      <c r="W789" s="1" t="s">
        <v>19275</v>
      </c>
      <c r="Z789" s="1" t="s">
        <v>15990</v>
      </c>
      <c r="AA789" s="1" t="s">
        <v>18698</v>
      </c>
      <c r="AB789" s="1" t="s">
        <v>18746</v>
      </c>
      <c r="AE789" s="1" t="s">
        <v>19276</v>
      </c>
      <c r="AG789" s="1">
        <v>0</v>
      </c>
      <c r="AI789" s="1">
        <v>1603</v>
      </c>
      <c r="AK789" s="1" t="s">
        <v>18761</v>
      </c>
      <c r="AL789" s="1" t="s">
        <v>18730</v>
      </c>
      <c r="AM789" s="1" t="s">
        <v>18693</v>
      </c>
      <c r="AN789" s="1" t="s">
        <v>18669</v>
      </c>
      <c r="AO789" s="1" t="s">
        <v>18668</v>
      </c>
      <c r="AP789" s="14" t="s">
        <v>18694</v>
      </c>
      <c r="AQ789" s="14" t="s">
        <v>18695</v>
      </c>
      <c r="AR789" s="14" t="s">
        <v>18693</v>
      </c>
      <c r="AS789" s="15">
        <v>44265</v>
      </c>
      <c r="AT789" s="1" t="s">
        <v>18769</v>
      </c>
      <c r="AU789" s="1" t="s">
        <v>18957</v>
      </c>
      <c r="AV789" s="1" t="s">
        <v>18693</v>
      </c>
      <c r="AW789" s="1" t="s">
        <v>18958</v>
      </c>
      <c r="AX789" s="1" t="s">
        <v>18667</v>
      </c>
      <c r="AY789" s="1" t="s">
        <v>18959</v>
      </c>
    </row>
    <row r="790" spans="1:51" x14ac:dyDescent="0.2">
      <c r="A790" s="14" t="s">
        <v>17140</v>
      </c>
      <c r="B790" s="1" t="s">
        <v>18953</v>
      </c>
      <c r="C790" s="1" t="s">
        <v>18685</v>
      </c>
      <c r="D790" s="1" t="s">
        <v>18664</v>
      </c>
      <c r="E790" s="15">
        <v>44236</v>
      </c>
      <c r="F790" s="13">
        <v>44270</v>
      </c>
      <c r="G790" s="1" t="s">
        <v>18954</v>
      </c>
      <c r="H790" s="1" t="s">
        <v>18955</v>
      </c>
      <c r="I790" s="1" t="s">
        <v>18667</v>
      </c>
      <c r="J790" s="1" t="s">
        <v>18668</v>
      </c>
      <c r="K790" s="1" t="s">
        <v>18669</v>
      </c>
      <c r="L790" s="1" t="s">
        <v>18693</v>
      </c>
      <c r="M790" s="1" t="s">
        <v>18956</v>
      </c>
      <c r="N790" s="1" t="s">
        <v>18957</v>
      </c>
      <c r="O790" s="1">
        <v>45</v>
      </c>
      <c r="P790" s="1" t="s">
        <v>18953</v>
      </c>
      <c r="Q790" s="1" t="s">
        <v>18673</v>
      </c>
      <c r="R790" s="1">
        <v>30711260354</v>
      </c>
      <c r="U790" s="1" t="s">
        <v>19277</v>
      </c>
      <c r="V790" s="1">
        <v>1143288183</v>
      </c>
      <c r="W790" s="1" t="s">
        <v>19278</v>
      </c>
      <c r="Z790" s="1" t="s">
        <v>18706</v>
      </c>
      <c r="AA790" s="1" t="s">
        <v>18707</v>
      </c>
      <c r="AB790" s="1" t="s">
        <v>18707</v>
      </c>
      <c r="AE790" s="1" t="s">
        <v>19279</v>
      </c>
      <c r="AG790" s="1">
        <v>10</v>
      </c>
      <c r="AI790" s="1">
        <v>1084</v>
      </c>
      <c r="AK790" s="1" t="s">
        <v>18840</v>
      </c>
      <c r="AL790" s="1" t="s">
        <v>18730</v>
      </c>
      <c r="AM790" s="1" t="s">
        <v>18693</v>
      </c>
      <c r="AN790" s="1" t="s">
        <v>18669</v>
      </c>
      <c r="AO790" s="1" t="s">
        <v>18668</v>
      </c>
      <c r="AP790" s="14" t="s">
        <v>18694</v>
      </c>
      <c r="AQ790" s="14" t="s">
        <v>18695</v>
      </c>
      <c r="AR790" s="14" t="s">
        <v>18693</v>
      </c>
      <c r="AS790" s="15">
        <v>44270</v>
      </c>
      <c r="AT790" s="1" t="s">
        <v>18841</v>
      </c>
      <c r="AU790" s="1" t="s">
        <v>18957</v>
      </c>
      <c r="AV790" s="1" t="s">
        <v>18693</v>
      </c>
      <c r="AW790" s="1" t="s">
        <v>18958</v>
      </c>
      <c r="AX790" s="1" t="s">
        <v>18667</v>
      </c>
      <c r="AY790" s="1" t="s">
        <v>18959</v>
      </c>
    </row>
    <row r="791" spans="1:51" x14ac:dyDescent="0.2">
      <c r="A791" s="14" t="s">
        <v>17144</v>
      </c>
      <c r="B791" s="1" t="s">
        <v>18953</v>
      </c>
      <c r="C791" s="1" t="s">
        <v>18685</v>
      </c>
      <c r="D791" s="1" t="s">
        <v>18664</v>
      </c>
      <c r="E791" s="15">
        <v>44236</v>
      </c>
      <c r="F791" s="13">
        <v>44250</v>
      </c>
      <c r="G791" s="1" t="s">
        <v>18954</v>
      </c>
      <c r="H791" s="1" t="s">
        <v>18955</v>
      </c>
      <c r="I791" s="1" t="s">
        <v>18667</v>
      </c>
      <c r="J791" s="1" t="s">
        <v>18668</v>
      </c>
      <c r="K791" s="1" t="s">
        <v>18669</v>
      </c>
      <c r="L791" s="1" t="s">
        <v>18693</v>
      </c>
      <c r="M791" s="1" t="s">
        <v>18956</v>
      </c>
      <c r="N791" s="1" t="s">
        <v>18957</v>
      </c>
      <c r="O791" s="1">
        <v>30</v>
      </c>
      <c r="P791" s="1" t="s">
        <v>18953</v>
      </c>
      <c r="Q791" s="1" t="s">
        <v>19280</v>
      </c>
      <c r="R791" s="1">
        <v>20269671425</v>
      </c>
      <c r="S791" s="1" t="s">
        <v>18702</v>
      </c>
      <c r="T791" s="1">
        <v>26967142</v>
      </c>
      <c r="U791" s="1" t="s">
        <v>19281</v>
      </c>
      <c r="V791" s="1">
        <v>1158928868</v>
      </c>
      <c r="X791" s="1" t="s">
        <v>19282</v>
      </c>
      <c r="Y791" s="1" t="s">
        <v>19283</v>
      </c>
      <c r="Z791" s="1" t="s">
        <v>18706</v>
      </c>
      <c r="AA791" s="1" t="s">
        <v>18707</v>
      </c>
      <c r="AB791" s="1" t="s">
        <v>18707</v>
      </c>
      <c r="AE791" s="1" t="s">
        <v>19284</v>
      </c>
      <c r="AG791" s="1">
        <v>1</v>
      </c>
      <c r="AH791" s="1" t="s">
        <v>18891</v>
      </c>
      <c r="AI791" s="1">
        <v>1003</v>
      </c>
      <c r="AK791" s="1" t="s">
        <v>18761</v>
      </c>
      <c r="AL791" s="1" t="s">
        <v>18730</v>
      </c>
      <c r="AM791" s="1" t="s">
        <v>18693</v>
      </c>
      <c r="AN791" s="1" t="s">
        <v>18669</v>
      </c>
      <c r="AO791" s="1" t="s">
        <v>18668</v>
      </c>
      <c r="AP791" s="14" t="s">
        <v>18694</v>
      </c>
      <c r="AQ791" s="14" t="s">
        <v>18695</v>
      </c>
      <c r="AR791" s="14" t="s">
        <v>18693</v>
      </c>
      <c r="AS791" s="15">
        <v>44250</v>
      </c>
      <c r="AT791" s="1" t="s">
        <v>18769</v>
      </c>
      <c r="AU791" s="1" t="s">
        <v>18957</v>
      </c>
      <c r="AV791" s="1" t="s">
        <v>18693</v>
      </c>
      <c r="AW791" s="1" t="s">
        <v>18958</v>
      </c>
      <c r="AX791" s="1" t="s">
        <v>18667</v>
      </c>
      <c r="AY791" s="1" t="s">
        <v>18959</v>
      </c>
    </row>
    <row r="792" spans="1:51" x14ac:dyDescent="0.2">
      <c r="A792" s="14" t="s">
        <v>14503</v>
      </c>
      <c r="B792" s="1" t="s">
        <v>18662</v>
      </c>
      <c r="C792" s="1" t="s">
        <v>18685</v>
      </c>
      <c r="D792" s="1" t="s">
        <v>18664</v>
      </c>
      <c r="E792" s="15">
        <v>44236</v>
      </c>
      <c r="F792" s="13">
        <v>44298</v>
      </c>
      <c r="G792" s="1" t="s">
        <v>18665</v>
      </c>
      <c r="H792" s="1" t="s">
        <v>18666</v>
      </c>
      <c r="I792" s="1" t="s">
        <v>18667</v>
      </c>
      <c r="J792" s="1" t="s">
        <v>18668</v>
      </c>
      <c r="K792" s="1" t="s">
        <v>18669</v>
      </c>
      <c r="L792" s="1" t="s">
        <v>18735</v>
      </c>
      <c r="M792" s="1" t="s">
        <v>18671</v>
      </c>
      <c r="N792" s="1" t="s">
        <v>18672</v>
      </c>
      <c r="O792" s="1">
        <v>14</v>
      </c>
      <c r="P792" s="1" t="s">
        <v>18662</v>
      </c>
      <c r="Q792" s="1" t="s">
        <v>18673</v>
      </c>
      <c r="R792" s="1">
        <v>30502251291</v>
      </c>
      <c r="U792" s="1" t="s">
        <v>18858</v>
      </c>
      <c r="V792" s="1">
        <v>48276900</v>
      </c>
      <c r="W792" s="1" t="s">
        <v>7245</v>
      </c>
      <c r="Z792" s="1" t="s">
        <v>18706</v>
      </c>
      <c r="AA792" s="1" t="s">
        <v>18707</v>
      </c>
      <c r="AB792" s="1" t="s">
        <v>18707</v>
      </c>
      <c r="AE792" s="1" t="s">
        <v>18859</v>
      </c>
      <c r="AG792" s="1" t="s">
        <v>15731</v>
      </c>
      <c r="AI792" s="1">
        <v>1113</v>
      </c>
      <c r="AK792" s="1" t="s">
        <v>18941</v>
      </c>
      <c r="AL792" s="1" t="s">
        <v>18861</v>
      </c>
      <c r="AM792" s="1" t="s">
        <v>18862</v>
      </c>
      <c r="AN792" s="1" t="s">
        <v>18863</v>
      </c>
      <c r="AO792" s="1" t="s">
        <v>18668</v>
      </c>
      <c r="AP792" s="14" t="s">
        <v>18942</v>
      </c>
      <c r="AQ792" s="14" t="s">
        <v>18865</v>
      </c>
      <c r="AR792" s="14" t="s">
        <v>18862</v>
      </c>
      <c r="AS792" s="15">
        <v>44298</v>
      </c>
      <c r="AT792" s="1" t="s">
        <v>18754</v>
      </c>
      <c r="AU792" s="1" t="s">
        <v>18672</v>
      </c>
      <c r="AV792" s="1" t="s">
        <v>18735</v>
      </c>
      <c r="AW792" s="1" t="s">
        <v>18683</v>
      </c>
      <c r="AX792" s="1" t="s">
        <v>18667</v>
      </c>
      <c r="AY792" s="1" t="s">
        <v>18684</v>
      </c>
    </row>
    <row r="793" spans="1:51" x14ac:dyDescent="0.2">
      <c r="A793" s="14" t="s">
        <v>17151</v>
      </c>
      <c r="B793" s="1" t="s">
        <v>18953</v>
      </c>
      <c r="C793" s="1" t="s">
        <v>18685</v>
      </c>
      <c r="D793" s="1" t="s">
        <v>18664</v>
      </c>
      <c r="E793" s="15">
        <v>44237</v>
      </c>
      <c r="F793" s="13">
        <v>44250</v>
      </c>
      <c r="G793" s="1" t="s">
        <v>18954</v>
      </c>
      <c r="H793" s="1" t="s">
        <v>18955</v>
      </c>
      <c r="I793" s="1" t="s">
        <v>18667</v>
      </c>
      <c r="J793" s="1" t="s">
        <v>18668</v>
      </c>
      <c r="K793" s="1" t="s">
        <v>18669</v>
      </c>
      <c r="L793" s="1" t="s">
        <v>18693</v>
      </c>
      <c r="M793" s="1" t="s">
        <v>18956</v>
      </c>
      <c r="N793" s="1" t="s">
        <v>18957</v>
      </c>
      <c r="O793" s="1">
        <v>18</v>
      </c>
      <c r="P793" s="1" t="s">
        <v>18953</v>
      </c>
      <c r="Q793" s="1" t="s">
        <v>18997</v>
      </c>
      <c r="R793" s="1">
        <v>20147987480</v>
      </c>
      <c r="S793" s="1" t="s">
        <v>18702</v>
      </c>
      <c r="T793" s="1">
        <v>14798748</v>
      </c>
      <c r="U793" s="1" t="s">
        <v>18998</v>
      </c>
      <c r="V793" s="1">
        <v>111545502227</v>
      </c>
      <c r="X793" s="1" t="s">
        <v>18999</v>
      </c>
      <c r="Y793" s="1" t="s">
        <v>19000</v>
      </c>
      <c r="Z793" s="1" t="s">
        <v>18963</v>
      </c>
      <c r="AA793" s="1" t="s">
        <v>18964</v>
      </c>
      <c r="AB793" s="1" t="s">
        <v>18965</v>
      </c>
      <c r="AE793" s="1" t="s">
        <v>19001</v>
      </c>
      <c r="AG793" s="1">
        <v>10</v>
      </c>
      <c r="AH793" s="1" t="s">
        <v>1816</v>
      </c>
      <c r="AI793" s="1">
        <v>5000</v>
      </c>
      <c r="AK793" s="1" t="s">
        <v>19285</v>
      </c>
      <c r="AL793" s="1" t="s">
        <v>18710</v>
      </c>
      <c r="AM793" s="1" t="s">
        <v>19286</v>
      </c>
      <c r="AN793" s="1" t="s">
        <v>18750</v>
      </c>
      <c r="AO793" s="1" t="s">
        <v>18668</v>
      </c>
      <c r="AP793" s="14" t="s">
        <v>19287</v>
      </c>
      <c r="AQ793" s="14" t="s">
        <v>18723</v>
      </c>
      <c r="AR793" s="14" t="s">
        <v>19288</v>
      </c>
      <c r="AS793" s="15">
        <v>44314</v>
      </c>
      <c r="AT793" s="1" t="s">
        <v>19289</v>
      </c>
      <c r="AU793" s="1" t="s">
        <v>18957</v>
      </c>
      <c r="AV793" s="1" t="s">
        <v>18693</v>
      </c>
      <c r="AW793" s="1" t="s">
        <v>18958</v>
      </c>
      <c r="AX793" s="1" t="s">
        <v>18667</v>
      </c>
      <c r="AY793" s="1" t="s">
        <v>18959</v>
      </c>
    </row>
    <row r="794" spans="1:51" x14ac:dyDescent="0.2">
      <c r="A794" s="14" t="s">
        <v>17153</v>
      </c>
      <c r="B794" s="1" t="s">
        <v>18953</v>
      </c>
      <c r="C794" s="1" t="s">
        <v>18685</v>
      </c>
      <c r="D794" s="1" t="s">
        <v>18664</v>
      </c>
      <c r="E794" s="15">
        <v>44238</v>
      </c>
      <c r="F794" s="13">
        <v>44274</v>
      </c>
      <c r="G794" s="1" t="s">
        <v>18954</v>
      </c>
      <c r="H794" s="1" t="s">
        <v>18955</v>
      </c>
      <c r="I794" s="1" t="s">
        <v>18667</v>
      </c>
      <c r="J794" s="1" t="s">
        <v>18668</v>
      </c>
      <c r="K794" s="1" t="s">
        <v>18669</v>
      </c>
      <c r="L794" s="1" t="s">
        <v>18693</v>
      </c>
      <c r="M794" s="1" t="s">
        <v>18956</v>
      </c>
      <c r="N794" s="1" t="s">
        <v>18957</v>
      </c>
      <c r="O794" s="1">
        <v>25</v>
      </c>
      <c r="P794" s="1" t="s">
        <v>18953</v>
      </c>
      <c r="Q794" s="1" t="s">
        <v>18673</v>
      </c>
      <c r="R794" s="1">
        <v>30692861910</v>
      </c>
      <c r="U794" s="1" t="s">
        <v>19067</v>
      </c>
      <c r="V794" s="1">
        <v>1150084537</v>
      </c>
      <c r="W794" s="1" t="s">
        <v>16527</v>
      </c>
      <c r="Z794" s="1" t="s">
        <v>18706</v>
      </c>
      <c r="AA794" s="1" t="s">
        <v>18707</v>
      </c>
      <c r="AB794" s="1" t="s">
        <v>18707</v>
      </c>
      <c r="AE794" s="1" t="s">
        <v>19068</v>
      </c>
      <c r="AG794" s="1" t="s">
        <v>15731</v>
      </c>
      <c r="AI794" s="1">
        <v>1414</v>
      </c>
      <c r="AK794" s="1" t="s">
        <v>19053</v>
      </c>
      <c r="AL794" s="1" t="s">
        <v>18730</v>
      </c>
      <c r="AM794" s="1" t="s">
        <v>18693</v>
      </c>
      <c r="AN794" s="1" t="s">
        <v>18669</v>
      </c>
      <c r="AO794" s="1" t="s">
        <v>18668</v>
      </c>
      <c r="AP794" s="14" t="s">
        <v>18694</v>
      </c>
      <c r="AQ794" s="14" t="s">
        <v>18695</v>
      </c>
      <c r="AR794" s="14" t="s">
        <v>18693</v>
      </c>
      <c r="AS794" s="15">
        <v>44274</v>
      </c>
      <c r="AT794" s="1" t="s">
        <v>18946</v>
      </c>
      <c r="AU794" s="1" t="s">
        <v>18957</v>
      </c>
      <c r="AV794" s="1" t="s">
        <v>18693</v>
      </c>
      <c r="AW794" s="1" t="s">
        <v>18958</v>
      </c>
      <c r="AX794" s="1" t="s">
        <v>18667</v>
      </c>
      <c r="AY794" s="1" t="s">
        <v>18959</v>
      </c>
    </row>
    <row r="795" spans="1:51" x14ac:dyDescent="0.2">
      <c r="A795" s="14" t="s">
        <v>17155</v>
      </c>
      <c r="B795" s="1" t="s">
        <v>18953</v>
      </c>
      <c r="C795" s="1" t="s">
        <v>18685</v>
      </c>
      <c r="D795" s="1" t="s">
        <v>18664</v>
      </c>
      <c r="E795" s="15">
        <v>44238</v>
      </c>
      <c r="F795" s="13">
        <v>44259</v>
      </c>
      <c r="G795" s="1" t="s">
        <v>18954</v>
      </c>
      <c r="H795" s="1" t="s">
        <v>18955</v>
      </c>
      <c r="I795" s="1" t="s">
        <v>18667</v>
      </c>
      <c r="J795" s="1" t="s">
        <v>18668</v>
      </c>
      <c r="K795" s="1" t="s">
        <v>18669</v>
      </c>
      <c r="L795" s="1" t="s">
        <v>18693</v>
      </c>
      <c r="M795" s="1" t="s">
        <v>18956</v>
      </c>
      <c r="N795" s="1" t="s">
        <v>18957</v>
      </c>
      <c r="O795" s="1">
        <v>24</v>
      </c>
      <c r="P795" s="1" t="s">
        <v>18953</v>
      </c>
      <c r="Q795" s="1" t="s">
        <v>18673</v>
      </c>
      <c r="R795" s="1">
        <v>30692861910</v>
      </c>
      <c r="U795" s="1" t="s">
        <v>19067</v>
      </c>
      <c r="V795" s="1">
        <v>1150084537</v>
      </c>
      <c r="W795" s="1" t="s">
        <v>16527</v>
      </c>
      <c r="Z795" s="1" t="s">
        <v>18706</v>
      </c>
      <c r="AA795" s="1" t="s">
        <v>18707</v>
      </c>
      <c r="AB795" s="1" t="s">
        <v>18707</v>
      </c>
      <c r="AE795" s="1" t="s">
        <v>19068</v>
      </c>
      <c r="AG795" s="1" t="s">
        <v>15731</v>
      </c>
      <c r="AI795" s="1">
        <v>1414</v>
      </c>
      <c r="AK795" s="1" t="s">
        <v>18840</v>
      </c>
      <c r="AL795" s="1" t="s">
        <v>18730</v>
      </c>
      <c r="AM795" s="1" t="s">
        <v>18693</v>
      </c>
      <c r="AN795" s="1" t="s">
        <v>18669</v>
      </c>
      <c r="AO795" s="1" t="s">
        <v>18668</v>
      </c>
      <c r="AP795" s="14" t="s">
        <v>18694</v>
      </c>
      <c r="AQ795" s="14" t="s">
        <v>18695</v>
      </c>
      <c r="AR795" s="14" t="s">
        <v>18693</v>
      </c>
      <c r="AS795" s="15">
        <v>44259</v>
      </c>
      <c r="AT795" s="1" t="s">
        <v>18841</v>
      </c>
      <c r="AU795" s="1" t="s">
        <v>18957</v>
      </c>
      <c r="AV795" s="1" t="s">
        <v>18693</v>
      </c>
      <c r="AW795" s="1" t="s">
        <v>18958</v>
      </c>
      <c r="AX795" s="1" t="s">
        <v>18667</v>
      </c>
      <c r="AY795" s="1" t="s">
        <v>18959</v>
      </c>
    </row>
    <row r="796" spans="1:51" x14ac:dyDescent="0.2">
      <c r="A796" s="14" t="s">
        <v>17157</v>
      </c>
      <c r="B796" s="1" t="s">
        <v>18953</v>
      </c>
      <c r="C796" s="1" t="s">
        <v>18685</v>
      </c>
      <c r="D796" s="1" t="s">
        <v>18664</v>
      </c>
      <c r="E796" s="15">
        <v>44238</v>
      </c>
      <c r="F796" s="13">
        <v>44259</v>
      </c>
      <c r="G796" s="1" t="s">
        <v>18954</v>
      </c>
      <c r="H796" s="1" t="s">
        <v>18955</v>
      </c>
      <c r="I796" s="1" t="s">
        <v>18667</v>
      </c>
      <c r="J796" s="1" t="s">
        <v>18668</v>
      </c>
      <c r="K796" s="1" t="s">
        <v>18669</v>
      </c>
      <c r="L796" s="1" t="s">
        <v>18693</v>
      </c>
      <c r="M796" s="1" t="s">
        <v>18956</v>
      </c>
      <c r="N796" s="1" t="s">
        <v>18957</v>
      </c>
      <c r="O796" s="1">
        <v>25</v>
      </c>
      <c r="P796" s="1" t="s">
        <v>18953</v>
      </c>
      <c r="Q796" s="1" t="s">
        <v>18673</v>
      </c>
      <c r="R796" s="1">
        <v>30692861910</v>
      </c>
      <c r="U796" s="1" t="s">
        <v>19067</v>
      </c>
      <c r="V796" s="1">
        <v>1150084537</v>
      </c>
      <c r="W796" s="1" t="s">
        <v>16527</v>
      </c>
      <c r="Z796" s="1" t="s">
        <v>18706</v>
      </c>
      <c r="AA796" s="1" t="s">
        <v>18707</v>
      </c>
      <c r="AB796" s="1" t="s">
        <v>18707</v>
      </c>
      <c r="AE796" s="1" t="s">
        <v>19068</v>
      </c>
      <c r="AG796" s="1" t="s">
        <v>15731</v>
      </c>
      <c r="AI796" s="1">
        <v>1414</v>
      </c>
      <c r="AK796" s="1" t="s">
        <v>18840</v>
      </c>
      <c r="AL796" s="1" t="s">
        <v>18730</v>
      </c>
      <c r="AM796" s="1" t="s">
        <v>18693</v>
      </c>
      <c r="AN796" s="1" t="s">
        <v>18669</v>
      </c>
      <c r="AO796" s="1" t="s">
        <v>18668</v>
      </c>
      <c r="AP796" s="14" t="s">
        <v>18694</v>
      </c>
      <c r="AQ796" s="14" t="s">
        <v>18695</v>
      </c>
      <c r="AR796" s="14" t="s">
        <v>18693</v>
      </c>
      <c r="AS796" s="15">
        <v>44259</v>
      </c>
      <c r="AT796" s="1" t="s">
        <v>18841</v>
      </c>
      <c r="AU796" s="1" t="s">
        <v>18957</v>
      </c>
      <c r="AV796" s="1" t="s">
        <v>18693</v>
      </c>
      <c r="AW796" s="1" t="s">
        <v>18958</v>
      </c>
      <c r="AX796" s="1" t="s">
        <v>18667</v>
      </c>
      <c r="AY796" s="1" t="s">
        <v>18959</v>
      </c>
    </row>
    <row r="797" spans="1:51" x14ac:dyDescent="0.2">
      <c r="A797" s="14" t="s">
        <v>14525</v>
      </c>
      <c r="B797" s="1" t="s">
        <v>18662</v>
      </c>
      <c r="C797" s="1" t="s">
        <v>18685</v>
      </c>
      <c r="D797" s="1" t="s">
        <v>18664</v>
      </c>
      <c r="E797" s="15">
        <v>44239</v>
      </c>
      <c r="F797" s="13">
        <v>44306</v>
      </c>
      <c r="G797" s="1" t="s">
        <v>18665</v>
      </c>
      <c r="H797" s="1" t="s">
        <v>18666</v>
      </c>
      <c r="I797" s="1" t="s">
        <v>18667</v>
      </c>
      <c r="J797" s="1" t="s">
        <v>18668</v>
      </c>
      <c r="K797" s="1" t="s">
        <v>18669</v>
      </c>
      <c r="L797" s="1" t="s">
        <v>18735</v>
      </c>
      <c r="M797" s="1" t="s">
        <v>18671</v>
      </c>
      <c r="N797" s="1" t="s">
        <v>18672</v>
      </c>
      <c r="O797" s="1">
        <v>53</v>
      </c>
      <c r="P797" s="1" t="s">
        <v>18662</v>
      </c>
      <c r="Q797" s="1" t="s">
        <v>18673</v>
      </c>
      <c r="R797" s="1">
        <v>30715139495</v>
      </c>
      <c r="U797" s="1" t="s">
        <v>19290</v>
      </c>
      <c r="V797" s="1">
        <v>43024900</v>
      </c>
      <c r="W797" s="1" t="s">
        <v>19291</v>
      </c>
      <c r="Z797" s="1" t="s">
        <v>18706</v>
      </c>
      <c r="AA797" s="1" t="s">
        <v>18726</v>
      </c>
      <c r="AB797" s="1" t="s">
        <v>19292</v>
      </c>
      <c r="AE797" s="1" t="s">
        <v>19293</v>
      </c>
      <c r="AG797" s="1" t="s">
        <v>15731</v>
      </c>
      <c r="AI797" s="1">
        <v>1270</v>
      </c>
      <c r="AK797" s="1" t="s">
        <v>18709</v>
      </c>
      <c r="AL797" s="1" t="s">
        <v>18710</v>
      </c>
      <c r="AM797" s="1" t="s">
        <v>19294</v>
      </c>
      <c r="AN797" s="1" t="s">
        <v>18669</v>
      </c>
      <c r="AO797" s="1" t="s">
        <v>18668</v>
      </c>
      <c r="AP797" s="14" t="s">
        <v>18709</v>
      </c>
      <c r="AQ797" s="14" t="s">
        <v>18712</v>
      </c>
      <c r="AR797" s="14" t="s">
        <v>19294</v>
      </c>
      <c r="AS797" s="15">
        <v>44306</v>
      </c>
      <c r="AT797" s="1" t="s">
        <v>18713</v>
      </c>
      <c r="AU797" s="1" t="s">
        <v>18672</v>
      </c>
      <c r="AV797" s="1" t="s">
        <v>18735</v>
      </c>
      <c r="AW797" s="1" t="s">
        <v>18683</v>
      </c>
      <c r="AX797" s="1" t="s">
        <v>18667</v>
      </c>
      <c r="AY797" s="1" t="s">
        <v>18684</v>
      </c>
    </row>
    <row r="798" spans="1:51" x14ac:dyDescent="0.2">
      <c r="A798" s="14" t="s">
        <v>14550</v>
      </c>
      <c r="B798" s="1" t="s">
        <v>18662</v>
      </c>
      <c r="C798" s="1" t="s">
        <v>18685</v>
      </c>
      <c r="D798" s="1" t="s">
        <v>18664</v>
      </c>
      <c r="E798" s="15">
        <v>44239</v>
      </c>
      <c r="F798" s="13">
        <v>44344</v>
      </c>
      <c r="G798" s="1" t="s">
        <v>18665</v>
      </c>
      <c r="H798" s="1" t="s">
        <v>18666</v>
      </c>
      <c r="I798" s="1" t="s">
        <v>18667</v>
      </c>
      <c r="J798" s="1" t="s">
        <v>18668</v>
      </c>
      <c r="K798" s="1" t="s">
        <v>18669</v>
      </c>
      <c r="L798" s="1" t="s">
        <v>18735</v>
      </c>
      <c r="M798" s="1" t="s">
        <v>18671</v>
      </c>
      <c r="N798" s="1" t="s">
        <v>18672</v>
      </c>
      <c r="O798" s="1">
        <v>31</v>
      </c>
      <c r="P798" s="1" t="s">
        <v>18662</v>
      </c>
      <c r="Q798" s="1" t="s">
        <v>18673</v>
      </c>
      <c r="R798" s="1">
        <v>30708574836</v>
      </c>
      <c r="U798" s="1" t="s">
        <v>18872</v>
      </c>
      <c r="V798" s="1">
        <v>1163161000</v>
      </c>
      <c r="W798" s="1" t="s">
        <v>16547</v>
      </c>
      <c r="Z798" s="1" t="s">
        <v>15990</v>
      </c>
      <c r="AA798" s="1" t="s">
        <v>18853</v>
      </c>
      <c r="AB798" s="1" t="s">
        <v>18854</v>
      </c>
      <c r="AE798" s="1" t="s">
        <v>18873</v>
      </c>
      <c r="AG798" s="1" t="s">
        <v>15731</v>
      </c>
      <c r="AI798" s="1">
        <v>1842</v>
      </c>
      <c r="AJ798" s="1" t="s">
        <v>18874</v>
      </c>
      <c r="AK798" s="1" t="s">
        <v>18836</v>
      </c>
      <c r="AL798" s="1" t="s">
        <v>18710</v>
      </c>
      <c r="AM798" s="1" t="s">
        <v>18835</v>
      </c>
      <c r="AN798" s="1" t="s">
        <v>18669</v>
      </c>
      <c r="AO798" s="1" t="s">
        <v>18668</v>
      </c>
      <c r="AP798" s="14" t="s">
        <v>18908</v>
      </c>
      <c r="AQ798" s="14" t="s">
        <v>18837</v>
      </c>
      <c r="AR798" s="14" t="s">
        <v>18835</v>
      </c>
      <c r="AS798" s="15">
        <v>44344</v>
      </c>
      <c r="AT798" s="1" t="s">
        <v>18914</v>
      </c>
      <c r="AU798" s="1" t="s">
        <v>18672</v>
      </c>
      <c r="AV798" s="1" t="s">
        <v>18735</v>
      </c>
      <c r="AW798" s="1" t="s">
        <v>18683</v>
      </c>
      <c r="AX798" s="1" t="s">
        <v>18667</v>
      </c>
      <c r="AY798" s="1" t="s">
        <v>18684</v>
      </c>
    </row>
    <row r="799" spans="1:51" x14ac:dyDescent="0.2">
      <c r="A799" s="14" t="s">
        <v>14556</v>
      </c>
      <c r="B799" s="1" t="s">
        <v>18662</v>
      </c>
      <c r="C799" s="1" t="s">
        <v>18685</v>
      </c>
      <c r="D799" s="1" t="s">
        <v>18664</v>
      </c>
      <c r="E799" s="15">
        <v>44239</v>
      </c>
      <c r="F799" s="13">
        <v>44321</v>
      </c>
      <c r="G799" s="1" t="s">
        <v>18665</v>
      </c>
      <c r="H799" s="1" t="s">
        <v>18666</v>
      </c>
      <c r="I799" s="1" t="s">
        <v>18667</v>
      </c>
      <c r="J799" s="1" t="s">
        <v>18668</v>
      </c>
      <c r="K799" s="1" t="s">
        <v>18669</v>
      </c>
      <c r="L799" s="1" t="s">
        <v>18735</v>
      </c>
      <c r="M799" s="1" t="s">
        <v>18671</v>
      </c>
      <c r="N799" s="1" t="s">
        <v>18672</v>
      </c>
      <c r="O799" s="1">
        <v>34</v>
      </c>
      <c r="P799" s="1" t="s">
        <v>18662</v>
      </c>
      <c r="Q799" s="1" t="s">
        <v>18673</v>
      </c>
      <c r="R799" s="1">
        <v>30708574836</v>
      </c>
      <c r="U799" s="1" t="s">
        <v>18872</v>
      </c>
      <c r="V799" s="1">
        <v>1163161000</v>
      </c>
      <c r="W799" s="1" t="s">
        <v>16547</v>
      </c>
      <c r="Z799" s="1" t="s">
        <v>15990</v>
      </c>
      <c r="AA799" s="1" t="s">
        <v>18853</v>
      </c>
      <c r="AB799" s="1" t="s">
        <v>18854</v>
      </c>
      <c r="AE799" s="1" t="s">
        <v>18873</v>
      </c>
      <c r="AG799" s="1" t="s">
        <v>15731</v>
      </c>
      <c r="AI799" s="1">
        <v>1842</v>
      </c>
      <c r="AJ799" s="1" t="s">
        <v>18874</v>
      </c>
      <c r="AK799" s="1" t="s">
        <v>18733</v>
      </c>
      <c r="AL799" s="1" t="s">
        <v>18730</v>
      </c>
      <c r="AM799" s="1" t="s">
        <v>18679</v>
      </c>
      <c r="AN799" s="1" t="s">
        <v>18669</v>
      </c>
      <c r="AO799" s="1" t="s">
        <v>18668</v>
      </c>
      <c r="AP799" s="14" t="s">
        <v>18827</v>
      </c>
      <c r="AQ799" s="14" t="s">
        <v>18734</v>
      </c>
      <c r="AR799" s="14" t="s">
        <v>18679</v>
      </c>
      <c r="AS799" s="15">
        <v>44336</v>
      </c>
      <c r="AT799" s="1" t="s">
        <v>18828</v>
      </c>
      <c r="AU799" s="1" t="s">
        <v>18672</v>
      </c>
      <c r="AV799" s="1" t="s">
        <v>18735</v>
      </c>
      <c r="AW799" s="1" t="s">
        <v>18683</v>
      </c>
      <c r="AX799" s="1" t="s">
        <v>18667</v>
      </c>
      <c r="AY799" s="1" t="s">
        <v>18684</v>
      </c>
    </row>
    <row r="800" spans="1:51" x14ac:dyDescent="0.2">
      <c r="A800" s="14" t="s">
        <v>17159</v>
      </c>
      <c r="B800" s="1" t="s">
        <v>18953</v>
      </c>
      <c r="C800" s="1" t="s">
        <v>18685</v>
      </c>
      <c r="D800" s="1" t="s">
        <v>18664</v>
      </c>
      <c r="E800" s="15">
        <v>44243</v>
      </c>
      <c r="F800" s="13">
        <v>44250</v>
      </c>
      <c r="G800" s="1" t="s">
        <v>18954</v>
      </c>
      <c r="H800" s="1" t="s">
        <v>18955</v>
      </c>
      <c r="I800" s="1" t="s">
        <v>18667</v>
      </c>
      <c r="J800" s="1" t="s">
        <v>18668</v>
      </c>
      <c r="K800" s="1" t="s">
        <v>18669</v>
      </c>
      <c r="L800" s="1" t="s">
        <v>18693</v>
      </c>
      <c r="M800" s="1" t="s">
        <v>18956</v>
      </c>
      <c r="N800" s="1" t="s">
        <v>18957</v>
      </c>
      <c r="O800" s="1">
        <v>18</v>
      </c>
      <c r="P800" s="1" t="s">
        <v>18953</v>
      </c>
      <c r="Q800" s="1" t="s">
        <v>19013</v>
      </c>
      <c r="R800" s="1">
        <v>23283611574</v>
      </c>
      <c r="S800" s="1" t="s">
        <v>18702</v>
      </c>
      <c r="T800" s="1">
        <v>28361157</v>
      </c>
      <c r="U800" s="1" t="s">
        <v>19157</v>
      </c>
      <c r="V800" s="1">
        <v>1165237872</v>
      </c>
      <c r="X800" s="1" t="s">
        <v>19013</v>
      </c>
      <c r="Y800" s="1" t="s">
        <v>19013</v>
      </c>
      <c r="Z800" s="1" t="s">
        <v>18706</v>
      </c>
      <c r="AA800" s="1" t="s">
        <v>18707</v>
      </c>
      <c r="AB800" s="1" t="s">
        <v>18707</v>
      </c>
      <c r="AE800" s="1" t="s">
        <v>19015</v>
      </c>
      <c r="AG800" s="1">
        <v>4</v>
      </c>
      <c r="AI800" s="1" t="s">
        <v>19016</v>
      </c>
      <c r="AK800" s="1" t="s">
        <v>18792</v>
      </c>
      <c r="AL800" s="1" t="s">
        <v>18730</v>
      </c>
      <c r="AM800" s="1" t="s">
        <v>18693</v>
      </c>
      <c r="AN800" s="1" t="s">
        <v>18669</v>
      </c>
      <c r="AO800" s="1" t="s">
        <v>18668</v>
      </c>
      <c r="AP800" s="14" t="s">
        <v>18694</v>
      </c>
      <c r="AQ800" s="14" t="s">
        <v>18695</v>
      </c>
      <c r="AR800" s="14" t="s">
        <v>18693</v>
      </c>
      <c r="AS800" s="15">
        <v>44250</v>
      </c>
      <c r="AT800" s="1" t="s">
        <v>18946</v>
      </c>
      <c r="AU800" s="1" t="s">
        <v>18957</v>
      </c>
      <c r="AV800" s="1" t="s">
        <v>18693</v>
      </c>
      <c r="AW800" s="1" t="s">
        <v>18958</v>
      </c>
      <c r="AX800" s="1" t="s">
        <v>18667</v>
      </c>
      <c r="AY800" s="1" t="s">
        <v>18959</v>
      </c>
    </row>
    <row r="801" spans="1:51" x14ac:dyDescent="0.2">
      <c r="A801" s="14" t="s">
        <v>17161</v>
      </c>
      <c r="B801" s="1" t="s">
        <v>18953</v>
      </c>
      <c r="C801" s="1" t="s">
        <v>18685</v>
      </c>
      <c r="D801" s="1" t="s">
        <v>18664</v>
      </c>
      <c r="E801" s="15">
        <v>44243</v>
      </c>
      <c r="F801" s="13">
        <v>44333</v>
      </c>
      <c r="G801" s="1" t="s">
        <v>18954</v>
      </c>
      <c r="H801" s="1" t="s">
        <v>18955</v>
      </c>
      <c r="I801" s="1" t="s">
        <v>18667</v>
      </c>
      <c r="J801" s="1" t="s">
        <v>18668</v>
      </c>
      <c r="K801" s="1" t="s">
        <v>18669</v>
      </c>
      <c r="L801" s="1" t="s">
        <v>18693</v>
      </c>
      <c r="M801" s="1" t="s">
        <v>18956</v>
      </c>
      <c r="N801" s="1" t="s">
        <v>18957</v>
      </c>
      <c r="O801" s="1">
        <v>23</v>
      </c>
      <c r="P801" s="1" t="s">
        <v>18953</v>
      </c>
      <c r="Q801" s="1" t="s">
        <v>19013</v>
      </c>
      <c r="R801" s="1">
        <v>23283611574</v>
      </c>
      <c r="S801" s="1" t="s">
        <v>18702</v>
      </c>
      <c r="T801" s="1">
        <v>28361157</v>
      </c>
      <c r="U801" s="1" t="s">
        <v>19157</v>
      </c>
      <c r="V801" s="1">
        <v>1165237872</v>
      </c>
      <c r="X801" s="1" t="s">
        <v>19013</v>
      </c>
      <c r="Y801" s="1" t="s">
        <v>19013</v>
      </c>
      <c r="Z801" s="1" t="s">
        <v>18706</v>
      </c>
      <c r="AA801" s="1" t="s">
        <v>18707</v>
      </c>
      <c r="AB801" s="1" t="s">
        <v>18707</v>
      </c>
      <c r="AE801" s="1" t="s">
        <v>19015</v>
      </c>
      <c r="AG801" s="1">
        <v>4</v>
      </c>
      <c r="AI801" s="1" t="s">
        <v>19016</v>
      </c>
      <c r="AK801" s="1" t="s">
        <v>19295</v>
      </c>
      <c r="AL801" s="1" t="s">
        <v>19296</v>
      </c>
      <c r="AM801" s="1" t="s">
        <v>19297</v>
      </c>
      <c r="AN801" s="1" t="s">
        <v>18750</v>
      </c>
      <c r="AO801" s="1" t="s">
        <v>18668</v>
      </c>
      <c r="AP801" s="14" t="s">
        <v>19298</v>
      </c>
      <c r="AQ801" s="14" t="s">
        <v>19299</v>
      </c>
      <c r="AR801" s="14" t="s">
        <v>19297</v>
      </c>
      <c r="AS801" s="15">
        <v>44265</v>
      </c>
      <c r="AT801" s="1" t="s">
        <v>19300</v>
      </c>
      <c r="AU801" s="1" t="s">
        <v>18957</v>
      </c>
      <c r="AV801" s="1" t="s">
        <v>18693</v>
      </c>
      <c r="AW801" s="1" t="s">
        <v>18958</v>
      </c>
      <c r="AX801" s="1" t="s">
        <v>18667</v>
      </c>
      <c r="AY801" s="1" t="s">
        <v>18959</v>
      </c>
    </row>
    <row r="802" spans="1:51" x14ac:dyDescent="0.2">
      <c r="A802" s="14" t="s">
        <v>14559</v>
      </c>
      <c r="B802" s="1" t="s">
        <v>18662</v>
      </c>
      <c r="C802" s="1" t="s">
        <v>18685</v>
      </c>
      <c r="D802" s="1" t="s">
        <v>18664</v>
      </c>
      <c r="E802" s="15">
        <v>44244</v>
      </c>
      <c r="F802" s="13">
        <v>44350</v>
      </c>
      <c r="G802" s="1" t="s">
        <v>18665</v>
      </c>
      <c r="H802" s="1" t="s">
        <v>18666</v>
      </c>
      <c r="I802" s="1" t="s">
        <v>18667</v>
      </c>
      <c r="J802" s="1" t="s">
        <v>18668</v>
      </c>
      <c r="K802" s="1" t="s">
        <v>18669</v>
      </c>
      <c r="L802" s="1" t="s">
        <v>18735</v>
      </c>
      <c r="M802" s="1" t="s">
        <v>18671</v>
      </c>
      <c r="N802" s="1" t="s">
        <v>18672</v>
      </c>
      <c r="O802" s="1">
        <v>39</v>
      </c>
      <c r="P802" s="1" t="s">
        <v>18662</v>
      </c>
      <c r="Q802" s="1" t="s">
        <v>18673</v>
      </c>
      <c r="R802" s="1">
        <v>30500987185</v>
      </c>
      <c r="U802" s="1" t="s">
        <v>18979</v>
      </c>
      <c r="V802" s="1">
        <v>1148589000</v>
      </c>
      <c r="W802" s="1" t="s">
        <v>18980</v>
      </c>
      <c r="Z802" s="1" t="s">
        <v>18706</v>
      </c>
      <c r="AA802" s="1" t="s">
        <v>18881</v>
      </c>
      <c r="AB802" s="1" t="s">
        <v>18981</v>
      </c>
      <c r="AE802" s="1" t="s">
        <v>18982</v>
      </c>
      <c r="AG802" s="1" t="s">
        <v>3415</v>
      </c>
      <c r="AH802" s="1" t="s">
        <v>3415</v>
      </c>
      <c r="AI802" s="1">
        <v>1414</v>
      </c>
      <c r="AK802" s="1" t="s">
        <v>19228</v>
      </c>
      <c r="AL802" s="1" t="s">
        <v>19301</v>
      </c>
      <c r="AM802" s="1" t="s">
        <v>19227</v>
      </c>
      <c r="AN802" s="1" t="s">
        <v>18863</v>
      </c>
      <c r="AO802" s="1" t="s">
        <v>18668</v>
      </c>
      <c r="AP802" s="14" t="s">
        <v>19228</v>
      </c>
      <c r="AQ802" s="14" t="s">
        <v>19229</v>
      </c>
      <c r="AR802" s="14" t="s">
        <v>19227</v>
      </c>
      <c r="AS802" s="15">
        <v>44342</v>
      </c>
      <c r="AT802" s="1" t="s">
        <v>18713</v>
      </c>
      <c r="AU802" s="1" t="s">
        <v>18672</v>
      </c>
      <c r="AV802" s="1" t="s">
        <v>18735</v>
      </c>
      <c r="AW802" s="1" t="s">
        <v>18683</v>
      </c>
      <c r="AX802" s="1" t="s">
        <v>18667</v>
      </c>
      <c r="AY802" s="1" t="s">
        <v>18684</v>
      </c>
    </row>
    <row r="803" spans="1:51" x14ac:dyDescent="0.2">
      <c r="A803" s="14" t="s">
        <v>14576</v>
      </c>
      <c r="B803" s="1" t="s">
        <v>18662</v>
      </c>
      <c r="C803" s="1" t="s">
        <v>18685</v>
      </c>
      <c r="D803" s="1" t="s">
        <v>18664</v>
      </c>
      <c r="E803" s="15">
        <v>44244</v>
      </c>
      <c r="F803" s="13">
        <v>44300</v>
      </c>
      <c r="G803" s="1" t="s">
        <v>18665</v>
      </c>
      <c r="H803" s="1" t="s">
        <v>18666</v>
      </c>
      <c r="I803" s="1" t="s">
        <v>18667</v>
      </c>
      <c r="J803" s="1" t="s">
        <v>18668</v>
      </c>
      <c r="K803" s="1" t="s">
        <v>18669</v>
      </c>
      <c r="L803" s="1" t="s">
        <v>18735</v>
      </c>
      <c r="M803" s="1" t="s">
        <v>18671</v>
      </c>
      <c r="N803" s="1" t="s">
        <v>18672</v>
      </c>
      <c r="O803" s="1">
        <v>45</v>
      </c>
      <c r="P803" s="1" t="s">
        <v>18662</v>
      </c>
      <c r="Q803" s="1" t="s">
        <v>18673</v>
      </c>
      <c r="R803" s="1">
        <v>30708204796</v>
      </c>
      <c r="U803" s="1" t="s">
        <v>19159</v>
      </c>
      <c r="V803" s="1">
        <v>47234433</v>
      </c>
      <c r="W803" s="1" t="s">
        <v>19160</v>
      </c>
      <c r="Z803" s="1" t="s">
        <v>18706</v>
      </c>
      <c r="AA803" s="1" t="s">
        <v>19111</v>
      </c>
      <c r="AB803" s="1" t="s">
        <v>19161</v>
      </c>
      <c r="AE803" s="1" t="s">
        <v>19162</v>
      </c>
      <c r="AG803" s="1" t="s">
        <v>18816</v>
      </c>
      <c r="AH803" s="1" t="s">
        <v>19011</v>
      </c>
      <c r="AI803" s="1" t="s">
        <v>19163</v>
      </c>
      <c r="AK803" s="1" t="s">
        <v>19164</v>
      </c>
      <c r="AL803" s="1" t="s">
        <v>19165</v>
      </c>
      <c r="AM803" s="1" t="s">
        <v>18970</v>
      </c>
      <c r="AN803" s="1" t="s">
        <v>18669</v>
      </c>
      <c r="AO803" s="1" t="s">
        <v>18668</v>
      </c>
      <c r="AP803" s="14" t="s">
        <v>18968</v>
      </c>
      <c r="AQ803" s="14" t="s">
        <v>19166</v>
      </c>
      <c r="AR803" s="14" t="s">
        <v>18970</v>
      </c>
      <c r="AS803" s="15">
        <v>44300</v>
      </c>
      <c r="AT803" s="1" t="s">
        <v>18801</v>
      </c>
      <c r="AU803" s="1" t="s">
        <v>18672</v>
      </c>
      <c r="AV803" s="1" t="s">
        <v>18735</v>
      </c>
      <c r="AW803" s="1" t="s">
        <v>18683</v>
      </c>
      <c r="AX803" s="1" t="s">
        <v>18667</v>
      </c>
      <c r="AY803" s="1" t="s">
        <v>18684</v>
      </c>
    </row>
    <row r="804" spans="1:51" x14ac:dyDescent="0.2">
      <c r="A804" s="14" t="s">
        <v>14581</v>
      </c>
      <c r="B804" s="1" t="s">
        <v>18662</v>
      </c>
      <c r="C804" s="1" t="s">
        <v>18685</v>
      </c>
      <c r="D804" s="1" t="s">
        <v>18664</v>
      </c>
      <c r="E804" s="15">
        <v>44244</v>
      </c>
      <c r="F804" s="13">
        <v>44314</v>
      </c>
      <c r="G804" s="1" t="s">
        <v>18665</v>
      </c>
      <c r="H804" s="1" t="s">
        <v>18666</v>
      </c>
      <c r="I804" s="1" t="s">
        <v>18667</v>
      </c>
      <c r="J804" s="1" t="s">
        <v>18668</v>
      </c>
      <c r="K804" s="1" t="s">
        <v>18669</v>
      </c>
      <c r="L804" s="1" t="s">
        <v>18735</v>
      </c>
      <c r="M804" s="1" t="s">
        <v>18671</v>
      </c>
      <c r="N804" s="1" t="s">
        <v>18672</v>
      </c>
      <c r="O804" s="1">
        <v>40</v>
      </c>
      <c r="P804" s="1" t="s">
        <v>18662</v>
      </c>
      <c r="Q804" s="1" t="s">
        <v>18673</v>
      </c>
      <c r="R804" s="1">
        <v>30516968431</v>
      </c>
      <c r="U804" s="1" t="s">
        <v>19081</v>
      </c>
      <c r="V804" s="1">
        <v>1157776400</v>
      </c>
      <c r="W804" s="1" t="s">
        <v>19082</v>
      </c>
      <c r="Z804" s="1" t="s">
        <v>18706</v>
      </c>
      <c r="AA804" s="1" t="s">
        <v>18707</v>
      </c>
      <c r="AB804" s="1" t="s">
        <v>18707</v>
      </c>
      <c r="AE804" s="1" t="s">
        <v>19083</v>
      </c>
      <c r="AG804" s="1" t="s">
        <v>15731</v>
      </c>
      <c r="AI804" s="1">
        <v>1428</v>
      </c>
      <c r="AK804" s="1" t="s">
        <v>19302</v>
      </c>
      <c r="AL804" s="1" t="s">
        <v>18710</v>
      </c>
      <c r="AM804" s="1" t="s">
        <v>19303</v>
      </c>
      <c r="AN804" s="1" t="s">
        <v>18863</v>
      </c>
      <c r="AO804" s="1" t="s">
        <v>18668</v>
      </c>
      <c r="AP804" s="14" t="s">
        <v>19302</v>
      </c>
      <c r="AQ804" s="14" t="s">
        <v>18723</v>
      </c>
      <c r="AR804" s="14" t="s">
        <v>19303</v>
      </c>
      <c r="AS804" s="15">
        <v>44314</v>
      </c>
      <c r="AT804" s="1" t="s">
        <v>18713</v>
      </c>
      <c r="AU804" s="1" t="s">
        <v>18672</v>
      </c>
      <c r="AV804" s="1" t="s">
        <v>18735</v>
      </c>
      <c r="AW804" s="1" t="s">
        <v>18683</v>
      </c>
      <c r="AX804" s="1" t="s">
        <v>18667</v>
      </c>
      <c r="AY804" s="1" t="s">
        <v>18684</v>
      </c>
    </row>
    <row r="805" spans="1:51" x14ac:dyDescent="0.2">
      <c r="A805" s="14" t="s">
        <v>14584</v>
      </c>
      <c r="B805" s="1" t="s">
        <v>18662</v>
      </c>
      <c r="C805" s="1" t="s">
        <v>18685</v>
      </c>
      <c r="D805" s="1" t="s">
        <v>18664</v>
      </c>
      <c r="E805" s="15">
        <v>44244</v>
      </c>
      <c r="F805" s="13">
        <v>44306</v>
      </c>
      <c r="G805" s="1" t="s">
        <v>18665</v>
      </c>
      <c r="H805" s="1" t="s">
        <v>18666</v>
      </c>
      <c r="I805" s="1" t="s">
        <v>18667</v>
      </c>
      <c r="J805" s="1" t="s">
        <v>18668</v>
      </c>
      <c r="K805" s="1" t="s">
        <v>18669</v>
      </c>
      <c r="L805" s="1" t="s">
        <v>18735</v>
      </c>
      <c r="M805" s="1" t="s">
        <v>18671</v>
      </c>
      <c r="N805" s="1" t="s">
        <v>18672</v>
      </c>
      <c r="O805" s="1">
        <v>37</v>
      </c>
      <c r="P805" s="1" t="s">
        <v>18662</v>
      </c>
      <c r="Q805" s="1" t="s">
        <v>18673</v>
      </c>
      <c r="R805" s="1">
        <v>30516968431</v>
      </c>
      <c r="U805" s="1" t="s">
        <v>19081</v>
      </c>
      <c r="V805" s="1">
        <v>1157776400</v>
      </c>
      <c r="W805" s="1" t="s">
        <v>19082</v>
      </c>
      <c r="Z805" s="1" t="s">
        <v>18706</v>
      </c>
      <c r="AA805" s="1" t="s">
        <v>18707</v>
      </c>
      <c r="AB805" s="1" t="s">
        <v>18707</v>
      </c>
      <c r="AE805" s="1" t="s">
        <v>19083</v>
      </c>
      <c r="AG805" s="1" t="s">
        <v>15731</v>
      </c>
      <c r="AI805" s="1">
        <v>1428</v>
      </c>
      <c r="AK805" s="1" t="s">
        <v>19302</v>
      </c>
      <c r="AL805" s="1" t="s">
        <v>18710</v>
      </c>
      <c r="AM805" s="1" t="s">
        <v>19303</v>
      </c>
      <c r="AN805" s="1" t="s">
        <v>18863</v>
      </c>
      <c r="AO805" s="1" t="s">
        <v>18668</v>
      </c>
      <c r="AP805" s="14" t="s">
        <v>19302</v>
      </c>
      <c r="AQ805" s="14" t="s">
        <v>18723</v>
      </c>
      <c r="AR805" s="14" t="s">
        <v>19303</v>
      </c>
      <c r="AS805" s="15">
        <v>44306</v>
      </c>
      <c r="AT805" s="1" t="s">
        <v>18713</v>
      </c>
      <c r="AU805" s="1" t="s">
        <v>18672</v>
      </c>
      <c r="AV805" s="1" t="s">
        <v>18735</v>
      </c>
      <c r="AW805" s="1" t="s">
        <v>18683</v>
      </c>
      <c r="AX805" s="1" t="s">
        <v>18667</v>
      </c>
      <c r="AY805" s="1" t="s">
        <v>18684</v>
      </c>
    </row>
    <row r="806" spans="1:51" x14ac:dyDescent="0.2">
      <c r="A806" s="14" t="s">
        <v>17163</v>
      </c>
      <c r="B806" s="1" t="s">
        <v>18953</v>
      </c>
      <c r="C806" s="1" t="s">
        <v>18685</v>
      </c>
      <c r="D806" s="1" t="s">
        <v>18664</v>
      </c>
      <c r="E806" s="15">
        <v>44245</v>
      </c>
      <c r="F806" s="13">
        <v>44280</v>
      </c>
      <c r="G806" s="1" t="s">
        <v>18954</v>
      </c>
      <c r="H806" s="1" t="s">
        <v>18955</v>
      </c>
      <c r="I806" s="1" t="s">
        <v>18667</v>
      </c>
      <c r="J806" s="1" t="s">
        <v>18668</v>
      </c>
      <c r="K806" s="1" t="s">
        <v>18669</v>
      </c>
      <c r="L806" s="1" t="s">
        <v>18693</v>
      </c>
      <c r="M806" s="1" t="s">
        <v>18956</v>
      </c>
      <c r="N806" s="1" t="s">
        <v>18957</v>
      </c>
      <c r="O806" s="1">
        <v>49</v>
      </c>
      <c r="P806" s="1" t="s">
        <v>18953</v>
      </c>
      <c r="Q806" s="1" t="s">
        <v>18673</v>
      </c>
      <c r="R806" s="1">
        <v>30529654894</v>
      </c>
      <c r="U806" s="1" t="s">
        <v>19089</v>
      </c>
      <c r="V806" s="1">
        <v>52953700</v>
      </c>
      <c r="W806" s="1" t="s">
        <v>19090</v>
      </c>
      <c r="Z806" s="1" t="s">
        <v>18706</v>
      </c>
      <c r="AA806" s="1" t="s">
        <v>18707</v>
      </c>
      <c r="AB806" s="1" t="s">
        <v>18707</v>
      </c>
      <c r="AE806" s="1" t="s">
        <v>19091</v>
      </c>
      <c r="AG806" s="1">
        <v>9</v>
      </c>
      <c r="AI806" s="1">
        <v>1035</v>
      </c>
      <c r="AK806" s="1" t="s">
        <v>18840</v>
      </c>
      <c r="AL806" s="1" t="s">
        <v>18730</v>
      </c>
      <c r="AM806" s="1" t="s">
        <v>18693</v>
      </c>
      <c r="AN806" s="1" t="s">
        <v>18669</v>
      </c>
      <c r="AO806" s="1" t="s">
        <v>18668</v>
      </c>
      <c r="AP806" s="14" t="s">
        <v>18694</v>
      </c>
      <c r="AQ806" s="14" t="s">
        <v>18695</v>
      </c>
      <c r="AR806" s="14" t="s">
        <v>18693</v>
      </c>
      <c r="AS806" s="15">
        <v>44280</v>
      </c>
      <c r="AT806" s="1" t="s">
        <v>18841</v>
      </c>
      <c r="AU806" s="1" t="s">
        <v>18957</v>
      </c>
      <c r="AV806" s="1" t="s">
        <v>18693</v>
      </c>
      <c r="AW806" s="1" t="s">
        <v>18958</v>
      </c>
      <c r="AX806" s="1" t="s">
        <v>18667</v>
      </c>
      <c r="AY806" s="1" t="s">
        <v>18959</v>
      </c>
    </row>
    <row r="807" spans="1:51" x14ac:dyDescent="0.2">
      <c r="A807" s="14" t="s">
        <v>17165</v>
      </c>
      <c r="B807" s="1" t="s">
        <v>18953</v>
      </c>
      <c r="C807" s="1" t="s">
        <v>18685</v>
      </c>
      <c r="D807" s="1" t="s">
        <v>18664</v>
      </c>
      <c r="E807" s="15">
        <v>44245</v>
      </c>
      <c r="F807" s="13">
        <v>44280</v>
      </c>
      <c r="G807" s="1" t="s">
        <v>18954</v>
      </c>
      <c r="H807" s="1" t="s">
        <v>18955</v>
      </c>
      <c r="I807" s="1" t="s">
        <v>18667</v>
      </c>
      <c r="J807" s="1" t="s">
        <v>18668</v>
      </c>
      <c r="K807" s="1" t="s">
        <v>18669</v>
      </c>
      <c r="L807" s="1" t="s">
        <v>18693</v>
      </c>
      <c r="M807" s="1" t="s">
        <v>18956</v>
      </c>
      <c r="N807" s="1" t="s">
        <v>18957</v>
      </c>
      <c r="O807" s="1">
        <v>37</v>
      </c>
      <c r="P807" s="1" t="s">
        <v>18953</v>
      </c>
      <c r="Q807" s="1" t="s">
        <v>19139</v>
      </c>
      <c r="R807" s="1">
        <v>20956754020</v>
      </c>
      <c r="S807" s="1" t="s">
        <v>18702</v>
      </c>
      <c r="T807" s="1">
        <v>95675402</v>
      </c>
      <c r="U807" s="1" t="s">
        <v>19140</v>
      </c>
      <c r="V807" s="1">
        <v>91126208430</v>
      </c>
      <c r="X807" s="1" t="s">
        <v>19139</v>
      </c>
      <c r="Y807" s="1" t="s">
        <v>19139</v>
      </c>
      <c r="Z807" s="1" t="s">
        <v>18706</v>
      </c>
      <c r="AA807" s="1" t="s">
        <v>19141</v>
      </c>
      <c r="AB807" s="1" t="s">
        <v>19142</v>
      </c>
      <c r="AE807" s="1" t="s">
        <v>19143</v>
      </c>
      <c r="AI807" s="1">
        <v>1425</v>
      </c>
      <c r="AK807" s="1" t="s">
        <v>18761</v>
      </c>
      <c r="AL807" s="1" t="s">
        <v>18730</v>
      </c>
      <c r="AM807" s="1" t="s">
        <v>18693</v>
      </c>
      <c r="AN807" s="1" t="s">
        <v>18669</v>
      </c>
      <c r="AO807" s="1" t="s">
        <v>18668</v>
      </c>
      <c r="AP807" s="14" t="s">
        <v>18694</v>
      </c>
      <c r="AQ807" s="14" t="s">
        <v>18695</v>
      </c>
      <c r="AR807" s="14" t="s">
        <v>18693</v>
      </c>
      <c r="AS807" s="15">
        <v>44280</v>
      </c>
      <c r="AT807" s="1" t="s">
        <v>18769</v>
      </c>
      <c r="AU807" s="1" t="s">
        <v>18957</v>
      </c>
      <c r="AV807" s="1" t="s">
        <v>18693</v>
      </c>
      <c r="AW807" s="1" t="s">
        <v>18958</v>
      </c>
      <c r="AX807" s="1" t="s">
        <v>18667</v>
      </c>
      <c r="AY807" s="1" t="s">
        <v>18959</v>
      </c>
    </row>
    <row r="808" spans="1:51" x14ac:dyDescent="0.2">
      <c r="A808" s="14" t="s">
        <v>17168</v>
      </c>
      <c r="B808" s="1" t="s">
        <v>18953</v>
      </c>
      <c r="C808" s="1" t="s">
        <v>18685</v>
      </c>
      <c r="D808" s="1" t="s">
        <v>18664</v>
      </c>
      <c r="E808" s="15">
        <v>44245</v>
      </c>
      <c r="F808" s="13">
        <v>44284</v>
      </c>
      <c r="G808" s="1" t="s">
        <v>18954</v>
      </c>
      <c r="H808" s="1" t="s">
        <v>18955</v>
      </c>
      <c r="I808" s="1" t="s">
        <v>18667</v>
      </c>
      <c r="J808" s="1" t="s">
        <v>18668</v>
      </c>
      <c r="K808" s="1" t="s">
        <v>18669</v>
      </c>
      <c r="L808" s="1" t="s">
        <v>18693</v>
      </c>
      <c r="M808" s="1" t="s">
        <v>18956</v>
      </c>
      <c r="N808" s="1" t="s">
        <v>18957</v>
      </c>
      <c r="O808" s="1">
        <v>29</v>
      </c>
      <c r="P808" s="1" t="s">
        <v>18953</v>
      </c>
      <c r="Q808" s="1" t="s">
        <v>19139</v>
      </c>
      <c r="R808" s="1">
        <v>20956754020</v>
      </c>
      <c r="S808" s="1" t="s">
        <v>18702</v>
      </c>
      <c r="T808" s="1">
        <v>95675402</v>
      </c>
      <c r="U808" s="1" t="s">
        <v>19140</v>
      </c>
      <c r="V808" s="1">
        <v>91126208430</v>
      </c>
      <c r="X808" s="1" t="s">
        <v>19139</v>
      </c>
      <c r="Y808" s="1" t="s">
        <v>19139</v>
      </c>
      <c r="Z808" s="1" t="s">
        <v>18706</v>
      </c>
      <c r="AA808" s="1" t="s">
        <v>19141</v>
      </c>
      <c r="AB808" s="1" t="s">
        <v>19142</v>
      </c>
      <c r="AE808" s="1" t="s">
        <v>19143</v>
      </c>
      <c r="AI808" s="1">
        <v>1425</v>
      </c>
      <c r="AK808" s="1" t="s">
        <v>19053</v>
      </c>
      <c r="AL808" s="1" t="s">
        <v>18730</v>
      </c>
      <c r="AM808" s="1" t="s">
        <v>18693</v>
      </c>
      <c r="AN808" s="1" t="s">
        <v>18669</v>
      </c>
      <c r="AO808" s="1" t="s">
        <v>18668</v>
      </c>
      <c r="AP808" s="14" t="s">
        <v>18694</v>
      </c>
      <c r="AQ808" s="14" t="s">
        <v>18695</v>
      </c>
      <c r="AR808" s="14" t="s">
        <v>18693</v>
      </c>
      <c r="AS808" s="15">
        <v>44284</v>
      </c>
      <c r="AT808" s="1" t="s">
        <v>19217</v>
      </c>
      <c r="AU808" s="1" t="s">
        <v>18957</v>
      </c>
      <c r="AV808" s="1" t="s">
        <v>18693</v>
      </c>
      <c r="AW808" s="1" t="s">
        <v>18958</v>
      </c>
      <c r="AX808" s="1" t="s">
        <v>18667</v>
      </c>
      <c r="AY808" s="1" t="s">
        <v>18959</v>
      </c>
    </row>
    <row r="809" spans="1:51" x14ac:dyDescent="0.2">
      <c r="A809" s="14" t="s">
        <v>17609</v>
      </c>
      <c r="B809" s="1" t="s">
        <v>19235</v>
      </c>
      <c r="C809" s="1" t="s">
        <v>19259</v>
      </c>
      <c r="D809" s="1" t="s">
        <v>18664</v>
      </c>
      <c r="E809" s="15">
        <v>44249</v>
      </c>
      <c r="F809" s="13">
        <v>44321</v>
      </c>
      <c r="G809" s="1" t="s">
        <v>18954</v>
      </c>
      <c r="H809" s="1" t="s">
        <v>19236</v>
      </c>
      <c r="I809" s="1" t="s">
        <v>18667</v>
      </c>
      <c r="J809" s="1" t="s">
        <v>18668</v>
      </c>
      <c r="K809" s="1" t="s">
        <v>18669</v>
      </c>
      <c r="L809" s="1" t="s">
        <v>18894</v>
      </c>
      <c r="M809" s="1" t="s">
        <v>18893</v>
      </c>
      <c r="N809" s="1" t="s">
        <v>19237</v>
      </c>
      <c r="O809" s="1">
        <v>22</v>
      </c>
      <c r="P809" s="1" t="s">
        <v>19235</v>
      </c>
      <c r="Q809" s="1" t="s">
        <v>18673</v>
      </c>
      <c r="R809" s="1">
        <v>30555415520</v>
      </c>
      <c r="U809" s="1" t="s">
        <v>19304</v>
      </c>
      <c r="V809" s="1">
        <v>1145812323</v>
      </c>
      <c r="W809" s="1" t="s">
        <v>19305</v>
      </c>
      <c r="Z809" s="1" t="s">
        <v>18706</v>
      </c>
      <c r="AA809" s="1" t="s">
        <v>18707</v>
      </c>
      <c r="AB809" s="1" t="s">
        <v>18707</v>
      </c>
      <c r="AE809" s="1" t="s">
        <v>19306</v>
      </c>
      <c r="AG809" s="1" t="s">
        <v>15731</v>
      </c>
      <c r="AI809" s="1">
        <v>1416</v>
      </c>
      <c r="AK809" s="1" t="s">
        <v>18836</v>
      </c>
      <c r="AL809" s="1" t="s">
        <v>18710</v>
      </c>
      <c r="AM809" s="1" t="s">
        <v>18835</v>
      </c>
      <c r="AN809" s="1" t="s">
        <v>18669</v>
      </c>
      <c r="AO809" s="1" t="s">
        <v>18668</v>
      </c>
      <c r="AP809" s="14" t="s">
        <v>19263</v>
      </c>
      <c r="AQ809" s="14" t="s">
        <v>18837</v>
      </c>
      <c r="AR809" s="14" t="s">
        <v>18835</v>
      </c>
      <c r="AS809" s="15">
        <v>44321</v>
      </c>
      <c r="AT809" s="1" t="s">
        <v>18914</v>
      </c>
      <c r="AU809" s="1" t="s">
        <v>19237</v>
      </c>
      <c r="AV809" s="1" t="s">
        <v>18894</v>
      </c>
      <c r="AW809" s="1" t="s">
        <v>19241</v>
      </c>
      <c r="AX809" s="1" t="s">
        <v>18667</v>
      </c>
      <c r="AY809" s="1" t="s">
        <v>19242</v>
      </c>
    </row>
    <row r="810" spans="1:51" x14ac:dyDescent="0.2">
      <c r="A810" s="14" t="s">
        <v>17614</v>
      </c>
      <c r="B810" s="1" t="s">
        <v>19235</v>
      </c>
      <c r="C810" s="1" t="s">
        <v>19259</v>
      </c>
      <c r="D810" s="1" t="s">
        <v>18664</v>
      </c>
      <c r="E810" s="15">
        <v>44249</v>
      </c>
      <c r="F810" s="13">
        <v>44347</v>
      </c>
      <c r="G810" s="1" t="s">
        <v>18954</v>
      </c>
      <c r="H810" s="1" t="s">
        <v>19236</v>
      </c>
      <c r="I810" s="1" t="s">
        <v>18667</v>
      </c>
      <c r="J810" s="1" t="s">
        <v>18668</v>
      </c>
      <c r="K810" s="1" t="s">
        <v>18669</v>
      </c>
      <c r="L810" s="1" t="s">
        <v>18894</v>
      </c>
      <c r="M810" s="1" t="s">
        <v>18893</v>
      </c>
      <c r="N810" s="1" t="s">
        <v>19237</v>
      </c>
      <c r="O810" s="1">
        <v>24</v>
      </c>
      <c r="P810" s="1" t="s">
        <v>19235</v>
      </c>
      <c r="Q810" s="1" t="s">
        <v>18673</v>
      </c>
      <c r="R810" s="1">
        <v>30555415520</v>
      </c>
      <c r="U810" s="1" t="s">
        <v>19304</v>
      </c>
      <c r="V810" s="1">
        <v>1145812323</v>
      </c>
      <c r="W810" s="1" t="s">
        <v>19305</v>
      </c>
      <c r="Z810" s="1" t="s">
        <v>18706</v>
      </c>
      <c r="AA810" s="1" t="s">
        <v>18707</v>
      </c>
      <c r="AB810" s="1" t="s">
        <v>18707</v>
      </c>
      <c r="AE810" s="1" t="s">
        <v>19306</v>
      </c>
      <c r="AG810" s="1" t="s">
        <v>15731</v>
      </c>
      <c r="AI810" s="1">
        <v>1416</v>
      </c>
      <c r="AK810" s="1" t="s">
        <v>18836</v>
      </c>
      <c r="AL810" s="1" t="s">
        <v>18710</v>
      </c>
      <c r="AM810" s="1" t="s">
        <v>18835</v>
      </c>
      <c r="AN810" s="1" t="s">
        <v>18669</v>
      </c>
      <c r="AO810" s="1" t="s">
        <v>18668</v>
      </c>
      <c r="AP810" s="14" t="s">
        <v>19263</v>
      </c>
      <c r="AQ810" s="14" t="s">
        <v>18837</v>
      </c>
      <c r="AR810" s="14" t="s">
        <v>18835</v>
      </c>
      <c r="AS810" s="15">
        <v>44347</v>
      </c>
      <c r="AT810" s="1" t="s">
        <v>18909</v>
      </c>
      <c r="AU810" s="1" t="s">
        <v>19237</v>
      </c>
      <c r="AV810" s="1" t="s">
        <v>18894</v>
      </c>
      <c r="AW810" s="1" t="s">
        <v>19241</v>
      </c>
      <c r="AX810" s="1" t="s">
        <v>18667</v>
      </c>
      <c r="AY810" s="1" t="s">
        <v>19242</v>
      </c>
    </row>
    <row r="811" spans="1:51" x14ac:dyDescent="0.2">
      <c r="A811" s="14" t="s">
        <v>17172</v>
      </c>
      <c r="B811" s="1" t="s">
        <v>18953</v>
      </c>
      <c r="C811" s="1" t="s">
        <v>18685</v>
      </c>
      <c r="D811" s="1" t="s">
        <v>18664</v>
      </c>
      <c r="E811" s="15">
        <v>44249</v>
      </c>
      <c r="F811" s="13">
        <v>44272</v>
      </c>
      <c r="G811" s="1" t="s">
        <v>18954</v>
      </c>
      <c r="H811" s="1" t="s">
        <v>18955</v>
      </c>
      <c r="I811" s="1" t="s">
        <v>18667</v>
      </c>
      <c r="J811" s="1" t="s">
        <v>18668</v>
      </c>
      <c r="K811" s="1" t="s">
        <v>18669</v>
      </c>
      <c r="L811" s="1" t="s">
        <v>18693</v>
      </c>
      <c r="M811" s="1" t="s">
        <v>18956</v>
      </c>
      <c r="N811" s="1" t="s">
        <v>18957</v>
      </c>
      <c r="O811" s="1">
        <v>26</v>
      </c>
      <c r="P811" s="1" t="s">
        <v>18953</v>
      </c>
      <c r="Q811" s="1" t="s">
        <v>18673</v>
      </c>
      <c r="R811" s="1">
        <v>30708190523</v>
      </c>
      <c r="U811" s="1" t="s">
        <v>19307</v>
      </c>
      <c r="V811" s="1">
        <v>1146527136</v>
      </c>
      <c r="W811" s="1" t="s">
        <v>19308</v>
      </c>
      <c r="Z811" s="1" t="s">
        <v>18706</v>
      </c>
      <c r="AA811" s="1" t="s">
        <v>18707</v>
      </c>
      <c r="AB811" s="1" t="s">
        <v>18707</v>
      </c>
      <c r="AE811" s="1" t="s">
        <v>19309</v>
      </c>
      <c r="AG811" s="1" t="s">
        <v>18816</v>
      </c>
      <c r="AH811" s="1" t="s">
        <v>19310</v>
      </c>
      <c r="AI811" s="1">
        <v>1093</v>
      </c>
      <c r="AK811" s="1" t="s">
        <v>19053</v>
      </c>
      <c r="AL811" s="1" t="s">
        <v>18730</v>
      </c>
      <c r="AM811" s="1" t="s">
        <v>18693</v>
      </c>
      <c r="AN811" s="1" t="s">
        <v>18669</v>
      </c>
      <c r="AO811" s="1" t="s">
        <v>18668</v>
      </c>
      <c r="AP811" s="14" t="s">
        <v>18694</v>
      </c>
      <c r="AQ811" s="14" t="s">
        <v>18695</v>
      </c>
      <c r="AR811" s="14" t="s">
        <v>18693</v>
      </c>
      <c r="AS811" s="15">
        <v>44272</v>
      </c>
      <c r="AT811" s="1" t="s">
        <v>18946</v>
      </c>
      <c r="AU811" s="1" t="s">
        <v>18957</v>
      </c>
      <c r="AV811" s="1" t="s">
        <v>18693</v>
      </c>
      <c r="AW811" s="1" t="s">
        <v>18958</v>
      </c>
      <c r="AX811" s="1" t="s">
        <v>18667</v>
      </c>
      <c r="AY811" s="1" t="s">
        <v>18959</v>
      </c>
    </row>
    <row r="812" spans="1:51" x14ac:dyDescent="0.2">
      <c r="A812" s="14" t="s">
        <v>17174</v>
      </c>
      <c r="B812" s="1" t="s">
        <v>18953</v>
      </c>
      <c r="C812" s="1" t="s">
        <v>18685</v>
      </c>
      <c r="D812" s="1" t="s">
        <v>18664</v>
      </c>
      <c r="E812" s="15">
        <v>44249</v>
      </c>
      <c r="F812" s="13">
        <v>44257</v>
      </c>
      <c r="G812" s="1" t="s">
        <v>18954</v>
      </c>
      <c r="H812" s="1" t="s">
        <v>18955</v>
      </c>
      <c r="I812" s="1" t="s">
        <v>18667</v>
      </c>
      <c r="J812" s="1" t="s">
        <v>18668</v>
      </c>
      <c r="K812" s="1" t="s">
        <v>18669</v>
      </c>
      <c r="L812" s="1" t="s">
        <v>18693</v>
      </c>
      <c r="M812" s="1" t="s">
        <v>18956</v>
      </c>
      <c r="N812" s="1" t="s">
        <v>18957</v>
      </c>
      <c r="O812" s="1">
        <v>16</v>
      </c>
      <c r="P812" s="1" t="s">
        <v>18953</v>
      </c>
      <c r="Q812" s="1" t="s">
        <v>18673</v>
      </c>
      <c r="R812" s="1">
        <v>30708190523</v>
      </c>
      <c r="U812" s="1" t="s">
        <v>19307</v>
      </c>
      <c r="V812" s="1">
        <v>1146527136</v>
      </c>
      <c r="W812" s="1" t="s">
        <v>19308</v>
      </c>
      <c r="Z812" s="1" t="s">
        <v>18706</v>
      </c>
      <c r="AA812" s="1" t="s">
        <v>18707</v>
      </c>
      <c r="AB812" s="1" t="s">
        <v>18707</v>
      </c>
      <c r="AE812" s="1" t="s">
        <v>19309</v>
      </c>
      <c r="AG812" s="1" t="s">
        <v>18816</v>
      </c>
      <c r="AH812" s="1" t="s">
        <v>19310</v>
      </c>
      <c r="AI812" s="1">
        <v>1093</v>
      </c>
      <c r="AK812" s="1" t="s">
        <v>19295</v>
      </c>
      <c r="AL812" s="1" t="s">
        <v>19296</v>
      </c>
      <c r="AM812" s="1" t="s">
        <v>19297</v>
      </c>
      <c r="AN812" s="1" t="s">
        <v>18750</v>
      </c>
      <c r="AO812" s="1" t="s">
        <v>18668</v>
      </c>
      <c r="AP812" s="14" t="s">
        <v>19295</v>
      </c>
      <c r="AQ812" s="14" t="s">
        <v>19311</v>
      </c>
      <c r="AR812" s="14" t="s">
        <v>19297</v>
      </c>
      <c r="AS812" s="15">
        <v>44257</v>
      </c>
      <c r="AT812" s="1" t="s">
        <v>18713</v>
      </c>
      <c r="AU812" s="1" t="s">
        <v>18957</v>
      </c>
      <c r="AV812" s="1" t="s">
        <v>18693</v>
      </c>
      <c r="AW812" s="1" t="s">
        <v>18958</v>
      </c>
      <c r="AX812" s="1" t="s">
        <v>18667</v>
      </c>
      <c r="AY812" s="1" t="s">
        <v>18959</v>
      </c>
    </row>
    <row r="813" spans="1:51" x14ac:dyDescent="0.2">
      <c r="A813" s="14" t="s">
        <v>17176</v>
      </c>
      <c r="B813" s="1" t="s">
        <v>18953</v>
      </c>
      <c r="C813" s="1" t="s">
        <v>18685</v>
      </c>
      <c r="D813" s="1" t="s">
        <v>18664</v>
      </c>
      <c r="E813" s="15">
        <v>44249</v>
      </c>
      <c r="F813" s="13">
        <v>44272</v>
      </c>
      <c r="G813" s="1" t="s">
        <v>18954</v>
      </c>
      <c r="H813" s="1" t="s">
        <v>18955</v>
      </c>
      <c r="I813" s="1" t="s">
        <v>18667</v>
      </c>
      <c r="J813" s="1" t="s">
        <v>18668</v>
      </c>
      <c r="K813" s="1" t="s">
        <v>18669</v>
      </c>
      <c r="L813" s="1" t="s">
        <v>18693</v>
      </c>
      <c r="M813" s="1" t="s">
        <v>18956</v>
      </c>
      <c r="N813" s="1" t="s">
        <v>18957</v>
      </c>
      <c r="O813" s="1">
        <v>26</v>
      </c>
      <c r="P813" s="1" t="s">
        <v>18953</v>
      </c>
      <c r="Q813" s="1" t="s">
        <v>18673</v>
      </c>
      <c r="R813" s="1">
        <v>30708190523</v>
      </c>
      <c r="U813" s="1" t="s">
        <v>19307</v>
      </c>
      <c r="V813" s="1">
        <v>1146527136</v>
      </c>
      <c r="W813" s="1" t="s">
        <v>19308</v>
      </c>
      <c r="Z813" s="1" t="s">
        <v>18706</v>
      </c>
      <c r="AA813" s="1" t="s">
        <v>18707</v>
      </c>
      <c r="AB813" s="1" t="s">
        <v>18707</v>
      </c>
      <c r="AE813" s="1" t="s">
        <v>19309</v>
      </c>
      <c r="AG813" s="1" t="s">
        <v>18816</v>
      </c>
      <c r="AH813" s="1" t="s">
        <v>19310</v>
      </c>
      <c r="AI813" s="1">
        <v>1093</v>
      </c>
      <c r="AK813" s="1" t="s">
        <v>19053</v>
      </c>
      <c r="AL813" s="1" t="s">
        <v>18730</v>
      </c>
      <c r="AM813" s="1" t="s">
        <v>18693</v>
      </c>
      <c r="AN813" s="1" t="s">
        <v>18669</v>
      </c>
      <c r="AO813" s="1" t="s">
        <v>18668</v>
      </c>
      <c r="AP813" s="14" t="s">
        <v>18694</v>
      </c>
      <c r="AQ813" s="14" t="s">
        <v>18695</v>
      </c>
      <c r="AR813" s="14" t="s">
        <v>18693</v>
      </c>
      <c r="AS813" s="15">
        <v>44272</v>
      </c>
      <c r="AT813" s="1" t="s">
        <v>18946</v>
      </c>
      <c r="AU813" s="1" t="s">
        <v>18957</v>
      </c>
      <c r="AV813" s="1" t="s">
        <v>18693</v>
      </c>
      <c r="AW813" s="1" t="s">
        <v>18958</v>
      </c>
      <c r="AX813" s="1" t="s">
        <v>18667</v>
      </c>
      <c r="AY813" s="1" t="s">
        <v>18959</v>
      </c>
    </row>
    <row r="814" spans="1:51" x14ac:dyDescent="0.2">
      <c r="A814" s="14" t="s">
        <v>17178</v>
      </c>
      <c r="B814" s="1" t="s">
        <v>18953</v>
      </c>
      <c r="C814" s="1" t="s">
        <v>18685</v>
      </c>
      <c r="D814" s="1" t="s">
        <v>18664</v>
      </c>
      <c r="E814" s="15">
        <v>44249</v>
      </c>
      <c r="F814" s="13">
        <v>44272</v>
      </c>
      <c r="G814" s="1" t="s">
        <v>18954</v>
      </c>
      <c r="H814" s="1" t="s">
        <v>18955</v>
      </c>
      <c r="I814" s="1" t="s">
        <v>18667</v>
      </c>
      <c r="J814" s="1" t="s">
        <v>18668</v>
      </c>
      <c r="K814" s="1" t="s">
        <v>18669</v>
      </c>
      <c r="L814" s="1" t="s">
        <v>18693</v>
      </c>
      <c r="M814" s="1" t="s">
        <v>18956</v>
      </c>
      <c r="N814" s="1" t="s">
        <v>18957</v>
      </c>
      <c r="O814" s="1">
        <v>26</v>
      </c>
      <c r="P814" s="1" t="s">
        <v>18953</v>
      </c>
      <c r="Q814" s="1" t="s">
        <v>18673</v>
      </c>
      <c r="R814" s="1">
        <v>30708190523</v>
      </c>
      <c r="U814" s="1" t="s">
        <v>19307</v>
      </c>
      <c r="V814" s="1">
        <v>1146527136</v>
      </c>
      <c r="W814" s="1" t="s">
        <v>19308</v>
      </c>
      <c r="Z814" s="1" t="s">
        <v>18706</v>
      </c>
      <c r="AA814" s="1" t="s">
        <v>18707</v>
      </c>
      <c r="AB814" s="1" t="s">
        <v>18707</v>
      </c>
      <c r="AE814" s="1" t="s">
        <v>19309</v>
      </c>
      <c r="AG814" s="1" t="s">
        <v>18816</v>
      </c>
      <c r="AH814" s="1" t="s">
        <v>19310</v>
      </c>
      <c r="AI814" s="1">
        <v>1093</v>
      </c>
      <c r="AK814" s="1" t="s">
        <v>19053</v>
      </c>
      <c r="AL814" s="1" t="s">
        <v>18730</v>
      </c>
      <c r="AM814" s="1" t="s">
        <v>18693</v>
      </c>
      <c r="AN814" s="1" t="s">
        <v>18669</v>
      </c>
      <c r="AO814" s="1" t="s">
        <v>18668</v>
      </c>
      <c r="AP814" s="14" t="s">
        <v>18694</v>
      </c>
      <c r="AQ814" s="14" t="s">
        <v>18695</v>
      </c>
      <c r="AR814" s="14" t="s">
        <v>18693</v>
      </c>
      <c r="AS814" s="15">
        <v>44272</v>
      </c>
      <c r="AT814" s="1" t="s">
        <v>18946</v>
      </c>
      <c r="AU814" s="1" t="s">
        <v>18957</v>
      </c>
      <c r="AV814" s="1" t="s">
        <v>18693</v>
      </c>
      <c r="AW814" s="1" t="s">
        <v>18958</v>
      </c>
      <c r="AX814" s="1" t="s">
        <v>18667</v>
      </c>
      <c r="AY814" s="1" t="s">
        <v>18959</v>
      </c>
    </row>
    <row r="815" spans="1:51" x14ac:dyDescent="0.2">
      <c r="A815" s="14" t="s">
        <v>17180</v>
      </c>
      <c r="B815" s="1" t="s">
        <v>18953</v>
      </c>
      <c r="C815" s="1" t="s">
        <v>18685</v>
      </c>
      <c r="D815" s="1" t="s">
        <v>18664</v>
      </c>
      <c r="E815" s="15">
        <v>44249</v>
      </c>
      <c r="F815" s="13">
        <v>44298</v>
      </c>
      <c r="G815" s="1" t="s">
        <v>18954</v>
      </c>
      <c r="H815" s="1" t="s">
        <v>18955</v>
      </c>
      <c r="I815" s="1" t="s">
        <v>18667</v>
      </c>
      <c r="J815" s="1" t="s">
        <v>18668</v>
      </c>
      <c r="K815" s="1" t="s">
        <v>18669</v>
      </c>
      <c r="L815" s="1" t="s">
        <v>18693</v>
      </c>
      <c r="M815" s="1" t="s">
        <v>18956</v>
      </c>
      <c r="N815" s="1" t="s">
        <v>18957</v>
      </c>
      <c r="O815" s="1">
        <v>25</v>
      </c>
      <c r="P815" s="1" t="s">
        <v>18953</v>
      </c>
      <c r="Q815" s="1" t="s">
        <v>18673</v>
      </c>
      <c r="R815" s="1">
        <v>30708190523</v>
      </c>
      <c r="U815" s="1" t="s">
        <v>19307</v>
      </c>
      <c r="V815" s="1">
        <v>1146527136</v>
      </c>
      <c r="W815" s="1" t="s">
        <v>19308</v>
      </c>
      <c r="Z815" s="1" t="s">
        <v>18706</v>
      </c>
      <c r="AA815" s="1" t="s">
        <v>18707</v>
      </c>
      <c r="AB815" s="1" t="s">
        <v>18707</v>
      </c>
      <c r="AE815" s="1" t="s">
        <v>19309</v>
      </c>
      <c r="AG815" s="1" t="s">
        <v>18816</v>
      </c>
      <c r="AH815" s="1" t="s">
        <v>19310</v>
      </c>
      <c r="AI815" s="1">
        <v>1093</v>
      </c>
      <c r="AK815" s="1" t="s">
        <v>18840</v>
      </c>
      <c r="AL815" s="1" t="s">
        <v>18730</v>
      </c>
      <c r="AM815" s="1" t="s">
        <v>18693</v>
      </c>
      <c r="AN815" s="1" t="s">
        <v>18669</v>
      </c>
      <c r="AO815" s="1" t="s">
        <v>18668</v>
      </c>
      <c r="AP815" s="14" t="s">
        <v>18694</v>
      </c>
      <c r="AQ815" s="14" t="s">
        <v>18695</v>
      </c>
      <c r="AR815" s="14" t="s">
        <v>18693</v>
      </c>
      <c r="AS815" s="15">
        <v>44298</v>
      </c>
      <c r="AT815" s="1" t="s">
        <v>18841</v>
      </c>
      <c r="AU815" s="1" t="s">
        <v>18957</v>
      </c>
      <c r="AV815" s="1" t="s">
        <v>18693</v>
      </c>
      <c r="AW815" s="1" t="s">
        <v>18958</v>
      </c>
      <c r="AX815" s="1" t="s">
        <v>18667</v>
      </c>
      <c r="AY815" s="1" t="s">
        <v>18959</v>
      </c>
    </row>
    <row r="816" spans="1:51" x14ac:dyDescent="0.2">
      <c r="A816" s="14" t="s">
        <v>17182</v>
      </c>
      <c r="B816" s="1" t="s">
        <v>18953</v>
      </c>
      <c r="C816" s="1" t="s">
        <v>18685</v>
      </c>
      <c r="D816" s="1" t="s">
        <v>18664</v>
      </c>
      <c r="E816" s="15">
        <v>44249</v>
      </c>
      <c r="F816" s="13">
        <v>44263</v>
      </c>
      <c r="G816" s="1" t="s">
        <v>18954</v>
      </c>
      <c r="H816" s="1" t="s">
        <v>18955</v>
      </c>
      <c r="I816" s="1" t="s">
        <v>18667</v>
      </c>
      <c r="J816" s="1" t="s">
        <v>18668</v>
      </c>
      <c r="K816" s="1" t="s">
        <v>18669</v>
      </c>
      <c r="L816" s="1" t="s">
        <v>18693</v>
      </c>
      <c r="M816" s="1" t="s">
        <v>18956</v>
      </c>
      <c r="N816" s="1" t="s">
        <v>18957</v>
      </c>
      <c r="O816" s="1">
        <v>31</v>
      </c>
      <c r="P816" s="1" t="s">
        <v>18953</v>
      </c>
      <c r="Q816" s="1" t="s">
        <v>18673</v>
      </c>
      <c r="R816" s="1">
        <v>30698003959</v>
      </c>
      <c r="U816" s="1" t="s">
        <v>19030</v>
      </c>
      <c r="V816" s="1">
        <v>52358600</v>
      </c>
      <c r="W816" s="1" t="s">
        <v>16589</v>
      </c>
      <c r="Z816" s="1" t="s">
        <v>18706</v>
      </c>
      <c r="AA816" s="1" t="s">
        <v>18707</v>
      </c>
      <c r="AB816" s="1" t="s">
        <v>18707</v>
      </c>
      <c r="AE816" s="1" t="s">
        <v>19031</v>
      </c>
      <c r="AG816" s="1">
        <v>2</v>
      </c>
      <c r="AH816" s="1" t="s">
        <v>19032</v>
      </c>
      <c r="AI816" s="1">
        <v>1107</v>
      </c>
      <c r="AK816" s="1" t="s">
        <v>18840</v>
      </c>
      <c r="AL816" s="1" t="s">
        <v>18730</v>
      </c>
      <c r="AM816" s="1" t="s">
        <v>18693</v>
      </c>
      <c r="AN816" s="1" t="s">
        <v>18669</v>
      </c>
      <c r="AO816" s="1" t="s">
        <v>18668</v>
      </c>
      <c r="AP816" s="14" t="s">
        <v>18694</v>
      </c>
      <c r="AQ816" s="14" t="s">
        <v>18695</v>
      </c>
      <c r="AR816" s="14" t="s">
        <v>18693</v>
      </c>
      <c r="AS816" s="15">
        <v>44263</v>
      </c>
      <c r="AT816" s="1" t="s">
        <v>18841</v>
      </c>
      <c r="AU816" s="1" t="s">
        <v>18957</v>
      </c>
      <c r="AV816" s="1" t="s">
        <v>18693</v>
      </c>
      <c r="AW816" s="1" t="s">
        <v>18958</v>
      </c>
      <c r="AX816" s="1" t="s">
        <v>18667</v>
      </c>
      <c r="AY816" s="1" t="s">
        <v>18959</v>
      </c>
    </row>
    <row r="817" spans="1:51" x14ac:dyDescent="0.2">
      <c r="A817" s="14" t="s">
        <v>17618</v>
      </c>
      <c r="B817" s="1" t="s">
        <v>19235</v>
      </c>
      <c r="C817" s="1" t="s">
        <v>19259</v>
      </c>
      <c r="D817" s="1" t="s">
        <v>18664</v>
      </c>
      <c r="E817" s="15">
        <v>44249</v>
      </c>
      <c r="F817" s="13">
        <v>44305</v>
      </c>
      <c r="G817" s="1" t="s">
        <v>18954</v>
      </c>
      <c r="H817" s="1" t="s">
        <v>19236</v>
      </c>
      <c r="I817" s="1" t="s">
        <v>18667</v>
      </c>
      <c r="J817" s="1" t="s">
        <v>18668</v>
      </c>
      <c r="K817" s="1" t="s">
        <v>18669</v>
      </c>
      <c r="L817" s="1" t="s">
        <v>18894</v>
      </c>
      <c r="M817" s="1" t="s">
        <v>18893</v>
      </c>
      <c r="N817" s="1" t="s">
        <v>19237</v>
      </c>
      <c r="O817" s="1">
        <v>49</v>
      </c>
      <c r="P817" s="1" t="s">
        <v>19235</v>
      </c>
      <c r="Q817" s="1" t="s">
        <v>19312</v>
      </c>
      <c r="R817" s="1">
        <v>20180391887</v>
      </c>
      <c r="S817" s="1" t="s">
        <v>18702</v>
      </c>
      <c r="T817" s="1">
        <v>18039188</v>
      </c>
      <c r="U817" s="1" t="s">
        <v>19313</v>
      </c>
      <c r="V817" s="1">
        <v>1161396646</v>
      </c>
      <c r="X817" s="1" t="s">
        <v>19314</v>
      </c>
      <c r="Y817" s="1" t="s">
        <v>19315</v>
      </c>
      <c r="Z817" s="1" t="s">
        <v>15990</v>
      </c>
      <c r="AA817" s="1" t="s">
        <v>18676</v>
      </c>
      <c r="AB817" s="1" t="s">
        <v>18676</v>
      </c>
      <c r="AE817" s="1" t="s">
        <v>19316</v>
      </c>
      <c r="AG817" s="1" t="s">
        <v>15731</v>
      </c>
      <c r="AI817" s="1">
        <v>1879</v>
      </c>
      <c r="AK817" s="1" t="s">
        <v>18709</v>
      </c>
      <c r="AL817" s="1" t="s">
        <v>18710</v>
      </c>
      <c r="AM817" s="1" t="s">
        <v>19294</v>
      </c>
      <c r="AN817" s="1" t="s">
        <v>18669</v>
      </c>
      <c r="AO817" s="1" t="s">
        <v>18668</v>
      </c>
      <c r="AP817" s="14" t="s">
        <v>18709</v>
      </c>
      <c r="AQ817" s="14" t="s">
        <v>18712</v>
      </c>
      <c r="AR817" s="14" t="s">
        <v>19294</v>
      </c>
      <c r="AS817" s="15">
        <v>44305</v>
      </c>
      <c r="AT817" s="1" t="s">
        <v>18713</v>
      </c>
      <c r="AU817" s="1" t="s">
        <v>19237</v>
      </c>
      <c r="AV817" s="1" t="s">
        <v>18894</v>
      </c>
      <c r="AW817" s="1" t="s">
        <v>19241</v>
      </c>
      <c r="AX817" s="1" t="s">
        <v>18667</v>
      </c>
      <c r="AY817" s="1" t="s">
        <v>19242</v>
      </c>
    </row>
    <row r="818" spans="1:51" x14ac:dyDescent="0.2">
      <c r="A818" s="14" t="s">
        <v>14605</v>
      </c>
      <c r="B818" s="1" t="s">
        <v>18662</v>
      </c>
      <c r="C818" s="1" t="s">
        <v>18685</v>
      </c>
      <c r="D818" s="1" t="s">
        <v>18664</v>
      </c>
      <c r="E818" s="15">
        <v>44249</v>
      </c>
      <c r="F818" s="13">
        <v>44319</v>
      </c>
      <c r="G818" s="1" t="s">
        <v>18665</v>
      </c>
      <c r="H818" s="1" t="s">
        <v>18666</v>
      </c>
      <c r="I818" s="1" t="s">
        <v>18667</v>
      </c>
      <c r="J818" s="1" t="s">
        <v>18668</v>
      </c>
      <c r="K818" s="1" t="s">
        <v>18669</v>
      </c>
      <c r="L818" s="1" t="s">
        <v>18735</v>
      </c>
      <c r="M818" s="1" t="s">
        <v>18671</v>
      </c>
      <c r="N818" s="1" t="s">
        <v>18672</v>
      </c>
      <c r="O818" s="1">
        <v>34</v>
      </c>
      <c r="P818" s="1" t="s">
        <v>18662</v>
      </c>
      <c r="Q818" s="1" t="s">
        <v>19243</v>
      </c>
      <c r="R818" s="1">
        <v>20265005390</v>
      </c>
      <c r="S818" s="1" t="s">
        <v>18702</v>
      </c>
      <c r="T818" s="1">
        <v>26500539</v>
      </c>
      <c r="U818" s="1" t="s">
        <v>19244</v>
      </c>
      <c r="V818" s="1">
        <v>52999700</v>
      </c>
      <c r="X818" s="1" t="s">
        <v>19245</v>
      </c>
      <c r="Y818" s="1" t="s">
        <v>19246</v>
      </c>
      <c r="Z818" s="1" t="s">
        <v>18706</v>
      </c>
      <c r="AA818" s="1" t="s">
        <v>18707</v>
      </c>
      <c r="AB818" s="1" t="s">
        <v>18707</v>
      </c>
      <c r="AE818" s="1" t="s">
        <v>19247</v>
      </c>
      <c r="AG818" s="1" t="s">
        <v>15731</v>
      </c>
      <c r="AI818" s="1">
        <v>1428</v>
      </c>
      <c r="AK818" s="1" t="s">
        <v>18733</v>
      </c>
      <c r="AL818" s="1" t="s">
        <v>18730</v>
      </c>
      <c r="AM818" s="1" t="s">
        <v>18679</v>
      </c>
      <c r="AN818" s="1" t="s">
        <v>18669</v>
      </c>
      <c r="AO818" s="1" t="s">
        <v>18668</v>
      </c>
      <c r="AP818" s="14" t="s">
        <v>18827</v>
      </c>
      <c r="AQ818" s="14" t="s">
        <v>18734</v>
      </c>
      <c r="AR818" s="14" t="s">
        <v>18679</v>
      </c>
      <c r="AS818" s="15">
        <v>44336</v>
      </c>
      <c r="AT818" s="1" t="s">
        <v>18828</v>
      </c>
      <c r="AU818" s="1" t="s">
        <v>18672</v>
      </c>
      <c r="AV818" s="1" t="s">
        <v>18735</v>
      </c>
      <c r="AW818" s="1" t="s">
        <v>18683</v>
      </c>
      <c r="AX818" s="1" t="s">
        <v>18667</v>
      </c>
      <c r="AY818" s="1" t="s">
        <v>18684</v>
      </c>
    </row>
    <row r="819" spans="1:51" x14ac:dyDescent="0.2">
      <c r="A819" s="14" t="s">
        <v>17189</v>
      </c>
      <c r="B819" s="1" t="s">
        <v>18953</v>
      </c>
      <c r="C819" s="1" t="s">
        <v>18685</v>
      </c>
      <c r="D819" s="1" t="s">
        <v>18664</v>
      </c>
      <c r="E819" s="15">
        <v>44250</v>
      </c>
      <c r="F819" s="13">
        <v>44263</v>
      </c>
      <c r="G819" s="1" t="s">
        <v>18954</v>
      </c>
      <c r="H819" s="1" t="s">
        <v>18955</v>
      </c>
      <c r="I819" s="1" t="s">
        <v>18667</v>
      </c>
      <c r="J819" s="1" t="s">
        <v>18668</v>
      </c>
      <c r="K819" s="1" t="s">
        <v>18669</v>
      </c>
      <c r="L819" s="1" t="s">
        <v>18693</v>
      </c>
      <c r="M819" s="1" t="s">
        <v>18956</v>
      </c>
      <c r="N819" s="1" t="s">
        <v>18957</v>
      </c>
      <c r="O819" s="1">
        <v>31</v>
      </c>
      <c r="P819" s="1" t="s">
        <v>18953</v>
      </c>
      <c r="Q819" s="1" t="s">
        <v>18673</v>
      </c>
      <c r="R819" s="1">
        <v>30698003959</v>
      </c>
      <c r="U819" s="1" t="s">
        <v>19030</v>
      </c>
      <c r="V819" s="1">
        <v>52358600</v>
      </c>
      <c r="W819" s="1" t="s">
        <v>16589</v>
      </c>
      <c r="Z819" s="1" t="s">
        <v>18706</v>
      </c>
      <c r="AA819" s="1" t="s">
        <v>18707</v>
      </c>
      <c r="AB819" s="1" t="s">
        <v>18707</v>
      </c>
      <c r="AE819" s="1" t="s">
        <v>19031</v>
      </c>
      <c r="AG819" s="1">
        <v>2</v>
      </c>
      <c r="AH819" s="1" t="s">
        <v>19032</v>
      </c>
      <c r="AI819" s="1">
        <v>1107</v>
      </c>
      <c r="AK819" s="1" t="s">
        <v>18792</v>
      </c>
      <c r="AL819" s="1" t="s">
        <v>18730</v>
      </c>
      <c r="AM819" s="1" t="s">
        <v>18693</v>
      </c>
      <c r="AN819" s="1" t="s">
        <v>18669</v>
      </c>
      <c r="AO819" s="1" t="s">
        <v>18668</v>
      </c>
      <c r="AP819" s="14" t="s">
        <v>18694</v>
      </c>
      <c r="AQ819" s="14" t="s">
        <v>18695</v>
      </c>
      <c r="AR819" s="14" t="s">
        <v>18693</v>
      </c>
      <c r="AS819" s="15">
        <v>44263</v>
      </c>
      <c r="AT819" s="1" t="s">
        <v>18946</v>
      </c>
      <c r="AU819" s="1" t="s">
        <v>18957</v>
      </c>
      <c r="AV819" s="1" t="s">
        <v>18693</v>
      </c>
      <c r="AW819" s="1" t="s">
        <v>18958</v>
      </c>
      <c r="AX819" s="1" t="s">
        <v>18667</v>
      </c>
      <c r="AY819" s="1" t="s">
        <v>18959</v>
      </c>
    </row>
    <row r="820" spans="1:51" x14ac:dyDescent="0.2">
      <c r="A820" s="14" t="s">
        <v>14625</v>
      </c>
      <c r="B820" s="1" t="s">
        <v>18662</v>
      </c>
      <c r="C820" s="1" t="s">
        <v>18967</v>
      </c>
      <c r="D820" s="1" t="s">
        <v>18664</v>
      </c>
      <c r="E820" s="15">
        <v>44250</v>
      </c>
      <c r="F820" s="13">
        <v>44348</v>
      </c>
      <c r="G820" s="1" t="s">
        <v>18665</v>
      </c>
      <c r="H820" s="1" t="s">
        <v>18666</v>
      </c>
      <c r="I820" s="1" t="s">
        <v>18667</v>
      </c>
      <c r="J820" s="1" t="s">
        <v>18668</v>
      </c>
      <c r="K820" s="1" t="s">
        <v>18669</v>
      </c>
      <c r="L820" s="1" t="s">
        <v>18735</v>
      </c>
      <c r="M820" s="1" t="s">
        <v>18671</v>
      </c>
      <c r="N820" s="1" t="s">
        <v>18672</v>
      </c>
      <c r="O820" s="1">
        <v>54</v>
      </c>
      <c r="P820" s="1" t="s">
        <v>18662</v>
      </c>
      <c r="Q820" s="1" t="s">
        <v>18673</v>
      </c>
      <c r="R820" s="1">
        <v>30639277115</v>
      </c>
      <c r="U820" s="1" t="s">
        <v>19317</v>
      </c>
      <c r="V820" s="1">
        <v>1143009090</v>
      </c>
      <c r="W820" s="1" t="s">
        <v>19318</v>
      </c>
      <c r="Z820" s="1" t="s">
        <v>18706</v>
      </c>
      <c r="AA820" s="1" t="s">
        <v>18789</v>
      </c>
      <c r="AB820" s="1" t="s">
        <v>18790</v>
      </c>
      <c r="AE820" s="1" t="s">
        <v>19319</v>
      </c>
      <c r="AG820" s="1" t="s">
        <v>18816</v>
      </c>
      <c r="AH820" s="1" t="s">
        <v>19320</v>
      </c>
      <c r="AI820" s="1">
        <v>1107</v>
      </c>
      <c r="AK820" s="1" t="s">
        <v>18875</v>
      </c>
      <c r="AL820" s="1" t="s">
        <v>18671</v>
      </c>
      <c r="AM820" s="1" t="s">
        <v>18679</v>
      </c>
      <c r="AN820" s="1" t="s">
        <v>18669</v>
      </c>
      <c r="AO820" s="1" t="s">
        <v>18668</v>
      </c>
      <c r="AP820" s="14" t="s">
        <v>18875</v>
      </c>
      <c r="AQ820" s="14" t="s">
        <v>18778</v>
      </c>
      <c r="AR820" s="14" t="s">
        <v>18735</v>
      </c>
      <c r="AS820" s="15">
        <v>44294</v>
      </c>
      <c r="AT820" s="1" t="s">
        <v>18713</v>
      </c>
      <c r="AU820" s="1" t="s">
        <v>18672</v>
      </c>
      <c r="AV820" s="1" t="s">
        <v>18735</v>
      </c>
      <c r="AW820" s="1" t="s">
        <v>18683</v>
      </c>
      <c r="AX820" s="1" t="s">
        <v>18667</v>
      </c>
      <c r="AY820" s="1" t="s">
        <v>18684</v>
      </c>
    </row>
    <row r="821" spans="1:51" x14ac:dyDescent="0.2">
      <c r="A821" s="14" t="s">
        <v>14649</v>
      </c>
      <c r="B821" s="1" t="s">
        <v>18662</v>
      </c>
      <c r="C821" s="1" t="s">
        <v>18685</v>
      </c>
      <c r="D821" s="1" t="s">
        <v>18664</v>
      </c>
      <c r="E821" s="15">
        <v>44252</v>
      </c>
      <c r="F821" s="13">
        <v>44273</v>
      </c>
      <c r="G821" s="1" t="s">
        <v>18665</v>
      </c>
      <c r="H821" s="1" t="s">
        <v>18666</v>
      </c>
      <c r="I821" s="1" t="s">
        <v>18667</v>
      </c>
      <c r="J821" s="1" t="s">
        <v>18668</v>
      </c>
      <c r="K821" s="1" t="s">
        <v>18669</v>
      </c>
      <c r="L821" s="1" t="s">
        <v>18735</v>
      </c>
      <c r="M821" s="1" t="s">
        <v>18671</v>
      </c>
      <c r="N821" s="1" t="s">
        <v>18672</v>
      </c>
      <c r="O821" s="1">
        <v>27</v>
      </c>
      <c r="P821" s="1" t="s">
        <v>18662</v>
      </c>
      <c r="Q821" s="1" t="s">
        <v>18673</v>
      </c>
      <c r="R821" s="1">
        <v>30669159885</v>
      </c>
      <c r="U821" s="1" t="s">
        <v>18897</v>
      </c>
      <c r="V821" s="1">
        <v>1121891172</v>
      </c>
      <c r="W821" s="1" t="s">
        <v>702</v>
      </c>
      <c r="Z821" s="1" t="s">
        <v>15990</v>
      </c>
      <c r="AA821" s="1" t="s">
        <v>18698</v>
      </c>
      <c r="AB821" s="1" t="s">
        <v>18784</v>
      </c>
      <c r="AE821" s="1" t="s">
        <v>18785</v>
      </c>
      <c r="AG821" s="1">
        <v>7</v>
      </c>
      <c r="AI821" s="1">
        <v>1602</v>
      </c>
      <c r="AK821" s="1" t="s">
        <v>19053</v>
      </c>
      <c r="AL821" s="1" t="s">
        <v>18730</v>
      </c>
      <c r="AM821" s="1" t="s">
        <v>18693</v>
      </c>
      <c r="AN821" s="1" t="s">
        <v>18669</v>
      </c>
      <c r="AO821" s="1" t="s">
        <v>18668</v>
      </c>
      <c r="AP821" s="14" t="s">
        <v>18694</v>
      </c>
      <c r="AQ821" s="14" t="s">
        <v>18695</v>
      </c>
      <c r="AR821" s="14" t="s">
        <v>18693</v>
      </c>
      <c r="AS821" s="15">
        <v>44273</v>
      </c>
      <c r="AT821" s="1" t="s">
        <v>18946</v>
      </c>
      <c r="AU821" s="1" t="s">
        <v>18672</v>
      </c>
      <c r="AV821" s="1" t="s">
        <v>18735</v>
      </c>
      <c r="AW821" s="1" t="s">
        <v>18683</v>
      </c>
      <c r="AX821" s="1" t="s">
        <v>18667</v>
      </c>
      <c r="AY821" s="1" t="s">
        <v>18684</v>
      </c>
    </row>
    <row r="822" spans="1:51" x14ac:dyDescent="0.2">
      <c r="A822" s="14" t="s">
        <v>14653</v>
      </c>
      <c r="B822" s="1" t="s">
        <v>18662</v>
      </c>
      <c r="C822" s="1" t="s">
        <v>18685</v>
      </c>
      <c r="D822" s="1" t="s">
        <v>18664</v>
      </c>
      <c r="E822" s="15">
        <v>44252</v>
      </c>
      <c r="F822" s="13">
        <v>44259</v>
      </c>
      <c r="G822" s="1" t="s">
        <v>18665</v>
      </c>
      <c r="H822" s="1" t="s">
        <v>18666</v>
      </c>
      <c r="I822" s="1" t="s">
        <v>18667</v>
      </c>
      <c r="J822" s="1" t="s">
        <v>18668</v>
      </c>
      <c r="K822" s="1" t="s">
        <v>18669</v>
      </c>
      <c r="L822" s="1" t="s">
        <v>18735</v>
      </c>
      <c r="M822" s="1" t="s">
        <v>18671</v>
      </c>
      <c r="N822" s="1" t="s">
        <v>18672</v>
      </c>
      <c r="O822" s="1">
        <v>28</v>
      </c>
      <c r="P822" s="1" t="s">
        <v>18662</v>
      </c>
      <c r="Q822" s="1" t="s">
        <v>18673</v>
      </c>
      <c r="R822" s="1">
        <v>30642661562</v>
      </c>
      <c r="U822" s="1" t="s">
        <v>18813</v>
      </c>
      <c r="V822" s="1">
        <v>1140164100</v>
      </c>
      <c r="W822" s="1" t="s">
        <v>18814</v>
      </c>
      <c r="Z822" s="1" t="s">
        <v>18706</v>
      </c>
      <c r="AA822" s="1" t="s">
        <v>18707</v>
      </c>
      <c r="AB822" s="1" t="s">
        <v>18707</v>
      </c>
      <c r="AE822" s="1" t="s">
        <v>18815</v>
      </c>
      <c r="AG822" s="1" t="s">
        <v>18816</v>
      </c>
      <c r="AI822" s="1">
        <v>1440</v>
      </c>
      <c r="AK822" s="1" t="s">
        <v>18840</v>
      </c>
      <c r="AL822" s="1" t="s">
        <v>18730</v>
      </c>
      <c r="AM822" s="1" t="s">
        <v>18693</v>
      </c>
      <c r="AN822" s="1" t="s">
        <v>18669</v>
      </c>
      <c r="AO822" s="1" t="s">
        <v>18668</v>
      </c>
      <c r="AP822" s="14" t="s">
        <v>18694</v>
      </c>
      <c r="AQ822" s="14" t="s">
        <v>18695</v>
      </c>
      <c r="AR822" s="14" t="s">
        <v>18693</v>
      </c>
      <c r="AS822" s="15">
        <v>44259</v>
      </c>
      <c r="AT822" s="1" t="s">
        <v>18841</v>
      </c>
      <c r="AU822" s="1" t="s">
        <v>18672</v>
      </c>
      <c r="AV822" s="1" t="s">
        <v>18735</v>
      </c>
      <c r="AW822" s="1" t="s">
        <v>18683</v>
      </c>
      <c r="AX822" s="1" t="s">
        <v>18667</v>
      </c>
      <c r="AY822" s="1" t="s">
        <v>18684</v>
      </c>
    </row>
    <row r="823" spans="1:51" x14ac:dyDescent="0.2">
      <c r="A823" s="14" t="s">
        <v>14657</v>
      </c>
      <c r="B823" s="1" t="s">
        <v>18662</v>
      </c>
      <c r="C823" s="1" t="s">
        <v>18685</v>
      </c>
      <c r="D823" s="1" t="s">
        <v>18664</v>
      </c>
      <c r="E823" s="15">
        <v>44252</v>
      </c>
      <c r="F823" s="13">
        <v>44319</v>
      </c>
      <c r="G823" s="1" t="s">
        <v>18665</v>
      </c>
      <c r="H823" s="1" t="s">
        <v>18666</v>
      </c>
      <c r="I823" s="1" t="s">
        <v>18667</v>
      </c>
      <c r="J823" s="1" t="s">
        <v>18668</v>
      </c>
      <c r="K823" s="1" t="s">
        <v>18669</v>
      </c>
      <c r="L823" s="1" t="s">
        <v>18735</v>
      </c>
      <c r="M823" s="1" t="s">
        <v>18671</v>
      </c>
      <c r="N823" s="1" t="s">
        <v>18672</v>
      </c>
      <c r="O823" s="1">
        <v>35</v>
      </c>
      <c r="P823" s="1" t="s">
        <v>18662</v>
      </c>
      <c r="Q823" s="1" t="s">
        <v>19038</v>
      </c>
      <c r="R823" s="1">
        <v>20294335847</v>
      </c>
      <c r="S823" s="1" t="s">
        <v>18702</v>
      </c>
      <c r="T823" s="1">
        <v>29433584</v>
      </c>
      <c r="U823" s="1" t="s">
        <v>19039</v>
      </c>
      <c r="V823" s="1">
        <v>91123309814</v>
      </c>
      <c r="X823" s="1" t="s">
        <v>19040</v>
      </c>
      <c r="Y823" s="1" t="s">
        <v>19041</v>
      </c>
      <c r="Z823" s="1" t="s">
        <v>18706</v>
      </c>
      <c r="AA823" s="1" t="s">
        <v>18707</v>
      </c>
      <c r="AB823" s="1" t="s">
        <v>18707</v>
      </c>
      <c r="AE823" s="1" t="s">
        <v>19042</v>
      </c>
      <c r="AG823" s="1">
        <v>13</v>
      </c>
      <c r="AI823" s="1">
        <v>1001</v>
      </c>
      <c r="AK823" s="1" t="s">
        <v>19321</v>
      </c>
      <c r="AL823" s="1" t="s">
        <v>19077</v>
      </c>
      <c r="AM823" s="1" t="s">
        <v>18904</v>
      </c>
      <c r="AN823" s="1" t="s">
        <v>18669</v>
      </c>
      <c r="AO823" s="1" t="s">
        <v>18668</v>
      </c>
      <c r="AP823" s="14" t="s">
        <v>19078</v>
      </c>
      <c r="AQ823" s="14" t="s">
        <v>19079</v>
      </c>
      <c r="AR823" s="14" t="s">
        <v>18904</v>
      </c>
      <c r="AS823" s="15">
        <v>44319</v>
      </c>
      <c r="AT823" s="1" t="s">
        <v>18918</v>
      </c>
      <c r="AU823" s="1" t="s">
        <v>18672</v>
      </c>
      <c r="AV823" s="1" t="s">
        <v>18735</v>
      </c>
      <c r="AW823" s="1" t="s">
        <v>18683</v>
      </c>
      <c r="AX823" s="1" t="s">
        <v>18667</v>
      </c>
      <c r="AY823" s="1" t="s">
        <v>18684</v>
      </c>
    </row>
    <row r="824" spans="1:51" x14ac:dyDescent="0.2">
      <c r="A824" s="14" t="s">
        <v>14661</v>
      </c>
      <c r="B824" s="1" t="s">
        <v>18662</v>
      </c>
      <c r="C824" s="1" t="s">
        <v>18685</v>
      </c>
      <c r="D824" s="1" t="s">
        <v>18664</v>
      </c>
      <c r="E824" s="15">
        <v>44252</v>
      </c>
      <c r="F824" s="13">
        <v>44319</v>
      </c>
      <c r="G824" s="1" t="s">
        <v>18665</v>
      </c>
      <c r="H824" s="1" t="s">
        <v>18666</v>
      </c>
      <c r="I824" s="1" t="s">
        <v>18667</v>
      </c>
      <c r="J824" s="1" t="s">
        <v>18668</v>
      </c>
      <c r="K824" s="1" t="s">
        <v>18669</v>
      </c>
      <c r="L824" s="1" t="s">
        <v>18735</v>
      </c>
      <c r="M824" s="1" t="s">
        <v>18671</v>
      </c>
      <c r="N824" s="1" t="s">
        <v>18672</v>
      </c>
      <c r="O824" s="1">
        <v>35</v>
      </c>
      <c r="P824" s="1" t="s">
        <v>18662</v>
      </c>
      <c r="Q824" s="1" t="s">
        <v>19038</v>
      </c>
      <c r="R824" s="1">
        <v>20294335847</v>
      </c>
      <c r="S824" s="1" t="s">
        <v>18702</v>
      </c>
      <c r="T824" s="1">
        <v>29433584</v>
      </c>
      <c r="U824" s="1" t="s">
        <v>19039</v>
      </c>
      <c r="V824" s="1">
        <v>91123309814</v>
      </c>
      <c r="X824" s="1" t="s">
        <v>19040</v>
      </c>
      <c r="Y824" s="1" t="s">
        <v>19041</v>
      </c>
      <c r="Z824" s="1" t="s">
        <v>18706</v>
      </c>
      <c r="AA824" s="1" t="s">
        <v>18707</v>
      </c>
      <c r="AB824" s="1" t="s">
        <v>18707</v>
      </c>
      <c r="AE824" s="1" t="s">
        <v>19042</v>
      </c>
      <c r="AG824" s="1">
        <v>13</v>
      </c>
      <c r="AI824" s="1">
        <v>1001</v>
      </c>
      <c r="AK824" s="1" t="s">
        <v>19321</v>
      </c>
      <c r="AL824" s="1" t="s">
        <v>19077</v>
      </c>
      <c r="AM824" s="1" t="s">
        <v>18904</v>
      </c>
      <c r="AN824" s="1" t="s">
        <v>18669</v>
      </c>
      <c r="AO824" s="1" t="s">
        <v>18668</v>
      </c>
      <c r="AP824" s="14" t="s">
        <v>19078</v>
      </c>
      <c r="AQ824" s="14" t="s">
        <v>19079</v>
      </c>
      <c r="AR824" s="14" t="s">
        <v>18904</v>
      </c>
      <c r="AS824" s="15">
        <v>44319</v>
      </c>
      <c r="AT824" s="1" t="s">
        <v>18918</v>
      </c>
      <c r="AU824" s="1" t="s">
        <v>18672</v>
      </c>
      <c r="AV824" s="1" t="s">
        <v>18735</v>
      </c>
      <c r="AW824" s="1" t="s">
        <v>18683</v>
      </c>
      <c r="AX824" s="1" t="s">
        <v>18667</v>
      </c>
      <c r="AY824" s="1" t="s">
        <v>18684</v>
      </c>
    </row>
    <row r="825" spans="1:51" x14ac:dyDescent="0.2">
      <c r="A825" s="14" t="s">
        <v>17622</v>
      </c>
      <c r="B825" s="1" t="s">
        <v>19235</v>
      </c>
      <c r="C825" s="1" t="s">
        <v>19259</v>
      </c>
      <c r="D825" s="1" t="s">
        <v>18664</v>
      </c>
      <c r="E825" s="15">
        <v>44252</v>
      </c>
      <c r="F825" s="13">
        <v>44343</v>
      </c>
      <c r="G825" s="1" t="s">
        <v>18954</v>
      </c>
      <c r="H825" s="1" t="s">
        <v>19236</v>
      </c>
      <c r="I825" s="1" t="s">
        <v>18667</v>
      </c>
      <c r="J825" s="1" t="s">
        <v>18668</v>
      </c>
      <c r="K825" s="1" t="s">
        <v>18669</v>
      </c>
      <c r="L825" s="1" t="s">
        <v>18894</v>
      </c>
      <c r="M825" s="1" t="s">
        <v>18893</v>
      </c>
      <c r="N825" s="1" t="s">
        <v>19237</v>
      </c>
      <c r="O825" s="1">
        <v>46</v>
      </c>
      <c r="P825" s="1" t="s">
        <v>19235</v>
      </c>
      <c r="Q825" s="1" t="s">
        <v>19322</v>
      </c>
      <c r="R825" s="1">
        <v>20132220752</v>
      </c>
      <c r="S825" s="1" t="s">
        <v>18702</v>
      </c>
      <c r="T825" s="1">
        <v>13222075</v>
      </c>
      <c r="U825" s="1" t="s">
        <v>19323</v>
      </c>
      <c r="V825" s="1">
        <v>43060021</v>
      </c>
      <c r="X825" s="1" t="s">
        <v>19324</v>
      </c>
      <c r="Y825" s="1" t="s">
        <v>19325</v>
      </c>
      <c r="Z825" s="1" t="s">
        <v>18706</v>
      </c>
      <c r="AA825" s="1" t="s">
        <v>18707</v>
      </c>
      <c r="AB825" s="1" t="s">
        <v>18707</v>
      </c>
      <c r="AE825" s="1" t="s">
        <v>19326</v>
      </c>
      <c r="AG825" s="1" t="s">
        <v>15731</v>
      </c>
      <c r="AI825" s="1">
        <v>1408</v>
      </c>
      <c r="AK825" s="1" t="s">
        <v>18709</v>
      </c>
      <c r="AL825" s="1" t="s">
        <v>18710</v>
      </c>
      <c r="AM825" s="1" t="s">
        <v>18711</v>
      </c>
      <c r="AN825" s="1" t="s">
        <v>18669</v>
      </c>
      <c r="AO825" s="1" t="s">
        <v>18668</v>
      </c>
      <c r="AP825" s="14" t="s">
        <v>18709</v>
      </c>
      <c r="AQ825" s="14" t="s">
        <v>18712</v>
      </c>
      <c r="AR825" s="14" t="s">
        <v>18711</v>
      </c>
      <c r="AS825" s="15">
        <v>44343</v>
      </c>
      <c r="AT825" s="1" t="s">
        <v>18713</v>
      </c>
      <c r="AU825" s="1" t="s">
        <v>19237</v>
      </c>
      <c r="AV825" s="1" t="s">
        <v>18894</v>
      </c>
      <c r="AW825" s="1" t="s">
        <v>19241</v>
      </c>
      <c r="AX825" s="1" t="s">
        <v>18667</v>
      </c>
      <c r="AY825" s="1" t="s">
        <v>19242</v>
      </c>
    </row>
    <row r="826" spans="1:51" x14ac:dyDescent="0.2">
      <c r="A826" s="14" t="s">
        <v>17627</v>
      </c>
      <c r="B826" s="1" t="s">
        <v>19235</v>
      </c>
      <c r="C826" s="1" t="s">
        <v>19259</v>
      </c>
      <c r="D826" s="1" t="s">
        <v>18664</v>
      </c>
      <c r="E826" s="15">
        <v>44252</v>
      </c>
      <c r="F826" s="13">
        <v>44335</v>
      </c>
      <c r="G826" s="1" t="s">
        <v>18954</v>
      </c>
      <c r="H826" s="1" t="s">
        <v>19236</v>
      </c>
      <c r="I826" s="1" t="s">
        <v>18667</v>
      </c>
      <c r="J826" s="1" t="s">
        <v>18668</v>
      </c>
      <c r="K826" s="1" t="s">
        <v>18669</v>
      </c>
      <c r="L826" s="1" t="s">
        <v>18894</v>
      </c>
      <c r="M826" s="1" t="s">
        <v>18893</v>
      </c>
      <c r="N826" s="1" t="s">
        <v>19237</v>
      </c>
      <c r="O826" s="1">
        <v>47</v>
      </c>
      <c r="P826" s="1" t="s">
        <v>19235</v>
      </c>
      <c r="Q826" s="1" t="s">
        <v>19322</v>
      </c>
      <c r="R826" s="1">
        <v>20132220752</v>
      </c>
      <c r="S826" s="1" t="s">
        <v>18702</v>
      </c>
      <c r="T826" s="1">
        <v>13222075</v>
      </c>
      <c r="U826" s="1" t="s">
        <v>19323</v>
      </c>
      <c r="V826" s="1">
        <v>43060021</v>
      </c>
      <c r="X826" s="1" t="s">
        <v>19324</v>
      </c>
      <c r="Y826" s="1" t="s">
        <v>19325</v>
      </c>
      <c r="Z826" s="1" t="s">
        <v>18706</v>
      </c>
      <c r="AA826" s="1" t="s">
        <v>18707</v>
      </c>
      <c r="AB826" s="1" t="s">
        <v>18707</v>
      </c>
      <c r="AE826" s="1" t="s">
        <v>19326</v>
      </c>
      <c r="AG826" s="1" t="s">
        <v>15731</v>
      </c>
      <c r="AI826" s="1">
        <v>1408</v>
      </c>
      <c r="AK826" s="1" t="s">
        <v>18732</v>
      </c>
      <c r="AL826" s="1" t="s">
        <v>18730</v>
      </c>
      <c r="AM826" s="1" t="s">
        <v>18679</v>
      </c>
      <c r="AN826" s="1" t="s">
        <v>18669</v>
      </c>
      <c r="AO826" s="1" t="s">
        <v>18668</v>
      </c>
      <c r="AP826" s="14" t="s">
        <v>18733</v>
      </c>
      <c r="AQ826" s="14" t="s">
        <v>18734</v>
      </c>
      <c r="AR826" s="14" t="s">
        <v>18679</v>
      </c>
      <c r="AS826" s="15">
        <v>44335</v>
      </c>
      <c r="AT826" s="1" t="s">
        <v>18736</v>
      </c>
      <c r="AU826" s="1" t="s">
        <v>19237</v>
      </c>
      <c r="AV826" s="1" t="s">
        <v>18894</v>
      </c>
      <c r="AW826" s="1" t="s">
        <v>19241</v>
      </c>
      <c r="AX826" s="1" t="s">
        <v>18667</v>
      </c>
      <c r="AY826" s="1" t="s">
        <v>19242</v>
      </c>
    </row>
    <row r="827" spans="1:51" x14ac:dyDescent="0.2">
      <c r="A827" s="14" t="s">
        <v>17632</v>
      </c>
      <c r="B827" s="1" t="s">
        <v>19235</v>
      </c>
      <c r="C827" s="1" t="s">
        <v>19259</v>
      </c>
      <c r="D827" s="1" t="s">
        <v>18664</v>
      </c>
      <c r="E827" s="15">
        <v>44252</v>
      </c>
      <c r="F827" s="13">
        <v>44350</v>
      </c>
      <c r="G827" s="1" t="s">
        <v>18954</v>
      </c>
      <c r="H827" s="1" t="s">
        <v>19236</v>
      </c>
      <c r="I827" s="1" t="s">
        <v>18667</v>
      </c>
      <c r="J827" s="1" t="s">
        <v>18668</v>
      </c>
      <c r="K827" s="1" t="s">
        <v>18669</v>
      </c>
      <c r="L827" s="1" t="s">
        <v>18894</v>
      </c>
      <c r="M827" s="1" t="s">
        <v>18893</v>
      </c>
      <c r="N827" s="1" t="s">
        <v>19237</v>
      </c>
      <c r="O827" s="1">
        <v>33</v>
      </c>
      <c r="P827" s="1" t="s">
        <v>19235</v>
      </c>
      <c r="Q827" s="1" t="s">
        <v>19322</v>
      </c>
      <c r="R827" s="1">
        <v>20132220752</v>
      </c>
      <c r="S827" s="1" t="s">
        <v>18702</v>
      </c>
      <c r="T827" s="1">
        <v>13222075</v>
      </c>
      <c r="U827" s="1" t="s">
        <v>19323</v>
      </c>
      <c r="V827" s="1">
        <v>43060021</v>
      </c>
      <c r="X827" s="1" t="s">
        <v>19324</v>
      </c>
      <c r="Y827" s="1" t="s">
        <v>19325</v>
      </c>
      <c r="Z827" s="1" t="s">
        <v>18706</v>
      </c>
      <c r="AA827" s="1" t="s">
        <v>18707</v>
      </c>
      <c r="AB827" s="1" t="s">
        <v>18707</v>
      </c>
      <c r="AE827" s="1" t="s">
        <v>19326</v>
      </c>
      <c r="AG827" s="1" t="s">
        <v>15731</v>
      </c>
      <c r="AI827" s="1">
        <v>1408</v>
      </c>
      <c r="AK827" s="1" t="s">
        <v>18913</v>
      </c>
      <c r="AL827" s="1" t="s">
        <v>18834</v>
      </c>
      <c r="AM827" s="1" t="s">
        <v>18835</v>
      </c>
      <c r="AN827" s="1" t="s">
        <v>18669</v>
      </c>
      <c r="AO827" s="1" t="s">
        <v>18668</v>
      </c>
      <c r="AP827" s="14" t="s">
        <v>19263</v>
      </c>
      <c r="AQ827" s="14" t="s">
        <v>18837</v>
      </c>
      <c r="AR827" s="14" t="s">
        <v>18835</v>
      </c>
      <c r="AS827" s="15">
        <v>44350</v>
      </c>
      <c r="AT827" s="1" t="s">
        <v>18918</v>
      </c>
      <c r="AU827" s="1" t="s">
        <v>19237</v>
      </c>
      <c r="AV827" s="1" t="s">
        <v>18894</v>
      </c>
      <c r="AW827" s="1" t="s">
        <v>19241</v>
      </c>
      <c r="AX827" s="1" t="s">
        <v>18667</v>
      </c>
      <c r="AY827" s="1" t="s">
        <v>19242</v>
      </c>
    </row>
    <row r="828" spans="1:51" x14ac:dyDescent="0.2">
      <c r="A828" s="14" t="s">
        <v>14670</v>
      </c>
      <c r="B828" s="1" t="s">
        <v>18662</v>
      </c>
      <c r="C828" s="1" t="s">
        <v>18685</v>
      </c>
      <c r="D828" s="1" t="s">
        <v>18664</v>
      </c>
      <c r="E828" s="15">
        <v>44252</v>
      </c>
      <c r="F828" s="13">
        <v>44343</v>
      </c>
      <c r="G828" s="1" t="s">
        <v>18665</v>
      </c>
      <c r="H828" s="1" t="s">
        <v>18666</v>
      </c>
      <c r="I828" s="1" t="s">
        <v>18667</v>
      </c>
      <c r="J828" s="1" t="s">
        <v>18668</v>
      </c>
      <c r="K828" s="1" t="s">
        <v>18669</v>
      </c>
      <c r="L828" s="1" t="s">
        <v>18735</v>
      </c>
      <c r="M828" s="1" t="s">
        <v>18671</v>
      </c>
      <c r="N828" s="1" t="s">
        <v>18672</v>
      </c>
      <c r="O828" s="1">
        <v>29</v>
      </c>
      <c r="P828" s="1" t="s">
        <v>18662</v>
      </c>
      <c r="Q828" s="1" t="s">
        <v>18673</v>
      </c>
      <c r="R828" s="1">
        <v>30708282150</v>
      </c>
      <c r="U828" s="1" t="s">
        <v>18898</v>
      </c>
      <c r="V828" s="1">
        <v>1137534400</v>
      </c>
      <c r="W828" s="1" t="s">
        <v>19327</v>
      </c>
      <c r="Z828" s="1" t="s">
        <v>18706</v>
      </c>
      <c r="AA828" s="1" t="s">
        <v>18900</v>
      </c>
      <c r="AB828" s="1" t="s">
        <v>18901</v>
      </c>
      <c r="AE828" s="1" t="s">
        <v>18902</v>
      </c>
      <c r="AG828" s="1">
        <v>14</v>
      </c>
      <c r="AI828" s="1">
        <v>1429</v>
      </c>
      <c r="AK828" s="1" t="s">
        <v>18903</v>
      </c>
      <c r="AL828" s="1" t="s">
        <v>17844</v>
      </c>
      <c r="AM828" s="1" t="s">
        <v>18904</v>
      </c>
      <c r="AN828" s="1" t="s">
        <v>18669</v>
      </c>
      <c r="AO828" s="1" t="s">
        <v>18668</v>
      </c>
      <c r="AP828" s="14" t="s">
        <v>18905</v>
      </c>
      <c r="AQ828" s="14" t="s">
        <v>18906</v>
      </c>
      <c r="AR828" s="14" t="s">
        <v>18907</v>
      </c>
      <c r="AS828" s="15">
        <v>44343</v>
      </c>
      <c r="AT828" s="1" t="s">
        <v>18779</v>
      </c>
      <c r="AU828" s="1" t="s">
        <v>18672</v>
      </c>
      <c r="AV828" s="1" t="s">
        <v>18735</v>
      </c>
      <c r="AW828" s="1" t="s">
        <v>18683</v>
      </c>
      <c r="AX828" s="1" t="s">
        <v>18667</v>
      </c>
      <c r="AY828" s="1" t="s">
        <v>18684</v>
      </c>
    </row>
    <row r="829" spans="1:51" x14ac:dyDescent="0.2">
      <c r="A829" s="14" t="s">
        <v>17637</v>
      </c>
      <c r="B829" s="1" t="s">
        <v>19235</v>
      </c>
      <c r="C829" s="1" t="s">
        <v>19259</v>
      </c>
      <c r="D829" s="1" t="s">
        <v>18664</v>
      </c>
      <c r="E829" s="15">
        <v>44252</v>
      </c>
      <c r="F829" s="13">
        <v>44350</v>
      </c>
      <c r="G829" s="1" t="s">
        <v>18954</v>
      </c>
      <c r="H829" s="1" t="s">
        <v>19236</v>
      </c>
      <c r="I829" s="1" t="s">
        <v>18667</v>
      </c>
      <c r="J829" s="1" t="s">
        <v>18668</v>
      </c>
      <c r="K829" s="1" t="s">
        <v>18669</v>
      </c>
      <c r="L829" s="1" t="s">
        <v>18894</v>
      </c>
      <c r="M829" s="1" t="s">
        <v>18893</v>
      </c>
      <c r="N829" s="1" t="s">
        <v>19237</v>
      </c>
      <c r="O829" s="1">
        <v>22</v>
      </c>
      <c r="P829" s="1" t="s">
        <v>19235</v>
      </c>
      <c r="Q829" s="1" t="s">
        <v>19322</v>
      </c>
      <c r="R829" s="1">
        <v>20132220752</v>
      </c>
      <c r="S829" s="1" t="s">
        <v>18702</v>
      </c>
      <c r="T829" s="1">
        <v>13222075</v>
      </c>
      <c r="U829" s="1" t="s">
        <v>19323</v>
      </c>
      <c r="V829" s="1">
        <v>43060021</v>
      </c>
      <c r="X829" s="1" t="s">
        <v>19324</v>
      </c>
      <c r="Y829" s="1" t="s">
        <v>19325</v>
      </c>
      <c r="Z829" s="1" t="s">
        <v>18706</v>
      </c>
      <c r="AA829" s="1" t="s">
        <v>18707</v>
      </c>
      <c r="AB829" s="1" t="s">
        <v>18707</v>
      </c>
      <c r="AE829" s="1" t="s">
        <v>19326</v>
      </c>
      <c r="AG829" s="1" t="s">
        <v>15731</v>
      </c>
      <c r="AI829" s="1">
        <v>1408</v>
      </c>
      <c r="AK829" s="1" t="s">
        <v>19545</v>
      </c>
      <c r="AL829" s="1" t="s">
        <v>18861</v>
      </c>
      <c r="AM829" s="1" t="s">
        <v>19094</v>
      </c>
      <c r="AN829" s="1" t="s">
        <v>18863</v>
      </c>
      <c r="AO829" s="1" t="s">
        <v>18668</v>
      </c>
      <c r="AP829" s="14" t="s">
        <v>19658</v>
      </c>
      <c r="AQ829" s="14" t="s">
        <v>18906</v>
      </c>
      <c r="AR829" s="14" t="s">
        <v>19094</v>
      </c>
      <c r="AS829" s="15">
        <v>44350</v>
      </c>
      <c r="AT829" s="1" t="s">
        <v>18918</v>
      </c>
      <c r="AU829" s="1" t="s">
        <v>19237</v>
      </c>
      <c r="AV829" s="1" t="s">
        <v>18894</v>
      </c>
      <c r="AW829" s="1" t="s">
        <v>19241</v>
      </c>
      <c r="AX829" s="1" t="s">
        <v>18667</v>
      </c>
      <c r="AY829" s="1" t="s">
        <v>19242</v>
      </c>
    </row>
    <row r="830" spans="1:51" x14ac:dyDescent="0.2">
      <c r="A830" s="14" t="s">
        <v>14675</v>
      </c>
      <c r="B830" s="1" t="s">
        <v>18662</v>
      </c>
      <c r="C830" s="1" t="s">
        <v>18685</v>
      </c>
      <c r="D830" s="1" t="s">
        <v>18664</v>
      </c>
      <c r="E830" s="15">
        <v>44252</v>
      </c>
      <c r="F830" s="13">
        <v>44343</v>
      </c>
      <c r="G830" s="1" t="s">
        <v>18665</v>
      </c>
      <c r="H830" s="1" t="s">
        <v>18666</v>
      </c>
      <c r="I830" s="1" t="s">
        <v>18667</v>
      </c>
      <c r="J830" s="1" t="s">
        <v>18668</v>
      </c>
      <c r="K830" s="1" t="s">
        <v>18669</v>
      </c>
      <c r="L830" s="1" t="s">
        <v>18735</v>
      </c>
      <c r="M830" s="1" t="s">
        <v>18671</v>
      </c>
      <c r="N830" s="1" t="s">
        <v>18672</v>
      </c>
      <c r="O830" s="1">
        <v>36</v>
      </c>
      <c r="P830" s="1" t="s">
        <v>18662</v>
      </c>
      <c r="Q830" s="1" t="s">
        <v>18673</v>
      </c>
      <c r="R830" s="1">
        <v>30708282150</v>
      </c>
      <c r="U830" s="1" t="s">
        <v>18898</v>
      </c>
      <c r="V830" s="1">
        <v>1137534400</v>
      </c>
      <c r="W830" s="1" t="s">
        <v>19327</v>
      </c>
      <c r="Z830" s="1" t="s">
        <v>18706</v>
      </c>
      <c r="AA830" s="1" t="s">
        <v>18900</v>
      </c>
      <c r="AB830" s="1" t="s">
        <v>18901</v>
      </c>
      <c r="AE830" s="1" t="s">
        <v>18902</v>
      </c>
      <c r="AG830" s="1">
        <v>14</v>
      </c>
      <c r="AI830" s="1">
        <v>1429</v>
      </c>
      <c r="AK830" s="1" t="s">
        <v>18903</v>
      </c>
      <c r="AL830" s="1" t="s">
        <v>17844</v>
      </c>
      <c r="AM830" s="1" t="s">
        <v>18904</v>
      </c>
      <c r="AN830" s="1" t="s">
        <v>18669</v>
      </c>
      <c r="AO830" s="1" t="s">
        <v>18668</v>
      </c>
      <c r="AP830" s="14" t="s">
        <v>18905</v>
      </c>
      <c r="AQ830" s="14" t="s">
        <v>18906</v>
      </c>
      <c r="AR830" s="14" t="s">
        <v>18907</v>
      </c>
      <c r="AS830" s="15">
        <v>44343</v>
      </c>
      <c r="AT830" s="1" t="s">
        <v>18779</v>
      </c>
      <c r="AU830" s="1" t="s">
        <v>18672</v>
      </c>
      <c r="AV830" s="1" t="s">
        <v>18735</v>
      </c>
      <c r="AW830" s="1" t="s">
        <v>18683</v>
      </c>
      <c r="AX830" s="1" t="s">
        <v>18667</v>
      </c>
      <c r="AY830" s="1" t="s">
        <v>18684</v>
      </c>
    </row>
    <row r="831" spans="1:51" x14ac:dyDescent="0.2">
      <c r="A831" s="14" t="s">
        <v>14684</v>
      </c>
      <c r="B831" s="1" t="s">
        <v>18662</v>
      </c>
      <c r="C831" s="1" t="s">
        <v>18685</v>
      </c>
      <c r="D831" s="1" t="s">
        <v>18664</v>
      </c>
      <c r="E831" s="15">
        <v>44252</v>
      </c>
      <c r="F831" s="13">
        <v>44348</v>
      </c>
      <c r="G831" s="1" t="s">
        <v>18665</v>
      </c>
      <c r="H831" s="1" t="s">
        <v>18666</v>
      </c>
      <c r="I831" s="1" t="s">
        <v>18667</v>
      </c>
      <c r="J831" s="1" t="s">
        <v>18668</v>
      </c>
      <c r="K831" s="1" t="s">
        <v>18669</v>
      </c>
      <c r="L831" s="1" t="s">
        <v>18735</v>
      </c>
      <c r="M831" s="1" t="s">
        <v>18671</v>
      </c>
      <c r="N831" s="1" t="s">
        <v>18672</v>
      </c>
      <c r="O831" s="1">
        <v>48</v>
      </c>
      <c r="P831" s="1" t="s">
        <v>18662</v>
      </c>
      <c r="Q831" s="1" t="s">
        <v>18673</v>
      </c>
      <c r="R831" s="1">
        <v>30708282150</v>
      </c>
      <c r="U831" s="1" t="s">
        <v>18898</v>
      </c>
      <c r="V831" s="1">
        <v>1137534400</v>
      </c>
      <c r="W831" s="1" t="s">
        <v>19327</v>
      </c>
      <c r="Z831" s="1" t="s">
        <v>18706</v>
      </c>
      <c r="AA831" s="1" t="s">
        <v>18900</v>
      </c>
      <c r="AB831" s="1" t="s">
        <v>18901</v>
      </c>
      <c r="AE831" s="1" t="s">
        <v>18902</v>
      </c>
      <c r="AG831" s="1">
        <v>14</v>
      </c>
      <c r="AI831" s="1">
        <v>1429</v>
      </c>
      <c r="AK831" s="1" t="s">
        <v>19168</v>
      </c>
      <c r="AL831" s="1" t="s">
        <v>19169</v>
      </c>
      <c r="AM831" s="1" t="s">
        <v>19170</v>
      </c>
      <c r="AN831" s="1" t="s">
        <v>19171</v>
      </c>
      <c r="AO831" s="1" t="s">
        <v>18668</v>
      </c>
      <c r="AP831" s="14" t="s">
        <v>18924</v>
      </c>
      <c r="AQ831" s="14" t="s">
        <v>18723</v>
      </c>
      <c r="AR831" s="14" t="s">
        <v>18925</v>
      </c>
      <c r="AS831" s="15">
        <v>44348</v>
      </c>
      <c r="AT831" s="1" t="s">
        <v>19198</v>
      </c>
      <c r="AU831" s="1" t="s">
        <v>18672</v>
      </c>
      <c r="AV831" s="1" t="s">
        <v>18735</v>
      </c>
      <c r="AW831" s="1" t="s">
        <v>18683</v>
      </c>
      <c r="AX831" s="1" t="s">
        <v>18667</v>
      </c>
      <c r="AY831" s="1" t="s">
        <v>18684</v>
      </c>
    </row>
    <row r="832" spans="1:51" x14ac:dyDescent="0.2">
      <c r="A832" s="14" t="s">
        <v>14688</v>
      </c>
      <c r="B832" s="1" t="s">
        <v>18662</v>
      </c>
      <c r="C832" s="1" t="s">
        <v>18685</v>
      </c>
      <c r="D832" s="1" t="s">
        <v>18664</v>
      </c>
      <c r="E832" s="15">
        <v>44252</v>
      </c>
      <c r="F832" s="13">
        <v>44348</v>
      </c>
      <c r="G832" s="1" t="s">
        <v>18665</v>
      </c>
      <c r="H832" s="1" t="s">
        <v>18666</v>
      </c>
      <c r="I832" s="1" t="s">
        <v>18667</v>
      </c>
      <c r="J832" s="1" t="s">
        <v>18668</v>
      </c>
      <c r="K832" s="1" t="s">
        <v>18669</v>
      </c>
      <c r="L832" s="1" t="s">
        <v>18735</v>
      </c>
      <c r="M832" s="1" t="s">
        <v>18671</v>
      </c>
      <c r="N832" s="1" t="s">
        <v>18672</v>
      </c>
      <c r="O832" s="1">
        <v>44</v>
      </c>
      <c r="P832" s="1" t="s">
        <v>18662</v>
      </c>
      <c r="Q832" s="1" t="s">
        <v>18673</v>
      </c>
      <c r="R832" s="1">
        <v>30708282150</v>
      </c>
      <c r="U832" s="1" t="s">
        <v>18898</v>
      </c>
      <c r="V832" s="1">
        <v>1137534400</v>
      </c>
      <c r="W832" s="1" t="s">
        <v>19327</v>
      </c>
      <c r="Z832" s="1" t="s">
        <v>18706</v>
      </c>
      <c r="AA832" s="1" t="s">
        <v>18900</v>
      </c>
      <c r="AB832" s="1" t="s">
        <v>18901</v>
      </c>
      <c r="AE832" s="1" t="s">
        <v>18902</v>
      </c>
      <c r="AG832" s="1">
        <v>14</v>
      </c>
      <c r="AI832" s="1">
        <v>1429</v>
      </c>
      <c r="AK832" s="1" t="s">
        <v>19168</v>
      </c>
      <c r="AL832" s="1" t="s">
        <v>19169</v>
      </c>
      <c r="AM832" s="1" t="s">
        <v>19170</v>
      </c>
      <c r="AN832" s="1" t="s">
        <v>19171</v>
      </c>
      <c r="AO832" s="1" t="s">
        <v>18668</v>
      </c>
      <c r="AP832" s="14" t="s">
        <v>18924</v>
      </c>
      <c r="AQ832" s="14" t="s">
        <v>18723</v>
      </c>
      <c r="AR832" s="14" t="s">
        <v>18925</v>
      </c>
      <c r="AS832" s="15">
        <v>44348</v>
      </c>
      <c r="AT832" s="1" t="s">
        <v>19198</v>
      </c>
      <c r="AU832" s="1" t="s">
        <v>18672</v>
      </c>
      <c r="AV832" s="1" t="s">
        <v>18735</v>
      </c>
      <c r="AW832" s="1" t="s">
        <v>18683</v>
      </c>
      <c r="AX832" s="1" t="s">
        <v>18667</v>
      </c>
      <c r="AY832" s="1" t="s">
        <v>18684</v>
      </c>
    </row>
    <row r="833" spans="1:51" x14ac:dyDescent="0.2">
      <c r="A833" s="14" t="s">
        <v>14692</v>
      </c>
      <c r="B833" s="1" t="s">
        <v>18662</v>
      </c>
      <c r="C833" s="1" t="s">
        <v>18685</v>
      </c>
      <c r="D833" s="1" t="s">
        <v>18664</v>
      </c>
      <c r="E833" s="15">
        <v>44252</v>
      </c>
      <c r="F833" s="13">
        <v>44335</v>
      </c>
      <c r="G833" s="1" t="s">
        <v>18665</v>
      </c>
      <c r="H833" s="1" t="s">
        <v>18666</v>
      </c>
      <c r="I833" s="1" t="s">
        <v>18667</v>
      </c>
      <c r="J833" s="1" t="s">
        <v>18668</v>
      </c>
      <c r="K833" s="1" t="s">
        <v>18669</v>
      </c>
      <c r="L833" s="1" t="s">
        <v>18735</v>
      </c>
      <c r="M833" s="1" t="s">
        <v>18671</v>
      </c>
      <c r="N833" s="1" t="s">
        <v>18672</v>
      </c>
      <c r="O833" s="1">
        <v>40</v>
      </c>
      <c r="P833" s="1" t="s">
        <v>18662</v>
      </c>
      <c r="Q833" s="1" t="s">
        <v>18673</v>
      </c>
      <c r="R833" s="1">
        <v>30708282150</v>
      </c>
      <c r="U833" s="1" t="s">
        <v>18898</v>
      </c>
      <c r="V833" s="1">
        <v>1137534400</v>
      </c>
      <c r="W833" s="1" t="s">
        <v>19327</v>
      </c>
      <c r="Z833" s="1" t="s">
        <v>18706</v>
      </c>
      <c r="AA833" s="1" t="s">
        <v>18900</v>
      </c>
      <c r="AB833" s="1" t="s">
        <v>18901</v>
      </c>
      <c r="AE833" s="1" t="s">
        <v>18902</v>
      </c>
      <c r="AG833" s="1">
        <v>14</v>
      </c>
      <c r="AI833" s="1">
        <v>1429</v>
      </c>
      <c r="AK833" s="1" t="s">
        <v>18927</v>
      </c>
      <c r="AL833" s="1" t="s">
        <v>18928</v>
      </c>
      <c r="AM833" s="1" t="s">
        <v>18929</v>
      </c>
      <c r="AN833" s="1" t="s">
        <v>18930</v>
      </c>
      <c r="AO833" s="1" t="s">
        <v>18668</v>
      </c>
      <c r="AP833" s="14" t="s">
        <v>18931</v>
      </c>
      <c r="AQ833" s="14" t="s">
        <v>18932</v>
      </c>
      <c r="AR833" s="14" t="s">
        <v>18933</v>
      </c>
      <c r="AS833" s="15">
        <v>44335</v>
      </c>
      <c r="AT833" s="1" t="s">
        <v>18934</v>
      </c>
      <c r="AU833" s="1" t="s">
        <v>18672</v>
      </c>
      <c r="AV833" s="1" t="s">
        <v>18735</v>
      </c>
      <c r="AW833" s="1" t="s">
        <v>18683</v>
      </c>
      <c r="AX833" s="1" t="s">
        <v>18667</v>
      </c>
      <c r="AY833" s="1" t="s">
        <v>18684</v>
      </c>
    </row>
    <row r="834" spans="1:51" x14ac:dyDescent="0.2">
      <c r="A834" s="14" t="s">
        <v>14696</v>
      </c>
      <c r="B834" s="1" t="s">
        <v>18662</v>
      </c>
      <c r="C834" s="1" t="s">
        <v>18685</v>
      </c>
      <c r="D834" s="1" t="s">
        <v>18664</v>
      </c>
      <c r="E834" s="15">
        <v>44252</v>
      </c>
      <c r="F834" s="13">
        <v>44343</v>
      </c>
      <c r="G834" s="1" t="s">
        <v>18665</v>
      </c>
      <c r="H834" s="1" t="s">
        <v>18666</v>
      </c>
      <c r="I834" s="1" t="s">
        <v>18667</v>
      </c>
      <c r="J834" s="1" t="s">
        <v>18668</v>
      </c>
      <c r="K834" s="1" t="s">
        <v>18669</v>
      </c>
      <c r="L834" s="1" t="s">
        <v>18735</v>
      </c>
      <c r="M834" s="1" t="s">
        <v>18671</v>
      </c>
      <c r="N834" s="1" t="s">
        <v>18672</v>
      </c>
      <c r="O834" s="1">
        <v>37</v>
      </c>
      <c r="P834" s="1" t="s">
        <v>18662</v>
      </c>
      <c r="Q834" s="1" t="s">
        <v>18673</v>
      </c>
      <c r="R834" s="1">
        <v>30708282150</v>
      </c>
      <c r="U834" s="1" t="s">
        <v>18898</v>
      </c>
      <c r="V834" s="1">
        <v>1137534400</v>
      </c>
      <c r="W834" s="1" t="s">
        <v>19327</v>
      </c>
      <c r="Z834" s="1" t="s">
        <v>18706</v>
      </c>
      <c r="AA834" s="1" t="s">
        <v>18900</v>
      </c>
      <c r="AB834" s="1" t="s">
        <v>18901</v>
      </c>
      <c r="AE834" s="1" t="s">
        <v>18902</v>
      </c>
      <c r="AG834" s="1">
        <v>14</v>
      </c>
      <c r="AI834" s="1">
        <v>1429</v>
      </c>
      <c r="AK834" s="1" t="s">
        <v>18927</v>
      </c>
      <c r="AL834" s="1" t="s">
        <v>18928</v>
      </c>
      <c r="AM834" s="1" t="s">
        <v>18929</v>
      </c>
      <c r="AN834" s="1" t="s">
        <v>18930</v>
      </c>
      <c r="AO834" s="1" t="s">
        <v>18668</v>
      </c>
      <c r="AP834" s="14" t="s">
        <v>18931</v>
      </c>
      <c r="AQ834" s="14" t="s">
        <v>18932</v>
      </c>
      <c r="AR834" s="14" t="s">
        <v>18933</v>
      </c>
      <c r="AS834" s="15">
        <v>44343</v>
      </c>
      <c r="AT834" s="1" t="s">
        <v>18934</v>
      </c>
      <c r="AU834" s="1" t="s">
        <v>18672</v>
      </c>
      <c r="AV834" s="1" t="s">
        <v>18735</v>
      </c>
      <c r="AW834" s="1" t="s">
        <v>18683</v>
      </c>
      <c r="AX834" s="1" t="s">
        <v>18667</v>
      </c>
      <c r="AY834" s="1" t="s">
        <v>18684</v>
      </c>
    </row>
    <row r="835" spans="1:51" x14ac:dyDescent="0.2">
      <c r="A835" s="14" t="s">
        <v>14700</v>
      </c>
      <c r="B835" s="1" t="s">
        <v>18662</v>
      </c>
      <c r="C835" s="1" t="s">
        <v>18685</v>
      </c>
      <c r="D835" s="1" t="s">
        <v>18664</v>
      </c>
      <c r="E835" s="15">
        <v>44252</v>
      </c>
      <c r="F835" s="13">
        <v>44348</v>
      </c>
      <c r="G835" s="1" t="s">
        <v>18665</v>
      </c>
      <c r="H835" s="1" t="s">
        <v>18666</v>
      </c>
      <c r="I835" s="1" t="s">
        <v>18667</v>
      </c>
      <c r="J835" s="1" t="s">
        <v>18668</v>
      </c>
      <c r="K835" s="1" t="s">
        <v>18669</v>
      </c>
      <c r="L835" s="1" t="s">
        <v>18735</v>
      </c>
      <c r="M835" s="1" t="s">
        <v>18671</v>
      </c>
      <c r="N835" s="1" t="s">
        <v>18672</v>
      </c>
      <c r="O835" s="1">
        <v>47</v>
      </c>
      <c r="P835" s="1" t="s">
        <v>18662</v>
      </c>
      <c r="Q835" s="1" t="s">
        <v>18673</v>
      </c>
      <c r="R835" s="1">
        <v>30708282150</v>
      </c>
      <c r="U835" s="1" t="s">
        <v>18898</v>
      </c>
      <c r="V835" s="1">
        <v>1137534400</v>
      </c>
      <c r="W835" s="1" t="s">
        <v>19327</v>
      </c>
      <c r="Z835" s="1" t="s">
        <v>18706</v>
      </c>
      <c r="AA835" s="1" t="s">
        <v>18900</v>
      </c>
      <c r="AB835" s="1" t="s">
        <v>18901</v>
      </c>
      <c r="AE835" s="1" t="s">
        <v>18902</v>
      </c>
      <c r="AG835" s="1">
        <v>14</v>
      </c>
      <c r="AI835" s="1">
        <v>1429</v>
      </c>
      <c r="AK835" s="1" t="s">
        <v>19203</v>
      </c>
      <c r="AL835" s="1" t="s">
        <v>19204</v>
      </c>
      <c r="AM835" s="1" t="s">
        <v>19205</v>
      </c>
      <c r="AN835" s="1" t="s">
        <v>19206</v>
      </c>
      <c r="AO835" s="1" t="s">
        <v>19207</v>
      </c>
      <c r="AP835" s="14" t="s">
        <v>19203</v>
      </c>
      <c r="AQ835" s="14" t="s">
        <v>19208</v>
      </c>
      <c r="AR835" s="14" t="s">
        <v>19205</v>
      </c>
      <c r="AS835" s="15">
        <v>44349</v>
      </c>
      <c r="AT835" s="1" t="s">
        <v>18713</v>
      </c>
      <c r="AU835" s="1" t="s">
        <v>18672</v>
      </c>
      <c r="AV835" s="1" t="s">
        <v>18735</v>
      </c>
      <c r="AW835" s="1" t="s">
        <v>18683</v>
      </c>
      <c r="AX835" s="1" t="s">
        <v>18667</v>
      </c>
      <c r="AY835" s="1" t="s">
        <v>18684</v>
      </c>
    </row>
    <row r="836" spans="1:51" x14ac:dyDescent="0.2">
      <c r="A836" s="14" t="s">
        <v>17191</v>
      </c>
      <c r="B836" s="1" t="s">
        <v>18953</v>
      </c>
      <c r="C836" s="1" t="s">
        <v>18685</v>
      </c>
      <c r="D836" s="1" t="s">
        <v>18664</v>
      </c>
      <c r="E836" s="15">
        <v>44252</v>
      </c>
      <c r="F836" s="13">
        <v>44284</v>
      </c>
      <c r="G836" s="1" t="s">
        <v>18954</v>
      </c>
      <c r="H836" s="1" t="s">
        <v>18955</v>
      </c>
      <c r="I836" s="1" t="s">
        <v>18667</v>
      </c>
      <c r="J836" s="1" t="s">
        <v>18668</v>
      </c>
      <c r="K836" s="1" t="s">
        <v>18669</v>
      </c>
      <c r="L836" s="1" t="s">
        <v>18693</v>
      </c>
      <c r="M836" s="1" t="s">
        <v>18956</v>
      </c>
      <c r="N836" s="1" t="s">
        <v>18957</v>
      </c>
      <c r="O836" s="1">
        <v>26</v>
      </c>
      <c r="P836" s="1" t="s">
        <v>18953</v>
      </c>
      <c r="Q836" s="1" t="s">
        <v>19139</v>
      </c>
      <c r="R836" s="1">
        <v>20956754020</v>
      </c>
      <c r="S836" s="1" t="s">
        <v>18702</v>
      </c>
      <c r="T836" s="1">
        <v>95675402</v>
      </c>
      <c r="U836" s="1" t="s">
        <v>19140</v>
      </c>
      <c r="V836" s="1">
        <v>91126208430</v>
      </c>
      <c r="X836" s="1" t="s">
        <v>19139</v>
      </c>
      <c r="Y836" s="1" t="s">
        <v>19139</v>
      </c>
      <c r="Z836" s="1" t="s">
        <v>18706</v>
      </c>
      <c r="AA836" s="1" t="s">
        <v>19141</v>
      </c>
      <c r="AB836" s="1" t="s">
        <v>19142</v>
      </c>
      <c r="AE836" s="1" t="s">
        <v>19143</v>
      </c>
      <c r="AI836" s="1">
        <v>1425</v>
      </c>
      <c r="AK836" s="1" t="s">
        <v>18761</v>
      </c>
      <c r="AL836" s="1" t="s">
        <v>18730</v>
      </c>
      <c r="AM836" s="1" t="s">
        <v>18693</v>
      </c>
      <c r="AN836" s="1" t="s">
        <v>18669</v>
      </c>
      <c r="AO836" s="1" t="s">
        <v>18668</v>
      </c>
      <c r="AP836" s="14" t="s">
        <v>18694</v>
      </c>
      <c r="AQ836" s="14" t="s">
        <v>18695</v>
      </c>
      <c r="AR836" s="14" t="s">
        <v>18693</v>
      </c>
      <c r="AS836" s="15">
        <v>44284</v>
      </c>
      <c r="AT836" s="1" t="s">
        <v>18769</v>
      </c>
      <c r="AU836" s="1" t="s">
        <v>18957</v>
      </c>
      <c r="AV836" s="1" t="s">
        <v>18693</v>
      </c>
      <c r="AW836" s="1" t="s">
        <v>18958</v>
      </c>
      <c r="AX836" s="1" t="s">
        <v>18667</v>
      </c>
      <c r="AY836" s="1" t="s">
        <v>18959</v>
      </c>
    </row>
    <row r="837" spans="1:51" x14ac:dyDescent="0.2">
      <c r="A837" s="14" t="s">
        <v>17194</v>
      </c>
      <c r="B837" s="1" t="s">
        <v>18953</v>
      </c>
      <c r="C837" s="1" t="s">
        <v>18685</v>
      </c>
      <c r="D837" s="1" t="s">
        <v>18664</v>
      </c>
      <c r="E837" s="15">
        <v>44252</v>
      </c>
      <c r="F837" s="13">
        <v>44284</v>
      </c>
      <c r="G837" s="1" t="s">
        <v>18954</v>
      </c>
      <c r="H837" s="1" t="s">
        <v>18955</v>
      </c>
      <c r="I837" s="1" t="s">
        <v>18667</v>
      </c>
      <c r="J837" s="1" t="s">
        <v>18668</v>
      </c>
      <c r="K837" s="1" t="s">
        <v>18669</v>
      </c>
      <c r="L837" s="1" t="s">
        <v>18693</v>
      </c>
      <c r="M837" s="1" t="s">
        <v>18956</v>
      </c>
      <c r="N837" s="1" t="s">
        <v>18957</v>
      </c>
      <c r="O837" s="1">
        <v>26</v>
      </c>
      <c r="P837" s="1" t="s">
        <v>18953</v>
      </c>
      <c r="Q837" s="1" t="s">
        <v>19139</v>
      </c>
      <c r="R837" s="1">
        <v>20956754020</v>
      </c>
      <c r="S837" s="1" t="s">
        <v>18702</v>
      </c>
      <c r="T837" s="1">
        <v>95675402</v>
      </c>
      <c r="U837" s="1" t="s">
        <v>19140</v>
      </c>
      <c r="V837" s="1">
        <v>91126208430</v>
      </c>
      <c r="X837" s="1" t="s">
        <v>19139</v>
      </c>
      <c r="Y837" s="1" t="s">
        <v>19139</v>
      </c>
      <c r="Z837" s="1" t="s">
        <v>18706</v>
      </c>
      <c r="AA837" s="1" t="s">
        <v>19141</v>
      </c>
      <c r="AB837" s="1" t="s">
        <v>19142</v>
      </c>
      <c r="AE837" s="1" t="s">
        <v>19143</v>
      </c>
      <c r="AI837" s="1">
        <v>1425</v>
      </c>
      <c r="AK837" s="1" t="s">
        <v>18761</v>
      </c>
      <c r="AL837" s="1" t="s">
        <v>18730</v>
      </c>
      <c r="AM837" s="1" t="s">
        <v>18693</v>
      </c>
      <c r="AN837" s="1" t="s">
        <v>18669</v>
      </c>
      <c r="AO837" s="1" t="s">
        <v>18668</v>
      </c>
      <c r="AP837" s="14" t="s">
        <v>18694</v>
      </c>
      <c r="AQ837" s="14" t="s">
        <v>18695</v>
      </c>
      <c r="AR837" s="14" t="s">
        <v>18693</v>
      </c>
      <c r="AS837" s="15">
        <v>44284</v>
      </c>
      <c r="AT837" s="1" t="s">
        <v>18769</v>
      </c>
      <c r="AU837" s="1" t="s">
        <v>18957</v>
      </c>
      <c r="AV837" s="1" t="s">
        <v>18693</v>
      </c>
      <c r="AW837" s="1" t="s">
        <v>18958</v>
      </c>
      <c r="AX837" s="1" t="s">
        <v>18667</v>
      </c>
      <c r="AY837" s="1" t="s">
        <v>18959</v>
      </c>
    </row>
    <row r="838" spans="1:51" x14ac:dyDescent="0.2">
      <c r="A838" s="14" t="s">
        <v>17197</v>
      </c>
      <c r="B838" s="1" t="s">
        <v>18953</v>
      </c>
      <c r="C838" s="1" t="s">
        <v>18685</v>
      </c>
      <c r="D838" s="1" t="s">
        <v>18664</v>
      </c>
      <c r="E838" s="15">
        <v>44252</v>
      </c>
      <c r="F838" s="13">
        <v>44284</v>
      </c>
      <c r="G838" s="1" t="s">
        <v>18954</v>
      </c>
      <c r="H838" s="1" t="s">
        <v>18955</v>
      </c>
      <c r="I838" s="1" t="s">
        <v>18667</v>
      </c>
      <c r="J838" s="1" t="s">
        <v>18668</v>
      </c>
      <c r="K838" s="1" t="s">
        <v>18669</v>
      </c>
      <c r="L838" s="1" t="s">
        <v>18693</v>
      </c>
      <c r="M838" s="1" t="s">
        <v>18956</v>
      </c>
      <c r="N838" s="1" t="s">
        <v>18957</v>
      </c>
      <c r="O838" s="1">
        <v>26</v>
      </c>
      <c r="P838" s="1" t="s">
        <v>18953</v>
      </c>
      <c r="Q838" s="1" t="s">
        <v>19139</v>
      </c>
      <c r="R838" s="1">
        <v>20956754020</v>
      </c>
      <c r="S838" s="1" t="s">
        <v>18702</v>
      </c>
      <c r="T838" s="1">
        <v>95675402</v>
      </c>
      <c r="U838" s="1" t="s">
        <v>19140</v>
      </c>
      <c r="V838" s="1">
        <v>91126208430</v>
      </c>
      <c r="X838" s="1" t="s">
        <v>19139</v>
      </c>
      <c r="Y838" s="1" t="s">
        <v>19139</v>
      </c>
      <c r="Z838" s="1" t="s">
        <v>18706</v>
      </c>
      <c r="AA838" s="1" t="s">
        <v>19141</v>
      </c>
      <c r="AB838" s="1" t="s">
        <v>19142</v>
      </c>
      <c r="AE838" s="1" t="s">
        <v>19143</v>
      </c>
      <c r="AI838" s="1">
        <v>1425</v>
      </c>
      <c r="AK838" s="1" t="s">
        <v>18761</v>
      </c>
      <c r="AL838" s="1" t="s">
        <v>18730</v>
      </c>
      <c r="AM838" s="1" t="s">
        <v>18693</v>
      </c>
      <c r="AN838" s="1" t="s">
        <v>18669</v>
      </c>
      <c r="AO838" s="1" t="s">
        <v>18668</v>
      </c>
      <c r="AP838" s="14" t="s">
        <v>18694</v>
      </c>
      <c r="AQ838" s="14" t="s">
        <v>18695</v>
      </c>
      <c r="AR838" s="14" t="s">
        <v>18693</v>
      </c>
      <c r="AS838" s="15">
        <v>44284</v>
      </c>
      <c r="AT838" s="1" t="s">
        <v>18769</v>
      </c>
      <c r="AU838" s="1" t="s">
        <v>18957</v>
      </c>
      <c r="AV838" s="1" t="s">
        <v>18693</v>
      </c>
      <c r="AW838" s="1" t="s">
        <v>18958</v>
      </c>
      <c r="AX838" s="1" t="s">
        <v>18667</v>
      </c>
      <c r="AY838" s="1" t="s">
        <v>18959</v>
      </c>
    </row>
    <row r="839" spans="1:51" x14ac:dyDescent="0.2">
      <c r="A839" s="14" t="s">
        <v>17203</v>
      </c>
      <c r="B839" s="1" t="s">
        <v>18953</v>
      </c>
      <c r="C839" s="1" t="s">
        <v>18685</v>
      </c>
      <c r="D839" s="1" t="s">
        <v>18664</v>
      </c>
      <c r="E839" s="15">
        <v>44252</v>
      </c>
      <c r="F839" s="13">
        <v>44319</v>
      </c>
      <c r="G839" s="1" t="s">
        <v>18954</v>
      </c>
      <c r="H839" s="1" t="s">
        <v>18955</v>
      </c>
      <c r="I839" s="1" t="s">
        <v>18667</v>
      </c>
      <c r="J839" s="1" t="s">
        <v>18668</v>
      </c>
      <c r="K839" s="1" t="s">
        <v>18669</v>
      </c>
      <c r="L839" s="1" t="s">
        <v>18693</v>
      </c>
      <c r="M839" s="1" t="s">
        <v>18956</v>
      </c>
      <c r="N839" s="1" t="s">
        <v>18957</v>
      </c>
      <c r="O839" s="1">
        <v>23</v>
      </c>
      <c r="P839" s="1" t="s">
        <v>18953</v>
      </c>
      <c r="Q839" s="1" t="s">
        <v>18673</v>
      </c>
      <c r="R839" s="1">
        <v>30658562246</v>
      </c>
      <c r="U839" s="1" t="s">
        <v>18983</v>
      </c>
      <c r="V839" s="1">
        <v>1146866600</v>
      </c>
      <c r="W839" s="1" t="s">
        <v>18984</v>
      </c>
      <c r="Z839" s="1" t="s">
        <v>18706</v>
      </c>
      <c r="AA839" s="1" t="s">
        <v>18985</v>
      </c>
      <c r="AB839" s="1" t="s">
        <v>18986</v>
      </c>
      <c r="AE839" s="1" t="s">
        <v>18987</v>
      </c>
      <c r="AG839" s="1" t="s">
        <v>15731</v>
      </c>
      <c r="AI839" s="1">
        <v>1440</v>
      </c>
      <c r="AK839" s="1" t="s">
        <v>18840</v>
      </c>
      <c r="AL839" s="1" t="s">
        <v>18730</v>
      </c>
      <c r="AM839" s="1" t="s">
        <v>18693</v>
      </c>
      <c r="AN839" s="1" t="s">
        <v>18669</v>
      </c>
      <c r="AO839" s="1" t="s">
        <v>18668</v>
      </c>
      <c r="AP839" s="14" t="s">
        <v>18694</v>
      </c>
      <c r="AQ839" s="14" t="s">
        <v>18695</v>
      </c>
      <c r="AR839" s="14" t="s">
        <v>18693</v>
      </c>
      <c r="AS839" s="15">
        <v>44319</v>
      </c>
      <c r="AT839" s="1" t="s">
        <v>18841</v>
      </c>
      <c r="AU839" s="1" t="s">
        <v>18957</v>
      </c>
      <c r="AV839" s="1" t="s">
        <v>18693</v>
      </c>
      <c r="AW839" s="1" t="s">
        <v>18958</v>
      </c>
      <c r="AX839" s="1" t="s">
        <v>18667</v>
      </c>
      <c r="AY839" s="1" t="s">
        <v>18959</v>
      </c>
    </row>
    <row r="840" spans="1:51" x14ac:dyDescent="0.2">
      <c r="A840" s="14" t="s">
        <v>17642</v>
      </c>
      <c r="B840" s="1" t="s">
        <v>19235</v>
      </c>
      <c r="C840" s="1" t="s">
        <v>19259</v>
      </c>
      <c r="D840" s="1" t="s">
        <v>18664</v>
      </c>
      <c r="E840" s="15">
        <v>44252</v>
      </c>
      <c r="F840" s="13">
        <v>44334</v>
      </c>
      <c r="G840" s="1" t="s">
        <v>18954</v>
      </c>
      <c r="H840" s="1" t="s">
        <v>19236</v>
      </c>
      <c r="I840" s="1" t="s">
        <v>18667</v>
      </c>
      <c r="J840" s="1" t="s">
        <v>18668</v>
      </c>
      <c r="K840" s="1" t="s">
        <v>18669</v>
      </c>
      <c r="L840" s="1" t="s">
        <v>18894</v>
      </c>
      <c r="M840" s="1" t="s">
        <v>18893</v>
      </c>
      <c r="N840" s="1" t="s">
        <v>19237</v>
      </c>
      <c r="O840" s="1">
        <v>56</v>
      </c>
      <c r="P840" s="1" t="s">
        <v>19235</v>
      </c>
      <c r="Q840" s="1" t="s">
        <v>19280</v>
      </c>
      <c r="R840" s="1">
        <v>20269671425</v>
      </c>
      <c r="S840" s="1" t="s">
        <v>18702</v>
      </c>
      <c r="T840" s="1">
        <v>26967142</v>
      </c>
      <c r="U840" s="1" t="s">
        <v>19328</v>
      </c>
      <c r="V840" s="1">
        <v>1168755525</v>
      </c>
      <c r="X840" s="1" t="s">
        <v>19282</v>
      </c>
      <c r="Y840" s="1" t="s">
        <v>19283</v>
      </c>
      <c r="Z840" s="1" t="s">
        <v>18706</v>
      </c>
      <c r="AA840" s="1" t="s">
        <v>18707</v>
      </c>
      <c r="AB840" s="1" t="s">
        <v>18707</v>
      </c>
      <c r="AE840" s="1" t="s">
        <v>19284</v>
      </c>
      <c r="AG840" s="1">
        <v>1</v>
      </c>
      <c r="AH840" s="1" t="s">
        <v>18891</v>
      </c>
      <c r="AI840" s="1">
        <v>1003</v>
      </c>
      <c r="AK840" s="1" t="s">
        <v>18732</v>
      </c>
      <c r="AL840" s="1" t="s">
        <v>18730</v>
      </c>
      <c r="AM840" s="1" t="s">
        <v>18679</v>
      </c>
      <c r="AN840" s="1" t="s">
        <v>18669</v>
      </c>
      <c r="AO840" s="1" t="s">
        <v>18668</v>
      </c>
      <c r="AP840" s="14" t="s">
        <v>18732</v>
      </c>
      <c r="AQ840" s="14" t="s">
        <v>18734</v>
      </c>
      <c r="AR840" s="14" t="s">
        <v>18679</v>
      </c>
      <c r="AS840" s="15">
        <v>44334</v>
      </c>
      <c r="AT840" s="1" t="s">
        <v>18828</v>
      </c>
      <c r="AU840" s="1" t="s">
        <v>19237</v>
      </c>
      <c r="AV840" s="1" t="s">
        <v>18894</v>
      </c>
      <c r="AW840" s="1" t="s">
        <v>19241</v>
      </c>
      <c r="AX840" s="1" t="s">
        <v>18667</v>
      </c>
      <c r="AY840" s="1" t="s">
        <v>19242</v>
      </c>
    </row>
    <row r="841" spans="1:51" x14ac:dyDescent="0.2">
      <c r="A841" s="14" t="s">
        <v>14722</v>
      </c>
      <c r="B841" s="1" t="s">
        <v>18662</v>
      </c>
      <c r="C841" s="1" t="s">
        <v>18685</v>
      </c>
      <c r="D841" s="1" t="s">
        <v>18664</v>
      </c>
      <c r="E841" s="15">
        <v>44253</v>
      </c>
      <c r="F841" s="13">
        <v>44278</v>
      </c>
      <c r="G841" s="1" t="s">
        <v>18665</v>
      </c>
      <c r="H841" s="1" t="s">
        <v>18666</v>
      </c>
      <c r="I841" s="1" t="s">
        <v>18667</v>
      </c>
      <c r="J841" s="1" t="s">
        <v>18668</v>
      </c>
      <c r="K841" s="1" t="s">
        <v>18669</v>
      </c>
      <c r="L841" s="1" t="s">
        <v>18735</v>
      </c>
      <c r="M841" s="1" t="s">
        <v>18671</v>
      </c>
      <c r="N841" s="1" t="s">
        <v>18672</v>
      </c>
      <c r="O841" s="1">
        <v>36</v>
      </c>
      <c r="P841" s="1" t="s">
        <v>18662</v>
      </c>
      <c r="Q841" s="1" t="s">
        <v>18673</v>
      </c>
      <c r="R841" s="1">
        <v>30669159885</v>
      </c>
      <c r="U841" s="1" t="s">
        <v>18877</v>
      </c>
      <c r="V841" s="1">
        <v>91121921132</v>
      </c>
      <c r="W841" s="1" t="s">
        <v>702</v>
      </c>
      <c r="Z841" s="1" t="s">
        <v>15990</v>
      </c>
      <c r="AA841" s="1" t="s">
        <v>18698</v>
      </c>
      <c r="AB841" s="1" t="s">
        <v>18784</v>
      </c>
      <c r="AE841" s="1" t="s">
        <v>18785</v>
      </c>
      <c r="AG841" s="1">
        <v>7</v>
      </c>
      <c r="AI841" s="1">
        <v>1602</v>
      </c>
      <c r="AK841" s="1" t="s">
        <v>18840</v>
      </c>
      <c r="AL841" s="1" t="s">
        <v>18730</v>
      </c>
      <c r="AM841" s="1" t="s">
        <v>18693</v>
      </c>
      <c r="AN841" s="1" t="s">
        <v>18669</v>
      </c>
      <c r="AO841" s="1" t="s">
        <v>18668</v>
      </c>
      <c r="AP841" s="14" t="s">
        <v>18694</v>
      </c>
      <c r="AQ841" s="14" t="s">
        <v>18695</v>
      </c>
      <c r="AR841" s="14" t="s">
        <v>18693</v>
      </c>
      <c r="AS841" s="15">
        <v>44278</v>
      </c>
      <c r="AT841" s="1" t="s">
        <v>18841</v>
      </c>
      <c r="AU841" s="1" t="s">
        <v>18672</v>
      </c>
      <c r="AV841" s="1" t="s">
        <v>18735</v>
      </c>
      <c r="AW841" s="1" t="s">
        <v>18683</v>
      </c>
      <c r="AX841" s="1" t="s">
        <v>18667</v>
      </c>
      <c r="AY841" s="1" t="s">
        <v>18684</v>
      </c>
    </row>
    <row r="842" spans="1:51" x14ac:dyDescent="0.2">
      <c r="A842" s="14" t="s">
        <v>17651</v>
      </c>
      <c r="B842" s="1" t="s">
        <v>19235</v>
      </c>
      <c r="C842" s="1" t="s">
        <v>19259</v>
      </c>
      <c r="D842" s="1" t="s">
        <v>18664</v>
      </c>
      <c r="E842" s="15">
        <v>44253</v>
      </c>
      <c r="F842" s="13">
        <v>44314</v>
      </c>
      <c r="G842" s="1" t="s">
        <v>18954</v>
      </c>
      <c r="H842" s="1" t="s">
        <v>19236</v>
      </c>
      <c r="I842" s="1" t="s">
        <v>18667</v>
      </c>
      <c r="J842" s="1" t="s">
        <v>18668</v>
      </c>
      <c r="K842" s="1" t="s">
        <v>18669</v>
      </c>
      <c r="L842" s="1" t="s">
        <v>18894</v>
      </c>
      <c r="M842" s="1" t="s">
        <v>18893</v>
      </c>
      <c r="N842" s="1" t="s">
        <v>19237</v>
      </c>
      <c r="O842" s="1">
        <v>50</v>
      </c>
      <c r="P842" s="1" t="s">
        <v>19235</v>
      </c>
      <c r="Q842" s="1" t="s">
        <v>19329</v>
      </c>
      <c r="R842" s="1">
        <v>20219542683</v>
      </c>
      <c r="S842" s="1" t="s">
        <v>18702</v>
      </c>
      <c r="T842" s="1">
        <v>21954268</v>
      </c>
      <c r="U842" s="1" t="s">
        <v>19330</v>
      </c>
      <c r="V842" s="1">
        <v>1134435661</v>
      </c>
      <c r="X842" s="1" t="s">
        <v>19331</v>
      </c>
      <c r="Y842" s="1" t="s">
        <v>19332</v>
      </c>
      <c r="Z842" s="1" t="s">
        <v>18706</v>
      </c>
      <c r="AA842" s="1" t="s">
        <v>18707</v>
      </c>
      <c r="AB842" s="1" t="s">
        <v>19333</v>
      </c>
      <c r="AE842" s="1" t="s">
        <v>19334</v>
      </c>
      <c r="AG842" s="1" t="s">
        <v>15731</v>
      </c>
      <c r="AI842" s="1">
        <v>1407</v>
      </c>
      <c r="AK842" s="1" t="s">
        <v>18709</v>
      </c>
      <c r="AL842" s="1" t="s">
        <v>18710</v>
      </c>
      <c r="AM842" s="1" t="s">
        <v>18711</v>
      </c>
      <c r="AN842" s="1" t="s">
        <v>18669</v>
      </c>
      <c r="AO842" s="1" t="s">
        <v>18668</v>
      </c>
      <c r="AP842" s="14" t="s">
        <v>18709</v>
      </c>
      <c r="AQ842" s="14" t="s">
        <v>18712</v>
      </c>
      <c r="AR842" s="14" t="s">
        <v>19294</v>
      </c>
      <c r="AS842" s="15">
        <v>44314</v>
      </c>
      <c r="AT842" s="1" t="s">
        <v>18713</v>
      </c>
      <c r="AU842" s="1" t="s">
        <v>19237</v>
      </c>
      <c r="AV842" s="1" t="s">
        <v>18894</v>
      </c>
      <c r="AW842" s="1" t="s">
        <v>19241</v>
      </c>
      <c r="AX842" s="1" t="s">
        <v>18667</v>
      </c>
      <c r="AY842" s="1" t="s">
        <v>19242</v>
      </c>
    </row>
    <row r="843" spans="1:51" x14ac:dyDescent="0.2">
      <c r="A843" s="14" t="s">
        <v>17654</v>
      </c>
      <c r="B843" s="1" t="s">
        <v>19235</v>
      </c>
      <c r="C843" s="1" t="s">
        <v>19259</v>
      </c>
      <c r="D843" s="1" t="s">
        <v>18664</v>
      </c>
      <c r="E843" s="15">
        <v>44253</v>
      </c>
      <c r="F843" s="13">
        <v>44343</v>
      </c>
      <c r="G843" s="1" t="s">
        <v>18954</v>
      </c>
      <c r="H843" s="1" t="s">
        <v>19236</v>
      </c>
      <c r="I843" s="1" t="s">
        <v>18667</v>
      </c>
      <c r="J843" s="1" t="s">
        <v>18668</v>
      </c>
      <c r="K843" s="1" t="s">
        <v>18669</v>
      </c>
      <c r="L843" s="1" t="s">
        <v>18894</v>
      </c>
      <c r="M843" s="1" t="s">
        <v>18893</v>
      </c>
      <c r="N843" s="1" t="s">
        <v>19237</v>
      </c>
      <c r="O843" s="1">
        <v>50</v>
      </c>
      <c r="P843" s="1" t="s">
        <v>19235</v>
      </c>
      <c r="Q843" s="1" t="s">
        <v>19322</v>
      </c>
      <c r="R843" s="1">
        <v>20132220752</v>
      </c>
      <c r="S843" s="1" t="s">
        <v>18702</v>
      </c>
      <c r="T843" s="1">
        <v>13222075</v>
      </c>
      <c r="U843" s="1" t="s">
        <v>19323</v>
      </c>
      <c r="V843" s="1">
        <v>43060021</v>
      </c>
      <c r="X843" s="1" t="s">
        <v>19324</v>
      </c>
      <c r="Y843" s="1" t="s">
        <v>19325</v>
      </c>
      <c r="Z843" s="1" t="s">
        <v>18706</v>
      </c>
      <c r="AA843" s="1" t="s">
        <v>18707</v>
      </c>
      <c r="AB843" s="1" t="s">
        <v>18707</v>
      </c>
      <c r="AE843" s="1" t="s">
        <v>19326</v>
      </c>
      <c r="AG843" s="1" t="s">
        <v>15731</v>
      </c>
      <c r="AI843" s="1">
        <v>1408</v>
      </c>
      <c r="AK843" s="1" t="s">
        <v>18709</v>
      </c>
      <c r="AL843" s="1" t="s">
        <v>18710</v>
      </c>
      <c r="AM843" s="1" t="s">
        <v>18711</v>
      </c>
      <c r="AN843" s="1" t="s">
        <v>18669</v>
      </c>
      <c r="AO843" s="1" t="s">
        <v>18668</v>
      </c>
      <c r="AP843" s="14" t="s">
        <v>18709</v>
      </c>
      <c r="AQ843" s="14" t="s">
        <v>18712</v>
      </c>
      <c r="AR843" s="14" t="s">
        <v>18711</v>
      </c>
      <c r="AS843" s="15">
        <v>44343</v>
      </c>
      <c r="AT843" s="1" t="s">
        <v>18713</v>
      </c>
      <c r="AU843" s="1" t="s">
        <v>19237</v>
      </c>
      <c r="AV843" s="1" t="s">
        <v>18894</v>
      </c>
      <c r="AW843" s="1" t="s">
        <v>19241</v>
      </c>
      <c r="AX843" s="1" t="s">
        <v>18667</v>
      </c>
      <c r="AY843" s="1" t="s">
        <v>19242</v>
      </c>
    </row>
    <row r="844" spans="1:51" x14ac:dyDescent="0.2">
      <c r="A844" s="14" t="s">
        <v>17657</v>
      </c>
      <c r="B844" s="1" t="s">
        <v>19235</v>
      </c>
      <c r="C844" s="1" t="s">
        <v>19259</v>
      </c>
      <c r="D844" s="1" t="s">
        <v>18664</v>
      </c>
      <c r="E844" s="15">
        <v>44253</v>
      </c>
      <c r="F844" s="13">
        <v>44319</v>
      </c>
      <c r="G844" s="1" t="s">
        <v>18954</v>
      </c>
      <c r="H844" s="1" t="s">
        <v>19236</v>
      </c>
      <c r="I844" s="1" t="s">
        <v>18667</v>
      </c>
      <c r="J844" s="1" t="s">
        <v>18668</v>
      </c>
      <c r="K844" s="1" t="s">
        <v>18669</v>
      </c>
      <c r="L844" s="1" t="s">
        <v>18894</v>
      </c>
      <c r="M844" s="1" t="s">
        <v>18893</v>
      </c>
      <c r="N844" s="1" t="s">
        <v>19237</v>
      </c>
      <c r="O844" s="1">
        <v>45</v>
      </c>
      <c r="P844" s="1" t="s">
        <v>19235</v>
      </c>
      <c r="Q844" s="1" t="s">
        <v>19322</v>
      </c>
      <c r="R844" s="1">
        <v>20132220752</v>
      </c>
      <c r="S844" s="1" t="s">
        <v>18702</v>
      </c>
      <c r="T844" s="1">
        <v>13222075</v>
      </c>
      <c r="U844" s="1" t="s">
        <v>19323</v>
      </c>
      <c r="V844" s="1">
        <v>43060021</v>
      </c>
      <c r="X844" s="1" t="s">
        <v>19324</v>
      </c>
      <c r="Y844" s="1" t="s">
        <v>19325</v>
      </c>
      <c r="Z844" s="1" t="s">
        <v>18706</v>
      </c>
      <c r="AA844" s="1" t="s">
        <v>18707</v>
      </c>
      <c r="AB844" s="1" t="s">
        <v>18707</v>
      </c>
      <c r="AE844" s="1" t="s">
        <v>19326</v>
      </c>
      <c r="AG844" s="1" t="s">
        <v>15731</v>
      </c>
      <c r="AI844" s="1">
        <v>1408</v>
      </c>
      <c r="AK844" s="1" t="s">
        <v>18709</v>
      </c>
      <c r="AL844" s="1" t="s">
        <v>18710</v>
      </c>
      <c r="AM844" s="1" t="s">
        <v>18711</v>
      </c>
      <c r="AN844" s="1" t="s">
        <v>18669</v>
      </c>
      <c r="AO844" s="1" t="s">
        <v>18668</v>
      </c>
      <c r="AP844" s="14" t="s">
        <v>18709</v>
      </c>
      <c r="AQ844" s="14" t="s">
        <v>18712</v>
      </c>
      <c r="AR844" s="14" t="s">
        <v>18711</v>
      </c>
      <c r="AS844" s="15">
        <v>44319</v>
      </c>
      <c r="AT844" s="1" t="s">
        <v>18713</v>
      </c>
      <c r="AU844" s="1" t="s">
        <v>19237</v>
      </c>
      <c r="AV844" s="1" t="s">
        <v>18894</v>
      </c>
      <c r="AW844" s="1" t="s">
        <v>19241</v>
      </c>
      <c r="AX844" s="1" t="s">
        <v>18667</v>
      </c>
      <c r="AY844" s="1" t="s">
        <v>19242</v>
      </c>
    </row>
    <row r="845" spans="1:51" x14ac:dyDescent="0.2">
      <c r="A845" s="14" t="s">
        <v>17661</v>
      </c>
      <c r="B845" s="1" t="s">
        <v>19235</v>
      </c>
      <c r="C845" s="1" t="s">
        <v>19259</v>
      </c>
      <c r="D845" s="1" t="s">
        <v>18664</v>
      </c>
      <c r="E845" s="15">
        <v>44253</v>
      </c>
      <c r="F845" s="13">
        <v>44350</v>
      </c>
      <c r="G845" s="1" t="s">
        <v>18954</v>
      </c>
      <c r="H845" s="1" t="s">
        <v>19236</v>
      </c>
      <c r="I845" s="1" t="s">
        <v>18667</v>
      </c>
      <c r="J845" s="1" t="s">
        <v>18668</v>
      </c>
      <c r="K845" s="1" t="s">
        <v>18669</v>
      </c>
      <c r="L845" s="1" t="s">
        <v>18894</v>
      </c>
      <c r="M845" s="1" t="s">
        <v>18893</v>
      </c>
      <c r="N845" s="1" t="s">
        <v>19237</v>
      </c>
      <c r="O845" s="1">
        <v>35</v>
      </c>
      <c r="P845" s="1" t="s">
        <v>19235</v>
      </c>
      <c r="Q845" s="1" t="s">
        <v>19322</v>
      </c>
      <c r="R845" s="1">
        <v>20132220752</v>
      </c>
      <c r="S845" s="1" t="s">
        <v>18702</v>
      </c>
      <c r="T845" s="1">
        <v>13222075</v>
      </c>
      <c r="U845" s="1" t="s">
        <v>19323</v>
      </c>
      <c r="V845" s="1">
        <v>43060021</v>
      </c>
      <c r="X845" s="1" t="s">
        <v>19324</v>
      </c>
      <c r="Y845" s="1" t="s">
        <v>19325</v>
      </c>
      <c r="Z845" s="1" t="s">
        <v>18706</v>
      </c>
      <c r="AA845" s="1" t="s">
        <v>18707</v>
      </c>
      <c r="AB845" s="1" t="s">
        <v>18707</v>
      </c>
      <c r="AE845" s="1" t="s">
        <v>19326</v>
      </c>
      <c r="AG845" s="1" t="s">
        <v>15731</v>
      </c>
      <c r="AI845" s="1">
        <v>1408</v>
      </c>
      <c r="AK845" s="1" t="s">
        <v>18935</v>
      </c>
      <c r="AL845" s="1" t="s">
        <v>18936</v>
      </c>
      <c r="AM845" s="1" t="s">
        <v>18937</v>
      </c>
      <c r="AN845" s="1" t="s">
        <v>18669</v>
      </c>
      <c r="AO845" s="1" t="s">
        <v>18668</v>
      </c>
      <c r="AP845" s="14" t="s">
        <v>20032</v>
      </c>
      <c r="AQ845" s="14" t="s">
        <v>18939</v>
      </c>
      <c r="AR845" s="14" t="s">
        <v>18937</v>
      </c>
      <c r="AS845" s="15">
        <v>44350</v>
      </c>
      <c r="AT845" s="1" t="s">
        <v>18940</v>
      </c>
      <c r="AU845" s="1" t="s">
        <v>19237</v>
      </c>
      <c r="AV845" s="1" t="s">
        <v>18894</v>
      </c>
      <c r="AW845" s="1" t="s">
        <v>19241</v>
      </c>
      <c r="AX845" s="1" t="s">
        <v>18667</v>
      </c>
      <c r="AY845" s="1" t="s">
        <v>19242</v>
      </c>
    </row>
    <row r="846" spans="1:51" x14ac:dyDescent="0.2">
      <c r="A846" s="14" t="s">
        <v>17664</v>
      </c>
      <c r="B846" s="1" t="s">
        <v>19235</v>
      </c>
      <c r="C846" s="1" t="s">
        <v>19259</v>
      </c>
      <c r="D846" s="1" t="s">
        <v>18664</v>
      </c>
      <c r="E846" s="15">
        <v>44253</v>
      </c>
      <c r="F846" s="13">
        <v>44349</v>
      </c>
      <c r="G846" s="1" t="s">
        <v>18954</v>
      </c>
      <c r="H846" s="1" t="s">
        <v>19236</v>
      </c>
      <c r="I846" s="1" t="s">
        <v>18667</v>
      </c>
      <c r="J846" s="1" t="s">
        <v>18668</v>
      </c>
      <c r="K846" s="1" t="s">
        <v>18669</v>
      </c>
      <c r="L846" s="1" t="s">
        <v>18894</v>
      </c>
      <c r="M846" s="1" t="s">
        <v>18893</v>
      </c>
      <c r="N846" s="1" t="s">
        <v>19237</v>
      </c>
      <c r="O846" s="1">
        <v>13</v>
      </c>
      <c r="P846" s="1" t="s">
        <v>19235</v>
      </c>
      <c r="Q846" s="1" t="s">
        <v>19322</v>
      </c>
      <c r="R846" s="1">
        <v>20132220752</v>
      </c>
      <c r="S846" s="1" t="s">
        <v>18702</v>
      </c>
      <c r="T846" s="1">
        <v>13222075</v>
      </c>
      <c r="U846" s="1" t="s">
        <v>19323</v>
      </c>
      <c r="V846" s="1">
        <v>43060021</v>
      </c>
      <c r="X846" s="1" t="s">
        <v>19324</v>
      </c>
      <c r="Y846" s="1" t="s">
        <v>19325</v>
      </c>
      <c r="Z846" s="1" t="s">
        <v>18706</v>
      </c>
      <c r="AA846" s="1" t="s">
        <v>18707</v>
      </c>
      <c r="AB846" s="1" t="s">
        <v>18707</v>
      </c>
      <c r="AE846" s="1" t="s">
        <v>19326</v>
      </c>
      <c r="AG846" s="1" t="s">
        <v>15731</v>
      </c>
      <c r="AI846" s="1">
        <v>1408</v>
      </c>
      <c r="AK846" s="1" t="s">
        <v>19337</v>
      </c>
      <c r="AL846" s="1" t="s">
        <v>18710</v>
      </c>
      <c r="AM846" s="1" t="s">
        <v>19303</v>
      </c>
      <c r="AN846" s="1" t="s">
        <v>18863</v>
      </c>
      <c r="AO846" s="1" t="s">
        <v>18668</v>
      </c>
      <c r="AP846" s="14" t="s">
        <v>19337</v>
      </c>
      <c r="AQ846" s="14" t="s">
        <v>18723</v>
      </c>
      <c r="AR846" s="14" t="s">
        <v>19303</v>
      </c>
      <c r="AS846" s="15">
        <v>44348</v>
      </c>
      <c r="AT846" s="1" t="s">
        <v>18713</v>
      </c>
      <c r="AU846" s="1" t="s">
        <v>19237</v>
      </c>
      <c r="AV846" s="1" t="s">
        <v>18894</v>
      </c>
      <c r="AW846" s="1" t="s">
        <v>19241</v>
      </c>
      <c r="AX846" s="1" t="s">
        <v>18667</v>
      </c>
      <c r="AY846" s="1" t="s">
        <v>19242</v>
      </c>
    </row>
    <row r="847" spans="1:51" x14ac:dyDescent="0.2">
      <c r="A847" s="14" t="s">
        <v>14753</v>
      </c>
      <c r="B847" s="1" t="s">
        <v>18662</v>
      </c>
      <c r="C847" s="1" t="s">
        <v>18685</v>
      </c>
      <c r="D847" s="1" t="s">
        <v>18664</v>
      </c>
      <c r="E847" s="15">
        <v>44253</v>
      </c>
      <c r="F847" s="13">
        <v>44319</v>
      </c>
      <c r="G847" s="1" t="s">
        <v>18665</v>
      </c>
      <c r="H847" s="1" t="s">
        <v>18666</v>
      </c>
      <c r="I847" s="1" t="s">
        <v>18667</v>
      </c>
      <c r="J847" s="1" t="s">
        <v>18668</v>
      </c>
      <c r="K847" s="1" t="s">
        <v>18669</v>
      </c>
      <c r="L847" s="1" t="s">
        <v>18735</v>
      </c>
      <c r="M847" s="1" t="s">
        <v>18671</v>
      </c>
      <c r="N847" s="1" t="s">
        <v>18672</v>
      </c>
      <c r="O847" s="1">
        <v>35</v>
      </c>
      <c r="P847" s="1" t="s">
        <v>18662</v>
      </c>
      <c r="Q847" s="1" t="s">
        <v>19038</v>
      </c>
      <c r="R847" s="1">
        <v>20294335847</v>
      </c>
      <c r="S847" s="1" t="s">
        <v>18702</v>
      </c>
      <c r="T847" s="1">
        <v>29433584</v>
      </c>
      <c r="U847" s="1" t="s">
        <v>19039</v>
      </c>
      <c r="V847" s="1">
        <v>91123309814</v>
      </c>
      <c r="X847" s="1" t="s">
        <v>19040</v>
      </c>
      <c r="Y847" s="1" t="s">
        <v>19041</v>
      </c>
      <c r="Z847" s="1" t="s">
        <v>18706</v>
      </c>
      <c r="AA847" s="1" t="s">
        <v>18707</v>
      </c>
      <c r="AB847" s="1" t="s">
        <v>18707</v>
      </c>
      <c r="AE847" s="1" t="s">
        <v>19042</v>
      </c>
      <c r="AG847" s="1">
        <v>13</v>
      </c>
      <c r="AI847" s="1">
        <v>1001</v>
      </c>
      <c r="AK847" s="1" t="s">
        <v>19321</v>
      </c>
      <c r="AL847" s="1" t="s">
        <v>19077</v>
      </c>
      <c r="AM847" s="1" t="s">
        <v>18904</v>
      </c>
      <c r="AN847" s="1" t="s">
        <v>18669</v>
      </c>
      <c r="AO847" s="1" t="s">
        <v>18668</v>
      </c>
      <c r="AP847" s="14" t="s">
        <v>19078</v>
      </c>
      <c r="AQ847" s="14" t="s">
        <v>19079</v>
      </c>
      <c r="AR847" s="14" t="s">
        <v>18904</v>
      </c>
      <c r="AS847" s="15">
        <v>44319</v>
      </c>
      <c r="AT847" s="1" t="s">
        <v>18918</v>
      </c>
      <c r="AU847" s="1" t="s">
        <v>18672</v>
      </c>
      <c r="AV847" s="1" t="s">
        <v>18735</v>
      </c>
      <c r="AW847" s="1" t="s">
        <v>18683</v>
      </c>
      <c r="AX847" s="1" t="s">
        <v>18667</v>
      </c>
      <c r="AY847" s="1" t="s">
        <v>18684</v>
      </c>
    </row>
    <row r="848" spans="1:51" x14ac:dyDescent="0.2">
      <c r="A848" s="14" t="s">
        <v>14756</v>
      </c>
      <c r="B848" s="1" t="s">
        <v>18662</v>
      </c>
      <c r="C848" s="1" t="s">
        <v>18685</v>
      </c>
      <c r="D848" s="1" t="s">
        <v>18664</v>
      </c>
      <c r="E848" s="15">
        <v>44253</v>
      </c>
      <c r="F848" s="13">
        <v>44319</v>
      </c>
      <c r="G848" s="1" t="s">
        <v>18665</v>
      </c>
      <c r="H848" s="1" t="s">
        <v>18666</v>
      </c>
      <c r="I848" s="1" t="s">
        <v>18667</v>
      </c>
      <c r="J848" s="1" t="s">
        <v>18668</v>
      </c>
      <c r="K848" s="1" t="s">
        <v>18669</v>
      </c>
      <c r="L848" s="1" t="s">
        <v>18735</v>
      </c>
      <c r="M848" s="1" t="s">
        <v>18671</v>
      </c>
      <c r="N848" s="1" t="s">
        <v>18672</v>
      </c>
      <c r="O848" s="1">
        <v>34</v>
      </c>
      <c r="P848" s="1" t="s">
        <v>18662</v>
      </c>
      <c r="Q848" s="1" t="s">
        <v>19038</v>
      </c>
      <c r="R848" s="1">
        <v>20294335847</v>
      </c>
      <c r="S848" s="1" t="s">
        <v>18702</v>
      </c>
      <c r="T848" s="1">
        <v>29433584</v>
      </c>
      <c r="U848" s="1" t="s">
        <v>19039</v>
      </c>
      <c r="V848" s="1">
        <v>91123309814</v>
      </c>
      <c r="X848" s="1" t="s">
        <v>19040</v>
      </c>
      <c r="Y848" s="1" t="s">
        <v>19041</v>
      </c>
      <c r="Z848" s="1" t="s">
        <v>18706</v>
      </c>
      <c r="AA848" s="1" t="s">
        <v>18707</v>
      </c>
      <c r="AB848" s="1" t="s">
        <v>18707</v>
      </c>
      <c r="AE848" s="1" t="s">
        <v>19042</v>
      </c>
      <c r="AG848" s="1">
        <v>13</v>
      </c>
      <c r="AI848" s="1">
        <v>1001</v>
      </c>
      <c r="AK848" s="1" t="s">
        <v>19321</v>
      </c>
      <c r="AL848" s="1" t="s">
        <v>19077</v>
      </c>
      <c r="AM848" s="1" t="s">
        <v>18904</v>
      </c>
      <c r="AN848" s="1" t="s">
        <v>18669</v>
      </c>
      <c r="AO848" s="1" t="s">
        <v>18668</v>
      </c>
      <c r="AP848" s="14" t="s">
        <v>19078</v>
      </c>
      <c r="AQ848" s="14" t="s">
        <v>19079</v>
      </c>
      <c r="AR848" s="14" t="s">
        <v>18904</v>
      </c>
      <c r="AS848" s="15">
        <v>44319</v>
      </c>
      <c r="AT848" s="1" t="s">
        <v>18918</v>
      </c>
      <c r="AU848" s="1" t="s">
        <v>18672</v>
      </c>
      <c r="AV848" s="1" t="s">
        <v>18735</v>
      </c>
      <c r="AW848" s="1" t="s">
        <v>18683</v>
      </c>
      <c r="AX848" s="1" t="s">
        <v>18667</v>
      </c>
      <c r="AY848" s="1" t="s">
        <v>18684</v>
      </c>
    </row>
    <row r="849" spans="1:51" x14ac:dyDescent="0.2">
      <c r="A849" s="14" t="s">
        <v>14759</v>
      </c>
      <c r="B849" s="1" t="s">
        <v>18662</v>
      </c>
      <c r="C849" s="1" t="s">
        <v>18685</v>
      </c>
      <c r="D849" s="1" t="s">
        <v>18664</v>
      </c>
      <c r="E849" s="15">
        <v>44253</v>
      </c>
      <c r="F849" s="13">
        <v>44319</v>
      </c>
      <c r="G849" s="1" t="s">
        <v>18665</v>
      </c>
      <c r="H849" s="1" t="s">
        <v>18666</v>
      </c>
      <c r="I849" s="1" t="s">
        <v>18667</v>
      </c>
      <c r="J849" s="1" t="s">
        <v>18668</v>
      </c>
      <c r="K849" s="1" t="s">
        <v>18669</v>
      </c>
      <c r="L849" s="1" t="s">
        <v>18735</v>
      </c>
      <c r="M849" s="1" t="s">
        <v>18671</v>
      </c>
      <c r="N849" s="1" t="s">
        <v>18672</v>
      </c>
      <c r="O849" s="1">
        <v>34</v>
      </c>
      <c r="P849" s="1" t="s">
        <v>18662</v>
      </c>
      <c r="Q849" s="1" t="s">
        <v>19038</v>
      </c>
      <c r="R849" s="1">
        <v>20294335847</v>
      </c>
      <c r="S849" s="1" t="s">
        <v>18702</v>
      </c>
      <c r="T849" s="1">
        <v>29433584</v>
      </c>
      <c r="U849" s="1" t="s">
        <v>19039</v>
      </c>
      <c r="V849" s="1">
        <v>91123309814</v>
      </c>
      <c r="X849" s="1" t="s">
        <v>19040</v>
      </c>
      <c r="Y849" s="1" t="s">
        <v>19041</v>
      </c>
      <c r="Z849" s="1" t="s">
        <v>18706</v>
      </c>
      <c r="AA849" s="1" t="s">
        <v>18707</v>
      </c>
      <c r="AB849" s="1" t="s">
        <v>18707</v>
      </c>
      <c r="AE849" s="1" t="s">
        <v>19042</v>
      </c>
      <c r="AG849" s="1">
        <v>13</v>
      </c>
      <c r="AI849" s="1">
        <v>1001</v>
      </c>
      <c r="AK849" s="1" t="s">
        <v>19321</v>
      </c>
      <c r="AL849" s="1" t="s">
        <v>19077</v>
      </c>
      <c r="AM849" s="1" t="s">
        <v>18904</v>
      </c>
      <c r="AN849" s="1" t="s">
        <v>18669</v>
      </c>
      <c r="AO849" s="1" t="s">
        <v>18668</v>
      </c>
      <c r="AP849" s="14" t="s">
        <v>19078</v>
      </c>
      <c r="AQ849" s="14" t="s">
        <v>19079</v>
      </c>
      <c r="AR849" s="14" t="s">
        <v>18904</v>
      </c>
      <c r="AS849" s="15">
        <v>44319</v>
      </c>
      <c r="AT849" s="1" t="s">
        <v>18918</v>
      </c>
      <c r="AU849" s="1" t="s">
        <v>18672</v>
      </c>
      <c r="AV849" s="1" t="s">
        <v>18735</v>
      </c>
      <c r="AW849" s="1" t="s">
        <v>18683</v>
      </c>
      <c r="AX849" s="1" t="s">
        <v>18667</v>
      </c>
      <c r="AY849" s="1" t="s">
        <v>18684</v>
      </c>
    </row>
    <row r="850" spans="1:51" x14ac:dyDescent="0.2">
      <c r="A850" s="14" t="s">
        <v>14762</v>
      </c>
      <c r="B850" s="1" t="s">
        <v>18662</v>
      </c>
      <c r="C850" s="1" t="s">
        <v>18685</v>
      </c>
      <c r="D850" s="1" t="s">
        <v>18664</v>
      </c>
      <c r="E850" s="15">
        <v>44253</v>
      </c>
      <c r="F850" s="13">
        <v>44319</v>
      </c>
      <c r="G850" s="1" t="s">
        <v>18665</v>
      </c>
      <c r="H850" s="1" t="s">
        <v>18666</v>
      </c>
      <c r="I850" s="1" t="s">
        <v>18667</v>
      </c>
      <c r="J850" s="1" t="s">
        <v>18668</v>
      </c>
      <c r="K850" s="1" t="s">
        <v>18669</v>
      </c>
      <c r="L850" s="1" t="s">
        <v>18735</v>
      </c>
      <c r="M850" s="1" t="s">
        <v>18671</v>
      </c>
      <c r="N850" s="1" t="s">
        <v>18672</v>
      </c>
      <c r="O850" s="1">
        <v>34</v>
      </c>
      <c r="P850" s="1" t="s">
        <v>18662</v>
      </c>
      <c r="Q850" s="1" t="s">
        <v>19038</v>
      </c>
      <c r="R850" s="1">
        <v>20294335847</v>
      </c>
      <c r="S850" s="1" t="s">
        <v>18702</v>
      </c>
      <c r="T850" s="1">
        <v>29433584</v>
      </c>
      <c r="U850" s="1" t="s">
        <v>19039</v>
      </c>
      <c r="V850" s="1">
        <v>91123309814</v>
      </c>
      <c r="X850" s="1" t="s">
        <v>19040</v>
      </c>
      <c r="Y850" s="1" t="s">
        <v>19041</v>
      </c>
      <c r="Z850" s="1" t="s">
        <v>18706</v>
      </c>
      <c r="AA850" s="1" t="s">
        <v>18707</v>
      </c>
      <c r="AB850" s="1" t="s">
        <v>18707</v>
      </c>
      <c r="AE850" s="1" t="s">
        <v>19042</v>
      </c>
      <c r="AG850" s="1">
        <v>13</v>
      </c>
      <c r="AI850" s="1">
        <v>1001</v>
      </c>
      <c r="AK850" s="1" t="s">
        <v>19321</v>
      </c>
      <c r="AL850" s="1" t="s">
        <v>19077</v>
      </c>
      <c r="AM850" s="1" t="s">
        <v>18904</v>
      </c>
      <c r="AN850" s="1" t="s">
        <v>18669</v>
      </c>
      <c r="AO850" s="1" t="s">
        <v>18668</v>
      </c>
      <c r="AP850" s="14" t="s">
        <v>19078</v>
      </c>
      <c r="AQ850" s="14" t="s">
        <v>19079</v>
      </c>
      <c r="AR850" s="14" t="s">
        <v>18904</v>
      </c>
      <c r="AS850" s="15">
        <v>44319</v>
      </c>
      <c r="AT850" s="1" t="s">
        <v>18918</v>
      </c>
      <c r="AU850" s="1" t="s">
        <v>18672</v>
      </c>
      <c r="AV850" s="1" t="s">
        <v>18735</v>
      </c>
      <c r="AW850" s="1" t="s">
        <v>18683</v>
      </c>
      <c r="AX850" s="1" t="s">
        <v>18667</v>
      </c>
      <c r="AY850" s="1" t="s">
        <v>18684</v>
      </c>
    </row>
    <row r="851" spans="1:51" x14ac:dyDescent="0.2">
      <c r="A851" s="14" t="s">
        <v>14765</v>
      </c>
      <c r="B851" s="1" t="s">
        <v>18662</v>
      </c>
      <c r="C851" s="1" t="s">
        <v>18685</v>
      </c>
      <c r="D851" s="1" t="s">
        <v>18664</v>
      </c>
      <c r="E851" s="15">
        <v>44253</v>
      </c>
      <c r="F851" s="13">
        <v>44319</v>
      </c>
      <c r="G851" s="1" t="s">
        <v>18665</v>
      </c>
      <c r="H851" s="1" t="s">
        <v>18666</v>
      </c>
      <c r="I851" s="1" t="s">
        <v>18667</v>
      </c>
      <c r="J851" s="1" t="s">
        <v>18668</v>
      </c>
      <c r="K851" s="1" t="s">
        <v>18669</v>
      </c>
      <c r="L851" s="1" t="s">
        <v>18735</v>
      </c>
      <c r="M851" s="1" t="s">
        <v>18671</v>
      </c>
      <c r="N851" s="1" t="s">
        <v>18672</v>
      </c>
      <c r="O851" s="1">
        <v>34</v>
      </c>
      <c r="P851" s="1" t="s">
        <v>18662</v>
      </c>
      <c r="Q851" s="1" t="s">
        <v>19038</v>
      </c>
      <c r="R851" s="1">
        <v>20294335847</v>
      </c>
      <c r="S851" s="1" t="s">
        <v>18702</v>
      </c>
      <c r="T851" s="1">
        <v>29433584</v>
      </c>
      <c r="U851" s="1" t="s">
        <v>19039</v>
      </c>
      <c r="V851" s="1">
        <v>91123309814</v>
      </c>
      <c r="X851" s="1" t="s">
        <v>19040</v>
      </c>
      <c r="Y851" s="1" t="s">
        <v>19041</v>
      </c>
      <c r="Z851" s="1" t="s">
        <v>18706</v>
      </c>
      <c r="AA851" s="1" t="s">
        <v>18707</v>
      </c>
      <c r="AB851" s="1" t="s">
        <v>18707</v>
      </c>
      <c r="AE851" s="1" t="s">
        <v>19042</v>
      </c>
      <c r="AG851" s="1">
        <v>13</v>
      </c>
      <c r="AI851" s="1">
        <v>1001</v>
      </c>
      <c r="AK851" s="1" t="s">
        <v>19321</v>
      </c>
      <c r="AL851" s="1" t="s">
        <v>19077</v>
      </c>
      <c r="AM851" s="1" t="s">
        <v>18904</v>
      </c>
      <c r="AN851" s="1" t="s">
        <v>18669</v>
      </c>
      <c r="AO851" s="1" t="s">
        <v>18668</v>
      </c>
      <c r="AP851" s="14" t="s">
        <v>19078</v>
      </c>
      <c r="AQ851" s="14" t="s">
        <v>19079</v>
      </c>
      <c r="AR851" s="14" t="s">
        <v>18904</v>
      </c>
      <c r="AS851" s="15">
        <v>44319</v>
      </c>
      <c r="AT851" s="1" t="s">
        <v>18918</v>
      </c>
      <c r="AU851" s="1" t="s">
        <v>18672</v>
      </c>
      <c r="AV851" s="1" t="s">
        <v>18735</v>
      </c>
      <c r="AW851" s="1" t="s">
        <v>18683</v>
      </c>
      <c r="AX851" s="1" t="s">
        <v>18667</v>
      </c>
      <c r="AY851" s="1" t="s">
        <v>18684</v>
      </c>
    </row>
    <row r="852" spans="1:51" x14ac:dyDescent="0.2">
      <c r="A852" s="14" t="s">
        <v>14768</v>
      </c>
      <c r="B852" s="1" t="s">
        <v>18662</v>
      </c>
      <c r="C852" s="1" t="s">
        <v>18685</v>
      </c>
      <c r="D852" s="1" t="s">
        <v>18664</v>
      </c>
      <c r="E852" s="15">
        <v>44253</v>
      </c>
      <c r="F852" s="13">
        <v>44319</v>
      </c>
      <c r="G852" s="1" t="s">
        <v>18665</v>
      </c>
      <c r="H852" s="1" t="s">
        <v>18666</v>
      </c>
      <c r="I852" s="1" t="s">
        <v>18667</v>
      </c>
      <c r="J852" s="1" t="s">
        <v>18668</v>
      </c>
      <c r="K852" s="1" t="s">
        <v>18669</v>
      </c>
      <c r="L852" s="1" t="s">
        <v>18735</v>
      </c>
      <c r="M852" s="1" t="s">
        <v>18671</v>
      </c>
      <c r="N852" s="1" t="s">
        <v>18672</v>
      </c>
      <c r="O852" s="1">
        <v>34</v>
      </c>
      <c r="P852" s="1" t="s">
        <v>18662</v>
      </c>
      <c r="Q852" s="1" t="s">
        <v>19038</v>
      </c>
      <c r="R852" s="1">
        <v>20294335847</v>
      </c>
      <c r="S852" s="1" t="s">
        <v>18702</v>
      </c>
      <c r="T852" s="1">
        <v>29433584</v>
      </c>
      <c r="U852" s="1" t="s">
        <v>19039</v>
      </c>
      <c r="V852" s="1">
        <v>91123309814</v>
      </c>
      <c r="X852" s="1" t="s">
        <v>19040</v>
      </c>
      <c r="Y852" s="1" t="s">
        <v>19041</v>
      </c>
      <c r="Z852" s="1" t="s">
        <v>18706</v>
      </c>
      <c r="AA852" s="1" t="s">
        <v>18707</v>
      </c>
      <c r="AB852" s="1" t="s">
        <v>18707</v>
      </c>
      <c r="AE852" s="1" t="s">
        <v>19042</v>
      </c>
      <c r="AG852" s="1">
        <v>13</v>
      </c>
      <c r="AI852" s="1">
        <v>1001</v>
      </c>
      <c r="AK852" s="1" t="s">
        <v>19321</v>
      </c>
      <c r="AL852" s="1" t="s">
        <v>19077</v>
      </c>
      <c r="AM852" s="1" t="s">
        <v>18904</v>
      </c>
      <c r="AN852" s="1" t="s">
        <v>18669</v>
      </c>
      <c r="AO852" s="1" t="s">
        <v>18668</v>
      </c>
      <c r="AP852" s="14" t="s">
        <v>19078</v>
      </c>
      <c r="AQ852" s="14" t="s">
        <v>19079</v>
      </c>
      <c r="AR852" s="14" t="s">
        <v>18904</v>
      </c>
      <c r="AS852" s="15">
        <v>44319</v>
      </c>
      <c r="AT852" s="1" t="s">
        <v>18918</v>
      </c>
      <c r="AU852" s="1" t="s">
        <v>18672</v>
      </c>
      <c r="AV852" s="1" t="s">
        <v>18735</v>
      </c>
      <c r="AW852" s="1" t="s">
        <v>18683</v>
      </c>
      <c r="AX852" s="1" t="s">
        <v>18667</v>
      </c>
      <c r="AY852" s="1" t="s">
        <v>18684</v>
      </c>
    </row>
    <row r="853" spans="1:51" x14ac:dyDescent="0.2">
      <c r="A853" s="14" t="s">
        <v>14771</v>
      </c>
      <c r="B853" s="1" t="s">
        <v>18662</v>
      </c>
      <c r="C853" s="1" t="s">
        <v>18685</v>
      </c>
      <c r="D853" s="1" t="s">
        <v>18664</v>
      </c>
      <c r="E853" s="15">
        <v>44253</v>
      </c>
      <c r="F853" s="13">
        <v>44319</v>
      </c>
      <c r="G853" s="1" t="s">
        <v>18665</v>
      </c>
      <c r="H853" s="1" t="s">
        <v>18666</v>
      </c>
      <c r="I853" s="1" t="s">
        <v>18667</v>
      </c>
      <c r="J853" s="1" t="s">
        <v>18668</v>
      </c>
      <c r="K853" s="1" t="s">
        <v>18669</v>
      </c>
      <c r="L853" s="1" t="s">
        <v>18735</v>
      </c>
      <c r="M853" s="1" t="s">
        <v>18671</v>
      </c>
      <c r="N853" s="1" t="s">
        <v>18672</v>
      </c>
      <c r="O853" s="1">
        <v>34</v>
      </c>
      <c r="P853" s="1" t="s">
        <v>18662</v>
      </c>
      <c r="Q853" s="1" t="s">
        <v>19038</v>
      </c>
      <c r="R853" s="1">
        <v>20294335847</v>
      </c>
      <c r="S853" s="1" t="s">
        <v>18702</v>
      </c>
      <c r="T853" s="1">
        <v>29433584</v>
      </c>
      <c r="U853" s="1" t="s">
        <v>19039</v>
      </c>
      <c r="V853" s="1">
        <v>91123309814</v>
      </c>
      <c r="X853" s="1" t="s">
        <v>19040</v>
      </c>
      <c r="Y853" s="1" t="s">
        <v>19041</v>
      </c>
      <c r="Z853" s="1" t="s">
        <v>18706</v>
      </c>
      <c r="AA853" s="1" t="s">
        <v>18707</v>
      </c>
      <c r="AB853" s="1" t="s">
        <v>18707</v>
      </c>
      <c r="AE853" s="1" t="s">
        <v>19042</v>
      </c>
      <c r="AG853" s="1">
        <v>13</v>
      </c>
      <c r="AI853" s="1">
        <v>1001</v>
      </c>
      <c r="AK853" s="1" t="s">
        <v>19321</v>
      </c>
      <c r="AL853" s="1" t="s">
        <v>19077</v>
      </c>
      <c r="AM853" s="1" t="s">
        <v>18904</v>
      </c>
      <c r="AN853" s="1" t="s">
        <v>18669</v>
      </c>
      <c r="AO853" s="1" t="s">
        <v>18668</v>
      </c>
      <c r="AP853" s="14" t="s">
        <v>19078</v>
      </c>
      <c r="AQ853" s="14" t="s">
        <v>19079</v>
      </c>
      <c r="AR853" s="14" t="s">
        <v>18904</v>
      </c>
      <c r="AS853" s="15">
        <v>44319</v>
      </c>
      <c r="AT853" s="1" t="s">
        <v>18918</v>
      </c>
      <c r="AU853" s="1" t="s">
        <v>18672</v>
      </c>
      <c r="AV853" s="1" t="s">
        <v>18735</v>
      </c>
      <c r="AW853" s="1" t="s">
        <v>18683</v>
      </c>
      <c r="AX853" s="1" t="s">
        <v>18667</v>
      </c>
      <c r="AY853" s="1" t="s">
        <v>18684</v>
      </c>
    </row>
    <row r="854" spans="1:51" x14ac:dyDescent="0.2">
      <c r="A854" s="14" t="s">
        <v>14774</v>
      </c>
      <c r="B854" s="1" t="s">
        <v>18662</v>
      </c>
      <c r="C854" s="1" t="s">
        <v>18685</v>
      </c>
      <c r="D854" s="1" t="s">
        <v>18664</v>
      </c>
      <c r="E854" s="15">
        <v>44253</v>
      </c>
      <c r="F854" s="13">
        <v>44319</v>
      </c>
      <c r="G854" s="1" t="s">
        <v>18665</v>
      </c>
      <c r="H854" s="1" t="s">
        <v>18666</v>
      </c>
      <c r="I854" s="1" t="s">
        <v>18667</v>
      </c>
      <c r="J854" s="1" t="s">
        <v>18668</v>
      </c>
      <c r="K854" s="1" t="s">
        <v>18669</v>
      </c>
      <c r="L854" s="1" t="s">
        <v>18735</v>
      </c>
      <c r="M854" s="1" t="s">
        <v>18671</v>
      </c>
      <c r="N854" s="1" t="s">
        <v>18672</v>
      </c>
      <c r="O854" s="1">
        <v>35</v>
      </c>
      <c r="P854" s="1" t="s">
        <v>18662</v>
      </c>
      <c r="Q854" s="1" t="s">
        <v>19038</v>
      </c>
      <c r="R854" s="1">
        <v>20294335847</v>
      </c>
      <c r="S854" s="1" t="s">
        <v>18702</v>
      </c>
      <c r="T854" s="1">
        <v>29433584</v>
      </c>
      <c r="U854" s="1" t="s">
        <v>19039</v>
      </c>
      <c r="V854" s="1">
        <v>91123309814</v>
      </c>
      <c r="X854" s="1" t="s">
        <v>19040</v>
      </c>
      <c r="Y854" s="1" t="s">
        <v>19041</v>
      </c>
      <c r="Z854" s="1" t="s">
        <v>18706</v>
      </c>
      <c r="AA854" s="1" t="s">
        <v>18707</v>
      </c>
      <c r="AB854" s="1" t="s">
        <v>18707</v>
      </c>
      <c r="AE854" s="1" t="s">
        <v>19042</v>
      </c>
      <c r="AG854" s="1">
        <v>13</v>
      </c>
      <c r="AI854" s="1">
        <v>1001</v>
      </c>
      <c r="AK854" s="1" t="s">
        <v>19321</v>
      </c>
      <c r="AL854" s="1" t="s">
        <v>19077</v>
      </c>
      <c r="AM854" s="1" t="s">
        <v>18904</v>
      </c>
      <c r="AN854" s="1" t="s">
        <v>18669</v>
      </c>
      <c r="AO854" s="1" t="s">
        <v>18668</v>
      </c>
      <c r="AP854" s="14" t="s">
        <v>19078</v>
      </c>
      <c r="AQ854" s="14" t="s">
        <v>19079</v>
      </c>
      <c r="AR854" s="14" t="s">
        <v>18904</v>
      </c>
      <c r="AS854" s="15">
        <v>44319</v>
      </c>
      <c r="AT854" s="1" t="s">
        <v>18918</v>
      </c>
      <c r="AU854" s="1" t="s">
        <v>18672</v>
      </c>
      <c r="AV854" s="1" t="s">
        <v>18735</v>
      </c>
      <c r="AW854" s="1" t="s">
        <v>18683</v>
      </c>
      <c r="AX854" s="1" t="s">
        <v>18667</v>
      </c>
      <c r="AY854" s="1" t="s">
        <v>18684</v>
      </c>
    </row>
    <row r="855" spans="1:51" x14ac:dyDescent="0.2">
      <c r="A855" s="14" t="s">
        <v>17205</v>
      </c>
      <c r="B855" s="1" t="s">
        <v>18953</v>
      </c>
      <c r="C855" s="1" t="s">
        <v>18967</v>
      </c>
      <c r="D855" s="1" t="s">
        <v>18664</v>
      </c>
      <c r="E855" s="15">
        <v>44253</v>
      </c>
      <c r="F855" s="13">
        <v>44293</v>
      </c>
      <c r="G855" s="1" t="s">
        <v>18954</v>
      </c>
      <c r="H855" s="1" t="s">
        <v>18955</v>
      </c>
      <c r="I855" s="1" t="s">
        <v>18667</v>
      </c>
      <c r="J855" s="1" t="s">
        <v>18668</v>
      </c>
      <c r="K855" s="1" t="s">
        <v>18669</v>
      </c>
      <c r="L855" s="1" t="s">
        <v>18693</v>
      </c>
      <c r="M855" s="1" t="s">
        <v>18956</v>
      </c>
      <c r="N855" s="1" t="s">
        <v>18957</v>
      </c>
      <c r="O855" s="1">
        <v>23</v>
      </c>
      <c r="P855" s="1" t="s">
        <v>18953</v>
      </c>
      <c r="Q855" s="1" t="s">
        <v>18997</v>
      </c>
      <c r="R855" s="1">
        <v>20147987480</v>
      </c>
      <c r="S855" s="1" t="s">
        <v>18702</v>
      </c>
      <c r="T855" s="1">
        <v>14798748</v>
      </c>
      <c r="U855" s="1" t="s">
        <v>18998</v>
      </c>
      <c r="V855" s="1">
        <v>111545502227</v>
      </c>
      <c r="X855" s="1" t="s">
        <v>18999</v>
      </c>
      <c r="Y855" s="1" t="s">
        <v>19000</v>
      </c>
      <c r="Z855" s="1" t="s">
        <v>18963</v>
      </c>
      <c r="AA855" s="1" t="s">
        <v>18964</v>
      </c>
      <c r="AB855" s="1" t="s">
        <v>18965</v>
      </c>
      <c r="AE855" s="1" t="s">
        <v>19001</v>
      </c>
      <c r="AG855" s="1">
        <v>10</v>
      </c>
      <c r="AH855" s="1" t="s">
        <v>1816</v>
      </c>
      <c r="AI855" s="1">
        <v>5000</v>
      </c>
      <c r="AK855" s="1" t="s">
        <v>18792</v>
      </c>
      <c r="AL855" s="1" t="s">
        <v>18730</v>
      </c>
      <c r="AM855" s="1" t="s">
        <v>18693</v>
      </c>
      <c r="AN855" s="1" t="s">
        <v>18669</v>
      </c>
      <c r="AO855" s="1" t="s">
        <v>18668</v>
      </c>
      <c r="AP855" s="14" t="s">
        <v>18694</v>
      </c>
      <c r="AQ855" s="14" t="s">
        <v>18695</v>
      </c>
      <c r="AR855" s="14" t="s">
        <v>18693</v>
      </c>
      <c r="AS855" s="15">
        <v>44293</v>
      </c>
      <c r="AT855" s="1" t="s">
        <v>18946</v>
      </c>
      <c r="AU855" s="1" t="s">
        <v>18957</v>
      </c>
      <c r="AV855" s="1" t="s">
        <v>18693</v>
      </c>
      <c r="AW855" s="1" t="s">
        <v>18958</v>
      </c>
      <c r="AX855" s="1" t="s">
        <v>18667</v>
      </c>
      <c r="AY855" s="1" t="s">
        <v>18959</v>
      </c>
    </row>
    <row r="856" spans="1:51" x14ac:dyDescent="0.2">
      <c r="A856" s="14" t="s">
        <v>17208</v>
      </c>
      <c r="B856" s="1" t="s">
        <v>18953</v>
      </c>
      <c r="C856" s="1" t="s">
        <v>18685</v>
      </c>
      <c r="D856" s="1" t="s">
        <v>18664</v>
      </c>
      <c r="E856" s="15">
        <v>44253</v>
      </c>
      <c r="F856" s="13">
        <v>44328</v>
      </c>
      <c r="G856" s="1" t="s">
        <v>18954</v>
      </c>
      <c r="H856" s="1" t="s">
        <v>18955</v>
      </c>
      <c r="I856" s="1" t="s">
        <v>18667</v>
      </c>
      <c r="J856" s="1" t="s">
        <v>18668</v>
      </c>
      <c r="K856" s="1" t="s">
        <v>18669</v>
      </c>
      <c r="L856" s="1" t="s">
        <v>18693</v>
      </c>
      <c r="M856" s="1" t="s">
        <v>18956</v>
      </c>
      <c r="N856" s="1" t="s">
        <v>18957</v>
      </c>
      <c r="O856" s="1">
        <v>39</v>
      </c>
      <c r="P856" s="1" t="s">
        <v>18953</v>
      </c>
      <c r="Q856" s="1" t="s">
        <v>18997</v>
      </c>
      <c r="R856" s="1">
        <v>20147987480</v>
      </c>
      <c r="S856" s="1" t="s">
        <v>18702</v>
      </c>
      <c r="T856" s="1">
        <v>14798748</v>
      </c>
      <c r="U856" s="1" t="s">
        <v>18998</v>
      </c>
      <c r="V856" s="1">
        <v>111545502227</v>
      </c>
      <c r="X856" s="1" t="s">
        <v>18999</v>
      </c>
      <c r="Y856" s="1" t="s">
        <v>19000</v>
      </c>
      <c r="Z856" s="1" t="s">
        <v>18963</v>
      </c>
      <c r="AA856" s="1" t="s">
        <v>18964</v>
      </c>
      <c r="AB856" s="1" t="s">
        <v>18965</v>
      </c>
      <c r="AE856" s="1" t="s">
        <v>19001</v>
      </c>
      <c r="AG856" s="1">
        <v>10</v>
      </c>
      <c r="AH856" s="1" t="s">
        <v>1816</v>
      </c>
      <c r="AI856" s="1">
        <v>5000</v>
      </c>
      <c r="AK856" s="1" t="s">
        <v>18840</v>
      </c>
      <c r="AL856" s="1" t="s">
        <v>18730</v>
      </c>
      <c r="AM856" s="1" t="s">
        <v>18693</v>
      </c>
      <c r="AN856" s="1" t="s">
        <v>18669</v>
      </c>
      <c r="AO856" s="1" t="s">
        <v>18668</v>
      </c>
      <c r="AP856" s="14" t="s">
        <v>18694</v>
      </c>
      <c r="AQ856" s="14" t="s">
        <v>18695</v>
      </c>
      <c r="AR856" s="14" t="s">
        <v>18693</v>
      </c>
      <c r="AS856" s="15">
        <v>44328</v>
      </c>
      <c r="AT856" s="1" t="s">
        <v>18841</v>
      </c>
      <c r="AU856" s="1" t="s">
        <v>18957</v>
      </c>
      <c r="AV856" s="1" t="s">
        <v>18693</v>
      </c>
      <c r="AW856" s="1" t="s">
        <v>18958</v>
      </c>
      <c r="AX856" s="1" t="s">
        <v>18667</v>
      </c>
      <c r="AY856" s="1" t="s">
        <v>18959</v>
      </c>
    </row>
    <row r="857" spans="1:51" x14ac:dyDescent="0.2">
      <c r="A857" s="14" t="s">
        <v>17211</v>
      </c>
      <c r="B857" s="1" t="s">
        <v>18953</v>
      </c>
      <c r="C857" s="1" t="s">
        <v>18685</v>
      </c>
      <c r="D857" s="1" t="s">
        <v>18664</v>
      </c>
      <c r="E857" s="15">
        <v>44257</v>
      </c>
      <c r="F857" s="13">
        <v>44271</v>
      </c>
      <c r="G857" s="1" t="s">
        <v>18954</v>
      </c>
      <c r="H857" s="1" t="s">
        <v>18955</v>
      </c>
      <c r="I857" s="1" t="s">
        <v>18667</v>
      </c>
      <c r="J857" s="1" t="s">
        <v>18668</v>
      </c>
      <c r="K857" s="1" t="s">
        <v>18669</v>
      </c>
      <c r="L857" s="1" t="s">
        <v>18693</v>
      </c>
      <c r="M857" s="1" t="s">
        <v>18956</v>
      </c>
      <c r="N857" s="1" t="s">
        <v>18957</v>
      </c>
      <c r="O857" s="1">
        <v>25</v>
      </c>
      <c r="P857" s="1" t="s">
        <v>18953</v>
      </c>
      <c r="Q857" s="1" t="s">
        <v>18673</v>
      </c>
      <c r="R857" s="1">
        <v>30692861910</v>
      </c>
      <c r="U857" s="1" t="s">
        <v>19067</v>
      </c>
      <c r="V857" s="1">
        <v>1150084537</v>
      </c>
      <c r="W857" s="1" t="s">
        <v>16527</v>
      </c>
      <c r="Z857" s="1" t="s">
        <v>18706</v>
      </c>
      <c r="AA857" s="1" t="s">
        <v>18707</v>
      </c>
      <c r="AB857" s="1" t="s">
        <v>18707</v>
      </c>
      <c r="AE857" s="1" t="s">
        <v>19068</v>
      </c>
      <c r="AG857" s="1" t="s">
        <v>15731</v>
      </c>
      <c r="AI857" s="1">
        <v>1414</v>
      </c>
      <c r="AK857" s="1" t="s">
        <v>19053</v>
      </c>
      <c r="AL857" s="1" t="s">
        <v>18730</v>
      </c>
      <c r="AM857" s="1" t="s">
        <v>18693</v>
      </c>
      <c r="AN857" s="1" t="s">
        <v>18669</v>
      </c>
      <c r="AO857" s="1" t="s">
        <v>18668</v>
      </c>
      <c r="AP857" s="14" t="s">
        <v>18694</v>
      </c>
      <c r="AQ857" s="14" t="s">
        <v>18695</v>
      </c>
      <c r="AR857" s="14" t="s">
        <v>18693</v>
      </c>
      <c r="AS857" s="15">
        <v>44271</v>
      </c>
      <c r="AT857" s="1" t="s">
        <v>18946</v>
      </c>
      <c r="AU857" s="1" t="s">
        <v>18957</v>
      </c>
      <c r="AV857" s="1" t="s">
        <v>18693</v>
      </c>
      <c r="AW857" s="1" t="s">
        <v>18958</v>
      </c>
      <c r="AX857" s="1" t="s">
        <v>18667</v>
      </c>
      <c r="AY857" s="1" t="s">
        <v>18959</v>
      </c>
    </row>
    <row r="858" spans="1:51" x14ac:dyDescent="0.2">
      <c r="A858" s="14" t="s">
        <v>17213</v>
      </c>
      <c r="B858" s="1" t="s">
        <v>18953</v>
      </c>
      <c r="C858" s="1" t="s">
        <v>18685</v>
      </c>
      <c r="D858" s="1" t="s">
        <v>18664</v>
      </c>
      <c r="E858" s="15">
        <v>44257</v>
      </c>
      <c r="F858" s="13">
        <v>44273</v>
      </c>
      <c r="G858" s="1" t="s">
        <v>18954</v>
      </c>
      <c r="H858" s="1" t="s">
        <v>18955</v>
      </c>
      <c r="I858" s="1" t="s">
        <v>18667</v>
      </c>
      <c r="J858" s="1" t="s">
        <v>18668</v>
      </c>
      <c r="K858" s="1" t="s">
        <v>18669</v>
      </c>
      <c r="L858" s="1" t="s">
        <v>18693</v>
      </c>
      <c r="M858" s="1" t="s">
        <v>18956</v>
      </c>
      <c r="N858" s="1" t="s">
        <v>18957</v>
      </c>
      <c r="O858" s="1">
        <v>25</v>
      </c>
      <c r="P858" s="1" t="s">
        <v>18953</v>
      </c>
      <c r="Q858" s="1" t="s">
        <v>18673</v>
      </c>
      <c r="R858" s="1">
        <v>30692861910</v>
      </c>
      <c r="U858" s="1" t="s">
        <v>19067</v>
      </c>
      <c r="V858" s="1">
        <v>1150084537</v>
      </c>
      <c r="W858" s="1" t="s">
        <v>16527</v>
      </c>
      <c r="Z858" s="1" t="s">
        <v>18706</v>
      </c>
      <c r="AA858" s="1" t="s">
        <v>18707</v>
      </c>
      <c r="AB858" s="1" t="s">
        <v>18707</v>
      </c>
      <c r="AE858" s="1" t="s">
        <v>19068</v>
      </c>
      <c r="AG858" s="1" t="s">
        <v>15731</v>
      </c>
      <c r="AI858" s="1">
        <v>1414</v>
      </c>
      <c r="AK858" s="1" t="s">
        <v>18792</v>
      </c>
      <c r="AL858" s="1" t="s">
        <v>18730</v>
      </c>
      <c r="AM858" s="1" t="s">
        <v>18693</v>
      </c>
      <c r="AN858" s="1" t="s">
        <v>18669</v>
      </c>
      <c r="AO858" s="1" t="s">
        <v>18668</v>
      </c>
      <c r="AP858" s="14" t="s">
        <v>18694</v>
      </c>
      <c r="AQ858" s="14" t="s">
        <v>18695</v>
      </c>
      <c r="AR858" s="14" t="s">
        <v>18693</v>
      </c>
      <c r="AS858" s="15">
        <v>44273</v>
      </c>
      <c r="AT858" s="1" t="s">
        <v>18946</v>
      </c>
      <c r="AU858" s="1" t="s">
        <v>18957</v>
      </c>
      <c r="AV858" s="1" t="s">
        <v>18693</v>
      </c>
      <c r="AW858" s="1" t="s">
        <v>18958</v>
      </c>
      <c r="AX858" s="1" t="s">
        <v>18667</v>
      </c>
      <c r="AY858" s="1" t="s">
        <v>18959</v>
      </c>
    </row>
    <row r="859" spans="1:51" x14ac:dyDescent="0.2">
      <c r="A859" s="14" t="s">
        <v>17215</v>
      </c>
      <c r="B859" s="1" t="s">
        <v>18953</v>
      </c>
      <c r="C859" s="1" t="s">
        <v>18685</v>
      </c>
      <c r="D859" s="1" t="s">
        <v>18664</v>
      </c>
      <c r="E859" s="15">
        <v>44257</v>
      </c>
      <c r="F859" s="13">
        <v>44271</v>
      </c>
      <c r="G859" s="1" t="s">
        <v>18954</v>
      </c>
      <c r="H859" s="1" t="s">
        <v>18955</v>
      </c>
      <c r="I859" s="1" t="s">
        <v>18667</v>
      </c>
      <c r="J859" s="1" t="s">
        <v>18668</v>
      </c>
      <c r="K859" s="1" t="s">
        <v>18669</v>
      </c>
      <c r="L859" s="1" t="s">
        <v>18693</v>
      </c>
      <c r="M859" s="1" t="s">
        <v>18956</v>
      </c>
      <c r="N859" s="1" t="s">
        <v>18957</v>
      </c>
      <c r="O859" s="1">
        <v>25</v>
      </c>
      <c r="P859" s="1" t="s">
        <v>18953</v>
      </c>
      <c r="Q859" s="1" t="s">
        <v>18673</v>
      </c>
      <c r="R859" s="1">
        <v>30692861910</v>
      </c>
      <c r="U859" s="1" t="s">
        <v>19067</v>
      </c>
      <c r="V859" s="1">
        <v>1150084537</v>
      </c>
      <c r="W859" s="1" t="s">
        <v>16527</v>
      </c>
      <c r="Z859" s="1" t="s">
        <v>18706</v>
      </c>
      <c r="AA859" s="1" t="s">
        <v>18707</v>
      </c>
      <c r="AB859" s="1" t="s">
        <v>18707</v>
      </c>
      <c r="AE859" s="1" t="s">
        <v>19068</v>
      </c>
      <c r="AG859" s="1" t="s">
        <v>15731</v>
      </c>
      <c r="AI859" s="1">
        <v>1414</v>
      </c>
      <c r="AK859" s="1" t="s">
        <v>18840</v>
      </c>
      <c r="AL859" s="1" t="s">
        <v>18730</v>
      </c>
      <c r="AM859" s="1" t="s">
        <v>18693</v>
      </c>
      <c r="AN859" s="1" t="s">
        <v>18669</v>
      </c>
      <c r="AO859" s="1" t="s">
        <v>18668</v>
      </c>
      <c r="AP859" s="14" t="s">
        <v>18694</v>
      </c>
      <c r="AQ859" s="14" t="s">
        <v>18695</v>
      </c>
      <c r="AR859" s="14" t="s">
        <v>18693</v>
      </c>
      <c r="AS859" s="15">
        <v>44271</v>
      </c>
      <c r="AT859" s="1" t="s">
        <v>18841</v>
      </c>
      <c r="AU859" s="1" t="s">
        <v>18957</v>
      </c>
      <c r="AV859" s="1" t="s">
        <v>18693</v>
      </c>
      <c r="AW859" s="1" t="s">
        <v>18958</v>
      </c>
      <c r="AX859" s="1" t="s">
        <v>18667</v>
      </c>
      <c r="AY859" s="1" t="s">
        <v>18959</v>
      </c>
    </row>
    <row r="860" spans="1:51" x14ac:dyDescent="0.2">
      <c r="A860" s="14" t="s">
        <v>17686</v>
      </c>
      <c r="B860" s="1" t="s">
        <v>19235</v>
      </c>
      <c r="C860" s="1" t="s">
        <v>19259</v>
      </c>
      <c r="D860" s="1" t="s">
        <v>18664</v>
      </c>
      <c r="E860" s="15">
        <v>44257</v>
      </c>
      <c r="F860" s="13">
        <v>44306</v>
      </c>
      <c r="G860" s="1" t="s">
        <v>18954</v>
      </c>
      <c r="H860" s="1" t="s">
        <v>19236</v>
      </c>
      <c r="I860" s="1" t="s">
        <v>18667</v>
      </c>
      <c r="J860" s="1" t="s">
        <v>18668</v>
      </c>
      <c r="K860" s="1" t="s">
        <v>18669</v>
      </c>
      <c r="L860" s="1" t="s">
        <v>18894</v>
      </c>
      <c r="M860" s="1" t="s">
        <v>18893</v>
      </c>
      <c r="N860" s="1" t="s">
        <v>19237</v>
      </c>
      <c r="O860" s="1">
        <v>58</v>
      </c>
      <c r="P860" s="1" t="s">
        <v>19235</v>
      </c>
      <c r="Q860" s="1" t="s">
        <v>19312</v>
      </c>
      <c r="R860" s="1">
        <v>20180391887</v>
      </c>
      <c r="S860" s="1" t="s">
        <v>18702</v>
      </c>
      <c r="T860" s="1">
        <v>18039188</v>
      </c>
      <c r="U860" s="1" t="s">
        <v>19313</v>
      </c>
      <c r="V860" s="1">
        <v>1161396646</v>
      </c>
      <c r="X860" s="1" t="s">
        <v>19314</v>
      </c>
      <c r="Y860" s="1" t="s">
        <v>19315</v>
      </c>
      <c r="Z860" s="1" t="s">
        <v>15990</v>
      </c>
      <c r="AA860" s="1" t="s">
        <v>18676</v>
      </c>
      <c r="AB860" s="1" t="s">
        <v>18676</v>
      </c>
      <c r="AE860" s="1" t="s">
        <v>19316</v>
      </c>
      <c r="AG860" s="1" t="s">
        <v>15731</v>
      </c>
      <c r="AI860" s="1">
        <v>1879</v>
      </c>
      <c r="AK860" s="1" t="s">
        <v>18709</v>
      </c>
      <c r="AL860" s="1" t="s">
        <v>18710</v>
      </c>
      <c r="AM860" s="1" t="s">
        <v>19294</v>
      </c>
      <c r="AN860" s="1" t="s">
        <v>18669</v>
      </c>
      <c r="AO860" s="1" t="s">
        <v>18668</v>
      </c>
      <c r="AP860" s="14" t="s">
        <v>18709</v>
      </c>
      <c r="AQ860" s="14" t="s">
        <v>18712</v>
      </c>
      <c r="AR860" s="14" t="s">
        <v>19294</v>
      </c>
      <c r="AS860" s="15">
        <v>44306</v>
      </c>
      <c r="AT860" s="1" t="s">
        <v>18713</v>
      </c>
      <c r="AU860" s="1" t="s">
        <v>19237</v>
      </c>
      <c r="AV860" s="1" t="s">
        <v>18894</v>
      </c>
      <c r="AW860" s="1" t="s">
        <v>19241</v>
      </c>
      <c r="AX860" s="1" t="s">
        <v>18667</v>
      </c>
      <c r="AY860" s="1" t="s">
        <v>19242</v>
      </c>
    </row>
    <row r="861" spans="1:51" x14ac:dyDescent="0.2">
      <c r="A861" s="14" t="s">
        <v>17217</v>
      </c>
      <c r="B861" s="1" t="s">
        <v>18953</v>
      </c>
      <c r="C861" s="1" t="s">
        <v>18663</v>
      </c>
      <c r="D861" s="1" t="s">
        <v>18664</v>
      </c>
      <c r="E861" s="15">
        <v>44257</v>
      </c>
      <c r="F861" s="13">
        <v>44277</v>
      </c>
      <c r="G861" s="1" t="s">
        <v>18954</v>
      </c>
      <c r="H861" s="1" t="s">
        <v>18955</v>
      </c>
      <c r="I861" s="1" t="s">
        <v>18667</v>
      </c>
      <c r="J861" s="1" t="s">
        <v>18668</v>
      </c>
      <c r="K861" s="1" t="s">
        <v>18669</v>
      </c>
      <c r="L861" s="1" t="s">
        <v>18693</v>
      </c>
      <c r="M861" s="1" t="s">
        <v>18956</v>
      </c>
      <c r="N861" s="1" t="s">
        <v>18957</v>
      </c>
      <c r="O861" s="1">
        <v>26</v>
      </c>
      <c r="P861" s="1" t="s">
        <v>18953</v>
      </c>
      <c r="Q861" s="1" t="s">
        <v>19146</v>
      </c>
      <c r="R861" s="1">
        <v>20172862765</v>
      </c>
      <c r="S861" s="1" t="s">
        <v>18702</v>
      </c>
      <c r="T861" s="1">
        <v>17286276</v>
      </c>
      <c r="U861" s="1" t="s">
        <v>19147</v>
      </c>
      <c r="V861" s="1">
        <v>45013201</v>
      </c>
      <c r="X861" s="1" t="s">
        <v>19148</v>
      </c>
      <c r="Y861" s="1" t="s">
        <v>19149</v>
      </c>
      <c r="Z861" s="1" t="s">
        <v>18706</v>
      </c>
      <c r="AA861" s="1" t="s">
        <v>18707</v>
      </c>
      <c r="AB861" s="1" t="s">
        <v>18707</v>
      </c>
      <c r="AE861" s="1" t="s">
        <v>19150</v>
      </c>
      <c r="AG861" s="1" t="s">
        <v>1816</v>
      </c>
      <c r="AH861" s="1" t="s">
        <v>1816</v>
      </c>
      <c r="AI861" s="1">
        <v>1419</v>
      </c>
      <c r="AK861" s="1" t="s">
        <v>19053</v>
      </c>
      <c r="AL861" s="1" t="s">
        <v>18730</v>
      </c>
      <c r="AM861" s="1" t="s">
        <v>18693</v>
      </c>
      <c r="AN861" s="1" t="s">
        <v>18669</v>
      </c>
      <c r="AO861" s="1" t="s">
        <v>18668</v>
      </c>
      <c r="AP861" s="14" t="s">
        <v>18694</v>
      </c>
      <c r="AQ861" s="14" t="s">
        <v>18695</v>
      </c>
      <c r="AR861" s="14" t="s">
        <v>18693</v>
      </c>
      <c r="AS861" s="15">
        <v>44277</v>
      </c>
      <c r="AT861" s="1" t="s">
        <v>18946</v>
      </c>
      <c r="AU861" s="1" t="s">
        <v>18957</v>
      </c>
      <c r="AV861" s="1" t="s">
        <v>18693</v>
      </c>
      <c r="AW861" s="1" t="s">
        <v>18958</v>
      </c>
      <c r="AX861" s="1" t="s">
        <v>18667</v>
      </c>
      <c r="AY861" s="1" t="s">
        <v>18959</v>
      </c>
    </row>
    <row r="862" spans="1:51" x14ac:dyDescent="0.2">
      <c r="A862" s="14" t="s">
        <v>17219</v>
      </c>
      <c r="B862" s="1" t="s">
        <v>18953</v>
      </c>
      <c r="C862" s="1" t="s">
        <v>18685</v>
      </c>
      <c r="D862" s="1" t="s">
        <v>18664</v>
      </c>
      <c r="E862" s="15">
        <v>44257</v>
      </c>
      <c r="F862" s="13">
        <v>44277</v>
      </c>
      <c r="G862" s="1" t="s">
        <v>18954</v>
      </c>
      <c r="H862" s="1" t="s">
        <v>18955</v>
      </c>
      <c r="I862" s="1" t="s">
        <v>18667</v>
      </c>
      <c r="J862" s="1" t="s">
        <v>18668</v>
      </c>
      <c r="K862" s="1" t="s">
        <v>18669</v>
      </c>
      <c r="L862" s="1" t="s">
        <v>18693</v>
      </c>
      <c r="M862" s="1" t="s">
        <v>18956</v>
      </c>
      <c r="N862" s="1" t="s">
        <v>18957</v>
      </c>
      <c r="O862" s="1">
        <v>26</v>
      </c>
      <c r="P862" s="1" t="s">
        <v>18953</v>
      </c>
      <c r="Q862" s="1" t="s">
        <v>19146</v>
      </c>
      <c r="R862" s="1">
        <v>20172862765</v>
      </c>
      <c r="S862" s="1" t="s">
        <v>18702</v>
      </c>
      <c r="T862" s="1">
        <v>17286276</v>
      </c>
      <c r="U862" s="1" t="s">
        <v>19147</v>
      </c>
      <c r="V862" s="1">
        <v>45013201</v>
      </c>
      <c r="X862" s="1" t="s">
        <v>19148</v>
      </c>
      <c r="Y862" s="1" t="s">
        <v>19149</v>
      </c>
      <c r="Z862" s="1" t="s">
        <v>18706</v>
      </c>
      <c r="AA862" s="1" t="s">
        <v>18707</v>
      </c>
      <c r="AB862" s="1" t="s">
        <v>18707</v>
      </c>
      <c r="AE862" s="1" t="s">
        <v>19150</v>
      </c>
      <c r="AG862" s="1" t="s">
        <v>1816</v>
      </c>
      <c r="AH862" s="1" t="s">
        <v>1816</v>
      </c>
      <c r="AI862" s="1">
        <v>1419</v>
      </c>
      <c r="AK862" s="1" t="s">
        <v>19053</v>
      </c>
      <c r="AL862" s="1" t="s">
        <v>18730</v>
      </c>
      <c r="AM862" s="1" t="s">
        <v>18693</v>
      </c>
      <c r="AN862" s="1" t="s">
        <v>18669</v>
      </c>
      <c r="AO862" s="1" t="s">
        <v>18668</v>
      </c>
      <c r="AP862" s="14" t="s">
        <v>18694</v>
      </c>
      <c r="AQ862" s="14" t="s">
        <v>18695</v>
      </c>
      <c r="AR862" s="14" t="s">
        <v>18693</v>
      </c>
      <c r="AS862" s="15">
        <v>44277</v>
      </c>
      <c r="AT862" s="1" t="s">
        <v>18946</v>
      </c>
      <c r="AU862" s="1" t="s">
        <v>18957</v>
      </c>
      <c r="AV862" s="1" t="s">
        <v>18693</v>
      </c>
      <c r="AW862" s="1" t="s">
        <v>18958</v>
      </c>
      <c r="AX862" s="1" t="s">
        <v>18667</v>
      </c>
      <c r="AY862" s="1" t="s">
        <v>18959</v>
      </c>
    </row>
    <row r="863" spans="1:51" x14ac:dyDescent="0.2">
      <c r="A863" s="14" t="s">
        <v>17221</v>
      </c>
      <c r="B863" s="1" t="s">
        <v>18953</v>
      </c>
      <c r="C863" s="1" t="s">
        <v>18685</v>
      </c>
      <c r="D863" s="1" t="s">
        <v>18664</v>
      </c>
      <c r="E863" s="15">
        <v>44257</v>
      </c>
      <c r="F863" s="13">
        <v>44294</v>
      </c>
      <c r="G863" s="1" t="s">
        <v>18954</v>
      </c>
      <c r="H863" s="1" t="s">
        <v>18955</v>
      </c>
      <c r="I863" s="1" t="s">
        <v>18667</v>
      </c>
      <c r="J863" s="1" t="s">
        <v>18668</v>
      </c>
      <c r="K863" s="1" t="s">
        <v>18669</v>
      </c>
      <c r="L863" s="1" t="s">
        <v>18693</v>
      </c>
      <c r="M863" s="1" t="s">
        <v>18956</v>
      </c>
      <c r="N863" s="1" t="s">
        <v>18957</v>
      </c>
      <c r="O863" s="1">
        <v>25</v>
      </c>
      <c r="P863" s="1" t="s">
        <v>18953</v>
      </c>
      <c r="Q863" s="1" t="s">
        <v>19146</v>
      </c>
      <c r="R863" s="1">
        <v>20172862765</v>
      </c>
      <c r="S863" s="1" t="s">
        <v>18702</v>
      </c>
      <c r="T863" s="1">
        <v>17286276</v>
      </c>
      <c r="U863" s="1" t="s">
        <v>19147</v>
      </c>
      <c r="V863" s="1">
        <v>45013201</v>
      </c>
      <c r="X863" s="1" t="s">
        <v>19148</v>
      </c>
      <c r="Y863" s="1" t="s">
        <v>19149</v>
      </c>
      <c r="Z863" s="1" t="s">
        <v>18706</v>
      </c>
      <c r="AA863" s="1" t="s">
        <v>18707</v>
      </c>
      <c r="AB863" s="1" t="s">
        <v>18707</v>
      </c>
      <c r="AE863" s="1" t="s">
        <v>19150</v>
      </c>
      <c r="AG863" s="1" t="s">
        <v>1816</v>
      </c>
      <c r="AH863" s="1" t="s">
        <v>1816</v>
      </c>
      <c r="AI863" s="1">
        <v>1419</v>
      </c>
      <c r="AK863" s="1" t="s">
        <v>18840</v>
      </c>
      <c r="AL863" s="1" t="s">
        <v>18730</v>
      </c>
      <c r="AM863" s="1" t="s">
        <v>18693</v>
      </c>
      <c r="AN863" s="1" t="s">
        <v>18669</v>
      </c>
      <c r="AO863" s="1" t="s">
        <v>18668</v>
      </c>
      <c r="AP863" s="14" t="s">
        <v>18694</v>
      </c>
      <c r="AQ863" s="14" t="s">
        <v>18695</v>
      </c>
      <c r="AR863" s="14" t="s">
        <v>18693</v>
      </c>
      <c r="AS863" s="15">
        <v>44294</v>
      </c>
      <c r="AT863" s="1" t="s">
        <v>18841</v>
      </c>
      <c r="AU863" s="1" t="s">
        <v>18957</v>
      </c>
      <c r="AV863" s="1" t="s">
        <v>18693</v>
      </c>
      <c r="AW863" s="1" t="s">
        <v>18958</v>
      </c>
      <c r="AX863" s="1" t="s">
        <v>18667</v>
      </c>
      <c r="AY863" s="1" t="s">
        <v>18959</v>
      </c>
    </row>
    <row r="864" spans="1:51" x14ac:dyDescent="0.2">
      <c r="A864" s="14" t="s">
        <v>17223</v>
      </c>
      <c r="B864" s="1" t="s">
        <v>18953</v>
      </c>
      <c r="C864" s="1" t="s">
        <v>18685</v>
      </c>
      <c r="D864" s="1" t="s">
        <v>18664</v>
      </c>
      <c r="E864" s="15">
        <v>44257</v>
      </c>
      <c r="F864" s="13">
        <v>44294</v>
      </c>
      <c r="G864" s="1" t="s">
        <v>18954</v>
      </c>
      <c r="H864" s="1" t="s">
        <v>18955</v>
      </c>
      <c r="I864" s="1" t="s">
        <v>18667</v>
      </c>
      <c r="J864" s="1" t="s">
        <v>18668</v>
      </c>
      <c r="K864" s="1" t="s">
        <v>18669</v>
      </c>
      <c r="L864" s="1" t="s">
        <v>18693</v>
      </c>
      <c r="M864" s="1" t="s">
        <v>18956</v>
      </c>
      <c r="N864" s="1" t="s">
        <v>18957</v>
      </c>
      <c r="O864" s="1">
        <v>25</v>
      </c>
      <c r="P864" s="1" t="s">
        <v>18953</v>
      </c>
      <c r="Q864" s="1" t="s">
        <v>19146</v>
      </c>
      <c r="R864" s="1">
        <v>20172862765</v>
      </c>
      <c r="S864" s="1" t="s">
        <v>18702</v>
      </c>
      <c r="T864" s="1">
        <v>17286276</v>
      </c>
      <c r="U864" s="1" t="s">
        <v>19147</v>
      </c>
      <c r="V864" s="1">
        <v>45013201</v>
      </c>
      <c r="X864" s="1" t="s">
        <v>19148</v>
      </c>
      <c r="Y864" s="1" t="s">
        <v>19149</v>
      </c>
      <c r="Z864" s="1" t="s">
        <v>18706</v>
      </c>
      <c r="AA864" s="1" t="s">
        <v>18707</v>
      </c>
      <c r="AB864" s="1" t="s">
        <v>18707</v>
      </c>
      <c r="AE864" s="1" t="s">
        <v>19150</v>
      </c>
      <c r="AG864" s="1" t="s">
        <v>1816</v>
      </c>
      <c r="AH864" s="1" t="s">
        <v>1816</v>
      </c>
      <c r="AI864" s="1">
        <v>1419</v>
      </c>
      <c r="AK864" s="1" t="s">
        <v>18840</v>
      </c>
      <c r="AL864" s="1" t="s">
        <v>18730</v>
      </c>
      <c r="AM864" s="1" t="s">
        <v>18693</v>
      </c>
      <c r="AN864" s="1" t="s">
        <v>18669</v>
      </c>
      <c r="AO864" s="1" t="s">
        <v>18668</v>
      </c>
      <c r="AP864" s="14" t="s">
        <v>18694</v>
      </c>
      <c r="AQ864" s="14" t="s">
        <v>18695</v>
      </c>
      <c r="AR864" s="14" t="s">
        <v>18693</v>
      </c>
      <c r="AS864" s="15">
        <v>44294</v>
      </c>
      <c r="AT864" s="1" t="s">
        <v>18841</v>
      </c>
      <c r="AU864" s="1" t="s">
        <v>18957</v>
      </c>
      <c r="AV864" s="1" t="s">
        <v>18693</v>
      </c>
      <c r="AW864" s="1" t="s">
        <v>18958</v>
      </c>
      <c r="AX864" s="1" t="s">
        <v>18667</v>
      </c>
      <c r="AY864" s="1" t="s">
        <v>18959</v>
      </c>
    </row>
    <row r="865" spans="1:51" x14ac:dyDescent="0.2">
      <c r="A865" s="14" t="s">
        <v>17225</v>
      </c>
      <c r="B865" s="1" t="s">
        <v>18953</v>
      </c>
      <c r="C865" s="1" t="s">
        <v>18685</v>
      </c>
      <c r="D865" s="1" t="s">
        <v>18664</v>
      </c>
      <c r="E865" s="15">
        <v>44257</v>
      </c>
      <c r="F865" s="13">
        <v>44294</v>
      </c>
      <c r="G865" s="1" t="s">
        <v>18954</v>
      </c>
      <c r="H865" s="1" t="s">
        <v>18955</v>
      </c>
      <c r="I865" s="1" t="s">
        <v>18667</v>
      </c>
      <c r="J865" s="1" t="s">
        <v>18668</v>
      </c>
      <c r="K865" s="1" t="s">
        <v>18669</v>
      </c>
      <c r="L865" s="1" t="s">
        <v>18693</v>
      </c>
      <c r="M865" s="1" t="s">
        <v>18956</v>
      </c>
      <c r="N865" s="1" t="s">
        <v>18957</v>
      </c>
      <c r="O865" s="1">
        <v>25</v>
      </c>
      <c r="P865" s="1" t="s">
        <v>18953</v>
      </c>
      <c r="Q865" s="1" t="s">
        <v>19146</v>
      </c>
      <c r="R865" s="1">
        <v>20172862765</v>
      </c>
      <c r="S865" s="1" t="s">
        <v>18702</v>
      </c>
      <c r="T865" s="1">
        <v>17286276</v>
      </c>
      <c r="U865" s="1" t="s">
        <v>19147</v>
      </c>
      <c r="V865" s="1">
        <v>45013201</v>
      </c>
      <c r="X865" s="1" t="s">
        <v>19148</v>
      </c>
      <c r="Y865" s="1" t="s">
        <v>19149</v>
      </c>
      <c r="Z865" s="1" t="s">
        <v>18706</v>
      </c>
      <c r="AA865" s="1" t="s">
        <v>18707</v>
      </c>
      <c r="AB865" s="1" t="s">
        <v>18707</v>
      </c>
      <c r="AE865" s="1" t="s">
        <v>19150</v>
      </c>
      <c r="AG865" s="1" t="s">
        <v>1816</v>
      </c>
      <c r="AH865" s="1" t="s">
        <v>1816</v>
      </c>
      <c r="AI865" s="1">
        <v>1419</v>
      </c>
      <c r="AK865" s="1" t="s">
        <v>18840</v>
      </c>
      <c r="AL865" s="1" t="s">
        <v>18730</v>
      </c>
      <c r="AM865" s="1" t="s">
        <v>18693</v>
      </c>
      <c r="AN865" s="1" t="s">
        <v>18669</v>
      </c>
      <c r="AO865" s="1" t="s">
        <v>18668</v>
      </c>
      <c r="AP865" s="14" t="s">
        <v>18694</v>
      </c>
      <c r="AQ865" s="14" t="s">
        <v>18695</v>
      </c>
      <c r="AR865" s="14" t="s">
        <v>18693</v>
      </c>
      <c r="AS865" s="15">
        <v>44294</v>
      </c>
      <c r="AT865" s="1" t="s">
        <v>18841</v>
      </c>
      <c r="AU865" s="1" t="s">
        <v>18957</v>
      </c>
      <c r="AV865" s="1" t="s">
        <v>18693</v>
      </c>
      <c r="AW865" s="1" t="s">
        <v>18958</v>
      </c>
      <c r="AX865" s="1" t="s">
        <v>18667</v>
      </c>
      <c r="AY865" s="1" t="s">
        <v>18959</v>
      </c>
    </row>
    <row r="866" spans="1:51" x14ac:dyDescent="0.2">
      <c r="A866" s="14" t="s">
        <v>17227</v>
      </c>
      <c r="B866" s="1" t="s">
        <v>18953</v>
      </c>
      <c r="C866" s="1" t="s">
        <v>18685</v>
      </c>
      <c r="D866" s="1" t="s">
        <v>18664</v>
      </c>
      <c r="E866" s="15">
        <v>44257</v>
      </c>
      <c r="F866" s="13">
        <v>44294</v>
      </c>
      <c r="G866" s="1" t="s">
        <v>18954</v>
      </c>
      <c r="H866" s="1" t="s">
        <v>18955</v>
      </c>
      <c r="I866" s="1" t="s">
        <v>18667</v>
      </c>
      <c r="J866" s="1" t="s">
        <v>18668</v>
      </c>
      <c r="K866" s="1" t="s">
        <v>18669</v>
      </c>
      <c r="L866" s="1" t="s">
        <v>18693</v>
      </c>
      <c r="M866" s="1" t="s">
        <v>18956</v>
      </c>
      <c r="N866" s="1" t="s">
        <v>18957</v>
      </c>
      <c r="O866" s="1">
        <v>26</v>
      </c>
      <c r="P866" s="1" t="s">
        <v>18953</v>
      </c>
      <c r="Q866" s="1" t="s">
        <v>19146</v>
      </c>
      <c r="R866" s="1">
        <v>20172862765</v>
      </c>
      <c r="S866" s="1" t="s">
        <v>18702</v>
      </c>
      <c r="T866" s="1">
        <v>17286276</v>
      </c>
      <c r="U866" s="1" t="s">
        <v>19147</v>
      </c>
      <c r="V866" s="1">
        <v>45013201</v>
      </c>
      <c r="X866" s="1" t="s">
        <v>19148</v>
      </c>
      <c r="Y866" s="1" t="s">
        <v>19149</v>
      </c>
      <c r="Z866" s="1" t="s">
        <v>18706</v>
      </c>
      <c r="AA866" s="1" t="s">
        <v>18707</v>
      </c>
      <c r="AB866" s="1" t="s">
        <v>18707</v>
      </c>
      <c r="AE866" s="1" t="s">
        <v>19150</v>
      </c>
      <c r="AG866" s="1" t="s">
        <v>1816</v>
      </c>
      <c r="AH866" s="1" t="s">
        <v>1816</v>
      </c>
      <c r="AI866" s="1">
        <v>1419</v>
      </c>
      <c r="AK866" s="1" t="s">
        <v>18840</v>
      </c>
      <c r="AL866" s="1" t="s">
        <v>18730</v>
      </c>
      <c r="AM866" s="1" t="s">
        <v>18693</v>
      </c>
      <c r="AN866" s="1" t="s">
        <v>18669</v>
      </c>
      <c r="AO866" s="1" t="s">
        <v>18668</v>
      </c>
      <c r="AP866" s="14" t="s">
        <v>18694</v>
      </c>
      <c r="AQ866" s="14" t="s">
        <v>18695</v>
      </c>
      <c r="AR866" s="14" t="s">
        <v>18693</v>
      </c>
      <c r="AS866" s="15">
        <v>44294</v>
      </c>
      <c r="AT866" s="1" t="s">
        <v>18841</v>
      </c>
      <c r="AU866" s="1" t="s">
        <v>18957</v>
      </c>
      <c r="AV866" s="1" t="s">
        <v>18693</v>
      </c>
      <c r="AW866" s="1" t="s">
        <v>18958</v>
      </c>
      <c r="AX866" s="1" t="s">
        <v>18667</v>
      </c>
      <c r="AY866" s="1" t="s">
        <v>18959</v>
      </c>
    </row>
    <row r="867" spans="1:51" x14ac:dyDescent="0.2">
      <c r="A867" s="14" t="s">
        <v>17699</v>
      </c>
      <c r="B867" s="1" t="s">
        <v>19235</v>
      </c>
      <c r="C867" s="1" t="s">
        <v>19259</v>
      </c>
      <c r="D867" s="1" t="s">
        <v>18664</v>
      </c>
      <c r="E867" s="15">
        <v>44258</v>
      </c>
      <c r="F867" s="13">
        <v>44335</v>
      </c>
      <c r="G867" s="1" t="s">
        <v>18954</v>
      </c>
      <c r="H867" s="1" t="s">
        <v>19236</v>
      </c>
      <c r="I867" s="1" t="s">
        <v>18667</v>
      </c>
      <c r="J867" s="1" t="s">
        <v>18668</v>
      </c>
      <c r="K867" s="1" t="s">
        <v>18669</v>
      </c>
      <c r="L867" s="1" t="s">
        <v>18894</v>
      </c>
      <c r="M867" s="1" t="s">
        <v>18893</v>
      </c>
      <c r="N867" s="1" t="s">
        <v>19237</v>
      </c>
      <c r="O867" s="1">
        <v>38</v>
      </c>
      <c r="P867" s="1" t="s">
        <v>19235</v>
      </c>
      <c r="Q867" s="1" t="s">
        <v>19338</v>
      </c>
      <c r="R867" s="1">
        <v>20287024291</v>
      </c>
      <c r="S867" s="1" t="s">
        <v>18702</v>
      </c>
      <c r="T867" s="1">
        <v>28702429</v>
      </c>
      <c r="U867" s="1" t="s">
        <v>19339</v>
      </c>
      <c r="V867" s="1">
        <v>1166598855</v>
      </c>
      <c r="X867" s="1" t="s">
        <v>19340</v>
      </c>
      <c r="Y867" s="1" t="s">
        <v>19341</v>
      </c>
      <c r="Z867" s="1" t="s">
        <v>18706</v>
      </c>
      <c r="AA867" s="1" t="s">
        <v>18881</v>
      </c>
      <c r="AB867" s="1" t="s">
        <v>18981</v>
      </c>
      <c r="AE867" s="1" t="s">
        <v>19342</v>
      </c>
      <c r="AG867" s="1">
        <v>5</v>
      </c>
      <c r="AH867" s="1" t="s">
        <v>19310</v>
      </c>
      <c r="AI867" s="1">
        <v>1414</v>
      </c>
      <c r="AK867" s="1" t="s">
        <v>18733</v>
      </c>
      <c r="AL867" s="1" t="s">
        <v>18730</v>
      </c>
      <c r="AM867" s="1" t="s">
        <v>18679</v>
      </c>
      <c r="AN867" s="1" t="s">
        <v>18669</v>
      </c>
      <c r="AO867" s="1" t="s">
        <v>18668</v>
      </c>
      <c r="AP867" s="14" t="s">
        <v>18733</v>
      </c>
      <c r="AQ867" s="14" t="s">
        <v>18734</v>
      </c>
      <c r="AR867" s="14" t="s">
        <v>18679</v>
      </c>
      <c r="AS867" s="15">
        <v>44335</v>
      </c>
      <c r="AT867" s="1" t="s">
        <v>18713</v>
      </c>
      <c r="AU867" s="1" t="s">
        <v>19237</v>
      </c>
      <c r="AV867" s="1" t="s">
        <v>18894</v>
      </c>
      <c r="AW867" s="1" t="s">
        <v>19241</v>
      </c>
      <c r="AX867" s="1" t="s">
        <v>18667</v>
      </c>
      <c r="AY867" s="1" t="s">
        <v>19242</v>
      </c>
    </row>
    <row r="868" spans="1:51" x14ac:dyDescent="0.2">
      <c r="A868" s="14" t="s">
        <v>17229</v>
      </c>
      <c r="B868" s="1" t="s">
        <v>18953</v>
      </c>
      <c r="C868" s="1" t="s">
        <v>18685</v>
      </c>
      <c r="D868" s="1" t="s">
        <v>18664</v>
      </c>
      <c r="E868" s="15">
        <v>44258</v>
      </c>
      <c r="F868" s="13">
        <v>44277</v>
      </c>
      <c r="G868" s="1" t="s">
        <v>18954</v>
      </c>
      <c r="H868" s="1" t="s">
        <v>18955</v>
      </c>
      <c r="I868" s="1" t="s">
        <v>18667</v>
      </c>
      <c r="J868" s="1" t="s">
        <v>18668</v>
      </c>
      <c r="K868" s="1" t="s">
        <v>18669</v>
      </c>
      <c r="L868" s="1" t="s">
        <v>18693</v>
      </c>
      <c r="M868" s="1" t="s">
        <v>18956</v>
      </c>
      <c r="N868" s="1" t="s">
        <v>18957</v>
      </c>
      <c r="O868" s="1">
        <v>24</v>
      </c>
      <c r="P868" s="1" t="s">
        <v>18953</v>
      </c>
      <c r="Q868" s="1" t="s">
        <v>19343</v>
      </c>
      <c r="R868" s="1">
        <v>27245726460</v>
      </c>
      <c r="S868" s="1" t="s">
        <v>18702</v>
      </c>
      <c r="T868" s="1">
        <v>24572646</v>
      </c>
      <c r="U868" s="1" t="s">
        <v>19344</v>
      </c>
      <c r="V868" s="1">
        <v>3764608895</v>
      </c>
      <c r="X868" s="1" t="s">
        <v>19345</v>
      </c>
      <c r="Y868" s="1" t="s">
        <v>19346</v>
      </c>
      <c r="Z868" s="1" t="s">
        <v>19347</v>
      </c>
      <c r="AA868" s="1" t="s">
        <v>18964</v>
      </c>
      <c r="AB868" s="1" t="s">
        <v>19348</v>
      </c>
      <c r="AE868" s="1" t="s">
        <v>19349</v>
      </c>
      <c r="AI868" s="1">
        <v>3300</v>
      </c>
      <c r="AK868" s="1" t="s">
        <v>18840</v>
      </c>
      <c r="AL868" s="1" t="s">
        <v>18730</v>
      </c>
      <c r="AM868" s="1" t="s">
        <v>18693</v>
      </c>
      <c r="AN868" s="1" t="s">
        <v>18669</v>
      </c>
      <c r="AO868" s="1" t="s">
        <v>18668</v>
      </c>
      <c r="AP868" s="14" t="s">
        <v>18694</v>
      </c>
      <c r="AQ868" s="14" t="s">
        <v>18695</v>
      </c>
      <c r="AR868" s="14" t="s">
        <v>18693</v>
      </c>
      <c r="AS868" s="15">
        <v>44277</v>
      </c>
      <c r="AT868" s="1" t="s">
        <v>18841</v>
      </c>
      <c r="AU868" s="1" t="s">
        <v>18957</v>
      </c>
      <c r="AV868" s="1" t="s">
        <v>18693</v>
      </c>
      <c r="AW868" s="1" t="s">
        <v>18958</v>
      </c>
      <c r="AX868" s="1" t="s">
        <v>18667</v>
      </c>
      <c r="AY868" s="1" t="s">
        <v>18959</v>
      </c>
    </row>
    <row r="869" spans="1:51" x14ac:dyDescent="0.2">
      <c r="A869" s="14" t="s">
        <v>17234</v>
      </c>
      <c r="B869" s="1" t="s">
        <v>18953</v>
      </c>
      <c r="C869" s="1" t="s">
        <v>18663</v>
      </c>
      <c r="D869" s="1" t="s">
        <v>18664</v>
      </c>
      <c r="E869" s="15">
        <v>44258</v>
      </c>
      <c r="F869" s="13">
        <v>44267</v>
      </c>
      <c r="G869" s="1" t="s">
        <v>18954</v>
      </c>
      <c r="H869" s="1" t="s">
        <v>18955</v>
      </c>
      <c r="I869" s="1" t="s">
        <v>18667</v>
      </c>
      <c r="J869" s="1" t="s">
        <v>18668</v>
      </c>
      <c r="K869" s="1" t="s">
        <v>18669</v>
      </c>
      <c r="L869" s="1" t="s">
        <v>18693</v>
      </c>
      <c r="M869" s="1" t="s">
        <v>18956</v>
      </c>
      <c r="N869" s="1" t="s">
        <v>18957</v>
      </c>
      <c r="O869" s="1">
        <v>20</v>
      </c>
      <c r="P869" s="1" t="s">
        <v>18953</v>
      </c>
      <c r="Q869" s="1" t="s">
        <v>19054</v>
      </c>
      <c r="R869" s="1">
        <v>20237667612</v>
      </c>
      <c r="S869" s="1" t="s">
        <v>18702</v>
      </c>
      <c r="T869" s="1">
        <v>23766761</v>
      </c>
      <c r="U869" s="1" t="s">
        <v>19055</v>
      </c>
      <c r="V869" s="1">
        <v>43287800</v>
      </c>
      <c r="X869" s="1" t="s">
        <v>19056</v>
      </c>
      <c r="Y869" s="1" t="s">
        <v>19057</v>
      </c>
      <c r="Z869" s="1" t="s">
        <v>18706</v>
      </c>
      <c r="AA869" s="1" t="s">
        <v>18789</v>
      </c>
      <c r="AB869" s="1" t="s">
        <v>19058</v>
      </c>
      <c r="AE869" s="1" t="s">
        <v>19059</v>
      </c>
      <c r="AG869" s="1">
        <v>10</v>
      </c>
      <c r="AH869" s="1" t="s">
        <v>1816</v>
      </c>
      <c r="AI869" s="1">
        <v>1084</v>
      </c>
      <c r="AK869" s="1" t="s">
        <v>19053</v>
      </c>
      <c r="AL869" s="1" t="s">
        <v>18730</v>
      </c>
      <c r="AM869" s="1" t="s">
        <v>18693</v>
      </c>
      <c r="AN869" s="1" t="s">
        <v>18669</v>
      </c>
      <c r="AO869" s="1" t="s">
        <v>18668</v>
      </c>
      <c r="AP869" s="14" t="s">
        <v>18694</v>
      </c>
      <c r="AQ869" s="14" t="s">
        <v>18695</v>
      </c>
      <c r="AR869" s="14" t="s">
        <v>18693</v>
      </c>
      <c r="AS869" s="15">
        <v>44267</v>
      </c>
      <c r="AT869" s="1" t="s">
        <v>18946</v>
      </c>
      <c r="AU869" s="1" t="s">
        <v>18957</v>
      </c>
      <c r="AV869" s="1" t="s">
        <v>18693</v>
      </c>
      <c r="AW869" s="1" t="s">
        <v>18958</v>
      </c>
      <c r="AX869" s="1" t="s">
        <v>18667</v>
      </c>
      <c r="AY869" s="1" t="s">
        <v>18959</v>
      </c>
    </row>
    <row r="870" spans="1:51" x14ac:dyDescent="0.2">
      <c r="A870" s="14" t="s">
        <v>17704</v>
      </c>
      <c r="B870" s="1" t="s">
        <v>19235</v>
      </c>
      <c r="C870" s="1" t="s">
        <v>19259</v>
      </c>
      <c r="D870" s="1" t="s">
        <v>18664</v>
      </c>
      <c r="E870" s="15">
        <v>44259</v>
      </c>
      <c r="F870" s="13">
        <v>44350</v>
      </c>
      <c r="G870" s="1" t="s">
        <v>18954</v>
      </c>
      <c r="H870" s="1" t="s">
        <v>19236</v>
      </c>
      <c r="I870" s="1" t="s">
        <v>18667</v>
      </c>
      <c r="J870" s="1" t="s">
        <v>18668</v>
      </c>
      <c r="K870" s="1" t="s">
        <v>18669</v>
      </c>
      <c r="L870" s="1" t="s">
        <v>18894</v>
      </c>
      <c r="M870" s="1" t="s">
        <v>18893</v>
      </c>
      <c r="N870" s="1" t="s">
        <v>19237</v>
      </c>
      <c r="O870" s="1">
        <v>27</v>
      </c>
      <c r="P870" s="1" t="s">
        <v>19235</v>
      </c>
      <c r="Q870" s="1" t="s">
        <v>19350</v>
      </c>
      <c r="R870" s="1">
        <v>20108327120</v>
      </c>
      <c r="S870" s="1" t="s">
        <v>18702</v>
      </c>
      <c r="T870" s="1">
        <v>10832712</v>
      </c>
      <c r="U870" s="1" t="s">
        <v>19351</v>
      </c>
      <c r="V870" s="1">
        <v>91154116029</v>
      </c>
      <c r="X870" s="1" t="s">
        <v>19352</v>
      </c>
      <c r="Y870" s="1" t="s">
        <v>19353</v>
      </c>
      <c r="Z870" s="1" t="s">
        <v>18706</v>
      </c>
      <c r="AA870" s="1" t="s">
        <v>18707</v>
      </c>
      <c r="AB870" s="1" t="s">
        <v>18707</v>
      </c>
      <c r="AE870" s="1" t="s">
        <v>19354</v>
      </c>
      <c r="AG870" s="1" t="s">
        <v>1816</v>
      </c>
      <c r="AH870" s="1" t="s">
        <v>1816</v>
      </c>
      <c r="AI870" s="1">
        <v>1419</v>
      </c>
      <c r="AK870" s="1" t="s">
        <v>19263</v>
      </c>
      <c r="AL870" s="1" t="s">
        <v>18834</v>
      </c>
      <c r="AM870" s="1" t="s">
        <v>18835</v>
      </c>
      <c r="AN870" s="1" t="s">
        <v>18669</v>
      </c>
      <c r="AO870" s="1" t="s">
        <v>18668</v>
      </c>
      <c r="AP870" s="14" t="s">
        <v>19335</v>
      </c>
      <c r="AQ870" s="14" t="s">
        <v>19336</v>
      </c>
      <c r="AR870" s="14" t="s">
        <v>18884</v>
      </c>
      <c r="AS870" s="15">
        <v>44350</v>
      </c>
      <c r="AT870" s="1" t="s">
        <v>20321</v>
      </c>
      <c r="AU870" s="1" t="s">
        <v>19237</v>
      </c>
      <c r="AV870" s="1" t="s">
        <v>18894</v>
      </c>
      <c r="AW870" s="1" t="s">
        <v>19241</v>
      </c>
      <c r="AX870" s="1" t="s">
        <v>18667</v>
      </c>
      <c r="AY870" s="1" t="s">
        <v>19242</v>
      </c>
    </row>
    <row r="871" spans="1:51" x14ac:dyDescent="0.2">
      <c r="A871" s="14" t="s">
        <v>14885</v>
      </c>
      <c r="B871" s="1" t="s">
        <v>18662</v>
      </c>
      <c r="C871" s="1" t="s">
        <v>18685</v>
      </c>
      <c r="D871" s="1" t="s">
        <v>18664</v>
      </c>
      <c r="E871" s="15">
        <v>44259</v>
      </c>
      <c r="F871" s="13">
        <v>44343</v>
      </c>
      <c r="G871" s="1" t="s">
        <v>18665</v>
      </c>
      <c r="H871" s="1" t="s">
        <v>18666</v>
      </c>
      <c r="I871" s="1" t="s">
        <v>18667</v>
      </c>
      <c r="J871" s="1" t="s">
        <v>18668</v>
      </c>
      <c r="K871" s="1" t="s">
        <v>18669</v>
      </c>
      <c r="L871" s="1" t="s">
        <v>18735</v>
      </c>
      <c r="M871" s="1" t="s">
        <v>18671</v>
      </c>
      <c r="N871" s="1" t="s">
        <v>18672</v>
      </c>
      <c r="O871" s="1">
        <v>54</v>
      </c>
      <c r="P871" s="1" t="s">
        <v>18662</v>
      </c>
      <c r="Q871" s="1" t="s">
        <v>18673</v>
      </c>
      <c r="R871" s="1">
        <v>30516968431</v>
      </c>
      <c r="U871" s="1" t="s">
        <v>19081</v>
      </c>
      <c r="V871" s="1">
        <v>1157776400</v>
      </c>
      <c r="W871" s="1" t="s">
        <v>19082</v>
      </c>
      <c r="Z871" s="1" t="s">
        <v>18706</v>
      </c>
      <c r="AA871" s="1" t="s">
        <v>18707</v>
      </c>
      <c r="AB871" s="1" t="s">
        <v>18707</v>
      </c>
      <c r="AE871" s="1" t="s">
        <v>19083</v>
      </c>
      <c r="AG871" s="1" t="s">
        <v>15731</v>
      </c>
      <c r="AI871" s="1">
        <v>1428</v>
      </c>
      <c r="AK871" s="1" t="s">
        <v>18718</v>
      </c>
      <c r="AL871" s="1" t="s">
        <v>18671</v>
      </c>
      <c r="AM871" s="1" t="s">
        <v>18679</v>
      </c>
      <c r="AN871" s="1" t="s">
        <v>18669</v>
      </c>
      <c r="AO871" s="1" t="s">
        <v>18668</v>
      </c>
      <c r="AP871" s="14" t="s">
        <v>18800</v>
      </c>
      <c r="AQ871" s="14" t="s">
        <v>18734</v>
      </c>
      <c r="AR871" s="14" t="s">
        <v>18679</v>
      </c>
      <c r="AS871" s="15">
        <v>44343</v>
      </c>
      <c r="AT871" s="1" t="s">
        <v>18801</v>
      </c>
      <c r="AU871" s="1" t="s">
        <v>18672</v>
      </c>
      <c r="AV871" s="1" t="s">
        <v>18735</v>
      </c>
      <c r="AW871" s="1" t="s">
        <v>18683</v>
      </c>
      <c r="AX871" s="1" t="s">
        <v>18667</v>
      </c>
      <c r="AY871" s="1" t="s">
        <v>18684</v>
      </c>
    </row>
    <row r="872" spans="1:51" x14ac:dyDescent="0.2">
      <c r="A872" s="14" t="s">
        <v>17708</v>
      </c>
      <c r="B872" s="1" t="s">
        <v>19235</v>
      </c>
      <c r="C872" s="1" t="s">
        <v>19259</v>
      </c>
      <c r="D872" s="1" t="s">
        <v>18664</v>
      </c>
      <c r="E872" s="15">
        <v>44259</v>
      </c>
      <c r="F872" s="13">
        <v>44343</v>
      </c>
      <c r="G872" s="1" t="s">
        <v>18954</v>
      </c>
      <c r="H872" s="1" t="s">
        <v>19236</v>
      </c>
      <c r="I872" s="1" t="s">
        <v>18667</v>
      </c>
      <c r="J872" s="1" t="s">
        <v>18668</v>
      </c>
      <c r="K872" s="1" t="s">
        <v>18669</v>
      </c>
      <c r="L872" s="1" t="s">
        <v>18894</v>
      </c>
      <c r="M872" s="1" t="s">
        <v>18893</v>
      </c>
      <c r="N872" s="1" t="s">
        <v>19237</v>
      </c>
      <c r="O872" s="1">
        <v>44</v>
      </c>
      <c r="P872" s="1" t="s">
        <v>19235</v>
      </c>
      <c r="Q872" s="1" t="s">
        <v>19350</v>
      </c>
      <c r="R872" s="1">
        <v>20108327120</v>
      </c>
      <c r="S872" s="1" t="s">
        <v>18702</v>
      </c>
      <c r="T872" s="1">
        <v>10832712</v>
      </c>
      <c r="U872" s="1" t="s">
        <v>19351</v>
      </c>
      <c r="V872" s="1">
        <v>91154116029</v>
      </c>
      <c r="X872" s="1" t="s">
        <v>19352</v>
      </c>
      <c r="Y872" s="1" t="s">
        <v>19353</v>
      </c>
      <c r="Z872" s="1" t="s">
        <v>18706</v>
      </c>
      <c r="AA872" s="1" t="s">
        <v>18707</v>
      </c>
      <c r="AB872" s="1" t="s">
        <v>18707</v>
      </c>
      <c r="AE872" s="1" t="s">
        <v>19354</v>
      </c>
      <c r="AG872" s="1" t="s">
        <v>1816</v>
      </c>
      <c r="AH872" s="1" t="s">
        <v>1816</v>
      </c>
      <c r="AI872" s="1">
        <v>1419</v>
      </c>
      <c r="AK872" s="1" t="s">
        <v>18709</v>
      </c>
      <c r="AL872" s="1" t="s">
        <v>18710</v>
      </c>
      <c r="AM872" s="1" t="s">
        <v>18711</v>
      </c>
      <c r="AN872" s="1" t="s">
        <v>18669</v>
      </c>
      <c r="AO872" s="1" t="s">
        <v>18668</v>
      </c>
      <c r="AP872" s="14" t="s">
        <v>18709</v>
      </c>
      <c r="AQ872" s="14" t="s">
        <v>18712</v>
      </c>
      <c r="AR872" s="14" t="s">
        <v>18711</v>
      </c>
      <c r="AS872" s="15">
        <v>44343</v>
      </c>
      <c r="AT872" s="1" t="s">
        <v>18713</v>
      </c>
      <c r="AU872" s="1" t="s">
        <v>19237</v>
      </c>
      <c r="AV872" s="1" t="s">
        <v>18894</v>
      </c>
      <c r="AW872" s="1" t="s">
        <v>19241</v>
      </c>
      <c r="AX872" s="1" t="s">
        <v>18667</v>
      </c>
      <c r="AY872" s="1" t="s">
        <v>19242</v>
      </c>
    </row>
    <row r="873" spans="1:51" x14ac:dyDescent="0.2">
      <c r="A873" s="14" t="s">
        <v>17712</v>
      </c>
      <c r="B873" s="1" t="s">
        <v>19235</v>
      </c>
      <c r="C873" s="1" t="s">
        <v>19259</v>
      </c>
      <c r="D873" s="1" t="s">
        <v>18664</v>
      </c>
      <c r="E873" s="15">
        <v>44259</v>
      </c>
      <c r="F873" s="13">
        <v>44336</v>
      </c>
      <c r="G873" s="1" t="s">
        <v>18954</v>
      </c>
      <c r="H873" s="1" t="s">
        <v>19236</v>
      </c>
      <c r="I873" s="1" t="s">
        <v>18667</v>
      </c>
      <c r="J873" s="1" t="s">
        <v>18668</v>
      </c>
      <c r="K873" s="1" t="s">
        <v>18669</v>
      </c>
      <c r="L873" s="1" t="s">
        <v>18894</v>
      </c>
      <c r="M873" s="1" t="s">
        <v>18893</v>
      </c>
      <c r="N873" s="1" t="s">
        <v>19237</v>
      </c>
      <c r="O873" s="1">
        <v>21</v>
      </c>
      <c r="P873" s="1" t="s">
        <v>19235</v>
      </c>
      <c r="Q873" s="1" t="s">
        <v>19350</v>
      </c>
      <c r="R873" s="1">
        <v>20108327120</v>
      </c>
      <c r="S873" s="1" t="s">
        <v>18702</v>
      </c>
      <c r="T873" s="1">
        <v>10832712</v>
      </c>
      <c r="U873" s="1" t="s">
        <v>19351</v>
      </c>
      <c r="V873" s="1">
        <v>91154116029</v>
      </c>
      <c r="X873" s="1" t="s">
        <v>19352</v>
      </c>
      <c r="Y873" s="1" t="s">
        <v>19353</v>
      </c>
      <c r="Z873" s="1" t="s">
        <v>18706</v>
      </c>
      <c r="AA873" s="1" t="s">
        <v>18707</v>
      </c>
      <c r="AB873" s="1" t="s">
        <v>18707</v>
      </c>
      <c r="AE873" s="1" t="s">
        <v>19354</v>
      </c>
      <c r="AG873" s="1" t="s">
        <v>1816</v>
      </c>
      <c r="AH873" s="1" t="s">
        <v>1816</v>
      </c>
      <c r="AI873" s="1">
        <v>1419</v>
      </c>
      <c r="AK873" s="1" t="s">
        <v>18836</v>
      </c>
      <c r="AL873" s="1" t="s">
        <v>18710</v>
      </c>
      <c r="AM873" s="1" t="s">
        <v>18835</v>
      </c>
      <c r="AN873" s="1" t="s">
        <v>18669</v>
      </c>
      <c r="AO873" s="1" t="s">
        <v>18668</v>
      </c>
      <c r="AP873" s="14" t="s">
        <v>19263</v>
      </c>
      <c r="AQ873" s="14" t="s">
        <v>18837</v>
      </c>
      <c r="AR873" s="14" t="s">
        <v>18835</v>
      </c>
      <c r="AS873" s="15">
        <v>44336</v>
      </c>
      <c r="AT873" s="1" t="s">
        <v>18909</v>
      </c>
      <c r="AU873" s="1" t="s">
        <v>19237</v>
      </c>
      <c r="AV873" s="1" t="s">
        <v>18894</v>
      </c>
      <c r="AW873" s="1" t="s">
        <v>19241</v>
      </c>
      <c r="AX873" s="1" t="s">
        <v>18667</v>
      </c>
      <c r="AY873" s="1" t="s">
        <v>19242</v>
      </c>
    </row>
    <row r="874" spans="1:51" x14ac:dyDescent="0.2">
      <c r="A874" s="14" t="s">
        <v>14897</v>
      </c>
      <c r="B874" s="1" t="s">
        <v>18662</v>
      </c>
      <c r="C874" s="1" t="s">
        <v>18967</v>
      </c>
      <c r="D874" s="1" t="s">
        <v>18664</v>
      </c>
      <c r="E874" s="15">
        <v>44259</v>
      </c>
      <c r="F874" s="13">
        <v>44333</v>
      </c>
      <c r="G874" s="1" t="s">
        <v>18665</v>
      </c>
      <c r="H874" s="1" t="s">
        <v>18666</v>
      </c>
      <c r="I874" s="1" t="s">
        <v>18667</v>
      </c>
      <c r="J874" s="1" t="s">
        <v>18668</v>
      </c>
      <c r="K874" s="1" t="s">
        <v>18669</v>
      </c>
      <c r="L874" s="1" t="s">
        <v>18735</v>
      </c>
      <c r="M874" s="1" t="s">
        <v>18671</v>
      </c>
      <c r="N874" s="1" t="s">
        <v>18672</v>
      </c>
      <c r="O874" s="1">
        <v>47</v>
      </c>
      <c r="P874" s="1" t="s">
        <v>18662</v>
      </c>
      <c r="Q874" s="1" t="s">
        <v>18673</v>
      </c>
      <c r="R874" s="1">
        <v>30686512912</v>
      </c>
      <c r="U874" s="1" t="s">
        <v>19231</v>
      </c>
      <c r="V874" s="1">
        <v>1131751938</v>
      </c>
      <c r="W874" s="1" t="s">
        <v>19232</v>
      </c>
      <c r="Z874" s="1" t="s">
        <v>18706</v>
      </c>
      <c r="AA874" s="1" t="s">
        <v>18707</v>
      </c>
      <c r="AB874" s="1" t="s">
        <v>18707</v>
      </c>
      <c r="AE874" s="1" t="s">
        <v>19233</v>
      </c>
      <c r="AG874" s="1">
        <v>1</v>
      </c>
      <c r="AH874" s="1">
        <v>18</v>
      </c>
      <c r="AI874" s="1">
        <v>1093</v>
      </c>
      <c r="AK874" s="1" t="s">
        <v>18875</v>
      </c>
      <c r="AL874" s="1" t="s">
        <v>18671</v>
      </c>
      <c r="AM874" s="1" t="s">
        <v>18679</v>
      </c>
      <c r="AN874" s="1" t="s">
        <v>18669</v>
      </c>
      <c r="AO874" s="1" t="s">
        <v>18668</v>
      </c>
      <c r="AP874" s="14" t="s">
        <v>18875</v>
      </c>
      <c r="AQ874" s="14" t="s">
        <v>18778</v>
      </c>
      <c r="AR874" s="14" t="s">
        <v>18679</v>
      </c>
      <c r="AS874" s="15">
        <v>44321</v>
      </c>
      <c r="AT874" s="1" t="s">
        <v>18713</v>
      </c>
      <c r="AU874" s="1" t="s">
        <v>18672</v>
      </c>
      <c r="AV874" s="1" t="s">
        <v>18735</v>
      </c>
      <c r="AW874" s="1" t="s">
        <v>18683</v>
      </c>
      <c r="AX874" s="1" t="s">
        <v>18667</v>
      </c>
      <c r="AY874" s="1" t="s">
        <v>18684</v>
      </c>
    </row>
    <row r="875" spans="1:51" x14ac:dyDescent="0.2">
      <c r="A875" s="14" t="s">
        <v>14900</v>
      </c>
      <c r="B875" s="1" t="s">
        <v>18662</v>
      </c>
      <c r="C875" s="1" t="s">
        <v>18685</v>
      </c>
      <c r="D875" s="1" t="s">
        <v>18664</v>
      </c>
      <c r="E875" s="15">
        <v>44259</v>
      </c>
      <c r="F875" s="13">
        <v>44343</v>
      </c>
      <c r="G875" s="1" t="s">
        <v>18665</v>
      </c>
      <c r="H875" s="1" t="s">
        <v>18666</v>
      </c>
      <c r="I875" s="1" t="s">
        <v>18667</v>
      </c>
      <c r="J875" s="1" t="s">
        <v>18668</v>
      </c>
      <c r="K875" s="1" t="s">
        <v>18669</v>
      </c>
      <c r="L875" s="1" t="s">
        <v>18735</v>
      </c>
      <c r="M875" s="1" t="s">
        <v>18671</v>
      </c>
      <c r="N875" s="1" t="s">
        <v>18672</v>
      </c>
      <c r="O875" s="1">
        <v>55</v>
      </c>
      <c r="P875" s="1" t="s">
        <v>18662</v>
      </c>
      <c r="Q875" s="1" t="s">
        <v>18673</v>
      </c>
      <c r="R875" s="1">
        <v>30686512912</v>
      </c>
      <c r="U875" s="1" t="s">
        <v>19231</v>
      </c>
      <c r="V875" s="1">
        <v>1131751938</v>
      </c>
      <c r="W875" s="1" t="s">
        <v>19232</v>
      </c>
      <c r="Z875" s="1" t="s">
        <v>18706</v>
      </c>
      <c r="AA875" s="1" t="s">
        <v>18707</v>
      </c>
      <c r="AB875" s="1" t="s">
        <v>18707</v>
      </c>
      <c r="AE875" s="1" t="s">
        <v>19233</v>
      </c>
      <c r="AG875" s="1">
        <v>1</v>
      </c>
      <c r="AH875" s="1">
        <v>18</v>
      </c>
      <c r="AI875" s="1">
        <v>1093</v>
      </c>
      <c r="AK875" s="1" t="s">
        <v>18732</v>
      </c>
      <c r="AL875" s="1" t="s">
        <v>18730</v>
      </c>
      <c r="AM875" s="1" t="s">
        <v>18679</v>
      </c>
      <c r="AN875" s="1" t="s">
        <v>18669</v>
      </c>
      <c r="AO875" s="1" t="s">
        <v>18668</v>
      </c>
      <c r="AP875" s="14" t="s">
        <v>18732</v>
      </c>
      <c r="AQ875" s="14" t="s">
        <v>18734</v>
      </c>
      <c r="AR875" s="14" t="s">
        <v>18679</v>
      </c>
      <c r="AS875" s="15">
        <v>44347</v>
      </c>
      <c r="AT875" s="1" t="s">
        <v>18828</v>
      </c>
      <c r="AU875" s="1" t="s">
        <v>18672</v>
      </c>
      <c r="AV875" s="1" t="s">
        <v>18735</v>
      </c>
      <c r="AW875" s="1" t="s">
        <v>18683</v>
      </c>
      <c r="AX875" s="1" t="s">
        <v>18667</v>
      </c>
      <c r="AY875" s="1" t="s">
        <v>18684</v>
      </c>
    </row>
    <row r="876" spans="1:51" x14ac:dyDescent="0.2">
      <c r="A876" s="14" t="s">
        <v>17716</v>
      </c>
      <c r="B876" s="1" t="s">
        <v>19235</v>
      </c>
      <c r="C876" s="1" t="s">
        <v>19259</v>
      </c>
      <c r="D876" s="1" t="s">
        <v>18664</v>
      </c>
      <c r="E876" s="15">
        <v>44259</v>
      </c>
      <c r="F876" s="13">
        <v>44348</v>
      </c>
      <c r="G876" s="1" t="s">
        <v>18954</v>
      </c>
      <c r="H876" s="1" t="s">
        <v>19236</v>
      </c>
      <c r="I876" s="1" t="s">
        <v>18667</v>
      </c>
      <c r="J876" s="1" t="s">
        <v>18668</v>
      </c>
      <c r="K876" s="1" t="s">
        <v>18669</v>
      </c>
      <c r="L876" s="1" t="s">
        <v>18894</v>
      </c>
      <c r="M876" s="1" t="s">
        <v>18893</v>
      </c>
      <c r="N876" s="1" t="s">
        <v>19237</v>
      </c>
      <c r="O876" s="1">
        <v>42</v>
      </c>
      <c r="P876" s="1" t="s">
        <v>19235</v>
      </c>
      <c r="Q876" s="1" t="s">
        <v>18673</v>
      </c>
      <c r="R876" s="1">
        <v>30702268385</v>
      </c>
      <c r="U876" s="1" t="s">
        <v>19260</v>
      </c>
      <c r="V876" s="1">
        <v>49127005</v>
      </c>
      <c r="W876" s="1" t="s">
        <v>19261</v>
      </c>
      <c r="Z876" s="1" t="s">
        <v>18706</v>
      </c>
      <c r="AA876" s="1" t="s">
        <v>18707</v>
      </c>
      <c r="AB876" s="1" t="s">
        <v>18707</v>
      </c>
      <c r="AE876" s="1" t="s">
        <v>19262</v>
      </c>
      <c r="AG876" s="1" t="s">
        <v>15731</v>
      </c>
      <c r="AI876" s="1">
        <v>1437</v>
      </c>
      <c r="AK876" s="1" t="s">
        <v>18836</v>
      </c>
      <c r="AL876" s="1" t="s">
        <v>18710</v>
      </c>
      <c r="AM876" s="1" t="s">
        <v>18835</v>
      </c>
      <c r="AN876" s="1" t="s">
        <v>18669</v>
      </c>
      <c r="AO876" s="1" t="s">
        <v>18668</v>
      </c>
      <c r="AP876" s="14" t="s">
        <v>19263</v>
      </c>
      <c r="AQ876" s="14" t="s">
        <v>18837</v>
      </c>
      <c r="AR876" s="14" t="s">
        <v>18835</v>
      </c>
      <c r="AS876" s="15">
        <v>44348</v>
      </c>
      <c r="AT876" s="1" t="s">
        <v>18914</v>
      </c>
      <c r="AU876" s="1" t="s">
        <v>19237</v>
      </c>
      <c r="AV876" s="1" t="s">
        <v>18894</v>
      </c>
      <c r="AW876" s="1" t="s">
        <v>19241</v>
      </c>
      <c r="AX876" s="1" t="s">
        <v>18667</v>
      </c>
      <c r="AY876" s="1" t="s">
        <v>19242</v>
      </c>
    </row>
    <row r="877" spans="1:51" x14ac:dyDescent="0.2">
      <c r="A877" s="14" t="s">
        <v>14923</v>
      </c>
      <c r="B877" s="1" t="s">
        <v>18662</v>
      </c>
      <c r="C877" s="1" t="s">
        <v>18685</v>
      </c>
      <c r="D877" s="1" t="s">
        <v>18664</v>
      </c>
      <c r="E877" s="15">
        <v>44260</v>
      </c>
      <c r="F877" s="13">
        <v>44337</v>
      </c>
      <c r="G877" s="1" t="s">
        <v>18665</v>
      </c>
      <c r="H877" s="1" t="s">
        <v>18666</v>
      </c>
      <c r="I877" s="1" t="s">
        <v>18667</v>
      </c>
      <c r="J877" s="1" t="s">
        <v>18668</v>
      </c>
      <c r="K877" s="1" t="s">
        <v>18669</v>
      </c>
      <c r="L877" s="1" t="s">
        <v>18735</v>
      </c>
      <c r="M877" s="1" t="s">
        <v>18671</v>
      </c>
      <c r="N877" s="1" t="s">
        <v>18672</v>
      </c>
      <c r="O877" s="1">
        <v>67</v>
      </c>
      <c r="P877" s="1" t="s">
        <v>18662</v>
      </c>
      <c r="Q877" s="1" t="s">
        <v>18673</v>
      </c>
      <c r="R877" s="1">
        <v>30544640212</v>
      </c>
      <c r="U877" s="1" t="s">
        <v>18763</v>
      </c>
      <c r="V877" s="1">
        <v>43794300</v>
      </c>
      <c r="W877" s="1" t="s">
        <v>18764</v>
      </c>
      <c r="Z877" s="1" t="s">
        <v>15990</v>
      </c>
      <c r="AA877" s="1" t="s">
        <v>18765</v>
      </c>
      <c r="AB877" s="1" t="s">
        <v>18766</v>
      </c>
      <c r="AE877" s="1" t="s">
        <v>18767</v>
      </c>
      <c r="AG877" s="1" t="s">
        <v>15731</v>
      </c>
      <c r="AI877" s="1" t="s">
        <v>18768</v>
      </c>
      <c r="AK877" s="1" t="s">
        <v>18732</v>
      </c>
      <c r="AL877" s="1" t="s">
        <v>18730</v>
      </c>
      <c r="AM877" s="1" t="s">
        <v>18679</v>
      </c>
      <c r="AN877" s="1" t="s">
        <v>18669</v>
      </c>
      <c r="AO877" s="1" t="s">
        <v>18668</v>
      </c>
      <c r="AP877" s="14" t="s">
        <v>18732</v>
      </c>
      <c r="AQ877" s="14" t="s">
        <v>18734</v>
      </c>
      <c r="AR877" s="14" t="s">
        <v>18679</v>
      </c>
      <c r="AS877" s="15">
        <v>44347</v>
      </c>
      <c r="AT877" s="1" t="s">
        <v>18828</v>
      </c>
      <c r="AU877" s="1" t="s">
        <v>18672</v>
      </c>
      <c r="AV877" s="1" t="s">
        <v>18735</v>
      </c>
      <c r="AW877" s="1" t="s">
        <v>18683</v>
      </c>
      <c r="AX877" s="1" t="s">
        <v>18667</v>
      </c>
      <c r="AY877" s="1" t="s">
        <v>18684</v>
      </c>
    </row>
    <row r="878" spans="1:51" x14ac:dyDescent="0.2">
      <c r="A878" s="14" t="s">
        <v>17243</v>
      </c>
      <c r="B878" s="1" t="s">
        <v>18953</v>
      </c>
      <c r="C878" s="1" t="s">
        <v>18663</v>
      </c>
      <c r="D878" s="1" t="s">
        <v>18664</v>
      </c>
      <c r="E878" s="15">
        <v>44260</v>
      </c>
      <c r="F878" s="13">
        <v>44344</v>
      </c>
      <c r="G878" s="1" t="s">
        <v>18954</v>
      </c>
      <c r="H878" s="1" t="s">
        <v>18955</v>
      </c>
      <c r="I878" s="1" t="s">
        <v>18667</v>
      </c>
      <c r="J878" s="1" t="s">
        <v>18668</v>
      </c>
      <c r="K878" s="1" t="s">
        <v>18669</v>
      </c>
      <c r="L878" s="1" t="s">
        <v>18693</v>
      </c>
      <c r="M878" s="1" t="s">
        <v>18956</v>
      </c>
      <c r="N878" s="1" t="s">
        <v>18957</v>
      </c>
      <c r="O878" s="1">
        <v>15</v>
      </c>
      <c r="P878" s="1" t="s">
        <v>18953</v>
      </c>
      <c r="Q878" s="1" t="s">
        <v>19013</v>
      </c>
      <c r="R878" s="1">
        <v>23283611574</v>
      </c>
      <c r="S878" s="1" t="s">
        <v>18702</v>
      </c>
      <c r="T878" s="1">
        <v>28361157</v>
      </c>
      <c r="U878" s="1" t="s">
        <v>19157</v>
      </c>
      <c r="V878" s="1">
        <v>1165237872</v>
      </c>
      <c r="X878" s="1" t="s">
        <v>19013</v>
      </c>
      <c r="Y878" s="1" t="s">
        <v>19013</v>
      </c>
      <c r="Z878" s="1" t="s">
        <v>18706</v>
      </c>
      <c r="AA878" s="1" t="s">
        <v>18707</v>
      </c>
      <c r="AB878" s="1" t="s">
        <v>18707</v>
      </c>
      <c r="AE878" s="1" t="s">
        <v>19015</v>
      </c>
      <c r="AG878" s="1">
        <v>4</v>
      </c>
      <c r="AI878" s="1" t="s">
        <v>19016</v>
      </c>
      <c r="AK878" s="1" t="s">
        <v>19355</v>
      </c>
      <c r="AL878" s="1" t="s">
        <v>19127</v>
      </c>
      <c r="AM878" s="1" t="s">
        <v>18868</v>
      </c>
      <c r="AN878" s="1" t="s">
        <v>18863</v>
      </c>
      <c r="AO878" s="1" t="s">
        <v>18668</v>
      </c>
      <c r="AP878" s="14" t="s">
        <v>19355</v>
      </c>
      <c r="AQ878" s="14" t="s">
        <v>19027</v>
      </c>
      <c r="AR878" s="14" t="s">
        <v>18868</v>
      </c>
      <c r="AS878" s="15">
        <v>44321</v>
      </c>
      <c r="AT878" s="1" t="s">
        <v>18713</v>
      </c>
      <c r="AU878" s="1" t="s">
        <v>18957</v>
      </c>
      <c r="AV878" s="1" t="s">
        <v>18693</v>
      </c>
      <c r="AW878" s="1" t="s">
        <v>18958</v>
      </c>
      <c r="AX878" s="1" t="s">
        <v>18667</v>
      </c>
      <c r="AY878" s="1" t="s">
        <v>18959</v>
      </c>
    </row>
    <row r="879" spans="1:51" x14ac:dyDescent="0.2">
      <c r="A879" s="14" t="s">
        <v>17245</v>
      </c>
      <c r="B879" s="1" t="s">
        <v>18953</v>
      </c>
      <c r="C879" s="1" t="s">
        <v>18663</v>
      </c>
      <c r="D879" s="1" t="s">
        <v>18664</v>
      </c>
      <c r="E879" s="15">
        <v>44260</v>
      </c>
      <c r="F879" s="13">
        <v>44265</v>
      </c>
      <c r="G879" s="1" t="s">
        <v>18954</v>
      </c>
      <c r="H879" s="1" t="s">
        <v>18955</v>
      </c>
      <c r="I879" s="1" t="s">
        <v>18667</v>
      </c>
      <c r="J879" s="1" t="s">
        <v>18668</v>
      </c>
      <c r="K879" s="1" t="s">
        <v>18669</v>
      </c>
      <c r="L879" s="1" t="s">
        <v>18693</v>
      </c>
      <c r="M879" s="1" t="s">
        <v>18956</v>
      </c>
      <c r="N879" s="1" t="s">
        <v>18957</v>
      </c>
      <c r="O879" s="1">
        <v>17</v>
      </c>
      <c r="P879" s="1" t="s">
        <v>18953</v>
      </c>
      <c r="Q879" s="1" t="s">
        <v>19013</v>
      </c>
      <c r="R879" s="1">
        <v>23283611574</v>
      </c>
      <c r="S879" s="1" t="s">
        <v>18702</v>
      </c>
      <c r="T879" s="1">
        <v>28361157</v>
      </c>
      <c r="U879" s="1" t="s">
        <v>19157</v>
      </c>
      <c r="V879" s="1">
        <v>1165237872</v>
      </c>
      <c r="X879" s="1" t="s">
        <v>19013</v>
      </c>
      <c r="Y879" s="1" t="s">
        <v>19013</v>
      </c>
      <c r="Z879" s="1" t="s">
        <v>18706</v>
      </c>
      <c r="AA879" s="1" t="s">
        <v>18707</v>
      </c>
      <c r="AB879" s="1" t="s">
        <v>18707</v>
      </c>
      <c r="AE879" s="1" t="s">
        <v>19015</v>
      </c>
      <c r="AG879" s="1">
        <v>4</v>
      </c>
      <c r="AI879" s="1" t="s">
        <v>19016</v>
      </c>
      <c r="AK879" s="1" t="s">
        <v>18792</v>
      </c>
      <c r="AL879" s="1" t="s">
        <v>18730</v>
      </c>
      <c r="AM879" s="1" t="s">
        <v>18693</v>
      </c>
      <c r="AN879" s="1" t="s">
        <v>18669</v>
      </c>
      <c r="AO879" s="1" t="s">
        <v>18668</v>
      </c>
      <c r="AP879" s="14" t="s">
        <v>18694</v>
      </c>
      <c r="AQ879" s="14" t="s">
        <v>18695</v>
      </c>
      <c r="AR879" s="14" t="s">
        <v>18693</v>
      </c>
      <c r="AS879" s="15">
        <v>44265</v>
      </c>
      <c r="AT879" s="1" t="s">
        <v>18946</v>
      </c>
      <c r="AU879" s="1" t="s">
        <v>18957</v>
      </c>
      <c r="AV879" s="1" t="s">
        <v>18693</v>
      </c>
      <c r="AW879" s="1" t="s">
        <v>18958</v>
      </c>
      <c r="AX879" s="1" t="s">
        <v>18667</v>
      </c>
      <c r="AY879" s="1" t="s">
        <v>18959</v>
      </c>
    </row>
    <row r="880" spans="1:51" x14ac:dyDescent="0.2">
      <c r="A880" s="14" t="s">
        <v>17247</v>
      </c>
      <c r="B880" s="1" t="s">
        <v>18953</v>
      </c>
      <c r="C880" s="1" t="s">
        <v>18663</v>
      </c>
      <c r="D880" s="1" t="s">
        <v>18664</v>
      </c>
      <c r="E880" s="15">
        <v>44260</v>
      </c>
      <c r="F880" s="13">
        <v>44344</v>
      </c>
      <c r="G880" s="1" t="s">
        <v>18954</v>
      </c>
      <c r="H880" s="1" t="s">
        <v>18955</v>
      </c>
      <c r="I880" s="1" t="s">
        <v>18667</v>
      </c>
      <c r="J880" s="1" t="s">
        <v>18668</v>
      </c>
      <c r="K880" s="1" t="s">
        <v>18669</v>
      </c>
      <c r="L880" s="1" t="s">
        <v>18693</v>
      </c>
      <c r="M880" s="1" t="s">
        <v>18956</v>
      </c>
      <c r="N880" s="1" t="s">
        <v>18957</v>
      </c>
      <c r="O880" s="1">
        <v>16</v>
      </c>
      <c r="P880" s="1" t="s">
        <v>18953</v>
      </c>
      <c r="Q880" s="1" t="s">
        <v>19013</v>
      </c>
      <c r="R880" s="1">
        <v>23283611574</v>
      </c>
      <c r="S880" s="1" t="s">
        <v>18702</v>
      </c>
      <c r="T880" s="1">
        <v>28361157</v>
      </c>
      <c r="U880" s="1" t="s">
        <v>19157</v>
      </c>
      <c r="V880" s="1">
        <v>1165237872</v>
      </c>
      <c r="X880" s="1" t="s">
        <v>19013</v>
      </c>
      <c r="Y880" s="1" t="s">
        <v>19013</v>
      </c>
      <c r="Z880" s="1" t="s">
        <v>18706</v>
      </c>
      <c r="AA880" s="1" t="s">
        <v>18707</v>
      </c>
      <c r="AB880" s="1" t="s">
        <v>18707</v>
      </c>
      <c r="AE880" s="1" t="s">
        <v>19015</v>
      </c>
      <c r="AG880" s="1">
        <v>4</v>
      </c>
      <c r="AI880" s="1" t="s">
        <v>19016</v>
      </c>
      <c r="AK880" s="1" t="s">
        <v>19355</v>
      </c>
      <c r="AL880" s="1" t="s">
        <v>19127</v>
      </c>
      <c r="AM880" s="1" t="s">
        <v>18868</v>
      </c>
      <c r="AN880" s="1" t="s">
        <v>18863</v>
      </c>
      <c r="AO880" s="1" t="s">
        <v>18668</v>
      </c>
      <c r="AP880" s="14" t="s">
        <v>19355</v>
      </c>
      <c r="AQ880" s="14" t="s">
        <v>19027</v>
      </c>
      <c r="AR880" s="14" t="s">
        <v>18868</v>
      </c>
      <c r="AS880" s="15">
        <v>44321</v>
      </c>
      <c r="AT880" s="1" t="s">
        <v>18713</v>
      </c>
      <c r="AU880" s="1" t="s">
        <v>18957</v>
      </c>
      <c r="AV880" s="1" t="s">
        <v>18693</v>
      </c>
      <c r="AW880" s="1" t="s">
        <v>18958</v>
      </c>
      <c r="AX880" s="1" t="s">
        <v>18667</v>
      </c>
      <c r="AY880" s="1" t="s">
        <v>18959</v>
      </c>
    </row>
    <row r="881" spans="1:51" x14ac:dyDescent="0.2">
      <c r="A881" s="14" t="s">
        <v>14950</v>
      </c>
      <c r="B881" s="1" t="s">
        <v>18662</v>
      </c>
      <c r="C881" s="1" t="s">
        <v>18685</v>
      </c>
      <c r="D881" s="1" t="s">
        <v>18664</v>
      </c>
      <c r="E881" s="15">
        <v>44260</v>
      </c>
      <c r="F881" s="13">
        <v>44323</v>
      </c>
      <c r="G881" s="1" t="s">
        <v>18665</v>
      </c>
      <c r="H881" s="1" t="s">
        <v>18666</v>
      </c>
      <c r="I881" s="1" t="s">
        <v>18667</v>
      </c>
      <c r="J881" s="1" t="s">
        <v>18668</v>
      </c>
      <c r="K881" s="1" t="s">
        <v>18669</v>
      </c>
      <c r="L881" s="1" t="s">
        <v>18735</v>
      </c>
      <c r="M881" s="1" t="s">
        <v>18671</v>
      </c>
      <c r="N881" s="1" t="s">
        <v>18672</v>
      </c>
      <c r="O881" s="1">
        <v>43</v>
      </c>
      <c r="P881" s="1" t="s">
        <v>18662</v>
      </c>
      <c r="Q881" s="1" t="s">
        <v>19356</v>
      </c>
      <c r="R881" s="1">
        <v>20131178132</v>
      </c>
      <c r="S881" s="1" t="s">
        <v>18702</v>
      </c>
      <c r="T881" s="1">
        <v>13117813</v>
      </c>
      <c r="U881" s="1" t="s">
        <v>19357</v>
      </c>
      <c r="V881" s="1">
        <v>52896788</v>
      </c>
      <c r="X881" s="1" t="s">
        <v>19358</v>
      </c>
      <c r="Y881" s="1" t="s">
        <v>19359</v>
      </c>
      <c r="Z881" s="1" t="s">
        <v>18706</v>
      </c>
      <c r="AA881" s="1" t="s">
        <v>18707</v>
      </c>
      <c r="AB881" s="1" t="s">
        <v>18707</v>
      </c>
      <c r="AE881" s="1" t="s">
        <v>19360</v>
      </c>
      <c r="AG881" s="1" t="s">
        <v>1816</v>
      </c>
      <c r="AH881" s="1" t="s">
        <v>1816</v>
      </c>
      <c r="AI881" s="1">
        <v>1293</v>
      </c>
      <c r="AK881" s="1" t="s">
        <v>18733</v>
      </c>
      <c r="AL881" s="1" t="s">
        <v>18730</v>
      </c>
      <c r="AM881" s="1" t="s">
        <v>18679</v>
      </c>
      <c r="AN881" s="1" t="s">
        <v>18669</v>
      </c>
      <c r="AO881" s="1" t="s">
        <v>18668</v>
      </c>
      <c r="AP881" s="14" t="s">
        <v>18827</v>
      </c>
      <c r="AQ881" s="14" t="s">
        <v>18734</v>
      </c>
      <c r="AR881" s="14" t="s">
        <v>18679</v>
      </c>
      <c r="AS881" s="15">
        <v>44336</v>
      </c>
      <c r="AT881" s="1" t="s">
        <v>18828</v>
      </c>
      <c r="AU881" s="1" t="s">
        <v>18672</v>
      </c>
      <c r="AV881" s="1" t="s">
        <v>18735</v>
      </c>
      <c r="AW881" s="1" t="s">
        <v>18683</v>
      </c>
      <c r="AX881" s="1" t="s">
        <v>18667</v>
      </c>
      <c r="AY881" s="1" t="s">
        <v>18684</v>
      </c>
    </row>
    <row r="882" spans="1:51" x14ac:dyDescent="0.2">
      <c r="A882" s="14" t="s">
        <v>17236</v>
      </c>
      <c r="B882" s="1" t="s">
        <v>18953</v>
      </c>
      <c r="C882" s="1" t="s">
        <v>18685</v>
      </c>
      <c r="D882" s="1" t="s">
        <v>18664</v>
      </c>
      <c r="E882" s="15">
        <v>44263</v>
      </c>
      <c r="F882" s="13">
        <v>44280</v>
      </c>
      <c r="G882" s="1" t="s">
        <v>18954</v>
      </c>
      <c r="H882" s="1" t="s">
        <v>18955</v>
      </c>
      <c r="I882" s="1" t="s">
        <v>18667</v>
      </c>
      <c r="J882" s="1" t="s">
        <v>18668</v>
      </c>
      <c r="K882" s="1" t="s">
        <v>18669</v>
      </c>
      <c r="L882" s="1" t="s">
        <v>18693</v>
      </c>
      <c r="M882" s="1" t="s">
        <v>18956</v>
      </c>
      <c r="N882" s="1" t="s">
        <v>18957</v>
      </c>
      <c r="O882" s="1">
        <v>38</v>
      </c>
      <c r="P882" s="1" t="s">
        <v>18953</v>
      </c>
      <c r="Q882" s="1" t="s">
        <v>18673</v>
      </c>
      <c r="R882" s="1">
        <v>30711260354</v>
      </c>
      <c r="U882" s="1" t="s">
        <v>19277</v>
      </c>
      <c r="V882" s="1">
        <v>1143288183</v>
      </c>
      <c r="W882" s="1" t="s">
        <v>19278</v>
      </c>
      <c r="Z882" s="1" t="s">
        <v>18706</v>
      </c>
      <c r="AA882" s="1" t="s">
        <v>18707</v>
      </c>
      <c r="AB882" s="1" t="s">
        <v>18707</v>
      </c>
      <c r="AE882" s="1" t="s">
        <v>19279</v>
      </c>
      <c r="AG882" s="1">
        <v>10</v>
      </c>
      <c r="AI882" s="1">
        <v>1084</v>
      </c>
      <c r="AK882" s="1" t="s">
        <v>18840</v>
      </c>
      <c r="AL882" s="1" t="s">
        <v>18730</v>
      </c>
      <c r="AM882" s="1" t="s">
        <v>18693</v>
      </c>
      <c r="AN882" s="1" t="s">
        <v>18669</v>
      </c>
      <c r="AO882" s="1" t="s">
        <v>18668</v>
      </c>
      <c r="AP882" s="14" t="s">
        <v>18694</v>
      </c>
      <c r="AQ882" s="14" t="s">
        <v>18695</v>
      </c>
      <c r="AR882" s="14" t="s">
        <v>18693</v>
      </c>
      <c r="AS882" s="15">
        <v>44280</v>
      </c>
      <c r="AT882" s="1" t="s">
        <v>18841</v>
      </c>
      <c r="AU882" s="1" t="s">
        <v>18957</v>
      </c>
      <c r="AV882" s="1" t="s">
        <v>18693</v>
      </c>
      <c r="AW882" s="1" t="s">
        <v>18958</v>
      </c>
      <c r="AX882" s="1" t="s">
        <v>18667</v>
      </c>
      <c r="AY882" s="1" t="s">
        <v>18959</v>
      </c>
    </row>
    <row r="883" spans="1:51" x14ac:dyDescent="0.2">
      <c r="A883" s="14" t="s">
        <v>17239</v>
      </c>
      <c r="B883" s="1" t="s">
        <v>18953</v>
      </c>
      <c r="C883" s="1" t="s">
        <v>18685</v>
      </c>
      <c r="D883" s="1" t="s">
        <v>18664</v>
      </c>
      <c r="E883" s="15">
        <v>44263</v>
      </c>
      <c r="F883" s="13">
        <v>44323</v>
      </c>
      <c r="G883" s="1" t="s">
        <v>18954</v>
      </c>
      <c r="H883" s="1" t="s">
        <v>18955</v>
      </c>
      <c r="I883" s="1" t="s">
        <v>18667</v>
      </c>
      <c r="J883" s="1" t="s">
        <v>18668</v>
      </c>
      <c r="K883" s="1" t="s">
        <v>18669</v>
      </c>
      <c r="L883" s="1" t="s">
        <v>18693</v>
      </c>
      <c r="M883" s="1" t="s">
        <v>18956</v>
      </c>
      <c r="N883" s="1" t="s">
        <v>18957</v>
      </c>
      <c r="O883" s="1">
        <v>51</v>
      </c>
      <c r="P883" s="1" t="s">
        <v>18953</v>
      </c>
      <c r="Q883" s="1" t="s">
        <v>18673</v>
      </c>
      <c r="R883" s="1">
        <v>30638975994</v>
      </c>
      <c r="U883" s="1" t="s">
        <v>19049</v>
      </c>
      <c r="V883" s="1">
        <v>48595300</v>
      </c>
      <c r="W883" s="1" t="s">
        <v>19050</v>
      </c>
      <c r="Z883" s="1" t="s">
        <v>18706</v>
      </c>
      <c r="AA883" s="1" t="s">
        <v>18881</v>
      </c>
      <c r="AB883" s="1" t="s">
        <v>19051</v>
      </c>
      <c r="AE883" s="1" t="s">
        <v>19052</v>
      </c>
      <c r="AG883" s="1" t="s">
        <v>15731</v>
      </c>
      <c r="AI883" s="1">
        <v>1427</v>
      </c>
      <c r="AK883" s="1" t="s">
        <v>18786</v>
      </c>
      <c r="AL883" s="1" t="s">
        <v>18730</v>
      </c>
      <c r="AM883" s="1" t="s">
        <v>18693</v>
      </c>
      <c r="AN883" s="1" t="s">
        <v>18669</v>
      </c>
      <c r="AO883" s="1" t="s">
        <v>18668</v>
      </c>
      <c r="AP883" s="14" t="s">
        <v>18694</v>
      </c>
      <c r="AQ883" s="14" t="s">
        <v>18695</v>
      </c>
      <c r="AR883" s="14" t="s">
        <v>18693</v>
      </c>
      <c r="AS883" s="15">
        <v>44323</v>
      </c>
      <c r="AT883" s="1" t="s">
        <v>18769</v>
      </c>
      <c r="AU883" s="1" t="s">
        <v>18957</v>
      </c>
      <c r="AV883" s="1" t="s">
        <v>18693</v>
      </c>
      <c r="AW883" s="1" t="s">
        <v>18958</v>
      </c>
      <c r="AX883" s="1" t="s">
        <v>18667</v>
      </c>
      <c r="AY883" s="1" t="s">
        <v>18959</v>
      </c>
    </row>
    <row r="884" spans="1:51" x14ac:dyDescent="0.2">
      <c r="A884" s="14" t="s">
        <v>17723</v>
      </c>
      <c r="B884" s="1" t="s">
        <v>19235</v>
      </c>
      <c r="C884" s="1" t="s">
        <v>19259</v>
      </c>
      <c r="D884" s="1" t="s">
        <v>18664</v>
      </c>
      <c r="E884" s="15">
        <v>44264</v>
      </c>
      <c r="F884" s="13">
        <v>44265</v>
      </c>
      <c r="G884" s="1" t="s">
        <v>18954</v>
      </c>
      <c r="H884" s="1" t="s">
        <v>19236</v>
      </c>
      <c r="I884" s="1" t="s">
        <v>18667</v>
      </c>
      <c r="J884" s="1" t="s">
        <v>18668</v>
      </c>
      <c r="K884" s="1" t="s">
        <v>18669</v>
      </c>
      <c r="L884" s="1" t="s">
        <v>18894</v>
      </c>
      <c r="M884" s="1" t="s">
        <v>18893</v>
      </c>
      <c r="N884" s="1" t="s">
        <v>19237</v>
      </c>
      <c r="O884" s="1">
        <v>5</v>
      </c>
      <c r="P884" s="1" t="s">
        <v>19235</v>
      </c>
      <c r="Q884" s="1" t="s">
        <v>19322</v>
      </c>
      <c r="R884" s="1">
        <v>20132220752</v>
      </c>
      <c r="S884" s="1" t="s">
        <v>18702</v>
      </c>
      <c r="T884" s="1">
        <v>13222075</v>
      </c>
      <c r="U884" s="1" t="s">
        <v>19323</v>
      </c>
      <c r="V884" s="1">
        <v>43060021</v>
      </c>
      <c r="X884" s="1" t="s">
        <v>19324</v>
      </c>
      <c r="Y884" s="1" t="s">
        <v>19325</v>
      </c>
      <c r="Z884" s="1" t="s">
        <v>18706</v>
      </c>
      <c r="AA884" s="1" t="s">
        <v>18707</v>
      </c>
      <c r="AB884" s="1" t="s">
        <v>18707</v>
      </c>
      <c r="AE884" s="1" t="s">
        <v>19326</v>
      </c>
      <c r="AG884" s="1" t="s">
        <v>15731</v>
      </c>
      <c r="AI884" s="1">
        <v>1408</v>
      </c>
      <c r="AK884" s="1" t="s">
        <v>19226</v>
      </c>
      <c r="AL884" s="1" t="s">
        <v>17844</v>
      </c>
      <c r="AM884" s="1" t="s">
        <v>19227</v>
      </c>
      <c r="AN884" s="1" t="s">
        <v>18863</v>
      </c>
      <c r="AO884" s="1" t="s">
        <v>18668</v>
      </c>
      <c r="AP884" s="14" t="s">
        <v>19361</v>
      </c>
      <c r="AQ884" s="14" t="s">
        <v>19362</v>
      </c>
      <c r="AR884" s="14" t="s">
        <v>19227</v>
      </c>
      <c r="AS884" s="15">
        <v>44265</v>
      </c>
      <c r="AT884" s="1" t="s">
        <v>19363</v>
      </c>
      <c r="AU884" s="1" t="s">
        <v>19237</v>
      </c>
      <c r="AV884" s="1" t="s">
        <v>18894</v>
      </c>
      <c r="AW884" s="1" t="s">
        <v>19241</v>
      </c>
      <c r="AX884" s="1" t="s">
        <v>18667</v>
      </c>
      <c r="AY884" s="1" t="s">
        <v>19242</v>
      </c>
    </row>
    <row r="885" spans="1:51" x14ac:dyDescent="0.2">
      <c r="A885" s="14" t="s">
        <v>17728</v>
      </c>
      <c r="B885" s="1" t="s">
        <v>19235</v>
      </c>
      <c r="C885" s="1" t="s">
        <v>19259</v>
      </c>
      <c r="D885" s="1" t="s">
        <v>18664</v>
      </c>
      <c r="E885" s="15">
        <v>44264</v>
      </c>
      <c r="F885" s="13">
        <v>44265</v>
      </c>
      <c r="G885" s="1" t="s">
        <v>18954</v>
      </c>
      <c r="H885" s="1" t="s">
        <v>19236</v>
      </c>
      <c r="I885" s="1" t="s">
        <v>18667</v>
      </c>
      <c r="J885" s="1" t="s">
        <v>18668</v>
      </c>
      <c r="K885" s="1" t="s">
        <v>18669</v>
      </c>
      <c r="L885" s="1" t="s">
        <v>18894</v>
      </c>
      <c r="M885" s="1" t="s">
        <v>18893</v>
      </c>
      <c r="N885" s="1" t="s">
        <v>19237</v>
      </c>
      <c r="O885" s="1">
        <v>5</v>
      </c>
      <c r="P885" s="1" t="s">
        <v>19235</v>
      </c>
      <c r="Q885" s="1" t="s">
        <v>19322</v>
      </c>
      <c r="R885" s="1">
        <v>20132220752</v>
      </c>
      <c r="S885" s="1" t="s">
        <v>18702</v>
      </c>
      <c r="T885" s="1">
        <v>13222075</v>
      </c>
      <c r="U885" s="1" t="s">
        <v>19323</v>
      </c>
      <c r="V885" s="1">
        <v>43060021</v>
      </c>
      <c r="X885" s="1" t="s">
        <v>19324</v>
      </c>
      <c r="Y885" s="1" t="s">
        <v>19325</v>
      </c>
      <c r="Z885" s="1" t="s">
        <v>18706</v>
      </c>
      <c r="AA885" s="1" t="s">
        <v>18707</v>
      </c>
      <c r="AB885" s="1" t="s">
        <v>18707</v>
      </c>
      <c r="AE885" s="1" t="s">
        <v>19326</v>
      </c>
      <c r="AG885" s="1" t="s">
        <v>15731</v>
      </c>
      <c r="AI885" s="1">
        <v>1408</v>
      </c>
      <c r="AK885" s="1" t="s">
        <v>19226</v>
      </c>
      <c r="AL885" s="1" t="s">
        <v>17844</v>
      </c>
      <c r="AM885" s="1" t="s">
        <v>19227</v>
      </c>
      <c r="AN885" s="1" t="s">
        <v>18863</v>
      </c>
      <c r="AO885" s="1" t="s">
        <v>18668</v>
      </c>
      <c r="AP885" s="14" t="s">
        <v>19361</v>
      </c>
      <c r="AQ885" s="14" t="s">
        <v>19362</v>
      </c>
      <c r="AR885" s="14" t="s">
        <v>19227</v>
      </c>
      <c r="AS885" s="15">
        <v>44265</v>
      </c>
      <c r="AT885" s="1" t="s">
        <v>19363</v>
      </c>
      <c r="AU885" s="1" t="s">
        <v>19237</v>
      </c>
      <c r="AV885" s="1" t="s">
        <v>18894</v>
      </c>
      <c r="AW885" s="1" t="s">
        <v>19241</v>
      </c>
      <c r="AX885" s="1" t="s">
        <v>18667</v>
      </c>
      <c r="AY885" s="1" t="s">
        <v>19242</v>
      </c>
    </row>
    <row r="886" spans="1:51" x14ac:dyDescent="0.2">
      <c r="A886" s="14" t="s">
        <v>17241</v>
      </c>
      <c r="B886" s="1" t="s">
        <v>18953</v>
      </c>
      <c r="C886" s="1" t="s">
        <v>18967</v>
      </c>
      <c r="D886" s="1" t="s">
        <v>18664</v>
      </c>
      <c r="E886" s="15">
        <v>44264</v>
      </c>
      <c r="F886" s="13">
        <v>44277</v>
      </c>
      <c r="G886" s="1" t="s">
        <v>18954</v>
      </c>
      <c r="H886" s="1" t="s">
        <v>18955</v>
      </c>
      <c r="I886" s="1" t="s">
        <v>18667</v>
      </c>
      <c r="J886" s="1" t="s">
        <v>18668</v>
      </c>
      <c r="K886" s="1" t="s">
        <v>18669</v>
      </c>
      <c r="L886" s="1" t="s">
        <v>18693</v>
      </c>
      <c r="M886" s="1" t="s">
        <v>18956</v>
      </c>
      <c r="N886" s="1" t="s">
        <v>18957</v>
      </c>
      <c r="O886" s="1">
        <v>20</v>
      </c>
      <c r="P886" s="1" t="s">
        <v>18953</v>
      </c>
      <c r="Q886" s="1" t="s">
        <v>19020</v>
      </c>
      <c r="R886" s="1">
        <v>27258786101</v>
      </c>
      <c r="S886" s="1" t="s">
        <v>18702</v>
      </c>
      <c r="T886" s="1">
        <v>25878610</v>
      </c>
      <c r="U886" s="1" t="s">
        <v>19021</v>
      </c>
      <c r="V886" s="1">
        <v>1161537110</v>
      </c>
      <c r="X886" s="1" t="s">
        <v>19022</v>
      </c>
      <c r="Y886" s="1" t="s">
        <v>19023</v>
      </c>
      <c r="Z886" s="1" t="s">
        <v>18706</v>
      </c>
      <c r="AA886" s="1" t="s">
        <v>18707</v>
      </c>
      <c r="AB886" s="1" t="s">
        <v>18707</v>
      </c>
      <c r="AE886" s="1" t="s">
        <v>19024</v>
      </c>
      <c r="AG886" s="1">
        <v>7</v>
      </c>
      <c r="AH886" s="1" t="s">
        <v>18891</v>
      </c>
      <c r="AI886" s="1">
        <v>1006</v>
      </c>
      <c r="AK886" s="1" t="s">
        <v>18792</v>
      </c>
      <c r="AL886" s="1" t="s">
        <v>18730</v>
      </c>
      <c r="AM886" s="1" t="s">
        <v>18693</v>
      </c>
      <c r="AN886" s="1" t="s">
        <v>18669</v>
      </c>
      <c r="AO886" s="1" t="s">
        <v>18668</v>
      </c>
      <c r="AP886" s="14" t="s">
        <v>18694</v>
      </c>
      <c r="AQ886" s="14" t="s">
        <v>18695</v>
      </c>
      <c r="AR886" s="14" t="s">
        <v>18693</v>
      </c>
      <c r="AS886" s="15">
        <v>44277</v>
      </c>
      <c r="AT886" s="1" t="s">
        <v>18946</v>
      </c>
      <c r="AU886" s="1" t="s">
        <v>18957</v>
      </c>
      <c r="AV886" s="1" t="s">
        <v>18693</v>
      </c>
      <c r="AW886" s="1" t="s">
        <v>18958</v>
      </c>
      <c r="AX886" s="1" t="s">
        <v>18667</v>
      </c>
      <c r="AY886" s="1" t="s">
        <v>18959</v>
      </c>
    </row>
    <row r="887" spans="1:51" x14ac:dyDescent="0.2">
      <c r="A887" s="14" t="s">
        <v>14969</v>
      </c>
      <c r="B887" s="1" t="s">
        <v>18662</v>
      </c>
      <c r="C887" s="1" t="s">
        <v>18685</v>
      </c>
      <c r="D887" s="1" t="s">
        <v>18664</v>
      </c>
      <c r="E887" s="15">
        <v>44264</v>
      </c>
      <c r="F887" s="13">
        <v>44271</v>
      </c>
      <c r="G887" s="1" t="s">
        <v>18665</v>
      </c>
      <c r="H887" s="1" t="s">
        <v>18666</v>
      </c>
      <c r="I887" s="1" t="s">
        <v>18667</v>
      </c>
      <c r="J887" s="1" t="s">
        <v>18668</v>
      </c>
      <c r="K887" s="1" t="s">
        <v>18669</v>
      </c>
      <c r="L887" s="1" t="s">
        <v>18735</v>
      </c>
      <c r="M887" s="1" t="s">
        <v>18671</v>
      </c>
      <c r="N887" s="1" t="s">
        <v>18672</v>
      </c>
      <c r="O887" s="1">
        <v>22</v>
      </c>
      <c r="P887" s="1" t="s">
        <v>18662</v>
      </c>
      <c r="Q887" s="1" t="s">
        <v>18673</v>
      </c>
      <c r="R887" s="1">
        <v>30710988702</v>
      </c>
      <c r="U887" s="1" t="s">
        <v>19364</v>
      </c>
      <c r="V887" s="1">
        <v>1146618788</v>
      </c>
      <c r="W887" s="1" t="s">
        <v>19365</v>
      </c>
      <c r="Z887" s="1" t="s">
        <v>15990</v>
      </c>
      <c r="AA887" s="1" t="s">
        <v>19366</v>
      </c>
      <c r="AB887" s="1" t="s">
        <v>19366</v>
      </c>
      <c r="AE887" s="1" t="s">
        <v>19367</v>
      </c>
      <c r="AG887" s="1" t="s">
        <v>15731</v>
      </c>
      <c r="AI887" s="1">
        <v>1722</v>
      </c>
      <c r="AK887" s="1" t="s">
        <v>18935</v>
      </c>
      <c r="AL887" s="1" t="s">
        <v>18936</v>
      </c>
      <c r="AM887" s="1" t="s">
        <v>18937</v>
      </c>
      <c r="AN887" s="1" t="s">
        <v>18669</v>
      </c>
      <c r="AO887" s="1" t="s">
        <v>18668</v>
      </c>
      <c r="AP887" s="14" t="s">
        <v>19368</v>
      </c>
      <c r="AQ887" s="14" t="s">
        <v>18939</v>
      </c>
      <c r="AR887" s="14" t="s">
        <v>18937</v>
      </c>
      <c r="AS887" s="15">
        <v>44271</v>
      </c>
      <c r="AT887" s="1" t="s">
        <v>18940</v>
      </c>
      <c r="AU887" s="1" t="s">
        <v>18672</v>
      </c>
      <c r="AV887" s="1" t="s">
        <v>18735</v>
      </c>
      <c r="AW887" s="1" t="s">
        <v>18683</v>
      </c>
      <c r="AX887" s="1" t="s">
        <v>18667</v>
      </c>
      <c r="AY887" s="1" t="s">
        <v>18684</v>
      </c>
    </row>
    <row r="888" spans="1:51" x14ac:dyDescent="0.2">
      <c r="A888" s="14" t="s">
        <v>15000</v>
      </c>
      <c r="B888" s="1" t="s">
        <v>18662</v>
      </c>
      <c r="C888" s="1" t="s">
        <v>18685</v>
      </c>
      <c r="D888" s="1" t="s">
        <v>18664</v>
      </c>
      <c r="E888" s="15">
        <v>44264</v>
      </c>
      <c r="F888" s="13">
        <v>44323</v>
      </c>
      <c r="G888" s="1" t="s">
        <v>18665</v>
      </c>
      <c r="H888" s="1" t="s">
        <v>18666</v>
      </c>
      <c r="I888" s="1" t="s">
        <v>18667</v>
      </c>
      <c r="J888" s="1" t="s">
        <v>18668</v>
      </c>
      <c r="K888" s="1" t="s">
        <v>18669</v>
      </c>
      <c r="L888" s="1" t="s">
        <v>18735</v>
      </c>
      <c r="M888" s="1" t="s">
        <v>18671</v>
      </c>
      <c r="N888" s="1" t="s">
        <v>18672</v>
      </c>
      <c r="O888" s="1">
        <v>54</v>
      </c>
      <c r="P888" s="1" t="s">
        <v>18662</v>
      </c>
      <c r="Q888" s="1" t="s">
        <v>19369</v>
      </c>
      <c r="R888" s="1">
        <v>20134806681</v>
      </c>
      <c r="S888" s="1" t="s">
        <v>18702</v>
      </c>
      <c r="T888" s="1">
        <v>13480668</v>
      </c>
      <c r="U888" s="1" t="s">
        <v>19370</v>
      </c>
      <c r="V888" s="1">
        <v>52392090</v>
      </c>
      <c r="X888" s="1" t="s">
        <v>19371</v>
      </c>
      <c r="Y888" s="1" t="s">
        <v>19372</v>
      </c>
      <c r="Z888" s="1" t="s">
        <v>15990</v>
      </c>
      <c r="AA888" s="1" t="s">
        <v>19373</v>
      </c>
      <c r="AB888" s="1" t="s">
        <v>19374</v>
      </c>
      <c r="AE888" s="1" t="s">
        <v>19375</v>
      </c>
      <c r="AG888" s="1">
        <v>13</v>
      </c>
      <c r="AH888" s="1" t="s">
        <v>1816</v>
      </c>
      <c r="AI888" s="1">
        <v>1063</v>
      </c>
      <c r="AK888" s="1" t="s">
        <v>18777</v>
      </c>
      <c r="AL888" s="1" t="s">
        <v>18671</v>
      </c>
      <c r="AM888" s="1" t="s">
        <v>18679</v>
      </c>
      <c r="AN888" s="1" t="s">
        <v>18669</v>
      </c>
      <c r="AO888" s="1" t="s">
        <v>18668</v>
      </c>
      <c r="AP888" s="14" t="s">
        <v>18876</v>
      </c>
      <c r="AQ888" s="14" t="s">
        <v>18723</v>
      </c>
      <c r="AR888" s="14" t="s">
        <v>18679</v>
      </c>
      <c r="AS888" s="15">
        <v>44323</v>
      </c>
      <c r="AT888" s="1" t="s">
        <v>18871</v>
      </c>
      <c r="AU888" s="1" t="s">
        <v>18672</v>
      </c>
      <c r="AV888" s="1" t="s">
        <v>18735</v>
      </c>
      <c r="AW888" s="1" t="s">
        <v>18683</v>
      </c>
      <c r="AX888" s="1" t="s">
        <v>18667</v>
      </c>
      <c r="AY888" s="1" t="s">
        <v>18684</v>
      </c>
    </row>
    <row r="889" spans="1:51" x14ac:dyDescent="0.2">
      <c r="A889" s="14" t="s">
        <v>15012</v>
      </c>
      <c r="B889" s="1" t="s">
        <v>18662</v>
      </c>
      <c r="C889" s="1" t="s">
        <v>18685</v>
      </c>
      <c r="D889" s="1" t="s">
        <v>18664</v>
      </c>
      <c r="E889" s="15">
        <v>44265</v>
      </c>
      <c r="F889" s="13">
        <v>44314</v>
      </c>
      <c r="G889" s="1" t="s">
        <v>18665</v>
      </c>
      <c r="H889" s="1" t="s">
        <v>18666</v>
      </c>
      <c r="I889" s="1" t="s">
        <v>18667</v>
      </c>
      <c r="J889" s="1" t="s">
        <v>18668</v>
      </c>
      <c r="K889" s="1" t="s">
        <v>18669</v>
      </c>
      <c r="L889" s="1" t="s">
        <v>18735</v>
      </c>
      <c r="M889" s="1" t="s">
        <v>18671</v>
      </c>
      <c r="N889" s="1" t="s">
        <v>18672</v>
      </c>
      <c r="O889" s="1">
        <v>49</v>
      </c>
      <c r="P889" s="1" t="s">
        <v>18662</v>
      </c>
      <c r="Q889" s="1" t="s">
        <v>18673</v>
      </c>
      <c r="R889" s="1">
        <v>30715139495</v>
      </c>
      <c r="U889" s="1" t="s">
        <v>19290</v>
      </c>
      <c r="V889" s="1">
        <v>43024900</v>
      </c>
      <c r="W889" s="1" t="s">
        <v>19291</v>
      </c>
      <c r="Z889" s="1" t="s">
        <v>18706</v>
      </c>
      <c r="AA889" s="1" t="s">
        <v>18726</v>
      </c>
      <c r="AB889" s="1" t="s">
        <v>19292</v>
      </c>
      <c r="AE889" s="1" t="s">
        <v>19293</v>
      </c>
      <c r="AG889" s="1" t="s">
        <v>15731</v>
      </c>
      <c r="AI889" s="1">
        <v>1270</v>
      </c>
      <c r="AK889" s="1" t="s">
        <v>18709</v>
      </c>
      <c r="AL889" s="1" t="s">
        <v>18710</v>
      </c>
      <c r="AM889" s="1" t="s">
        <v>18711</v>
      </c>
      <c r="AN889" s="1" t="s">
        <v>18669</v>
      </c>
      <c r="AO889" s="1" t="s">
        <v>18668</v>
      </c>
      <c r="AP889" s="14" t="s">
        <v>18709</v>
      </c>
      <c r="AQ889" s="14" t="s">
        <v>18712</v>
      </c>
      <c r="AR889" s="14" t="s">
        <v>19294</v>
      </c>
      <c r="AS889" s="15">
        <v>44314</v>
      </c>
      <c r="AT889" s="1" t="s">
        <v>18713</v>
      </c>
      <c r="AU889" s="1" t="s">
        <v>18672</v>
      </c>
      <c r="AV889" s="1" t="s">
        <v>18735</v>
      </c>
      <c r="AW889" s="1" t="s">
        <v>18683</v>
      </c>
      <c r="AX889" s="1" t="s">
        <v>18667</v>
      </c>
      <c r="AY889" s="1" t="s">
        <v>18684</v>
      </c>
    </row>
    <row r="890" spans="1:51" x14ac:dyDescent="0.2">
      <c r="A890" s="14" t="s">
        <v>15026</v>
      </c>
      <c r="B890" s="1" t="s">
        <v>18662</v>
      </c>
      <c r="C890" s="1" t="s">
        <v>18685</v>
      </c>
      <c r="D890" s="1" t="s">
        <v>18664</v>
      </c>
      <c r="E890" s="15">
        <v>44265</v>
      </c>
      <c r="F890" s="13">
        <v>44350</v>
      </c>
      <c r="G890" s="1" t="s">
        <v>18665</v>
      </c>
      <c r="H890" s="1" t="s">
        <v>18666</v>
      </c>
      <c r="I890" s="1" t="s">
        <v>18667</v>
      </c>
      <c r="J890" s="1" t="s">
        <v>18668</v>
      </c>
      <c r="K890" s="1" t="s">
        <v>18669</v>
      </c>
      <c r="L890" s="1" t="s">
        <v>18735</v>
      </c>
      <c r="M890" s="1" t="s">
        <v>18671</v>
      </c>
      <c r="N890" s="1" t="s">
        <v>18672</v>
      </c>
      <c r="O890" s="1">
        <v>20</v>
      </c>
      <c r="P890" s="1" t="s">
        <v>18662</v>
      </c>
      <c r="Q890" s="1" t="s">
        <v>18673</v>
      </c>
      <c r="R890" s="1">
        <v>30708574836</v>
      </c>
      <c r="U890" s="1" t="s">
        <v>18872</v>
      </c>
      <c r="V890" s="1">
        <v>1163161000</v>
      </c>
      <c r="W890" s="1" t="s">
        <v>16547</v>
      </c>
      <c r="Z890" s="1" t="s">
        <v>15990</v>
      </c>
      <c r="AA890" s="1" t="s">
        <v>18853</v>
      </c>
      <c r="AB890" s="1" t="s">
        <v>18854</v>
      </c>
      <c r="AE890" s="1" t="s">
        <v>18873</v>
      </c>
      <c r="AG890" s="1" t="s">
        <v>15731</v>
      </c>
      <c r="AI890" s="1">
        <v>1842</v>
      </c>
      <c r="AJ890" s="1" t="s">
        <v>18874</v>
      </c>
      <c r="AK890" s="1" t="s">
        <v>19376</v>
      </c>
      <c r="AL890" s="1" t="s">
        <v>18710</v>
      </c>
      <c r="AM890" s="1" t="s">
        <v>18868</v>
      </c>
      <c r="AN890" s="1" t="s">
        <v>18863</v>
      </c>
      <c r="AO890" s="1" t="s">
        <v>18668</v>
      </c>
      <c r="AP890" s="14" t="s">
        <v>20049</v>
      </c>
      <c r="AQ890" s="14" t="s">
        <v>18723</v>
      </c>
      <c r="AR890" s="14" t="s">
        <v>18862</v>
      </c>
      <c r="AS890" s="15">
        <v>44350</v>
      </c>
      <c r="AT890" s="1" t="s">
        <v>20322</v>
      </c>
      <c r="AU890" s="1" t="s">
        <v>18672</v>
      </c>
      <c r="AV890" s="1" t="s">
        <v>18735</v>
      </c>
      <c r="AW890" s="1" t="s">
        <v>18683</v>
      </c>
      <c r="AX890" s="1" t="s">
        <v>18667</v>
      </c>
      <c r="AY890" s="1" t="s">
        <v>18684</v>
      </c>
    </row>
    <row r="891" spans="1:51" x14ac:dyDescent="0.2">
      <c r="A891" s="14" t="s">
        <v>15029</v>
      </c>
      <c r="B891" s="1" t="s">
        <v>18662</v>
      </c>
      <c r="C891" s="1" t="s">
        <v>18685</v>
      </c>
      <c r="D891" s="1" t="s">
        <v>18664</v>
      </c>
      <c r="E891" s="15">
        <v>44265</v>
      </c>
      <c r="F891" s="13">
        <v>44350</v>
      </c>
      <c r="G891" s="1" t="s">
        <v>18665</v>
      </c>
      <c r="H891" s="1" t="s">
        <v>18666</v>
      </c>
      <c r="I891" s="1" t="s">
        <v>18667</v>
      </c>
      <c r="J891" s="1" t="s">
        <v>18668</v>
      </c>
      <c r="K891" s="1" t="s">
        <v>18669</v>
      </c>
      <c r="L891" s="1" t="s">
        <v>18735</v>
      </c>
      <c r="M891" s="1" t="s">
        <v>18671</v>
      </c>
      <c r="N891" s="1" t="s">
        <v>18672</v>
      </c>
      <c r="O891" s="1">
        <v>18</v>
      </c>
      <c r="P891" s="1" t="s">
        <v>18662</v>
      </c>
      <c r="Q891" s="1" t="s">
        <v>18673</v>
      </c>
      <c r="R891" s="1">
        <v>30708574836</v>
      </c>
      <c r="U891" s="1" t="s">
        <v>18872</v>
      </c>
      <c r="V891" s="1">
        <v>1163161000</v>
      </c>
      <c r="W891" s="1" t="s">
        <v>16547</v>
      </c>
      <c r="Z891" s="1" t="s">
        <v>15990</v>
      </c>
      <c r="AA891" s="1" t="s">
        <v>18853</v>
      </c>
      <c r="AB891" s="1" t="s">
        <v>18854</v>
      </c>
      <c r="AE891" s="1" t="s">
        <v>18873</v>
      </c>
      <c r="AG891" s="1" t="s">
        <v>15731</v>
      </c>
      <c r="AI891" s="1">
        <v>1842</v>
      </c>
      <c r="AJ891" s="1" t="s">
        <v>18874</v>
      </c>
      <c r="AK891" s="1" t="s">
        <v>19376</v>
      </c>
      <c r="AL891" s="1" t="s">
        <v>18710</v>
      </c>
      <c r="AM891" s="1" t="s">
        <v>18868</v>
      </c>
      <c r="AN891" s="1" t="s">
        <v>18863</v>
      </c>
      <c r="AO891" s="1" t="s">
        <v>18668</v>
      </c>
      <c r="AP891" s="14" t="s">
        <v>20049</v>
      </c>
      <c r="AQ891" s="14" t="s">
        <v>18723</v>
      </c>
      <c r="AR891" s="14" t="s">
        <v>18862</v>
      </c>
      <c r="AS891" s="15">
        <v>44350</v>
      </c>
      <c r="AT891" s="1" t="s">
        <v>20322</v>
      </c>
      <c r="AU891" s="1" t="s">
        <v>18672</v>
      </c>
      <c r="AV891" s="1" t="s">
        <v>18735</v>
      </c>
      <c r="AW891" s="1" t="s">
        <v>18683</v>
      </c>
      <c r="AX891" s="1" t="s">
        <v>18667</v>
      </c>
      <c r="AY891" s="1" t="s">
        <v>18684</v>
      </c>
    </row>
    <row r="892" spans="1:51" x14ac:dyDescent="0.2">
      <c r="A892" s="14" t="s">
        <v>17249</v>
      </c>
      <c r="B892" s="1" t="s">
        <v>18953</v>
      </c>
      <c r="C892" s="1" t="s">
        <v>18685</v>
      </c>
      <c r="D892" s="1" t="s">
        <v>18664</v>
      </c>
      <c r="E892" s="15">
        <v>44265</v>
      </c>
      <c r="F892" s="13">
        <v>44277</v>
      </c>
      <c r="G892" s="1" t="s">
        <v>18954</v>
      </c>
      <c r="H892" s="1" t="s">
        <v>18955</v>
      </c>
      <c r="I892" s="1" t="s">
        <v>18667</v>
      </c>
      <c r="J892" s="1" t="s">
        <v>18668</v>
      </c>
      <c r="K892" s="1" t="s">
        <v>18669</v>
      </c>
      <c r="L892" s="1" t="s">
        <v>18693</v>
      </c>
      <c r="M892" s="1" t="s">
        <v>18956</v>
      </c>
      <c r="N892" s="1" t="s">
        <v>18957</v>
      </c>
      <c r="O892" s="1">
        <v>20</v>
      </c>
      <c r="P892" s="1" t="s">
        <v>18953</v>
      </c>
      <c r="Q892" s="1" t="s">
        <v>19084</v>
      </c>
      <c r="R892" s="1">
        <v>20173310529</v>
      </c>
      <c r="S892" s="1" t="s">
        <v>18702</v>
      </c>
      <c r="T892" s="1">
        <v>17331052</v>
      </c>
      <c r="U892" s="1" t="s">
        <v>19085</v>
      </c>
      <c r="V892" s="1">
        <v>45243330</v>
      </c>
      <c r="X892" s="1" t="s">
        <v>19086</v>
      </c>
      <c r="Y892" s="1" t="s">
        <v>19087</v>
      </c>
      <c r="Z892" s="1" t="s">
        <v>18706</v>
      </c>
      <c r="AA892" s="1" t="s">
        <v>18707</v>
      </c>
      <c r="AB892" s="1" t="s">
        <v>18707</v>
      </c>
      <c r="AE892" s="1" t="s">
        <v>19088</v>
      </c>
      <c r="AG892" s="1" t="s">
        <v>15731</v>
      </c>
      <c r="AI892" s="1">
        <v>1431</v>
      </c>
      <c r="AK892" s="1" t="s">
        <v>18840</v>
      </c>
      <c r="AL892" s="1" t="s">
        <v>18730</v>
      </c>
      <c r="AM892" s="1" t="s">
        <v>18693</v>
      </c>
      <c r="AN892" s="1" t="s">
        <v>18669</v>
      </c>
      <c r="AO892" s="1" t="s">
        <v>18668</v>
      </c>
      <c r="AP892" s="14" t="s">
        <v>18694</v>
      </c>
      <c r="AQ892" s="14" t="s">
        <v>18695</v>
      </c>
      <c r="AR892" s="14" t="s">
        <v>18693</v>
      </c>
      <c r="AS892" s="15">
        <v>44277</v>
      </c>
      <c r="AT892" s="1" t="s">
        <v>18841</v>
      </c>
      <c r="AU892" s="1" t="s">
        <v>18957</v>
      </c>
      <c r="AV892" s="1" t="s">
        <v>18693</v>
      </c>
      <c r="AW892" s="1" t="s">
        <v>18958</v>
      </c>
      <c r="AX892" s="1" t="s">
        <v>18667</v>
      </c>
      <c r="AY892" s="1" t="s">
        <v>18959</v>
      </c>
    </row>
    <row r="893" spans="1:51" x14ac:dyDescent="0.2">
      <c r="A893" s="14" t="s">
        <v>15062</v>
      </c>
      <c r="B893" s="1" t="s">
        <v>18662</v>
      </c>
      <c r="C893" s="1" t="s">
        <v>18685</v>
      </c>
      <c r="D893" s="1" t="s">
        <v>18664</v>
      </c>
      <c r="E893" s="15">
        <v>44266</v>
      </c>
      <c r="F893" s="13">
        <v>44348</v>
      </c>
      <c r="G893" s="1" t="s">
        <v>18665</v>
      </c>
      <c r="H893" s="1" t="s">
        <v>18666</v>
      </c>
      <c r="I893" s="1" t="s">
        <v>18667</v>
      </c>
      <c r="J893" s="1" t="s">
        <v>18668</v>
      </c>
      <c r="K893" s="1" t="s">
        <v>18669</v>
      </c>
      <c r="L893" s="1" t="s">
        <v>18735</v>
      </c>
      <c r="M893" s="1" t="s">
        <v>18671</v>
      </c>
      <c r="N893" s="1" t="s">
        <v>18672</v>
      </c>
      <c r="O893" s="1">
        <v>16</v>
      </c>
      <c r="P893" s="1" t="s">
        <v>18662</v>
      </c>
      <c r="Q893" s="1" t="s">
        <v>18842</v>
      </c>
      <c r="R893" s="1">
        <v>20249018512</v>
      </c>
      <c r="S893" s="1" t="s">
        <v>18702</v>
      </c>
      <c r="T893" s="1">
        <v>24901851</v>
      </c>
      <c r="U893" s="1" t="s">
        <v>18843</v>
      </c>
      <c r="V893" s="1">
        <v>52369800</v>
      </c>
      <c r="X893" s="1" t="s">
        <v>18844</v>
      </c>
      <c r="Y893" s="1" t="s">
        <v>18845</v>
      </c>
      <c r="Z893" s="1" t="s">
        <v>15990</v>
      </c>
      <c r="AA893" s="1" t="s">
        <v>18846</v>
      </c>
      <c r="AB893" s="1" t="s">
        <v>18847</v>
      </c>
      <c r="AE893" s="1" t="s">
        <v>18848</v>
      </c>
      <c r="AG893" s="1" t="s">
        <v>1816</v>
      </c>
      <c r="AH893" s="1" t="s">
        <v>1816</v>
      </c>
      <c r="AI893" s="1">
        <v>1706</v>
      </c>
      <c r="AK893" s="1" t="s">
        <v>19377</v>
      </c>
      <c r="AL893" s="1" t="s">
        <v>17844</v>
      </c>
      <c r="AM893" s="1" t="s">
        <v>19378</v>
      </c>
      <c r="AN893" s="1" t="s">
        <v>19074</v>
      </c>
      <c r="AO893" s="1" t="s">
        <v>18668</v>
      </c>
      <c r="AP893" s="14" t="s">
        <v>19379</v>
      </c>
      <c r="AQ893" s="14" t="s">
        <v>18906</v>
      </c>
      <c r="AR893" s="14" t="s">
        <v>19378</v>
      </c>
      <c r="AS893" s="15">
        <v>44348</v>
      </c>
      <c r="AT893" s="1" t="s">
        <v>19380</v>
      </c>
      <c r="AU893" s="1" t="s">
        <v>18672</v>
      </c>
      <c r="AV893" s="1" t="s">
        <v>18735</v>
      </c>
      <c r="AW893" s="1" t="s">
        <v>18683</v>
      </c>
      <c r="AX893" s="1" t="s">
        <v>18667</v>
      </c>
      <c r="AY893" s="1" t="s">
        <v>18684</v>
      </c>
    </row>
    <row r="894" spans="1:51" x14ac:dyDescent="0.2">
      <c r="A894" s="14" t="s">
        <v>15065</v>
      </c>
      <c r="B894" s="1" t="s">
        <v>18662</v>
      </c>
      <c r="C894" s="1" t="s">
        <v>18685</v>
      </c>
      <c r="D894" s="1" t="s">
        <v>18664</v>
      </c>
      <c r="E894" s="15">
        <v>44266</v>
      </c>
      <c r="F894" s="13">
        <v>44348</v>
      </c>
      <c r="G894" s="1" t="s">
        <v>18665</v>
      </c>
      <c r="H894" s="1" t="s">
        <v>18666</v>
      </c>
      <c r="I894" s="1" t="s">
        <v>18667</v>
      </c>
      <c r="J894" s="1" t="s">
        <v>18668</v>
      </c>
      <c r="K894" s="1" t="s">
        <v>18669</v>
      </c>
      <c r="L894" s="1" t="s">
        <v>18735</v>
      </c>
      <c r="M894" s="1" t="s">
        <v>18671</v>
      </c>
      <c r="N894" s="1" t="s">
        <v>18672</v>
      </c>
      <c r="O894" s="1">
        <v>16</v>
      </c>
      <c r="P894" s="1" t="s">
        <v>18662</v>
      </c>
      <c r="Q894" s="1" t="s">
        <v>18842</v>
      </c>
      <c r="R894" s="1">
        <v>20249018512</v>
      </c>
      <c r="S894" s="1" t="s">
        <v>18702</v>
      </c>
      <c r="T894" s="1">
        <v>24901851</v>
      </c>
      <c r="U894" s="1" t="s">
        <v>18843</v>
      </c>
      <c r="V894" s="1">
        <v>52369800</v>
      </c>
      <c r="X894" s="1" t="s">
        <v>18844</v>
      </c>
      <c r="Y894" s="1" t="s">
        <v>18845</v>
      </c>
      <c r="Z894" s="1" t="s">
        <v>15990</v>
      </c>
      <c r="AA894" s="1" t="s">
        <v>18846</v>
      </c>
      <c r="AB894" s="1" t="s">
        <v>18847</v>
      </c>
      <c r="AE894" s="1" t="s">
        <v>18848</v>
      </c>
      <c r="AG894" s="1" t="s">
        <v>1816</v>
      </c>
      <c r="AH894" s="1" t="s">
        <v>1816</v>
      </c>
      <c r="AI894" s="1">
        <v>1706</v>
      </c>
      <c r="AK894" s="1" t="s">
        <v>19377</v>
      </c>
      <c r="AL894" s="1" t="s">
        <v>17844</v>
      </c>
      <c r="AM894" s="1" t="s">
        <v>19378</v>
      </c>
      <c r="AN894" s="1" t="s">
        <v>19074</v>
      </c>
      <c r="AO894" s="1" t="s">
        <v>18668</v>
      </c>
      <c r="AP894" s="14" t="s">
        <v>19379</v>
      </c>
      <c r="AQ894" s="14" t="s">
        <v>18906</v>
      </c>
      <c r="AR894" s="14" t="s">
        <v>19378</v>
      </c>
      <c r="AS894" s="15">
        <v>44348</v>
      </c>
      <c r="AT894" s="1" t="s">
        <v>19381</v>
      </c>
      <c r="AU894" s="1" t="s">
        <v>18672</v>
      </c>
      <c r="AV894" s="1" t="s">
        <v>18735</v>
      </c>
      <c r="AW894" s="1" t="s">
        <v>18683</v>
      </c>
      <c r="AX894" s="1" t="s">
        <v>18667</v>
      </c>
      <c r="AY894" s="1" t="s">
        <v>18684</v>
      </c>
    </row>
    <row r="895" spans="1:51" x14ac:dyDescent="0.2">
      <c r="A895" s="14" t="s">
        <v>15068</v>
      </c>
      <c r="B895" s="1" t="s">
        <v>18662</v>
      </c>
      <c r="C895" s="1" t="s">
        <v>18685</v>
      </c>
      <c r="D895" s="1" t="s">
        <v>18664</v>
      </c>
      <c r="E895" s="15">
        <v>44266</v>
      </c>
      <c r="F895" s="13">
        <v>44348</v>
      </c>
      <c r="G895" s="1" t="s">
        <v>18665</v>
      </c>
      <c r="H895" s="1" t="s">
        <v>18666</v>
      </c>
      <c r="I895" s="1" t="s">
        <v>18667</v>
      </c>
      <c r="J895" s="1" t="s">
        <v>18668</v>
      </c>
      <c r="K895" s="1" t="s">
        <v>18669</v>
      </c>
      <c r="L895" s="1" t="s">
        <v>18735</v>
      </c>
      <c r="M895" s="1" t="s">
        <v>18671</v>
      </c>
      <c r="N895" s="1" t="s">
        <v>18672</v>
      </c>
      <c r="O895" s="1">
        <v>17</v>
      </c>
      <c r="P895" s="1" t="s">
        <v>18662</v>
      </c>
      <c r="Q895" s="1" t="s">
        <v>18842</v>
      </c>
      <c r="R895" s="1">
        <v>20249018512</v>
      </c>
      <c r="S895" s="1" t="s">
        <v>18702</v>
      </c>
      <c r="T895" s="1">
        <v>24901851</v>
      </c>
      <c r="U895" s="1" t="s">
        <v>18843</v>
      </c>
      <c r="V895" s="1">
        <v>52369800</v>
      </c>
      <c r="X895" s="1" t="s">
        <v>18844</v>
      </c>
      <c r="Y895" s="1" t="s">
        <v>18845</v>
      </c>
      <c r="Z895" s="1" t="s">
        <v>15990</v>
      </c>
      <c r="AA895" s="1" t="s">
        <v>18846</v>
      </c>
      <c r="AB895" s="1" t="s">
        <v>18847</v>
      </c>
      <c r="AE895" s="1" t="s">
        <v>18848</v>
      </c>
      <c r="AG895" s="1" t="s">
        <v>1816</v>
      </c>
      <c r="AH895" s="1" t="s">
        <v>1816</v>
      </c>
      <c r="AI895" s="1">
        <v>1706</v>
      </c>
      <c r="AK895" s="1" t="s">
        <v>19377</v>
      </c>
      <c r="AL895" s="1" t="s">
        <v>17844</v>
      </c>
      <c r="AM895" s="1" t="s">
        <v>19378</v>
      </c>
      <c r="AN895" s="1" t="s">
        <v>19074</v>
      </c>
      <c r="AO895" s="1" t="s">
        <v>18668</v>
      </c>
      <c r="AP895" s="14" t="s">
        <v>19379</v>
      </c>
      <c r="AQ895" s="14" t="s">
        <v>18906</v>
      </c>
      <c r="AR895" s="14" t="s">
        <v>19378</v>
      </c>
      <c r="AS895" s="15">
        <v>44348</v>
      </c>
      <c r="AT895" s="1" t="s">
        <v>19381</v>
      </c>
      <c r="AU895" s="1" t="s">
        <v>18672</v>
      </c>
      <c r="AV895" s="1" t="s">
        <v>18735</v>
      </c>
      <c r="AW895" s="1" t="s">
        <v>18683</v>
      </c>
      <c r="AX895" s="1" t="s">
        <v>18667</v>
      </c>
      <c r="AY895" s="1" t="s">
        <v>18684</v>
      </c>
    </row>
    <row r="896" spans="1:51" x14ac:dyDescent="0.2">
      <c r="A896" s="14" t="s">
        <v>17253</v>
      </c>
      <c r="B896" s="1" t="s">
        <v>18953</v>
      </c>
      <c r="C896" s="1" t="s">
        <v>18685</v>
      </c>
      <c r="D896" s="1" t="s">
        <v>18664</v>
      </c>
      <c r="E896" s="15">
        <v>44266</v>
      </c>
      <c r="F896" s="13">
        <v>44336</v>
      </c>
      <c r="G896" s="1" t="s">
        <v>18954</v>
      </c>
      <c r="H896" s="1" t="s">
        <v>18955</v>
      </c>
      <c r="I896" s="1" t="s">
        <v>18667</v>
      </c>
      <c r="J896" s="1" t="s">
        <v>18668</v>
      </c>
      <c r="K896" s="1" t="s">
        <v>18669</v>
      </c>
      <c r="L896" s="1" t="s">
        <v>18693</v>
      </c>
      <c r="M896" s="1" t="s">
        <v>18956</v>
      </c>
      <c r="N896" s="1" t="s">
        <v>18957</v>
      </c>
      <c r="O896" s="1">
        <v>25</v>
      </c>
      <c r="P896" s="1" t="s">
        <v>18953</v>
      </c>
      <c r="Q896" s="1" t="s">
        <v>19218</v>
      </c>
      <c r="R896" s="1">
        <v>23180987789</v>
      </c>
      <c r="S896" s="1" t="s">
        <v>18702</v>
      </c>
      <c r="T896" s="1">
        <v>18098778</v>
      </c>
      <c r="U896" s="1" t="s">
        <v>19219</v>
      </c>
      <c r="V896" s="1">
        <v>1164845598</v>
      </c>
      <c r="X896" s="1" t="s">
        <v>19220</v>
      </c>
      <c r="Y896" s="1" t="s">
        <v>19221</v>
      </c>
      <c r="Z896" s="1" t="s">
        <v>15990</v>
      </c>
      <c r="AA896" s="1" t="s">
        <v>18698</v>
      </c>
      <c r="AB896" s="1" t="s">
        <v>18716</v>
      </c>
      <c r="AE896" s="1" t="s">
        <v>19222</v>
      </c>
      <c r="AG896" s="1" t="s">
        <v>15731</v>
      </c>
      <c r="AI896" s="1">
        <v>1636</v>
      </c>
      <c r="AK896" s="1" t="s">
        <v>18947</v>
      </c>
      <c r="AL896" s="1" t="s">
        <v>18948</v>
      </c>
      <c r="AM896" s="1" t="s">
        <v>18693</v>
      </c>
      <c r="AN896" s="1" t="s">
        <v>18669</v>
      </c>
      <c r="AO896" s="1" t="s">
        <v>18668</v>
      </c>
      <c r="AP896" s="14" t="s">
        <v>18694</v>
      </c>
      <c r="AQ896" s="14" t="s">
        <v>18695</v>
      </c>
      <c r="AR896" s="14" t="s">
        <v>18693</v>
      </c>
      <c r="AS896" s="15">
        <v>44336</v>
      </c>
      <c r="AT896" s="1" t="s">
        <v>18779</v>
      </c>
      <c r="AU896" s="1" t="s">
        <v>18957</v>
      </c>
      <c r="AV896" s="1" t="s">
        <v>18693</v>
      </c>
      <c r="AW896" s="1" t="s">
        <v>18958</v>
      </c>
      <c r="AX896" s="1" t="s">
        <v>18667</v>
      </c>
      <c r="AY896" s="1" t="s">
        <v>18959</v>
      </c>
    </row>
    <row r="897" spans="1:51" x14ac:dyDescent="0.2">
      <c r="A897" s="14" t="s">
        <v>17256</v>
      </c>
      <c r="B897" s="1" t="s">
        <v>18953</v>
      </c>
      <c r="C897" s="1" t="s">
        <v>18685</v>
      </c>
      <c r="D897" s="1" t="s">
        <v>18664</v>
      </c>
      <c r="E897" s="15">
        <v>44266</v>
      </c>
      <c r="F897" s="13">
        <v>44336</v>
      </c>
      <c r="G897" s="1" t="s">
        <v>18954</v>
      </c>
      <c r="H897" s="1" t="s">
        <v>18955</v>
      </c>
      <c r="I897" s="1" t="s">
        <v>18667</v>
      </c>
      <c r="J897" s="1" t="s">
        <v>18668</v>
      </c>
      <c r="K897" s="1" t="s">
        <v>18669</v>
      </c>
      <c r="L897" s="1" t="s">
        <v>18693</v>
      </c>
      <c r="M897" s="1" t="s">
        <v>18956</v>
      </c>
      <c r="N897" s="1" t="s">
        <v>18957</v>
      </c>
      <c r="O897" s="1">
        <v>36</v>
      </c>
      <c r="P897" s="1" t="s">
        <v>18953</v>
      </c>
      <c r="Q897" s="1" t="s">
        <v>19218</v>
      </c>
      <c r="R897" s="1">
        <v>23180987789</v>
      </c>
      <c r="S897" s="1" t="s">
        <v>18702</v>
      </c>
      <c r="T897" s="1">
        <v>18098778</v>
      </c>
      <c r="U897" s="1" t="s">
        <v>19219</v>
      </c>
      <c r="V897" s="1">
        <v>1164845598</v>
      </c>
      <c r="X897" s="1" t="s">
        <v>19220</v>
      </c>
      <c r="Y897" s="1" t="s">
        <v>19221</v>
      </c>
      <c r="Z897" s="1" t="s">
        <v>15990</v>
      </c>
      <c r="AA897" s="1" t="s">
        <v>18698</v>
      </c>
      <c r="AB897" s="1" t="s">
        <v>18716</v>
      </c>
      <c r="AE897" s="1" t="s">
        <v>19222</v>
      </c>
      <c r="AG897" s="1" t="s">
        <v>15731</v>
      </c>
      <c r="AI897" s="1">
        <v>1636</v>
      </c>
      <c r="AK897" s="1" t="s">
        <v>18947</v>
      </c>
      <c r="AL897" s="1" t="s">
        <v>18948</v>
      </c>
      <c r="AM897" s="1" t="s">
        <v>18693</v>
      </c>
      <c r="AN897" s="1" t="s">
        <v>18669</v>
      </c>
      <c r="AO897" s="1" t="s">
        <v>18668</v>
      </c>
      <c r="AP897" s="14" t="s">
        <v>18694</v>
      </c>
      <c r="AQ897" s="14" t="s">
        <v>18695</v>
      </c>
      <c r="AR897" s="14" t="s">
        <v>18693</v>
      </c>
      <c r="AS897" s="15">
        <v>44336</v>
      </c>
      <c r="AT897" s="1" t="s">
        <v>18779</v>
      </c>
      <c r="AU897" s="1" t="s">
        <v>18957</v>
      </c>
      <c r="AV897" s="1" t="s">
        <v>18693</v>
      </c>
      <c r="AW897" s="1" t="s">
        <v>18958</v>
      </c>
      <c r="AX897" s="1" t="s">
        <v>18667</v>
      </c>
      <c r="AY897" s="1" t="s">
        <v>18959</v>
      </c>
    </row>
    <row r="898" spans="1:51" x14ac:dyDescent="0.2">
      <c r="A898" s="14" t="s">
        <v>15074</v>
      </c>
      <c r="B898" s="1" t="s">
        <v>18662</v>
      </c>
      <c r="C898" s="1" t="s">
        <v>18685</v>
      </c>
      <c r="D898" s="1" t="s">
        <v>18664</v>
      </c>
      <c r="E898" s="15">
        <v>44267</v>
      </c>
      <c r="F898" s="13">
        <v>44319</v>
      </c>
      <c r="G898" s="1" t="s">
        <v>18665</v>
      </c>
      <c r="H898" s="1" t="s">
        <v>18666</v>
      </c>
      <c r="I898" s="1" t="s">
        <v>18667</v>
      </c>
      <c r="J898" s="1" t="s">
        <v>18668</v>
      </c>
      <c r="K898" s="1" t="s">
        <v>18669</v>
      </c>
      <c r="L898" s="1" t="s">
        <v>18735</v>
      </c>
      <c r="M898" s="1" t="s">
        <v>18671</v>
      </c>
      <c r="N898" s="1" t="s">
        <v>18672</v>
      </c>
      <c r="O898" s="1">
        <v>35</v>
      </c>
      <c r="P898" s="1" t="s">
        <v>18662</v>
      </c>
      <c r="Q898" s="1" t="s">
        <v>19038</v>
      </c>
      <c r="R898" s="1">
        <v>20294335847</v>
      </c>
      <c r="S898" s="1" t="s">
        <v>18702</v>
      </c>
      <c r="T898" s="1">
        <v>29433584</v>
      </c>
      <c r="U898" s="1" t="s">
        <v>19039</v>
      </c>
      <c r="V898" s="1">
        <v>91123309814</v>
      </c>
      <c r="X898" s="1" t="s">
        <v>19040</v>
      </c>
      <c r="Y898" s="1" t="s">
        <v>19041</v>
      </c>
      <c r="Z898" s="1" t="s">
        <v>18706</v>
      </c>
      <c r="AA898" s="1" t="s">
        <v>18707</v>
      </c>
      <c r="AB898" s="1" t="s">
        <v>18707</v>
      </c>
      <c r="AE898" s="1" t="s">
        <v>19042</v>
      </c>
      <c r="AG898" s="1">
        <v>13</v>
      </c>
      <c r="AI898" s="1">
        <v>1001</v>
      </c>
      <c r="AK898" s="1" t="s">
        <v>19321</v>
      </c>
      <c r="AL898" s="1" t="s">
        <v>19077</v>
      </c>
      <c r="AM898" s="1" t="s">
        <v>18904</v>
      </c>
      <c r="AN898" s="1" t="s">
        <v>18669</v>
      </c>
      <c r="AO898" s="1" t="s">
        <v>18668</v>
      </c>
      <c r="AP898" s="14" t="s">
        <v>19078</v>
      </c>
      <c r="AQ898" s="14" t="s">
        <v>19079</v>
      </c>
      <c r="AR898" s="14" t="s">
        <v>18904</v>
      </c>
      <c r="AS898" s="15">
        <v>44319</v>
      </c>
      <c r="AT898" s="1" t="s">
        <v>18918</v>
      </c>
      <c r="AU898" s="1" t="s">
        <v>18672</v>
      </c>
      <c r="AV898" s="1" t="s">
        <v>18735</v>
      </c>
      <c r="AW898" s="1" t="s">
        <v>18683</v>
      </c>
      <c r="AX898" s="1" t="s">
        <v>18667</v>
      </c>
      <c r="AY898" s="1" t="s">
        <v>18684</v>
      </c>
    </row>
    <row r="899" spans="1:51" x14ac:dyDescent="0.2">
      <c r="A899" s="14" t="s">
        <v>15077</v>
      </c>
      <c r="B899" s="1" t="s">
        <v>18662</v>
      </c>
      <c r="C899" s="1" t="s">
        <v>18685</v>
      </c>
      <c r="D899" s="1" t="s">
        <v>18664</v>
      </c>
      <c r="E899" s="15">
        <v>44267</v>
      </c>
      <c r="F899" s="13">
        <v>44319</v>
      </c>
      <c r="G899" s="1" t="s">
        <v>18665</v>
      </c>
      <c r="H899" s="1" t="s">
        <v>18666</v>
      </c>
      <c r="I899" s="1" t="s">
        <v>18667</v>
      </c>
      <c r="J899" s="1" t="s">
        <v>18668</v>
      </c>
      <c r="K899" s="1" t="s">
        <v>18669</v>
      </c>
      <c r="L899" s="1" t="s">
        <v>18735</v>
      </c>
      <c r="M899" s="1" t="s">
        <v>18671</v>
      </c>
      <c r="N899" s="1" t="s">
        <v>18672</v>
      </c>
      <c r="O899" s="1">
        <v>35</v>
      </c>
      <c r="P899" s="1" t="s">
        <v>18662</v>
      </c>
      <c r="Q899" s="1" t="s">
        <v>19038</v>
      </c>
      <c r="R899" s="1">
        <v>20294335847</v>
      </c>
      <c r="S899" s="1" t="s">
        <v>18702</v>
      </c>
      <c r="T899" s="1">
        <v>29433584</v>
      </c>
      <c r="U899" s="1" t="s">
        <v>19039</v>
      </c>
      <c r="V899" s="1">
        <v>91123309814</v>
      </c>
      <c r="X899" s="1" t="s">
        <v>19040</v>
      </c>
      <c r="Y899" s="1" t="s">
        <v>19041</v>
      </c>
      <c r="Z899" s="1" t="s">
        <v>18706</v>
      </c>
      <c r="AA899" s="1" t="s">
        <v>18707</v>
      </c>
      <c r="AB899" s="1" t="s">
        <v>18707</v>
      </c>
      <c r="AE899" s="1" t="s">
        <v>19042</v>
      </c>
      <c r="AG899" s="1">
        <v>13</v>
      </c>
      <c r="AI899" s="1">
        <v>1001</v>
      </c>
      <c r="AK899" s="1" t="s">
        <v>19321</v>
      </c>
      <c r="AL899" s="1" t="s">
        <v>19077</v>
      </c>
      <c r="AM899" s="1" t="s">
        <v>18904</v>
      </c>
      <c r="AN899" s="1" t="s">
        <v>18669</v>
      </c>
      <c r="AO899" s="1" t="s">
        <v>18668</v>
      </c>
      <c r="AP899" s="14" t="s">
        <v>19078</v>
      </c>
      <c r="AQ899" s="14" t="s">
        <v>19079</v>
      </c>
      <c r="AR899" s="14" t="s">
        <v>18904</v>
      </c>
      <c r="AS899" s="15">
        <v>44319</v>
      </c>
      <c r="AT899" s="1" t="s">
        <v>18918</v>
      </c>
      <c r="AU899" s="1" t="s">
        <v>18672</v>
      </c>
      <c r="AV899" s="1" t="s">
        <v>18735</v>
      </c>
      <c r="AW899" s="1" t="s">
        <v>18683</v>
      </c>
      <c r="AX899" s="1" t="s">
        <v>18667</v>
      </c>
      <c r="AY899" s="1" t="s">
        <v>18684</v>
      </c>
    </row>
    <row r="900" spans="1:51" x14ac:dyDescent="0.2">
      <c r="A900" s="14" t="s">
        <v>15080</v>
      </c>
      <c r="B900" s="1" t="s">
        <v>18662</v>
      </c>
      <c r="C900" s="1" t="s">
        <v>18685</v>
      </c>
      <c r="D900" s="1" t="s">
        <v>18664</v>
      </c>
      <c r="E900" s="15">
        <v>44267</v>
      </c>
      <c r="F900" s="13">
        <v>44319</v>
      </c>
      <c r="G900" s="1" t="s">
        <v>18665</v>
      </c>
      <c r="H900" s="1" t="s">
        <v>18666</v>
      </c>
      <c r="I900" s="1" t="s">
        <v>18667</v>
      </c>
      <c r="J900" s="1" t="s">
        <v>18668</v>
      </c>
      <c r="K900" s="1" t="s">
        <v>18669</v>
      </c>
      <c r="L900" s="1" t="s">
        <v>18735</v>
      </c>
      <c r="M900" s="1" t="s">
        <v>18671</v>
      </c>
      <c r="N900" s="1" t="s">
        <v>18672</v>
      </c>
      <c r="O900" s="1">
        <v>35</v>
      </c>
      <c r="P900" s="1" t="s">
        <v>18662</v>
      </c>
      <c r="Q900" s="1" t="s">
        <v>19038</v>
      </c>
      <c r="R900" s="1">
        <v>20294335847</v>
      </c>
      <c r="S900" s="1" t="s">
        <v>18702</v>
      </c>
      <c r="T900" s="1">
        <v>29433584</v>
      </c>
      <c r="U900" s="1" t="s">
        <v>19039</v>
      </c>
      <c r="V900" s="1">
        <v>91123309814</v>
      </c>
      <c r="X900" s="1" t="s">
        <v>19040</v>
      </c>
      <c r="Y900" s="1" t="s">
        <v>19041</v>
      </c>
      <c r="Z900" s="1" t="s">
        <v>18706</v>
      </c>
      <c r="AA900" s="1" t="s">
        <v>18707</v>
      </c>
      <c r="AB900" s="1" t="s">
        <v>18707</v>
      </c>
      <c r="AE900" s="1" t="s">
        <v>19042</v>
      </c>
      <c r="AG900" s="1">
        <v>13</v>
      </c>
      <c r="AI900" s="1">
        <v>1001</v>
      </c>
      <c r="AK900" s="1" t="s">
        <v>19321</v>
      </c>
      <c r="AL900" s="1" t="s">
        <v>19077</v>
      </c>
      <c r="AM900" s="1" t="s">
        <v>18904</v>
      </c>
      <c r="AN900" s="1" t="s">
        <v>18669</v>
      </c>
      <c r="AO900" s="1" t="s">
        <v>18668</v>
      </c>
      <c r="AP900" s="14" t="s">
        <v>19078</v>
      </c>
      <c r="AQ900" s="14" t="s">
        <v>19079</v>
      </c>
      <c r="AR900" s="14" t="s">
        <v>18904</v>
      </c>
      <c r="AS900" s="15">
        <v>44319</v>
      </c>
      <c r="AT900" s="1" t="s">
        <v>18918</v>
      </c>
      <c r="AU900" s="1" t="s">
        <v>18672</v>
      </c>
      <c r="AV900" s="1" t="s">
        <v>18735</v>
      </c>
      <c r="AW900" s="1" t="s">
        <v>18683</v>
      </c>
      <c r="AX900" s="1" t="s">
        <v>18667</v>
      </c>
      <c r="AY900" s="1" t="s">
        <v>18684</v>
      </c>
    </row>
    <row r="901" spans="1:51" x14ac:dyDescent="0.2">
      <c r="A901" s="14" t="s">
        <v>15083</v>
      </c>
      <c r="B901" s="1" t="s">
        <v>18662</v>
      </c>
      <c r="C901" s="1" t="s">
        <v>18685</v>
      </c>
      <c r="D901" s="1" t="s">
        <v>18664</v>
      </c>
      <c r="E901" s="15">
        <v>44267</v>
      </c>
      <c r="F901" s="13">
        <v>44319</v>
      </c>
      <c r="G901" s="1" t="s">
        <v>18665</v>
      </c>
      <c r="H901" s="1" t="s">
        <v>18666</v>
      </c>
      <c r="I901" s="1" t="s">
        <v>18667</v>
      </c>
      <c r="J901" s="1" t="s">
        <v>18668</v>
      </c>
      <c r="K901" s="1" t="s">
        <v>18669</v>
      </c>
      <c r="L901" s="1" t="s">
        <v>18735</v>
      </c>
      <c r="M901" s="1" t="s">
        <v>18671</v>
      </c>
      <c r="N901" s="1" t="s">
        <v>18672</v>
      </c>
      <c r="O901" s="1">
        <v>35</v>
      </c>
      <c r="P901" s="1" t="s">
        <v>18662</v>
      </c>
      <c r="Q901" s="1" t="s">
        <v>19038</v>
      </c>
      <c r="R901" s="1">
        <v>20294335847</v>
      </c>
      <c r="S901" s="1" t="s">
        <v>18702</v>
      </c>
      <c r="T901" s="1">
        <v>29433584</v>
      </c>
      <c r="U901" s="1" t="s">
        <v>19039</v>
      </c>
      <c r="V901" s="1">
        <v>91123309814</v>
      </c>
      <c r="X901" s="1" t="s">
        <v>19040</v>
      </c>
      <c r="Y901" s="1" t="s">
        <v>19041</v>
      </c>
      <c r="Z901" s="1" t="s">
        <v>18706</v>
      </c>
      <c r="AA901" s="1" t="s">
        <v>18707</v>
      </c>
      <c r="AB901" s="1" t="s">
        <v>18707</v>
      </c>
      <c r="AE901" s="1" t="s">
        <v>19042</v>
      </c>
      <c r="AG901" s="1">
        <v>13</v>
      </c>
      <c r="AI901" s="1">
        <v>1001</v>
      </c>
      <c r="AK901" s="1" t="s">
        <v>19321</v>
      </c>
      <c r="AL901" s="1" t="s">
        <v>19077</v>
      </c>
      <c r="AM901" s="1" t="s">
        <v>18904</v>
      </c>
      <c r="AN901" s="1" t="s">
        <v>18669</v>
      </c>
      <c r="AO901" s="1" t="s">
        <v>18668</v>
      </c>
      <c r="AP901" s="14" t="s">
        <v>19078</v>
      </c>
      <c r="AQ901" s="14" t="s">
        <v>19079</v>
      </c>
      <c r="AR901" s="14" t="s">
        <v>18904</v>
      </c>
      <c r="AS901" s="15">
        <v>44319</v>
      </c>
      <c r="AT901" s="1" t="s">
        <v>18918</v>
      </c>
      <c r="AU901" s="1" t="s">
        <v>18672</v>
      </c>
      <c r="AV901" s="1" t="s">
        <v>18735</v>
      </c>
      <c r="AW901" s="1" t="s">
        <v>18683</v>
      </c>
      <c r="AX901" s="1" t="s">
        <v>18667</v>
      </c>
      <c r="AY901" s="1" t="s">
        <v>18684</v>
      </c>
    </row>
    <row r="902" spans="1:51" x14ac:dyDescent="0.2">
      <c r="A902" s="14" t="s">
        <v>15086</v>
      </c>
      <c r="B902" s="1" t="s">
        <v>18662</v>
      </c>
      <c r="C902" s="1" t="s">
        <v>18685</v>
      </c>
      <c r="D902" s="1" t="s">
        <v>18664</v>
      </c>
      <c r="E902" s="15">
        <v>44267</v>
      </c>
      <c r="F902" s="13">
        <v>44319</v>
      </c>
      <c r="G902" s="1" t="s">
        <v>18665</v>
      </c>
      <c r="H902" s="1" t="s">
        <v>18666</v>
      </c>
      <c r="I902" s="1" t="s">
        <v>18667</v>
      </c>
      <c r="J902" s="1" t="s">
        <v>18668</v>
      </c>
      <c r="K902" s="1" t="s">
        <v>18669</v>
      </c>
      <c r="L902" s="1" t="s">
        <v>18735</v>
      </c>
      <c r="M902" s="1" t="s">
        <v>18671</v>
      </c>
      <c r="N902" s="1" t="s">
        <v>18672</v>
      </c>
      <c r="O902" s="1">
        <v>34</v>
      </c>
      <c r="P902" s="1" t="s">
        <v>18662</v>
      </c>
      <c r="Q902" s="1" t="s">
        <v>19038</v>
      </c>
      <c r="R902" s="1">
        <v>20294335847</v>
      </c>
      <c r="S902" s="1" t="s">
        <v>18702</v>
      </c>
      <c r="T902" s="1">
        <v>29433584</v>
      </c>
      <c r="U902" s="1" t="s">
        <v>19039</v>
      </c>
      <c r="V902" s="1">
        <v>91123309814</v>
      </c>
      <c r="X902" s="1" t="s">
        <v>19040</v>
      </c>
      <c r="Y902" s="1" t="s">
        <v>19041</v>
      </c>
      <c r="Z902" s="1" t="s">
        <v>18706</v>
      </c>
      <c r="AA902" s="1" t="s">
        <v>18707</v>
      </c>
      <c r="AB902" s="1" t="s">
        <v>18707</v>
      </c>
      <c r="AE902" s="1" t="s">
        <v>19042</v>
      </c>
      <c r="AG902" s="1">
        <v>13</v>
      </c>
      <c r="AI902" s="1">
        <v>1001</v>
      </c>
      <c r="AK902" s="1" t="s">
        <v>19321</v>
      </c>
      <c r="AL902" s="1" t="s">
        <v>19077</v>
      </c>
      <c r="AM902" s="1" t="s">
        <v>18904</v>
      </c>
      <c r="AN902" s="1" t="s">
        <v>18669</v>
      </c>
      <c r="AO902" s="1" t="s">
        <v>18668</v>
      </c>
      <c r="AP902" s="14" t="s">
        <v>19078</v>
      </c>
      <c r="AQ902" s="14" t="s">
        <v>19079</v>
      </c>
      <c r="AR902" s="14" t="s">
        <v>18904</v>
      </c>
      <c r="AS902" s="15">
        <v>44319</v>
      </c>
      <c r="AT902" s="1" t="s">
        <v>18918</v>
      </c>
      <c r="AU902" s="1" t="s">
        <v>18672</v>
      </c>
      <c r="AV902" s="1" t="s">
        <v>18735</v>
      </c>
      <c r="AW902" s="1" t="s">
        <v>18683</v>
      </c>
      <c r="AX902" s="1" t="s">
        <v>18667</v>
      </c>
      <c r="AY902" s="1" t="s">
        <v>18684</v>
      </c>
    </row>
    <row r="903" spans="1:51" x14ac:dyDescent="0.2">
      <c r="A903" s="14" t="s">
        <v>15100</v>
      </c>
      <c r="B903" s="1" t="s">
        <v>18662</v>
      </c>
      <c r="C903" s="1" t="s">
        <v>18685</v>
      </c>
      <c r="D903" s="1" t="s">
        <v>18664</v>
      </c>
      <c r="E903" s="15">
        <v>44267</v>
      </c>
      <c r="F903" s="13">
        <v>44322</v>
      </c>
      <c r="G903" s="1" t="s">
        <v>18665</v>
      </c>
      <c r="H903" s="1" t="s">
        <v>18666</v>
      </c>
      <c r="I903" s="1" t="s">
        <v>18667</v>
      </c>
      <c r="J903" s="1" t="s">
        <v>18668</v>
      </c>
      <c r="K903" s="1" t="s">
        <v>18669</v>
      </c>
      <c r="L903" s="1" t="s">
        <v>18735</v>
      </c>
      <c r="M903" s="1" t="s">
        <v>18671</v>
      </c>
      <c r="N903" s="1" t="s">
        <v>18672</v>
      </c>
      <c r="O903" s="1">
        <v>33</v>
      </c>
      <c r="P903" s="1" t="s">
        <v>18662</v>
      </c>
      <c r="Q903" s="1" t="s">
        <v>18673</v>
      </c>
      <c r="R903" s="1">
        <v>30588855631</v>
      </c>
      <c r="U903" s="1" t="s">
        <v>19382</v>
      </c>
      <c r="V903" s="1">
        <v>3414367500</v>
      </c>
      <c r="W903" s="1" t="s">
        <v>19383</v>
      </c>
      <c r="Z903" s="1" t="s">
        <v>18688</v>
      </c>
      <c r="AA903" s="1" t="s">
        <v>19384</v>
      </c>
      <c r="AB903" s="1" t="s">
        <v>19384</v>
      </c>
      <c r="AE903" s="1" t="s">
        <v>19385</v>
      </c>
      <c r="AG903" s="1" t="s">
        <v>15731</v>
      </c>
      <c r="AI903" s="1">
        <v>3150</v>
      </c>
      <c r="AK903" s="1" t="s">
        <v>18733</v>
      </c>
      <c r="AL903" s="1" t="s">
        <v>18730</v>
      </c>
      <c r="AM903" s="1" t="s">
        <v>18679</v>
      </c>
      <c r="AN903" s="1" t="s">
        <v>18669</v>
      </c>
      <c r="AO903" s="1" t="s">
        <v>18668</v>
      </c>
      <c r="AP903" s="14" t="s">
        <v>18733</v>
      </c>
      <c r="AQ903" s="14" t="s">
        <v>18734</v>
      </c>
      <c r="AR903" s="14" t="s">
        <v>18679</v>
      </c>
      <c r="AS903" s="15">
        <v>44322</v>
      </c>
      <c r="AT903" s="1" t="s">
        <v>18713</v>
      </c>
      <c r="AU903" s="1" t="s">
        <v>18672</v>
      </c>
      <c r="AV903" s="1" t="s">
        <v>18735</v>
      </c>
      <c r="AW903" s="1" t="s">
        <v>18683</v>
      </c>
      <c r="AX903" s="1" t="s">
        <v>18667</v>
      </c>
      <c r="AY903" s="1" t="s">
        <v>18684</v>
      </c>
    </row>
    <row r="904" spans="1:51" x14ac:dyDescent="0.2">
      <c r="A904" s="14" t="s">
        <v>15126</v>
      </c>
      <c r="B904" s="1" t="s">
        <v>18662</v>
      </c>
      <c r="C904" s="1" t="s">
        <v>18685</v>
      </c>
      <c r="D904" s="1" t="s">
        <v>18664</v>
      </c>
      <c r="E904" s="15">
        <v>44270</v>
      </c>
      <c r="F904" s="13">
        <v>44347</v>
      </c>
      <c r="G904" s="1" t="s">
        <v>18665</v>
      </c>
      <c r="H904" s="1" t="s">
        <v>18666</v>
      </c>
      <c r="I904" s="1" t="s">
        <v>18667</v>
      </c>
      <c r="J904" s="1" t="s">
        <v>18668</v>
      </c>
      <c r="K904" s="1" t="s">
        <v>18669</v>
      </c>
      <c r="L904" s="1" t="s">
        <v>18735</v>
      </c>
      <c r="M904" s="1" t="s">
        <v>18671</v>
      </c>
      <c r="N904" s="1" t="s">
        <v>18672</v>
      </c>
      <c r="O904" s="1">
        <v>42</v>
      </c>
      <c r="P904" s="1" t="s">
        <v>18662</v>
      </c>
      <c r="Q904" s="1" t="s">
        <v>18673</v>
      </c>
      <c r="R904" s="1">
        <v>30544640212</v>
      </c>
      <c r="U904" s="1" t="s">
        <v>18763</v>
      </c>
      <c r="V904" s="1">
        <v>43794300</v>
      </c>
      <c r="W904" s="1" t="s">
        <v>18764</v>
      </c>
      <c r="Z904" s="1" t="s">
        <v>15990</v>
      </c>
      <c r="AA904" s="1" t="s">
        <v>18765</v>
      </c>
      <c r="AB904" s="1" t="s">
        <v>18766</v>
      </c>
      <c r="AE904" s="1" t="s">
        <v>18767</v>
      </c>
      <c r="AG904" s="1" t="s">
        <v>15731</v>
      </c>
      <c r="AI904" s="1" t="s">
        <v>18768</v>
      </c>
      <c r="AK904" s="1" t="s">
        <v>18718</v>
      </c>
      <c r="AL904" s="1" t="s">
        <v>18671</v>
      </c>
      <c r="AM904" s="1" t="s">
        <v>18679</v>
      </c>
      <c r="AN904" s="1" t="s">
        <v>18669</v>
      </c>
      <c r="AO904" s="1" t="s">
        <v>18668</v>
      </c>
      <c r="AP904" s="14" t="s">
        <v>18800</v>
      </c>
      <c r="AQ904" s="14" t="s">
        <v>18734</v>
      </c>
      <c r="AR904" s="14" t="s">
        <v>18679</v>
      </c>
      <c r="AS904" s="15">
        <v>44347</v>
      </c>
      <c r="AT904" s="1" t="s">
        <v>18801</v>
      </c>
      <c r="AU904" s="1" t="s">
        <v>18672</v>
      </c>
      <c r="AV904" s="1" t="s">
        <v>18735</v>
      </c>
      <c r="AW904" s="1" t="s">
        <v>18683</v>
      </c>
      <c r="AX904" s="1" t="s">
        <v>18667</v>
      </c>
      <c r="AY904" s="1" t="s">
        <v>18684</v>
      </c>
    </row>
    <row r="905" spans="1:51" x14ac:dyDescent="0.2">
      <c r="A905" s="14" t="s">
        <v>15135</v>
      </c>
      <c r="B905" s="1" t="s">
        <v>18662</v>
      </c>
      <c r="C905" s="1" t="s">
        <v>18685</v>
      </c>
      <c r="D905" s="1" t="s">
        <v>18664</v>
      </c>
      <c r="E905" s="15">
        <v>44270</v>
      </c>
      <c r="F905" s="13">
        <v>44314</v>
      </c>
      <c r="G905" s="1" t="s">
        <v>18665</v>
      </c>
      <c r="H905" s="1" t="s">
        <v>18666</v>
      </c>
      <c r="I905" s="1" t="s">
        <v>18667</v>
      </c>
      <c r="J905" s="1" t="s">
        <v>18668</v>
      </c>
      <c r="K905" s="1" t="s">
        <v>18669</v>
      </c>
      <c r="L905" s="1" t="s">
        <v>18735</v>
      </c>
      <c r="M905" s="1" t="s">
        <v>18671</v>
      </c>
      <c r="N905" s="1" t="s">
        <v>18672</v>
      </c>
      <c r="O905" s="1">
        <v>34</v>
      </c>
      <c r="P905" s="1" t="s">
        <v>18662</v>
      </c>
      <c r="Q905" s="1" t="s">
        <v>18673</v>
      </c>
      <c r="R905" s="1">
        <v>30516968431</v>
      </c>
      <c r="U905" s="1" t="s">
        <v>19081</v>
      </c>
      <c r="V905" s="1">
        <v>1157776400</v>
      </c>
      <c r="W905" s="1" t="s">
        <v>19082</v>
      </c>
      <c r="Z905" s="1" t="s">
        <v>18706</v>
      </c>
      <c r="AA905" s="1" t="s">
        <v>18707</v>
      </c>
      <c r="AB905" s="1" t="s">
        <v>18707</v>
      </c>
      <c r="AE905" s="1" t="s">
        <v>19083</v>
      </c>
      <c r="AG905" s="1" t="s">
        <v>15731</v>
      </c>
      <c r="AI905" s="1">
        <v>1428</v>
      </c>
      <c r="AK905" s="1" t="s">
        <v>19302</v>
      </c>
      <c r="AL905" s="1" t="s">
        <v>18710</v>
      </c>
      <c r="AM905" s="1" t="s">
        <v>19303</v>
      </c>
      <c r="AN905" s="1" t="s">
        <v>18863</v>
      </c>
      <c r="AO905" s="1" t="s">
        <v>18668</v>
      </c>
      <c r="AP905" s="14" t="s">
        <v>19302</v>
      </c>
      <c r="AQ905" s="14" t="s">
        <v>18723</v>
      </c>
      <c r="AR905" s="14" t="s">
        <v>19303</v>
      </c>
      <c r="AS905" s="15">
        <v>44314</v>
      </c>
      <c r="AT905" s="1" t="s">
        <v>18713</v>
      </c>
      <c r="AU905" s="1" t="s">
        <v>18672</v>
      </c>
      <c r="AV905" s="1" t="s">
        <v>18735</v>
      </c>
      <c r="AW905" s="1" t="s">
        <v>18683</v>
      </c>
      <c r="AX905" s="1" t="s">
        <v>18667</v>
      </c>
      <c r="AY905" s="1" t="s">
        <v>18684</v>
      </c>
    </row>
    <row r="906" spans="1:51" x14ac:dyDescent="0.2">
      <c r="A906" s="14" t="s">
        <v>15153</v>
      </c>
      <c r="B906" s="1" t="s">
        <v>18662</v>
      </c>
      <c r="C906" s="1" t="s">
        <v>18685</v>
      </c>
      <c r="D906" s="1" t="s">
        <v>18664</v>
      </c>
      <c r="E906" s="15">
        <v>44271</v>
      </c>
      <c r="F906" s="13">
        <v>44342</v>
      </c>
      <c r="G906" s="1" t="s">
        <v>18665</v>
      </c>
      <c r="H906" s="1" t="s">
        <v>18666</v>
      </c>
      <c r="I906" s="1" t="s">
        <v>18667</v>
      </c>
      <c r="J906" s="1" t="s">
        <v>18668</v>
      </c>
      <c r="K906" s="1" t="s">
        <v>18669</v>
      </c>
      <c r="L906" s="1" t="s">
        <v>18735</v>
      </c>
      <c r="M906" s="1" t="s">
        <v>18671</v>
      </c>
      <c r="N906" s="1" t="s">
        <v>18672</v>
      </c>
      <c r="O906" s="1">
        <v>53</v>
      </c>
      <c r="P906" s="1" t="s">
        <v>18662</v>
      </c>
      <c r="Q906" s="1" t="s">
        <v>18673</v>
      </c>
      <c r="R906" s="1">
        <v>30686512912</v>
      </c>
      <c r="U906" s="1" t="s">
        <v>19231</v>
      </c>
      <c r="V906" s="1">
        <v>1131751938</v>
      </c>
      <c r="W906" s="1" t="s">
        <v>19232</v>
      </c>
      <c r="Z906" s="1" t="s">
        <v>18706</v>
      </c>
      <c r="AA906" s="1" t="s">
        <v>18707</v>
      </c>
      <c r="AB906" s="1" t="s">
        <v>18707</v>
      </c>
      <c r="AE906" s="1" t="s">
        <v>19233</v>
      </c>
      <c r="AG906" s="1">
        <v>1</v>
      </c>
      <c r="AH906" s="1">
        <v>18</v>
      </c>
      <c r="AI906" s="1">
        <v>1093</v>
      </c>
      <c r="AK906" s="1" t="s">
        <v>18732</v>
      </c>
      <c r="AL906" s="1" t="s">
        <v>18730</v>
      </c>
      <c r="AM906" s="1" t="s">
        <v>18679</v>
      </c>
      <c r="AN906" s="1" t="s">
        <v>18669</v>
      </c>
      <c r="AO906" s="1" t="s">
        <v>18668</v>
      </c>
      <c r="AP906" s="14" t="s">
        <v>18732</v>
      </c>
      <c r="AQ906" s="14" t="s">
        <v>18734</v>
      </c>
      <c r="AR906" s="14" t="s">
        <v>18679</v>
      </c>
      <c r="AS906" s="15">
        <v>44347</v>
      </c>
      <c r="AT906" s="1" t="s">
        <v>18828</v>
      </c>
      <c r="AU906" s="1" t="s">
        <v>18672</v>
      </c>
      <c r="AV906" s="1" t="s">
        <v>18735</v>
      </c>
      <c r="AW906" s="1" t="s">
        <v>18683</v>
      </c>
      <c r="AX906" s="1" t="s">
        <v>18667</v>
      </c>
      <c r="AY906" s="1" t="s">
        <v>18684</v>
      </c>
    </row>
    <row r="907" spans="1:51" x14ac:dyDescent="0.2">
      <c r="A907" s="14" t="s">
        <v>17259</v>
      </c>
      <c r="B907" s="1" t="s">
        <v>18953</v>
      </c>
      <c r="C907" s="1" t="s">
        <v>18685</v>
      </c>
      <c r="D907" s="1" t="s">
        <v>18664</v>
      </c>
      <c r="E907" s="15">
        <v>44271</v>
      </c>
      <c r="F907" s="13">
        <v>44294</v>
      </c>
      <c r="G907" s="1" t="s">
        <v>18954</v>
      </c>
      <c r="H907" s="1" t="s">
        <v>18955</v>
      </c>
      <c r="I907" s="1" t="s">
        <v>18667</v>
      </c>
      <c r="J907" s="1" t="s">
        <v>18668</v>
      </c>
      <c r="K907" s="1" t="s">
        <v>18669</v>
      </c>
      <c r="L907" s="1" t="s">
        <v>18693</v>
      </c>
      <c r="M907" s="1" t="s">
        <v>18956</v>
      </c>
      <c r="N907" s="1" t="s">
        <v>18957</v>
      </c>
      <c r="O907" s="1">
        <v>43</v>
      </c>
      <c r="P907" s="1" t="s">
        <v>18953</v>
      </c>
      <c r="Q907" s="1" t="s">
        <v>19061</v>
      </c>
      <c r="R907" s="1">
        <v>20124543593</v>
      </c>
      <c r="S907" s="1" t="s">
        <v>18702</v>
      </c>
      <c r="T907" s="1">
        <v>12454359</v>
      </c>
      <c r="U907" s="1" t="s">
        <v>19062</v>
      </c>
      <c r="V907" s="1">
        <v>1141050000</v>
      </c>
      <c r="X907" s="1" t="s">
        <v>19063</v>
      </c>
      <c r="Y907" s="1" t="s">
        <v>19064</v>
      </c>
      <c r="Z907" s="1" t="s">
        <v>18706</v>
      </c>
      <c r="AA907" s="1" t="s">
        <v>18707</v>
      </c>
      <c r="AB907" s="1" t="s">
        <v>18707</v>
      </c>
      <c r="AE907" s="1" t="s">
        <v>19065</v>
      </c>
      <c r="AG907" s="1" t="s">
        <v>19066</v>
      </c>
      <c r="AI907" s="1">
        <v>1043</v>
      </c>
      <c r="AK907" s="1" t="s">
        <v>18761</v>
      </c>
      <c r="AL907" s="1" t="s">
        <v>18730</v>
      </c>
      <c r="AM907" s="1" t="s">
        <v>18693</v>
      </c>
      <c r="AN907" s="1" t="s">
        <v>18669</v>
      </c>
      <c r="AO907" s="1" t="s">
        <v>18668</v>
      </c>
      <c r="AP907" s="14" t="s">
        <v>18694</v>
      </c>
      <c r="AQ907" s="14" t="s">
        <v>18723</v>
      </c>
      <c r="AR907" s="14" t="s">
        <v>18693</v>
      </c>
      <c r="AS907" s="15">
        <v>44294</v>
      </c>
      <c r="AT907" s="1" t="s">
        <v>18769</v>
      </c>
      <c r="AU907" s="1" t="s">
        <v>18957</v>
      </c>
      <c r="AV907" s="1" t="s">
        <v>18693</v>
      </c>
      <c r="AW907" s="1" t="s">
        <v>18958</v>
      </c>
      <c r="AX907" s="1" t="s">
        <v>18667</v>
      </c>
      <c r="AY907" s="1" t="s">
        <v>18959</v>
      </c>
    </row>
    <row r="908" spans="1:51" x14ac:dyDescent="0.2">
      <c r="A908" s="14" t="s">
        <v>15155</v>
      </c>
      <c r="B908" s="1" t="s">
        <v>18662</v>
      </c>
      <c r="C908" s="1" t="s">
        <v>18685</v>
      </c>
      <c r="D908" s="1" t="s">
        <v>18664</v>
      </c>
      <c r="E908" s="15">
        <v>44271</v>
      </c>
      <c r="F908" s="13">
        <v>44322</v>
      </c>
      <c r="G908" s="1" t="s">
        <v>18665</v>
      </c>
      <c r="H908" s="1" t="s">
        <v>18666</v>
      </c>
      <c r="I908" s="1" t="s">
        <v>18667</v>
      </c>
      <c r="J908" s="1" t="s">
        <v>18668</v>
      </c>
      <c r="K908" s="1" t="s">
        <v>18669</v>
      </c>
      <c r="L908" s="1" t="s">
        <v>18735</v>
      </c>
      <c r="M908" s="1" t="s">
        <v>18671</v>
      </c>
      <c r="N908" s="1" t="s">
        <v>18672</v>
      </c>
      <c r="O908" s="1">
        <v>47</v>
      </c>
      <c r="P908" s="1" t="s">
        <v>18662</v>
      </c>
      <c r="Q908" s="1" t="s">
        <v>18673</v>
      </c>
      <c r="R908" s="1">
        <v>30681071381</v>
      </c>
      <c r="U908" s="1" t="s">
        <v>18686</v>
      </c>
      <c r="V908" s="1">
        <v>3434363000</v>
      </c>
      <c r="W908" s="1" t="s">
        <v>18687</v>
      </c>
      <c r="Z908" s="1" t="s">
        <v>18688</v>
      </c>
      <c r="AA908" s="1" t="s">
        <v>18689</v>
      </c>
      <c r="AB908" s="1" t="s">
        <v>18689</v>
      </c>
      <c r="AE908" s="1" t="s">
        <v>18690</v>
      </c>
      <c r="AG908" s="1" t="s">
        <v>15731</v>
      </c>
      <c r="AI908" s="1">
        <v>3100</v>
      </c>
      <c r="AK908" s="1" t="s">
        <v>18792</v>
      </c>
      <c r="AL908" s="1" t="s">
        <v>18730</v>
      </c>
      <c r="AM908" s="1" t="s">
        <v>18693</v>
      </c>
      <c r="AN908" s="1" t="s">
        <v>18669</v>
      </c>
      <c r="AO908" s="1" t="s">
        <v>18668</v>
      </c>
      <c r="AP908" s="14" t="s">
        <v>18694</v>
      </c>
      <c r="AQ908" s="14" t="s">
        <v>18695</v>
      </c>
      <c r="AR908" s="14" t="s">
        <v>18693</v>
      </c>
      <c r="AS908" s="15">
        <v>44322</v>
      </c>
      <c r="AT908" s="1" t="s">
        <v>18946</v>
      </c>
      <c r="AU908" s="1" t="s">
        <v>18672</v>
      </c>
      <c r="AV908" s="1" t="s">
        <v>18735</v>
      </c>
      <c r="AW908" s="1" t="s">
        <v>18683</v>
      </c>
      <c r="AX908" s="1" t="s">
        <v>18667</v>
      </c>
      <c r="AY908" s="1" t="s">
        <v>18684</v>
      </c>
    </row>
    <row r="909" spans="1:51" x14ac:dyDescent="0.2">
      <c r="A909" s="14" t="s">
        <v>15169</v>
      </c>
      <c r="B909" s="1" t="s">
        <v>18662</v>
      </c>
      <c r="C909" s="1" t="s">
        <v>18685</v>
      </c>
      <c r="D909" s="1" t="s">
        <v>18664</v>
      </c>
      <c r="E909" s="15">
        <v>44272</v>
      </c>
      <c r="F909" s="13">
        <v>44277</v>
      </c>
      <c r="G909" s="1" t="s">
        <v>18665</v>
      </c>
      <c r="H909" s="1" t="s">
        <v>18666</v>
      </c>
      <c r="I909" s="1" t="s">
        <v>18667</v>
      </c>
      <c r="J909" s="1" t="s">
        <v>18668</v>
      </c>
      <c r="K909" s="1" t="s">
        <v>18669</v>
      </c>
      <c r="L909" s="1" t="s">
        <v>18735</v>
      </c>
      <c r="M909" s="1" t="s">
        <v>18671</v>
      </c>
      <c r="N909" s="1" t="s">
        <v>18672</v>
      </c>
      <c r="O909" s="1">
        <v>15</v>
      </c>
      <c r="P909" s="1" t="s">
        <v>18662</v>
      </c>
      <c r="Q909" s="1" t="s">
        <v>18673</v>
      </c>
      <c r="R909" s="1">
        <v>30502251291</v>
      </c>
      <c r="U909" s="1" t="s">
        <v>18858</v>
      </c>
      <c r="V909" s="1">
        <v>48276900</v>
      </c>
      <c r="W909" s="1" t="s">
        <v>7245</v>
      </c>
      <c r="Z909" s="1" t="s">
        <v>18706</v>
      </c>
      <c r="AA909" s="1" t="s">
        <v>18707</v>
      </c>
      <c r="AB909" s="1" t="s">
        <v>18707</v>
      </c>
      <c r="AE909" s="1" t="s">
        <v>18859</v>
      </c>
      <c r="AG909" s="1" t="s">
        <v>15731</v>
      </c>
      <c r="AI909" s="1">
        <v>1113</v>
      </c>
      <c r="AK909" s="1" t="s">
        <v>18860</v>
      </c>
      <c r="AL909" s="1" t="s">
        <v>18861</v>
      </c>
      <c r="AM909" s="1" t="s">
        <v>18862</v>
      </c>
      <c r="AN909" s="1" t="s">
        <v>18863</v>
      </c>
      <c r="AO909" s="1" t="s">
        <v>18668</v>
      </c>
      <c r="AP909" s="14" t="s">
        <v>18942</v>
      </c>
      <c r="AQ909" s="14" t="s">
        <v>18865</v>
      </c>
      <c r="AR909" s="14" t="s">
        <v>18862</v>
      </c>
      <c r="AS909" s="15">
        <v>44277</v>
      </c>
      <c r="AT909" s="1" t="s">
        <v>19181</v>
      </c>
      <c r="AU909" s="1" t="s">
        <v>18672</v>
      </c>
      <c r="AV909" s="1" t="s">
        <v>18735</v>
      </c>
      <c r="AW909" s="1" t="s">
        <v>18683</v>
      </c>
      <c r="AX909" s="1" t="s">
        <v>18667</v>
      </c>
      <c r="AY909" s="1" t="s">
        <v>18684</v>
      </c>
    </row>
    <row r="910" spans="1:51" x14ac:dyDescent="0.2">
      <c r="A910" s="14" t="s">
        <v>15188</v>
      </c>
      <c r="B910" s="1" t="s">
        <v>18662</v>
      </c>
      <c r="C910" s="1" t="s">
        <v>18685</v>
      </c>
      <c r="D910" s="1" t="s">
        <v>18664</v>
      </c>
      <c r="E910" s="15">
        <v>44272</v>
      </c>
      <c r="F910" s="13">
        <v>44330</v>
      </c>
      <c r="G910" s="1" t="s">
        <v>18665</v>
      </c>
      <c r="H910" s="1" t="s">
        <v>18666</v>
      </c>
      <c r="I910" s="1" t="s">
        <v>18667</v>
      </c>
      <c r="J910" s="1" t="s">
        <v>18668</v>
      </c>
      <c r="K910" s="1" t="s">
        <v>18669</v>
      </c>
      <c r="L910" s="1" t="s">
        <v>18735</v>
      </c>
      <c r="M910" s="1" t="s">
        <v>18671</v>
      </c>
      <c r="N910" s="1" t="s">
        <v>18672</v>
      </c>
      <c r="O910" s="1">
        <v>27</v>
      </c>
      <c r="P910" s="1" t="s">
        <v>18662</v>
      </c>
      <c r="Q910" s="1" t="s">
        <v>18673</v>
      </c>
      <c r="R910" s="1">
        <v>30681783055</v>
      </c>
      <c r="U910" s="1" t="s">
        <v>19386</v>
      </c>
      <c r="V910" s="1">
        <v>1168516286</v>
      </c>
      <c r="W910" s="1" t="s">
        <v>19387</v>
      </c>
      <c r="Z910" s="1" t="s">
        <v>18706</v>
      </c>
      <c r="AA910" s="1" t="s">
        <v>18789</v>
      </c>
      <c r="AB910" s="1" t="s">
        <v>19388</v>
      </c>
      <c r="AE910" s="1" t="s">
        <v>19389</v>
      </c>
      <c r="AG910" s="1">
        <v>0</v>
      </c>
      <c r="AI910" s="1">
        <v>1153</v>
      </c>
      <c r="AK910" s="1" t="s">
        <v>18968</v>
      </c>
      <c r="AL910" s="1" t="s">
        <v>18969</v>
      </c>
      <c r="AM910" s="1" t="s">
        <v>18970</v>
      </c>
      <c r="AN910" s="1" t="s">
        <v>18669</v>
      </c>
      <c r="AO910" s="1" t="s">
        <v>18668</v>
      </c>
      <c r="AP910" s="14" t="s">
        <v>18968</v>
      </c>
      <c r="AQ910" s="14" t="s">
        <v>19166</v>
      </c>
      <c r="AR910" s="14" t="s">
        <v>18970</v>
      </c>
      <c r="AS910" s="15">
        <v>44330</v>
      </c>
      <c r="AT910" s="1" t="s">
        <v>18713</v>
      </c>
      <c r="AU910" s="1" t="s">
        <v>18672</v>
      </c>
      <c r="AV910" s="1" t="s">
        <v>18735</v>
      </c>
      <c r="AW910" s="1" t="s">
        <v>18683</v>
      </c>
      <c r="AX910" s="1" t="s">
        <v>18667</v>
      </c>
      <c r="AY910" s="1" t="s">
        <v>18684</v>
      </c>
    </row>
    <row r="911" spans="1:51" x14ac:dyDescent="0.2">
      <c r="A911" s="14" t="s">
        <v>17262</v>
      </c>
      <c r="B911" s="1" t="s">
        <v>18953</v>
      </c>
      <c r="C911" s="1" t="s">
        <v>18685</v>
      </c>
      <c r="D911" s="1" t="s">
        <v>18664</v>
      </c>
      <c r="E911" s="15">
        <v>44272</v>
      </c>
      <c r="F911" s="13">
        <v>44347</v>
      </c>
      <c r="G911" s="1" t="s">
        <v>18954</v>
      </c>
      <c r="H911" s="1" t="s">
        <v>18955</v>
      </c>
      <c r="I911" s="1" t="s">
        <v>18667</v>
      </c>
      <c r="J911" s="1" t="s">
        <v>18668</v>
      </c>
      <c r="K911" s="1" t="s">
        <v>18669</v>
      </c>
      <c r="L911" s="1" t="s">
        <v>18693</v>
      </c>
      <c r="M911" s="1" t="s">
        <v>18956</v>
      </c>
      <c r="N911" s="1" t="s">
        <v>18957</v>
      </c>
      <c r="O911" s="1">
        <v>30</v>
      </c>
      <c r="P911" s="1" t="s">
        <v>18953</v>
      </c>
      <c r="Q911" s="1" t="s">
        <v>19390</v>
      </c>
      <c r="R911" s="1">
        <v>27164977914</v>
      </c>
      <c r="S911" s="1" t="s">
        <v>18702</v>
      </c>
      <c r="T911" s="1">
        <v>16497791</v>
      </c>
      <c r="U911" s="1" t="s">
        <v>19391</v>
      </c>
      <c r="V911" s="1">
        <v>1141451381</v>
      </c>
      <c r="X911" s="1" t="s">
        <v>19392</v>
      </c>
      <c r="Y911" s="1" t="s">
        <v>19393</v>
      </c>
      <c r="Z911" s="1" t="s">
        <v>18706</v>
      </c>
      <c r="AA911" s="1" t="s">
        <v>18707</v>
      </c>
      <c r="AB911" s="1" t="s">
        <v>18707</v>
      </c>
      <c r="AE911" s="1" t="s">
        <v>19394</v>
      </c>
      <c r="AI911" s="1">
        <v>1416</v>
      </c>
      <c r="AK911" s="1" t="s">
        <v>18840</v>
      </c>
      <c r="AL911" s="1" t="s">
        <v>18730</v>
      </c>
      <c r="AM911" s="1" t="s">
        <v>18693</v>
      </c>
      <c r="AN911" s="1" t="s">
        <v>18669</v>
      </c>
      <c r="AO911" s="1" t="s">
        <v>18668</v>
      </c>
      <c r="AP911" s="14" t="s">
        <v>18694</v>
      </c>
      <c r="AQ911" s="14" t="s">
        <v>18695</v>
      </c>
      <c r="AR911" s="14" t="s">
        <v>18693</v>
      </c>
      <c r="AS911" s="15">
        <v>44347</v>
      </c>
      <c r="AT911" s="1" t="s">
        <v>18841</v>
      </c>
      <c r="AU911" s="1" t="s">
        <v>18957</v>
      </c>
      <c r="AV911" s="1" t="s">
        <v>18693</v>
      </c>
      <c r="AW911" s="1" t="s">
        <v>18958</v>
      </c>
      <c r="AX911" s="1" t="s">
        <v>18667</v>
      </c>
      <c r="AY911" s="1" t="s">
        <v>18959</v>
      </c>
    </row>
    <row r="912" spans="1:51" x14ac:dyDescent="0.2">
      <c r="A912" s="14" t="s">
        <v>17749</v>
      </c>
      <c r="B912" s="1" t="s">
        <v>19235</v>
      </c>
      <c r="C912" s="1" t="s">
        <v>19259</v>
      </c>
      <c r="D912" s="1" t="s">
        <v>18664</v>
      </c>
      <c r="E912" s="15">
        <v>44273</v>
      </c>
      <c r="F912" s="13">
        <v>44333</v>
      </c>
      <c r="G912" s="1" t="s">
        <v>18954</v>
      </c>
      <c r="H912" s="1" t="s">
        <v>19236</v>
      </c>
      <c r="I912" s="1" t="s">
        <v>18667</v>
      </c>
      <c r="J912" s="1" t="s">
        <v>18668</v>
      </c>
      <c r="K912" s="1" t="s">
        <v>18669</v>
      </c>
      <c r="L912" s="1" t="s">
        <v>18894</v>
      </c>
      <c r="M912" s="1" t="s">
        <v>18893</v>
      </c>
      <c r="N912" s="1" t="s">
        <v>19237</v>
      </c>
      <c r="O912" s="1">
        <v>41</v>
      </c>
      <c r="P912" s="1" t="s">
        <v>19235</v>
      </c>
      <c r="Q912" s="1" t="s">
        <v>19322</v>
      </c>
      <c r="R912" s="1">
        <v>20132220752</v>
      </c>
      <c r="S912" s="1" t="s">
        <v>18702</v>
      </c>
      <c r="T912" s="1">
        <v>13222075</v>
      </c>
      <c r="U912" s="1" t="s">
        <v>19323</v>
      </c>
      <c r="V912" s="1">
        <v>43060021</v>
      </c>
      <c r="X912" s="1" t="s">
        <v>19324</v>
      </c>
      <c r="Y912" s="1" t="s">
        <v>19325</v>
      </c>
      <c r="Z912" s="1" t="s">
        <v>18706</v>
      </c>
      <c r="AA912" s="1" t="s">
        <v>18707</v>
      </c>
      <c r="AB912" s="1" t="s">
        <v>18707</v>
      </c>
      <c r="AE912" s="1" t="s">
        <v>19326</v>
      </c>
      <c r="AG912" s="1" t="s">
        <v>15731</v>
      </c>
      <c r="AI912" s="1">
        <v>1408</v>
      </c>
      <c r="AK912" s="1" t="s">
        <v>18733</v>
      </c>
      <c r="AL912" s="1" t="s">
        <v>18730</v>
      </c>
      <c r="AM912" s="1" t="s">
        <v>18679</v>
      </c>
      <c r="AN912" s="1" t="s">
        <v>18669</v>
      </c>
      <c r="AO912" s="1" t="s">
        <v>18668</v>
      </c>
      <c r="AP912" s="14" t="s">
        <v>18733</v>
      </c>
      <c r="AQ912" s="14" t="s">
        <v>18734</v>
      </c>
      <c r="AR912" s="14" t="s">
        <v>18679</v>
      </c>
      <c r="AS912" s="15">
        <v>44333</v>
      </c>
      <c r="AT912" s="1" t="s">
        <v>18713</v>
      </c>
      <c r="AU912" s="1" t="s">
        <v>19237</v>
      </c>
      <c r="AV912" s="1" t="s">
        <v>18894</v>
      </c>
      <c r="AW912" s="1" t="s">
        <v>19241</v>
      </c>
      <c r="AX912" s="1" t="s">
        <v>18667</v>
      </c>
      <c r="AY912" s="1" t="s">
        <v>19242</v>
      </c>
    </row>
    <row r="913" spans="1:51" x14ac:dyDescent="0.2">
      <c r="A913" s="14" t="s">
        <v>17752</v>
      </c>
      <c r="B913" s="1" t="s">
        <v>19235</v>
      </c>
      <c r="C913" s="1" t="s">
        <v>19259</v>
      </c>
      <c r="D913" s="1" t="s">
        <v>18664</v>
      </c>
      <c r="E913" s="15">
        <v>44273</v>
      </c>
      <c r="F913" s="13">
        <v>44343</v>
      </c>
      <c r="G913" s="1" t="s">
        <v>18954</v>
      </c>
      <c r="H913" s="1" t="s">
        <v>19236</v>
      </c>
      <c r="I913" s="1" t="s">
        <v>18667</v>
      </c>
      <c r="J913" s="1" t="s">
        <v>18668</v>
      </c>
      <c r="K913" s="1" t="s">
        <v>18669</v>
      </c>
      <c r="L913" s="1" t="s">
        <v>18894</v>
      </c>
      <c r="M913" s="1" t="s">
        <v>18893</v>
      </c>
      <c r="N913" s="1" t="s">
        <v>19237</v>
      </c>
      <c r="O913" s="1">
        <v>42</v>
      </c>
      <c r="P913" s="1" t="s">
        <v>19235</v>
      </c>
      <c r="Q913" s="1" t="s">
        <v>19322</v>
      </c>
      <c r="R913" s="1">
        <v>20132220752</v>
      </c>
      <c r="S913" s="1" t="s">
        <v>18702</v>
      </c>
      <c r="T913" s="1">
        <v>13222075</v>
      </c>
      <c r="U913" s="1" t="s">
        <v>19323</v>
      </c>
      <c r="V913" s="1">
        <v>43060021</v>
      </c>
      <c r="X913" s="1" t="s">
        <v>19324</v>
      </c>
      <c r="Y913" s="1" t="s">
        <v>19325</v>
      </c>
      <c r="Z913" s="1" t="s">
        <v>18706</v>
      </c>
      <c r="AA913" s="1" t="s">
        <v>18707</v>
      </c>
      <c r="AB913" s="1" t="s">
        <v>18707</v>
      </c>
      <c r="AE913" s="1" t="s">
        <v>19326</v>
      </c>
      <c r="AG913" s="1" t="s">
        <v>15731</v>
      </c>
      <c r="AI913" s="1">
        <v>1408</v>
      </c>
      <c r="AK913" s="1" t="s">
        <v>18709</v>
      </c>
      <c r="AL913" s="1" t="s">
        <v>18710</v>
      </c>
      <c r="AM913" s="1" t="s">
        <v>18711</v>
      </c>
      <c r="AN913" s="1" t="s">
        <v>18669</v>
      </c>
      <c r="AO913" s="1" t="s">
        <v>18668</v>
      </c>
      <c r="AP913" s="14" t="s">
        <v>18709</v>
      </c>
      <c r="AQ913" s="14" t="s">
        <v>18712</v>
      </c>
      <c r="AR913" s="14" t="s">
        <v>18711</v>
      </c>
      <c r="AS913" s="15">
        <v>44343</v>
      </c>
      <c r="AT913" s="1" t="s">
        <v>18713</v>
      </c>
      <c r="AU913" s="1" t="s">
        <v>19237</v>
      </c>
      <c r="AV913" s="1" t="s">
        <v>18894</v>
      </c>
      <c r="AW913" s="1" t="s">
        <v>19241</v>
      </c>
      <c r="AX913" s="1" t="s">
        <v>18667</v>
      </c>
      <c r="AY913" s="1" t="s">
        <v>19242</v>
      </c>
    </row>
    <row r="914" spans="1:51" x14ac:dyDescent="0.2">
      <c r="A914" s="14" t="s">
        <v>17755</v>
      </c>
      <c r="B914" s="1" t="s">
        <v>19235</v>
      </c>
      <c r="C914" s="1" t="s">
        <v>19259</v>
      </c>
      <c r="D914" s="1" t="s">
        <v>18664</v>
      </c>
      <c r="E914" s="15">
        <v>44273</v>
      </c>
      <c r="F914" s="13">
        <v>44350</v>
      </c>
      <c r="G914" s="1" t="s">
        <v>18954</v>
      </c>
      <c r="H914" s="1" t="s">
        <v>19236</v>
      </c>
      <c r="I914" s="1" t="s">
        <v>18667</v>
      </c>
      <c r="J914" s="1" t="s">
        <v>18668</v>
      </c>
      <c r="K914" s="1" t="s">
        <v>18669</v>
      </c>
      <c r="L914" s="1" t="s">
        <v>18894</v>
      </c>
      <c r="M914" s="1" t="s">
        <v>18893</v>
      </c>
      <c r="N914" s="1" t="s">
        <v>19237</v>
      </c>
      <c r="O914" s="1">
        <v>41</v>
      </c>
      <c r="P914" s="1" t="s">
        <v>19235</v>
      </c>
      <c r="Q914" s="1" t="s">
        <v>19322</v>
      </c>
      <c r="R914" s="1">
        <v>20132220752</v>
      </c>
      <c r="S914" s="1" t="s">
        <v>18702</v>
      </c>
      <c r="T914" s="1">
        <v>13222075</v>
      </c>
      <c r="U914" s="1" t="s">
        <v>19323</v>
      </c>
      <c r="V914" s="1">
        <v>43060021</v>
      </c>
      <c r="X914" s="1" t="s">
        <v>19324</v>
      </c>
      <c r="Y914" s="1" t="s">
        <v>19325</v>
      </c>
      <c r="Z914" s="1" t="s">
        <v>18706</v>
      </c>
      <c r="AA914" s="1" t="s">
        <v>18707</v>
      </c>
      <c r="AB914" s="1" t="s">
        <v>18707</v>
      </c>
      <c r="AE914" s="1" t="s">
        <v>19326</v>
      </c>
      <c r="AG914" s="1" t="s">
        <v>15731</v>
      </c>
      <c r="AI914" s="1">
        <v>1408</v>
      </c>
      <c r="AK914" s="1" t="s">
        <v>18935</v>
      </c>
      <c r="AL914" s="1" t="s">
        <v>18936</v>
      </c>
      <c r="AM914" s="1" t="s">
        <v>18937</v>
      </c>
      <c r="AN914" s="1" t="s">
        <v>18669</v>
      </c>
      <c r="AO914" s="1" t="s">
        <v>18668</v>
      </c>
      <c r="AP914" s="14" t="s">
        <v>19997</v>
      </c>
      <c r="AQ914" s="14" t="s">
        <v>18939</v>
      </c>
      <c r="AR914" s="14" t="s">
        <v>18937</v>
      </c>
      <c r="AS914" s="15">
        <v>44350</v>
      </c>
      <c r="AT914" s="1" t="s">
        <v>18940</v>
      </c>
      <c r="AU914" s="1" t="s">
        <v>19237</v>
      </c>
      <c r="AV914" s="1" t="s">
        <v>18894</v>
      </c>
      <c r="AW914" s="1" t="s">
        <v>19241</v>
      </c>
      <c r="AX914" s="1" t="s">
        <v>18667</v>
      </c>
      <c r="AY914" s="1" t="s">
        <v>19242</v>
      </c>
    </row>
    <row r="915" spans="1:51" x14ac:dyDescent="0.2">
      <c r="A915" s="14" t="s">
        <v>17758</v>
      </c>
      <c r="B915" s="1" t="s">
        <v>19235</v>
      </c>
      <c r="C915" s="1" t="s">
        <v>19259</v>
      </c>
      <c r="D915" s="1" t="s">
        <v>18664</v>
      </c>
      <c r="E915" s="15">
        <v>44273</v>
      </c>
      <c r="F915" s="13">
        <v>44349</v>
      </c>
      <c r="G915" s="1" t="s">
        <v>18954</v>
      </c>
      <c r="H915" s="1" t="s">
        <v>19236</v>
      </c>
      <c r="I915" s="1" t="s">
        <v>18667</v>
      </c>
      <c r="J915" s="1" t="s">
        <v>18668</v>
      </c>
      <c r="K915" s="1" t="s">
        <v>18669</v>
      </c>
      <c r="L915" s="1" t="s">
        <v>18894</v>
      </c>
      <c r="M915" s="1" t="s">
        <v>18893</v>
      </c>
      <c r="N915" s="1" t="s">
        <v>19237</v>
      </c>
      <c r="O915" s="1">
        <v>13</v>
      </c>
      <c r="P915" s="1" t="s">
        <v>19235</v>
      </c>
      <c r="Q915" s="1" t="s">
        <v>19322</v>
      </c>
      <c r="R915" s="1">
        <v>20132220752</v>
      </c>
      <c r="S915" s="1" t="s">
        <v>18702</v>
      </c>
      <c r="T915" s="1">
        <v>13222075</v>
      </c>
      <c r="U915" s="1" t="s">
        <v>19323</v>
      </c>
      <c r="V915" s="1">
        <v>43060021</v>
      </c>
      <c r="X915" s="1" t="s">
        <v>19324</v>
      </c>
      <c r="Y915" s="1" t="s">
        <v>19325</v>
      </c>
      <c r="Z915" s="1" t="s">
        <v>18706</v>
      </c>
      <c r="AA915" s="1" t="s">
        <v>18707</v>
      </c>
      <c r="AB915" s="1" t="s">
        <v>18707</v>
      </c>
      <c r="AE915" s="1" t="s">
        <v>19326</v>
      </c>
      <c r="AG915" s="1" t="s">
        <v>15731</v>
      </c>
      <c r="AI915" s="1">
        <v>1408</v>
      </c>
      <c r="AK915" s="1" t="s">
        <v>19337</v>
      </c>
      <c r="AL915" s="1" t="s">
        <v>18710</v>
      </c>
      <c r="AM915" s="1" t="s">
        <v>19303</v>
      </c>
      <c r="AN915" s="1" t="s">
        <v>18863</v>
      </c>
      <c r="AO915" s="1" t="s">
        <v>18668</v>
      </c>
      <c r="AP915" s="14" t="s">
        <v>19337</v>
      </c>
      <c r="AQ915" s="14" t="s">
        <v>18723</v>
      </c>
      <c r="AR915" s="14" t="s">
        <v>19303</v>
      </c>
      <c r="AS915" s="15">
        <v>44348</v>
      </c>
      <c r="AT915" s="1" t="s">
        <v>18713</v>
      </c>
      <c r="AU915" s="1" t="s">
        <v>19237</v>
      </c>
      <c r="AV915" s="1" t="s">
        <v>18894</v>
      </c>
      <c r="AW915" s="1" t="s">
        <v>19241</v>
      </c>
      <c r="AX915" s="1" t="s">
        <v>18667</v>
      </c>
      <c r="AY915" s="1" t="s">
        <v>19242</v>
      </c>
    </row>
    <row r="916" spans="1:51" x14ac:dyDescent="0.2">
      <c r="A916" s="14" t="s">
        <v>17762</v>
      </c>
      <c r="B916" s="1" t="s">
        <v>19235</v>
      </c>
      <c r="C916" s="1" t="s">
        <v>19259</v>
      </c>
      <c r="D916" s="1" t="s">
        <v>18664</v>
      </c>
      <c r="E916" s="15">
        <v>44273</v>
      </c>
      <c r="F916" s="13">
        <v>44273</v>
      </c>
      <c r="G916" s="1" t="s">
        <v>18954</v>
      </c>
      <c r="H916" s="1" t="s">
        <v>19236</v>
      </c>
      <c r="I916" s="1" t="s">
        <v>18667</v>
      </c>
      <c r="J916" s="1" t="s">
        <v>18668</v>
      </c>
      <c r="K916" s="1" t="s">
        <v>18669</v>
      </c>
      <c r="L916" s="1" t="s">
        <v>18894</v>
      </c>
      <c r="M916" s="1" t="s">
        <v>18893</v>
      </c>
      <c r="N916" s="1" t="s">
        <v>19237</v>
      </c>
      <c r="O916" s="1">
        <v>5</v>
      </c>
      <c r="P916" s="1" t="s">
        <v>19235</v>
      </c>
      <c r="Q916" s="1" t="s">
        <v>19322</v>
      </c>
      <c r="R916" s="1">
        <v>20132220752</v>
      </c>
      <c r="S916" s="1" t="s">
        <v>18702</v>
      </c>
      <c r="T916" s="1">
        <v>13222075</v>
      </c>
      <c r="U916" s="1" t="s">
        <v>19323</v>
      </c>
      <c r="V916" s="1">
        <v>43060021</v>
      </c>
      <c r="X916" s="1" t="s">
        <v>19324</v>
      </c>
      <c r="Y916" s="1" t="s">
        <v>19325</v>
      </c>
      <c r="Z916" s="1" t="s">
        <v>18706</v>
      </c>
      <c r="AA916" s="1" t="s">
        <v>18707</v>
      </c>
      <c r="AB916" s="1" t="s">
        <v>18707</v>
      </c>
      <c r="AE916" s="1" t="s">
        <v>19326</v>
      </c>
      <c r="AG916" s="1" t="s">
        <v>15731</v>
      </c>
      <c r="AI916" s="1">
        <v>1408</v>
      </c>
      <c r="AK916" s="1" t="s">
        <v>19226</v>
      </c>
      <c r="AL916" s="1" t="s">
        <v>17844</v>
      </c>
      <c r="AM916" s="1" t="s">
        <v>19227</v>
      </c>
      <c r="AN916" s="1" t="s">
        <v>18863</v>
      </c>
      <c r="AO916" s="1" t="s">
        <v>18668</v>
      </c>
      <c r="AP916" s="14" t="s">
        <v>19361</v>
      </c>
      <c r="AQ916" s="14" t="s">
        <v>19362</v>
      </c>
      <c r="AR916" s="14" t="s">
        <v>19227</v>
      </c>
      <c r="AS916" s="15">
        <v>44273</v>
      </c>
      <c r="AT916" s="1" t="s">
        <v>19230</v>
      </c>
      <c r="AU916" s="1" t="s">
        <v>19237</v>
      </c>
      <c r="AV916" s="1" t="s">
        <v>18894</v>
      </c>
      <c r="AW916" s="1" t="s">
        <v>19241</v>
      </c>
      <c r="AX916" s="1" t="s">
        <v>18667</v>
      </c>
      <c r="AY916" s="1" t="s">
        <v>19242</v>
      </c>
    </row>
    <row r="917" spans="1:51" x14ac:dyDescent="0.2">
      <c r="A917" s="14" t="s">
        <v>15198</v>
      </c>
      <c r="B917" s="1" t="s">
        <v>18662</v>
      </c>
      <c r="C917" s="1" t="s">
        <v>18685</v>
      </c>
      <c r="D917" s="1" t="s">
        <v>18664</v>
      </c>
      <c r="E917" s="15">
        <v>44273</v>
      </c>
      <c r="F917" s="13">
        <v>44350</v>
      </c>
      <c r="G917" s="1" t="s">
        <v>18665</v>
      </c>
      <c r="H917" s="1" t="s">
        <v>18666</v>
      </c>
      <c r="I917" s="1" t="s">
        <v>18667</v>
      </c>
      <c r="J917" s="1" t="s">
        <v>18668</v>
      </c>
      <c r="K917" s="1" t="s">
        <v>18669</v>
      </c>
      <c r="L917" s="1" t="s">
        <v>18735</v>
      </c>
      <c r="M917" s="1" t="s">
        <v>18671</v>
      </c>
      <c r="N917" s="1" t="s">
        <v>18672</v>
      </c>
      <c r="O917" s="1">
        <v>32</v>
      </c>
      <c r="P917" s="1" t="s">
        <v>18662</v>
      </c>
      <c r="Q917" s="1" t="s">
        <v>18673</v>
      </c>
      <c r="R917" s="1">
        <v>30502251291</v>
      </c>
      <c r="U917" s="1" t="s">
        <v>18858</v>
      </c>
      <c r="V917" s="1">
        <v>48276900</v>
      </c>
      <c r="W917" s="1" t="s">
        <v>7245</v>
      </c>
      <c r="Z917" s="1" t="s">
        <v>18706</v>
      </c>
      <c r="AA917" s="1" t="s">
        <v>18707</v>
      </c>
      <c r="AB917" s="1" t="s">
        <v>18707</v>
      </c>
      <c r="AE917" s="1" t="s">
        <v>18859</v>
      </c>
      <c r="AG917" s="1" t="s">
        <v>15731</v>
      </c>
      <c r="AI917" s="1">
        <v>1113</v>
      </c>
      <c r="AK917" s="1" t="s">
        <v>20323</v>
      </c>
      <c r="AL917" s="1" t="s">
        <v>19755</v>
      </c>
      <c r="AM917" s="1" t="s">
        <v>18679</v>
      </c>
      <c r="AN917" s="1" t="s">
        <v>18669</v>
      </c>
      <c r="AO917" s="1" t="s">
        <v>18668</v>
      </c>
      <c r="AP917" s="14" t="s">
        <v>20021</v>
      </c>
      <c r="AQ917" s="14" t="s">
        <v>18723</v>
      </c>
      <c r="AR917" s="14" t="s">
        <v>18911</v>
      </c>
      <c r="AS917" s="15">
        <v>44350</v>
      </c>
      <c r="AT917" s="1" t="s">
        <v>20324</v>
      </c>
      <c r="AU917" s="1" t="s">
        <v>18672</v>
      </c>
      <c r="AV917" s="1" t="s">
        <v>18735</v>
      </c>
      <c r="AW917" s="1" t="s">
        <v>18683</v>
      </c>
      <c r="AX917" s="1" t="s">
        <v>18667</v>
      </c>
      <c r="AY917" s="1" t="s">
        <v>18684</v>
      </c>
    </row>
    <row r="918" spans="1:51" x14ac:dyDescent="0.2">
      <c r="A918" s="14" t="s">
        <v>15209</v>
      </c>
      <c r="B918" s="1" t="s">
        <v>18662</v>
      </c>
      <c r="C918" s="1" t="s">
        <v>18685</v>
      </c>
      <c r="D918" s="1" t="s">
        <v>18664</v>
      </c>
      <c r="E918" s="15">
        <v>44274</v>
      </c>
      <c r="F918" s="13">
        <v>44349</v>
      </c>
      <c r="G918" s="1" t="s">
        <v>18665</v>
      </c>
      <c r="H918" s="1" t="s">
        <v>18666</v>
      </c>
      <c r="I918" s="1" t="s">
        <v>18667</v>
      </c>
      <c r="J918" s="1" t="s">
        <v>18668</v>
      </c>
      <c r="K918" s="1" t="s">
        <v>18669</v>
      </c>
      <c r="L918" s="1" t="s">
        <v>18735</v>
      </c>
      <c r="M918" s="1" t="s">
        <v>18671</v>
      </c>
      <c r="N918" s="1" t="s">
        <v>18672</v>
      </c>
      <c r="O918" s="1">
        <v>36</v>
      </c>
      <c r="P918" s="1" t="s">
        <v>18662</v>
      </c>
      <c r="Q918" s="1" t="s">
        <v>19356</v>
      </c>
      <c r="R918" s="1">
        <v>20131178132</v>
      </c>
      <c r="S918" s="1" t="s">
        <v>18702</v>
      </c>
      <c r="T918" s="1">
        <v>13117813</v>
      </c>
      <c r="U918" s="1" t="s">
        <v>19357</v>
      </c>
      <c r="V918" s="1">
        <v>52896788</v>
      </c>
      <c r="X918" s="1" t="s">
        <v>19358</v>
      </c>
      <c r="Y918" s="1" t="s">
        <v>19359</v>
      </c>
      <c r="Z918" s="1" t="s">
        <v>18706</v>
      </c>
      <c r="AA918" s="1" t="s">
        <v>18707</v>
      </c>
      <c r="AB918" s="1" t="s">
        <v>18707</v>
      </c>
      <c r="AE918" s="1" t="s">
        <v>19360</v>
      </c>
      <c r="AG918" s="1" t="s">
        <v>1816</v>
      </c>
      <c r="AH918" s="1" t="s">
        <v>1816</v>
      </c>
      <c r="AI918" s="1">
        <v>1293</v>
      </c>
      <c r="AK918" s="1" t="s">
        <v>19076</v>
      </c>
      <c r="AL918" s="1" t="s">
        <v>19077</v>
      </c>
      <c r="AM918" s="1" t="s">
        <v>18904</v>
      </c>
      <c r="AN918" s="1" t="s">
        <v>18669</v>
      </c>
      <c r="AO918" s="1" t="s">
        <v>18668</v>
      </c>
      <c r="AP918" s="14" t="s">
        <v>18869</v>
      </c>
      <c r="AQ918" s="14" t="s">
        <v>18723</v>
      </c>
      <c r="AR918" s="14" t="s">
        <v>18870</v>
      </c>
      <c r="AS918" s="15">
        <v>44349</v>
      </c>
      <c r="AT918" s="1" t="s">
        <v>19158</v>
      </c>
      <c r="AU918" s="1" t="s">
        <v>18672</v>
      </c>
      <c r="AV918" s="1" t="s">
        <v>18735</v>
      </c>
      <c r="AW918" s="1" t="s">
        <v>18683</v>
      </c>
      <c r="AX918" s="1" t="s">
        <v>18667</v>
      </c>
      <c r="AY918" s="1" t="s">
        <v>18684</v>
      </c>
    </row>
    <row r="919" spans="1:51" x14ac:dyDescent="0.2">
      <c r="A919" s="14" t="s">
        <v>17270</v>
      </c>
      <c r="B919" s="1" t="s">
        <v>18953</v>
      </c>
      <c r="C919" s="1" t="s">
        <v>18685</v>
      </c>
      <c r="D919" s="1" t="s">
        <v>18664</v>
      </c>
      <c r="E919" s="15">
        <v>44277</v>
      </c>
      <c r="F919" s="13">
        <v>44319</v>
      </c>
      <c r="G919" s="1" t="s">
        <v>18954</v>
      </c>
      <c r="H919" s="1" t="s">
        <v>18955</v>
      </c>
      <c r="I919" s="1" t="s">
        <v>18667</v>
      </c>
      <c r="J919" s="1" t="s">
        <v>18668</v>
      </c>
      <c r="K919" s="1" t="s">
        <v>18669</v>
      </c>
      <c r="L919" s="1" t="s">
        <v>18693</v>
      </c>
      <c r="M919" s="1" t="s">
        <v>18956</v>
      </c>
      <c r="N919" s="1" t="s">
        <v>18957</v>
      </c>
      <c r="O919" s="1">
        <v>21</v>
      </c>
      <c r="P919" s="1" t="s">
        <v>18953</v>
      </c>
      <c r="Q919" s="1" t="s">
        <v>19395</v>
      </c>
      <c r="R919" s="1">
        <v>20059563867</v>
      </c>
      <c r="S919" s="1" t="s">
        <v>18702</v>
      </c>
      <c r="T919" s="1">
        <v>5956386</v>
      </c>
      <c r="U919" s="1" t="s">
        <v>19396</v>
      </c>
      <c r="V919" s="1">
        <v>3434297095</v>
      </c>
      <c r="X919" s="1" t="s">
        <v>19397</v>
      </c>
      <c r="Y919" s="1" t="s">
        <v>19398</v>
      </c>
      <c r="Z919" s="1" t="s">
        <v>18688</v>
      </c>
      <c r="AA919" s="1" t="s">
        <v>18689</v>
      </c>
      <c r="AB919" s="1" t="s">
        <v>18689</v>
      </c>
      <c r="AE919" s="1" t="s">
        <v>19399</v>
      </c>
      <c r="AI919" s="1">
        <v>3100</v>
      </c>
      <c r="AK919" s="1" t="s">
        <v>18840</v>
      </c>
      <c r="AL919" s="1" t="s">
        <v>18730</v>
      </c>
      <c r="AM919" s="1" t="s">
        <v>18693</v>
      </c>
      <c r="AN919" s="1" t="s">
        <v>18669</v>
      </c>
      <c r="AO919" s="1" t="s">
        <v>18668</v>
      </c>
      <c r="AP919" s="14" t="s">
        <v>18694</v>
      </c>
      <c r="AQ919" s="14" t="s">
        <v>18695</v>
      </c>
      <c r="AR919" s="14" t="s">
        <v>18693</v>
      </c>
      <c r="AS919" s="15">
        <v>44319</v>
      </c>
      <c r="AT919" s="1" t="s">
        <v>18841</v>
      </c>
      <c r="AU919" s="1" t="s">
        <v>18957</v>
      </c>
      <c r="AV919" s="1" t="s">
        <v>18693</v>
      </c>
      <c r="AW919" s="1" t="s">
        <v>18958</v>
      </c>
      <c r="AX919" s="1" t="s">
        <v>18667</v>
      </c>
      <c r="AY919" s="1" t="s">
        <v>18959</v>
      </c>
    </row>
    <row r="920" spans="1:51" x14ac:dyDescent="0.2">
      <c r="A920" s="14" t="s">
        <v>17274</v>
      </c>
      <c r="B920" s="1" t="s">
        <v>18953</v>
      </c>
      <c r="C920" s="1" t="s">
        <v>18685</v>
      </c>
      <c r="D920" s="1" t="s">
        <v>18664</v>
      </c>
      <c r="E920" s="15">
        <v>44277</v>
      </c>
      <c r="F920" s="13">
        <v>44305</v>
      </c>
      <c r="G920" s="1" t="s">
        <v>18954</v>
      </c>
      <c r="H920" s="1" t="s">
        <v>18955</v>
      </c>
      <c r="I920" s="1" t="s">
        <v>18667</v>
      </c>
      <c r="J920" s="1" t="s">
        <v>18668</v>
      </c>
      <c r="K920" s="1" t="s">
        <v>18669</v>
      </c>
      <c r="L920" s="1" t="s">
        <v>18693</v>
      </c>
      <c r="M920" s="1" t="s">
        <v>18956</v>
      </c>
      <c r="N920" s="1" t="s">
        <v>18957</v>
      </c>
      <c r="O920" s="1">
        <v>28</v>
      </c>
      <c r="P920" s="1" t="s">
        <v>18953</v>
      </c>
      <c r="Q920" s="1" t="s">
        <v>19400</v>
      </c>
      <c r="R920" s="1">
        <v>20126954167</v>
      </c>
      <c r="S920" s="1" t="s">
        <v>18702</v>
      </c>
      <c r="T920" s="1">
        <v>12695416</v>
      </c>
      <c r="U920" s="1" t="s">
        <v>19401</v>
      </c>
      <c r="V920" s="1">
        <v>3854997956</v>
      </c>
      <c r="X920" s="1" t="s">
        <v>19402</v>
      </c>
      <c r="Y920" s="1" t="s">
        <v>19403</v>
      </c>
      <c r="Z920" s="1" t="s">
        <v>19404</v>
      </c>
      <c r="AA920" s="1" t="s">
        <v>18964</v>
      </c>
      <c r="AB920" s="1" t="s">
        <v>19404</v>
      </c>
      <c r="AE920" s="1" t="s">
        <v>19405</v>
      </c>
      <c r="AI920" s="1">
        <v>4200</v>
      </c>
      <c r="AK920" s="1" t="s">
        <v>18840</v>
      </c>
      <c r="AL920" s="1" t="s">
        <v>18730</v>
      </c>
      <c r="AM920" s="1" t="s">
        <v>18693</v>
      </c>
      <c r="AN920" s="1" t="s">
        <v>18669</v>
      </c>
      <c r="AO920" s="1" t="s">
        <v>18668</v>
      </c>
      <c r="AP920" s="14" t="s">
        <v>18694</v>
      </c>
      <c r="AQ920" s="14" t="s">
        <v>18695</v>
      </c>
      <c r="AR920" s="14" t="s">
        <v>18693</v>
      </c>
      <c r="AS920" s="15">
        <v>44305</v>
      </c>
      <c r="AT920" s="1" t="s">
        <v>18841</v>
      </c>
      <c r="AU920" s="1" t="s">
        <v>18957</v>
      </c>
      <c r="AV920" s="1" t="s">
        <v>18693</v>
      </c>
      <c r="AW920" s="1" t="s">
        <v>18958</v>
      </c>
      <c r="AX920" s="1" t="s">
        <v>18667</v>
      </c>
      <c r="AY920" s="1" t="s">
        <v>18959</v>
      </c>
    </row>
    <row r="921" spans="1:51" x14ac:dyDescent="0.2">
      <c r="A921" s="14" t="s">
        <v>17766</v>
      </c>
      <c r="B921" s="1" t="s">
        <v>19235</v>
      </c>
      <c r="C921" s="1" t="s">
        <v>19259</v>
      </c>
      <c r="D921" s="1" t="s">
        <v>18664</v>
      </c>
      <c r="E921" s="15">
        <v>44277</v>
      </c>
      <c r="F921" s="13">
        <v>44314</v>
      </c>
      <c r="G921" s="1" t="s">
        <v>18954</v>
      </c>
      <c r="H921" s="1" t="s">
        <v>19236</v>
      </c>
      <c r="I921" s="1" t="s">
        <v>18667</v>
      </c>
      <c r="J921" s="1" t="s">
        <v>18668</v>
      </c>
      <c r="K921" s="1" t="s">
        <v>18669</v>
      </c>
      <c r="L921" s="1" t="s">
        <v>18894</v>
      </c>
      <c r="M921" s="1" t="s">
        <v>18893</v>
      </c>
      <c r="N921" s="1" t="s">
        <v>19237</v>
      </c>
      <c r="O921" s="1">
        <v>41</v>
      </c>
      <c r="P921" s="1" t="s">
        <v>19235</v>
      </c>
      <c r="Q921" s="1" t="s">
        <v>19406</v>
      </c>
      <c r="R921" s="1">
        <v>20104798838</v>
      </c>
      <c r="S921" s="1" t="s">
        <v>18702</v>
      </c>
      <c r="T921" s="1">
        <v>10479883</v>
      </c>
      <c r="U921" s="1" t="s">
        <v>19407</v>
      </c>
      <c r="V921" s="1">
        <v>43810287</v>
      </c>
      <c r="X921" s="1" t="s">
        <v>19408</v>
      </c>
      <c r="Y921" s="1" t="s">
        <v>19409</v>
      </c>
      <c r="Z921" s="1" t="s">
        <v>18706</v>
      </c>
      <c r="AA921" s="1" t="s">
        <v>18707</v>
      </c>
      <c r="AB921" s="1" t="s">
        <v>18707</v>
      </c>
      <c r="AE921" s="1" t="s">
        <v>19410</v>
      </c>
      <c r="AG921" s="1">
        <v>3</v>
      </c>
      <c r="AH921" s="1" t="s">
        <v>19411</v>
      </c>
      <c r="AI921" s="1">
        <v>1073</v>
      </c>
      <c r="AK921" s="1" t="s">
        <v>18709</v>
      </c>
      <c r="AL921" s="1" t="s">
        <v>18710</v>
      </c>
      <c r="AM921" s="1" t="s">
        <v>18711</v>
      </c>
      <c r="AN921" s="1" t="s">
        <v>18669</v>
      </c>
      <c r="AO921" s="1" t="s">
        <v>18668</v>
      </c>
      <c r="AP921" s="14" t="s">
        <v>18709</v>
      </c>
      <c r="AQ921" s="14" t="s">
        <v>18712</v>
      </c>
      <c r="AR921" s="14" t="s">
        <v>19294</v>
      </c>
      <c r="AS921" s="15">
        <v>44314</v>
      </c>
      <c r="AT921" s="1" t="s">
        <v>18713</v>
      </c>
      <c r="AU921" s="1" t="s">
        <v>19237</v>
      </c>
      <c r="AV921" s="1" t="s">
        <v>18894</v>
      </c>
      <c r="AW921" s="1" t="s">
        <v>19241</v>
      </c>
      <c r="AX921" s="1" t="s">
        <v>18667</v>
      </c>
      <c r="AY921" s="1" t="s">
        <v>19242</v>
      </c>
    </row>
    <row r="922" spans="1:51" x14ac:dyDescent="0.2">
      <c r="A922" s="14" t="s">
        <v>17775</v>
      </c>
      <c r="B922" s="1" t="s">
        <v>19235</v>
      </c>
      <c r="C922" s="1" t="s">
        <v>19259</v>
      </c>
      <c r="D922" s="1" t="s">
        <v>18664</v>
      </c>
      <c r="E922" s="15">
        <v>44277</v>
      </c>
      <c r="F922" s="13">
        <v>44314</v>
      </c>
      <c r="G922" s="1" t="s">
        <v>18954</v>
      </c>
      <c r="H922" s="1" t="s">
        <v>19236</v>
      </c>
      <c r="I922" s="1" t="s">
        <v>18667</v>
      </c>
      <c r="J922" s="1" t="s">
        <v>18668</v>
      </c>
      <c r="K922" s="1" t="s">
        <v>18669</v>
      </c>
      <c r="L922" s="1" t="s">
        <v>18894</v>
      </c>
      <c r="M922" s="1" t="s">
        <v>18893</v>
      </c>
      <c r="N922" s="1" t="s">
        <v>19237</v>
      </c>
      <c r="O922" s="1">
        <v>43</v>
      </c>
      <c r="P922" s="1" t="s">
        <v>19235</v>
      </c>
      <c r="Q922" s="1" t="s">
        <v>19406</v>
      </c>
      <c r="R922" s="1">
        <v>20104798838</v>
      </c>
      <c r="S922" s="1" t="s">
        <v>18702</v>
      </c>
      <c r="T922" s="1">
        <v>10479883</v>
      </c>
      <c r="U922" s="1" t="s">
        <v>19407</v>
      </c>
      <c r="V922" s="1">
        <v>43810287</v>
      </c>
      <c r="X922" s="1" t="s">
        <v>19408</v>
      </c>
      <c r="Y922" s="1" t="s">
        <v>19409</v>
      </c>
      <c r="Z922" s="1" t="s">
        <v>18706</v>
      </c>
      <c r="AA922" s="1" t="s">
        <v>18707</v>
      </c>
      <c r="AB922" s="1" t="s">
        <v>18707</v>
      </c>
      <c r="AE922" s="1" t="s">
        <v>19410</v>
      </c>
      <c r="AG922" s="1">
        <v>3</v>
      </c>
      <c r="AH922" s="1" t="s">
        <v>19411</v>
      </c>
      <c r="AI922" s="1">
        <v>1073</v>
      </c>
      <c r="AK922" s="1" t="s">
        <v>18709</v>
      </c>
      <c r="AL922" s="1" t="s">
        <v>18710</v>
      </c>
      <c r="AM922" s="1" t="s">
        <v>18711</v>
      </c>
      <c r="AN922" s="1" t="s">
        <v>18669</v>
      </c>
      <c r="AO922" s="1" t="s">
        <v>18668</v>
      </c>
      <c r="AP922" s="14" t="s">
        <v>18709</v>
      </c>
      <c r="AQ922" s="14" t="s">
        <v>18712</v>
      </c>
      <c r="AR922" s="14" t="s">
        <v>19294</v>
      </c>
      <c r="AS922" s="15">
        <v>44314</v>
      </c>
      <c r="AT922" s="1" t="s">
        <v>18713</v>
      </c>
      <c r="AU922" s="1" t="s">
        <v>19237</v>
      </c>
      <c r="AV922" s="1" t="s">
        <v>18894</v>
      </c>
      <c r="AW922" s="1" t="s">
        <v>19241</v>
      </c>
      <c r="AX922" s="1" t="s">
        <v>18667</v>
      </c>
      <c r="AY922" s="1" t="s">
        <v>19242</v>
      </c>
    </row>
    <row r="923" spans="1:51" x14ac:dyDescent="0.2">
      <c r="A923" s="14" t="s">
        <v>15236</v>
      </c>
      <c r="B923" s="1" t="s">
        <v>18662</v>
      </c>
      <c r="C923" s="1" t="s">
        <v>18685</v>
      </c>
      <c r="D923" s="1" t="s">
        <v>18664</v>
      </c>
      <c r="E923" s="15">
        <v>44278</v>
      </c>
      <c r="F923" s="13">
        <v>44347</v>
      </c>
      <c r="G923" s="1" t="s">
        <v>18665</v>
      </c>
      <c r="H923" s="1" t="s">
        <v>18666</v>
      </c>
      <c r="I923" s="1" t="s">
        <v>18667</v>
      </c>
      <c r="J923" s="1" t="s">
        <v>18668</v>
      </c>
      <c r="K923" s="1" t="s">
        <v>18669</v>
      </c>
      <c r="L923" s="1" t="s">
        <v>18735</v>
      </c>
      <c r="M923" s="1" t="s">
        <v>18671</v>
      </c>
      <c r="N923" s="1" t="s">
        <v>18672</v>
      </c>
      <c r="O923" s="1">
        <v>52</v>
      </c>
      <c r="P923" s="1" t="s">
        <v>18662</v>
      </c>
      <c r="Q923" s="1" t="s">
        <v>18673</v>
      </c>
      <c r="R923" s="1">
        <v>30686512912</v>
      </c>
      <c r="U923" s="1" t="s">
        <v>19231</v>
      </c>
      <c r="V923" s="1">
        <v>1131751938</v>
      </c>
      <c r="W923" s="1" t="s">
        <v>19232</v>
      </c>
      <c r="Z923" s="1" t="s">
        <v>18706</v>
      </c>
      <c r="AA923" s="1" t="s">
        <v>18707</v>
      </c>
      <c r="AB923" s="1" t="s">
        <v>18707</v>
      </c>
      <c r="AE923" s="1" t="s">
        <v>19233</v>
      </c>
      <c r="AG923" s="1">
        <v>1</v>
      </c>
      <c r="AH923" s="1">
        <v>18</v>
      </c>
      <c r="AI923" s="1">
        <v>1093</v>
      </c>
      <c r="AK923" s="1" t="s">
        <v>18718</v>
      </c>
      <c r="AL923" s="1" t="s">
        <v>18671</v>
      </c>
      <c r="AM923" s="1" t="s">
        <v>18679</v>
      </c>
      <c r="AN923" s="1" t="s">
        <v>18669</v>
      </c>
      <c r="AO923" s="1" t="s">
        <v>18668</v>
      </c>
      <c r="AP923" s="14" t="s">
        <v>18800</v>
      </c>
      <c r="AQ923" s="14" t="s">
        <v>18734</v>
      </c>
      <c r="AR923" s="14" t="s">
        <v>18679</v>
      </c>
      <c r="AS923" s="15">
        <v>44347</v>
      </c>
      <c r="AT923" s="1" t="s">
        <v>18801</v>
      </c>
      <c r="AU923" s="1" t="s">
        <v>18672</v>
      </c>
      <c r="AV923" s="1" t="s">
        <v>18735</v>
      </c>
      <c r="AW923" s="1" t="s">
        <v>18683</v>
      </c>
      <c r="AX923" s="1" t="s">
        <v>18667</v>
      </c>
      <c r="AY923" s="1" t="s">
        <v>18684</v>
      </c>
    </row>
    <row r="924" spans="1:51" x14ac:dyDescent="0.2">
      <c r="A924" s="14" t="s">
        <v>17781</v>
      </c>
      <c r="B924" s="1" t="s">
        <v>19235</v>
      </c>
      <c r="C924" s="1" t="s">
        <v>19259</v>
      </c>
      <c r="D924" s="1" t="s">
        <v>18664</v>
      </c>
      <c r="E924" s="15">
        <v>44278</v>
      </c>
      <c r="F924" s="13">
        <v>44315</v>
      </c>
      <c r="G924" s="1" t="s">
        <v>18954</v>
      </c>
      <c r="H924" s="1" t="s">
        <v>19236</v>
      </c>
      <c r="I924" s="1" t="s">
        <v>18667</v>
      </c>
      <c r="J924" s="1" t="s">
        <v>18668</v>
      </c>
      <c r="K924" s="1" t="s">
        <v>18669</v>
      </c>
      <c r="L924" s="1" t="s">
        <v>18894</v>
      </c>
      <c r="M924" s="1" t="s">
        <v>18893</v>
      </c>
      <c r="N924" s="1" t="s">
        <v>19237</v>
      </c>
      <c r="O924" s="1">
        <v>43</v>
      </c>
      <c r="P924" s="1" t="s">
        <v>19235</v>
      </c>
      <c r="Q924" s="1" t="s">
        <v>19412</v>
      </c>
      <c r="R924" s="1">
        <v>27420562093</v>
      </c>
      <c r="S924" s="1" t="s">
        <v>18702</v>
      </c>
      <c r="T924" s="1">
        <v>42056209</v>
      </c>
      <c r="U924" s="1" t="s">
        <v>19413</v>
      </c>
      <c r="V924" s="1">
        <v>1144452867</v>
      </c>
      <c r="X924" s="1" t="s">
        <v>19414</v>
      </c>
      <c r="Y924" s="1" t="s">
        <v>19415</v>
      </c>
      <c r="Z924" s="1" t="s">
        <v>15990</v>
      </c>
      <c r="AA924" s="1" t="s">
        <v>18846</v>
      </c>
      <c r="AB924" s="1" t="s">
        <v>19416</v>
      </c>
      <c r="AE924" s="1" t="s">
        <v>19417</v>
      </c>
      <c r="AG924" s="1">
        <v>36</v>
      </c>
      <c r="AH924" s="1">
        <v>27</v>
      </c>
      <c r="AI924" s="1">
        <v>1657</v>
      </c>
      <c r="AJ924" s="1" t="s">
        <v>19418</v>
      </c>
      <c r="AK924" s="1" t="s">
        <v>18709</v>
      </c>
      <c r="AL924" s="1" t="s">
        <v>18710</v>
      </c>
      <c r="AM924" s="1" t="s">
        <v>18711</v>
      </c>
      <c r="AN924" s="1" t="s">
        <v>18669</v>
      </c>
      <c r="AO924" s="1" t="s">
        <v>18668</v>
      </c>
      <c r="AP924" s="14" t="s">
        <v>18709</v>
      </c>
      <c r="AQ924" s="14" t="s">
        <v>18712</v>
      </c>
      <c r="AR924" s="14" t="s">
        <v>18711</v>
      </c>
      <c r="AS924" s="15">
        <v>44315</v>
      </c>
      <c r="AT924" s="1" t="s">
        <v>18713</v>
      </c>
      <c r="AU924" s="1" t="s">
        <v>19237</v>
      </c>
      <c r="AV924" s="1" t="s">
        <v>18894</v>
      </c>
      <c r="AW924" s="1" t="s">
        <v>19241</v>
      </c>
      <c r="AX924" s="1" t="s">
        <v>18667</v>
      </c>
      <c r="AY924" s="1" t="s">
        <v>19242</v>
      </c>
    </row>
    <row r="925" spans="1:51" x14ac:dyDescent="0.2">
      <c r="A925" s="14" t="s">
        <v>17786</v>
      </c>
      <c r="B925" s="1" t="s">
        <v>19235</v>
      </c>
      <c r="C925" s="1" t="s">
        <v>19259</v>
      </c>
      <c r="D925" s="1" t="s">
        <v>18664</v>
      </c>
      <c r="E925" s="15">
        <v>44278</v>
      </c>
      <c r="F925" s="13">
        <v>44343</v>
      </c>
      <c r="G925" s="1" t="s">
        <v>18954</v>
      </c>
      <c r="H925" s="1" t="s">
        <v>19236</v>
      </c>
      <c r="I925" s="1" t="s">
        <v>18667</v>
      </c>
      <c r="J925" s="1" t="s">
        <v>18668</v>
      </c>
      <c r="K925" s="1" t="s">
        <v>18669</v>
      </c>
      <c r="L925" s="1" t="s">
        <v>18894</v>
      </c>
      <c r="M925" s="1" t="s">
        <v>18893</v>
      </c>
      <c r="N925" s="1" t="s">
        <v>19237</v>
      </c>
      <c r="O925" s="1">
        <v>43</v>
      </c>
      <c r="P925" s="1" t="s">
        <v>19235</v>
      </c>
      <c r="Q925" s="1" t="s">
        <v>19412</v>
      </c>
      <c r="R925" s="1">
        <v>27420562093</v>
      </c>
      <c r="S925" s="1" t="s">
        <v>18702</v>
      </c>
      <c r="T925" s="1">
        <v>42056209</v>
      </c>
      <c r="U925" s="1" t="s">
        <v>19413</v>
      </c>
      <c r="V925" s="1">
        <v>1144452867</v>
      </c>
      <c r="X925" s="1" t="s">
        <v>19414</v>
      </c>
      <c r="Y925" s="1" t="s">
        <v>19415</v>
      </c>
      <c r="Z925" s="1" t="s">
        <v>15990</v>
      </c>
      <c r="AA925" s="1" t="s">
        <v>18846</v>
      </c>
      <c r="AB925" s="1" t="s">
        <v>19416</v>
      </c>
      <c r="AE925" s="1" t="s">
        <v>19417</v>
      </c>
      <c r="AG925" s="1">
        <v>36</v>
      </c>
      <c r="AH925" s="1">
        <v>27</v>
      </c>
      <c r="AI925" s="1">
        <v>1657</v>
      </c>
      <c r="AJ925" s="1" t="s">
        <v>19418</v>
      </c>
      <c r="AK925" s="1" t="s">
        <v>18709</v>
      </c>
      <c r="AL925" s="1" t="s">
        <v>18710</v>
      </c>
      <c r="AM925" s="1" t="s">
        <v>18711</v>
      </c>
      <c r="AN925" s="1" t="s">
        <v>18669</v>
      </c>
      <c r="AO925" s="1" t="s">
        <v>18668</v>
      </c>
      <c r="AP925" s="14" t="s">
        <v>18709</v>
      </c>
      <c r="AQ925" s="14" t="s">
        <v>18712</v>
      </c>
      <c r="AR925" s="14" t="s">
        <v>18711</v>
      </c>
      <c r="AS925" s="15">
        <v>44343</v>
      </c>
      <c r="AT925" s="1" t="s">
        <v>18713</v>
      </c>
      <c r="AU925" s="1" t="s">
        <v>19237</v>
      </c>
      <c r="AV925" s="1" t="s">
        <v>18894</v>
      </c>
      <c r="AW925" s="1" t="s">
        <v>19241</v>
      </c>
      <c r="AX925" s="1" t="s">
        <v>18667</v>
      </c>
      <c r="AY925" s="1" t="s">
        <v>19242</v>
      </c>
    </row>
    <row r="926" spans="1:51" x14ac:dyDescent="0.2">
      <c r="A926" s="14" t="s">
        <v>17788</v>
      </c>
      <c r="B926" s="1" t="s">
        <v>19235</v>
      </c>
      <c r="C926" s="1" t="s">
        <v>19259</v>
      </c>
      <c r="D926" s="1" t="s">
        <v>18664</v>
      </c>
      <c r="E926" s="15">
        <v>44278</v>
      </c>
      <c r="F926" s="13">
        <v>44319</v>
      </c>
      <c r="G926" s="1" t="s">
        <v>18954</v>
      </c>
      <c r="H926" s="1" t="s">
        <v>19236</v>
      </c>
      <c r="I926" s="1" t="s">
        <v>18667</v>
      </c>
      <c r="J926" s="1" t="s">
        <v>18668</v>
      </c>
      <c r="K926" s="1" t="s">
        <v>18669</v>
      </c>
      <c r="L926" s="1" t="s">
        <v>18894</v>
      </c>
      <c r="M926" s="1" t="s">
        <v>18893</v>
      </c>
      <c r="N926" s="1" t="s">
        <v>19237</v>
      </c>
      <c r="O926" s="1">
        <v>13</v>
      </c>
      <c r="P926" s="1" t="s">
        <v>19235</v>
      </c>
      <c r="Q926" s="1" t="s">
        <v>19412</v>
      </c>
      <c r="R926" s="1">
        <v>27420562093</v>
      </c>
      <c r="S926" s="1" t="s">
        <v>18702</v>
      </c>
      <c r="T926" s="1">
        <v>42056209</v>
      </c>
      <c r="U926" s="1" t="s">
        <v>19413</v>
      </c>
      <c r="V926" s="1">
        <v>1144452867</v>
      </c>
      <c r="X926" s="1" t="s">
        <v>19414</v>
      </c>
      <c r="Y926" s="1" t="s">
        <v>19415</v>
      </c>
      <c r="Z926" s="1" t="s">
        <v>15990</v>
      </c>
      <c r="AA926" s="1" t="s">
        <v>18846</v>
      </c>
      <c r="AB926" s="1" t="s">
        <v>19416</v>
      </c>
      <c r="AE926" s="1" t="s">
        <v>19417</v>
      </c>
      <c r="AG926" s="1">
        <v>36</v>
      </c>
      <c r="AH926" s="1">
        <v>27</v>
      </c>
      <c r="AI926" s="1">
        <v>1657</v>
      </c>
      <c r="AJ926" s="1" t="s">
        <v>19418</v>
      </c>
      <c r="AK926" s="1" t="s">
        <v>19164</v>
      </c>
      <c r="AL926" s="1" t="s">
        <v>19165</v>
      </c>
      <c r="AM926" s="1" t="s">
        <v>18970</v>
      </c>
      <c r="AN926" s="1" t="s">
        <v>18669</v>
      </c>
      <c r="AO926" s="1" t="s">
        <v>18668</v>
      </c>
      <c r="AP926" s="14" t="s">
        <v>18876</v>
      </c>
      <c r="AQ926" s="14" t="s">
        <v>18723</v>
      </c>
      <c r="AR926" s="14" t="s">
        <v>18679</v>
      </c>
      <c r="AS926" s="15">
        <v>44319</v>
      </c>
      <c r="AT926" s="1" t="s">
        <v>18682</v>
      </c>
      <c r="AU926" s="1" t="s">
        <v>19237</v>
      </c>
      <c r="AV926" s="1" t="s">
        <v>18894</v>
      </c>
      <c r="AW926" s="1" t="s">
        <v>19241</v>
      </c>
      <c r="AX926" s="1" t="s">
        <v>18667</v>
      </c>
      <c r="AY926" s="1" t="s">
        <v>19242</v>
      </c>
    </row>
    <row r="927" spans="1:51" x14ac:dyDescent="0.2">
      <c r="A927" s="14" t="s">
        <v>17790</v>
      </c>
      <c r="B927" s="1" t="s">
        <v>19235</v>
      </c>
      <c r="C927" s="1" t="s">
        <v>19259</v>
      </c>
      <c r="D927" s="1" t="s">
        <v>18664</v>
      </c>
      <c r="E927" s="15">
        <v>44278</v>
      </c>
      <c r="F927" s="13">
        <v>44319</v>
      </c>
      <c r="G927" s="1" t="s">
        <v>18954</v>
      </c>
      <c r="H927" s="1" t="s">
        <v>19236</v>
      </c>
      <c r="I927" s="1" t="s">
        <v>18667</v>
      </c>
      <c r="J927" s="1" t="s">
        <v>18668</v>
      </c>
      <c r="K927" s="1" t="s">
        <v>18669</v>
      </c>
      <c r="L927" s="1" t="s">
        <v>18894</v>
      </c>
      <c r="M927" s="1" t="s">
        <v>18893</v>
      </c>
      <c r="N927" s="1" t="s">
        <v>19237</v>
      </c>
      <c r="O927" s="1">
        <v>13</v>
      </c>
      <c r="P927" s="1" t="s">
        <v>19235</v>
      </c>
      <c r="Q927" s="1" t="s">
        <v>19412</v>
      </c>
      <c r="R927" s="1">
        <v>27420562093</v>
      </c>
      <c r="S927" s="1" t="s">
        <v>18702</v>
      </c>
      <c r="T927" s="1">
        <v>42056209</v>
      </c>
      <c r="U927" s="1" t="s">
        <v>19413</v>
      </c>
      <c r="V927" s="1">
        <v>1144452867</v>
      </c>
      <c r="X927" s="1" t="s">
        <v>19414</v>
      </c>
      <c r="Y927" s="1" t="s">
        <v>19415</v>
      </c>
      <c r="Z927" s="1" t="s">
        <v>15990</v>
      </c>
      <c r="AA927" s="1" t="s">
        <v>18846</v>
      </c>
      <c r="AB927" s="1" t="s">
        <v>19416</v>
      </c>
      <c r="AE927" s="1" t="s">
        <v>19417</v>
      </c>
      <c r="AG927" s="1">
        <v>36</v>
      </c>
      <c r="AH927" s="1">
        <v>27</v>
      </c>
      <c r="AI927" s="1">
        <v>1657</v>
      </c>
      <c r="AJ927" s="1" t="s">
        <v>19418</v>
      </c>
      <c r="AK927" s="1" t="s">
        <v>19164</v>
      </c>
      <c r="AL927" s="1" t="s">
        <v>19165</v>
      </c>
      <c r="AM927" s="1" t="s">
        <v>18970</v>
      </c>
      <c r="AN927" s="1" t="s">
        <v>18669</v>
      </c>
      <c r="AO927" s="1" t="s">
        <v>18668</v>
      </c>
      <c r="AP927" s="14" t="s">
        <v>18876</v>
      </c>
      <c r="AQ927" s="14" t="s">
        <v>18723</v>
      </c>
      <c r="AR927" s="14" t="s">
        <v>18679</v>
      </c>
      <c r="AS927" s="15">
        <v>44319</v>
      </c>
      <c r="AT927" s="1" t="s">
        <v>18682</v>
      </c>
      <c r="AU927" s="1" t="s">
        <v>19237</v>
      </c>
      <c r="AV927" s="1" t="s">
        <v>18894</v>
      </c>
      <c r="AW927" s="1" t="s">
        <v>19241</v>
      </c>
      <c r="AX927" s="1" t="s">
        <v>18667</v>
      </c>
      <c r="AY927" s="1" t="s">
        <v>19242</v>
      </c>
    </row>
    <row r="928" spans="1:51" x14ac:dyDescent="0.2">
      <c r="A928" s="14" t="s">
        <v>15250</v>
      </c>
      <c r="B928" s="1" t="s">
        <v>18662</v>
      </c>
      <c r="C928" s="1" t="s">
        <v>18685</v>
      </c>
      <c r="D928" s="1" t="s">
        <v>18664</v>
      </c>
      <c r="E928" s="15">
        <v>44278</v>
      </c>
      <c r="F928" s="13">
        <v>44280</v>
      </c>
      <c r="G928" s="1" t="s">
        <v>18665</v>
      </c>
      <c r="H928" s="1" t="s">
        <v>18666</v>
      </c>
      <c r="I928" s="1" t="s">
        <v>18667</v>
      </c>
      <c r="J928" s="1" t="s">
        <v>18668</v>
      </c>
      <c r="K928" s="1" t="s">
        <v>18669</v>
      </c>
      <c r="L928" s="1" t="s">
        <v>18735</v>
      </c>
      <c r="M928" s="1" t="s">
        <v>18671</v>
      </c>
      <c r="N928" s="1" t="s">
        <v>18672</v>
      </c>
      <c r="O928" s="1">
        <v>8</v>
      </c>
      <c r="P928" s="1" t="s">
        <v>18662</v>
      </c>
      <c r="Q928" s="1" t="s">
        <v>18673</v>
      </c>
      <c r="R928" s="1">
        <v>30708574836</v>
      </c>
      <c r="U928" s="1" t="s">
        <v>18872</v>
      </c>
      <c r="V928" s="1">
        <v>1163161000</v>
      </c>
      <c r="W928" s="1" t="s">
        <v>16547</v>
      </c>
      <c r="Z928" s="1" t="s">
        <v>15990</v>
      </c>
      <c r="AA928" s="1" t="s">
        <v>18853</v>
      </c>
      <c r="AB928" s="1" t="s">
        <v>18854</v>
      </c>
      <c r="AE928" s="1" t="s">
        <v>18873</v>
      </c>
      <c r="AG928" s="1" t="s">
        <v>15731</v>
      </c>
      <c r="AI928" s="1">
        <v>1842</v>
      </c>
      <c r="AJ928" s="1" t="s">
        <v>18874</v>
      </c>
      <c r="AK928" s="1" t="s">
        <v>19126</v>
      </c>
      <c r="AL928" s="1" t="s">
        <v>19127</v>
      </c>
      <c r="AM928" s="1" t="s">
        <v>18868</v>
      </c>
      <c r="AN928" s="1" t="s">
        <v>18863</v>
      </c>
      <c r="AO928" s="1" t="s">
        <v>18668</v>
      </c>
      <c r="AP928" s="14" t="s">
        <v>19048</v>
      </c>
      <c r="AQ928" s="14" t="s">
        <v>19027</v>
      </c>
      <c r="AR928" s="14" t="s">
        <v>18868</v>
      </c>
      <c r="AS928" s="15">
        <v>44280</v>
      </c>
      <c r="AT928" s="1" t="s">
        <v>18779</v>
      </c>
      <c r="AU928" s="1" t="s">
        <v>18672</v>
      </c>
      <c r="AV928" s="1" t="s">
        <v>18735</v>
      </c>
      <c r="AW928" s="1" t="s">
        <v>18683</v>
      </c>
      <c r="AX928" s="1" t="s">
        <v>18667</v>
      </c>
      <c r="AY928" s="1" t="s">
        <v>18684</v>
      </c>
    </row>
    <row r="929" spans="1:51" x14ac:dyDescent="0.2">
      <c r="A929" s="14" t="s">
        <v>15253</v>
      </c>
      <c r="B929" s="1" t="s">
        <v>18662</v>
      </c>
      <c r="C929" s="1" t="s">
        <v>18685</v>
      </c>
      <c r="D929" s="1" t="s">
        <v>18664</v>
      </c>
      <c r="E929" s="15">
        <v>44278</v>
      </c>
      <c r="F929" s="13">
        <v>44350</v>
      </c>
      <c r="G929" s="1" t="s">
        <v>18665</v>
      </c>
      <c r="H929" s="1" t="s">
        <v>18666</v>
      </c>
      <c r="I929" s="1" t="s">
        <v>18667</v>
      </c>
      <c r="J929" s="1" t="s">
        <v>18668</v>
      </c>
      <c r="K929" s="1" t="s">
        <v>18669</v>
      </c>
      <c r="L929" s="1" t="s">
        <v>18735</v>
      </c>
      <c r="M929" s="1" t="s">
        <v>18671</v>
      </c>
      <c r="N929" s="1" t="s">
        <v>18672</v>
      </c>
      <c r="O929" s="1">
        <v>30</v>
      </c>
      <c r="P929" s="1" t="s">
        <v>18662</v>
      </c>
      <c r="Q929" s="1" t="s">
        <v>18673</v>
      </c>
      <c r="R929" s="1">
        <v>30708574836</v>
      </c>
      <c r="U929" s="1" t="s">
        <v>18872</v>
      </c>
      <c r="V929" s="1">
        <v>1163161000</v>
      </c>
      <c r="W929" s="1" t="s">
        <v>16547</v>
      </c>
      <c r="Z929" s="1" t="s">
        <v>15990</v>
      </c>
      <c r="AA929" s="1" t="s">
        <v>18853</v>
      </c>
      <c r="AB929" s="1" t="s">
        <v>18854</v>
      </c>
      <c r="AE929" s="1" t="s">
        <v>18873</v>
      </c>
      <c r="AG929" s="1" t="s">
        <v>15731</v>
      </c>
      <c r="AI929" s="1">
        <v>1842</v>
      </c>
      <c r="AJ929" s="1" t="s">
        <v>18874</v>
      </c>
      <c r="AK929" s="1" t="s">
        <v>18968</v>
      </c>
      <c r="AL929" s="1" t="s">
        <v>18969</v>
      </c>
      <c r="AM929" s="1" t="s">
        <v>18970</v>
      </c>
      <c r="AN929" s="1" t="s">
        <v>18669</v>
      </c>
      <c r="AO929" s="1" t="s">
        <v>18668</v>
      </c>
      <c r="AP929" s="14" t="s">
        <v>18885</v>
      </c>
      <c r="AQ929" s="14" t="s">
        <v>18837</v>
      </c>
      <c r="AR929" s="14" t="s">
        <v>18835</v>
      </c>
      <c r="AS929" s="15">
        <v>44350</v>
      </c>
      <c r="AT929" s="1" t="s">
        <v>20319</v>
      </c>
      <c r="AU929" s="1" t="s">
        <v>18672</v>
      </c>
      <c r="AV929" s="1" t="s">
        <v>18735</v>
      </c>
      <c r="AW929" s="1" t="s">
        <v>18683</v>
      </c>
      <c r="AX929" s="1" t="s">
        <v>18667</v>
      </c>
      <c r="AY929" s="1" t="s">
        <v>18684</v>
      </c>
    </row>
    <row r="930" spans="1:51" x14ac:dyDescent="0.2">
      <c r="A930" s="14" t="s">
        <v>15256</v>
      </c>
      <c r="B930" s="1" t="s">
        <v>18662</v>
      </c>
      <c r="C930" s="1" t="s">
        <v>18685</v>
      </c>
      <c r="D930" s="1" t="s">
        <v>18664</v>
      </c>
      <c r="E930" s="15">
        <v>44278</v>
      </c>
      <c r="F930" s="13">
        <v>44280</v>
      </c>
      <c r="G930" s="1" t="s">
        <v>18665</v>
      </c>
      <c r="H930" s="1" t="s">
        <v>18666</v>
      </c>
      <c r="I930" s="1" t="s">
        <v>18667</v>
      </c>
      <c r="J930" s="1" t="s">
        <v>18668</v>
      </c>
      <c r="K930" s="1" t="s">
        <v>18669</v>
      </c>
      <c r="L930" s="1" t="s">
        <v>18735</v>
      </c>
      <c r="M930" s="1" t="s">
        <v>18671</v>
      </c>
      <c r="N930" s="1" t="s">
        <v>18672</v>
      </c>
      <c r="O930" s="1">
        <v>8</v>
      </c>
      <c r="P930" s="1" t="s">
        <v>18662</v>
      </c>
      <c r="Q930" s="1" t="s">
        <v>18673</v>
      </c>
      <c r="R930" s="1">
        <v>30708574836</v>
      </c>
      <c r="U930" s="1" t="s">
        <v>18872</v>
      </c>
      <c r="V930" s="1">
        <v>1163161000</v>
      </c>
      <c r="W930" s="1" t="s">
        <v>16547</v>
      </c>
      <c r="Z930" s="1" t="s">
        <v>15990</v>
      </c>
      <c r="AA930" s="1" t="s">
        <v>18853</v>
      </c>
      <c r="AB930" s="1" t="s">
        <v>18854</v>
      </c>
      <c r="AE930" s="1" t="s">
        <v>18873</v>
      </c>
      <c r="AG930" s="1" t="s">
        <v>15731</v>
      </c>
      <c r="AI930" s="1">
        <v>1842</v>
      </c>
      <c r="AJ930" s="1" t="s">
        <v>18874</v>
      </c>
      <c r="AK930" s="1" t="s">
        <v>19126</v>
      </c>
      <c r="AL930" s="1" t="s">
        <v>19127</v>
      </c>
      <c r="AM930" s="1" t="s">
        <v>18868</v>
      </c>
      <c r="AN930" s="1" t="s">
        <v>18863</v>
      </c>
      <c r="AO930" s="1" t="s">
        <v>18668</v>
      </c>
      <c r="AP930" s="14" t="s">
        <v>19048</v>
      </c>
      <c r="AQ930" s="14" t="s">
        <v>19027</v>
      </c>
      <c r="AR930" s="14" t="s">
        <v>18868</v>
      </c>
      <c r="AS930" s="15">
        <v>44280</v>
      </c>
      <c r="AT930" s="1" t="s">
        <v>18943</v>
      </c>
      <c r="AU930" s="1" t="s">
        <v>18672</v>
      </c>
      <c r="AV930" s="1" t="s">
        <v>18735</v>
      </c>
      <c r="AW930" s="1" t="s">
        <v>18683</v>
      </c>
      <c r="AX930" s="1" t="s">
        <v>18667</v>
      </c>
      <c r="AY930" s="1" t="s">
        <v>18684</v>
      </c>
    </row>
    <row r="931" spans="1:51" x14ac:dyDescent="0.2">
      <c r="A931" s="14" t="s">
        <v>15259</v>
      </c>
      <c r="B931" s="1" t="s">
        <v>18662</v>
      </c>
      <c r="C931" s="1" t="s">
        <v>18685</v>
      </c>
      <c r="D931" s="1" t="s">
        <v>18664</v>
      </c>
      <c r="E931" s="15">
        <v>44279</v>
      </c>
      <c r="F931" s="13">
        <v>44295</v>
      </c>
      <c r="G931" s="1" t="s">
        <v>18665</v>
      </c>
      <c r="H931" s="1" t="s">
        <v>18666</v>
      </c>
      <c r="I931" s="1" t="s">
        <v>18667</v>
      </c>
      <c r="J931" s="1" t="s">
        <v>18668</v>
      </c>
      <c r="K931" s="1" t="s">
        <v>18669</v>
      </c>
      <c r="L931" s="1" t="s">
        <v>18735</v>
      </c>
      <c r="M931" s="1" t="s">
        <v>18671</v>
      </c>
      <c r="N931" s="1" t="s">
        <v>18672</v>
      </c>
      <c r="O931" s="1">
        <v>22</v>
      </c>
      <c r="P931" s="1" t="s">
        <v>18662</v>
      </c>
      <c r="Q931" s="1" t="s">
        <v>19243</v>
      </c>
      <c r="R931" s="1">
        <v>20265005390</v>
      </c>
      <c r="S931" s="1" t="s">
        <v>18702</v>
      </c>
      <c r="T931" s="1">
        <v>26500539</v>
      </c>
      <c r="U931" s="1" t="s">
        <v>19244</v>
      </c>
      <c r="V931" s="1">
        <v>52999700</v>
      </c>
      <c r="X931" s="1" t="s">
        <v>19245</v>
      </c>
      <c r="Y931" s="1" t="s">
        <v>19246</v>
      </c>
      <c r="Z931" s="1" t="s">
        <v>18706</v>
      </c>
      <c r="AA931" s="1" t="s">
        <v>18707</v>
      </c>
      <c r="AB931" s="1" t="s">
        <v>18707</v>
      </c>
      <c r="AE931" s="1" t="s">
        <v>19247</v>
      </c>
      <c r="AG931" s="1" t="s">
        <v>15731</v>
      </c>
      <c r="AI931" s="1">
        <v>1428</v>
      </c>
      <c r="AK931" s="1" t="s">
        <v>18732</v>
      </c>
      <c r="AL931" s="1" t="s">
        <v>18730</v>
      </c>
      <c r="AM931" s="1" t="s">
        <v>18679</v>
      </c>
      <c r="AN931" s="1" t="s">
        <v>18669</v>
      </c>
      <c r="AO931" s="1" t="s">
        <v>18668</v>
      </c>
      <c r="AP931" s="14" t="s">
        <v>18732</v>
      </c>
      <c r="AQ931" s="14" t="s">
        <v>18734</v>
      </c>
      <c r="AR931" s="14" t="s">
        <v>18735</v>
      </c>
      <c r="AS931" s="15">
        <v>44305</v>
      </c>
      <c r="AT931" s="1" t="s">
        <v>18828</v>
      </c>
      <c r="AU931" s="1" t="s">
        <v>18672</v>
      </c>
      <c r="AV931" s="1" t="s">
        <v>18735</v>
      </c>
      <c r="AW931" s="1" t="s">
        <v>18683</v>
      </c>
      <c r="AX931" s="1" t="s">
        <v>18667</v>
      </c>
      <c r="AY931" s="1" t="s">
        <v>18684</v>
      </c>
    </row>
    <row r="932" spans="1:51" x14ac:dyDescent="0.2">
      <c r="A932" s="14" t="s">
        <v>15262</v>
      </c>
      <c r="B932" s="1" t="s">
        <v>18662</v>
      </c>
      <c r="C932" s="1" t="s">
        <v>18685</v>
      </c>
      <c r="D932" s="1" t="s">
        <v>18664</v>
      </c>
      <c r="E932" s="15">
        <v>44279</v>
      </c>
      <c r="F932" s="13">
        <v>44295</v>
      </c>
      <c r="G932" s="1" t="s">
        <v>18665</v>
      </c>
      <c r="H932" s="1" t="s">
        <v>18666</v>
      </c>
      <c r="I932" s="1" t="s">
        <v>18667</v>
      </c>
      <c r="J932" s="1" t="s">
        <v>18668</v>
      </c>
      <c r="K932" s="1" t="s">
        <v>18669</v>
      </c>
      <c r="L932" s="1" t="s">
        <v>18735</v>
      </c>
      <c r="M932" s="1" t="s">
        <v>18671</v>
      </c>
      <c r="N932" s="1" t="s">
        <v>18672</v>
      </c>
      <c r="O932" s="1">
        <v>22</v>
      </c>
      <c r="P932" s="1" t="s">
        <v>18662</v>
      </c>
      <c r="Q932" s="1" t="s">
        <v>19243</v>
      </c>
      <c r="R932" s="1">
        <v>20265005390</v>
      </c>
      <c r="S932" s="1" t="s">
        <v>18702</v>
      </c>
      <c r="T932" s="1">
        <v>26500539</v>
      </c>
      <c r="U932" s="1" t="s">
        <v>19244</v>
      </c>
      <c r="V932" s="1">
        <v>52999700</v>
      </c>
      <c r="X932" s="1" t="s">
        <v>19245</v>
      </c>
      <c r="Y932" s="1" t="s">
        <v>19246</v>
      </c>
      <c r="Z932" s="1" t="s">
        <v>18706</v>
      </c>
      <c r="AA932" s="1" t="s">
        <v>18707</v>
      </c>
      <c r="AB932" s="1" t="s">
        <v>18707</v>
      </c>
      <c r="AE932" s="1" t="s">
        <v>19247</v>
      </c>
      <c r="AG932" s="1" t="s">
        <v>15731</v>
      </c>
      <c r="AI932" s="1">
        <v>1428</v>
      </c>
      <c r="AK932" s="1" t="s">
        <v>18732</v>
      </c>
      <c r="AL932" s="1" t="s">
        <v>18730</v>
      </c>
      <c r="AM932" s="1" t="s">
        <v>18679</v>
      </c>
      <c r="AN932" s="1" t="s">
        <v>18669</v>
      </c>
      <c r="AO932" s="1" t="s">
        <v>18668</v>
      </c>
      <c r="AP932" s="14" t="s">
        <v>18732</v>
      </c>
      <c r="AQ932" s="14" t="s">
        <v>18734</v>
      </c>
      <c r="AR932" s="14" t="s">
        <v>18735</v>
      </c>
      <c r="AS932" s="15">
        <v>44305</v>
      </c>
      <c r="AT932" s="1" t="s">
        <v>18828</v>
      </c>
      <c r="AU932" s="1" t="s">
        <v>18672</v>
      </c>
      <c r="AV932" s="1" t="s">
        <v>18735</v>
      </c>
      <c r="AW932" s="1" t="s">
        <v>18683</v>
      </c>
      <c r="AX932" s="1" t="s">
        <v>18667</v>
      </c>
      <c r="AY932" s="1" t="s">
        <v>18684</v>
      </c>
    </row>
    <row r="933" spans="1:51" x14ac:dyDescent="0.2">
      <c r="A933" s="14" t="s">
        <v>15265</v>
      </c>
      <c r="B933" s="1" t="s">
        <v>18662</v>
      </c>
      <c r="C933" s="1" t="s">
        <v>18685</v>
      </c>
      <c r="D933" s="1" t="s">
        <v>18664</v>
      </c>
      <c r="E933" s="15">
        <v>44279</v>
      </c>
      <c r="F933" s="13">
        <v>44295</v>
      </c>
      <c r="G933" s="1" t="s">
        <v>18665</v>
      </c>
      <c r="H933" s="1" t="s">
        <v>18666</v>
      </c>
      <c r="I933" s="1" t="s">
        <v>18667</v>
      </c>
      <c r="J933" s="1" t="s">
        <v>18668</v>
      </c>
      <c r="K933" s="1" t="s">
        <v>18669</v>
      </c>
      <c r="L933" s="1" t="s">
        <v>18735</v>
      </c>
      <c r="M933" s="1" t="s">
        <v>18671</v>
      </c>
      <c r="N933" s="1" t="s">
        <v>18672</v>
      </c>
      <c r="O933" s="1">
        <v>23</v>
      </c>
      <c r="P933" s="1" t="s">
        <v>18662</v>
      </c>
      <c r="Q933" s="1" t="s">
        <v>19243</v>
      </c>
      <c r="R933" s="1">
        <v>20265005390</v>
      </c>
      <c r="S933" s="1" t="s">
        <v>18702</v>
      </c>
      <c r="T933" s="1">
        <v>26500539</v>
      </c>
      <c r="U933" s="1" t="s">
        <v>19244</v>
      </c>
      <c r="V933" s="1">
        <v>52999700</v>
      </c>
      <c r="X933" s="1" t="s">
        <v>19245</v>
      </c>
      <c r="Y933" s="1" t="s">
        <v>19246</v>
      </c>
      <c r="Z933" s="1" t="s">
        <v>18706</v>
      </c>
      <c r="AA933" s="1" t="s">
        <v>18707</v>
      </c>
      <c r="AB933" s="1" t="s">
        <v>18707</v>
      </c>
      <c r="AE933" s="1" t="s">
        <v>19247</v>
      </c>
      <c r="AG933" s="1" t="s">
        <v>15731</v>
      </c>
      <c r="AI933" s="1">
        <v>1428</v>
      </c>
      <c r="AK933" s="1" t="s">
        <v>18732</v>
      </c>
      <c r="AL933" s="1" t="s">
        <v>18730</v>
      </c>
      <c r="AM933" s="1" t="s">
        <v>18679</v>
      </c>
      <c r="AN933" s="1" t="s">
        <v>18669</v>
      </c>
      <c r="AO933" s="1" t="s">
        <v>18668</v>
      </c>
      <c r="AP933" s="14" t="s">
        <v>18732</v>
      </c>
      <c r="AQ933" s="14" t="s">
        <v>18734</v>
      </c>
      <c r="AR933" s="14" t="s">
        <v>18735</v>
      </c>
      <c r="AS933" s="15">
        <v>44305</v>
      </c>
      <c r="AT933" s="1" t="s">
        <v>18828</v>
      </c>
      <c r="AU933" s="1" t="s">
        <v>18672</v>
      </c>
      <c r="AV933" s="1" t="s">
        <v>18735</v>
      </c>
      <c r="AW933" s="1" t="s">
        <v>18683</v>
      </c>
      <c r="AX933" s="1" t="s">
        <v>18667</v>
      </c>
      <c r="AY933" s="1" t="s">
        <v>18684</v>
      </c>
    </row>
    <row r="934" spans="1:51" x14ac:dyDescent="0.2">
      <c r="A934" s="14" t="s">
        <v>17278</v>
      </c>
      <c r="B934" s="1" t="s">
        <v>18953</v>
      </c>
      <c r="C934" s="1" t="s">
        <v>18685</v>
      </c>
      <c r="D934" s="1" t="s">
        <v>18664</v>
      </c>
      <c r="E934" s="15">
        <v>44281</v>
      </c>
      <c r="F934" s="13">
        <v>44319</v>
      </c>
      <c r="G934" s="1" t="s">
        <v>18954</v>
      </c>
      <c r="H934" s="1" t="s">
        <v>18955</v>
      </c>
      <c r="I934" s="1" t="s">
        <v>18667</v>
      </c>
      <c r="J934" s="1" t="s">
        <v>18668</v>
      </c>
      <c r="K934" s="1" t="s">
        <v>18669</v>
      </c>
      <c r="L934" s="1" t="s">
        <v>18693</v>
      </c>
      <c r="M934" s="1" t="s">
        <v>18956</v>
      </c>
      <c r="N934" s="1" t="s">
        <v>18957</v>
      </c>
      <c r="O934" s="1">
        <v>24</v>
      </c>
      <c r="P934" s="1" t="s">
        <v>18953</v>
      </c>
      <c r="Q934" s="1" t="s">
        <v>18673</v>
      </c>
      <c r="R934" s="1">
        <v>30658562246</v>
      </c>
      <c r="U934" s="1" t="s">
        <v>18983</v>
      </c>
      <c r="V934" s="1">
        <v>1146866600</v>
      </c>
      <c r="W934" s="1" t="s">
        <v>18984</v>
      </c>
      <c r="Z934" s="1" t="s">
        <v>18706</v>
      </c>
      <c r="AA934" s="1" t="s">
        <v>18985</v>
      </c>
      <c r="AB934" s="1" t="s">
        <v>18986</v>
      </c>
      <c r="AE934" s="1" t="s">
        <v>18987</v>
      </c>
      <c r="AG934" s="1" t="s">
        <v>15731</v>
      </c>
      <c r="AI934" s="1">
        <v>1440</v>
      </c>
      <c r="AK934" s="1" t="s">
        <v>18840</v>
      </c>
      <c r="AL934" s="1" t="s">
        <v>18730</v>
      </c>
      <c r="AM934" s="1" t="s">
        <v>18693</v>
      </c>
      <c r="AN934" s="1" t="s">
        <v>18669</v>
      </c>
      <c r="AO934" s="1" t="s">
        <v>18668</v>
      </c>
      <c r="AP934" s="14" t="s">
        <v>18694</v>
      </c>
      <c r="AQ934" s="14" t="s">
        <v>18695</v>
      </c>
      <c r="AR934" s="14" t="s">
        <v>18693</v>
      </c>
      <c r="AS934" s="15">
        <v>44319</v>
      </c>
      <c r="AT934" s="1" t="s">
        <v>18841</v>
      </c>
      <c r="AU934" s="1" t="s">
        <v>18957</v>
      </c>
      <c r="AV934" s="1" t="s">
        <v>18693</v>
      </c>
      <c r="AW934" s="1" t="s">
        <v>18958</v>
      </c>
      <c r="AX934" s="1" t="s">
        <v>18667</v>
      </c>
      <c r="AY934" s="1" t="s">
        <v>18959</v>
      </c>
    </row>
    <row r="935" spans="1:51" x14ac:dyDescent="0.2">
      <c r="A935" s="14" t="s">
        <v>15323</v>
      </c>
      <c r="B935" s="1" t="s">
        <v>18662</v>
      </c>
      <c r="C935" s="1" t="s">
        <v>18685</v>
      </c>
      <c r="D935" s="1" t="s">
        <v>18664</v>
      </c>
      <c r="E935" s="15">
        <v>44285</v>
      </c>
      <c r="F935" s="13">
        <v>44285</v>
      </c>
      <c r="G935" s="1" t="s">
        <v>18665</v>
      </c>
      <c r="H935" s="1" t="s">
        <v>18666</v>
      </c>
      <c r="I935" s="1" t="s">
        <v>18667</v>
      </c>
      <c r="J935" s="1" t="s">
        <v>18668</v>
      </c>
      <c r="K935" s="1" t="s">
        <v>18669</v>
      </c>
      <c r="L935" s="1" t="s">
        <v>18735</v>
      </c>
      <c r="M935" s="1" t="s">
        <v>18671</v>
      </c>
      <c r="N935" s="1" t="s">
        <v>18672</v>
      </c>
      <c r="O935" s="1">
        <v>10</v>
      </c>
      <c r="P935" s="1" t="s">
        <v>18662</v>
      </c>
      <c r="Q935" s="1" t="s">
        <v>18673</v>
      </c>
      <c r="R935" s="1">
        <v>30502251291</v>
      </c>
      <c r="U935" s="1" t="s">
        <v>18858</v>
      </c>
      <c r="V935" s="1">
        <v>48276900</v>
      </c>
      <c r="W935" s="1" t="s">
        <v>7245</v>
      </c>
      <c r="Z935" s="1" t="s">
        <v>18706</v>
      </c>
      <c r="AA935" s="1" t="s">
        <v>18707</v>
      </c>
      <c r="AB935" s="1" t="s">
        <v>18707</v>
      </c>
      <c r="AE935" s="1" t="s">
        <v>18859</v>
      </c>
      <c r="AG935" s="1" t="s">
        <v>15731</v>
      </c>
      <c r="AI935" s="1">
        <v>1113</v>
      </c>
      <c r="AK935" s="1" t="s">
        <v>18941</v>
      </c>
      <c r="AL935" s="1" t="s">
        <v>18861</v>
      </c>
      <c r="AM935" s="1" t="s">
        <v>18862</v>
      </c>
      <c r="AN935" s="1" t="s">
        <v>18863</v>
      </c>
      <c r="AO935" s="1" t="s">
        <v>18668</v>
      </c>
      <c r="AP935" s="14" t="s">
        <v>18942</v>
      </c>
      <c r="AQ935" s="14" t="s">
        <v>18865</v>
      </c>
      <c r="AR935" s="14" t="s">
        <v>18862</v>
      </c>
      <c r="AS935" s="15">
        <v>44285</v>
      </c>
      <c r="AT935" s="1" t="s">
        <v>18754</v>
      </c>
      <c r="AU935" s="1" t="s">
        <v>18672</v>
      </c>
      <c r="AV935" s="1" t="s">
        <v>18735</v>
      </c>
      <c r="AW935" s="1" t="s">
        <v>18683</v>
      </c>
      <c r="AX935" s="1" t="s">
        <v>18667</v>
      </c>
      <c r="AY935" s="1" t="s">
        <v>18684</v>
      </c>
    </row>
    <row r="936" spans="1:51" x14ac:dyDescent="0.2">
      <c r="A936" s="14" t="s">
        <v>17281</v>
      </c>
      <c r="B936" s="1" t="s">
        <v>18953</v>
      </c>
      <c r="C936" s="1" t="s">
        <v>18685</v>
      </c>
      <c r="D936" s="1" t="s">
        <v>18664</v>
      </c>
      <c r="E936" s="15">
        <v>44285</v>
      </c>
      <c r="F936" s="13">
        <v>44295</v>
      </c>
      <c r="G936" s="1" t="s">
        <v>18954</v>
      </c>
      <c r="H936" s="1" t="s">
        <v>18955</v>
      </c>
      <c r="I936" s="1" t="s">
        <v>18667</v>
      </c>
      <c r="J936" s="1" t="s">
        <v>18668</v>
      </c>
      <c r="K936" s="1" t="s">
        <v>18669</v>
      </c>
      <c r="L936" s="1" t="s">
        <v>18693</v>
      </c>
      <c r="M936" s="1" t="s">
        <v>18956</v>
      </c>
      <c r="N936" s="1" t="s">
        <v>18957</v>
      </c>
      <c r="O936" s="1">
        <v>31</v>
      </c>
      <c r="P936" s="1" t="s">
        <v>18953</v>
      </c>
      <c r="Q936" s="1" t="s">
        <v>18673</v>
      </c>
      <c r="R936" s="1">
        <v>30698003959</v>
      </c>
      <c r="U936" s="1" t="s">
        <v>19030</v>
      </c>
      <c r="V936" s="1">
        <v>52358600</v>
      </c>
      <c r="W936" s="1" t="s">
        <v>16589</v>
      </c>
      <c r="Z936" s="1" t="s">
        <v>18706</v>
      </c>
      <c r="AA936" s="1" t="s">
        <v>18707</v>
      </c>
      <c r="AB936" s="1" t="s">
        <v>18707</v>
      </c>
      <c r="AE936" s="1" t="s">
        <v>19031</v>
      </c>
      <c r="AG936" s="1">
        <v>2</v>
      </c>
      <c r="AH936" s="1" t="s">
        <v>19032</v>
      </c>
      <c r="AI936" s="1">
        <v>1107</v>
      </c>
      <c r="AK936" s="1" t="s">
        <v>18792</v>
      </c>
      <c r="AL936" s="1" t="s">
        <v>18730</v>
      </c>
      <c r="AM936" s="1" t="s">
        <v>18693</v>
      </c>
      <c r="AN936" s="1" t="s">
        <v>18669</v>
      </c>
      <c r="AO936" s="1" t="s">
        <v>18668</v>
      </c>
      <c r="AP936" s="14" t="s">
        <v>18694</v>
      </c>
      <c r="AQ936" s="14" t="s">
        <v>18695</v>
      </c>
      <c r="AR936" s="14" t="s">
        <v>18693</v>
      </c>
      <c r="AS936" s="15">
        <v>44295</v>
      </c>
      <c r="AT936" s="1" t="s">
        <v>18946</v>
      </c>
      <c r="AU936" s="1" t="s">
        <v>18957</v>
      </c>
      <c r="AV936" s="1" t="s">
        <v>18693</v>
      </c>
      <c r="AW936" s="1" t="s">
        <v>18958</v>
      </c>
      <c r="AX936" s="1" t="s">
        <v>18667</v>
      </c>
      <c r="AY936" s="1" t="s">
        <v>18959</v>
      </c>
    </row>
    <row r="937" spans="1:51" x14ac:dyDescent="0.2">
      <c r="A937" s="14" t="s">
        <v>15336</v>
      </c>
      <c r="B937" s="1" t="s">
        <v>18662</v>
      </c>
      <c r="C937" s="1" t="s">
        <v>18685</v>
      </c>
      <c r="D937" s="1" t="s">
        <v>18664</v>
      </c>
      <c r="E937" s="15">
        <v>44285</v>
      </c>
      <c r="F937" s="13">
        <v>44343</v>
      </c>
      <c r="G937" s="1" t="s">
        <v>18665</v>
      </c>
      <c r="H937" s="1" t="s">
        <v>18666</v>
      </c>
      <c r="I937" s="1" t="s">
        <v>18667</v>
      </c>
      <c r="J937" s="1" t="s">
        <v>18668</v>
      </c>
      <c r="K937" s="1" t="s">
        <v>18669</v>
      </c>
      <c r="L937" s="1" t="s">
        <v>18735</v>
      </c>
      <c r="M937" s="1" t="s">
        <v>18671</v>
      </c>
      <c r="N937" s="1" t="s">
        <v>18672</v>
      </c>
      <c r="O937" s="1">
        <v>28</v>
      </c>
      <c r="P937" s="1" t="s">
        <v>18662</v>
      </c>
      <c r="Q937" s="1" t="s">
        <v>18673</v>
      </c>
      <c r="R937" s="1">
        <v>30708282150</v>
      </c>
      <c r="U937" s="1" t="s">
        <v>18898</v>
      </c>
      <c r="V937" s="1">
        <v>1137534400</v>
      </c>
      <c r="W937" s="1" t="s">
        <v>19327</v>
      </c>
      <c r="Z937" s="1" t="s">
        <v>18706</v>
      </c>
      <c r="AA937" s="1" t="s">
        <v>18900</v>
      </c>
      <c r="AB937" s="1" t="s">
        <v>18901</v>
      </c>
      <c r="AE937" s="1" t="s">
        <v>18902</v>
      </c>
      <c r="AG937" s="1">
        <v>14</v>
      </c>
      <c r="AI937" s="1">
        <v>1429</v>
      </c>
      <c r="AK937" s="1" t="s">
        <v>18903</v>
      </c>
      <c r="AL937" s="1" t="s">
        <v>17844</v>
      </c>
      <c r="AM937" s="1" t="s">
        <v>18904</v>
      </c>
      <c r="AN937" s="1" t="s">
        <v>18669</v>
      </c>
      <c r="AO937" s="1" t="s">
        <v>18668</v>
      </c>
      <c r="AP937" s="14" t="s">
        <v>18905</v>
      </c>
      <c r="AQ937" s="14" t="s">
        <v>18906</v>
      </c>
      <c r="AR937" s="14" t="s">
        <v>18907</v>
      </c>
      <c r="AS937" s="15">
        <v>44343</v>
      </c>
      <c r="AT937" s="1" t="s">
        <v>18779</v>
      </c>
      <c r="AU937" s="1" t="s">
        <v>18672</v>
      </c>
      <c r="AV937" s="1" t="s">
        <v>18735</v>
      </c>
      <c r="AW937" s="1" t="s">
        <v>18683</v>
      </c>
      <c r="AX937" s="1" t="s">
        <v>18667</v>
      </c>
      <c r="AY937" s="1" t="s">
        <v>18684</v>
      </c>
    </row>
    <row r="938" spans="1:51" x14ac:dyDescent="0.2">
      <c r="A938" s="14" t="s">
        <v>15340</v>
      </c>
      <c r="B938" s="1" t="s">
        <v>18662</v>
      </c>
      <c r="C938" s="1" t="s">
        <v>18685</v>
      </c>
      <c r="D938" s="1" t="s">
        <v>18664</v>
      </c>
      <c r="E938" s="15">
        <v>44285</v>
      </c>
      <c r="F938" s="13">
        <v>44343</v>
      </c>
      <c r="G938" s="1" t="s">
        <v>18665</v>
      </c>
      <c r="H938" s="1" t="s">
        <v>18666</v>
      </c>
      <c r="I938" s="1" t="s">
        <v>18667</v>
      </c>
      <c r="J938" s="1" t="s">
        <v>18668</v>
      </c>
      <c r="K938" s="1" t="s">
        <v>18669</v>
      </c>
      <c r="L938" s="1" t="s">
        <v>18735</v>
      </c>
      <c r="M938" s="1" t="s">
        <v>18671</v>
      </c>
      <c r="N938" s="1" t="s">
        <v>18672</v>
      </c>
      <c r="O938" s="1">
        <v>31</v>
      </c>
      <c r="P938" s="1" t="s">
        <v>18662</v>
      </c>
      <c r="Q938" s="1" t="s">
        <v>18673</v>
      </c>
      <c r="R938" s="1">
        <v>30708282150</v>
      </c>
      <c r="U938" s="1" t="s">
        <v>18898</v>
      </c>
      <c r="V938" s="1">
        <v>1137534400</v>
      </c>
      <c r="W938" s="1" t="s">
        <v>19327</v>
      </c>
      <c r="Z938" s="1" t="s">
        <v>18706</v>
      </c>
      <c r="AA938" s="1" t="s">
        <v>18900</v>
      </c>
      <c r="AB938" s="1" t="s">
        <v>18901</v>
      </c>
      <c r="AE938" s="1" t="s">
        <v>18902</v>
      </c>
      <c r="AG938" s="1">
        <v>14</v>
      </c>
      <c r="AI938" s="1">
        <v>1429</v>
      </c>
      <c r="AK938" s="1" t="s">
        <v>18903</v>
      </c>
      <c r="AL938" s="1" t="s">
        <v>17844</v>
      </c>
      <c r="AM938" s="1" t="s">
        <v>18904</v>
      </c>
      <c r="AN938" s="1" t="s">
        <v>18669</v>
      </c>
      <c r="AO938" s="1" t="s">
        <v>18668</v>
      </c>
      <c r="AP938" s="14" t="s">
        <v>18905</v>
      </c>
      <c r="AQ938" s="14" t="s">
        <v>18906</v>
      </c>
      <c r="AR938" s="14" t="s">
        <v>18907</v>
      </c>
      <c r="AS938" s="15">
        <v>44343</v>
      </c>
      <c r="AT938" s="1" t="s">
        <v>18779</v>
      </c>
      <c r="AU938" s="1" t="s">
        <v>18672</v>
      </c>
      <c r="AV938" s="1" t="s">
        <v>18735</v>
      </c>
      <c r="AW938" s="1" t="s">
        <v>18683</v>
      </c>
      <c r="AX938" s="1" t="s">
        <v>18667</v>
      </c>
      <c r="AY938" s="1" t="s">
        <v>18684</v>
      </c>
    </row>
    <row r="939" spans="1:51" x14ac:dyDescent="0.2">
      <c r="A939" s="14" t="s">
        <v>15343</v>
      </c>
      <c r="B939" s="1" t="s">
        <v>18662</v>
      </c>
      <c r="C939" s="1" t="s">
        <v>18685</v>
      </c>
      <c r="D939" s="1" t="s">
        <v>18664</v>
      </c>
      <c r="E939" s="15">
        <v>44285</v>
      </c>
      <c r="F939" s="13">
        <v>44344</v>
      </c>
      <c r="G939" s="1" t="s">
        <v>18665</v>
      </c>
      <c r="H939" s="1" t="s">
        <v>18666</v>
      </c>
      <c r="I939" s="1" t="s">
        <v>18667</v>
      </c>
      <c r="J939" s="1" t="s">
        <v>18668</v>
      </c>
      <c r="K939" s="1" t="s">
        <v>18669</v>
      </c>
      <c r="L939" s="1" t="s">
        <v>18735</v>
      </c>
      <c r="M939" s="1" t="s">
        <v>18671</v>
      </c>
      <c r="N939" s="1" t="s">
        <v>18672</v>
      </c>
      <c r="O939" s="1">
        <v>39</v>
      </c>
      <c r="P939" s="1" t="s">
        <v>18662</v>
      </c>
      <c r="Q939" s="1" t="s">
        <v>18673</v>
      </c>
      <c r="R939" s="1">
        <v>30708282150</v>
      </c>
      <c r="U939" s="1" t="s">
        <v>18898</v>
      </c>
      <c r="V939" s="1">
        <v>1137534400</v>
      </c>
      <c r="W939" s="1" t="s">
        <v>19327</v>
      </c>
      <c r="Z939" s="1" t="s">
        <v>18706</v>
      </c>
      <c r="AA939" s="1" t="s">
        <v>18900</v>
      </c>
      <c r="AB939" s="1" t="s">
        <v>18901</v>
      </c>
      <c r="AE939" s="1" t="s">
        <v>18902</v>
      </c>
      <c r="AG939" s="1">
        <v>14</v>
      </c>
      <c r="AI939" s="1">
        <v>1429</v>
      </c>
      <c r="AK939" s="1" t="s">
        <v>18927</v>
      </c>
      <c r="AL939" s="1" t="s">
        <v>18928</v>
      </c>
      <c r="AM939" s="1" t="s">
        <v>18929</v>
      </c>
      <c r="AN939" s="1" t="s">
        <v>18930</v>
      </c>
      <c r="AO939" s="1" t="s">
        <v>18668</v>
      </c>
      <c r="AP939" s="14" t="s">
        <v>18931</v>
      </c>
      <c r="AQ939" s="14" t="s">
        <v>18932</v>
      </c>
      <c r="AR939" s="14" t="s">
        <v>18933</v>
      </c>
      <c r="AS939" s="15">
        <v>44344</v>
      </c>
      <c r="AT939" s="1" t="s">
        <v>18934</v>
      </c>
      <c r="AU939" s="1" t="s">
        <v>18672</v>
      </c>
      <c r="AV939" s="1" t="s">
        <v>18735</v>
      </c>
      <c r="AW939" s="1" t="s">
        <v>18683</v>
      </c>
      <c r="AX939" s="1" t="s">
        <v>18667</v>
      </c>
      <c r="AY939" s="1" t="s">
        <v>18684</v>
      </c>
    </row>
    <row r="940" spans="1:51" x14ac:dyDescent="0.2">
      <c r="A940" s="14" t="s">
        <v>15347</v>
      </c>
      <c r="B940" s="1" t="s">
        <v>18662</v>
      </c>
      <c r="C940" s="1" t="s">
        <v>18685</v>
      </c>
      <c r="D940" s="1" t="s">
        <v>18664</v>
      </c>
      <c r="E940" s="15">
        <v>44285</v>
      </c>
      <c r="F940" s="13">
        <v>44344</v>
      </c>
      <c r="G940" s="1" t="s">
        <v>18665</v>
      </c>
      <c r="H940" s="1" t="s">
        <v>18666</v>
      </c>
      <c r="I940" s="1" t="s">
        <v>18667</v>
      </c>
      <c r="J940" s="1" t="s">
        <v>18668</v>
      </c>
      <c r="K940" s="1" t="s">
        <v>18669</v>
      </c>
      <c r="L940" s="1" t="s">
        <v>18735</v>
      </c>
      <c r="M940" s="1" t="s">
        <v>18671</v>
      </c>
      <c r="N940" s="1" t="s">
        <v>18672</v>
      </c>
      <c r="O940" s="1">
        <v>38</v>
      </c>
      <c r="P940" s="1" t="s">
        <v>18662</v>
      </c>
      <c r="Q940" s="1" t="s">
        <v>18673</v>
      </c>
      <c r="R940" s="1">
        <v>30708282150</v>
      </c>
      <c r="U940" s="1" t="s">
        <v>18898</v>
      </c>
      <c r="V940" s="1">
        <v>1137534400</v>
      </c>
      <c r="W940" s="1" t="s">
        <v>19327</v>
      </c>
      <c r="Z940" s="1" t="s">
        <v>18706</v>
      </c>
      <c r="AA940" s="1" t="s">
        <v>18900</v>
      </c>
      <c r="AB940" s="1" t="s">
        <v>18901</v>
      </c>
      <c r="AE940" s="1" t="s">
        <v>18902</v>
      </c>
      <c r="AG940" s="1">
        <v>14</v>
      </c>
      <c r="AI940" s="1">
        <v>1429</v>
      </c>
      <c r="AK940" s="1" t="s">
        <v>18927</v>
      </c>
      <c r="AL940" s="1" t="s">
        <v>18928</v>
      </c>
      <c r="AM940" s="1" t="s">
        <v>18929</v>
      </c>
      <c r="AN940" s="1" t="s">
        <v>18930</v>
      </c>
      <c r="AO940" s="1" t="s">
        <v>18668</v>
      </c>
      <c r="AP940" s="14" t="s">
        <v>18931</v>
      </c>
      <c r="AQ940" s="14" t="s">
        <v>18932</v>
      </c>
      <c r="AR940" s="14" t="s">
        <v>18933</v>
      </c>
      <c r="AS940" s="15">
        <v>44344</v>
      </c>
      <c r="AT940" s="1" t="s">
        <v>18934</v>
      </c>
      <c r="AU940" s="1" t="s">
        <v>18672</v>
      </c>
      <c r="AV940" s="1" t="s">
        <v>18735</v>
      </c>
      <c r="AW940" s="1" t="s">
        <v>18683</v>
      </c>
      <c r="AX940" s="1" t="s">
        <v>18667</v>
      </c>
      <c r="AY940" s="1" t="s">
        <v>18684</v>
      </c>
    </row>
    <row r="941" spans="1:51" x14ac:dyDescent="0.2">
      <c r="A941" s="14" t="s">
        <v>15351</v>
      </c>
      <c r="B941" s="1" t="s">
        <v>18662</v>
      </c>
      <c r="C941" s="1" t="s">
        <v>18685</v>
      </c>
      <c r="D941" s="1" t="s">
        <v>18664</v>
      </c>
      <c r="E941" s="15">
        <v>44285</v>
      </c>
      <c r="F941" s="13">
        <v>44343</v>
      </c>
      <c r="G941" s="1" t="s">
        <v>18665</v>
      </c>
      <c r="H941" s="1" t="s">
        <v>18666</v>
      </c>
      <c r="I941" s="1" t="s">
        <v>18667</v>
      </c>
      <c r="J941" s="1" t="s">
        <v>18668</v>
      </c>
      <c r="K941" s="1" t="s">
        <v>18669</v>
      </c>
      <c r="L941" s="1" t="s">
        <v>18735</v>
      </c>
      <c r="M941" s="1" t="s">
        <v>18671</v>
      </c>
      <c r="N941" s="1" t="s">
        <v>18672</v>
      </c>
      <c r="O941" s="1">
        <v>20</v>
      </c>
      <c r="P941" s="1" t="s">
        <v>18662</v>
      </c>
      <c r="Q941" s="1" t="s">
        <v>18673</v>
      </c>
      <c r="R941" s="1">
        <v>30708282150</v>
      </c>
      <c r="U941" s="1" t="s">
        <v>18898</v>
      </c>
      <c r="V941" s="1">
        <v>1137534400</v>
      </c>
      <c r="W941" s="1" t="s">
        <v>19327</v>
      </c>
      <c r="Z941" s="1" t="s">
        <v>18706</v>
      </c>
      <c r="AA941" s="1" t="s">
        <v>18900</v>
      </c>
      <c r="AB941" s="1" t="s">
        <v>18901</v>
      </c>
      <c r="AE941" s="1" t="s">
        <v>18902</v>
      </c>
      <c r="AG941" s="1">
        <v>14</v>
      </c>
      <c r="AI941" s="1">
        <v>1429</v>
      </c>
      <c r="AK941" s="1" t="s">
        <v>19199</v>
      </c>
      <c r="AL941" s="1" t="s">
        <v>18710</v>
      </c>
      <c r="AM941" s="1" t="s">
        <v>19200</v>
      </c>
      <c r="AN941" s="1" t="s">
        <v>18669</v>
      </c>
      <c r="AO941" s="1" t="s">
        <v>19201</v>
      </c>
      <c r="AP941" s="14" t="s">
        <v>19199</v>
      </c>
      <c r="AQ941" s="14" t="s">
        <v>18723</v>
      </c>
      <c r="AR941" s="14" t="s">
        <v>19202</v>
      </c>
      <c r="AS941" s="15">
        <v>44343</v>
      </c>
      <c r="AT941" s="1" t="s">
        <v>18713</v>
      </c>
      <c r="AU941" s="1" t="s">
        <v>18672</v>
      </c>
      <c r="AV941" s="1" t="s">
        <v>18735</v>
      </c>
      <c r="AW941" s="1" t="s">
        <v>18683</v>
      </c>
      <c r="AX941" s="1" t="s">
        <v>18667</v>
      </c>
      <c r="AY941" s="1" t="s">
        <v>18684</v>
      </c>
    </row>
    <row r="942" spans="1:51" x14ac:dyDescent="0.2">
      <c r="A942" s="14" t="s">
        <v>17283</v>
      </c>
      <c r="B942" s="1" t="s">
        <v>18953</v>
      </c>
      <c r="C942" s="1" t="s">
        <v>18967</v>
      </c>
      <c r="D942" s="1" t="s">
        <v>18664</v>
      </c>
      <c r="E942" s="15">
        <v>44286</v>
      </c>
      <c r="F942" s="13">
        <v>44309</v>
      </c>
      <c r="G942" s="1" t="s">
        <v>18954</v>
      </c>
      <c r="H942" s="1" t="s">
        <v>18955</v>
      </c>
      <c r="I942" s="1" t="s">
        <v>18667</v>
      </c>
      <c r="J942" s="1" t="s">
        <v>18668</v>
      </c>
      <c r="K942" s="1" t="s">
        <v>18669</v>
      </c>
      <c r="L942" s="1" t="s">
        <v>18693</v>
      </c>
      <c r="M942" s="1" t="s">
        <v>18956</v>
      </c>
      <c r="N942" s="1" t="s">
        <v>18957</v>
      </c>
      <c r="O942" s="1">
        <v>26</v>
      </c>
      <c r="P942" s="1" t="s">
        <v>18953</v>
      </c>
      <c r="Q942" s="1" t="s">
        <v>19264</v>
      </c>
      <c r="R942" s="1">
        <v>20358043489</v>
      </c>
      <c r="S942" s="1" t="s">
        <v>18702</v>
      </c>
      <c r="T942" s="1">
        <v>35804348</v>
      </c>
      <c r="U942" s="1" t="s">
        <v>19265</v>
      </c>
      <c r="V942" s="1">
        <v>1134214744</v>
      </c>
      <c r="X942" s="1" t="s">
        <v>19266</v>
      </c>
      <c r="Y942" s="1" t="s">
        <v>19267</v>
      </c>
      <c r="Z942" s="1" t="s">
        <v>18706</v>
      </c>
      <c r="AA942" s="1" t="s">
        <v>19268</v>
      </c>
      <c r="AB942" s="1" t="s">
        <v>19269</v>
      </c>
      <c r="AE942" s="1" t="s">
        <v>19270</v>
      </c>
      <c r="AG942" s="1">
        <v>1</v>
      </c>
      <c r="AH942" s="1" t="s">
        <v>18891</v>
      </c>
      <c r="AI942" s="1">
        <v>1228</v>
      </c>
      <c r="AK942" s="1" t="s">
        <v>19053</v>
      </c>
      <c r="AL942" s="1" t="s">
        <v>18730</v>
      </c>
      <c r="AM942" s="1" t="s">
        <v>18693</v>
      </c>
      <c r="AN942" s="1" t="s">
        <v>18669</v>
      </c>
      <c r="AO942" s="1" t="s">
        <v>18668</v>
      </c>
      <c r="AP942" s="14" t="s">
        <v>18694</v>
      </c>
      <c r="AQ942" s="14" t="s">
        <v>18695</v>
      </c>
      <c r="AR942" s="14" t="s">
        <v>18693</v>
      </c>
      <c r="AS942" s="15">
        <v>44309</v>
      </c>
      <c r="AT942" s="1" t="s">
        <v>18946</v>
      </c>
      <c r="AU942" s="1" t="s">
        <v>18957</v>
      </c>
      <c r="AV942" s="1" t="s">
        <v>18693</v>
      </c>
      <c r="AW942" s="1" t="s">
        <v>18958</v>
      </c>
      <c r="AX942" s="1" t="s">
        <v>18667</v>
      </c>
      <c r="AY942" s="1" t="s">
        <v>18959</v>
      </c>
    </row>
    <row r="943" spans="1:51" x14ac:dyDescent="0.2">
      <c r="A943" s="14" t="s">
        <v>17285</v>
      </c>
      <c r="B943" s="1" t="s">
        <v>18953</v>
      </c>
      <c r="C943" s="1" t="s">
        <v>18685</v>
      </c>
      <c r="D943" s="1" t="s">
        <v>18664</v>
      </c>
      <c r="E943" s="15">
        <v>44286</v>
      </c>
      <c r="F943" s="13">
        <v>44301</v>
      </c>
      <c r="G943" s="1" t="s">
        <v>18954</v>
      </c>
      <c r="H943" s="1" t="s">
        <v>18955</v>
      </c>
      <c r="I943" s="1" t="s">
        <v>18667</v>
      </c>
      <c r="J943" s="1" t="s">
        <v>18668</v>
      </c>
      <c r="K943" s="1" t="s">
        <v>18669</v>
      </c>
      <c r="L943" s="1" t="s">
        <v>18693</v>
      </c>
      <c r="M943" s="1" t="s">
        <v>18956</v>
      </c>
      <c r="N943" s="1" t="s">
        <v>18957</v>
      </c>
      <c r="O943" s="1">
        <v>22</v>
      </c>
      <c r="P943" s="1" t="s">
        <v>18953</v>
      </c>
      <c r="Q943" s="1" t="s">
        <v>19264</v>
      </c>
      <c r="R943" s="1">
        <v>20358043489</v>
      </c>
      <c r="S943" s="1" t="s">
        <v>18702</v>
      </c>
      <c r="T943" s="1">
        <v>35804348</v>
      </c>
      <c r="U943" s="1" t="s">
        <v>19265</v>
      </c>
      <c r="V943" s="1">
        <v>1134214744</v>
      </c>
      <c r="X943" s="1" t="s">
        <v>19266</v>
      </c>
      <c r="Y943" s="1" t="s">
        <v>19267</v>
      </c>
      <c r="Z943" s="1" t="s">
        <v>18706</v>
      </c>
      <c r="AA943" s="1" t="s">
        <v>19268</v>
      </c>
      <c r="AB943" s="1" t="s">
        <v>19269</v>
      </c>
      <c r="AE943" s="1" t="s">
        <v>19270</v>
      </c>
      <c r="AG943" s="1">
        <v>1</v>
      </c>
      <c r="AH943" s="1" t="s">
        <v>18891</v>
      </c>
      <c r="AI943" s="1">
        <v>1228</v>
      </c>
      <c r="AK943" s="1" t="s">
        <v>19053</v>
      </c>
      <c r="AL943" s="1" t="s">
        <v>18730</v>
      </c>
      <c r="AM943" s="1" t="s">
        <v>18693</v>
      </c>
      <c r="AN943" s="1" t="s">
        <v>18669</v>
      </c>
      <c r="AO943" s="1" t="s">
        <v>18668</v>
      </c>
      <c r="AP943" s="14" t="s">
        <v>18694</v>
      </c>
      <c r="AQ943" s="14" t="s">
        <v>18695</v>
      </c>
      <c r="AR943" s="14" t="s">
        <v>18693</v>
      </c>
      <c r="AS943" s="15">
        <v>44301</v>
      </c>
      <c r="AT943" s="1" t="s">
        <v>18946</v>
      </c>
      <c r="AU943" s="1" t="s">
        <v>18957</v>
      </c>
      <c r="AV943" s="1" t="s">
        <v>18693</v>
      </c>
      <c r="AW943" s="1" t="s">
        <v>18958</v>
      </c>
      <c r="AX943" s="1" t="s">
        <v>18667</v>
      </c>
      <c r="AY943" s="1" t="s">
        <v>18959</v>
      </c>
    </row>
    <row r="944" spans="1:51" x14ac:dyDescent="0.2">
      <c r="A944" s="14" t="s">
        <v>17287</v>
      </c>
      <c r="B944" s="1" t="s">
        <v>18953</v>
      </c>
      <c r="C944" s="1" t="s">
        <v>18685</v>
      </c>
      <c r="D944" s="1" t="s">
        <v>18664</v>
      </c>
      <c r="E944" s="15">
        <v>44286</v>
      </c>
      <c r="F944" s="13">
        <v>44300</v>
      </c>
      <c r="G944" s="1" t="s">
        <v>18954</v>
      </c>
      <c r="H944" s="1" t="s">
        <v>18955</v>
      </c>
      <c r="I944" s="1" t="s">
        <v>18667</v>
      </c>
      <c r="J944" s="1" t="s">
        <v>18668</v>
      </c>
      <c r="K944" s="1" t="s">
        <v>18669</v>
      </c>
      <c r="L944" s="1" t="s">
        <v>18693</v>
      </c>
      <c r="M944" s="1" t="s">
        <v>18956</v>
      </c>
      <c r="N944" s="1" t="s">
        <v>18957</v>
      </c>
      <c r="O944" s="1">
        <v>22</v>
      </c>
      <c r="P944" s="1" t="s">
        <v>18953</v>
      </c>
      <c r="Q944" s="1" t="s">
        <v>19264</v>
      </c>
      <c r="R944" s="1">
        <v>20358043489</v>
      </c>
      <c r="S944" s="1" t="s">
        <v>18702</v>
      </c>
      <c r="T944" s="1">
        <v>35804348</v>
      </c>
      <c r="U944" s="1" t="s">
        <v>19265</v>
      </c>
      <c r="V944" s="1">
        <v>1134214744</v>
      </c>
      <c r="X944" s="1" t="s">
        <v>19266</v>
      </c>
      <c r="Y944" s="1" t="s">
        <v>19267</v>
      </c>
      <c r="Z944" s="1" t="s">
        <v>18706</v>
      </c>
      <c r="AA944" s="1" t="s">
        <v>19268</v>
      </c>
      <c r="AB944" s="1" t="s">
        <v>19269</v>
      </c>
      <c r="AE944" s="1" t="s">
        <v>19270</v>
      </c>
      <c r="AG944" s="1">
        <v>1</v>
      </c>
      <c r="AH944" s="1" t="s">
        <v>18891</v>
      </c>
      <c r="AI944" s="1">
        <v>1228</v>
      </c>
      <c r="AK944" s="1" t="s">
        <v>18840</v>
      </c>
      <c r="AL944" s="1" t="s">
        <v>18730</v>
      </c>
      <c r="AM944" s="1" t="s">
        <v>18693</v>
      </c>
      <c r="AN944" s="1" t="s">
        <v>18669</v>
      </c>
      <c r="AO944" s="1" t="s">
        <v>18668</v>
      </c>
      <c r="AP944" s="14" t="s">
        <v>18694</v>
      </c>
      <c r="AQ944" s="14" t="s">
        <v>18695</v>
      </c>
      <c r="AR944" s="14" t="s">
        <v>18693</v>
      </c>
      <c r="AS944" s="15">
        <v>44300</v>
      </c>
      <c r="AT944" s="1" t="s">
        <v>18841</v>
      </c>
      <c r="AU944" s="1" t="s">
        <v>18957</v>
      </c>
      <c r="AV944" s="1" t="s">
        <v>18693</v>
      </c>
      <c r="AW944" s="1" t="s">
        <v>18958</v>
      </c>
      <c r="AX944" s="1" t="s">
        <v>18667</v>
      </c>
      <c r="AY944" s="1" t="s">
        <v>18959</v>
      </c>
    </row>
    <row r="945" spans="1:51" x14ac:dyDescent="0.2">
      <c r="A945" s="14" t="s">
        <v>17289</v>
      </c>
      <c r="B945" s="1" t="s">
        <v>18953</v>
      </c>
      <c r="C945" s="1" t="s">
        <v>18685</v>
      </c>
      <c r="D945" s="1" t="s">
        <v>18664</v>
      </c>
      <c r="E945" s="15">
        <v>44286</v>
      </c>
      <c r="F945" s="13">
        <v>44301</v>
      </c>
      <c r="G945" s="1" t="s">
        <v>18954</v>
      </c>
      <c r="H945" s="1" t="s">
        <v>18955</v>
      </c>
      <c r="I945" s="1" t="s">
        <v>18667</v>
      </c>
      <c r="J945" s="1" t="s">
        <v>18668</v>
      </c>
      <c r="K945" s="1" t="s">
        <v>18669</v>
      </c>
      <c r="L945" s="1" t="s">
        <v>18693</v>
      </c>
      <c r="M945" s="1" t="s">
        <v>18956</v>
      </c>
      <c r="N945" s="1" t="s">
        <v>18957</v>
      </c>
      <c r="O945" s="1">
        <v>22</v>
      </c>
      <c r="P945" s="1" t="s">
        <v>18953</v>
      </c>
      <c r="Q945" s="1" t="s">
        <v>19264</v>
      </c>
      <c r="R945" s="1">
        <v>20358043489</v>
      </c>
      <c r="S945" s="1" t="s">
        <v>18702</v>
      </c>
      <c r="T945" s="1">
        <v>35804348</v>
      </c>
      <c r="U945" s="1" t="s">
        <v>19265</v>
      </c>
      <c r="V945" s="1">
        <v>1134214744</v>
      </c>
      <c r="X945" s="1" t="s">
        <v>19266</v>
      </c>
      <c r="Y945" s="1" t="s">
        <v>19267</v>
      </c>
      <c r="Z945" s="1" t="s">
        <v>18706</v>
      </c>
      <c r="AA945" s="1" t="s">
        <v>19268</v>
      </c>
      <c r="AB945" s="1" t="s">
        <v>19269</v>
      </c>
      <c r="AE945" s="1" t="s">
        <v>19270</v>
      </c>
      <c r="AG945" s="1">
        <v>1</v>
      </c>
      <c r="AH945" s="1" t="s">
        <v>18891</v>
      </c>
      <c r="AI945" s="1">
        <v>1228</v>
      </c>
      <c r="AK945" s="1" t="s">
        <v>19053</v>
      </c>
      <c r="AL945" s="1" t="s">
        <v>18730</v>
      </c>
      <c r="AM945" s="1" t="s">
        <v>18693</v>
      </c>
      <c r="AN945" s="1" t="s">
        <v>18669</v>
      </c>
      <c r="AO945" s="1" t="s">
        <v>18668</v>
      </c>
      <c r="AP945" s="14" t="s">
        <v>18694</v>
      </c>
      <c r="AQ945" s="14" t="s">
        <v>18695</v>
      </c>
      <c r="AR945" s="14" t="s">
        <v>18693</v>
      </c>
      <c r="AS945" s="15">
        <v>44301</v>
      </c>
      <c r="AT945" s="1" t="s">
        <v>18946</v>
      </c>
      <c r="AU945" s="1" t="s">
        <v>18957</v>
      </c>
      <c r="AV945" s="1" t="s">
        <v>18693</v>
      </c>
      <c r="AW945" s="1" t="s">
        <v>18958</v>
      </c>
      <c r="AX945" s="1" t="s">
        <v>18667</v>
      </c>
      <c r="AY945" s="1" t="s">
        <v>18959</v>
      </c>
    </row>
    <row r="946" spans="1:51" x14ac:dyDescent="0.2">
      <c r="A946" s="14" t="s">
        <v>17291</v>
      </c>
      <c r="B946" s="1" t="s">
        <v>18953</v>
      </c>
      <c r="C946" s="1" t="s">
        <v>18685</v>
      </c>
      <c r="D946" s="1" t="s">
        <v>18664</v>
      </c>
      <c r="E946" s="15">
        <v>44286</v>
      </c>
      <c r="F946" s="13">
        <v>44300</v>
      </c>
      <c r="G946" s="1" t="s">
        <v>18954</v>
      </c>
      <c r="H946" s="1" t="s">
        <v>18955</v>
      </c>
      <c r="I946" s="1" t="s">
        <v>18667</v>
      </c>
      <c r="J946" s="1" t="s">
        <v>18668</v>
      </c>
      <c r="K946" s="1" t="s">
        <v>18669</v>
      </c>
      <c r="L946" s="1" t="s">
        <v>18693</v>
      </c>
      <c r="M946" s="1" t="s">
        <v>18956</v>
      </c>
      <c r="N946" s="1" t="s">
        <v>18957</v>
      </c>
      <c r="O946" s="1">
        <v>22</v>
      </c>
      <c r="P946" s="1" t="s">
        <v>18953</v>
      </c>
      <c r="Q946" s="1" t="s">
        <v>19264</v>
      </c>
      <c r="R946" s="1">
        <v>20358043489</v>
      </c>
      <c r="S946" s="1" t="s">
        <v>18702</v>
      </c>
      <c r="T946" s="1">
        <v>35804348</v>
      </c>
      <c r="U946" s="1" t="s">
        <v>19265</v>
      </c>
      <c r="V946" s="1">
        <v>1134214744</v>
      </c>
      <c r="X946" s="1" t="s">
        <v>19266</v>
      </c>
      <c r="Y946" s="1" t="s">
        <v>19267</v>
      </c>
      <c r="Z946" s="1" t="s">
        <v>18706</v>
      </c>
      <c r="AA946" s="1" t="s">
        <v>19268</v>
      </c>
      <c r="AB946" s="1" t="s">
        <v>19269</v>
      </c>
      <c r="AE946" s="1" t="s">
        <v>19270</v>
      </c>
      <c r="AG946" s="1">
        <v>1</v>
      </c>
      <c r="AH946" s="1" t="s">
        <v>18891</v>
      </c>
      <c r="AI946" s="1">
        <v>1228</v>
      </c>
      <c r="AK946" s="1" t="s">
        <v>18840</v>
      </c>
      <c r="AL946" s="1" t="s">
        <v>18730</v>
      </c>
      <c r="AM946" s="1" t="s">
        <v>18693</v>
      </c>
      <c r="AN946" s="1" t="s">
        <v>18669</v>
      </c>
      <c r="AO946" s="1" t="s">
        <v>18668</v>
      </c>
      <c r="AP946" s="14" t="s">
        <v>18694</v>
      </c>
      <c r="AQ946" s="14" t="s">
        <v>18695</v>
      </c>
      <c r="AR946" s="14" t="s">
        <v>18693</v>
      </c>
      <c r="AS946" s="15">
        <v>44300</v>
      </c>
      <c r="AT946" s="1" t="s">
        <v>18841</v>
      </c>
      <c r="AU946" s="1" t="s">
        <v>18957</v>
      </c>
      <c r="AV946" s="1" t="s">
        <v>18693</v>
      </c>
      <c r="AW946" s="1" t="s">
        <v>18958</v>
      </c>
      <c r="AX946" s="1" t="s">
        <v>18667</v>
      </c>
      <c r="AY946" s="1" t="s">
        <v>18959</v>
      </c>
    </row>
    <row r="947" spans="1:51" x14ac:dyDescent="0.2">
      <c r="A947" s="14" t="s">
        <v>17293</v>
      </c>
      <c r="B947" s="1" t="s">
        <v>18953</v>
      </c>
      <c r="C947" s="1" t="s">
        <v>18685</v>
      </c>
      <c r="D947" s="1" t="s">
        <v>18664</v>
      </c>
      <c r="E947" s="15">
        <v>44286</v>
      </c>
      <c r="F947" s="13">
        <v>44309</v>
      </c>
      <c r="G947" s="1" t="s">
        <v>18954</v>
      </c>
      <c r="H947" s="1" t="s">
        <v>18955</v>
      </c>
      <c r="I947" s="1" t="s">
        <v>18667</v>
      </c>
      <c r="J947" s="1" t="s">
        <v>18668</v>
      </c>
      <c r="K947" s="1" t="s">
        <v>18669</v>
      </c>
      <c r="L947" s="1" t="s">
        <v>18693</v>
      </c>
      <c r="M947" s="1" t="s">
        <v>18956</v>
      </c>
      <c r="N947" s="1" t="s">
        <v>18957</v>
      </c>
      <c r="O947" s="1">
        <v>28</v>
      </c>
      <c r="P947" s="1" t="s">
        <v>18953</v>
      </c>
      <c r="Q947" s="1" t="s">
        <v>19264</v>
      </c>
      <c r="R947" s="1">
        <v>20358043489</v>
      </c>
      <c r="S947" s="1" t="s">
        <v>18702</v>
      </c>
      <c r="T947" s="1">
        <v>35804348</v>
      </c>
      <c r="U947" s="1" t="s">
        <v>19265</v>
      </c>
      <c r="V947" s="1">
        <v>1134214744</v>
      </c>
      <c r="X947" s="1" t="s">
        <v>19266</v>
      </c>
      <c r="Y947" s="1" t="s">
        <v>19267</v>
      </c>
      <c r="Z947" s="1" t="s">
        <v>18706</v>
      </c>
      <c r="AA947" s="1" t="s">
        <v>19268</v>
      </c>
      <c r="AB947" s="1" t="s">
        <v>19269</v>
      </c>
      <c r="AE947" s="1" t="s">
        <v>19270</v>
      </c>
      <c r="AG947" s="1">
        <v>1</v>
      </c>
      <c r="AH947" s="1" t="s">
        <v>18891</v>
      </c>
      <c r="AI947" s="1">
        <v>1228</v>
      </c>
      <c r="AK947" s="1" t="s">
        <v>19053</v>
      </c>
      <c r="AL947" s="1" t="s">
        <v>18730</v>
      </c>
      <c r="AM947" s="1" t="s">
        <v>18693</v>
      </c>
      <c r="AN947" s="1" t="s">
        <v>18669</v>
      </c>
      <c r="AO947" s="1" t="s">
        <v>18668</v>
      </c>
      <c r="AP947" s="14" t="s">
        <v>18694</v>
      </c>
      <c r="AQ947" s="14" t="s">
        <v>18695</v>
      </c>
      <c r="AR947" s="14" t="s">
        <v>18693</v>
      </c>
      <c r="AS947" s="15">
        <v>44309</v>
      </c>
      <c r="AT947" s="1" t="s">
        <v>18946</v>
      </c>
      <c r="AU947" s="1" t="s">
        <v>18957</v>
      </c>
      <c r="AV947" s="1" t="s">
        <v>18693</v>
      </c>
      <c r="AW947" s="1" t="s">
        <v>18958</v>
      </c>
      <c r="AX947" s="1" t="s">
        <v>18667</v>
      </c>
      <c r="AY947" s="1" t="s">
        <v>18959</v>
      </c>
    </row>
    <row r="948" spans="1:51" x14ac:dyDescent="0.2">
      <c r="A948" s="14" t="s">
        <v>17295</v>
      </c>
      <c r="B948" s="1" t="s">
        <v>18953</v>
      </c>
      <c r="C948" s="1" t="s">
        <v>18685</v>
      </c>
      <c r="D948" s="1" t="s">
        <v>18664</v>
      </c>
      <c r="E948" s="15">
        <v>44286</v>
      </c>
      <c r="F948" s="13">
        <v>44306</v>
      </c>
      <c r="G948" s="1" t="s">
        <v>18954</v>
      </c>
      <c r="H948" s="1" t="s">
        <v>18955</v>
      </c>
      <c r="I948" s="1" t="s">
        <v>18667</v>
      </c>
      <c r="J948" s="1" t="s">
        <v>18668</v>
      </c>
      <c r="K948" s="1" t="s">
        <v>18669</v>
      </c>
      <c r="L948" s="1" t="s">
        <v>18693</v>
      </c>
      <c r="M948" s="1" t="s">
        <v>18956</v>
      </c>
      <c r="N948" s="1" t="s">
        <v>18957</v>
      </c>
      <c r="O948" s="1">
        <v>39</v>
      </c>
      <c r="P948" s="1" t="s">
        <v>18953</v>
      </c>
      <c r="Q948" s="1" t="s">
        <v>18673</v>
      </c>
      <c r="R948" s="1">
        <v>30529654894</v>
      </c>
      <c r="U948" s="1" t="s">
        <v>19089</v>
      </c>
      <c r="V948" s="1">
        <v>52953700</v>
      </c>
      <c r="W948" s="1" t="s">
        <v>19090</v>
      </c>
      <c r="Z948" s="1" t="s">
        <v>18706</v>
      </c>
      <c r="AA948" s="1" t="s">
        <v>18707</v>
      </c>
      <c r="AB948" s="1" t="s">
        <v>18707</v>
      </c>
      <c r="AE948" s="1" t="s">
        <v>19091</v>
      </c>
      <c r="AG948" s="1">
        <v>9</v>
      </c>
      <c r="AI948" s="1">
        <v>1035</v>
      </c>
      <c r="AK948" s="1" t="s">
        <v>18840</v>
      </c>
      <c r="AL948" s="1" t="s">
        <v>18730</v>
      </c>
      <c r="AM948" s="1" t="s">
        <v>18693</v>
      </c>
      <c r="AN948" s="1" t="s">
        <v>18669</v>
      </c>
      <c r="AO948" s="1" t="s">
        <v>18668</v>
      </c>
      <c r="AP948" s="14" t="s">
        <v>18694</v>
      </c>
      <c r="AQ948" s="14" t="s">
        <v>18695</v>
      </c>
      <c r="AR948" s="14" t="s">
        <v>18693</v>
      </c>
      <c r="AS948" s="15">
        <v>44306</v>
      </c>
      <c r="AT948" s="1" t="s">
        <v>18841</v>
      </c>
      <c r="AU948" s="1" t="s">
        <v>18957</v>
      </c>
      <c r="AV948" s="1" t="s">
        <v>18693</v>
      </c>
      <c r="AW948" s="1" t="s">
        <v>18958</v>
      </c>
      <c r="AX948" s="1" t="s">
        <v>18667</v>
      </c>
      <c r="AY948" s="1" t="s">
        <v>18959</v>
      </c>
    </row>
    <row r="949" spans="1:51" x14ac:dyDescent="0.2">
      <c r="A949" s="14" t="s">
        <v>15357</v>
      </c>
      <c r="B949" s="1" t="s">
        <v>18662</v>
      </c>
      <c r="C949" s="1" t="s">
        <v>18685</v>
      </c>
      <c r="D949" s="1" t="s">
        <v>18664</v>
      </c>
      <c r="E949" s="15">
        <v>44286</v>
      </c>
      <c r="F949" s="13">
        <v>44293</v>
      </c>
      <c r="G949" s="1" t="s">
        <v>18665</v>
      </c>
      <c r="H949" s="1" t="s">
        <v>18666</v>
      </c>
      <c r="I949" s="1" t="s">
        <v>18667</v>
      </c>
      <c r="J949" s="1" t="s">
        <v>18668</v>
      </c>
      <c r="K949" s="1" t="s">
        <v>18669</v>
      </c>
      <c r="L949" s="1" t="s">
        <v>18735</v>
      </c>
      <c r="M949" s="1" t="s">
        <v>18671</v>
      </c>
      <c r="N949" s="1" t="s">
        <v>18672</v>
      </c>
      <c r="O949" s="1">
        <v>16</v>
      </c>
      <c r="P949" s="1" t="s">
        <v>18662</v>
      </c>
      <c r="Q949" s="1" t="s">
        <v>19356</v>
      </c>
      <c r="R949" s="1">
        <v>20131178132</v>
      </c>
      <c r="S949" s="1" t="s">
        <v>18702</v>
      </c>
      <c r="T949" s="1">
        <v>13117813</v>
      </c>
      <c r="U949" s="1" t="s">
        <v>19357</v>
      </c>
      <c r="V949" s="1">
        <v>52896788</v>
      </c>
      <c r="X949" s="1" t="s">
        <v>19358</v>
      </c>
      <c r="Y949" s="1" t="s">
        <v>19359</v>
      </c>
      <c r="Z949" s="1" t="s">
        <v>18706</v>
      </c>
      <c r="AA949" s="1" t="s">
        <v>18707</v>
      </c>
      <c r="AB949" s="1" t="s">
        <v>18707</v>
      </c>
      <c r="AE949" s="1" t="s">
        <v>19360</v>
      </c>
      <c r="AG949" s="1" t="s">
        <v>1816</v>
      </c>
      <c r="AH949" s="1" t="s">
        <v>1816</v>
      </c>
      <c r="AI949" s="1">
        <v>1293</v>
      </c>
      <c r="AK949" s="1" t="s">
        <v>19419</v>
      </c>
      <c r="AL949" s="1" t="s">
        <v>18710</v>
      </c>
      <c r="AM949" s="1" t="s">
        <v>19420</v>
      </c>
      <c r="AN949" s="1" t="s">
        <v>18863</v>
      </c>
      <c r="AO949" s="1" t="s">
        <v>18668</v>
      </c>
      <c r="AP949" s="14" t="s">
        <v>18869</v>
      </c>
      <c r="AQ949" s="14" t="s">
        <v>18723</v>
      </c>
      <c r="AR949" s="14" t="s">
        <v>18870</v>
      </c>
      <c r="AS949" s="15">
        <v>44314</v>
      </c>
      <c r="AT949" s="1" t="s">
        <v>19421</v>
      </c>
      <c r="AU949" s="1" t="s">
        <v>18672</v>
      </c>
      <c r="AV949" s="1" t="s">
        <v>18735</v>
      </c>
      <c r="AW949" s="1" t="s">
        <v>18683</v>
      </c>
      <c r="AX949" s="1" t="s">
        <v>18667</v>
      </c>
      <c r="AY949" s="1" t="s">
        <v>18684</v>
      </c>
    </row>
    <row r="950" spans="1:51" x14ac:dyDescent="0.2">
      <c r="A950" s="14" t="s">
        <v>17825</v>
      </c>
      <c r="B950" s="1" t="s">
        <v>19235</v>
      </c>
      <c r="C950" s="1" t="s">
        <v>19259</v>
      </c>
      <c r="D950" s="1" t="s">
        <v>18664</v>
      </c>
      <c r="E950" s="15">
        <v>44286</v>
      </c>
      <c r="F950" s="13">
        <v>44349</v>
      </c>
      <c r="G950" s="1" t="s">
        <v>18954</v>
      </c>
      <c r="H950" s="1" t="s">
        <v>19236</v>
      </c>
      <c r="I950" s="1" t="s">
        <v>18667</v>
      </c>
      <c r="J950" s="1" t="s">
        <v>18668</v>
      </c>
      <c r="K950" s="1" t="s">
        <v>18669</v>
      </c>
      <c r="L950" s="1" t="s">
        <v>18894</v>
      </c>
      <c r="M950" s="1" t="s">
        <v>18893</v>
      </c>
      <c r="N950" s="1" t="s">
        <v>19237</v>
      </c>
      <c r="O950" s="1">
        <v>18</v>
      </c>
      <c r="P950" s="1" t="s">
        <v>19235</v>
      </c>
      <c r="Q950" s="1" t="s">
        <v>16574</v>
      </c>
      <c r="R950" s="1">
        <v>20144069987</v>
      </c>
      <c r="S950" s="1" t="s">
        <v>18702</v>
      </c>
      <c r="T950" s="1">
        <v>14406998</v>
      </c>
      <c r="U950" s="1" t="s">
        <v>19422</v>
      </c>
      <c r="V950" s="1">
        <v>1549867068</v>
      </c>
      <c r="X950" s="1" t="s">
        <v>19423</v>
      </c>
      <c r="Y950" s="1" t="s">
        <v>19424</v>
      </c>
      <c r="Z950" s="1" t="s">
        <v>18706</v>
      </c>
      <c r="AA950" s="1" t="s">
        <v>18707</v>
      </c>
      <c r="AB950" s="1" t="s">
        <v>18707</v>
      </c>
      <c r="AE950" s="1" t="s">
        <v>19425</v>
      </c>
      <c r="AG950" s="1" t="s">
        <v>15731</v>
      </c>
      <c r="AI950" s="1">
        <v>1429</v>
      </c>
      <c r="AK950" s="1" t="s">
        <v>18915</v>
      </c>
      <c r="AL950" s="1" t="s">
        <v>17844</v>
      </c>
      <c r="AM950" s="1" t="s">
        <v>18916</v>
      </c>
      <c r="AN950" s="1" t="s">
        <v>18863</v>
      </c>
      <c r="AO950" s="1" t="s">
        <v>18668</v>
      </c>
      <c r="AP950" s="14" t="s">
        <v>18917</v>
      </c>
      <c r="AQ950" s="14" t="s">
        <v>18906</v>
      </c>
      <c r="AR950" s="14" t="s">
        <v>18916</v>
      </c>
      <c r="AS950" s="15">
        <v>44348</v>
      </c>
      <c r="AT950" s="1" t="s">
        <v>18918</v>
      </c>
      <c r="AU950" s="1" t="s">
        <v>19237</v>
      </c>
      <c r="AV950" s="1" t="s">
        <v>18894</v>
      </c>
      <c r="AW950" s="1" t="s">
        <v>19241</v>
      </c>
      <c r="AX950" s="1" t="s">
        <v>18667</v>
      </c>
      <c r="AY950" s="1" t="s">
        <v>19242</v>
      </c>
    </row>
    <row r="951" spans="1:51" x14ac:dyDescent="0.2">
      <c r="A951" s="14" t="s">
        <v>17298</v>
      </c>
      <c r="B951" s="1" t="s">
        <v>18953</v>
      </c>
      <c r="C951" s="1" t="s">
        <v>18685</v>
      </c>
      <c r="D951" s="1" t="s">
        <v>18664</v>
      </c>
      <c r="E951" s="15">
        <v>44286</v>
      </c>
      <c r="F951" s="13">
        <v>44333</v>
      </c>
      <c r="G951" s="1" t="s">
        <v>18954</v>
      </c>
      <c r="H951" s="1" t="s">
        <v>18955</v>
      </c>
      <c r="I951" s="1" t="s">
        <v>18667</v>
      </c>
      <c r="J951" s="1" t="s">
        <v>18668</v>
      </c>
      <c r="K951" s="1" t="s">
        <v>18669</v>
      </c>
      <c r="L951" s="1" t="s">
        <v>18693</v>
      </c>
      <c r="M951" s="1" t="s">
        <v>18956</v>
      </c>
      <c r="N951" s="1" t="s">
        <v>18957</v>
      </c>
      <c r="O951" s="1">
        <v>27</v>
      </c>
      <c r="P951" s="1" t="s">
        <v>18953</v>
      </c>
      <c r="Q951" s="1" t="s">
        <v>18997</v>
      </c>
      <c r="R951" s="1">
        <v>20147987480</v>
      </c>
      <c r="S951" s="1" t="s">
        <v>18702</v>
      </c>
      <c r="T951" s="1">
        <v>14798748</v>
      </c>
      <c r="U951" s="1" t="s">
        <v>18998</v>
      </c>
      <c r="V951" s="1">
        <v>111545502227</v>
      </c>
      <c r="X951" s="1" t="s">
        <v>18999</v>
      </c>
      <c r="Y951" s="1" t="s">
        <v>19000</v>
      </c>
      <c r="Z951" s="1" t="s">
        <v>18963</v>
      </c>
      <c r="AA951" s="1" t="s">
        <v>18964</v>
      </c>
      <c r="AB951" s="1" t="s">
        <v>18965</v>
      </c>
      <c r="AE951" s="1" t="s">
        <v>19001</v>
      </c>
      <c r="AG951" s="1">
        <v>10</v>
      </c>
      <c r="AH951" s="1" t="s">
        <v>1816</v>
      </c>
      <c r="AI951" s="1">
        <v>5000</v>
      </c>
      <c r="AK951" s="1" t="s">
        <v>18840</v>
      </c>
      <c r="AL951" s="1" t="s">
        <v>18730</v>
      </c>
      <c r="AM951" s="1" t="s">
        <v>18693</v>
      </c>
      <c r="AN951" s="1" t="s">
        <v>18669</v>
      </c>
      <c r="AO951" s="1" t="s">
        <v>18668</v>
      </c>
      <c r="AP951" s="14" t="s">
        <v>18694</v>
      </c>
      <c r="AQ951" s="14" t="s">
        <v>18695</v>
      </c>
      <c r="AR951" s="14" t="s">
        <v>18693</v>
      </c>
      <c r="AS951" s="15">
        <v>44333</v>
      </c>
      <c r="AT951" s="1" t="s">
        <v>18841</v>
      </c>
      <c r="AU951" s="1" t="s">
        <v>18957</v>
      </c>
      <c r="AV951" s="1" t="s">
        <v>18693</v>
      </c>
      <c r="AW951" s="1" t="s">
        <v>18958</v>
      </c>
      <c r="AX951" s="1" t="s">
        <v>18667</v>
      </c>
      <c r="AY951" s="1" t="s">
        <v>18959</v>
      </c>
    </row>
    <row r="952" spans="1:51" x14ac:dyDescent="0.2">
      <c r="A952" s="14" t="s">
        <v>17301</v>
      </c>
      <c r="B952" s="1" t="s">
        <v>18953</v>
      </c>
      <c r="C952" s="1" t="s">
        <v>18663</v>
      </c>
      <c r="D952" s="1" t="s">
        <v>18664</v>
      </c>
      <c r="E952" s="15">
        <v>44286</v>
      </c>
      <c r="F952" s="13">
        <v>44309</v>
      </c>
      <c r="G952" s="1" t="s">
        <v>18954</v>
      </c>
      <c r="H952" s="1" t="s">
        <v>18955</v>
      </c>
      <c r="I952" s="1" t="s">
        <v>18667</v>
      </c>
      <c r="J952" s="1" t="s">
        <v>18668</v>
      </c>
      <c r="K952" s="1" t="s">
        <v>18669</v>
      </c>
      <c r="L952" s="1" t="s">
        <v>18693</v>
      </c>
      <c r="M952" s="1" t="s">
        <v>18956</v>
      </c>
      <c r="N952" s="1" t="s">
        <v>18957</v>
      </c>
      <c r="O952" s="1">
        <v>12</v>
      </c>
      <c r="P952" s="1" t="s">
        <v>18953</v>
      </c>
      <c r="Q952" s="1" t="s">
        <v>18997</v>
      </c>
      <c r="R952" s="1">
        <v>20147987480</v>
      </c>
      <c r="S952" s="1" t="s">
        <v>18702</v>
      </c>
      <c r="T952" s="1">
        <v>14798748</v>
      </c>
      <c r="U952" s="1" t="s">
        <v>18998</v>
      </c>
      <c r="V952" s="1">
        <v>111545502227</v>
      </c>
      <c r="X952" s="1" t="s">
        <v>18999</v>
      </c>
      <c r="Y952" s="1" t="s">
        <v>19000</v>
      </c>
      <c r="Z952" s="1" t="s">
        <v>18963</v>
      </c>
      <c r="AA952" s="1" t="s">
        <v>18964</v>
      </c>
      <c r="AB952" s="1" t="s">
        <v>18965</v>
      </c>
      <c r="AE952" s="1" t="s">
        <v>19001</v>
      </c>
      <c r="AG952" s="1">
        <v>10</v>
      </c>
      <c r="AH952" s="1" t="s">
        <v>1816</v>
      </c>
      <c r="AI952" s="1">
        <v>5000</v>
      </c>
      <c r="AK952" s="1" t="s">
        <v>19426</v>
      </c>
      <c r="AL952" s="1" t="s">
        <v>18710</v>
      </c>
      <c r="AM952" s="1" t="s">
        <v>19288</v>
      </c>
      <c r="AN952" s="1" t="s">
        <v>18750</v>
      </c>
      <c r="AO952" s="1" t="s">
        <v>18668</v>
      </c>
      <c r="AP952" s="14" t="s">
        <v>19427</v>
      </c>
      <c r="AQ952" s="14" t="s">
        <v>19428</v>
      </c>
      <c r="AR952" s="14" t="s">
        <v>19286</v>
      </c>
      <c r="AS952" s="15">
        <v>44309</v>
      </c>
      <c r="AT952" s="1" t="s">
        <v>18779</v>
      </c>
      <c r="AU952" s="1" t="s">
        <v>18957</v>
      </c>
      <c r="AV952" s="1" t="s">
        <v>18693</v>
      </c>
      <c r="AW952" s="1" t="s">
        <v>18958</v>
      </c>
      <c r="AX952" s="1" t="s">
        <v>18667</v>
      </c>
      <c r="AY952" s="1" t="s">
        <v>18959</v>
      </c>
    </row>
    <row r="953" spans="1:51" x14ac:dyDescent="0.2">
      <c r="A953" s="14" t="s">
        <v>15363</v>
      </c>
      <c r="B953" s="1" t="s">
        <v>18662</v>
      </c>
      <c r="C953" s="1" t="s">
        <v>18685</v>
      </c>
      <c r="D953" s="1" t="s">
        <v>18664</v>
      </c>
      <c r="E953" s="15">
        <v>44286</v>
      </c>
      <c r="F953" s="13">
        <v>44295</v>
      </c>
      <c r="G953" s="1" t="s">
        <v>18665</v>
      </c>
      <c r="H953" s="1" t="s">
        <v>18666</v>
      </c>
      <c r="I953" s="1" t="s">
        <v>18667</v>
      </c>
      <c r="J953" s="1" t="s">
        <v>18668</v>
      </c>
      <c r="K953" s="1" t="s">
        <v>18669</v>
      </c>
      <c r="L953" s="1" t="s">
        <v>18735</v>
      </c>
      <c r="M953" s="1" t="s">
        <v>18671</v>
      </c>
      <c r="N953" s="1" t="s">
        <v>18672</v>
      </c>
      <c r="O953" s="1">
        <v>16</v>
      </c>
      <c r="P953" s="1" t="s">
        <v>18662</v>
      </c>
      <c r="Q953" s="1" t="s">
        <v>19356</v>
      </c>
      <c r="R953" s="1">
        <v>20131178132</v>
      </c>
      <c r="S953" s="1" t="s">
        <v>18702</v>
      </c>
      <c r="T953" s="1">
        <v>13117813</v>
      </c>
      <c r="U953" s="1" t="s">
        <v>19357</v>
      </c>
      <c r="V953" s="1">
        <v>52896788</v>
      </c>
      <c r="X953" s="1" t="s">
        <v>19358</v>
      </c>
      <c r="Y953" s="1" t="s">
        <v>19359</v>
      </c>
      <c r="Z953" s="1" t="s">
        <v>18706</v>
      </c>
      <c r="AA953" s="1" t="s">
        <v>18707</v>
      </c>
      <c r="AB953" s="1" t="s">
        <v>18707</v>
      </c>
      <c r="AE953" s="1" t="s">
        <v>19360</v>
      </c>
      <c r="AG953" s="1" t="s">
        <v>1816</v>
      </c>
      <c r="AH953" s="1" t="s">
        <v>1816</v>
      </c>
      <c r="AI953" s="1">
        <v>1293</v>
      </c>
      <c r="AK953" s="1" t="s">
        <v>19419</v>
      </c>
      <c r="AL953" s="1" t="s">
        <v>18710</v>
      </c>
      <c r="AM953" s="1" t="s">
        <v>19420</v>
      </c>
      <c r="AN953" s="1" t="s">
        <v>18863</v>
      </c>
      <c r="AO953" s="1" t="s">
        <v>18668</v>
      </c>
      <c r="AP953" s="14" t="s">
        <v>18869</v>
      </c>
      <c r="AQ953" s="14" t="s">
        <v>18723</v>
      </c>
      <c r="AR953" s="14" t="s">
        <v>18870</v>
      </c>
      <c r="AS953" s="15">
        <v>44314</v>
      </c>
      <c r="AT953" s="1" t="s">
        <v>19421</v>
      </c>
      <c r="AU953" s="1" t="s">
        <v>18672</v>
      </c>
      <c r="AV953" s="1" t="s">
        <v>18735</v>
      </c>
      <c r="AW953" s="1" t="s">
        <v>18683</v>
      </c>
      <c r="AX953" s="1" t="s">
        <v>18667</v>
      </c>
      <c r="AY953" s="1" t="s">
        <v>18684</v>
      </c>
    </row>
    <row r="954" spans="1:51" x14ac:dyDescent="0.2">
      <c r="A954" s="14" t="s">
        <v>15367</v>
      </c>
      <c r="B954" s="1" t="s">
        <v>18662</v>
      </c>
      <c r="C954" s="1" t="s">
        <v>18685</v>
      </c>
      <c r="D954" s="1" t="s">
        <v>18664</v>
      </c>
      <c r="E954" s="15">
        <v>44286</v>
      </c>
      <c r="F954" s="13">
        <v>44293</v>
      </c>
      <c r="G954" s="1" t="s">
        <v>18665</v>
      </c>
      <c r="H954" s="1" t="s">
        <v>18666</v>
      </c>
      <c r="I954" s="1" t="s">
        <v>18667</v>
      </c>
      <c r="J954" s="1" t="s">
        <v>18668</v>
      </c>
      <c r="K954" s="1" t="s">
        <v>18669</v>
      </c>
      <c r="L954" s="1" t="s">
        <v>18735</v>
      </c>
      <c r="M954" s="1" t="s">
        <v>18671</v>
      </c>
      <c r="N954" s="1" t="s">
        <v>18672</v>
      </c>
      <c r="O954" s="1">
        <v>17</v>
      </c>
      <c r="P954" s="1" t="s">
        <v>18662</v>
      </c>
      <c r="Q954" s="1" t="s">
        <v>19356</v>
      </c>
      <c r="R954" s="1">
        <v>20131178132</v>
      </c>
      <c r="S954" s="1" t="s">
        <v>18702</v>
      </c>
      <c r="T954" s="1">
        <v>13117813</v>
      </c>
      <c r="U954" s="1" t="s">
        <v>19357</v>
      </c>
      <c r="V954" s="1">
        <v>52896788</v>
      </c>
      <c r="X954" s="1" t="s">
        <v>19358</v>
      </c>
      <c r="Y954" s="1" t="s">
        <v>19359</v>
      </c>
      <c r="Z954" s="1" t="s">
        <v>18706</v>
      </c>
      <c r="AA954" s="1" t="s">
        <v>18707</v>
      </c>
      <c r="AB954" s="1" t="s">
        <v>18707</v>
      </c>
      <c r="AE954" s="1" t="s">
        <v>19360</v>
      </c>
      <c r="AG954" s="1" t="s">
        <v>1816</v>
      </c>
      <c r="AH954" s="1" t="s">
        <v>1816</v>
      </c>
      <c r="AI954" s="1">
        <v>1293</v>
      </c>
      <c r="AK954" s="1" t="s">
        <v>19419</v>
      </c>
      <c r="AL954" s="1" t="s">
        <v>18710</v>
      </c>
      <c r="AM954" s="1" t="s">
        <v>19420</v>
      </c>
      <c r="AN954" s="1" t="s">
        <v>18863</v>
      </c>
      <c r="AO954" s="1" t="s">
        <v>18668</v>
      </c>
      <c r="AP954" s="14" t="s">
        <v>18869</v>
      </c>
      <c r="AQ954" s="14" t="s">
        <v>18723</v>
      </c>
      <c r="AR954" s="14" t="s">
        <v>18870</v>
      </c>
      <c r="AS954" s="15">
        <v>44314</v>
      </c>
      <c r="AT954" s="1" t="s">
        <v>19421</v>
      </c>
      <c r="AU954" s="1" t="s">
        <v>18672</v>
      </c>
      <c r="AV954" s="1" t="s">
        <v>18735</v>
      </c>
      <c r="AW954" s="1" t="s">
        <v>18683</v>
      </c>
      <c r="AX954" s="1" t="s">
        <v>18667</v>
      </c>
      <c r="AY954" s="1" t="s">
        <v>18684</v>
      </c>
    </row>
    <row r="955" spans="1:51" x14ac:dyDescent="0.2">
      <c r="A955" s="14" t="s">
        <v>15372</v>
      </c>
      <c r="B955" s="1" t="s">
        <v>18662</v>
      </c>
      <c r="C955" s="1" t="s">
        <v>18685</v>
      </c>
      <c r="D955" s="1" t="s">
        <v>18664</v>
      </c>
      <c r="E955" s="15">
        <v>44287</v>
      </c>
      <c r="F955" s="13">
        <v>44292</v>
      </c>
      <c r="G955" s="1" t="s">
        <v>18665</v>
      </c>
      <c r="H955" s="1" t="s">
        <v>18666</v>
      </c>
      <c r="I955" s="1" t="s">
        <v>18667</v>
      </c>
      <c r="J955" s="1" t="s">
        <v>18668</v>
      </c>
      <c r="K955" s="1" t="s">
        <v>18669</v>
      </c>
      <c r="L955" s="1" t="s">
        <v>18735</v>
      </c>
      <c r="M955" s="1" t="s">
        <v>18671</v>
      </c>
      <c r="N955" s="1" t="s">
        <v>18672</v>
      </c>
      <c r="O955" s="1">
        <v>18</v>
      </c>
      <c r="P955" s="1" t="s">
        <v>18662</v>
      </c>
      <c r="Q955" s="1" t="s">
        <v>19429</v>
      </c>
      <c r="R955" s="1">
        <v>27384658607</v>
      </c>
      <c r="S955" s="1" t="s">
        <v>18702</v>
      </c>
      <c r="T955" s="1">
        <v>38465860</v>
      </c>
      <c r="U955" s="1" t="s">
        <v>19430</v>
      </c>
      <c r="V955" s="1">
        <v>1144883917</v>
      </c>
      <c r="X955" s="1" t="s">
        <v>19429</v>
      </c>
      <c r="Y955" s="1" t="s">
        <v>19429</v>
      </c>
      <c r="Z955" s="1" t="s">
        <v>15990</v>
      </c>
      <c r="AA955" s="1" t="s">
        <v>18846</v>
      </c>
      <c r="AB955" s="1" t="s">
        <v>18847</v>
      </c>
      <c r="AE955" s="1" t="s">
        <v>19431</v>
      </c>
      <c r="AG955" s="1" t="s">
        <v>15731</v>
      </c>
      <c r="AI955" s="1">
        <v>1702</v>
      </c>
      <c r="AK955" s="1" t="s">
        <v>18968</v>
      </c>
      <c r="AL955" s="1" t="s">
        <v>18969</v>
      </c>
      <c r="AM955" s="1" t="s">
        <v>18970</v>
      </c>
      <c r="AN955" s="1" t="s">
        <v>18669</v>
      </c>
      <c r="AO955" s="1" t="s">
        <v>18668</v>
      </c>
      <c r="AP955" s="14" t="s">
        <v>19432</v>
      </c>
      <c r="AQ955" s="14" t="s">
        <v>19166</v>
      </c>
      <c r="AR955" s="14" t="s">
        <v>18970</v>
      </c>
      <c r="AS955" s="15">
        <v>44292</v>
      </c>
      <c r="AT955" s="1" t="s">
        <v>19210</v>
      </c>
      <c r="AU955" s="1" t="s">
        <v>18672</v>
      </c>
      <c r="AV955" s="1" t="s">
        <v>18735</v>
      </c>
      <c r="AW955" s="1" t="s">
        <v>18683</v>
      </c>
      <c r="AX955" s="1" t="s">
        <v>18667</v>
      </c>
      <c r="AY955" s="1" t="s">
        <v>18684</v>
      </c>
    </row>
    <row r="956" spans="1:51" x14ac:dyDescent="0.2">
      <c r="A956" s="14" t="s">
        <v>17829</v>
      </c>
      <c r="B956" s="1" t="s">
        <v>19235</v>
      </c>
      <c r="C956" s="1" t="s">
        <v>19259</v>
      </c>
      <c r="D956" s="1" t="s">
        <v>18664</v>
      </c>
      <c r="E956" s="15">
        <v>44287</v>
      </c>
      <c r="F956" s="13">
        <v>44343</v>
      </c>
      <c r="G956" s="1" t="s">
        <v>18954</v>
      </c>
      <c r="H956" s="1" t="s">
        <v>19236</v>
      </c>
      <c r="I956" s="1" t="s">
        <v>18667</v>
      </c>
      <c r="J956" s="1" t="s">
        <v>18668</v>
      </c>
      <c r="K956" s="1" t="s">
        <v>18669</v>
      </c>
      <c r="L956" s="1" t="s">
        <v>18894</v>
      </c>
      <c r="M956" s="1" t="s">
        <v>18893</v>
      </c>
      <c r="N956" s="1" t="s">
        <v>19237</v>
      </c>
      <c r="O956" s="1">
        <v>43</v>
      </c>
      <c r="P956" s="1" t="s">
        <v>19235</v>
      </c>
      <c r="Q956" s="1" t="s">
        <v>19406</v>
      </c>
      <c r="R956" s="1">
        <v>20104798838</v>
      </c>
      <c r="S956" s="1" t="s">
        <v>18702</v>
      </c>
      <c r="T956" s="1">
        <v>10479883</v>
      </c>
      <c r="U956" s="1" t="s">
        <v>19407</v>
      </c>
      <c r="V956" s="1">
        <v>43810287</v>
      </c>
      <c r="X956" s="1" t="s">
        <v>19408</v>
      </c>
      <c r="Y956" s="1" t="s">
        <v>19409</v>
      </c>
      <c r="Z956" s="1" t="s">
        <v>18706</v>
      </c>
      <c r="AA956" s="1" t="s">
        <v>18707</v>
      </c>
      <c r="AB956" s="1" t="s">
        <v>18707</v>
      </c>
      <c r="AE956" s="1" t="s">
        <v>19410</v>
      </c>
      <c r="AG956" s="1">
        <v>3</v>
      </c>
      <c r="AH956" s="1" t="s">
        <v>19411</v>
      </c>
      <c r="AI956" s="1">
        <v>1073</v>
      </c>
      <c r="AK956" s="1" t="s">
        <v>18733</v>
      </c>
      <c r="AL956" s="1" t="s">
        <v>18730</v>
      </c>
      <c r="AM956" s="1" t="s">
        <v>18679</v>
      </c>
      <c r="AN956" s="1" t="s">
        <v>18669</v>
      </c>
      <c r="AO956" s="1" t="s">
        <v>18668</v>
      </c>
      <c r="AP956" s="14" t="s">
        <v>18733</v>
      </c>
      <c r="AQ956" s="14" t="s">
        <v>18734</v>
      </c>
      <c r="AR956" s="14" t="s">
        <v>18679</v>
      </c>
      <c r="AS956" s="15">
        <v>44343</v>
      </c>
      <c r="AT956" s="1" t="s">
        <v>18713</v>
      </c>
      <c r="AU956" s="1" t="s">
        <v>19237</v>
      </c>
      <c r="AV956" s="1" t="s">
        <v>18894</v>
      </c>
      <c r="AW956" s="1" t="s">
        <v>19241</v>
      </c>
      <c r="AX956" s="1" t="s">
        <v>18667</v>
      </c>
      <c r="AY956" s="1" t="s">
        <v>19242</v>
      </c>
    </row>
    <row r="957" spans="1:51" x14ac:dyDescent="0.2">
      <c r="A957" s="14" t="s">
        <v>15389</v>
      </c>
      <c r="B957" s="1" t="s">
        <v>18662</v>
      </c>
      <c r="C957" s="1" t="s">
        <v>18685</v>
      </c>
      <c r="D957" s="1" t="s">
        <v>18664</v>
      </c>
      <c r="E957" s="15">
        <v>44287</v>
      </c>
      <c r="F957" s="13">
        <v>44350</v>
      </c>
      <c r="G957" s="1" t="s">
        <v>18665</v>
      </c>
      <c r="H957" s="1" t="s">
        <v>18666</v>
      </c>
      <c r="I957" s="1" t="s">
        <v>18667</v>
      </c>
      <c r="J957" s="1" t="s">
        <v>18668</v>
      </c>
      <c r="K957" s="1" t="s">
        <v>18669</v>
      </c>
      <c r="L957" s="1" t="s">
        <v>18735</v>
      </c>
      <c r="M957" s="1" t="s">
        <v>18671</v>
      </c>
      <c r="N957" s="1" t="s">
        <v>18672</v>
      </c>
      <c r="O957" s="1">
        <v>22</v>
      </c>
      <c r="P957" s="1" t="s">
        <v>18662</v>
      </c>
      <c r="Q957" s="1" t="s">
        <v>18673</v>
      </c>
      <c r="R957" s="1">
        <v>30708574836</v>
      </c>
      <c r="U957" s="1" t="s">
        <v>18872</v>
      </c>
      <c r="V957" s="1">
        <v>1163161000</v>
      </c>
      <c r="W957" s="1" t="s">
        <v>16547</v>
      </c>
      <c r="Z957" s="1" t="s">
        <v>15990</v>
      </c>
      <c r="AA957" s="1" t="s">
        <v>18853</v>
      </c>
      <c r="AB957" s="1" t="s">
        <v>18854</v>
      </c>
      <c r="AE957" s="1" t="s">
        <v>18873</v>
      </c>
      <c r="AG957" s="1" t="s">
        <v>15731</v>
      </c>
      <c r="AI957" s="1">
        <v>1842</v>
      </c>
      <c r="AJ957" s="1" t="s">
        <v>18874</v>
      </c>
      <c r="AK957" s="1" t="s">
        <v>18875</v>
      </c>
      <c r="AL957" s="1" t="s">
        <v>18671</v>
      </c>
      <c r="AM957" s="1" t="s">
        <v>18679</v>
      </c>
      <c r="AN957" s="1" t="s">
        <v>18669</v>
      </c>
      <c r="AO957" s="1" t="s">
        <v>18668</v>
      </c>
      <c r="AP957" s="14" t="s">
        <v>18875</v>
      </c>
      <c r="AQ957" s="14" t="s">
        <v>18778</v>
      </c>
      <c r="AR957" s="14" t="s">
        <v>18679</v>
      </c>
      <c r="AS957" s="15">
        <v>44350</v>
      </c>
      <c r="AT957" s="1" t="s">
        <v>18713</v>
      </c>
      <c r="AU957" s="1" t="s">
        <v>18672</v>
      </c>
      <c r="AV957" s="1" t="s">
        <v>18735</v>
      </c>
      <c r="AW957" s="1" t="s">
        <v>18683</v>
      </c>
      <c r="AX957" s="1" t="s">
        <v>18667</v>
      </c>
      <c r="AY957" s="1" t="s">
        <v>18684</v>
      </c>
    </row>
    <row r="958" spans="1:51" x14ac:dyDescent="0.2">
      <c r="A958" s="14" t="s">
        <v>15392</v>
      </c>
      <c r="B958" s="1" t="s">
        <v>18662</v>
      </c>
      <c r="C958" s="1" t="s">
        <v>18685</v>
      </c>
      <c r="D958" s="1" t="s">
        <v>18664</v>
      </c>
      <c r="E958" s="15">
        <v>44287</v>
      </c>
      <c r="F958" s="13">
        <v>44344</v>
      </c>
      <c r="G958" s="1" t="s">
        <v>18665</v>
      </c>
      <c r="H958" s="1" t="s">
        <v>18666</v>
      </c>
      <c r="I958" s="1" t="s">
        <v>18667</v>
      </c>
      <c r="J958" s="1" t="s">
        <v>18668</v>
      </c>
      <c r="K958" s="1" t="s">
        <v>18669</v>
      </c>
      <c r="L958" s="1" t="s">
        <v>18735</v>
      </c>
      <c r="M958" s="1" t="s">
        <v>18671</v>
      </c>
      <c r="N958" s="1" t="s">
        <v>18672</v>
      </c>
      <c r="O958" s="1">
        <v>32</v>
      </c>
      <c r="P958" s="1" t="s">
        <v>18662</v>
      </c>
      <c r="Q958" s="1" t="s">
        <v>18673</v>
      </c>
      <c r="R958" s="1">
        <v>30708574836</v>
      </c>
      <c r="U958" s="1" t="s">
        <v>18872</v>
      </c>
      <c r="V958" s="1">
        <v>1163161000</v>
      </c>
      <c r="W958" s="1" t="s">
        <v>16547</v>
      </c>
      <c r="Z958" s="1" t="s">
        <v>15990</v>
      </c>
      <c r="AA958" s="1" t="s">
        <v>18853</v>
      </c>
      <c r="AB958" s="1" t="s">
        <v>18854</v>
      </c>
      <c r="AE958" s="1" t="s">
        <v>18873</v>
      </c>
      <c r="AG958" s="1" t="s">
        <v>15731</v>
      </c>
      <c r="AI958" s="1">
        <v>1842</v>
      </c>
      <c r="AJ958" s="1" t="s">
        <v>18874</v>
      </c>
      <c r="AK958" s="1" t="s">
        <v>18836</v>
      </c>
      <c r="AL958" s="1" t="s">
        <v>18710</v>
      </c>
      <c r="AM958" s="1" t="s">
        <v>18835</v>
      </c>
      <c r="AN958" s="1" t="s">
        <v>18669</v>
      </c>
      <c r="AO958" s="1" t="s">
        <v>18668</v>
      </c>
      <c r="AP958" s="14" t="s">
        <v>18908</v>
      </c>
      <c r="AQ958" s="14" t="s">
        <v>18837</v>
      </c>
      <c r="AR958" s="14" t="s">
        <v>18835</v>
      </c>
      <c r="AS958" s="15">
        <v>44344</v>
      </c>
      <c r="AT958" s="1" t="s">
        <v>18914</v>
      </c>
      <c r="AU958" s="1" t="s">
        <v>18672</v>
      </c>
      <c r="AV958" s="1" t="s">
        <v>18735</v>
      </c>
      <c r="AW958" s="1" t="s">
        <v>18683</v>
      </c>
      <c r="AX958" s="1" t="s">
        <v>18667</v>
      </c>
      <c r="AY958" s="1" t="s">
        <v>18684</v>
      </c>
    </row>
    <row r="959" spans="1:51" x14ac:dyDescent="0.2">
      <c r="A959" s="14" t="s">
        <v>15395</v>
      </c>
      <c r="B959" s="1" t="s">
        <v>18662</v>
      </c>
      <c r="C959" s="1" t="s">
        <v>18685</v>
      </c>
      <c r="D959" s="1" t="s">
        <v>18664</v>
      </c>
      <c r="E959" s="15">
        <v>44287</v>
      </c>
      <c r="F959" s="13">
        <v>44291</v>
      </c>
      <c r="G959" s="1" t="s">
        <v>18665</v>
      </c>
      <c r="H959" s="1" t="s">
        <v>18666</v>
      </c>
      <c r="I959" s="1" t="s">
        <v>18667</v>
      </c>
      <c r="J959" s="1" t="s">
        <v>18668</v>
      </c>
      <c r="K959" s="1" t="s">
        <v>18669</v>
      </c>
      <c r="L959" s="1" t="s">
        <v>18735</v>
      </c>
      <c r="M959" s="1" t="s">
        <v>18671</v>
      </c>
      <c r="N959" s="1" t="s">
        <v>18672</v>
      </c>
      <c r="O959" s="1">
        <v>9</v>
      </c>
      <c r="P959" s="1" t="s">
        <v>18662</v>
      </c>
      <c r="Q959" s="1" t="s">
        <v>18673</v>
      </c>
      <c r="R959" s="1">
        <v>30708574836</v>
      </c>
      <c r="U959" s="1" t="s">
        <v>18872</v>
      </c>
      <c r="V959" s="1">
        <v>1163161000</v>
      </c>
      <c r="W959" s="1" t="s">
        <v>16547</v>
      </c>
      <c r="Z959" s="1" t="s">
        <v>15990</v>
      </c>
      <c r="AA959" s="1" t="s">
        <v>18853</v>
      </c>
      <c r="AB959" s="1" t="s">
        <v>18854</v>
      </c>
      <c r="AE959" s="1" t="s">
        <v>18873</v>
      </c>
      <c r="AG959" s="1" t="s">
        <v>15731</v>
      </c>
      <c r="AI959" s="1">
        <v>1842</v>
      </c>
      <c r="AJ959" s="1" t="s">
        <v>18874</v>
      </c>
      <c r="AK959" s="1" t="s">
        <v>19126</v>
      </c>
      <c r="AL959" s="1" t="s">
        <v>19127</v>
      </c>
      <c r="AM959" s="1" t="s">
        <v>18868</v>
      </c>
      <c r="AN959" s="1" t="s">
        <v>18863</v>
      </c>
      <c r="AO959" s="1" t="s">
        <v>18668</v>
      </c>
      <c r="AP959" s="14" t="s">
        <v>19048</v>
      </c>
      <c r="AQ959" s="14" t="s">
        <v>19027</v>
      </c>
      <c r="AR959" s="14" t="s">
        <v>18868</v>
      </c>
      <c r="AS959" s="15">
        <v>44291</v>
      </c>
      <c r="AT959" s="1" t="s">
        <v>18779</v>
      </c>
      <c r="AU959" s="1" t="s">
        <v>18672</v>
      </c>
      <c r="AV959" s="1" t="s">
        <v>18735</v>
      </c>
      <c r="AW959" s="1" t="s">
        <v>18683</v>
      </c>
      <c r="AX959" s="1" t="s">
        <v>18667</v>
      </c>
      <c r="AY959" s="1" t="s">
        <v>18684</v>
      </c>
    </row>
    <row r="960" spans="1:51" x14ac:dyDescent="0.2">
      <c r="A960" s="14" t="s">
        <v>15398</v>
      </c>
      <c r="B960" s="1" t="s">
        <v>18662</v>
      </c>
      <c r="C960" s="1" t="s">
        <v>18685</v>
      </c>
      <c r="D960" s="1" t="s">
        <v>18664</v>
      </c>
      <c r="E960" s="15">
        <v>44287</v>
      </c>
      <c r="F960" s="13">
        <v>44291</v>
      </c>
      <c r="G960" s="1" t="s">
        <v>18665</v>
      </c>
      <c r="H960" s="1" t="s">
        <v>18666</v>
      </c>
      <c r="I960" s="1" t="s">
        <v>18667</v>
      </c>
      <c r="J960" s="1" t="s">
        <v>18668</v>
      </c>
      <c r="K960" s="1" t="s">
        <v>18669</v>
      </c>
      <c r="L960" s="1" t="s">
        <v>18735</v>
      </c>
      <c r="M960" s="1" t="s">
        <v>18671</v>
      </c>
      <c r="N960" s="1" t="s">
        <v>18672</v>
      </c>
      <c r="O960" s="1">
        <v>8</v>
      </c>
      <c r="P960" s="1" t="s">
        <v>18662</v>
      </c>
      <c r="Q960" s="1" t="s">
        <v>18673</v>
      </c>
      <c r="R960" s="1">
        <v>30708574836</v>
      </c>
      <c r="U960" s="1" t="s">
        <v>18872</v>
      </c>
      <c r="V960" s="1">
        <v>1163161000</v>
      </c>
      <c r="W960" s="1" t="s">
        <v>16547</v>
      </c>
      <c r="Z960" s="1" t="s">
        <v>15990</v>
      </c>
      <c r="AA960" s="1" t="s">
        <v>18853</v>
      </c>
      <c r="AB960" s="1" t="s">
        <v>18854</v>
      </c>
      <c r="AE960" s="1" t="s">
        <v>18873</v>
      </c>
      <c r="AG960" s="1" t="s">
        <v>15731</v>
      </c>
      <c r="AI960" s="1">
        <v>1842</v>
      </c>
      <c r="AJ960" s="1" t="s">
        <v>18874</v>
      </c>
      <c r="AK960" s="1" t="s">
        <v>19126</v>
      </c>
      <c r="AL960" s="1" t="s">
        <v>19127</v>
      </c>
      <c r="AM960" s="1" t="s">
        <v>18868</v>
      </c>
      <c r="AN960" s="1" t="s">
        <v>18863</v>
      </c>
      <c r="AO960" s="1" t="s">
        <v>18668</v>
      </c>
      <c r="AP960" s="14" t="s">
        <v>19048</v>
      </c>
      <c r="AQ960" s="14" t="s">
        <v>19027</v>
      </c>
      <c r="AR960" s="14" t="s">
        <v>18868</v>
      </c>
      <c r="AS960" s="15">
        <v>44291</v>
      </c>
      <c r="AT960" s="1" t="s">
        <v>18779</v>
      </c>
      <c r="AU960" s="1" t="s">
        <v>18672</v>
      </c>
      <c r="AV960" s="1" t="s">
        <v>18735</v>
      </c>
      <c r="AW960" s="1" t="s">
        <v>18683</v>
      </c>
      <c r="AX960" s="1" t="s">
        <v>18667</v>
      </c>
      <c r="AY960" s="1" t="s">
        <v>18684</v>
      </c>
    </row>
    <row r="961" spans="1:51" x14ac:dyDescent="0.2">
      <c r="A961" s="14" t="s">
        <v>15401</v>
      </c>
      <c r="B961" s="1" t="s">
        <v>18662</v>
      </c>
      <c r="C961" s="1" t="s">
        <v>18685</v>
      </c>
      <c r="D961" s="1" t="s">
        <v>18664</v>
      </c>
      <c r="E961" s="15">
        <v>44287</v>
      </c>
      <c r="F961" s="13">
        <v>44291</v>
      </c>
      <c r="G961" s="1" t="s">
        <v>18665</v>
      </c>
      <c r="H961" s="1" t="s">
        <v>18666</v>
      </c>
      <c r="I961" s="1" t="s">
        <v>18667</v>
      </c>
      <c r="J961" s="1" t="s">
        <v>18668</v>
      </c>
      <c r="K961" s="1" t="s">
        <v>18669</v>
      </c>
      <c r="L961" s="1" t="s">
        <v>18735</v>
      </c>
      <c r="M961" s="1" t="s">
        <v>18671</v>
      </c>
      <c r="N961" s="1" t="s">
        <v>18672</v>
      </c>
      <c r="O961" s="1">
        <v>8</v>
      </c>
      <c r="P961" s="1" t="s">
        <v>18662</v>
      </c>
      <c r="Q961" s="1" t="s">
        <v>18673</v>
      </c>
      <c r="R961" s="1">
        <v>30708574836</v>
      </c>
      <c r="U961" s="1" t="s">
        <v>18872</v>
      </c>
      <c r="V961" s="1">
        <v>1163161000</v>
      </c>
      <c r="W961" s="1" t="s">
        <v>16547</v>
      </c>
      <c r="Z961" s="1" t="s">
        <v>15990</v>
      </c>
      <c r="AA961" s="1" t="s">
        <v>18853</v>
      </c>
      <c r="AB961" s="1" t="s">
        <v>18854</v>
      </c>
      <c r="AE961" s="1" t="s">
        <v>18873</v>
      </c>
      <c r="AG961" s="1" t="s">
        <v>15731</v>
      </c>
      <c r="AI961" s="1">
        <v>1842</v>
      </c>
      <c r="AJ961" s="1" t="s">
        <v>18874</v>
      </c>
      <c r="AK961" s="1" t="s">
        <v>19126</v>
      </c>
      <c r="AL961" s="1" t="s">
        <v>19127</v>
      </c>
      <c r="AM961" s="1" t="s">
        <v>18868</v>
      </c>
      <c r="AN961" s="1" t="s">
        <v>18863</v>
      </c>
      <c r="AO961" s="1" t="s">
        <v>18668</v>
      </c>
      <c r="AP961" s="14" t="s">
        <v>19048</v>
      </c>
      <c r="AQ961" s="14" t="s">
        <v>19027</v>
      </c>
      <c r="AR961" s="14" t="s">
        <v>18868</v>
      </c>
      <c r="AS961" s="15">
        <v>44291</v>
      </c>
      <c r="AT961" s="1" t="s">
        <v>18779</v>
      </c>
      <c r="AU961" s="1" t="s">
        <v>18672</v>
      </c>
      <c r="AV961" s="1" t="s">
        <v>18735</v>
      </c>
      <c r="AW961" s="1" t="s">
        <v>18683</v>
      </c>
      <c r="AX961" s="1" t="s">
        <v>18667</v>
      </c>
      <c r="AY961" s="1" t="s">
        <v>18684</v>
      </c>
    </row>
    <row r="962" spans="1:51" x14ac:dyDescent="0.2">
      <c r="A962" s="14" t="s">
        <v>17831</v>
      </c>
      <c r="B962" s="1" t="s">
        <v>19235</v>
      </c>
      <c r="C962" s="1" t="s">
        <v>19259</v>
      </c>
      <c r="D962" s="1" t="s">
        <v>18664</v>
      </c>
      <c r="E962" s="15">
        <v>44291</v>
      </c>
      <c r="F962" s="13">
        <v>44335</v>
      </c>
      <c r="G962" s="1" t="s">
        <v>18954</v>
      </c>
      <c r="H962" s="1" t="s">
        <v>19236</v>
      </c>
      <c r="I962" s="1" t="s">
        <v>18667</v>
      </c>
      <c r="J962" s="1" t="s">
        <v>18668</v>
      </c>
      <c r="K962" s="1" t="s">
        <v>18669</v>
      </c>
      <c r="L962" s="1" t="s">
        <v>18894</v>
      </c>
      <c r="M962" s="1" t="s">
        <v>18893</v>
      </c>
      <c r="N962" s="1" t="s">
        <v>19237</v>
      </c>
      <c r="O962" s="1">
        <v>54</v>
      </c>
      <c r="P962" s="1" t="s">
        <v>19235</v>
      </c>
      <c r="Q962" s="1" t="s">
        <v>19312</v>
      </c>
      <c r="R962" s="1">
        <v>20180391887</v>
      </c>
      <c r="S962" s="1" t="s">
        <v>18702</v>
      </c>
      <c r="T962" s="1">
        <v>18039188</v>
      </c>
      <c r="U962" s="1" t="s">
        <v>19313</v>
      </c>
      <c r="V962" s="1">
        <v>1161396646</v>
      </c>
      <c r="X962" s="1" t="s">
        <v>19314</v>
      </c>
      <c r="Y962" s="1" t="s">
        <v>19315</v>
      </c>
      <c r="Z962" s="1" t="s">
        <v>15990</v>
      </c>
      <c r="AA962" s="1" t="s">
        <v>18676</v>
      </c>
      <c r="AB962" s="1" t="s">
        <v>18676</v>
      </c>
      <c r="AE962" s="1" t="s">
        <v>19316</v>
      </c>
      <c r="AG962" s="1" t="s">
        <v>15731</v>
      </c>
      <c r="AI962" s="1">
        <v>1879</v>
      </c>
      <c r="AK962" s="1" t="s">
        <v>18733</v>
      </c>
      <c r="AL962" s="1" t="s">
        <v>18730</v>
      </c>
      <c r="AM962" s="1" t="s">
        <v>18679</v>
      </c>
      <c r="AN962" s="1" t="s">
        <v>18669</v>
      </c>
      <c r="AO962" s="1" t="s">
        <v>18668</v>
      </c>
      <c r="AP962" s="14" t="s">
        <v>18733</v>
      </c>
      <c r="AQ962" s="14" t="s">
        <v>18734</v>
      </c>
      <c r="AR962" s="14" t="s">
        <v>18679</v>
      </c>
      <c r="AS962" s="15">
        <v>44335</v>
      </c>
      <c r="AT962" s="1" t="s">
        <v>18713</v>
      </c>
      <c r="AU962" s="1" t="s">
        <v>19237</v>
      </c>
      <c r="AV962" s="1" t="s">
        <v>18894</v>
      </c>
      <c r="AW962" s="1" t="s">
        <v>19241</v>
      </c>
      <c r="AX962" s="1" t="s">
        <v>18667</v>
      </c>
      <c r="AY962" s="1" t="s">
        <v>19242</v>
      </c>
    </row>
    <row r="963" spans="1:51" x14ac:dyDescent="0.2">
      <c r="A963" s="14" t="s">
        <v>17305</v>
      </c>
      <c r="B963" s="1" t="s">
        <v>18953</v>
      </c>
      <c r="C963" s="1" t="s">
        <v>18685</v>
      </c>
      <c r="D963" s="1" t="s">
        <v>18664</v>
      </c>
      <c r="E963" s="15">
        <v>44291</v>
      </c>
      <c r="F963" s="13">
        <v>44305</v>
      </c>
      <c r="G963" s="1" t="s">
        <v>18954</v>
      </c>
      <c r="H963" s="1" t="s">
        <v>18955</v>
      </c>
      <c r="I963" s="1" t="s">
        <v>18667</v>
      </c>
      <c r="J963" s="1" t="s">
        <v>18668</v>
      </c>
      <c r="K963" s="1" t="s">
        <v>18669</v>
      </c>
      <c r="L963" s="1" t="s">
        <v>18693</v>
      </c>
      <c r="M963" s="1" t="s">
        <v>18956</v>
      </c>
      <c r="N963" s="1" t="s">
        <v>18957</v>
      </c>
      <c r="O963" s="1">
        <v>36</v>
      </c>
      <c r="P963" s="1" t="s">
        <v>18953</v>
      </c>
      <c r="Q963" s="1" t="s">
        <v>18673</v>
      </c>
      <c r="R963" s="1">
        <v>30638975994</v>
      </c>
      <c r="U963" s="1" t="s">
        <v>19049</v>
      </c>
      <c r="V963" s="1">
        <v>48595300</v>
      </c>
      <c r="W963" s="1" t="s">
        <v>19050</v>
      </c>
      <c r="Z963" s="1" t="s">
        <v>18706</v>
      </c>
      <c r="AA963" s="1" t="s">
        <v>18881</v>
      </c>
      <c r="AB963" s="1" t="s">
        <v>19051</v>
      </c>
      <c r="AE963" s="1" t="s">
        <v>19052</v>
      </c>
      <c r="AG963" s="1" t="s">
        <v>15731</v>
      </c>
      <c r="AI963" s="1">
        <v>1427</v>
      </c>
      <c r="AK963" s="1" t="s">
        <v>18840</v>
      </c>
      <c r="AL963" s="1" t="s">
        <v>18730</v>
      </c>
      <c r="AM963" s="1" t="s">
        <v>18693</v>
      </c>
      <c r="AN963" s="1" t="s">
        <v>18669</v>
      </c>
      <c r="AO963" s="1" t="s">
        <v>18668</v>
      </c>
      <c r="AP963" s="14" t="s">
        <v>18694</v>
      </c>
      <c r="AQ963" s="14" t="s">
        <v>18695</v>
      </c>
      <c r="AR963" s="14" t="s">
        <v>18693</v>
      </c>
      <c r="AS963" s="15">
        <v>44305</v>
      </c>
      <c r="AT963" s="1" t="s">
        <v>18841</v>
      </c>
      <c r="AU963" s="1" t="s">
        <v>18957</v>
      </c>
      <c r="AV963" s="1" t="s">
        <v>18693</v>
      </c>
      <c r="AW963" s="1" t="s">
        <v>18958</v>
      </c>
      <c r="AX963" s="1" t="s">
        <v>18667</v>
      </c>
      <c r="AY963" s="1" t="s">
        <v>18959</v>
      </c>
    </row>
    <row r="964" spans="1:51" x14ac:dyDescent="0.2">
      <c r="A964" s="14" t="s">
        <v>17834</v>
      </c>
      <c r="B964" s="1" t="s">
        <v>19235</v>
      </c>
      <c r="C964" s="1" t="s">
        <v>19259</v>
      </c>
      <c r="D964" s="1" t="s">
        <v>18664</v>
      </c>
      <c r="E964" s="15">
        <v>44291</v>
      </c>
      <c r="F964" s="13">
        <v>44350</v>
      </c>
      <c r="G964" s="1" t="s">
        <v>18954</v>
      </c>
      <c r="H964" s="1" t="s">
        <v>19236</v>
      </c>
      <c r="I964" s="1" t="s">
        <v>18667</v>
      </c>
      <c r="J964" s="1" t="s">
        <v>18668</v>
      </c>
      <c r="K964" s="1" t="s">
        <v>18669</v>
      </c>
      <c r="L964" s="1" t="s">
        <v>18894</v>
      </c>
      <c r="M964" s="1" t="s">
        <v>18893</v>
      </c>
      <c r="N964" s="1" t="s">
        <v>19237</v>
      </c>
      <c r="O964" s="1">
        <v>33</v>
      </c>
      <c r="P964" s="1" t="s">
        <v>19235</v>
      </c>
      <c r="Q964" s="1" t="s">
        <v>19338</v>
      </c>
      <c r="R964" s="1">
        <v>20287024291</v>
      </c>
      <c r="S964" s="1" t="s">
        <v>18702</v>
      </c>
      <c r="T964" s="1">
        <v>28702429</v>
      </c>
      <c r="U964" s="1" t="s">
        <v>19339</v>
      </c>
      <c r="V964" s="1">
        <v>1166598855</v>
      </c>
      <c r="X964" s="1" t="s">
        <v>19340</v>
      </c>
      <c r="Y964" s="1" t="s">
        <v>19341</v>
      </c>
      <c r="Z964" s="1" t="s">
        <v>18706</v>
      </c>
      <c r="AA964" s="1" t="s">
        <v>18881</v>
      </c>
      <c r="AB964" s="1" t="s">
        <v>18981</v>
      </c>
      <c r="AE964" s="1" t="s">
        <v>19342</v>
      </c>
      <c r="AG964" s="1">
        <v>5</v>
      </c>
      <c r="AH964" s="1" t="s">
        <v>19310</v>
      </c>
      <c r="AI964" s="1">
        <v>1414</v>
      </c>
      <c r="AK964" s="1" t="s">
        <v>18913</v>
      </c>
      <c r="AL964" s="1" t="s">
        <v>18834</v>
      </c>
      <c r="AM964" s="1" t="s">
        <v>18835</v>
      </c>
      <c r="AN964" s="1" t="s">
        <v>18669</v>
      </c>
      <c r="AO964" s="1" t="s">
        <v>18668</v>
      </c>
      <c r="AP964" s="14" t="s">
        <v>19263</v>
      </c>
      <c r="AQ964" s="14" t="s">
        <v>18837</v>
      </c>
      <c r="AR964" s="14" t="s">
        <v>18835</v>
      </c>
      <c r="AS964" s="15">
        <v>44350</v>
      </c>
      <c r="AT964" s="1" t="s">
        <v>18918</v>
      </c>
      <c r="AU964" s="1" t="s">
        <v>19237</v>
      </c>
      <c r="AV964" s="1" t="s">
        <v>18894</v>
      </c>
      <c r="AW964" s="1" t="s">
        <v>19241</v>
      </c>
      <c r="AX964" s="1" t="s">
        <v>18667</v>
      </c>
      <c r="AY964" s="1" t="s">
        <v>19242</v>
      </c>
    </row>
    <row r="965" spans="1:51" x14ac:dyDescent="0.2">
      <c r="A965" s="14" t="s">
        <v>17307</v>
      </c>
      <c r="B965" s="1" t="s">
        <v>18953</v>
      </c>
      <c r="C965" s="1" t="s">
        <v>18967</v>
      </c>
      <c r="D965" s="1" t="s">
        <v>18664</v>
      </c>
      <c r="E965" s="15">
        <v>44291</v>
      </c>
      <c r="F965" s="13">
        <v>44349</v>
      </c>
      <c r="G965" s="1" t="s">
        <v>18954</v>
      </c>
      <c r="H965" s="1" t="s">
        <v>18955</v>
      </c>
      <c r="I965" s="1" t="s">
        <v>18667</v>
      </c>
      <c r="J965" s="1" t="s">
        <v>18668</v>
      </c>
      <c r="K965" s="1" t="s">
        <v>18669</v>
      </c>
      <c r="L965" s="1" t="s">
        <v>18693</v>
      </c>
      <c r="M965" s="1" t="s">
        <v>18956</v>
      </c>
      <c r="N965" s="1" t="s">
        <v>18957</v>
      </c>
      <c r="O965" s="1">
        <v>22</v>
      </c>
      <c r="P965" s="1" t="s">
        <v>18953</v>
      </c>
      <c r="Q965" s="1" t="s">
        <v>19212</v>
      </c>
      <c r="R965" s="1">
        <v>23242932579</v>
      </c>
      <c r="S965" s="1" t="s">
        <v>18702</v>
      </c>
      <c r="T965" s="1">
        <v>24293257</v>
      </c>
      <c r="U965" s="1" t="s">
        <v>19213</v>
      </c>
      <c r="V965" s="1">
        <v>1145050103</v>
      </c>
      <c r="X965" s="1" t="s">
        <v>19214</v>
      </c>
      <c r="Y965" s="1" t="s">
        <v>19215</v>
      </c>
      <c r="Z965" s="1" t="s">
        <v>18706</v>
      </c>
      <c r="AA965" s="1" t="s">
        <v>18707</v>
      </c>
      <c r="AB965" s="1" t="s">
        <v>18707</v>
      </c>
      <c r="AE965" s="1" t="s">
        <v>19216</v>
      </c>
      <c r="AG965" s="1" t="s">
        <v>15731</v>
      </c>
      <c r="AI965" s="1">
        <v>1417</v>
      </c>
      <c r="AK965" s="1" t="s">
        <v>19434</v>
      </c>
      <c r="AL965" s="1" t="s">
        <v>19104</v>
      </c>
      <c r="AM965" s="1" t="s">
        <v>19105</v>
      </c>
      <c r="AN965" s="1" t="s">
        <v>18669</v>
      </c>
      <c r="AO965" s="1" t="s">
        <v>18668</v>
      </c>
      <c r="AP965" s="14" t="s">
        <v>19435</v>
      </c>
      <c r="AQ965" s="14" t="s">
        <v>19107</v>
      </c>
      <c r="AR965" s="14" t="s">
        <v>18693</v>
      </c>
      <c r="AS965" s="15">
        <v>44298</v>
      </c>
      <c r="AT965" s="1" t="s">
        <v>19436</v>
      </c>
      <c r="AU965" s="1" t="s">
        <v>18957</v>
      </c>
      <c r="AV965" s="1" t="s">
        <v>18693</v>
      </c>
      <c r="AW965" s="1" t="s">
        <v>18958</v>
      </c>
      <c r="AX965" s="1" t="s">
        <v>18667</v>
      </c>
      <c r="AY965" s="1" t="s">
        <v>18959</v>
      </c>
    </row>
    <row r="966" spans="1:51" x14ac:dyDescent="0.2">
      <c r="A966" s="14" t="s">
        <v>17309</v>
      </c>
      <c r="B966" s="1" t="s">
        <v>18953</v>
      </c>
      <c r="C966" s="1" t="s">
        <v>18967</v>
      </c>
      <c r="D966" s="1" t="s">
        <v>18664</v>
      </c>
      <c r="E966" s="15">
        <v>44291</v>
      </c>
      <c r="F966" s="13">
        <v>44349</v>
      </c>
      <c r="G966" s="1" t="s">
        <v>18954</v>
      </c>
      <c r="H966" s="1" t="s">
        <v>18955</v>
      </c>
      <c r="I966" s="1" t="s">
        <v>18667</v>
      </c>
      <c r="J966" s="1" t="s">
        <v>18668</v>
      </c>
      <c r="K966" s="1" t="s">
        <v>18669</v>
      </c>
      <c r="L966" s="1" t="s">
        <v>18693</v>
      </c>
      <c r="M966" s="1" t="s">
        <v>18956</v>
      </c>
      <c r="N966" s="1" t="s">
        <v>18957</v>
      </c>
      <c r="O966" s="1">
        <v>19</v>
      </c>
      <c r="P966" s="1" t="s">
        <v>18953</v>
      </c>
      <c r="Q966" s="1" t="s">
        <v>19212</v>
      </c>
      <c r="R966" s="1">
        <v>23242932579</v>
      </c>
      <c r="S966" s="1" t="s">
        <v>18702</v>
      </c>
      <c r="T966" s="1">
        <v>24293257</v>
      </c>
      <c r="U966" s="1" t="s">
        <v>19213</v>
      </c>
      <c r="V966" s="1">
        <v>1145050103</v>
      </c>
      <c r="X966" s="1" t="s">
        <v>19214</v>
      </c>
      <c r="Y966" s="1" t="s">
        <v>19215</v>
      </c>
      <c r="Z966" s="1" t="s">
        <v>18706</v>
      </c>
      <c r="AA966" s="1" t="s">
        <v>18707</v>
      </c>
      <c r="AB966" s="1" t="s">
        <v>18707</v>
      </c>
      <c r="AE966" s="1" t="s">
        <v>19216</v>
      </c>
      <c r="AG966" s="1" t="s">
        <v>15731</v>
      </c>
      <c r="AI966" s="1">
        <v>1417</v>
      </c>
      <c r="AK966" s="1" t="s">
        <v>19434</v>
      </c>
      <c r="AL966" s="1" t="s">
        <v>19104</v>
      </c>
      <c r="AM966" s="1" t="s">
        <v>19105</v>
      </c>
      <c r="AN966" s="1" t="s">
        <v>18669</v>
      </c>
      <c r="AO966" s="1" t="s">
        <v>18668</v>
      </c>
      <c r="AP966" s="14" t="s">
        <v>19435</v>
      </c>
      <c r="AQ966" s="14" t="s">
        <v>19107</v>
      </c>
      <c r="AR966" s="14" t="s">
        <v>18693</v>
      </c>
      <c r="AS966" s="15">
        <v>44293</v>
      </c>
      <c r="AT966" s="1" t="s">
        <v>19437</v>
      </c>
      <c r="AU966" s="1" t="s">
        <v>18957</v>
      </c>
      <c r="AV966" s="1" t="s">
        <v>18693</v>
      </c>
      <c r="AW966" s="1" t="s">
        <v>18958</v>
      </c>
      <c r="AX966" s="1" t="s">
        <v>18667</v>
      </c>
      <c r="AY966" s="1" t="s">
        <v>18959</v>
      </c>
    </row>
    <row r="967" spans="1:51" x14ac:dyDescent="0.2">
      <c r="A967" s="14" t="s">
        <v>17311</v>
      </c>
      <c r="B967" s="1" t="s">
        <v>18953</v>
      </c>
      <c r="C967" s="1" t="s">
        <v>18685</v>
      </c>
      <c r="D967" s="1" t="s">
        <v>18664</v>
      </c>
      <c r="E967" s="15">
        <v>44292</v>
      </c>
      <c r="F967" s="13">
        <v>44333</v>
      </c>
      <c r="G967" s="1" t="s">
        <v>18954</v>
      </c>
      <c r="H967" s="1" t="s">
        <v>18955</v>
      </c>
      <c r="I967" s="1" t="s">
        <v>18667</v>
      </c>
      <c r="J967" s="1" t="s">
        <v>18668</v>
      </c>
      <c r="K967" s="1" t="s">
        <v>18669</v>
      </c>
      <c r="L967" s="1" t="s">
        <v>18693</v>
      </c>
      <c r="M967" s="1" t="s">
        <v>18956</v>
      </c>
      <c r="N967" s="1" t="s">
        <v>18957</v>
      </c>
      <c r="O967" s="1">
        <v>64</v>
      </c>
      <c r="P967" s="1" t="s">
        <v>18953</v>
      </c>
      <c r="Q967" s="1" t="s">
        <v>18673</v>
      </c>
      <c r="R967" s="1">
        <v>30529654894</v>
      </c>
      <c r="U967" s="1" t="s">
        <v>19089</v>
      </c>
      <c r="V967" s="1">
        <v>52953700</v>
      </c>
      <c r="W967" s="1" t="s">
        <v>19090</v>
      </c>
      <c r="Z967" s="1" t="s">
        <v>18706</v>
      </c>
      <c r="AA967" s="1" t="s">
        <v>18707</v>
      </c>
      <c r="AB967" s="1" t="s">
        <v>18707</v>
      </c>
      <c r="AE967" s="1" t="s">
        <v>19091</v>
      </c>
      <c r="AG967" s="1">
        <v>9</v>
      </c>
      <c r="AI967" s="1">
        <v>1035</v>
      </c>
      <c r="AK967" s="1" t="s">
        <v>18786</v>
      </c>
      <c r="AL967" s="1" t="s">
        <v>18730</v>
      </c>
      <c r="AM967" s="1" t="s">
        <v>18693</v>
      </c>
      <c r="AN967" s="1" t="s">
        <v>18669</v>
      </c>
      <c r="AO967" s="1" t="s">
        <v>18668</v>
      </c>
      <c r="AP967" s="14" t="s">
        <v>18694</v>
      </c>
      <c r="AQ967" s="14" t="s">
        <v>18695</v>
      </c>
      <c r="AR967" s="14" t="s">
        <v>18693</v>
      </c>
      <c r="AS967" s="15">
        <v>44333</v>
      </c>
      <c r="AT967" s="1" t="s">
        <v>18769</v>
      </c>
      <c r="AU967" s="1" t="s">
        <v>18957</v>
      </c>
      <c r="AV967" s="1" t="s">
        <v>18693</v>
      </c>
      <c r="AW967" s="1" t="s">
        <v>18958</v>
      </c>
      <c r="AX967" s="1" t="s">
        <v>18667</v>
      </c>
      <c r="AY967" s="1" t="s">
        <v>18959</v>
      </c>
    </row>
    <row r="968" spans="1:51" x14ac:dyDescent="0.2">
      <c r="A968" s="14" t="s">
        <v>15449</v>
      </c>
      <c r="B968" s="1" t="s">
        <v>18662</v>
      </c>
      <c r="C968" s="1" t="s">
        <v>18685</v>
      </c>
      <c r="D968" s="1" t="s">
        <v>18664</v>
      </c>
      <c r="E968" s="15">
        <v>44292</v>
      </c>
      <c r="F968" s="13">
        <v>44342</v>
      </c>
      <c r="G968" s="1" t="s">
        <v>18665</v>
      </c>
      <c r="H968" s="1" t="s">
        <v>18666</v>
      </c>
      <c r="I968" s="1" t="s">
        <v>18667</v>
      </c>
      <c r="J968" s="1" t="s">
        <v>18668</v>
      </c>
      <c r="K968" s="1" t="s">
        <v>18669</v>
      </c>
      <c r="L968" s="1" t="s">
        <v>18735</v>
      </c>
      <c r="M968" s="1" t="s">
        <v>18671</v>
      </c>
      <c r="N968" s="1" t="s">
        <v>18672</v>
      </c>
      <c r="O968" s="1">
        <v>34</v>
      </c>
      <c r="P968" s="1" t="s">
        <v>18662</v>
      </c>
      <c r="Q968" s="1" t="s">
        <v>18673</v>
      </c>
      <c r="R968" s="1">
        <v>30686512912</v>
      </c>
      <c r="U968" s="1" t="s">
        <v>19231</v>
      </c>
      <c r="V968" s="1">
        <v>1131751938</v>
      </c>
      <c r="W968" s="1" t="s">
        <v>19232</v>
      </c>
      <c r="Z968" s="1" t="s">
        <v>18706</v>
      </c>
      <c r="AA968" s="1" t="s">
        <v>18707</v>
      </c>
      <c r="AB968" s="1" t="s">
        <v>18707</v>
      </c>
      <c r="AE968" s="1" t="s">
        <v>19233</v>
      </c>
      <c r="AG968" s="1">
        <v>1</v>
      </c>
      <c r="AH968" s="1">
        <v>18</v>
      </c>
      <c r="AI968" s="1">
        <v>1093</v>
      </c>
      <c r="AK968" s="1" t="s">
        <v>18732</v>
      </c>
      <c r="AL968" s="1" t="s">
        <v>18730</v>
      </c>
      <c r="AM968" s="1" t="s">
        <v>18679</v>
      </c>
      <c r="AN968" s="1" t="s">
        <v>18669</v>
      </c>
      <c r="AO968" s="1" t="s">
        <v>18668</v>
      </c>
      <c r="AP968" s="14" t="s">
        <v>18732</v>
      </c>
      <c r="AQ968" s="14" t="s">
        <v>18734</v>
      </c>
      <c r="AR968" s="14" t="s">
        <v>18679</v>
      </c>
      <c r="AS968" s="15">
        <v>44347</v>
      </c>
      <c r="AT968" s="1" t="s">
        <v>18828</v>
      </c>
      <c r="AU968" s="1" t="s">
        <v>18672</v>
      </c>
      <c r="AV968" s="1" t="s">
        <v>18735</v>
      </c>
      <c r="AW968" s="1" t="s">
        <v>18683</v>
      </c>
      <c r="AX968" s="1" t="s">
        <v>18667</v>
      </c>
      <c r="AY968" s="1" t="s">
        <v>18684</v>
      </c>
    </row>
    <row r="969" spans="1:51" x14ac:dyDescent="0.2">
      <c r="A969" s="14" t="s">
        <v>17841</v>
      </c>
      <c r="B969" s="1" t="s">
        <v>19235</v>
      </c>
      <c r="C969" s="1" t="s">
        <v>19259</v>
      </c>
      <c r="D969" s="1" t="s">
        <v>18664</v>
      </c>
      <c r="E969" s="15">
        <v>44292</v>
      </c>
      <c r="F969" s="13">
        <v>44347</v>
      </c>
      <c r="G969" s="1" t="s">
        <v>18954</v>
      </c>
      <c r="H969" s="1" t="s">
        <v>19236</v>
      </c>
      <c r="I969" s="1" t="s">
        <v>18667</v>
      </c>
      <c r="J969" s="1" t="s">
        <v>18668</v>
      </c>
      <c r="K969" s="1" t="s">
        <v>18669</v>
      </c>
      <c r="L969" s="1" t="s">
        <v>18894</v>
      </c>
      <c r="M969" s="1" t="s">
        <v>18893</v>
      </c>
      <c r="N969" s="1" t="s">
        <v>19237</v>
      </c>
      <c r="O969" s="1">
        <v>12</v>
      </c>
      <c r="P969" s="1" t="s">
        <v>19235</v>
      </c>
      <c r="Q969" s="1" t="s">
        <v>16574</v>
      </c>
      <c r="R969" s="1">
        <v>20144069987</v>
      </c>
      <c r="S969" s="1" t="s">
        <v>18702</v>
      </c>
      <c r="T969" s="1">
        <v>14406998</v>
      </c>
      <c r="U969" s="1" t="s">
        <v>19422</v>
      </c>
      <c r="V969" s="1">
        <v>1549867068</v>
      </c>
      <c r="X969" s="1" t="s">
        <v>19423</v>
      </c>
      <c r="Y969" s="1" t="s">
        <v>19424</v>
      </c>
      <c r="Z969" s="1" t="s">
        <v>18706</v>
      </c>
      <c r="AA969" s="1" t="s">
        <v>18707</v>
      </c>
      <c r="AB969" s="1" t="s">
        <v>18707</v>
      </c>
      <c r="AE969" s="1" t="s">
        <v>19425</v>
      </c>
      <c r="AG969" s="1" t="s">
        <v>15731</v>
      </c>
      <c r="AI969" s="1">
        <v>1429</v>
      </c>
      <c r="AK969" s="1" t="s">
        <v>19337</v>
      </c>
      <c r="AL969" s="1" t="s">
        <v>18710</v>
      </c>
      <c r="AM969" s="1" t="s">
        <v>19303</v>
      </c>
      <c r="AN969" s="1" t="s">
        <v>18863</v>
      </c>
      <c r="AO969" s="1" t="s">
        <v>18668</v>
      </c>
      <c r="AP969" s="14" t="s">
        <v>19337</v>
      </c>
      <c r="AQ969" s="14" t="s">
        <v>18723</v>
      </c>
      <c r="AR969" s="14" t="s">
        <v>19303</v>
      </c>
      <c r="AS969" s="15">
        <v>44344</v>
      </c>
      <c r="AT969" s="1" t="s">
        <v>18713</v>
      </c>
      <c r="AU969" s="1" t="s">
        <v>19237</v>
      </c>
      <c r="AV969" s="1" t="s">
        <v>18894</v>
      </c>
      <c r="AW969" s="1" t="s">
        <v>19241</v>
      </c>
      <c r="AX969" s="1" t="s">
        <v>18667</v>
      </c>
      <c r="AY969" s="1" t="s">
        <v>19242</v>
      </c>
    </row>
    <row r="970" spans="1:51" x14ac:dyDescent="0.2">
      <c r="A970" s="14" t="s">
        <v>17845</v>
      </c>
      <c r="B970" s="1" t="s">
        <v>19235</v>
      </c>
      <c r="C970" s="1" t="s">
        <v>19259</v>
      </c>
      <c r="D970" s="1" t="s">
        <v>18664</v>
      </c>
      <c r="E970" s="15">
        <v>44292</v>
      </c>
      <c r="F970" s="13">
        <v>44347</v>
      </c>
      <c r="G970" s="1" t="s">
        <v>18954</v>
      </c>
      <c r="H970" s="1" t="s">
        <v>19236</v>
      </c>
      <c r="I970" s="1" t="s">
        <v>18667</v>
      </c>
      <c r="J970" s="1" t="s">
        <v>18668</v>
      </c>
      <c r="K970" s="1" t="s">
        <v>18669</v>
      </c>
      <c r="L970" s="1" t="s">
        <v>18894</v>
      </c>
      <c r="M970" s="1" t="s">
        <v>18893</v>
      </c>
      <c r="N970" s="1" t="s">
        <v>19237</v>
      </c>
      <c r="O970" s="1">
        <v>12</v>
      </c>
      <c r="P970" s="1" t="s">
        <v>19235</v>
      </c>
      <c r="Q970" s="1" t="s">
        <v>16574</v>
      </c>
      <c r="R970" s="1">
        <v>20144069987</v>
      </c>
      <c r="S970" s="1" t="s">
        <v>18702</v>
      </c>
      <c r="T970" s="1">
        <v>14406998</v>
      </c>
      <c r="U970" s="1" t="s">
        <v>19422</v>
      </c>
      <c r="V970" s="1">
        <v>1549867068</v>
      </c>
      <c r="X970" s="1" t="s">
        <v>19423</v>
      </c>
      <c r="Y970" s="1" t="s">
        <v>19424</v>
      </c>
      <c r="Z970" s="1" t="s">
        <v>18706</v>
      </c>
      <c r="AA970" s="1" t="s">
        <v>18707</v>
      </c>
      <c r="AB970" s="1" t="s">
        <v>18707</v>
      </c>
      <c r="AE970" s="1" t="s">
        <v>19425</v>
      </c>
      <c r="AG970" s="1" t="s">
        <v>15731</v>
      </c>
      <c r="AI970" s="1">
        <v>1429</v>
      </c>
      <c r="AK970" s="1" t="s">
        <v>19337</v>
      </c>
      <c r="AL970" s="1" t="s">
        <v>18710</v>
      </c>
      <c r="AM970" s="1" t="s">
        <v>19303</v>
      </c>
      <c r="AN970" s="1" t="s">
        <v>18863</v>
      </c>
      <c r="AO970" s="1" t="s">
        <v>18668</v>
      </c>
      <c r="AP970" s="14" t="s">
        <v>19337</v>
      </c>
      <c r="AQ970" s="14" t="s">
        <v>18723</v>
      </c>
      <c r="AR970" s="14" t="s">
        <v>19303</v>
      </c>
      <c r="AS970" s="15">
        <v>44344</v>
      </c>
      <c r="AT970" s="1" t="s">
        <v>18713</v>
      </c>
      <c r="AU970" s="1" t="s">
        <v>19237</v>
      </c>
      <c r="AV970" s="1" t="s">
        <v>18894</v>
      </c>
      <c r="AW970" s="1" t="s">
        <v>19241</v>
      </c>
      <c r="AX970" s="1" t="s">
        <v>18667</v>
      </c>
      <c r="AY970" s="1" t="s">
        <v>19242</v>
      </c>
    </row>
    <row r="971" spans="1:51" x14ac:dyDescent="0.2">
      <c r="A971" s="14" t="s">
        <v>17847</v>
      </c>
      <c r="B971" s="1" t="s">
        <v>19235</v>
      </c>
      <c r="C971" s="1" t="s">
        <v>19259</v>
      </c>
      <c r="D971" s="1" t="s">
        <v>18664</v>
      </c>
      <c r="E971" s="15">
        <v>44292</v>
      </c>
      <c r="F971" s="13">
        <v>44347</v>
      </c>
      <c r="G971" s="1" t="s">
        <v>18954</v>
      </c>
      <c r="H971" s="1" t="s">
        <v>19236</v>
      </c>
      <c r="I971" s="1" t="s">
        <v>18667</v>
      </c>
      <c r="J971" s="1" t="s">
        <v>18668</v>
      </c>
      <c r="K971" s="1" t="s">
        <v>18669</v>
      </c>
      <c r="L971" s="1" t="s">
        <v>18894</v>
      </c>
      <c r="M971" s="1" t="s">
        <v>18893</v>
      </c>
      <c r="N971" s="1" t="s">
        <v>19237</v>
      </c>
      <c r="O971" s="1">
        <v>12</v>
      </c>
      <c r="P971" s="1" t="s">
        <v>19235</v>
      </c>
      <c r="Q971" s="1" t="s">
        <v>16574</v>
      </c>
      <c r="R971" s="1">
        <v>20144069987</v>
      </c>
      <c r="S971" s="1" t="s">
        <v>18702</v>
      </c>
      <c r="T971" s="1">
        <v>14406998</v>
      </c>
      <c r="U971" s="1" t="s">
        <v>19422</v>
      </c>
      <c r="V971" s="1">
        <v>1549867068</v>
      </c>
      <c r="X971" s="1" t="s">
        <v>19423</v>
      </c>
      <c r="Y971" s="1" t="s">
        <v>19424</v>
      </c>
      <c r="Z971" s="1" t="s">
        <v>18706</v>
      </c>
      <c r="AA971" s="1" t="s">
        <v>18707</v>
      </c>
      <c r="AB971" s="1" t="s">
        <v>18707</v>
      </c>
      <c r="AE971" s="1" t="s">
        <v>19425</v>
      </c>
      <c r="AG971" s="1" t="s">
        <v>15731</v>
      </c>
      <c r="AI971" s="1">
        <v>1429</v>
      </c>
      <c r="AK971" s="1" t="s">
        <v>19337</v>
      </c>
      <c r="AL971" s="1" t="s">
        <v>18710</v>
      </c>
      <c r="AM971" s="1" t="s">
        <v>19303</v>
      </c>
      <c r="AN971" s="1" t="s">
        <v>18863</v>
      </c>
      <c r="AO971" s="1" t="s">
        <v>18668</v>
      </c>
      <c r="AP971" s="14" t="s">
        <v>19337</v>
      </c>
      <c r="AQ971" s="14" t="s">
        <v>18723</v>
      </c>
      <c r="AR971" s="14" t="s">
        <v>19303</v>
      </c>
      <c r="AS971" s="15">
        <v>44344</v>
      </c>
      <c r="AT971" s="1" t="s">
        <v>18713</v>
      </c>
      <c r="AU971" s="1" t="s">
        <v>19237</v>
      </c>
      <c r="AV971" s="1" t="s">
        <v>18894</v>
      </c>
      <c r="AW971" s="1" t="s">
        <v>19241</v>
      </c>
      <c r="AX971" s="1" t="s">
        <v>18667</v>
      </c>
      <c r="AY971" s="1" t="s">
        <v>19242</v>
      </c>
    </row>
    <row r="972" spans="1:51" x14ac:dyDescent="0.2">
      <c r="A972" s="14" t="s">
        <v>17849</v>
      </c>
      <c r="B972" s="1" t="s">
        <v>19235</v>
      </c>
      <c r="C972" s="1" t="s">
        <v>19259</v>
      </c>
      <c r="D972" s="1" t="s">
        <v>18664</v>
      </c>
      <c r="E972" s="15">
        <v>44292</v>
      </c>
      <c r="F972" s="13">
        <v>44350</v>
      </c>
      <c r="G972" s="1" t="s">
        <v>18954</v>
      </c>
      <c r="H972" s="1" t="s">
        <v>19236</v>
      </c>
      <c r="I972" s="1" t="s">
        <v>18667</v>
      </c>
      <c r="J972" s="1" t="s">
        <v>18668</v>
      </c>
      <c r="K972" s="1" t="s">
        <v>18669</v>
      </c>
      <c r="L972" s="1" t="s">
        <v>18894</v>
      </c>
      <c r="M972" s="1" t="s">
        <v>18893</v>
      </c>
      <c r="N972" s="1" t="s">
        <v>19237</v>
      </c>
      <c r="O972" s="1">
        <v>12</v>
      </c>
      <c r="P972" s="1" t="s">
        <v>19235</v>
      </c>
      <c r="Q972" s="1" t="s">
        <v>16574</v>
      </c>
      <c r="R972" s="1">
        <v>20144069987</v>
      </c>
      <c r="S972" s="1" t="s">
        <v>18702</v>
      </c>
      <c r="T972" s="1">
        <v>14406998</v>
      </c>
      <c r="U972" s="1" t="s">
        <v>19422</v>
      </c>
      <c r="V972" s="1">
        <v>1549867068</v>
      </c>
      <c r="X972" s="1" t="s">
        <v>19423</v>
      </c>
      <c r="Y972" s="1" t="s">
        <v>19424</v>
      </c>
      <c r="Z972" s="1" t="s">
        <v>18706</v>
      </c>
      <c r="AA972" s="1" t="s">
        <v>18707</v>
      </c>
      <c r="AB972" s="1" t="s">
        <v>18707</v>
      </c>
      <c r="AE972" s="1" t="s">
        <v>19425</v>
      </c>
      <c r="AG972" s="1" t="s">
        <v>15731</v>
      </c>
      <c r="AI972" s="1">
        <v>1429</v>
      </c>
      <c r="AK972" s="1" t="s">
        <v>19439</v>
      </c>
      <c r="AL972" s="1" t="s">
        <v>19759</v>
      </c>
      <c r="AM972" s="1" t="s">
        <v>18835</v>
      </c>
      <c r="AN972" s="1" t="s">
        <v>18669</v>
      </c>
      <c r="AO972" s="1" t="s">
        <v>18668</v>
      </c>
      <c r="AP972" s="14" t="s">
        <v>20009</v>
      </c>
      <c r="AQ972" s="14" t="s">
        <v>18723</v>
      </c>
      <c r="AR972" s="14" t="s">
        <v>19094</v>
      </c>
      <c r="AS972" s="15">
        <v>44350</v>
      </c>
      <c r="AT972" s="1" t="s">
        <v>20325</v>
      </c>
      <c r="AU972" s="1" t="s">
        <v>19237</v>
      </c>
      <c r="AV972" s="1" t="s">
        <v>18894</v>
      </c>
      <c r="AW972" s="1" t="s">
        <v>19241</v>
      </c>
      <c r="AX972" s="1" t="s">
        <v>18667</v>
      </c>
      <c r="AY972" s="1" t="s">
        <v>19242</v>
      </c>
    </row>
    <row r="973" spans="1:51" x14ac:dyDescent="0.2">
      <c r="A973" s="14" t="s">
        <v>17851</v>
      </c>
      <c r="B973" s="1" t="s">
        <v>19235</v>
      </c>
      <c r="C973" s="1" t="s">
        <v>19259</v>
      </c>
      <c r="D973" s="1" t="s">
        <v>18664</v>
      </c>
      <c r="E973" s="15">
        <v>44292</v>
      </c>
      <c r="F973" s="13">
        <v>44348</v>
      </c>
      <c r="G973" s="1" t="s">
        <v>18954</v>
      </c>
      <c r="H973" s="1" t="s">
        <v>19236</v>
      </c>
      <c r="I973" s="1" t="s">
        <v>18667</v>
      </c>
      <c r="J973" s="1" t="s">
        <v>18668</v>
      </c>
      <c r="K973" s="1" t="s">
        <v>18669</v>
      </c>
      <c r="L973" s="1" t="s">
        <v>18894</v>
      </c>
      <c r="M973" s="1" t="s">
        <v>18893</v>
      </c>
      <c r="N973" s="1" t="s">
        <v>19237</v>
      </c>
      <c r="O973" s="1">
        <v>10</v>
      </c>
      <c r="P973" s="1" t="s">
        <v>19235</v>
      </c>
      <c r="Q973" s="1" t="s">
        <v>16574</v>
      </c>
      <c r="R973" s="1">
        <v>20144069987</v>
      </c>
      <c r="S973" s="1" t="s">
        <v>18702</v>
      </c>
      <c r="T973" s="1">
        <v>14406998</v>
      </c>
      <c r="U973" s="1" t="s">
        <v>19422</v>
      </c>
      <c r="V973" s="1">
        <v>1549867068</v>
      </c>
      <c r="X973" s="1" t="s">
        <v>19423</v>
      </c>
      <c r="Y973" s="1" t="s">
        <v>19424</v>
      </c>
      <c r="Z973" s="1" t="s">
        <v>18706</v>
      </c>
      <c r="AA973" s="1" t="s">
        <v>18707</v>
      </c>
      <c r="AB973" s="1" t="s">
        <v>18707</v>
      </c>
      <c r="AE973" s="1" t="s">
        <v>19425</v>
      </c>
      <c r="AG973" s="1" t="s">
        <v>15731</v>
      </c>
      <c r="AI973" s="1">
        <v>1429</v>
      </c>
      <c r="AK973" s="1" t="s">
        <v>19438</v>
      </c>
      <c r="AL973" s="1" t="s">
        <v>18710</v>
      </c>
      <c r="AM973" s="1" t="s">
        <v>19094</v>
      </c>
      <c r="AN973" s="1" t="s">
        <v>18863</v>
      </c>
      <c r="AO973" s="1" t="s">
        <v>18668</v>
      </c>
      <c r="AP973" s="14" t="s">
        <v>19439</v>
      </c>
      <c r="AQ973" s="14" t="s">
        <v>19440</v>
      </c>
      <c r="AR973" s="14" t="s">
        <v>18835</v>
      </c>
      <c r="AS973" s="15">
        <v>44348</v>
      </c>
      <c r="AT973" s="1" t="s">
        <v>19441</v>
      </c>
      <c r="AU973" s="1" t="s">
        <v>19237</v>
      </c>
      <c r="AV973" s="1" t="s">
        <v>18894</v>
      </c>
      <c r="AW973" s="1" t="s">
        <v>19241</v>
      </c>
      <c r="AX973" s="1" t="s">
        <v>18667</v>
      </c>
      <c r="AY973" s="1" t="s">
        <v>19242</v>
      </c>
    </row>
    <row r="974" spans="1:51" x14ac:dyDescent="0.2">
      <c r="A974" s="14" t="s">
        <v>17853</v>
      </c>
      <c r="B974" s="1" t="s">
        <v>19235</v>
      </c>
      <c r="C974" s="1" t="s">
        <v>19259</v>
      </c>
      <c r="D974" s="1" t="s">
        <v>18664</v>
      </c>
      <c r="E974" s="15">
        <v>44292</v>
      </c>
      <c r="F974" s="13">
        <v>44347</v>
      </c>
      <c r="G974" s="1" t="s">
        <v>18954</v>
      </c>
      <c r="H974" s="1" t="s">
        <v>19236</v>
      </c>
      <c r="I974" s="1" t="s">
        <v>18667</v>
      </c>
      <c r="J974" s="1" t="s">
        <v>18668</v>
      </c>
      <c r="K974" s="1" t="s">
        <v>18669</v>
      </c>
      <c r="L974" s="1" t="s">
        <v>18894</v>
      </c>
      <c r="M974" s="1" t="s">
        <v>18893</v>
      </c>
      <c r="N974" s="1" t="s">
        <v>19237</v>
      </c>
      <c r="O974" s="1">
        <v>13</v>
      </c>
      <c r="P974" s="1" t="s">
        <v>19235</v>
      </c>
      <c r="Q974" s="1" t="s">
        <v>16574</v>
      </c>
      <c r="R974" s="1">
        <v>20144069987</v>
      </c>
      <c r="S974" s="1" t="s">
        <v>18702</v>
      </c>
      <c r="T974" s="1">
        <v>14406998</v>
      </c>
      <c r="U974" s="1" t="s">
        <v>19422</v>
      </c>
      <c r="V974" s="1">
        <v>1549867068</v>
      </c>
      <c r="X974" s="1" t="s">
        <v>19423</v>
      </c>
      <c r="Y974" s="1" t="s">
        <v>19424</v>
      </c>
      <c r="Z974" s="1" t="s">
        <v>18706</v>
      </c>
      <c r="AA974" s="1" t="s">
        <v>18707</v>
      </c>
      <c r="AB974" s="1" t="s">
        <v>18707</v>
      </c>
      <c r="AE974" s="1" t="s">
        <v>19425</v>
      </c>
      <c r="AG974" s="1" t="s">
        <v>15731</v>
      </c>
      <c r="AI974" s="1">
        <v>1429</v>
      </c>
      <c r="AK974" s="1" t="s">
        <v>19337</v>
      </c>
      <c r="AL974" s="1" t="s">
        <v>18710</v>
      </c>
      <c r="AM974" s="1" t="s">
        <v>19303</v>
      </c>
      <c r="AN974" s="1" t="s">
        <v>18863</v>
      </c>
      <c r="AO974" s="1" t="s">
        <v>18668</v>
      </c>
      <c r="AP974" s="14" t="s">
        <v>19337</v>
      </c>
      <c r="AQ974" s="14" t="s">
        <v>18723</v>
      </c>
      <c r="AR974" s="14" t="s">
        <v>19303</v>
      </c>
      <c r="AS974" s="15">
        <v>44344</v>
      </c>
      <c r="AT974" s="1" t="s">
        <v>18713</v>
      </c>
      <c r="AU974" s="1" t="s">
        <v>19237</v>
      </c>
      <c r="AV974" s="1" t="s">
        <v>18894</v>
      </c>
      <c r="AW974" s="1" t="s">
        <v>19241</v>
      </c>
      <c r="AX974" s="1" t="s">
        <v>18667</v>
      </c>
      <c r="AY974" s="1" t="s">
        <v>19242</v>
      </c>
    </row>
    <row r="975" spans="1:51" x14ac:dyDescent="0.2">
      <c r="A975" s="14" t="s">
        <v>17855</v>
      </c>
      <c r="B975" s="1" t="s">
        <v>19235</v>
      </c>
      <c r="C975" s="1" t="s">
        <v>19259</v>
      </c>
      <c r="D975" s="1" t="s">
        <v>18664</v>
      </c>
      <c r="E975" s="15">
        <v>44292</v>
      </c>
      <c r="F975" s="13">
        <v>44348</v>
      </c>
      <c r="G975" s="1" t="s">
        <v>18954</v>
      </c>
      <c r="H975" s="1" t="s">
        <v>19236</v>
      </c>
      <c r="I975" s="1" t="s">
        <v>18667</v>
      </c>
      <c r="J975" s="1" t="s">
        <v>18668</v>
      </c>
      <c r="K975" s="1" t="s">
        <v>18669</v>
      </c>
      <c r="L975" s="1" t="s">
        <v>18894</v>
      </c>
      <c r="M975" s="1" t="s">
        <v>18893</v>
      </c>
      <c r="N975" s="1" t="s">
        <v>19237</v>
      </c>
      <c r="O975" s="1">
        <v>10</v>
      </c>
      <c r="P975" s="1" t="s">
        <v>19235</v>
      </c>
      <c r="Q975" s="1" t="s">
        <v>16574</v>
      </c>
      <c r="R975" s="1">
        <v>20144069987</v>
      </c>
      <c r="S975" s="1" t="s">
        <v>18702</v>
      </c>
      <c r="T975" s="1">
        <v>14406998</v>
      </c>
      <c r="U975" s="1" t="s">
        <v>19422</v>
      </c>
      <c r="V975" s="1">
        <v>1549867068</v>
      </c>
      <c r="X975" s="1" t="s">
        <v>19423</v>
      </c>
      <c r="Y975" s="1" t="s">
        <v>19424</v>
      </c>
      <c r="Z975" s="1" t="s">
        <v>18706</v>
      </c>
      <c r="AA975" s="1" t="s">
        <v>18707</v>
      </c>
      <c r="AB975" s="1" t="s">
        <v>18707</v>
      </c>
      <c r="AE975" s="1" t="s">
        <v>19425</v>
      </c>
      <c r="AG975" s="1" t="s">
        <v>15731</v>
      </c>
      <c r="AI975" s="1">
        <v>1429</v>
      </c>
      <c r="AK975" s="1" t="s">
        <v>19438</v>
      </c>
      <c r="AL975" s="1" t="s">
        <v>18710</v>
      </c>
      <c r="AM975" s="1" t="s">
        <v>19094</v>
      </c>
      <c r="AN975" s="1" t="s">
        <v>18863</v>
      </c>
      <c r="AO975" s="1" t="s">
        <v>18668</v>
      </c>
      <c r="AP975" s="14" t="s">
        <v>19439</v>
      </c>
      <c r="AQ975" s="14" t="s">
        <v>19440</v>
      </c>
      <c r="AR975" s="14" t="s">
        <v>18835</v>
      </c>
      <c r="AS975" s="15">
        <v>44348</v>
      </c>
      <c r="AT975" s="1" t="s">
        <v>19442</v>
      </c>
      <c r="AU975" s="1" t="s">
        <v>19237</v>
      </c>
      <c r="AV975" s="1" t="s">
        <v>18894</v>
      </c>
      <c r="AW975" s="1" t="s">
        <v>19241</v>
      </c>
      <c r="AX975" s="1" t="s">
        <v>18667</v>
      </c>
      <c r="AY975" s="1" t="s">
        <v>19242</v>
      </c>
    </row>
    <row r="976" spans="1:51" x14ac:dyDescent="0.2">
      <c r="A976" s="14" t="s">
        <v>17857</v>
      </c>
      <c r="B976" s="1" t="s">
        <v>19235</v>
      </c>
      <c r="C976" s="1" t="s">
        <v>19259</v>
      </c>
      <c r="D976" s="1" t="s">
        <v>18664</v>
      </c>
      <c r="E976" s="15">
        <v>44292</v>
      </c>
      <c r="F976" s="13">
        <v>44348</v>
      </c>
      <c r="G976" s="1" t="s">
        <v>18954</v>
      </c>
      <c r="H976" s="1" t="s">
        <v>19236</v>
      </c>
      <c r="I976" s="1" t="s">
        <v>18667</v>
      </c>
      <c r="J976" s="1" t="s">
        <v>18668</v>
      </c>
      <c r="K976" s="1" t="s">
        <v>18669</v>
      </c>
      <c r="L976" s="1" t="s">
        <v>18894</v>
      </c>
      <c r="M976" s="1" t="s">
        <v>18893</v>
      </c>
      <c r="N976" s="1" t="s">
        <v>19237</v>
      </c>
      <c r="O976" s="1">
        <v>11</v>
      </c>
      <c r="P976" s="1" t="s">
        <v>19235</v>
      </c>
      <c r="Q976" s="1" t="s">
        <v>16574</v>
      </c>
      <c r="R976" s="1">
        <v>20144069987</v>
      </c>
      <c r="S976" s="1" t="s">
        <v>18702</v>
      </c>
      <c r="T976" s="1">
        <v>14406998</v>
      </c>
      <c r="U976" s="1" t="s">
        <v>19422</v>
      </c>
      <c r="V976" s="1">
        <v>1549867068</v>
      </c>
      <c r="X976" s="1" t="s">
        <v>19423</v>
      </c>
      <c r="Y976" s="1" t="s">
        <v>19424</v>
      </c>
      <c r="Z976" s="1" t="s">
        <v>18706</v>
      </c>
      <c r="AA976" s="1" t="s">
        <v>18707</v>
      </c>
      <c r="AB976" s="1" t="s">
        <v>18707</v>
      </c>
      <c r="AE976" s="1" t="s">
        <v>19425</v>
      </c>
      <c r="AG976" s="1" t="s">
        <v>15731</v>
      </c>
      <c r="AI976" s="1">
        <v>1429</v>
      </c>
      <c r="AK976" s="1" t="s">
        <v>19438</v>
      </c>
      <c r="AL976" s="1" t="s">
        <v>18710</v>
      </c>
      <c r="AM976" s="1" t="s">
        <v>19094</v>
      </c>
      <c r="AN976" s="1" t="s">
        <v>18863</v>
      </c>
      <c r="AO976" s="1" t="s">
        <v>18668</v>
      </c>
      <c r="AP976" s="14" t="s">
        <v>19439</v>
      </c>
      <c r="AQ976" s="14" t="s">
        <v>19440</v>
      </c>
      <c r="AR976" s="14" t="s">
        <v>18835</v>
      </c>
      <c r="AS976" s="15">
        <v>44348</v>
      </c>
      <c r="AT976" s="1" t="s">
        <v>19443</v>
      </c>
      <c r="AU976" s="1" t="s">
        <v>19237</v>
      </c>
      <c r="AV976" s="1" t="s">
        <v>18894</v>
      </c>
      <c r="AW976" s="1" t="s">
        <v>19241</v>
      </c>
      <c r="AX976" s="1" t="s">
        <v>18667</v>
      </c>
      <c r="AY976" s="1" t="s">
        <v>19242</v>
      </c>
    </row>
    <row r="977" spans="1:51" x14ac:dyDescent="0.2">
      <c r="A977" s="14" t="s">
        <v>17859</v>
      </c>
      <c r="B977" s="1" t="s">
        <v>19235</v>
      </c>
      <c r="C977" s="1" t="s">
        <v>19259</v>
      </c>
      <c r="D977" s="1" t="s">
        <v>18664</v>
      </c>
      <c r="E977" s="15">
        <v>44292</v>
      </c>
      <c r="F977" s="13">
        <v>44350</v>
      </c>
      <c r="G977" s="1" t="s">
        <v>18954</v>
      </c>
      <c r="H977" s="1" t="s">
        <v>19236</v>
      </c>
      <c r="I977" s="1" t="s">
        <v>18667</v>
      </c>
      <c r="J977" s="1" t="s">
        <v>18668</v>
      </c>
      <c r="K977" s="1" t="s">
        <v>18669</v>
      </c>
      <c r="L977" s="1" t="s">
        <v>18894</v>
      </c>
      <c r="M977" s="1" t="s">
        <v>18893</v>
      </c>
      <c r="N977" s="1" t="s">
        <v>19237</v>
      </c>
      <c r="O977" s="1">
        <v>13</v>
      </c>
      <c r="P977" s="1" t="s">
        <v>19235</v>
      </c>
      <c r="Q977" s="1" t="s">
        <v>16574</v>
      </c>
      <c r="R977" s="1">
        <v>20144069987</v>
      </c>
      <c r="S977" s="1" t="s">
        <v>18702</v>
      </c>
      <c r="T977" s="1">
        <v>14406998</v>
      </c>
      <c r="U977" s="1" t="s">
        <v>19422</v>
      </c>
      <c r="V977" s="1">
        <v>1549867068</v>
      </c>
      <c r="X977" s="1" t="s">
        <v>19423</v>
      </c>
      <c r="Y977" s="1" t="s">
        <v>19424</v>
      </c>
      <c r="Z977" s="1" t="s">
        <v>18706</v>
      </c>
      <c r="AA977" s="1" t="s">
        <v>18707</v>
      </c>
      <c r="AB977" s="1" t="s">
        <v>18707</v>
      </c>
      <c r="AE977" s="1" t="s">
        <v>19425</v>
      </c>
      <c r="AG977" s="1" t="s">
        <v>15731</v>
      </c>
      <c r="AI977" s="1">
        <v>1429</v>
      </c>
      <c r="AK977" s="1" t="s">
        <v>19439</v>
      </c>
      <c r="AL977" s="1" t="s">
        <v>19759</v>
      </c>
      <c r="AM977" s="1" t="s">
        <v>18835</v>
      </c>
      <c r="AN977" s="1" t="s">
        <v>18669</v>
      </c>
      <c r="AO977" s="1" t="s">
        <v>18668</v>
      </c>
      <c r="AP977" s="14" t="s">
        <v>20009</v>
      </c>
      <c r="AQ977" s="14" t="s">
        <v>18723</v>
      </c>
      <c r="AR977" s="14" t="s">
        <v>19094</v>
      </c>
      <c r="AS977" s="15">
        <v>44350</v>
      </c>
      <c r="AT977" s="1" t="s">
        <v>20326</v>
      </c>
      <c r="AU977" s="1" t="s">
        <v>19237</v>
      </c>
      <c r="AV977" s="1" t="s">
        <v>18894</v>
      </c>
      <c r="AW977" s="1" t="s">
        <v>19241</v>
      </c>
      <c r="AX977" s="1" t="s">
        <v>18667</v>
      </c>
      <c r="AY977" s="1" t="s">
        <v>19242</v>
      </c>
    </row>
    <row r="978" spans="1:51" x14ac:dyDescent="0.2">
      <c r="A978" s="14" t="s">
        <v>17868</v>
      </c>
      <c r="B978" s="1" t="s">
        <v>19235</v>
      </c>
      <c r="C978" s="1" t="s">
        <v>19259</v>
      </c>
      <c r="D978" s="1" t="s">
        <v>18664</v>
      </c>
      <c r="E978" s="15">
        <v>44293</v>
      </c>
      <c r="F978" s="13">
        <v>44350</v>
      </c>
      <c r="G978" s="1" t="s">
        <v>18954</v>
      </c>
      <c r="H978" s="1" t="s">
        <v>19236</v>
      </c>
      <c r="I978" s="1" t="s">
        <v>18667</v>
      </c>
      <c r="J978" s="1" t="s">
        <v>18668</v>
      </c>
      <c r="K978" s="1" t="s">
        <v>18669</v>
      </c>
      <c r="L978" s="1" t="s">
        <v>18894</v>
      </c>
      <c r="M978" s="1" t="s">
        <v>18893</v>
      </c>
      <c r="N978" s="1" t="s">
        <v>19237</v>
      </c>
      <c r="O978" s="1">
        <v>31</v>
      </c>
      <c r="P978" s="1" t="s">
        <v>19235</v>
      </c>
      <c r="Q978" s="1" t="s">
        <v>18673</v>
      </c>
      <c r="R978" s="1">
        <v>30555415520</v>
      </c>
      <c r="U978" s="1" t="s">
        <v>19304</v>
      </c>
      <c r="V978" s="1">
        <v>1145812323</v>
      </c>
      <c r="W978" s="1" t="s">
        <v>19305</v>
      </c>
      <c r="Z978" s="1" t="s">
        <v>18706</v>
      </c>
      <c r="AA978" s="1" t="s">
        <v>18707</v>
      </c>
      <c r="AB978" s="1" t="s">
        <v>18707</v>
      </c>
      <c r="AE978" s="1" t="s">
        <v>19306</v>
      </c>
      <c r="AG978" s="1" t="s">
        <v>15731</v>
      </c>
      <c r="AI978" s="1">
        <v>1416</v>
      </c>
      <c r="AK978" s="1" t="s">
        <v>19263</v>
      </c>
      <c r="AL978" s="1" t="s">
        <v>18834</v>
      </c>
      <c r="AM978" s="1" t="s">
        <v>18835</v>
      </c>
      <c r="AN978" s="1" t="s">
        <v>18669</v>
      </c>
      <c r="AO978" s="1" t="s">
        <v>18668</v>
      </c>
      <c r="AP978" s="14" t="s">
        <v>18908</v>
      </c>
      <c r="AQ978" s="14" t="s">
        <v>18837</v>
      </c>
      <c r="AR978" s="14" t="s">
        <v>18835</v>
      </c>
      <c r="AS978" s="15">
        <v>44350</v>
      </c>
      <c r="AT978" s="1" t="s">
        <v>20320</v>
      </c>
      <c r="AU978" s="1" t="s">
        <v>19237</v>
      </c>
      <c r="AV978" s="1" t="s">
        <v>18894</v>
      </c>
      <c r="AW978" s="1" t="s">
        <v>19241</v>
      </c>
      <c r="AX978" s="1" t="s">
        <v>18667</v>
      </c>
      <c r="AY978" s="1" t="s">
        <v>19242</v>
      </c>
    </row>
    <row r="979" spans="1:51" x14ac:dyDescent="0.2">
      <c r="A979" s="14" t="s">
        <v>17870</v>
      </c>
      <c r="B979" s="1" t="s">
        <v>19235</v>
      </c>
      <c r="C979" s="1" t="s">
        <v>19259</v>
      </c>
      <c r="D979" s="1" t="s">
        <v>18664</v>
      </c>
      <c r="E979" s="15">
        <v>44293</v>
      </c>
      <c r="F979" s="13">
        <v>44336</v>
      </c>
      <c r="G979" s="1" t="s">
        <v>18954</v>
      </c>
      <c r="H979" s="1" t="s">
        <v>19236</v>
      </c>
      <c r="I979" s="1" t="s">
        <v>18667</v>
      </c>
      <c r="J979" s="1" t="s">
        <v>18668</v>
      </c>
      <c r="K979" s="1" t="s">
        <v>18669</v>
      </c>
      <c r="L979" s="1" t="s">
        <v>18894</v>
      </c>
      <c r="M979" s="1" t="s">
        <v>18893</v>
      </c>
      <c r="N979" s="1" t="s">
        <v>19237</v>
      </c>
      <c r="O979" s="1">
        <v>22</v>
      </c>
      <c r="P979" s="1" t="s">
        <v>19235</v>
      </c>
      <c r="Q979" s="1" t="s">
        <v>19444</v>
      </c>
      <c r="R979" s="1">
        <v>27141819289</v>
      </c>
      <c r="S979" s="1" t="s">
        <v>18702</v>
      </c>
      <c r="T979" s="1">
        <v>14181928</v>
      </c>
      <c r="U979" s="1" t="s">
        <v>19445</v>
      </c>
      <c r="V979" s="1">
        <v>53520550</v>
      </c>
      <c r="X979" s="1" t="s">
        <v>19446</v>
      </c>
      <c r="Y979" s="1" t="s">
        <v>19447</v>
      </c>
      <c r="Z979" s="1" t="s">
        <v>15990</v>
      </c>
      <c r="AA979" s="1" t="s">
        <v>18853</v>
      </c>
      <c r="AB979" s="1" t="s">
        <v>18854</v>
      </c>
      <c r="AE979" s="1" t="s">
        <v>19448</v>
      </c>
      <c r="AG979" s="1" t="s">
        <v>1816</v>
      </c>
      <c r="AH979" s="1" t="s">
        <v>1816</v>
      </c>
      <c r="AI979" s="1">
        <v>1838</v>
      </c>
      <c r="AK979" s="1" t="s">
        <v>18836</v>
      </c>
      <c r="AL979" s="1" t="s">
        <v>18710</v>
      </c>
      <c r="AM979" s="1" t="s">
        <v>18835</v>
      </c>
      <c r="AN979" s="1" t="s">
        <v>18669</v>
      </c>
      <c r="AO979" s="1" t="s">
        <v>18668</v>
      </c>
      <c r="AP979" s="14" t="s">
        <v>19263</v>
      </c>
      <c r="AQ979" s="14" t="s">
        <v>18837</v>
      </c>
      <c r="AR979" s="14" t="s">
        <v>18835</v>
      </c>
      <c r="AS979" s="15">
        <v>44336</v>
      </c>
      <c r="AT979" s="1" t="s">
        <v>18909</v>
      </c>
      <c r="AU979" s="1" t="s">
        <v>19237</v>
      </c>
      <c r="AV979" s="1" t="s">
        <v>18894</v>
      </c>
      <c r="AW979" s="1" t="s">
        <v>19241</v>
      </c>
      <c r="AX979" s="1" t="s">
        <v>18667</v>
      </c>
      <c r="AY979" s="1" t="s">
        <v>19242</v>
      </c>
    </row>
    <row r="980" spans="1:51" x14ac:dyDescent="0.2">
      <c r="A980" s="14" t="s">
        <v>17874</v>
      </c>
      <c r="B980" s="1" t="s">
        <v>19235</v>
      </c>
      <c r="C980" s="1" t="s">
        <v>19259</v>
      </c>
      <c r="D980" s="1" t="s">
        <v>18664</v>
      </c>
      <c r="E980" s="15">
        <v>44293</v>
      </c>
      <c r="F980" s="13">
        <v>44343</v>
      </c>
      <c r="G980" s="1" t="s">
        <v>18954</v>
      </c>
      <c r="H980" s="1" t="s">
        <v>19236</v>
      </c>
      <c r="I980" s="1" t="s">
        <v>18667</v>
      </c>
      <c r="J980" s="1" t="s">
        <v>18668</v>
      </c>
      <c r="K980" s="1" t="s">
        <v>18669</v>
      </c>
      <c r="L980" s="1" t="s">
        <v>18894</v>
      </c>
      <c r="M980" s="1" t="s">
        <v>18893</v>
      </c>
      <c r="N980" s="1" t="s">
        <v>19237</v>
      </c>
      <c r="O980" s="1">
        <v>29</v>
      </c>
      <c r="P980" s="1" t="s">
        <v>19235</v>
      </c>
      <c r="Q980" s="1" t="s">
        <v>19444</v>
      </c>
      <c r="R980" s="1">
        <v>27141819289</v>
      </c>
      <c r="S980" s="1" t="s">
        <v>18702</v>
      </c>
      <c r="T980" s="1">
        <v>14181928</v>
      </c>
      <c r="U980" s="1" t="s">
        <v>19445</v>
      </c>
      <c r="V980" s="1">
        <v>53520550</v>
      </c>
      <c r="X980" s="1" t="s">
        <v>19446</v>
      </c>
      <c r="Y980" s="1" t="s">
        <v>19447</v>
      </c>
      <c r="Z980" s="1" t="s">
        <v>15990</v>
      </c>
      <c r="AA980" s="1" t="s">
        <v>18853</v>
      </c>
      <c r="AB980" s="1" t="s">
        <v>18854</v>
      </c>
      <c r="AE980" s="1" t="s">
        <v>19448</v>
      </c>
      <c r="AG980" s="1" t="s">
        <v>1816</v>
      </c>
      <c r="AH980" s="1" t="s">
        <v>1816</v>
      </c>
      <c r="AI980" s="1">
        <v>1838</v>
      </c>
      <c r="AK980" s="1" t="s">
        <v>18709</v>
      </c>
      <c r="AL980" s="1" t="s">
        <v>18710</v>
      </c>
      <c r="AM980" s="1" t="s">
        <v>18711</v>
      </c>
      <c r="AN980" s="1" t="s">
        <v>18669</v>
      </c>
      <c r="AO980" s="1" t="s">
        <v>18668</v>
      </c>
      <c r="AP980" s="14" t="s">
        <v>18709</v>
      </c>
      <c r="AQ980" s="14" t="s">
        <v>18712</v>
      </c>
      <c r="AR980" s="14" t="s">
        <v>18711</v>
      </c>
      <c r="AS980" s="15">
        <v>44343</v>
      </c>
      <c r="AT980" s="1" t="s">
        <v>18713</v>
      </c>
      <c r="AU980" s="1" t="s">
        <v>19237</v>
      </c>
      <c r="AV980" s="1" t="s">
        <v>18894</v>
      </c>
      <c r="AW980" s="1" t="s">
        <v>19241</v>
      </c>
      <c r="AX980" s="1" t="s">
        <v>18667</v>
      </c>
      <c r="AY980" s="1" t="s">
        <v>19242</v>
      </c>
    </row>
    <row r="981" spans="1:51" x14ac:dyDescent="0.2">
      <c r="A981" s="14" t="s">
        <v>17877</v>
      </c>
      <c r="B981" s="1" t="s">
        <v>19235</v>
      </c>
      <c r="C981" s="1" t="s">
        <v>19259</v>
      </c>
      <c r="D981" s="1" t="s">
        <v>18664</v>
      </c>
      <c r="E981" s="15">
        <v>44293</v>
      </c>
      <c r="F981" s="13">
        <v>44343</v>
      </c>
      <c r="G981" s="1" t="s">
        <v>18954</v>
      </c>
      <c r="H981" s="1" t="s">
        <v>19236</v>
      </c>
      <c r="I981" s="1" t="s">
        <v>18667</v>
      </c>
      <c r="J981" s="1" t="s">
        <v>18668</v>
      </c>
      <c r="K981" s="1" t="s">
        <v>18669</v>
      </c>
      <c r="L981" s="1" t="s">
        <v>18894</v>
      </c>
      <c r="M981" s="1" t="s">
        <v>18893</v>
      </c>
      <c r="N981" s="1" t="s">
        <v>19237</v>
      </c>
      <c r="O981" s="1">
        <v>30</v>
      </c>
      <c r="P981" s="1" t="s">
        <v>19235</v>
      </c>
      <c r="Q981" s="1" t="s">
        <v>19444</v>
      </c>
      <c r="R981" s="1">
        <v>27141819289</v>
      </c>
      <c r="S981" s="1" t="s">
        <v>18702</v>
      </c>
      <c r="T981" s="1">
        <v>14181928</v>
      </c>
      <c r="U981" s="1" t="s">
        <v>19445</v>
      </c>
      <c r="V981" s="1">
        <v>53520550</v>
      </c>
      <c r="X981" s="1" t="s">
        <v>19446</v>
      </c>
      <c r="Y981" s="1" t="s">
        <v>19447</v>
      </c>
      <c r="Z981" s="1" t="s">
        <v>15990</v>
      </c>
      <c r="AA981" s="1" t="s">
        <v>18853</v>
      </c>
      <c r="AB981" s="1" t="s">
        <v>18854</v>
      </c>
      <c r="AE981" s="1" t="s">
        <v>19448</v>
      </c>
      <c r="AG981" s="1" t="s">
        <v>1816</v>
      </c>
      <c r="AH981" s="1" t="s">
        <v>1816</v>
      </c>
      <c r="AI981" s="1">
        <v>1838</v>
      </c>
      <c r="AK981" s="1" t="s">
        <v>18709</v>
      </c>
      <c r="AL981" s="1" t="s">
        <v>18710</v>
      </c>
      <c r="AM981" s="1" t="s">
        <v>18711</v>
      </c>
      <c r="AN981" s="1" t="s">
        <v>18669</v>
      </c>
      <c r="AO981" s="1" t="s">
        <v>18668</v>
      </c>
      <c r="AP981" s="14" t="s">
        <v>18709</v>
      </c>
      <c r="AQ981" s="14" t="s">
        <v>18712</v>
      </c>
      <c r="AR981" s="14" t="s">
        <v>18711</v>
      </c>
      <c r="AS981" s="15">
        <v>44343</v>
      </c>
      <c r="AT981" s="1" t="s">
        <v>18713</v>
      </c>
      <c r="AU981" s="1" t="s">
        <v>19237</v>
      </c>
      <c r="AV981" s="1" t="s">
        <v>18894</v>
      </c>
      <c r="AW981" s="1" t="s">
        <v>19241</v>
      </c>
      <c r="AX981" s="1" t="s">
        <v>18667</v>
      </c>
      <c r="AY981" s="1" t="s">
        <v>19242</v>
      </c>
    </row>
    <row r="982" spans="1:51" x14ac:dyDescent="0.2">
      <c r="A982" s="14" t="s">
        <v>17880</v>
      </c>
      <c r="B982" s="1" t="s">
        <v>19235</v>
      </c>
      <c r="C982" s="1" t="s">
        <v>18685</v>
      </c>
      <c r="D982" s="1" t="s">
        <v>18664</v>
      </c>
      <c r="E982" s="15">
        <v>44293</v>
      </c>
      <c r="F982" s="13">
        <v>44351</v>
      </c>
      <c r="G982" s="1" t="s">
        <v>18954</v>
      </c>
      <c r="H982" s="1" t="s">
        <v>19236</v>
      </c>
      <c r="I982" s="1" t="s">
        <v>18667</v>
      </c>
      <c r="J982" s="1" t="s">
        <v>18668</v>
      </c>
      <c r="K982" s="1" t="s">
        <v>18669</v>
      </c>
      <c r="L982" s="1" t="s">
        <v>18894</v>
      </c>
      <c r="M982" s="1" t="s">
        <v>18893</v>
      </c>
      <c r="N982" s="1" t="s">
        <v>19237</v>
      </c>
      <c r="O982" s="1">
        <v>43</v>
      </c>
      <c r="P982" s="1" t="s">
        <v>19235</v>
      </c>
      <c r="Q982" s="1" t="s">
        <v>18673</v>
      </c>
      <c r="R982" s="1">
        <v>30555415520</v>
      </c>
      <c r="U982" s="1" t="s">
        <v>19304</v>
      </c>
      <c r="V982" s="1">
        <v>1145812323</v>
      </c>
      <c r="W982" s="1" t="s">
        <v>19305</v>
      </c>
      <c r="Z982" s="1" t="s">
        <v>18706</v>
      </c>
      <c r="AA982" s="1" t="s">
        <v>18707</v>
      </c>
      <c r="AB982" s="1" t="s">
        <v>18707</v>
      </c>
      <c r="AE982" s="1" t="s">
        <v>19306</v>
      </c>
      <c r="AG982" s="1" t="s">
        <v>15731</v>
      </c>
      <c r="AI982" s="1">
        <v>1416</v>
      </c>
      <c r="AK982" s="1" t="s">
        <v>19449</v>
      </c>
      <c r="AL982" s="1" t="s">
        <v>19450</v>
      </c>
      <c r="AM982" s="1" t="s">
        <v>18884</v>
      </c>
      <c r="AN982" s="1" t="s">
        <v>18669</v>
      </c>
      <c r="AO982" s="1" t="s">
        <v>18668</v>
      </c>
      <c r="AP982" s="14" t="s">
        <v>18885</v>
      </c>
      <c r="AQ982" s="14" t="s">
        <v>18837</v>
      </c>
      <c r="AR982" s="14" t="s">
        <v>18835</v>
      </c>
      <c r="AS982" s="15">
        <v>44349</v>
      </c>
      <c r="AT982" s="1" t="s">
        <v>19451</v>
      </c>
      <c r="AU982" s="1" t="s">
        <v>19237</v>
      </c>
      <c r="AV982" s="1" t="s">
        <v>18894</v>
      </c>
      <c r="AW982" s="1" t="s">
        <v>19241</v>
      </c>
      <c r="AX982" s="1" t="s">
        <v>18667</v>
      </c>
      <c r="AY982" s="1" t="s">
        <v>19242</v>
      </c>
    </row>
    <row r="983" spans="1:51" x14ac:dyDescent="0.2">
      <c r="A983" s="14" t="s">
        <v>15456</v>
      </c>
      <c r="B983" s="1" t="s">
        <v>18662</v>
      </c>
      <c r="C983" s="1" t="s">
        <v>18685</v>
      </c>
      <c r="D983" s="1" t="s">
        <v>18664</v>
      </c>
      <c r="E983" s="15">
        <v>44293</v>
      </c>
      <c r="F983" s="13">
        <v>44350</v>
      </c>
      <c r="G983" s="1" t="s">
        <v>18665</v>
      </c>
      <c r="H983" s="1" t="s">
        <v>18666</v>
      </c>
      <c r="I983" s="1" t="s">
        <v>18667</v>
      </c>
      <c r="J983" s="1" t="s">
        <v>18668</v>
      </c>
      <c r="K983" s="1" t="s">
        <v>18669</v>
      </c>
      <c r="L983" s="1" t="s">
        <v>18735</v>
      </c>
      <c r="M983" s="1" t="s">
        <v>18671</v>
      </c>
      <c r="N983" s="1" t="s">
        <v>18672</v>
      </c>
      <c r="O983" s="1">
        <v>168</v>
      </c>
      <c r="P983" s="1" t="s">
        <v>18662</v>
      </c>
      <c r="Q983" s="1" t="s">
        <v>18673</v>
      </c>
      <c r="R983" s="1">
        <v>33711192579</v>
      </c>
      <c r="U983" s="1" t="s">
        <v>19116</v>
      </c>
      <c r="V983" s="1">
        <v>41269700</v>
      </c>
      <c r="W983" s="1" t="s">
        <v>3593</v>
      </c>
      <c r="Z983" s="1" t="s">
        <v>18706</v>
      </c>
      <c r="AA983" s="1" t="s">
        <v>18707</v>
      </c>
      <c r="AB983" s="1" t="s">
        <v>18707</v>
      </c>
      <c r="AE983" s="1" t="s">
        <v>18857</v>
      </c>
      <c r="AG983" s="1" t="s">
        <v>15731</v>
      </c>
      <c r="AI983" s="1">
        <v>1295</v>
      </c>
      <c r="AK983" s="1" t="s">
        <v>18777</v>
      </c>
      <c r="AL983" s="1" t="s">
        <v>18671</v>
      </c>
      <c r="AM983" s="1" t="s">
        <v>18679</v>
      </c>
      <c r="AN983" s="1" t="s">
        <v>18669</v>
      </c>
      <c r="AO983" s="1" t="s">
        <v>18668</v>
      </c>
      <c r="AP983" s="14" t="s">
        <v>19078</v>
      </c>
      <c r="AQ983" s="14" t="s">
        <v>19079</v>
      </c>
      <c r="AR983" s="14" t="s">
        <v>18904</v>
      </c>
      <c r="AS983" s="15">
        <v>44350</v>
      </c>
      <c r="AT983" s="1" t="s">
        <v>18871</v>
      </c>
      <c r="AU983" s="1" t="s">
        <v>18672</v>
      </c>
      <c r="AV983" s="1" t="s">
        <v>18735</v>
      </c>
      <c r="AW983" s="1" t="s">
        <v>18683</v>
      </c>
      <c r="AX983" s="1" t="s">
        <v>18667</v>
      </c>
      <c r="AY983" s="1" t="s">
        <v>18684</v>
      </c>
    </row>
    <row r="984" spans="1:51" x14ac:dyDescent="0.2">
      <c r="A984" s="14" t="s">
        <v>17314</v>
      </c>
      <c r="B984" s="1" t="s">
        <v>18953</v>
      </c>
      <c r="C984" s="1" t="s">
        <v>18685</v>
      </c>
      <c r="D984" s="1" t="s">
        <v>18664</v>
      </c>
      <c r="E984" s="15">
        <v>44293</v>
      </c>
      <c r="F984" s="13">
        <v>44334</v>
      </c>
      <c r="G984" s="1" t="s">
        <v>18954</v>
      </c>
      <c r="H984" s="1" t="s">
        <v>18955</v>
      </c>
      <c r="I984" s="1" t="s">
        <v>18667</v>
      </c>
      <c r="J984" s="1" t="s">
        <v>18668</v>
      </c>
      <c r="K984" s="1" t="s">
        <v>18669</v>
      </c>
      <c r="L984" s="1" t="s">
        <v>18693</v>
      </c>
      <c r="M984" s="1" t="s">
        <v>18956</v>
      </c>
      <c r="N984" s="1" t="s">
        <v>18957</v>
      </c>
      <c r="O984" s="1">
        <v>48</v>
      </c>
      <c r="P984" s="1" t="s">
        <v>18953</v>
      </c>
      <c r="Q984" s="1" t="s">
        <v>18673</v>
      </c>
      <c r="R984" s="1">
        <v>30529654894</v>
      </c>
      <c r="U984" s="1" t="s">
        <v>19089</v>
      </c>
      <c r="V984" s="1">
        <v>52953700</v>
      </c>
      <c r="W984" s="1" t="s">
        <v>19090</v>
      </c>
      <c r="Z984" s="1" t="s">
        <v>18706</v>
      </c>
      <c r="AA984" s="1" t="s">
        <v>18707</v>
      </c>
      <c r="AB984" s="1" t="s">
        <v>18707</v>
      </c>
      <c r="AE984" s="1" t="s">
        <v>19091</v>
      </c>
      <c r="AG984" s="1">
        <v>9</v>
      </c>
      <c r="AI984" s="1">
        <v>1035</v>
      </c>
      <c r="AK984" s="1" t="s">
        <v>18786</v>
      </c>
      <c r="AL984" s="1" t="s">
        <v>18730</v>
      </c>
      <c r="AM984" s="1" t="s">
        <v>18693</v>
      </c>
      <c r="AN984" s="1" t="s">
        <v>18669</v>
      </c>
      <c r="AO984" s="1" t="s">
        <v>18668</v>
      </c>
      <c r="AP984" s="14" t="s">
        <v>18694</v>
      </c>
      <c r="AQ984" s="14" t="s">
        <v>18695</v>
      </c>
      <c r="AR984" s="14" t="s">
        <v>18693</v>
      </c>
      <c r="AS984" s="15">
        <v>44334</v>
      </c>
      <c r="AT984" s="1" t="s">
        <v>18769</v>
      </c>
      <c r="AU984" s="1" t="s">
        <v>18957</v>
      </c>
      <c r="AV984" s="1" t="s">
        <v>18693</v>
      </c>
      <c r="AW984" s="1" t="s">
        <v>18958</v>
      </c>
      <c r="AX984" s="1" t="s">
        <v>18667</v>
      </c>
      <c r="AY984" s="1" t="s">
        <v>18959</v>
      </c>
    </row>
    <row r="985" spans="1:51" x14ac:dyDescent="0.2">
      <c r="A985" s="14" t="s">
        <v>17317</v>
      </c>
      <c r="B985" s="1" t="s">
        <v>18953</v>
      </c>
      <c r="C985" s="1" t="s">
        <v>18685</v>
      </c>
      <c r="D985" s="1" t="s">
        <v>18664</v>
      </c>
      <c r="E985" s="15">
        <v>44293</v>
      </c>
      <c r="F985" s="13">
        <v>44333</v>
      </c>
      <c r="G985" s="1" t="s">
        <v>18954</v>
      </c>
      <c r="H985" s="1" t="s">
        <v>18955</v>
      </c>
      <c r="I985" s="1" t="s">
        <v>18667</v>
      </c>
      <c r="J985" s="1" t="s">
        <v>18668</v>
      </c>
      <c r="K985" s="1" t="s">
        <v>18669</v>
      </c>
      <c r="L985" s="1" t="s">
        <v>18693</v>
      </c>
      <c r="M985" s="1" t="s">
        <v>18956</v>
      </c>
      <c r="N985" s="1" t="s">
        <v>18957</v>
      </c>
      <c r="O985" s="1">
        <v>37</v>
      </c>
      <c r="P985" s="1" t="s">
        <v>18953</v>
      </c>
      <c r="Q985" s="1" t="s">
        <v>18673</v>
      </c>
      <c r="R985" s="1">
        <v>30638975994</v>
      </c>
      <c r="U985" s="1" t="s">
        <v>19049</v>
      </c>
      <c r="V985" s="1">
        <v>48595300</v>
      </c>
      <c r="W985" s="1" t="s">
        <v>19050</v>
      </c>
      <c r="Z985" s="1" t="s">
        <v>18706</v>
      </c>
      <c r="AA985" s="1" t="s">
        <v>18881</v>
      </c>
      <c r="AB985" s="1" t="s">
        <v>19051</v>
      </c>
      <c r="AE985" s="1" t="s">
        <v>19052</v>
      </c>
      <c r="AG985" s="1" t="s">
        <v>15731</v>
      </c>
      <c r="AI985" s="1">
        <v>1427</v>
      </c>
      <c r="AK985" s="1" t="s">
        <v>18840</v>
      </c>
      <c r="AL985" s="1" t="s">
        <v>18730</v>
      </c>
      <c r="AM985" s="1" t="s">
        <v>18693</v>
      </c>
      <c r="AN985" s="1" t="s">
        <v>18669</v>
      </c>
      <c r="AO985" s="1" t="s">
        <v>18668</v>
      </c>
      <c r="AP985" s="14" t="s">
        <v>18694</v>
      </c>
      <c r="AQ985" s="14" t="s">
        <v>18695</v>
      </c>
      <c r="AR985" s="14" t="s">
        <v>18693</v>
      </c>
      <c r="AS985" s="15">
        <v>44333</v>
      </c>
      <c r="AT985" s="1" t="s">
        <v>18841</v>
      </c>
      <c r="AU985" s="1" t="s">
        <v>18957</v>
      </c>
      <c r="AV985" s="1" t="s">
        <v>18693</v>
      </c>
      <c r="AW985" s="1" t="s">
        <v>18958</v>
      </c>
      <c r="AX985" s="1" t="s">
        <v>18667</v>
      </c>
      <c r="AY985" s="1" t="s">
        <v>18959</v>
      </c>
    </row>
    <row r="986" spans="1:51" x14ac:dyDescent="0.2">
      <c r="A986" s="14" t="s">
        <v>15465</v>
      </c>
      <c r="B986" s="1" t="s">
        <v>18662</v>
      </c>
      <c r="C986" s="1" t="s">
        <v>18685</v>
      </c>
      <c r="D986" s="1" t="s">
        <v>18664</v>
      </c>
      <c r="E986" s="15">
        <v>44293</v>
      </c>
      <c r="F986" s="13">
        <v>44334</v>
      </c>
      <c r="G986" s="1" t="s">
        <v>18665</v>
      </c>
      <c r="H986" s="1" t="s">
        <v>18666</v>
      </c>
      <c r="I986" s="1" t="s">
        <v>18667</v>
      </c>
      <c r="J986" s="1" t="s">
        <v>18668</v>
      </c>
      <c r="K986" s="1" t="s">
        <v>18669</v>
      </c>
      <c r="L986" s="1" t="s">
        <v>18735</v>
      </c>
      <c r="M986" s="1" t="s">
        <v>18671</v>
      </c>
      <c r="N986" s="1" t="s">
        <v>18672</v>
      </c>
      <c r="O986" s="1">
        <v>26</v>
      </c>
      <c r="P986" s="1" t="s">
        <v>18662</v>
      </c>
      <c r="Q986" s="1" t="s">
        <v>18673</v>
      </c>
      <c r="R986" s="1">
        <v>30705065167</v>
      </c>
      <c r="U986" s="1" t="s">
        <v>19452</v>
      </c>
      <c r="V986" s="1">
        <v>56704500</v>
      </c>
      <c r="W986" s="1" t="s">
        <v>19453</v>
      </c>
      <c r="Z986" s="1" t="s">
        <v>15990</v>
      </c>
      <c r="AA986" s="1" t="s">
        <v>18698</v>
      </c>
      <c r="AB986" s="1" t="s">
        <v>18716</v>
      </c>
      <c r="AE986" s="1" t="s">
        <v>19454</v>
      </c>
      <c r="AG986" s="1" t="s">
        <v>15731</v>
      </c>
      <c r="AI986" s="1">
        <v>1636</v>
      </c>
      <c r="AK986" s="1" t="s">
        <v>18722</v>
      </c>
      <c r="AL986" s="1" t="s">
        <v>18710</v>
      </c>
      <c r="AM986" s="1" t="s">
        <v>18679</v>
      </c>
      <c r="AN986" s="1" t="s">
        <v>18669</v>
      </c>
      <c r="AO986" s="1" t="s">
        <v>18668</v>
      </c>
      <c r="AP986" s="14" t="s">
        <v>19036</v>
      </c>
      <c r="AQ986" s="14" t="s">
        <v>18734</v>
      </c>
      <c r="AR986" s="14" t="s">
        <v>18679</v>
      </c>
      <c r="AS986" s="15">
        <v>44334</v>
      </c>
      <c r="AT986" s="1" t="s">
        <v>18934</v>
      </c>
      <c r="AU986" s="1" t="s">
        <v>18672</v>
      </c>
      <c r="AV986" s="1" t="s">
        <v>18735</v>
      </c>
      <c r="AW986" s="1" t="s">
        <v>18683</v>
      </c>
      <c r="AX986" s="1" t="s">
        <v>18667</v>
      </c>
      <c r="AY986" s="1" t="s">
        <v>18684</v>
      </c>
    </row>
    <row r="987" spans="1:51" x14ac:dyDescent="0.2">
      <c r="A987" s="14" t="s">
        <v>17885</v>
      </c>
      <c r="B987" s="1" t="s">
        <v>19235</v>
      </c>
      <c r="C987" s="1" t="s">
        <v>19259</v>
      </c>
      <c r="D987" s="1" t="s">
        <v>18664</v>
      </c>
      <c r="E987" s="15">
        <v>44293</v>
      </c>
      <c r="F987" s="13">
        <v>44335</v>
      </c>
      <c r="G987" s="1" t="s">
        <v>18954</v>
      </c>
      <c r="H987" s="1" t="s">
        <v>19236</v>
      </c>
      <c r="I987" s="1" t="s">
        <v>18667</v>
      </c>
      <c r="J987" s="1" t="s">
        <v>18668</v>
      </c>
      <c r="K987" s="1" t="s">
        <v>18669</v>
      </c>
      <c r="L987" s="1" t="s">
        <v>18894</v>
      </c>
      <c r="M987" s="1" t="s">
        <v>18893</v>
      </c>
      <c r="N987" s="1" t="s">
        <v>19237</v>
      </c>
      <c r="O987" s="1">
        <v>16</v>
      </c>
      <c r="P987" s="1" t="s">
        <v>19235</v>
      </c>
      <c r="Q987" s="1" t="s">
        <v>19455</v>
      </c>
      <c r="R987" s="1">
        <v>20236142028</v>
      </c>
      <c r="S987" s="1" t="s">
        <v>18702</v>
      </c>
      <c r="T987" s="1">
        <v>23614202</v>
      </c>
      <c r="U987" s="1" t="s">
        <v>19456</v>
      </c>
      <c r="V987" s="1">
        <v>1122499125</v>
      </c>
      <c r="X987" s="1" t="s">
        <v>19457</v>
      </c>
      <c r="Y987" s="1" t="s">
        <v>19458</v>
      </c>
      <c r="Z987" s="1" t="s">
        <v>18706</v>
      </c>
      <c r="AA987" s="1" t="s">
        <v>18789</v>
      </c>
      <c r="AB987" s="1" t="s">
        <v>18790</v>
      </c>
      <c r="AE987" s="1" t="s">
        <v>19459</v>
      </c>
      <c r="AG987" s="1" t="s">
        <v>1816</v>
      </c>
      <c r="AH987" s="1" t="s">
        <v>1816</v>
      </c>
      <c r="AI987" s="1">
        <v>1101</v>
      </c>
      <c r="AK987" s="1" t="s">
        <v>19460</v>
      </c>
      <c r="AL987" s="1" t="s">
        <v>18710</v>
      </c>
      <c r="AM987" s="1" t="s">
        <v>19461</v>
      </c>
      <c r="AN987" s="1" t="s">
        <v>19462</v>
      </c>
      <c r="AO987" s="1" t="s">
        <v>18668</v>
      </c>
      <c r="AP987" s="14" t="s">
        <v>19463</v>
      </c>
      <c r="AQ987" s="14" t="s">
        <v>19464</v>
      </c>
      <c r="AR987" s="14" t="s">
        <v>19461</v>
      </c>
      <c r="AS987" s="15">
        <v>44335</v>
      </c>
      <c r="AT987" s="1" t="s">
        <v>19167</v>
      </c>
      <c r="AU987" s="1" t="s">
        <v>19237</v>
      </c>
      <c r="AV987" s="1" t="s">
        <v>18894</v>
      </c>
      <c r="AW987" s="1" t="s">
        <v>19241</v>
      </c>
      <c r="AX987" s="1" t="s">
        <v>18667</v>
      </c>
      <c r="AY987" s="1" t="s">
        <v>19242</v>
      </c>
    </row>
    <row r="988" spans="1:51" x14ac:dyDescent="0.2">
      <c r="A988" s="14" t="s">
        <v>17319</v>
      </c>
      <c r="B988" s="1" t="s">
        <v>18953</v>
      </c>
      <c r="C988" s="1" t="s">
        <v>18663</v>
      </c>
      <c r="D988" s="1" t="s">
        <v>18664</v>
      </c>
      <c r="E988" s="15">
        <v>44293</v>
      </c>
      <c r="F988" s="13">
        <v>44299</v>
      </c>
      <c r="G988" s="1" t="s">
        <v>18954</v>
      </c>
      <c r="H988" s="1" t="s">
        <v>18955</v>
      </c>
      <c r="I988" s="1" t="s">
        <v>18667</v>
      </c>
      <c r="J988" s="1" t="s">
        <v>18668</v>
      </c>
      <c r="K988" s="1" t="s">
        <v>18669</v>
      </c>
      <c r="L988" s="1" t="s">
        <v>18693</v>
      </c>
      <c r="M988" s="1" t="s">
        <v>18956</v>
      </c>
      <c r="N988" s="1" t="s">
        <v>18957</v>
      </c>
      <c r="O988" s="1">
        <v>16</v>
      </c>
      <c r="P988" s="1" t="s">
        <v>18953</v>
      </c>
      <c r="Q988" s="1" t="s">
        <v>19465</v>
      </c>
      <c r="R988" s="1">
        <v>23273139419</v>
      </c>
      <c r="S988" s="1" t="s">
        <v>18702</v>
      </c>
      <c r="T988" s="1">
        <v>27313941</v>
      </c>
      <c r="U988" s="1" t="s">
        <v>19466</v>
      </c>
      <c r="V988" s="1">
        <v>2216125078</v>
      </c>
      <c r="X988" s="1" t="s">
        <v>19465</v>
      </c>
      <c r="Y988" s="1" t="s">
        <v>19465</v>
      </c>
      <c r="Z988" s="1" t="s">
        <v>15990</v>
      </c>
      <c r="AA988" s="1" t="s">
        <v>19467</v>
      </c>
      <c r="AB988" s="1" t="s">
        <v>19468</v>
      </c>
      <c r="AE988" s="1" t="s">
        <v>19469</v>
      </c>
      <c r="AI988" s="1">
        <v>1894</v>
      </c>
      <c r="AK988" s="1" t="s">
        <v>18792</v>
      </c>
      <c r="AL988" s="1" t="s">
        <v>18730</v>
      </c>
      <c r="AM988" s="1" t="s">
        <v>18693</v>
      </c>
      <c r="AN988" s="1" t="s">
        <v>18669</v>
      </c>
      <c r="AO988" s="1" t="s">
        <v>18668</v>
      </c>
      <c r="AP988" s="14" t="s">
        <v>18694</v>
      </c>
      <c r="AQ988" s="14" t="s">
        <v>18695</v>
      </c>
      <c r="AR988" s="14" t="s">
        <v>18693</v>
      </c>
      <c r="AS988" s="15">
        <v>44299</v>
      </c>
      <c r="AT988" s="1" t="s">
        <v>18946</v>
      </c>
      <c r="AU988" s="1" t="s">
        <v>18957</v>
      </c>
      <c r="AV988" s="1" t="s">
        <v>18693</v>
      </c>
      <c r="AW988" s="1" t="s">
        <v>18958</v>
      </c>
      <c r="AX988" s="1" t="s">
        <v>18667</v>
      </c>
      <c r="AY988" s="1" t="s">
        <v>18959</v>
      </c>
    </row>
    <row r="989" spans="1:51" x14ac:dyDescent="0.2">
      <c r="A989" s="14" t="s">
        <v>17890</v>
      </c>
      <c r="B989" s="1" t="s">
        <v>19235</v>
      </c>
      <c r="C989" s="1" t="s">
        <v>19259</v>
      </c>
      <c r="D989" s="1" t="s">
        <v>18664</v>
      </c>
      <c r="E989" s="15">
        <v>44293</v>
      </c>
      <c r="F989" s="13">
        <v>44344</v>
      </c>
      <c r="G989" s="1" t="s">
        <v>18954</v>
      </c>
      <c r="H989" s="1" t="s">
        <v>19236</v>
      </c>
      <c r="I989" s="1" t="s">
        <v>18667</v>
      </c>
      <c r="J989" s="1" t="s">
        <v>18668</v>
      </c>
      <c r="K989" s="1" t="s">
        <v>18669</v>
      </c>
      <c r="L989" s="1" t="s">
        <v>18894</v>
      </c>
      <c r="M989" s="1" t="s">
        <v>18893</v>
      </c>
      <c r="N989" s="1" t="s">
        <v>19237</v>
      </c>
      <c r="O989" s="1">
        <v>28</v>
      </c>
      <c r="P989" s="1" t="s">
        <v>19235</v>
      </c>
      <c r="Q989" s="1" t="s">
        <v>19470</v>
      </c>
      <c r="R989" s="1">
        <v>20176828979</v>
      </c>
      <c r="S989" s="1" t="s">
        <v>18702</v>
      </c>
      <c r="T989" s="1">
        <v>17682897</v>
      </c>
      <c r="U989" s="1" t="s">
        <v>19471</v>
      </c>
      <c r="V989" s="1">
        <v>1123635248</v>
      </c>
      <c r="X989" s="1" t="s">
        <v>19472</v>
      </c>
      <c r="Y989" s="1" t="s">
        <v>19473</v>
      </c>
      <c r="Z989" s="1" t="s">
        <v>15990</v>
      </c>
      <c r="AA989" s="1" t="s">
        <v>19474</v>
      </c>
      <c r="AB989" s="1" t="s">
        <v>19474</v>
      </c>
      <c r="AE989" s="1" t="s">
        <v>19475</v>
      </c>
      <c r="AG989" s="1" t="s">
        <v>15731</v>
      </c>
      <c r="AI989" s="1">
        <v>1888</v>
      </c>
      <c r="AK989" s="1" t="s">
        <v>18836</v>
      </c>
      <c r="AL989" s="1" t="s">
        <v>18710</v>
      </c>
      <c r="AM989" s="1" t="s">
        <v>18835</v>
      </c>
      <c r="AN989" s="1" t="s">
        <v>18669</v>
      </c>
      <c r="AO989" s="1" t="s">
        <v>18668</v>
      </c>
      <c r="AP989" s="14" t="s">
        <v>19263</v>
      </c>
      <c r="AQ989" s="14" t="s">
        <v>18837</v>
      </c>
      <c r="AR989" s="14" t="s">
        <v>18835</v>
      </c>
      <c r="AS989" s="15">
        <v>44344</v>
      </c>
      <c r="AT989" s="1" t="s">
        <v>18909</v>
      </c>
      <c r="AU989" s="1" t="s">
        <v>19237</v>
      </c>
      <c r="AV989" s="1" t="s">
        <v>18894</v>
      </c>
      <c r="AW989" s="1" t="s">
        <v>19241</v>
      </c>
      <c r="AX989" s="1" t="s">
        <v>18667</v>
      </c>
      <c r="AY989" s="1" t="s">
        <v>19242</v>
      </c>
    </row>
    <row r="990" spans="1:51" x14ac:dyDescent="0.2">
      <c r="A990" s="14" t="s">
        <v>15486</v>
      </c>
      <c r="B990" s="1" t="s">
        <v>18662</v>
      </c>
      <c r="C990" s="1" t="s">
        <v>18967</v>
      </c>
      <c r="D990" s="1" t="s">
        <v>18664</v>
      </c>
      <c r="E990" s="15">
        <v>44294</v>
      </c>
      <c r="F990" s="13">
        <v>44350</v>
      </c>
      <c r="G990" s="1" t="s">
        <v>18665</v>
      </c>
      <c r="H990" s="1" t="s">
        <v>18666</v>
      </c>
      <c r="I990" s="1" t="s">
        <v>18667</v>
      </c>
      <c r="J990" s="1" t="s">
        <v>18668</v>
      </c>
      <c r="K990" s="1" t="s">
        <v>18669</v>
      </c>
      <c r="L990" s="1" t="s">
        <v>18735</v>
      </c>
      <c r="M990" s="1" t="s">
        <v>18671</v>
      </c>
      <c r="N990" s="1" t="s">
        <v>18672</v>
      </c>
      <c r="O990" s="1">
        <v>34</v>
      </c>
      <c r="P990" s="1" t="s">
        <v>18662</v>
      </c>
      <c r="Q990" s="1" t="s">
        <v>18673</v>
      </c>
      <c r="R990" s="1">
        <v>30705065167</v>
      </c>
      <c r="U990" s="1" t="s">
        <v>19452</v>
      </c>
      <c r="V990" s="1">
        <v>56704500</v>
      </c>
      <c r="W990" s="1" t="s">
        <v>19453</v>
      </c>
      <c r="Z990" s="1" t="s">
        <v>15990</v>
      </c>
      <c r="AA990" s="1" t="s">
        <v>18698</v>
      </c>
      <c r="AB990" s="1" t="s">
        <v>18716</v>
      </c>
      <c r="AE990" s="1" t="s">
        <v>19454</v>
      </c>
      <c r="AG990" s="1" t="s">
        <v>15731</v>
      </c>
      <c r="AI990" s="1">
        <v>1636</v>
      </c>
      <c r="AK990" s="1" t="s">
        <v>19036</v>
      </c>
      <c r="AL990" s="1" t="s">
        <v>18710</v>
      </c>
      <c r="AM990" s="1" t="s">
        <v>18679</v>
      </c>
      <c r="AN990" s="1" t="s">
        <v>18669</v>
      </c>
      <c r="AO990" s="1" t="s">
        <v>18668</v>
      </c>
      <c r="AP990" s="14" t="s">
        <v>19476</v>
      </c>
      <c r="AQ990" s="14" t="s">
        <v>18778</v>
      </c>
      <c r="AR990" s="14" t="s">
        <v>18679</v>
      </c>
      <c r="AS990" s="15">
        <v>44349</v>
      </c>
      <c r="AT990" s="1" t="s">
        <v>19477</v>
      </c>
      <c r="AU990" s="1" t="s">
        <v>18672</v>
      </c>
      <c r="AV990" s="1" t="s">
        <v>18735</v>
      </c>
      <c r="AW990" s="1" t="s">
        <v>18683</v>
      </c>
      <c r="AX990" s="1" t="s">
        <v>18667</v>
      </c>
      <c r="AY990" s="1" t="s">
        <v>18684</v>
      </c>
    </row>
    <row r="991" spans="1:51" x14ac:dyDescent="0.2">
      <c r="A991" s="14" t="s">
        <v>17894</v>
      </c>
      <c r="B991" s="1" t="s">
        <v>19235</v>
      </c>
      <c r="C991" s="1" t="s">
        <v>19259</v>
      </c>
      <c r="D991" s="1" t="s">
        <v>18664</v>
      </c>
      <c r="E991" s="15">
        <v>44294</v>
      </c>
      <c r="F991" s="13">
        <v>44343</v>
      </c>
      <c r="G991" s="1" t="s">
        <v>18954</v>
      </c>
      <c r="H991" s="1" t="s">
        <v>19236</v>
      </c>
      <c r="I991" s="1" t="s">
        <v>18667</v>
      </c>
      <c r="J991" s="1" t="s">
        <v>18668</v>
      </c>
      <c r="K991" s="1" t="s">
        <v>18669</v>
      </c>
      <c r="L991" s="1" t="s">
        <v>18894</v>
      </c>
      <c r="M991" s="1" t="s">
        <v>18893</v>
      </c>
      <c r="N991" s="1" t="s">
        <v>19237</v>
      </c>
      <c r="O991" s="1">
        <v>44</v>
      </c>
      <c r="P991" s="1" t="s">
        <v>19235</v>
      </c>
      <c r="Q991" s="1" t="s">
        <v>19322</v>
      </c>
      <c r="R991" s="1">
        <v>20132220752</v>
      </c>
      <c r="S991" s="1" t="s">
        <v>18702</v>
      </c>
      <c r="T991" s="1">
        <v>13222075</v>
      </c>
      <c r="U991" s="1" t="s">
        <v>19323</v>
      </c>
      <c r="V991" s="1">
        <v>43060021</v>
      </c>
      <c r="X991" s="1" t="s">
        <v>19324</v>
      </c>
      <c r="Y991" s="1" t="s">
        <v>19325</v>
      </c>
      <c r="Z991" s="1" t="s">
        <v>18706</v>
      </c>
      <c r="AA991" s="1" t="s">
        <v>18707</v>
      </c>
      <c r="AB991" s="1" t="s">
        <v>18707</v>
      </c>
      <c r="AE991" s="1" t="s">
        <v>19326</v>
      </c>
      <c r="AG991" s="1" t="s">
        <v>15731</v>
      </c>
      <c r="AI991" s="1">
        <v>1408</v>
      </c>
      <c r="AK991" s="1" t="s">
        <v>18709</v>
      </c>
      <c r="AL991" s="1" t="s">
        <v>18710</v>
      </c>
      <c r="AM991" s="1" t="s">
        <v>18711</v>
      </c>
      <c r="AN991" s="1" t="s">
        <v>18669</v>
      </c>
      <c r="AO991" s="1" t="s">
        <v>18668</v>
      </c>
      <c r="AP991" s="14" t="s">
        <v>18709</v>
      </c>
      <c r="AQ991" s="14" t="s">
        <v>18712</v>
      </c>
      <c r="AR991" s="14" t="s">
        <v>18711</v>
      </c>
      <c r="AS991" s="15">
        <v>44343</v>
      </c>
      <c r="AT991" s="1" t="s">
        <v>18713</v>
      </c>
      <c r="AU991" s="1" t="s">
        <v>19237</v>
      </c>
      <c r="AV991" s="1" t="s">
        <v>18894</v>
      </c>
      <c r="AW991" s="1" t="s">
        <v>19241</v>
      </c>
      <c r="AX991" s="1" t="s">
        <v>18667</v>
      </c>
      <c r="AY991" s="1" t="s">
        <v>19242</v>
      </c>
    </row>
    <row r="992" spans="1:51" x14ac:dyDescent="0.2">
      <c r="A992" s="14" t="s">
        <v>17897</v>
      </c>
      <c r="B992" s="1" t="s">
        <v>19235</v>
      </c>
      <c r="C992" s="1" t="s">
        <v>19259</v>
      </c>
      <c r="D992" s="1" t="s">
        <v>18664</v>
      </c>
      <c r="E992" s="15">
        <v>44294</v>
      </c>
      <c r="F992" s="13">
        <v>44343</v>
      </c>
      <c r="G992" s="1" t="s">
        <v>18954</v>
      </c>
      <c r="H992" s="1" t="s">
        <v>19236</v>
      </c>
      <c r="I992" s="1" t="s">
        <v>18667</v>
      </c>
      <c r="J992" s="1" t="s">
        <v>18668</v>
      </c>
      <c r="K992" s="1" t="s">
        <v>18669</v>
      </c>
      <c r="L992" s="1" t="s">
        <v>18894</v>
      </c>
      <c r="M992" s="1" t="s">
        <v>18893</v>
      </c>
      <c r="N992" s="1" t="s">
        <v>19237</v>
      </c>
      <c r="O992" s="1">
        <v>37</v>
      </c>
      <c r="P992" s="1" t="s">
        <v>19235</v>
      </c>
      <c r="Q992" s="1" t="s">
        <v>18673</v>
      </c>
      <c r="R992" s="1">
        <v>30702268385</v>
      </c>
      <c r="U992" s="1" t="s">
        <v>19260</v>
      </c>
      <c r="V992" s="1">
        <v>49127005</v>
      </c>
      <c r="W992" s="1" t="s">
        <v>19261</v>
      </c>
      <c r="Z992" s="1" t="s">
        <v>18706</v>
      </c>
      <c r="AA992" s="1" t="s">
        <v>18707</v>
      </c>
      <c r="AB992" s="1" t="s">
        <v>18707</v>
      </c>
      <c r="AE992" s="1" t="s">
        <v>19262</v>
      </c>
      <c r="AG992" s="1" t="s">
        <v>15731</v>
      </c>
      <c r="AI992" s="1">
        <v>1437</v>
      </c>
      <c r="AK992" s="1" t="s">
        <v>19478</v>
      </c>
      <c r="AL992" s="1" t="s">
        <v>19479</v>
      </c>
      <c r="AM992" s="1" t="s">
        <v>18679</v>
      </c>
      <c r="AN992" s="1" t="s">
        <v>18669</v>
      </c>
      <c r="AO992" s="1" t="s">
        <v>18668</v>
      </c>
      <c r="AP992" s="14" t="s">
        <v>18800</v>
      </c>
      <c r="AQ992" s="14" t="s">
        <v>18734</v>
      </c>
      <c r="AR992" s="14" t="s">
        <v>18679</v>
      </c>
      <c r="AS992" s="15">
        <v>44343</v>
      </c>
      <c r="AT992" s="1" t="s">
        <v>19480</v>
      </c>
      <c r="AU992" s="1" t="s">
        <v>19237</v>
      </c>
      <c r="AV992" s="1" t="s">
        <v>18894</v>
      </c>
      <c r="AW992" s="1" t="s">
        <v>19241</v>
      </c>
      <c r="AX992" s="1" t="s">
        <v>18667</v>
      </c>
      <c r="AY992" s="1" t="s">
        <v>19242</v>
      </c>
    </row>
    <row r="993" spans="1:51" x14ac:dyDescent="0.2">
      <c r="A993" s="14" t="s">
        <v>17900</v>
      </c>
      <c r="B993" s="1" t="s">
        <v>19235</v>
      </c>
      <c r="C993" s="1" t="s">
        <v>19259</v>
      </c>
      <c r="D993" s="1" t="s">
        <v>18664</v>
      </c>
      <c r="E993" s="15">
        <v>44294</v>
      </c>
      <c r="F993" s="13">
        <v>44308</v>
      </c>
      <c r="G993" s="1" t="s">
        <v>18954</v>
      </c>
      <c r="H993" s="1" t="s">
        <v>19236</v>
      </c>
      <c r="I993" s="1" t="s">
        <v>18667</v>
      </c>
      <c r="J993" s="1" t="s">
        <v>18668</v>
      </c>
      <c r="K993" s="1" t="s">
        <v>18669</v>
      </c>
      <c r="L993" s="1" t="s">
        <v>18894</v>
      </c>
      <c r="M993" s="1" t="s">
        <v>18893</v>
      </c>
      <c r="N993" s="1" t="s">
        <v>19237</v>
      </c>
      <c r="O993" s="1">
        <v>7</v>
      </c>
      <c r="P993" s="1" t="s">
        <v>19235</v>
      </c>
      <c r="Q993" s="1" t="s">
        <v>19322</v>
      </c>
      <c r="R993" s="1">
        <v>20132220752</v>
      </c>
      <c r="S993" s="1" t="s">
        <v>18702</v>
      </c>
      <c r="T993" s="1">
        <v>13222075</v>
      </c>
      <c r="U993" s="1" t="s">
        <v>19323</v>
      </c>
      <c r="V993" s="1">
        <v>43060021</v>
      </c>
      <c r="X993" s="1" t="s">
        <v>19324</v>
      </c>
      <c r="Y993" s="1" t="s">
        <v>19325</v>
      </c>
      <c r="Z993" s="1" t="s">
        <v>18706</v>
      </c>
      <c r="AA993" s="1" t="s">
        <v>18707</v>
      </c>
      <c r="AB993" s="1" t="s">
        <v>18707</v>
      </c>
      <c r="AE993" s="1" t="s">
        <v>19326</v>
      </c>
      <c r="AG993" s="1" t="s">
        <v>15731</v>
      </c>
      <c r="AI993" s="1">
        <v>1408</v>
      </c>
      <c r="AK993" s="1" t="s">
        <v>19302</v>
      </c>
      <c r="AL993" s="1" t="s">
        <v>18710</v>
      </c>
      <c r="AM993" s="1" t="s">
        <v>19303</v>
      </c>
      <c r="AN993" s="1" t="s">
        <v>18863</v>
      </c>
      <c r="AO993" s="1" t="s">
        <v>18668</v>
      </c>
      <c r="AP993" s="14" t="s">
        <v>19302</v>
      </c>
      <c r="AQ993" s="14" t="s">
        <v>18723</v>
      </c>
      <c r="AR993" s="14" t="s">
        <v>19303</v>
      </c>
      <c r="AS993" s="15">
        <v>44308</v>
      </c>
      <c r="AT993" s="1" t="s">
        <v>18713</v>
      </c>
      <c r="AU993" s="1" t="s">
        <v>19237</v>
      </c>
      <c r="AV993" s="1" t="s">
        <v>18894</v>
      </c>
      <c r="AW993" s="1" t="s">
        <v>19241</v>
      </c>
      <c r="AX993" s="1" t="s">
        <v>18667</v>
      </c>
      <c r="AY993" s="1" t="s">
        <v>19242</v>
      </c>
    </row>
    <row r="994" spans="1:51" x14ac:dyDescent="0.2">
      <c r="A994" s="14" t="s">
        <v>17903</v>
      </c>
      <c r="B994" s="1" t="s">
        <v>19235</v>
      </c>
      <c r="C994" s="1" t="s">
        <v>19259</v>
      </c>
      <c r="D994" s="1" t="s">
        <v>18664</v>
      </c>
      <c r="E994" s="15">
        <v>44294</v>
      </c>
      <c r="F994" s="13">
        <v>44344</v>
      </c>
      <c r="G994" s="1" t="s">
        <v>18954</v>
      </c>
      <c r="H994" s="1" t="s">
        <v>19236</v>
      </c>
      <c r="I994" s="1" t="s">
        <v>18667</v>
      </c>
      <c r="J994" s="1" t="s">
        <v>18668</v>
      </c>
      <c r="K994" s="1" t="s">
        <v>18669</v>
      </c>
      <c r="L994" s="1" t="s">
        <v>18894</v>
      </c>
      <c r="M994" s="1" t="s">
        <v>18893</v>
      </c>
      <c r="N994" s="1" t="s">
        <v>19237</v>
      </c>
      <c r="O994" s="1">
        <v>31</v>
      </c>
      <c r="P994" s="1" t="s">
        <v>19235</v>
      </c>
      <c r="Q994" s="1" t="s">
        <v>19322</v>
      </c>
      <c r="R994" s="1">
        <v>20132220752</v>
      </c>
      <c r="S994" s="1" t="s">
        <v>18702</v>
      </c>
      <c r="T994" s="1">
        <v>13222075</v>
      </c>
      <c r="U994" s="1" t="s">
        <v>19323</v>
      </c>
      <c r="V994" s="1">
        <v>43060021</v>
      </c>
      <c r="X994" s="1" t="s">
        <v>19324</v>
      </c>
      <c r="Y994" s="1" t="s">
        <v>19325</v>
      </c>
      <c r="Z994" s="1" t="s">
        <v>18706</v>
      </c>
      <c r="AA994" s="1" t="s">
        <v>18707</v>
      </c>
      <c r="AB994" s="1" t="s">
        <v>18707</v>
      </c>
      <c r="AE994" s="1" t="s">
        <v>19326</v>
      </c>
      <c r="AG994" s="1" t="s">
        <v>15731</v>
      </c>
      <c r="AI994" s="1">
        <v>1408</v>
      </c>
      <c r="AK994" s="1" t="s">
        <v>18913</v>
      </c>
      <c r="AL994" s="1" t="s">
        <v>18834</v>
      </c>
      <c r="AM994" s="1" t="s">
        <v>18835</v>
      </c>
      <c r="AN994" s="1" t="s">
        <v>18669</v>
      </c>
      <c r="AO994" s="1" t="s">
        <v>18668</v>
      </c>
      <c r="AP994" s="14" t="s">
        <v>18833</v>
      </c>
      <c r="AQ994" s="14" t="s">
        <v>18837</v>
      </c>
      <c r="AR994" s="14" t="s">
        <v>18835</v>
      </c>
      <c r="AS994" s="15">
        <v>44344</v>
      </c>
      <c r="AT994" s="1" t="s">
        <v>18918</v>
      </c>
      <c r="AU994" s="1" t="s">
        <v>19237</v>
      </c>
      <c r="AV994" s="1" t="s">
        <v>18894</v>
      </c>
      <c r="AW994" s="1" t="s">
        <v>19241</v>
      </c>
      <c r="AX994" s="1" t="s">
        <v>18667</v>
      </c>
      <c r="AY994" s="1" t="s">
        <v>19242</v>
      </c>
    </row>
    <row r="995" spans="1:51" x14ac:dyDescent="0.2">
      <c r="A995" s="14" t="s">
        <v>17906</v>
      </c>
      <c r="B995" s="1" t="s">
        <v>19235</v>
      </c>
      <c r="C995" s="1" t="s">
        <v>19259</v>
      </c>
      <c r="D995" s="1" t="s">
        <v>18664</v>
      </c>
      <c r="E995" s="15">
        <v>44294</v>
      </c>
      <c r="F995" s="13">
        <v>44350</v>
      </c>
      <c r="G995" s="1" t="s">
        <v>18954</v>
      </c>
      <c r="H995" s="1" t="s">
        <v>19236</v>
      </c>
      <c r="I995" s="1" t="s">
        <v>18667</v>
      </c>
      <c r="J995" s="1" t="s">
        <v>18668</v>
      </c>
      <c r="K995" s="1" t="s">
        <v>18669</v>
      </c>
      <c r="L995" s="1" t="s">
        <v>18894</v>
      </c>
      <c r="M995" s="1" t="s">
        <v>18893</v>
      </c>
      <c r="N995" s="1" t="s">
        <v>19237</v>
      </c>
      <c r="O995" s="1">
        <v>18</v>
      </c>
      <c r="P995" s="1" t="s">
        <v>19235</v>
      </c>
      <c r="Q995" s="1" t="s">
        <v>19322</v>
      </c>
      <c r="R995" s="1">
        <v>20132220752</v>
      </c>
      <c r="S995" s="1" t="s">
        <v>18702</v>
      </c>
      <c r="T995" s="1">
        <v>13222075</v>
      </c>
      <c r="U995" s="1" t="s">
        <v>19323</v>
      </c>
      <c r="V995" s="1">
        <v>43060021</v>
      </c>
      <c r="X995" s="1" t="s">
        <v>19324</v>
      </c>
      <c r="Y995" s="1" t="s">
        <v>19325</v>
      </c>
      <c r="Z995" s="1" t="s">
        <v>18706</v>
      </c>
      <c r="AA995" s="1" t="s">
        <v>18707</v>
      </c>
      <c r="AB995" s="1" t="s">
        <v>18707</v>
      </c>
      <c r="AE995" s="1" t="s">
        <v>19326</v>
      </c>
      <c r="AG995" s="1" t="s">
        <v>15731</v>
      </c>
      <c r="AI995" s="1">
        <v>1408</v>
      </c>
      <c r="AK995" s="1" t="s">
        <v>19647</v>
      </c>
      <c r="AL995" s="1" t="s">
        <v>17844</v>
      </c>
      <c r="AM995" s="1" t="s">
        <v>18904</v>
      </c>
      <c r="AN995" s="1" t="s">
        <v>18669</v>
      </c>
      <c r="AO995" s="1" t="s">
        <v>18668</v>
      </c>
      <c r="AP995" s="14" t="s">
        <v>18885</v>
      </c>
      <c r="AQ995" s="14" t="s">
        <v>18837</v>
      </c>
      <c r="AR995" s="14" t="s">
        <v>18835</v>
      </c>
      <c r="AS995" s="15">
        <v>44350</v>
      </c>
      <c r="AT995" s="1" t="s">
        <v>18943</v>
      </c>
      <c r="AU995" s="1" t="s">
        <v>19237</v>
      </c>
      <c r="AV995" s="1" t="s">
        <v>18894</v>
      </c>
      <c r="AW995" s="1" t="s">
        <v>19241</v>
      </c>
      <c r="AX995" s="1" t="s">
        <v>18667</v>
      </c>
      <c r="AY995" s="1" t="s">
        <v>19242</v>
      </c>
    </row>
    <row r="996" spans="1:51" x14ac:dyDescent="0.2">
      <c r="A996" s="14" t="s">
        <v>17908</v>
      </c>
      <c r="B996" s="1" t="s">
        <v>19235</v>
      </c>
      <c r="C996" s="1" t="s">
        <v>19259</v>
      </c>
      <c r="D996" s="1" t="s">
        <v>18664</v>
      </c>
      <c r="E996" s="15">
        <v>44294</v>
      </c>
      <c r="F996" s="13">
        <v>44294</v>
      </c>
      <c r="G996" s="1" t="s">
        <v>18954</v>
      </c>
      <c r="H996" s="1" t="s">
        <v>19236</v>
      </c>
      <c r="I996" s="1" t="s">
        <v>18667</v>
      </c>
      <c r="J996" s="1" t="s">
        <v>18668</v>
      </c>
      <c r="K996" s="1" t="s">
        <v>18669</v>
      </c>
      <c r="L996" s="1" t="s">
        <v>18894</v>
      </c>
      <c r="M996" s="1" t="s">
        <v>18893</v>
      </c>
      <c r="N996" s="1" t="s">
        <v>19237</v>
      </c>
      <c r="O996" s="1">
        <v>6</v>
      </c>
      <c r="P996" s="1" t="s">
        <v>19235</v>
      </c>
      <c r="Q996" s="1" t="s">
        <v>19322</v>
      </c>
      <c r="R996" s="1">
        <v>20132220752</v>
      </c>
      <c r="S996" s="1" t="s">
        <v>18702</v>
      </c>
      <c r="T996" s="1">
        <v>13222075</v>
      </c>
      <c r="U996" s="1" t="s">
        <v>19323</v>
      </c>
      <c r="V996" s="1">
        <v>43060021</v>
      </c>
      <c r="X996" s="1" t="s">
        <v>19324</v>
      </c>
      <c r="Y996" s="1" t="s">
        <v>19325</v>
      </c>
      <c r="Z996" s="1" t="s">
        <v>18706</v>
      </c>
      <c r="AA996" s="1" t="s">
        <v>18707</v>
      </c>
      <c r="AB996" s="1" t="s">
        <v>18707</v>
      </c>
      <c r="AE996" s="1" t="s">
        <v>19326</v>
      </c>
      <c r="AG996" s="1" t="s">
        <v>15731</v>
      </c>
      <c r="AI996" s="1">
        <v>1408</v>
      </c>
      <c r="AK996" s="1" t="s">
        <v>19228</v>
      </c>
      <c r="AL996" s="1" t="s">
        <v>19301</v>
      </c>
      <c r="AM996" s="1" t="s">
        <v>19227</v>
      </c>
      <c r="AN996" s="1" t="s">
        <v>18863</v>
      </c>
      <c r="AO996" s="1" t="s">
        <v>18668</v>
      </c>
      <c r="AP996" s="14" t="s">
        <v>19361</v>
      </c>
      <c r="AQ996" s="14" t="s">
        <v>19362</v>
      </c>
      <c r="AR996" s="14" t="s">
        <v>19227</v>
      </c>
      <c r="AS996" s="15">
        <v>44294</v>
      </c>
      <c r="AT996" s="1" t="s">
        <v>19481</v>
      </c>
      <c r="AU996" s="1" t="s">
        <v>19237</v>
      </c>
      <c r="AV996" s="1" t="s">
        <v>18894</v>
      </c>
      <c r="AW996" s="1" t="s">
        <v>19241</v>
      </c>
      <c r="AX996" s="1" t="s">
        <v>18667</v>
      </c>
      <c r="AY996" s="1" t="s">
        <v>19242</v>
      </c>
    </row>
    <row r="997" spans="1:51" x14ac:dyDescent="0.2">
      <c r="A997" s="14" t="s">
        <v>17322</v>
      </c>
      <c r="B997" s="1" t="s">
        <v>18953</v>
      </c>
      <c r="C997" s="1" t="s">
        <v>18663</v>
      </c>
      <c r="D997" s="1" t="s">
        <v>18664</v>
      </c>
      <c r="E997" s="15">
        <v>44294</v>
      </c>
      <c r="F997" s="13">
        <v>44323</v>
      </c>
      <c r="G997" s="1" t="s">
        <v>18954</v>
      </c>
      <c r="H997" s="1" t="s">
        <v>18955</v>
      </c>
      <c r="I997" s="1" t="s">
        <v>18667</v>
      </c>
      <c r="J997" s="1" t="s">
        <v>18668</v>
      </c>
      <c r="K997" s="1" t="s">
        <v>18669</v>
      </c>
      <c r="L997" s="1" t="s">
        <v>18693</v>
      </c>
      <c r="M997" s="1" t="s">
        <v>18956</v>
      </c>
      <c r="N997" s="1" t="s">
        <v>18957</v>
      </c>
      <c r="O997" s="1">
        <v>35</v>
      </c>
      <c r="P997" s="1" t="s">
        <v>18953</v>
      </c>
      <c r="Q997" s="1" t="s">
        <v>18673</v>
      </c>
      <c r="R997" s="1">
        <v>30501152826</v>
      </c>
      <c r="U997" s="1" t="s">
        <v>18770</v>
      </c>
      <c r="V997" s="1">
        <v>55551600</v>
      </c>
      <c r="W997" s="1" t="s">
        <v>318</v>
      </c>
      <c r="Z997" s="1" t="s">
        <v>18706</v>
      </c>
      <c r="AA997" s="1" t="s">
        <v>18881</v>
      </c>
      <c r="AB997" s="1" t="s">
        <v>18882</v>
      </c>
      <c r="AE997" s="1" t="s">
        <v>18883</v>
      </c>
      <c r="AG997" s="1">
        <v>1</v>
      </c>
      <c r="AI997" s="1">
        <v>1406</v>
      </c>
      <c r="AK997" s="1" t="s">
        <v>18792</v>
      </c>
      <c r="AL997" s="1" t="s">
        <v>18730</v>
      </c>
      <c r="AM997" s="1" t="s">
        <v>18693</v>
      </c>
      <c r="AN997" s="1" t="s">
        <v>18669</v>
      </c>
      <c r="AO997" s="1" t="s">
        <v>18668</v>
      </c>
      <c r="AP997" s="14" t="s">
        <v>18694</v>
      </c>
      <c r="AQ997" s="14" t="s">
        <v>18695</v>
      </c>
      <c r="AR997" s="14" t="s">
        <v>18693</v>
      </c>
      <c r="AS997" s="15">
        <v>44323</v>
      </c>
      <c r="AT997" s="1" t="s">
        <v>18946</v>
      </c>
      <c r="AU997" s="1" t="s">
        <v>18957</v>
      </c>
      <c r="AV997" s="1" t="s">
        <v>18693</v>
      </c>
      <c r="AW997" s="1" t="s">
        <v>18958</v>
      </c>
      <c r="AX997" s="1" t="s">
        <v>18667</v>
      </c>
      <c r="AY997" s="1" t="s">
        <v>18959</v>
      </c>
    </row>
    <row r="998" spans="1:51" x14ac:dyDescent="0.2">
      <c r="A998" s="14" t="s">
        <v>17911</v>
      </c>
      <c r="B998" s="1" t="s">
        <v>19235</v>
      </c>
      <c r="C998" s="1" t="s">
        <v>19259</v>
      </c>
      <c r="D998" s="1" t="s">
        <v>18664</v>
      </c>
      <c r="E998" s="15">
        <v>44294</v>
      </c>
      <c r="F998" s="13">
        <v>44321</v>
      </c>
      <c r="G998" s="1" t="s">
        <v>18954</v>
      </c>
      <c r="H998" s="1" t="s">
        <v>19236</v>
      </c>
      <c r="I998" s="1" t="s">
        <v>18667</v>
      </c>
      <c r="J998" s="1" t="s">
        <v>18668</v>
      </c>
      <c r="K998" s="1" t="s">
        <v>18669</v>
      </c>
      <c r="L998" s="1" t="s">
        <v>18894</v>
      </c>
      <c r="M998" s="1" t="s">
        <v>18893</v>
      </c>
      <c r="N998" s="1" t="s">
        <v>19237</v>
      </c>
      <c r="O998" s="1">
        <v>16</v>
      </c>
      <c r="P998" s="1" t="s">
        <v>19235</v>
      </c>
      <c r="Q998" s="1" t="s">
        <v>18673</v>
      </c>
      <c r="R998" s="1">
        <v>30692845605</v>
      </c>
      <c r="U998" s="1" t="s">
        <v>19482</v>
      </c>
      <c r="V998" s="1">
        <v>52392090</v>
      </c>
      <c r="W998" s="1" t="s">
        <v>15003</v>
      </c>
      <c r="Z998" s="1" t="s">
        <v>18706</v>
      </c>
      <c r="AA998" s="1" t="s">
        <v>18707</v>
      </c>
      <c r="AB998" s="1" t="s">
        <v>18707</v>
      </c>
      <c r="AE998" s="1" t="s">
        <v>19483</v>
      </c>
      <c r="AG998" s="1">
        <v>9</v>
      </c>
      <c r="AI998" s="1">
        <v>1007</v>
      </c>
      <c r="AK998" s="1" t="s">
        <v>19321</v>
      </c>
      <c r="AL998" s="1" t="s">
        <v>19077</v>
      </c>
      <c r="AM998" s="1" t="s">
        <v>18904</v>
      </c>
      <c r="AN998" s="1" t="s">
        <v>18669</v>
      </c>
      <c r="AO998" s="1" t="s">
        <v>18668</v>
      </c>
      <c r="AP998" s="14" t="s">
        <v>19484</v>
      </c>
      <c r="AQ998" s="14" t="s">
        <v>18723</v>
      </c>
      <c r="AR998" s="14" t="s">
        <v>19485</v>
      </c>
      <c r="AS998" s="15">
        <v>44321</v>
      </c>
      <c r="AT998" s="1" t="s">
        <v>19486</v>
      </c>
      <c r="AU998" s="1" t="s">
        <v>19237</v>
      </c>
      <c r="AV998" s="1" t="s">
        <v>18894</v>
      </c>
      <c r="AW998" s="1" t="s">
        <v>19241</v>
      </c>
      <c r="AX998" s="1" t="s">
        <v>18667</v>
      </c>
      <c r="AY998" s="1" t="s">
        <v>19242</v>
      </c>
    </row>
    <row r="999" spans="1:51" x14ac:dyDescent="0.2">
      <c r="A999" s="14" t="s">
        <v>17915</v>
      </c>
      <c r="B999" s="1" t="s">
        <v>19235</v>
      </c>
      <c r="C999" s="1" t="s">
        <v>19259</v>
      </c>
      <c r="D999" s="1" t="s">
        <v>18664</v>
      </c>
      <c r="E999" s="15">
        <v>44294</v>
      </c>
      <c r="F999" s="13">
        <v>44312</v>
      </c>
      <c r="G999" s="1" t="s">
        <v>18954</v>
      </c>
      <c r="H999" s="1" t="s">
        <v>19236</v>
      </c>
      <c r="I999" s="1" t="s">
        <v>18667</v>
      </c>
      <c r="J999" s="1" t="s">
        <v>18668</v>
      </c>
      <c r="K999" s="1" t="s">
        <v>18669</v>
      </c>
      <c r="L999" s="1" t="s">
        <v>18894</v>
      </c>
      <c r="M999" s="1" t="s">
        <v>18893</v>
      </c>
      <c r="N999" s="1" t="s">
        <v>19237</v>
      </c>
      <c r="O999" s="1">
        <v>10</v>
      </c>
      <c r="P999" s="1" t="s">
        <v>19235</v>
      </c>
      <c r="Q999" s="1" t="s">
        <v>18673</v>
      </c>
      <c r="R999" s="1">
        <v>30692845605</v>
      </c>
      <c r="U999" s="1" t="s">
        <v>19482</v>
      </c>
      <c r="V999" s="1">
        <v>52392090</v>
      </c>
      <c r="W999" s="1" t="s">
        <v>15003</v>
      </c>
      <c r="Z999" s="1" t="s">
        <v>18706</v>
      </c>
      <c r="AA999" s="1" t="s">
        <v>18707</v>
      </c>
      <c r="AB999" s="1" t="s">
        <v>18707</v>
      </c>
      <c r="AE999" s="1" t="s">
        <v>19483</v>
      </c>
      <c r="AG999" s="1">
        <v>9</v>
      </c>
      <c r="AI999" s="1">
        <v>1007</v>
      </c>
      <c r="AK999" s="1" t="s">
        <v>19487</v>
      </c>
      <c r="AL999" s="1" t="s">
        <v>19488</v>
      </c>
      <c r="AM999" s="1" t="s">
        <v>19489</v>
      </c>
      <c r="AN999" s="1" t="s">
        <v>19074</v>
      </c>
      <c r="AO999" s="1" t="s">
        <v>18668</v>
      </c>
      <c r="AP999" s="14" t="s">
        <v>19237</v>
      </c>
      <c r="AQ999" s="14" t="s">
        <v>18895</v>
      </c>
      <c r="AR999" s="14" t="s">
        <v>18894</v>
      </c>
      <c r="AS999" s="15">
        <v>44312</v>
      </c>
      <c r="AT999" s="1" t="s">
        <v>19490</v>
      </c>
      <c r="AU999" s="1" t="s">
        <v>19237</v>
      </c>
      <c r="AV999" s="1" t="s">
        <v>18894</v>
      </c>
      <c r="AW999" s="1" t="s">
        <v>19241</v>
      </c>
      <c r="AX999" s="1" t="s">
        <v>18667</v>
      </c>
      <c r="AY999" s="1" t="s">
        <v>19242</v>
      </c>
    </row>
    <row r="1000" spans="1:51" x14ac:dyDescent="0.2">
      <c r="A1000" s="14" t="s">
        <v>17919</v>
      </c>
      <c r="B1000" s="1" t="s">
        <v>19235</v>
      </c>
      <c r="C1000" s="1" t="s">
        <v>19259</v>
      </c>
      <c r="D1000" s="1" t="s">
        <v>18664</v>
      </c>
      <c r="E1000" s="15">
        <v>44294</v>
      </c>
      <c r="F1000" s="13">
        <v>44312</v>
      </c>
      <c r="G1000" s="1" t="s">
        <v>18954</v>
      </c>
      <c r="H1000" s="1" t="s">
        <v>19236</v>
      </c>
      <c r="I1000" s="1" t="s">
        <v>18667</v>
      </c>
      <c r="J1000" s="1" t="s">
        <v>18668</v>
      </c>
      <c r="K1000" s="1" t="s">
        <v>18669</v>
      </c>
      <c r="L1000" s="1" t="s">
        <v>18894</v>
      </c>
      <c r="M1000" s="1" t="s">
        <v>18893</v>
      </c>
      <c r="N1000" s="1" t="s">
        <v>19237</v>
      </c>
      <c r="O1000" s="1">
        <v>9</v>
      </c>
      <c r="P1000" s="1" t="s">
        <v>19235</v>
      </c>
      <c r="Q1000" s="1" t="s">
        <v>18673</v>
      </c>
      <c r="R1000" s="1">
        <v>30692845605</v>
      </c>
      <c r="U1000" s="1" t="s">
        <v>19482</v>
      </c>
      <c r="V1000" s="1">
        <v>52392090</v>
      </c>
      <c r="W1000" s="1" t="s">
        <v>15003</v>
      </c>
      <c r="Z1000" s="1" t="s">
        <v>18706</v>
      </c>
      <c r="AA1000" s="1" t="s">
        <v>18707</v>
      </c>
      <c r="AB1000" s="1" t="s">
        <v>18707</v>
      </c>
      <c r="AE1000" s="1" t="s">
        <v>19483</v>
      </c>
      <c r="AG1000" s="1">
        <v>9</v>
      </c>
      <c r="AI1000" s="1">
        <v>1007</v>
      </c>
      <c r="AK1000" s="1" t="s">
        <v>19487</v>
      </c>
      <c r="AL1000" s="1" t="s">
        <v>19488</v>
      </c>
      <c r="AM1000" s="1" t="s">
        <v>19489</v>
      </c>
      <c r="AN1000" s="1" t="s">
        <v>19074</v>
      </c>
      <c r="AO1000" s="1" t="s">
        <v>18668</v>
      </c>
      <c r="AP1000" s="14" t="s">
        <v>19237</v>
      </c>
      <c r="AQ1000" s="14" t="s">
        <v>18895</v>
      </c>
      <c r="AR1000" s="14" t="s">
        <v>18894</v>
      </c>
      <c r="AS1000" s="15">
        <v>44312</v>
      </c>
      <c r="AT1000" s="1" t="s">
        <v>19490</v>
      </c>
      <c r="AU1000" s="1" t="s">
        <v>19237</v>
      </c>
      <c r="AV1000" s="1" t="s">
        <v>18894</v>
      </c>
      <c r="AW1000" s="1" t="s">
        <v>19241</v>
      </c>
      <c r="AX1000" s="1" t="s">
        <v>18667</v>
      </c>
      <c r="AY1000" s="1" t="s">
        <v>19242</v>
      </c>
    </row>
    <row r="1001" spans="1:51" x14ac:dyDescent="0.2">
      <c r="A1001" s="14" t="s">
        <v>17922</v>
      </c>
      <c r="B1001" s="1" t="s">
        <v>19235</v>
      </c>
      <c r="C1001" s="1" t="s">
        <v>19259</v>
      </c>
      <c r="D1001" s="1" t="s">
        <v>18664</v>
      </c>
      <c r="E1001" s="15">
        <v>44294</v>
      </c>
      <c r="F1001" s="13">
        <v>44312</v>
      </c>
      <c r="G1001" s="1" t="s">
        <v>18954</v>
      </c>
      <c r="H1001" s="1" t="s">
        <v>19236</v>
      </c>
      <c r="I1001" s="1" t="s">
        <v>18667</v>
      </c>
      <c r="J1001" s="1" t="s">
        <v>18668</v>
      </c>
      <c r="K1001" s="1" t="s">
        <v>18669</v>
      </c>
      <c r="L1001" s="1" t="s">
        <v>18894</v>
      </c>
      <c r="M1001" s="1" t="s">
        <v>18893</v>
      </c>
      <c r="N1001" s="1" t="s">
        <v>19237</v>
      </c>
      <c r="O1001" s="1">
        <v>9</v>
      </c>
      <c r="P1001" s="1" t="s">
        <v>19235</v>
      </c>
      <c r="Q1001" s="1" t="s">
        <v>18673</v>
      </c>
      <c r="R1001" s="1">
        <v>30692845605</v>
      </c>
      <c r="U1001" s="1" t="s">
        <v>19482</v>
      </c>
      <c r="V1001" s="1">
        <v>52392090</v>
      </c>
      <c r="W1001" s="1" t="s">
        <v>15003</v>
      </c>
      <c r="Z1001" s="1" t="s">
        <v>18706</v>
      </c>
      <c r="AA1001" s="1" t="s">
        <v>18707</v>
      </c>
      <c r="AB1001" s="1" t="s">
        <v>18707</v>
      </c>
      <c r="AE1001" s="1" t="s">
        <v>19483</v>
      </c>
      <c r="AG1001" s="1">
        <v>9</v>
      </c>
      <c r="AI1001" s="1">
        <v>1007</v>
      </c>
      <c r="AK1001" s="1" t="s">
        <v>19487</v>
      </c>
      <c r="AL1001" s="1" t="s">
        <v>19488</v>
      </c>
      <c r="AM1001" s="1" t="s">
        <v>19489</v>
      </c>
      <c r="AN1001" s="1" t="s">
        <v>19074</v>
      </c>
      <c r="AO1001" s="1" t="s">
        <v>18668</v>
      </c>
      <c r="AP1001" s="14" t="s">
        <v>19237</v>
      </c>
      <c r="AQ1001" s="14" t="s">
        <v>18895</v>
      </c>
      <c r="AR1001" s="14" t="s">
        <v>18894</v>
      </c>
      <c r="AS1001" s="15">
        <v>44312</v>
      </c>
      <c r="AT1001" s="1" t="s">
        <v>19490</v>
      </c>
      <c r="AU1001" s="1" t="s">
        <v>19237</v>
      </c>
      <c r="AV1001" s="1" t="s">
        <v>18894</v>
      </c>
      <c r="AW1001" s="1" t="s">
        <v>19241</v>
      </c>
      <c r="AX1001" s="1" t="s">
        <v>18667</v>
      </c>
      <c r="AY1001" s="1" t="s">
        <v>19242</v>
      </c>
    </row>
    <row r="1002" spans="1:51" x14ac:dyDescent="0.2">
      <c r="A1002" s="14" t="s">
        <v>17925</v>
      </c>
      <c r="B1002" s="1" t="s">
        <v>19235</v>
      </c>
      <c r="C1002" s="1" t="s">
        <v>19259</v>
      </c>
      <c r="D1002" s="1" t="s">
        <v>18664</v>
      </c>
      <c r="E1002" s="15">
        <v>44294</v>
      </c>
      <c r="F1002" s="13">
        <v>44312</v>
      </c>
      <c r="G1002" s="1" t="s">
        <v>18954</v>
      </c>
      <c r="H1002" s="1" t="s">
        <v>19236</v>
      </c>
      <c r="I1002" s="1" t="s">
        <v>18667</v>
      </c>
      <c r="J1002" s="1" t="s">
        <v>18668</v>
      </c>
      <c r="K1002" s="1" t="s">
        <v>18669</v>
      </c>
      <c r="L1002" s="1" t="s">
        <v>18894</v>
      </c>
      <c r="M1002" s="1" t="s">
        <v>18893</v>
      </c>
      <c r="N1002" s="1" t="s">
        <v>19237</v>
      </c>
      <c r="O1002" s="1">
        <v>9</v>
      </c>
      <c r="P1002" s="1" t="s">
        <v>19235</v>
      </c>
      <c r="Q1002" s="1" t="s">
        <v>18673</v>
      </c>
      <c r="R1002" s="1">
        <v>30692845605</v>
      </c>
      <c r="U1002" s="1" t="s">
        <v>19482</v>
      </c>
      <c r="V1002" s="1">
        <v>52392090</v>
      </c>
      <c r="W1002" s="1" t="s">
        <v>15003</v>
      </c>
      <c r="Z1002" s="1" t="s">
        <v>18706</v>
      </c>
      <c r="AA1002" s="1" t="s">
        <v>18707</v>
      </c>
      <c r="AB1002" s="1" t="s">
        <v>18707</v>
      </c>
      <c r="AE1002" s="1" t="s">
        <v>19483</v>
      </c>
      <c r="AG1002" s="1">
        <v>9</v>
      </c>
      <c r="AI1002" s="1">
        <v>1007</v>
      </c>
      <c r="AK1002" s="1" t="s">
        <v>19487</v>
      </c>
      <c r="AL1002" s="1" t="s">
        <v>19488</v>
      </c>
      <c r="AM1002" s="1" t="s">
        <v>19489</v>
      </c>
      <c r="AN1002" s="1" t="s">
        <v>19074</v>
      </c>
      <c r="AO1002" s="1" t="s">
        <v>18668</v>
      </c>
      <c r="AP1002" s="14" t="s">
        <v>19237</v>
      </c>
      <c r="AQ1002" s="14" t="s">
        <v>18895</v>
      </c>
      <c r="AR1002" s="14" t="s">
        <v>18894</v>
      </c>
      <c r="AS1002" s="15">
        <v>44312</v>
      </c>
      <c r="AT1002" s="1" t="s">
        <v>19490</v>
      </c>
      <c r="AU1002" s="1" t="s">
        <v>19237</v>
      </c>
      <c r="AV1002" s="1" t="s">
        <v>18894</v>
      </c>
      <c r="AW1002" s="1" t="s">
        <v>19241</v>
      </c>
      <c r="AX1002" s="1" t="s">
        <v>18667</v>
      </c>
      <c r="AY1002" s="1" t="s">
        <v>19242</v>
      </c>
    </row>
    <row r="1003" spans="1:51" x14ac:dyDescent="0.2">
      <c r="A1003" s="14" t="s">
        <v>17928</v>
      </c>
      <c r="B1003" s="1" t="s">
        <v>19235</v>
      </c>
      <c r="C1003" s="1" t="s">
        <v>19259</v>
      </c>
      <c r="D1003" s="1" t="s">
        <v>18664</v>
      </c>
      <c r="E1003" s="15">
        <v>44294</v>
      </c>
      <c r="F1003" s="13">
        <v>44312</v>
      </c>
      <c r="G1003" s="1" t="s">
        <v>18954</v>
      </c>
      <c r="H1003" s="1" t="s">
        <v>19236</v>
      </c>
      <c r="I1003" s="1" t="s">
        <v>18667</v>
      </c>
      <c r="J1003" s="1" t="s">
        <v>18668</v>
      </c>
      <c r="K1003" s="1" t="s">
        <v>18669</v>
      </c>
      <c r="L1003" s="1" t="s">
        <v>18894</v>
      </c>
      <c r="M1003" s="1" t="s">
        <v>18893</v>
      </c>
      <c r="N1003" s="1" t="s">
        <v>19237</v>
      </c>
      <c r="O1003" s="1">
        <v>10</v>
      </c>
      <c r="P1003" s="1" t="s">
        <v>19235</v>
      </c>
      <c r="Q1003" s="1" t="s">
        <v>18673</v>
      </c>
      <c r="R1003" s="1">
        <v>30692845605</v>
      </c>
      <c r="U1003" s="1" t="s">
        <v>19482</v>
      </c>
      <c r="V1003" s="1">
        <v>52392090</v>
      </c>
      <c r="W1003" s="1" t="s">
        <v>15003</v>
      </c>
      <c r="Z1003" s="1" t="s">
        <v>18706</v>
      </c>
      <c r="AA1003" s="1" t="s">
        <v>18707</v>
      </c>
      <c r="AB1003" s="1" t="s">
        <v>18707</v>
      </c>
      <c r="AE1003" s="1" t="s">
        <v>19483</v>
      </c>
      <c r="AG1003" s="1">
        <v>9</v>
      </c>
      <c r="AI1003" s="1">
        <v>1007</v>
      </c>
      <c r="AK1003" s="1" t="s">
        <v>19487</v>
      </c>
      <c r="AL1003" s="1" t="s">
        <v>19488</v>
      </c>
      <c r="AM1003" s="1" t="s">
        <v>19489</v>
      </c>
      <c r="AN1003" s="1" t="s">
        <v>19074</v>
      </c>
      <c r="AO1003" s="1" t="s">
        <v>18668</v>
      </c>
      <c r="AP1003" s="14" t="s">
        <v>19237</v>
      </c>
      <c r="AQ1003" s="14" t="s">
        <v>18895</v>
      </c>
      <c r="AR1003" s="14" t="s">
        <v>18894</v>
      </c>
      <c r="AS1003" s="15">
        <v>44312</v>
      </c>
      <c r="AT1003" s="1" t="s">
        <v>19490</v>
      </c>
      <c r="AU1003" s="1" t="s">
        <v>19237</v>
      </c>
      <c r="AV1003" s="1" t="s">
        <v>18894</v>
      </c>
      <c r="AW1003" s="1" t="s">
        <v>19241</v>
      </c>
      <c r="AX1003" s="1" t="s">
        <v>18667</v>
      </c>
      <c r="AY1003" s="1" t="s">
        <v>19242</v>
      </c>
    </row>
    <row r="1004" spans="1:51" x14ac:dyDescent="0.2">
      <c r="A1004" s="14" t="s">
        <v>15509</v>
      </c>
      <c r="B1004" s="1" t="s">
        <v>18662</v>
      </c>
      <c r="C1004" s="1" t="s">
        <v>18967</v>
      </c>
      <c r="D1004" s="1" t="s">
        <v>18664</v>
      </c>
      <c r="E1004" s="15">
        <v>44295</v>
      </c>
      <c r="F1004" s="13">
        <v>44347</v>
      </c>
      <c r="G1004" s="1" t="s">
        <v>18665</v>
      </c>
      <c r="H1004" s="1" t="s">
        <v>18666</v>
      </c>
      <c r="I1004" s="1" t="s">
        <v>18667</v>
      </c>
      <c r="J1004" s="1" t="s">
        <v>18668</v>
      </c>
      <c r="K1004" s="1" t="s">
        <v>18669</v>
      </c>
      <c r="L1004" s="1" t="s">
        <v>18735</v>
      </c>
      <c r="M1004" s="1" t="s">
        <v>18671</v>
      </c>
      <c r="N1004" s="1" t="s">
        <v>18672</v>
      </c>
      <c r="O1004" s="1">
        <v>23</v>
      </c>
      <c r="P1004" s="1" t="s">
        <v>18662</v>
      </c>
      <c r="Q1004" s="1" t="s">
        <v>18673</v>
      </c>
      <c r="R1004" s="1">
        <v>30503720929</v>
      </c>
      <c r="U1004" s="1" t="s">
        <v>19491</v>
      </c>
      <c r="V1004" s="1">
        <v>1155847717</v>
      </c>
      <c r="W1004" s="1" t="s">
        <v>19492</v>
      </c>
      <c r="Z1004" s="1" t="s">
        <v>18706</v>
      </c>
      <c r="AA1004" s="1" t="s">
        <v>18900</v>
      </c>
      <c r="AB1004" s="1" t="s">
        <v>19493</v>
      </c>
      <c r="AE1004" s="1" t="s">
        <v>19494</v>
      </c>
      <c r="AG1004" s="1" t="s">
        <v>15731</v>
      </c>
      <c r="AI1004" s="1">
        <v>1426</v>
      </c>
      <c r="AK1004" s="1" t="s">
        <v>19495</v>
      </c>
      <c r="AL1004" s="1" t="s">
        <v>18671</v>
      </c>
      <c r="AM1004" s="1" t="s">
        <v>18679</v>
      </c>
      <c r="AN1004" s="1" t="s">
        <v>18669</v>
      </c>
      <c r="AO1004" s="1" t="s">
        <v>18668</v>
      </c>
      <c r="AP1004" s="14" t="s">
        <v>19495</v>
      </c>
      <c r="AQ1004" s="14" t="s">
        <v>18778</v>
      </c>
      <c r="AR1004" s="14" t="s">
        <v>18679</v>
      </c>
      <c r="AS1004" s="15">
        <v>44322</v>
      </c>
      <c r="AT1004" s="1" t="s">
        <v>18713</v>
      </c>
      <c r="AU1004" s="1" t="s">
        <v>18672</v>
      </c>
      <c r="AV1004" s="1" t="s">
        <v>18735</v>
      </c>
      <c r="AW1004" s="1" t="s">
        <v>18683</v>
      </c>
      <c r="AX1004" s="1" t="s">
        <v>18667</v>
      </c>
      <c r="AY1004" s="1" t="s">
        <v>18684</v>
      </c>
    </row>
    <row r="1005" spans="1:51" x14ac:dyDescent="0.2">
      <c r="A1005" s="14" t="s">
        <v>15512</v>
      </c>
      <c r="B1005" s="1" t="s">
        <v>18662</v>
      </c>
      <c r="C1005" s="1" t="s">
        <v>18685</v>
      </c>
      <c r="D1005" s="1" t="s">
        <v>18664</v>
      </c>
      <c r="E1005" s="15">
        <v>44295</v>
      </c>
      <c r="F1005" s="13">
        <v>44333</v>
      </c>
      <c r="G1005" s="1" t="s">
        <v>18665</v>
      </c>
      <c r="H1005" s="1" t="s">
        <v>18666</v>
      </c>
      <c r="I1005" s="1" t="s">
        <v>18667</v>
      </c>
      <c r="J1005" s="1" t="s">
        <v>18668</v>
      </c>
      <c r="K1005" s="1" t="s">
        <v>18669</v>
      </c>
      <c r="L1005" s="1" t="s">
        <v>18735</v>
      </c>
      <c r="M1005" s="1" t="s">
        <v>18671</v>
      </c>
      <c r="N1005" s="1" t="s">
        <v>18672</v>
      </c>
      <c r="O1005" s="1">
        <v>31</v>
      </c>
      <c r="P1005" s="1" t="s">
        <v>18662</v>
      </c>
      <c r="Q1005" s="1" t="s">
        <v>18673</v>
      </c>
      <c r="R1005" s="1">
        <v>30503720929</v>
      </c>
      <c r="U1005" s="1" t="s">
        <v>19491</v>
      </c>
      <c r="V1005" s="1">
        <v>1155847717</v>
      </c>
      <c r="W1005" s="1" t="s">
        <v>19492</v>
      </c>
      <c r="Z1005" s="1" t="s">
        <v>18706</v>
      </c>
      <c r="AA1005" s="1" t="s">
        <v>18900</v>
      </c>
      <c r="AB1005" s="1" t="s">
        <v>19493</v>
      </c>
      <c r="AE1005" s="1" t="s">
        <v>19494</v>
      </c>
      <c r="AG1005" s="1" t="s">
        <v>15731</v>
      </c>
      <c r="AI1005" s="1">
        <v>1426</v>
      </c>
      <c r="AK1005" s="1" t="s">
        <v>18732</v>
      </c>
      <c r="AL1005" s="1" t="s">
        <v>18730</v>
      </c>
      <c r="AM1005" s="1" t="s">
        <v>18679</v>
      </c>
      <c r="AN1005" s="1" t="s">
        <v>18669</v>
      </c>
      <c r="AO1005" s="1" t="s">
        <v>18668</v>
      </c>
      <c r="AP1005" s="14" t="s">
        <v>18732</v>
      </c>
      <c r="AQ1005" s="14" t="s">
        <v>18734</v>
      </c>
      <c r="AR1005" s="14" t="s">
        <v>18679</v>
      </c>
      <c r="AS1005" s="15">
        <v>44334</v>
      </c>
      <c r="AT1005" s="1" t="s">
        <v>18828</v>
      </c>
      <c r="AU1005" s="1" t="s">
        <v>18672</v>
      </c>
      <c r="AV1005" s="1" t="s">
        <v>18735</v>
      </c>
      <c r="AW1005" s="1" t="s">
        <v>18683</v>
      </c>
      <c r="AX1005" s="1" t="s">
        <v>18667</v>
      </c>
      <c r="AY1005" s="1" t="s">
        <v>18684</v>
      </c>
    </row>
    <row r="1006" spans="1:51" x14ac:dyDescent="0.2">
      <c r="A1006" s="14" t="s">
        <v>17325</v>
      </c>
      <c r="B1006" s="1" t="s">
        <v>18953</v>
      </c>
      <c r="C1006" s="1" t="s">
        <v>18685</v>
      </c>
      <c r="D1006" s="1" t="s">
        <v>18664</v>
      </c>
      <c r="E1006" s="15">
        <v>44295</v>
      </c>
      <c r="F1006" s="13">
        <v>44329</v>
      </c>
      <c r="G1006" s="1" t="s">
        <v>18954</v>
      </c>
      <c r="H1006" s="1" t="s">
        <v>18955</v>
      </c>
      <c r="I1006" s="1" t="s">
        <v>18667</v>
      </c>
      <c r="J1006" s="1" t="s">
        <v>18668</v>
      </c>
      <c r="K1006" s="1" t="s">
        <v>18669</v>
      </c>
      <c r="L1006" s="1" t="s">
        <v>18693</v>
      </c>
      <c r="M1006" s="1" t="s">
        <v>18956</v>
      </c>
      <c r="N1006" s="1" t="s">
        <v>18957</v>
      </c>
      <c r="O1006" s="1">
        <v>32</v>
      </c>
      <c r="P1006" s="1" t="s">
        <v>18953</v>
      </c>
      <c r="Q1006" s="1" t="s">
        <v>19496</v>
      </c>
      <c r="R1006" s="1">
        <v>20147016639</v>
      </c>
      <c r="S1006" s="1" t="s">
        <v>18702</v>
      </c>
      <c r="T1006" s="1">
        <v>14701663</v>
      </c>
      <c r="U1006" s="1" t="s">
        <v>19497</v>
      </c>
      <c r="V1006" s="1">
        <v>41067000</v>
      </c>
      <c r="X1006" s="1" t="s">
        <v>19498</v>
      </c>
      <c r="Y1006" s="1" t="s">
        <v>19499</v>
      </c>
      <c r="Z1006" s="1" t="s">
        <v>18706</v>
      </c>
      <c r="AA1006" s="1" t="s">
        <v>18789</v>
      </c>
      <c r="AB1006" s="1" t="s">
        <v>19500</v>
      </c>
      <c r="AE1006" s="1" t="s">
        <v>19501</v>
      </c>
      <c r="AG1006" s="1">
        <v>1</v>
      </c>
      <c r="AH1006" s="1" t="s">
        <v>1816</v>
      </c>
      <c r="AI1006" s="1">
        <v>1006</v>
      </c>
      <c r="AK1006" s="1" t="s">
        <v>18840</v>
      </c>
      <c r="AL1006" s="1" t="s">
        <v>18730</v>
      </c>
      <c r="AM1006" s="1" t="s">
        <v>18693</v>
      </c>
      <c r="AN1006" s="1" t="s">
        <v>18669</v>
      </c>
      <c r="AO1006" s="1" t="s">
        <v>18668</v>
      </c>
      <c r="AP1006" s="14" t="s">
        <v>18694</v>
      </c>
      <c r="AQ1006" s="14" t="s">
        <v>18695</v>
      </c>
      <c r="AR1006" s="14" t="s">
        <v>18693</v>
      </c>
      <c r="AS1006" s="15">
        <v>44329</v>
      </c>
      <c r="AT1006" s="1" t="s">
        <v>18841</v>
      </c>
      <c r="AU1006" s="1" t="s">
        <v>18957</v>
      </c>
      <c r="AV1006" s="1" t="s">
        <v>18693</v>
      </c>
      <c r="AW1006" s="1" t="s">
        <v>18958</v>
      </c>
      <c r="AX1006" s="1" t="s">
        <v>18667</v>
      </c>
      <c r="AY1006" s="1" t="s">
        <v>18959</v>
      </c>
    </row>
    <row r="1007" spans="1:51" x14ac:dyDescent="0.2">
      <c r="A1007" s="14" t="s">
        <v>17330</v>
      </c>
      <c r="B1007" s="1" t="s">
        <v>18953</v>
      </c>
      <c r="C1007" s="1" t="s">
        <v>18685</v>
      </c>
      <c r="D1007" s="1" t="s">
        <v>18664</v>
      </c>
      <c r="E1007" s="15">
        <v>44295</v>
      </c>
      <c r="F1007" s="13">
        <v>44336</v>
      </c>
      <c r="G1007" s="1" t="s">
        <v>18954</v>
      </c>
      <c r="H1007" s="1" t="s">
        <v>18955</v>
      </c>
      <c r="I1007" s="1" t="s">
        <v>18667</v>
      </c>
      <c r="J1007" s="1" t="s">
        <v>18668</v>
      </c>
      <c r="K1007" s="1" t="s">
        <v>18669</v>
      </c>
      <c r="L1007" s="1" t="s">
        <v>18693</v>
      </c>
      <c r="M1007" s="1" t="s">
        <v>18956</v>
      </c>
      <c r="N1007" s="1" t="s">
        <v>18957</v>
      </c>
      <c r="O1007" s="1">
        <v>26</v>
      </c>
      <c r="P1007" s="1" t="s">
        <v>18953</v>
      </c>
      <c r="Q1007" s="1" t="s">
        <v>19496</v>
      </c>
      <c r="R1007" s="1">
        <v>20147016639</v>
      </c>
      <c r="S1007" s="1" t="s">
        <v>18702</v>
      </c>
      <c r="T1007" s="1">
        <v>14701663</v>
      </c>
      <c r="U1007" s="1" t="s">
        <v>19497</v>
      </c>
      <c r="V1007" s="1">
        <v>41067000</v>
      </c>
      <c r="X1007" s="1" t="s">
        <v>19498</v>
      </c>
      <c r="Y1007" s="1" t="s">
        <v>19499</v>
      </c>
      <c r="Z1007" s="1" t="s">
        <v>18706</v>
      </c>
      <c r="AA1007" s="1" t="s">
        <v>18789</v>
      </c>
      <c r="AB1007" s="1" t="s">
        <v>19500</v>
      </c>
      <c r="AE1007" s="1" t="s">
        <v>19501</v>
      </c>
      <c r="AG1007" s="1">
        <v>1</v>
      </c>
      <c r="AH1007" s="1" t="s">
        <v>1816</v>
      </c>
      <c r="AI1007" s="1">
        <v>1006</v>
      </c>
      <c r="AK1007" s="1" t="s">
        <v>18792</v>
      </c>
      <c r="AL1007" s="1" t="s">
        <v>18730</v>
      </c>
      <c r="AM1007" s="1" t="s">
        <v>18693</v>
      </c>
      <c r="AN1007" s="1" t="s">
        <v>18669</v>
      </c>
      <c r="AO1007" s="1" t="s">
        <v>18668</v>
      </c>
      <c r="AP1007" s="14" t="s">
        <v>18694</v>
      </c>
      <c r="AQ1007" s="14" t="s">
        <v>18695</v>
      </c>
      <c r="AR1007" s="14" t="s">
        <v>18693</v>
      </c>
      <c r="AS1007" s="15">
        <v>44336</v>
      </c>
      <c r="AT1007" s="1" t="s">
        <v>19060</v>
      </c>
      <c r="AU1007" s="1" t="s">
        <v>18957</v>
      </c>
      <c r="AV1007" s="1" t="s">
        <v>18693</v>
      </c>
      <c r="AW1007" s="1" t="s">
        <v>18958</v>
      </c>
      <c r="AX1007" s="1" t="s">
        <v>18667</v>
      </c>
      <c r="AY1007" s="1" t="s">
        <v>18959</v>
      </c>
    </row>
    <row r="1008" spans="1:51" x14ac:dyDescent="0.2">
      <c r="A1008" s="14" t="s">
        <v>17333</v>
      </c>
      <c r="B1008" s="1" t="s">
        <v>18953</v>
      </c>
      <c r="C1008" s="1" t="s">
        <v>18685</v>
      </c>
      <c r="D1008" s="1" t="s">
        <v>18664</v>
      </c>
      <c r="E1008" s="15">
        <v>44295</v>
      </c>
      <c r="F1008" s="13">
        <v>44333</v>
      </c>
      <c r="G1008" s="1" t="s">
        <v>18954</v>
      </c>
      <c r="H1008" s="1" t="s">
        <v>18955</v>
      </c>
      <c r="I1008" s="1" t="s">
        <v>18667</v>
      </c>
      <c r="J1008" s="1" t="s">
        <v>18668</v>
      </c>
      <c r="K1008" s="1" t="s">
        <v>18669</v>
      </c>
      <c r="L1008" s="1" t="s">
        <v>18693</v>
      </c>
      <c r="M1008" s="1" t="s">
        <v>18956</v>
      </c>
      <c r="N1008" s="1" t="s">
        <v>18957</v>
      </c>
      <c r="O1008" s="1">
        <v>32</v>
      </c>
      <c r="P1008" s="1" t="s">
        <v>18953</v>
      </c>
      <c r="Q1008" s="1" t="s">
        <v>19496</v>
      </c>
      <c r="R1008" s="1">
        <v>20147016639</v>
      </c>
      <c r="S1008" s="1" t="s">
        <v>18702</v>
      </c>
      <c r="T1008" s="1">
        <v>14701663</v>
      </c>
      <c r="U1008" s="1" t="s">
        <v>19497</v>
      </c>
      <c r="V1008" s="1">
        <v>41067000</v>
      </c>
      <c r="X1008" s="1" t="s">
        <v>19498</v>
      </c>
      <c r="Y1008" s="1" t="s">
        <v>19499</v>
      </c>
      <c r="Z1008" s="1" t="s">
        <v>18706</v>
      </c>
      <c r="AA1008" s="1" t="s">
        <v>18789</v>
      </c>
      <c r="AB1008" s="1" t="s">
        <v>19500</v>
      </c>
      <c r="AE1008" s="1" t="s">
        <v>19501</v>
      </c>
      <c r="AG1008" s="1">
        <v>1</v>
      </c>
      <c r="AH1008" s="1" t="s">
        <v>1816</v>
      </c>
      <c r="AI1008" s="1">
        <v>1006</v>
      </c>
      <c r="AK1008" s="1" t="s">
        <v>18840</v>
      </c>
      <c r="AL1008" s="1" t="s">
        <v>18730</v>
      </c>
      <c r="AM1008" s="1" t="s">
        <v>18693</v>
      </c>
      <c r="AN1008" s="1" t="s">
        <v>18669</v>
      </c>
      <c r="AO1008" s="1" t="s">
        <v>18668</v>
      </c>
      <c r="AP1008" s="14" t="s">
        <v>18694</v>
      </c>
      <c r="AQ1008" s="14" t="s">
        <v>18695</v>
      </c>
      <c r="AR1008" s="14" t="s">
        <v>18693</v>
      </c>
      <c r="AS1008" s="15">
        <v>44333</v>
      </c>
      <c r="AT1008" s="1" t="s">
        <v>18841</v>
      </c>
      <c r="AU1008" s="1" t="s">
        <v>18957</v>
      </c>
      <c r="AV1008" s="1" t="s">
        <v>18693</v>
      </c>
      <c r="AW1008" s="1" t="s">
        <v>18958</v>
      </c>
      <c r="AX1008" s="1" t="s">
        <v>18667</v>
      </c>
      <c r="AY1008" s="1" t="s">
        <v>18959</v>
      </c>
    </row>
    <row r="1009" spans="1:51" x14ac:dyDescent="0.2">
      <c r="A1009" s="14" t="s">
        <v>17336</v>
      </c>
      <c r="B1009" s="1" t="s">
        <v>18953</v>
      </c>
      <c r="C1009" s="1" t="s">
        <v>18685</v>
      </c>
      <c r="D1009" s="1" t="s">
        <v>18664</v>
      </c>
      <c r="E1009" s="15">
        <v>44295</v>
      </c>
      <c r="F1009" s="13">
        <v>44336</v>
      </c>
      <c r="G1009" s="1" t="s">
        <v>18954</v>
      </c>
      <c r="H1009" s="1" t="s">
        <v>18955</v>
      </c>
      <c r="I1009" s="1" t="s">
        <v>18667</v>
      </c>
      <c r="J1009" s="1" t="s">
        <v>18668</v>
      </c>
      <c r="K1009" s="1" t="s">
        <v>18669</v>
      </c>
      <c r="L1009" s="1" t="s">
        <v>18693</v>
      </c>
      <c r="M1009" s="1" t="s">
        <v>18956</v>
      </c>
      <c r="N1009" s="1" t="s">
        <v>18957</v>
      </c>
      <c r="O1009" s="1">
        <v>26</v>
      </c>
      <c r="P1009" s="1" t="s">
        <v>18953</v>
      </c>
      <c r="Q1009" s="1" t="s">
        <v>19496</v>
      </c>
      <c r="R1009" s="1">
        <v>20147016639</v>
      </c>
      <c r="S1009" s="1" t="s">
        <v>18702</v>
      </c>
      <c r="T1009" s="1">
        <v>14701663</v>
      </c>
      <c r="U1009" s="1" t="s">
        <v>19497</v>
      </c>
      <c r="V1009" s="1">
        <v>41067000</v>
      </c>
      <c r="X1009" s="1" t="s">
        <v>19498</v>
      </c>
      <c r="Y1009" s="1" t="s">
        <v>19499</v>
      </c>
      <c r="Z1009" s="1" t="s">
        <v>18706</v>
      </c>
      <c r="AA1009" s="1" t="s">
        <v>18789</v>
      </c>
      <c r="AB1009" s="1" t="s">
        <v>19500</v>
      </c>
      <c r="AE1009" s="1" t="s">
        <v>19501</v>
      </c>
      <c r="AG1009" s="1">
        <v>1</v>
      </c>
      <c r="AH1009" s="1" t="s">
        <v>1816</v>
      </c>
      <c r="AI1009" s="1">
        <v>1006</v>
      </c>
      <c r="AK1009" s="1" t="s">
        <v>18792</v>
      </c>
      <c r="AL1009" s="1" t="s">
        <v>18730</v>
      </c>
      <c r="AM1009" s="1" t="s">
        <v>18693</v>
      </c>
      <c r="AN1009" s="1" t="s">
        <v>18669</v>
      </c>
      <c r="AO1009" s="1" t="s">
        <v>18668</v>
      </c>
      <c r="AP1009" s="14" t="s">
        <v>18694</v>
      </c>
      <c r="AQ1009" s="14" t="s">
        <v>18695</v>
      </c>
      <c r="AR1009" s="14" t="s">
        <v>18693</v>
      </c>
      <c r="AS1009" s="15">
        <v>44336</v>
      </c>
      <c r="AT1009" s="1" t="s">
        <v>18946</v>
      </c>
      <c r="AU1009" s="1" t="s">
        <v>18957</v>
      </c>
      <c r="AV1009" s="1" t="s">
        <v>18693</v>
      </c>
      <c r="AW1009" s="1" t="s">
        <v>18958</v>
      </c>
      <c r="AX1009" s="1" t="s">
        <v>18667</v>
      </c>
      <c r="AY1009" s="1" t="s">
        <v>18959</v>
      </c>
    </row>
    <row r="1010" spans="1:51" x14ac:dyDescent="0.2">
      <c r="A1010" s="14" t="s">
        <v>15514</v>
      </c>
      <c r="B1010" s="1" t="s">
        <v>18662</v>
      </c>
      <c r="C1010" s="1" t="s">
        <v>18685</v>
      </c>
      <c r="D1010" s="1" t="s">
        <v>18664</v>
      </c>
      <c r="E1010" s="15">
        <v>44295</v>
      </c>
      <c r="F1010" s="13">
        <v>44344</v>
      </c>
      <c r="G1010" s="1" t="s">
        <v>18665</v>
      </c>
      <c r="H1010" s="1" t="s">
        <v>18666</v>
      </c>
      <c r="I1010" s="1" t="s">
        <v>18667</v>
      </c>
      <c r="J1010" s="1" t="s">
        <v>18668</v>
      </c>
      <c r="K1010" s="1" t="s">
        <v>18669</v>
      </c>
      <c r="L1010" s="1" t="s">
        <v>18735</v>
      </c>
      <c r="M1010" s="1" t="s">
        <v>18671</v>
      </c>
      <c r="N1010" s="1" t="s">
        <v>18672</v>
      </c>
      <c r="O1010" s="1">
        <v>39</v>
      </c>
      <c r="P1010" s="1" t="s">
        <v>18662</v>
      </c>
      <c r="Q1010" s="1" t="s">
        <v>19502</v>
      </c>
      <c r="R1010" s="1">
        <v>20221001258</v>
      </c>
      <c r="S1010" s="1" t="s">
        <v>18702</v>
      </c>
      <c r="T1010" s="1">
        <v>22100125</v>
      </c>
      <c r="U1010" s="1" t="s">
        <v>19238</v>
      </c>
      <c r="V1010" s="1">
        <v>1143272844</v>
      </c>
      <c r="X1010" s="1" t="s">
        <v>19503</v>
      </c>
      <c r="Y1010" s="1" t="s">
        <v>19504</v>
      </c>
      <c r="Z1010" s="1" t="s">
        <v>18706</v>
      </c>
      <c r="AA1010" s="1" t="s">
        <v>18707</v>
      </c>
      <c r="AB1010" s="1" t="s">
        <v>18707</v>
      </c>
      <c r="AE1010" s="1" t="s">
        <v>19239</v>
      </c>
      <c r="AG1010" s="1" t="s">
        <v>19505</v>
      </c>
      <c r="AH1010" s="1" t="s">
        <v>18891</v>
      </c>
      <c r="AI1010" s="1">
        <v>1035</v>
      </c>
      <c r="AK1010" s="1" t="s">
        <v>18718</v>
      </c>
      <c r="AL1010" s="1" t="s">
        <v>18671</v>
      </c>
      <c r="AM1010" s="1" t="s">
        <v>18679</v>
      </c>
      <c r="AN1010" s="1" t="s">
        <v>18669</v>
      </c>
      <c r="AO1010" s="1" t="s">
        <v>18668</v>
      </c>
      <c r="AP1010" s="14" t="s">
        <v>18800</v>
      </c>
      <c r="AQ1010" s="14" t="s">
        <v>18734</v>
      </c>
      <c r="AR1010" s="14" t="s">
        <v>18679</v>
      </c>
      <c r="AS1010" s="15">
        <v>44344</v>
      </c>
      <c r="AT1010" s="1" t="s">
        <v>18801</v>
      </c>
      <c r="AU1010" s="1" t="s">
        <v>18672</v>
      </c>
      <c r="AV1010" s="1" t="s">
        <v>18735</v>
      </c>
      <c r="AW1010" s="1" t="s">
        <v>18683</v>
      </c>
      <c r="AX1010" s="1" t="s">
        <v>18667</v>
      </c>
      <c r="AY1010" s="1" t="s">
        <v>18684</v>
      </c>
    </row>
    <row r="1011" spans="1:51" x14ac:dyDescent="0.2">
      <c r="A1011" s="14" t="s">
        <v>15534</v>
      </c>
      <c r="B1011" s="1" t="s">
        <v>18662</v>
      </c>
      <c r="C1011" s="1" t="s">
        <v>18685</v>
      </c>
      <c r="D1011" s="1" t="s">
        <v>18664</v>
      </c>
      <c r="E1011" s="15">
        <v>44295</v>
      </c>
      <c r="F1011" s="13">
        <v>44321</v>
      </c>
      <c r="G1011" s="1" t="s">
        <v>18665</v>
      </c>
      <c r="H1011" s="1" t="s">
        <v>18666</v>
      </c>
      <c r="I1011" s="1" t="s">
        <v>18667</v>
      </c>
      <c r="J1011" s="1" t="s">
        <v>18668</v>
      </c>
      <c r="K1011" s="1" t="s">
        <v>18669</v>
      </c>
      <c r="L1011" s="1" t="s">
        <v>18735</v>
      </c>
      <c r="M1011" s="1" t="s">
        <v>18671</v>
      </c>
      <c r="N1011" s="1" t="s">
        <v>18672</v>
      </c>
      <c r="O1011" s="1">
        <v>33</v>
      </c>
      <c r="P1011" s="1" t="s">
        <v>18662</v>
      </c>
      <c r="Q1011" s="1" t="s">
        <v>18673</v>
      </c>
      <c r="R1011" s="1">
        <v>30642661562</v>
      </c>
      <c r="U1011" s="1" t="s">
        <v>18813</v>
      </c>
      <c r="V1011" s="1">
        <v>1140164100</v>
      </c>
      <c r="W1011" s="1" t="s">
        <v>18814</v>
      </c>
      <c r="Z1011" s="1" t="s">
        <v>18706</v>
      </c>
      <c r="AA1011" s="1" t="s">
        <v>18707</v>
      </c>
      <c r="AB1011" s="1" t="s">
        <v>18707</v>
      </c>
      <c r="AE1011" s="1" t="s">
        <v>18815</v>
      </c>
      <c r="AG1011" s="1" t="s">
        <v>18816</v>
      </c>
      <c r="AI1011" s="1">
        <v>1440</v>
      </c>
      <c r="AK1011" s="1" t="s">
        <v>18840</v>
      </c>
      <c r="AL1011" s="1" t="s">
        <v>18730</v>
      </c>
      <c r="AM1011" s="1" t="s">
        <v>18693</v>
      </c>
      <c r="AN1011" s="1" t="s">
        <v>18669</v>
      </c>
      <c r="AO1011" s="1" t="s">
        <v>18668</v>
      </c>
      <c r="AP1011" s="14" t="s">
        <v>18694</v>
      </c>
      <c r="AQ1011" s="14" t="s">
        <v>18695</v>
      </c>
      <c r="AR1011" s="14" t="s">
        <v>18693</v>
      </c>
      <c r="AS1011" s="15">
        <v>44321</v>
      </c>
      <c r="AT1011" s="1" t="s">
        <v>18841</v>
      </c>
      <c r="AU1011" s="1" t="s">
        <v>18672</v>
      </c>
      <c r="AV1011" s="1" t="s">
        <v>18735</v>
      </c>
      <c r="AW1011" s="1" t="s">
        <v>18683</v>
      </c>
      <c r="AX1011" s="1" t="s">
        <v>18667</v>
      </c>
      <c r="AY1011" s="1" t="s">
        <v>18684</v>
      </c>
    </row>
    <row r="1012" spans="1:51" x14ac:dyDescent="0.2">
      <c r="A1012" s="14" t="s">
        <v>17339</v>
      </c>
      <c r="B1012" s="1" t="s">
        <v>18953</v>
      </c>
      <c r="C1012" s="1" t="s">
        <v>18663</v>
      </c>
      <c r="D1012" s="1" t="s">
        <v>18664</v>
      </c>
      <c r="E1012" s="15">
        <v>44295</v>
      </c>
      <c r="F1012" s="13">
        <v>44302</v>
      </c>
      <c r="G1012" s="1" t="s">
        <v>18954</v>
      </c>
      <c r="H1012" s="1" t="s">
        <v>18955</v>
      </c>
      <c r="I1012" s="1" t="s">
        <v>18667</v>
      </c>
      <c r="J1012" s="1" t="s">
        <v>18668</v>
      </c>
      <c r="K1012" s="1" t="s">
        <v>18669</v>
      </c>
      <c r="L1012" s="1" t="s">
        <v>18693</v>
      </c>
      <c r="M1012" s="1" t="s">
        <v>18956</v>
      </c>
      <c r="N1012" s="1" t="s">
        <v>18957</v>
      </c>
      <c r="O1012" s="1">
        <v>16</v>
      </c>
      <c r="P1012" s="1" t="s">
        <v>18953</v>
      </c>
      <c r="Q1012" s="1" t="s">
        <v>19020</v>
      </c>
      <c r="R1012" s="1">
        <v>27258786101</v>
      </c>
      <c r="S1012" s="1" t="s">
        <v>18702</v>
      </c>
      <c r="T1012" s="1">
        <v>25878610</v>
      </c>
      <c r="U1012" s="1" t="s">
        <v>19021</v>
      </c>
      <c r="V1012" s="1">
        <v>1161537110</v>
      </c>
      <c r="X1012" s="1" t="s">
        <v>19022</v>
      </c>
      <c r="Y1012" s="1" t="s">
        <v>19023</v>
      </c>
      <c r="Z1012" s="1" t="s">
        <v>18706</v>
      </c>
      <c r="AA1012" s="1" t="s">
        <v>18707</v>
      </c>
      <c r="AB1012" s="1" t="s">
        <v>18707</v>
      </c>
      <c r="AE1012" s="1" t="s">
        <v>19024</v>
      </c>
      <c r="AG1012" s="1">
        <v>7</v>
      </c>
      <c r="AH1012" s="1" t="s">
        <v>18891</v>
      </c>
      <c r="AI1012" s="1">
        <v>1006</v>
      </c>
      <c r="AK1012" s="1" t="s">
        <v>19053</v>
      </c>
      <c r="AL1012" s="1" t="s">
        <v>18730</v>
      </c>
      <c r="AM1012" s="1" t="s">
        <v>18693</v>
      </c>
      <c r="AN1012" s="1" t="s">
        <v>18669</v>
      </c>
      <c r="AO1012" s="1" t="s">
        <v>18668</v>
      </c>
      <c r="AP1012" s="14" t="s">
        <v>18694</v>
      </c>
      <c r="AQ1012" s="14" t="s">
        <v>18695</v>
      </c>
      <c r="AR1012" s="14" t="s">
        <v>18693</v>
      </c>
      <c r="AS1012" s="15">
        <v>44302</v>
      </c>
      <c r="AT1012" s="1" t="s">
        <v>18946</v>
      </c>
      <c r="AU1012" s="1" t="s">
        <v>18957</v>
      </c>
      <c r="AV1012" s="1" t="s">
        <v>18693</v>
      </c>
      <c r="AW1012" s="1" t="s">
        <v>18958</v>
      </c>
      <c r="AX1012" s="1" t="s">
        <v>18667</v>
      </c>
      <c r="AY1012" s="1" t="s">
        <v>18959</v>
      </c>
    </row>
    <row r="1013" spans="1:51" x14ac:dyDescent="0.2">
      <c r="A1013" s="14" t="s">
        <v>15537</v>
      </c>
      <c r="B1013" s="1" t="s">
        <v>18662</v>
      </c>
      <c r="C1013" s="1" t="s">
        <v>18685</v>
      </c>
      <c r="D1013" s="1" t="s">
        <v>18664</v>
      </c>
      <c r="E1013" s="15">
        <v>44295</v>
      </c>
      <c r="F1013" s="13">
        <v>44342</v>
      </c>
      <c r="G1013" s="1" t="s">
        <v>18665</v>
      </c>
      <c r="H1013" s="1" t="s">
        <v>18666</v>
      </c>
      <c r="I1013" s="1" t="s">
        <v>18667</v>
      </c>
      <c r="J1013" s="1" t="s">
        <v>18668</v>
      </c>
      <c r="K1013" s="1" t="s">
        <v>18669</v>
      </c>
      <c r="L1013" s="1" t="s">
        <v>18735</v>
      </c>
      <c r="M1013" s="1" t="s">
        <v>18671</v>
      </c>
      <c r="N1013" s="1" t="s">
        <v>18672</v>
      </c>
      <c r="O1013" s="1">
        <v>36</v>
      </c>
      <c r="P1013" s="1" t="s">
        <v>18662</v>
      </c>
      <c r="Q1013" s="1" t="s">
        <v>18673</v>
      </c>
      <c r="R1013" s="1">
        <v>30686512912</v>
      </c>
      <c r="U1013" s="1" t="s">
        <v>19506</v>
      </c>
      <c r="V1013" s="1">
        <v>1131751938</v>
      </c>
      <c r="W1013" s="1" t="s">
        <v>19232</v>
      </c>
      <c r="Z1013" s="1" t="s">
        <v>18706</v>
      </c>
      <c r="AA1013" s="1" t="s">
        <v>18707</v>
      </c>
      <c r="AB1013" s="1" t="s">
        <v>18707</v>
      </c>
      <c r="AE1013" s="1" t="s">
        <v>19233</v>
      </c>
      <c r="AG1013" s="1">
        <v>1</v>
      </c>
      <c r="AH1013" s="1">
        <v>18</v>
      </c>
      <c r="AI1013" s="1">
        <v>1093</v>
      </c>
      <c r="AK1013" s="1" t="s">
        <v>18732</v>
      </c>
      <c r="AL1013" s="1" t="s">
        <v>18730</v>
      </c>
      <c r="AM1013" s="1" t="s">
        <v>18679</v>
      </c>
      <c r="AN1013" s="1" t="s">
        <v>18669</v>
      </c>
      <c r="AO1013" s="1" t="s">
        <v>18668</v>
      </c>
      <c r="AP1013" s="14" t="s">
        <v>18732</v>
      </c>
      <c r="AQ1013" s="14" t="s">
        <v>18734</v>
      </c>
      <c r="AR1013" s="14" t="s">
        <v>18679</v>
      </c>
      <c r="AS1013" s="15">
        <v>44347</v>
      </c>
      <c r="AT1013" s="1" t="s">
        <v>18828</v>
      </c>
      <c r="AU1013" s="1" t="s">
        <v>18672</v>
      </c>
      <c r="AV1013" s="1" t="s">
        <v>18735</v>
      </c>
      <c r="AW1013" s="1" t="s">
        <v>18683</v>
      </c>
      <c r="AX1013" s="1" t="s">
        <v>18667</v>
      </c>
      <c r="AY1013" s="1" t="s">
        <v>18684</v>
      </c>
    </row>
    <row r="1014" spans="1:51" x14ac:dyDescent="0.2">
      <c r="A1014" s="14" t="s">
        <v>15539</v>
      </c>
      <c r="B1014" s="1" t="s">
        <v>18662</v>
      </c>
      <c r="C1014" s="1" t="s">
        <v>18685</v>
      </c>
      <c r="D1014" s="1" t="s">
        <v>18664</v>
      </c>
      <c r="E1014" s="15">
        <v>44298</v>
      </c>
      <c r="F1014" s="13">
        <v>44319</v>
      </c>
      <c r="G1014" s="1" t="s">
        <v>18665</v>
      </c>
      <c r="H1014" s="1" t="s">
        <v>18666</v>
      </c>
      <c r="I1014" s="1" t="s">
        <v>18667</v>
      </c>
      <c r="J1014" s="1" t="s">
        <v>18668</v>
      </c>
      <c r="K1014" s="1" t="s">
        <v>18669</v>
      </c>
      <c r="L1014" s="1" t="s">
        <v>18735</v>
      </c>
      <c r="M1014" s="1" t="s">
        <v>18671</v>
      </c>
      <c r="N1014" s="1" t="s">
        <v>18672</v>
      </c>
      <c r="O1014" s="1">
        <v>34</v>
      </c>
      <c r="P1014" s="1" t="s">
        <v>18662</v>
      </c>
      <c r="Q1014" s="1" t="s">
        <v>18673</v>
      </c>
      <c r="R1014" s="1">
        <v>30516968431</v>
      </c>
      <c r="U1014" s="1" t="s">
        <v>19081</v>
      </c>
      <c r="V1014" s="1">
        <v>1157776400</v>
      </c>
      <c r="W1014" s="1" t="s">
        <v>19082</v>
      </c>
      <c r="Z1014" s="1" t="s">
        <v>18706</v>
      </c>
      <c r="AA1014" s="1" t="s">
        <v>18707</v>
      </c>
      <c r="AB1014" s="1" t="s">
        <v>18707</v>
      </c>
      <c r="AE1014" s="1" t="s">
        <v>19083</v>
      </c>
      <c r="AG1014" s="1" t="s">
        <v>15731</v>
      </c>
      <c r="AI1014" s="1">
        <v>1428</v>
      </c>
      <c r="AK1014" s="1" t="s">
        <v>18732</v>
      </c>
      <c r="AL1014" s="1" t="s">
        <v>18730</v>
      </c>
      <c r="AM1014" s="1" t="s">
        <v>18679</v>
      </c>
      <c r="AN1014" s="1" t="s">
        <v>18669</v>
      </c>
      <c r="AO1014" s="1" t="s">
        <v>18668</v>
      </c>
      <c r="AP1014" s="14" t="s">
        <v>18732</v>
      </c>
      <c r="AQ1014" s="14" t="s">
        <v>18734</v>
      </c>
      <c r="AR1014" s="14" t="s">
        <v>18679</v>
      </c>
      <c r="AS1014" s="15">
        <v>44328</v>
      </c>
      <c r="AT1014" s="1" t="s">
        <v>18828</v>
      </c>
      <c r="AU1014" s="1" t="s">
        <v>18672</v>
      </c>
      <c r="AV1014" s="1" t="s">
        <v>18735</v>
      </c>
      <c r="AW1014" s="1" t="s">
        <v>18683</v>
      </c>
      <c r="AX1014" s="1" t="s">
        <v>18667</v>
      </c>
      <c r="AY1014" s="1" t="s">
        <v>18684</v>
      </c>
    </row>
    <row r="1015" spans="1:51" x14ac:dyDescent="0.2">
      <c r="A1015" s="14" t="s">
        <v>17936</v>
      </c>
      <c r="B1015" s="1" t="s">
        <v>19235</v>
      </c>
      <c r="C1015" s="1" t="s">
        <v>19259</v>
      </c>
      <c r="D1015" s="1" t="s">
        <v>18664</v>
      </c>
      <c r="E1015" s="15">
        <v>44298</v>
      </c>
      <c r="F1015" s="13">
        <v>44344</v>
      </c>
      <c r="G1015" s="1" t="s">
        <v>18954</v>
      </c>
      <c r="H1015" s="1" t="s">
        <v>19236</v>
      </c>
      <c r="I1015" s="1" t="s">
        <v>18667</v>
      </c>
      <c r="J1015" s="1" t="s">
        <v>18668</v>
      </c>
      <c r="K1015" s="1" t="s">
        <v>18669</v>
      </c>
      <c r="L1015" s="1" t="s">
        <v>18894</v>
      </c>
      <c r="M1015" s="1" t="s">
        <v>18893</v>
      </c>
      <c r="N1015" s="1" t="s">
        <v>19237</v>
      </c>
      <c r="O1015" s="1">
        <v>25</v>
      </c>
      <c r="P1015" s="1" t="s">
        <v>19235</v>
      </c>
      <c r="Q1015" s="1" t="s">
        <v>18673</v>
      </c>
      <c r="R1015" s="1">
        <v>30707174702</v>
      </c>
      <c r="U1015" s="1" t="s">
        <v>19033</v>
      </c>
      <c r="V1015" s="1">
        <v>1152350065</v>
      </c>
      <c r="W1015" s="1" t="s">
        <v>19034</v>
      </c>
      <c r="Z1015" s="1" t="s">
        <v>18706</v>
      </c>
      <c r="AA1015" s="1" t="s">
        <v>18881</v>
      </c>
      <c r="AB1015" s="1" t="s">
        <v>18882</v>
      </c>
      <c r="AE1015" s="1" t="s">
        <v>19035</v>
      </c>
      <c r="AG1015" s="1" t="s">
        <v>15731</v>
      </c>
      <c r="AH1015" s="1">
        <v>1</v>
      </c>
      <c r="AI1015" s="1">
        <v>1416</v>
      </c>
      <c r="AK1015" s="1" t="s">
        <v>19036</v>
      </c>
      <c r="AL1015" s="1" t="s">
        <v>18710</v>
      </c>
      <c r="AM1015" s="1" t="s">
        <v>18679</v>
      </c>
      <c r="AN1015" s="1" t="s">
        <v>18669</v>
      </c>
      <c r="AO1015" s="1" t="s">
        <v>18668</v>
      </c>
      <c r="AP1015" s="14" t="s">
        <v>18722</v>
      </c>
      <c r="AQ1015" s="14" t="s">
        <v>18723</v>
      </c>
      <c r="AR1015" s="14" t="s">
        <v>18679</v>
      </c>
      <c r="AS1015" s="15">
        <v>44337</v>
      </c>
      <c r="AT1015" s="1" t="s">
        <v>19507</v>
      </c>
      <c r="AU1015" s="1" t="s">
        <v>19237</v>
      </c>
      <c r="AV1015" s="1" t="s">
        <v>18894</v>
      </c>
      <c r="AW1015" s="1" t="s">
        <v>19241</v>
      </c>
      <c r="AX1015" s="1" t="s">
        <v>18667</v>
      </c>
      <c r="AY1015" s="1" t="s">
        <v>19242</v>
      </c>
    </row>
    <row r="1016" spans="1:51" x14ac:dyDescent="0.2">
      <c r="A1016" s="14" t="s">
        <v>17342</v>
      </c>
      <c r="B1016" s="1" t="s">
        <v>18953</v>
      </c>
      <c r="C1016" s="1" t="s">
        <v>18685</v>
      </c>
      <c r="D1016" s="1" t="s">
        <v>18664</v>
      </c>
      <c r="E1016" s="15">
        <v>44298</v>
      </c>
      <c r="F1016" s="13">
        <v>44322</v>
      </c>
      <c r="G1016" s="1" t="s">
        <v>18954</v>
      </c>
      <c r="H1016" s="1" t="s">
        <v>18955</v>
      </c>
      <c r="I1016" s="1" t="s">
        <v>18667</v>
      </c>
      <c r="J1016" s="1" t="s">
        <v>18668</v>
      </c>
      <c r="K1016" s="1" t="s">
        <v>18669</v>
      </c>
      <c r="L1016" s="1" t="s">
        <v>18693</v>
      </c>
      <c r="M1016" s="1" t="s">
        <v>18956</v>
      </c>
      <c r="N1016" s="1" t="s">
        <v>18957</v>
      </c>
      <c r="O1016" s="1">
        <v>28</v>
      </c>
      <c r="P1016" s="1" t="s">
        <v>18953</v>
      </c>
      <c r="Q1016" s="1" t="s">
        <v>19146</v>
      </c>
      <c r="R1016" s="1">
        <v>20172862765</v>
      </c>
      <c r="S1016" s="1" t="s">
        <v>18702</v>
      </c>
      <c r="T1016" s="1">
        <v>17286276</v>
      </c>
      <c r="U1016" s="1" t="s">
        <v>19147</v>
      </c>
      <c r="V1016" s="1">
        <v>45013201</v>
      </c>
      <c r="X1016" s="1" t="s">
        <v>19148</v>
      </c>
      <c r="Y1016" s="1" t="s">
        <v>19149</v>
      </c>
      <c r="Z1016" s="1" t="s">
        <v>18706</v>
      </c>
      <c r="AA1016" s="1" t="s">
        <v>18707</v>
      </c>
      <c r="AB1016" s="1" t="s">
        <v>18707</v>
      </c>
      <c r="AE1016" s="1" t="s">
        <v>19150</v>
      </c>
      <c r="AG1016" s="1" t="s">
        <v>1816</v>
      </c>
      <c r="AH1016" s="1" t="s">
        <v>1816</v>
      </c>
      <c r="AI1016" s="1">
        <v>1419</v>
      </c>
      <c r="AK1016" s="1" t="s">
        <v>18840</v>
      </c>
      <c r="AL1016" s="1" t="s">
        <v>18730</v>
      </c>
      <c r="AM1016" s="1" t="s">
        <v>18693</v>
      </c>
      <c r="AN1016" s="1" t="s">
        <v>18669</v>
      </c>
      <c r="AO1016" s="1" t="s">
        <v>18668</v>
      </c>
      <c r="AP1016" s="14" t="s">
        <v>18694</v>
      </c>
      <c r="AQ1016" s="14" t="s">
        <v>18695</v>
      </c>
      <c r="AR1016" s="14" t="s">
        <v>18693</v>
      </c>
      <c r="AS1016" s="15">
        <v>44322</v>
      </c>
      <c r="AT1016" s="1" t="s">
        <v>18841</v>
      </c>
      <c r="AU1016" s="1" t="s">
        <v>18957</v>
      </c>
      <c r="AV1016" s="1" t="s">
        <v>18693</v>
      </c>
      <c r="AW1016" s="1" t="s">
        <v>18958</v>
      </c>
      <c r="AX1016" s="1" t="s">
        <v>18667</v>
      </c>
      <c r="AY1016" s="1" t="s">
        <v>18959</v>
      </c>
    </row>
    <row r="1017" spans="1:51" x14ac:dyDescent="0.2">
      <c r="A1017" s="14" t="s">
        <v>17344</v>
      </c>
      <c r="B1017" s="1" t="s">
        <v>18953</v>
      </c>
      <c r="C1017" s="1" t="s">
        <v>18685</v>
      </c>
      <c r="D1017" s="1" t="s">
        <v>18664</v>
      </c>
      <c r="E1017" s="15">
        <v>44298</v>
      </c>
      <c r="F1017" s="13">
        <v>44321</v>
      </c>
      <c r="G1017" s="1" t="s">
        <v>18954</v>
      </c>
      <c r="H1017" s="1" t="s">
        <v>18955</v>
      </c>
      <c r="I1017" s="1" t="s">
        <v>18667</v>
      </c>
      <c r="J1017" s="1" t="s">
        <v>18668</v>
      </c>
      <c r="K1017" s="1" t="s">
        <v>18669</v>
      </c>
      <c r="L1017" s="1" t="s">
        <v>18693</v>
      </c>
      <c r="M1017" s="1" t="s">
        <v>18956</v>
      </c>
      <c r="N1017" s="1" t="s">
        <v>18957</v>
      </c>
      <c r="O1017" s="1">
        <v>27</v>
      </c>
      <c r="P1017" s="1" t="s">
        <v>18953</v>
      </c>
      <c r="Q1017" s="1" t="s">
        <v>19146</v>
      </c>
      <c r="R1017" s="1">
        <v>20172862765</v>
      </c>
      <c r="S1017" s="1" t="s">
        <v>18702</v>
      </c>
      <c r="T1017" s="1">
        <v>17286276</v>
      </c>
      <c r="U1017" s="1" t="s">
        <v>19147</v>
      </c>
      <c r="V1017" s="1">
        <v>45013201</v>
      </c>
      <c r="X1017" s="1" t="s">
        <v>19148</v>
      </c>
      <c r="Y1017" s="1" t="s">
        <v>19149</v>
      </c>
      <c r="Z1017" s="1" t="s">
        <v>18706</v>
      </c>
      <c r="AA1017" s="1" t="s">
        <v>18707</v>
      </c>
      <c r="AB1017" s="1" t="s">
        <v>18707</v>
      </c>
      <c r="AE1017" s="1" t="s">
        <v>19150</v>
      </c>
      <c r="AG1017" s="1" t="s">
        <v>1816</v>
      </c>
      <c r="AH1017" s="1" t="s">
        <v>1816</v>
      </c>
      <c r="AI1017" s="1">
        <v>1419</v>
      </c>
      <c r="AK1017" s="1" t="s">
        <v>18786</v>
      </c>
      <c r="AL1017" s="1" t="s">
        <v>18730</v>
      </c>
      <c r="AM1017" s="1" t="s">
        <v>18693</v>
      </c>
      <c r="AN1017" s="1" t="s">
        <v>18669</v>
      </c>
      <c r="AO1017" s="1" t="s">
        <v>18668</v>
      </c>
      <c r="AP1017" s="14" t="s">
        <v>18694</v>
      </c>
      <c r="AQ1017" s="14" t="s">
        <v>18695</v>
      </c>
      <c r="AR1017" s="14" t="s">
        <v>18693</v>
      </c>
      <c r="AS1017" s="15">
        <v>44321</v>
      </c>
      <c r="AT1017" s="1" t="s">
        <v>18769</v>
      </c>
      <c r="AU1017" s="1" t="s">
        <v>18957</v>
      </c>
      <c r="AV1017" s="1" t="s">
        <v>18693</v>
      </c>
      <c r="AW1017" s="1" t="s">
        <v>18958</v>
      </c>
      <c r="AX1017" s="1" t="s">
        <v>18667</v>
      </c>
      <c r="AY1017" s="1" t="s">
        <v>18959</v>
      </c>
    </row>
    <row r="1018" spans="1:51" x14ac:dyDescent="0.2">
      <c r="A1018" s="14" t="s">
        <v>17346</v>
      </c>
      <c r="B1018" s="1" t="s">
        <v>18953</v>
      </c>
      <c r="C1018" s="1" t="s">
        <v>18685</v>
      </c>
      <c r="D1018" s="1" t="s">
        <v>18664</v>
      </c>
      <c r="E1018" s="15">
        <v>44298</v>
      </c>
      <c r="F1018" s="13">
        <v>44312</v>
      </c>
      <c r="G1018" s="1" t="s">
        <v>18954</v>
      </c>
      <c r="H1018" s="1" t="s">
        <v>18955</v>
      </c>
      <c r="I1018" s="1" t="s">
        <v>18667</v>
      </c>
      <c r="J1018" s="1" t="s">
        <v>18668</v>
      </c>
      <c r="K1018" s="1" t="s">
        <v>18669</v>
      </c>
      <c r="L1018" s="1" t="s">
        <v>18693</v>
      </c>
      <c r="M1018" s="1" t="s">
        <v>18956</v>
      </c>
      <c r="N1018" s="1" t="s">
        <v>18957</v>
      </c>
      <c r="O1018" s="1">
        <v>25</v>
      </c>
      <c r="P1018" s="1" t="s">
        <v>18953</v>
      </c>
      <c r="Q1018" s="1" t="s">
        <v>19146</v>
      </c>
      <c r="R1018" s="1">
        <v>20172862765</v>
      </c>
      <c r="S1018" s="1" t="s">
        <v>18702</v>
      </c>
      <c r="T1018" s="1">
        <v>17286276</v>
      </c>
      <c r="U1018" s="1" t="s">
        <v>19147</v>
      </c>
      <c r="V1018" s="1">
        <v>45013201</v>
      </c>
      <c r="X1018" s="1" t="s">
        <v>19148</v>
      </c>
      <c r="Y1018" s="1" t="s">
        <v>19149</v>
      </c>
      <c r="Z1018" s="1" t="s">
        <v>18706</v>
      </c>
      <c r="AA1018" s="1" t="s">
        <v>18707</v>
      </c>
      <c r="AB1018" s="1" t="s">
        <v>18707</v>
      </c>
      <c r="AE1018" s="1" t="s">
        <v>19150</v>
      </c>
      <c r="AG1018" s="1" t="s">
        <v>1816</v>
      </c>
      <c r="AH1018" s="1" t="s">
        <v>1816</v>
      </c>
      <c r="AI1018" s="1">
        <v>1419</v>
      </c>
      <c r="AK1018" s="1" t="s">
        <v>19053</v>
      </c>
      <c r="AL1018" s="1" t="s">
        <v>18730</v>
      </c>
      <c r="AM1018" s="1" t="s">
        <v>18693</v>
      </c>
      <c r="AN1018" s="1" t="s">
        <v>18669</v>
      </c>
      <c r="AO1018" s="1" t="s">
        <v>18668</v>
      </c>
      <c r="AP1018" s="14" t="s">
        <v>18694</v>
      </c>
      <c r="AQ1018" s="14" t="s">
        <v>18695</v>
      </c>
      <c r="AR1018" s="14" t="s">
        <v>18693</v>
      </c>
      <c r="AS1018" s="15">
        <v>44312</v>
      </c>
      <c r="AT1018" s="1" t="s">
        <v>18946</v>
      </c>
      <c r="AU1018" s="1" t="s">
        <v>18957</v>
      </c>
      <c r="AV1018" s="1" t="s">
        <v>18693</v>
      </c>
      <c r="AW1018" s="1" t="s">
        <v>18958</v>
      </c>
      <c r="AX1018" s="1" t="s">
        <v>18667</v>
      </c>
      <c r="AY1018" s="1" t="s">
        <v>18959</v>
      </c>
    </row>
    <row r="1019" spans="1:51" x14ac:dyDescent="0.2">
      <c r="A1019" s="14" t="s">
        <v>17348</v>
      </c>
      <c r="B1019" s="1" t="s">
        <v>18953</v>
      </c>
      <c r="C1019" s="1" t="s">
        <v>18685</v>
      </c>
      <c r="D1019" s="1" t="s">
        <v>18664</v>
      </c>
      <c r="E1019" s="15">
        <v>44298</v>
      </c>
      <c r="F1019" s="13">
        <v>44312</v>
      </c>
      <c r="G1019" s="1" t="s">
        <v>18954</v>
      </c>
      <c r="H1019" s="1" t="s">
        <v>18955</v>
      </c>
      <c r="I1019" s="1" t="s">
        <v>18667</v>
      </c>
      <c r="J1019" s="1" t="s">
        <v>18668</v>
      </c>
      <c r="K1019" s="1" t="s">
        <v>18669</v>
      </c>
      <c r="L1019" s="1" t="s">
        <v>18693</v>
      </c>
      <c r="M1019" s="1" t="s">
        <v>18956</v>
      </c>
      <c r="N1019" s="1" t="s">
        <v>18957</v>
      </c>
      <c r="O1019" s="1">
        <v>25</v>
      </c>
      <c r="P1019" s="1" t="s">
        <v>18953</v>
      </c>
      <c r="Q1019" s="1" t="s">
        <v>19146</v>
      </c>
      <c r="R1019" s="1">
        <v>20172862765</v>
      </c>
      <c r="S1019" s="1" t="s">
        <v>18702</v>
      </c>
      <c r="T1019" s="1">
        <v>17286276</v>
      </c>
      <c r="U1019" s="1" t="s">
        <v>19147</v>
      </c>
      <c r="V1019" s="1">
        <v>45013201</v>
      </c>
      <c r="X1019" s="1" t="s">
        <v>19148</v>
      </c>
      <c r="Y1019" s="1" t="s">
        <v>19149</v>
      </c>
      <c r="Z1019" s="1" t="s">
        <v>18706</v>
      </c>
      <c r="AA1019" s="1" t="s">
        <v>18707</v>
      </c>
      <c r="AB1019" s="1" t="s">
        <v>18707</v>
      </c>
      <c r="AE1019" s="1" t="s">
        <v>19150</v>
      </c>
      <c r="AG1019" s="1" t="s">
        <v>1816</v>
      </c>
      <c r="AH1019" s="1" t="s">
        <v>1816</v>
      </c>
      <c r="AI1019" s="1">
        <v>1419</v>
      </c>
      <c r="AK1019" s="1" t="s">
        <v>19053</v>
      </c>
      <c r="AL1019" s="1" t="s">
        <v>18730</v>
      </c>
      <c r="AM1019" s="1" t="s">
        <v>18693</v>
      </c>
      <c r="AN1019" s="1" t="s">
        <v>18669</v>
      </c>
      <c r="AO1019" s="1" t="s">
        <v>18668</v>
      </c>
      <c r="AP1019" s="14" t="s">
        <v>18694</v>
      </c>
      <c r="AQ1019" s="14" t="s">
        <v>18695</v>
      </c>
      <c r="AR1019" s="14" t="s">
        <v>18693</v>
      </c>
      <c r="AS1019" s="15">
        <v>44312</v>
      </c>
      <c r="AT1019" s="1" t="s">
        <v>18946</v>
      </c>
      <c r="AU1019" s="1" t="s">
        <v>18957</v>
      </c>
      <c r="AV1019" s="1" t="s">
        <v>18693</v>
      </c>
      <c r="AW1019" s="1" t="s">
        <v>18958</v>
      </c>
      <c r="AX1019" s="1" t="s">
        <v>18667</v>
      </c>
      <c r="AY1019" s="1" t="s">
        <v>18959</v>
      </c>
    </row>
    <row r="1020" spans="1:51" x14ac:dyDescent="0.2">
      <c r="A1020" s="14" t="s">
        <v>17350</v>
      </c>
      <c r="B1020" s="1" t="s">
        <v>18953</v>
      </c>
      <c r="C1020" s="1" t="s">
        <v>18685</v>
      </c>
      <c r="D1020" s="1" t="s">
        <v>18664</v>
      </c>
      <c r="E1020" s="15">
        <v>44298</v>
      </c>
      <c r="F1020" s="13">
        <v>44312</v>
      </c>
      <c r="G1020" s="1" t="s">
        <v>18954</v>
      </c>
      <c r="H1020" s="1" t="s">
        <v>18955</v>
      </c>
      <c r="I1020" s="1" t="s">
        <v>18667</v>
      </c>
      <c r="J1020" s="1" t="s">
        <v>18668</v>
      </c>
      <c r="K1020" s="1" t="s">
        <v>18669</v>
      </c>
      <c r="L1020" s="1" t="s">
        <v>18693</v>
      </c>
      <c r="M1020" s="1" t="s">
        <v>18956</v>
      </c>
      <c r="N1020" s="1" t="s">
        <v>18957</v>
      </c>
      <c r="O1020" s="1">
        <v>26</v>
      </c>
      <c r="P1020" s="1" t="s">
        <v>18953</v>
      </c>
      <c r="Q1020" s="1" t="s">
        <v>18673</v>
      </c>
      <c r="R1020" s="1">
        <v>30661988114</v>
      </c>
      <c r="U1020" s="1" t="s">
        <v>18977</v>
      </c>
      <c r="V1020" s="1">
        <v>1549149886</v>
      </c>
      <c r="W1020" s="1" t="s">
        <v>16571</v>
      </c>
      <c r="Z1020" s="1" t="s">
        <v>18706</v>
      </c>
      <c r="AA1020" s="1" t="s">
        <v>18707</v>
      </c>
      <c r="AB1020" s="1" t="s">
        <v>18707</v>
      </c>
      <c r="AE1020" s="1" t="s">
        <v>18978</v>
      </c>
      <c r="AG1020" s="1">
        <v>11</v>
      </c>
      <c r="AH1020" s="1">
        <v>11</v>
      </c>
      <c r="AI1020" s="1">
        <v>1044</v>
      </c>
      <c r="AK1020" s="1" t="s">
        <v>18840</v>
      </c>
      <c r="AL1020" s="1" t="s">
        <v>18730</v>
      </c>
      <c r="AM1020" s="1" t="s">
        <v>18693</v>
      </c>
      <c r="AN1020" s="1" t="s">
        <v>18669</v>
      </c>
      <c r="AO1020" s="1" t="s">
        <v>18668</v>
      </c>
      <c r="AP1020" s="14" t="s">
        <v>18694</v>
      </c>
      <c r="AQ1020" s="14" t="s">
        <v>18695</v>
      </c>
      <c r="AR1020" s="14" t="s">
        <v>18693</v>
      </c>
      <c r="AS1020" s="15">
        <v>44312</v>
      </c>
      <c r="AT1020" s="1" t="s">
        <v>18841</v>
      </c>
      <c r="AU1020" s="1" t="s">
        <v>18957</v>
      </c>
      <c r="AV1020" s="1" t="s">
        <v>18693</v>
      </c>
      <c r="AW1020" s="1" t="s">
        <v>18958</v>
      </c>
      <c r="AX1020" s="1" t="s">
        <v>18667</v>
      </c>
      <c r="AY1020" s="1" t="s">
        <v>18959</v>
      </c>
    </row>
    <row r="1021" spans="1:51" x14ac:dyDescent="0.2">
      <c r="A1021" s="14" t="s">
        <v>17352</v>
      </c>
      <c r="B1021" s="1" t="s">
        <v>18953</v>
      </c>
      <c r="C1021" s="1" t="s">
        <v>18685</v>
      </c>
      <c r="D1021" s="1" t="s">
        <v>18664</v>
      </c>
      <c r="E1021" s="15">
        <v>44298</v>
      </c>
      <c r="F1021" s="13">
        <v>44312</v>
      </c>
      <c r="G1021" s="1" t="s">
        <v>18954</v>
      </c>
      <c r="H1021" s="1" t="s">
        <v>18955</v>
      </c>
      <c r="I1021" s="1" t="s">
        <v>18667</v>
      </c>
      <c r="J1021" s="1" t="s">
        <v>18668</v>
      </c>
      <c r="K1021" s="1" t="s">
        <v>18669</v>
      </c>
      <c r="L1021" s="1" t="s">
        <v>18693</v>
      </c>
      <c r="M1021" s="1" t="s">
        <v>18956</v>
      </c>
      <c r="N1021" s="1" t="s">
        <v>18957</v>
      </c>
      <c r="O1021" s="1">
        <v>26</v>
      </c>
      <c r="P1021" s="1" t="s">
        <v>18953</v>
      </c>
      <c r="Q1021" s="1" t="s">
        <v>18673</v>
      </c>
      <c r="R1021" s="1">
        <v>30661988114</v>
      </c>
      <c r="U1021" s="1" t="s">
        <v>18977</v>
      </c>
      <c r="V1021" s="1">
        <v>1549149886</v>
      </c>
      <c r="W1021" s="1" t="s">
        <v>16571</v>
      </c>
      <c r="Z1021" s="1" t="s">
        <v>18706</v>
      </c>
      <c r="AA1021" s="1" t="s">
        <v>18707</v>
      </c>
      <c r="AB1021" s="1" t="s">
        <v>18707</v>
      </c>
      <c r="AE1021" s="1" t="s">
        <v>18978</v>
      </c>
      <c r="AG1021" s="1">
        <v>11</v>
      </c>
      <c r="AH1021" s="1">
        <v>11</v>
      </c>
      <c r="AI1021" s="1">
        <v>1044</v>
      </c>
      <c r="AK1021" s="1" t="s">
        <v>19053</v>
      </c>
      <c r="AL1021" s="1" t="s">
        <v>18730</v>
      </c>
      <c r="AM1021" s="1" t="s">
        <v>18693</v>
      </c>
      <c r="AN1021" s="1" t="s">
        <v>18669</v>
      </c>
      <c r="AO1021" s="1" t="s">
        <v>18668</v>
      </c>
      <c r="AP1021" s="14" t="s">
        <v>18694</v>
      </c>
      <c r="AQ1021" s="14" t="s">
        <v>18695</v>
      </c>
      <c r="AR1021" s="14" t="s">
        <v>18693</v>
      </c>
      <c r="AS1021" s="15">
        <v>44312</v>
      </c>
      <c r="AT1021" s="1" t="s">
        <v>18946</v>
      </c>
      <c r="AU1021" s="1" t="s">
        <v>18957</v>
      </c>
      <c r="AV1021" s="1" t="s">
        <v>18693</v>
      </c>
      <c r="AW1021" s="1" t="s">
        <v>18958</v>
      </c>
      <c r="AX1021" s="1" t="s">
        <v>18667</v>
      </c>
      <c r="AY1021" s="1" t="s">
        <v>18959</v>
      </c>
    </row>
    <row r="1022" spans="1:51" x14ac:dyDescent="0.2">
      <c r="A1022" s="14" t="s">
        <v>15558</v>
      </c>
      <c r="B1022" s="1" t="s">
        <v>18662</v>
      </c>
      <c r="C1022" s="1" t="s">
        <v>18685</v>
      </c>
      <c r="D1022" s="1" t="s">
        <v>18664</v>
      </c>
      <c r="E1022" s="15">
        <v>44298</v>
      </c>
      <c r="F1022" s="13">
        <v>44300</v>
      </c>
      <c r="G1022" s="1" t="s">
        <v>18665</v>
      </c>
      <c r="H1022" s="1" t="s">
        <v>18666</v>
      </c>
      <c r="I1022" s="1" t="s">
        <v>18667</v>
      </c>
      <c r="J1022" s="1" t="s">
        <v>18668</v>
      </c>
      <c r="K1022" s="1" t="s">
        <v>18669</v>
      </c>
      <c r="L1022" s="1" t="s">
        <v>18735</v>
      </c>
      <c r="M1022" s="1" t="s">
        <v>18671</v>
      </c>
      <c r="N1022" s="1" t="s">
        <v>18672</v>
      </c>
      <c r="O1022" s="1">
        <v>12</v>
      </c>
      <c r="P1022" s="1" t="s">
        <v>18662</v>
      </c>
      <c r="Q1022" s="1" t="s">
        <v>19508</v>
      </c>
      <c r="R1022" s="1">
        <v>27257977477</v>
      </c>
      <c r="S1022" s="1" t="s">
        <v>18702</v>
      </c>
      <c r="T1022" s="1">
        <v>25797747</v>
      </c>
      <c r="U1022" s="1" t="s">
        <v>19509</v>
      </c>
      <c r="V1022" s="1">
        <v>1164457636</v>
      </c>
      <c r="X1022" s="1" t="s">
        <v>19508</v>
      </c>
      <c r="Y1022" s="1" t="s">
        <v>19508</v>
      </c>
      <c r="Z1022" s="1" t="s">
        <v>15990</v>
      </c>
      <c r="AA1022" s="1" t="s">
        <v>18698</v>
      </c>
      <c r="AB1022" s="1" t="s">
        <v>18698</v>
      </c>
      <c r="AE1022" s="1" t="s">
        <v>19510</v>
      </c>
      <c r="AG1022" s="1">
        <v>7</v>
      </c>
      <c r="AI1022" s="1">
        <v>1638</v>
      </c>
      <c r="AK1022" s="1" t="s">
        <v>19419</v>
      </c>
      <c r="AL1022" s="1" t="s">
        <v>18710</v>
      </c>
      <c r="AM1022" s="1" t="s">
        <v>19420</v>
      </c>
      <c r="AN1022" s="1" t="s">
        <v>18863</v>
      </c>
      <c r="AO1022" s="1" t="s">
        <v>18668</v>
      </c>
      <c r="AP1022" s="14" t="s">
        <v>18869</v>
      </c>
      <c r="AQ1022" s="14" t="s">
        <v>18723</v>
      </c>
      <c r="AR1022" s="14" t="s">
        <v>18870</v>
      </c>
      <c r="AS1022" s="15">
        <v>44314</v>
      </c>
      <c r="AT1022" s="1" t="s">
        <v>19421</v>
      </c>
      <c r="AU1022" s="1" t="s">
        <v>18672</v>
      </c>
      <c r="AV1022" s="1" t="s">
        <v>18735</v>
      </c>
      <c r="AW1022" s="1" t="s">
        <v>18683</v>
      </c>
      <c r="AX1022" s="1" t="s">
        <v>18667</v>
      </c>
      <c r="AY1022" s="1" t="s">
        <v>18684</v>
      </c>
    </row>
    <row r="1023" spans="1:51" x14ac:dyDescent="0.2">
      <c r="A1023" s="14" t="s">
        <v>15561</v>
      </c>
      <c r="B1023" s="1" t="s">
        <v>18662</v>
      </c>
      <c r="C1023" s="1" t="s">
        <v>18685</v>
      </c>
      <c r="D1023" s="1" t="s">
        <v>18664</v>
      </c>
      <c r="E1023" s="15">
        <v>44298</v>
      </c>
      <c r="F1023" s="13">
        <v>44300</v>
      </c>
      <c r="G1023" s="1" t="s">
        <v>18665</v>
      </c>
      <c r="H1023" s="1" t="s">
        <v>18666</v>
      </c>
      <c r="I1023" s="1" t="s">
        <v>18667</v>
      </c>
      <c r="J1023" s="1" t="s">
        <v>18668</v>
      </c>
      <c r="K1023" s="1" t="s">
        <v>18669</v>
      </c>
      <c r="L1023" s="1" t="s">
        <v>18735</v>
      </c>
      <c r="M1023" s="1" t="s">
        <v>18671</v>
      </c>
      <c r="N1023" s="1" t="s">
        <v>18672</v>
      </c>
      <c r="O1023" s="1">
        <v>12</v>
      </c>
      <c r="P1023" s="1" t="s">
        <v>18662</v>
      </c>
      <c r="Q1023" s="1" t="s">
        <v>19508</v>
      </c>
      <c r="R1023" s="1">
        <v>27257977477</v>
      </c>
      <c r="S1023" s="1" t="s">
        <v>18702</v>
      </c>
      <c r="T1023" s="1">
        <v>25797747</v>
      </c>
      <c r="U1023" s="1" t="s">
        <v>19509</v>
      </c>
      <c r="V1023" s="1">
        <v>1164457636</v>
      </c>
      <c r="X1023" s="1" t="s">
        <v>19508</v>
      </c>
      <c r="Y1023" s="1" t="s">
        <v>19508</v>
      </c>
      <c r="Z1023" s="1" t="s">
        <v>15990</v>
      </c>
      <c r="AA1023" s="1" t="s">
        <v>18698</v>
      </c>
      <c r="AB1023" s="1" t="s">
        <v>18698</v>
      </c>
      <c r="AE1023" s="1" t="s">
        <v>19510</v>
      </c>
      <c r="AG1023" s="1">
        <v>7</v>
      </c>
      <c r="AI1023" s="1">
        <v>1638</v>
      </c>
      <c r="AK1023" s="1" t="s">
        <v>19419</v>
      </c>
      <c r="AL1023" s="1" t="s">
        <v>18710</v>
      </c>
      <c r="AM1023" s="1" t="s">
        <v>19420</v>
      </c>
      <c r="AN1023" s="1" t="s">
        <v>18863</v>
      </c>
      <c r="AO1023" s="1" t="s">
        <v>18668</v>
      </c>
      <c r="AP1023" s="14" t="s">
        <v>18869</v>
      </c>
      <c r="AQ1023" s="14" t="s">
        <v>18723</v>
      </c>
      <c r="AR1023" s="14" t="s">
        <v>18870</v>
      </c>
      <c r="AS1023" s="15">
        <v>44314</v>
      </c>
      <c r="AT1023" s="1" t="s">
        <v>19421</v>
      </c>
      <c r="AU1023" s="1" t="s">
        <v>18672</v>
      </c>
      <c r="AV1023" s="1" t="s">
        <v>18735</v>
      </c>
      <c r="AW1023" s="1" t="s">
        <v>18683</v>
      </c>
      <c r="AX1023" s="1" t="s">
        <v>18667</v>
      </c>
      <c r="AY1023" s="1" t="s">
        <v>18684</v>
      </c>
    </row>
    <row r="1024" spans="1:51" x14ac:dyDescent="0.2">
      <c r="A1024" s="14" t="s">
        <v>15570</v>
      </c>
      <c r="B1024" s="1" t="s">
        <v>18662</v>
      </c>
      <c r="C1024" s="1" t="s">
        <v>18685</v>
      </c>
      <c r="D1024" s="1" t="s">
        <v>18664</v>
      </c>
      <c r="E1024" s="15">
        <v>44298</v>
      </c>
      <c r="F1024" s="13">
        <v>44300</v>
      </c>
      <c r="G1024" s="1" t="s">
        <v>18665</v>
      </c>
      <c r="H1024" s="1" t="s">
        <v>18666</v>
      </c>
      <c r="I1024" s="1" t="s">
        <v>18667</v>
      </c>
      <c r="J1024" s="1" t="s">
        <v>18668</v>
      </c>
      <c r="K1024" s="1" t="s">
        <v>18669</v>
      </c>
      <c r="L1024" s="1" t="s">
        <v>18735</v>
      </c>
      <c r="M1024" s="1" t="s">
        <v>18671</v>
      </c>
      <c r="N1024" s="1" t="s">
        <v>18672</v>
      </c>
      <c r="O1024" s="1">
        <v>12</v>
      </c>
      <c r="P1024" s="1" t="s">
        <v>18662</v>
      </c>
      <c r="Q1024" s="1" t="s">
        <v>19508</v>
      </c>
      <c r="R1024" s="1">
        <v>27257977477</v>
      </c>
      <c r="S1024" s="1" t="s">
        <v>18702</v>
      </c>
      <c r="T1024" s="1">
        <v>25797747</v>
      </c>
      <c r="U1024" s="1" t="s">
        <v>19509</v>
      </c>
      <c r="V1024" s="1">
        <v>1164457636</v>
      </c>
      <c r="X1024" s="1" t="s">
        <v>19508</v>
      </c>
      <c r="Y1024" s="1" t="s">
        <v>19508</v>
      </c>
      <c r="Z1024" s="1" t="s">
        <v>15990</v>
      </c>
      <c r="AA1024" s="1" t="s">
        <v>18698</v>
      </c>
      <c r="AB1024" s="1" t="s">
        <v>18698</v>
      </c>
      <c r="AE1024" s="1" t="s">
        <v>19510</v>
      </c>
      <c r="AG1024" s="1">
        <v>7</v>
      </c>
      <c r="AI1024" s="1">
        <v>1638</v>
      </c>
      <c r="AK1024" s="1" t="s">
        <v>19419</v>
      </c>
      <c r="AL1024" s="1" t="s">
        <v>18710</v>
      </c>
      <c r="AM1024" s="1" t="s">
        <v>19420</v>
      </c>
      <c r="AN1024" s="1" t="s">
        <v>18863</v>
      </c>
      <c r="AO1024" s="1" t="s">
        <v>18668</v>
      </c>
      <c r="AP1024" s="14" t="s">
        <v>18869</v>
      </c>
      <c r="AQ1024" s="14" t="s">
        <v>18723</v>
      </c>
      <c r="AR1024" s="14" t="s">
        <v>18870</v>
      </c>
      <c r="AS1024" s="15">
        <v>44314</v>
      </c>
      <c r="AT1024" s="1" t="s">
        <v>19421</v>
      </c>
      <c r="AU1024" s="1" t="s">
        <v>18672</v>
      </c>
      <c r="AV1024" s="1" t="s">
        <v>18735</v>
      </c>
      <c r="AW1024" s="1" t="s">
        <v>18683</v>
      </c>
      <c r="AX1024" s="1" t="s">
        <v>18667</v>
      </c>
      <c r="AY1024" s="1" t="s">
        <v>18684</v>
      </c>
    </row>
    <row r="1025" spans="1:51" x14ac:dyDescent="0.2">
      <c r="A1025" s="14" t="s">
        <v>15576</v>
      </c>
      <c r="B1025" s="1" t="s">
        <v>18662</v>
      </c>
      <c r="C1025" s="1" t="s">
        <v>18685</v>
      </c>
      <c r="D1025" s="1" t="s">
        <v>18664</v>
      </c>
      <c r="E1025" s="15">
        <v>44298</v>
      </c>
      <c r="F1025" s="13">
        <v>44321</v>
      </c>
      <c r="G1025" s="1" t="s">
        <v>18665</v>
      </c>
      <c r="H1025" s="1" t="s">
        <v>18666</v>
      </c>
      <c r="I1025" s="1" t="s">
        <v>18667</v>
      </c>
      <c r="J1025" s="1" t="s">
        <v>18668</v>
      </c>
      <c r="K1025" s="1" t="s">
        <v>18669</v>
      </c>
      <c r="L1025" s="1" t="s">
        <v>18735</v>
      </c>
      <c r="M1025" s="1" t="s">
        <v>18671</v>
      </c>
      <c r="N1025" s="1" t="s">
        <v>18672</v>
      </c>
      <c r="O1025" s="1">
        <v>21</v>
      </c>
      <c r="P1025" s="1" t="s">
        <v>18662</v>
      </c>
      <c r="Q1025" s="1" t="s">
        <v>19508</v>
      </c>
      <c r="R1025" s="1">
        <v>27257977477</v>
      </c>
      <c r="S1025" s="1" t="s">
        <v>18702</v>
      </c>
      <c r="T1025" s="1">
        <v>25797747</v>
      </c>
      <c r="U1025" s="1" t="s">
        <v>19509</v>
      </c>
      <c r="V1025" s="1">
        <v>1164457636</v>
      </c>
      <c r="X1025" s="1" t="s">
        <v>19508</v>
      </c>
      <c r="Y1025" s="1" t="s">
        <v>19508</v>
      </c>
      <c r="Z1025" s="1" t="s">
        <v>15990</v>
      </c>
      <c r="AA1025" s="1" t="s">
        <v>18698</v>
      </c>
      <c r="AB1025" s="1" t="s">
        <v>18698</v>
      </c>
      <c r="AE1025" s="1" t="s">
        <v>19510</v>
      </c>
      <c r="AG1025" s="1">
        <v>7</v>
      </c>
      <c r="AI1025" s="1">
        <v>1638</v>
      </c>
      <c r="AK1025" s="1" t="s">
        <v>18867</v>
      </c>
      <c r="AL1025" s="1" t="s">
        <v>18710</v>
      </c>
      <c r="AM1025" s="1" t="s">
        <v>18868</v>
      </c>
      <c r="AN1025" s="1" t="s">
        <v>18863</v>
      </c>
      <c r="AO1025" s="1" t="s">
        <v>18668</v>
      </c>
      <c r="AP1025" s="14" t="s">
        <v>18869</v>
      </c>
      <c r="AQ1025" s="14" t="s">
        <v>18723</v>
      </c>
      <c r="AR1025" s="14" t="s">
        <v>18870</v>
      </c>
      <c r="AS1025" s="15">
        <v>44321</v>
      </c>
      <c r="AT1025" s="1" t="s">
        <v>18871</v>
      </c>
      <c r="AU1025" s="1" t="s">
        <v>18672</v>
      </c>
      <c r="AV1025" s="1" t="s">
        <v>18735</v>
      </c>
      <c r="AW1025" s="1" t="s">
        <v>18683</v>
      </c>
      <c r="AX1025" s="1" t="s">
        <v>18667</v>
      </c>
      <c r="AY1025" s="1" t="s">
        <v>18684</v>
      </c>
    </row>
    <row r="1026" spans="1:51" x14ac:dyDescent="0.2">
      <c r="A1026" s="14" t="s">
        <v>17354</v>
      </c>
      <c r="B1026" s="1" t="s">
        <v>18953</v>
      </c>
      <c r="C1026" s="1" t="s">
        <v>18685</v>
      </c>
      <c r="D1026" s="1" t="s">
        <v>18664</v>
      </c>
      <c r="E1026" s="15">
        <v>44298</v>
      </c>
      <c r="F1026" s="13">
        <v>44312</v>
      </c>
      <c r="G1026" s="1" t="s">
        <v>18954</v>
      </c>
      <c r="H1026" s="1" t="s">
        <v>18955</v>
      </c>
      <c r="I1026" s="1" t="s">
        <v>18667</v>
      </c>
      <c r="J1026" s="1" t="s">
        <v>18668</v>
      </c>
      <c r="K1026" s="1" t="s">
        <v>18669</v>
      </c>
      <c r="L1026" s="1" t="s">
        <v>18693</v>
      </c>
      <c r="M1026" s="1" t="s">
        <v>18956</v>
      </c>
      <c r="N1026" s="1" t="s">
        <v>18957</v>
      </c>
      <c r="O1026" s="1">
        <v>30</v>
      </c>
      <c r="P1026" s="1" t="s">
        <v>18953</v>
      </c>
      <c r="Q1026" s="1" t="s">
        <v>18673</v>
      </c>
      <c r="R1026" s="1">
        <v>30692861910</v>
      </c>
      <c r="U1026" s="1" t="s">
        <v>19067</v>
      </c>
      <c r="V1026" s="1">
        <v>1150084537</v>
      </c>
      <c r="W1026" s="1" t="s">
        <v>16527</v>
      </c>
      <c r="Z1026" s="1" t="s">
        <v>18706</v>
      </c>
      <c r="AA1026" s="1" t="s">
        <v>18707</v>
      </c>
      <c r="AB1026" s="1" t="s">
        <v>18707</v>
      </c>
      <c r="AE1026" s="1" t="s">
        <v>19068</v>
      </c>
      <c r="AG1026" s="1" t="s">
        <v>15731</v>
      </c>
      <c r="AI1026" s="1">
        <v>1414</v>
      </c>
      <c r="AK1026" s="1" t="s">
        <v>18840</v>
      </c>
      <c r="AL1026" s="1" t="s">
        <v>18730</v>
      </c>
      <c r="AM1026" s="1" t="s">
        <v>18693</v>
      </c>
      <c r="AN1026" s="1" t="s">
        <v>18669</v>
      </c>
      <c r="AO1026" s="1" t="s">
        <v>18668</v>
      </c>
      <c r="AP1026" s="14" t="s">
        <v>18694</v>
      </c>
      <c r="AQ1026" s="14" t="s">
        <v>18695</v>
      </c>
      <c r="AR1026" s="14" t="s">
        <v>18693</v>
      </c>
      <c r="AS1026" s="15">
        <v>44312</v>
      </c>
      <c r="AT1026" s="1" t="s">
        <v>18841</v>
      </c>
      <c r="AU1026" s="1" t="s">
        <v>18957</v>
      </c>
      <c r="AV1026" s="1" t="s">
        <v>18693</v>
      </c>
      <c r="AW1026" s="1" t="s">
        <v>18958</v>
      </c>
      <c r="AX1026" s="1" t="s">
        <v>18667</v>
      </c>
      <c r="AY1026" s="1" t="s">
        <v>18959</v>
      </c>
    </row>
    <row r="1027" spans="1:51" x14ac:dyDescent="0.2">
      <c r="A1027" s="14" t="s">
        <v>17356</v>
      </c>
      <c r="B1027" s="1" t="s">
        <v>18953</v>
      </c>
      <c r="C1027" s="1" t="s">
        <v>18685</v>
      </c>
      <c r="D1027" s="1" t="s">
        <v>18664</v>
      </c>
      <c r="E1027" s="15">
        <v>44298</v>
      </c>
      <c r="F1027" s="13">
        <v>44312</v>
      </c>
      <c r="G1027" s="1" t="s">
        <v>18954</v>
      </c>
      <c r="H1027" s="1" t="s">
        <v>18955</v>
      </c>
      <c r="I1027" s="1" t="s">
        <v>18667</v>
      </c>
      <c r="J1027" s="1" t="s">
        <v>18668</v>
      </c>
      <c r="K1027" s="1" t="s">
        <v>18669</v>
      </c>
      <c r="L1027" s="1" t="s">
        <v>18693</v>
      </c>
      <c r="M1027" s="1" t="s">
        <v>18956</v>
      </c>
      <c r="N1027" s="1" t="s">
        <v>18957</v>
      </c>
      <c r="O1027" s="1">
        <v>27</v>
      </c>
      <c r="P1027" s="1" t="s">
        <v>18953</v>
      </c>
      <c r="Q1027" s="1" t="s">
        <v>18673</v>
      </c>
      <c r="R1027" s="1">
        <v>30692861910</v>
      </c>
      <c r="U1027" s="1" t="s">
        <v>19067</v>
      </c>
      <c r="V1027" s="1">
        <v>1150084537</v>
      </c>
      <c r="W1027" s="1" t="s">
        <v>16527</v>
      </c>
      <c r="Z1027" s="1" t="s">
        <v>18706</v>
      </c>
      <c r="AA1027" s="1" t="s">
        <v>18707</v>
      </c>
      <c r="AB1027" s="1" t="s">
        <v>18707</v>
      </c>
      <c r="AE1027" s="1" t="s">
        <v>19068</v>
      </c>
      <c r="AG1027" s="1" t="s">
        <v>15731</v>
      </c>
      <c r="AI1027" s="1">
        <v>1414</v>
      </c>
      <c r="AK1027" s="1" t="s">
        <v>18840</v>
      </c>
      <c r="AL1027" s="1" t="s">
        <v>18730</v>
      </c>
      <c r="AM1027" s="1" t="s">
        <v>18693</v>
      </c>
      <c r="AN1027" s="1" t="s">
        <v>18669</v>
      </c>
      <c r="AO1027" s="1" t="s">
        <v>18668</v>
      </c>
      <c r="AP1027" s="14" t="s">
        <v>18694</v>
      </c>
      <c r="AQ1027" s="14" t="s">
        <v>18695</v>
      </c>
      <c r="AR1027" s="14" t="s">
        <v>18693</v>
      </c>
      <c r="AS1027" s="15">
        <v>44312</v>
      </c>
      <c r="AT1027" s="1" t="s">
        <v>18841</v>
      </c>
      <c r="AU1027" s="1" t="s">
        <v>18957</v>
      </c>
      <c r="AV1027" s="1" t="s">
        <v>18693</v>
      </c>
      <c r="AW1027" s="1" t="s">
        <v>18958</v>
      </c>
      <c r="AX1027" s="1" t="s">
        <v>18667</v>
      </c>
      <c r="AY1027" s="1" t="s">
        <v>18959</v>
      </c>
    </row>
    <row r="1028" spans="1:51" x14ac:dyDescent="0.2">
      <c r="A1028" s="14" t="s">
        <v>17358</v>
      </c>
      <c r="B1028" s="1" t="s">
        <v>18953</v>
      </c>
      <c r="C1028" s="1" t="s">
        <v>18685</v>
      </c>
      <c r="D1028" s="1" t="s">
        <v>18664</v>
      </c>
      <c r="E1028" s="15">
        <v>44298</v>
      </c>
      <c r="F1028" s="13">
        <v>44313</v>
      </c>
      <c r="G1028" s="1" t="s">
        <v>18954</v>
      </c>
      <c r="H1028" s="1" t="s">
        <v>18955</v>
      </c>
      <c r="I1028" s="1" t="s">
        <v>18667</v>
      </c>
      <c r="J1028" s="1" t="s">
        <v>18668</v>
      </c>
      <c r="K1028" s="1" t="s">
        <v>18669</v>
      </c>
      <c r="L1028" s="1" t="s">
        <v>18693</v>
      </c>
      <c r="M1028" s="1" t="s">
        <v>18956</v>
      </c>
      <c r="N1028" s="1" t="s">
        <v>18957</v>
      </c>
      <c r="O1028" s="1">
        <v>27</v>
      </c>
      <c r="P1028" s="1" t="s">
        <v>18953</v>
      </c>
      <c r="Q1028" s="1" t="s">
        <v>18673</v>
      </c>
      <c r="R1028" s="1">
        <v>30692861910</v>
      </c>
      <c r="U1028" s="1" t="s">
        <v>19067</v>
      </c>
      <c r="V1028" s="1">
        <v>1150084537</v>
      </c>
      <c r="W1028" s="1" t="s">
        <v>16527</v>
      </c>
      <c r="Z1028" s="1" t="s">
        <v>18706</v>
      </c>
      <c r="AA1028" s="1" t="s">
        <v>18707</v>
      </c>
      <c r="AB1028" s="1" t="s">
        <v>18707</v>
      </c>
      <c r="AE1028" s="1" t="s">
        <v>19068</v>
      </c>
      <c r="AG1028" s="1" t="s">
        <v>15731</v>
      </c>
      <c r="AI1028" s="1">
        <v>1414</v>
      </c>
      <c r="AK1028" s="1" t="s">
        <v>18840</v>
      </c>
      <c r="AL1028" s="1" t="s">
        <v>18730</v>
      </c>
      <c r="AM1028" s="1" t="s">
        <v>18693</v>
      </c>
      <c r="AN1028" s="1" t="s">
        <v>18669</v>
      </c>
      <c r="AO1028" s="1" t="s">
        <v>18668</v>
      </c>
      <c r="AP1028" s="14" t="s">
        <v>18694</v>
      </c>
      <c r="AQ1028" s="14" t="s">
        <v>18695</v>
      </c>
      <c r="AR1028" s="14" t="s">
        <v>18693</v>
      </c>
      <c r="AS1028" s="15">
        <v>44313</v>
      </c>
      <c r="AT1028" s="1" t="s">
        <v>18841</v>
      </c>
      <c r="AU1028" s="1" t="s">
        <v>18957</v>
      </c>
      <c r="AV1028" s="1" t="s">
        <v>18693</v>
      </c>
      <c r="AW1028" s="1" t="s">
        <v>18958</v>
      </c>
      <c r="AX1028" s="1" t="s">
        <v>18667</v>
      </c>
      <c r="AY1028" s="1" t="s">
        <v>18959</v>
      </c>
    </row>
    <row r="1029" spans="1:51" x14ac:dyDescent="0.2">
      <c r="A1029" s="14" t="s">
        <v>15590</v>
      </c>
      <c r="B1029" s="1" t="s">
        <v>18662</v>
      </c>
      <c r="C1029" s="1" t="s">
        <v>18685</v>
      </c>
      <c r="D1029" s="1" t="s">
        <v>18664</v>
      </c>
      <c r="E1029" s="15">
        <v>44299</v>
      </c>
      <c r="F1029" s="13">
        <v>44342</v>
      </c>
      <c r="G1029" s="1" t="s">
        <v>18665</v>
      </c>
      <c r="H1029" s="1" t="s">
        <v>18666</v>
      </c>
      <c r="I1029" s="1" t="s">
        <v>18667</v>
      </c>
      <c r="J1029" s="1" t="s">
        <v>18668</v>
      </c>
      <c r="K1029" s="1" t="s">
        <v>18669</v>
      </c>
      <c r="L1029" s="1" t="s">
        <v>18735</v>
      </c>
      <c r="M1029" s="1" t="s">
        <v>18671</v>
      </c>
      <c r="N1029" s="1" t="s">
        <v>18672</v>
      </c>
      <c r="O1029" s="1">
        <v>33</v>
      </c>
      <c r="P1029" s="1" t="s">
        <v>18662</v>
      </c>
      <c r="Q1029" s="1" t="s">
        <v>18673</v>
      </c>
      <c r="R1029" s="1">
        <v>30686512912</v>
      </c>
      <c r="U1029" s="1" t="s">
        <v>19506</v>
      </c>
      <c r="V1029" s="1">
        <v>1131751938</v>
      </c>
      <c r="W1029" s="1" t="s">
        <v>19232</v>
      </c>
      <c r="Z1029" s="1" t="s">
        <v>18706</v>
      </c>
      <c r="AA1029" s="1" t="s">
        <v>18707</v>
      </c>
      <c r="AB1029" s="1" t="s">
        <v>18707</v>
      </c>
      <c r="AE1029" s="1" t="s">
        <v>19233</v>
      </c>
      <c r="AG1029" s="1">
        <v>1</v>
      </c>
      <c r="AH1029" s="1">
        <v>18</v>
      </c>
      <c r="AI1029" s="1">
        <v>1093</v>
      </c>
      <c r="AK1029" s="1" t="s">
        <v>18732</v>
      </c>
      <c r="AL1029" s="1" t="s">
        <v>18730</v>
      </c>
      <c r="AM1029" s="1" t="s">
        <v>18679</v>
      </c>
      <c r="AN1029" s="1" t="s">
        <v>18669</v>
      </c>
      <c r="AO1029" s="1" t="s">
        <v>18668</v>
      </c>
      <c r="AP1029" s="14" t="s">
        <v>18732</v>
      </c>
      <c r="AQ1029" s="14" t="s">
        <v>18734</v>
      </c>
      <c r="AR1029" s="14" t="s">
        <v>18679</v>
      </c>
      <c r="AS1029" s="15">
        <v>44347</v>
      </c>
      <c r="AT1029" s="1" t="s">
        <v>18828</v>
      </c>
      <c r="AU1029" s="1" t="s">
        <v>18672</v>
      </c>
      <c r="AV1029" s="1" t="s">
        <v>18735</v>
      </c>
      <c r="AW1029" s="1" t="s">
        <v>18683</v>
      </c>
      <c r="AX1029" s="1" t="s">
        <v>18667</v>
      </c>
      <c r="AY1029" s="1" t="s">
        <v>18684</v>
      </c>
    </row>
    <row r="1030" spans="1:51" x14ac:dyDescent="0.2">
      <c r="A1030" s="14" t="s">
        <v>17360</v>
      </c>
      <c r="B1030" s="1" t="s">
        <v>18953</v>
      </c>
      <c r="C1030" s="1" t="s">
        <v>18685</v>
      </c>
      <c r="D1030" s="1" t="s">
        <v>18664</v>
      </c>
      <c r="E1030" s="15">
        <v>44299</v>
      </c>
      <c r="F1030" s="13">
        <v>44322</v>
      </c>
      <c r="G1030" s="1" t="s">
        <v>18954</v>
      </c>
      <c r="H1030" s="1" t="s">
        <v>18955</v>
      </c>
      <c r="I1030" s="1" t="s">
        <v>18667</v>
      </c>
      <c r="J1030" s="1" t="s">
        <v>18668</v>
      </c>
      <c r="K1030" s="1" t="s">
        <v>18669</v>
      </c>
      <c r="L1030" s="1" t="s">
        <v>18693</v>
      </c>
      <c r="M1030" s="1" t="s">
        <v>18956</v>
      </c>
      <c r="N1030" s="1" t="s">
        <v>18957</v>
      </c>
      <c r="O1030" s="1">
        <v>38</v>
      </c>
      <c r="P1030" s="1" t="s">
        <v>18953</v>
      </c>
      <c r="Q1030" s="1" t="s">
        <v>18673</v>
      </c>
      <c r="R1030" s="1">
        <v>30711260354</v>
      </c>
      <c r="U1030" s="1" t="s">
        <v>19277</v>
      </c>
      <c r="V1030" s="1">
        <v>1143288183</v>
      </c>
      <c r="W1030" s="1" t="s">
        <v>19278</v>
      </c>
      <c r="Z1030" s="1" t="s">
        <v>18706</v>
      </c>
      <c r="AA1030" s="1" t="s">
        <v>18707</v>
      </c>
      <c r="AB1030" s="1" t="s">
        <v>18707</v>
      </c>
      <c r="AE1030" s="1" t="s">
        <v>19279</v>
      </c>
      <c r="AG1030" s="1">
        <v>10</v>
      </c>
      <c r="AI1030" s="1">
        <v>1084</v>
      </c>
      <c r="AK1030" s="1" t="s">
        <v>18761</v>
      </c>
      <c r="AL1030" s="1" t="s">
        <v>18730</v>
      </c>
      <c r="AM1030" s="1" t="s">
        <v>18693</v>
      </c>
      <c r="AN1030" s="1" t="s">
        <v>18669</v>
      </c>
      <c r="AO1030" s="1" t="s">
        <v>18668</v>
      </c>
      <c r="AP1030" s="14" t="s">
        <v>18694</v>
      </c>
      <c r="AQ1030" s="14" t="s">
        <v>18695</v>
      </c>
      <c r="AR1030" s="14" t="s">
        <v>18693</v>
      </c>
      <c r="AS1030" s="15">
        <v>44322</v>
      </c>
      <c r="AT1030" s="1" t="s">
        <v>18769</v>
      </c>
      <c r="AU1030" s="1" t="s">
        <v>18957</v>
      </c>
      <c r="AV1030" s="1" t="s">
        <v>18693</v>
      </c>
      <c r="AW1030" s="1" t="s">
        <v>18958</v>
      </c>
      <c r="AX1030" s="1" t="s">
        <v>18667</v>
      </c>
      <c r="AY1030" s="1" t="s">
        <v>18959</v>
      </c>
    </row>
    <row r="1031" spans="1:51" x14ac:dyDescent="0.2">
      <c r="A1031" s="14" t="s">
        <v>17363</v>
      </c>
      <c r="B1031" s="1" t="s">
        <v>18953</v>
      </c>
      <c r="C1031" s="1" t="s">
        <v>18685</v>
      </c>
      <c r="D1031" s="1" t="s">
        <v>18664</v>
      </c>
      <c r="E1031" s="15">
        <v>44300</v>
      </c>
      <c r="F1031" s="13">
        <v>44314</v>
      </c>
      <c r="G1031" s="1" t="s">
        <v>18954</v>
      </c>
      <c r="H1031" s="1" t="s">
        <v>18955</v>
      </c>
      <c r="I1031" s="1" t="s">
        <v>18667</v>
      </c>
      <c r="J1031" s="1" t="s">
        <v>18668</v>
      </c>
      <c r="K1031" s="1" t="s">
        <v>18669</v>
      </c>
      <c r="L1031" s="1" t="s">
        <v>18693</v>
      </c>
      <c r="M1031" s="1" t="s">
        <v>18956</v>
      </c>
      <c r="N1031" s="1" t="s">
        <v>18957</v>
      </c>
      <c r="O1031" s="1">
        <v>28</v>
      </c>
      <c r="P1031" s="1" t="s">
        <v>18953</v>
      </c>
      <c r="Q1031" s="1" t="s">
        <v>19061</v>
      </c>
      <c r="R1031" s="1">
        <v>20124543593</v>
      </c>
      <c r="S1031" s="1" t="s">
        <v>18702</v>
      </c>
      <c r="T1031" s="1">
        <v>12454359</v>
      </c>
      <c r="U1031" s="1" t="s">
        <v>19062</v>
      </c>
      <c r="V1031" s="1">
        <v>1141050000</v>
      </c>
      <c r="X1031" s="1" t="s">
        <v>19063</v>
      </c>
      <c r="Y1031" s="1" t="s">
        <v>19064</v>
      </c>
      <c r="Z1031" s="1" t="s">
        <v>18706</v>
      </c>
      <c r="AA1031" s="1" t="s">
        <v>18707</v>
      </c>
      <c r="AB1031" s="1" t="s">
        <v>18707</v>
      </c>
      <c r="AE1031" s="1" t="s">
        <v>19065</v>
      </c>
      <c r="AG1031" s="1" t="s">
        <v>19066</v>
      </c>
      <c r="AI1031" s="1">
        <v>1043</v>
      </c>
      <c r="AK1031" s="1" t="s">
        <v>18840</v>
      </c>
      <c r="AL1031" s="1" t="s">
        <v>18730</v>
      </c>
      <c r="AM1031" s="1" t="s">
        <v>18693</v>
      </c>
      <c r="AN1031" s="1" t="s">
        <v>18669</v>
      </c>
      <c r="AO1031" s="1" t="s">
        <v>18668</v>
      </c>
      <c r="AP1031" s="14" t="s">
        <v>18694</v>
      </c>
      <c r="AQ1031" s="14" t="s">
        <v>18695</v>
      </c>
      <c r="AR1031" s="14" t="s">
        <v>18693</v>
      </c>
      <c r="AS1031" s="15">
        <v>44314</v>
      </c>
      <c r="AT1031" s="1" t="s">
        <v>18841</v>
      </c>
      <c r="AU1031" s="1" t="s">
        <v>18957</v>
      </c>
      <c r="AV1031" s="1" t="s">
        <v>18693</v>
      </c>
      <c r="AW1031" s="1" t="s">
        <v>18958</v>
      </c>
      <c r="AX1031" s="1" t="s">
        <v>18667</v>
      </c>
      <c r="AY1031" s="1" t="s">
        <v>18959</v>
      </c>
    </row>
    <row r="1032" spans="1:51" x14ac:dyDescent="0.2">
      <c r="A1032" s="14" t="s">
        <v>17367</v>
      </c>
      <c r="B1032" s="1" t="s">
        <v>18953</v>
      </c>
      <c r="C1032" s="1" t="s">
        <v>18685</v>
      </c>
      <c r="D1032" s="1" t="s">
        <v>18664</v>
      </c>
      <c r="E1032" s="15">
        <v>44300</v>
      </c>
      <c r="F1032" s="13">
        <v>44322</v>
      </c>
      <c r="G1032" s="1" t="s">
        <v>18954</v>
      </c>
      <c r="H1032" s="1" t="s">
        <v>18955</v>
      </c>
      <c r="I1032" s="1" t="s">
        <v>18667</v>
      </c>
      <c r="J1032" s="1" t="s">
        <v>18668</v>
      </c>
      <c r="K1032" s="1" t="s">
        <v>18669</v>
      </c>
      <c r="L1032" s="1" t="s">
        <v>18693</v>
      </c>
      <c r="M1032" s="1" t="s">
        <v>18956</v>
      </c>
      <c r="N1032" s="1" t="s">
        <v>18957</v>
      </c>
      <c r="O1032" s="1">
        <v>28</v>
      </c>
      <c r="P1032" s="1" t="s">
        <v>18953</v>
      </c>
      <c r="Q1032" s="1" t="s">
        <v>19061</v>
      </c>
      <c r="R1032" s="1">
        <v>20124543593</v>
      </c>
      <c r="S1032" s="1" t="s">
        <v>18702</v>
      </c>
      <c r="T1032" s="1">
        <v>12454359</v>
      </c>
      <c r="U1032" s="1" t="s">
        <v>19062</v>
      </c>
      <c r="V1032" s="1">
        <v>1141050000</v>
      </c>
      <c r="X1032" s="1" t="s">
        <v>19063</v>
      </c>
      <c r="Y1032" s="1" t="s">
        <v>19064</v>
      </c>
      <c r="Z1032" s="1" t="s">
        <v>18706</v>
      </c>
      <c r="AA1032" s="1" t="s">
        <v>18707</v>
      </c>
      <c r="AB1032" s="1" t="s">
        <v>18707</v>
      </c>
      <c r="AE1032" s="1" t="s">
        <v>19065</v>
      </c>
      <c r="AG1032" s="1" t="s">
        <v>19066</v>
      </c>
      <c r="AI1032" s="1">
        <v>1043</v>
      </c>
      <c r="AK1032" s="1" t="s">
        <v>18792</v>
      </c>
      <c r="AL1032" s="1" t="s">
        <v>18730</v>
      </c>
      <c r="AM1032" s="1" t="s">
        <v>18693</v>
      </c>
      <c r="AN1032" s="1" t="s">
        <v>18669</v>
      </c>
      <c r="AO1032" s="1" t="s">
        <v>18668</v>
      </c>
      <c r="AP1032" s="14" t="s">
        <v>18694</v>
      </c>
      <c r="AQ1032" s="14" t="s">
        <v>18695</v>
      </c>
      <c r="AR1032" s="14" t="s">
        <v>18693</v>
      </c>
      <c r="AS1032" s="15">
        <v>44322</v>
      </c>
      <c r="AT1032" s="1" t="s">
        <v>18946</v>
      </c>
      <c r="AU1032" s="1" t="s">
        <v>18957</v>
      </c>
      <c r="AV1032" s="1" t="s">
        <v>18693</v>
      </c>
      <c r="AW1032" s="1" t="s">
        <v>18958</v>
      </c>
      <c r="AX1032" s="1" t="s">
        <v>18667</v>
      </c>
      <c r="AY1032" s="1" t="s">
        <v>18959</v>
      </c>
    </row>
    <row r="1033" spans="1:51" x14ac:dyDescent="0.2">
      <c r="A1033" s="14" t="s">
        <v>17370</v>
      </c>
      <c r="B1033" s="1" t="s">
        <v>18953</v>
      </c>
      <c r="C1033" s="1" t="s">
        <v>18685</v>
      </c>
      <c r="D1033" s="1" t="s">
        <v>18664</v>
      </c>
      <c r="E1033" s="15">
        <v>44300</v>
      </c>
      <c r="F1033" s="13">
        <v>44349</v>
      </c>
      <c r="G1033" s="1" t="s">
        <v>18954</v>
      </c>
      <c r="H1033" s="1" t="s">
        <v>18955</v>
      </c>
      <c r="I1033" s="1" t="s">
        <v>18667</v>
      </c>
      <c r="J1033" s="1" t="s">
        <v>18668</v>
      </c>
      <c r="K1033" s="1" t="s">
        <v>18669</v>
      </c>
      <c r="L1033" s="1" t="s">
        <v>18693</v>
      </c>
      <c r="M1033" s="1" t="s">
        <v>18956</v>
      </c>
      <c r="N1033" s="1" t="s">
        <v>18957</v>
      </c>
      <c r="O1033" s="1">
        <v>21</v>
      </c>
      <c r="P1033" s="1" t="s">
        <v>18953</v>
      </c>
      <c r="Q1033" s="1" t="s">
        <v>19511</v>
      </c>
      <c r="R1033" s="1">
        <v>20313061486</v>
      </c>
      <c r="S1033" s="1" t="s">
        <v>18702</v>
      </c>
      <c r="T1033" s="1">
        <v>31306148</v>
      </c>
      <c r="U1033" s="1" t="s">
        <v>19512</v>
      </c>
      <c r="V1033" s="1">
        <v>1564402101</v>
      </c>
      <c r="X1033" s="1" t="s">
        <v>19513</v>
      </c>
      <c r="Y1033" s="1" t="s">
        <v>19514</v>
      </c>
      <c r="Z1033" s="1" t="s">
        <v>15990</v>
      </c>
      <c r="AA1033" s="1" t="s">
        <v>18846</v>
      </c>
      <c r="AB1033" s="1" t="s">
        <v>19515</v>
      </c>
      <c r="AE1033" s="1" t="s">
        <v>19516</v>
      </c>
      <c r="AG1033" s="1">
        <v>3</v>
      </c>
      <c r="AI1033" s="1">
        <v>1676</v>
      </c>
      <c r="AK1033" s="1" t="s">
        <v>19228</v>
      </c>
      <c r="AL1033" s="1" t="s">
        <v>19301</v>
      </c>
      <c r="AM1033" s="1" t="s">
        <v>19227</v>
      </c>
      <c r="AN1033" s="1" t="s">
        <v>18863</v>
      </c>
      <c r="AO1033" s="1" t="s">
        <v>18668</v>
      </c>
      <c r="AP1033" s="14" t="s">
        <v>19228</v>
      </c>
      <c r="AQ1033" s="14" t="s">
        <v>19229</v>
      </c>
      <c r="AR1033" s="14" t="s">
        <v>19227</v>
      </c>
      <c r="AS1033" s="15">
        <v>44342</v>
      </c>
      <c r="AT1033" s="1" t="s">
        <v>18713</v>
      </c>
      <c r="AU1033" s="1" t="s">
        <v>18957</v>
      </c>
      <c r="AV1033" s="1" t="s">
        <v>18693</v>
      </c>
      <c r="AW1033" s="1" t="s">
        <v>18958</v>
      </c>
      <c r="AX1033" s="1" t="s">
        <v>18667</v>
      </c>
      <c r="AY1033" s="1" t="s">
        <v>18959</v>
      </c>
    </row>
    <row r="1034" spans="1:51" x14ac:dyDescent="0.2">
      <c r="A1034" s="14" t="s">
        <v>15615</v>
      </c>
      <c r="B1034" s="1" t="s">
        <v>18662</v>
      </c>
      <c r="C1034" s="1" t="s">
        <v>18685</v>
      </c>
      <c r="D1034" s="1" t="s">
        <v>18664</v>
      </c>
      <c r="E1034" s="15">
        <v>44300</v>
      </c>
      <c r="F1034" s="13">
        <v>44343</v>
      </c>
      <c r="G1034" s="1" t="s">
        <v>18665</v>
      </c>
      <c r="H1034" s="1" t="s">
        <v>18666</v>
      </c>
      <c r="I1034" s="1" t="s">
        <v>18667</v>
      </c>
      <c r="J1034" s="1" t="s">
        <v>18668</v>
      </c>
      <c r="K1034" s="1" t="s">
        <v>18669</v>
      </c>
      <c r="L1034" s="1" t="s">
        <v>18735</v>
      </c>
      <c r="M1034" s="1" t="s">
        <v>18671</v>
      </c>
      <c r="N1034" s="1" t="s">
        <v>18672</v>
      </c>
      <c r="O1034" s="1">
        <v>24</v>
      </c>
      <c r="P1034" s="1" t="s">
        <v>18662</v>
      </c>
      <c r="Q1034" s="1" t="s">
        <v>18673</v>
      </c>
      <c r="R1034" s="1">
        <v>30503518518</v>
      </c>
      <c r="U1034" s="1" t="s">
        <v>18724</v>
      </c>
      <c r="V1034" s="1">
        <v>1123219650</v>
      </c>
      <c r="W1034" s="1" t="s">
        <v>18725</v>
      </c>
      <c r="Z1034" s="1" t="s">
        <v>18706</v>
      </c>
      <c r="AA1034" s="1" t="s">
        <v>18726</v>
      </c>
      <c r="AB1034" s="1" t="s">
        <v>18727</v>
      </c>
      <c r="AE1034" s="1" t="s">
        <v>18728</v>
      </c>
      <c r="AG1034" s="1">
        <v>1</v>
      </c>
      <c r="AI1034" s="1">
        <v>1437</v>
      </c>
      <c r="AK1034" s="1" t="s">
        <v>18718</v>
      </c>
      <c r="AL1034" s="1" t="s">
        <v>18671</v>
      </c>
      <c r="AM1034" s="1" t="s">
        <v>18679</v>
      </c>
      <c r="AN1034" s="1" t="s">
        <v>18669</v>
      </c>
      <c r="AO1034" s="1" t="s">
        <v>18668</v>
      </c>
      <c r="AP1034" s="14" t="s">
        <v>18800</v>
      </c>
      <c r="AQ1034" s="14" t="s">
        <v>18734</v>
      </c>
      <c r="AR1034" s="14" t="s">
        <v>18679</v>
      </c>
      <c r="AS1034" s="15">
        <v>44343</v>
      </c>
      <c r="AT1034" s="1" t="s">
        <v>18801</v>
      </c>
      <c r="AU1034" s="1" t="s">
        <v>18672</v>
      </c>
      <c r="AV1034" s="1" t="s">
        <v>18735</v>
      </c>
      <c r="AW1034" s="1" t="s">
        <v>18683</v>
      </c>
      <c r="AX1034" s="1" t="s">
        <v>18667</v>
      </c>
      <c r="AY1034" s="1" t="s">
        <v>18684</v>
      </c>
    </row>
    <row r="1035" spans="1:51" x14ac:dyDescent="0.2">
      <c r="A1035" s="14" t="s">
        <v>15619</v>
      </c>
      <c r="B1035" s="1" t="s">
        <v>18662</v>
      </c>
      <c r="C1035" s="1" t="s">
        <v>18685</v>
      </c>
      <c r="D1035" s="1" t="s">
        <v>18664</v>
      </c>
      <c r="E1035" s="15">
        <v>44300</v>
      </c>
      <c r="F1035" s="13">
        <v>44342</v>
      </c>
      <c r="G1035" s="1" t="s">
        <v>18665</v>
      </c>
      <c r="H1035" s="1" t="s">
        <v>18666</v>
      </c>
      <c r="I1035" s="1" t="s">
        <v>18667</v>
      </c>
      <c r="J1035" s="1" t="s">
        <v>18668</v>
      </c>
      <c r="K1035" s="1" t="s">
        <v>18669</v>
      </c>
      <c r="L1035" s="1" t="s">
        <v>18735</v>
      </c>
      <c r="M1035" s="1" t="s">
        <v>18671</v>
      </c>
      <c r="N1035" s="1" t="s">
        <v>18672</v>
      </c>
      <c r="O1035" s="1">
        <v>33</v>
      </c>
      <c r="P1035" s="1" t="s">
        <v>18662</v>
      </c>
      <c r="Q1035" s="1" t="s">
        <v>18673</v>
      </c>
      <c r="R1035" s="1">
        <v>30686512912</v>
      </c>
      <c r="U1035" s="1" t="s">
        <v>19506</v>
      </c>
      <c r="V1035" s="1">
        <v>1131751938</v>
      </c>
      <c r="W1035" s="1" t="s">
        <v>19232</v>
      </c>
      <c r="Z1035" s="1" t="s">
        <v>18706</v>
      </c>
      <c r="AA1035" s="1" t="s">
        <v>18707</v>
      </c>
      <c r="AB1035" s="1" t="s">
        <v>18707</v>
      </c>
      <c r="AE1035" s="1" t="s">
        <v>19233</v>
      </c>
      <c r="AG1035" s="1">
        <v>1</v>
      </c>
      <c r="AH1035" s="1">
        <v>18</v>
      </c>
      <c r="AI1035" s="1">
        <v>1093</v>
      </c>
      <c r="AK1035" s="1" t="s">
        <v>18732</v>
      </c>
      <c r="AL1035" s="1" t="s">
        <v>18730</v>
      </c>
      <c r="AM1035" s="1" t="s">
        <v>18679</v>
      </c>
      <c r="AN1035" s="1" t="s">
        <v>18669</v>
      </c>
      <c r="AO1035" s="1" t="s">
        <v>18668</v>
      </c>
      <c r="AP1035" s="14" t="s">
        <v>18732</v>
      </c>
      <c r="AQ1035" s="14" t="s">
        <v>18734</v>
      </c>
      <c r="AR1035" s="14" t="s">
        <v>18679</v>
      </c>
      <c r="AS1035" s="15">
        <v>44347</v>
      </c>
      <c r="AT1035" s="1" t="s">
        <v>18828</v>
      </c>
      <c r="AU1035" s="1" t="s">
        <v>18672</v>
      </c>
      <c r="AV1035" s="1" t="s">
        <v>18735</v>
      </c>
      <c r="AW1035" s="1" t="s">
        <v>18683</v>
      </c>
      <c r="AX1035" s="1" t="s">
        <v>18667</v>
      </c>
      <c r="AY1035" s="1" t="s">
        <v>18684</v>
      </c>
    </row>
    <row r="1036" spans="1:51" x14ac:dyDescent="0.2">
      <c r="A1036" s="14" t="s">
        <v>17375</v>
      </c>
      <c r="B1036" s="1" t="s">
        <v>18953</v>
      </c>
      <c r="C1036" s="1" t="s">
        <v>18967</v>
      </c>
      <c r="D1036" s="1" t="s">
        <v>18664</v>
      </c>
      <c r="E1036" s="15">
        <v>44300</v>
      </c>
      <c r="F1036" s="13">
        <v>44319</v>
      </c>
      <c r="G1036" s="1" t="s">
        <v>18954</v>
      </c>
      <c r="H1036" s="1" t="s">
        <v>18955</v>
      </c>
      <c r="I1036" s="1" t="s">
        <v>18667</v>
      </c>
      <c r="J1036" s="1" t="s">
        <v>18668</v>
      </c>
      <c r="K1036" s="1" t="s">
        <v>18669</v>
      </c>
      <c r="L1036" s="1" t="s">
        <v>18693</v>
      </c>
      <c r="M1036" s="1" t="s">
        <v>18956</v>
      </c>
      <c r="N1036" s="1" t="s">
        <v>18957</v>
      </c>
      <c r="O1036" s="1">
        <v>19</v>
      </c>
      <c r="P1036" s="1" t="s">
        <v>18953</v>
      </c>
      <c r="Q1036" s="1" t="s">
        <v>19054</v>
      </c>
      <c r="R1036" s="1">
        <v>20237667612</v>
      </c>
      <c r="S1036" s="1" t="s">
        <v>18702</v>
      </c>
      <c r="T1036" s="1">
        <v>23766761</v>
      </c>
      <c r="U1036" s="1" t="s">
        <v>19055</v>
      </c>
      <c r="V1036" s="1">
        <v>43287800</v>
      </c>
      <c r="X1036" s="1" t="s">
        <v>19056</v>
      </c>
      <c r="Y1036" s="1" t="s">
        <v>19057</v>
      </c>
      <c r="Z1036" s="1" t="s">
        <v>18706</v>
      </c>
      <c r="AA1036" s="1" t="s">
        <v>18789</v>
      </c>
      <c r="AB1036" s="1" t="s">
        <v>19058</v>
      </c>
      <c r="AE1036" s="1" t="s">
        <v>19059</v>
      </c>
      <c r="AG1036" s="1">
        <v>10</v>
      </c>
      <c r="AH1036" s="1" t="s">
        <v>1816</v>
      </c>
      <c r="AI1036" s="1">
        <v>1084</v>
      </c>
      <c r="AK1036" s="1" t="s">
        <v>19434</v>
      </c>
      <c r="AL1036" s="1" t="s">
        <v>19104</v>
      </c>
      <c r="AM1036" s="1" t="s">
        <v>19105</v>
      </c>
      <c r="AN1036" s="1" t="s">
        <v>18669</v>
      </c>
      <c r="AO1036" s="1" t="s">
        <v>18668</v>
      </c>
      <c r="AP1036" s="14" t="s">
        <v>19435</v>
      </c>
      <c r="AQ1036" s="14" t="s">
        <v>19107</v>
      </c>
      <c r="AR1036" s="14" t="s">
        <v>18693</v>
      </c>
      <c r="AS1036" s="15">
        <v>44315</v>
      </c>
      <c r="AT1036" s="1" t="s">
        <v>19517</v>
      </c>
      <c r="AU1036" s="1" t="s">
        <v>18957</v>
      </c>
      <c r="AV1036" s="1" t="s">
        <v>18693</v>
      </c>
      <c r="AW1036" s="1" t="s">
        <v>18958</v>
      </c>
      <c r="AX1036" s="1" t="s">
        <v>18667</v>
      </c>
      <c r="AY1036" s="1" t="s">
        <v>18959</v>
      </c>
    </row>
    <row r="1037" spans="1:51" x14ac:dyDescent="0.2">
      <c r="A1037" s="14" t="s">
        <v>15621</v>
      </c>
      <c r="B1037" s="1" t="s">
        <v>18662</v>
      </c>
      <c r="C1037" s="1" t="s">
        <v>18685</v>
      </c>
      <c r="D1037" s="1" t="s">
        <v>18664</v>
      </c>
      <c r="E1037" s="15">
        <v>44300</v>
      </c>
      <c r="F1037" s="13">
        <v>44350</v>
      </c>
      <c r="G1037" s="1" t="s">
        <v>18665</v>
      </c>
      <c r="H1037" s="1" t="s">
        <v>18666</v>
      </c>
      <c r="I1037" s="1" t="s">
        <v>18667</v>
      </c>
      <c r="J1037" s="1" t="s">
        <v>18668</v>
      </c>
      <c r="K1037" s="1" t="s">
        <v>18669</v>
      </c>
      <c r="L1037" s="1" t="s">
        <v>18735</v>
      </c>
      <c r="M1037" s="1" t="s">
        <v>18671</v>
      </c>
      <c r="N1037" s="1" t="s">
        <v>18672</v>
      </c>
      <c r="O1037" s="1">
        <v>18</v>
      </c>
      <c r="P1037" s="1" t="s">
        <v>18662</v>
      </c>
      <c r="Q1037" s="1" t="s">
        <v>18673</v>
      </c>
      <c r="R1037" s="1">
        <v>30534475795</v>
      </c>
      <c r="U1037" s="1" t="s">
        <v>18697</v>
      </c>
      <c r="V1037" s="1">
        <v>1147561216</v>
      </c>
      <c r="W1037" s="1" t="s">
        <v>2737</v>
      </c>
      <c r="Z1037" s="1" t="s">
        <v>15990</v>
      </c>
      <c r="AA1037" s="1" t="s">
        <v>18698</v>
      </c>
      <c r="AB1037" s="1" t="s">
        <v>18699</v>
      </c>
      <c r="AE1037" s="1" t="s">
        <v>18700</v>
      </c>
      <c r="AG1037" s="1" t="s">
        <v>15731</v>
      </c>
      <c r="AI1037" s="1">
        <v>1605</v>
      </c>
      <c r="AK1037" s="1" t="s">
        <v>19518</v>
      </c>
      <c r="AL1037" s="1" t="s">
        <v>19077</v>
      </c>
      <c r="AM1037" s="1" t="s">
        <v>18904</v>
      </c>
      <c r="AN1037" s="1" t="s">
        <v>18669</v>
      </c>
      <c r="AO1037" s="1" t="s">
        <v>18668</v>
      </c>
      <c r="AP1037" s="14" t="s">
        <v>19607</v>
      </c>
      <c r="AQ1037" s="14" t="s">
        <v>19079</v>
      </c>
      <c r="AR1037" s="14" t="s">
        <v>18904</v>
      </c>
      <c r="AS1037" s="15">
        <v>44350</v>
      </c>
      <c r="AT1037" s="1" t="s">
        <v>18779</v>
      </c>
      <c r="AU1037" s="1" t="s">
        <v>18672</v>
      </c>
      <c r="AV1037" s="1" t="s">
        <v>18735</v>
      </c>
      <c r="AW1037" s="1" t="s">
        <v>18683</v>
      </c>
      <c r="AX1037" s="1" t="s">
        <v>18667</v>
      </c>
      <c r="AY1037" s="1" t="s">
        <v>18684</v>
      </c>
    </row>
    <row r="1038" spans="1:51" x14ac:dyDescent="0.2">
      <c r="A1038" s="14" t="s">
        <v>17942</v>
      </c>
      <c r="B1038" s="1" t="s">
        <v>19235</v>
      </c>
      <c r="C1038" s="1" t="s">
        <v>19259</v>
      </c>
      <c r="D1038" s="1" t="s">
        <v>18664</v>
      </c>
      <c r="E1038" s="15">
        <v>44301</v>
      </c>
      <c r="F1038" s="13">
        <v>44343</v>
      </c>
      <c r="G1038" s="1" t="s">
        <v>18954</v>
      </c>
      <c r="H1038" s="1" t="s">
        <v>19236</v>
      </c>
      <c r="I1038" s="1" t="s">
        <v>18667</v>
      </c>
      <c r="J1038" s="1" t="s">
        <v>18668</v>
      </c>
      <c r="K1038" s="1" t="s">
        <v>18669</v>
      </c>
      <c r="L1038" s="1" t="s">
        <v>18894</v>
      </c>
      <c r="M1038" s="1" t="s">
        <v>18893</v>
      </c>
      <c r="N1038" s="1" t="s">
        <v>19237</v>
      </c>
      <c r="O1038" s="1">
        <v>35</v>
      </c>
      <c r="P1038" s="1" t="s">
        <v>19235</v>
      </c>
      <c r="Q1038" s="1" t="s">
        <v>18673</v>
      </c>
      <c r="R1038" s="1">
        <v>30555415520</v>
      </c>
      <c r="U1038" s="1" t="s">
        <v>19304</v>
      </c>
      <c r="V1038" s="1">
        <v>1145812323</v>
      </c>
      <c r="W1038" s="1" t="s">
        <v>19305</v>
      </c>
      <c r="Z1038" s="1" t="s">
        <v>18706</v>
      </c>
      <c r="AA1038" s="1" t="s">
        <v>18707</v>
      </c>
      <c r="AB1038" s="1" t="s">
        <v>18707</v>
      </c>
      <c r="AE1038" s="1" t="s">
        <v>19306</v>
      </c>
      <c r="AG1038" s="1" t="s">
        <v>15731</v>
      </c>
      <c r="AI1038" s="1">
        <v>1416</v>
      </c>
      <c r="AK1038" s="1" t="s">
        <v>18709</v>
      </c>
      <c r="AL1038" s="1" t="s">
        <v>18710</v>
      </c>
      <c r="AM1038" s="1" t="s">
        <v>18711</v>
      </c>
      <c r="AN1038" s="1" t="s">
        <v>18669</v>
      </c>
      <c r="AO1038" s="1" t="s">
        <v>18668</v>
      </c>
      <c r="AP1038" s="14" t="s">
        <v>18709</v>
      </c>
      <c r="AQ1038" s="14" t="s">
        <v>18712</v>
      </c>
      <c r="AR1038" s="14" t="s">
        <v>18711</v>
      </c>
      <c r="AS1038" s="15">
        <v>44343</v>
      </c>
      <c r="AT1038" s="1" t="s">
        <v>18713</v>
      </c>
      <c r="AU1038" s="1" t="s">
        <v>19237</v>
      </c>
      <c r="AV1038" s="1" t="s">
        <v>18894</v>
      </c>
      <c r="AW1038" s="1" t="s">
        <v>19241</v>
      </c>
      <c r="AX1038" s="1" t="s">
        <v>18667</v>
      </c>
      <c r="AY1038" s="1" t="s">
        <v>19242</v>
      </c>
    </row>
    <row r="1039" spans="1:51" x14ac:dyDescent="0.2">
      <c r="A1039" s="14" t="s">
        <v>17944</v>
      </c>
      <c r="B1039" s="1" t="s">
        <v>19235</v>
      </c>
      <c r="C1039" s="1" t="s">
        <v>19259</v>
      </c>
      <c r="D1039" s="1" t="s">
        <v>18664</v>
      </c>
      <c r="E1039" s="15">
        <v>44301</v>
      </c>
      <c r="F1039" s="13">
        <v>44312</v>
      </c>
      <c r="G1039" s="1" t="s">
        <v>18954</v>
      </c>
      <c r="H1039" s="1" t="s">
        <v>19236</v>
      </c>
      <c r="I1039" s="1" t="s">
        <v>18667</v>
      </c>
      <c r="J1039" s="1" t="s">
        <v>18668</v>
      </c>
      <c r="K1039" s="1" t="s">
        <v>18669</v>
      </c>
      <c r="L1039" s="1" t="s">
        <v>18894</v>
      </c>
      <c r="M1039" s="1" t="s">
        <v>18893</v>
      </c>
      <c r="N1039" s="1" t="s">
        <v>19237</v>
      </c>
      <c r="O1039" s="1">
        <v>5</v>
      </c>
      <c r="P1039" s="1" t="s">
        <v>19235</v>
      </c>
      <c r="Q1039" s="1" t="s">
        <v>19519</v>
      </c>
      <c r="R1039" s="1">
        <v>20258377320</v>
      </c>
      <c r="S1039" s="1" t="s">
        <v>18702</v>
      </c>
      <c r="T1039" s="1">
        <v>25837732</v>
      </c>
      <c r="U1039" s="1" t="s">
        <v>19520</v>
      </c>
      <c r="V1039" s="1">
        <v>1170017165</v>
      </c>
      <c r="X1039" s="1" t="s">
        <v>19519</v>
      </c>
      <c r="Y1039" s="1" t="s">
        <v>19519</v>
      </c>
      <c r="Z1039" s="1" t="s">
        <v>18706</v>
      </c>
      <c r="AA1039" s="1" t="s">
        <v>18707</v>
      </c>
      <c r="AB1039" s="1" t="s">
        <v>18707</v>
      </c>
      <c r="AE1039" s="1" t="s">
        <v>19521</v>
      </c>
      <c r="AI1039" s="1">
        <v>1065</v>
      </c>
      <c r="AK1039" s="1" t="s">
        <v>19487</v>
      </c>
      <c r="AL1039" s="1" t="s">
        <v>19488</v>
      </c>
      <c r="AM1039" s="1" t="s">
        <v>19489</v>
      </c>
      <c r="AN1039" s="1" t="s">
        <v>19074</v>
      </c>
      <c r="AO1039" s="1" t="s">
        <v>18668</v>
      </c>
      <c r="AP1039" s="14" t="s">
        <v>19237</v>
      </c>
      <c r="AQ1039" s="14" t="s">
        <v>18895</v>
      </c>
      <c r="AR1039" s="14" t="s">
        <v>18894</v>
      </c>
      <c r="AS1039" s="15">
        <v>44312</v>
      </c>
      <c r="AT1039" s="1" t="s">
        <v>19490</v>
      </c>
      <c r="AU1039" s="1" t="s">
        <v>19237</v>
      </c>
      <c r="AV1039" s="1" t="s">
        <v>18894</v>
      </c>
      <c r="AW1039" s="1" t="s">
        <v>19241</v>
      </c>
      <c r="AX1039" s="1" t="s">
        <v>18667</v>
      </c>
      <c r="AY1039" s="1" t="s">
        <v>19242</v>
      </c>
    </row>
    <row r="1040" spans="1:51" x14ac:dyDescent="0.2">
      <c r="A1040" s="14" t="s">
        <v>17948</v>
      </c>
      <c r="B1040" s="1" t="s">
        <v>19235</v>
      </c>
      <c r="C1040" s="1" t="s">
        <v>19259</v>
      </c>
      <c r="D1040" s="1" t="s">
        <v>18664</v>
      </c>
      <c r="E1040" s="15">
        <v>44301</v>
      </c>
      <c r="F1040" s="13">
        <v>44312</v>
      </c>
      <c r="G1040" s="1" t="s">
        <v>18954</v>
      </c>
      <c r="H1040" s="1" t="s">
        <v>19236</v>
      </c>
      <c r="I1040" s="1" t="s">
        <v>18667</v>
      </c>
      <c r="J1040" s="1" t="s">
        <v>18668</v>
      </c>
      <c r="K1040" s="1" t="s">
        <v>18669</v>
      </c>
      <c r="L1040" s="1" t="s">
        <v>18894</v>
      </c>
      <c r="M1040" s="1" t="s">
        <v>18893</v>
      </c>
      <c r="N1040" s="1" t="s">
        <v>19237</v>
      </c>
      <c r="O1040" s="1">
        <v>5</v>
      </c>
      <c r="P1040" s="1" t="s">
        <v>19235</v>
      </c>
      <c r="Q1040" s="1" t="s">
        <v>19519</v>
      </c>
      <c r="R1040" s="1">
        <v>20258377320</v>
      </c>
      <c r="S1040" s="1" t="s">
        <v>18702</v>
      </c>
      <c r="T1040" s="1">
        <v>25837732</v>
      </c>
      <c r="U1040" s="1" t="s">
        <v>19520</v>
      </c>
      <c r="V1040" s="1">
        <v>1170017165</v>
      </c>
      <c r="X1040" s="1" t="s">
        <v>19519</v>
      </c>
      <c r="Y1040" s="1" t="s">
        <v>19519</v>
      </c>
      <c r="Z1040" s="1" t="s">
        <v>18706</v>
      </c>
      <c r="AA1040" s="1" t="s">
        <v>18707</v>
      </c>
      <c r="AB1040" s="1" t="s">
        <v>18707</v>
      </c>
      <c r="AE1040" s="1" t="s">
        <v>19521</v>
      </c>
      <c r="AI1040" s="1">
        <v>1065</v>
      </c>
      <c r="AK1040" s="1" t="s">
        <v>19487</v>
      </c>
      <c r="AL1040" s="1" t="s">
        <v>19488</v>
      </c>
      <c r="AM1040" s="1" t="s">
        <v>19489</v>
      </c>
      <c r="AN1040" s="1" t="s">
        <v>19074</v>
      </c>
      <c r="AO1040" s="1" t="s">
        <v>18668</v>
      </c>
      <c r="AP1040" s="14" t="s">
        <v>19237</v>
      </c>
      <c r="AQ1040" s="14" t="s">
        <v>18895</v>
      </c>
      <c r="AR1040" s="14" t="s">
        <v>18894</v>
      </c>
      <c r="AS1040" s="15">
        <v>44312</v>
      </c>
      <c r="AT1040" s="1" t="s">
        <v>19490</v>
      </c>
      <c r="AU1040" s="1" t="s">
        <v>19237</v>
      </c>
      <c r="AV1040" s="1" t="s">
        <v>18894</v>
      </c>
      <c r="AW1040" s="1" t="s">
        <v>19241</v>
      </c>
      <c r="AX1040" s="1" t="s">
        <v>18667</v>
      </c>
      <c r="AY1040" s="1" t="s">
        <v>19242</v>
      </c>
    </row>
    <row r="1041" spans="1:51" x14ac:dyDescent="0.2">
      <c r="A1041" s="14" t="s">
        <v>17951</v>
      </c>
      <c r="B1041" s="1" t="s">
        <v>19235</v>
      </c>
      <c r="C1041" s="1" t="s">
        <v>19259</v>
      </c>
      <c r="D1041" s="1" t="s">
        <v>18664</v>
      </c>
      <c r="E1041" s="15">
        <v>44301</v>
      </c>
      <c r="F1041" s="13">
        <v>44312</v>
      </c>
      <c r="G1041" s="1" t="s">
        <v>18954</v>
      </c>
      <c r="H1041" s="1" t="s">
        <v>19236</v>
      </c>
      <c r="I1041" s="1" t="s">
        <v>18667</v>
      </c>
      <c r="J1041" s="1" t="s">
        <v>18668</v>
      </c>
      <c r="K1041" s="1" t="s">
        <v>18669</v>
      </c>
      <c r="L1041" s="1" t="s">
        <v>18894</v>
      </c>
      <c r="M1041" s="1" t="s">
        <v>18893</v>
      </c>
      <c r="N1041" s="1" t="s">
        <v>19237</v>
      </c>
      <c r="O1041" s="1">
        <v>5</v>
      </c>
      <c r="P1041" s="1" t="s">
        <v>19235</v>
      </c>
      <c r="Q1041" s="1" t="s">
        <v>19519</v>
      </c>
      <c r="R1041" s="1">
        <v>20258377320</v>
      </c>
      <c r="S1041" s="1" t="s">
        <v>18702</v>
      </c>
      <c r="T1041" s="1">
        <v>25837732</v>
      </c>
      <c r="U1041" s="1" t="s">
        <v>19520</v>
      </c>
      <c r="V1041" s="1">
        <v>1170017165</v>
      </c>
      <c r="X1041" s="1" t="s">
        <v>19519</v>
      </c>
      <c r="Y1041" s="1" t="s">
        <v>19519</v>
      </c>
      <c r="Z1041" s="1" t="s">
        <v>18706</v>
      </c>
      <c r="AA1041" s="1" t="s">
        <v>18707</v>
      </c>
      <c r="AB1041" s="1" t="s">
        <v>18707</v>
      </c>
      <c r="AE1041" s="1" t="s">
        <v>19521</v>
      </c>
      <c r="AI1041" s="1">
        <v>1065</v>
      </c>
      <c r="AK1041" s="1" t="s">
        <v>19487</v>
      </c>
      <c r="AL1041" s="1" t="s">
        <v>19488</v>
      </c>
      <c r="AM1041" s="1" t="s">
        <v>19489</v>
      </c>
      <c r="AN1041" s="1" t="s">
        <v>19074</v>
      </c>
      <c r="AO1041" s="1" t="s">
        <v>18668</v>
      </c>
      <c r="AP1041" s="14" t="s">
        <v>19237</v>
      </c>
      <c r="AQ1041" s="14" t="s">
        <v>18895</v>
      </c>
      <c r="AR1041" s="14" t="s">
        <v>18894</v>
      </c>
      <c r="AS1041" s="15">
        <v>44312</v>
      </c>
      <c r="AT1041" s="1" t="s">
        <v>19490</v>
      </c>
      <c r="AU1041" s="1" t="s">
        <v>19237</v>
      </c>
      <c r="AV1041" s="1" t="s">
        <v>18894</v>
      </c>
      <c r="AW1041" s="1" t="s">
        <v>19241</v>
      </c>
      <c r="AX1041" s="1" t="s">
        <v>18667</v>
      </c>
      <c r="AY1041" s="1" t="s">
        <v>19242</v>
      </c>
    </row>
    <row r="1042" spans="1:51" x14ac:dyDescent="0.2">
      <c r="A1042" s="14" t="s">
        <v>17954</v>
      </c>
      <c r="B1042" s="1" t="s">
        <v>19235</v>
      </c>
      <c r="C1042" s="1" t="s">
        <v>19259</v>
      </c>
      <c r="D1042" s="1" t="s">
        <v>18664</v>
      </c>
      <c r="E1042" s="15">
        <v>44301</v>
      </c>
      <c r="F1042" s="13">
        <v>44312</v>
      </c>
      <c r="G1042" s="1" t="s">
        <v>18954</v>
      </c>
      <c r="H1042" s="1" t="s">
        <v>19236</v>
      </c>
      <c r="I1042" s="1" t="s">
        <v>18667</v>
      </c>
      <c r="J1042" s="1" t="s">
        <v>18668</v>
      </c>
      <c r="K1042" s="1" t="s">
        <v>18669</v>
      </c>
      <c r="L1042" s="1" t="s">
        <v>18894</v>
      </c>
      <c r="M1042" s="1" t="s">
        <v>18893</v>
      </c>
      <c r="N1042" s="1" t="s">
        <v>19237</v>
      </c>
      <c r="O1042" s="1">
        <v>5</v>
      </c>
      <c r="P1042" s="1" t="s">
        <v>19235</v>
      </c>
      <c r="Q1042" s="1" t="s">
        <v>19519</v>
      </c>
      <c r="R1042" s="1">
        <v>20258377320</v>
      </c>
      <c r="S1042" s="1" t="s">
        <v>18702</v>
      </c>
      <c r="T1042" s="1">
        <v>25837732</v>
      </c>
      <c r="U1042" s="1" t="s">
        <v>19520</v>
      </c>
      <c r="V1042" s="1">
        <v>1170017165</v>
      </c>
      <c r="X1042" s="1" t="s">
        <v>19519</v>
      </c>
      <c r="Y1042" s="1" t="s">
        <v>19519</v>
      </c>
      <c r="Z1042" s="1" t="s">
        <v>18706</v>
      </c>
      <c r="AA1042" s="1" t="s">
        <v>18707</v>
      </c>
      <c r="AB1042" s="1" t="s">
        <v>18707</v>
      </c>
      <c r="AE1042" s="1" t="s">
        <v>19521</v>
      </c>
      <c r="AI1042" s="1">
        <v>1065</v>
      </c>
      <c r="AK1042" s="1" t="s">
        <v>19487</v>
      </c>
      <c r="AL1042" s="1" t="s">
        <v>19488</v>
      </c>
      <c r="AM1042" s="1" t="s">
        <v>19489</v>
      </c>
      <c r="AN1042" s="1" t="s">
        <v>19074</v>
      </c>
      <c r="AO1042" s="1" t="s">
        <v>18668</v>
      </c>
      <c r="AP1042" s="14" t="s">
        <v>19237</v>
      </c>
      <c r="AQ1042" s="14" t="s">
        <v>18895</v>
      </c>
      <c r="AR1042" s="14" t="s">
        <v>18894</v>
      </c>
      <c r="AS1042" s="15">
        <v>44312</v>
      </c>
      <c r="AT1042" s="1" t="s">
        <v>19490</v>
      </c>
      <c r="AU1042" s="1" t="s">
        <v>19237</v>
      </c>
      <c r="AV1042" s="1" t="s">
        <v>18894</v>
      </c>
      <c r="AW1042" s="1" t="s">
        <v>19241</v>
      </c>
      <c r="AX1042" s="1" t="s">
        <v>18667</v>
      </c>
      <c r="AY1042" s="1" t="s">
        <v>19242</v>
      </c>
    </row>
    <row r="1043" spans="1:51" x14ac:dyDescent="0.2">
      <c r="A1043" s="14" t="s">
        <v>17957</v>
      </c>
      <c r="B1043" s="1" t="s">
        <v>19235</v>
      </c>
      <c r="C1043" s="1" t="s">
        <v>19259</v>
      </c>
      <c r="D1043" s="1" t="s">
        <v>18664</v>
      </c>
      <c r="E1043" s="15">
        <v>44301</v>
      </c>
      <c r="F1043" s="13">
        <v>44312</v>
      </c>
      <c r="G1043" s="1" t="s">
        <v>18954</v>
      </c>
      <c r="H1043" s="1" t="s">
        <v>19236</v>
      </c>
      <c r="I1043" s="1" t="s">
        <v>18667</v>
      </c>
      <c r="J1043" s="1" t="s">
        <v>18668</v>
      </c>
      <c r="K1043" s="1" t="s">
        <v>18669</v>
      </c>
      <c r="L1043" s="1" t="s">
        <v>18894</v>
      </c>
      <c r="M1043" s="1" t="s">
        <v>18893</v>
      </c>
      <c r="N1043" s="1" t="s">
        <v>19237</v>
      </c>
      <c r="O1043" s="1">
        <v>5</v>
      </c>
      <c r="P1043" s="1" t="s">
        <v>19235</v>
      </c>
      <c r="Q1043" s="1" t="s">
        <v>19519</v>
      </c>
      <c r="R1043" s="1">
        <v>20258377320</v>
      </c>
      <c r="S1043" s="1" t="s">
        <v>18702</v>
      </c>
      <c r="T1043" s="1">
        <v>25837732</v>
      </c>
      <c r="U1043" s="1" t="s">
        <v>19520</v>
      </c>
      <c r="V1043" s="1">
        <v>1170017165</v>
      </c>
      <c r="X1043" s="1" t="s">
        <v>19519</v>
      </c>
      <c r="Y1043" s="1" t="s">
        <v>19519</v>
      </c>
      <c r="Z1043" s="1" t="s">
        <v>18706</v>
      </c>
      <c r="AA1043" s="1" t="s">
        <v>18707</v>
      </c>
      <c r="AB1043" s="1" t="s">
        <v>18707</v>
      </c>
      <c r="AE1043" s="1" t="s">
        <v>19521</v>
      </c>
      <c r="AI1043" s="1">
        <v>1065</v>
      </c>
      <c r="AK1043" s="1" t="s">
        <v>19487</v>
      </c>
      <c r="AL1043" s="1" t="s">
        <v>19488</v>
      </c>
      <c r="AM1043" s="1" t="s">
        <v>19489</v>
      </c>
      <c r="AN1043" s="1" t="s">
        <v>19074</v>
      </c>
      <c r="AO1043" s="1" t="s">
        <v>18668</v>
      </c>
      <c r="AP1043" s="14" t="s">
        <v>19237</v>
      </c>
      <c r="AQ1043" s="14" t="s">
        <v>18895</v>
      </c>
      <c r="AR1043" s="14" t="s">
        <v>18894</v>
      </c>
      <c r="AS1043" s="15">
        <v>44312</v>
      </c>
      <c r="AT1043" s="1" t="s">
        <v>19490</v>
      </c>
      <c r="AU1043" s="1" t="s">
        <v>19237</v>
      </c>
      <c r="AV1043" s="1" t="s">
        <v>18894</v>
      </c>
      <c r="AW1043" s="1" t="s">
        <v>19241</v>
      </c>
      <c r="AX1043" s="1" t="s">
        <v>18667</v>
      </c>
      <c r="AY1043" s="1" t="s">
        <v>19242</v>
      </c>
    </row>
    <row r="1044" spans="1:51" x14ac:dyDescent="0.2">
      <c r="A1044" s="14" t="s">
        <v>17960</v>
      </c>
      <c r="B1044" s="1" t="s">
        <v>19235</v>
      </c>
      <c r="C1044" s="1" t="s">
        <v>19259</v>
      </c>
      <c r="D1044" s="1" t="s">
        <v>18664</v>
      </c>
      <c r="E1044" s="15">
        <v>44301</v>
      </c>
      <c r="F1044" s="13">
        <v>44312</v>
      </c>
      <c r="G1044" s="1" t="s">
        <v>18954</v>
      </c>
      <c r="H1044" s="1" t="s">
        <v>19236</v>
      </c>
      <c r="I1044" s="1" t="s">
        <v>18667</v>
      </c>
      <c r="J1044" s="1" t="s">
        <v>18668</v>
      </c>
      <c r="K1044" s="1" t="s">
        <v>18669</v>
      </c>
      <c r="L1044" s="1" t="s">
        <v>18894</v>
      </c>
      <c r="M1044" s="1" t="s">
        <v>18893</v>
      </c>
      <c r="N1044" s="1" t="s">
        <v>19237</v>
      </c>
      <c r="O1044" s="1">
        <v>5</v>
      </c>
      <c r="P1044" s="1" t="s">
        <v>19235</v>
      </c>
      <c r="Q1044" s="1" t="s">
        <v>19519</v>
      </c>
      <c r="R1044" s="1">
        <v>20258377320</v>
      </c>
      <c r="S1044" s="1" t="s">
        <v>18702</v>
      </c>
      <c r="T1044" s="1">
        <v>25837732</v>
      </c>
      <c r="U1044" s="1" t="s">
        <v>19520</v>
      </c>
      <c r="V1044" s="1">
        <v>1170017165</v>
      </c>
      <c r="X1044" s="1" t="s">
        <v>19519</v>
      </c>
      <c r="Y1044" s="1" t="s">
        <v>19519</v>
      </c>
      <c r="Z1044" s="1" t="s">
        <v>18706</v>
      </c>
      <c r="AA1044" s="1" t="s">
        <v>18707</v>
      </c>
      <c r="AB1044" s="1" t="s">
        <v>18707</v>
      </c>
      <c r="AE1044" s="1" t="s">
        <v>19521</v>
      </c>
      <c r="AI1044" s="1">
        <v>1065</v>
      </c>
      <c r="AK1044" s="1" t="s">
        <v>19487</v>
      </c>
      <c r="AL1044" s="1" t="s">
        <v>19488</v>
      </c>
      <c r="AM1044" s="1" t="s">
        <v>19489</v>
      </c>
      <c r="AN1044" s="1" t="s">
        <v>19074</v>
      </c>
      <c r="AO1044" s="1" t="s">
        <v>18668</v>
      </c>
      <c r="AP1044" s="14" t="s">
        <v>19237</v>
      </c>
      <c r="AQ1044" s="14" t="s">
        <v>18895</v>
      </c>
      <c r="AR1044" s="14" t="s">
        <v>18894</v>
      </c>
      <c r="AS1044" s="15">
        <v>44312</v>
      </c>
      <c r="AT1044" s="1" t="s">
        <v>19490</v>
      </c>
      <c r="AU1044" s="1" t="s">
        <v>19237</v>
      </c>
      <c r="AV1044" s="1" t="s">
        <v>18894</v>
      </c>
      <c r="AW1044" s="1" t="s">
        <v>19241</v>
      </c>
      <c r="AX1044" s="1" t="s">
        <v>18667</v>
      </c>
      <c r="AY1044" s="1" t="s">
        <v>19242</v>
      </c>
    </row>
    <row r="1045" spans="1:51" x14ac:dyDescent="0.2">
      <c r="A1045" s="14" t="s">
        <v>17963</v>
      </c>
      <c r="B1045" s="1" t="s">
        <v>19235</v>
      </c>
      <c r="C1045" s="1" t="s">
        <v>19259</v>
      </c>
      <c r="D1045" s="1" t="s">
        <v>18664</v>
      </c>
      <c r="E1045" s="15">
        <v>44301</v>
      </c>
      <c r="F1045" s="13">
        <v>44312</v>
      </c>
      <c r="G1045" s="1" t="s">
        <v>18954</v>
      </c>
      <c r="H1045" s="1" t="s">
        <v>19236</v>
      </c>
      <c r="I1045" s="1" t="s">
        <v>18667</v>
      </c>
      <c r="J1045" s="1" t="s">
        <v>18668</v>
      </c>
      <c r="K1045" s="1" t="s">
        <v>18669</v>
      </c>
      <c r="L1045" s="1" t="s">
        <v>18894</v>
      </c>
      <c r="M1045" s="1" t="s">
        <v>18893</v>
      </c>
      <c r="N1045" s="1" t="s">
        <v>19237</v>
      </c>
      <c r="O1045" s="1">
        <v>5</v>
      </c>
      <c r="P1045" s="1" t="s">
        <v>19235</v>
      </c>
      <c r="Q1045" s="1" t="s">
        <v>19519</v>
      </c>
      <c r="R1045" s="1">
        <v>20258377320</v>
      </c>
      <c r="S1045" s="1" t="s">
        <v>18702</v>
      </c>
      <c r="T1045" s="1">
        <v>25837732</v>
      </c>
      <c r="U1045" s="1" t="s">
        <v>19520</v>
      </c>
      <c r="V1045" s="1">
        <v>1170017165</v>
      </c>
      <c r="X1045" s="1" t="s">
        <v>19519</v>
      </c>
      <c r="Y1045" s="1" t="s">
        <v>19519</v>
      </c>
      <c r="Z1045" s="1" t="s">
        <v>18706</v>
      </c>
      <c r="AA1045" s="1" t="s">
        <v>18707</v>
      </c>
      <c r="AB1045" s="1" t="s">
        <v>18707</v>
      </c>
      <c r="AE1045" s="1" t="s">
        <v>19521</v>
      </c>
      <c r="AI1045" s="1">
        <v>1065</v>
      </c>
      <c r="AK1045" s="1" t="s">
        <v>19487</v>
      </c>
      <c r="AL1045" s="1" t="s">
        <v>19488</v>
      </c>
      <c r="AM1045" s="1" t="s">
        <v>19489</v>
      </c>
      <c r="AN1045" s="1" t="s">
        <v>19074</v>
      </c>
      <c r="AO1045" s="1" t="s">
        <v>18668</v>
      </c>
      <c r="AP1045" s="14" t="s">
        <v>19237</v>
      </c>
      <c r="AQ1045" s="14" t="s">
        <v>18895</v>
      </c>
      <c r="AR1045" s="14" t="s">
        <v>18894</v>
      </c>
      <c r="AS1045" s="15">
        <v>44312</v>
      </c>
      <c r="AT1045" s="1" t="s">
        <v>19490</v>
      </c>
      <c r="AU1045" s="1" t="s">
        <v>19237</v>
      </c>
      <c r="AV1045" s="1" t="s">
        <v>18894</v>
      </c>
      <c r="AW1045" s="1" t="s">
        <v>19241</v>
      </c>
      <c r="AX1045" s="1" t="s">
        <v>18667</v>
      </c>
      <c r="AY1045" s="1" t="s">
        <v>19242</v>
      </c>
    </row>
    <row r="1046" spans="1:51" x14ac:dyDescent="0.2">
      <c r="A1046" s="14" t="s">
        <v>17966</v>
      </c>
      <c r="B1046" s="1" t="s">
        <v>19235</v>
      </c>
      <c r="C1046" s="1" t="s">
        <v>19259</v>
      </c>
      <c r="D1046" s="1" t="s">
        <v>18664</v>
      </c>
      <c r="E1046" s="15">
        <v>44301</v>
      </c>
      <c r="F1046" s="13">
        <v>44312</v>
      </c>
      <c r="G1046" s="1" t="s">
        <v>18954</v>
      </c>
      <c r="H1046" s="1" t="s">
        <v>19236</v>
      </c>
      <c r="I1046" s="1" t="s">
        <v>18667</v>
      </c>
      <c r="J1046" s="1" t="s">
        <v>18668</v>
      </c>
      <c r="K1046" s="1" t="s">
        <v>18669</v>
      </c>
      <c r="L1046" s="1" t="s">
        <v>18894</v>
      </c>
      <c r="M1046" s="1" t="s">
        <v>18893</v>
      </c>
      <c r="N1046" s="1" t="s">
        <v>19237</v>
      </c>
      <c r="O1046" s="1">
        <v>5</v>
      </c>
      <c r="P1046" s="1" t="s">
        <v>19235</v>
      </c>
      <c r="Q1046" s="1" t="s">
        <v>19519</v>
      </c>
      <c r="R1046" s="1">
        <v>20258377320</v>
      </c>
      <c r="S1046" s="1" t="s">
        <v>18702</v>
      </c>
      <c r="T1046" s="1">
        <v>25837732</v>
      </c>
      <c r="U1046" s="1" t="s">
        <v>19520</v>
      </c>
      <c r="V1046" s="1">
        <v>1170017165</v>
      </c>
      <c r="X1046" s="1" t="s">
        <v>19519</v>
      </c>
      <c r="Y1046" s="1" t="s">
        <v>19519</v>
      </c>
      <c r="Z1046" s="1" t="s">
        <v>18706</v>
      </c>
      <c r="AA1046" s="1" t="s">
        <v>18707</v>
      </c>
      <c r="AB1046" s="1" t="s">
        <v>18707</v>
      </c>
      <c r="AE1046" s="1" t="s">
        <v>19521</v>
      </c>
      <c r="AI1046" s="1">
        <v>1065</v>
      </c>
      <c r="AK1046" s="1" t="s">
        <v>19487</v>
      </c>
      <c r="AL1046" s="1" t="s">
        <v>19488</v>
      </c>
      <c r="AM1046" s="1" t="s">
        <v>19489</v>
      </c>
      <c r="AN1046" s="1" t="s">
        <v>19074</v>
      </c>
      <c r="AO1046" s="1" t="s">
        <v>18668</v>
      </c>
      <c r="AP1046" s="14" t="s">
        <v>19237</v>
      </c>
      <c r="AQ1046" s="14" t="s">
        <v>18895</v>
      </c>
      <c r="AR1046" s="14" t="s">
        <v>18894</v>
      </c>
      <c r="AS1046" s="15">
        <v>44312</v>
      </c>
      <c r="AT1046" s="1" t="s">
        <v>19490</v>
      </c>
      <c r="AU1046" s="1" t="s">
        <v>19237</v>
      </c>
      <c r="AV1046" s="1" t="s">
        <v>18894</v>
      </c>
      <c r="AW1046" s="1" t="s">
        <v>19241</v>
      </c>
      <c r="AX1046" s="1" t="s">
        <v>18667</v>
      </c>
      <c r="AY1046" s="1" t="s">
        <v>19242</v>
      </c>
    </row>
    <row r="1047" spans="1:51" x14ac:dyDescent="0.2">
      <c r="A1047" s="14" t="s">
        <v>17969</v>
      </c>
      <c r="B1047" s="1" t="s">
        <v>19235</v>
      </c>
      <c r="C1047" s="1" t="s">
        <v>19259</v>
      </c>
      <c r="D1047" s="1" t="s">
        <v>18664</v>
      </c>
      <c r="E1047" s="15">
        <v>44301</v>
      </c>
      <c r="F1047" s="13">
        <v>44312</v>
      </c>
      <c r="G1047" s="1" t="s">
        <v>18954</v>
      </c>
      <c r="H1047" s="1" t="s">
        <v>19236</v>
      </c>
      <c r="I1047" s="1" t="s">
        <v>18667</v>
      </c>
      <c r="J1047" s="1" t="s">
        <v>18668</v>
      </c>
      <c r="K1047" s="1" t="s">
        <v>18669</v>
      </c>
      <c r="L1047" s="1" t="s">
        <v>18894</v>
      </c>
      <c r="M1047" s="1" t="s">
        <v>18893</v>
      </c>
      <c r="N1047" s="1" t="s">
        <v>19237</v>
      </c>
      <c r="O1047" s="1">
        <v>5</v>
      </c>
      <c r="P1047" s="1" t="s">
        <v>19235</v>
      </c>
      <c r="Q1047" s="1" t="s">
        <v>19519</v>
      </c>
      <c r="R1047" s="1">
        <v>20258377320</v>
      </c>
      <c r="S1047" s="1" t="s">
        <v>18702</v>
      </c>
      <c r="T1047" s="1">
        <v>25837732</v>
      </c>
      <c r="U1047" s="1" t="s">
        <v>19520</v>
      </c>
      <c r="V1047" s="1">
        <v>1170017165</v>
      </c>
      <c r="X1047" s="1" t="s">
        <v>19519</v>
      </c>
      <c r="Y1047" s="1" t="s">
        <v>19519</v>
      </c>
      <c r="Z1047" s="1" t="s">
        <v>18706</v>
      </c>
      <c r="AA1047" s="1" t="s">
        <v>18707</v>
      </c>
      <c r="AB1047" s="1" t="s">
        <v>18707</v>
      </c>
      <c r="AE1047" s="1" t="s">
        <v>19521</v>
      </c>
      <c r="AI1047" s="1">
        <v>1065</v>
      </c>
      <c r="AK1047" s="1" t="s">
        <v>19487</v>
      </c>
      <c r="AL1047" s="1" t="s">
        <v>19488</v>
      </c>
      <c r="AM1047" s="1" t="s">
        <v>19489</v>
      </c>
      <c r="AN1047" s="1" t="s">
        <v>19074</v>
      </c>
      <c r="AO1047" s="1" t="s">
        <v>18668</v>
      </c>
      <c r="AP1047" s="14" t="s">
        <v>19237</v>
      </c>
      <c r="AQ1047" s="14" t="s">
        <v>18895</v>
      </c>
      <c r="AR1047" s="14" t="s">
        <v>18894</v>
      </c>
      <c r="AS1047" s="15">
        <v>44312</v>
      </c>
      <c r="AT1047" s="1" t="s">
        <v>19490</v>
      </c>
      <c r="AU1047" s="1" t="s">
        <v>19237</v>
      </c>
      <c r="AV1047" s="1" t="s">
        <v>18894</v>
      </c>
      <c r="AW1047" s="1" t="s">
        <v>19241</v>
      </c>
      <c r="AX1047" s="1" t="s">
        <v>18667</v>
      </c>
      <c r="AY1047" s="1" t="s">
        <v>19242</v>
      </c>
    </row>
    <row r="1048" spans="1:51" x14ac:dyDescent="0.2">
      <c r="A1048" s="14" t="s">
        <v>17972</v>
      </c>
      <c r="B1048" s="1" t="s">
        <v>19235</v>
      </c>
      <c r="C1048" s="1" t="s">
        <v>19259</v>
      </c>
      <c r="D1048" s="1" t="s">
        <v>18664</v>
      </c>
      <c r="E1048" s="15">
        <v>44301</v>
      </c>
      <c r="F1048" s="13">
        <v>44312</v>
      </c>
      <c r="G1048" s="1" t="s">
        <v>18954</v>
      </c>
      <c r="H1048" s="1" t="s">
        <v>19236</v>
      </c>
      <c r="I1048" s="1" t="s">
        <v>18667</v>
      </c>
      <c r="J1048" s="1" t="s">
        <v>18668</v>
      </c>
      <c r="K1048" s="1" t="s">
        <v>18669</v>
      </c>
      <c r="L1048" s="1" t="s">
        <v>18894</v>
      </c>
      <c r="M1048" s="1" t="s">
        <v>18893</v>
      </c>
      <c r="N1048" s="1" t="s">
        <v>19237</v>
      </c>
      <c r="O1048" s="1">
        <v>5</v>
      </c>
      <c r="P1048" s="1" t="s">
        <v>19235</v>
      </c>
      <c r="Q1048" s="1" t="s">
        <v>19519</v>
      </c>
      <c r="R1048" s="1">
        <v>20258377320</v>
      </c>
      <c r="S1048" s="1" t="s">
        <v>18702</v>
      </c>
      <c r="T1048" s="1">
        <v>25837732</v>
      </c>
      <c r="U1048" s="1" t="s">
        <v>19520</v>
      </c>
      <c r="V1048" s="1">
        <v>1170017165</v>
      </c>
      <c r="X1048" s="1" t="s">
        <v>19519</v>
      </c>
      <c r="Y1048" s="1" t="s">
        <v>19519</v>
      </c>
      <c r="Z1048" s="1" t="s">
        <v>18706</v>
      </c>
      <c r="AA1048" s="1" t="s">
        <v>18707</v>
      </c>
      <c r="AB1048" s="1" t="s">
        <v>18707</v>
      </c>
      <c r="AE1048" s="1" t="s">
        <v>19521</v>
      </c>
      <c r="AI1048" s="1">
        <v>1065</v>
      </c>
      <c r="AK1048" s="1" t="s">
        <v>19487</v>
      </c>
      <c r="AL1048" s="1" t="s">
        <v>19488</v>
      </c>
      <c r="AM1048" s="1" t="s">
        <v>19489</v>
      </c>
      <c r="AN1048" s="1" t="s">
        <v>19074</v>
      </c>
      <c r="AO1048" s="1" t="s">
        <v>18668</v>
      </c>
      <c r="AP1048" s="14" t="s">
        <v>19237</v>
      </c>
      <c r="AQ1048" s="14" t="s">
        <v>18895</v>
      </c>
      <c r="AR1048" s="14" t="s">
        <v>18894</v>
      </c>
      <c r="AS1048" s="15">
        <v>44312</v>
      </c>
      <c r="AT1048" s="1" t="s">
        <v>19490</v>
      </c>
      <c r="AU1048" s="1" t="s">
        <v>19237</v>
      </c>
      <c r="AV1048" s="1" t="s">
        <v>18894</v>
      </c>
      <c r="AW1048" s="1" t="s">
        <v>19241</v>
      </c>
      <c r="AX1048" s="1" t="s">
        <v>18667</v>
      </c>
      <c r="AY1048" s="1" t="s">
        <v>19242</v>
      </c>
    </row>
    <row r="1049" spans="1:51" x14ac:dyDescent="0.2">
      <c r="A1049" s="14" t="s">
        <v>17377</v>
      </c>
      <c r="B1049" s="1" t="s">
        <v>18953</v>
      </c>
      <c r="C1049" s="1" t="s">
        <v>18685</v>
      </c>
      <c r="D1049" s="1" t="s">
        <v>18664</v>
      </c>
      <c r="E1049" s="15">
        <v>44301</v>
      </c>
      <c r="F1049" s="13">
        <v>44312</v>
      </c>
      <c r="G1049" s="1" t="s">
        <v>18954</v>
      </c>
      <c r="H1049" s="1" t="s">
        <v>18955</v>
      </c>
      <c r="I1049" s="1" t="s">
        <v>18667</v>
      </c>
      <c r="J1049" s="1" t="s">
        <v>18668</v>
      </c>
      <c r="K1049" s="1" t="s">
        <v>18669</v>
      </c>
      <c r="L1049" s="1" t="s">
        <v>18693</v>
      </c>
      <c r="M1049" s="1" t="s">
        <v>18956</v>
      </c>
      <c r="N1049" s="1" t="s">
        <v>18957</v>
      </c>
      <c r="O1049" s="1">
        <v>16</v>
      </c>
      <c r="P1049" s="1" t="s">
        <v>18953</v>
      </c>
      <c r="Q1049" s="1" t="s">
        <v>19084</v>
      </c>
      <c r="R1049" s="1">
        <v>20173310529</v>
      </c>
      <c r="S1049" s="1" t="s">
        <v>18702</v>
      </c>
      <c r="T1049" s="1">
        <v>17331052</v>
      </c>
      <c r="U1049" s="1" t="s">
        <v>19085</v>
      </c>
      <c r="V1049" s="1">
        <v>45243330</v>
      </c>
      <c r="X1049" s="1" t="s">
        <v>19086</v>
      </c>
      <c r="Y1049" s="1" t="s">
        <v>19087</v>
      </c>
      <c r="Z1049" s="1" t="s">
        <v>18706</v>
      </c>
      <c r="AA1049" s="1" t="s">
        <v>18707</v>
      </c>
      <c r="AB1049" s="1" t="s">
        <v>18707</v>
      </c>
      <c r="AE1049" s="1" t="s">
        <v>19088</v>
      </c>
      <c r="AG1049" s="1" t="s">
        <v>15731</v>
      </c>
      <c r="AI1049" s="1">
        <v>1431</v>
      </c>
      <c r="AK1049" s="1" t="s">
        <v>18840</v>
      </c>
      <c r="AL1049" s="1" t="s">
        <v>18730</v>
      </c>
      <c r="AM1049" s="1" t="s">
        <v>18693</v>
      </c>
      <c r="AN1049" s="1" t="s">
        <v>18669</v>
      </c>
      <c r="AO1049" s="1" t="s">
        <v>18668</v>
      </c>
      <c r="AP1049" s="14" t="s">
        <v>18694</v>
      </c>
      <c r="AQ1049" s="14" t="s">
        <v>18695</v>
      </c>
      <c r="AR1049" s="14" t="s">
        <v>18693</v>
      </c>
      <c r="AS1049" s="15">
        <v>44312</v>
      </c>
      <c r="AT1049" s="1" t="s">
        <v>18841</v>
      </c>
      <c r="AU1049" s="1" t="s">
        <v>18957</v>
      </c>
      <c r="AV1049" s="1" t="s">
        <v>18693</v>
      </c>
      <c r="AW1049" s="1" t="s">
        <v>18958</v>
      </c>
      <c r="AX1049" s="1" t="s">
        <v>18667</v>
      </c>
      <c r="AY1049" s="1" t="s">
        <v>18959</v>
      </c>
    </row>
    <row r="1050" spans="1:51" x14ac:dyDescent="0.2">
      <c r="A1050" s="14" t="s">
        <v>15638</v>
      </c>
      <c r="B1050" s="1" t="s">
        <v>18662</v>
      </c>
      <c r="C1050" s="1" t="s">
        <v>18685</v>
      </c>
      <c r="D1050" s="1" t="s">
        <v>18664</v>
      </c>
      <c r="E1050" s="15">
        <v>44302</v>
      </c>
      <c r="F1050" s="13">
        <v>44316</v>
      </c>
      <c r="G1050" s="1" t="s">
        <v>18665</v>
      </c>
      <c r="H1050" s="1" t="s">
        <v>18666</v>
      </c>
      <c r="I1050" s="1" t="s">
        <v>18667</v>
      </c>
      <c r="J1050" s="1" t="s">
        <v>18668</v>
      </c>
      <c r="K1050" s="1" t="s">
        <v>18669</v>
      </c>
      <c r="L1050" s="1" t="s">
        <v>18735</v>
      </c>
      <c r="M1050" s="1" t="s">
        <v>18671</v>
      </c>
      <c r="N1050" s="1" t="s">
        <v>18672</v>
      </c>
      <c r="O1050" s="1">
        <v>24</v>
      </c>
      <c r="P1050" s="1" t="s">
        <v>18662</v>
      </c>
      <c r="Q1050" s="1" t="s">
        <v>18673</v>
      </c>
      <c r="R1050" s="1">
        <v>30681071381</v>
      </c>
      <c r="U1050" s="1" t="s">
        <v>18686</v>
      </c>
      <c r="V1050" s="1">
        <v>3434363000</v>
      </c>
      <c r="W1050" s="1" t="s">
        <v>18687</v>
      </c>
      <c r="Z1050" s="1" t="s">
        <v>18688</v>
      </c>
      <c r="AA1050" s="1" t="s">
        <v>18689</v>
      </c>
      <c r="AB1050" s="1" t="s">
        <v>18689</v>
      </c>
      <c r="AE1050" s="1" t="s">
        <v>18690</v>
      </c>
      <c r="AG1050" s="1" t="s">
        <v>15731</v>
      </c>
      <c r="AI1050" s="1">
        <v>3100</v>
      </c>
      <c r="AK1050" s="1" t="s">
        <v>18732</v>
      </c>
      <c r="AL1050" s="1" t="s">
        <v>18730</v>
      </c>
      <c r="AM1050" s="1" t="s">
        <v>18679</v>
      </c>
      <c r="AN1050" s="1" t="s">
        <v>18669</v>
      </c>
      <c r="AO1050" s="1" t="s">
        <v>18668</v>
      </c>
      <c r="AP1050" s="14" t="s">
        <v>18732</v>
      </c>
      <c r="AQ1050" s="14" t="s">
        <v>18734</v>
      </c>
      <c r="AR1050" s="14" t="s">
        <v>18679</v>
      </c>
      <c r="AS1050" s="15">
        <v>44334</v>
      </c>
      <c r="AT1050" s="1" t="s">
        <v>18828</v>
      </c>
      <c r="AU1050" s="1" t="s">
        <v>18672</v>
      </c>
      <c r="AV1050" s="1" t="s">
        <v>18735</v>
      </c>
      <c r="AW1050" s="1" t="s">
        <v>18683</v>
      </c>
      <c r="AX1050" s="1" t="s">
        <v>18667</v>
      </c>
      <c r="AY1050" s="1" t="s">
        <v>18684</v>
      </c>
    </row>
    <row r="1051" spans="1:51" x14ac:dyDescent="0.2">
      <c r="A1051" s="14" t="s">
        <v>15650</v>
      </c>
      <c r="B1051" s="1" t="s">
        <v>18662</v>
      </c>
      <c r="C1051" s="1" t="s">
        <v>18685</v>
      </c>
      <c r="D1051" s="1" t="s">
        <v>18664</v>
      </c>
      <c r="E1051" s="15">
        <v>44302</v>
      </c>
      <c r="F1051" s="13">
        <v>44305</v>
      </c>
      <c r="G1051" s="1" t="s">
        <v>18665</v>
      </c>
      <c r="H1051" s="1" t="s">
        <v>18666</v>
      </c>
      <c r="I1051" s="1" t="s">
        <v>18667</v>
      </c>
      <c r="J1051" s="1" t="s">
        <v>18668</v>
      </c>
      <c r="K1051" s="1" t="s">
        <v>18669</v>
      </c>
      <c r="L1051" s="1" t="s">
        <v>18735</v>
      </c>
      <c r="M1051" s="1" t="s">
        <v>18671</v>
      </c>
      <c r="N1051" s="1" t="s">
        <v>18672</v>
      </c>
      <c r="O1051" s="1">
        <v>15</v>
      </c>
      <c r="P1051" s="1" t="s">
        <v>18662</v>
      </c>
      <c r="Q1051" s="1" t="s">
        <v>18673</v>
      </c>
      <c r="R1051" s="1">
        <v>30709347817</v>
      </c>
      <c r="U1051" s="1" t="s">
        <v>19182</v>
      </c>
      <c r="V1051" s="1">
        <v>34174230878</v>
      </c>
      <c r="W1051" s="1" t="s">
        <v>1251</v>
      </c>
      <c r="Z1051" s="1" t="s">
        <v>19183</v>
      </c>
      <c r="AA1051" s="1" t="s">
        <v>19184</v>
      </c>
      <c r="AB1051" s="1" t="s">
        <v>19184</v>
      </c>
      <c r="AE1051" s="1" t="s">
        <v>19185</v>
      </c>
      <c r="AG1051" s="1" t="s">
        <v>15731</v>
      </c>
      <c r="AI1051" s="1">
        <v>2000</v>
      </c>
      <c r="AK1051" s="1" t="s">
        <v>19076</v>
      </c>
      <c r="AL1051" s="1" t="s">
        <v>19077</v>
      </c>
      <c r="AM1051" s="1" t="s">
        <v>18904</v>
      </c>
      <c r="AN1051" s="1" t="s">
        <v>18669</v>
      </c>
      <c r="AO1051" s="1" t="s">
        <v>18668</v>
      </c>
      <c r="AP1051" s="14" t="s">
        <v>19189</v>
      </c>
      <c r="AQ1051" s="14" t="s">
        <v>19190</v>
      </c>
      <c r="AR1051" s="14" t="s">
        <v>19188</v>
      </c>
      <c r="AS1051" s="15">
        <v>44305</v>
      </c>
      <c r="AT1051" s="1" t="s">
        <v>19158</v>
      </c>
      <c r="AU1051" s="1" t="s">
        <v>18672</v>
      </c>
      <c r="AV1051" s="1" t="s">
        <v>18735</v>
      </c>
      <c r="AW1051" s="1" t="s">
        <v>18683</v>
      </c>
      <c r="AX1051" s="1" t="s">
        <v>18667</v>
      </c>
      <c r="AY1051" s="1" t="s">
        <v>18684</v>
      </c>
    </row>
    <row r="1052" spans="1:51" x14ac:dyDescent="0.2">
      <c r="A1052" s="14" t="s">
        <v>15654</v>
      </c>
      <c r="B1052" s="1" t="s">
        <v>18662</v>
      </c>
      <c r="C1052" s="1" t="s">
        <v>18685</v>
      </c>
      <c r="D1052" s="1" t="s">
        <v>18664</v>
      </c>
      <c r="E1052" s="15">
        <v>44302</v>
      </c>
      <c r="F1052" s="13">
        <v>44348</v>
      </c>
      <c r="G1052" s="1" t="s">
        <v>18665</v>
      </c>
      <c r="H1052" s="1" t="s">
        <v>18666</v>
      </c>
      <c r="I1052" s="1" t="s">
        <v>18667</v>
      </c>
      <c r="J1052" s="1" t="s">
        <v>18668</v>
      </c>
      <c r="K1052" s="1" t="s">
        <v>18669</v>
      </c>
      <c r="L1052" s="1" t="s">
        <v>18735</v>
      </c>
      <c r="M1052" s="1" t="s">
        <v>18671</v>
      </c>
      <c r="N1052" s="1" t="s">
        <v>18672</v>
      </c>
      <c r="O1052" s="1">
        <v>16</v>
      </c>
      <c r="P1052" s="1" t="s">
        <v>18662</v>
      </c>
      <c r="Q1052" s="1" t="s">
        <v>18673</v>
      </c>
      <c r="R1052" s="1">
        <v>30709347817</v>
      </c>
      <c r="U1052" s="1" t="s">
        <v>19182</v>
      </c>
      <c r="V1052" s="1">
        <v>34174230878</v>
      </c>
      <c r="W1052" s="1" t="s">
        <v>1251</v>
      </c>
      <c r="Z1052" s="1" t="s">
        <v>19183</v>
      </c>
      <c r="AA1052" s="1" t="s">
        <v>19184</v>
      </c>
      <c r="AB1052" s="1" t="s">
        <v>19184</v>
      </c>
      <c r="AE1052" s="1" t="s">
        <v>19185</v>
      </c>
      <c r="AG1052" s="1" t="s">
        <v>15731</v>
      </c>
      <c r="AI1052" s="1">
        <v>2000</v>
      </c>
      <c r="AK1052" s="1" t="s">
        <v>19076</v>
      </c>
      <c r="AL1052" s="1" t="s">
        <v>19077</v>
      </c>
      <c r="AM1052" s="1" t="s">
        <v>18904</v>
      </c>
      <c r="AN1052" s="1" t="s">
        <v>18669</v>
      </c>
      <c r="AO1052" s="1" t="s">
        <v>18668</v>
      </c>
      <c r="AP1052" s="14" t="s">
        <v>19189</v>
      </c>
      <c r="AQ1052" s="14" t="s">
        <v>19190</v>
      </c>
      <c r="AR1052" s="14" t="s">
        <v>19188</v>
      </c>
      <c r="AS1052" s="15">
        <v>44305</v>
      </c>
      <c r="AT1052" s="1" t="s">
        <v>19158</v>
      </c>
      <c r="AU1052" s="1" t="s">
        <v>18672</v>
      </c>
      <c r="AV1052" s="1" t="s">
        <v>18735</v>
      </c>
      <c r="AW1052" s="1" t="s">
        <v>18683</v>
      </c>
      <c r="AX1052" s="1" t="s">
        <v>18667</v>
      </c>
      <c r="AY1052" s="1" t="s">
        <v>18684</v>
      </c>
    </row>
    <row r="1053" spans="1:51" x14ac:dyDescent="0.2">
      <c r="A1053" s="14" t="s">
        <v>17975</v>
      </c>
      <c r="B1053" s="1" t="s">
        <v>19235</v>
      </c>
      <c r="C1053" s="1" t="s">
        <v>19259</v>
      </c>
      <c r="D1053" s="1" t="s">
        <v>18664</v>
      </c>
      <c r="E1053" s="15">
        <v>44302</v>
      </c>
      <c r="F1053" s="13">
        <v>44302</v>
      </c>
      <c r="G1053" s="1" t="s">
        <v>18954</v>
      </c>
      <c r="H1053" s="1" t="s">
        <v>19236</v>
      </c>
      <c r="I1053" s="1" t="s">
        <v>18667</v>
      </c>
      <c r="J1053" s="1" t="s">
        <v>18668</v>
      </c>
      <c r="K1053" s="1" t="s">
        <v>18669</v>
      </c>
      <c r="L1053" s="1" t="s">
        <v>18894</v>
      </c>
      <c r="M1053" s="1" t="s">
        <v>18893</v>
      </c>
      <c r="N1053" s="1" t="s">
        <v>19237</v>
      </c>
      <c r="O1053" s="1">
        <v>4</v>
      </c>
      <c r="P1053" s="1" t="s">
        <v>19235</v>
      </c>
      <c r="Q1053" s="1" t="s">
        <v>19522</v>
      </c>
      <c r="R1053" s="1">
        <v>20331007502</v>
      </c>
      <c r="S1053" s="1" t="s">
        <v>18702</v>
      </c>
      <c r="T1053" s="1">
        <v>33100750</v>
      </c>
      <c r="U1053" s="1" t="s">
        <v>19523</v>
      </c>
      <c r="V1053" s="1">
        <v>1151145089</v>
      </c>
      <c r="X1053" s="1" t="s">
        <v>19524</v>
      </c>
      <c r="Y1053" s="1" t="s">
        <v>19525</v>
      </c>
      <c r="Z1053" s="1" t="s">
        <v>15990</v>
      </c>
      <c r="AA1053" s="1" t="s">
        <v>18676</v>
      </c>
      <c r="AB1053" s="1" t="s">
        <v>19526</v>
      </c>
      <c r="AE1053" s="1" t="s">
        <v>19527</v>
      </c>
      <c r="AG1053" s="1" t="s">
        <v>18816</v>
      </c>
      <c r="AH1053" s="1">
        <v>4</v>
      </c>
      <c r="AI1053" s="1">
        <v>1876</v>
      </c>
      <c r="AK1053" s="1" t="s">
        <v>19237</v>
      </c>
      <c r="AL1053" s="1" t="s">
        <v>18893</v>
      </c>
      <c r="AM1053" s="1" t="s">
        <v>18894</v>
      </c>
      <c r="AN1053" s="1" t="s">
        <v>18669</v>
      </c>
      <c r="AO1053" s="1" t="s">
        <v>18668</v>
      </c>
      <c r="AP1053" s="14" t="s">
        <v>19528</v>
      </c>
      <c r="AQ1053" s="14" t="s">
        <v>19529</v>
      </c>
      <c r="AR1053" s="14" t="s">
        <v>19489</v>
      </c>
      <c r="AS1053" s="15">
        <v>44302</v>
      </c>
      <c r="AT1053" s="1" t="s">
        <v>19530</v>
      </c>
      <c r="AU1053" s="1" t="s">
        <v>19237</v>
      </c>
      <c r="AV1053" s="1" t="s">
        <v>18894</v>
      </c>
      <c r="AW1053" s="1" t="s">
        <v>19241</v>
      </c>
      <c r="AX1053" s="1" t="s">
        <v>18667</v>
      </c>
      <c r="AY1053" s="1" t="s">
        <v>19242</v>
      </c>
    </row>
    <row r="1054" spans="1:51" x14ac:dyDescent="0.2">
      <c r="A1054" s="14" t="s">
        <v>17981</v>
      </c>
      <c r="B1054" s="1" t="s">
        <v>19235</v>
      </c>
      <c r="C1054" s="1" t="s">
        <v>19259</v>
      </c>
      <c r="D1054" s="1" t="s">
        <v>18664</v>
      </c>
      <c r="E1054" s="15">
        <v>44302</v>
      </c>
      <c r="F1054" s="13">
        <v>44312</v>
      </c>
      <c r="G1054" s="1" t="s">
        <v>18954</v>
      </c>
      <c r="H1054" s="1" t="s">
        <v>19236</v>
      </c>
      <c r="I1054" s="1" t="s">
        <v>18667</v>
      </c>
      <c r="J1054" s="1" t="s">
        <v>18668</v>
      </c>
      <c r="K1054" s="1" t="s">
        <v>18669</v>
      </c>
      <c r="L1054" s="1" t="s">
        <v>18894</v>
      </c>
      <c r="M1054" s="1" t="s">
        <v>18893</v>
      </c>
      <c r="N1054" s="1" t="s">
        <v>19237</v>
      </c>
      <c r="O1054" s="1">
        <v>5</v>
      </c>
      <c r="P1054" s="1" t="s">
        <v>19235</v>
      </c>
      <c r="Q1054" s="1" t="s">
        <v>19519</v>
      </c>
      <c r="R1054" s="1">
        <v>20258377320</v>
      </c>
      <c r="S1054" s="1" t="s">
        <v>18702</v>
      </c>
      <c r="T1054" s="1">
        <v>25837732</v>
      </c>
      <c r="U1054" s="1" t="s">
        <v>19520</v>
      </c>
      <c r="V1054" s="1">
        <v>1170017165</v>
      </c>
      <c r="X1054" s="1" t="s">
        <v>19519</v>
      </c>
      <c r="Y1054" s="1" t="s">
        <v>19519</v>
      </c>
      <c r="Z1054" s="1" t="s">
        <v>18706</v>
      </c>
      <c r="AA1054" s="1" t="s">
        <v>18707</v>
      </c>
      <c r="AB1054" s="1" t="s">
        <v>18707</v>
      </c>
      <c r="AE1054" s="1" t="s">
        <v>19521</v>
      </c>
      <c r="AI1054" s="1">
        <v>1065</v>
      </c>
      <c r="AK1054" s="1" t="s">
        <v>19487</v>
      </c>
      <c r="AL1054" s="1" t="s">
        <v>19488</v>
      </c>
      <c r="AM1054" s="1" t="s">
        <v>19489</v>
      </c>
      <c r="AN1054" s="1" t="s">
        <v>19074</v>
      </c>
      <c r="AO1054" s="1" t="s">
        <v>18668</v>
      </c>
      <c r="AP1054" s="14" t="s">
        <v>19237</v>
      </c>
      <c r="AQ1054" s="14" t="s">
        <v>18895</v>
      </c>
      <c r="AR1054" s="14" t="s">
        <v>18894</v>
      </c>
      <c r="AS1054" s="15">
        <v>44312</v>
      </c>
      <c r="AT1054" s="1" t="s">
        <v>19490</v>
      </c>
      <c r="AU1054" s="1" t="s">
        <v>19237</v>
      </c>
      <c r="AV1054" s="1" t="s">
        <v>18894</v>
      </c>
      <c r="AW1054" s="1" t="s">
        <v>19241</v>
      </c>
      <c r="AX1054" s="1" t="s">
        <v>18667</v>
      </c>
      <c r="AY1054" s="1" t="s">
        <v>19242</v>
      </c>
    </row>
    <row r="1055" spans="1:51" x14ac:dyDescent="0.2">
      <c r="A1055" s="14" t="s">
        <v>17984</v>
      </c>
      <c r="B1055" s="1" t="s">
        <v>19235</v>
      </c>
      <c r="C1055" s="1" t="s">
        <v>19259</v>
      </c>
      <c r="D1055" s="1" t="s">
        <v>18664</v>
      </c>
      <c r="E1055" s="15">
        <v>44302</v>
      </c>
      <c r="F1055" s="13">
        <v>44312</v>
      </c>
      <c r="G1055" s="1" t="s">
        <v>18954</v>
      </c>
      <c r="H1055" s="1" t="s">
        <v>19236</v>
      </c>
      <c r="I1055" s="1" t="s">
        <v>18667</v>
      </c>
      <c r="J1055" s="1" t="s">
        <v>18668</v>
      </c>
      <c r="K1055" s="1" t="s">
        <v>18669</v>
      </c>
      <c r="L1055" s="1" t="s">
        <v>18894</v>
      </c>
      <c r="M1055" s="1" t="s">
        <v>18893</v>
      </c>
      <c r="N1055" s="1" t="s">
        <v>19237</v>
      </c>
      <c r="O1055" s="1">
        <v>5</v>
      </c>
      <c r="P1055" s="1" t="s">
        <v>19235</v>
      </c>
      <c r="Q1055" s="1" t="s">
        <v>19519</v>
      </c>
      <c r="R1055" s="1">
        <v>20258377320</v>
      </c>
      <c r="S1055" s="1" t="s">
        <v>18702</v>
      </c>
      <c r="T1055" s="1">
        <v>25837732</v>
      </c>
      <c r="U1055" s="1" t="s">
        <v>19520</v>
      </c>
      <c r="V1055" s="1">
        <v>1170017165</v>
      </c>
      <c r="X1055" s="1" t="s">
        <v>19519</v>
      </c>
      <c r="Y1055" s="1" t="s">
        <v>19519</v>
      </c>
      <c r="Z1055" s="1" t="s">
        <v>18706</v>
      </c>
      <c r="AA1055" s="1" t="s">
        <v>18707</v>
      </c>
      <c r="AB1055" s="1" t="s">
        <v>18707</v>
      </c>
      <c r="AE1055" s="1" t="s">
        <v>19521</v>
      </c>
      <c r="AI1055" s="1">
        <v>1065</v>
      </c>
      <c r="AK1055" s="1" t="s">
        <v>19487</v>
      </c>
      <c r="AL1055" s="1" t="s">
        <v>19488</v>
      </c>
      <c r="AM1055" s="1" t="s">
        <v>19489</v>
      </c>
      <c r="AN1055" s="1" t="s">
        <v>19074</v>
      </c>
      <c r="AO1055" s="1" t="s">
        <v>18668</v>
      </c>
      <c r="AP1055" s="14" t="s">
        <v>19237</v>
      </c>
      <c r="AQ1055" s="14" t="s">
        <v>18895</v>
      </c>
      <c r="AR1055" s="14" t="s">
        <v>18894</v>
      </c>
      <c r="AS1055" s="15">
        <v>44312</v>
      </c>
      <c r="AT1055" s="1" t="s">
        <v>19490</v>
      </c>
      <c r="AU1055" s="1" t="s">
        <v>19237</v>
      </c>
      <c r="AV1055" s="1" t="s">
        <v>18894</v>
      </c>
      <c r="AW1055" s="1" t="s">
        <v>19241</v>
      </c>
      <c r="AX1055" s="1" t="s">
        <v>18667</v>
      </c>
      <c r="AY1055" s="1" t="s">
        <v>19242</v>
      </c>
    </row>
    <row r="1056" spans="1:51" x14ac:dyDescent="0.2">
      <c r="A1056" s="14" t="s">
        <v>17986</v>
      </c>
      <c r="B1056" s="1" t="s">
        <v>19235</v>
      </c>
      <c r="C1056" s="1" t="s">
        <v>19259</v>
      </c>
      <c r="D1056" s="1" t="s">
        <v>18664</v>
      </c>
      <c r="E1056" s="15">
        <v>44302</v>
      </c>
      <c r="F1056" s="13">
        <v>44330</v>
      </c>
      <c r="G1056" s="1" t="s">
        <v>18954</v>
      </c>
      <c r="H1056" s="1" t="s">
        <v>19236</v>
      </c>
      <c r="I1056" s="1" t="s">
        <v>18667</v>
      </c>
      <c r="J1056" s="1" t="s">
        <v>18668</v>
      </c>
      <c r="K1056" s="1" t="s">
        <v>18669</v>
      </c>
      <c r="L1056" s="1" t="s">
        <v>18894</v>
      </c>
      <c r="M1056" s="1" t="s">
        <v>18893</v>
      </c>
      <c r="N1056" s="1" t="s">
        <v>19237</v>
      </c>
      <c r="O1056" s="1">
        <v>8</v>
      </c>
      <c r="P1056" s="1" t="s">
        <v>19235</v>
      </c>
      <c r="Q1056" s="1" t="s">
        <v>19519</v>
      </c>
      <c r="R1056" s="1">
        <v>20258377320</v>
      </c>
      <c r="S1056" s="1" t="s">
        <v>18702</v>
      </c>
      <c r="T1056" s="1">
        <v>25837732</v>
      </c>
      <c r="U1056" s="1" t="s">
        <v>19520</v>
      </c>
      <c r="V1056" s="1">
        <v>1170017165</v>
      </c>
      <c r="X1056" s="1" t="s">
        <v>19519</v>
      </c>
      <c r="Y1056" s="1" t="s">
        <v>19519</v>
      </c>
      <c r="Z1056" s="1" t="s">
        <v>18706</v>
      </c>
      <c r="AA1056" s="1" t="s">
        <v>18707</v>
      </c>
      <c r="AB1056" s="1" t="s">
        <v>18707</v>
      </c>
      <c r="AE1056" s="1" t="s">
        <v>19521</v>
      </c>
      <c r="AI1056" s="1">
        <v>1065</v>
      </c>
      <c r="AK1056" s="1" t="s">
        <v>19531</v>
      </c>
      <c r="AL1056" s="1" t="s">
        <v>18893</v>
      </c>
      <c r="AM1056" s="1" t="s">
        <v>18894</v>
      </c>
      <c r="AN1056" s="1" t="s">
        <v>18669</v>
      </c>
      <c r="AO1056" s="1" t="s">
        <v>18668</v>
      </c>
      <c r="AP1056" s="14" t="s">
        <v>19287</v>
      </c>
      <c r="AQ1056" s="14" t="s">
        <v>18723</v>
      </c>
      <c r="AR1056" s="14" t="s">
        <v>19288</v>
      </c>
      <c r="AS1056" s="15">
        <v>44330</v>
      </c>
      <c r="AT1056" s="1" t="s">
        <v>19532</v>
      </c>
      <c r="AU1056" s="1" t="s">
        <v>19237</v>
      </c>
      <c r="AV1056" s="1" t="s">
        <v>18894</v>
      </c>
      <c r="AW1056" s="1" t="s">
        <v>19241</v>
      </c>
      <c r="AX1056" s="1" t="s">
        <v>18667</v>
      </c>
      <c r="AY1056" s="1" t="s">
        <v>19242</v>
      </c>
    </row>
    <row r="1057" spans="1:51" x14ac:dyDescent="0.2">
      <c r="A1057" s="14" t="s">
        <v>15658</v>
      </c>
      <c r="B1057" s="1" t="s">
        <v>18662</v>
      </c>
      <c r="C1057" s="1" t="s">
        <v>18685</v>
      </c>
      <c r="D1057" s="1" t="s">
        <v>18664</v>
      </c>
      <c r="E1057" s="15">
        <v>44302</v>
      </c>
      <c r="F1057" s="13">
        <v>44302</v>
      </c>
      <c r="G1057" s="1" t="s">
        <v>18665</v>
      </c>
      <c r="H1057" s="1" t="s">
        <v>18666</v>
      </c>
      <c r="I1057" s="1" t="s">
        <v>18667</v>
      </c>
      <c r="J1057" s="1" t="s">
        <v>18668</v>
      </c>
      <c r="K1057" s="1" t="s">
        <v>18669</v>
      </c>
      <c r="L1057" s="1" t="s">
        <v>18735</v>
      </c>
      <c r="M1057" s="1" t="s">
        <v>18671</v>
      </c>
      <c r="N1057" s="1" t="s">
        <v>18672</v>
      </c>
      <c r="O1057" s="1">
        <v>8</v>
      </c>
      <c r="P1057" s="1" t="s">
        <v>18662</v>
      </c>
      <c r="Q1057" s="1" t="s">
        <v>18673</v>
      </c>
      <c r="R1057" s="1">
        <v>30708574836</v>
      </c>
      <c r="U1057" s="1" t="s">
        <v>18872</v>
      </c>
      <c r="V1057" s="1">
        <v>1163161000</v>
      </c>
      <c r="W1057" s="1" t="s">
        <v>16547</v>
      </c>
      <c r="Z1057" s="1" t="s">
        <v>15990</v>
      </c>
      <c r="AA1057" s="1" t="s">
        <v>18853</v>
      </c>
      <c r="AB1057" s="1" t="s">
        <v>18854</v>
      </c>
      <c r="AE1057" s="1" t="s">
        <v>18873</v>
      </c>
      <c r="AG1057" s="1" t="s">
        <v>15731</v>
      </c>
      <c r="AI1057" s="1">
        <v>1842</v>
      </c>
      <c r="AJ1057" s="1" t="s">
        <v>18874</v>
      </c>
      <c r="AK1057" s="1" t="s">
        <v>19025</v>
      </c>
      <c r="AL1057" s="1" t="s">
        <v>18710</v>
      </c>
      <c r="AM1057" s="1" t="s">
        <v>18868</v>
      </c>
      <c r="AN1057" s="1" t="s">
        <v>18863</v>
      </c>
      <c r="AO1057" s="1" t="s">
        <v>18668</v>
      </c>
      <c r="AP1057" s="14" t="s">
        <v>19048</v>
      </c>
      <c r="AQ1057" s="14" t="s">
        <v>19027</v>
      </c>
      <c r="AR1057" s="14" t="s">
        <v>18868</v>
      </c>
      <c r="AS1057" s="15">
        <v>44302</v>
      </c>
      <c r="AT1057" s="1" t="s">
        <v>19533</v>
      </c>
      <c r="AU1057" s="1" t="s">
        <v>18672</v>
      </c>
      <c r="AV1057" s="1" t="s">
        <v>18735</v>
      </c>
      <c r="AW1057" s="1" t="s">
        <v>18683</v>
      </c>
      <c r="AX1057" s="1" t="s">
        <v>18667</v>
      </c>
      <c r="AY1057" s="1" t="s">
        <v>18684</v>
      </c>
    </row>
    <row r="1058" spans="1:51" x14ac:dyDescent="0.2">
      <c r="A1058" s="14" t="s">
        <v>17988</v>
      </c>
      <c r="B1058" s="1" t="s">
        <v>19235</v>
      </c>
      <c r="C1058" s="1" t="s">
        <v>19259</v>
      </c>
      <c r="D1058" s="1" t="s">
        <v>18664</v>
      </c>
      <c r="E1058" s="15">
        <v>44302</v>
      </c>
      <c r="F1058" s="13">
        <v>44312</v>
      </c>
      <c r="G1058" s="1" t="s">
        <v>18954</v>
      </c>
      <c r="H1058" s="1" t="s">
        <v>19236</v>
      </c>
      <c r="I1058" s="1" t="s">
        <v>18667</v>
      </c>
      <c r="J1058" s="1" t="s">
        <v>18668</v>
      </c>
      <c r="K1058" s="1" t="s">
        <v>18669</v>
      </c>
      <c r="L1058" s="1" t="s">
        <v>18894</v>
      </c>
      <c r="M1058" s="1" t="s">
        <v>18893</v>
      </c>
      <c r="N1058" s="1" t="s">
        <v>19237</v>
      </c>
      <c r="O1058" s="1">
        <v>5</v>
      </c>
      <c r="P1058" s="1" t="s">
        <v>19235</v>
      </c>
      <c r="Q1058" s="1" t="s">
        <v>19519</v>
      </c>
      <c r="R1058" s="1">
        <v>20258377320</v>
      </c>
      <c r="S1058" s="1" t="s">
        <v>18702</v>
      </c>
      <c r="T1058" s="1">
        <v>25837732</v>
      </c>
      <c r="U1058" s="1" t="s">
        <v>19520</v>
      </c>
      <c r="V1058" s="1">
        <v>1170017165</v>
      </c>
      <c r="X1058" s="1" t="s">
        <v>19519</v>
      </c>
      <c r="Y1058" s="1" t="s">
        <v>19519</v>
      </c>
      <c r="Z1058" s="1" t="s">
        <v>18706</v>
      </c>
      <c r="AA1058" s="1" t="s">
        <v>18707</v>
      </c>
      <c r="AB1058" s="1" t="s">
        <v>18707</v>
      </c>
      <c r="AE1058" s="1" t="s">
        <v>19521</v>
      </c>
      <c r="AI1058" s="1">
        <v>1065</v>
      </c>
      <c r="AK1058" s="1" t="s">
        <v>19487</v>
      </c>
      <c r="AL1058" s="1" t="s">
        <v>19488</v>
      </c>
      <c r="AM1058" s="1" t="s">
        <v>19489</v>
      </c>
      <c r="AN1058" s="1" t="s">
        <v>19074</v>
      </c>
      <c r="AO1058" s="1" t="s">
        <v>18668</v>
      </c>
      <c r="AP1058" s="14" t="s">
        <v>19237</v>
      </c>
      <c r="AQ1058" s="14" t="s">
        <v>18895</v>
      </c>
      <c r="AR1058" s="14" t="s">
        <v>18894</v>
      </c>
      <c r="AS1058" s="15">
        <v>44312</v>
      </c>
      <c r="AT1058" s="1" t="s">
        <v>19490</v>
      </c>
      <c r="AU1058" s="1" t="s">
        <v>19237</v>
      </c>
      <c r="AV1058" s="1" t="s">
        <v>18894</v>
      </c>
      <c r="AW1058" s="1" t="s">
        <v>19241</v>
      </c>
      <c r="AX1058" s="1" t="s">
        <v>18667</v>
      </c>
      <c r="AY1058" s="1" t="s">
        <v>19242</v>
      </c>
    </row>
    <row r="1059" spans="1:51" x14ac:dyDescent="0.2">
      <c r="A1059" s="14" t="s">
        <v>15661</v>
      </c>
      <c r="B1059" s="1" t="s">
        <v>18662</v>
      </c>
      <c r="C1059" s="1" t="s">
        <v>18685</v>
      </c>
      <c r="D1059" s="1" t="s">
        <v>18664</v>
      </c>
      <c r="E1059" s="15">
        <v>44302</v>
      </c>
      <c r="F1059" s="13">
        <v>44302</v>
      </c>
      <c r="G1059" s="1" t="s">
        <v>18665</v>
      </c>
      <c r="H1059" s="1" t="s">
        <v>18666</v>
      </c>
      <c r="I1059" s="1" t="s">
        <v>18667</v>
      </c>
      <c r="J1059" s="1" t="s">
        <v>18668</v>
      </c>
      <c r="K1059" s="1" t="s">
        <v>18669</v>
      </c>
      <c r="L1059" s="1" t="s">
        <v>18735</v>
      </c>
      <c r="M1059" s="1" t="s">
        <v>18671</v>
      </c>
      <c r="N1059" s="1" t="s">
        <v>18672</v>
      </c>
      <c r="O1059" s="1">
        <v>8</v>
      </c>
      <c r="P1059" s="1" t="s">
        <v>18662</v>
      </c>
      <c r="Q1059" s="1" t="s">
        <v>18673</v>
      </c>
      <c r="R1059" s="1">
        <v>30708574836</v>
      </c>
      <c r="U1059" s="1" t="s">
        <v>18872</v>
      </c>
      <c r="V1059" s="1">
        <v>1163161000</v>
      </c>
      <c r="W1059" s="1" t="s">
        <v>16547</v>
      </c>
      <c r="Z1059" s="1" t="s">
        <v>15990</v>
      </c>
      <c r="AA1059" s="1" t="s">
        <v>18853</v>
      </c>
      <c r="AB1059" s="1" t="s">
        <v>18854</v>
      </c>
      <c r="AE1059" s="1" t="s">
        <v>18873</v>
      </c>
      <c r="AG1059" s="1" t="s">
        <v>15731</v>
      </c>
      <c r="AI1059" s="1">
        <v>1842</v>
      </c>
      <c r="AJ1059" s="1" t="s">
        <v>18874</v>
      </c>
      <c r="AK1059" s="1" t="s">
        <v>19025</v>
      </c>
      <c r="AL1059" s="1" t="s">
        <v>18710</v>
      </c>
      <c r="AM1059" s="1" t="s">
        <v>18868</v>
      </c>
      <c r="AN1059" s="1" t="s">
        <v>18863</v>
      </c>
      <c r="AO1059" s="1" t="s">
        <v>18668</v>
      </c>
      <c r="AP1059" s="14" t="s">
        <v>19048</v>
      </c>
      <c r="AQ1059" s="14" t="s">
        <v>19027</v>
      </c>
      <c r="AR1059" s="14" t="s">
        <v>18868</v>
      </c>
      <c r="AS1059" s="15">
        <v>44302</v>
      </c>
      <c r="AT1059" s="1" t="s">
        <v>19533</v>
      </c>
      <c r="AU1059" s="1" t="s">
        <v>18672</v>
      </c>
      <c r="AV1059" s="1" t="s">
        <v>18735</v>
      </c>
      <c r="AW1059" s="1" t="s">
        <v>18683</v>
      </c>
      <c r="AX1059" s="1" t="s">
        <v>18667</v>
      </c>
      <c r="AY1059" s="1" t="s">
        <v>18684</v>
      </c>
    </row>
    <row r="1060" spans="1:51" x14ac:dyDescent="0.2">
      <c r="A1060" s="14" t="s">
        <v>17990</v>
      </c>
      <c r="B1060" s="1" t="s">
        <v>19235</v>
      </c>
      <c r="C1060" s="1" t="s">
        <v>19259</v>
      </c>
      <c r="D1060" s="1" t="s">
        <v>18664</v>
      </c>
      <c r="E1060" s="15">
        <v>44302</v>
      </c>
      <c r="F1060" s="13">
        <v>44302</v>
      </c>
      <c r="G1060" s="1" t="s">
        <v>18954</v>
      </c>
      <c r="H1060" s="1" t="s">
        <v>19236</v>
      </c>
      <c r="I1060" s="1" t="s">
        <v>18667</v>
      </c>
      <c r="J1060" s="1" t="s">
        <v>18668</v>
      </c>
      <c r="K1060" s="1" t="s">
        <v>18669</v>
      </c>
      <c r="L1060" s="1" t="s">
        <v>18894</v>
      </c>
      <c r="M1060" s="1" t="s">
        <v>18893</v>
      </c>
      <c r="N1060" s="1" t="s">
        <v>19237</v>
      </c>
      <c r="O1060" s="1">
        <v>4</v>
      </c>
      <c r="P1060" s="1" t="s">
        <v>19235</v>
      </c>
      <c r="Q1060" s="1" t="s">
        <v>19519</v>
      </c>
      <c r="R1060" s="1">
        <v>20258377320</v>
      </c>
      <c r="S1060" s="1" t="s">
        <v>18702</v>
      </c>
      <c r="T1060" s="1">
        <v>25837732</v>
      </c>
      <c r="U1060" s="1" t="s">
        <v>19520</v>
      </c>
      <c r="V1060" s="1">
        <v>1170017165</v>
      </c>
      <c r="X1060" s="1" t="s">
        <v>19519</v>
      </c>
      <c r="Y1060" s="1" t="s">
        <v>19519</v>
      </c>
      <c r="Z1060" s="1" t="s">
        <v>18706</v>
      </c>
      <c r="AA1060" s="1" t="s">
        <v>18707</v>
      </c>
      <c r="AB1060" s="1" t="s">
        <v>18707</v>
      </c>
      <c r="AE1060" s="1" t="s">
        <v>19521</v>
      </c>
      <c r="AI1060" s="1">
        <v>1065</v>
      </c>
      <c r="AK1060" s="1" t="s">
        <v>19534</v>
      </c>
      <c r="AL1060" s="1" t="s">
        <v>18710</v>
      </c>
      <c r="AM1060" s="1" t="s">
        <v>19535</v>
      </c>
      <c r="AN1060" s="1" t="s">
        <v>18750</v>
      </c>
      <c r="AO1060" s="1" t="s">
        <v>18668</v>
      </c>
      <c r="AP1060" s="14" t="s">
        <v>19536</v>
      </c>
      <c r="AQ1060" s="14" t="s">
        <v>18723</v>
      </c>
      <c r="AR1060" s="14" t="s">
        <v>19537</v>
      </c>
      <c r="AS1060" s="15">
        <v>44314</v>
      </c>
      <c r="AT1060" s="1" t="s">
        <v>19538</v>
      </c>
      <c r="AU1060" s="1" t="s">
        <v>19237</v>
      </c>
      <c r="AV1060" s="1" t="s">
        <v>18894</v>
      </c>
      <c r="AW1060" s="1" t="s">
        <v>19241</v>
      </c>
      <c r="AX1060" s="1" t="s">
        <v>18667</v>
      </c>
      <c r="AY1060" s="1" t="s">
        <v>19242</v>
      </c>
    </row>
    <row r="1061" spans="1:51" x14ac:dyDescent="0.2">
      <c r="A1061" s="14" t="s">
        <v>17993</v>
      </c>
      <c r="B1061" s="1" t="s">
        <v>19235</v>
      </c>
      <c r="C1061" s="1" t="s">
        <v>19259</v>
      </c>
      <c r="D1061" s="1" t="s">
        <v>18664</v>
      </c>
      <c r="E1061" s="15">
        <v>44302</v>
      </c>
      <c r="F1061" s="13">
        <v>44333</v>
      </c>
      <c r="G1061" s="1" t="s">
        <v>18954</v>
      </c>
      <c r="H1061" s="1" t="s">
        <v>19236</v>
      </c>
      <c r="I1061" s="1" t="s">
        <v>18667</v>
      </c>
      <c r="J1061" s="1" t="s">
        <v>18668</v>
      </c>
      <c r="K1061" s="1" t="s">
        <v>18669</v>
      </c>
      <c r="L1061" s="1" t="s">
        <v>18894</v>
      </c>
      <c r="M1061" s="1" t="s">
        <v>18893</v>
      </c>
      <c r="N1061" s="1" t="s">
        <v>19237</v>
      </c>
      <c r="O1061" s="1">
        <v>6</v>
      </c>
      <c r="P1061" s="1" t="s">
        <v>19235</v>
      </c>
      <c r="Q1061" s="1" t="s">
        <v>19519</v>
      </c>
      <c r="R1061" s="1">
        <v>20258377320</v>
      </c>
      <c r="S1061" s="1" t="s">
        <v>18702</v>
      </c>
      <c r="T1061" s="1">
        <v>25837732</v>
      </c>
      <c r="U1061" s="1" t="s">
        <v>19520</v>
      </c>
      <c r="V1061" s="1">
        <v>1170017165</v>
      </c>
      <c r="X1061" s="1" t="s">
        <v>19519</v>
      </c>
      <c r="Y1061" s="1" t="s">
        <v>19519</v>
      </c>
      <c r="Z1061" s="1" t="s">
        <v>18706</v>
      </c>
      <c r="AA1061" s="1" t="s">
        <v>18707</v>
      </c>
      <c r="AB1061" s="1" t="s">
        <v>18707</v>
      </c>
      <c r="AE1061" s="1" t="s">
        <v>19521</v>
      </c>
      <c r="AI1061" s="1">
        <v>1065</v>
      </c>
      <c r="AK1061" s="1" t="s">
        <v>19531</v>
      </c>
      <c r="AL1061" s="1" t="s">
        <v>18893</v>
      </c>
      <c r="AM1061" s="1" t="s">
        <v>18894</v>
      </c>
      <c r="AN1061" s="1" t="s">
        <v>18669</v>
      </c>
      <c r="AO1061" s="1" t="s">
        <v>18668</v>
      </c>
      <c r="AP1061" s="14" t="s">
        <v>19536</v>
      </c>
      <c r="AQ1061" s="14" t="s">
        <v>18723</v>
      </c>
      <c r="AR1061" s="14" t="s">
        <v>19537</v>
      </c>
      <c r="AS1061" s="15">
        <v>44333</v>
      </c>
      <c r="AT1061" s="1" t="s">
        <v>19532</v>
      </c>
      <c r="AU1061" s="1" t="s">
        <v>19237</v>
      </c>
      <c r="AV1061" s="1" t="s">
        <v>18894</v>
      </c>
      <c r="AW1061" s="1" t="s">
        <v>19241</v>
      </c>
      <c r="AX1061" s="1" t="s">
        <v>18667</v>
      </c>
      <c r="AY1061" s="1" t="s">
        <v>19242</v>
      </c>
    </row>
    <row r="1062" spans="1:51" x14ac:dyDescent="0.2">
      <c r="A1062" s="14" t="s">
        <v>17996</v>
      </c>
      <c r="B1062" s="1" t="s">
        <v>19235</v>
      </c>
      <c r="C1062" s="1" t="s">
        <v>19259</v>
      </c>
      <c r="D1062" s="1" t="s">
        <v>18664</v>
      </c>
      <c r="E1062" s="15">
        <v>44302</v>
      </c>
      <c r="F1062" s="13">
        <v>44312</v>
      </c>
      <c r="G1062" s="1" t="s">
        <v>18954</v>
      </c>
      <c r="H1062" s="1" t="s">
        <v>19236</v>
      </c>
      <c r="I1062" s="1" t="s">
        <v>18667</v>
      </c>
      <c r="J1062" s="1" t="s">
        <v>18668</v>
      </c>
      <c r="K1062" s="1" t="s">
        <v>18669</v>
      </c>
      <c r="L1062" s="1" t="s">
        <v>18894</v>
      </c>
      <c r="M1062" s="1" t="s">
        <v>18893</v>
      </c>
      <c r="N1062" s="1" t="s">
        <v>19237</v>
      </c>
      <c r="O1062" s="1">
        <v>5</v>
      </c>
      <c r="P1062" s="1" t="s">
        <v>19235</v>
      </c>
      <c r="Q1062" s="1" t="s">
        <v>19519</v>
      </c>
      <c r="R1062" s="1">
        <v>20258377320</v>
      </c>
      <c r="S1062" s="1" t="s">
        <v>18702</v>
      </c>
      <c r="T1062" s="1">
        <v>25837732</v>
      </c>
      <c r="U1062" s="1" t="s">
        <v>19520</v>
      </c>
      <c r="V1062" s="1">
        <v>1170017165</v>
      </c>
      <c r="X1062" s="1" t="s">
        <v>19519</v>
      </c>
      <c r="Y1062" s="1" t="s">
        <v>19519</v>
      </c>
      <c r="Z1062" s="1" t="s">
        <v>18706</v>
      </c>
      <c r="AA1062" s="1" t="s">
        <v>18707</v>
      </c>
      <c r="AB1062" s="1" t="s">
        <v>18707</v>
      </c>
      <c r="AE1062" s="1" t="s">
        <v>19521</v>
      </c>
      <c r="AI1062" s="1">
        <v>1065</v>
      </c>
      <c r="AK1062" s="1" t="s">
        <v>19487</v>
      </c>
      <c r="AL1062" s="1" t="s">
        <v>19488</v>
      </c>
      <c r="AM1062" s="1" t="s">
        <v>19489</v>
      </c>
      <c r="AN1062" s="1" t="s">
        <v>19074</v>
      </c>
      <c r="AO1062" s="1" t="s">
        <v>18668</v>
      </c>
      <c r="AP1062" s="14" t="s">
        <v>19237</v>
      </c>
      <c r="AQ1062" s="14" t="s">
        <v>18895</v>
      </c>
      <c r="AR1062" s="14" t="s">
        <v>18894</v>
      </c>
      <c r="AS1062" s="15">
        <v>44312</v>
      </c>
      <c r="AT1062" s="1" t="s">
        <v>19490</v>
      </c>
      <c r="AU1062" s="1" t="s">
        <v>19237</v>
      </c>
      <c r="AV1062" s="1" t="s">
        <v>18894</v>
      </c>
      <c r="AW1062" s="1" t="s">
        <v>19241</v>
      </c>
      <c r="AX1062" s="1" t="s">
        <v>18667</v>
      </c>
      <c r="AY1062" s="1" t="s">
        <v>19242</v>
      </c>
    </row>
    <row r="1063" spans="1:51" x14ac:dyDescent="0.2">
      <c r="A1063" s="14" t="s">
        <v>18004</v>
      </c>
      <c r="B1063" s="1" t="s">
        <v>19235</v>
      </c>
      <c r="C1063" s="1" t="s">
        <v>19259</v>
      </c>
      <c r="D1063" s="1" t="s">
        <v>18664</v>
      </c>
      <c r="E1063" s="15">
        <v>44302</v>
      </c>
      <c r="F1063" s="13">
        <v>44312</v>
      </c>
      <c r="G1063" s="1" t="s">
        <v>18954</v>
      </c>
      <c r="H1063" s="1" t="s">
        <v>19236</v>
      </c>
      <c r="I1063" s="1" t="s">
        <v>18667</v>
      </c>
      <c r="J1063" s="1" t="s">
        <v>18668</v>
      </c>
      <c r="K1063" s="1" t="s">
        <v>18669</v>
      </c>
      <c r="L1063" s="1" t="s">
        <v>18894</v>
      </c>
      <c r="M1063" s="1" t="s">
        <v>18893</v>
      </c>
      <c r="N1063" s="1" t="s">
        <v>19237</v>
      </c>
      <c r="O1063" s="1">
        <v>5</v>
      </c>
      <c r="P1063" s="1" t="s">
        <v>19235</v>
      </c>
      <c r="Q1063" s="1" t="s">
        <v>19519</v>
      </c>
      <c r="R1063" s="1">
        <v>20258377320</v>
      </c>
      <c r="S1063" s="1" t="s">
        <v>18702</v>
      </c>
      <c r="T1063" s="1">
        <v>25837732</v>
      </c>
      <c r="U1063" s="1" t="s">
        <v>19520</v>
      </c>
      <c r="V1063" s="1">
        <v>1170017165</v>
      </c>
      <c r="X1063" s="1" t="s">
        <v>19519</v>
      </c>
      <c r="Y1063" s="1" t="s">
        <v>19519</v>
      </c>
      <c r="Z1063" s="1" t="s">
        <v>18706</v>
      </c>
      <c r="AA1063" s="1" t="s">
        <v>18707</v>
      </c>
      <c r="AB1063" s="1" t="s">
        <v>18707</v>
      </c>
      <c r="AE1063" s="1" t="s">
        <v>19521</v>
      </c>
      <c r="AI1063" s="1">
        <v>1065</v>
      </c>
      <c r="AK1063" s="1" t="s">
        <v>19487</v>
      </c>
      <c r="AL1063" s="1" t="s">
        <v>19488</v>
      </c>
      <c r="AM1063" s="1" t="s">
        <v>19489</v>
      </c>
      <c r="AN1063" s="1" t="s">
        <v>19074</v>
      </c>
      <c r="AO1063" s="1" t="s">
        <v>18668</v>
      </c>
      <c r="AP1063" s="14" t="s">
        <v>19237</v>
      </c>
      <c r="AQ1063" s="14" t="s">
        <v>18895</v>
      </c>
      <c r="AR1063" s="14" t="s">
        <v>18894</v>
      </c>
      <c r="AS1063" s="15">
        <v>44312</v>
      </c>
      <c r="AT1063" s="1" t="s">
        <v>19490</v>
      </c>
      <c r="AU1063" s="1" t="s">
        <v>19237</v>
      </c>
      <c r="AV1063" s="1" t="s">
        <v>18894</v>
      </c>
      <c r="AW1063" s="1" t="s">
        <v>19241</v>
      </c>
      <c r="AX1063" s="1" t="s">
        <v>18667</v>
      </c>
      <c r="AY1063" s="1" t="s">
        <v>19242</v>
      </c>
    </row>
    <row r="1064" spans="1:51" x14ac:dyDescent="0.2">
      <c r="A1064" s="14" t="s">
        <v>18009</v>
      </c>
      <c r="B1064" s="1" t="s">
        <v>19235</v>
      </c>
      <c r="C1064" s="1" t="s">
        <v>19259</v>
      </c>
      <c r="D1064" s="1" t="s">
        <v>18664</v>
      </c>
      <c r="E1064" s="15">
        <v>44302</v>
      </c>
      <c r="F1064" s="13">
        <v>44302</v>
      </c>
      <c r="G1064" s="1" t="s">
        <v>18954</v>
      </c>
      <c r="H1064" s="1" t="s">
        <v>19236</v>
      </c>
      <c r="I1064" s="1" t="s">
        <v>18667</v>
      </c>
      <c r="J1064" s="1" t="s">
        <v>18668</v>
      </c>
      <c r="K1064" s="1" t="s">
        <v>18669</v>
      </c>
      <c r="L1064" s="1" t="s">
        <v>18894</v>
      </c>
      <c r="M1064" s="1" t="s">
        <v>18893</v>
      </c>
      <c r="N1064" s="1" t="s">
        <v>19237</v>
      </c>
      <c r="O1064" s="1">
        <v>5</v>
      </c>
      <c r="P1064" s="1" t="s">
        <v>19235</v>
      </c>
      <c r="Q1064" s="1" t="s">
        <v>19519</v>
      </c>
      <c r="R1064" s="1">
        <v>20258377320</v>
      </c>
      <c r="S1064" s="1" t="s">
        <v>18702</v>
      </c>
      <c r="T1064" s="1">
        <v>25837732</v>
      </c>
      <c r="U1064" s="1" t="s">
        <v>19520</v>
      </c>
      <c r="V1064" s="1">
        <v>1170017165</v>
      </c>
      <c r="X1064" s="1" t="s">
        <v>19519</v>
      </c>
      <c r="Y1064" s="1" t="s">
        <v>19519</v>
      </c>
      <c r="Z1064" s="1" t="s">
        <v>18706</v>
      </c>
      <c r="AA1064" s="1" t="s">
        <v>18707</v>
      </c>
      <c r="AB1064" s="1" t="s">
        <v>18707</v>
      </c>
      <c r="AE1064" s="1" t="s">
        <v>19521</v>
      </c>
      <c r="AI1064" s="1">
        <v>1065</v>
      </c>
      <c r="AK1064" s="1" t="s">
        <v>18836</v>
      </c>
      <c r="AL1064" s="1" t="s">
        <v>18710</v>
      </c>
      <c r="AM1064" s="1" t="s">
        <v>18835</v>
      </c>
      <c r="AN1064" s="1" t="s">
        <v>18669</v>
      </c>
      <c r="AO1064" s="1" t="s">
        <v>18668</v>
      </c>
      <c r="AP1064" s="14" t="s">
        <v>19539</v>
      </c>
      <c r="AQ1064" s="14" t="s">
        <v>18723</v>
      </c>
      <c r="AR1064" s="14" t="s">
        <v>19540</v>
      </c>
      <c r="AS1064" s="15">
        <v>44302</v>
      </c>
      <c r="AT1064" s="1" t="s">
        <v>19541</v>
      </c>
      <c r="AU1064" s="1" t="s">
        <v>19237</v>
      </c>
      <c r="AV1064" s="1" t="s">
        <v>18894</v>
      </c>
      <c r="AW1064" s="1" t="s">
        <v>19241</v>
      </c>
      <c r="AX1064" s="1" t="s">
        <v>18667</v>
      </c>
      <c r="AY1064" s="1" t="s">
        <v>19242</v>
      </c>
    </row>
    <row r="1065" spans="1:51" x14ac:dyDescent="0.2">
      <c r="A1065" s="14" t="s">
        <v>18011</v>
      </c>
      <c r="B1065" s="1" t="s">
        <v>19235</v>
      </c>
      <c r="C1065" s="1" t="s">
        <v>19259</v>
      </c>
      <c r="D1065" s="1" t="s">
        <v>18664</v>
      </c>
      <c r="E1065" s="15">
        <v>44302</v>
      </c>
      <c r="F1065" s="13">
        <v>44302</v>
      </c>
      <c r="G1065" s="1" t="s">
        <v>18954</v>
      </c>
      <c r="H1065" s="1" t="s">
        <v>19236</v>
      </c>
      <c r="I1065" s="1" t="s">
        <v>18667</v>
      </c>
      <c r="J1065" s="1" t="s">
        <v>18668</v>
      </c>
      <c r="K1065" s="1" t="s">
        <v>18669</v>
      </c>
      <c r="L1065" s="1" t="s">
        <v>18894</v>
      </c>
      <c r="M1065" s="1" t="s">
        <v>18893</v>
      </c>
      <c r="N1065" s="1" t="s">
        <v>19237</v>
      </c>
      <c r="O1065" s="1">
        <v>5</v>
      </c>
      <c r="P1065" s="1" t="s">
        <v>19235</v>
      </c>
      <c r="Q1065" s="1" t="s">
        <v>19519</v>
      </c>
      <c r="R1065" s="1">
        <v>20258377320</v>
      </c>
      <c r="S1065" s="1" t="s">
        <v>18702</v>
      </c>
      <c r="T1065" s="1">
        <v>25837732</v>
      </c>
      <c r="U1065" s="1" t="s">
        <v>19520</v>
      </c>
      <c r="V1065" s="1">
        <v>1170017165</v>
      </c>
      <c r="X1065" s="1" t="s">
        <v>19519</v>
      </c>
      <c r="Y1065" s="1" t="s">
        <v>19519</v>
      </c>
      <c r="Z1065" s="1" t="s">
        <v>18706</v>
      </c>
      <c r="AA1065" s="1" t="s">
        <v>18707</v>
      </c>
      <c r="AB1065" s="1" t="s">
        <v>18707</v>
      </c>
      <c r="AE1065" s="1" t="s">
        <v>19521</v>
      </c>
      <c r="AI1065" s="1">
        <v>1065</v>
      </c>
      <c r="AK1065" s="1" t="s">
        <v>18836</v>
      </c>
      <c r="AL1065" s="1" t="s">
        <v>18710</v>
      </c>
      <c r="AM1065" s="1" t="s">
        <v>18835</v>
      </c>
      <c r="AN1065" s="1" t="s">
        <v>18669</v>
      </c>
      <c r="AO1065" s="1" t="s">
        <v>18668</v>
      </c>
      <c r="AP1065" s="14" t="s">
        <v>19539</v>
      </c>
      <c r="AQ1065" s="14" t="s">
        <v>18723</v>
      </c>
      <c r="AR1065" s="14" t="s">
        <v>19540</v>
      </c>
      <c r="AS1065" s="15">
        <v>44302</v>
      </c>
      <c r="AT1065" s="1" t="s">
        <v>19542</v>
      </c>
      <c r="AU1065" s="1" t="s">
        <v>19237</v>
      </c>
      <c r="AV1065" s="1" t="s">
        <v>18894</v>
      </c>
      <c r="AW1065" s="1" t="s">
        <v>19241</v>
      </c>
      <c r="AX1065" s="1" t="s">
        <v>18667</v>
      </c>
      <c r="AY1065" s="1" t="s">
        <v>19242</v>
      </c>
    </row>
    <row r="1066" spans="1:51" x14ac:dyDescent="0.2">
      <c r="A1066" s="14" t="s">
        <v>18013</v>
      </c>
      <c r="B1066" s="1" t="s">
        <v>19235</v>
      </c>
      <c r="C1066" s="1" t="s">
        <v>19259</v>
      </c>
      <c r="D1066" s="1" t="s">
        <v>18664</v>
      </c>
      <c r="E1066" s="15">
        <v>44302</v>
      </c>
      <c r="F1066" s="13">
        <v>44302</v>
      </c>
      <c r="G1066" s="1" t="s">
        <v>18954</v>
      </c>
      <c r="H1066" s="1" t="s">
        <v>19236</v>
      </c>
      <c r="I1066" s="1" t="s">
        <v>18667</v>
      </c>
      <c r="J1066" s="1" t="s">
        <v>18668</v>
      </c>
      <c r="K1066" s="1" t="s">
        <v>18669</v>
      </c>
      <c r="L1066" s="1" t="s">
        <v>18894</v>
      </c>
      <c r="M1066" s="1" t="s">
        <v>18893</v>
      </c>
      <c r="N1066" s="1" t="s">
        <v>19237</v>
      </c>
      <c r="O1066" s="1">
        <v>4</v>
      </c>
      <c r="P1066" s="1" t="s">
        <v>19235</v>
      </c>
      <c r="Q1066" s="1" t="s">
        <v>19519</v>
      </c>
      <c r="R1066" s="1">
        <v>20258377320</v>
      </c>
      <c r="S1066" s="1" t="s">
        <v>18702</v>
      </c>
      <c r="T1066" s="1">
        <v>25837732</v>
      </c>
      <c r="U1066" s="1" t="s">
        <v>19520</v>
      </c>
      <c r="V1066" s="1">
        <v>1170017165</v>
      </c>
      <c r="X1066" s="1" t="s">
        <v>19519</v>
      </c>
      <c r="Y1066" s="1" t="s">
        <v>19519</v>
      </c>
      <c r="Z1066" s="1" t="s">
        <v>18706</v>
      </c>
      <c r="AA1066" s="1" t="s">
        <v>18707</v>
      </c>
      <c r="AB1066" s="1" t="s">
        <v>18707</v>
      </c>
      <c r="AE1066" s="1" t="s">
        <v>19521</v>
      </c>
      <c r="AI1066" s="1">
        <v>1065</v>
      </c>
      <c r="AK1066" s="1" t="s">
        <v>19237</v>
      </c>
      <c r="AL1066" s="1" t="s">
        <v>18893</v>
      </c>
      <c r="AM1066" s="1" t="s">
        <v>18894</v>
      </c>
      <c r="AN1066" s="1" t="s">
        <v>18669</v>
      </c>
      <c r="AO1066" s="1" t="s">
        <v>18668</v>
      </c>
      <c r="AP1066" s="14" t="s">
        <v>19543</v>
      </c>
      <c r="AQ1066" s="14" t="s">
        <v>19544</v>
      </c>
      <c r="AR1066" s="14" t="s">
        <v>19540</v>
      </c>
      <c r="AS1066" s="15">
        <v>44302</v>
      </c>
      <c r="AT1066" s="1" t="s">
        <v>19530</v>
      </c>
      <c r="AU1066" s="1" t="s">
        <v>19237</v>
      </c>
      <c r="AV1066" s="1" t="s">
        <v>18894</v>
      </c>
      <c r="AW1066" s="1" t="s">
        <v>19241</v>
      </c>
      <c r="AX1066" s="1" t="s">
        <v>18667</v>
      </c>
      <c r="AY1066" s="1" t="s">
        <v>19242</v>
      </c>
    </row>
    <row r="1067" spans="1:51" x14ac:dyDescent="0.2">
      <c r="A1067" s="14" t="s">
        <v>15667</v>
      </c>
      <c r="B1067" s="1" t="s">
        <v>18662</v>
      </c>
      <c r="C1067" s="1" t="s">
        <v>18685</v>
      </c>
      <c r="D1067" s="1" t="s">
        <v>18664</v>
      </c>
      <c r="E1067" s="15">
        <v>44302</v>
      </c>
      <c r="F1067" s="13">
        <v>44344</v>
      </c>
      <c r="G1067" s="1" t="s">
        <v>18665</v>
      </c>
      <c r="H1067" s="1" t="s">
        <v>18666</v>
      </c>
      <c r="I1067" s="1" t="s">
        <v>18667</v>
      </c>
      <c r="J1067" s="1" t="s">
        <v>18668</v>
      </c>
      <c r="K1067" s="1" t="s">
        <v>18669</v>
      </c>
      <c r="L1067" s="1" t="s">
        <v>18735</v>
      </c>
      <c r="M1067" s="1" t="s">
        <v>18671</v>
      </c>
      <c r="N1067" s="1" t="s">
        <v>18672</v>
      </c>
      <c r="O1067" s="1">
        <v>43</v>
      </c>
      <c r="P1067" s="1" t="s">
        <v>18662</v>
      </c>
      <c r="Q1067" s="1" t="s">
        <v>18673</v>
      </c>
      <c r="R1067" s="1">
        <v>30715139495</v>
      </c>
      <c r="U1067" s="1" t="s">
        <v>19290</v>
      </c>
      <c r="V1067" s="1">
        <v>43024900</v>
      </c>
      <c r="W1067" s="1" t="s">
        <v>19291</v>
      </c>
      <c r="Z1067" s="1" t="s">
        <v>18706</v>
      </c>
      <c r="AA1067" s="1" t="s">
        <v>18726</v>
      </c>
      <c r="AB1067" s="1" t="s">
        <v>19292</v>
      </c>
      <c r="AE1067" s="1" t="s">
        <v>19293</v>
      </c>
      <c r="AG1067" s="1" t="s">
        <v>15731</v>
      </c>
      <c r="AI1067" s="1">
        <v>1270</v>
      </c>
      <c r="AK1067" s="1" t="s">
        <v>18733</v>
      </c>
      <c r="AL1067" s="1" t="s">
        <v>18730</v>
      </c>
      <c r="AM1067" s="1" t="s">
        <v>18679</v>
      </c>
      <c r="AN1067" s="1" t="s">
        <v>18669</v>
      </c>
      <c r="AO1067" s="1" t="s">
        <v>18668</v>
      </c>
      <c r="AP1067" s="14" t="s">
        <v>18733</v>
      </c>
      <c r="AQ1067" s="14" t="s">
        <v>18734</v>
      </c>
      <c r="AR1067" s="14" t="s">
        <v>18679</v>
      </c>
      <c r="AS1067" s="15">
        <v>44344</v>
      </c>
      <c r="AT1067" s="1" t="s">
        <v>18713</v>
      </c>
      <c r="AU1067" s="1" t="s">
        <v>18672</v>
      </c>
      <c r="AV1067" s="1" t="s">
        <v>18735</v>
      </c>
      <c r="AW1067" s="1" t="s">
        <v>18683</v>
      </c>
      <c r="AX1067" s="1" t="s">
        <v>18667</v>
      </c>
      <c r="AY1067" s="1" t="s">
        <v>18684</v>
      </c>
    </row>
    <row r="1068" spans="1:51" x14ac:dyDescent="0.2">
      <c r="A1068" s="14" t="s">
        <v>15671</v>
      </c>
      <c r="B1068" s="1" t="s">
        <v>18662</v>
      </c>
      <c r="C1068" s="1" t="s">
        <v>18685</v>
      </c>
      <c r="D1068" s="1" t="s">
        <v>18664</v>
      </c>
      <c r="E1068" s="15">
        <v>44302</v>
      </c>
      <c r="F1068" s="13">
        <v>44347</v>
      </c>
      <c r="G1068" s="1" t="s">
        <v>18665</v>
      </c>
      <c r="H1068" s="1" t="s">
        <v>18666</v>
      </c>
      <c r="I1068" s="1" t="s">
        <v>18667</v>
      </c>
      <c r="J1068" s="1" t="s">
        <v>18668</v>
      </c>
      <c r="K1068" s="1" t="s">
        <v>18669</v>
      </c>
      <c r="L1068" s="1" t="s">
        <v>18735</v>
      </c>
      <c r="M1068" s="1" t="s">
        <v>18671</v>
      </c>
      <c r="N1068" s="1" t="s">
        <v>18672</v>
      </c>
      <c r="O1068" s="1">
        <v>23</v>
      </c>
      <c r="P1068" s="1" t="s">
        <v>18662</v>
      </c>
      <c r="Q1068" s="1" t="s">
        <v>19508</v>
      </c>
      <c r="R1068" s="1">
        <v>27257977477</v>
      </c>
      <c r="S1068" s="1" t="s">
        <v>18702</v>
      </c>
      <c r="T1068" s="1">
        <v>25797747</v>
      </c>
      <c r="U1068" s="1" t="s">
        <v>19509</v>
      </c>
      <c r="V1068" s="1">
        <v>1164457636</v>
      </c>
      <c r="X1068" s="1" t="s">
        <v>19508</v>
      </c>
      <c r="Y1068" s="1" t="s">
        <v>19508</v>
      </c>
      <c r="Z1068" s="1" t="s">
        <v>15990</v>
      </c>
      <c r="AA1068" s="1" t="s">
        <v>18698</v>
      </c>
      <c r="AB1068" s="1" t="s">
        <v>18698</v>
      </c>
      <c r="AE1068" s="1" t="s">
        <v>19510</v>
      </c>
      <c r="AG1068" s="1">
        <v>7</v>
      </c>
      <c r="AI1068" s="1">
        <v>1638</v>
      </c>
      <c r="AK1068" s="1" t="s">
        <v>18718</v>
      </c>
      <c r="AL1068" s="1" t="s">
        <v>18671</v>
      </c>
      <c r="AM1068" s="1" t="s">
        <v>18679</v>
      </c>
      <c r="AN1068" s="1" t="s">
        <v>18669</v>
      </c>
      <c r="AO1068" s="1" t="s">
        <v>18668</v>
      </c>
      <c r="AP1068" s="14" t="s">
        <v>18800</v>
      </c>
      <c r="AQ1068" s="14" t="s">
        <v>18734</v>
      </c>
      <c r="AR1068" s="14" t="s">
        <v>18679</v>
      </c>
      <c r="AS1068" s="15">
        <v>44347</v>
      </c>
      <c r="AT1068" s="1" t="s">
        <v>18801</v>
      </c>
      <c r="AU1068" s="1" t="s">
        <v>18672</v>
      </c>
      <c r="AV1068" s="1" t="s">
        <v>18735</v>
      </c>
      <c r="AW1068" s="1" t="s">
        <v>18683</v>
      </c>
      <c r="AX1068" s="1" t="s">
        <v>18667</v>
      </c>
      <c r="AY1068" s="1" t="s">
        <v>18684</v>
      </c>
    </row>
    <row r="1069" spans="1:51" x14ac:dyDescent="0.2">
      <c r="A1069" s="14" t="s">
        <v>15674</v>
      </c>
      <c r="B1069" s="1" t="s">
        <v>18662</v>
      </c>
      <c r="C1069" s="1" t="s">
        <v>18685</v>
      </c>
      <c r="D1069" s="1" t="s">
        <v>18664</v>
      </c>
      <c r="E1069" s="15">
        <v>44302</v>
      </c>
      <c r="F1069" s="13">
        <v>44349</v>
      </c>
      <c r="G1069" s="1" t="s">
        <v>18665</v>
      </c>
      <c r="H1069" s="1" t="s">
        <v>18666</v>
      </c>
      <c r="I1069" s="1" t="s">
        <v>18667</v>
      </c>
      <c r="J1069" s="1" t="s">
        <v>18668</v>
      </c>
      <c r="K1069" s="1" t="s">
        <v>18669</v>
      </c>
      <c r="L1069" s="1" t="s">
        <v>18735</v>
      </c>
      <c r="M1069" s="1" t="s">
        <v>18671</v>
      </c>
      <c r="N1069" s="1" t="s">
        <v>18672</v>
      </c>
      <c r="O1069" s="1">
        <v>18</v>
      </c>
      <c r="P1069" s="1" t="s">
        <v>18662</v>
      </c>
      <c r="Q1069" s="1" t="s">
        <v>19508</v>
      </c>
      <c r="R1069" s="1">
        <v>27257977477</v>
      </c>
      <c r="S1069" s="1" t="s">
        <v>18702</v>
      </c>
      <c r="T1069" s="1">
        <v>25797747</v>
      </c>
      <c r="U1069" s="1" t="s">
        <v>19509</v>
      </c>
      <c r="V1069" s="1">
        <v>1164457636</v>
      </c>
      <c r="X1069" s="1" t="s">
        <v>19508</v>
      </c>
      <c r="Y1069" s="1" t="s">
        <v>19508</v>
      </c>
      <c r="Z1069" s="1" t="s">
        <v>15990</v>
      </c>
      <c r="AA1069" s="1" t="s">
        <v>18698</v>
      </c>
      <c r="AB1069" s="1" t="s">
        <v>18698</v>
      </c>
      <c r="AE1069" s="1" t="s">
        <v>19510</v>
      </c>
      <c r="AG1069" s="1">
        <v>7</v>
      </c>
      <c r="AI1069" s="1">
        <v>1638</v>
      </c>
      <c r="AK1069" s="1" t="s">
        <v>18777</v>
      </c>
      <c r="AL1069" s="1" t="s">
        <v>18671</v>
      </c>
      <c r="AM1069" s="1" t="s">
        <v>18679</v>
      </c>
      <c r="AN1069" s="1" t="s">
        <v>18669</v>
      </c>
      <c r="AO1069" s="1" t="s">
        <v>18668</v>
      </c>
      <c r="AP1069" s="14" t="s">
        <v>18777</v>
      </c>
      <c r="AQ1069" s="14" t="s">
        <v>18778</v>
      </c>
      <c r="AR1069" s="14" t="s">
        <v>18679</v>
      </c>
      <c r="AS1069" s="15">
        <v>44349</v>
      </c>
      <c r="AT1069" s="1" t="s">
        <v>18713</v>
      </c>
      <c r="AU1069" s="1" t="s">
        <v>18672</v>
      </c>
      <c r="AV1069" s="1" t="s">
        <v>18735</v>
      </c>
      <c r="AW1069" s="1" t="s">
        <v>18683</v>
      </c>
      <c r="AX1069" s="1" t="s">
        <v>18667</v>
      </c>
      <c r="AY1069" s="1" t="s">
        <v>18684</v>
      </c>
    </row>
    <row r="1070" spans="1:51" x14ac:dyDescent="0.2">
      <c r="A1070" s="14" t="s">
        <v>18015</v>
      </c>
      <c r="B1070" s="1" t="s">
        <v>19235</v>
      </c>
      <c r="C1070" s="1" t="s">
        <v>19259</v>
      </c>
      <c r="D1070" s="1" t="s">
        <v>18664</v>
      </c>
      <c r="E1070" s="15">
        <v>44304</v>
      </c>
      <c r="F1070" s="13">
        <v>44312</v>
      </c>
      <c r="G1070" s="1" t="s">
        <v>18954</v>
      </c>
      <c r="H1070" s="1" t="s">
        <v>19236</v>
      </c>
      <c r="I1070" s="1" t="s">
        <v>18667</v>
      </c>
      <c r="J1070" s="1" t="s">
        <v>18668</v>
      </c>
      <c r="K1070" s="1" t="s">
        <v>18669</v>
      </c>
      <c r="L1070" s="1" t="s">
        <v>18894</v>
      </c>
      <c r="M1070" s="1" t="s">
        <v>18893</v>
      </c>
      <c r="N1070" s="1" t="s">
        <v>19237</v>
      </c>
      <c r="O1070" s="1">
        <v>5</v>
      </c>
      <c r="P1070" s="1" t="s">
        <v>19235</v>
      </c>
      <c r="Q1070" s="1" t="s">
        <v>19369</v>
      </c>
      <c r="R1070" s="1">
        <v>20134806681</v>
      </c>
      <c r="S1070" s="1" t="s">
        <v>18702</v>
      </c>
      <c r="T1070" s="1">
        <v>13480668</v>
      </c>
      <c r="U1070" s="1" t="s">
        <v>19370</v>
      </c>
      <c r="V1070" s="1">
        <v>52392090</v>
      </c>
      <c r="X1070" s="1" t="s">
        <v>19371</v>
      </c>
      <c r="Y1070" s="1" t="s">
        <v>19372</v>
      </c>
      <c r="Z1070" s="1" t="s">
        <v>15990</v>
      </c>
      <c r="AA1070" s="1" t="s">
        <v>19373</v>
      </c>
      <c r="AB1070" s="1" t="s">
        <v>19374</v>
      </c>
      <c r="AE1070" s="1" t="s">
        <v>19375</v>
      </c>
      <c r="AG1070" s="1">
        <v>13</v>
      </c>
      <c r="AH1070" s="1" t="s">
        <v>1816</v>
      </c>
      <c r="AI1070" s="1">
        <v>1063</v>
      </c>
      <c r="AK1070" s="1" t="s">
        <v>19487</v>
      </c>
      <c r="AL1070" s="1" t="s">
        <v>19488</v>
      </c>
      <c r="AM1070" s="1" t="s">
        <v>19489</v>
      </c>
      <c r="AN1070" s="1" t="s">
        <v>19074</v>
      </c>
      <c r="AO1070" s="1" t="s">
        <v>18668</v>
      </c>
      <c r="AP1070" s="14" t="s">
        <v>19237</v>
      </c>
      <c r="AQ1070" s="14" t="s">
        <v>18895</v>
      </c>
      <c r="AR1070" s="14" t="s">
        <v>18894</v>
      </c>
      <c r="AS1070" s="15">
        <v>44312</v>
      </c>
      <c r="AT1070" s="1" t="s">
        <v>19490</v>
      </c>
      <c r="AU1070" s="1" t="s">
        <v>19237</v>
      </c>
      <c r="AV1070" s="1" t="s">
        <v>18894</v>
      </c>
      <c r="AW1070" s="1" t="s">
        <v>19241</v>
      </c>
      <c r="AX1070" s="1" t="s">
        <v>18667</v>
      </c>
      <c r="AY1070" s="1" t="s">
        <v>19242</v>
      </c>
    </row>
    <row r="1071" spans="1:51" x14ac:dyDescent="0.2">
      <c r="A1071" s="14" t="s">
        <v>18018</v>
      </c>
      <c r="B1071" s="1" t="s">
        <v>19235</v>
      </c>
      <c r="C1071" s="1" t="s">
        <v>19259</v>
      </c>
      <c r="D1071" s="1" t="s">
        <v>18664</v>
      </c>
      <c r="E1071" s="15">
        <v>44304</v>
      </c>
      <c r="F1071" s="13">
        <v>44312</v>
      </c>
      <c r="G1071" s="1" t="s">
        <v>18954</v>
      </c>
      <c r="H1071" s="1" t="s">
        <v>19236</v>
      </c>
      <c r="I1071" s="1" t="s">
        <v>18667</v>
      </c>
      <c r="J1071" s="1" t="s">
        <v>18668</v>
      </c>
      <c r="K1071" s="1" t="s">
        <v>18669</v>
      </c>
      <c r="L1071" s="1" t="s">
        <v>18894</v>
      </c>
      <c r="M1071" s="1" t="s">
        <v>18893</v>
      </c>
      <c r="N1071" s="1" t="s">
        <v>19237</v>
      </c>
      <c r="O1071" s="1">
        <v>5</v>
      </c>
      <c r="P1071" s="1" t="s">
        <v>19235</v>
      </c>
      <c r="Q1071" s="1" t="s">
        <v>19369</v>
      </c>
      <c r="R1071" s="1">
        <v>20134806681</v>
      </c>
      <c r="S1071" s="1" t="s">
        <v>18702</v>
      </c>
      <c r="T1071" s="1">
        <v>13480668</v>
      </c>
      <c r="U1071" s="1" t="s">
        <v>19370</v>
      </c>
      <c r="V1071" s="1">
        <v>52392090</v>
      </c>
      <c r="X1071" s="1" t="s">
        <v>19371</v>
      </c>
      <c r="Y1071" s="1" t="s">
        <v>19372</v>
      </c>
      <c r="Z1071" s="1" t="s">
        <v>15990</v>
      </c>
      <c r="AA1071" s="1" t="s">
        <v>19373</v>
      </c>
      <c r="AB1071" s="1" t="s">
        <v>19374</v>
      </c>
      <c r="AE1071" s="1" t="s">
        <v>19375</v>
      </c>
      <c r="AG1071" s="1">
        <v>13</v>
      </c>
      <c r="AH1071" s="1" t="s">
        <v>1816</v>
      </c>
      <c r="AI1071" s="1">
        <v>1063</v>
      </c>
      <c r="AK1071" s="1" t="s">
        <v>19487</v>
      </c>
      <c r="AL1071" s="1" t="s">
        <v>19488</v>
      </c>
      <c r="AM1071" s="1" t="s">
        <v>19489</v>
      </c>
      <c r="AN1071" s="1" t="s">
        <v>19074</v>
      </c>
      <c r="AO1071" s="1" t="s">
        <v>18668</v>
      </c>
      <c r="AP1071" s="14" t="s">
        <v>19237</v>
      </c>
      <c r="AQ1071" s="14" t="s">
        <v>18895</v>
      </c>
      <c r="AR1071" s="14" t="s">
        <v>18894</v>
      </c>
      <c r="AS1071" s="15">
        <v>44312</v>
      </c>
      <c r="AT1071" s="1" t="s">
        <v>19490</v>
      </c>
      <c r="AU1071" s="1" t="s">
        <v>19237</v>
      </c>
      <c r="AV1071" s="1" t="s">
        <v>18894</v>
      </c>
      <c r="AW1071" s="1" t="s">
        <v>19241</v>
      </c>
      <c r="AX1071" s="1" t="s">
        <v>18667</v>
      </c>
      <c r="AY1071" s="1" t="s">
        <v>19242</v>
      </c>
    </row>
    <row r="1072" spans="1:51" x14ac:dyDescent="0.2">
      <c r="A1072" s="14" t="s">
        <v>18021</v>
      </c>
      <c r="B1072" s="1" t="s">
        <v>19235</v>
      </c>
      <c r="C1072" s="1" t="s">
        <v>19259</v>
      </c>
      <c r="D1072" s="1" t="s">
        <v>18664</v>
      </c>
      <c r="E1072" s="15">
        <v>44304</v>
      </c>
      <c r="F1072" s="13">
        <v>44312</v>
      </c>
      <c r="G1072" s="1" t="s">
        <v>18954</v>
      </c>
      <c r="H1072" s="1" t="s">
        <v>19236</v>
      </c>
      <c r="I1072" s="1" t="s">
        <v>18667</v>
      </c>
      <c r="J1072" s="1" t="s">
        <v>18668</v>
      </c>
      <c r="K1072" s="1" t="s">
        <v>18669</v>
      </c>
      <c r="L1072" s="1" t="s">
        <v>18894</v>
      </c>
      <c r="M1072" s="1" t="s">
        <v>18893</v>
      </c>
      <c r="N1072" s="1" t="s">
        <v>19237</v>
      </c>
      <c r="O1072" s="1">
        <v>5</v>
      </c>
      <c r="P1072" s="1" t="s">
        <v>19235</v>
      </c>
      <c r="Q1072" s="1" t="s">
        <v>19369</v>
      </c>
      <c r="R1072" s="1">
        <v>20134806681</v>
      </c>
      <c r="S1072" s="1" t="s">
        <v>18702</v>
      </c>
      <c r="T1072" s="1">
        <v>13480668</v>
      </c>
      <c r="U1072" s="1" t="s">
        <v>19370</v>
      </c>
      <c r="V1072" s="1">
        <v>52392090</v>
      </c>
      <c r="X1072" s="1" t="s">
        <v>19371</v>
      </c>
      <c r="Y1072" s="1" t="s">
        <v>19372</v>
      </c>
      <c r="Z1072" s="1" t="s">
        <v>15990</v>
      </c>
      <c r="AA1072" s="1" t="s">
        <v>19373</v>
      </c>
      <c r="AB1072" s="1" t="s">
        <v>19374</v>
      </c>
      <c r="AE1072" s="1" t="s">
        <v>19375</v>
      </c>
      <c r="AG1072" s="1">
        <v>13</v>
      </c>
      <c r="AH1072" s="1" t="s">
        <v>1816</v>
      </c>
      <c r="AI1072" s="1">
        <v>1063</v>
      </c>
      <c r="AK1072" s="1" t="s">
        <v>19487</v>
      </c>
      <c r="AL1072" s="1" t="s">
        <v>19488</v>
      </c>
      <c r="AM1072" s="1" t="s">
        <v>19489</v>
      </c>
      <c r="AN1072" s="1" t="s">
        <v>19074</v>
      </c>
      <c r="AO1072" s="1" t="s">
        <v>18668</v>
      </c>
      <c r="AP1072" s="14" t="s">
        <v>19237</v>
      </c>
      <c r="AQ1072" s="14" t="s">
        <v>18895</v>
      </c>
      <c r="AR1072" s="14" t="s">
        <v>18894</v>
      </c>
      <c r="AS1072" s="15">
        <v>44312</v>
      </c>
      <c r="AT1072" s="1" t="s">
        <v>19490</v>
      </c>
      <c r="AU1072" s="1" t="s">
        <v>19237</v>
      </c>
      <c r="AV1072" s="1" t="s">
        <v>18894</v>
      </c>
      <c r="AW1072" s="1" t="s">
        <v>19241</v>
      </c>
      <c r="AX1072" s="1" t="s">
        <v>18667</v>
      </c>
      <c r="AY1072" s="1" t="s">
        <v>19242</v>
      </c>
    </row>
    <row r="1073" spans="1:51" x14ac:dyDescent="0.2">
      <c r="A1073" s="14" t="s">
        <v>18024</v>
      </c>
      <c r="B1073" s="1" t="s">
        <v>19235</v>
      </c>
      <c r="C1073" s="1" t="s">
        <v>19259</v>
      </c>
      <c r="D1073" s="1" t="s">
        <v>18664</v>
      </c>
      <c r="E1073" s="15">
        <v>44304</v>
      </c>
      <c r="F1073" s="13">
        <v>44312</v>
      </c>
      <c r="G1073" s="1" t="s">
        <v>18954</v>
      </c>
      <c r="H1073" s="1" t="s">
        <v>19236</v>
      </c>
      <c r="I1073" s="1" t="s">
        <v>18667</v>
      </c>
      <c r="J1073" s="1" t="s">
        <v>18668</v>
      </c>
      <c r="K1073" s="1" t="s">
        <v>18669</v>
      </c>
      <c r="L1073" s="1" t="s">
        <v>18894</v>
      </c>
      <c r="M1073" s="1" t="s">
        <v>18893</v>
      </c>
      <c r="N1073" s="1" t="s">
        <v>19237</v>
      </c>
      <c r="O1073" s="1">
        <v>5</v>
      </c>
      <c r="P1073" s="1" t="s">
        <v>19235</v>
      </c>
      <c r="Q1073" s="1" t="s">
        <v>19369</v>
      </c>
      <c r="R1073" s="1">
        <v>20134806681</v>
      </c>
      <c r="S1073" s="1" t="s">
        <v>18702</v>
      </c>
      <c r="T1073" s="1">
        <v>13480668</v>
      </c>
      <c r="U1073" s="1" t="s">
        <v>19370</v>
      </c>
      <c r="V1073" s="1">
        <v>52392090</v>
      </c>
      <c r="X1073" s="1" t="s">
        <v>19371</v>
      </c>
      <c r="Y1073" s="1" t="s">
        <v>19372</v>
      </c>
      <c r="Z1073" s="1" t="s">
        <v>15990</v>
      </c>
      <c r="AA1073" s="1" t="s">
        <v>19373</v>
      </c>
      <c r="AB1073" s="1" t="s">
        <v>19374</v>
      </c>
      <c r="AE1073" s="1" t="s">
        <v>19375</v>
      </c>
      <c r="AG1073" s="1">
        <v>13</v>
      </c>
      <c r="AH1073" s="1" t="s">
        <v>1816</v>
      </c>
      <c r="AI1073" s="1">
        <v>1063</v>
      </c>
      <c r="AK1073" s="1" t="s">
        <v>19487</v>
      </c>
      <c r="AL1073" s="1" t="s">
        <v>19488</v>
      </c>
      <c r="AM1073" s="1" t="s">
        <v>19489</v>
      </c>
      <c r="AN1073" s="1" t="s">
        <v>19074</v>
      </c>
      <c r="AO1073" s="1" t="s">
        <v>18668</v>
      </c>
      <c r="AP1073" s="14" t="s">
        <v>19237</v>
      </c>
      <c r="AQ1073" s="14" t="s">
        <v>18895</v>
      </c>
      <c r="AR1073" s="14" t="s">
        <v>18894</v>
      </c>
      <c r="AS1073" s="15">
        <v>44312</v>
      </c>
      <c r="AT1073" s="1" t="s">
        <v>19490</v>
      </c>
      <c r="AU1073" s="1" t="s">
        <v>19237</v>
      </c>
      <c r="AV1073" s="1" t="s">
        <v>18894</v>
      </c>
      <c r="AW1073" s="1" t="s">
        <v>19241</v>
      </c>
      <c r="AX1073" s="1" t="s">
        <v>18667</v>
      </c>
      <c r="AY1073" s="1" t="s">
        <v>19242</v>
      </c>
    </row>
    <row r="1074" spans="1:51" x14ac:dyDescent="0.2">
      <c r="A1074" s="14" t="s">
        <v>18027</v>
      </c>
      <c r="B1074" s="1" t="s">
        <v>19235</v>
      </c>
      <c r="C1074" s="1" t="s">
        <v>19259</v>
      </c>
      <c r="D1074" s="1" t="s">
        <v>18664</v>
      </c>
      <c r="E1074" s="15">
        <v>44304</v>
      </c>
      <c r="F1074" s="13">
        <v>44312</v>
      </c>
      <c r="G1074" s="1" t="s">
        <v>18954</v>
      </c>
      <c r="H1074" s="1" t="s">
        <v>19236</v>
      </c>
      <c r="I1074" s="1" t="s">
        <v>18667</v>
      </c>
      <c r="J1074" s="1" t="s">
        <v>18668</v>
      </c>
      <c r="K1074" s="1" t="s">
        <v>18669</v>
      </c>
      <c r="L1074" s="1" t="s">
        <v>18894</v>
      </c>
      <c r="M1074" s="1" t="s">
        <v>18893</v>
      </c>
      <c r="N1074" s="1" t="s">
        <v>19237</v>
      </c>
      <c r="O1074" s="1">
        <v>9</v>
      </c>
      <c r="P1074" s="1" t="s">
        <v>19235</v>
      </c>
      <c r="Q1074" s="1" t="s">
        <v>19369</v>
      </c>
      <c r="R1074" s="1">
        <v>20134806681</v>
      </c>
      <c r="S1074" s="1" t="s">
        <v>18702</v>
      </c>
      <c r="T1074" s="1">
        <v>13480668</v>
      </c>
      <c r="U1074" s="1" t="s">
        <v>19370</v>
      </c>
      <c r="V1074" s="1">
        <v>52392090</v>
      </c>
      <c r="X1074" s="1" t="s">
        <v>19371</v>
      </c>
      <c r="Y1074" s="1" t="s">
        <v>19372</v>
      </c>
      <c r="Z1074" s="1" t="s">
        <v>15990</v>
      </c>
      <c r="AA1074" s="1" t="s">
        <v>19373</v>
      </c>
      <c r="AB1074" s="1" t="s">
        <v>19374</v>
      </c>
      <c r="AE1074" s="1" t="s">
        <v>19375</v>
      </c>
      <c r="AG1074" s="1">
        <v>13</v>
      </c>
      <c r="AH1074" s="1" t="s">
        <v>1816</v>
      </c>
      <c r="AI1074" s="1">
        <v>1063</v>
      </c>
      <c r="AK1074" s="1" t="s">
        <v>19487</v>
      </c>
      <c r="AL1074" s="1" t="s">
        <v>19488</v>
      </c>
      <c r="AM1074" s="1" t="s">
        <v>19489</v>
      </c>
      <c r="AN1074" s="1" t="s">
        <v>19074</v>
      </c>
      <c r="AO1074" s="1" t="s">
        <v>18668</v>
      </c>
      <c r="AP1074" s="14" t="s">
        <v>19237</v>
      </c>
      <c r="AQ1074" s="14" t="s">
        <v>18895</v>
      </c>
      <c r="AR1074" s="14" t="s">
        <v>18894</v>
      </c>
      <c r="AS1074" s="15">
        <v>44312</v>
      </c>
      <c r="AT1074" s="1" t="s">
        <v>19490</v>
      </c>
      <c r="AU1074" s="1" t="s">
        <v>19237</v>
      </c>
      <c r="AV1074" s="1" t="s">
        <v>18894</v>
      </c>
      <c r="AW1074" s="1" t="s">
        <v>19241</v>
      </c>
      <c r="AX1074" s="1" t="s">
        <v>18667</v>
      </c>
      <c r="AY1074" s="1" t="s">
        <v>19242</v>
      </c>
    </row>
    <row r="1075" spans="1:51" x14ac:dyDescent="0.2">
      <c r="A1075" s="14" t="s">
        <v>18030</v>
      </c>
      <c r="B1075" s="1" t="s">
        <v>19235</v>
      </c>
      <c r="C1075" s="1" t="s">
        <v>19259</v>
      </c>
      <c r="D1075" s="1" t="s">
        <v>18664</v>
      </c>
      <c r="E1075" s="15">
        <v>44304</v>
      </c>
      <c r="F1075" s="13">
        <v>44312</v>
      </c>
      <c r="G1075" s="1" t="s">
        <v>18954</v>
      </c>
      <c r="H1075" s="1" t="s">
        <v>19236</v>
      </c>
      <c r="I1075" s="1" t="s">
        <v>18667</v>
      </c>
      <c r="J1075" s="1" t="s">
        <v>18668</v>
      </c>
      <c r="K1075" s="1" t="s">
        <v>18669</v>
      </c>
      <c r="L1075" s="1" t="s">
        <v>18894</v>
      </c>
      <c r="M1075" s="1" t="s">
        <v>18893</v>
      </c>
      <c r="N1075" s="1" t="s">
        <v>19237</v>
      </c>
      <c r="O1075" s="1">
        <v>11</v>
      </c>
      <c r="P1075" s="1" t="s">
        <v>19235</v>
      </c>
      <c r="Q1075" s="1" t="s">
        <v>19369</v>
      </c>
      <c r="R1075" s="1">
        <v>20134806681</v>
      </c>
      <c r="S1075" s="1" t="s">
        <v>18702</v>
      </c>
      <c r="T1075" s="1">
        <v>13480668</v>
      </c>
      <c r="U1075" s="1" t="s">
        <v>19370</v>
      </c>
      <c r="V1075" s="1">
        <v>52392090</v>
      </c>
      <c r="X1075" s="1" t="s">
        <v>19371</v>
      </c>
      <c r="Y1075" s="1" t="s">
        <v>19372</v>
      </c>
      <c r="Z1075" s="1" t="s">
        <v>15990</v>
      </c>
      <c r="AA1075" s="1" t="s">
        <v>19373</v>
      </c>
      <c r="AB1075" s="1" t="s">
        <v>19374</v>
      </c>
      <c r="AE1075" s="1" t="s">
        <v>19375</v>
      </c>
      <c r="AG1075" s="1">
        <v>13</v>
      </c>
      <c r="AH1075" s="1" t="s">
        <v>1816</v>
      </c>
      <c r="AI1075" s="1">
        <v>1063</v>
      </c>
      <c r="AK1075" s="1" t="s">
        <v>19487</v>
      </c>
      <c r="AL1075" s="1" t="s">
        <v>19488</v>
      </c>
      <c r="AM1075" s="1" t="s">
        <v>19489</v>
      </c>
      <c r="AN1075" s="1" t="s">
        <v>19074</v>
      </c>
      <c r="AO1075" s="1" t="s">
        <v>18668</v>
      </c>
      <c r="AP1075" s="14" t="s">
        <v>19237</v>
      </c>
      <c r="AQ1075" s="14" t="s">
        <v>18895</v>
      </c>
      <c r="AR1075" s="14" t="s">
        <v>18894</v>
      </c>
      <c r="AS1075" s="15">
        <v>44312</v>
      </c>
      <c r="AT1075" s="1" t="s">
        <v>19490</v>
      </c>
      <c r="AU1075" s="1" t="s">
        <v>19237</v>
      </c>
      <c r="AV1075" s="1" t="s">
        <v>18894</v>
      </c>
      <c r="AW1075" s="1" t="s">
        <v>19241</v>
      </c>
      <c r="AX1075" s="1" t="s">
        <v>18667</v>
      </c>
      <c r="AY1075" s="1" t="s">
        <v>19242</v>
      </c>
    </row>
    <row r="1076" spans="1:51" x14ac:dyDescent="0.2">
      <c r="A1076" s="14" t="s">
        <v>18033</v>
      </c>
      <c r="B1076" s="1" t="s">
        <v>19235</v>
      </c>
      <c r="C1076" s="1" t="s">
        <v>19259</v>
      </c>
      <c r="D1076" s="1" t="s">
        <v>18664</v>
      </c>
      <c r="E1076" s="15">
        <v>44304</v>
      </c>
      <c r="F1076" s="13">
        <v>44312</v>
      </c>
      <c r="G1076" s="1" t="s">
        <v>18954</v>
      </c>
      <c r="H1076" s="1" t="s">
        <v>19236</v>
      </c>
      <c r="I1076" s="1" t="s">
        <v>18667</v>
      </c>
      <c r="J1076" s="1" t="s">
        <v>18668</v>
      </c>
      <c r="K1076" s="1" t="s">
        <v>18669</v>
      </c>
      <c r="L1076" s="1" t="s">
        <v>18894</v>
      </c>
      <c r="M1076" s="1" t="s">
        <v>18893</v>
      </c>
      <c r="N1076" s="1" t="s">
        <v>19237</v>
      </c>
      <c r="O1076" s="1">
        <v>16</v>
      </c>
      <c r="P1076" s="1" t="s">
        <v>19235</v>
      </c>
      <c r="Q1076" s="1" t="s">
        <v>19369</v>
      </c>
      <c r="R1076" s="1">
        <v>20134806681</v>
      </c>
      <c r="S1076" s="1" t="s">
        <v>18702</v>
      </c>
      <c r="T1076" s="1">
        <v>13480668</v>
      </c>
      <c r="U1076" s="1" t="s">
        <v>19370</v>
      </c>
      <c r="V1076" s="1">
        <v>52392090</v>
      </c>
      <c r="X1076" s="1" t="s">
        <v>19371</v>
      </c>
      <c r="Y1076" s="1" t="s">
        <v>19372</v>
      </c>
      <c r="Z1076" s="1" t="s">
        <v>15990</v>
      </c>
      <c r="AA1076" s="1" t="s">
        <v>19373</v>
      </c>
      <c r="AB1076" s="1" t="s">
        <v>19374</v>
      </c>
      <c r="AE1076" s="1" t="s">
        <v>19375</v>
      </c>
      <c r="AG1076" s="1">
        <v>13</v>
      </c>
      <c r="AH1076" s="1" t="s">
        <v>1816</v>
      </c>
      <c r="AI1076" s="1">
        <v>1063</v>
      </c>
      <c r="AK1076" s="1" t="s">
        <v>19487</v>
      </c>
      <c r="AL1076" s="1" t="s">
        <v>19488</v>
      </c>
      <c r="AM1076" s="1" t="s">
        <v>19489</v>
      </c>
      <c r="AN1076" s="1" t="s">
        <v>19074</v>
      </c>
      <c r="AO1076" s="1" t="s">
        <v>18668</v>
      </c>
      <c r="AP1076" s="14" t="s">
        <v>19237</v>
      </c>
      <c r="AQ1076" s="14" t="s">
        <v>18895</v>
      </c>
      <c r="AR1076" s="14" t="s">
        <v>18894</v>
      </c>
      <c r="AS1076" s="15">
        <v>44312</v>
      </c>
      <c r="AT1076" s="1" t="s">
        <v>19490</v>
      </c>
      <c r="AU1076" s="1" t="s">
        <v>19237</v>
      </c>
      <c r="AV1076" s="1" t="s">
        <v>18894</v>
      </c>
      <c r="AW1076" s="1" t="s">
        <v>19241</v>
      </c>
      <c r="AX1076" s="1" t="s">
        <v>18667</v>
      </c>
      <c r="AY1076" s="1" t="s">
        <v>19242</v>
      </c>
    </row>
    <row r="1077" spans="1:51" x14ac:dyDescent="0.2">
      <c r="A1077" s="14" t="s">
        <v>18036</v>
      </c>
      <c r="B1077" s="1" t="s">
        <v>19235</v>
      </c>
      <c r="C1077" s="1" t="s">
        <v>19259</v>
      </c>
      <c r="D1077" s="1" t="s">
        <v>18664</v>
      </c>
      <c r="E1077" s="15">
        <v>44304</v>
      </c>
      <c r="F1077" s="13">
        <v>44312</v>
      </c>
      <c r="G1077" s="1" t="s">
        <v>18954</v>
      </c>
      <c r="H1077" s="1" t="s">
        <v>19236</v>
      </c>
      <c r="I1077" s="1" t="s">
        <v>18667</v>
      </c>
      <c r="J1077" s="1" t="s">
        <v>18668</v>
      </c>
      <c r="K1077" s="1" t="s">
        <v>18669</v>
      </c>
      <c r="L1077" s="1" t="s">
        <v>18894</v>
      </c>
      <c r="M1077" s="1" t="s">
        <v>18893</v>
      </c>
      <c r="N1077" s="1" t="s">
        <v>19237</v>
      </c>
      <c r="O1077" s="1">
        <v>15</v>
      </c>
      <c r="P1077" s="1" t="s">
        <v>19235</v>
      </c>
      <c r="Q1077" s="1" t="s">
        <v>19369</v>
      </c>
      <c r="R1077" s="1">
        <v>20134806681</v>
      </c>
      <c r="S1077" s="1" t="s">
        <v>18702</v>
      </c>
      <c r="T1077" s="1">
        <v>13480668</v>
      </c>
      <c r="U1077" s="1" t="s">
        <v>19370</v>
      </c>
      <c r="V1077" s="1">
        <v>52392090</v>
      </c>
      <c r="X1077" s="1" t="s">
        <v>19371</v>
      </c>
      <c r="Y1077" s="1" t="s">
        <v>19372</v>
      </c>
      <c r="Z1077" s="1" t="s">
        <v>15990</v>
      </c>
      <c r="AA1077" s="1" t="s">
        <v>19373</v>
      </c>
      <c r="AB1077" s="1" t="s">
        <v>19374</v>
      </c>
      <c r="AE1077" s="1" t="s">
        <v>19375</v>
      </c>
      <c r="AG1077" s="1">
        <v>13</v>
      </c>
      <c r="AH1077" s="1" t="s">
        <v>1816</v>
      </c>
      <c r="AI1077" s="1">
        <v>1063</v>
      </c>
      <c r="AK1077" s="1" t="s">
        <v>19487</v>
      </c>
      <c r="AL1077" s="1" t="s">
        <v>19488</v>
      </c>
      <c r="AM1077" s="1" t="s">
        <v>19489</v>
      </c>
      <c r="AN1077" s="1" t="s">
        <v>19074</v>
      </c>
      <c r="AO1077" s="1" t="s">
        <v>18668</v>
      </c>
      <c r="AP1077" s="14" t="s">
        <v>19237</v>
      </c>
      <c r="AQ1077" s="14" t="s">
        <v>18895</v>
      </c>
      <c r="AR1077" s="14" t="s">
        <v>18894</v>
      </c>
      <c r="AS1077" s="15">
        <v>44312</v>
      </c>
      <c r="AT1077" s="1" t="s">
        <v>19490</v>
      </c>
      <c r="AU1077" s="1" t="s">
        <v>19237</v>
      </c>
      <c r="AV1077" s="1" t="s">
        <v>18894</v>
      </c>
      <c r="AW1077" s="1" t="s">
        <v>19241</v>
      </c>
      <c r="AX1077" s="1" t="s">
        <v>18667</v>
      </c>
      <c r="AY1077" s="1" t="s">
        <v>19242</v>
      </c>
    </row>
    <row r="1078" spans="1:51" x14ac:dyDescent="0.2">
      <c r="A1078" s="14" t="s">
        <v>15680</v>
      </c>
      <c r="B1078" s="1" t="s">
        <v>18662</v>
      </c>
      <c r="C1078" s="1" t="s">
        <v>18685</v>
      </c>
      <c r="D1078" s="1" t="s">
        <v>18664</v>
      </c>
      <c r="E1078" s="15">
        <v>44305</v>
      </c>
      <c r="F1078" s="13">
        <v>44350</v>
      </c>
      <c r="G1078" s="1" t="s">
        <v>18665</v>
      </c>
      <c r="H1078" s="1" t="s">
        <v>18666</v>
      </c>
      <c r="I1078" s="1" t="s">
        <v>18667</v>
      </c>
      <c r="J1078" s="1" t="s">
        <v>18668</v>
      </c>
      <c r="K1078" s="1" t="s">
        <v>18669</v>
      </c>
      <c r="L1078" s="1" t="s">
        <v>18735</v>
      </c>
      <c r="M1078" s="1" t="s">
        <v>18671</v>
      </c>
      <c r="N1078" s="1" t="s">
        <v>18672</v>
      </c>
      <c r="O1078" s="1">
        <v>22</v>
      </c>
      <c r="P1078" s="1" t="s">
        <v>18662</v>
      </c>
      <c r="Q1078" s="1" t="s">
        <v>18673</v>
      </c>
      <c r="R1078" s="1">
        <v>30516968431</v>
      </c>
      <c r="U1078" s="1" t="s">
        <v>19081</v>
      </c>
      <c r="V1078" s="1">
        <v>1157776400</v>
      </c>
      <c r="W1078" s="1" t="s">
        <v>19082</v>
      </c>
      <c r="Z1078" s="1" t="s">
        <v>18706</v>
      </c>
      <c r="AA1078" s="1" t="s">
        <v>18707</v>
      </c>
      <c r="AB1078" s="1" t="s">
        <v>18707</v>
      </c>
      <c r="AE1078" s="1" t="s">
        <v>19083</v>
      </c>
      <c r="AG1078" s="1" t="s">
        <v>15731</v>
      </c>
      <c r="AI1078" s="1">
        <v>1428</v>
      </c>
      <c r="AK1078" s="1" t="s">
        <v>19545</v>
      </c>
      <c r="AL1078" s="1" t="s">
        <v>18861</v>
      </c>
      <c r="AM1078" s="1" t="s">
        <v>19094</v>
      </c>
      <c r="AN1078" s="1" t="s">
        <v>18863</v>
      </c>
      <c r="AO1078" s="1" t="s">
        <v>18668</v>
      </c>
      <c r="AP1078" s="14" t="s">
        <v>19095</v>
      </c>
      <c r="AQ1078" s="14" t="s">
        <v>19096</v>
      </c>
      <c r="AR1078" s="14" t="s">
        <v>19094</v>
      </c>
      <c r="AS1078" s="15">
        <v>44314</v>
      </c>
      <c r="AT1078" s="1" t="s">
        <v>18918</v>
      </c>
      <c r="AU1078" s="1" t="s">
        <v>18672</v>
      </c>
      <c r="AV1078" s="1" t="s">
        <v>18735</v>
      </c>
      <c r="AW1078" s="1" t="s">
        <v>18683</v>
      </c>
      <c r="AX1078" s="1" t="s">
        <v>18667</v>
      </c>
      <c r="AY1078" s="1" t="s">
        <v>18684</v>
      </c>
    </row>
    <row r="1079" spans="1:51" x14ac:dyDescent="0.2">
      <c r="A1079" s="14" t="s">
        <v>15683</v>
      </c>
      <c r="B1079" s="1" t="s">
        <v>18662</v>
      </c>
      <c r="C1079" s="1" t="s">
        <v>18685</v>
      </c>
      <c r="D1079" s="1" t="s">
        <v>18664</v>
      </c>
      <c r="E1079" s="15">
        <v>44305</v>
      </c>
      <c r="F1079" s="13">
        <v>44314</v>
      </c>
      <c r="G1079" s="1" t="s">
        <v>18665</v>
      </c>
      <c r="H1079" s="1" t="s">
        <v>18666</v>
      </c>
      <c r="I1079" s="1" t="s">
        <v>18667</v>
      </c>
      <c r="J1079" s="1" t="s">
        <v>18668</v>
      </c>
      <c r="K1079" s="1" t="s">
        <v>18669</v>
      </c>
      <c r="L1079" s="1" t="s">
        <v>18735</v>
      </c>
      <c r="M1079" s="1" t="s">
        <v>18671</v>
      </c>
      <c r="N1079" s="1" t="s">
        <v>18672</v>
      </c>
      <c r="O1079" s="1">
        <v>20</v>
      </c>
      <c r="P1079" s="1" t="s">
        <v>18662</v>
      </c>
      <c r="Q1079" s="1" t="s">
        <v>18673</v>
      </c>
      <c r="R1079" s="1">
        <v>30516968431</v>
      </c>
      <c r="U1079" s="1" t="s">
        <v>19081</v>
      </c>
      <c r="V1079" s="1">
        <v>1157776400</v>
      </c>
      <c r="W1079" s="1" t="s">
        <v>19082</v>
      </c>
      <c r="Z1079" s="1" t="s">
        <v>18706</v>
      </c>
      <c r="AA1079" s="1" t="s">
        <v>18707</v>
      </c>
      <c r="AB1079" s="1" t="s">
        <v>18707</v>
      </c>
      <c r="AE1079" s="1" t="s">
        <v>19083</v>
      </c>
      <c r="AG1079" s="1" t="s">
        <v>15731</v>
      </c>
      <c r="AI1079" s="1">
        <v>1428</v>
      </c>
      <c r="AK1079" s="1" t="s">
        <v>19302</v>
      </c>
      <c r="AL1079" s="1" t="s">
        <v>18710</v>
      </c>
      <c r="AM1079" s="1" t="s">
        <v>19303</v>
      </c>
      <c r="AN1079" s="1" t="s">
        <v>18863</v>
      </c>
      <c r="AO1079" s="1" t="s">
        <v>18668</v>
      </c>
      <c r="AP1079" s="14" t="s">
        <v>19302</v>
      </c>
      <c r="AQ1079" s="14" t="s">
        <v>18723</v>
      </c>
      <c r="AR1079" s="14" t="s">
        <v>19303</v>
      </c>
      <c r="AS1079" s="15">
        <v>44314</v>
      </c>
      <c r="AT1079" s="1" t="s">
        <v>18713</v>
      </c>
      <c r="AU1079" s="1" t="s">
        <v>18672</v>
      </c>
      <c r="AV1079" s="1" t="s">
        <v>18735</v>
      </c>
      <c r="AW1079" s="1" t="s">
        <v>18683</v>
      </c>
      <c r="AX1079" s="1" t="s">
        <v>18667</v>
      </c>
      <c r="AY1079" s="1" t="s">
        <v>18684</v>
      </c>
    </row>
    <row r="1080" spans="1:51" x14ac:dyDescent="0.2">
      <c r="A1080" s="14" t="s">
        <v>15686</v>
      </c>
      <c r="B1080" s="1" t="s">
        <v>18662</v>
      </c>
      <c r="C1080" s="1" t="s">
        <v>18685</v>
      </c>
      <c r="D1080" s="1" t="s">
        <v>18664</v>
      </c>
      <c r="E1080" s="15">
        <v>44305</v>
      </c>
      <c r="F1080" s="13">
        <v>44350</v>
      </c>
      <c r="G1080" s="1" t="s">
        <v>18665</v>
      </c>
      <c r="H1080" s="1" t="s">
        <v>18666</v>
      </c>
      <c r="I1080" s="1" t="s">
        <v>18667</v>
      </c>
      <c r="J1080" s="1" t="s">
        <v>18668</v>
      </c>
      <c r="K1080" s="1" t="s">
        <v>18669</v>
      </c>
      <c r="L1080" s="1" t="s">
        <v>18735</v>
      </c>
      <c r="M1080" s="1" t="s">
        <v>18671</v>
      </c>
      <c r="N1080" s="1" t="s">
        <v>18672</v>
      </c>
      <c r="O1080" s="1">
        <v>20</v>
      </c>
      <c r="P1080" s="1" t="s">
        <v>18662</v>
      </c>
      <c r="Q1080" s="1" t="s">
        <v>18673</v>
      </c>
      <c r="R1080" s="1">
        <v>30516968431</v>
      </c>
      <c r="U1080" s="1" t="s">
        <v>19081</v>
      </c>
      <c r="V1080" s="1">
        <v>1157776400</v>
      </c>
      <c r="W1080" s="1" t="s">
        <v>19082</v>
      </c>
      <c r="Z1080" s="1" t="s">
        <v>18706</v>
      </c>
      <c r="AA1080" s="1" t="s">
        <v>18707</v>
      </c>
      <c r="AB1080" s="1" t="s">
        <v>18707</v>
      </c>
      <c r="AE1080" s="1" t="s">
        <v>19083</v>
      </c>
      <c r="AG1080" s="1" t="s">
        <v>15731</v>
      </c>
      <c r="AI1080" s="1">
        <v>1428</v>
      </c>
      <c r="AK1080" s="1" t="s">
        <v>19545</v>
      </c>
      <c r="AL1080" s="1" t="s">
        <v>18861</v>
      </c>
      <c r="AM1080" s="1" t="s">
        <v>19094</v>
      </c>
      <c r="AN1080" s="1" t="s">
        <v>18863</v>
      </c>
      <c r="AO1080" s="1" t="s">
        <v>18668</v>
      </c>
      <c r="AP1080" s="14" t="s">
        <v>19095</v>
      </c>
      <c r="AQ1080" s="14" t="s">
        <v>19096</v>
      </c>
      <c r="AR1080" s="14" t="s">
        <v>19094</v>
      </c>
      <c r="AS1080" s="15">
        <v>44314</v>
      </c>
      <c r="AT1080" s="1" t="s">
        <v>18918</v>
      </c>
      <c r="AU1080" s="1" t="s">
        <v>18672</v>
      </c>
      <c r="AV1080" s="1" t="s">
        <v>18735</v>
      </c>
      <c r="AW1080" s="1" t="s">
        <v>18683</v>
      </c>
      <c r="AX1080" s="1" t="s">
        <v>18667</v>
      </c>
      <c r="AY1080" s="1" t="s">
        <v>18684</v>
      </c>
    </row>
    <row r="1081" spans="1:51" x14ac:dyDescent="0.2">
      <c r="A1081" s="14" t="s">
        <v>15689</v>
      </c>
      <c r="B1081" s="1" t="s">
        <v>18662</v>
      </c>
      <c r="C1081" s="1" t="s">
        <v>18685</v>
      </c>
      <c r="D1081" s="1" t="s">
        <v>18664</v>
      </c>
      <c r="E1081" s="15">
        <v>44305</v>
      </c>
      <c r="F1081" s="13">
        <v>44314</v>
      </c>
      <c r="G1081" s="1" t="s">
        <v>18665</v>
      </c>
      <c r="H1081" s="1" t="s">
        <v>18666</v>
      </c>
      <c r="I1081" s="1" t="s">
        <v>18667</v>
      </c>
      <c r="J1081" s="1" t="s">
        <v>18668</v>
      </c>
      <c r="K1081" s="1" t="s">
        <v>18669</v>
      </c>
      <c r="L1081" s="1" t="s">
        <v>18735</v>
      </c>
      <c r="M1081" s="1" t="s">
        <v>18671</v>
      </c>
      <c r="N1081" s="1" t="s">
        <v>18672</v>
      </c>
      <c r="O1081" s="1">
        <v>19</v>
      </c>
      <c r="P1081" s="1" t="s">
        <v>18662</v>
      </c>
      <c r="Q1081" s="1" t="s">
        <v>18673</v>
      </c>
      <c r="R1081" s="1">
        <v>30516968431</v>
      </c>
      <c r="U1081" s="1" t="s">
        <v>19081</v>
      </c>
      <c r="V1081" s="1">
        <v>1157776400</v>
      </c>
      <c r="W1081" s="1" t="s">
        <v>19082</v>
      </c>
      <c r="Z1081" s="1" t="s">
        <v>18706</v>
      </c>
      <c r="AA1081" s="1" t="s">
        <v>18707</v>
      </c>
      <c r="AB1081" s="1" t="s">
        <v>18707</v>
      </c>
      <c r="AE1081" s="1" t="s">
        <v>19083</v>
      </c>
      <c r="AG1081" s="1" t="s">
        <v>15731</v>
      </c>
      <c r="AI1081" s="1">
        <v>1428</v>
      </c>
      <c r="AK1081" s="1" t="s">
        <v>19545</v>
      </c>
      <c r="AL1081" s="1" t="s">
        <v>18861</v>
      </c>
      <c r="AM1081" s="1" t="s">
        <v>19094</v>
      </c>
      <c r="AN1081" s="1" t="s">
        <v>18863</v>
      </c>
      <c r="AO1081" s="1" t="s">
        <v>18668</v>
      </c>
      <c r="AP1081" s="14" t="s">
        <v>19095</v>
      </c>
      <c r="AQ1081" s="14" t="s">
        <v>19096</v>
      </c>
      <c r="AR1081" s="14" t="s">
        <v>19094</v>
      </c>
      <c r="AS1081" s="15">
        <v>44314</v>
      </c>
      <c r="AT1081" s="1" t="s">
        <v>18918</v>
      </c>
      <c r="AU1081" s="1" t="s">
        <v>18672</v>
      </c>
      <c r="AV1081" s="1" t="s">
        <v>18735</v>
      </c>
      <c r="AW1081" s="1" t="s">
        <v>18683</v>
      </c>
      <c r="AX1081" s="1" t="s">
        <v>18667</v>
      </c>
      <c r="AY1081" s="1" t="s">
        <v>18684</v>
      </c>
    </row>
    <row r="1082" spans="1:51" x14ac:dyDescent="0.2">
      <c r="A1082" s="14" t="s">
        <v>15692</v>
      </c>
      <c r="B1082" s="1" t="s">
        <v>18662</v>
      </c>
      <c r="C1082" s="1" t="s">
        <v>18685</v>
      </c>
      <c r="D1082" s="1" t="s">
        <v>18664</v>
      </c>
      <c r="E1082" s="15">
        <v>44305</v>
      </c>
      <c r="F1082" s="13">
        <v>44350</v>
      </c>
      <c r="G1082" s="1" t="s">
        <v>18665</v>
      </c>
      <c r="H1082" s="1" t="s">
        <v>18666</v>
      </c>
      <c r="I1082" s="1" t="s">
        <v>18667</v>
      </c>
      <c r="J1082" s="1" t="s">
        <v>18668</v>
      </c>
      <c r="K1082" s="1" t="s">
        <v>18669</v>
      </c>
      <c r="L1082" s="1" t="s">
        <v>18735</v>
      </c>
      <c r="M1082" s="1" t="s">
        <v>18671</v>
      </c>
      <c r="N1082" s="1" t="s">
        <v>18672</v>
      </c>
      <c r="O1082" s="1">
        <v>21</v>
      </c>
      <c r="P1082" s="1" t="s">
        <v>18662</v>
      </c>
      <c r="Q1082" s="1" t="s">
        <v>18673</v>
      </c>
      <c r="R1082" s="1">
        <v>30516968431</v>
      </c>
      <c r="U1082" s="1" t="s">
        <v>19081</v>
      </c>
      <c r="V1082" s="1">
        <v>1157776400</v>
      </c>
      <c r="W1082" s="1" t="s">
        <v>19082</v>
      </c>
      <c r="Z1082" s="1" t="s">
        <v>18706</v>
      </c>
      <c r="AA1082" s="1" t="s">
        <v>18707</v>
      </c>
      <c r="AB1082" s="1" t="s">
        <v>18707</v>
      </c>
      <c r="AE1082" s="1" t="s">
        <v>19083</v>
      </c>
      <c r="AG1082" s="1" t="s">
        <v>15731</v>
      </c>
      <c r="AI1082" s="1">
        <v>1428</v>
      </c>
      <c r="AK1082" s="1" t="s">
        <v>19545</v>
      </c>
      <c r="AL1082" s="1" t="s">
        <v>18861</v>
      </c>
      <c r="AM1082" s="1" t="s">
        <v>19094</v>
      </c>
      <c r="AN1082" s="1" t="s">
        <v>18863</v>
      </c>
      <c r="AO1082" s="1" t="s">
        <v>18668</v>
      </c>
      <c r="AP1082" s="14" t="s">
        <v>19095</v>
      </c>
      <c r="AQ1082" s="14" t="s">
        <v>19096</v>
      </c>
      <c r="AR1082" s="14" t="s">
        <v>19094</v>
      </c>
      <c r="AS1082" s="15">
        <v>44314</v>
      </c>
      <c r="AT1082" s="1" t="s">
        <v>18918</v>
      </c>
      <c r="AU1082" s="1" t="s">
        <v>18672</v>
      </c>
      <c r="AV1082" s="1" t="s">
        <v>18735</v>
      </c>
      <c r="AW1082" s="1" t="s">
        <v>18683</v>
      </c>
      <c r="AX1082" s="1" t="s">
        <v>18667</v>
      </c>
      <c r="AY1082" s="1" t="s">
        <v>18684</v>
      </c>
    </row>
    <row r="1083" spans="1:51" x14ac:dyDescent="0.2">
      <c r="A1083" s="14" t="s">
        <v>15696</v>
      </c>
      <c r="B1083" s="1" t="s">
        <v>18662</v>
      </c>
      <c r="C1083" s="1" t="s">
        <v>18685</v>
      </c>
      <c r="D1083" s="1" t="s">
        <v>18664</v>
      </c>
      <c r="E1083" s="15">
        <v>44305</v>
      </c>
      <c r="F1083" s="13">
        <v>44350</v>
      </c>
      <c r="G1083" s="1" t="s">
        <v>18665</v>
      </c>
      <c r="H1083" s="1" t="s">
        <v>18666</v>
      </c>
      <c r="I1083" s="1" t="s">
        <v>18667</v>
      </c>
      <c r="J1083" s="1" t="s">
        <v>18668</v>
      </c>
      <c r="K1083" s="1" t="s">
        <v>18669</v>
      </c>
      <c r="L1083" s="1" t="s">
        <v>18735</v>
      </c>
      <c r="M1083" s="1" t="s">
        <v>18671</v>
      </c>
      <c r="N1083" s="1" t="s">
        <v>18672</v>
      </c>
      <c r="O1083" s="1">
        <v>20</v>
      </c>
      <c r="P1083" s="1" t="s">
        <v>18662</v>
      </c>
      <c r="Q1083" s="1" t="s">
        <v>18673</v>
      </c>
      <c r="R1083" s="1">
        <v>30516968431</v>
      </c>
      <c r="U1083" s="1" t="s">
        <v>19081</v>
      </c>
      <c r="V1083" s="1">
        <v>1157776400</v>
      </c>
      <c r="W1083" s="1" t="s">
        <v>19082</v>
      </c>
      <c r="Z1083" s="1" t="s">
        <v>18706</v>
      </c>
      <c r="AA1083" s="1" t="s">
        <v>18707</v>
      </c>
      <c r="AB1083" s="1" t="s">
        <v>18707</v>
      </c>
      <c r="AE1083" s="1" t="s">
        <v>19083</v>
      </c>
      <c r="AG1083" s="1" t="s">
        <v>15731</v>
      </c>
      <c r="AI1083" s="1">
        <v>1428</v>
      </c>
      <c r="AK1083" s="1" t="s">
        <v>19545</v>
      </c>
      <c r="AL1083" s="1" t="s">
        <v>18861</v>
      </c>
      <c r="AM1083" s="1" t="s">
        <v>19094</v>
      </c>
      <c r="AN1083" s="1" t="s">
        <v>18863</v>
      </c>
      <c r="AO1083" s="1" t="s">
        <v>18668</v>
      </c>
      <c r="AP1083" s="14" t="s">
        <v>19095</v>
      </c>
      <c r="AQ1083" s="14" t="s">
        <v>19096</v>
      </c>
      <c r="AR1083" s="14" t="s">
        <v>19094</v>
      </c>
      <c r="AS1083" s="15">
        <v>44314</v>
      </c>
      <c r="AT1083" s="1" t="s">
        <v>18918</v>
      </c>
      <c r="AU1083" s="1" t="s">
        <v>18672</v>
      </c>
      <c r="AV1083" s="1" t="s">
        <v>18735</v>
      </c>
      <c r="AW1083" s="1" t="s">
        <v>18683</v>
      </c>
      <c r="AX1083" s="1" t="s">
        <v>18667</v>
      </c>
      <c r="AY1083" s="1" t="s">
        <v>18684</v>
      </c>
    </row>
    <row r="1084" spans="1:51" x14ac:dyDescent="0.2">
      <c r="A1084" s="14" t="s">
        <v>15699</v>
      </c>
      <c r="B1084" s="1" t="s">
        <v>18662</v>
      </c>
      <c r="C1084" s="1" t="s">
        <v>18685</v>
      </c>
      <c r="D1084" s="1" t="s">
        <v>18664</v>
      </c>
      <c r="E1084" s="15">
        <v>44305</v>
      </c>
      <c r="F1084" s="13">
        <v>44350</v>
      </c>
      <c r="G1084" s="1" t="s">
        <v>18665</v>
      </c>
      <c r="H1084" s="1" t="s">
        <v>18666</v>
      </c>
      <c r="I1084" s="1" t="s">
        <v>18667</v>
      </c>
      <c r="J1084" s="1" t="s">
        <v>18668</v>
      </c>
      <c r="K1084" s="1" t="s">
        <v>18669</v>
      </c>
      <c r="L1084" s="1" t="s">
        <v>18735</v>
      </c>
      <c r="M1084" s="1" t="s">
        <v>18671</v>
      </c>
      <c r="N1084" s="1" t="s">
        <v>18672</v>
      </c>
      <c r="O1084" s="1">
        <v>21</v>
      </c>
      <c r="P1084" s="1" t="s">
        <v>18662</v>
      </c>
      <c r="Q1084" s="1" t="s">
        <v>18673</v>
      </c>
      <c r="R1084" s="1">
        <v>30516968431</v>
      </c>
      <c r="U1084" s="1" t="s">
        <v>19081</v>
      </c>
      <c r="V1084" s="1">
        <v>1157776400</v>
      </c>
      <c r="W1084" s="1" t="s">
        <v>19082</v>
      </c>
      <c r="Z1084" s="1" t="s">
        <v>18706</v>
      </c>
      <c r="AA1084" s="1" t="s">
        <v>18707</v>
      </c>
      <c r="AB1084" s="1" t="s">
        <v>18707</v>
      </c>
      <c r="AE1084" s="1" t="s">
        <v>19083</v>
      </c>
      <c r="AG1084" s="1" t="s">
        <v>15731</v>
      </c>
      <c r="AI1084" s="1">
        <v>1428</v>
      </c>
      <c r="AK1084" s="1" t="s">
        <v>19545</v>
      </c>
      <c r="AL1084" s="1" t="s">
        <v>18861</v>
      </c>
      <c r="AM1084" s="1" t="s">
        <v>19094</v>
      </c>
      <c r="AN1084" s="1" t="s">
        <v>18863</v>
      </c>
      <c r="AO1084" s="1" t="s">
        <v>18668</v>
      </c>
      <c r="AP1084" s="14" t="s">
        <v>19095</v>
      </c>
      <c r="AQ1084" s="14" t="s">
        <v>19096</v>
      </c>
      <c r="AR1084" s="14" t="s">
        <v>19094</v>
      </c>
      <c r="AS1084" s="15">
        <v>44314</v>
      </c>
      <c r="AT1084" s="1" t="s">
        <v>18918</v>
      </c>
      <c r="AU1084" s="1" t="s">
        <v>18672</v>
      </c>
      <c r="AV1084" s="1" t="s">
        <v>18735</v>
      </c>
      <c r="AW1084" s="1" t="s">
        <v>18683</v>
      </c>
      <c r="AX1084" s="1" t="s">
        <v>18667</v>
      </c>
      <c r="AY1084" s="1" t="s">
        <v>18684</v>
      </c>
    </row>
    <row r="1085" spans="1:51" x14ac:dyDescent="0.2">
      <c r="A1085" s="14" t="s">
        <v>15702</v>
      </c>
      <c r="B1085" s="1" t="s">
        <v>18662</v>
      </c>
      <c r="C1085" s="1" t="s">
        <v>18685</v>
      </c>
      <c r="D1085" s="1" t="s">
        <v>18664</v>
      </c>
      <c r="E1085" s="15">
        <v>44305</v>
      </c>
      <c r="F1085" s="13">
        <v>44323</v>
      </c>
      <c r="G1085" s="1" t="s">
        <v>18665</v>
      </c>
      <c r="H1085" s="1" t="s">
        <v>18666</v>
      </c>
      <c r="I1085" s="1" t="s">
        <v>18667</v>
      </c>
      <c r="J1085" s="1" t="s">
        <v>18668</v>
      </c>
      <c r="K1085" s="1" t="s">
        <v>18669</v>
      </c>
      <c r="L1085" s="1" t="s">
        <v>18735</v>
      </c>
      <c r="M1085" s="1" t="s">
        <v>18671</v>
      </c>
      <c r="N1085" s="1" t="s">
        <v>18672</v>
      </c>
      <c r="O1085" s="1">
        <v>39</v>
      </c>
      <c r="P1085" s="1" t="s">
        <v>18662</v>
      </c>
      <c r="Q1085" s="1" t="s">
        <v>18673</v>
      </c>
      <c r="R1085" s="1">
        <v>30708574836</v>
      </c>
      <c r="U1085" s="1" t="s">
        <v>18872</v>
      </c>
      <c r="V1085" s="1">
        <v>1163161000</v>
      </c>
      <c r="W1085" s="1" t="s">
        <v>16547</v>
      </c>
      <c r="Z1085" s="1" t="s">
        <v>15990</v>
      </c>
      <c r="AA1085" s="1" t="s">
        <v>18853</v>
      </c>
      <c r="AB1085" s="1" t="s">
        <v>18854</v>
      </c>
      <c r="AE1085" s="1" t="s">
        <v>18873</v>
      </c>
      <c r="AG1085" s="1" t="s">
        <v>15731</v>
      </c>
      <c r="AI1085" s="1">
        <v>1842</v>
      </c>
      <c r="AJ1085" s="1" t="s">
        <v>18874</v>
      </c>
      <c r="AK1085" s="1" t="s">
        <v>18761</v>
      </c>
      <c r="AL1085" s="1" t="s">
        <v>18730</v>
      </c>
      <c r="AM1085" s="1" t="s">
        <v>18693</v>
      </c>
      <c r="AN1085" s="1" t="s">
        <v>18669</v>
      </c>
      <c r="AO1085" s="1" t="s">
        <v>18668</v>
      </c>
      <c r="AP1085" s="14" t="s">
        <v>18694</v>
      </c>
      <c r="AQ1085" s="14" t="s">
        <v>18695</v>
      </c>
      <c r="AR1085" s="14" t="s">
        <v>18693</v>
      </c>
      <c r="AS1085" s="15">
        <v>44323</v>
      </c>
      <c r="AT1085" s="1" t="s">
        <v>18769</v>
      </c>
      <c r="AU1085" s="1" t="s">
        <v>18672</v>
      </c>
      <c r="AV1085" s="1" t="s">
        <v>18735</v>
      </c>
      <c r="AW1085" s="1" t="s">
        <v>18683</v>
      </c>
      <c r="AX1085" s="1" t="s">
        <v>18667</v>
      </c>
      <c r="AY1085" s="1" t="s">
        <v>18684</v>
      </c>
    </row>
    <row r="1086" spans="1:51" x14ac:dyDescent="0.2">
      <c r="A1086" s="14" t="s">
        <v>15707</v>
      </c>
      <c r="B1086" s="1" t="s">
        <v>18662</v>
      </c>
      <c r="C1086" s="1" t="s">
        <v>18685</v>
      </c>
      <c r="D1086" s="1" t="s">
        <v>18664</v>
      </c>
      <c r="E1086" s="15">
        <v>44305</v>
      </c>
      <c r="F1086" s="13">
        <v>44323</v>
      </c>
      <c r="G1086" s="1" t="s">
        <v>18665</v>
      </c>
      <c r="H1086" s="1" t="s">
        <v>18666</v>
      </c>
      <c r="I1086" s="1" t="s">
        <v>18667</v>
      </c>
      <c r="J1086" s="1" t="s">
        <v>18668</v>
      </c>
      <c r="K1086" s="1" t="s">
        <v>18669</v>
      </c>
      <c r="L1086" s="1" t="s">
        <v>18735</v>
      </c>
      <c r="M1086" s="1" t="s">
        <v>18671</v>
      </c>
      <c r="N1086" s="1" t="s">
        <v>18672</v>
      </c>
      <c r="O1086" s="1">
        <v>38</v>
      </c>
      <c r="P1086" s="1" t="s">
        <v>18662</v>
      </c>
      <c r="Q1086" s="1" t="s">
        <v>18673</v>
      </c>
      <c r="R1086" s="1">
        <v>30708574836</v>
      </c>
      <c r="U1086" s="1" t="s">
        <v>18872</v>
      </c>
      <c r="V1086" s="1">
        <v>1163161000</v>
      </c>
      <c r="W1086" s="1" t="s">
        <v>16547</v>
      </c>
      <c r="Z1086" s="1" t="s">
        <v>15990</v>
      </c>
      <c r="AA1086" s="1" t="s">
        <v>18853</v>
      </c>
      <c r="AB1086" s="1" t="s">
        <v>18854</v>
      </c>
      <c r="AE1086" s="1" t="s">
        <v>18873</v>
      </c>
      <c r="AG1086" s="1" t="s">
        <v>15731</v>
      </c>
      <c r="AI1086" s="1">
        <v>1842</v>
      </c>
      <c r="AJ1086" s="1" t="s">
        <v>18874</v>
      </c>
      <c r="AK1086" s="1" t="s">
        <v>18761</v>
      </c>
      <c r="AL1086" s="1" t="s">
        <v>18730</v>
      </c>
      <c r="AM1086" s="1" t="s">
        <v>18693</v>
      </c>
      <c r="AN1086" s="1" t="s">
        <v>18669</v>
      </c>
      <c r="AO1086" s="1" t="s">
        <v>18668</v>
      </c>
      <c r="AP1086" s="14" t="s">
        <v>18694</v>
      </c>
      <c r="AQ1086" s="14" t="s">
        <v>18695</v>
      </c>
      <c r="AR1086" s="14" t="s">
        <v>18693</v>
      </c>
      <c r="AS1086" s="15">
        <v>44323</v>
      </c>
      <c r="AT1086" s="1" t="s">
        <v>18769</v>
      </c>
      <c r="AU1086" s="1" t="s">
        <v>18672</v>
      </c>
      <c r="AV1086" s="1" t="s">
        <v>18735</v>
      </c>
      <c r="AW1086" s="1" t="s">
        <v>18683</v>
      </c>
      <c r="AX1086" s="1" t="s">
        <v>18667</v>
      </c>
      <c r="AY1086" s="1" t="s">
        <v>18684</v>
      </c>
    </row>
    <row r="1087" spans="1:51" x14ac:dyDescent="0.2">
      <c r="A1087" s="14" t="s">
        <v>18042</v>
      </c>
      <c r="B1087" s="1" t="s">
        <v>19235</v>
      </c>
      <c r="C1087" s="1" t="s">
        <v>19259</v>
      </c>
      <c r="D1087" s="1" t="s">
        <v>18664</v>
      </c>
      <c r="E1087" s="15">
        <v>44305</v>
      </c>
      <c r="F1087" s="13">
        <v>44335</v>
      </c>
      <c r="G1087" s="1" t="s">
        <v>18954</v>
      </c>
      <c r="H1087" s="1" t="s">
        <v>19236</v>
      </c>
      <c r="I1087" s="1" t="s">
        <v>18667</v>
      </c>
      <c r="J1087" s="1" t="s">
        <v>18668</v>
      </c>
      <c r="K1087" s="1" t="s">
        <v>18669</v>
      </c>
      <c r="L1087" s="1" t="s">
        <v>18894</v>
      </c>
      <c r="M1087" s="1" t="s">
        <v>18893</v>
      </c>
      <c r="N1087" s="1" t="s">
        <v>19237</v>
      </c>
      <c r="O1087" s="1">
        <v>37</v>
      </c>
      <c r="P1087" s="1" t="s">
        <v>19235</v>
      </c>
      <c r="Q1087" s="1" t="s">
        <v>18673</v>
      </c>
      <c r="R1087" s="1">
        <v>30708233028</v>
      </c>
      <c r="U1087" s="1" t="s">
        <v>18796</v>
      </c>
      <c r="V1087" s="1">
        <v>1161600461</v>
      </c>
      <c r="W1087" s="1" t="s">
        <v>1009</v>
      </c>
      <c r="Z1087" s="1" t="s">
        <v>18706</v>
      </c>
      <c r="AA1087" s="1" t="s">
        <v>18707</v>
      </c>
      <c r="AB1087" s="1" t="s">
        <v>18707</v>
      </c>
      <c r="AE1087" s="1" t="s">
        <v>19546</v>
      </c>
      <c r="AI1087" s="1">
        <v>1066</v>
      </c>
      <c r="AK1087" s="1" t="s">
        <v>18732</v>
      </c>
      <c r="AL1087" s="1" t="s">
        <v>18730</v>
      </c>
      <c r="AM1087" s="1" t="s">
        <v>18679</v>
      </c>
      <c r="AN1087" s="1" t="s">
        <v>18669</v>
      </c>
      <c r="AO1087" s="1" t="s">
        <v>18668</v>
      </c>
      <c r="AP1087" s="14" t="s">
        <v>18733</v>
      </c>
      <c r="AQ1087" s="14" t="s">
        <v>18734</v>
      </c>
      <c r="AR1087" s="14" t="s">
        <v>18679</v>
      </c>
      <c r="AS1087" s="15">
        <v>44335</v>
      </c>
      <c r="AT1087" s="1" t="s">
        <v>18736</v>
      </c>
      <c r="AU1087" s="1" t="s">
        <v>19237</v>
      </c>
      <c r="AV1087" s="1" t="s">
        <v>18894</v>
      </c>
      <c r="AW1087" s="1" t="s">
        <v>19241</v>
      </c>
      <c r="AX1087" s="1" t="s">
        <v>18667</v>
      </c>
      <c r="AY1087" s="1" t="s">
        <v>19242</v>
      </c>
    </row>
    <row r="1088" spans="1:51" x14ac:dyDescent="0.2">
      <c r="A1088" s="14" t="s">
        <v>18046</v>
      </c>
      <c r="B1088" s="1" t="s">
        <v>19235</v>
      </c>
      <c r="C1088" s="1" t="s">
        <v>19259</v>
      </c>
      <c r="D1088" s="1" t="s">
        <v>18664</v>
      </c>
      <c r="E1088" s="15">
        <v>44305</v>
      </c>
      <c r="F1088" s="13">
        <v>44335</v>
      </c>
      <c r="G1088" s="1" t="s">
        <v>18954</v>
      </c>
      <c r="H1088" s="1" t="s">
        <v>19236</v>
      </c>
      <c r="I1088" s="1" t="s">
        <v>18667</v>
      </c>
      <c r="J1088" s="1" t="s">
        <v>18668</v>
      </c>
      <c r="K1088" s="1" t="s">
        <v>18669</v>
      </c>
      <c r="L1088" s="1" t="s">
        <v>18894</v>
      </c>
      <c r="M1088" s="1" t="s">
        <v>18893</v>
      </c>
      <c r="N1088" s="1" t="s">
        <v>19237</v>
      </c>
      <c r="O1088" s="1">
        <v>34</v>
      </c>
      <c r="P1088" s="1" t="s">
        <v>19235</v>
      </c>
      <c r="Q1088" s="1" t="s">
        <v>18673</v>
      </c>
      <c r="R1088" s="1">
        <v>30708233028</v>
      </c>
      <c r="U1088" s="1" t="s">
        <v>18796</v>
      </c>
      <c r="V1088" s="1">
        <v>1161600461</v>
      </c>
      <c r="W1088" s="1" t="s">
        <v>1009</v>
      </c>
      <c r="Z1088" s="1" t="s">
        <v>18706</v>
      </c>
      <c r="AA1088" s="1" t="s">
        <v>18707</v>
      </c>
      <c r="AB1088" s="1" t="s">
        <v>18707</v>
      </c>
      <c r="AE1088" s="1" t="s">
        <v>19546</v>
      </c>
      <c r="AI1088" s="1">
        <v>1066</v>
      </c>
      <c r="AK1088" s="1" t="s">
        <v>18732</v>
      </c>
      <c r="AL1088" s="1" t="s">
        <v>18730</v>
      </c>
      <c r="AM1088" s="1" t="s">
        <v>18679</v>
      </c>
      <c r="AN1088" s="1" t="s">
        <v>18669</v>
      </c>
      <c r="AO1088" s="1" t="s">
        <v>18668</v>
      </c>
      <c r="AP1088" s="14" t="s">
        <v>18733</v>
      </c>
      <c r="AQ1088" s="14" t="s">
        <v>18734</v>
      </c>
      <c r="AR1088" s="14" t="s">
        <v>18679</v>
      </c>
      <c r="AS1088" s="15">
        <v>44335</v>
      </c>
      <c r="AT1088" s="1" t="s">
        <v>18736</v>
      </c>
      <c r="AU1088" s="1" t="s">
        <v>19237</v>
      </c>
      <c r="AV1088" s="1" t="s">
        <v>18894</v>
      </c>
      <c r="AW1088" s="1" t="s">
        <v>19241</v>
      </c>
      <c r="AX1088" s="1" t="s">
        <v>18667</v>
      </c>
      <c r="AY1088" s="1" t="s">
        <v>19242</v>
      </c>
    </row>
    <row r="1089" spans="1:51" x14ac:dyDescent="0.2">
      <c r="A1089" s="14" t="s">
        <v>15710</v>
      </c>
      <c r="B1089" s="1" t="s">
        <v>18662</v>
      </c>
      <c r="C1089" s="1" t="s">
        <v>18685</v>
      </c>
      <c r="D1089" s="1" t="s">
        <v>18664</v>
      </c>
      <c r="E1089" s="15">
        <v>44305</v>
      </c>
      <c r="F1089" s="13">
        <v>44314</v>
      </c>
      <c r="G1089" s="1" t="s">
        <v>18665</v>
      </c>
      <c r="H1089" s="1" t="s">
        <v>18666</v>
      </c>
      <c r="I1089" s="1" t="s">
        <v>18667</v>
      </c>
      <c r="J1089" s="1" t="s">
        <v>18668</v>
      </c>
      <c r="K1089" s="1" t="s">
        <v>18669</v>
      </c>
      <c r="L1089" s="1" t="s">
        <v>18735</v>
      </c>
      <c r="M1089" s="1" t="s">
        <v>18671</v>
      </c>
      <c r="N1089" s="1" t="s">
        <v>18672</v>
      </c>
      <c r="O1089" s="1">
        <v>22</v>
      </c>
      <c r="P1089" s="1" t="s">
        <v>18662</v>
      </c>
      <c r="Q1089" s="1" t="s">
        <v>18673</v>
      </c>
      <c r="R1089" s="1">
        <v>30516968431</v>
      </c>
      <c r="U1089" s="1" t="s">
        <v>19081</v>
      </c>
      <c r="V1089" s="1">
        <v>1157776400</v>
      </c>
      <c r="W1089" s="1" t="s">
        <v>19082</v>
      </c>
      <c r="Z1089" s="1" t="s">
        <v>18706</v>
      </c>
      <c r="AA1089" s="1" t="s">
        <v>18707</v>
      </c>
      <c r="AB1089" s="1" t="s">
        <v>18707</v>
      </c>
      <c r="AE1089" s="1" t="s">
        <v>19083</v>
      </c>
      <c r="AG1089" s="1" t="s">
        <v>15731</v>
      </c>
      <c r="AI1089" s="1">
        <v>1428</v>
      </c>
      <c r="AK1089" s="1" t="s">
        <v>19545</v>
      </c>
      <c r="AL1089" s="1" t="s">
        <v>18861</v>
      </c>
      <c r="AM1089" s="1" t="s">
        <v>19094</v>
      </c>
      <c r="AN1089" s="1" t="s">
        <v>18863</v>
      </c>
      <c r="AO1089" s="1" t="s">
        <v>18668</v>
      </c>
      <c r="AP1089" s="14" t="s">
        <v>19095</v>
      </c>
      <c r="AQ1089" s="14" t="s">
        <v>19096</v>
      </c>
      <c r="AR1089" s="14" t="s">
        <v>19094</v>
      </c>
      <c r="AS1089" s="15">
        <v>44314</v>
      </c>
      <c r="AT1089" s="1" t="s">
        <v>18918</v>
      </c>
      <c r="AU1089" s="1" t="s">
        <v>18672</v>
      </c>
      <c r="AV1089" s="1" t="s">
        <v>18735</v>
      </c>
      <c r="AW1089" s="1" t="s">
        <v>18683</v>
      </c>
      <c r="AX1089" s="1" t="s">
        <v>18667</v>
      </c>
      <c r="AY1089" s="1" t="s">
        <v>18684</v>
      </c>
    </row>
    <row r="1090" spans="1:51" x14ac:dyDescent="0.2">
      <c r="A1090" s="14" t="s">
        <v>15714</v>
      </c>
      <c r="B1090" s="1" t="s">
        <v>18662</v>
      </c>
      <c r="C1090" s="1" t="s">
        <v>18685</v>
      </c>
      <c r="D1090" s="1" t="s">
        <v>18664</v>
      </c>
      <c r="E1090" s="15">
        <v>44306</v>
      </c>
      <c r="F1090" s="13">
        <v>44333</v>
      </c>
      <c r="G1090" s="1" t="s">
        <v>18665</v>
      </c>
      <c r="H1090" s="1" t="s">
        <v>18666</v>
      </c>
      <c r="I1090" s="1" t="s">
        <v>18667</v>
      </c>
      <c r="J1090" s="1" t="s">
        <v>18668</v>
      </c>
      <c r="K1090" s="1" t="s">
        <v>18669</v>
      </c>
      <c r="L1090" s="1" t="s">
        <v>18735</v>
      </c>
      <c r="M1090" s="1" t="s">
        <v>18671</v>
      </c>
      <c r="N1090" s="1" t="s">
        <v>18672</v>
      </c>
      <c r="O1090" s="1">
        <v>47</v>
      </c>
      <c r="P1090" s="1" t="s">
        <v>18662</v>
      </c>
      <c r="Q1090" s="1" t="s">
        <v>18673</v>
      </c>
      <c r="R1090" s="1">
        <v>30519887335</v>
      </c>
      <c r="U1090" s="1" t="s">
        <v>18756</v>
      </c>
      <c r="V1090" s="1">
        <v>57871555</v>
      </c>
      <c r="W1090" s="1" t="s">
        <v>18757</v>
      </c>
      <c r="Z1090" s="1" t="s">
        <v>18706</v>
      </c>
      <c r="AA1090" s="1" t="s">
        <v>18758</v>
      </c>
      <c r="AB1090" s="1" t="s">
        <v>18759</v>
      </c>
      <c r="AE1090" s="1" t="s">
        <v>18760</v>
      </c>
      <c r="AG1090" s="1">
        <v>9</v>
      </c>
      <c r="AI1090" s="1">
        <v>1425</v>
      </c>
      <c r="AK1090" s="1" t="s">
        <v>18840</v>
      </c>
      <c r="AL1090" s="1" t="s">
        <v>18730</v>
      </c>
      <c r="AM1090" s="1" t="s">
        <v>18693</v>
      </c>
      <c r="AN1090" s="1" t="s">
        <v>18669</v>
      </c>
      <c r="AO1090" s="1" t="s">
        <v>18668</v>
      </c>
      <c r="AP1090" s="14" t="s">
        <v>18694</v>
      </c>
      <c r="AQ1090" s="14" t="s">
        <v>18695</v>
      </c>
      <c r="AR1090" s="14" t="s">
        <v>18693</v>
      </c>
      <c r="AS1090" s="15">
        <v>44333</v>
      </c>
      <c r="AT1090" s="1" t="s">
        <v>18841</v>
      </c>
      <c r="AU1090" s="1" t="s">
        <v>18672</v>
      </c>
      <c r="AV1090" s="1" t="s">
        <v>18735</v>
      </c>
      <c r="AW1090" s="1" t="s">
        <v>18683</v>
      </c>
      <c r="AX1090" s="1" t="s">
        <v>18667</v>
      </c>
      <c r="AY1090" s="1" t="s">
        <v>18684</v>
      </c>
    </row>
    <row r="1091" spans="1:51" x14ac:dyDescent="0.2">
      <c r="A1091" s="14" t="s">
        <v>17381</v>
      </c>
      <c r="B1091" s="1" t="s">
        <v>18953</v>
      </c>
      <c r="C1091" s="1" t="s">
        <v>18663</v>
      </c>
      <c r="D1091" s="1" t="s">
        <v>18664</v>
      </c>
      <c r="E1091" s="15">
        <v>44306</v>
      </c>
      <c r="F1091" s="13">
        <v>44344</v>
      </c>
      <c r="G1091" s="1" t="s">
        <v>18954</v>
      </c>
      <c r="H1091" s="1" t="s">
        <v>18955</v>
      </c>
      <c r="I1091" s="1" t="s">
        <v>18667</v>
      </c>
      <c r="J1091" s="1" t="s">
        <v>18668</v>
      </c>
      <c r="K1091" s="1" t="s">
        <v>18669</v>
      </c>
      <c r="L1091" s="1" t="s">
        <v>18693</v>
      </c>
      <c r="M1091" s="1" t="s">
        <v>18956</v>
      </c>
      <c r="N1091" s="1" t="s">
        <v>18957</v>
      </c>
      <c r="O1091" s="1">
        <v>16</v>
      </c>
      <c r="P1091" s="1" t="s">
        <v>18953</v>
      </c>
      <c r="Q1091" s="1" t="s">
        <v>19465</v>
      </c>
      <c r="R1091" s="1">
        <v>23273139419</v>
      </c>
      <c r="S1091" s="1" t="s">
        <v>18702</v>
      </c>
      <c r="T1091" s="1">
        <v>27313941</v>
      </c>
      <c r="U1091" s="1" t="s">
        <v>19466</v>
      </c>
      <c r="V1091" s="1">
        <v>2216125078</v>
      </c>
      <c r="X1091" s="1" t="s">
        <v>19465</v>
      </c>
      <c r="Y1091" s="1" t="s">
        <v>19465</v>
      </c>
      <c r="Z1091" s="1" t="s">
        <v>15990</v>
      </c>
      <c r="AA1091" s="1" t="s">
        <v>19467</v>
      </c>
      <c r="AB1091" s="1" t="s">
        <v>19468</v>
      </c>
      <c r="AE1091" s="1" t="s">
        <v>19469</v>
      </c>
      <c r="AI1091" s="1">
        <v>1894</v>
      </c>
      <c r="AK1091" s="1" t="s">
        <v>19355</v>
      </c>
      <c r="AL1091" s="1" t="s">
        <v>19127</v>
      </c>
      <c r="AM1091" s="1" t="s">
        <v>18868</v>
      </c>
      <c r="AN1091" s="1" t="s">
        <v>18863</v>
      </c>
      <c r="AO1091" s="1" t="s">
        <v>18668</v>
      </c>
      <c r="AP1091" s="14" t="s">
        <v>19355</v>
      </c>
      <c r="AQ1091" s="14" t="s">
        <v>19027</v>
      </c>
      <c r="AR1091" s="14" t="s">
        <v>18868</v>
      </c>
      <c r="AS1091" s="15">
        <v>44321</v>
      </c>
      <c r="AT1091" s="1" t="s">
        <v>18713</v>
      </c>
      <c r="AU1091" s="1" t="s">
        <v>18957</v>
      </c>
      <c r="AV1091" s="1" t="s">
        <v>18693</v>
      </c>
      <c r="AW1091" s="1" t="s">
        <v>18958</v>
      </c>
      <c r="AX1091" s="1" t="s">
        <v>18667</v>
      </c>
      <c r="AY1091" s="1" t="s">
        <v>18959</v>
      </c>
    </row>
    <row r="1092" spans="1:51" x14ac:dyDescent="0.2">
      <c r="A1092" s="14" t="s">
        <v>15716</v>
      </c>
      <c r="B1092" s="1" t="s">
        <v>18662</v>
      </c>
      <c r="C1092" s="1" t="s">
        <v>18685</v>
      </c>
      <c r="D1092" s="1" t="s">
        <v>18664</v>
      </c>
      <c r="E1092" s="15">
        <v>44306</v>
      </c>
      <c r="F1092" s="13">
        <v>44342</v>
      </c>
      <c r="G1092" s="1" t="s">
        <v>18665</v>
      </c>
      <c r="H1092" s="1" t="s">
        <v>18666</v>
      </c>
      <c r="I1092" s="1" t="s">
        <v>18667</v>
      </c>
      <c r="J1092" s="1" t="s">
        <v>18668</v>
      </c>
      <c r="K1092" s="1" t="s">
        <v>18669</v>
      </c>
      <c r="L1092" s="1" t="s">
        <v>18735</v>
      </c>
      <c r="M1092" s="1" t="s">
        <v>18671</v>
      </c>
      <c r="N1092" s="1" t="s">
        <v>18672</v>
      </c>
      <c r="O1092" s="1">
        <v>34</v>
      </c>
      <c r="P1092" s="1" t="s">
        <v>18662</v>
      </c>
      <c r="Q1092" s="1" t="s">
        <v>18673</v>
      </c>
      <c r="R1092" s="1">
        <v>30686512912</v>
      </c>
      <c r="U1092" s="1" t="s">
        <v>19506</v>
      </c>
      <c r="V1092" s="1">
        <v>1131751938</v>
      </c>
      <c r="W1092" s="1" t="s">
        <v>19232</v>
      </c>
      <c r="Z1092" s="1" t="s">
        <v>18706</v>
      </c>
      <c r="AA1092" s="1" t="s">
        <v>18707</v>
      </c>
      <c r="AB1092" s="1" t="s">
        <v>18707</v>
      </c>
      <c r="AE1092" s="1" t="s">
        <v>19233</v>
      </c>
      <c r="AG1092" s="1">
        <v>1</v>
      </c>
      <c r="AH1092" s="1">
        <v>18</v>
      </c>
      <c r="AI1092" s="1">
        <v>1093</v>
      </c>
      <c r="AK1092" s="1" t="s">
        <v>18732</v>
      </c>
      <c r="AL1092" s="1" t="s">
        <v>18730</v>
      </c>
      <c r="AM1092" s="1" t="s">
        <v>18679</v>
      </c>
      <c r="AN1092" s="1" t="s">
        <v>18669</v>
      </c>
      <c r="AO1092" s="1" t="s">
        <v>18668</v>
      </c>
      <c r="AP1092" s="14" t="s">
        <v>18732</v>
      </c>
      <c r="AQ1092" s="14" t="s">
        <v>18734</v>
      </c>
      <c r="AR1092" s="14" t="s">
        <v>18679</v>
      </c>
      <c r="AS1092" s="15">
        <v>44347</v>
      </c>
      <c r="AT1092" s="1" t="s">
        <v>18828</v>
      </c>
      <c r="AU1092" s="1" t="s">
        <v>18672</v>
      </c>
      <c r="AV1092" s="1" t="s">
        <v>18735</v>
      </c>
      <c r="AW1092" s="1" t="s">
        <v>18683</v>
      </c>
      <c r="AX1092" s="1" t="s">
        <v>18667</v>
      </c>
      <c r="AY1092" s="1" t="s">
        <v>18684</v>
      </c>
    </row>
    <row r="1093" spans="1:51" x14ac:dyDescent="0.2">
      <c r="A1093" s="14" t="s">
        <v>15718</v>
      </c>
      <c r="B1093" s="1" t="s">
        <v>18662</v>
      </c>
      <c r="C1093" s="1" t="s">
        <v>18685</v>
      </c>
      <c r="D1093" s="1" t="s">
        <v>18664</v>
      </c>
      <c r="E1093" s="15">
        <v>44306</v>
      </c>
      <c r="F1093" s="13">
        <v>44342</v>
      </c>
      <c r="G1093" s="1" t="s">
        <v>18665</v>
      </c>
      <c r="H1093" s="1" t="s">
        <v>18666</v>
      </c>
      <c r="I1093" s="1" t="s">
        <v>18667</v>
      </c>
      <c r="J1093" s="1" t="s">
        <v>18668</v>
      </c>
      <c r="K1093" s="1" t="s">
        <v>18669</v>
      </c>
      <c r="L1093" s="1" t="s">
        <v>18735</v>
      </c>
      <c r="M1093" s="1" t="s">
        <v>18671</v>
      </c>
      <c r="N1093" s="1" t="s">
        <v>18672</v>
      </c>
      <c r="O1093" s="1">
        <v>33</v>
      </c>
      <c r="P1093" s="1" t="s">
        <v>18662</v>
      </c>
      <c r="Q1093" s="1" t="s">
        <v>18673</v>
      </c>
      <c r="R1093" s="1">
        <v>30686512912</v>
      </c>
      <c r="U1093" s="1" t="s">
        <v>19506</v>
      </c>
      <c r="V1093" s="1">
        <v>1131751938</v>
      </c>
      <c r="W1093" s="1" t="s">
        <v>19232</v>
      </c>
      <c r="Z1093" s="1" t="s">
        <v>18706</v>
      </c>
      <c r="AA1093" s="1" t="s">
        <v>18707</v>
      </c>
      <c r="AB1093" s="1" t="s">
        <v>18707</v>
      </c>
      <c r="AE1093" s="1" t="s">
        <v>19233</v>
      </c>
      <c r="AG1093" s="1">
        <v>1</v>
      </c>
      <c r="AH1093" s="1">
        <v>18</v>
      </c>
      <c r="AI1093" s="1">
        <v>1093</v>
      </c>
      <c r="AK1093" s="1" t="s">
        <v>18732</v>
      </c>
      <c r="AL1093" s="1" t="s">
        <v>18730</v>
      </c>
      <c r="AM1093" s="1" t="s">
        <v>18679</v>
      </c>
      <c r="AN1093" s="1" t="s">
        <v>18669</v>
      </c>
      <c r="AO1093" s="1" t="s">
        <v>18668</v>
      </c>
      <c r="AP1093" s="14" t="s">
        <v>18732</v>
      </c>
      <c r="AQ1093" s="14" t="s">
        <v>18734</v>
      </c>
      <c r="AR1093" s="14" t="s">
        <v>18679</v>
      </c>
      <c r="AS1093" s="15">
        <v>44347</v>
      </c>
      <c r="AT1093" s="1" t="s">
        <v>18828</v>
      </c>
      <c r="AU1093" s="1" t="s">
        <v>18672</v>
      </c>
      <c r="AV1093" s="1" t="s">
        <v>18735</v>
      </c>
      <c r="AW1093" s="1" t="s">
        <v>18683</v>
      </c>
      <c r="AX1093" s="1" t="s">
        <v>18667</v>
      </c>
      <c r="AY1093" s="1" t="s">
        <v>18684</v>
      </c>
    </row>
    <row r="1094" spans="1:51" x14ac:dyDescent="0.2">
      <c r="A1094" s="14" t="s">
        <v>17383</v>
      </c>
      <c r="B1094" s="1" t="s">
        <v>18953</v>
      </c>
      <c r="C1094" s="1" t="s">
        <v>18685</v>
      </c>
      <c r="D1094" s="1" t="s">
        <v>18664</v>
      </c>
      <c r="E1094" s="15">
        <v>44306</v>
      </c>
      <c r="F1094" s="13">
        <v>44349</v>
      </c>
      <c r="G1094" s="1" t="s">
        <v>18954</v>
      </c>
      <c r="H1094" s="1" t="s">
        <v>18955</v>
      </c>
      <c r="I1094" s="1" t="s">
        <v>18667</v>
      </c>
      <c r="J1094" s="1" t="s">
        <v>18668</v>
      </c>
      <c r="K1094" s="1" t="s">
        <v>18669</v>
      </c>
      <c r="L1094" s="1" t="s">
        <v>18693</v>
      </c>
      <c r="M1094" s="1" t="s">
        <v>18956</v>
      </c>
      <c r="N1094" s="1" t="s">
        <v>18957</v>
      </c>
      <c r="O1094" s="1">
        <v>23</v>
      </c>
      <c r="P1094" s="1" t="s">
        <v>18953</v>
      </c>
      <c r="Q1094" s="1" t="s">
        <v>18673</v>
      </c>
      <c r="R1094" s="1">
        <v>30712148582</v>
      </c>
      <c r="U1094" s="1" t="s">
        <v>19547</v>
      </c>
      <c r="V1094" s="1">
        <v>47736437</v>
      </c>
      <c r="W1094" s="1" t="s">
        <v>16556</v>
      </c>
      <c r="Z1094" s="1" t="s">
        <v>18706</v>
      </c>
      <c r="AA1094" s="1" t="s">
        <v>18707</v>
      </c>
      <c r="AB1094" s="1" t="s">
        <v>18707</v>
      </c>
      <c r="AE1094" s="1" t="s">
        <v>19548</v>
      </c>
      <c r="AG1094" s="1">
        <v>25</v>
      </c>
      <c r="AH1094" s="1">
        <v>7</v>
      </c>
      <c r="AI1094" s="1">
        <v>1007</v>
      </c>
      <c r="AK1094" s="1" t="s">
        <v>19549</v>
      </c>
      <c r="AL1094" s="1" t="s">
        <v>19151</v>
      </c>
      <c r="AM1094" s="1" t="s">
        <v>18693</v>
      </c>
      <c r="AN1094" s="1" t="s">
        <v>18669</v>
      </c>
      <c r="AO1094" s="1" t="s">
        <v>18668</v>
      </c>
      <c r="AP1094" s="14" t="s">
        <v>19549</v>
      </c>
      <c r="AQ1094" s="14" t="s">
        <v>19107</v>
      </c>
      <c r="AR1094" s="14" t="s">
        <v>18693</v>
      </c>
      <c r="AS1094" s="15">
        <v>44349</v>
      </c>
      <c r="AT1094" s="1" t="s">
        <v>18713</v>
      </c>
      <c r="AU1094" s="1" t="s">
        <v>18957</v>
      </c>
      <c r="AV1094" s="1" t="s">
        <v>18693</v>
      </c>
      <c r="AW1094" s="1" t="s">
        <v>18958</v>
      </c>
      <c r="AX1094" s="1" t="s">
        <v>18667</v>
      </c>
      <c r="AY1094" s="1" t="s">
        <v>18959</v>
      </c>
    </row>
    <row r="1095" spans="1:51" x14ac:dyDescent="0.2">
      <c r="A1095" s="14" t="s">
        <v>15725</v>
      </c>
      <c r="B1095" s="1" t="s">
        <v>18662</v>
      </c>
      <c r="C1095" s="1" t="s">
        <v>18685</v>
      </c>
      <c r="D1095" s="1" t="s">
        <v>18664</v>
      </c>
      <c r="E1095" s="15">
        <v>44306</v>
      </c>
      <c r="F1095" s="13">
        <v>44350</v>
      </c>
      <c r="G1095" s="1" t="s">
        <v>18665</v>
      </c>
      <c r="H1095" s="1" t="s">
        <v>18666</v>
      </c>
      <c r="I1095" s="1" t="s">
        <v>18667</v>
      </c>
      <c r="J1095" s="1" t="s">
        <v>18668</v>
      </c>
      <c r="K1095" s="1" t="s">
        <v>18669</v>
      </c>
      <c r="L1095" s="1" t="s">
        <v>18735</v>
      </c>
      <c r="M1095" s="1" t="s">
        <v>18671</v>
      </c>
      <c r="N1095" s="1" t="s">
        <v>18672</v>
      </c>
      <c r="O1095" s="1">
        <v>10</v>
      </c>
      <c r="P1095" s="1" t="s">
        <v>18662</v>
      </c>
      <c r="Q1095" s="1" t="s">
        <v>18842</v>
      </c>
      <c r="R1095" s="1">
        <v>20249018512</v>
      </c>
      <c r="S1095" s="1" t="s">
        <v>18702</v>
      </c>
      <c r="T1095" s="1">
        <v>24901851</v>
      </c>
      <c r="U1095" s="1" t="s">
        <v>18843</v>
      </c>
      <c r="V1095" s="1">
        <v>52369800</v>
      </c>
      <c r="X1095" s="1" t="s">
        <v>18844</v>
      </c>
      <c r="Y1095" s="1" t="s">
        <v>18845</v>
      </c>
      <c r="Z1095" s="1" t="s">
        <v>15990</v>
      </c>
      <c r="AA1095" s="1" t="s">
        <v>18846</v>
      </c>
      <c r="AB1095" s="1" t="s">
        <v>18847</v>
      </c>
      <c r="AE1095" s="1" t="s">
        <v>18848</v>
      </c>
      <c r="AG1095" s="1" t="s">
        <v>1816</v>
      </c>
      <c r="AH1095" s="1" t="s">
        <v>1816</v>
      </c>
      <c r="AI1095" s="1">
        <v>1706</v>
      </c>
      <c r="AK1095" s="1" t="s">
        <v>19377</v>
      </c>
      <c r="AL1095" s="1" t="s">
        <v>17844</v>
      </c>
      <c r="AM1095" s="1" t="s">
        <v>19378</v>
      </c>
      <c r="AN1095" s="1" t="s">
        <v>19074</v>
      </c>
      <c r="AO1095" s="1" t="s">
        <v>18668</v>
      </c>
      <c r="AP1095" s="14" t="s">
        <v>19379</v>
      </c>
      <c r="AQ1095" s="14" t="s">
        <v>18906</v>
      </c>
      <c r="AR1095" s="14" t="s">
        <v>19378</v>
      </c>
      <c r="AS1095" s="15">
        <v>44350</v>
      </c>
      <c r="AT1095" s="1" t="s">
        <v>20327</v>
      </c>
      <c r="AU1095" s="1" t="s">
        <v>18672</v>
      </c>
      <c r="AV1095" s="1" t="s">
        <v>18735</v>
      </c>
      <c r="AW1095" s="1" t="s">
        <v>18683</v>
      </c>
      <c r="AX1095" s="1" t="s">
        <v>18667</v>
      </c>
      <c r="AY1095" s="1" t="s">
        <v>18684</v>
      </c>
    </row>
    <row r="1096" spans="1:51" x14ac:dyDescent="0.2">
      <c r="A1096" s="14" t="s">
        <v>18049</v>
      </c>
      <c r="B1096" s="1" t="s">
        <v>19235</v>
      </c>
      <c r="C1096" s="1" t="s">
        <v>19259</v>
      </c>
      <c r="D1096" s="1" t="s">
        <v>18664</v>
      </c>
      <c r="E1096" s="15">
        <v>44306</v>
      </c>
      <c r="F1096" s="13">
        <v>44347</v>
      </c>
      <c r="G1096" s="1" t="s">
        <v>18954</v>
      </c>
      <c r="H1096" s="1" t="s">
        <v>19236</v>
      </c>
      <c r="I1096" s="1" t="s">
        <v>18667</v>
      </c>
      <c r="J1096" s="1" t="s">
        <v>18668</v>
      </c>
      <c r="K1096" s="1" t="s">
        <v>18669</v>
      </c>
      <c r="L1096" s="1" t="s">
        <v>18894</v>
      </c>
      <c r="M1096" s="1" t="s">
        <v>18893</v>
      </c>
      <c r="N1096" s="1" t="s">
        <v>19237</v>
      </c>
      <c r="O1096" s="1">
        <v>29</v>
      </c>
      <c r="P1096" s="1" t="s">
        <v>19235</v>
      </c>
      <c r="Q1096" s="1" t="s">
        <v>18772</v>
      </c>
      <c r="R1096" s="1">
        <v>20238053324</v>
      </c>
      <c r="S1096" s="1" t="s">
        <v>18702</v>
      </c>
      <c r="T1096" s="1">
        <v>23805332</v>
      </c>
      <c r="U1096" s="1" t="s">
        <v>18773</v>
      </c>
      <c r="V1096" s="1">
        <v>47037265</v>
      </c>
      <c r="X1096" s="1" t="s">
        <v>18774</v>
      </c>
      <c r="Y1096" s="1" t="s">
        <v>18775</v>
      </c>
      <c r="Z1096" s="1" t="s">
        <v>18706</v>
      </c>
      <c r="AA1096" s="1" t="s">
        <v>18707</v>
      </c>
      <c r="AB1096" s="1" t="s">
        <v>18707</v>
      </c>
      <c r="AE1096" s="1" t="s">
        <v>18776</v>
      </c>
      <c r="AG1096" s="1">
        <v>13</v>
      </c>
      <c r="AH1096" s="1" t="s">
        <v>1816</v>
      </c>
      <c r="AI1096" s="1">
        <v>1429</v>
      </c>
      <c r="AK1096" s="1" t="s">
        <v>18732</v>
      </c>
      <c r="AL1096" s="1" t="s">
        <v>18730</v>
      </c>
      <c r="AM1096" s="1" t="s">
        <v>18679</v>
      </c>
      <c r="AN1096" s="1" t="s">
        <v>18669</v>
      </c>
      <c r="AO1096" s="1" t="s">
        <v>18668</v>
      </c>
      <c r="AP1096" s="14" t="s">
        <v>18733</v>
      </c>
      <c r="AQ1096" s="14" t="s">
        <v>18734</v>
      </c>
      <c r="AR1096" s="14" t="s">
        <v>18679</v>
      </c>
      <c r="AS1096" s="15">
        <v>44347</v>
      </c>
      <c r="AT1096" s="1" t="s">
        <v>18736</v>
      </c>
      <c r="AU1096" s="1" t="s">
        <v>19237</v>
      </c>
      <c r="AV1096" s="1" t="s">
        <v>18894</v>
      </c>
      <c r="AW1096" s="1" t="s">
        <v>19241</v>
      </c>
      <c r="AX1096" s="1" t="s">
        <v>18667</v>
      </c>
      <c r="AY1096" s="1" t="s">
        <v>19242</v>
      </c>
    </row>
    <row r="1097" spans="1:51" x14ac:dyDescent="0.2">
      <c r="A1097" s="14" t="s">
        <v>18053</v>
      </c>
      <c r="B1097" s="1" t="s">
        <v>19235</v>
      </c>
      <c r="C1097" s="1" t="s">
        <v>19259</v>
      </c>
      <c r="D1097" s="1" t="s">
        <v>18664</v>
      </c>
      <c r="E1097" s="15">
        <v>44307</v>
      </c>
      <c r="F1097" s="13">
        <v>44330</v>
      </c>
      <c r="G1097" s="1" t="s">
        <v>18954</v>
      </c>
      <c r="H1097" s="1" t="s">
        <v>19236</v>
      </c>
      <c r="I1097" s="1" t="s">
        <v>18667</v>
      </c>
      <c r="J1097" s="1" t="s">
        <v>18668</v>
      </c>
      <c r="K1097" s="1" t="s">
        <v>18669</v>
      </c>
      <c r="L1097" s="1" t="s">
        <v>18894</v>
      </c>
      <c r="M1097" s="1" t="s">
        <v>18893</v>
      </c>
      <c r="N1097" s="1" t="s">
        <v>19237</v>
      </c>
      <c r="O1097" s="1">
        <v>6</v>
      </c>
      <c r="P1097" s="1" t="s">
        <v>19235</v>
      </c>
      <c r="Q1097" s="1" t="s">
        <v>19519</v>
      </c>
      <c r="R1097" s="1">
        <v>20258377320</v>
      </c>
      <c r="S1097" s="1" t="s">
        <v>18702</v>
      </c>
      <c r="T1097" s="1">
        <v>25837732</v>
      </c>
      <c r="U1097" s="1" t="s">
        <v>19520</v>
      </c>
      <c r="V1097" s="1">
        <v>1170017165</v>
      </c>
      <c r="X1097" s="1" t="s">
        <v>19519</v>
      </c>
      <c r="Y1097" s="1" t="s">
        <v>19519</v>
      </c>
      <c r="Z1097" s="1" t="s">
        <v>18706</v>
      </c>
      <c r="AA1097" s="1" t="s">
        <v>18707</v>
      </c>
      <c r="AB1097" s="1" t="s">
        <v>18707</v>
      </c>
      <c r="AE1097" s="1" t="s">
        <v>19521</v>
      </c>
      <c r="AI1097" s="1">
        <v>1065</v>
      </c>
      <c r="AK1097" s="1" t="s">
        <v>19551</v>
      </c>
      <c r="AL1097" s="1" t="s">
        <v>18710</v>
      </c>
      <c r="AM1097" s="1" t="s">
        <v>18835</v>
      </c>
      <c r="AN1097" s="1" t="s">
        <v>18669</v>
      </c>
      <c r="AO1097" s="1" t="s">
        <v>18668</v>
      </c>
      <c r="AP1097" s="14" t="s">
        <v>19539</v>
      </c>
      <c r="AQ1097" s="14" t="s">
        <v>18723</v>
      </c>
      <c r="AR1097" s="14" t="s">
        <v>19540</v>
      </c>
      <c r="AS1097" s="15">
        <v>44330</v>
      </c>
      <c r="AT1097" s="1" t="s">
        <v>19552</v>
      </c>
      <c r="AU1097" s="1" t="s">
        <v>19237</v>
      </c>
      <c r="AV1097" s="1" t="s">
        <v>18894</v>
      </c>
      <c r="AW1097" s="1" t="s">
        <v>19241</v>
      </c>
      <c r="AX1097" s="1" t="s">
        <v>18667</v>
      </c>
      <c r="AY1097" s="1" t="s">
        <v>19242</v>
      </c>
    </row>
    <row r="1098" spans="1:51" x14ac:dyDescent="0.2">
      <c r="A1098" s="14" t="s">
        <v>18057</v>
      </c>
      <c r="B1098" s="1" t="s">
        <v>19235</v>
      </c>
      <c r="C1098" s="1" t="s">
        <v>19259</v>
      </c>
      <c r="D1098" s="1" t="s">
        <v>18664</v>
      </c>
      <c r="E1098" s="15">
        <v>44307</v>
      </c>
      <c r="F1098" s="13">
        <v>44335</v>
      </c>
      <c r="G1098" s="1" t="s">
        <v>18954</v>
      </c>
      <c r="H1098" s="1" t="s">
        <v>19236</v>
      </c>
      <c r="I1098" s="1" t="s">
        <v>18667</v>
      </c>
      <c r="J1098" s="1" t="s">
        <v>18668</v>
      </c>
      <c r="K1098" s="1" t="s">
        <v>18669</v>
      </c>
      <c r="L1098" s="1" t="s">
        <v>18894</v>
      </c>
      <c r="M1098" s="1" t="s">
        <v>18893</v>
      </c>
      <c r="N1098" s="1" t="s">
        <v>19237</v>
      </c>
      <c r="O1098" s="1">
        <v>7</v>
      </c>
      <c r="P1098" s="1" t="s">
        <v>19235</v>
      </c>
      <c r="Q1098" s="1" t="s">
        <v>19519</v>
      </c>
      <c r="R1098" s="1">
        <v>20258377320</v>
      </c>
      <c r="S1098" s="1" t="s">
        <v>18702</v>
      </c>
      <c r="T1098" s="1">
        <v>25837732</v>
      </c>
      <c r="U1098" s="1" t="s">
        <v>19520</v>
      </c>
      <c r="V1098" s="1">
        <v>1170017165</v>
      </c>
      <c r="X1098" s="1" t="s">
        <v>19519</v>
      </c>
      <c r="Y1098" s="1" t="s">
        <v>19519</v>
      </c>
      <c r="Z1098" s="1" t="s">
        <v>18706</v>
      </c>
      <c r="AA1098" s="1" t="s">
        <v>18707</v>
      </c>
      <c r="AB1098" s="1" t="s">
        <v>18707</v>
      </c>
      <c r="AE1098" s="1" t="s">
        <v>19521</v>
      </c>
      <c r="AI1098" s="1">
        <v>1065</v>
      </c>
      <c r="AK1098" s="1" t="s">
        <v>19553</v>
      </c>
      <c r="AL1098" s="1" t="s">
        <v>18834</v>
      </c>
      <c r="AM1098" s="1" t="s">
        <v>18835</v>
      </c>
      <c r="AN1098" s="1" t="s">
        <v>18669</v>
      </c>
      <c r="AO1098" s="1" t="s">
        <v>18668</v>
      </c>
      <c r="AP1098" s="14" t="s">
        <v>19543</v>
      </c>
      <c r="AQ1098" s="14" t="s">
        <v>19544</v>
      </c>
      <c r="AR1098" s="14" t="s">
        <v>19540</v>
      </c>
      <c r="AS1098" s="15">
        <v>44335</v>
      </c>
      <c r="AT1098" s="1" t="s">
        <v>19554</v>
      </c>
      <c r="AU1098" s="1" t="s">
        <v>19237</v>
      </c>
      <c r="AV1098" s="1" t="s">
        <v>18894</v>
      </c>
      <c r="AW1098" s="1" t="s">
        <v>19241</v>
      </c>
      <c r="AX1098" s="1" t="s">
        <v>18667</v>
      </c>
      <c r="AY1098" s="1" t="s">
        <v>19242</v>
      </c>
    </row>
    <row r="1099" spans="1:51" x14ac:dyDescent="0.2">
      <c r="A1099" s="14" t="s">
        <v>18060</v>
      </c>
      <c r="B1099" s="1" t="s">
        <v>19235</v>
      </c>
      <c r="C1099" s="1" t="s">
        <v>19259</v>
      </c>
      <c r="D1099" s="1" t="s">
        <v>18664</v>
      </c>
      <c r="E1099" s="15">
        <v>44307</v>
      </c>
      <c r="F1099" s="13">
        <v>44335</v>
      </c>
      <c r="G1099" s="1" t="s">
        <v>18954</v>
      </c>
      <c r="H1099" s="1" t="s">
        <v>19236</v>
      </c>
      <c r="I1099" s="1" t="s">
        <v>18667</v>
      </c>
      <c r="J1099" s="1" t="s">
        <v>18668</v>
      </c>
      <c r="K1099" s="1" t="s">
        <v>18669</v>
      </c>
      <c r="L1099" s="1" t="s">
        <v>18894</v>
      </c>
      <c r="M1099" s="1" t="s">
        <v>18893</v>
      </c>
      <c r="N1099" s="1" t="s">
        <v>19237</v>
      </c>
      <c r="O1099" s="1">
        <v>7</v>
      </c>
      <c r="P1099" s="1" t="s">
        <v>19235</v>
      </c>
      <c r="Q1099" s="1" t="s">
        <v>19519</v>
      </c>
      <c r="R1099" s="1">
        <v>20258377320</v>
      </c>
      <c r="S1099" s="1" t="s">
        <v>18702</v>
      </c>
      <c r="T1099" s="1">
        <v>25837732</v>
      </c>
      <c r="U1099" s="1" t="s">
        <v>19520</v>
      </c>
      <c r="V1099" s="1">
        <v>1170017165</v>
      </c>
      <c r="X1099" s="1" t="s">
        <v>19519</v>
      </c>
      <c r="Y1099" s="1" t="s">
        <v>19519</v>
      </c>
      <c r="Z1099" s="1" t="s">
        <v>18706</v>
      </c>
      <c r="AA1099" s="1" t="s">
        <v>18707</v>
      </c>
      <c r="AB1099" s="1" t="s">
        <v>18707</v>
      </c>
      <c r="AE1099" s="1" t="s">
        <v>19521</v>
      </c>
      <c r="AI1099" s="1">
        <v>1065</v>
      </c>
      <c r="AK1099" s="1" t="s">
        <v>19553</v>
      </c>
      <c r="AL1099" s="1" t="s">
        <v>18834</v>
      </c>
      <c r="AM1099" s="1" t="s">
        <v>18835</v>
      </c>
      <c r="AN1099" s="1" t="s">
        <v>18669</v>
      </c>
      <c r="AO1099" s="1" t="s">
        <v>18668</v>
      </c>
      <c r="AP1099" s="14" t="s">
        <v>19543</v>
      </c>
      <c r="AQ1099" s="14" t="s">
        <v>19544</v>
      </c>
      <c r="AR1099" s="14" t="s">
        <v>19540</v>
      </c>
      <c r="AS1099" s="15">
        <v>44335</v>
      </c>
      <c r="AT1099" s="1" t="s">
        <v>19554</v>
      </c>
      <c r="AU1099" s="1" t="s">
        <v>19237</v>
      </c>
      <c r="AV1099" s="1" t="s">
        <v>18894</v>
      </c>
      <c r="AW1099" s="1" t="s">
        <v>19241</v>
      </c>
      <c r="AX1099" s="1" t="s">
        <v>18667</v>
      </c>
      <c r="AY1099" s="1" t="s">
        <v>19242</v>
      </c>
    </row>
    <row r="1100" spans="1:51" x14ac:dyDescent="0.2">
      <c r="A1100" s="14" t="s">
        <v>18063</v>
      </c>
      <c r="B1100" s="1" t="s">
        <v>19235</v>
      </c>
      <c r="C1100" s="1" t="s">
        <v>19259</v>
      </c>
      <c r="D1100" s="1" t="s">
        <v>18664</v>
      </c>
      <c r="E1100" s="15">
        <v>44307</v>
      </c>
      <c r="F1100" s="13">
        <v>44330</v>
      </c>
      <c r="G1100" s="1" t="s">
        <v>18954</v>
      </c>
      <c r="H1100" s="1" t="s">
        <v>19236</v>
      </c>
      <c r="I1100" s="1" t="s">
        <v>18667</v>
      </c>
      <c r="J1100" s="1" t="s">
        <v>18668</v>
      </c>
      <c r="K1100" s="1" t="s">
        <v>18669</v>
      </c>
      <c r="L1100" s="1" t="s">
        <v>18894</v>
      </c>
      <c r="M1100" s="1" t="s">
        <v>18893</v>
      </c>
      <c r="N1100" s="1" t="s">
        <v>19237</v>
      </c>
      <c r="O1100" s="1">
        <v>6</v>
      </c>
      <c r="P1100" s="1" t="s">
        <v>19235</v>
      </c>
      <c r="Q1100" s="1" t="s">
        <v>19519</v>
      </c>
      <c r="R1100" s="1">
        <v>20258377320</v>
      </c>
      <c r="S1100" s="1" t="s">
        <v>18702</v>
      </c>
      <c r="T1100" s="1">
        <v>25837732</v>
      </c>
      <c r="U1100" s="1" t="s">
        <v>19520</v>
      </c>
      <c r="V1100" s="1">
        <v>1170017165</v>
      </c>
      <c r="X1100" s="1" t="s">
        <v>19519</v>
      </c>
      <c r="Y1100" s="1" t="s">
        <v>19519</v>
      </c>
      <c r="Z1100" s="1" t="s">
        <v>18706</v>
      </c>
      <c r="AA1100" s="1" t="s">
        <v>18707</v>
      </c>
      <c r="AB1100" s="1" t="s">
        <v>18707</v>
      </c>
      <c r="AE1100" s="1" t="s">
        <v>19521</v>
      </c>
      <c r="AI1100" s="1">
        <v>1065</v>
      </c>
      <c r="AK1100" s="1" t="s">
        <v>19551</v>
      </c>
      <c r="AL1100" s="1" t="s">
        <v>18710</v>
      </c>
      <c r="AM1100" s="1" t="s">
        <v>18835</v>
      </c>
      <c r="AN1100" s="1" t="s">
        <v>18669</v>
      </c>
      <c r="AO1100" s="1" t="s">
        <v>18668</v>
      </c>
      <c r="AP1100" s="14" t="s">
        <v>19539</v>
      </c>
      <c r="AQ1100" s="14" t="s">
        <v>18723</v>
      </c>
      <c r="AR1100" s="14" t="s">
        <v>19540</v>
      </c>
      <c r="AS1100" s="15">
        <v>44330</v>
      </c>
      <c r="AT1100" s="1" t="s">
        <v>19552</v>
      </c>
      <c r="AU1100" s="1" t="s">
        <v>19237</v>
      </c>
      <c r="AV1100" s="1" t="s">
        <v>18894</v>
      </c>
      <c r="AW1100" s="1" t="s">
        <v>19241</v>
      </c>
      <c r="AX1100" s="1" t="s">
        <v>18667</v>
      </c>
      <c r="AY1100" s="1" t="s">
        <v>19242</v>
      </c>
    </row>
    <row r="1101" spans="1:51" x14ac:dyDescent="0.2">
      <c r="A1101" s="14" t="s">
        <v>15729</v>
      </c>
      <c r="B1101" s="1" t="s">
        <v>18662</v>
      </c>
      <c r="C1101" s="1" t="s">
        <v>18685</v>
      </c>
      <c r="D1101" s="1" t="s">
        <v>18664</v>
      </c>
      <c r="E1101" s="15">
        <v>44307</v>
      </c>
      <c r="F1101" s="13">
        <v>44350</v>
      </c>
      <c r="G1101" s="1" t="s">
        <v>18665</v>
      </c>
      <c r="H1101" s="1" t="s">
        <v>18666</v>
      </c>
      <c r="I1101" s="1" t="s">
        <v>18667</v>
      </c>
      <c r="J1101" s="1" t="s">
        <v>18668</v>
      </c>
      <c r="K1101" s="1" t="s">
        <v>18669</v>
      </c>
      <c r="L1101" s="1" t="s">
        <v>18735</v>
      </c>
      <c r="M1101" s="1" t="s">
        <v>18671</v>
      </c>
      <c r="N1101" s="1" t="s">
        <v>18672</v>
      </c>
      <c r="O1101" s="1">
        <v>16</v>
      </c>
      <c r="P1101" s="1" t="s">
        <v>18662</v>
      </c>
      <c r="Q1101" s="1" t="s">
        <v>18673</v>
      </c>
      <c r="R1101" s="1">
        <v>30516968431</v>
      </c>
      <c r="U1101" s="1" t="s">
        <v>19081</v>
      </c>
      <c r="V1101" s="1">
        <v>1157776400</v>
      </c>
      <c r="W1101" s="1" t="s">
        <v>19082</v>
      </c>
      <c r="Z1101" s="1" t="s">
        <v>18706</v>
      </c>
      <c r="AA1101" s="1" t="s">
        <v>18707</v>
      </c>
      <c r="AB1101" s="1" t="s">
        <v>18707</v>
      </c>
      <c r="AE1101" s="1" t="s">
        <v>19083</v>
      </c>
      <c r="AG1101" s="1" t="s">
        <v>15731</v>
      </c>
      <c r="AI1101" s="1">
        <v>1428</v>
      </c>
      <c r="AK1101" s="1" t="s">
        <v>19545</v>
      </c>
      <c r="AL1101" s="1" t="s">
        <v>18861</v>
      </c>
      <c r="AM1101" s="1" t="s">
        <v>19094</v>
      </c>
      <c r="AN1101" s="1" t="s">
        <v>18863</v>
      </c>
      <c r="AO1101" s="1" t="s">
        <v>18668</v>
      </c>
      <c r="AP1101" s="14" t="s">
        <v>19095</v>
      </c>
      <c r="AQ1101" s="14" t="s">
        <v>19096</v>
      </c>
      <c r="AR1101" s="14" t="s">
        <v>19094</v>
      </c>
      <c r="AS1101" s="15">
        <v>44314</v>
      </c>
      <c r="AT1101" s="1" t="s">
        <v>18918</v>
      </c>
      <c r="AU1101" s="1" t="s">
        <v>18672</v>
      </c>
      <c r="AV1101" s="1" t="s">
        <v>18735</v>
      </c>
      <c r="AW1101" s="1" t="s">
        <v>18683</v>
      </c>
      <c r="AX1101" s="1" t="s">
        <v>18667</v>
      </c>
      <c r="AY1101" s="1" t="s">
        <v>18684</v>
      </c>
    </row>
    <row r="1102" spans="1:51" x14ac:dyDescent="0.2">
      <c r="A1102" s="14" t="s">
        <v>18066</v>
      </c>
      <c r="B1102" s="1" t="s">
        <v>19235</v>
      </c>
      <c r="C1102" s="1" t="s">
        <v>19259</v>
      </c>
      <c r="D1102" s="1" t="s">
        <v>18664</v>
      </c>
      <c r="E1102" s="15">
        <v>44307</v>
      </c>
      <c r="F1102" s="13">
        <v>44308</v>
      </c>
      <c r="G1102" s="1" t="s">
        <v>18954</v>
      </c>
      <c r="H1102" s="1" t="s">
        <v>19236</v>
      </c>
      <c r="I1102" s="1" t="s">
        <v>18667</v>
      </c>
      <c r="J1102" s="1" t="s">
        <v>18668</v>
      </c>
      <c r="K1102" s="1" t="s">
        <v>18669</v>
      </c>
      <c r="L1102" s="1" t="s">
        <v>18894</v>
      </c>
      <c r="M1102" s="1" t="s">
        <v>18893</v>
      </c>
      <c r="N1102" s="1" t="s">
        <v>19237</v>
      </c>
      <c r="O1102" s="1">
        <v>5</v>
      </c>
      <c r="P1102" s="1" t="s">
        <v>19235</v>
      </c>
      <c r="Q1102" s="1" t="s">
        <v>19519</v>
      </c>
      <c r="R1102" s="1">
        <v>20258377320</v>
      </c>
      <c r="S1102" s="1" t="s">
        <v>18702</v>
      </c>
      <c r="T1102" s="1">
        <v>25837732</v>
      </c>
      <c r="U1102" s="1" t="s">
        <v>19520</v>
      </c>
      <c r="V1102" s="1">
        <v>1170017165</v>
      </c>
      <c r="X1102" s="1" t="s">
        <v>19519</v>
      </c>
      <c r="Y1102" s="1" t="s">
        <v>19519</v>
      </c>
      <c r="Z1102" s="1" t="s">
        <v>18706</v>
      </c>
      <c r="AA1102" s="1" t="s">
        <v>18707</v>
      </c>
      <c r="AB1102" s="1" t="s">
        <v>18707</v>
      </c>
      <c r="AE1102" s="1" t="s">
        <v>19521</v>
      </c>
      <c r="AI1102" s="1">
        <v>1065</v>
      </c>
      <c r="AK1102" s="1" t="s">
        <v>18836</v>
      </c>
      <c r="AL1102" s="1" t="s">
        <v>18710</v>
      </c>
      <c r="AM1102" s="1" t="s">
        <v>18835</v>
      </c>
      <c r="AN1102" s="1" t="s">
        <v>18669</v>
      </c>
      <c r="AO1102" s="1" t="s">
        <v>18668</v>
      </c>
      <c r="AP1102" s="14" t="s">
        <v>19555</v>
      </c>
      <c r="AQ1102" s="14" t="s">
        <v>19556</v>
      </c>
      <c r="AR1102" s="14" t="s">
        <v>18835</v>
      </c>
      <c r="AS1102" s="15">
        <v>44308</v>
      </c>
      <c r="AT1102" s="1" t="s">
        <v>19557</v>
      </c>
      <c r="AU1102" s="1" t="s">
        <v>19237</v>
      </c>
      <c r="AV1102" s="1" t="s">
        <v>18894</v>
      </c>
      <c r="AW1102" s="1" t="s">
        <v>19241</v>
      </c>
      <c r="AX1102" s="1" t="s">
        <v>18667</v>
      </c>
      <c r="AY1102" s="1" t="s">
        <v>19242</v>
      </c>
    </row>
    <row r="1103" spans="1:51" x14ac:dyDescent="0.2">
      <c r="A1103" s="14" t="s">
        <v>18071</v>
      </c>
      <c r="B1103" s="1" t="s">
        <v>19235</v>
      </c>
      <c r="C1103" s="1" t="s">
        <v>19259</v>
      </c>
      <c r="D1103" s="1" t="s">
        <v>18664</v>
      </c>
      <c r="E1103" s="15">
        <v>44307</v>
      </c>
      <c r="F1103" s="13">
        <v>44350</v>
      </c>
      <c r="G1103" s="1" t="s">
        <v>18954</v>
      </c>
      <c r="H1103" s="1" t="s">
        <v>19236</v>
      </c>
      <c r="I1103" s="1" t="s">
        <v>18667</v>
      </c>
      <c r="J1103" s="1" t="s">
        <v>18668</v>
      </c>
      <c r="K1103" s="1" t="s">
        <v>18669</v>
      </c>
      <c r="L1103" s="1" t="s">
        <v>18894</v>
      </c>
      <c r="M1103" s="1" t="s">
        <v>18893</v>
      </c>
      <c r="N1103" s="1" t="s">
        <v>19237</v>
      </c>
      <c r="O1103" s="1">
        <v>32</v>
      </c>
      <c r="P1103" s="1" t="s">
        <v>19235</v>
      </c>
      <c r="Q1103" s="1" t="s">
        <v>19502</v>
      </c>
      <c r="R1103" s="1">
        <v>20221001258</v>
      </c>
      <c r="S1103" s="1" t="s">
        <v>18702</v>
      </c>
      <c r="T1103" s="1">
        <v>22100125</v>
      </c>
      <c r="U1103" s="1" t="s">
        <v>19238</v>
      </c>
      <c r="V1103" s="1">
        <v>1143272844</v>
      </c>
      <c r="X1103" s="1" t="s">
        <v>19503</v>
      </c>
      <c r="Y1103" s="1" t="s">
        <v>19504</v>
      </c>
      <c r="Z1103" s="1" t="s">
        <v>18706</v>
      </c>
      <c r="AA1103" s="1" t="s">
        <v>18707</v>
      </c>
      <c r="AB1103" s="1" t="s">
        <v>18707</v>
      </c>
      <c r="AE1103" s="1" t="s">
        <v>19239</v>
      </c>
      <c r="AG1103" s="1" t="s">
        <v>19505</v>
      </c>
      <c r="AH1103" s="1" t="s">
        <v>18891</v>
      </c>
      <c r="AI1103" s="1">
        <v>1035</v>
      </c>
      <c r="AK1103" s="1" t="s">
        <v>18935</v>
      </c>
      <c r="AL1103" s="1" t="s">
        <v>18936</v>
      </c>
      <c r="AM1103" s="1" t="s">
        <v>18937</v>
      </c>
      <c r="AN1103" s="1" t="s">
        <v>18669</v>
      </c>
      <c r="AO1103" s="1" t="s">
        <v>18668</v>
      </c>
      <c r="AP1103" s="14" t="s">
        <v>19558</v>
      </c>
      <c r="AQ1103" s="14" t="s">
        <v>18939</v>
      </c>
      <c r="AR1103" s="14" t="s">
        <v>18937</v>
      </c>
      <c r="AS1103" s="15">
        <v>44334</v>
      </c>
      <c r="AT1103" s="1" t="s">
        <v>18940</v>
      </c>
      <c r="AU1103" s="1" t="s">
        <v>19237</v>
      </c>
      <c r="AV1103" s="1" t="s">
        <v>18894</v>
      </c>
      <c r="AW1103" s="1" t="s">
        <v>19241</v>
      </c>
      <c r="AX1103" s="1" t="s">
        <v>18667</v>
      </c>
      <c r="AY1103" s="1" t="s">
        <v>19242</v>
      </c>
    </row>
    <row r="1104" spans="1:51" x14ac:dyDescent="0.2">
      <c r="A1104" s="14" t="s">
        <v>18074</v>
      </c>
      <c r="B1104" s="1" t="s">
        <v>19235</v>
      </c>
      <c r="C1104" s="1" t="s">
        <v>19259</v>
      </c>
      <c r="D1104" s="1" t="s">
        <v>18664</v>
      </c>
      <c r="E1104" s="15">
        <v>44307</v>
      </c>
      <c r="F1104" s="13">
        <v>44347</v>
      </c>
      <c r="G1104" s="1" t="s">
        <v>18954</v>
      </c>
      <c r="H1104" s="1" t="s">
        <v>19236</v>
      </c>
      <c r="I1104" s="1" t="s">
        <v>18667</v>
      </c>
      <c r="J1104" s="1" t="s">
        <v>18668</v>
      </c>
      <c r="K1104" s="1" t="s">
        <v>18669</v>
      </c>
      <c r="L1104" s="1" t="s">
        <v>18894</v>
      </c>
      <c r="M1104" s="1" t="s">
        <v>18893</v>
      </c>
      <c r="N1104" s="1" t="s">
        <v>19237</v>
      </c>
      <c r="O1104" s="1">
        <v>26</v>
      </c>
      <c r="P1104" s="1" t="s">
        <v>19235</v>
      </c>
      <c r="Q1104" s="1" t="s">
        <v>19502</v>
      </c>
      <c r="R1104" s="1">
        <v>20221001258</v>
      </c>
      <c r="S1104" s="1" t="s">
        <v>18702</v>
      </c>
      <c r="T1104" s="1">
        <v>22100125</v>
      </c>
      <c r="U1104" s="1" t="s">
        <v>19238</v>
      </c>
      <c r="V1104" s="1">
        <v>1143272844</v>
      </c>
      <c r="X1104" s="1" t="s">
        <v>19503</v>
      </c>
      <c r="Y1104" s="1" t="s">
        <v>19504</v>
      </c>
      <c r="Z1104" s="1" t="s">
        <v>18706</v>
      </c>
      <c r="AA1104" s="1" t="s">
        <v>18707</v>
      </c>
      <c r="AB1104" s="1" t="s">
        <v>18707</v>
      </c>
      <c r="AE1104" s="1" t="s">
        <v>19239</v>
      </c>
      <c r="AG1104" s="1" t="s">
        <v>19505</v>
      </c>
      <c r="AH1104" s="1" t="s">
        <v>18891</v>
      </c>
      <c r="AI1104" s="1">
        <v>1035</v>
      </c>
      <c r="AK1104" s="1" t="s">
        <v>18935</v>
      </c>
      <c r="AL1104" s="1" t="s">
        <v>18936</v>
      </c>
      <c r="AM1104" s="1" t="s">
        <v>18937</v>
      </c>
      <c r="AN1104" s="1" t="s">
        <v>18669</v>
      </c>
      <c r="AO1104" s="1" t="s">
        <v>18668</v>
      </c>
      <c r="AP1104" s="14" t="s">
        <v>19558</v>
      </c>
      <c r="AQ1104" s="14" t="s">
        <v>18939</v>
      </c>
      <c r="AR1104" s="14" t="s">
        <v>18937</v>
      </c>
      <c r="AS1104" s="15">
        <v>44347</v>
      </c>
      <c r="AT1104" s="1" t="s">
        <v>18940</v>
      </c>
      <c r="AU1104" s="1" t="s">
        <v>19237</v>
      </c>
      <c r="AV1104" s="1" t="s">
        <v>18894</v>
      </c>
      <c r="AW1104" s="1" t="s">
        <v>19241</v>
      </c>
      <c r="AX1104" s="1" t="s">
        <v>18667</v>
      </c>
      <c r="AY1104" s="1" t="s">
        <v>19242</v>
      </c>
    </row>
    <row r="1105" spans="1:51" x14ac:dyDescent="0.2">
      <c r="A1105" s="14" t="s">
        <v>15743</v>
      </c>
      <c r="B1105" s="1" t="s">
        <v>18662</v>
      </c>
      <c r="C1105" s="1" t="s">
        <v>18685</v>
      </c>
      <c r="D1105" s="1" t="s">
        <v>18664</v>
      </c>
      <c r="E1105" s="15">
        <v>44308</v>
      </c>
      <c r="F1105" s="13">
        <v>44335</v>
      </c>
      <c r="G1105" s="1" t="s">
        <v>18665</v>
      </c>
      <c r="H1105" s="1" t="s">
        <v>18666</v>
      </c>
      <c r="I1105" s="1" t="s">
        <v>18667</v>
      </c>
      <c r="J1105" s="1" t="s">
        <v>18668</v>
      </c>
      <c r="K1105" s="1" t="s">
        <v>18669</v>
      </c>
      <c r="L1105" s="1" t="s">
        <v>18735</v>
      </c>
      <c r="M1105" s="1" t="s">
        <v>18671</v>
      </c>
      <c r="N1105" s="1" t="s">
        <v>18672</v>
      </c>
      <c r="O1105" s="1">
        <v>28</v>
      </c>
      <c r="P1105" s="1" t="s">
        <v>18662</v>
      </c>
      <c r="Q1105" s="1" t="s">
        <v>18673</v>
      </c>
      <c r="R1105" s="1">
        <v>30544640212</v>
      </c>
      <c r="U1105" s="1" t="s">
        <v>18763</v>
      </c>
      <c r="V1105" s="1">
        <v>43794300</v>
      </c>
      <c r="W1105" s="1" t="s">
        <v>18764</v>
      </c>
      <c r="Z1105" s="1" t="s">
        <v>15990</v>
      </c>
      <c r="AA1105" s="1" t="s">
        <v>18765</v>
      </c>
      <c r="AB1105" s="1" t="s">
        <v>18766</v>
      </c>
      <c r="AE1105" s="1" t="s">
        <v>18767</v>
      </c>
      <c r="AG1105" s="1" t="s">
        <v>15731</v>
      </c>
      <c r="AI1105" s="1" t="s">
        <v>18768</v>
      </c>
      <c r="AK1105" s="1" t="s">
        <v>18732</v>
      </c>
      <c r="AL1105" s="1" t="s">
        <v>18730</v>
      </c>
      <c r="AM1105" s="1" t="s">
        <v>18679</v>
      </c>
      <c r="AN1105" s="1" t="s">
        <v>18669</v>
      </c>
      <c r="AO1105" s="1" t="s">
        <v>18668</v>
      </c>
      <c r="AP1105" s="14" t="s">
        <v>18732</v>
      </c>
      <c r="AQ1105" s="14" t="s">
        <v>18734</v>
      </c>
      <c r="AR1105" s="14" t="s">
        <v>18679</v>
      </c>
      <c r="AS1105" s="15">
        <v>44347</v>
      </c>
      <c r="AT1105" s="1" t="s">
        <v>18828</v>
      </c>
      <c r="AU1105" s="1" t="s">
        <v>18672</v>
      </c>
      <c r="AV1105" s="1" t="s">
        <v>18735</v>
      </c>
      <c r="AW1105" s="1" t="s">
        <v>18683</v>
      </c>
      <c r="AX1105" s="1" t="s">
        <v>18667</v>
      </c>
      <c r="AY1105" s="1" t="s">
        <v>18684</v>
      </c>
    </row>
    <row r="1106" spans="1:51" x14ac:dyDescent="0.2">
      <c r="A1106" s="14" t="s">
        <v>18081</v>
      </c>
      <c r="B1106" s="1" t="s">
        <v>19235</v>
      </c>
      <c r="C1106" s="1" t="s">
        <v>19259</v>
      </c>
      <c r="D1106" s="1" t="s">
        <v>18664</v>
      </c>
      <c r="E1106" s="15">
        <v>44308</v>
      </c>
      <c r="F1106" s="13">
        <v>44309</v>
      </c>
      <c r="G1106" s="1" t="s">
        <v>18954</v>
      </c>
      <c r="H1106" s="1" t="s">
        <v>19236</v>
      </c>
      <c r="I1106" s="1" t="s">
        <v>18667</v>
      </c>
      <c r="J1106" s="1" t="s">
        <v>18668</v>
      </c>
      <c r="K1106" s="1" t="s">
        <v>18669</v>
      </c>
      <c r="L1106" s="1" t="s">
        <v>18894</v>
      </c>
      <c r="M1106" s="1" t="s">
        <v>18893</v>
      </c>
      <c r="N1106" s="1" t="s">
        <v>19237</v>
      </c>
      <c r="O1106" s="1">
        <v>5</v>
      </c>
      <c r="P1106" s="1" t="s">
        <v>19235</v>
      </c>
      <c r="Q1106" s="1" t="s">
        <v>19519</v>
      </c>
      <c r="R1106" s="1">
        <v>20258377320</v>
      </c>
      <c r="S1106" s="1" t="s">
        <v>18702</v>
      </c>
      <c r="T1106" s="1">
        <v>25837732</v>
      </c>
      <c r="U1106" s="1" t="s">
        <v>19520</v>
      </c>
      <c r="V1106" s="1">
        <v>1170017165</v>
      </c>
      <c r="X1106" s="1" t="s">
        <v>19519</v>
      </c>
      <c r="Y1106" s="1" t="s">
        <v>19519</v>
      </c>
      <c r="Z1106" s="1" t="s">
        <v>18706</v>
      </c>
      <c r="AA1106" s="1" t="s">
        <v>18707</v>
      </c>
      <c r="AB1106" s="1" t="s">
        <v>18707</v>
      </c>
      <c r="AE1106" s="1" t="s">
        <v>19521</v>
      </c>
      <c r="AI1106" s="1">
        <v>1065</v>
      </c>
      <c r="AK1106" s="1" t="s">
        <v>18836</v>
      </c>
      <c r="AL1106" s="1" t="s">
        <v>18710</v>
      </c>
      <c r="AM1106" s="1" t="s">
        <v>18835</v>
      </c>
      <c r="AN1106" s="1" t="s">
        <v>18669</v>
      </c>
      <c r="AO1106" s="1" t="s">
        <v>18668</v>
      </c>
      <c r="AP1106" s="14" t="s">
        <v>19539</v>
      </c>
      <c r="AQ1106" s="14" t="s">
        <v>18723</v>
      </c>
      <c r="AR1106" s="14" t="s">
        <v>19540</v>
      </c>
      <c r="AS1106" s="15">
        <v>44309</v>
      </c>
      <c r="AT1106" s="1" t="s">
        <v>19559</v>
      </c>
      <c r="AU1106" s="1" t="s">
        <v>19237</v>
      </c>
      <c r="AV1106" s="1" t="s">
        <v>18894</v>
      </c>
      <c r="AW1106" s="1" t="s">
        <v>19241</v>
      </c>
      <c r="AX1106" s="1" t="s">
        <v>18667</v>
      </c>
      <c r="AY1106" s="1" t="s">
        <v>19242</v>
      </c>
    </row>
    <row r="1107" spans="1:51" x14ac:dyDescent="0.2">
      <c r="A1107" s="14" t="s">
        <v>18085</v>
      </c>
      <c r="B1107" s="1" t="s">
        <v>19235</v>
      </c>
      <c r="C1107" s="1" t="s">
        <v>19259</v>
      </c>
      <c r="D1107" s="1" t="s">
        <v>18664</v>
      </c>
      <c r="E1107" s="15">
        <v>44308</v>
      </c>
      <c r="F1107" s="13">
        <v>44330</v>
      </c>
      <c r="G1107" s="1" t="s">
        <v>18954</v>
      </c>
      <c r="H1107" s="1" t="s">
        <v>19236</v>
      </c>
      <c r="I1107" s="1" t="s">
        <v>18667</v>
      </c>
      <c r="J1107" s="1" t="s">
        <v>18668</v>
      </c>
      <c r="K1107" s="1" t="s">
        <v>18669</v>
      </c>
      <c r="L1107" s="1" t="s">
        <v>18894</v>
      </c>
      <c r="M1107" s="1" t="s">
        <v>18893</v>
      </c>
      <c r="N1107" s="1" t="s">
        <v>19237</v>
      </c>
      <c r="O1107" s="1">
        <v>5</v>
      </c>
      <c r="P1107" s="1" t="s">
        <v>19235</v>
      </c>
      <c r="Q1107" s="1" t="s">
        <v>19519</v>
      </c>
      <c r="R1107" s="1">
        <v>20258377320</v>
      </c>
      <c r="S1107" s="1" t="s">
        <v>18702</v>
      </c>
      <c r="T1107" s="1">
        <v>25837732</v>
      </c>
      <c r="U1107" s="1" t="s">
        <v>19520</v>
      </c>
      <c r="V1107" s="1">
        <v>1170017165</v>
      </c>
      <c r="X1107" s="1" t="s">
        <v>19519</v>
      </c>
      <c r="Y1107" s="1" t="s">
        <v>19519</v>
      </c>
      <c r="Z1107" s="1" t="s">
        <v>18706</v>
      </c>
      <c r="AA1107" s="1" t="s">
        <v>18707</v>
      </c>
      <c r="AB1107" s="1" t="s">
        <v>18707</v>
      </c>
      <c r="AE1107" s="1" t="s">
        <v>19521</v>
      </c>
      <c r="AI1107" s="1">
        <v>1065</v>
      </c>
      <c r="AK1107" s="1" t="s">
        <v>19560</v>
      </c>
      <c r="AL1107" s="1" t="s">
        <v>18710</v>
      </c>
      <c r="AM1107" s="1" t="s">
        <v>19540</v>
      </c>
      <c r="AN1107" s="1" t="s">
        <v>18669</v>
      </c>
      <c r="AO1107" s="1" t="s">
        <v>18668</v>
      </c>
      <c r="AP1107" s="14" t="s">
        <v>19539</v>
      </c>
      <c r="AQ1107" s="14" t="s">
        <v>18723</v>
      </c>
      <c r="AR1107" s="14" t="s">
        <v>19540</v>
      </c>
      <c r="AS1107" s="15">
        <v>44330</v>
      </c>
      <c r="AT1107" s="1" t="s">
        <v>19210</v>
      </c>
      <c r="AU1107" s="1" t="s">
        <v>19237</v>
      </c>
      <c r="AV1107" s="1" t="s">
        <v>18894</v>
      </c>
      <c r="AW1107" s="1" t="s">
        <v>19241</v>
      </c>
      <c r="AX1107" s="1" t="s">
        <v>18667</v>
      </c>
      <c r="AY1107" s="1" t="s">
        <v>19242</v>
      </c>
    </row>
    <row r="1108" spans="1:51" x14ac:dyDescent="0.2">
      <c r="A1108" s="14" t="s">
        <v>18087</v>
      </c>
      <c r="B1108" s="1" t="s">
        <v>19235</v>
      </c>
      <c r="C1108" s="1" t="s">
        <v>19259</v>
      </c>
      <c r="D1108" s="1" t="s">
        <v>18664</v>
      </c>
      <c r="E1108" s="15">
        <v>44308</v>
      </c>
      <c r="F1108" s="13">
        <v>44350</v>
      </c>
      <c r="G1108" s="1" t="s">
        <v>18954</v>
      </c>
      <c r="H1108" s="1" t="s">
        <v>19236</v>
      </c>
      <c r="I1108" s="1" t="s">
        <v>18667</v>
      </c>
      <c r="J1108" s="1" t="s">
        <v>18668</v>
      </c>
      <c r="K1108" s="1" t="s">
        <v>18669</v>
      </c>
      <c r="L1108" s="1" t="s">
        <v>18894</v>
      </c>
      <c r="M1108" s="1" t="s">
        <v>18893</v>
      </c>
      <c r="N1108" s="1" t="s">
        <v>19237</v>
      </c>
      <c r="O1108" s="1">
        <v>11</v>
      </c>
      <c r="P1108" s="1" t="s">
        <v>19235</v>
      </c>
      <c r="Q1108" s="1" t="s">
        <v>19519</v>
      </c>
      <c r="R1108" s="1">
        <v>20258377320</v>
      </c>
      <c r="S1108" s="1" t="s">
        <v>18702</v>
      </c>
      <c r="T1108" s="1">
        <v>25837732</v>
      </c>
      <c r="U1108" s="1" t="s">
        <v>19520</v>
      </c>
      <c r="V1108" s="1">
        <v>1170017165</v>
      </c>
      <c r="X1108" s="1" t="s">
        <v>19519</v>
      </c>
      <c r="Y1108" s="1" t="s">
        <v>19519</v>
      </c>
      <c r="Z1108" s="1" t="s">
        <v>18706</v>
      </c>
      <c r="AA1108" s="1" t="s">
        <v>18707</v>
      </c>
      <c r="AB1108" s="1" t="s">
        <v>18707</v>
      </c>
      <c r="AE1108" s="1" t="s">
        <v>19521</v>
      </c>
      <c r="AI1108" s="1">
        <v>1065</v>
      </c>
      <c r="AK1108" s="1" t="s">
        <v>19561</v>
      </c>
      <c r="AL1108" s="1" t="s">
        <v>19479</v>
      </c>
      <c r="AM1108" s="1" t="s">
        <v>18679</v>
      </c>
      <c r="AN1108" s="1" t="s">
        <v>18669</v>
      </c>
      <c r="AO1108" s="1" t="s">
        <v>18668</v>
      </c>
      <c r="AP1108" s="14" t="s">
        <v>18800</v>
      </c>
      <c r="AQ1108" s="14" t="s">
        <v>18734</v>
      </c>
      <c r="AR1108" s="14" t="s">
        <v>18679</v>
      </c>
      <c r="AS1108" s="15">
        <v>44350</v>
      </c>
      <c r="AT1108" s="1" t="s">
        <v>19737</v>
      </c>
      <c r="AU1108" s="1" t="s">
        <v>19237</v>
      </c>
      <c r="AV1108" s="1" t="s">
        <v>18894</v>
      </c>
      <c r="AW1108" s="1" t="s">
        <v>19241</v>
      </c>
      <c r="AX1108" s="1" t="s">
        <v>18667</v>
      </c>
      <c r="AY1108" s="1" t="s">
        <v>19242</v>
      </c>
    </row>
    <row r="1109" spans="1:51" x14ac:dyDescent="0.2">
      <c r="A1109" s="14" t="s">
        <v>18091</v>
      </c>
      <c r="B1109" s="1" t="s">
        <v>19235</v>
      </c>
      <c r="C1109" s="1" t="s">
        <v>19259</v>
      </c>
      <c r="D1109" s="1" t="s">
        <v>18664</v>
      </c>
      <c r="E1109" s="15">
        <v>44308</v>
      </c>
      <c r="F1109" s="13">
        <v>44344</v>
      </c>
      <c r="G1109" s="1" t="s">
        <v>18954</v>
      </c>
      <c r="H1109" s="1" t="s">
        <v>19236</v>
      </c>
      <c r="I1109" s="1" t="s">
        <v>18667</v>
      </c>
      <c r="J1109" s="1" t="s">
        <v>18668</v>
      </c>
      <c r="K1109" s="1" t="s">
        <v>18669</v>
      </c>
      <c r="L1109" s="1" t="s">
        <v>18894</v>
      </c>
      <c r="M1109" s="1" t="s">
        <v>18893</v>
      </c>
      <c r="N1109" s="1" t="s">
        <v>19237</v>
      </c>
      <c r="O1109" s="1">
        <v>15</v>
      </c>
      <c r="P1109" s="1" t="s">
        <v>19235</v>
      </c>
      <c r="Q1109" s="1" t="s">
        <v>19519</v>
      </c>
      <c r="R1109" s="1">
        <v>20258377320</v>
      </c>
      <c r="S1109" s="1" t="s">
        <v>18702</v>
      </c>
      <c r="T1109" s="1">
        <v>25837732</v>
      </c>
      <c r="U1109" s="1" t="s">
        <v>19520</v>
      </c>
      <c r="V1109" s="1">
        <v>1170017165</v>
      </c>
      <c r="X1109" s="1" t="s">
        <v>19519</v>
      </c>
      <c r="Y1109" s="1" t="s">
        <v>19519</v>
      </c>
      <c r="Z1109" s="1" t="s">
        <v>18706</v>
      </c>
      <c r="AA1109" s="1" t="s">
        <v>18707</v>
      </c>
      <c r="AB1109" s="1" t="s">
        <v>18707</v>
      </c>
      <c r="AE1109" s="1" t="s">
        <v>19521</v>
      </c>
      <c r="AI1109" s="1">
        <v>1065</v>
      </c>
      <c r="AK1109" s="1" t="s">
        <v>19337</v>
      </c>
      <c r="AL1109" s="1" t="s">
        <v>18710</v>
      </c>
      <c r="AM1109" s="1" t="s">
        <v>19303</v>
      </c>
      <c r="AN1109" s="1" t="s">
        <v>18863</v>
      </c>
      <c r="AO1109" s="1" t="s">
        <v>18668</v>
      </c>
      <c r="AP1109" s="14" t="s">
        <v>19563</v>
      </c>
      <c r="AQ1109" s="14" t="s">
        <v>18723</v>
      </c>
      <c r="AR1109" s="14" t="s">
        <v>19303</v>
      </c>
      <c r="AS1109" s="15">
        <v>44344</v>
      </c>
      <c r="AT1109" s="1" t="s">
        <v>19210</v>
      </c>
      <c r="AU1109" s="1" t="s">
        <v>19237</v>
      </c>
      <c r="AV1109" s="1" t="s">
        <v>18894</v>
      </c>
      <c r="AW1109" s="1" t="s">
        <v>19241</v>
      </c>
      <c r="AX1109" s="1" t="s">
        <v>18667</v>
      </c>
      <c r="AY1109" s="1" t="s">
        <v>19242</v>
      </c>
    </row>
    <row r="1110" spans="1:51" x14ac:dyDescent="0.2">
      <c r="A1110" s="14" t="s">
        <v>18095</v>
      </c>
      <c r="B1110" s="1" t="s">
        <v>19235</v>
      </c>
      <c r="C1110" s="1" t="s">
        <v>19259</v>
      </c>
      <c r="D1110" s="1" t="s">
        <v>18664</v>
      </c>
      <c r="E1110" s="15">
        <v>44308</v>
      </c>
      <c r="F1110" s="13">
        <v>44350</v>
      </c>
      <c r="G1110" s="1" t="s">
        <v>18954</v>
      </c>
      <c r="H1110" s="1" t="s">
        <v>19236</v>
      </c>
      <c r="I1110" s="1" t="s">
        <v>18667</v>
      </c>
      <c r="J1110" s="1" t="s">
        <v>18668</v>
      </c>
      <c r="K1110" s="1" t="s">
        <v>18669</v>
      </c>
      <c r="L1110" s="1" t="s">
        <v>18894</v>
      </c>
      <c r="M1110" s="1" t="s">
        <v>18893</v>
      </c>
      <c r="N1110" s="1" t="s">
        <v>19237</v>
      </c>
      <c r="O1110" s="1">
        <v>8</v>
      </c>
      <c r="P1110" s="1" t="s">
        <v>19235</v>
      </c>
      <c r="Q1110" s="1" t="s">
        <v>19519</v>
      </c>
      <c r="R1110" s="1">
        <v>20258377320</v>
      </c>
      <c r="S1110" s="1" t="s">
        <v>18702</v>
      </c>
      <c r="T1110" s="1">
        <v>25837732</v>
      </c>
      <c r="U1110" s="1" t="s">
        <v>19520</v>
      </c>
      <c r="V1110" s="1">
        <v>1170017165</v>
      </c>
      <c r="X1110" s="1" t="s">
        <v>19519</v>
      </c>
      <c r="Y1110" s="1" t="s">
        <v>19519</v>
      </c>
      <c r="Z1110" s="1" t="s">
        <v>18706</v>
      </c>
      <c r="AA1110" s="1" t="s">
        <v>18707</v>
      </c>
      <c r="AB1110" s="1" t="s">
        <v>18707</v>
      </c>
      <c r="AE1110" s="1" t="s">
        <v>19521</v>
      </c>
      <c r="AI1110" s="1">
        <v>1065</v>
      </c>
      <c r="AK1110" s="1" t="s">
        <v>20328</v>
      </c>
      <c r="AL1110" s="1" t="s">
        <v>19187</v>
      </c>
      <c r="AM1110" s="1" t="s">
        <v>19564</v>
      </c>
      <c r="AN1110" s="1" t="s">
        <v>19565</v>
      </c>
      <c r="AO1110" s="1" t="s">
        <v>18668</v>
      </c>
      <c r="AP1110" s="14" t="s">
        <v>19566</v>
      </c>
      <c r="AQ1110" s="14" t="s">
        <v>18734</v>
      </c>
      <c r="AR1110" s="14" t="s">
        <v>19564</v>
      </c>
      <c r="AS1110" s="15">
        <v>44350</v>
      </c>
      <c r="AT1110" s="1" t="s">
        <v>20329</v>
      </c>
      <c r="AU1110" s="1" t="s">
        <v>19237</v>
      </c>
      <c r="AV1110" s="1" t="s">
        <v>18894</v>
      </c>
      <c r="AW1110" s="1" t="s">
        <v>19241</v>
      </c>
      <c r="AX1110" s="1" t="s">
        <v>18667</v>
      </c>
      <c r="AY1110" s="1" t="s">
        <v>19242</v>
      </c>
    </row>
    <row r="1111" spans="1:51" x14ac:dyDescent="0.2">
      <c r="A1111" s="14" t="s">
        <v>18099</v>
      </c>
      <c r="B1111" s="1" t="s">
        <v>19235</v>
      </c>
      <c r="C1111" s="1" t="s">
        <v>19259</v>
      </c>
      <c r="D1111" s="1" t="s">
        <v>18664</v>
      </c>
      <c r="E1111" s="15">
        <v>44308</v>
      </c>
      <c r="F1111" s="13">
        <v>44308</v>
      </c>
      <c r="G1111" s="1" t="s">
        <v>18954</v>
      </c>
      <c r="H1111" s="1" t="s">
        <v>19236</v>
      </c>
      <c r="I1111" s="1" t="s">
        <v>18667</v>
      </c>
      <c r="J1111" s="1" t="s">
        <v>18668</v>
      </c>
      <c r="K1111" s="1" t="s">
        <v>18669</v>
      </c>
      <c r="L1111" s="1" t="s">
        <v>18894</v>
      </c>
      <c r="M1111" s="1" t="s">
        <v>18893</v>
      </c>
      <c r="N1111" s="1" t="s">
        <v>19237</v>
      </c>
      <c r="O1111" s="1">
        <v>5</v>
      </c>
      <c r="P1111" s="1" t="s">
        <v>19235</v>
      </c>
      <c r="Q1111" s="1" t="s">
        <v>19519</v>
      </c>
      <c r="R1111" s="1">
        <v>20258377320</v>
      </c>
      <c r="S1111" s="1" t="s">
        <v>18702</v>
      </c>
      <c r="T1111" s="1">
        <v>25837732</v>
      </c>
      <c r="U1111" s="1" t="s">
        <v>19520</v>
      </c>
      <c r="V1111" s="1">
        <v>1170017165</v>
      </c>
      <c r="X1111" s="1" t="s">
        <v>19519</v>
      </c>
      <c r="Y1111" s="1" t="s">
        <v>19519</v>
      </c>
      <c r="Z1111" s="1" t="s">
        <v>18706</v>
      </c>
      <c r="AA1111" s="1" t="s">
        <v>18707</v>
      </c>
      <c r="AB1111" s="1" t="s">
        <v>18707</v>
      </c>
      <c r="AE1111" s="1" t="s">
        <v>19521</v>
      </c>
      <c r="AI1111" s="1">
        <v>1065</v>
      </c>
      <c r="AK1111" s="1" t="s">
        <v>19534</v>
      </c>
      <c r="AL1111" s="1" t="s">
        <v>18710</v>
      </c>
      <c r="AM1111" s="1" t="s">
        <v>19535</v>
      </c>
      <c r="AN1111" s="1" t="s">
        <v>18750</v>
      </c>
      <c r="AO1111" s="1" t="s">
        <v>18668</v>
      </c>
      <c r="AP1111" s="14" t="s">
        <v>19536</v>
      </c>
      <c r="AQ1111" s="14" t="s">
        <v>18723</v>
      </c>
      <c r="AR1111" s="14" t="s">
        <v>19537</v>
      </c>
      <c r="AS1111" s="15">
        <v>44314</v>
      </c>
      <c r="AT1111" s="1" t="s">
        <v>19538</v>
      </c>
      <c r="AU1111" s="1" t="s">
        <v>19237</v>
      </c>
      <c r="AV1111" s="1" t="s">
        <v>18894</v>
      </c>
      <c r="AW1111" s="1" t="s">
        <v>19241</v>
      </c>
      <c r="AX1111" s="1" t="s">
        <v>18667</v>
      </c>
      <c r="AY1111" s="1" t="s">
        <v>19242</v>
      </c>
    </row>
    <row r="1112" spans="1:51" x14ac:dyDescent="0.2">
      <c r="A1112" s="14" t="s">
        <v>15753</v>
      </c>
      <c r="B1112" s="1" t="s">
        <v>18662</v>
      </c>
      <c r="C1112" s="1" t="s">
        <v>18685</v>
      </c>
      <c r="D1112" s="1" t="s">
        <v>18664</v>
      </c>
      <c r="E1112" s="15">
        <v>44308</v>
      </c>
      <c r="F1112" s="13">
        <v>44343</v>
      </c>
      <c r="G1112" s="1" t="s">
        <v>18665</v>
      </c>
      <c r="H1112" s="1" t="s">
        <v>18666</v>
      </c>
      <c r="I1112" s="1" t="s">
        <v>18667</v>
      </c>
      <c r="J1112" s="1" t="s">
        <v>18668</v>
      </c>
      <c r="K1112" s="1" t="s">
        <v>18669</v>
      </c>
      <c r="L1112" s="1" t="s">
        <v>18735</v>
      </c>
      <c r="M1112" s="1" t="s">
        <v>18671</v>
      </c>
      <c r="N1112" s="1" t="s">
        <v>18672</v>
      </c>
      <c r="O1112" s="1">
        <v>32</v>
      </c>
      <c r="P1112" s="1" t="s">
        <v>18662</v>
      </c>
      <c r="Q1112" s="1" t="s">
        <v>18673</v>
      </c>
      <c r="R1112" s="1">
        <v>30686512912</v>
      </c>
      <c r="U1112" s="1" t="s">
        <v>19506</v>
      </c>
      <c r="V1112" s="1">
        <v>1131751938</v>
      </c>
      <c r="W1112" s="1" t="s">
        <v>19232</v>
      </c>
      <c r="Z1112" s="1" t="s">
        <v>18706</v>
      </c>
      <c r="AA1112" s="1" t="s">
        <v>18707</v>
      </c>
      <c r="AB1112" s="1" t="s">
        <v>18707</v>
      </c>
      <c r="AE1112" s="1" t="s">
        <v>19233</v>
      </c>
      <c r="AG1112" s="1">
        <v>1</v>
      </c>
      <c r="AH1112" s="1">
        <v>18</v>
      </c>
      <c r="AI1112" s="1">
        <v>1093</v>
      </c>
      <c r="AK1112" s="1" t="s">
        <v>18732</v>
      </c>
      <c r="AL1112" s="1" t="s">
        <v>18730</v>
      </c>
      <c r="AM1112" s="1" t="s">
        <v>18679</v>
      </c>
      <c r="AN1112" s="1" t="s">
        <v>18669</v>
      </c>
      <c r="AO1112" s="1" t="s">
        <v>18668</v>
      </c>
      <c r="AP1112" s="14" t="s">
        <v>18732</v>
      </c>
      <c r="AQ1112" s="14" t="s">
        <v>18734</v>
      </c>
      <c r="AR1112" s="14" t="s">
        <v>18679</v>
      </c>
      <c r="AS1112" s="15">
        <v>44347</v>
      </c>
      <c r="AT1112" s="1" t="s">
        <v>18828</v>
      </c>
      <c r="AU1112" s="1" t="s">
        <v>18672</v>
      </c>
      <c r="AV1112" s="1" t="s">
        <v>18735</v>
      </c>
      <c r="AW1112" s="1" t="s">
        <v>18683</v>
      </c>
      <c r="AX1112" s="1" t="s">
        <v>18667</v>
      </c>
      <c r="AY1112" s="1" t="s">
        <v>18684</v>
      </c>
    </row>
    <row r="1113" spans="1:51" x14ac:dyDescent="0.2">
      <c r="A1113" s="14" t="s">
        <v>15772</v>
      </c>
      <c r="B1113" s="1" t="s">
        <v>18662</v>
      </c>
      <c r="C1113" s="1" t="s">
        <v>18685</v>
      </c>
      <c r="D1113" s="1" t="s">
        <v>18664</v>
      </c>
      <c r="E1113" s="15">
        <v>44309</v>
      </c>
      <c r="F1113" s="13">
        <v>44321</v>
      </c>
      <c r="G1113" s="1" t="s">
        <v>18665</v>
      </c>
      <c r="H1113" s="1" t="s">
        <v>18666</v>
      </c>
      <c r="I1113" s="1" t="s">
        <v>18667</v>
      </c>
      <c r="J1113" s="1" t="s">
        <v>18668</v>
      </c>
      <c r="K1113" s="1" t="s">
        <v>18669</v>
      </c>
      <c r="L1113" s="1" t="s">
        <v>18735</v>
      </c>
      <c r="M1113" s="1" t="s">
        <v>18671</v>
      </c>
      <c r="N1113" s="1" t="s">
        <v>18672</v>
      </c>
      <c r="O1113" s="1">
        <v>28</v>
      </c>
      <c r="P1113" s="1" t="s">
        <v>18662</v>
      </c>
      <c r="Q1113" s="1" t="s">
        <v>18673</v>
      </c>
      <c r="R1113" s="1">
        <v>30588855631</v>
      </c>
      <c r="U1113" s="1" t="s">
        <v>19382</v>
      </c>
      <c r="V1113" s="1">
        <v>3414367500</v>
      </c>
      <c r="W1113" s="1" t="s">
        <v>19383</v>
      </c>
      <c r="Z1113" s="1" t="s">
        <v>18688</v>
      </c>
      <c r="AA1113" s="1" t="s">
        <v>19384</v>
      </c>
      <c r="AB1113" s="1" t="s">
        <v>19384</v>
      </c>
      <c r="AE1113" s="1" t="s">
        <v>19385</v>
      </c>
      <c r="AG1113" s="1" t="s">
        <v>15731</v>
      </c>
      <c r="AI1113" s="1">
        <v>3150</v>
      </c>
      <c r="AK1113" s="1" t="s">
        <v>18732</v>
      </c>
      <c r="AL1113" s="1" t="s">
        <v>18730</v>
      </c>
      <c r="AM1113" s="1" t="s">
        <v>18679</v>
      </c>
      <c r="AN1113" s="1" t="s">
        <v>18669</v>
      </c>
      <c r="AO1113" s="1" t="s">
        <v>18668</v>
      </c>
      <c r="AP1113" s="14" t="s">
        <v>18732</v>
      </c>
      <c r="AQ1113" s="14" t="s">
        <v>18734</v>
      </c>
      <c r="AR1113" s="14" t="s">
        <v>18679</v>
      </c>
      <c r="AS1113" s="15">
        <v>44334</v>
      </c>
      <c r="AT1113" s="1" t="s">
        <v>18828</v>
      </c>
      <c r="AU1113" s="1" t="s">
        <v>18672</v>
      </c>
      <c r="AV1113" s="1" t="s">
        <v>18735</v>
      </c>
      <c r="AW1113" s="1" t="s">
        <v>18683</v>
      </c>
      <c r="AX1113" s="1" t="s">
        <v>18667</v>
      </c>
      <c r="AY1113" s="1" t="s">
        <v>18684</v>
      </c>
    </row>
    <row r="1114" spans="1:51" x14ac:dyDescent="0.2">
      <c r="A1114" s="14" t="s">
        <v>15775</v>
      </c>
      <c r="B1114" s="1" t="s">
        <v>18662</v>
      </c>
      <c r="C1114" s="1" t="s">
        <v>18685</v>
      </c>
      <c r="D1114" s="1" t="s">
        <v>18664</v>
      </c>
      <c r="E1114" s="15">
        <v>44309</v>
      </c>
      <c r="F1114" s="13">
        <v>44316</v>
      </c>
      <c r="G1114" s="1" t="s">
        <v>18665</v>
      </c>
      <c r="H1114" s="1" t="s">
        <v>18666</v>
      </c>
      <c r="I1114" s="1" t="s">
        <v>18667</v>
      </c>
      <c r="J1114" s="1" t="s">
        <v>18668</v>
      </c>
      <c r="K1114" s="1" t="s">
        <v>18669</v>
      </c>
      <c r="L1114" s="1" t="s">
        <v>18735</v>
      </c>
      <c r="M1114" s="1" t="s">
        <v>18671</v>
      </c>
      <c r="N1114" s="1" t="s">
        <v>18672</v>
      </c>
      <c r="O1114" s="1">
        <v>27</v>
      </c>
      <c r="P1114" s="1" t="s">
        <v>18662</v>
      </c>
      <c r="Q1114" s="1" t="s">
        <v>18673</v>
      </c>
      <c r="R1114" s="1">
        <v>30501190620</v>
      </c>
      <c r="U1114" s="1" t="s">
        <v>18780</v>
      </c>
      <c r="V1114" s="1">
        <v>55502900</v>
      </c>
      <c r="W1114" s="1" t="s">
        <v>18781</v>
      </c>
      <c r="Z1114" s="1" t="s">
        <v>15990</v>
      </c>
      <c r="AA1114" s="1" t="s">
        <v>18698</v>
      </c>
      <c r="AB1114" s="1" t="s">
        <v>18699</v>
      </c>
      <c r="AE1114" s="1" t="s">
        <v>18782</v>
      </c>
      <c r="AG1114" s="1" t="s">
        <v>15731</v>
      </c>
      <c r="AI1114" s="1">
        <v>1605</v>
      </c>
      <c r="AK1114" s="1" t="s">
        <v>18732</v>
      </c>
      <c r="AL1114" s="1" t="s">
        <v>18730</v>
      </c>
      <c r="AM1114" s="1" t="s">
        <v>18679</v>
      </c>
      <c r="AN1114" s="1" t="s">
        <v>18669</v>
      </c>
      <c r="AO1114" s="1" t="s">
        <v>18668</v>
      </c>
      <c r="AP1114" s="14" t="s">
        <v>18732</v>
      </c>
      <c r="AQ1114" s="14" t="s">
        <v>18734</v>
      </c>
      <c r="AR1114" s="14" t="s">
        <v>18679</v>
      </c>
      <c r="AS1114" s="15">
        <v>44334</v>
      </c>
      <c r="AT1114" s="1" t="s">
        <v>18828</v>
      </c>
      <c r="AU1114" s="1" t="s">
        <v>18672</v>
      </c>
      <c r="AV1114" s="1" t="s">
        <v>18735</v>
      </c>
      <c r="AW1114" s="1" t="s">
        <v>18683</v>
      </c>
      <c r="AX1114" s="1" t="s">
        <v>18667</v>
      </c>
      <c r="AY1114" s="1" t="s">
        <v>18684</v>
      </c>
    </row>
    <row r="1115" spans="1:51" x14ac:dyDescent="0.2">
      <c r="A1115" s="14" t="s">
        <v>18103</v>
      </c>
      <c r="B1115" s="1" t="s">
        <v>19235</v>
      </c>
      <c r="C1115" s="1" t="s">
        <v>19259</v>
      </c>
      <c r="D1115" s="1" t="s">
        <v>18664</v>
      </c>
      <c r="E1115" s="15">
        <v>44309</v>
      </c>
      <c r="F1115" s="13">
        <v>44322</v>
      </c>
      <c r="G1115" s="1" t="s">
        <v>18954</v>
      </c>
      <c r="H1115" s="1" t="s">
        <v>19236</v>
      </c>
      <c r="I1115" s="1" t="s">
        <v>18667</v>
      </c>
      <c r="J1115" s="1" t="s">
        <v>18668</v>
      </c>
      <c r="K1115" s="1" t="s">
        <v>18669</v>
      </c>
      <c r="L1115" s="1" t="s">
        <v>18894</v>
      </c>
      <c r="M1115" s="1" t="s">
        <v>18893</v>
      </c>
      <c r="N1115" s="1" t="s">
        <v>19237</v>
      </c>
      <c r="O1115" s="1">
        <v>16</v>
      </c>
      <c r="P1115" s="1" t="s">
        <v>19235</v>
      </c>
      <c r="Q1115" s="1" t="s">
        <v>18673</v>
      </c>
      <c r="R1115" s="1">
        <v>30682757473</v>
      </c>
      <c r="U1115" s="1" t="s">
        <v>19568</v>
      </c>
      <c r="V1115" s="1">
        <v>43637550</v>
      </c>
      <c r="W1115" s="1" t="s">
        <v>16592</v>
      </c>
      <c r="Z1115" s="1" t="s">
        <v>18706</v>
      </c>
      <c r="AA1115" s="1" t="s">
        <v>18789</v>
      </c>
      <c r="AB1115" s="1" t="s">
        <v>18790</v>
      </c>
      <c r="AE1115" s="1" t="s">
        <v>19569</v>
      </c>
      <c r="AG1115" s="1" t="s">
        <v>15731</v>
      </c>
      <c r="AI1115" s="1">
        <v>1070</v>
      </c>
      <c r="AK1115" s="1" t="s">
        <v>19570</v>
      </c>
      <c r="AL1115" s="1" t="s">
        <v>19571</v>
      </c>
      <c r="AM1115" s="1" t="s">
        <v>19572</v>
      </c>
      <c r="AN1115" s="1" t="s">
        <v>18863</v>
      </c>
      <c r="AO1115" s="1" t="s">
        <v>18668</v>
      </c>
      <c r="AP1115" s="14" t="s">
        <v>19573</v>
      </c>
      <c r="AQ1115" s="14" t="s">
        <v>19190</v>
      </c>
      <c r="AR1115" s="14" t="s">
        <v>19572</v>
      </c>
      <c r="AS1115" s="15">
        <v>44322</v>
      </c>
      <c r="AT1115" s="1" t="s">
        <v>19574</v>
      </c>
      <c r="AU1115" s="1" t="s">
        <v>19237</v>
      </c>
      <c r="AV1115" s="1" t="s">
        <v>18894</v>
      </c>
      <c r="AW1115" s="1" t="s">
        <v>19241</v>
      </c>
      <c r="AX1115" s="1" t="s">
        <v>18667</v>
      </c>
      <c r="AY1115" s="1" t="s">
        <v>19242</v>
      </c>
    </row>
    <row r="1116" spans="1:51" x14ac:dyDescent="0.2">
      <c r="A1116" s="14" t="s">
        <v>18107</v>
      </c>
      <c r="B1116" s="1" t="s">
        <v>19235</v>
      </c>
      <c r="C1116" s="1" t="s">
        <v>19259</v>
      </c>
      <c r="D1116" s="1" t="s">
        <v>18664</v>
      </c>
      <c r="E1116" s="15">
        <v>44309</v>
      </c>
      <c r="F1116" s="13">
        <v>44342</v>
      </c>
      <c r="G1116" s="1" t="s">
        <v>18954</v>
      </c>
      <c r="H1116" s="1" t="s">
        <v>19236</v>
      </c>
      <c r="I1116" s="1" t="s">
        <v>18667</v>
      </c>
      <c r="J1116" s="1" t="s">
        <v>18668</v>
      </c>
      <c r="K1116" s="1" t="s">
        <v>18669</v>
      </c>
      <c r="L1116" s="1" t="s">
        <v>18894</v>
      </c>
      <c r="M1116" s="1" t="s">
        <v>18893</v>
      </c>
      <c r="N1116" s="1" t="s">
        <v>19237</v>
      </c>
      <c r="O1116" s="1">
        <v>18</v>
      </c>
      <c r="P1116" s="1" t="s">
        <v>19235</v>
      </c>
      <c r="Q1116" s="1" t="s">
        <v>18673</v>
      </c>
      <c r="R1116" s="1">
        <v>30682757473</v>
      </c>
      <c r="U1116" s="1" t="s">
        <v>19568</v>
      </c>
      <c r="V1116" s="1">
        <v>43637550</v>
      </c>
      <c r="W1116" s="1" t="s">
        <v>16592</v>
      </c>
      <c r="Z1116" s="1" t="s">
        <v>18706</v>
      </c>
      <c r="AA1116" s="1" t="s">
        <v>18789</v>
      </c>
      <c r="AB1116" s="1" t="s">
        <v>18790</v>
      </c>
      <c r="AE1116" s="1" t="s">
        <v>19569</v>
      </c>
      <c r="AG1116" s="1" t="s">
        <v>15731</v>
      </c>
      <c r="AI1116" s="1">
        <v>1070</v>
      </c>
      <c r="AK1116" s="1" t="s">
        <v>19570</v>
      </c>
      <c r="AL1116" s="1" t="s">
        <v>19571</v>
      </c>
      <c r="AM1116" s="1" t="s">
        <v>19572</v>
      </c>
      <c r="AN1116" s="1" t="s">
        <v>18863</v>
      </c>
      <c r="AO1116" s="1" t="s">
        <v>18668</v>
      </c>
      <c r="AP1116" s="14" t="s">
        <v>19573</v>
      </c>
      <c r="AQ1116" s="14" t="s">
        <v>19190</v>
      </c>
      <c r="AR1116" s="14" t="s">
        <v>19572</v>
      </c>
      <c r="AS1116" s="15">
        <v>44342</v>
      </c>
      <c r="AT1116" s="1" t="s">
        <v>19574</v>
      </c>
      <c r="AU1116" s="1" t="s">
        <v>19237</v>
      </c>
      <c r="AV1116" s="1" t="s">
        <v>18894</v>
      </c>
      <c r="AW1116" s="1" t="s">
        <v>19241</v>
      </c>
      <c r="AX1116" s="1" t="s">
        <v>18667</v>
      </c>
      <c r="AY1116" s="1" t="s">
        <v>19242</v>
      </c>
    </row>
    <row r="1117" spans="1:51" x14ac:dyDescent="0.2">
      <c r="A1117" s="14" t="s">
        <v>18111</v>
      </c>
      <c r="B1117" s="1" t="s">
        <v>19235</v>
      </c>
      <c r="C1117" s="1" t="s">
        <v>19259</v>
      </c>
      <c r="D1117" s="1" t="s">
        <v>18664</v>
      </c>
      <c r="E1117" s="15">
        <v>44309</v>
      </c>
      <c r="F1117" s="13">
        <v>44322</v>
      </c>
      <c r="G1117" s="1" t="s">
        <v>18954</v>
      </c>
      <c r="H1117" s="1" t="s">
        <v>19236</v>
      </c>
      <c r="I1117" s="1" t="s">
        <v>18667</v>
      </c>
      <c r="J1117" s="1" t="s">
        <v>18668</v>
      </c>
      <c r="K1117" s="1" t="s">
        <v>18669</v>
      </c>
      <c r="L1117" s="1" t="s">
        <v>18894</v>
      </c>
      <c r="M1117" s="1" t="s">
        <v>18893</v>
      </c>
      <c r="N1117" s="1" t="s">
        <v>19237</v>
      </c>
      <c r="O1117" s="1">
        <v>16</v>
      </c>
      <c r="P1117" s="1" t="s">
        <v>19235</v>
      </c>
      <c r="Q1117" s="1" t="s">
        <v>18673</v>
      </c>
      <c r="R1117" s="1">
        <v>30682757473</v>
      </c>
      <c r="U1117" s="1" t="s">
        <v>19568</v>
      </c>
      <c r="V1117" s="1">
        <v>43637550</v>
      </c>
      <c r="W1117" s="1" t="s">
        <v>16592</v>
      </c>
      <c r="Z1117" s="1" t="s">
        <v>18706</v>
      </c>
      <c r="AA1117" s="1" t="s">
        <v>18789</v>
      </c>
      <c r="AB1117" s="1" t="s">
        <v>18790</v>
      </c>
      <c r="AE1117" s="1" t="s">
        <v>19569</v>
      </c>
      <c r="AG1117" s="1" t="s">
        <v>15731</v>
      </c>
      <c r="AI1117" s="1">
        <v>1070</v>
      </c>
      <c r="AK1117" s="1" t="s">
        <v>19570</v>
      </c>
      <c r="AL1117" s="1" t="s">
        <v>19571</v>
      </c>
      <c r="AM1117" s="1" t="s">
        <v>19572</v>
      </c>
      <c r="AN1117" s="1" t="s">
        <v>18863</v>
      </c>
      <c r="AO1117" s="1" t="s">
        <v>18668</v>
      </c>
      <c r="AP1117" s="14" t="s">
        <v>19573</v>
      </c>
      <c r="AQ1117" s="14" t="s">
        <v>19190</v>
      </c>
      <c r="AR1117" s="14" t="s">
        <v>19572</v>
      </c>
      <c r="AS1117" s="15">
        <v>44322</v>
      </c>
      <c r="AT1117" s="1" t="s">
        <v>19574</v>
      </c>
      <c r="AU1117" s="1" t="s">
        <v>19237</v>
      </c>
      <c r="AV1117" s="1" t="s">
        <v>18894</v>
      </c>
      <c r="AW1117" s="1" t="s">
        <v>19241</v>
      </c>
      <c r="AX1117" s="1" t="s">
        <v>18667</v>
      </c>
      <c r="AY1117" s="1" t="s">
        <v>19242</v>
      </c>
    </row>
    <row r="1118" spans="1:51" x14ac:dyDescent="0.2">
      <c r="A1118" s="14" t="s">
        <v>18115</v>
      </c>
      <c r="B1118" s="1" t="s">
        <v>19235</v>
      </c>
      <c r="C1118" s="1" t="s">
        <v>19259</v>
      </c>
      <c r="D1118" s="1" t="s">
        <v>18664</v>
      </c>
      <c r="E1118" s="15">
        <v>44309</v>
      </c>
      <c r="F1118" s="13">
        <v>44322</v>
      </c>
      <c r="G1118" s="1" t="s">
        <v>18954</v>
      </c>
      <c r="H1118" s="1" t="s">
        <v>19236</v>
      </c>
      <c r="I1118" s="1" t="s">
        <v>18667</v>
      </c>
      <c r="J1118" s="1" t="s">
        <v>18668</v>
      </c>
      <c r="K1118" s="1" t="s">
        <v>18669</v>
      </c>
      <c r="L1118" s="1" t="s">
        <v>18894</v>
      </c>
      <c r="M1118" s="1" t="s">
        <v>18893</v>
      </c>
      <c r="N1118" s="1" t="s">
        <v>19237</v>
      </c>
      <c r="O1118" s="1">
        <v>15</v>
      </c>
      <c r="P1118" s="1" t="s">
        <v>19235</v>
      </c>
      <c r="Q1118" s="1" t="s">
        <v>18673</v>
      </c>
      <c r="R1118" s="1">
        <v>30682757473</v>
      </c>
      <c r="U1118" s="1" t="s">
        <v>19568</v>
      </c>
      <c r="V1118" s="1">
        <v>43637550</v>
      </c>
      <c r="W1118" s="1" t="s">
        <v>16592</v>
      </c>
      <c r="Z1118" s="1" t="s">
        <v>18706</v>
      </c>
      <c r="AA1118" s="1" t="s">
        <v>18789</v>
      </c>
      <c r="AB1118" s="1" t="s">
        <v>18790</v>
      </c>
      <c r="AE1118" s="1" t="s">
        <v>19569</v>
      </c>
      <c r="AG1118" s="1" t="s">
        <v>15731</v>
      </c>
      <c r="AI1118" s="1">
        <v>1070</v>
      </c>
      <c r="AK1118" s="1" t="s">
        <v>19570</v>
      </c>
      <c r="AL1118" s="1" t="s">
        <v>19571</v>
      </c>
      <c r="AM1118" s="1" t="s">
        <v>19572</v>
      </c>
      <c r="AN1118" s="1" t="s">
        <v>18863</v>
      </c>
      <c r="AO1118" s="1" t="s">
        <v>18668</v>
      </c>
      <c r="AP1118" s="14" t="s">
        <v>19573</v>
      </c>
      <c r="AQ1118" s="14" t="s">
        <v>19190</v>
      </c>
      <c r="AR1118" s="14" t="s">
        <v>19572</v>
      </c>
      <c r="AS1118" s="15">
        <v>44322</v>
      </c>
      <c r="AT1118" s="1" t="s">
        <v>19574</v>
      </c>
      <c r="AU1118" s="1" t="s">
        <v>19237</v>
      </c>
      <c r="AV1118" s="1" t="s">
        <v>18894</v>
      </c>
      <c r="AW1118" s="1" t="s">
        <v>19241</v>
      </c>
      <c r="AX1118" s="1" t="s">
        <v>18667</v>
      </c>
      <c r="AY1118" s="1" t="s">
        <v>19242</v>
      </c>
    </row>
    <row r="1119" spans="1:51" x14ac:dyDescent="0.2">
      <c r="A1119" s="14" t="s">
        <v>18119</v>
      </c>
      <c r="B1119" s="1" t="s">
        <v>19235</v>
      </c>
      <c r="C1119" s="1" t="s">
        <v>19259</v>
      </c>
      <c r="D1119" s="1" t="s">
        <v>18664</v>
      </c>
      <c r="E1119" s="15">
        <v>44309</v>
      </c>
      <c r="F1119" s="13">
        <v>44322</v>
      </c>
      <c r="G1119" s="1" t="s">
        <v>18954</v>
      </c>
      <c r="H1119" s="1" t="s">
        <v>19236</v>
      </c>
      <c r="I1119" s="1" t="s">
        <v>18667</v>
      </c>
      <c r="J1119" s="1" t="s">
        <v>18668</v>
      </c>
      <c r="K1119" s="1" t="s">
        <v>18669</v>
      </c>
      <c r="L1119" s="1" t="s">
        <v>18894</v>
      </c>
      <c r="M1119" s="1" t="s">
        <v>18893</v>
      </c>
      <c r="N1119" s="1" t="s">
        <v>19237</v>
      </c>
      <c r="O1119" s="1">
        <v>16</v>
      </c>
      <c r="P1119" s="1" t="s">
        <v>19235</v>
      </c>
      <c r="Q1119" s="1" t="s">
        <v>18673</v>
      </c>
      <c r="R1119" s="1">
        <v>30682757473</v>
      </c>
      <c r="U1119" s="1" t="s">
        <v>19568</v>
      </c>
      <c r="V1119" s="1">
        <v>43637550</v>
      </c>
      <c r="W1119" s="1" t="s">
        <v>16592</v>
      </c>
      <c r="Z1119" s="1" t="s">
        <v>18706</v>
      </c>
      <c r="AA1119" s="1" t="s">
        <v>18789</v>
      </c>
      <c r="AB1119" s="1" t="s">
        <v>18790</v>
      </c>
      <c r="AE1119" s="1" t="s">
        <v>19569</v>
      </c>
      <c r="AG1119" s="1" t="s">
        <v>15731</v>
      </c>
      <c r="AI1119" s="1">
        <v>1070</v>
      </c>
      <c r="AK1119" s="1" t="s">
        <v>19570</v>
      </c>
      <c r="AL1119" s="1" t="s">
        <v>19571</v>
      </c>
      <c r="AM1119" s="1" t="s">
        <v>19572</v>
      </c>
      <c r="AN1119" s="1" t="s">
        <v>18863</v>
      </c>
      <c r="AO1119" s="1" t="s">
        <v>18668</v>
      </c>
      <c r="AP1119" s="14" t="s">
        <v>19573</v>
      </c>
      <c r="AQ1119" s="14" t="s">
        <v>19190</v>
      </c>
      <c r="AR1119" s="14" t="s">
        <v>19572</v>
      </c>
      <c r="AS1119" s="15">
        <v>44322</v>
      </c>
      <c r="AT1119" s="1" t="s">
        <v>19574</v>
      </c>
      <c r="AU1119" s="1" t="s">
        <v>19237</v>
      </c>
      <c r="AV1119" s="1" t="s">
        <v>18894</v>
      </c>
      <c r="AW1119" s="1" t="s">
        <v>19241</v>
      </c>
      <c r="AX1119" s="1" t="s">
        <v>18667</v>
      </c>
      <c r="AY1119" s="1" t="s">
        <v>19242</v>
      </c>
    </row>
    <row r="1120" spans="1:51" x14ac:dyDescent="0.2">
      <c r="A1120" s="14" t="s">
        <v>15786</v>
      </c>
      <c r="B1120" s="1" t="s">
        <v>18662</v>
      </c>
      <c r="C1120" s="1" t="s">
        <v>18685</v>
      </c>
      <c r="D1120" s="1" t="s">
        <v>18664</v>
      </c>
      <c r="E1120" s="15">
        <v>44309</v>
      </c>
      <c r="F1120" s="13">
        <v>44349</v>
      </c>
      <c r="G1120" s="1" t="s">
        <v>18665</v>
      </c>
      <c r="H1120" s="1" t="s">
        <v>18666</v>
      </c>
      <c r="I1120" s="1" t="s">
        <v>18667</v>
      </c>
      <c r="J1120" s="1" t="s">
        <v>18668</v>
      </c>
      <c r="K1120" s="1" t="s">
        <v>18669</v>
      </c>
      <c r="L1120" s="1" t="s">
        <v>18735</v>
      </c>
      <c r="M1120" s="1" t="s">
        <v>18671</v>
      </c>
      <c r="N1120" s="1" t="s">
        <v>18672</v>
      </c>
      <c r="O1120" s="1">
        <v>36</v>
      </c>
      <c r="P1120" s="1" t="s">
        <v>18662</v>
      </c>
      <c r="Q1120" s="1" t="s">
        <v>19575</v>
      </c>
      <c r="R1120" s="1">
        <v>27256821910</v>
      </c>
      <c r="S1120" s="1" t="s">
        <v>18702</v>
      </c>
      <c r="T1120" s="1">
        <v>25682191</v>
      </c>
      <c r="U1120" s="1" t="s">
        <v>19576</v>
      </c>
      <c r="V1120" s="1">
        <v>1121500855</v>
      </c>
      <c r="X1120" s="1" t="s">
        <v>19577</v>
      </c>
      <c r="Y1120" s="1" t="s">
        <v>19578</v>
      </c>
      <c r="Z1120" s="1" t="s">
        <v>15990</v>
      </c>
      <c r="AA1120" s="1" t="s">
        <v>18698</v>
      </c>
      <c r="AB1120" s="1" t="s">
        <v>18699</v>
      </c>
      <c r="AE1120" s="1" t="s">
        <v>19579</v>
      </c>
      <c r="AG1120" s="1">
        <v>3</v>
      </c>
      <c r="AI1120" s="1">
        <v>1605</v>
      </c>
      <c r="AK1120" s="1" t="s">
        <v>18718</v>
      </c>
      <c r="AL1120" s="1" t="s">
        <v>18671</v>
      </c>
      <c r="AM1120" s="1" t="s">
        <v>18679</v>
      </c>
      <c r="AN1120" s="1" t="s">
        <v>18669</v>
      </c>
      <c r="AO1120" s="1" t="s">
        <v>18668</v>
      </c>
      <c r="AP1120" s="14" t="s">
        <v>18800</v>
      </c>
      <c r="AQ1120" s="14" t="s">
        <v>18734</v>
      </c>
      <c r="AR1120" s="14" t="s">
        <v>18679</v>
      </c>
      <c r="AS1120" s="15">
        <v>44349</v>
      </c>
      <c r="AT1120" s="1" t="s">
        <v>18801</v>
      </c>
      <c r="AU1120" s="1" t="s">
        <v>18672</v>
      </c>
      <c r="AV1120" s="1" t="s">
        <v>18735</v>
      </c>
      <c r="AW1120" s="1" t="s">
        <v>18683</v>
      </c>
      <c r="AX1120" s="1" t="s">
        <v>18667</v>
      </c>
      <c r="AY1120" s="1" t="s">
        <v>18684</v>
      </c>
    </row>
    <row r="1121" spans="1:51" x14ac:dyDescent="0.2">
      <c r="A1121" s="14" t="s">
        <v>18123</v>
      </c>
      <c r="B1121" s="1" t="s">
        <v>19235</v>
      </c>
      <c r="C1121" s="1" t="s">
        <v>19259</v>
      </c>
      <c r="D1121" s="1" t="s">
        <v>18664</v>
      </c>
      <c r="E1121" s="15">
        <v>44309</v>
      </c>
      <c r="F1121" s="13">
        <v>44350</v>
      </c>
      <c r="G1121" s="1" t="s">
        <v>18954</v>
      </c>
      <c r="H1121" s="1" t="s">
        <v>19236</v>
      </c>
      <c r="I1121" s="1" t="s">
        <v>18667</v>
      </c>
      <c r="J1121" s="1" t="s">
        <v>18668</v>
      </c>
      <c r="K1121" s="1" t="s">
        <v>18669</v>
      </c>
      <c r="L1121" s="1" t="s">
        <v>18894</v>
      </c>
      <c r="M1121" s="1" t="s">
        <v>18893</v>
      </c>
      <c r="N1121" s="1" t="s">
        <v>19237</v>
      </c>
      <c r="O1121" s="1">
        <v>21</v>
      </c>
      <c r="P1121" s="1" t="s">
        <v>19235</v>
      </c>
      <c r="Q1121" s="1" t="s">
        <v>19522</v>
      </c>
      <c r="R1121" s="1">
        <v>20331007502</v>
      </c>
      <c r="S1121" s="1" t="s">
        <v>18702</v>
      </c>
      <c r="T1121" s="1">
        <v>33100750</v>
      </c>
      <c r="U1121" s="1" t="s">
        <v>19523</v>
      </c>
      <c r="V1121" s="1">
        <v>1151145089</v>
      </c>
      <c r="X1121" s="1" t="s">
        <v>19524</v>
      </c>
      <c r="Y1121" s="1" t="s">
        <v>19525</v>
      </c>
      <c r="Z1121" s="1" t="s">
        <v>15990</v>
      </c>
      <c r="AA1121" s="1" t="s">
        <v>18676</v>
      </c>
      <c r="AB1121" s="1" t="s">
        <v>19526</v>
      </c>
      <c r="AE1121" s="1" t="s">
        <v>19527</v>
      </c>
      <c r="AG1121" s="1" t="s">
        <v>18816</v>
      </c>
      <c r="AH1121" s="1">
        <v>4</v>
      </c>
      <c r="AI1121" s="1">
        <v>1876</v>
      </c>
      <c r="AK1121" s="1" t="s">
        <v>19478</v>
      </c>
      <c r="AL1121" s="1" t="s">
        <v>19479</v>
      </c>
      <c r="AM1121" s="1" t="s">
        <v>18679</v>
      </c>
      <c r="AN1121" s="1" t="s">
        <v>18669</v>
      </c>
      <c r="AO1121" s="1" t="s">
        <v>18668</v>
      </c>
      <c r="AP1121" s="14" t="s">
        <v>18800</v>
      </c>
      <c r="AQ1121" s="14" t="s">
        <v>18734</v>
      </c>
      <c r="AR1121" s="14" t="s">
        <v>18679</v>
      </c>
      <c r="AS1121" s="15">
        <v>44350</v>
      </c>
      <c r="AT1121" s="1" t="s">
        <v>20330</v>
      </c>
      <c r="AU1121" s="1" t="s">
        <v>19237</v>
      </c>
      <c r="AV1121" s="1" t="s">
        <v>18894</v>
      </c>
      <c r="AW1121" s="1" t="s">
        <v>19241</v>
      </c>
      <c r="AX1121" s="1" t="s">
        <v>18667</v>
      </c>
      <c r="AY1121" s="1" t="s">
        <v>19242</v>
      </c>
    </row>
    <row r="1122" spans="1:51" x14ac:dyDescent="0.2">
      <c r="A1122" s="14" t="s">
        <v>18128</v>
      </c>
      <c r="B1122" s="1" t="s">
        <v>19235</v>
      </c>
      <c r="C1122" s="1" t="s">
        <v>19259</v>
      </c>
      <c r="D1122" s="1" t="s">
        <v>18664</v>
      </c>
      <c r="E1122" s="15">
        <v>44309</v>
      </c>
      <c r="F1122" s="13">
        <v>44349</v>
      </c>
      <c r="G1122" s="1" t="s">
        <v>18954</v>
      </c>
      <c r="H1122" s="1" t="s">
        <v>19236</v>
      </c>
      <c r="I1122" s="1" t="s">
        <v>18667</v>
      </c>
      <c r="J1122" s="1" t="s">
        <v>18668</v>
      </c>
      <c r="K1122" s="1" t="s">
        <v>18669</v>
      </c>
      <c r="L1122" s="1" t="s">
        <v>18894</v>
      </c>
      <c r="M1122" s="1" t="s">
        <v>18893</v>
      </c>
      <c r="N1122" s="1" t="s">
        <v>19237</v>
      </c>
      <c r="O1122" s="1">
        <v>15</v>
      </c>
      <c r="P1122" s="1" t="s">
        <v>19235</v>
      </c>
      <c r="Q1122" s="1" t="s">
        <v>19522</v>
      </c>
      <c r="R1122" s="1">
        <v>20331007502</v>
      </c>
      <c r="S1122" s="1" t="s">
        <v>18702</v>
      </c>
      <c r="T1122" s="1">
        <v>33100750</v>
      </c>
      <c r="U1122" s="1" t="s">
        <v>19523</v>
      </c>
      <c r="V1122" s="1">
        <v>1151145089</v>
      </c>
      <c r="X1122" s="1" t="s">
        <v>19524</v>
      </c>
      <c r="Y1122" s="1" t="s">
        <v>19525</v>
      </c>
      <c r="Z1122" s="1" t="s">
        <v>15990</v>
      </c>
      <c r="AA1122" s="1" t="s">
        <v>18676</v>
      </c>
      <c r="AB1122" s="1" t="s">
        <v>19526</v>
      </c>
      <c r="AE1122" s="1" t="s">
        <v>19527</v>
      </c>
      <c r="AG1122" s="1" t="s">
        <v>18816</v>
      </c>
      <c r="AH1122" s="1">
        <v>4</v>
      </c>
      <c r="AI1122" s="1">
        <v>1876</v>
      </c>
      <c r="AK1122" s="1" t="s">
        <v>19580</v>
      </c>
      <c r="AL1122" s="1" t="s">
        <v>17844</v>
      </c>
      <c r="AM1122" s="1" t="s">
        <v>19115</v>
      </c>
      <c r="AN1122" s="1" t="s">
        <v>18863</v>
      </c>
      <c r="AO1122" s="1" t="s">
        <v>18668</v>
      </c>
      <c r="AP1122" s="14" t="s">
        <v>19581</v>
      </c>
      <c r="AQ1122" s="14" t="s">
        <v>19582</v>
      </c>
      <c r="AR1122" s="14" t="s">
        <v>19583</v>
      </c>
      <c r="AS1122" s="15">
        <v>44349</v>
      </c>
      <c r="AT1122" s="1" t="s">
        <v>19584</v>
      </c>
      <c r="AU1122" s="1" t="s">
        <v>19237</v>
      </c>
      <c r="AV1122" s="1" t="s">
        <v>18894</v>
      </c>
      <c r="AW1122" s="1" t="s">
        <v>19241</v>
      </c>
      <c r="AX1122" s="1" t="s">
        <v>18667</v>
      </c>
      <c r="AY1122" s="1" t="s">
        <v>19242</v>
      </c>
    </row>
    <row r="1123" spans="1:51" x14ac:dyDescent="0.2">
      <c r="A1123" s="14" t="s">
        <v>18131</v>
      </c>
      <c r="B1123" s="1" t="s">
        <v>19235</v>
      </c>
      <c r="C1123" s="1" t="s">
        <v>19259</v>
      </c>
      <c r="D1123" s="1" t="s">
        <v>18664</v>
      </c>
      <c r="E1123" s="15">
        <v>44309</v>
      </c>
      <c r="F1123" s="13">
        <v>44337</v>
      </c>
      <c r="G1123" s="1" t="s">
        <v>18954</v>
      </c>
      <c r="H1123" s="1" t="s">
        <v>19236</v>
      </c>
      <c r="I1123" s="1" t="s">
        <v>18667</v>
      </c>
      <c r="J1123" s="1" t="s">
        <v>18668</v>
      </c>
      <c r="K1123" s="1" t="s">
        <v>18669</v>
      </c>
      <c r="L1123" s="1" t="s">
        <v>18894</v>
      </c>
      <c r="M1123" s="1" t="s">
        <v>18893</v>
      </c>
      <c r="N1123" s="1" t="s">
        <v>19237</v>
      </c>
      <c r="O1123" s="1">
        <v>14</v>
      </c>
      <c r="P1123" s="1" t="s">
        <v>19235</v>
      </c>
      <c r="Q1123" s="1" t="s">
        <v>19522</v>
      </c>
      <c r="R1123" s="1">
        <v>20331007502</v>
      </c>
      <c r="S1123" s="1" t="s">
        <v>18702</v>
      </c>
      <c r="T1123" s="1">
        <v>33100750</v>
      </c>
      <c r="U1123" s="1" t="s">
        <v>19523</v>
      </c>
      <c r="V1123" s="1">
        <v>1151145089</v>
      </c>
      <c r="X1123" s="1" t="s">
        <v>19524</v>
      </c>
      <c r="Y1123" s="1" t="s">
        <v>19525</v>
      </c>
      <c r="Z1123" s="1" t="s">
        <v>15990</v>
      </c>
      <c r="AA1123" s="1" t="s">
        <v>18676</v>
      </c>
      <c r="AB1123" s="1" t="s">
        <v>19526</v>
      </c>
      <c r="AE1123" s="1" t="s">
        <v>19527</v>
      </c>
      <c r="AG1123" s="1" t="s">
        <v>18816</v>
      </c>
      <c r="AH1123" s="1">
        <v>4</v>
      </c>
      <c r="AI1123" s="1">
        <v>1876</v>
      </c>
      <c r="AK1123" s="1" t="s">
        <v>18913</v>
      </c>
      <c r="AL1123" s="1" t="s">
        <v>18834</v>
      </c>
      <c r="AM1123" s="1" t="s">
        <v>18835</v>
      </c>
      <c r="AN1123" s="1" t="s">
        <v>18669</v>
      </c>
      <c r="AO1123" s="1" t="s">
        <v>18668</v>
      </c>
      <c r="AP1123" s="14" t="s">
        <v>19551</v>
      </c>
      <c r="AQ1123" s="14" t="s">
        <v>18837</v>
      </c>
      <c r="AR1123" s="14" t="s">
        <v>18835</v>
      </c>
      <c r="AS1123" s="15">
        <v>44333</v>
      </c>
      <c r="AT1123" s="1" t="s">
        <v>18918</v>
      </c>
      <c r="AU1123" s="1" t="s">
        <v>19237</v>
      </c>
      <c r="AV1123" s="1" t="s">
        <v>18894</v>
      </c>
      <c r="AW1123" s="1" t="s">
        <v>19241</v>
      </c>
      <c r="AX1123" s="1" t="s">
        <v>18667</v>
      </c>
      <c r="AY1123" s="1" t="s">
        <v>19242</v>
      </c>
    </row>
    <row r="1124" spans="1:51" x14ac:dyDescent="0.2">
      <c r="A1124" s="14" t="s">
        <v>18134</v>
      </c>
      <c r="B1124" s="1" t="s">
        <v>19235</v>
      </c>
      <c r="C1124" s="1" t="s">
        <v>19259</v>
      </c>
      <c r="D1124" s="1" t="s">
        <v>18664</v>
      </c>
      <c r="E1124" s="15">
        <v>44309</v>
      </c>
      <c r="F1124" s="13">
        <v>44337</v>
      </c>
      <c r="G1124" s="1" t="s">
        <v>18954</v>
      </c>
      <c r="H1124" s="1" t="s">
        <v>19236</v>
      </c>
      <c r="I1124" s="1" t="s">
        <v>18667</v>
      </c>
      <c r="J1124" s="1" t="s">
        <v>18668</v>
      </c>
      <c r="K1124" s="1" t="s">
        <v>18669</v>
      </c>
      <c r="L1124" s="1" t="s">
        <v>18894</v>
      </c>
      <c r="M1124" s="1" t="s">
        <v>18893</v>
      </c>
      <c r="N1124" s="1" t="s">
        <v>19237</v>
      </c>
      <c r="O1124" s="1">
        <v>14</v>
      </c>
      <c r="P1124" s="1" t="s">
        <v>19235</v>
      </c>
      <c r="Q1124" s="1" t="s">
        <v>19522</v>
      </c>
      <c r="R1124" s="1">
        <v>20331007502</v>
      </c>
      <c r="S1124" s="1" t="s">
        <v>18702</v>
      </c>
      <c r="T1124" s="1">
        <v>33100750</v>
      </c>
      <c r="U1124" s="1" t="s">
        <v>19523</v>
      </c>
      <c r="V1124" s="1">
        <v>1151145089</v>
      </c>
      <c r="X1124" s="1" t="s">
        <v>19524</v>
      </c>
      <c r="Y1124" s="1" t="s">
        <v>19525</v>
      </c>
      <c r="Z1124" s="1" t="s">
        <v>15990</v>
      </c>
      <c r="AA1124" s="1" t="s">
        <v>18676</v>
      </c>
      <c r="AB1124" s="1" t="s">
        <v>19526</v>
      </c>
      <c r="AE1124" s="1" t="s">
        <v>19527</v>
      </c>
      <c r="AG1124" s="1" t="s">
        <v>18816</v>
      </c>
      <c r="AH1124" s="1">
        <v>4</v>
      </c>
      <c r="AI1124" s="1">
        <v>1876</v>
      </c>
      <c r="AK1124" s="1" t="s">
        <v>18913</v>
      </c>
      <c r="AL1124" s="1" t="s">
        <v>18834</v>
      </c>
      <c r="AM1124" s="1" t="s">
        <v>18835</v>
      </c>
      <c r="AN1124" s="1" t="s">
        <v>18669</v>
      </c>
      <c r="AO1124" s="1" t="s">
        <v>18668</v>
      </c>
      <c r="AP1124" s="14" t="s">
        <v>19551</v>
      </c>
      <c r="AQ1124" s="14" t="s">
        <v>18837</v>
      </c>
      <c r="AR1124" s="14" t="s">
        <v>18835</v>
      </c>
      <c r="AS1124" s="15">
        <v>44334</v>
      </c>
      <c r="AT1124" s="1" t="s">
        <v>18918</v>
      </c>
      <c r="AU1124" s="1" t="s">
        <v>19237</v>
      </c>
      <c r="AV1124" s="1" t="s">
        <v>18894</v>
      </c>
      <c r="AW1124" s="1" t="s">
        <v>19241</v>
      </c>
      <c r="AX1124" s="1" t="s">
        <v>18667</v>
      </c>
      <c r="AY1124" s="1" t="s">
        <v>19242</v>
      </c>
    </row>
    <row r="1125" spans="1:51" x14ac:dyDescent="0.2">
      <c r="A1125" s="14" t="s">
        <v>15792</v>
      </c>
      <c r="B1125" s="1" t="s">
        <v>18662</v>
      </c>
      <c r="C1125" s="1" t="s">
        <v>18685</v>
      </c>
      <c r="D1125" s="1" t="s">
        <v>18664</v>
      </c>
      <c r="E1125" s="15">
        <v>44309</v>
      </c>
      <c r="F1125" s="13">
        <v>44312</v>
      </c>
      <c r="G1125" s="1" t="s">
        <v>18665</v>
      </c>
      <c r="H1125" s="1" t="s">
        <v>18666</v>
      </c>
      <c r="I1125" s="1" t="s">
        <v>18667</v>
      </c>
      <c r="J1125" s="1" t="s">
        <v>18668</v>
      </c>
      <c r="K1125" s="1" t="s">
        <v>18669</v>
      </c>
      <c r="L1125" s="1" t="s">
        <v>18735</v>
      </c>
      <c r="M1125" s="1" t="s">
        <v>18671</v>
      </c>
      <c r="N1125" s="1" t="s">
        <v>18672</v>
      </c>
      <c r="O1125" s="1">
        <v>8</v>
      </c>
      <c r="P1125" s="1" t="s">
        <v>18662</v>
      </c>
      <c r="Q1125" s="1" t="s">
        <v>18673</v>
      </c>
      <c r="R1125" s="1">
        <v>30708574836</v>
      </c>
      <c r="U1125" s="1" t="s">
        <v>18872</v>
      </c>
      <c r="V1125" s="1">
        <v>1163161000</v>
      </c>
      <c r="W1125" s="1" t="s">
        <v>16547</v>
      </c>
      <c r="Z1125" s="1" t="s">
        <v>15990</v>
      </c>
      <c r="AA1125" s="1" t="s">
        <v>18853</v>
      </c>
      <c r="AB1125" s="1" t="s">
        <v>18854</v>
      </c>
      <c r="AE1125" s="1" t="s">
        <v>18873</v>
      </c>
      <c r="AG1125" s="1" t="s">
        <v>15731</v>
      </c>
      <c r="AI1125" s="1">
        <v>1842</v>
      </c>
      <c r="AJ1125" s="1" t="s">
        <v>18874</v>
      </c>
      <c r="AK1125" s="1" t="s">
        <v>19126</v>
      </c>
      <c r="AL1125" s="1" t="s">
        <v>19127</v>
      </c>
      <c r="AM1125" s="1" t="s">
        <v>18868</v>
      </c>
      <c r="AN1125" s="1" t="s">
        <v>18863</v>
      </c>
      <c r="AO1125" s="1" t="s">
        <v>18668</v>
      </c>
      <c r="AP1125" s="14" t="s">
        <v>19048</v>
      </c>
      <c r="AQ1125" s="14" t="s">
        <v>19027</v>
      </c>
      <c r="AR1125" s="14" t="s">
        <v>18868</v>
      </c>
      <c r="AS1125" s="15">
        <v>44312</v>
      </c>
      <c r="AT1125" s="1" t="s">
        <v>18943</v>
      </c>
      <c r="AU1125" s="1" t="s">
        <v>18672</v>
      </c>
      <c r="AV1125" s="1" t="s">
        <v>18735</v>
      </c>
      <c r="AW1125" s="1" t="s">
        <v>18683</v>
      </c>
      <c r="AX1125" s="1" t="s">
        <v>18667</v>
      </c>
      <c r="AY1125" s="1" t="s">
        <v>18684</v>
      </c>
    </row>
    <row r="1126" spans="1:51" x14ac:dyDescent="0.2">
      <c r="A1126" s="14" t="s">
        <v>15795</v>
      </c>
      <c r="B1126" s="1" t="s">
        <v>18662</v>
      </c>
      <c r="C1126" s="1" t="s">
        <v>18685</v>
      </c>
      <c r="D1126" s="1" t="s">
        <v>18664</v>
      </c>
      <c r="E1126" s="15">
        <v>44309</v>
      </c>
      <c r="F1126" s="13">
        <v>44312</v>
      </c>
      <c r="G1126" s="1" t="s">
        <v>18665</v>
      </c>
      <c r="H1126" s="1" t="s">
        <v>18666</v>
      </c>
      <c r="I1126" s="1" t="s">
        <v>18667</v>
      </c>
      <c r="J1126" s="1" t="s">
        <v>18668</v>
      </c>
      <c r="K1126" s="1" t="s">
        <v>18669</v>
      </c>
      <c r="L1126" s="1" t="s">
        <v>18735</v>
      </c>
      <c r="M1126" s="1" t="s">
        <v>18671</v>
      </c>
      <c r="N1126" s="1" t="s">
        <v>18672</v>
      </c>
      <c r="O1126" s="1">
        <v>8</v>
      </c>
      <c r="P1126" s="1" t="s">
        <v>18662</v>
      </c>
      <c r="Q1126" s="1" t="s">
        <v>18673</v>
      </c>
      <c r="R1126" s="1">
        <v>30708574836</v>
      </c>
      <c r="U1126" s="1" t="s">
        <v>18872</v>
      </c>
      <c r="V1126" s="1">
        <v>1163161000</v>
      </c>
      <c r="W1126" s="1" t="s">
        <v>16547</v>
      </c>
      <c r="Z1126" s="1" t="s">
        <v>15990</v>
      </c>
      <c r="AA1126" s="1" t="s">
        <v>18853</v>
      </c>
      <c r="AB1126" s="1" t="s">
        <v>18854</v>
      </c>
      <c r="AE1126" s="1" t="s">
        <v>18873</v>
      </c>
      <c r="AG1126" s="1" t="s">
        <v>15731</v>
      </c>
      <c r="AI1126" s="1">
        <v>1842</v>
      </c>
      <c r="AJ1126" s="1" t="s">
        <v>18874</v>
      </c>
      <c r="AK1126" s="1" t="s">
        <v>19126</v>
      </c>
      <c r="AL1126" s="1" t="s">
        <v>19127</v>
      </c>
      <c r="AM1126" s="1" t="s">
        <v>18868</v>
      </c>
      <c r="AN1126" s="1" t="s">
        <v>18863</v>
      </c>
      <c r="AO1126" s="1" t="s">
        <v>18668</v>
      </c>
      <c r="AP1126" s="14" t="s">
        <v>19048</v>
      </c>
      <c r="AQ1126" s="14" t="s">
        <v>19027</v>
      </c>
      <c r="AR1126" s="14" t="s">
        <v>18868</v>
      </c>
      <c r="AS1126" s="15">
        <v>44312</v>
      </c>
      <c r="AT1126" s="1" t="s">
        <v>18754</v>
      </c>
      <c r="AU1126" s="1" t="s">
        <v>18672</v>
      </c>
      <c r="AV1126" s="1" t="s">
        <v>18735</v>
      </c>
      <c r="AW1126" s="1" t="s">
        <v>18683</v>
      </c>
      <c r="AX1126" s="1" t="s">
        <v>18667</v>
      </c>
      <c r="AY1126" s="1" t="s">
        <v>18684</v>
      </c>
    </row>
    <row r="1127" spans="1:51" x14ac:dyDescent="0.2">
      <c r="A1127" s="14" t="s">
        <v>15798</v>
      </c>
      <c r="B1127" s="1" t="s">
        <v>18662</v>
      </c>
      <c r="C1127" s="1" t="s">
        <v>18685</v>
      </c>
      <c r="D1127" s="1" t="s">
        <v>18664</v>
      </c>
      <c r="E1127" s="15">
        <v>44309</v>
      </c>
      <c r="F1127" s="13">
        <v>44312</v>
      </c>
      <c r="G1127" s="1" t="s">
        <v>18665</v>
      </c>
      <c r="H1127" s="1" t="s">
        <v>18666</v>
      </c>
      <c r="I1127" s="1" t="s">
        <v>18667</v>
      </c>
      <c r="J1127" s="1" t="s">
        <v>18668</v>
      </c>
      <c r="K1127" s="1" t="s">
        <v>18669</v>
      </c>
      <c r="L1127" s="1" t="s">
        <v>18735</v>
      </c>
      <c r="M1127" s="1" t="s">
        <v>18671</v>
      </c>
      <c r="N1127" s="1" t="s">
        <v>18672</v>
      </c>
      <c r="O1127" s="1">
        <v>8</v>
      </c>
      <c r="P1127" s="1" t="s">
        <v>18662</v>
      </c>
      <c r="Q1127" s="1" t="s">
        <v>18673</v>
      </c>
      <c r="R1127" s="1">
        <v>30708574836</v>
      </c>
      <c r="U1127" s="1" t="s">
        <v>18872</v>
      </c>
      <c r="V1127" s="1">
        <v>1163161000</v>
      </c>
      <c r="W1127" s="1" t="s">
        <v>16547</v>
      </c>
      <c r="Z1127" s="1" t="s">
        <v>15990</v>
      </c>
      <c r="AA1127" s="1" t="s">
        <v>18853</v>
      </c>
      <c r="AB1127" s="1" t="s">
        <v>18854</v>
      </c>
      <c r="AE1127" s="1" t="s">
        <v>18873</v>
      </c>
      <c r="AG1127" s="1" t="s">
        <v>15731</v>
      </c>
      <c r="AI1127" s="1">
        <v>1842</v>
      </c>
      <c r="AJ1127" s="1" t="s">
        <v>18874</v>
      </c>
      <c r="AK1127" s="1" t="s">
        <v>19126</v>
      </c>
      <c r="AL1127" s="1" t="s">
        <v>19127</v>
      </c>
      <c r="AM1127" s="1" t="s">
        <v>18868</v>
      </c>
      <c r="AN1127" s="1" t="s">
        <v>18863</v>
      </c>
      <c r="AO1127" s="1" t="s">
        <v>18668</v>
      </c>
      <c r="AP1127" s="14" t="s">
        <v>19048</v>
      </c>
      <c r="AQ1127" s="14" t="s">
        <v>19027</v>
      </c>
      <c r="AR1127" s="14" t="s">
        <v>18868</v>
      </c>
      <c r="AS1127" s="15">
        <v>44312</v>
      </c>
      <c r="AT1127" s="1" t="s">
        <v>18943</v>
      </c>
      <c r="AU1127" s="1" t="s">
        <v>18672</v>
      </c>
      <c r="AV1127" s="1" t="s">
        <v>18735</v>
      </c>
      <c r="AW1127" s="1" t="s">
        <v>18683</v>
      </c>
      <c r="AX1127" s="1" t="s">
        <v>18667</v>
      </c>
      <c r="AY1127" s="1" t="s">
        <v>18684</v>
      </c>
    </row>
    <row r="1128" spans="1:51" x14ac:dyDescent="0.2">
      <c r="A1128" s="14" t="s">
        <v>15801</v>
      </c>
      <c r="B1128" s="1" t="s">
        <v>18662</v>
      </c>
      <c r="C1128" s="1" t="s">
        <v>18685</v>
      </c>
      <c r="D1128" s="1" t="s">
        <v>18664</v>
      </c>
      <c r="E1128" s="15">
        <v>44309</v>
      </c>
      <c r="F1128" s="13">
        <v>44312</v>
      </c>
      <c r="G1128" s="1" t="s">
        <v>18665</v>
      </c>
      <c r="H1128" s="1" t="s">
        <v>18666</v>
      </c>
      <c r="I1128" s="1" t="s">
        <v>18667</v>
      </c>
      <c r="J1128" s="1" t="s">
        <v>18668</v>
      </c>
      <c r="K1128" s="1" t="s">
        <v>18669</v>
      </c>
      <c r="L1128" s="1" t="s">
        <v>18735</v>
      </c>
      <c r="M1128" s="1" t="s">
        <v>18671</v>
      </c>
      <c r="N1128" s="1" t="s">
        <v>18672</v>
      </c>
      <c r="O1128" s="1">
        <v>9</v>
      </c>
      <c r="P1128" s="1" t="s">
        <v>18662</v>
      </c>
      <c r="Q1128" s="1" t="s">
        <v>18673</v>
      </c>
      <c r="R1128" s="1">
        <v>30708574836</v>
      </c>
      <c r="U1128" s="1" t="s">
        <v>18872</v>
      </c>
      <c r="V1128" s="1">
        <v>1163161000</v>
      </c>
      <c r="W1128" s="1" t="s">
        <v>16547</v>
      </c>
      <c r="Z1128" s="1" t="s">
        <v>15990</v>
      </c>
      <c r="AA1128" s="1" t="s">
        <v>18853</v>
      </c>
      <c r="AB1128" s="1" t="s">
        <v>18854</v>
      </c>
      <c r="AE1128" s="1" t="s">
        <v>18873</v>
      </c>
      <c r="AG1128" s="1" t="s">
        <v>15731</v>
      </c>
      <c r="AI1128" s="1">
        <v>1842</v>
      </c>
      <c r="AJ1128" s="1" t="s">
        <v>18874</v>
      </c>
      <c r="AK1128" s="1" t="s">
        <v>19126</v>
      </c>
      <c r="AL1128" s="1" t="s">
        <v>19127</v>
      </c>
      <c r="AM1128" s="1" t="s">
        <v>18868</v>
      </c>
      <c r="AN1128" s="1" t="s">
        <v>18863</v>
      </c>
      <c r="AO1128" s="1" t="s">
        <v>18668</v>
      </c>
      <c r="AP1128" s="14" t="s">
        <v>19048</v>
      </c>
      <c r="AQ1128" s="14" t="s">
        <v>19027</v>
      </c>
      <c r="AR1128" s="14" t="s">
        <v>18868</v>
      </c>
      <c r="AS1128" s="15">
        <v>44312</v>
      </c>
      <c r="AT1128" s="1" t="s">
        <v>18779</v>
      </c>
      <c r="AU1128" s="1" t="s">
        <v>18672</v>
      </c>
      <c r="AV1128" s="1" t="s">
        <v>18735</v>
      </c>
      <c r="AW1128" s="1" t="s">
        <v>18683</v>
      </c>
      <c r="AX1128" s="1" t="s">
        <v>18667</v>
      </c>
      <c r="AY1128" s="1" t="s">
        <v>18684</v>
      </c>
    </row>
    <row r="1129" spans="1:51" x14ac:dyDescent="0.2">
      <c r="A1129" s="14" t="s">
        <v>17386</v>
      </c>
      <c r="B1129" s="1" t="s">
        <v>18953</v>
      </c>
      <c r="C1129" s="1" t="s">
        <v>18685</v>
      </c>
      <c r="D1129" s="1" t="s">
        <v>18664</v>
      </c>
      <c r="E1129" s="15">
        <v>44310</v>
      </c>
      <c r="F1129" s="13">
        <v>44336</v>
      </c>
      <c r="G1129" s="1" t="s">
        <v>18954</v>
      </c>
      <c r="H1129" s="1" t="s">
        <v>18955</v>
      </c>
      <c r="I1129" s="1" t="s">
        <v>18667</v>
      </c>
      <c r="J1129" s="1" t="s">
        <v>18668</v>
      </c>
      <c r="K1129" s="1" t="s">
        <v>18669</v>
      </c>
      <c r="L1129" s="1" t="s">
        <v>18693</v>
      </c>
      <c r="M1129" s="1" t="s">
        <v>18956</v>
      </c>
      <c r="N1129" s="1" t="s">
        <v>18957</v>
      </c>
      <c r="O1129" s="1">
        <v>22</v>
      </c>
      <c r="P1129" s="1" t="s">
        <v>18953</v>
      </c>
      <c r="Q1129" s="1" t="s">
        <v>19218</v>
      </c>
      <c r="R1129" s="1">
        <v>23180987789</v>
      </c>
      <c r="S1129" s="1" t="s">
        <v>18702</v>
      </c>
      <c r="T1129" s="1">
        <v>18098778</v>
      </c>
      <c r="U1129" s="1" t="s">
        <v>19219</v>
      </c>
      <c r="V1129" s="1">
        <v>1164845598</v>
      </c>
      <c r="X1129" s="1" t="s">
        <v>19220</v>
      </c>
      <c r="Y1129" s="1" t="s">
        <v>19221</v>
      </c>
      <c r="Z1129" s="1" t="s">
        <v>15990</v>
      </c>
      <c r="AA1129" s="1" t="s">
        <v>18698</v>
      </c>
      <c r="AB1129" s="1" t="s">
        <v>18716</v>
      </c>
      <c r="AE1129" s="1" t="s">
        <v>19222</v>
      </c>
      <c r="AG1129" s="1" t="s">
        <v>15731</v>
      </c>
      <c r="AI1129" s="1">
        <v>1636</v>
      </c>
      <c r="AK1129" s="1" t="s">
        <v>18947</v>
      </c>
      <c r="AL1129" s="1" t="s">
        <v>18948</v>
      </c>
      <c r="AM1129" s="1" t="s">
        <v>18693</v>
      </c>
      <c r="AN1129" s="1" t="s">
        <v>18669</v>
      </c>
      <c r="AO1129" s="1" t="s">
        <v>18668</v>
      </c>
      <c r="AP1129" s="14" t="s">
        <v>18694</v>
      </c>
      <c r="AQ1129" s="14" t="s">
        <v>18695</v>
      </c>
      <c r="AR1129" s="14" t="s">
        <v>18693</v>
      </c>
      <c r="AS1129" s="15">
        <v>44336</v>
      </c>
      <c r="AT1129" s="1" t="s">
        <v>18779</v>
      </c>
      <c r="AU1129" s="1" t="s">
        <v>18957</v>
      </c>
      <c r="AV1129" s="1" t="s">
        <v>18693</v>
      </c>
      <c r="AW1129" s="1" t="s">
        <v>18958</v>
      </c>
      <c r="AX1129" s="1" t="s">
        <v>18667</v>
      </c>
      <c r="AY1129" s="1" t="s">
        <v>18959</v>
      </c>
    </row>
    <row r="1130" spans="1:51" x14ac:dyDescent="0.2">
      <c r="A1130" s="14" t="s">
        <v>17391</v>
      </c>
      <c r="B1130" s="1" t="s">
        <v>18953</v>
      </c>
      <c r="C1130" s="1" t="s">
        <v>18685</v>
      </c>
      <c r="D1130" s="1" t="s">
        <v>18664</v>
      </c>
      <c r="E1130" s="15">
        <v>44312</v>
      </c>
      <c r="F1130" s="13">
        <v>44326</v>
      </c>
      <c r="G1130" s="1" t="s">
        <v>18954</v>
      </c>
      <c r="H1130" s="1" t="s">
        <v>18955</v>
      </c>
      <c r="I1130" s="1" t="s">
        <v>18667</v>
      </c>
      <c r="J1130" s="1" t="s">
        <v>18668</v>
      </c>
      <c r="K1130" s="1" t="s">
        <v>18669</v>
      </c>
      <c r="L1130" s="1" t="s">
        <v>18693</v>
      </c>
      <c r="M1130" s="1" t="s">
        <v>18956</v>
      </c>
      <c r="N1130" s="1" t="s">
        <v>18957</v>
      </c>
      <c r="O1130" s="1">
        <v>38</v>
      </c>
      <c r="P1130" s="1" t="s">
        <v>18953</v>
      </c>
      <c r="Q1130" s="1" t="s">
        <v>18673</v>
      </c>
      <c r="R1130" s="1">
        <v>30712205330</v>
      </c>
      <c r="U1130" s="1" t="s">
        <v>19585</v>
      </c>
      <c r="V1130" s="1">
        <v>1156616473</v>
      </c>
      <c r="W1130" s="1" t="s">
        <v>19586</v>
      </c>
      <c r="Z1130" s="1" t="s">
        <v>18706</v>
      </c>
      <c r="AA1130" s="1" t="s">
        <v>18758</v>
      </c>
      <c r="AB1130" s="1" t="s">
        <v>18759</v>
      </c>
      <c r="AE1130" s="1" t="s">
        <v>19587</v>
      </c>
      <c r="AG1130" s="1">
        <v>5</v>
      </c>
      <c r="AH1130" s="1" t="s">
        <v>18891</v>
      </c>
      <c r="AI1130" s="1">
        <v>1425</v>
      </c>
      <c r="AK1130" s="1" t="s">
        <v>18840</v>
      </c>
      <c r="AL1130" s="1" t="s">
        <v>18730</v>
      </c>
      <c r="AM1130" s="1" t="s">
        <v>18693</v>
      </c>
      <c r="AN1130" s="1" t="s">
        <v>18669</v>
      </c>
      <c r="AO1130" s="1" t="s">
        <v>18668</v>
      </c>
      <c r="AP1130" s="14" t="s">
        <v>18694</v>
      </c>
      <c r="AQ1130" s="14" t="s">
        <v>18695</v>
      </c>
      <c r="AR1130" s="14" t="s">
        <v>18693</v>
      </c>
      <c r="AS1130" s="15">
        <v>44326</v>
      </c>
      <c r="AT1130" s="1" t="s">
        <v>18841</v>
      </c>
      <c r="AU1130" s="1" t="s">
        <v>18957</v>
      </c>
      <c r="AV1130" s="1" t="s">
        <v>18693</v>
      </c>
      <c r="AW1130" s="1" t="s">
        <v>18958</v>
      </c>
      <c r="AX1130" s="1" t="s">
        <v>18667</v>
      </c>
      <c r="AY1130" s="1" t="s">
        <v>18959</v>
      </c>
    </row>
    <row r="1131" spans="1:51" x14ac:dyDescent="0.2">
      <c r="A1131" s="14" t="s">
        <v>18138</v>
      </c>
      <c r="B1131" s="1" t="s">
        <v>19235</v>
      </c>
      <c r="C1131" s="1" t="s">
        <v>19259</v>
      </c>
      <c r="D1131" s="1" t="s">
        <v>18664</v>
      </c>
      <c r="E1131" s="15">
        <v>44312</v>
      </c>
      <c r="F1131" s="13">
        <v>44336</v>
      </c>
      <c r="G1131" s="1" t="s">
        <v>18954</v>
      </c>
      <c r="H1131" s="1" t="s">
        <v>19236</v>
      </c>
      <c r="I1131" s="1" t="s">
        <v>18667</v>
      </c>
      <c r="J1131" s="1" t="s">
        <v>18668</v>
      </c>
      <c r="K1131" s="1" t="s">
        <v>18669</v>
      </c>
      <c r="L1131" s="1" t="s">
        <v>18894</v>
      </c>
      <c r="M1131" s="1" t="s">
        <v>18893</v>
      </c>
      <c r="N1131" s="1" t="s">
        <v>19237</v>
      </c>
      <c r="O1131" s="1">
        <v>27</v>
      </c>
      <c r="P1131" s="1" t="s">
        <v>19235</v>
      </c>
      <c r="Q1131" s="1" t="s">
        <v>1562</v>
      </c>
      <c r="R1131" s="1">
        <v>20185132502</v>
      </c>
      <c r="S1131" s="1" t="s">
        <v>18702</v>
      </c>
      <c r="T1131" s="1">
        <v>18513250</v>
      </c>
      <c r="U1131" s="1" t="s">
        <v>19588</v>
      </c>
      <c r="V1131" s="1">
        <v>43826309</v>
      </c>
      <c r="X1131" s="1" t="s">
        <v>19589</v>
      </c>
      <c r="Y1131" s="1" t="s">
        <v>19590</v>
      </c>
      <c r="Z1131" s="1" t="s">
        <v>18706</v>
      </c>
      <c r="AA1131" s="1" t="s">
        <v>18707</v>
      </c>
      <c r="AB1131" s="1" t="s">
        <v>18707</v>
      </c>
      <c r="AE1131" s="1" t="s">
        <v>19591</v>
      </c>
      <c r="AG1131" s="1" t="s">
        <v>19592</v>
      </c>
      <c r="AI1131" s="1">
        <v>1098</v>
      </c>
      <c r="AK1131" s="1" t="s">
        <v>18913</v>
      </c>
      <c r="AL1131" s="1" t="s">
        <v>18834</v>
      </c>
      <c r="AM1131" s="1" t="s">
        <v>18835</v>
      </c>
      <c r="AN1131" s="1" t="s">
        <v>18669</v>
      </c>
      <c r="AO1131" s="1" t="s">
        <v>18668</v>
      </c>
      <c r="AP1131" s="14" t="s">
        <v>19237</v>
      </c>
      <c r="AQ1131" s="14" t="s">
        <v>18895</v>
      </c>
      <c r="AR1131" s="14" t="s">
        <v>18894</v>
      </c>
      <c r="AS1131" s="15">
        <v>44336</v>
      </c>
      <c r="AT1131" s="1" t="s">
        <v>19593</v>
      </c>
      <c r="AU1131" s="1" t="s">
        <v>19237</v>
      </c>
      <c r="AV1131" s="1" t="s">
        <v>18894</v>
      </c>
      <c r="AW1131" s="1" t="s">
        <v>19241</v>
      </c>
      <c r="AX1131" s="1" t="s">
        <v>18667</v>
      </c>
      <c r="AY1131" s="1" t="s">
        <v>19242</v>
      </c>
    </row>
    <row r="1132" spans="1:51" x14ac:dyDescent="0.2">
      <c r="A1132" s="14" t="s">
        <v>18141</v>
      </c>
      <c r="B1132" s="1" t="s">
        <v>19235</v>
      </c>
      <c r="C1132" s="1" t="s">
        <v>19259</v>
      </c>
      <c r="D1132" s="1" t="s">
        <v>18664</v>
      </c>
      <c r="E1132" s="15">
        <v>44312</v>
      </c>
      <c r="F1132" s="13">
        <v>44313</v>
      </c>
      <c r="G1132" s="1" t="s">
        <v>18954</v>
      </c>
      <c r="H1132" s="1" t="s">
        <v>19236</v>
      </c>
      <c r="I1132" s="1" t="s">
        <v>18667</v>
      </c>
      <c r="J1132" s="1" t="s">
        <v>18668</v>
      </c>
      <c r="K1132" s="1" t="s">
        <v>18669</v>
      </c>
      <c r="L1132" s="1" t="s">
        <v>18894</v>
      </c>
      <c r="M1132" s="1" t="s">
        <v>18893</v>
      </c>
      <c r="N1132" s="1" t="s">
        <v>19237</v>
      </c>
      <c r="O1132" s="1">
        <v>7</v>
      </c>
      <c r="P1132" s="1" t="s">
        <v>19235</v>
      </c>
      <c r="Q1132" s="1" t="s">
        <v>19594</v>
      </c>
      <c r="R1132" s="1">
        <v>27217386034</v>
      </c>
      <c r="S1132" s="1" t="s">
        <v>18702</v>
      </c>
      <c r="T1132" s="1">
        <v>21738603</v>
      </c>
      <c r="U1132" s="1" t="s">
        <v>19595</v>
      </c>
      <c r="V1132" s="1">
        <v>1558174154</v>
      </c>
      <c r="X1132" s="1" t="s">
        <v>19594</v>
      </c>
      <c r="Y1132" s="1" t="s">
        <v>19594</v>
      </c>
      <c r="Z1132" s="1" t="s">
        <v>15990</v>
      </c>
      <c r="AA1132" s="1" t="s">
        <v>19007</v>
      </c>
      <c r="AB1132" s="1" t="s">
        <v>19596</v>
      </c>
      <c r="AE1132" s="1" t="s">
        <v>19597</v>
      </c>
      <c r="AI1132" s="1">
        <v>1822</v>
      </c>
      <c r="AK1132" s="1" t="s">
        <v>19126</v>
      </c>
      <c r="AL1132" s="1" t="s">
        <v>19127</v>
      </c>
      <c r="AM1132" s="1" t="s">
        <v>18868</v>
      </c>
      <c r="AN1132" s="1" t="s">
        <v>18863</v>
      </c>
      <c r="AO1132" s="1" t="s">
        <v>18668</v>
      </c>
      <c r="AP1132" s="14" t="s">
        <v>19048</v>
      </c>
      <c r="AQ1132" s="14" t="s">
        <v>19027</v>
      </c>
      <c r="AR1132" s="14" t="s">
        <v>18868</v>
      </c>
      <c r="AS1132" s="15">
        <v>44313</v>
      </c>
      <c r="AT1132" s="1" t="s">
        <v>18779</v>
      </c>
      <c r="AU1132" s="1" t="s">
        <v>19237</v>
      </c>
      <c r="AV1132" s="1" t="s">
        <v>18894</v>
      </c>
      <c r="AW1132" s="1" t="s">
        <v>19241</v>
      </c>
      <c r="AX1132" s="1" t="s">
        <v>18667</v>
      </c>
      <c r="AY1132" s="1" t="s">
        <v>19242</v>
      </c>
    </row>
    <row r="1133" spans="1:51" x14ac:dyDescent="0.2">
      <c r="A1133" s="14" t="s">
        <v>15808</v>
      </c>
      <c r="B1133" s="1" t="s">
        <v>18662</v>
      </c>
      <c r="C1133" s="1" t="s">
        <v>18685</v>
      </c>
      <c r="D1133" s="1" t="s">
        <v>18664</v>
      </c>
      <c r="E1133" s="15">
        <v>44312</v>
      </c>
      <c r="F1133" s="13">
        <v>44348</v>
      </c>
      <c r="G1133" s="1" t="s">
        <v>18665</v>
      </c>
      <c r="H1133" s="1" t="s">
        <v>18666</v>
      </c>
      <c r="I1133" s="1" t="s">
        <v>18667</v>
      </c>
      <c r="J1133" s="1" t="s">
        <v>18668</v>
      </c>
      <c r="K1133" s="1" t="s">
        <v>18669</v>
      </c>
      <c r="L1133" s="1" t="s">
        <v>18735</v>
      </c>
      <c r="M1133" s="1" t="s">
        <v>18671</v>
      </c>
      <c r="N1133" s="1" t="s">
        <v>18672</v>
      </c>
      <c r="O1133" s="1">
        <v>38</v>
      </c>
      <c r="P1133" s="1" t="s">
        <v>18662</v>
      </c>
      <c r="Q1133" s="1" t="s">
        <v>18673</v>
      </c>
      <c r="R1133" s="1">
        <v>30534475795</v>
      </c>
      <c r="U1133" s="1" t="s">
        <v>18697</v>
      </c>
      <c r="V1133" s="1">
        <v>1147561216</v>
      </c>
      <c r="W1133" s="1" t="s">
        <v>2737</v>
      </c>
      <c r="Z1133" s="1" t="s">
        <v>15990</v>
      </c>
      <c r="AA1133" s="1" t="s">
        <v>18698</v>
      </c>
      <c r="AB1133" s="1" t="s">
        <v>18699</v>
      </c>
      <c r="AE1133" s="1" t="s">
        <v>18700</v>
      </c>
      <c r="AG1133" s="1" t="s">
        <v>15731</v>
      </c>
      <c r="AI1133" s="1">
        <v>1605</v>
      </c>
      <c r="AK1133" s="1" t="s">
        <v>19598</v>
      </c>
      <c r="AL1133" s="1" t="s">
        <v>19479</v>
      </c>
      <c r="AM1133" s="1" t="s">
        <v>18679</v>
      </c>
      <c r="AN1133" s="1" t="s">
        <v>18669</v>
      </c>
      <c r="AO1133" s="1" t="s">
        <v>18668</v>
      </c>
      <c r="AP1133" s="14" t="s">
        <v>18800</v>
      </c>
      <c r="AQ1133" s="14" t="s">
        <v>18734</v>
      </c>
      <c r="AR1133" s="14" t="s">
        <v>18679</v>
      </c>
      <c r="AS1133" s="15">
        <v>44348</v>
      </c>
      <c r="AT1133" s="1" t="s">
        <v>19599</v>
      </c>
      <c r="AU1133" s="1" t="s">
        <v>18672</v>
      </c>
      <c r="AV1133" s="1" t="s">
        <v>18735</v>
      </c>
      <c r="AW1133" s="1" t="s">
        <v>18683</v>
      </c>
      <c r="AX1133" s="1" t="s">
        <v>18667</v>
      </c>
      <c r="AY1133" s="1" t="s">
        <v>18684</v>
      </c>
    </row>
    <row r="1134" spans="1:51" x14ac:dyDescent="0.2">
      <c r="A1134" s="14" t="s">
        <v>18145</v>
      </c>
      <c r="B1134" s="1" t="s">
        <v>19235</v>
      </c>
      <c r="C1134" s="1" t="s">
        <v>19259</v>
      </c>
      <c r="D1134" s="1" t="s">
        <v>18664</v>
      </c>
      <c r="E1134" s="15">
        <v>44313</v>
      </c>
      <c r="F1134" s="13">
        <v>44344</v>
      </c>
      <c r="G1134" s="1" t="s">
        <v>18954</v>
      </c>
      <c r="H1134" s="1" t="s">
        <v>19236</v>
      </c>
      <c r="I1134" s="1" t="s">
        <v>18667</v>
      </c>
      <c r="J1134" s="1" t="s">
        <v>18668</v>
      </c>
      <c r="K1134" s="1" t="s">
        <v>18669</v>
      </c>
      <c r="L1134" s="1" t="s">
        <v>18894</v>
      </c>
      <c r="M1134" s="1" t="s">
        <v>18893</v>
      </c>
      <c r="N1134" s="1" t="s">
        <v>19237</v>
      </c>
      <c r="O1134" s="1">
        <v>28</v>
      </c>
      <c r="P1134" s="1" t="s">
        <v>19235</v>
      </c>
      <c r="Q1134" s="1" t="s">
        <v>19412</v>
      </c>
      <c r="R1134" s="1">
        <v>27420562093</v>
      </c>
      <c r="S1134" s="1" t="s">
        <v>18702</v>
      </c>
      <c r="T1134" s="1">
        <v>42056209</v>
      </c>
      <c r="U1134" s="1" t="s">
        <v>19413</v>
      </c>
      <c r="V1134" s="1">
        <v>1144452867</v>
      </c>
      <c r="X1134" s="1" t="s">
        <v>19414</v>
      </c>
      <c r="Y1134" s="1" t="s">
        <v>19415</v>
      </c>
      <c r="Z1134" s="1" t="s">
        <v>15990</v>
      </c>
      <c r="AA1134" s="1" t="s">
        <v>18846</v>
      </c>
      <c r="AB1134" s="1" t="s">
        <v>19416</v>
      </c>
      <c r="AE1134" s="1" t="s">
        <v>19417</v>
      </c>
      <c r="AG1134" s="1">
        <v>36</v>
      </c>
      <c r="AH1134" s="1">
        <v>27</v>
      </c>
      <c r="AI1134" s="1">
        <v>1657</v>
      </c>
      <c r="AJ1134" s="1" t="s">
        <v>19418</v>
      </c>
      <c r="AK1134" s="1" t="s">
        <v>18836</v>
      </c>
      <c r="AL1134" s="1" t="s">
        <v>18710</v>
      </c>
      <c r="AM1134" s="1" t="s">
        <v>18835</v>
      </c>
      <c r="AN1134" s="1" t="s">
        <v>18669</v>
      </c>
      <c r="AO1134" s="1" t="s">
        <v>18668</v>
      </c>
      <c r="AP1134" s="14" t="s">
        <v>18908</v>
      </c>
      <c r="AQ1134" s="14" t="s">
        <v>18837</v>
      </c>
      <c r="AR1134" s="14" t="s">
        <v>18835</v>
      </c>
      <c r="AS1134" s="15">
        <v>44344</v>
      </c>
      <c r="AT1134" s="1" t="s">
        <v>18909</v>
      </c>
      <c r="AU1134" s="1" t="s">
        <v>19237</v>
      </c>
      <c r="AV1134" s="1" t="s">
        <v>18894</v>
      </c>
      <c r="AW1134" s="1" t="s">
        <v>19241</v>
      </c>
      <c r="AX1134" s="1" t="s">
        <v>18667</v>
      </c>
      <c r="AY1134" s="1" t="s">
        <v>19242</v>
      </c>
    </row>
    <row r="1135" spans="1:51" x14ac:dyDescent="0.2">
      <c r="A1135" s="14" t="s">
        <v>18150</v>
      </c>
      <c r="B1135" s="1" t="s">
        <v>19235</v>
      </c>
      <c r="C1135" s="1" t="s">
        <v>19259</v>
      </c>
      <c r="D1135" s="1" t="s">
        <v>18664</v>
      </c>
      <c r="E1135" s="15">
        <v>44313</v>
      </c>
      <c r="F1135" s="13">
        <v>44349</v>
      </c>
      <c r="G1135" s="1" t="s">
        <v>18954</v>
      </c>
      <c r="H1135" s="1" t="s">
        <v>19236</v>
      </c>
      <c r="I1135" s="1" t="s">
        <v>18667</v>
      </c>
      <c r="J1135" s="1" t="s">
        <v>18668</v>
      </c>
      <c r="K1135" s="1" t="s">
        <v>18669</v>
      </c>
      <c r="L1135" s="1" t="s">
        <v>18894</v>
      </c>
      <c r="M1135" s="1" t="s">
        <v>18893</v>
      </c>
      <c r="N1135" s="1" t="s">
        <v>19237</v>
      </c>
      <c r="O1135" s="1">
        <v>31</v>
      </c>
      <c r="P1135" s="1" t="s">
        <v>19235</v>
      </c>
      <c r="Q1135" s="1" t="s">
        <v>19412</v>
      </c>
      <c r="R1135" s="1">
        <v>27420562093</v>
      </c>
      <c r="S1135" s="1" t="s">
        <v>18702</v>
      </c>
      <c r="T1135" s="1">
        <v>42056209</v>
      </c>
      <c r="U1135" s="1" t="s">
        <v>19413</v>
      </c>
      <c r="V1135" s="1">
        <v>1144452867</v>
      </c>
      <c r="X1135" s="1" t="s">
        <v>19414</v>
      </c>
      <c r="Y1135" s="1" t="s">
        <v>19415</v>
      </c>
      <c r="Z1135" s="1" t="s">
        <v>15990</v>
      </c>
      <c r="AA1135" s="1" t="s">
        <v>18846</v>
      </c>
      <c r="AB1135" s="1" t="s">
        <v>19416</v>
      </c>
      <c r="AE1135" s="1" t="s">
        <v>19417</v>
      </c>
      <c r="AG1135" s="1">
        <v>36</v>
      </c>
      <c r="AH1135" s="1">
        <v>27</v>
      </c>
      <c r="AI1135" s="1">
        <v>1657</v>
      </c>
      <c r="AJ1135" s="1" t="s">
        <v>19418</v>
      </c>
      <c r="AK1135" s="1" t="s">
        <v>18836</v>
      </c>
      <c r="AL1135" s="1" t="s">
        <v>18710</v>
      </c>
      <c r="AM1135" s="1" t="s">
        <v>18835</v>
      </c>
      <c r="AN1135" s="1" t="s">
        <v>18669</v>
      </c>
      <c r="AO1135" s="1" t="s">
        <v>18668</v>
      </c>
      <c r="AP1135" s="14" t="s">
        <v>18908</v>
      </c>
      <c r="AQ1135" s="14" t="s">
        <v>18837</v>
      </c>
      <c r="AR1135" s="14" t="s">
        <v>18835</v>
      </c>
      <c r="AS1135" s="15">
        <v>44340</v>
      </c>
      <c r="AT1135" s="1" t="s">
        <v>18914</v>
      </c>
      <c r="AU1135" s="1" t="s">
        <v>19237</v>
      </c>
      <c r="AV1135" s="1" t="s">
        <v>18894</v>
      </c>
      <c r="AW1135" s="1" t="s">
        <v>19241</v>
      </c>
      <c r="AX1135" s="1" t="s">
        <v>18667</v>
      </c>
      <c r="AY1135" s="1" t="s">
        <v>19242</v>
      </c>
    </row>
    <row r="1136" spans="1:51" x14ac:dyDescent="0.2">
      <c r="A1136" s="14" t="s">
        <v>18153</v>
      </c>
      <c r="B1136" s="1" t="s">
        <v>19235</v>
      </c>
      <c r="C1136" s="1" t="s">
        <v>19259</v>
      </c>
      <c r="D1136" s="1" t="s">
        <v>18664</v>
      </c>
      <c r="E1136" s="15">
        <v>44313</v>
      </c>
      <c r="F1136" s="13">
        <v>44344</v>
      </c>
      <c r="G1136" s="1" t="s">
        <v>18954</v>
      </c>
      <c r="H1136" s="1" t="s">
        <v>19236</v>
      </c>
      <c r="I1136" s="1" t="s">
        <v>18667</v>
      </c>
      <c r="J1136" s="1" t="s">
        <v>18668</v>
      </c>
      <c r="K1136" s="1" t="s">
        <v>18669</v>
      </c>
      <c r="L1136" s="1" t="s">
        <v>18894</v>
      </c>
      <c r="M1136" s="1" t="s">
        <v>18893</v>
      </c>
      <c r="N1136" s="1" t="s">
        <v>19237</v>
      </c>
      <c r="O1136" s="1">
        <v>33</v>
      </c>
      <c r="P1136" s="1" t="s">
        <v>19235</v>
      </c>
      <c r="Q1136" s="1" t="s">
        <v>19412</v>
      </c>
      <c r="R1136" s="1">
        <v>27420562093</v>
      </c>
      <c r="S1136" s="1" t="s">
        <v>18702</v>
      </c>
      <c r="T1136" s="1">
        <v>42056209</v>
      </c>
      <c r="U1136" s="1" t="s">
        <v>19413</v>
      </c>
      <c r="V1136" s="1">
        <v>1144452867</v>
      </c>
      <c r="X1136" s="1" t="s">
        <v>19414</v>
      </c>
      <c r="Y1136" s="1" t="s">
        <v>19415</v>
      </c>
      <c r="Z1136" s="1" t="s">
        <v>15990</v>
      </c>
      <c r="AA1136" s="1" t="s">
        <v>18846</v>
      </c>
      <c r="AB1136" s="1" t="s">
        <v>19416</v>
      </c>
      <c r="AE1136" s="1" t="s">
        <v>19417</v>
      </c>
      <c r="AG1136" s="1">
        <v>36</v>
      </c>
      <c r="AH1136" s="1">
        <v>27</v>
      </c>
      <c r="AI1136" s="1">
        <v>1657</v>
      </c>
      <c r="AJ1136" s="1" t="s">
        <v>19418</v>
      </c>
      <c r="AK1136" s="1" t="s">
        <v>18836</v>
      </c>
      <c r="AL1136" s="1" t="s">
        <v>18710</v>
      </c>
      <c r="AM1136" s="1" t="s">
        <v>18835</v>
      </c>
      <c r="AN1136" s="1" t="s">
        <v>18669</v>
      </c>
      <c r="AO1136" s="1" t="s">
        <v>18668</v>
      </c>
      <c r="AP1136" s="14" t="s">
        <v>18908</v>
      </c>
      <c r="AQ1136" s="14" t="s">
        <v>18837</v>
      </c>
      <c r="AR1136" s="14" t="s">
        <v>18835</v>
      </c>
      <c r="AS1136" s="15">
        <v>44344</v>
      </c>
      <c r="AT1136" s="1" t="s">
        <v>18909</v>
      </c>
      <c r="AU1136" s="1" t="s">
        <v>19237</v>
      </c>
      <c r="AV1136" s="1" t="s">
        <v>18894</v>
      </c>
      <c r="AW1136" s="1" t="s">
        <v>19241</v>
      </c>
      <c r="AX1136" s="1" t="s">
        <v>18667</v>
      </c>
      <c r="AY1136" s="1" t="s">
        <v>19242</v>
      </c>
    </row>
    <row r="1137" spans="1:51" x14ac:dyDescent="0.2">
      <c r="A1137" s="14" t="s">
        <v>18156</v>
      </c>
      <c r="B1137" s="1" t="s">
        <v>19235</v>
      </c>
      <c r="C1137" s="1" t="s">
        <v>19259</v>
      </c>
      <c r="D1137" s="1" t="s">
        <v>18664</v>
      </c>
      <c r="E1137" s="15">
        <v>44313</v>
      </c>
      <c r="F1137" s="13">
        <v>44351</v>
      </c>
      <c r="G1137" s="1" t="s">
        <v>18954</v>
      </c>
      <c r="H1137" s="1" t="s">
        <v>19236</v>
      </c>
      <c r="I1137" s="1" t="s">
        <v>18667</v>
      </c>
      <c r="J1137" s="1" t="s">
        <v>18668</v>
      </c>
      <c r="K1137" s="1" t="s">
        <v>18669</v>
      </c>
      <c r="L1137" s="1" t="s">
        <v>18894</v>
      </c>
      <c r="M1137" s="1" t="s">
        <v>18893</v>
      </c>
      <c r="N1137" s="1" t="s">
        <v>19237</v>
      </c>
      <c r="O1137" s="1">
        <v>30</v>
      </c>
      <c r="P1137" s="1" t="s">
        <v>19235</v>
      </c>
      <c r="Q1137" s="1" t="s">
        <v>19412</v>
      </c>
      <c r="R1137" s="1">
        <v>27420562093</v>
      </c>
      <c r="S1137" s="1" t="s">
        <v>18702</v>
      </c>
      <c r="T1137" s="1">
        <v>42056209</v>
      </c>
      <c r="U1137" s="1" t="s">
        <v>19413</v>
      </c>
      <c r="V1137" s="1">
        <v>1144452867</v>
      </c>
      <c r="X1137" s="1" t="s">
        <v>19414</v>
      </c>
      <c r="Y1137" s="1" t="s">
        <v>19415</v>
      </c>
      <c r="Z1137" s="1" t="s">
        <v>15990</v>
      </c>
      <c r="AA1137" s="1" t="s">
        <v>18846</v>
      </c>
      <c r="AB1137" s="1" t="s">
        <v>19416</v>
      </c>
      <c r="AE1137" s="1" t="s">
        <v>19417</v>
      </c>
      <c r="AG1137" s="1">
        <v>36</v>
      </c>
      <c r="AH1137" s="1">
        <v>27</v>
      </c>
      <c r="AI1137" s="1">
        <v>1657</v>
      </c>
      <c r="AJ1137" s="1" t="s">
        <v>19418</v>
      </c>
      <c r="AK1137" s="1" t="s">
        <v>19600</v>
      </c>
      <c r="AL1137" s="1" t="s">
        <v>19601</v>
      </c>
      <c r="AM1137" s="1" t="s">
        <v>19602</v>
      </c>
      <c r="AN1137" s="1" t="s">
        <v>18669</v>
      </c>
      <c r="AO1137" s="1" t="s">
        <v>18668</v>
      </c>
      <c r="AP1137" s="14" t="s">
        <v>18885</v>
      </c>
      <c r="AQ1137" s="14" t="s">
        <v>18837</v>
      </c>
      <c r="AR1137" s="14" t="s">
        <v>18835</v>
      </c>
      <c r="AS1137" s="15">
        <v>44348</v>
      </c>
      <c r="AT1137" s="1" t="s">
        <v>18754</v>
      </c>
      <c r="AU1137" s="1" t="s">
        <v>19237</v>
      </c>
      <c r="AV1137" s="1" t="s">
        <v>18894</v>
      </c>
      <c r="AW1137" s="1" t="s">
        <v>19241</v>
      </c>
      <c r="AX1137" s="1" t="s">
        <v>18667</v>
      </c>
      <c r="AY1137" s="1" t="s">
        <v>19242</v>
      </c>
    </row>
    <row r="1138" spans="1:51" x14ac:dyDescent="0.2">
      <c r="A1138" s="14" t="s">
        <v>18159</v>
      </c>
      <c r="B1138" s="1" t="s">
        <v>19235</v>
      </c>
      <c r="C1138" s="1" t="s">
        <v>19259</v>
      </c>
      <c r="D1138" s="1" t="s">
        <v>18664</v>
      </c>
      <c r="E1138" s="15">
        <v>44313</v>
      </c>
      <c r="F1138" s="13">
        <v>44344</v>
      </c>
      <c r="G1138" s="1" t="s">
        <v>18954</v>
      </c>
      <c r="H1138" s="1" t="s">
        <v>19236</v>
      </c>
      <c r="I1138" s="1" t="s">
        <v>18667</v>
      </c>
      <c r="J1138" s="1" t="s">
        <v>18668</v>
      </c>
      <c r="K1138" s="1" t="s">
        <v>18669</v>
      </c>
      <c r="L1138" s="1" t="s">
        <v>18894</v>
      </c>
      <c r="M1138" s="1" t="s">
        <v>18893</v>
      </c>
      <c r="N1138" s="1" t="s">
        <v>19237</v>
      </c>
      <c r="O1138" s="1">
        <v>26</v>
      </c>
      <c r="P1138" s="1" t="s">
        <v>19235</v>
      </c>
      <c r="Q1138" s="1" t="s">
        <v>19412</v>
      </c>
      <c r="R1138" s="1">
        <v>27420562093</v>
      </c>
      <c r="S1138" s="1" t="s">
        <v>18702</v>
      </c>
      <c r="T1138" s="1">
        <v>42056209</v>
      </c>
      <c r="U1138" s="1" t="s">
        <v>19413</v>
      </c>
      <c r="V1138" s="1">
        <v>1144452867</v>
      </c>
      <c r="X1138" s="1" t="s">
        <v>19414</v>
      </c>
      <c r="Y1138" s="1" t="s">
        <v>19415</v>
      </c>
      <c r="Z1138" s="1" t="s">
        <v>15990</v>
      </c>
      <c r="AA1138" s="1" t="s">
        <v>18846</v>
      </c>
      <c r="AB1138" s="1" t="s">
        <v>19416</v>
      </c>
      <c r="AE1138" s="1" t="s">
        <v>19417</v>
      </c>
      <c r="AG1138" s="1">
        <v>36</v>
      </c>
      <c r="AH1138" s="1">
        <v>27</v>
      </c>
      <c r="AI1138" s="1">
        <v>1657</v>
      </c>
      <c r="AJ1138" s="1" t="s">
        <v>19418</v>
      </c>
      <c r="AK1138" s="1" t="s">
        <v>18836</v>
      </c>
      <c r="AL1138" s="1" t="s">
        <v>18710</v>
      </c>
      <c r="AM1138" s="1" t="s">
        <v>18835</v>
      </c>
      <c r="AN1138" s="1" t="s">
        <v>18669</v>
      </c>
      <c r="AO1138" s="1" t="s">
        <v>18668</v>
      </c>
      <c r="AP1138" s="14" t="s">
        <v>18908</v>
      </c>
      <c r="AQ1138" s="14" t="s">
        <v>18837</v>
      </c>
      <c r="AR1138" s="14" t="s">
        <v>18835</v>
      </c>
      <c r="AS1138" s="15">
        <v>44344</v>
      </c>
      <c r="AT1138" s="1" t="s">
        <v>18909</v>
      </c>
      <c r="AU1138" s="1" t="s">
        <v>19237</v>
      </c>
      <c r="AV1138" s="1" t="s">
        <v>18894</v>
      </c>
      <c r="AW1138" s="1" t="s">
        <v>19241</v>
      </c>
      <c r="AX1138" s="1" t="s">
        <v>18667</v>
      </c>
      <c r="AY1138" s="1" t="s">
        <v>19242</v>
      </c>
    </row>
    <row r="1139" spans="1:51" x14ac:dyDescent="0.2">
      <c r="A1139" s="14" t="s">
        <v>17395</v>
      </c>
      <c r="B1139" s="1" t="s">
        <v>18953</v>
      </c>
      <c r="C1139" s="1" t="s">
        <v>18685</v>
      </c>
      <c r="D1139" s="1" t="s">
        <v>18664</v>
      </c>
      <c r="E1139" s="15">
        <v>44313</v>
      </c>
      <c r="F1139" s="13">
        <v>44337</v>
      </c>
      <c r="G1139" s="1" t="s">
        <v>18954</v>
      </c>
      <c r="H1139" s="1" t="s">
        <v>18955</v>
      </c>
      <c r="I1139" s="1" t="s">
        <v>18667</v>
      </c>
      <c r="J1139" s="1" t="s">
        <v>18668</v>
      </c>
      <c r="K1139" s="1" t="s">
        <v>18669</v>
      </c>
      <c r="L1139" s="1" t="s">
        <v>18693</v>
      </c>
      <c r="M1139" s="1" t="s">
        <v>18956</v>
      </c>
      <c r="N1139" s="1" t="s">
        <v>18957</v>
      </c>
      <c r="O1139" s="1">
        <v>21</v>
      </c>
      <c r="P1139" s="1" t="s">
        <v>18953</v>
      </c>
      <c r="Q1139" s="1" t="s">
        <v>18673</v>
      </c>
      <c r="R1139" s="1">
        <v>30658562246</v>
      </c>
      <c r="U1139" s="1" t="s">
        <v>18983</v>
      </c>
      <c r="V1139" s="1">
        <v>1146866600</v>
      </c>
      <c r="W1139" s="1" t="s">
        <v>18984</v>
      </c>
      <c r="Z1139" s="1" t="s">
        <v>18706</v>
      </c>
      <c r="AA1139" s="1" t="s">
        <v>18985</v>
      </c>
      <c r="AB1139" s="1" t="s">
        <v>18986</v>
      </c>
      <c r="AE1139" s="1" t="s">
        <v>18987</v>
      </c>
      <c r="AG1139" s="1" t="s">
        <v>15731</v>
      </c>
      <c r="AI1139" s="1">
        <v>1440</v>
      </c>
      <c r="AK1139" s="1" t="s">
        <v>18840</v>
      </c>
      <c r="AL1139" s="1" t="s">
        <v>18730</v>
      </c>
      <c r="AM1139" s="1" t="s">
        <v>18693</v>
      </c>
      <c r="AN1139" s="1" t="s">
        <v>18669</v>
      </c>
      <c r="AO1139" s="1" t="s">
        <v>18668</v>
      </c>
      <c r="AP1139" s="14" t="s">
        <v>18694</v>
      </c>
      <c r="AQ1139" s="14" t="s">
        <v>18695</v>
      </c>
      <c r="AR1139" s="14" t="s">
        <v>18693</v>
      </c>
      <c r="AS1139" s="15">
        <v>44337</v>
      </c>
      <c r="AT1139" s="1" t="s">
        <v>18841</v>
      </c>
      <c r="AU1139" s="1" t="s">
        <v>18957</v>
      </c>
      <c r="AV1139" s="1" t="s">
        <v>18693</v>
      </c>
      <c r="AW1139" s="1" t="s">
        <v>18958</v>
      </c>
      <c r="AX1139" s="1" t="s">
        <v>18667</v>
      </c>
      <c r="AY1139" s="1" t="s">
        <v>18959</v>
      </c>
    </row>
    <row r="1140" spans="1:51" x14ac:dyDescent="0.2">
      <c r="A1140" s="14" t="s">
        <v>15833</v>
      </c>
      <c r="B1140" s="1" t="s">
        <v>18662</v>
      </c>
      <c r="C1140" s="1" t="s">
        <v>18685</v>
      </c>
      <c r="D1140" s="1" t="s">
        <v>18664</v>
      </c>
      <c r="E1140" s="15">
        <v>44313</v>
      </c>
      <c r="F1140" s="13">
        <v>44350</v>
      </c>
      <c r="G1140" s="1" t="s">
        <v>18665</v>
      </c>
      <c r="H1140" s="1" t="s">
        <v>18666</v>
      </c>
      <c r="I1140" s="1" t="s">
        <v>18667</v>
      </c>
      <c r="J1140" s="1" t="s">
        <v>18668</v>
      </c>
      <c r="K1140" s="1" t="s">
        <v>18669</v>
      </c>
      <c r="L1140" s="1" t="s">
        <v>18735</v>
      </c>
      <c r="M1140" s="1" t="s">
        <v>18671</v>
      </c>
      <c r="N1140" s="1" t="s">
        <v>18672</v>
      </c>
      <c r="O1140" s="1">
        <v>28</v>
      </c>
      <c r="P1140" s="1" t="s">
        <v>18662</v>
      </c>
      <c r="Q1140" s="1" t="s">
        <v>18673</v>
      </c>
      <c r="R1140" s="1">
        <v>30538474858</v>
      </c>
      <c r="U1140" s="1" t="s">
        <v>19603</v>
      </c>
      <c r="V1140" s="1">
        <v>1143449500</v>
      </c>
      <c r="W1140" s="1" t="s">
        <v>19604</v>
      </c>
      <c r="Z1140" s="1" t="s">
        <v>18706</v>
      </c>
      <c r="AA1140" s="1" t="s">
        <v>18789</v>
      </c>
      <c r="AB1140" s="1" t="s">
        <v>19605</v>
      </c>
      <c r="AE1140" s="1" t="s">
        <v>19606</v>
      </c>
      <c r="AG1140" s="1">
        <v>5</v>
      </c>
      <c r="AI1140" s="1">
        <v>1072</v>
      </c>
      <c r="AK1140" s="1" t="s">
        <v>19076</v>
      </c>
      <c r="AL1140" s="1" t="s">
        <v>19077</v>
      </c>
      <c r="AM1140" s="1" t="s">
        <v>18904</v>
      </c>
      <c r="AN1140" s="1" t="s">
        <v>18669</v>
      </c>
      <c r="AO1140" s="1" t="s">
        <v>18668</v>
      </c>
      <c r="AP1140" s="14" t="s">
        <v>19189</v>
      </c>
      <c r="AQ1140" s="14" t="s">
        <v>19190</v>
      </c>
      <c r="AR1140" s="14" t="s">
        <v>19188</v>
      </c>
      <c r="AS1140" s="15">
        <v>44350</v>
      </c>
      <c r="AT1140" s="1" t="s">
        <v>19158</v>
      </c>
      <c r="AU1140" s="1" t="s">
        <v>18672</v>
      </c>
      <c r="AV1140" s="1" t="s">
        <v>18735</v>
      </c>
      <c r="AW1140" s="1" t="s">
        <v>18683</v>
      </c>
      <c r="AX1140" s="1" t="s">
        <v>18667</v>
      </c>
      <c r="AY1140" s="1" t="s">
        <v>18684</v>
      </c>
    </row>
    <row r="1141" spans="1:51" x14ac:dyDescent="0.2">
      <c r="A1141" s="14" t="s">
        <v>15836</v>
      </c>
      <c r="B1141" s="1" t="s">
        <v>18662</v>
      </c>
      <c r="C1141" s="1" t="s">
        <v>18685</v>
      </c>
      <c r="D1141" s="1" t="s">
        <v>18664</v>
      </c>
      <c r="E1141" s="15">
        <v>44313</v>
      </c>
      <c r="F1141" s="13">
        <v>44337</v>
      </c>
      <c r="G1141" s="1" t="s">
        <v>18665</v>
      </c>
      <c r="H1141" s="1" t="s">
        <v>18666</v>
      </c>
      <c r="I1141" s="1" t="s">
        <v>18667</v>
      </c>
      <c r="J1141" s="1" t="s">
        <v>18668</v>
      </c>
      <c r="K1141" s="1" t="s">
        <v>18669</v>
      </c>
      <c r="L1141" s="1" t="s">
        <v>18735</v>
      </c>
      <c r="M1141" s="1" t="s">
        <v>18671</v>
      </c>
      <c r="N1141" s="1" t="s">
        <v>18672</v>
      </c>
      <c r="O1141" s="1">
        <v>33</v>
      </c>
      <c r="P1141" s="1" t="s">
        <v>18662</v>
      </c>
      <c r="Q1141" s="1" t="s">
        <v>18673</v>
      </c>
      <c r="R1141" s="1">
        <v>30538474858</v>
      </c>
      <c r="U1141" s="1" t="s">
        <v>19603</v>
      </c>
      <c r="V1141" s="1">
        <v>1143449500</v>
      </c>
      <c r="W1141" s="1" t="s">
        <v>19604</v>
      </c>
      <c r="Z1141" s="1" t="s">
        <v>18706</v>
      </c>
      <c r="AA1141" s="1" t="s">
        <v>18789</v>
      </c>
      <c r="AB1141" s="1" t="s">
        <v>19605</v>
      </c>
      <c r="AE1141" s="1" t="s">
        <v>19606</v>
      </c>
      <c r="AG1141" s="1">
        <v>5</v>
      </c>
      <c r="AI1141" s="1">
        <v>1072</v>
      </c>
      <c r="AK1141" s="1" t="s">
        <v>18732</v>
      </c>
      <c r="AL1141" s="1" t="s">
        <v>18730</v>
      </c>
      <c r="AM1141" s="1" t="s">
        <v>18679</v>
      </c>
      <c r="AN1141" s="1" t="s">
        <v>18669</v>
      </c>
      <c r="AO1141" s="1" t="s">
        <v>18668</v>
      </c>
      <c r="AP1141" s="14" t="s">
        <v>18732</v>
      </c>
      <c r="AQ1141" s="14" t="s">
        <v>18734</v>
      </c>
      <c r="AR1141" s="14" t="s">
        <v>18679</v>
      </c>
      <c r="AS1141" s="15">
        <v>44347</v>
      </c>
      <c r="AT1141" s="1" t="s">
        <v>18828</v>
      </c>
      <c r="AU1141" s="1" t="s">
        <v>18672</v>
      </c>
      <c r="AV1141" s="1" t="s">
        <v>18735</v>
      </c>
      <c r="AW1141" s="1" t="s">
        <v>18683</v>
      </c>
      <c r="AX1141" s="1" t="s">
        <v>18667</v>
      </c>
      <c r="AY1141" s="1" t="s">
        <v>18684</v>
      </c>
    </row>
    <row r="1142" spans="1:51" x14ac:dyDescent="0.2">
      <c r="A1142" s="14" t="s">
        <v>15839</v>
      </c>
      <c r="B1142" s="1" t="s">
        <v>18662</v>
      </c>
      <c r="C1142" s="1" t="s">
        <v>18685</v>
      </c>
      <c r="D1142" s="1" t="s">
        <v>18664</v>
      </c>
      <c r="E1142" s="15">
        <v>44313</v>
      </c>
      <c r="F1142" s="13">
        <v>44350</v>
      </c>
      <c r="G1142" s="1" t="s">
        <v>18665</v>
      </c>
      <c r="H1142" s="1" t="s">
        <v>18666</v>
      </c>
      <c r="I1142" s="1" t="s">
        <v>18667</v>
      </c>
      <c r="J1142" s="1" t="s">
        <v>18668</v>
      </c>
      <c r="K1142" s="1" t="s">
        <v>18669</v>
      </c>
      <c r="L1142" s="1" t="s">
        <v>18735</v>
      </c>
      <c r="M1142" s="1" t="s">
        <v>18671</v>
      </c>
      <c r="N1142" s="1" t="s">
        <v>18672</v>
      </c>
      <c r="O1142" s="1">
        <v>21</v>
      </c>
      <c r="P1142" s="1" t="s">
        <v>18662</v>
      </c>
      <c r="Q1142" s="1" t="s">
        <v>18673</v>
      </c>
      <c r="R1142" s="1">
        <v>30538474858</v>
      </c>
      <c r="U1142" s="1" t="s">
        <v>19603</v>
      </c>
      <c r="V1142" s="1">
        <v>1143449500</v>
      </c>
      <c r="W1142" s="1" t="s">
        <v>19604</v>
      </c>
      <c r="Z1142" s="1" t="s">
        <v>18706</v>
      </c>
      <c r="AA1142" s="1" t="s">
        <v>18789</v>
      </c>
      <c r="AB1142" s="1" t="s">
        <v>19605</v>
      </c>
      <c r="AE1142" s="1" t="s">
        <v>19606</v>
      </c>
      <c r="AG1142" s="1">
        <v>5</v>
      </c>
      <c r="AI1142" s="1">
        <v>1072</v>
      </c>
      <c r="AK1142" s="1" t="s">
        <v>18968</v>
      </c>
      <c r="AL1142" s="1" t="s">
        <v>18969</v>
      </c>
      <c r="AM1142" s="1" t="s">
        <v>18970</v>
      </c>
      <c r="AN1142" s="1" t="s">
        <v>18669</v>
      </c>
      <c r="AO1142" s="1" t="s">
        <v>18668</v>
      </c>
      <c r="AP1142" s="14" t="s">
        <v>18968</v>
      </c>
      <c r="AQ1142" s="14" t="s">
        <v>19166</v>
      </c>
      <c r="AR1142" s="14" t="s">
        <v>18970</v>
      </c>
      <c r="AS1142" s="15">
        <v>44350</v>
      </c>
      <c r="AT1142" s="1" t="s">
        <v>18713</v>
      </c>
      <c r="AU1142" s="1" t="s">
        <v>18672</v>
      </c>
      <c r="AV1142" s="1" t="s">
        <v>18735</v>
      </c>
      <c r="AW1142" s="1" t="s">
        <v>18683</v>
      </c>
      <c r="AX1142" s="1" t="s">
        <v>18667</v>
      </c>
      <c r="AY1142" s="1" t="s">
        <v>18684</v>
      </c>
    </row>
    <row r="1143" spans="1:51" x14ac:dyDescent="0.2">
      <c r="A1143" s="14" t="s">
        <v>15846</v>
      </c>
      <c r="B1143" s="1" t="s">
        <v>18662</v>
      </c>
      <c r="C1143" s="1" t="s">
        <v>18967</v>
      </c>
      <c r="D1143" s="1" t="s">
        <v>18664</v>
      </c>
      <c r="E1143" s="15">
        <v>44313</v>
      </c>
      <c r="F1143" s="13">
        <v>44350</v>
      </c>
      <c r="G1143" s="1" t="s">
        <v>18665</v>
      </c>
      <c r="H1143" s="1" t="s">
        <v>18666</v>
      </c>
      <c r="I1143" s="1" t="s">
        <v>18667</v>
      </c>
      <c r="J1143" s="1" t="s">
        <v>18668</v>
      </c>
      <c r="K1143" s="1" t="s">
        <v>18669</v>
      </c>
      <c r="L1143" s="1" t="s">
        <v>18735</v>
      </c>
      <c r="M1143" s="1" t="s">
        <v>18671</v>
      </c>
      <c r="N1143" s="1" t="s">
        <v>18672</v>
      </c>
      <c r="O1143" s="1">
        <v>20</v>
      </c>
      <c r="P1143" s="1" t="s">
        <v>18662</v>
      </c>
      <c r="Q1143" s="1" t="s">
        <v>18673</v>
      </c>
      <c r="R1143" s="1">
        <v>30538474858</v>
      </c>
      <c r="U1143" s="1" t="s">
        <v>19603</v>
      </c>
      <c r="V1143" s="1">
        <v>1143449500</v>
      </c>
      <c r="W1143" s="1" t="s">
        <v>19604</v>
      </c>
      <c r="Z1143" s="1" t="s">
        <v>18706</v>
      </c>
      <c r="AA1143" s="1" t="s">
        <v>18789</v>
      </c>
      <c r="AB1143" s="1" t="s">
        <v>19605</v>
      </c>
      <c r="AE1143" s="1" t="s">
        <v>19606</v>
      </c>
      <c r="AG1143" s="1">
        <v>5</v>
      </c>
      <c r="AI1143" s="1">
        <v>1072</v>
      </c>
      <c r="AK1143" s="1" t="s">
        <v>18777</v>
      </c>
      <c r="AL1143" s="1" t="s">
        <v>18671</v>
      </c>
      <c r="AM1143" s="1" t="s">
        <v>18679</v>
      </c>
      <c r="AN1143" s="1" t="s">
        <v>18669</v>
      </c>
      <c r="AO1143" s="1" t="s">
        <v>18668</v>
      </c>
      <c r="AP1143" s="14" t="s">
        <v>18777</v>
      </c>
      <c r="AQ1143" s="14" t="s">
        <v>18778</v>
      </c>
      <c r="AR1143" s="14" t="s">
        <v>18679</v>
      </c>
      <c r="AS1143" s="15">
        <v>44344</v>
      </c>
      <c r="AT1143" s="1" t="s">
        <v>18713</v>
      </c>
      <c r="AU1143" s="1" t="s">
        <v>18672</v>
      </c>
      <c r="AV1143" s="1" t="s">
        <v>18735</v>
      </c>
      <c r="AW1143" s="1" t="s">
        <v>18683</v>
      </c>
      <c r="AX1143" s="1" t="s">
        <v>18667</v>
      </c>
      <c r="AY1143" s="1" t="s">
        <v>18684</v>
      </c>
    </row>
    <row r="1144" spans="1:51" x14ac:dyDescent="0.2">
      <c r="A1144" s="14" t="s">
        <v>15859</v>
      </c>
      <c r="B1144" s="1" t="s">
        <v>18662</v>
      </c>
      <c r="C1144" s="1" t="s">
        <v>18685</v>
      </c>
      <c r="D1144" s="1" t="s">
        <v>18664</v>
      </c>
      <c r="E1144" s="15">
        <v>44313</v>
      </c>
      <c r="F1144" s="13">
        <v>44326</v>
      </c>
      <c r="G1144" s="1" t="s">
        <v>18665</v>
      </c>
      <c r="H1144" s="1" t="s">
        <v>18666</v>
      </c>
      <c r="I1144" s="1" t="s">
        <v>18667</v>
      </c>
      <c r="J1144" s="1" t="s">
        <v>18668</v>
      </c>
      <c r="K1144" s="1" t="s">
        <v>18669</v>
      </c>
      <c r="L1144" s="1" t="s">
        <v>18735</v>
      </c>
      <c r="M1144" s="1" t="s">
        <v>18671</v>
      </c>
      <c r="N1144" s="1" t="s">
        <v>18672</v>
      </c>
      <c r="O1144" s="1">
        <v>24</v>
      </c>
      <c r="P1144" s="1" t="s">
        <v>18662</v>
      </c>
      <c r="Q1144" s="1" t="s">
        <v>19608</v>
      </c>
      <c r="R1144" s="1">
        <v>20254926222</v>
      </c>
      <c r="S1144" s="1" t="s">
        <v>18702</v>
      </c>
      <c r="T1144" s="1">
        <v>25492622</v>
      </c>
      <c r="U1144" s="1" t="s">
        <v>19609</v>
      </c>
      <c r="V1144" s="1">
        <v>3364222761</v>
      </c>
      <c r="X1144" s="1" t="s">
        <v>19610</v>
      </c>
      <c r="Y1144" s="1" t="s">
        <v>19611</v>
      </c>
      <c r="Z1144" s="1" t="s">
        <v>15990</v>
      </c>
      <c r="AA1144" s="1" t="s">
        <v>19058</v>
      </c>
      <c r="AB1144" s="1" t="s">
        <v>19612</v>
      </c>
      <c r="AE1144" s="1" t="s">
        <v>19613</v>
      </c>
      <c r="AI1144" s="1">
        <v>2900</v>
      </c>
      <c r="AK1144" s="1" t="s">
        <v>18733</v>
      </c>
      <c r="AL1144" s="1" t="s">
        <v>18730</v>
      </c>
      <c r="AM1144" s="1" t="s">
        <v>18679</v>
      </c>
      <c r="AN1144" s="1" t="s">
        <v>18669</v>
      </c>
      <c r="AO1144" s="1" t="s">
        <v>18668</v>
      </c>
      <c r="AP1144" s="14" t="s">
        <v>18827</v>
      </c>
      <c r="AQ1144" s="14" t="s">
        <v>18734</v>
      </c>
      <c r="AR1144" s="14" t="s">
        <v>18679</v>
      </c>
      <c r="AS1144" s="15">
        <v>44336</v>
      </c>
      <c r="AT1144" s="1" t="s">
        <v>18828</v>
      </c>
      <c r="AU1144" s="1" t="s">
        <v>18672</v>
      </c>
      <c r="AV1144" s="1" t="s">
        <v>18735</v>
      </c>
      <c r="AW1144" s="1" t="s">
        <v>18683</v>
      </c>
      <c r="AX1144" s="1" t="s">
        <v>18667</v>
      </c>
      <c r="AY1144" s="1" t="s">
        <v>18684</v>
      </c>
    </row>
    <row r="1145" spans="1:51" x14ac:dyDescent="0.2">
      <c r="A1145" s="14" t="s">
        <v>15863</v>
      </c>
      <c r="B1145" s="1" t="s">
        <v>18662</v>
      </c>
      <c r="C1145" s="1" t="s">
        <v>18685</v>
      </c>
      <c r="D1145" s="1" t="s">
        <v>18664</v>
      </c>
      <c r="E1145" s="15">
        <v>44313</v>
      </c>
      <c r="F1145" s="13">
        <v>44349</v>
      </c>
      <c r="G1145" s="1" t="s">
        <v>18665</v>
      </c>
      <c r="H1145" s="1" t="s">
        <v>18666</v>
      </c>
      <c r="I1145" s="1" t="s">
        <v>18667</v>
      </c>
      <c r="J1145" s="1" t="s">
        <v>18668</v>
      </c>
      <c r="K1145" s="1" t="s">
        <v>18669</v>
      </c>
      <c r="L1145" s="1" t="s">
        <v>18735</v>
      </c>
      <c r="M1145" s="1" t="s">
        <v>18671</v>
      </c>
      <c r="N1145" s="1" t="s">
        <v>18672</v>
      </c>
      <c r="O1145" s="1">
        <v>11</v>
      </c>
      <c r="P1145" s="1" t="s">
        <v>18662</v>
      </c>
      <c r="Q1145" s="1" t="s">
        <v>18673</v>
      </c>
      <c r="R1145" s="1">
        <v>30708574836</v>
      </c>
      <c r="U1145" s="1" t="s">
        <v>18872</v>
      </c>
      <c r="V1145" s="1">
        <v>1163161000</v>
      </c>
      <c r="W1145" s="1" t="s">
        <v>16547</v>
      </c>
      <c r="Z1145" s="1" t="s">
        <v>15990</v>
      </c>
      <c r="AA1145" s="1" t="s">
        <v>18853</v>
      </c>
      <c r="AB1145" s="1" t="s">
        <v>18854</v>
      </c>
      <c r="AE1145" s="1" t="s">
        <v>18873</v>
      </c>
      <c r="AG1145" s="1" t="s">
        <v>15731</v>
      </c>
      <c r="AI1145" s="1">
        <v>1842</v>
      </c>
      <c r="AJ1145" s="1" t="s">
        <v>18874</v>
      </c>
      <c r="AK1145" s="1" t="s">
        <v>19026</v>
      </c>
      <c r="AL1145" s="1" t="s">
        <v>19127</v>
      </c>
      <c r="AM1145" s="1" t="s">
        <v>18868</v>
      </c>
      <c r="AN1145" s="1" t="s">
        <v>18863</v>
      </c>
      <c r="AO1145" s="1" t="s">
        <v>18668</v>
      </c>
      <c r="AP1145" s="14" t="s">
        <v>19614</v>
      </c>
      <c r="AQ1145" s="14" t="s">
        <v>19128</v>
      </c>
      <c r="AR1145" s="14" t="s">
        <v>18868</v>
      </c>
      <c r="AS1145" s="15">
        <v>44347</v>
      </c>
      <c r="AT1145" s="1" t="s">
        <v>18871</v>
      </c>
      <c r="AU1145" s="1" t="s">
        <v>18672</v>
      </c>
      <c r="AV1145" s="1" t="s">
        <v>18735</v>
      </c>
      <c r="AW1145" s="1" t="s">
        <v>18683</v>
      </c>
      <c r="AX1145" s="1" t="s">
        <v>18667</v>
      </c>
      <c r="AY1145" s="1" t="s">
        <v>18684</v>
      </c>
    </row>
    <row r="1146" spans="1:51" x14ac:dyDescent="0.2">
      <c r="A1146" s="14" t="s">
        <v>15866</v>
      </c>
      <c r="B1146" s="1" t="s">
        <v>18662</v>
      </c>
      <c r="C1146" s="1" t="s">
        <v>18663</v>
      </c>
      <c r="D1146" s="1" t="s">
        <v>18664</v>
      </c>
      <c r="E1146" s="15">
        <v>44313</v>
      </c>
      <c r="F1146" s="13">
        <v>44314</v>
      </c>
      <c r="G1146" s="1" t="s">
        <v>18665</v>
      </c>
      <c r="H1146" s="1" t="s">
        <v>18666</v>
      </c>
      <c r="I1146" s="1" t="s">
        <v>18667</v>
      </c>
      <c r="J1146" s="1" t="s">
        <v>18668</v>
      </c>
      <c r="K1146" s="1" t="s">
        <v>18669</v>
      </c>
      <c r="L1146" s="1" t="s">
        <v>18735</v>
      </c>
      <c r="M1146" s="1" t="s">
        <v>18671</v>
      </c>
      <c r="N1146" s="1" t="s">
        <v>18672</v>
      </c>
      <c r="O1146" s="1">
        <v>9</v>
      </c>
      <c r="P1146" s="1" t="s">
        <v>18662</v>
      </c>
      <c r="Q1146" s="1" t="s">
        <v>18673</v>
      </c>
      <c r="R1146" s="1">
        <v>30708574836</v>
      </c>
      <c r="U1146" s="1" t="s">
        <v>18872</v>
      </c>
      <c r="V1146" s="1">
        <v>1163161000</v>
      </c>
      <c r="W1146" s="1" t="s">
        <v>16547</v>
      </c>
      <c r="Z1146" s="1" t="s">
        <v>15990</v>
      </c>
      <c r="AA1146" s="1" t="s">
        <v>18853</v>
      </c>
      <c r="AB1146" s="1" t="s">
        <v>18854</v>
      </c>
      <c r="AE1146" s="1" t="s">
        <v>18873</v>
      </c>
      <c r="AG1146" s="1" t="s">
        <v>15731</v>
      </c>
      <c r="AI1146" s="1">
        <v>1842</v>
      </c>
      <c r="AJ1146" s="1" t="s">
        <v>18874</v>
      </c>
      <c r="AK1146" s="1" t="s">
        <v>19126</v>
      </c>
      <c r="AL1146" s="1" t="s">
        <v>19127</v>
      </c>
      <c r="AM1146" s="1" t="s">
        <v>18868</v>
      </c>
      <c r="AN1146" s="1" t="s">
        <v>18863</v>
      </c>
      <c r="AO1146" s="1" t="s">
        <v>18668</v>
      </c>
      <c r="AP1146" s="14" t="s">
        <v>19048</v>
      </c>
      <c r="AQ1146" s="14" t="s">
        <v>19027</v>
      </c>
      <c r="AR1146" s="14" t="s">
        <v>18868</v>
      </c>
      <c r="AS1146" s="15">
        <v>44314</v>
      </c>
      <c r="AT1146" s="1" t="s">
        <v>18754</v>
      </c>
      <c r="AU1146" s="1" t="s">
        <v>18672</v>
      </c>
      <c r="AV1146" s="1" t="s">
        <v>18735</v>
      </c>
      <c r="AW1146" s="1" t="s">
        <v>18683</v>
      </c>
      <c r="AX1146" s="1" t="s">
        <v>18667</v>
      </c>
      <c r="AY1146" s="1" t="s">
        <v>18684</v>
      </c>
    </row>
    <row r="1147" spans="1:51" x14ac:dyDescent="0.2">
      <c r="A1147" s="14" t="s">
        <v>15869</v>
      </c>
      <c r="B1147" s="1" t="s">
        <v>18662</v>
      </c>
      <c r="C1147" s="1" t="s">
        <v>18685</v>
      </c>
      <c r="D1147" s="1" t="s">
        <v>18664</v>
      </c>
      <c r="E1147" s="15">
        <v>44313</v>
      </c>
      <c r="F1147" s="13">
        <v>44350</v>
      </c>
      <c r="G1147" s="1" t="s">
        <v>18665</v>
      </c>
      <c r="H1147" s="1" t="s">
        <v>18666</v>
      </c>
      <c r="I1147" s="1" t="s">
        <v>18667</v>
      </c>
      <c r="J1147" s="1" t="s">
        <v>18668</v>
      </c>
      <c r="K1147" s="1" t="s">
        <v>18669</v>
      </c>
      <c r="L1147" s="1" t="s">
        <v>18735</v>
      </c>
      <c r="M1147" s="1" t="s">
        <v>18671</v>
      </c>
      <c r="N1147" s="1" t="s">
        <v>18672</v>
      </c>
      <c r="O1147" s="1">
        <v>18</v>
      </c>
      <c r="P1147" s="1" t="s">
        <v>18662</v>
      </c>
      <c r="Q1147" s="1" t="s">
        <v>18673</v>
      </c>
      <c r="R1147" s="1">
        <v>30708574836</v>
      </c>
      <c r="U1147" s="1" t="s">
        <v>18872</v>
      </c>
      <c r="V1147" s="1">
        <v>1163161000</v>
      </c>
      <c r="W1147" s="1" t="s">
        <v>16547</v>
      </c>
      <c r="Z1147" s="1" t="s">
        <v>15990</v>
      </c>
      <c r="AA1147" s="1" t="s">
        <v>18853</v>
      </c>
      <c r="AB1147" s="1" t="s">
        <v>18854</v>
      </c>
      <c r="AE1147" s="1" t="s">
        <v>18873</v>
      </c>
      <c r="AG1147" s="1" t="s">
        <v>15731</v>
      </c>
      <c r="AI1147" s="1">
        <v>1842</v>
      </c>
      <c r="AJ1147" s="1" t="s">
        <v>18874</v>
      </c>
      <c r="AK1147" s="1" t="s">
        <v>18915</v>
      </c>
      <c r="AL1147" s="1" t="s">
        <v>17844</v>
      </c>
      <c r="AM1147" s="1" t="s">
        <v>18916</v>
      </c>
      <c r="AN1147" s="1" t="s">
        <v>18863</v>
      </c>
      <c r="AO1147" s="1" t="s">
        <v>18668</v>
      </c>
      <c r="AP1147" s="14" t="s">
        <v>18917</v>
      </c>
      <c r="AQ1147" s="14" t="s">
        <v>18906</v>
      </c>
      <c r="AR1147" s="14" t="s">
        <v>18916</v>
      </c>
      <c r="AS1147" s="15">
        <v>44349</v>
      </c>
      <c r="AT1147" s="1" t="s">
        <v>18918</v>
      </c>
      <c r="AU1147" s="1" t="s">
        <v>18672</v>
      </c>
      <c r="AV1147" s="1" t="s">
        <v>18735</v>
      </c>
      <c r="AW1147" s="1" t="s">
        <v>18683</v>
      </c>
      <c r="AX1147" s="1" t="s">
        <v>18667</v>
      </c>
      <c r="AY1147" s="1" t="s">
        <v>18684</v>
      </c>
    </row>
    <row r="1148" spans="1:51" x14ac:dyDescent="0.2">
      <c r="A1148" s="14" t="s">
        <v>15872</v>
      </c>
      <c r="B1148" s="1" t="s">
        <v>18662</v>
      </c>
      <c r="C1148" s="1" t="s">
        <v>18685</v>
      </c>
      <c r="D1148" s="1" t="s">
        <v>18664</v>
      </c>
      <c r="E1148" s="15">
        <v>44313</v>
      </c>
      <c r="F1148" s="13">
        <v>44350</v>
      </c>
      <c r="G1148" s="1" t="s">
        <v>18665</v>
      </c>
      <c r="H1148" s="1" t="s">
        <v>18666</v>
      </c>
      <c r="I1148" s="1" t="s">
        <v>18667</v>
      </c>
      <c r="J1148" s="1" t="s">
        <v>18668</v>
      </c>
      <c r="K1148" s="1" t="s">
        <v>18669</v>
      </c>
      <c r="L1148" s="1" t="s">
        <v>18735</v>
      </c>
      <c r="M1148" s="1" t="s">
        <v>18671</v>
      </c>
      <c r="N1148" s="1" t="s">
        <v>18672</v>
      </c>
      <c r="O1148" s="1">
        <v>20</v>
      </c>
      <c r="P1148" s="1" t="s">
        <v>18662</v>
      </c>
      <c r="Q1148" s="1" t="s">
        <v>18673</v>
      </c>
      <c r="R1148" s="1">
        <v>30708574836</v>
      </c>
      <c r="U1148" s="1" t="s">
        <v>18872</v>
      </c>
      <c r="V1148" s="1">
        <v>1163161000</v>
      </c>
      <c r="W1148" s="1" t="s">
        <v>16547</v>
      </c>
      <c r="Z1148" s="1" t="s">
        <v>15990</v>
      </c>
      <c r="AA1148" s="1" t="s">
        <v>18853</v>
      </c>
      <c r="AB1148" s="1" t="s">
        <v>18854</v>
      </c>
      <c r="AE1148" s="1" t="s">
        <v>18873</v>
      </c>
      <c r="AG1148" s="1" t="s">
        <v>15731</v>
      </c>
      <c r="AI1148" s="1">
        <v>1842</v>
      </c>
      <c r="AJ1148" s="1" t="s">
        <v>18874</v>
      </c>
      <c r="AK1148" s="1" t="s">
        <v>18915</v>
      </c>
      <c r="AL1148" s="1" t="s">
        <v>17844</v>
      </c>
      <c r="AM1148" s="1" t="s">
        <v>18916</v>
      </c>
      <c r="AN1148" s="1" t="s">
        <v>18863</v>
      </c>
      <c r="AO1148" s="1" t="s">
        <v>18668</v>
      </c>
      <c r="AP1148" s="14" t="s">
        <v>18917</v>
      </c>
      <c r="AQ1148" s="14" t="s">
        <v>18906</v>
      </c>
      <c r="AR1148" s="14" t="s">
        <v>18916</v>
      </c>
      <c r="AS1148" s="15">
        <v>44349</v>
      </c>
      <c r="AT1148" s="1" t="s">
        <v>18918</v>
      </c>
      <c r="AU1148" s="1" t="s">
        <v>18672</v>
      </c>
      <c r="AV1148" s="1" t="s">
        <v>18735</v>
      </c>
      <c r="AW1148" s="1" t="s">
        <v>18683</v>
      </c>
      <c r="AX1148" s="1" t="s">
        <v>18667</v>
      </c>
      <c r="AY1148" s="1" t="s">
        <v>18684</v>
      </c>
    </row>
    <row r="1149" spans="1:51" x14ac:dyDescent="0.2">
      <c r="A1149" s="14" t="s">
        <v>15875</v>
      </c>
      <c r="B1149" s="1" t="s">
        <v>18662</v>
      </c>
      <c r="C1149" s="1" t="s">
        <v>18685</v>
      </c>
      <c r="D1149" s="1" t="s">
        <v>18664</v>
      </c>
      <c r="E1149" s="15">
        <v>44313</v>
      </c>
      <c r="F1149" s="13">
        <v>44350</v>
      </c>
      <c r="G1149" s="1" t="s">
        <v>18665</v>
      </c>
      <c r="H1149" s="1" t="s">
        <v>18666</v>
      </c>
      <c r="I1149" s="1" t="s">
        <v>18667</v>
      </c>
      <c r="J1149" s="1" t="s">
        <v>18668</v>
      </c>
      <c r="K1149" s="1" t="s">
        <v>18669</v>
      </c>
      <c r="L1149" s="1" t="s">
        <v>18735</v>
      </c>
      <c r="M1149" s="1" t="s">
        <v>18671</v>
      </c>
      <c r="N1149" s="1" t="s">
        <v>18672</v>
      </c>
      <c r="O1149" s="1">
        <v>17</v>
      </c>
      <c r="P1149" s="1" t="s">
        <v>18662</v>
      </c>
      <c r="Q1149" s="1" t="s">
        <v>18673</v>
      </c>
      <c r="R1149" s="1">
        <v>30708574836</v>
      </c>
      <c r="U1149" s="1" t="s">
        <v>18872</v>
      </c>
      <c r="V1149" s="1">
        <v>1163161000</v>
      </c>
      <c r="W1149" s="1" t="s">
        <v>16547</v>
      </c>
      <c r="Z1149" s="1" t="s">
        <v>15990</v>
      </c>
      <c r="AA1149" s="1" t="s">
        <v>18853</v>
      </c>
      <c r="AB1149" s="1" t="s">
        <v>18854</v>
      </c>
      <c r="AE1149" s="1" t="s">
        <v>18873</v>
      </c>
      <c r="AG1149" s="1" t="s">
        <v>15731</v>
      </c>
      <c r="AI1149" s="1">
        <v>1842</v>
      </c>
      <c r="AJ1149" s="1" t="s">
        <v>18874</v>
      </c>
      <c r="AK1149" s="1" t="s">
        <v>18915</v>
      </c>
      <c r="AL1149" s="1" t="s">
        <v>17844</v>
      </c>
      <c r="AM1149" s="1" t="s">
        <v>18916</v>
      </c>
      <c r="AN1149" s="1" t="s">
        <v>18863</v>
      </c>
      <c r="AO1149" s="1" t="s">
        <v>18668</v>
      </c>
      <c r="AP1149" s="14" t="s">
        <v>18917</v>
      </c>
      <c r="AQ1149" s="14" t="s">
        <v>18906</v>
      </c>
      <c r="AR1149" s="14" t="s">
        <v>18916</v>
      </c>
      <c r="AS1149" s="15">
        <v>44349</v>
      </c>
      <c r="AT1149" s="1" t="s">
        <v>18918</v>
      </c>
      <c r="AU1149" s="1" t="s">
        <v>18672</v>
      </c>
      <c r="AV1149" s="1" t="s">
        <v>18735</v>
      </c>
      <c r="AW1149" s="1" t="s">
        <v>18683</v>
      </c>
      <c r="AX1149" s="1" t="s">
        <v>18667</v>
      </c>
      <c r="AY1149" s="1" t="s">
        <v>18684</v>
      </c>
    </row>
    <row r="1150" spans="1:51" x14ac:dyDescent="0.2">
      <c r="A1150" s="14" t="s">
        <v>15879</v>
      </c>
      <c r="B1150" s="1" t="s">
        <v>18662</v>
      </c>
      <c r="C1150" s="1" t="s">
        <v>18685</v>
      </c>
      <c r="D1150" s="1" t="s">
        <v>18664</v>
      </c>
      <c r="E1150" s="15">
        <v>44313</v>
      </c>
      <c r="F1150" s="13">
        <v>44350</v>
      </c>
      <c r="G1150" s="1" t="s">
        <v>18665</v>
      </c>
      <c r="H1150" s="1" t="s">
        <v>18666</v>
      </c>
      <c r="I1150" s="1" t="s">
        <v>18667</v>
      </c>
      <c r="J1150" s="1" t="s">
        <v>18668</v>
      </c>
      <c r="K1150" s="1" t="s">
        <v>18669</v>
      </c>
      <c r="L1150" s="1" t="s">
        <v>18735</v>
      </c>
      <c r="M1150" s="1" t="s">
        <v>18671</v>
      </c>
      <c r="N1150" s="1" t="s">
        <v>18672</v>
      </c>
      <c r="O1150" s="1">
        <v>18</v>
      </c>
      <c r="P1150" s="1" t="s">
        <v>18662</v>
      </c>
      <c r="Q1150" s="1" t="s">
        <v>18673</v>
      </c>
      <c r="R1150" s="1">
        <v>30708574836</v>
      </c>
      <c r="U1150" s="1" t="s">
        <v>18872</v>
      </c>
      <c r="V1150" s="1">
        <v>1163161000</v>
      </c>
      <c r="W1150" s="1" t="s">
        <v>16547</v>
      </c>
      <c r="Z1150" s="1" t="s">
        <v>15990</v>
      </c>
      <c r="AA1150" s="1" t="s">
        <v>18853</v>
      </c>
      <c r="AB1150" s="1" t="s">
        <v>18854</v>
      </c>
      <c r="AE1150" s="1" t="s">
        <v>18873</v>
      </c>
      <c r="AG1150" s="1" t="s">
        <v>15731</v>
      </c>
      <c r="AI1150" s="1">
        <v>1842</v>
      </c>
      <c r="AJ1150" s="1" t="s">
        <v>18874</v>
      </c>
      <c r="AK1150" s="1" t="s">
        <v>18915</v>
      </c>
      <c r="AL1150" s="1" t="s">
        <v>17844</v>
      </c>
      <c r="AM1150" s="1" t="s">
        <v>18916</v>
      </c>
      <c r="AN1150" s="1" t="s">
        <v>18863</v>
      </c>
      <c r="AO1150" s="1" t="s">
        <v>18668</v>
      </c>
      <c r="AP1150" s="14" t="s">
        <v>18917</v>
      </c>
      <c r="AQ1150" s="14" t="s">
        <v>18906</v>
      </c>
      <c r="AR1150" s="14" t="s">
        <v>18916</v>
      </c>
      <c r="AS1150" s="15">
        <v>44349</v>
      </c>
      <c r="AT1150" s="1" t="s">
        <v>18918</v>
      </c>
      <c r="AU1150" s="1" t="s">
        <v>18672</v>
      </c>
      <c r="AV1150" s="1" t="s">
        <v>18735</v>
      </c>
      <c r="AW1150" s="1" t="s">
        <v>18683</v>
      </c>
      <c r="AX1150" s="1" t="s">
        <v>18667</v>
      </c>
      <c r="AY1150" s="1" t="s">
        <v>18684</v>
      </c>
    </row>
    <row r="1151" spans="1:51" x14ac:dyDescent="0.2">
      <c r="A1151" s="14" t="s">
        <v>17397</v>
      </c>
      <c r="B1151" s="1" t="s">
        <v>18953</v>
      </c>
      <c r="C1151" s="1" t="s">
        <v>18685</v>
      </c>
      <c r="D1151" s="1" t="s">
        <v>18664</v>
      </c>
      <c r="E1151" s="15">
        <v>44314</v>
      </c>
      <c r="F1151" s="13">
        <v>44333</v>
      </c>
      <c r="G1151" s="1" t="s">
        <v>18954</v>
      </c>
      <c r="H1151" s="1" t="s">
        <v>18955</v>
      </c>
      <c r="I1151" s="1" t="s">
        <v>18667</v>
      </c>
      <c r="J1151" s="1" t="s">
        <v>18668</v>
      </c>
      <c r="K1151" s="1" t="s">
        <v>18669</v>
      </c>
      <c r="L1151" s="1" t="s">
        <v>18693</v>
      </c>
      <c r="M1151" s="1" t="s">
        <v>18956</v>
      </c>
      <c r="N1151" s="1" t="s">
        <v>18957</v>
      </c>
      <c r="O1151" s="1">
        <v>43</v>
      </c>
      <c r="P1151" s="1" t="s">
        <v>18953</v>
      </c>
      <c r="Q1151" s="1" t="s">
        <v>18673</v>
      </c>
      <c r="R1151" s="1">
        <v>30712205330</v>
      </c>
      <c r="U1151" s="1" t="s">
        <v>19585</v>
      </c>
      <c r="V1151" s="1">
        <v>1156616473</v>
      </c>
      <c r="W1151" s="1" t="s">
        <v>19586</v>
      </c>
      <c r="Z1151" s="1" t="s">
        <v>18706</v>
      </c>
      <c r="AA1151" s="1" t="s">
        <v>18758</v>
      </c>
      <c r="AB1151" s="1" t="s">
        <v>18759</v>
      </c>
      <c r="AE1151" s="1" t="s">
        <v>19587</v>
      </c>
      <c r="AG1151" s="1">
        <v>5</v>
      </c>
      <c r="AH1151" s="1" t="s">
        <v>18891</v>
      </c>
      <c r="AI1151" s="1">
        <v>1425</v>
      </c>
      <c r="AK1151" s="1" t="s">
        <v>18761</v>
      </c>
      <c r="AL1151" s="1" t="s">
        <v>18730</v>
      </c>
      <c r="AM1151" s="1" t="s">
        <v>18693</v>
      </c>
      <c r="AN1151" s="1" t="s">
        <v>18669</v>
      </c>
      <c r="AO1151" s="1" t="s">
        <v>18668</v>
      </c>
      <c r="AP1151" s="14" t="s">
        <v>18694</v>
      </c>
      <c r="AQ1151" s="14" t="s">
        <v>18695</v>
      </c>
      <c r="AR1151" s="14" t="s">
        <v>18693</v>
      </c>
      <c r="AS1151" s="15">
        <v>44333</v>
      </c>
      <c r="AT1151" s="1" t="s">
        <v>18769</v>
      </c>
      <c r="AU1151" s="1" t="s">
        <v>18957</v>
      </c>
      <c r="AV1151" s="1" t="s">
        <v>18693</v>
      </c>
      <c r="AW1151" s="1" t="s">
        <v>18958</v>
      </c>
      <c r="AX1151" s="1" t="s">
        <v>18667</v>
      </c>
      <c r="AY1151" s="1" t="s">
        <v>18959</v>
      </c>
    </row>
    <row r="1152" spans="1:51" x14ac:dyDescent="0.2">
      <c r="A1152" s="14" t="s">
        <v>15884</v>
      </c>
      <c r="B1152" s="1" t="s">
        <v>18662</v>
      </c>
      <c r="C1152" s="1" t="s">
        <v>18685</v>
      </c>
      <c r="D1152" s="1" t="s">
        <v>18664</v>
      </c>
      <c r="E1152" s="15">
        <v>44315</v>
      </c>
      <c r="F1152" s="13">
        <v>44349</v>
      </c>
      <c r="G1152" s="1" t="s">
        <v>18665</v>
      </c>
      <c r="H1152" s="1" t="s">
        <v>18666</v>
      </c>
      <c r="I1152" s="1" t="s">
        <v>18667</v>
      </c>
      <c r="J1152" s="1" t="s">
        <v>18668</v>
      </c>
      <c r="K1152" s="1" t="s">
        <v>18669</v>
      </c>
      <c r="L1152" s="1" t="s">
        <v>18679</v>
      </c>
      <c r="M1152" s="1" t="s">
        <v>18671</v>
      </c>
      <c r="N1152" s="1" t="s">
        <v>18672</v>
      </c>
      <c r="O1152" s="1">
        <v>29</v>
      </c>
      <c r="P1152" s="1" t="s">
        <v>18662</v>
      </c>
      <c r="Q1152" s="1" t="s">
        <v>18673</v>
      </c>
      <c r="R1152" s="1">
        <v>30686512912</v>
      </c>
      <c r="U1152" s="1" t="s">
        <v>19506</v>
      </c>
      <c r="V1152" s="1">
        <v>1131751938</v>
      </c>
      <c r="W1152" s="1" t="s">
        <v>19232</v>
      </c>
      <c r="Z1152" s="1" t="s">
        <v>18706</v>
      </c>
      <c r="AA1152" s="1" t="s">
        <v>18707</v>
      </c>
      <c r="AB1152" s="1" t="s">
        <v>18707</v>
      </c>
      <c r="AE1152" s="1" t="s">
        <v>19233</v>
      </c>
      <c r="AG1152" s="1">
        <v>1</v>
      </c>
      <c r="AH1152" s="1">
        <v>18</v>
      </c>
      <c r="AI1152" s="1">
        <v>1093</v>
      </c>
      <c r="AK1152" s="1" t="s">
        <v>18718</v>
      </c>
      <c r="AL1152" s="1" t="s">
        <v>18671</v>
      </c>
      <c r="AM1152" s="1" t="s">
        <v>18679</v>
      </c>
      <c r="AN1152" s="1" t="s">
        <v>18669</v>
      </c>
      <c r="AO1152" s="1" t="s">
        <v>18668</v>
      </c>
      <c r="AP1152" s="14" t="s">
        <v>18800</v>
      </c>
      <c r="AQ1152" s="14" t="s">
        <v>18734</v>
      </c>
      <c r="AR1152" s="14" t="s">
        <v>18679</v>
      </c>
      <c r="AS1152" s="15">
        <v>44349</v>
      </c>
      <c r="AT1152" s="1" t="s">
        <v>18801</v>
      </c>
      <c r="AU1152" s="1" t="s">
        <v>18672</v>
      </c>
      <c r="AV1152" s="1" t="s">
        <v>18679</v>
      </c>
      <c r="AW1152" s="1" t="s">
        <v>18683</v>
      </c>
      <c r="AX1152" s="1" t="s">
        <v>18667</v>
      </c>
      <c r="AY1152" s="1" t="s">
        <v>18684</v>
      </c>
    </row>
    <row r="1153" spans="1:51" x14ac:dyDescent="0.2">
      <c r="A1153" s="14" t="s">
        <v>18168</v>
      </c>
      <c r="B1153" s="1" t="s">
        <v>19235</v>
      </c>
      <c r="C1153" s="1" t="s">
        <v>19259</v>
      </c>
      <c r="D1153" s="1" t="s">
        <v>18664</v>
      </c>
      <c r="E1153" s="15">
        <v>44315</v>
      </c>
      <c r="F1153" s="13">
        <v>44316</v>
      </c>
      <c r="G1153" s="1" t="s">
        <v>18954</v>
      </c>
      <c r="H1153" s="1" t="s">
        <v>19236</v>
      </c>
      <c r="I1153" s="1" t="s">
        <v>18667</v>
      </c>
      <c r="J1153" s="1" t="s">
        <v>18668</v>
      </c>
      <c r="K1153" s="1" t="s">
        <v>18669</v>
      </c>
      <c r="L1153" s="1" t="s">
        <v>18894</v>
      </c>
      <c r="M1153" s="1" t="s">
        <v>18893</v>
      </c>
      <c r="N1153" s="1" t="s">
        <v>19237</v>
      </c>
      <c r="O1153" s="1">
        <v>5</v>
      </c>
      <c r="P1153" s="1" t="s">
        <v>19235</v>
      </c>
      <c r="Q1153" s="1" t="s">
        <v>19594</v>
      </c>
      <c r="R1153" s="1">
        <v>27217386034</v>
      </c>
      <c r="S1153" s="1" t="s">
        <v>18702</v>
      </c>
      <c r="T1153" s="1">
        <v>21738603</v>
      </c>
      <c r="U1153" s="1" t="s">
        <v>19595</v>
      </c>
      <c r="V1153" s="1">
        <v>1558174154</v>
      </c>
      <c r="X1153" s="1" t="s">
        <v>19594</v>
      </c>
      <c r="Y1153" s="1" t="s">
        <v>19594</v>
      </c>
      <c r="Z1153" s="1" t="s">
        <v>15990</v>
      </c>
      <c r="AA1153" s="1" t="s">
        <v>19007</v>
      </c>
      <c r="AB1153" s="1" t="s">
        <v>19596</v>
      </c>
      <c r="AE1153" s="1" t="s">
        <v>19597</v>
      </c>
      <c r="AI1153" s="1">
        <v>1822</v>
      </c>
      <c r="AK1153" s="1" t="s">
        <v>19126</v>
      </c>
      <c r="AL1153" s="1" t="s">
        <v>19127</v>
      </c>
      <c r="AM1153" s="1" t="s">
        <v>18868</v>
      </c>
      <c r="AN1153" s="1" t="s">
        <v>18863</v>
      </c>
      <c r="AO1153" s="1" t="s">
        <v>18668</v>
      </c>
      <c r="AP1153" s="14" t="s">
        <v>19048</v>
      </c>
      <c r="AQ1153" s="14" t="s">
        <v>19027</v>
      </c>
      <c r="AR1153" s="14" t="s">
        <v>18868</v>
      </c>
      <c r="AS1153" s="15">
        <v>44316</v>
      </c>
      <c r="AT1153" s="1" t="s">
        <v>18754</v>
      </c>
      <c r="AU1153" s="1" t="s">
        <v>19237</v>
      </c>
      <c r="AV1153" s="1" t="s">
        <v>18894</v>
      </c>
      <c r="AW1153" s="1" t="s">
        <v>19241</v>
      </c>
      <c r="AX1153" s="1" t="s">
        <v>18667</v>
      </c>
      <c r="AY1153" s="1" t="s">
        <v>19242</v>
      </c>
    </row>
    <row r="1154" spans="1:51" x14ac:dyDescent="0.2">
      <c r="A1154" s="14" t="s">
        <v>18171</v>
      </c>
      <c r="B1154" s="1" t="s">
        <v>19235</v>
      </c>
      <c r="C1154" s="1" t="s">
        <v>19259</v>
      </c>
      <c r="D1154" s="1" t="s">
        <v>18664</v>
      </c>
      <c r="E1154" s="15">
        <v>44315</v>
      </c>
      <c r="F1154" s="13">
        <v>44348</v>
      </c>
      <c r="G1154" s="1" t="s">
        <v>18954</v>
      </c>
      <c r="H1154" s="1" t="s">
        <v>19236</v>
      </c>
      <c r="I1154" s="1" t="s">
        <v>18667</v>
      </c>
      <c r="J1154" s="1" t="s">
        <v>18668</v>
      </c>
      <c r="K1154" s="1" t="s">
        <v>18669</v>
      </c>
      <c r="L1154" s="1" t="s">
        <v>18894</v>
      </c>
      <c r="M1154" s="1" t="s">
        <v>18893</v>
      </c>
      <c r="N1154" s="1" t="s">
        <v>19237</v>
      </c>
      <c r="O1154" s="1">
        <v>50</v>
      </c>
      <c r="P1154" s="1" t="s">
        <v>19235</v>
      </c>
      <c r="Q1154" s="1" t="s">
        <v>18673</v>
      </c>
      <c r="R1154" s="1">
        <v>30641405554</v>
      </c>
      <c r="U1154" s="1" t="s">
        <v>19615</v>
      </c>
      <c r="V1154" s="1">
        <v>91150418290</v>
      </c>
      <c r="W1154" s="1" t="s">
        <v>19616</v>
      </c>
      <c r="Z1154" s="1" t="s">
        <v>18706</v>
      </c>
      <c r="AA1154" s="1" t="s">
        <v>18789</v>
      </c>
      <c r="AB1154" s="1" t="s">
        <v>19500</v>
      </c>
      <c r="AE1154" s="1" t="s">
        <v>19617</v>
      </c>
      <c r="AG1154" s="1">
        <v>3</v>
      </c>
      <c r="AI1154" s="1">
        <v>1425</v>
      </c>
      <c r="AK1154" s="1" t="s">
        <v>18722</v>
      </c>
      <c r="AL1154" s="1" t="s">
        <v>18710</v>
      </c>
      <c r="AM1154" s="1" t="s">
        <v>18679</v>
      </c>
      <c r="AN1154" s="1" t="s">
        <v>18669</v>
      </c>
      <c r="AO1154" s="1" t="s">
        <v>18668</v>
      </c>
      <c r="AP1154" s="14" t="s">
        <v>18800</v>
      </c>
      <c r="AQ1154" s="14" t="s">
        <v>18734</v>
      </c>
      <c r="AR1154" s="14" t="s">
        <v>18679</v>
      </c>
      <c r="AS1154" s="15">
        <v>44348</v>
      </c>
      <c r="AT1154" s="1" t="s">
        <v>19618</v>
      </c>
      <c r="AU1154" s="1" t="s">
        <v>19237</v>
      </c>
      <c r="AV1154" s="1" t="s">
        <v>18894</v>
      </c>
      <c r="AW1154" s="1" t="s">
        <v>19241</v>
      </c>
      <c r="AX1154" s="1" t="s">
        <v>18667</v>
      </c>
      <c r="AY1154" s="1" t="s">
        <v>19242</v>
      </c>
    </row>
    <row r="1155" spans="1:51" x14ac:dyDescent="0.2">
      <c r="A1155" s="14" t="s">
        <v>15889</v>
      </c>
      <c r="B1155" s="1" t="s">
        <v>18662</v>
      </c>
      <c r="C1155" s="1" t="s">
        <v>18685</v>
      </c>
      <c r="D1155" s="1" t="s">
        <v>18664</v>
      </c>
      <c r="E1155" s="15">
        <v>44316</v>
      </c>
      <c r="F1155" s="13">
        <v>44326</v>
      </c>
      <c r="G1155" s="1" t="s">
        <v>18665</v>
      </c>
      <c r="H1155" s="1" t="s">
        <v>18666</v>
      </c>
      <c r="I1155" s="1" t="s">
        <v>18667</v>
      </c>
      <c r="J1155" s="1" t="s">
        <v>18668</v>
      </c>
      <c r="K1155" s="1" t="s">
        <v>18669</v>
      </c>
      <c r="L1155" s="1" t="s">
        <v>18679</v>
      </c>
      <c r="M1155" s="1" t="s">
        <v>18671</v>
      </c>
      <c r="N1155" s="1" t="s">
        <v>18672</v>
      </c>
      <c r="O1155" s="1">
        <v>30</v>
      </c>
      <c r="P1155" s="1" t="s">
        <v>18662</v>
      </c>
      <c r="Q1155" s="1" t="s">
        <v>18673</v>
      </c>
      <c r="R1155" s="1">
        <v>30519887335</v>
      </c>
      <c r="U1155" s="1" t="s">
        <v>18756</v>
      </c>
      <c r="V1155" s="1">
        <v>57871555</v>
      </c>
      <c r="W1155" s="1" t="s">
        <v>18757</v>
      </c>
      <c r="Z1155" s="1" t="s">
        <v>18706</v>
      </c>
      <c r="AA1155" s="1" t="s">
        <v>18758</v>
      </c>
      <c r="AB1155" s="1" t="s">
        <v>18759</v>
      </c>
      <c r="AE1155" s="1" t="s">
        <v>18760</v>
      </c>
      <c r="AG1155" s="1">
        <v>9</v>
      </c>
      <c r="AI1155" s="1">
        <v>1425</v>
      </c>
      <c r="AK1155" s="1" t="s">
        <v>18733</v>
      </c>
      <c r="AL1155" s="1" t="s">
        <v>18730</v>
      </c>
      <c r="AM1155" s="1" t="s">
        <v>18679</v>
      </c>
      <c r="AN1155" s="1" t="s">
        <v>18669</v>
      </c>
      <c r="AO1155" s="1" t="s">
        <v>18668</v>
      </c>
      <c r="AP1155" s="14" t="s">
        <v>18827</v>
      </c>
      <c r="AQ1155" s="14" t="s">
        <v>18734</v>
      </c>
      <c r="AR1155" s="14" t="s">
        <v>18679</v>
      </c>
      <c r="AS1155" s="15">
        <v>44336</v>
      </c>
      <c r="AT1155" s="1" t="s">
        <v>18828</v>
      </c>
      <c r="AU1155" s="1" t="s">
        <v>18672</v>
      </c>
      <c r="AV1155" s="1" t="s">
        <v>18679</v>
      </c>
      <c r="AW1155" s="1" t="s">
        <v>18683</v>
      </c>
      <c r="AX1155" s="1" t="s">
        <v>18667</v>
      </c>
      <c r="AY1155" s="1" t="s">
        <v>18684</v>
      </c>
    </row>
    <row r="1156" spans="1:51" x14ac:dyDescent="0.2">
      <c r="A1156" s="14" t="s">
        <v>17415</v>
      </c>
      <c r="B1156" s="1" t="s">
        <v>18953</v>
      </c>
      <c r="C1156" s="1" t="s">
        <v>18685</v>
      </c>
      <c r="D1156" s="1" t="s">
        <v>18664</v>
      </c>
      <c r="E1156" s="15">
        <v>44316</v>
      </c>
      <c r="F1156" s="13">
        <v>44330</v>
      </c>
      <c r="G1156" s="1" t="s">
        <v>18954</v>
      </c>
      <c r="H1156" s="1" t="s">
        <v>18955</v>
      </c>
      <c r="I1156" s="1" t="s">
        <v>18667</v>
      </c>
      <c r="J1156" s="1" t="s">
        <v>18668</v>
      </c>
      <c r="K1156" s="1" t="s">
        <v>18669</v>
      </c>
      <c r="L1156" s="1" t="s">
        <v>18693</v>
      </c>
      <c r="M1156" s="1" t="s">
        <v>18956</v>
      </c>
      <c r="N1156" s="1" t="s">
        <v>18957</v>
      </c>
      <c r="O1156" s="1">
        <v>20</v>
      </c>
      <c r="P1156" s="1" t="s">
        <v>18953</v>
      </c>
      <c r="Q1156" s="1" t="s">
        <v>19619</v>
      </c>
      <c r="R1156" s="1">
        <v>20226056352</v>
      </c>
      <c r="S1156" s="1" t="s">
        <v>18702</v>
      </c>
      <c r="T1156" s="1">
        <v>22605635</v>
      </c>
      <c r="U1156" s="1" t="s">
        <v>19620</v>
      </c>
      <c r="V1156" s="1">
        <v>60918880</v>
      </c>
      <c r="X1156" s="1" t="s">
        <v>19621</v>
      </c>
      <c r="Y1156" s="1" t="s">
        <v>19622</v>
      </c>
      <c r="Z1156" s="1" t="s">
        <v>15990</v>
      </c>
      <c r="AA1156" s="1" t="s">
        <v>19467</v>
      </c>
      <c r="AB1156" s="1" t="s">
        <v>19467</v>
      </c>
      <c r="AE1156" s="1" t="s">
        <v>19623</v>
      </c>
      <c r="AG1156" s="1">
        <v>1</v>
      </c>
      <c r="AH1156" s="1" t="s">
        <v>1816</v>
      </c>
      <c r="AI1156" s="1">
        <v>1900</v>
      </c>
      <c r="AK1156" s="1" t="s">
        <v>19624</v>
      </c>
      <c r="AL1156" s="1" t="s">
        <v>19151</v>
      </c>
      <c r="AM1156" s="1" t="s">
        <v>18693</v>
      </c>
      <c r="AN1156" s="1" t="s">
        <v>18669</v>
      </c>
      <c r="AO1156" s="1" t="s">
        <v>18668</v>
      </c>
      <c r="AP1156" s="14" t="s">
        <v>19435</v>
      </c>
      <c r="AQ1156" s="14" t="s">
        <v>19107</v>
      </c>
      <c r="AR1156" s="14" t="s">
        <v>18693</v>
      </c>
      <c r="AS1156" s="15">
        <v>44330</v>
      </c>
      <c r="AT1156" s="1" t="s">
        <v>18828</v>
      </c>
      <c r="AU1156" s="1" t="s">
        <v>18957</v>
      </c>
      <c r="AV1156" s="1" t="s">
        <v>18693</v>
      </c>
      <c r="AW1156" s="1" t="s">
        <v>18958</v>
      </c>
      <c r="AX1156" s="1" t="s">
        <v>18667</v>
      </c>
      <c r="AY1156" s="1" t="s">
        <v>18959</v>
      </c>
    </row>
    <row r="1157" spans="1:51" x14ac:dyDescent="0.2">
      <c r="A1157" s="14" t="s">
        <v>15891</v>
      </c>
      <c r="B1157" s="1" t="s">
        <v>18662</v>
      </c>
      <c r="C1157" s="1" t="s">
        <v>18685</v>
      </c>
      <c r="D1157" s="1" t="s">
        <v>18664</v>
      </c>
      <c r="E1157" s="15">
        <v>44316</v>
      </c>
      <c r="F1157" s="13">
        <v>44323</v>
      </c>
      <c r="G1157" s="1" t="s">
        <v>18665</v>
      </c>
      <c r="H1157" s="1" t="s">
        <v>18666</v>
      </c>
      <c r="I1157" s="1" t="s">
        <v>18667</v>
      </c>
      <c r="J1157" s="1" t="s">
        <v>18668</v>
      </c>
      <c r="K1157" s="1" t="s">
        <v>18669</v>
      </c>
      <c r="L1157" s="1" t="s">
        <v>18679</v>
      </c>
      <c r="M1157" s="1" t="s">
        <v>18671</v>
      </c>
      <c r="N1157" s="1" t="s">
        <v>18672</v>
      </c>
      <c r="O1157" s="1">
        <v>19</v>
      </c>
      <c r="P1157" s="1" t="s">
        <v>18662</v>
      </c>
      <c r="Q1157" s="1" t="s">
        <v>19625</v>
      </c>
      <c r="R1157" s="1">
        <v>23117506819</v>
      </c>
      <c r="S1157" s="1" t="s">
        <v>18702</v>
      </c>
      <c r="T1157" s="1">
        <v>11750681</v>
      </c>
      <c r="U1157" s="1" t="s">
        <v>19626</v>
      </c>
      <c r="V1157" s="1">
        <v>3414804166</v>
      </c>
      <c r="X1157" s="1" t="s">
        <v>19627</v>
      </c>
      <c r="Y1157" s="1" t="s">
        <v>19628</v>
      </c>
      <c r="Z1157" s="1" t="s">
        <v>19183</v>
      </c>
      <c r="AA1157" s="1" t="s">
        <v>19184</v>
      </c>
      <c r="AB1157" s="1" t="s">
        <v>19184</v>
      </c>
      <c r="AE1157" s="1" t="s">
        <v>19629</v>
      </c>
      <c r="AG1157" s="1">
        <v>1</v>
      </c>
      <c r="AI1157" s="1">
        <v>2000</v>
      </c>
      <c r="AK1157" s="1" t="s">
        <v>18733</v>
      </c>
      <c r="AL1157" s="1" t="s">
        <v>18730</v>
      </c>
      <c r="AM1157" s="1" t="s">
        <v>18679</v>
      </c>
      <c r="AN1157" s="1" t="s">
        <v>18669</v>
      </c>
      <c r="AO1157" s="1" t="s">
        <v>18668</v>
      </c>
      <c r="AP1157" s="14" t="s">
        <v>18827</v>
      </c>
      <c r="AQ1157" s="14" t="s">
        <v>18734</v>
      </c>
      <c r="AR1157" s="14" t="s">
        <v>18679</v>
      </c>
      <c r="AS1157" s="15">
        <v>44336</v>
      </c>
      <c r="AT1157" s="1" t="s">
        <v>18828</v>
      </c>
      <c r="AU1157" s="1" t="s">
        <v>18672</v>
      </c>
      <c r="AV1157" s="1" t="s">
        <v>18679</v>
      </c>
      <c r="AW1157" s="1" t="s">
        <v>18683</v>
      </c>
      <c r="AX1157" s="1" t="s">
        <v>18667</v>
      </c>
      <c r="AY1157" s="1" t="s">
        <v>18684</v>
      </c>
    </row>
    <row r="1158" spans="1:51" x14ac:dyDescent="0.2">
      <c r="A1158" s="14" t="s">
        <v>15896</v>
      </c>
      <c r="B1158" s="1" t="s">
        <v>18662</v>
      </c>
      <c r="C1158" s="1" t="s">
        <v>18685</v>
      </c>
      <c r="D1158" s="1" t="s">
        <v>18664</v>
      </c>
      <c r="E1158" s="15">
        <v>44316</v>
      </c>
      <c r="F1158" s="13">
        <v>44328</v>
      </c>
      <c r="G1158" s="1" t="s">
        <v>18665</v>
      </c>
      <c r="H1158" s="1" t="s">
        <v>18666</v>
      </c>
      <c r="I1158" s="1" t="s">
        <v>18667</v>
      </c>
      <c r="J1158" s="1" t="s">
        <v>18668</v>
      </c>
      <c r="K1158" s="1" t="s">
        <v>18669</v>
      </c>
      <c r="L1158" s="1" t="s">
        <v>18679</v>
      </c>
      <c r="M1158" s="1" t="s">
        <v>18671</v>
      </c>
      <c r="N1158" s="1" t="s">
        <v>18672</v>
      </c>
      <c r="O1158" s="1">
        <v>24</v>
      </c>
      <c r="P1158" s="1" t="s">
        <v>18662</v>
      </c>
      <c r="Q1158" s="1" t="s">
        <v>19625</v>
      </c>
      <c r="R1158" s="1">
        <v>23117506819</v>
      </c>
      <c r="S1158" s="1" t="s">
        <v>18702</v>
      </c>
      <c r="T1158" s="1">
        <v>11750681</v>
      </c>
      <c r="U1158" s="1" t="s">
        <v>19626</v>
      </c>
      <c r="V1158" s="1">
        <v>3414804166</v>
      </c>
      <c r="X1158" s="1" t="s">
        <v>19627</v>
      </c>
      <c r="Y1158" s="1" t="s">
        <v>19628</v>
      </c>
      <c r="Z1158" s="1" t="s">
        <v>19183</v>
      </c>
      <c r="AA1158" s="1" t="s">
        <v>19184</v>
      </c>
      <c r="AB1158" s="1" t="s">
        <v>19184</v>
      </c>
      <c r="AE1158" s="1" t="s">
        <v>19629</v>
      </c>
      <c r="AG1158" s="1">
        <v>1</v>
      </c>
      <c r="AI1158" s="1">
        <v>2000</v>
      </c>
      <c r="AK1158" s="1" t="s">
        <v>18733</v>
      </c>
      <c r="AL1158" s="1" t="s">
        <v>18730</v>
      </c>
      <c r="AM1158" s="1" t="s">
        <v>18679</v>
      </c>
      <c r="AN1158" s="1" t="s">
        <v>18669</v>
      </c>
      <c r="AO1158" s="1" t="s">
        <v>18668</v>
      </c>
      <c r="AP1158" s="14" t="s">
        <v>18827</v>
      </c>
      <c r="AQ1158" s="14" t="s">
        <v>18734</v>
      </c>
      <c r="AR1158" s="14" t="s">
        <v>18679</v>
      </c>
      <c r="AS1158" s="15">
        <v>44336</v>
      </c>
      <c r="AT1158" s="1" t="s">
        <v>18828</v>
      </c>
      <c r="AU1158" s="1" t="s">
        <v>18672</v>
      </c>
      <c r="AV1158" s="1" t="s">
        <v>18679</v>
      </c>
      <c r="AW1158" s="1" t="s">
        <v>18683</v>
      </c>
      <c r="AX1158" s="1" t="s">
        <v>18667</v>
      </c>
      <c r="AY1158" s="1" t="s">
        <v>18684</v>
      </c>
    </row>
    <row r="1159" spans="1:51" x14ac:dyDescent="0.2">
      <c r="A1159" s="14" t="s">
        <v>15899</v>
      </c>
      <c r="B1159" s="1" t="s">
        <v>18662</v>
      </c>
      <c r="C1159" s="1" t="s">
        <v>18685</v>
      </c>
      <c r="D1159" s="1" t="s">
        <v>18664</v>
      </c>
      <c r="E1159" s="15">
        <v>44316</v>
      </c>
      <c r="F1159" s="13">
        <v>44330</v>
      </c>
      <c r="G1159" s="1" t="s">
        <v>18665</v>
      </c>
      <c r="H1159" s="1" t="s">
        <v>18666</v>
      </c>
      <c r="I1159" s="1" t="s">
        <v>18667</v>
      </c>
      <c r="J1159" s="1" t="s">
        <v>18668</v>
      </c>
      <c r="K1159" s="1" t="s">
        <v>18669</v>
      </c>
      <c r="L1159" s="1" t="s">
        <v>18679</v>
      </c>
      <c r="M1159" s="1" t="s">
        <v>18671</v>
      </c>
      <c r="N1159" s="1" t="s">
        <v>18672</v>
      </c>
      <c r="O1159" s="1">
        <v>21</v>
      </c>
      <c r="P1159" s="1" t="s">
        <v>18662</v>
      </c>
      <c r="Q1159" s="1" t="s">
        <v>19630</v>
      </c>
      <c r="R1159" s="1">
        <v>20337021000</v>
      </c>
      <c r="S1159" s="1" t="s">
        <v>18702</v>
      </c>
      <c r="T1159" s="1">
        <v>33702100</v>
      </c>
      <c r="U1159" s="1" t="s">
        <v>19631</v>
      </c>
      <c r="V1159" s="1">
        <v>47191100</v>
      </c>
      <c r="X1159" s="1" t="s">
        <v>19632</v>
      </c>
      <c r="Y1159" s="1" t="s">
        <v>19633</v>
      </c>
      <c r="Z1159" s="1" t="s">
        <v>15990</v>
      </c>
      <c r="AA1159" s="1" t="s">
        <v>18698</v>
      </c>
      <c r="AB1159" s="1" t="s">
        <v>19634</v>
      </c>
      <c r="AE1159" s="1">
        <v>3692</v>
      </c>
      <c r="AG1159" s="1" t="s">
        <v>15731</v>
      </c>
      <c r="AI1159" s="1">
        <v>1605</v>
      </c>
      <c r="AK1159" s="1" t="s">
        <v>18732</v>
      </c>
      <c r="AL1159" s="1" t="s">
        <v>18730</v>
      </c>
      <c r="AM1159" s="1" t="s">
        <v>18679</v>
      </c>
      <c r="AN1159" s="1" t="s">
        <v>18669</v>
      </c>
      <c r="AO1159" s="1" t="s">
        <v>18668</v>
      </c>
      <c r="AP1159" s="14" t="s">
        <v>18732</v>
      </c>
      <c r="AQ1159" s="14" t="s">
        <v>18734</v>
      </c>
      <c r="AR1159" s="14" t="s">
        <v>18679</v>
      </c>
      <c r="AS1159" s="15">
        <v>44334</v>
      </c>
      <c r="AT1159" s="1" t="s">
        <v>18828</v>
      </c>
      <c r="AU1159" s="1" t="s">
        <v>18672</v>
      </c>
      <c r="AV1159" s="1" t="s">
        <v>18679</v>
      </c>
      <c r="AW1159" s="1" t="s">
        <v>18683</v>
      </c>
      <c r="AX1159" s="1" t="s">
        <v>18667</v>
      </c>
      <c r="AY1159" s="1" t="s">
        <v>18684</v>
      </c>
    </row>
    <row r="1160" spans="1:51" x14ac:dyDescent="0.2">
      <c r="A1160" s="14" t="s">
        <v>15905</v>
      </c>
      <c r="B1160" s="1" t="s">
        <v>18662</v>
      </c>
      <c r="C1160" s="1" t="s">
        <v>18685</v>
      </c>
      <c r="D1160" s="1" t="s">
        <v>18664</v>
      </c>
      <c r="E1160" s="15">
        <v>44316</v>
      </c>
      <c r="F1160" s="13">
        <v>44330</v>
      </c>
      <c r="G1160" s="1" t="s">
        <v>18665</v>
      </c>
      <c r="H1160" s="1" t="s">
        <v>18666</v>
      </c>
      <c r="I1160" s="1" t="s">
        <v>18667</v>
      </c>
      <c r="J1160" s="1" t="s">
        <v>18668</v>
      </c>
      <c r="K1160" s="1" t="s">
        <v>18669</v>
      </c>
      <c r="L1160" s="1" t="s">
        <v>18679</v>
      </c>
      <c r="M1160" s="1" t="s">
        <v>18671</v>
      </c>
      <c r="N1160" s="1" t="s">
        <v>18672</v>
      </c>
      <c r="O1160" s="1">
        <v>24</v>
      </c>
      <c r="P1160" s="1" t="s">
        <v>18662</v>
      </c>
      <c r="Q1160" s="1" t="s">
        <v>18673</v>
      </c>
      <c r="R1160" s="1">
        <v>30503270230</v>
      </c>
      <c r="U1160" s="1" t="s">
        <v>19635</v>
      </c>
      <c r="V1160" s="1">
        <v>1540226032</v>
      </c>
      <c r="W1160" s="1" t="s">
        <v>15909</v>
      </c>
      <c r="Z1160" s="1" t="s">
        <v>18706</v>
      </c>
      <c r="AA1160" s="1" t="s">
        <v>18707</v>
      </c>
      <c r="AB1160" s="1" t="s">
        <v>18707</v>
      </c>
      <c r="AE1160" s="1" t="s">
        <v>19636</v>
      </c>
      <c r="AG1160" s="1">
        <v>9</v>
      </c>
      <c r="AI1160" s="1">
        <v>1428</v>
      </c>
      <c r="AK1160" s="1" t="s">
        <v>18732</v>
      </c>
      <c r="AL1160" s="1" t="s">
        <v>18730</v>
      </c>
      <c r="AM1160" s="1" t="s">
        <v>18679</v>
      </c>
      <c r="AN1160" s="1" t="s">
        <v>18669</v>
      </c>
      <c r="AO1160" s="1" t="s">
        <v>18668</v>
      </c>
      <c r="AP1160" s="14" t="s">
        <v>18732</v>
      </c>
      <c r="AQ1160" s="14" t="s">
        <v>18734</v>
      </c>
      <c r="AR1160" s="14" t="s">
        <v>18679</v>
      </c>
      <c r="AS1160" s="15">
        <v>44334</v>
      </c>
      <c r="AT1160" s="1" t="s">
        <v>18828</v>
      </c>
      <c r="AU1160" s="1" t="s">
        <v>18672</v>
      </c>
      <c r="AV1160" s="1" t="s">
        <v>18679</v>
      </c>
      <c r="AW1160" s="1" t="s">
        <v>18683</v>
      </c>
      <c r="AX1160" s="1" t="s">
        <v>18667</v>
      </c>
      <c r="AY1160" s="1" t="s">
        <v>18684</v>
      </c>
    </row>
    <row r="1161" spans="1:51" x14ac:dyDescent="0.2">
      <c r="A1161" s="14" t="s">
        <v>15912</v>
      </c>
      <c r="B1161" s="1" t="s">
        <v>18662</v>
      </c>
      <c r="C1161" s="1" t="s">
        <v>18967</v>
      </c>
      <c r="D1161" s="1" t="s">
        <v>18664</v>
      </c>
      <c r="E1161" s="15">
        <v>44316</v>
      </c>
      <c r="F1161" s="13">
        <v>44350</v>
      </c>
      <c r="G1161" s="1" t="s">
        <v>18665</v>
      </c>
      <c r="H1161" s="1" t="s">
        <v>18666</v>
      </c>
      <c r="I1161" s="1" t="s">
        <v>18667</v>
      </c>
      <c r="J1161" s="1" t="s">
        <v>18668</v>
      </c>
      <c r="K1161" s="1" t="s">
        <v>18669</v>
      </c>
      <c r="L1161" s="1" t="s">
        <v>18679</v>
      </c>
      <c r="M1161" s="1" t="s">
        <v>18671</v>
      </c>
      <c r="N1161" s="1" t="s">
        <v>18672</v>
      </c>
      <c r="O1161" s="1">
        <v>21</v>
      </c>
      <c r="P1161" s="1" t="s">
        <v>18662</v>
      </c>
      <c r="Q1161" s="1" t="s">
        <v>19630</v>
      </c>
      <c r="R1161" s="1">
        <v>20337021000</v>
      </c>
      <c r="S1161" s="1" t="s">
        <v>18702</v>
      </c>
      <c r="T1161" s="1">
        <v>33702100</v>
      </c>
      <c r="U1161" s="1" t="s">
        <v>19631</v>
      </c>
      <c r="V1161" s="1">
        <v>47191100</v>
      </c>
      <c r="X1161" s="1" t="s">
        <v>19632</v>
      </c>
      <c r="Y1161" s="1" t="s">
        <v>19633</v>
      </c>
      <c r="Z1161" s="1" t="s">
        <v>15990</v>
      </c>
      <c r="AA1161" s="1" t="s">
        <v>18698</v>
      </c>
      <c r="AB1161" s="1" t="s">
        <v>19634</v>
      </c>
      <c r="AE1161" s="1">
        <v>3692</v>
      </c>
      <c r="AG1161" s="1" t="s">
        <v>15731</v>
      </c>
      <c r="AI1161" s="1">
        <v>1605</v>
      </c>
      <c r="AK1161" s="1" t="s">
        <v>18777</v>
      </c>
      <c r="AL1161" s="1" t="s">
        <v>18671</v>
      </c>
      <c r="AM1161" s="1" t="s">
        <v>18679</v>
      </c>
      <c r="AN1161" s="1" t="s">
        <v>18669</v>
      </c>
      <c r="AO1161" s="1" t="s">
        <v>18668</v>
      </c>
      <c r="AP1161" s="14" t="s">
        <v>18777</v>
      </c>
      <c r="AQ1161" s="14" t="s">
        <v>18778</v>
      </c>
      <c r="AR1161" s="14" t="s">
        <v>18679</v>
      </c>
      <c r="AS1161" s="15">
        <v>44323</v>
      </c>
      <c r="AT1161" s="1" t="s">
        <v>18713</v>
      </c>
      <c r="AU1161" s="1" t="s">
        <v>18672</v>
      </c>
      <c r="AV1161" s="1" t="s">
        <v>18679</v>
      </c>
      <c r="AW1161" s="1" t="s">
        <v>18683</v>
      </c>
      <c r="AX1161" s="1" t="s">
        <v>18667</v>
      </c>
      <c r="AY1161" s="1" t="s">
        <v>18684</v>
      </c>
    </row>
    <row r="1162" spans="1:51" x14ac:dyDescent="0.2">
      <c r="A1162" s="14" t="s">
        <v>15918</v>
      </c>
      <c r="B1162" s="1" t="s">
        <v>18662</v>
      </c>
      <c r="C1162" s="1" t="s">
        <v>18685</v>
      </c>
      <c r="D1162" s="1" t="s">
        <v>18664</v>
      </c>
      <c r="E1162" s="15">
        <v>44316</v>
      </c>
      <c r="F1162" s="13">
        <v>44323</v>
      </c>
      <c r="G1162" s="1" t="s">
        <v>18665</v>
      </c>
      <c r="H1162" s="1" t="s">
        <v>18666</v>
      </c>
      <c r="I1162" s="1" t="s">
        <v>18667</v>
      </c>
      <c r="J1162" s="1" t="s">
        <v>18668</v>
      </c>
      <c r="K1162" s="1" t="s">
        <v>18669</v>
      </c>
      <c r="L1162" s="1" t="s">
        <v>18679</v>
      </c>
      <c r="M1162" s="1" t="s">
        <v>18671</v>
      </c>
      <c r="N1162" s="1" t="s">
        <v>18672</v>
      </c>
      <c r="O1162" s="1">
        <v>22</v>
      </c>
      <c r="P1162" s="1" t="s">
        <v>18662</v>
      </c>
      <c r="Q1162" s="1" t="s">
        <v>18673</v>
      </c>
      <c r="R1162" s="1">
        <v>30681071381</v>
      </c>
      <c r="U1162" s="1" t="s">
        <v>18686</v>
      </c>
      <c r="V1162" s="1">
        <v>3434363000</v>
      </c>
      <c r="W1162" s="1" t="s">
        <v>18687</v>
      </c>
      <c r="Z1162" s="1" t="s">
        <v>18688</v>
      </c>
      <c r="AA1162" s="1" t="s">
        <v>18689</v>
      </c>
      <c r="AB1162" s="1" t="s">
        <v>18689</v>
      </c>
      <c r="AE1162" s="1" t="s">
        <v>18690</v>
      </c>
      <c r="AG1162" s="1" t="s">
        <v>15731</v>
      </c>
      <c r="AI1162" s="1">
        <v>3100</v>
      </c>
      <c r="AK1162" s="1" t="s">
        <v>18733</v>
      </c>
      <c r="AL1162" s="1" t="s">
        <v>18730</v>
      </c>
      <c r="AM1162" s="1" t="s">
        <v>18679</v>
      </c>
      <c r="AN1162" s="1" t="s">
        <v>18669</v>
      </c>
      <c r="AO1162" s="1" t="s">
        <v>18668</v>
      </c>
      <c r="AP1162" s="14" t="s">
        <v>18827</v>
      </c>
      <c r="AQ1162" s="14" t="s">
        <v>18734</v>
      </c>
      <c r="AR1162" s="14" t="s">
        <v>18679</v>
      </c>
      <c r="AS1162" s="15">
        <v>44336</v>
      </c>
      <c r="AT1162" s="1" t="s">
        <v>18828</v>
      </c>
      <c r="AU1162" s="1" t="s">
        <v>18672</v>
      </c>
      <c r="AV1162" s="1" t="s">
        <v>18679</v>
      </c>
      <c r="AW1162" s="1" t="s">
        <v>18683</v>
      </c>
      <c r="AX1162" s="1" t="s">
        <v>18667</v>
      </c>
      <c r="AY1162" s="1" t="s">
        <v>18684</v>
      </c>
    </row>
    <row r="1163" spans="1:51" x14ac:dyDescent="0.2">
      <c r="A1163" s="14" t="s">
        <v>15922</v>
      </c>
      <c r="B1163" s="1" t="s">
        <v>18662</v>
      </c>
      <c r="C1163" s="1" t="s">
        <v>18685</v>
      </c>
      <c r="D1163" s="1" t="s">
        <v>18664</v>
      </c>
      <c r="E1163" s="15">
        <v>44316</v>
      </c>
      <c r="F1163" s="13">
        <v>44319</v>
      </c>
      <c r="G1163" s="1" t="s">
        <v>18665</v>
      </c>
      <c r="H1163" s="1" t="s">
        <v>18666</v>
      </c>
      <c r="I1163" s="1" t="s">
        <v>18667</v>
      </c>
      <c r="J1163" s="1" t="s">
        <v>18668</v>
      </c>
      <c r="K1163" s="1" t="s">
        <v>18669</v>
      </c>
      <c r="L1163" s="1" t="s">
        <v>18679</v>
      </c>
      <c r="M1163" s="1" t="s">
        <v>18671</v>
      </c>
      <c r="N1163" s="1" t="s">
        <v>18672</v>
      </c>
      <c r="O1163" s="1">
        <v>8</v>
      </c>
      <c r="P1163" s="1" t="s">
        <v>18662</v>
      </c>
      <c r="Q1163" s="1" t="s">
        <v>18673</v>
      </c>
      <c r="R1163" s="1">
        <v>30708574836</v>
      </c>
      <c r="U1163" s="1" t="s">
        <v>18872</v>
      </c>
      <c r="V1163" s="1">
        <v>1163161000</v>
      </c>
      <c r="W1163" s="1" t="s">
        <v>16547</v>
      </c>
      <c r="Z1163" s="1" t="s">
        <v>15990</v>
      </c>
      <c r="AA1163" s="1" t="s">
        <v>18853</v>
      </c>
      <c r="AB1163" s="1" t="s">
        <v>18854</v>
      </c>
      <c r="AE1163" s="1" t="s">
        <v>18873</v>
      </c>
      <c r="AG1163" s="1" t="s">
        <v>15731</v>
      </c>
      <c r="AI1163" s="1">
        <v>1842</v>
      </c>
      <c r="AJ1163" s="1" t="s">
        <v>18874</v>
      </c>
      <c r="AK1163" s="1" t="s">
        <v>19126</v>
      </c>
      <c r="AL1163" s="1" t="s">
        <v>19127</v>
      </c>
      <c r="AM1163" s="1" t="s">
        <v>18868</v>
      </c>
      <c r="AN1163" s="1" t="s">
        <v>18863</v>
      </c>
      <c r="AO1163" s="1" t="s">
        <v>18668</v>
      </c>
      <c r="AP1163" s="14" t="s">
        <v>19048</v>
      </c>
      <c r="AQ1163" s="14" t="s">
        <v>19027</v>
      </c>
      <c r="AR1163" s="14" t="s">
        <v>18868</v>
      </c>
      <c r="AS1163" s="15">
        <v>44319</v>
      </c>
      <c r="AT1163" s="1" t="s">
        <v>18943</v>
      </c>
      <c r="AU1163" s="1" t="s">
        <v>18672</v>
      </c>
      <c r="AV1163" s="1" t="s">
        <v>18679</v>
      </c>
      <c r="AW1163" s="1" t="s">
        <v>18683</v>
      </c>
      <c r="AX1163" s="1" t="s">
        <v>18667</v>
      </c>
      <c r="AY1163" s="1" t="s">
        <v>18684</v>
      </c>
    </row>
    <row r="1164" spans="1:51" x14ac:dyDescent="0.2">
      <c r="A1164" s="14" t="s">
        <v>18178</v>
      </c>
      <c r="B1164" s="1" t="s">
        <v>19235</v>
      </c>
      <c r="C1164" s="1" t="s">
        <v>19259</v>
      </c>
      <c r="D1164" s="1" t="s">
        <v>18664</v>
      </c>
      <c r="E1164" s="15">
        <v>44316</v>
      </c>
      <c r="F1164" s="13">
        <v>44319</v>
      </c>
      <c r="G1164" s="1" t="s">
        <v>18954</v>
      </c>
      <c r="H1164" s="1" t="s">
        <v>19236</v>
      </c>
      <c r="I1164" s="1" t="s">
        <v>18667</v>
      </c>
      <c r="J1164" s="1" t="s">
        <v>18668</v>
      </c>
      <c r="K1164" s="1" t="s">
        <v>18669</v>
      </c>
      <c r="L1164" s="1" t="s">
        <v>18894</v>
      </c>
      <c r="M1164" s="1" t="s">
        <v>18893</v>
      </c>
      <c r="N1164" s="1" t="s">
        <v>19237</v>
      </c>
      <c r="O1164" s="1">
        <v>5</v>
      </c>
      <c r="P1164" s="1" t="s">
        <v>19235</v>
      </c>
      <c r="Q1164" s="1" t="s">
        <v>19522</v>
      </c>
      <c r="R1164" s="1">
        <v>20331007502</v>
      </c>
      <c r="S1164" s="1" t="s">
        <v>18702</v>
      </c>
      <c r="T1164" s="1">
        <v>33100750</v>
      </c>
      <c r="U1164" s="1" t="s">
        <v>19523</v>
      </c>
      <c r="V1164" s="1">
        <v>1151145089</v>
      </c>
      <c r="X1164" s="1" t="s">
        <v>19524</v>
      </c>
      <c r="Y1164" s="1" t="s">
        <v>19525</v>
      </c>
      <c r="Z1164" s="1" t="s">
        <v>15990</v>
      </c>
      <c r="AA1164" s="1" t="s">
        <v>18676</v>
      </c>
      <c r="AB1164" s="1" t="s">
        <v>19526</v>
      </c>
      <c r="AE1164" s="1" t="s">
        <v>19527</v>
      </c>
      <c r="AG1164" s="1" t="s">
        <v>18816</v>
      </c>
      <c r="AH1164" s="1">
        <v>4</v>
      </c>
      <c r="AI1164" s="1">
        <v>1876</v>
      </c>
      <c r="AK1164" s="1" t="s">
        <v>19126</v>
      </c>
      <c r="AL1164" s="1" t="s">
        <v>19127</v>
      </c>
      <c r="AM1164" s="1" t="s">
        <v>18868</v>
      </c>
      <c r="AN1164" s="1" t="s">
        <v>18863</v>
      </c>
      <c r="AO1164" s="1" t="s">
        <v>18668</v>
      </c>
      <c r="AP1164" s="14" t="s">
        <v>19048</v>
      </c>
      <c r="AQ1164" s="14" t="s">
        <v>19027</v>
      </c>
      <c r="AR1164" s="14" t="s">
        <v>18868</v>
      </c>
      <c r="AS1164" s="15">
        <v>44319</v>
      </c>
      <c r="AT1164" s="1" t="s">
        <v>18779</v>
      </c>
      <c r="AU1164" s="1" t="s">
        <v>19237</v>
      </c>
      <c r="AV1164" s="1" t="s">
        <v>18894</v>
      </c>
      <c r="AW1164" s="1" t="s">
        <v>19241</v>
      </c>
      <c r="AX1164" s="1" t="s">
        <v>18667</v>
      </c>
      <c r="AY1164" s="1" t="s">
        <v>19242</v>
      </c>
    </row>
    <row r="1165" spans="1:51" x14ac:dyDescent="0.2">
      <c r="A1165" s="14" t="s">
        <v>15925</v>
      </c>
      <c r="B1165" s="1" t="s">
        <v>18662</v>
      </c>
      <c r="C1165" s="1" t="s">
        <v>18685</v>
      </c>
      <c r="D1165" s="1" t="s">
        <v>18664</v>
      </c>
      <c r="E1165" s="15">
        <v>44316</v>
      </c>
      <c r="F1165" s="13">
        <v>44319</v>
      </c>
      <c r="G1165" s="1" t="s">
        <v>18665</v>
      </c>
      <c r="H1165" s="1" t="s">
        <v>18666</v>
      </c>
      <c r="I1165" s="1" t="s">
        <v>18667</v>
      </c>
      <c r="J1165" s="1" t="s">
        <v>18668</v>
      </c>
      <c r="K1165" s="1" t="s">
        <v>18669</v>
      </c>
      <c r="L1165" s="1" t="s">
        <v>18679</v>
      </c>
      <c r="M1165" s="1" t="s">
        <v>18671</v>
      </c>
      <c r="N1165" s="1" t="s">
        <v>18672</v>
      </c>
      <c r="O1165" s="1">
        <v>8</v>
      </c>
      <c r="P1165" s="1" t="s">
        <v>18662</v>
      </c>
      <c r="Q1165" s="1" t="s">
        <v>18673</v>
      </c>
      <c r="R1165" s="1">
        <v>30708574836</v>
      </c>
      <c r="U1165" s="1" t="s">
        <v>18872</v>
      </c>
      <c r="V1165" s="1">
        <v>1163161000</v>
      </c>
      <c r="W1165" s="1" t="s">
        <v>16547</v>
      </c>
      <c r="Z1165" s="1" t="s">
        <v>15990</v>
      </c>
      <c r="AA1165" s="1" t="s">
        <v>18853</v>
      </c>
      <c r="AB1165" s="1" t="s">
        <v>18854</v>
      </c>
      <c r="AE1165" s="1" t="s">
        <v>18873</v>
      </c>
      <c r="AG1165" s="1" t="s">
        <v>15731</v>
      </c>
      <c r="AI1165" s="1">
        <v>1842</v>
      </c>
      <c r="AJ1165" s="1" t="s">
        <v>18874</v>
      </c>
      <c r="AK1165" s="1" t="s">
        <v>19126</v>
      </c>
      <c r="AL1165" s="1" t="s">
        <v>19127</v>
      </c>
      <c r="AM1165" s="1" t="s">
        <v>18868</v>
      </c>
      <c r="AN1165" s="1" t="s">
        <v>18863</v>
      </c>
      <c r="AO1165" s="1" t="s">
        <v>18668</v>
      </c>
      <c r="AP1165" s="14" t="s">
        <v>19048</v>
      </c>
      <c r="AQ1165" s="14" t="s">
        <v>19027</v>
      </c>
      <c r="AR1165" s="14" t="s">
        <v>18868</v>
      </c>
      <c r="AS1165" s="15">
        <v>44319</v>
      </c>
      <c r="AT1165" s="1" t="s">
        <v>18943</v>
      </c>
      <c r="AU1165" s="1" t="s">
        <v>18672</v>
      </c>
      <c r="AV1165" s="1" t="s">
        <v>18679</v>
      </c>
      <c r="AW1165" s="1" t="s">
        <v>18683</v>
      </c>
      <c r="AX1165" s="1" t="s">
        <v>18667</v>
      </c>
      <c r="AY1165" s="1" t="s">
        <v>18684</v>
      </c>
    </row>
    <row r="1166" spans="1:51" x14ac:dyDescent="0.2">
      <c r="A1166" s="14" t="s">
        <v>15928</v>
      </c>
      <c r="B1166" s="1" t="s">
        <v>18662</v>
      </c>
      <c r="C1166" s="1" t="s">
        <v>18685</v>
      </c>
      <c r="D1166" s="1" t="s">
        <v>18664</v>
      </c>
      <c r="E1166" s="15">
        <v>44316</v>
      </c>
      <c r="F1166" s="13">
        <v>44319</v>
      </c>
      <c r="G1166" s="1" t="s">
        <v>18665</v>
      </c>
      <c r="H1166" s="1" t="s">
        <v>18666</v>
      </c>
      <c r="I1166" s="1" t="s">
        <v>18667</v>
      </c>
      <c r="J1166" s="1" t="s">
        <v>18668</v>
      </c>
      <c r="K1166" s="1" t="s">
        <v>18669</v>
      </c>
      <c r="L1166" s="1" t="s">
        <v>18679</v>
      </c>
      <c r="M1166" s="1" t="s">
        <v>18671</v>
      </c>
      <c r="N1166" s="1" t="s">
        <v>18672</v>
      </c>
      <c r="O1166" s="1">
        <v>8</v>
      </c>
      <c r="P1166" s="1" t="s">
        <v>18662</v>
      </c>
      <c r="Q1166" s="1" t="s">
        <v>18673</v>
      </c>
      <c r="R1166" s="1">
        <v>30708574836</v>
      </c>
      <c r="U1166" s="1" t="s">
        <v>18872</v>
      </c>
      <c r="V1166" s="1">
        <v>1163161000</v>
      </c>
      <c r="W1166" s="1" t="s">
        <v>16547</v>
      </c>
      <c r="Z1166" s="1" t="s">
        <v>15990</v>
      </c>
      <c r="AA1166" s="1" t="s">
        <v>18853</v>
      </c>
      <c r="AB1166" s="1" t="s">
        <v>18854</v>
      </c>
      <c r="AE1166" s="1" t="s">
        <v>18873</v>
      </c>
      <c r="AG1166" s="1" t="s">
        <v>15731</v>
      </c>
      <c r="AI1166" s="1">
        <v>1842</v>
      </c>
      <c r="AJ1166" s="1" t="s">
        <v>18874</v>
      </c>
      <c r="AK1166" s="1" t="s">
        <v>19126</v>
      </c>
      <c r="AL1166" s="1" t="s">
        <v>19127</v>
      </c>
      <c r="AM1166" s="1" t="s">
        <v>18868</v>
      </c>
      <c r="AN1166" s="1" t="s">
        <v>18863</v>
      </c>
      <c r="AO1166" s="1" t="s">
        <v>18668</v>
      </c>
      <c r="AP1166" s="14" t="s">
        <v>19048</v>
      </c>
      <c r="AQ1166" s="14" t="s">
        <v>19027</v>
      </c>
      <c r="AR1166" s="14" t="s">
        <v>18868</v>
      </c>
      <c r="AS1166" s="15">
        <v>44319</v>
      </c>
      <c r="AT1166" s="1" t="s">
        <v>18779</v>
      </c>
      <c r="AU1166" s="1" t="s">
        <v>18672</v>
      </c>
      <c r="AV1166" s="1" t="s">
        <v>18679</v>
      </c>
      <c r="AW1166" s="1" t="s">
        <v>18683</v>
      </c>
      <c r="AX1166" s="1" t="s">
        <v>18667</v>
      </c>
      <c r="AY1166" s="1" t="s">
        <v>18684</v>
      </c>
    </row>
    <row r="1167" spans="1:51" x14ac:dyDescent="0.2">
      <c r="A1167" s="14" t="s">
        <v>18181</v>
      </c>
      <c r="B1167" s="1" t="s">
        <v>19235</v>
      </c>
      <c r="C1167" s="1" t="s">
        <v>19259</v>
      </c>
      <c r="D1167" s="1" t="s">
        <v>18664</v>
      </c>
      <c r="E1167" s="15">
        <v>44316</v>
      </c>
      <c r="F1167" s="13">
        <v>44319</v>
      </c>
      <c r="G1167" s="1" t="s">
        <v>18954</v>
      </c>
      <c r="H1167" s="1" t="s">
        <v>19236</v>
      </c>
      <c r="I1167" s="1" t="s">
        <v>18667</v>
      </c>
      <c r="J1167" s="1" t="s">
        <v>18668</v>
      </c>
      <c r="K1167" s="1" t="s">
        <v>18669</v>
      </c>
      <c r="L1167" s="1" t="s">
        <v>18894</v>
      </c>
      <c r="M1167" s="1" t="s">
        <v>18893</v>
      </c>
      <c r="N1167" s="1" t="s">
        <v>19237</v>
      </c>
      <c r="O1167" s="1">
        <v>5</v>
      </c>
      <c r="P1167" s="1" t="s">
        <v>19235</v>
      </c>
      <c r="Q1167" s="1" t="s">
        <v>19522</v>
      </c>
      <c r="R1167" s="1">
        <v>20331007502</v>
      </c>
      <c r="S1167" s="1" t="s">
        <v>18702</v>
      </c>
      <c r="T1167" s="1">
        <v>33100750</v>
      </c>
      <c r="U1167" s="1" t="s">
        <v>19523</v>
      </c>
      <c r="V1167" s="1">
        <v>1151145089</v>
      </c>
      <c r="X1167" s="1" t="s">
        <v>19524</v>
      </c>
      <c r="Y1167" s="1" t="s">
        <v>19525</v>
      </c>
      <c r="Z1167" s="1" t="s">
        <v>15990</v>
      </c>
      <c r="AA1167" s="1" t="s">
        <v>18676</v>
      </c>
      <c r="AB1167" s="1" t="s">
        <v>19526</v>
      </c>
      <c r="AE1167" s="1" t="s">
        <v>19527</v>
      </c>
      <c r="AG1167" s="1" t="s">
        <v>18816</v>
      </c>
      <c r="AH1167" s="1">
        <v>4</v>
      </c>
      <c r="AI1167" s="1">
        <v>1876</v>
      </c>
      <c r="AK1167" s="1" t="s">
        <v>19126</v>
      </c>
      <c r="AL1167" s="1" t="s">
        <v>19127</v>
      </c>
      <c r="AM1167" s="1" t="s">
        <v>18868</v>
      </c>
      <c r="AN1167" s="1" t="s">
        <v>18863</v>
      </c>
      <c r="AO1167" s="1" t="s">
        <v>18668</v>
      </c>
      <c r="AP1167" s="14" t="s">
        <v>19048</v>
      </c>
      <c r="AQ1167" s="14" t="s">
        <v>19027</v>
      </c>
      <c r="AR1167" s="14" t="s">
        <v>18868</v>
      </c>
      <c r="AS1167" s="15">
        <v>44319</v>
      </c>
      <c r="AT1167" s="1" t="s">
        <v>18943</v>
      </c>
      <c r="AU1167" s="1" t="s">
        <v>19237</v>
      </c>
      <c r="AV1167" s="1" t="s">
        <v>18894</v>
      </c>
      <c r="AW1167" s="1" t="s">
        <v>19241</v>
      </c>
      <c r="AX1167" s="1" t="s">
        <v>18667</v>
      </c>
      <c r="AY1167" s="1" t="s">
        <v>19242</v>
      </c>
    </row>
    <row r="1168" spans="1:51" x14ac:dyDescent="0.2">
      <c r="A1168" s="14" t="s">
        <v>18184</v>
      </c>
      <c r="B1168" s="1" t="s">
        <v>19235</v>
      </c>
      <c r="C1168" s="1" t="s">
        <v>19259</v>
      </c>
      <c r="D1168" s="1" t="s">
        <v>18664</v>
      </c>
      <c r="E1168" s="15">
        <v>44316</v>
      </c>
      <c r="F1168" s="13">
        <v>44319</v>
      </c>
      <c r="G1168" s="1" t="s">
        <v>18954</v>
      </c>
      <c r="H1168" s="1" t="s">
        <v>19236</v>
      </c>
      <c r="I1168" s="1" t="s">
        <v>18667</v>
      </c>
      <c r="J1168" s="1" t="s">
        <v>18668</v>
      </c>
      <c r="K1168" s="1" t="s">
        <v>18669</v>
      </c>
      <c r="L1168" s="1" t="s">
        <v>18894</v>
      </c>
      <c r="M1168" s="1" t="s">
        <v>18893</v>
      </c>
      <c r="N1168" s="1" t="s">
        <v>19237</v>
      </c>
      <c r="O1168" s="1">
        <v>5</v>
      </c>
      <c r="P1168" s="1" t="s">
        <v>19235</v>
      </c>
      <c r="Q1168" s="1" t="s">
        <v>19522</v>
      </c>
      <c r="R1168" s="1">
        <v>20331007502</v>
      </c>
      <c r="S1168" s="1" t="s">
        <v>18702</v>
      </c>
      <c r="T1168" s="1">
        <v>33100750</v>
      </c>
      <c r="U1168" s="1" t="s">
        <v>19523</v>
      </c>
      <c r="V1168" s="1">
        <v>1151145089</v>
      </c>
      <c r="X1168" s="1" t="s">
        <v>19524</v>
      </c>
      <c r="Y1168" s="1" t="s">
        <v>19525</v>
      </c>
      <c r="Z1168" s="1" t="s">
        <v>15990</v>
      </c>
      <c r="AA1168" s="1" t="s">
        <v>18676</v>
      </c>
      <c r="AB1168" s="1" t="s">
        <v>19526</v>
      </c>
      <c r="AE1168" s="1" t="s">
        <v>19527</v>
      </c>
      <c r="AG1168" s="1" t="s">
        <v>18816</v>
      </c>
      <c r="AH1168" s="1">
        <v>4</v>
      </c>
      <c r="AI1168" s="1">
        <v>1876</v>
      </c>
      <c r="AK1168" s="1" t="s">
        <v>19126</v>
      </c>
      <c r="AL1168" s="1" t="s">
        <v>19127</v>
      </c>
      <c r="AM1168" s="1" t="s">
        <v>18868</v>
      </c>
      <c r="AN1168" s="1" t="s">
        <v>18863</v>
      </c>
      <c r="AO1168" s="1" t="s">
        <v>18668</v>
      </c>
      <c r="AP1168" s="14" t="s">
        <v>19048</v>
      </c>
      <c r="AQ1168" s="14" t="s">
        <v>19027</v>
      </c>
      <c r="AR1168" s="14" t="s">
        <v>18868</v>
      </c>
      <c r="AS1168" s="15">
        <v>44319</v>
      </c>
      <c r="AT1168" s="1" t="s">
        <v>18779</v>
      </c>
      <c r="AU1168" s="1" t="s">
        <v>19237</v>
      </c>
      <c r="AV1168" s="1" t="s">
        <v>18894</v>
      </c>
      <c r="AW1168" s="1" t="s">
        <v>19241</v>
      </c>
      <c r="AX1168" s="1" t="s">
        <v>18667</v>
      </c>
      <c r="AY1168" s="1" t="s">
        <v>19242</v>
      </c>
    </row>
    <row r="1169" spans="1:51" x14ac:dyDescent="0.2">
      <c r="A1169" s="14" t="s">
        <v>17418</v>
      </c>
      <c r="B1169" s="1" t="s">
        <v>18953</v>
      </c>
      <c r="C1169" s="1" t="s">
        <v>18663</v>
      </c>
      <c r="D1169" s="1" t="s">
        <v>18664</v>
      </c>
      <c r="E1169" s="15">
        <v>44318</v>
      </c>
      <c r="F1169" s="13">
        <v>44319</v>
      </c>
      <c r="G1169" s="1" t="s">
        <v>18954</v>
      </c>
      <c r="H1169" s="1" t="s">
        <v>18955</v>
      </c>
      <c r="I1169" s="1" t="s">
        <v>18667</v>
      </c>
      <c r="J1169" s="1" t="s">
        <v>18668</v>
      </c>
      <c r="K1169" s="1" t="s">
        <v>18669</v>
      </c>
      <c r="L1169" s="1" t="s">
        <v>18693</v>
      </c>
      <c r="M1169" s="1" t="s">
        <v>18956</v>
      </c>
      <c r="N1169" s="1" t="s">
        <v>18957</v>
      </c>
      <c r="O1169" s="1">
        <v>8</v>
      </c>
      <c r="P1169" s="1" t="s">
        <v>18953</v>
      </c>
      <c r="Q1169" s="1" t="s">
        <v>18997</v>
      </c>
      <c r="R1169" s="1">
        <v>20147987480</v>
      </c>
      <c r="S1169" s="1" t="s">
        <v>18702</v>
      </c>
      <c r="T1169" s="1">
        <v>14798748</v>
      </c>
      <c r="U1169" s="1" t="s">
        <v>18998</v>
      </c>
      <c r="V1169" s="1">
        <v>111545502227</v>
      </c>
      <c r="X1169" s="1" t="s">
        <v>18999</v>
      </c>
      <c r="Y1169" s="1" t="s">
        <v>19000</v>
      </c>
      <c r="Z1169" s="1" t="s">
        <v>18963</v>
      </c>
      <c r="AA1169" s="1" t="s">
        <v>18964</v>
      </c>
      <c r="AB1169" s="1" t="s">
        <v>18965</v>
      </c>
      <c r="AE1169" s="1" t="s">
        <v>19001</v>
      </c>
      <c r="AG1169" s="1">
        <v>10</v>
      </c>
      <c r="AH1169" s="1" t="s">
        <v>1816</v>
      </c>
      <c r="AI1169" s="1">
        <v>5000</v>
      </c>
      <c r="AK1169" s="1" t="s">
        <v>19434</v>
      </c>
      <c r="AL1169" s="1" t="s">
        <v>19104</v>
      </c>
      <c r="AM1169" s="1" t="s">
        <v>19105</v>
      </c>
      <c r="AN1169" s="1" t="s">
        <v>18669</v>
      </c>
      <c r="AO1169" s="1" t="s">
        <v>18668</v>
      </c>
      <c r="AP1169" s="14" t="s">
        <v>19434</v>
      </c>
      <c r="AQ1169" s="14" t="s">
        <v>19637</v>
      </c>
      <c r="AR1169" s="14" t="s">
        <v>19105</v>
      </c>
      <c r="AS1169" s="15">
        <v>44319</v>
      </c>
      <c r="AT1169" s="1" t="s">
        <v>18713</v>
      </c>
      <c r="AU1169" s="1" t="s">
        <v>18957</v>
      </c>
      <c r="AV1169" s="1" t="s">
        <v>18693</v>
      </c>
      <c r="AW1169" s="1" t="s">
        <v>18958</v>
      </c>
      <c r="AX1169" s="1" t="s">
        <v>18667</v>
      </c>
      <c r="AY1169" s="1" t="s">
        <v>18959</v>
      </c>
    </row>
    <row r="1170" spans="1:51" x14ac:dyDescent="0.2">
      <c r="A1170" s="14" t="s">
        <v>17421</v>
      </c>
      <c r="B1170" s="1" t="s">
        <v>18953</v>
      </c>
      <c r="C1170" s="1" t="s">
        <v>18663</v>
      </c>
      <c r="D1170" s="1" t="s">
        <v>18664</v>
      </c>
      <c r="E1170" s="15">
        <v>44318</v>
      </c>
      <c r="F1170" s="13">
        <v>44319</v>
      </c>
      <c r="G1170" s="1" t="s">
        <v>18954</v>
      </c>
      <c r="H1170" s="1" t="s">
        <v>18955</v>
      </c>
      <c r="I1170" s="1" t="s">
        <v>18667</v>
      </c>
      <c r="J1170" s="1" t="s">
        <v>18668</v>
      </c>
      <c r="K1170" s="1" t="s">
        <v>18669</v>
      </c>
      <c r="L1170" s="1" t="s">
        <v>18693</v>
      </c>
      <c r="M1170" s="1" t="s">
        <v>18956</v>
      </c>
      <c r="N1170" s="1" t="s">
        <v>18957</v>
      </c>
      <c r="O1170" s="1">
        <v>13</v>
      </c>
      <c r="P1170" s="1" t="s">
        <v>18953</v>
      </c>
      <c r="Q1170" s="1" t="s">
        <v>18997</v>
      </c>
      <c r="R1170" s="1">
        <v>20147987480</v>
      </c>
      <c r="S1170" s="1" t="s">
        <v>18702</v>
      </c>
      <c r="T1170" s="1">
        <v>14798748</v>
      </c>
      <c r="U1170" s="1" t="s">
        <v>18998</v>
      </c>
      <c r="V1170" s="1">
        <v>111545502227</v>
      </c>
      <c r="X1170" s="1" t="s">
        <v>18999</v>
      </c>
      <c r="Y1170" s="1" t="s">
        <v>19000</v>
      </c>
      <c r="Z1170" s="1" t="s">
        <v>18963</v>
      </c>
      <c r="AA1170" s="1" t="s">
        <v>18964</v>
      </c>
      <c r="AB1170" s="1" t="s">
        <v>18965</v>
      </c>
      <c r="AE1170" s="1" t="s">
        <v>19001</v>
      </c>
      <c r="AG1170" s="1">
        <v>10</v>
      </c>
      <c r="AH1170" s="1" t="s">
        <v>1816</v>
      </c>
      <c r="AI1170" s="1">
        <v>5000</v>
      </c>
      <c r="AK1170" s="1" t="s">
        <v>19638</v>
      </c>
      <c r="AL1170" s="1" t="s">
        <v>18956</v>
      </c>
      <c r="AM1170" s="1" t="s">
        <v>18693</v>
      </c>
      <c r="AN1170" s="1" t="s">
        <v>18669</v>
      </c>
      <c r="AO1170" s="1" t="s">
        <v>18668</v>
      </c>
      <c r="AP1170" s="14" t="s">
        <v>19427</v>
      </c>
      <c r="AQ1170" s="14" t="s">
        <v>19428</v>
      </c>
      <c r="AR1170" s="14" t="s">
        <v>19288</v>
      </c>
      <c r="AS1170" s="15">
        <v>44319</v>
      </c>
      <c r="AT1170" s="1" t="s">
        <v>19639</v>
      </c>
      <c r="AU1170" s="1" t="s">
        <v>18957</v>
      </c>
      <c r="AV1170" s="1" t="s">
        <v>18693</v>
      </c>
      <c r="AW1170" s="1" t="s">
        <v>18958</v>
      </c>
      <c r="AX1170" s="1" t="s">
        <v>18667</v>
      </c>
      <c r="AY1170" s="1" t="s">
        <v>18959</v>
      </c>
    </row>
    <row r="1171" spans="1:51" x14ac:dyDescent="0.2">
      <c r="A1171" s="14" t="s">
        <v>18187</v>
      </c>
      <c r="B1171" s="1" t="s">
        <v>19235</v>
      </c>
      <c r="C1171" s="1" t="s">
        <v>19259</v>
      </c>
      <c r="D1171" s="1" t="s">
        <v>18664</v>
      </c>
      <c r="E1171" s="15">
        <v>44318</v>
      </c>
      <c r="F1171" s="13">
        <v>44319</v>
      </c>
      <c r="G1171" s="1" t="s">
        <v>18954</v>
      </c>
      <c r="H1171" s="1" t="s">
        <v>19236</v>
      </c>
      <c r="I1171" s="1" t="s">
        <v>18667</v>
      </c>
      <c r="J1171" s="1" t="s">
        <v>18668</v>
      </c>
      <c r="K1171" s="1" t="s">
        <v>18669</v>
      </c>
      <c r="L1171" s="1" t="s">
        <v>18894</v>
      </c>
      <c r="M1171" s="1" t="s">
        <v>18893</v>
      </c>
      <c r="N1171" s="1" t="s">
        <v>19237</v>
      </c>
      <c r="O1171" s="1">
        <v>6</v>
      </c>
      <c r="P1171" s="1" t="s">
        <v>19235</v>
      </c>
      <c r="Q1171" s="1" t="s">
        <v>19594</v>
      </c>
      <c r="R1171" s="1">
        <v>27217386034</v>
      </c>
      <c r="S1171" s="1" t="s">
        <v>18702</v>
      </c>
      <c r="T1171" s="1">
        <v>21738603</v>
      </c>
      <c r="U1171" s="1" t="s">
        <v>19595</v>
      </c>
      <c r="V1171" s="1">
        <v>1558174154</v>
      </c>
      <c r="X1171" s="1" t="s">
        <v>19594</v>
      </c>
      <c r="Y1171" s="1" t="s">
        <v>19594</v>
      </c>
      <c r="Z1171" s="1" t="s">
        <v>15990</v>
      </c>
      <c r="AA1171" s="1" t="s">
        <v>19007</v>
      </c>
      <c r="AB1171" s="1" t="s">
        <v>19596</v>
      </c>
      <c r="AE1171" s="1" t="s">
        <v>19597</v>
      </c>
      <c r="AI1171" s="1">
        <v>1822</v>
      </c>
      <c r="AK1171" s="1" t="s">
        <v>19126</v>
      </c>
      <c r="AL1171" s="1" t="s">
        <v>19127</v>
      </c>
      <c r="AM1171" s="1" t="s">
        <v>18868</v>
      </c>
      <c r="AN1171" s="1" t="s">
        <v>18863</v>
      </c>
      <c r="AO1171" s="1" t="s">
        <v>18668</v>
      </c>
      <c r="AP1171" s="14" t="s">
        <v>19048</v>
      </c>
      <c r="AQ1171" s="14" t="s">
        <v>19027</v>
      </c>
      <c r="AR1171" s="14" t="s">
        <v>18868</v>
      </c>
      <c r="AS1171" s="15">
        <v>44319</v>
      </c>
      <c r="AT1171" s="1" t="s">
        <v>18943</v>
      </c>
      <c r="AU1171" s="1" t="s">
        <v>19237</v>
      </c>
      <c r="AV1171" s="1" t="s">
        <v>18894</v>
      </c>
      <c r="AW1171" s="1" t="s">
        <v>19241</v>
      </c>
      <c r="AX1171" s="1" t="s">
        <v>18667</v>
      </c>
      <c r="AY1171" s="1" t="s">
        <v>19242</v>
      </c>
    </row>
    <row r="1172" spans="1:51" x14ac:dyDescent="0.2">
      <c r="A1172" s="14" t="s">
        <v>15931</v>
      </c>
      <c r="B1172" s="1" t="s">
        <v>18662</v>
      </c>
      <c r="C1172" s="1" t="s">
        <v>18685</v>
      </c>
      <c r="D1172" s="1" t="s">
        <v>18664</v>
      </c>
      <c r="E1172" s="15">
        <v>44319</v>
      </c>
      <c r="F1172" s="13">
        <v>44337</v>
      </c>
      <c r="G1172" s="1" t="s">
        <v>18665</v>
      </c>
      <c r="H1172" s="1" t="s">
        <v>18666</v>
      </c>
      <c r="I1172" s="1" t="s">
        <v>18667</v>
      </c>
      <c r="J1172" s="1" t="s">
        <v>18668</v>
      </c>
      <c r="K1172" s="1" t="s">
        <v>18669</v>
      </c>
      <c r="L1172" s="1" t="s">
        <v>18679</v>
      </c>
      <c r="M1172" s="1" t="s">
        <v>18671</v>
      </c>
      <c r="N1172" s="1" t="s">
        <v>18672</v>
      </c>
      <c r="O1172" s="1">
        <v>34</v>
      </c>
      <c r="P1172" s="1" t="s">
        <v>18662</v>
      </c>
      <c r="Q1172" s="1" t="s">
        <v>18673</v>
      </c>
      <c r="R1172" s="1">
        <v>30516968431</v>
      </c>
      <c r="U1172" s="1" t="s">
        <v>19081</v>
      </c>
      <c r="V1172" s="1">
        <v>1157776400</v>
      </c>
      <c r="W1172" s="1" t="s">
        <v>19082</v>
      </c>
      <c r="Z1172" s="1" t="s">
        <v>18706</v>
      </c>
      <c r="AA1172" s="1" t="s">
        <v>18707</v>
      </c>
      <c r="AB1172" s="1" t="s">
        <v>18707</v>
      </c>
      <c r="AE1172" s="1" t="s">
        <v>19083</v>
      </c>
      <c r="AG1172" s="1" t="s">
        <v>15731</v>
      </c>
      <c r="AI1172" s="1">
        <v>1428</v>
      </c>
      <c r="AK1172" s="1" t="s">
        <v>18732</v>
      </c>
      <c r="AL1172" s="1" t="s">
        <v>18730</v>
      </c>
      <c r="AM1172" s="1" t="s">
        <v>18679</v>
      </c>
      <c r="AN1172" s="1" t="s">
        <v>18669</v>
      </c>
      <c r="AO1172" s="1" t="s">
        <v>18668</v>
      </c>
      <c r="AP1172" s="14" t="s">
        <v>18732</v>
      </c>
      <c r="AQ1172" s="14" t="s">
        <v>18734</v>
      </c>
      <c r="AR1172" s="14" t="s">
        <v>18679</v>
      </c>
      <c r="AS1172" s="15">
        <v>44347</v>
      </c>
      <c r="AT1172" s="1" t="s">
        <v>18828</v>
      </c>
      <c r="AU1172" s="1" t="s">
        <v>18672</v>
      </c>
      <c r="AV1172" s="1" t="s">
        <v>18679</v>
      </c>
      <c r="AW1172" s="1" t="s">
        <v>18683</v>
      </c>
      <c r="AX1172" s="1" t="s">
        <v>18667</v>
      </c>
      <c r="AY1172" s="1" t="s">
        <v>18684</v>
      </c>
    </row>
    <row r="1173" spans="1:51" x14ac:dyDescent="0.2">
      <c r="A1173" s="14" t="s">
        <v>15934</v>
      </c>
      <c r="B1173" s="1" t="s">
        <v>18662</v>
      </c>
      <c r="C1173" s="1" t="s">
        <v>18685</v>
      </c>
      <c r="D1173" s="1" t="s">
        <v>18664</v>
      </c>
      <c r="E1173" s="15">
        <v>44319</v>
      </c>
      <c r="F1173" s="13">
        <v>44322</v>
      </c>
      <c r="G1173" s="1" t="s">
        <v>18665</v>
      </c>
      <c r="H1173" s="1" t="s">
        <v>18666</v>
      </c>
      <c r="I1173" s="1" t="s">
        <v>18667</v>
      </c>
      <c r="J1173" s="1" t="s">
        <v>18668</v>
      </c>
      <c r="K1173" s="1" t="s">
        <v>18669</v>
      </c>
      <c r="L1173" s="1" t="s">
        <v>18679</v>
      </c>
      <c r="M1173" s="1" t="s">
        <v>18671</v>
      </c>
      <c r="N1173" s="1" t="s">
        <v>18672</v>
      </c>
      <c r="O1173" s="1">
        <v>18</v>
      </c>
      <c r="P1173" s="1" t="s">
        <v>18662</v>
      </c>
      <c r="Q1173" s="1" t="s">
        <v>18673</v>
      </c>
      <c r="R1173" s="1">
        <v>30516968431</v>
      </c>
      <c r="U1173" s="1" t="s">
        <v>19081</v>
      </c>
      <c r="V1173" s="1">
        <v>1157776400</v>
      </c>
      <c r="W1173" s="1" t="s">
        <v>19082</v>
      </c>
      <c r="Z1173" s="1" t="s">
        <v>18706</v>
      </c>
      <c r="AA1173" s="1" t="s">
        <v>18707</v>
      </c>
      <c r="AB1173" s="1" t="s">
        <v>18707</v>
      </c>
      <c r="AE1173" s="1" t="s">
        <v>19083</v>
      </c>
      <c r="AG1173" s="1" t="s">
        <v>15731</v>
      </c>
      <c r="AI1173" s="1">
        <v>1428</v>
      </c>
      <c r="AK1173" s="1" t="s">
        <v>19495</v>
      </c>
      <c r="AL1173" s="1" t="s">
        <v>18671</v>
      </c>
      <c r="AM1173" s="1" t="s">
        <v>18679</v>
      </c>
      <c r="AN1173" s="1" t="s">
        <v>18669</v>
      </c>
      <c r="AO1173" s="1" t="s">
        <v>18668</v>
      </c>
      <c r="AP1173" s="14" t="s">
        <v>18876</v>
      </c>
      <c r="AQ1173" s="14" t="s">
        <v>18723</v>
      </c>
      <c r="AR1173" s="14" t="s">
        <v>18679</v>
      </c>
      <c r="AS1173" s="15">
        <v>44322</v>
      </c>
      <c r="AT1173" s="1" t="s">
        <v>19640</v>
      </c>
      <c r="AU1173" s="1" t="s">
        <v>18672</v>
      </c>
      <c r="AV1173" s="1" t="s">
        <v>18679</v>
      </c>
      <c r="AW1173" s="1" t="s">
        <v>18683</v>
      </c>
      <c r="AX1173" s="1" t="s">
        <v>18667</v>
      </c>
      <c r="AY1173" s="1" t="s">
        <v>18684</v>
      </c>
    </row>
    <row r="1174" spans="1:51" x14ac:dyDescent="0.2">
      <c r="A1174" s="14" t="s">
        <v>18190</v>
      </c>
      <c r="B1174" s="1" t="s">
        <v>19235</v>
      </c>
      <c r="C1174" s="1" t="s">
        <v>19259</v>
      </c>
      <c r="D1174" s="1" t="s">
        <v>18664</v>
      </c>
      <c r="E1174" s="15">
        <v>44319</v>
      </c>
      <c r="F1174" s="13">
        <v>44350</v>
      </c>
      <c r="G1174" s="1" t="s">
        <v>18954</v>
      </c>
      <c r="H1174" s="1" t="s">
        <v>19236</v>
      </c>
      <c r="I1174" s="1" t="s">
        <v>18667</v>
      </c>
      <c r="J1174" s="1" t="s">
        <v>18668</v>
      </c>
      <c r="K1174" s="1" t="s">
        <v>18669</v>
      </c>
      <c r="L1174" s="1" t="s">
        <v>18894</v>
      </c>
      <c r="M1174" s="1" t="s">
        <v>18893</v>
      </c>
      <c r="N1174" s="1" t="s">
        <v>19237</v>
      </c>
      <c r="O1174" s="1">
        <v>28</v>
      </c>
      <c r="P1174" s="1" t="s">
        <v>19235</v>
      </c>
      <c r="Q1174" s="1" t="s">
        <v>19338</v>
      </c>
      <c r="R1174" s="1">
        <v>20287024291</v>
      </c>
      <c r="S1174" s="1" t="s">
        <v>18702</v>
      </c>
      <c r="T1174" s="1">
        <v>28702429</v>
      </c>
      <c r="U1174" s="1" t="s">
        <v>19339</v>
      </c>
      <c r="V1174" s="1">
        <v>1166598855</v>
      </c>
      <c r="X1174" s="1" t="s">
        <v>19340</v>
      </c>
      <c r="Y1174" s="1" t="s">
        <v>19341</v>
      </c>
      <c r="Z1174" s="1" t="s">
        <v>18706</v>
      </c>
      <c r="AA1174" s="1" t="s">
        <v>18881</v>
      </c>
      <c r="AB1174" s="1" t="s">
        <v>18981</v>
      </c>
      <c r="AE1174" s="1" t="s">
        <v>19342</v>
      </c>
      <c r="AG1174" s="1">
        <v>5</v>
      </c>
      <c r="AH1174" s="1" t="s">
        <v>19310</v>
      </c>
      <c r="AI1174" s="1">
        <v>1414</v>
      </c>
      <c r="AK1174" s="1" t="s">
        <v>19449</v>
      </c>
      <c r="AL1174" s="1" t="s">
        <v>19450</v>
      </c>
      <c r="AM1174" s="1" t="s">
        <v>18884</v>
      </c>
      <c r="AN1174" s="1" t="s">
        <v>18669</v>
      </c>
      <c r="AO1174" s="1" t="s">
        <v>18668</v>
      </c>
      <c r="AP1174" s="14" t="s">
        <v>18935</v>
      </c>
      <c r="AQ1174" s="14" t="s">
        <v>18939</v>
      </c>
      <c r="AR1174" s="14" t="s">
        <v>18937</v>
      </c>
      <c r="AS1174" s="15">
        <v>44350</v>
      </c>
      <c r="AT1174" s="1" t="s">
        <v>19567</v>
      </c>
      <c r="AU1174" s="1" t="s">
        <v>19237</v>
      </c>
      <c r="AV1174" s="1" t="s">
        <v>18894</v>
      </c>
      <c r="AW1174" s="1" t="s">
        <v>19241</v>
      </c>
      <c r="AX1174" s="1" t="s">
        <v>18667</v>
      </c>
      <c r="AY1174" s="1" t="s">
        <v>19242</v>
      </c>
    </row>
    <row r="1175" spans="1:51" x14ac:dyDescent="0.2">
      <c r="A1175" s="14" t="s">
        <v>18194</v>
      </c>
      <c r="B1175" s="1" t="s">
        <v>19235</v>
      </c>
      <c r="C1175" s="1" t="s">
        <v>19259</v>
      </c>
      <c r="D1175" s="1" t="s">
        <v>18664</v>
      </c>
      <c r="E1175" s="15">
        <v>44319</v>
      </c>
      <c r="F1175" s="13">
        <v>44347</v>
      </c>
      <c r="G1175" s="1" t="s">
        <v>18954</v>
      </c>
      <c r="H1175" s="1" t="s">
        <v>19236</v>
      </c>
      <c r="I1175" s="1" t="s">
        <v>18667</v>
      </c>
      <c r="J1175" s="1" t="s">
        <v>18668</v>
      </c>
      <c r="K1175" s="1" t="s">
        <v>18669</v>
      </c>
      <c r="L1175" s="1" t="s">
        <v>18894</v>
      </c>
      <c r="M1175" s="1" t="s">
        <v>18893</v>
      </c>
      <c r="N1175" s="1" t="s">
        <v>19237</v>
      </c>
      <c r="O1175" s="1">
        <v>51</v>
      </c>
      <c r="P1175" s="1" t="s">
        <v>19235</v>
      </c>
      <c r="Q1175" s="1" t="s">
        <v>18673</v>
      </c>
      <c r="R1175" s="1">
        <v>30641405554</v>
      </c>
      <c r="U1175" s="1" t="s">
        <v>19615</v>
      </c>
      <c r="V1175" s="1">
        <v>91150418290</v>
      </c>
      <c r="W1175" s="1" t="s">
        <v>19616</v>
      </c>
      <c r="Z1175" s="1" t="s">
        <v>18706</v>
      </c>
      <c r="AA1175" s="1" t="s">
        <v>18789</v>
      </c>
      <c r="AB1175" s="1" t="s">
        <v>19500</v>
      </c>
      <c r="AE1175" s="1" t="s">
        <v>19617</v>
      </c>
      <c r="AG1175" s="1">
        <v>3</v>
      </c>
      <c r="AI1175" s="1">
        <v>1425</v>
      </c>
      <c r="AK1175" s="1" t="s">
        <v>18722</v>
      </c>
      <c r="AL1175" s="1" t="s">
        <v>18710</v>
      </c>
      <c r="AM1175" s="1" t="s">
        <v>18679</v>
      </c>
      <c r="AN1175" s="1" t="s">
        <v>18669</v>
      </c>
      <c r="AO1175" s="1" t="s">
        <v>18668</v>
      </c>
      <c r="AP1175" s="14" t="s">
        <v>18800</v>
      </c>
      <c r="AQ1175" s="14" t="s">
        <v>18734</v>
      </c>
      <c r="AR1175" s="14" t="s">
        <v>18679</v>
      </c>
      <c r="AS1175" s="15">
        <v>44347</v>
      </c>
      <c r="AT1175" s="1" t="s">
        <v>19641</v>
      </c>
      <c r="AU1175" s="1" t="s">
        <v>19237</v>
      </c>
      <c r="AV1175" s="1" t="s">
        <v>18894</v>
      </c>
      <c r="AW1175" s="1" t="s">
        <v>19241</v>
      </c>
      <c r="AX1175" s="1" t="s">
        <v>18667</v>
      </c>
      <c r="AY1175" s="1" t="s">
        <v>19242</v>
      </c>
    </row>
    <row r="1176" spans="1:51" x14ac:dyDescent="0.2">
      <c r="A1176" s="14" t="s">
        <v>15937</v>
      </c>
      <c r="B1176" s="1" t="s">
        <v>18662</v>
      </c>
      <c r="C1176" s="1" t="s">
        <v>18685</v>
      </c>
      <c r="D1176" s="1" t="s">
        <v>18664</v>
      </c>
      <c r="E1176" s="15">
        <v>44319</v>
      </c>
      <c r="F1176" s="13">
        <v>44334</v>
      </c>
      <c r="G1176" s="1" t="s">
        <v>18665</v>
      </c>
      <c r="H1176" s="1" t="s">
        <v>18666</v>
      </c>
      <c r="I1176" s="1" t="s">
        <v>18667</v>
      </c>
      <c r="J1176" s="1" t="s">
        <v>18668</v>
      </c>
      <c r="K1176" s="1" t="s">
        <v>18669</v>
      </c>
      <c r="L1176" s="1" t="s">
        <v>18679</v>
      </c>
      <c r="M1176" s="1" t="s">
        <v>18671</v>
      </c>
      <c r="N1176" s="1" t="s">
        <v>18672</v>
      </c>
      <c r="O1176" s="1">
        <v>11</v>
      </c>
      <c r="P1176" s="1" t="s">
        <v>18662</v>
      </c>
      <c r="Q1176" s="1" t="s">
        <v>18673</v>
      </c>
      <c r="R1176" s="1">
        <v>30715139495</v>
      </c>
      <c r="U1176" s="1" t="s">
        <v>19290</v>
      </c>
      <c r="V1176" s="1">
        <v>43024900</v>
      </c>
      <c r="W1176" s="1" t="s">
        <v>19291</v>
      </c>
      <c r="Z1176" s="1" t="s">
        <v>18706</v>
      </c>
      <c r="AA1176" s="1" t="s">
        <v>18726</v>
      </c>
      <c r="AB1176" s="1" t="s">
        <v>19292</v>
      </c>
      <c r="AE1176" s="1" t="s">
        <v>19293</v>
      </c>
      <c r="AG1176" s="1" t="s">
        <v>15731</v>
      </c>
      <c r="AI1176" s="1">
        <v>1270</v>
      </c>
      <c r="AK1176" s="1" t="s">
        <v>19642</v>
      </c>
      <c r="AL1176" s="1" t="s">
        <v>19643</v>
      </c>
      <c r="AM1176" s="1" t="s">
        <v>18835</v>
      </c>
      <c r="AN1176" s="1" t="s">
        <v>18669</v>
      </c>
      <c r="AO1176" s="1" t="s">
        <v>18668</v>
      </c>
      <c r="AP1176" s="14" t="s">
        <v>19644</v>
      </c>
      <c r="AQ1176" s="14" t="s">
        <v>19645</v>
      </c>
      <c r="AR1176" s="14" t="s">
        <v>18835</v>
      </c>
      <c r="AS1176" s="15">
        <v>44334</v>
      </c>
      <c r="AT1176" s="1" t="s">
        <v>18754</v>
      </c>
      <c r="AU1176" s="1" t="s">
        <v>18672</v>
      </c>
      <c r="AV1176" s="1" t="s">
        <v>18679</v>
      </c>
      <c r="AW1176" s="1" t="s">
        <v>18683</v>
      </c>
      <c r="AX1176" s="1" t="s">
        <v>18667</v>
      </c>
      <c r="AY1176" s="1" t="s">
        <v>18684</v>
      </c>
    </row>
    <row r="1177" spans="1:51" x14ac:dyDescent="0.2">
      <c r="A1177" s="14" t="s">
        <v>15942</v>
      </c>
      <c r="B1177" s="1" t="s">
        <v>18662</v>
      </c>
      <c r="C1177" s="1" t="s">
        <v>18685</v>
      </c>
      <c r="D1177" s="1" t="s">
        <v>18664</v>
      </c>
      <c r="E1177" s="15">
        <v>44319</v>
      </c>
      <c r="F1177" s="13">
        <v>44348</v>
      </c>
      <c r="G1177" s="1" t="s">
        <v>18665</v>
      </c>
      <c r="H1177" s="1" t="s">
        <v>18666</v>
      </c>
      <c r="I1177" s="1" t="s">
        <v>18667</v>
      </c>
      <c r="J1177" s="1" t="s">
        <v>18668</v>
      </c>
      <c r="K1177" s="1" t="s">
        <v>18669</v>
      </c>
      <c r="L1177" s="1" t="s">
        <v>18679</v>
      </c>
      <c r="M1177" s="1" t="s">
        <v>18671</v>
      </c>
      <c r="N1177" s="1" t="s">
        <v>18672</v>
      </c>
      <c r="O1177" s="1">
        <v>37</v>
      </c>
      <c r="P1177" s="1" t="s">
        <v>18662</v>
      </c>
      <c r="Q1177" s="1" t="s">
        <v>18673</v>
      </c>
      <c r="R1177" s="1">
        <v>30534475795</v>
      </c>
      <c r="U1177" s="1" t="s">
        <v>18697</v>
      </c>
      <c r="V1177" s="1">
        <v>1147561216</v>
      </c>
      <c r="W1177" s="1" t="s">
        <v>2737</v>
      </c>
      <c r="Z1177" s="1" t="s">
        <v>15990</v>
      </c>
      <c r="AA1177" s="1" t="s">
        <v>18698</v>
      </c>
      <c r="AB1177" s="1" t="s">
        <v>18699</v>
      </c>
      <c r="AE1177" s="1" t="s">
        <v>18700</v>
      </c>
      <c r="AG1177" s="1" t="s">
        <v>15731</v>
      </c>
      <c r="AI1177" s="1">
        <v>1605</v>
      </c>
      <c r="AK1177" s="1" t="s">
        <v>19598</v>
      </c>
      <c r="AL1177" s="1" t="s">
        <v>19479</v>
      </c>
      <c r="AM1177" s="1" t="s">
        <v>18679</v>
      </c>
      <c r="AN1177" s="1" t="s">
        <v>18669</v>
      </c>
      <c r="AO1177" s="1" t="s">
        <v>18668</v>
      </c>
      <c r="AP1177" s="14" t="s">
        <v>18800</v>
      </c>
      <c r="AQ1177" s="14" t="s">
        <v>18734</v>
      </c>
      <c r="AR1177" s="14" t="s">
        <v>18679</v>
      </c>
      <c r="AS1177" s="15">
        <v>44348</v>
      </c>
      <c r="AT1177" s="1" t="s">
        <v>19646</v>
      </c>
      <c r="AU1177" s="1" t="s">
        <v>18672</v>
      </c>
      <c r="AV1177" s="1" t="s">
        <v>18679</v>
      </c>
      <c r="AW1177" s="1" t="s">
        <v>18683</v>
      </c>
      <c r="AX1177" s="1" t="s">
        <v>18667</v>
      </c>
      <c r="AY1177" s="1" t="s">
        <v>18684</v>
      </c>
    </row>
    <row r="1178" spans="1:51" x14ac:dyDescent="0.2">
      <c r="A1178" s="14" t="s">
        <v>15947</v>
      </c>
      <c r="B1178" s="1" t="s">
        <v>18662</v>
      </c>
      <c r="C1178" s="1" t="s">
        <v>18685</v>
      </c>
      <c r="D1178" s="1" t="s">
        <v>18664</v>
      </c>
      <c r="E1178" s="15">
        <v>44319</v>
      </c>
      <c r="F1178" s="13">
        <v>44350</v>
      </c>
      <c r="G1178" s="1" t="s">
        <v>18665</v>
      </c>
      <c r="H1178" s="1" t="s">
        <v>18666</v>
      </c>
      <c r="I1178" s="1" t="s">
        <v>18667</v>
      </c>
      <c r="J1178" s="1" t="s">
        <v>18668</v>
      </c>
      <c r="K1178" s="1" t="s">
        <v>18669</v>
      </c>
      <c r="L1178" s="1" t="s">
        <v>18679</v>
      </c>
      <c r="M1178" s="1" t="s">
        <v>18671</v>
      </c>
      <c r="N1178" s="1" t="s">
        <v>18672</v>
      </c>
      <c r="O1178" s="1">
        <v>32</v>
      </c>
      <c r="P1178" s="1" t="s">
        <v>18662</v>
      </c>
      <c r="Q1178" s="1" t="s">
        <v>18673</v>
      </c>
      <c r="R1178" s="1">
        <v>30534475795</v>
      </c>
      <c r="U1178" s="1" t="s">
        <v>18697</v>
      </c>
      <c r="V1178" s="1">
        <v>1147561216</v>
      </c>
      <c r="W1178" s="1" t="s">
        <v>2737</v>
      </c>
      <c r="Z1178" s="1" t="s">
        <v>15990</v>
      </c>
      <c r="AA1178" s="1" t="s">
        <v>18698</v>
      </c>
      <c r="AB1178" s="1" t="s">
        <v>18699</v>
      </c>
      <c r="AE1178" s="1" t="s">
        <v>18700</v>
      </c>
      <c r="AG1178" s="1" t="s">
        <v>15731</v>
      </c>
      <c r="AI1178" s="1">
        <v>1605</v>
      </c>
      <c r="AK1178" s="1" t="s">
        <v>19476</v>
      </c>
      <c r="AL1178" s="1" t="s">
        <v>19679</v>
      </c>
      <c r="AM1178" s="1" t="s">
        <v>18679</v>
      </c>
      <c r="AN1178" s="1" t="s">
        <v>18669</v>
      </c>
      <c r="AO1178" s="1" t="s">
        <v>18668</v>
      </c>
      <c r="AP1178" s="14" t="s">
        <v>19476</v>
      </c>
      <c r="AQ1178" s="14" t="s">
        <v>18778</v>
      </c>
      <c r="AR1178" s="14" t="s">
        <v>18679</v>
      </c>
      <c r="AS1178" s="15">
        <v>44350</v>
      </c>
      <c r="AT1178" s="1" t="s">
        <v>18713</v>
      </c>
      <c r="AU1178" s="1" t="s">
        <v>18672</v>
      </c>
      <c r="AV1178" s="1" t="s">
        <v>18679</v>
      </c>
      <c r="AW1178" s="1" t="s">
        <v>18683</v>
      </c>
      <c r="AX1178" s="1" t="s">
        <v>18667</v>
      </c>
      <c r="AY1178" s="1" t="s">
        <v>18684</v>
      </c>
    </row>
    <row r="1179" spans="1:51" x14ac:dyDescent="0.2">
      <c r="A1179" s="14" t="s">
        <v>15951</v>
      </c>
      <c r="B1179" s="1" t="s">
        <v>18662</v>
      </c>
      <c r="C1179" s="1" t="s">
        <v>18685</v>
      </c>
      <c r="D1179" s="1" t="s">
        <v>18664</v>
      </c>
      <c r="E1179" s="15">
        <v>44320</v>
      </c>
      <c r="F1179" s="13">
        <v>44349</v>
      </c>
      <c r="G1179" s="1" t="s">
        <v>18665</v>
      </c>
      <c r="H1179" s="1" t="s">
        <v>18666</v>
      </c>
      <c r="I1179" s="1" t="s">
        <v>18667</v>
      </c>
      <c r="J1179" s="1" t="s">
        <v>18668</v>
      </c>
      <c r="K1179" s="1" t="s">
        <v>18669</v>
      </c>
      <c r="L1179" s="1" t="s">
        <v>18679</v>
      </c>
      <c r="M1179" s="1" t="s">
        <v>18671</v>
      </c>
      <c r="N1179" s="1" t="s">
        <v>18672</v>
      </c>
      <c r="O1179" s="1">
        <v>30</v>
      </c>
      <c r="P1179" s="1" t="s">
        <v>18662</v>
      </c>
      <c r="Q1179" s="1" t="s">
        <v>18673</v>
      </c>
      <c r="R1179" s="1">
        <v>30686512912</v>
      </c>
      <c r="U1179" s="1" t="s">
        <v>19231</v>
      </c>
      <c r="V1179" s="1">
        <v>1131751938</v>
      </c>
      <c r="W1179" s="1" t="s">
        <v>19232</v>
      </c>
      <c r="Z1179" s="1" t="s">
        <v>18706</v>
      </c>
      <c r="AA1179" s="1" t="s">
        <v>18707</v>
      </c>
      <c r="AB1179" s="1" t="s">
        <v>18707</v>
      </c>
      <c r="AE1179" s="1" t="s">
        <v>19233</v>
      </c>
      <c r="AG1179" s="1">
        <v>1</v>
      </c>
      <c r="AH1179" s="1">
        <v>18</v>
      </c>
      <c r="AI1179" s="1">
        <v>1093</v>
      </c>
      <c r="AK1179" s="1" t="s">
        <v>18718</v>
      </c>
      <c r="AL1179" s="1" t="s">
        <v>18671</v>
      </c>
      <c r="AM1179" s="1" t="s">
        <v>18679</v>
      </c>
      <c r="AN1179" s="1" t="s">
        <v>18669</v>
      </c>
      <c r="AO1179" s="1" t="s">
        <v>18668</v>
      </c>
      <c r="AP1179" s="14" t="s">
        <v>18800</v>
      </c>
      <c r="AQ1179" s="14" t="s">
        <v>18734</v>
      </c>
      <c r="AR1179" s="14" t="s">
        <v>18679</v>
      </c>
      <c r="AS1179" s="15">
        <v>44349</v>
      </c>
      <c r="AT1179" s="1" t="s">
        <v>18801</v>
      </c>
      <c r="AU1179" s="1" t="s">
        <v>18672</v>
      </c>
      <c r="AV1179" s="1" t="s">
        <v>18679</v>
      </c>
      <c r="AW1179" s="1" t="s">
        <v>18683</v>
      </c>
      <c r="AX1179" s="1" t="s">
        <v>18667</v>
      </c>
      <c r="AY1179" s="1" t="s">
        <v>18684</v>
      </c>
    </row>
    <row r="1180" spans="1:51" x14ac:dyDescent="0.2">
      <c r="A1180" s="14" t="s">
        <v>15953</v>
      </c>
      <c r="B1180" s="1" t="s">
        <v>18662</v>
      </c>
      <c r="C1180" s="1" t="s">
        <v>18685</v>
      </c>
      <c r="D1180" s="1" t="s">
        <v>18664</v>
      </c>
      <c r="E1180" s="15">
        <v>44320</v>
      </c>
      <c r="F1180" s="13">
        <v>44347</v>
      </c>
      <c r="G1180" s="1" t="s">
        <v>18665</v>
      </c>
      <c r="H1180" s="1" t="s">
        <v>18666</v>
      </c>
      <c r="I1180" s="1" t="s">
        <v>18667</v>
      </c>
      <c r="J1180" s="1" t="s">
        <v>18668</v>
      </c>
      <c r="K1180" s="1" t="s">
        <v>18669</v>
      </c>
      <c r="L1180" s="1" t="s">
        <v>18679</v>
      </c>
      <c r="M1180" s="1" t="s">
        <v>18671</v>
      </c>
      <c r="N1180" s="1" t="s">
        <v>18672</v>
      </c>
      <c r="O1180" s="1">
        <v>30</v>
      </c>
      <c r="P1180" s="1" t="s">
        <v>18662</v>
      </c>
      <c r="Q1180" s="1" t="s">
        <v>18673</v>
      </c>
      <c r="R1180" s="1">
        <v>30686512912</v>
      </c>
      <c r="U1180" s="1" t="s">
        <v>19231</v>
      </c>
      <c r="V1180" s="1">
        <v>1131751938</v>
      </c>
      <c r="W1180" s="1" t="s">
        <v>19232</v>
      </c>
      <c r="Z1180" s="1" t="s">
        <v>18706</v>
      </c>
      <c r="AA1180" s="1" t="s">
        <v>18707</v>
      </c>
      <c r="AB1180" s="1" t="s">
        <v>18707</v>
      </c>
      <c r="AE1180" s="1" t="s">
        <v>19233</v>
      </c>
      <c r="AG1180" s="1">
        <v>1</v>
      </c>
      <c r="AH1180" s="1">
        <v>18</v>
      </c>
      <c r="AI1180" s="1">
        <v>1093</v>
      </c>
      <c r="AK1180" s="1" t="s">
        <v>18718</v>
      </c>
      <c r="AL1180" s="1" t="s">
        <v>18671</v>
      </c>
      <c r="AM1180" s="1" t="s">
        <v>18679</v>
      </c>
      <c r="AN1180" s="1" t="s">
        <v>18669</v>
      </c>
      <c r="AO1180" s="1" t="s">
        <v>18668</v>
      </c>
      <c r="AP1180" s="14" t="s">
        <v>18800</v>
      </c>
      <c r="AQ1180" s="14" t="s">
        <v>18734</v>
      </c>
      <c r="AR1180" s="14" t="s">
        <v>18679</v>
      </c>
      <c r="AS1180" s="15">
        <v>44347</v>
      </c>
      <c r="AT1180" s="1" t="s">
        <v>18801</v>
      </c>
      <c r="AU1180" s="1" t="s">
        <v>18672</v>
      </c>
      <c r="AV1180" s="1" t="s">
        <v>18679</v>
      </c>
      <c r="AW1180" s="1" t="s">
        <v>18683</v>
      </c>
      <c r="AX1180" s="1" t="s">
        <v>18667</v>
      </c>
      <c r="AY1180" s="1" t="s">
        <v>18684</v>
      </c>
    </row>
    <row r="1181" spans="1:51" x14ac:dyDescent="0.2">
      <c r="A1181" s="14" t="s">
        <v>18197</v>
      </c>
      <c r="B1181" s="1" t="s">
        <v>19235</v>
      </c>
      <c r="C1181" s="1" t="s">
        <v>19259</v>
      </c>
      <c r="D1181" s="1" t="s">
        <v>18664</v>
      </c>
      <c r="E1181" s="15">
        <v>44320</v>
      </c>
      <c r="F1181" s="13">
        <v>44347</v>
      </c>
      <c r="G1181" s="1" t="s">
        <v>18954</v>
      </c>
      <c r="H1181" s="1" t="s">
        <v>19236</v>
      </c>
      <c r="I1181" s="1" t="s">
        <v>18667</v>
      </c>
      <c r="J1181" s="1" t="s">
        <v>18668</v>
      </c>
      <c r="K1181" s="1" t="s">
        <v>18669</v>
      </c>
      <c r="L1181" s="1" t="s">
        <v>18894</v>
      </c>
      <c r="M1181" s="1" t="s">
        <v>18893</v>
      </c>
      <c r="N1181" s="1" t="s">
        <v>19237</v>
      </c>
      <c r="O1181" s="1">
        <v>25</v>
      </c>
      <c r="P1181" s="1" t="s">
        <v>19235</v>
      </c>
      <c r="Q1181" s="1" t="s">
        <v>18673</v>
      </c>
      <c r="R1181" s="1">
        <v>30555415520</v>
      </c>
      <c r="U1181" s="1" t="s">
        <v>19304</v>
      </c>
      <c r="V1181" s="1">
        <v>1145812323</v>
      </c>
      <c r="W1181" s="1" t="s">
        <v>19305</v>
      </c>
      <c r="Z1181" s="1" t="s">
        <v>18706</v>
      </c>
      <c r="AA1181" s="1" t="s">
        <v>18707</v>
      </c>
      <c r="AB1181" s="1" t="s">
        <v>18707</v>
      </c>
      <c r="AE1181" s="1" t="s">
        <v>19306</v>
      </c>
      <c r="AG1181" s="1" t="s">
        <v>15731</v>
      </c>
      <c r="AI1181" s="1">
        <v>1416</v>
      </c>
      <c r="AK1181" s="1" t="s">
        <v>18836</v>
      </c>
      <c r="AL1181" s="1" t="s">
        <v>18710</v>
      </c>
      <c r="AM1181" s="1" t="s">
        <v>18835</v>
      </c>
      <c r="AN1181" s="1" t="s">
        <v>18669</v>
      </c>
      <c r="AO1181" s="1" t="s">
        <v>18668</v>
      </c>
      <c r="AP1181" s="14" t="s">
        <v>18908</v>
      </c>
      <c r="AQ1181" s="14" t="s">
        <v>18837</v>
      </c>
      <c r="AR1181" s="14" t="s">
        <v>18835</v>
      </c>
      <c r="AS1181" s="15">
        <v>44347</v>
      </c>
      <c r="AT1181" s="1" t="s">
        <v>18909</v>
      </c>
      <c r="AU1181" s="1" t="s">
        <v>19237</v>
      </c>
      <c r="AV1181" s="1" t="s">
        <v>18894</v>
      </c>
      <c r="AW1181" s="1" t="s">
        <v>19241</v>
      </c>
      <c r="AX1181" s="1" t="s">
        <v>18667</v>
      </c>
      <c r="AY1181" s="1" t="s">
        <v>19242</v>
      </c>
    </row>
    <row r="1182" spans="1:51" x14ac:dyDescent="0.2">
      <c r="A1182" s="14" t="s">
        <v>18201</v>
      </c>
      <c r="B1182" s="1" t="s">
        <v>19235</v>
      </c>
      <c r="C1182" s="1" t="s">
        <v>19259</v>
      </c>
      <c r="D1182" s="1" t="s">
        <v>18664</v>
      </c>
      <c r="E1182" s="15">
        <v>44320</v>
      </c>
      <c r="F1182" s="13">
        <v>44349</v>
      </c>
      <c r="G1182" s="1" t="s">
        <v>18954</v>
      </c>
      <c r="H1182" s="1" t="s">
        <v>19236</v>
      </c>
      <c r="I1182" s="1" t="s">
        <v>18667</v>
      </c>
      <c r="J1182" s="1" t="s">
        <v>18668</v>
      </c>
      <c r="K1182" s="1" t="s">
        <v>18669</v>
      </c>
      <c r="L1182" s="1" t="s">
        <v>18894</v>
      </c>
      <c r="M1182" s="1" t="s">
        <v>18893</v>
      </c>
      <c r="N1182" s="1" t="s">
        <v>19237</v>
      </c>
      <c r="O1182" s="1">
        <v>27</v>
      </c>
      <c r="P1182" s="1" t="s">
        <v>19235</v>
      </c>
      <c r="Q1182" s="1" t="s">
        <v>18673</v>
      </c>
      <c r="R1182" s="1">
        <v>30555415520</v>
      </c>
      <c r="U1182" s="1" t="s">
        <v>19304</v>
      </c>
      <c r="V1182" s="1">
        <v>1145812323</v>
      </c>
      <c r="W1182" s="1" t="s">
        <v>19305</v>
      </c>
      <c r="Z1182" s="1" t="s">
        <v>18706</v>
      </c>
      <c r="AA1182" s="1" t="s">
        <v>18707</v>
      </c>
      <c r="AB1182" s="1" t="s">
        <v>18707</v>
      </c>
      <c r="AE1182" s="1" t="s">
        <v>19306</v>
      </c>
      <c r="AG1182" s="1" t="s">
        <v>15731</v>
      </c>
      <c r="AI1182" s="1">
        <v>1416</v>
      </c>
      <c r="AK1182" s="1" t="s">
        <v>19647</v>
      </c>
      <c r="AL1182" s="1" t="s">
        <v>17844</v>
      </c>
      <c r="AM1182" s="1" t="s">
        <v>18904</v>
      </c>
      <c r="AN1182" s="1" t="s">
        <v>18669</v>
      </c>
      <c r="AO1182" s="1" t="s">
        <v>18668</v>
      </c>
      <c r="AP1182" s="14" t="s">
        <v>18885</v>
      </c>
      <c r="AQ1182" s="14" t="s">
        <v>18837</v>
      </c>
      <c r="AR1182" s="14" t="s">
        <v>18835</v>
      </c>
      <c r="AS1182" s="15">
        <v>44349</v>
      </c>
      <c r="AT1182" s="1" t="s">
        <v>18943</v>
      </c>
      <c r="AU1182" s="1" t="s">
        <v>19237</v>
      </c>
      <c r="AV1182" s="1" t="s">
        <v>18894</v>
      </c>
      <c r="AW1182" s="1" t="s">
        <v>19241</v>
      </c>
      <c r="AX1182" s="1" t="s">
        <v>18667</v>
      </c>
      <c r="AY1182" s="1" t="s">
        <v>19242</v>
      </c>
    </row>
    <row r="1183" spans="1:51" x14ac:dyDescent="0.2">
      <c r="A1183" s="14" t="s">
        <v>15955</v>
      </c>
      <c r="B1183" s="1" t="s">
        <v>18662</v>
      </c>
      <c r="C1183" s="1" t="s">
        <v>18685</v>
      </c>
      <c r="D1183" s="1" t="s">
        <v>18664</v>
      </c>
      <c r="E1183" s="15">
        <v>44320</v>
      </c>
      <c r="F1183" s="13">
        <v>44322</v>
      </c>
      <c r="G1183" s="1" t="s">
        <v>18665</v>
      </c>
      <c r="H1183" s="1" t="s">
        <v>18666</v>
      </c>
      <c r="I1183" s="1" t="s">
        <v>18667</v>
      </c>
      <c r="J1183" s="1" t="s">
        <v>18668</v>
      </c>
      <c r="K1183" s="1" t="s">
        <v>18669</v>
      </c>
      <c r="L1183" s="1" t="s">
        <v>18679</v>
      </c>
      <c r="M1183" s="1" t="s">
        <v>18671</v>
      </c>
      <c r="N1183" s="1" t="s">
        <v>18672</v>
      </c>
      <c r="O1183" s="1">
        <v>16</v>
      </c>
      <c r="P1183" s="1" t="s">
        <v>18662</v>
      </c>
      <c r="Q1183" s="1" t="s">
        <v>18673</v>
      </c>
      <c r="R1183" s="1">
        <v>30516968431</v>
      </c>
      <c r="U1183" s="1" t="s">
        <v>19081</v>
      </c>
      <c r="V1183" s="1">
        <v>1157776400</v>
      </c>
      <c r="W1183" s="1" t="s">
        <v>19082</v>
      </c>
      <c r="Z1183" s="1" t="s">
        <v>18706</v>
      </c>
      <c r="AA1183" s="1" t="s">
        <v>18707</v>
      </c>
      <c r="AB1183" s="1" t="s">
        <v>18707</v>
      </c>
      <c r="AE1183" s="1" t="s">
        <v>19083</v>
      </c>
      <c r="AG1183" s="1" t="s">
        <v>15731</v>
      </c>
      <c r="AI1183" s="1">
        <v>1428</v>
      </c>
      <c r="AK1183" s="1" t="s">
        <v>19495</v>
      </c>
      <c r="AL1183" s="1" t="s">
        <v>18671</v>
      </c>
      <c r="AM1183" s="1" t="s">
        <v>18679</v>
      </c>
      <c r="AN1183" s="1" t="s">
        <v>18669</v>
      </c>
      <c r="AO1183" s="1" t="s">
        <v>18668</v>
      </c>
      <c r="AP1183" s="14" t="s">
        <v>18876</v>
      </c>
      <c r="AQ1183" s="14" t="s">
        <v>18723</v>
      </c>
      <c r="AR1183" s="14" t="s">
        <v>18679</v>
      </c>
      <c r="AS1183" s="15">
        <v>44322</v>
      </c>
      <c r="AT1183" s="1" t="s">
        <v>19648</v>
      </c>
      <c r="AU1183" s="1" t="s">
        <v>18672</v>
      </c>
      <c r="AV1183" s="1" t="s">
        <v>18679</v>
      </c>
      <c r="AW1183" s="1" t="s">
        <v>18683</v>
      </c>
      <c r="AX1183" s="1" t="s">
        <v>18667</v>
      </c>
      <c r="AY1183" s="1" t="s">
        <v>18684</v>
      </c>
    </row>
    <row r="1184" spans="1:51" x14ac:dyDescent="0.2">
      <c r="A1184" s="14" t="s">
        <v>18203</v>
      </c>
      <c r="B1184" s="1" t="s">
        <v>19235</v>
      </c>
      <c r="C1184" s="1" t="s">
        <v>19259</v>
      </c>
      <c r="D1184" s="1" t="s">
        <v>18664</v>
      </c>
      <c r="E1184" s="15">
        <v>44320</v>
      </c>
      <c r="F1184" s="13">
        <v>44350</v>
      </c>
      <c r="G1184" s="1" t="s">
        <v>18954</v>
      </c>
      <c r="H1184" s="1" t="s">
        <v>19236</v>
      </c>
      <c r="I1184" s="1" t="s">
        <v>18667</v>
      </c>
      <c r="J1184" s="1" t="s">
        <v>18668</v>
      </c>
      <c r="K1184" s="1" t="s">
        <v>18669</v>
      </c>
      <c r="L1184" s="1" t="s">
        <v>18894</v>
      </c>
      <c r="M1184" s="1" t="s">
        <v>18893</v>
      </c>
      <c r="N1184" s="1" t="s">
        <v>19237</v>
      </c>
      <c r="O1184" s="1">
        <v>21</v>
      </c>
      <c r="P1184" s="1" t="s">
        <v>19235</v>
      </c>
      <c r="Q1184" s="1" t="s">
        <v>19406</v>
      </c>
      <c r="R1184" s="1">
        <v>20104798838</v>
      </c>
      <c r="S1184" s="1" t="s">
        <v>18702</v>
      </c>
      <c r="T1184" s="1">
        <v>10479883</v>
      </c>
      <c r="U1184" s="1" t="s">
        <v>19407</v>
      </c>
      <c r="V1184" s="1">
        <v>43810287</v>
      </c>
      <c r="X1184" s="1" t="s">
        <v>19408</v>
      </c>
      <c r="Y1184" s="1" t="s">
        <v>19409</v>
      </c>
      <c r="Z1184" s="1" t="s">
        <v>18706</v>
      </c>
      <c r="AA1184" s="1" t="s">
        <v>18707</v>
      </c>
      <c r="AB1184" s="1" t="s">
        <v>18707</v>
      </c>
      <c r="AE1184" s="1" t="s">
        <v>19410</v>
      </c>
      <c r="AG1184" s="1">
        <v>3</v>
      </c>
      <c r="AH1184" s="1" t="s">
        <v>19411</v>
      </c>
      <c r="AI1184" s="1">
        <v>1073</v>
      </c>
      <c r="AK1184" s="1" t="s">
        <v>19164</v>
      </c>
      <c r="AL1184" s="1" t="s">
        <v>19165</v>
      </c>
      <c r="AM1184" s="1" t="s">
        <v>18970</v>
      </c>
      <c r="AN1184" s="1" t="s">
        <v>18669</v>
      </c>
      <c r="AO1184" s="1" t="s">
        <v>18668</v>
      </c>
      <c r="AP1184" s="14" t="s">
        <v>20045</v>
      </c>
      <c r="AQ1184" s="14" t="s">
        <v>19166</v>
      </c>
      <c r="AR1184" s="14" t="s">
        <v>18970</v>
      </c>
      <c r="AS1184" s="15">
        <v>44350</v>
      </c>
      <c r="AT1184" s="1" t="s">
        <v>19167</v>
      </c>
      <c r="AU1184" s="1" t="s">
        <v>19237</v>
      </c>
      <c r="AV1184" s="1" t="s">
        <v>18894</v>
      </c>
      <c r="AW1184" s="1" t="s">
        <v>19241</v>
      </c>
      <c r="AX1184" s="1" t="s">
        <v>18667</v>
      </c>
      <c r="AY1184" s="1" t="s">
        <v>19242</v>
      </c>
    </row>
    <row r="1185" spans="1:51" x14ac:dyDescent="0.2">
      <c r="A1185" s="14" t="s">
        <v>18206</v>
      </c>
      <c r="B1185" s="1" t="s">
        <v>19235</v>
      </c>
      <c r="C1185" s="1" t="s">
        <v>19259</v>
      </c>
      <c r="D1185" s="1" t="s">
        <v>18664</v>
      </c>
      <c r="E1185" s="15">
        <v>44320</v>
      </c>
      <c r="F1185" s="13">
        <v>44347</v>
      </c>
      <c r="G1185" s="1" t="s">
        <v>18954</v>
      </c>
      <c r="H1185" s="1" t="s">
        <v>19236</v>
      </c>
      <c r="I1185" s="1" t="s">
        <v>18667</v>
      </c>
      <c r="J1185" s="1" t="s">
        <v>18668</v>
      </c>
      <c r="K1185" s="1" t="s">
        <v>18669</v>
      </c>
      <c r="L1185" s="1" t="s">
        <v>18894</v>
      </c>
      <c r="M1185" s="1" t="s">
        <v>18893</v>
      </c>
      <c r="N1185" s="1" t="s">
        <v>19237</v>
      </c>
      <c r="O1185" s="1">
        <v>29</v>
      </c>
      <c r="P1185" s="1" t="s">
        <v>19235</v>
      </c>
      <c r="Q1185" s="1" t="s">
        <v>18673</v>
      </c>
      <c r="R1185" s="1">
        <v>30555415520</v>
      </c>
      <c r="U1185" s="1" t="s">
        <v>19304</v>
      </c>
      <c r="V1185" s="1">
        <v>1145812323</v>
      </c>
      <c r="W1185" s="1" t="s">
        <v>19305</v>
      </c>
      <c r="Z1185" s="1" t="s">
        <v>18706</v>
      </c>
      <c r="AA1185" s="1" t="s">
        <v>18707</v>
      </c>
      <c r="AB1185" s="1" t="s">
        <v>18707</v>
      </c>
      <c r="AE1185" s="1" t="s">
        <v>19306</v>
      </c>
      <c r="AG1185" s="1" t="s">
        <v>15731</v>
      </c>
      <c r="AI1185" s="1">
        <v>1416</v>
      </c>
      <c r="AK1185" s="1" t="s">
        <v>18836</v>
      </c>
      <c r="AL1185" s="1" t="s">
        <v>18710</v>
      </c>
      <c r="AM1185" s="1" t="s">
        <v>18835</v>
      </c>
      <c r="AN1185" s="1" t="s">
        <v>18669</v>
      </c>
      <c r="AO1185" s="1" t="s">
        <v>18668</v>
      </c>
      <c r="AP1185" s="14" t="s">
        <v>18908</v>
      </c>
      <c r="AQ1185" s="14" t="s">
        <v>18837</v>
      </c>
      <c r="AR1185" s="14" t="s">
        <v>18835</v>
      </c>
      <c r="AS1185" s="15">
        <v>44347</v>
      </c>
      <c r="AT1185" s="1" t="s">
        <v>18909</v>
      </c>
      <c r="AU1185" s="1" t="s">
        <v>19237</v>
      </c>
      <c r="AV1185" s="1" t="s">
        <v>18894</v>
      </c>
      <c r="AW1185" s="1" t="s">
        <v>19241</v>
      </c>
      <c r="AX1185" s="1" t="s">
        <v>18667</v>
      </c>
      <c r="AY1185" s="1" t="s">
        <v>19242</v>
      </c>
    </row>
    <row r="1186" spans="1:51" x14ac:dyDescent="0.2">
      <c r="A1186" s="14" t="s">
        <v>17424</v>
      </c>
      <c r="B1186" s="1" t="s">
        <v>18953</v>
      </c>
      <c r="C1186" s="1" t="s">
        <v>18685</v>
      </c>
      <c r="D1186" s="1" t="s">
        <v>18664</v>
      </c>
      <c r="E1186" s="15">
        <v>44320</v>
      </c>
      <c r="F1186" s="13">
        <v>44343</v>
      </c>
      <c r="G1186" s="1" t="s">
        <v>18954</v>
      </c>
      <c r="H1186" s="1" t="s">
        <v>18955</v>
      </c>
      <c r="I1186" s="1" t="s">
        <v>18667</v>
      </c>
      <c r="J1186" s="1" t="s">
        <v>18668</v>
      </c>
      <c r="K1186" s="1" t="s">
        <v>18669</v>
      </c>
      <c r="L1186" s="1" t="s">
        <v>18693</v>
      </c>
      <c r="M1186" s="1" t="s">
        <v>18956</v>
      </c>
      <c r="N1186" s="1" t="s">
        <v>18957</v>
      </c>
      <c r="O1186" s="1">
        <v>40</v>
      </c>
      <c r="P1186" s="1" t="s">
        <v>18953</v>
      </c>
      <c r="Q1186" s="1" t="s">
        <v>18673</v>
      </c>
      <c r="R1186" s="1">
        <v>30711260354</v>
      </c>
      <c r="U1186" s="1" t="s">
        <v>19277</v>
      </c>
      <c r="V1186" s="1">
        <v>1143288183</v>
      </c>
      <c r="W1186" s="1" t="s">
        <v>19278</v>
      </c>
      <c r="Z1186" s="1" t="s">
        <v>18706</v>
      </c>
      <c r="AA1186" s="1" t="s">
        <v>18707</v>
      </c>
      <c r="AB1186" s="1" t="s">
        <v>18707</v>
      </c>
      <c r="AE1186" s="1" t="s">
        <v>19279</v>
      </c>
      <c r="AG1186" s="1">
        <v>10</v>
      </c>
      <c r="AI1186" s="1">
        <v>1084</v>
      </c>
      <c r="AK1186" s="1" t="s">
        <v>18761</v>
      </c>
      <c r="AL1186" s="1" t="s">
        <v>18730</v>
      </c>
      <c r="AM1186" s="1" t="s">
        <v>18693</v>
      </c>
      <c r="AN1186" s="1" t="s">
        <v>18669</v>
      </c>
      <c r="AO1186" s="1" t="s">
        <v>18668</v>
      </c>
      <c r="AP1186" s="14" t="s">
        <v>18694</v>
      </c>
      <c r="AQ1186" s="14" t="s">
        <v>18695</v>
      </c>
      <c r="AR1186" s="14" t="s">
        <v>18693</v>
      </c>
      <c r="AS1186" s="15">
        <v>44343</v>
      </c>
      <c r="AT1186" s="1" t="s">
        <v>18769</v>
      </c>
      <c r="AU1186" s="1" t="s">
        <v>18957</v>
      </c>
      <c r="AV1186" s="1" t="s">
        <v>18693</v>
      </c>
      <c r="AW1186" s="1" t="s">
        <v>18958</v>
      </c>
      <c r="AX1186" s="1" t="s">
        <v>18667</v>
      </c>
      <c r="AY1186" s="1" t="s">
        <v>18959</v>
      </c>
    </row>
    <row r="1187" spans="1:51" x14ac:dyDescent="0.2">
      <c r="A1187" s="14" t="s">
        <v>17427</v>
      </c>
      <c r="B1187" s="1" t="s">
        <v>18953</v>
      </c>
      <c r="C1187" s="1" t="s">
        <v>18685</v>
      </c>
      <c r="D1187" s="1" t="s">
        <v>18664</v>
      </c>
      <c r="E1187" s="15">
        <v>44320</v>
      </c>
      <c r="F1187" s="13">
        <v>44343</v>
      </c>
      <c r="G1187" s="1" t="s">
        <v>18954</v>
      </c>
      <c r="H1187" s="1" t="s">
        <v>18955</v>
      </c>
      <c r="I1187" s="1" t="s">
        <v>18667</v>
      </c>
      <c r="J1187" s="1" t="s">
        <v>18668</v>
      </c>
      <c r="K1187" s="1" t="s">
        <v>18669</v>
      </c>
      <c r="L1187" s="1" t="s">
        <v>18693</v>
      </c>
      <c r="M1187" s="1" t="s">
        <v>18956</v>
      </c>
      <c r="N1187" s="1" t="s">
        <v>18957</v>
      </c>
      <c r="O1187" s="1">
        <v>21</v>
      </c>
      <c r="P1187" s="1" t="s">
        <v>18953</v>
      </c>
      <c r="Q1187" s="1" t="s">
        <v>19651</v>
      </c>
      <c r="R1187" s="1">
        <v>27206132243</v>
      </c>
      <c r="S1187" s="1" t="s">
        <v>18702</v>
      </c>
      <c r="T1187" s="1">
        <v>20613224</v>
      </c>
      <c r="U1187" s="1" t="s">
        <v>19652</v>
      </c>
      <c r="V1187" s="1">
        <v>3804535597</v>
      </c>
      <c r="X1187" s="1" t="s">
        <v>19653</v>
      </c>
      <c r="Y1187" s="1" t="s">
        <v>19654</v>
      </c>
      <c r="Z1187" s="1" t="s">
        <v>19655</v>
      </c>
      <c r="AA1187" s="1" t="s">
        <v>18964</v>
      </c>
      <c r="AB1187" s="1" t="s">
        <v>19655</v>
      </c>
      <c r="AE1187" s="1" t="s">
        <v>19656</v>
      </c>
      <c r="AI1187" s="1">
        <v>5300</v>
      </c>
      <c r="AK1187" s="1" t="s">
        <v>18761</v>
      </c>
      <c r="AL1187" s="1" t="s">
        <v>18730</v>
      </c>
      <c r="AM1187" s="1" t="s">
        <v>18693</v>
      </c>
      <c r="AN1187" s="1" t="s">
        <v>18669</v>
      </c>
      <c r="AO1187" s="1" t="s">
        <v>18668</v>
      </c>
      <c r="AP1187" s="14" t="s">
        <v>18694</v>
      </c>
      <c r="AQ1187" s="14" t="s">
        <v>18695</v>
      </c>
      <c r="AR1187" s="14" t="s">
        <v>18693</v>
      </c>
      <c r="AS1187" s="15">
        <v>44343</v>
      </c>
      <c r="AT1187" s="1" t="s">
        <v>18769</v>
      </c>
      <c r="AU1187" s="1" t="s">
        <v>18957</v>
      </c>
      <c r="AV1187" s="1" t="s">
        <v>18693</v>
      </c>
      <c r="AW1187" s="1" t="s">
        <v>18958</v>
      </c>
      <c r="AX1187" s="1" t="s">
        <v>18667</v>
      </c>
      <c r="AY1187" s="1" t="s">
        <v>18959</v>
      </c>
    </row>
    <row r="1188" spans="1:51" x14ac:dyDescent="0.2">
      <c r="A1188" s="14" t="s">
        <v>18214</v>
      </c>
      <c r="B1188" s="1" t="s">
        <v>19235</v>
      </c>
      <c r="C1188" s="1" t="s">
        <v>19259</v>
      </c>
      <c r="D1188" s="1" t="s">
        <v>18664</v>
      </c>
      <c r="E1188" s="15">
        <v>44320</v>
      </c>
      <c r="F1188" s="13">
        <v>44323</v>
      </c>
      <c r="G1188" s="1" t="s">
        <v>18954</v>
      </c>
      <c r="H1188" s="1" t="s">
        <v>19236</v>
      </c>
      <c r="I1188" s="1" t="s">
        <v>18667</v>
      </c>
      <c r="J1188" s="1" t="s">
        <v>18668</v>
      </c>
      <c r="K1188" s="1" t="s">
        <v>18669</v>
      </c>
      <c r="L1188" s="1" t="s">
        <v>18894</v>
      </c>
      <c r="M1188" s="1" t="s">
        <v>18893</v>
      </c>
      <c r="N1188" s="1" t="s">
        <v>19237</v>
      </c>
      <c r="O1188" s="1">
        <v>15</v>
      </c>
      <c r="P1188" s="1" t="s">
        <v>19235</v>
      </c>
      <c r="Q1188" s="1" t="s">
        <v>18673</v>
      </c>
      <c r="R1188" s="1">
        <v>30682757473</v>
      </c>
      <c r="U1188" s="1" t="s">
        <v>19568</v>
      </c>
      <c r="V1188" s="1">
        <v>43637550</v>
      </c>
      <c r="W1188" s="1" t="s">
        <v>16592</v>
      </c>
      <c r="Z1188" s="1" t="s">
        <v>18706</v>
      </c>
      <c r="AA1188" s="1" t="s">
        <v>18789</v>
      </c>
      <c r="AB1188" s="1" t="s">
        <v>18790</v>
      </c>
      <c r="AE1188" s="1" t="s">
        <v>19569</v>
      </c>
      <c r="AG1188" s="1" t="s">
        <v>15731</v>
      </c>
      <c r="AI1188" s="1">
        <v>1070</v>
      </c>
      <c r="AK1188" s="1" t="s">
        <v>19570</v>
      </c>
      <c r="AL1188" s="1" t="s">
        <v>19571</v>
      </c>
      <c r="AM1188" s="1" t="s">
        <v>19572</v>
      </c>
      <c r="AN1188" s="1" t="s">
        <v>18863</v>
      </c>
      <c r="AO1188" s="1" t="s">
        <v>18668</v>
      </c>
      <c r="AP1188" s="14" t="s">
        <v>19573</v>
      </c>
      <c r="AQ1188" s="14" t="s">
        <v>19190</v>
      </c>
      <c r="AR1188" s="14" t="s">
        <v>19572</v>
      </c>
      <c r="AS1188" s="15">
        <v>44323</v>
      </c>
      <c r="AT1188" s="1" t="s">
        <v>19657</v>
      </c>
      <c r="AU1188" s="1" t="s">
        <v>19237</v>
      </c>
      <c r="AV1188" s="1" t="s">
        <v>18894</v>
      </c>
      <c r="AW1188" s="1" t="s">
        <v>19241</v>
      </c>
      <c r="AX1188" s="1" t="s">
        <v>18667</v>
      </c>
      <c r="AY1188" s="1" t="s">
        <v>19242</v>
      </c>
    </row>
    <row r="1189" spans="1:51" x14ac:dyDescent="0.2">
      <c r="A1189" s="14" t="s">
        <v>18218</v>
      </c>
      <c r="B1189" s="1" t="s">
        <v>19235</v>
      </c>
      <c r="C1189" s="1" t="s">
        <v>19259</v>
      </c>
      <c r="D1189" s="1" t="s">
        <v>18664</v>
      </c>
      <c r="E1189" s="15">
        <v>44320</v>
      </c>
      <c r="F1189" s="13">
        <v>44337</v>
      </c>
      <c r="G1189" s="1" t="s">
        <v>18954</v>
      </c>
      <c r="H1189" s="1" t="s">
        <v>19236</v>
      </c>
      <c r="I1189" s="1" t="s">
        <v>18667</v>
      </c>
      <c r="J1189" s="1" t="s">
        <v>18668</v>
      </c>
      <c r="K1189" s="1" t="s">
        <v>18669</v>
      </c>
      <c r="L1189" s="1" t="s">
        <v>18894</v>
      </c>
      <c r="M1189" s="1" t="s">
        <v>18893</v>
      </c>
      <c r="N1189" s="1" t="s">
        <v>19237</v>
      </c>
      <c r="O1189" s="1">
        <v>13</v>
      </c>
      <c r="P1189" s="1" t="s">
        <v>19235</v>
      </c>
      <c r="Q1189" s="1" t="s">
        <v>19470</v>
      </c>
      <c r="R1189" s="1">
        <v>20176828979</v>
      </c>
      <c r="S1189" s="1" t="s">
        <v>18702</v>
      </c>
      <c r="T1189" s="1">
        <v>17682897</v>
      </c>
      <c r="U1189" s="1" t="s">
        <v>19471</v>
      </c>
      <c r="V1189" s="1">
        <v>1123635248</v>
      </c>
      <c r="X1189" s="1" t="s">
        <v>19472</v>
      </c>
      <c r="Y1189" s="1" t="s">
        <v>19473</v>
      </c>
      <c r="Z1189" s="1" t="s">
        <v>15990</v>
      </c>
      <c r="AA1189" s="1" t="s">
        <v>19474</v>
      </c>
      <c r="AB1189" s="1" t="s">
        <v>19474</v>
      </c>
      <c r="AE1189" s="1" t="s">
        <v>19475</v>
      </c>
      <c r="AG1189" s="1" t="s">
        <v>15731</v>
      </c>
      <c r="AI1189" s="1">
        <v>1888</v>
      </c>
      <c r="AK1189" s="1" t="s">
        <v>18935</v>
      </c>
      <c r="AL1189" s="1" t="s">
        <v>18936</v>
      </c>
      <c r="AM1189" s="1" t="s">
        <v>18937</v>
      </c>
      <c r="AN1189" s="1" t="s">
        <v>18669</v>
      </c>
      <c r="AO1189" s="1" t="s">
        <v>18668</v>
      </c>
      <c r="AP1189" s="14" t="s">
        <v>19558</v>
      </c>
      <c r="AQ1189" s="14" t="s">
        <v>18939</v>
      </c>
      <c r="AR1189" s="14" t="s">
        <v>18937</v>
      </c>
      <c r="AS1189" s="15">
        <v>44337</v>
      </c>
      <c r="AT1189" s="1" t="s">
        <v>18940</v>
      </c>
      <c r="AU1189" s="1" t="s">
        <v>19237</v>
      </c>
      <c r="AV1189" s="1" t="s">
        <v>18894</v>
      </c>
      <c r="AW1189" s="1" t="s">
        <v>19241</v>
      </c>
      <c r="AX1189" s="1" t="s">
        <v>18667</v>
      </c>
      <c r="AY1189" s="1" t="s">
        <v>19242</v>
      </c>
    </row>
    <row r="1190" spans="1:51" x14ac:dyDescent="0.2">
      <c r="A1190" s="14" t="s">
        <v>15958</v>
      </c>
      <c r="B1190" s="1" t="s">
        <v>18662</v>
      </c>
      <c r="C1190" s="1" t="s">
        <v>18685</v>
      </c>
      <c r="D1190" s="1" t="s">
        <v>18664</v>
      </c>
      <c r="E1190" s="15">
        <v>44321</v>
      </c>
      <c r="F1190" s="13">
        <v>44350</v>
      </c>
      <c r="G1190" s="1" t="s">
        <v>18665</v>
      </c>
      <c r="H1190" s="1" t="s">
        <v>18666</v>
      </c>
      <c r="I1190" s="1" t="s">
        <v>18667</v>
      </c>
      <c r="J1190" s="1" t="s">
        <v>18668</v>
      </c>
      <c r="K1190" s="1" t="s">
        <v>18669</v>
      </c>
      <c r="L1190" s="1" t="s">
        <v>18679</v>
      </c>
      <c r="M1190" s="1" t="s">
        <v>18671</v>
      </c>
      <c r="N1190" s="1" t="s">
        <v>18672</v>
      </c>
      <c r="O1190" s="1">
        <v>25</v>
      </c>
      <c r="P1190" s="1" t="s">
        <v>18662</v>
      </c>
      <c r="Q1190" s="1" t="s">
        <v>18673</v>
      </c>
      <c r="R1190" s="1">
        <v>30516968431</v>
      </c>
      <c r="U1190" s="1" t="s">
        <v>19081</v>
      </c>
      <c r="V1190" s="1">
        <v>1157776400</v>
      </c>
      <c r="W1190" s="1" t="s">
        <v>19082</v>
      </c>
      <c r="Z1190" s="1" t="s">
        <v>18706</v>
      </c>
      <c r="AA1190" s="1" t="s">
        <v>18707</v>
      </c>
      <c r="AB1190" s="1" t="s">
        <v>18707</v>
      </c>
      <c r="AE1190" s="1" t="s">
        <v>19083</v>
      </c>
      <c r="AG1190" s="1" t="s">
        <v>15731</v>
      </c>
      <c r="AI1190" s="1">
        <v>1428</v>
      </c>
      <c r="AK1190" s="1" t="s">
        <v>19658</v>
      </c>
      <c r="AL1190" s="1" t="s">
        <v>19187</v>
      </c>
      <c r="AM1190" s="1" t="s">
        <v>19094</v>
      </c>
      <c r="AN1190" s="1" t="s">
        <v>18863</v>
      </c>
      <c r="AO1190" s="1" t="s">
        <v>18668</v>
      </c>
      <c r="AP1190" s="14" t="s">
        <v>19095</v>
      </c>
      <c r="AQ1190" s="14" t="s">
        <v>19096</v>
      </c>
      <c r="AR1190" s="14" t="s">
        <v>19094</v>
      </c>
      <c r="AS1190" s="15">
        <v>44334</v>
      </c>
      <c r="AT1190" s="1" t="s">
        <v>18918</v>
      </c>
      <c r="AU1190" s="1" t="s">
        <v>18672</v>
      </c>
      <c r="AV1190" s="1" t="s">
        <v>18679</v>
      </c>
      <c r="AW1190" s="1" t="s">
        <v>18683</v>
      </c>
      <c r="AX1190" s="1" t="s">
        <v>18667</v>
      </c>
      <c r="AY1190" s="1" t="s">
        <v>18684</v>
      </c>
    </row>
    <row r="1191" spans="1:51" x14ac:dyDescent="0.2">
      <c r="A1191" s="14" t="s">
        <v>15961</v>
      </c>
      <c r="B1191" s="1" t="s">
        <v>18662</v>
      </c>
      <c r="C1191" s="1" t="s">
        <v>18685</v>
      </c>
      <c r="D1191" s="1" t="s">
        <v>18664</v>
      </c>
      <c r="E1191" s="15">
        <v>44321</v>
      </c>
      <c r="F1191" s="13">
        <v>44337</v>
      </c>
      <c r="G1191" s="1" t="s">
        <v>18665</v>
      </c>
      <c r="H1191" s="1" t="s">
        <v>18666</v>
      </c>
      <c r="I1191" s="1" t="s">
        <v>18667</v>
      </c>
      <c r="J1191" s="1" t="s">
        <v>18668</v>
      </c>
      <c r="K1191" s="1" t="s">
        <v>18669</v>
      </c>
      <c r="L1191" s="1" t="s">
        <v>18679</v>
      </c>
      <c r="M1191" s="1" t="s">
        <v>18671</v>
      </c>
      <c r="N1191" s="1" t="s">
        <v>18672</v>
      </c>
      <c r="O1191" s="1">
        <v>33</v>
      </c>
      <c r="P1191" s="1" t="s">
        <v>18662</v>
      </c>
      <c r="Q1191" s="1" t="s">
        <v>18673</v>
      </c>
      <c r="R1191" s="1">
        <v>30661658262</v>
      </c>
      <c r="U1191" s="1" t="s">
        <v>19659</v>
      </c>
      <c r="V1191" s="1">
        <v>48546154</v>
      </c>
      <c r="W1191" s="1" t="s">
        <v>19660</v>
      </c>
      <c r="Z1191" s="1" t="s">
        <v>18706</v>
      </c>
      <c r="AA1191" s="1" t="s">
        <v>18707</v>
      </c>
      <c r="AB1191" s="1" t="s">
        <v>18707</v>
      </c>
      <c r="AE1191" s="1" t="s">
        <v>19661</v>
      </c>
      <c r="AG1191" s="1" t="s">
        <v>15731</v>
      </c>
      <c r="AI1191" s="1">
        <v>1427</v>
      </c>
      <c r="AK1191" s="1" t="s">
        <v>18732</v>
      </c>
      <c r="AL1191" s="1" t="s">
        <v>18730</v>
      </c>
      <c r="AM1191" s="1" t="s">
        <v>18679</v>
      </c>
      <c r="AN1191" s="1" t="s">
        <v>18669</v>
      </c>
      <c r="AO1191" s="1" t="s">
        <v>18668</v>
      </c>
      <c r="AP1191" s="14" t="s">
        <v>18732</v>
      </c>
      <c r="AQ1191" s="14" t="s">
        <v>18734</v>
      </c>
      <c r="AR1191" s="14" t="s">
        <v>18679</v>
      </c>
      <c r="AS1191" s="15">
        <v>44347</v>
      </c>
      <c r="AT1191" s="1" t="s">
        <v>18828</v>
      </c>
      <c r="AU1191" s="1" t="s">
        <v>18672</v>
      </c>
      <c r="AV1191" s="1" t="s">
        <v>18679</v>
      </c>
      <c r="AW1191" s="1" t="s">
        <v>18683</v>
      </c>
      <c r="AX1191" s="1" t="s">
        <v>18667</v>
      </c>
      <c r="AY1191" s="1" t="s">
        <v>18684</v>
      </c>
    </row>
    <row r="1192" spans="1:51" x14ac:dyDescent="0.2">
      <c r="A1192" s="14" t="s">
        <v>15963</v>
      </c>
      <c r="B1192" s="1" t="s">
        <v>18662</v>
      </c>
      <c r="C1192" s="1" t="s">
        <v>18685</v>
      </c>
      <c r="D1192" s="1" t="s">
        <v>18664</v>
      </c>
      <c r="E1192" s="15">
        <v>44321</v>
      </c>
      <c r="F1192" s="13">
        <v>44328</v>
      </c>
      <c r="G1192" s="1" t="s">
        <v>18665</v>
      </c>
      <c r="H1192" s="1" t="s">
        <v>18666</v>
      </c>
      <c r="I1192" s="1" t="s">
        <v>18667</v>
      </c>
      <c r="J1192" s="1" t="s">
        <v>18668</v>
      </c>
      <c r="K1192" s="1" t="s">
        <v>18669</v>
      </c>
      <c r="L1192" s="1" t="s">
        <v>18679</v>
      </c>
      <c r="M1192" s="1" t="s">
        <v>18671</v>
      </c>
      <c r="N1192" s="1" t="s">
        <v>18672</v>
      </c>
      <c r="O1192" s="1">
        <v>21</v>
      </c>
      <c r="P1192" s="1" t="s">
        <v>18662</v>
      </c>
      <c r="Q1192" s="1" t="s">
        <v>18673</v>
      </c>
      <c r="R1192" s="1">
        <v>30523179523</v>
      </c>
      <c r="U1192" s="1" t="s">
        <v>19662</v>
      </c>
      <c r="V1192" s="1">
        <v>1143083031</v>
      </c>
      <c r="W1192" s="1" t="s">
        <v>19663</v>
      </c>
      <c r="Z1192" s="1" t="s">
        <v>18706</v>
      </c>
      <c r="AA1192" s="1" t="s">
        <v>18707</v>
      </c>
      <c r="AB1192" s="1" t="s">
        <v>18707</v>
      </c>
      <c r="AE1192" s="1" t="s">
        <v>19664</v>
      </c>
      <c r="AG1192" s="1" t="s">
        <v>15731</v>
      </c>
      <c r="AI1192" s="1">
        <v>1260</v>
      </c>
      <c r="AJ1192" s="1" t="s">
        <v>19662</v>
      </c>
      <c r="AK1192" s="1" t="s">
        <v>18732</v>
      </c>
      <c r="AL1192" s="1" t="s">
        <v>18730</v>
      </c>
      <c r="AM1192" s="1" t="s">
        <v>18679</v>
      </c>
      <c r="AN1192" s="1" t="s">
        <v>18669</v>
      </c>
      <c r="AO1192" s="1" t="s">
        <v>18668</v>
      </c>
      <c r="AP1192" s="14" t="s">
        <v>18732</v>
      </c>
      <c r="AQ1192" s="14" t="s">
        <v>18734</v>
      </c>
      <c r="AR1192" s="14" t="s">
        <v>18679</v>
      </c>
      <c r="AS1192" s="15">
        <v>44347</v>
      </c>
      <c r="AT1192" s="1" t="s">
        <v>18828</v>
      </c>
      <c r="AU1192" s="1" t="s">
        <v>18672</v>
      </c>
      <c r="AV1192" s="1" t="s">
        <v>18679</v>
      </c>
      <c r="AW1192" s="1" t="s">
        <v>18683</v>
      </c>
      <c r="AX1192" s="1" t="s">
        <v>18667</v>
      </c>
      <c r="AY1192" s="1" t="s">
        <v>18684</v>
      </c>
    </row>
    <row r="1193" spans="1:51" x14ac:dyDescent="0.2">
      <c r="A1193" s="14" t="s">
        <v>15966</v>
      </c>
      <c r="B1193" s="1" t="s">
        <v>18662</v>
      </c>
      <c r="C1193" s="1" t="s">
        <v>18685</v>
      </c>
      <c r="D1193" s="1" t="s">
        <v>18664</v>
      </c>
      <c r="E1193" s="15">
        <v>44321</v>
      </c>
      <c r="F1193" s="13">
        <v>44349</v>
      </c>
      <c r="G1193" s="1" t="s">
        <v>18665</v>
      </c>
      <c r="H1193" s="1" t="s">
        <v>18666</v>
      </c>
      <c r="I1193" s="1" t="s">
        <v>18667</v>
      </c>
      <c r="J1193" s="1" t="s">
        <v>18668</v>
      </c>
      <c r="K1193" s="1" t="s">
        <v>18669</v>
      </c>
      <c r="L1193" s="1" t="s">
        <v>18679</v>
      </c>
      <c r="M1193" s="1" t="s">
        <v>18671</v>
      </c>
      <c r="N1193" s="1" t="s">
        <v>18672</v>
      </c>
      <c r="O1193" s="1">
        <v>36</v>
      </c>
      <c r="P1193" s="1" t="s">
        <v>18662</v>
      </c>
      <c r="Q1193" s="1" t="s">
        <v>18673</v>
      </c>
      <c r="R1193" s="1">
        <v>30654456115</v>
      </c>
      <c r="U1193" s="1" t="s">
        <v>19274</v>
      </c>
      <c r="V1193" s="1">
        <v>47096736</v>
      </c>
      <c r="W1193" s="1" t="s">
        <v>19275</v>
      </c>
      <c r="Z1193" s="1" t="s">
        <v>15990</v>
      </c>
      <c r="AA1193" s="1" t="s">
        <v>18698</v>
      </c>
      <c r="AB1193" s="1" t="s">
        <v>18746</v>
      </c>
      <c r="AE1193" s="1" t="s">
        <v>19276</v>
      </c>
      <c r="AG1193" s="1">
        <v>0</v>
      </c>
      <c r="AI1193" s="1">
        <v>1603</v>
      </c>
      <c r="AK1193" s="1" t="s">
        <v>18718</v>
      </c>
      <c r="AL1193" s="1" t="s">
        <v>18671</v>
      </c>
      <c r="AM1193" s="1" t="s">
        <v>18679</v>
      </c>
      <c r="AN1193" s="1" t="s">
        <v>18669</v>
      </c>
      <c r="AO1193" s="1" t="s">
        <v>18668</v>
      </c>
      <c r="AP1193" s="14" t="s">
        <v>18800</v>
      </c>
      <c r="AQ1193" s="14" t="s">
        <v>18734</v>
      </c>
      <c r="AR1193" s="14" t="s">
        <v>18679</v>
      </c>
      <c r="AS1193" s="15">
        <v>44349</v>
      </c>
      <c r="AT1193" s="1" t="s">
        <v>18801</v>
      </c>
      <c r="AU1193" s="1" t="s">
        <v>18672</v>
      </c>
      <c r="AV1193" s="1" t="s">
        <v>18679</v>
      </c>
      <c r="AW1193" s="1" t="s">
        <v>18683</v>
      </c>
      <c r="AX1193" s="1" t="s">
        <v>18667</v>
      </c>
      <c r="AY1193" s="1" t="s">
        <v>18684</v>
      </c>
    </row>
    <row r="1194" spans="1:51" x14ac:dyDescent="0.2">
      <c r="A1194" s="14" t="s">
        <v>15973</v>
      </c>
      <c r="B1194" s="1" t="s">
        <v>18662</v>
      </c>
      <c r="C1194" s="1" t="s">
        <v>18685</v>
      </c>
      <c r="D1194" s="1" t="s">
        <v>18664</v>
      </c>
      <c r="E1194" s="15">
        <v>44321</v>
      </c>
      <c r="F1194" s="13">
        <v>44335</v>
      </c>
      <c r="G1194" s="1" t="s">
        <v>18665</v>
      </c>
      <c r="H1194" s="1" t="s">
        <v>18666</v>
      </c>
      <c r="I1194" s="1" t="s">
        <v>18667</v>
      </c>
      <c r="J1194" s="1" t="s">
        <v>18668</v>
      </c>
      <c r="K1194" s="1" t="s">
        <v>18669</v>
      </c>
      <c r="L1194" s="1" t="s">
        <v>18679</v>
      </c>
      <c r="M1194" s="1" t="s">
        <v>18671</v>
      </c>
      <c r="N1194" s="1" t="s">
        <v>18672</v>
      </c>
      <c r="O1194" s="1">
        <v>26</v>
      </c>
      <c r="P1194" s="1" t="s">
        <v>18662</v>
      </c>
      <c r="Q1194" s="1" t="s">
        <v>18673</v>
      </c>
      <c r="R1194" s="1">
        <v>30681071381</v>
      </c>
      <c r="U1194" s="1" t="s">
        <v>18686</v>
      </c>
      <c r="V1194" s="1">
        <v>3434363000</v>
      </c>
      <c r="W1194" s="1" t="s">
        <v>18687</v>
      </c>
      <c r="Z1194" s="1" t="s">
        <v>18688</v>
      </c>
      <c r="AA1194" s="1" t="s">
        <v>18689</v>
      </c>
      <c r="AB1194" s="1" t="s">
        <v>18689</v>
      </c>
      <c r="AE1194" s="1" t="s">
        <v>18690</v>
      </c>
      <c r="AG1194" s="1" t="s">
        <v>15731</v>
      </c>
      <c r="AI1194" s="1">
        <v>3100</v>
      </c>
      <c r="AK1194" s="1" t="s">
        <v>18732</v>
      </c>
      <c r="AL1194" s="1" t="s">
        <v>18730</v>
      </c>
      <c r="AM1194" s="1" t="s">
        <v>18679</v>
      </c>
      <c r="AN1194" s="1" t="s">
        <v>18669</v>
      </c>
      <c r="AO1194" s="1" t="s">
        <v>18668</v>
      </c>
      <c r="AP1194" s="14" t="s">
        <v>18732</v>
      </c>
      <c r="AQ1194" s="14" t="s">
        <v>18734</v>
      </c>
      <c r="AR1194" s="14" t="s">
        <v>18679</v>
      </c>
      <c r="AS1194" s="15">
        <v>44347</v>
      </c>
      <c r="AT1194" s="1" t="s">
        <v>18828</v>
      </c>
      <c r="AU1194" s="1" t="s">
        <v>18672</v>
      </c>
      <c r="AV1194" s="1" t="s">
        <v>18679</v>
      </c>
      <c r="AW1194" s="1" t="s">
        <v>18683</v>
      </c>
      <c r="AX1194" s="1" t="s">
        <v>18667</v>
      </c>
      <c r="AY1194" s="1" t="s">
        <v>18684</v>
      </c>
    </row>
    <row r="1195" spans="1:51" x14ac:dyDescent="0.2">
      <c r="A1195" s="14" t="s">
        <v>15976</v>
      </c>
      <c r="B1195" s="1" t="s">
        <v>18662</v>
      </c>
      <c r="C1195" s="1" t="s">
        <v>18685</v>
      </c>
      <c r="D1195" s="1" t="s">
        <v>18664</v>
      </c>
      <c r="E1195" s="15">
        <v>44321</v>
      </c>
      <c r="F1195" s="13">
        <v>44335</v>
      </c>
      <c r="G1195" s="1" t="s">
        <v>18665</v>
      </c>
      <c r="H1195" s="1" t="s">
        <v>18666</v>
      </c>
      <c r="I1195" s="1" t="s">
        <v>18667</v>
      </c>
      <c r="J1195" s="1" t="s">
        <v>18668</v>
      </c>
      <c r="K1195" s="1" t="s">
        <v>18669</v>
      </c>
      <c r="L1195" s="1" t="s">
        <v>18679</v>
      </c>
      <c r="M1195" s="1" t="s">
        <v>18671</v>
      </c>
      <c r="N1195" s="1" t="s">
        <v>18672</v>
      </c>
      <c r="O1195" s="1">
        <v>21</v>
      </c>
      <c r="P1195" s="1" t="s">
        <v>18662</v>
      </c>
      <c r="Q1195" s="1" t="s">
        <v>18673</v>
      </c>
      <c r="R1195" s="1">
        <v>30681071381</v>
      </c>
      <c r="U1195" s="1" t="s">
        <v>18686</v>
      </c>
      <c r="V1195" s="1">
        <v>3434363000</v>
      </c>
      <c r="W1195" s="1" t="s">
        <v>18687</v>
      </c>
      <c r="Z1195" s="1" t="s">
        <v>18688</v>
      </c>
      <c r="AA1195" s="1" t="s">
        <v>18689</v>
      </c>
      <c r="AB1195" s="1" t="s">
        <v>18689</v>
      </c>
      <c r="AE1195" s="1" t="s">
        <v>18690</v>
      </c>
      <c r="AG1195" s="1" t="s">
        <v>15731</v>
      </c>
      <c r="AI1195" s="1">
        <v>3100</v>
      </c>
      <c r="AK1195" s="1" t="s">
        <v>18732</v>
      </c>
      <c r="AL1195" s="1" t="s">
        <v>18730</v>
      </c>
      <c r="AM1195" s="1" t="s">
        <v>18679</v>
      </c>
      <c r="AN1195" s="1" t="s">
        <v>18669</v>
      </c>
      <c r="AO1195" s="1" t="s">
        <v>18668</v>
      </c>
      <c r="AP1195" s="14" t="s">
        <v>18732</v>
      </c>
      <c r="AQ1195" s="14" t="s">
        <v>18734</v>
      </c>
      <c r="AR1195" s="14" t="s">
        <v>18679</v>
      </c>
      <c r="AS1195" s="15">
        <v>44347</v>
      </c>
      <c r="AT1195" s="1" t="s">
        <v>18828</v>
      </c>
      <c r="AU1195" s="1" t="s">
        <v>18672</v>
      </c>
      <c r="AV1195" s="1" t="s">
        <v>18679</v>
      </c>
      <c r="AW1195" s="1" t="s">
        <v>18683</v>
      </c>
      <c r="AX1195" s="1" t="s">
        <v>18667</v>
      </c>
      <c r="AY1195" s="1" t="s">
        <v>18684</v>
      </c>
    </row>
    <row r="1196" spans="1:51" x14ac:dyDescent="0.2">
      <c r="A1196" s="14" t="s">
        <v>18225</v>
      </c>
      <c r="B1196" s="1" t="s">
        <v>19235</v>
      </c>
      <c r="C1196" s="1" t="s">
        <v>19259</v>
      </c>
      <c r="D1196" s="1" t="s">
        <v>18664</v>
      </c>
      <c r="E1196" s="15">
        <v>44322</v>
      </c>
      <c r="F1196" s="13">
        <v>44344</v>
      </c>
      <c r="G1196" s="1" t="s">
        <v>18954</v>
      </c>
      <c r="H1196" s="1" t="s">
        <v>19236</v>
      </c>
      <c r="I1196" s="1" t="s">
        <v>18667</v>
      </c>
      <c r="J1196" s="1" t="s">
        <v>18668</v>
      </c>
      <c r="K1196" s="1" t="s">
        <v>18669</v>
      </c>
      <c r="L1196" s="1" t="s">
        <v>18894</v>
      </c>
      <c r="M1196" s="1" t="s">
        <v>18893</v>
      </c>
      <c r="N1196" s="1" t="s">
        <v>19237</v>
      </c>
      <c r="O1196" s="1">
        <v>37</v>
      </c>
      <c r="P1196" s="1" t="s">
        <v>19235</v>
      </c>
      <c r="Q1196" s="1" t="s">
        <v>19280</v>
      </c>
      <c r="R1196" s="1">
        <v>20269671425</v>
      </c>
      <c r="S1196" s="1" t="s">
        <v>18702</v>
      </c>
      <c r="T1196" s="1">
        <v>26967142</v>
      </c>
      <c r="U1196" s="1" t="s">
        <v>19328</v>
      </c>
      <c r="V1196" s="1">
        <v>1168755525</v>
      </c>
      <c r="X1196" s="1" t="s">
        <v>19282</v>
      </c>
      <c r="Y1196" s="1" t="s">
        <v>19283</v>
      </c>
      <c r="Z1196" s="1" t="s">
        <v>18706</v>
      </c>
      <c r="AA1196" s="1" t="s">
        <v>18707</v>
      </c>
      <c r="AB1196" s="1" t="s">
        <v>18707</v>
      </c>
      <c r="AE1196" s="1" t="s">
        <v>19284</v>
      </c>
      <c r="AG1196" s="1">
        <v>1</v>
      </c>
      <c r="AH1196" s="1" t="s">
        <v>18891</v>
      </c>
      <c r="AI1196" s="1">
        <v>1003</v>
      </c>
      <c r="AK1196" s="1" t="s">
        <v>18722</v>
      </c>
      <c r="AL1196" s="1" t="s">
        <v>18710</v>
      </c>
      <c r="AM1196" s="1" t="s">
        <v>18679</v>
      </c>
      <c r="AN1196" s="1" t="s">
        <v>18669</v>
      </c>
      <c r="AO1196" s="1" t="s">
        <v>18668</v>
      </c>
      <c r="AP1196" s="14" t="s">
        <v>18800</v>
      </c>
      <c r="AQ1196" s="14" t="s">
        <v>18734</v>
      </c>
      <c r="AR1196" s="14" t="s">
        <v>18679</v>
      </c>
      <c r="AS1196" s="15">
        <v>44344</v>
      </c>
      <c r="AT1196" s="1" t="s">
        <v>19618</v>
      </c>
      <c r="AU1196" s="1" t="s">
        <v>19237</v>
      </c>
      <c r="AV1196" s="1" t="s">
        <v>18894</v>
      </c>
      <c r="AW1196" s="1" t="s">
        <v>19241</v>
      </c>
      <c r="AX1196" s="1" t="s">
        <v>18667</v>
      </c>
      <c r="AY1196" s="1" t="s">
        <v>19242</v>
      </c>
    </row>
    <row r="1197" spans="1:51" x14ac:dyDescent="0.2">
      <c r="A1197" s="14" t="s">
        <v>18232</v>
      </c>
      <c r="B1197" s="1" t="s">
        <v>19235</v>
      </c>
      <c r="C1197" s="1" t="s">
        <v>19259</v>
      </c>
      <c r="D1197" s="1" t="s">
        <v>18664</v>
      </c>
      <c r="E1197" s="15">
        <v>44322</v>
      </c>
      <c r="F1197" s="13">
        <v>44322</v>
      </c>
      <c r="G1197" s="1" t="s">
        <v>18954</v>
      </c>
      <c r="H1197" s="1" t="s">
        <v>19236</v>
      </c>
      <c r="I1197" s="1" t="s">
        <v>18667</v>
      </c>
      <c r="J1197" s="1" t="s">
        <v>18668</v>
      </c>
      <c r="K1197" s="1" t="s">
        <v>18669</v>
      </c>
      <c r="L1197" s="1" t="s">
        <v>18894</v>
      </c>
      <c r="M1197" s="1" t="s">
        <v>18893</v>
      </c>
      <c r="N1197" s="1" t="s">
        <v>19237</v>
      </c>
      <c r="O1197" s="1">
        <v>9</v>
      </c>
      <c r="P1197" s="1" t="s">
        <v>19235</v>
      </c>
      <c r="Q1197" s="1" t="s">
        <v>18673</v>
      </c>
      <c r="R1197" s="1">
        <v>30702268385</v>
      </c>
      <c r="U1197" s="1" t="s">
        <v>19260</v>
      </c>
      <c r="V1197" s="1">
        <v>49127005</v>
      </c>
      <c r="W1197" s="1" t="s">
        <v>19261</v>
      </c>
      <c r="Z1197" s="1" t="s">
        <v>18706</v>
      </c>
      <c r="AA1197" s="1" t="s">
        <v>18707</v>
      </c>
      <c r="AB1197" s="1" t="s">
        <v>18707</v>
      </c>
      <c r="AE1197" s="1" t="s">
        <v>19262</v>
      </c>
      <c r="AG1197" s="1" t="s">
        <v>15731</v>
      </c>
      <c r="AI1197" s="1">
        <v>1437</v>
      </c>
      <c r="AK1197" s="1" t="s">
        <v>19164</v>
      </c>
      <c r="AL1197" s="1" t="s">
        <v>19165</v>
      </c>
      <c r="AM1197" s="1" t="s">
        <v>18970</v>
      </c>
      <c r="AN1197" s="1" t="s">
        <v>18669</v>
      </c>
      <c r="AO1197" s="1" t="s">
        <v>18668</v>
      </c>
      <c r="AP1197" s="14" t="s">
        <v>18876</v>
      </c>
      <c r="AQ1197" s="14" t="s">
        <v>18723</v>
      </c>
      <c r="AR1197" s="14" t="s">
        <v>18679</v>
      </c>
      <c r="AS1197" s="15">
        <v>44322</v>
      </c>
      <c r="AT1197" s="1" t="s">
        <v>18801</v>
      </c>
      <c r="AU1197" s="1" t="s">
        <v>19237</v>
      </c>
      <c r="AV1197" s="1" t="s">
        <v>18894</v>
      </c>
      <c r="AW1197" s="1" t="s">
        <v>19241</v>
      </c>
      <c r="AX1197" s="1" t="s">
        <v>18667</v>
      </c>
      <c r="AY1197" s="1" t="s">
        <v>19242</v>
      </c>
    </row>
    <row r="1198" spans="1:51" x14ac:dyDescent="0.2">
      <c r="A1198" s="14" t="s">
        <v>18235</v>
      </c>
      <c r="B1198" s="1" t="s">
        <v>19235</v>
      </c>
      <c r="C1198" s="1" t="s">
        <v>19259</v>
      </c>
      <c r="D1198" s="1" t="s">
        <v>18664</v>
      </c>
      <c r="E1198" s="15">
        <v>44322</v>
      </c>
      <c r="F1198" s="13">
        <v>44348</v>
      </c>
      <c r="G1198" s="1" t="s">
        <v>18954</v>
      </c>
      <c r="H1198" s="1" t="s">
        <v>19236</v>
      </c>
      <c r="I1198" s="1" t="s">
        <v>18667</v>
      </c>
      <c r="J1198" s="1" t="s">
        <v>18668</v>
      </c>
      <c r="K1198" s="1" t="s">
        <v>18669</v>
      </c>
      <c r="L1198" s="1" t="s">
        <v>18894</v>
      </c>
      <c r="M1198" s="1" t="s">
        <v>18893</v>
      </c>
      <c r="N1198" s="1" t="s">
        <v>19237</v>
      </c>
      <c r="O1198" s="1">
        <v>51</v>
      </c>
      <c r="P1198" s="1" t="s">
        <v>19235</v>
      </c>
      <c r="Q1198" s="1" t="s">
        <v>18673</v>
      </c>
      <c r="R1198" s="1">
        <v>33682253849</v>
      </c>
      <c r="U1198" s="1" t="s">
        <v>19665</v>
      </c>
      <c r="V1198" s="1">
        <v>3514759115</v>
      </c>
      <c r="W1198" s="1" t="s">
        <v>19666</v>
      </c>
      <c r="Z1198" s="1" t="s">
        <v>18963</v>
      </c>
      <c r="AA1198" s="1" t="s">
        <v>18964</v>
      </c>
      <c r="AB1198" s="1" t="s">
        <v>18965</v>
      </c>
      <c r="AE1198" s="1" t="s">
        <v>19667</v>
      </c>
      <c r="AG1198" s="1" t="s">
        <v>15731</v>
      </c>
      <c r="AI1198" s="1">
        <v>5147</v>
      </c>
      <c r="AK1198" s="1" t="s">
        <v>18722</v>
      </c>
      <c r="AL1198" s="1" t="s">
        <v>18710</v>
      </c>
      <c r="AM1198" s="1" t="s">
        <v>18679</v>
      </c>
      <c r="AN1198" s="1" t="s">
        <v>18669</v>
      </c>
      <c r="AO1198" s="1" t="s">
        <v>18668</v>
      </c>
      <c r="AP1198" s="14" t="s">
        <v>18800</v>
      </c>
      <c r="AQ1198" s="14" t="s">
        <v>18734</v>
      </c>
      <c r="AR1198" s="14" t="s">
        <v>18679</v>
      </c>
      <c r="AS1198" s="15">
        <v>44348</v>
      </c>
      <c r="AT1198" s="1" t="s">
        <v>19618</v>
      </c>
      <c r="AU1198" s="1" t="s">
        <v>19237</v>
      </c>
      <c r="AV1198" s="1" t="s">
        <v>18894</v>
      </c>
      <c r="AW1198" s="1" t="s">
        <v>19241</v>
      </c>
      <c r="AX1198" s="1" t="s">
        <v>18667</v>
      </c>
      <c r="AY1198" s="1" t="s">
        <v>19242</v>
      </c>
    </row>
    <row r="1199" spans="1:51" x14ac:dyDescent="0.2">
      <c r="A1199" s="14" t="s">
        <v>15982</v>
      </c>
      <c r="B1199" s="1" t="s">
        <v>18662</v>
      </c>
      <c r="C1199" s="1" t="s">
        <v>18685</v>
      </c>
      <c r="D1199" s="1" t="s">
        <v>18664</v>
      </c>
      <c r="E1199" s="15">
        <v>44322</v>
      </c>
      <c r="F1199" s="13">
        <v>44327</v>
      </c>
      <c r="G1199" s="1" t="s">
        <v>18665</v>
      </c>
      <c r="H1199" s="1" t="s">
        <v>18666</v>
      </c>
      <c r="I1199" s="1" t="s">
        <v>18667</v>
      </c>
      <c r="J1199" s="1" t="s">
        <v>18668</v>
      </c>
      <c r="K1199" s="1" t="s">
        <v>18669</v>
      </c>
      <c r="L1199" s="1" t="s">
        <v>18679</v>
      </c>
      <c r="M1199" s="1" t="s">
        <v>18671</v>
      </c>
      <c r="N1199" s="1" t="s">
        <v>18672</v>
      </c>
      <c r="O1199" s="1">
        <v>18</v>
      </c>
      <c r="P1199" s="1" t="s">
        <v>18662</v>
      </c>
      <c r="Q1199" s="1" t="s">
        <v>18673</v>
      </c>
      <c r="R1199" s="1">
        <v>30661658262</v>
      </c>
      <c r="U1199" s="1" t="s">
        <v>19659</v>
      </c>
      <c r="V1199" s="1">
        <v>48546154</v>
      </c>
      <c r="W1199" s="1" t="s">
        <v>19660</v>
      </c>
      <c r="Z1199" s="1" t="s">
        <v>18706</v>
      </c>
      <c r="AA1199" s="1" t="s">
        <v>18707</v>
      </c>
      <c r="AB1199" s="1" t="s">
        <v>18707</v>
      </c>
      <c r="AE1199" s="1" t="s">
        <v>19661</v>
      </c>
      <c r="AG1199" s="1" t="s">
        <v>15731</v>
      </c>
      <c r="AI1199" s="1">
        <v>1427</v>
      </c>
      <c r="AK1199" s="1" t="s">
        <v>18733</v>
      </c>
      <c r="AL1199" s="1" t="s">
        <v>18730</v>
      </c>
      <c r="AM1199" s="1" t="s">
        <v>18679</v>
      </c>
      <c r="AN1199" s="1" t="s">
        <v>18669</v>
      </c>
      <c r="AO1199" s="1" t="s">
        <v>18668</v>
      </c>
      <c r="AP1199" s="14" t="s">
        <v>18827</v>
      </c>
      <c r="AQ1199" s="14" t="s">
        <v>18734</v>
      </c>
      <c r="AR1199" s="14" t="s">
        <v>18679</v>
      </c>
      <c r="AS1199" s="15">
        <v>44336</v>
      </c>
      <c r="AT1199" s="1" t="s">
        <v>18828</v>
      </c>
      <c r="AU1199" s="1" t="s">
        <v>18672</v>
      </c>
      <c r="AV1199" s="1" t="s">
        <v>18679</v>
      </c>
      <c r="AW1199" s="1" t="s">
        <v>18683</v>
      </c>
      <c r="AX1199" s="1" t="s">
        <v>18667</v>
      </c>
      <c r="AY1199" s="1" t="s">
        <v>18684</v>
      </c>
    </row>
    <row r="1200" spans="1:51" x14ac:dyDescent="0.2">
      <c r="A1200" s="14" t="s">
        <v>15984</v>
      </c>
      <c r="B1200" s="1" t="s">
        <v>18662</v>
      </c>
      <c r="C1200" s="1" t="s">
        <v>18685</v>
      </c>
      <c r="D1200" s="1" t="s">
        <v>18664</v>
      </c>
      <c r="E1200" s="15">
        <v>44322</v>
      </c>
      <c r="F1200" s="13">
        <v>44350</v>
      </c>
      <c r="G1200" s="1" t="s">
        <v>18665</v>
      </c>
      <c r="H1200" s="1" t="s">
        <v>18666</v>
      </c>
      <c r="I1200" s="1" t="s">
        <v>18667</v>
      </c>
      <c r="J1200" s="1" t="s">
        <v>18668</v>
      </c>
      <c r="K1200" s="1" t="s">
        <v>18669</v>
      </c>
      <c r="L1200" s="1" t="s">
        <v>18679</v>
      </c>
      <c r="M1200" s="1" t="s">
        <v>18671</v>
      </c>
      <c r="N1200" s="1" t="s">
        <v>18672</v>
      </c>
      <c r="O1200" s="1">
        <v>35</v>
      </c>
      <c r="P1200" s="1" t="s">
        <v>18662</v>
      </c>
      <c r="Q1200" s="1" t="s">
        <v>18673</v>
      </c>
      <c r="R1200" s="1">
        <v>30661658262</v>
      </c>
      <c r="U1200" s="1" t="s">
        <v>19659</v>
      </c>
      <c r="V1200" s="1">
        <v>48546154</v>
      </c>
      <c r="W1200" s="1" t="s">
        <v>19660</v>
      </c>
      <c r="Z1200" s="1" t="s">
        <v>18706</v>
      </c>
      <c r="AA1200" s="1" t="s">
        <v>18707</v>
      </c>
      <c r="AB1200" s="1" t="s">
        <v>18707</v>
      </c>
      <c r="AE1200" s="1" t="s">
        <v>19661</v>
      </c>
      <c r="AG1200" s="1" t="s">
        <v>15731</v>
      </c>
      <c r="AI1200" s="1">
        <v>1427</v>
      </c>
      <c r="AK1200" s="1" t="s">
        <v>18777</v>
      </c>
      <c r="AL1200" s="1" t="s">
        <v>18671</v>
      </c>
      <c r="AM1200" s="1" t="s">
        <v>18679</v>
      </c>
      <c r="AN1200" s="1" t="s">
        <v>18669</v>
      </c>
      <c r="AO1200" s="1" t="s">
        <v>18668</v>
      </c>
      <c r="AP1200" s="14" t="s">
        <v>18718</v>
      </c>
      <c r="AQ1200" s="14" t="s">
        <v>18778</v>
      </c>
      <c r="AR1200" s="14" t="s">
        <v>18679</v>
      </c>
      <c r="AS1200" s="15">
        <v>44350</v>
      </c>
      <c r="AT1200" s="1" t="s">
        <v>18779</v>
      </c>
      <c r="AU1200" s="1" t="s">
        <v>18672</v>
      </c>
      <c r="AV1200" s="1" t="s">
        <v>18679</v>
      </c>
      <c r="AW1200" s="1" t="s">
        <v>18683</v>
      </c>
      <c r="AX1200" s="1" t="s">
        <v>18667</v>
      </c>
      <c r="AY1200" s="1" t="s">
        <v>18684</v>
      </c>
    </row>
    <row r="1201" spans="1:51" x14ac:dyDescent="0.2">
      <c r="A1201" s="14" t="s">
        <v>15987</v>
      </c>
      <c r="B1201" s="1" t="s">
        <v>18662</v>
      </c>
      <c r="C1201" s="1" t="s">
        <v>18685</v>
      </c>
      <c r="D1201" s="1" t="s">
        <v>18664</v>
      </c>
      <c r="E1201" s="15">
        <v>44322</v>
      </c>
      <c r="F1201" s="13">
        <v>44328</v>
      </c>
      <c r="G1201" s="1" t="s">
        <v>18665</v>
      </c>
      <c r="H1201" s="1" t="s">
        <v>18666</v>
      </c>
      <c r="I1201" s="1" t="s">
        <v>18667</v>
      </c>
      <c r="J1201" s="1" t="s">
        <v>18668</v>
      </c>
      <c r="K1201" s="1" t="s">
        <v>18669</v>
      </c>
      <c r="L1201" s="1" t="s">
        <v>18679</v>
      </c>
      <c r="M1201" s="1" t="s">
        <v>18671</v>
      </c>
      <c r="N1201" s="1" t="s">
        <v>18672</v>
      </c>
      <c r="O1201" s="1">
        <v>19</v>
      </c>
      <c r="P1201" s="1" t="s">
        <v>18662</v>
      </c>
      <c r="Q1201" s="1" t="s">
        <v>18673</v>
      </c>
      <c r="R1201" s="1">
        <v>30588855631</v>
      </c>
      <c r="U1201" s="1" t="s">
        <v>19382</v>
      </c>
      <c r="V1201" s="1">
        <v>3414367500</v>
      </c>
      <c r="W1201" s="1" t="s">
        <v>19383</v>
      </c>
      <c r="Z1201" s="1" t="s">
        <v>18688</v>
      </c>
      <c r="AA1201" s="1" t="s">
        <v>19384</v>
      </c>
      <c r="AB1201" s="1" t="s">
        <v>19384</v>
      </c>
      <c r="AE1201" s="1" t="s">
        <v>19385</v>
      </c>
      <c r="AG1201" s="1" t="s">
        <v>15731</v>
      </c>
      <c r="AI1201" s="1">
        <v>3150</v>
      </c>
      <c r="AK1201" s="1" t="s">
        <v>18733</v>
      </c>
      <c r="AL1201" s="1" t="s">
        <v>18730</v>
      </c>
      <c r="AM1201" s="1" t="s">
        <v>18679</v>
      </c>
      <c r="AN1201" s="1" t="s">
        <v>18669</v>
      </c>
      <c r="AO1201" s="1" t="s">
        <v>18668</v>
      </c>
      <c r="AP1201" s="14" t="s">
        <v>18827</v>
      </c>
      <c r="AQ1201" s="14" t="s">
        <v>18734</v>
      </c>
      <c r="AR1201" s="14" t="s">
        <v>18679</v>
      </c>
      <c r="AS1201" s="15">
        <v>44336</v>
      </c>
      <c r="AT1201" s="1" t="s">
        <v>18828</v>
      </c>
      <c r="AU1201" s="1" t="s">
        <v>18672</v>
      </c>
      <c r="AV1201" s="1" t="s">
        <v>18679</v>
      </c>
      <c r="AW1201" s="1" t="s">
        <v>18683</v>
      </c>
      <c r="AX1201" s="1" t="s">
        <v>18667</v>
      </c>
      <c r="AY1201" s="1" t="s">
        <v>18684</v>
      </c>
    </row>
    <row r="1202" spans="1:51" x14ac:dyDescent="0.2">
      <c r="A1202" s="14" t="s">
        <v>15991</v>
      </c>
      <c r="B1202" s="1" t="s">
        <v>18662</v>
      </c>
      <c r="C1202" s="1" t="s">
        <v>18685</v>
      </c>
      <c r="D1202" s="1" t="s">
        <v>18664</v>
      </c>
      <c r="E1202" s="15">
        <v>44322</v>
      </c>
      <c r="F1202" s="13">
        <v>44328</v>
      </c>
      <c r="G1202" s="1" t="s">
        <v>18665</v>
      </c>
      <c r="H1202" s="1" t="s">
        <v>18666</v>
      </c>
      <c r="I1202" s="1" t="s">
        <v>18667</v>
      </c>
      <c r="J1202" s="1" t="s">
        <v>18668</v>
      </c>
      <c r="K1202" s="1" t="s">
        <v>18669</v>
      </c>
      <c r="L1202" s="1" t="s">
        <v>18679</v>
      </c>
      <c r="M1202" s="1" t="s">
        <v>18671</v>
      </c>
      <c r="N1202" s="1" t="s">
        <v>18672</v>
      </c>
      <c r="O1202" s="1">
        <v>18</v>
      </c>
      <c r="P1202" s="1" t="s">
        <v>18662</v>
      </c>
      <c r="Q1202" s="1" t="s">
        <v>18673</v>
      </c>
      <c r="R1202" s="1">
        <v>30588855631</v>
      </c>
      <c r="U1202" s="1" t="s">
        <v>19382</v>
      </c>
      <c r="V1202" s="1">
        <v>3414367500</v>
      </c>
      <c r="W1202" s="1" t="s">
        <v>19383</v>
      </c>
      <c r="Z1202" s="1" t="s">
        <v>18688</v>
      </c>
      <c r="AA1202" s="1" t="s">
        <v>19384</v>
      </c>
      <c r="AB1202" s="1" t="s">
        <v>19384</v>
      </c>
      <c r="AE1202" s="1" t="s">
        <v>19385</v>
      </c>
      <c r="AG1202" s="1" t="s">
        <v>15731</v>
      </c>
      <c r="AI1202" s="1">
        <v>3150</v>
      </c>
      <c r="AK1202" s="1" t="s">
        <v>18732</v>
      </c>
      <c r="AL1202" s="1" t="s">
        <v>18730</v>
      </c>
      <c r="AM1202" s="1" t="s">
        <v>18679</v>
      </c>
      <c r="AN1202" s="1" t="s">
        <v>18669</v>
      </c>
      <c r="AO1202" s="1" t="s">
        <v>18668</v>
      </c>
      <c r="AP1202" s="14" t="s">
        <v>18732</v>
      </c>
      <c r="AQ1202" s="14" t="s">
        <v>18734</v>
      </c>
      <c r="AR1202" s="14" t="s">
        <v>18679</v>
      </c>
      <c r="AS1202" s="15">
        <v>44347</v>
      </c>
      <c r="AT1202" s="1" t="s">
        <v>18828</v>
      </c>
      <c r="AU1202" s="1" t="s">
        <v>18672</v>
      </c>
      <c r="AV1202" s="1" t="s">
        <v>18679</v>
      </c>
      <c r="AW1202" s="1" t="s">
        <v>18683</v>
      </c>
      <c r="AX1202" s="1" t="s">
        <v>18667</v>
      </c>
      <c r="AY1202" s="1" t="s">
        <v>18684</v>
      </c>
    </row>
    <row r="1203" spans="1:51" x14ac:dyDescent="0.2">
      <c r="A1203" s="14" t="s">
        <v>15995</v>
      </c>
      <c r="B1203" s="1" t="s">
        <v>18662</v>
      </c>
      <c r="C1203" s="1" t="s">
        <v>18685</v>
      </c>
      <c r="D1203" s="1" t="s">
        <v>18664</v>
      </c>
      <c r="E1203" s="15">
        <v>44322</v>
      </c>
      <c r="F1203" s="13">
        <v>44328</v>
      </c>
      <c r="G1203" s="1" t="s">
        <v>18665</v>
      </c>
      <c r="H1203" s="1" t="s">
        <v>18666</v>
      </c>
      <c r="I1203" s="1" t="s">
        <v>18667</v>
      </c>
      <c r="J1203" s="1" t="s">
        <v>18668</v>
      </c>
      <c r="K1203" s="1" t="s">
        <v>18669</v>
      </c>
      <c r="L1203" s="1" t="s">
        <v>18679</v>
      </c>
      <c r="M1203" s="1" t="s">
        <v>18671</v>
      </c>
      <c r="N1203" s="1" t="s">
        <v>18672</v>
      </c>
      <c r="O1203" s="1">
        <v>19</v>
      </c>
      <c r="P1203" s="1" t="s">
        <v>18662</v>
      </c>
      <c r="Q1203" s="1" t="s">
        <v>18673</v>
      </c>
      <c r="R1203" s="1">
        <v>30588855631</v>
      </c>
      <c r="U1203" s="1" t="s">
        <v>19382</v>
      </c>
      <c r="V1203" s="1">
        <v>3414367500</v>
      </c>
      <c r="W1203" s="1" t="s">
        <v>19383</v>
      </c>
      <c r="Z1203" s="1" t="s">
        <v>18688</v>
      </c>
      <c r="AA1203" s="1" t="s">
        <v>19384</v>
      </c>
      <c r="AB1203" s="1" t="s">
        <v>19384</v>
      </c>
      <c r="AE1203" s="1" t="s">
        <v>19385</v>
      </c>
      <c r="AG1203" s="1" t="s">
        <v>15731</v>
      </c>
      <c r="AI1203" s="1">
        <v>3150</v>
      </c>
      <c r="AK1203" s="1" t="s">
        <v>18732</v>
      </c>
      <c r="AL1203" s="1" t="s">
        <v>18730</v>
      </c>
      <c r="AM1203" s="1" t="s">
        <v>18679</v>
      </c>
      <c r="AN1203" s="1" t="s">
        <v>18669</v>
      </c>
      <c r="AO1203" s="1" t="s">
        <v>18668</v>
      </c>
      <c r="AP1203" s="14" t="s">
        <v>18732</v>
      </c>
      <c r="AQ1203" s="14" t="s">
        <v>18734</v>
      </c>
      <c r="AR1203" s="14" t="s">
        <v>18679</v>
      </c>
      <c r="AS1203" s="15">
        <v>44347</v>
      </c>
      <c r="AT1203" s="1" t="s">
        <v>18828</v>
      </c>
      <c r="AU1203" s="1" t="s">
        <v>18672</v>
      </c>
      <c r="AV1203" s="1" t="s">
        <v>18679</v>
      </c>
      <c r="AW1203" s="1" t="s">
        <v>18683</v>
      </c>
      <c r="AX1203" s="1" t="s">
        <v>18667</v>
      </c>
      <c r="AY1203" s="1" t="s">
        <v>18684</v>
      </c>
    </row>
    <row r="1204" spans="1:51" x14ac:dyDescent="0.2">
      <c r="A1204" s="14" t="s">
        <v>15998</v>
      </c>
      <c r="B1204" s="1" t="s">
        <v>18662</v>
      </c>
      <c r="C1204" s="1" t="s">
        <v>18685</v>
      </c>
      <c r="D1204" s="1" t="s">
        <v>18664</v>
      </c>
      <c r="E1204" s="15">
        <v>44322</v>
      </c>
      <c r="F1204" s="13">
        <v>44328</v>
      </c>
      <c r="G1204" s="1" t="s">
        <v>18665</v>
      </c>
      <c r="H1204" s="1" t="s">
        <v>18666</v>
      </c>
      <c r="I1204" s="1" t="s">
        <v>18667</v>
      </c>
      <c r="J1204" s="1" t="s">
        <v>18668</v>
      </c>
      <c r="K1204" s="1" t="s">
        <v>18669</v>
      </c>
      <c r="L1204" s="1" t="s">
        <v>18679</v>
      </c>
      <c r="M1204" s="1" t="s">
        <v>18671</v>
      </c>
      <c r="N1204" s="1" t="s">
        <v>18672</v>
      </c>
      <c r="O1204" s="1">
        <v>19</v>
      </c>
      <c r="P1204" s="1" t="s">
        <v>18662</v>
      </c>
      <c r="Q1204" s="1" t="s">
        <v>18673</v>
      </c>
      <c r="R1204" s="1">
        <v>30588855631</v>
      </c>
      <c r="U1204" s="1" t="s">
        <v>19382</v>
      </c>
      <c r="V1204" s="1">
        <v>3414367500</v>
      </c>
      <c r="W1204" s="1" t="s">
        <v>19383</v>
      </c>
      <c r="Z1204" s="1" t="s">
        <v>18688</v>
      </c>
      <c r="AA1204" s="1" t="s">
        <v>19384</v>
      </c>
      <c r="AB1204" s="1" t="s">
        <v>19384</v>
      </c>
      <c r="AE1204" s="1" t="s">
        <v>19385</v>
      </c>
      <c r="AG1204" s="1" t="s">
        <v>15731</v>
      </c>
      <c r="AI1204" s="1">
        <v>3150</v>
      </c>
      <c r="AK1204" s="1" t="s">
        <v>18733</v>
      </c>
      <c r="AL1204" s="1" t="s">
        <v>18730</v>
      </c>
      <c r="AM1204" s="1" t="s">
        <v>18679</v>
      </c>
      <c r="AN1204" s="1" t="s">
        <v>18669</v>
      </c>
      <c r="AO1204" s="1" t="s">
        <v>18668</v>
      </c>
      <c r="AP1204" s="14" t="s">
        <v>18827</v>
      </c>
      <c r="AQ1204" s="14" t="s">
        <v>18734</v>
      </c>
      <c r="AR1204" s="14" t="s">
        <v>18679</v>
      </c>
      <c r="AS1204" s="15">
        <v>44336</v>
      </c>
      <c r="AT1204" s="1" t="s">
        <v>18828</v>
      </c>
      <c r="AU1204" s="1" t="s">
        <v>18672</v>
      </c>
      <c r="AV1204" s="1" t="s">
        <v>18679</v>
      </c>
      <c r="AW1204" s="1" t="s">
        <v>18683</v>
      </c>
      <c r="AX1204" s="1" t="s">
        <v>18667</v>
      </c>
      <c r="AY1204" s="1" t="s">
        <v>18684</v>
      </c>
    </row>
    <row r="1205" spans="1:51" x14ac:dyDescent="0.2">
      <c r="A1205" s="14" t="s">
        <v>16001</v>
      </c>
      <c r="B1205" s="1" t="s">
        <v>18662</v>
      </c>
      <c r="C1205" s="1" t="s">
        <v>18685</v>
      </c>
      <c r="D1205" s="1" t="s">
        <v>18664</v>
      </c>
      <c r="E1205" s="15">
        <v>44322</v>
      </c>
      <c r="F1205" s="13">
        <v>44328</v>
      </c>
      <c r="G1205" s="1" t="s">
        <v>18665</v>
      </c>
      <c r="H1205" s="1" t="s">
        <v>18666</v>
      </c>
      <c r="I1205" s="1" t="s">
        <v>18667</v>
      </c>
      <c r="J1205" s="1" t="s">
        <v>18668</v>
      </c>
      <c r="K1205" s="1" t="s">
        <v>18669</v>
      </c>
      <c r="L1205" s="1" t="s">
        <v>18679</v>
      </c>
      <c r="M1205" s="1" t="s">
        <v>18671</v>
      </c>
      <c r="N1205" s="1" t="s">
        <v>18672</v>
      </c>
      <c r="O1205" s="1">
        <v>18</v>
      </c>
      <c r="P1205" s="1" t="s">
        <v>18662</v>
      </c>
      <c r="Q1205" s="1" t="s">
        <v>18673</v>
      </c>
      <c r="R1205" s="1">
        <v>30588855631</v>
      </c>
      <c r="U1205" s="1" t="s">
        <v>19382</v>
      </c>
      <c r="V1205" s="1">
        <v>3414367500</v>
      </c>
      <c r="W1205" s="1" t="s">
        <v>19383</v>
      </c>
      <c r="Z1205" s="1" t="s">
        <v>18688</v>
      </c>
      <c r="AA1205" s="1" t="s">
        <v>19384</v>
      </c>
      <c r="AB1205" s="1" t="s">
        <v>19384</v>
      </c>
      <c r="AE1205" s="1" t="s">
        <v>19385</v>
      </c>
      <c r="AG1205" s="1" t="s">
        <v>15731</v>
      </c>
      <c r="AI1205" s="1">
        <v>3150</v>
      </c>
      <c r="AK1205" s="1" t="s">
        <v>18733</v>
      </c>
      <c r="AL1205" s="1" t="s">
        <v>18730</v>
      </c>
      <c r="AM1205" s="1" t="s">
        <v>18679</v>
      </c>
      <c r="AN1205" s="1" t="s">
        <v>18669</v>
      </c>
      <c r="AO1205" s="1" t="s">
        <v>18668</v>
      </c>
      <c r="AP1205" s="14" t="s">
        <v>18827</v>
      </c>
      <c r="AQ1205" s="14" t="s">
        <v>18734</v>
      </c>
      <c r="AR1205" s="14" t="s">
        <v>18679</v>
      </c>
      <c r="AS1205" s="15">
        <v>44336</v>
      </c>
      <c r="AT1205" s="1" t="s">
        <v>18828</v>
      </c>
      <c r="AU1205" s="1" t="s">
        <v>18672</v>
      </c>
      <c r="AV1205" s="1" t="s">
        <v>18679</v>
      </c>
      <c r="AW1205" s="1" t="s">
        <v>18683</v>
      </c>
      <c r="AX1205" s="1" t="s">
        <v>18667</v>
      </c>
      <c r="AY1205" s="1" t="s">
        <v>18684</v>
      </c>
    </row>
    <row r="1206" spans="1:51" x14ac:dyDescent="0.2">
      <c r="A1206" s="14" t="s">
        <v>16004</v>
      </c>
      <c r="B1206" s="1" t="s">
        <v>18662</v>
      </c>
      <c r="C1206" s="1" t="s">
        <v>18685</v>
      </c>
      <c r="D1206" s="1" t="s">
        <v>18664</v>
      </c>
      <c r="E1206" s="15">
        <v>44322</v>
      </c>
      <c r="F1206" s="13">
        <v>44328</v>
      </c>
      <c r="G1206" s="1" t="s">
        <v>18665</v>
      </c>
      <c r="H1206" s="1" t="s">
        <v>18666</v>
      </c>
      <c r="I1206" s="1" t="s">
        <v>18667</v>
      </c>
      <c r="J1206" s="1" t="s">
        <v>18668</v>
      </c>
      <c r="K1206" s="1" t="s">
        <v>18669</v>
      </c>
      <c r="L1206" s="1" t="s">
        <v>18679</v>
      </c>
      <c r="M1206" s="1" t="s">
        <v>18671</v>
      </c>
      <c r="N1206" s="1" t="s">
        <v>18672</v>
      </c>
      <c r="O1206" s="1">
        <v>19</v>
      </c>
      <c r="P1206" s="1" t="s">
        <v>18662</v>
      </c>
      <c r="Q1206" s="1" t="s">
        <v>18673</v>
      </c>
      <c r="R1206" s="1">
        <v>30588855631</v>
      </c>
      <c r="U1206" s="1" t="s">
        <v>19382</v>
      </c>
      <c r="V1206" s="1">
        <v>3414367500</v>
      </c>
      <c r="W1206" s="1" t="s">
        <v>19383</v>
      </c>
      <c r="Z1206" s="1" t="s">
        <v>18688</v>
      </c>
      <c r="AA1206" s="1" t="s">
        <v>19384</v>
      </c>
      <c r="AB1206" s="1" t="s">
        <v>19384</v>
      </c>
      <c r="AE1206" s="1" t="s">
        <v>19385</v>
      </c>
      <c r="AG1206" s="1" t="s">
        <v>15731</v>
      </c>
      <c r="AI1206" s="1">
        <v>3150</v>
      </c>
      <c r="AK1206" s="1" t="s">
        <v>18732</v>
      </c>
      <c r="AL1206" s="1" t="s">
        <v>18730</v>
      </c>
      <c r="AM1206" s="1" t="s">
        <v>18679</v>
      </c>
      <c r="AN1206" s="1" t="s">
        <v>18669</v>
      </c>
      <c r="AO1206" s="1" t="s">
        <v>18668</v>
      </c>
      <c r="AP1206" s="14" t="s">
        <v>18732</v>
      </c>
      <c r="AQ1206" s="14" t="s">
        <v>18734</v>
      </c>
      <c r="AR1206" s="14" t="s">
        <v>18679</v>
      </c>
      <c r="AS1206" s="15">
        <v>44347</v>
      </c>
      <c r="AT1206" s="1" t="s">
        <v>18828</v>
      </c>
      <c r="AU1206" s="1" t="s">
        <v>18672</v>
      </c>
      <c r="AV1206" s="1" t="s">
        <v>18679</v>
      </c>
      <c r="AW1206" s="1" t="s">
        <v>18683</v>
      </c>
      <c r="AX1206" s="1" t="s">
        <v>18667</v>
      </c>
      <c r="AY1206" s="1" t="s">
        <v>18684</v>
      </c>
    </row>
    <row r="1207" spans="1:51" x14ac:dyDescent="0.2">
      <c r="A1207" s="14" t="s">
        <v>16007</v>
      </c>
      <c r="B1207" s="1" t="s">
        <v>18662</v>
      </c>
      <c r="C1207" s="1" t="s">
        <v>18685</v>
      </c>
      <c r="D1207" s="1" t="s">
        <v>18664</v>
      </c>
      <c r="E1207" s="15">
        <v>44322</v>
      </c>
      <c r="F1207" s="13">
        <v>44328</v>
      </c>
      <c r="G1207" s="1" t="s">
        <v>18665</v>
      </c>
      <c r="H1207" s="1" t="s">
        <v>18666</v>
      </c>
      <c r="I1207" s="1" t="s">
        <v>18667</v>
      </c>
      <c r="J1207" s="1" t="s">
        <v>18668</v>
      </c>
      <c r="K1207" s="1" t="s">
        <v>18669</v>
      </c>
      <c r="L1207" s="1" t="s">
        <v>18679</v>
      </c>
      <c r="M1207" s="1" t="s">
        <v>18671</v>
      </c>
      <c r="N1207" s="1" t="s">
        <v>18672</v>
      </c>
      <c r="O1207" s="1">
        <v>19</v>
      </c>
      <c r="P1207" s="1" t="s">
        <v>18662</v>
      </c>
      <c r="Q1207" s="1" t="s">
        <v>18673</v>
      </c>
      <c r="R1207" s="1">
        <v>30588855631</v>
      </c>
      <c r="U1207" s="1" t="s">
        <v>19382</v>
      </c>
      <c r="V1207" s="1">
        <v>3414367500</v>
      </c>
      <c r="W1207" s="1" t="s">
        <v>19383</v>
      </c>
      <c r="Z1207" s="1" t="s">
        <v>18688</v>
      </c>
      <c r="AA1207" s="1" t="s">
        <v>19384</v>
      </c>
      <c r="AB1207" s="1" t="s">
        <v>19384</v>
      </c>
      <c r="AE1207" s="1" t="s">
        <v>19385</v>
      </c>
      <c r="AG1207" s="1" t="s">
        <v>15731</v>
      </c>
      <c r="AI1207" s="1">
        <v>3150</v>
      </c>
      <c r="AK1207" s="1" t="s">
        <v>18732</v>
      </c>
      <c r="AL1207" s="1" t="s">
        <v>18730</v>
      </c>
      <c r="AM1207" s="1" t="s">
        <v>18679</v>
      </c>
      <c r="AN1207" s="1" t="s">
        <v>18669</v>
      </c>
      <c r="AO1207" s="1" t="s">
        <v>18668</v>
      </c>
      <c r="AP1207" s="14" t="s">
        <v>18732</v>
      </c>
      <c r="AQ1207" s="14" t="s">
        <v>18734</v>
      </c>
      <c r="AR1207" s="14" t="s">
        <v>18679</v>
      </c>
      <c r="AS1207" s="15">
        <v>44347</v>
      </c>
      <c r="AT1207" s="1" t="s">
        <v>18828</v>
      </c>
      <c r="AU1207" s="1" t="s">
        <v>18672</v>
      </c>
      <c r="AV1207" s="1" t="s">
        <v>18679</v>
      </c>
      <c r="AW1207" s="1" t="s">
        <v>18683</v>
      </c>
      <c r="AX1207" s="1" t="s">
        <v>18667</v>
      </c>
      <c r="AY1207" s="1" t="s">
        <v>18684</v>
      </c>
    </row>
    <row r="1208" spans="1:51" x14ac:dyDescent="0.2">
      <c r="A1208" s="14" t="s">
        <v>18238</v>
      </c>
      <c r="B1208" s="1" t="s">
        <v>19235</v>
      </c>
      <c r="C1208" s="1" t="s">
        <v>19259</v>
      </c>
      <c r="D1208" s="1" t="s">
        <v>18664</v>
      </c>
      <c r="E1208" s="15">
        <v>44322</v>
      </c>
      <c r="F1208" s="13">
        <v>44350</v>
      </c>
      <c r="G1208" s="1" t="s">
        <v>18954</v>
      </c>
      <c r="H1208" s="1" t="s">
        <v>19236</v>
      </c>
      <c r="I1208" s="1" t="s">
        <v>18667</v>
      </c>
      <c r="J1208" s="1" t="s">
        <v>18668</v>
      </c>
      <c r="K1208" s="1" t="s">
        <v>18669</v>
      </c>
      <c r="L1208" s="1" t="s">
        <v>18894</v>
      </c>
      <c r="M1208" s="1" t="s">
        <v>18893</v>
      </c>
      <c r="N1208" s="1" t="s">
        <v>19237</v>
      </c>
      <c r="O1208" s="1">
        <v>25</v>
      </c>
      <c r="P1208" s="1" t="s">
        <v>19235</v>
      </c>
      <c r="Q1208" s="1" t="s">
        <v>19322</v>
      </c>
      <c r="R1208" s="1">
        <v>20132220752</v>
      </c>
      <c r="S1208" s="1" t="s">
        <v>18702</v>
      </c>
      <c r="T1208" s="1">
        <v>13222075</v>
      </c>
      <c r="U1208" s="1" t="s">
        <v>19323</v>
      </c>
      <c r="V1208" s="1">
        <v>43060021</v>
      </c>
      <c r="X1208" s="1" t="s">
        <v>19324</v>
      </c>
      <c r="Y1208" s="1" t="s">
        <v>19325</v>
      </c>
      <c r="Z1208" s="1" t="s">
        <v>18706</v>
      </c>
      <c r="AA1208" s="1" t="s">
        <v>18707</v>
      </c>
      <c r="AB1208" s="1" t="s">
        <v>18707</v>
      </c>
      <c r="AE1208" s="1" t="s">
        <v>19326</v>
      </c>
      <c r="AG1208" s="1" t="s">
        <v>15731</v>
      </c>
      <c r="AI1208" s="1">
        <v>1408</v>
      </c>
      <c r="AK1208" s="1" t="s">
        <v>18913</v>
      </c>
      <c r="AL1208" s="1" t="s">
        <v>18834</v>
      </c>
      <c r="AM1208" s="1" t="s">
        <v>18835</v>
      </c>
      <c r="AN1208" s="1" t="s">
        <v>18669</v>
      </c>
      <c r="AO1208" s="1" t="s">
        <v>18668</v>
      </c>
      <c r="AP1208" s="14" t="s">
        <v>19263</v>
      </c>
      <c r="AQ1208" s="14" t="s">
        <v>18837</v>
      </c>
      <c r="AR1208" s="14" t="s">
        <v>18835</v>
      </c>
      <c r="AS1208" s="15">
        <v>44350</v>
      </c>
      <c r="AT1208" s="1" t="s">
        <v>18918</v>
      </c>
      <c r="AU1208" s="1" t="s">
        <v>19237</v>
      </c>
      <c r="AV1208" s="1" t="s">
        <v>18894</v>
      </c>
      <c r="AW1208" s="1" t="s">
        <v>19241</v>
      </c>
      <c r="AX1208" s="1" t="s">
        <v>18667</v>
      </c>
      <c r="AY1208" s="1" t="s">
        <v>19242</v>
      </c>
    </row>
    <row r="1209" spans="1:51" x14ac:dyDescent="0.2">
      <c r="A1209" s="14" t="s">
        <v>16010</v>
      </c>
      <c r="B1209" s="1" t="s">
        <v>18662</v>
      </c>
      <c r="C1209" s="1" t="s">
        <v>18685</v>
      </c>
      <c r="D1209" s="1" t="s">
        <v>18664</v>
      </c>
      <c r="E1209" s="15">
        <v>44322</v>
      </c>
      <c r="F1209" s="13">
        <v>44328</v>
      </c>
      <c r="G1209" s="1" t="s">
        <v>18665</v>
      </c>
      <c r="H1209" s="1" t="s">
        <v>18666</v>
      </c>
      <c r="I1209" s="1" t="s">
        <v>18667</v>
      </c>
      <c r="J1209" s="1" t="s">
        <v>18668</v>
      </c>
      <c r="K1209" s="1" t="s">
        <v>18669</v>
      </c>
      <c r="L1209" s="1" t="s">
        <v>18679</v>
      </c>
      <c r="M1209" s="1" t="s">
        <v>18671</v>
      </c>
      <c r="N1209" s="1" t="s">
        <v>18672</v>
      </c>
      <c r="O1209" s="1">
        <v>18</v>
      </c>
      <c r="P1209" s="1" t="s">
        <v>18662</v>
      </c>
      <c r="Q1209" s="1" t="s">
        <v>18673</v>
      </c>
      <c r="R1209" s="1">
        <v>30588855631</v>
      </c>
      <c r="U1209" s="1" t="s">
        <v>19382</v>
      </c>
      <c r="V1209" s="1">
        <v>3414367500</v>
      </c>
      <c r="W1209" s="1" t="s">
        <v>19383</v>
      </c>
      <c r="Z1209" s="1" t="s">
        <v>18688</v>
      </c>
      <c r="AA1209" s="1" t="s">
        <v>19384</v>
      </c>
      <c r="AB1209" s="1" t="s">
        <v>19384</v>
      </c>
      <c r="AE1209" s="1" t="s">
        <v>19385</v>
      </c>
      <c r="AG1209" s="1" t="s">
        <v>15731</v>
      </c>
      <c r="AI1209" s="1">
        <v>3150</v>
      </c>
      <c r="AK1209" s="1" t="s">
        <v>18733</v>
      </c>
      <c r="AL1209" s="1" t="s">
        <v>18730</v>
      </c>
      <c r="AM1209" s="1" t="s">
        <v>18679</v>
      </c>
      <c r="AN1209" s="1" t="s">
        <v>18669</v>
      </c>
      <c r="AO1209" s="1" t="s">
        <v>18668</v>
      </c>
      <c r="AP1209" s="14" t="s">
        <v>18827</v>
      </c>
      <c r="AQ1209" s="14" t="s">
        <v>18734</v>
      </c>
      <c r="AR1209" s="14" t="s">
        <v>18679</v>
      </c>
      <c r="AS1209" s="15">
        <v>44336</v>
      </c>
      <c r="AT1209" s="1" t="s">
        <v>18828</v>
      </c>
      <c r="AU1209" s="1" t="s">
        <v>18672</v>
      </c>
      <c r="AV1209" s="1" t="s">
        <v>18679</v>
      </c>
      <c r="AW1209" s="1" t="s">
        <v>18683</v>
      </c>
      <c r="AX1209" s="1" t="s">
        <v>18667</v>
      </c>
      <c r="AY1209" s="1" t="s">
        <v>18684</v>
      </c>
    </row>
    <row r="1210" spans="1:51" x14ac:dyDescent="0.2">
      <c r="A1210" s="14" t="s">
        <v>18241</v>
      </c>
      <c r="B1210" s="1" t="s">
        <v>19235</v>
      </c>
      <c r="C1210" s="1" t="s">
        <v>19259</v>
      </c>
      <c r="D1210" s="1" t="s">
        <v>18664</v>
      </c>
      <c r="E1210" s="15">
        <v>44322</v>
      </c>
      <c r="F1210" s="13">
        <v>44349</v>
      </c>
      <c r="G1210" s="1" t="s">
        <v>18954</v>
      </c>
      <c r="H1210" s="1" t="s">
        <v>19236</v>
      </c>
      <c r="I1210" s="1" t="s">
        <v>18667</v>
      </c>
      <c r="J1210" s="1" t="s">
        <v>18668</v>
      </c>
      <c r="K1210" s="1" t="s">
        <v>18669</v>
      </c>
      <c r="L1210" s="1" t="s">
        <v>18894</v>
      </c>
      <c r="M1210" s="1" t="s">
        <v>18893</v>
      </c>
      <c r="N1210" s="1" t="s">
        <v>19237</v>
      </c>
      <c r="O1210" s="1">
        <v>13</v>
      </c>
      <c r="P1210" s="1" t="s">
        <v>19235</v>
      </c>
      <c r="Q1210" s="1" t="s">
        <v>19322</v>
      </c>
      <c r="R1210" s="1">
        <v>20132220752</v>
      </c>
      <c r="S1210" s="1" t="s">
        <v>18702</v>
      </c>
      <c r="T1210" s="1">
        <v>13222075</v>
      </c>
      <c r="U1210" s="1" t="s">
        <v>19323</v>
      </c>
      <c r="V1210" s="1">
        <v>43060021</v>
      </c>
      <c r="X1210" s="1" t="s">
        <v>19324</v>
      </c>
      <c r="Y1210" s="1" t="s">
        <v>19325</v>
      </c>
      <c r="Z1210" s="1" t="s">
        <v>18706</v>
      </c>
      <c r="AA1210" s="1" t="s">
        <v>18707</v>
      </c>
      <c r="AB1210" s="1" t="s">
        <v>18707</v>
      </c>
      <c r="AE1210" s="1" t="s">
        <v>19326</v>
      </c>
      <c r="AG1210" s="1" t="s">
        <v>15731</v>
      </c>
      <c r="AI1210" s="1">
        <v>1408</v>
      </c>
      <c r="AK1210" s="1" t="s">
        <v>18915</v>
      </c>
      <c r="AL1210" s="1" t="s">
        <v>17844</v>
      </c>
      <c r="AM1210" s="1" t="s">
        <v>18916</v>
      </c>
      <c r="AN1210" s="1" t="s">
        <v>18863</v>
      </c>
      <c r="AO1210" s="1" t="s">
        <v>18668</v>
      </c>
      <c r="AP1210" s="14" t="s">
        <v>18917</v>
      </c>
      <c r="AQ1210" s="14" t="s">
        <v>18906</v>
      </c>
      <c r="AR1210" s="14" t="s">
        <v>18916</v>
      </c>
      <c r="AS1210" s="15">
        <v>44348</v>
      </c>
      <c r="AT1210" s="1" t="s">
        <v>18918</v>
      </c>
      <c r="AU1210" s="1" t="s">
        <v>19237</v>
      </c>
      <c r="AV1210" s="1" t="s">
        <v>18894</v>
      </c>
      <c r="AW1210" s="1" t="s">
        <v>19241</v>
      </c>
      <c r="AX1210" s="1" t="s">
        <v>18667</v>
      </c>
      <c r="AY1210" s="1" t="s">
        <v>19242</v>
      </c>
    </row>
    <row r="1211" spans="1:51" x14ac:dyDescent="0.2">
      <c r="A1211" s="14" t="s">
        <v>16013</v>
      </c>
      <c r="B1211" s="1" t="s">
        <v>18662</v>
      </c>
      <c r="C1211" s="1" t="s">
        <v>18685</v>
      </c>
      <c r="D1211" s="1" t="s">
        <v>18664</v>
      </c>
      <c r="E1211" s="15">
        <v>44322</v>
      </c>
      <c r="F1211" s="13">
        <v>44328</v>
      </c>
      <c r="G1211" s="1" t="s">
        <v>18665</v>
      </c>
      <c r="H1211" s="1" t="s">
        <v>18666</v>
      </c>
      <c r="I1211" s="1" t="s">
        <v>18667</v>
      </c>
      <c r="J1211" s="1" t="s">
        <v>18668</v>
      </c>
      <c r="K1211" s="1" t="s">
        <v>18669</v>
      </c>
      <c r="L1211" s="1" t="s">
        <v>18679</v>
      </c>
      <c r="M1211" s="1" t="s">
        <v>18671</v>
      </c>
      <c r="N1211" s="1" t="s">
        <v>18672</v>
      </c>
      <c r="O1211" s="1">
        <v>19</v>
      </c>
      <c r="P1211" s="1" t="s">
        <v>18662</v>
      </c>
      <c r="Q1211" s="1" t="s">
        <v>18673</v>
      </c>
      <c r="R1211" s="1">
        <v>30588855631</v>
      </c>
      <c r="U1211" s="1" t="s">
        <v>19382</v>
      </c>
      <c r="V1211" s="1">
        <v>3414367500</v>
      </c>
      <c r="W1211" s="1" t="s">
        <v>19383</v>
      </c>
      <c r="Z1211" s="1" t="s">
        <v>18688</v>
      </c>
      <c r="AA1211" s="1" t="s">
        <v>19384</v>
      </c>
      <c r="AB1211" s="1" t="s">
        <v>19384</v>
      </c>
      <c r="AE1211" s="1" t="s">
        <v>19385</v>
      </c>
      <c r="AG1211" s="1" t="s">
        <v>15731</v>
      </c>
      <c r="AI1211" s="1">
        <v>3150</v>
      </c>
      <c r="AK1211" s="1" t="s">
        <v>18733</v>
      </c>
      <c r="AL1211" s="1" t="s">
        <v>18730</v>
      </c>
      <c r="AM1211" s="1" t="s">
        <v>18679</v>
      </c>
      <c r="AN1211" s="1" t="s">
        <v>18669</v>
      </c>
      <c r="AO1211" s="1" t="s">
        <v>18668</v>
      </c>
      <c r="AP1211" s="14" t="s">
        <v>18827</v>
      </c>
      <c r="AQ1211" s="14" t="s">
        <v>18734</v>
      </c>
      <c r="AR1211" s="14" t="s">
        <v>18679</v>
      </c>
      <c r="AS1211" s="15">
        <v>44336</v>
      </c>
      <c r="AT1211" s="1" t="s">
        <v>18828</v>
      </c>
      <c r="AU1211" s="1" t="s">
        <v>18672</v>
      </c>
      <c r="AV1211" s="1" t="s">
        <v>18679</v>
      </c>
      <c r="AW1211" s="1" t="s">
        <v>18683</v>
      </c>
      <c r="AX1211" s="1" t="s">
        <v>18667</v>
      </c>
      <c r="AY1211" s="1" t="s">
        <v>18684</v>
      </c>
    </row>
    <row r="1212" spans="1:51" x14ac:dyDescent="0.2">
      <c r="A1212" s="14" t="s">
        <v>18244</v>
      </c>
      <c r="B1212" s="1" t="s">
        <v>19235</v>
      </c>
      <c r="C1212" s="1" t="s">
        <v>19259</v>
      </c>
      <c r="D1212" s="1" t="s">
        <v>18664</v>
      </c>
      <c r="E1212" s="15">
        <v>44322</v>
      </c>
      <c r="F1212" s="13">
        <v>44350</v>
      </c>
      <c r="G1212" s="1" t="s">
        <v>18954</v>
      </c>
      <c r="H1212" s="1" t="s">
        <v>19236</v>
      </c>
      <c r="I1212" s="1" t="s">
        <v>18667</v>
      </c>
      <c r="J1212" s="1" t="s">
        <v>18668</v>
      </c>
      <c r="K1212" s="1" t="s">
        <v>18669</v>
      </c>
      <c r="L1212" s="1" t="s">
        <v>18894</v>
      </c>
      <c r="M1212" s="1" t="s">
        <v>18893</v>
      </c>
      <c r="N1212" s="1" t="s">
        <v>19237</v>
      </c>
      <c r="O1212" s="1">
        <v>19</v>
      </c>
      <c r="P1212" s="1" t="s">
        <v>19235</v>
      </c>
      <c r="Q1212" s="1" t="s">
        <v>19322</v>
      </c>
      <c r="R1212" s="1">
        <v>20132220752</v>
      </c>
      <c r="S1212" s="1" t="s">
        <v>18702</v>
      </c>
      <c r="T1212" s="1">
        <v>13222075</v>
      </c>
      <c r="U1212" s="1" t="s">
        <v>19323</v>
      </c>
      <c r="V1212" s="1">
        <v>43060021</v>
      </c>
      <c r="X1212" s="1" t="s">
        <v>19324</v>
      </c>
      <c r="Y1212" s="1" t="s">
        <v>19325</v>
      </c>
      <c r="Z1212" s="1" t="s">
        <v>18706</v>
      </c>
      <c r="AA1212" s="1" t="s">
        <v>18707</v>
      </c>
      <c r="AB1212" s="1" t="s">
        <v>18707</v>
      </c>
      <c r="AE1212" s="1" t="s">
        <v>19326</v>
      </c>
      <c r="AG1212" s="1" t="s">
        <v>15731</v>
      </c>
      <c r="AI1212" s="1">
        <v>1408</v>
      </c>
      <c r="AK1212" s="1" t="s">
        <v>18913</v>
      </c>
      <c r="AL1212" s="1" t="s">
        <v>18834</v>
      </c>
      <c r="AM1212" s="1" t="s">
        <v>18835</v>
      </c>
      <c r="AN1212" s="1" t="s">
        <v>18669</v>
      </c>
      <c r="AO1212" s="1" t="s">
        <v>18668</v>
      </c>
      <c r="AP1212" s="14" t="s">
        <v>19263</v>
      </c>
      <c r="AQ1212" s="14" t="s">
        <v>18837</v>
      </c>
      <c r="AR1212" s="14" t="s">
        <v>18835</v>
      </c>
      <c r="AS1212" s="15">
        <v>44350</v>
      </c>
      <c r="AT1212" s="1" t="s">
        <v>18918</v>
      </c>
      <c r="AU1212" s="1" t="s">
        <v>19237</v>
      </c>
      <c r="AV1212" s="1" t="s">
        <v>18894</v>
      </c>
      <c r="AW1212" s="1" t="s">
        <v>19241</v>
      </c>
      <c r="AX1212" s="1" t="s">
        <v>18667</v>
      </c>
      <c r="AY1212" s="1" t="s">
        <v>19242</v>
      </c>
    </row>
    <row r="1213" spans="1:51" x14ac:dyDescent="0.2">
      <c r="A1213" s="14" t="s">
        <v>16016</v>
      </c>
      <c r="B1213" s="1" t="s">
        <v>18662</v>
      </c>
      <c r="C1213" s="1" t="s">
        <v>18685</v>
      </c>
      <c r="D1213" s="1" t="s">
        <v>18664</v>
      </c>
      <c r="E1213" s="15">
        <v>44322</v>
      </c>
      <c r="F1213" s="13">
        <v>44328</v>
      </c>
      <c r="G1213" s="1" t="s">
        <v>18665</v>
      </c>
      <c r="H1213" s="1" t="s">
        <v>18666</v>
      </c>
      <c r="I1213" s="1" t="s">
        <v>18667</v>
      </c>
      <c r="J1213" s="1" t="s">
        <v>18668</v>
      </c>
      <c r="K1213" s="1" t="s">
        <v>18669</v>
      </c>
      <c r="L1213" s="1" t="s">
        <v>18679</v>
      </c>
      <c r="M1213" s="1" t="s">
        <v>18671</v>
      </c>
      <c r="N1213" s="1" t="s">
        <v>18672</v>
      </c>
      <c r="O1213" s="1">
        <v>19</v>
      </c>
      <c r="P1213" s="1" t="s">
        <v>18662</v>
      </c>
      <c r="Q1213" s="1" t="s">
        <v>18673</v>
      </c>
      <c r="R1213" s="1">
        <v>30588855631</v>
      </c>
      <c r="U1213" s="1" t="s">
        <v>19382</v>
      </c>
      <c r="V1213" s="1">
        <v>3414367500</v>
      </c>
      <c r="W1213" s="1" t="s">
        <v>19383</v>
      </c>
      <c r="Z1213" s="1" t="s">
        <v>18688</v>
      </c>
      <c r="AA1213" s="1" t="s">
        <v>19384</v>
      </c>
      <c r="AB1213" s="1" t="s">
        <v>19384</v>
      </c>
      <c r="AE1213" s="1" t="s">
        <v>19385</v>
      </c>
      <c r="AG1213" s="1" t="s">
        <v>15731</v>
      </c>
      <c r="AI1213" s="1">
        <v>3150</v>
      </c>
      <c r="AK1213" s="1" t="s">
        <v>18733</v>
      </c>
      <c r="AL1213" s="1" t="s">
        <v>18730</v>
      </c>
      <c r="AM1213" s="1" t="s">
        <v>18679</v>
      </c>
      <c r="AN1213" s="1" t="s">
        <v>18669</v>
      </c>
      <c r="AO1213" s="1" t="s">
        <v>18668</v>
      </c>
      <c r="AP1213" s="14" t="s">
        <v>18827</v>
      </c>
      <c r="AQ1213" s="14" t="s">
        <v>18734</v>
      </c>
      <c r="AR1213" s="14" t="s">
        <v>18679</v>
      </c>
      <c r="AS1213" s="15">
        <v>44336</v>
      </c>
      <c r="AT1213" s="1" t="s">
        <v>18828</v>
      </c>
      <c r="AU1213" s="1" t="s">
        <v>18672</v>
      </c>
      <c r="AV1213" s="1" t="s">
        <v>18679</v>
      </c>
      <c r="AW1213" s="1" t="s">
        <v>18683</v>
      </c>
      <c r="AX1213" s="1" t="s">
        <v>18667</v>
      </c>
      <c r="AY1213" s="1" t="s">
        <v>18684</v>
      </c>
    </row>
    <row r="1214" spans="1:51" x14ac:dyDescent="0.2">
      <c r="A1214" s="14" t="s">
        <v>16019</v>
      </c>
      <c r="B1214" s="1" t="s">
        <v>18662</v>
      </c>
      <c r="C1214" s="1" t="s">
        <v>18685</v>
      </c>
      <c r="D1214" s="1" t="s">
        <v>18664</v>
      </c>
      <c r="E1214" s="15">
        <v>44322</v>
      </c>
      <c r="F1214" s="13">
        <v>44329</v>
      </c>
      <c r="G1214" s="1" t="s">
        <v>18665</v>
      </c>
      <c r="H1214" s="1" t="s">
        <v>18666</v>
      </c>
      <c r="I1214" s="1" t="s">
        <v>18667</v>
      </c>
      <c r="J1214" s="1" t="s">
        <v>18668</v>
      </c>
      <c r="K1214" s="1" t="s">
        <v>18669</v>
      </c>
      <c r="L1214" s="1" t="s">
        <v>18679</v>
      </c>
      <c r="M1214" s="1" t="s">
        <v>18671</v>
      </c>
      <c r="N1214" s="1" t="s">
        <v>18672</v>
      </c>
      <c r="O1214" s="1">
        <v>29</v>
      </c>
      <c r="P1214" s="1" t="s">
        <v>18662</v>
      </c>
      <c r="Q1214" s="1" t="s">
        <v>18673</v>
      </c>
      <c r="R1214" s="1">
        <v>30669159885</v>
      </c>
      <c r="U1214" s="1" t="s">
        <v>18897</v>
      </c>
      <c r="V1214" s="1">
        <v>1137618245</v>
      </c>
      <c r="W1214" s="1" t="s">
        <v>702</v>
      </c>
      <c r="Z1214" s="1" t="s">
        <v>15990</v>
      </c>
      <c r="AA1214" s="1" t="s">
        <v>18698</v>
      </c>
      <c r="AB1214" s="1" t="s">
        <v>18784</v>
      </c>
      <c r="AE1214" s="1" t="s">
        <v>18785</v>
      </c>
      <c r="AG1214" s="1">
        <v>7</v>
      </c>
      <c r="AI1214" s="1">
        <v>1602</v>
      </c>
      <c r="AK1214" s="1" t="s">
        <v>18840</v>
      </c>
      <c r="AL1214" s="1" t="s">
        <v>18730</v>
      </c>
      <c r="AM1214" s="1" t="s">
        <v>18693</v>
      </c>
      <c r="AN1214" s="1" t="s">
        <v>18669</v>
      </c>
      <c r="AO1214" s="1" t="s">
        <v>18668</v>
      </c>
      <c r="AP1214" s="14" t="s">
        <v>18694</v>
      </c>
      <c r="AQ1214" s="14" t="s">
        <v>18695</v>
      </c>
      <c r="AR1214" s="14" t="s">
        <v>18693</v>
      </c>
      <c r="AS1214" s="15">
        <v>44329</v>
      </c>
      <c r="AT1214" s="1" t="s">
        <v>18841</v>
      </c>
      <c r="AU1214" s="1" t="s">
        <v>18672</v>
      </c>
      <c r="AV1214" s="1" t="s">
        <v>18679</v>
      </c>
      <c r="AW1214" s="1" t="s">
        <v>18683</v>
      </c>
      <c r="AX1214" s="1" t="s">
        <v>18667</v>
      </c>
      <c r="AY1214" s="1" t="s">
        <v>18684</v>
      </c>
    </row>
    <row r="1215" spans="1:51" x14ac:dyDescent="0.2">
      <c r="A1215" s="14" t="s">
        <v>18247</v>
      </c>
      <c r="B1215" s="1" t="s">
        <v>19235</v>
      </c>
      <c r="C1215" s="1" t="s">
        <v>19259</v>
      </c>
      <c r="D1215" s="1" t="s">
        <v>18664</v>
      </c>
      <c r="E1215" s="15">
        <v>44322</v>
      </c>
      <c r="F1215" s="13">
        <v>44350</v>
      </c>
      <c r="G1215" s="1" t="s">
        <v>18954</v>
      </c>
      <c r="H1215" s="1" t="s">
        <v>19236</v>
      </c>
      <c r="I1215" s="1" t="s">
        <v>18667</v>
      </c>
      <c r="J1215" s="1" t="s">
        <v>18668</v>
      </c>
      <c r="K1215" s="1" t="s">
        <v>18669</v>
      </c>
      <c r="L1215" s="1" t="s">
        <v>18894</v>
      </c>
      <c r="M1215" s="1" t="s">
        <v>18893</v>
      </c>
      <c r="N1215" s="1" t="s">
        <v>19237</v>
      </c>
      <c r="O1215" s="1">
        <v>16</v>
      </c>
      <c r="P1215" s="1" t="s">
        <v>19235</v>
      </c>
      <c r="Q1215" s="1" t="s">
        <v>19322</v>
      </c>
      <c r="R1215" s="1">
        <v>20132220752</v>
      </c>
      <c r="S1215" s="1" t="s">
        <v>18702</v>
      </c>
      <c r="T1215" s="1">
        <v>13222075</v>
      </c>
      <c r="U1215" s="1" t="s">
        <v>19323</v>
      </c>
      <c r="V1215" s="1">
        <v>43060021</v>
      </c>
      <c r="X1215" s="1" t="s">
        <v>19324</v>
      </c>
      <c r="Y1215" s="1" t="s">
        <v>19325</v>
      </c>
      <c r="Z1215" s="1" t="s">
        <v>18706</v>
      </c>
      <c r="AA1215" s="1" t="s">
        <v>18707</v>
      </c>
      <c r="AB1215" s="1" t="s">
        <v>18707</v>
      </c>
      <c r="AE1215" s="1" t="s">
        <v>19326</v>
      </c>
      <c r="AG1215" s="1" t="s">
        <v>15731</v>
      </c>
      <c r="AI1215" s="1">
        <v>1408</v>
      </c>
      <c r="AK1215" s="1" t="s">
        <v>19647</v>
      </c>
      <c r="AL1215" s="1" t="s">
        <v>17844</v>
      </c>
      <c r="AM1215" s="1" t="s">
        <v>18904</v>
      </c>
      <c r="AN1215" s="1" t="s">
        <v>18669</v>
      </c>
      <c r="AO1215" s="1" t="s">
        <v>18668</v>
      </c>
      <c r="AP1215" s="14" t="s">
        <v>18885</v>
      </c>
      <c r="AQ1215" s="14" t="s">
        <v>18837</v>
      </c>
      <c r="AR1215" s="14" t="s">
        <v>18835</v>
      </c>
      <c r="AS1215" s="15">
        <v>44350</v>
      </c>
      <c r="AT1215" s="1" t="s">
        <v>18943</v>
      </c>
      <c r="AU1215" s="1" t="s">
        <v>19237</v>
      </c>
      <c r="AV1215" s="1" t="s">
        <v>18894</v>
      </c>
      <c r="AW1215" s="1" t="s">
        <v>19241</v>
      </c>
      <c r="AX1215" s="1" t="s">
        <v>18667</v>
      </c>
      <c r="AY1215" s="1" t="s">
        <v>19242</v>
      </c>
    </row>
    <row r="1216" spans="1:51" x14ac:dyDescent="0.2">
      <c r="A1216" s="14" t="s">
        <v>18250</v>
      </c>
      <c r="B1216" s="1" t="s">
        <v>19235</v>
      </c>
      <c r="C1216" s="1" t="s">
        <v>19259</v>
      </c>
      <c r="D1216" s="1" t="s">
        <v>18664</v>
      </c>
      <c r="E1216" s="15">
        <v>44322</v>
      </c>
      <c r="F1216" s="13">
        <v>44323</v>
      </c>
      <c r="G1216" s="1" t="s">
        <v>18954</v>
      </c>
      <c r="H1216" s="1" t="s">
        <v>19236</v>
      </c>
      <c r="I1216" s="1" t="s">
        <v>18667</v>
      </c>
      <c r="J1216" s="1" t="s">
        <v>18668</v>
      </c>
      <c r="K1216" s="1" t="s">
        <v>18669</v>
      </c>
      <c r="L1216" s="1" t="s">
        <v>18894</v>
      </c>
      <c r="M1216" s="1" t="s">
        <v>18893</v>
      </c>
      <c r="N1216" s="1" t="s">
        <v>19237</v>
      </c>
      <c r="O1216" s="1">
        <v>5</v>
      </c>
      <c r="P1216" s="1" t="s">
        <v>19235</v>
      </c>
      <c r="Q1216" s="1" t="s">
        <v>19322</v>
      </c>
      <c r="R1216" s="1">
        <v>20132220752</v>
      </c>
      <c r="S1216" s="1" t="s">
        <v>18702</v>
      </c>
      <c r="T1216" s="1">
        <v>13222075</v>
      </c>
      <c r="U1216" s="1" t="s">
        <v>19323</v>
      </c>
      <c r="V1216" s="1">
        <v>43060021</v>
      </c>
      <c r="X1216" s="1" t="s">
        <v>19324</v>
      </c>
      <c r="Y1216" s="1" t="s">
        <v>19325</v>
      </c>
      <c r="Z1216" s="1" t="s">
        <v>18706</v>
      </c>
      <c r="AA1216" s="1" t="s">
        <v>18707</v>
      </c>
      <c r="AB1216" s="1" t="s">
        <v>18707</v>
      </c>
      <c r="AE1216" s="1" t="s">
        <v>19326</v>
      </c>
      <c r="AG1216" s="1" t="s">
        <v>15731</v>
      </c>
      <c r="AI1216" s="1">
        <v>1408</v>
      </c>
      <c r="AK1216" s="1" t="s">
        <v>19668</v>
      </c>
      <c r="AL1216" s="1" t="s">
        <v>18710</v>
      </c>
      <c r="AM1216" s="1" t="s">
        <v>19227</v>
      </c>
      <c r="AN1216" s="1" t="s">
        <v>18863</v>
      </c>
      <c r="AO1216" s="1" t="s">
        <v>18668</v>
      </c>
      <c r="AP1216" s="14" t="s">
        <v>19361</v>
      </c>
      <c r="AQ1216" s="14" t="s">
        <v>19362</v>
      </c>
      <c r="AR1216" s="14" t="s">
        <v>19227</v>
      </c>
      <c r="AS1216" s="15">
        <v>44323</v>
      </c>
      <c r="AT1216" s="1" t="s">
        <v>19669</v>
      </c>
      <c r="AU1216" s="1" t="s">
        <v>19237</v>
      </c>
      <c r="AV1216" s="1" t="s">
        <v>18894</v>
      </c>
      <c r="AW1216" s="1" t="s">
        <v>19241</v>
      </c>
      <c r="AX1216" s="1" t="s">
        <v>18667</v>
      </c>
      <c r="AY1216" s="1" t="s">
        <v>19242</v>
      </c>
    </row>
    <row r="1217" spans="1:51" x14ac:dyDescent="0.2">
      <c r="A1217" s="14" t="s">
        <v>16027</v>
      </c>
      <c r="B1217" s="1" t="s">
        <v>18662</v>
      </c>
      <c r="C1217" s="1" t="s">
        <v>18685</v>
      </c>
      <c r="D1217" s="1" t="s">
        <v>18664</v>
      </c>
      <c r="E1217" s="15">
        <v>44322</v>
      </c>
      <c r="F1217" s="13">
        <v>44328</v>
      </c>
      <c r="G1217" s="1" t="s">
        <v>18665</v>
      </c>
      <c r="H1217" s="1" t="s">
        <v>18666</v>
      </c>
      <c r="I1217" s="1" t="s">
        <v>18667</v>
      </c>
      <c r="J1217" s="1" t="s">
        <v>18668</v>
      </c>
      <c r="K1217" s="1" t="s">
        <v>18669</v>
      </c>
      <c r="L1217" s="1" t="s">
        <v>18679</v>
      </c>
      <c r="M1217" s="1" t="s">
        <v>18671</v>
      </c>
      <c r="N1217" s="1" t="s">
        <v>18672</v>
      </c>
      <c r="O1217" s="1">
        <v>19</v>
      </c>
      <c r="P1217" s="1" t="s">
        <v>18662</v>
      </c>
      <c r="Q1217" s="1" t="s">
        <v>18673</v>
      </c>
      <c r="R1217" s="1">
        <v>30588855631</v>
      </c>
      <c r="U1217" s="1" t="s">
        <v>19382</v>
      </c>
      <c r="V1217" s="1">
        <v>3414367500</v>
      </c>
      <c r="W1217" s="1" t="s">
        <v>19383</v>
      </c>
      <c r="Z1217" s="1" t="s">
        <v>18688</v>
      </c>
      <c r="AA1217" s="1" t="s">
        <v>19384</v>
      </c>
      <c r="AB1217" s="1" t="s">
        <v>19384</v>
      </c>
      <c r="AE1217" s="1" t="s">
        <v>19385</v>
      </c>
      <c r="AG1217" s="1" t="s">
        <v>15731</v>
      </c>
      <c r="AI1217" s="1">
        <v>3150</v>
      </c>
      <c r="AK1217" s="1" t="s">
        <v>18733</v>
      </c>
      <c r="AL1217" s="1" t="s">
        <v>18730</v>
      </c>
      <c r="AM1217" s="1" t="s">
        <v>18679</v>
      </c>
      <c r="AN1217" s="1" t="s">
        <v>18669</v>
      </c>
      <c r="AO1217" s="1" t="s">
        <v>18668</v>
      </c>
      <c r="AP1217" s="14" t="s">
        <v>18827</v>
      </c>
      <c r="AQ1217" s="14" t="s">
        <v>18734</v>
      </c>
      <c r="AR1217" s="14" t="s">
        <v>18679</v>
      </c>
      <c r="AS1217" s="15">
        <v>44336</v>
      </c>
      <c r="AT1217" s="1" t="s">
        <v>18828</v>
      </c>
      <c r="AU1217" s="1" t="s">
        <v>18672</v>
      </c>
      <c r="AV1217" s="1" t="s">
        <v>18679</v>
      </c>
      <c r="AW1217" s="1" t="s">
        <v>18683</v>
      </c>
      <c r="AX1217" s="1" t="s">
        <v>18667</v>
      </c>
      <c r="AY1217" s="1" t="s">
        <v>18684</v>
      </c>
    </row>
    <row r="1218" spans="1:51" x14ac:dyDescent="0.2">
      <c r="A1218" s="14" t="s">
        <v>17430</v>
      </c>
      <c r="B1218" s="1" t="s">
        <v>18953</v>
      </c>
      <c r="C1218" s="1" t="s">
        <v>18685</v>
      </c>
      <c r="D1218" s="1" t="s">
        <v>18664</v>
      </c>
      <c r="E1218" s="15">
        <v>44322</v>
      </c>
      <c r="F1218" s="13">
        <v>44333</v>
      </c>
      <c r="G1218" s="1" t="s">
        <v>18954</v>
      </c>
      <c r="H1218" s="1" t="s">
        <v>18955</v>
      </c>
      <c r="I1218" s="1" t="s">
        <v>18667</v>
      </c>
      <c r="J1218" s="1" t="s">
        <v>18668</v>
      </c>
      <c r="K1218" s="1" t="s">
        <v>18669</v>
      </c>
      <c r="L1218" s="1" t="s">
        <v>18693</v>
      </c>
      <c r="M1218" s="1" t="s">
        <v>18956</v>
      </c>
      <c r="N1218" s="1" t="s">
        <v>18957</v>
      </c>
      <c r="O1218" s="1">
        <v>16</v>
      </c>
      <c r="P1218" s="1" t="s">
        <v>18953</v>
      </c>
      <c r="Q1218" s="1" t="s">
        <v>19084</v>
      </c>
      <c r="R1218" s="1">
        <v>20173310529</v>
      </c>
      <c r="S1218" s="1" t="s">
        <v>18702</v>
      </c>
      <c r="T1218" s="1">
        <v>17331052</v>
      </c>
      <c r="U1218" s="1" t="s">
        <v>19085</v>
      </c>
      <c r="V1218" s="1">
        <v>45243330</v>
      </c>
      <c r="X1218" s="1" t="s">
        <v>19086</v>
      </c>
      <c r="Y1218" s="1" t="s">
        <v>19087</v>
      </c>
      <c r="Z1218" s="1" t="s">
        <v>18706</v>
      </c>
      <c r="AA1218" s="1" t="s">
        <v>18707</v>
      </c>
      <c r="AB1218" s="1" t="s">
        <v>18707</v>
      </c>
      <c r="AE1218" s="1" t="s">
        <v>19088</v>
      </c>
      <c r="AG1218" s="1" t="s">
        <v>15731</v>
      </c>
      <c r="AI1218" s="1">
        <v>1431</v>
      </c>
      <c r="AK1218" s="1" t="s">
        <v>18840</v>
      </c>
      <c r="AL1218" s="1" t="s">
        <v>18730</v>
      </c>
      <c r="AM1218" s="1" t="s">
        <v>18693</v>
      </c>
      <c r="AN1218" s="1" t="s">
        <v>18669</v>
      </c>
      <c r="AO1218" s="1" t="s">
        <v>18668</v>
      </c>
      <c r="AP1218" s="14" t="s">
        <v>18694</v>
      </c>
      <c r="AQ1218" s="14" t="s">
        <v>18695</v>
      </c>
      <c r="AR1218" s="14" t="s">
        <v>18693</v>
      </c>
      <c r="AS1218" s="15">
        <v>44333</v>
      </c>
      <c r="AT1218" s="1" t="s">
        <v>18841</v>
      </c>
      <c r="AU1218" s="1" t="s">
        <v>18957</v>
      </c>
      <c r="AV1218" s="1" t="s">
        <v>18693</v>
      </c>
      <c r="AW1218" s="1" t="s">
        <v>18958</v>
      </c>
      <c r="AX1218" s="1" t="s">
        <v>18667</v>
      </c>
      <c r="AY1218" s="1" t="s">
        <v>18959</v>
      </c>
    </row>
    <row r="1219" spans="1:51" x14ac:dyDescent="0.2">
      <c r="A1219" s="14" t="s">
        <v>16034</v>
      </c>
      <c r="B1219" s="1" t="s">
        <v>18662</v>
      </c>
      <c r="C1219" s="1" t="s">
        <v>18685</v>
      </c>
      <c r="D1219" s="1" t="s">
        <v>18664</v>
      </c>
      <c r="E1219" s="15">
        <v>44322</v>
      </c>
      <c r="F1219" s="13">
        <v>44349</v>
      </c>
      <c r="G1219" s="1" t="s">
        <v>18665</v>
      </c>
      <c r="H1219" s="1" t="s">
        <v>18666</v>
      </c>
      <c r="I1219" s="1" t="s">
        <v>18667</v>
      </c>
      <c r="J1219" s="1" t="s">
        <v>18668</v>
      </c>
      <c r="K1219" s="1" t="s">
        <v>18669</v>
      </c>
      <c r="L1219" s="1" t="s">
        <v>18679</v>
      </c>
      <c r="M1219" s="1" t="s">
        <v>18671</v>
      </c>
      <c r="N1219" s="1" t="s">
        <v>18672</v>
      </c>
      <c r="O1219" s="1">
        <v>28</v>
      </c>
      <c r="P1219" s="1" t="s">
        <v>18662</v>
      </c>
      <c r="Q1219" s="1" t="s">
        <v>18673</v>
      </c>
      <c r="R1219" s="1">
        <v>30501152826</v>
      </c>
      <c r="U1219" s="1" t="s">
        <v>18770</v>
      </c>
      <c r="V1219" s="1">
        <v>55551600</v>
      </c>
      <c r="W1219" s="1" t="s">
        <v>318</v>
      </c>
      <c r="Z1219" s="1" t="s">
        <v>18706</v>
      </c>
      <c r="AA1219" s="1" t="s">
        <v>18881</v>
      </c>
      <c r="AB1219" s="1" t="s">
        <v>18882</v>
      </c>
      <c r="AE1219" s="1" t="s">
        <v>18883</v>
      </c>
      <c r="AG1219" s="1">
        <v>1</v>
      </c>
      <c r="AI1219" s="1">
        <v>1406</v>
      </c>
      <c r="AK1219" s="1" t="s">
        <v>18718</v>
      </c>
      <c r="AL1219" s="1" t="s">
        <v>18671</v>
      </c>
      <c r="AM1219" s="1" t="s">
        <v>18679</v>
      </c>
      <c r="AN1219" s="1" t="s">
        <v>18669</v>
      </c>
      <c r="AO1219" s="1" t="s">
        <v>18668</v>
      </c>
      <c r="AP1219" s="14" t="s">
        <v>18800</v>
      </c>
      <c r="AQ1219" s="14" t="s">
        <v>18734</v>
      </c>
      <c r="AR1219" s="14" t="s">
        <v>18679</v>
      </c>
      <c r="AS1219" s="15">
        <v>44349</v>
      </c>
      <c r="AT1219" s="1" t="s">
        <v>18801</v>
      </c>
      <c r="AU1219" s="1" t="s">
        <v>18672</v>
      </c>
      <c r="AV1219" s="1" t="s">
        <v>18679</v>
      </c>
      <c r="AW1219" s="1" t="s">
        <v>18683</v>
      </c>
      <c r="AX1219" s="1" t="s">
        <v>18667</v>
      </c>
      <c r="AY1219" s="1" t="s">
        <v>18684</v>
      </c>
    </row>
    <row r="1220" spans="1:51" x14ac:dyDescent="0.2">
      <c r="A1220" s="14" t="s">
        <v>16038</v>
      </c>
      <c r="B1220" s="1" t="s">
        <v>18662</v>
      </c>
      <c r="C1220" s="1" t="s">
        <v>18685</v>
      </c>
      <c r="D1220" s="1" t="s">
        <v>18664</v>
      </c>
      <c r="E1220" s="15">
        <v>44322</v>
      </c>
      <c r="F1220" s="13">
        <v>44349</v>
      </c>
      <c r="G1220" s="1" t="s">
        <v>18665</v>
      </c>
      <c r="H1220" s="1" t="s">
        <v>18666</v>
      </c>
      <c r="I1220" s="1" t="s">
        <v>18667</v>
      </c>
      <c r="J1220" s="1" t="s">
        <v>18668</v>
      </c>
      <c r="K1220" s="1" t="s">
        <v>18669</v>
      </c>
      <c r="L1220" s="1" t="s">
        <v>18679</v>
      </c>
      <c r="M1220" s="1" t="s">
        <v>18671</v>
      </c>
      <c r="N1220" s="1" t="s">
        <v>18672</v>
      </c>
      <c r="O1220" s="1">
        <v>27</v>
      </c>
      <c r="P1220" s="1" t="s">
        <v>18662</v>
      </c>
      <c r="Q1220" s="1" t="s">
        <v>18673</v>
      </c>
      <c r="R1220" s="1">
        <v>30501152826</v>
      </c>
      <c r="U1220" s="1" t="s">
        <v>18770</v>
      </c>
      <c r="V1220" s="1">
        <v>55551600</v>
      </c>
      <c r="W1220" s="1" t="s">
        <v>318</v>
      </c>
      <c r="Z1220" s="1" t="s">
        <v>18706</v>
      </c>
      <c r="AA1220" s="1" t="s">
        <v>18881</v>
      </c>
      <c r="AB1220" s="1" t="s">
        <v>18882</v>
      </c>
      <c r="AE1220" s="1" t="s">
        <v>18883</v>
      </c>
      <c r="AG1220" s="1">
        <v>1</v>
      </c>
      <c r="AI1220" s="1">
        <v>1406</v>
      </c>
      <c r="AK1220" s="1" t="s">
        <v>18718</v>
      </c>
      <c r="AL1220" s="1" t="s">
        <v>18671</v>
      </c>
      <c r="AM1220" s="1" t="s">
        <v>18679</v>
      </c>
      <c r="AN1220" s="1" t="s">
        <v>18669</v>
      </c>
      <c r="AO1220" s="1" t="s">
        <v>18668</v>
      </c>
      <c r="AP1220" s="14" t="s">
        <v>18800</v>
      </c>
      <c r="AQ1220" s="14" t="s">
        <v>18734</v>
      </c>
      <c r="AR1220" s="14" t="s">
        <v>18679</v>
      </c>
      <c r="AS1220" s="15">
        <v>44349</v>
      </c>
      <c r="AT1220" s="1" t="s">
        <v>18801</v>
      </c>
      <c r="AU1220" s="1" t="s">
        <v>18672</v>
      </c>
      <c r="AV1220" s="1" t="s">
        <v>18679</v>
      </c>
      <c r="AW1220" s="1" t="s">
        <v>18683</v>
      </c>
      <c r="AX1220" s="1" t="s">
        <v>18667</v>
      </c>
      <c r="AY1220" s="1" t="s">
        <v>18684</v>
      </c>
    </row>
    <row r="1221" spans="1:51" x14ac:dyDescent="0.2">
      <c r="A1221" s="14" t="s">
        <v>16041</v>
      </c>
      <c r="B1221" s="1" t="s">
        <v>18662</v>
      </c>
      <c r="C1221" s="1" t="s">
        <v>18685</v>
      </c>
      <c r="D1221" s="1" t="s">
        <v>18664</v>
      </c>
      <c r="E1221" s="15">
        <v>44322</v>
      </c>
      <c r="F1221" s="13">
        <v>44350</v>
      </c>
      <c r="G1221" s="1" t="s">
        <v>18665</v>
      </c>
      <c r="H1221" s="1" t="s">
        <v>18666</v>
      </c>
      <c r="I1221" s="1" t="s">
        <v>18667</v>
      </c>
      <c r="J1221" s="1" t="s">
        <v>18668</v>
      </c>
      <c r="K1221" s="1" t="s">
        <v>18669</v>
      </c>
      <c r="L1221" s="1" t="s">
        <v>18679</v>
      </c>
      <c r="M1221" s="1" t="s">
        <v>18671</v>
      </c>
      <c r="N1221" s="1" t="s">
        <v>18672</v>
      </c>
      <c r="O1221" s="1">
        <v>16</v>
      </c>
      <c r="P1221" s="1" t="s">
        <v>18662</v>
      </c>
      <c r="Q1221" s="1" t="s">
        <v>18673</v>
      </c>
      <c r="R1221" s="1">
        <v>30501152826</v>
      </c>
      <c r="U1221" s="1" t="s">
        <v>18770</v>
      </c>
      <c r="V1221" s="1">
        <v>55551600</v>
      </c>
      <c r="W1221" s="1" t="s">
        <v>318</v>
      </c>
      <c r="Z1221" s="1" t="s">
        <v>18706</v>
      </c>
      <c r="AA1221" s="1" t="s">
        <v>18881</v>
      </c>
      <c r="AB1221" s="1" t="s">
        <v>18882</v>
      </c>
      <c r="AE1221" s="1" t="s">
        <v>18883</v>
      </c>
      <c r="AG1221" s="1">
        <v>1</v>
      </c>
      <c r="AI1221" s="1">
        <v>1406</v>
      </c>
      <c r="AK1221" s="1" t="s">
        <v>19228</v>
      </c>
      <c r="AL1221" s="1" t="s">
        <v>19301</v>
      </c>
      <c r="AM1221" s="1" t="s">
        <v>19227</v>
      </c>
      <c r="AN1221" s="1" t="s">
        <v>18863</v>
      </c>
      <c r="AO1221" s="1" t="s">
        <v>18668</v>
      </c>
      <c r="AP1221" s="14" t="s">
        <v>19228</v>
      </c>
      <c r="AQ1221" s="14" t="s">
        <v>19229</v>
      </c>
      <c r="AR1221" s="14" t="s">
        <v>19227</v>
      </c>
      <c r="AS1221" s="15">
        <v>44342</v>
      </c>
      <c r="AT1221" s="1" t="s">
        <v>18713</v>
      </c>
      <c r="AU1221" s="1" t="s">
        <v>18672</v>
      </c>
      <c r="AV1221" s="1" t="s">
        <v>18679</v>
      </c>
      <c r="AW1221" s="1" t="s">
        <v>18683</v>
      </c>
      <c r="AX1221" s="1" t="s">
        <v>18667</v>
      </c>
      <c r="AY1221" s="1" t="s">
        <v>18684</v>
      </c>
    </row>
    <row r="1222" spans="1:51" x14ac:dyDescent="0.2">
      <c r="A1222" s="14" t="s">
        <v>16044</v>
      </c>
      <c r="B1222" s="1" t="s">
        <v>18662</v>
      </c>
      <c r="C1222" s="1" t="s">
        <v>18685</v>
      </c>
      <c r="D1222" s="1" t="s">
        <v>18664</v>
      </c>
      <c r="E1222" s="15">
        <v>44322</v>
      </c>
      <c r="F1222" s="13">
        <v>44349</v>
      </c>
      <c r="G1222" s="1" t="s">
        <v>18665</v>
      </c>
      <c r="H1222" s="1" t="s">
        <v>18666</v>
      </c>
      <c r="I1222" s="1" t="s">
        <v>18667</v>
      </c>
      <c r="J1222" s="1" t="s">
        <v>18668</v>
      </c>
      <c r="K1222" s="1" t="s">
        <v>18669</v>
      </c>
      <c r="L1222" s="1" t="s">
        <v>18679</v>
      </c>
      <c r="M1222" s="1" t="s">
        <v>18671</v>
      </c>
      <c r="N1222" s="1" t="s">
        <v>18672</v>
      </c>
      <c r="O1222" s="1">
        <v>28</v>
      </c>
      <c r="P1222" s="1" t="s">
        <v>18662</v>
      </c>
      <c r="Q1222" s="1" t="s">
        <v>18673</v>
      </c>
      <c r="R1222" s="1">
        <v>30501152826</v>
      </c>
      <c r="U1222" s="1" t="s">
        <v>18770</v>
      </c>
      <c r="V1222" s="1">
        <v>55551600</v>
      </c>
      <c r="W1222" s="1" t="s">
        <v>318</v>
      </c>
      <c r="Z1222" s="1" t="s">
        <v>18706</v>
      </c>
      <c r="AA1222" s="1" t="s">
        <v>18881</v>
      </c>
      <c r="AB1222" s="1" t="s">
        <v>18882</v>
      </c>
      <c r="AE1222" s="1" t="s">
        <v>18883</v>
      </c>
      <c r="AG1222" s="1">
        <v>1</v>
      </c>
      <c r="AI1222" s="1">
        <v>1406</v>
      </c>
      <c r="AK1222" s="1" t="s">
        <v>18718</v>
      </c>
      <c r="AL1222" s="1" t="s">
        <v>18671</v>
      </c>
      <c r="AM1222" s="1" t="s">
        <v>18679</v>
      </c>
      <c r="AN1222" s="1" t="s">
        <v>18669</v>
      </c>
      <c r="AO1222" s="1" t="s">
        <v>18668</v>
      </c>
      <c r="AP1222" s="14" t="s">
        <v>18800</v>
      </c>
      <c r="AQ1222" s="14" t="s">
        <v>18734</v>
      </c>
      <c r="AR1222" s="14" t="s">
        <v>18679</v>
      </c>
      <c r="AS1222" s="15">
        <v>44349</v>
      </c>
      <c r="AT1222" s="1" t="s">
        <v>18801</v>
      </c>
      <c r="AU1222" s="1" t="s">
        <v>18672</v>
      </c>
      <c r="AV1222" s="1" t="s">
        <v>18679</v>
      </c>
      <c r="AW1222" s="1" t="s">
        <v>18683</v>
      </c>
      <c r="AX1222" s="1" t="s">
        <v>18667</v>
      </c>
      <c r="AY1222" s="1" t="s">
        <v>18684</v>
      </c>
    </row>
    <row r="1223" spans="1:51" x14ac:dyDescent="0.2">
      <c r="A1223" s="14" t="s">
        <v>16047</v>
      </c>
      <c r="B1223" s="1" t="s">
        <v>18662</v>
      </c>
      <c r="C1223" s="1" t="s">
        <v>18685</v>
      </c>
      <c r="D1223" s="1" t="s">
        <v>18664</v>
      </c>
      <c r="E1223" s="15">
        <v>44323</v>
      </c>
      <c r="F1223" s="13">
        <v>44326</v>
      </c>
      <c r="G1223" s="1" t="s">
        <v>18665</v>
      </c>
      <c r="H1223" s="1" t="s">
        <v>18666</v>
      </c>
      <c r="I1223" s="1" t="s">
        <v>18667</v>
      </c>
      <c r="J1223" s="1" t="s">
        <v>18668</v>
      </c>
      <c r="K1223" s="1" t="s">
        <v>18669</v>
      </c>
      <c r="L1223" s="1" t="s">
        <v>18679</v>
      </c>
      <c r="M1223" s="1" t="s">
        <v>18671</v>
      </c>
      <c r="N1223" s="1" t="s">
        <v>18672</v>
      </c>
      <c r="O1223" s="1">
        <v>25</v>
      </c>
      <c r="P1223" s="1" t="s">
        <v>18662</v>
      </c>
      <c r="Q1223" s="1" t="s">
        <v>19670</v>
      </c>
      <c r="R1223" s="1">
        <v>20354314690</v>
      </c>
      <c r="S1223" s="1" t="s">
        <v>18702</v>
      </c>
      <c r="T1223" s="1">
        <v>35431469</v>
      </c>
      <c r="U1223" s="1" t="s">
        <v>19671</v>
      </c>
      <c r="V1223" s="1">
        <v>3484698644</v>
      </c>
      <c r="X1223" s="1" t="s">
        <v>19672</v>
      </c>
      <c r="Y1223" s="1" t="s">
        <v>19673</v>
      </c>
      <c r="Z1223" s="1" t="s">
        <v>15990</v>
      </c>
      <c r="AA1223" s="1" t="s">
        <v>18739</v>
      </c>
      <c r="AB1223" s="1" t="s">
        <v>18740</v>
      </c>
      <c r="AE1223" s="1" t="s">
        <v>19674</v>
      </c>
      <c r="AI1223" s="1">
        <v>1619</v>
      </c>
      <c r="AK1223" s="1" t="s">
        <v>18733</v>
      </c>
      <c r="AL1223" s="1" t="s">
        <v>18730</v>
      </c>
      <c r="AM1223" s="1" t="s">
        <v>18679</v>
      </c>
      <c r="AN1223" s="1" t="s">
        <v>18669</v>
      </c>
      <c r="AO1223" s="1" t="s">
        <v>18668</v>
      </c>
      <c r="AP1223" s="14" t="s">
        <v>18827</v>
      </c>
      <c r="AQ1223" s="14" t="s">
        <v>18734</v>
      </c>
      <c r="AR1223" s="14" t="s">
        <v>18679</v>
      </c>
      <c r="AS1223" s="15">
        <v>44336</v>
      </c>
      <c r="AT1223" s="1" t="s">
        <v>18828</v>
      </c>
      <c r="AU1223" s="1" t="s">
        <v>18672</v>
      </c>
      <c r="AV1223" s="1" t="s">
        <v>18679</v>
      </c>
      <c r="AW1223" s="1" t="s">
        <v>18683</v>
      </c>
      <c r="AX1223" s="1" t="s">
        <v>18667</v>
      </c>
      <c r="AY1223" s="1" t="s">
        <v>18684</v>
      </c>
    </row>
    <row r="1224" spans="1:51" x14ac:dyDescent="0.2">
      <c r="A1224" s="14" t="s">
        <v>16050</v>
      </c>
      <c r="B1224" s="1" t="s">
        <v>18662</v>
      </c>
      <c r="C1224" s="1" t="s">
        <v>18685</v>
      </c>
      <c r="D1224" s="1" t="s">
        <v>18664</v>
      </c>
      <c r="E1224" s="15">
        <v>44323</v>
      </c>
      <c r="F1224" s="13">
        <v>44326</v>
      </c>
      <c r="G1224" s="1" t="s">
        <v>18665</v>
      </c>
      <c r="H1224" s="1" t="s">
        <v>18666</v>
      </c>
      <c r="I1224" s="1" t="s">
        <v>18667</v>
      </c>
      <c r="J1224" s="1" t="s">
        <v>18668</v>
      </c>
      <c r="K1224" s="1" t="s">
        <v>18669</v>
      </c>
      <c r="L1224" s="1" t="s">
        <v>18679</v>
      </c>
      <c r="M1224" s="1" t="s">
        <v>18671</v>
      </c>
      <c r="N1224" s="1" t="s">
        <v>18672</v>
      </c>
      <c r="O1224" s="1">
        <v>25</v>
      </c>
      <c r="P1224" s="1" t="s">
        <v>18662</v>
      </c>
      <c r="Q1224" s="1" t="s">
        <v>19670</v>
      </c>
      <c r="R1224" s="1">
        <v>20354314690</v>
      </c>
      <c r="S1224" s="1" t="s">
        <v>18702</v>
      </c>
      <c r="T1224" s="1">
        <v>35431469</v>
      </c>
      <c r="U1224" s="1" t="s">
        <v>19671</v>
      </c>
      <c r="V1224" s="1">
        <v>3484698644</v>
      </c>
      <c r="X1224" s="1" t="s">
        <v>19672</v>
      </c>
      <c r="Y1224" s="1" t="s">
        <v>19673</v>
      </c>
      <c r="Z1224" s="1" t="s">
        <v>15990</v>
      </c>
      <c r="AA1224" s="1" t="s">
        <v>18739</v>
      </c>
      <c r="AB1224" s="1" t="s">
        <v>18740</v>
      </c>
      <c r="AE1224" s="1" t="s">
        <v>19674</v>
      </c>
      <c r="AI1224" s="1">
        <v>1619</v>
      </c>
      <c r="AK1224" s="1" t="s">
        <v>18733</v>
      </c>
      <c r="AL1224" s="1" t="s">
        <v>18730</v>
      </c>
      <c r="AM1224" s="1" t="s">
        <v>18679</v>
      </c>
      <c r="AN1224" s="1" t="s">
        <v>18669</v>
      </c>
      <c r="AO1224" s="1" t="s">
        <v>18668</v>
      </c>
      <c r="AP1224" s="14" t="s">
        <v>18827</v>
      </c>
      <c r="AQ1224" s="14" t="s">
        <v>18734</v>
      </c>
      <c r="AR1224" s="14" t="s">
        <v>18679</v>
      </c>
      <c r="AS1224" s="15">
        <v>44336</v>
      </c>
      <c r="AT1224" s="1" t="s">
        <v>18828</v>
      </c>
      <c r="AU1224" s="1" t="s">
        <v>18672</v>
      </c>
      <c r="AV1224" s="1" t="s">
        <v>18679</v>
      </c>
      <c r="AW1224" s="1" t="s">
        <v>18683</v>
      </c>
      <c r="AX1224" s="1" t="s">
        <v>18667</v>
      </c>
      <c r="AY1224" s="1" t="s">
        <v>18684</v>
      </c>
    </row>
    <row r="1225" spans="1:51" x14ac:dyDescent="0.2">
      <c r="A1225" s="14" t="s">
        <v>18256</v>
      </c>
      <c r="B1225" s="1" t="s">
        <v>19235</v>
      </c>
      <c r="C1225" s="1" t="s">
        <v>19259</v>
      </c>
      <c r="D1225" s="1" t="s">
        <v>18664</v>
      </c>
      <c r="E1225" s="15">
        <v>44323</v>
      </c>
      <c r="F1225" s="13">
        <v>44344</v>
      </c>
      <c r="G1225" s="1" t="s">
        <v>18954</v>
      </c>
      <c r="H1225" s="1" t="s">
        <v>19236</v>
      </c>
      <c r="I1225" s="1" t="s">
        <v>18667</v>
      </c>
      <c r="J1225" s="1" t="s">
        <v>18668</v>
      </c>
      <c r="K1225" s="1" t="s">
        <v>18669</v>
      </c>
      <c r="L1225" s="1" t="s">
        <v>18894</v>
      </c>
      <c r="M1225" s="1" t="s">
        <v>18893</v>
      </c>
      <c r="N1225" s="1" t="s">
        <v>19237</v>
      </c>
      <c r="O1225" s="1">
        <v>48</v>
      </c>
      <c r="P1225" s="1" t="s">
        <v>19235</v>
      </c>
      <c r="Q1225" s="1" t="s">
        <v>18673</v>
      </c>
      <c r="R1225" s="1">
        <v>30584715932</v>
      </c>
      <c r="U1225" s="1" t="s">
        <v>19675</v>
      </c>
      <c r="V1225" s="1">
        <v>43444000</v>
      </c>
      <c r="W1225" s="1" t="s">
        <v>19676</v>
      </c>
      <c r="Z1225" s="1" t="s">
        <v>18706</v>
      </c>
      <c r="AA1225" s="1" t="s">
        <v>18726</v>
      </c>
      <c r="AB1225" s="1" t="s">
        <v>19677</v>
      </c>
      <c r="AE1225" s="1" t="s">
        <v>19678</v>
      </c>
      <c r="AG1225" s="1" t="s">
        <v>15731</v>
      </c>
      <c r="AI1225" s="1">
        <v>1437</v>
      </c>
      <c r="AK1225" s="1" t="s">
        <v>18722</v>
      </c>
      <c r="AL1225" s="1" t="s">
        <v>18710</v>
      </c>
      <c r="AM1225" s="1" t="s">
        <v>18679</v>
      </c>
      <c r="AN1225" s="1" t="s">
        <v>18669</v>
      </c>
      <c r="AO1225" s="1" t="s">
        <v>18668</v>
      </c>
      <c r="AP1225" s="14" t="s">
        <v>18800</v>
      </c>
      <c r="AQ1225" s="14" t="s">
        <v>18734</v>
      </c>
      <c r="AR1225" s="14" t="s">
        <v>18679</v>
      </c>
      <c r="AS1225" s="15">
        <v>44344</v>
      </c>
      <c r="AT1225" s="1" t="s">
        <v>19618</v>
      </c>
      <c r="AU1225" s="1" t="s">
        <v>19237</v>
      </c>
      <c r="AV1225" s="1" t="s">
        <v>18894</v>
      </c>
      <c r="AW1225" s="1" t="s">
        <v>19241</v>
      </c>
      <c r="AX1225" s="1" t="s">
        <v>18667</v>
      </c>
      <c r="AY1225" s="1" t="s">
        <v>19242</v>
      </c>
    </row>
    <row r="1226" spans="1:51" x14ac:dyDescent="0.2">
      <c r="A1226" s="14" t="s">
        <v>16053</v>
      </c>
      <c r="B1226" s="1" t="s">
        <v>18662</v>
      </c>
      <c r="C1226" s="1" t="s">
        <v>18685</v>
      </c>
      <c r="D1226" s="1" t="s">
        <v>18664</v>
      </c>
      <c r="E1226" s="15">
        <v>44323</v>
      </c>
      <c r="F1226" s="13">
        <v>44335</v>
      </c>
      <c r="G1226" s="1" t="s">
        <v>18665</v>
      </c>
      <c r="H1226" s="1" t="s">
        <v>18666</v>
      </c>
      <c r="I1226" s="1" t="s">
        <v>18667</v>
      </c>
      <c r="J1226" s="1" t="s">
        <v>18668</v>
      </c>
      <c r="K1226" s="1" t="s">
        <v>18669</v>
      </c>
      <c r="L1226" s="1" t="s">
        <v>18679</v>
      </c>
      <c r="M1226" s="1" t="s">
        <v>18671</v>
      </c>
      <c r="N1226" s="1" t="s">
        <v>18672</v>
      </c>
      <c r="O1226" s="1">
        <v>16</v>
      </c>
      <c r="P1226" s="1" t="s">
        <v>18662</v>
      </c>
      <c r="Q1226" s="1" t="s">
        <v>18673</v>
      </c>
      <c r="R1226" s="1">
        <v>30705065167</v>
      </c>
      <c r="U1226" s="1" t="s">
        <v>19452</v>
      </c>
      <c r="V1226" s="1">
        <v>56704500</v>
      </c>
      <c r="W1226" s="1" t="s">
        <v>19453</v>
      </c>
      <c r="Z1226" s="1" t="s">
        <v>15990</v>
      </c>
      <c r="AA1226" s="1" t="s">
        <v>18698</v>
      </c>
      <c r="AB1226" s="1" t="s">
        <v>18716</v>
      </c>
      <c r="AE1226" s="1" t="s">
        <v>19454</v>
      </c>
      <c r="AG1226" s="1" t="s">
        <v>15731</v>
      </c>
      <c r="AI1226" s="1">
        <v>1636</v>
      </c>
      <c r="AK1226" s="1" t="s">
        <v>19476</v>
      </c>
      <c r="AL1226" s="1" t="s">
        <v>19679</v>
      </c>
      <c r="AM1226" s="1" t="s">
        <v>18679</v>
      </c>
      <c r="AN1226" s="1" t="s">
        <v>18669</v>
      </c>
      <c r="AO1226" s="1" t="s">
        <v>18668</v>
      </c>
      <c r="AP1226" s="14" t="s">
        <v>19036</v>
      </c>
      <c r="AQ1226" s="14" t="s">
        <v>18723</v>
      </c>
      <c r="AR1226" s="14" t="s">
        <v>18679</v>
      </c>
      <c r="AS1226" s="15">
        <v>44335</v>
      </c>
      <c r="AT1226" s="1" t="s">
        <v>19680</v>
      </c>
      <c r="AU1226" s="1" t="s">
        <v>18672</v>
      </c>
      <c r="AV1226" s="1" t="s">
        <v>18679</v>
      </c>
      <c r="AW1226" s="1" t="s">
        <v>18683</v>
      </c>
      <c r="AX1226" s="1" t="s">
        <v>18667</v>
      </c>
      <c r="AY1226" s="1" t="s">
        <v>18684</v>
      </c>
    </row>
    <row r="1227" spans="1:51" x14ac:dyDescent="0.2">
      <c r="A1227" s="14" t="s">
        <v>16056</v>
      </c>
      <c r="B1227" s="1" t="s">
        <v>18662</v>
      </c>
      <c r="C1227" s="1" t="s">
        <v>18685</v>
      </c>
      <c r="D1227" s="1" t="s">
        <v>18664</v>
      </c>
      <c r="E1227" s="15">
        <v>44323</v>
      </c>
      <c r="F1227" s="13">
        <v>44335</v>
      </c>
      <c r="G1227" s="1" t="s">
        <v>18665</v>
      </c>
      <c r="H1227" s="1" t="s">
        <v>18666</v>
      </c>
      <c r="I1227" s="1" t="s">
        <v>18667</v>
      </c>
      <c r="J1227" s="1" t="s">
        <v>18668</v>
      </c>
      <c r="K1227" s="1" t="s">
        <v>18669</v>
      </c>
      <c r="L1227" s="1" t="s">
        <v>18679</v>
      </c>
      <c r="M1227" s="1" t="s">
        <v>18671</v>
      </c>
      <c r="N1227" s="1" t="s">
        <v>18672</v>
      </c>
      <c r="O1227" s="1">
        <v>16</v>
      </c>
      <c r="P1227" s="1" t="s">
        <v>18662</v>
      </c>
      <c r="Q1227" s="1" t="s">
        <v>18673</v>
      </c>
      <c r="R1227" s="1">
        <v>30705065167</v>
      </c>
      <c r="U1227" s="1" t="s">
        <v>19452</v>
      </c>
      <c r="V1227" s="1">
        <v>56704500</v>
      </c>
      <c r="W1227" s="1" t="s">
        <v>19453</v>
      </c>
      <c r="Z1227" s="1" t="s">
        <v>15990</v>
      </c>
      <c r="AA1227" s="1" t="s">
        <v>18698</v>
      </c>
      <c r="AB1227" s="1" t="s">
        <v>18716</v>
      </c>
      <c r="AE1227" s="1" t="s">
        <v>19454</v>
      </c>
      <c r="AG1227" s="1" t="s">
        <v>15731</v>
      </c>
      <c r="AI1227" s="1">
        <v>1636</v>
      </c>
      <c r="AK1227" s="1" t="s">
        <v>19476</v>
      </c>
      <c r="AL1227" s="1" t="s">
        <v>19679</v>
      </c>
      <c r="AM1227" s="1" t="s">
        <v>18679</v>
      </c>
      <c r="AN1227" s="1" t="s">
        <v>18669</v>
      </c>
      <c r="AO1227" s="1" t="s">
        <v>18668</v>
      </c>
      <c r="AP1227" s="14" t="s">
        <v>19036</v>
      </c>
      <c r="AQ1227" s="14" t="s">
        <v>18723</v>
      </c>
      <c r="AR1227" s="14" t="s">
        <v>18679</v>
      </c>
      <c r="AS1227" s="15">
        <v>44335</v>
      </c>
      <c r="AT1227" s="1" t="s">
        <v>19680</v>
      </c>
      <c r="AU1227" s="1" t="s">
        <v>18672</v>
      </c>
      <c r="AV1227" s="1" t="s">
        <v>18679</v>
      </c>
      <c r="AW1227" s="1" t="s">
        <v>18683</v>
      </c>
      <c r="AX1227" s="1" t="s">
        <v>18667</v>
      </c>
      <c r="AY1227" s="1" t="s">
        <v>18684</v>
      </c>
    </row>
    <row r="1228" spans="1:51" x14ac:dyDescent="0.2">
      <c r="A1228" s="14" t="s">
        <v>17435</v>
      </c>
      <c r="B1228" s="1" t="s">
        <v>18953</v>
      </c>
      <c r="C1228" s="1" t="s">
        <v>18685</v>
      </c>
      <c r="D1228" s="1" t="s">
        <v>18664</v>
      </c>
      <c r="E1228" s="15">
        <v>44323</v>
      </c>
      <c r="F1228" s="13">
        <v>44350</v>
      </c>
      <c r="G1228" s="1" t="s">
        <v>18954</v>
      </c>
      <c r="H1228" s="1" t="s">
        <v>18955</v>
      </c>
      <c r="I1228" s="1" t="s">
        <v>18667</v>
      </c>
      <c r="J1228" s="1" t="s">
        <v>18668</v>
      </c>
      <c r="K1228" s="1" t="s">
        <v>18669</v>
      </c>
      <c r="L1228" s="1" t="s">
        <v>18693</v>
      </c>
      <c r="M1228" s="1" t="s">
        <v>18956</v>
      </c>
      <c r="N1228" s="1" t="s">
        <v>18957</v>
      </c>
      <c r="O1228" s="1">
        <v>15</v>
      </c>
      <c r="P1228" s="1" t="s">
        <v>18953</v>
      </c>
      <c r="Q1228" s="1" t="s">
        <v>19681</v>
      </c>
      <c r="R1228" s="1">
        <v>20938607592</v>
      </c>
      <c r="S1228" s="1" t="s">
        <v>18702</v>
      </c>
      <c r="T1228" s="1">
        <v>93860759</v>
      </c>
      <c r="U1228" s="1" t="s">
        <v>19682</v>
      </c>
      <c r="V1228" s="1">
        <v>1153873580</v>
      </c>
      <c r="X1228" s="1" t="s">
        <v>19683</v>
      </c>
      <c r="Y1228" s="1" t="s">
        <v>19684</v>
      </c>
      <c r="Z1228" s="1" t="s">
        <v>18706</v>
      </c>
      <c r="AA1228" s="1" t="s">
        <v>18726</v>
      </c>
      <c r="AB1228" s="1" t="s">
        <v>19292</v>
      </c>
      <c r="AE1228" s="1" t="s">
        <v>19685</v>
      </c>
      <c r="AG1228" s="1" t="s">
        <v>1816</v>
      </c>
      <c r="AH1228" s="1" t="s">
        <v>1816</v>
      </c>
      <c r="AI1228" s="1">
        <v>1427</v>
      </c>
      <c r="AK1228" s="1" t="s">
        <v>19770</v>
      </c>
      <c r="AL1228" s="1" t="s">
        <v>18956</v>
      </c>
      <c r="AM1228" s="1" t="s">
        <v>18693</v>
      </c>
      <c r="AN1228" s="1" t="s">
        <v>18669</v>
      </c>
      <c r="AO1228" s="1" t="s">
        <v>18668</v>
      </c>
      <c r="AP1228" s="14" t="s">
        <v>19687</v>
      </c>
      <c r="AQ1228" s="14" t="s">
        <v>18723</v>
      </c>
      <c r="AR1228" s="14" t="s">
        <v>18693</v>
      </c>
      <c r="AS1228" s="15">
        <v>44350</v>
      </c>
      <c r="AT1228" s="1" t="s">
        <v>18918</v>
      </c>
      <c r="AU1228" s="1" t="s">
        <v>18957</v>
      </c>
      <c r="AV1228" s="1" t="s">
        <v>18693</v>
      </c>
      <c r="AW1228" s="1" t="s">
        <v>18958</v>
      </c>
      <c r="AX1228" s="1" t="s">
        <v>18667</v>
      </c>
      <c r="AY1228" s="1" t="s">
        <v>18959</v>
      </c>
    </row>
    <row r="1229" spans="1:51" x14ac:dyDescent="0.2">
      <c r="A1229" s="14" t="s">
        <v>16059</v>
      </c>
      <c r="B1229" s="1" t="s">
        <v>18662</v>
      </c>
      <c r="C1229" s="1" t="s">
        <v>18685</v>
      </c>
      <c r="D1229" s="1" t="s">
        <v>18664</v>
      </c>
      <c r="E1229" s="15">
        <v>44324</v>
      </c>
      <c r="F1229" s="13">
        <v>44327</v>
      </c>
      <c r="G1229" s="1" t="s">
        <v>18665</v>
      </c>
      <c r="H1229" s="1" t="s">
        <v>18666</v>
      </c>
      <c r="I1229" s="1" t="s">
        <v>18667</v>
      </c>
      <c r="J1229" s="1" t="s">
        <v>18668</v>
      </c>
      <c r="K1229" s="1" t="s">
        <v>18669</v>
      </c>
      <c r="L1229" s="1" t="s">
        <v>18679</v>
      </c>
      <c r="M1229" s="1" t="s">
        <v>18671</v>
      </c>
      <c r="N1229" s="1" t="s">
        <v>18672</v>
      </c>
      <c r="O1229" s="1">
        <v>12</v>
      </c>
      <c r="P1229" s="1" t="s">
        <v>18662</v>
      </c>
      <c r="Q1229" s="1" t="s">
        <v>18673</v>
      </c>
      <c r="R1229" s="1">
        <v>30708574836</v>
      </c>
      <c r="U1229" s="1" t="s">
        <v>18872</v>
      </c>
      <c r="V1229" s="1">
        <v>1163161000</v>
      </c>
      <c r="W1229" s="1" t="s">
        <v>16547</v>
      </c>
      <c r="Z1229" s="1" t="s">
        <v>15990</v>
      </c>
      <c r="AA1229" s="1" t="s">
        <v>18853</v>
      </c>
      <c r="AB1229" s="1" t="s">
        <v>18854</v>
      </c>
      <c r="AE1229" s="1" t="s">
        <v>18873</v>
      </c>
      <c r="AG1229" s="1" t="s">
        <v>15731</v>
      </c>
      <c r="AI1229" s="1">
        <v>1842</v>
      </c>
      <c r="AJ1229" s="1" t="s">
        <v>18874</v>
      </c>
      <c r="AK1229" s="1" t="s">
        <v>19126</v>
      </c>
      <c r="AL1229" s="1" t="s">
        <v>19127</v>
      </c>
      <c r="AM1229" s="1" t="s">
        <v>18868</v>
      </c>
      <c r="AN1229" s="1" t="s">
        <v>18863</v>
      </c>
      <c r="AO1229" s="1" t="s">
        <v>18668</v>
      </c>
      <c r="AP1229" s="14" t="s">
        <v>19048</v>
      </c>
      <c r="AQ1229" s="14" t="s">
        <v>19027</v>
      </c>
      <c r="AR1229" s="14" t="s">
        <v>18868</v>
      </c>
      <c r="AS1229" s="15">
        <v>44327</v>
      </c>
      <c r="AT1229" s="1" t="s">
        <v>18943</v>
      </c>
      <c r="AU1229" s="1" t="s">
        <v>18672</v>
      </c>
      <c r="AV1229" s="1" t="s">
        <v>18679</v>
      </c>
      <c r="AW1229" s="1" t="s">
        <v>18683</v>
      </c>
      <c r="AX1229" s="1" t="s">
        <v>18667</v>
      </c>
      <c r="AY1229" s="1" t="s">
        <v>18684</v>
      </c>
    </row>
    <row r="1230" spans="1:51" x14ac:dyDescent="0.2">
      <c r="A1230" s="14" t="s">
        <v>16062</v>
      </c>
      <c r="B1230" s="1" t="s">
        <v>18662</v>
      </c>
      <c r="C1230" s="1" t="s">
        <v>18685</v>
      </c>
      <c r="D1230" s="1" t="s">
        <v>18664</v>
      </c>
      <c r="E1230" s="15">
        <v>44324</v>
      </c>
      <c r="F1230" s="13">
        <v>44326</v>
      </c>
      <c r="G1230" s="1" t="s">
        <v>18665</v>
      </c>
      <c r="H1230" s="1" t="s">
        <v>18666</v>
      </c>
      <c r="I1230" s="1" t="s">
        <v>18667</v>
      </c>
      <c r="J1230" s="1" t="s">
        <v>18668</v>
      </c>
      <c r="K1230" s="1" t="s">
        <v>18669</v>
      </c>
      <c r="L1230" s="1" t="s">
        <v>18679</v>
      </c>
      <c r="M1230" s="1" t="s">
        <v>18671</v>
      </c>
      <c r="N1230" s="1" t="s">
        <v>18672</v>
      </c>
      <c r="O1230" s="1">
        <v>9</v>
      </c>
      <c r="P1230" s="1" t="s">
        <v>18662</v>
      </c>
      <c r="Q1230" s="1" t="s">
        <v>18673</v>
      </c>
      <c r="R1230" s="1">
        <v>30708574836</v>
      </c>
      <c r="U1230" s="1" t="s">
        <v>18872</v>
      </c>
      <c r="V1230" s="1">
        <v>1163161000</v>
      </c>
      <c r="W1230" s="1" t="s">
        <v>16547</v>
      </c>
      <c r="Z1230" s="1" t="s">
        <v>15990</v>
      </c>
      <c r="AA1230" s="1" t="s">
        <v>18853</v>
      </c>
      <c r="AB1230" s="1" t="s">
        <v>18854</v>
      </c>
      <c r="AE1230" s="1" t="s">
        <v>18873</v>
      </c>
      <c r="AG1230" s="1" t="s">
        <v>15731</v>
      </c>
      <c r="AI1230" s="1">
        <v>1842</v>
      </c>
      <c r="AJ1230" s="1" t="s">
        <v>18874</v>
      </c>
      <c r="AK1230" s="1" t="s">
        <v>19126</v>
      </c>
      <c r="AL1230" s="1" t="s">
        <v>19127</v>
      </c>
      <c r="AM1230" s="1" t="s">
        <v>18868</v>
      </c>
      <c r="AN1230" s="1" t="s">
        <v>18863</v>
      </c>
      <c r="AO1230" s="1" t="s">
        <v>18668</v>
      </c>
      <c r="AP1230" s="14" t="s">
        <v>19048</v>
      </c>
      <c r="AQ1230" s="14" t="s">
        <v>19027</v>
      </c>
      <c r="AR1230" s="14" t="s">
        <v>18868</v>
      </c>
      <c r="AS1230" s="15">
        <v>44326</v>
      </c>
      <c r="AT1230" s="1" t="s">
        <v>18943</v>
      </c>
      <c r="AU1230" s="1" t="s">
        <v>18672</v>
      </c>
      <c r="AV1230" s="1" t="s">
        <v>18679</v>
      </c>
      <c r="AW1230" s="1" t="s">
        <v>18683</v>
      </c>
      <c r="AX1230" s="1" t="s">
        <v>18667</v>
      </c>
      <c r="AY1230" s="1" t="s">
        <v>18684</v>
      </c>
    </row>
    <row r="1231" spans="1:51" x14ac:dyDescent="0.2">
      <c r="A1231" s="14" t="s">
        <v>16065</v>
      </c>
      <c r="B1231" s="1" t="s">
        <v>18662</v>
      </c>
      <c r="C1231" s="1" t="s">
        <v>18685</v>
      </c>
      <c r="D1231" s="1" t="s">
        <v>18664</v>
      </c>
      <c r="E1231" s="15">
        <v>44324</v>
      </c>
      <c r="F1231" s="13">
        <v>44350</v>
      </c>
      <c r="G1231" s="1" t="s">
        <v>18665</v>
      </c>
      <c r="H1231" s="1" t="s">
        <v>18666</v>
      </c>
      <c r="I1231" s="1" t="s">
        <v>18667</v>
      </c>
      <c r="J1231" s="1" t="s">
        <v>18668</v>
      </c>
      <c r="K1231" s="1" t="s">
        <v>18669</v>
      </c>
      <c r="L1231" s="1" t="s">
        <v>18679</v>
      </c>
      <c r="M1231" s="1" t="s">
        <v>18671</v>
      </c>
      <c r="N1231" s="1" t="s">
        <v>18672</v>
      </c>
      <c r="O1231" s="1">
        <v>15</v>
      </c>
      <c r="P1231" s="1" t="s">
        <v>18662</v>
      </c>
      <c r="Q1231" s="1" t="s">
        <v>18673</v>
      </c>
      <c r="R1231" s="1">
        <v>30708574836</v>
      </c>
      <c r="U1231" s="1" t="s">
        <v>18872</v>
      </c>
      <c r="V1231" s="1">
        <v>1163161000</v>
      </c>
      <c r="W1231" s="1" t="s">
        <v>16547</v>
      </c>
      <c r="Z1231" s="1" t="s">
        <v>15990</v>
      </c>
      <c r="AA1231" s="1" t="s">
        <v>18853</v>
      </c>
      <c r="AB1231" s="1" t="s">
        <v>18854</v>
      </c>
      <c r="AE1231" s="1" t="s">
        <v>18873</v>
      </c>
      <c r="AG1231" s="1" t="s">
        <v>15731</v>
      </c>
      <c r="AI1231" s="1">
        <v>1842</v>
      </c>
      <c r="AJ1231" s="1" t="s">
        <v>18874</v>
      </c>
      <c r="AK1231" s="1" t="s">
        <v>18941</v>
      </c>
      <c r="AL1231" s="1" t="s">
        <v>18861</v>
      </c>
      <c r="AM1231" s="1" t="s">
        <v>18862</v>
      </c>
      <c r="AN1231" s="1" t="s">
        <v>18863</v>
      </c>
      <c r="AO1231" s="1" t="s">
        <v>18668</v>
      </c>
      <c r="AP1231" s="14" t="s">
        <v>19688</v>
      </c>
      <c r="AQ1231" s="14" t="s">
        <v>18865</v>
      </c>
      <c r="AR1231" s="14" t="s">
        <v>18862</v>
      </c>
      <c r="AS1231" s="15">
        <v>44347</v>
      </c>
      <c r="AT1231" s="1" t="s">
        <v>18943</v>
      </c>
      <c r="AU1231" s="1" t="s">
        <v>18672</v>
      </c>
      <c r="AV1231" s="1" t="s">
        <v>18679</v>
      </c>
      <c r="AW1231" s="1" t="s">
        <v>18683</v>
      </c>
      <c r="AX1231" s="1" t="s">
        <v>18667</v>
      </c>
      <c r="AY1231" s="1" t="s">
        <v>18684</v>
      </c>
    </row>
    <row r="1232" spans="1:51" x14ac:dyDescent="0.2">
      <c r="A1232" s="14" t="s">
        <v>16068</v>
      </c>
      <c r="B1232" s="1" t="s">
        <v>18662</v>
      </c>
      <c r="C1232" s="1" t="s">
        <v>18685</v>
      </c>
      <c r="D1232" s="1" t="s">
        <v>18664</v>
      </c>
      <c r="E1232" s="15">
        <v>44324</v>
      </c>
      <c r="F1232" s="13">
        <v>44350</v>
      </c>
      <c r="G1232" s="1" t="s">
        <v>18665</v>
      </c>
      <c r="H1232" s="1" t="s">
        <v>18666</v>
      </c>
      <c r="I1232" s="1" t="s">
        <v>18667</v>
      </c>
      <c r="J1232" s="1" t="s">
        <v>18668</v>
      </c>
      <c r="K1232" s="1" t="s">
        <v>18669</v>
      </c>
      <c r="L1232" s="1" t="s">
        <v>18679</v>
      </c>
      <c r="M1232" s="1" t="s">
        <v>18671</v>
      </c>
      <c r="N1232" s="1" t="s">
        <v>18672</v>
      </c>
      <c r="O1232" s="1">
        <v>23</v>
      </c>
      <c r="P1232" s="1" t="s">
        <v>18662</v>
      </c>
      <c r="Q1232" s="1" t="s">
        <v>18673</v>
      </c>
      <c r="R1232" s="1">
        <v>30708574836</v>
      </c>
      <c r="U1232" s="1" t="s">
        <v>18872</v>
      </c>
      <c r="V1232" s="1">
        <v>1163161000</v>
      </c>
      <c r="W1232" s="1" t="s">
        <v>16547</v>
      </c>
      <c r="Z1232" s="1" t="s">
        <v>15990</v>
      </c>
      <c r="AA1232" s="1" t="s">
        <v>18853</v>
      </c>
      <c r="AB1232" s="1" t="s">
        <v>18854</v>
      </c>
      <c r="AE1232" s="1" t="s">
        <v>18873</v>
      </c>
      <c r="AG1232" s="1" t="s">
        <v>15731</v>
      </c>
      <c r="AI1232" s="1">
        <v>1842</v>
      </c>
      <c r="AJ1232" s="1" t="s">
        <v>18874</v>
      </c>
      <c r="AK1232" s="1" t="s">
        <v>18875</v>
      </c>
      <c r="AL1232" s="1" t="s">
        <v>18671</v>
      </c>
      <c r="AM1232" s="1" t="s">
        <v>18679</v>
      </c>
      <c r="AN1232" s="1" t="s">
        <v>18669</v>
      </c>
      <c r="AO1232" s="1" t="s">
        <v>18668</v>
      </c>
      <c r="AP1232" s="14" t="s">
        <v>18875</v>
      </c>
      <c r="AQ1232" s="14" t="s">
        <v>18778</v>
      </c>
      <c r="AR1232" s="14" t="s">
        <v>18679</v>
      </c>
      <c r="AS1232" s="15">
        <v>44350</v>
      </c>
      <c r="AT1232" s="1" t="s">
        <v>18713</v>
      </c>
      <c r="AU1232" s="1" t="s">
        <v>18672</v>
      </c>
      <c r="AV1232" s="1" t="s">
        <v>18679</v>
      </c>
      <c r="AW1232" s="1" t="s">
        <v>18683</v>
      </c>
      <c r="AX1232" s="1" t="s">
        <v>18667</v>
      </c>
      <c r="AY1232" s="1" t="s">
        <v>18684</v>
      </c>
    </row>
    <row r="1233" spans="1:51" x14ac:dyDescent="0.2">
      <c r="A1233" s="14" t="s">
        <v>16071</v>
      </c>
      <c r="B1233" s="1" t="s">
        <v>18662</v>
      </c>
      <c r="C1233" s="1" t="s">
        <v>18685</v>
      </c>
      <c r="D1233" s="1" t="s">
        <v>18664</v>
      </c>
      <c r="E1233" s="15">
        <v>44324</v>
      </c>
      <c r="F1233" s="13">
        <v>44347</v>
      </c>
      <c r="G1233" s="1" t="s">
        <v>18665</v>
      </c>
      <c r="H1233" s="1" t="s">
        <v>18666</v>
      </c>
      <c r="I1233" s="1" t="s">
        <v>18667</v>
      </c>
      <c r="J1233" s="1" t="s">
        <v>18668</v>
      </c>
      <c r="K1233" s="1" t="s">
        <v>18669</v>
      </c>
      <c r="L1233" s="1" t="s">
        <v>18679</v>
      </c>
      <c r="M1233" s="1" t="s">
        <v>18671</v>
      </c>
      <c r="N1233" s="1" t="s">
        <v>18672</v>
      </c>
      <c r="O1233" s="1">
        <v>33</v>
      </c>
      <c r="P1233" s="1" t="s">
        <v>18662</v>
      </c>
      <c r="Q1233" s="1" t="s">
        <v>18673</v>
      </c>
      <c r="R1233" s="1">
        <v>30708574836</v>
      </c>
      <c r="U1233" s="1" t="s">
        <v>18872</v>
      </c>
      <c r="V1233" s="1">
        <v>1163161000</v>
      </c>
      <c r="W1233" s="1" t="s">
        <v>16547</v>
      </c>
      <c r="Z1233" s="1" t="s">
        <v>15990</v>
      </c>
      <c r="AA1233" s="1" t="s">
        <v>18853</v>
      </c>
      <c r="AB1233" s="1" t="s">
        <v>18854</v>
      </c>
      <c r="AE1233" s="1" t="s">
        <v>18873</v>
      </c>
      <c r="AG1233" s="1" t="s">
        <v>15731</v>
      </c>
      <c r="AI1233" s="1">
        <v>1842</v>
      </c>
      <c r="AJ1233" s="1" t="s">
        <v>18874</v>
      </c>
      <c r="AK1233" s="1" t="s">
        <v>18836</v>
      </c>
      <c r="AL1233" s="1" t="s">
        <v>18710</v>
      </c>
      <c r="AM1233" s="1" t="s">
        <v>18835</v>
      </c>
      <c r="AN1233" s="1" t="s">
        <v>18669</v>
      </c>
      <c r="AO1233" s="1" t="s">
        <v>18668</v>
      </c>
      <c r="AP1233" s="14" t="s">
        <v>18908</v>
      </c>
      <c r="AQ1233" s="14" t="s">
        <v>18837</v>
      </c>
      <c r="AR1233" s="14" t="s">
        <v>18835</v>
      </c>
      <c r="AS1233" s="15">
        <v>44347</v>
      </c>
      <c r="AT1233" s="1" t="s">
        <v>18909</v>
      </c>
      <c r="AU1233" s="1" t="s">
        <v>18672</v>
      </c>
      <c r="AV1233" s="1" t="s">
        <v>18679</v>
      </c>
      <c r="AW1233" s="1" t="s">
        <v>18683</v>
      </c>
      <c r="AX1233" s="1" t="s">
        <v>18667</v>
      </c>
      <c r="AY1233" s="1" t="s">
        <v>18684</v>
      </c>
    </row>
    <row r="1234" spans="1:51" x14ac:dyDescent="0.2">
      <c r="A1234" s="14" t="s">
        <v>16074</v>
      </c>
      <c r="B1234" s="1" t="s">
        <v>18662</v>
      </c>
      <c r="C1234" s="1" t="s">
        <v>18685</v>
      </c>
      <c r="D1234" s="1" t="s">
        <v>18664</v>
      </c>
      <c r="E1234" s="15">
        <v>44324</v>
      </c>
      <c r="F1234" s="13">
        <v>44349</v>
      </c>
      <c r="G1234" s="1" t="s">
        <v>18665</v>
      </c>
      <c r="H1234" s="1" t="s">
        <v>18666</v>
      </c>
      <c r="I1234" s="1" t="s">
        <v>18667</v>
      </c>
      <c r="J1234" s="1" t="s">
        <v>18668</v>
      </c>
      <c r="K1234" s="1" t="s">
        <v>18669</v>
      </c>
      <c r="L1234" s="1" t="s">
        <v>18679</v>
      </c>
      <c r="M1234" s="1" t="s">
        <v>18671</v>
      </c>
      <c r="N1234" s="1" t="s">
        <v>18672</v>
      </c>
      <c r="O1234" s="1">
        <v>10</v>
      </c>
      <c r="P1234" s="1" t="s">
        <v>18662</v>
      </c>
      <c r="Q1234" s="1" t="s">
        <v>18673</v>
      </c>
      <c r="R1234" s="1">
        <v>30708574836</v>
      </c>
      <c r="U1234" s="1" t="s">
        <v>18872</v>
      </c>
      <c r="V1234" s="1">
        <v>1163161000</v>
      </c>
      <c r="W1234" s="1" t="s">
        <v>16547</v>
      </c>
      <c r="Z1234" s="1" t="s">
        <v>15990</v>
      </c>
      <c r="AA1234" s="1" t="s">
        <v>18853</v>
      </c>
      <c r="AB1234" s="1" t="s">
        <v>18854</v>
      </c>
      <c r="AE1234" s="1" t="s">
        <v>18873</v>
      </c>
      <c r="AG1234" s="1" t="s">
        <v>15731</v>
      </c>
      <c r="AI1234" s="1">
        <v>1842</v>
      </c>
      <c r="AJ1234" s="1" t="s">
        <v>18874</v>
      </c>
      <c r="AK1234" s="1" t="s">
        <v>19026</v>
      </c>
      <c r="AL1234" s="1" t="s">
        <v>19127</v>
      </c>
      <c r="AM1234" s="1" t="s">
        <v>18868</v>
      </c>
      <c r="AN1234" s="1" t="s">
        <v>18863</v>
      </c>
      <c r="AO1234" s="1" t="s">
        <v>18668</v>
      </c>
      <c r="AP1234" s="14" t="s">
        <v>19614</v>
      </c>
      <c r="AQ1234" s="14" t="s">
        <v>19128</v>
      </c>
      <c r="AR1234" s="14" t="s">
        <v>18868</v>
      </c>
      <c r="AS1234" s="15">
        <v>44347</v>
      </c>
      <c r="AT1234" s="1" t="s">
        <v>18871</v>
      </c>
      <c r="AU1234" s="1" t="s">
        <v>18672</v>
      </c>
      <c r="AV1234" s="1" t="s">
        <v>18679</v>
      </c>
      <c r="AW1234" s="1" t="s">
        <v>18683</v>
      </c>
      <c r="AX1234" s="1" t="s">
        <v>18667</v>
      </c>
      <c r="AY1234" s="1" t="s">
        <v>18684</v>
      </c>
    </row>
    <row r="1235" spans="1:51" x14ac:dyDescent="0.2">
      <c r="A1235" s="14" t="s">
        <v>16077</v>
      </c>
      <c r="B1235" s="1" t="s">
        <v>18662</v>
      </c>
      <c r="C1235" s="1" t="s">
        <v>18685</v>
      </c>
      <c r="D1235" s="1" t="s">
        <v>18664</v>
      </c>
      <c r="E1235" s="15">
        <v>44324</v>
      </c>
      <c r="F1235" s="13">
        <v>44326</v>
      </c>
      <c r="G1235" s="1" t="s">
        <v>18665</v>
      </c>
      <c r="H1235" s="1" t="s">
        <v>18666</v>
      </c>
      <c r="I1235" s="1" t="s">
        <v>18667</v>
      </c>
      <c r="J1235" s="1" t="s">
        <v>18668</v>
      </c>
      <c r="K1235" s="1" t="s">
        <v>18669</v>
      </c>
      <c r="L1235" s="1" t="s">
        <v>18679</v>
      </c>
      <c r="M1235" s="1" t="s">
        <v>18671</v>
      </c>
      <c r="N1235" s="1" t="s">
        <v>18672</v>
      </c>
      <c r="O1235" s="1">
        <v>8</v>
      </c>
      <c r="P1235" s="1" t="s">
        <v>18662</v>
      </c>
      <c r="Q1235" s="1" t="s">
        <v>18673</v>
      </c>
      <c r="R1235" s="1">
        <v>30708574836</v>
      </c>
      <c r="U1235" s="1" t="s">
        <v>18872</v>
      </c>
      <c r="V1235" s="1">
        <v>1163161000</v>
      </c>
      <c r="W1235" s="1" t="s">
        <v>16547</v>
      </c>
      <c r="Z1235" s="1" t="s">
        <v>15990</v>
      </c>
      <c r="AA1235" s="1" t="s">
        <v>18853</v>
      </c>
      <c r="AB1235" s="1" t="s">
        <v>18854</v>
      </c>
      <c r="AE1235" s="1" t="s">
        <v>18873</v>
      </c>
      <c r="AG1235" s="1" t="s">
        <v>15731</v>
      </c>
      <c r="AI1235" s="1">
        <v>1842</v>
      </c>
      <c r="AJ1235" s="1" t="s">
        <v>18874</v>
      </c>
      <c r="AK1235" s="1" t="s">
        <v>19126</v>
      </c>
      <c r="AL1235" s="1" t="s">
        <v>19127</v>
      </c>
      <c r="AM1235" s="1" t="s">
        <v>18868</v>
      </c>
      <c r="AN1235" s="1" t="s">
        <v>18863</v>
      </c>
      <c r="AO1235" s="1" t="s">
        <v>18668</v>
      </c>
      <c r="AP1235" s="14" t="s">
        <v>19048</v>
      </c>
      <c r="AQ1235" s="14" t="s">
        <v>19027</v>
      </c>
      <c r="AR1235" s="14" t="s">
        <v>18868</v>
      </c>
      <c r="AS1235" s="15">
        <v>44326</v>
      </c>
      <c r="AT1235" s="1" t="s">
        <v>18779</v>
      </c>
      <c r="AU1235" s="1" t="s">
        <v>18672</v>
      </c>
      <c r="AV1235" s="1" t="s">
        <v>18679</v>
      </c>
      <c r="AW1235" s="1" t="s">
        <v>18683</v>
      </c>
      <c r="AX1235" s="1" t="s">
        <v>18667</v>
      </c>
      <c r="AY1235" s="1" t="s">
        <v>18684</v>
      </c>
    </row>
    <row r="1236" spans="1:51" x14ac:dyDescent="0.2">
      <c r="A1236" s="14" t="s">
        <v>18260</v>
      </c>
      <c r="B1236" s="1" t="s">
        <v>19235</v>
      </c>
      <c r="C1236" s="1" t="s">
        <v>19259</v>
      </c>
      <c r="D1236" s="1" t="s">
        <v>18664</v>
      </c>
      <c r="E1236" s="15">
        <v>44324</v>
      </c>
      <c r="F1236" s="13">
        <v>44349</v>
      </c>
      <c r="G1236" s="1" t="s">
        <v>18954</v>
      </c>
      <c r="H1236" s="1" t="s">
        <v>19236</v>
      </c>
      <c r="I1236" s="1" t="s">
        <v>18667</v>
      </c>
      <c r="J1236" s="1" t="s">
        <v>18668</v>
      </c>
      <c r="K1236" s="1" t="s">
        <v>18669</v>
      </c>
      <c r="L1236" s="1" t="s">
        <v>18894</v>
      </c>
      <c r="M1236" s="1" t="s">
        <v>18893</v>
      </c>
      <c r="N1236" s="1" t="s">
        <v>19237</v>
      </c>
      <c r="O1236" s="1">
        <v>13</v>
      </c>
      <c r="P1236" s="1" t="s">
        <v>19235</v>
      </c>
      <c r="Q1236" s="1" t="s">
        <v>19502</v>
      </c>
      <c r="R1236" s="1">
        <v>20221001258</v>
      </c>
      <c r="S1236" s="1" t="s">
        <v>18702</v>
      </c>
      <c r="T1236" s="1">
        <v>22100125</v>
      </c>
      <c r="U1236" s="1" t="s">
        <v>19238</v>
      </c>
      <c r="V1236" s="1">
        <v>1143272844</v>
      </c>
      <c r="X1236" s="1" t="s">
        <v>19503</v>
      </c>
      <c r="Y1236" s="1" t="s">
        <v>19504</v>
      </c>
      <c r="Z1236" s="1" t="s">
        <v>18706</v>
      </c>
      <c r="AA1236" s="1" t="s">
        <v>18707</v>
      </c>
      <c r="AB1236" s="1" t="s">
        <v>18707</v>
      </c>
      <c r="AE1236" s="1" t="s">
        <v>19239</v>
      </c>
      <c r="AG1236" s="1" t="s">
        <v>19505</v>
      </c>
      <c r="AH1236" s="1" t="s">
        <v>18891</v>
      </c>
      <c r="AI1236" s="1">
        <v>1035</v>
      </c>
      <c r="AK1236" s="1" t="s">
        <v>18915</v>
      </c>
      <c r="AL1236" s="1" t="s">
        <v>17844</v>
      </c>
      <c r="AM1236" s="1" t="s">
        <v>18916</v>
      </c>
      <c r="AN1236" s="1" t="s">
        <v>18863</v>
      </c>
      <c r="AO1236" s="1" t="s">
        <v>18668</v>
      </c>
      <c r="AP1236" s="14" t="s">
        <v>18917</v>
      </c>
      <c r="AQ1236" s="14" t="s">
        <v>18906</v>
      </c>
      <c r="AR1236" s="14" t="s">
        <v>18916</v>
      </c>
      <c r="AS1236" s="15">
        <v>44348</v>
      </c>
      <c r="AT1236" s="1" t="s">
        <v>18918</v>
      </c>
      <c r="AU1236" s="1" t="s">
        <v>19237</v>
      </c>
      <c r="AV1236" s="1" t="s">
        <v>18894</v>
      </c>
      <c r="AW1236" s="1" t="s">
        <v>19241</v>
      </c>
      <c r="AX1236" s="1" t="s">
        <v>18667</v>
      </c>
      <c r="AY1236" s="1" t="s">
        <v>19242</v>
      </c>
    </row>
    <row r="1237" spans="1:51" x14ac:dyDescent="0.2">
      <c r="A1237" s="14" t="s">
        <v>18263</v>
      </c>
      <c r="B1237" s="1" t="s">
        <v>19235</v>
      </c>
      <c r="C1237" s="1" t="s">
        <v>19259</v>
      </c>
      <c r="D1237" s="1" t="s">
        <v>18664</v>
      </c>
      <c r="E1237" s="15">
        <v>44324</v>
      </c>
      <c r="F1237" s="13">
        <v>44349</v>
      </c>
      <c r="G1237" s="1" t="s">
        <v>18954</v>
      </c>
      <c r="H1237" s="1" t="s">
        <v>19236</v>
      </c>
      <c r="I1237" s="1" t="s">
        <v>18667</v>
      </c>
      <c r="J1237" s="1" t="s">
        <v>18668</v>
      </c>
      <c r="K1237" s="1" t="s">
        <v>18669</v>
      </c>
      <c r="L1237" s="1" t="s">
        <v>18894</v>
      </c>
      <c r="M1237" s="1" t="s">
        <v>18893</v>
      </c>
      <c r="N1237" s="1" t="s">
        <v>19237</v>
      </c>
      <c r="O1237" s="1">
        <v>12</v>
      </c>
      <c r="P1237" s="1" t="s">
        <v>19235</v>
      </c>
      <c r="Q1237" s="1" t="s">
        <v>19502</v>
      </c>
      <c r="R1237" s="1">
        <v>20221001258</v>
      </c>
      <c r="S1237" s="1" t="s">
        <v>18702</v>
      </c>
      <c r="T1237" s="1">
        <v>22100125</v>
      </c>
      <c r="U1237" s="1" t="s">
        <v>19238</v>
      </c>
      <c r="V1237" s="1">
        <v>1143272844</v>
      </c>
      <c r="X1237" s="1" t="s">
        <v>19503</v>
      </c>
      <c r="Y1237" s="1" t="s">
        <v>19504</v>
      </c>
      <c r="Z1237" s="1" t="s">
        <v>18706</v>
      </c>
      <c r="AA1237" s="1" t="s">
        <v>18707</v>
      </c>
      <c r="AB1237" s="1" t="s">
        <v>18707</v>
      </c>
      <c r="AE1237" s="1" t="s">
        <v>19239</v>
      </c>
      <c r="AG1237" s="1" t="s">
        <v>19505</v>
      </c>
      <c r="AH1237" s="1" t="s">
        <v>18891</v>
      </c>
      <c r="AI1237" s="1">
        <v>1035</v>
      </c>
      <c r="AK1237" s="1" t="s">
        <v>18915</v>
      </c>
      <c r="AL1237" s="1" t="s">
        <v>17844</v>
      </c>
      <c r="AM1237" s="1" t="s">
        <v>18916</v>
      </c>
      <c r="AN1237" s="1" t="s">
        <v>18863</v>
      </c>
      <c r="AO1237" s="1" t="s">
        <v>18668</v>
      </c>
      <c r="AP1237" s="14" t="s">
        <v>18917</v>
      </c>
      <c r="AQ1237" s="14" t="s">
        <v>18906</v>
      </c>
      <c r="AR1237" s="14" t="s">
        <v>18916</v>
      </c>
      <c r="AS1237" s="15">
        <v>44348</v>
      </c>
      <c r="AT1237" s="1" t="s">
        <v>18918</v>
      </c>
      <c r="AU1237" s="1" t="s">
        <v>19237</v>
      </c>
      <c r="AV1237" s="1" t="s">
        <v>18894</v>
      </c>
      <c r="AW1237" s="1" t="s">
        <v>19241</v>
      </c>
      <c r="AX1237" s="1" t="s">
        <v>18667</v>
      </c>
      <c r="AY1237" s="1" t="s">
        <v>19242</v>
      </c>
    </row>
    <row r="1238" spans="1:51" x14ac:dyDescent="0.2">
      <c r="A1238" s="14" t="s">
        <v>18265</v>
      </c>
      <c r="B1238" s="1" t="s">
        <v>19235</v>
      </c>
      <c r="C1238" s="1" t="s">
        <v>19259</v>
      </c>
      <c r="D1238" s="1" t="s">
        <v>18664</v>
      </c>
      <c r="E1238" s="15">
        <v>44324</v>
      </c>
      <c r="F1238" s="13">
        <v>44349</v>
      </c>
      <c r="G1238" s="1" t="s">
        <v>18954</v>
      </c>
      <c r="H1238" s="1" t="s">
        <v>19236</v>
      </c>
      <c r="I1238" s="1" t="s">
        <v>18667</v>
      </c>
      <c r="J1238" s="1" t="s">
        <v>18668</v>
      </c>
      <c r="K1238" s="1" t="s">
        <v>18669</v>
      </c>
      <c r="L1238" s="1" t="s">
        <v>18894</v>
      </c>
      <c r="M1238" s="1" t="s">
        <v>18893</v>
      </c>
      <c r="N1238" s="1" t="s">
        <v>19237</v>
      </c>
      <c r="O1238" s="1">
        <v>12</v>
      </c>
      <c r="P1238" s="1" t="s">
        <v>19235</v>
      </c>
      <c r="Q1238" s="1" t="s">
        <v>19502</v>
      </c>
      <c r="R1238" s="1">
        <v>20221001258</v>
      </c>
      <c r="S1238" s="1" t="s">
        <v>18702</v>
      </c>
      <c r="T1238" s="1">
        <v>22100125</v>
      </c>
      <c r="U1238" s="1" t="s">
        <v>19238</v>
      </c>
      <c r="V1238" s="1">
        <v>1143272844</v>
      </c>
      <c r="X1238" s="1" t="s">
        <v>19503</v>
      </c>
      <c r="Y1238" s="1" t="s">
        <v>19504</v>
      </c>
      <c r="Z1238" s="1" t="s">
        <v>18706</v>
      </c>
      <c r="AA1238" s="1" t="s">
        <v>18707</v>
      </c>
      <c r="AB1238" s="1" t="s">
        <v>18707</v>
      </c>
      <c r="AE1238" s="1" t="s">
        <v>19239</v>
      </c>
      <c r="AG1238" s="1" t="s">
        <v>19505</v>
      </c>
      <c r="AH1238" s="1" t="s">
        <v>18891</v>
      </c>
      <c r="AI1238" s="1">
        <v>1035</v>
      </c>
      <c r="AK1238" s="1" t="s">
        <v>18915</v>
      </c>
      <c r="AL1238" s="1" t="s">
        <v>17844</v>
      </c>
      <c r="AM1238" s="1" t="s">
        <v>18916</v>
      </c>
      <c r="AN1238" s="1" t="s">
        <v>18863</v>
      </c>
      <c r="AO1238" s="1" t="s">
        <v>18668</v>
      </c>
      <c r="AP1238" s="14" t="s">
        <v>18917</v>
      </c>
      <c r="AQ1238" s="14" t="s">
        <v>18906</v>
      </c>
      <c r="AR1238" s="14" t="s">
        <v>18916</v>
      </c>
      <c r="AS1238" s="15">
        <v>44348</v>
      </c>
      <c r="AT1238" s="1" t="s">
        <v>18918</v>
      </c>
      <c r="AU1238" s="1" t="s">
        <v>19237</v>
      </c>
      <c r="AV1238" s="1" t="s">
        <v>18894</v>
      </c>
      <c r="AW1238" s="1" t="s">
        <v>19241</v>
      </c>
      <c r="AX1238" s="1" t="s">
        <v>18667</v>
      </c>
      <c r="AY1238" s="1" t="s">
        <v>19242</v>
      </c>
    </row>
    <row r="1239" spans="1:51" x14ac:dyDescent="0.2">
      <c r="A1239" s="14" t="s">
        <v>18267</v>
      </c>
      <c r="B1239" s="1" t="s">
        <v>19235</v>
      </c>
      <c r="C1239" s="1" t="s">
        <v>19259</v>
      </c>
      <c r="D1239" s="1" t="s">
        <v>18664</v>
      </c>
      <c r="E1239" s="15">
        <v>44325</v>
      </c>
      <c r="F1239" s="13">
        <v>44350</v>
      </c>
      <c r="G1239" s="1" t="s">
        <v>18954</v>
      </c>
      <c r="H1239" s="1" t="s">
        <v>19236</v>
      </c>
      <c r="I1239" s="1" t="s">
        <v>18667</v>
      </c>
      <c r="J1239" s="1" t="s">
        <v>18668</v>
      </c>
      <c r="K1239" s="1" t="s">
        <v>18669</v>
      </c>
      <c r="L1239" s="1" t="s">
        <v>18894</v>
      </c>
      <c r="M1239" s="1" t="s">
        <v>18893</v>
      </c>
      <c r="N1239" s="1" t="s">
        <v>19237</v>
      </c>
      <c r="O1239" s="1">
        <v>16</v>
      </c>
      <c r="P1239" s="1" t="s">
        <v>19235</v>
      </c>
      <c r="Q1239" s="1" t="s">
        <v>19689</v>
      </c>
      <c r="R1239" s="1">
        <v>27117061197</v>
      </c>
      <c r="S1239" s="1" t="s">
        <v>18702</v>
      </c>
      <c r="T1239" s="1">
        <v>11706119</v>
      </c>
      <c r="U1239" s="1" t="s">
        <v>19690</v>
      </c>
      <c r="V1239" s="1">
        <v>1168624559</v>
      </c>
      <c r="X1239" s="1" t="s">
        <v>19691</v>
      </c>
      <c r="Y1239" s="1" t="s">
        <v>19692</v>
      </c>
      <c r="Z1239" s="1" t="s">
        <v>15990</v>
      </c>
      <c r="AA1239" s="1" t="s">
        <v>19177</v>
      </c>
      <c r="AB1239" s="1" t="s">
        <v>19693</v>
      </c>
      <c r="AE1239" s="1" t="s">
        <v>19694</v>
      </c>
      <c r="AG1239" s="1" t="s">
        <v>15731</v>
      </c>
      <c r="AI1239" s="1">
        <v>1650</v>
      </c>
      <c r="AK1239" s="1" t="s">
        <v>18915</v>
      </c>
      <c r="AL1239" s="1" t="s">
        <v>17844</v>
      </c>
      <c r="AM1239" s="1" t="s">
        <v>18916</v>
      </c>
      <c r="AN1239" s="1" t="s">
        <v>18863</v>
      </c>
      <c r="AO1239" s="1" t="s">
        <v>18668</v>
      </c>
      <c r="AP1239" s="14" t="s">
        <v>19696</v>
      </c>
      <c r="AQ1239" s="14" t="s">
        <v>19190</v>
      </c>
      <c r="AR1239" s="14" t="s">
        <v>19572</v>
      </c>
      <c r="AS1239" s="15">
        <v>44350</v>
      </c>
      <c r="AT1239" s="1" t="s">
        <v>20331</v>
      </c>
      <c r="AU1239" s="1" t="s">
        <v>19237</v>
      </c>
      <c r="AV1239" s="1" t="s">
        <v>18894</v>
      </c>
      <c r="AW1239" s="1" t="s">
        <v>19241</v>
      </c>
      <c r="AX1239" s="1" t="s">
        <v>18667</v>
      </c>
      <c r="AY1239" s="1" t="s">
        <v>19242</v>
      </c>
    </row>
    <row r="1240" spans="1:51" x14ac:dyDescent="0.2">
      <c r="A1240" s="14" t="s">
        <v>16080</v>
      </c>
      <c r="B1240" s="1" t="s">
        <v>18662</v>
      </c>
      <c r="C1240" s="1" t="s">
        <v>18685</v>
      </c>
      <c r="D1240" s="1" t="s">
        <v>18664</v>
      </c>
      <c r="E1240" s="15">
        <v>44325</v>
      </c>
      <c r="F1240" s="13">
        <v>44326</v>
      </c>
      <c r="G1240" s="1" t="s">
        <v>18665</v>
      </c>
      <c r="H1240" s="1" t="s">
        <v>18666</v>
      </c>
      <c r="I1240" s="1" t="s">
        <v>18667</v>
      </c>
      <c r="J1240" s="1" t="s">
        <v>18668</v>
      </c>
      <c r="K1240" s="1" t="s">
        <v>18669</v>
      </c>
      <c r="L1240" s="1" t="s">
        <v>18679</v>
      </c>
      <c r="M1240" s="1" t="s">
        <v>18671</v>
      </c>
      <c r="N1240" s="1" t="s">
        <v>18672</v>
      </c>
      <c r="O1240" s="1">
        <v>8</v>
      </c>
      <c r="P1240" s="1" t="s">
        <v>18662</v>
      </c>
      <c r="Q1240" s="1" t="s">
        <v>18673</v>
      </c>
      <c r="R1240" s="1">
        <v>30708574836</v>
      </c>
      <c r="U1240" s="1" t="s">
        <v>18872</v>
      </c>
      <c r="V1240" s="1">
        <v>1163161000</v>
      </c>
      <c r="W1240" s="1" t="s">
        <v>16547</v>
      </c>
      <c r="Z1240" s="1" t="s">
        <v>15990</v>
      </c>
      <c r="AA1240" s="1" t="s">
        <v>18853</v>
      </c>
      <c r="AB1240" s="1" t="s">
        <v>18854</v>
      </c>
      <c r="AE1240" s="1" t="s">
        <v>18873</v>
      </c>
      <c r="AG1240" s="1" t="s">
        <v>15731</v>
      </c>
      <c r="AI1240" s="1">
        <v>1842</v>
      </c>
      <c r="AJ1240" s="1" t="s">
        <v>18874</v>
      </c>
      <c r="AK1240" s="1" t="s">
        <v>19126</v>
      </c>
      <c r="AL1240" s="1" t="s">
        <v>19127</v>
      </c>
      <c r="AM1240" s="1" t="s">
        <v>18868</v>
      </c>
      <c r="AN1240" s="1" t="s">
        <v>18863</v>
      </c>
      <c r="AO1240" s="1" t="s">
        <v>18668</v>
      </c>
      <c r="AP1240" s="14" t="s">
        <v>19048</v>
      </c>
      <c r="AQ1240" s="14" t="s">
        <v>19027</v>
      </c>
      <c r="AR1240" s="14" t="s">
        <v>18868</v>
      </c>
      <c r="AS1240" s="15">
        <v>44326</v>
      </c>
      <c r="AT1240" s="1" t="s">
        <v>18943</v>
      </c>
      <c r="AU1240" s="1" t="s">
        <v>18672</v>
      </c>
      <c r="AV1240" s="1" t="s">
        <v>18679</v>
      </c>
      <c r="AW1240" s="1" t="s">
        <v>18683</v>
      </c>
      <c r="AX1240" s="1" t="s">
        <v>18667</v>
      </c>
      <c r="AY1240" s="1" t="s">
        <v>18684</v>
      </c>
    </row>
    <row r="1241" spans="1:51" x14ac:dyDescent="0.2">
      <c r="A1241" s="14" t="s">
        <v>16083</v>
      </c>
      <c r="B1241" s="1" t="s">
        <v>18662</v>
      </c>
      <c r="C1241" s="1" t="s">
        <v>18685</v>
      </c>
      <c r="D1241" s="1" t="s">
        <v>18664</v>
      </c>
      <c r="E1241" s="15">
        <v>44325</v>
      </c>
      <c r="F1241" s="13">
        <v>44326</v>
      </c>
      <c r="G1241" s="1" t="s">
        <v>18665</v>
      </c>
      <c r="H1241" s="1" t="s">
        <v>18666</v>
      </c>
      <c r="I1241" s="1" t="s">
        <v>18667</v>
      </c>
      <c r="J1241" s="1" t="s">
        <v>18668</v>
      </c>
      <c r="K1241" s="1" t="s">
        <v>18669</v>
      </c>
      <c r="L1241" s="1" t="s">
        <v>18679</v>
      </c>
      <c r="M1241" s="1" t="s">
        <v>18671</v>
      </c>
      <c r="N1241" s="1" t="s">
        <v>18672</v>
      </c>
      <c r="O1241" s="1">
        <v>9</v>
      </c>
      <c r="P1241" s="1" t="s">
        <v>18662</v>
      </c>
      <c r="Q1241" s="1" t="s">
        <v>18673</v>
      </c>
      <c r="R1241" s="1">
        <v>30708574836</v>
      </c>
      <c r="U1241" s="1" t="s">
        <v>18872</v>
      </c>
      <c r="V1241" s="1">
        <v>1163161000</v>
      </c>
      <c r="W1241" s="1" t="s">
        <v>16547</v>
      </c>
      <c r="Z1241" s="1" t="s">
        <v>15990</v>
      </c>
      <c r="AA1241" s="1" t="s">
        <v>18853</v>
      </c>
      <c r="AB1241" s="1" t="s">
        <v>18854</v>
      </c>
      <c r="AE1241" s="1" t="s">
        <v>18873</v>
      </c>
      <c r="AG1241" s="1" t="s">
        <v>15731</v>
      </c>
      <c r="AI1241" s="1">
        <v>1842</v>
      </c>
      <c r="AJ1241" s="1" t="s">
        <v>18874</v>
      </c>
      <c r="AK1241" s="1" t="s">
        <v>19126</v>
      </c>
      <c r="AL1241" s="1" t="s">
        <v>19127</v>
      </c>
      <c r="AM1241" s="1" t="s">
        <v>18868</v>
      </c>
      <c r="AN1241" s="1" t="s">
        <v>18863</v>
      </c>
      <c r="AO1241" s="1" t="s">
        <v>18668</v>
      </c>
      <c r="AP1241" s="14" t="s">
        <v>19048</v>
      </c>
      <c r="AQ1241" s="14" t="s">
        <v>19027</v>
      </c>
      <c r="AR1241" s="14" t="s">
        <v>18868</v>
      </c>
      <c r="AS1241" s="15">
        <v>44326</v>
      </c>
      <c r="AT1241" s="1" t="s">
        <v>18943</v>
      </c>
      <c r="AU1241" s="1" t="s">
        <v>18672</v>
      </c>
      <c r="AV1241" s="1" t="s">
        <v>18679</v>
      </c>
      <c r="AW1241" s="1" t="s">
        <v>18683</v>
      </c>
      <c r="AX1241" s="1" t="s">
        <v>18667</v>
      </c>
      <c r="AY1241" s="1" t="s">
        <v>18684</v>
      </c>
    </row>
    <row r="1242" spans="1:51" x14ac:dyDescent="0.2">
      <c r="A1242" s="14" t="s">
        <v>16086</v>
      </c>
      <c r="B1242" s="1" t="s">
        <v>18662</v>
      </c>
      <c r="C1242" s="1" t="s">
        <v>18685</v>
      </c>
      <c r="D1242" s="1" t="s">
        <v>18664</v>
      </c>
      <c r="E1242" s="15">
        <v>44325</v>
      </c>
      <c r="F1242" s="13">
        <v>44326</v>
      </c>
      <c r="G1242" s="1" t="s">
        <v>18665</v>
      </c>
      <c r="H1242" s="1" t="s">
        <v>18666</v>
      </c>
      <c r="I1242" s="1" t="s">
        <v>18667</v>
      </c>
      <c r="J1242" s="1" t="s">
        <v>18668</v>
      </c>
      <c r="K1242" s="1" t="s">
        <v>18669</v>
      </c>
      <c r="L1242" s="1" t="s">
        <v>18679</v>
      </c>
      <c r="M1242" s="1" t="s">
        <v>18671</v>
      </c>
      <c r="N1242" s="1" t="s">
        <v>18672</v>
      </c>
      <c r="O1242" s="1">
        <v>8</v>
      </c>
      <c r="P1242" s="1" t="s">
        <v>18662</v>
      </c>
      <c r="Q1242" s="1" t="s">
        <v>18673</v>
      </c>
      <c r="R1242" s="1">
        <v>30708574836</v>
      </c>
      <c r="U1242" s="1" t="s">
        <v>18872</v>
      </c>
      <c r="V1242" s="1">
        <v>1163161000</v>
      </c>
      <c r="W1242" s="1" t="s">
        <v>16547</v>
      </c>
      <c r="Z1242" s="1" t="s">
        <v>15990</v>
      </c>
      <c r="AA1242" s="1" t="s">
        <v>18853</v>
      </c>
      <c r="AB1242" s="1" t="s">
        <v>18854</v>
      </c>
      <c r="AE1242" s="1" t="s">
        <v>18873</v>
      </c>
      <c r="AG1242" s="1" t="s">
        <v>15731</v>
      </c>
      <c r="AI1242" s="1">
        <v>1842</v>
      </c>
      <c r="AJ1242" s="1" t="s">
        <v>18874</v>
      </c>
      <c r="AK1242" s="1" t="s">
        <v>19126</v>
      </c>
      <c r="AL1242" s="1" t="s">
        <v>19127</v>
      </c>
      <c r="AM1242" s="1" t="s">
        <v>18868</v>
      </c>
      <c r="AN1242" s="1" t="s">
        <v>18863</v>
      </c>
      <c r="AO1242" s="1" t="s">
        <v>18668</v>
      </c>
      <c r="AP1242" s="14" t="s">
        <v>19048</v>
      </c>
      <c r="AQ1242" s="14" t="s">
        <v>19027</v>
      </c>
      <c r="AR1242" s="14" t="s">
        <v>18868</v>
      </c>
      <c r="AS1242" s="15">
        <v>44326</v>
      </c>
      <c r="AT1242" s="1" t="s">
        <v>18943</v>
      </c>
      <c r="AU1242" s="1" t="s">
        <v>18672</v>
      </c>
      <c r="AV1242" s="1" t="s">
        <v>18679</v>
      </c>
      <c r="AW1242" s="1" t="s">
        <v>18683</v>
      </c>
      <c r="AX1242" s="1" t="s">
        <v>18667</v>
      </c>
      <c r="AY1242" s="1" t="s">
        <v>18684</v>
      </c>
    </row>
    <row r="1243" spans="1:51" x14ac:dyDescent="0.2">
      <c r="A1243" s="14" t="s">
        <v>17439</v>
      </c>
      <c r="B1243" s="1" t="s">
        <v>18953</v>
      </c>
      <c r="C1243" s="1" t="s">
        <v>18663</v>
      </c>
      <c r="D1243" s="1" t="s">
        <v>18664</v>
      </c>
      <c r="E1243" s="15">
        <v>44326</v>
      </c>
      <c r="F1243" s="13">
        <v>44344</v>
      </c>
      <c r="G1243" s="1" t="s">
        <v>18954</v>
      </c>
      <c r="H1243" s="1" t="s">
        <v>18955</v>
      </c>
      <c r="I1243" s="1" t="s">
        <v>18667</v>
      </c>
      <c r="J1243" s="1" t="s">
        <v>18668</v>
      </c>
      <c r="K1243" s="1" t="s">
        <v>18669</v>
      </c>
      <c r="L1243" s="1" t="s">
        <v>18693</v>
      </c>
      <c r="M1243" s="1" t="s">
        <v>18956</v>
      </c>
      <c r="N1243" s="1" t="s">
        <v>18957</v>
      </c>
      <c r="O1243" s="1">
        <v>15</v>
      </c>
      <c r="P1243" s="1" t="s">
        <v>18953</v>
      </c>
      <c r="Q1243" s="1" t="s">
        <v>19465</v>
      </c>
      <c r="R1243" s="1">
        <v>23273139419</v>
      </c>
      <c r="S1243" s="1" t="s">
        <v>18702</v>
      </c>
      <c r="T1243" s="1">
        <v>27313941</v>
      </c>
      <c r="U1243" s="1" t="s">
        <v>19466</v>
      </c>
      <c r="V1243" s="1">
        <v>2216125078</v>
      </c>
      <c r="X1243" s="1" t="s">
        <v>19465</v>
      </c>
      <c r="Y1243" s="1" t="s">
        <v>19465</v>
      </c>
      <c r="Z1243" s="1" t="s">
        <v>15990</v>
      </c>
      <c r="AA1243" s="1" t="s">
        <v>19467</v>
      </c>
      <c r="AB1243" s="1" t="s">
        <v>19468</v>
      </c>
      <c r="AE1243" s="1" t="s">
        <v>19469</v>
      </c>
      <c r="AI1243" s="1">
        <v>1894</v>
      </c>
      <c r="AK1243" s="1" t="s">
        <v>19355</v>
      </c>
      <c r="AL1243" s="1" t="s">
        <v>19127</v>
      </c>
      <c r="AM1243" s="1" t="s">
        <v>18868</v>
      </c>
      <c r="AN1243" s="1" t="s">
        <v>18863</v>
      </c>
      <c r="AO1243" s="1" t="s">
        <v>18668</v>
      </c>
      <c r="AP1243" s="14" t="s">
        <v>19355</v>
      </c>
      <c r="AQ1243" s="14" t="s">
        <v>19027</v>
      </c>
      <c r="AR1243" s="14" t="s">
        <v>18868</v>
      </c>
      <c r="AS1243" s="15">
        <v>44337</v>
      </c>
      <c r="AT1243" s="1" t="s">
        <v>18713</v>
      </c>
      <c r="AU1243" s="1" t="s">
        <v>18957</v>
      </c>
      <c r="AV1243" s="1" t="s">
        <v>18693</v>
      </c>
      <c r="AW1243" s="1" t="s">
        <v>18958</v>
      </c>
      <c r="AX1243" s="1" t="s">
        <v>18667</v>
      </c>
      <c r="AY1243" s="1" t="s">
        <v>18959</v>
      </c>
    </row>
    <row r="1244" spans="1:51" x14ac:dyDescent="0.2">
      <c r="A1244" s="14" t="s">
        <v>16089</v>
      </c>
      <c r="B1244" s="1" t="s">
        <v>18662</v>
      </c>
      <c r="C1244" s="1" t="s">
        <v>18685</v>
      </c>
      <c r="D1244" s="1" t="s">
        <v>18664</v>
      </c>
      <c r="E1244" s="15">
        <v>44326</v>
      </c>
      <c r="F1244" s="13">
        <v>44337</v>
      </c>
      <c r="G1244" s="1" t="s">
        <v>18665</v>
      </c>
      <c r="H1244" s="1" t="s">
        <v>18666</v>
      </c>
      <c r="I1244" s="1" t="s">
        <v>18667</v>
      </c>
      <c r="J1244" s="1" t="s">
        <v>18668</v>
      </c>
      <c r="K1244" s="1" t="s">
        <v>18669</v>
      </c>
      <c r="L1244" s="1" t="s">
        <v>18679</v>
      </c>
      <c r="M1244" s="1" t="s">
        <v>18671</v>
      </c>
      <c r="N1244" s="1" t="s">
        <v>18672</v>
      </c>
      <c r="O1244" s="1">
        <v>27</v>
      </c>
      <c r="P1244" s="1" t="s">
        <v>18662</v>
      </c>
      <c r="Q1244" s="1" t="s">
        <v>18673</v>
      </c>
      <c r="R1244" s="1">
        <v>30501190620</v>
      </c>
      <c r="U1244" s="1" t="s">
        <v>18780</v>
      </c>
      <c r="V1244" s="1">
        <v>55502900</v>
      </c>
      <c r="W1244" s="1" t="s">
        <v>18781</v>
      </c>
      <c r="Z1244" s="1" t="s">
        <v>15990</v>
      </c>
      <c r="AA1244" s="1" t="s">
        <v>18698</v>
      </c>
      <c r="AB1244" s="1" t="s">
        <v>18699</v>
      </c>
      <c r="AE1244" s="1" t="s">
        <v>18782</v>
      </c>
      <c r="AG1244" s="1" t="s">
        <v>15731</v>
      </c>
      <c r="AI1244" s="1">
        <v>1605</v>
      </c>
      <c r="AK1244" s="1" t="s">
        <v>18732</v>
      </c>
      <c r="AL1244" s="1" t="s">
        <v>18730</v>
      </c>
      <c r="AM1244" s="1" t="s">
        <v>18679</v>
      </c>
      <c r="AN1244" s="1" t="s">
        <v>18669</v>
      </c>
      <c r="AO1244" s="1" t="s">
        <v>18668</v>
      </c>
      <c r="AP1244" s="14" t="s">
        <v>18732</v>
      </c>
      <c r="AQ1244" s="14" t="s">
        <v>18734</v>
      </c>
      <c r="AR1244" s="14" t="s">
        <v>18679</v>
      </c>
      <c r="AS1244" s="15">
        <v>44347</v>
      </c>
      <c r="AT1244" s="1" t="s">
        <v>18828</v>
      </c>
      <c r="AU1244" s="1" t="s">
        <v>18672</v>
      </c>
      <c r="AV1244" s="1" t="s">
        <v>18679</v>
      </c>
      <c r="AW1244" s="1" t="s">
        <v>18683</v>
      </c>
      <c r="AX1244" s="1" t="s">
        <v>18667</v>
      </c>
      <c r="AY1244" s="1" t="s">
        <v>18684</v>
      </c>
    </row>
    <row r="1245" spans="1:51" x14ac:dyDescent="0.2">
      <c r="A1245" s="14" t="s">
        <v>17441</v>
      </c>
      <c r="B1245" s="1" t="s">
        <v>18953</v>
      </c>
      <c r="C1245" s="1" t="s">
        <v>18685</v>
      </c>
      <c r="D1245" s="1" t="s">
        <v>18664</v>
      </c>
      <c r="E1245" s="15">
        <v>44326</v>
      </c>
      <c r="F1245" s="13">
        <v>44333</v>
      </c>
      <c r="G1245" s="1" t="s">
        <v>18954</v>
      </c>
      <c r="H1245" s="1" t="s">
        <v>18955</v>
      </c>
      <c r="I1245" s="1" t="s">
        <v>18667</v>
      </c>
      <c r="J1245" s="1" t="s">
        <v>18668</v>
      </c>
      <c r="K1245" s="1" t="s">
        <v>18669</v>
      </c>
      <c r="L1245" s="1" t="s">
        <v>18693</v>
      </c>
      <c r="M1245" s="1" t="s">
        <v>18956</v>
      </c>
      <c r="N1245" s="1" t="s">
        <v>18957</v>
      </c>
      <c r="O1245" s="1">
        <v>15</v>
      </c>
      <c r="P1245" s="1" t="s">
        <v>18953</v>
      </c>
      <c r="Q1245" s="1" t="s">
        <v>19465</v>
      </c>
      <c r="R1245" s="1">
        <v>23273139419</v>
      </c>
      <c r="S1245" s="1" t="s">
        <v>18702</v>
      </c>
      <c r="T1245" s="1">
        <v>27313941</v>
      </c>
      <c r="U1245" s="1" t="s">
        <v>19466</v>
      </c>
      <c r="V1245" s="1">
        <v>2216125078</v>
      </c>
      <c r="X1245" s="1" t="s">
        <v>19465</v>
      </c>
      <c r="Y1245" s="1" t="s">
        <v>19465</v>
      </c>
      <c r="Z1245" s="1" t="s">
        <v>15990</v>
      </c>
      <c r="AA1245" s="1" t="s">
        <v>19467</v>
      </c>
      <c r="AB1245" s="1" t="s">
        <v>19468</v>
      </c>
      <c r="AE1245" s="1" t="s">
        <v>19469</v>
      </c>
      <c r="AI1245" s="1">
        <v>1894</v>
      </c>
      <c r="AK1245" s="1" t="s">
        <v>18840</v>
      </c>
      <c r="AL1245" s="1" t="s">
        <v>18730</v>
      </c>
      <c r="AM1245" s="1" t="s">
        <v>18693</v>
      </c>
      <c r="AN1245" s="1" t="s">
        <v>18669</v>
      </c>
      <c r="AO1245" s="1" t="s">
        <v>18668</v>
      </c>
      <c r="AP1245" s="14" t="s">
        <v>18694</v>
      </c>
      <c r="AQ1245" s="14" t="s">
        <v>18695</v>
      </c>
      <c r="AR1245" s="14" t="s">
        <v>18693</v>
      </c>
      <c r="AS1245" s="15">
        <v>44333</v>
      </c>
      <c r="AT1245" s="1" t="s">
        <v>18841</v>
      </c>
      <c r="AU1245" s="1" t="s">
        <v>18957</v>
      </c>
      <c r="AV1245" s="1" t="s">
        <v>18693</v>
      </c>
      <c r="AW1245" s="1" t="s">
        <v>18958</v>
      </c>
      <c r="AX1245" s="1" t="s">
        <v>18667</v>
      </c>
      <c r="AY1245" s="1" t="s">
        <v>18959</v>
      </c>
    </row>
    <row r="1246" spans="1:51" x14ac:dyDescent="0.2">
      <c r="A1246" s="14" t="s">
        <v>17443</v>
      </c>
      <c r="B1246" s="1" t="s">
        <v>18953</v>
      </c>
      <c r="C1246" s="1" t="s">
        <v>18663</v>
      </c>
      <c r="D1246" s="1" t="s">
        <v>18664</v>
      </c>
      <c r="E1246" s="15">
        <v>44326</v>
      </c>
      <c r="F1246" s="13">
        <v>44334</v>
      </c>
      <c r="G1246" s="1" t="s">
        <v>18954</v>
      </c>
      <c r="H1246" s="1" t="s">
        <v>18955</v>
      </c>
      <c r="I1246" s="1" t="s">
        <v>18667</v>
      </c>
      <c r="J1246" s="1" t="s">
        <v>18668</v>
      </c>
      <c r="K1246" s="1" t="s">
        <v>18669</v>
      </c>
      <c r="L1246" s="1" t="s">
        <v>18693</v>
      </c>
      <c r="M1246" s="1" t="s">
        <v>18956</v>
      </c>
      <c r="N1246" s="1" t="s">
        <v>18957</v>
      </c>
      <c r="O1246" s="1">
        <v>21</v>
      </c>
      <c r="P1246" s="1" t="s">
        <v>18953</v>
      </c>
      <c r="Q1246" s="1" t="s">
        <v>19218</v>
      </c>
      <c r="R1246" s="1">
        <v>23180987789</v>
      </c>
      <c r="S1246" s="1" t="s">
        <v>18702</v>
      </c>
      <c r="T1246" s="1">
        <v>18098778</v>
      </c>
      <c r="U1246" s="1" t="s">
        <v>19219</v>
      </c>
      <c r="V1246" s="1">
        <v>1164845598</v>
      </c>
      <c r="X1246" s="1" t="s">
        <v>19220</v>
      </c>
      <c r="Y1246" s="1" t="s">
        <v>19221</v>
      </c>
      <c r="Z1246" s="1" t="s">
        <v>15990</v>
      </c>
      <c r="AA1246" s="1" t="s">
        <v>18698</v>
      </c>
      <c r="AB1246" s="1" t="s">
        <v>18716</v>
      </c>
      <c r="AE1246" s="1" t="s">
        <v>19222</v>
      </c>
      <c r="AG1246" s="1" t="s">
        <v>15731</v>
      </c>
      <c r="AI1246" s="1">
        <v>1636</v>
      </c>
      <c r="AK1246" s="1" t="s">
        <v>18786</v>
      </c>
      <c r="AL1246" s="1" t="s">
        <v>18730</v>
      </c>
      <c r="AM1246" s="1" t="s">
        <v>18693</v>
      </c>
      <c r="AN1246" s="1" t="s">
        <v>18669</v>
      </c>
      <c r="AO1246" s="1" t="s">
        <v>18668</v>
      </c>
      <c r="AP1246" s="14" t="s">
        <v>18694</v>
      </c>
      <c r="AQ1246" s="14" t="s">
        <v>18695</v>
      </c>
      <c r="AR1246" s="14" t="s">
        <v>18693</v>
      </c>
      <c r="AS1246" s="15">
        <v>44334</v>
      </c>
      <c r="AT1246" s="1" t="s">
        <v>18769</v>
      </c>
      <c r="AU1246" s="1" t="s">
        <v>18957</v>
      </c>
      <c r="AV1246" s="1" t="s">
        <v>18693</v>
      </c>
      <c r="AW1246" s="1" t="s">
        <v>18958</v>
      </c>
      <c r="AX1246" s="1" t="s">
        <v>18667</v>
      </c>
      <c r="AY1246" s="1" t="s">
        <v>18959</v>
      </c>
    </row>
    <row r="1247" spans="1:51" x14ac:dyDescent="0.2">
      <c r="A1247" s="14" t="s">
        <v>16100</v>
      </c>
      <c r="B1247" s="1" t="s">
        <v>18662</v>
      </c>
      <c r="C1247" s="1" t="s">
        <v>18685</v>
      </c>
      <c r="D1247" s="1" t="s">
        <v>18664</v>
      </c>
      <c r="E1247" s="15">
        <v>44326</v>
      </c>
      <c r="F1247" s="13">
        <v>44335</v>
      </c>
      <c r="G1247" s="1" t="s">
        <v>18665</v>
      </c>
      <c r="H1247" s="1" t="s">
        <v>18666</v>
      </c>
      <c r="I1247" s="1" t="s">
        <v>18667</v>
      </c>
      <c r="J1247" s="1" t="s">
        <v>18668</v>
      </c>
      <c r="K1247" s="1" t="s">
        <v>18669</v>
      </c>
      <c r="L1247" s="1" t="s">
        <v>18679</v>
      </c>
      <c r="M1247" s="1" t="s">
        <v>18671</v>
      </c>
      <c r="N1247" s="1" t="s">
        <v>18672</v>
      </c>
      <c r="O1247" s="1">
        <v>21</v>
      </c>
      <c r="P1247" s="1" t="s">
        <v>18662</v>
      </c>
      <c r="Q1247" s="1" t="s">
        <v>18673</v>
      </c>
      <c r="R1247" s="1">
        <v>30681071381</v>
      </c>
      <c r="U1247" s="1" t="s">
        <v>18686</v>
      </c>
      <c r="V1247" s="1">
        <v>3434363000</v>
      </c>
      <c r="W1247" s="1" t="s">
        <v>18687</v>
      </c>
      <c r="Z1247" s="1" t="s">
        <v>18688</v>
      </c>
      <c r="AA1247" s="1" t="s">
        <v>18689</v>
      </c>
      <c r="AB1247" s="1" t="s">
        <v>18689</v>
      </c>
      <c r="AE1247" s="1" t="s">
        <v>18690</v>
      </c>
      <c r="AG1247" s="1" t="s">
        <v>15731</v>
      </c>
      <c r="AI1247" s="1">
        <v>3100</v>
      </c>
      <c r="AK1247" s="1" t="s">
        <v>18732</v>
      </c>
      <c r="AL1247" s="1" t="s">
        <v>18730</v>
      </c>
      <c r="AM1247" s="1" t="s">
        <v>18679</v>
      </c>
      <c r="AN1247" s="1" t="s">
        <v>18669</v>
      </c>
      <c r="AO1247" s="1" t="s">
        <v>18668</v>
      </c>
      <c r="AP1247" s="14" t="s">
        <v>18732</v>
      </c>
      <c r="AQ1247" s="14" t="s">
        <v>18734</v>
      </c>
      <c r="AR1247" s="14" t="s">
        <v>18679</v>
      </c>
      <c r="AS1247" s="15">
        <v>44347</v>
      </c>
      <c r="AT1247" s="1" t="s">
        <v>18828</v>
      </c>
      <c r="AU1247" s="1" t="s">
        <v>18672</v>
      </c>
      <c r="AV1247" s="1" t="s">
        <v>18679</v>
      </c>
      <c r="AW1247" s="1" t="s">
        <v>18683</v>
      </c>
      <c r="AX1247" s="1" t="s">
        <v>18667</v>
      </c>
      <c r="AY1247" s="1" t="s">
        <v>18684</v>
      </c>
    </row>
    <row r="1248" spans="1:51" x14ac:dyDescent="0.2">
      <c r="A1248" s="14" t="s">
        <v>16103</v>
      </c>
      <c r="B1248" s="1" t="s">
        <v>18662</v>
      </c>
      <c r="C1248" s="1" t="s">
        <v>18685</v>
      </c>
      <c r="D1248" s="1" t="s">
        <v>18664</v>
      </c>
      <c r="E1248" s="15">
        <v>44326</v>
      </c>
      <c r="F1248" s="13">
        <v>44347</v>
      </c>
      <c r="G1248" s="1" t="s">
        <v>18665</v>
      </c>
      <c r="H1248" s="1" t="s">
        <v>18666</v>
      </c>
      <c r="I1248" s="1" t="s">
        <v>18667</v>
      </c>
      <c r="J1248" s="1" t="s">
        <v>18668</v>
      </c>
      <c r="K1248" s="1" t="s">
        <v>18669</v>
      </c>
      <c r="L1248" s="1" t="s">
        <v>18679</v>
      </c>
      <c r="M1248" s="1" t="s">
        <v>18671</v>
      </c>
      <c r="N1248" s="1" t="s">
        <v>18672</v>
      </c>
      <c r="O1248" s="1">
        <v>13</v>
      </c>
      <c r="P1248" s="1" t="s">
        <v>18662</v>
      </c>
      <c r="Q1248" s="1" t="s">
        <v>18673</v>
      </c>
      <c r="R1248" s="1">
        <v>30708574836</v>
      </c>
      <c r="U1248" s="1" t="s">
        <v>18872</v>
      </c>
      <c r="V1248" s="1">
        <v>1163161000</v>
      </c>
      <c r="W1248" s="1" t="s">
        <v>16547</v>
      </c>
      <c r="Z1248" s="1" t="s">
        <v>15990</v>
      </c>
      <c r="AA1248" s="1" t="s">
        <v>18853</v>
      </c>
      <c r="AB1248" s="1" t="s">
        <v>18854</v>
      </c>
      <c r="AE1248" s="1" t="s">
        <v>18873</v>
      </c>
      <c r="AG1248" s="1" t="s">
        <v>15731</v>
      </c>
      <c r="AI1248" s="1">
        <v>1842</v>
      </c>
      <c r="AJ1248" s="1" t="s">
        <v>18874</v>
      </c>
      <c r="AK1248" s="1" t="s">
        <v>18941</v>
      </c>
      <c r="AL1248" s="1" t="s">
        <v>18861</v>
      </c>
      <c r="AM1248" s="1" t="s">
        <v>18862</v>
      </c>
      <c r="AN1248" s="1" t="s">
        <v>18863</v>
      </c>
      <c r="AO1248" s="1" t="s">
        <v>18668</v>
      </c>
      <c r="AP1248" s="14" t="s">
        <v>19688</v>
      </c>
      <c r="AQ1248" s="14" t="s">
        <v>18865</v>
      </c>
      <c r="AR1248" s="14" t="s">
        <v>18862</v>
      </c>
      <c r="AS1248" s="15">
        <v>44347</v>
      </c>
      <c r="AT1248" s="1" t="s">
        <v>18943</v>
      </c>
      <c r="AU1248" s="1" t="s">
        <v>18672</v>
      </c>
      <c r="AV1248" s="1" t="s">
        <v>18679</v>
      </c>
      <c r="AW1248" s="1" t="s">
        <v>18683</v>
      </c>
      <c r="AX1248" s="1" t="s">
        <v>18667</v>
      </c>
      <c r="AY1248" s="1" t="s">
        <v>18684</v>
      </c>
    </row>
    <row r="1249" spans="1:51" x14ac:dyDescent="0.2">
      <c r="A1249" s="14" t="s">
        <v>18274</v>
      </c>
      <c r="B1249" s="1" t="s">
        <v>19235</v>
      </c>
      <c r="C1249" s="1" t="s">
        <v>19259</v>
      </c>
      <c r="D1249" s="1" t="s">
        <v>18664</v>
      </c>
      <c r="E1249" s="15">
        <v>44326</v>
      </c>
      <c r="F1249" s="13">
        <v>44326</v>
      </c>
      <c r="G1249" s="1" t="s">
        <v>18954</v>
      </c>
      <c r="H1249" s="1" t="s">
        <v>19236</v>
      </c>
      <c r="I1249" s="1" t="s">
        <v>18667</v>
      </c>
      <c r="J1249" s="1" t="s">
        <v>18668</v>
      </c>
      <c r="K1249" s="1" t="s">
        <v>18669</v>
      </c>
      <c r="L1249" s="1" t="s">
        <v>18894</v>
      </c>
      <c r="M1249" s="1" t="s">
        <v>18893</v>
      </c>
      <c r="N1249" s="1" t="s">
        <v>19237</v>
      </c>
      <c r="O1249" s="1">
        <v>6</v>
      </c>
      <c r="P1249" s="1" t="s">
        <v>19235</v>
      </c>
      <c r="Q1249" s="1" t="s">
        <v>19594</v>
      </c>
      <c r="R1249" s="1">
        <v>27217386034</v>
      </c>
      <c r="S1249" s="1" t="s">
        <v>18702</v>
      </c>
      <c r="T1249" s="1">
        <v>21738603</v>
      </c>
      <c r="U1249" s="1" t="s">
        <v>19595</v>
      </c>
      <c r="V1249" s="1">
        <v>1558174154</v>
      </c>
      <c r="X1249" s="1" t="s">
        <v>19594</v>
      </c>
      <c r="Y1249" s="1" t="s">
        <v>19594</v>
      </c>
      <c r="Z1249" s="1" t="s">
        <v>15990</v>
      </c>
      <c r="AA1249" s="1" t="s">
        <v>19007</v>
      </c>
      <c r="AB1249" s="1" t="s">
        <v>19596</v>
      </c>
      <c r="AE1249" s="1" t="s">
        <v>19597</v>
      </c>
      <c r="AI1249" s="1">
        <v>1822</v>
      </c>
      <c r="AK1249" s="1" t="s">
        <v>19126</v>
      </c>
      <c r="AL1249" s="1" t="s">
        <v>19127</v>
      </c>
      <c r="AM1249" s="1" t="s">
        <v>18868</v>
      </c>
      <c r="AN1249" s="1" t="s">
        <v>18863</v>
      </c>
      <c r="AO1249" s="1" t="s">
        <v>18668</v>
      </c>
      <c r="AP1249" s="14" t="s">
        <v>19048</v>
      </c>
      <c r="AQ1249" s="14" t="s">
        <v>19027</v>
      </c>
      <c r="AR1249" s="14" t="s">
        <v>18868</v>
      </c>
      <c r="AS1249" s="15">
        <v>44326</v>
      </c>
      <c r="AT1249" s="1" t="s">
        <v>18943</v>
      </c>
      <c r="AU1249" s="1" t="s">
        <v>19237</v>
      </c>
      <c r="AV1249" s="1" t="s">
        <v>18894</v>
      </c>
      <c r="AW1249" s="1" t="s">
        <v>19241</v>
      </c>
      <c r="AX1249" s="1" t="s">
        <v>18667</v>
      </c>
      <c r="AY1249" s="1" t="s">
        <v>19242</v>
      </c>
    </row>
    <row r="1250" spans="1:51" x14ac:dyDescent="0.2">
      <c r="A1250" s="14" t="s">
        <v>18277</v>
      </c>
      <c r="B1250" s="1" t="s">
        <v>19235</v>
      </c>
      <c r="C1250" s="1" t="s">
        <v>19259</v>
      </c>
      <c r="D1250" s="1" t="s">
        <v>18664</v>
      </c>
      <c r="E1250" s="15">
        <v>44326</v>
      </c>
      <c r="F1250" s="13">
        <v>44350</v>
      </c>
      <c r="G1250" s="1" t="s">
        <v>18954</v>
      </c>
      <c r="H1250" s="1" t="s">
        <v>19236</v>
      </c>
      <c r="I1250" s="1" t="s">
        <v>18667</v>
      </c>
      <c r="J1250" s="1" t="s">
        <v>18668</v>
      </c>
      <c r="K1250" s="1" t="s">
        <v>18669</v>
      </c>
      <c r="L1250" s="1" t="s">
        <v>18894</v>
      </c>
      <c r="M1250" s="1" t="s">
        <v>18893</v>
      </c>
      <c r="N1250" s="1" t="s">
        <v>19237</v>
      </c>
      <c r="O1250" s="1">
        <v>46</v>
      </c>
      <c r="P1250" s="1" t="s">
        <v>19235</v>
      </c>
      <c r="Q1250" s="1" t="s">
        <v>18673</v>
      </c>
      <c r="R1250" s="1">
        <v>33682253849</v>
      </c>
      <c r="U1250" s="1" t="s">
        <v>19665</v>
      </c>
      <c r="V1250" s="1">
        <v>3514759115</v>
      </c>
      <c r="W1250" s="1" t="s">
        <v>19666</v>
      </c>
      <c r="Z1250" s="1" t="s">
        <v>18963</v>
      </c>
      <c r="AA1250" s="1" t="s">
        <v>18964</v>
      </c>
      <c r="AB1250" s="1" t="s">
        <v>18965</v>
      </c>
      <c r="AE1250" s="1" t="s">
        <v>19667</v>
      </c>
      <c r="AG1250" s="1" t="s">
        <v>15731</v>
      </c>
      <c r="AI1250" s="1">
        <v>5147</v>
      </c>
      <c r="AK1250" s="1" t="s">
        <v>20332</v>
      </c>
      <c r="AL1250" s="1" t="s">
        <v>18730</v>
      </c>
      <c r="AM1250" s="1" t="s">
        <v>18679</v>
      </c>
      <c r="AN1250" s="1" t="s">
        <v>18669</v>
      </c>
      <c r="AO1250" s="1" t="s">
        <v>18668</v>
      </c>
      <c r="AP1250" s="14" t="s">
        <v>20333</v>
      </c>
      <c r="AQ1250" s="14" t="s">
        <v>20334</v>
      </c>
      <c r="AR1250" s="14" t="s">
        <v>18894</v>
      </c>
      <c r="AS1250" s="15">
        <v>44350</v>
      </c>
      <c r="AT1250" s="1" t="s">
        <v>20335</v>
      </c>
      <c r="AU1250" s="1" t="s">
        <v>19237</v>
      </c>
      <c r="AV1250" s="1" t="s">
        <v>18894</v>
      </c>
      <c r="AW1250" s="1" t="s">
        <v>19241</v>
      </c>
      <c r="AX1250" s="1" t="s">
        <v>18667</v>
      </c>
      <c r="AY1250" s="1" t="s">
        <v>19242</v>
      </c>
    </row>
    <row r="1251" spans="1:51" x14ac:dyDescent="0.2">
      <c r="A1251" s="14" t="s">
        <v>18279</v>
      </c>
      <c r="B1251" s="1" t="s">
        <v>19235</v>
      </c>
      <c r="C1251" s="1" t="s">
        <v>19259</v>
      </c>
      <c r="D1251" s="1" t="s">
        <v>18664</v>
      </c>
      <c r="E1251" s="15">
        <v>44326</v>
      </c>
      <c r="F1251" s="13">
        <v>44326</v>
      </c>
      <c r="G1251" s="1" t="s">
        <v>18954</v>
      </c>
      <c r="H1251" s="1" t="s">
        <v>19236</v>
      </c>
      <c r="I1251" s="1" t="s">
        <v>18667</v>
      </c>
      <c r="J1251" s="1" t="s">
        <v>18668</v>
      </c>
      <c r="K1251" s="1" t="s">
        <v>18669</v>
      </c>
      <c r="L1251" s="1" t="s">
        <v>18894</v>
      </c>
      <c r="M1251" s="1" t="s">
        <v>18893</v>
      </c>
      <c r="N1251" s="1" t="s">
        <v>19237</v>
      </c>
      <c r="O1251" s="1">
        <v>6</v>
      </c>
      <c r="P1251" s="1" t="s">
        <v>19235</v>
      </c>
      <c r="Q1251" s="1" t="s">
        <v>19594</v>
      </c>
      <c r="R1251" s="1">
        <v>27217386034</v>
      </c>
      <c r="S1251" s="1" t="s">
        <v>18702</v>
      </c>
      <c r="T1251" s="1">
        <v>21738603</v>
      </c>
      <c r="U1251" s="1" t="s">
        <v>19595</v>
      </c>
      <c r="V1251" s="1">
        <v>1558174154</v>
      </c>
      <c r="X1251" s="1" t="s">
        <v>19594</v>
      </c>
      <c r="Y1251" s="1" t="s">
        <v>19594</v>
      </c>
      <c r="Z1251" s="1" t="s">
        <v>15990</v>
      </c>
      <c r="AA1251" s="1" t="s">
        <v>19007</v>
      </c>
      <c r="AB1251" s="1" t="s">
        <v>19596</v>
      </c>
      <c r="AE1251" s="1" t="s">
        <v>19597</v>
      </c>
      <c r="AI1251" s="1">
        <v>1822</v>
      </c>
      <c r="AK1251" s="1" t="s">
        <v>19126</v>
      </c>
      <c r="AL1251" s="1" t="s">
        <v>19127</v>
      </c>
      <c r="AM1251" s="1" t="s">
        <v>18868</v>
      </c>
      <c r="AN1251" s="1" t="s">
        <v>18863</v>
      </c>
      <c r="AO1251" s="1" t="s">
        <v>18668</v>
      </c>
      <c r="AP1251" s="14" t="s">
        <v>19048</v>
      </c>
      <c r="AQ1251" s="14" t="s">
        <v>19027</v>
      </c>
      <c r="AR1251" s="14" t="s">
        <v>18868</v>
      </c>
      <c r="AS1251" s="15">
        <v>44326</v>
      </c>
      <c r="AT1251" s="1" t="s">
        <v>18943</v>
      </c>
      <c r="AU1251" s="1" t="s">
        <v>19237</v>
      </c>
      <c r="AV1251" s="1" t="s">
        <v>18894</v>
      </c>
      <c r="AW1251" s="1" t="s">
        <v>19241</v>
      </c>
      <c r="AX1251" s="1" t="s">
        <v>18667</v>
      </c>
      <c r="AY1251" s="1" t="s">
        <v>19242</v>
      </c>
    </row>
    <row r="1252" spans="1:51" x14ac:dyDescent="0.2">
      <c r="A1252" s="14" t="s">
        <v>16110</v>
      </c>
      <c r="B1252" s="1" t="s">
        <v>18662</v>
      </c>
      <c r="C1252" s="1" t="s">
        <v>18685</v>
      </c>
      <c r="D1252" s="1" t="s">
        <v>18664</v>
      </c>
      <c r="E1252" s="15">
        <v>44326</v>
      </c>
      <c r="F1252" s="13">
        <v>44347</v>
      </c>
      <c r="G1252" s="1" t="s">
        <v>18665</v>
      </c>
      <c r="H1252" s="1" t="s">
        <v>18666</v>
      </c>
      <c r="I1252" s="1" t="s">
        <v>18667</v>
      </c>
      <c r="J1252" s="1" t="s">
        <v>18668</v>
      </c>
      <c r="K1252" s="1" t="s">
        <v>18669</v>
      </c>
      <c r="L1252" s="1" t="s">
        <v>18679</v>
      </c>
      <c r="M1252" s="1" t="s">
        <v>18671</v>
      </c>
      <c r="N1252" s="1" t="s">
        <v>18672</v>
      </c>
      <c r="O1252" s="1">
        <v>29</v>
      </c>
      <c r="P1252" s="1" t="s">
        <v>18662</v>
      </c>
      <c r="Q1252" s="1" t="s">
        <v>18673</v>
      </c>
      <c r="R1252" s="1">
        <v>30686512912</v>
      </c>
      <c r="U1252" s="1" t="s">
        <v>19231</v>
      </c>
      <c r="V1252" s="1">
        <v>1131751938</v>
      </c>
      <c r="W1252" s="1" t="s">
        <v>19232</v>
      </c>
      <c r="Z1252" s="1" t="s">
        <v>18706</v>
      </c>
      <c r="AA1252" s="1" t="s">
        <v>18707</v>
      </c>
      <c r="AB1252" s="1" t="s">
        <v>18707</v>
      </c>
      <c r="AE1252" s="1" t="s">
        <v>19233</v>
      </c>
      <c r="AG1252" s="1">
        <v>1</v>
      </c>
      <c r="AH1252" s="1">
        <v>18</v>
      </c>
      <c r="AI1252" s="1">
        <v>1093</v>
      </c>
      <c r="AK1252" s="1" t="s">
        <v>18718</v>
      </c>
      <c r="AL1252" s="1" t="s">
        <v>18671</v>
      </c>
      <c r="AM1252" s="1" t="s">
        <v>18679</v>
      </c>
      <c r="AN1252" s="1" t="s">
        <v>18669</v>
      </c>
      <c r="AO1252" s="1" t="s">
        <v>18668</v>
      </c>
      <c r="AP1252" s="14" t="s">
        <v>18800</v>
      </c>
      <c r="AQ1252" s="14" t="s">
        <v>18734</v>
      </c>
      <c r="AR1252" s="14" t="s">
        <v>18679</v>
      </c>
      <c r="AS1252" s="15">
        <v>44347</v>
      </c>
      <c r="AT1252" s="1" t="s">
        <v>18801</v>
      </c>
      <c r="AU1252" s="1" t="s">
        <v>18672</v>
      </c>
      <c r="AV1252" s="1" t="s">
        <v>18679</v>
      </c>
      <c r="AW1252" s="1" t="s">
        <v>18683</v>
      </c>
      <c r="AX1252" s="1" t="s">
        <v>18667</v>
      </c>
      <c r="AY1252" s="1" t="s">
        <v>18684</v>
      </c>
    </row>
    <row r="1253" spans="1:51" x14ac:dyDescent="0.2">
      <c r="A1253" s="14" t="s">
        <v>18283</v>
      </c>
      <c r="B1253" s="1" t="s">
        <v>19235</v>
      </c>
      <c r="C1253" s="1" t="s">
        <v>19259</v>
      </c>
      <c r="D1253" s="1" t="s">
        <v>18664</v>
      </c>
      <c r="E1253" s="15">
        <v>44326</v>
      </c>
      <c r="F1253" s="13">
        <v>44327</v>
      </c>
      <c r="G1253" s="1" t="s">
        <v>18954</v>
      </c>
      <c r="H1253" s="1" t="s">
        <v>19236</v>
      </c>
      <c r="I1253" s="1" t="s">
        <v>18667</v>
      </c>
      <c r="J1253" s="1" t="s">
        <v>18668</v>
      </c>
      <c r="K1253" s="1" t="s">
        <v>18669</v>
      </c>
      <c r="L1253" s="1" t="s">
        <v>18894</v>
      </c>
      <c r="M1253" s="1" t="s">
        <v>18893</v>
      </c>
      <c r="N1253" s="1" t="s">
        <v>19237</v>
      </c>
      <c r="O1253" s="1">
        <v>6</v>
      </c>
      <c r="P1253" s="1" t="s">
        <v>19235</v>
      </c>
      <c r="Q1253" s="1" t="s">
        <v>19594</v>
      </c>
      <c r="R1253" s="1">
        <v>27217386034</v>
      </c>
      <c r="S1253" s="1" t="s">
        <v>18702</v>
      </c>
      <c r="T1253" s="1">
        <v>21738603</v>
      </c>
      <c r="U1253" s="1" t="s">
        <v>19595</v>
      </c>
      <c r="V1253" s="1">
        <v>1558174154</v>
      </c>
      <c r="X1253" s="1" t="s">
        <v>19594</v>
      </c>
      <c r="Y1253" s="1" t="s">
        <v>19594</v>
      </c>
      <c r="Z1253" s="1" t="s">
        <v>15990</v>
      </c>
      <c r="AA1253" s="1" t="s">
        <v>19007</v>
      </c>
      <c r="AB1253" s="1" t="s">
        <v>19596</v>
      </c>
      <c r="AE1253" s="1" t="s">
        <v>19597</v>
      </c>
      <c r="AI1253" s="1">
        <v>1822</v>
      </c>
      <c r="AK1253" s="1" t="s">
        <v>19126</v>
      </c>
      <c r="AL1253" s="1" t="s">
        <v>19127</v>
      </c>
      <c r="AM1253" s="1" t="s">
        <v>18868</v>
      </c>
      <c r="AN1253" s="1" t="s">
        <v>18863</v>
      </c>
      <c r="AO1253" s="1" t="s">
        <v>18668</v>
      </c>
      <c r="AP1253" s="14" t="s">
        <v>19048</v>
      </c>
      <c r="AQ1253" s="14" t="s">
        <v>19027</v>
      </c>
      <c r="AR1253" s="14" t="s">
        <v>18868</v>
      </c>
      <c r="AS1253" s="15">
        <v>44327</v>
      </c>
      <c r="AT1253" s="1" t="s">
        <v>18943</v>
      </c>
      <c r="AU1253" s="1" t="s">
        <v>19237</v>
      </c>
      <c r="AV1253" s="1" t="s">
        <v>18894</v>
      </c>
      <c r="AW1253" s="1" t="s">
        <v>19241</v>
      </c>
      <c r="AX1253" s="1" t="s">
        <v>18667</v>
      </c>
      <c r="AY1253" s="1" t="s">
        <v>19242</v>
      </c>
    </row>
    <row r="1254" spans="1:51" x14ac:dyDescent="0.2">
      <c r="A1254" s="14" t="s">
        <v>18288</v>
      </c>
      <c r="B1254" s="1" t="s">
        <v>19235</v>
      </c>
      <c r="C1254" s="1" t="s">
        <v>19259</v>
      </c>
      <c r="D1254" s="1" t="s">
        <v>18664</v>
      </c>
      <c r="E1254" s="15">
        <v>44326</v>
      </c>
      <c r="F1254" s="13">
        <v>44327</v>
      </c>
      <c r="G1254" s="1" t="s">
        <v>18954</v>
      </c>
      <c r="H1254" s="1" t="s">
        <v>19236</v>
      </c>
      <c r="I1254" s="1" t="s">
        <v>18667</v>
      </c>
      <c r="J1254" s="1" t="s">
        <v>18668</v>
      </c>
      <c r="K1254" s="1" t="s">
        <v>18669</v>
      </c>
      <c r="L1254" s="1" t="s">
        <v>18894</v>
      </c>
      <c r="M1254" s="1" t="s">
        <v>18893</v>
      </c>
      <c r="N1254" s="1" t="s">
        <v>19237</v>
      </c>
      <c r="O1254" s="1">
        <v>5</v>
      </c>
      <c r="P1254" s="1" t="s">
        <v>19235</v>
      </c>
      <c r="Q1254" s="1" t="s">
        <v>19522</v>
      </c>
      <c r="R1254" s="1">
        <v>20331007502</v>
      </c>
      <c r="S1254" s="1" t="s">
        <v>18702</v>
      </c>
      <c r="T1254" s="1">
        <v>33100750</v>
      </c>
      <c r="U1254" s="1" t="s">
        <v>19523</v>
      </c>
      <c r="V1254" s="1">
        <v>1151145089</v>
      </c>
      <c r="X1254" s="1" t="s">
        <v>19524</v>
      </c>
      <c r="Y1254" s="1" t="s">
        <v>19525</v>
      </c>
      <c r="Z1254" s="1" t="s">
        <v>15990</v>
      </c>
      <c r="AA1254" s="1" t="s">
        <v>18676</v>
      </c>
      <c r="AB1254" s="1" t="s">
        <v>19526</v>
      </c>
      <c r="AE1254" s="1" t="s">
        <v>19527</v>
      </c>
      <c r="AG1254" s="1" t="s">
        <v>18816</v>
      </c>
      <c r="AH1254" s="1">
        <v>4</v>
      </c>
      <c r="AI1254" s="1">
        <v>1876</v>
      </c>
      <c r="AK1254" s="1" t="s">
        <v>19126</v>
      </c>
      <c r="AL1254" s="1" t="s">
        <v>19127</v>
      </c>
      <c r="AM1254" s="1" t="s">
        <v>18868</v>
      </c>
      <c r="AN1254" s="1" t="s">
        <v>18863</v>
      </c>
      <c r="AO1254" s="1" t="s">
        <v>18668</v>
      </c>
      <c r="AP1254" s="14" t="s">
        <v>19048</v>
      </c>
      <c r="AQ1254" s="14" t="s">
        <v>19027</v>
      </c>
      <c r="AR1254" s="14" t="s">
        <v>18868</v>
      </c>
      <c r="AS1254" s="15">
        <v>44327</v>
      </c>
      <c r="AT1254" s="1" t="s">
        <v>18943</v>
      </c>
      <c r="AU1254" s="1" t="s">
        <v>19237</v>
      </c>
      <c r="AV1254" s="1" t="s">
        <v>18894</v>
      </c>
      <c r="AW1254" s="1" t="s">
        <v>19241</v>
      </c>
      <c r="AX1254" s="1" t="s">
        <v>18667</v>
      </c>
      <c r="AY1254" s="1" t="s">
        <v>19242</v>
      </c>
    </row>
    <row r="1255" spans="1:51" x14ac:dyDescent="0.2">
      <c r="A1255" s="14" t="s">
        <v>18291</v>
      </c>
      <c r="B1255" s="1" t="s">
        <v>19235</v>
      </c>
      <c r="C1255" s="1" t="s">
        <v>19259</v>
      </c>
      <c r="D1255" s="1" t="s">
        <v>18664</v>
      </c>
      <c r="E1255" s="15">
        <v>44326</v>
      </c>
      <c r="F1255" s="13">
        <v>44344</v>
      </c>
      <c r="G1255" s="1" t="s">
        <v>18954</v>
      </c>
      <c r="H1255" s="1" t="s">
        <v>19236</v>
      </c>
      <c r="I1255" s="1" t="s">
        <v>18667</v>
      </c>
      <c r="J1255" s="1" t="s">
        <v>18668</v>
      </c>
      <c r="K1255" s="1" t="s">
        <v>18669</v>
      </c>
      <c r="L1255" s="1" t="s">
        <v>18894</v>
      </c>
      <c r="M1255" s="1" t="s">
        <v>18893</v>
      </c>
      <c r="N1255" s="1" t="s">
        <v>19237</v>
      </c>
      <c r="O1255" s="1">
        <v>9</v>
      </c>
      <c r="P1255" s="1" t="s">
        <v>19235</v>
      </c>
      <c r="Q1255" s="1" t="s">
        <v>19594</v>
      </c>
      <c r="R1255" s="1">
        <v>27217386034</v>
      </c>
      <c r="S1255" s="1" t="s">
        <v>18702</v>
      </c>
      <c r="T1255" s="1">
        <v>21738603</v>
      </c>
      <c r="U1255" s="1" t="s">
        <v>19595</v>
      </c>
      <c r="V1255" s="1">
        <v>1558174154</v>
      </c>
      <c r="X1255" s="1" t="s">
        <v>19594</v>
      </c>
      <c r="Y1255" s="1" t="s">
        <v>19594</v>
      </c>
      <c r="Z1255" s="1" t="s">
        <v>15990</v>
      </c>
      <c r="AA1255" s="1" t="s">
        <v>19007</v>
      </c>
      <c r="AB1255" s="1" t="s">
        <v>19596</v>
      </c>
      <c r="AE1255" s="1" t="s">
        <v>19597</v>
      </c>
      <c r="AI1255" s="1">
        <v>1822</v>
      </c>
      <c r="AK1255" s="1" t="s">
        <v>18836</v>
      </c>
      <c r="AL1255" s="1" t="s">
        <v>18710</v>
      </c>
      <c r="AM1255" s="1" t="s">
        <v>18835</v>
      </c>
      <c r="AN1255" s="1" t="s">
        <v>18669</v>
      </c>
      <c r="AO1255" s="1" t="s">
        <v>18668</v>
      </c>
      <c r="AP1255" s="14" t="s">
        <v>18908</v>
      </c>
      <c r="AQ1255" s="14" t="s">
        <v>18837</v>
      </c>
      <c r="AR1255" s="14" t="s">
        <v>18835</v>
      </c>
      <c r="AS1255" s="15">
        <v>44344</v>
      </c>
      <c r="AT1255" s="1" t="s">
        <v>18909</v>
      </c>
      <c r="AU1255" s="1" t="s">
        <v>19237</v>
      </c>
      <c r="AV1255" s="1" t="s">
        <v>18894</v>
      </c>
      <c r="AW1255" s="1" t="s">
        <v>19241</v>
      </c>
      <c r="AX1255" s="1" t="s">
        <v>18667</v>
      </c>
      <c r="AY1255" s="1" t="s">
        <v>19242</v>
      </c>
    </row>
    <row r="1256" spans="1:51" x14ac:dyDescent="0.2">
      <c r="A1256" s="14" t="s">
        <v>18296</v>
      </c>
      <c r="B1256" s="1" t="s">
        <v>19235</v>
      </c>
      <c r="C1256" s="1" t="s">
        <v>19259</v>
      </c>
      <c r="D1256" s="1" t="s">
        <v>18664</v>
      </c>
      <c r="E1256" s="15">
        <v>44326</v>
      </c>
      <c r="F1256" s="13">
        <v>44327</v>
      </c>
      <c r="G1256" s="1" t="s">
        <v>18954</v>
      </c>
      <c r="H1256" s="1" t="s">
        <v>19236</v>
      </c>
      <c r="I1256" s="1" t="s">
        <v>18667</v>
      </c>
      <c r="J1256" s="1" t="s">
        <v>18668</v>
      </c>
      <c r="K1256" s="1" t="s">
        <v>18669</v>
      </c>
      <c r="L1256" s="1" t="s">
        <v>18894</v>
      </c>
      <c r="M1256" s="1" t="s">
        <v>18893</v>
      </c>
      <c r="N1256" s="1" t="s">
        <v>19237</v>
      </c>
      <c r="O1256" s="1">
        <v>6</v>
      </c>
      <c r="P1256" s="1" t="s">
        <v>19235</v>
      </c>
      <c r="Q1256" s="1" t="s">
        <v>19594</v>
      </c>
      <c r="R1256" s="1">
        <v>27217386034</v>
      </c>
      <c r="S1256" s="1" t="s">
        <v>18702</v>
      </c>
      <c r="T1256" s="1">
        <v>21738603</v>
      </c>
      <c r="U1256" s="1" t="s">
        <v>19595</v>
      </c>
      <c r="V1256" s="1">
        <v>1558174154</v>
      </c>
      <c r="X1256" s="1" t="s">
        <v>19594</v>
      </c>
      <c r="Y1256" s="1" t="s">
        <v>19594</v>
      </c>
      <c r="Z1256" s="1" t="s">
        <v>15990</v>
      </c>
      <c r="AA1256" s="1" t="s">
        <v>19007</v>
      </c>
      <c r="AB1256" s="1" t="s">
        <v>19596</v>
      </c>
      <c r="AE1256" s="1" t="s">
        <v>19597</v>
      </c>
      <c r="AI1256" s="1">
        <v>1822</v>
      </c>
      <c r="AK1256" s="1" t="s">
        <v>19570</v>
      </c>
      <c r="AL1256" s="1" t="s">
        <v>19571</v>
      </c>
      <c r="AM1256" s="1" t="s">
        <v>19572</v>
      </c>
      <c r="AN1256" s="1" t="s">
        <v>18863</v>
      </c>
      <c r="AO1256" s="1" t="s">
        <v>18668</v>
      </c>
      <c r="AP1256" s="14" t="s">
        <v>19696</v>
      </c>
      <c r="AQ1256" s="14" t="s">
        <v>19190</v>
      </c>
      <c r="AR1256" s="14" t="s">
        <v>19572</v>
      </c>
      <c r="AS1256" s="15">
        <v>44327</v>
      </c>
      <c r="AT1256" s="1" t="s">
        <v>19574</v>
      </c>
      <c r="AU1256" s="1" t="s">
        <v>19237</v>
      </c>
      <c r="AV1256" s="1" t="s">
        <v>18894</v>
      </c>
      <c r="AW1256" s="1" t="s">
        <v>19241</v>
      </c>
      <c r="AX1256" s="1" t="s">
        <v>18667</v>
      </c>
      <c r="AY1256" s="1" t="s">
        <v>19242</v>
      </c>
    </row>
    <row r="1257" spans="1:51" x14ac:dyDescent="0.2">
      <c r="A1257" s="14" t="s">
        <v>18299</v>
      </c>
      <c r="B1257" s="1" t="s">
        <v>19235</v>
      </c>
      <c r="C1257" s="1" t="s">
        <v>19259</v>
      </c>
      <c r="D1257" s="1" t="s">
        <v>18664</v>
      </c>
      <c r="E1257" s="15">
        <v>44326</v>
      </c>
      <c r="F1257" s="13">
        <v>44344</v>
      </c>
      <c r="G1257" s="1" t="s">
        <v>18954</v>
      </c>
      <c r="H1257" s="1" t="s">
        <v>19236</v>
      </c>
      <c r="I1257" s="1" t="s">
        <v>18667</v>
      </c>
      <c r="J1257" s="1" t="s">
        <v>18668</v>
      </c>
      <c r="K1257" s="1" t="s">
        <v>18669</v>
      </c>
      <c r="L1257" s="1" t="s">
        <v>18894</v>
      </c>
      <c r="M1257" s="1" t="s">
        <v>18893</v>
      </c>
      <c r="N1257" s="1" t="s">
        <v>19237</v>
      </c>
      <c r="O1257" s="1">
        <v>9</v>
      </c>
      <c r="P1257" s="1" t="s">
        <v>19235</v>
      </c>
      <c r="Q1257" s="1" t="s">
        <v>19594</v>
      </c>
      <c r="R1257" s="1">
        <v>27217386034</v>
      </c>
      <c r="S1257" s="1" t="s">
        <v>18702</v>
      </c>
      <c r="T1257" s="1">
        <v>21738603</v>
      </c>
      <c r="U1257" s="1" t="s">
        <v>19595</v>
      </c>
      <c r="V1257" s="1">
        <v>1558174154</v>
      </c>
      <c r="X1257" s="1" t="s">
        <v>19594</v>
      </c>
      <c r="Y1257" s="1" t="s">
        <v>19594</v>
      </c>
      <c r="Z1257" s="1" t="s">
        <v>15990</v>
      </c>
      <c r="AA1257" s="1" t="s">
        <v>19007</v>
      </c>
      <c r="AB1257" s="1" t="s">
        <v>19596</v>
      </c>
      <c r="AE1257" s="1" t="s">
        <v>19597</v>
      </c>
      <c r="AI1257" s="1">
        <v>1822</v>
      </c>
      <c r="AK1257" s="1" t="s">
        <v>18836</v>
      </c>
      <c r="AL1257" s="1" t="s">
        <v>18710</v>
      </c>
      <c r="AM1257" s="1" t="s">
        <v>18835</v>
      </c>
      <c r="AN1257" s="1" t="s">
        <v>18669</v>
      </c>
      <c r="AO1257" s="1" t="s">
        <v>18668</v>
      </c>
      <c r="AP1257" s="14" t="s">
        <v>18908</v>
      </c>
      <c r="AQ1257" s="14" t="s">
        <v>18837</v>
      </c>
      <c r="AR1257" s="14" t="s">
        <v>18835</v>
      </c>
      <c r="AS1257" s="15">
        <v>44344</v>
      </c>
      <c r="AT1257" s="1" t="s">
        <v>18909</v>
      </c>
      <c r="AU1257" s="1" t="s">
        <v>19237</v>
      </c>
      <c r="AV1257" s="1" t="s">
        <v>18894</v>
      </c>
      <c r="AW1257" s="1" t="s">
        <v>19241</v>
      </c>
      <c r="AX1257" s="1" t="s">
        <v>18667</v>
      </c>
      <c r="AY1257" s="1" t="s">
        <v>19242</v>
      </c>
    </row>
    <row r="1258" spans="1:51" x14ac:dyDescent="0.2">
      <c r="A1258" s="14" t="s">
        <v>18303</v>
      </c>
      <c r="B1258" s="1" t="s">
        <v>19235</v>
      </c>
      <c r="C1258" s="1" t="s">
        <v>19259</v>
      </c>
      <c r="D1258" s="1" t="s">
        <v>18664</v>
      </c>
      <c r="E1258" s="15">
        <v>44326</v>
      </c>
      <c r="F1258" s="13">
        <v>44327</v>
      </c>
      <c r="G1258" s="1" t="s">
        <v>18954</v>
      </c>
      <c r="H1258" s="1" t="s">
        <v>19236</v>
      </c>
      <c r="I1258" s="1" t="s">
        <v>18667</v>
      </c>
      <c r="J1258" s="1" t="s">
        <v>18668</v>
      </c>
      <c r="K1258" s="1" t="s">
        <v>18669</v>
      </c>
      <c r="L1258" s="1" t="s">
        <v>18894</v>
      </c>
      <c r="M1258" s="1" t="s">
        <v>18893</v>
      </c>
      <c r="N1258" s="1" t="s">
        <v>19237</v>
      </c>
      <c r="O1258" s="1">
        <v>5</v>
      </c>
      <c r="P1258" s="1" t="s">
        <v>19235</v>
      </c>
      <c r="Q1258" s="1" t="s">
        <v>19522</v>
      </c>
      <c r="R1258" s="1">
        <v>20331007502</v>
      </c>
      <c r="S1258" s="1" t="s">
        <v>18702</v>
      </c>
      <c r="T1258" s="1">
        <v>33100750</v>
      </c>
      <c r="U1258" s="1" t="s">
        <v>19523</v>
      </c>
      <c r="V1258" s="1">
        <v>1151145089</v>
      </c>
      <c r="X1258" s="1" t="s">
        <v>19524</v>
      </c>
      <c r="Y1258" s="1" t="s">
        <v>19525</v>
      </c>
      <c r="Z1258" s="1" t="s">
        <v>15990</v>
      </c>
      <c r="AA1258" s="1" t="s">
        <v>18676</v>
      </c>
      <c r="AB1258" s="1" t="s">
        <v>19526</v>
      </c>
      <c r="AE1258" s="1" t="s">
        <v>19527</v>
      </c>
      <c r="AG1258" s="1" t="s">
        <v>18816</v>
      </c>
      <c r="AH1258" s="1">
        <v>4</v>
      </c>
      <c r="AI1258" s="1">
        <v>1876</v>
      </c>
      <c r="AK1258" s="1" t="s">
        <v>19126</v>
      </c>
      <c r="AL1258" s="1" t="s">
        <v>19127</v>
      </c>
      <c r="AM1258" s="1" t="s">
        <v>18868</v>
      </c>
      <c r="AN1258" s="1" t="s">
        <v>18863</v>
      </c>
      <c r="AO1258" s="1" t="s">
        <v>18668</v>
      </c>
      <c r="AP1258" s="14" t="s">
        <v>19048</v>
      </c>
      <c r="AQ1258" s="14" t="s">
        <v>19027</v>
      </c>
      <c r="AR1258" s="14" t="s">
        <v>18868</v>
      </c>
      <c r="AS1258" s="15">
        <v>44327</v>
      </c>
      <c r="AT1258" s="1" t="s">
        <v>18943</v>
      </c>
      <c r="AU1258" s="1" t="s">
        <v>19237</v>
      </c>
      <c r="AV1258" s="1" t="s">
        <v>18894</v>
      </c>
      <c r="AW1258" s="1" t="s">
        <v>19241</v>
      </c>
      <c r="AX1258" s="1" t="s">
        <v>18667</v>
      </c>
      <c r="AY1258" s="1" t="s">
        <v>19242</v>
      </c>
    </row>
    <row r="1259" spans="1:51" x14ac:dyDescent="0.2">
      <c r="A1259" s="14" t="s">
        <v>18306</v>
      </c>
      <c r="B1259" s="1" t="s">
        <v>19235</v>
      </c>
      <c r="C1259" s="1" t="s">
        <v>19259</v>
      </c>
      <c r="D1259" s="1" t="s">
        <v>18664</v>
      </c>
      <c r="E1259" s="15">
        <v>44326</v>
      </c>
      <c r="F1259" s="13">
        <v>44344</v>
      </c>
      <c r="G1259" s="1" t="s">
        <v>18954</v>
      </c>
      <c r="H1259" s="1" t="s">
        <v>19236</v>
      </c>
      <c r="I1259" s="1" t="s">
        <v>18667</v>
      </c>
      <c r="J1259" s="1" t="s">
        <v>18668</v>
      </c>
      <c r="K1259" s="1" t="s">
        <v>18669</v>
      </c>
      <c r="L1259" s="1" t="s">
        <v>18894</v>
      </c>
      <c r="M1259" s="1" t="s">
        <v>18893</v>
      </c>
      <c r="N1259" s="1" t="s">
        <v>19237</v>
      </c>
      <c r="O1259" s="1">
        <v>10</v>
      </c>
      <c r="P1259" s="1" t="s">
        <v>19235</v>
      </c>
      <c r="Q1259" s="1" t="s">
        <v>19594</v>
      </c>
      <c r="R1259" s="1">
        <v>27217386034</v>
      </c>
      <c r="S1259" s="1" t="s">
        <v>18702</v>
      </c>
      <c r="T1259" s="1">
        <v>21738603</v>
      </c>
      <c r="U1259" s="1" t="s">
        <v>19595</v>
      </c>
      <c r="V1259" s="1">
        <v>1558174154</v>
      </c>
      <c r="X1259" s="1" t="s">
        <v>19594</v>
      </c>
      <c r="Y1259" s="1" t="s">
        <v>19594</v>
      </c>
      <c r="Z1259" s="1" t="s">
        <v>15990</v>
      </c>
      <c r="AA1259" s="1" t="s">
        <v>19007</v>
      </c>
      <c r="AB1259" s="1" t="s">
        <v>19596</v>
      </c>
      <c r="AE1259" s="1" t="s">
        <v>19597</v>
      </c>
      <c r="AI1259" s="1">
        <v>1822</v>
      </c>
      <c r="AK1259" s="1" t="s">
        <v>18836</v>
      </c>
      <c r="AL1259" s="1" t="s">
        <v>18710</v>
      </c>
      <c r="AM1259" s="1" t="s">
        <v>18835</v>
      </c>
      <c r="AN1259" s="1" t="s">
        <v>18669</v>
      </c>
      <c r="AO1259" s="1" t="s">
        <v>18668</v>
      </c>
      <c r="AP1259" s="14" t="s">
        <v>18908</v>
      </c>
      <c r="AQ1259" s="14" t="s">
        <v>18837</v>
      </c>
      <c r="AR1259" s="14" t="s">
        <v>18835</v>
      </c>
      <c r="AS1259" s="15">
        <v>44344</v>
      </c>
      <c r="AT1259" s="1" t="s">
        <v>18909</v>
      </c>
      <c r="AU1259" s="1" t="s">
        <v>19237</v>
      </c>
      <c r="AV1259" s="1" t="s">
        <v>18894</v>
      </c>
      <c r="AW1259" s="1" t="s">
        <v>19241</v>
      </c>
      <c r="AX1259" s="1" t="s">
        <v>18667</v>
      </c>
      <c r="AY1259" s="1" t="s">
        <v>19242</v>
      </c>
    </row>
    <row r="1260" spans="1:51" x14ac:dyDescent="0.2">
      <c r="A1260" s="14" t="s">
        <v>17446</v>
      </c>
      <c r="B1260" s="1" t="s">
        <v>18953</v>
      </c>
      <c r="C1260" s="1" t="s">
        <v>18685</v>
      </c>
      <c r="D1260" s="1" t="s">
        <v>18664</v>
      </c>
      <c r="E1260" s="15">
        <v>44326</v>
      </c>
      <c r="F1260" s="13">
        <v>44333</v>
      </c>
      <c r="G1260" s="1" t="s">
        <v>18954</v>
      </c>
      <c r="H1260" s="1" t="s">
        <v>18955</v>
      </c>
      <c r="I1260" s="1" t="s">
        <v>18667</v>
      </c>
      <c r="J1260" s="1" t="s">
        <v>18668</v>
      </c>
      <c r="K1260" s="1" t="s">
        <v>18669</v>
      </c>
      <c r="L1260" s="1" t="s">
        <v>18693</v>
      </c>
      <c r="M1260" s="1" t="s">
        <v>18956</v>
      </c>
      <c r="N1260" s="1" t="s">
        <v>18957</v>
      </c>
      <c r="O1260" s="1">
        <v>16</v>
      </c>
      <c r="P1260" s="1" t="s">
        <v>18953</v>
      </c>
      <c r="Q1260" s="1" t="s">
        <v>19020</v>
      </c>
      <c r="R1260" s="1">
        <v>27258786101</v>
      </c>
      <c r="S1260" s="1" t="s">
        <v>18702</v>
      </c>
      <c r="T1260" s="1">
        <v>25878610</v>
      </c>
      <c r="U1260" s="1" t="s">
        <v>19021</v>
      </c>
      <c r="V1260" s="1">
        <v>1161537110</v>
      </c>
      <c r="X1260" s="1" t="s">
        <v>19022</v>
      </c>
      <c r="Y1260" s="1" t="s">
        <v>19023</v>
      </c>
      <c r="Z1260" s="1" t="s">
        <v>18706</v>
      </c>
      <c r="AA1260" s="1" t="s">
        <v>18707</v>
      </c>
      <c r="AB1260" s="1" t="s">
        <v>18707</v>
      </c>
      <c r="AE1260" s="1" t="s">
        <v>19024</v>
      </c>
      <c r="AG1260" s="1">
        <v>7</v>
      </c>
      <c r="AH1260" s="1" t="s">
        <v>18891</v>
      </c>
      <c r="AI1260" s="1">
        <v>1006</v>
      </c>
      <c r="AK1260" s="1" t="s">
        <v>18840</v>
      </c>
      <c r="AL1260" s="1" t="s">
        <v>18730</v>
      </c>
      <c r="AM1260" s="1" t="s">
        <v>18693</v>
      </c>
      <c r="AN1260" s="1" t="s">
        <v>18669</v>
      </c>
      <c r="AO1260" s="1" t="s">
        <v>18668</v>
      </c>
      <c r="AP1260" s="14" t="s">
        <v>18694</v>
      </c>
      <c r="AQ1260" s="14" t="s">
        <v>18695</v>
      </c>
      <c r="AR1260" s="14" t="s">
        <v>18693</v>
      </c>
      <c r="AS1260" s="15">
        <v>44333</v>
      </c>
      <c r="AT1260" s="1" t="s">
        <v>18841</v>
      </c>
      <c r="AU1260" s="1" t="s">
        <v>18957</v>
      </c>
      <c r="AV1260" s="1" t="s">
        <v>18693</v>
      </c>
      <c r="AW1260" s="1" t="s">
        <v>18958</v>
      </c>
      <c r="AX1260" s="1" t="s">
        <v>18667</v>
      </c>
      <c r="AY1260" s="1" t="s">
        <v>18959</v>
      </c>
    </row>
    <row r="1261" spans="1:51" x14ac:dyDescent="0.2">
      <c r="A1261" s="14" t="s">
        <v>18309</v>
      </c>
      <c r="B1261" s="1" t="s">
        <v>19235</v>
      </c>
      <c r="C1261" s="1" t="s">
        <v>19259</v>
      </c>
      <c r="D1261" s="1" t="s">
        <v>18664</v>
      </c>
      <c r="E1261" s="15">
        <v>44326</v>
      </c>
      <c r="F1261" s="13">
        <v>44327</v>
      </c>
      <c r="G1261" s="1" t="s">
        <v>18954</v>
      </c>
      <c r="H1261" s="1" t="s">
        <v>19236</v>
      </c>
      <c r="I1261" s="1" t="s">
        <v>18667</v>
      </c>
      <c r="J1261" s="1" t="s">
        <v>18668</v>
      </c>
      <c r="K1261" s="1" t="s">
        <v>18669</v>
      </c>
      <c r="L1261" s="1" t="s">
        <v>18894</v>
      </c>
      <c r="M1261" s="1" t="s">
        <v>18893</v>
      </c>
      <c r="N1261" s="1" t="s">
        <v>19237</v>
      </c>
      <c r="O1261" s="1">
        <v>5</v>
      </c>
      <c r="P1261" s="1" t="s">
        <v>19235</v>
      </c>
      <c r="Q1261" s="1" t="s">
        <v>19522</v>
      </c>
      <c r="R1261" s="1">
        <v>20331007502</v>
      </c>
      <c r="S1261" s="1" t="s">
        <v>18702</v>
      </c>
      <c r="T1261" s="1">
        <v>33100750</v>
      </c>
      <c r="U1261" s="1" t="s">
        <v>19523</v>
      </c>
      <c r="V1261" s="1">
        <v>1151145089</v>
      </c>
      <c r="X1261" s="1" t="s">
        <v>19524</v>
      </c>
      <c r="Y1261" s="1" t="s">
        <v>19525</v>
      </c>
      <c r="Z1261" s="1" t="s">
        <v>15990</v>
      </c>
      <c r="AA1261" s="1" t="s">
        <v>18676</v>
      </c>
      <c r="AB1261" s="1" t="s">
        <v>19526</v>
      </c>
      <c r="AE1261" s="1" t="s">
        <v>19527</v>
      </c>
      <c r="AG1261" s="1" t="s">
        <v>18816</v>
      </c>
      <c r="AH1261" s="1">
        <v>4</v>
      </c>
      <c r="AI1261" s="1">
        <v>1876</v>
      </c>
      <c r="AK1261" s="1" t="s">
        <v>19126</v>
      </c>
      <c r="AL1261" s="1" t="s">
        <v>19127</v>
      </c>
      <c r="AM1261" s="1" t="s">
        <v>18868</v>
      </c>
      <c r="AN1261" s="1" t="s">
        <v>18863</v>
      </c>
      <c r="AO1261" s="1" t="s">
        <v>18668</v>
      </c>
      <c r="AP1261" s="14" t="s">
        <v>19048</v>
      </c>
      <c r="AQ1261" s="14" t="s">
        <v>19027</v>
      </c>
      <c r="AR1261" s="14" t="s">
        <v>18868</v>
      </c>
      <c r="AS1261" s="15">
        <v>44327</v>
      </c>
      <c r="AT1261" s="1" t="s">
        <v>18943</v>
      </c>
      <c r="AU1261" s="1" t="s">
        <v>19237</v>
      </c>
      <c r="AV1261" s="1" t="s">
        <v>18894</v>
      </c>
      <c r="AW1261" s="1" t="s">
        <v>19241</v>
      </c>
      <c r="AX1261" s="1" t="s">
        <v>18667</v>
      </c>
      <c r="AY1261" s="1" t="s">
        <v>19242</v>
      </c>
    </row>
    <row r="1262" spans="1:51" x14ac:dyDescent="0.2">
      <c r="A1262" s="14" t="s">
        <v>18312</v>
      </c>
      <c r="B1262" s="1" t="s">
        <v>19235</v>
      </c>
      <c r="C1262" s="1" t="s">
        <v>19259</v>
      </c>
      <c r="D1262" s="1" t="s">
        <v>18664</v>
      </c>
      <c r="E1262" s="15">
        <v>44326</v>
      </c>
      <c r="F1262" s="13">
        <v>44327</v>
      </c>
      <c r="G1262" s="1" t="s">
        <v>18954</v>
      </c>
      <c r="H1262" s="1" t="s">
        <v>19236</v>
      </c>
      <c r="I1262" s="1" t="s">
        <v>18667</v>
      </c>
      <c r="J1262" s="1" t="s">
        <v>18668</v>
      </c>
      <c r="K1262" s="1" t="s">
        <v>18669</v>
      </c>
      <c r="L1262" s="1" t="s">
        <v>18894</v>
      </c>
      <c r="M1262" s="1" t="s">
        <v>18893</v>
      </c>
      <c r="N1262" s="1" t="s">
        <v>19237</v>
      </c>
      <c r="O1262" s="1">
        <v>5</v>
      </c>
      <c r="P1262" s="1" t="s">
        <v>19235</v>
      </c>
      <c r="Q1262" s="1" t="s">
        <v>19522</v>
      </c>
      <c r="R1262" s="1">
        <v>20331007502</v>
      </c>
      <c r="S1262" s="1" t="s">
        <v>18702</v>
      </c>
      <c r="T1262" s="1">
        <v>33100750</v>
      </c>
      <c r="U1262" s="1" t="s">
        <v>19523</v>
      </c>
      <c r="V1262" s="1">
        <v>1151145089</v>
      </c>
      <c r="X1262" s="1" t="s">
        <v>19524</v>
      </c>
      <c r="Y1262" s="1" t="s">
        <v>19525</v>
      </c>
      <c r="Z1262" s="1" t="s">
        <v>15990</v>
      </c>
      <c r="AA1262" s="1" t="s">
        <v>18676</v>
      </c>
      <c r="AB1262" s="1" t="s">
        <v>19526</v>
      </c>
      <c r="AE1262" s="1" t="s">
        <v>19527</v>
      </c>
      <c r="AG1262" s="1" t="s">
        <v>18816</v>
      </c>
      <c r="AH1262" s="1">
        <v>4</v>
      </c>
      <c r="AI1262" s="1">
        <v>1876</v>
      </c>
      <c r="AK1262" s="1" t="s">
        <v>19126</v>
      </c>
      <c r="AL1262" s="1" t="s">
        <v>19127</v>
      </c>
      <c r="AM1262" s="1" t="s">
        <v>18868</v>
      </c>
      <c r="AN1262" s="1" t="s">
        <v>18863</v>
      </c>
      <c r="AO1262" s="1" t="s">
        <v>18668</v>
      </c>
      <c r="AP1262" s="14" t="s">
        <v>19048</v>
      </c>
      <c r="AQ1262" s="14" t="s">
        <v>19027</v>
      </c>
      <c r="AR1262" s="14" t="s">
        <v>18868</v>
      </c>
      <c r="AS1262" s="15">
        <v>44327</v>
      </c>
      <c r="AT1262" s="1" t="s">
        <v>18943</v>
      </c>
      <c r="AU1262" s="1" t="s">
        <v>19237</v>
      </c>
      <c r="AV1262" s="1" t="s">
        <v>18894</v>
      </c>
      <c r="AW1262" s="1" t="s">
        <v>19241</v>
      </c>
      <c r="AX1262" s="1" t="s">
        <v>18667</v>
      </c>
      <c r="AY1262" s="1" t="s">
        <v>19242</v>
      </c>
    </row>
    <row r="1263" spans="1:51" x14ac:dyDescent="0.2">
      <c r="A1263" s="14" t="s">
        <v>16122</v>
      </c>
      <c r="B1263" s="1" t="s">
        <v>18662</v>
      </c>
      <c r="C1263" s="1" t="s">
        <v>18685</v>
      </c>
      <c r="D1263" s="1" t="s">
        <v>18664</v>
      </c>
      <c r="E1263" s="15">
        <v>44326</v>
      </c>
      <c r="F1263" s="13">
        <v>44347</v>
      </c>
      <c r="G1263" s="1" t="s">
        <v>18665</v>
      </c>
      <c r="H1263" s="1" t="s">
        <v>18666</v>
      </c>
      <c r="I1263" s="1" t="s">
        <v>18667</v>
      </c>
      <c r="J1263" s="1" t="s">
        <v>18668</v>
      </c>
      <c r="K1263" s="1" t="s">
        <v>18669</v>
      </c>
      <c r="L1263" s="1" t="s">
        <v>18679</v>
      </c>
      <c r="M1263" s="1" t="s">
        <v>18671</v>
      </c>
      <c r="N1263" s="1" t="s">
        <v>18672</v>
      </c>
      <c r="O1263" s="1">
        <v>33</v>
      </c>
      <c r="P1263" s="1" t="s">
        <v>18662</v>
      </c>
      <c r="Q1263" s="1" t="s">
        <v>18673</v>
      </c>
      <c r="R1263" s="1">
        <v>30681071381</v>
      </c>
      <c r="U1263" s="1" t="s">
        <v>18686</v>
      </c>
      <c r="V1263" s="1">
        <v>3434363000</v>
      </c>
      <c r="W1263" s="1" t="s">
        <v>18687</v>
      </c>
      <c r="Z1263" s="1" t="s">
        <v>18688</v>
      </c>
      <c r="AA1263" s="1" t="s">
        <v>18689</v>
      </c>
      <c r="AB1263" s="1" t="s">
        <v>18689</v>
      </c>
      <c r="AE1263" s="1" t="s">
        <v>18690</v>
      </c>
      <c r="AG1263" s="1" t="s">
        <v>15731</v>
      </c>
      <c r="AI1263" s="1">
        <v>3100</v>
      </c>
      <c r="AK1263" s="1" t="s">
        <v>18792</v>
      </c>
      <c r="AL1263" s="1" t="s">
        <v>18730</v>
      </c>
      <c r="AM1263" s="1" t="s">
        <v>18693</v>
      </c>
      <c r="AN1263" s="1" t="s">
        <v>18669</v>
      </c>
      <c r="AO1263" s="1" t="s">
        <v>18668</v>
      </c>
      <c r="AP1263" s="14" t="s">
        <v>18694</v>
      </c>
      <c r="AQ1263" s="14" t="s">
        <v>18695</v>
      </c>
      <c r="AR1263" s="14" t="s">
        <v>18693</v>
      </c>
      <c r="AS1263" s="15">
        <v>44347</v>
      </c>
      <c r="AT1263" s="1" t="s">
        <v>19697</v>
      </c>
      <c r="AU1263" s="1" t="s">
        <v>18672</v>
      </c>
      <c r="AV1263" s="1" t="s">
        <v>18679</v>
      </c>
      <c r="AW1263" s="1" t="s">
        <v>18683</v>
      </c>
      <c r="AX1263" s="1" t="s">
        <v>18667</v>
      </c>
      <c r="AY1263" s="1" t="s">
        <v>18684</v>
      </c>
    </row>
    <row r="1264" spans="1:51" x14ac:dyDescent="0.2">
      <c r="A1264" s="14" t="s">
        <v>16125</v>
      </c>
      <c r="B1264" s="1" t="s">
        <v>18662</v>
      </c>
      <c r="C1264" s="1" t="s">
        <v>18685</v>
      </c>
      <c r="D1264" s="1" t="s">
        <v>18664</v>
      </c>
      <c r="E1264" s="15">
        <v>44326</v>
      </c>
      <c r="F1264" s="13">
        <v>44335</v>
      </c>
      <c r="G1264" s="1" t="s">
        <v>18665</v>
      </c>
      <c r="H1264" s="1" t="s">
        <v>18666</v>
      </c>
      <c r="I1264" s="1" t="s">
        <v>18667</v>
      </c>
      <c r="J1264" s="1" t="s">
        <v>18668</v>
      </c>
      <c r="K1264" s="1" t="s">
        <v>18669</v>
      </c>
      <c r="L1264" s="1" t="s">
        <v>18679</v>
      </c>
      <c r="M1264" s="1" t="s">
        <v>18671</v>
      </c>
      <c r="N1264" s="1" t="s">
        <v>18672</v>
      </c>
      <c r="O1264" s="1">
        <v>21</v>
      </c>
      <c r="P1264" s="1" t="s">
        <v>18662</v>
      </c>
      <c r="Q1264" s="1" t="s">
        <v>18673</v>
      </c>
      <c r="R1264" s="1">
        <v>30681071381</v>
      </c>
      <c r="U1264" s="1" t="s">
        <v>18686</v>
      </c>
      <c r="V1264" s="1">
        <v>3434363000</v>
      </c>
      <c r="W1264" s="1" t="s">
        <v>18687</v>
      </c>
      <c r="Z1264" s="1" t="s">
        <v>18688</v>
      </c>
      <c r="AA1264" s="1" t="s">
        <v>18689</v>
      </c>
      <c r="AB1264" s="1" t="s">
        <v>18689</v>
      </c>
      <c r="AE1264" s="1" t="s">
        <v>18690</v>
      </c>
      <c r="AG1264" s="1" t="s">
        <v>15731</v>
      </c>
      <c r="AI1264" s="1">
        <v>3100</v>
      </c>
      <c r="AK1264" s="1" t="s">
        <v>18732</v>
      </c>
      <c r="AL1264" s="1" t="s">
        <v>18730</v>
      </c>
      <c r="AM1264" s="1" t="s">
        <v>18679</v>
      </c>
      <c r="AN1264" s="1" t="s">
        <v>18669</v>
      </c>
      <c r="AO1264" s="1" t="s">
        <v>18668</v>
      </c>
      <c r="AP1264" s="14" t="s">
        <v>18732</v>
      </c>
      <c r="AQ1264" s="14" t="s">
        <v>18734</v>
      </c>
      <c r="AR1264" s="14" t="s">
        <v>18679</v>
      </c>
      <c r="AS1264" s="15">
        <v>44347</v>
      </c>
      <c r="AT1264" s="1" t="s">
        <v>18828</v>
      </c>
      <c r="AU1264" s="1" t="s">
        <v>18672</v>
      </c>
      <c r="AV1264" s="1" t="s">
        <v>18679</v>
      </c>
      <c r="AW1264" s="1" t="s">
        <v>18683</v>
      </c>
      <c r="AX1264" s="1" t="s">
        <v>18667</v>
      </c>
      <c r="AY1264" s="1" t="s">
        <v>18684</v>
      </c>
    </row>
    <row r="1265" spans="1:51" x14ac:dyDescent="0.2">
      <c r="A1265" s="14" t="s">
        <v>17448</v>
      </c>
      <c r="B1265" s="1" t="s">
        <v>18953</v>
      </c>
      <c r="C1265" s="1" t="s">
        <v>18685</v>
      </c>
      <c r="D1265" s="1" t="s">
        <v>18664</v>
      </c>
      <c r="E1265" s="15">
        <v>44326</v>
      </c>
      <c r="F1265" s="13">
        <v>44350</v>
      </c>
      <c r="G1265" s="1" t="s">
        <v>18954</v>
      </c>
      <c r="H1265" s="1" t="s">
        <v>18955</v>
      </c>
      <c r="I1265" s="1" t="s">
        <v>18667</v>
      </c>
      <c r="J1265" s="1" t="s">
        <v>18668</v>
      </c>
      <c r="K1265" s="1" t="s">
        <v>18669</v>
      </c>
      <c r="L1265" s="1" t="s">
        <v>18693</v>
      </c>
      <c r="M1265" s="1" t="s">
        <v>18956</v>
      </c>
      <c r="N1265" s="1" t="s">
        <v>18957</v>
      </c>
      <c r="O1265" s="1">
        <v>20</v>
      </c>
      <c r="P1265" s="1" t="s">
        <v>18953</v>
      </c>
      <c r="Q1265" s="1" t="s">
        <v>19146</v>
      </c>
      <c r="R1265" s="1">
        <v>20172862765</v>
      </c>
      <c r="S1265" s="1" t="s">
        <v>18702</v>
      </c>
      <c r="T1265" s="1">
        <v>17286276</v>
      </c>
      <c r="U1265" s="1" t="s">
        <v>19147</v>
      </c>
      <c r="V1265" s="1">
        <v>45013201</v>
      </c>
      <c r="X1265" s="1" t="s">
        <v>19148</v>
      </c>
      <c r="Y1265" s="1" t="s">
        <v>19149</v>
      </c>
      <c r="Z1265" s="1" t="s">
        <v>18706</v>
      </c>
      <c r="AA1265" s="1" t="s">
        <v>18707</v>
      </c>
      <c r="AB1265" s="1" t="s">
        <v>18707</v>
      </c>
      <c r="AE1265" s="1" t="s">
        <v>19150</v>
      </c>
      <c r="AG1265" s="1" t="s">
        <v>1816</v>
      </c>
      <c r="AH1265" s="1" t="s">
        <v>1816</v>
      </c>
      <c r="AI1265" s="1">
        <v>1419</v>
      </c>
      <c r="AK1265" s="1" t="s">
        <v>19624</v>
      </c>
      <c r="AL1265" s="1" t="s">
        <v>19151</v>
      </c>
      <c r="AM1265" s="1" t="s">
        <v>18693</v>
      </c>
      <c r="AN1265" s="1" t="s">
        <v>18669</v>
      </c>
      <c r="AO1265" s="1" t="s">
        <v>18668</v>
      </c>
      <c r="AP1265" s="14" t="s">
        <v>19435</v>
      </c>
      <c r="AQ1265" s="14" t="s">
        <v>19107</v>
      </c>
      <c r="AR1265" s="14" t="s">
        <v>18693</v>
      </c>
      <c r="AS1265" s="15">
        <v>44350</v>
      </c>
      <c r="AT1265" s="1" t="s">
        <v>18828</v>
      </c>
      <c r="AU1265" s="1" t="s">
        <v>18957</v>
      </c>
      <c r="AV1265" s="1" t="s">
        <v>18693</v>
      </c>
      <c r="AW1265" s="1" t="s">
        <v>18958</v>
      </c>
      <c r="AX1265" s="1" t="s">
        <v>18667</v>
      </c>
      <c r="AY1265" s="1" t="s">
        <v>18959</v>
      </c>
    </row>
    <row r="1266" spans="1:51" x14ac:dyDescent="0.2">
      <c r="A1266" s="14" t="s">
        <v>17450</v>
      </c>
      <c r="B1266" s="1" t="s">
        <v>18953</v>
      </c>
      <c r="C1266" s="1" t="s">
        <v>18685</v>
      </c>
      <c r="D1266" s="1" t="s">
        <v>18664</v>
      </c>
      <c r="E1266" s="15">
        <v>44326</v>
      </c>
      <c r="F1266" s="13">
        <v>44344</v>
      </c>
      <c r="G1266" s="1" t="s">
        <v>18954</v>
      </c>
      <c r="H1266" s="1" t="s">
        <v>18955</v>
      </c>
      <c r="I1266" s="1" t="s">
        <v>18667</v>
      </c>
      <c r="J1266" s="1" t="s">
        <v>18668</v>
      </c>
      <c r="K1266" s="1" t="s">
        <v>18669</v>
      </c>
      <c r="L1266" s="1" t="s">
        <v>18693</v>
      </c>
      <c r="M1266" s="1" t="s">
        <v>18956</v>
      </c>
      <c r="N1266" s="1" t="s">
        <v>18957</v>
      </c>
      <c r="O1266" s="1">
        <v>20</v>
      </c>
      <c r="P1266" s="1" t="s">
        <v>18953</v>
      </c>
      <c r="Q1266" s="1" t="s">
        <v>19146</v>
      </c>
      <c r="R1266" s="1">
        <v>20172862765</v>
      </c>
      <c r="S1266" s="1" t="s">
        <v>18702</v>
      </c>
      <c r="T1266" s="1">
        <v>17286276</v>
      </c>
      <c r="U1266" s="1" t="s">
        <v>19147</v>
      </c>
      <c r="V1266" s="1">
        <v>45013201</v>
      </c>
      <c r="X1266" s="1" t="s">
        <v>19148</v>
      </c>
      <c r="Y1266" s="1" t="s">
        <v>19149</v>
      </c>
      <c r="Z1266" s="1" t="s">
        <v>18706</v>
      </c>
      <c r="AA1266" s="1" t="s">
        <v>18707</v>
      </c>
      <c r="AB1266" s="1" t="s">
        <v>18707</v>
      </c>
      <c r="AE1266" s="1" t="s">
        <v>19150</v>
      </c>
      <c r="AG1266" s="1" t="s">
        <v>1816</v>
      </c>
      <c r="AH1266" s="1" t="s">
        <v>1816</v>
      </c>
      <c r="AI1266" s="1">
        <v>1419</v>
      </c>
      <c r="AK1266" s="1" t="s">
        <v>19624</v>
      </c>
      <c r="AL1266" s="1" t="s">
        <v>19151</v>
      </c>
      <c r="AM1266" s="1" t="s">
        <v>18693</v>
      </c>
      <c r="AN1266" s="1" t="s">
        <v>18669</v>
      </c>
      <c r="AO1266" s="1" t="s">
        <v>18668</v>
      </c>
      <c r="AP1266" s="14" t="s">
        <v>19435</v>
      </c>
      <c r="AQ1266" s="14" t="s">
        <v>19107</v>
      </c>
      <c r="AR1266" s="14" t="s">
        <v>18693</v>
      </c>
      <c r="AS1266" s="15">
        <v>44350</v>
      </c>
      <c r="AT1266" s="1" t="s">
        <v>18828</v>
      </c>
      <c r="AU1266" s="1" t="s">
        <v>18957</v>
      </c>
      <c r="AV1266" s="1" t="s">
        <v>18693</v>
      </c>
      <c r="AW1266" s="1" t="s">
        <v>18958</v>
      </c>
      <c r="AX1266" s="1" t="s">
        <v>18667</v>
      </c>
      <c r="AY1266" s="1" t="s">
        <v>18959</v>
      </c>
    </row>
    <row r="1267" spans="1:51" x14ac:dyDescent="0.2">
      <c r="A1267" s="14" t="s">
        <v>16128</v>
      </c>
      <c r="B1267" s="1" t="s">
        <v>18662</v>
      </c>
      <c r="C1267" s="1" t="s">
        <v>18685</v>
      </c>
      <c r="D1267" s="1" t="s">
        <v>18664</v>
      </c>
      <c r="E1267" s="15">
        <v>44326</v>
      </c>
      <c r="F1267" s="13">
        <v>44335</v>
      </c>
      <c r="G1267" s="1" t="s">
        <v>18665</v>
      </c>
      <c r="H1267" s="1" t="s">
        <v>18666</v>
      </c>
      <c r="I1267" s="1" t="s">
        <v>18667</v>
      </c>
      <c r="J1267" s="1" t="s">
        <v>18668</v>
      </c>
      <c r="K1267" s="1" t="s">
        <v>18669</v>
      </c>
      <c r="L1267" s="1" t="s">
        <v>18679</v>
      </c>
      <c r="M1267" s="1" t="s">
        <v>18671</v>
      </c>
      <c r="N1267" s="1" t="s">
        <v>18672</v>
      </c>
      <c r="O1267" s="1">
        <v>21</v>
      </c>
      <c r="P1267" s="1" t="s">
        <v>18662</v>
      </c>
      <c r="Q1267" s="1" t="s">
        <v>18673</v>
      </c>
      <c r="R1267" s="1">
        <v>30681071381</v>
      </c>
      <c r="U1267" s="1" t="s">
        <v>18686</v>
      </c>
      <c r="V1267" s="1">
        <v>3434363000</v>
      </c>
      <c r="W1267" s="1" t="s">
        <v>18687</v>
      </c>
      <c r="Z1267" s="1" t="s">
        <v>18688</v>
      </c>
      <c r="AA1267" s="1" t="s">
        <v>18689</v>
      </c>
      <c r="AB1267" s="1" t="s">
        <v>18689</v>
      </c>
      <c r="AE1267" s="1" t="s">
        <v>18690</v>
      </c>
      <c r="AG1267" s="1" t="s">
        <v>15731</v>
      </c>
      <c r="AI1267" s="1">
        <v>3100</v>
      </c>
      <c r="AK1267" s="1" t="s">
        <v>18732</v>
      </c>
      <c r="AL1267" s="1" t="s">
        <v>18730</v>
      </c>
      <c r="AM1267" s="1" t="s">
        <v>18679</v>
      </c>
      <c r="AN1267" s="1" t="s">
        <v>18669</v>
      </c>
      <c r="AO1267" s="1" t="s">
        <v>18668</v>
      </c>
      <c r="AP1267" s="14" t="s">
        <v>18732</v>
      </c>
      <c r="AQ1267" s="14" t="s">
        <v>18734</v>
      </c>
      <c r="AR1267" s="14" t="s">
        <v>18679</v>
      </c>
      <c r="AS1267" s="15">
        <v>44347</v>
      </c>
      <c r="AT1267" s="1" t="s">
        <v>18828</v>
      </c>
      <c r="AU1267" s="1" t="s">
        <v>18672</v>
      </c>
      <c r="AV1267" s="1" t="s">
        <v>18679</v>
      </c>
      <c r="AW1267" s="1" t="s">
        <v>18683</v>
      </c>
      <c r="AX1267" s="1" t="s">
        <v>18667</v>
      </c>
      <c r="AY1267" s="1" t="s">
        <v>18684</v>
      </c>
    </row>
    <row r="1268" spans="1:51" x14ac:dyDescent="0.2">
      <c r="A1268" s="14" t="s">
        <v>17452</v>
      </c>
      <c r="B1268" s="1" t="s">
        <v>18953</v>
      </c>
      <c r="C1268" s="1" t="s">
        <v>18685</v>
      </c>
      <c r="D1268" s="1" t="s">
        <v>18664</v>
      </c>
      <c r="E1268" s="15">
        <v>44326</v>
      </c>
      <c r="F1268" s="13">
        <v>44344</v>
      </c>
      <c r="G1268" s="1" t="s">
        <v>18954</v>
      </c>
      <c r="H1268" s="1" t="s">
        <v>18955</v>
      </c>
      <c r="I1268" s="1" t="s">
        <v>18667</v>
      </c>
      <c r="J1268" s="1" t="s">
        <v>18668</v>
      </c>
      <c r="K1268" s="1" t="s">
        <v>18669</v>
      </c>
      <c r="L1268" s="1" t="s">
        <v>18693</v>
      </c>
      <c r="M1268" s="1" t="s">
        <v>18956</v>
      </c>
      <c r="N1268" s="1" t="s">
        <v>18957</v>
      </c>
      <c r="O1268" s="1">
        <v>20</v>
      </c>
      <c r="P1268" s="1" t="s">
        <v>18953</v>
      </c>
      <c r="Q1268" s="1" t="s">
        <v>19146</v>
      </c>
      <c r="R1268" s="1">
        <v>20172862765</v>
      </c>
      <c r="S1268" s="1" t="s">
        <v>18702</v>
      </c>
      <c r="T1268" s="1">
        <v>17286276</v>
      </c>
      <c r="U1268" s="1" t="s">
        <v>19147</v>
      </c>
      <c r="V1268" s="1">
        <v>45013201</v>
      </c>
      <c r="X1268" s="1" t="s">
        <v>19148</v>
      </c>
      <c r="Y1268" s="1" t="s">
        <v>19149</v>
      </c>
      <c r="Z1268" s="1" t="s">
        <v>18706</v>
      </c>
      <c r="AA1268" s="1" t="s">
        <v>18707</v>
      </c>
      <c r="AB1268" s="1" t="s">
        <v>18707</v>
      </c>
      <c r="AE1268" s="1" t="s">
        <v>19150</v>
      </c>
      <c r="AG1268" s="1" t="s">
        <v>1816</v>
      </c>
      <c r="AH1268" s="1" t="s">
        <v>1816</v>
      </c>
      <c r="AI1268" s="1">
        <v>1419</v>
      </c>
      <c r="AK1268" s="1" t="s">
        <v>19624</v>
      </c>
      <c r="AL1268" s="1" t="s">
        <v>19151</v>
      </c>
      <c r="AM1268" s="1" t="s">
        <v>18693</v>
      </c>
      <c r="AN1268" s="1" t="s">
        <v>18669</v>
      </c>
      <c r="AO1268" s="1" t="s">
        <v>18668</v>
      </c>
      <c r="AP1268" s="14" t="s">
        <v>19435</v>
      </c>
      <c r="AQ1268" s="14" t="s">
        <v>19107</v>
      </c>
      <c r="AR1268" s="14" t="s">
        <v>18693</v>
      </c>
      <c r="AS1268" s="15">
        <v>44350</v>
      </c>
      <c r="AT1268" s="1" t="s">
        <v>18828</v>
      </c>
      <c r="AU1268" s="1" t="s">
        <v>18957</v>
      </c>
      <c r="AV1268" s="1" t="s">
        <v>18693</v>
      </c>
      <c r="AW1268" s="1" t="s">
        <v>18958</v>
      </c>
      <c r="AX1268" s="1" t="s">
        <v>18667</v>
      </c>
      <c r="AY1268" s="1" t="s">
        <v>18959</v>
      </c>
    </row>
    <row r="1269" spans="1:51" x14ac:dyDescent="0.2">
      <c r="A1269" s="14" t="s">
        <v>17454</v>
      </c>
      <c r="B1269" s="1" t="s">
        <v>18953</v>
      </c>
      <c r="C1269" s="1" t="s">
        <v>18685</v>
      </c>
      <c r="D1269" s="1" t="s">
        <v>18664</v>
      </c>
      <c r="E1269" s="15">
        <v>44326</v>
      </c>
      <c r="F1269" s="13">
        <v>44344</v>
      </c>
      <c r="G1269" s="1" t="s">
        <v>18954</v>
      </c>
      <c r="H1269" s="1" t="s">
        <v>18955</v>
      </c>
      <c r="I1269" s="1" t="s">
        <v>18667</v>
      </c>
      <c r="J1269" s="1" t="s">
        <v>18668</v>
      </c>
      <c r="K1269" s="1" t="s">
        <v>18669</v>
      </c>
      <c r="L1269" s="1" t="s">
        <v>18693</v>
      </c>
      <c r="M1269" s="1" t="s">
        <v>18956</v>
      </c>
      <c r="N1269" s="1" t="s">
        <v>18957</v>
      </c>
      <c r="O1269" s="1">
        <v>20</v>
      </c>
      <c r="P1269" s="1" t="s">
        <v>18953</v>
      </c>
      <c r="Q1269" s="1" t="s">
        <v>19146</v>
      </c>
      <c r="R1269" s="1">
        <v>20172862765</v>
      </c>
      <c r="S1269" s="1" t="s">
        <v>18702</v>
      </c>
      <c r="T1269" s="1">
        <v>17286276</v>
      </c>
      <c r="U1269" s="1" t="s">
        <v>19147</v>
      </c>
      <c r="V1269" s="1">
        <v>45013201</v>
      </c>
      <c r="X1269" s="1" t="s">
        <v>19148</v>
      </c>
      <c r="Y1269" s="1" t="s">
        <v>19149</v>
      </c>
      <c r="Z1269" s="1" t="s">
        <v>18706</v>
      </c>
      <c r="AA1269" s="1" t="s">
        <v>18707</v>
      </c>
      <c r="AB1269" s="1" t="s">
        <v>18707</v>
      </c>
      <c r="AE1269" s="1" t="s">
        <v>19150</v>
      </c>
      <c r="AG1269" s="1" t="s">
        <v>1816</v>
      </c>
      <c r="AH1269" s="1" t="s">
        <v>1816</v>
      </c>
      <c r="AI1269" s="1">
        <v>1419</v>
      </c>
      <c r="AK1269" s="1" t="s">
        <v>19624</v>
      </c>
      <c r="AL1269" s="1" t="s">
        <v>19151</v>
      </c>
      <c r="AM1269" s="1" t="s">
        <v>18693</v>
      </c>
      <c r="AN1269" s="1" t="s">
        <v>18669</v>
      </c>
      <c r="AO1269" s="1" t="s">
        <v>18668</v>
      </c>
      <c r="AP1269" s="14" t="s">
        <v>19435</v>
      </c>
      <c r="AQ1269" s="14" t="s">
        <v>19107</v>
      </c>
      <c r="AR1269" s="14" t="s">
        <v>18693</v>
      </c>
      <c r="AS1269" s="15">
        <v>44350</v>
      </c>
      <c r="AT1269" s="1" t="s">
        <v>18828</v>
      </c>
      <c r="AU1269" s="1" t="s">
        <v>18957</v>
      </c>
      <c r="AV1269" s="1" t="s">
        <v>18693</v>
      </c>
      <c r="AW1269" s="1" t="s">
        <v>18958</v>
      </c>
      <c r="AX1269" s="1" t="s">
        <v>18667</v>
      </c>
      <c r="AY1269" s="1" t="s">
        <v>18959</v>
      </c>
    </row>
    <row r="1270" spans="1:51" x14ac:dyDescent="0.2">
      <c r="A1270" s="14" t="s">
        <v>16132</v>
      </c>
      <c r="B1270" s="1" t="s">
        <v>18662</v>
      </c>
      <c r="C1270" s="1" t="s">
        <v>18685</v>
      </c>
      <c r="D1270" s="1" t="s">
        <v>18664</v>
      </c>
      <c r="E1270" s="15">
        <v>44326</v>
      </c>
      <c r="F1270" s="13">
        <v>44335</v>
      </c>
      <c r="G1270" s="1" t="s">
        <v>18665</v>
      </c>
      <c r="H1270" s="1" t="s">
        <v>18666</v>
      </c>
      <c r="I1270" s="1" t="s">
        <v>18667</v>
      </c>
      <c r="J1270" s="1" t="s">
        <v>18668</v>
      </c>
      <c r="K1270" s="1" t="s">
        <v>18669</v>
      </c>
      <c r="L1270" s="1" t="s">
        <v>18679</v>
      </c>
      <c r="M1270" s="1" t="s">
        <v>18671</v>
      </c>
      <c r="N1270" s="1" t="s">
        <v>18672</v>
      </c>
      <c r="O1270" s="1">
        <v>21</v>
      </c>
      <c r="P1270" s="1" t="s">
        <v>18662</v>
      </c>
      <c r="Q1270" s="1" t="s">
        <v>18673</v>
      </c>
      <c r="R1270" s="1">
        <v>30681071381</v>
      </c>
      <c r="U1270" s="1" t="s">
        <v>18686</v>
      </c>
      <c r="V1270" s="1">
        <v>3434363000</v>
      </c>
      <c r="W1270" s="1" t="s">
        <v>18687</v>
      </c>
      <c r="Z1270" s="1" t="s">
        <v>18688</v>
      </c>
      <c r="AA1270" s="1" t="s">
        <v>18689</v>
      </c>
      <c r="AB1270" s="1" t="s">
        <v>18689</v>
      </c>
      <c r="AE1270" s="1" t="s">
        <v>18690</v>
      </c>
      <c r="AG1270" s="1" t="s">
        <v>15731</v>
      </c>
      <c r="AI1270" s="1">
        <v>3100</v>
      </c>
      <c r="AK1270" s="1" t="s">
        <v>18732</v>
      </c>
      <c r="AL1270" s="1" t="s">
        <v>18730</v>
      </c>
      <c r="AM1270" s="1" t="s">
        <v>18679</v>
      </c>
      <c r="AN1270" s="1" t="s">
        <v>18669</v>
      </c>
      <c r="AO1270" s="1" t="s">
        <v>18668</v>
      </c>
      <c r="AP1270" s="14" t="s">
        <v>18732</v>
      </c>
      <c r="AQ1270" s="14" t="s">
        <v>18734</v>
      </c>
      <c r="AR1270" s="14" t="s">
        <v>18679</v>
      </c>
      <c r="AS1270" s="15">
        <v>44347</v>
      </c>
      <c r="AT1270" s="1" t="s">
        <v>18828</v>
      </c>
      <c r="AU1270" s="1" t="s">
        <v>18672</v>
      </c>
      <c r="AV1270" s="1" t="s">
        <v>18679</v>
      </c>
      <c r="AW1270" s="1" t="s">
        <v>18683</v>
      </c>
      <c r="AX1270" s="1" t="s">
        <v>18667</v>
      </c>
      <c r="AY1270" s="1" t="s">
        <v>18684</v>
      </c>
    </row>
    <row r="1271" spans="1:51" x14ac:dyDescent="0.2">
      <c r="A1271" s="14" t="s">
        <v>17456</v>
      </c>
      <c r="B1271" s="1" t="s">
        <v>18953</v>
      </c>
      <c r="C1271" s="1" t="s">
        <v>18685</v>
      </c>
      <c r="D1271" s="1" t="s">
        <v>18664</v>
      </c>
      <c r="E1271" s="15">
        <v>44326</v>
      </c>
      <c r="F1271" s="13">
        <v>44348</v>
      </c>
      <c r="G1271" s="1" t="s">
        <v>18954</v>
      </c>
      <c r="H1271" s="1" t="s">
        <v>18955</v>
      </c>
      <c r="I1271" s="1" t="s">
        <v>18667</v>
      </c>
      <c r="J1271" s="1" t="s">
        <v>18668</v>
      </c>
      <c r="K1271" s="1" t="s">
        <v>18669</v>
      </c>
      <c r="L1271" s="1" t="s">
        <v>18693</v>
      </c>
      <c r="M1271" s="1" t="s">
        <v>18956</v>
      </c>
      <c r="N1271" s="1" t="s">
        <v>18957</v>
      </c>
      <c r="O1271" s="1">
        <v>20</v>
      </c>
      <c r="P1271" s="1" t="s">
        <v>18953</v>
      </c>
      <c r="Q1271" s="1" t="s">
        <v>19146</v>
      </c>
      <c r="R1271" s="1">
        <v>20172862765</v>
      </c>
      <c r="S1271" s="1" t="s">
        <v>18702</v>
      </c>
      <c r="T1271" s="1">
        <v>17286276</v>
      </c>
      <c r="U1271" s="1" t="s">
        <v>19147</v>
      </c>
      <c r="V1271" s="1">
        <v>45013201</v>
      </c>
      <c r="X1271" s="1" t="s">
        <v>19148</v>
      </c>
      <c r="Y1271" s="1" t="s">
        <v>19149</v>
      </c>
      <c r="Z1271" s="1" t="s">
        <v>18706</v>
      </c>
      <c r="AA1271" s="1" t="s">
        <v>18707</v>
      </c>
      <c r="AB1271" s="1" t="s">
        <v>18707</v>
      </c>
      <c r="AE1271" s="1" t="s">
        <v>19150</v>
      </c>
      <c r="AG1271" s="1" t="s">
        <v>1816</v>
      </c>
      <c r="AH1271" s="1" t="s">
        <v>1816</v>
      </c>
      <c r="AI1271" s="1">
        <v>1419</v>
      </c>
      <c r="AK1271" s="1" t="s">
        <v>19624</v>
      </c>
      <c r="AL1271" s="1" t="s">
        <v>19151</v>
      </c>
      <c r="AM1271" s="1" t="s">
        <v>18693</v>
      </c>
      <c r="AN1271" s="1" t="s">
        <v>18669</v>
      </c>
      <c r="AO1271" s="1" t="s">
        <v>18668</v>
      </c>
      <c r="AP1271" s="14" t="s">
        <v>19435</v>
      </c>
      <c r="AQ1271" s="14" t="s">
        <v>19107</v>
      </c>
      <c r="AR1271" s="14" t="s">
        <v>18693</v>
      </c>
      <c r="AS1271" s="15">
        <v>44350</v>
      </c>
      <c r="AT1271" s="1" t="s">
        <v>18828</v>
      </c>
      <c r="AU1271" s="1" t="s">
        <v>18957</v>
      </c>
      <c r="AV1271" s="1" t="s">
        <v>18693</v>
      </c>
      <c r="AW1271" s="1" t="s">
        <v>18958</v>
      </c>
      <c r="AX1271" s="1" t="s">
        <v>18667</v>
      </c>
      <c r="AY1271" s="1" t="s">
        <v>18959</v>
      </c>
    </row>
    <row r="1272" spans="1:51" x14ac:dyDescent="0.2">
      <c r="A1272" s="14" t="s">
        <v>17458</v>
      </c>
      <c r="B1272" s="1" t="s">
        <v>18953</v>
      </c>
      <c r="C1272" s="1" t="s">
        <v>18685</v>
      </c>
      <c r="D1272" s="1" t="s">
        <v>18664</v>
      </c>
      <c r="E1272" s="15">
        <v>44326</v>
      </c>
      <c r="F1272" s="13">
        <v>44348</v>
      </c>
      <c r="G1272" s="1" t="s">
        <v>18954</v>
      </c>
      <c r="H1272" s="1" t="s">
        <v>18955</v>
      </c>
      <c r="I1272" s="1" t="s">
        <v>18667</v>
      </c>
      <c r="J1272" s="1" t="s">
        <v>18668</v>
      </c>
      <c r="K1272" s="1" t="s">
        <v>18669</v>
      </c>
      <c r="L1272" s="1" t="s">
        <v>18693</v>
      </c>
      <c r="M1272" s="1" t="s">
        <v>18956</v>
      </c>
      <c r="N1272" s="1" t="s">
        <v>18957</v>
      </c>
      <c r="O1272" s="1">
        <v>21</v>
      </c>
      <c r="P1272" s="1" t="s">
        <v>18953</v>
      </c>
      <c r="Q1272" s="1" t="s">
        <v>19146</v>
      </c>
      <c r="R1272" s="1">
        <v>20172862765</v>
      </c>
      <c r="S1272" s="1" t="s">
        <v>18702</v>
      </c>
      <c r="T1272" s="1">
        <v>17286276</v>
      </c>
      <c r="U1272" s="1" t="s">
        <v>19147</v>
      </c>
      <c r="V1272" s="1">
        <v>45013201</v>
      </c>
      <c r="X1272" s="1" t="s">
        <v>19148</v>
      </c>
      <c r="Y1272" s="1" t="s">
        <v>19149</v>
      </c>
      <c r="Z1272" s="1" t="s">
        <v>18706</v>
      </c>
      <c r="AA1272" s="1" t="s">
        <v>18707</v>
      </c>
      <c r="AB1272" s="1" t="s">
        <v>18707</v>
      </c>
      <c r="AE1272" s="1" t="s">
        <v>19150</v>
      </c>
      <c r="AG1272" s="1" t="s">
        <v>1816</v>
      </c>
      <c r="AH1272" s="1" t="s">
        <v>1816</v>
      </c>
      <c r="AI1272" s="1">
        <v>1419</v>
      </c>
      <c r="AK1272" s="1" t="s">
        <v>19624</v>
      </c>
      <c r="AL1272" s="1" t="s">
        <v>19151</v>
      </c>
      <c r="AM1272" s="1" t="s">
        <v>18693</v>
      </c>
      <c r="AN1272" s="1" t="s">
        <v>18669</v>
      </c>
      <c r="AO1272" s="1" t="s">
        <v>18668</v>
      </c>
      <c r="AP1272" s="14" t="s">
        <v>19435</v>
      </c>
      <c r="AQ1272" s="14" t="s">
        <v>19107</v>
      </c>
      <c r="AR1272" s="14" t="s">
        <v>18693</v>
      </c>
      <c r="AS1272" s="15">
        <v>44350</v>
      </c>
      <c r="AT1272" s="1" t="s">
        <v>18828</v>
      </c>
      <c r="AU1272" s="1" t="s">
        <v>18957</v>
      </c>
      <c r="AV1272" s="1" t="s">
        <v>18693</v>
      </c>
      <c r="AW1272" s="1" t="s">
        <v>18958</v>
      </c>
      <c r="AX1272" s="1" t="s">
        <v>18667</v>
      </c>
      <c r="AY1272" s="1" t="s">
        <v>18959</v>
      </c>
    </row>
    <row r="1273" spans="1:51" x14ac:dyDescent="0.2">
      <c r="A1273" s="14" t="s">
        <v>16136</v>
      </c>
      <c r="B1273" s="1" t="s">
        <v>18662</v>
      </c>
      <c r="C1273" s="1" t="s">
        <v>18685</v>
      </c>
      <c r="D1273" s="1" t="s">
        <v>18664</v>
      </c>
      <c r="E1273" s="15">
        <v>44326</v>
      </c>
      <c r="F1273" s="13">
        <v>44343</v>
      </c>
      <c r="G1273" s="1" t="s">
        <v>18665</v>
      </c>
      <c r="H1273" s="1" t="s">
        <v>18666</v>
      </c>
      <c r="I1273" s="1" t="s">
        <v>18667</v>
      </c>
      <c r="J1273" s="1" t="s">
        <v>18668</v>
      </c>
      <c r="K1273" s="1" t="s">
        <v>18669</v>
      </c>
      <c r="L1273" s="1" t="s">
        <v>18679</v>
      </c>
      <c r="M1273" s="1" t="s">
        <v>18671</v>
      </c>
      <c r="N1273" s="1" t="s">
        <v>18672</v>
      </c>
      <c r="O1273" s="1">
        <v>42</v>
      </c>
      <c r="P1273" s="1" t="s">
        <v>18662</v>
      </c>
      <c r="Q1273" s="1" t="s">
        <v>18673</v>
      </c>
      <c r="R1273" s="1">
        <v>30708282150</v>
      </c>
      <c r="U1273" s="1" t="s">
        <v>18898</v>
      </c>
      <c r="V1273" s="1">
        <v>1137534400</v>
      </c>
      <c r="W1273" s="1" t="s">
        <v>19327</v>
      </c>
      <c r="Z1273" s="1" t="s">
        <v>18706</v>
      </c>
      <c r="AA1273" s="1" t="s">
        <v>18900</v>
      </c>
      <c r="AB1273" s="1" t="s">
        <v>18901</v>
      </c>
      <c r="AE1273" s="1" t="s">
        <v>18902</v>
      </c>
      <c r="AG1273" s="1">
        <v>14</v>
      </c>
      <c r="AI1273" s="1">
        <v>1429</v>
      </c>
      <c r="AK1273" s="1" t="s">
        <v>18903</v>
      </c>
      <c r="AL1273" s="1" t="s">
        <v>17844</v>
      </c>
      <c r="AM1273" s="1" t="s">
        <v>18904</v>
      </c>
      <c r="AN1273" s="1" t="s">
        <v>18669</v>
      </c>
      <c r="AO1273" s="1" t="s">
        <v>18668</v>
      </c>
      <c r="AP1273" s="14" t="s">
        <v>18905</v>
      </c>
      <c r="AQ1273" s="14" t="s">
        <v>18906</v>
      </c>
      <c r="AR1273" s="14" t="s">
        <v>18907</v>
      </c>
      <c r="AS1273" s="15">
        <v>44343</v>
      </c>
      <c r="AT1273" s="1" t="s">
        <v>18779</v>
      </c>
      <c r="AU1273" s="1" t="s">
        <v>18672</v>
      </c>
      <c r="AV1273" s="1" t="s">
        <v>18679</v>
      </c>
      <c r="AW1273" s="1" t="s">
        <v>18683</v>
      </c>
      <c r="AX1273" s="1" t="s">
        <v>18667</v>
      </c>
      <c r="AY1273" s="1" t="s">
        <v>18684</v>
      </c>
    </row>
    <row r="1274" spans="1:51" x14ac:dyDescent="0.2">
      <c r="A1274" s="14" t="s">
        <v>16140</v>
      </c>
      <c r="B1274" s="1" t="s">
        <v>18662</v>
      </c>
      <c r="C1274" s="1" t="s">
        <v>18685</v>
      </c>
      <c r="D1274" s="1" t="s">
        <v>18664</v>
      </c>
      <c r="E1274" s="15">
        <v>44327</v>
      </c>
      <c r="F1274" s="13">
        <v>44336</v>
      </c>
      <c r="G1274" s="1" t="s">
        <v>18665</v>
      </c>
      <c r="H1274" s="1" t="s">
        <v>18666</v>
      </c>
      <c r="I1274" s="1" t="s">
        <v>18667</v>
      </c>
      <c r="J1274" s="1" t="s">
        <v>18668</v>
      </c>
      <c r="K1274" s="1" t="s">
        <v>18669</v>
      </c>
      <c r="L1274" s="1" t="s">
        <v>18679</v>
      </c>
      <c r="M1274" s="1" t="s">
        <v>18671</v>
      </c>
      <c r="N1274" s="1" t="s">
        <v>18672</v>
      </c>
      <c r="O1274" s="1">
        <v>18</v>
      </c>
      <c r="P1274" s="1" t="s">
        <v>18662</v>
      </c>
      <c r="Q1274" s="1" t="s">
        <v>19608</v>
      </c>
      <c r="R1274" s="1">
        <v>20254926222</v>
      </c>
      <c r="S1274" s="1" t="s">
        <v>18702</v>
      </c>
      <c r="T1274" s="1">
        <v>25492622</v>
      </c>
      <c r="U1274" s="1" t="s">
        <v>19609</v>
      </c>
      <c r="V1274" s="1">
        <v>3364222761</v>
      </c>
      <c r="X1274" s="1" t="s">
        <v>19610</v>
      </c>
      <c r="Y1274" s="1" t="s">
        <v>19611</v>
      </c>
      <c r="Z1274" s="1" t="s">
        <v>15990</v>
      </c>
      <c r="AA1274" s="1" t="s">
        <v>19058</v>
      </c>
      <c r="AB1274" s="1" t="s">
        <v>19612</v>
      </c>
      <c r="AE1274" s="1" t="s">
        <v>19613</v>
      </c>
      <c r="AI1274" s="1">
        <v>2900</v>
      </c>
      <c r="AK1274" s="1" t="s">
        <v>18732</v>
      </c>
      <c r="AL1274" s="1" t="s">
        <v>18730</v>
      </c>
      <c r="AM1274" s="1" t="s">
        <v>18679</v>
      </c>
      <c r="AN1274" s="1" t="s">
        <v>18669</v>
      </c>
      <c r="AO1274" s="1" t="s">
        <v>18668</v>
      </c>
      <c r="AP1274" s="14" t="s">
        <v>18732</v>
      </c>
      <c r="AQ1274" s="14" t="s">
        <v>18734</v>
      </c>
      <c r="AR1274" s="14" t="s">
        <v>18679</v>
      </c>
      <c r="AS1274" s="15">
        <v>44347</v>
      </c>
      <c r="AT1274" s="1" t="s">
        <v>18828</v>
      </c>
      <c r="AU1274" s="1" t="s">
        <v>18672</v>
      </c>
      <c r="AV1274" s="1" t="s">
        <v>18679</v>
      </c>
      <c r="AW1274" s="1" t="s">
        <v>18683</v>
      </c>
      <c r="AX1274" s="1" t="s">
        <v>18667</v>
      </c>
      <c r="AY1274" s="1" t="s">
        <v>18684</v>
      </c>
    </row>
    <row r="1275" spans="1:51" x14ac:dyDescent="0.2">
      <c r="A1275" s="14" t="s">
        <v>16141</v>
      </c>
      <c r="B1275" s="1" t="s">
        <v>18662</v>
      </c>
      <c r="C1275" s="1" t="s">
        <v>18685</v>
      </c>
      <c r="D1275" s="1" t="s">
        <v>18664</v>
      </c>
      <c r="E1275" s="15">
        <v>44327</v>
      </c>
      <c r="F1275" s="13">
        <v>44328</v>
      </c>
      <c r="G1275" s="1" t="s">
        <v>18665</v>
      </c>
      <c r="H1275" s="1" t="s">
        <v>18666</v>
      </c>
      <c r="I1275" s="1" t="s">
        <v>18667</v>
      </c>
      <c r="J1275" s="1" t="s">
        <v>18668</v>
      </c>
      <c r="K1275" s="1" t="s">
        <v>18669</v>
      </c>
      <c r="L1275" s="1" t="s">
        <v>18679</v>
      </c>
      <c r="M1275" s="1" t="s">
        <v>18671</v>
      </c>
      <c r="N1275" s="1" t="s">
        <v>18672</v>
      </c>
      <c r="O1275" s="1">
        <v>13</v>
      </c>
      <c r="P1275" s="1" t="s">
        <v>18662</v>
      </c>
      <c r="Q1275" s="1" t="s">
        <v>18673</v>
      </c>
      <c r="R1275" s="1">
        <v>30681071381</v>
      </c>
      <c r="U1275" s="1" t="s">
        <v>18686</v>
      </c>
      <c r="V1275" s="1">
        <v>3434363000</v>
      </c>
      <c r="W1275" s="1" t="s">
        <v>18687</v>
      </c>
      <c r="Z1275" s="1" t="s">
        <v>18688</v>
      </c>
      <c r="AA1275" s="1" t="s">
        <v>18689</v>
      </c>
      <c r="AB1275" s="1" t="s">
        <v>18689</v>
      </c>
      <c r="AE1275" s="1" t="s">
        <v>18690</v>
      </c>
      <c r="AG1275" s="1" t="s">
        <v>15731</v>
      </c>
      <c r="AI1275" s="1">
        <v>3100</v>
      </c>
      <c r="AK1275" s="1" t="s">
        <v>19076</v>
      </c>
      <c r="AL1275" s="1" t="s">
        <v>19077</v>
      </c>
      <c r="AM1275" s="1" t="s">
        <v>18904</v>
      </c>
      <c r="AN1275" s="1" t="s">
        <v>18669</v>
      </c>
      <c r="AO1275" s="1" t="s">
        <v>18668</v>
      </c>
      <c r="AP1275" s="14" t="s">
        <v>19048</v>
      </c>
      <c r="AQ1275" s="14" t="s">
        <v>19027</v>
      </c>
      <c r="AR1275" s="14" t="s">
        <v>18868</v>
      </c>
      <c r="AS1275" s="15">
        <v>44328</v>
      </c>
      <c r="AT1275" s="1" t="s">
        <v>19158</v>
      </c>
      <c r="AU1275" s="1" t="s">
        <v>18672</v>
      </c>
      <c r="AV1275" s="1" t="s">
        <v>18679</v>
      </c>
      <c r="AW1275" s="1" t="s">
        <v>18683</v>
      </c>
      <c r="AX1275" s="1" t="s">
        <v>18667</v>
      </c>
      <c r="AY1275" s="1" t="s">
        <v>18684</v>
      </c>
    </row>
    <row r="1276" spans="1:51" x14ac:dyDescent="0.2">
      <c r="A1276" s="14" t="s">
        <v>16144</v>
      </c>
      <c r="B1276" s="1" t="s">
        <v>18662</v>
      </c>
      <c r="C1276" s="1" t="s">
        <v>18685</v>
      </c>
      <c r="D1276" s="1" t="s">
        <v>18664</v>
      </c>
      <c r="E1276" s="15">
        <v>44327</v>
      </c>
      <c r="F1276" s="13">
        <v>44342</v>
      </c>
      <c r="G1276" s="1" t="s">
        <v>18665</v>
      </c>
      <c r="H1276" s="1" t="s">
        <v>18666</v>
      </c>
      <c r="I1276" s="1" t="s">
        <v>18667</v>
      </c>
      <c r="J1276" s="1" t="s">
        <v>18668</v>
      </c>
      <c r="K1276" s="1" t="s">
        <v>18669</v>
      </c>
      <c r="L1276" s="1" t="s">
        <v>18679</v>
      </c>
      <c r="M1276" s="1" t="s">
        <v>18671</v>
      </c>
      <c r="N1276" s="1" t="s">
        <v>18672</v>
      </c>
      <c r="O1276" s="1">
        <v>23</v>
      </c>
      <c r="P1276" s="1" t="s">
        <v>18662</v>
      </c>
      <c r="Q1276" s="1" t="s">
        <v>18673</v>
      </c>
      <c r="R1276" s="1">
        <v>30681071381</v>
      </c>
      <c r="U1276" s="1" t="s">
        <v>18686</v>
      </c>
      <c r="V1276" s="1">
        <v>3434363000</v>
      </c>
      <c r="W1276" s="1" t="s">
        <v>18687</v>
      </c>
      <c r="Z1276" s="1" t="s">
        <v>18688</v>
      </c>
      <c r="AA1276" s="1" t="s">
        <v>18689</v>
      </c>
      <c r="AB1276" s="1" t="s">
        <v>18689</v>
      </c>
      <c r="AE1276" s="1" t="s">
        <v>18690</v>
      </c>
      <c r="AG1276" s="1" t="s">
        <v>15731</v>
      </c>
      <c r="AI1276" s="1">
        <v>3100</v>
      </c>
      <c r="AK1276" s="1" t="s">
        <v>18944</v>
      </c>
      <c r="AL1276" s="1" t="s">
        <v>19699</v>
      </c>
      <c r="AM1276" s="1" t="s">
        <v>18693</v>
      </c>
      <c r="AN1276" s="1" t="s">
        <v>18669</v>
      </c>
      <c r="AO1276" s="1" t="s">
        <v>18668</v>
      </c>
      <c r="AP1276" s="14" t="s">
        <v>18718</v>
      </c>
      <c r="AQ1276" s="14" t="s">
        <v>18778</v>
      </c>
      <c r="AR1276" s="14" t="s">
        <v>18679</v>
      </c>
      <c r="AS1276" s="15">
        <v>44342</v>
      </c>
      <c r="AT1276" s="1" t="s">
        <v>19700</v>
      </c>
      <c r="AU1276" s="1" t="s">
        <v>18672</v>
      </c>
      <c r="AV1276" s="1" t="s">
        <v>18679</v>
      </c>
      <c r="AW1276" s="1" t="s">
        <v>18683</v>
      </c>
      <c r="AX1276" s="1" t="s">
        <v>18667</v>
      </c>
      <c r="AY1276" s="1" t="s">
        <v>18684</v>
      </c>
    </row>
    <row r="1277" spans="1:51" x14ac:dyDescent="0.2">
      <c r="A1277" s="14" t="s">
        <v>18315</v>
      </c>
      <c r="B1277" s="1" t="s">
        <v>19235</v>
      </c>
      <c r="C1277" s="1" t="s">
        <v>19259</v>
      </c>
      <c r="D1277" s="1" t="s">
        <v>18664</v>
      </c>
      <c r="E1277" s="15">
        <v>44327</v>
      </c>
      <c r="F1277" s="13">
        <v>44327</v>
      </c>
      <c r="G1277" s="1" t="s">
        <v>18954</v>
      </c>
      <c r="H1277" s="1" t="s">
        <v>19236</v>
      </c>
      <c r="I1277" s="1" t="s">
        <v>18667</v>
      </c>
      <c r="J1277" s="1" t="s">
        <v>18668</v>
      </c>
      <c r="K1277" s="1" t="s">
        <v>18669</v>
      </c>
      <c r="L1277" s="1" t="s">
        <v>18894</v>
      </c>
      <c r="M1277" s="1" t="s">
        <v>18893</v>
      </c>
      <c r="N1277" s="1" t="s">
        <v>19237</v>
      </c>
      <c r="O1277" s="1">
        <v>6</v>
      </c>
      <c r="P1277" s="1" t="s">
        <v>19235</v>
      </c>
      <c r="Q1277" s="1" t="s">
        <v>18673</v>
      </c>
      <c r="R1277" s="1">
        <v>30682757473</v>
      </c>
      <c r="U1277" s="1" t="s">
        <v>19568</v>
      </c>
      <c r="V1277" s="1">
        <v>43637550</v>
      </c>
      <c r="W1277" s="1" t="s">
        <v>16592</v>
      </c>
      <c r="Z1277" s="1" t="s">
        <v>18706</v>
      </c>
      <c r="AA1277" s="1" t="s">
        <v>18789</v>
      </c>
      <c r="AB1277" s="1" t="s">
        <v>18790</v>
      </c>
      <c r="AE1277" s="1" t="s">
        <v>19569</v>
      </c>
      <c r="AG1277" s="1" t="s">
        <v>15731</v>
      </c>
      <c r="AI1277" s="1">
        <v>1070</v>
      </c>
      <c r="AK1277" s="1" t="s">
        <v>19570</v>
      </c>
      <c r="AL1277" s="1" t="s">
        <v>19571</v>
      </c>
      <c r="AM1277" s="1" t="s">
        <v>19572</v>
      </c>
      <c r="AN1277" s="1" t="s">
        <v>18863</v>
      </c>
      <c r="AO1277" s="1" t="s">
        <v>18668</v>
      </c>
      <c r="AP1277" s="14" t="s">
        <v>19573</v>
      </c>
      <c r="AQ1277" s="14" t="s">
        <v>19190</v>
      </c>
      <c r="AR1277" s="14" t="s">
        <v>19572</v>
      </c>
      <c r="AS1277" s="15">
        <v>44327</v>
      </c>
      <c r="AT1277" s="1" t="s">
        <v>19574</v>
      </c>
      <c r="AU1277" s="1" t="s">
        <v>19237</v>
      </c>
      <c r="AV1277" s="1" t="s">
        <v>18894</v>
      </c>
      <c r="AW1277" s="1" t="s">
        <v>19241</v>
      </c>
      <c r="AX1277" s="1" t="s">
        <v>18667</v>
      </c>
      <c r="AY1277" s="1" t="s">
        <v>19242</v>
      </c>
    </row>
    <row r="1278" spans="1:51" x14ac:dyDescent="0.2">
      <c r="A1278" s="14" t="s">
        <v>16147</v>
      </c>
      <c r="B1278" s="1" t="s">
        <v>18662</v>
      </c>
      <c r="C1278" s="1" t="s">
        <v>18685</v>
      </c>
      <c r="D1278" s="1" t="s">
        <v>18664</v>
      </c>
      <c r="E1278" s="15">
        <v>44327</v>
      </c>
      <c r="F1278" s="13">
        <v>44335</v>
      </c>
      <c r="G1278" s="1" t="s">
        <v>18665</v>
      </c>
      <c r="H1278" s="1" t="s">
        <v>18666</v>
      </c>
      <c r="I1278" s="1" t="s">
        <v>18667</v>
      </c>
      <c r="J1278" s="1" t="s">
        <v>18668</v>
      </c>
      <c r="K1278" s="1" t="s">
        <v>18669</v>
      </c>
      <c r="L1278" s="1" t="s">
        <v>18679</v>
      </c>
      <c r="M1278" s="1" t="s">
        <v>18671</v>
      </c>
      <c r="N1278" s="1" t="s">
        <v>18672</v>
      </c>
      <c r="O1278" s="1">
        <v>32</v>
      </c>
      <c r="P1278" s="1" t="s">
        <v>18662</v>
      </c>
      <c r="Q1278" s="1" t="s">
        <v>18673</v>
      </c>
      <c r="R1278" s="1">
        <v>30708282150</v>
      </c>
      <c r="U1278" s="1" t="s">
        <v>18898</v>
      </c>
      <c r="V1278" s="1">
        <v>1137534400</v>
      </c>
      <c r="W1278" s="1" t="s">
        <v>19327</v>
      </c>
      <c r="Z1278" s="1" t="s">
        <v>18706</v>
      </c>
      <c r="AA1278" s="1" t="s">
        <v>18900</v>
      </c>
      <c r="AB1278" s="1" t="s">
        <v>18901</v>
      </c>
      <c r="AE1278" s="1" t="s">
        <v>18902</v>
      </c>
      <c r="AG1278" s="1">
        <v>14</v>
      </c>
      <c r="AI1278" s="1">
        <v>1429</v>
      </c>
      <c r="AK1278" s="1" t="s">
        <v>18968</v>
      </c>
      <c r="AL1278" s="1" t="s">
        <v>18969</v>
      </c>
      <c r="AM1278" s="1" t="s">
        <v>18970</v>
      </c>
      <c r="AN1278" s="1" t="s">
        <v>18669</v>
      </c>
      <c r="AO1278" s="1" t="s">
        <v>18668</v>
      </c>
      <c r="AP1278" s="14" t="s">
        <v>18968</v>
      </c>
      <c r="AQ1278" s="14" t="s">
        <v>19166</v>
      </c>
      <c r="AR1278" s="14" t="s">
        <v>18970</v>
      </c>
      <c r="AS1278" s="15">
        <v>44335</v>
      </c>
      <c r="AT1278" s="1" t="s">
        <v>18713</v>
      </c>
      <c r="AU1278" s="1" t="s">
        <v>18672</v>
      </c>
      <c r="AV1278" s="1" t="s">
        <v>18679</v>
      </c>
      <c r="AW1278" s="1" t="s">
        <v>18683</v>
      </c>
      <c r="AX1278" s="1" t="s">
        <v>18667</v>
      </c>
      <c r="AY1278" s="1" t="s">
        <v>18684</v>
      </c>
    </row>
    <row r="1279" spans="1:51" x14ac:dyDescent="0.2">
      <c r="A1279" s="14" t="s">
        <v>18319</v>
      </c>
      <c r="B1279" s="1" t="s">
        <v>19235</v>
      </c>
      <c r="C1279" s="1" t="s">
        <v>19259</v>
      </c>
      <c r="D1279" s="1" t="s">
        <v>18664</v>
      </c>
      <c r="E1279" s="15">
        <v>44327</v>
      </c>
      <c r="F1279" s="13">
        <v>44327</v>
      </c>
      <c r="G1279" s="1" t="s">
        <v>18954</v>
      </c>
      <c r="H1279" s="1" t="s">
        <v>19236</v>
      </c>
      <c r="I1279" s="1" t="s">
        <v>18667</v>
      </c>
      <c r="J1279" s="1" t="s">
        <v>18668</v>
      </c>
      <c r="K1279" s="1" t="s">
        <v>18669</v>
      </c>
      <c r="L1279" s="1" t="s">
        <v>18894</v>
      </c>
      <c r="M1279" s="1" t="s">
        <v>18893</v>
      </c>
      <c r="N1279" s="1" t="s">
        <v>19237</v>
      </c>
      <c r="O1279" s="1">
        <v>10</v>
      </c>
      <c r="P1279" s="1" t="s">
        <v>19235</v>
      </c>
      <c r="Q1279" s="1" t="s">
        <v>18673</v>
      </c>
      <c r="R1279" s="1">
        <v>30702268385</v>
      </c>
      <c r="U1279" s="1" t="s">
        <v>19260</v>
      </c>
      <c r="V1279" s="1">
        <v>49127005</v>
      </c>
      <c r="W1279" s="1" t="s">
        <v>19261</v>
      </c>
      <c r="Z1279" s="1" t="s">
        <v>18706</v>
      </c>
      <c r="AA1279" s="1" t="s">
        <v>18707</v>
      </c>
      <c r="AB1279" s="1" t="s">
        <v>18707</v>
      </c>
      <c r="AE1279" s="1" t="s">
        <v>19262</v>
      </c>
      <c r="AG1279" s="1" t="s">
        <v>15731</v>
      </c>
      <c r="AI1279" s="1">
        <v>1437</v>
      </c>
      <c r="AK1279" s="1" t="s">
        <v>19164</v>
      </c>
      <c r="AL1279" s="1" t="s">
        <v>19165</v>
      </c>
      <c r="AM1279" s="1" t="s">
        <v>18970</v>
      </c>
      <c r="AN1279" s="1" t="s">
        <v>18669</v>
      </c>
      <c r="AO1279" s="1" t="s">
        <v>18668</v>
      </c>
      <c r="AP1279" s="14" t="s">
        <v>18876</v>
      </c>
      <c r="AQ1279" s="14" t="s">
        <v>18723</v>
      </c>
      <c r="AR1279" s="14" t="s">
        <v>18679</v>
      </c>
      <c r="AS1279" s="15">
        <v>44327</v>
      </c>
      <c r="AT1279" s="1" t="s">
        <v>18801</v>
      </c>
      <c r="AU1279" s="1" t="s">
        <v>19237</v>
      </c>
      <c r="AV1279" s="1" t="s">
        <v>18894</v>
      </c>
      <c r="AW1279" s="1" t="s">
        <v>19241</v>
      </c>
      <c r="AX1279" s="1" t="s">
        <v>18667</v>
      </c>
      <c r="AY1279" s="1" t="s">
        <v>19242</v>
      </c>
    </row>
    <row r="1280" spans="1:51" x14ac:dyDescent="0.2">
      <c r="A1280" s="14" t="s">
        <v>16156</v>
      </c>
      <c r="B1280" s="1" t="s">
        <v>18662</v>
      </c>
      <c r="C1280" s="1" t="s">
        <v>18685</v>
      </c>
      <c r="D1280" s="1" t="s">
        <v>18664</v>
      </c>
      <c r="E1280" s="15">
        <v>44327</v>
      </c>
      <c r="F1280" s="13">
        <v>44343</v>
      </c>
      <c r="G1280" s="1" t="s">
        <v>18665</v>
      </c>
      <c r="H1280" s="1" t="s">
        <v>18666</v>
      </c>
      <c r="I1280" s="1" t="s">
        <v>18667</v>
      </c>
      <c r="J1280" s="1" t="s">
        <v>18668</v>
      </c>
      <c r="K1280" s="1" t="s">
        <v>18669</v>
      </c>
      <c r="L1280" s="1" t="s">
        <v>18679</v>
      </c>
      <c r="M1280" s="1" t="s">
        <v>18671</v>
      </c>
      <c r="N1280" s="1" t="s">
        <v>18672</v>
      </c>
      <c r="O1280" s="1">
        <v>34</v>
      </c>
      <c r="P1280" s="1" t="s">
        <v>18662</v>
      </c>
      <c r="Q1280" s="1" t="s">
        <v>18673</v>
      </c>
      <c r="R1280" s="1">
        <v>30708282150</v>
      </c>
      <c r="U1280" s="1" t="s">
        <v>18898</v>
      </c>
      <c r="V1280" s="1">
        <v>1137534400</v>
      </c>
      <c r="W1280" s="1" t="s">
        <v>19327</v>
      </c>
      <c r="Z1280" s="1" t="s">
        <v>18706</v>
      </c>
      <c r="AA1280" s="1" t="s">
        <v>18900</v>
      </c>
      <c r="AB1280" s="1" t="s">
        <v>18901</v>
      </c>
      <c r="AE1280" s="1" t="s">
        <v>18902</v>
      </c>
      <c r="AG1280" s="1">
        <v>14</v>
      </c>
      <c r="AI1280" s="1">
        <v>1429</v>
      </c>
      <c r="AK1280" s="1" t="s">
        <v>19028</v>
      </c>
      <c r="AL1280" s="1" t="s">
        <v>18920</v>
      </c>
      <c r="AM1280" s="1" t="s">
        <v>18921</v>
      </c>
      <c r="AN1280" s="1" t="s">
        <v>18922</v>
      </c>
      <c r="AO1280" s="1" t="s">
        <v>18923</v>
      </c>
      <c r="AP1280" s="14" t="s">
        <v>18924</v>
      </c>
      <c r="AQ1280" s="14" t="s">
        <v>18723</v>
      </c>
      <c r="AR1280" s="14" t="s">
        <v>18925</v>
      </c>
      <c r="AS1280" s="15">
        <v>44343</v>
      </c>
      <c r="AT1280" s="1" t="s">
        <v>19029</v>
      </c>
      <c r="AU1280" s="1" t="s">
        <v>18672</v>
      </c>
      <c r="AV1280" s="1" t="s">
        <v>18679</v>
      </c>
      <c r="AW1280" s="1" t="s">
        <v>18683</v>
      </c>
      <c r="AX1280" s="1" t="s">
        <v>18667</v>
      </c>
      <c r="AY1280" s="1" t="s">
        <v>18684</v>
      </c>
    </row>
    <row r="1281" spans="1:51" x14ac:dyDescent="0.2">
      <c r="A1281" s="14" t="s">
        <v>16160</v>
      </c>
      <c r="B1281" s="1" t="s">
        <v>18662</v>
      </c>
      <c r="C1281" s="1" t="s">
        <v>18685</v>
      </c>
      <c r="D1281" s="1" t="s">
        <v>18664</v>
      </c>
      <c r="E1281" s="15">
        <v>44327</v>
      </c>
      <c r="F1281" s="13">
        <v>44334</v>
      </c>
      <c r="G1281" s="1" t="s">
        <v>18665</v>
      </c>
      <c r="H1281" s="1" t="s">
        <v>18666</v>
      </c>
      <c r="I1281" s="1" t="s">
        <v>18667</v>
      </c>
      <c r="J1281" s="1" t="s">
        <v>18668</v>
      </c>
      <c r="K1281" s="1" t="s">
        <v>18669</v>
      </c>
      <c r="L1281" s="1" t="s">
        <v>18679</v>
      </c>
      <c r="M1281" s="1" t="s">
        <v>18671</v>
      </c>
      <c r="N1281" s="1" t="s">
        <v>18672</v>
      </c>
      <c r="O1281" s="1">
        <v>27</v>
      </c>
      <c r="P1281" s="1" t="s">
        <v>18662</v>
      </c>
      <c r="Q1281" s="1" t="s">
        <v>18673</v>
      </c>
      <c r="R1281" s="1">
        <v>30708282150</v>
      </c>
      <c r="U1281" s="1" t="s">
        <v>18898</v>
      </c>
      <c r="V1281" s="1">
        <v>1137534400</v>
      </c>
      <c r="W1281" s="1" t="s">
        <v>19327</v>
      </c>
      <c r="Z1281" s="1" t="s">
        <v>18706</v>
      </c>
      <c r="AA1281" s="1" t="s">
        <v>18900</v>
      </c>
      <c r="AB1281" s="1" t="s">
        <v>18901</v>
      </c>
      <c r="AE1281" s="1" t="s">
        <v>18902</v>
      </c>
      <c r="AG1281" s="1">
        <v>14</v>
      </c>
      <c r="AI1281" s="1">
        <v>1429</v>
      </c>
      <c r="AK1281" s="1" t="s">
        <v>18968</v>
      </c>
      <c r="AL1281" s="1" t="s">
        <v>18969</v>
      </c>
      <c r="AM1281" s="1" t="s">
        <v>18970</v>
      </c>
      <c r="AN1281" s="1" t="s">
        <v>18669</v>
      </c>
      <c r="AO1281" s="1" t="s">
        <v>18668</v>
      </c>
      <c r="AP1281" s="14" t="s">
        <v>18968</v>
      </c>
      <c r="AQ1281" s="14" t="s">
        <v>19166</v>
      </c>
      <c r="AR1281" s="14" t="s">
        <v>18970</v>
      </c>
      <c r="AS1281" s="15">
        <v>44334</v>
      </c>
      <c r="AT1281" s="1" t="s">
        <v>18713</v>
      </c>
      <c r="AU1281" s="1" t="s">
        <v>18672</v>
      </c>
      <c r="AV1281" s="1" t="s">
        <v>18679</v>
      </c>
      <c r="AW1281" s="1" t="s">
        <v>18683</v>
      </c>
      <c r="AX1281" s="1" t="s">
        <v>18667</v>
      </c>
      <c r="AY1281" s="1" t="s">
        <v>18684</v>
      </c>
    </row>
    <row r="1282" spans="1:51" x14ac:dyDescent="0.2">
      <c r="A1282" s="14" t="s">
        <v>16164</v>
      </c>
      <c r="B1282" s="1" t="s">
        <v>18662</v>
      </c>
      <c r="C1282" s="1" t="s">
        <v>18685</v>
      </c>
      <c r="D1282" s="1" t="s">
        <v>18664</v>
      </c>
      <c r="E1282" s="15">
        <v>44327</v>
      </c>
      <c r="F1282" s="13">
        <v>44350</v>
      </c>
      <c r="G1282" s="1" t="s">
        <v>18665</v>
      </c>
      <c r="H1282" s="1" t="s">
        <v>18666</v>
      </c>
      <c r="I1282" s="1" t="s">
        <v>18667</v>
      </c>
      <c r="J1282" s="1" t="s">
        <v>18668</v>
      </c>
      <c r="K1282" s="1" t="s">
        <v>18669</v>
      </c>
      <c r="L1282" s="1" t="s">
        <v>18679</v>
      </c>
      <c r="M1282" s="1" t="s">
        <v>18671</v>
      </c>
      <c r="N1282" s="1" t="s">
        <v>18672</v>
      </c>
      <c r="O1282" s="1">
        <v>51</v>
      </c>
      <c r="P1282" s="1" t="s">
        <v>18662</v>
      </c>
      <c r="Q1282" s="1" t="s">
        <v>18673</v>
      </c>
      <c r="R1282" s="1">
        <v>30708282150</v>
      </c>
      <c r="U1282" s="1" t="s">
        <v>18898</v>
      </c>
      <c r="V1282" s="1">
        <v>1137534400</v>
      </c>
      <c r="W1282" s="1" t="s">
        <v>19327</v>
      </c>
      <c r="Z1282" s="1" t="s">
        <v>18706</v>
      </c>
      <c r="AA1282" s="1" t="s">
        <v>18900</v>
      </c>
      <c r="AB1282" s="1" t="s">
        <v>18901</v>
      </c>
      <c r="AE1282" s="1" t="s">
        <v>18902</v>
      </c>
      <c r="AG1282" s="1">
        <v>14</v>
      </c>
      <c r="AI1282" s="1">
        <v>1429</v>
      </c>
      <c r="AK1282" s="1" t="s">
        <v>18927</v>
      </c>
      <c r="AL1282" s="1" t="s">
        <v>18928</v>
      </c>
      <c r="AM1282" s="1" t="s">
        <v>18929</v>
      </c>
      <c r="AN1282" s="1" t="s">
        <v>18930</v>
      </c>
      <c r="AO1282" s="1" t="s">
        <v>18668</v>
      </c>
      <c r="AP1282" s="14" t="s">
        <v>18931</v>
      </c>
      <c r="AQ1282" s="14" t="s">
        <v>18932</v>
      </c>
      <c r="AR1282" s="14" t="s">
        <v>18933</v>
      </c>
      <c r="AS1282" s="15">
        <v>44350</v>
      </c>
      <c r="AT1282" s="1" t="s">
        <v>18934</v>
      </c>
      <c r="AU1282" s="1" t="s">
        <v>18672</v>
      </c>
      <c r="AV1282" s="1" t="s">
        <v>18679</v>
      </c>
      <c r="AW1282" s="1" t="s">
        <v>18683</v>
      </c>
      <c r="AX1282" s="1" t="s">
        <v>18667</v>
      </c>
      <c r="AY1282" s="1" t="s">
        <v>18684</v>
      </c>
    </row>
    <row r="1283" spans="1:51" x14ac:dyDescent="0.2">
      <c r="A1283" s="14" t="s">
        <v>16168</v>
      </c>
      <c r="B1283" s="1" t="s">
        <v>18662</v>
      </c>
      <c r="C1283" s="1" t="s">
        <v>18685</v>
      </c>
      <c r="D1283" s="1" t="s">
        <v>18664</v>
      </c>
      <c r="E1283" s="15">
        <v>44327</v>
      </c>
      <c r="F1283" s="13">
        <v>44335</v>
      </c>
      <c r="G1283" s="1" t="s">
        <v>18665</v>
      </c>
      <c r="H1283" s="1" t="s">
        <v>18666</v>
      </c>
      <c r="I1283" s="1" t="s">
        <v>18667</v>
      </c>
      <c r="J1283" s="1" t="s">
        <v>18668</v>
      </c>
      <c r="K1283" s="1" t="s">
        <v>18669</v>
      </c>
      <c r="L1283" s="1" t="s">
        <v>18679</v>
      </c>
      <c r="M1283" s="1" t="s">
        <v>18671</v>
      </c>
      <c r="N1283" s="1" t="s">
        <v>18672</v>
      </c>
      <c r="O1283" s="1">
        <v>28</v>
      </c>
      <c r="P1283" s="1" t="s">
        <v>18662</v>
      </c>
      <c r="Q1283" s="1" t="s">
        <v>18673</v>
      </c>
      <c r="R1283" s="1">
        <v>30708282150</v>
      </c>
      <c r="U1283" s="1" t="s">
        <v>18898</v>
      </c>
      <c r="V1283" s="1">
        <v>1137534400</v>
      </c>
      <c r="W1283" s="1" t="s">
        <v>19327</v>
      </c>
      <c r="Z1283" s="1" t="s">
        <v>18706</v>
      </c>
      <c r="AA1283" s="1" t="s">
        <v>18900</v>
      </c>
      <c r="AB1283" s="1" t="s">
        <v>18901</v>
      </c>
      <c r="AE1283" s="1" t="s">
        <v>18902</v>
      </c>
      <c r="AG1283" s="1">
        <v>14</v>
      </c>
      <c r="AI1283" s="1">
        <v>1429</v>
      </c>
      <c r="AK1283" s="1" t="s">
        <v>18968</v>
      </c>
      <c r="AL1283" s="1" t="s">
        <v>18969</v>
      </c>
      <c r="AM1283" s="1" t="s">
        <v>18970</v>
      </c>
      <c r="AN1283" s="1" t="s">
        <v>18669</v>
      </c>
      <c r="AO1283" s="1" t="s">
        <v>18668</v>
      </c>
      <c r="AP1283" s="14" t="s">
        <v>18968</v>
      </c>
      <c r="AQ1283" s="14" t="s">
        <v>19166</v>
      </c>
      <c r="AR1283" s="14" t="s">
        <v>18970</v>
      </c>
      <c r="AS1283" s="15">
        <v>44335</v>
      </c>
      <c r="AT1283" s="1" t="s">
        <v>18713</v>
      </c>
      <c r="AU1283" s="1" t="s">
        <v>18672</v>
      </c>
      <c r="AV1283" s="1" t="s">
        <v>18679</v>
      </c>
      <c r="AW1283" s="1" t="s">
        <v>18683</v>
      </c>
      <c r="AX1283" s="1" t="s">
        <v>18667</v>
      </c>
      <c r="AY1283" s="1" t="s">
        <v>18684</v>
      </c>
    </row>
    <row r="1284" spans="1:51" x14ac:dyDescent="0.2">
      <c r="A1284" s="14" t="s">
        <v>16172</v>
      </c>
      <c r="B1284" s="1" t="s">
        <v>18662</v>
      </c>
      <c r="C1284" s="1" t="s">
        <v>18685</v>
      </c>
      <c r="D1284" s="1" t="s">
        <v>18664</v>
      </c>
      <c r="E1284" s="15">
        <v>44327</v>
      </c>
      <c r="F1284" s="13">
        <v>44335</v>
      </c>
      <c r="G1284" s="1" t="s">
        <v>18665</v>
      </c>
      <c r="H1284" s="1" t="s">
        <v>18666</v>
      </c>
      <c r="I1284" s="1" t="s">
        <v>18667</v>
      </c>
      <c r="J1284" s="1" t="s">
        <v>18668</v>
      </c>
      <c r="K1284" s="1" t="s">
        <v>18669</v>
      </c>
      <c r="L1284" s="1" t="s">
        <v>18679</v>
      </c>
      <c r="M1284" s="1" t="s">
        <v>18671</v>
      </c>
      <c r="N1284" s="1" t="s">
        <v>18672</v>
      </c>
      <c r="O1284" s="1">
        <v>22</v>
      </c>
      <c r="P1284" s="1" t="s">
        <v>18662</v>
      </c>
      <c r="Q1284" s="1" t="s">
        <v>18673</v>
      </c>
      <c r="R1284" s="1">
        <v>30708282150</v>
      </c>
      <c r="U1284" s="1" t="s">
        <v>18898</v>
      </c>
      <c r="V1284" s="1">
        <v>1137534400</v>
      </c>
      <c r="W1284" s="1" t="s">
        <v>19327</v>
      </c>
      <c r="Z1284" s="1" t="s">
        <v>18706</v>
      </c>
      <c r="AA1284" s="1" t="s">
        <v>18900</v>
      </c>
      <c r="AB1284" s="1" t="s">
        <v>18901</v>
      </c>
      <c r="AE1284" s="1" t="s">
        <v>18902</v>
      </c>
      <c r="AG1284" s="1">
        <v>14</v>
      </c>
      <c r="AI1284" s="1">
        <v>1429</v>
      </c>
      <c r="AK1284" s="1" t="s">
        <v>18777</v>
      </c>
      <c r="AL1284" s="1" t="s">
        <v>18671</v>
      </c>
      <c r="AM1284" s="1" t="s">
        <v>18679</v>
      </c>
      <c r="AN1284" s="1" t="s">
        <v>18669</v>
      </c>
      <c r="AO1284" s="1" t="s">
        <v>18668</v>
      </c>
      <c r="AP1284" s="14" t="s">
        <v>18876</v>
      </c>
      <c r="AQ1284" s="14" t="s">
        <v>18723</v>
      </c>
      <c r="AR1284" s="14" t="s">
        <v>18679</v>
      </c>
      <c r="AS1284" s="15">
        <v>44335</v>
      </c>
      <c r="AT1284" s="1" t="s">
        <v>18871</v>
      </c>
      <c r="AU1284" s="1" t="s">
        <v>18672</v>
      </c>
      <c r="AV1284" s="1" t="s">
        <v>18679</v>
      </c>
      <c r="AW1284" s="1" t="s">
        <v>18683</v>
      </c>
      <c r="AX1284" s="1" t="s">
        <v>18667</v>
      </c>
      <c r="AY1284" s="1" t="s">
        <v>18684</v>
      </c>
    </row>
    <row r="1285" spans="1:51" x14ac:dyDescent="0.2">
      <c r="A1285" s="14" t="s">
        <v>16175</v>
      </c>
      <c r="B1285" s="1" t="s">
        <v>18662</v>
      </c>
      <c r="C1285" s="1" t="s">
        <v>18685</v>
      </c>
      <c r="D1285" s="1" t="s">
        <v>18664</v>
      </c>
      <c r="E1285" s="15">
        <v>44327</v>
      </c>
      <c r="F1285" s="13">
        <v>44335</v>
      </c>
      <c r="G1285" s="1" t="s">
        <v>18665</v>
      </c>
      <c r="H1285" s="1" t="s">
        <v>18666</v>
      </c>
      <c r="I1285" s="1" t="s">
        <v>18667</v>
      </c>
      <c r="J1285" s="1" t="s">
        <v>18668</v>
      </c>
      <c r="K1285" s="1" t="s">
        <v>18669</v>
      </c>
      <c r="L1285" s="1" t="s">
        <v>18679</v>
      </c>
      <c r="M1285" s="1" t="s">
        <v>18671</v>
      </c>
      <c r="N1285" s="1" t="s">
        <v>18672</v>
      </c>
      <c r="O1285" s="1">
        <v>22</v>
      </c>
      <c r="P1285" s="1" t="s">
        <v>18662</v>
      </c>
      <c r="Q1285" s="1" t="s">
        <v>18673</v>
      </c>
      <c r="R1285" s="1">
        <v>30708282150</v>
      </c>
      <c r="U1285" s="1" t="s">
        <v>18898</v>
      </c>
      <c r="V1285" s="1">
        <v>1137534400</v>
      </c>
      <c r="W1285" s="1" t="s">
        <v>19327</v>
      </c>
      <c r="Z1285" s="1" t="s">
        <v>18706</v>
      </c>
      <c r="AA1285" s="1" t="s">
        <v>18900</v>
      </c>
      <c r="AB1285" s="1" t="s">
        <v>18901</v>
      </c>
      <c r="AE1285" s="1" t="s">
        <v>18902</v>
      </c>
      <c r="AG1285" s="1">
        <v>14</v>
      </c>
      <c r="AI1285" s="1">
        <v>1429</v>
      </c>
      <c r="AK1285" s="1" t="s">
        <v>18968</v>
      </c>
      <c r="AL1285" s="1" t="s">
        <v>18969</v>
      </c>
      <c r="AM1285" s="1" t="s">
        <v>18970</v>
      </c>
      <c r="AN1285" s="1" t="s">
        <v>18669</v>
      </c>
      <c r="AO1285" s="1" t="s">
        <v>18668</v>
      </c>
      <c r="AP1285" s="14" t="s">
        <v>18968</v>
      </c>
      <c r="AQ1285" s="14" t="s">
        <v>19166</v>
      </c>
      <c r="AR1285" s="14" t="s">
        <v>18970</v>
      </c>
      <c r="AS1285" s="15">
        <v>44335</v>
      </c>
      <c r="AT1285" s="1" t="s">
        <v>18713</v>
      </c>
      <c r="AU1285" s="1" t="s">
        <v>18672</v>
      </c>
      <c r="AV1285" s="1" t="s">
        <v>18679</v>
      </c>
      <c r="AW1285" s="1" t="s">
        <v>18683</v>
      </c>
      <c r="AX1285" s="1" t="s">
        <v>18667</v>
      </c>
      <c r="AY1285" s="1" t="s">
        <v>18684</v>
      </c>
    </row>
    <row r="1286" spans="1:51" x14ac:dyDescent="0.2">
      <c r="A1286" s="14" t="s">
        <v>18322</v>
      </c>
      <c r="B1286" s="1" t="s">
        <v>19235</v>
      </c>
      <c r="C1286" s="1" t="s">
        <v>19259</v>
      </c>
      <c r="D1286" s="1" t="s">
        <v>18664</v>
      </c>
      <c r="E1286" s="15">
        <v>44327</v>
      </c>
      <c r="F1286" s="13">
        <v>44343</v>
      </c>
      <c r="G1286" s="1" t="s">
        <v>18954</v>
      </c>
      <c r="H1286" s="1" t="s">
        <v>19236</v>
      </c>
      <c r="I1286" s="1" t="s">
        <v>18667</v>
      </c>
      <c r="J1286" s="1" t="s">
        <v>18668</v>
      </c>
      <c r="K1286" s="1" t="s">
        <v>18669</v>
      </c>
      <c r="L1286" s="1" t="s">
        <v>18894</v>
      </c>
      <c r="M1286" s="1" t="s">
        <v>18893</v>
      </c>
      <c r="N1286" s="1" t="s">
        <v>19237</v>
      </c>
      <c r="O1286" s="1">
        <v>18</v>
      </c>
      <c r="P1286" s="1" t="s">
        <v>19235</v>
      </c>
      <c r="Q1286" s="1" t="s">
        <v>18673</v>
      </c>
      <c r="R1286" s="1">
        <v>30708233028</v>
      </c>
      <c r="U1286" s="1" t="s">
        <v>18796</v>
      </c>
      <c r="V1286" s="1">
        <v>1161600461</v>
      </c>
      <c r="W1286" s="1" t="s">
        <v>1009</v>
      </c>
      <c r="Z1286" s="1" t="s">
        <v>18706</v>
      </c>
      <c r="AA1286" s="1" t="s">
        <v>18707</v>
      </c>
      <c r="AB1286" s="1" t="s">
        <v>18707</v>
      </c>
      <c r="AE1286" s="1" t="s">
        <v>19546</v>
      </c>
      <c r="AI1286" s="1">
        <v>1066</v>
      </c>
      <c r="AK1286" s="1" t="s">
        <v>18935</v>
      </c>
      <c r="AL1286" s="1" t="s">
        <v>18936</v>
      </c>
      <c r="AM1286" s="1" t="s">
        <v>18937</v>
      </c>
      <c r="AN1286" s="1" t="s">
        <v>18669</v>
      </c>
      <c r="AO1286" s="1" t="s">
        <v>18668</v>
      </c>
      <c r="AP1286" s="14" t="s">
        <v>19558</v>
      </c>
      <c r="AQ1286" s="14" t="s">
        <v>18939</v>
      </c>
      <c r="AR1286" s="14" t="s">
        <v>18937</v>
      </c>
      <c r="AS1286" s="15">
        <v>44343</v>
      </c>
      <c r="AT1286" s="1" t="s">
        <v>18940</v>
      </c>
      <c r="AU1286" s="1" t="s">
        <v>19237</v>
      </c>
      <c r="AV1286" s="1" t="s">
        <v>18894</v>
      </c>
      <c r="AW1286" s="1" t="s">
        <v>19241</v>
      </c>
      <c r="AX1286" s="1" t="s">
        <v>18667</v>
      </c>
      <c r="AY1286" s="1" t="s">
        <v>19242</v>
      </c>
    </row>
    <row r="1287" spans="1:51" x14ac:dyDescent="0.2">
      <c r="A1287" s="14" t="s">
        <v>16178</v>
      </c>
      <c r="B1287" s="1" t="s">
        <v>18662</v>
      </c>
      <c r="C1287" s="1" t="s">
        <v>18685</v>
      </c>
      <c r="D1287" s="1" t="s">
        <v>18664</v>
      </c>
      <c r="E1287" s="15">
        <v>44327</v>
      </c>
      <c r="F1287" s="13">
        <v>44347</v>
      </c>
      <c r="G1287" s="1" t="s">
        <v>18665</v>
      </c>
      <c r="H1287" s="1" t="s">
        <v>18666</v>
      </c>
      <c r="I1287" s="1" t="s">
        <v>18667</v>
      </c>
      <c r="J1287" s="1" t="s">
        <v>18668</v>
      </c>
      <c r="K1287" s="1" t="s">
        <v>18669</v>
      </c>
      <c r="L1287" s="1" t="s">
        <v>18679</v>
      </c>
      <c r="M1287" s="1" t="s">
        <v>18671</v>
      </c>
      <c r="N1287" s="1" t="s">
        <v>18672</v>
      </c>
      <c r="O1287" s="1">
        <v>34</v>
      </c>
      <c r="P1287" s="1" t="s">
        <v>18662</v>
      </c>
      <c r="Q1287" s="1" t="s">
        <v>18673</v>
      </c>
      <c r="R1287" s="1">
        <v>30681071381</v>
      </c>
      <c r="U1287" s="1" t="s">
        <v>18686</v>
      </c>
      <c r="V1287" s="1">
        <v>3434363000</v>
      </c>
      <c r="W1287" s="1" t="s">
        <v>18687</v>
      </c>
      <c r="Z1287" s="1" t="s">
        <v>18688</v>
      </c>
      <c r="AA1287" s="1" t="s">
        <v>18689</v>
      </c>
      <c r="AB1287" s="1" t="s">
        <v>18689</v>
      </c>
      <c r="AE1287" s="1" t="s">
        <v>18690</v>
      </c>
      <c r="AG1287" s="1" t="s">
        <v>15731</v>
      </c>
      <c r="AI1287" s="1">
        <v>3100</v>
      </c>
      <c r="AK1287" s="1" t="s">
        <v>18792</v>
      </c>
      <c r="AL1287" s="1" t="s">
        <v>18730</v>
      </c>
      <c r="AM1287" s="1" t="s">
        <v>18693</v>
      </c>
      <c r="AN1287" s="1" t="s">
        <v>18669</v>
      </c>
      <c r="AO1287" s="1" t="s">
        <v>18668</v>
      </c>
      <c r="AP1287" s="14" t="s">
        <v>18694</v>
      </c>
      <c r="AQ1287" s="14" t="s">
        <v>18695</v>
      </c>
      <c r="AR1287" s="14" t="s">
        <v>18693</v>
      </c>
      <c r="AS1287" s="15">
        <v>44347</v>
      </c>
      <c r="AT1287" s="1" t="s">
        <v>18946</v>
      </c>
      <c r="AU1287" s="1" t="s">
        <v>18672</v>
      </c>
      <c r="AV1287" s="1" t="s">
        <v>18679</v>
      </c>
      <c r="AW1287" s="1" t="s">
        <v>18683</v>
      </c>
      <c r="AX1287" s="1" t="s">
        <v>18667</v>
      </c>
      <c r="AY1287" s="1" t="s">
        <v>18684</v>
      </c>
    </row>
    <row r="1288" spans="1:51" x14ac:dyDescent="0.2">
      <c r="A1288" s="14" t="s">
        <v>16181</v>
      </c>
      <c r="B1288" s="1" t="s">
        <v>18662</v>
      </c>
      <c r="C1288" s="1" t="s">
        <v>18685</v>
      </c>
      <c r="D1288" s="1" t="s">
        <v>18664</v>
      </c>
      <c r="E1288" s="15">
        <v>44327</v>
      </c>
      <c r="F1288" s="13">
        <v>44335</v>
      </c>
      <c r="G1288" s="1" t="s">
        <v>18665</v>
      </c>
      <c r="H1288" s="1" t="s">
        <v>18666</v>
      </c>
      <c r="I1288" s="1" t="s">
        <v>18667</v>
      </c>
      <c r="J1288" s="1" t="s">
        <v>18668</v>
      </c>
      <c r="K1288" s="1" t="s">
        <v>18669</v>
      </c>
      <c r="L1288" s="1" t="s">
        <v>18679</v>
      </c>
      <c r="M1288" s="1" t="s">
        <v>18671</v>
      </c>
      <c r="N1288" s="1" t="s">
        <v>18672</v>
      </c>
      <c r="O1288" s="1">
        <v>26</v>
      </c>
      <c r="P1288" s="1" t="s">
        <v>18662</v>
      </c>
      <c r="Q1288" s="1" t="s">
        <v>18673</v>
      </c>
      <c r="R1288" s="1">
        <v>30611306632</v>
      </c>
      <c r="U1288" s="1" t="s">
        <v>19703</v>
      </c>
      <c r="V1288" s="1">
        <v>46040204</v>
      </c>
      <c r="W1288" s="1" t="s">
        <v>19704</v>
      </c>
      <c r="Z1288" s="1" t="s">
        <v>18706</v>
      </c>
      <c r="AA1288" s="1" t="s">
        <v>18789</v>
      </c>
      <c r="AB1288" s="1" t="s">
        <v>18790</v>
      </c>
      <c r="AE1288" s="1" t="s">
        <v>19705</v>
      </c>
      <c r="AG1288" s="1" t="s">
        <v>15731</v>
      </c>
      <c r="AI1288" s="1">
        <v>1439</v>
      </c>
      <c r="AK1288" s="1" t="s">
        <v>18732</v>
      </c>
      <c r="AL1288" s="1" t="s">
        <v>18730</v>
      </c>
      <c r="AM1288" s="1" t="s">
        <v>18679</v>
      </c>
      <c r="AN1288" s="1" t="s">
        <v>18669</v>
      </c>
      <c r="AO1288" s="1" t="s">
        <v>18668</v>
      </c>
      <c r="AP1288" s="14" t="s">
        <v>18732</v>
      </c>
      <c r="AQ1288" s="14" t="s">
        <v>18734</v>
      </c>
      <c r="AR1288" s="14" t="s">
        <v>18679</v>
      </c>
      <c r="AS1288" s="15">
        <v>44347</v>
      </c>
      <c r="AT1288" s="1" t="s">
        <v>18828</v>
      </c>
      <c r="AU1288" s="1" t="s">
        <v>18672</v>
      </c>
      <c r="AV1288" s="1" t="s">
        <v>18679</v>
      </c>
      <c r="AW1288" s="1" t="s">
        <v>18683</v>
      </c>
      <c r="AX1288" s="1" t="s">
        <v>18667</v>
      </c>
      <c r="AY1288" s="1" t="s">
        <v>18684</v>
      </c>
    </row>
    <row r="1289" spans="1:51" x14ac:dyDescent="0.2">
      <c r="A1289" s="14" t="s">
        <v>16186</v>
      </c>
      <c r="B1289" s="1" t="s">
        <v>18662</v>
      </c>
      <c r="C1289" s="1" t="s">
        <v>18685</v>
      </c>
      <c r="D1289" s="1" t="s">
        <v>18664</v>
      </c>
      <c r="E1289" s="15">
        <v>44327</v>
      </c>
      <c r="F1289" s="13">
        <v>44347</v>
      </c>
      <c r="G1289" s="1" t="s">
        <v>18665</v>
      </c>
      <c r="H1289" s="1" t="s">
        <v>18666</v>
      </c>
      <c r="I1289" s="1" t="s">
        <v>18667</v>
      </c>
      <c r="J1289" s="1" t="s">
        <v>18668</v>
      </c>
      <c r="K1289" s="1" t="s">
        <v>18669</v>
      </c>
      <c r="L1289" s="1" t="s">
        <v>18679</v>
      </c>
      <c r="M1289" s="1" t="s">
        <v>18671</v>
      </c>
      <c r="N1289" s="1" t="s">
        <v>18672</v>
      </c>
      <c r="O1289" s="1">
        <v>34</v>
      </c>
      <c r="P1289" s="1" t="s">
        <v>18662</v>
      </c>
      <c r="Q1289" s="1" t="s">
        <v>18673</v>
      </c>
      <c r="R1289" s="1">
        <v>30681071381</v>
      </c>
      <c r="U1289" s="1" t="s">
        <v>18686</v>
      </c>
      <c r="V1289" s="1">
        <v>3434363000</v>
      </c>
      <c r="W1289" s="1" t="s">
        <v>18687</v>
      </c>
      <c r="Z1289" s="1" t="s">
        <v>18688</v>
      </c>
      <c r="AA1289" s="1" t="s">
        <v>18689</v>
      </c>
      <c r="AB1289" s="1" t="s">
        <v>18689</v>
      </c>
      <c r="AE1289" s="1" t="s">
        <v>18690</v>
      </c>
      <c r="AG1289" s="1" t="s">
        <v>15731</v>
      </c>
      <c r="AI1289" s="1">
        <v>3100</v>
      </c>
      <c r="AK1289" s="1" t="s">
        <v>18968</v>
      </c>
      <c r="AL1289" s="1" t="s">
        <v>18969</v>
      </c>
      <c r="AM1289" s="1" t="s">
        <v>18970</v>
      </c>
      <c r="AN1289" s="1" t="s">
        <v>18669</v>
      </c>
      <c r="AO1289" s="1" t="s">
        <v>18668</v>
      </c>
      <c r="AP1289" s="14" t="s">
        <v>18968</v>
      </c>
      <c r="AQ1289" s="14" t="s">
        <v>19166</v>
      </c>
      <c r="AR1289" s="14" t="s">
        <v>18970</v>
      </c>
      <c r="AS1289" s="15">
        <v>44347</v>
      </c>
      <c r="AT1289" s="1" t="s">
        <v>18713</v>
      </c>
      <c r="AU1289" s="1" t="s">
        <v>18672</v>
      </c>
      <c r="AV1289" s="1" t="s">
        <v>18679</v>
      </c>
      <c r="AW1289" s="1" t="s">
        <v>18683</v>
      </c>
      <c r="AX1289" s="1" t="s">
        <v>18667</v>
      </c>
      <c r="AY1289" s="1" t="s">
        <v>18684</v>
      </c>
    </row>
    <row r="1290" spans="1:51" x14ac:dyDescent="0.2">
      <c r="A1290" s="14" t="s">
        <v>16191</v>
      </c>
      <c r="B1290" s="1" t="s">
        <v>18662</v>
      </c>
      <c r="C1290" s="1" t="s">
        <v>18685</v>
      </c>
      <c r="D1290" s="1" t="s">
        <v>18664</v>
      </c>
      <c r="E1290" s="15">
        <v>44327</v>
      </c>
      <c r="F1290" s="13">
        <v>44348</v>
      </c>
      <c r="G1290" s="1" t="s">
        <v>18665</v>
      </c>
      <c r="H1290" s="1" t="s">
        <v>18666</v>
      </c>
      <c r="I1290" s="1" t="s">
        <v>18667</v>
      </c>
      <c r="J1290" s="1" t="s">
        <v>18668</v>
      </c>
      <c r="K1290" s="1" t="s">
        <v>18669</v>
      </c>
      <c r="L1290" s="1" t="s">
        <v>18679</v>
      </c>
      <c r="M1290" s="1" t="s">
        <v>18671</v>
      </c>
      <c r="N1290" s="1" t="s">
        <v>18672</v>
      </c>
      <c r="O1290" s="1">
        <v>25</v>
      </c>
      <c r="P1290" s="1" t="s">
        <v>18662</v>
      </c>
      <c r="Q1290" s="1" t="s">
        <v>18673</v>
      </c>
      <c r="R1290" s="1">
        <v>30681071381</v>
      </c>
      <c r="U1290" s="1" t="s">
        <v>18686</v>
      </c>
      <c r="V1290" s="1">
        <v>3434363000</v>
      </c>
      <c r="W1290" s="1" t="s">
        <v>18687</v>
      </c>
      <c r="Z1290" s="1" t="s">
        <v>18688</v>
      </c>
      <c r="AA1290" s="1" t="s">
        <v>18689</v>
      </c>
      <c r="AB1290" s="1" t="s">
        <v>18689</v>
      </c>
      <c r="AE1290" s="1" t="s">
        <v>18690</v>
      </c>
      <c r="AG1290" s="1" t="s">
        <v>15731</v>
      </c>
      <c r="AI1290" s="1">
        <v>3100</v>
      </c>
      <c r="AK1290" s="1" t="s">
        <v>18968</v>
      </c>
      <c r="AL1290" s="1" t="s">
        <v>18969</v>
      </c>
      <c r="AM1290" s="1" t="s">
        <v>18970</v>
      </c>
      <c r="AN1290" s="1" t="s">
        <v>18669</v>
      </c>
      <c r="AO1290" s="1" t="s">
        <v>18668</v>
      </c>
      <c r="AP1290" s="14" t="s">
        <v>18968</v>
      </c>
      <c r="AQ1290" s="14" t="s">
        <v>19166</v>
      </c>
      <c r="AR1290" s="14" t="s">
        <v>18970</v>
      </c>
      <c r="AS1290" s="15">
        <v>44348</v>
      </c>
      <c r="AT1290" s="1" t="s">
        <v>18713</v>
      </c>
      <c r="AU1290" s="1" t="s">
        <v>18672</v>
      </c>
      <c r="AV1290" s="1" t="s">
        <v>18679</v>
      </c>
      <c r="AW1290" s="1" t="s">
        <v>18683</v>
      </c>
      <c r="AX1290" s="1" t="s">
        <v>18667</v>
      </c>
      <c r="AY1290" s="1" t="s">
        <v>18684</v>
      </c>
    </row>
    <row r="1291" spans="1:51" x14ac:dyDescent="0.2">
      <c r="A1291" s="14" t="s">
        <v>16194</v>
      </c>
      <c r="B1291" s="1" t="s">
        <v>18662</v>
      </c>
      <c r="C1291" s="1" t="s">
        <v>18685</v>
      </c>
      <c r="D1291" s="1" t="s">
        <v>18664</v>
      </c>
      <c r="E1291" s="15">
        <v>44327</v>
      </c>
      <c r="F1291" s="13">
        <v>44348</v>
      </c>
      <c r="G1291" s="1" t="s">
        <v>18665</v>
      </c>
      <c r="H1291" s="1" t="s">
        <v>18666</v>
      </c>
      <c r="I1291" s="1" t="s">
        <v>18667</v>
      </c>
      <c r="J1291" s="1" t="s">
        <v>18668</v>
      </c>
      <c r="K1291" s="1" t="s">
        <v>18669</v>
      </c>
      <c r="L1291" s="1" t="s">
        <v>18679</v>
      </c>
      <c r="M1291" s="1" t="s">
        <v>18671</v>
      </c>
      <c r="N1291" s="1" t="s">
        <v>18672</v>
      </c>
      <c r="O1291" s="1">
        <v>25</v>
      </c>
      <c r="P1291" s="1" t="s">
        <v>18662</v>
      </c>
      <c r="Q1291" s="1" t="s">
        <v>18673</v>
      </c>
      <c r="R1291" s="1">
        <v>30681071381</v>
      </c>
      <c r="U1291" s="1" t="s">
        <v>18686</v>
      </c>
      <c r="V1291" s="1">
        <v>3434363000</v>
      </c>
      <c r="W1291" s="1" t="s">
        <v>18687</v>
      </c>
      <c r="Z1291" s="1" t="s">
        <v>18688</v>
      </c>
      <c r="AA1291" s="1" t="s">
        <v>18689</v>
      </c>
      <c r="AB1291" s="1" t="s">
        <v>18689</v>
      </c>
      <c r="AE1291" s="1" t="s">
        <v>18690</v>
      </c>
      <c r="AG1291" s="1" t="s">
        <v>15731</v>
      </c>
      <c r="AI1291" s="1">
        <v>3100</v>
      </c>
      <c r="AK1291" s="1" t="s">
        <v>18968</v>
      </c>
      <c r="AL1291" s="1" t="s">
        <v>18969</v>
      </c>
      <c r="AM1291" s="1" t="s">
        <v>18970</v>
      </c>
      <c r="AN1291" s="1" t="s">
        <v>18669</v>
      </c>
      <c r="AO1291" s="1" t="s">
        <v>18668</v>
      </c>
      <c r="AP1291" s="14" t="s">
        <v>18968</v>
      </c>
      <c r="AQ1291" s="14" t="s">
        <v>19166</v>
      </c>
      <c r="AR1291" s="14" t="s">
        <v>18970</v>
      </c>
      <c r="AS1291" s="15">
        <v>44348</v>
      </c>
      <c r="AT1291" s="1" t="s">
        <v>18713</v>
      </c>
      <c r="AU1291" s="1" t="s">
        <v>18672</v>
      </c>
      <c r="AV1291" s="1" t="s">
        <v>18679</v>
      </c>
      <c r="AW1291" s="1" t="s">
        <v>18683</v>
      </c>
      <c r="AX1291" s="1" t="s">
        <v>18667</v>
      </c>
      <c r="AY1291" s="1" t="s">
        <v>18684</v>
      </c>
    </row>
    <row r="1292" spans="1:51" x14ac:dyDescent="0.2">
      <c r="A1292" s="14" t="s">
        <v>16197</v>
      </c>
      <c r="B1292" s="1" t="s">
        <v>18662</v>
      </c>
      <c r="C1292" s="1" t="s">
        <v>18685</v>
      </c>
      <c r="D1292" s="1" t="s">
        <v>18664</v>
      </c>
      <c r="E1292" s="15">
        <v>44327</v>
      </c>
      <c r="F1292" s="13">
        <v>44348</v>
      </c>
      <c r="G1292" s="1" t="s">
        <v>18665</v>
      </c>
      <c r="H1292" s="1" t="s">
        <v>18666</v>
      </c>
      <c r="I1292" s="1" t="s">
        <v>18667</v>
      </c>
      <c r="J1292" s="1" t="s">
        <v>18668</v>
      </c>
      <c r="K1292" s="1" t="s">
        <v>18669</v>
      </c>
      <c r="L1292" s="1" t="s">
        <v>18679</v>
      </c>
      <c r="M1292" s="1" t="s">
        <v>18671</v>
      </c>
      <c r="N1292" s="1" t="s">
        <v>18672</v>
      </c>
      <c r="O1292" s="1">
        <v>25</v>
      </c>
      <c r="P1292" s="1" t="s">
        <v>18662</v>
      </c>
      <c r="Q1292" s="1" t="s">
        <v>18673</v>
      </c>
      <c r="R1292" s="1">
        <v>30681071381</v>
      </c>
      <c r="U1292" s="1" t="s">
        <v>18686</v>
      </c>
      <c r="V1292" s="1">
        <v>3434363000</v>
      </c>
      <c r="W1292" s="1" t="s">
        <v>18687</v>
      </c>
      <c r="Z1292" s="1" t="s">
        <v>18688</v>
      </c>
      <c r="AA1292" s="1" t="s">
        <v>18689</v>
      </c>
      <c r="AB1292" s="1" t="s">
        <v>18689</v>
      </c>
      <c r="AE1292" s="1" t="s">
        <v>18690</v>
      </c>
      <c r="AG1292" s="1" t="s">
        <v>15731</v>
      </c>
      <c r="AI1292" s="1">
        <v>3100</v>
      </c>
      <c r="AK1292" s="1" t="s">
        <v>18968</v>
      </c>
      <c r="AL1292" s="1" t="s">
        <v>18969</v>
      </c>
      <c r="AM1292" s="1" t="s">
        <v>18970</v>
      </c>
      <c r="AN1292" s="1" t="s">
        <v>18669</v>
      </c>
      <c r="AO1292" s="1" t="s">
        <v>18668</v>
      </c>
      <c r="AP1292" s="14" t="s">
        <v>18968</v>
      </c>
      <c r="AQ1292" s="14" t="s">
        <v>19166</v>
      </c>
      <c r="AR1292" s="14" t="s">
        <v>18970</v>
      </c>
      <c r="AS1292" s="15">
        <v>44348</v>
      </c>
      <c r="AT1292" s="1" t="s">
        <v>18713</v>
      </c>
      <c r="AU1292" s="1" t="s">
        <v>18672</v>
      </c>
      <c r="AV1292" s="1" t="s">
        <v>18679</v>
      </c>
      <c r="AW1292" s="1" t="s">
        <v>18683</v>
      </c>
      <c r="AX1292" s="1" t="s">
        <v>18667</v>
      </c>
      <c r="AY1292" s="1" t="s">
        <v>18684</v>
      </c>
    </row>
    <row r="1293" spans="1:51" x14ac:dyDescent="0.2">
      <c r="A1293" s="14" t="s">
        <v>16201</v>
      </c>
      <c r="B1293" s="1" t="s">
        <v>18662</v>
      </c>
      <c r="C1293" s="1" t="s">
        <v>18685</v>
      </c>
      <c r="D1293" s="1" t="s">
        <v>18664</v>
      </c>
      <c r="E1293" s="15">
        <v>44327</v>
      </c>
      <c r="F1293" s="13">
        <v>44343</v>
      </c>
      <c r="G1293" s="1" t="s">
        <v>18665</v>
      </c>
      <c r="H1293" s="1" t="s">
        <v>18666</v>
      </c>
      <c r="I1293" s="1" t="s">
        <v>18667</v>
      </c>
      <c r="J1293" s="1" t="s">
        <v>18668</v>
      </c>
      <c r="K1293" s="1" t="s">
        <v>18669</v>
      </c>
      <c r="L1293" s="1" t="s">
        <v>18679</v>
      </c>
      <c r="M1293" s="1" t="s">
        <v>18671</v>
      </c>
      <c r="N1293" s="1" t="s">
        <v>18672</v>
      </c>
      <c r="O1293" s="1">
        <v>22</v>
      </c>
      <c r="P1293" s="1" t="s">
        <v>18662</v>
      </c>
      <c r="Q1293" s="1" t="s">
        <v>18673</v>
      </c>
      <c r="R1293" s="1">
        <v>30554258693</v>
      </c>
      <c r="U1293" s="1" t="s">
        <v>19706</v>
      </c>
      <c r="V1293" s="1">
        <v>55568800</v>
      </c>
      <c r="W1293" s="1" t="s">
        <v>6513</v>
      </c>
      <c r="Z1293" s="1" t="s">
        <v>15990</v>
      </c>
      <c r="AA1293" s="1" t="s">
        <v>18846</v>
      </c>
      <c r="AB1293" s="1" t="s">
        <v>19515</v>
      </c>
      <c r="AE1293" s="1" t="s">
        <v>19707</v>
      </c>
      <c r="AG1293" s="1" t="s">
        <v>15731</v>
      </c>
      <c r="AI1293" s="1">
        <v>1676</v>
      </c>
      <c r="AK1293" s="1" t="s">
        <v>19708</v>
      </c>
      <c r="AL1293" s="1" t="s">
        <v>19479</v>
      </c>
      <c r="AM1293" s="1" t="s">
        <v>18679</v>
      </c>
      <c r="AN1293" s="1" t="s">
        <v>18669</v>
      </c>
      <c r="AO1293" s="1" t="s">
        <v>18668</v>
      </c>
      <c r="AP1293" s="14" t="s">
        <v>18800</v>
      </c>
      <c r="AQ1293" s="14" t="s">
        <v>18734</v>
      </c>
      <c r="AR1293" s="14" t="s">
        <v>18679</v>
      </c>
      <c r="AS1293" s="15">
        <v>44343</v>
      </c>
      <c r="AT1293" s="1" t="s">
        <v>19709</v>
      </c>
      <c r="AU1293" s="1" t="s">
        <v>18672</v>
      </c>
      <c r="AV1293" s="1" t="s">
        <v>18679</v>
      </c>
      <c r="AW1293" s="1" t="s">
        <v>18683</v>
      </c>
      <c r="AX1293" s="1" t="s">
        <v>18667</v>
      </c>
      <c r="AY1293" s="1" t="s">
        <v>18684</v>
      </c>
    </row>
    <row r="1294" spans="1:51" x14ac:dyDescent="0.2">
      <c r="A1294" s="14" t="s">
        <v>16211</v>
      </c>
      <c r="B1294" s="1" t="s">
        <v>18662</v>
      </c>
      <c r="C1294" s="1" t="s">
        <v>18685</v>
      </c>
      <c r="D1294" s="1" t="s">
        <v>18664</v>
      </c>
      <c r="E1294" s="15">
        <v>44327</v>
      </c>
      <c r="F1294" s="13">
        <v>44347</v>
      </c>
      <c r="G1294" s="1" t="s">
        <v>18665</v>
      </c>
      <c r="H1294" s="1" t="s">
        <v>18666</v>
      </c>
      <c r="I1294" s="1" t="s">
        <v>18667</v>
      </c>
      <c r="J1294" s="1" t="s">
        <v>18668</v>
      </c>
      <c r="K1294" s="1" t="s">
        <v>18669</v>
      </c>
      <c r="L1294" s="1" t="s">
        <v>18679</v>
      </c>
      <c r="M1294" s="1" t="s">
        <v>18671</v>
      </c>
      <c r="N1294" s="1" t="s">
        <v>18672</v>
      </c>
      <c r="O1294" s="1">
        <v>24</v>
      </c>
      <c r="P1294" s="1" t="s">
        <v>18662</v>
      </c>
      <c r="Q1294" s="1" t="s">
        <v>18673</v>
      </c>
      <c r="R1294" s="1">
        <v>30681071381</v>
      </c>
      <c r="U1294" s="1" t="s">
        <v>18686</v>
      </c>
      <c r="V1294" s="1">
        <v>3434363000</v>
      </c>
      <c r="W1294" s="1" t="s">
        <v>18687</v>
      </c>
      <c r="Z1294" s="1" t="s">
        <v>18688</v>
      </c>
      <c r="AA1294" s="1" t="s">
        <v>18689</v>
      </c>
      <c r="AB1294" s="1" t="s">
        <v>18689</v>
      </c>
      <c r="AE1294" s="1" t="s">
        <v>18690</v>
      </c>
      <c r="AG1294" s="1" t="s">
        <v>15731</v>
      </c>
      <c r="AI1294" s="1">
        <v>3100</v>
      </c>
      <c r="AK1294" s="1" t="s">
        <v>18968</v>
      </c>
      <c r="AL1294" s="1" t="s">
        <v>18969</v>
      </c>
      <c r="AM1294" s="1" t="s">
        <v>18970</v>
      </c>
      <c r="AN1294" s="1" t="s">
        <v>18669</v>
      </c>
      <c r="AO1294" s="1" t="s">
        <v>18668</v>
      </c>
      <c r="AP1294" s="14" t="s">
        <v>18968</v>
      </c>
      <c r="AQ1294" s="14" t="s">
        <v>19166</v>
      </c>
      <c r="AR1294" s="14" t="s">
        <v>18970</v>
      </c>
      <c r="AS1294" s="15">
        <v>44347</v>
      </c>
      <c r="AT1294" s="1" t="s">
        <v>18713</v>
      </c>
      <c r="AU1294" s="1" t="s">
        <v>18672</v>
      </c>
      <c r="AV1294" s="1" t="s">
        <v>18679</v>
      </c>
      <c r="AW1294" s="1" t="s">
        <v>18683</v>
      </c>
      <c r="AX1294" s="1" t="s">
        <v>18667</v>
      </c>
      <c r="AY1294" s="1" t="s">
        <v>18684</v>
      </c>
    </row>
    <row r="1295" spans="1:51" x14ac:dyDescent="0.2">
      <c r="A1295" s="14" t="s">
        <v>16214</v>
      </c>
      <c r="B1295" s="1" t="s">
        <v>18662</v>
      </c>
      <c r="C1295" s="1" t="s">
        <v>18685</v>
      </c>
      <c r="D1295" s="1" t="s">
        <v>18664</v>
      </c>
      <c r="E1295" s="15">
        <v>44327</v>
      </c>
      <c r="F1295" s="13">
        <v>44350</v>
      </c>
      <c r="G1295" s="1" t="s">
        <v>18665</v>
      </c>
      <c r="H1295" s="1" t="s">
        <v>18666</v>
      </c>
      <c r="I1295" s="1" t="s">
        <v>18667</v>
      </c>
      <c r="J1295" s="1" t="s">
        <v>18668</v>
      </c>
      <c r="K1295" s="1" t="s">
        <v>18669</v>
      </c>
      <c r="L1295" s="1" t="s">
        <v>18679</v>
      </c>
      <c r="M1295" s="1" t="s">
        <v>18671</v>
      </c>
      <c r="N1295" s="1" t="s">
        <v>18672</v>
      </c>
      <c r="O1295" s="1">
        <v>35</v>
      </c>
      <c r="P1295" s="1" t="s">
        <v>18662</v>
      </c>
      <c r="Q1295" s="1" t="s">
        <v>18673</v>
      </c>
      <c r="R1295" s="1">
        <v>30566535005</v>
      </c>
      <c r="U1295" s="1" t="s">
        <v>19710</v>
      </c>
      <c r="V1295" s="1">
        <v>3514144600</v>
      </c>
      <c r="W1295" s="1" t="s">
        <v>19711</v>
      </c>
      <c r="Z1295" s="1" t="s">
        <v>18963</v>
      </c>
      <c r="AA1295" s="1" t="s">
        <v>18964</v>
      </c>
      <c r="AB1295" s="1" t="s">
        <v>18965</v>
      </c>
      <c r="AE1295" s="1" t="s">
        <v>19712</v>
      </c>
      <c r="AG1295" s="1" t="s">
        <v>15731</v>
      </c>
      <c r="AI1295" s="1">
        <v>5008</v>
      </c>
      <c r="AK1295" s="1" t="s">
        <v>19713</v>
      </c>
      <c r="AL1295" s="1" t="s">
        <v>18861</v>
      </c>
      <c r="AM1295" s="1" t="s">
        <v>19461</v>
      </c>
      <c r="AN1295" s="1" t="s">
        <v>19462</v>
      </c>
      <c r="AO1295" s="1" t="s">
        <v>18668</v>
      </c>
      <c r="AP1295" s="14" t="s">
        <v>19713</v>
      </c>
      <c r="AQ1295" s="14" t="s">
        <v>19714</v>
      </c>
      <c r="AR1295" s="14" t="s">
        <v>19461</v>
      </c>
      <c r="AS1295" s="15">
        <v>44350</v>
      </c>
      <c r="AT1295" s="1" t="s">
        <v>18713</v>
      </c>
      <c r="AU1295" s="1" t="s">
        <v>18672</v>
      </c>
      <c r="AV1295" s="1" t="s">
        <v>18679</v>
      </c>
      <c r="AW1295" s="1" t="s">
        <v>18683</v>
      </c>
      <c r="AX1295" s="1" t="s">
        <v>18667</v>
      </c>
      <c r="AY1295" s="1" t="s">
        <v>18684</v>
      </c>
    </row>
    <row r="1296" spans="1:51" x14ac:dyDescent="0.2">
      <c r="A1296" s="14" t="s">
        <v>18325</v>
      </c>
      <c r="B1296" s="1" t="s">
        <v>19235</v>
      </c>
      <c r="C1296" s="1" t="s">
        <v>19259</v>
      </c>
      <c r="D1296" s="1" t="s">
        <v>18664</v>
      </c>
      <c r="E1296" s="15">
        <v>44327</v>
      </c>
      <c r="F1296" s="13">
        <v>44344</v>
      </c>
      <c r="G1296" s="1" t="s">
        <v>18954</v>
      </c>
      <c r="H1296" s="1" t="s">
        <v>19236</v>
      </c>
      <c r="I1296" s="1" t="s">
        <v>18667</v>
      </c>
      <c r="J1296" s="1" t="s">
        <v>18668</v>
      </c>
      <c r="K1296" s="1" t="s">
        <v>18669</v>
      </c>
      <c r="L1296" s="1" t="s">
        <v>18894</v>
      </c>
      <c r="M1296" s="1" t="s">
        <v>18893</v>
      </c>
      <c r="N1296" s="1" t="s">
        <v>19237</v>
      </c>
      <c r="O1296" s="1">
        <v>36</v>
      </c>
      <c r="P1296" s="1" t="s">
        <v>19235</v>
      </c>
      <c r="Q1296" s="1" t="s">
        <v>18673</v>
      </c>
      <c r="R1296" s="1">
        <v>30641405554</v>
      </c>
      <c r="U1296" s="1" t="s">
        <v>19615</v>
      </c>
      <c r="V1296" s="1">
        <v>91150418290</v>
      </c>
      <c r="W1296" s="1" t="s">
        <v>19616</v>
      </c>
      <c r="Z1296" s="1" t="s">
        <v>18706</v>
      </c>
      <c r="AA1296" s="1" t="s">
        <v>18789</v>
      </c>
      <c r="AB1296" s="1" t="s">
        <v>19500</v>
      </c>
      <c r="AE1296" s="1" t="s">
        <v>19617</v>
      </c>
      <c r="AG1296" s="1">
        <v>3</v>
      </c>
      <c r="AI1296" s="1">
        <v>1425</v>
      </c>
      <c r="AK1296" s="1" t="s">
        <v>18722</v>
      </c>
      <c r="AL1296" s="1" t="s">
        <v>18710</v>
      </c>
      <c r="AM1296" s="1" t="s">
        <v>18679</v>
      </c>
      <c r="AN1296" s="1" t="s">
        <v>18669</v>
      </c>
      <c r="AO1296" s="1" t="s">
        <v>18668</v>
      </c>
      <c r="AP1296" s="14" t="s">
        <v>18800</v>
      </c>
      <c r="AQ1296" s="14" t="s">
        <v>18734</v>
      </c>
      <c r="AR1296" s="14" t="s">
        <v>18679</v>
      </c>
      <c r="AS1296" s="15">
        <v>44344</v>
      </c>
      <c r="AT1296" s="1" t="s">
        <v>19618</v>
      </c>
      <c r="AU1296" s="1" t="s">
        <v>19237</v>
      </c>
      <c r="AV1296" s="1" t="s">
        <v>18894</v>
      </c>
      <c r="AW1296" s="1" t="s">
        <v>19241</v>
      </c>
      <c r="AX1296" s="1" t="s">
        <v>18667</v>
      </c>
      <c r="AY1296" s="1" t="s">
        <v>19242</v>
      </c>
    </row>
    <row r="1297" spans="1:51" x14ac:dyDescent="0.2">
      <c r="A1297" s="14" t="s">
        <v>16217</v>
      </c>
      <c r="B1297" s="1" t="s">
        <v>18662</v>
      </c>
      <c r="C1297" s="1" t="s">
        <v>18685</v>
      </c>
      <c r="D1297" s="1" t="s">
        <v>18664</v>
      </c>
      <c r="E1297" s="15">
        <v>44328</v>
      </c>
      <c r="F1297" s="13">
        <v>44348</v>
      </c>
      <c r="G1297" s="1" t="s">
        <v>18665</v>
      </c>
      <c r="H1297" s="1" t="s">
        <v>18666</v>
      </c>
      <c r="I1297" s="1" t="s">
        <v>18667</v>
      </c>
      <c r="J1297" s="1" t="s">
        <v>18668</v>
      </c>
      <c r="K1297" s="1" t="s">
        <v>18669</v>
      </c>
      <c r="L1297" s="1" t="s">
        <v>18679</v>
      </c>
      <c r="M1297" s="1" t="s">
        <v>18671</v>
      </c>
      <c r="N1297" s="1" t="s">
        <v>18672</v>
      </c>
      <c r="O1297" s="1">
        <v>37</v>
      </c>
      <c r="P1297" s="1" t="s">
        <v>18662</v>
      </c>
      <c r="Q1297" s="1" t="s">
        <v>18673</v>
      </c>
      <c r="R1297" s="1">
        <v>30566535005</v>
      </c>
      <c r="U1297" s="1" t="s">
        <v>19710</v>
      </c>
      <c r="V1297" s="1">
        <v>3514144600</v>
      </c>
      <c r="W1297" s="1" t="s">
        <v>19711</v>
      </c>
      <c r="Z1297" s="1" t="s">
        <v>18963</v>
      </c>
      <c r="AA1297" s="1" t="s">
        <v>18964</v>
      </c>
      <c r="AB1297" s="1" t="s">
        <v>18965</v>
      </c>
      <c r="AE1297" s="1" t="s">
        <v>19712</v>
      </c>
      <c r="AG1297" s="1" t="s">
        <v>15731</v>
      </c>
      <c r="AI1297" s="1">
        <v>5008</v>
      </c>
      <c r="AK1297" s="1" t="s">
        <v>19713</v>
      </c>
      <c r="AL1297" s="1" t="s">
        <v>18861</v>
      </c>
      <c r="AM1297" s="1" t="s">
        <v>19461</v>
      </c>
      <c r="AN1297" s="1" t="s">
        <v>19462</v>
      </c>
      <c r="AO1297" s="1" t="s">
        <v>18668</v>
      </c>
      <c r="AP1297" s="14" t="s">
        <v>19715</v>
      </c>
      <c r="AQ1297" s="14" t="s">
        <v>18723</v>
      </c>
      <c r="AR1297" s="14" t="s">
        <v>18904</v>
      </c>
      <c r="AS1297" s="15">
        <v>44348</v>
      </c>
      <c r="AT1297" s="1" t="s">
        <v>18779</v>
      </c>
      <c r="AU1297" s="1" t="s">
        <v>18672</v>
      </c>
      <c r="AV1297" s="1" t="s">
        <v>18679</v>
      </c>
      <c r="AW1297" s="1" t="s">
        <v>18683</v>
      </c>
      <c r="AX1297" s="1" t="s">
        <v>18667</v>
      </c>
      <c r="AY1297" s="1" t="s">
        <v>18684</v>
      </c>
    </row>
    <row r="1298" spans="1:51" x14ac:dyDescent="0.2">
      <c r="A1298" s="14" t="s">
        <v>16219</v>
      </c>
      <c r="B1298" s="1" t="s">
        <v>18662</v>
      </c>
      <c r="C1298" s="1" t="s">
        <v>18685</v>
      </c>
      <c r="D1298" s="1" t="s">
        <v>18664</v>
      </c>
      <c r="E1298" s="15">
        <v>44328</v>
      </c>
      <c r="F1298" s="13">
        <v>44349</v>
      </c>
      <c r="G1298" s="1" t="s">
        <v>18665</v>
      </c>
      <c r="H1298" s="1" t="s">
        <v>18666</v>
      </c>
      <c r="I1298" s="1" t="s">
        <v>18667</v>
      </c>
      <c r="J1298" s="1" t="s">
        <v>18668</v>
      </c>
      <c r="K1298" s="1" t="s">
        <v>18669</v>
      </c>
      <c r="L1298" s="1" t="s">
        <v>18679</v>
      </c>
      <c r="M1298" s="1" t="s">
        <v>18671</v>
      </c>
      <c r="N1298" s="1" t="s">
        <v>18672</v>
      </c>
      <c r="O1298" s="1">
        <v>25</v>
      </c>
      <c r="P1298" s="1" t="s">
        <v>18662</v>
      </c>
      <c r="Q1298" s="1" t="s">
        <v>18673</v>
      </c>
      <c r="R1298" s="1">
        <v>30681071381</v>
      </c>
      <c r="U1298" s="1" t="s">
        <v>18686</v>
      </c>
      <c r="V1298" s="1">
        <v>3434363000</v>
      </c>
      <c r="W1298" s="1" t="s">
        <v>18687</v>
      </c>
      <c r="Z1298" s="1" t="s">
        <v>18688</v>
      </c>
      <c r="AA1298" s="1" t="s">
        <v>18689</v>
      </c>
      <c r="AB1298" s="1" t="s">
        <v>18689</v>
      </c>
      <c r="AE1298" s="1" t="s">
        <v>18690</v>
      </c>
      <c r="AG1298" s="1" t="s">
        <v>15731</v>
      </c>
      <c r="AI1298" s="1">
        <v>3100</v>
      </c>
      <c r="AK1298" s="1" t="s">
        <v>18968</v>
      </c>
      <c r="AL1298" s="1" t="s">
        <v>18969</v>
      </c>
      <c r="AM1298" s="1" t="s">
        <v>18970</v>
      </c>
      <c r="AN1298" s="1" t="s">
        <v>18669</v>
      </c>
      <c r="AO1298" s="1" t="s">
        <v>18668</v>
      </c>
      <c r="AP1298" s="14" t="s">
        <v>18968</v>
      </c>
      <c r="AQ1298" s="14" t="s">
        <v>19166</v>
      </c>
      <c r="AR1298" s="14" t="s">
        <v>18970</v>
      </c>
      <c r="AS1298" s="15">
        <v>44349</v>
      </c>
      <c r="AT1298" s="1" t="s">
        <v>18713</v>
      </c>
      <c r="AU1298" s="1" t="s">
        <v>18672</v>
      </c>
      <c r="AV1298" s="1" t="s">
        <v>18679</v>
      </c>
      <c r="AW1298" s="1" t="s">
        <v>18683</v>
      </c>
      <c r="AX1298" s="1" t="s">
        <v>18667</v>
      </c>
      <c r="AY1298" s="1" t="s">
        <v>18684</v>
      </c>
    </row>
    <row r="1299" spans="1:51" x14ac:dyDescent="0.2">
      <c r="A1299" s="14" t="s">
        <v>16222</v>
      </c>
      <c r="B1299" s="1" t="s">
        <v>18662</v>
      </c>
      <c r="C1299" s="1" t="s">
        <v>18685</v>
      </c>
      <c r="D1299" s="1" t="s">
        <v>18664</v>
      </c>
      <c r="E1299" s="15">
        <v>44328</v>
      </c>
      <c r="F1299" s="13">
        <v>44347</v>
      </c>
      <c r="G1299" s="1" t="s">
        <v>18665</v>
      </c>
      <c r="H1299" s="1" t="s">
        <v>18666</v>
      </c>
      <c r="I1299" s="1" t="s">
        <v>18667</v>
      </c>
      <c r="J1299" s="1" t="s">
        <v>18668</v>
      </c>
      <c r="K1299" s="1" t="s">
        <v>18669</v>
      </c>
      <c r="L1299" s="1" t="s">
        <v>18679</v>
      </c>
      <c r="M1299" s="1" t="s">
        <v>18671</v>
      </c>
      <c r="N1299" s="1" t="s">
        <v>18672</v>
      </c>
      <c r="O1299" s="1">
        <v>25</v>
      </c>
      <c r="P1299" s="1" t="s">
        <v>18662</v>
      </c>
      <c r="Q1299" s="1" t="s">
        <v>18673</v>
      </c>
      <c r="R1299" s="1">
        <v>30681071381</v>
      </c>
      <c r="U1299" s="1" t="s">
        <v>18686</v>
      </c>
      <c r="V1299" s="1">
        <v>3434363000</v>
      </c>
      <c r="W1299" s="1" t="s">
        <v>18687</v>
      </c>
      <c r="Z1299" s="1" t="s">
        <v>18688</v>
      </c>
      <c r="AA1299" s="1" t="s">
        <v>18689</v>
      </c>
      <c r="AB1299" s="1" t="s">
        <v>18689</v>
      </c>
      <c r="AE1299" s="1" t="s">
        <v>18690</v>
      </c>
      <c r="AG1299" s="1" t="s">
        <v>15731</v>
      </c>
      <c r="AI1299" s="1">
        <v>3100</v>
      </c>
      <c r="AK1299" s="1" t="s">
        <v>18968</v>
      </c>
      <c r="AL1299" s="1" t="s">
        <v>18969</v>
      </c>
      <c r="AM1299" s="1" t="s">
        <v>18970</v>
      </c>
      <c r="AN1299" s="1" t="s">
        <v>18669</v>
      </c>
      <c r="AO1299" s="1" t="s">
        <v>18668</v>
      </c>
      <c r="AP1299" s="14" t="s">
        <v>18968</v>
      </c>
      <c r="AQ1299" s="14" t="s">
        <v>19166</v>
      </c>
      <c r="AR1299" s="14" t="s">
        <v>18970</v>
      </c>
      <c r="AS1299" s="15">
        <v>44347</v>
      </c>
      <c r="AT1299" s="1" t="s">
        <v>18713</v>
      </c>
      <c r="AU1299" s="1" t="s">
        <v>18672</v>
      </c>
      <c r="AV1299" s="1" t="s">
        <v>18679</v>
      </c>
      <c r="AW1299" s="1" t="s">
        <v>18683</v>
      </c>
      <c r="AX1299" s="1" t="s">
        <v>18667</v>
      </c>
      <c r="AY1299" s="1" t="s">
        <v>18684</v>
      </c>
    </row>
    <row r="1300" spans="1:51" x14ac:dyDescent="0.2">
      <c r="A1300" s="14" t="s">
        <v>16225</v>
      </c>
      <c r="B1300" s="1" t="s">
        <v>18662</v>
      </c>
      <c r="C1300" s="1" t="s">
        <v>18685</v>
      </c>
      <c r="D1300" s="1" t="s">
        <v>18664</v>
      </c>
      <c r="E1300" s="15">
        <v>44328</v>
      </c>
      <c r="F1300" s="13">
        <v>44348</v>
      </c>
      <c r="G1300" s="1" t="s">
        <v>18665</v>
      </c>
      <c r="H1300" s="1" t="s">
        <v>18666</v>
      </c>
      <c r="I1300" s="1" t="s">
        <v>18667</v>
      </c>
      <c r="J1300" s="1" t="s">
        <v>18668</v>
      </c>
      <c r="K1300" s="1" t="s">
        <v>18669</v>
      </c>
      <c r="L1300" s="1" t="s">
        <v>18679</v>
      </c>
      <c r="M1300" s="1" t="s">
        <v>18671</v>
      </c>
      <c r="N1300" s="1" t="s">
        <v>18672</v>
      </c>
      <c r="O1300" s="1">
        <v>25</v>
      </c>
      <c r="P1300" s="1" t="s">
        <v>18662</v>
      </c>
      <c r="Q1300" s="1" t="s">
        <v>18673</v>
      </c>
      <c r="R1300" s="1">
        <v>30681071381</v>
      </c>
      <c r="U1300" s="1" t="s">
        <v>18686</v>
      </c>
      <c r="V1300" s="1">
        <v>3434363000</v>
      </c>
      <c r="W1300" s="1" t="s">
        <v>18687</v>
      </c>
      <c r="Z1300" s="1" t="s">
        <v>18688</v>
      </c>
      <c r="AA1300" s="1" t="s">
        <v>18689</v>
      </c>
      <c r="AB1300" s="1" t="s">
        <v>18689</v>
      </c>
      <c r="AE1300" s="1" t="s">
        <v>18690</v>
      </c>
      <c r="AG1300" s="1" t="s">
        <v>15731</v>
      </c>
      <c r="AI1300" s="1">
        <v>3100</v>
      </c>
      <c r="AK1300" s="1" t="s">
        <v>18968</v>
      </c>
      <c r="AL1300" s="1" t="s">
        <v>18969</v>
      </c>
      <c r="AM1300" s="1" t="s">
        <v>18970</v>
      </c>
      <c r="AN1300" s="1" t="s">
        <v>18669</v>
      </c>
      <c r="AO1300" s="1" t="s">
        <v>18668</v>
      </c>
      <c r="AP1300" s="14" t="s">
        <v>18968</v>
      </c>
      <c r="AQ1300" s="14" t="s">
        <v>19166</v>
      </c>
      <c r="AR1300" s="14" t="s">
        <v>18970</v>
      </c>
      <c r="AS1300" s="15">
        <v>44348</v>
      </c>
      <c r="AT1300" s="1" t="s">
        <v>18713</v>
      </c>
      <c r="AU1300" s="1" t="s">
        <v>18672</v>
      </c>
      <c r="AV1300" s="1" t="s">
        <v>18679</v>
      </c>
      <c r="AW1300" s="1" t="s">
        <v>18683</v>
      </c>
      <c r="AX1300" s="1" t="s">
        <v>18667</v>
      </c>
      <c r="AY1300" s="1" t="s">
        <v>18684</v>
      </c>
    </row>
    <row r="1301" spans="1:51" x14ac:dyDescent="0.2">
      <c r="A1301" s="14" t="s">
        <v>16228</v>
      </c>
      <c r="B1301" s="1" t="s">
        <v>18662</v>
      </c>
      <c r="C1301" s="1" t="s">
        <v>18685</v>
      </c>
      <c r="D1301" s="1" t="s">
        <v>18664</v>
      </c>
      <c r="E1301" s="15">
        <v>44328</v>
      </c>
      <c r="F1301" s="13">
        <v>44348</v>
      </c>
      <c r="G1301" s="1" t="s">
        <v>18665</v>
      </c>
      <c r="H1301" s="1" t="s">
        <v>18666</v>
      </c>
      <c r="I1301" s="1" t="s">
        <v>18667</v>
      </c>
      <c r="J1301" s="1" t="s">
        <v>18668</v>
      </c>
      <c r="K1301" s="1" t="s">
        <v>18669</v>
      </c>
      <c r="L1301" s="1" t="s">
        <v>18679</v>
      </c>
      <c r="M1301" s="1" t="s">
        <v>18671</v>
      </c>
      <c r="N1301" s="1" t="s">
        <v>18672</v>
      </c>
      <c r="O1301" s="1">
        <v>25</v>
      </c>
      <c r="P1301" s="1" t="s">
        <v>18662</v>
      </c>
      <c r="Q1301" s="1" t="s">
        <v>18673</v>
      </c>
      <c r="R1301" s="1">
        <v>30681071381</v>
      </c>
      <c r="U1301" s="1" t="s">
        <v>18686</v>
      </c>
      <c r="V1301" s="1">
        <v>3434363000</v>
      </c>
      <c r="W1301" s="1" t="s">
        <v>18687</v>
      </c>
      <c r="Z1301" s="1" t="s">
        <v>18688</v>
      </c>
      <c r="AA1301" s="1" t="s">
        <v>18689</v>
      </c>
      <c r="AB1301" s="1" t="s">
        <v>18689</v>
      </c>
      <c r="AE1301" s="1" t="s">
        <v>18690</v>
      </c>
      <c r="AG1301" s="1" t="s">
        <v>15731</v>
      </c>
      <c r="AI1301" s="1">
        <v>3100</v>
      </c>
      <c r="AK1301" s="1" t="s">
        <v>18968</v>
      </c>
      <c r="AL1301" s="1" t="s">
        <v>18969</v>
      </c>
      <c r="AM1301" s="1" t="s">
        <v>18970</v>
      </c>
      <c r="AN1301" s="1" t="s">
        <v>18669</v>
      </c>
      <c r="AO1301" s="1" t="s">
        <v>18668</v>
      </c>
      <c r="AP1301" s="14" t="s">
        <v>18968</v>
      </c>
      <c r="AQ1301" s="14" t="s">
        <v>19166</v>
      </c>
      <c r="AR1301" s="14" t="s">
        <v>18970</v>
      </c>
      <c r="AS1301" s="15">
        <v>44348</v>
      </c>
      <c r="AT1301" s="1" t="s">
        <v>18713</v>
      </c>
      <c r="AU1301" s="1" t="s">
        <v>18672</v>
      </c>
      <c r="AV1301" s="1" t="s">
        <v>18679</v>
      </c>
      <c r="AW1301" s="1" t="s">
        <v>18683</v>
      </c>
      <c r="AX1301" s="1" t="s">
        <v>18667</v>
      </c>
      <c r="AY1301" s="1" t="s">
        <v>18684</v>
      </c>
    </row>
    <row r="1302" spans="1:51" x14ac:dyDescent="0.2">
      <c r="A1302" s="14" t="s">
        <v>16231</v>
      </c>
      <c r="B1302" s="1" t="s">
        <v>18662</v>
      </c>
      <c r="C1302" s="1" t="s">
        <v>18685</v>
      </c>
      <c r="D1302" s="1" t="s">
        <v>18664</v>
      </c>
      <c r="E1302" s="15">
        <v>44328</v>
      </c>
      <c r="F1302" s="13">
        <v>44348</v>
      </c>
      <c r="G1302" s="1" t="s">
        <v>18665</v>
      </c>
      <c r="H1302" s="1" t="s">
        <v>18666</v>
      </c>
      <c r="I1302" s="1" t="s">
        <v>18667</v>
      </c>
      <c r="J1302" s="1" t="s">
        <v>18668</v>
      </c>
      <c r="K1302" s="1" t="s">
        <v>18669</v>
      </c>
      <c r="L1302" s="1" t="s">
        <v>18679</v>
      </c>
      <c r="M1302" s="1" t="s">
        <v>18671</v>
      </c>
      <c r="N1302" s="1" t="s">
        <v>18672</v>
      </c>
      <c r="O1302" s="1">
        <v>26</v>
      </c>
      <c r="P1302" s="1" t="s">
        <v>18662</v>
      </c>
      <c r="Q1302" s="1" t="s">
        <v>18673</v>
      </c>
      <c r="R1302" s="1">
        <v>30681071381</v>
      </c>
      <c r="U1302" s="1" t="s">
        <v>18686</v>
      </c>
      <c r="V1302" s="1">
        <v>3434363000</v>
      </c>
      <c r="W1302" s="1" t="s">
        <v>18687</v>
      </c>
      <c r="Z1302" s="1" t="s">
        <v>18688</v>
      </c>
      <c r="AA1302" s="1" t="s">
        <v>18689</v>
      </c>
      <c r="AB1302" s="1" t="s">
        <v>18689</v>
      </c>
      <c r="AE1302" s="1" t="s">
        <v>18690</v>
      </c>
      <c r="AG1302" s="1" t="s">
        <v>15731</v>
      </c>
      <c r="AI1302" s="1">
        <v>3100</v>
      </c>
      <c r="AK1302" s="1" t="s">
        <v>18968</v>
      </c>
      <c r="AL1302" s="1" t="s">
        <v>18969</v>
      </c>
      <c r="AM1302" s="1" t="s">
        <v>18970</v>
      </c>
      <c r="AN1302" s="1" t="s">
        <v>18669</v>
      </c>
      <c r="AO1302" s="1" t="s">
        <v>18668</v>
      </c>
      <c r="AP1302" s="14" t="s">
        <v>18968</v>
      </c>
      <c r="AQ1302" s="14" t="s">
        <v>19166</v>
      </c>
      <c r="AR1302" s="14" t="s">
        <v>18970</v>
      </c>
      <c r="AS1302" s="15">
        <v>44348</v>
      </c>
      <c r="AT1302" s="1" t="s">
        <v>18713</v>
      </c>
      <c r="AU1302" s="1" t="s">
        <v>18672</v>
      </c>
      <c r="AV1302" s="1" t="s">
        <v>18679</v>
      </c>
      <c r="AW1302" s="1" t="s">
        <v>18683</v>
      </c>
      <c r="AX1302" s="1" t="s">
        <v>18667</v>
      </c>
      <c r="AY1302" s="1" t="s">
        <v>18684</v>
      </c>
    </row>
    <row r="1303" spans="1:51" x14ac:dyDescent="0.2">
      <c r="A1303" s="14" t="s">
        <v>16234</v>
      </c>
      <c r="B1303" s="1" t="s">
        <v>18662</v>
      </c>
      <c r="C1303" s="1" t="s">
        <v>18685</v>
      </c>
      <c r="D1303" s="1" t="s">
        <v>18664</v>
      </c>
      <c r="E1303" s="15">
        <v>44328</v>
      </c>
      <c r="F1303" s="13">
        <v>44347</v>
      </c>
      <c r="G1303" s="1" t="s">
        <v>18665</v>
      </c>
      <c r="H1303" s="1" t="s">
        <v>18666</v>
      </c>
      <c r="I1303" s="1" t="s">
        <v>18667</v>
      </c>
      <c r="J1303" s="1" t="s">
        <v>18668</v>
      </c>
      <c r="K1303" s="1" t="s">
        <v>18669</v>
      </c>
      <c r="L1303" s="1" t="s">
        <v>18679</v>
      </c>
      <c r="M1303" s="1" t="s">
        <v>18671</v>
      </c>
      <c r="N1303" s="1" t="s">
        <v>18672</v>
      </c>
      <c r="O1303" s="1">
        <v>25</v>
      </c>
      <c r="P1303" s="1" t="s">
        <v>18662</v>
      </c>
      <c r="Q1303" s="1" t="s">
        <v>18673</v>
      </c>
      <c r="R1303" s="1">
        <v>30681071381</v>
      </c>
      <c r="U1303" s="1" t="s">
        <v>18686</v>
      </c>
      <c r="V1303" s="1">
        <v>3434363000</v>
      </c>
      <c r="W1303" s="1" t="s">
        <v>18687</v>
      </c>
      <c r="Z1303" s="1" t="s">
        <v>18688</v>
      </c>
      <c r="AA1303" s="1" t="s">
        <v>18689</v>
      </c>
      <c r="AB1303" s="1" t="s">
        <v>18689</v>
      </c>
      <c r="AE1303" s="1" t="s">
        <v>18690</v>
      </c>
      <c r="AG1303" s="1" t="s">
        <v>15731</v>
      </c>
      <c r="AI1303" s="1">
        <v>3100</v>
      </c>
      <c r="AK1303" s="1" t="s">
        <v>18968</v>
      </c>
      <c r="AL1303" s="1" t="s">
        <v>18969</v>
      </c>
      <c r="AM1303" s="1" t="s">
        <v>18970</v>
      </c>
      <c r="AN1303" s="1" t="s">
        <v>18669</v>
      </c>
      <c r="AO1303" s="1" t="s">
        <v>18668</v>
      </c>
      <c r="AP1303" s="14" t="s">
        <v>18968</v>
      </c>
      <c r="AQ1303" s="14" t="s">
        <v>19166</v>
      </c>
      <c r="AR1303" s="14" t="s">
        <v>18970</v>
      </c>
      <c r="AS1303" s="15">
        <v>44347</v>
      </c>
      <c r="AT1303" s="1" t="s">
        <v>18713</v>
      </c>
      <c r="AU1303" s="1" t="s">
        <v>18672</v>
      </c>
      <c r="AV1303" s="1" t="s">
        <v>18679</v>
      </c>
      <c r="AW1303" s="1" t="s">
        <v>18683</v>
      </c>
      <c r="AX1303" s="1" t="s">
        <v>18667</v>
      </c>
      <c r="AY1303" s="1" t="s">
        <v>18684</v>
      </c>
    </row>
    <row r="1304" spans="1:51" x14ac:dyDescent="0.2">
      <c r="A1304" s="14" t="s">
        <v>16237</v>
      </c>
      <c r="B1304" s="1" t="s">
        <v>18662</v>
      </c>
      <c r="C1304" s="1" t="s">
        <v>18685</v>
      </c>
      <c r="D1304" s="1" t="s">
        <v>18664</v>
      </c>
      <c r="E1304" s="15">
        <v>44328</v>
      </c>
      <c r="F1304" s="13">
        <v>44349</v>
      </c>
      <c r="G1304" s="1" t="s">
        <v>18665</v>
      </c>
      <c r="H1304" s="1" t="s">
        <v>18666</v>
      </c>
      <c r="I1304" s="1" t="s">
        <v>18667</v>
      </c>
      <c r="J1304" s="1" t="s">
        <v>18668</v>
      </c>
      <c r="K1304" s="1" t="s">
        <v>18669</v>
      </c>
      <c r="L1304" s="1" t="s">
        <v>18679</v>
      </c>
      <c r="M1304" s="1" t="s">
        <v>18671</v>
      </c>
      <c r="N1304" s="1" t="s">
        <v>18672</v>
      </c>
      <c r="O1304" s="1">
        <v>25</v>
      </c>
      <c r="P1304" s="1" t="s">
        <v>18662</v>
      </c>
      <c r="Q1304" s="1" t="s">
        <v>18673</v>
      </c>
      <c r="R1304" s="1">
        <v>30681071381</v>
      </c>
      <c r="U1304" s="1" t="s">
        <v>18686</v>
      </c>
      <c r="V1304" s="1">
        <v>3434363000</v>
      </c>
      <c r="W1304" s="1" t="s">
        <v>18687</v>
      </c>
      <c r="Z1304" s="1" t="s">
        <v>18688</v>
      </c>
      <c r="AA1304" s="1" t="s">
        <v>18689</v>
      </c>
      <c r="AB1304" s="1" t="s">
        <v>18689</v>
      </c>
      <c r="AE1304" s="1" t="s">
        <v>18690</v>
      </c>
      <c r="AG1304" s="1" t="s">
        <v>15731</v>
      </c>
      <c r="AI1304" s="1">
        <v>3100</v>
      </c>
      <c r="AK1304" s="1" t="s">
        <v>18968</v>
      </c>
      <c r="AL1304" s="1" t="s">
        <v>18969</v>
      </c>
      <c r="AM1304" s="1" t="s">
        <v>18970</v>
      </c>
      <c r="AN1304" s="1" t="s">
        <v>18669</v>
      </c>
      <c r="AO1304" s="1" t="s">
        <v>18668</v>
      </c>
      <c r="AP1304" s="14" t="s">
        <v>18968</v>
      </c>
      <c r="AQ1304" s="14" t="s">
        <v>19166</v>
      </c>
      <c r="AR1304" s="14" t="s">
        <v>18970</v>
      </c>
      <c r="AS1304" s="15">
        <v>44349</v>
      </c>
      <c r="AT1304" s="1" t="s">
        <v>18713</v>
      </c>
      <c r="AU1304" s="1" t="s">
        <v>18672</v>
      </c>
      <c r="AV1304" s="1" t="s">
        <v>18679</v>
      </c>
      <c r="AW1304" s="1" t="s">
        <v>18683</v>
      </c>
      <c r="AX1304" s="1" t="s">
        <v>18667</v>
      </c>
      <c r="AY1304" s="1" t="s">
        <v>18684</v>
      </c>
    </row>
    <row r="1305" spans="1:51" x14ac:dyDescent="0.2">
      <c r="A1305" s="14" t="s">
        <v>16240</v>
      </c>
      <c r="B1305" s="1" t="s">
        <v>18662</v>
      </c>
      <c r="C1305" s="1" t="s">
        <v>18685</v>
      </c>
      <c r="D1305" s="1" t="s">
        <v>18664</v>
      </c>
      <c r="E1305" s="15">
        <v>44328</v>
      </c>
      <c r="F1305" s="13">
        <v>44350</v>
      </c>
      <c r="G1305" s="1" t="s">
        <v>18665</v>
      </c>
      <c r="H1305" s="1" t="s">
        <v>18666</v>
      </c>
      <c r="I1305" s="1" t="s">
        <v>18667</v>
      </c>
      <c r="J1305" s="1" t="s">
        <v>18668</v>
      </c>
      <c r="K1305" s="1" t="s">
        <v>18669</v>
      </c>
      <c r="L1305" s="1" t="s">
        <v>18679</v>
      </c>
      <c r="M1305" s="1" t="s">
        <v>18671</v>
      </c>
      <c r="N1305" s="1" t="s">
        <v>18672</v>
      </c>
      <c r="O1305" s="1">
        <v>25</v>
      </c>
      <c r="P1305" s="1" t="s">
        <v>18662</v>
      </c>
      <c r="Q1305" s="1" t="s">
        <v>18673</v>
      </c>
      <c r="R1305" s="1">
        <v>30681071381</v>
      </c>
      <c r="U1305" s="1" t="s">
        <v>18686</v>
      </c>
      <c r="V1305" s="1">
        <v>3434363000</v>
      </c>
      <c r="W1305" s="1" t="s">
        <v>18687</v>
      </c>
      <c r="Z1305" s="1" t="s">
        <v>18688</v>
      </c>
      <c r="AA1305" s="1" t="s">
        <v>18689</v>
      </c>
      <c r="AB1305" s="1" t="s">
        <v>18689</v>
      </c>
      <c r="AE1305" s="1" t="s">
        <v>18690</v>
      </c>
      <c r="AG1305" s="1" t="s">
        <v>15731</v>
      </c>
      <c r="AI1305" s="1">
        <v>3100</v>
      </c>
      <c r="AK1305" s="1" t="s">
        <v>18875</v>
      </c>
      <c r="AL1305" s="1" t="s">
        <v>18671</v>
      </c>
      <c r="AM1305" s="1" t="s">
        <v>18679</v>
      </c>
      <c r="AN1305" s="1" t="s">
        <v>18669</v>
      </c>
      <c r="AO1305" s="1" t="s">
        <v>18668</v>
      </c>
      <c r="AP1305" s="14" t="s">
        <v>19432</v>
      </c>
      <c r="AQ1305" s="14" t="s">
        <v>19166</v>
      </c>
      <c r="AR1305" s="14" t="s">
        <v>18970</v>
      </c>
      <c r="AS1305" s="15">
        <v>44350</v>
      </c>
      <c r="AT1305" s="1" t="s">
        <v>18871</v>
      </c>
      <c r="AU1305" s="1" t="s">
        <v>18672</v>
      </c>
      <c r="AV1305" s="1" t="s">
        <v>18679</v>
      </c>
      <c r="AW1305" s="1" t="s">
        <v>18683</v>
      </c>
      <c r="AX1305" s="1" t="s">
        <v>18667</v>
      </c>
      <c r="AY1305" s="1" t="s">
        <v>18684</v>
      </c>
    </row>
    <row r="1306" spans="1:51" x14ac:dyDescent="0.2">
      <c r="A1306" s="14" t="s">
        <v>16243</v>
      </c>
      <c r="B1306" s="1" t="s">
        <v>18662</v>
      </c>
      <c r="C1306" s="1" t="s">
        <v>18685</v>
      </c>
      <c r="D1306" s="1" t="s">
        <v>18664</v>
      </c>
      <c r="E1306" s="15">
        <v>44328</v>
      </c>
      <c r="F1306" s="13">
        <v>44347</v>
      </c>
      <c r="G1306" s="1" t="s">
        <v>18665</v>
      </c>
      <c r="H1306" s="1" t="s">
        <v>18666</v>
      </c>
      <c r="I1306" s="1" t="s">
        <v>18667</v>
      </c>
      <c r="J1306" s="1" t="s">
        <v>18668</v>
      </c>
      <c r="K1306" s="1" t="s">
        <v>18669</v>
      </c>
      <c r="L1306" s="1" t="s">
        <v>18679</v>
      </c>
      <c r="M1306" s="1" t="s">
        <v>18671</v>
      </c>
      <c r="N1306" s="1" t="s">
        <v>18672</v>
      </c>
      <c r="O1306" s="1">
        <v>25</v>
      </c>
      <c r="P1306" s="1" t="s">
        <v>18662</v>
      </c>
      <c r="Q1306" s="1" t="s">
        <v>18673</v>
      </c>
      <c r="R1306" s="1">
        <v>30681071381</v>
      </c>
      <c r="U1306" s="1" t="s">
        <v>18686</v>
      </c>
      <c r="V1306" s="1">
        <v>3434363000</v>
      </c>
      <c r="W1306" s="1" t="s">
        <v>18687</v>
      </c>
      <c r="Z1306" s="1" t="s">
        <v>18688</v>
      </c>
      <c r="AA1306" s="1" t="s">
        <v>18689</v>
      </c>
      <c r="AB1306" s="1" t="s">
        <v>18689</v>
      </c>
      <c r="AE1306" s="1" t="s">
        <v>18690</v>
      </c>
      <c r="AG1306" s="1" t="s">
        <v>15731</v>
      </c>
      <c r="AI1306" s="1">
        <v>3100</v>
      </c>
      <c r="AK1306" s="1" t="s">
        <v>18968</v>
      </c>
      <c r="AL1306" s="1" t="s">
        <v>18969</v>
      </c>
      <c r="AM1306" s="1" t="s">
        <v>18970</v>
      </c>
      <c r="AN1306" s="1" t="s">
        <v>18669</v>
      </c>
      <c r="AO1306" s="1" t="s">
        <v>18668</v>
      </c>
      <c r="AP1306" s="14" t="s">
        <v>18968</v>
      </c>
      <c r="AQ1306" s="14" t="s">
        <v>19166</v>
      </c>
      <c r="AR1306" s="14" t="s">
        <v>18970</v>
      </c>
      <c r="AS1306" s="15">
        <v>44347</v>
      </c>
      <c r="AT1306" s="1" t="s">
        <v>18713</v>
      </c>
      <c r="AU1306" s="1" t="s">
        <v>18672</v>
      </c>
      <c r="AV1306" s="1" t="s">
        <v>18679</v>
      </c>
      <c r="AW1306" s="1" t="s">
        <v>18683</v>
      </c>
      <c r="AX1306" s="1" t="s">
        <v>18667</v>
      </c>
      <c r="AY1306" s="1" t="s">
        <v>18684</v>
      </c>
    </row>
    <row r="1307" spans="1:51" x14ac:dyDescent="0.2">
      <c r="A1307" s="14" t="s">
        <v>16246</v>
      </c>
      <c r="B1307" s="1" t="s">
        <v>18662</v>
      </c>
      <c r="C1307" s="1" t="s">
        <v>18685</v>
      </c>
      <c r="D1307" s="1" t="s">
        <v>18664</v>
      </c>
      <c r="E1307" s="15">
        <v>44328</v>
      </c>
      <c r="F1307" s="13">
        <v>44347</v>
      </c>
      <c r="G1307" s="1" t="s">
        <v>18665</v>
      </c>
      <c r="H1307" s="1" t="s">
        <v>18666</v>
      </c>
      <c r="I1307" s="1" t="s">
        <v>18667</v>
      </c>
      <c r="J1307" s="1" t="s">
        <v>18668</v>
      </c>
      <c r="K1307" s="1" t="s">
        <v>18669</v>
      </c>
      <c r="L1307" s="1" t="s">
        <v>18679</v>
      </c>
      <c r="M1307" s="1" t="s">
        <v>18671</v>
      </c>
      <c r="N1307" s="1" t="s">
        <v>18672</v>
      </c>
      <c r="O1307" s="1">
        <v>25</v>
      </c>
      <c r="P1307" s="1" t="s">
        <v>18662</v>
      </c>
      <c r="Q1307" s="1" t="s">
        <v>18673</v>
      </c>
      <c r="R1307" s="1">
        <v>30681071381</v>
      </c>
      <c r="U1307" s="1" t="s">
        <v>18686</v>
      </c>
      <c r="V1307" s="1">
        <v>3434363000</v>
      </c>
      <c r="W1307" s="1" t="s">
        <v>18687</v>
      </c>
      <c r="Z1307" s="1" t="s">
        <v>18688</v>
      </c>
      <c r="AA1307" s="1" t="s">
        <v>18689</v>
      </c>
      <c r="AB1307" s="1" t="s">
        <v>18689</v>
      </c>
      <c r="AE1307" s="1" t="s">
        <v>18690</v>
      </c>
      <c r="AG1307" s="1" t="s">
        <v>15731</v>
      </c>
      <c r="AI1307" s="1">
        <v>3100</v>
      </c>
      <c r="AK1307" s="1" t="s">
        <v>18968</v>
      </c>
      <c r="AL1307" s="1" t="s">
        <v>18969</v>
      </c>
      <c r="AM1307" s="1" t="s">
        <v>18970</v>
      </c>
      <c r="AN1307" s="1" t="s">
        <v>18669</v>
      </c>
      <c r="AO1307" s="1" t="s">
        <v>18668</v>
      </c>
      <c r="AP1307" s="14" t="s">
        <v>18968</v>
      </c>
      <c r="AQ1307" s="14" t="s">
        <v>19166</v>
      </c>
      <c r="AR1307" s="14" t="s">
        <v>18970</v>
      </c>
      <c r="AS1307" s="15">
        <v>44347</v>
      </c>
      <c r="AT1307" s="1" t="s">
        <v>18713</v>
      </c>
      <c r="AU1307" s="1" t="s">
        <v>18672</v>
      </c>
      <c r="AV1307" s="1" t="s">
        <v>18679</v>
      </c>
      <c r="AW1307" s="1" t="s">
        <v>18683</v>
      </c>
      <c r="AX1307" s="1" t="s">
        <v>18667</v>
      </c>
      <c r="AY1307" s="1" t="s">
        <v>18684</v>
      </c>
    </row>
    <row r="1308" spans="1:51" x14ac:dyDescent="0.2">
      <c r="A1308" s="14" t="s">
        <v>16249</v>
      </c>
      <c r="B1308" s="1" t="s">
        <v>18662</v>
      </c>
      <c r="C1308" s="1" t="s">
        <v>18685</v>
      </c>
      <c r="D1308" s="1" t="s">
        <v>18664</v>
      </c>
      <c r="E1308" s="15">
        <v>44328</v>
      </c>
      <c r="F1308" s="13">
        <v>44347</v>
      </c>
      <c r="G1308" s="1" t="s">
        <v>18665</v>
      </c>
      <c r="H1308" s="1" t="s">
        <v>18666</v>
      </c>
      <c r="I1308" s="1" t="s">
        <v>18667</v>
      </c>
      <c r="J1308" s="1" t="s">
        <v>18668</v>
      </c>
      <c r="K1308" s="1" t="s">
        <v>18669</v>
      </c>
      <c r="L1308" s="1" t="s">
        <v>18679</v>
      </c>
      <c r="M1308" s="1" t="s">
        <v>18671</v>
      </c>
      <c r="N1308" s="1" t="s">
        <v>18672</v>
      </c>
      <c r="O1308" s="1">
        <v>16</v>
      </c>
      <c r="P1308" s="1" t="s">
        <v>18662</v>
      </c>
      <c r="Q1308" s="1" t="s">
        <v>18673</v>
      </c>
      <c r="R1308" s="1">
        <v>30681071381</v>
      </c>
      <c r="U1308" s="1" t="s">
        <v>18686</v>
      </c>
      <c r="V1308" s="1">
        <v>3434363000</v>
      </c>
      <c r="W1308" s="1" t="s">
        <v>18687</v>
      </c>
      <c r="Z1308" s="1" t="s">
        <v>18688</v>
      </c>
      <c r="AA1308" s="1" t="s">
        <v>18689</v>
      </c>
      <c r="AB1308" s="1" t="s">
        <v>18689</v>
      </c>
      <c r="AE1308" s="1" t="s">
        <v>18690</v>
      </c>
      <c r="AG1308" s="1" t="s">
        <v>15731</v>
      </c>
      <c r="AI1308" s="1">
        <v>3100</v>
      </c>
      <c r="AK1308" s="1" t="s">
        <v>19433</v>
      </c>
      <c r="AL1308" s="1" t="s">
        <v>19077</v>
      </c>
      <c r="AM1308" s="1" t="s">
        <v>18904</v>
      </c>
      <c r="AN1308" s="1" t="s">
        <v>18669</v>
      </c>
      <c r="AO1308" s="1" t="s">
        <v>18668</v>
      </c>
      <c r="AP1308" s="14" t="s">
        <v>19433</v>
      </c>
      <c r="AQ1308" s="14" t="s">
        <v>19079</v>
      </c>
      <c r="AR1308" s="14" t="s">
        <v>18904</v>
      </c>
      <c r="AS1308" s="15">
        <v>44347</v>
      </c>
      <c r="AT1308" s="1" t="s">
        <v>18713</v>
      </c>
      <c r="AU1308" s="1" t="s">
        <v>18672</v>
      </c>
      <c r="AV1308" s="1" t="s">
        <v>18679</v>
      </c>
      <c r="AW1308" s="1" t="s">
        <v>18683</v>
      </c>
      <c r="AX1308" s="1" t="s">
        <v>18667</v>
      </c>
      <c r="AY1308" s="1" t="s">
        <v>18684</v>
      </c>
    </row>
    <row r="1309" spans="1:51" x14ac:dyDescent="0.2">
      <c r="A1309" s="14" t="s">
        <v>16252</v>
      </c>
      <c r="B1309" s="1" t="s">
        <v>18662</v>
      </c>
      <c r="C1309" s="1" t="s">
        <v>18685</v>
      </c>
      <c r="D1309" s="1" t="s">
        <v>18664</v>
      </c>
      <c r="E1309" s="15">
        <v>44328</v>
      </c>
      <c r="F1309" s="13">
        <v>44347</v>
      </c>
      <c r="G1309" s="1" t="s">
        <v>18665</v>
      </c>
      <c r="H1309" s="1" t="s">
        <v>18666</v>
      </c>
      <c r="I1309" s="1" t="s">
        <v>18667</v>
      </c>
      <c r="J1309" s="1" t="s">
        <v>18668</v>
      </c>
      <c r="K1309" s="1" t="s">
        <v>18669</v>
      </c>
      <c r="L1309" s="1" t="s">
        <v>18679</v>
      </c>
      <c r="M1309" s="1" t="s">
        <v>18671</v>
      </c>
      <c r="N1309" s="1" t="s">
        <v>18672</v>
      </c>
      <c r="O1309" s="1">
        <v>24</v>
      </c>
      <c r="P1309" s="1" t="s">
        <v>18662</v>
      </c>
      <c r="Q1309" s="1" t="s">
        <v>18673</v>
      </c>
      <c r="R1309" s="1">
        <v>30681071381</v>
      </c>
      <c r="U1309" s="1" t="s">
        <v>18686</v>
      </c>
      <c r="V1309" s="1">
        <v>3434363000</v>
      </c>
      <c r="W1309" s="1" t="s">
        <v>18687</v>
      </c>
      <c r="Z1309" s="1" t="s">
        <v>18688</v>
      </c>
      <c r="AA1309" s="1" t="s">
        <v>18689</v>
      </c>
      <c r="AB1309" s="1" t="s">
        <v>18689</v>
      </c>
      <c r="AE1309" s="1" t="s">
        <v>18690</v>
      </c>
      <c r="AG1309" s="1" t="s">
        <v>15731</v>
      </c>
      <c r="AI1309" s="1">
        <v>3100</v>
      </c>
      <c r="AK1309" s="1" t="s">
        <v>18968</v>
      </c>
      <c r="AL1309" s="1" t="s">
        <v>18969</v>
      </c>
      <c r="AM1309" s="1" t="s">
        <v>18970</v>
      </c>
      <c r="AN1309" s="1" t="s">
        <v>18669</v>
      </c>
      <c r="AO1309" s="1" t="s">
        <v>18668</v>
      </c>
      <c r="AP1309" s="14" t="s">
        <v>18968</v>
      </c>
      <c r="AQ1309" s="14" t="s">
        <v>19166</v>
      </c>
      <c r="AR1309" s="14" t="s">
        <v>18970</v>
      </c>
      <c r="AS1309" s="15">
        <v>44347</v>
      </c>
      <c r="AT1309" s="1" t="s">
        <v>18713</v>
      </c>
      <c r="AU1309" s="1" t="s">
        <v>18672</v>
      </c>
      <c r="AV1309" s="1" t="s">
        <v>18679</v>
      </c>
      <c r="AW1309" s="1" t="s">
        <v>18683</v>
      </c>
      <c r="AX1309" s="1" t="s">
        <v>18667</v>
      </c>
      <c r="AY1309" s="1" t="s">
        <v>18684</v>
      </c>
    </row>
    <row r="1310" spans="1:51" x14ac:dyDescent="0.2">
      <c r="A1310" s="14" t="s">
        <v>16255</v>
      </c>
      <c r="B1310" s="1" t="s">
        <v>18662</v>
      </c>
      <c r="C1310" s="1" t="s">
        <v>18685</v>
      </c>
      <c r="D1310" s="1" t="s">
        <v>18664</v>
      </c>
      <c r="E1310" s="15">
        <v>44328</v>
      </c>
      <c r="F1310" s="13">
        <v>44347</v>
      </c>
      <c r="G1310" s="1" t="s">
        <v>18665</v>
      </c>
      <c r="H1310" s="1" t="s">
        <v>18666</v>
      </c>
      <c r="I1310" s="1" t="s">
        <v>18667</v>
      </c>
      <c r="J1310" s="1" t="s">
        <v>18668</v>
      </c>
      <c r="K1310" s="1" t="s">
        <v>18669</v>
      </c>
      <c r="L1310" s="1" t="s">
        <v>18679</v>
      </c>
      <c r="M1310" s="1" t="s">
        <v>18671</v>
      </c>
      <c r="N1310" s="1" t="s">
        <v>18672</v>
      </c>
      <c r="O1310" s="1">
        <v>24</v>
      </c>
      <c r="P1310" s="1" t="s">
        <v>18662</v>
      </c>
      <c r="Q1310" s="1" t="s">
        <v>18673</v>
      </c>
      <c r="R1310" s="1">
        <v>30681071381</v>
      </c>
      <c r="U1310" s="1" t="s">
        <v>18686</v>
      </c>
      <c r="V1310" s="1">
        <v>3434363000</v>
      </c>
      <c r="W1310" s="1" t="s">
        <v>18687</v>
      </c>
      <c r="Z1310" s="1" t="s">
        <v>18688</v>
      </c>
      <c r="AA1310" s="1" t="s">
        <v>18689</v>
      </c>
      <c r="AB1310" s="1" t="s">
        <v>18689</v>
      </c>
      <c r="AE1310" s="1" t="s">
        <v>18690</v>
      </c>
      <c r="AG1310" s="1" t="s">
        <v>15731</v>
      </c>
      <c r="AI1310" s="1">
        <v>3100</v>
      </c>
      <c r="AK1310" s="1" t="s">
        <v>18968</v>
      </c>
      <c r="AL1310" s="1" t="s">
        <v>18969</v>
      </c>
      <c r="AM1310" s="1" t="s">
        <v>18970</v>
      </c>
      <c r="AN1310" s="1" t="s">
        <v>18669</v>
      </c>
      <c r="AO1310" s="1" t="s">
        <v>18668</v>
      </c>
      <c r="AP1310" s="14" t="s">
        <v>18968</v>
      </c>
      <c r="AQ1310" s="14" t="s">
        <v>19166</v>
      </c>
      <c r="AR1310" s="14" t="s">
        <v>18970</v>
      </c>
      <c r="AS1310" s="15">
        <v>44347</v>
      </c>
      <c r="AT1310" s="1" t="s">
        <v>18713</v>
      </c>
      <c r="AU1310" s="1" t="s">
        <v>18672</v>
      </c>
      <c r="AV1310" s="1" t="s">
        <v>18679</v>
      </c>
      <c r="AW1310" s="1" t="s">
        <v>18683</v>
      </c>
      <c r="AX1310" s="1" t="s">
        <v>18667</v>
      </c>
      <c r="AY1310" s="1" t="s">
        <v>18684</v>
      </c>
    </row>
    <row r="1311" spans="1:51" x14ac:dyDescent="0.2">
      <c r="A1311" s="14" t="s">
        <v>16258</v>
      </c>
      <c r="B1311" s="1" t="s">
        <v>18662</v>
      </c>
      <c r="C1311" s="1" t="s">
        <v>18685</v>
      </c>
      <c r="D1311" s="1" t="s">
        <v>18664</v>
      </c>
      <c r="E1311" s="15">
        <v>44328</v>
      </c>
      <c r="F1311" s="13">
        <v>44337</v>
      </c>
      <c r="G1311" s="1" t="s">
        <v>18665</v>
      </c>
      <c r="H1311" s="1" t="s">
        <v>18666</v>
      </c>
      <c r="I1311" s="1" t="s">
        <v>18667</v>
      </c>
      <c r="J1311" s="1" t="s">
        <v>18668</v>
      </c>
      <c r="K1311" s="1" t="s">
        <v>18669</v>
      </c>
      <c r="L1311" s="1" t="s">
        <v>18679</v>
      </c>
      <c r="M1311" s="1" t="s">
        <v>18671</v>
      </c>
      <c r="N1311" s="1" t="s">
        <v>18672</v>
      </c>
      <c r="O1311" s="1">
        <v>42</v>
      </c>
      <c r="P1311" s="1" t="s">
        <v>18662</v>
      </c>
      <c r="Q1311" s="1" t="s">
        <v>18673</v>
      </c>
      <c r="R1311" s="1">
        <v>30654456115</v>
      </c>
      <c r="U1311" s="1" t="s">
        <v>19274</v>
      </c>
      <c r="V1311" s="1">
        <v>47096736</v>
      </c>
      <c r="W1311" s="1" t="s">
        <v>19275</v>
      </c>
      <c r="Z1311" s="1" t="s">
        <v>15990</v>
      </c>
      <c r="AA1311" s="1" t="s">
        <v>18698</v>
      </c>
      <c r="AB1311" s="1" t="s">
        <v>18746</v>
      </c>
      <c r="AE1311" s="1" t="s">
        <v>19276</v>
      </c>
      <c r="AG1311" s="1">
        <v>0</v>
      </c>
      <c r="AI1311" s="1">
        <v>1603</v>
      </c>
      <c r="AK1311" s="1" t="s">
        <v>18732</v>
      </c>
      <c r="AL1311" s="1" t="s">
        <v>18730</v>
      </c>
      <c r="AM1311" s="1" t="s">
        <v>18679</v>
      </c>
      <c r="AN1311" s="1" t="s">
        <v>18669</v>
      </c>
      <c r="AO1311" s="1" t="s">
        <v>18668</v>
      </c>
      <c r="AP1311" s="14" t="s">
        <v>18732</v>
      </c>
      <c r="AQ1311" s="14" t="s">
        <v>18734</v>
      </c>
      <c r="AR1311" s="14" t="s">
        <v>18679</v>
      </c>
      <c r="AS1311" s="15">
        <v>44347</v>
      </c>
      <c r="AT1311" s="1" t="s">
        <v>18828</v>
      </c>
      <c r="AU1311" s="1" t="s">
        <v>18672</v>
      </c>
      <c r="AV1311" s="1" t="s">
        <v>18679</v>
      </c>
      <c r="AW1311" s="1" t="s">
        <v>18683</v>
      </c>
      <c r="AX1311" s="1" t="s">
        <v>18667</v>
      </c>
      <c r="AY1311" s="1" t="s">
        <v>18684</v>
      </c>
    </row>
    <row r="1312" spans="1:51" x14ac:dyDescent="0.2">
      <c r="A1312" s="14" t="s">
        <v>16264</v>
      </c>
      <c r="B1312" s="1" t="s">
        <v>18662</v>
      </c>
      <c r="C1312" s="1" t="s">
        <v>18685</v>
      </c>
      <c r="D1312" s="1" t="s">
        <v>18664</v>
      </c>
      <c r="E1312" s="15">
        <v>44328</v>
      </c>
      <c r="F1312" s="13">
        <v>44344</v>
      </c>
      <c r="G1312" s="1" t="s">
        <v>18665</v>
      </c>
      <c r="H1312" s="1" t="s">
        <v>18666</v>
      </c>
      <c r="I1312" s="1" t="s">
        <v>18667</v>
      </c>
      <c r="J1312" s="1" t="s">
        <v>18668</v>
      </c>
      <c r="K1312" s="1" t="s">
        <v>18669</v>
      </c>
      <c r="L1312" s="1" t="s">
        <v>18679</v>
      </c>
      <c r="M1312" s="1" t="s">
        <v>18671</v>
      </c>
      <c r="N1312" s="1" t="s">
        <v>18672</v>
      </c>
      <c r="O1312" s="1">
        <v>25</v>
      </c>
      <c r="P1312" s="1" t="s">
        <v>18662</v>
      </c>
      <c r="Q1312" s="1" t="s">
        <v>18673</v>
      </c>
      <c r="R1312" s="1">
        <v>33711871409</v>
      </c>
      <c r="U1312" s="1" t="s">
        <v>19716</v>
      </c>
      <c r="V1312" s="1">
        <v>1155150409</v>
      </c>
      <c r="W1312" s="1" t="s">
        <v>14713</v>
      </c>
      <c r="Z1312" s="1" t="s">
        <v>15990</v>
      </c>
      <c r="AA1312" s="1" t="s">
        <v>19177</v>
      </c>
      <c r="AB1312" s="1" t="s">
        <v>19717</v>
      </c>
      <c r="AE1312" s="1" t="s">
        <v>19718</v>
      </c>
      <c r="AG1312" s="1">
        <v>0</v>
      </c>
      <c r="AH1312" s="1">
        <v>0</v>
      </c>
      <c r="AI1312" s="1">
        <v>1653</v>
      </c>
      <c r="AK1312" s="1" t="s">
        <v>19719</v>
      </c>
      <c r="AL1312" s="1" t="s">
        <v>19479</v>
      </c>
      <c r="AM1312" s="1" t="s">
        <v>18679</v>
      </c>
      <c r="AN1312" s="1" t="s">
        <v>18669</v>
      </c>
      <c r="AO1312" s="1" t="s">
        <v>18668</v>
      </c>
      <c r="AP1312" s="14" t="s">
        <v>18800</v>
      </c>
      <c r="AQ1312" s="14" t="s">
        <v>18734</v>
      </c>
      <c r="AR1312" s="14" t="s">
        <v>18679</v>
      </c>
      <c r="AS1312" s="15">
        <v>44344</v>
      </c>
      <c r="AT1312" s="1" t="s">
        <v>19720</v>
      </c>
      <c r="AU1312" s="1" t="s">
        <v>18672</v>
      </c>
      <c r="AV1312" s="1" t="s">
        <v>18679</v>
      </c>
      <c r="AW1312" s="1" t="s">
        <v>18683</v>
      </c>
      <c r="AX1312" s="1" t="s">
        <v>18667</v>
      </c>
      <c r="AY1312" s="1" t="s">
        <v>18684</v>
      </c>
    </row>
    <row r="1313" spans="1:51" x14ac:dyDescent="0.2">
      <c r="A1313" s="14" t="s">
        <v>17460</v>
      </c>
      <c r="B1313" s="1" t="s">
        <v>18953</v>
      </c>
      <c r="C1313" s="1" t="s">
        <v>18685</v>
      </c>
      <c r="D1313" s="1" t="s">
        <v>18664</v>
      </c>
      <c r="E1313" s="15">
        <v>44328</v>
      </c>
      <c r="F1313" s="13">
        <v>44348</v>
      </c>
      <c r="G1313" s="1" t="s">
        <v>18954</v>
      </c>
      <c r="H1313" s="1" t="s">
        <v>18955</v>
      </c>
      <c r="I1313" s="1" t="s">
        <v>18667</v>
      </c>
      <c r="J1313" s="1" t="s">
        <v>18668</v>
      </c>
      <c r="K1313" s="1" t="s">
        <v>18669</v>
      </c>
      <c r="L1313" s="1" t="s">
        <v>18693</v>
      </c>
      <c r="M1313" s="1" t="s">
        <v>18956</v>
      </c>
      <c r="N1313" s="1" t="s">
        <v>18957</v>
      </c>
      <c r="O1313" s="1">
        <v>23</v>
      </c>
      <c r="P1313" s="1" t="s">
        <v>18953</v>
      </c>
      <c r="Q1313" s="1" t="s">
        <v>18673</v>
      </c>
      <c r="R1313" s="1">
        <v>30692861910</v>
      </c>
      <c r="U1313" s="1" t="s">
        <v>19067</v>
      </c>
      <c r="V1313" s="1">
        <v>1150084537</v>
      </c>
      <c r="W1313" s="1" t="s">
        <v>16527</v>
      </c>
      <c r="Z1313" s="1" t="s">
        <v>18706</v>
      </c>
      <c r="AA1313" s="1" t="s">
        <v>18707</v>
      </c>
      <c r="AB1313" s="1" t="s">
        <v>18707</v>
      </c>
      <c r="AE1313" s="1" t="s">
        <v>19068</v>
      </c>
      <c r="AG1313" s="1" t="s">
        <v>15731</v>
      </c>
      <c r="AI1313" s="1">
        <v>1414</v>
      </c>
      <c r="AK1313" s="1" t="s">
        <v>18840</v>
      </c>
      <c r="AL1313" s="1" t="s">
        <v>18730</v>
      </c>
      <c r="AM1313" s="1" t="s">
        <v>18693</v>
      </c>
      <c r="AN1313" s="1" t="s">
        <v>18669</v>
      </c>
      <c r="AO1313" s="1" t="s">
        <v>18668</v>
      </c>
      <c r="AP1313" s="14" t="s">
        <v>18840</v>
      </c>
      <c r="AQ1313" s="14" t="s">
        <v>18734</v>
      </c>
      <c r="AR1313" s="14" t="s">
        <v>18693</v>
      </c>
      <c r="AS1313" s="15">
        <v>44348</v>
      </c>
      <c r="AT1313" s="1" t="s">
        <v>18713</v>
      </c>
      <c r="AU1313" s="1" t="s">
        <v>18957</v>
      </c>
      <c r="AV1313" s="1" t="s">
        <v>18693</v>
      </c>
      <c r="AW1313" s="1" t="s">
        <v>18958</v>
      </c>
      <c r="AX1313" s="1" t="s">
        <v>18667</v>
      </c>
      <c r="AY1313" s="1" t="s">
        <v>18959</v>
      </c>
    </row>
    <row r="1314" spans="1:51" x14ac:dyDescent="0.2">
      <c r="A1314" s="14" t="s">
        <v>17462</v>
      </c>
      <c r="B1314" s="1" t="s">
        <v>18953</v>
      </c>
      <c r="C1314" s="1" t="s">
        <v>18685</v>
      </c>
      <c r="D1314" s="1" t="s">
        <v>18664</v>
      </c>
      <c r="E1314" s="15">
        <v>44328</v>
      </c>
      <c r="F1314" s="13">
        <v>44349</v>
      </c>
      <c r="G1314" s="1" t="s">
        <v>18954</v>
      </c>
      <c r="H1314" s="1" t="s">
        <v>18955</v>
      </c>
      <c r="I1314" s="1" t="s">
        <v>18667</v>
      </c>
      <c r="J1314" s="1" t="s">
        <v>18668</v>
      </c>
      <c r="K1314" s="1" t="s">
        <v>18669</v>
      </c>
      <c r="L1314" s="1" t="s">
        <v>18693</v>
      </c>
      <c r="M1314" s="1" t="s">
        <v>18956</v>
      </c>
      <c r="N1314" s="1" t="s">
        <v>18957</v>
      </c>
      <c r="O1314" s="1">
        <v>21</v>
      </c>
      <c r="P1314" s="1" t="s">
        <v>18953</v>
      </c>
      <c r="Q1314" s="1" t="s">
        <v>18673</v>
      </c>
      <c r="R1314" s="1">
        <v>30692861910</v>
      </c>
      <c r="U1314" s="1" t="s">
        <v>19067</v>
      </c>
      <c r="V1314" s="1">
        <v>1150084537</v>
      </c>
      <c r="W1314" s="1" t="s">
        <v>16527</v>
      </c>
      <c r="Z1314" s="1" t="s">
        <v>18706</v>
      </c>
      <c r="AA1314" s="1" t="s">
        <v>18707</v>
      </c>
      <c r="AB1314" s="1" t="s">
        <v>18707</v>
      </c>
      <c r="AE1314" s="1" t="s">
        <v>19068</v>
      </c>
      <c r="AG1314" s="1" t="s">
        <v>15731</v>
      </c>
      <c r="AI1314" s="1">
        <v>1414</v>
      </c>
      <c r="AK1314" s="1" t="s">
        <v>18840</v>
      </c>
      <c r="AL1314" s="1" t="s">
        <v>18730</v>
      </c>
      <c r="AM1314" s="1" t="s">
        <v>18693</v>
      </c>
      <c r="AN1314" s="1" t="s">
        <v>18669</v>
      </c>
      <c r="AO1314" s="1" t="s">
        <v>18668</v>
      </c>
      <c r="AP1314" s="14" t="s">
        <v>18840</v>
      </c>
      <c r="AQ1314" s="14" t="s">
        <v>18734</v>
      </c>
      <c r="AR1314" s="14" t="s">
        <v>18693</v>
      </c>
      <c r="AS1314" s="15">
        <v>44349</v>
      </c>
      <c r="AT1314" s="1" t="s">
        <v>18713</v>
      </c>
      <c r="AU1314" s="1" t="s">
        <v>18957</v>
      </c>
      <c r="AV1314" s="1" t="s">
        <v>18693</v>
      </c>
      <c r="AW1314" s="1" t="s">
        <v>18958</v>
      </c>
      <c r="AX1314" s="1" t="s">
        <v>18667</v>
      </c>
      <c r="AY1314" s="1" t="s">
        <v>18959</v>
      </c>
    </row>
    <row r="1315" spans="1:51" x14ac:dyDescent="0.2">
      <c r="A1315" s="14" t="s">
        <v>17464</v>
      </c>
      <c r="B1315" s="1" t="s">
        <v>18953</v>
      </c>
      <c r="C1315" s="1" t="s">
        <v>18685</v>
      </c>
      <c r="D1315" s="1" t="s">
        <v>18664</v>
      </c>
      <c r="E1315" s="15">
        <v>44328</v>
      </c>
      <c r="F1315" s="13">
        <v>44344</v>
      </c>
      <c r="G1315" s="1" t="s">
        <v>18954</v>
      </c>
      <c r="H1315" s="1" t="s">
        <v>18955</v>
      </c>
      <c r="I1315" s="1" t="s">
        <v>18667</v>
      </c>
      <c r="J1315" s="1" t="s">
        <v>18668</v>
      </c>
      <c r="K1315" s="1" t="s">
        <v>18669</v>
      </c>
      <c r="L1315" s="1" t="s">
        <v>18693</v>
      </c>
      <c r="M1315" s="1" t="s">
        <v>18956</v>
      </c>
      <c r="N1315" s="1" t="s">
        <v>18957</v>
      </c>
      <c r="O1315" s="1">
        <v>27</v>
      </c>
      <c r="P1315" s="1" t="s">
        <v>18953</v>
      </c>
      <c r="Q1315" s="1" t="s">
        <v>18673</v>
      </c>
      <c r="R1315" s="1">
        <v>30692861910</v>
      </c>
      <c r="U1315" s="1" t="s">
        <v>19067</v>
      </c>
      <c r="V1315" s="1">
        <v>1150084537</v>
      </c>
      <c r="W1315" s="1" t="s">
        <v>16527</v>
      </c>
      <c r="Z1315" s="1" t="s">
        <v>18706</v>
      </c>
      <c r="AA1315" s="1" t="s">
        <v>18707</v>
      </c>
      <c r="AB1315" s="1" t="s">
        <v>18707</v>
      </c>
      <c r="AE1315" s="1" t="s">
        <v>19068</v>
      </c>
      <c r="AG1315" s="1" t="s">
        <v>15731</v>
      </c>
      <c r="AI1315" s="1">
        <v>1414</v>
      </c>
      <c r="AK1315" s="1" t="s">
        <v>18761</v>
      </c>
      <c r="AL1315" s="1" t="s">
        <v>18730</v>
      </c>
      <c r="AM1315" s="1" t="s">
        <v>18693</v>
      </c>
      <c r="AN1315" s="1" t="s">
        <v>18669</v>
      </c>
      <c r="AO1315" s="1" t="s">
        <v>18668</v>
      </c>
      <c r="AP1315" s="14" t="s">
        <v>18694</v>
      </c>
      <c r="AQ1315" s="14" t="s">
        <v>18695</v>
      </c>
      <c r="AR1315" s="14" t="s">
        <v>18693</v>
      </c>
      <c r="AS1315" s="15">
        <v>44344</v>
      </c>
      <c r="AT1315" s="1" t="s">
        <v>18769</v>
      </c>
      <c r="AU1315" s="1" t="s">
        <v>18957</v>
      </c>
      <c r="AV1315" s="1" t="s">
        <v>18693</v>
      </c>
      <c r="AW1315" s="1" t="s">
        <v>18958</v>
      </c>
      <c r="AX1315" s="1" t="s">
        <v>18667</v>
      </c>
      <c r="AY1315" s="1" t="s">
        <v>18959</v>
      </c>
    </row>
    <row r="1316" spans="1:51" x14ac:dyDescent="0.2">
      <c r="A1316" s="14" t="s">
        <v>18330</v>
      </c>
      <c r="B1316" s="1" t="s">
        <v>19235</v>
      </c>
      <c r="C1316" s="1" t="s">
        <v>19259</v>
      </c>
      <c r="D1316" s="1" t="s">
        <v>18664</v>
      </c>
      <c r="E1316" s="15">
        <v>44329</v>
      </c>
      <c r="F1316" s="13">
        <v>44350</v>
      </c>
      <c r="G1316" s="1" t="s">
        <v>18954</v>
      </c>
      <c r="H1316" s="1" t="s">
        <v>19236</v>
      </c>
      <c r="I1316" s="1" t="s">
        <v>18667</v>
      </c>
      <c r="J1316" s="1" t="s">
        <v>18668</v>
      </c>
      <c r="K1316" s="1" t="s">
        <v>18669</v>
      </c>
      <c r="L1316" s="1" t="s">
        <v>18894</v>
      </c>
      <c r="M1316" s="1" t="s">
        <v>18893</v>
      </c>
      <c r="N1316" s="1" t="s">
        <v>19237</v>
      </c>
      <c r="O1316" s="1">
        <v>22</v>
      </c>
      <c r="P1316" s="1" t="s">
        <v>19235</v>
      </c>
      <c r="Q1316" s="1" t="s">
        <v>19519</v>
      </c>
      <c r="R1316" s="1">
        <v>20258377320</v>
      </c>
      <c r="S1316" s="1" t="s">
        <v>18702</v>
      </c>
      <c r="T1316" s="1">
        <v>25837732</v>
      </c>
      <c r="U1316" s="1" t="s">
        <v>19520</v>
      </c>
      <c r="V1316" s="1">
        <v>1170017165</v>
      </c>
      <c r="X1316" s="1" t="s">
        <v>19519</v>
      </c>
      <c r="Y1316" s="1" t="s">
        <v>19519</v>
      </c>
      <c r="Z1316" s="1" t="s">
        <v>18706</v>
      </c>
      <c r="AA1316" s="1" t="s">
        <v>18707</v>
      </c>
      <c r="AB1316" s="1" t="s">
        <v>18707</v>
      </c>
      <c r="AE1316" s="1" t="s">
        <v>19521</v>
      </c>
      <c r="AI1316" s="1">
        <v>1065</v>
      </c>
      <c r="AK1316" s="1" t="s">
        <v>19561</v>
      </c>
      <c r="AL1316" s="1" t="s">
        <v>19479</v>
      </c>
      <c r="AM1316" s="1" t="s">
        <v>18679</v>
      </c>
      <c r="AN1316" s="1" t="s">
        <v>18669</v>
      </c>
      <c r="AO1316" s="1" t="s">
        <v>18668</v>
      </c>
      <c r="AP1316" s="14" t="s">
        <v>18800</v>
      </c>
      <c r="AQ1316" s="14" t="s">
        <v>18734</v>
      </c>
      <c r="AR1316" s="14" t="s">
        <v>18679</v>
      </c>
      <c r="AS1316" s="15">
        <v>44350</v>
      </c>
      <c r="AT1316" s="1" t="s">
        <v>19737</v>
      </c>
      <c r="AU1316" s="1" t="s">
        <v>19237</v>
      </c>
      <c r="AV1316" s="1" t="s">
        <v>18894</v>
      </c>
      <c r="AW1316" s="1" t="s">
        <v>19241</v>
      </c>
      <c r="AX1316" s="1" t="s">
        <v>18667</v>
      </c>
      <c r="AY1316" s="1" t="s">
        <v>19242</v>
      </c>
    </row>
    <row r="1317" spans="1:51" x14ac:dyDescent="0.2">
      <c r="A1317" s="14" t="s">
        <v>18332</v>
      </c>
      <c r="B1317" s="1" t="s">
        <v>19235</v>
      </c>
      <c r="C1317" s="1" t="s">
        <v>19259</v>
      </c>
      <c r="D1317" s="1" t="s">
        <v>18664</v>
      </c>
      <c r="E1317" s="15">
        <v>44329</v>
      </c>
      <c r="F1317" s="13">
        <v>44330</v>
      </c>
      <c r="G1317" s="1" t="s">
        <v>18954</v>
      </c>
      <c r="H1317" s="1" t="s">
        <v>19236</v>
      </c>
      <c r="I1317" s="1" t="s">
        <v>18667</v>
      </c>
      <c r="J1317" s="1" t="s">
        <v>18668</v>
      </c>
      <c r="K1317" s="1" t="s">
        <v>18669</v>
      </c>
      <c r="L1317" s="1" t="s">
        <v>18894</v>
      </c>
      <c r="M1317" s="1" t="s">
        <v>18893</v>
      </c>
      <c r="N1317" s="1" t="s">
        <v>19237</v>
      </c>
      <c r="O1317" s="1">
        <v>6</v>
      </c>
      <c r="P1317" s="1" t="s">
        <v>19235</v>
      </c>
      <c r="Q1317" s="1" t="s">
        <v>19519</v>
      </c>
      <c r="R1317" s="1">
        <v>20258377320</v>
      </c>
      <c r="S1317" s="1" t="s">
        <v>18702</v>
      </c>
      <c r="T1317" s="1">
        <v>25837732</v>
      </c>
      <c r="U1317" s="1" t="s">
        <v>19520</v>
      </c>
      <c r="V1317" s="1">
        <v>1170017165</v>
      </c>
      <c r="X1317" s="1" t="s">
        <v>19519</v>
      </c>
      <c r="Y1317" s="1" t="s">
        <v>19519</v>
      </c>
      <c r="Z1317" s="1" t="s">
        <v>18706</v>
      </c>
      <c r="AA1317" s="1" t="s">
        <v>18707</v>
      </c>
      <c r="AB1317" s="1" t="s">
        <v>18707</v>
      </c>
      <c r="AE1317" s="1" t="s">
        <v>19521</v>
      </c>
      <c r="AI1317" s="1">
        <v>1065</v>
      </c>
      <c r="AK1317" s="1" t="s">
        <v>19560</v>
      </c>
      <c r="AL1317" s="1" t="s">
        <v>18710</v>
      </c>
      <c r="AM1317" s="1" t="s">
        <v>19540</v>
      </c>
      <c r="AN1317" s="1" t="s">
        <v>18669</v>
      </c>
      <c r="AO1317" s="1" t="s">
        <v>18668</v>
      </c>
      <c r="AP1317" s="14" t="s">
        <v>19721</v>
      </c>
      <c r="AQ1317" s="14" t="s">
        <v>19096</v>
      </c>
      <c r="AR1317" s="14" t="s">
        <v>19722</v>
      </c>
      <c r="AS1317" s="15">
        <v>44330</v>
      </c>
      <c r="AT1317" s="1" t="s">
        <v>19723</v>
      </c>
      <c r="AU1317" s="1" t="s">
        <v>19237</v>
      </c>
      <c r="AV1317" s="1" t="s">
        <v>18894</v>
      </c>
      <c r="AW1317" s="1" t="s">
        <v>19241</v>
      </c>
      <c r="AX1317" s="1" t="s">
        <v>18667</v>
      </c>
      <c r="AY1317" s="1" t="s">
        <v>19242</v>
      </c>
    </row>
    <row r="1318" spans="1:51" x14ac:dyDescent="0.2">
      <c r="A1318" s="14" t="s">
        <v>16267</v>
      </c>
      <c r="B1318" s="1" t="s">
        <v>18662</v>
      </c>
      <c r="C1318" s="1" t="s">
        <v>18685</v>
      </c>
      <c r="D1318" s="1" t="s">
        <v>18664</v>
      </c>
      <c r="E1318" s="15">
        <v>44329</v>
      </c>
      <c r="F1318" s="13">
        <v>44335</v>
      </c>
      <c r="G1318" s="1" t="s">
        <v>18665</v>
      </c>
      <c r="H1318" s="1" t="s">
        <v>18666</v>
      </c>
      <c r="I1318" s="1" t="s">
        <v>18667</v>
      </c>
      <c r="J1318" s="1" t="s">
        <v>18668</v>
      </c>
      <c r="K1318" s="1" t="s">
        <v>18669</v>
      </c>
      <c r="L1318" s="1" t="s">
        <v>18679</v>
      </c>
      <c r="M1318" s="1" t="s">
        <v>18671</v>
      </c>
      <c r="N1318" s="1" t="s">
        <v>18672</v>
      </c>
      <c r="O1318" s="1">
        <v>16</v>
      </c>
      <c r="P1318" s="1" t="s">
        <v>18662</v>
      </c>
      <c r="Q1318" s="1" t="s">
        <v>19724</v>
      </c>
      <c r="R1318" s="1">
        <v>27238654616</v>
      </c>
      <c r="S1318" s="1" t="s">
        <v>18702</v>
      </c>
      <c r="T1318" s="1">
        <v>23865461</v>
      </c>
      <c r="U1318" s="1" t="s">
        <v>19725</v>
      </c>
      <c r="V1318" s="1">
        <v>1125225819</v>
      </c>
      <c r="X1318" s="1" t="s">
        <v>19726</v>
      </c>
      <c r="Y1318" s="1" t="s">
        <v>19727</v>
      </c>
      <c r="Z1318" s="1" t="s">
        <v>15990</v>
      </c>
      <c r="AA1318" s="1" t="s">
        <v>19728</v>
      </c>
      <c r="AB1318" s="1" t="s">
        <v>19729</v>
      </c>
      <c r="AE1318" s="1" t="s">
        <v>19730</v>
      </c>
      <c r="AI1318" s="1">
        <v>1766</v>
      </c>
      <c r="AK1318" s="1" t="s">
        <v>18732</v>
      </c>
      <c r="AL1318" s="1" t="s">
        <v>18730</v>
      </c>
      <c r="AM1318" s="1" t="s">
        <v>18679</v>
      </c>
      <c r="AN1318" s="1" t="s">
        <v>18669</v>
      </c>
      <c r="AO1318" s="1" t="s">
        <v>18668</v>
      </c>
      <c r="AP1318" s="14" t="s">
        <v>18732</v>
      </c>
      <c r="AQ1318" s="14" t="s">
        <v>18734</v>
      </c>
      <c r="AR1318" s="14" t="s">
        <v>18679</v>
      </c>
      <c r="AS1318" s="15">
        <v>44347</v>
      </c>
      <c r="AT1318" s="1" t="s">
        <v>18828</v>
      </c>
      <c r="AU1318" s="1" t="s">
        <v>18672</v>
      </c>
      <c r="AV1318" s="1" t="s">
        <v>18679</v>
      </c>
      <c r="AW1318" s="1" t="s">
        <v>18683</v>
      </c>
      <c r="AX1318" s="1" t="s">
        <v>18667</v>
      </c>
      <c r="AY1318" s="1" t="s">
        <v>18684</v>
      </c>
    </row>
    <row r="1319" spans="1:51" x14ac:dyDescent="0.2">
      <c r="A1319" s="14" t="s">
        <v>17466</v>
      </c>
      <c r="B1319" s="1" t="s">
        <v>18953</v>
      </c>
      <c r="C1319" s="1" t="s">
        <v>18685</v>
      </c>
      <c r="D1319" s="1" t="s">
        <v>18664</v>
      </c>
      <c r="E1319" s="15">
        <v>44329</v>
      </c>
      <c r="F1319" s="13">
        <v>44349</v>
      </c>
      <c r="G1319" s="1" t="s">
        <v>18954</v>
      </c>
      <c r="H1319" s="1" t="s">
        <v>18955</v>
      </c>
      <c r="I1319" s="1" t="s">
        <v>18667</v>
      </c>
      <c r="J1319" s="1" t="s">
        <v>18668</v>
      </c>
      <c r="K1319" s="1" t="s">
        <v>18669</v>
      </c>
      <c r="L1319" s="1" t="s">
        <v>18693</v>
      </c>
      <c r="M1319" s="1" t="s">
        <v>18956</v>
      </c>
      <c r="N1319" s="1" t="s">
        <v>18957</v>
      </c>
      <c r="O1319" s="1">
        <v>20</v>
      </c>
      <c r="P1319" s="1" t="s">
        <v>18953</v>
      </c>
      <c r="Q1319" s="1" t="s">
        <v>18673</v>
      </c>
      <c r="R1319" s="1">
        <v>30708574836</v>
      </c>
      <c r="U1319" s="1" t="s">
        <v>18872</v>
      </c>
      <c r="V1319" s="1">
        <v>1163161000</v>
      </c>
      <c r="W1319" s="1" t="s">
        <v>16547</v>
      </c>
      <c r="Z1319" s="1" t="s">
        <v>15990</v>
      </c>
      <c r="AA1319" s="1" t="s">
        <v>18853</v>
      </c>
      <c r="AB1319" s="1" t="s">
        <v>18854</v>
      </c>
      <c r="AE1319" s="1" t="s">
        <v>18873</v>
      </c>
      <c r="AG1319" s="1" t="s">
        <v>15731</v>
      </c>
      <c r="AI1319" s="1">
        <v>1842</v>
      </c>
      <c r="AJ1319" s="1" t="s">
        <v>18874</v>
      </c>
      <c r="AK1319" s="1" t="s">
        <v>19093</v>
      </c>
      <c r="AL1319" s="1" t="s">
        <v>17844</v>
      </c>
      <c r="AM1319" s="1" t="s">
        <v>19094</v>
      </c>
      <c r="AN1319" s="1" t="s">
        <v>18863</v>
      </c>
      <c r="AO1319" s="1" t="s">
        <v>18668</v>
      </c>
      <c r="AP1319" s="14" t="s">
        <v>19731</v>
      </c>
      <c r="AQ1319" s="14" t="s">
        <v>19096</v>
      </c>
      <c r="AR1319" s="14" t="s">
        <v>19094</v>
      </c>
      <c r="AS1319" s="15">
        <v>44349</v>
      </c>
      <c r="AT1319" s="1" t="s">
        <v>18779</v>
      </c>
      <c r="AU1319" s="1" t="s">
        <v>18957</v>
      </c>
      <c r="AV1319" s="1" t="s">
        <v>18693</v>
      </c>
      <c r="AW1319" s="1" t="s">
        <v>18958</v>
      </c>
      <c r="AX1319" s="1" t="s">
        <v>18667</v>
      </c>
      <c r="AY1319" s="1" t="s">
        <v>18959</v>
      </c>
    </row>
    <row r="1320" spans="1:51" x14ac:dyDescent="0.2">
      <c r="A1320" s="14" t="s">
        <v>18340</v>
      </c>
      <c r="B1320" s="1" t="s">
        <v>19235</v>
      </c>
      <c r="C1320" s="1" t="s">
        <v>19259</v>
      </c>
      <c r="D1320" s="1" t="s">
        <v>18664</v>
      </c>
      <c r="E1320" s="15">
        <v>44329</v>
      </c>
      <c r="F1320" s="13">
        <v>44346</v>
      </c>
      <c r="G1320" s="1" t="s">
        <v>18954</v>
      </c>
      <c r="H1320" s="1" t="s">
        <v>19236</v>
      </c>
      <c r="I1320" s="1" t="s">
        <v>18667</v>
      </c>
      <c r="J1320" s="1" t="s">
        <v>18668</v>
      </c>
      <c r="K1320" s="1" t="s">
        <v>18669</v>
      </c>
      <c r="L1320" s="1" t="s">
        <v>18894</v>
      </c>
      <c r="M1320" s="1" t="s">
        <v>18893</v>
      </c>
      <c r="N1320" s="1" t="s">
        <v>19237</v>
      </c>
      <c r="O1320" s="1">
        <v>12</v>
      </c>
      <c r="P1320" s="1" t="s">
        <v>19235</v>
      </c>
      <c r="Q1320" s="1" t="s">
        <v>19519</v>
      </c>
      <c r="R1320" s="1">
        <v>20258377320</v>
      </c>
      <c r="S1320" s="1" t="s">
        <v>18702</v>
      </c>
      <c r="T1320" s="1">
        <v>25837732</v>
      </c>
      <c r="U1320" s="1" t="s">
        <v>19520</v>
      </c>
      <c r="V1320" s="1">
        <v>1170017165</v>
      </c>
      <c r="X1320" s="1" t="s">
        <v>19519</v>
      </c>
      <c r="Y1320" s="1" t="s">
        <v>19519</v>
      </c>
      <c r="Z1320" s="1" t="s">
        <v>18706</v>
      </c>
      <c r="AA1320" s="1" t="s">
        <v>18707</v>
      </c>
      <c r="AB1320" s="1" t="s">
        <v>18707</v>
      </c>
      <c r="AE1320" s="1" t="s">
        <v>19521</v>
      </c>
      <c r="AI1320" s="1">
        <v>1065</v>
      </c>
      <c r="AK1320" s="1" t="s">
        <v>19732</v>
      </c>
      <c r="AL1320" s="1" t="s">
        <v>19733</v>
      </c>
      <c r="AM1320" s="1" t="s">
        <v>19094</v>
      </c>
      <c r="AN1320" s="1" t="s">
        <v>18863</v>
      </c>
      <c r="AO1320" s="1" t="s">
        <v>18668</v>
      </c>
      <c r="AP1320" s="14" t="s">
        <v>19734</v>
      </c>
      <c r="AQ1320" s="14" t="s">
        <v>18906</v>
      </c>
      <c r="AR1320" s="14" t="s">
        <v>19094</v>
      </c>
      <c r="AS1320" s="15">
        <v>44346</v>
      </c>
      <c r="AT1320" s="1" t="s">
        <v>19735</v>
      </c>
      <c r="AU1320" s="1" t="s">
        <v>19237</v>
      </c>
      <c r="AV1320" s="1" t="s">
        <v>18894</v>
      </c>
      <c r="AW1320" s="1" t="s">
        <v>19241</v>
      </c>
      <c r="AX1320" s="1" t="s">
        <v>18667</v>
      </c>
      <c r="AY1320" s="1" t="s">
        <v>19242</v>
      </c>
    </row>
    <row r="1321" spans="1:51" x14ac:dyDescent="0.2">
      <c r="A1321" s="14" t="s">
        <v>18344</v>
      </c>
      <c r="B1321" s="1" t="s">
        <v>19235</v>
      </c>
      <c r="C1321" s="1" t="s">
        <v>19259</v>
      </c>
      <c r="D1321" s="1" t="s">
        <v>18664</v>
      </c>
      <c r="E1321" s="15">
        <v>44329</v>
      </c>
      <c r="F1321" s="13">
        <v>44330</v>
      </c>
      <c r="G1321" s="1" t="s">
        <v>18954</v>
      </c>
      <c r="H1321" s="1" t="s">
        <v>19236</v>
      </c>
      <c r="I1321" s="1" t="s">
        <v>18667</v>
      </c>
      <c r="J1321" s="1" t="s">
        <v>18668</v>
      </c>
      <c r="K1321" s="1" t="s">
        <v>18669</v>
      </c>
      <c r="L1321" s="1" t="s">
        <v>18894</v>
      </c>
      <c r="M1321" s="1" t="s">
        <v>18893</v>
      </c>
      <c r="N1321" s="1" t="s">
        <v>19237</v>
      </c>
      <c r="O1321" s="1">
        <v>6</v>
      </c>
      <c r="P1321" s="1" t="s">
        <v>19235</v>
      </c>
      <c r="Q1321" s="1" t="s">
        <v>19519</v>
      </c>
      <c r="R1321" s="1">
        <v>20258377320</v>
      </c>
      <c r="S1321" s="1" t="s">
        <v>18702</v>
      </c>
      <c r="T1321" s="1">
        <v>25837732</v>
      </c>
      <c r="U1321" s="1" t="s">
        <v>19520</v>
      </c>
      <c r="V1321" s="1">
        <v>1170017165</v>
      </c>
      <c r="X1321" s="1" t="s">
        <v>19519</v>
      </c>
      <c r="Y1321" s="1" t="s">
        <v>19519</v>
      </c>
      <c r="Z1321" s="1" t="s">
        <v>18706</v>
      </c>
      <c r="AA1321" s="1" t="s">
        <v>18707</v>
      </c>
      <c r="AB1321" s="1" t="s">
        <v>18707</v>
      </c>
      <c r="AE1321" s="1" t="s">
        <v>19521</v>
      </c>
      <c r="AI1321" s="1">
        <v>1065</v>
      </c>
      <c r="AK1321" s="1" t="s">
        <v>18836</v>
      </c>
      <c r="AL1321" s="1" t="s">
        <v>18710</v>
      </c>
      <c r="AM1321" s="1" t="s">
        <v>18835</v>
      </c>
      <c r="AN1321" s="1" t="s">
        <v>18669</v>
      </c>
      <c r="AO1321" s="1" t="s">
        <v>18668</v>
      </c>
      <c r="AP1321" s="14" t="s">
        <v>19539</v>
      </c>
      <c r="AQ1321" s="14" t="s">
        <v>18723</v>
      </c>
      <c r="AR1321" s="14" t="s">
        <v>19540</v>
      </c>
      <c r="AS1321" s="15">
        <v>44330</v>
      </c>
      <c r="AT1321" s="1" t="s">
        <v>19736</v>
      </c>
      <c r="AU1321" s="1" t="s">
        <v>19237</v>
      </c>
      <c r="AV1321" s="1" t="s">
        <v>18894</v>
      </c>
      <c r="AW1321" s="1" t="s">
        <v>19241</v>
      </c>
      <c r="AX1321" s="1" t="s">
        <v>18667</v>
      </c>
      <c r="AY1321" s="1" t="s">
        <v>19242</v>
      </c>
    </row>
    <row r="1322" spans="1:51" x14ac:dyDescent="0.2">
      <c r="A1322" s="14" t="s">
        <v>18350</v>
      </c>
      <c r="B1322" s="1" t="s">
        <v>19235</v>
      </c>
      <c r="C1322" s="1" t="s">
        <v>19259</v>
      </c>
      <c r="D1322" s="1" t="s">
        <v>18664</v>
      </c>
      <c r="E1322" s="15">
        <v>44329</v>
      </c>
      <c r="F1322" s="13">
        <v>44347</v>
      </c>
      <c r="G1322" s="1" t="s">
        <v>18954</v>
      </c>
      <c r="H1322" s="1" t="s">
        <v>19236</v>
      </c>
      <c r="I1322" s="1" t="s">
        <v>18667</v>
      </c>
      <c r="J1322" s="1" t="s">
        <v>18668</v>
      </c>
      <c r="K1322" s="1" t="s">
        <v>18669</v>
      </c>
      <c r="L1322" s="1" t="s">
        <v>18894</v>
      </c>
      <c r="M1322" s="1" t="s">
        <v>18893</v>
      </c>
      <c r="N1322" s="1" t="s">
        <v>19237</v>
      </c>
      <c r="O1322" s="1">
        <v>17</v>
      </c>
      <c r="P1322" s="1" t="s">
        <v>19235</v>
      </c>
      <c r="Q1322" s="1" t="s">
        <v>19519</v>
      </c>
      <c r="R1322" s="1">
        <v>20258377320</v>
      </c>
      <c r="S1322" s="1" t="s">
        <v>18702</v>
      </c>
      <c r="T1322" s="1">
        <v>25837732</v>
      </c>
      <c r="U1322" s="1" t="s">
        <v>19520</v>
      </c>
      <c r="V1322" s="1">
        <v>1170017165</v>
      </c>
      <c r="X1322" s="1" t="s">
        <v>19519</v>
      </c>
      <c r="Y1322" s="1" t="s">
        <v>19519</v>
      </c>
      <c r="Z1322" s="1" t="s">
        <v>18706</v>
      </c>
      <c r="AA1322" s="1" t="s">
        <v>18707</v>
      </c>
      <c r="AB1322" s="1" t="s">
        <v>18707</v>
      </c>
      <c r="AE1322" s="1" t="s">
        <v>19521</v>
      </c>
      <c r="AI1322" s="1">
        <v>1065</v>
      </c>
      <c r="AK1322" s="1" t="s">
        <v>19561</v>
      </c>
      <c r="AL1322" s="1" t="s">
        <v>19479</v>
      </c>
      <c r="AM1322" s="1" t="s">
        <v>18679</v>
      </c>
      <c r="AN1322" s="1" t="s">
        <v>18669</v>
      </c>
      <c r="AO1322" s="1" t="s">
        <v>18668</v>
      </c>
      <c r="AP1322" s="14" t="s">
        <v>18800</v>
      </c>
      <c r="AQ1322" s="14" t="s">
        <v>18734</v>
      </c>
      <c r="AR1322" s="14" t="s">
        <v>18679</v>
      </c>
      <c r="AS1322" s="15">
        <v>44347</v>
      </c>
      <c r="AT1322" s="1" t="s">
        <v>19737</v>
      </c>
      <c r="AU1322" s="1" t="s">
        <v>19237</v>
      </c>
      <c r="AV1322" s="1" t="s">
        <v>18894</v>
      </c>
      <c r="AW1322" s="1" t="s">
        <v>19241</v>
      </c>
      <c r="AX1322" s="1" t="s">
        <v>18667</v>
      </c>
      <c r="AY1322" s="1" t="s">
        <v>19242</v>
      </c>
    </row>
    <row r="1323" spans="1:51" x14ac:dyDescent="0.2">
      <c r="A1323" s="14" t="s">
        <v>18354</v>
      </c>
      <c r="B1323" s="1" t="s">
        <v>19235</v>
      </c>
      <c r="C1323" s="1" t="s">
        <v>19259</v>
      </c>
      <c r="D1323" s="1" t="s">
        <v>18664</v>
      </c>
      <c r="E1323" s="15">
        <v>44329</v>
      </c>
      <c r="F1323" s="13">
        <v>44350</v>
      </c>
      <c r="G1323" s="1" t="s">
        <v>18954</v>
      </c>
      <c r="H1323" s="1" t="s">
        <v>19236</v>
      </c>
      <c r="I1323" s="1" t="s">
        <v>18667</v>
      </c>
      <c r="J1323" s="1" t="s">
        <v>18668</v>
      </c>
      <c r="K1323" s="1" t="s">
        <v>18669</v>
      </c>
      <c r="L1323" s="1" t="s">
        <v>18894</v>
      </c>
      <c r="M1323" s="1" t="s">
        <v>18893</v>
      </c>
      <c r="N1323" s="1" t="s">
        <v>19237</v>
      </c>
      <c r="O1323" s="1">
        <v>17</v>
      </c>
      <c r="P1323" s="1" t="s">
        <v>19235</v>
      </c>
      <c r="Q1323" s="1" t="s">
        <v>19519</v>
      </c>
      <c r="R1323" s="1">
        <v>20258377320</v>
      </c>
      <c r="S1323" s="1" t="s">
        <v>18702</v>
      </c>
      <c r="T1323" s="1">
        <v>25837732</v>
      </c>
      <c r="U1323" s="1" t="s">
        <v>19520</v>
      </c>
      <c r="V1323" s="1">
        <v>1170017165</v>
      </c>
      <c r="X1323" s="1" t="s">
        <v>19519</v>
      </c>
      <c r="Y1323" s="1" t="s">
        <v>19519</v>
      </c>
      <c r="Z1323" s="1" t="s">
        <v>18706</v>
      </c>
      <c r="AA1323" s="1" t="s">
        <v>18707</v>
      </c>
      <c r="AB1323" s="1" t="s">
        <v>18707</v>
      </c>
      <c r="AE1323" s="1" t="s">
        <v>19521</v>
      </c>
      <c r="AI1323" s="1">
        <v>1065</v>
      </c>
      <c r="AK1323" s="1" t="s">
        <v>19561</v>
      </c>
      <c r="AL1323" s="1" t="s">
        <v>19479</v>
      </c>
      <c r="AM1323" s="1" t="s">
        <v>18679</v>
      </c>
      <c r="AN1323" s="1" t="s">
        <v>18669</v>
      </c>
      <c r="AO1323" s="1" t="s">
        <v>18668</v>
      </c>
      <c r="AP1323" s="14" t="s">
        <v>18800</v>
      </c>
      <c r="AQ1323" s="14" t="s">
        <v>18734</v>
      </c>
      <c r="AR1323" s="14" t="s">
        <v>18679</v>
      </c>
      <c r="AS1323" s="15">
        <v>44350</v>
      </c>
      <c r="AT1323" s="1" t="s">
        <v>19737</v>
      </c>
      <c r="AU1323" s="1" t="s">
        <v>19237</v>
      </c>
      <c r="AV1323" s="1" t="s">
        <v>18894</v>
      </c>
      <c r="AW1323" s="1" t="s">
        <v>19241</v>
      </c>
      <c r="AX1323" s="1" t="s">
        <v>18667</v>
      </c>
      <c r="AY1323" s="1" t="s">
        <v>19242</v>
      </c>
    </row>
    <row r="1324" spans="1:51" x14ac:dyDescent="0.2">
      <c r="A1324" s="14" t="s">
        <v>18356</v>
      </c>
      <c r="B1324" s="1" t="s">
        <v>19235</v>
      </c>
      <c r="C1324" s="1" t="s">
        <v>19259</v>
      </c>
      <c r="D1324" s="1" t="s">
        <v>18664</v>
      </c>
      <c r="E1324" s="15">
        <v>44329</v>
      </c>
      <c r="F1324" s="13">
        <v>44350</v>
      </c>
      <c r="G1324" s="1" t="s">
        <v>18954</v>
      </c>
      <c r="H1324" s="1" t="s">
        <v>19236</v>
      </c>
      <c r="I1324" s="1" t="s">
        <v>18667</v>
      </c>
      <c r="J1324" s="1" t="s">
        <v>18668</v>
      </c>
      <c r="K1324" s="1" t="s">
        <v>18669</v>
      </c>
      <c r="L1324" s="1" t="s">
        <v>18894</v>
      </c>
      <c r="M1324" s="1" t="s">
        <v>18893</v>
      </c>
      <c r="N1324" s="1" t="s">
        <v>19237</v>
      </c>
      <c r="O1324" s="1">
        <v>13</v>
      </c>
      <c r="P1324" s="1" t="s">
        <v>19235</v>
      </c>
      <c r="Q1324" s="1" t="s">
        <v>19519</v>
      </c>
      <c r="R1324" s="1">
        <v>20258377320</v>
      </c>
      <c r="S1324" s="1" t="s">
        <v>18702</v>
      </c>
      <c r="T1324" s="1">
        <v>25837732</v>
      </c>
      <c r="U1324" s="1" t="s">
        <v>19520</v>
      </c>
      <c r="V1324" s="1">
        <v>1170017165</v>
      </c>
      <c r="X1324" s="1" t="s">
        <v>19519</v>
      </c>
      <c r="Y1324" s="1" t="s">
        <v>19519</v>
      </c>
      <c r="Z1324" s="1" t="s">
        <v>18706</v>
      </c>
      <c r="AA1324" s="1" t="s">
        <v>18707</v>
      </c>
      <c r="AB1324" s="1" t="s">
        <v>18707</v>
      </c>
      <c r="AE1324" s="1" t="s">
        <v>19521</v>
      </c>
      <c r="AI1324" s="1">
        <v>1065</v>
      </c>
      <c r="AK1324" s="1" t="s">
        <v>19561</v>
      </c>
      <c r="AL1324" s="1" t="s">
        <v>19479</v>
      </c>
      <c r="AM1324" s="1" t="s">
        <v>18679</v>
      </c>
      <c r="AN1324" s="1" t="s">
        <v>18669</v>
      </c>
      <c r="AO1324" s="1" t="s">
        <v>18668</v>
      </c>
      <c r="AP1324" s="14" t="s">
        <v>18800</v>
      </c>
      <c r="AQ1324" s="14" t="s">
        <v>18734</v>
      </c>
      <c r="AR1324" s="14" t="s">
        <v>18679</v>
      </c>
      <c r="AS1324" s="15">
        <v>44350</v>
      </c>
      <c r="AT1324" s="1" t="s">
        <v>19737</v>
      </c>
      <c r="AU1324" s="1" t="s">
        <v>19237</v>
      </c>
      <c r="AV1324" s="1" t="s">
        <v>18894</v>
      </c>
      <c r="AW1324" s="1" t="s">
        <v>19241</v>
      </c>
      <c r="AX1324" s="1" t="s">
        <v>18667</v>
      </c>
      <c r="AY1324" s="1" t="s">
        <v>19242</v>
      </c>
    </row>
    <row r="1325" spans="1:51" x14ac:dyDescent="0.2">
      <c r="A1325" s="14" t="s">
        <v>18358</v>
      </c>
      <c r="B1325" s="1" t="s">
        <v>19235</v>
      </c>
      <c r="C1325" s="1" t="s">
        <v>19259</v>
      </c>
      <c r="D1325" s="1" t="s">
        <v>18664</v>
      </c>
      <c r="E1325" s="15">
        <v>44329</v>
      </c>
      <c r="F1325" s="13">
        <v>44330</v>
      </c>
      <c r="G1325" s="1" t="s">
        <v>18954</v>
      </c>
      <c r="H1325" s="1" t="s">
        <v>19236</v>
      </c>
      <c r="I1325" s="1" t="s">
        <v>18667</v>
      </c>
      <c r="J1325" s="1" t="s">
        <v>18668</v>
      </c>
      <c r="K1325" s="1" t="s">
        <v>18669</v>
      </c>
      <c r="L1325" s="1" t="s">
        <v>18894</v>
      </c>
      <c r="M1325" s="1" t="s">
        <v>18893</v>
      </c>
      <c r="N1325" s="1" t="s">
        <v>19237</v>
      </c>
      <c r="O1325" s="1">
        <v>8</v>
      </c>
      <c r="P1325" s="1" t="s">
        <v>19235</v>
      </c>
      <c r="Q1325" s="1" t="s">
        <v>19519</v>
      </c>
      <c r="R1325" s="1">
        <v>20258377320</v>
      </c>
      <c r="S1325" s="1" t="s">
        <v>18702</v>
      </c>
      <c r="T1325" s="1">
        <v>25837732</v>
      </c>
      <c r="U1325" s="1" t="s">
        <v>19520</v>
      </c>
      <c r="V1325" s="1">
        <v>1170017165</v>
      </c>
      <c r="X1325" s="1" t="s">
        <v>19519</v>
      </c>
      <c r="Y1325" s="1" t="s">
        <v>19519</v>
      </c>
      <c r="Z1325" s="1" t="s">
        <v>18706</v>
      </c>
      <c r="AA1325" s="1" t="s">
        <v>18707</v>
      </c>
      <c r="AB1325" s="1" t="s">
        <v>18707</v>
      </c>
      <c r="AE1325" s="1" t="s">
        <v>19521</v>
      </c>
      <c r="AI1325" s="1">
        <v>1065</v>
      </c>
      <c r="AK1325" s="1" t="s">
        <v>19531</v>
      </c>
      <c r="AL1325" s="1" t="s">
        <v>18893</v>
      </c>
      <c r="AM1325" s="1" t="s">
        <v>18894</v>
      </c>
      <c r="AN1325" s="1" t="s">
        <v>18669</v>
      </c>
      <c r="AO1325" s="1" t="s">
        <v>18668</v>
      </c>
      <c r="AP1325" s="14" t="s">
        <v>19543</v>
      </c>
      <c r="AQ1325" s="14" t="s">
        <v>19544</v>
      </c>
      <c r="AR1325" s="14" t="s">
        <v>19540</v>
      </c>
      <c r="AS1325" s="15">
        <v>44330</v>
      </c>
      <c r="AT1325" s="1" t="s">
        <v>19532</v>
      </c>
      <c r="AU1325" s="1" t="s">
        <v>19237</v>
      </c>
      <c r="AV1325" s="1" t="s">
        <v>18894</v>
      </c>
      <c r="AW1325" s="1" t="s">
        <v>19241</v>
      </c>
      <c r="AX1325" s="1" t="s">
        <v>18667</v>
      </c>
      <c r="AY1325" s="1" t="s">
        <v>19242</v>
      </c>
    </row>
    <row r="1326" spans="1:51" x14ac:dyDescent="0.2">
      <c r="A1326" s="14" t="s">
        <v>18360</v>
      </c>
      <c r="B1326" s="1" t="s">
        <v>19235</v>
      </c>
      <c r="C1326" s="1" t="s">
        <v>19259</v>
      </c>
      <c r="D1326" s="1" t="s">
        <v>18664</v>
      </c>
      <c r="E1326" s="15">
        <v>44329</v>
      </c>
      <c r="F1326" s="13">
        <v>44348</v>
      </c>
      <c r="G1326" s="1" t="s">
        <v>18954</v>
      </c>
      <c r="H1326" s="1" t="s">
        <v>19236</v>
      </c>
      <c r="I1326" s="1" t="s">
        <v>18667</v>
      </c>
      <c r="J1326" s="1" t="s">
        <v>18668</v>
      </c>
      <c r="K1326" s="1" t="s">
        <v>18669</v>
      </c>
      <c r="L1326" s="1" t="s">
        <v>18894</v>
      </c>
      <c r="M1326" s="1" t="s">
        <v>18893</v>
      </c>
      <c r="N1326" s="1" t="s">
        <v>19237</v>
      </c>
      <c r="O1326" s="1">
        <v>7</v>
      </c>
      <c r="P1326" s="1" t="s">
        <v>19235</v>
      </c>
      <c r="Q1326" s="1" t="s">
        <v>19519</v>
      </c>
      <c r="R1326" s="1">
        <v>20258377320</v>
      </c>
      <c r="S1326" s="1" t="s">
        <v>18702</v>
      </c>
      <c r="T1326" s="1">
        <v>25837732</v>
      </c>
      <c r="U1326" s="1" t="s">
        <v>19520</v>
      </c>
      <c r="V1326" s="1">
        <v>1170017165</v>
      </c>
      <c r="X1326" s="1" t="s">
        <v>19519</v>
      </c>
      <c r="Y1326" s="1" t="s">
        <v>19519</v>
      </c>
      <c r="Z1326" s="1" t="s">
        <v>18706</v>
      </c>
      <c r="AA1326" s="1" t="s">
        <v>18707</v>
      </c>
      <c r="AB1326" s="1" t="s">
        <v>18707</v>
      </c>
      <c r="AE1326" s="1" t="s">
        <v>19521</v>
      </c>
      <c r="AI1326" s="1">
        <v>1065</v>
      </c>
      <c r="AK1326" s="1" t="s">
        <v>19738</v>
      </c>
      <c r="AL1326" s="1" t="s">
        <v>19739</v>
      </c>
      <c r="AM1326" s="1" t="s">
        <v>19740</v>
      </c>
      <c r="AN1326" s="1" t="s">
        <v>19741</v>
      </c>
      <c r="AO1326" s="1" t="s">
        <v>18668</v>
      </c>
      <c r="AP1326" s="14" t="s">
        <v>19742</v>
      </c>
      <c r="AQ1326" s="14" t="s">
        <v>19743</v>
      </c>
      <c r="AR1326" s="14" t="s">
        <v>19740</v>
      </c>
      <c r="AS1326" s="15">
        <v>44348</v>
      </c>
      <c r="AT1326" s="1" t="s">
        <v>19744</v>
      </c>
      <c r="AU1326" s="1" t="s">
        <v>19237</v>
      </c>
      <c r="AV1326" s="1" t="s">
        <v>18894</v>
      </c>
      <c r="AW1326" s="1" t="s">
        <v>19241</v>
      </c>
      <c r="AX1326" s="1" t="s">
        <v>18667</v>
      </c>
      <c r="AY1326" s="1" t="s">
        <v>19242</v>
      </c>
    </row>
    <row r="1327" spans="1:51" x14ac:dyDescent="0.2">
      <c r="A1327" s="14" t="s">
        <v>18362</v>
      </c>
      <c r="B1327" s="1" t="s">
        <v>19235</v>
      </c>
      <c r="C1327" s="1" t="s">
        <v>19259</v>
      </c>
      <c r="D1327" s="1" t="s">
        <v>18664</v>
      </c>
      <c r="E1327" s="15">
        <v>44329</v>
      </c>
      <c r="F1327" s="13">
        <v>44333</v>
      </c>
      <c r="G1327" s="1" t="s">
        <v>18954</v>
      </c>
      <c r="H1327" s="1" t="s">
        <v>19236</v>
      </c>
      <c r="I1327" s="1" t="s">
        <v>18667</v>
      </c>
      <c r="J1327" s="1" t="s">
        <v>18668</v>
      </c>
      <c r="K1327" s="1" t="s">
        <v>18669</v>
      </c>
      <c r="L1327" s="1" t="s">
        <v>18894</v>
      </c>
      <c r="M1327" s="1" t="s">
        <v>18893</v>
      </c>
      <c r="N1327" s="1" t="s">
        <v>19237</v>
      </c>
      <c r="O1327" s="1">
        <v>5</v>
      </c>
      <c r="P1327" s="1" t="s">
        <v>19235</v>
      </c>
      <c r="Q1327" s="1" t="s">
        <v>19519</v>
      </c>
      <c r="R1327" s="1">
        <v>20258377320</v>
      </c>
      <c r="S1327" s="1" t="s">
        <v>18702</v>
      </c>
      <c r="T1327" s="1">
        <v>25837732</v>
      </c>
      <c r="U1327" s="1" t="s">
        <v>19520</v>
      </c>
      <c r="V1327" s="1">
        <v>1170017165</v>
      </c>
      <c r="X1327" s="1" t="s">
        <v>19519</v>
      </c>
      <c r="Y1327" s="1" t="s">
        <v>19519</v>
      </c>
      <c r="Z1327" s="1" t="s">
        <v>18706</v>
      </c>
      <c r="AA1327" s="1" t="s">
        <v>18707</v>
      </c>
      <c r="AB1327" s="1" t="s">
        <v>18707</v>
      </c>
      <c r="AE1327" s="1" t="s">
        <v>19521</v>
      </c>
      <c r="AI1327" s="1">
        <v>1065</v>
      </c>
      <c r="AK1327" s="1" t="s">
        <v>19745</v>
      </c>
      <c r="AL1327" s="1" t="s">
        <v>19746</v>
      </c>
      <c r="AM1327" s="1" t="s">
        <v>18894</v>
      </c>
      <c r="AN1327" s="1" t="s">
        <v>18669</v>
      </c>
      <c r="AO1327" s="1" t="s">
        <v>18668</v>
      </c>
      <c r="AP1327" s="14" t="s">
        <v>19747</v>
      </c>
      <c r="AQ1327" s="14" t="s">
        <v>19190</v>
      </c>
      <c r="AR1327" s="14" t="s">
        <v>19564</v>
      </c>
      <c r="AS1327" s="15">
        <v>44333</v>
      </c>
      <c r="AT1327" s="1" t="s">
        <v>19748</v>
      </c>
      <c r="AU1327" s="1" t="s">
        <v>19237</v>
      </c>
      <c r="AV1327" s="1" t="s">
        <v>18894</v>
      </c>
      <c r="AW1327" s="1" t="s">
        <v>19241</v>
      </c>
      <c r="AX1327" s="1" t="s">
        <v>18667</v>
      </c>
      <c r="AY1327" s="1" t="s">
        <v>19242</v>
      </c>
    </row>
    <row r="1328" spans="1:51" x14ac:dyDescent="0.2">
      <c r="A1328" s="14" t="s">
        <v>18364</v>
      </c>
      <c r="B1328" s="1" t="s">
        <v>19235</v>
      </c>
      <c r="C1328" s="1" t="s">
        <v>19259</v>
      </c>
      <c r="D1328" s="1" t="s">
        <v>18664</v>
      </c>
      <c r="E1328" s="15">
        <v>44329</v>
      </c>
      <c r="F1328" s="13">
        <v>44343</v>
      </c>
      <c r="G1328" s="1" t="s">
        <v>18954</v>
      </c>
      <c r="H1328" s="1" t="s">
        <v>19236</v>
      </c>
      <c r="I1328" s="1" t="s">
        <v>18667</v>
      </c>
      <c r="J1328" s="1" t="s">
        <v>18668</v>
      </c>
      <c r="K1328" s="1" t="s">
        <v>18669</v>
      </c>
      <c r="L1328" s="1" t="s">
        <v>18894</v>
      </c>
      <c r="M1328" s="1" t="s">
        <v>18893</v>
      </c>
      <c r="N1328" s="1" t="s">
        <v>19237</v>
      </c>
      <c r="O1328" s="1">
        <v>14</v>
      </c>
      <c r="P1328" s="1" t="s">
        <v>19235</v>
      </c>
      <c r="Q1328" s="1" t="s">
        <v>19519</v>
      </c>
      <c r="R1328" s="1">
        <v>20258377320</v>
      </c>
      <c r="S1328" s="1" t="s">
        <v>18702</v>
      </c>
      <c r="T1328" s="1">
        <v>25837732</v>
      </c>
      <c r="U1328" s="1" t="s">
        <v>19520</v>
      </c>
      <c r="V1328" s="1">
        <v>1170017165</v>
      </c>
      <c r="X1328" s="1" t="s">
        <v>19519</v>
      </c>
      <c r="Y1328" s="1" t="s">
        <v>19519</v>
      </c>
      <c r="Z1328" s="1" t="s">
        <v>18706</v>
      </c>
      <c r="AA1328" s="1" t="s">
        <v>18707</v>
      </c>
      <c r="AB1328" s="1" t="s">
        <v>18707</v>
      </c>
      <c r="AE1328" s="1" t="s">
        <v>19521</v>
      </c>
      <c r="AI1328" s="1">
        <v>1065</v>
      </c>
      <c r="AK1328" s="1" t="s">
        <v>19478</v>
      </c>
      <c r="AL1328" s="1" t="s">
        <v>19479</v>
      </c>
      <c r="AM1328" s="1" t="s">
        <v>18679</v>
      </c>
      <c r="AN1328" s="1" t="s">
        <v>18669</v>
      </c>
      <c r="AO1328" s="1" t="s">
        <v>18668</v>
      </c>
      <c r="AP1328" s="14" t="s">
        <v>18800</v>
      </c>
      <c r="AQ1328" s="14" t="s">
        <v>18734</v>
      </c>
      <c r="AR1328" s="14" t="s">
        <v>18679</v>
      </c>
      <c r="AS1328" s="15">
        <v>44343</v>
      </c>
      <c r="AT1328" s="1" t="s">
        <v>19480</v>
      </c>
      <c r="AU1328" s="1" t="s">
        <v>19237</v>
      </c>
      <c r="AV1328" s="1" t="s">
        <v>18894</v>
      </c>
      <c r="AW1328" s="1" t="s">
        <v>19241</v>
      </c>
      <c r="AX1328" s="1" t="s">
        <v>18667</v>
      </c>
      <c r="AY1328" s="1" t="s">
        <v>19242</v>
      </c>
    </row>
    <row r="1329" spans="1:51" x14ac:dyDescent="0.2">
      <c r="A1329" s="14" t="s">
        <v>18366</v>
      </c>
      <c r="B1329" s="1" t="s">
        <v>19235</v>
      </c>
      <c r="C1329" s="1" t="s">
        <v>19259</v>
      </c>
      <c r="D1329" s="1" t="s">
        <v>18664</v>
      </c>
      <c r="E1329" s="15">
        <v>44329</v>
      </c>
      <c r="F1329" s="13">
        <v>44330</v>
      </c>
      <c r="G1329" s="1" t="s">
        <v>18954</v>
      </c>
      <c r="H1329" s="1" t="s">
        <v>19236</v>
      </c>
      <c r="I1329" s="1" t="s">
        <v>18667</v>
      </c>
      <c r="J1329" s="1" t="s">
        <v>18668</v>
      </c>
      <c r="K1329" s="1" t="s">
        <v>18669</v>
      </c>
      <c r="L1329" s="1" t="s">
        <v>18894</v>
      </c>
      <c r="M1329" s="1" t="s">
        <v>18893</v>
      </c>
      <c r="N1329" s="1" t="s">
        <v>19237</v>
      </c>
      <c r="O1329" s="1">
        <v>8</v>
      </c>
      <c r="P1329" s="1" t="s">
        <v>19235</v>
      </c>
      <c r="Q1329" s="1" t="s">
        <v>19519</v>
      </c>
      <c r="R1329" s="1">
        <v>20258377320</v>
      </c>
      <c r="S1329" s="1" t="s">
        <v>18702</v>
      </c>
      <c r="T1329" s="1">
        <v>25837732</v>
      </c>
      <c r="U1329" s="1" t="s">
        <v>19520</v>
      </c>
      <c r="V1329" s="1">
        <v>1170017165</v>
      </c>
      <c r="X1329" s="1" t="s">
        <v>19519</v>
      </c>
      <c r="Y1329" s="1" t="s">
        <v>19519</v>
      </c>
      <c r="Z1329" s="1" t="s">
        <v>18706</v>
      </c>
      <c r="AA1329" s="1" t="s">
        <v>18707</v>
      </c>
      <c r="AB1329" s="1" t="s">
        <v>18707</v>
      </c>
      <c r="AE1329" s="1" t="s">
        <v>19521</v>
      </c>
      <c r="AI1329" s="1">
        <v>1065</v>
      </c>
      <c r="AK1329" s="1" t="s">
        <v>19749</v>
      </c>
      <c r="AL1329" s="1" t="s">
        <v>18893</v>
      </c>
      <c r="AM1329" s="1" t="s">
        <v>18894</v>
      </c>
      <c r="AN1329" s="1" t="s">
        <v>18669</v>
      </c>
      <c r="AO1329" s="1" t="s">
        <v>18668</v>
      </c>
      <c r="AP1329" s="14" t="s">
        <v>19536</v>
      </c>
      <c r="AQ1329" s="14" t="s">
        <v>18723</v>
      </c>
      <c r="AR1329" s="14" t="s">
        <v>19537</v>
      </c>
      <c r="AS1329" s="15">
        <v>44330</v>
      </c>
      <c r="AT1329" s="1" t="s">
        <v>19750</v>
      </c>
      <c r="AU1329" s="1" t="s">
        <v>19237</v>
      </c>
      <c r="AV1329" s="1" t="s">
        <v>18894</v>
      </c>
      <c r="AW1329" s="1" t="s">
        <v>19241</v>
      </c>
      <c r="AX1329" s="1" t="s">
        <v>18667</v>
      </c>
      <c r="AY1329" s="1" t="s">
        <v>19242</v>
      </c>
    </row>
    <row r="1330" spans="1:51" x14ac:dyDescent="0.2">
      <c r="A1330" s="14" t="s">
        <v>18368</v>
      </c>
      <c r="B1330" s="1" t="s">
        <v>19235</v>
      </c>
      <c r="C1330" s="1" t="s">
        <v>19259</v>
      </c>
      <c r="D1330" s="1" t="s">
        <v>18664</v>
      </c>
      <c r="E1330" s="15">
        <v>44329</v>
      </c>
      <c r="F1330" s="13">
        <v>44342</v>
      </c>
      <c r="G1330" s="1" t="s">
        <v>18954</v>
      </c>
      <c r="H1330" s="1" t="s">
        <v>19236</v>
      </c>
      <c r="I1330" s="1" t="s">
        <v>18667</v>
      </c>
      <c r="J1330" s="1" t="s">
        <v>18668</v>
      </c>
      <c r="K1330" s="1" t="s">
        <v>18669</v>
      </c>
      <c r="L1330" s="1" t="s">
        <v>18894</v>
      </c>
      <c r="M1330" s="1" t="s">
        <v>18893</v>
      </c>
      <c r="N1330" s="1" t="s">
        <v>19237</v>
      </c>
      <c r="O1330" s="1">
        <v>6</v>
      </c>
      <c r="P1330" s="1" t="s">
        <v>19235</v>
      </c>
      <c r="Q1330" s="1" t="s">
        <v>19519</v>
      </c>
      <c r="R1330" s="1">
        <v>20258377320</v>
      </c>
      <c r="S1330" s="1" t="s">
        <v>18702</v>
      </c>
      <c r="T1330" s="1">
        <v>25837732</v>
      </c>
      <c r="U1330" s="1" t="s">
        <v>19520</v>
      </c>
      <c r="V1330" s="1">
        <v>1170017165</v>
      </c>
      <c r="X1330" s="1" t="s">
        <v>19519</v>
      </c>
      <c r="Y1330" s="1" t="s">
        <v>19519</v>
      </c>
      <c r="Z1330" s="1" t="s">
        <v>18706</v>
      </c>
      <c r="AA1330" s="1" t="s">
        <v>18707</v>
      </c>
      <c r="AB1330" s="1" t="s">
        <v>18707</v>
      </c>
      <c r="AE1330" s="1" t="s">
        <v>19521</v>
      </c>
      <c r="AI1330" s="1">
        <v>1065</v>
      </c>
      <c r="AK1330" s="1" t="s">
        <v>19751</v>
      </c>
      <c r="AL1330" s="1" t="s">
        <v>18710</v>
      </c>
      <c r="AM1330" s="1" t="s">
        <v>19297</v>
      </c>
      <c r="AN1330" s="1" t="s">
        <v>18750</v>
      </c>
      <c r="AO1330" s="1" t="s">
        <v>18668</v>
      </c>
      <c r="AP1330" s="14" t="s">
        <v>19752</v>
      </c>
      <c r="AQ1330" s="14" t="s">
        <v>19299</v>
      </c>
      <c r="AR1330" s="14" t="s">
        <v>19297</v>
      </c>
      <c r="AS1330" s="15">
        <v>44342</v>
      </c>
      <c r="AT1330" s="1" t="s">
        <v>19753</v>
      </c>
      <c r="AU1330" s="1" t="s">
        <v>19237</v>
      </c>
      <c r="AV1330" s="1" t="s">
        <v>18894</v>
      </c>
      <c r="AW1330" s="1" t="s">
        <v>19241</v>
      </c>
      <c r="AX1330" s="1" t="s">
        <v>18667</v>
      </c>
      <c r="AY1330" s="1" t="s">
        <v>19242</v>
      </c>
    </row>
    <row r="1331" spans="1:51" x14ac:dyDescent="0.2">
      <c r="A1331" s="14" t="s">
        <v>18370</v>
      </c>
      <c r="B1331" s="1" t="s">
        <v>19235</v>
      </c>
      <c r="C1331" s="1" t="s">
        <v>19259</v>
      </c>
      <c r="D1331" s="1" t="s">
        <v>18664</v>
      </c>
      <c r="E1331" s="15">
        <v>44329</v>
      </c>
      <c r="F1331" s="13">
        <v>44336</v>
      </c>
      <c r="G1331" s="1" t="s">
        <v>18954</v>
      </c>
      <c r="H1331" s="1" t="s">
        <v>19236</v>
      </c>
      <c r="I1331" s="1" t="s">
        <v>18667</v>
      </c>
      <c r="J1331" s="1" t="s">
        <v>18668</v>
      </c>
      <c r="K1331" s="1" t="s">
        <v>18669</v>
      </c>
      <c r="L1331" s="1" t="s">
        <v>18894</v>
      </c>
      <c r="M1331" s="1" t="s">
        <v>18893</v>
      </c>
      <c r="N1331" s="1" t="s">
        <v>19237</v>
      </c>
      <c r="O1331" s="1">
        <v>8</v>
      </c>
      <c r="P1331" s="1" t="s">
        <v>19235</v>
      </c>
      <c r="Q1331" s="1" t="s">
        <v>19519</v>
      </c>
      <c r="R1331" s="1">
        <v>20258377320</v>
      </c>
      <c r="S1331" s="1" t="s">
        <v>18702</v>
      </c>
      <c r="T1331" s="1">
        <v>25837732</v>
      </c>
      <c r="U1331" s="1" t="s">
        <v>19520</v>
      </c>
      <c r="V1331" s="1">
        <v>1170017165</v>
      </c>
      <c r="X1331" s="1" t="s">
        <v>19519</v>
      </c>
      <c r="Y1331" s="1" t="s">
        <v>19519</v>
      </c>
      <c r="Z1331" s="1" t="s">
        <v>18706</v>
      </c>
      <c r="AA1331" s="1" t="s">
        <v>18707</v>
      </c>
      <c r="AB1331" s="1" t="s">
        <v>18707</v>
      </c>
      <c r="AE1331" s="1" t="s">
        <v>19521</v>
      </c>
      <c r="AI1331" s="1">
        <v>1065</v>
      </c>
      <c r="AK1331" s="1" t="s">
        <v>18836</v>
      </c>
      <c r="AL1331" s="1" t="s">
        <v>18710</v>
      </c>
      <c r="AM1331" s="1" t="s">
        <v>18835</v>
      </c>
      <c r="AN1331" s="1" t="s">
        <v>18669</v>
      </c>
      <c r="AO1331" s="1" t="s">
        <v>18668</v>
      </c>
      <c r="AP1331" s="14" t="s">
        <v>19553</v>
      </c>
      <c r="AQ1331" s="14" t="s">
        <v>18837</v>
      </c>
      <c r="AR1331" s="14" t="s">
        <v>18835</v>
      </c>
      <c r="AS1331" s="15">
        <v>44336</v>
      </c>
      <c r="AT1331" s="1" t="s">
        <v>18909</v>
      </c>
      <c r="AU1331" s="1" t="s">
        <v>19237</v>
      </c>
      <c r="AV1331" s="1" t="s">
        <v>18894</v>
      </c>
      <c r="AW1331" s="1" t="s">
        <v>19241</v>
      </c>
      <c r="AX1331" s="1" t="s">
        <v>18667</v>
      </c>
      <c r="AY1331" s="1" t="s">
        <v>19242</v>
      </c>
    </row>
    <row r="1332" spans="1:51" x14ac:dyDescent="0.2">
      <c r="A1332" s="14" t="s">
        <v>18372</v>
      </c>
      <c r="B1332" s="1" t="s">
        <v>19235</v>
      </c>
      <c r="C1332" s="1" t="s">
        <v>19259</v>
      </c>
      <c r="D1332" s="1" t="s">
        <v>18664</v>
      </c>
      <c r="E1332" s="15">
        <v>44329</v>
      </c>
      <c r="F1332" s="13">
        <v>44330</v>
      </c>
      <c r="G1332" s="1" t="s">
        <v>18954</v>
      </c>
      <c r="H1332" s="1" t="s">
        <v>19236</v>
      </c>
      <c r="I1332" s="1" t="s">
        <v>18667</v>
      </c>
      <c r="J1332" s="1" t="s">
        <v>18668</v>
      </c>
      <c r="K1332" s="1" t="s">
        <v>18669</v>
      </c>
      <c r="L1332" s="1" t="s">
        <v>18894</v>
      </c>
      <c r="M1332" s="1" t="s">
        <v>18893</v>
      </c>
      <c r="N1332" s="1" t="s">
        <v>19237</v>
      </c>
      <c r="O1332" s="1">
        <v>5</v>
      </c>
      <c r="P1332" s="1" t="s">
        <v>19235</v>
      </c>
      <c r="Q1332" s="1" t="s">
        <v>19519</v>
      </c>
      <c r="R1332" s="1">
        <v>20258377320</v>
      </c>
      <c r="S1332" s="1" t="s">
        <v>18702</v>
      </c>
      <c r="T1332" s="1">
        <v>25837732</v>
      </c>
      <c r="U1332" s="1" t="s">
        <v>19520</v>
      </c>
      <c r="V1332" s="1">
        <v>1170017165</v>
      </c>
      <c r="X1332" s="1" t="s">
        <v>19519</v>
      </c>
      <c r="Y1332" s="1" t="s">
        <v>19519</v>
      </c>
      <c r="Z1332" s="1" t="s">
        <v>18706</v>
      </c>
      <c r="AA1332" s="1" t="s">
        <v>18707</v>
      </c>
      <c r="AB1332" s="1" t="s">
        <v>18707</v>
      </c>
      <c r="AE1332" s="1" t="s">
        <v>19521</v>
      </c>
      <c r="AI1332" s="1">
        <v>1065</v>
      </c>
      <c r="AK1332" s="1" t="s">
        <v>19531</v>
      </c>
      <c r="AL1332" s="1" t="s">
        <v>18893</v>
      </c>
      <c r="AM1332" s="1" t="s">
        <v>18894</v>
      </c>
      <c r="AN1332" s="1" t="s">
        <v>18669</v>
      </c>
      <c r="AO1332" s="1" t="s">
        <v>18668</v>
      </c>
      <c r="AP1332" s="14" t="s">
        <v>19536</v>
      </c>
      <c r="AQ1332" s="14" t="s">
        <v>18723</v>
      </c>
      <c r="AR1332" s="14" t="s">
        <v>19537</v>
      </c>
      <c r="AS1332" s="15">
        <v>44330</v>
      </c>
      <c r="AT1332" s="1" t="s">
        <v>19532</v>
      </c>
      <c r="AU1332" s="1" t="s">
        <v>19237</v>
      </c>
      <c r="AV1332" s="1" t="s">
        <v>18894</v>
      </c>
      <c r="AW1332" s="1" t="s">
        <v>19241</v>
      </c>
      <c r="AX1332" s="1" t="s">
        <v>18667</v>
      </c>
      <c r="AY1332" s="1" t="s">
        <v>19242</v>
      </c>
    </row>
    <row r="1333" spans="1:51" x14ac:dyDescent="0.2">
      <c r="A1333" s="14" t="s">
        <v>18374</v>
      </c>
      <c r="B1333" s="1" t="s">
        <v>19235</v>
      </c>
      <c r="C1333" s="1" t="s">
        <v>19259</v>
      </c>
      <c r="D1333" s="1" t="s">
        <v>18664</v>
      </c>
      <c r="E1333" s="15">
        <v>44329</v>
      </c>
      <c r="F1333" s="13">
        <v>44330</v>
      </c>
      <c r="G1333" s="1" t="s">
        <v>18954</v>
      </c>
      <c r="H1333" s="1" t="s">
        <v>19236</v>
      </c>
      <c r="I1333" s="1" t="s">
        <v>18667</v>
      </c>
      <c r="J1333" s="1" t="s">
        <v>18668</v>
      </c>
      <c r="K1333" s="1" t="s">
        <v>18669</v>
      </c>
      <c r="L1333" s="1" t="s">
        <v>18894</v>
      </c>
      <c r="M1333" s="1" t="s">
        <v>18893</v>
      </c>
      <c r="N1333" s="1" t="s">
        <v>19237</v>
      </c>
      <c r="O1333" s="1">
        <v>5</v>
      </c>
      <c r="P1333" s="1" t="s">
        <v>19235</v>
      </c>
      <c r="Q1333" s="1" t="s">
        <v>19519</v>
      </c>
      <c r="R1333" s="1">
        <v>20258377320</v>
      </c>
      <c r="S1333" s="1" t="s">
        <v>18702</v>
      </c>
      <c r="T1333" s="1">
        <v>25837732</v>
      </c>
      <c r="U1333" s="1" t="s">
        <v>19520</v>
      </c>
      <c r="V1333" s="1">
        <v>1170017165</v>
      </c>
      <c r="X1333" s="1" t="s">
        <v>19519</v>
      </c>
      <c r="Y1333" s="1" t="s">
        <v>19519</v>
      </c>
      <c r="Z1333" s="1" t="s">
        <v>18706</v>
      </c>
      <c r="AA1333" s="1" t="s">
        <v>18707</v>
      </c>
      <c r="AB1333" s="1" t="s">
        <v>18707</v>
      </c>
      <c r="AE1333" s="1" t="s">
        <v>19521</v>
      </c>
      <c r="AI1333" s="1">
        <v>1065</v>
      </c>
      <c r="AK1333" s="1" t="s">
        <v>19531</v>
      </c>
      <c r="AL1333" s="1" t="s">
        <v>18893</v>
      </c>
      <c r="AM1333" s="1" t="s">
        <v>18894</v>
      </c>
      <c r="AN1333" s="1" t="s">
        <v>18669</v>
      </c>
      <c r="AO1333" s="1" t="s">
        <v>18668</v>
      </c>
      <c r="AP1333" s="14" t="s">
        <v>19536</v>
      </c>
      <c r="AQ1333" s="14" t="s">
        <v>18723</v>
      </c>
      <c r="AR1333" s="14" t="s">
        <v>19537</v>
      </c>
      <c r="AS1333" s="15">
        <v>44330</v>
      </c>
      <c r="AT1333" s="1" t="s">
        <v>19532</v>
      </c>
      <c r="AU1333" s="1" t="s">
        <v>19237</v>
      </c>
      <c r="AV1333" s="1" t="s">
        <v>18894</v>
      </c>
      <c r="AW1333" s="1" t="s">
        <v>19241</v>
      </c>
      <c r="AX1333" s="1" t="s">
        <v>18667</v>
      </c>
      <c r="AY1333" s="1" t="s">
        <v>19242</v>
      </c>
    </row>
    <row r="1334" spans="1:51" x14ac:dyDescent="0.2">
      <c r="A1334" s="14" t="s">
        <v>18376</v>
      </c>
      <c r="B1334" s="1" t="s">
        <v>19235</v>
      </c>
      <c r="C1334" s="1" t="s">
        <v>19259</v>
      </c>
      <c r="D1334" s="1" t="s">
        <v>18664</v>
      </c>
      <c r="E1334" s="15">
        <v>44329</v>
      </c>
      <c r="F1334" s="13">
        <v>44350</v>
      </c>
      <c r="G1334" s="1" t="s">
        <v>18954</v>
      </c>
      <c r="H1334" s="1" t="s">
        <v>19236</v>
      </c>
      <c r="I1334" s="1" t="s">
        <v>18667</v>
      </c>
      <c r="J1334" s="1" t="s">
        <v>18668</v>
      </c>
      <c r="K1334" s="1" t="s">
        <v>18669</v>
      </c>
      <c r="L1334" s="1" t="s">
        <v>18894</v>
      </c>
      <c r="M1334" s="1" t="s">
        <v>18893</v>
      </c>
      <c r="N1334" s="1" t="s">
        <v>19237</v>
      </c>
      <c r="O1334" s="1">
        <v>12</v>
      </c>
      <c r="P1334" s="1" t="s">
        <v>19235</v>
      </c>
      <c r="Q1334" s="1" t="s">
        <v>19519</v>
      </c>
      <c r="R1334" s="1">
        <v>20258377320</v>
      </c>
      <c r="S1334" s="1" t="s">
        <v>18702</v>
      </c>
      <c r="T1334" s="1">
        <v>25837732</v>
      </c>
      <c r="U1334" s="1" t="s">
        <v>19520</v>
      </c>
      <c r="V1334" s="1">
        <v>1170017165</v>
      </c>
      <c r="X1334" s="1" t="s">
        <v>19519</v>
      </c>
      <c r="Y1334" s="1" t="s">
        <v>19519</v>
      </c>
      <c r="Z1334" s="1" t="s">
        <v>18706</v>
      </c>
      <c r="AA1334" s="1" t="s">
        <v>18707</v>
      </c>
      <c r="AB1334" s="1" t="s">
        <v>18707</v>
      </c>
      <c r="AE1334" s="1" t="s">
        <v>19521</v>
      </c>
      <c r="AI1334" s="1">
        <v>1065</v>
      </c>
      <c r="AK1334" s="1" t="s">
        <v>19756</v>
      </c>
      <c r="AL1334" s="1" t="s">
        <v>19755</v>
      </c>
      <c r="AM1334" s="1" t="s">
        <v>18679</v>
      </c>
      <c r="AN1334" s="1" t="s">
        <v>18669</v>
      </c>
      <c r="AO1334" s="1" t="s">
        <v>18668</v>
      </c>
      <c r="AP1334" s="14" t="s">
        <v>19761</v>
      </c>
      <c r="AQ1334" s="14" t="s">
        <v>19562</v>
      </c>
      <c r="AR1334" s="14" t="s">
        <v>18679</v>
      </c>
      <c r="AS1334" s="15">
        <v>44350</v>
      </c>
      <c r="AT1334" s="1" t="s">
        <v>20336</v>
      </c>
      <c r="AU1334" s="1" t="s">
        <v>19237</v>
      </c>
      <c r="AV1334" s="1" t="s">
        <v>18894</v>
      </c>
      <c r="AW1334" s="1" t="s">
        <v>19241</v>
      </c>
      <c r="AX1334" s="1" t="s">
        <v>18667</v>
      </c>
      <c r="AY1334" s="1" t="s">
        <v>19242</v>
      </c>
    </row>
    <row r="1335" spans="1:51" x14ac:dyDescent="0.2">
      <c r="A1335" s="14" t="s">
        <v>18380</v>
      </c>
      <c r="B1335" s="1" t="s">
        <v>19235</v>
      </c>
      <c r="C1335" s="1" t="s">
        <v>19259</v>
      </c>
      <c r="D1335" s="1" t="s">
        <v>18664</v>
      </c>
      <c r="E1335" s="15">
        <v>44329</v>
      </c>
      <c r="F1335" s="13">
        <v>44333</v>
      </c>
      <c r="G1335" s="1" t="s">
        <v>18954</v>
      </c>
      <c r="H1335" s="1" t="s">
        <v>19236</v>
      </c>
      <c r="I1335" s="1" t="s">
        <v>18667</v>
      </c>
      <c r="J1335" s="1" t="s">
        <v>18668</v>
      </c>
      <c r="K1335" s="1" t="s">
        <v>18669</v>
      </c>
      <c r="L1335" s="1" t="s">
        <v>18894</v>
      </c>
      <c r="M1335" s="1" t="s">
        <v>18893</v>
      </c>
      <c r="N1335" s="1" t="s">
        <v>19237</v>
      </c>
      <c r="O1335" s="1">
        <v>5</v>
      </c>
      <c r="P1335" s="1" t="s">
        <v>19235</v>
      </c>
      <c r="Q1335" s="1" t="s">
        <v>16574</v>
      </c>
      <c r="R1335" s="1">
        <v>20144069987</v>
      </c>
      <c r="S1335" s="1" t="s">
        <v>18702</v>
      </c>
      <c r="T1335" s="1">
        <v>14406998</v>
      </c>
      <c r="U1335" s="1" t="s">
        <v>19422</v>
      </c>
      <c r="V1335" s="1">
        <v>1549867068</v>
      </c>
      <c r="X1335" s="1" t="s">
        <v>19423</v>
      </c>
      <c r="Y1335" s="1" t="s">
        <v>19424</v>
      </c>
      <c r="Z1335" s="1" t="s">
        <v>18706</v>
      </c>
      <c r="AA1335" s="1" t="s">
        <v>18707</v>
      </c>
      <c r="AB1335" s="1" t="s">
        <v>18707</v>
      </c>
      <c r="AE1335" s="1" t="s">
        <v>19425</v>
      </c>
      <c r="AG1335" s="1" t="s">
        <v>15731</v>
      </c>
      <c r="AI1335" s="1">
        <v>1429</v>
      </c>
      <c r="AK1335" s="1" t="s">
        <v>19439</v>
      </c>
      <c r="AL1335" s="1" t="s">
        <v>19759</v>
      </c>
      <c r="AM1335" s="1" t="s">
        <v>18835</v>
      </c>
      <c r="AN1335" s="1" t="s">
        <v>18669</v>
      </c>
      <c r="AO1335" s="1" t="s">
        <v>18668</v>
      </c>
      <c r="AP1335" s="14" t="s">
        <v>19439</v>
      </c>
      <c r="AQ1335" s="14" t="s">
        <v>19440</v>
      </c>
      <c r="AR1335" s="14" t="s">
        <v>18835</v>
      </c>
      <c r="AS1335" s="15">
        <v>44333</v>
      </c>
      <c r="AT1335" s="1" t="s">
        <v>18713</v>
      </c>
      <c r="AU1335" s="1" t="s">
        <v>19237</v>
      </c>
      <c r="AV1335" s="1" t="s">
        <v>18894</v>
      </c>
      <c r="AW1335" s="1" t="s">
        <v>19241</v>
      </c>
      <c r="AX1335" s="1" t="s">
        <v>18667</v>
      </c>
      <c r="AY1335" s="1" t="s">
        <v>19242</v>
      </c>
    </row>
    <row r="1336" spans="1:51" x14ac:dyDescent="0.2">
      <c r="A1336" s="14" t="s">
        <v>18382</v>
      </c>
      <c r="B1336" s="1" t="s">
        <v>19235</v>
      </c>
      <c r="C1336" s="1" t="s">
        <v>19259</v>
      </c>
      <c r="D1336" s="1" t="s">
        <v>18664</v>
      </c>
      <c r="E1336" s="15">
        <v>44329</v>
      </c>
      <c r="F1336" s="13">
        <v>44350</v>
      </c>
      <c r="G1336" s="1" t="s">
        <v>18954</v>
      </c>
      <c r="H1336" s="1" t="s">
        <v>19236</v>
      </c>
      <c r="I1336" s="1" t="s">
        <v>18667</v>
      </c>
      <c r="J1336" s="1" t="s">
        <v>18668</v>
      </c>
      <c r="K1336" s="1" t="s">
        <v>18669</v>
      </c>
      <c r="L1336" s="1" t="s">
        <v>18894</v>
      </c>
      <c r="M1336" s="1" t="s">
        <v>18893</v>
      </c>
      <c r="N1336" s="1" t="s">
        <v>19237</v>
      </c>
      <c r="O1336" s="1">
        <v>14</v>
      </c>
      <c r="P1336" s="1" t="s">
        <v>19235</v>
      </c>
      <c r="Q1336" s="1" t="s">
        <v>19519</v>
      </c>
      <c r="R1336" s="1">
        <v>20258377320</v>
      </c>
      <c r="S1336" s="1" t="s">
        <v>18702</v>
      </c>
      <c r="T1336" s="1">
        <v>25837732</v>
      </c>
      <c r="U1336" s="1" t="s">
        <v>19520</v>
      </c>
      <c r="V1336" s="1">
        <v>1170017165</v>
      </c>
      <c r="X1336" s="1" t="s">
        <v>19519</v>
      </c>
      <c r="Y1336" s="1" t="s">
        <v>19519</v>
      </c>
      <c r="Z1336" s="1" t="s">
        <v>18706</v>
      </c>
      <c r="AA1336" s="1" t="s">
        <v>18707</v>
      </c>
      <c r="AB1336" s="1" t="s">
        <v>18707</v>
      </c>
      <c r="AE1336" s="1" t="s">
        <v>19521</v>
      </c>
      <c r="AI1336" s="1">
        <v>1065</v>
      </c>
      <c r="AK1336" s="1" t="s">
        <v>19561</v>
      </c>
      <c r="AL1336" s="1" t="s">
        <v>19479</v>
      </c>
      <c r="AM1336" s="1" t="s">
        <v>18679</v>
      </c>
      <c r="AN1336" s="1" t="s">
        <v>18669</v>
      </c>
      <c r="AO1336" s="1" t="s">
        <v>18668</v>
      </c>
      <c r="AP1336" s="14" t="s">
        <v>19561</v>
      </c>
      <c r="AQ1336" s="14" t="s">
        <v>19562</v>
      </c>
      <c r="AR1336" s="14" t="s">
        <v>18679</v>
      </c>
      <c r="AS1336" s="15">
        <v>44350</v>
      </c>
      <c r="AT1336" s="1" t="s">
        <v>18713</v>
      </c>
      <c r="AU1336" s="1" t="s">
        <v>19237</v>
      </c>
      <c r="AV1336" s="1" t="s">
        <v>18894</v>
      </c>
      <c r="AW1336" s="1" t="s">
        <v>19241</v>
      </c>
      <c r="AX1336" s="1" t="s">
        <v>18667</v>
      </c>
      <c r="AY1336" s="1" t="s">
        <v>19242</v>
      </c>
    </row>
    <row r="1337" spans="1:51" x14ac:dyDescent="0.2">
      <c r="A1337" s="14" t="s">
        <v>18384</v>
      </c>
      <c r="B1337" s="1" t="s">
        <v>19235</v>
      </c>
      <c r="C1337" s="1" t="s">
        <v>19259</v>
      </c>
      <c r="D1337" s="1" t="s">
        <v>18664</v>
      </c>
      <c r="E1337" s="15">
        <v>44329</v>
      </c>
      <c r="F1337" s="13">
        <v>44350</v>
      </c>
      <c r="G1337" s="1" t="s">
        <v>18954</v>
      </c>
      <c r="H1337" s="1" t="s">
        <v>19236</v>
      </c>
      <c r="I1337" s="1" t="s">
        <v>18667</v>
      </c>
      <c r="J1337" s="1" t="s">
        <v>18668</v>
      </c>
      <c r="K1337" s="1" t="s">
        <v>18669</v>
      </c>
      <c r="L1337" s="1" t="s">
        <v>18894</v>
      </c>
      <c r="M1337" s="1" t="s">
        <v>18893</v>
      </c>
      <c r="N1337" s="1" t="s">
        <v>19237</v>
      </c>
      <c r="O1337" s="1">
        <v>12</v>
      </c>
      <c r="P1337" s="1" t="s">
        <v>19235</v>
      </c>
      <c r="Q1337" s="1" t="s">
        <v>16574</v>
      </c>
      <c r="R1337" s="1">
        <v>20144069987</v>
      </c>
      <c r="S1337" s="1" t="s">
        <v>18702</v>
      </c>
      <c r="T1337" s="1">
        <v>14406998</v>
      </c>
      <c r="U1337" s="1" t="s">
        <v>19422</v>
      </c>
      <c r="V1337" s="1">
        <v>1549867068</v>
      </c>
      <c r="X1337" s="1" t="s">
        <v>19423</v>
      </c>
      <c r="Y1337" s="1" t="s">
        <v>19424</v>
      </c>
      <c r="Z1337" s="1" t="s">
        <v>18706</v>
      </c>
      <c r="AA1337" s="1" t="s">
        <v>18707</v>
      </c>
      <c r="AB1337" s="1" t="s">
        <v>18707</v>
      </c>
      <c r="AE1337" s="1" t="s">
        <v>19425</v>
      </c>
      <c r="AG1337" s="1" t="s">
        <v>15731</v>
      </c>
      <c r="AI1337" s="1">
        <v>1429</v>
      </c>
      <c r="AK1337" s="1" t="s">
        <v>19337</v>
      </c>
      <c r="AL1337" s="1" t="s">
        <v>18710</v>
      </c>
      <c r="AM1337" s="1" t="s">
        <v>19303</v>
      </c>
      <c r="AN1337" s="1" t="s">
        <v>18863</v>
      </c>
      <c r="AO1337" s="1" t="s">
        <v>18668</v>
      </c>
      <c r="AP1337" s="14" t="s">
        <v>19337</v>
      </c>
      <c r="AQ1337" s="14" t="s">
        <v>18723</v>
      </c>
      <c r="AR1337" s="14" t="s">
        <v>19303</v>
      </c>
      <c r="AS1337" s="15">
        <v>44350</v>
      </c>
      <c r="AT1337" s="1" t="s">
        <v>18713</v>
      </c>
      <c r="AU1337" s="1" t="s">
        <v>19237</v>
      </c>
      <c r="AV1337" s="1" t="s">
        <v>18894</v>
      </c>
      <c r="AW1337" s="1" t="s">
        <v>19241</v>
      </c>
      <c r="AX1337" s="1" t="s">
        <v>18667</v>
      </c>
      <c r="AY1337" s="1" t="s">
        <v>19242</v>
      </c>
    </row>
    <row r="1338" spans="1:51" x14ac:dyDescent="0.2">
      <c r="A1338" s="14" t="s">
        <v>18386</v>
      </c>
      <c r="B1338" s="1" t="s">
        <v>19235</v>
      </c>
      <c r="C1338" s="1" t="s">
        <v>19259</v>
      </c>
      <c r="D1338" s="1" t="s">
        <v>18664</v>
      </c>
      <c r="E1338" s="15">
        <v>44329</v>
      </c>
      <c r="F1338" s="13">
        <v>44350</v>
      </c>
      <c r="G1338" s="1" t="s">
        <v>18954</v>
      </c>
      <c r="H1338" s="1" t="s">
        <v>19236</v>
      </c>
      <c r="I1338" s="1" t="s">
        <v>18667</v>
      </c>
      <c r="J1338" s="1" t="s">
        <v>18668</v>
      </c>
      <c r="K1338" s="1" t="s">
        <v>18669</v>
      </c>
      <c r="L1338" s="1" t="s">
        <v>18894</v>
      </c>
      <c r="M1338" s="1" t="s">
        <v>18893</v>
      </c>
      <c r="N1338" s="1" t="s">
        <v>19237</v>
      </c>
      <c r="O1338" s="1">
        <v>13</v>
      </c>
      <c r="P1338" s="1" t="s">
        <v>19235</v>
      </c>
      <c r="Q1338" s="1" t="s">
        <v>16574</v>
      </c>
      <c r="R1338" s="1">
        <v>20144069987</v>
      </c>
      <c r="S1338" s="1" t="s">
        <v>18702</v>
      </c>
      <c r="T1338" s="1">
        <v>14406998</v>
      </c>
      <c r="U1338" s="1" t="s">
        <v>19422</v>
      </c>
      <c r="V1338" s="1">
        <v>1549867068</v>
      </c>
      <c r="X1338" s="1" t="s">
        <v>19423</v>
      </c>
      <c r="Y1338" s="1" t="s">
        <v>19424</v>
      </c>
      <c r="Z1338" s="1" t="s">
        <v>18706</v>
      </c>
      <c r="AA1338" s="1" t="s">
        <v>18707</v>
      </c>
      <c r="AB1338" s="1" t="s">
        <v>18707</v>
      </c>
      <c r="AE1338" s="1" t="s">
        <v>19425</v>
      </c>
      <c r="AG1338" s="1" t="s">
        <v>15731</v>
      </c>
      <c r="AI1338" s="1">
        <v>1429</v>
      </c>
      <c r="AK1338" s="1" t="s">
        <v>19754</v>
      </c>
      <c r="AL1338" s="1" t="s">
        <v>19755</v>
      </c>
      <c r="AM1338" s="1" t="s">
        <v>18679</v>
      </c>
      <c r="AN1338" s="1" t="s">
        <v>18669</v>
      </c>
      <c r="AO1338" s="1" t="s">
        <v>18668</v>
      </c>
      <c r="AP1338" s="14" t="s">
        <v>20323</v>
      </c>
      <c r="AQ1338" s="14" t="s">
        <v>19757</v>
      </c>
      <c r="AR1338" s="14" t="s">
        <v>18679</v>
      </c>
      <c r="AS1338" s="15">
        <v>44350</v>
      </c>
      <c r="AT1338" s="1" t="s">
        <v>20337</v>
      </c>
      <c r="AU1338" s="1" t="s">
        <v>19237</v>
      </c>
      <c r="AV1338" s="1" t="s">
        <v>18894</v>
      </c>
      <c r="AW1338" s="1" t="s">
        <v>19241</v>
      </c>
      <c r="AX1338" s="1" t="s">
        <v>18667</v>
      </c>
      <c r="AY1338" s="1" t="s">
        <v>19242</v>
      </c>
    </row>
    <row r="1339" spans="1:51" x14ac:dyDescent="0.2">
      <c r="A1339" s="14" t="s">
        <v>18388</v>
      </c>
      <c r="B1339" s="1" t="s">
        <v>19235</v>
      </c>
      <c r="C1339" s="1" t="s">
        <v>19259</v>
      </c>
      <c r="D1339" s="1" t="s">
        <v>18664</v>
      </c>
      <c r="E1339" s="15">
        <v>44329</v>
      </c>
      <c r="F1339" s="13">
        <v>44333</v>
      </c>
      <c r="G1339" s="1" t="s">
        <v>18954</v>
      </c>
      <c r="H1339" s="1" t="s">
        <v>19236</v>
      </c>
      <c r="I1339" s="1" t="s">
        <v>18667</v>
      </c>
      <c r="J1339" s="1" t="s">
        <v>18668</v>
      </c>
      <c r="K1339" s="1" t="s">
        <v>18669</v>
      </c>
      <c r="L1339" s="1" t="s">
        <v>18894</v>
      </c>
      <c r="M1339" s="1" t="s">
        <v>18893</v>
      </c>
      <c r="N1339" s="1" t="s">
        <v>19237</v>
      </c>
      <c r="O1339" s="1">
        <v>5</v>
      </c>
      <c r="P1339" s="1" t="s">
        <v>19235</v>
      </c>
      <c r="Q1339" s="1" t="s">
        <v>16574</v>
      </c>
      <c r="R1339" s="1">
        <v>20144069987</v>
      </c>
      <c r="S1339" s="1" t="s">
        <v>18702</v>
      </c>
      <c r="T1339" s="1">
        <v>14406998</v>
      </c>
      <c r="U1339" s="1" t="s">
        <v>19422</v>
      </c>
      <c r="V1339" s="1">
        <v>1549867068</v>
      </c>
      <c r="X1339" s="1" t="s">
        <v>19423</v>
      </c>
      <c r="Y1339" s="1" t="s">
        <v>19424</v>
      </c>
      <c r="Z1339" s="1" t="s">
        <v>18706</v>
      </c>
      <c r="AA1339" s="1" t="s">
        <v>18707</v>
      </c>
      <c r="AB1339" s="1" t="s">
        <v>18707</v>
      </c>
      <c r="AE1339" s="1" t="s">
        <v>19425</v>
      </c>
      <c r="AG1339" s="1" t="s">
        <v>15731</v>
      </c>
      <c r="AI1339" s="1">
        <v>1429</v>
      </c>
      <c r="AK1339" s="1" t="s">
        <v>19439</v>
      </c>
      <c r="AL1339" s="1" t="s">
        <v>19759</v>
      </c>
      <c r="AM1339" s="1" t="s">
        <v>18835</v>
      </c>
      <c r="AN1339" s="1" t="s">
        <v>18669</v>
      </c>
      <c r="AO1339" s="1" t="s">
        <v>18668</v>
      </c>
      <c r="AP1339" s="14" t="s">
        <v>19439</v>
      </c>
      <c r="AQ1339" s="14" t="s">
        <v>19440</v>
      </c>
      <c r="AR1339" s="14" t="s">
        <v>18835</v>
      </c>
      <c r="AS1339" s="15">
        <v>44333</v>
      </c>
      <c r="AT1339" s="1" t="s">
        <v>18713</v>
      </c>
      <c r="AU1339" s="1" t="s">
        <v>19237</v>
      </c>
      <c r="AV1339" s="1" t="s">
        <v>18894</v>
      </c>
      <c r="AW1339" s="1" t="s">
        <v>19241</v>
      </c>
      <c r="AX1339" s="1" t="s">
        <v>18667</v>
      </c>
      <c r="AY1339" s="1" t="s">
        <v>19242</v>
      </c>
    </row>
    <row r="1340" spans="1:51" x14ac:dyDescent="0.2">
      <c r="A1340" s="14" t="s">
        <v>18390</v>
      </c>
      <c r="B1340" s="1" t="s">
        <v>19235</v>
      </c>
      <c r="C1340" s="1" t="s">
        <v>19259</v>
      </c>
      <c r="D1340" s="1" t="s">
        <v>18664</v>
      </c>
      <c r="E1340" s="15">
        <v>44329</v>
      </c>
      <c r="F1340" s="13">
        <v>44333</v>
      </c>
      <c r="G1340" s="1" t="s">
        <v>18954</v>
      </c>
      <c r="H1340" s="1" t="s">
        <v>19236</v>
      </c>
      <c r="I1340" s="1" t="s">
        <v>18667</v>
      </c>
      <c r="J1340" s="1" t="s">
        <v>18668</v>
      </c>
      <c r="K1340" s="1" t="s">
        <v>18669</v>
      </c>
      <c r="L1340" s="1" t="s">
        <v>18894</v>
      </c>
      <c r="M1340" s="1" t="s">
        <v>18893</v>
      </c>
      <c r="N1340" s="1" t="s">
        <v>19237</v>
      </c>
      <c r="O1340" s="1">
        <v>6</v>
      </c>
      <c r="P1340" s="1" t="s">
        <v>19235</v>
      </c>
      <c r="Q1340" s="1" t="s">
        <v>16574</v>
      </c>
      <c r="R1340" s="1">
        <v>20144069987</v>
      </c>
      <c r="S1340" s="1" t="s">
        <v>18702</v>
      </c>
      <c r="T1340" s="1">
        <v>14406998</v>
      </c>
      <c r="U1340" s="1" t="s">
        <v>19422</v>
      </c>
      <c r="V1340" s="1">
        <v>1549867068</v>
      </c>
      <c r="X1340" s="1" t="s">
        <v>19423</v>
      </c>
      <c r="Y1340" s="1" t="s">
        <v>19424</v>
      </c>
      <c r="Z1340" s="1" t="s">
        <v>18706</v>
      </c>
      <c r="AA1340" s="1" t="s">
        <v>18707</v>
      </c>
      <c r="AB1340" s="1" t="s">
        <v>18707</v>
      </c>
      <c r="AE1340" s="1" t="s">
        <v>19425</v>
      </c>
      <c r="AG1340" s="1" t="s">
        <v>15731</v>
      </c>
      <c r="AI1340" s="1">
        <v>1429</v>
      </c>
      <c r="AK1340" s="1" t="s">
        <v>19439</v>
      </c>
      <c r="AL1340" s="1" t="s">
        <v>19759</v>
      </c>
      <c r="AM1340" s="1" t="s">
        <v>18835</v>
      </c>
      <c r="AN1340" s="1" t="s">
        <v>18669</v>
      </c>
      <c r="AO1340" s="1" t="s">
        <v>18668</v>
      </c>
      <c r="AP1340" s="14" t="s">
        <v>19439</v>
      </c>
      <c r="AQ1340" s="14" t="s">
        <v>19440</v>
      </c>
      <c r="AR1340" s="14" t="s">
        <v>18835</v>
      </c>
      <c r="AS1340" s="15">
        <v>44333</v>
      </c>
      <c r="AT1340" s="1" t="s">
        <v>18713</v>
      </c>
      <c r="AU1340" s="1" t="s">
        <v>19237</v>
      </c>
      <c r="AV1340" s="1" t="s">
        <v>18894</v>
      </c>
      <c r="AW1340" s="1" t="s">
        <v>19241</v>
      </c>
      <c r="AX1340" s="1" t="s">
        <v>18667</v>
      </c>
      <c r="AY1340" s="1" t="s">
        <v>19242</v>
      </c>
    </row>
    <row r="1341" spans="1:51" x14ac:dyDescent="0.2">
      <c r="A1341" s="14" t="s">
        <v>18392</v>
      </c>
      <c r="B1341" s="1" t="s">
        <v>19235</v>
      </c>
      <c r="C1341" s="1" t="s">
        <v>19259</v>
      </c>
      <c r="D1341" s="1" t="s">
        <v>18664</v>
      </c>
      <c r="E1341" s="15">
        <v>44329</v>
      </c>
      <c r="F1341" s="13">
        <v>44350</v>
      </c>
      <c r="G1341" s="1" t="s">
        <v>18954</v>
      </c>
      <c r="H1341" s="1" t="s">
        <v>19236</v>
      </c>
      <c r="I1341" s="1" t="s">
        <v>18667</v>
      </c>
      <c r="J1341" s="1" t="s">
        <v>18668</v>
      </c>
      <c r="K1341" s="1" t="s">
        <v>18669</v>
      </c>
      <c r="L1341" s="1" t="s">
        <v>18894</v>
      </c>
      <c r="M1341" s="1" t="s">
        <v>18893</v>
      </c>
      <c r="N1341" s="1" t="s">
        <v>19237</v>
      </c>
      <c r="O1341" s="1">
        <v>16</v>
      </c>
      <c r="P1341" s="1" t="s">
        <v>19235</v>
      </c>
      <c r="Q1341" s="1" t="s">
        <v>16574</v>
      </c>
      <c r="R1341" s="1">
        <v>20144069987</v>
      </c>
      <c r="S1341" s="1" t="s">
        <v>18702</v>
      </c>
      <c r="T1341" s="1">
        <v>14406998</v>
      </c>
      <c r="U1341" s="1" t="s">
        <v>19422</v>
      </c>
      <c r="V1341" s="1">
        <v>1549867068</v>
      </c>
      <c r="X1341" s="1" t="s">
        <v>19423</v>
      </c>
      <c r="Y1341" s="1" t="s">
        <v>19424</v>
      </c>
      <c r="Z1341" s="1" t="s">
        <v>18706</v>
      </c>
      <c r="AA1341" s="1" t="s">
        <v>18707</v>
      </c>
      <c r="AB1341" s="1" t="s">
        <v>18707</v>
      </c>
      <c r="AE1341" s="1" t="s">
        <v>19425</v>
      </c>
      <c r="AG1341" s="1" t="s">
        <v>15731</v>
      </c>
      <c r="AI1341" s="1">
        <v>1429</v>
      </c>
      <c r="AK1341" s="1" t="s">
        <v>18915</v>
      </c>
      <c r="AL1341" s="1" t="s">
        <v>17844</v>
      </c>
      <c r="AM1341" s="1" t="s">
        <v>18916</v>
      </c>
      <c r="AN1341" s="1" t="s">
        <v>18863</v>
      </c>
      <c r="AO1341" s="1" t="s">
        <v>18668</v>
      </c>
      <c r="AP1341" s="14" t="s">
        <v>18917</v>
      </c>
      <c r="AQ1341" s="14" t="s">
        <v>18906</v>
      </c>
      <c r="AR1341" s="14" t="s">
        <v>18916</v>
      </c>
      <c r="AS1341" s="15">
        <v>44350</v>
      </c>
      <c r="AT1341" s="1" t="s">
        <v>18918</v>
      </c>
      <c r="AU1341" s="1" t="s">
        <v>19237</v>
      </c>
      <c r="AV1341" s="1" t="s">
        <v>18894</v>
      </c>
      <c r="AW1341" s="1" t="s">
        <v>19241</v>
      </c>
      <c r="AX1341" s="1" t="s">
        <v>18667</v>
      </c>
      <c r="AY1341" s="1" t="s">
        <v>19242</v>
      </c>
    </row>
    <row r="1342" spans="1:51" x14ac:dyDescent="0.2">
      <c r="A1342" s="14" t="s">
        <v>16271</v>
      </c>
      <c r="B1342" s="1" t="s">
        <v>18662</v>
      </c>
      <c r="C1342" s="1" t="s">
        <v>18685</v>
      </c>
      <c r="D1342" s="1" t="s">
        <v>18664</v>
      </c>
      <c r="E1342" s="15">
        <v>44329</v>
      </c>
      <c r="F1342" s="13">
        <v>44350</v>
      </c>
      <c r="G1342" s="1" t="s">
        <v>18665</v>
      </c>
      <c r="H1342" s="1" t="s">
        <v>18666</v>
      </c>
      <c r="I1342" s="1" t="s">
        <v>18667</v>
      </c>
      <c r="J1342" s="1" t="s">
        <v>18668</v>
      </c>
      <c r="K1342" s="1" t="s">
        <v>18669</v>
      </c>
      <c r="L1342" s="1" t="s">
        <v>18679</v>
      </c>
      <c r="M1342" s="1" t="s">
        <v>18671</v>
      </c>
      <c r="N1342" s="1" t="s">
        <v>18672</v>
      </c>
      <c r="O1342" s="1">
        <v>30</v>
      </c>
      <c r="P1342" s="1" t="s">
        <v>18662</v>
      </c>
      <c r="Q1342" s="1" t="s">
        <v>18673</v>
      </c>
      <c r="R1342" s="1">
        <v>30503518518</v>
      </c>
      <c r="U1342" s="1" t="s">
        <v>18724</v>
      </c>
      <c r="V1342" s="1">
        <v>1123219650</v>
      </c>
      <c r="W1342" s="1" t="s">
        <v>18725</v>
      </c>
      <c r="Z1342" s="1" t="s">
        <v>18706</v>
      </c>
      <c r="AA1342" s="1" t="s">
        <v>18726</v>
      </c>
      <c r="AB1342" s="1" t="s">
        <v>18727</v>
      </c>
      <c r="AE1342" s="1" t="s">
        <v>18728</v>
      </c>
      <c r="AG1342" s="1">
        <v>1</v>
      </c>
      <c r="AI1342" s="1">
        <v>1437</v>
      </c>
      <c r="AK1342" s="1" t="s">
        <v>18875</v>
      </c>
      <c r="AL1342" s="1" t="s">
        <v>18671</v>
      </c>
      <c r="AM1342" s="1" t="s">
        <v>18679</v>
      </c>
      <c r="AN1342" s="1" t="s">
        <v>18669</v>
      </c>
      <c r="AO1342" s="1" t="s">
        <v>18668</v>
      </c>
      <c r="AP1342" s="14" t="s">
        <v>18718</v>
      </c>
      <c r="AQ1342" s="14" t="s">
        <v>18778</v>
      </c>
      <c r="AR1342" s="14" t="s">
        <v>18679</v>
      </c>
      <c r="AS1342" s="15">
        <v>44350</v>
      </c>
      <c r="AT1342" s="1" t="s">
        <v>18918</v>
      </c>
      <c r="AU1342" s="1" t="s">
        <v>18672</v>
      </c>
      <c r="AV1342" s="1" t="s">
        <v>18679</v>
      </c>
      <c r="AW1342" s="1" t="s">
        <v>18683</v>
      </c>
      <c r="AX1342" s="1" t="s">
        <v>18667</v>
      </c>
      <c r="AY1342" s="1" t="s">
        <v>18684</v>
      </c>
    </row>
    <row r="1343" spans="1:51" x14ac:dyDescent="0.2">
      <c r="A1343" s="14" t="s">
        <v>18394</v>
      </c>
      <c r="B1343" s="1" t="s">
        <v>19235</v>
      </c>
      <c r="C1343" s="1" t="s">
        <v>19259</v>
      </c>
      <c r="D1343" s="1" t="s">
        <v>18664</v>
      </c>
      <c r="E1343" s="15">
        <v>44329</v>
      </c>
      <c r="F1343" s="13">
        <v>44333</v>
      </c>
      <c r="G1343" s="1" t="s">
        <v>18954</v>
      </c>
      <c r="H1343" s="1" t="s">
        <v>19236</v>
      </c>
      <c r="I1343" s="1" t="s">
        <v>18667</v>
      </c>
      <c r="J1343" s="1" t="s">
        <v>18668</v>
      </c>
      <c r="K1343" s="1" t="s">
        <v>18669</v>
      </c>
      <c r="L1343" s="1" t="s">
        <v>18894</v>
      </c>
      <c r="M1343" s="1" t="s">
        <v>18893</v>
      </c>
      <c r="N1343" s="1" t="s">
        <v>19237</v>
      </c>
      <c r="O1343" s="1">
        <v>5</v>
      </c>
      <c r="P1343" s="1" t="s">
        <v>19235</v>
      </c>
      <c r="Q1343" s="1" t="s">
        <v>16574</v>
      </c>
      <c r="R1343" s="1">
        <v>20144069987</v>
      </c>
      <c r="S1343" s="1" t="s">
        <v>18702</v>
      </c>
      <c r="T1343" s="1">
        <v>14406998</v>
      </c>
      <c r="U1343" s="1" t="s">
        <v>19422</v>
      </c>
      <c r="V1343" s="1">
        <v>1549867068</v>
      </c>
      <c r="X1343" s="1" t="s">
        <v>19423</v>
      </c>
      <c r="Y1343" s="1" t="s">
        <v>19424</v>
      </c>
      <c r="Z1343" s="1" t="s">
        <v>18706</v>
      </c>
      <c r="AA1343" s="1" t="s">
        <v>18707</v>
      </c>
      <c r="AB1343" s="1" t="s">
        <v>18707</v>
      </c>
      <c r="AE1343" s="1" t="s">
        <v>19425</v>
      </c>
      <c r="AG1343" s="1" t="s">
        <v>15731</v>
      </c>
      <c r="AI1343" s="1">
        <v>1429</v>
      </c>
      <c r="AK1343" s="1" t="s">
        <v>19439</v>
      </c>
      <c r="AL1343" s="1" t="s">
        <v>19759</v>
      </c>
      <c r="AM1343" s="1" t="s">
        <v>18835</v>
      </c>
      <c r="AN1343" s="1" t="s">
        <v>18669</v>
      </c>
      <c r="AO1343" s="1" t="s">
        <v>18668</v>
      </c>
      <c r="AP1343" s="14" t="s">
        <v>19439</v>
      </c>
      <c r="AQ1343" s="14" t="s">
        <v>19440</v>
      </c>
      <c r="AR1343" s="14" t="s">
        <v>18835</v>
      </c>
      <c r="AS1343" s="15">
        <v>44333</v>
      </c>
      <c r="AT1343" s="1" t="s">
        <v>18713</v>
      </c>
      <c r="AU1343" s="1" t="s">
        <v>19237</v>
      </c>
      <c r="AV1343" s="1" t="s">
        <v>18894</v>
      </c>
      <c r="AW1343" s="1" t="s">
        <v>19241</v>
      </c>
      <c r="AX1343" s="1" t="s">
        <v>18667</v>
      </c>
      <c r="AY1343" s="1" t="s">
        <v>19242</v>
      </c>
    </row>
    <row r="1344" spans="1:51" x14ac:dyDescent="0.2">
      <c r="A1344" s="14" t="s">
        <v>18396</v>
      </c>
      <c r="B1344" s="1" t="s">
        <v>19235</v>
      </c>
      <c r="C1344" s="1" t="s">
        <v>19259</v>
      </c>
      <c r="D1344" s="1" t="s">
        <v>18664</v>
      </c>
      <c r="E1344" s="15">
        <v>44329</v>
      </c>
      <c r="F1344" s="13">
        <v>44347</v>
      </c>
      <c r="G1344" s="1" t="s">
        <v>18954</v>
      </c>
      <c r="H1344" s="1" t="s">
        <v>19236</v>
      </c>
      <c r="I1344" s="1" t="s">
        <v>18667</v>
      </c>
      <c r="J1344" s="1" t="s">
        <v>18668</v>
      </c>
      <c r="K1344" s="1" t="s">
        <v>18669</v>
      </c>
      <c r="L1344" s="1" t="s">
        <v>18894</v>
      </c>
      <c r="M1344" s="1" t="s">
        <v>18893</v>
      </c>
      <c r="N1344" s="1" t="s">
        <v>19237</v>
      </c>
      <c r="O1344" s="1">
        <v>5</v>
      </c>
      <c r="P1344" s="1" t="s">
        <v>19235</v>
      </c>
      <c r="Q1344" s="1" t="s">
        <v>16574</v>
      </c>
      <c r="R1344" s="1">
        <v>20144069987</v>
      </c>
      <c r="S1344" s="1" t="s">
        <v>18702</v>
      </c>
      <c r="T1344" s="1">
        <v>14406998</v>
      </c>
      <c r="U1344" s="1" t="s">
        <v>19422</v>
      </c>
      <c r="V1344" s="1">
        <v>1549867068</v>
      </c>
      <c r="X1344" s="1" t="s">
        <v>19423</v>
      </c>
      <c r="Y1344" s="1" t="s">
        <v>19424</v>
      </c>
      <c r="Z1344" s="1" t="s">
        <v>18706</v>
      </c>
      <c r="AA1344" s="1" t="s">
        <v>18707</v>
      </c>
      <c r="AB1344" s="1" t="s">
        <v>18707</v>
      </c>
      <c r="AE1344" s="1" t="s">
        <v>19425</v>
      </c>
      <c r="AG1344" s="1" t="s">
        <v>15731</v>
      </c>
      <c r="AI1344" s="1">
        <v>1429</v>
      </c>
      <c r="AK1344" s="1" t="s">
        <v>19762</v>
      </c>
      <c r="AL1344" s="1" t="s">
        <v>19759</v>
      </c>
      <c r="AM1344" s="1" t="s">
        <v>18835</v>
      </c>
      <c r="AN1344" s="1" t="s">
        <v>18669</v>
      </c>
      <c r="AO1344" s="1" t="s">
        <v>18668</v>
      </c>
      <c r="AP1344" s="14" t="s">
        <v>19763</v>
      </c>
      <c r="AQ1344" s="14" t="s">
        <v>19440</v>
      </c>
      <c r="AR1344" s="14" t="s">
        <v>18835</v>
      </c>
      <c r="AS1344" s="15">
        <v>44347</v>
      </c>
      <c r="AT1344" s="1" t="s">
        <v>19210</v>
      </c>
      <c r="AU1344" s="1" t="s">
        <v>19237</v>
      </c>
      <c r="AV1344" s="1" t="s">
        <v>18894</v>
      </c>
      <c r="AW1344" s="1" t="s">
        <v>19241</v>
      </c>
      <c r="AX1344" s="1" t="s">
        <v>18667</v>
      </c>
      <c r="AY1344" s="1" t="s">
        <v>19242</v>
      </c>
    </row>
    <row r="1345" spans="1:51" x14ac:dyDescent="0.2">
      <c r="A1345" s="14" t="s">
        <v>18398</v>
      </c>
      <c r="B1345" s="1" t="s">
        <v>19235</v>
      </c>
      <c r="C1345" s="1" t="s">
        <v>19259</v>
      </c>
      <c r="D1345" s="1" t="s">
        <v>18664</v>
      </c>
      <c r="E1345" s="15">
        <v>44329</v>
      </c>
      <c r="F1345" s="13">
        <v>44333</v>
      </c>
      <c r="G1345" s="1" t="s">
        <v>18954</v>
      </c>
      <c r="H1345" s="1" t="s">
        <v>19236</v>
      </c>
      <c r="I1345" s="1" t="s">
        <v>18667</v>
      </c>
      <c r="J1345" s="1" t="s">
        <v>18668</v>
      </c>
      <c r="K1345" s="1" t="s">
        <v>18669</v>
      </c>
      <c r="L1345" s="1" t="s">
        <v>18894</v>
      </c>
      <c r="M1345" s="1" t="s">
        <v>18893</v>
      </c>
      <c r="N1345" s="1" t="s">
        <v>19237</v>
      </c>
      <c r="O1345" s="1">
        <v>5</v>
      </c>
      <c r="P1345" s="1" t="s">
        <v>19235</v>
      </c>
      <c r="Q1345" s="1" t="s">
        <v>16574</v>
      </c>
      <c r="R1345" s="1">
        <v>20144069987</v>
      </c>
      <c r="S1345" s="1" t="s">
        <v>18702</v>
      </c>
      <c r="T1345" s="1">
        <v>14406998</v>
      </c>
      <c r="U1345" s="1" t="s">
        <v>19422</v>
      </c>
      <c r="V1345" s="1">
        <v>1549867068</v>
      </c>
      <c r="X1345" s="1" t="s">
        <v>19423</v>
      </c>
      <c r="Y1345" s="1" t="s">
        <v>19424</v>
      </c>
      <c r="Z1345" s="1" t="s">
        <v>18706</v>
      </c>
      <c r="AA1345" s="1" t="s">
        <v>18707</v>
      </c>
      <c r="AB1345" s="1" t="s">
        <v>18707</v>
      </c>
      <c r="AE1345" s="1" t="s">
        <v>19425</v>
      </c>
      <c r="AG1345" s="1" t="s">
        <v>15731</v>
      </c>
      <c r="AI1345" s="1">
        <v>1429</v>
      </c>
      <c r="AK1345" s="1" t="s">
        <v>19439</v>
      </c>
      <c r="AL1345" s="1" t="s">
        <v>19759</v>
      </c>
      <c r="AM1345" s="1" t="s">
        <v>18835</v>
      </c>
      <c r="AN1345" s="1" t="s">
        <v>18669</v>
      </c>
      <c r="AO1345" s="1" t="s">
        <v>18668</v>
      </c>
      <c r="AP1345" s="14" t="s">
        <v>19439</v>
      </c>
      <c r="AQ1345" s="14" t="s">
        <v>19440</v>
      </c>
      <c r="AR1345" s="14" t="s">
        <v>18835</v>
      </c>
      <c r="AS1345" s="15">
        <v>44333</v>
      </c>
      <c r="AT1345" s="1" t="s">
        <v>18713</v>
      </c>
      <c r="AU1345" s="1" t="s">
        <v>19237</v>
      </c>
      <c r="AV1345" s="1" t="s">
        <v>18894</v>
      </c>
      <c r="AW1345" s="1" t="s">
        <v>19241</v>
      </c>
      <c r="AX1345" s="1" t="s">
        <v>18667</v>
      </c>
      <c r="AY1345" s="1" t="s">
        <v>19242</v>
      </c>
    </row>
    <row r="1346" spans="1:51" x14ac:dyDescent="0.2">
      <c r="A1346" s="14" t="s">
        <v>18400</v>
      </c>
      <c r="B1346" s="1" t="s">
        <v>19235</v>
      </c>
      <c r="C1346" s="1" t="s">
        <v>19259</v>
      </c>
      <c r="D1346" s="1" t="s">
        <v>18664</v>
      </c>
      <c r="E1346" s="15">
        <v>44329</v>
      </c>
      <c r="F1346" s="13">
        <v>44333</v>
      </c>
      <c r="G1346" s="1" t="s">
        <v>18954</v>
      </c>
      <c r="H1346" s="1" t="s">
        <v>19236</v>
      </c>
      <c r="I1346" s="1" t="s">
        <v>18667</v>
      </c>
      <c r="J1346" s="1" t="s">
        <v>18668</v>
      </c>
      <c r="K1346" s="1" t="s">
        <v>18669</v>
      </c>
      <c r="L1346" s="1" t="s">
        <v>18894</v>
      </c>
      <c r="M1346" s="1" t="s">
        <v>18893</v>
      </c>
      <c r="N1346" s="1" t="s">
        <v>19237</v>
      </c>
      <c r="O1346" s="1">
        <v>5</v>
      </c>
      <c r="P1346" s="1" t="s">
        <v>19235</v>
      </c>
      <c r="Q1346" s="1" t="s">
        <v>16574</v>
      </c>
      <c r="R1346" s="1">
        <v>20144069987</v>
      </c>
      <c r="S1346" s="1" t="s">
        <v>18702</v>
      </c>
      <c r="T1346" s="1">
        <v>14406998</v>
      </c>
      <c r="U1346" s="1" t="s">
        <v>19422</v>
      </c>
      <c r="V1346" s="1">
        <v>1549867068</v>
      </c>
      <c r="X1346" s="1" t="s">
        <v>19423</v>
      </c>
      <c r="Y1346" s="1" t="s">
        <v>19424</v>
      </c>
      <c r="Z1346" s="1" t="s">
        <v>18706</v>
      </c>
      <c r="AA1346" s="1" t="s">
        <v>18707</v>
      </c>
      <c r="AB1346" s="1" t="s">
        <v>18707</v>
      </c>
      <c r="AE1346" s="1" t="s">
        <v>19425</v>
      </c>
      <c r="AG1346" s="1" t="s">
        <v>15731</v>
      </c>
      <c r="AI1346" s="1">
        <v>1429</v>
      </c>
      <c r="AK1346" s="1" t="s">
        <v>19439</v>
      </c>
      <c r="AL1346" s="1" t="s">
        <v>19759</v>
      </c>
      <c r="AM1346" s="1" t="s">
        <v>18835</v>
      </c>
      <c r="AN1346" s="1" t="s">
        <v>18669</v>
      </c>
      <c r="AO1346" s="1" t="s">
        <v>18668</v>
      </c>
      <c r="AP1346" s="14" t="s">
        <v>19439</v>
      </c>
      <c r="AQ1346" s="14" t="s">
        <v>19440</v>
      </c>
      <c r="AR1346" s="14" t="s">
        <v>18835</v>
      </c>
      <c r="AS1346" s="15">
        <v>44333</v>
      </c>
      <c r="AT1346" s="1" t="s">
        <v>18713</v>
      </c>
      <c r="AU1346" s="1" t="s">
        <v>19237</v>
      </c>
      <c r="AV1346" s="1" t="s">
        <v>18894</v>
      </c>
      <c r="AW1346" s="1" t="s">
        <v>19241</v>
      </c>
      <c r="AX1346" s="1" t="s">
        <v>18667</v>
      </c>
      <c r="AY1346" s="1" t="s">
        <v>19242</v>
      </c>
    </row>
    <row r="1347" spans="1:51" x14ac:dyDescent="0.2">
      <c r="A1347" s="14" t="s">
        <v>16274</v>
      </c>
      <c r="B1347" s="1" t="s">
        <v>18662</v>
      </c>
      <c r="C1347" s="1" t="s">
        <v>18685</v>
      </c>
      <c r="D1347" s="1" t="s">
        <v>18664</v>
      </c>
      <c r="E1347" s="15">
        <v>44329</v>
      </c>
      <c r="F1347" s="13">
        <v>44335</v>
      </c>
      <c r="G1347" s="1" t="s">
        <v>18665</v>
      </c>
      <c r="H1347" s="1" t="s">
        <v>18666</v>
      </c>
      <c r="I1347" s="1" t="s">
        <v>18667</v>
      </c>
      <c r="J1347" s="1" t="s">
        <v>18668</v>
      </c>
      <c r="K1347" s="1" t="s">
        <v>18669</v>
      </c>
      <c r="L1347" s="1" t="s">
        <v>18679</v>
      </c>
      <c r="M1347" s="1" t="s">
        <v>18671</v>
      </c>
      <c r="N1347" s="1" t="s">
        <v>18672</v>
      </c>
      <c r="O1347" s="1">
        <v>21</v>
      </c>
      <c r="P1347" s="1" t="s">
        <v>18662</v>
      </c>
      <c r="Q1347" s="1" t="s">
        <v>18673</v>
      </c>
      <c r="R1347" s="1">
        <v>30503518518</v>
      </c>
      <c r="U1347" s="1" t="s">
        <v>18724</v>
      </c>
      <c r="V1347" s="1">
        <v>1123219650</v>
      </c>
      <c r="W1347" s="1" t="s">
        <v>18725</v>
      </c>
      <c r="Z1347" s="1" t="s">
        <v>18706</v>
      </c>
      <c r="AA1347" s="1" t="s">
        <v>18726</v>
      </c>
      <c r="AB1347" s="1" t="s">
        <v>18727</v>
      </c>
      <c r="AE1347" s="1" t="s">
        <v>18728</v>
      </c>
      <c r="AG1347" s="1">
        <v>1</v>
      </c>
      <c r="AI1347" s="1">
        <v>1437</v>
      </c>
      <c r="AK1347" s="1" t="s">
        <v>18732</v>
      </c>
      <c r="AL1347" s="1" t="s">
        <v>18730</v>
      </c>
      <c r="AM1347" s="1" t="s">
        <v>18679</v>
      </c>
      <c r="AN1347" s="1" t="s">
        <v>18669</v>
      </c>
      <c r="AO1347" s="1" t="s">
        <v>18668</v>
      </c>
      <c r="AP1347" s="14" t="s">
        <v>18732</v>
      </c>
      <c r="AQ1347" s="14" t="s">
        <v>18734</v>
      </c>
      <c r="AR1347" s="14" t="s">
        <v>18679</v>
      </c>
      <c r="AS1347" s="15">
        <v>44347</v>
      </c>
      <c r="AT1347" s="1" t="s">
        <v>18828</v>
      </c>
      <c r="AU1347" s="1" t="s">
        <v>18672</v>
      </c>
      <c r="AV1347" s="1" t="s">
        <v>18679</v>
      </c>
      <c r="AW1347" s="1" t="s">
        <v>18683</v>
      </c>
      <c r="AX1347" s="1" t="s">
        <v>18667</v>
      </c>
      <c r="AY1347" s="1" t="s">
        <v>18684</v>
      </c>
    </row>
    <row r="1348" spans="1:51" x14ac:dyDescent="0.2">
      <c r="A1348" s="14" t="s">
        <v>18403</v>
      </c>
      <c r="B1348" s="1" t="s">
        <v>19235</v>
      </c>
      <c r="C1348" s="1" t="s">
        <v>19259</v>
      </c>
      <c r="D1348" s="1" t="s">
        <v>18664</v>
      </c>
      <c r="E1348" s="15">
        <v>44329</v>
      </c>
      <c r="F1348" s="13">
        <v>44333</v>
      </c>
      <c r="G1348" s="1" t="s">
        <v>18954</v>
      </c>
      <c r="H1348" s="1" t="s">
        <v>19236</v>
      </c>
      <c r="I1348" s="1" t="s">
        <v>18667</v>
      </c>
      <c r="J1348" s="1" t="s">
        <v>18668</v>
      </c>
      <c r="K1348" s="1" t="s">
        <v>18669</v>
      </c>
      <c r="L1348" s="1" t="s">
        <v>18894</v>
      </c>
      <c r="M1348" s="1" t="s">
        <v>18893</v>
      </c>
      <c r="N1348" s="1" t="s">
        <v>19237</v>
      </c>
      <c r="O1348" s="1">
        <v>5</v>
      </c>
      <c r="P1348" s="1" t="s">
        <v>19235</v>
      </c>
      <c r="Q1348" s="1" t="s">
        <v>16574</v>
      </c>
      <c r="R1348" s="1">
        <v>20144069987</v>
      </c>
      <c r="S1348" s="1" t="s">
        <v>18702</v>
      </c>
      <c r="T1348" s="1">
        <v>14406998</v>
      </c>
      <c r="U1348" s="1" t="s">
        <v>19422</v>
      </c>
      <c r="V1348" s="1">
        <v>1549867068</v>
      </c>
      <c r="X1348" s="1" t="s">
        <v>19423</v>
      </c>
      <c r="Y1348" s="1" t="s">
        <v>19424</v>
      </c>
      <c r="Z1348" s="1" t="s">
        <v>18706</v>
      </c>
      <c r="AA1348" s="1" t="s">
        <v>18707</v>
      </c>
      <c r="AB1348" s="1" t="s">
        <v>18707</v>
      </c>
      <c r="AE1348" s="1" t="s">
        <v>19425</v>
      </c>
      <c r="AG1348" s="1" t="s">
        <v>15731</v>
      </c>
      <c r="AI1348" s="1">
        <v>1429</v>
      </c>
      <c r="AK1348" s="1" t="s">
        <v>19439</v>
      </c>
      <c r="AL1348" s="1" t="s">
        <v>19759</v>
      </c>
      <c r="AM1348" s="1" t="s">
        <v>18835</v>
      </c>
      <c r="AN1348" s="1" t="s">
        <v>18669</v>
      </c>
      <c r="AO1348" s="1" t="s">
        <v>18668</v>
      </c>
      <c r="AP1348" s="14" t="s">
        <v>19439</v>
      </c>
      <c r="AQ1348" s="14" t="s">
        <v>19440</v>
      </c>
      <c r="AR1348" s="14" t="s">
        <v>18835</v>
      </c>
      <c r="AS1348" s="15">
        <v>44333</v>
      </c>
      <c r="AT1348" s="1" t="s">
        <v>18713</v>
      </c>
      <c r="AU1348" s="1" t="s">
        <v>19237</v>
      </c>
      <c r="AV1348" s="1" t="s">
        <v>18894</v>
      </c>
      <c r="AW1348" s="1" t="s">
        <v>19241</v>
      </c>
      <c r="AX1348" s="1" t="s">
        <v>18667</v>
      </c>
      <c r="AY1348" s="1" t="s">
        <v>19242</v>
      </c>
    </row>
    <row r="1349" spans="1:51" x14ac:dyDescent="0.2">
      <c r="A1349" s="14" t="s">
        <v>18405</v>
      </c>
      <c r="B1349" s="1" t="s">
        <v>19235</v>
      </c>
      <c r="C1349" s="1" t="s">
        <v>19259</v>
      </c>
      <c r="D1349" s="1" t="s">
        <v>18664</v>
      </c>
      <c r="E1349" s="15">
        <v>44329</v>
      </c>
      <c r="F1349" s="13">
        <v>44333</v>
      </c>
      <c r="G1349" s="1" t="s">
        <v>18954</v>
      </c>
      <c r="H1349" s="1" t="s">
        <v>19236</v>
      </c>
      <c r="I1349" s="1" t="s">
        <v>18667</v>
      </c>
      <c r="J1349" s="1" t="s">
        <v>18668</v>
      </c>
      <c r="K1349" s="1" t="s">
        <v>18669</v>
      </c>
      <c r="L1349" s="1" t="s">
        <v>18894</v>
      </c>
      <c r="M1349" s="1" t="s">
        <v>18893</v>
      </c>
      <c r="N1349" s="1" t="s">
        <v>19237</v>
      </c>
      <c r="O1349" s="1">
        <v>5</v>
      </c>
      <c r="P1349" s="1" t="s">
        <v>19235</v>
      </c>
      <c r="Q1349" s="1" t="s">
        <v>16574</v>
      </c>
      <c r="R1349" s="1">
        <v>20144069987</v>
      </c>
      <c r="S1349" s="1" t="s">
        <v>18702</v>
      </c>
      <c r="T1349" s="1">
        <v>14406998</v>
      </c>
      <c r="U1349" s="1" t="s">
        <v>19422</v>
      </c>
      <c r="V1349" s="1">
        <v>1549867068</v>
      </c>
      <c r="X1349" s="1" t="s">
        <v>19423</v>
      </c>
      <c r="Y1349" s="1" t="s">
        <v>19424</v>
      </c>
      <c r="Z1349" s="1" t="s">
        <v>18706</v>
      </c>
      <c r="AA1349" s="1" t="s">
        <v>18707</v>
      </c>
      <c r="AB1349" s="1" t="s">
        <v>18707</v>
      </c>
      <c r="AE1349" s="1" t="s">
        <v>19425</v>
      </c>
      <c r="AG1349" s="1" t="s">
        <v>15731</v>
      </c>
      <c r="AI1349" s="1">
        <v>1429</v>
      </c>
      <c r="AK1349" s="1" t="s">
        <v>19439</v>
      </c>
      <c r="AL1349" s="1" t="s">
        <v>19759</v>
      </c>
      <c r="AM1349" s="1" t="s">
        <v>18835</v>
      </c>
      <c r="AN1349" s="1" t="s">
        <v>18669</v>
      </c>
      <c r="AO1349" s="1" t="s">
        <v>18668</v>
      </c>
      <c r="AP1349" s="14" t="s">
        <v>19439</v>
      </c>
      <c r="AQ1349" s="14" t="s">
        <v>19440</v>
      </c>
      <c r="AR1349" s="14" t="s">
        <v>18835</v>
      </c>
      <c r="AS1349" s="15">
        <v>44333</v>
      </c>
      <c r="AT1349" s="1" t="s">
        <v>18713</v>
      </c>
      <c r="AU1349" s="1" t="s">
        <v>19237</v>
      </c>
      <c r="AV1349" s="1" t="s">
        <v>18894</v>
      </c>
      <c r="AW1349" s="1" t="s">
        <v>19241</v>
      </c>
      <c r="AX1349" s="1" t="s">
        <v>18667</v>
      </c>
      <c r="AY1349" s="1" t="s">
        <v>19242</v>
      </c>
    </row>
    <row r="1350" spans="1:51" x14ac:dyDescent="0.2">
      <c r="A1350" s="14" t="s">
        <v>18407</v>
      </c>
      <c r="B1350" s="1" t="s">
        <v>19235</v>
      </c>
      <c r="C1350" s="1" t="s">
        <v>19259</v>
      </c>
      <c r="D1350" s="1" t="s">
        <v>18664</v>
      </c>
      <c r="E1350" s="15">
        <v>44329</v>
      </c>
      <c r="F1350" s="13">
        <v>44333</v>
      </c>
      <c r="G1350" s="1" t="s">
        <v>18954</v>
      </c>
      <c r="H1350" s="1" t="s">
        <v>19236</v>
      </c>
      <c r="I1350" s="1" t="s">
        <v>18667</v>
      </c>
      <c r="J1350" s="1" t="s">
        <v>18668</v>
      </c>
      <c r="K1350" s="1" t="s">
        <v>18669</v>
      </c>
      <c r="L1350" s="1" t="s">
        <v>18894</v>
      </c>
      <c r="M1350" s="1" t="s">
        <v>18893</v>
      </c>
      <c r="N1350" s="1" t="s">
        <v>19237</v>
      </c>
      <c r="O1350" s="1">
        <v>5</v>
      </c>
      <c r="P1350" s="1" t="s">
        <v>19235</v>
      </c>
      <c r="Q1350" s="1" t="s">
        <v>16574</v>
      </c>
      <c r="R1350" s="1">
        <v>20144069987</v>
      </c>
      <c r="S1350" s="1" t="s">
        <v>18702</v>
      </c>
      <c r="T1350" s="1">
        <v>14406998</v>
      </c>
      <c r="U1350" s="1" t="s">
        <v>19422</v>
      </c>
      <c r="V1350" s="1">
        <v>1549867068</v>
      </c>
      <c r="X1350" s="1" t="s">
        <v>19423</v>
      </c>
      <c r="Y1350" s="1" t="s">
        <v>19424</v>
      </c>
      <c r="Z1350" s="1" t="s">
        <v>18706</v>
      </c>
      <c r="AA1350" s="1" t="s">
        <v>18707</v>
      </c>
      <c r="AB1350" s="1" t="s">
        <v>18707</v>
      </c>
      <c r="AE1350" s="1" t="s">
        <v>19425</v>
      </c>
      <c r="AG1350" s="1" t="s">
        <v>15731</v>
      </c>
      <c r="AI1350" s="1">
        <v>1429</v>
      </c>
      <c r="AK1350" s="1" t="s">
        <v>19439</v>
      </c>
      <c r="AL1350" s="1" t="s">
        <v>19759</v>
      </c>
      <c r="AM1350" s="1" t="s">
        <v>18835</v>
      </c>
      <c r="AN1350" s="1" t="s">
        <v>18669</v>
      </c>
      <c r="AO1350" s="1" t="s">
        <v>18668</v>
      </c>
      <c r="AP1350" s="14" t="s">
        <v>19439</v>
      </c>
      <c r="AQ1350" s="14" t="s">
        <v>19440</v>
      </c>
      <c r="AR1350" s="14" t="s">
        <v>18835</v>
      </c>
      <c r="AS1350" s="15">
        <v>44333</v>
      </c>
      <c r="AT1350" s="1" t="s">
        <v>18713</v>
      </c>
      <c r="AU1350" s="1" t="s">
        <v>19237</v>
      </c>
      <c r="AV1350" s="1" t="s">
        <v>18894</v>
      </c>
      <c r="AW1350" s="1" t="s">
        <v>19241</v>
      </c>
      <c r="AX1350" s="1" t="s">
        <v>18667</v>
      </c>
      <c r="AY1350" s="1" t="s">
        <v>19242</v>
      </c>
    </row>
    <row r="1351" spans="1:51" x14ac:dyDescent="0.2">
      <c r="A1351" s="14" t="s">
        <v>16277</v>
      </c>
      <c r="B1351" s="1" t="s">
        <v>18662</v>
      </c>
      <c r="C1351" s="1" t="s">
        <v>18685</v>
      </c>
      <c r="D1351" s="1" t="s">
        <v>18664</v>
      </c>
      <c r="E1351" s="15">
        <v>44329</v>
      </c>
      <c r="F1351" s="13">
        <v>44335</v>
      </c>
      <c r="G1351" s="1" t="s">
        <v>18665</v>
      </c>
      <c r="H1351" s="1" t="s">
        <v>18666</v>
      </c>
      <c r="I1351" s="1" t="s">
        <v>18667</v>
      </c>
      <c r="J1351" s="1" t="s">
        <v>18668</v>
      </c>
      <c r="K1351" s="1" t="s">
        <v>18669</v>
      </c>
      <c r="L1351" s="1" t="s">
        <v>18679</v>
      </c>
      <c r="M1351" s="1" t="s">
        <v>18671</v>
      </c>
      <c r="N1351" s="1" t="s">
        <v>18672</v>
      </c>
      <c r="O1351" s="1">
        <v>21</v>
      </c>
      <c r="P1351" s="1" t="s">
        <v>18662</v>
      </c>
      <c r="Q1351" s="1" t="s">
        <v>18673</v>
      </c>
      <c r="R1351" s="1">
        <v>30503518518</v>
      </c>
      <c r="U1351" s="1" t="s">
        <v>18724</v>
      </c>
      <c r="V1351" s="1">
        <v>1123219650</v>
      </c>
      <c r="W1351" s="1" t="s">
        <v>18725</v>
      </c>
      <c r="Z1351" s="1" t="s">
        <v>18706</v>
      </c>
      <c r="AA1351" s="1" t="s">
        <v>18726</v>
      </c>
      <c r="AB1351" s="1" t="s">
        <v>18727</v>
      </c>
      <c r="AE1351" s="1" t="s">
        <v>18728</v>
      </c>
      <c r="AG1351" s="1">
        <v>1</v>
      </c>
      <c r="AI1351" s="1">
        <v>1437</v>
      </c>
      <c r="AK1351" s="1" t="s">
        <v>18732</v>
      </c>
      <c r="AL1351" s="1" t="s">
        <v>18730</v>
      </c>
      <c r="AM1351" s="1" t="s">
        <v>18679</v>
      </c>
      <c r="AN1351" s="1" t="s">
        <v>18669</v>
      </c>
      <c r="AO1351" s="1" t="s">
        <v>18668</v>
      </c>
      <c r="AP1351" s="14" t="s">
        <v>18732</v>
      </c>
      <c r="AQ1351" s="14" t="s">
        <v>18734</v>
      </c>
      <c r="AR1351" s="14" t="s">
        <v>18679</v>
      </c>
      <c r="AS1351" s="15">
        <v>44347</v>
      </c>
      <c r="AT1351" s="1" t="s">
        <v>18828</v>
      </c>
      <c r="AU1351" s="1" t="s">
        <v>18672</v>
      </c>
      <c r="AV1351" s="1" t="s">
        <v>18679</v>
      </c>
      <c r="AW1351" s="1" t="s">
        <v>18683</v>
      </c>
      <c r="AX1351" s="1" t="s">
        <v>18667</v>
      </c>
      <c r="AY1351" s="1" t="s">
        <v>18684</v>
      </c>
    </row>
    <row r="1352" spans="1:51" x14ac:dyDescent="0.2">
      <c r="A1352" s="14" t="s">
        <v>16280</v>
      </c>
      <c r="B1352" s="1" t="s">
        <v>18662</v>
      </c>
      <c r="C1352" s="1" t="s">
        <v>18685</v>
      </c>
      <c r="D1352" s="1" t="s">
        <v>18664</v>
      </c>
      <c r="E1352" s="15">
        <v>44329</v>
      </c>
      <c r="F1352" s="13">
        <v>44335</v>
      </c>
      <c r="G1352" s="1" t="s">
        <v>18665</v>
      </c>
      <c r="H1352" s="1" t="s">
        <v>18666</v>
      </c>
      <c r="I1352" s="1" t="s">
        <v>18667</v>
      </c>
      <c r="J1352" s="1" t="s">
        <v>18668</v>
      </c>
      <c r="K1352" s="1" t="s">
        <v>18669</v>
      </c>
      <c r="L1352" s="1" t="s">
        <v>18679</v>
      </c>
      <c r="M1352" s="1" t="s">
        <v>18671</v>
      </c>
      <c r="N1352" s="1" t="s">
        <v>18672</v>
      </c>
      <c r="O1352" s="1">
        <v>21</v>
      </c>
      <c r="P1352" s="1" t="s">
        <v>18662</v>
      </c>
      <c r="Q1352" s="1" t="s">
        <v>18673</v>
      </c>
      <c r="R1352" s="1">
        <v>30503518518</v>
      </c>
      <c r="U1352" s="1" t="s">
        <v>18724</v>
      </c>
      <c r="V1352" s="1">
        <v>1123219650</v>
      </c>
      <c r="W1352" s="1" t="s">
        <v>18725</v>
      </c>
      <c r="Z1352" s="1" t="s">
        <v>18706</v>
      </c>
      <c r="AA1352" s="1" t="s">
        <v>18726</v>
      </c>
      <c r="AB1352" s="1" t="s">
        <v>18727</v>
      </c>
      <c r="AE1352" s="1" t="s">
        <v>18728</v>
      </c>
      <c r="AG1352" s="1">
        <v>1</v>
      </c>
      <c r="AI1352" s="1">
        <v>1437</v>
      </c>
      <c r="AK1352" s="1" t="s">
        <v>18732</v>
      </c>
      <c r="AL1352" s="1" t="s">
        <v>18730</v>
      </c>
      <c r="AM1352" s="1" t="s">
        <v>18679</v>
      </c>
      <c r="AN1352" s="1" t="s">
        <v>18669</v>
      </c>
      <c r="AO1352" s="1" t="s">
        <v>18668</v>
      </c>
      <c r="AP1352" s="14" t="s">
        <v>18732</v>
      </c>
      <c r="AQ1352" s="14" t="s">
        <v>18734</v>
      </c>
      <c r="AR1352" s="14" t="s">
        <v>18679</v>
      </c>
      <c r="AS1352" s="15">
        <v>44347</v>
      </c>
      <c r="AT1352" s="1" t="s">
        <v>18828</v>
      </c>
      <c r="AU1352" s="1" t="s">
        <v>18672</v>
      </c>
      <c r="AV1352" s="1" t="s">
        <v>18679</v>
      </c>
      <c r="AW1352" s="1" t="s">
        <v>18683</v>
      </c>
      <c r="AX1352" s="1" t="s">
        <v>18667</v>
      </c>
      <c r="AY1352" s="1" t="s">
        <v>18684</v>
      </c>
    </row>
    <row r="1353" spans="1:51" x14ac:dyDescent="0.2">
      <c r="A1353" s="14" t="s">
        <v>18409</v>
      </c>
      <c r="B1353" s="1" t="s">
        <v>19235</v>
      </c>
      <c r="C1353" s="1" t="s">
        <v>19259</v>
      </c>
      <c r="D1353" s="1" t="s">
        <v>18664</v>
      </c>
      <c r="E1353" s="15">
        <v>44329</v>
      </c>
      <c r="F1353" s="13">
        <v>44333</v>
      </c>
      <c r="G1353" s="1" t="s">
        <v>18954</v>
      </c>
      <c r="H1353" s="1" t="s">
        <v>19236</v>
      </c>
      <c r="I1353" s="1" t="s">
        <v>18667</v>
      </c>
      <c r="J1353" s="1" t="s">
        <v>18668</v>
      </c>
      <c r="K1353" s="1" t="s">
        <v>18669</v>
      </c>
      <c r="L1353" s="1" t="s">
        <v>18894</v>
      </c>
      <c r="M1353" s="1" t="s">
        <v>18893</v>
      </c>
      <c r="N1353" s="1" t="s">
        <v>19237</v>
      </c>
      <c r="O1353" s="1">
        <v>5</v>
      </c>
      <c r="P1353" s="1" t="s">
        <v>19235</v>
      </c>
      <c r="Q1353" s="1" t="s">
        <v>16574</v>
      </c>
      <c r="R1353" s="1">
        <v>20144069987</v>
      </c>
      <c r="S1353" s="1" t="s">
        <v>18702</v>
      </c>
      <c r="T1353" s="1">
        <v>14406998</v>
      </c>
      <c r="U1353" s="1" t="s">
        <v>19422</v>
      </c>
      <c r="V1353" s="1">
        <v>1549867068</v>
      </c>
      <c r="X1353" s="1" t="s">
        <v>19423</v>
      </c>
      <c r="Y1353" s="1" t="s">
        <v>19424</v>
      </c>
      <c r="Z1353" s="1" t="s">
        <v>18706</v>
      </c>
      <c r="AA1353" s="1" t="s">
        <v>18707</v>
      </c>
      <c r="AB1353" s="1" t="s">
        <v>18707</v>
      </c>
      <c r="AE1353" s="1" t="s">
        <v>19425</v>
      </c>
      <c r="AG1353" s="1" t="s">
        <v>15731</v>
      </c>
      <c r="AI1353" s="1">
        <v>1429</v>
      </c>
      <c r="AK1353" s="1" t="s">
        <v>19439</v>
      </c>
      <c r="AL1353" s="1" t="s">
        <v>19759</v>
      </c>
      <c r="AM1353" s="1" t="s">
        <v>18835</v>
      </c>
      <c r="AN1353" s="1" t="s">
        <v>18669</v>
      </c>
      <c r="AO1353" s="1" t="s">
        <v>18668</v>
      </c>
      <c r="AP1353" s="14" t="s">
        <v>19439</v>
      </c>
      <c r="AQ1353" s="14" t="s">
        <v>19440</v>
      </c>
      <c r="AR1353" s="14" t="s">
        <v>18835</v>
      </c>
      <c r="AS1353" s="15">
        <v>44333</v>
      </c>
      <c r="AT1353" s="1" t="s">
        <v>18713</v>
      </c>
      <c r="AU1353" s="1" t="s">
        <v>19237</v>
      </c>
      <c r="AV1353" s="1" t="s">
        <v>18894</v>
      </c>
      <c r="AW1353" s="1" t="s">
        <v>19241</v>
      </c>
      <c r="AX1353" s="1" t="s">
        <v>18667</v>
      </c>
      <c r="AY1353" s="1" t="s">
        <v>19242</v>
      </c>
    </row>
    <row r="1354" spans="1:51" x14ac:dyDescent="0.2">
      <c r="A1354" s="14" t="s">
        <v>16283</v>
      </c>
      <c r="B1354" s="1" t="s">
        <v>18662</v>
      </c>
      <c r="C1354" s="1" t="s">
        <v>18685</v>
      </c>
      <c r="D1354" s="1" t="s">
        <v>18664</v>
      </c>
      <c r="E1354" s="15">
        <v>44329</v>
      </c>
      <c r="F1354" s="13">
        <v>44350</v>
      </c>
      <c r="G1354" s="1" t="s">
        <v>18665</v>
      </c>
      <c r="H1354" s="1" t="s">
        <v>18666</v>
      </c>
      <c r="I1354" s="1" t="s">
        <v>18667</v>
      </c>
      <c r="J1354" s="1" t="s">
        <v>18668</v>
      </c>
      <c r="K1354" s="1" t="s">
        <v>18669</v>
      </c>
      <c r="L1354" s="1" t="s">
        <v>18679</v>
      </c>
      <c r="M1354" s="1" t="s">
        <v>18671</v>
      </c>
      <c r="N1354" s="1" t="s">
        <v>18672</v>
      </c>
      <c r="O1354" s="1">
        <v>27</v>
      </c>
      <c r="P1354" s="1" t="s">
        <v>18662</v>
      </c>
      <c r="Q1354" s="1" t="s">
        <v>18673</v>
      </c>
      <c r="R1354" s="1">
        <v>30681071381</v>
      </c>
      <c r="U1354" s="1" t="s">
        <v>18686</v>
      </c>
      <c r="V1354" s="1">
        <v>3434363000</v>
      </c>
      <c r="W1354" s="1" t="s">
        <v>18687</v>
      </c>
      <c r="Z1354" s="1" t="s">
        <v>18688</v>
      </c>
      <c r="AA1354" s="1" t="s">
        <v>18689</v>
      </c>
      <c r="AB1354" s="1" t="s">
        <v>18689</v>
      </c>
      <c r="AE1354" s="1" t="s">
        <v>18690</v>
      </c>
      <c r="AG1354" s="1" t="s">
        <v>15731</v>
      </c>
      <c r="AI1354" s="1">
        <v>3100</v>
      </c>
      <c r="AK1354" s="1" t="s">
        <v>18875</v>
      </c>
      <c r="AL1354" s="1" t="s">
        <v>18671</v>
      </c>
      <c r="AM1354" s="1" t="s">
        <v>18679</v>
      </c>
      <c r="AN1354" s="1" t="s">
        <v>18669</v>
      </c>
      <c r="AO1354" s="1" t="s">
        <v>18668</v>
      </c>
      <c r="AP1354" s="14" t="s">
        <v>19432</v>
      </c>
      <c r="AQ1354" s="14" t="s">
        <v>19166</v>
      </c>
      <c r="AR1354" s="14" t="s">
        <v>18970</v>
      </c>
      <c r="AS1354" s="15">
        <v>44350</v>
      </c>
      <c r="AT1354" s="1" t="s">
        <v>18871</v>
      </c>
      <c r="AU1354" s="1" t="s">
        <v>18672</v>
      </c>
      <c r="AV1354" s="1" t="s">
        <v>18679</v>
      </c>
      <c r="AW1354" s="1" t="s">
        <v>18683</v>
      </c>
      <c r="AX1354" s="1" t="s">
        <v>18667</v>
      </c>
      <c r="AY1354" s="1" t="s">
        <v>18684</v>
      </c>
    </row>
    <row r="1355" spans="1:51" x14ac:dyDescent="0.2">
      <c r="A1355" s="14" t="s">
        <v>18411</v>
      </c>
      <c r="B1355" s="1" t="s">
        <v>19235</v>
      </c>
      <c r="C1355" s="1" t="s">
        <v>19259</v>
      </c>
      <c r="D1355" s="1" t="s">
        <v>18664</v>
      </c>
      <c r="E1355" s="15">
        <v>44329</v>
      </c>
      <c r="F1355" s="13">
        <v>44333</v>
      </c>
      <c r="G1355" s="1" t="s">
        <v>18954</v>
      </c>
      <c r="H1355" s="1" t="s">
        <v>19236</v>
      </c>
      <c r="I1355" s="1" t="s">
        <v>18667</v>
      </c>
      <c r="J1355" s="1" t="s">
        <v>18668</v>
      </c>
      <c r="K1355" s="1" t="s">
        <v>18669</v>
      </c>
      <c r="L1355" s="1" t="s">
        <v>18894</v>
      </c>
      <c r="M1355" s="1" t="s">
        <v>18893</v>
      </c>
      <c r="N1355" s="1" t="s">
        <v>19237</v>
      </c>
      <c r="O1355" s="1">
        <v>6</v>
      </c>
      <c r="P1355" s="1" t="s">
        <v>19235</v>
      </c>
      <c r="Q1355" s="1" t="s">
        <v>16574</v>
      </c>
      <c r="R1355" s="1">
        <v>20144069987</v>
      </c>
      <c r="S1355" s="1" t="s">
        <v>18702</v>
      </c>
      <c r="T1355" s="1">
        <v>14406998</v>
      </c>
      <c r="U1355" s="1" t="s">
        <v>19422</v>
      </c>
      <c r="V1355" s="1">
        <v>1549867068</v>
      </c>
      <c r="X1355" s="1" t="s">
        <v>19423</v>
      </c>
      <c r="Y1355" s="1" t="s">
        <v>19424</v>
      </c>
      <c r="Z1355" s="1" t="s">
        <v>18706</v>
      </c>
      <c r="AA1355" s="1" t="s">
        <v>18707</v>
      </c>
      <c r="AB1355" s="1" t="s">
        <v>18707</v>
      </c>
      <c r="AE1355" s="1" t="s">
        <v>19425</v>
      </c>
      <c r="AG1355" s="1" t="s">
        <v>15731</v>
      </c>
      <c r="AI1355" s="1">
        <v>1429</v>
      </c>
      <c r="AK1355" s="1" t="s">
        <v>19439</v>
      </c>
      <c r="AL1355" s="1" t="s">
        <v>19759</v>
      </c>
      <c r="AM1355" s="1" t="s">
        <v>18835</v>
      </c>
      <c r="AN1355" s="1" t="s">
        <v>18669</v>
      </c>
      <c r="AO1355" s="1" t="s">
        <v>18668</v>
      </c>
      <c r="AP1355" s="14" t="s">
        <v>19439</v>
      </c>
      <c r="AQ1355" s="14" t="s">
        <v>19440</v>
      </c>
      <c r="AR1355" s="14" t="s">
        <v>18835</v>
      </c>
      <c r="AS1355" s="15">
        <v>44333</v>
      </c>
      <c r="AT1355" s="1" t="s">
        <v>18713</v>
      </c>
      <c r="AU1355" s="1" t="s">
        <v>19237</v>
      </c>
      <c r="AV1355" s="1" t="s">
        <v>18894</v>
      </c>
      <c r="AW1355" s="1" t="s">
        <v>19241</v>
      </c>
      <c r="AX1355" s="1" t="s">
        <v>18667</v>
      </c>
      <c r="AY1355" s="1" t="s">
        <v>19242</v>
      </c>
    </row>
    <row r="1356" spans="1:51" x14ac:dyDescent="0.2">
      <c r="A1356" s="14" t="s">
        <v>16286</v>
      </c>
      <c r="B1356" s="1" t="s">
        <v>18662</v>
      </c>
      <c r="C1356" s="1" t="s">
        <v>18685</v>
      </c>
      <c r="D1356" s="1" t="s">
        <v>18664</v>
      </c>
      <c r="E1356" s="15">
        <v>44329</v>
      </c>
      <c r="F1356" s="13">
        <v>44350</v>
      </c>
      <c r="G1356" s="1" t="s">
        <v>18665</v>
      </c>
      <c r="H1356" s="1" t="s">
        <v>18666</v>
      </c>
      <c r="I1356" s="1" t="s">
        <v>18667</v>
      </c>
      <c r="J1356" s="1" t="s">
        <v>18668</v>
      </c>
      <c r="K1356" s="1" t="s">
        <v>18669</v>
      </c>
      <c r="L1356" s="1" t="s">
        <v>18679</v>
      </c>
      <c r="M1356" s="1" t="s">
        <v>18671</v>
      </c>
      <c r="N1356" s="1" t="s">
        <v>18672</v>
      </c>
      <c r="O1356" s="1">
        <v>26</v>
      </c>
      <c r="P1356" s="1" t="s">
        <v>18662</v>
      </c>
      <c r="Q1356" s="1" t="s">
        <v>18673</v>
      </c>
      <c r="R1356" s="1">
        <v>30681071381</v>
      </c>
      <c r="U1356" s="1" t="s">
        <v>18686</v>
      </c>
      <c r="V1356" s="1">
        <v>3434363000</v>
      </c>
      <c r="W1356" s="1" t="s">
        <v>18687</v>
      </c>
      <c r="Z1356" s="1" t="s">
        <v>18688</v>
      </c>
      <c r="AA1356" s="1" t="s">
        <v>18689</v>
      </c>
      <c r="AB1356" s="1" t="s">
        <v>18689</v>
      </c>
      <c r="AE1356" s="1" t="s">
        <v>18690</v>
      </c>
      <c r="AG1356" s="1" t="s">
        <v>15731</v>
      </c>
      <c r="AI1356" s="1">
        <v>3100</v>
      </c>
      <c r="AK1356" s="1" t="s">
        <v>18875</v>
      </c>
      <c r="AL1356" s="1" t="s">
        <v>18671</v>
      </c>
      <c r="AM1356" s="1" t="s">
        <v>18679</v>
      </c>
      <c r="AN1356" s="1" t="s">
        <v>18669</v>
      </c>
      <c r="AO1356" s="1" t="s">
        <v>18668</v>
      </c>
      <c r="AP1356" s="14" t="s">
        <v>19432</v>
      </c>
      <c r="AQ1356" s="14" t="s">
        <v>19166</v>
      </c>
      <c r="AR1356" s="14" t="s">
        <v>18970</v>
      </c>
      <c r="AS1356" s="15">
        <v>44350</v>
      </c>
      <c r="AT1356" s="1" t="s">
        <v>18871</v>
      </c>
      <c r="AU1356" s="1" t="s">
        <v>18672</v>
      </c>
      <c r="AV1356" s="1" t="s">
        <v>18679</v>
      </c>
      <c r="AW1356" s="1" t="s">
        <v>18683</v>
      </c>
      <c r="AX1356" s="1" t="s">
        <v>18667</v>
      </c>
      <c r="AY1356" s="1" t="s">
        <v>18684</v>
      </c>
    </row>
    <row r="1357" spans="1:51" x14ac:dyDescent="0.2">
      <c r="A1357" s="14" t="s">
        <v>16289</v>
      </c>
      <c r="B1357" s="1" t="s">
        <v>18662</v>
      </c>
      <c r="C1357" s="1" t="s">
        <v>18685</v>
      </c>
      <c r="D1357" s="1" t="s">
        <v>18664</v>
      </c>
      <c r="E1357" s="15">
        <v>44329</v>
      </c>
      <c r="F1357" s="13">
        <v>44347</v>
      </c>
      <c r="G1357" s="1" t="s">
        <v>18665</v>
      </c>
      <c r="H1357" s="1" t="s">
        <v>18666</v>
      </c>
      <c r="I1357" s="1" t="s">
        <v>18667</v>
      </c>
      <c r="J1357" s="1" t="s">
        <v>18668</v>
      </c>
      <c r="K1357" s="1" t="s">
        <v>18669</v>
      </c>
      <c r="L1357" s="1" t="s">
        <v>18679</v>
      </c>
      <c r="M1357" s="1" t="s">
        <v>18671</v>
      </c>
      <c r="N1357" s="1" t="s">
        <v>18672</v>
      </c>
      <c r="O1357" s="1">
        <v>26</v>
      </c>
      <c r="P1357" s="1" t="s">
        <v>18662</v>
      </c>
      <c r="Q1357" s="1" t="s">
        <v>18673</v>
      </c>
      <c r="R1357" s="1">
        <v>30681071381</v>
      </c>
      <c r="U1357" s="1" t="s">
        <v>18686</v>
      </c>
      <c r="V1357" s="1">
        <v>3434363000</v>
      </c>
      <c r="W1357" s="1" t="s">
        <v>18687</v>
      </c>
      <c r="Z1357" s="1" t="s">
        <v>18688</v>
      </c>
      <c r="AA1357" s="1" t="s">
        <v>18689</v>
      </c>
      <c r="AB1357" s="1" t="s">
        <v>18689</v>
      </c>
      <c r="AE1357" s="1" t="s">
        <v>18690</v>
      </c>
      <c r="AG1357" s="1" t="s">
        <v>15731</v>
      </c>
      <c r="AI1357" s="1">
        <v>3100</v>
      </c>
      <c r="AK1357" s="1" t="s">
        <v>18968</v>
      </c>
      <c r="AL1357" s="1" t="s">
        <v>18969</v>
      </c>
      <c r="AM1357" s="1" t="s">
        <v>18970</v>
      </c>
      <c r="AN1357" s="1" t="s">
        <v>18669</v>
      </c>
      <c r="AO1357" s="1" t="s">
        <v>18668</v>
      </c>
      <c r="AP1357" s="14" t="s">
        <v>18968</v>
      </c>
      <c r="AQ1357" s="14" t="s">
        <v>19166</v>
      </c>
      <c r="AR1357" s="14" t="s">
        <v>18970</v>
      </c>
      <c r="AS1357" s="15">
        <v>44347</v>
      </c>
      <c r="AT1357" s="1" t="s">
        <v>18713</v>
      </c>
      <c r="AU1357" s="1" t="s">
        <v>18672</v>
      </c>
      <c r="AV1357" s="1" t="s">
        <v>18679</v>
      </c>
      <c r="AW1357" s="1" t="s">
        <v>18683</v>
      </c>
      <c r="AX1357" s="1" t="s">
        <v>18667</v>
      </c>
      <c r="AY1357" s="1" t="s">
        <v>18684</v>
      </c>
    </row>
    <row r="1358" spans="1:51" x14ac:dyDescent="0.2">
      <c r="A1358" s="14" t="s">
        <v>18413</v>
      </c>
      <c r="B1358" s="1" t="s">
        <v>19235</v>
      </c>
      <c r="C1358" s="1" t="s">
        <v>19259</v>
      </c>
      <c r="D1358" s="1" t="s">
        <v>18664</v>
      </c>
      <c r="E1358" s="15">
        <v>44329</v>
      </c>
      <c r="F1358" s="13">
        <v>44350</v>
      </c>
      <c r="G1358" s="1" t="s">
        <v>18954</v>
      </c>
      <c r="H1358" s="1" t="s">
        <v>19236</v>
      </c>
      <c r="I1358" s="1" t="s">
        <v>18667</v>
      </c>
      <c r="J1358" s="1" t="s">
        <v>18668</v>
      </c>
      <c r="K1358" s="1" t="s">
        <v>18669</v>
      </c>
      <c r="L1358" s="1" t="s">
        <v>18894</v>
      </c>
      <c r="M1358" s="1" t="s">
        <v>18893</v>
      </c>
      <c r="N1358" s="1" t="s">
        <v>19237</v>
      </c>
      <c r="O1358" s="1">
        <v>14</v>
      </c>
      <c r="P1358" s="1" t="s">
        <v>19235</v>
      </c>
      <c r="Q1358" s="1" t="s">
        <v>16574</v>
      </c>
      <c r="R1358" s="1">
        <v>20144069987</v>
      </c>
      <c r="S1358" s="1" t="s">
        <v>18702</v>
      </c>
      <c r="T1358" s="1">
        <v>14406998</v>
      </c>
      <c r="U1358" s="1" t="s">
        <v>19422</v>
      </c>
      <c r="V1358" s="1">
        <v>1549867068</v>
      </c>
      <c r="X1358" s="1" t="s">
        <v>19423</v>
      </c>
      <c r="Y1358" s="1" t="s">
        <v>19424</v>
      </c>
      <c r="Z1358" s="1" t="s">
        <v>18706</v>
      </c>
      <c r="AA1358" s="1" t="s">
        <v>18707</v>
      </c>
      <c r="AB1358" s="1" t="s">
        <v>18707</v>
      </c>
      <c r="AE1358" s="1" t="s">
        <v>19425</v>
      </c>
      <c r="AG1358" s="1" t="s">
        <v>15731</v>
      </c>
      <c r="AI1358" s="1">
        <v>1429</v>
      </c>
      <c r="AK1358" s="1" t="s">
        <v>19754</v>
      </c>
      <c r="AL1358" s="1" t="s">
        <v>19755</v>
      </c>
      <c r="AM1358" s="1" t="s">
        <v>18679</v>
      </c>
      <c r="AN1358" s="1" t="s">
        <v>18669</v>
      </c>
      <c r="AO1358" s="1" t="s">
        <v>18668</v>
      </c>
      <c r="AP1358" s="14" t="s">
        <v>20323</v>
      </c>
      <c r="AQ1358" s="14" t="s">
        <v>19757</v>
      </c>
      <c r="AR1358" s="14" t="s">
        <v>18679</v>
      </c>
      <c r="AS1358" s="15">
        <v>44350</v>
      </c>
      <c r="AT1358" s="1" t="s">
        <v>20337</v>
      </c>
      <c r="AU1358" s="1" t="s">
        <v>19237</v>
      </c>
      <c r="AV1358" s="1" t="s">
        <v>18894</v>
      </c>
      <c r="AW1358" s="1" t="s">
        <v>19241</v>
      </c>
      <c r="AX1358" s="1" t="s">
        <v>18667</v>
      </c>
      <c r="AY1358" s="1" t="s">
        <v>19242</v>
      </c>
    </row>
    <row r="1359" spans="1:51" x14ac:dyDescent="0.2">
      <c r="A1359" s="14" t="s">
        <v>16292</v>
      </c>
      <c r="B1359" s="1" t="s">
        <v>18662</v>
      </c>
      <c r="C1359" s="1" t="s">
        <v>18685</v>
      </c>
      <c r="D1359" s="1" t="s">
        <v>18664</v>
      </c>
      <c r="E1359" s="15">
        <v>44329</v>
      </c>
      <c r="F1359" s="13">
        <v>44335</v>
      </c>
      <c r="G1359" s="1" t="s">
        <v>18665</v>
      </c>
      <c r="H1359" s="1" t="s">
        <v>18666</v>
      </c>
      <c r="I1359" s="1" t="s">
        <v>18667</v>
      </c>
      <c r="J1359" s="1" t="s">
        <v>18668</v>
      </c>
      <c r="K1359" s="1" t="s">
        <v>18669</v>
      </c>
      <c r="L1359" s="1" t="s">
        <v>18679</v>
      </c>
      <c r="M1359" s="1" t="s">
        <v>18671</v>
      </c>
      <c r="N1359" s="1" t="s">
        <v>18672</v>
      </c>
      <c r="O1359" s="1">
        <v>22</v>
      </c>
      <c r="P1359" s="1" t="s">
        <v>18662</v>
      </c>
      <c r="Q1359" s="1" t="s">
        <v>18673</v>
      </c>
      <c r="R1359" s="1">
        <v>30503518518</v>
      </c>
      <c r="U1359" s="1" t="s">
        <v>18724</v>
      </c>
      <c r="V1359" s="1">
        <v>1123219650</v>
      </c>
      <c r="W1359" s="1" t="s">
        <v>18725</v>
      </c>
      <c r="Z1359" s="1" t="s">
        <v>18706</v>
      </c>
      <c r="AA1359" s="1" t="s">
        <v>18726</v>
      </c>
      <c r="AB1359" s="1" t="s">
        <v>18727</v>
      </c>
      <c r="AE1359" s="1" t="s">
        <v>18728</v>
      </c>
      <c r="AG1359" s="1">
        <v>1</v>
      </c>
      <c r="AI1359" s="1">
        <v>1437</v>
      </c>
      <c r="AK1359" s="1" t="s">
        <v>18732</v>
      </c>
      <c r="AL1359" s="1" t="s">
        <v>18730</v>
      </c>
      <c r="AM1359" s="1" t="s">
        <v>18679</v>
      </c>
      <c r="AN1359" s="1" t="s">
        <v>18669</v>
      </c>
      <c r="AO1359" s="1" t="s">
        <v>18668</v>
      </c>
      <c r="AP1359" s="14" t="s">
        <v>18732</v>
      </c>
      <c r="AQ1359" s="14" t="s">
        <v>18734</v>
      </c>
      <c r="AR1359" s="14" t="s">
        <v>18679</v>
      </c>
      <c r="AS1359" s="15">
        <v>44347</v>
      </c>
      <c r="AT1359" s="1" t="s">
        <v>18828</v>
      </c>
      <c r="AU1359" s="1" t="s">
        <v>18672</v>
      </c>
      <c r="AV1359" s="1" t="s">
        <v>18679</v>
      </c>
      <c r="AW1359" s="1" t="s">
        <v>18683</v>
      </c>
      <c r="AX1359" s="1" t="s">
        <v>18667</v>
      </c>
      <c r="AY1359" s="1" t="s">
        <v>18684</v>
      </c>
    </row>
    <row r="1360" spans="1:51" x14ac:dyDescent="0.2">
      <c r="A1360" s="14" t="s">
        <v>18415</v>
      </c>
      <c r="B1360" s="1" t="s">
        <v>19235</v>
      </c>
      <c r="C1360" s="1" t="s">
        <v>19259</v>
      </c>
      <c r="D1360" s="1" t="s">
        <v>18664</v>
      </c>
      <c r="E1360" s="15">
        <v>44329</v>
      </c>
      <c r="F1360" s="13">
        <v>44350</v>
      </c>
      <c r="G1360" s="1" t="s">
        <v>18954</v>
      </c>
      <c r="H1360" s="1" t="s">
        <v>19236</v>
      </c>
      <c r="I1360" s="1" t="s">
        <v>18667</v>
      </c>
      <c r="J1360" s="1" t="s">
        <v>18668</v>
      </c>
      <c r="K1360" s="1" t="s">
        <v>18669</v>
      </c>
      <c r="L1360" s="1" t="s">
        <v>18894</v>
      </c>
      <c r="M1360" s="1" t="s">
        <v>18893</v>
      </c>
      <c r="N1360" s="1" t="s">
        <v>19237</v>
      </c>
      <c r="O1360" s="1">
        <v>17</v>
      </c>
      <c r="P1360" s="1" t="s">
        <v>19235</v>
      </c>
      <c r="Q1360" s="1" t="s">
        <v>16574</v>
      </c>
      <c r="R1360" s="1">
        <v>20144069987</v>
      </c>
      <c r="S1360" s="1" t="s">
        <v>18702</v>
      </c>
      <c r="T1360" s="1">
        <v>14406998</v>
      </c>
      <c r="U1360" s="1" t="s">
        <v>19422</v>
      </c>
      <c r="V1360" s="1">
        <v>1549867068</v>
      </c>
      <c r="X1360" s="1" t="s">
        <v>19423</v>
      </c>
      <c r="Y1360" s="1" t="s">
        <v>19424</v>
      </c>
      <c r="Z1360" s="1" t="s">
        <v>18706</v>
      </c>
      <c r="AA1360" s="1" t="s">
        <v>18707</v>
      </c>
      <c r="AB1360" s="1" t="s">
        <v>18707</v>
      </c>
      <c r="AE1360" s="1" t="s">
        <v>19425</v>
      </c>
      <c r="AG1360" s="1" t="s">
        <v>15731</v>
      </c>
      <c r="AI1360" s="1">
        <v>1429</v>
      </c>
      <c r="AK1360" s="1" t="s">
        <v>18915</v>
      </c>
      <c r="AL1360" s="1" t="s">
        <v>17844</v>
      </c>
      <c r="AM1360" s="1" t="s">
        <v>18916</v>
      </c>
      <c r="AN1360" s="1" t="s">
        <v>18863</v>
      </c>
      <c r="AO1360" s="1" t="s">
        <v>18668</v>
      </c>
      <c r="AP1360" s="14" t="s">
        <v>18917</v>
      </c>
      <c r="AQ1360" s="14" t="s">
        <v>18906</v>
      </c>
      <c r="AR1360" s="14" t="s">
        <v>18916</v>
      </c>
      <c r="AS1360" s="15">
        <v>44350</v>
      </c>
      <c r="AT1360" s="1" t="s">
        <v>18918</v>
      </c>
      <c r="AU1360" s="1" t="s">
        <v>19237</v>
      </c>
      <c r="AV1360" s="1" t="s">
        <v>18894</v>
      </c>
      <c r="AW1360" s="1" t="s">
        <v>19241</v>
      </c>
      <c r="AX1360" s="1" t="s">
        <v>18667</v>
      </c>
      <c r="AY1360" s="1" t="s">
        <v>19242</v>
      </c>
    </row>
    <row r="1361" spans="1:51" x14ac:dyDescent="0.2">
      <c r="A1361" s="14" t="s">
        <v>18417</v>
      </c>
      <c r="B1361" s="1" t="s">
        <v>19235</v>
      </c>
      <c r="C1361" s="1" t="s">
        <v>19259</v>
      </c>
      <c r="D1361" s="1" t="s">
        <v>18664</v>
      </c>
      <c r="E1361" s="15">
        <v>44329</v>
      </c>
      <c r="F1361" s="13">
        <v>44350</v>
      </c>
      <c r="G1361" s="1" t="s">
        <v>18954</v>
      </c>
      <c r="H1361" s="1" t="s">
        <v>19236</v>
      </c>
      <c r="I1361" s="1" t="s">
        <v>18667</v>
      </c>
      <c r="J1361" s="1" t="s">
        <v>18668</v>
      </c>
      <c r="K1361" s="1" t="s">
        <v>18669</v>
      </c>
      <c r="L1361" s="1" t="s">
        <v>18894</v>
      </c>
      <c r="M1361" s="1" t="s">
        <v>18893</v>
      </c>
      <c r="N1361" s="1" t="s">
        <v>19237</v>
      </c>
      <c r="O1361" s="1">
        <v>12</v>
      </c>
      <c r="P1361" s="1" t="s">
        <v>19235</v>
      </c>
      <c r="Q1361" s="1" t="s">
        <v>16574</v>
      </c>
      <c r="R1361" s="1">
        <v>20144069987</v>
      </c>
      <c r="S1361" s="1" t="s">
        <v>18702</v>
      </c>
      <c r="T1361" s="1">
        <v>14406998</v>
      </c>
      <c r="U1361" s="1" t="s">
        <v>19422</v>
      </c>
      <c r="V1361" s="1">
        <v>1549867068</v>
      </c>
      <c r="X1361" s="1" t="s">
        <v>19423</v>
      </c>
      <c r="Y1361" s="1" t="s">
        <v>19424</v>
      </c>
      <c r="Z1361" s="1" t="s">
        <v>18706</v>
      </c>
      <c r="AA1361" s="1" t="s">
        <v>18707</v>
      </c>
      <c r="AB1361" s="1" t="s">
        <v>18707</v>
      </c>
      <c r="AE1361" s="1" t="s">
        <v>19425</v>
      </c>
      <c r="AG1361" s="1" t="s">
        <v>15731</v>
      </c>
      <c r="AI1361" s="1">
        <v>1429</v>
      </c>
      <c r="AK1361" s="1" t="s">
        <v>19337</v>
      </c>
      <c r="AL1361" s="1" t="s">
        <v>18710</v>
      </c>
      <c r="AM1361" s="1" t="s">
        <v>19303</v>
      </c>
      <c r="AN1361" s="1" t="s">
        <v>18863</v>
      </c>
      <c r="AO1361" s="1" t="s">
        <v>18668</v>
      </c>
      <c r="AP1361" s="14" t="s">
        <v>19337</v>
      </c>
      <c r="AQ1361" s="14" t="s">
        <v>18723</v>
      </c>
      <c r="AR1361" s="14" t="s">
        <v>19303</v>
      </c>
      <c r="AS1361" s="15">
        <v>44350</v>
      </c>
      <c r="AT1361" s="1" t="s">
        <v>18713</v>
      </c>
      <c r="AU1361" s="1" t="s">
        <v>19237</v>
      </c>
      <c r="AV1361" s="1" t="s">
        <v>18894</v>
      </c>
      <c r="AW1361" s="1" t="s">
        <v>19241</v>
      </c>
      <c r="AX1361" s="1" t="s">
        <v>18667</v>
      </c>
      <c r="AY1361" s="1" t="s">
        <v>19242</v>
      </c>
    </row>
    <row r="1362" spans="1:51" x14ac:dyDescent="0.2">
      <c r="A1362" s="14" t="s">
        <v>18419</v>
      </c>
      <c r="B1362" s="1" t="s">
        <v>19235</v>
      </c>
      <c r="C1362" s="1" t="s">
        <v>19259</v>
      </c>
      <c r="D1362" s="1" t="s">
        <v>18664</v>
      </c>
      <c r="E1362" s="15">
        <v>44329</v>
      </c>
      <c r="F1362" s="13">
        <v>44350</v>
      </c>
      <c r="G1362" s="1" t="s">
        <v>18954</v>
      </c>
      <c r="H1362" s="1" t="s">
        <v>19236</v>
      </c>
      <c r="I1362" s="1" t="s">
        <v>18667</v>
      </c>
      <c r="J1362" s="1" t="s">
        <v>18668</v>
      </c>
      <c r="K1362" s="1" t="s">
        <v>18669</v>
      </c>
      <c r="L1362" s="1" t="s">
        <v>18894</v>
      </c>
      <c r="M1362" s="1" t="s">
        <v>18893</v>
      </c>
      <c r="N1362" s="1" t="s">
        <v>19237</v>
      </c>
      <c r="O1362" s="1">
        <v>14</v>
      </c>
      <c r="P1362" s="1" t="s">
        <v>19235</v>
      </c>
      <c r="Q1362" s="1" t="s">
        <v>16574</v>
      </c>
      <c r="R1362" s="1">
        <v>20144069987</v>
      </c>
      <c r="S1362" s="1" t="s">
        <v>18702</v>
      </c>
      <c r="T1362" s="1">
        <v>14406998</v>
      </c>
      <c r="U1362" s="1" t="s">
        <v>19422</v>
      </c>
      <c r="V1362" s="1">
        <v>1549867068</v>
      </c>
      <c r="X1362" s="1" t="s">
        <v>19423</v>
      </c>
      <c r="Y1362" s="1" t="s">
        <v>19424</v>
      </c>
      <c r="Z1362" s="1" t="s">
        <v>18706</v>
      </c>
      <c r="AA1362" s="1" t="s">
        <v>18707</v>
      </c>
      <c r="AB1362" s="1" t="s">
        <v>18707</v>
      </c>
      <c r="AE1362" s="1" t="s">
        <v>19425</v>
      </c>
      <c r="AG1362" s="1" t="s">
        <v>15731</v>
      </c>
      <c r="AI1362" s="1">
        <v>1429</v>
      </c>
      <c r="AK1362" s="1" t="s">
        <v>19337</v>
      </c>
      <c r="AL1362" s="1" t="s">
        <v>18710</v>
      </c>
      <c r="AM1362" s="1" t="s">
        <v>19303</v>
      </c>
      <c r="AN1362" s="1" t="s">
        <v>18863</v>
      </c>
      <c r="AO1362" s="1" t="s">
        <v>18668</v>
      </c>
      <c r="AP1362" s="14" t="s">
        <v>19337</v>
      </c>
      <c r="AQ1362" s="14" t="s">
        <v>18723</v>
      </c>
      <c r="AR1362" s="14" t="s">
        <v>19303</v>
      </c>
      <c r="AS1362" s="15">
        <v>44350</v>
      </c>
      <c r="AT1362" s="1" t="s">
        <v>18713</v>
      </c>
      <c r="AU1362" s="1" t="s">
        <v>19237</v>
      </c>
      <c r="AV1362" s="1" t="s">
        <v>18894</v>
      </c>
      <c r="AW1362" s="1" t="s">
        <v>19241</v>
      </c>
      <c r="AX1362" s="1" t="s">
        <v>18667</v>
      </c>
      <c r="AY1362" s="1" t="s">
        <v>19242</v>
      </c>
    </row>
    <row r="1363" spans="1:51" x14ac:dyDescent="0.2">
      <c r="A1363" s="14" t="s">
        <v>16295</v>
      </c>
      <c r="B1363" s="1" t="s">
        <v>18662</v>
      </c>
      <c r="C1363" s="1" t="s">
        <v>18685</v>
      </c>
      <c r="D1363" s="1" t="s">
        <v>18664</v>
      </c>
      <c r="E1363" s="15">
        <v>44329</v>
      </c>
      <c r="F1363" s="13">
        <v>44349</v>
      </c>
      <c r="G1363" s="1" t="s">
        <v>18665</v>
      </c>
      <c r="H1363" s="1" t="s">
        <v>18666</v>
      </c>
      <c r="I1363" s="1" t="s">
        <v>18667</v>
      </c>
      <c r="J1363" s="1" t="s">
        <v>18668</v>
      </c>
      <c r="K1363" s="1" t="s">
        <v>18669</v>
      </c>
      <c r="L1363" s="1" t="s">
        <v>18679</v>
      </c>
      <c r="M1363" s="1" t="s">
        <v>18671</v>
      </c>
      <c r="N1363" s="1" t="s">
        <v>18672</v>
      </c>
      <c r="O1363" s="1">
        <v>21</v>
      </c>
      <c r="P1363" s="1" t="s">
        <v>18662</v>
      </c>
      <c r="Q1363" s="1" t="s">
        <v>18673</v>
      </c>
      <c r="R1363" s="1">
        <v>30681071381</v>
      </c>
      <c r="U1363" s="1" t="s">
        <v>18686</v>
      </c>
      <c r="V1363" s="1">
        <v>3434363000</v>
      </c>
      <c r="W1363" s="1" t="s">
        <v>18687</v>
      </c>
      <c r="Z1363" s="1" t="s">
        <v>18688</v>
      </c>
      <c r="AA1363" s="1" t="s">
        <v>18689</v>
      </c>
      <c r="AB1363" s="1" t="s">
        <v>18689</v>
      </c>
      <c r="AE1363" s="1" t="s">
        <v>18690</v>
      </c>
      <c r="AG1363" s="1" t="s">
        <v>15731</v>
      </c>
      <c r="AI1363" s="1">
        <v>3100</v>
      </c>
      <c r="AK1363" s="1" t="s">
        <v>19076</v>
      </c>
      <c r="AL1363" s="1" t="s">
        <v>19077</v>
      </c>
      <c r="AM1363" s="1" t="s">
        <v>18904</v>
      </c>
      <c r="AN1363" s="1" t="s">
        <v>18669</v>
      </c>
      <c r="AO1363" s="1" t="s">
        <v>18668</v>
      </c>
      <c r="AP1363" s="14" t="s">
        <v>19189</v>
      </c>
      <c r="AQ1363" s="14" t="s">
        <v>19190</v>
      </c>
      <c r="AR1363" s="14" t="s">
        <v>19188</v>
      </c>
      <c r="AS1363" s="15">
        <v>44349</v>
      </c>
      <c r="AT1363" s="1" t="s">
        <v>19158</v>
      </c>
      <c r="AU1363" s="1" t="s">
        <v>18672</v>
      </c>
      <c r="AV1363" s="1" t="s">
        <v>18679</v>
      </c>
      <c r="AW1363" s="1" t="s">
        <v>18683</v>
      </c>
      <c r="AX1363" s="1" t="s">
        <v>18667</v>
      </c>
      <c r="AY1363" s="1" t="s">
        <v>18684</v>
      </c>
    </row>
    <row r="1364" spans="1:51" x14ac:dyDescent="0.2">
      <c r="A1364" s="14" t="s">
        <v>18421</v>
      </c>
      <c r="B1364" s="1" t="s">
        <v>19235</v>
      </c>
      <c r="C1364" s="1" t="s">
        <v>19259</v>
      </c>
      <c r="D1364" s="1" t="s">
        <v>18664</v>
      </c>
      <c r="E1364" s="15">
        <v>44329</v>
      </c>
      <c r="F1364" s="13">
        <v>44333</v>
      </c>
      <c r="G1364" s="1" t="s">
        <v>18954</v>
      </c>
      <c r="H1364" s="1" t="s">
        <v>19236</v>
      </c>
      <c r="I1364" s="1" t="s">
        <v>18667</v>
      </c>
      <c r="J1364" s="1" t="s">
        <v>18668</v>
      </c>
      <c r="K1364" s="1" t="s">
        <v>18669</v>
      </c>
      <c r="L1364" s="1" t="s">
        <v>18894</v>
      </c>
      <c r="M1364" s="1" t="s">
        <v>18893</v>
      </c>
      <c r="N1364" s="1" t="s">
        <v>19237</v>
      </c>
      <c r="O1364" s="1">
        <v>6</v>
      </c>
      <c r="P1364" s="1" t="s">
        <v>19235</v>
      </c>
      <c r="Q1364" s="1" t="s">
        <v>16574</v>
      </c>
      <c r="R1364" s="1">
        <v>20144069987</v>
      </c>
      <c r="S1364" s="1" t="s">
        <v>18702</v>
      </c>
      <c r="T1364" s="1">
        <v>14406998</v>
      </c>
      <c r="U1364" s="1" t="s">
        <v>19422</v>
      </c>
      <c r="V1364" s="1">
        <v>1549867068</v>
      </c>
      <c r="X1364" s="1" t="s">
        <v>19423</v>
      </c>
      <c r="Y1364" s="1" t="s">
        <v>19424</v>
      </c>
      <c r="Z1364" s="1" t="s">
        <v>18706</v>
      </c>
      <c r="AA1364" s="1" t="s">
        <v>18707</v>
      </c>
      <c r="AB1364" s="1" t="s">
        <v>18707</v>
      </c>
      <c r="AE1364" s="1" t="s">
        <v>19425</v>
      </c>
      <c r="AG1364" s="1" t="s">
        <v>15731</v>
      </c>
      <c r="AI1364" s="1">
        <v>1429</v>
      </c>
      <c r="AK1364" s="1" t="s">
        <v>19439</v>
      </c>
      <c r="AL1364" s="1" t="s">
        <v>19759</v>
      </c>
      <c r="AM1364" s="1" t="s">
        <v>18835</v>
      </c>
      <c r="AN1364" s="1" t="s">
        <v>18669</v>
      </c>
      <c r="AO1364" s="1" t="s">
        <v>18668</v>
      </c>
      <c r="AP1364" s="14" t="s">
        <v>19439</v>
      </c>
      <c r="AQ1364" s="14" t="s">
        <v>19440</v>
      </c>
      <c r="AR1364" s="14" t="s">
        <v>18835</v>
      </c>
      <c r="AS1364" s="15">
        <v>44333</v>
      </c>
      <c r="AT1364" s="1" t="s">
        <v>18713</v>
      </c>
      <c r="AU1364" s="1" t="s">
        <v>19237</v>
      </c>
      <c r="AV1364" s="1" t="s">
        <v>18894</v>
      </c>
      <c r="AW1364" s="1" t="s">
        <v>19241</v>
      </c>
      <c r="AX1364" s="1" t="s">
        <v>18667</v>
      </c>
      <c r="AY1364" s="1" t="s">
        <v>19242</v>
      </c>
    </row>
    <row r="1365" spans="1:51" x14ac:dyDescent="0.2">
      <c r="A1365" s="14" t="s">
        <v>17468</v>
      </c>
      <c r="B1365" s="1" t="s">
        <v>18953</v>
      </c>
      <c r="C1365" s="1" t="s">
        <v>18685</v>
      </c>
      <c r="D1365" s="1" t="s">
        <v>18664</v>
      </c>
      <c r="E1365" s="15">
        <v>44329</v>
      </c>
      <c r="F1365" s="13">
        <v>44349</v>
      </c>
      <c r="G1365" s="1" t="s">
        <v>18954</v>
      </c>
      <c r="H1365" s="1" t="s">
        <v>18955</v>
      </c>
      <c r="I1365" s="1" t="s">
        <v>18667</v>
      </c>
      <c r="J1365" s="1" t="s">
        <v>18668</v>
      </c>
      <c r="K1365" s="1" t="s">
        <v>18669</v>
      </c>
      <c r="L1365" s="1" t="s">
        <v>18693</v>
      </c>
      <c r="M1365" s="1" t="s">
        <v>18956</v>
      </c>
      <c r="N1365" s="1" t="s">
        <v>18957</v>
      </c>
      <c r="O1365" s="1">
        <v>22</v>
      </c>
      <c r="P1365" s="1" t="s">
        <v>18953</v>
      </c>
      <c r="Q1365" s="1" t="s">
        <v>18673</v>
      </c>
      <c r="R1365" s="1">
        <v>30708574836</v>
      </c>
      <c r="U1365" s="1" t="s">
        <v>18872</v>
      </c>
      <c r="V1365" s="1">
        <v>1163161000</v>
      </c>
      <c r="W1365" s="1" t="s">
        <v>16547</v>
      </c>
      <c r="Z1365" s="1" t="s">
        <v>15990</v>
      </c>
      <c r="AA1365" s="1" t="s">
        <v>18853</v>
      </c>
      <c r="AB1365" s="1" t="s">
        <v>18854</v>
      </c>
      <c r="AE1365" s="1" t="s">
        <v>18873</v>
      </c>
      <c r="AG1365" s="1" t="s">
        <v>15731</v>
      </c>
      <c r="AI1365" s="1">
        <v>1842</v>
      </c>
      <c r="AJ1365" s="1" t="s">
        <v>18874</v>
      </c>
      <c r="AK1365" s="1" t="s">
        <v>19093</v>
      </c>
      <c r="AL1365" s="1" t="s">
        <v>17844</v>
      </c>
      <c r="AM1365" s="1" t="s">
        <v>19094</v>
      </c>
      <c r="AN1365" s="1" t="s">
        <v>18863</v>
      </c>
      <c r="AO1365" s="1" t="s">
        <v>18668</v>
      </c>
      <c r="AP1365" s="14" t="s">
        <v>19731</v>
      </c>
      <c r="AQ1365" s="14" t="s">
        <v>19096</v>
      </c>
      <c r="AR1365" s="14" t="s">
        <v>19094</v>
      </c>
      <c r="AS1365" s="15">
        <v>44349</v>
      </c>
      <c r="AT1365" s="1" t="s">
        <v>18779</v>
      </c>
      <c r="AU1365" s="1" t="s">
        <v>18957</v>
      </c>
      <c r="AV1365" s="1" t="s">
        <v>18693</v>
      </c>
      <c r="AW1365" s="1" t="s">
        <v>18958</v>
      </c>
      <c r="AX1365" s="1" t="s">
        <v>18667</v>
      </c>
      <c r="AY1365" s="1" t="s">
        <v>18959</v>
      </c>
    </row>
    <row r="1366" spans="1:51" x14ac:dyDescent="0.2">
      <c r="A1366" s="14" t="s">
        <v>16298</v>
      </c>
      <c r="B1366" s="1" t="s">
        <v>18662</v>
      </c>
      <c r="C1366" s="1" t="s">
        <v>18685</v>
      </c>
      <c r="D1366" s="1" t="s">
        <v>18664</v>
      </c>
      <c r="E1366" s="15">
        <v>44329</v>
      </c>
      <c r="F1366" s="13">
        <v>44334</v>
      </c>
      <c r="G1366" s="1" t="s">
        <v>18665</v>
      </c>
      <c r="H1366" s="1" t="s">
        <v>18666</v>
      </c>
      <c r="I1366" s="1" t="s">
        <v>18667</v>
      </c>
      <c r="J1366" s="1" t="s">
        <v>18668</v>
      </c>
      <c r="K1366" s="1" t="s">
        <v>18669</v>
      </c>
      <c r="L1366" s="1" t="s">
        <v>18679</v>
      </c>
      <c r="M1366" s="1" t="s">
        <v>18671</v>
      </c>
      <c r="N1366" s="1" t="s">
        <v>18672</v>
      </c>
      <c r="O1366" s="1">
        <v>21</v>
      </c>
      <c r="P1366" s="1" t="s">
        <v>18662</v>
      </c>
      <c r="Q1366" s="1" t="s">
        <v>18673</v>
      </c>
      <c r="R1366" s="1">
        <v>30503518518</v>
      </c>
      <c r="U1366" s="1" t="s">
        <v>18724</v>
      </c>
      <c r="V1366" s="1">
        <v>1123219650</v>
      </c>
      <c r="W1366" s="1" t="s">
        <v>18725</v>
      </c>
      <c r="Z1366" s="1" t="s">
        <v>18706</v>
      </c>
      <c r="AA1366" s="1" t="s">
        <v>18726</v>
      </c>
      <c r="AB1366" s="1" t="s">
        <v>18727</v>
      </c>
      <c r="AE1366" s="1" t="s">
        <v>18728</v>
      </c>
      <c r="AG1366" s="1">
        <v>1</v>
      </c>
      <c r="AI1366" s="1">
        <v>1437</v>
      </c>
      <c r="AK1366" s="1" t="s">
        <v>18732</v>
      </c>
      <c r="AL1366" s="1" t="s">
        <v>18730</v>
      </c>
      <c r="AM1366" s="1" t="s">
        <v>18679</v>
      </c>
      <c r="AN1366" s="1" t="s">
        <v>18669</v>
      </c>
      <c r="AO1366" s="1" t="s">
        <v>18668</v>
      </c>
      <c r="AP1366" s="14" t="s">
        <v>18732</v>
      </c>
      <c r="AQ1366" s="14" t="s">
        <v>18734</v>
      </c>
      <c r="AR1366" s="14" t="s">
        <v>18679</v>
      </c>
      <c r="AS1366" s="15">
        <v>44334</v>
      </c>
      <c r="AT1366" s="1" t="s">
        <v>18828</v>
      </c>
      <c r="AU1366" s="1" t="s">
        <v>18672</v>
      </c>
      <c r="AV1366" s="1" t="s">
        <v>18679</v>
      </c>
      <c r="AW1366" s="1" t="s">
        <v>18683</v>
      </c>
      <c r="AX1366" s="1" t="s">
        <v>18667</v>
      </c>
      <c r="AY1366" s="1" t="s">
        <v>18684</v>
      </c>
    </row>
    <row r="1367" spans="1:51" x14ac:dyDescent="0.2">
      <c r="A1367" s="14" t="s">
        <v>16301</v>
      </c>
      <c r="B1367" s="1" t="s">
        <v>18662</v>
      </c>
      <c r="C1367" s="1" t="s">
        <v>18685</v>
      </c>
      <c r="D1367" s="1" t="s">
        <v>18664</v>
      </c>
      <c r="E1367" s="15">
        <v>44329</v>
      </c>
      <c r="F1367" s="13">
        <v>44350</v>
      </c>
      <c r="G1367" s="1" t="s">
        <v>18665</v>
      </c>
      <c r="H1367" s="1" t="s">
        <v>18666</v>
      </c>
      <c r="I1367" s="1" t="s">
        <v>18667</v>
      </c>
      <c r="J1367" s="1" t="s">
        <v>18668</v>
      </c>
      <c r="K1367" s="1" t="s">
        <v>18669</v>
      </c>
      <c r="L1367" s="1" t="s">
        <v>18679</v>
      </c>
      <c r="M1367" s="1" t="s">
        <v>18671</v>
      </c>
      <c r="N1367" s="1" t="s">
        <v>18672</v>
      </c>
      <c r="O1367" s="1">
        <v>25</v>
      </c>
      <c r="P1367" s="1" t="s">
        <v>18662</v>
      </c>
      <c r="Q1367" s="1" t="s">
        <v>18673</v>
      </c>
      <c r="R1367" s="1">
        <v>30503518518</v>
      </c>
      <c r="U1367" s="1" t="s">
        <v>18724</v>
      </c>
      <c r="V1367" s="1">
        <v>1123219650</v>
      </c>
      <c r="W1367" s="1" t="s">
        <v>18725</v>
      </c>
      <c r="Z1367" s="1" t="s">
        <v>18706</v>
      </c>
      <c r="AA1367" s="1" t="s">
        <v>18726</v>
      </c>
      <c r="AB1367" s="1" t="s">
        <v>18727</v>
      </c>
      <c r="AE1367" s="1" t="s">
        <v>18728</v>
      </c>
      <c r="AG1367" s="1">
        <v>1</v>
      </c>
      <c r="AI1367" s="1">
        <v>1437</v>
      </c>
      <c r="AK1367" s="1" t="s">
        <v>18875</v>
      </c>
      <c r="AL1367" s="1" t="s">
        <v>18671</v>
      </c>
      <c r="AM1367" s="1" t="s">
        <v>18679</v>
      </c>
      <c r="AN1367" s="1" t="s">
        <v>18669</v>
      </c>
      <c r="AO1367" s="1" t="s">
        <v>18668</v>
      </c>
      <c r="AP1367" s="14" t="s">
        <v>18718</v>
      </c>
      <c r="AQ1367" s="14" t="s">
        <v>18778</v>
      </c>
      <c r="AR1367" s="14" t="s">
        <v>18679</v>
      </c>
      <c r="AS1367" s="15">
        <v>44350</v>
      </c>
      <c r="AT1367" s="1" t="s">
        <v>18918</v>
      </c>
      <c r="AU1367" s="1" t="s">
        <v>18672</v>
      </c>
      <c r="AV1367" s="1" t="s">
        <v>18679</v>
      </c>
      <c r="AW1367" s="1" t="s">
        <v>18683</v>
      </c>
      <c r="AX1367" s="1" t="s">
        <v>18667</v>
      </c>
      <c r="AY1367" s="1" t="s">
        <v>18684</v>
      </c>
    </row>
    <row r="1368" spans="1:51" x14ac:dyDescent="0.2">
      <c r="A1368" s="14" t="s">
        <v>16304</v>
      </c>
      <c r="B1368" s="1" t="s">
        <v>18662</v>
      </c>
      <c r="C1368" s="1" t="s">
        <v>18685</v>
      </c>
      <c r="D1368" s="1" t="s">
        <v>18664</v>
      </c>
      <c r="E1368" s="15">
        <v>44329</v>
      </c>
      <c r="F1368" s="13">
        <v>44334</v>
      </c>
      <c r="G1368" s="1" t="s">
        <v>18665</v>
      </c>
      <c r="H1368" s="1" t="s">
        <v>18666</v>
      </c>
      <c r="I1368" s="1" t="s">
        <v>18667</v>
      </c>
      <c r="J1368" s="1" t="s">
        <v>18668</v>
      </c>
      <c r="K1368" s="1" t="s">
        <v>18669</v>
      </c>
      <c r="L1368" s="1" t="s">
        <v>18679</v>
      </c>
      <c r="M1368" s="1" t="s">
        <v>18671</v>
      </c>
      <c r="N1368" s="1" t="s">
        <v>18672</v>
      </c>
      <c r="O1368" s="1">
        <v>21</v>
      </c>
      <c r="P1368" s="1" t="s">
        <v>18662</v>
      </c>
      <c r="Q1368" s="1" t="s">
        <v>18673</v>
      </c>
      <c r="R1368" s="1">
        <v>30503518518</v>
      </c>
      <c r="U1368" s="1" t="s">
        <v>18724</v>
      </c>
      <c r="V1368" s="1">
        <v>1123219650</v>
      </c>
      <c r="W1368" s="1" t="s">
        <v>18725</v>
      </c>
      <c r="Z1368" s="1" t="s">
        <v>18706</v>
      </c>
      <c r="AA1368" s="1" t="s">
        <v>18726</v>
      </c>
      <c r="AB1368" s="1" t="s">
        <v>18727</v>
      </c>
      <c r="AE1368" s="1" t="s">
        <v>18728</v>
      </c>
      <c r="AG1368" s="1">
        <v>1</v>
      </c>
      <c r="AI1368" s="1">
        <v>1437</v>
      </c>
      <c r="AK1368" s="1" t="s">
        <v>18732</v>
      </c>
      <c r="AL1368" s="1" t="s">
        <v>18730</v>
      </c>
      <c r="AM1368" s="1" t="s">
        <v>18679</v>
      </c>
      <c r="AN1368" s="1" t="s">
        <v>18669</v>
      </c>
      <c r="AO1368" s="1" t="s">
        <v>18668</v>
      </c>
      <c r="AP1368" s="14" t="s">
        <v>18732</v>
      </c>
      <c r="AQ1368" s="14" t="s">
        <v>18734</v>
      </c>
      <c r="AR1368" s="14" t="s">
        <v>18679</v>
      </c>
      <c r="AS1368" s="15">
        <v>44334</v>
      </c>
      <c r="AT1368" s="1" t="s">
        <v>18828</v>
      </c>
      <c r="AU1368" s="1" t="s">
        <v>18672</v>
      </c>
      <c r="AV1368" s="1" t="s">
        <v>18679</v>
      </c>
      <c r="AW1368" s="1" t="s">
        <v>18683</v>
      </c>
      <c r="AX1368" s="1" t="s">
        <v>18667</v>
      </c>
      <c r="AY1368" s="1" t="s">
        <v>18684</v>
      </c>
    </row>
    <row r="1369" spans="1:51" x14ac:dyDescent="0.2">
      <c r="A1369" s="14" t="s">
        <v>16307</v>
      </c>
      <c r="B1369" s="1" t="s">
        <v>18662</v>
      </c>
      <c r="C1369" s="1" t="s">
        <v>18685</v>
      </c>
      <c r="D1369" s="1" t="s">
        <v>18664</v>
      </c>
      <c r="E1369" s="15">
        <v>44329</v>
      </c>
      <c r="F1369" s="13">
        <v>44333</v>
      </c>
      <c r="G1369" s="1" t="s">
        <v>18665</v>
      </c>
      <c r="H1369" s="1" t="s">
        <v>18666</v>
      </c>
      <c r="I1369" s="1" t="s">
        <v>18667</v>
      </c>
      <c r="J1369" s="1" t="s">
        <v>18668</v>
      </c>
      <c r="K1369" s="1" t="s">
        <v>18669</v>
      </c>
      <c r="L1369" s="1" t="s">
        <v>18679</v>
      </c>
      <c r="M1369" s="1" t="s">
        <v>18671</v>
      </c>
      <c r="N1369" s="1" t="s">
        <v>18672</v>
      </c>
      <c r="O1369" s="1">
        <v>21</v>
      </c>
      <c r="P1369" s="1" t="s">
        <v>18662</v>
      </c>
      <c r="Q1369" s="1" t="s">
        <v>18673</v>
      </c>
      <c r="R1369" s="1">
        <v>30503518518</v>
      </c>
      <c r="U1369" s="1" t="s">
        <v>18724</v>
      </c>
      <c r="V1369" s="1">
        <v>1123219650</v>
      </c>
      <c r="W1369" s="1" t="s">
        <v>18725</v>
      </c>
      <c r="Z1369" s="1" t="s">
        <v>18706</v>
      </c>
      <c r="AA1369" s="1" t="s">
        <v>18726</v>
      </c>
      <c r="AB1369" s="1" t="s">
        <v>18727</v>
      </c>
      <c r="AE1369" s="1" t="s">
        <v>18728</v>
      </c>
      <c r="AG1369" s="1">
        <v>1</v>
      </c>
      <c r="AI1369" s="1">
        <v>1437</v>
      </c>
      <c r="AK1369" s="1" t="s">
        <v>18732</v>
      </c>
      <c r="AL1369" s="1" t="s">
        <v>18730</v>
      </c>
      <c r="AM1369" s="1" t="s">
        <v>18679</v>
      </c>
      <c r="AN1369" s="1" t="s">
        <v>18669</v>
      </c>
      <c r="AO1369" s="1" t="s">
        <v>18668</v>
      </c>
      <c r="AP1369" s="14" t="s">
        <v>18732</v>
      </c>
      <c r="AQ1369" s="14" t="s">
        <v>18734</v>
      </c>
      <c r="AR1369" s="14" t="s">
        <v>18679</v>
      </c>
      <c r="AS1369" s="15">
        <v>44334</v>
      </c>
      <c r="AT1369" s="1" t="s">
        <v>18828</v>
      </c>
      <c r="AU1369" s="1" t="s">
        <v>18672</v>
      </c>
      <c r="AV1369" s="1" t="s">
        <v>18679</v>
      </c>
      <c r="AW1369" s="1" t="s">
        <v>18683</v>
      </c>
      <c r="AX1369" s="1" t="s">
        <v>18667</v>
      </c>
      <c r="AY1369" s="1" t="s">
        <v>18684</v>
      </c>
    </row>
    <row r="1370" spans="1:51" x14ac:dyDescent="0.2">
      <c r="A1370" s="14" t="s">
        <v>16310</v>
      </c>
      <c r="B1370" s="1" t="s">
        <v>18662</v>
      </c>
      <c r="C1370" s="1" t="s">
        <v>18685</v>
      </c>
      <c r="D1370" s="1" t="s">
        <v>18664</v>
      </c>
      <c r="E1370" s="15">
        <v>44329</v>
      </c>
      <c r="F1370" s="13">
        <v>44333</v>
      </c>
      <c r="G1370" s="1" t="s">
        <v>18665</v>
      </c>
      <c r="H1370" s="1" t="s">
        <v>18666</v>
      </c>
      <c r="I1370" s="1" t="s">
        <v>18667</v>
      </c>
      <c r="J1370" s="1" t="s">
        <v>18668</v>
      </c>
      <c r="K1370" s="1" t="s">
        <v>18669</v>
      </c>
      <c r="L1370" s="1" t="s">
        <v>18679</v>
      </c>
      <c r="M1370" s="1" t="s">
        <v>18671</v>
      </c>
      <c r="N1370" s="1" t="s">
        <v>18672</v>
      </c>
      <c r="O1370" s="1">
        <v>20</v>
      </c>
      <c r="P1370" s="1" t="s">
        <v>18662</v>
      </c>
      <c r="Q1370" s="1" t="s">
        <v>18673</v>
      </c>
      <c r="R1370" s="1">
        <v>30503518518</v>
      </c>
      <c r="U1370" s="1" t="s">
        <v>18724</v>
      </c>
      <c r="V1370" s="1">
        <v>1123219650</v>
      </c>
      <c r="W1370" s="1" t="s">
        <v>18725</v>
      </c>
      <c r="Z1370" s="1" t="s">
        <v>18706</v>
      </c>
      <c r="AA1370" s="1" t="s">
        <v>18726</v>
      </c>
      <c r="AB1370" s="1" t="s">
        <v>18727</v>
      </c>
      <c r="AE1370" s="1" t="s">
        <v>18728</v>
      </c>
      <c r="AG1370" s="1">
        <v>1</v>
      </c>
      <c r="AI1370" s="1">
        <v>1437</v>
      </c>
      <c r="AK1370" s="1" t="s">
        <v>18732</v>
      </c>
      <c r="AL1370" s="1" t="s">
        <v>18730</v>
      </c>
      <c r="AM1370" s="1" t="s">
        <v>18679</v>
      </c>
      <c r="AN1370" s="1" t="s">
        <v>18669</v>
      </c>
      <c r="AO1370" s="1" t="s">
        <v>18668</v>
      </c>
      <c r="AP1370" s="14" t="s">
        <v>18732</v>
      </c>
      <c r="AQ1370" s="14" t="s">
        <v>18734</v>
      </c>
      <c r="AR1370" s="14" t="s">
        <v>18679</v>
      </c>
      <c r="AS1370" s="15">
        <v>44334</v>
      </c>
      <c r="AT1370" s="1" t="s">
        <v>18828</v>
      </c>
      <c r="AU1370" s="1" t="s">
        <v>18672</v>
      </c>
      <c r="AV1370" s="1" t="s">
        <v>18679</v>
      </c>
      <c r="AW1370" s="1" t="s">
        <v>18683</v>
      </c>
      <c r="AX1370" s="1" t="s">
        <v>18667</v>
      </c>
      <c r="AY1370" s="1" t="s">
        <v>18684</v>
      </c>
    </row>
    <row r="1371" spans="1:51" x14ac:dyDescent="0.2">
      <c r="A1371" s="14" t="s">
        <v>16313</v>
      </c>
      <c r="B1371" s="1" t="s">
        <v>18662</v>
      </c>
      <c r="C1371" s="1" t="s">
        <v>18685</v>
      </c>
      <c r="D1371" s="1" t="s">
        <v>18664</v>
      </c>
      <c r="E1371" s="15">
        <v>44329</v>
      </c>
      <c r="F1371" s="13">
        <v>44334</v>
      </c>
      <c r="G1371" s="1" t="s">
        <v>18665</v>
      </c>
      <c r="H1371" s="1" t="s">
        <v>18666</v>
      </c>
      <c r="I1371" s="1" t="s">
        <v>18667</v>
      </c>
      <c r="J1371" s="1" t="s">
        <v>18668</v>
      </c>
      <c r="K1371" s="1" t="s">
        <v>18669</v>
      </c>
      <c r="L1371" s="1" t="s">
        <v>18679</v>
      </c>
      <c r="M1371" s="1" t="s">
        <v>18671</v>
      </c>
      <c r="N1371" s="1" t="s">
        <v>18672</v>
      </c>
      <c r="O1371" s="1">
        <v>21</v>
      </c>
      <c r="P1371" s="1" t="s">
        <v>18662</v>
      </c>
      <c r="Q1371" s="1" t="s">
        <v>18673</v>
      </c>
      <c r="R1371" s="1">
        <v>30503518518</v>
      </c>
      <c r="U1371" s="1" t="s">
        <v>18724</v>
      </c>
      <c r="V1371" s="1">
        <v>1123219650</v>
      </c>
      <c r="W1371" s="1" t="s">
        <v>18725</v>
      </c>
      <c r="Z1371" s="1" t="s">
        <v>18706</v>
      </c>
      <c r="AA1371" s="1" t="s">
        <v>18726</v>
      </c>
      <c r="AB1371" s="1" t="s">
        <v>18727</v>
      </c>
      <c r="AE1371" s="1" t="s">
        <v>18728</v>
      </c>
      <c r="AG1371" s="1">
        <v>1</v>
      </c>
      <c r="AI1371" s="1">
        <v>1437</v>
      </c>
      <c r="AK1371" s="1" t="s">
        <v>18732</v>
      </c>
      <c r="AL1371" s="1" t="s">
        <v>18730</v>
      </c>
      <c r="AM1371" s="1" t="s">
        <v>18679</v>
      </c>
      <c r="AN1371" s="1" t="s">
        <v>18669</v>
      </c>
      <c r="AO1371" s="1" t="s">
        <v>18668</v>
      </c>
      <c r="AP1371" s="14" t="s">
        <v>18732</v>
      </c>
      <c r="AQ1371" s="14" t="s">
        <v>18734</v>
      </c>
      <c r="AR1371" s="14" t="s">
        <v>18679</v>
      </c>
      <c r="AS1371" s="15">
        <v>44334</v>
      </c>
      <c r="AT1371" s="1" t="s">
        <v>18828</v>
      </c>
      <c r="AU1371" s="1" t="s">
        <v>18672</v>
      </c>
      <c r="AV1371" s="1" t="s">
        <v>18679</v>
      </c>
      <c r="AW1371" s="1" t="s">
        <v>18683</v>
      </c>
      <c r="AX1371" s="1" t="s">
        <v>18667</v>
      </c>
      <c r="AY1371" s="1" t="s">
        <v>18684</v>
      </c>
    </row>
    <row r="1372" spans="1:51" x14ac:dyDescent="0.2">
      <c r="A1372" s="14" t="s">
        <v>18423</v>
      </c>
      <c r="B1372" s="1" t="s">
        <v>19235</v>
      </c>
      <c r="C1372" s="1" t="s">
        <v>19259</v>
      </c>
      <c r="D1372" s="1" t="s">
        <v>18664</v>
      </c>
      <c r="E1372" s="15">
        <v>44330</v>
      </c>
      <c r="F1372" s="13">
        <v>44344</v>
      </c>
      <c r="G1372" s="1" t="s">
        <v>18954</v>
      </c>
      <c r="H1372" s="1" t="s">
        <v>19236</v>
      </c>
      <c r="I1372" s="1" t="s">
        <v>18667</v>
      </c>
      <c r="J1372" s="1" t="s">
        <v>18668</v>
      </c>
      <c r="K1372" s="1" t="s">
        <v>18669</v>
      </c>
      <c r="L1372" s="1" t="s">
        <v>18894</v>
      </c>
      <c r="M1372" s="1" t="s">
        <v>18893</v>
      </c>
      <c r="N1372" s="1" t="s">
        <v>19237</v>
      </c>
      <c r="O1372" s="1">
        <v>44</v>
      </c>
      <c r="P1372" s="1" t="s">
        <v>19235</v>
      </c>
      <c r="Q1372" s="1" t="s">
        <v>18673</v>
      </c>
      <c r="R1372" s="1">
        <v>30584715932</v>
      </c>
      <c r="U1372" s="1" t="s">
        <v>19675</v>
      </c>
      <c r="V1372" s="1">
        <v>43444000</v>
      </c>
      <c r="W1372" s="1" t="s">
        <v>19676</v>
      </c>
      <c r="Z1372" s="1" t="s">
        <v>18706</v>
      </c>
      <c r="AA1372" s="1" t="s">
        <v>18726</v>
      </c>
      <c r="AB1372" s="1" t="s">
        <v>19677</v>
      </c>
      <c r="AE1372" s="1" t="s">
        <v>19678</v>
      </c>
      <c r="AG1372" s="1" t="s">
        <v>15731</v>
      </c>
      <c r="AI1372" s="1">
        <v>1437</v>
      </c>
      <c r="AK1372" s="1" t="s">
        <v>18722</v>
      </c>
      <c r="AL1372" s="1" t="s">
        <v>18710</v>
      </c>
      <c r="AM1372" s="1" t="s">
        <v>18679</v>
      </c>
      <c r="AN1372" s="1" t="s">
        <v>18669</v>
      </c>
      <c r="AO1372" s="1" t="s">
        <v>18668</v>
      </c>
      <c r="AP1372" s="14" t="s">
        <v>18800</v>
      </c>
      <c r="AQ1372" s="14" t="s">
        <v>18734</v>
      </c>
      <c r="AR1372" s="14" t="s">
        <v>18679</v>
      </c>
      <c r="AS1372" s="15">
        <v>44344</v>
      </c>
      <c r="AT1372" s="1" t="s">
        <v>19618</v>
      </c>
      <c r="AU1372" s="1" t="s">
        <v>19237</v>
      </c>
      <c r="AV1372" s="1" t="s">
        <v>18894</v>
      </c>
      <c r="AW1372" s="1" t="s">
        <v>19241</v>
      </c>
      <c r="AX1372" s="1" t="s">
        <v>18667</v>
      </c>
      <c r="AY1372" s="1" t="s">
        <v>19242</v>
      </c>
    </row>
    <row r="1373" spans="1:51" x14ac:dyDescent="0.2">
      <c r="A1373" s="14" t="s">
        <v>18427</v>
      </c>
      <c r="B1373" s="1" t="s">
        <v>19235</v>
      </c>
      <c r="C1373" s="1" t="s">
        <v>19259</v>
      </c>
      <c r="D1373" s="1" t="s">
        <v>18664</v>
      </c>
      <c r="E1373" s="15">
        <v>44330</v>
      </c>
      <c r="F1373" s="13">
        <v>44344</v>
      </c>
      <c r="G1373" s="1" t="s">
        <v>18954</v>
      </c>
      <c r="H1373" s="1" t="s">
        <v>19236</v>
      </c>
      <c r="I1373" s="1" t="s">
        <v>18667</v>
      </c>
      <c r="J1373" s="1" t="s">
        <v>18668</v>
      </c>
      <c r="K1373" s="1" t="s">
        <v>18669</v>
      </c>
      <c r="L1373" s="1" t="s">
        <v>18894</v>
      </c>
      <c r="M1373" s="1" t="s">
        <v>18893</v>
      </c>
      <c r="N1373" s="1" t="s">
        <v>19237</v>
      </c>
      <c r="O1373" s="1">
        <v>42</v>
      </c>
      <c r="P1373" s="1" t="s">
        <v>19235</v>
      </c>
      <c r="Q1373" s="1" t="s">
        <v>18673</v>
      </c>
      <c r="R1373" s="1">
        <v>30584715932</v>
      </c>
      <c r="U1373" s="1" t="s">
        <v>19675</v>
      </c>
      <c r="V1373" s="1">
        <v>43444000</v>
      </c>
      <c r="W1373" s="1" t="s">
        <v>19676</v>
      </c>
      <c r="Z1373" s="1" t="s">
        <v>18706</v>
      </c>
      <c r="AA1373" s="1" t="s">
        <v>18726</v>
      </c>
      <c r="AB1373" s="1" t="s">
        <v>19677</v>
      </c>
      <c r="AE1373" s="1" t="s">
        <v>19678</v>
      </c>
      <c r="AG1373" s="1" t="s">
        <v>15731</v>
      </c>
      <c r="AI1373" s="1">
        <v>1437</v>
      </c>
      <c r="AK1373" s="1" t="s">
        <v>18722</v>
      </c>
      <c r="AL1373" s="1" t="s">
        <v>18710</v>
      </c>
      <c r="AM1373" s="1" t="s">
        <v>18679</v>
      </c>
      <c r="AN1373" s="1" t="s">
        <v>18669</v>
      </c>
      <c r="AO1373" s="1" t="s">
        <v>18668</v>
      </c>
      <c r="AP1373" s="14" t="s">
        <v>18800</v>
      </c>
      <c r="AQ1373" s="14" t="s">
        <v>18734</v>
      </c>
      <c r="AR1373" s="14" t="s">
        <v>18679</v>
      </c>
      <c r="AS1373" s="15">
        <v>44344</v>
      </c>
      <c r="AT1373" s="1" t="s">
        <v>19618</v>
      </c>
      <c r="AU1373" s="1" t="s">
        <v>19237</v>
      </c>
      <c r="AV1373" s="1" t="s">
        <v>18894</v>
      </c>
      <c r="AW1373" s="1" t="s">
        <v>19241</v>
      </c>
      <c r="AX1373" s="1" t="s">
        <v>18667</v>
      </c>
      <c r="AY1373" s="1" t="s">
        <v>19242</v>
      </c>
    </row>
    <row r="1374" spans="1:51" x14ac:dyDescent="0.2">
      <c r="A1374" s="14" t="s">
        <v>16316</v>
      </c>
      <c r="B1374" s="1" t="s">
        <v>18662</v>
      </c>
      <c r="C1374" s="1" t="s">
        <v>18685</v>
      </c>
      <c r="D1374" s="1" t="s">
        <v>18664</v>
      </c>
      <c r="E1374" s="15">
        <v>44330</v>
      </c>
      <c r="F1374" s="13">
        <v>44348</v>
      </c>
      <c r="G1374" s="1" t="s">
        <v>18665</v>
      </c>
      <c r="H1374" s="1" t="s">
        <v>18666</v>
      </c>
      <c r="I1374" s="1" t="s">
        <v>18667</v>
      </c>
      <c r="J1374" s="1" t="s">
        <v>18668</v>
      </c>
      <c r="K1374" s="1" t="s">
        <v>18669</v>
      </c>
      <c r="L1374" s="1" t="s">
        <v>18679</v>
      </c>
      <c r="M1374" s="1" t="s">
        <v>18671</v>
      </c>
      <c r="N1374" s="1" t="s">
        <v>18672</v>
      </c>
      <c r="O1374" s="1">
        <v>17</v>
      </c>
      <c r="P1374" s="1" t="s">
        <v>18662</v>
      </c>
      <c r="Q1374" s="1" t="s">
        <v>18673</v>
      </c>
      <c r="R1374" s="1">
        <v>30501152826</v>
      </c>
      <c r="U1374" s="1" t="s">
        <v>18770</v>
      </c>
      <c r="V1374" s="1">
        <v>55551600</v>
      </c>
      <c r="W1374" s="1" t="s">
        <v>318</v>
      </c>
      <c r="Z1374" s="1" t="s">
        <v>18706</v>
      </c>
      <c r="AA1374" s="1" t="s">
        <v>18881</v>
      </c>
      <c r="AB1374" s="1" t="s">
        <v>18882</v>
      </c>
      <c r="AE1374" s="1" t="s">
        <v>18883</v>
      </c>
      <c r="AG1374" s="1">
        <v>1</v>
      </c>
      <c r="AI1374" s="1">
        <v>1406</v>
      </c>
      <c r="AK1374" s="1" t="s">
        <v>19598</v>
      </c>
      <c r="AL1374" s="1" t="s">
        <v>19479</v>
      </c>
      <c r="AM1374" s="1" t="s">
        <v>18679</v>
      </c>
      <c r="AN1374" s="1" t="s">
        <v>18669</v>
      </c>
      <c r="AO1374" s="1" t="s">
        <v>18668</v>
      </c>
      <c r="AP1374" s="14" t="s">
        <v>18800</v>
      </c>
      <c r="AQ1374" s="14" t="s">
        <v>18734</v>
      </c>
      <c r="AR1374" s="14" t="s">
        <v>18679</v>
      </c>
      <c r="AS1374" s="15">
        <v>44348</v>
      </c>
      <c r="AT1374" s="1" t="s">
        <v>19764</v>
      </c>
      <c r="AU1374" s="1" t="s">
        <v>18672</v>
      </c>
      <c r="AV1374" s="1" t="s">
        <v>18679</v>
      </c>
      <c r="AW1374" s="1" t="s">
        <v>18683</v>
      </c>
      <c r="AX1374" s="1" t="s">
        <v>18667</v>
      </c>
      <c r="AY1374" s="1" t="s">
        <v>18684</v>
      </c>
    </row>
    <row r="1375" spans="1:51" x14ac:dyDescent="0.2">
      <c r="A1375" s="14" t="s">
        <v>16320</v>
      </c>
      <c r="B1375" s="1" t="s">
        <v>18662</v>
      </c>
      <c r="C1375" s="1" t="s">
        <v>18685</v>
      </c>
      <c r="D1375" s="1" t="s">
        <v>18664</v>
      </c>
      <c r="E1375" s="15">
        <v>44330</v>
      </c>
      <c r="F1375" s="13">
        <v>44350</v>
      </c>
      <c r="G1375" s="1" t="s">
        <v>18665</v>
      </c>
      <c r="H1375" s="1" t="s">
        <v>18666</v>
      </c>
      <c r="I1375" s="1" t="s">
        <v>18667</v>
      </c>
      <c r="J1375" s="1" t="s">
        <v>18668</v>
      </c>
      <c r="K1375" s="1" t="s">
        <v>18669</v>
      </c>
      <c r="L1375" s="1" t="s">
        <v>18679</v>
      </c>
      <c r="M1375" s="1" t="s">
        <v>18671</v>
      </c>
      <c r="N1375" s="1" t="s">
        <v>18672</v>
      </c>
      <c r="O1375" s="1">
        <v>21</v>
      </c>
      <c r="P1375" s="1" t="s">
        <v>18662</v>
      </c>
      <c r="Q1375" s="1" t="s">
        <v>18673</v>
      </c>
      <c r="R1375" s="1">
        <v>30516968431</v>
      </c>
      <c r="U1375" s="1" t="s">
        <v>19081</v>
      </c>
      <c r="V1375" s="1">
        <v>1157776400</v>
      </c>
      <c r="W1375" s="1" t="s">
        <v>19082</v>
      </c>
      <c r="Z1375" s="1" t="s">
        <v>18706</v>
      </c>
      <c r="AA1375" s="1" t="s">
        <v>18707</v>
      </c>
      <c r="AB1375" s="1" t="s">
        <v>18707</v>
      </c>
      <c r="AE1375" s="1" t="s">
        <v>19083</v>
      </c>
      <c r="AG1375" s="1" t="s">
        <v>15731</v>
      </c>
      <c r="AI1375" s="1">
        <v>1428</v>
      </c>
      <c r="AK1375" s="1" t="s">
        <v>19658</v>
      </c>
      <c r="AL1375" s="1" t="s">
        <v>19187</v>
      </c>
      <c r="AM1375" s="1" t="s">
        <v>19094</v>
      </c>
      <c r="AN1375" s="1" t="s">
        <v>18863</v>
      </c>
      <c r="AO1375" s="1" t="s">
        <v>18668</v>
      </c>
      <c r="AP1375" s="14" t="s">
        <v>19095</v>
      </c>
      <c r="AQ1375" s="14" t="s">
        <v>19096</v>
      </c>
      <c r="AR1375" s="14" t="s">
        <v>19094</v>
      </c>
      <c r="AS1375" s="15">
        <v>44342</v>
      </c>
      <c r="AT1375" s="1" t="s">
        <v>18779</v>
      </c>
      <c r="AU1375" s="1" t="s">
        <v>18672</v>
      </c>
      <c r="AV1375" s="1" t="s">
        <v>18679</v>
      </c>
      <c r="AW1375" s="1" t="s">
        <v>18683</v>
      </c>
      <c r="AX1375" s="1" t="s">
        <v>18667</v>
      </c>
      <c r="AY1375" s="1" t="s">
        <v>18684</v>
      </c>
    </row>
    <row r="1376" spans="1:51" x14ac:dyDescent="0.2">
      <c r="A1376" s="14" t="s">
        <v>16323</v>
      </c>
      <c r="B1376" s="1" t="s">
        <v>18662</v>
      </c>
      <c r="C1376" s="1" t="s">
        <v>18685</v>
      </c>
      <c r="D1376" s="1" t="s">
        <v>18664</v>
      </c>
      <c r="E1376" s="15">
        <v>44330</v>
      </c>
      <c r="F1376" s="13">
        <v>44349</v>
      </c>
      <c r="G1376" s="1" t="s">
        <v>18665</v>
      </c>
      <c r="H1376" s="1" t="s">
        <v>18666</v>
      </c>
      <c r="I1376" s="1" t="s">
        <v>18667</v>
      </c>
      <c r="J1376" s="1" t="s">
        <v>18668</v>
      </c>
      <c r="K1376" s="1" t="s">
        <v>18669</v>
      </c>
      <c r="L1376" s="1" t="s">
        <v>18679</v>
      </c>
      <c r="M1376" s="1" t="s">
        <v>18671</v>
      </c>
      <c r="N1376" s="1" t="s">
        <v>18672</v>
      </c>
      <c r="O1376" s="1">
        <v>26</v>
      </c>
      <c r="P1376" s="1" t="s">
        <v>18662</v>
      </c>
      <c r="Q1376" s="1" t="s">
        <v>18673</v>
      </c>
      <c r="R1376" s="1">
        <v>30501152826</v>
      </c>
      <c r="U1376" s="1" t="s">
        <v>18770</v>
      </c>
      <c r="V1376" s="1">
        <v>55551600</v>
      </c>
      <c r="W1376" s="1" t="s">
        <v>318</v>
      </c>
      <c r="Z1376" s="1" t="s">
        <v>18706</v>
      </c>
      <c r="AA1376" s="1" t="s">
        <v>18881</v>
      </c>
      <c r="AB1376" s="1" t="s">
        <v>18882</v>
      </c>
      <c r="AE1376" s="1" t="s">
        <v>18883</v>
      </c>
      <c r="AG1376" s="1">
        <v>1</v>
      </c>
      <c r="AI1376" s="1">
        <v>1406</v>
      </c>
      <c r="AK1376" s="1" t="s">
        <v>18718</v>
      </c>
      <c r="AL1376" s="1" t="s">
        <v>18671</v>
      </c>
      <c r="AM1376" s="1" t="s">
        <v>18679</v>
      </c>
      <c r="AN1376" s="1" t="s">
        <v>18669</v>
      </c>
      <c r="AO1376" s="1" t="s">
        <v>18668</v>
      </c>
      <c r="AP1376" s="14" t="s">
        <v>18800</v>
      </c>
      <c r="AQ1376" s="14" t="s">
        <v>18734</v>
      </c>
      <c r="AR1376" s="14" t="s">
        <v>18679</v>
      </c>
      <c r="AS1376" s="15">
        <v>44349</v>
      </c>
      <c r="AT1376" s="1" t="s">
        <v>18801</v>
      </c>
      <c r="AU1376" s="1" t="s">
        <v>18672</v>
      </c>
      <c r="AV1376" s="1" t="s">
        <v>18679</v>
      </c>
      <c r="AW1376" s="1" t="s">
        <v>18683</v>
      </c>
      <c r="AX1376" s="1" t="s">
        <v>18667</v>
      </c>
      <c r="AY1376" s="1" t="s">
        <v>18684</v>
      </c>
    </row>
    <row r="1377" spans="1:51" x14ac:dyDescent="0.2">
      <c r="A1377" s="14" t="s">
        <v>16326</v>
      </c>
      <c r="B1377" s="1" t="s">
        <v>18662</v>
      </c>
      <c r="C1377" s="1" t="s">
        <v>18685</v>
      </c>
      <c r="D1377" s="1" t="s">
        <v>18664</v>
      </c>
      <c r="E1377" s="15">
        <v>44330</v>
      </c>
      <c r="F1377" s="13">
        <v>44349</v>
      </c>
      <c r="G1377" s="1" t="s">
        <v>18665</v>
      </c>
      <c r="H1377" s="1" t="s">
        <v>18666</v>
      </c>
      <c r="I1377" s="1" t="s">
        <v>18667</v>
      </c>
      <c r="J1377" s="1" t="s">
        <v>18668</v>
      </c>
      <c r="K1377" s="1" t="s">
        <v>18669</v>
      </c>
      <c r="L1377" s="1" t="s">
        <v>18679</v>
      </c>
      <c r="M1377" s="1" t="s">
        <v>18671</v>
      </c>
      <c r="N1377" s="1" t="s">
        <v>18672</v>
      </c>
      <c r="O1377" s="1">
        <v>26</v>
      </c>
      <c r="P1377" s="1" t="s">
        <v>18662</v>
      </c>
      <c r="Q1377" s="1" t="s">
        <v>18673</v>
      </c>
      <c r="R1377" s="1">
        <v>30501152826</v>
      </c>
      <c r="U1377" s="1" t="s">
        <v>18770</v>
      </c>
      <c r="V1377" s="1">
        <v>55551600</v>
      </c>
      <c r="W1377" s="1" t="s">
        <v>318</v>
      </c>
      <c r="Z1377" s="1" t="s">
        <v>18706</v>
      </c>
      <c r="AA1377" s="1" t="s">
        <v>18881</v>
      </c>
      <c r="AB1377" s="1" t="s">
        <v>18882</v>
      </c>
      <c r="AE1377" s="1" t="s">
        <v>18883</v>
      </c>
      <c r="AG1377" s="1">
        <v>1</v>
      </c>
      <c r="AI1377" s="1">
        <v>1406</v>
      </c>
      <c r="AK1377" s="1" t="s">
        <v>18718</v>
      </c>
      <c r="AL1377" s="1" t="s">
        <v>18671</v>
      </c>
      <c r="AM1377" s="1" t="s">
        <v>18679</v>
      </c>
      <c r="AN1377" s="1" t="s">
        <v>18669</v>
      </c>
      <c r="AO1377" s="1" t="s">
        <v>18668</v>
      </c>
      <c r="AP1377" s="14" t="s">
        <v>18800</v>
      </c>
      <c r="AQ1377" s="14" t="s">
        <v>18734</v>
      </c>
      <c r="AR1377" s="14" t="s">
        <v>18679</v>
      </c>
      <c r="AS1377" s="15">
        <v>44349</v>
      </c>
      <c r="AT1377" s="1" t="s">
        <v>18801</v>
      </c>
      <c r="AU1377" s="1" t="s">
        <v>18672</v>
      </c>
      <c r="AV1377" s="1" t="s">
        <v>18679</v>
      </c>
      <c r="AW1377" s="1" t="s">
        <v>18683</v>
      </c>
      <c r="AX1377" s="1" t="s">
        <v>18667</v>
      </c>
      <c r="AY1377" s="1" t="s">
        <v>18684</v>
      </c>
    </row>
    <row r="1378" spans="1:51" x14ac:dyDescent="0.2">
      <c r="A1378" s="14" t="s">
        <v>18431</v>
      </c>
      <c r="B1378" s="1" t="s">
        <v>19235</v>
      </c>
      <c r="C1378" s="1" t="s">
        <v>19259</v>
      </c>
      <c r="D1378" s="1" t="s">
        <v>18664</v>
      </c>
      <c r="E1378" s="15">
        <v>44330</v>
      </c>
      <c r="F1378" s="13">
        <v>44344</v>
      </c>
      <c r="G1378" s="1" t="s">
        <v>18954</v>
      </c>
      <c r="H1378" s="1" t="s">
        <v>19236</v>
      </c>
      <c r="I1378" s="1" t="s">
        <v>18667</v>
      </c>
      <c r="J1378" s="1" t="s">
        <v>18668</v>
      </c>
      <c r="K1378" s="1" t="s">
        <v>18669</v>
      </c>
      <c r="L1378" s="1" t="s">
        <v>18894</v>
      </c>
      <c r="M1378" s="1" t="s">
        <v>18893</v>
      </c>
      <c r="N1378" s="1" t="s">
        <v>19237</v>
      </c>
      <c r="O1378" s="1">
        <v>13</v>
      </c>
      <c r="P1378" s="1" t="s">
        <v>19235</v>
      </c>
      <c r="Q1378" s="1" t="s">
        <v>19444</v>
      </c>
      <c r="R1378" s="1">
        <v>27141819289</v>
      </c>
      <c r="S1378" s="1" t="s">
        <v>18702</v>
      </c>
      <c r="T1378" s="1">
        <v>14181928</v>
      </c>
      <c r="U1378" s="1" t="s">
        <v>19445</v>
      </c>
      <c r="V1378" s="1">
        <v>53520550</v>
      </c>
      <c r="X1378" s="1" t="s">
        <v>19446</v>
      </c>
      <c r="Y1378" s="1" t="s">
        <v>19447</v>
      </c>
      <c r="Z1378" s="1" t="s">
        <v>15990</v>
      </c>
      <c r="AA1378" s="1" t="s">
        <v>18853</v>
      </c>
      <c r="AB1378" s="1" t="s">
        <v>18854</v>
      </c>
      <c r="AE1378" s="1" t="s">
        <v>19448</v>
      </c>
      <c r="AG1378" s="1" t="s">
        <v>1816</v>
      </c>
      <c r="AH1378" s="1" t="s">
        <v>1816</v>
      </c>
      <c r="AI1378" s="1">
        <v>1838</v>
      </c>
      <c r="AK1378" s="1" t="s">
        <v>19765</v>
      </c>
      <c r="AL1378" s="1" t="s">
        <v>18710</v>
      </c>
      <c r="AM1378" s="1" t="s">
        <v>19766</v>
      </c>
      <c r="AN1378" s="1" t="s">
        <v>19462</v>
      </c>
      <c r="AO1378" s="1" t="s">
        <v>18668</v>
      </c>
      <c r="AP1378" s="14" t="s">
        <v>19767</v>
      </c>
      <c r="AQ1378" s="14" t="s">
        <v>18723</v>
      </c>
      <c r="AR1378" s="14" t="s">
        <v>19766</v>
      </c>
      <c r="AS1378" s="15">
        <v>44344</v>
      </c>
      <c r="AT1378" s="1" t="s">
        <v>19167</v>
      </c>
      <c r="AU1378" s="1" t="s">
        <v>19237</v>
      </c>
      <c r="AV1378" s="1" t="s">
        <v>18894</v>
      </c>
      <c r="AW1378" s="1" t="s">
        <v>19241</v>
      </c>
      <c r="AX1378" s="1" t="s">
        <v>18667</v>
      </c>
      <c r="AY1378" s="1" t="s">
        <v>19242</v>
      </c>
    </row>
    <row r="1379" spans="1:51" x14ac:dyDescent="0.2">
      <c r="A1379" s="14" t="s">
        <v>17470</v>
      </c>
      <c r="B1379" s="1" t="s">
        <v>18953</v>
      </c>
      <c r="C1379" s="1" t="s">
        <v>18685</v>
      </c>
      <c r="D1379" s="1" t="s">
        <v>18664</v>
      </c>
      <c r="E1379" s="15">
        <v>44330</v>
      </c>
      <c r="F1379" s="13">
        <v>44349</v>
      </c>
      <c r="G1379" s="1" t="s">
        <v>18954</v>
      </c>
      <c r="H1379" s="1" t="s">
        <v>18955</v>
      </c>
      <c r="I1379" s="1" t="s">
        <v>18667</v>
      </c>
      <c r="J1379" s="1" t="s">
        <v>18668</v>
      </c>
      <c r="K1379" s="1" t="s">
        <v>18669</v>
      </c>
      <c r="L1379" s="1" t="s">
        <v>18693</v>
      </c>
      <c r="M1379" s="1" t="s">
        <v>18956</v>
      </c>
      <c r="N1379" s="1" t="s">
        <v>18957</v>
      </c>
      <c r="O1379" s="1">
        <v>30</v>
      </c>
      <c r="P1379" s="1" t="s">
        <v>18953</v>
      </c>
      <c r="Q1379" s="1" t="s">
        <v>18673</v>
      </c>
      <c r="R1379" s="1">
        <v>30712205330</v>
      </c>
      <c r="U1379" s="1" t="s">
        <v>19585</v>
      </c>
      <c r="V1379" s="1">
        <v>1156616473</v>
      </c>
      <c r="W1379" s="1" t="s">
        <v>19586</v>
      </c>
      <c r="Z1379" s="1" t="s">
        <v>18706</v>
      </c>
      <c r="AA1379" s="1" t="s">
        <v>18758</v>
      </c>
      <c r="AB1379" s="1" t="s">
        <v>18759</v>
      </c>
      <c r="AE1379" s="1" t="s">
        <v>19587</v>
      </c>
      <c r="AG1379" s="1">
        <v>5</v>
      </c>
      <c r="AH1379" s="1" t="s">
        <v>18891</v>
      </c>
      <c r="AI1379" s="1">
        <v>1425</v>
      </c>
      <c r="AK1379" s="1" t="s">
        <v>19768</v>
      </c>
      <c r="AL1379" s="1" t="s">
        <v>17844</v>
      </c>
      <c r="AM1379" s="1" t="s">
        <v>19769</v>
      </c>
      <c r="AN1379" s="1" t="s">
        <v>18750</v>
      </c>
      <c r="AO1379" s="1" t="s">
        <v>18668</v>
      </c>
      <c r="AP1379" s="14" t="s">
        <v>19768</v>
      </c>
      <c r="AQ1379" s="14" t="s">
        <v>18906</v>
      </c>
      <c r="AR1379" s="14" t="s">
        <v>19769</v>
      </c>
      <c r="AS1379" s="15">
        <v>44349</v>
      </c>
      <c r="AT1379" s="1" t="s">
        <v>18713</v>
      </c>
      <c r="AU1379" s="1" t="s">
        <v>18957</v>
      </c>
      <c r="AV1379" s="1" t="s">
        <v>18693</v>
      </c>
      <c r="AW1379" s="1" t="s">
        <v>18958</v>
      </c>
      <c r="AX1379" s="1" t="s">
        <v>18667</v>
      </c>
      <c r="AY1379" s="1" t="s">
        <v>18959</v>
      </c>
    </row>
    <row r="1380" spans="1:51" x14ac:dyDescent="0.2">
      <c r="A1380" s="14" t="s">
        <v>17472</v>
      </c>
      <c r="B1380" s="1" t="s">
        <v>18953</v>
      </c>
      <c r="C1380" s="1" t="s">
        <v>18685</v>
      </c>
      <c r="D1380" s="1" t="s">
        <v>18664</v>
      </c>
      <c r="E1380" s="15">
        <v>44330</v>
      </c>
      <c r="F1380" s="13">
        <v>44350</v>
      </c>
      <c r="G1380" s="1" t="s">
        <v>18954</v>
      </c>
      <c r="H1380" s="1" t="s">
        <v>18955</v>
      </c>
      <c r="I1380" s="1" t="s">
        <v>18667</v>
      </c>
      <c r="J1380" s="1" t="s">
        <v>18668</v>
      </c>
      <c r="K1380" s="1" t="s">
        <v>18669</v>
      </c>
      <c r="L1380" s="1" t="s">
        <v>18693</v>
      </c>
      <c r="M1380" s="1" t="s">
        <v>18956</v>
      </c>
      <c r="N1380" s="1" t="s">
        <v>18957</v>
      </c>
      <c r="O1380" s="1">
        <v>14</v>
      </c>
      <c r="P1380" s="1" t="s">
        <v>18953</v>
      </c>
      <c r="Q1380" s="1" t="s">
        <v>19594</v>
      </c>
      <c r="R1380" s="1">
        <v>27217386034</v>
      </c>
      <c r="S1380" s="1" t="s">
        <v>18702</v>
      </c>
      <c r="T1380" s="1">
        <v>21738603</v>
      </c>
      <c r="U1380" s="1" t="s">
        <v>19595</v>
      </c>
      <c r="V1380" s="1">
        <v>1558174154</v>
      </c>
      <c r="X1380" s="1" t="s">
        <v>19594</v>
      </c>
      <c r="Y1380" s="1" t="s">
        <v>19594</v>
      </c>
      <c r="Z1380" s="1" t="s">
        <v>15990</v>
      </c>
      <c r="AA1380" s="1" t="s">
        <v>19007</v>
      </c>
      <c r="AB1380" s="1" t="s">
        <v>19596</v>
      </c>
      <c r="AE1380" s="1" t="s">
        <v>19597</v>
      </c>
      <c r="AI1380" s="1">
        <v>1822</v>
      </c>
      <c r="AK1380" s="1" t="s">
        <v>19026</v>
      </c>
      <c r="AL1380" s="1" t="s">
        <v>19127</v>
      </c>
      <c r="AM1380" s="1" t="s">
        <v>18868</v>
      </c>
      <c r="AN1380" s="1" t="s">
        <v>18863</v>
      </c>
      <c r="AO1380" s="1" t="s">
        <v>18668</v>
      </c>
      <c r="AP1380" s="14" t="s">
        <v>19026</v>
      </c>
      <c r="AQ1380" s="14" t="s">
        <v>19027</v>
      </c>
      <c r="AR1380" s="14" t="s">
        <v>18868</v>
      </c>
      <c r="AS1380" s="15">
        <v>44350</v>
      </c>
      <c r="AT1380" s="1" t="s">
        <v>18713</v>
      </c>
      <c r="AU1380" s="1" t="s">
        <v>18957</v>
      </c>
      <c r="AV1380" s="1" t="s">
        <v>18693</v>
      </c>
      <c r="AW1380" s="1" t="s">
        <v>18958</v>
      </c>
      <c r="AX1380" s="1" t="s">
        <v>18667</v>
      </c>
      <c r="AY1380" s="1" t="s">
        <v>18959</v>
      </c>
    </row>
    <row r="1381" spans="1:51" x14ac:dyDescent="0.2">
      <c r="A1381" s="14" t="s">
        <v>16329</v>
      </c>
      <c r="B1381" s="1" t="s">
        <v>18662</v>
      </c>
      <c r="C1381" s="1" t="s">
        <v>18685</v>
      </c>
      <c r="D1381" s="1" t="s">
        <v>18664</v>
      </c>
      <c r="E1381" s="15">
        <v>44330</v>
      </c>
      <c r="F1381" s="13">
        <v>44348</v>
      </c>
      <c r="G1381" s="1" t="s">
        <v>18665</v>
      </c>
      <c r="H1381" s="1" t="s">
        <v>18666</v>
      </c>
      <c r="I1381" s="1" t="s">
        <v>18667</v>
      </c>
      <c r="J1381" s="1" t="s">
        <v>18668</v>
      </c>
      <c r="K1381" s="1" t="s">
        <v>18669</v>
      </c>
      <c r="L1381" s="1" t="s">
        <v>18679</v>
      </c>
      <c r="M1381" s="1" t="s">
        <v>18671</v>
      </c>
      <c r="N1381" s="1" t="s">
        <v>18672</v>
      </c>
      <c r="O1381" s="1">
        <v>18</v>
      </c>
      <c r="P1381" s="1" t="s">
        <v>18662</v>
      </c>
      <c r="Q1381" s="1" t="s">
        <v>18673</v>
      </c>
      <c r="R1381" s="1">
        <v>30681071381</v>
      </c>
      <c r="U1381" s="1" t="s">
        <v>18686</v>
      </c>
      <c r="V1381" s="1">
        <v>3434363000</v>
      </c>
      <c r="W1381" s="1" t="s">
        <v>18687</v>
      </c>
      <c r="Z1381" s="1" t="s">
        <v>18688</v>
      </c>
      <c r="AA1381" s="1" t="s">
        <v>18689</v>
      </c>
      <c r="AB1381" s="1" t="s">
        <v>18689</v>
      </c>
      <c r="AE1381" s="1" t="s">
        <v>18690</v>
      </c>
      <c r="AG1381" s="1" t="s">
        <v>15731</v>
      </c>
      <c r="AI1381" s="1">
        <v>3100</v>
      </c>
      <c r="AK1381" s="1" t="s">
        <v>18718</v>
      </c>
      <c r="AL1381" s="1" t="s">
        <v>18671</v>
      </c>
      <c r="AM1381" s="1" t="s">
        <v>18679</v>
      </c>
      <c r="AN1381" s="1" t="s">
        <v>18669</v>
      </c>
      <c r="AO1381" s="1" t="s">
        <v>18668</v>
      </c>
      <c r="AP1381" s="14" t="s">
        <v>18800</v>
      </c>
      <c r="AQ1381" s="14" t="s">
        <v>18734</v>
      </c>
      <c r="AR1381" s="14" t="s">
        <v>18679</v>
      </c>
      <c r="AS1381" s="15">
        <v>44348</v>
      </c>
      <c r="AT1381" s="1" t="s">
        <v>18801</v>
      </c>
      <c r="AU1381" s="1" t="s">
        <v>18672</v>
      </c>
      <c r="AV1381" s="1" t="s">
        <v>18679</v>
      </c>
      <c r="AW1381" s="1" t="s">
        <v>18683</v>
      </c>
      <c r="AX1381" s="1" t="s">
        <v>18667</v>
      </c>
      <c r="AY1381" s="1" t="s">
        <v>18684</v>
      </c>
    </row>
    <row r="1382" spans="1:51" x14ac:dyDescent="0.2">
      <c r="A1382" s="14" t="s">
        <v>16335</v>
      </c>
      <c r="B1382" s="1" t="s">
        <v>18662</v>
      </c>
      <c r="C1382" s="1" t="s">
        <v>18685</v>
      </c>
      <c r="D1382" s="1" t="s">
        <v>18664</v>
      </c>
      <c r="E1382" s="15">
        <v>44330</v>
      </c>
      <c r="F1382" s="13">
        <v>44347</v>
      </c>
      <c r="G1382" s="1" t="s">
        <v>18665</v>
      </c>
      <c r="H1382" s="1" t="s">
        <v>18666</v>
      </c>
      <c r="I1382" s="1" t="s">
        <v>18667</v>
      </c>
      <c r="J1382" s="1" t="s">
        <v>18668</v>
      </c>
      <c r="K1382" s="1" t="s">
        <v>18669</v>
      </c>
      <c r="L1382" s="1" t="s">
        <v>18679</v>
      </c>
      <c r="M1382" s="1" t="s">
        <v>18671</v>
      </c>
      <c r="N1382" s="1" t="s">
        <v>18672</v>
      </c>
      <c r="O1382" s="1">
        <v>18</v>
      </c>
      <c r="P1382" s="1" t="s">
        <v>18662</v>
      </c>
      <c r="Q1382" s="1" t="s">
        <v>18673</v>
      </c>
      <c r="R1382" s="1">
        <v>30681071381</v>
      </c>
      <c r="U1382" s="1" t="s">
        <v>18686</v>
      </c>
      <c r="V1382" s="1">
        <v>3434363000</v>
      </c>
      <c r="W1382" s="1" t="s">
        <v>18687</v>
      </c>
      <c r="Z1382" s="1" t="s">
        <v>18688</v>
      </c>
      <c r="AA1382" s="1" t="s">
        <v>18689</v>
      </c>
      <c r="AB1382" s="1" t="s">
        <v>18689</v>
      </c>
      <c r="AE1382" s="1" t="s">
        <v>18690</v>
      </c>
      <c r="AG1382" s="1" t="s">
        <v>15731</v>
      </c>
      <c r="AI1382" s="1">
        <v>3100</v>
      </c>
      <c r="AK1382" s="1" t="s">
        <v>18718</v>
      </c>
      <c r="AL1382" s="1" t="s">
        <v>18671</v>
      </c>
      <c r="AM1382" s="1" t="s">
        <v>18679</v>
      </c>
      <c r="AN1382" s="1" t="s">
        <v>18669</v>
      </c>
      <c r="AO1382" s="1" t="s">
        <v>18668</v>
      </c>
      <c r="AP1382" s="14" t="s">
        <v>18800</v>
      </c>
      <c r="AQ1382" s="14" t="s">
        <v>18734</v>
      </c>
      <c r="AR1382" s="14" t="s">
        <v>18679</v>
      </c>
      <c r="AS1382" s="15">
        <v>44347</v>
      </c>
      <c r="AT1382" s="1" t="s">
        <v>18801</v>
      </c>
      <c r="AU1382" s="1" t="s">
        <v>18672</v>
      </c>
      <c r="AV1382" s="1" t="s">
        <v>18679</v>
      </c>
      <c r="AW1382" s="1" t="s">
        <v>18683</v>
      </c>
      <c r="AX1382" s="1" t="s">
        <v>18667</v>
      </c>
      <c r="AY1382" s="1" t="s">
        <v>18684</v>
      </c>
    </row>
    <row r="1383" spans="1:51" x14ac:dyDescent="0.2">
      <c r="A1383" s="14" t="s">
        <v>16339</v>
      </c>
      <c r="B1383" s="1" t="s">
        <v>18662</v>
      </c>
      <c r="C1383" s="1" t="s">
        <v>18685</v>
      </c>
      <c r="D1383" s="1" t="s">
        <v>18664</v>
      </c>
      <c r="E1383" s="15">
        <v>44330</v>
      </c>
      <c r="F1383" s="13">
        <v>44347</v>
      </c>
      <c r="G1383" s="1" t="s">
        <v>18665</v>
      </c>
      <c r="H1383" s="1" t="s">
        <v>18666</v>
      </c>
      <c r="I1383" s="1" t="s">
        <v>18667</v>
      </c>
      <c r="J1383" s="1" t="s">
        <v>18668</v>
      </c>
      <c r="K1383" s="1" t="s">
        <v>18669</v>
      </c>
      <c r="L1383" s="1" t="s">
        <v>18679</v>
      </c>
      <c r="M1383" s="1" t="s">
        <v>18671</v>
      </c>
      <c r="N1383" s="1" t="s">
        <v>18672</v>
      </c>
      <c r="O1383" s="1">
        <v>18</v>
      </c>
      <c r="P1383" s="1" t="s">
        <v>18662</v>
      </c>
      <c r="Q1383" s="1" t="s">
        <v>18673</v>
      </c>
      <c r="R1383" s="1">
        <v>30681071381</v>
      </c>
      <c r="U1383" s="1" t="s">
        <v>18686</v>
      </c>
      <c r="V1383" s="1">
        <v>3434363000</v>
      </c>
      <c r="W1383" s="1" t="s">
        <v>18687</v>
      </c>
      <c r="Z1383" s="1" t="s">
        <v>18688</v>
      </c>
      <c r="AA1383" s="1" t="s">
        <v>18689</v>
      </c>
      <c r="AB1383" s="1" t="s">
        <v>18689</v>
      </c>
      <c r="AE1383" s="1" t="s">
        <v>18690</v>
      </c>
      <c r="AG1383" s="1" t="s">
        <v>15731</v>
      </c>
      <c r="AI1383" s="1">
        <v>3100</v>
      </c>
      <c r="AK1383" s="1" t="s">
        <v>18718</v>
      </c>
      <c r="AL1383" s="1" t="s">
        <v>18671</v>
      </c>
      <c r="AM1383" s="1" t="s">
        <v>18679</v>
      </c>
      <c r="AN1383" s="1" t="s">
        <v>18669</v>
      </c>
      <c r="AO1383" s="1" t="s">
        <v>18668</v>
      </c>
      <c r="AP1383" s="14" t="s">
        <v>18800</v>
      </c>
      <c r="AQ1383" s="14" t="s">
        <v>18734</v>
      </c>
      <c r="AR1383" s="14" t="s">
        <v>18679</v>
      </c>
      <c r="AS1383" s="15">
        <v>44347</v>
      </c>
      <c r="AT1383" s="1" t="s">
        <v>18801</v>
      </c>
      <c r="AU1383" s="1" t="s">
        <v>18672</v>
      </c>
      <c r="AV1383" s="1" t="s">
        <v>18679</v>
      </c>
      <c r="AW1383" s="1" t="s">
        <v>18683</v>
      </c>
      <c r="AX1383" s="1" t="s">
        <v>18667</v>
      </c>
      <c r="AY1383" s="1" t="s">
        <v>18684</v>
      </c>
    </row>
    <row r="1384" spans="1:51" x14ac:dyDescent="0.2">
      <c r="A1384" s="14" t="s">
        <v>16345</v>
      </c>
      <c r="B1384" s="1" t="s">
        <v>18662</v>
      </c>
      <c r="C1384" s="1" t="s">
        <v>18685</v>
      </c>
      <c r="D1384" s="1" t="s">
        <v>18664</v>
      </c>
      <c r="E1384" s="15">
        <v>44330</v>
      </c>
      <c r="F1384" s="13">
        <v>44348</v>
      </c>
      <c r="G1384" s="1" t="s">
        <v>18665</v>
      </c>
      <c r="H1384" s="1" t="s">
        <v>18666</v>
      </c>
      <c r="I1384" s="1" t="s">
        <v>18667</v>
      </c>
      <c r="J1384" s="1" t="s">
        <v>18668</v>
      </c>
      <c r="K1384" s="1" t="s">
        <v>18669</v>
      </c>
      <c r="L1384" s="1" t="s">
        <v>18679</v>
      </c>
      <c r="M1384" s="1" t="s">
        <v>18671</v>
      </c>
      <c r="N1384" s="1" t="s">
        <v>18672</v>
      </c>
      <c r="O1384" s="1">
        <v>19</v>
      </c>
      <c r="P1384" s="1" t="s">
        <v>18662</v>
      </c>
      <c r="Q1384" s="1" t="s">
        <v>18673</v>
      </c>
      <c r="R1384" s="1">
        <v>30681071381</v>
      </c>
      <c r="U1384" s="1" t="s">
        <v>18686</v>
      </c>
      <c r="V1384" s="1">
        <v>3434363000</v>
      </c>
      <c r="W1384" s="1" t="s">
        <v>18687</v>
      </c>
      <c r="Z1384" s="1" t="s">
        <v>18688</v>
      </c>
      <c r="AA1384" s="1" t="s">
        <v>18689</v>
      </c>
      <c r="AB1384" s="1" t="s">
        <v>18689</v>
      </c>
      <c r="AE1384" s="1" t="s">
        <v>18690</v>
      </c>
      <c r="AG1384" s="1" t="s">
        <v>15731</v>
      </c>
      <c r="AI1384" s="1">
        <v>3100</v>
      </c>
      <c r="AK1384" s="1" t="s">
        <v>18718</v>
      </c>
      <c r="AL1384" s="1" t="s">
        <v>18671</v>
      </c>
      <c r="AM1384" s="1" t="s">
        <v>18679</v>
      </c>
      <c r="AN1384" s="1" t="s">
        <v>18669</v>
      </c>
      <c r="AO1384" s="1" t="s">
        <v>18668</v>
      </c>
      <c r="AP1384" s="14" t="s">
        <v>18800</v>
      </c>
      <c r="AQ1384" s="14" t="s">
        <v>18734</v>
      </c>
      <c r="AR1384" s="14" t="s">
        <v>18679</v>
      </c>
      <c r="AS1384" s="15">
        <v>44348</v>
      </c>
      <c r="AT1384" s="1" t="s">
        <v>18801</v>
      </c>
      <c r="AU1384" s="1" t="s">
        <v>18672</v>
      </c>
      <c r="AV1384" s="1" t="s">
        <v>18679</v>
      </c>
      <c r="AW1384" s="1" t="s">
        <v>18683</v>
      </c>
      <c r="AX1384" s="1" t="s">
        <v>18667</v>
      </c>
      <c r="AY1384" s="1" t="s">
        <v>18684</v>
      </c>
    </row>
    <row r="1385" spans="1:51" x14ac:dyDescent="0.2">
      <c r="A1385" s="14" t="s">
        <v>17476</v>
      </c>
      <c r="B1385" s="1" t="s">
        <v>18953</v>
      </c>
      <c r="C1385" s="1" t="s">
        <v>18663</v>
      </c>
      <c r="D1385" s="1" t="s">
        <v>18664</v>
      </c>
      <c r="E1385" s="15">
        <v>44330</v>
      </c>
      <c r="F1385" s="13">
        <v>44333</v>
      </c>
      <c r="G1385" s="1" t="s">
        <v>18954</v>
      </c>
      <c r="H1385" s="1" t="s">
        <v>18955</v>
      </c>
      <c r="I1385" s="1" t="s">
        <v>18667</v>
      </c>
      <c r="J1385" s="1" t="s">
        <v>18668</v>
      </c>
      <c r="K1385" s="1" t="s">
        <v>18669</v>
      </c>
      <c r="L1385" s="1" t="s">
        <v>18693</v>
      </c>
      <c r="M1385" s="1" t="s">
        <v>18956</v>
      </c>
      <c r="N1385" s="1" t="s">
        <v>18957</v>
      </c>
      <c r="O1385" s="1">
        <v>10</v>
      </c>
      <c r="P1385" s="1" t="s">
        <v>18953</v>
      </c>
      <c r="Q1385" s="1" t="s">
        <v>18673</v>
      </c>
      <c r="R1385" s="1">
        <v>30712148582</v>
      </c>
      <c r="U1385" s="1" t="s">
        <v>19547</v>
      </c>
      <c r="V1385" s="1">
        <v>47736437</v>
      </c>
      <c r="W1385" s="1" t="s">
        <v>16556</v>
      </c>
      <c r="Z1385" s="1" t="s">
        <v>18706</v>
      </c>
      <c r="AA1385" s="1" t="s">
        <v>18707</v>
      </c>
      <c r="AB1385" s="1" t="s">
        <v>18707</v>
      </c>
      <c r="AE1385" s="1" t="s">
        <v>19548</v>
      </c>
      <c r="AG1385" s="1">
        <v>25</v>
      </c>
      <c r="AH1385" s="1">
        <v>7</v>
      </c>
      <c r="AI1385" s="1">
        <v>1007</v>
      </c>
      <c r="AK1385" s="1" t="s">
        <v>19434</v>
      </c>
      <c r="AL1385" s="1" t="s">
        <v>19104</v>
      </c>
      <c r="AM1385" s="1" t="s">
        <v>19105</v>
      </c>
      <c r="AN1385" s="1" t="s">
        <v>18669</v>
      </c>
      <c r="AO1385" s="1" t="s">
        <v>18668</v>
      </c>
      <c r="AP1385" s="14" t="s">
        <v>19434</v>
      </c>
      <c r="AQ1385" s="14" t="s">
        <v>19637</v>
      </c>
      <c r="AR1385" s="14" t="s">
        <v>19105</v>
      </c>
      <c r="AS1385" s="15">
        <v>44333</v>
      </c>
      <c r="AT1385" s="1" t="s">
        <v>18713</v>
      </c>
      <c r="AU1385" s="1" t="s">
        <v>18957</v>
      </c>
      <c r="AV1385" s="1" t="s">
        <v>18693</v>
      </c>
      <c r="AW1385" s="1" t="s">
        <v>18958</v>
      </c>
      <c r="AX1385" s="1" t="s">
        <v>18667</v>
      </c>
      <c r="AY1385" s="1" t="s">
        <v>18959</v>
      </c>
    </row>
    <row r="1386" spans="1:51" x14ac:dyDescent="0.2">
      <c r="A1386" s="14" t="s">
        <v>17478</v>
      </c>
      <c r="B1386" s="1" t="s">
        <v>18953</v>
      </c>
      <c r="C1386" s="1" t="s">
        <v>18663</v>
      </c>
      <c r="D1386" s="1" t="s">
        <v>18664</v>
      </c>
      <c r="E1386" s="15">
        <v>44330</v>
      </c>
      <c r="F1386" s="13">
        <v>44350</v>
      </c>
      <c r="G1386" s="1" t="s">
        <v>18954</v>
      </c>
      <c r="H1386" s="1" t="s">
        <v>18955</v>
      </c>
      <c r="I1386" s="1" t="s">
        <v>18667</v>
      </c>
      <c r="J1386" s="1" t="s">
        <v>18668</v>
      </c>
      <c r="K1386" s="1" t="s">
        <v>18669</v>
      </c>
      <c r="L1386" s="1" t="s">
        <v>18693</v>
      </c>
      <c r="M1386" s="1" t="s">
        <v>18956</v>
      </c>
      <c r="N1386" s="1" t="s">
        <v>18957</v>
      </c>
      <c r="O1386" s="1">
        <v>23</v>
      </c>
      <c r="P1386" s="1" t="s">
        <v>18953</v>
      </c>
      <c r="Q1386" s="1" t="s">
        <v>18673</v>
      </c>
      <c r="R1386" s="1">
        <v>30544640212</v>
      </c>
      <c r="U1386" s="1" t="s">
        <v>18763</v>
      </c>
      <c r="V1386" s="1">
        <v>43794300</v>
      </c>
      <c r="W1386" s="1" t="s">
        <v>18764</v>
      </c>
      <c r="Z1386" s="1" t="s">
        <v>15990</v>
      </c>
      <c r="AA1386" s="1" t="s">
        <v>18765</v>
      </c>
      <c r="AB1386" s="1" t="s">
        <v>18766</v>
      </c>
      <c r="AE1386" s="1" t="s">
        <v>18767</v>
      </c>
      <c r="AG1386" s="1" t="s">
        <v>15731</v>
      </c>
      <c r="AI1386" s="1" t="s">
        <v>18768</v>
      </c>
      <c r="AK1386" s="1" t="s">
        <v>19435</v>
      </c>
      <c r="AL1386" s="1" t="s">
        <v>19151</v>
      </c>
      <c r="AM1386" s="1" t="s">
        <v>18693</v>
      </c>
      <c r="AN1386" s="1" t="s">
        <v>18669</v>
      </c>
      <c r="AO1386" s="1" t="s">
        <v>18668</v>
      </c>
      <c r="AP1386" s="14" t="s">
        <v>19435</v>
      </c>
      <c r="AQ1386" s="14" t="s">
        <v>19107</v>
      </c>
      <c r="AR1386" s="14" t="s">
        <v>18693</v>
      </c>
      <c r="AS1386" s="15">
        <v>44350</v>
      </c>
      <c r="AT1386" s="1" t="s">
        <v>18713</v>
      </c>
      <c r="AU1386" s="1" t="s">
        <v>18957</v>
      </c>
      <c r="AV1386" s="1" t="s">
        <v>18693</v>
      </c>
      <c r="AW1386" s="1" t="s">
        <v>18958</v>
      </c>
      <c r="AX1386" s="1" t="s">
        <v>18667</v>
      </c>
      <c r="AY1386" s="1" t="s">
        <v>18959</v>
      </c>
    </row>
    <row r="1387" spans="1:51" x14ac:dyDescent="0.2">
      <c r="A1387" s="14" t="s">
        <v>17480</v>
      </c>
      <c r="B1387" s="1" t="s">
        <v>18953</v>
      </c>
      <c r="C1387" s="1" t="s">
        <v>18663</v>
      </c>
      <c r="D1387" s="1" t="s">
        <v>18664</v>
      </c>
      <c r="E1387" s="15">
        <v>44330</v>
      </c>
      <c r="F1387" s="13">
        <v>44350</v>
      </c>
      <c r="G1387" s="1" t="s">
        <v>18954</v>
      </c>
      <c r="H1387" s="1" t="s">
        <v>18955</v>
      </c>
      <c r="I1387" s="1" t="s">
        <v>18667</v>
      </c>
      <c r="J1387" s="1" t="s">
        <v>18668</v>
      </c>
      <c r="K1387" s="1" t="s">
        <v>18669</v>
      </c>
      <c r="L1387" s="1" t="s">
        <v>18693</v>
      </c>
      <c r="M1387" s="1" t="s">
        <v>18956</v>
      </c>
      <c r="N1387" s="1" t="s">
        <v>18957</v>
      </c>
      <c r="O1387" s="1">
        <v>21</v>
      </c>
      <c r="P1387" s="1" t="s">
        <v>18953</v>
      </c>
      <c r="Q1387" s="1" t="s">
        <v>18673</v>
      </c>
      <c r="R1387" s="1">
        <v>30544640212</v>
      </c>
      <c r="U1387" s="1" t="s">
        <v>18763</v>
      </c>
      <c r="V1387" s="1">
        <v>43794300</v>
      </c>
      <c r="W1387" s="1" t="s">
        <v>18764</v>
      </c>
      <c r="Z1387" s="1" t="s">
        <v>15990</v>
      </c>
      <c r="AA1387" s="1" t="s">
        <v>18765</v>
      </c>
      <c r="AB1387" s="1" t="s">
        <v>18766</v>
      </c>
      <c r="AE1387" s="1" t="s">
        <v>18767</v>
      </c>
      <c r="AG1387" s="1" t="s">
        <v>15731</v>
      </c>
      <c r="AI1387" s="1" t="s">
        <v>18768</v>
      </c>
      <c r="AK1387" s="1" t="s">
        <v>19994</v>
      </c>
      <c r="AL1387" s="1" t="s">
        <v>18710</v>
      </c>
      <c r="AM1387" s="1" t="s">
        <v>19583</v>
      </c>
      <c r="AN1387" s="1" t="s">
        <v>18863</v>
      </c>
      <c r="AO1387" s="1" t="s">
        <v>18668</v>
      </c>
      <c r="AP1387" s="14" t="s">
        <v>19994</v>
      </c>
      <c r="AQ1387" s="14" t="s">
        <v>18723</v>
      </c>
      <c r="AR1387" s="14" t="s">
        <v>19583</v>
      </c>
      <c r="AS1387" s="15">
        <v>44350</v>
      </c>
      <c r="AT1387" s="1" t="s">
        <v>18713</v>
      </c>
      <c r="AU1387" s="1" t="s">
        <v>18957</v>
      </c>
      <c r="AV1387" s="1" t="s">
        <v>18693</v>
      </c>
      <c r="AW1387" s="1" t="s">
        <v>18958</v>
      </c>
      <c r="AX1387" s="1" t="s">
        <v>18667</v>
      </c>
      <c r="AY1387" s="1" t="s">
        <v>18959</v>
      </c>
    </row>
    <row r="1388" spans="1:51" x14ac:dyDescent="0.2">
      <c r="A1388" s="14" t="s">
        <v>17482</v>
      </c>
      <c r="B1388" s="1" t="s">
        <v>18953</v>
      </c>
      <c r="C1388" s="1" t="s">
        <v>18663</v>
      </c>
      <c r="D1388" s="1" t="s">
        <v>18664</v>
      </c>
      <c r="E1388" s="15">
        <v>44330</v>
      </c>
      <c r="F1388" s="13">
        <v>44350</v>
      </c>
      <c r="G1388" s="1" t="s">
        <v>18954</v>
      </c>
      <c r="H1388" s="1" t="s">
        <v>18955</v>
      </c>
      <c r="I1388" s="1" t="s">
        <v>18667</v>
      </c>
      <c r="J1388" s="1" t="s">
        <v>18668</v>
      </c>
      <c r="K1388" s="1" t="s">
        <v>18669</v>
      </c>
      <c r="L1388" s="1" t="s">
        <v>18693</v>
      </c>
      <c r="M1388" s="1" t="s">
        <v>18956</v>
      </c>
      <c r="N1388" s="1" t="s">
        <v>18957</v>
      </c>
      <c r="O1388" s="1">
        <v>24</v>
      </c>
      <c r="P1388" s="1" t="s">
        <v>18953</v>
      </c>
      <c r="Q1388" s="1" t="s">
        <v>18673</v>
      </c>
      <c r="R1388" s="1">
        <v>30544640212</v>
      </c>
      <c r="U1388" s="1" t="s">
        <v>18763</v>
      </c>
      <c r="V1388" s="1">
        <v>43794300</v>
      </c>
      <c r="W1388" s="1" t="s">
        <v>18764</v>
      </c>
      <c r="Z1388" s="1" t="s">
        <v>15990</v>
      </c>
      <c r="AA1388" s="1" t="s">
        <v>18765</v>
      </c>
      <c r="AB1388" s="1" t="s">
        <v>18766</v>
      </c>
      <c r="AE1388" s="1" t="s">
        <v>18767</v>
      </c>
      <c r="AG1388" s="1" t="s">
        <v>15731</v>
      </c>
      <c r="AI1388" s="1" t="s">
        <v>18768</v>
      </c>
      <c r="AK1388" s="1" t="s">
        <v>19435</v>
      </c>
      <c r="AL1388" s="1" t="s">
        <v>19151</v>
      </c>
      <c r="AM1388" s="1" t="s">
        <v>18693</v>
      </c>
      <c r="AN1388" s="1" t="s">
        <v>18669</v>
      </c>
      <c r="AO1388" s="1" t="s">
        <v>18668</v>
      </c>
      <c r="AP1388" s="14" t="s">
        <v>19435</v>
      </c>
      <c r="AQ1388" s="14" t="s">
        <v>19107</v>
      </c>
      <c r="AR1388" s="14" t="s">
        <v>18693</v>
      </c>
      <c r="AS1388" s="15">
        <v>44350</v>
      </c>
      <c r="AT1388" s="1" t="s">
        <v>18713</v>
      </c>
      <c r="AU1388" s="1" t="s">
        <v>18957</v>
      </c>
      <c r="AV1388" s="1" t="s">
        <v>18693</v>
      </c>
      <c r="AW1388" s="1" t="s">
        <v>18958</v>
      </c>
      <c r="AX1388" s="1" t="s">
        <v>18667</v>
      </c>
      <c r="AY1388" s="1" t="s">
        <v>18959</v>
      </c>
    </row>
    <row r="1389" spans="1:51" x14ac:dyDescent="0.2">
      <c r="A1389" s="14" t="s">
        <v>17484</v>
      </c>
      <c r="B1389" s="1" t="s">
        <v>18953</v>
      </c>
      <c r="C1389" s="1" t="s">
        <v>18663</v>
      </c>
      <c r="D1389" s="1" t="s">
        <v>18664</v>
      </c>
      <c r="E1389" s="15">
        <v>44330</v>
      </c>
      <c r="F1389" s="13">
        <v>44350</v>
      </c>
      <c r="G1389" s="1" t="s">
        <v>18954</v>
      </c>
      <c r="H1389" s="1" t="s">
        <v>18955</v>
      </c>
      <c r="I1389" s="1" t="s">
        <v>18667</v>
      </c>
      <c r="J1389" s="1" t="s">
        <v>18668</v>
      </c>
      <c r="K1389" s="1" t="s">
        <v>18669</v>
      </c>
      <c r="L1389" s="1" t="s">
        <v>18693</v>
      </c>
      <c r="M1389" s="1" t="s">
        <v>18956</v>
      </c>
      <c r="N1389" s="1" t="s">
        <v>18957</v>
      </c>
      <c r="O1389" s="1">
        <v>24</v>
      </c>
      <c r="P1389" s="1" t="s">
        <v>18953</v>
      </c>
      <c r="Q1389" s="1" t="s">
        <v>18673</v>
      </c>
      <c r="R1389" s="1">
        <v>30544640212</v>
      </c>
      <c r="U1389" s="1" t="s">
        <v>18763</v>
      </c>
      <c r="V1389" s="1">
        <v>43794300</v>
      </c>
      <c r="W1389" s="1" t="s">
        <v>18764</v>
      </c>
      <c r="Z1389" s="1" t="s">
        <v>15990</v>
      </c>
      <c r="AA1389" s="1" t="s">
        <v>18765</v>
      </c>
      <c r="AB1389" s="1" t="s">
        <v>18766</v>
      </c>
      <c r="AE1389" s="1" t="s">
        <v>18767</v>
      </c>
      <c r="AG1389" s="1" t="s">
        <v>15731</v>
      </c>
      <c r="AI1389" s="1" t="s">
        <v>18768</v>
      </c>
      <c r="AK1389" s="1" t="s">
        <v>19435</v>
      </c>
      <c r="AL1389" s="1" t="s">
        <v>19151</v>
      </c>
      <c r="AM1389" s="1" t="s">
        <v>18693</v>
      </c>
      <c r="AN1389" s="1" t="s">
        <v>18669</v>
      </c>
      <c r="AO1389" s="1" t="s">
        <v>18668</v>
      </c>
      <c r="AP1389" s="14" t="s">
        <v>19435</v>
      </c>
      <c r="AQ1389" s="14" t="s">
        <v>19107</v>
      </c>
      <c r="AR1389" s="14" t="s">
        <v>18693</v>
      </c>
      <c r="AS1389" s="15">
        <v>44350</v>
      </c>
      <c r="AT1389" s="1" t="s">
        <v>18713</v>
      </c>
      <c r="AU1389" s="1" t="s">
        <v>18957</v>
      </c>
      <c r="AV1389" s="1" t="s">
        <v>18693</v>
      </c>
      <c r="AW1389" s="1" t="s">
        <v>18958</v>
      </c>
      <c r="AX1389" s="1" t="s">
        <v>18667</v>
      </c>
      <c r="AY1389" s="1" t="s">
        <v>18959</v>
      </c>
    </row>
    <row r="1390" spans="1:51" x14ac:dyDescent="0.2">
      <c r="A1390" s="14" t="s">
        <v>17486</v>
      </c>
      <c r="B1390" s="1" t="s">
        <v>18953</v>
      </c>
      <c r="C1390" s="1" t="s">
        <v>18663</v>
      </c>
      <c r="D1390" s="1" t="s">
        <v>18664</v>
      </c>
      <c r="E1390" s="15">
        <v>44330</v>
      </c>
      <c r="F1390" s="13">
        <v>44350</v>
      </c>
      <c r="G1390" s="1" t="s">
        <v>18954</v>
      </c>
      <c r="H1390" s="1" t="s">
        <v>18955</v>
      </c>
      <c r="I1390" s="1" t="s">
        <v>18667</v>
      </c>
      <c r="J1390" s="1" t="s">
        <v>18668</v>
      </c>
      <c r="K1390" s="1" t="s">
        <v>18669</v>
      </c>
      <c r="L1390" s="1" t="s">
        <v>18693</v>
      </c>
      <c r="M1390" s="1" t="s">
        <v>18956</v>
      </c>
      <c r="N1390" s="1" t="s">
        <v>18957</v>
      </c>
      <c r="O1390" s="1">
        <v>24</v>
      </c>
      <c r="P1390" s="1" t="s">
        <v>18953</v>
      </c>
      <c r="Q1390" s="1" t="s">
        <v>18673</v>
      </c>
      <c r="R1390" s="1">
        <v>30544640212</v>
      </c>
      <c r="U1390" s="1" t="s">
        <v>18763</v>
      </c>
      <c r="V1390" s="1">
        <v>43794300</v>
      </c>
      <c r="W1390" s="1" t="s">
        <v>18764</v>
      </c>
      <c r="Z1390" s="1" t="s">
        <v>15990</v>
      </c>
      <c r="AA1390" s="1" t="s">
        <v>18765</v>
      </c>
      <c r="AB1390" s="1" t="s">
        <v>18766</v>
      </c>
      <c r="AE1390" s="1" t="s">
        <v>18767</v>
      </c>
      <c r="AG1390" s="1" t="s">
        <v>15731</v>
      </c>
      <c r="AI1390" s="1" t="s">
        <v>18768</v>
      </c>
      <c r="AK1390" s="1" t="s">
        <v>19435</v>
      </c>
      <c r="AL1390" s="1" t="s">
        <v>19151</v>
      </c>
      <c r="AM1390" s="1" t="s">
        <v>18693</v>
      </c>
      <c r="AN1390" s="1" t="s">
        <v>18669</v>
      </c>
      <c r="AO1390" s="1" t="s">
        <v>18668</v>
      </c>
      <c r="AP1390" s="14" t="s">
        <v>19435</v>
      </c>
      <c r="AQ1390" s="14" t="s">
        <v>19107</v>
      </c>
      <c r="AR1390" s="14" t="s">
        <v>18693</v>
      </c>
      <c r="AS1390" s="15">
        <v>44350</v>
      </c>
      <c r="AT1390" s="1" t="s">
        <v>18713</v>
      </c>
      <c r="AU1390" s="1" t="s">
        <v>18957</v>
      </c>
      <c r="AV1390" s="1" t="s">
        <v>18693</v>
      </c>
      <c r="AW1390" s="1" t="s">
        <v>18958</v>
      </c>
      <c r="AX1390" s="1" t="s">
        <v>18667</v>
      </c>
      <c r="AY1390" s="1" t="s">
        <v>18959</v>
      </c>
    </row>
    <row r="1391" spans="1:51" x14ac:dyDescent="0.2">
      <c r="A1391" s="14" t="s">
        <v>17488</v>
      </c>
      <c r="B1391" s="1" t="s">
        <v>18953</v>
      </c>
      <c r="C1391" s="1" t="s">
        <v>18663</v>
      </c>
      <c r="D1391" s="1" t="s">
        <v>18664</v>
      </c>
      <c r="E1391" s="15">
        <v>44330</v>
      </c>
      <c r="F1391" s="13">
        <v>44350</v>
      </c>
      <c r="G1391" s="1" t="s">
        <v>18954</v>
      </c>
      <c r="H1391" s="1" t="s">
        <v>18955</v>
      </c>
      <c r="I1391" s="1" t="s">
        <v>18667</v>
      </c>
      <c r="J1391" s="1" t="s">
        <v>18668</v>
      </c>
      <c r="K1391" s="1" t="s">
        <v>18669</v>
      </c>
      <c r="L1391" s="1" t="s">
        <v>18693</v>
      </c>
      <c r="M1391" s="1" t="s">
        <v>18956</v>
      </c>
      <c r="N1391" s="1" t="s">
        <v>18957</v>
      </c>
      <c r="O1391" s="1">
        <v>25</v>
      </c>
      <c r="P1391" s="1" t="s">
        <v>18953</v>
      </c>
      <c r="Q1391" s="1" t="s">
        <v>18673</v>
      </c>
      <c r="R1391" s="1">
        <v>30544640212</v>
      </c>
      <c r="U1391" s="1" t="s">
        <v>18763</v>
      </c>
      <c r="V1391" s="1">
        <v>43794300</v>
      </c>
      <c r="W1391" s="1" t="s">
        <v>18764</v>
      </c>
      <c r="Z1391" s="1" t="s">
        <v>15990</v>
      </c>
      <c r="AA1391" s="1" t="s">
        <v>18765</v>
      </c>
      <c r="AB1391" s="1" t="s">
        <v>18766</v>
      </c>
      <c r="AE1391" s="1" t="s">
        <v>18767</v>
      </c>
      <c r="AG1391" s="1" t="s">
        <v>15731</v>
      </c>
      <c r="AI1391" s="1" t="s">
        <v>18768</v>
      </c>
      <c r="AK1391" s="1" t="s">
        <v>19435</v>
      </c>
      <c r="AL1391" s="1" t="s">
        <v>19151</v>
      </c>
      <c r="AM1391" s="1" t="s">
        <v>18693</v>
      </c>
      <c r="AN1391" s="1" t="s">
        <v>18669</v>
      </c>
      <c r="AO1391" s="1" t="s">
        <v>18668</v>
      </c>
      <c r="AP1391" s="14" t="s">
        <v>19435</v>
      </c>
      <c r="AQ1391" s="14" t="s">
        <v>19107</v>
      </c>
      <c r="AR1391" s="14" t="s">
        <v>18693</v>
      </c>
      <c r="AS1391" s="15">
        <v>44350</v>
      </c>
      <c r="AT1391" s="1" t="s">
        <v>18713</v>
      </c>
      <c r="AU1391" s="1" t="s">
        <v>18957</v>
      </c>
      <c r="AV1391" s="1" t="s">
        <v>18693</v>
      </c>
      <c r="AW1391" s="1" t="s">
        <v>18958</v>
      </c>
      <c r="AX1391" s="1" t="s">
        <v>18667</v>
      </c>
      <c r="AY1391" s="1" t="s">
        <v>18959</v>
      </c>
    </row>
    <row r="1392" spans="1:51" x14ac:dyDescent="0.2">
      <c r="A1392" s="14" t="s">
        <v>16348</v>
      </c>
      <c r="B1392" s="1" t="s">
        <v>18662</v>
      </c>
      <c r="C1392" s="1" t="s">
        <v>18685</v>
      </c>
      <c r="D1392" s="1" t="s">
        <v>18664</v>
      </c>
      <c r="E1392" s="15">
        <v>44330</v>
      </c>
      <c r="F1392" s="13">
        <v>44350</v>
      </c>
      <c r="G1392" s="1" t="s">
        <v>18665</v>
      </c>
      <c r="H1392" s="1" t="s">
        <v>18666</v>
      </c>
      <c r="I1392" s="1" t="s">
        <v>18667</v>
      </c>
      <c r="J1392" s="1" t="s">
        <v>18668</v>
      </c>
      <c r="K1392" s="1" t="s">
        <v>18669</v>
      </c>
      <c r="L1392" s="1" t="s">
        <v>18679</v>
      </c>
      <c r="M1392" s="1" t="s">
        <v>18671</v>
      </c>
      <c r="N1392" s="1" t="s">
        <v>18672</v>
      </c>
      <c r="O1392" s="1">
        <v>19</v>
      </c>
      <c r="P1392" s="1" t="s">
        <v>18662</v>
      </c>
      <c r="Q1392" s="1" t="s">
        <v>19369</v>
      </c>
      <c r="R1392" s="1">
        <v>20134806681</v>
      </c>
      <c r="S1392" s="1" t="s">
        <v>18702</v>
      </c>
      <c r="T1392" s="1">
        <v>13480668</v>
      </c>
      <c r="U1392" s="1" t="s">
        <v>19370</v>
      </c>
      <c r="V1392" s="1">
        <v>52392090</v>
      </c>
      <c r="X1392" s="1" t="s">
        <v>19371</v>
      </c>
      <c r="Y1392" s="1" t="s">
        <v>19372</v>
      </c>
      <c r="Z1392" s="1" t="s">
        <v>15990</v>
      </c>
      <c r="AA1392" s="1" t="s">
        <v>19373</v>
      </c>
      <c r="AB1392" s="1" t="s">
        <v>19374</v>
      </c>
      <c r="AE1392" s="1" t="s">
        <v>19375</v>
      </c>
      <c r="AG1392" s="1">
        <v>13</v>
      </c>
      <c r="AH1392" s="1" t="s">
        <v>1816</v>
      </c>
      <c r="AI1392" s="1">
        <v>1063</v>
      </c>
      <c r="AK1392" s="1" t="s">
        <v>18777</v>
      </c>
      <c r="AL1392" s="1" t="s">
        <v>18671</v>
      </c>
      <c r="AM1392" s="1" t="s">
        <v>18679</v>
      </c>
      <c r="AN1392" s="1" t="s">
        <v>18669</v>
      </c>
      <c r="AO1392" s="1" t="s">
        <v>18668</v>
      </c>
      <c r="AP1392" s="14" t="s">
        <v>18777</v>
      </c>
      <c r="AQ1392" s="14" t="s">
        <v>18778</v>
      </c>
      <c r="AR1392" s="14" t="s">
        <v>18679</v>
      </c>
      <c r="AS1392" s="15">
        <v>44350</v>
      </c>
      <c r="AT1392" s="1" t="s">
        <v>18713</v>
      </c>
      <c r="AU1392" s="1" t="s">
        <v>18672</v>
      </c>
      <c r="AV1392" s="1" t="s">
        <v>18679</v>
      </c>
      <c r="AW1392" s="1" t="s">
        <v>18683</v>
      </c>
      <c r="AX1392" s="1" t="s">
        <v>18667</v>
      </c>
      <c r="AY1392" s="1" t="s">
        <v>18684</v>
      </c>
    </row>
    <row r="1393" spans="1:51" x14ac:dyDescent="0.2">
      <c r="A1393" s="14" t="s">
        <v>16352</v>
      </c>
      <c r="B1393" s="1" t="s">
        <v>18662</v>
      </c>
      <c r="C1393" s="1" t="s">
        <v>18685</v>
      </c>
      <c r="D1393" s="1" t="s">
        <v>18664</v>
      </c>
      <c r="E1393" s="15">
        <v>44330</v>
      </c>
      <c r="F1393" s="13">
        <v>44350</v>
      </c>
      <c r="G1393" s="1" t="s">
        <v>18665</v>
      </c>
      <c r="H1393" s="1" t="s">
        <v>18666</v>
      </c>
      <c r="I1393" s="1" t="s">
        <v>18667</v>
      </c>
      <c r="J1393" s="1" t="s">
        <v>18668</v>
      </c>
      <c r="K1393" s="1" t="s">
        <v>18669</v>
      </c>
      <c r="L1393" s="1" t="s">
        <v>18679</v>
      </c>
      <c r="M1393" s="1" t="s">
        <v>18671</v>
      </c>
      <c r="N1393" s="1" t="s">
        <v>18672</v>
      </c>
      <c r="O1393" s="1">
        <v>20</v>
      </c>
      <c r="P1393" s="1" t="s">
        <v>18662</v>
      </c>
      <c r="Q1393" s="1" t="s">
        <v>18673</v>
      </c>
      <c r="R1393" s="1">
        <v>30692845605</v>
      </c>
      <c r="U1393" s="1" t="s">
        <v>19482</v>
      </c>
      <c r="V1393" s="1">
        <v>1152392090</v>
      </c>
      <c r="W1393" s="1" t="s">
        <v>15003</v>
      </c>
      <c r="Z1393" s="1" t="s">
        <v>18706</v>
      </c>
      <c r="AA1393" s="1" t="s">
        <v>18707</v>
      </c>
      <c r="AB1393" s="1" t="s">
        <v>18707</v>
      </c>
      <c r="AE1393" s="1" t="s">
        <v>19483</v>
      </c>
      <c r="AG1393" s="1">
        <v>9</v>
      </c>
      <c r="AI1393" s="1">
        <v>1007</v>
      </c>
      <c r="AK1393" s="1" t="s">
        <v>18777</v>
      </c>
      <c r="AL1393" s="1" t="s">
        <v>18671</v>
      </c>
      <c r="AM1393" s="1" t="s">
        <v>18679</v>
      </c>
      <c r="AN1393" s="1" t="s">
        <v>18669</v>
      </c>
      <c r="AO1393" s="1" t="s">
        <v>18668</v>
      </c>
      <c r="AP1393" s="14" t="s">
        <v>18777</v>
      </c>
      <c r="AQ1393" s="14" t="s">
        <v>18778</v>
      </c>
      <c r="AR1393" s="14" t="s">
        <v>18679</v>
      </c>
      <c r="AS1393" s="15">
        <v>44350</v>
      </c>
      <c r="AT1393" s="1" t="s">
        <v>18713</v>
      </c>
      <c r="AU1393" s="1" t="s">
        <v>18672</v>
      </c>
      <c r="AV1393" s="1" t="s">
        <v>18679</v>
      </c>
      <c r="AW1393" s="1" t="s">
        <v>18683</v>
      </c>
      <c r="AX1393" s="1" t="s">
        <v>18667</v>
      </c>
      <c r="AY1393" s="1" t="s">
        <v>18684</v>
      </c>
    </row>
    <row r="1394" spans="1:51" x14ac:dyDescent="0.2">
      <c r="A1394" s="14" t="s">
        <v>16355</v>
      </c>
      <c r="B1394" s="1" t="s">
        <v>18662</v>
      </c>
      <c r="C1394" s="1" t="s">
        <v>18685</v>
      </c>
      <c r="D1394" s="1" t="s">
        <v>18664</v>
      </c>
      <c r="E1394" s="15">
        <v>44330</v>
      </c>
      <c r="F1394" s="13">
        <v>44342</v>
      </c>
      <c r="G1394" s="1" t="s">
        <v>18665</v>
      </c>
      <c r="H1394" s="1" t="s">
        <v>18666</v>
      </c>
      <c r="I1394" s="1" t="s">
        <v>18667</v>
      </c>
      <c r="J1394" s="1" t="s">
        <v>18668</v>
      </c>
      <c r="K1394" s="1" t="s">
        <v>18669</v>
      </c>
      <c r="L1394" s="1" t="s">
        <v>18679</v>
      </c>
      <c r="M1394" s="1" t="s">
        <v>18671</v>
      </c>
      <c r="N1394" s="1" t="s">
        <v>18672</v>
      </c>
      <c r="O1394" s="1">
        <v>15</v>
      </c>
      <c r="P1394" s="1" t="s">
        <v>18662</v>
      </c>
      <c r="Q1394" s="1" t="s">
        <v>18673</v>
      </c>
      <c r="R1394" s="1">
        <v>30692845605</v>
      </c>
      <c r="U1394" s="1" t="s">
        <v>19482</v>
      </c>
      <c r="V1394" s="1">
        <v>1152392090</v>
      </c>
      <c r="W1394" s="1" t="s">
        <v>15003</v>
      </c>
      <c r="Z1394" s="1" t="s">
        <v>18706</v>
      </c>
      <c r="AA1394" s="1" t="s">
        <v>18707</v>
      </c>
      <c r="AB1394" s="1" t="s">
        <v>18707</v>
      </c>
      <c r="AE1394" s="1" t="s">
        <v>19483</v>
      </c>
      <c r="AG1394" s="1">
        <v>9</v>
      </c>
      <c r="AI1394" s="1">
        <v>1007</v>
      </c>
      <c r="AK1394" s="1" t="s">
        <v>19773</v>
      </c>
      <c r="AL1394" s="1" t="s">
        <v>18710</v>
      </c>
      <c r="AM1394" s="1" t="s">
        <v>19485</v>
      </c>
      <c r="AN1394" s="1" t="s">
        <v>18669</v>
      </c>
      <c r="AO1394" s="1" t="s">
        <v>18668</v>
      </c>
      <c r="AP1394" s="14" t="s">
        <v>19484</v>
      </c>
      <c r="AQ1394" s="14" t="s">
        <v>18723</v>
      </c>
      <c r="AR1394" s="14" t="s">
        <v>19485</v>
      </c>
      <c r="AS1394" s="15">
        <v>44336</v>
      </c>
      <c r="AT1394" s="1" t="s">
        <v>19774</v>
      </c>
      <c r="AU1394" s="1" t="s">
        <v>18672</v>
      </c>
      <c r="AV1394" s="1" t="s">
        <v>18679</v>
      </c>
      <c r="AW1394" s="1" t="s">
        <v>18683</v>
      </c>
      <c r="AX1394" s="1" t="s">
        <v>18667</v>
      </c>
      <c r="AY1394" s="1" t="s">
        <v>18684</v>
      </c>
    </row>
    <row r="1395" spans="1:51" x14ac:dyDescent="0.2">
      <c r="A1395" s="14" t="s">
        <v>16358</v>
      </c>
      <c r="B1395" s="1" t="s">
        <v>18662</v>
      </c>
      <c r="C1395" s="1" t="s">
        <v>18685</v>
      </c>
      <c r="D1395" s="1" t="s">
        <v>18664</v>
      </c>
      <c r="E1395" s="15">
        <v>44330</v>
      </c>
      <c r="F1395" s="13">
        <v>44342</v>
      </c>
      <c r="G1395" s="1" t="s">
        <v>18665</v>
      </c>
      <c r="H1395" s="1" t="s">
        <v>18666</v>
      </c>
      <c r="I1395" s="1" t="s">
        <v>18667</v>
      </c>
      <c r="J1395" s="1" t="s">
        <v>18668</v>
      </c>
      <c r="K1395" s="1" t="s">
        <v>18669</v>
      </c>
      <c r="L1395" s="1" t="s">
        <v>18679</v>
      </c>
      <c r="M1395" s="1" t="s">
        <v>18671</v>
      </c>
      <c r="N1395" s="1" t="s">
        <v>18672</v>
      </c>
      <c r="O1395" s="1">
        <v>16</v>
      </c>
      <c r="P1395" s="1" t="s">
        <v>18662</v>
      </c>
      <c r="Q1395" s="1" t="s">
        <v>18673</v>
      </c>
      <c r="R1395" s="1">
        <v>30692845605</v>
      </c>
      <c r="U1395" s="1" t="s">
        <v>19482</v>
      </c>
      <c r="V1395" s="1">
        <v>1152392090</v>
      </c>
      <c r="W1395" s="1" t="s">
        <v>15003</v>
      </c>
      <c r="Z1395" s="1" t="s">
        <v>18706</v>
      </c>
      <c r="AA1395" s="1" t="s">
        <v>18707</v>
      </c>
      <c r="AB1395" s="1" t="s">
        <v>18707</v>
      </c>
      <c r="AE1395" s="1" t="s">
        <v>19483</v>
      </c>
      <c r="AG1395" s="1">
        <v>9</v>
      </c>
      <c r="AI1395" s="1">
        <v>1007</v>
      </c>
      <c r="AK1395" s="1" t="s">
        <v>19773</v>
      </c>
      <c r="AL1395" s="1" t="s">
        <v>18710</v>
      </c>
      <c r="AM1395" s="1" t="s">
        <v>19485</v>
      </c>
      <c r="AN1395" s="1" t="s">
        <v>18669</v>
      </c>
      <c r="AO1395" s="1" t="s">
        <v>18668</v>
      </c>
      <c r="AP1395" s="14" t="s">
        <v>19484</v>
      </c>
      <c r="AQ1395" s="14" t="s">
        <v>18723</v>
      </c>
      <c r="AR1395" s="14" t="s">
        <v>19485</v>
      </c>
      <c r="AS1395" s="15">
        <v>44336</v>
      </c>
      <c r="AT1395" s="1" t="s">
        <v>19774</v>
      </c>
      <c r="AU1395" s="1" t="s">
        <v>18672</v>
      </c>
      <c r="AV1395" s="1" t="s">
        <v>18679</v>
      </c>
      <c r="AW1395" s="1" t="s">
        <v>18683</v>
      </c>
      <c r="AX1395" s="1" t="s">
        <v>18667</v>
      </c>
      <c r="AY1395" s="1" t="s">
        <v>18684</v>
      </c>
    </row>
    <row r="1396" spans="1:51" x14ac:dyDescent="0.2">
      <c r="A1396" s="14" t="s">
        <v>18435</v>
      </c>
      <c r="B1396" s="1" t="s">
        <v>19235</v>
      </c>
      <c r="C1396" s="1" t="s">
        <v>19259</v>
      </c>
      <c r="D1396" s="1" t="s">
        <v>18664</v>
      </c>
      <c r="E1396" s="15">
        <v>44330</v>
      </c>
      <c r="F1396" s="13">
        <v>44348</v>
      </c>
      <c r="G1396" s="1" t="s">
        <v>18954</v>
      </c>
      <c r="H1396" s="1" t="s">
        <v>19236</v>
      </c>
      <c r="I1396" s="1" t="s">
        <v>18667</v>
      </c>
      <c r="J1396" s="1" t="s">
        <v>18668</v>
      </c>
      <c r="K1396" s="1" t="s">
        <v>18669</v>
      </c>
      <c r="L1396" s="1" t="s">
        <v>18894</v>
      </c>
      <c r="M1396" s="1" t="s">
        <v>18893</v>
      </c>
      <c r="N1396" s="1" t="s">
        <v>19237</v>
      </c>
      <c r="O1396" s="1">
        <v>41</v>
      </c>
      <c r="P1396" s="1" t="s">
        <v>19235</v>
      </c>
      <c r="Q1396" s="1" t="s">
        <v>18673</v>
      </c>
      <c r="R1396" s="1">
        <v>30641405554</v>
      </c>
      <c r="U1396" s="1" t="s">
        <v>19615</v>
      </c>
      <c r="V1396" s="1">
        <v>91150418290</v>
      </c>
      <c r="W1396" s="1" t="s">
        <v>19616</v>
      </c>
      <c r="Z1396" s="1" t="s">
        <v>18706</v>
      </c>
      <c r="AA1396" s="1" t="s">
        <v>18789</v>
      </c>
      <c r="AB1396" s="1" t="s">
        <v>19500</v>
      </c>
      <c r="AE1396" s="1" t="s">
        <v>19617</v>
      </c>
      <c r="AG1396" s="1">
        <v>3</v>
      </c>
      <c r="AI1396" s="1">
        <v>1425</v>
      </c>
      <c r="AK1396" s="1" t="s">
        <v>18722</v>
      </c>
      <c r="AL1396" s="1" t="s">
        <v>18710</v>
      </c>
      <c r="AM1396" s="1" t="s">
        <v>18679</v>
      </c>
      <c r="AN1396" s="1" t="s">
        <v>18669</v>
      </c>
      <c r="AO1396" s="1" t="s">
        <v>18668</v>
      </c>
      <c r="AP1396" s="14" t="s">
        <v>18800</v>
      </c>
      <c r="AQ1396" s="14" t="s">
        <v>18734</v>
      </c>
      <c r="AR1396" s="14" t="s">
        <v>18679</v>
      </c>
      <c r="AS1396" s="15">
        <v>44348</v>
      </c>
      <c r="AT1396" s="1" t="s">
        <v>19618</v>
      </c>
      <c r="AU1396" s="1" t="s">
        <v>19237</v>
      </c>
      <c r="AV1396" s="1" t="s">
        <v>18894</v>
      </c>
      <c r="AW1396" s="1" t="s">
        <v>19241</v>
      </c>
      <c r="AX1396" s="1" t="s">
        <v>18667</v>
      </c>
      <c r="AY1396" s="1" t="s">
        <v>19242</v>
      </c>
    </row>
    <row r="1397" spans="1:51" x14ac:dyDescent="0.2">
      <c r="A1397" s="14" t="s">
        <v>16361</v>
      </c>
      <c r="B1397" s="1" t="s">
        <v>18662</v>
      </c>
      <c r="C1397" s="1" t="s">
        <v>18685</v>
      </c>
      <c r="D1397" s="1" t="s">
        <v>18664</v>
      </c>
      <c r="E1397" s="15">
        <v>44330</v>
      </c>
      <c r="F1397" s="13">
        <v>44350</v>
      </c>
      <c r="G1397" s="1" t="s">
        <v>18665</v>
      </c>
      <c r="H1397" s="1" t="s">
        <v>18666</v>
      </c>
      <c r="I1397" s="1" t="s">
        <v>18667</v>
      </c>
      <c r="J1397" s="1" t="s">
        <v>18668</v>
      </c>
      <c r="K1397" s="1" t="s">
        <v>18669</v>
      </c>
      <c r="L1397" s="1" t="s">
        <v>18679</v>
      </c>
      <c r="M1397" s="1" t="s">
        <v>18671</v>
      </c>
      <c r="N1397" s="1" t="s">
        <v>18672</v>
      </c>
      <c r="O1397" s="1">
        <v>28</v>
      </c>
      <c r="P1397" s="1" t="s">
        <v>18662</v>
      </c>
      <c r="Q1397" s="1" t="s">
        <v>19775</v>
      </c>
      <c r="R1397" s="1">
        <v>20045952240</v>
      </c>
      <c r="S1397" s="1" t="s">
        <v>18702</v>
      </c>
      <c r="T1397" s="1">
        <v>4595224</v>
      </c>
      <c r="U1397" s="1" t="s">
        <v>19776</v>
      </c>
      <c r="V1397" s="1">
        <v>1147232830</v>
      </c>
      <c r="X1397" s="1" t="s">
        <v>19777</v>
      </c>
      <c r="Y1397" s="1" t="s">
        <v>19778</v>
      </c>
      <c r="Z1397" s="1" t="s">
        <v>15990</v>
      </c>
      <c r="AA1397" s="1" t="s">
        <v>19779</v>
      </c>
      <c r="AB1397" s="1" t="s">
        <v>19780</v>
      </c>
      <c r="AE1397" s="1" t="s">
        <v>19781</v>
      </c>
      <c r="AG1397" s="1" t="s">
        <v>1816</v>
      </c>
      <c r="AH1397" s="1" t="s">
        <v>1816</v>
      </c>
      <c r="AI1397" s="1">
        <v>1643</v>
      </c>
      <c r="AK1397" s="1" t="s">
        <v>18875</v>
      </c>
      <c r="AL1397" s="1" t="s">
        <v>18671</v>
      </c>
      <c r="AM1397" s="1" t="s">
        <v>18679</v>
      </c>
      <c r="AN1397" s="1" t="s">
        <v>18669</v>
      </c>
      <c r="AO1397" s="1" t="s">
        <v>18668</v>
      </c>
      <c r="AP1397" s="14" t="s">
        <v>18718</v>
      </c>
      <c r="AQ1397" s="14" t="s">
        <v>18778</v>
      </c>
      <c r="AR1397" s="14" t="s">
        <v>18679</v>
      </c>
      <c r="AS1397" s="15">
        <v>44350</v>
      </c>
      <c r="AT1397" s="1" t="s">
        <v>18918</v>
      </c>
      <c r="AU1397" s="1" t="s">
        <v>18672</v>
      </c>
      <c r="AV1397" s="1" t="s">
        <v>18679</v>
      </c>
      <c r="AW1397" s="1" t="s">
        <v>18683</v>
      </c>
      <c r="AX1397" s="1" t="s">
        <v>18667</v>
      </c>
      <c r="AY1397" s="1" t="s">
        <v>18684</v>
      </c>
    </row>
    <row r="1398" spans="1:51" x14ac:dyDescent="0.2">
      <c r="A1398" s="14" t="s">
        <v>16374</v>
      </c>
      <c r="B1398" s="1" t="s">
        <v>18662</v>
      </c>
      <c r="C1398" s="1" t="s">
        <v>18685</v>
      </c>
      <c r="D1398" s="1" t="s">
        <v>18664</v>
      </c>
      <c r="E1398" s="15">
        <v>44331</v>
      </c>
      <c r="F1398" s="13">
        <v>44348</v>
      </c>
      <c r="G1398" s="1" t="s">
        <v>18665</v>
      </c>
      <c r="H1398" s="1" t="s">
        <v>18666</v>
      </c>
      <c r="I1398" s="1" t="s">
        <v>18667</v>
      </c>
      <c r="J1398" s="1" t="s">
        <v>18668</v>
      </c>
      <c r="K1398" s="1" t="s">
        <v>18669</v>
      </c>
      <c r="L1398" s="1" t="s">
        <v>18679</v>
      </c>
      <c r="M1398" s="1" t="s">
        <v>18671</v>
      </c>
      <c r="N1398" s="1" t="s">
        <v>18672</v>
      </c>
      <c r="O1398" s="1">
        <v>17</v>
      </c>
      <c r="P1398" s="1" t="s">
        <v>18662</v>
      </c>
      <c r="Q1398" s="1" t="s">
        <v>18673</v>
      </c>
      <c r="R1398" s="1">
        <v>30534475795</v>
      </c>
      <c r="U1398" s="1" t="s">
        <v>18697</v>
      </c>
      <c r="V1398" s="1">
        <v>1147561216</v>
      </c>
      <c r="W1398" s="1" t="s">
        <v>2737</v>
      </c>
      <c r="Z1398" s="1" t="s">
        <v>15990</v>
      </c>
      <c r="AA1398" s="1" t="s">
        <v>18698</v>
      </c>
      <c r="AB1398" s="1" t="s">
        <v>18699</v>
      </c>
      <c r="AE1398" s="1" t="s">
        <v>18700</v>
      </c>
      <c r="AG1398" s="1" t="s">
        <v>15731</v>
      </c>
      <c r="AI1398" s="1">
        <v>1605</v>
      </c>
      <c r="AK1398" s="1" t="s">
        <v>19598</v>
      </c>
      <c r="AL1398" s="1" t="s">
        <v>19479</v>
      </c>
      <c r="AM1398" s="1" t="s">
        <v>18679</v>
      </c>
      <c r="AN1398" s="1" t="s">
        <v>18669</v>
      </c>
      <c r="AO1398" s="1" t="s">
        <v>18668</v>
      </c>
      <c r="AP1398" s="14" t="s">
        <v>18800</v>
      </c>
      <c r="AQ1398" s="14" t="s">
        <v>18734</v>
      </c>
      <c r="AR1398" s="14" t="s">
        <v>18679</v>
      </c>
      <c r="AS1398" s="15">
        <v>44348</v>
      </c>
      <c r="AT1398" s="1" t="s">
        <v>19782</v>
      </c>
      <c r="AU1398" s="1" t="s">
        <v>18672</v>
      </c>
      <c r="AV1398" s="1" t="s">
        <v>18679</v>
      </c>
      <c r="AW1398" s="1" t="s">
        <v>18683</v>
      </c>
      <c r="AX1398" s="1" t="s">
        <v>18667</v>
      </c>
      <c r="AY1398" s="1" t="s">
        <v>18684</v>
      </c>
    </row>
    <row r="1399" spans="1:51" x14ac:dyDescent="0.2">
      <c r="A1399" s="14" t="s">
        <v>16380</v>
      </c>
      <c r="B1399" s="1" t="s">
        <v>18662</v>
      </c>
      <c r="C1399" s="1" t="s">
        <v>18685</v>
      </c>
      <c r="D1399" s="1" t="s">
        <v>18664</v>
      </c>
      <c r="E1399" s="15">
        <v>44331</v>
      </c>
      <c r="F1399" s="13">
        <v>44347</v>
      </c>
      <c r="G1399" s="1" t="s">
        <v>18665</v>
      </c>
      <c r="H1399" s="1" t="s">
        <v>18666</v>
      </c>
      <c r="I1399" s="1" t="s">
        <v>18667</v>
      </c>
      <c r="J1399" s="1" t="s">
        <v>18668</v>
      </c>
      <c r="K1399" s="1" t="s">
        <v>18669</v>
      </c>
      <c r="L1399" s="1" t="s">
        <v>18679</v>
      </c>
      <c r="M1399" s="1" t="s">
        <v>18671</v>
      </c>
      <c r="N1399" s="1" t="s">
        <v>18672</v>
      </c>
      <c r="O1399" s="1">
        <v>29</v>
      </c>
      <c r="P1399" s="1" t="s">
        <v>18662</v>
      </c>
      <c r="Q1399" s="1" t="s">
        <v>19775</v>
      </c>
      <c r="R1399" s="1">
        <v>20045952240</v>
      </c>
      <c r="S1399" s="1" t="s">
        <v>18702</v>
      </c>
      <c r="T1399" s="1">
        <v>4595224</v>
      </c>
      <c r="U1399" s="1" t="s">
        <v>19776</v>
      </c>
      <c r="V1399" s="1">
        <v>1147232830</v>
      </c>
      <c r="X1399" s="1" t="s">
        <v>19777</v>
      </c>
      <c r="Y1399" s="1" t="s">
        <v>19778</v>
      </c>
      <c r="Z1399" s="1" t="s">
        <v>15990</v>
      </c>
      <c r="AA1399" s="1" t="s">
        <v>19779</v>
      </c>
      <c r="AB1399" s="1" t="s">
        <v>19780</v>
      </c>
      <c r="AE1399" s="1" t="s">
        <v>19781</v>
      </c>
      <c r="AG1399" s="1" t="s">
        <v>1816</v>
      </c>
      <c r="AH1399" s="1" t="s">
        <v>1816</v>
      </c>
      <c r="AI1399" s="1">
        <v>1643</v>
      </c>
      <c r="AK1399" s="1" t="s">
        <v>18718</v>
      </c>
      <c r="AL1399" s="1" t="s">
        <v>18671</v>
      </c>
      <c r="AM1399" s="1" t="s">
        <v>18679</v>
      </c>
      <c r="AN1399" s="1" t="s">
        <v>18669</v>
      </c>
      <c r="AO1399" s="1" t="s">
        <v>18668</v>
      </c>
      <c r="AP1399" s="14" t="s">
        <v>18800</v>
      </c>
      <c r="AQ1399" s="14" t="s">
        <v>18734</v>
      </c>
      <c r="AR1399" s="14" t="s">
        <v>18679</v>
      </c>
      <c r="AS1399" s="15">
        <v>44347</v>
      </c>
      <c r="AT1399" s="1" t="s">
        <v>18801</v>
      </c>
      <c r="AU1399" s="1" t="s">
        <v>18672</v>
      </c>
      <c r="AV1399" s="1" t="s">
        <v>18679</v>
      </c>
      <c r="AW1399" s="1" t="s">
        <v>18683</v>
      </c>
      <c r="AX1399" s="1" t="s">
        <v>18667</v>
      </c>
      <c r="AY1399" s="1" t="s">
        <v>18684</v>
      </c>
    </row>
    <row r="1400" spans="1:51" x14ac:dyDescent="0.2">
      <c r="A1400" s="14" t="s">
        <v>16383</v>
      </c>
      <c r="B1400" s="1" t="s">
        <v>18662</v>
      </c>
      <c r="C1400" s="1" t="s">
        <v>18685</v>
      </c>
      <c r="D1400" s="1" t="s">
        <v>18664</v>
      </c>
      <c r="E1400" s="15">
        <v>44331</v>
      </c>
      <c r="F1400" s="13">
        <v>44335</v>
      </c>
      <c r="G1400" s="1" t="s">
        <v>18665</v>
      </c>
      <c r="H1400" s="1" t="s">
        <v>18666</v>
      </c>
      <c r="I1400" s="1" t="s">
        <v>18667</v>
      </c>
      <c r="J1400" s="1" t="s">
        <v>18668</v>
      </c>
      <c r="K1400" s="1" t="s">
        <v>18669</v>
      </c>
      <c r="L1400" s="1" t="s">
        <v>18679</v>
      </c>
      <c r="M1400" s="1" t="s">
        <v>18671</v>
      </c>
      <c r="N1400" s="1" t="s">
        <v>18672</v>
      </c>
      <c r="O1400" s="1">
        <v>22</v>
      </c>
      <c r="P1400" s="1" t="s">
        <v>18662</v>
      </c>
      <c r="Q1400" s="1" t="s">
        <v>19775</v>
      </c>
      <c r="R1400" s="1">
        <v>20045952240</v>
      </c>
      <c r="S1400" s="1" t="s">
        <v>18702</v>
      </c>
      <c r="T1400" s="1">
        <v>4595224</v>
      </c>
      <c r="U1400" s="1" t="s">
        <v>19776</v>
      </c>
      <c r="V1400" s="1">
        <v>1147232830</v>
      </c>
      <c r="X1400" s="1" t="s">
        <v>19777</v>
      </c>
      <c r="Y1400" s="1" t="s">
        <v>19778</v>
      </c>
      <c r="Z1400" s="1" t="s">
        <v>15990</v>
      </c>
      <c r="AA1400" s="1" t="s">
        <v>19779</v>
      </c>
      <c r="AB1400" s="1" t="s">
        <v>19780</v>
      </c>
      <c r="AE1400" s="1" t="s">
        <v>19781</v>
      </c>
      <c r="AG1400" s="1" t="s">
        <v>1816</v>
      </c>
      <c r="AH1400" s="1" t="s">
        <v>1816</v>
      </c>
      <c r="AI1400" s="1">
        <v>1643</v>
      </c>
      <c r="AK1400" s="1" t="s">
        <v>18732</v>
      </c>
      <c r="AL1400" s="1" t="s">
        <v>18730</v>
      </c>
      <c r="AM1400" s="1" t="s">
        <v>18679</v>
      </c>
      <c r="AN1400" s="1" t="s">
        <v>18669</v>
      </c>
      <c r="AO1400" s="1" t="s">
        <v>18668</v>
      </c>
      <c r="AP1400" s="14" t="s">
        <v>18732</v>
      </c>
      <c r="AQ1400" s="14" t="s">
        <v>18734</v>
      </c>
      <c r="AR1400" s="14" t="s">
        <v>18679</v>
      </c>
      <c r="AS1400" s="15">
        <v>44347</v>
      </c>
      <c r="AT1400" s="1" t="s">
        <v>18828</v>
      </c>
      <c r="AU1400" s="1" t="s">
        <v>18672</v>
      </c>
      <c r="AV1400" s="1" t="s">
        <v>18679</v>
      </c>
      <c r="AW1400" s="1" t="s">
        <v>18683</v>
      </c>
      <c r="AX1400" s="1" t="s">
        <v>18667</v>
      </c>
      <c r="AY1400" s="1" t="s">
        <v>18684</v>
      </c>
    </row>
    <row r="1401" spans="1:51" x14ac:dyDescent="0.2">
      <c r="A1401" s="14" t="s">
        <v>17522</v>
      </c>
      <c r="B1401" s="1" t="s">
        <v>18953</v>
      </c>
      <c r="C1401" s="1" t="s">
        <v>18685</v>
      </c>
      <c r="D1401" s="1" t="s">
        <v>18664</v>
      </c>
      <c r="E1401" s="15">
        <v>44332</v>
      </c>
      <c r="F1401" s="13">
        <v>44348</v>
      </c>
      <c r="G1401" s="1" t="s">
        <v>18954</v>
      </c>
      <c r="H1401" s="1" t="s">
        <v>18955</v>
      </c>
      <c r="I1401" s="1" t="s">
        <v>18667</v>
      </c>
      <c r="J1401" s="1" t="s">
        <v>18668</v>
      </c>
      <c r="K1401" s="1" t="s">
        <v>18669</v>
      </c>
      <c r="L1401" s="1" t="s">
        <v>18693</v>
      </c>
      <c r="M1401" s="1" t="s">
        <v>18956</v>
      </c>
      <c r="N1401" s="1" t="s">
        <v>18957</v>
      </c>
      <c r="O1401" s="1">
        <v>27</v>
      </c>
      <c r="P1401" s="1" t="s">
        <v>18953</v>
      </c>
      <c r="Q1401" s="1" t="s">
        <v>19390</v>
      </c>
      <c r="R1401" s="1">
        <v>27164977914</v>
      </c>
      <c r="S1401" s="1" t="s">
        <v>18702</v>
      </c>
      <c r="T1401" s="1">
        <v>16497791</v>
      </c>
      <c r="U1401" s="1" t="s">
        <v>19391</v>
      </c>
      <c r="V1401" s="1">
        <v>1141451381</v>
      </c>
      <c r="X1401" s="1" t="s">
        <v>19392</v>
      </c>
      <c r="Y1401" s="1" t="s">
        <v>19393</v>
      </c>
      <c r="Z1401" s="1" t="s">
        <v>18706</v>
      </c>
      <c r="AA1401" s="1" t="s">
        <v>18707</v>
      </c>
      <c r="AB1401" s="1" t="s">
        <v>18707</v>
      </c>
      <c r="AE1401" s="1" t="s">
        <v>19394</v>
      </c>
      <c r="AI1401" s="1">
        <v>1416</v>
      </c>
      <c r="AK1401" s="1" t="s">
        <v>18761</v>
      </c>
      <c r="AL1401" s="1" t="s">
        <v>18730</v>
      </c>
      <c r="AM1401" s="1" t="s">
        <v>18693</v>
      </c>
      <c r="AN1401" s="1" t="s">
        <v>18669</v>
      </c>
      <c r="AO1401" s="1" t="s">
        <v>18668</v>
      </c>
      <c r="AP1401" s="14" t="s">
        <v>18694</v>
      </c>
      <c r="AQ1401" s="14" t="s">
        <v>18695</v>
      </c>
      <c r="AR1401" s="14" t="s">
        <v>18693</v>
      </c>
      <c r="AS1401" s="15">
        <v>44348</v>
      </c>
      <c r="AT1401" s="1" t="s">
        <v>19783</v>
      </c>
      <c r="AU1401" s="1" t="s">
        <v>18957</v>
      </c>
      <c r="AV1401" s="1" t="s">
        <v>18693</v>
      </c>
      <c r="AW1401" s="1" t="s">
        <v>18958</v>
      </c>
      <c r="AX1401" s="1" t="s">
        <v>18667</v>
      </c>
      <c r="AY1401" s="1" t="s">
        <v>18959</v>
      </c>
    </row>
    <row r="1402" spans="1:51" x14ac:dyDescent="0.2">
      <c r="A1402" s="14" t="s">
        <v>18439</v>
      </c>
      <c r="B1402" s="1" t="s">
        <v>19235</v>
      </c>
      <c r="C1402" s="1" t="s">
        <v>19259</v>
      </c>
      <c r="D1402" s="1" t="s">
        <v>18664</v>
      </c>
      <c r="E1402" s="15">
        <v>44333</v>
      </c>
      <c r="F1402" s="13">
        <v>44333</v>
      </c>
      <c r="G1402" s="1" t="s">
        <v>18954</v>
      </c>
      <c r="H1402" s="1" t="s">
        <v>19236</v>
      </c>
      <c r="I1402" s="1" t="s">
        <v>18667</v>
      </c>
      <c r="J1402" s="1" t="s">
        <v>18668</v>
      </c>
      <c r="K1402" s="1" t="s">
        <v>18669</v>
      </c>
      <c r="L1402" s="1" t="s">
        <v>18894</v>
      </c>
      <c r="M1402" s="1" t="s">
        <v>18893</v>
      </c>
      <c r="N1402" s="1" t="s">
        <v>19237</v>
      </c>
      <c r="O1402" s="1">
        <v>7</v>
      </c>
      <c r="P1402" s="1" t="s">
        <v>19235</v>
      </c>
      <c r="Q1402" s="1" t="s">
        <v>18673</v>
      </c>
      <c r="R1402" s="1">
        <v>30517130032</v>
      </c>
      <c r="U1402" s="1" t="s">
        <v>19784</v>
      </c>
      <c r="V1402" s="1">
        <v>47258975</v>
      </c>
      <c r="W1402" s="1" t="s">
        <v>19785</v>
      </c>
      <c r="Z1402" s="1" t="s">
        <v>15990</v>
      </c>
      <c r="AA1402" s="1" t="s">
        <v>19256</v>
      </c>
      <c r="AB1402" s="1" t="s">
        <v>19786</v>
      </c>
      <c r="AE1402" s="1" t="s">
        <v>19787</v>
      </c>
      <c r="AG1402" s="1" t="s">
        <v>15731</v>
      </c>
      <c r="AI1402" s="1">
        <v>1644</v>
      </c>
      <c r="AK1402" s="1" t="s">
        <v>19580</v>
      </c>
      <c r="AL1402" s="1" t="s">
        <v>17844</v>
      </c>
      <c r="AM1402" s="1" t="s">
        <v>19115</v>
      </c>
      <c r="AN1402" s="1" t="s">
        <v>18863</v>
      </c>
      <c r="AO1402" s="1" t="s">
        <v>18668</v>
      </c>
      <c r="AP1402" s="14" t="s">
        <v>19788</v>
      </c>
      <c r="AQ1402" s="14" t="s">
        <v>18906</v>
      </c>
      <c r="AR1402" s="14" t="s">
        <v>19115</v>
      </c>
      <c r="AS1402" s="15">
        <v>44333</v>
      </c>
      <c r="AT1402" s="1" t="s">
        <v>18779</v>
      </c>
      <c r="AU1402" s="1" t="s">
        <v>19237</v>
      </c>
      <c r="AV1402" s="1" t="s">
        <v>18894</v>
      </c>
      <c r="AW1402" s="1" t="s">
        <v>19241</v>
      </c>
      <c r="AX1402" s="1" t="s">
        <v>18667</v>
      </c>
      <c r="AY1402" s="1" t="s">
        <v>19242</v>
      </c>
    </row>
    <row r="1403" spans="1:51" x14ac:dyDescent="0.2">
      <c r="A1403" s="14" t="s">
        <v>18444</v>
      </c>
      <c r="B1403" s="1" t="s">
        <v>19235</v>
      </c>
      <c r="C1403" s="1" t="s">
        <v>19259</v>
      </c>
      <c r="D1403" s="1" t="s">
        <v>18664</v>
      </c>
      <c r="E1403" s="15">
        <v>44333</v>
      </c>
      <c r="F1403" s="13">
        <v>44333</v>
      </c>
      <c r="G1403" s="1" t="s">
        <v>18954</v>
      </c>
      <c r="H1403" s="1" t="s">
        <v>19236</v>
      </c>
      <c r="I1403" s="1" t="s">
        <v>18667</v>
      </c>
      <c r="J1403" s="1" t="s">
        <v>18668</v>
      </c>
      <c r="K1403" s="1" t="s">
        <v>18669</v>
      </c>
      <c r="L1403" s="1" t="s">
        <v>18894</v>
      </c>
      <c r="M1403" s="1" t="s">
        <v>18893</v>
      </c>
      <c r="N1403" s="1" t="s">
        <v>19237</v>
      </c>
      <c r="O1403" s="1">
        <v>7</v>
      </c>
      <c r="P1403" s="1" t="s">
        <v>19235</v>
      </c>
      <c r="Q1403" s="1" t="s">
        <v>18673</v>
      </c>
      <c r="R1403" s="1">
        <v>30517130032</v>
      </c>
      <c r="U1403" s="1" t="s">
        <v>19784</v>
      </c>
      <c r="V1403" s="1">
        <v>47258975</v>
      </c>
      <c r="W1403" s="1" t="s">
        <v>19785</v>
      </c>
      <c r="Z1403" s="1" t="s">
        <v>15990</v>
      </c>
      <c r="AA1403" s="1" t="s">
        <v>19256</v>
      </c>
      <c r="AB1403" s="1" t="s">
        <v>19786</v>
      </c>
      <c r="AE1403" s="1" t="s">
        <v>19787</v>
      </c>
      <c r="AG1403" s="1" t="s">
        <v>15731</v>
      </c>
      <c r="AI1403" s="1">
        <v>1644</v>
      </c>
      <c r="AK1403" s="1" t="s">
        <v>19580</v>
      </c>
      <c r="AL1403" s="1" t="s">
        <v>17844</v>
      </c>
      <c r="AM1403" s="1" t="s">
        <v>19115</v>
      </c>
      <c r="AN1403" s="1" t="s">
        <v>18863</v>
      </c>
      <c r="AO1403" s="1" t="s">
        <v>18668</v>
      </c>
      <c r="AP1403" s="14" t="s">
        <v>19788</v>
      </c>
      <c r="AQ1403" s="14" t="s">
        <v>18906</v>
      </c>
      <c r="AR1403" s="14" t="s">
        <v>19115</v>
      </c>
      <c r="AS1403" s="15">
        <v>44333</v>
      </c>
      <c r="AT1403" s="1" t="s">
        <v>18754</v>
      </c>
      <c r="AU1403" s="1" t="s">
        <v>19237</v>
      </c>
      <c r="AV1403" s="1" t="s">
        <v>18894</v>
      </c>
      <c r="AW1403" s="1" t="s">
        <v>19241</v>
      </c>
      <c r="AX1403" s="1" t="s">
        <v>18667</v>
      </c>
      <c r="AY1403" s="1" t="s">
        <v>19242</v>
      </c>
    </row>
    <row r="1404" spans="1:51" x14ac:dyDescent="0.2">
      <c r="A1404" s="14" t="s">
        <v>18447</v>
      </c>
      <c r="B1404" s="1" t="s">
        <v>19235</v>
      </c>
      <c r="C1404" s="1" t="s">
        <v>19259</v>
      </c>
      <c r="D1404" s="1" t="s">
        <v>18664</v>
      </c>
      <c r="E1404" s="15">
        <v>44333</v>
      </c>
      <c r="F1404" s="13">
        <v>44333</v>
      </c>
      <c r="G1404" s="1" t="s">
        <v>18954</v>
      </c>
      <c r="H1404" s="1" t="s">
        <v>19236</v>
      </c>
      <c r="I1404" s="1" t="s">
        <v>18667</v>
      </c>
      <c r="J1404" s="1" t="s">
        <v>18668</v>
      </c>
      <c r="K1404" s="1" t="s">
        <v>18669</v>
      </c>
      <c r="L1404" s="1" t="s">
        <v>18894</v>
      </c>
      <c r="M1404" s="1" t="s">
        <v>18893</v>
      </c>
      <c r="N1404" s="1" t="s">
        <v>19237</v>
      </c>
      <c r="O1404" s="1">
        <v>7</v>
      </c>
      <c r="P1404" s="1" t="s">
        <v>19235</v>
      </c>
      <c r="Q1404" s="1" t="s">
        <v>18673</v>
      </c>
      <c r="R1404" s="1">
        <v>30517130032</v>
      </c>
      <c r="U1404" s="1" t="s">
        <v>19784</v>
      </c>
      <c r="V1404" s="1">
        <v>47258975</v>
      </c>
      <c r="W1404" s="1" t="s">
        <v>19785</v>
      </c>
      <c r="Z1404" s="1" t="s">
        <v>15990</v>
      </c>
      <c r="AA1404" s="1" t="s">
        <v>19256</v>
      </c>
      <c r="AB1404" s="1" t="s">
        <v>19786</v>
      </c>
      <c r="AE1404" s="1" t="s">
        <v>19787</v>
      </c>
      <c r="AG1404" s="1" t="s">
        <v>15731</v>
      </c>
      <c r="AI1404" s="1">
        <v>1644</v>
      </c>
      <c r="AK1404" s="1" t="s">
        <v>19580</v>
      </c>
      <c r="AL1404" s="1" t="s">
        <v>17844</v>
      </c>
      <c r="AM1404" s="1" t="s">
        <v>19115</v>
      </c>
      <c r="AN1404" s="1" t="s">
        <v>18863</v>
      </c>
      <c r="AO1404" s="1" t="s">
        <v>18668</v>
      </c>
      <c r="AP1404" s="14" t="s">
        <v>19788</v>
      </c>
      <c r="AQ1404" s="14" t="s">
        <v>18906</v>
      </c>
      <c r="AR1404" s="14" t="s">
        <v>19115</v>
      </c>
      <c r="AS1404" s="15">
        <v>44333</v>
      </c>
      <c r="AT1404" s="1" t="s">
        <v>18754</v>
      </c>
      <c r="AU1404" s="1" t="s">
        <v>19237</v>
      </c>
      <c r="AV1404" s="1" t="s">
        <v>18894</v>
      </c>
      <c r="AW1404" s="1" t="s">
        <v>19241</v>
      </c>
      <c r="AX1404" s="1" t="s">
        <v>18667</v>
      </c>
      <c r="AY1404" s="1" t="s">
        <v>19242</v>
      </c>
    </row>
    <row r="1405" spans="1:51" x14ac:dyDescent="0.2">
      <c r="A1405" s="14" t="s">
        <v>18449</v>
      </c>
      <c r="B1405" s="1" t="s">
        <v>19235</v>
      </c>
      <c r="C1405" s="1" t="s">
        <v>19259</v>
      </c>
      <c r="D1405" s="1" t="s">
        <v>18664</v>
      </c>
      <c r="E1405" s="15">
        <v>44333</v>
      </c>
      <c r="F1405" s="13">
        <v>44349</v>
      </c>
      <c r="G1405" s="1" t="s">
        <v>18954</v>
      </c>
      <c r="H1405" s="1" t="s">
        <v>19236</v>
      </c>
      <c r="I1405" s="1" t="s">
        <v>18667</v>
      </c>
      <c r="J1405" s="1" t="s">
        <v>18668</v>
      </c>
      <c r="K1405" s="1" t="s">
        <v>18669</v>
      </c>
      <c r="L1405" s="1" t="s">
        <v>18894</v>
      </c>
      <c r="M1405" s="1" t="s">
        <v>18893</v>
      </c>
      <c r="N1405" s="1" t="s">
        <v>19237</v>
      </c>
      <c r="O1405" s="1">
        <v>14</v>
      </c>
      <c r="P1405" s="1" t="s">
        <v>19235</v>
      </c>
      <c r="Q1405" s="1" t="s">
        <v>19412</v>
      </c>
      <c r="R1405" s="1">
        <v>27420562093</v>
      </c>
      <c r="S1405" s="1" t="s">
        <v>18702</v>
      </c>
      <c r="T1405" s="1">
        <v>42056209</v>
      </c>
      <c r="U1405" s="1" t="s">
        <v>19413</v>
      </c>
      <c r="V1405" s="1">
        <v>1144452867</v>
      </c>
      <c r="X1405" s="1" t="s">
        <v>19414</v>
      </c>
      <c r="Y1405" s="1" t="s">
        <v>19415</v>
      </c>
      <c r="Z1405" s="1" t="s">
        <v>15990</v>
      </c>
      <c r="AA1405" s="1" t="s">
        <v>18846</v>
      </c>
      <c r="AB1405" s="1" t="s">
        <v>19416</v>
      </c>
      <c r="AE1405" s="1" t="s">
        <v>19417</v>
      </c>
      <c r="AG1405" s="1">
        <v>36</v>
      </c>
      <c r="AH1405" s="1">
        <v>27</v>
      </c>
      <c r="AI1405" s="1">
        <v>1657</v>
      </c>
      <c r="AJ1405" s="1" t="s">
        <v>19418</v>
      </c>
      <c r="AK1405" s="1" t="s">
        <v>18836</v>
      </c>
      <c r="AL1405" s="1" t="s">
        <v>18710</v>
      </c>
      <c r="AM1405" s="1" t="s">
        <v>18835</v>
      </c>
      <c r="AN1405" s="1" t="s">
        <v>18669</v>
      </c>
      <c r="AO1405" s="1" t="s">
        <v>18668</v>
      </c>
      <c r="AP1405" s="14" t="s">
        <v>18908</v>
      </c>
      <c r="AQ1405" s="14" t="s">
        <v>18837</v>
      </c>
      <c r="AR1405" s="14" t="s">
        <v>18835</v>
      </c>
      <c r="AS1405" s="15">
        <v>44337</v>
      </c>
      <c r="AT1405" s="1" t="s">
        <v>18909</v>
      </c>
      <c r="AU1405" s="1" t="s">
        <v>19237</v>
      </c>
      <c r="AV1405" s="1" t="s">
        <v>18894</v>
      </c>
      <c r="AW1405" s="1" t="s">
        <v>19241</v>
      </c>
      <c r="AX1405" s="1" t="s">
        <v>18667</v>
      </c>
      <c r="AY1405" s="1" t="s">
        <v>19242</v>
      </c>
    </row>
    <row r="1406" spans="1:51" x14ac:dyDescent="0.2">
      <c r="A1406" s="14" t="s">
        <v>18452</v>
      </c>
      <c r="B1406" s="1" t="s">
        <v>19235</v>
      </c>
      <c r="C1406" s="1" t="s">
        <v>19259</v>
      </c>
      <c r="D1406" s="1" t="s">
        <v>18664</v>
      </c>
      <c r="E1406" s="15">
        <v>44333</v>
      </c>
      <c r="F1406" s="13">
        <v>44349</v>
      </c>
      <c r="G1406" s="1" t="s">
        <v>18954</v>
      </c>
      <c r="H1406" s="1" t="s">
        <v>19236</v>
      </c>
      <c r="I1406" s="1" t="s">
        <v>18667</v>
      </c>
      <c r="J1406" s="1" t="s">
        <v>18668</v>
      </c>
      <c r="K1406" s="1" t="s">
        <v>18669</v>
      </c>
      <c r="L1406" s="1" t="s">
        <v>18894</v>
      </c>
      <c r="M1406" s="1" t="s">
        <v>18893</v>
      </c>
      <c r="N1406" s="1" t="s">
        <v>19237</v>
      </c>
      <c r="O1406" s="1">
        <v>12</v>
      </c>
      <c r="P1406" s="1" t="s">
        <v>19235</v>
      </c>
      <c r="Q1406" s="1" t="s">
        <v>19412</v>
      </c>
      <c r="R1406" s="1">
        <v>27420562093</v>
      </c>
      <c r="S1406" s="1" t="s">
        <v>18702</v>
      </c>
      <c r="T1406" s="1">
        <v>42056209</v>
      </c>
      <c r="U1406" s="1" t="s">
        <v>19413</v>
      </c>
      <c r="V1406" s="1">
        <v>1144452867</v>
      </c>
      <c r="X1406" s="1" t="s">
        <v>19414</v>
      </c>
      <c r="Y1406" s="1" t="s">
        <v>19415</v>
      </c>
      <c r="Z1406" s="1" t="s">
        <v>15990</v>
      </c>
      <c r="AA1406" s="1" t="s">
        <v>18846</v>
      </c>
      <c r="AB1406" s="1" t="s">
        <v>19416</v>
      </c>
      <c r="AE1406" s="1" t="s">
        <v>19417</v>
      </c>
      <c r="AG1406" s="1">
        <v>36</v>
      </c>
      <c r="AH1406" s="1">
        <v>27</v>
      </c>
      <c r="AI1406" s="1">
        <v>1657</v>
      </c>
      <c r="AJ1406" s="1" t="s">
        <v>19418</v>
      </c>
      <c r="AK1406" s="1" t="s">
        <v>18836</v>
      </c>
      <c r="AL1406" s="1" t="s">
        <v>18710</v>
      </c>
      <c r="AM1406" s="1" t="s">
        <v>18835</v>
      </c>
      <c r="AN1406" s="1" t="s">
        <v>18669</v>
      </c>
      <c r="AO1406" s="1" t="s">
        <v>18668</v>
      </c>
      <c r="AP1406" s="14" t="s">
        <v>18908</v>
      </c>
      <c r="AQ1406" s="14" t="s">
        <v>18837</v>
      </c>
      <c r="AR1406" s="14" t="s">
        <v>18835</v>
      </c>
      <c r="AS1406" s="15">
        <v>44337</v>
      </c>
      <c r="AT1406" s="1" t="s">
        <v>18909</v>
      </c>
      <c r="AU1406" s="1" t="s">
        <v>19237</v>
      </c>
      <c r="AV1406" s="1" t="s">
        <v>18894</v>
      </c>
      <c r="AW1406" s="1" t="s">
        <v>19241</v>
      </c>
      <c r="AX1406" s="1" t="s">
        <v>18667</v>
      </c>
      <c r="AY1406" s="1" t="s">
        <v>19242</v>
      </c>
    </row>
    <row r="1407" spans="1:51" x14ac:dyDescent="0.2">
      <c r="A1407" s="14" t="s">
        <v>18463</v>
      </c>
      <c r="B1407" s="1" t="s">
        <v>19235</v>
      </c>
      <c r="C1407" s="1" t="s">
        <v>19259</v>
      </c>
      <c r="D1407" s="1" t="s">
        <v>18664</v>
      </c>
      <c r="E1407" s="15">
        <v>44333</v>
      </c>
      <c r="F1407" s="13">
        <v>44333</v>
      </c>
      <c r="G1407" s="1" t="s">
        <v>18954</v>
      </c>
      <c r="H1407" s="1" t="s">
        <v>19236</v>
      </c>
      <c r="I1407" s="1" t="s">
        <v>18667</v>
      </c>
      <c r="J1407" s="1" t="s">
        <v>18668</v>
      </c>
      <c r="K1407" s="1" t="s">
        <v>18669</v>
      </c>
      <c r="L1407" s="1" t="s">
        <v>18894</v>
      </c>
      <c r="M1407" s="1" t="s">
        <v>18893</v>
      </c>
      <c r="N1407" s="1" t="s">
        <v>19237</v>
      </c>
      <c r="O1407" s="1">
        <v>5</v>
      </c>
      <c r="P1407" s="1" t="s">
        <v>19235</v>
      </c>
      <c r="Q1407" s="1" t="s">
        <v>19519</v>
      </c>
      <c r="R1407" s="1">
        <v>20258377320</v>
      </c>
      <c r="S1407" s="1" t="s">
        <v>18702</v>
      </c>
      <c r="T1407" s="1">
        <v>25837732</v>
      </c>
      <c r="U1407" s="1" t="s">
        <v>19520</v>
      </c>
      <c r="V1407" s="1">
        <v>1170017165</v>
      </c>
      <c r="X1407" s="1" t="s">
        <v>19519</v>
      </c>
      <c r="Y1407" s="1" t="s">
        <v>19519</v>
      </c>
      <c r="Z1407" s="1" t="s">
        <v>18706</v>
      </c>
      <c r="AA1407" s="1" t="s">
        <v>18707</v>
      </c>
      <c r="AB1407" s="1" t="s">
        <v>18707</v>
      </c>
      <c r="AE1407" s="1" t="s">
        <v>19521</v>
      </c>
      <c r="AI1407" s="1">
        <v>1065</v>
      </c>
      <c r="AK1407" s="1" t="s">
        <v>19749</v>
      </c>
      <c r="AL1407" s="1" t="s">
        <v>18893</v>
      </c>
      <c r="AM1407" s="1" t="s">
        <v>18894</v>
      </c>
      <c r="AN1407" s="1" t="s">
        <v>18669</v>
      </c>
      <c r="AO1407" s="1" t="s">
        <v>18668</v>
      </c>
      <c r="AP1407" s="14" t="s">
        <v>19539</v>
      </c>
      <c r="AQ1407" s="14" t="s">
        <v>18723</v>
      </c>
      <c r="AR1407" s="14" t="s">
        <v>19540</v>
      </c>
      <c r="AS1407" s="15">
        <v>44333</v>
      </c>
      <c r="AT1407" s="1" t="s">
        <v>19750</v>
      </c>
      <c r="AU1407" s="1" t="s">
        <v>19237</v>
      </c>
      <c r="AV1407" s="1" t="s">
        <v>18894</v>
      </c>
      <c r="AW1407" s="1" t="s">
        <v>19241</v>
      </c>
      <c r="AX1407" s="1" t="s">
        <v>18667</v>
      </c>
      <c r="AY1407" s="1" t="s">
        <v>19242</v>
      </c>
    </row>
    <row r="1408" spans="1:51" x14ac:dyDescent="0.2">
      <c r="A1408" s="14" t="s">
        <v>18466</v>
      </c>
      <c r="B1408" s="1" t="s">
        <v>19235</v>
      </c>
      <c r="C1408" s="1" t="s">
        <v>19259</v>
      </c>
      <c r="D1408" s="1" t="s">
        <v>18664</v>
      </c>
      <c r="E1408" s="15">
        <v>44333</v>
      </c>
      <c r="F1408" s="13">
        <v>44333</v>
      </c>
      <c r="G1408" s="1" t="s">
        <v>18954</v>
      </c>
      <c r="H1408" s="1" t="s">
        <v>19236</v>
      </c>
      <c r="I1408" s="1" t="s">
        <v>18667</v>
      </c>
      <c r="J1408" s="1" t="s">
        <v>18668</v>
      </c>
      <c r="K1408" s="1" t="s">
        <v>18669</v>
      </c>
      <c r="L1408" s="1" t="s">
        <v>18894</v>
      </c>
      <c r="M1408" s="1" t="s">
        <v>18893</v>
      </c>
      <c r="N1408" s="1" t="s">
        <v>19237</v>
      </c>
      <c r="O1408" s="1">
        <v>5</v>
      </c>
      <c r="P1408" s="1" t="s">
        <v>19235</v>
      </c>
      <c r="Q1408" s="1" t="s">
        <v>19519</v>
      </c>
      <c r="R1408" s="1">
        <v>20258377320</v>
      </c>
      <c r="S1408" s="1" t="s">
        <v>18702</v>
      </c>
      <c r="T1408" s="1">
        <v>25837732</v>
      </c>
      <c r="U1408" s="1" t="s">
        <v>19520</v>
      </c>
      <c r="V1408" s="1">
        <v>1170017165</v>
      </c>
      <c r="X1408" s="1" t="s">
        <v>19519</v>
      </c>
      <c r="Y1408" s="1" t="s">
        <v>19519</v>
      </c>
      <c r="Z1408" s="1" t="s">
        <v>18706</v>
      </c>
      <c r="AA1408" s="1" t="s">
        <v>18707</v>
      </c>
      <c r="AB1408" s="1" t="s">
        <v>18707</v>
      </c>
      <c r="AE1408" s="1" t="s">
        <v>19521</v>
      </c>
      <c r="AI1408" s="1">
        <v>1065</v>
      </c>
      <c r="AK1408" s="1" t="s">
        <v>19749</v>
      </c>
      <c r="AL1408" s="1" t="s">
        <v>18893</v>
      </c>
      <c r="AM1408" s="1" t="s">
        <v>18894</v>
      </c>
      <c r="AN1408" s="1" t="s">
        <v>18669</v>
      </c>
      <c r="AO1408" s="1" t="s">
        <v>18668</v>
      </c>
      <c r="AP1408" s="14" t="s">
        <v>19539</v>
      </c>
      <c r="AQ1408" s="14" t="s">
        <v>18723</v>
      </c>
      <c r="AR1408" s="14" t="s">
        <v>19540</v>
      </c>
      <c r="AS1408" s="15">
        <v>44333</v>
      </c>
      <c r="AT1408" s="1" t="s">
        <v>19750</v>
      </c>
      <c r="AU1408" s="1" t="s">
        <v>19237</v>
      </c>
      <c r="AV1408" s="1" t="s">
        <v>18894</v>
      </c>
      <c r="AW1408" s="1" t="s">
        <v>19241</v>
      </c>
      <c r="AX1408" s="1" t="s">
        <v>18667</v>
      </c>
      <c r="AY1408" s="1" t="s">
        <v>19242</v>
      </c>
    </row>
    <row r="1409" spans="1:51" x14ac:dyDescent="0.2">
      <c r="A1409" s="14" t="s">
        <v>18469</v>
      </c>
      <c r="B1409" s="1" t="s">
        <v>19235</v>
      </c>
      <c r="C1409" s="1" t="s">
        <v>19259</v>
      </c>
      <c r="D1409" s="1" t="s">
        <v>18664</v>
      </c>
      <c r="E1409" s="15">
        <v>44333</v>
      </c>
      <c r="F1409" s="13">
        <v>44337</v>
      </c>
      <c r="G1409" s="1" t="s">
        <v>18954</v>
      </c>
      <c r="H1409" s="1" t="s">
        <v>19236</v>
      </c>
      <c r="I1409" s="1" t="s">
        <v>18667</v>
      </c>
      <c r="J1409" s="1" t="s">
        <v>18668</v>
      </c>
      <c r="K1409" s="1" t="s">
        <v>18669</v>
      </c>
      <c r="L1409" s="1" t="s">
        <v>18894</v>
      </c>
      <c r="M1409" s="1" t="s">
        <v>18893</v>
      </c>
      <c r="N1409" s="1" t="s">
        <v>19237</v>
      </c>
      <c r="O1409" s="1">
        <v>8</v>
      </c>
      <c r="P1409" s="1" t="s">
        <v>19235</v>
      </c>
      <c r="Q1409" s="1" t="s">
        <v>19519</v>
      </c>
      <c r="R1409" s="1">
        <v>20258377320</v>
      </c>
      <c r="S1409" s="1" t="s">
        <v>18702</v>
      </c>
      <c r="T1409" s="1">
        <v>25837732</v>
      </c>
      <c r="U1409" s="1" t="s">
        <v>19520</v>
      </c>
      <c r="V1409" s="1">
        <v>1170017165</v>
      </c>
      <c r="X1409" s="1" t="s">
        <v>19519</v>
      </c>
      <c r="Y1409" s="1" t="s">
        <v>19519</v>
      </c>
      <c r="Z1409" s="1" t="s">
        <v>18706</v>
      </c>
      <c r="AA1409" s="1" t="s">
        <v>18707</v>
      </c>
      <c r="AB1409" s="1" t="s">
        <v>18707</v>
      </c>
      <c r="AE1409" s="1" t="s">
        <v>19521</v>
      </c>
      <c r="AI1409" s="1">
        <v>1065</v>
      </c>
      <c r="AK1409" s="1" t="s">
        <v>18836</v>
      </c>
      <c r="AL1409" s="1" t="s">
        <v>18710</v>
      </c>
      <c r="AM1409" s="1" t="s">
        <v>18835</v>
      </c>
      <c r="AN1409" s="1" t="s">
        <v>18669</v>
      </c>
      <c r="AO1409" s="1" t="s">
        <v>18668</v>
      </c>
      <c r="AP1409" s="14" t="s">
        <v>19553</v>
      </c>
      <c r="AQ1409" s="14" t="s">
        <v>18837</v>
      </c>
      <c r="AR1409" s="14" t="s">
        <v>18835</v>
      </c>
      <c r="AS1409" s="15">
        <v>44337</v>
      </c>
      <c r="AT1409" s="1" t="s">
        <v>18909</v>
      </c>
      <c r="AU1409" s="1" t="s">
        <v>19237</v>
      </c>
      <c r="AV1409" s="1" t="s">
        <v>18894</v>
      </c>
      <c r="AW1409" s="1" t="s">
        <v>19241</v>
      </c>
      <c r="AX1409" s="1" t="s">
        <v>18667</v>
      </c>
      <c r="AY1409" s="1" t="s">
        <v>19242</v>
      </c>
    </row>
    <row r="1410" spans="1:51" x14ac:dyDescent="0.2">
      <c r="A1410" s="14" t="s">
        <v>18472</v>
      </c>
      <c r="B1410" s="1" t="s">
        <v>19235</v>
      </c>
      <c r="C1410" s="1" t="s">
        <v>19259</v>
      </c>
      <c r="D1410" s="1" t="s">
        <v>18664</v>
      </c>
      <c r="E1410" s="15">
        <v>44333</v>
      </c>
      <c r="F1410" s="13">
        <v>44350</v>
      </c>
      <c r="G1410" s="1" t="s">
        <v>18954</v>
      </c>
      <c r="H1410" s="1" t="s">
        <v>19236</v>
      </c>
      <c r="I1410" s="1" t="s">
        <v>18667</v>
      </c>
      <c r="J1410" s="1" t="s">
        <v>18668</v>
      </c>
      <c r="K1410" s="1" t="s">
        <v>18669</v>
      </c>
      <c r="L1410" s="1" t="s">
        <v>18894</v>
      </c>
      <c r="M1410" s="1" t="s">
        <v>18893</v>
      </c>
      <c r="N1410" s="1" t="s">
        <v>19237</v>
      </c>
      <c r="O1410" s="1">
        <v>11</v>
      </c>
      <c r="P1410" s="1" t="s">
        <v>19235</v>
      </c>
      <c r="Q1410" s="1" t="s">
        <v>19519</v>
      </c>
      <c r="R1410" s="1">
        <v>20258377320</v>
      </c>
      <c r="S1410" s="1" t="s">
        <v>18702</v>
      </c>
      <c r="T1410" s="1">
        <v>25837732</v>
      </c>
      <c r="U1410" s="1" t="s">
        <v>19520</v>
      </c>
      <c r="V1410" s="1">
        <v>1170017165</v>
      </c>
      <c r="X1410" s="1" t="s">
        <v>19519</v>
      </c>
      <c r="Y1410" s="1" t="s">
        <v>19519</v>
      </c>
      <c r="Z1410" s="1" t="s">
        <v>18706</v>
      </c>
      <c r="AA1410" s="1" t="s">
        <v>18707</v>
      </c>
      <c r="AB1410" s="1" t="s">
        <v>18707</v>
      </c>
      <c r="AE1410" s="1" t="s">
        <v>19521</v>
      </c>
      <c r="AI1410" s="1">
        <v>1065</v>
      </c>
      <c r="AK1410" s="1" t="s">
        <v>19754</v>
      </c>
      <c r="AL1410" s="1" t="s">
        <v>19755</v>
      </c>
      <c r="AM1410" s="1" t="s">
        <v>18679</v>
      </c>
      <c r="AN1410" s="1" t="s">
        <v>18669</v>
      </c>
      <c r="AO1410" s="1" t="s">
        <v>18668</v>
      </c>
      <c r="AP1410" s="14" t="s">
        <v>19756</v>
      </c>
      <c r="AQ1410" s="14" t="s">
        <v>19757</v>
      </c>
      <c r="AR1410" s="14" t="s">
        <v>18679</v>
      </c>
      <c r="AS1410" s="15">
        <v>44350</v>
      </c>
      <c r="AT1410" s="1" t="s">
        <v>19758</v>
      </c>
      <c r="AU1410" s="1" t="s">
        <v>19237</v>
      </c>
      <c r="AV1410" s="1" t="s">
        <v>18894</v>
      </c>
      <c r="AW1410" s="1" t="s">
        <v>19241</v>
      </c>
      <c r="AX1410" s="1" t="s">
        <v>18667</v>
      </c>
      <c r="AY1410" s="1" t="s">
        <v>19242</v>
      </c>
    </row>
    <row r="1411" spans="1:51" x14ac:dyDescent="0.2">
      <c r="A1411" s="14" t="s">
        <v>18475</v>
      </c>
      <c r="B1411" s="1" t="s">
        <v>19235</v>
      </c>
      <c r="C1411" s="1" t="s">
        <v>19259</v>
      </c>
      <c r="D1411" s="1" t="s">
        <v>18664</v>
      </c>
      <c r="E1411" s="15">
        <v>44333</v>
      </c>
      <c r="F1411" s="13">
        <v>44333</v>
      </c>
      <c r="G1411" s="1" t="s">
        <v>18954</v>
      </c>
      <c r="H1411" s="1" t="s">
        <v>19236</v>
      </c>
      <c r="I1411" s="1" t="s">
        <v>18667</v>
      </c>
      <c r="J1411" s="1" t="s">
        <v>18668</v>
      </c>
      <c r="K1411" s="1" t="s">
        <v>18669</v>
      </c>
      <c r="L1411" s="1" t="s">
        <v>18894</v>
      </c>
      <c r="M1411" s="1" t="s">
        <v>18893</v>
      </c>
      <c r="N1411" s="1" t="s">
        <v>19237</v>
      </c>
      <c r="O1411" s="1">
        <v>5</v>
      </c>
      <c r="P1411" s="1" t="s">
        <v>19235</v>
      </c>
      <c r="Q1411" s="1" t="s">
        <v>19519</v>
      </c>
      <c r="R1411" s="1">
        <v>20258377320</v>
      </c>
      <c r="S1411" s="1" t="s">
        <v>18702</v>
      </c>
      <c r="T1411" s="1">
        <v>25837732</v>
      </c>
      <c r="U1411" s="1" t="s">
        <v>19520</v>
      </c>
      <c r="V1411" s="1">
        <v>1170017165</v>
      </c>
      <c r="X1411" s="1" t="s">
        <v>19519</v>
      </c>
      <c r="Y1411" s="1" t="s">
        <v>19519</v>
      </c>
      <c r="Z1411" s="1" t="s">
        <v>18706</v>
      </c>
      <c r="AA1411" s="1" t="s">
        <v>18707</v>
      </c>
      <c r="AB1411" s="1" t="s">
        <v>18707</v>
      </c>
      <c r="AE1411" s="1" t="s">
        <v>19521</v>
      </c>
      <c r="AI1411" s="1">
        <v>1065</v>
      </c>
      <c r="AK1411" s="1" t="s">
        <v>19749</v>
      </c>
      <c r="AL1411" s="1" t="s">
        <v>18893</v>
      </c>
      <c r="AM1411" s="1" t="s">
        <v>18894</v>
      </c>
      <c r="AN1411" s="1" t="s">
        <v>18669</v>
      </c>
      <c r="AO1411" s="1" t="s">
        <v>18668</v>
      </c>
      <c r="AP1411" s="14" t="s">
        <v>19539</v>
      </c>
      <c r="AQ1411" s="14" t="s">
        <v>18723</v>
      </c>
      <c r="AR1411" s="14" t="s">
        <v>19540</v>
      </c>
      <c r="AS1411" s="15">
        <v>44333</v>
      </c>
      <c r="AT1411" s="1" t="s">
        <v>19750</v>
      </c>
      <c r="AU1411" s="1" t="s">
        <v>19237</v>
      </c>
      <c r="AV1411" s="1" t="s">
        <v>18894</v>
      </c>
      <c r="AW1411" s="1" t="s">
        <v>19241</v>
      </c>
      <c r="AX1411" s="1" t="s">
        <v>18667</v>
      </c>
      <c r="AY1411" s="1" t="s">
        <v>19242</v>
      </c>
    </row>
    <row r="1412" spans="1:51" x14ac:dyDescent="0.2">
      <c r="A1412" s="14" t="s">
        <v>18478</v>
      </c>
      <c r="B1412" s="1" t="s">
        <v>19235</v>
      </c>
      <c r="C1412" s="1" t="s">
        <v>19259</v>
      </c>
      <c r="D1412" s="1" t="s">
        <v>18664</v>
      </c>
      <c r="E1412" s="15">
        <v>44333</v>
      </c>
      <c r="F1412" s="13">
        <v>44350</v>
      </c>
      <c r="G1412" s="1" t="s">
        <v>18954</v>
      </c>
      <c r="H1412" s="1" t="s">
        <v>19236</v>
      </c>
      <c r="I1412" s="1" t="s">
        <v>18667</v>
      </c>
      <c r="J1412" s="1" t="s">
        <v>18668</v>
      </c>
      <c r="K1412" s="1" t="s">
        <v>18669</v>
      </c>
      <c r="L1412" s="1" t="s">
        <v>18894</v>
      </c>
      <c r="M1412" s="1" t="s">
        <v>18893</v>
      </c>
      <c r="N1412" s="1" t="s">
        <v>19237</v>
      </c>
      <c r="O1412" s="1">
        <v>11</v>
      </c>
      <c r="P1412" s="1" t="s">
        <v>19235</v>
      </c>
      <c r="Q1412" s="1" t="s">
        <v>19519</v>
      </c>
      <c r="R1412" s="1">
        <v>20258377320</v>
      </c>
      <c r="S1412" s="1" t="s">
        <v>18702</v>
      </c>
      <c r="T1412" s="1">
        <v>25837732</v>
      </c>
      <c r="U1412" s="1" t="s">
        <v>19520</v>
      </c>
      <c r="V1412" s="1">
        <v>1170017165</v>
      </c>
      <c r="X1412" s="1" t="s">
        <v>19519</v>
      </c>
      <c r="Y1412" s="1" t="s">
        <v>19519</v>
      </c>
      <c r="Z1412" s="1" t="s">
        <v>18706</v>
      </c>
      <c r="AA1412" s="1" t="s">
        <v>18707</v>
      </c>
      <c r="AB1412" s="1" t="s">
        <v>18707</v>
      </c>
      <c r="AE1412" s="1" t="s">
        <v>19521</v>
      </c>
      <c r="AI1412" s="1">
        <v>1065</v>
      </c>
      <c r="AK1412" s="1" t="s">
        <v>19754</v>
      </c>
      <c r="AL1412" s="1" t="s">
        <v>19755</v>
      </c>
      <c r="AM1412" s="1" t="s">
        <v>18679</v>
      </c>
      <c r="AN1412" s="1" t="s">
        <v>18669</v>
      </c>
      <c r="AO1412" s="1" t="s">
        <v>18668</v>
      </c>
      <c r="AP1412" s="14" t="s">
        <v>19756</v>
      </c>
      <c r="AQ1412" s="14" t="s">
        <v>19757</v>
      </c>
      <c r="AR1412" s="14" t="s">
        <v>18679</v>
      </c>
      <c r="AS1412" s="15">
        <v>44350</v>
      </c>
      <c r="AT1412" s="1" t="s">
        <v>19758</v>
      </c>
      <c r="AU1412" s="1" t="s">
        <v>19237</v>
      </c>
      <c r="AV1412" s="1" t="s">
        <v>18894</v>
      </c>
      <c r="AW1412" s="1" t="s">
        <v>19241</v>
      </c>
      <c r="AX1412" s="1" t="s">
        <v>18667</v>
      </c>
      <c r="AY1412" s="1" t="s">
        <v>19242</v>
      </c>
    </row>
    <row r="1413" spans="1:51" x14ac:dyDescent="0.2">
      <c r="A1413" s="14" t="s">
        <v>18481</v>
      </c>
      <c r="B1413" s="1" t="s">
        <v>19235</v>
      </c>
      <c r="C1413" s="1" t="s">
        <v>19259</v>
      </c>
      <c r="D1413" s="1" t="s">
        <v>18664</v>
      </c>
      <c r="E1413" s="15">
        <v>44333</v>
      </c>
      <c r="F1413" s="13">
        <v>44350</v>
      </c>
      <c r="G1413" s="1" t="s">
        <v>18954</v>
      </c>
      <c r="H1413" s="1" t="s">
        <v>19236</v>
      </c>
      <c r="I1413" s="1" t="s">
        <v>18667</v>
      </c>
      <c r="J1413" s="1" t="s">
        <v>18668</v>
      </c>
      <c r="K1413" s="1" t="s">
        <v>18669</v>
      </c>
      <c r="L1413" s="1" t="s">
        <v>18894</v>
      </c>
      <c r="M1413" s="1" t="s">
        <v>18893</v>
      </c>
      <c r="N1413" s="1" t="s">
        <v>19237</v>
      </c>
      <c r="O1413" s="1">
        <v>11</v>
      </c>
      <c r="P1413" s="1" t="s">
        <v>19235</v>
      </c>
      <c r="Q1413" s="1" t="s">
        <v>19519</v>
      </c>
      <c r="R1413" s="1">
        <v>20258377320</v>
      </c>
      <c r="S1413" s="1" t="s">
        <v>18702</v>
      </c>
      <c r="T1413" s="1">
        <v>25837732</v>
      </c>
      <c r="U1413" s="1" t="s">
        <v>19520</v>
      </c>
      <c r="V1413" s="1">
        <v>1170017165</v>
      </c>
      <c r="X1413" s="1" t="s">
        <v>19519</v>
      </c>
      <c r="Y1413" s="1" t="s">
        <v>19519</v>
      </c>
      <c r="Z1413" s="1" t="s">
        <v>18706</v>
      </c>
      <c r="AA1413" s="1" t="s">
        <v>18707</v>
      </c>
      <c r="AB1413" s="1" t="s">
        <v>18707</v>
      </c>
      <c r="AE1413" s="1" t="s">
        <v>19521</v>
      </c>
      <c r="AI1413" s="1">
        <v>1065</v>
      </c>
      <c r="AK1413" s="1" t="s">
        <v>19754</v>
      </c>
      <c r="AL1413" s="1" t="s">
        <v>19755</v>
      </c>
      <c r="AM1413" s="1" t="s">
        <v>18679</v>
      </c>
      <c r="AN1413" s="1" t="s">
        <v>18669</v>
      </c>
      <c r="AO1413" s="1" t="s">
        <v>18668</v>
      </c>
      <c r="AP1413" s="14" t="s">
        <v>19756</v>
      </c>
      <c r="AQ1413" s="14" t="s">
        <v>19757</v>
      </c>
      <c r="AR1413" s="14" t="s">
        <v>18679</v>
      </c>
      <c r="AS1413" s="15">
        <v>44350</v>
      </c>
      <c r="AT1413" s="1" t="s">
        <v>19758</v>
      </c>
      <c r="AU1413" s="1" t="s">
        <v>19237</v>
      </c>
      <c r="AV1413" s="1" t="s">
        <v>18894</v>
      </c>
      <c r="AW1413" s="1" t="s">
        <v>19241</v>
      </c>
      <c r="AX1413" s="1" t="s">
        <v>18667</v>
      </c>
      <c r="AY1413" s="1" t="s">
        <v>19242</v>
      </c>
    </row>
    <row r="1414" spans="1:51" x14ac:dyDescent="0.2">
      <c r="A1414" s="14" t="s">
        <v>18486</v>
      </c>
      <c r="B1414" s="1" t="s">
        <v>19235</v>
      </c>
      <c r="C1414" s="1" t="s">
        <v>19259</v>
      </c>
      <c r="D1414" s="1" t="s">
        <v>18664</v>
      </c>
      <c r="E1414" s="15">
        <v>44333</v>
      </c>
      <c r="F1414" s="13">
        <v>44346</v>
      </c>
      <c r="G1414" s="1" t="s">
        <v>18954</v>
      </c>
      <c r="H1414" s="1" t="s">
        <v>19236</v>
      </c>
      <c r="I1414" s="1" t="s">
        <v>18667</v>
      </c>
      <c r="J1414" s="1" t="s">
        <v>18668</v>
      </c>
      <c r="K1414" s="1" t="s">
        <v>18669</v>
      </c>
      <c r="L1414" s="1" t="s">
        <v>18894</v>
      </c>
      <c r="M1414" s="1" t="s">
        <v>18893</v>
      </c>
      <c r="N1414" s="1" t="s">
        <v>19237</v>
      </c>
      <c r="O1414" s="1">
        <v>7</v>
      </c>
      <c r="P1414" s="1" t="s">
        <v>19235</v>
      </c>
      <c r="Q1414" s="1" t="s">
        <v>19519</v>
      </c>
      <c r="R1414" s="1">
        <v>20258377320</v>
      </c>
      <c r="S1414" s="1" t="s">
        <v>18702</v>
      </c>
      <c r="T1414" s="1">
        <v>25837732</v>
      </c>
      <c r="U1414" s="1" t="s">
        <v>19520</v>
      </c>
      <c r="V1414" s="1">
        <v>1170017165</v>
      </c>
      <c r="X1414" s="1" t="s">
        <v>19519</v>
      </c>
      <c r="Y1414" s="1" t="s">
        <v>19519</v>
      </c>
      <c r="Z1414" s="1" t="s">
        <v>18706</v>
      </c>
      <c r="AA1414" s="1" t="s">
        <v>18707</v>
      </c>
      <c r="AB1414" s="1" t="s">
        <v>18707</v>
      </c>
      <c r="AE1414" s="1" t="s">
        <v>19521</v>
      </c>
      <c r="AI1414" s="1">
        <v>1065</v>
      </c>
      <c r="AK1414" s="1" t="s">
        <v>19732</v>
      </c>
      <c r="AL1414" s="1" t="s">
        <v>19733</v>
      </c>
      <c r="AM1414" s="1" t="s">
        <v>19094</v>
      </c>
      <c r="AN1414" s="1" t="s">
        <v>18863</v>
      </c>
      <c r="AO1414" s="1" t="s">
        <v>18668</v>
      </c>
      <c r="AP1414" s="14" t="s">
        <v>19734</v>
      </c>
      <c r="AQ1414" s="14" t="s">
        <v>18906</v>
      </c>
      <c r="AR1414" s="14" t="s">
        <v>19094</v>
      </c>
      <c r="AS1414" s="15">
        <v>44346</v>
      </c>
      <c r="AT1414" s="1" t="s">
        <v>19789</v>
      </c>
      <c r="AU1414" s="1" t="s">
        <v>19237</v>
      </c>
      <c r="AV1414" s="1" t="s">
        <v>18894</v>
      </c>
      <c r="AW1414" s="1" t="s">
        <v>19241</v>
      </c>
      <c r="AX1414" s="1" t="s">
        <v>18667</v>
      </c>
      <c r="AY1414" s="1" t="s">
        <v>19242</v>
      </c>
    </row>
    <row r="1415" spans="1:51" x14ac:dyDescent="0.2">
      <c r="A1415" s="14" t="s">
        <v>18491</v>
      </c>
      <c r="B1415" s="1" t="s">
        <v>19235</v>
      </c>
      <c r="C1415" s="1" t="s">
        <v>19259</v>
      </c>
      <c r="D1415" s="1" t="s">
        <v>18664</v>
      </c>
      <c r="E1415" s="15">
        <v>44333</v>
      </c>
      <c r="F1415" s="13">
        <v>44350</v>
      </c>
      <c r="G1415" s="1" t="s">
        <v>18954</v>
      </c>
      <c r="H1415" s="1" t="s">
        <v>19236</v>
      </c>
      <c r="I1415" s="1" t="s">
        <v>18667</v>
      </c>
      <c r="J1415" s="1" t="s">
        <v>18668</v>
      </c>
      <c r="K1415" s="1" t="s">
        <v>18669</v>
      </c>
      <c r="L1415" s="1" t="s">
        <v>18894</v>
      </c>
      <c r="M1415" s="1" t="s">
        <v>18893</v>
      </c>
      <c r="N1415" s="1" t="s">
        <v>19237</v>
      </c>
      <c r="O1415" s="1">
        <v>11</v>
      </c>
      <c r="P1415" s="1" t="s">
        <v>19235</v>
      </c>
      <c r="Q1415" s="1" t="s">
        <v>19519</v>
      </c>
      <c r="R1415" s="1">
        <v>20258377320</v>
      </c>
      <c r="S1415" s="1" t="s">
        <v>18702</v>
      </c>
      <c r="T1415" s="1">
        <v>25837732</v>
      </c>
      <c r="U1415" s="1" t="s">
        <v>19520</v>
      </c>
      <c r="V1415" s="1">
        <v>1170017165</v>
      </c>
      <c r="X1415" s="1" t="s">
        <v>19519</v>
      </c>
      <c r="Y1415" s="1" t="s">
        <v>19519</v>
      </c>
      <c r="Z1415" s="1" t="s">
        <v>18706</v>
      </c>
      <c r="AA1415" s="1" t="s">
        <v>18707</v>
      </c>
      <c r="AB1415" s="1" t="s">
        <v>18707</v>
      </c>
      <c r="AE1415" s="1" t="s">
        <v>19521</v>
      </c>
      <c r="AI1415" s="1">
        <v>1065</v>
      </c>
      <c r="AK1415" s="1" t="s">
        <v>19754</v>
      </c>
      <c r="AL1415" s="1" t="s">
        <v>19755</v>
      </c>
      <c r="AM1415" s="1" t="s">
        <v>18679</v>
      </c>
      <c r="AN1415" s="1" t="s">
        <v>18669</v>
      </c>
      <c r="AO1415" s="1" t="s">
        <v>18668</v>
      </c>
      <c r="AP1415" s="14" t="s">
        <v>19756</v>
      </c>
      <c r="AQ1415" s="14" t="s">
        <v>19757</v>
      </c>
      <c r="AR1415" s="14" t="s">
        <v>18679</v>
      </c>
      <c r="AS1415" s="15">
        <v>44350</v>
      </c>
      <c r="AT1415" s="1" t="s">
        <v>19758</v>
      </c>
      <c r="AU1415" s="1" t="s">
        <v>19237</v>
      </c>
      <c r="AV1415" s="1" t="s">
        <v>18894</v>
      </c>
      <c r="AW1415" s="1" t="s">
        <v>19241</v>
      </c>
      <c r="AX1415" s="1" t="s">
        <v>18667</v>
      </c>
      <c r="AY1415" s="1" t="s">
        <v>19242</v>
      </c>
    </row>
    <row r="1416" spans="1:51" x14ac:dyDescent="0.2">
      <c r="A1416" s="14" t="s">
        <v>16386</v>
      </c>
      <c r="B1416" s="1" t="s">
        <v>18662</v>
      </c>
      <c r="C1416" s="1" t="s">
        <v>18685</v>
      </c>
      <c r="D1416" s="1" t="s">
        <v>18664</v>
      </c>
      <c r="E1416" s="15">
        <v>44334</v>
      </c>
      <c r="F1416" s="13">
        <v>44347</v>
      </c>
      <c r="G1416" s="1" t="s">
        <v>18665</v>
      </c>
      <c r="H1416" s="1" t="s">
        <v>18666</v>
      </c>
      <c r="I1416" s="1" t="s">
        <v>18667</v>
      </c>
      <c r="J1416" s="1" t="s">
        <v>18668</v>
      </c>
      <c r="K1416" s="1" t="s">
        <v>18669</v>
      </c>
      <c r="L1416" s="1" t="s">
        <v>18679</v>
      </c>
      <c r="M1416" s="1" t="s">
        <v>18671</v>
      </c>
      <c r="N1416" s="1" t="s">
        <v>18672</v>
      </c>
      <c r="O1416" s="1">
        <v>19</v>
      </c>
      <c r="P1416" s="1" t="s">
        <v>18662</v>
      </c>
      <c r="Q1416" s="1" t="s">
        <v>18673</v>
      </c>
      <c r="R1416" s="1">
        <v>30501152826</v>
      </c>
      <c r="U1416" s="1" t="s">
        <v>18770</v>
      </c>
      <c r="V1416" s="1">
        <v>55551600</v>
      </c>
      <c r="W1416" s="1" t="s">
        <v>318</v>
      </c>
      <c r="Z1416" s="1" t="s">
        <v>18706</v>
      </c>
      <c r="AA1416" s="1" t="s">
        <v>18881</v>
      </c>
      <c r="AB1416" s="1" t="s">
        <v>18882</v>
      </c>
      <c r="AE1416" s="1" t="s">
        <v>18883</v>
      </c>
      <c r="AG1416" s="1">
        <v>1</v>
      </c>
      <c r="AI1416" s="1">
        <v>1406</v>
      </c>
      <c r="AK1416" s="1" t="s">
        <v>18718</v>
      </c>
      <c r="AL1416" s="1" t="s">
        <v>18671</v>
      </c>
      <c r="AM1416" s="1" t="s">
        <v>18679</v>
      </c>
      <c r="AN1416" s="1" t="s">
        <v>18669</v>
      </c>
      <c r="AO1416" s="1" t="s">
        <v>18668</v>
      </c>
      <c r="AP1416" s="14" t="s">
        <v>18800</v>
      </c>
      <c r="AQ1416" s="14" t="s">
        <v>18734</v>
      </c>
      <c r="AR1416" s="14" t="s">
        <v>18679</v>
      </c>
      <c r="AS1416" s="15">
        <v>44347</v>
      </c>
      <c r="AT1416" s="1" t="s">
        <v>18801</v>
      </c>
      <c r="AU1416" s="1" t="s">
        <v>18672</v>
      </c>
      <c r="AV1416" s="1" t="s">
        <v>18679</v>
      </c>
      <c r="AW1416" s="1" t="s">
        <v>18683</v>
      </c>
      <c r="AX1416" s="1" t="s">
        <v>18667</v>
      </c>
      <c r="AY1416" s="1" t="s">
        <v>18684</v>
      </c>
    </row>
    <row r="1417" spans="1:51" x14ac:dyDescent="0.2">
      <c r="A1417" s="14" t="s">
        <v>16389</v>
      </c>
      <c r="B1417" s="1" t="s">
        <v>18662</v>
      </c>
      <c r="C1417" s="1" t="s">
        <v>18685</v>
      </c>
      <c r="D1417" s="1" t="s">
        <v>18664</v>
      </c>
      <c r="E1417" s="15">
        <v>44334</v>
      </c>
      <c r="F1417" s="13">
        <v>44350</v>
      </c>
      <c r="G1417" s="1" t="s">
        <v>18665</v>
      </c>
      <c r="H1417" s="1" t="s">
        <v>18666</v>
      </c>
      <c r="I1417" s="1" t="s">
        <v>18667</v>
      </c>
      <c r="J1417" s="1" t="s">
        <v>18668</v>
      </c>
      <c r="K1417" s="1" t="s">
        <v>18669</v>
      </c>
      <c r="L1417" s="1" t="s">
        <v>18679</v>
      </c>
      <c r="M1417" s="1" t="s">
        <v>18671</v>
      </c>
      <c r="N1417" s="1" t="s">
        <v>18672</v>
      </c>
      <c r="O1417" s="1">
        <v>34</v>
      </c>
      <c r="P1417" s="1" t="s">
        <v>18662</v>
      </c>
      <c r="Q1417" s="1" t="s">
        <v>19356</v>
      </c>
      <c r="R1417" s="1">
        <v>20131178132</v>
      </c>
      <c r="S1417" s="1" t="s">
        <v>18702</v>
      </c>
      <c r="T1417" s="1">
        <v>13117813</v>
      </c>
      <c r="U1417" s="1" t="s">
        <v>19357</v>
      </c>
      <c r="V1417" s="1">
        <v>52896788</v>
      </c>
      <c r="X1417" s="1" t="s">
        <v>19358</v>
      </c>
      <c r="Y1417" s="1" t="s">
        <v>19359</v>
      </c>
      <c r="Z1417" s="1" t="s">
        <v>18706</v>
      </c>
      <c r="AA1417" s="1" t="s">
        <v>18707</v>
      </c>
      <c r="AB1417" s="1" t="s">
        <v>18707</v>
      </c>
      <c r="AE1417" s="1" t="s">
        <v>19360</v>
      </c>
      <c r="AG1417" s="1" t="s">
        <v>1816</v>
      </c>
      <c r="AH1417" s="1" t="s">
        <v>1816</v>
      </c>
      <c r="AI1417" s="1">
        <v>1293</v>
      </c>
      <c r="AK1417" s="1" t="s">
        <v>19476</v>
      </c>
      <c r="AL1417" s="1" t="s">
        <v>19679</v>
      </c>
      <c r="AM1417" s="1" t="s">
        <v>18679</v>
      </c>
      <c r="AN1417" s="1" t="s">
        <v>18669</v>
      </c>
      <c r="AO1417" s="1" t="s">
        <v>18668</v>
      </c>
      <c r="AP1417" s="14" t="s">
        <v>19598</v>
      </c>
      <c r="AQ1417" s="14" t="s">
        <v>19562</v>
      </c>
      <c r="AR1417" s="14" t="s">
        <v>18679</v>
      </c>
      <c r="AS1417" s="15">
        <v>44350</v>
      </c>
      <c r="AT1417" s="1" t="s">
        <v>20338</v>
      </c>
      <c r="AU1417" s="1" t="s">
        <v>18672</v>
      </c>
      <c r="AV1417" s="1" t="s">
        <v>18679</v>
      </c>
      <c r="AW1417" s="1" t="s">
        <v>18683</v>
      </c>
      <c r="AX1417" s="1" t="s">
        <v>18667</v>
      </c>
      <c r="AY1417" s="1" t="s">
        <v>18684</v>
      </c>
    </row>
    <row r="1418" spans="1:51" x14ac:dyDescent="0.2">
      <c r="A1418" s="14" t="s">
        <v>16392</v>
      </c>
      <c r="B1418" s="1" t="s">
        <v>18662</v>
      </c>
      <c r="C1418" s="1" t="s">
        <v>18685</v>
      </c>
      <c r="D1418" s="1" t="s">
        <v>18664</v>
      </c>
      <c r="E1418" s="15">
        <v>44334</v>
      </c>
      <c r="F1418" s="13">
        <v>44350</v>
      </c>
      <c r="G1418" s="1" t="s">
        <v>18665</v>
      </c>
      <c r="H1418" s="1" t="s">
        <v>18666</v>
      </c>
      <c r="I1418" s="1" t="s">
        <v>18667</v>
      </c>
      <c r="J1418" s="1" t="s">
        <v>18668</v>
      </c>
      <c r="K1418" s="1" t="s">
        <v>18669</v>
      </c>
      <c r="L1418" s="1" t="s">
        <v>18679</v>
      </c>
      <c r="M1418" s="1" t="s">
        <v>18671</v>
      </c>
      <c r="N1418" s="1" t="s">
        <v>18672</v>
      </c>
      <c r="O1418" s="1">
        <v>31</v>
      </c>
      <c r="P1418" s="1" t="s">
        <v>18662</v>
      </c>
      <c r="Q1418" s="1" t="s">
        <v>19356</v>
      </c>
      <c r="R1418" s="1">
        <v>20131178132</v>
      </c>
      <c r="S1418" s="1" t="s">
        <v>18702</v>
      </c>
      <c r="T1418" s="1">
        <v>13117813</v>
      </c>
      <c r="U1418" s="1" t="s">
        <v>19357</v>
      </c>
      <c r="V1418" s="1">
        <v>52896788</v>
      </c>
      <c r="X1418" s="1" t="s">
        <v>19358</v>
      </c>
      <c r="Y1418" s="1" t="s">
        <v>19359</v>
      </c>
      <c r="Z1418" s="1" t="s">
        <v>18706</v>
      </c>
      <c r="AA1418" s="1" t="s">
        <v>18707</v>
      </c>
      <c r="AB1418" s="1" t="s">
        <v>18707</v>
      </c>
      <c r="AE1418" s="1" t="s">
        <v>19360</v>
      </c>
      <c r="AG1418" s="1" t="s">
        <v>1816</v>
      </c>
      <c r="AH1418" s="1" t="s">
        <v>1816</v>
      </c>
      <c r="AI1418" s="1">
        <v>1293</v>
      </c>
      <c r="AK1418" s="1" t="s">
        <v>19476</v>
      </c>
      <c r="AL1418" s="1" t="s">
        <v>19679</v>
      </c>
      <c r="AM1418" s="1" t="s">
        <v>18679</v>
      </c>
      <c r="AN1418" s="1" t="s">
        <v>18669</v>
      </c>
      <c r="AO1418" s="1" t="s">
        <v>18668</v>
      </c>
      <c r="AP1418" s="14" t="s">
        <v>19598</v>
      </c>
      <c r="AQ1418" s="14" t="s">
        <v>19562</v>
      </c>
      <c r="AR1418" s="14" t="s">
        <v>18679</v>
      </c>
      <c r="AS1418" s="15">
        <v>44350</v>
      </c>
      <c r="AT1418" s="1" t="s">
        <v>20339</v>
      </c>
      <c r="AU1418" s="1" t="s">
        <v>18672</v>
      </c>
      <c r="AV1418" s="1" t="s">
        <v>18679</v>
      </c>
      <c r="AW1418" s="1" t="s">
        <v>18683</v>
      </c>
      <c r="AX1418" s="1" t="s">
        <v>18667</v>
      </c>
      <c r="AY1418" s="1" t="s">
        <v>18684</v>
      </c>
    </row>
    <row r="1419" spans="1:51" x14ac:dyDescent="0.2">
      <c r="A1419" s="14" t="s">
        <v>17490</v>
      </c>
      <c r="B1419" s="1" t="s">
        <v>18953</v>
      </c>
      <c r="C1419" s="1" t="s">
        <v>18663</v>
      </c>
      <c r="D1419" s="1" t="s">
        <v>18664</v>
      </c>
      <c r="E1419" s="15">
        <v>44334</v>
      </c>
      <c r="F1419" s="13">
        <v>44348</v>
      </c>
      <c r="G1419" s="1" t="s">
        <v>18954</v>
      </c>
      <c r="H1419" s="1" t="s">
        <v>18955</v>
      </c>
      <c r="I1419" s="1" t="s">
        <v>18667</v>
      </c>
      <c r="J1419" s="1" t="s">
        <v>18668</v>
      </c>
      <c r="K1419" s="1" t="s">
        <v>18669</v>
      </c>
      <c r="L1419" s="1" t="s">
        <v>18693</v>
      </c>
      <c r="M1419" s="1" t="s">
        <v>18956</v>
      </c>
      <c r="N1419" s="1" t="s">
        <v>18957</v>
      </c>
      <c r="O1419" s="1">
        <v>20</v>
      </c>
      <c r="P1419" s="1" t="s">
        <v>18953</v>
      </c>
      <c r="Q1419" s="1" t="s">
        <v>19502</v>
      </c>
      <c r="R1419" s="1">
        <v>20221001258</v>
      </c>
      <c r="S1419" s="1" t="s">
        <v>18702</v>
      </c>
      <c r="T1419" s="1">
        <v>22100125</v>
      </c>
      <c r="U1419" s="1" t="s">
        <v>19238</v>
      </c>
      <c r="V1419" s="1">
        <v>1143272844</v>
      </c>
      <c r="X1419" s="1" t="s">
        <v>19503</v>
      </c>
      <c r="Y1419" s="1" t="s">
        <v>19504</v>
      </c>
      <c r="Z1419" s="1" t="s">
        <v>18706</v>
      </c>
      <c r="AA1419" s="1" t="s">
        <v>18707</v>
      </c>
      <c r="AB1419" s="1" t="s">
        <v>18707</v>
      </c>
      <c r="AE1419" s="1" t="s">
        <v>19239</v>
      </c>
      <c r="AG1419" s="1" t="s">
        <v>19505</v>
      </c>
      <c r="AH1419" s="1" t="s">
        <v>18891</v>
      </c>
      <c r="AI1419" s="1">
        <v>1035</v>
      </c>
      <c r="AK1419" s="1" t="s">
        <v>19624</v>
      </c>
      <c r="AL1419" s="1" t="s">
        <v>19151</v>
      </c>
      <c r="AM1419" s="1" t="s">
        <v>18693</v>
      </c>
      <c r="AN1419" s="1" t="s">
        <v>18669</v>
      </c>
      <c r="AO1419" s="1" t="s">
        <v>18668</v>
      </c>
      <c r="AP1419" s="14" t="s">
        <v>19790</v>
      </c>
      <c r="AQ1419" s="14" t="s">
        <v>19107</v>
      </c>
      <c r="AR1419" s="14" t="s">
        <v>18693</v>
      </c>
      <c r="AS1419" s="15">
        <v>44350</v>
      </c>
      <c r="AT1419" s="1" t="s">
        <v>18828</v>
      </c>
      <c r="AU1419" s="1" t="s">
        <v>18957</v>
      </c>
      <c r="AV1419" s="1" t="s">
        <v>18693</v>
      </c>
      <c r="AW1419" s="1" t="s">
        <v>18958</v>
      </c>
      <c r="AX1419" s="1" t="s">
        <v>18667</v>
      </c>
      <c r="AY1419" s="1" t="s">
        <v>18959</v>
      </c>
    </row>
    <row r="1420" spans="1:51" x14ac:dyDescent="0.2">
      <c r="A1420" s="14" t="s">
        <v>17495</v>
      </c>
      <c r="B1420" s="1" t="s">
        <v>18953</v>
      </c>
      <c r="C1420" s="1" t="s">
        <v>18685</v>
      </c>
      <c r="D1420" s="1" t="s">
        <v>18664</v>
      </c>
      <c r="E1420" s="15">
        <v>44334</v>
      </c>
      <c r="F1420" s="13">
        <v>44349</v>
      </c>
      <c r="G1420" s="1" t="s">
        <v>18954</v>
      </c>
      <c r="H1420" s="1" t="s">
        <v>18955</v>
      </c>
      <c r="I1420" s="1" t="s">
        <v>18667</v>
      </c>
      <c r="J1420" s="1" t="s">
        <v>18668</v>
      </c>
      <c r="K1420" s="1" t="s">
        <v>18669</v>
      </c>
      <c r="L1420" s="1" t="s">
        <v>18693</v>
      </c>
      <c r="M1420" s="1" t="s">
        <v>18956</v>
      </c>
      <c r="N1420" s="1" t="s">
        <v>18957</v>
      </c>
      <c r="O1420" s="1">
        <v>27</v>
      </c>
      <c r="P1420" s="1" t="s">
        <v>18953</v>
      </c>
      <c r="Q1420" s="1" t="s">
        <v>19502</v>
      </c>
      <c r="R1420" s="1">
        <v>20221001258</v>
      </c>
      <c r="S1420" s="1" t="s">
        <v>18702</v>
      </c>
      <c r="T1420" s="1">
        <v>22100125</v>
      </c>
      <c r="U1420" s="1" t="s">
        <v>19238</v>
      </c>
      <c r="V1420" s="1">
        <v>1143272844</v>
      </c>
      <c r="X1420" s="1" t="s">
        <v>19503</v>
      </c>
      <c r="Y1420" s="1" t="s">
        <v>19504</v>
      </c>
      <c r="Z1420" s="1" t="s">
        <v>18706</v>
      </c>
      <c r="AA1420" s="1" t="s">
        <v>18707</v>
      </c>
      <c r="AB1420" s="1" t="s">
        <v>18707</v>
      </c>
      <c r="AE1420" s="1" t="s">
        <v>19239</v>
      </c>
      <c r="AG1420" s="1" t="s">
        <v>19505</v>
      </c>
      <c r="AH1420" s="1" t="s">
        <v>18891</v>
      </c>
      <c r="AI1420" s="1">
        <v>1035</v>
      </c>
      <c r="AK1420" s="1" t="s">
        <v>19624</v>
      </c>
      <c r="AL1420" s="1" t="s">
        <v>19151</v>
      </c>
      <c r="AM1420" s="1" t="s">
        <v>18693</v>
      </c>
      <c r="AN1420" s="1" t="s">
        <v>18669</v>
      </c>
      <c r="AO1420" s="1" t="s">
        <v>18668</v>
      </c>
      <c r="AP1420" s="14" t="s">
        <v>19790</v>
      </c>
      <c r="AQ1420" s="14" t="s">
        <v>19107</v>
      </c>
      <c r="AR1420" s="14" t="s">
        <v>18693</v>
      </c>
      <c r="AS1420" s="15">
        <v>44350</v>
      </c>
      <c r="AT1420" s="1" t="s">
        <v>18828</v>
      </c>
      <c r="AU1420" s="1" t="s">
        <v>18957</v>
      </c>
      <c r="AV1420" s="1" t="s">
        <v>18693</v>
      </c>
      <c r="AW1420" s="1" t="s">
        <v>18958</v>
      </c>
      <c r="AX1420" s="1" t="s">
        <v>18667</v>
      </c>
      <c r="AY1420" s="1" t="s">
        <v>18959</v>
      </c>
    </row>
    <row r="1421" spans="1:51" x14ac:dyDescent="0.2">
      <c r="A1421" s="14" t="s">
        <v>17498</v>
      </c>
      <c r="B1421" s="1" t="s">
        <v>18953</v>
      </c>
      <c r="C1421" s="1" t="s">
        <v>18685</v>
      </c>
      <c r="D1421" s="1" t="s">
        <v>18664</v>
      </c>
      <c r="E1421" s="15">
        <v>44334</v>
      </c>
      <c r="F1421" s="13">
        <v>44350</v>
      </c>
      <c r="G1421" s="1" t="s">
        <v>18954</v>
      </c>
      <c r="H1421" s="1" t="s">
        <v>18955</v>
      </c>
      <c r="I1421" s="1" t="s">
        <v>18667</v>
      </c>
      <c r="J1421" s="1" t="s">
        <v>18668</v>
      </c>
      <c r="K1421" s="1" t="s">
        <v>18669</v>
      </c>
      <c r="L1421" s="1" t="s">
        <v>18693</v>
      </c>
      <c r="M1421" s="1" t="s">
        <v>18956</v>
      </c>
      <c r="N1421" s="1" t="s">
        <v>18957</v>
      </c>
      <c r="O1421" s="1">
        <v>24</v>
      </c>
      <c r="P1421" s="1" t="s">
        <v>18953</v>
      </c>
      <c r="Q1421" s="1" t="s">
        <v>19502</v>
      </c>
      <c r="R1421" s="1">
        <v>20221001258</v>
      </c>
      <c r="S1421" s="1" t="s">
        <v>18702</v>
      </c>
      <c r="T1421" s="1">
        <v>22100125</v>
      </c>
      <c r="U1421" s="1" t="s">
        <v>19238</v>
      </c>
      <c r="V1421" s="1">
        <v>1143272844</v>
      </c>
      <c r="X1421" s="1" t="s">
        <v>19503</v>
      </c>
      <c r="Y1421" s="1" t="s">
        <v>19504</v>
      </c>
      <c r="Z1421" s="1" t="s">
        <v>18706</v>
      </c>
      <c r="AA1421" s="1" t="s">
        <v>18707</v>
      </c>
      <c r="AB1421" s="1" t="s">
        <v>18707</v>
      </c>
      <c r="AE1421" s="1" t="s">
        <v>19239</v>
      </c>
      <c r="AG1421" s="1" t="s">
        <v>19505</v>
      </c>
      <c r="AH1421" s="1" t="s">
        <v>18891</v>
      </c>
      <c r="AI1421" s="1">
        <v>1035</v>
      </c>
      <c r="AK1421" s="1" t="s">
        <v>18761</v>
      </c>
      <c r="AL1421" s="1" t="s">
        <v>18730</v>
      </c>
      <c r="AM1421" s="1" t="s">
        <v>18693</v>
      </c>
      <c r="AN1421" s="1" t="s">
        <v>18669</v>
      </c>
      <c r="AO1421" s="1" t="s">
        <v>18668</v>
      </c>
      <c r="AP1421" s="14" t="s">
        <v>18694</v>
      </c>
      <c r="AQ1421" s="14" t="s">
        <v>18695</v>
      </c>
      <c r="AR1421" s="14" t="s">
        <v>18693</v>
      </c>
      <c r="AS1421" s="15">
        <v>44350</v>
      </c>
      <c r="AT1421" s="1" t="s">
        <v>18769</v>
      </c>
      <c r="AU1421" s="1" t="s">
        <v>18957</v>
      </c>
      <c r="AV1421" s="1" t="s">
        <v>18693</v>
      </c>
      <c r="AW1421" s="1" t="s">
        <v>18958</v>
      </c>
      <c r="AX1421" s="1" t="s">
        <v>18667</v>
      </c>
      <c r="AY1421" s="1" t="s">
        <v>18959</v>
      </c>
    </row>
    <row r="1422" spans="1:51" x14ac:dyDescent="0.2">
      <c r="A1422" s="14" t="s">
        <v>17501</v>
      </c>
      <c r="B1422" s="1" t="s">
        <v>18953</v>
      </c>
      <c r="C1422" s="1" t="s">
        <v>18685</v>
      </c>
      <c r="D1422" s="1" t="s">
        <v>18664</v>
      </c>
      <c r="E1422" s="15">
        <v>44334</v>
      </c>
      <c r="F1422" s="13">
        <v>44349</v>
      </c>
      <c r="G1422" s="1" t="s">
        <v>18954</v>
      </c>
      <c r="H1422" s="1" t="s">
        <v>18955</v>
      </c>
      <c r="I1422" s="1" t="s">
        <v>18667</v>
      </c>
      <c r="J1422" s="1" t="s">
        <v>18668</v>
      </c>
      <c r="K1422" s="1" t="s">
        <v>18669</v>
      </c>
      <c r="L1422" s="1" t="s">
        <v>18693</v>
      </c>
      <c r="M1422" s="1" t="s">
        <v>18956</v>
      </c>
      <c r="N1422" s="1" t="s">
        <v>18957</v>
      </c>
      <c r="O1422" s="1">
        <v>28</v>
      </c>
      <c r="P1422" s="1" t="s">
        <v>18953</v>
      </c>
      <c r="Q1422" s="1" t="s">
        <v>19502</v>
      </c>
      <c r="R1422" s="1">
        <v>20221001258</v>
      </c>
      <c r="S1422" s="1" t="s">
        <v>18702</v>
      </c>
      <c r="T1422" s="1">
        <v>22100125</v>
      </c>
      <c r="U1422" s="1" t="s">
        <v>19238</v>
      </c>
      <c r="V1422" s="1">
        <v>1143272844</v>
      </c>
      <c r="X1422" s="1" t="s">
        <v>19503</v>
      </c>
      <c r="Y1422" s="1" t="s">
        <v>19504</v>
      </c>
      <c r="Z1422" s="1" t="s">
        <v>18706</v>
      </c>
      <c r="AA1422" s="1" t="s">
        <v>18707</v>
      </c>
      <c r="AB1422" s="1" t="s">
        <v>18707</v>
      </c>
      <c r="AE1422" s="1" t="s">
        <v>19239</v>
      </c>
      <c r="AG1422" s="1" t="s">
        <v>19505</v>
      </c>
      <c r="AH1422" s="1" t="s">
        <v>18891</v>
      </c>
      <c r="AI1422" s="1">
        <v>1035</v>
      </c>
      <c r="AK1422" s="1" t="s">
        <v>19624</v>
      </c>
      <c r="AL1422" s="1" t="s">
        <v>19151</v>
      </c>
      <c r="AM1422" s="1" t="s">
        <v>18693</v>
      </c>
      <c r="AN1422" s="1" t="s">
        <v>18669</v>
      </c>
      <c r="AO1422" s="1" t="s">
        <v>18668</v>
      </c>
      <c r="AP1422" s="14" t="s">
        <v>19790</v>
      </c>
      <c r="AQ1422" s="14" t="s">
        <v>19107</v>
      </c>
      <c r="AR1422" s="14" t="s">
        <v>18693</v>
      </c>
      <c r="AS1422" s="15">
        <v>44350</v>
      </c>
      <c r="AT1422" s="1" t="s">
        <v>18828</v>
      </c>
      <c r="AU1422" s="1" t="s">
        <v>18957</v>
      </c>
      <c r="AV1422" s="1" t="s">
        <v>18693</v>
      </c>
      <c r="AW1422" s="1" t="s">
        <v>18958</v>
      </c>
      <c r="AX1422" s="1" t="s">
        <v>18667</v>
      </c>
      <c r="AY1422" s="1" t="s">
        <v>18959</v>
      </c>
    </row>
    <row r="1423" spans="1:51" x14ac:dyDescent="0.2">
      <c r="A1423" s="14" t="s">
        <v>17504</v>
      </c>
      <c r="B1423" s="1" t="s">
        <v>18953</v>
      </c>
      <c r="C1423" s="1" t="s">
        <v>18685</v>
      </c>
      <c r="D1423" s="1" t="s">
        <v>18664</v>
      </c>
      <c r="E1423" s="15">
        <v>44334</v>
      </c>
      <c r="F1423" s="13">
        <v>44350</v>
      </c>
      <c r="G1423" s="1" t="s">
        <v>18954</v>
      </c>
      <c r="H1423" s="1" t="s">
        <v>18955</v>
      </c>
      <c r="I1423" s="1" t="s">
        <v>18667</v>
      </c>
      <c r="J1423" s="1" t="s">
        <v>18668</v>
      </c>
      <c r="K1423" s="1" t="s">
        <v>18669</v>
      </c>
      <c r="L1423" s="1" t="s">
        <v>18693</v>
      </c>
      <c r="M1423" s="1" t="s">
        <v>18956</v>
      </c>
      <c r="N1423" s="1" t="s">
        <v>18957</v>
      </c>
      <c r="O1423" s="1">
        <v>23</v>
      </c>
      <c r="P1423" s="1" t="s">
        <v>18953</v>
      </c>
      <c r="Q1423" s="1" t="s">
        <v>19502</v>
      </c>
      <c r="R1423" s="1">
        <v>20221001258</v>
      </c>
      <c r="S1423" s="1" t="s">
        <v>18702</v>
      </c>
      <c r="T1423" s="1">
        <v>22100125</v>
      </c>
      <c r="U1423" s="1" t="s">
        <v>19238</v>
      </c>
      <c r="V1423" s="1">
        <v>1143272844</v>
      </c>
      <c r="X1423" s="1" t="s">
        <v>19503</v>
      </c>
      <c r="Y1423" s="1" t="s">
        <v>19504</v>
      </c>
      <c r="Z1423" s="1" t="s">
        <v>18706</v>
      </c>
      <c r="AA1423" s="1" t="s">
        <v>18707</v>
      </c>
      <c r="AB1423" s="1" t="s">
        <v>18707</v>
      </c>
      <c r="AE1423" s="1" t="s">
        <v>19239</v>
      </c>
      <c r="AG1423" s="1" t="s">
        <v>19505</v>
      </c>
      <c r="AH1423" s="1" t="s">
        <v>18891</v>
      </c>
      <c r="AI1423" s="1">
        <v>1035</v>
      </c>
      <c r="AK1423" s="1" t="s">
        <v>18761</v>
      </c>
      <c r="AL1423" s="1" t="s">
        <v>18730</v>
      </c>
      <c r="AM1423" s="1" t="s">
        <v>18693</v>
      </c>
      <c r="AN1423" s="1" t="s">
        <v>18669</v>
      </c>
      <c r="AO1423" s="1" t="s">
        <v>18668</v>
      </c>
      <c r="AP1423" s="14" t="s">
        <v>18694</v>
      </c>
      <c r="AQ1423" s="14" t="s">
        <v>18695</v>
      </c>
      <c r="AR1423" s="14" t="s">
        <v>18693</v>
      </c>
      <c r="AS1423" s="15">
        <v>44350</v>
      </c>
      <c r="AT1423" s="1" t="s">
        <v>18769</v>
      </c>
      <c r="AU1423" s="1" t="s">
        <v>18957</v>
      </c>
      <c r="AV1423" s="1" t="s">
        <v>18693</v>
      </c>
      <c r="AW1423" s="1" t="s">
        <v>18958</v>
      </c>
      <c r="AX1423" s="1" t="s">
        <v>18667</v>
      </c>
      <c r="AY1423" s="1" t="s">
        <v>18959</v>
      </c>
    </row>
    <row r="1424" spans="1:51" x14ac:dyDescent="0.2">
      <c r="A1424" s="14" t="s">
        <v>17507</v>
      </c>
      <c r="B1424" s="1" t="s">
        <v>18953</v>
      </c>
      <c r="C1424" s="1" t="s">
        <v>18685</v>
      </c>
      <c r="D1424" s="1" t="s">
        <v>18664</v>
      </c>
      <c r="E1424" s="15">
        <v>44334</v>
      </c>
      <c r="F1424" s="13">
        <v>44349</v>
      </c>
      <c r="G1424" s="1" t="s">
        <v>18954</v>
      </c>
      <c r="H1424" s="1" t="s">
        <v>18955</v>
      </c>
      <c r="I1424" s="1" t="s">
        <v>18667</v>
      </c>
      <c r="J1424" s="1" t="s">
        <v>18668</v>
      </c>
      <c r="K1424" s="1" t="s">
        <v>18669</v>
      </c>
      <c r="L1424" s="1" t="s">
        <v>18693</v>
      </c>
      <c r="M1424" s="1" t="s">
        <v>18956</v>
      </c>
      <c r="N1424" s="1" t="s">
        <v>18957</v>
      </c>
      <c r="O1424" s="1">
        <v>27</v>
      </c>
      <c r="P1424" s="1" t="s">
        <v>18953</v>
      </c>
      <c r="Q1424" s="1" t="s">
        <v>19502</v>
      </c>
      <c r="R1424" s="1">
        <v>20221001258</v>
      </c>
      <c r="S1424" s="1" t="s">
        <v>18702</v>
      </c>
      <c r="T1424" s="1">
        <v>22100125</v>
      </c>
      <c r="U1424" s="1" t="s">
        <v>19238</v>
      </c>
      <c r="V1424" s="1">
        <v>1143272844</v>
      </c>
      <c r="X1424" s="1" t="s">
        <v>19503</v>
      </c>
      <c r="Y1424" s="1" t="s">
        <v>19504</v>
      </c>
      <c r="Z1424" s="1" t="s">
        <v>18706</v>
      </c>
      <c r="AA1424" s="1" t="s">
        <v>18707</v>
      </c>
      <c r="AB1424" s="1" t="s">
        <v>18707</v>
      </c>
      <c r="AE1424" s="1" t="s">
        <v>19239</v>
      </c>
      <c r="AG1424" s="1" t="s">
        <v>19505</v>
      </c>
      <c r="AH1424" s="1" t="s">
        <v>18891</v>
      </c>
      <c r="AI1424" s="1">
        <v>1035</v>
      </c>
      <c r="AK1424" s="1" t="s">
        <v>19624</v>
      </c>
      <c r="AL1424" s="1" t="s">
        <v>19151</v>
      </c>
      <c r="AM1424" s="1" t="s">
        <v>18693</v>
      </c>
      <c r="AN1424" s="1" t="s">
        <v>18669</v>
      </c>
      <c r="AO1424" s="1" t="s">
        <v>18668</v>
      </c>
      <c r="AP1424" s="14" t="s">
        <v>19790</v>
      </c>
      <c r="AQ1424" s="14" t="s">
        <v>19107</v>
      </c>
      <c r="AR1424" s="14" t="s">
        <v>18693</v>
      </c>
      <c r="AS1424" s="15">
        <v>44350</v>
      </c>
      <c r="AT1424" s="1" t="s">
        <v>18828</v>
      </c>
      <c r="AU1424" s="1" t="s">
        <v>18957</v>
      </c>
      <c r="AV1424" s="1" t="s">
        <v>18693</v>
      </c>
      <c r="AW1424" s="1" t="s">
        <v>18958</v>
      </c>
      <c r="AX1424" s="1" t="s">
        <v>18667</v>
      </c>
      <c r="AY1424" s="1" t="s">
        <v>18959</v>
      </c>
    </row>
    <row r="1425" spans="1:51" x14ac:dyDescent="0.2">
      <c r="A1425" s="14" t="s">
        <v>17510</v>
      </c>
      <c r="B1425" s="1" t="s">
        <v>18953</v>
      </c>
      <c r="C1425" s="1" t="s">
        <v>18685</v>
      </c>
      <c r="D1425" s="1" t="s">
        <v>18664</v>
      </c>
      <c r="E1425" s="15">
        <v>44334</v>
      </c>
      <c r="F1425" s="13">
        <v>44350</v>
      </c>
      <c r="G1425" s="1" t="s">
        <v>18954</v>
      </c>
      <c r="H1425" s="1" t="s">
        <v>18955</v>
      </c>
      <c r="I1425" s="1" t="s">
        <v>18667</v>
      </c>
      <c r="J1425" s="1" t="s">
        <v>18668</v>
      </c>
      <c r="K1425" s="1" t="s">
        <v>18669</v>
      </c>
      <c r="L1425" s="1" t="s">
        <v>18693</v>
      </c>
      <c r="M1425" s="1" t="s">
        <v>18956</v>
      </c>
      <c r="N1425" s="1" t="s">
        <v>18957</v>
      </c>
      <c r="O1425" s="1">
        <v>24</v>
      </c>
      <c r="P1425" s="1" t="s">
        <v>18953</v>
      </c>
      <c r="Q1425" s="1" t="s">
        <v>19502</v>
      </c>
      <c r="R1425" s="1">
        <v>20221001258</v>
      </c>
      <c r="S1425" s="1" t="s">
        <v>18702</v>
      </c>
      <c r="T1425" s="1">
        <v>22100125</v>
      </c>
      <c r="U1425" s="1" t="s">
        <v>19238</v>
      </c>
      <c r="V1425" s="1">
        <v>1143272844</v>
      </c>
      <c r="X1425" s="1" t="s">
        <v>19503</v>
      </c>
      <c r="Y1425" s="1" t="s">
        <v>19504</v>
      </c>
      <c r="Z1425" s="1" t="s">
        <v>18706</v>
      </c>
      <c r="AA1425" s="1" t="s">
        <v>18707</v>
      </c>
      <c r="AB1425" s="1" t="s">
        <v>18707</v>
      </c>
      <c r="AE1425" s="1" t="s">
        <v>19239</v>
      </c>
      <c r="AG1425" s="1" t="s">
        <v>19505</v>
      </c>
      <c r="AH1425" s="1" t="s">
        <v>18891</v>
      </c>
      <c r="AI1425" s="1">
        <v>1035</v>
      </c>
      <c r="AK1425" s="1" t="s">
        <v>18761</v>
      </c>
      <c r="AL1425" s="1" t="s">
        <v>18730</v>
      </c>
      <c r="AM1425" s="1" t="s">
        <v>18693</v>
      </c>
      <c r="AN1425" s="1" t="s">
        <v>18669</v>
      </c>
      <c r="AO1425" s="1" t="s">
        <v>18668</v>
      </c>
      <c r="AP1425" s="14" t="s">
        <v>18694</v>
      </c>
      <c r="AQ1425" s="14" t="s">
        <v>18695</v>
      </c>
      <c r="AR1425" s="14" t="s">
        <v>18693</v>
      </c>
      <c r="AS1425" s="15">
        <v>44350</v>
      </c>
      <c r="AT1425" s="1" t="s">
        <v>18769</v>
      </c>
      <c r="AU1425" s="1" t="s">
        <v>18957</v>
      </c>
      <c r="AV1425" s="1" t="s">
        <v>18693</v>
      </c>
      <c r="AW1425" s="1" t="s">
        <v>18958</v>
      </c>
      <c r="AX1425" s="1" t="s">
        <v>18667</v>
      </c>
      <c r="AY1425" s="1" t="s">
        <v>18959</v>
      </c>
    </row>
    <row r="1426" spans="1:51" x14ac:dyDescent="0.2">
      <c r="A1426" s="14" t="s">
        <v>17513</v>
      </c>
      <c r="B1426" s="1" t="s">
        <v>18953</v>
      </c>
      <c r="C1426" s="1" t="s">
        <v>18685</v>
      </c>
      <c r="D1426" s="1" t="s">
        <v>18664</v>
      </c>
      <c r="E1426" s="15">
        <v>44334</v>
      </c>
      <c r="F1426" s="13">
        <v>44349</v>
      </c>
      <c r="G1426" s="1" t="s">
        <v>18954</v>
      </c>
      <c r="H1426" s="1" t="s">
        <v>18955</v>
      </c>
      <c r="I1426" s="1" t="s">
        <v>18667</v>
      </c>
      <c r="J1426" s="1" t="s">
        <v>18668</v>
      </c>
      <c r="K1426" s="1" t="s">
        <v>18669</v>
      </c>
      <c r="L1426" s="1" t="s">
        <v>18693</v>
      </c>
      <c r="M1426" s="1" t="s">
        <v>18956</v>
      </c>
      <c r="N1426" s="1" t="s">
        <v>18957</v>
      </c>
      <c r="O1426" s="1">
        <v>27</v>
      </c>
      <c r="P1426" s="1" t="s">
        <v>18953</v>
      </c>
      <c r="Q1426" s="1" t="s">
        <v>19502</v>
      </c>
      <c r="R1426" s="1">
        <v>20221001258</v>
      </c>
      <c r="S1426" s="1" t="s">
        <v>18702</v>
      </c>
      <c r="T1426" s="1">
        <v>22100125</v>
      </c>
      <c r="U1426" s="1" t="s">
        <v>19238</v>
      </c>
      <c r="V1426" s="1">
        <v>1143272844</v>
      </c>
      <c r="X1426" s="1" t="s">
        <v>19503</v>
      </c>
      <c r="Y1426" s="1" t="s">
        <v>19504</v>
      </c>
      <c r="Z1426" s="1" t="s">
        <v>18706</v>
      </c>
      <c r="AA1426" s="1" t="s">
        <v>18707</v>
      </c>
      <c r="AB1426" s="1" t="s">
        <v>18707</v>
      </c>
      <c r="AE1426" s="1" t="s">
        <v>19239</v>
      </c>
      <c r="AG1426" s="1" t="s">
        <v>19505</v>
      </c>
      <c r="AH1426" s="1" t="s">
        <v>18891</v>
      </c>
      <c r="AI1426" s="1">
        <v>1035</v>
      </c>
      <c r="AK1426" s="1" t="s">
        <v>19624</v>
      </c>
      <c r="AL1426" s="1" t="s">
        <v>19151</v>
      </c>
      <c r="AM1426" s="1" t="s">
        <v>18693</v>
      </c>
      <c r="AN1426" s="1" t="s">
        <v>18669</v>
      </c>
      <c r="AO1426" s="1" t="s">
        <v>18668</v>
      </c>
      <c r="AP1426" s="14" t="s">
        <v>19790</v>
      </c>
      <c r="AQ1426" s="14" t="s">
        <v>19107</v>
      </c>
      <c r="AR1426" s="14" t="s">
        <v>18693</v>
      </c>
      <c r="AS1426" s="15">
        <v>44350</v>
      </c>
      <c r="AT1426" s="1" t="s">
        <v>18828</v>
      </c>
      <c r="AU1426" s="1" t="s">
        <v>18957</v>
      </c>
      <c r="AV1426" s="1" t="s">
        <v>18693</v>
      </c>
      <c r="AW1426" s="1" t="s">
        <v>18958</v>
      </c>
      <c r="AX1426" s="1" t="s">
        <v>18667</v>
      </c>
      <c r="AY1426" s="1" t="s">
        <v>18959</v>
      </c>
    </row>
    <row r="1427" spans="1:51" x14ac:dyDescent="0.2">
      <c r="A1427" s="14" t="s">
        <v>17516</v>
      </c>
      <c r="B1427" s="1" t="s">
        <v>18953</v>
      </c>
      <c r="C1427" s="1" t="s">
        <v>18663</v>
      </c>
      <c r="D1427" s="1" t="s">
        <v>18664</v>
      </c>
      <c r="E1427" s="15">
        <v>44334</v>
      </c>
      <c r="F1427" s="13">
        <v>44348</v>
      </c>
      <c r="G1427" s="1" t="s">
        <v>18954</v>
      </c>
      <c r="H1427" s="1" t="s">
        <v>18955</v>
      </c>
      <c r="I1427" s="1" t="s">
        <v>18667</v>
      </c>
      <c r="J1427" s="1" t="s">
        <v>18668</v>
      </c>
      <c r="K1427" s="1" t="s">
        <v>18669</v>
      </c>
      <c r="L1427" s="1" t="s">
        <v>18693</v>
      </c>
      <c r="M1427" s="1" t="s">
        <v>18956</v>
      </c>
      <c r="N1427" s="1" t="s">
        <v>18957</v>
      </c>
      <c r="O1427" s="1">
        <v>17</v>
      </c>
      <c r="P1427" s="1" t="s">
        <v>18953</v>
      </c>
      <c r="Q1427" s="1" t="s">
        <v>19502</v>
      </c>
      <c r="R1427" s="1">
        <v>20221001258</v>
      </c>
      <c r="S1427" s="1" t="s">
        <v>18702</v>
      </c>
      <c r="T1427" s="1">
        <v>22100125</v>
      </c>
      <c r="U1427" s="1" t="s">
        <v>19238</v>
      </c>
      <c r="V1427" s="1">
        <v>1143272844</v>
      </c>
      <c r="X1427" s="1" t="s">
        <v>19503</v>
      </c>
      <c r="Y1427" s="1" t="s">
        <v>19504</v>
      </c>
      <c r="Z1427" s="1" t="s">
        <v>18706</v>
      </c>
      <c r="AA1427" s="1" t="s">
        <v>18707</v>
      </c>
      <c r="AB1427" s="1" t="s">
        <v>18707</v>
      </c>
      <c r="AE1427" s="1" t="s">
        <v>19239</v>
      </c>
      <c r="AG1427" s="1" t="s">
        <v>19505</v>
      </c>
      <c r="AH1427" s="1" t="s">
        <v>18891</v>
      </c>
      <c r="AI1427" s="1">
        <v>1035</v>
      </c>
      <c r="AK1427" s="1" t="s">
        <v>19624</v>
      </c>
      <c r="AL1427" s="1" t="s">
        <v>19151</v>
      </c>
      <c r="AM1427" s="1" t="s">
        <v>18693</v>
      </c>
      <c r="AN1427" s="1" t="s">
        <v>18669</v>
      </c>
      <c r="AO1427" s="1" t="s">
        <v>18668</v>
      </c>
      <c r="AP1427" s="14" t="s">
        <v>19790</v>
      </c>
      <c r="AQ1427" s="14" t="s">
        <v>19107</v>
      </c>
      <c r="AR1427" s="14" t="s">
        <v>18693</v>
      </c>
      <c r="AS1427" s="15">
        <v>44350</v>
      </c>
      <c r="AT1427" s="1" t="s">
        <v>18828</v>
      </c>
      <c r="AU1427" s="1" t="s">
        <v>18957</v>
      </c>
      <c r="AV1427" s="1" t="s">
        <v>18693</v>
      </c>
      <c r="AW1427" s="1" t="s">
        <v>18958</v>
      </c>
      <c r="AX1427" s="1" t="s">
        <v>18667</v>
      </c>
      <c r="AY1427" s="1" t="s">
        <v>18959</v>
      </c>
    </row>
    <row r="1428" spans="1:51" x14ac:dyDescent="0.2">
      <c r="A1428" s="14" t="s">
        <v>17519</v>
      </c>
      <c r="B1428" s="1" t="s">
        <v>18953</v>
      </c>
      <c r="C1428" s="1" t="s">
        <v>18685</v>
      </c>
      <c r="D1428" s="1" t="s">
        <v>18664</v>
      </c>
      <c r="E1428" s="15">
        <v>44334</v>
      </c>
      <c r="F1428" s="13">
        <v>44349</v>
      </c>
      <c r="G1428" s="1" t="s">
        <v>18954</v>
      </c>
      <c r="H1428" s="1" t="s">
        <v>18955</v>
      </c>
      <c r="I1428" s="1" t="s">
        <v>18667</v>
      </c>
      <c r="J1428" s="1" t="s">
        <v>18668</v>
      </c>
      <c r="K1428" s="1" t="s">
        <v>18669</v>
      </c>
      <c r="L1428" s="1" t="s">
        <v>18693</v>
      </c>
      <c r="M1428" s="1" t="s">
        <v>18956</v>
      </c>
      <c r="N1428" s="1" t="s">
        <v>18957</v>
      </c>
      <c r="O1428" s="1">
        <v>27</v>
      </c>
      <c r="P1428" s="1" t="s">
        <v>18953</v>
      </c>
      <c r="Q1428" s="1" t="s">
        <v>19502</v>
      </c>
      <c r="R1428" s="1">
        <v>20221001258</v>
      </c>
      <c r="S1428" s="1" t="s">
        <v>18702</v>
      </c>
      <c r="T1428" s="1">
        <v>22100125</v>
      </c>
      <c r="U1428" s="1" t="s">
        <v>19238</v>
      </c>
      <c r="V1428" s="1">
        <v>1143272844</v>
      </c>
      <c r="X1428" s="1" t="s">
        <v>19503</v>
      </c>
      <c r="Y1428" s="1" t="s">
        <v>19504</v>
      </c>
      <c r="Z1428" s="1" t="s">
        <v>18706</v>
      </c>
      <c r="AA1428" s="1" t="s">
        <v>18707</v>
      </c>
      <c r="AB1428" s="1" t="s">
        <v>18707</v>
      </c>
      <c r="AE1428" s="1" t="s">
        <v>19239</v>
      </c>
      <c r="AG1428" s="1" t="s">
        <v>19505</v>
      </c>
      <c r="AH1428" s="1" t="s">
        <v>18891</v>
      </c>
      <c r="AI1428" s="1">
        <v>1035</v>
      </c>
      <c r="AK1428" s="1" t="s">
        <v>19624</v>
      </c>
      <c r="AL1428" s="1" t="s">
        <v>19151</v>
      </c>
      <c r="AM1428" s="1" t="s">
        <v>18693</v>
      </c>
      <c r="AN1428" s="1" t="s">
        <v>18669</v>
      </c>
      <c r="AO1428" s="1" t="s">
        <v>18668</v>
      </c>
      <c r="AP1428" s="14" t="s">
        <v>19790</v>
      </c>
      <c r="AQ1428" s="14" t="s">
        <v>19107</v>
      </c>
      <c r="AR1428" s="14" t="s">
        <v>18693</v>
      </c>
      <c r="AS1428" s="15">
        <v>44350</v>
      </c>
      <c r="AT1428" s="1" t="s">
        <v>18828</v>
      </c>
      <c r="AU1428" s="1" t="s">
        <v>18957</v>
      </c>
      <c r="AV1428" s="1" t="s">
        <v>18693</v>
      </c>
      <c r="AW1428" s="1" t="s">
        <v>18958</v>
      </c>
      <c r="AX1428" s="1" t="s">
        <v>18667</v>
      </c>
      <c r="AY1428" s="1" t="s">
        <v>18959</v>
      </c>
    </row>
    <row r="1429" spans="1:51" x14ac:dyDescent="0.2">
      <c r="A1429" s="14" t="s">
        <v>16401</v>
      </c>
      <c r="B1429" s="1" t="s">
        <v>18662</v>
      </c>
      <c r="C1429" s="1" t="s">
        <v>18685</v>
      </c>
      <c r="D1429" s="1" t="s">
        <v>18664</v>
      </c>
      <c r="E1429" s="15">
        <v>44335</v>
      </c>
      <c r="F1429" s="13">
        <v>44349</v>
      </c>
      <c r="G1429" s="1" t="s">
        <v>18665</v>
      </c>
      <c r="H1429" s="1" t="s">
        <v>18666</v>
      </c>
      <c r="I1429" s="1" t="s">
        <v>18667</v>
      </c>
      <c r="J1429" s="1" t="s">
        <v>18668</v>
      </c>
      <c r="K1429" s="1" t="s">
        <v>18669</v>
      </c>
      <c r="L1429" s="1" t="s">
        <v>18679</v>
      </c>
      <c r="M1429" s="1" t="s">
        <v>18671</v>
      </c>
      <c r="N1429" s="1" t="s">
        <v>18672</v>
      </c>
      <c r="O1429" s="1">
        <v>22</v>
      </c>
      <c r="P1429" s="1" t="s">
        <v>18662</v>
      </c>
      <c r="Q1429" s="1" t="s">
        <v>19625</v>
      </c>
      <c r="R1429" s="1">
        <v>23117506819</v>
      </c>
      <c r="S1429" s="1" t="s">
        <v>18702</v>
      </c>
      <c r="T1429" s="1">
        <v>11750681</v>
      </c>
      <c r="U1429" s="1" t="s">
        <v>19626</v>
      </c>
      <c r="V1429" s="1">
        <v>3414804166</v>
      </c>
      <c r="X1429" s="1" t="s">
        <v>19627</v>
      </c>
      <c r="Y1429" s="1" t="s">
        <v>19628</v>
      </c>
      <c r="Z1429" s="1" t="s">
        <v>19183</v>
      </c>
      <c r="AA1429" s="1" t="s">
        <v>19184</v>
      </c>
      <c r="AB1429" s="1" t="s">
        <v>19184</v>
      </c>
      <c r="AE1429" s="1" t="s">
        <v>19629</v>
      </c>
      <c r="AG1429" s="1">
        <v>1</v>
      </c>
      <c r="AI1429" s="1">
        <v>2000</v>
      </c>
      <c r="AK1429" s="1" t="s">
        <v>19791</v>
      </c>
      <c r="AL1429" s="1" t="s">
        <v>19792</v>
      </c>
      <c r="AM1429" s="1" t="s">
        <v>18868</v>
      </c>
      <c r="AN1429" s="1" t="s">
        <v>18863</v>
      </c>
      <c r="AO1429" s="1" t="s">
        <v>18668</v>
      </c>
      <c r="AP1429" s="14" t="s">
        <v>19793</v>
      </c>
      <c r="AQ1429" s="14" t="s">
        <v>19027</v>
      </c>
      <c r="AR1429" s="14" t="s">
        <v>18868</v>
      </c>
      <c r="AS1429" s="15">
        <v>44349</v>
      </c>
      <c r="AT1429" s="1" t="s">
        <v>19230</v>
      </c>
      <c r="AU1429" s="1" t="s">
        <v>18672</v>
      </c>
      <c r="AV1429" s="1" t="s">
        <v>18679</v>
      </c>
      <c r="AW1429" s="1" t="s">
        <v>18683</v>
      </c>
      <c r="AX1429" s="1" t="s">
        <v>18667</v>
      </c>
      <c r="AY1429" s="1" t="s">
        <v>18684</v>
      </c>
    </row>
    <row r="1430" spans="1:51" x14ac:dyDescent="0.2">
      <c r="A1430" s="14" t="s">
        <v>16404</v>
      </c>
      <c r="B1430" s="1" t="s">
        <v>18662</v>
      </c>
      <c r="C1430" s="1" t="s">
        <v>18685</v>
      </c>
      <c r="D1430" s="1" t="s">
        <v>18664</v>
      </c>
      <c r="E1430" s="15">
        <v>44335</v>
      </c>
      <c r="F1430" s="13">
        <v>44336</v>
      </c>
      <c r="G1430" s="1" t="s">
        <v>18665</v>
      </c>
      <c r="H1430" s="1" t="s">
        <v>18666</v>
      </c>
      <c r="I1430" s="1" t="s">
        <v>18667</v>
      </c>
      <c r="J1430" s="1" t="s">
        <v>18668</v>
      </c>
      <c r="K1430" s="1" t="s">
        <v>18669</v>
      </c>
      <c r="L1430" s="1" t="s">
        <v>18679</v>
      </c>
      <c r="M1430" s="1" t="s">
        <v>18671</v>
      </c>
      <c r="N1430" s="1" t="s">
        <v>18672</v>
      </c>
      <c r="O1430" s="1">
        <v>24</v>
      </c>
      <c r="P1430" s="1" t="s">
        <v>18662</v>
      </c>
      <c r="Q1430" s="1" t="s">
        <v>18673</v>
      </c>
      <c r="R1430" s="1">
        <v>30503270230</v>
      </c>
      <c r="U1430" s="1" t="s">
        <v>19635</v>
      </c>
      <c r="V1430" s="1">
        <v>1540226032</v>
      </c>
      <c r="W1430" s="1" t="s">
        <v>15909</v>
      </c>
      <c r="Z1430" s="1" t="s">
        <v>18706</v>
      </c>
      <c r="AA1430" s="1" t="s">
        <v>18707</v>
      </c>
      <c r="AB1430" s="1" t="s">
        <v>18707</v>
      </c>
      <c r="AE1430" s="1" t="s">
        <v>19636</v>
      </c>
      <c r="AG1430" s="1">
        <v>9</v>
      </c>
      <c r="AI1430" s="1">
        <v>1428</v>
      </c>
      <c r="AK1430" s="1" t="s">
        <v>18732</v>
      </c>
      <c r="AL1430" s="1" t="s">
        <v>18730</v>
      </c>
      <c r="AM1430" s="1" t="s">
        <v>18679</v>
      </c>
      <c r="AN1430" s="1" t="s">
        <v>18669</v>
      </c>
      <c r="AO1430" s="1" t="s">
        <v>18668</v>
      </c>
      <c r="AP1430" s="14" t="s">
        <v>18732</v>
      </c>
      <c r="AQ1430" s="14" t="s">
        <v>18734</v>
      </c>
      <c r="AR1430" s="14" t="s">
        <v>18679</v>
      </c>
      <c r="AS1430" s="15">
        <v>44347</v>
      </c>
      <c r="AT1430" s="1" t="s">
        <v>18828</v>
      </c>
      <c r="AU1430" s="1" t="s">
        <v>18672</v>
      </c>
      <c r="AV1430" s="1" t="s">
        <v>18679</v>
      </c>
      <c r="AW1430" s="1" t="s">
        <v>18683</v>
      </c>
      <c r="AX1430" s="1" t="s">
        <v>18667</v>
      </c>
      <c r="AY1430" s="1" t="s">
        <v>18684</v>
      </c>
    </row>
    <row r="1431" spans="1:51" x14ac:dyDescent="0.2">
      <c r="A1431" s="14" t="s">
        <v>18504</v>
      </c>
      <c r="B1431" s="1" t="s">
        <v>19235</v>
      </c>
      <c r="C1431" s="1" t="s">
        <v>19259</v>
      </c>
      <c r="D1431" s="1" t="s">
        <v>18664</v>
      </c>
      <c r="E1431" s="15">
        <v>44335</v>
      </c>
      <c r="F1431" s="13">
        <v>44348</v>
      </c>
      <c r="G1431" s="1" t="s">
        <v>18954</v>
      </c>
      <c r="H1431" s="1" t="s">
        <v>19236</v>
      </c>
      <c r="I1431" s="1" t="s">
        <v>18667</v>
      </c>
      <c r="J1431" s="1" t="s">
        <v>18668</v>
      </c>
      <c r="K1431" s="1" t="s">
        <v>18669</v>
      </c>
      <c r="L1431" s="1" t="s">
        <v>18894</v>
      </c>
      <c r="M1431" s="1" t="s">
        <v>18893</v>
      </c>
      <c r="N1431" s="1" t="s">
        <v>19237</v>
      </c>
      <c r="O1431" s="1">
        <v>13</v>
      </c>
      <c r="P1431" s="1" t="s">
        <v>19235</v>
      </c>
      <c r="Q1431" s="1" t="s">
        <v>19356</v>
      </c>
      <c r="R1431" s="1">
        <v>20131178132</v>
      </c>
      <c r="S1431" s="1" t="s">
        <v>18702</v>
      </c>
      <c r="T1431" s="1">
        <v>13117813</v>
      </c>
      <c r="U1431" s="1" t="s">
        <v>19357</v>
      </c>
      <c r="V1431" s="1">
        <v>52896788</v>
      </c>
      <c r="X1431" s="1" t="s">
        <v>19358</v>
      </c>
      <c r="Y1431" s="1" t="s">
        <v>19359</v>
      </c>
      <c r="Z1431" s="1" t="s">
        <v>18706</v>
      </c>
      <c r="AA1431" s="1" t="s">
        <v>18707</v>
      </c>
      <c r="AB1431" s="1" t="s">
        <v>18707</v>
      </c>
      <c r="AE1431" s="1" t="s">
        <v>19360</v>
      </c>
      <c r="AG1431" s="1" t="s">
        <v>1816</v>
      </c>
      <c r="AH1431" s="1" t="s">
        <v>1816</v>
      </c>
      <c r="AI1431" s="1">
        <v>1293</v>
      </c>
      <c r="AK1431" s="1" t="s">
        <v>19545</v>
      </c>
      <c r="AL1431" s="1" t="s">
        <v>18861</v>
      </c>
      <c r="AM1431" s="1" t="s">
        <v>19094</v>
      </c>
      <c r="AN1431" s="1" t="s">
        <v>18863</v>
      </c>
      <c r="AO1431" s="1" t="s">
        <v>18668</v>
      </c>
      <c r="AP1431" s="14" t="s">
        <v>19731</v>
      </c>
      <c r="AQ1431" s="14" t="s">
        <v>19096</v>
      </c>
      <c r="AR1431" s="14" t="s">
        <v>19094</v>
      </c>
      <c r="AS1431" s="15">
        <v>44335</v>
      </c>
      <c r="AT1431" s="1" t="s">
        <v>18918</v>
      </c>
      <c r="AU1431" s="1" t="s">
        <v>19237</v>
      </c>
      <c r="AV1431" s="1" t="s">
        <v>18894</v>
      </c>
      <c r="AW1431" s="1" t="s">
        <v>19241</v>
      </c>
      <c r="AX1431" s="1" t="s">
        <v>18667</v>
      </c>
      <c r="AY1431" s="1" t="s">
        <v>19242</v>
      </c>
    </row>
    <row r="1432" spans="1:51" x14ac:dyDescent="0.2">
      <c r="A1432" s="14" t="s">
        <v>16409</v>
      </c>
      <c r="B1432" s="1" t="s">
        <v>18662</v>
      </c>
      <c r="C1432" s="1" t="s">
        <v>18685</v>
      </c>
      <c r="D1432" s="1" t="s">
        <v>18664</v>
      </c>
      <c r="E1432" s="15">
        <v>44335</v>
      </c>
      <c r="F1432" s="13">
        <v>44350</v>
      </c>
      <c r="G1432" s="1" t="s">
        <v>18665</v>
      </c>
      <c r="H1432" s="1" t="s">
        <v>18666</v>
      </c>
      <c r="I1432" s="1" t="s">
        <v>18667</v>
      </c>
      <c r="J1432" s="1" t="s">
        <v>18668</v>
      </c>
      <c r="K1432" s="1" t="s">
        <v>18669</v>
      </c>
      <c r="L1432" s="1" t="s">
        <v>18679</v>
      </c>
      <c r="M1432" s="1" t="s">
        <v>18671</v>
      </c>
      <c r="N1432" s="1" t="s">
        <v>18672</v>
      </c>
      <c r="O1432" s="1">
        <v>34</v>
      </c>
      <c r="P1432" s="1" t="s">
        <v>18662</v>
      </c>
      <c r="Q1432" s="1" t="s">
        <v>19356</v>
      </c>
      <c r="R1432" s="1">
        <v>20131178132</v>
      </c>
      <c r="S1432" s="1" t="s">
        <v>18702</v>
      </c>
      <c r="T1432" s="1">
        <v>13117813</v>
      </c>
      <c r="U1432" s="1" t="s">
        <v>19357</v>
      </c>
      <c r="V1432" s="1">
        <v>52896788</v>
      </c>
      <c r="X1432" s="1" t="s">
        <v>19358</v>
      </c>
      <c r="Y1432" s="1" t="s">
        <v>19359</v>
      </c>
      <c r="Z1432" s="1" t="s">
        <v>18706</v>
      </c>
      <c r="AA1432" s="1" t="s">
        <v>18707</v>
      </c>
      <c r="AB1432" s="1" t="s">
        <v>18707</v>
      </c>
      <c r="AE1432" s="1" t="s">
        <v>19360</v>
      </c>
      <c r="AG1432" s="1" t="s">
        <v>1816</v>
      </c>
      <c r="AH1432" s="1" t="s">
        <v>1816</v>
      </c>
      <c r="AI1432" s="1">
        <v>1293</v>
      </c>
      <c r="AK1432" s="1" t="s">
        <v>19518</v>
      </c>
      <c r="AL1432" s="1" t="s">
        <v>19077</v>
      </c>
      <c r="AM1432" s="1" t="s">
        <v>18904</v>
      </c>
      <c r="AN1432" s="1" t="s">
        <v>18669</v>
      </c>
      <c r="AO1432" s="1" t="s">
        <v>18668</v>
      </c>
      <c r="AP1432" s="14" t="s">
        <v>19078</v>
      </c>
      <c r="AQ1432" s="14" t="s">
        <v>19079</v>
      </c>
      <c r="AR1432" s="14" t="s">
        <v>18904</v>
      </c>
      <c r="AS1432" s="15">
        <v>44350</v>
      </c>
      <c r="AT1432" s="1" t="s">
        <v>20340</v>
      </c>
      <c r="AU1432" s="1" t="s">
        <v>18672</v>
      </c>
      <c r="AV1432" s="1" t="s">
        <v>18679</v>
      </c>
      <c r="AW1432" s="1" t="s">
        <v>18683</v>
      </c>
      <c r="AX1432" s="1" t="s">
        <v>18667</v>
      </c>
      <c r="AY1432" s="1" t="s">
        <v>18684</v>
      </c>
    </row>
    <row r="1433" spans="1:51" x14ac:dyDescent="0.2">
      <c r="A1433" s="14" t="s">
        <v>18507</v>
      </c>
      <c r="B1433" s="1" t="s">
        <v>19235</v>
      </c>
      <c r="C1433" s="1" t="s">
        <v>19259</v>
      </c>
      <c r="D1433" s="1" t="s">
        <v>18664</v>
      </c>
      <c r="E1433" s="15">
        <v>44335</v>
      </c>
      <c r="F1433" s="13">
        <v>44350</v>
      </c>
      <c r="G1433" s="1" t="s">
        <v>18954</v>
      </c>
      <c r="H1433" s="1" t="s">
        <v>19236</v>
      </c>
      <c r="I1433" s="1" t="s">
        <v>18667</v>
      </c>
      <c r="J1433" s="1" t="s">
        <v>18668</v>
      </c>
      <c r="K1433" s="1" t="s">
        <v>18669</v>
      </c>
      <c r="L1433" s="1" t="s">
        <v>18894</v>
      </c>
      <c r="M1433" s="1" t="s">
        <v>18893</v>
      </c>
      <c r="N1433" s="1" t="s">
        <v>19237</v>
      </c>
      <c r="O1433" s="1">
        <v>14</v>
      </c>
      <c r="P1433" s="1" t="s">
        <v>19235</v>
      </c>
      <c r="Q1433" s="1" t="s">
        <v>18673</v>
      </c>
      <c r="R1433" s="1">
        <v>30677701133</v>
      </c>
      <c r="U1433" s="1" t="s">
        <v>19794</v>
      </c>
      <c r="V1433" s="1">
        <v>47044900</v>
      </c>
      <c r="W1433" s="1" t="s">
        <v>19795</v>
      </c>
      <c r="Z1433" s="1" t="s">
        <v>18706</v>
      </c>
      <c r="AA1433" s="1" t="s">
        <v>18900</v>
      </c>
      <c r="AB1433" s="1" t="s">
        <v>18901</v>
      </c>
      <c r="AE1433" s="1" t="s">
        <v>19796</v>
      </c>
      <c r="AG1433" s="1" t="s">
        <v>15731</v>
      </c>
      <c r="AI1433" s="1">
        <v>1429</v>
      </c>
      <c r="AK1433" s="1" t="s">
        <v>18833</v>
      </c>
      <c r="AL1433" s="1" t="s">
        <v>18834</v>
      </c>
      <c r="AM1433" s="1" t="s">
        <v>18835</v>
      </c>
      <c r="AN1433" s="1" t="s">
        <v>18669</v>
      </c>
      <c r="AO1433" s="1" t="s">
        <v>18668</v>
      </c>
      <c r="AP1433" s="14" t="s">
        <v>18908</v>
      </c>
      <c r="AQ1433" s="14" t="s">
        <v>18837</v>
      </c>
      <c r="AR1433" s="14" t="s">
        <v>18835</v>
      </c>
      <c r="AS1433" s="15">
        <v>44343</v>
      </c>
      <c r="AT1433" s="1" t="s">
        <v>19797</v>
      </c>
      <c r="AU1433" s="1" t="s">
        <v>19237</v>
      </c>
      <c r="AV1433" s="1" t="s">
        <v>18894</v>
      </c>
      <c r="AW1433" s="1" t="s">
        <v>19241</v>
      </c>
      <c r="AX1433" s="1" t="s">
        <v>18667</v>
      </c>
      <c r="AY1433" s="1" t="s">
        <v>19242</v>
      </c>
    </row>
    <row r="1434" spans="1:51" x14ac:dyDescent="0.2">
      <c r="A1434" s="14" t="s">
        <v>18511</v>
      </c>
      <c r="B1434" s="1" t="s">
        <v>19235</v>
      </c>
      <c r="C1434" s="1" t="s">
        <v>19259</v>
      </c>
      <c r="D1434" s="1" t="s">
        <v>18664</v>
      </c>
      <c r="E1434" s="15">
        <v>44335</v>
      </c>
      <c r="F1434" s="13">
        <v>44350</v>
      </c>
      <c r="G1434" s="1" t="s">
        <v>18954</v>
      </c>
      <c r="H1434" s="1" t="s">
        <v>19236</v>
      </c>
      <c r="I1434" s="1" t="s">
        <v>18667</v>
      </c>
      <c r="J1434" s="1" t="s">
        <v>18668</v>
      </c>
      <c r="K1434" s="1" t="s">
        <v>18669</v>
      </c>
      <c r="L1434" s="1" t="s">
        <v>18894</v>
      </c>
      <c r="M1434" s="1" t="s">
        <v>18893</v>
      </c>
      <c r="N1434" s="1" t="s">
        <v>19237</v>
      </c>
      <c r="O1434" s="1">
        <v>14</v>
      </c>
      <c r="P1434" s="1" t="s">
        <v>19235</v>
      </c>
      <c r="Q1434" s="1" t="s">
        <v>18673</v>
      </c>
      <c r="R1434" s="1">
        <v>30677701133</v>
      </c>
      <c r="U1434" s="1" t="s">
        <v>19794</v>
      </c>
      <c r="V1434" s="1">
        <v>47044900</v>
      </c>
      <c r="W1434" s="1" t="s">
        <v>19795</v>
      </c>
      <c r="Z1434" s="1" t="s">
        <v>18706</v>
      </c>
      <c r="AA1434" s="1" t="s">
        <v>18900</v>
      </c>
      <c r="AB1434" s="1" t="s">
        <v>18901</v>
      </c>
      <c r="AE1434" s="1" t="s">
        <v>19796</v>
      </c>
      <c r="AG1434" s="1" t="s">
        <v>15731</v>
      </c>
      <c r="AI1434" s="1">
        <v>1429</v>
      </c>
      <c r="AK1434" s="1" t="s">
        <v>18833</v>
      </c>
      <c r="AL1434" s="1" t="s">
        <v>18834</v>
      </c>
      <c r="AM1434" s="1" t="s">
        <v>18835</v>
      </c>
      <c r="AN1434" s="1" t="s">
        <v>18669</v>
      </c>
      <c r="AO1434" s="1" t="s">
        <v>18668</v>
      </c>
      <c r="AP1434" s="14" t="s">
        <v>18908</v>
      </c>
      <c r="AQ1434" s="14" t="s">
        <v>18837</v>
      </c>
      <c r="AR1434" s="14" t="s">
        <v>18835</v>
      </c>
      <c r="AS1434" s="15">
        <v>44343</v>
      </c>
      <c r="AT1434" s="1" t="s">
        <v>19797</v>
      </c>
      <c r="AU1434" s="1" t="s">
        <v>19237</v>
      </c>
      <c r="AV1434" s="1" t="s">
        <v>18894</v>
      </c>
      <c r="AW1434" s="1" t="s">
        <v>19241</v>
      </c>
      <c r="AX1434" s="1" t="s">
        <v>18667</v>
      </c>
      <c r="AY1434" s="1" t="s">
        <v>19242</v>
      </c>
    </row>
    <row r="1435" spans="1:51" x14ac:dyDescent="0.2">
      <c r="A1435" s="14" t="s">
        <v>18515</v>
      </c>
      <c r="B1435" s="1" t="s">
        <v>19235</v>
      </c>
      <c r="C1435" s="1" t="s">
        <v>19259</v>
      </c>
      <c r="D1435" s="1" t="s">
        <v>18664</v>
      </c>
      <c r="E1435" s="15">
        <v>44335</v>
      </c>
      <c r="F1435" s="13">
        <v>44350</v>
      </c>
      <c r="G1435" s="1" t="s">
        <v>18954</v>
      </c>
      <c r="H1435" s="1" t="s">
        <v>19236</v>
      </c>
      <c r="I1435" s="1" t="s">
        <v>18667</v>
      </c>
      <c r="J1435" s="1" t="s">
        <v>18668</v>
      </c>
      <c r="K1435" s="1" t="s">
        <v>18669</v>
      </c>
      <c r="L1435" s="1" t="s">
        <v>18894</v>
      </c>
      <c r="M1435" s="1" t="s">
        <v>18893</v>
      </c>
      <c r="N1435" s="1" t="s">
        <v>19237</v>
      </c>
      <c r="O1435" s="1">
        <v>14</v>
      </c>
      <c r="P1435" s="1" t="s">
        <v>19235</v>
      </c>
      <c r="Q1435" s="1" t="s">
        <v>18673</v>
      </c>
      <c r="R1435" s="1">
        <v>30677701133</v>
      </c>
      <c r="U1435" s="1" t="s">
        <v>19794</v>
      </c>
      <c r="V1435" s="1">
        <v>47044900</v>
      </c>
      <c r="W1435" s="1" t="s">
        <v>19795</v>
      </c>
      <c r="Z1435" s="1" t="s">
        <v>18706</v>
      </c>
      <c r="AA1435" s="1" t="s">
        <v>18900</v>
      </c>
      <c r="AB1435" s="1" t="s">
        <v>18901</v>
      </c>
      <c r="AE1435" s="1" t="s">
        <v>19796</v>
      </c>
      <c r="AG1435" s="1" t="s">
        <v>15731</v>
      </c>
      <c r="AI1435" s="1">
        <v>1429</v>
      </c>
      <c r="AK1435" s="1" t="s">
        <v>18833</v>
      </c>
      <c r="AL1435" s="1" t="s">
        <v>18834</v>
      </c>
      <c r="AM1435" s="1" t="s">
        <v>18835</v>
      </c>
      <c r="AN1435" s="1" t="s">
        <v>18669</v>
      </c>
      <c r="AO1435" s="1" t="s">
        <v>18668</v>
      </c>
      <c r="AP1435" s="14" t="s">
        <v>18908</v>
      </c>
      <c r="AQ1435" s="14" t="s">
        <v>18837</v>
      </c>
      <c r="AR1435" s="14" t="s">
        <v>18835</v>
      </c>
      <c r="AS1435" s="15">
        <v>44343</v>
      </c>
      <c r="AT1435" s="1" t="s">
        <v>19797</v>
      </c>
      <c r="AU1435" s="1" t="s">
        <v>19237</v>
      </c>
      <c r="AV1435" s="1" t="s">
        <v>18894</v>
      </c>
      <c r="AW1435" s="1" t="s">
        <v>19241</v>
      </c>
      <c r="AX1435" s="1" t="s">
        <v>18667</v>
      </c>
      <c r="AY1435" s="1" t="s">
        <v>19242</v>
      </c>
    </row>
    <row r="1436" spans="1:51" x14ac:dyDescent="0.2">
      <c r="A1436" s="14" t="s">
        <v>16413</v>
      </c>
      <c r="B1436" s="1" t="s">
        <v>18662</v>
      </c>
      <c r="C1436" s="1" t="s">
        <v>18685</v>
      </c>
      <c r="D1436" s="1" t="s">
        <v>18664</v>
      </c>
      <c r="E1436" s="15">
        <v>44336</v>
      </c>
      <c r="F1436" s="13">
        <v>44350</v>
      </c>
      <c r="G1436" s="1" t="s">
        <v>18665</v>
      </c>
      <c r="H1436" s="1" t="s">
        <v>18666</v>
      </c>
      <c r="I1436" s="1" t="s">
        <v>18667</v>
      </c>
      <c r="J1436" s="1" t="s">
        <v>18668</v>
      </c>
      <c r="K1436" s="1" t="s">
        <v>18669</v>
      </c>
      <c r="L1436" s="1" t="s">
        <v>18679</v>
      </c>
      <c r="M1436" s="1" t="s">
        <v>18671</v>
      </c>
      <c r="N1436" s="1" t="s">
        <v>18672</v>
      </c>
      <c r="O1436" s="1">
        <v>19</v>
      </c>
      <c r="P1436" s="1" t="s">
        <v>18662</v>
      </c>
      <c r="Q1436" s="1" t="s">
        <v>18673</v>
      </c>
      <c r="R1436" s="1">
        <v>30708204796</v>
      </c>
      <c r="U1436" s="1" t="s">
        <v>19159</v>
      </c>
      <c r="V1436" s="1">
        <v>47234433</v>
      </c>
      <c r="W1436" s="1" t="s">
        <v>19160</v>
      </c>
      <c r="Z1436" s="1" t="s">
        <v>18706</v>
      </c>
      <c r="AA1436" s="1" t="s">
        <v>19111</v>
      </c>
      <c r="AB1436" s="1" t="s">
        <v>19161</v>
      </c>
      <c r="AE1436" s="1" t="s">
        <v>19162</v>
      </c>
      <c r="AG1436" s="1" t="s">
        <v>18816</v>
      </c>
      <c r="AH1436" s="1" t="s">
        <v>19011</v>
      </c>
      <c r="AI1436" s="1" t="s">
        <v>19163</v>
      </c>
      <c r="AK1436" s="1" t="s">
        <v>18968</v>
      </c>
      <c r="AL1436" s="1" t="s">
        <v>18969</v>
      </c>
      <c r="AM1436" s="1" t="s">
        <v>18970</v>
      </c>
      <c r="AN1436" s="1" t="s">
        <v>18669</v>
      </c>
      <c r="AO1436" s="1" t="s">
        <v>18668</v>
      </c>
      <c r="AP1436" s="14" t="s">
        <v>20341</v>
      </c>
      <c r="AQ1436" s="14" t="s">
        <v>20342</v>
      </c>
      <c r="AR1436" s="14" t="s">
        <v>19572</v>
      </c>
      <c r="AS1436" s="15">
        <v>44350</v>
      </c>
      <c r="AT1436" s="1" t="s">
        <v>20343</v>
      </c>
      <c r="AU1436" s="1" t="s">
        <v>18672</v>
      </c>
      <c r="AV1436" s="1" t="s">
        <v>18679</v>
      </c>
      <c r="AW1436" s="1" t="s">
        <v>18683</v>
      </c>
      <c r="AX1436" s="1" t="s">
        <v>18667</v>
      </c>
      <c r="AY1436" s="1" t="s">
        <v>18684</v>
      </c>
    </row>
    <row r="1437" spans="1:51" x14ac:dyDescent="0.2">
      <c r="A1437" s="14" t="s">
        <v>16415</v>
      </c>
      <c r="B1437" s="1" t="s">
        <v>18662</v>
      </c>
      <c r="C1437" s="1" t="s">
        <v>18685</v>
      </c>
      <c r="D1437" s="1" t="s">
        <v>18664</v>
      </c>
      <c r="E1437" s="15">
        <v>44336</v>
      </c>
      <c r="F1437" s="13">
        <v>44348</v>
      </c>
      <c r="G1437" s="1" t="s">
        <v>18665</v>
      </c>
      <c r="H1437" s="1" t="s">
        <v>18666</v>
      </c>
      <c r="I1437" s="1" t="s">
        <v>18667</v>
      </c>
      <c r="J1437" s="1" t="s">
        <v>18668</v>
      </c>
      <c r="K1437" s="1" t="s">
        <v>18669</v>
      </c>
      <c r="L1437" s="1" t="s">
        <v>18679</v>
      </c>
      <c r="M1437" s="1" t="s">
        <v>18671</v>
      </c>
      <c r="N1437" s="1" t="s">
        <v>18672</v>
      </c>
      <c r="O1437" s="1">
        <v>18</v>
      </c>
      <c r="P1437" s="1" t="s">
        <v>18662</v>
      </c>
      <c r="Q1437" s="1" t="s">
        <v>18673</v>
      </c>
      <c r="R1437" s="1">
        <v>30501152826</v>
      </c>
      <c r="U1437" s="1" t="s">
        <v>18770</v>
      </c>
      <c r="V1437" s="1">
        <v>55551600</v>
      </c>
      <c r="W1437" s="1" t="s">
        <v>318</v>
      </c>
      <c r="Z1437" s="1" t="s">
        <v>18706</v>
      </c>
      <c r="AA1437" s="1" t="s">
        <v>18881</v>
      </c>
      <c r="AB1437" s="1" t="s">
        <v>18882</v>
      </c>
      <c r="AE1437" s="1" t="s">
        <v>18883</v>
      </c>
      <c r="AG1437" s="1">
        <v>1</v>
      </c>
      <c r="AI1437" s="1">
        <v>1406</v>
      </c>
      <c r="AK1437" s="1" t="s">
        <v>18718</v>
      </c>
      <c r="AL1437" s="1" t="s">
        <v>18671</v>
      </c>
      <c r="AM1437" s="1" t="s">
        <v>18679</v>
      </c>
      <c r="AN1437" s="1" t="s">
        <v>18669</v>
      </c>
      <c r="AO1437" s="1" t="s">
        <v>18668</v>
      </c>
      <c r="AP1437" s="14" t="s">
        <v>18800</v>
      </c>
      <c r="AQ1437" s="14" t="s">
        <v>18734</v>
      </c>
      <c r="AR1437" s="14" t="s">
        <v>18679</v>
      </c>
      <c r="AS1437" s="15">
        <v>44348</v>
      </c>
      <c r="AT1437" s="1" t="s">
        <v>18801</v>
      </c>
      <c r="AU1437" s="1" t="s">
        <v>18672</v>
      </c>
      <c r="AV1437" s="1" t="s">
        <v>18679</v>
      </c>
      <c r="AW1437" s="1" t="s">
        <v>18683</v>
      </c>
      <c r="AX1437" s="1" t="s">
        <v>18667</v>
      </c>
      <c r="AY1437" s="1" t="s">
        <v>18684</v>
      </c>
    </row>
    <row r="1438" spans="1:51" x14ac:dyDescent="0.2">
      <c r="A1438" s="14" t="s">
        <v>18519</v>
      </c>
      <c r="B1438" s="1" t="s">
        <v>19235</v>
      </c>
      <c r="C1438" s="1" t="s">
        <v>19259</v>
      </c>
      <c r="D1438" s="1" t="s">
        <v>18664</v>
      </c>
      <c r="E1438" s="15">
        <v>44336</v>
      </c>
      <c r="F1438" s="13">
        <v>44349</v>
      </c>
      <c r="G1438" s="1" t="s">
        <v>18954</v>
      </c>
      <c r="H1438" s="1" t="s">
        <v>19236</v>
      </c>
      <c r="I1438" s="1" t="s">
        <v>18667</v>
      </c>
      <c r="J1438" s="1" t="s">
        <v>18668</v>
      </c>
      <c r="K1438" s="1" t="s">
        <v>18669</v>
      </c>
      <c r="L1438" s="1" t="s">
        <v>18894</v>
      </c>
      <c r="M1438" s="1" t="s">
        <v>18893</v>
      </c>
      <c r="N1438" s="1" t="s">
        <v>19237</v>
      </c>
      <c r="O1438" s="1">
        <v>16</v>
      </c>
      <c r="P1438" s="1" t="s">
        <v>19235</v>
      </c>
      <c r="Q1438" s="1" t="s">
        <v>18673</v>
      </c>
      <c r="R1438" s="1">
        <v>30709247650</v>
      </c>
      <c r="U1438" s="1" t="s">
        <v>19798</v>
      </c>
      <c r="V1438" s="1">
        <v>1135543709</v>
      </c>
      <c r="W1438" s="1" t="s">
        <v>19799</v>
      </c>
      <c r="Z1438" s="1" t="s">
        <v>18706</v>
      </c>
      <c r="AA1438" s="1" t="s">
        <v>18707</v>
      </c>
      <c r="AB1438" s="1" t="s">
        <v>18707</v>
      </c>
      <c r="AE1438" s="1" t="s">
        <v>19800</v>
      </c>
      <c r="AG1438" s="1" t="s">
        <v>18816</v>
      </c>
      <c r="AI1438" s="1">
        <v>1019</v>
      </c>
      <c r="AK1438" s="1" t="s">
        <v>19478</v>
      </c>
      <c r="AL1438" s="1" t="s">
        <v>19479</v>
      </c>
      <c r="AM1438" s="1" t="s">
        <v>18679</v>
      </c>
      <c r="AN1438" s="1" t="s">
        <v>18669</v>
      </c>
      <c r="AO1438" s="1" t="s">
        <v>18668</v>
      </c>
      <c r="AP1438" s="14" t="s">
        <v>18800</v>
      </c>
      <c r="AQ1438" s="14" t="s">
        <v>18734</v>
      </c>
      <c r="AR1438" s="14" t="s">
        <v>18679</v>
      </c>
      <c r="AS1438" s="15">
        <v>44349</v>
      </c>
      <c r="AT1438" s="1" t="s">
        <v>19801</v>
      </c>
      <c r="AU1438" s="1" t="s">
        <v>19237</v>
      </c>
      <c r="AV1438" s="1" t="s">
        <v>18894</v>
      </c>
      <c r="AW1438" s="1" t="s">
        <v>19241</v>
      </c>
      <c r="AX1438" s="1" t="s">
        <v>18667</v>
      </c>
      <c r="AY1438" s="1" t="s">
        <v>19242</v>
      </c>
    </row>
    <row r="1439" spans="1:51" x14ac:dyDescent="0.2">
      <c r="A1439" s="14" t="s">
        <v>16418</v>
      </c>
      <c r="B1439" s="1" t="s">
        <v>18662</v>
      </c>
      <c r="C1439" s="1" t="s">
        <v>18685</v>
      </c>
      <c r="D1439" s="1" t="s">
        <v>18664</v>
      </c>
      <c r="E1439" s="15">
        <v>44336</v>
      </c>
      <c r="F1439" s="13">
        <v>44350</v>
      </c>
      <c r="G1439" s="1" t="s">
        <v>18665</v>
      </c>
      <c r="H1439" s="1" t="s">
        <v>18666</v>
      </c>
      <c r="I1439" s="1" t="s">
        <v>18667</v>
      </c>
      <c r="J1439" s="1" t="s">
        <v>18668</v>
      </c>
      <c r="K1439" s="1" t="s">
        <v>18669</v>
      </c>
      <c r="L1439" s="1" t="s">
        <v>18679</v>
      </c>
      <c r="M1439" s="1" t="s">
        <v>18671</v>
      </c>
      <c r="N1439" s="1" t="s">
        <v>18672</v>
      </c>
      <c r="O1439" s="1">
        <v>22</v>
      </c>
      <c r="P1439" s="1" t="s">
        <v>18662</v>
      </c>
      <c r="Q1439" s="1" t="s">
        <v>18673</v>
      </c>
      <c r="R1439" s="1">
        <v>30503518518</v>
      </c>
      <c r="U1439" s="1" t="s">
        <v>18724</v>
      </c>
      <c r="V1439" s="1">
        <v>1123219650</v>
      </c>
      <c r="W1439" s="1" t="s">
        <v>18725</v>
      </c>
      <c r="Z1439" s="1" t="s">
        <v>18706</v>
      </c>
      <c r="AA1439" s="1" t="s">
        <v>18726</v>
      </c>
      <c r="AB1439" s="1" t="s">
        <v>18727</v>
      </c>
      <c r="AE1439" s="1" t="s">
        <v>18728</v>
      </c>
      <c r="AG1439" s="1">
        <v>1</v>
      </c>
      <c r="AI1439" s="1">
        <v>1437</v>
      </c>
      <c r="AK1439" s="1" t="s">
        <v>18875</v>
      </c>
      <c r="AL1439" s="1" t="s">
        <v>18671</v>
      </c>
      <c r="AM1439" s="1" t="s">
        <v>18679</v>
      </c>
      <c r="AN1439" s="1" t="s">
        <v>18669</v>
      </c>
      <c r="AO1439" s="1" t="s">
        <v>18668</v>
      </c>
      <c r="AP1439" s="14" t="s">
        <v>18718</v>
      </c>
      <c r="AQ1439" s="14" t="s">
        <v>18778</v>
      </c>
      <c r="AR1439" s="14" t="s">
        <v>18679</v>
      </c>
      <c r="AS1439" s="15">
        <v>44350</v>
      </c>
      <c r="AT1439" s="1" t="s">
        <v>18918</v>
      </c>
      <c r="AU1439" s="1" t="s">
        <v>18672</v>
      </c>
      <c r="AV1439" s="1" t="s">
        <v>18679</v>
      </c>
      <c r="AW1439" s="1" t="s">
        <v>18683</v>
      </c>
      <c r="AX1439" s="1" t="s">
        <v>18667</v>
      </c>
      <c r="AY1439" s="1" t="s">
        <v>18684</v>
      </c>
    </row>
    <row r="1440" spans="1:51" x14ac:dyDescent="0.2">
      <c r="A1440" s="14" t="s">
        <v>18523</v>
      </c>
      <c r="B1440" s="1" t="s">
        <v>19235</v>
      </c>
      <c r="C1440" s="1" t="s">
        <v>19259</v>
      </c>
      <c r="D1440" s="1" t="s">
        <v>18664</v>
      </c>
      <c r="E1440" s="15">
        <v>44336</v>
      </c>
      <c r="F1440" s="13">
        <v>44346</v>
      </c>
      <c r="G1440" s="1" t="s">
        <v>18954</v>
      </c>
      <c r="H1440" s="1" t="s">
        <v>19236</v>
      </c>
      <c r="I1440" s="1" t="s">
        <v>18667</v>
      </c>
      <c r="J1440" s="1" t="s">
        <v>18668</v>
      </c>
      <c r="K1440" s="1" t="s">
        <v>18669</v>
      </c>
      <c r="L1440" s="1" t="s">
        <v>18894</v>
      </c>
      <c r="M1440" s="1" t="s">
        <v>18893</v>
      </c>
      <c r="N1440" s="1" t="s">
        <v>19237</v>
      </c>
      <c r="O1440" s="1">
        <v>9</v>
      </c>
      <c r="P1440" s="1" t="s">
        <v>19235</v>
      </c>
      <c r="Q1440" s="1" t="s">
        <v>19519</v>
      </c>
      <c r="R1440" s="1">
        <v>20258377320</v>
      </c>
      <c r="S1440" s="1" t="s">
        <v>18702</v>
      </c>
      <c r="T1440" s="1">
        <v>25837732</v>
      </c>
      <c r="U1440" s="1" t="s">
        <v>19520</v>
      </c>
      <c r="V1440" s="1">
        <v>1170017165</v>
      </c>
      <c r="X1440" s="1" t="s">
        <v>19519</v>
      </c>
      <c r="Y1440" s="1" t="s">
        <v>19519</v>
      </c>
      <c r="Z1440" s="1" t="s">
        <v>18706</v>
      </c>
      <c r="AA1440" s="1" t="s">
        <v>18707</v>
      </c>
      <c r="AB1440" s="1" t="s">
        <v>18707</v>
      </c>
      <c r="AE1440" s="1" t="s">
        <v>19521</v>
      </c>
      <c r="AI1440" s="1">
        <v>1065</v>
      </c>
      <c r="AK1440" s="1" t="s">
        <v>19732</v>
      </c>
      <c r="AL1440" s="1" t="s">
        <v>19733</v>
      </c>
      <c r="AM1440" s="1" t="s">
        <v>19094</v>
      </c>
      <c r="AN1440" s="1" t="s">
        <v>18863</v>
      </c>
      <c r="AO1440" s="1" t="s">
        <v>18668</v>
      </c>
      <c r="AP1440" s="14" t="s">
        <v>19734</v>
      </c>
      <c r="AQ1440" s="14" t="s">
        <v>18906</v>
      </c>
      <c r="AR1440" s="14" t="s">
        <v>19094</v>
      </c>
      <c r="AS1440" s="15">
        <v>44346</v>
      </c>
      <c r="AT1440" s="1" t="s">
        <v>19802</v>
      </c>
      <c r="AU1440" s="1" t="s">
        <v>19237</v>
      </c>
      <c r="AV1440" s="1" t="s">
        <v>18894</v>
      </c>
      <c r="AW1440" s="1" t="s">
        <v>19241</v>
      </c>
      <c r="AX1440" s="1" t="s">
        <v>18667</v>
      </c>
      <c r="AY1440" s="1" t="s">
        <v>19242</v>
      </c>
    </row>
    <row r="1441" spans="1:51" x14ac:dyDescent="0.2">
      <c r="A1441" s="14" t="s">
        <v>18526</v>
      </c>
      <c r="B1441" s="1" t="s">
        <v>19235</v>
      </c>
      <c r="C1441" s="1" t="s">
        <v>19259</v>
      </c>
      <c r="D1441" s="1" t="s">
        <v>18664</v>
      </c>
      <c r="E1441" s="15">
        <v>44336</v>
      </c>
      <c r="F1441" s="13">
        <v>44337</v>
      </c>
      <c r="G1441" s="1" t="s">
        <v>18954</v>
      </c>
      <c r="H1441" s="1" t="s">
        <v>19236</v>
      </c>
      <c r="I1441" s="1" t="s">
        <v>18667</v>
      </c>
      <c r="J1441" s="1" t="s">
        <v>18668</v>
      </c>
      <c r="K1441" s="1" t="s">
        <v>18669</v>
      </c>
      <c r="L1441" s="1" t="s">
        <v>18894</v>
      </c>
      <c r="M1441" s="1" t="s">
        <v>18893</v>
      </c>
      <c r="N1441" s="1" t="s">
        <v>19237</v>
      </c>
      <c r="O1441" s="1">
        <v>5</v>
      </c>
      <c r="P1441" s="1" t="s">
        <v>19235</v>
      </c>
      <c r="Q1441" s="1" t="s">
        <v>19519</v>
      </c>
      <c r="R1441" s="1">
        <v>20258377320</v>
      </c>
      <c r="S1441" s="1" t="s">
        <v>18702</v>
      </c>
      <c r="T1441" s="1">
        <v>25837732</v>
      </c>
      <c r="U1441" s="1" t="s">
        <v>19520</v>
      </c>
      <c r="V1441" s="1">
        <v>1170017165</v>
      </c>
      <c r="X1441" s="1" t="s">
        <v>19519</v>
      </c>
      <c r="Y1441" s="1" t="s">
        <v>19519</v>
      </c>
      <c r="Z1441" s="1" t="s">
        <v>18706</v>
      </c>
      <c r="AA1441" s="1" t="s">
        <v>18707</v>
      </c>
      <c r="AB1441" s="1" t="s">
        <v>18707</v>
      </c>
      <c r="AE1441" s="1" t="s">
        <v>19521</v>
      </c>
      <c r="AI1441" s="1">
        <v>1065</v>
      </c>
      <c r="AK1441" s="1" t="s">
        <v>19749</v>
      </c>
      <c r="AL1441" s="1" t="s">
        <v>18893</v>
      </c>
      <c r="AM1441" s="1" t="s">
        <v>18894</v>
      </c>
      <c r="AN1441" s="1" t="s">
        <v>18669</v>
      </c>
      <c r="AO1441" s="1" t="s">
        <v>18668</v>
      </c>
      <c r="AP1441" s="14" t="s">
        <v>19543</v>
      </c>
      <c r="AQ1441" s="14" t="s">
        <v>19544</v>
      </c>
      <c r="AR1441" s="14" t="s">
        <v>19540</v>
      </c>
      <c r="AS1441" s="15">
        <v>44337</v>
      </c>
      <c r="AT1441" s="1" t="s">
        <v>19750</v>
      </c>
      <c r="AU1441" s="1" t="s">
        <v>19237</v>
      </c>
      <c r="AV1441" s="1" t="s">
        <v>18894</v>
      </c>
      <c r="AW1441" s="1" t="s">
        <v>19241</v>
      </c>
      <c r="AX1441" s="1" t="s">
        <v>18667</v>
      </c>
      <c r="AY1441" s="1" t="s">
        <v>19242</v>
      </c>
    </row>
    <row r="1442" spans="1:51" x14ac:dyDescent="0.2">
      <c r="A1442" s="14" t="s">
        <v>18529</v>
      </c>
      <c r="B1442" s="1" t="s">
        <v>19235</v>
      </c>
      <c r="C1442" s="1" t="s">
        <v>19259</v>
      </c>
      <c r="D1442" s="1" t="s">
        <v>18664</v>
      </c>
      <c r="E1442" s="15">
        <v>44336</v>
      </c>
      <c r="F1442" s="13">
        <v>44350</v>
      </c>
      <c r="G1442" s="1" t="s">
        <v>18954</v>
      </c>
      <c r="H1442" s="1" t="s">
        <v>19236</v>
      </c>
      <c r="I1442" s="1" t="s">
        <v>18667</v>
      </c>
      <c r="J1442" s="1" t="s">
        <v>18668</v>
      </c>
      <c r="K1442" s="1" t="s">
        <v>18669</v>
      </c>
      <c r="L1442" s="1" t="s">
        <v>18894</v>
      </c>
      <c r="M1442" s="1" t="s">
        <v>18893</v>
      </c>
      <c r="N1442" s="1" t="s">
        <v>19237</v>
      </c>
      <c r="O1442" s="1">
        <v>15</v>
      </c>
      <c r="P1442" s="1" t="s">
        <v>19235</v>
      </c>
      <c r="Q1442" s="1" t="s">
        <v>19519</v>
      </c>
      <c r="R1442" s="1">
        <v>20258377320</v>
      </c>
      <c r="S1442" s="1" t="s">
        <v>18702</v>
      </c>
      <c r="T1442" s="1">
        <v>25837732</v>
      </c>
      <c r="U1442" s="1" t="s">
        <v>19520</v>
      </c>
      <c r="V1442" s="1">
        <v>1170017165</v>
      </c>
      <c r="X1442" s="1" t="s">
        <v>19519</v>
      </c>
      <c r="Y1442" s="1" t="s">
        <v>19519</v>
      </c>
      <c r="Z1442" s="1" t="s">
        <v>18706</v>
      </c>
      <c r="AA1442" s="1" t="s">
        <v>18707</v>
      </c>
      <c r="AB1442" s="1" t="s">
        <v>18707</v>
      </c>
      <c r="AE1442" s="1" t="s">
        <v>19521</v>
      </c>
      <c r="AI1442" s="1">
        <v>1065</v>
      </c>
      <c r="AK1442" s="1" t="s">
        <v>20344</v>
      </c>
      <c r="AL1442" s="1" t="s">
        <v>19804</v>
      </c>
      <c r="AM1442" s="1" t="s">
        <v>19583</v>
      </c>
      <c r="AN1442" s="1" t="s">
        <v>18863</v>
      </c>
      <c r="AO1442" s="1" t="s">
        <v>18668</v>
      </c>
      <c r="AP1442" s="14" t="s">
        <v>20345</v>
      </c>
      <c r="AQ1442" s="14" t="s">
        <v>19582</v>
      </c>
      <c r="AR1442" s="14" t="s">
        <v>19583</v>
      </c>
      <c r="AS1442" s="15">
        <v>44350</v>
      </c>
      <c r="AT1442" s="1" t="s">
        <v>20346</v>
      </c>
      <c r="AU1442" s="1" t="s">
        <v>19237</v>
      </c>
      <c r="AV1442" s="1" t="s">
        <v>18894</v>
      </c>
      <c r="AW1442" s="1" t="s">
        <v>19241</v>
      </c>
      <c r="AX1442" s="1" t="s">
        <v>18667</v>
      </c>
      <c r="AY1442" s="1" t="s">
        <v>19242</v>
      </c>
    </row>
    <row r="1443" spans="1:51" x14ac:dyDescent="0.2">
      <c r="A1443" s="14" t="s">
        <v>16429</v>
      </c>
      <c r="B1443" s="1" t="s">
        <v>18662</v>
      </c>
      <c r="C1443" s="1" t="s">
        <v>18685</v>
      </c>
      <c r="D1443" s="1" t="s">
        <v>18664</v>
      </c>
      <c r="E1443" s="15">
        <v>44336</v>
      </c>
      <c r="F1443" s="13">
        <v>44347</v>
      </c>
      <c r="G1443" s="1" t="s">
        <v>18665</v>
      </c>
      <c r="H1443" s="1" t="s">
        <v>18666</v>
      </c>
      <c r="I1443" s="1" t="s">
        <v>18667</v>
      </c>
      <c r="J1443" s="1" t="s">
        <v>18668</v>
      </c>
      <c r="K1443" s="1" t="s">
        <v>18669</v>
      </c>
      <c r="L1443" s="1" t="s">
        <v>18679</v>
      </c>
      <c r="M1443" s="1" t="s">
        <v>18671</v>
      </c>
      <c r="N1443" s="1" t="s">
        <v>18672</v>
      </c>
      <c r="O1443" s="1">
        <v>20</v>
      </c>
      <c r="P1443" s="1" t="s">
        <v>18662</v>
      </c>
      <c r="Q1443" s="1" t="s">
        <v>18673</v>
      </c>
      <c r="R1443" s="1">
        <v>30574564367</v>
      </c>
      <c r="U1443" s="1" t="s">
        <v>18674</v>
      </c>
      <c r="V1443" s="1">
        <v>48015110</v>
      </c>
      <c r="W1443" s="1" t="s">
        <v>18675</v>
      </c>
      <c r="Z1443" s="1" t="s">
        <v>15990</v>
      </c>
      <c r="AA1443" s="1" t="s">
        <v>18676</v>
      </c>
      <c r="AB1443" s="1" t="s">
        <v>18676</v>
      </c>
      <c r="AE1443" s="1" t="s">
        <v>18677</v>
      </c>
      <c r="AG1443" s="1" t="s">
        <v>15731</v>
      </c>
      <c r="AI1443" s="1">
        <v>1878</v>
      </c>
      <c r="AK1443" s="1" t="s">
        <v>19126</v>
      </c>
      <c r="AL1443" s="1" t="s">
        <v>19127</v>
      </c>
      <c r="AM1443" s="1" t="s">
        <v>18868</v>
      </c>
      <c r="AN1443" s="1" t="s">
        <v>18863</v>
      </c>
      <c r="AO1443" s="1" t="s">
        <v>18668</v>
      </c>
      <c r="AP1443" s="14" t="s">
        <v>19048</v>
      </c>
      <c r="AQ1443" s="14" t="s">
        <v>19027</v>
      </c>
      <c r="AR1443" s="14" t="s">
        <v>18868</v>
      </c>
      <c r="AS1443" s="15">
        <v>44347</v>
      </c>
      <c r="AT1443" s="1" t="s">
        <v>18943</v>
      </c>
      <c r="AU1443" s="1" t="s">
        <v>18672</v>
      </c>
      <c r="AV1443" s="1" t="s">
        <v>18679</v>
      </c>
      <c r="AW1443" s="1" t="s">
        <v>18683</v>
      </c>
      <c r="AX1443" s="1" t="s">
        <v>18667</v>
      </c>
      <c r="AY1443" s="1" t="s">
        <v>18684</v>
      </c>
    </row>
    <row r="1444" spans="1:51" x14ac:dyDescent="0.2">
      <c r="A1444" s="14" t="s">
        <v>16432</v>
      </c>
      <c r="B1444" s="1" t="s">
        <v>18662</v>
      </c>
      <c r="C1444" s="1" t="s">
        <v>18685</v>
      </c>
      <c r="D1444" s="1" t="s">
        <v>18664</v>
      </c>
      <c r="E1444" s="15">
        <v>44336</v>
      </c>
      <c r="F1444" s="13">
        <v>44347</v>
      </c>
      <c r="G1444" s="1" t="s">
        <v>18665</v>
      </c>
      <c r="H1444" s="1" t="s">
        <v>18666</v>
      </c>
      <c r="I1444" s="1" t="s">
        <v>18667</v>
      </c>
      <c r="J1444" s="1" t="s">
        <v>18668</v>
      </c>
      <c r="K1444" s="1" t="s">
        <v>18669</v>
      </c>
      <c r="L1444" s="1" t="s">
        <v>18679</v>
      </c>
      <c r="M1444" s="1" t="s">
        <v>18671</v>
      </c>
      <c r="N1444" s="1" t="s">
        <v>18672</v>
      </c>
      <c r="O1444" s="1">
        <v>32</v>
      </c>
      <c r="P1444" s="1" t="s">
        <v>18662</v>
      </c>
      <c r="Q1444" s="1" t="s">
        <v>18673</v>
      </c>
      <c r="R1444" s="1">
        <v>30711257485</v>
      </c>
      <c r="U1444" s="1" t="s">
        <v>18822</v>
      </c>
      <c r="V1444" s="1">
        <v>1132207300</v>
      </c>
      <c r="W1444" s="1" t="s">
        <v>18823</v>
      </c>
      <c r="Z1444" s="1" t="s">
        <v>15990</v>
      </c>
      <c r="AA1444" s="1" t="s">
        <v>18739</v>
      </c>
      <c r="AB1444" s="1" t="s">
        <v>18740</v>
      </c>
      <c r="AE1444" s="1" t="s">
        <v>18824</v>
      </c>
      <c r="AI1444" s="1">
        <v>1619</v>
      </c>
      <c r="AK1444" s="1" t="s">
        <v>18718</v>
      </c>
      <c r="AL1444" s="1" t="s">
        <v>18671</v>
      </c>
      <c r="AM1444" s="1" t="s">
        <v>18679</v>
      </c>
      <c r="AN1444" s="1" t="s">
        <v>18669</v>
      </c>
      <c r="AO1444" s="1" t="s">
        <v>18668</v>
      </c>
      <c r="AP1444" s="14" t="s">
        <v>18800</v>
      </c>
      <c r="AQ1444" s="14" t="s">
        <v>18734</v>
      </c>
      <c r="AR1444" s="14" t="s">
        <v>18679</v>
      </c>
      <c r="AS1444" s="15">
        <v>44347</v>
      </c>
      <c r="AT1444" s="1" t="s">
        <v>18801</v>
      </c>
      <c r="AU1444" s="1" t="s">
        <v>18672</v>
      </c>
      <c r="AV1444" s="1" t="s">
        <v>18679</v>
      </c>
      <c r="AW1444" s="1" t="s">
        <v>18683</v>
      </c>
      <c r="AX1444" s="1" t="s">
        <v>18667</v>
      </c>
      <c r="AY1444" s="1" t="s">
        <v>18684</v>
      </c>
    </row>
    <row r="1445" spans="1:51" x14ac:dyDescent="0.2">
      <c r="A1445" s="14" t="s">
        <v>16436</v>
      </c>
      <c r="B1445" s="1" t="s">
        <v>18662</v>
      </c>
      <c r="C1445" s="1" t="s">
        <v>18685</v>
      </c>
      <c r="D1445" s="1" t="s">
        <v>18664</v>
      </c>
      <c r="E1445" s="15">
        <v>44336</v>
      </c>
      <c r="F1445" s="13">
        <v>44343</v>
      </c>
      <c r="G1445" s="1" t="s">
        <v>18665</v>
      </c>
      <c r="H1445" s="1" t="s">
        <v>18666</v>
      </c>
      <c r="I1445" s="1" t="s">
        <v>18667</v>
      </c>
      <c r="J1445" s="1" t="s">
        <v>18668</v>
      </c>
      <c r="K1445" s="1" t="s">
        <v>18669</v>
      </c>
      <c r="L1445" s="1" t="s">
        <v>18679</v>
      </c>
      <c r="M1445" s="1" t="s">
        <v>18671</v>
      </c>
      <c r="N1445" s="1" t="s">
        <v>18672</v>
      </c>
      <c r="O1445" s="1">
        <v>26</v>
      </c>
      <c r="P1445" s="1" t="s">
        <v>18662</v>
      </c>
      <c r="Q1445" s="1" t="s">
        <v>18673</v>
      </c>
      <c r="R1445" s="1">
        <v>30711257485</v>
      </c>
      <c r="U1445" s="1" t="s">
        <v>18822</v>
      </c>
      <c r="V1445" s="1">
        <v>1132207300</v>
      </c>
      <c r="W1445" s="1" t="s">
        <v>18823</v>
      </c>
      <c r="Z1445" s="1" t="s">
        <v>15990</v>
      </c>
      <c r="AA1445" s="1" t="s">
        <v>18739</v>
      </c>
      <c r="AB1445" s="1" t="s">
        <v>18740</v>
      </c>
      <c r="AE1445" s="1" t="s">
        <v>18824</v>
      </c>
      <c r="AI1445" s="1">
        <v>1619</v>
      </c>
      <c r="AK1445" s="1" t="s">
        <v>18718</v>
      </c>
      <c r="AL1445" s="1" t="s">
        <v>18671</v>
      </c>
      <c r="AM1445" s="1" t="s">
        <v>18679</v>
      </c>
      <c r="AN1445" s="1" t="s">
        <v>18669</v>
      </c>
      <c r="AO1445" s="1" t="s">
        <v>18668</v>
      </c>
      <c r="AP1445" s="14" t="s">
        <v>18800</v>
      </c>
      <c r="AQ1445" s="14" t="s">
        <v>18734</v>
      </c>
      <c r="AR1445" s="14" t="s">
        <v>18679</v>
      </c>
      <c r="AS1445" s="15">
        <v>44343</v>
      </c>
      <c r="AT1445" s="1" t="s">
        <v>18801</v>
      </c>
      <c r="AU1445" s="1" t="s">
        <v>18672</v>
      </c>
      <c r="AV1445" s="1" t="s">
        <v>18679</v>
      </c>
      <c r="AW1445" s="1" t="s">
        <v>18683</v>
      </c>
      <c r="AX1445" s="1" t="s">
        <v>18667</v>
      </c>
      <c r="AY1445" s="1" t="s">
        <v>18684</v>
      </c>
    </row>
    <row r="1446" spans="1:51" x14ac:dyDescent="0.2">
      <c r="A1446" s="14" t="s">
        <v>16439</v>
      </c>
      <c r="B1446" s="1" t="s">
        <v>18662</v>
      </c>
      <c r="C1446" s="1" t="s">
        <v>18685</v>
      </c>
      <c r="D1446" s="1" t="s">
        <v>18664</v>
      </c>
      <c r="E1446" s="15">
        <v>44336</v>
      </c>
      <c r="F1446" s="13">
        <v>44347</v>
      </c>
      <c r="G1446" s="1" t="s">
        <v>18665</v>
      </c>
      <c r="H1446" s="1" t="s">
        <v>18666</v>
      </c>
      <c r="I1446" s="1" t="s">
        <v>18667</v>
      </c>
      <c r="J1446" s="1" t="s">
        <v>18668</v>
      </c>
      <c r="K1446" s="1" t="s">
        <v>18669</v>
      </c>
      <c r="L1446" s="1" t="s">
        <v>18679</v>
      </c>
      <c r="M1446" s="1" t="s">
        <v>18671</v>
      </c>
      <c r="N1446" s="1" t="s">
        <v>18672</v>
      </c>
      <c r="O1446" s="1">
        <v>17</v>
      </c>
      <c r="P1446" s="1" t="s">
        <v>18662</v>
      </c>
      <c r="Q1446" s="1" t="s">
        <v>18673</v>
      </c>
      <c r="R1446" s="1">
        <v>30574564367</v>
      </c>
      <c r="U1446" s="1" t="s">
        <v>18674</v>
      </c>
      <c r="V1446" s="1">
        <v>48015110</v>
      </c>
      <c r="W1446" s="1" t="s">
        <v>18675</v>
      </c>
      <c r="Z1446" s="1" t="s">
        <v>15990</v>
      </c>
      <c r="AA1446" s="1" t="s">
        <v>18676</v>
      </c>
      <c r="AB1446" s="1" t="s">
        <v>18676</v>
      </c>
      <c r="AE1446" s="1" t="s">
        <v>18677</v>
      </c>
      <c r="AG1446" s="1" t="s">
        <v>15731</v>
      </c>
      <c r="AI1446" s="1">
        <v>1878</v>
      </c>
      <c r="AK1446" s="1" t="s">
        <v>19126</v>
      </c>
      <c r="AL1446" s="1" t="s">
        <v>19127</v>
      </c>
      <c r="AM1446" s="1" t="s">
        <v>18868</v>
      </c>
      <c r="AN1446" s="1" t="s">
        <v>18863</v>
      </c>
      <c r="AO1446" s="1" t="s">
        <v>18668</v>
      </c>
      <c r="AP1446" s="14" t="s">
        <v>19048</v>
      </c>
      <c r="AQ1446" s="14" t="s">
        <v>19027</v>
      </c>
      <c r="AR1446" s="14" t="s">
        <v>18868</v>
      </c>
      <c r="AS1446" s="15">
        <v>44347</v>
      </c>
      <c r="AT1446" s="1" t="s">
        <v>18943</v>
      </c>
      <c r="AU1446" s="1" t="s">
        <v>18672</v>
      </c>
      <c r="AV1446" s="1" t="s">
        <v>18679</v>
      </c>
      <c r="AW1446" s="1" t="s">
        <v>18683</v>
      </c>
      <c r="AX1446" s="1" t="s">
        <v>18667</v>
      </c>
      <c r="AY1446" s="1" t="s">
        <v>18684</v>
      </c>
    </row>
    <row r="1447" spans="1:51" x14ac:dyDescent="0.2">
      <c r="A1447" s="14" t="s">
        <v>16442</v>
      </c>
      <c r="B1447" s="1" t="s">
        <v>18662</v>
      </c>
      <c r="C1447" s="1" t="s">
        <v>18685</v>
      </c>
      <c r="D1447" s="1" t="s">
        <v>18664</v>
      </c>
      <c r="E1447" s="15">
        <v>44336</v>
      </c>
      <c r="F1447" s="13">
        <v>44350</v>
      </c>
      <c r="G1447" s="1" t="s">
        <v>18665</v>
      </c>
      <c r="H1447" s="1" t="s">
        <v>18666</v>
      </c>
      <c r="I1447" s="1" t="s">
        <v>18667</v>
      </c>
      <c r="J1447" s="1" t="s">
        <v>18668</v>
      </c>
      <c r="K1447" s="1" t="s">
        <v>18669</v>
      </c>
      <c r="L1447" s="1" t="s">
        <v>18679</v>
      </c>
      <c r="M1447" s="1" t="s">
        <v>18671</v>
      </c>
      <c r="N1447" s="1" t="s">
        <v>18672</v>
      </c>
      <c r="O1447" s="1">
        <v>14</v>
      </c>
      <c r="P1447" s="1" t="s">
        <v>18662</v>
      </c>
      <c r="Q1447" s="1" t="s">
        <v>18673</v>
      </c>
      <c r="R1447" s="1">
        <v>30574564367</v>
      </c>
      <c r="U1447" s="1" t="s">
        <v>18674</v>
      </c>
      <c r="V1447" s="1">
        <v>48015110</v>
      </c>
      <c r="W1447" s="1" t="s">
        <v>18675</v>
      </c>
      <c r="Z1447" s="1" t="s">
        <v>15990</v>
      </c>
      <c r="AA1447" s="1" t="s">
        <v>18676</v>
      </c>
      <c r="AB1447" s="1" t="s">
        <v>18676</v>
      </c>
      <c r="AE1447" s="1" t="s">
        <v>18677</v>
      </c>
      <c r="AG1447" s="1" t="s">
        <v>15731</v>
      </c>
      <c r="AI1447" s="1">
        <v>1878</v>
      </c>
      <c r="AK1447" s="1" t="s">
        <v>18875</v>
      </c>
      <c r="AL1447" s="1" t="s">
        <v>18671</v>
      </c>
      <c r="AM1447" s="1" t="s">
        <v>18679</v>
      </c>
      <c r="AN1447" s="1" t="s">
        <v>18669</v>
      </c>
      <c r="AO1447" s="1" t="s">
        <v>18668</v>
      </c>
      <c r="AP1447" s="14" t="s">
        <v>18875</v>
      </c>
      <c r="AQ1447" s="14" t="s">
        <v>18778</v>
      </c>
      <c r="AR1447" s="14" t="s">
        <v>18679</v>
      </c>
      <c r="AS1447" s="15">
        <v>44350</v>
      </c>
      <c r="AT1447" s="1" t="s">
        <v>18713</v>
      </c>
      <c r="AU1447" s="1" t="s">
        <v>18672</v>
      </c>
      <c r="AV1447" s="1" t="s">
        <v>18679</v>
      </c>
      <c r="AW1447" s="1" t="s">
        <v>18683</v>
      </c>
      <c r="AX1447" s="1" t="s">
        <v>18667</v>
      </c>
      <c r="AY1447" s="1" t="s">
        <v>18684</v>
      </c>
    </row>
    <row r="1448" spans="1:51" x14ac:dyDescent="0.2">
      <c r="A1448" s="14" t="s">
        <v>16445</v>
      </c>
      <c r="B1448" s="1" t="s">
        <v>18662</v>
      </c>
      <c r="C1448" s="1" t="s">
        <v>18685</v>
      </c>
      <c r="D1448" s="1" t="s">
        <v>18664</v>
      </c>
      <c r="E1448" s="15">
        <v>44336</v>
      </c>
      <c r="F1448" s="13">
        <v>44343</v>
      </c>
      <c r="G1448" s="1" t="s">
        <v>18665</v>
      </c>
      <c r="H1448" s="1" t="s">
        <v>18666</v>
      </c>
      <c r="I1448" s="1" t="s">
        <v>18667</v>
      </c>
      <c r="J1448" s="1" t="s">
        <v>18668</v>
      </c>
      <c r="K1448" s="1" t="s">
        <v>18669</v>
      </c>
      <c r="L1448" s="1" t="s">
        <v>18679</v>
      </c>
      <c r="M1448" s="1" t="s">
        <v>18671</v>
      </c>
      <c r="N1448" s="1" t="s">
        <v>18672</v>
      </c>
      <c r="O1448" s="1">
        <v>27</v>
      </c>
      <c r="P1448" s="1" t="s">
        <v>18662</v>
      </c>
      <c r="Q1448" s="1" t="s">
        <v>18673</v>
      </c>
      <c r="R1448" s="1">
        <v>30711257485</v>
      </c>
      <c r="U1448" s="1" t="s">
        <v>18822</v>
      </c>
      <c r="V1448" s="1">
        <v>1132207300</v>
      </c>
      <c r="W1448" s="1" t="s">
        <v>18823</v>
      </c>
      <c r="Z1448" s="1" t="s">
        <v>15990</v>
      </c>
      <c r="AA1448" s="1" t="s">
        <v>18739</v>
      </c>
      <c r="AB1448" s="1" t="s">
        <v>18740</v>
      </c>
      <c r="AE1448" s="1" t="s">
        <v>18824</v>
      </c>
      <c r="AI1448" s="1">
        <v>1619</v>
      </c>
      <c r="AK1448" s="1" t="s">
        <v>18718</v>
      </c>
      <c r="AL1448" s="1" t="s">
        <v>18671</v>
      </c>
      <c r="AM1448" s="1" t="s">
        <v>18679</v>
      </c>
      <c r="AN1448" s="1" t="s">
        <v>18669</v>
      </c>
      <c r="AO1448" s="1" t="s">
        <v>18668</v>
      </c>
      <c r="AP1448" s="14" t="s">
        <v>18800</v>
      </c>
      <c r="AQ1448" s="14" t="s">
        <v>18734</v>
      </c>
      <c r="AR1448" s="14" t="s">
        <v>18679</v>
      </c>
      <c r="AS1448" s="15">
        <v>44343</v>
      </c>
      <c r="AT1448" s="1" t="s">
        <v>19750</v>
      </c>
      <c r="AU1448" s="1" t="s">
        <v>18672</v>
      </c>
      <c r="AV1448" s="1" t="s">
        <v>18679</v>
      </c>
      <c r="AW1448" s="1" t="s">
        <v>18683</v>
      </c>
      <c r="AX1448" s="1" t="s">
        <v>18667</v>
      </c>
      <c r="AY1448" s="1" t="s">
        <v>18684</v>
      </c>
    </row>
    <row r="1449" spans="1:51" x14ac:dyDescent="0.2">
      <c r="A1449" s="14" t="s">
        <v>18531</v>
      </c>
      <c r="B1449" s="1" t="s">
        <v>19235</v>
      </c>
      <c r="C1449" s="1" t="s">
        <v>19259</v>
      </c>
      <c r="D1449" s="1" t="s">
        <v>18664</v>
      </c>
      <c r="E1449" s="15">
        <v>44336</v>
      </c>
      <c r="F1449" s="13">
        <v>44344</v>
      </c>
      <c r="G1449" s="1" t="s">
        <v>18954</v>
      </c>
      <c r="H1449" s="1" t="s">
        <v>19236</v>
      </c>
      <c r="I1449" s="1" t="s">
        <v>18667</v>
      </c>
      <c r="J1449" s="1" t="s">
        <v>18668</v>
      </c>
      <c r="K1449" s="1" t="s">
        <v>18669</v>
      </c>
      <c r="L1449" s="1" t="s">
        <v>18894</v>
      </c>
      <c r="M1449" s="1" t="s">
        <v>18893</v>
      </c>
      <c r="N1449" s="1" t="s">
        <v>19237</v>
      </c>
      <c r="O1449" s="1">
        <v>16</v>
      </c>
      <c r="P1449" s="1" t="s">
        <v>19235</v>
      </c>
      <c r="Q1449" s="1" t="s">
        <v>19412</v>
      </c>
      <c r="R1449" s="1">
        <v>27420562093</v>
      </c>
      <c r="S1449" s="1" t="s">
        <v>18702</v>
      </c>
      <c r="T1449" s="1">
        <v>42056209</v>
      </c>
      <c r="U1449" s="1" t="s">
        <v>19413</v>
      </c>
      <c r="V1449" s="1">
        <v>1144452867</v>
      </c>
      <c r="X1449" s="1" t="s">
        <v>19414</v>
      </c>
      <c r="Y1449" s="1" t="s">
        <v>19415</v>
      </c>
      <c r="Z1449" s="1" t="s">
        <v>15990</v>
      </c>
      <c r="AA1449" s="1" t="s">
        <v>18846</v>
      </c>
      <c r="AB1449" s="1" t="s">
        <v>19416</v>
      </c>
      <c r="AE1449" s="1" t="s">
        <v>19417</v>
      </c>
      <c r="AG1449" s="1">
        <v>36</v>
      </c>
      <c r="AH1449" s="1">
        <v>27</v>
      </c>
      <c r="AI1449" s="1">
        <v>1657</v>
      </c>
      <c r="AJ1449" s="1" t="s">
        <v>19418</v>
      </c>
      <c r="AK1449" s="1" t="s">
        <v>18836</v>
      </c>
      <c r="AL1449" s="1" t="s">
        <v>18710</v>
      </c>
      <c r="AM1449" s="1" t="s">
        <v>18835</v>
      </c>
      <c r="AN1449" s="1" t="s">
        <v>18669</v>
      </c>
      <c r="AO1449" s="1" t="s">
        <v>18668</v>
      </c>
      <c r="AP1449" s="14" t="s">
        <v>18908</v>
      </c>
      <c r="AQ1449" s="14" t="s">
        <v>18837</v>
      </c>
      <c r="AR1449" s="14" t="s">
        <v>18835</v>
      </c>
      <c r="AS1449" s="15">
        <v>44344</v>
      </c>
      <c r="AT1449" s="1" t="s">
        <v>18909</v>
      </c>
      <c r="AU1449" s="1" t="s">
        <v>19237</v>
      </c>
      <c r="AV1449" s="1" t="s">
        <v>18894</v>
      </c>
      <c r="AW1449" s="1" t="s">
        <v>19241</v>
      </c>
      <c r="AX1449" s="1" t="s">
        <v>18667</v>
      </c>
      <c r="AY1449" s="1" t="s">
        <v>19242</v>
      </c>
    </row>
    <row r="1450" spans="1:51" x14ac:dyDescent="0.2">
      <c r="A1450" s="14" t="s">
        <v>18534</v>
      </c>
      <c r="B1450" s="1" t="s">
        <v>19235</v>
      </c>
      <c r="C1450" s="1" t="s">
        <v>19259</v>
      </c>
      <c r="D1450" s="1" t="s">
        <v>18664</v>
      </c>
      <c r="E1450" s="15">
        <v>44336</v>
      </c>
      <c r="F1450" s="13">
        <v>44344</v>
      </c>
      <c r="G1450" s="1" t="s">
        <v>18954</v>
      </c>
      <c r="H1450" s="1" t="s">
        <v>19236</v>
      </c>
      <c r="I1450" s="1" t="s">
        <v>18667</v>
      </c>
      <c r="J1450" s="1" t="s">
        <v>18668</v>
      </c>
      <c r="K1450" s="1" t="s">
        <v>18669</v>
      </c>
      <c r="L1450" s="1" t="s">
        <v>18894</v>
      </c>
      <c r="M1450" s="1" t="s">
        <v>18893</v>
      </c>
      <c r="N1450" s="1" t="s">
        <v>19237</v>
      </c>
      <c r="O1450" s="1">
        <v>16</v>
      </c>
      <c r="P1450" s="1" t="s">
        <v>19235</v>
      </c>
      <c r="Q1450" s="1" t="s">
        <v>19412</v>
      </c>
      <c r="R1450" s="1">
        <v>27420562093</v>
      </c>
      <c r="S1450" s="1" t="s">
        <v>18702</v>
      </c>
      <c r="T1450" s="1">
        <v>42056209</v>
      </c>
      <c r="U1450" s="1" t="s">
        <v>19413</v>
      </c>
      <c r="V1450" s="1">
        <v>1144452867</v>
      </c>
      <c r="X1450" s="1" t="s">
        <v>19414</v>
      </c>
      <c r="Y1450" s="1" t="s">
        <v>19415</v>
      </c>
      <c r="Z1450" s="1" t="s">
        <v>15990</v>
      </c>
      <c r="AA1450" s="1" t="s">
        <v>18846</v>
      </c>
      <c r="AB1450" s="1" t="s">
        <v>19416</v>
      </c>
      <c r="AE1450" s="1" t="s">
        <v>19417</v>
      </c>
      <c r="AG1450" s="1">
        <v>36</v>
      </c>
      <c r="AH1450" s="1">
        <v>27</v>
      </c>
      <c r="AI1450" s="1">
        <v>1657</v>
      </c>
      <c r="AJ1450" s="1" t="s">
        <v>19418</v>
      </c>
      <c r="AK1450" s="1" t="s">
        <v>18836</v>
      </c>
      <c r="AL1450" s="1" t="s">
        <v>18710</v>
      </c>
      <c r="AM1450" s="1" t="s">
        <v>18835</v>
      </c>
      <c r="AN1450" s="1" t="s">
        <v>18669</v>
      </c>
      <c r="AO1450" s="1" t="s">
        <v>18668</v>
      </c>
      <c r="AP1450" s="14" t="s">
        <v>18908</v>
      </c>
      <c r="AQ1450" s="14" t="s">
        <v>18837</v>
      </c>
      <c r="AR1450" s="14" t="s">
        <v>18835</v>
      </c>
      <c r="AS1450" s="15">
        <v>44344</v>
      </c>
      <c r="AT1450" s="1" t="s">
        <v>18909</v>
      </c>
      <c r="AU1450" s="1" t="s">
        <v>19237</v>
      </c>
      <c r="AV1450" s="1" t="s">
        <v>18894</v>
      </c>
      <c r="AW1450" s="1" t="s">
        <v>19241</v>
      </c>
      <c r="AX1450" s="1" t="s">
        <v>18667</v>
      </c>
      <c r="AY1450" s="1" t="s">
        <v>19242</v>
      </c>
    </row>
    <row r="1451" spans="1:51" x14ac:dyDescent="0.2">
      <c r="A1451" s="14" t="s">
        <v>16448</v>
      </c>
      <c r="B1451" s="1" t="s">
        <v>18662</v>
      </c>
      <c r="C1451" s="1" t="s">
        <v>18685</v>
      </c>
      <c r="D1451" s="1" t="s">
        <v>18664</v>
      </c>
      <c r="E1451" s="15">
        <v>44336</v>
      </c>
      <c r="F1451" s="13">
        <v>44343</v>
      </c>
      <c r="G1451" s="1" t="s">
        <v>18665</v>
      </c>
      <c r="H1451" s="1" t="s">
        <v>18666</v>
      </c>
      <c r="I1451" s="1" t="s">
        <v>18667</v>
      </c>
      <c r="J1451" s="1" t="s">
        <v>18668</v>
      </c>
      <c r="K1451" s="1" t="s">
        <v>18669</v>
      </c>
      <c r="L1451" s="1" t="s">
        <v>18679</v>
      </c>
      <c r="M1451" s="1" t="s">
        <v>18671</v>
      </c>
      <c r="N1451" s="1" t="s">
        <v>18672</v>
      </c>
      <c r="O1451" s="1">
        <v>28</v>
      </c>
      <c r="P1451" s="1" t="s">
        <v>18662</v>
      </c>
      <c r="Q1451" s="1" t="s">
        <v>18673</v>
      </c>
      <c r="R1451" s="1">
        <v>30711257485</v>
      </c>
      <c r="U1451" s="1" t="s">
        <v>18822</v>
      </c>
      <c r="V1451" s="1">
        <v>1132207300</v>
      </c>
      <c r="W1451" s="1" t="s">
        <v>18823</v>
      </c>
      <c r="Z1451" s="1" t="s">
        <v>15990</v>
      </c>
      <c r="AA1451" s="1" t="s">
        <v>18739</v>
      </c>
      <c r="AB1451" s="1" t="s">
        <v>18740</v>
      </c>
      <c r="AE1451" s="1" t="s">
        <v>18824</v>
      </c>
      <c r="AI1451" s="1">
        <v>1619</v>
      </c>
      <c r="AK1451" s="1" t="s">
        <v>18718</v>
      </c>
      <c r="AL1451" s="1" t="s">
        <v>18671</v>
      </c>
      <c r="AM1451" s="1" t="s">
        <v>18679</v>
      </c>
      <c r="AN1451" s="1" t="s">
        <v>18669</v>
      </c>
      <c r="AO1451" s="1" t="s">
        <v>18668</v>
      </c>
      <c r="AP1451" s="14" t="s">
        <v>18800</v>
      </c>
      <c r="AQ1451" s="14" t="s">
        <v>18734</v>
      </c>
      <c r="AR1451" s="14" t="s">
        <v>18679</v>
      </c>
      <c r="AS1451" s="15">
        <v>44343</v>
      </c>
      <c r="AT1451" s="1" t="s">
        <v>18801</v>
      </c>
      <c r="AU1451" s="1" t="s">
        <v>18672</v>
      </c>
      <c r="AV1451" s="1" t="s">
        <v>18679</v>
      </c>
      <c r="AW1451" s="1" t="s">
        <v>18683</v>
      </c>
      <c r="AX1451" s="1" t="s">
        <v>18667</v>
      </c>
      <c r="AY1451" s="1" t="s">
        <v>18684</v>
      </c>
    </row>
    <row r="1452" spans="1:51" x14ac:dyDescent="0.2">
      <c r="A1452" s="14" t="s">
        <v>16451</v>
      </c>
      <c r="B1452" s="1" t="s">
        <v>18662</v>
      </c>
      <c r="C1452" s="1" t="s">
        <v>18685</v>
      </c>
      <c r="D1452" s="1" t="s">
        <v>18664</v>
      </c>
      <c r="E1452" s="15">
        <v>44336</v>
      </c>
      <c r="F1452" s="13">
        <v>44343</v>
      </c>
      <c r="G1452" s="1" t="s">
        <v>18665</v>
      </c>
      <c r="H1452" s="1" t="s">
        <v>18666</v>
      </c>
      <c r="I1452" s="1" t="s">
        <v>18667</v>
      </c>
      <c r="J1452" s="1" t="s">
        <v>18668</v>
      </c>
      <c r="K1452" s="1" t="s">
        <v>18669</v>
      </c>
      <c r="L1452" s="1" t="s">
        <v>18679</v>
      </c>
      <c r="M1452" s="1" t="s">
        <v>18671</v>
      </c>
      <c r="N1452" s="1" t="s">
        <v>18672</v>
      </c>
      <c r="O1452" s="1">
        <v>28</v>
      </c>
      <c r="P1452" s="1" t="s">
        <v>18662</v>
      </c>
      <c r="Q1452" s="1" t="s">
        <v>18673</v>
      </c>
      <c r="R1452" s="1">
        <v>30711257485</v>
      </c>
      <c r="U1452" s="1" t="s">
        <v>18822</v>
      </c>
      <c r="V1452" s="1">
        <v>1132207300</v>
      </c>
      <c r="W1452" s="1" t="s">
        <v>18823</v>
      </c>
      <c r="Z1452" s="1" t="s">
        <v>15990</v>
      </c>
      <c r="AA1452" s="1" t="s">
        <v>18739</v>
      </c>
      <c r="AB1452" s="1" t="s">
        <v>18740</v>
      </c>
      <c r="AE1452" s="1" t="s">
        <v>18824</v>
      </c>
      <c r="AI1452" s="1">
        <v>1619</v>
      </c>
      <c r="AK1452" s="1" t="s">
        <v>18718</v>
      </c>
      <c r="AL1452" s="1" t="s">
        <v>18671</v>
      </c>
      <c r="AM1452" s="1" t="s">
        <v>18679</v>
      </c>
      <c r="AN1452" s="1" t="s">
        <v>18669</v>
      </c>
      <c r="AO1452" s="1" t="s">
        <v>18668</v>
      </c>
      <c r="AP1452" s="14" t="s">
        <v>18800</v>
      </c>
      <c r="AQ1452" s="14" t="s">
        <v>18734</v>
      </c>
      <c r="AR1452" s="14" t="s">
        <v>18679</v>
      </c>
      <c r="AS1452" s="15">
        <v>44343</v>
      </c>
      <c r="AT1452" s="1" t="s">
        <v>18801</v>
      </c>
      <c r="AU1452" s="1" t="s">
        <v>18672</v>
      </c>
      <c r="AV1452" s="1" t="s">
        <v>18679</v>
      </c>
      <c r="AW1452" s="1" t="s">
        <v>18683</v>
      </c>
      <c r="AX1452" s="1" t="s">
        <v>18667</v>
      </c>
      <c r="AY1452" s="1" t="s">
        <v>18684</v>
      </c>
    </row>
    <row r="1453" spans="1:51" x14ac:dyDescent="0.2">
      <c r="A1453" s="14" t="s">
        <v>16454</v>
      </c>
      <c r="B1453" s="1" t="s">
        <v>18662</v>
      </c>
      <c r="C1453" s="1" t="s">
        <v>18685</v>
      </c>
      <c r="D1453" s="1" t="s">
        <v>18664</v>
      </c>
      <c r="E1453" s="15">
        <v>44336</v>
      </c>
      <c r="F1453" s="13">
        <v>44350</v>
      </c>
      <c r="G1453" s="1" t="s">
        <v>18665</v>
      </c>
      <c r="H1453" s="1" t="s">
        <v>18666</v>
      </c>
      <c r="I1453" s="1" t="s">
        <v>18667</v>
      </c>
      <c r="J1453" s="1" t="s">
        <v>18668</v>
      </c>
      <c r="K1453" s="1" t="s">
        <v>18669</v>
      </c>
      <c r="L1453" s="1" t="s">
        <v>18679</v>
      </c>
      <c r="M1453" s="1" t="s">
        <v>18671</v>
      </c>
      <c r="N1453" s="1" t="s">
        <v>18672</v>
      </c>
      <c r="O1453" s="1">
        <v>32</v>
      </c>
      <c r="P1453" s="1" t="s">
        <v>18662</v>
      </c>
      <c r="Q1453" s="1" t="s">
        <v>19356</v>
      </c>
      <c r="R1453" s="1">
        <v>20131178132</v>
      </c>
      <c r="S1453" s="1" t="s">
        <v>18702</v>
      </c>
      <c r="T1453" s="1">
        <v>13117813</v>
      </c>
      <c r="U1453" s="1" t="s">
        <v>19357</v>
      </c>
      <c r="V1453" s="1">
        <v>52896788</v>
      </c>
      <c r="X1453" s="1" t="s">
        <v>19358</v>
      </c>
      <c r="Y1453" s="1" t="s">
        <v>19359</v>
      </c>
      <c r="Z1453" s="1" t="s">
        <v>18706</v>
      </c>
      <c r="AA1453" s="1" t="s">
        <v>18707</v>
      </c>
      <c r="AB1453" s="1" t="s">
        <v>18707</v>
      </c>
      <c r="AE1453" s="1" t="s">
        <v>19360</v>
      </c>
      <c r="AG1453" s="1" t="s">
        <v>1816</v>
      </c>
      <c r="AH1453" s="1" t="s">
        <v>1816</v>
      </c>
      <c r="AI1453" s="1">
        <v>1293</v>
      </c>
      <c r="AK1453" s="1" t="s">
        <v>19518</v>
      </c>
      <c r="AL1453" s="1" t="s">
        <v>19077</v>
      </c>
      <c r="AM1453" s="1" t="s">
        <v>18904</v>
      </c>
      <c r="AN1453" s="1" t="s">
        <v>18669</v>
      </c>
      <c r="AO1453" s="1" t="s">
        <v>18668</v>
      </c>
      <c r="AP1453" s="14" t="s">
        <v>19078</v>
      </c>
      <c r="AQ1453" s="14" t="s">
        <v>19079</v>
      </c>
      <c r="AR1453" s="14" t="s">
        <v>18904</v>
      </c>
      <c r="AS1453" s="15">
        <v>44350</v>
      </c>
      <c r="AT1453" s="1" t="s">
        <v>20347</v>
      </c>
      <c r="AU1453" s="1" t="s">
        <v>18672</v>
      </c>
      <c r="AV1453" s="1" t="s">
        <v>18679</v>
      </c>
      <c r="AW1453" s="1" t="s">
        <v>18683</v>
      </c>
      <c r="AX1453" s="1" t="s">
        <v>18667</v>
      </c>
      <c r="AY1453" s="1" t="s">
        <v>18684</v>
      </c>
    </row>
    <row r="1454" spans="1:51" x14ac:dyDescent="0.2">
      <c r="A1454" s="14" t="s">
        <v>18537</v>
      </c>
      <c r="B1454" s="1" t="s">
        <v>19235</v>
      </c>
      <c r="C1454" s="1" t="s">
        <v>19259</v>
      </c>
      <c r="D1454" s="1" t="s">
        <v>18664</v>
      </c>
      <c r="E1454" s="15">
        <v>44336</v>
      </c>
      <c r="F1454" s="13">
        <v>44336</v>
      </c>
      <c r="G1454" s="1" t="s">
        <v>18954</v>
      </c>
      <c r="H1454" s="1" t="s">
        <v>19236</v>
      </c>
      <c r="I1454" s="1" t="s">
        <v>18667</v>
      </c>
      <c r="J1454" s="1" t="s">
        <v>18668</v>
      </c>
      <c r="K1454" s="1" t="s">
        <v>18669</v>
      </c>
      <c r="L1454" s="1" t="s">
        <v>18894</v>
      </c>
      <c r="M1454" s="1" t="s">
        <v>18893</v>
      </c>
      <c r="N1454" s="1" t="s">
        <v>19237</v>
      </c>
      <c r="O1454" s="1">
        <v>9</v>
      </c>
      <c r="P1454" s="1" t="s">
        <v>19235</v>
      </c>
      <c r="Q1454" s="1" t="s">
        <v>19806</v>
      </c>
      <c r="R1454" s="1">
        <v>27144465771</v>
      </c>
      <c r="S1454" s="1" t="s">
        <v>18702</v>
      </c>
      <c r="T1454" s="1">
        <v>14446577</v>
      </c>
      <c r="U1454" s="1" t="s">
        <v>19807</v>
      </c>
      <c r="V1454" s="1">
        <v>42022043</v>
      </c>
      <c r="X1454" s="1" t="s">
        <v>19808</v>
      </c>
      <c r="Y1454" s="1" t="s">
        <v>19809</v>
      </c>
      <c r="Z1454" s="1" t="s">
        <v>15990</v>
      </c>
      <c r="AA1454" s="1" t="s">
        <v>19007</v>
      </c>
      <c r="AB1454" s="1" t="s">
        <v>19810</v>
      </c>
      <c r="AE1454" s="1" t="s">
        <v>19811</v>
      </c>
      <c r="AG1454" s="1" t="s">
        <v>15731</v>
      </c>
      <c r="AI1454" s="1">
        <v>1826</v>
      </c>
      <c r="AK1454" s="1" t="s">
        <v>19812</v>
      </c>
      <c r="AL1454" s="1" t="s">
        <v>19813</v>
      </c>
      <c r="AM1454" s="1" t="s">
        <v>19814</v>
      </c>
      <c r="AN1454" s="1" t="s">
        <v>19074</v>
      </c>
      <c r="AO1454" s="1" t="s">
        <v>18668</v>
      </c>
      <c r="AP1454" s="14" t="s">
        <v>19815</v>
      </c>
      <c r="AQ1454" s="14" t="s">
        <v>19816</v>
      </c>
      <c r="AR1454" s="14" t="s">
        <v>19814</v>
      </c>
      <c r="AS1454" s="15">
        <v>44336</v>
      </c>
      <c r="AT1454" s="1" t="s">
        <v>19817</v>
      </c>
      <c r="AU1454" s="1" t="s">
        <v>19237</v>
      </c>
      <c r="AV1454" s="1" t="s">
        <v>18894</v>
      </c>
      <c r="AW1454" s="1" t="s">
        <v>19241</v>
      </c>
      <c r="AX1454" s="1" t="s">
        <v>18667</v>
      </c>
      <c r="AY1454" s="1" t="s">
        <v>19242</v>
      </c>
    </row>
    <row r="1455" spans="1:51" x14ac:dyDescent="0.2">
      <c r="A1455" s="14" t="s">
        <v>16458</v>
      </c>
      <c r="B1455" s="1" t="s">
        <v>18662</v>
      </c>
      <c r="C1455" s="1" t="s">
        <v>18685</v>
      </c>
      <c r="D1455" s="1" t="s">
        <v>18664</v>
      </c>
      <c r="E1455" s="15">
        <v>44337</v>
      </c>
      <c r="F1455" s="13">
        <v>44350</v>
      </c>
      <c r="G1455" s="1" t="s">
        <v>18665</v>
      </c>
      <c r="H1455" s="1" t="s">
        <v>18666</v>
      </c>
      <c r="I1455" s="1" t="s">
        <v>18667</v>
      </c>
      <c r="J1455" s="1" t="s">
        <v>18668</v>
      </c>
      <c r="K1455" s="1" t="s">
        <v>18669</v>
      </c>
      <c r="L1455" s="1" t="s">
        <v>18679</v>
      </c>
      <c r="M1455" s="1" t="s">
        <v>18671</v>
      </c>
      <c r="N1455" s="1" t="s">
        <v>18672</v>
      </c>
      <c r="O1455" s="1">
        <v>12</v>
      </c>
      <c r="P1455" s="1" t="s">
        <v>18662</v>
      </c>
      <c r="Q1455" s="1" t="s">
        <v>18673</v>
      </c>
      <c r="R1455" s="1">
        <v>30686512912</v>
      </c>
      <c r="U1455" s="1" t="s">
        <v>19231</v>
      </c>
      <c r="V1455" s="1">
        <v>1131751938</v>
      </c>
      <c r="W1455" s="1" t="s">
        <v>19232</v>
      </c>
      <c r="Z1455" s="1" t="s">
        <v>18706</v>
      </c>
      <c r="AA1455" s="1" t="s">
        <v>18707</v>
      </c>
      <c r="AB1455" s="1" t="s">
        <v>18707</v>
      </c>
      <c r="AE1455" s="1" t="s">
        <v>19233</v>
      </c>
      <c r="AG1455" s="1">
        <v>1</v>
      </c>
      <c r="AH1455" s="1">
        <v>18</v>
      </c>
      <c r="AI1455" s="1">
        <v>1093</v>
      </c>
      <c r="AK1455" s="1" t="s">
        <v>18875</v>
      </c>
      <c r="AL1455" s="1" t="s">
        <v>18671</v>
      </c>
      <c r="AM1455" s="1" t="s">
        <v>18679</v>
      </c>
      <c r="AN1455" s="1" t="s">
        <v>18669</v>
      </c>
      <c r="AO1455" s="1" t="s">
        <v>18668</v>
      </c>
      <c r="AP1455" s="14" t="s">
        <v>18875</v>
      </c>
      <c r="AQ1455" s="14" t="s">
        <v>18778</v>
      </c>
      <c r="AR1455" s="14" t="s">
        <v>18679</v>
      </c>
      <c r="AS1455" s="15">
        <v>44350</v>
      </c>
      <c r="AT1455" s="1" t="s">
        <v>18713</v>
      </c>
      <c r="AU1455" s="1" t="s">
        <v>18672</v>
      </c>
      <c r="AV1455" s="1" t="s">
        <v>18679</v>
      </c>
      <c r="AW1455" s="1" t="s">
        <v>18683</v>
      </c>
      <c r="AX1455" s="1" t="s">
        <v>18667</v>
      </c>
      <c r="AY1455" s="1" t="s">
        <v>18684</v>
      </c>
    </row>
    <row r="1456" spans="1:51" x14ac:dyDescent="0.2">
      <c r="A1456" s="14" t="s">
        <v>16460</v>
      </c>
      <c r="B1456" s="1" t="s">
        <v>18662</v>
      </c>
      <c r="C1456" s="1" t="s">
        <v>18685</v>
      </c>
      <c r="D1456" s="1" t="s">
        <v>18664</v>
      </c>
      <c r="E1456" s="15">
        <v>44337</v>
      </c>
      <c r="F1456" s="13">
        <v>44343</v>
      </c>
      <c r="G1456" s="1" t="s">
        <v>18665</v>
      </c>
      <c r="H1456" s="1" t="s">
        <v>18666</v>
      </c>
      <c r="I1456" s="1" t="s">
        <v>18667</v>
      </c>
      <c r="J1456" s="1" t="s">
        <v>18668</v>
      </c>
      <c r="K1456" s="1" t="s">
        <v>18669</v>
      </c>
      <c r="L1456" s="1" t="s">
        <v>18679</v>
      </c>
      <c r="M1456" s="1" t="s">
        <v>18671</v>
      </c>
      <c r="N1456" s="1" t="s">
        <v>18672</v>
      </c>
      <c r="O1456" s="1">
        <v>19</v>
      </c>
      <c r="P1456" s="1" t="s">
        <v>18662</v>
      </c>
      <c r="Q1456" s="1" t="s">
        <v>18673</v>
      </c>
      <c r="R1456" s="1">
        <v>30503720929</v>
      </c>
      <c r="U1456" s="1" t="s">
        <v>19491</v>
      </c>
      <c r="V1456" s="1">
        <v>1155847717</v>
      </c>
      <c r="W1456" s="1" t="s">
        <v>19492</v>
      </c>
      <c r="Z1456" s="1" t="s">
        <v>18706</v>
      </c>
      <c r="AA1456" s="1" t="s">
        <v>18900</v>
      </c>
      <c r="AB1456" s="1" t="s">
        <v>19493</v>
      </c>
      <c r="AE1456" s="1" t="s">
        <v>19494</v>
      </c>
      <c r="AG1456" s="1" t="s">
        <v>15731</v>
      </c>
      <c r="AI1456" s="1">
        <v>1426</v>
      </c>
      <c r="AK1456" s="1" t="s">
        <v>18718</v>
      </c>
      <c r="AL1456" s="1" t="s">
        <v>18671</v>
      </c>
      <c r="AM1456" s="1" t="s">
        <v>18679</v>
      </c>
      <c r="AN1456" s="1" t="s">
        <v>18669</v>
      </c>
      <c r="AO1456" s="1" t="s">
        <v>18668</v>
      </c>
      <c r="AP1456" s="14" t="s">
        <v>18800</v>
      </c>
      <c r="AQ1456" s="14" t="s">
        <v>18734</v>
      </c>
      <c r="AR1456" s="14" t="s">
        <v>18679</v>
      </c>
      <c r="AS1456" s="15">
        <v>44343</v>
      </c>
      <c r="AT1456" s="1" t="s">
        <v>18801</v>
      </c>
      <c r="AU1456" s="1" t="s">
        <v>18672</v>
      </c>
      <c r="AV1456" s="1" t="s">
        <v>18679</v>
      </c>
      <c r="AW1456" s="1" t="s">
        <v>18683</v>
      </c>
      <c r="AX1456" s="1" t="s">
        <v>18667</v>
      </c>
      <c r="AY1456" s="1" t="s">
        <v>18684</v>
      </c>
    </row>
    <row r="1457" spans="1:51" x14ac:dyDescent="0.2">
      <c r="A1457" s="14" t="s">
        <v>16462</v>
      </c>
      <c r="B1457" s="1" t="s">
        <v>18662</v>
      </c>
      <c r="C1457" s="1" t="s">
        <v>18685</v>
      </c>
      <c r="D1457" s="1" t="s">
        <v>18664</v>
      </c>
      <c r="E1457" s="15">
        <v>44339</v>
      </c>
      <c r="F1457" s="13">
        <v>44343</v>
      </c>
      <c r="G1457" s="1" t="s">
        <v>18665</v>
      </c>
      <c r="H1457" s="1" t="s">
        <v>18666</v>
      </c>
      <c r="I1457" s="1" t="s">
        <v>18667</v>
      </c>
      <c r="J1457" s="1" t="s">
        <v>18668</v>
      </c>
      <c r="K1457" s="1" t="s">
        <v>18669</v>
      </c>
      <c r="L1457" s="1" t="s">
        <v>18679</v>
      </c>
      <c r="M1457" s="1" t="s">
        <v>18671</v>
      </c>
      <c r="N1457" s="1" t="s">
        <v>18672</v>
      </c>
      <c r="O1457" s="1">
        <v>27</v>
      </c>
      <c r="P1457" s="1" t="s">
        <v>18662</v>
      </c>
      <c r="Q1457" s="1" t="s">
        <v>18673</v>
      </c>
      <c r="R1457" s="1">
        <v>30711257485</v>
      </c>
      <c r="U1457" s="1" t="s">
        <v>18822</v>
      </c>
      <c r="V1457" s="1">
        <v>1132207300</v>
      </c>
      <c r="W1457" s="1" t="s">
        <v>18823</v>
      </c>
      <c r="Z1457" s="1" t="s">
        <v>15990</v>
      </c>
      <c r="AA1457" s="1" t="s">
        <v>18739</v>
      </c>
      <c r="AB1457" s="1" t="s">
        <v>18740</v>
      </c>
      <c r="AE1457" s="1" t="s">
        <v>18824</v>
      </c>
      <c r="AI1457" s="1">
        <v>1619</v>
      </c>
      <c r="AK1457" s="1" t="s">
        <v>18718</v>
      </c>
      <c r="AL1457" s="1" t="s">
        <v>18671</v>
      </c>
      <c r="AM1457" s="1" t="s">
        <v>18679</v>
      </c>
      <c r="AN1457" s="1" t="s">
        <v>18669</v>
      </c>
      <c r="AO1457" s="1" t="s">
        <v>18668</v>
      </c>
      <c r="AP1457" s="14" t="s">
        <v>18800</v>
      </c>
      <c r="AQ1457" s="14" t="s">
        <v>18734</v>
      </c>
      <c r="AR1457" s="14" t="s">
        <v>18679</v>
      </c>
      <c r="AS1457" s="15">
        <v>44343</v>
      </c>
      <c r="AT1457" s="1" t="s">
        <v>18801</v>
      </c>
      <c r="AU1457" s="1" t="s">
        <v>18672</v>
      </c>
      <c r="AV1457" s="1" t="s">
        <v>18679</v>
      </c>
      <c r="AW1457" s="1" t="s">
        <v>18683</v>
      </c>
      <c r="AX1457" s="1" t="s">
        <v>18667</v>
      </c>
      <c r="AY1457" s="1" t="s">
        <v>18684</v>
      </c>
    </row>
    <row r="1458" spans="1:51" x14ac:dyDescent="0.2">
      <c r="A1458" s="14" t="s">
        <v>16465</v>
      </c>
      <c r="B1458" s="1" t="s">
        <v>18662</v>
      </c>
      <c r="C1458" s="1" t="s">
        <v>18685</v>
      </c>
      <c r="D1458" s="1" t="s">
        <v>18664</v>
      </c>
      <c r="E1458" s="15">
        <v>44340</v>
      </c>
      <c r="F1458" s="13">
        <v>44344</v>
      </c>
      <c r="G1458" s="1" t="s">
        <v>18665</v>
      </c>
      <c r="H1458" s="1" t="s">
        <v>18666</v>
      </c>
      <c r="I1458" s="1" t="s">
        <v>18667</v>
      </c>
      <c r="J1458" s="1" t="s">
        <v>18668</v>
      </c>
      <c r="K1458" s="1" t="s">
        <v>18669</v>
      </c>
      <c r="L1458" s="1" t="s">
        <v>18679</v>
      </c>
      <c r="M1458" s="1" t="s">
        <v>18671</v>
      </c>
      <c r="N1458" s="1" t="s">
        <v>18672</v>
      </c>
      <c r="O1458" s="1">
        <v>19</v>
      </c>
      <c r="P1458" s="1" t="s">
        <v>18662</v>
      </c>
      <c r="Q1458" s="1" t="s">
        <v>18673</v>
      </c>
      <c r="R1458" s="1">
        <v>30503518518</v>
      </c>
      <c r="U1458" s="1" t="s">
        <v>18724</v>
      </c>
      <c r="V1458" s="1">
        <v>1123219650</v>
      </c>
      <c r="W1458" s="1" t="s">
        <v>18725</v>
      </c>
      <c r="Z1458" s="1" t="s">
        <v>18706</v>
      </c>
      <c r="AA1458" s="1" t="s">
        <v>18726</v>
      </c>
      <c r="AB1458" s="1" t="s">
        <v>18727</v>
      </c>
      <c r="AE1458" s="1" t="s">
        <v>18728</v>
      </c>
      <c r="AG1458" s="1">
        <v>1</v>
      </c>
      <c r="AI1458" s="1">
        <v>1437</v>
      </c>
      <c r="AK1458" s="1" t="s">
        <v>18968</v>
      </c>
      <c r="AL1458" s="1" t="s">
        <v>18969</v>
      </c>
      <c r="AM1458" s="1" t="s">
        <v>18970</v>
      </c>
      <c r="AN1458" s="1" t="s">
        <v>18669</v>
      </c>
      <c r="AO1458" s="1" t="s">
        <v>18668</v>
      </c>
      <c r="AP1458" s="14" t="s">
        <v>18968</v>
      </c>
      <c r="AQ1458" s="14" t="s">
        <v>19166</v>
      </c>
      <c r="AR1458" s="14" t="s">
        <v>18970</v>
      </c>
      <c r="AS1458" s="15">
        <v>44344</v>
      </c>
      <c r="AT1458" s="1" t="s">
        <v>18713</v>
      </c>
      <c r="AU1458" s="1" t="s">
        <v>18672</v>
      </c>
      <c r="AV1458" s="1" t="s">
        <v>18679</v>
      </c>
      <c r="AW1458" s="1" t="s">
        <v>18683</v>
      </c>
      <c r="AX1458" s="1" t="s">
        <v>18667</v>
      </c>
      <c r="AY1458" s="1" t="s">
        <v>18684</v>
      </c>
    </row>
    <row r="1459" spans="1:51" x14ac:dyDescent="0.2">
      <c r="A1459" s="14" t="s">
        <v>16473</v>
      </c>
      <c r="B1459" s="1" t="s">
        <v>18662</v>
      </c>
      <c r="C1459" s="1" t="s">
        <v>18967</v>
      </c>
      <c r="D1459" s="1" t="s">
        <v>18664</v>
      </c>
      <c r="E1459" s="15">
        <v>44340</v>
      </c>
      <c r="F1459" s="13">
        <v>44342</v>
      </c>
      <c r="G1459" s="1" t="s">
        <v>18665</v>
      </c>
      <c r="H1459" s="1" t="s">
        <v>18666</v>
      </c>
      <c r="I1459" s="1" t="s">
        <v>18667</v>
      </c>
      <c r="J1459" s="1" t="s">
        <v>18668</v>
      </c>
      <c r="K1459" s="1" t="s">
        <v>18669</v>
      </c>
      <c r="L1459" s="1" t="s">
        <v>18679</v>
      </c>
      <c r="M1459" s="1" t="s">
        <v>18671</v>
      </c>
      <c r="N1459" s="1" t="s">
        <v>18672</v>
      </c>
      <c r="O1459" s="1">
        <v>20</v>
      </c>
      <c r="P1459" s="1" t="s">
        <v>18662</v>
      </c>
      <c r="Q1459" s="1" t="s">
        <v>18673</v>
      </c>
      <c r="R1459" s="1">
        <v>30503518518</v>
      </c>
      <c r="U1459" s="1" t="s">
        <v>18724</v>
      </c>
      <c r="V1459" s="1">
        <v>1123219650</v>
      </c>
      <c r="W1459" s="1" t="s">
        <v>18725</v>
      </c>
      <c r="Z1459" s="1" t="s">
        <v>18706</v>
      </c>
      <c r="AA1459" s="1" t="s">
        <v>18726</v>
      </c>
      <c r="AB1459" s="1" t="s">
        <v>18727</v>
      </c>
      <c r="AE1459" s="1" t="s">
        <v>18728</v>
      </c>
      <c r="AG1459" s="1">
        <v>1</v>
      </c>
      <c r="AI1459" s="1">
        <v>1437</v>
      </c>
      <c r="AK1459" s="1" t="s">
        <v>18875</v>
      </c>
      <c r="AL1459" s="1" t="s">
        <v>18671</v>
      </c>
      <c r="AM1459" s="1" t="s">
        <v>18679</v>
      </c>
      <c r="AN1459" s="1" t="s">
        <v>18669</v>
      </c>
      <c r="AO1459" s="1" t="s">
        <v>18668</v>
      </c>
      <c r="AP1459" s="14" t="s">
        <v>18875</v>
      </c>
      <c r="AQ1459" s="14" t="s">
        <v>18778</v>
      </c>
      <c r="AR1459" s="14" t="s">
        <v>18679</v>
      </c>
      <c r="AS1459" s="15">
        <v>44342</v>
      </c>
      <c r="AT1459" s="1" t="s">
        <v>18713</v>
      </c>
      <c r="AU1459" s="1" t="s">
        <v>18672</v>
      </c>
      <c r="AV1459" s="1" t="s">
        <v>18679</v>
      </c>
      <c r="AW1459" s="1" t="s">
        <v>18683</v>
      </c>
      <c r="AX1459" s="1" t="s">
        <v>18667</v>
      </c>
      <c r="AY1459" s="1" t="s">
        <v>18684</v>
      </c>
    </row>
    <row r="1460" spans="1:51" x14ac:dyDescent="0.2">
      <c r="A1460" s="14" t="s">
        <v>18540</v>
      </c>
      <c r="B1460" s="1" t="s">
        <v>19235</v>
      </c>
      <c r="C1460" s="1" t="s">
        <v>19259</v>
      </c>
      <c r="D1460" s="1" t="s">
        <v>18664</v>
      </c>
      <c r="E1460" s="15">
        <v>44342</v>
      </c>
      <c r="F1460" s="13">
        <v>44351</v>
      </c>
      <c r="G1460" s="1" t="s">
        <v>18954</v>
      </c>
      <c r="H1460" s="1" t="s">
        <v>19236</v>
      </c>
      <c r="I1460" s="1" t="s">
        <v>18667</v>
      </c>
      <c r="J1460" s="1" t="s">
        <v>18668</v>
      </c>
      <c r="K1460" s="1" t="s">
        <v>18669</v>
      </c>
      <c r="L1460" s="1" t="s">
        <v>18894</v>
      </c>
      <c r="M1460" s="1" t="s">
        <v>18893</v>
      </c>
      <c r="N1460" s="1" t="s">
        <v>19237</v>
      </c>
      <c r="O1460" s="1">
        <v>25</v>
      </c>
      <c r="P1460" s="1" t="s">
        <v>19235</v>
      </c>
      <c r="Q1460" s="1" t="s">
        <v>19280</v>
      </c>
      <c r="R1460" s="1">
        <v>20269671425</v>
      </c>
      <c r="S1460" s="1" t="s">
        <v>18702</v>
      </c>
      <c r="T1460" s="1">
        <v>26967142</v>
      </c>
      <c r="U1460" s="1" t="s">
        <v>19328</v>
      </c>
      <c r="V1460" s="1">
        <v>1168755525</v>
      </c>
      <c r="X1460" s="1" t="s">
        <v>19282</v>
      </c>
      <c r="Y1460" s="1" t="s">
        <v>19283</v>
      </c>
      <c r="Z1460" s="1" t="s">
        <v>18706</v>
      </c>
      <c r="AA1460" s="1" t="s">
        <v>18707</v>
      </c>
      <c r="AB1460" s="1" t="s">
        <v>18707</v>
      </c>
      <c r="AE1460" s="1" t="s">
        <v>19284</v>
      </c>
      <c r="AG1460" s="1">
        <v>1</v>
      </c>
      <c r="AH1460" s="1" t="s">
        <v>18891</v>
      </c>
      <c r="AI1460" s="1">
        <v>1003</v>
      </c>
      <c r="AK1460" s="1" t="s">
        <v>18903</v>
      </c>
      <c r="AL1460" s="1" t="s">
        <v>17844</v>
      </c>
      <c r="AM1460" s="1" t="s">
        <v>18904</v>
      </c>
      <c r="AN1460" s="1" t="s">
        <v>18669</v>
      </c>
      <c r="AO1460" s="1" t="s">
        <v>18668</v>
      </c>
      <c r="AP1460" s="14" t="s">
        <v>18885</v>
      </c>
      <c r="AQ1460" s="14" t="s">
        <v>18837</v>
      </c>
      <c r="AR1460" s="14" t="s">
        <v>18835</v>
      </c>
      <c r="AS1460" s="15">
        <v>44348</v>
      </c>
      <c r="AT1460" s="1" t="s">
        <v>18779</v>
      </c>
      <c r="AU1460" s="1" t="s">
        <v>19237</v>
      </c>
      <c r="AV1460" s="1" t="s">
        <v>18894</v>
      </c>
      <c r="AW1460" s="1" t="s">
        <v>19241</v>
      </c>
      <c r="AX1460" s="1" t="s">
        <v>18667</v>
      </c>
      <c r="AY1460" s="1" t="s">
        <v>19242</v>
      </c>
    </row>
    <row r="1461" spans="1:51" x14ac:dyDescent="0.2">
      <c r="A1461" s="14" t="s">
        <v>18545</v>
      </c>
      <c r="B1461" s="1" t="s">
        <v>19235</v>
      </c>
      <c r="C1461" s="1" t="s">
        <v>19259</v>
      </c>
      <c r="D1461" s="1" t="s">
        <v>18664</v>
      </c>
      <c r="E1461" s="15">
        <v>44342</v>
      </c>
      <c r="F1461" s="13">
        <v>44349</v>
      </c>
      <c r="G1461" s="1" t="s">
        <v>18954</v>
      </c>
      <c r="H1461" s="1" t="s">
        <v>19236</v>
      </c>
      <c r="I1461" s="1" t="s">
        <v>18667</v>
      </c>
      <c r="J1461" s="1" t="s">
        <v>18668</v>
      </c>
      <c r="K1461" s="1" t="s">
        <v>18669</v>
      </c>
      <c r="L1461" s="1" t="s">
        <v>18894</v>
      </c>
      <c r="M1461" s="1" t="s">
        <v>18893</v>
      </c>
      <c r="N1461" s="1" t="s">
        <v>19237</v>
      </c>
      <c r="O1461" s="1">
        <v>24</v>
      </c>
      <c r="P1461" s="1" t="s">
        <v>19235</v>
      </c>
      <c r="Q1461" s="1" t="s">
        <v>19280</v>
      </c>
      <c r="R1461" s="1">
        <v>20269671425</v>
      </c>
      <c r="S1461" s="1" t="s">
        <v>18702</v>
      </c>
      <c r="T1461" s="1">
        <v>26967142</v>
      </c>
      <c r="U1461" s="1" t="s">
        <v>19328</v>
      </c>
      <c r="V1461" s="1">
        <v>1168755525</v>
      </c>
      <c r="X1461" s="1" t="s">
        <v>19282</v>
      </c>
      <c r="Y1461" s="1" t="s">
        <v>19283</v>
      </c>
      <c r="Z1461" s="1" t="s">
        <v>18706</v>
      </c>
      <c r="AA1461" s="1" t="s">
        <v>18707</v>
      </c>
      <c r="AB1461" s="1" t="s">
        <v>18707</v>
      </c>
      <c r="AE1461" s="1" t="s">
        <v>19284</v>
      </c>
      <c r="AG1461" s="1">
        <v>1</v>
      </c>
      <c r="AH1461" s="1" t="s">
        <v>18891</v>
      </c>
      <c r="AI1461" s="1">
        <v>1003</v>
      </c>
      <c r="AK1461" s="1" t="s">
        <v>19647</v>
      </c>
      <c r="AL1461" s="1" t="s">
        <v>17844</v>
      </c>
      <c r="AM1461" s="1" t="s">
        <v>18904</v>
      </c>
      <c r="AN1461" s="1" t="s">
        <v>18669</v>
      </c>
      <c r="AO1461" s="1" t="s">
        <v>18668</v>
      </c>
      <c r="AP1461" s="14" t="s">
        <v>18885</v>
      </c>
      <c r="AQ1461" s="14" t="s">
        <v>18837</v>
      </c>
      <c r="AR1461" s="14" t="s">
        <v>18835</v>
      </c>
      <c r="AS1461" s="15">
        <v>44349</v>
      </c>
      <c r="AT1461" s="1" t="s">
        <v>18943</v>
      </c>
      <c r="AU1461" s="1" t="s">
        <v>19237</v>
      </c>
      <c r="AV1461" s="1" t="s">
        <v>18894</v>
      </c>
      <c r="AW1461" s="1" t="s">
        <v>19241</v>
      </c>
      <c r="AX1461" s="1" t="s">
        <v>18667</v>
      </c>
      <c r="AY1461" s="1" t="s">
        <v>19242</v>
      </c>
    </row>
    <row r="1462" spans="1:51" x14ac:dyDescent="0.2">
      <c r="A1462" s="14" t="s">
        <v>18548</v>
      </c>
      <c r="B1462" s="1" t="s">
        <v>19235</v>
      </c>
      <c r="C1462" s="1" t="s">
        <v>19259</v>
      </c>
      <c r="D1462" s="1" t="s">
        <v>18664</v>
      </c>
      <c r="E1462" s="15">
        <v>44342</v>
      </c>
      <c r="F1462" s="13">
        <v>44342</v>
      </c>
      <c r="G1462" s="1" t="s">
        <v>18954</v>
      </c>
      <c r="H1462" s="1" t="s">
        <v>19236</v>
      </c>
      <c r="I1462" s="1" t="s">
        <v>18667</v>
      </c>
      <c r="J1462" s="1" t="s">
        <v>18668</v>
      </c>
      <c r="K1462" s="1" t="s">
        <v>18669</v>
      </c>
      <c r="L1462" s="1" t="s">
        <v>18894</v>
      </c>
      <c r="M1462" s="1" t="s">
        <v>18893</v>
      </c>
      <c r="N1462" s="1" t="s">
        <v>19237</v>
      </c>
      <c r="O1462" s="1">
        <v>7</v>
      </c>
      <c r="P1462" s="1" t="s">
        <v>19235</v>
      </c>
      <c r="Q1462" s="1" t="s">
        <v>18673</v>
      </c>
      <c r="R1462" s="1">
        <v>30629910561</v>
      </c>
      <c r="U1462" s="1" t="s">
        <v>19818</v>
      </c>
      <c r="V1462" s="1">
        <v>4249559</v>
      </c>
      <c r="W1462" s="1" t="s">
        <v>19819</v>
      </c>
      <c r="Z1462" s="1" t="s">
        <v>15990</v>
      </c>
      <c r="AA1462" s="1" t="s">
        <v>19007</v>
      </c>
      <c r="AB1462" s="1" t="s">
        <v>19820</v>
      </c>
      <c r="AE1462" s="1" t="s">
        <v>19821</v>
      </c>
      <c r="AG1462" s="1" t="s">
        <v>15731</v>
      </c>
      <c r="AI1462" s="1">
        <v>1824</v>
      </c>
      <c r="AK1462" s="1" t="s">
        <v>19812</v>
      </c>
      <c r="AL1462" s="1" t="s">
        <v>19813</v>
      </c>
      <c r="AM1462" s="1" t="s">
        <v>19814</v>
      </c>
      <c r="AN1462" s="1" t="s">
        <v>19074</v>
      </c>
      <c r="AO1462" s="1" t="s">
        <v>18668</v>
      </c>
      <c r="AP1462" s="14" t="s">
        <v>19815</v>
      </c>
      <c r="AQ1462" s="14" t="s">
        <v>19816</v>
      </c>
      <c r="AR1462" s="14" t="s">
        <v>19814</v>
      </c>
      <c r="AS1462" s="15">
        <v>44342</v>
      </c>
      <c r="AT1462" s="1" t="s">
        <v>18779</v>
      </c>
      <c r="AU1462" s="1" t="s">
        <v>19237</v>
      </c>
      <c r="AV1462" s="1" t="s">
        <v>18894</v>
      </c>
      <c r="AW1462" s="1" t="s">
        <v>19241</v>
      </c>
      <c r="AX1462" s="1" t="s">
        <v>18667</v>
      </c>
      <c r="AY1462" s="1" t="s">
        <v>19242</v>
      </c>
    </row>
    <row r="1463" spans="1:51" x14ac:dyDescent="0.2">
      <c r="A1463" s="14" t="s">
        <v>18551</v>
      </c>
      <c r="B1463" s="1" t="s">
        <v>19235</v>
      </c>
      <c r="C1463" s="1" t="s">
        <v>19259</v>
      </c>
      <c r="D1463" s="1" t="s">
        <v>18664</v>
      </c>
      <c r="E1463" s="15">
        <v>44342</v>
      </c>
      <c r="F1463" s="13">
        <v>44342</v>
      </c>
      <c r="G1463" s="1" t="s">
        <v>18954</v>
      </c>
      <c r="H1463" s="1" t="s">
        <v>19236</v>
      </c>
      <c r="I1463" s="1" t="s">
        <v>18667</v>
      </c>
      <c r="J1463" s="1" t="s">
        <v>18668</v>
      </c>
      <c r="K1463" s="1" t="s">
        <v>18669</v>
      </c>
      <c r="L1463" s="1" t="s">
        <v>18894</v>
      </c>
      <c r="M1463" s="1" t="s">
        <v>18893</v>
      </c>
      <c r="N1463" s="1" t="s">
        <v>19237</v>
      </c>
      <c r="O1463" s="1">
        <v>7</v>
      </c>
      <c r="P1463" s="1" t="s">
        <v>19235</v>
      </c>
      <c r="Q1463" s="1" t="s">
        <v>18673</v>
      </c>
      <c r="R1463" s="1">
        <v>30629910561</v>
      </c>
      <c r="U1463" s="1" t="s">
        <v>19818</v>
      </c>
      <c r="V1463" s="1">
        <v>4249559</v>
      </c>
      <c r="W1463" s="1" t="s">
        <v>19819</v>
      </c>
      <c r="Z1463" s="1" t="s">
        <v>15990</v>
      </c>
      <c r="AA1463" s="1" t="s">
        <v>19007</v>
      </c>
      <c r="AB1463" s="1" t="s">
        <v>19820</v>
      </c>
      <c r="AE1463" s="1" t="s">
        <v>19821</v>
      </c>
      <c r="AG1463" s="1" t="s">
        <v>15731</v>
      </c>
      <c r="AI1463" s="1">
        <v>1824</v>
      </c>
      <c r="AK1463" s="1" t="s">
        <v>19812</v>
      </c>
      <c r="AL1463" s="1" t="s">
        <v>19813</v>
      </c>
      <c r="AM1463" s="1" t="s">
        <v>19814</v>
      </c>
      <c r="AN1463" s="1" t="s">
        <v>19074</v>
      </c>
      <c r="AO1463" s="1" t="s">
        <v>18668</v>
      </c>
      <c r="AP1463" s="14" t="s">
        <v>19815</v>
      </c>
      <c r="AQ1463" s="14" t="s">
        <v>19816</v>
      </c>
      <c r="AR1463" s="14" t="s">
        <v>19814</v>
      </c>
      <c r="AS1463" s="15">
        <v>44342</v>
      </c>
      <c r="AT1463" s="1" t="s">
        <v>18779</v>
      </c>
      <c r="AU1463" s="1" t="s">
        <v>19237</v>
      </c>
      <c r="AV1463" s="1" t="s">
        <v>18894</v>
      </c>
      <c r="AW1463" s="1" t="s">
        <v>19241</v>
      </c>
      <c r="AX1463" s="1" t="s">
        <v>18667</v>
      </c>
      <c r="AY1463" s="1" t="s">
        <v>19242</v>
      </c>
    </row>
    <row r="1464" spans="1:51" x14ac:dyDescent="0.2">
      <c r="A1464" s="14" t="s">
        <v>18553</v>
      </c>
      <c r="B1464" s="1" t="s">
        <v>19235</v>
      </c>
      <c r="C1464" s="1" t="s">
        <v>19259</v>
      </c>
      <c r="D1464" s="1" t="s">
        <v>18664</v>
      </c>
      <c r="E1464" s="15">
        <v>44342</v>
      </c>
      <c r="F1464" s="13">
        <v>44349</v>
      </c>
      <c r="G1464" s="1" t="s">
        <v>18954</v>
      </c>
      <c r="H1464" s="1" t="s">
        <v>19236</v>
      </c>
      <c r="I1464" s="1" t="s">
        <v>18667</v>
      </c>
      <c r="J1464" s="1" t="s">
        <v>18668</v>
      </c>
      <c r="K1464" s="1" t="s">
        <v>18669</v>
      </c>
      <c r="L1464" s="1" t="s">
        <v>18894</v>
      </c>
      <c r="M1464" s="1" t="s">
        <v>18893</v>
      </c>
      <c r="N1464" s="1" t="s">
        <v>19237</v>
      </c>
      <c r="O1464" s="1">
        <v>23</v>
      </c>
      <c r="P1464" s="1" t="s">
        <v>19235</v>
      </c>
      <c r="Q1464" s="1" t="s">
        <v>19280</v>
      </c>
      <c r="R1464" s="1">
        <v>20269671425</v>
      </c>
      <c r="S1464" s="1" t="s">
        <v>18702</v>
      </c>
      <c r="T1464" s="1">
        <v>26967142</v>
      </c>
      <c r="U1464" s="1" t="s">
        <v>19328</v>
      </c>
      <c r="V1464" s="1">
        <v>1168755525</v>
      </c>
      <c r="X1464" s="1" t="s">
        <v>19282</v>
      </c>
      <c r="Y1464" s="1" t="s">
        <v>19283</v>
      </c>
      <c r="Z1464" s="1" t="s">
        <v>18706</v>
      </c>
      <c r="AA1464" s="1" t="s">
        <v>18707</v>
      </c>
      <c r="AB1464" s="1" t="s">
        <v>18707</v>
      </c>
      <c r="AE1464" s="1" t="s">
        <v>19284</v>
      </c>
      <c r="AG1464" s="1">
        <v>1</v>
      </c>
      <c r="AH1464" s="1" t="s">
        <v>18891</v>
      </c>
      <c r="AI1464" s="1">
        <v>1003</v>
      </c>
      <c r="AK1464" s="1" t="s">
        <v>19647</v>
      </c>
      <c r="AL1464" s="1" t="s">
        <v>17844</v>
      </c>
      <c r="AM1464" s="1" t="s">
        <v>18904</v>
      </c>
      <c r="AN1464" s="1" t="s">
        <v>18669</v>
      </c>
      <c r="AO1464" s="1" t="s">
        <v>18668</v>
      </c>
      <c r="AP1464" s="14" t="s">
        <v>18885</v>
      </c>
      <c r="AQ1464" s="14" t="s">
        <v>18837</v>
      </c>
      <c r="AR1464" s="14" t="s">
        <v>18835</v>
      </c>
      <c r="AS1464" s="15">
        <v>44349</v>
      </c>
      <c r="AT1464" s="1" t="s">
        <v>18943</v>
      </c>
      <c r="AU1464" s="1" t="s">
        <v>19237</v>
      </c>
      <c r="AV1464" s="1" t="s">
        <v>18894</v>
      </c>
      <c r="AW1464" s="1" t="s">
        <v>19241</v>
      </c>
      <c r="AX1464" s="1" t="s">
        <v>18667</v>
      </c>
      <c r="AY1464" s="1" t="s">
        <v>19242</v>
      </c>
    </row>
    <row r="1465" spans="1:51" x14ac:dyDescent="0.2">
      <c r="A1465" s="14" t="s">
        <v>16476</v>
      </c>
      <c r="B1465" s="1" t="s">
        <v>18662</v>
      </c>
      <c r="C1465" s="1" t="s">
        <v>18685</v>
      </c>
      <c r="D1465" s="1" t="s">
        <v>18664</v>
      </c>
      <c r="E1465" s="15">
        <v>44342</v>
      </c>
      <c r="F1465" s="13">
        <v>44350</v>
      </c>
      <c r="G1465" s="1" t="s">
        <v>18665</v>
      </c>
      <c r="H1465" s="1" t="s">
        <v>18666</v>
      </c>
      <c r="I1465" s="1" t="s">
        <v>18667</v>
      </c>
      <c r="J1465" s="1" t="s">
        <v>18668</v>
      </c>
      <c r="K1465" s="1" t="s">
        <v>18669</v>
      </c>
      <c r="L1465" s="1" t="s">
        <v>18679</v>
      </c>
      <c r="M1465" s="1" t="s">
        <v>18671</v>
      </c>
      <c r="N1465" s="1" t="s">
        <v>18672</v>
      </c>
      <c r="O1465" s="1">
        <v>19</v>
      </c>
      <c r="P1465" s="1" t="s">
        <v>18662</v>
      </c>
      <c r="Q1465" s="1" t="s">
        <v>19822</v>
      </c>
      <c r="R1465" s="1">
        <v>23171799759</v>
      </c>
      <c r="S1465" s="1" t="s">
        <v>18702</v>
      </c>
      <c r="T1465" s="1">
        <v>17179975</v>
      </c>
      <c r="U1465" s="1" t="s">
        <v>19823</v>
      </c>
      <c r="V1465" s="1">
        <v>1143073580</v>
      </c>
      <c r="X1465" s="1" t="s">
        <v>19824</v>
      </c>
      <c r="Y1465" s="1" t="s">
        <v>19825</v>
      </c>
      <c r="Z1465" s="1" t="s">
        <v>18706</v>
      </c>
      <c r="AA1465" s="1" t="s">
        <v>18707</v>
      </c>
      <c r="AB1465" s="1" t="s">
        <v>18707</v>
      </c>
      <c r="AE1465" s="1" t="s">
        <v>19826</v>
      </c>
      <c r="AG1465" s="1">
        <v>2</v>
      </c>
      <c r="AI1465" s="1">
        <v>1065</v>
      </c>
      <c r="AK1465" s="1" t="s">
        <v>19827</v>
      </c>
      <c r="AL1465" s="1" t="s">
        <v>19828</v>
      </c>
      <c r="AM1465" s="1" t="s">
        <v>18835</v>
      </c>
      <c r="AN1465" s="1" t="s">
        <v>18669</v>
      </c>
      <c r="AO1465" s="1" t="s">
        <v>18668</v>
      </c>
      <c r="AP1465" s="14" t="s">
        <v>20348</v>
      </c>
      <c r="AQ1465" s="14" t="s">
        <v>19829</v>
      </c>
      <c r="AR1465" s="14" t="s">
        <v>18835</v>
      </c>
      <c r="AS1465" s="15">
        <v>44350</v>
      </c>
      <c r="AT1465" s="1" t="s">
        <v>18801</v>
      </c>
      <c r="AU1465" s="1" t="s">
        <v>18672</v>
      </c>
      <c r="AV1465" s="1" t="s">
        <v>18679</v>
      </c>
      <c r="AW1465" s="1" t="s">
        <v>18683</v>
      </c>
      <c r="AX1465" s="1" t="s">
        <v>18667</v>
      </c>
      <c r="AY1465" s="1" t="s">
        <v>18684</v>
      </c>
    </row>
    <row r="1466" spans="1:51" x14ac:dyDescent="0.2">
      <c r="A1466" s="14" t="s">
        <v>18556</v>
      </c>
      <c r="B1466" s="1" t="s">
        <v>19235</v>
      </c>
      <c r="C1466" s="1" t="s">
        <v>19259</v>
      </c>
      <c r="D1466" s="1" t="s">
        <v>18664</v>
      </c>
      <c r="E1466" s="15">
        <v>44342</v>
      </c>
      <c r="F1466" s="13">
        <v>44344</v>
      </c>
      <c r="G1466" s="1" t="s">
        <v>18954</v>
      </c>
      <c r="H1466" s="1" t="s">
        <v>19236</v>
      </c>
      <c r="I1466" s="1" t="s">
        <v>18667</v>
      </c>
      <c r="J1466" s="1" t="s">
        <v>18668</v>
      </c>
      <c r="K1466" s="1" t="s">
        <v>18669</v>
      </c>
      <c r="L1466" s="1" t="s">
        <v>18894</v>
      </c>
      <c r="M1466" s="1" t="s">
        <v>18893</v>
      </c>
      <c r="N1466" s="1" t="s">
        <v>19237</v>
      </c>
      <c r="O1466" s="1">
        <v>13</v>
      </c>
      <c r="P1466" s="1" t="s">
        <v>19235</v>
      </c>
      <c r="Q1466" s="1" t="s">
        <v>18673</v>
      </c>
      <c r="R1466" s="1">
        <v>30641405554</v>
      </c>
      <c r="U1466" s="1" t="s">
        <v>19615</v>
      </c>
      <c r="V1466" s="1">
        <v>91150418290</v>
      </c>
      <c r="W1466" s="1" t="s">
        <v>19616</v>
      </c>
      <c r="Z1466" s="1" t="s">
        <v>18706</v>
      </c>
      <c r="AA1466" s="1" t="s">
        <v>18789</v>
      </c>
      <c r="AB1466" s="1" t="s">
        <v>19500</v>
      </c>
      <c r="AE1466" s="1" t="s">
        <v>19617</v>
      </c>
      <c r="AG1466" s="1">
        <v>3</v>
      </c>
      <c r="AI1466" s="1">
        <v>1425</v>
      </c>
      <c r="AK1466" s="1" t="s">
        <v>18915</v>
      </c>
      <c r="AL1466" s="1" t="s">
        <v>17844</v>
      </c>
      <c r="AM1466" s="1" t="s">
        <v>18916</v>
      </c>
      <c r="AN1466" s="1" t="s">
        <v>18863</v>
      </c>
      <c r="AO1466" s="1" t="s">
        <v>18668</v>
      </c>
      <c r="AP1466" s="14" t="s">
        <v>19830</v>
      </c>
      <c r="AQ1466" s="14" t="s">
        <v>19831</v>
      </c>
      <c r="AR1466" s="14" t="s">
        <v>18916</v>
      </c>
      <c r="AS1466" s="15">
        <v>44344</v>
      </c>
      <c r="AT1466" s="1" t="s">
        <v>19533</v>
      </c>
      <c r="AU1466" s="1" t="s">
        <v>19237</v>
      </c>
      <c r="AV1466" s="1" t="s">
        <v>18894</v>
      </c>
      <c r="AW1466" s="1" t="s">
        <v>19241</v>
      </c>
      <c r="AX1466" s="1" t="s">
        <v>18667</v>
      </c>
      <c r="AY1466" s="1" t="s">
        <v>19242</v>
      </c>
    </row>
    <row r="1467" spans="1:51" x14ac:dyDescent="0.2">
      <c r="A1467" s="14" t="s">
        <v>18559</v>
      </c>
      <c r="B1467" s="1" t="s">
        <v>19235</v>
      </c>
      <c r="C1467" s="1" t="s">
        <v>19259</v>
      </c>
      <c r="D1467" s="1" t="s">
        <v>18664</v>
      </c>
      <c r="E1467" s="15">
        <v>44342</v>
      </c>
      <c r="F1467" s="13">
        <v>44350</v>
      </c>
      <c r="G1467" s="1" t="s">
        <v>18954</v>
      </c>
      <c r="H1467" s="1" t="s">
        <v>19236</v>
      </c>
      <c r="I1467" s="1" t="s">
        <v>18667</v>
      </c>
      <c r="J1467" s="1" t="s">
        <v>18668</v>
      </c>
      <c r="K1467" s="1" t="s">
        <v>18669</v>
      </c>
      <c r="L1467" s="1" t="s">
        <v>18894</v>
      </c>
      <c r="M1467" s="1" t="s">
        <v>18893</v>
      </c>
      <c r="N1467" s="1" t="s">
        <v>19237</v>
      </c>
      <c r="O1467" s="1">
        <v>6</v>
      </c>
      <c r="P1467" s="1" t="s">
        <v>19235</v>
      </c>
      <c r="Q1467" s="1" t="s">
        <v>19832</v>
      </c>
      <c r="R1467" s="1">
        <v>20218325697</v>
      </c>
      <c r="S1467" s="1" t="s">
        <v>18702</v>
      </c>
      <c r="T1467" s="1">
        <v>21832569</v>
      </c>
      <c r="U1467" s="1" t="s">
        <v>19833</v>
      </c>
      <c r="V1467" s="1">
        <v>48425515</v>
      </c>
      <c r="X1467" s="1" t="s">
        <v>19834</v>
      </c>
      <c r="Y1467" s="1" t="s">
        <v>19835</v>
      </c>
      <c r="Z1467" s="1" t="s">
        <v>15990</v>
      </c>
      <c r="AA1467" s="1" t="s">
        <v>18846</v>
      </c>
      <c r="AB1467" s="1" t="s">
        <v>19836</v>
      </c>
      <c r="AE1467" s="1" t="s">
        <v>19837</v>
      </c>
      <c r="AG1467" s="1" t="s">
        <v>15731</v>
      </c>
      <c r="AI1467" s="1">
        <v>1682</v>
      </c>
      <c r="AK1467" s="1" t="s">
        <v>19180</v>
      </c>
      <c r="AL1467" s="1" t="s">
        <v>18956</v>
      </c>
      <c r="AM1467" s="1" t="s">
        <v>19839</v>
      </c>
      <c r="AN1467" s="1" t="s">
        <v>19074</v>
      </c>
      <c r="AO1467" s="1" t="s">
        <v>18668</v>
      </c>
      <c r="AP1467" s="14" t="s">
        <v>20053</v>
      </c>
      <c r="AQ1467" s="14" t="s">
        <v>20349</v>
      </c>
      <c r="AR1467" s="14" t="s">
        <v>19839</v>
      </c>
      <c r="AS1467" s="15">
        <v>44350</v>
      </c>
      <c r="AT1467" s="1" t="s">
        <v>19181</v>
      </c>
      <c r="AU1467" s="1" t="s">
        <v>19237</v>
      </c>
      <c r="AV1467" s="1" t="s">
        <v>18894</v>
      </c>
      <c r="AW1467" s="1" t="s">
        <v>19241</v>
      </c>
      <c r="AX1467" s="1" t="s">
        <v>18667</v>
      </c>
      <c r="AY1467" s="1" t="s">
        <v>19242</v>
      </c>
    </row>
    <row r="1468" spans="1:51" x14ac:dyDescent="0.2">
      <c r="A1468" s="14" t="s">
        <v>18564</v>
      </c>
      <c r="B1468" s="1" t="s">
        <v>19235</v>
      </c>
      <c r="C1468" s="1" t="s">
        <v>19259</v>
      </c>
      <c r="D1468" s="1" t="s">
        <v>18664</v>
      </c>
      <c r="E1468" s="15">
        <v>44342</v>
      </c>
      <c r="F1468" s="13">
        <v>44350</v>
      </c>
      <c r="G1468" s="1" t="s">
        <v>18954</v>
      </c>
      <c r="H1468" s="1" t="s">
        <v>19236</v>
      </c>
      <c r="I1468" s="1" t="s">
        <v>18667</v>
      </c>
      <c r="J1468" s="1" t="s">
        <v>18668</v>
      </c>
      <c r="K1468" s="1" t="s">
        <v>18669</v>
      </c>
      <c r="L1468" s="1" t="s">
        <v>18894</v>
      </c>
      <c r="M1468" s="1" t="s">
        <v>18893</v>
      </c>
      <c r="N1468" s="1" t="s">
        <v>19237</v>
      </c>
      <c r="O1468" s="1">
        <v>6</v>
      </c>
      <c r="P1468" s="1" t="s">
        <v>19235</v>
      </c>
      <c r="Q1468" s="1" t="s">
        <v>19832</v>
      </c>
      <c r="R1468" s="1">
        <v>20218325697</v>
      </c>
      <c r="S1468" s="1" t="s">
        <v>18702</v>
      </c>
      <c r="T1468" s="1">
        <v>21832569</v>
      </c>
      <c r="U1468" s="1" t="s">
        <v>19833</v>
      </c>
      <c r="V1468" s="1">
        <v>48425515</v>
      </c>
      <c r="X1468" s="1" t="s">
        <v>19834</v>
      </c>
      <c r="Y1468" s="1" t="s">
        <v>19835</v>
      </c>
      <c r="Z1468" s="1" t="s">
        <v>15990</v>
      </c>
      <c r="AA1468" s="1" t="s">
        <v>18846</v>
      </c>
      <c r="AB1468" s="1" t="s">
        <v>19836</v>
      </c>
      <c r="AE1468" s="1" t="s">
        <v>19837</v>
      </c>
      <c r="AG1468" s="1" t="s">
        <v>15731</v>
      </c>
      <c r="AI1468" s="1">
        <v>1682</v>
      </c>
      <c r="AK1468" s="1" t="s">
        <v>19180</v>
      </c>
      <c r="AL1468" s="1" t="s">
        <v>18956</v>
      </c>
      <c r="AM1468" s="1" t="s">
        <v>19839</v>
      </c>
      <c r="AN1468" s="1" t="s">
        <v>19074</v>
      </c>
      <c r="AO1468" s="1" t="s">
        <v>18668</v>
      </c>
      <c r="AP1468" s="14" t="s">
        <v>20053</v>
      </c>
      <c r="AQ1468" s="14" t="s">
        <v>20349</v>
      </c>
      <c r="AR1468" s="14" t="s">
        <v>19839</v>
      </c>
      <c r="AS1468" s="15">
        <v>44350</v>
      </c>
      <c r="AT1468" s="1" t="s">
        <v>19181</v>
      </c>
      <c r="AU1468" s="1" t="s">
        <v>19237</v>
      </c>
      <c r="AV1468" s="1" t="s">
        <v>18894</v>
      </c>
      <c r="AW1468" s="1" t="s">
        <v>19241</v>
      </c>
      <c r="AX1468" s="1" t="s">
        <v>18667</v>
      </c>
      <c r="AY1468" s="1" t="s">
        <v>19242</v>
      </c>
    </row>
    <row r="1469" spans="1:51" x14ac:dyDescent="0.2">
      <c r="A1469" s="14" t="s">
        <v>18567</v>
      </c>
      <c r="B1469" s="1" t="s">
        <v>19235</v>
      </c>
      <c r="C1469" s="1" t="s">
        <v>19259</v>
      </c>
      <c r="D1469" s="1" t="s">
        <v>18664</v>
      </c>
      <c r="E1469" s="15">
        <v>44342</v>
      </c>
      <c r="F1469" s="13">
        <v>44350</v>
      </c>
      <c r="G1469" s="1" t="s">
        <v>18954</v>
      </c>
      <c r="H1469" s="1" t="s">
        <v>19236</v>
      </c>
      <c r="I1469" s="1" t="s">
        <v>18667</v>
      </c>
      <c r="J1469" s="1" t="s">
        <v>18668</v>
      </c>
      <c r="K1469" s="1" t="s">
        <v>18669</v>
      </c>
      <c r="L1469" s="1" t="s">
        <v>18894</v>
      </c>
      <c r="M1469" s="1" t="s">
        <v>18893</v>
      </c>
      <c r="N1469" s="1" t="s">
        <v>19237</v>
      </c>
      <c r="O1469" s="1">
        <v>6</v>
      </c>
      <c r="P1469" s="1" t="s">
        <v>19235</v>
      </c>
      <c r="Q1469" s="1" t="s">
        <v>19832</v>
      </c>
      <c r="R1469" s="1">
        <v>20218325697</v>
      </c>
      <c r="S1469" s="1" t="s">
        <v>18702</v>
      </c>
      <c r="T1469" s="1">
        <v>21832569</v>
      </c>
      <c r="U1469" s="1" t="s">
        <v>19833</v>
      </c>
      <c r="V1469" s="1">
        <v>48425515</v>
      </c>
      <c r="X1469" s="1" t="s">
        <v>19834</v>
      </c>
      <c r="Y1469" s="1" t="s">
        <v>19835</v>
      </c>
      <c r="Z1469" s="1" t="s">
        <v>15990</v>
      </c>
      <c r="AA1469" s="1" t="s">
        <v>18846</v>
      </c>
      <c r="AB1469" s="1" t="s">
        <v>19836</v>
      </c>
      <c r="AE1469" s="1" t="s">
        <v>19837</v>
      </c>
      <c r="AG1469" s="1" t="s">
        <v>15731</v>
      </c>
      <c r="AI1469" s="1">
        <v>1682</v>
      </c>
      <c r="AK1469" s="1" t="s">
        <v>19180</v>
      </c>
      <c r="AL1469" s="1" t="s">
        <v>18956</v>
      </c>
      <c r="AM1469" s="1" t="s">
        <v>19839</v>
      </c>
      <c r="AN1469" s="1" t="s">
        <v>19074</v>
      </c>
      <c r="AO1469" s="1" t="s">
        <v>18668</v>
      </c>
      <c r="AP1469" s="14" t="s">
        <v>20053</v>
      </c>
      <c r="AQ1469" s="14" t="s">
        <v>20349</v>
      </c>
      <c r="AR1469" s="14" t="s">
        <v>19839</v>
      </c>
      <c r="AS1469" s="15">
        <v>44350</v>
      </c>
      <c r="AT1469" s="1" t="s">
        <v>19181</v>
      </c>
      <c r="AU1469" s="1" t="s">
        <v>19237</v>
      </c>
      <c r="AV1469" s="1" t="s">
        <v>18894</v>
      </c>
      <c r="AW1469" s="1" t="s">
        <v>19241</v>
      </c>
      <c r="AX1469" s="1" t="s">
        <v>18667</v>
      </c>
      <c r="AY1469" s="1" t="s">
        <v>19242</v>
      </c>
    </row>
    <row r="1470" spans="1:51" x14ac:dyDescent="0.2">
      <c r="A1470" s="14" t="s">
        <v>18570</v>
      </c>
      <c r="B1470" s="1" t="s">
        <v>19235</v>
      </c>
      <c r="C1470" s="1" t="s">
        <v>19259</v>
      </c>
      <c r="D1470" s="1" t="s">
        <v>18664</v>
      </c>
      <c r="E1470" s="15">
        <v>44342</v>
      </c>
      <c r="F1470" s="13">
        <v>44350</v>
      </c>
      <c r="G1470" s="1" t="s">
        <v>18954</v>
      </c>
      <c r="H1470" s="1" t="s">
        <v>19236</v>
      </c>
      <c r="I1470" s="1" t="s">
        <v>18667</v>
      </c>
      <c r="J1470" s="1" t="s">
        <v>18668</v>
      </c>
      <c r="K1470" s="1" t="s">
        <v>18669</v>
      </c>
      <c r="L1470" s="1" t="s">
        <v>18894</v>
      </c>
      <c r="M1470" s="1" t="s">
        <v>18893</v>
      </c>
      <c r="N1470" s="1" t="s">
        <v>19237</v>
      </c>
      <c r="O1470" s="1">
        <v>7</v>
      </c>
      <c r="P1470" s="1" t="s">
        <v>19235</v>
      </c>
      <c r="Q1470" s="1" t="s">
        <v>19832</v>
      </c>
      <c r="R1470" s="1">
        <v>20218325697</v>
      </c>
      <c r="S1470" s="1" t="s">
        <v>18702</v>
      </c>
      <c r="T1470" s="1">
        <v>21832569</v>
      </c>
      <c r="U1470" s="1" t="s">
        <v>19833</v>
      </c>
      <c r="V1470" s="1">
        <v>48425515</v>
      </c>
      <c r="X1470" s="1" t="s">
        <v>19834</v>
      </c>
      <c r="Y1470" s="1" t="s">
        <v>19835</v>
      </c>
      <c r="Z1470" s="1" t="s">
        <v>15990</v>
      </c>
      <c r="AA1470" s="1" t="s">
        <v>18846</v>
      </c>
      <c r="AB1470" s="1" t="s">
        <v>19836</v>
      </c>
      <c r="AE1470" s="1" t="s">
        <v>19837</v>
      </c>
      <c r="AG1470" s="1" t="s">
        <v>15731</v>
      </c>
      <c r="AI1470" s="1">
        <v>1682</v>
      </c>
      <c r="AK1470" s="1" t="s">
        <v>19180</v>
      </c>
      <c r="AL1470" s="1" t="s">
        <v>18956</v>
      </c>
      <c r="AM1470" s="1" t="s">
        <v>19839</v>
      </c>
      <c r="AN1470" s="1" t="s">
        <v>19074</v>
      </c>
      <c r="AO1470" s="1" t="s">
        <v>18668</v>
      </c>
      <c r="AP1470" s="14" t="s">
        <v>20053</v>
      </c>
      <c r="AQ1470" s="14" t="s">
        <v>20349</v>
      </c>
      <c r="AR1470" s="14" t="s">
        <v>19839</v>
      </c>
      <c r="AS1470" s="15">
        <v>44350</v>
      </c>
      <c r="AT1470" s="1" t="s">
        <v>19181</v>
      </c>
      <c r="AU1470" s="1" t="s">
        <v>19237</v>
      </c>
      <c r="AV1470" s="1" t="s">
        <v>18894</v>
      </c>
      <c r="AW1470" s="1" t="s">
        <v>19241</v>
      </c>
      <c r="AX1470" s="1" t="s">
        <v>18667</v>
      </c>
      <c r="AY1470" s="1" t="s">
        <v>19242</v>
      </c>
    </row>
    <row r="1471" spans="1:51" x14ac:dyDescent="0.2">
      <c r="A1471" s="14" t="s">
        <v>18573</v>
      </c>
      <c r="B1471" s="1" t="s">
        <v>19235</v>
      </c>
      <c r="C1471" s="1" t="s">
        <v>19259</v>
      </c>
      <c r="D1471" s="1" t="s">
        <v>18664</v>
      </c>
      <c r="E1471" s="15">
        <v>44342</v>
      </c>
      <c r="F1471" s="13">
        <v>44350</v>
      </c>
      <c r="G1471" s="1" t="s">
        <v>18954</v>
      </c>
      <c r="H1471" s="1" t="s">
        <v>19236</v>
      </c>
      <c r="I1471" s="1" t="s">
        <v>18667</v>
      </c>
      <c r="J1471" s="1" t="s">
        <v>18668</v>
      </c>
      <c r="K1471" s="1" t="s">
        <v>18669</v>
      </c>
      <c r="L1471" s="1" t="s">
        <v>18894</v>
      </c>
      <c r="M1471" s="1" t="s">
        <v>18893</v>
      </c>
      <c r="N1471" s="1" t="s">
        <v>19237</v>
      </c>
      <c r="O1471" s="1">
        <v>6</v>
      </c>
      <c r="P1471" s="1" t="s">
        <v>19235</v>
      </c>
      <c r="Q1471" s="1" t="s">
        <v>19832</v>
      </c>
      <c r="R1471" s="1">
        <v>20218325697</v>
      </c>
      <c r="S1471" s="1" t="s">
        <v>18702</v>
      </c>
      <c r="T1471" s="1">
        <v>21832569</v>
      </c>
      <c r="U1471" s="1" t="s">
        <v>19833</v>
      </c>
      <c r="V1471" s="1">
        <v>48425515</v>
      </c>
      <c r="X1471" s="1" t="s">
        <v>19834</v>
      </c>
      <c r="Y1471" s="1" t="s">
        <v>19835</v>
      </c>
      <c r="Z1471" s="1" t="s">
        <v>15990</v>
      </c>
      <c r="AA1471" s="1" t="s">
        <v>18846</v>
      </c>
      <c r="AB1471" s="1" t="s">
        <v>19836</v>
      </c>
      <c r="AE1471" s="1" t="s">
        <v>19837</v>
      </c>
      <c r="AG1471" s="1" t="s">
        <v>15731</v>
      </c>
      <c r="AI1471" s="1">
        <v>1682</v>
      </c>
      <c r="AK1471" s="1" t="s">
        <v>19180</v>
      </c>
      <c r="AL1471" s="1" t="s">
        <v>18956</v>
      </c>
      <c r="AM1471" s="1" t="s">
        <v>19839</v>
      </c>
      <c r="AN1471" s="1" t="s">
        <v>19074</v>
      </c>
      <c r="AO1471" s="1" t="s">
        <v>18668</v>
      </c>
      <c r="AP1471" s="14" t="s">
        <v>20053</v>
      </c>
      <c r="AQ1471" s="14" t="s">
        <v>18906</v>
      </c>
      <c r="AR1471" s="14" t="s">
        <v>19839</v>
      </c>
      <c r="AS1471" s="15">
        <v>44350</v>
      </c>
      <c r="AT1471" s="1" t="s">
        <v>19181</v>
      </c>
      <c r="AU1471" s="1" t="s">
        <v>19237</v>
      </c>
      <c r="AV1471" s="1" t="s">
        <v>18894</v>
      </c>
      <c r="AW1471" s="1" t="s">
        <v>19241</v>
      </c>
      <c r="AX1471" s="1" t="s">
        <v>18667</v>
      </c>
      <c r="AY1471" s="1" t="s">
        <v>19242</v>
      </c>
    </row>
    <row r="1472" spans="1:51" x14ac:dyDescent="0.2">
      <c r="A1472" s="14" t="s">
        <v>18576</v>
      </c>
      <c r="B1472" s="1" t="s">
        <v>19235</v>
      </c>
      <c r="C1472" s="1" t="s">
        <v>19259</v>
      </c>
      <c r="D1472" s="1" t="s">
        <v>18664</v>
      </c>
      <c r="E1472" s="15">
        <v>44342</v>
      </c>
      <c r="F1472" s="13">
        <v>44350</v>
      </c>
      <c r="G1472" s="1" t="s">
        <v>18954</v>
      </c>
      <c r="H1472" s="1" t="s">
        <v>19236</v>
      </c>
      <c r="I1472" s="1" t="s">
        <v>18667</v>
      </c>
      <c r="J1472" s="1" t="s">
        <v>18668</v>
      </c>
      <c r="K1472" s="1" t="s">
        <v>18669</v>
      </c>
      <c r="L1472" s="1" t="s">
        <v>18894</v>
      </c>
      <c r="M1472" s="1" t="s">
        <v>18893</v>
      </c>
      <c r="N1472" s="1" t="s">
        <v>19237</v>
      </c>
      <c r="O1472" s="1">
        <v>6</v>
      </c>
      <c r="P1472" s="1" t="s">
        <v>19235</v>
      </c>
      <c r="Q1472" s="1" t="s">
        <v>19832</v>
      </c>
      <c r="R1472" s="1">
        <v>20218325697</v>
      </c>
      <c r="S1472" s="1" t="s">
        <v>18702</v>
      </c>
      <c r="T1472" s="1">
        <v>21832569</v>
      </c>
      <c r="U1472" s="1" t="s">
        <v>19833</v>
      </c>
      <c r="V1472" s="1">
        <v>48425515</v>
      </c>
      <c r="X1472" s="1" t="s">
        <v>19834</v>
      </c>
      <c r="Y1472" s="1" t="s">
        <v>19835</v>
      </c>
      <c r="Z1472" s="1" t="s">
        <v>15990</v>
      </c>
      <c r="AA1472" s="1" t="s">
        <v>18846</v>
      </c>
      <c r="AB1472" s="1" t="s">
        <v>19836</v>
      </c>
      <c r="AE1472" s="1" t="s">
        <v>19837</v>
      </c>
      <c r="AG1472" s="1" t="s">
        <v>15731</v>
      </c>
      <c r="AI1472" s="1">
        <v>1682</v>
      </c>
      <c r="AK1472" s="1" t="s">
        <v>19180</v>
      </c>
      <c r="AL1472" s="1" t="s">
        <v>18956</v>
      </c>
      <c r="AM1472" s="1" t="s">
        <v>19839</v>
      </c>
      <c r="AN1472" s="1" t="s">
        <v>19074</v>
      </c>
      <c r="AO1472" s="1" t="s">
        <v>18668</v>
      </c>
      <c r="AP1472" s="14" t="s">
        <v>20053</v>
      </c>
      <c r="AQ1472" s="14" t="s">
        <v>18906</v>
      </c>
      <c r="AR1472" s="14" t="s">
        <v>19839</v>
      </c>
      <c r="AS1472" s="15">
        <v>44350</v>
      </c>
      <c r="AT1472" s="1" t="s">
        <v>19181</v>
      </c>
      <c r="AU1472" s="1" t="s">
        <v>19237</v>
      </c>
      <c r="AV1472" s="1" t="s">
        <v>18894</v>
      </c>
      <c r="AW1472" s="1" t="s">
        <v>19241</v>
      </c>
      <c r="AX1472" s="1" t="s">
        <v>18667</v>
      </c>
      <c r="AY1472" s="1" t="s">
        <v>19242</v>
      </c>
    </row>
    <row r="1473" spans="1:51" x14ac:dyDescent="0.2">
      <c r="A1473" s="14" t="s">
        <v>18579</v>
      </c>
      <c r="B1473" s="1" t="s">
        <v>19235</v>
      </c>
      <c r="C1473" s="1" t="s">
        <v>19259</v>
      </c>
      <c r="D1473" s="1" t="s">
        <v>18664</v>
      </c>
      <c r="E1473" s="15">
        <v>44342</v>
      </c>
      <c r="F1473" s="13">
        <v>44350</v>
      </c>
      <c r="G1473" s="1" t="s">
        <v>18954</v>
      </c>
      <c r="H1473" s="1" t="s">
        <v>19236</v>
      </c>
      <c r="I1473" s="1" t="s">
        <v>18667</v>
      </c>
      <c r="J1473" s="1" t="s">
        <v>18668</v>
      </c>
      <c r="K1473" s="1" t="s">
        <v>18669</v>
      </c>
      <c r="L1473" s="1" t="s">
        <v>18894</v>
      </c>
      <c r="M1473" s="1" t="s">
        <v>18893</v>
      </c>
      <c r="N1473" s="1" t="s">
        <v>19237</v>
      </c>
      <c r="O1473" s="1">
        <v>6</v>
      </c>
      <c r="P1473" s="1" t="s">
        <v>19235</v>
      </c>
      <c r="Q1473" s="1" t="s">
        <v>19832</v>
      </c>
      <c r="R1473" s="1">
        <v>20218325697</v>
      </c>
      <c r="S1473" s="1" t="s">
        <v>18702</v>
      </c>
      <c r="T1473" s="1">
        <v>21832569</v>
      </c>
      <c r="U1473" s="1" t="s">
        <v>19833</v>
      </c>
      <c r="V1473" s="1">
        <v>48425515</v>
      </c>
      <c r="X1473" s="1" t="s">
        <v>19834</v>
      </c>
      <c r="Y1473" s="1" t="s">
        <v>19835</v>
      </c>
      <c r="Z1473" s="1" t="s">
        <v>15990</v>
      </c>
      <c r="AA1473" s="1" t="s">
        <v>18846</v>
      </c>
      <c r="AB1473" s="1" t="s">
        <v>19836</v>
      </c>
      <c r="AE1473" s="1" t="s">
        <v>19837</v>
      </c>
      <c r="AG1473" s="1" t="s">
        <v>15731</v>
      </c>
      <c r="AI1473" s="1">
        <v>1682</v>
      </c>
      <c r="AK1473" s="1" t="s">
        <v>19180</v>
      </c>
      <c r="AL1473" s="1" t="s">
        <v>18956</v>
      </c>
      <c r="AM1473" s="1" t="s">
        <v>19839</v>
      </c>
      <c r="AN1473" s="1" t="s">
        <v>19074</v>
      </c>
      <c r="AO1473" s="1" t="s">
        <v>18668</v>
      </c>
      <c r="AP1473" s="14" t="s">
        <v>20053</v>
      </c>
      <c r="AQ1473" s="14" t="s">
        <v>18906</v>
      </c>
      <c r="AR1473" s="14" t="s">
        <v>19839</v>
      </c>
      <c r="AS1473" s="15">
        <v>44350</v>
      </c>
      <c r="AT1473" s="1" t="s">
        <v>19181</v>
      </c>
      <c r="AU1473" s="1" t="s">
        <v>19237</v>
      </c>
      <c r="AV1473" s="1" t="s">
        <v>18894</v>
      </c>
      <c r="AW1473" s="1" t="s">
        <v>19241</v>
      </c>
      <c r="AX1473" s="1" t="s">
        <v>18667</v>
      </c>
      <c r="AY1473" s="1" t="s">
        <v>19242</v>
      </c>
    </row>
    <row r="1474" spans="1:51" x14ac:dyDescent="0.2">
      <c r="A1474" s="14" t="s">
        <v>18582</v>
      </c>
      <c r="B1474" s="1" t="s">
        <v>19235</v>
      </c>
      <c r="C1474" s="1" t="s">
        <v>19259</v>
      </c>
      <c r="D1474" s="1" t="s">
        <v>18664</v>
      </c>
      <c r="E1474" s="15">
        <v>44342</v>
      </c>
      <c r="F1474" s="13">
        <v>44350</v>
      </c>
      <c r="G1474" s="1" t="s">
        <v>18954</v>
      </c>
      <c r="H1474" s="1" t="s">
        <v>19236</v>
      </c>
      <c r="I1474" s="1" t="s">
        <v>18667</v>
      </c>
      <c r="J1474" s="1" t="s">
        <v>18668</v>
      </c>
      <c r="K1474" s="1" t="s">
        <v>18669</v>
      </c>
      <c r="L1474" s="1" t="s">
        <v>18894</v>
      </c>
      <c r="M1474" s="1" t="s">
        <v>18893</v>
      </c>
      <c r="N1474" s="1" t="s">
        <v>19237</v>
      </c>
      <c r="O1474" s="1">
        <v>6</v>
      </c>
      <c r="P1474" s="1" t="s">
        <v>19235</v>
      </c>
      <c r="Q1474" s="1" t="s">
        <v>19832</v>
      </c>
      <c r="R1474" s="1">
        <v>20218325697</v>
      </c>
      <c r="S1474" s="1" t="s">
        <v>18702</v>
      </c>
      <c r="T1474" s="1">
        <v>21832569</v>
      </c>
      <c r="U1474" s="1" t="s">
        <v>19833</v>
      </c>
      <c r="V1474" s="1">
        <v>48425515</v>
      </c>
      <c r="X1474" s="1" t="s">
        <v>19834</v>
      </c>
      <c r="Y1474" s="1" t="s">
        <v>19835</v>
      </c>
      <c r="Z1474" s="1" t="s">
        <v>15990</v>
      </c>
      <c r="AA1474" s="1" t="s">
        <v>18846</v>
      </c>
      <c r="AB1474" s="1" t="s">
        <v>19836</v>
      </c>
      <c r="AE1474" s="1" t="s">
        <v>19837</v>
      </c>
      <c r="AG1474" s="1" t="s">
        <v>15731</v>
      </c>
      <c r="AI1474" s="1">
        <v>1682</v>
      </c>
      <c r="AK1474" s="1" t="s">
        <v>19180</v>
      </c>
      <c r="AL1474" s="1" t="s">
        <v>18956</v>
      </c>
      <c r="AM1474" s="1" t="s">
        <v>19839</v>
      </c>
      <c r="AN1474" s="1" t="s">
        <v>19074</v>
      </c>
      <c r="AO1474" s="1" t="s">
        <v>18668</v>
      </c>
      <c r="AP1474" s="14" t="s">
        <v>20053</v>
      </c>
      <c r="AQ1474" s="14" t="s">
        <v>18906</v>
      </c>
      <c r="AR1474" s="14" t="s">
        <v>19839</v>
      </c>
      <c r="AS1474" s="15">
        <v>44350</v>
      </c>
      <c r="AT1474" s="1" t="s">
        <v>19181</v>
      </c>
      <c r="AU1474" s="1" t="s">
        <v>19237</v>
      </c>
      <c r="AV1474" s="1" t="s">
        <v>18894</v>
      </c>
      <c r="AW1474" s="1" t="s">
        <v>19241</v>
      </c>
      <c r="AX1474" s="1" t="s">
        <v>18667</v>
      </c>
      <c r="AY1474" s="1" t="s">
        <v>19242</v>
      </c>
    </row>
    <row r="1475" spans="1:51" x14ac:dyDescent="0.2">
      <c r="A1475" s="14" t="s">
        <v>18585</v>
      </c>
      <c r="B1475" s="1" t="s">
        <v>19235</v>
      </c>
      <c r="C1475" s="1" t="s">
        <v>19259</v>
      </c>
      <c r="D1475" s="1" t="s">
        <v>18664</v>
      </c>
      <c r="E1475" s="15">
        <v>44342</v>
      </c>
      <c r="F1475" s="13">
        <v>44350</v>
      </c>
      <c r="G1475" s="1" t="s">
        <v>18954</v>
      </c>
      <c r="H1475" s="1" t="s">
        <v>19236</v>
      </c>
      <c r="I1475" s="1" t="s">
        <v>18667</v>
      </c>
      <c r="J1475" s="1" t="s">
        <v>18668</v>
      </c>
      <c r="K1475" s="1" t="s">
        <v>18669</v>
      </c>
      <c r="L1475" s="1" t="s">
        <v>18894</v>
      </c>
      <c r="M1475" s="1" t="s">
        <v>18893</v>
      </c>
      <c r="N1475" s="1" t="s">
        <v>19237</v>
      </c>
      <c r="O1475" s="1">
        <v>6</v>
      </c>
      <c r="P1475" s="1" t="s">
        <v>19235</v>
      </c>
      <c r="Q1475" s="1" t="s">
        <v>19832</v>
      </c>
      <c r="R1475" s="1">
        <v>20218325697</v>
      </c>
      <c r="S1475" s="1" t="s">
        <v>18702</v>
      </c>
      <c r="T1475" s="1">
        <v>21832569</v>
      </c>
      <c r="U1475" s="1" t="s">
        <v>19833</v>
      </c>
      <c r="V1475" s="1">
        <v>48425515</v>
      </c>
      <c r="X1475" s="1" t="s">
        <v>19834</v>
      </c>
      <c r="Y1475" s="1" t="s">
        <v>19835</v>
      </c>
      <c r="Z1475" s="1" t="s">
        <v>15990</v>
      </c>
      <c r="AA1475" s="1" t="s">
        <v>18846</v>
      </c>
      <c r="AB1475" s="1" t="s">
        <v>19836</v>
      </c>
      <c r="AE1475" s="1" t="s">
        <v>19837</v>
      </c>
      <c r="AG1475" s="1" t="s">
        <v>15731</v>
      </c>
      <c r="AI1475" s="1">
        <v>1682</v>
      </c>
      <c r="AK1475" s="1" t="s">
        <v>19180</v>
      </c>
      <c r="AL1475" s="1" t="s">
        <v>18956</v>
      </c>
      <c r="AM1475" s="1" t="s">
        <v>19839</v>
      </c>
      <c r="AN1475" s="1" t="s">
        <v>19074</v>
      </c>
      <c r="AO1475" s="1" t="s">
        <v>18668</v>
      </c>
      <c r="AP1475" s="14" t="s">
        <v>20053</v>
      </c>
      <c r="AQ1475" s="14" t="s">
        <v>18906</v>
      </c>
      <c r="AR1475" s="14" t="s">
        <v>19839</v>
      </c>
      <c r="AS1475" s="15">
        <v>44350</v>
      </c>
      <c r="AT1475" s="1" t="s">
        <v>19181</v>
      </c>
      <c r="AU1475" s="1" t="s">
        <v>19237</v>
      </c>
      <c r="AV1475" s="1" t="s">
        <v>18894</v>
      </c>
      <c r="AW1475" s="1" t="s">
        <v>19241</v>
      </c>
      <c r="AX1475" s="1" t="s">
        <v>18667</v>
      </c>
      <c r="AY1475" s="1" t="s">
        <v>19242</v>
      </c>
    </row>
    <row r="1476" spans="1:51" x14ac:dyDescent="0.2">
      <c r="A1476" s="14" t="s">
        <v>18588</v>
      </c>
      <c r="B1476" s="1" t="s">
        <v>19235</v>
      </c>
      <c r="C1476" s="1" t="s">
        <v>19259</v>
      </c>
      <c r="D1476" s="1" t="s">
        <v>18664</v>
      </c>
      <c r="E1476" s="15">
        <v>44342</v>
      </c>
      <c r="F1476" s="13">
        <v>44350</v>
      </c>
      <c r="G1476" s="1" t="s">
        <v>18954</v>
      </c>
      <c r="H1476" s="1" t="s">
        <v>19236</v>
      </c>
      <c r="I1476" s="1" t="s">
        <v>18667</v>
      </c>
      <c r="J1476" s="1" t="s">
        <v>18668</v>
      </c>
      <c r="K1476" s="1" t="s">
        <v>18669</v>
      </c>
      <c r="L1476" s="1" t="s">
        <v>18894</v>
      </c>
      <c r="M1476" s="1" t="s">
        <v>18893</v>
      </c>
      <c r="N1476" s="1" t="s">
        <v>19237</v>
      </c>
      <c r="O1476" s="1">
        <v>6</v>
      </c>
      <c r="P1476" s="1" t="s">
        <v>19235</v>
      </c>
      <c r="Q1476" s="1" t="s">
        <v>19832</v>
      </c>
      <c r="R1476" s="1">
        <v>20218325697</v>
      </c>
      <c r="S1476" s="1" t="s">
        <v>18702</v>
      </c>
      <c r="T1476" s="1">
        <v>21832569</v>
      </c>
      <c r="U1476" s="1" t="s">
        <v>19833</v>
      </c>
      <c r="V1476" s="1">
        <v>48425515</v>
      </c>
      <c r="X1476" s="1" t="s">
        <v>19834</v>
      </c>
      <c r="Y1476" s="1" t="s">
        <v>19835</v>
      </c>
      <c r="Z1476" s="1" t="s">
        <v>15990</v>
      </c>
      <c r="AA1476" s="1" t="s">
        <v>18846</v>
      </c>
      <c r="AB1476" s="1" t="s">
        <v>19836</v>
      </c>
      <c r="AE1476" s="1" t="s">
        <v>19837</v>
      </c>
      <c r="AG1476" s="1" t="s">
        <v>15731</v>
      </c>
      <c r="AI1476" s="1">
        <v>1682</v>
      </c>
      <c r="AK1476" s="1" t="s">
        <v>19180</v>
      </c>
      <c r="AL1476" s="1" t="s">
        <v>18956</v>
      </c>
      <c r="AM1476" s="1" t="s">
        <v>19839</v>
      </c>
      <c r="AN1476" s="1" t="s">
        <v>19074</v>
      </c>
      <c r="AO1476" s="1" t="s">
        <v>18668</v>
      </c>
      <c r="AP1476" s="14" t="s">
        <v>20053</v>
      </c>
      <c r="AQ1476" s="14" t="s">
        <v>18906</v>
      </c>
      <c r="AR1476" s="14" t="s">
        <v>19839</v>
      </c>
      <c r="AS1476" s="15">
        <v>44350</v>
      </c>
      <c r="AT1476" s="1" t="s">
        <v>19181</v>
      </c>
      <c r="AU1476" s="1" t="s">
        <v>19237</v>
      </c>
      <c r="AV1476" s="1" t="s">
        <v>18894</v>
      </c>
      <c r="AW1476" s="1" t="s">
        <v>19241</v>
      </c>
      <c r="AX1476" s="1" t="s">
        <v>18667</v>
      </c>
      <c r="AY1476" s="1" t="s">
        <v>19242</v>
      </c>
    </row>
    <row r="1477" spans="1:51" x14ac:dyDescent="0.2">
      <c r="A1477" s="14" t="s">
        <v>18591</v>
      </c>
      <c r="B1477" s="1" t="s">
        <v>19235</v>
      </c>
      <c r="C1477" s="1" t="s">
        <v>19259</v>
      </c>
      <c r="D1477" s="1" t="s">
        <v>18664</v>
      </c>
      <c r="E1477" s="15">
        <v>44342</v>
      </c>
      <c r="F1477" s="13">
        <v>44348</v>
      </c>
      <c r="G1477" s="1" t="s">
        <v>18954</v>
      </c>
      <c r="H1477" s="1" t="s">
        <v>19236</v>
      </c>
      <c r="I1477" s="1" t="s">
        <v>18667</v>
      </c>
      <c r="J1477" s="1" t="s">
        <v>18668</v>
      </c>
      <c r="K1477" s="1" t="s">
        <v>18669</v>
      </c>
      <c r="L1477" s="1" t="s">
        <v>18894</v>
      </c>
      <c r="M1477" s="1" t="s">
        <v>18893</v>
      </c>
      <c r="N1477" s="1" t="s">
        <v>19237</v>
      </c>
      <c r="O1477" s="1">
        <v>20</v>
      </c>
      <c r="P1477" s="1" t="s">
        <v>19235</v>
      </c>
      <c r="Q1477" s="1" t="s">
        <v>18673</v>
      </c>
      <c r="R1477" s="1">
        <v>30708282150</v>
      </c>
      <c r="U1477" s="1" t="s">
        <v>18898</v>
      </c>
      <c r="V1477" s="1">
        <v>1137534400</v>
      </c>
      <c r="W1477" s="1" t="s">
        <v>19327</v>
      </c>
      <c r="Z1477" s="1" t="s">
        <v>18706</v>
      </c>
      <c r="AA1477" s="1" t="s">
        <v>18900</v>
      </c>
      <c r="AB1477" s="1" t="s">
        <v>18901</v>
      </c>
      <c r="AE1477" s="1" t="s">
        <v>18902</v>
      </c>
      <c r="AG1477" s="1">
        <v>14</v>
      </c>
      <c r="AI1477" s="1">
        <v>1429</v>
      </c>
      <c r="AK1477" s="1" t="s">
        <v>18833</v>
      </c>
      <c r="AL1477" s="1" t="s">
        <v>18834</v>
      </c>
      <c r="AM1477" s="1" t="s">
        <v>18835</v>
      </c>
      <c r="AN1477" s="1" t="s">
        <v>18669</v>
      </c>
      <c r="AO1477" s="1" t="s">
        <v>18668</v>
      </c>
      <c r="AP1477" s="14" t="s">
        <v>18908</v>
      </c>
      <c r="AQ1477" s="14" t="s">
        <v>18837</v>
      </c>
      <c r="AR1477" s="14" t="s">
        <v>18835</v>
      </c>
      <c r="AS1477" s="15">
        <v>44348</v>
      </c>
      <c r="AT1477" s="1" t="s">
        <v>19797</v>
      </c>
      <c r="AU1477" s="1" t="s">
        <v>19237</v>
      </c>
      <c r="AV1477" s="1" t="s">
        <v>18894</v>
      </c>
      <c r="AW1477" s="1" t="s">
        <v>19241</v>
      </c>
      <c r="AX1477" s="1" t="s">
        <v>18667</v>
      </c>
      <c r="AY1477" s="1" t="s">
        <v>19242</v>
      </c>
    </row>
    <row r="1478" spans="1:51" x14ac:dyDescent="0.2">
      <c r="A1478" s="14" t="s">
        <v>18594</v>
      </c>
      <c r="B1478" s="1" t="s">
        <v>19235</v>
      </c>
      <c r="C1478" s="1" t="s">
        <v>19259</v>
      </c>
      <c r="D1478" s="1" t="s">
        <v>18664</v>
      </c>
      <c r="E1478" s="15">
        <v>44343</v>
      </c>
      <c r="F1478" s="13">
        <v>44348</v>
      </c>
      <c r="G1478" s="1" t="s">
        <v>18954</v>
      </c>
      <c r="H1478" s="1" t="s">
        <v>19236</v>
      </c>
      <c r="I1478" s="1" t="s">
        <v>18667</v>
      </c>
      <c r="J1478" s="1" t="s">
        <v>18668</v>
      </c>
      <c r="K1478" s="1" t="s">
        <v>18669</v>
      </c>
      <c r="L1478" s="1" t="s">
        <v>18894</v>
      </c>
      <c r="M1478" s="1" t="s">
        <v>18893</v>
      </c>
      <c r="N1478" s="1" t="s">
        <v>19237</v>
      </c>
      <c r="O1478" s="1">
        <v>7</v>
      </c>
      <c r="P1478" s="1" t="s">
        <v>19235</v>
      </c>
      <c r="Q1478" s="1" t="s">
        <v>18673</v>
      </c>
      <c r="R1478" s="1">
        <v>30629910561</v>
      </c>
      <c r="U1478" s="1" t="s">
        <v>19818</v>
      </c>
      <c r="V1478" s="1">
        <v>4249559</v>
      </c>
      <c r="W1478" s="1" t="s">
        <v>19819</v>
      </c>
      <c r="Z1478" s="1" t="s">
        <v>15990</v>
      </c>
      <c r="AA1478" s="1" t="s">
        <v>19007</v>
      </c>
      <c r="AB1478" s="1" t="s">
        <v>19820</v>
      </c>
      <c r="AE1478" s="1" t="s">
        <v>19821</v>
      </c>
      <c r="AG1478" s="1" t="s">
        <v>15731</v>
      </c>
      <c r="AI1478" s="1">
        <v>1824</v>
      </c>
      <c r="AK1478" s="1" t="s">
        <v>19840</v>
      </c>
      <c r="AL1478" s="1" t="s">
        <v>18710</v>
      </c>
      <c r="AM1478" s="1" t="s">
        <v>19378</v>
      </c>
      <c r="AN1478" s="1" t="s">
        <v>19074</v>
      </c>
      <c r="AO1478" s="1" t="s">
        <v>18668</v>
      </c>
      <c r="AP1478" s="14" t="s">
        <v>19550</v>
      </c>
      <c r="AQ1478" s="14" t="s">
        <v>18906</v>
      </c>
      <c r="AR1478" s="14" t="s">
        <v>19378</v>
      </c>
      <c r="AS1478" s="15">
        <v>44348</v>
      </c>
      <c r="AT1478" s="1" t="s">
        <v>19841</v>
      </c>
      <c r="AU1478" s="1" t="s">
        <v>19237</v>
      </c>
      <c r="AV1478" s="1" t="s">
        <v>18894</v>
      </c>
      <c r="AW1478" s="1" t="s">
        <v>19241</v>
      </c>
      <c r="AX1478" s="1" t="s">
        <v>18667</v>
      </c>
      <c r="AY1478" s="1" t="s">
        <v>19242</v>
      </c>
    </row>
    <row r="1479" spans="1:51" x14ac:dyDescent="0.2">
      <c r="A1479" s="14" t="s">
        <v>18597</v>
      </c>
      <c r="B1479" s="1" t="s">
        <v>19235</v>
      </c>
      <c r="C1479" s="1" t="s">
        <v>19259</v>
      </c>
      <c r="D1479" s="1" t="s">
        <v>18664</v>
      </c>
      <c r="E1479" s="15">
        <v>44343</v>
      </c>
      <c r="F1479" s="13">
        <v>44348</v>
      </c>
      <c r="G1479" s="1" t="s">
        <v>18954</v>
      </c>
      <c r="H1479" s="1" t="s">
        <v>19236</v>
      </c>
      <c r="I1479" s="1" t="s">
        <v>18667</v>
      </c>
      <c r="J1479" s="1" t="s">
        <v>18668</v>
      </c>
      <c r="K1479" s="1" t="s">
        <v>18669</v>
      </c>
      <c r="L1479" s="1" t="s">
        <v>18894</v>
      </c>
      <c r="M1479" s="1" t="s">
        <v>18893</v>
      </c>
      <c r="N1479" s="1" t="s">
        <v>19237</v>
      </c>
      <c r="O1479" s="1">
        <v>7</v>
      </c>
      <c r="P1479" s="1" t="s">
        <v>19235</v>
      </c>
      <c r="Q1479" s="1" t="s">
        <v>18673</v>
      </c>
      <c r="R1479" s="1">
        <v>30629910561</v>
      </c>
      <c r="U1479" s="1" t="s">
        <v>19818</v>
      </c>
      <c r="V1479" s="1">
        <v>4249559</v>
      </c>
      <c r="W1479" s="1" t="s">
        <v>19819</v>
      </c>
      <c r="Z1479" s="1" t="s">
        <v>15990</v>
      </c>
      <c r="AA1479" s="1" t="s">
        <v>19007</v>
      </c>
      <c r="AB1479" s="1" t="s">
        <v>19820</v>
      </c>
      <c r="AE1479" s="1" t="s">
        <v>19821</v>
      </c>
      <c r="AG1479" s="1" t="s">
        <v>15731</v>
      </c>
      <c r="AI1479" s="1">
        <v>1824</v>
      </c>
      <c r="AK1479" s="1" t="s">
        <v>19840</v>
      </c>
      <c r="AL1479" s="1" t="s">
        <v>18710</v>
      </c>
      <c r="AM1479" s="1" t="s">
        <v>19378</v>
      </c>
      <c r="AN1479" s="1" t="s">
        <v>19074</v>
      </c>
      <c r="AO1479" s="1" t="s">
        <v>18668</v>
      </c>
      <c r="AP1479" s="14" t="s">
        <v>19550</v>
      </c>
      <c r="AQ1479" s="14" t="s">
        <v>18906</v>
      </c>
      <c r="AR1479" s="14" t="s">
        <v>19378</v>
      </c>
      <c r="AS1479" s="15">
        <v>44348</v>
      </c>
      <c r="AT1479" s="1" t="s">
        <v>19841</v>
      </c>
      <c r="AU1479" s="1" t="s">
        <v>19237</v>
      </c>
      <c r="AV1479" s="1" t="s">
        <v>18894</v>
      </c>
      <c r="AW1479" s="1" t="s">
        <v>19241</v>
      </c>
      <c r="AX1479" s="1" t="s">
        <v>18667</v>
      </c>
      <c r="AY1479" s="1" t="s">
        <v>19242</v>
      </c>
    </row>
    <row r="1480" spans="1:51" x14ac:dyDescent="0.2">
      <c r="A1480" s="14" t="s">
        <v>18599</v>
      </c>
      <c r="B1480" s="1" t="s">
        <v>19235</v>
      </c>
      <c r="C1480" s="1" t="s">
        <v>19259</v>
      </c>
      <c r="D1480" s="1" t="s">
        <v>18664</v>
      </c>
      <c r="E1480" s="15">
        <v>44343</v>
      </c>
      <c r="F1480" s="13">
        <v>44348</v>
      </c>
      <c r="G1480" s="1" t="s">
        <v>18954</v>
      </c>
      <c r="H1480" s="1" t="s">
        <v>19236</v>
      </c>
      <c r="I1480" s="1" t="s">
        <v>18667</v>
      </c>
      <c r="J1480" s="1" t="s">
        <v>18668</v>
      </c>
      <c r="K1480" s="1" t="s">
        <v>18669</v>
      </c>
      <c r="L1480" s="1" t="s">
        <v>18894</v>
      </c>
      <c r="M1480" s="1" t="s">
        <v>18893</v>
      </c>
      <c r="N1480" s="1" t="s">
        <v>19237</v>
      </c>
      <c r="O1480" s="1">
        <v>7</v>
      </c>
      <c r="P1480" s="1" t="s">
        <v>19235</v>
      </c>
      <c r="Q1480" s="1" t="s">
        <v>18673</v>
      </c>
      <c r="R1480" s="1">
        <v>30629910561</v>
      </c>
      <c r="U1480" s="1" t="s">
        <v>19818</v>
      </c>
      <c r="V1480" s="1">
        <v>4249559</v>
      </c>
      <c r="W1480" s="1" t="s">
        <v>19819</v>
      </c>
      <c r="Z1480" s="1" t="s">
        <v>15990</v>
      </c>
      <c r="AA1480" s="1" t="s">
        <v>19007</v>
      </c>
      <c r="AB1480" s="1" t="s">
        <v>19820</v>
      </c>
      <c r="AE1480" s="1" t="s">
        <v>19821</v>
      </c>
      <c r="AG1480" s="1" t="s">
        <v>15731</v>
      </c>
      <c r="AI1480" s="1">
        <v>1824</v>
      </c>
      <c r="AK1480" s="1" t="s">
        <v>19840</v>
      </c>
      <c r="AL1480" s="1" t="s">
        <v>18710</v>
      </c>
      <c r="AM1480" s="1" t="s">
        <v>19378</v>
      </c>
      <c r="AN1480" s="1" t="s">
        <v>19074</v>
      </c>
      <c r="AO1480" s="1" t="s">
        <v>18668</v>
      </c>
      <c r="AP1480" s="14" t="s">
        <v>19550</v>
      </c>
      <c r="AQ1480" s="14" t="s">
        <v>18906</v>
      </c>
      <c r="AR1480" s="14" t="s">
        <v>19378</v>
      </c>
      <c r="AS1480" s="15">
        <v>44348</v>
      </c>
      <c r="AT1480" s="1" t="s">
        <v>19841</v>
      </c>
      <c r="AU1480" s="1" t="s">
        <v>19237</v>
      </c>
      <c r="AV1480" s="1" t="s">
        <v>18894</v>
      </c>
      <c r="AW1480" s="1" t="s">
        <v>19241</v>
      </c>
      <c r="AX1480" s="1" t="s">
        <v>18667</v>
      </c>
      <c r="AY1480" s="1" t="s">
        <v>19242</v>
      </c>
    </row>
    <row r="1481" spans="1:51" x14ac:dyDescent="0.2">
      <c r="A1481" s="14" t="s">
        <v>16483</v>
      </c>
      <c r="B1481" s="1" t="s">
        <v>18662</v>
      </c>
      <c r="C1481" s="1" t="s">
        <v>18685</v>
      </c>
      <c r="D1481" s="1" t="s">
        <v>18664</v>
      </c>
      <c r="E1481" s="15">
        <v>44343</v>
      </c>
      <c r="F1481" s="13">
        <v>44344</v>
      </c>
      <c r="G1481" s="1" t="s">
        <v>18665</v>
      </c>
      <c r="H1481" s="1" t="s">
        <v>18666</v>
      </c>
      <c r="I1481" s="1" t="s">
        <v>18667</v>
      </c>
      <c r="J1481" s="1" t="s">
        <v>18668</v>
      </c>
      <c r="K1481" s="1" t="s">
        <v>18669</v>
      </c>
      <c r="L1481" s="1" t="s">
        <v>18679</v>
      </c>
      <c r="M1481" s="1" t="s">
        <v>18671</v>
      </c>
      <c r="N1481" s="1" t="s">
        <v>18672</v>
      </c>
      <c r="O1481" s="1">
        <v>23</v>
      </c>
      <c r="P1481" s="1" t="s">
        <v>18662</v>
      </c>
      <c r="Q1481" s="1" t="s">
        <v>18673</v>
      </c>
      <c r="R1481" s="1">
        <v>30569223454</v>
      </c>
      <c r="U1481" s="1" t="s">
        <v>19842</v>
      </c>
      <c r="V1481" s="1">
        <v>47522243</v>
      </c>
      <c r="W1481" s="1" t="s">
        <v>19843</v>
      </c>
      <c r="Z1481" s="1" t="s">
        <v>18706</v>
      </c>
      <c r="AA1481" s="1" t="s">
        <v>18707</v>
      </c>
      <c r="AB1481" s="1" t="s">
        <v>18707</v>
      </c>
      <c r="AE1481" s="1" t="s">
        <v>19844</v>
      </c>
      <c r="AG1481" s="1">
        <v>1</v>
      </c>
      <c r="AI1481" s="1">
        <v>1005</v>
      </c>
      <c r="AK1481" s="1" t="s">
        <v>18968</v>
      </c>
      <c r="AL1481" s="1" t="s">
        <v>18969</v>
      </c>
      <c r="AM1481" s="1" t="s">
        <v>18970</v>
      </c>
      <c r="AN1481" s="1" t="s">
        <v>18669</v>
      </c>
      <c r="AO1481" s="1" t="s">
        <v>18668</v>
      </c>
      <c r="AP1481" s="14" t="s">
        <v>18968</v>
      </c>
      <c r="AQ1481" s="14" t="s">
        <v>19166</v>
      </c>
      <c r="AR1481" s="14" t="s">
        <v>18970</v>
      </c>
      <c r="AS1481" s="15">
        <v>44344</v>
      </c>
      <c r="AT1481" s="1" t="s">
        <v>18713</v>
      </c>
      <c r="AU1481" s="1" t="s">
        <v>18672</v>
      </c>
      <c r="AV1481" s="1" t="s">
        <v>18679</v>
      </c>
      <c r="AW1481" s="1" t="s">
        <v>18683</v>
      </c>
      <c r="AX1481" s="1" t="s">
        <v>18667</v>
      </c>
      <c r="AY1481" s="1" t="s">
        <v>18684</v>
      </c>
    </row>
    <row r="1482" spans="1:51" x14ac:dyDescent="0.2">
      <c r="A1482" s="14" t="s">
        <v>18601</v>
      </c>
      <c r="B1482" s="1" t="s">
        <v>19235</v>
      </c>
      <c r="C1482" s="1" t="s">
        <v>19259</v>
      </c>
      <c r="D1482" s="1" t="s">
        <v>18664</v>
      </c>
      <c r="E1482" s="15">
        <v>44343</v>
      </c>
      <c r="F1482" s="13">
        <v>44348</v>
      </c>
      <c r="G1482" s="1" t="s">
        <v>18954</v>
      </c>
      <c r="H1482" s="1" t="s">
        <v>19236</v>
      </c>
      <c r="I1482" s="1" t="s">
        <v>18667</v>
      </c>
      <c r="J1482" s="1" t="s">
        <v>18668</v>
      </c>
      <c r="K1482" s="1" t="s">
        <v>18669</v>
      </c>
      <c r="L1482" s="1" t="s">
        <v>18894</v>
      </c>
      <c r="M1482" s="1" t="s">
        <v>18893</v>
      </c>
      <c r="N1482" s="1" t="s">
        <v>19237</v>
      </c>
      <c r="O1482" s="1">
        <v>12</v>
      </c>
      <c r="P1482" s="1" t="s">
        <v>19235</v>
      </c>
      <c r="Q1482" s="1" t="s">
        <v>18673</v>
      </c>
      <c r="R1482" s="1">
        <v>30629910561</v>
      </c>
      <c r="U1482" s="1" t="s">
        <v>19818</v>
      </c>
      <c r="V1482" s="1">
        <v>4249559</v>
      </c>
      <c r="W1482" s="1" t="s">
        <v>19819</v>
      </c>
      <c r="Z1482" s="1" t="s">
        <v>15990</v>
      </c>
      <c r="AA1482" s="1" t="s">
        <v>19007</v>
      </c>
      <c r="AB1482" s="1" t="s">
        <v>19820</v>
      </c>
      <c r="AE1482" s="1" t="s">
        <v>19821</v>
      </c>
      <c r="AG1482" s="1" t="s">
        <v>15731</v>
      </c>
      <c r="AI1482" s="1">
        <v>1824</v>
      </c>
      <c r="AK1482" s="1" t="s">
        <v>19812</v>
      </c>
      <c r="AL1482" s="1" t="s">
        <v>19813</v>
      </c>
      <c r="AM1482" s="1" t="s">
        <v>19814</v>
      </c>
      <c r="AN1482" s="1" t="s">
        <v>19074</v>
      </c>
      <c r="AO1482" s="1" t="s">
        <v>18668</v>
      </c>
      <c r="AP1482" s="14" t="s">
        <v>19815</v>
      </c>
      <c r="AQ1482" s="14" t="s">
        <v>19816</v>
      </c>
      <c r="AR1482" s="14" t="s">
        <v>19814</v>
      </c>
      <c r="AS1482" s="15">
        <v>44348</v>
      </c>
      <c r="AT1482" s="1" t="s">
        <v>19845</v>
      </c>
      <c r="AU1482" s="1" t="s">
        <v>19237</v>
      </c>
      <c r="AV1482" s="1" t="s">
        <v>18894</v>
      </c>
      <c r="AW1482" s="1" t="s">
        <v>19241</v>
      </c>
      <c r="AX1482" s="1" t="s">
        <v>18667</v>
      </c>
      <c r="AY1482" s="1" t="s">
        <v>19242</v>
      </c>
    </row>
    <row r="1483" spans="1:51" x14ac:dyDescent="0.2">
      <c r="A1483" s="14" t="s">
        <v>18604</v>
      </c>
      <c r="B1483" s="1" t="s">
        <v>19235</v>
      </c>
      <c r="C1483" s="1" t="s">
        <v>19259</v>
      </c>
      <c r="D1483" s="1" t="s">
        <v>18664</v>
      </c>
      <c r="E1483" s="15">
        <v>44343</v>
      </c>
      <c r="F1483" s="13">
        <v>44348</v>
      </c>
      <c r="G1483" s="1" t="s">
        <v>18954</v>
      </c>
      <c r="H1483" s="1" t="s">
        <v>19236</v>
      </c>
      <c r="I1483" s="1" t="s">
        <v>18667</v>
      </c>
      <c r="J1483" s="1" t="s">
        <v>18668</v>
      </c>
      <c r="K1483" s="1" t="s">
        <v>18669</v>
      </c>
      <c r="L1483" s="1" t="s">
        <v>18894</v>
      </c>
      <c r="M1483" s="1" t="s">
        <v>18893</v>
      </c>
      <c r="N1483" s="1" t="s">
        <v>19237</v>
      </c>
      <c r="O1483" s="1">
        <v>13</v>
      </c>
      <c r="P1483" s="1" t="s">
        <v>19235</v>
      </c>
      <c r="Q1483" s="1" t="s">
        <v>18673</v>
      </c>
      <c r="R1483" s="1">
        <v>30629910561</v>
      </c>
      <c r="U1483" s="1" t="s">
        <v>19818</v>
      </c>
      <c r="V1483" s="1">
        <v>4249559</v>
      </c>
      <c r="W1483" s="1" t="s">
        <v>19819</v>
      </c>
      <c r="Z1483" s="1" t="s">
        <v>15990</v>
      </c>
      <c r="AA1483" s="1" t="s">
        <v>19007</v>
      </c>
      <c r="AB1483" s="1" t="s">
        <v>19820</v>
      </c>
      <c r="AE1483" s="1" t="s">
        <v>19821</v>
      </c>
      <c r="AG1483" s="1" t="s">
        <v>15731</v>
      </c>
      <c r="AI1483" s="1">
        <v>1824</v>
      </c>
      <c r="AK1483" s="1" t="s">
        <v>19812</v>
      </c>
      <c r="AL1483" s="1" t="s">
        <v>19813</v>
      </c>
      <c r="AM1483" s="1" t="s">
        <v>19814</v>
      </c>
      <c r="AN1483" s="1" t="s">
        <v>19074</v>
      </c>
      <c r="AO1483" s="1" t="s">
        <v>18668</v>
      </c>
      <c r="AP1483" s="14" t="s">
        <v>19815</v>
      </c>
      <c r="AQ1483" s="14" t="s">
        <v>19816</v>
      </c>
      <c r="AR1483" s="14" t="s">
        <v>19814</v>
      </c>
      <c r="AS1483" s="15">
        <v>44348</v>
      </c>
      <c r="AT1483" s="1" t="s">
        <v>19845</v>
      </c>
      <c r="AU1483" s="1" t="s">
        <v>19237</v>
      </c>
      <c r="AV1483" s="1" t="s">
        <v>18894</v>
      </c>
      <c r="AW1483" s="1" t="s">
        <v>19241</v>
      </c>
      <c r="AX1483" s="1" t="s">
        <v>18667</v>
      </c>
      <c r="AY1483" s="1" t="s">
        <v>19242</v>
      </c>
    </row>
    <row r="1484" spans="1:51" x14ac:dyDescent="0.2">
      <c r="A1484" s="14" t="s">
        <v>18606</v>
      </c>
      <c r="B1484" s="1" t="s">
        <v>19235</v>
      </c>
      <c r="C1484" s="1" t="s">
        <v>19259</v>
      </c>
      <c r="D1484" s="1" t="s">
        <v>18664</v>
      </c>
      <c r="E1484" s="15">
        <v>44343</v>
      </c>
      <c r="F1484" s="13">
        <v>44348</v>
      </c>
      <c r="G1484" s="1" t="s">
        <v>18954</v>
      </c>
      <c r="H1484" s="1" t="s">
        <v>19236</v>
      </c>
      <c r="I1484" s="1" t="s">
        <v>18667</v>
      </c>
      <c r="J1484" s="1" t="s">
        <v>18668</v>
      </c>
      <c r="K1484" s="1" t="s">
        <v>18669</v>
      </c>
      <c r="L1484" s="1" t="s">
        <v>18894</v>
      </c>
      <c r="M1484" s="1" t="s">
        <v>18893</v>
      </c>
      <c r="N1484" s="1" t="s">
        <v>19237</v>
      </c>
      <c r="O1484" s="1">
        <v>12</v>
      </c>
      <c r="P1484" s="1" t="s">
        <v>19235</v>
      </c>
      <c r="Q1484" s="1" t="s">
        <v>18673</v>
      </c>
      <c r="R1484" s="1">
        <v>30629910561</v>
      </c>
      <c r="U1484" s="1" t="s">
        <v>19818</v>
      </c>
      <c r="V1484" s="1">
        <v>4249559</v>
      </c>
      <c r="W1484" s="1" t="s">
        <v>19819</v>
      </c>
      <c r="Z1484" s="1" t="s">
        <v>15990</v>
      </c>
      <c r="AA1484" s="1" t="s">
        <v>19007</v>
      </c>
      <c r="AB1484" s="1" t="s">
        <v>19820</v>
      </c>
      <c r="AE1484" s="1" t="s">
        <v>19821</v>
      </c>
      <c r="AG1484" s="1" t="s">
        <v>15731</v>
      </c>
      <c r="AI1484" s="1">
        <v>1824</v>
      </c>
      <c r="AK1484" s="1" t="s">
        <v>19812</v>
      </c>
      <c r="AL1484" s="1" t="s">
        <v>19813</v>
      </c>
      <c r="AM1484" s="1" t="s">
        <v>19814</v>
      </c>
      <c r="AN1484" s="1" t="s">
        <v>19074</v>
      </c>
      <c r="AO1484" s="1" t="s">
        <v>18668</v>
      </c>
      <c r="AP1484" s="14" t="s">
        <v>19815</v>
      </c>
      <c r="AQ1484" s="14" t="s">
        <v>19816</v>
      </c>
      <c r="AR1484" s="14" t="s">
        <v>19814</v>
      </c>
      <c r="AS1484" s="15">
        <v>44348</v>
      </c>
      <c r="AT1484" s="1" t="s">
        <v>19845</v>
      </c>
      <c r="AU1484" s="1" t="s">
        <v>19237</v>
      </c>
      <c r="AV1484" s="1" t="s">
        <v>18894</v>
      </c>
      <c r="AW1484" s="1" t="s">
        <v>19241</v>
      </c>
      <c r="AX1484" s="1" t="s">
        <v>18667</v>
      </c>
      <c r="AY1484" s="1" t="s">
        <v>19242</v>
      </c>
    </row>
    <row r="1485" spans="1:51" x14ac:dyDescent="0.2">
      <c r="A1485" s="14" t="s">
        <v>16486</v>
      </c>
      <c r="B1485" s="1" t="s">
        <v>18662</v>
      </c>
      <c r="C1485" s="1" t="s">
        <v>18685</v>
      </c>
      <c r="D1485" s="1" t="s">
        <v>18664</v>
      </c>
      <c r="E1485" s="15">
        <v>44343</v>
      </c>
      <c r="F1485" s="13">
        <v>44350</v>
      </c>
      <c r="G1485" s="1" t="s">
        <v>18665</v>
      </c>
      <c r="H1485" s="1" t="s">
        <v>18666</v>
      </c>
      <c r="I1485" s="1" t="s">
        <v>18667</v>
      </c>
      <c r="J1485" s="1" t="s">
        <v>18668</v>
      </c>
      <c r="K1485" s="1" t="s">
        <v>18669</v>
      </c>
      <c r="L1485" s="1" t="s">
        <v>18679</v>
      </c>
      <c r="M1485" s="1" t="s">
        <v>18671</v>
      </c>
      <c r="N1485" s="1" t="s">
        <v>18672</v>
      </c>
      <c r="O1485" s="1">
        <v>22</v>
      </c>
      <c r="P1485" s="1" t="s">
        <v>18662</v>
      </c>
      <c r="Q1485" s="1" t="s">
        <v>18673</v>
      </c>
      <c r="R1485" s="1">
        <v>30698237097</v>
      </c>
      <c r="U1485" s="1" t="s">
        <v>19626</v>
      </c>
      <c r="V1485" s="1">
        <v>3414804166</v>
      </c>
      <c r="W1485" s="1" t="s">
        <v>19846</v>
      </c>
      <c r="Z1485" s="1" t="s">
        <v>19183</v>
      </c>
      <c r="AA1485" s="1" t="s">
        <v>19184</v>
      </c>
      <c r="AB1485" s="1" t="s">
        <v>19184</v>
      </c>
      <c r="AE1485" s="1" t="s">
        <v>19847</v>
      </c>
      <c r="AG1485" s="1" t="s">
        <v>15731</v>
      </c>
      <c r="AI1485" s="1">
        <v>2000</v>
      </c>
      <c r="AK1485" s="1" t="s">
        <v>19793</v>
      </c>
      <c r="AL1485" s="1" t="s">
        <v>19127</v>
      </c>
      <c r="AM1485" s="1" t="s">
        <v>18868</v>
      </c>
      <c r="AN1485" s="1" t="s">
        <v>18863</v>
      </c>
      <c r="AO1485" s="1" t="s">
        <v>18668</v>
      </c>
      <c r="AP1485" s="14" t="s">
        <v>19355</v>
      </c>
      <c r="AQ1485" s="14" t="s">
        <v>19027</v>
      </c>
      <c r="AR1485" s="14" t="s">
        <v>18868</v>
      </c>
      <c r="AS1485" s="15">
        <v>44350</v>
      </c>
      <c r="AT1485" s="1" t="s">
        <v>20350</v>
      </c>
      <c r="AU1485" s="1" t="s">
        <v>18672</v>
      </c>
      <c r="AV1485" s="1" t="s">
        <v>18679</v>
      </c>
      <c r="AW1485" s="1" t="s">
        <v>18683</v>
      </c>
      <c r="AX1485" s="1" t="s">
        <v>18667</v>
      </c>
      <c r="AY1485" s="1" t="s">
        <v>18684</v>
      </c>
    </row>
    <row r="1486" spans="1:51" x14ac:dyDescent="0.2">
      <c r="A1486" s="14" t="s">
        <v>17523</v>
      </c>
      <c r="B1486" s="1" t="s">
        <v>18953</v>
      </c>
      <c r="C1486" s="1" t="s">
        <v>18685</v>
      </c>
      <c r="D1486" s="1" t="s">
        <v>18664</v>
      </c>
      <c r="E1486" s="15">
        <v>44343</v>
      </c>
      <c r="F1486" s="13">
        <v>44350</v>
      </c>
      <c r="G1486" s="1" t="s">
        <v>18954</v>
      </c>
      <c r="H1486" s="1" t="s">
        <v>18955</v>
      </c>
      <c r="I1486" s="1" t="s">
        <v>18667</v>
      </c>
      <c r="J1486" s="1" t="s">
        <v>18668</v>
      </c>
      <c r="K1486" s="1" t="s">
        <v>18669</v>
      </c>
      <c r="L1486" s="1" t="s">
        <v>18693</v>
      </c>
      <c r="M1486" s="1" t="s">
        <v>18956</v>
      </c>
      <c r="N1486" s="1" t="s">
        <v>18957</v>
      </c>
      <c r="O1486" s="1">
        <v>11</v>
      </c>
      <c r="P1486" s="1" t="s">
        <v>18953</v>
      </c>
      <c r="Q1486" s="1" t="s">
        <v>18673</v>
      </c>
      <c r="R1486" s="1">
        <v>30658562246</v>
      </c>
      <c r="U1486" s="1" t="s">
        <v>18983</v>
      </c>
      <c r="V1486" s="1">
        <v>1146866600</v>
      </c>
      <c r="W1486" s="1" t="s">
        <v>18984</v>
      </c>
      <c r="Z1486" s="1" t="s">
        <v>18706</v>
      </c>
      <c r="AA1486" s="1" t="s">
        <v>18985</v>
      </c>
      <c r="AB1486" s="1" t="s">
        <v>18986</v>
      </c>
      <c r="AE1486" s="1" t="s">
        <v>18987</v>
      </c>
      <c r="AG1486" s="1" t="s">
        <v>15731</v>
      </c>
      <c r="AI1486" s="1">
        <v>1440</v>
      </c>
      <c r="AK1486" s="1" t="s">
        <v>19435</v>
      </c>
      <c r="AL1486" s="1" t="s">
        <v>19151</v>
      </c>
      <c r="AM1486" s="1" t="s">
        <v>18693</v>
      </c>
      <c r="AN1486" s="1" t="s">
        <v>18669</v>
      </c>
      <c r="AO1486" s="1" t="s">
        <v>18668</v>
      </c>
      <c r="AP1486" s="14" t="s">
        <v>19435</v>
      </c>
      <c r="AQ1486" s="14" t="s">
        <v>19107</v>
      </c>
      <c r="AR1486" s="14" t="s">
        <v>18693</v>
      </c>
      <c r="AS1486" s="15">
        <v>44349</v>
      </c>
      <c r="AT1486" s="1" t="s">
        <v>18713</v>
      </c>
      <c r="AU1486" s="1" t="s">
        <v>18957</v>
      </c>
      <c r="AV1486" s="1" t="s">
        <v>18693</v>
      </c>
      <c r="AW1486" s="1" t="s">
        <v>18958</v>
      </c>
      <c r="AX1486" s="1" t="s">
        <v>18667</v>
      </c>
      <c r="AY1486" s="1" t="s">
        <v>18959</v>
      </c>
    </row>
    <row r="1487" spans="1:51" x14ac:dyDescent="0.2">
      <c r="A1487" s="14" t="s">
        <v>16489</v>
      </c>
      <c r="B1487" s="1" t="s">
        <v>18662</v>
      </c>
      <c r="C1487" s="1" t="s">
        <v>18685</v>
      </c>
      <c r="D1487" s="1" t="s">
        <v>18664</v>
      </c>
      <c r="E1487" s="15">
        <v>44343</v>
      </c>
      <c r="F1487" s="13">
        <v>44348</v>
      </c>
      <c r="G1487" s="1" t="s">
        <v>18665</v>
      </c>
      <c r="H1487" s="1" t="s">
        <v>18666</v>
      </c>
      <c r="I1487" s="1" t="s">
        <v>18667</v>
      </c>
      <c r="J1487" s="1" t="s">
        <v>18668</v>
      </c>
      <c r="K1487" s="1" t="s">
        <v>18669</v>
      </c>
      <c r="L1487" s="1" t="s">
        <v>18679</v>
      </c>
      <c r="M1487" s="1" t="s">
        <v>18671</v>
      </c>
      <c r="N1487" s="1" t="s">
        <v>18672</v>
      </c>
      <c r="O1487" s="1">
        <v>19</v>
      </c>
      <c r="P1487" s="1" t="s">
        <v>18662</v>
      </c>
      <c r="Q1487" s="1" t="s">
        <v>18772</v>
      </c>
      <c r="R1487" s="1">
        <v>20238053324</v>
      </c>
      <c r="S1487" s="1" t="s">
        <v>18702</v>
      </c>
      <c r="T1487" s="1">
        <v>23805332</v>
      </c>
      <c r="U1487" s="1" t="s">
        <v>18773</v>
      </c>
      <c r="V1487" s="1">
        <v>47037265</v>
      </c>
      <c r="X1487" s="1" t="s">
        <v>18774</v>
      </c>
      <c r="Y1487" s="1" t="s">
        <v>18775</v>
      </c>
      <c r="Z1487" s="1" t="s">
        <v>18706</v>
      </c>
      <c r="AA1487" s="1" t="s">
        <v>18707</v>
      </c>
      <c r="AB1487" s="1" t="s">
        <v>18707</v>
      </c>
      <c r="AE1487" s="1" t="s">
        <v>18776</v>
      </c>
      <c r="AG1487" s="1">
        <v>13</v>
      </c>
      <c r="AH1487" s="1" t="s">
        <v>1816</v>
      </c>
      <c r="AI1487" s="1">
        <v>1429</v>
      </c>
      <c r="AK1487" s="1" t="s">
        <v>18718</v>
      </c>
      <c r="AL1487" s="1" t="s">
        <v>18671</v>
      </c>
      <c r="AM1487" s="1" t="s">
        <v>18679</v>
      </c>
      <c r="AN1487" s="1" t="s">
        <v>18669</v>
      </c>
      <c r="AO1487" s="1" t="s">
        <v>18668</v>
      </c>
      <c r="AP1487" s="14" t="s">
        <v>18800</v>
      </c>
      <c r="AQ1487" s="14" t="s">
        <v>18734</v>
      </c>
      <c r="AR1487" s="14" t="s">
        <v>18679</v>
      </c>
      <c r="AS1487" s="15">
        <v>44348</v>
      </c>
      <c r="AT1487" s="1" t="s">
        <v>18801</v>
      </c>
      <c r="AU1487" s="1" t="s">
        <v>18672</v>
      </c>
      <c r="AV1487" s="1" t="s">
        <v>18679</v>
      </c>
      <c r="AW1487" s="1" t="s">
        <v>18683</v>
      </c>
      <c r="AX1487" s="1" t="s">
        <v>18667</v>
      </c>
      <c r="AY1487" s="1" t="s">
        <v>18684</v>
      </c>
    </row>
    <row r="1488" spans="1:51" x14ac:dyDescent="0.2">
      <c r="A1488" s="14" t="s">
        <v>16493</v>
      </c>
      <c r="B1488" s="1" t="s">
        <v>18662</v>
      </c>
      <c r="C1488" s="1" t="s">
        <v>18685</v>
      </c>
      <c r="D1488" s="1" t="s">
        <v>18664</v>
      </c>
      <c r="E1488" s="15">
        <v>44343</v>
      </c>
      <c r="F1488" s="13">
        <v>44348</v>
      </c>
      <c r="G1488" s="1" t="s">
        <v>18665</v>
      </c>
      <c r="H1488" s="1" t="s">
        <v>18666</v>
      </c>
      <c r="I1488" s="1" t="s">
        <v>18667</v>
      </c>
      <c r="J1488" s="1" t="s">
        <v>18668</v>
      </c>
      <c r="K1488" s="1" t="s">
        <v>18669</v>
      </c>
      <c r="L1488" s="1" t="s">
        <v>18679</v>
      </c>
      <c r="M1488" s="1" t="s">
        <v>18671</v>
      </c>
      <c r="N1488" s="1" t="s">
        <v>18672</v>
      </c>
      <c r="O1488" s="1">
        <v>18</v>
      </c>
      <c r="P1488" s="1" t="s">
        <v>18662</v>
      </c>
      <c r="Q1488" s="1" t="s">
        <v>18772</v>
      </c>
      <c r="R1488" s="1">
        <v>20238053324</v>
      </c>
      <c r="S1488" s="1" t="s">
        <v>18702</v>
      </c>
      <c r="T1488" s="1">
        <v>23805332</v>
      </c>
      <c r="U1488" s="1" t="s">
        <v>18773</v>
      </c>
      <c r="V1488" s="1">
        <v>47037265</v>
      </c>
      <c r="X1488" s="1" t="s">
        <v>18774</v>
      </c>
      <c r="Y1488" s="1" t="s">
        <v>18775</v>
      </c>
      <c r="Z1488" s="1" t="s">
        <v>18706</v>
      </c>
      <c r="AA1488" s="1" t="s">
        <v>18707</v>
      </c>
      <c r="AB1488" s="1" t="s">
        <v>18707</v>
      </c>
      <c r="AE1488" s="1" t="s">
        <v>18776</v>
      </c>
      <c r="AG1488" s="1">
        <v>13</v>
      </c>
      <c r="AH1488" s="1" t="s">
        <v>1816</v>
      </c>
      <c r="AI1488" s="1">
        <v>1429</v>
      </c>
      <c r="AK1488" s="1" t="s">
        <v>18718</v>
      </c>
      <c r="AL1488" s="1" t="s">
        <v>18671</v>
      </c>
      <c r="AM1488" s="1" t="s">
        <v>18679</v>
      </c>
      <c r="AN1488" s="1" t="s">
        <v>18669</v>
      </c>
      <c r="AO1488" s="1" t="s">
        <v>18668</v>
      </c>
      <c r="AP1488" s="14" t="s">
        <v>18800</v>
      </c>
      <c r="AQ1488" s="14" t="s">
        <v>18734</v>
      </c>
      <c r="AR1488" s="14" t="s">
        <v>18679</v>
      </c>
      <c r="AS1488" s="15">
        <v>44348</v>
      </c>
      <c r="AT1488" s="1" t="s">
        <v>18801</v>
      </c>
      <c r="AU1488" s="1" t="s">
        <v>18672</v>
      </c>
      <c r="AV1488" s="1" t="s">
        <v>18679</v>
      </c>
      <c r="AW1488" s="1" t="s">
        <v>18683</v>
      </c>
      <c r="AX1488" s="1" t="s">
        <v>18667</v>
      </c>
      <c r="AY1488" s="1" t="s">
        <v>18684</v>
      </c>
    </row>
    <row r="1489" spans="1:51" x14ac:dyDescent="0.2">
      <c r="A1489" s="14" t="s">
        <v>16496</v>
      </c>
      <c r="B1489" s="1" t="s">
        <v>18662</v>
      </c>
      <c r="C1489" s="1" t="s">
        <v>18685</v>
      </c>
      <c r="D1489" s="1" t="s">
        <v>18664</v>
      </c>
      <c r="E1489" s="15">
        <v>44343</v>
      </c>
      <c r="F1489" s="13">
        <v>44348</v>
      </c>
      <c r="G1489" s="1" t="s">
        <v>18665</v>
      </c>
      <c r="H1489" s="1" t="s">
        <v>18666</v>
      </c>
      <c r="I1489" s="1" t="s">
        <v>18667</v>
      </c>
      <c r="J1489" s="1" t="s">
        <v>18668</v>
      </c>
      <c r="K1489" s="1" t="s">
        <v>18669</v>
      </c>
      <c r="L1489" s="1" t="s">
        <v>18679</v>
      </c>
      <c r="M1489" s="1" t="s">
        <v>18671</v>
      </c>
      <c r="N1489" s="1" t="s">
        <v>18672</v>
      </c>
      <c r="O1489" s="1">
        <v>17</v>
      </c>
      <c r="P1489" s="1" t="s">
        <v>18662</v>
      </c>
      <c r="Q1489" s="1" t="s">
        <v>18772</v>
      </c>
      <c r="R1489" s="1">
        <v>20238053324</v>
      </c>
      <c r="S1489" s="1" t="s">
        <v>18702</v>
      </c>
      <c r="T1489" s="1">
        <v>23805332</v>
      </c>
      <c r="U1489" s="1" t="s">
        <v>18773</v>
      </c>
      <c r="V1489" s="1">
        <v>47037265</v>
      </c>
      <c r="X1489" s="1" t="s">
        <v>18774</v>
      </c>
      <c r="Y1489" s="1" t="s">
        <v>18775</v>
      </c>
      <c r="Z1489" s="1" t="s">
        <v>18706</v>
      </c>
      <c r="AA1489" s="1" t="s">
        <v>18707</v>
      </c>
      <c r="AB1489" s="1" t="s">
        <v>18707</v>
      </c>
      <c r="AE1489" s="1" t="s">
        <v>18776</v>
      </c>
      <c r="AG1489" s="1">
        <v>13</v>
      </c>
      <c r="AH1489" s="1" t="s">
        <v>1816</v>
      </c>
      <c r="AI1489" s="1">
        <v>1429</v>
      </c>
      <c r="AK1489" s="1" t="s">
        <v>18718</v>
      </c>
      <c r="AL1489" s="1" t="s">
        <v>18671</v>
      </c>
      <c r="AM1489" s="1" t="s">
        <v>18679</v>
      </c>
      <c r="AN1489" s="1" t="s">
        <v>18669</v>
      </c>
      <c r="AO1489" s="1" t="s">
        <v>18668</v>
      </c>
      <c r="AP1489" s="14" t="s">
        <v>18800</v>
      </c>
      <c r="AQ1489" s="14" t="s">
        <v>18734</v>
      </c>
      <c r="AR1489" s="14" t="s">
        <v>18679</v>
      </c>
      <c r="AS1489" s="15">
        <v>44348</v>
      </c>
      <c r="AT1489" s="1" t="s">
        <v>18801</v>
      </c>
      <c r="AU1489" s="1" t="s">
        <v>18672</v>
      </c>
      <c r="AV1489" s="1" t="s">
        <v>18679</v>
      </c>
      <c r="AW1489" s="1" t="s">
        <v>18683</v>
      </c>
      <c r="AX1489" s="1" t="s">
        <v>18667</v>
      </c>
      <c r="AY1489" s="1" t="s">
        <v>18684</v>
      </c>
    </row>
    <row r="1490" spans="1:51" x14ac:dyDescent="0.2">
      <c r="A1490" s="14" t="s">
        <v>16499</v>
      </c>
      <c r="B1490" s="1" t="s">
        <v>18662</v>
      </c>
      <c r="C1490" s="1" t="s">
        <v>18685</v>
      </c>
      <c r="D1490" s="1" t="s">
        <v>18664</v>
      </c>
      <c r="E1490" s="15">
        <v>44343</v>
      </c>
      <c r="F1490" s="13">
        <v>44349</v>
      </c>
      <c r="G1490" s="1" t="s">
        <v>18665</v>
      </c>
      <c r="H1490" s="1" t="s">
        <v>18666</v>
      </c>
      <c r="I1490" s="1" t="s">
        <v>18667</v>
      </c>
      <c r="J1490" s="1" t="s">
        <v>18668</v>
      </c>
      <c r="K1490" s="1" t="s">
        <v>18669</v>
      </c>
      <c r="L1490" s="1" t="s">
        <v>18679</v>
      </c>
      <c r="M1490" s="1" t="s">
        <v>18671</v>
      </c>
      <c r="N1490" s="1" t="s">
        <v>18672</v>
      </c>
      <c r="O1490" s="1">
        <v>18</v>
      </c>
      <c r="P1490" s="1" t="s">
        <v>18662</v>
      </c>
      <c r="Q1490" s="1" t="s">
        <v>18772</v>
      </c>
      <c r="R1490" s="1">
        <v>20238053324</v>
      </c>
      <c r="S1490" s="1" t="s">
        <v>18702</v>
      </c>
      <c r="T1490" s="1">
        <v>23805332</v>
      </c>
      <c r="U1490" s="1" t="s">
        <v>18773</v>
      </c>
      <c r="V1490" s="1">
        <v>47037265</v>
      </c>
      <c r="X1490" s="1" t="s">
        <v>18774</v>
      </c>
      <c r="Y1490" s="1" t="s">
        <v>18775</v>
      </c>
      <c r="Z1490" s="1" t="s">
        <v>18706</v>
      </c>
      <c r="AA1490" s="1" t="s">
        <v>18707</v>
      </c>
      <c r="AB1490" s="1" t="s">
        <v>18707</v>
      </c>
      <c r="AE1490" s="1" t="s">
        <v>18776</v>
      </c>
      <c r="AG1490" s="1">
        <v>13</v>
      </c>
      <c r="AH1490" s="1" t="s">
        <v>1816</v>
      </c>
      <c r="AI1490" s="1">
        <v>1429</v>
      </c>
      <c r="AK1490" s="1" t="s">
        <v>18718</v>
      </c>
      <c r="AL1490" s="1" t="s">
        <v>18671</v>
      </c>
      <c r="AM1490" s="1" t="s">
        <v>18679</v>
      </c>
      <c r="AN1490" s="1" t="s">
        <v>18669</v>
      </c>
      <c r="AO1490" s="1" t="s">
        <v>18668</v>
      </c>
      <c r="AP1490" s="14" t="s">
        <v>18800</v>
      </c>
      <c r="AQ1490" s="14" t="s">
        <v>18734</v>
      </c>
      <c r="AR1490" s="14" t="s">
        <v>18679</v>
      </c>
      <c r="AS1490" s="15">
        <v>44349</v>
      </c>
      <c r="AT1490" s="1" t="s">
        <v>18801</v>
      </c>
      <c r="AU1490" s="1" t="s">
        <v>18672</v>
      </c>
      <c r="AV1490" s="1" t="s">
        <v>18679</v>
      </c>
      <c r="AW1490" s="1" t="s">
        <v>18683</v>
      </c>
      <c r="AX1490" s="1" t="s">
        <v>18667</v>
      </c>
      <c r="AY1490" s="1" t="s">
        <v>18684</v>
      </c>
    </row>
    <row r="1491" spans="1:51" x14ac:dyDescent="0.2">
      <c r="A1491" s="14" t="s">
        <v>16502</v>
      </c>
      <c r="B1491" s="1" t="s">
        <v>18662</v>
      </c>
      <c r="C1491" s="1" t="s">
        <v>18685</v>
      </c>
      <c r="D1491" s="1" t="s">
        <v>18664</v>
      </c>
      <c r="E1491" s="15">
        <v>44343</v>
      </c>
      <c r="F1491" s="13">
        <v>44349</v>
      </c>
      <c r="G1491" s="1" t="s">
        <v>18665</v>
      </c>
      <c r="H1491" s="1" t="s">
        <v>18666</v>
      </c>
      <c r="I1491" s="1" t="s">
        <v>18667</v>
      </c>
      <c r="J1491" s="1" t="s">
        <v>18668</v>
      </c>
      <c r="K1491" s="1" t="s">
        <v>18669</v>
      </c>
      <c r="L1491" s="1" t="s">
        <v>18679</v>
      </c>
      <c r="M1491" s="1" t="s">
        <v>18671</v>
      </c>
      <c r="N1491" s="1" t="s">
        <v>18672</v>
      </c>
      <c r="O1491" s="1">
        <v>17</v>
      </c>
      <c r="P1491" s="1" t="s">
        <v>18662</v>
      </c>
      <c r="Q1491" s="1" t="s">
        <v>18772</v>
      </c>
      <c r="R1491" s="1">
        <v>20238053324</v>
      </c>
      <c r="S1491" s="1" t="s">
        <v>18702</v>
      </c>
      <c r="T1491" s="1">
        <v>23805332</v>
      </c>
      <c r="U1491" s="1" t="s">
        <v>18773</v>
      </c>
      <c r="V1491" s="1">
        <v>47037265</v>
      </c>
      <c r="X1491" s="1" t="s">
        <v>18774</v>
      </c>
      <c r="Y1491" s="1" t="s">
        <v>18775</v>
      </c>
      <c r="Z1491" s="1" t="s">
        <v>18706</v>
      </c>
      <c r="AA1491" s="1" t="s">
        <v>18707</v>
      </c>
      <c r="AB1491" s="1" t="s">
        <v>18707</v>
      </c>
      <c r="AE1491" s="1" t="s">
        <v>18776</v>
      </c>
      <c r="AG1491" s="1">
        <v>13</v>
      </c>
      <c r="AH1491" s="1" t="s">
        <v>1816</v>
      </c>
      <c r="AI1491" s="1">
        <v>1429</v>
      </c>
      <c r="AK1491" s="1" t="s">
        <v>18718</v>
      </c>
      <c r="AL1491" s="1" t="s">
        <v>18671</v>
      </c>
      <c r="AM1491" s="1" t="s">
        <v>18679</v>
      </c>
      <c r="AN1491" s="1" t="s">
        <v>18669</v>
      </c>
      <c r="AO1491" s="1" t="s">
        <v>18668</v>
      </c>
      <c r="AP1491" s="14" t="s">
        <v>18800</v>
      </c>
      <c r="AQ1491" s="14" t="s">
        <v>18734</v>
      </c>
      <c r="AR1491" s="14" t="s">
        <v>18679</v>
      </c>
      <c r="AS1491" s="15">
        <v>44349</v>
      </c>
      <c r="AT1491" s="1" t="s">
        <v>18801</v>
      </c>
      <c r="AU1491" s="1" t="s">
        <v>18672</v>
      </c>
      <c r="AV1491" s="1" t="s">
        <v>18679</v>
      </c>
      <c r="AW1491" s="1" t="s">
        <v>18683</v>
      </c>
      <c r="AX1491" s="1" t="s">
        <v>18667</v>
      </c>
      <c r="AY1491" s="1" t="s">
        <v>18684</v>
      </c>
    </row>
    <row r="1492" spans="1:51" x14ac:dyDescent="0.2">
      <c r="A1492" s="14" t="s">
        <v>16506</v>
      </c>
      <c r="B1492" s="1" t="s">
        <v>18662</v>
      </c>
      <c r="C1492" s="1" t="s">
        <v>18685</v>
      </c>
      <c r="D1492" s="1" t="s">
        <v>18664</v>
      </c>
      <c r="E1492" s="15">
        <v>44343</v>
      </c>
      <c r="F1492" s="13">
        <v>44349</v>
      </c>
      <c r="G1492" s="1" t="s">
        <v>18665</v>
      </c>
      <c r="H1492" s="1" t="s">
        <v>18666</v>
      </c>
      <c r="I1492" s="1" t="s">
        <v>18667</v>
      </c>
      <c r="J1492" s="1" t="s">
        <v>18668</v>
      </c>
      <c r="K1492" s="1" t="s">
        <v>18669</v>
      </c>
      <c r="L1492" s="1" t="s">
        <v>18679</v>
      </c>
      <c r="M1492" s="1" t="s">
        <v>18671</v>
      </c>
      <c r="N1492" s="1" t="s">
        <v>18672</v>
      </c>
      <c r="O1492" s="1">
        <v>17</v>
      </c>
      <c r="P1492" s="1" t="s">
        <v>18662</v>
      </c>
      <c r="Q1492" s="1" t="s">
        <v>18772</v>
      </c>
      <c r="R1492" s="1">
        <v>20238053324</v>
      </c>
      <c r="S1492" s="1" t="s">
        <v>18702</v>
      </c>
      <c r="T1492" s="1">
        <v>23805332</v>
      </c>
      <c r="U1492" s="1" t="s">
        <v>18773</v>
      </c>
      <c r="V1492" s="1">
        <v>47037265</v>
      </c>
      <c r="X1492" s="1" t="s">
        <v>18774</v>
      </c>
      <c r="Y1492" s="1" t="s">
        <v>18775</v>
      </c>
      <c r="Z1492" s="1" t="s">
        <v>18706</v>
      </c>
      <c r="AA1492" s="1" t="s">
        <v>18707</v>
      </c>
      <c r="AB1492" s="1" t="s">
        <v>18707</v>
      </c>
      <c r="AE1492" s="1" t="s">
        <v>18776</v>
      </c>
      <c r="AG1492" s="1">
        <v>13</v>
      </c>
      <c r="AH1492" s="1" t="s">
        <v>1816</v>
      </c>
      <c r="AI1492" s="1">
        <v>1429</v>
      </c>
      <c r="AK1492" s="1" t="s">
        <v>18718</v>
      </c>
      <c r="AL1492" s="1" t="s">
        <v>18671</v>
      </c>
      <c r="AM1492" s="1" t="s">
        <v>18679</v>
      </c>
      <c r="AN1492" s="1" t="s">
        <v>18669</v>
      </c>
      <c r="AO1492" s="1" t="s">
        <v>18668</v>
      </c>
      <c r="AP1492" s="14" t="s">
        <v>18800</v>
      </c>
      <c r="AQ1492" s="14" t="s">
        <v>18734</v>
      </c>
      <c r="AR1492" s="14" t="s">
        <v>18679</v>
      </c>
      <c r="AS1492" s="15">
        <v>44349</v>
      </c>
      <c r="AT1492" s="1" t="s">
        <v>18801</v>
      </c>
      <c r="AU1492" s="1" t="s">
        <v>18672</v>
      </c>
      <c r="AV1492" s="1" t="s">
        <v>18679</v>
      </c>
      <c r="AW1492" s="1" t="s">
        <v>18683</v>
      </c>
      <c r="AX1492" s="1" t="s">
        <v>18667</v>
      </c>
      <c r="AY1492" s="1" t="s">
        <v>18684</v>
      </c>
    </row>
    <row r="1493" spans="1:51" x14ac:dyDescent="0.2">
      <c r="A1493" s="14" t="s">
        <v>16509</v>
      </c>
      <c r="B1493" s="1" t="s">
        <v>18662</v>
      </c>
      <c r="C1493" s="1" t="s">
        <v>18685</v>
      </c>
      <c r="D1493" s="1" t="s">
        <v>18664</v>
      </c>
      <c r="E1493" s="15">
        <v>44343</v>
      </c>
      <c r="F1493" s="13">
        <v>44349</v>
      </c>
      <c r="G1493" s="1" t="s">
        <v>18665</v>
      </c>
      <c r="H1493" s="1" t="s">
        <v>18666</v>
      </c>
      <c r="I1493" s="1" t="s">
        <v>18667</v>
      </c>
      <c r="J1493" s="1" t="s">
        <v>18668</v>
      </c>
      <c r="K1493" s="1" t="s">
        <v>18669</v>
      </c>
      <c r="L1493" s="1" t="s">
        <v>18679</v>
      </c>
      <c r="M1493" s="1" t="s">
        <v>18671</v>
      </c>
      <c r="N1493" s="1" t="s">
        <v>18672</v>
      </c>
      <c r="O1493" s="1">
        <v>17</v>
      </c>
      <c r="P1493" s="1" t="s">
        <v>18662</v>
      </c>
      <c r="Q1493" s="1" t="s">
        <v>18772</v>
      </c>
      <c r="R1493" s="1">
        <v>20238053324</v>
      </c>
      <c r="S1493" s="1" t="s">
        <v>18702</v>
      </c>
      <c r="T1493" s="1">
        <v>23805332</v>
      </c>
      <c r="U1493" s="1" t="s">
        <v>18773</v>
      </c>
      <c r="V1493" s="1">
        <v>47037265</v>
      </c>
      <c r="X1493" s="1" t="s">
        <v>18774</v>
      </c>
      <c r="Y1493" s="1" t="s">
        <v>18775</v>
      </c>
      <c r="Z1493" s="1" t="s">
        <v>18706</v>
      </c>
      <c r="AA1493" s="1" t="s">
        <v>18707</v>
      </c>
      <c r="AB1493" s="1" t="s">
        <v>18707</v>
      </c>
      <c r="AE1493" s="1" t="s">
        <v>18776</v>
      </c>
      <c r="AG1493" s="1">
        <v>13</v>
      </c>
      <c r="AH1493" s="1" t="s">
        <v>1816</v>
      </c>
      <c r="AI1493" s="1">
        <v>1429</v>
      </c>
      <c r="AK1493" s="1" t="s">
        <v>18718</v>
      </c>
      <c r="AL1493" s="1" t="s">
        <v>18671</v>
      </c>
      <c r="AM1493" s="1" t="s">
        <v>18679</v>
      </c>
      <c r="AN1493" s="1" t="s">
        <v>18669</v>
      </c>
      <c r="AO1493" s="1" t="s">
        <v>18668</v>
      </c>
      <c r="AP1493" s="14" t="s">
        <v>18800</v>
      </c>
      <c r="AQ1493" s="14" t="s">
        <v>18734</v>
      </c>
      <c r="AR1493" s="14" t="s">
        <v>18679</v>
      </c>
      <c r="AS1493" s="15">
        <v>44349</v>
      </c>
      <c r="AT1493" s="1" t="s">
        <v>18801</v>
      </c>
      <c r="AU1493" s="1" t="s">
        <v>18672</v>
      </c>
      <c r="AV1493" s="1" t="s">
        <v>18679</v>
      </c>
      <c r="AW1493" s="1" t="s">
        <v>18683</v>
      </c>
      <c r="AX1493" s="1" t="s">
        <v>18667</v>
      </c>
      <c r="AY1493" s="1" t="s">
        <v>18684</v>
      </c>
    </row>
    <row r="1494" spans="1:51" x14ac:dyDescent="0.2">
      <c r="A1494" s="14" t="s">
        <v>16512</v>
      </c>
      <c r="B1494" s="1" t="s">
        <v>18662</v>
      </c>
      <c r="C1494" s="1" t="s">
        <v>18685</v>
      </c>
      <c r="D1494" s="1" t="s">
        <v>18664</v>
      </c>
      <c r="E1494" s="15">
        <v>44343</v>
      </c>
      <c r="F1494" s="13">
        <v>44349</v>
      </c>
      <c r="G1494" s="1" t="s">
        <v>18665</v>
      </c>
      <c r="H1494" s="1" t="s">
        <v>18666</v>
      </c>
      <c r="I1494" s="1" t="s">
        <v>18667</v>
      </c>
      <c r="J1494" s="1" t="s">
        <v>18668</v>
      </c>
      <c r="K1494" s="1" t="s">
        <v>18669</v>
      </c>
      <c r="L1494" s="1" t="s">
        <v>18679</v>
      </c>
      <c r="M1494" s="1" t="s">
        <v>18671</v>
      </c>
      <c r="N1494" s="1" t="s">
        <v>18672</v>
      </c>
      <c r="O1494" s="1">
        <v>17</v>
      </c>
      <c r="P1494" s="1" t="s">
        <v>18662</v>
      </c>
      <c r="Q1494" s="1" t="s">
        <v>18772</v>
      </c>
      <c r="R1494" s="1">
        <v>20238053324</v>
      </c>
      <c r="S1494" s="1" t="s">
        <v>18702</v>
      </c>
      <c r="T1494" s="1">
        <v>23805332</v>
      </c>
      <c r="U1494" s="1" t="s">
        <v>18773</v>
      </c>
      <c r="V1494" s="1">
        <v>47037265</v>
      </c>
      <c r="X1494" s="1" t="s">
        <v>18774</v>
      </c>
      <c r="Y1494" s="1" t="s">
        <v>18775</v>
      </c>
      <c r="Z1494" s="1" t="s">
        <v>18706</v>
      </c>
      <c r="AA1494" s="1" t="s">
        <v>18707</v>
      </c>
      <c r="AB1494" s="1" t="s">
        <v>18707</v>
      </c>
      <c r="AE1494" s="1" t="s">
        <v>18776</v>
      </c>
      <c r="AG1494" s="1">
        <v>13</v>
      </c>
      <c r="AH1494" s="1" t="s">
        <v>1816</v>
      </c>
      <c r="AI1494" s="1">
        <v>1429</v>
      </c>
      <c r="AK1494" s="1" t="s">
        <v>18718</v>
      </c>
      <c r="AL1494" s="1" t="s">
        <v>18671</v>
      </c>
      <c r="AM1494" s="1" t="s">
        <v>18679</v>
      </c>
      <c r="AN1494" s="1" t="s">
        <v>18669</v>
      </c>
      <c r="AO1494" s="1" t="s">
        <v>18668</v>
      </c>
      <c r="AP1494" s="14" t="s">
        <v>18800</v>
      </c>
      <c r="AQ1494" s="14" t="s">
        <v>18734</v>
      </c>
      <c r="AR1494" s="14" t="s">
        <v>18679</v>
      </c>
      <c r="AS1494" s="15">
        <v>44349</v>
      </c>
      <c r="AT1494" s="1" t="s">
        <v>18801</v>
      </c>
      <c r="AU1494" s="1" t="s">
        <v>18672</v>
      </c>
      <c r="AV1494" s="1" t="s">
        <v>18679</v>
      </c>
      <c r="AW1494" s="1" t="s">
        <v>18683</v>
      </c>
      <c r="AX1494" s="1" t="s">
        <v>18667</v>
      </c>
      <c r="AY1494" s="1" t="s">
        <v>18684</v>
      </c>
    </row>
    <row r="1495" spans="1:51" x14ac:dyDescent="0.2">
      <c r="A1495" s="14" t="s">
        <v>16515</v>
      </c>
      <c r="B1495" s="1" t="s">
        <v>18662</v>
      </c>
      <c r="C1495" s="1" t="s">
        <v>18685</v>
      </c>
      <c r="D1495" s="1" t="s">
        <v>18664</v>
      </c>
      <c r="E1495" s="15">
        <v>44343</v>
      </c>
      <c r="F1495" s="13">
        <v>44348</v>
      </c>
      <c r="G1495" s="1" t="s">
        <v>18665</v>
      </c>
      <c r="H1495" s="1" t="s">
        <v>18666</v>
      </c>
      <c r="I1495" s="1" t="s">
        <v>18667</v>
      </c>
      <c r="J1495" s="1" t="s">
        <v>18668</v>
      </c>
      <c r="K1495" s="1" t="s">
        <v>18669</v>
      </c>
      <c r="L1495" s="1" t="s">
        <v>18679</v>
      </c>
      <c r="M1495" s="1" t="s">
        <v>18671</v>
      </c>
      <c r="N1495" s="1" t="s">
        <v>18672</v>
      </c>
      <c r="O1495" s="1">
        <v>17</v>
      </c>
      <c r="P1495" s="1" t="s">
        <v>18662</v>
      </c>
      <c r="Q1495" s="1" t="s">
        <v>18772</v>
      </c>
      <c r="R1495" s="1">
        <v>20238053324</v>
      </c>
      <c r="S1495" s="1" t="s">
        <v>18702</v>
      </c>
      <c r="T1495" s="1">
        <v>23805332</v>
      </c>
      <c r="U1495" s="1" t="s">
        <v>18773</v>
      </c>
      <c r="V1495" s="1">
        <v>47037265</v>
      </c>
      <c r="X1495" s="1" t="s">
        <v>18774</v>
      </c>
      <c r="Y1495" s="1" t="s">
        <v>18775</v>
      </c>
      <c r="Z1495" s="1" t="s">
        <v>18706</v>
      </c>
      <c r="AA1495" s="1" t="s">
        <v>18707</v>
      </c>
      <c r="AB1495" s="1" t="s">
        <v>18707</v>
      </c>
      <c r="AE1495" s="1" t="s">
        <v>18776</v>
      </c>
      <c r="AG1495" s="1">
        <v>13</v>
      </c>
      <c r="AH1495" s="1" t="s">
        <v>1816</v>
      </c>
      <c r="AI1495" s="1">
        <v>1429</v>
      </c>
      <c r="AK1495" s="1" t="s">
        <v>18718</v>
      </c>
      <c r="AL1495" s="1" t="s">
        <v>18671</v>
      </c>
      <c r="AM1495" s="1" t="s">
        <v>18679</v>
      </c>
      <c r="AN1495" s="1" t="s">
        <v>18669</v>
      </c>
      <c r="AO1495" s="1" t="s">
        <v>18668</v>
      </c>
      <c r="AP1495" s="14" t="s">
        <v>18800</v>
      </c>
      <c r="AQ1495" s="14" t="s">
        <v>18734</v>
      </c>
      <c r="AR1495" s="14" t="s">
        <v>18679</v>
      </c>
      <c r="AS1495" s="15">
        <v>44348</v>
      </c>
      <c r="AT1495" s="1" t="s">
        <v>18801</v>
      </c>
      <c r="AU1495" s="1" t="s">
        <v>18672</v>
      </c>
      <c r="AV1495" s="1" t="s">
        <v>18679</v>
      </c>
      <c r="AW1495" s="1" t="s">
        <v>18683</v>
      </c>
      <c r="AX1495" s="1" t="s">
        <v>18667</v>
      </c>
      <c r="AY1495" s="1" t="s">
        <v>18684</v>
      </c>
    </row>
    <row r="1496" spans="1:51" x14ac:dyDescent="0.2">
      <c r="A1496" s="14" t="s">
        <v>18608</v>
      </c>
      <c r="B1496" s="1" t="s">
        <v>19235</v>
      </c>
      <c r="C1496" s="1" t="s">
        <v>19259</v>
      </c>
      <c r="D1496" s="1" t="s">
        <v>18664</v>
      </c>
      <c r="E1496" s="15">
        <v>44343</v>
      </c>
      <c r="F1496" s="13">
        <v>44344</v>
      </c>
      <c r="G1496" s="1" t="s">
        <v>18954</v>
      </c>
      <c r="H1496" s="1" t="s">
        <v>19236</v>
      </c>
      <c r="I1496" s="1" t="s">
        <v>18667</v>
      </c>
      <c r="J1496" s="1" t="s">
        <v>18668</v>
      </c>
      <c r="K1496" s="1" t="s">
        <v>18669</v>
      </c>
      <c r="L1496" s="1" t="s">
        <v>18894</v>
      </c>
      <c r="M1496" s="1" t="s">
        <v>18893</v>
      </c>
      <c r="N1496" s="1" t="s">
        <v>19237</v>
      </c>
      <c r="O1496" s="1">
        <v>13</v>
      </c>
      <c r="P1496" s="1" t="s">
        <v>19235</v>
      </c>
      <c r="Q1496" s="1" t="s">
        <v>18673</v>
      </c>
      <c r="R1496" s="1">
        <v>30641405554</v>
      </c>
      <c r="U1496" s="1" t="s">
        <v>19615</v>
      </c>
      <c r="V1496" s="1">
        <v>91150418290</v>
      </c>
      <c r="W1496" s="1" t="s">
        <v>19616</v>
      </c>
      <c r="Z1496" s="1" t="s">
        <v>18706</v>
      </c>
      <c r="AA1496" s="1" t="s">
        <v>18789</v>
      </c>
      <c r="AB1496" s="1" t="s">
        <v>19500</v>
      </c>
      <c r="AE1496" s="1" t="s">
        <v>19617</v>
      </c>
      <c r="AG1496" s="1">
        <v>3</v>
      </c>
      <c r="AI1496" s="1">
        <v>1425</v>
      </c>
      <c r="AK1496" s="1" t="s">
        <v>18915</v>
      </c>
      <c r="AL1496" s="1" t="s">
        <v>17844</v>
      </c>
      <c r="AM1496" s="1" t="s">
        <v>18916</v>
      </c>
      <c r="AN1496" s="1" t="s">
        <v>18863</v>
      </c>
      <c r="AO1496" s="1" t="s">
        <v>18668</v>
      </c>
      <c r="AP1496" s="14" t="s">
        <v>19830</v>
      </c>
      <c r="AQ1496" s="14" t="s">
        <v>19831</v>
      </c>
      <c r="AR1496" s="14" t="s">
        <v>18916</v>
      </c>
      <c r="AS1496" s="15">
        <v>44344</v>
      </c>
      <c r="AT1496" s="1" t="s">
        <v>19533</v>
      </c>
      <c r="AU1496" s="1" t="s">
        <v>19237</v>
      </c>
      <c r="AV1496" s="1" t="s">
        <v>18894</v>
      </c>
      <c r="AW1496" s="1" t="s">
        <v>19241</v>
      </c>
      <c r="AX1496" s="1" t="s">
        <v>18667</v>
      </c>
      <c r="AY1496" s="1" t="s">
        <v>19242</v>
      </c>
    </row>
    <row r="1497" spans="1:51" x14ac:dyDescent="0.2">
      <c r="A1497" s="14" t="s">
        <v>19848</v>
      </c>
      <c r="B1497" s="1" t="s">
        <v>18662</v>
      </c>
      <c r="C1497" s="1" t="s">
        <v>18685</v>
      </c>
      <c r="D1497" s="1" t="s">
        <v>18664</v>
      </c>
      <c r="E1497" s="15">
        <v>44344</v>
      </c>
      <c r="F1497" s="13">
        <v>44348</v>
      </c>
      <c r="G1497" s="1" t="s">
        <v>18665</v>
      </c>
      <c r="H1497" s="1" t="s">
        <v>18666</v>
      </c>
      <c r="I1497" s="1" t="s">
        <v>18667</v>
      </c>
      <c r="J1497" s="1" t="s">
        <v>18668</v>
      </c>
      <c r="K1497" s="1" t="s">
        <v>18669</v>
      </c>
      <c r="L1497" s="1" t="s">
        <v>18679</v>
      </c>
      <c r="M1497" s="1" t="s">
        <v>18671</v>
      </c>
      <c r="N1497" s="1" t="s">
        <v>18672</v>
      </c>
      <c r="O1497" s="1">
        <v>19</v>
      </c>
      <c r="P1497" s="1" t="s">
        <v>18662</v>
      </c>
      <c r="Q1497" s="1" t="s">
        <v>18673</v>
      </c>
      <c r="R1497" s="1">
        <v>30519887335</v>
      </c>
      <c r="U1497" s="1" t="s">
        <v>18756</v>
      </c>
      <c r="V1497" s="1">
        <v>57871555</v>
      </c>
      <c r="W1497" s="1" t="s">
        <v>18757</v>
      </c>
      <c r="Z1497" s="1" t="s">
        <v>18706</v>
      </c>
      <c r="AA1497" s="1" t="s">
        <v>18758</v>
      </c>
      <c r="AB1497" s="1" t="s">
        <v>18759</v>
      </c>
      <c r="AE1497" s="1" t="s">
        <v>18760</v>
      </c>
      <c r="AG1497" s="1">
        <v>9</v>
      </c>
      <c r="AI1497" s="1">
        <v>1425</v>
      </c>
      <c r="AK1497" s="1" t="s">
        <v>18718</v>
      </c>
      <c r="AL1497" s="1" t="s">
        <v>18671</v>
      </c>
      <c r="AM1497" s="1" t="s">
        <v>18679</v>
      </c>
      <c r="AN1497" s="1" t="s">
        <v>18669</v>
      </c>
      <c r="AO1497" s="1" t="s">
        <v>18668</v>
      </c>
      <c r="AP1497" s="14" t="s">
        <v>18800</v>
      </c>
      <c r="AQ1497" s="14" t="s">
        <v>18734</v>
      </c>
      <c r="AR1497" s="14" t="s">
        <v>18679</v>
      </c>
      <c r="AS1497" s="15">
        <v>44348</v>
      </c>
      <c r="AT1497" s="1" t="s">
        <v>18801</v>
      </c>
      <c r="AU1497" s="1" t="s">
        <v>18672</v>
      </c>
      <c r="AV1497" s="1" t="s">
        <v>18679</v>
      </c>
      <c r="AW1497" s="1" t="s">
        <v>18683</v>
      </c>
      <c r="AX1497" s="1" t="s">
        <v>18667</v>
      </c>
      <c r="AY1497" s="1" t="s">
        <v>18684</v>
      </c>
    </row>
    <row r="1498" spans="1:51" x14ac:dyDescent="0.2">
      <c r="A1498" s="14" t="s">
        <v>19849</v>
      </c>
      <c r="B1498" s="1" t="s">
        <v>18662</v>
      </c>
      <c r="C1498" s="1" t="s">
        <v>18685</v>
      </c>
      <c r="D1498" s="1" t="s">
        <v>18664</v>
      </c>
      <c r="E1498" s="15">
        <v>44344</v>
      </c>
      <c r="F1498" s="13">
        <v>44349</v>
      </c>
      <c r="G1498" s="1" t="s">
        <v>18665</v>
      </c>
      <c r="H1498" s="1" t="s">
        <v>18666</v>
      </c>
      <c r="I1498" s="1" t="s">
        <v>18667</v>
      </c>
      <c r="J1498" s="1" t="s">
        <v>18668</v>
      </c>
      <c r="K1498" s="1" t="s">
        <v>18669</v>
      </c>
      <c r="L1498" s="1" t="s">
        <v>18679</v>
      </c>
      <c r="M1498" s="1" t="s">
        <v>18671</v>
      </c>
      <c r="N1498" s="1" t="s">
        <v>18672</v>
      </c>
      <c r="O1498" s="1">
        <v>18</v>
      </c>
      <c r="P1498" s="1" t="s">
        <v>18662</v>
      </c>
      <c r="Q1498" s="1" t="s">
        <v>18772</v>
      </c>
      <c r="R1498" s="1">
        <v>20238053324</v>
      </c>
      <c r="S1498" s="1" t="s">
        <v>18702</v>
      </c>
      <c r="T1498" s="1">
        <v>23805332</v>
      </c>
      <c r="U1498" s="1" t="s">
        <v>18773</v>
      </c>
      <c r="V1498" s="1">
        <v>47037265</v>
      </c>
      <c r="X1498" s="1" t="s">
        <v>18774</v>
      </c>
      <c r="Y1498" s="1" t="s">
        <v>18775</v>
      </c>
      <c r="Z1498" s="1" t="s">
        <v>18706</v>
      </c>
      <c r="AA1498" s="1" t="s">
        <v>18707</v>
      </c>
      <c r="AB1498" s="1" t="s">
        <v>18707</v>
      </c>
      <c r="AE1498" s="1" t="s">
        <v>18776</v>
      </c>
      <c r="AG1498" s="1">
        <v>13</v>
      </c>
      <c r="AH1498" s="1" t="s">
        <v>1816</v>
      </c>
      <c r="AI1498" s="1">
        <v>1429</v>
      </c>
      <c r="AK1498" s="1" t="s">
        <v>18718</v>
      </c>
      <c r="AL1498" s="1" t="s">
        <v>18671</v>
      </c>
      <c r="AM1498" s="1" t="s">
        <v>18679</v>
      </c>
      <c r="AN1498" s="1" t="s">
        <v>18669</v>
      </c>
      <c r="AO1498" s="1" t="s">
        <v>18668</v>
      </c>
      <c r="AP1498" s="14" t="s">
        <v>18800</v>
      </c>
      <c r="AQ1498" s="14" t="s">
        <v>18734</v>
      </c>
      <c r="AR1498" s="14" t="s">
        <v>18679</v>
      </c>
      <c r="AS1498" s="15">
        <v>44349</v>
      </c>
      <c r="AT1498" s="1" t="s">
        <v>18801</v>
      </c>
      <c r="AU1498" s="1" t="s">
        <v>18672</v>
      </c>
      <c r="AV1498" s="1" t="s">
        <v>18679</v>
      </c>
      <c r="AW1498" s="1" t="s">
        <v>18683</v>
      </c>
      <c r="AX1498" s="1" t="s">
        <v>18667</v>
      </c>
      <c r="AY1498" s="1" t="s">
        <v>18684</v>
      </c>
    </row>
    <row r="1499" spans="1:51" x14ac:dyDescent="0.2">
      <c r="A1499" s="14" t="s">
        <v>19850</v>
      </c>
      <c r="B1499" s="1" t="s">
        <v>18662</v>
      </c>
      <c r="C1499" s="1" t="s">
        <v>18685</v>
      </c>
      <c r="D1499" s="1" t="s">
        <v>18664</v>
      </c>
      <c r="E1499" s="15">
        <v>44344</v>
      </c>
      <c r="F1499" s="13">
        <v>44349</v>
      </c>
      <c r="G1499" s="1" t="s">
        <v>18665</v>
      </c>
      <c r="H1499" s="1" t="s">
        <v>18666</v>
      </c>
      <c r="I1499" s="1" t="s">
        <v>18667</v>
      </c>
      <c r="J1499" s="1" t="s">
        <v>18668</v>
      </c>
      <c r="K1499" s="1" t="s">
        <v>18669</v>
      </c>
      <c r="L1499" s="1" t="s">
        <v>18679</v>
      </c>
      <c r="M1499" s="1" t="s">
        <v>18671</v>
      </c>
      <c r="N1499" s="1" t="s">
        <v>18672</v>
      </c>
      <c r="O1499" s="1">
        <v>18</v>
      </c>
      <c r="P1499" s="1" t="s">
        <v>18662</v>
      </c>
      <c r="Q1499" s="1" t="s">
        <v>18772</v>
      </c>
      <c r="R1499" s="1">
        <v>20238053324</v>
      </c>
      <c r="S1499" s="1" t="s">
        <v>18702</v>
      </c>
      <c r="T1499" s="1">
        <v>23805332</v>
      </c>
      <c r="U1499" s="1" t="s">
        <v>18773</v>
      </c>
      <c r="V1499" s="1">
        <v>47037265</v>
      </c>
      <c r="X1499" s="1" t="s">
        <v>18774</v>
      </c>
      <c r="Y1499" s="1" t="s">
        <v>18775</v>
      </c>
      <c r="Z1499" s="1" t="s">
        <v>18706</v>
      </c>
      <c r="AA1499" s="1" t="s">
        <v>18707</v>
      </c>
      <c r="AB1499" s="1" t="s">
        <v>18707</v>
      </c>
      <c r="AE1499" s="1" t="s">
        <v>18776</v>
      </c>
      <c r="AG1499" s="1">
        <v>13</v>
      </c>
      <c r="AH1499" s="1" t="s">
        <v>1816</v>
      </c>
      <c r="AI1499" s="1">
        <v>1429</v>
      </c>
      <c r="AK1499" s="1" t="s">
        <v>18718</v>
      </c>
      <c r="AL1499" s="1" t="s">
        <v>18671</v>
      </c>
      <c r="AM1499" s="1" t="s">
        <v>18679</v>
      </c>
      <c r="AN1499" s="1" t="s">
        <v>18669</v>
      </c>
      <c r="AO1499" s="1" t="s">
        <v>18668</v>
      </c>
      <c r="AP1499" s="14" t="s">
        <v>18800</v>
      </c>
      <c r="AQ1499" s="14" t="s">
        <v>18734</v>
      </c>
      <c r="AR1499" s="14" t="s">
        <v>18679</v>
      </c>
      <c r="AS1499" s="15">
        <v>44349</v>
      </c>
      <c r="AT1499" s="1" t="s">
        <v>18801</v>
      </c>
      <c r="AU1499" s="1" t="s">
        <v>18672</v>
      </c>
      <c r="AV1499" s="1" t="s">
        <v>18679</v>
      </c>
      <c r="AW1499" s="1" t="s">
        <v>18683</v>
      </c>
      <c r="AX1499" s="1" t="s">
        <v>18667</v>
      </c>
      <c r="AY1499" s="1" t="s">
        <v>18684</v>
      </c>
    </row>
    <row r="1500" spans="1:51" x14ac:dyDescent="0.2">
      <c r="A1500" s="14" t="s">
        <v>19851</v>
      </c>
      <c r="B1500" s="1" t="s">
        <v>18662</v>
      </c>
      <c r="C1500" s="1" t="s">
        <v>18685</v>
      </c>
      <c r="D1500" s="1" t="s">
        <v>18664</v>
      </c>
      <c r="E1500" s="15">
        <v>44344</v>
      </c>
      <c r="F1500" s="13">
        <v>44349</v>
      </c>
      <c r="G1500" s="1" t="s">
        <v>18665</v>
      </c>
      <c r="H1500" s="1" t="s">
        <v>18666</v>
      </c>
      <c r="I1500" s="1" t="s">
        <v>18667</v>
      </c>
      <c r="J1500" s="1" t="s">
        <v>18668</v>
      </c>
      <c r="K1500" s="1" t="s">
        <v>18669</v>
      </c>
      <c r="L1500" s="1" t="s">
        <v>18679</v>
      </c>
      <c r="M1500" s="1" t="s">
        <v>18671</v>
      </c>
      <c r="N1500" s="1" t="s">
        <v>18672</v>
      </c>
      <c r="O1500" s="1">
        <v>19</v>
      </c>
      <c r="P1500" s="1" t="s">
        <v>18662</v>
      </c>
      <c r="Q1500" s="1" t="s">
        <v>18772</v>
      </c>
      <c r="R1500" s="1">
        <v>20238053324</v>
      </c>
      <c r="S1500" s="1" t="s">
        <v>18702</v>
      </c>
      <c r="T1500" s="1">
        <v>23805332</v>
      </c>
      <c r="U1500" s="1" t="s">
        <v>18773</v>
      </c>
      <c r="V1500" s="1">
        <v>47037265</v>
      </c>
      <c r="X1500" s="1" t="s">
        <v>18774</v>
      </c>
      <c r="Y1500" s="1" t="s">
        <v>18775</v>
      </c>
      <c r="Z1500" s="1" t="s">
        <v>18706</v>
      </c>
      <c r="AA1500" s="1" t="s">
        <v>18707</v>
      </c>
      <c r="AB1500" s="1" t="s">
        <v>18707</v>
      </c>
      <c r="AE1500" s="1" t="s">
        <v>18776</v>
      </c>
      <c r="AG1500" s="1">
        <v>13</v>
      </c>
      <c r="AH1500" s="1" t="s">
        <v>1816</v>
      </c>
      <c r="AI1500" s="1">
        <v>1429</v>
      </c>
      <c r="AK1500" s="1" t="s">
        <v>18718</v>
      </c>
      <c r="AL1500" s="1" t="s">
        <v>18671</v>
      </c>
      <c r="AM1500" s="1" t="s">
        <v>18679</v>
      </c>
      <c r="AN1500" s="1" t="s">
        <v>18669</v>
      </c>
      <c r="AO1500" s="1" t="s">
        <v>18668</v>
      </c>
      <c r="AP1500" s="14" t="s">
        <v>18800</v>
      </c>
      <c r="AQ1500" s="14" t="s">
        <v>18734</v>
      </c>
      <c r="AR1500" s="14" t="s">
        <v>18679</v>
      </c>
      <c r="AS1500" s="15">
        <v>44349</v>
      </c>
      <c r="AT1500" s="1" t="s">
        <v>18801</v>
      </c>
      <c r="AU1500" s="1" t="s">
        <v>18672</v>
      </c>
      <c r="AV1500" s="1" t="s">
        <v>18679</v>
      </c>
      <c r="AW1500" s="1" t="s">
        <v>18683</v>
      </c>
      <c r="AX1500" s="1" t="s">
        <v>18667</v>
      </c>
      <c r="AY1500" s="1" t="s">
        <v>18684</v>
      </c>
    </row>
    <row r="1501" spans="1:51" x14ac:dyDescent="0.2">
      <c r="A1501" s="14" t="s">
        <v>19852</v>
      </c>
      <c r="B1501" s="1" t="s">
        <v>18662</v>
      </c>
      <c r="C1501" s="1" t="s">
        <v>18685</v>
      </c>
      <c r="D1501" s="1" t="s">
        <v>18664</v>
      </c>
      <c r="E1501" s="15">
        <v>44344</v>
      </c>
      <c r="F1501" s="13">
        <v>44348</v>
      </c>
      <c r="G1501" s="1" t="s">
        <v>18665</v>
      </c>
      <c r="H1501" s="1" t="s">
        <v>18666</v>
      </c>
      <c r="I1501" s="1" t="s">
        <v>18667</v>
      </c>
      <c r="J1501" s="1" t="s">
        <v>18668</v>
      </c>
      <c r="K1501" s="1" t="s">
        <v>18669</v>
      </c>
      <c r="L1501" s="1" t="s">
        <v>18679</v>
      </c>
      <c r="M1501" s="1" t="s">
        <v>18671</v>
      </c>
      <c r="N1501" s="1" t="s">
        <v>18672</v>
      </c>
      <c r="O1501" s="1">
        <v>19</v>
      </c>
      <c r="P1501" s="1" t="s">
        <v>18662</v>
      </c>
      <c r="Q1501" s="1" t="s">
        <v>18673</v>
      </c>
      <c r="R1501" s="1">
        <v>30708204796</v>
      </c>
      <c r="U1501" s="1" t="s">
        <v>19159</v>
      </c>
      <c r="V1501" s="1">
        <v>47234433</v>
      </c>
      <c r="W1501" s="1" t="s">
        <v>19160</v>
      </c>
      <c r="Z1501" s="1" t="s">
        <v>18706</v>
      </c>
      <c r="AA1501" s="1" t="s">
        <v>19111</v>
      </c>
      <c r="AB1501" s="1" t="s">
        <v>19161</v>
      </c>
      <c r="AE1501" s="1" t="s">
        <v>19162</v>
      </c>
      <c r="AG1501" s="1" t="s">
        <v>18816</v>
      </c>
      <c r="AH1501" s="1" t="s">
        <v>19011</v>
      </c>
      <c r="AI1501" s="1" t="s">
        <v>19163</v>
      </c>
      <c r="AK1501" s="1" t="s">
        <v>18968</v>
      </c>
      <c r="AL1501" s="1" t="s">
        <v>18969</v>
      </c>
      <c r="AM1501" s="1" t="s">
        <v>18970</v>
      </c>
      <c r="AN1501" s="1" t="s">
        <v>18669</v>
      </c>
      <c r="AO1501" s="1" t="s">
        <v>18668</v>
      </c>
      <c r="AP1501" s="14" t="s">
        <v>18968</v>
      </c>
      <c r="AQ1501" s="14" t="s">
        <v>19166</v>
      </c>
      <c r="AR1501" s="14" t="s">
        <v>18970</v>
      </c>
      <c r="AS1501" s="15">
        <v>44348</v>
      </c>
      <c r="AT1501" s="1" t="s">
        <v>18713</v>
      </c>
      <c r="AU1501" s="1" t="s">
        <v>18672</v>
      </c>
      <c r="AV1501" s="1" t="s">
        <v>18679</v>
      </c>
      <c r="AW1501" s="1" t="s">
        <v>18683</v>
      </c>
      <c r="AX1501" s="1" t="s">
        <v>18667</v>
      </c>
      <c r="AY1501" s="1" t="s">
        <v>18684</v>
      </c>
    </row>
    <row r="1502" spans="1:51" x14ac:dyDescent="0.2">
      <c r="A1502" s="14" t="s">
        <v>19853</v>
      </c>
      <c r="B1502" s="1" t="s">
        <v>18662</v>
      </c>
      <c r="C1502" s="1" t="s">
        <v>18685</v>
      </c>
      <c r="D1502" s="1" t="s">
        <v>18664</v>
      </c>
      <c r="E1502" s="15">
        <v>44344</v>
      </c>
      <c r="F1502" s="13">
        <v>44349</v>
      </c>
      <c r="G1502" s="1" t="s">
        <v>18665</v>
      </c>
      <c r="H1502" s="1" t="s">
        <v>18666</v>
      </c>
      <c r="I1502" s="1" t="s">
        <v>18667</v>
      </c>
      <c r="J1502" s="1" t="s">
        <v>18668</v>
      </c>
      <c r="K1502" s="1" t="s">
        <v>18669</v>
      </c>
      <c r="L1502" s="1" t="s">
        <v>18679</v>
      </c>
      <c r="M1502" s="1" t="s">
        <v>18671</v>
      </c>
      <c r="N1502" s="1" t="s">
        <v>18672</v>
      </c>
      <c r="O1502" s="1">
        <v>18</v>
      </c>
      <c r="P1502" s="1" t="s">
        <v>18662</v>
      </c>
      <c r="Q1502" s="1" t="s">
        <v>18772</v>
      </c>
      <c r="R1502" s="1">
        <v>20238053324</v>
      </c>
      <c r="S1502" s="1" t="s">
        <v>18702</v>
      </c>
      <c r="T1502" s="1">
        <v>23805332</v>
      </c>
      <c r="U1502" s="1" t="s">
        <v>18773</v>
      </c>
      <c r="V1502" s="1">
        <v>47037265</v>
      </c>
      <c r="X1502" s="1" t="s">
        <v>18774</v>
      </c>
      <c r="Y1502" s="1" t="s">
        <v>18775</v>
      </c>
      <c r="Z1502" s="1" t="s">
        <v>18706</v>
      </c>
      <c r="AA1502" s="1" t="s">
        <v>18707</v>
      </c>
      <c r="AB1502" s="1" t="s">
        <v>18707</v>
      </c>
      <c r="AE1502" s="1" t="s">
        <v>18776</v>
      </c>
      <c r="AG1502" s="1">
        <v>13</v>
      </c>
      <c r="AH1502" s="1" t="s">
        <v>1816</v>
      </c>
      <c r="AI1502" s="1">
        <v>1429</v>
      </c>
      <c r="AK1502" s="1" t="s">
        <v>18718</v>
      </c>
      <c r="AL1502" s="1" t="s">
        <v>18671</v>
      </c>
      <c r="AM1502" s="1" t="s">
        <v>18679</v>
      </c>
      <c r="AN1502" s="1" t="s">
        <v>18669</v>
      </c>
      <c r="AO1502" s="1" t="s">
        <v>18668</v>
      </c>
      <c r="AP1502" s="14" t="s">
        <v>18800</v>
      </c>
      <c r="AQ1502" s="14" t="s">
        <v>18734</v>
      </c>
      <c r="AR1502" s="14" t="s">
        <v>18679</v>
      </c>
      <c r="AS1502" s="15">
        <v>44349</v>
      </c>
      <c r="AT1502" s="1" t="s">
        <v>18801</v>
      </c>
      <c r="AU1502" s="1" t="s">
        <v>18672</v>
      </c>
      <c r="AV1502" s="1" t="s">
        <v>18679</v>
      </c>
      <c r="AW1502" s="1" t="s">
        <v>18683</v>
      </c>
      <c r="AX1502" s="1" t="s">
        <v>18667</v>
      </c>
      <c r="AY1502" s="1" t="s">
        <v>18684</v>
      </c>
    </row>
    <row r="1503" spans="1:51" x14ac:dyDescent="0.2">
      <c r="A1503" s="14" t="s">
        <v>19854</v>
      </c>
      <c r="B1503" s="1" t="s">
        <v>18662</v>
      </c>
      <c r="C1503" s="1" t="s">
        <v>18685</v>
      </c>
      <c r="D1503" s="1" t="s">
        <v>18664</v>
      </c>
      <c r="E1503" s="15">
        <v>44344</v>
      </c>
      <c r="F1503" s="13">
        <v>44349</v>
      </c>
      <c r="G1503" s="1" t="s">
        <v>18665</v>
      </c>
      <c r="H1503" s="1" t="s">
        <v>18666</v>
      </c>
      <c r="I1503" s="1" t="s">
        <v>18667</v>
      </c>
      <c r="J1503" s="1" t="s">
        <v>18668</v>
      </c>
      <c r="K1503" s="1" t="s">
        <v>18669</v>
      </c>
      <c r="L1503" s="1" t="s">
        <v>18679</v>
      </c>
      <c r="M1503" s="1" t="s">
        <v>18671</v>
      </c>
      <c r="N1503" s="1" t="s">
        <v>18672</v>
      </c>
      <c r="O1503" s="1">
        <v>18</v>
      </c>
      <c r="P1503" s="1" t="s">
        <v>18662</v>
      </c>
      <c r="Q1503" s="1" t="s">
        <v>18772</v>
      </c>
      <c r="R1503" s="1">
        <v>20238053324</v>
      </c>
      <c r="S1503" s="1" t="s">
        <v>18702</v>
      </c>
      <c r="T1503" s="1">
        <v>23805332</v>
      </c>
      <c r="U1503" s="1" t="s">
        <v>18773</v>
      </c>
      <c r="V1503" s="1">
        <v>47037265</v>
      </c>
      <c r="X1503" s="1" t="s">
        <v>18774</v>
      </c>
      <c r="Y1503" s="1" t="s">
        <v>18775</v>
      </c>
      <c r="Z1503" s="1" t="s">
        <v>18706</v>
      </c>
      <c r="AA1503" s="1" t="s">
        <v>18707</v>
      </c>
      <c r="AB1503" s="1" t="s">
        <v>18707</v>
      </c>
      <c r="AE1503" s="1" t="s">
        <v>18776</v>
      </c>
      <c r="AG1503" s="1">
        <v>13</v>
      </c>
      <c r="AH1503" s="1" t="s">
        <v>1816</v>
      </c>
      <c r="AI1503" s="1">
        <v>1429</v>
      </c>
      <c r="AK1503" s="1" t="s">
        <v>18718</v>
      </c>
      <c r="AL1503" s="1" t="s">
        <v>18671</v>
      </c>
      <c r="AM1503" s="1" t="s">
        <v>18679</v>
      </c>
      <c r="AN1503" s="1" t="s">
        <v>18669</v>
      </c>
      <c r="AO1503" s="1" t="s">
        <v>18668</v>
      </c>
      <c r="AP1503" s="14" t="s">
        <v>18800</v>
      </c>
      <c r="AQ1503" s="14" t="s">
        <v>18734</v>
      </c>
      <c r="AR1503" s="14" t="s">
        <v>18679</v>
      </c>
      <c r="AS1503" s="15">
        <v>44349</v>
      </c>
      <c r="AT1503" s="1" t="s">
        <v>18801</v>
      </c>
      <c r="AU1503" s="1" t="s">
        <v>18672</v>
      </c>
      <c r="AV1503" s="1" t="s">
        <v>18679</v>
      </c>
      <c r="AW1503" s="1" t="s">
        <v>18683</v>
      </c>
      <c r="AX1503" s="1" t="s">
        <v>18667</v>
      </c>
      <c r="AY1503" s="1" t="s">
        <v>18684</v>
      </c>
    </row>
    <row r="1504" spans="1:51" x14ac:dyDescent="0.2">
      <c r="A1504" s="14" t="s">
        <v>19855</v>
      </c>
      <c r="B1504" s="1" t="s">
        <v>18662</v>
      </c>
      <c r="C1504" s="1" t="s">
        <v>18685</v>
      </c>
      <c r="D1504" s="1" t="s">
        <v>18664</v>
      </c>
      <c r="E1504" s="15">
        <v>44344</v>
      </c>
      <c r="F1504" s="13">
        <v>44349</v>
      </c>
      <c r="G1504" s="1" t="s">
        <v>18665</v>
      </c>
      <c r="H1504" s="1" t="s">
        <v>18666</v>
      </c>
      <c r="I1504" s="1" t="s">
        <v>18667</v>
      </c>
      <c r="J1504" s="1" t="s">
        <v>18668</v>
      </c>
      <c r="K1504" s="1" t="s">
        <v>18669</v>
      </c>
      <c r="L1504" s="1" t="s">
        <v>18679</v>
      </c>
      <c r="M1504" s="1" t="s">
        <v>18671</v>
      </c>
      <c r="N1504" s="1" t="s">
        <v>18672</v>
      </c>
      <c r="O1504" s="1">
        <v>18</v>
      </c>
      <c r="P1504" s="1" t="s">
        <v>18662</v>
      </c>
      <c r="Q1504" s="1" t="s">
        <v>18772</v>
      </c>
      <c r="R1504" s="1">
        <v>20238053324</v>
      </c>
      <c r="S1504" s="1" t="s">
        <v>18702</v>
      </c>
      <c r="T1504" s="1">
        <v>23805332</v>
      </c>
      <c r="U1504" s="1" t="s">
        <v>18773</v>
      </c>
      <c r="V1504" s="1">
        <v>47037265</v>
      </c>
      <c r="X1504" s="1" t="s">
        <v>18774</v>
      </c>
      <c r="Y1504" s="1" t="s">
        <v>18775</v>
      </c>
      <c r="Z1504" s="1" t="s">
        <v>18706</v>
      </c>
      <c r="AA1504" s="1" t="s">
        <v>18707</v>
      </c>
      <c r="AB1504" s="1" t="s">
        <v>18707</v>
      </c>
      <c r="AE1504" s="1" t="s">
        <v>18776</v>
      </c>
      <c r="AG1504" s="1">
        <v>13</v>
      </c>
      <c r="AH1504" s="1" t="s">
        <v>1816</v>
      </c>
      <c r="AI1504" s="1">
        <v>1429</v>
      </c>
      <c r="AK1504" s="1" t="s">
        <v>18718</v>
      </c>
      <c r="AL1504" s="1" t="s">
        <v>18671</v>
      </c>
      <c r="AM1504" s="1" t="s">
        <v>18679</v>
      </c>
      <c r="AN1504" s="1" t="s">
        <v>18669</v>
      </c>
      <c r="AO1504" s="1" t="s">
        <v>18668</v>
      </c>
      <c r="AP1504" s="14" t="s">
        <v>18800</v>
      </c>
      <c r="AQ1504" s="14" t="s">
        <v>18734</v>
      </c>
      <c r="AR1504" s="14" t="s">
        <v>18679</v>
      </c>
      <c r="AS1504" s="15">
        <v>44349</v>
      </c>
      <c r="AT1504" s="1" t="s">
        <v>18801</v>
      </c>
      <c r="AU1504" s="1" t="s">
        <v>18672</v>
      </c>
      <c r="AV1504" s="1" t="s">
        <v>18679</v>
      </c>
      <c r="AW1504" s="1" t="s">
        <v>18683</v>
      </c>
      <c r="AX1504" s="1" t="s">
        <v>18667</v>
      </c>
      <c r="AY1504" s="1" t="s">
        <v>18684</v>
      </c>
    </row>
    <row r="1505" spans="1:51" x14ac:dyDescent="0.2">
      <c r="A1505" s="14" t="s">
        <v>19856</v>
      </c>
      <c r="B1505" s="1" t="s">
        <v>18662</v>
      </c>
      <c r="C1505" s="1" t="s">
        <v>18685</v>
      </c>
      <c r="D1505" s="1" t="s">
        <v>18664</v>
      </c>
      <c r="E1505" s="15">
        <v>44344</v>
      </c>
      <c r="F1505" s="13">
        <v>44347</v>
      </c>
      <c r="G1505" s="1" t="s">
        <v>18665</v>
      </c>
      <c r="H1505" s="1" t="s">
        <v>18666</v>
      </c>
      <c r="I1505" s="1" t="s">
        <v>18667</v>
      </c>
      <c r="J1505" s="1" t="s">
        <v>18668</v>
      </c>
      <c r="K1505" s="1" t="s">
        <v>18669</v>
      </c>
      <c r="L1505" s="1" t="s">
        <v>18679</v>
      </c>
      <c r="M1505" s="1" t="s">
        <v>18671</v>
      </c>
      <c r="N1505" s="1" t="s">
        <v>18672</v>
      </c>
      <c r="O1505" s="1">
        <v>17</v>
      </c>
      <c r="P1505" s="1" t="s">
        <v>18662</v>
      </c>
      <c r="Q1505" s="1" t="s">
        <v>18673</v>
      </c>
      <c r="R1505" s="1">
        <v>30574564367</v>
      </c>
      <c r="U1505" s="1" t="s">
        <v>18674</v>
      </c>
      <c r="V1505" s="1">
        <v>48015110</v>
      </c>
      <c r="W1505" s="1" t="s">
        <v>18675</v>
      </c>
      <c r="Z1505" s="1" t="s">
        <v>15990</v>
      </c>
      <c r="AA1505" s="1" t="s">
        <v>18676</v>
      </c>
      <c r="AB1505" s="1" t="s">
        <v>18676</v>
      </c>
      <c r="AE1505" s="1" t="s">
        <v>18677</v>
      </c>
      <c r="AG1505" s="1" t="s">
        <v>15731</v>
      </c>
      <c r="AI1505" s="1">
        <v>1878</v>
      </c>
      <c r="AK1505" s="1" t="s">
        <v>19126</v>
      </c>
      <c r="AL1505" s="1" t="s">
        <v>19127</v>
      </c>
      <c r="AM1505" s="1" t="s">
        <v>18868</v>
      </c>
      <c r="AN1505" s="1" t="s">
        <v>18863</v>
      </c>
      <c r="AO1505" s="1" t="s">
        <v>18668</v>
      </c>
      <c r="AP1505" s="14" t="s">
        <v>19048</v>
      </c>
      <c r="AQ1505" s="14" t="s">
        <v>19027</v>
      </c>
      <c r="AR1505" s="14" t="s">
        <v>18868</v>
      </c>
      <c r="AS1505" s="15">
        <v>44347</v>
      </c>
      <c r="AT1505" s="1" t="s">
        <v>18943</v>
      </c>
      <c r="AU1505" s="1" t="s">
        <v>18672</v>
      </c>
      <c r="AV1505" s="1" t="s">
        <v>18679</v>
      </c>
      <c r="AW1505" s="1" t="s">
        <v>18683</v>
      </c>
      <c r="AX1505" s="1" t="s">
        <v>18667</v>
      </c>
      <c r="AY1505" s="1" t="s">
        <v>18684</v>
      </c>
    </row>
    <row r="1506" spans="1:51" x14ac:dyDescent="0.2">
      <c r="A1506" s="14" t="s">
        <v>19857</v>
      </c>
      <c r="B1506" s="1" t="s">
        <v>18662</v>
      </c>
      <c r="C1506" s="1" t="s">
        <v>18685</v>
      </c>
      <c r="D1506" s="1" t="s">
        <v>18664</v>
      </c>
      <c r="E1506" s="15">
        <v>44344</v>
      </c>
      <c r="F1506" s="13">
        <v>44347</v>
      </c>
      <c r="G1506" s="1" t="s">
        <v>18665</v>
      </c>
      <c r="H1506" s="1" t="s">
        <v>18666</v>
      </c>
      <c r="I1506" s="1" t="s">
        <v>18667</v>
      </c>
      <c r="J1506" s="1" t="s">
        <v>18668</v>
      </c>
      <c r="K1506" s="1" t="s">
        <v>18669</v>
      </c>
      <c r="L1506" s="1" t="s">
        <v>18679</v>
      </c>
      <c r="M1506" s="1" t="s">
        <v>18671</v>
      </c>
      <c r="N1506" s="1" t="s">
        <v>18672</v>
      </c>
      <c r="O1506" s="1">
        <v>17</v>
      </c>
      <c r="P1506" s="1" t="s">
        <v>18662</v>
      </c>
      <c r="Q1506" s="1" t="s">
        <v>18673</v>
      </c>
      <c r="R1506" s="1">
        <v>30574564367</v>
      </c>
      <c r="U1506" s="1" t="s">
        <v>18674</v>
      </c>
      <c r="V1506" s="1">
        <v>48015110</v>
      </c>
      <c r="W1506" s="1" t="s">
        <v>18675</v>
      </c>
      <c r="Z1506" s="1" t="s">
        <v>15990</v>
      </c>
      <c r="AA1506" s="1" t="s">
        <v>18676</v>
      </c>
      <c r="AB1506" s="1" t="s">
        <v>18676</v>
      </c>
      <c r="AE1506" s="1" t="s">
        <v>18677</v>
      </c>
      <c r="AG1506" s="1" t="s">
        <v>15731</v>
      </c>
      <c r="AI1506" s="1">
        <v>1878</v>
      </c>
      <c r="AK1506" s="1" t="s">
        <v>19126</v>
      </c>
      <c r="AL1506" s="1" t="s">
        <v>19127</v>
      </c>
      <c r="AM1506" s="1" t="s">
        <v>18868</v>
      </c>
      <c r="AN1506" s="1" t="s">
        <v>18863</v>
      </c>
      <c r="AO1506" s="1" t="s">
        <v>18668</v>
      </c>
      <c r="AP1506" s="14" t="s">
        <v>19048</v>
      </c>
      <c r="AQ1506" s="14" t="s">
        <v>19027</v>
      </c>
      <c r="AR1506" s="14" t="s">
        <v>18868</v>
      </c>
      <c r="AS1506" s="15">
        <v>44347</v>
      </c>
      <c r="AT1506" s="1" t="s">
        <v>18943</v>
      </c>
      <c r="AU1506" s="1" t="s">
        <v>18672</v>
      </c>
      <c r="AV1506" s="1" t="s">
        <v>18679</v>
      </c>
      <c r="AW1506" s="1" t="s">
        <v>18683</v>
      </c>
      <c r="AX1506" s="1" t="s">
        <v>18667</v>
      </c>
      <c r="AY1506" s="1" t="s">
        <v>18684</v>
      </c>
    </row>
    <row r="1507" spans="1:51" x14ac:dyDescent="0.2">
      <c r="A1507" s="14" t="s">
        <v>19858</v>
      </c>
      <c r="B1507" s="1" t="s">
        <v>19235</v>
      </c>
      <c r="C1507" s="1" t="s">
        <v>19259</v>
      </c>
      <c r="D1507" s="1" t="s">
        <v>18664</v>
      </c>
      <c r="E1507" s="15">
        <v>44344</v>
      </c>
      <c r="F1507" s="13">
        <v>44349</v>
      </c>
      <c r="G1507" s="1" t="s">
        <v>18954</v>
      </c>
      <c r="H1507" s="1" t="s">
        <v>19236</v>
      </c>
      <c r="I1507" s="1" t="s">
        <v>18667</v>
      </c>
      <c r="J1507" s="1" t="s">
        <v>18668</v>
      </c>
      <c r="K1507" s="1" t="s">
        <v>18669</v>
      </c>
      <c r="L1507" s="1" t="s">
        <v>18894</v>
      </c>
      <c r="M1507" s="1" t="s">
        <v>18893</v>
      </c>
      <c r="N1507" s="1" t="s">
        <v>19237</v>
      </c>
      <c r="O1507" s="1">
        <v>9</v>
      </c>
      <c r="P1507" s="1" t="s">
        <v>19235</v>
      </c>
      <c r="Q1507" s="1" t="s">
        <v>19280</v>
      </c>
      <c r="R1507" s="1">
        <v>20269671425</v>
      </c>
      <c r="S1507" s="1" t="s">
        <v>18702</v>
      </c>
      <c r="T1507" s="1">
        <v>26967142</v>
      </c>
      <c r="U1507" s="1" t="s">
        <v>19328</v>
      </c>
      <c r="V1507" s="1">
        <v>1168755525</v>
      </c>
      <c r="X1507" s="1" t="s">
        <v>19282</v>
      </c>
      <c r="Y1507" s="1" t="s">
        <v>19283</v>
      </c>
      <c r="Z1507" s="1" t="s">
        <v>18706</v>
      </c>
      <c r="AA1507" s="1" t="s">
        <v>18707</v>
      </c>
      <c r="AB1507" s="1" t="s">
        <v>18707</v>
      </c>
      <c r="AE1507" s="1" t="s">
        <v>19284</v>
      </c>
      <c r="AG1507" s="1">
        <v>1</v>
      </c>
      <c r="AH1507" s="1" t="s">
        <v>18891</v>
      </c>
      <c r="AI1507" s="1">
        <v>1003</v>
      </c>
      <c r="AK1507" s="1" t="s">
        <v>19859</v>
      </c>
      <c r="AL1507" s="1" t="s">
        <v>19860</v>
      </c>
      <c r="AM1507" s="1" t="s">
        <v>18894</v>
      </c>
      <c r="AN1507" s="1" t="s">
        <v>18669</v>
      </c>
      <c r="AO1507" s="1" t="s">
        <v>18668</v>
      </c>
      <c r="AP1507" s="14" t="s">
        <v>19861</v>
      </c>
      <c r="AQ1507" s="14" t="s">
        <v>19862</v>
      </c>
      <c r="AR1507" s="14" t="s">
        <v>18894</v>
      </c>
      <c r="AS1507" s="15">
        <v>44349</v>
      </c>
      <c r="AT1507" s="1" t="s">
        <v>18779</v>
      </c>
      <c r="AU1507" s="1" t="s">
        <v>19237</v>
      </c>
      <c r="AV1507" s="1" t="s">
        <v>18894</v>
      </c>
      <c r="AW1507" s="1" t="s">
        <v>19241</v>
      </c>
      <c r="AX1507" s="1" t="s">
        <v>18667</v>
      </c>
      <c r="AY1507" s="1" t="s">
        <v>19242</v>
      </c>
    </row>
    <row r="1508" spans="1:51" x14ac:dyDescent="0.2">
      <c r="A1508" s="14" t="s">
        <v>19863</v>
      </c>
      <c r="B1508" s="1" t="s">
        <v>18662</v>
      </c>
      <c r="C1508" s="1" t="s">
        <v>18685</v>
      </c>
      <c r="D1508" s="1" t="s">
        <v>18664</v>
      </c>
      <c r="E1508" s="15">
        <v>44344</v>
      </c>
      <c r="F1508" s="13">
        <v>44347</v>
      </c>
      <c r="G1508" s="1" t="s">
        <v>18665</v>
      </c>
      <c r="H1508" s="1" t="s">
        <v>18666</v>
      </c>
      <c r="I1508" s="1" t="s">
        <v>18667</v>
      </c>
      <c r="J1508" s="1" t="s">
        <v>18668</v>
      </c>
      <c r="K1508" s="1" t="s">
        <v>18669</v>
      </c>
      <c r="L1508" s="1" t="s">
        <v>18679</v>
      </c>
      <c r="M1508" s="1" t="s">
        <v>18671</v>
      </c>
      <c r="N1508" s="1" t="s">
        <v>18672</v>
      </c>
      <c r="O1508" s="1">
        <v>18</v>
      </c>
      <c r="P1508" s="1" t="s">
        <v>18662</v>
      </c>
      <c r="Q1508" s="1" t="s">
        <v>18673</v>
      </c>
      <c r="R1508" s="1">
        <v>30574564367</v>
      </c>
      <c r="U1508" s="1" t="s">
        <v>18674</v>
      </c>
      <c r="V1508" s="1">
        <v>48015110</v>
      </c>
      <c r="W1508" s="1" t="s">
        <v>18675</v>
      </c>
      <c r="Z1508" s="1" t="s">
        <v>15990</v>
      </c>
      <c r="AA1508" s="1" t="s">
        <v>18676</v>
      </c>
      <c r="AB1508" s="1" t="s">
        <v>18676</v>
      </c>
      <c r="AE1508" s="1" t="s">
        <v>18677</v>
      </c>
      <c r="AG1508" s="1" t="s">
        <v>15731</v>
      </c>
      <c r="AI1508" s="1">
        <v>1878</v>
      </c>
      <c r="AK1508" s="1" t="s">
        <v>19126</v>
      </c>
      <c r="AL1508" s="1" t="s">
        <v>19127</v>
      </c>
      <c r="AM1508" s="1" t="s">
        <v>18868</v>
      </c>
      <c r="AN1508" s="1" t="s">
        <v>18863</v>
      </c>
      <c r="AO1508" s="1" t="s">
        <v>18668</v>
      </c>
      <c r="AP1508" s="14" t="s">
        <v>19048</v>
      </c>
      <c r="AQ1508" s="14" t="s">
        <v>19027</v>
      </c>
      <c r="AR1508" s="14" t="s">
        <v>18868</v>
      </c>
      <c r="AS1508" s="15">
        <v>44347</v>
      </c>
      <c r="AT1508" s="1" t="s">
        <v>18943</v>
      </c>
      <c r="AU1508" s="1" t="s">
        <v>18672</v>
      </c>
      <c r="AV1508" s="1" t="s">
        <v>18679</v>
      </c>
      <c r="AW1508" s="1" t="s">
        <v>18683</v>
      </c>
      <c r="AX1508" s="1" t="s">
        <v>18667</v>
      </c>
      <c r="AY1508" s="1" t="s">
        <v>18684</v>
      </c>
    </row>
    <row r="1509" spans="1:51" x14ac:dyDescent="0.2">
      <c r="A1509" s="14" t="s">
        <v>19864</v>
      </c>
      <c r="B1509" s="1" t="s">
        <v>18662</v>
      </c>
      <c r="C1509" s="1" t="s">
        <v>18685</v>
      </c>
      <c r="D1509" s="1" t="s">
        <v>18664</v>
      </c>
      <c r="E1509" s="15">
        <v>44344</v>
      </c>
      <c r="F1509" s="13">
        <v>44349</v>
      </c>
      <c r="G1509" s="1" t="s">
        <v>18665</v>
      </c>
      <c r="H1509" s="1" t="s">
        <v>18666</v>
      </c>
      <c r="I1509" s="1" t="s">
        <v>18667</v>
      </c>
      <c r="J1509" s="1" t="s">
        <v>18668</v>
      </c>
      <c r="K1509" s="1" t="s">
        <v>18669</v>
      </c>
      <c r="L1509" s="1" t="s">
        <v>18679</v>
      </c>
      <c r="M1509" s="1" t="s">
        <v>18671</v>
      </c>
      <c r="N1509" s="1" t="s">
        <v>18672</v>
      </c>
      <c r="O1509" s="1">
        <v>13</v>
      </c>
      <c r="P1509" s="1" t="s">
        <v>18662</v>
      </c>
      <c r="Q1509" s="1" t="s">
        <v>18673</v>
      </c>
      <c r="R1509" s="1">
        <v>30681071381</v>
      </c>
      <c r="U1509" s="1" t="s">
        <v>18686</v>
      </c>
      <c r="V1509" s="1">
        <v>3434363000</v>
      </c>
      <c r="W1509" s="1" t="s">
        <v>18687</v>
      </c>
      <c r="Z1509" s="1" t="s">
        <v>18688</v>
      </c>
      <c r="AA1509" s="1" t="s">
        <v>18689</v>
      </c>
      <c r="AB1509" s="1" t="s">
        <v>18689</v>
      </c>
      <c r="AE1509" s="1" t="s">
        <v>18690</v>
      </c>
      <c r="AG1509" s="1" t="s">
        <v>15731</v>
      </c>
      <c r="AI1509" s="1">
        <v>3100</v>
      </c>
      <c r="AK1509" s="1" t="s">
        <v>19076</v>
      </c>
      <c r="AL1509" s="1" t="s">
        <v>19077</v>
      </c>
      <c r="AM1509" s="1" t="s">
        <v>18904</v>
      </c>
      <c r="AN1509" s="1" t="s">
        <v>18669</v>
      </c>
      <c r="AO1509" s="1" t="s">
        <v>18668</v>
      </c>
      <c r="AP1509" s="14" t="s">
        <v>19189</v>
      </c>
      <c r="AQ1509" s="14" t="s">
        <v>19190</v>
      </c>
      <c r="AR1509" s="14" t="s">
        <v>19188</v>
      </c>
      <c r="AS1509" s="15">
        <v>44349</v>
      </c>
      <c r="AT1509" s="1" t="s">
        <v>19158</v>
      </c>
      <c r="AU1509" s="1" t="s">
        <v>18672</v>
      </c>
      <c r="AV1509" s="1" t="s">
        <v>18679</v>
      </c>
      <c r="AW1509" s="1" t="s">
        <v>18683</v>
      </c>
      <c r="AX1509" s="1" t="s">
        <v>18667</v>
      </c>
      <c r="AY1509" s="1" t="s">
        <v>18684</v>
      </c>
    </row>
    <row r="1510" spans="1:51" x14ac:dyDescent="0.2">
      <c r="A1510" s="14" t="s">
        <v>19865</v>
      </c>
      <c r="B1510" s="1" t="s">
        <v>18662</v>
      </c>
      <c r="C1510" s="1" t="s">
        <v>18685</v>
      </c>
      <c r="D1510" s="1" t="s">
        <v>18664</v>
      </c>
      <c r="E1510" s="15">
        <v>44344</v>
      </c>
      <c r="F1510" s="13">
        <v>44348</v>
      </c>
      <c r="G1510" s="1" t="s">
        <v>18665</v>
      </c>
      <c r="H1510" s="1" t="s">
        <v>18666</v>
      </c>
      <c r="I1510" s="1" t="s">
        <v>18667</v>
      </c>
      <c r="J1510" s="1" t="s">
        <v>18668</v>
      </c>
      <c r="K1510" s="1" t="s">
        <v>18669</v>
      </c>
      <c r="L1510" s="1" t="s">
        <v>18679</v>
      </c>
      <c r="M1510" s="1" t="s">
        <v>18671</v>
      </c>
      <c r="N1510" s="1" t="s">
        <v>18672</v>
      </c>
      <c r="O1510" s="1">
        <v>19</v>
      </c>
      <c r="P1510" s="1" t="s">
        <v>18662</v>
      </c>
      <c r="Q1510" s="1" t="s">
        <v>18673</v>
      </c>
      <c r="R1510" s="1">
        <v>30516968431</v>
      </c>
      <c r="U1510" s="1" t="s">
        <v>19081</v>
      </c>
      <c r="V1510" s="1">
        <v>1157776400</v>
      </c>
      <c r="W1510" s="1" t="s">
        <v>19082</v>
      </c>
      <c r="Z1510" s="1" t="s">
        <v>18706</v>
      </c>
      <c r="AA1510" s="1" t="s">
        <v>18707</v>
      </c>
      <c r="AB1510" s="1" t="s">
        <v>18707</v>
      </c>
      <c r="AE1510" s="1" t="s">
        <v>19083</v>
      </c>
      <c r="AG1510" s="1" t="s">
        <v>15731</v>
      </c>
      <c r="AI1510" s="1">
        <v>1428</v>
      </c>
      <c r="AK1510" s="1" t="s">
        <v>19658</v>
      </c>
      <c r="AL1510" s="1" t="s">
        <v>19187</v>
      </c>
      <c r="AM1510" s="1" t="s">
        <v>19094</v>
      </c>
      <c r="AN1510" s="1" t="s">
        <v>18863</v>
      </c>
      <c r="AO1510" s="1" t="s">
        <v>18668</v>
      </c>
      <c r="AP1510" s="14" t="s">
        <v>19095</v>
      </c>
      <c r="AQ1510" s="14" t="s">
        <v>19096</v>
      </c>
      <c r="AR1510" s="14" t="s">
        <v>19094</v>
      </c>
      <c r="AS1510" s="15">
        <v>44348</v>
      </c>
      <c r="AT1510" s="1" t="s">
        <v>18918</v>
      </c>
      <c r="AU1510" s="1" t="s">
        <v>18672</v>
      </c>
      <c r="AV1510" s="1" t="s">
        <v>18679</v>
      </c>
      <c r="AW1510" s="1" t="s">
        <v>18683</v>
      </c>
      <c r="AX1510" s="1" t="s">
        <v>18667</v>
      </c>
      <c r="AY1510" s="1" t="s">
        <v>18684</v>
      </c>
    </row>
    <row r="1511" spans="1:51" x14ac:dyDescent="0.2">
      <c r="A1511" s="14" t="s">
        <v>19866</v>
      </c>
      <c r="B1511" s="1" t="s">
        <v>18662</v>
      </c>
      <c r="C1511" s="1" t="s">
        <v>18685</v>
      </c>
      <c r="D1511" s="1" t="s">
        <v>18664</v>
      </c>
      <c r="E1511" s="15">
        <v>44344</v>
      </c>
      <c r="F1511" s="13">
        <v>44350</v>
      </c>
      <c r="G1511" s="1" t="s">
        <v>18665</v>
      </c>
      <c r="H1511" s="1" t="s">
        <v>18666</v>
      </c>
      <c r="I1511" s="1" t="s">
        <v>18667</v>
      </c>
      <c r="J1511" s="1" t="s">
        <v>18668</v>
      </c>
      <c r="K1511" s="1" t="s">
        <v>18669</v>
      </c>
      <c r="L1511" s="1" t="s">
        <v>18679</v>
      </c>
      <c r="M1511" s="1" t="s">
        <v>18671</v>
      </c>
      <c r="N1511" s="1" t="s">
        <v>18672</v>
      </c>
      <c r="O1511" s="1">
        <v>22</v>
      </c>
      <c r="P1511" s="1" t="s">
        <v>18662</v>
      </c>
      <c r="Q1511" s="1" t="s">
        <v>18673</v>
      </c>
      <c r="R1511" s="1">
        <v>30504294222</v>
      </c>
      <c r="U1511" s="1" t="s">
        <v>19867</v>
      </c>
      <c r="V1511" s="1">
        <v>1151295555</v>
      </c>
      <c r="W1511" s="1" t="s">
        <v>19868</v>
      </c>
      <c r="Z1511" s="1" t="s">
        <v>18706</v>
      </c>
      <c r="AA1511" s="1" t="s">
        <v>19869</v>
      </c>
      <c r="AB1511" s="1" t="s">
        <v>19870</v>
      </c>
      <c r="AE1511" s="1" t="s">
        <v>19871</v>
      </c>
      <c r="AG1511" s="1">
        <v>0</v>
      </c>
      <c r="AH1511" s="1">
        <v>0</v>
      </c>
      <c r="AI1511" s="1">
        <v>1416</v>
      </c>
      <c r="AJ1511" s="1" t="s">
        <v>19872</v>
      </c>
      <c r="AK1511" s="1" t="s">
        <v>19518</v>
      </c>
      <c r="AL1511" s="1" t="s">
        <v>19077</v>
      </c>
      <c r="AM1511" s="1" t="s">
        <v>18904</v>
      </c>
      <c r="AN1511" s="1" t="s">
        <v>18669</v>
      </c>
      <c r="AO1511" s="1" t="s">
        <v>18668</v>
      </c>
      <c r="AP1511" s="14" t="s">
        <v>19078</v>
      </c>
      <c r="AQ1511" s="14" t="s">
        <v>19079</v>
      </c>
      <c r="AR1511" s="14" t="s">
        <v>18904</v>
      </c>
      <c r="AS1511" s="15">
        <v>44350</v>
      </c>
      <c r="AT1511" s="1" t="s">
        <v>20351</v>
      </c>
      <c r="AU1511" s="1" t="s">
        <v>18672</v>
      </c>
      <c r="AV1511" s="1" t="s">
        <v>18679</v>
      </c>
      <c r="AW1511" s="1" t="s">
        <v>18683</v>
      </c>
      <c r="AX1511" s="1" t="s">
        <v>18667</v>
      </c>
      <c r="AY1511" s="1" t="s">
        <v>18684</v>
      </c>
    </row>
    <row r="1512" spans="1:51" x14ac:dyDescent="0.2">
      <c r="A1512" s="14" t="s">
        <v>19873</v>
      </c>
      <c r="B1512" s="1" t="s">
        <v>18662</v>
      </c>
      <c r="C1512" s="1" t="s">
        <v>18685</v>
      </c>
      <c r="D1512" s="1" t="s">
        <v>18664</v>
      </c>
      <c r="E1512" s="15">
        <v>44344</v>
      </c>
      <c r="F1512" s="13">
        <v>44350</v>
      </c>
      <c r="G1512" s="1" t="s">
        <v>18665</v>
      </c>
      <c r="H1512" s="1" t="s">
        <v>18666</v>
      </c>
      <c r="I1512" s="1" t="s">
        <v>18667</v>
      </c>
      <c r="J1512" s="1" t="s">
        <v>18668</v>
      </c>
      <c r="K1512" s="1" t="s">
        <v>18669</v>
      </c>
      <c r="L1512" s="1" t="s">
        <v>18679</v>
      </c>
      <c r="M1512" s="1" t="s">
        <v>18671</v>
      </c>
      <c r="N1512" s="1" t="s">
        <v>18672</v>
      </c>
      <c r="O1512" s="1">
        <v>12</v>
      </c>
      <c r="P1512" s="1" t="s">
        <v>18662</v>
      </c>
      <c r="Q1512" s="1" t="s">
        <v>18673</v>
      </c>
      <c r="R1512" s="1">
        <v>30501152826</v>
      </c>
      <c r="U1512" s="1" t="s">
        <v>18770</v>
      </c>
      <c r="V1512" s="1">
        <v>55551600</v>
      </c>
      <c r="W1512" s="1" t="s">
        <v>318</v>
      </c>
      <c r="Z1512" s="1" t="s">
        <v>18706</v>
      </c>
      <c r="AA1512" s="1" t="s">
        <v>18881</v>
      </c>
      <c r="AB1512" s="1" t="s">
        <v>18882</v>
      </c>
      <c r="AE1512" s="1" t="s">
        <v>18883</v>
      </c>
      <c r="AG1512" s="1">
        <v>1</v>
      </c>
      <c r="AI1512" s="1">
        <v>1406</v>
      </c>
      <c r="AK1512" s="1" t="s">
        <v>18875</v>
      </c>
      <c r="AL1512" s="1" t="s">
        <v>18671</v>
      </c>
      <c r="AM1512" s="1" t="s">
        <v>18679</v>
      </c>
      <c r="AN1512" s="1" t="s">
        <v>18669</v>
      </c>
      <c r="AO1512" s="1" t="s">
        <v>18668</v>
      </c>
      <c r="AP1512" s="14" t="s">
        <v>18875</v>
      </c>
      <c r="AQ1512" s="14" t="s">
        <v>18778</v>
      </c>
      <c r="AR1512" s="14" t="s">
        <v>18679</v>
      </c>
      <c r="AS1512" s="15">
        <v>44350</v>
      </c>
      <c r="AT1512" s="1" t="s">
        <v>18713</v>
      </c>
      <c r="AU1512" s="1" t="s">
        <v>18672</v>
      </c>
      <c r="AV1512" s="1" t="s">
        <v>18679</v>
      </c>
      <c r="AW1512" s="1" t="s">
        <v>18683</v>
      </c>
      <c r="AX1512" s="1" t="s">
        <v>18667</v>
      </c>
      <c r="AY1512" s="1" t="s">
        <v>18684</v>
      </c>
    </row>
    <row r="1513" spans="1:51" x14ac:dyDescent="0.2">
      <c r="A1513" s="14" t="s">
        <v>19874</v>
      </c>
      <c r="B1513" s="1" t="s">
        <v>18953</v>
      </c>
      <c r="C1513" s="1" t="s">
        <v>18685</v>
      </c>
      <c r="D1513" s="1" t="s">
        <v>18664</v>
      </c>
      <c r="E1513" s="15">
        <v>44344</v>
      </c>
      <c r="F1513" s="13">
        <v>44347</v>
      </c>
      <c r="G1513" s="1" t="s">
        <v>18954</v>
      </c>
      <c r="H1513" s="1" t="s">
        <v>18955</v>
      </c>
      <c r="I1513" s="1" t="s">
        <v>18667</v>
      </c>
      <c r="J1513" s="1" t="s">
        <v>18668</v>
      </c>
      <c r="K1513" s="1" t="s">
        <v>18669</v>
      </c>
      <c r="L1513" s="1" t="s">
        <v>18693</v>
      </c>
      <c r="M1513" s="1" t="s">
        <v>18956</v>
      </c>
      <c r="N1513" s="1" t="s">
        <v>18957</v>
      </c>
      <c r="O1513" s="1">
        <v>12</v>
      </c>
      <c r="P1513" s="1" t="s">
        <v>18953</v>
      </c>
      <c r="Q1513" s="1" t="s">
        <v>19594</v>
      </c>
      <c r="R1513" s="1">
        <v>27217386034</v>
      </c>
      <c r="S1513" s="1" t="s">
        <v>18702</v>
      </c>
      <c r="T1513" s="1">
        <v>21738603</v>
      </c>
      <c r="U1513" s="1" t="s">
        <v>19595</v>
      </c>
      <c r="V1513" s="1">
        <v>1558174154</v>
      </c>
      <c r="X1513" s="1" t="s">
        <v>19594</v>
      </c>
      <c r="Y1513" s="1" t="s">
        <v>19594</v>
      </c>
      <c r="Z1513" s="1" t="s">
        <v>15990</v>
      </c>
      <c r="AA1513" s="1" t="s">
        <v>19007</v>
      </c>
      <c r="AB1513" s="1" t="s">
        <v>19596</v>
      </c>
      <c r="AE1513" s="1" t="s">
        <v>19597</v>
      </c>
      <c r="AI1513" s="1">
        <v>1822</v>
      </c>
      <c r="AK1513" s="1" t="s">
        <v>19126</v>
      </c>
      <c r="AL1513" s="1" t="s">
        <v>19127</v>
      </c>
      <c r="AM1513" s="1" t="s">
        <v>18868</v>
      </c>
      <c r="AN1513" s="1" t="s">
        <v>18863</v>
      </c>
      <c r="AO1513" s="1" t="s">
        <v>18668</v>
      </c>
      <c r="AP1513" s="14" t="s">
        <v>19048</v>
      </c>
      <c r="AQ1513" s="14" t="s">
        <v>19027</v>
      </c>
      <c r="AR1513" s="14" t="s">
        <v>18868</v>
      </c>
      <c r="AS1513" s="15">
        <v>44347</v>
      </c>
      <c r="AT1513" s="1" t="s">
        <v>18779</v>
      </c>
      <c r="AU1513" s="1" t="s">
        <v>18957</v>
      </c>
      <c r="AV1513" s="1" t="s">
        <v>18693</v>
      </c>
      <c r="AW1513" s="1" t="s">
        <v>18958</v>
      </c>
      <c r="AX1513" s="1" t="s">
        <v>18667</v>
      </c>
      <c r="AY1513" s="1" t="s">
        <v>18959</v>
      </c>
    </row>
    <row r="1514" spans="1:51" x14ac:dyDescent="0.2">
      <c r="A1514" s="14" t="s">
        <v>19875</v>
      </c>
      <c r="B1514" s="1" t="s">
        <v>18662</v>
      </c>
      <c r="C1514" s="1" t="s">
        <v>18685</v>
      </c>
      <c r="D1514" s="1" t="s">
        <v>18664</v>
      </c>
      <c r="E1514" s="15">
        <v>44344</v>
      </c>
      <c r="F1514" s="13">
        <v>44350</v>
      </c>
      <c r="G1514" s="1" t="s">
        <v>18665</v>
      </c>
      <c r="H1514" s="1" t="s">
        <v>18666</v>
      </c>
      <c r="I1514" s="1" t="s">
        <v>18667</v>
      </c>
      <c r="J1514" s="1" t="s">
        <v>18668</v>
      </c>
      <c r="K1514" s="1" t="s">
        <v>18669</v>
      </c>
      <c r="L1514" s="1" t="s">
        <v>18679</v>
      </c>
      <c r="M1514" s="1" t="s">
        <v>18671</v>
      </c>
      <c r="N1514" s="1" t="s">
        <v>18672</v>
      </c>
      <c r="O1514" s="1">
        <v>17</v>
      </c>
      <c r="P1514" s="1" t="s">
        <v>18662</v>
      </c>
      <c r="Q1514" s="1" t="s">
        <v>19608</v>
      </c>
      <c r="R1514" s="1">
        <v>20254926222</v>
      </c>
      <c r="S1514" s="1" t="s">
        <v>18702</v>
      </c>
      <c r="T1514" s="1">
        <v>25492622</v>
      </c>
      <c r="U1514" s="1" t="s">
        <v>19609</v>
      </c>
      <c r="V1514" s="1">
        <v>3364222761</v>
      </c>
      <c r="X1514" s="1" t="s">
        <v>19610</v>
      </c>
      <c r="Y1514" s="1" t="s">
        <v>19611</v>
      </c>
      <c r="Z1514" s="1" t="s">
        <v>15990</v>
      </c>
      <c r="AA1514" s="1" t="s">
        <v>19058</v>
      </c>
      <c r="AB1514" s="1" t="s">
        <v>19612</v>
      </c>
      <c r="AE1514" s="1" t="s">
        <v>19613</v>
      </c>
      <c r="AI1514" s="1">
        <v>2900</v>
      </c>
      <c r="AK1514" s="1" t="s">
        <v>19321</v>
      </c>
      <c r="AL1514" s="1" t="s">
        <v>19077</v>
      </c>
      <c r="AM1514" s="1" t="s">
        <v>18904</v>
      </c>
      <c r="AN1514" s="1" t="s">
        <v>18669</v>
      </c>
      <c r="AO1514" s="1" t="s">
        <v>18668</v>
      </c>
      <c r="AP1514" s="14" t="s">
        <v>19772</v>
      </c>
      <c r="AQ1514" s="14" t="s">
        <v>18778</v>
      </c>
      <c r="AR1514" s="14" t="s">
        <v>18679</v>
      </c>
      <c r="AS1514" s="15">
        <v>44350</v>
      </c>
      <c r="AT1514" s="1" t="s">
        <v>20352</v>
      </c>
      <c r="AU1514" s="1" t="s">
        <v>18672</v>
      </c>
      <c r="AV1514" s="1" t="s">
        <v>18679</v>
      </c>
      <c r="AW1514" s="1" t="s">
        <v>18683</v>
      </c>
      <c r="AX1514" s="1" t="s">
        <v>18667</v>
      </c>
      <c r="AY1514" s="1" t="s">
        <v>18684</v>
      </c>
    </row>
    <row r="1515" spans="1:51" x14ac:dyDescent="0.2">
      <c r="A1515" s="14" t="s">
        <v>19876</v>
      </c>
      <c r="B1515" s="1" t="s">
        <v>18953</v>
      </c>
      <c r="C1515" s="1" t="s">
        <v>18685</v>
      </c>
      <c r="D1515" s="1" t="s">
        <v>18664</v>
      </c>
      <c r="E1515" s="15">
        <v>44346</v>
      </c>
      <c r="F1515" s="13">
        <v>44348</v>
      </c>
      <c r="G1515" s="1" t="s">
        <v>18954</v>
      </c>
      <c r="H1515" s="1" t="s">
        <v>18955</v>
      </c>
      <c r="I1515" s="1" t="s">
        <v>18667</v>
      </c>
      <c r="J1515" s="1" t="s">
        <v>18668</v>
      </c>
      <c r="K1515" s="1" t="s">
        <v>18669</v>
      </c>
      <c r="L1515" s="1" t="s">
        <v>18693</v>
      </c>
      <c r="M1515" s="1" t="s">
        <v>18956</v>
      </c>
      <c r="N1515" s="1" t="s">
        <v>18957</v>
      </c>
      <c r="O1515" s="1">
        <v>11</v>
      </c>
      <c r="P1515" s="1" t="s">
        <v>18953</v>
      </c>
      <c r="Q1515" s="1" t="s">
        <v>18673</v>
      </c>
      <c r="R1515" s="1">
        <v>30586761419</v>
      </c>
      <c r="U1515" s="1" t="s">
        <v>19877</v>
      </c>
      <c r="V1515" s="1">
        <v>2494422000</v>
      </c>
      <c r="W1515" s="1" t="s">
        <v>19878</v>
      </c>
      <c r="Z1515" s="1" t="s">
        <v>15990</v>
      </c>
      <c r="AA1515" s="1" t="s">
        <v>19879</v>
      </c>
      <c r="AB1515" s="1" t="s">
        <v>19879</v>
      </c>
      <c r="AE1515" s="1" t="s">
        <v>19880</v>
      </c>
      <c r="AG1515" s="1" t="s">
        <v>15731</v>
      </c>
      <c r="AI1515" s="1">
        <v>7000</v>
      </c>
      <c r="AK1515" s="1" t="s">
        <v>19770</v>
      </c>
      <c r="AL1515" s="1" t="s">
        <v>18956</v>
      </c>
      <c r="AM1515" s="1" t="s">
        <v>18693</v>
      </c>
      <c r="AN1515" s="1" t="s">
        <v>18669</v>
      </c>
      <c r="AO1515" s="1" t="s">
        <v>18668</v>
      </c>
      <c r="AP1515" s="14" t="s">
        <v>19881</v>
      </c>
      <c r="AQ1515" s="14" t="s">
        <v>19311</v>
      </c>
      <c r="AR1515" s="14" t="s">
        <v>19297</v>
      </c>
      <c r="AS1515" s="15">
        <v>44348</v>
      </c>
      <c r="AT1515" s="1" t="s">
        <v>19882</v>
      </c>
      <c r="AU1515" s="1" t="s">
        <v>18957</v>
      </c>
      <c r="AV1515" s="1" t="s">
        <v>18693</v>
      </c>
      <c r="AW1515" s="1" t="s">
        <v>18958</v>
      </c>
      <c r="AX1515" s="1" t="s">
        <v>18667</v>
      </c>
      <c r="AY1515" s="1" t="s">
        <v>18959</v>
      </c>
    </row>
    <row r="1516" spans="1:51" x14ac:dyDescent="0.2">
      <c r="A1516" s="14" t="s">
        <v>19883</v>
      </c>
      <c r="B1516" s="1" t="s">
        <v>18662</v>
      </c>
      <c r="C1516" s="1" t="s">
        <v>18685</v>
      </c>
      <c r="D1516" s="1" t="s">
        <v>18664</v>
      </c>
      <c r="E1516" s="15">
        <v>44347</v>
      </c>
      <c r="F1516" s="13">
        <v>44350</v>
      </c>
      <c r="G1516" s="1" t="s">
        <v>18665</v>
      </c>
      <c r="H1516" s="1" t="s">
        <v>18666</v>
      </c>
      <c r="I1516" s="1" t="s">
        <v>18667</v>
      </c>
      <c r="J1516" s="1" t="s">
        <v>18668</v>
      </c>
      <c r="K1516" s="1" t="s">
        <v>18669</v>
      </c>
      <c r="L1516" s="1" t="s">
        <v>18679</v>
      </c>
      <c r="M1516" s="1" t="s">
        <v>18671</v>
      </c>
      <c r="N1516" s="1" t="s">
        <v>18672</v>
      </c>
      <c r="O1516" s="1">
        <v>18</v>
      </c>
      <c r="P1516" s="1" t="s">
        <v>18662</v>
      </c>
      <c r="Q1516" s="1" t="s">
        <v>18673</v>
      </c>
      <c r="R1516" s="1">
        <v>30705065167</v>
      </c>
      <c r="U1516" s="1" t="s">
        <v>19884</v>
      </c>
      <c r="V1516" s="1">
        <v>56704500</v>
      </c>
      <c r="W1516" s="1" t="s">
        <v>19453</v>
      </c>
      <c r="Z1516" s="1" t="s">
        <v>15990</v>
      </c>
      <c r="AA1516" s="1" t="s">
        <v>18698</v>
      </c>
      <c r="AB1516" s="1" t="s">
        <v>18716</v>
      </c>
      <c r="AE1516" s="1" t="s">
        <v>19454</v>
      </c>
      <c r="AG1516" s="1" t="s">
        <v>15731</v>
      </c>
      <c r="AI1516" s="1">
        <v>1636</v>
      </c>
      <c r="AK1516" s="1" t="s">
        <v>18777</v>
      </c>
      <c r="AL1516" s="1" t="s">
        <v>18671</v>
      </c>
      <c r="AM1516" s="1" t="s">
        <v>18679</v>
      </c>
      <c r="AN1516" s="1" t="s">
        <v>18669</v>
      </c>
      <c r="AO1516" s="1" t="s">
        <v>18668</v>
      </c>
      <c r="AP1516" s="14" t="s">
        <v>18876</v>
      </c>
      <c r="AQ1516" s="14" t="s">
        <v>18723</v>
      </c>
      <c r="AR1516" s="14" t="s">
        <v>18679</v>
      </c>
      <c r="AS1516" s="15">
        <v>44350</v>
      </c>
      <c r="AT1516" s="1" t="s">
        <v>18871</v>
      </c>
      <c r="AU1516" s="1" t="s">
        <v>18672</v>
      </c>
      <c r="AV1516" s="1" t="s">
        <v>18679</v>
      </c>
      <c r="AW1516" s="1" t="s">
        <v>18683</v>
      </c>
      <c r="AX1516" s="1" t="s">
        <v>18667</v>
      </c>
      <c r="AY1516" s="1" t="s">
        <v>18684</v>
      </c>
    </row>
    <row r="1517" spans="1:51" x14ac:dyDescent="0.2">
      <c r="A1517" s="14" t="s">
        <v>19885</v>
      </c>
      <c r="B1517" s="1" t="s">
        <v>18662</v>
      </c>
      <c r="C1517" s="1" t="s">
        <v>18663</v>
      </c>
      <c r="D1517" s="1" t="s">
        <v>18664</v>
      </c>
      <c r="E1517" s="15">
        <v>44347</v>
      </c>
      <c r="F1517" s="13">
        <v>44350</v>
      </c>
      <c r="G1517" s="1" t="s">
        <v>18665</v>
      </c>
      <c r="H1517" s="1" t="s">
        <v>18666</v>
      </c>
      <c r="I1517" s="1" t="s">
        <v>18667</v>
      </c>
      <c r="J1517" s="1" t="s">
        <v>18668</v>
      </c>
      <c r="K1517" s="1" t="s">
        <v>18669</v>
      </c>
      <c r="L1517" s="1" t="s">
        <v>18679</v>
      </c>
      <c r="M1517" s="1" t="s">
        <v>18671</v>
      </c>
      <c r="N1517" s="1" t="s">
        <v>18672</v>
      </c>
      <c r="O1517" s="1">
        <v>18</v>
      </c>
      <c r="P1517" s="1" t="s">
        <v>18662</v>
      </c>
      <c r="Q1517" s="1" t="s">
        <v>18673</v>
      </c>
      <c r="R1517" s="1">
        <v>30705065167</v>
      </c>
      <c r="U1517" s="1" t="s">
        <v>19884</v>
      </c>
      <c r="V1517" s="1">
        <v>56704500</v>
      </c>
      <c r="W1517" s="1" t="s">
        <v>19453</v>
      </c>
      <c r="Z1517" s="1" t="s">
        <v>15990</v>
      </c>
      <c r="AA1517" s="1" t="s">
        <v>18698</v>
      </c>
      <c r="AB1517" s="1" t="s">
        <v>18716</v>
      </c>
      <c r="AE1517" s="1" t="s">
        <v>19454</v>
      </c>
      <c r="AG1517" s="1" t="s">
        <v>15731</v>
      </c>
      <c r="AI1517" s="1">
        <v>1636</v>
      </c>
      <c r="AK1517" s="1" t="s">
        <v>18777</v>
      </c>
      <c r="AL1517" s="1" t="s">
        <v>18671</v>
      </c>
      <c r="AM1517" s="1" t="s">
        <v>18679</v>
      </c>
      <c r="AN1517" s="1" t="s">
        <v>18669</v>
      </c>
      <c r="AO1517" s="1" t="s">
        <v>18668</v>
      </c>
      <c r="AP1517" s="14" t="s">
        <v>18876</v>
      </c>
      <c r="AQ1517" s="14" t="s">
        <v>18723</v>
      </c>
      <c r="AR1517" s="14" t="s">
        <v>18679</v>
      </c>
      <c r="AS1517" s="15">
        <v>44350</v>
      </c>
      <c r="AT1517" s="1" t="s">
        <v>18871</v>
      </c>
      <c r="AU1517" s="1" t="s">
        <v>18672</v>
      </c>
      <c r="AV1517" s="1" t="s">
        <v>18679</v>
      </c>
      <c r="AW1517" s="1" t="s">
        <v>18683</v>
      </c>
      <c r="AX1517" s="1" t="s">
        <v>18667</v>
      </c>
      <c r="AY1517" s="1" t="s">
        <v>18684</v>
      </c>
    </row>
    <row r="1518" spans="1:51" x14ac:dyDescent="0.2">
      <c r="A1518" s="14" t="s">
        <v>19886</v>
      </c>
      <c r="B1518" s="1" t="s">
        <v>19235</v>
      </c>
      <c r="C1518" s="1" t="s">
        <v>19259</v>
      </c>
      <c r="D1518" s="1" t="s">
        <v>18664</v>
      </c>
      <c r="E1518" s="15">
        <v>44347</v>
      </c>
      <c r="F1518" s="13">
        <v>44350</v>
      </c>
      <c r="G1518" s="1" t="s">
        <v>18954</v>
      </c>
      <c r="H1518" s="1" t="s">
        <v>19236</v>
      </c>
      <c r="I1518" s="1" t="s">
        <v>18667</v>
      </c>
      <c r="J1518" s="1" t="s">
        <v>18668</v>
      </c>
      <c r="K1518" s="1" t="s">
        <v>18669</v>
      </c>
      <c r="L1518" s="1" t="s">
        <v>18894</v>
      </c>
      <c r="M1518" s="1" t="s">
        <v>18893</v>
      </c>
      <c r="N1518" s="1" t="s">
        <v>19237</v>
      </c>
      <c r="O1518" s="1">
        <v>17</v>
      </c>
      <c r="P1518" s="1" t="s">
        <v>19235</v>
      </c>
      <c r="Q1518" s="1" t="s">
        <v>18673</v>
      </c>
      <c r="R1518" s="1">
        <v>30604075269</v>
      </c>
      <c r="U1518" s="1" t="s">
        <v>19887</v>
      </c>
      <c r="V1518" s="1">
        <v>1149121919</v>
      </c>
      <c r="W1518" s="1" t="s">
        <v>19888</v>
      </c>
      <c r="Z1518" s="1" t="s">
        <v>18706</v>
      </c>
      <c r="AA1518" s="1" t="s">
        <v>18707</v>
      </c>
      <c r="AB1518" s="1" t="s">
        <v>18707</v>
      </c>
      <c r="AE1518" s="1" t="s">
        <v>19889</v>
      </c>
      <c r="AG1518" s="1" t="s">
        <v>18816</v>
      </c>
      <c r="AI1518" s="1">
        <v>1437</v>
      </c>
      <c r="AK1518" s="1" t="s">
        <v>20323</v>
      </c>
      <c r="AL1518" s="1" t="s">
        <v>19755</v>
      </c>
      <c r="AM1518" s="1" t="s">
        <v>18679</v>
      </c>
      <c r="AN1518" s="1" t="s">
        <v>18669</v>
      </c>
      <c r="AO1518" s="1" t="s">
        <v>18668</v>
      </c>
      <c r="AP1518" s="14" t="s">
        <v>19761</v>
      </c>
      <c r="AQ1518" s="14" t="s">
        <v>19562</v>
      </c>
      <c r="AR1518" s="14" t="s">
        <v>18679</v>
      </c>
      <c r="AS1518" s="15">
        <v>44350</v>
      </c>
      <c r="AT1518" s="1" t="s">
        <v>20353</v>
      </c>
      <c r="AU1518" s="1" t="s">
        <v>19237</v>
      </c>
      <c r="AV1518" s="1" t="s">
        <v>18894</v>
      </c>
      <c r="AW1518" s="1" t="s">
        <v>19241</v>
      </c>
      <c r="AX1518" s="1" t="s">
        <v>18667</v>
      </c>
      <c r="AY1518" s="1" t="s">
        <v>19242</v>
      </c>
    </row>
    <row r="1519" spans="1:51" x14ac:dyDescent="0.2">
      <c r="A1519" s="14" t="s">
        <v>19890</v>
      </c>
      <c r="B1519" s="1" t="s">
        <v>18953</v>
      </c>
      <c r="C1519" s="1" t="s">
        <v>18685</v>
      </c>
      <c r="D1519" s="1" t="s">
        <v>18664</v>
      </c>
      <c r="E1519" s="15">
        <v>44347</v>
      </c>
      <c r="F1519" s="13">
        <v>44348</v>
      </c>
      <c r="G1519" s="1" t="s">
        <v>18954</v>
      </c>
      <c r="H1519" s="1" t="s">
        <v>18955</v>
      </c>
      <c r="I1519" s="1" t="s">
        <v>18667</v>
      </c>
      <c r="J1519" s="1" t="s">
        <v>18668</v>
      </c>
      <c r="K1519" s="1" t="s">
        <v>18669</v>
      </c>
      <c r="L1519" s="1" t="s">
        <v>18693</v>
      </c>
      <c r="M1519" s="1" t="s">
        <v>18956</v>
      </c>
      <c r="N1519" s="1" t="s">
        <v>18957</v>
      </c>
      <c r="O1519" s="1">
        <v>15</v>
      </c>
      <c r="P1519" s="1" t="s">
        <v>18953</v>
      </c>
      <c r="Q1519" s="1" t="s">
        <v>18997</v>
      </c>
      <c r="R1519" s="1">
        <v>20147987480</v>
      </c>
      <c r="S1519" s="1" t="s">
        <v>18702</v>
      </c>
      <c r="T1519" s="1">
        <v>14798748</v>
      </c>
      <c r="U1519" s="1" t="s">
        <v>18998</v>
      </c>
      <c r="V1519" s="1">
        <v>111545502227</v>
      </c>
      <c r="X1519" s="1" t="s">
        <v>18999</v>
      </c>
      <c r="Y1519" s="1" t="s">
        <v>19000</v>
      </c>
      <c r="Z1519" s="1" t="s">
        <v>18963</v>
      </c>
      <c r="AA1519" s="1" t="s">
        <v>18964</v>
      </c>
      <c r="AB1519" s="1" t="s">
        <v>18965</v>
      </c>
      <c r="AE1519" s="1" t="s">
        <v>19001</v>
      </c>
      <c r="AG1519" s="1">
        <v>10</v>
      </c>
      <c r="AH1519" s="1" t="s">
        <v>1816</v>
      </c>
      <c r="AI1519" s="1">
        <v>5000</v>
      </c>
      <c r="AK1519" s="1" t="s">
        <v>19891</v>
      </c>
      <c r="AL1519" s="1" t="s">
        <v>19296</v>
      </c>
      <c r="AM1519" s="1" t="s">
        <v>19297</v>
      </c>
      <c r="AN1519" s="1" t="s">
        <v>18750</v>
      </c>
      <c r="AO1519" s="1" t="s">
        <v>18668</v>
      </c>
      <c r="AP1519" s="14" t="s">
        <v>19752</v>
      </c>
      <c r="AQ1519" s="14" t="s">
        <v>19299</v>
      </c>
      <c r="AR1519" s="14" t="s">
        <v>19297</v>
      </c>
      <c r="AS1519" s="15">
        <v>44348</v>
      </c>
      <c r="AT1519" s="1" t="s">
        <v>19892</v>
      </c>
      <c r="AU1519" s="1" t="s">
        <v>18957</v>
      </c>
      <c r="AV1519" s="1" t="s">
        <v>18693</v>
      </c>
      <c r="AW1519" s="1" t="s">
        <v>18958</v>
      </c>
      <c r="AX1519" s="1" t="s">
        <v>18667</v>
      </c>
      <c r="AY1519" s="1" t="s">
        <v>18959</v>
      </c>
    </row>
    <row r="1520" spans="1:51" x14ac:dyDescent="0.2">
      <c r="A1520" s="14" t="s">
        <v>19893</v>
      </c>
      <c r="B1520" s="1" t="s">
        <v>18953</v>
      </c>
      <c r="C1520" s="1" t="s">
        <v>18663</v>
      </c>
      <c r="D1520" s="1" t="s">
        <v>18664</v>
      </c>
      <c r="E1520" s="15">
        <v>44347</v>
      </c>
      <c r="F1520" s="13">
        <v>44348</v>
      </c>
      <c r="G1520" s="1" t="s">
        <v>18954</v>
      </c>
      <c r="H1520" s="1" t="s">
        <v>18955</v>
      </c>
      <c r="I1520" s="1" t="s">
        <v>18667</v>
      </c>
      <c r="J1520" s="1" t="s">
        <v>18668</v>
      </c>
      <c r="K1520" s="1" t="s">
        <v>18669</v>
      </c>
      <c r="L1520" s="1" t="s">
        <v>18693</v>
      </c>
      <c r="M1520" s="1" t="s">
        <v>18956</v>
      </c>
      <c r="N1520" s="1" t="s">
        <v>18957</v>
      </c>
      <c r="O1520" s="1">
        <v>14</v>
      </c>
      <c r="P1520" s="1" t="s">
        <v>18953</v>
      </c>
      <c r="Q1520" s="1" t="s">
        <v>18997</v>
      </c>
      <c r="R1520" s="1">
        <v>20147987480</v>
      </c>
      <c r="S1520" s="1" t="s">
        <v>18702</v>
      </c>
      <c r="T1520" s="1">
        <v>14798748</v>
      </c>
      <c r="U1520" s="1" t="s">
        <v>18998</v>
      </c>
      <c r="V1520" s="1">
        <v>111545502227</v>
      </c>
      <c r="X1520" s="1" t="s">
        <v>18999</v>
      </c>
      <c r="Y1520" s="1" t="s">
        <v>19000</v>
      </c>
      <c r="Z1520" s="1" t="s">
        <v>18963</v>
      </c>
      <c r="AA1520" s="1" t="s">
        <v>18964</v>
      </c>
      <c r="AB1520" s="1" t="s">
        <v>18965</v>
      </c>
      <c r="AE1520" s="1" t="s">
        <v>19001</v>
      </c>
      <c r="AG1520" s="1">
        <v>10</v>
      </c>
      <c r="AH1520" s="1" t="s">
        <v>1816</v>
      </c>
      <c r="AI1520" s="1">
        <v>5000</v>
      </c>
      <c r="AK1520" s="1" t="s">
        <v>19770</v>
      </c>
      <c r="AL1520" s="1" t="s">
        <v>18956</v>
      </c>
      <c r="AM1520" s="1" t="s">
        <v>18693</v>
      </c>
      <c r="AN1520" s="1" t="s">
        <v>18669</v>
      </c>
      <c r="AO1520" s="1" t="s">
        <v>18668</v>
      </c>
      <c r="AP1520" s="14" t="s">
        <v>19287</v>
      </c>
      <c r="AQ1520" s="14" t="s">
        <v>18723</v>
      </c>
      <c r="AR1520" s="14" t="s">
        <v>19288</v>
      </c>
      <c r="AS1520" s="15">
        <v>44348</v>
      </c>
      <c r="AT1520" s="1" t="s">
        <v>19894</v>
      </c>
      <c r="AU1520" s="1" t="s">
        <v>18957</v>
      </c>
      <c r="AV1520" s="1" t="s">
        <v>18693</v>
      </c>
      <c r="AW1520" s="1" t="s">
        <v>18958</v>
      </c>
      <c r="AX1520" s="1" t="s">
        <v>18667</v>
      </c>
      <c r="AY1520" s="1" t="s">
        <v>18959</v>
      </c>
    </row>
    <row r="1521" spans="1:51" x14ac:dyDescent="0.2">
      <c r="A1521" s="14" t="s">
        <v>19895</v>
      </c>
      <c r="B1521" s="1" t="s">
        <v>18953</v>
      </c>
      <c r="C1521" s="1" t="s">
        <v>18663</v>
      </c>
      <c r="D1521" s="1" t="s">
        <v>18664</v>
      </c>
      <c r="E1521" s="15">
        <v>44347</v>
      </c>
      <c r="F1521" s="13">
        <v>44350</v>
      </c>
      <c r="G1521" s="1" t="s">
        <v>18954</v>
      </c>
      <c r="H1521" s="1" t="s">
        <v>18955</v>
      </c>
      <c r="I1521" s="1" t="s">
        <v>18667</v>
      </c>
      <c r="J1521" s="1" t="s">
        <v>18668</v>
      </c>
      <c r="K1521" s="1" t="s">
        <v>18669</v>
      </c>
      <c r="L1521" s="1" t="s">
        <v>18693</v>
      </c>
      <c r="M1521" s="1" t="s">
        <v>18956</v>
      </c>
      <c r="N1521" s="1" t="s">
        <v>18957</v>
      </c>
      <c r="O1521" s="1">
        <v>13</v>
      </c>
      <c r="P1521" s="1" t="s">
        <v>18953</v>
      </c>
      <c r="Q1521" s="1" t="s">
        <v>19465</v>
      </c>
      <c r="R1521" s="1">
        <v>23273139419</v>
      </c>
      <c r="S1521" s="1" t="s">
        <v>18702</v>
      </c>
      <c r="T1521" s="1">
        <v>27313941</v>
      </c>
      <c r="U1521" s="1" t="s">
        <v>19466</v>
      </c>
      <c r="V1521" s="1">
        <v>2216125078</v>
      </c>
      <c r="X1521" s="1" t="s">
        <v>19465</v>
      </c>
      <c r="Y1521" s="1" t="s">
        <v>19465</v>
      </c>
      <c r="Z1521" s="1" t="s">
        <v>15990</v>
      </c>
      <c r="AA1521" s="1" t="s">
        <v>19467</v>
      </c>
      <c r="AB1521" s="1" t="s">
        <v>19468</v>
      </c>
      <c r="AE1521" s="1" t="s">
        <v>19469</v>
      </c>
      <c r="AI1521" s="1">
        <v>1894</v>
      </c>
      <c r="AK1521" s="1" t="s">
        <v>18840</v>
      </c>
      <c r="AL1521" s="1" t="s">
        <v>18730</v>
      </c>
      <c r="AM1521" s="1" t="s">
        <v>18693</v>
      </c>
      <c r="AN1521" s="1" t="s">
        <v>18669</v>
      </c>
      <c r="AO1521" s="1" t="s">
        <v>18668</v>
      </c>
      <c r="AP1521" s="14" t="s">
        <v>18840</v>
      </c>
      <c r="AQ1521" s="14" t="s">
        <v>18734</v>
      </c>
      <c r="AR1521" s="14" t="s">
        <v>18693</v>
      </c>
      <c r="AS1521" s="15">
        <v>44350</v>
      </c>
      <c r="AT1521" s="1" t="s">
        <v>18713</v>
      </c>
      <c r="AU1521" s="1" t="s">
        <v>18957</v>
      </c>
      <c r="AV1521" s="1" t="s">
        <v>18693</v>
      </c>
      <c r="AW1521" s="1" t="s">
        <v>18958</v>
      </c>
      <c r="AX1521" s="1" t="s">
        <v>18667</v>
      </c>
      <c r="AY1521" s="1" t="s">
        <v>18959</v>
      </c>
    </row>
    <row r="1522" spans="1:51" x14ac:dyDescent="0.2">
      <c r="A1522" s="14" t="s">
        <v>19896</v>
      </c>
      <c r="B1522" s="1" t="s">
        <v>18662</v>
      </c>
      <c r="C1522" s="1" t="s">
        <v>18685</v>
      </c>
      <c r="D1522" s="1" t="s">
        <v>18664</v>
      </c>
      <c r="E1522" s="15">
        <v>44347</v>
      </c>
      <c r="F1522" s="13">
        <v>44349</v>
      </c>
      <c r="G1522" s="1" t="s">
        <v>18665</v>
      </c>
      <c r="H1522" s="1" t="s">
        <v>18666</v>
      </c>
      <c r="I1522" s="1" t="s">
        <v>18667</v>
      </c>
      <c r="J1522" s="1" t="s">
        <v>18668</v>
      </c>
      <c r="K1522" s="1" t="s">
        <v>18669</v>
      </c>
      <c r="L1522" s="1" t="s">
        <v>18679</v>
      </c>
      <c r="M1522" s="1" t="s">
        <v>18671</v>
      </c>
      <c r="N1522" s="1" t="s">
        <v>18672</v>
      </c>
      <c r="O1522" s="1">
        <v>12</v>
      </c>
      <c r="P1522" s="1" t="s">
        <v>18662</v>
      </c>
      <c r="Q1522" s="1" t="s">
        <v>18673</v>
      </c>
      <c r="R1522" s="1">
        <v>30657277467</v>
      </c>
      <c r="U1522" s="1" t="s">
        <v>19017</v>
      </c>
      <c r="V1522" s="1">
        <v>1148345410</v>
      </c>
      <c r="W1522" s="1" t="s">
        <v>19018</v>
      </c>
      <c r="Z1522" s="1" t="s">
        <v>18706</v>
      </c>
      <c r="AA1522" s="1" t="s">
        <v>18707</v>
      </c>
      <c r="AB1522" s="1" t="s">
        <v>18707</v>
      </c>
      <c r="AE1522" s="1" t="s">
        <v>19019</v>
      </c>
      <c r="AG1522" s="1" t="s">
        <v>15731</v>
      </c>
      <c r="AI1522" s="1">
        <v>1427</v>
      </c>
      <c r="AK1522" s="1" t="s">
        <v>19076</v>
      </c>
      <c r="AL1522" s="1" t="s">
        <v>19077</v>
      </c>
      <c r="AM1522" s="1" t="s">
        <v>18904</v>
      </c>
      <c r="AN1522" s="1" t="s">
        <v>18669</v>
      </c>
      <c r="AO1522" s="1" t="s">
        <v>18668</v>
      </c>
      <c r="AP1522" s="14" t="s">
        <v>19897</v>
      </c>
      <c r="AQ1522" s="14" t="s">
        <v>19229</v>
      </c>
      <c r="AR1522" s="14" t="s">
        <v>19227</v>
      </c>
      <c r="AS1522" s="15">
        <v>44349</v>
      </c>
      <c r="AT1522" s="1" t="s">
        <v>19158</v>
      </c>
      <c r="AU1522" s="1" t="s">
        <v>18672</v>
      </c>
      <c r="AV1522" s="1" t="s">
        <v>18679</v>
      </c>
      <c r="AW1522" s="1" t="s">
        <v>18683</v>
      </c>
      <c r="AX1522" s="1" t="s">
        <v>18667</v>
      </c>
      <c r="AY1522" s="1" t="s">
        <v>18684</v>
      </c>
    </row>
    <row r="1523" spans="1:51" x14ac:dyDescent="0.2">
      <c r="A1523" s="14" t="s">
        <v>19898</v>
      </c>
      <c r="B1523" s="1" t="s">
        <v>18662</v>
      </c>
      <c r="C1523" s="1" t="s">
        <v>18685</v>
      </c>
      <c r="D1523" s="1" t="s">
        <v>18664</v>
      </c>
      <c r="E1523" s="15">
        <v>44347</v>
      </c>
      <c r="F1523" s="13">
        <v>44349</v>
      </c>
      <c r="G1523" s="1" t="s">
        <v>18665</v>
      </c>
      <c r="H1523" s="1" t="s">
        <v>18666</v>
      </c>
      <c r="I1523" s="1" t="s">
        <v>18667</v>
      </c>
      <c r="J1523" s="1" t="s">
        <v>18668</v>
      </c>
      <c r="K1523" s="1" t="s">
        <v>18669</v>
      </c>
      <c r="L1523" s="1" t="s">
        <v>18679</v>
      </c>
      <c r="M1523" s="1" t="s">
        <v>18671</v>
      </c>
      <c r="N1523" s="1" t="s">
        <v>18672</v>
      </c>
      <c r="O1523" s="1">
        <v>20</v>
      </c>
      <c r="P1523" s="1" t="s">
        <v>18662</v>
      </c>
      <c r="Q1523" s="1" t="s">
        <v>18673</v>
      </c>
      <c r="R1523" s="1">
        <v>30611306632</v>
      </c>
      <c r="U1523" s="1" t="s">
        <v>19703</v>
      </c>
      <c r="V1523" s="1">
        <v>46040204</v>
      </c>
      <c r="W1523" s="1" t="s">
        <v>19704</v>
      </c>
      <c r="Z1523" s="1" t="s">
        <v>18706</v>
      </c>
      <c r="AA1523" s="1" t="s">
        <v>18789</v>
      </c>
      <c r="AB1523" s="1" t="s">
        <v>18790</v>
      </c>
      <c r="AE1523" s="1" t="s">
        <v>19705</v>
      </c>
      <c r="AG1523" s="1" t="s">
        <v>15731</v>
      </c>
      <c r="AI1523" s="1">
        <v>1439</v>
      </c>
      <c r="AK1523" s="1" t="s">
        <v>19126</v>
      </c>
      <c r="AL1523" s="1" t="s">
        <v>19127</v>
      </c>
      <c r="AM1523" s="1" t="s">
        <v>18868</v>
      </c>
      <c r="AN1523" s="1" t="s">
        <v>18863</v>
      </c>
      <c r="AO1523" s="1" t="s">
        <v>18668</v>
      </c>
      <c r="AP1523" s="14" t="s">
        <v>19048</v>
      </c>
      <c r="AQ1523" s="14" t="s">
        <v>19027</v>
      </c>
      <c r="AR1523" s="14" t="s">
        <v>18868</v>
      </c>
      <c r="AS1523" s="15">
        <v>44349</v>
      </c>
      <c r="AT1523" s="1" t="s">
        <v>18943</v>
      </c>
      <c r="AU1523" s="1" t="s">
        <v>18672</v>
      </c>
      <c r="AV1523" s="1" t="s">
        <v>18679</v>
      </c>
      <c r="AW1523" s="1" t="s">
        <v>18683</v>
      </c>
      <c r="AX1523" s="1" t="s">
        <v>18667</v>
      </c>
      <c r="AY1523" s="1" t="s">
        <v>18684</v>
      </c>
    </row>
    <row r="1524" spans="1:51" x14ac:dyDescent="0.2">
      <c r="A1524" s="14" t="s">
        <v>19899</v>
      </c>
      <c r="B1524" s="1" t="s">
        <v>18662</v>
      </c>
      <c r="C1524" s="1" t="s">
        <v>18685</v>
      </c>
      <c r="D1524" s="1" t="s">
        <v>18664</v>
      </c>
      <c r="E1524" s="15">
        <v>44347</v>
      </c>
      <c r="F1524" s="13">
        <v>44349</v>
      </c>
      <c r="G1524" s="1" t="s">
        <v>18665</v>
      </c>
      <c r="H1524" s="1" t="s">
        <v>18666</v>
      </c>
      <c r="I1524" s="1" t="s">
        <v>18667</v>
      </c>
      <c r="J1524" s="1" t="s">
        <v>18668</v>
      </c>
      <c r="K1524" s="1" t="s">
        <v>18669</v>
      </c>
      <c r="L1524" s="1" t="s">
        <v>18679</v>
      </c>
      <c r="M1524" s="1" t="s">
        <v>18671</v>
      </c>
      <c r="N1524" s="1" t="s">
        <v>18672</v>
      </c>
      <c r="O1524" s="1">
        <v>23</v>
      </c>
      <c r="P1524" s="1" t="s">
        <v>18662</v>
      </c>
      <c r="Q1524" s="1" t="s">
        <v>18673</v>
      </c>
      <c r="R1524" s="1">
        <v>30611306632</v>
      </c>
      <c r="U1524" s="1" t="s">
        <v>19703</v>
      </c>
      <c r="V1524" s="1">
        <v>46040204</v>
      </c>
      <c r="W1524" s="1" t="s">
        <v>19704</v>
      </c>
      <c r="Z1524" s="1" t="s">
        <v>18706</v>
      </c>
      <c r="AA1524" s="1" t="s">
        <v>18789</v>
      </c>
      <c r="AB1524" s="1" t="s">
        <v>18790</v>
      </c>
      <c r="AE1524" s="1" t="s">
        <v>19705</v>
      </c>
      <c r="AG1524" s="1" t="s">
        <v>15731</v>
      </c>
      <c r="AI1524" s="1">
        <v>1439</v>
      </c>
      <c r="AK1524" s="1" t="s">
        <v>19126</v>
      </c>
      <c r="AL1524" s="1" t="s">
        <v>19127</v>
      </c>
      <c r="AM1524" s="1" t="s">
        <v>18868</v>
      </c>
      <c r="AN1524" s="1" t="s">
        <v>18863</v>
      </c>
      <c r="AO1524" s="1" t="s">
        <v>18668</v>
      </c>
      <c r="AP1524" s="14" t="s">
        <v>19048</v>
      </c>
      <c r="AQ1524" s="14" t="s">
        <v>19027</v>
      </c>
      <c r="AR1524" s="14" t="s">
        <v>18868</v>
      </c>
      <c r="AS1524" s="15">
        <v>44349</v>
      </c>
      <c r="AT1524" s="1" t="s">
        <v>18779</v>
      </c>
      <c r="AU1524" s="1" t="s">
        <v>18672</v>
      </c>
      <c r="AV1524" s="1" t="s">
        <v>18679</v>
      </c>
      <c r="AW1524" s="1" t="s">
        <v>18683</v>
      </c>
      <c r="AX1524" s="1" t="s">
        <v>18667</v>
      </c>
      <c r="AY1524" s="1" t="s">
        <v>18684</v>
      </c>
    </row>
    <row r="1525" spans="1:51" x14ac:dyDescent="0.2">
      <c r="A1525" s="14" t="s">
        <v>19900</v>
      </c>
      <c r="B1525" s="1" t="s">
        <v>19235</v>
      </c>
      <c r="C1525" s="1" t="s">
        <v>19259</v>
      </c>
      <c r="D1525" s="1" t="s">
        <v>18664</v>
      </c>
      <c r="E1525" s="15">
        <v>44347</v>
      </c>
      <c r="F1525" s="13">
        <v>44348</v>
      </c>
      <c r="G1525" s="1" t="s">
        <v>18954</v>
      </c>
      <c r="H1525" s="1" t="s">
        <v>19236</v>
      </c>
      <c r="I1525" s="1" t="s">
        <v>18667</v>
      </c>
      <c r="J1525" s="1" t="s">
        <v>18668</v>
      </c>
      <c r="K1525" s="1" t="s">
        <v>18669</v>
      </c>
      <c r="L1525" s="1" t="s">
        <v>18894</v>
      </c>
      <c r="M1525" s="1" t="s">
        <v>18893</v>
      </c>
      <c r="N1525" s="1" t="s">
        <v>19237</v>
      </c>
      <c r="O1525" s="1">
        <v>12</v>
      </c>
      <c r="P1525" s="1" t="s">
        <v>19235</v>
      </c>
      <c r="Q1525" s="1" t="s">
        <v>19280</v>
      </c>
      <c r="R1525" s="1">
        <v>20269671425</v>
      </c>
      <c r="S1525" s="1" t="s">
        <v>18702</v>
      </c>
      <c r="T1525" s="1">
        <v>26967142</v>
      </c>
      <c r="U1525" s="1" t="s">
        <v>19328</v>
      </c>
      <c r="V1525" s="1">
        <v>1168755525</v>
      </c>
      <c r="X1525" s="1" t="s">
        <v>19282</v>
      </c>
      <c r="Y1525" s="1" t="s">
        <v>19283</v>
      </c>
      <c r="Z1525" s="1" t="s">
        <v>18706</v>
      </c>
      <c r="AA1525" s="1" t="s">
        <v>18707</v>
      </c>
      <c r="AB1525" s="1" t="s">
        <v>18707</v>
      </c>
      <c r="AE1525" s="1" t="s">
        <v>19284</v>
      </c>
      <c r="AG1525" s="1">
        <v>1</v>
      </c>
      <c r="AH1525" s="1" t="s">
        <v>18891</v>
      </c>
      <c r="AI1525" s="1">
        <v>1003</v>
      </c>
      <c r="AK1525" s="1" t="s">
        <v>18915</v>
      </c>
      <c r="AL1525" s="1" t="s">
        <v>17844</v>
      </c>
      <c r="AM1525" s="1" t="s">
        <v>18916</v>
      </c>
      <c r="AN1525" s="1" t="s">
        <v>18863</v>
      </c>
      <c r="AO1525" s="1" t="s">
        <v>18668</v>
      </c>
      <c r="AP1525" s="14" t="s">
        <v>19830</v>
      </c>
      <c r="AQ1525" s="14" t="s">
        <v>19831</v>
      </c>
      <c r="AR1525" s="14" t="s">
        <v>18916</v>
      </c>
      <c r="AS1525" s="15">
        <v>44348</v>
      </c>
      <c r="AT1525" s="1" t="s">
        <v>19533</v>
      </c>
      <c r="AU1525" s="1" t="s">
        <v>19237</v>
      </c>
      <c r="AV1525" s="1" t="s">
        <v>18894</v>
      </c>
      <c r="AW1525" s="1" t="s">
        <v>19241</v>
      </c>
      <c r="AX1525" s="1" t="s">
        <v>18667</v>
      </c>
      <c r="AY1525" s="1" t="s">
        <v>19242</v>
      </c>
    </row>
    <row r="1526" spans="1:51" x14ac:dyDescent="0.2">
      <c r="A1526" s="14" t="s">
        <v>19901</v>
      </c>
      <c r="B1526" s="1" t="s">
        <v>19235</v>
      </c>
      <c r="C1526" s="1" t="s">
        <v>19259</v>
      </c>
      <c r="D1526" s="1" t="s">
        <v>18664</v>
      </c>
      <c r="E1526" s="15">
        <v>44348</v>
      </c>
      <c r="F1526" s="13">
        <v>44348</v>
      </c>
      <c r="G1526" s="1" t="s">
        <v>18954</v>
      </c>
      <c r="H1526" s="1" t="s">
        <v>19236</v>
      </c>
      <c r="I1526" s="1" t="s">
        <v>18667</v>
      </c>
      <c r="J1526" s="1" t="s">
        <v>18668</v>
      </c>
      <c r="K1526" s="1" t="s">
        <v>18669</v>
      </c>
      <c r="L1526" s="1" t="s">
        <v>18894</v>
      </c>
      <c r="M1526" s="1" t="s">
        <v>18893</v>
      </c>
      <c r="N1526" s="1" t="s">
        <v>19237</v>
      </c>
      <c r="O1526" s="1">
        <v>8</v>
      </c>
      <c r="P1526" s="1" t="s">
        <v>19235</v>
      </c>
      <c r="Q1526" s="1" t="s">
        <v>19338</v>
      </c>
      <c r="R1526" s="1">
        <v>20287024291</v>
      </c>
      <c r="S1526" s="1" t="s">
        <v>18702</v>
      </c>
      <c r="T1526" s="1">
        <v>28702429</v>
      </c>
      <c r="U1526" s="1" t="s">
        <v>19339</v>
      </c>
      <c r="V1526" s="1">
        <v>1166598855</v>
      </c>
      <c r="X1526" s="1" t="s">
        <v>19340</v>
      </c>
      <c r="Y1526" s="1" t="s">
        <v>19341</v>
      </c>
      <c r="Z1526" s="1" t="s">
        <v>18706</v>
      </c>
      <c r="AA1526" s="1" t="s">
        <v>18881</v>
      </c>
      <c r="AB1526" s="1" t="s">
        <v>18981</v>
      </c>
      <c r="AE1526" s="1" t="s">
        <v>19342</v>
      </c>
      <c r="AG1526" s="1">
        <v>5</v>
      </c>
      <c r="AH1526" s="1" t="s">
        <v>19310</v>
      </c>
      <c r="AI1526" s="1">
        <v>1414</v>
      </c>
      <c r="AK1526" s="1" t="s">
        <v>19237</v>
      </c>
      <c r="AL1526" s="1" t="s">
        <v>18893</v>
      </c>
      <c r="AM1526" s="1" t="s">
        <v>18894</v>
      </c>
      <c r="AN1526" s="1" t="s">
        <v>18669</v>
      </c>
      <c r="AO1526" s="1" t="s">
        <v>18668</v>
      </c>
      <c r="AP1526" s="14" t="s">
        <v>19543</v>
      </c>
      <c r="AQ1526" s="14" t="s">
        <v>19544</v>
      </c>
      <c r="AR1526" s="14" t="s">
        <v>19540</v>
      </c>
      <c r="AS1526" s="15">
        <v>44348</v>
      </c>
      <c r="AT1526" s="1" t="s">
        <v>19530</v>
      </c>
      <c r="AU1526" s="1" t="s">
        <v>19237</v>
      </c>
      <c r="AV1526" s="1" t="s">
        <v>18894</v>
      </c>
      <c r="AW1526" s="1" t="s">
        <v>19241</v>
      </c>
      <c r="AX1526" s="1" t="s">
        <v>18667</v>
      </c>
      <c r="AY1526" s="1" t="s">
        <v>19242</v>
      </c>
    </row>
    <row r="1527" spans="1:51" x14ac:dyDescent="0.2">
      <c r="A1527" s="14" t="s">
        <v>19902</v>
      </c>
      <c r="B1527" s="1" t="s">
        <v>18662</v>
      </c>
      <c r="C1527" s="1" t="s">
        <v>18685</v>
      </c>
      <c r="D1527" s="1" t="s">
        <v>18664</v>
      </c>
      <c r="E1527" s="15">
        <v>44348</v>
      </c>
      <c r="F1527" s="13">
        <v>44350</v>
      </c>
      <c r="G1527" s="1" t="s">
        <v>18665</v>
      </c>
      <c r="H1527" s="1" t="s">
        <v>18666</v>
      </c>
      <c r="I1527" s="1" t="s">
        <v>18667</v>
      </c>
      <c r="J1527" s="1" t="s">
        <v>18668</v>
      </c>
      <c r="K1527" s="1" t="s">
        <v>18669</v>
      </c>
      <c r="L1527" s="1" t="s">
        <v>18679</v>
      </c>
      <c r="M1527" s="1" t="s">
        <v>18671</v>
      </c>
      <c r="N1527" s="1" t="s">
        <v>18672</v>
      </c>
      <c r="O1527" s="1">
        <v>10</v>
      </c>
      <c r="P1527" s="1" t="s">
        <v>18662</v>
      </c>
      <c r="Q1527" s="1" t="s">
        <v>18673</v>
      </c>
      <c r="R1527" s="1">
        <v>30710673914</v>
      </c>
      <c r="U1527" s="1" t="s">
        <v>19903</v>
      </c>
      <c r="V1527" s="1">
        <v>3424881212</v>
      </c>
      <c r="W1527" s="1" t="s">
        <v>19904</v>
      </c>
      <c r="Z1527" s="1" t="s">
        <v>18688</v>
      </c>
      <c r="AA1527" s="1" t="s">
        <v>18689</v>
      </c>
      <c r="AB1527" s="1" t="s">
        <v>18689</v>
      </c>
      <c r="AE1527" s="1" t="s">
        <v>19905</v>
      </c>
      <c r="AG1527" s="1" t="s">
        <v>15731</v>
      </c>
      <c r="AI1527" s="1">
        <v>3100</v>
      </c>
      <c r="AK1527" s="1" t="s">
        <v>19433</v>
      </c>
      <c r="AL1527" s="1" t="s">
        <v>19077</v>
      </c>
      <c r="AM1527" s="1" t="s">
        <v>18904</v>
      </c>
      <c r="AN1527" s="1" t="s">
        <v>18669</v>
      </c>
      <c r="AO1527" s="1" t="s">
        <v>18668</v>
      </c>
      <c r="AP1527" s="14" t="s">
        <v>19433</v>
      </c>
      <c r="AQ1527" s="14" t="s">
        <v>19079</v>
      </c>
      <c r="AR1527" s="14" t="s">
        <v>18904</v>
      </c>
      <c r="AS1527" s="15">
        <v>44348</v>
      </c>
      <c r="AT1527" s="1" t="s">
        <v>18713</v>
      </c>
      <c r="AU1527" s="1" t="s">
        <v>18672</v>
      </c>
      <c r="AV1527" s="1" t="s">
        <v>18679</v>
      </c>
      <c r="AW1527" s="1" t="s">
        <v>18683</v>
      </c>
      <c r="AX1527" s="1" t="s">
        <v>18667</v>
      </c>
      <c r="AY1527" s="1" t="s">
        <v>18684</v>
      </c>
    </row>
    <row r="1528" spans="1:51" x14ac:dyDescent="0.2">
      <c r="A1528" s="14" t="s">
        <v>19906</v>
      </c>
      <c r="B1528" s="1" t="s">
        <v>18662</v>
      </c>
      <c r="C1528" s="1" t="s">
        <v>18685</v>
      </c>
      <c r="D1528" s="1" t="s">
        <v>18664</v>
      </c>
      <c r="E1528" s="15">
        <v>44348</v>
      </c>
      <c r="F1528" s="13">
        <v>44350</v>
      </c>
      <c r="G1528" s="1" t="s">
        <v>18665</v>
      </c>
      <c r="H1528" s="1" t="s">
        <v>18666</v>
      </c>
      <c r="I1528" s="1" t="s">
        <v>18667</v>
      </c>
      <c r="J1528" s="1" t="s">
        <v>18668</v>
      </c>
      <c r="K1528" s="1" t="s">
        <v>18669</v>
      </c>
      <c r="L1528" s="1" t="s">
        <v>18679</v>
      </c>
      <c r="M1528" s="1" t="s">
        <v>18671</v>
      </c>
      <c r="N1528" s="1" t="s">
        <v>18672</v>
      </c>
      <c r="O1528" s="1">
        <v>10</v>
      </c>
      <c r="P1528" s="1" t="s">
        <v>18662</v>
      </c>
      <c r="Q1528" s="1" t="s">
        <v>18673</v>
      </c>
      <c r="R1528" s="1">
        <v>30710673914</v>
      </c>
      <c r="U1528" s="1" t="s">
        <v>19903</v>
      </c>
      <c r="V1528" s="1">
        <v>3424881212</v>
      </c>
      <c r="W1528" s="1" t="s">
        <v>19904</v>
      </c>
      <c r="Z1528" s="1" t="s">
        <v>18688</v>
      </c>
      <c r="AA1528" s="1" t="s">
        <v>18689</v>
      </c>
      <c r="AB1528" s="1" t="s">
        <v>18689</v>
      </c>
      <c r="AE1528" s="1" t="s">
        <v>19905</v>
      </c>
      <c r="AG1528" s="1" t="s">
        <v>15731</v>
      </c>
      <c r="AI1528" s="1">
        <v>3100</v>
      </c>
      <c r="AK1528" s="1" t="s">
        <v>19433</v>
      </c>
      <c r="AL1528" s="1" t="s">
        <v>19077</v>
      </c>
      <c r="AM1528" s="1" t="s">
        <v>18904</v>
      </c>
      <c r="AN1528" s="1" t="s">
        <v>18669</v>
      </c>
      <c r="AO1528" s="1" t="s">
        <v>18668</v>
      </c>
      <c r="AP1528" s="14" t="s">
        <v>19433</v>
      </c>
      <c r="AQ1528" s="14" t="s">
        <v>19079</v>
      </c>
      <c r="AR1528" s="14" t="s">
        <v>18904</v>
      </c>
      <c r="AS1528" s="15">
        <v>44348</v>
      </c>
      <c r="AT1528" s="1" t="s">
        <v>18713</v>
      </c>
      <c r="AU1528" s="1" t="s">
        <v>18672</v>
      </c>
      <c r="AV1528" s="1" t="s">
        <v>18679</v>
      </c>
      <c r="AW1528" s="1" t="s">
        <v>18683</v>
      </c>
      <c r="AX1528" s="1" t="s">
        <v>18667</v>
      </c>
      <c r="AY1528" s="1" t="s">
        <v>18684</v>
      </c>
    </row>
    <row r="1529" spans="1:51" x14ac:dyDescent="0.2">
      <c r="A1529" s="14" t="s">
        <v>19907</v>
      </c>
      <c r="B1529" s="1" t="s">
        <v>18662</v>
      </c>
      <c r="C1529" s="1" t="s">
        <v>18685</v>
      </c>
      <c r="D1529" s="1" t="s">
        <v>18664</v>
      </c>
      <c r="E1529" s="15">
        <v>44348</v>
      </c>
      <c r="F1529" s="13">
        <v>44350</v>
      </c>
      <c r="G1529" s="1" t="s">
        <v>18665</v>
      </c>
      <c r="H1529" s="1" t="s">
        <v>18666</v>
      </c>
      <c r="I1529" s="1" t="s">
        <v>18667</v>
      </c>
      <c r="J1529" s="1" t="s">
        <v>18668</v>
      </c>
      <c r="K1529" s="1" t="s">
        <v>18669</v>
      </c>
      <c r="L1529" s="1" t="s">
        <v>18679</v>
      </c>
      <c r="M1529" s="1" t="s">
        <v>18671</v>
      </c>
      <c r="N1529" s="1" t="s">
        <v>18672</v>
      </c>
      <c r="O1529" s="1">
        <v>9</v>
      </c>
      <c r="P1529" s="1" t="s">
        <v>18662</v>
      </c>
      <c r="Q1529" s="1" t="s">
        <v>18673</v>
      </c>
      <c r="R1529" s="1">
        <v>30500017704</v>
      </c>
      <c r="U1529" s="1" t="s">
        <v>19908</v>
      </c>
      <c r="V1529" s="1">
        <v>3414201081</v>
      </c>
      <c r="W1529" s="1" t="s">
        <v>19909</v>
      </c>
      <c r="Z1529" s="1" t="s">
        <v>19183</v>
      </c>
      <c r="AA1529" s="1" t="s">
        <v>19184</v>
      </c>
      <c r="AB1529" s="1" t="s">
        <v>19184</v>
      </c>
      <c r="AE1529" s="1" t="s">
        <v>19910</v>
      </c>
      <c r="AG1529" s="1" t="s">
        <v>15731</v>
      </c>
      <c r="AI1529" s="1">
        <v>2000</v>
      </c>
      <c r="AK1529" s="1" t="s">
        <v>19518</v>
      </c>
      <c r="AL1529" s="1" t="s">
        <v>19077</v>
      </c>
      <c r="AM1529" s="1" t="s">
        <v>18904</v>
      </c>
      <c r="AN1529" s="1" t="s">
        <v>18669</v>
      </c>
      <c r="AO1529" s="1" t="s">
        <v>18668</v>
      </c>
      <c r="AP1529" s="14" t="s">
        <v>19607</v>
      </c>
      <c r="AQ1529" s="14" t="s">
        <v>19079</v>
      </c>
      <c r="AR1529" s="14" t="s">
        <v>18904</v>
      </c>
      <c r="AS1529" s="15">
        <v>44350</v>
      </c>
      <c r="AT1529" s="1" t="s">
        <v>18779</v>
      </c>
      <c r="AU1529" s="1" t="s">
        <v>18672</v>
      </c>
      <c r="AV1529" s="1" t="s">
        <v>18679</v>
      </c>
      <c r="AW1529" s="1" t="s">
        <v>18683</v>
      </c>
      <c r="AX1529" s="1" t="s">
        <v>18667</v>
      </c>
      <c r="AY1529" s="1" t="s">
        <v>18684</v>
      </c>
    </row>
    <row r="1530" spans="1:51" x14ac:dyDescent="0.2">
      <c r="A1530" s="14" t="s">
        <v>19911</v>
      </c>
      <c r="B1530" s="1" t="s">
        <v>18662</v>
      </c>
      <c r="C1530" s="1" t="s">
        <v>18685</v>
      </c>
      <c r="D1530" s="1" t="s">
        <v>18664</v>
      </c>
      <c r="E1530" s="15">
        <v>44348</v>
      </c>
      <c r="F1530" s="13">
        <v>44348</v>
      </c>
      <c r="G1530" s="1" t="s">
        <v>18665</v>
      </c>
      <c r="H1530" s="1" t="s">
        <v>18666</v>
      </c>
      <c r="I1530" s="1" t="s">
        <v>18667</v>
      </c>
      <c r="J1530" s="1" t="s">
        <v>18668</v>
      </c>
      <c r="K1530" s="1" t="s">
        <v>18669</v>
      </c>
      <c r="L1530" s="1" t="s">
        <v>18679</v>
      </c>
      <c r="M1530" s="1" t="s">
        <v>18671</v>
      </c>
      <c r="N1530" s="1" t="s">
        <v>18672</v>
      </c>
      <c r="O1530" s="1">
        <v>11</v>
      </c>
      <c r="P1530" s="1" t="s">
        <v>18662</v>
      </c>
      <c r="Q1530" s="1" t="s">
        <v>18673</v>
      </c>
      <c r="R1530" s="1">
        <v>30516968431</v>
      </c>
      <c r="U1530" s="1" t="s">
        <v>19081</v>
      </c>
      <c r="V1530" s="1">
        <v>1157776400</v>
      </c>
      <c r="W1530" s="1" t="s">
        <v>19082</v>
      </c>
      <c r="Z1530" s="1" t="s">
        <v>18706</v>
      </c>
      <c r="AA1530" s="1" t="s">
        <v>18707</v>
      </c>
      <c r="AB1530" s="1" t="s">
        <v>18707</v>
      </c>
      <c r="AE1530" s="1" t="s">
        <v>19083</v>
      </c>
      <c r="AG1530" s="1" t="s">
        <v>15731</v>
      </c>
      <c r="AI1530" s="1">
        <v>1428</v>
      </c>
      <c r="AK1530" s="1" t="s">
        <v>19912</v>
      </c>
      <c r="AL1530" s="1" t="s">
        <v>18671</v>
      </c>
      <c r="AM1530" s="1" t="s">
        <v>18679</v>
      </c>
      <c r="AN1530" s="1" t="s">
        <v>18669</v>
      </c>
      <c r="AO1530" s="1" t="s">
        <v>18668</v>
      </c>
      <c r="AP1530" s="14" t="s">
        <v>19555</v>
      </c>
      <c r="AQ1530" s="14" t="s">
        <v>19556</v>
      </c>
      <c r="AR1530" s="14" t="s">
        <v>18835</v>
      </c>
      <c r="AS1530" s="15">
        <v>44348</v>
      </c>
      <c r="AT1530" s="1" t="s">
        <v>19913</v>
      </c>
      <c r="AU1530" s="1" t="s">
        <v>18672</v>
      </c>
      <c r="AV1530" s="1" t="s">
        <v>18679</v>
      </c>
      <c r="AW1530" s="1" t="s">
        <v>18683</v>
      </c>
      <c r="AX1530" s="1" t="s">
        <v>18667</v>
      </c>
      <c r="AY1530" s="1" t="s">
        <v>18684</v>
      </c>
    </row>
    <row r="1531" spans="1:51" x14ac:dyDescent="0.2">
      <c r="A1531" s="14" t="s">
        <v>19914</v>
      </c>
      <c r="B1531" s="1" t="s">
        <v>18662</v>
      </c>
      <c r="C1531" s="1" t="s">
        <v>18685</v>
      </c>
      <c r="D1531" s="1" t="s">
        <v>18664</v>
      </c>
      <c r="E1531" s="15">
        <v>44348</v>
      </c>
      <c r="F1531" s="13">
        <v>44350</v>
      </c>
      <c r="G1531" s="1" t="s">
        <v>18665</v>
      </c>
      <c r="H1531" s="1" t="s">
        <v>18666</v>
      </c>
      <c r="I1531" s="1" t="s">
        <v>18667</v>
      </c>
      <c r="J1531" s="1" t="s">
        <v>18668</v>
      </c>
      <c r="K1531" s="1" t="s">
        <v>18669</v>
      </c>
      <c r="L1531" s="1" t="s">
        <v>18679</v>
      </c>
      <c r="M1531" s="1" t="s">
        <v>18671</v>
      </c>
      <c r="N1531" s="1" t="s">
        <v>18672</v>
      </c>
      <c r="O1531" s="1">
        <v>12</v>
      </c>
      <c r="P1531" s="1" t="s">
        <v>18662</v>
      </c>
      <c r="Q1531" s="1" t="s">
        <v>18673</v>
      </c>
      <c r="R1531" s="1">
        <v>30516968431</v>
      </c>
      <c r="U1531" s="1" t="s">
        <v>19081</v>
      </c>
      <c r="V1531" s="1">
        <v>1157776400</v>
      </c>
      <c r="W1531" s="1" t="s">
        <v>19082</v>
      </c>
      <c r="Z1531" s="1" t="s">
        <v>18706</v>
      </c>
      <c r="AA1531" s="1" t="s">
        <v>18707</v>
      </c>
      <c r="AB1531" s="1" t="s">
        <v>18707</v>
      </c>
      <c r="AE1531" s="1" t="s">
        <v>19083</v>
      </c>
      <c r="AG1531" s="1" t="s">
        <v>15731</v>
      </c>
      <c r="AI1531" s="1">
        <v>1428</v>
      </c>
      <c r="AK1531" s="1" t="s">
        <v>20354</v>
      </c>
      <c r="AL1531" s="1" t="s">
        <v>20355</v>
      </c>
      <c r="AM1531" s="1" t="s">
        <v>18868</v>
      </c>
      <c r="AN1531" s="1" t="s">
        <v>18863</v>
      </c>
      <c r="AO1531" s="1" t="s">
        <v>18668</v>
      </c>
      <c r="AP1531" s="14" t="s">
        <v>20354</v>
      </c>
      <c r="AQ1531" s="14" t="s">
        <v>19916</v>
      </c>
      <c r="AR1531" s="14" t="s">
        <v>18868</v>
      </c>
      <c r="AS1531" s="15">
        <v>44350</v>
      </c>
      <c r="AT1531" s="1" t="s">
        <v>18713</v>
      </c>
      <c r="AU1531" s="1" t="s">
        <v>18672</v>
      </c>
      <c r="AV1531" s="1" t="s">
        <v>18679</v>
      </c>
      <c r="AW1531" s="1" t="s">
        <v>18683</v>
      </c>
      <c r="AX1531" s="1" t="s">
        <v>18667</v>
      </c>
      <c r="AY1531" s="1" t="s">
        <v>18684</v>
      </c>
    </row>
    <row r="1532" spans="1:51" x14ac:dyDescent="0.2">
      <c r="A1532" s="14" t="s">
        <v>19917</v>
      </c>
      <c r="B1532" s="1" t="s">
        <v>18662</v>
      </c>
      <c r="C1532" s="1" t="s">
        <v>18685</v>
      </c>
      <c r="D1532" s="1" t="s">
        <v>18664</v>
      </c>
      <c r="E1532" s="15">
        <v>44348</v>
      </c>
      <c r="F1532" s="13">
        <v>44348</v>
      </c>
      <c r="G1532" s="1" t="s">
        <v>18665</v>
      </c>
      <c r="H1532" s="1" t="s">
        <v>18666</v>
      </c>
      <c r="I1532" s="1" t="s">
        <v>18667</v>
      </c>
      <c r="J1532" s="1" t="s">
        <v>18668</v>
      </c>
      <c r="K1532" s="1" t="s">
        <v>18669</v>
      </c>
      <c r="L1532" s="1" t="s">
        <v>18679</v>
      </c>
      <c r="M1532" s="1" t="s">
        <v>18671</v>
      </c>
      <c r="N1532" s="1" t="s">
        <v>18672</v>
      </c>
      <c r="O1532" s="1">
        <v>9</v>
      </c>
      <c r="P1532" s="1" t="s">
        <v>18662</v>
      </c>
      <c r="Q1532" s="1" t="s">
        <v>18673</v>
      </c>
      <c r="R1532" s="1">
        <v>30686512912</v>
      </c>
      <c r="U1532" s="1" t="s">
        <v>19231</v>
      </c>
      <c r="V1532" s="1">
        <v>1131751938</v>
      </c>
      <c r="W1532" s="1" t="s">
        <v>19232</v>
      </c>
      <c r="Z1532" s="1" t="s">
        <v>18706</v>
      </c>
      <c r="AA1532" s="1" t="s">
        <v>18707</v>
      </c>
      <c r="AB1532" s="1" t="s">
        <v>18707</v>
      </c>
      <c r="AE1532" s="1" t="s">
        <v>19233</v>
      </c>
      <c r="AG1532" s="1">
        <v>1</v>
      </c>
      <c r="AH1532" s="1">
        <v>18</v>
      </c>
      <c r="AI1532" s="1">
        <v>1093</v>
      </c>
      <c r="AK1532" s="1" t="s">
        <v>19518</v>
      </c>
      <c r="AL1532" s="1" t="s">
        <v>19077</v>
      </c>
      <c r="AM1532" s="1" t="s">
        <v>18904</v>
      </c>
      <c r="AN1532" s="1" t="s">
        <v>18669</v>
      </c>
      <c r="AO1532" s="1" t="s">
        <v>18668</v>
      </c>
      <c r="AP1532" s="14" t="s">
        <v>19518</v>
      </c>
      <c r="AQ1532" s="14" t="s">
        <v>19079</v>
      </c>
      <c r="AR1532" s="14" t="s">
        <v>18904</v>
      </c>
      <c r="AS1532" s="15">
        <v>44348</v>
      </c>
      <c r="AT1532" s="1" t="s">
        <v>18713</v>
      </c>
      <c r="AU1532" s="1" t="s">
        <v>18672</v>
      </c>
      <c r="AV1532" s="1" t="s">
        <v>18679</v>
      </c>
      <c r="AW1532" s="1" t="s">
        <v>18683</v>
      </c>
      <c r="AX1532" s="1" t="s">
        <v>18667</v>
      </c>
      <c r="AY1532" s="1" t="s">
        <v>18684</v>
      </c>
    </row>
    <row r="1533" spans="1:51" x14ac:dyDescent="0.2">
      <c r="A1533" s="14" t="s">
        <v>19918</v>
      </c>
      <c r="B1533" s="1" t="s">
        <v>18662</v>
      </c>
      <c r="C1533" s="1" t="s">
        <v>18685</v>
      </c>
      <c r="D1533" s="1" t="s">
        <v>18664</v>
      </c>
      <c r="E1533" s="15">
        <v>44348</v>
      </c>
      <c r="F1533" s="13">
        <v>44350</v>
      </c>
      <c r="G1533" s="1" t="s">
        <v>18665</v>
      </c>
      <c r="H1533" s="1" t="s">
        <v>18666</v>
      </c>
      <c r="I1533" s="1" t="s">
        <v>18667</v>
      </c>
      <c r="J1533" s="1" t="s">
        <v>18668</v>
      </c>
      <c r="K1533" s="1" t="s">
        <v>18669</v>
      </c>
      <c r="L1533" s="1" t="s">
        <v>18679</v>
      </c>
      <c r="M1533" s="1" t="s">
        <v>18671</v>
      </c>
      <c r="N1533" s="1" t="s">
        <v>18672</v>
      </c>
      <c r="O1533" s="1">
        <v>19</v>
      </c>
      <c r="P1533" s="1" t="s">
        <v>18662</v>
      </c>
      <c r="Q1533" s="1" t="s">
        <v>18673</v>
      </c>
      <c r="R1533" s="1">
        <v>30501445416</v>
      </c>
      <c r="U1533" s="1" t="s">
        <v>19919</v>
      </c>
      <c r="V1533" s="1">
        <v>91147325215</v>
      </c>
      <c r="W1533" s="1" t="s">
        <v>19920</v>
      </c>
      <c r="Z1533" s="1" t="s">
        <v>15990</v>
      </c>
      <c r="AA1533" s="1" t="s">
        <v>19779</v>
      </c>
      <c r="AB1533" s="1" t="s">
        <v>19921</v>
      </c>
      <c r="AE1533" s="1" t="s">
        <v>19922</v>
      </c>
      <c r="AG1533" s="1" t="s">
        <v>15731</v>
      </c>
      <c r="AI1533" s="1">
        <v>1640</v>
      </c>
      <c r="AK1533" s="1" t="s">
        <v>18718</v>
      </c>
      <c r="AL1533" s="1" t="s">
        <v>18671</v>
      </c>
      <c r="AM1533" s="1" t="s">
        <v>18679</v>
      </c>
      <c r="AN1533" s="1" t="s">
        <v>18669</v>
      </c>
      <c r="AO1533" s="1" t="s">
        <v>18668</v>
      </c>
      <c r="AP1533" s="14" t="s">
        <v>18800</v>
      </c>
      <c r="AQ1533" s="14" t="s">
        <v>18734</v>
      </c>
      <c r="AR1533" s="14" t="s">
        <v>18679</v>
      </c>
      <c r="AS1533" s="15">
        <v>44350</v>
      </c>
      <c r="AT1533" s="1" t="s">
        <v>18801</v>
      </c>
      <c r="AU1533" s="1" t="s">
        <v>18672</v>
      </c>
      <c r="AV1533" s="1" t="s">
        <v>18679</v>
      </c>
      <c r="AW1533" s="1" t="s">
        <v>18683</v>
      </c>
      <c r="AX1533" s="1" t="s">
        <v>18667</v>
      </c>
      <c r="AY1533" s="1" t="s">
        <v>18684</v>
      </c>
    </row>
    <row r="1534" spans="1:51" x14ac:dyDescent="0.2">
      <c r="A1534" s="14" t="s">
        <v>19923</v>
      </c>
      <c r="B1534" s="1" t="s">
        <v>19235</v>
      </c>
      <c r="C1534" s="1" t="s">
        <v>19259</v>
      </c>
      <c r="D1534" s="1" t="s">
        <v>18664</v>
      </c>
      <c r="E1534" s="15">
        <v>44348</v>
      </c>
      <c r="F1534" s="13">
        <v>44349</v>
      </c>
      <c r="G1534" s="1" t="s">
        <v>18954</v>
      </c>
      <c r="H1534" s="1" t="s">
        <v>19236</v>
      </c>
      <c r="I1534" s="1" t="s">
        <v>18667</v>
      </c>
      <c r="J1534" s="1" t="s">
        <v>18668</v>
      </c>
      <c r="K1534" s="1" t="s">
        <v>18669</v>
      </c>
      <c r="L1534" s="1" t="s">
        <v>18894</v>
      </c>
      <c r="M1534" s="1" t="s">
        <v>18893</v>
      </c>
      <c r="N1534" s="1" t="s">
        <v>19237</v>
      </c>
      <c r="O1534" s="1">
        <v>7</v>
      </c>
      <c r="P1534" s="1" t="s">
        <v>19235</v>
      </c>
      <c r="Q1534" s="1" t="s">
        <v>19594</v>
      </c>
      <c r="R1534" s="1">
        <v>27217386034</v>
      </c>
      <c r="S1534" s="1" t="s">
        <v>18702</v>
      </c>
      <c r="T1534" s="1">
        <v>21738603</v>
      </c>
      <c r="U1534" s="1" t="s">
        <v>19595</v>
      </c>
      <c r="V1534" s="1">
        <v>1558174154</v>
      </c>
      <c r="X1534" s="1" t="s">
        <v>19594</v>
      </c>
      <c r="Y1534" s="1" t="s">
        <v>19594</v>
      </c>
      <c r="Z1534" s="1" t="s">
        <v>15990</v>
      </c>
      <c r="AA1534" s="1" t="s">
        <v>19007</v>
      </c>
      <c r="AB1534" s="1" t="s">
        <v>19596</v>
      </c>
      <c r="AE1534" s="1" t="s">
        <v>19597</v>
      </c>
      <c r="AI1534" s="1">
        <v>1822</v>
      </c>
      <c r="AK1534" s="1" t="s">
        <v>19126</v>
      </c>
      <c r="AL1534" s="1" t="s">
        <v>19127</v>
      </c>
      <c r="AM1534" s="1" t="s">
        <v>18868</v>
      </c>
      <c r="AN1534" s="1" t="s">
        <v>18863</v>
      </c>
      <c r="AO1534" s="1" t="s">
        <v>18668</v>
      </c>
      <c r="AP1534" s="14" t="s">
        <v>19048</v>
      </c>
      <c r="AQ1534" s="14" t="s">
        <v>19027</v>
      </c>
      <c r="AR1534" s="14" t="s">
        <v>18868</v>
      </c>
      <c r="AS1534" s="15">
        <v>44349</v>
      </c>
      <c r="AT1534" s="1" t="s">
        <v>18754</v>
      </c>
      <c r="AU1534" s="1" t="s">
        <v>19237</v>
      </c>
      <c r="AV1534" s="1" t="s">
        <v>18894</v>
      </c>
      <c r="AW1534" s="1" t="s">
        <v>19241</v>
      </c>
      <c r="AX1534" s="1" t="s">
        <v>18667</v>
      </c>
      <c r="AY1534" s="1" t="s">
        <v>19242</v>
      </c>
    </row>
    <row r="1535" spans="1:51" x14ac:dyDescent="0.2">
      <c r="A1535" s="14" t="s">
        <v>19924</v>
      </c>
      <c r="B1535" s="1" t="s">
        <v>19235</v>
      </c>
      <c r="C1535" s="1" t="s">
        <v>19259</v>
      </c>
      <c r="D1535" s="1" t="s">
        <v>18664</v>
      </c>
      <c r="E1535" s="15">
        <v>44348</v>
      </c>
      <c r="F1535" s="13">
        <v>44349</v>
      </c>
      <c r="G1535" s="1" t="s">
        <v>18954</v>
      </c>
      <c r="H1535" s="1" t="s">
        <v>19236</v>
      </c>
      <c r="I1535" s="1" t="s">
        <v>18667</v>
      </c>
      <c r="J1535" s="1" t="s">
        <v>18668</v>
      </c>
      <c r="K1535" s="1" t="s">
        <v>18669</v>
      </c>
      <c r="L1535" s="1" t="s">
        <v>18894</v>
      </c>
      <c r="M1535" s="1" t="s">
        <v>18893</v>
      </c>
      <c r="N1535" s="1" t="s">
        <v>19237</v>
      </c>
      <c r="O1535" s="1">
        <v>7</v>
      </c>
      <c r="P1535" s="1" t="s">
        <v>19235</v>
      </c>
      <c r="Q1535" s="1" t="s">
        <v>19594</v>
      </c>
      <c r="R1535" s="1">
        <v>27217386034</v>
      </c>
      <c r="S1535" s="1" t="s">
        <v>18702</v>
      </c>
      <c r="T1535" s="1">
        <v>21738603</v>
      </c>
      <c r="U1535" s="1" t="s">
        <v>19595</v>
      </c>
      <c r="V1535" s="1">
        <v>1558174154</v>
      </c>
      <c r="X1535" s="1" t="s">
        <v>19594</v>
      </c>
      <c r="Y1535" s="1" t="s">
        <v>19594</v>
      </c>
      <c r="Z1535" s="1" t="s">
        <v>15990</v>
      </c>
      <c r="AA1535" s="1" t="s">
        <v>19007</v>
      </c>
      <c r="AB1535" s="1" t="s">
        <v>19596</v>
      </c>
      <c r="AE1535" s="1" t="s">
        <v>19597</v>
      </c>
      <c r="AI1535" s="1">
        <v>1822</v>
      </c>
      <c r="AK1535" s="1" t="s">
        <v>19126</v>
      </c>
      <c r="AL1535" s="1" t="s">
        <v>19127</v>
      </c>
      <c r="AM1535" s="1" t="s">
        <v>18868</v>
      </c>
      <c r="AN1535" s="1" t="s">
        <v>18863</v>
      </c>
      <c r="AO1535" s="1" t="s">
        <v>18668</v>
      </c>
      <c r="AP1535" s="14" t="s">
        <v>19048</v>
      </c>
      <c r="AQ1535" s="14" t="s">
        <v>19027</v>
      </c>
      <c r="AR1535" s="14" t="s">
        <v>18868</v>
      </c>
      <c r="AS1535" s="15">
        <v>44349</v>
      </c>
      <c r="AT1535" s="1" t="s">
        <v>18943</v>
      </c>
      <c r="AU1535" s="1" t="s">
        <v>19237</v>
      </c>
      <c r="AV1535" s="1" t="s">
        <v>18894</v>
      </c>
      <c r="AW1535" s="1" t="s">
        <v>19241</v>
      </c>
      <c r="AX1535" s="1" t="s">
        <v>18667</v>
      </c>
      <c r="AY1535" s="1" t="s">
        <v>19242</v>
      </c>
    </row>
    <row r="1536" spans="1:51" x14ac:dyDescent="0.2">
      <c r="A1536" s="14" t="s">
        <v>19925</v>
      </c>
      <c r="B1536" s="1" t="s">
        <v>19235</v>
      </c>
      <c r="C1536" s="1" t="s">
        <v>19259</v>
      </c>
      <c r="D1536" s="1" t="s">
        <v>18664</v>
      </c>
      <c r="E1536" s="15">
        <v>44348</v>
      </c>
      <c r="F1536" s="13">
        <v>44348</v>
      </c>
      <c r="G1536" s="1" t="s">
        <v>18954</v>
      </c>
      <c r="H1536" s="1" t="s">
        <v>19236</v>
      </c>
      <c r="I1536" s="1" t="s">
        <v>18667</v>
      </c>
      <c r="J1536" s="1" t="s">
        <v>18668</v>
      </c>
      <c r="K1536" s="1" t="s">
        <v>18669</v>
      </c>
      <c r="L1536" s="1" t="s">
        <v>18894</v>
      </c>
      <c r="M1536" s="1" t="s">
        <v>18893</v>
      </c>
      <c r="N1536" s="1" t="s">
        <v>19237</v>
      </c>
      <c r="O1536" s="1">
        <v>4</v>
      </c>
      <c r="P1536" s="1" t="s">
        <v>19235</v>
      </c>
      <c r="Q1536" s="1" t="s">
        <v>19406</v>
      </c>
      <c r="R1536" s="1">
        <v>20104798838</v>
      </c>
      <c r="S1536" s="1" t="s">
        <v>18702</v>
      </c>
      <c r="T1536" s="1">
        <v>10479883</v>
      </c>
      <c r="U1536" s="1" t="s">
        <v>19407</v>
      </c>
      <c r="V1536" s="1">
        <v>43810287</v>
      </c>
      <c r="X1536" s="1" t="s">
        <v>19408</v>
      </c>
      <c r="Y1536" s="1" t="s">
        <v>19409</v>
      </c>
      <c r="Z1536" s="1" t="s">
        <v>18706</v>
      </c>
      <c r="AA1536" s="1" t="s">
        <v>18707</v>
      </c>
      <c r="AB1536" s="1" t="s">
        <v>18707</v>
      </c>
      <c r="AE1536" s="1" t="s">
        <v>19410</v>
      </c>
      <c r="AG1536" s="1">
        <v>3</v>
      </c>
      <c r="AH1536" s="1" t="s">
        <v>19411</v>
      </c>
      <c r="AI1536" s="1">
        <v>1073</v>
      </c>
      <c r="AK1536" s="1" t="s">
        <v>19237</v>
      </c>
      <c r="AL1536" s="1" t="s">
        <v>18893</v>
      </c>
      <c r="AM1536" s="1" t="s">
        <v>18894</v>
      </c>
      <c r="AN1536" s="1" t="s">
        <v>18669</v>
      </c>
      <c r="AO1536" s="1" t="s">
        <v>18668</v>
      </c>
      <c r="AP1536" s="14" t="s">
        <v>19926</v>
      </c>
      <c r="AQ1536" s="14" t="s">
        <v>18906</v>
      </c>
      <c r="AR1536" s="14" t="s">
        <v>19927</v>
      </c>
      <c r="AS1536" s="15">
        <v>44348</v>
      </c>
      <c r="AT1536" s="1" t="s">
        <v>19530</v>
      </c>
      <c r="AU1536" s="1" t="s">
        <v>19237</v>
      </c>
      <c r="AV1536" s="1" t="s">
        <v>18894</v>
      </c>
      <c r="AW1536" s="1" t="s">
        <v>19241</v>
      </c>
      <c r="AX1536" s="1" t="s">
        <v>18667</v>
      </c>
      <c r="AY1536" s="1" t="s">
        <v>19242</v>
      </c>
    </row>
    <row r="1537" spans="1:51" x14ac:dyDescent="0.2">
      <c r="A1537" s="14" t="s">
        <v>19928</v>
      </c>
      <c r="B1537" s="1" t="s">
        <v>18662</v>
      </c>
      <c r="C1537" s="1" t="s">
        <v>18685</v>
      </c>
      <c r="D1537" s="1" t="s">
        <v>18664</v>
      </c>
      <c r="E1537" s="15">
        <v>44348</v>
      </c>
      <c r="F1537" s="13">
        <v>44350</v>
      </c>
      <c r="G1537" s="1" t="s">
        <v>18665</v>
      </c>
      <c r="H1537" s="1" t="s">
        <v>18666</v>
      </c>
      <c r="I1537" s="1" t="s">
        <v>18667</v>
      </c>
      <c r="J1537" s="1" t="s">
        <v>18668</v>
      </c>
      <c r="K1537" s="1" t="s">
        <v>18669</v>
      </c>
      <c r="L1537" s="1" t="s">
        <v>18679</v>
      </c>
      <c r="M1537" s="1" t="s">
        <v>18671</v>
      </c>
      <c r="N1537" s="1" t="s">
        <v>18672</v>
      </c>
      <c r="O1537" s="1">
        <v>20</v>
      </c>
      <c r="P1537" s="1" t="s">
        <v>18662</v>
      </c>
      <c r="Q1537" s="1" t="s">
        <v>18673</v>
      </c>
      <c r="R1537" s="1">
        <v>30501445416</v>
      </c>
      <c r="U1537" s="1" t="s">
        <v>19919</v>
      </c>
      <c r="V1537" s="1">
        <v>91147325215</v>
      </c>
      <c r="W1537" s="1" t="s">
        <v>19920</v>
      </c>
      <c r="Z1537" s="1" t="s">
        <v>15990</v>
      </c>
      <c r="AA1537" s="1" t="s">
        <v>19779</v>
      </c>
      <c r="AB1537" s="1" t="s">
        <v>19921</v>
      </c>
      <c r="AE1537" s="1" t="s">
        <v>19922</v>
      </c>
      <c r="AG1537" s="1" t="s">
        <v>15731</v>
      </c>
      <c r="AI1537" s="1">
        <v>1640</v>
      </c>
      <c r="AK1537" s="1" t="s">
        <v>18718</v>
      </c>
      <c r="AL1537" s="1" t="s">
        <v>18671</v>
      </c>
      <c r="AM1537" s="1" t="s">
        <v>18679</v>
      </c>
      <c r="AN1537" s="1" t="s">
        <v>18669</v>
      </c>
      <c r="AO1537" s="1" t="s">
        <v>18668</v>
      </c>
      <c r="AP1537" s="14" t="s">
        <v>18800</v>
      </c>
      <c r="AQ1537" s="14" t="s">
        <v>18734</v>
      </c>
      <c r="AR1537" s="14" t="s">
        <v>18679</v>
      </c>
      <c r="AS1537" s="15">
        <v>44350</v>
      </c>
      <c r="AT1537" s="1" t="s">
        <v>18801</v>
      </c>
      <c r="AU1537" s="1" t="s">
        <v>18672</v>
      </c>
      <c r="AV1537" s="1" t="s">
        <v>18679</v>
      </c>
      <c r="AW1537" s="1" t="s">
        <v>18683</v>
      </c>
      <c r="AX1537" s="1" t="s">
        <v>18667</v>
      </c>
      <c r="AY1537" s="1" t="s">
        <v>18684</v>
      </c>
    </row>
    <row r="1538" spans="1:51" x14ac:dyDescent="0.2">
      <c r="A1538" s="14" t="s">
        <v>19929</v>
      </c>
      <c r="B1538" s="1" t="s">
        <v>19235</v>
      </c>
      <c r="C1538" s="1" t="s">
        <v>19259</v>
      </c>
      <c r="D1538" s="1" t="s">
        <v>18664</v>
      </c>
      <c r="E1538" s="15">
        <v>44348</v>
      </c>
      <c r="F1538" s="13">
        <v>44349</v>
      </c>
      <c r="G1538" s="1" t="s">
        <v>18954</v>
      </c>
      <c r="H1538" s="1" t="s">
        <v>19236</v>
      </c>
      <c r="I1538" s="1" t="s">
        <v>18667</v>
      </c>
      <c r="J1538" s="1" t="s">
        <v>18668</v>
      </c>
      <c r="K1538" s="1" t="s">
        <v>18669</v>
      </c>
      <c r="L1538" s="1" t="s">
        <v>18894</v>
      </c>
      <c r="M1538" s="1" t="s">
        <v>18893</v>
      </c>
      <c r="N1538" s="1" t="s">
        <v>19237</v>
      </c>
      <c r="O1538" s="1">
        <v>6</v>
      </c>
      <c r="P1538" s="1" t="s">
        <v>19235</v>
      </c>
      <c r="Q1538" s="1" t="s">
        <v>19594</v>
      </c>
      <c r="R1538" s="1">
        <v>27217386034</v>
      </c>
      <c r="S1538" s="1" t="s">
        <v>18702</v>
      </c>
      <c r="T1538" s="1">
        <v>21738603</v>
      </c>
      <c r="U1538" s="1" t="s">
        <v>19595</v>
      </c>
      <c r="V1538" s="1">
        <v>1558174154</v>
      </c>
      <c r="X1538" s="1" t="s">
        <v>19594</v>
      </c>
      <c r="Y1538" s="1" t="s">
        <v>19594</v>
      </c>
      <c r="Z1538" s="1" t="s">
        <v>15990</v>
      </c>
      <c r="AA1538" s="1" t="s">
        <v>19007</v>
      </c>
      <c r="AB1538" s="1" t="s">
        <v>19596</v>
      </c>
      <c r="AE1538" s="1" t="s">
        <v>19597</v>
      </c>
      <c r="AI1538" s="1">
        <v>1822</v>
      </c>
      <c r="AK1538" s="1" t="s">
        <v>19126</v>
      </c>
      <c r="AL1538" s="1" t="s">
        <v>19127</v>
      </c>
      <c r="AM1538" s="1" t="s">
        <v>18868</v>
      </c>
      <c r="AN1538" s="1" t="s">
        <v>18863</v>
      </c>
      <c r="AO1538" s="1" t="s">
        <v>18668</v>
      </c>
      <c r="AP1538" s="14" t="s">
        <v>19048</v>
      </c>
      <c r="AQ1538" s="14" t="s">
        <v>19027</v>
      </c>
      <c r="AR1538" s="14" t="s">
        <v>18868</v>
      </c>
      <c r="AS1538" s="15">
        <v>44349</v>
      </c>
      <c r="AT1538" s="1" t="s">
        <v>18779</v>
      </c>
      <c r="AU1538" s="1" t="s">
        <v>19237</v>
      </c>
      <c r="AV1538" s="1" t="s">
        <v>18894</v>
      </c>
      <c r="AW1538" s="1" t="s">
        <v>19241</v>
      </c>
      <c r="AX1538" s="1" t="s">
        <v>18667</v>
      </c>
      <c r="AY1538" s="1" t="s">
        <v>19242</v>
      </c>
    </row>
    <row r="1539" spans="1:51" x14ac:dyDescent="0.2">
      <c r="A1539" s="14" t="s">
        <v>19930</v>
      </c>
      <c r="B1539" s="1" t="s">
        <v>19235</v>
      </c>
      <c r="C1539" s="1" t="s">
        <v>19259</v>
      </c>
      <c r="D1539" s="1" t="s">
        <v>18664</v>
      </c>
      <c r="E1539" s="15">
        <v>44348</v>
      </c>
      <c r="F1539" s="13">
        <v>44349</v>
      </c>
      <c r="G1539" s="1" t="s">
        <v>18954</v>
      </c>
      <c r="H1539" s="1" t="s">
        <v>19236</v>
      </c>
      <c r="I1539" s="1" t="s">
        <v>18667</v>
      </c>
      <c r="J1539" s="1" t="s">
        <v>18668</v>
      </c>
      <c r="K1539" s="1" t="s">
        <v>18669</v>
      </c>
      <c r="L1539" s="1" t="s">
        <v>18894</v>
      </c>
      <c r="M1539" s="1" t="s">
        <v>18893</v>
      </c>
      <c r="N1539" s="1" t="s">
        <v>19237</v>
      </c>
      <c r="O1539" s="1">
        <v>6</v>
      </c>
      <c r="P1539" s="1" t="s">
        <v>19235</v>
      </c>
      <c r="Q1539" s="1" t="s">
        <v>19594</v>
      </c>
      <c r="R1539" s="1">
        <v>27217386034</v>
      </c>
      <c r="S1539" s="1" t="s">
        <v>18702</v>
      </c>
      <c r="T1539" s="1">
        <v>21738603</v>
      </c>
      <c r="U1539" s="1" t="s">
        <v>19595</v>
      </c>
      <c r="V1539" s="1">
        <v>1558174154</v>
      </c>
      <c r="X1539" s="1" t="s">
        <v>19594</v>
      </c>
      <c r="Y1539" s="1" t="s">
        <v>19594</v>
      </c>
      <c r="Z1539" s="1" t="s">
        <v>15990</v>
      </c>
      <c r="AA1539" s="1" t="s">
        <v>19007</v>
      </c>
      <c r="AB1539" s="1" t="s">
        <v>19596</v>
      </c>
      <c r="AE1539" s="1" t="s">
        <v>19597</v>
      </c>
      <c r="AI1539" s="1">
        <v>1822</v>
      </c>
      <c r="AK1539" s="1" t="s">
        <v>19126</v>
      </c>
      <c r="AL1539" s="1" t="s">
        <v>19127</v>
      </c>
      <c r="AM1539" s="1" t="s">
        <v>18868</v>
      </c>
      <c r="AN1539" s="1" t="s">
        <v>18863</v>
      </c>
      <c r="AO1539" s="1" t="s">
        <v>18668</v>
      </c>
      <c r="AP1539" s="14" t="s">
        <v>19048</v>
      </c>
      <c r="AQ1539" s="14" t="s">
        <v>19027</v>
      </c>
      <c r="AR1539" s="14" t="s">
        <v>18868</v>
      </c>
      <c r="AS1539" s="15">
        <v>44349</v>
      </c>
      <c r="AT1539" s="1" t="s">
        <v>18943</v>
      </c>
      <c r="AU1539" s="1" t="s">
        <v>19237</v>
      </c>
      <c r="AV1539" s="1" t="s">
        <v>18894</v>
      </c>
      <c r="AW1539" s="1" t="s">
        <v>19241</v>
      </c>
      <c r="AX1539" s="1" t="s">
        <v>18667</v>
      </c>
      <c r="AY1539" s="1" t="s">
        <v>19242</v>
      </c>
    </row>
    <row r="1540" spans="1:51" x14ac:dyDescent="0.2">
      <c r="A1540" s="14" t="s">
        <v>19931</v>
      </c>
      <c r="B1540" s="1" t="s">
        <v>18662</v>
      </c>
      <c r="C1540" s="1" t="s">
        <v>18685</v>
      </c>
      <c r="D1540" s="1" t="s">
        <v>18664</v>
      </c>
      <c r="E1540" s="15">
        <v>44348</v>
      </c>
      <c r="F1540" s="13">
        <v>44349</v>
      </c>
      <c r="G1540" s="1" t="s">
        <v>18665</v>
      </c>
      <c r="H1540" s="1" t="s">
        <v>18666</v>
      </c>
      <c r="I1540" s="1" t="s">
        <v>18667</v>
      </c>
      <c r="J1540" s="1" t="s">
        <v>18668</v>
      </c>
      <c r="K1540" s="1" t="s">
        <v>18669</v>
      </c>
      <c r="L1540" s="1" t="s">
        <v>18679</v>
      </c>
      <c r="M1540" s="1" t="s">
        <v>18671</v>
      </c>
      <c r="N1540" s="1" t="s">
        <v>18672</v>
      </c>
      <c r="O1540" s="1">
        <v>8</v>
      </c>
      <c r="P1540" s="1" t="s">
        <v>18662</v>
      </c>
      <c r="Q1540" s="1" t="s">
        <v>18673</v>
      </c>
      <c r="R1540" s="1">
        <v>30708574836</v>
      </c>
      <c r="U1540" s="1" t="s">
        <v>18872</v>
      </c>
      <c r="V1540" s="1">
        <v>1163161000</v>
      </c>
      <c r="W1540" s="1" t="s">
        <v>16547</v>
      </c>
      <c r="Z1540" s="1" t="s">
        <v>15990</v>
      </c>
      <c r="AA1540" s="1" t="s">
        <v>18853</v>
      </c>
      <c r="AB1540" s="1" t="s">
        <v>18854</v>
      </c>
      <c r="AE1540" s="1" t="s">
        <v>18873</v>
      </c>
      <c r="AG1540" s="1" t="s">
        <v>15731</v>
      </c>
      <c r="AI1540" s="1">
        <v>1842</v>
      </c>
      <c r="AJ1540" s="1" t="s">
        <v>18874</v>
      </c>
      <c r="AK1540" s="1" t="s">
        <v>19126</v>
      </c>
      <c r="AL1540" s="1" t="s">
        <v>19127</v>
      </c>
      <c r="AM1540" s="1" t="s">
        <v>18868</v>
      </c>
      <c r="AN1540" s="1" t="s">
        <v>18863</v>
      </c>
      <c r="AO1540" s="1" t="s">
        <v>18668</v>
      </c>
      <c r="AP1540" s="14" t="s">
        <v>19048</v>
      </c>
      <c r="AQ1540" s="14" t="s">
        <v>19027</v>
      </c>
      <c r="AR1540" s="14" t="s">
        <v>18868</v>
      </c>
      <c r="AS1540" s="15">
        <v>44349</v>
      </c>
      <c r="AT1540" s="1" t="s">
        <v>18943</v>
      </c>
      <c r="AU1540" s="1" t="s">
        <v>18672</v>
      </c>
      <c r="AV1540" s="1" t="s">
        <v>18679</v>
      </c>
      <c r="AW1540" s="1" t="s">
        <v>18683</v>
      </c>
      <c r="AX1540" s="1" t="s">
        <v>18667</v>
      </c>
      <c r="AY1540" s="1" t="s">
        <v>18684</v>
      </c>
    </row>
    <row r="1541" spans="1:51" x14ac:dyDescent="0.2">
      <c r="A1541" s="14" t="s">
        <v>19932</v>
      </c>
      <c r="B1541" s="1" t="s">
        <v>18953</v>
      </c>
      <c r="C1541" s="1" t="s">
        <v>18663</v>
      </c>
      <c r="D1541" s="1" t="s">
        <v>18664</v>
      </c>
      <c r="E1541" s="15">
        <v>44348</v>
      </c>
      <c r="F1541" s="13">
        <v>44350</v>
      </c>
      <c r="G1541" s="1" t="s">
        <v>18954</v>
      </c>
      <c r="H1541" s="1" t="s">
        <v>18955</v>
      </c>
      <c r="I1541" s="1" t="s">
        <v>18667</v>
      </c>
      <c r="J1541" s="1" t="s">
        <v>18668</v>
      </c>
      <c r="K1541" s="1" t="s">
        <v>18669</v>
      </c>
      <c r="L1541" s="1" t="s">
        <v>18693</v>
      </c>
      <c r="M1541" s="1" t="s">
        <v>18956</v>
      </c>
      <c r="N1541" s="1" t="s">
        <v>18957</v>
      </c>
      <c r="O1541" s="1">
        <v>12</v>
      </c>
      <c r="P1541" s="1" t="s">
        <v>18953</v>
      </c>
      <c r="Q1541" s="1" t="s">
        <v>19465</v>
      </c>
      <c r="R1541" s="1">
        <v>23273139419</v>
      </c>
      <c r="S1541" s="1" t="s">
        <v>18702</v>
      </c>
      <c r="T1541" s="1">
        <v>27313941</v>
      </c>
      <c r="U1541" s="1" t="s">
        <v>19466</v>
      </c>
      <c r="V1541" s="1">
        <v>2216125078</v>
      </c>
      <c r="X1541" s="1" t="s">
        <v>19465</v>
      </c>
      <c r="Y1541" s="1" t="s">
        <v>19465</v>
      </c>
      <c r="Z1541" s="1" t="s">
        <v>15990</v>
      </c>
      <c r="AA1541" s="1" t="s">
        <v>19467</v>
      </c>
      <c r="AB1541" s="1" t="s">
        <v>19468</v>
      </c>
      <c r="AE1541" s="1" t="s">
        <v>19469</v>
      </c>
      <c r="AI1541" s="1">
        <v>1894</v>
      </c>
      <c r="AK1541" s="1" t="s">
        <v>19126</v>
      </c>
      <c r="AL1541" s="1" t="s">
        <v>19127</v>
      </c>
      <c r="AM1541" s="1" t="s">
        <v>18868</v>
      </c>
      <c r="AN1541" s="1" t="s">
        <v>18863</v>
      </c>
      <c r="AO1541" s="1" t="s">
        <v>18668</v>
      </c>
      <c r="AP1541" s="14" t="s">
        <v>19048</v>
      </c>
      <c r="AQ1541" s="14" t="s">
        <v>19027</v>
      </c>
      <c r="AR1541" s="14" t="s">
        <v>18868</v>
      </c>
      <c r="AS1541" s="15">
        <v>44350</v>
      </c>
      <c r="AT1541" s="1" t="s">
        <v>18943</v>
      </c>
      <c r="AU1541" s="1" t="s">
        <v>18957</v>
      </c>
      <c r="AV1541" s="1" t="s">
        <v>18693</v>
      </c>
      <c r="AW1541" s="1" t="s">
        <v>18958</v>
      </c>
      <c r="AX1541" s="1" t="s">
        <v>18667</v>
      </c>
      <c r="AY1541" s="1" t="s">
        <v>18959</v>
      </c>
    </row>
    <row r="1542" spans="1:51" x14ac:dyDescent="0.2">
      <c r="A1542" s="14" t="s">
        <v>19933</v>
      </c>
      <c r="B1542" s="1" t="s">
        <v>18953</v>
      </c>
      <c r="C1542" s="1" t="s">
        <v>18685</v>
      </c>
      <c r="D1542" s="1" t="s">
        <v>18664</v>
      </c>
      <c r="E1542" s="15">
        <v>44348</v>
      </c>
      <c r="F1542" s="13">
        <v>44350</v>
      </c>
      <c r="G1542" s="1" t="s">
        <v>18954</v>
      </c>
      <c r="H1542" s="1" t="s">
        <v>18955</v>
      </c>
      <c r="I1542" s="1" t="s">
        <v>18667</v>
      </c>
      <c r="J1542" s="1" t="s">
        <v>18668</v>
      </c>
      <c r="K1542" s="1" t="s">
        <v>18669</v>
      </c>
      <c r="L1542" s="1" t="s">
        <v>18693</v>
      </c>
      <c r="M1542" s="1" t="s">
        <v>18956</v>
      </c>
      <c r="N1542" s="1" t="s">
        <v>18957</v>
      </c>
      <c r="O1542" s="1">
        <v>19</v>
      </c>
      <c r="P1542" s="1" t="s">
        <v>18953</v>
      </c>
      <c r="Q1542" s="1" t="s">
        <v>18673</v>
      </c>
      <c r="R1542" s="1">
        <v>30711260354</v>
      </c>
      <c r="U1542" s="1" t="s">
        <v>19277</v>
      </c>
      <c r="V1542" s="1">
        <v>1143288183</v>
      </c>
      <c r="W1542" s="1" t="s">
        <v>19278</v>
      </c>
      <c r="Z1542" s="1" t="s">
        <v>18706</v>
      </c>
      <c r="AA1542" s="1" t="s">
        <v>18707</v>
      </c>
      <c r="AB1542" s="1" t="s">
        <v>18707</v>
      </c>
      <c r="AE1542" s="1" t="s">
        <v>19279</v>
      </c>
      <c r="AG1542" s="1">
        <v>10</v>
      </c>
      <c r="AI1542" s="1">
        <v>1084</v>
      </c>
      <c r="AK1542" s="1" t="s">
        <v>19891</v>
      </c>
      <c r="AL1542" s="1" t="s">
        <v>19296</v>
      </c>
      <c r="AM1542" s="1" t="s">
        <v>19297</v>
      </c>
      <c r="AN1542" s="1" t="s">
        <v>18750</v>
      </c>
      <c r="AO1542" s="1" t="s">
        <v>18668</v>
      </c>
      <c r="AP1542" s="14" t="s">
        <v>19752</v>
      </c>
      <c r="AQ1542" s="14" t="s">
        <v>19299</v>
      </c>
      <c r="AR1542" s="14" t="s">
        <v>19297</v>
      </c>
      <c r="AS1542" s="15">
        <v>44350</v>
      </c>
      <c r="AT1542" s="1" t="s">
        <v>20356</v>
      </c>
      <c r="AU1542" s="1" t="s">
        <v>18957</v>
      </c>
      <c r="AV1542" s="1" t="s">
        <v>18693</v>
      </c>
      <c r="AW1542" s="1" t="s">
        <v>18958</v>
      </c>
      <c r="AX1542" s="1" t="s">
        <v>18667</v>
      </c>
      <c r="AY1542" s="1" t="s">
        <v>18959</v>
      </c>
    </row>
    <row r="1543" spans="1:51" x14ac:dyDescent="0.2">
      <c r="A1543" s="14" t="s">
        <v>19934</v>
      </c>
      <c r="B1543" s="1" t="s">
        <v>18953</v>
      </c>
      <c r="C1543" s="1" t="s">
        <v>18685</v>
      </c>
      <c r="D1543" s="1" t="s">
        <v>18664</v>
      </c>
      <c r="E1543" s="15">
        <v>44348</v>
      </c>
      <c r="F1543" s="13">
        <v>44350</v>
      </c>
      <c r="G1543" s="1" t="s">
        <v>18954</v>
      </c>
      <c r="H1543" s="1" t="s">
        <v>18955</v>
      </c>
      <c r="I1543" s="1" t="s">
        <v>18667</v>
      </c>
      <c r="J1543" s="1" t="s">
        <v>18668</v>
      </c>
      <c r="K1543" s="1" t="s">
        <v>18669</v>
      </c>
      <c r="L1543" s="1" t="s">
        <v>18693</v>
      </c>
      <c r="M1543" s="1" t="s">
        <v>18956</v>
      </c>
      <c r="N1543" s="1" t="s">
        <v>18957</v>
      </c>
      <c r="O1543" s="1">
        <v>17</v>
      </c>
      <c r="P1543" s="1" t="s">
        <v>18953</v>
      </c>
      <c r="Q1543" s="1" t="s">
        <v>18673</v>
      </c>
      <c r="R1543" s="1">
        <v>30711260354</v>
      </c>
      <c r="U1543" s="1" t="s">
        <v>19277</v>
      </c>
      <c r="V1543" s="1">
        <v>1143288183</v>
      </c>
      <c r="W1543" s="1" t="s">
        <v>19278</v>
      </c>
      <c r="Z1543" s="1" t="s">
        <v>18706</v>
      </c>
      <c r="AA1543" s="1" t="s">
        <v>18707</v>
      </c>
      <c r="AB1543" s="1" t="s">
        <v>18707</v>
      </c>
      <c r="AE1543" s="1" t="s">
        <v>19279</v>
      </c>
      <c r="AG1543" s="1">
        <v>10</v>
      </c>
      <c r="AI1543" s="1">
        <v>1084</v>
      </c>
      <c r="AK1543" s="1" t="s">
        <v>19891</v>
      </c>
      <c r="AL1543" s="1" t="s">
        <v>19296</v>
      </c>
      <c r="AM1543" s="1" t="s">
        <v>19297</v>
      </c>
      <c r="AN1543" s="1" t="s">
        <v>18750</v>
      </c>
      <c r="AO1543" s="1" t="s">
        <v>18668</v>
      </c>
      <c r="AP1543" s="14" t="s">
        <v>19752</v>
      </c>
      <c r="AQ1543" s="14" t="s">
        <v>19299</v>
      </c>
      <c r="AR1543" s="14" t="s">
        <v>19297</v>
      </c>
      <c r="AS1543" s="15">
        <v>44350</v>
      </c>
      <c r="AT1543" s="1" t="s">
        <v>20357</v>
      </c>
      <c r="AU1543" s="1" t="s">
        <v>18957</v>
      </c>
      <c r="AV1543" s="1" t="s">
        <v>18693</v>
      </c>
      <c r="AW1543" s="1" t="s">
        <v>18958</v>
      </c>
      <c r="AX1543" s="1" t="s">
        <v>18667</v>
      </c>
      <c r="AY1543" s="1" t="s">
        <v>18959</v>
      </c>
    </row>
    <row r="1544" spans="1:51" x14ac:dyDescent="0.2">
      <c r="A1544" s="14" t="s">
        <v>19935</v>
      </c>
      <c r="B1544" s="1" t="s">
        <v>18662</v>
      </c>
      <c r="C1544" s="1" t="s">
        <v>18663</v>
      </c>
      <c r="D1544" s="1" t="s">
        <v>18664</v>
      </c>
      <c r="E1544" s="15">
        <v>44348</v>
      </c>
      <c r="F1544" s="13">
        <v>44350</v>
      </c>
      <c r="G1544" s="1" t="s">
        <v>18665</v>
      </c>
      <c r="H1544" s="1" t="s">
        <v>18666</v>
      </c>
      <c r="I1544" s="1" t="s">
        <v>18667</v>
      </c>
      <c r="J1544" s="1" t="s">
        <v>18668</v>
      </c>
      <c r="K1544" s="1" t="s">
        <v>18669</v>
      </c>
      <c r="L1544" s="1" t="s">
        <v>18679</v>
      </c>
      <c r="M1544" s="1" t="s">
        <v>18671</v>
      </c>
      <c r="N1544" s="1" t="s">
        <v>18672</v>
      </c>
      <c r="O1544" s="1">
        <v>14</v>
      </c>
      <c r="P1544" s="1" t="s">
        <v>18662</v>
      </c>
      <c r="Q1544" s="1" t="s">
        <v>19369</v>
      </c>
      <c r="R1544" s="1">
        <v>20134806681</v>
      </c>
      <c r="S1544" s="1" t="s">
        <v>18702</v>
      </c>
      <c r="T1544" s="1">
        <v>13480668</v>
      </c>
      <c r="U1544" s="1" t="s">
        <v>19370</v>
      </c>
      <c r="V1544" s="1">
        <v>52392090</v>
      </c>
      <c r="X1544" s="1" t="s">
        <v>19371</v>
      </c>
      <c r="Y1544" s="1" t="s">
        <v>19372</v>
      </c>
      <c r="Z1544" s="1" t="s">
        <v>15990</v>
      </c>
      <c r="AA1544" s="1" t="s">
        <v>19373</v>
      </c>
      <c r="AB1544" s="1" t="s">
        <v>19374</v>
      </c>
      <c r="AE1544" s="1" t="s">
        <v>19375</v>
      </c>
      <c r="AG1544" s="1">
        <v>13</v>
      </c>
      <c r="AH1544" s="1" t="s">
        <v>1816</v>
      </c>
      <c r="AI1544" s="1">
        <v>1063</v>
      </c>
      <c r="AK1544" s="1" t="s">
        <v>19076</v>
      </c>
      <c r="AL1544" s="1" t="s">
        <v>19077</v>
      </c>
      <c r="AM1544" s="1" t="s">
        <v>18904</v>
      </c>
      <c r="AN1544" s="1" t="s">
        <v>18669</v>
      </c>
      <c r="AO1544" s="1" t="s">
        <v>18668</v>
      </c>
      <c r="AP1544" s="14" t="s">
        <v>19773</v>
      </c>
      <c r="AQ1544" s="14" t="s">
        <v>18723</v>
      </c>
      <c r="AR1544" s="14" t="s">
        <v>19485</v>
      </c>
      <c r="AS1544" s="15">
        <v>44350</v>
      </c>
      <c r="AT1544" s="1" t="s">
        <v>19158</v>
      </c>
      <c r="AU1544" s="1" t="s">
        <v>18672</v>
      </c>
      <c r="AV1544" s="1" t="s">
        <v>18679</v>
      </c>
      <c r="AW1544" s="1" t="s">
        <v>18683</v>
      </c>
      <c r="AX1544" s="1" t="s">
        <v>18667</v>
      </c>
      <c r="AY1544" s="1" t="s">
        <v>18684</v>
      </c>
    </row>
    <row r="1545" spans="1:51" x14ac:dyDescent="0.2">
      <c r="A1545" s="14" t="s">
        <v>19936</v>
      </c>
      <c r="B1545" s="1" t="s">
        <v>18662</v>
      </c>
      <c r="C1545" s="1" t="s">
        <v>18685</v>
      </c>
      <c r="D1545" s="1" t="s">
        <v>18664</v>
      </c>
      <c r="E1545" s="15">
        <v>44348</v>
      </c>
      <c r="F1545" s="13">
        <v>44350</v>
      </c>
      <c r="G1545" s="1" t="s">
        <v>18665</v>
      </c>
      <c r="H1545" s="1" t="s">
        <v>18666</v>
      </c>
      <c r="I1545" s="1" t="s">
        <v>18667</v>
      </c>
      <c r="J1545" s="1" t="s">
        <v>18668</v>
      </c>
      <c r="K1545" s="1" t="s">
        <v>18669</v>
      </c>
      <c r="L1545" s="1" t="s">
        <v>18679</v>
      </c>
      <c r="M1545" s="1" t="s">
        <v>18671</v>
      </c>
      <c r="N1545" s="1" t="s">
        <v>18672</v>
      </c>
      <c r="O1545" s="1">
        <v>14</v>
      </c>
      <c r="P1545" s="1" t="s">
        <v>18662</v>
      </c>
      <c r="Q1545" s="1" t="s">
        <v>19369</v>
      </c>
      <c r="R1545" s="1">
        <v>20134806681</v>
      </c>
      <c r="S1545" s="1" t="s">
        <v>18702</v>
      </c>
      <c r="T1545" s="1">
        <v>13480668</v>
      </c>
      <c r="U1545" s="1" t="s">
        <v>19370</v>
      </c>
      <c r="V1545" s="1">
        <v>52392090</v>
      </c>
      <c r="X1545" s="1" t="s">
        <v>19371</v>
      </c>
      <c r="Y1545" s="1" t="s">
        <v>19372</v>
      </c>
      <c r="Z1545" s="1" t="s">
        <v>15990</v>
      </c>
      <c r="AA1545" s="1" t="s">
        <v>19373</v>
      </c>
      <c r="AB1545" s="1" t="s">
        <v>19374</v>
      </c>
      <c r="AE1545" s="1" t="s">
        <v>19375</v>
      </c>
      <c r="AG1545" s="1">
        <v>13</v>
      </c>
      <c r="AH1545" s="1" t="s">
        <v>1816</v>
      </c>
      <c r="AI1545" s="1">
        <v>1063</v>
      </c>
      <c r="AK1545" s="1" t="s">
        <v>19076</v>
      </c>
      <c r="AL1545" s="1" t="s">
        <v>19077</v>
      </c>
      <c r="AM1545" s="1" t="s">
        <v>18904</v>
      </c>
      <c r="AN1545" s="1" t="s">
        <v>18669</v>
      </c>
      <c r="AO1545" s="1" t="s">
        <v>18668</v>
      </c>
      <c r="AP1545" s="14" t="s">
        <v>19773</v>
      </c>
      <c r="AQ1545" s="14" t="s">
        <v>18723</v>
      </c>
      <c r="AR1545" s="14" t="s">
        <v>19485</v>
      </c>
      <c r="AS1545" s="15">
        <v>44350</v>
      </c>
      <c r="AT1545" s="1" t="s">
        <v>19158</v>
      </c>
      <c r="AU1545" s="1" t="s">
        <v>18672</v>
      </c>
      <c r="AV1545" s="1" t="s">
        <v>18679</v>
      </c>
      <c r="AW1545" s="1" t="s">
        <v>18683</v>
      </c>
      <c r="AX1545" s="1" t="s">
        <v>18667</v>
      </c>
      <c r="AY1545" s="1" t="s">
        <v>18684</v>
      </c>
    </row>
    <row r="1546" spans="1:51" x14ac:dyDescent="0.2">
      <c r="A1546" s="14" t="s">
        <v>19937</v>
      </c>
      <c r="B1546" s="1" t="s">
        <v>18662</v>
      </c>
      <c r="C1546" s="1" t="s">
        <v>18663</v>
      </c>
      <c r="D1546" s="1" t="s">
        <v>18664</v>
      </c>
      <c r="E1546" s="15">
        <v>44348</v>
      </c>
      <c r="F1546" s="13">
        <v>44349</v>
      </c>
      <c r="G1546" s="1" t="s">
        <v>18665</v>
      </c>
      <c r="H1546" s="1" t="s">
        <v>18666</v>
      </c>
      <c r="I1546" s="1" t="s">
        <v>18667</v>
      </c>
      <c r="J1546" s="1" t="s">
        <v>18668</v>
      </c>
      <c r="K1546" s="1" t="s">
        <v>18669</v>
      </c>
      <c r="L1546" s="1" t="s">
        <v>18679</v>
      </c>
      <c r="M1546" s="1" t="s">
        <v>18671</v>
      </c>
      <c r="N1546" s="1" t="s">
        <v>18672</v>
      </c>
      <c r="O1546" s="1">
        <v>8</v>
      </c>
      <c r="P1546" s="1" t="s">
        <v>18662</v>
      </c>
      <c r="Q1546" s="1" t="s">
        <v>18673</v>
      </c>
      <c r="R1546" s="1">
        <v>30708574836</v>
      </c>
      <c r="U1546" s="1" t="s">
        <v>18872</v>
      </c>
      <c r="V1546" s="1">
        <v>1163161000</v>
      </c>
      <c r="W1546" s="1" t="s">
        <v>16547</v>
      </c>
      <c r="Z1546" s="1" t="s">
        <v>15990</v>
      </c>
      <c r="AA1546" s="1" t="s">
        <v>18853</v>
      </c>
      <c r="AB1546" s="1" t="s">
        <v>18854</v>
      </c>
      <c r="AE1546" s="1" t="s">
        <v>18873</v>
      </c>
      <c r="AG1546" s="1" t="s">
        <v>15731</v>
      </c>
      <c r="AI1546" s="1">
        <v>1842</v>
      </c>
      <c r="AJ1546" s="1" t="s">
        <v>18874</v>
      </c>
      <c r="AK1546" s="1" t="s">
        <v>19126</v>
      </c>
      <c r="AL1546" s="1" t="s">
        <v>19127</v>
      </c>
      <c r="AM1546" s="1" t="s">
        <v>18868</v>
      </c>
      <c r="AN1546" s="1" t="s">
        <v>18863</v>
      </c>
      <c r="AO1546" s="1" t="s">
        <v>18668</v>
      </c>
      <c r="AP1546" s="14" t="s">
        <v>19048</v>
      </c>
      <c r="AQ1546" s="14" t="s">
        <v>19027</v>
      </c>
      <c r="AR1546" s="14" t="s">
        <v>18868</v>
      </c>
      <c r="AS1546" s="15">
        <v>44349</v>
      </c>
      <c r="AT1546" s="1" t="s">
        <v>18943</v>
      </c>
      <c r="AU1546" s="1" t="s">
        <v>18672</v>
      </c>
      <c r="AV1546" s="1" t="s">
        <v>18679</v>
      </c>
      <c r="AW1546" s="1" t="s">
        <v>18683</v>
      </c>
      <c r="AX1546" s="1" t="s">
        <v>18667</v>
      </c>
      <c r="AY1546" s="1" t="s">
        <v>18684</v>
      </c>
    </row>
    <row r="1547" spans="1:51" x14ac:dyDescent="0.2">
      <c r="A1547" s="14" t="s">
        <v>19938</v>
      </c>
      <c r="B1547" s="1" t="s">
        <v>18662</v>
      </c>
      <c r="C1547" s="1" t="s">
        <v>18663</v>
      </c>
      <c r="D1547" s="1" t="s">
        <v>18664</v>
      </c>
      <c r="E1547" s="15">
        <v>44348</v>
      </c>
      <c r="F1547" s="13">
        <v>44349</v>
      </c>
      <c r="G1547" s="1" t="s">
        <v>18665</v>
      </c>
      <c r="H1547" s="1" t="s">
        <v>18666</v>
      </c>
      <c r="I1547" s="1" t="s">
        <v>18667</v>
      </c>
      <c r="J1547" s="1" t="s">
        <v>18668</v>
      </c>
      <c r="K1547" s="1" t="s">
        <v>18669</v>
      </c>
      <c r="L1547" s="1" t="s">
        <v>18679</v>
      </c>
      <c r="M1547" s="1" t="s">
        <v>18671</v>
      </c>
      <c r="N1547" s="1" t="s">
        <v>18672</v>
      </c>
      <c r="O1547" s="1">
        <v>8</v>
      </c>
      <c r="P1547" s="1" t="s">
        <v>18662</v>
      </c>
      <c r="Q1547" s="1" t="s">
        <v>18673</v>
      </c>
      <c r="R1547" s="1">
        <v>30708574836</v>
      </c>
      <c r="U1547" s="1" t="s">
        <v>18872</v>
      </c>
      <c r="V1547" s="1">
        <v>1163161000</v>
      </c>
      <c r="W1547" s="1" t="s">
        <v>16547</v>
      </c>
      <c r="Z1547" s="1" t="s">
        <v>15990</v>
      </c>
      <c r="AA1547" s="1" t="s">
        <v>18853</v>
      </c>
      <c r="AB1547" s="1" t="s">
        <v>18854</v>
      </c>
      <c r="AE1547" s="1" t="s">
        <v>18873</v>
      </c>
      <c r="AG1547" s="1" t="s">
        <v>15731</v>
      </c>
      <c r="AI1547" s="1">
        <v>1842</v>
      </c>
      <c r="AJ1547" s="1" t="s">
        <v>18874</v>
      </c>
      <c r="AK1547" s="1" t="s">
        <v>19126</v>
      </c>
      <c r="AL1547" s="1" t="s">
        <v>19127</v>
      </c>
      <c r="AM1547" s="1" t="s">
        <v>18868</v>
      </c>
      <c r="AN1547" s="1" t="s">
        <v>18863</v>
      </c>
      <c r="AO1547" s="1" t="s">
        <v>18668</v>
      </c>
      <c r="AP1547" s="14" t="s">
        <v>19048</v>
      </c>
      <c r="AQ1547" s="14" t="s">
        <v>19027</v>
      </c>
      <c r="AR1547" s="14" t="s">
        <v>18868</v>
      </c>
      <c r="AS1547" s="15">
        <v>44349</v>
      </c>
      <c r="AT1547" s="1" t="s">
        <v>18943</v>
      </c>
      <c r="AU1547" s="1" t="s">
        <v>18672</v>
      </c>
      <c r="AV1547" s="1" t="s">
        <v>18679</v>
      </c>
      <c r="AW1547" s="1" t="s">
        <v>18683</v>
      </c>
      <c r="AX1547" s="1" t="s">
        <v>18667</v>
      </c>
      <c r="AY1547" s="1" t="s">
        <v>18684</v>
      </c>
    </row>
    <row r="1548" spans="1:51" x14ac:dyDescent="0.2">
      <c r="A1548" s="14" t="s">
        <v>19939</v>
      </c>
      <c r="B1548" s="1" t="s">
        <v>19235</v>
      </c>
      <c r="C1548" s="1" t="s">
        <v>19259</v>
      </c>
      <c r="D1548" s="1" t="s">
        <v>18664</v>
      </c>
      <c r="E1548" s="15">
        <v>44348</v>
      </c>
      <c r="F1548" s="13">
        <v>44349</v>
      </c>
      <c r="G1548" s="1" t="s">
        <v>18954</v>
      </c>
      <c r="H1548" s="1" t="s">
        <v>19236</v>
      </c>
      <c r="I1548" s="1" t="s">
        <v>18667</v>
      </c>
      <c r="J1548" s="1" t="s">
        <v>18668</v>
      </c>
      <c r="K1548" s="1" t="s">
        <v>18669</v>
      </c>
      <c r="L1548" s="1" t="s">
        <v>18894</v>
      </c>
      <c r="M1548" s="1" t="s">
        <v>18893</v>
      </c>
      <c r="N1548" s="1" t="s">
        <v>19237</v>
      </c>
      <c r="O1548" s="1">
        <v>6</v>
      </c>
      <c r="P1548" s="1" t="s">
        <v>19235</v>
      </c>
      <c r="Q1548" s="1" t="s">
        <v>19594</v>
      </c>
      <c r="R1548" s="1">
        <v>27217386034</v>
      </c>
      <c r="S1548" s="1" t="s">
        <v>18702</v>
      </c>
      <c r="T1548" s="1">
        <v>21738603</v>
      </c>
      <c r="U1548" s="1" t="s">
        <v>19595</v>
      </c>
      <c r="V1548" s="1">
        <v>1558174154</v>
      </c>
      <c r="X1548" s="1" t="s">
        <v>19594</v>
      </c>
      <c r="Y1548" s="1" t="s">
        <v>19594</v>
      </c>
      <c r="Z1548" s="1" t="s">
        <v>15990</v>
      </c>
      <c r="AA1548" s="1" t="s">
        <v>19007</v>
      </c>
      <c r="AB1548" s="1" t="s">
        <v>19596</v>
      </c>
      <c r="AE1548" s="1" t="s">
        <v>19597</v>
      </c>
      <c r="AI1548" s="1">
        <v>1822</v>
      </c>
      <c r="AK1548" s="1" t="s">
        <v>19126</v>
      </c>
      <c r="AL1548" s="1" t="s">
        <v>19127</v>
      </c>
      <c r="AM1548" s="1" t="s">
        <v>18868</v>
      </c>
      <c r="AN1548" s="1" t="s">
        <v>18863</v>
      </c>
      <c r="AO1548" s="1" t="s">
        <v>18668</v>
      </c>
      <c r="AP1548" s="14" t="s">
        <v>19048</v>
      </c>
      <c r="AQ1548" s="14" t="s">
        <v>19027</v>
      </c>
      <c r="AR1548" s="14" t="s">
        <v>18868</v>
      </c>
      <c r="AS1548" s="15">
        <v>44349</v>
      </c>
      <c r="AT1548" s="1" t="s">
        <v>18943</v>
      </c>
      <c r="AU1548" s="1" t="s">
        <v>19237</v>
      </c>
      <c r="AV1548" s="1" t="s">
        <v>18894</v>
      </c>
      <c r="AW1548" s="1" t="s">
        <v>19241</v>
      </c>
      <c r="AX1548" s="1" t="s">
        <v>18667</v>
      </c>
      <c r="AY1548" s="1" t="s">
        <v>19242</v>
      </c>
    </row>
    <row r="1549" spans="1:51" x14ac:dyDescent="0.2">
      <c r="A1549" s="14" t="s">
        <v>19940</v>
      </c>
      <c r="B1549" s="1" t="s">
        <v>19235</v>
      </c>
      <c r="C1549" s="1" t="s">
        <v>19259</v>
      </c>
      <c r="D1549" s="1" t="s">
        <v>18664</v>
      </c>
      <c r="E1549" s="15">
        <v>44348</v>
      </c>
      <c r="F1549" s="13">
        <v>44349</v>
      </c>
      <c r="G1549" s="1" t="s">
        <v>18954</v>
      </c>
      <c r="H1549" s="1" t="s">
        <v>19236</v>
      </c>
      <c r="I1549" s="1" t="s">
        <v>18667</v>
      </c>
      <c r="J1549" s="1" t="s">
        <v>18668</v>
      </c>
      <c r="K1549" s="1" t="s">
        <v>18669</v>
      </c>
      <c r="L1549" s="1" t="s">
        <v>18894</v>
      </c>
      <c r="M1549" s="1" t="s">
        <v>18893</v>
      </c>
      <c r="N1549" s="1" t="s">
        <v>19237</v>
      </c>
      <c r="O1549" s="1">
        <v>6</v>
      </c>
      <c r="P1549" s="1" t="s">
        <v>19235</v>
      </c>
      <c r="Q1549" s="1" t="s">
        <v>19594</v>
      </c>
      <c r="R1549" s="1">
        <v>27217386034</v>
      </c>
      <c r="S1549" s="1" t="s">
        <v>18702</v>
      </c>
      <c r="T1549" s="1">
        <v>21738603</v>
      </c>
      <c r="U1549" s="1" t="s">
        <v>19595</v>
      </c>
      <c r="V1549" s="1">
        <v>1558174154</v>
      </c>
      <c r="X1549" s="1" t="s">
        <v>19594</v>
      </c>
      <c r="Y1549" s="1" t="s">
        <v>19594</v>
      </c>
      <c r="Z1549" s="1" t="s">
        <v>15990</v>
      </c>
      <c r="AA1549" s="1" t="s">
        <v>19007</v>
      </c>
      <c r="AB1549" s="1" t="s">
        <v>19596</v>
      </c>
      <c r="AE1549" s="1" t="s">
        <v>19597</v>
      </c>
      <c r="AI1549" s="1">
        <v>1822</v>
      </c>
      <c r="AK1549" s="1" t="s">
        <v>19126</v>
      </c>
      <c r="AL1549" s="1" t="s">
        <v>19127</v>
      </c>
      <c r="AM1549" s="1" t="s">
        <v>18868</v>
      </c>
      <c r="AN1549" s="1" t="s">
        <v>18863</v>
      </c>
      <c r="AO1549" s="1" t="s">
        <v>18668</v>
      </c>
      <c r="AP1549" s="14" t="s">
        <v>19048</v>
      </c>
      <c r="AQ1549" s="14" t="s">
        <v>19027</v>
      </c>
      <c r="AR1549" s="14" t="s">
        <v>18868</v>
      </c>
      <c r="AS1549" s="15">
        <v>44349</v>
      </c>
      <c r="AT1549" s="1" t="s">
        <v>18943</v>
      </c>
      <c r="AU1549" s="1" t="s">
        <v>19237</v>
      </c>
      <c r="AV1549" s="1" t="s">
        <v>18894</v>
      </c>
      <c r="AW1549" s="1" t="s">
        <v>19241</v>
      </c>
      <c r="AX1549" s="1" t="s">
        <v>18667</v>
      </c>
      <c r="AY1549" s="1" t="s">
        <v>19242</v>
      </c>
    </row>
    <row r="1550" spans="1:51" x14ac:dyDescent="0.2">
      <c r="A1550" s="14" t="s">
        <v>19941</v>
      </c>
      <c r="B1550" s="1" t="s">
        <v>18953</v>
      </c>
      <c r="C1550" s="1" t="s">
        <v>18663</v>
      </c>
      <c r="D1550" s="1" t="s">
        <v>18664</v>
      </c>
      <c r="E1550" s="15">
        <v>44348</v>
      </c>
      <c r="F1550" s="13">
        <v>44350</v>
      </c>
      <c r="G1550" s="1" t="s">
        <v>18954</v>
      </c>
      <c r="H1550" s="1" t="s">
        <v>18955</v>
      </c>
      <c r="I1550" s="1" t="s">
        <v>18667</v>
      </c>
      <c r="J1550" s="1" t="s">
        <v>18668</v>
      </c>
      <c r="K1550" s="1" t="s">
        <v>18669</v>
      </c>
      <c r="L1550" s="1" t="s">
        <v>18693</v>
      </c>
      <c r="M1550" s="1" t="s">
        <v>18956</v>
      </c>
      <c r="N1550" s="1" t="s">
        <v>18957</v>
      </c>
      <c r="O1550" s="1">
        <v>11</v>
      </c>
      <c r="P1550" s="1" t="s">
        <v>18953</v>
      </c>
      <c r="Q1550" s="1" t="s">
        <v>18673</v>
      </c>
      <c r="R1550" s="1">
        <v>30692861910</v>
      </c>
      <c r="U1550" s="1" t="s">
        <v>19067</v>
      </c>
      <c r="V1550" s="1">
        <v>1150084537</v>
      </c>
      <c r="W1550" s="1" t="s">
        <v>16527</v>
      </c>
      <c r="Z1550" s="1" t="s">
        <v>18706</v>
      </c>
      <c r="AA1550" s="1" t="s">
        <v>18707</v>
      </c>
      <c r="AB1550" s="1" t="s">
        <v>18707</v>
      </c>
      <c r="AE1550" s="1" t="s">
        <v>19068</v>
      </c>
      <c r="AG1550" s="1" t="s">
        <v>15731</v>
      </c>
      <c r="AI1550" s="1">
        <v>1414</v>
      </c>
      <c r="AK1550" s="1" t="s">
        <v>19295</v>
      </c>
      <c r="AL1550" s="1" t="s">
        <v>19296</v>
      </c>
      <c r="AM1550" s="1" t="s">
        <v>19297</v>
      </c>
      <c r="AN1550" s="1" t="s">
        <v>18750</v>
      </c>
      <c r="AO1550" s="1" t="s">
        <v>18668</v>
      </c>
      <c r="AP1550" s="14" t="s">
        <v>19295</v>
      </c>
      <c r="AQ1550" s="14" t="s">
        <v>19311</v>
      </c>
      <c r="AR1550" s="14" t="s">
        <v>19297</v>
      </c>
      <c r="AS1550" s="15">
        <v>44350</v>
      </c>
      <c r="AT1550" s="1" t="s">
        <v>18713</v>
      </c>
      <c r="AU1550" s="1" t="s">
        <v>18957</v>
      </c>
      <c r="AV1550" s="1" t="s">
        <v>18693</v>
      </c>
      <c r="AW1550" s="1" t="s">
        <v>18958</v>
      </c>
      <c r="AX1550" s="1" t="s">
        <v>18667</v>
      </c>
      <c r="AY1550" s="1" t="s">
        <v>18959</v>
      </c>
    </row>
    <row r="1551" spans="1:51" x14ac:dyDescent="0.2">
      <c r="A1551" s="14" t="s">
        <v>19942</v>
      </c>
      <c r="B1551" s="1" t="s">
        <v>18953</v>
      </c>
      <c r="C1551" s="1" t="s">
        <v>18663</v>
      </c>
      <c r="D1551" s="1" t="s">
        <v>18664</v>
      </c>
      <c r="E1551" s="15">
        <v>44348</v>
      </c>
      <c r="F1551" s="13">
        <v>44350</v>
      </c>
      <c r="G1551" s="1" t="s">
        <v>18954</v>
      </c>
      <c r="H1551" s="1" t="s">
        <v>18955</v>
      </c>
      <c r="I1551" s="1" t="s">
        <v>18667</v>
      </c>
      <c r="J1551" s="1" t="s">
        <v>18668</v>
      </c>
      <c r="K1551" s="1" t="s">
        <v>18669</v>
      </c>
      <c r="L1551" s="1" t="s">
        <v>18693</v>
      </c>
      <c r="M1551" s="1" t="s">
        <v>18956</v>
      </c>
      <c r="N1551" s="1" t="s">
        <v>18957</v>
      </c>
      <c r="O1551" s="1">
        <v>11</v>
      </c>
      <c r="P1551" s="1" t="s">
        <v>18953</v>
      </c>
      <c r="Q1551" s="1" t="s">
        <v>18673</v>
      </c>
      <c r="R1551" s="1">
        <v>30692861910</v>
      </c>
      <c r="U1551" s="1" t="s">
        <v>19067</v>
      </c>
      <c r="V1551" s="1">
        <v>1150084537</v>
      </c>
      <c r="W1551" s="1" t="s">
        <v>16527</v>
      </c>
      <c r="Z1551" s="1" t="s">
        <v>18706</v>
      </c>
      <c r="AA1551" s="1" t="s">
        <v>18707</v>
      </c>
      <c r="AB1551" s="1" t="s">
        <v>18707</v>
      </c>
      <c r="AE1551" s="1" t="s">
        <v>19068</v>
      </c>
      <c r="AG1551" s="1" t="s">
        <v>15731</v>
      </c>
      <c r="AI1551" s="1">
        <v>1414</v>
      </c>
      <c r="AK1551" s="1" t="s">
        <v>19295</v>
      </c>
      <c r="AL1551" s="1" t="s">
        <v>19296</v>
      </c>
      <c r="AM1551" s="1" t="s">
        <v>19297</v>
      </c>
      <c r="AN1551" s="1" t="s">
        <v>18750</v>
      </c>
      <c r="AO1551" s="1" t="s">
        <v>18668</v>
      </c>
      <c r="AP1551" s="14" t="s">
        <v>19295</v>
      </c>
      <c r="AQ1551" s="14" t="s">
        <v>19311</v>
      </c>
      <c r="AR1551" s="14" t="s">
        <v>19297</v>
      </c>
      <c r="AS1551" s="15">
        <v>44350</v>
      </c>
      <c r="AT1551" s="1" t="s">
        <v>18713</v>
      </c>
      <c r="AU1551" s="1" t="s">
        <v>18957</v>
      </c>
      <c r="AV1551" s="1" t="s">
        <v>18693</v>
      </c>
      <c r="AW1551" s="1" t="s">
        <v>18958</v>
      </c>
      <c r="AX1551" s="1" t="s">
        <v>18667</v>
      </c>
      <c r="AY1551" s="1" t="s">
        <v>18959</v>
      </c>
    </row>
    <row r="1552" spans="1:51" x14ac:dyDescent="0.2">
      <c r="A1552" s="14" t="s">
        <v>19943</v>
      </c>
      <c r="B1552" s="1" t="s">
        <v>18953</v>
      </c>
      <c r="C1552" s="1" t="s">
        <v>18663</v>
      </c>
      <c r="D1552" s="1" t="s">
        <v>18664</v>
      </c>
      <c r="E1552" s="15">
        <v>44348</v>
      </c>
      <c r="F1552" s="13">
        <v>44350</v>
      </c>
      <c r="G1552" s="1" t="s">
        <v>18954</v>
      </c>
      <c r="H1552" s="1" t="s">
        <v>18955</v>
      </c>
      <c r="I1552" s="1" t="s">
        <v>18667</v>
      </c>
      <c r="J1552" s="1" t="s">
        <v>18668</v>
      </c>
      <c r="K1552" s="1" t="s">
        <v>18669</v>
      </c>
      <c r="L1552" s="1" t="s">
        <v>18693</v>
      </c>
      <c r="M1552" s="1" t="s">
        <v>18956</v>
      </c>
      <c r="N1552" s="1" t="s">
        <v>18957</v>
      </c>
      <c r="O1552" s="1">
        <v>11</v>
      </c>
      <c r="P1552" s="1" t="s">
        <v>18953</v>
      </c>
      <c r="Q1552" s="1" t="s">
        <v>18673</v>
      </c>
      <c r="R1552" s="1">
        <v>30692861910</v>
      </c>
      <c r="U1552" s="1" t="s">
        <v>19067</v>
      </c>
      <c r="V1552" s="1">
        <v>1150084537</v>
      </c>
      <c r="W1552" s="1" t="s">
        <v>16527</v>
      </c>
      <c r="Z1552" s="1" t="s">
        <v>18706</v>
      </c>
      <c r="AA1552" s="1" t="s">
        <v>18707</v>
      </c>
      <c r="AB1552" s="1" t="s">
        <v>18707</v>
      </c>
      <c r="AE1552" s="1" t="s">
        <v>19068</v>
      </c>
      <c r="AG1552" s="1" t="s">
        <v>15731</v>
      </c>
      <c r="AI1552" s="1">
        <v>1414</v>
      </c>
      <c r="AK1552" s="1" t="s">
        <v>19295</v>
      </c>
      <c r="AL1552" s="1" t="s">
        <v>19296</v>
      </c>
      <c r="AM1552" s="1" t="s">
        <v>19297</v>
      </c>
      <c r="AN1552" s="1" t="s">
        <v>18750</v>
      </c>
      <c r="AO1552" s="1" t="s">
        <v>18668</v>
      </c>
      <c r="AP1552" s="14" t="s">
        <v>19295</v>
      </c>
      <c r="AQ1552" s="14" t="s">
        <v>19311</v>
      </c>
      <c r="AR1552" s="14" t="s">
        <v>19297</v>
      </c>
      <c r="AS1552" s="15">
        <v>44350</v>
      </c>
      <c r="AT1552" s="1" t="s">
        <v>18713</v>
      </c>
      <c r="AU1552" s="1" t="s">
        <v>18957</v>
      </c>
      <c r="AV1552" s="1" t="s">
        <v>18693</v>
      </c>
      <c r="AW1552" s="1" t="s">
        <v>18958</v>
      </c>
      <c r="AX1552" s="1" t="s">
        <v>18667</v>
      </c>
      <c r="AY1552" s="1" t="s">
        <v>18959</v>
      </c>
    </row>
    <row r="1553" spans="1:51" x14ac:dyDescent="0.2">
      <c r="A1553" s="14" t="s">
        <v>19944</v>
      </c>
      <c r="B1553" s="1" t="s">
        <v>18953</v>
      </c>
      <c r="C1553" s="1" t="s">
        <v>18663</v>
      </c>
      <c r="D1553" s="1" t="s">
        <v>18664</v>
      </c>
      <c r="E1553" s="15">
        <v>44348</v>
      </c>
      <c r="F1553" s="13">
        <v>44350</v>
      </c>
      <c r="G1553" s="1" t="s">
        <v>18954</v>
      </c>
      <c r="H1553" s="1" t="s">
        <v>18955</v>
      </c>
      <c r="I1553" s="1" t="s">
        <v>18667</v>
      </c>
      <c r="J1553" s="1" t="s">
        <v>18668</v>
      </c>
      <c r="K1553" s="1" t="s">
        <v>18669</v>
      </c>
      <c r="L1553" s="1" t="s">
        <v>18693</v>
      </c>
      <c r="M1553" s="1" t="s">
        <v>18956</v>
      </c>
      <c r="N1553" s="1" t="s">
        <v>18957</v>
      </c>
      <c r="O1553" s="1">
        <v>11</v>
      </c>
      <c r="P1553" s="1" t="s">
        <v>18953</v>
      </c>
      <c r="Q1553" s="1" t="s">
        <v>18673</v>
      </c>
      <c r="R1553" s="1">
        <v>30692861910</v>
      </c>
      <c r="U1553" s="1" t="s">
        <v>19067</v>
      </c>
      <c r="V1553" s="1">
        <v>1150084537</v>
      </c>
      <c r="W1553" s="1" t="s">
        <v>16527</v>
      </c>
      <c r="Z1553" s="1" t="s">
        <v>18706</v>
      </c>
      <c r="AA1553" s="1" t="s">
        <v>18707</v>
      </c>
      <c r="AB1553" s="1" t="s">
        <v>18707</v>
      </c>
      <c r="AE1553" s="1" t="s">
        <v>19068</v>
      </c>
      <c r="AG1553" s="1" t="s">
        <v>15731</v>
      </c>
      <c r="AI1553" s="1">
        <v>1414</v>
      </c>
      <c r="AK1553" s="1" t="s">
        <v>19295</v>
      </c>
      <c r="AL1553" s="1" t="s">
        <v>19296</v>
      </c>
      <c r="AM1553" s="1" t="s">
        <v>19297</v>
      </c>
      <c r="AN1553" s="1" t="s">
        <v>18750</v>
      </c>
      <c r="AO1553" s="1" t="s">
        <v>18668</v>
      </c>
      <c r="AP1553" s="14" t="s">
        <v>19295</v>
      </c>
      <c r="AQ1553" s="14" t="s">
        <v>19311</v>
      </c>
      <c r="AR1553" s="14" t="s">
        <v>19297</v>
      </c>
      <c r="AS1553" s="15">
        <v>44350</v>
      </c>
      <c r="AT1553" s="1" t="s">
        <v>18713</v>
      </c>
      <c r="AU1553" s="1" t="s">
        <v>18957</v>
      </c>
      <c r="AV1553" s="1" t="s">
        <v>18693</v>
      </c>
      <c r="AW1553" s="1" t="s">
        <v>18958</v>
      </c>
      <c r="AX1553" s="1" t="s">
        <v>18667</v>
      </c>
      <c r="AY1553" s="1" t="s">
        <v>18959</v>
      </c>
    </row>
    <row r="1554" spans="1:51" x14ac:dyDescent="0.2">
      <c r="A1554" s="14" t="s">
        <v>19945</v>
      </c>
      <c r="B1554" s="1" t="s">
        <v>18953</v>
      </c>
      <c r="C1554" s="1" t="s">
        <v>18685</v>
      </c>
      <c r="D1554" s="1" t="s">
        <v>18664</v>
      </c>
      <c r="E1554" s="15">
        <v>44348</v>
      </c>
      <c r="F1554" s="13">
        <v>44350</v>
      </c>
      <c r="G1554" s="1" t="s">
        <v>18954</v>
      </c>
      <c r="H1554" s="1" t="s">
        <v>18955</v>
      </c>
      <c r="I1554" s="1" t="s">
        <v>18667</v>
      </c>
      <c r="J1554" s="1" t="s">
        <v>18668</v>
      </c>
      <c r="K1554" s="1" t="s">
        <v>18669</v>
      </c>
      <c r="L1554" s="1" t="s">
        <v>18693</v>
      </c>
      <c r="M1554" s="1" t="s">
        <v>18956</v>
      </c>
      <c r="N1554" s="1" t="s">
        <v>18957</v>
      </c>
      <c r="O1554" s="1">
        <v>15</v>
      </c>
      <c r="P1554" s="1" t="s">
        <v>18953</v>
      </c>
      <c r="Q1554" s="1" t="s">
        <v>18673</v>
      </c>
      <c r="R1554" s="1">
        <v>30692861910</v>
      </c>
      <c r="U1554" s="1" t="s">
        <v>19067</v>
      </c>
      <c r="V1554" s="1">
        <v>1150084537</v>
      </c>
      <c r="W1554" s="1" t="s">
        <v>16527</v>
      </c>
      <c r="Z1554" s="1" t="s">
        <v>18706</v>
      </c>
      <c r="AA1554" s="1" t="s">
        <v>18707</v>
      </c>
      <c r="AB1554" s="1" t="s">
        <v>18707</v>
      </c>
      <c r="AE1554" s="1" t="s">
        <v>19068</v>
      </c>
      <c r="AG1554" s="1" t="s">
        <v>15731</v>
      </c>
      <c r="AI1554" s="1">
        <v>1414</v>
      </c>
      <c r="AK1554" s="1" t="s">
        <v>19295</v>
      </c>
      <c r="AL1554" s="1" t="s">
        <v>19296</v>
      </c>
      <c r="AM1554" s="1" t="s">
        <v>19297</v>
      </c>
      <c r="AN1554" s="1" t="s">
        <v>18750</v>
      </c>
      <c r="AO1554" s="1" t="s">
        <v>18668</v>
      </c>
      <c r="AP1554" s="14" t="s">
        <v>19752</v>
      </c>
      <c r="AQ1554" s="14" t="s">
        <v>19299</v>
      </c>
      <c r="AR1554" s="14" t="s">
        <v>19297</v>
      </c>
      <c r="AS1554" s="15">
        <v>44350</v>
      </c>
      <c r="AT1554" s="1" t="s">
        <v>20358</v>
      </c>
      <c r="AU1554" s="1" t="s">
        <v>18957</v>
      </c>
      <c r="AV1554" s="1" t="s">
        <v>18693</v>
      </c>
      <c r="AW1554" s="1" t="s">
        <v>18958</v>
      </c>
      <c r="AX1554" s="1" t="s">
        <v>18667</v>
      </c>
      <c r="AY1554" s="1" t="s">
        <v>18959</v>
      </c>
    </row>
    <row r="1555" spans="1:51" x14ac:dyDescent="0.2">
      <c r="A1555" s="14" t="s">
        <v>19946</v>
      </c>
      <c r="B1555" s="1" t="s">
        <v>18953</v>
      </c>
      <c r="C1555" s="1" t="s">
        <v>18663</v>
      </c>
      <c r="D1555" s="1" t="s">
        <v>18664</v>
      </c>
      <c r="E1555" s="15">
        <v>44348</v>
      </c>
      <c r="F1555" s="13">
        <v>44350</v>
      </c>
      <c r="G1555" s="1" t="s">
        <v>18954</v>
      </c>
      <c r="H1555" s="1" t="s">
        <v>18955</v>
      </c>
      <c r="I1555" s="1" t="s">
        <v>18667</v>
      </c>
      <c r="J1555" s="1" t="s">
        <v>18668</v>
      </c>
      <c r="K1555" s="1" t="s">
        <v>18669</v>
      </c>
      <c r="L1555" s="1" t="s">
        <v>18693</v>
      </c>
      <c r="M1555" s="1" t="s">
        <v>18956</v>
      </c>
      <c r="N1555" s="1" t="s">
        <v>18957</v>
      </c>
      <c r="O1555" s="1">
        <v>11</v>
      </c>
      <c r="P1555" s="1" t="s">
        <v>18953</v>
      </c>
      <c r="Q1555" s="1" t="s">
        <v>18673</v>
      </c>
      <c r="R1555" s="1">
        <v>30692861910</v>
      </c>
      <c r="U1555" s="1" t="s">
        <v>19067</v>
      </c>
      <c r="V1555" s="1">
        <v>1150084537</v>
      </c>
      <c r="W1555" s="1" t="s">
        <v>16527</v>
      </c>
      <c r="Z1555" s="1" t="s">
        <v>18706</v>
      </c>
      <c r="AA1555" s="1" t="s">
        <v>18707</v>
      </c>
      <c r="AB1555" s="1" t="s">
        <v>18707</v>
      </c>
      <c r="AE1555" s="1" t="s">
        <v>19068</v>
      </c>
      <c r="AG1555" s="1" t="s">
        <v>15731</v>
      </c>
      <c r="AI1555" s="1">
        <v>1414</v>
      </c>
      <c r="AK1555" s="1" t="s">
        <v>19295</v>
      </c>
      <c r="AL1555" s="1" t="s">
        <v>19296</v>
      </c>
      <c r="AM1555" s="1" t="s">
        <v>19297</v>
      </c>
      <c r="AN1555" s="1" t="s">
        <v>18750</v>
      </c>
      <c r="AO1555" s="1" t="s">
        <v>18668</v>
      </c>
      <c r="AP1555" s="14" t="s">
        <v>19295</v>
      </c>
      <c r="AQ1555" s="14" t="s">
        <v>19311</v>
      </c>
      <c r="AR1555" s="14" t="s">
        <v>19297</v>
      </c>
      <c r="AS1555" s="15">
        <v>44350</v>
      </c>
      <c r="AT1555" s="1" t="s">
        <v>18713</v>
      </c>
      <c r="AU1555" s="1" t="s">
        <v>18957</v>
      </c>
      <c r="AV1555" s="1" t="s">
        <v>18693</v>
      </c>
      <c r="AW1555" s="1" t="s">
        <v>18958</v>
      </c>
      <c r="AX1555" s="1" t="s">
        <v>18667</v>
      </c>
      <c r="AY1555" s="1" t="s">
        <v>18959</v>
      </c>
    </row>
    <row r="1556" spans="1:51" x14ac:dyDescent="0.2">
      <c r="A1556" s="14" t="s">
        <v>19947</v>
      </c>
      <c r="B1556" s="1" t="s">
        <v>18953</v>
      </c>
      <c r="C1556" s="1" t="s">
        <v>18663</v>
      </c>
      <c r="D1556" s="1" t="s">
        <v>18664</v>
      </c>
      <c r="E1556" s="15">
        <v>44348</v>
      </c>
      <c r="F1556" s="13">
        <v>44350</v>
      </c>
      <c r="G1556" s="1" t="s">
        <v>18954</v>
      </c>
      <c r="H1556" s="1" t="s">
        <v>18955</v>
      </c>
      <c r="I1556" s="1" t="s">
        <v>18667</v>
      </c>
      <c r="J1556" s="1" t="s">
        <v>18668</v>
      </c>
      <c r="K1556" s="1" t="s">
        <v>18669</v>
      </c>
      <c r="L1556" s="1" t="s">
        <v>18693</v>
      </c>
      <c r="M1556" s="1" t="s">
        <v>18956</v>
      </c>
      <c r="N1556" s="1" t="s">
        <v>18957</v>
      </c>
      <c r="O1556" s="1">
        <v>10</v>
      </c>
      <c r="P1556" s="1" t="s">
        <v>18953</v>
      </c>
      <c r="Q1556" s="1" t="s">
        <v>19212</v>
      </c>
      <c r="R1556" s="1">
        <v>23242932579</v>
      </c>
      <c r="S1556" s="1" t="s">
        <v>18702</v>
      </c>
      <c r="T1556" s="1">
        <v>24293257</v>
      </c>
      <c r="U1556" s="1" t="s">
        <v>19213</v>
      </c>
      <c r="V1556" s="1">
        <v>1145050103</v>
      </c>
      <c r="X1556" s="1" t="s">
        <v>19214</v>
      </c>
      <c r="Y1556" s="1" t="s">
        <v>19215</v>
      </c>
      <c r="Z1556" s="1" t="s">
        <v>18706</v>
      </c>
      <c r="AA1556" s="1" t="s">
        <v>18707</v>
      </c>
      <c r="AB1556" s="1" t="s">
        <v>18707</v>
      </c>
      <c r="AE1556" s="1" t="s">
        <v>19216</v>
      </c>
      <c r="AG1556" s="1" t="s">
        <v>15731</v>
      </c>
      <c r="AI1556" s="1">
        <v>1417</v>
      </c>
      <c r="AK1556" s="1" t="s">
        <v>19434</v>
      </c>
      <c r="AL1556" s="1" t="s">
        <v>19104</v>
      </c>
      <c r="AM1556" s="1" t="s">
        <v>19105</v>
      </c>
      <c r="AN1556" s="1" t="s">
        <v>18669</v>
      </c>
      <c r="AO1556" s="1" t="s">
        <v>18668</v>
      </c>
      <c r="AP1556" s="14" t="s">
        <v>19687</v>
      </c>
      <c r="AQ1556" s="14" t="s">
        <v>18723</v>
      </c>
      <c r="AR1556" s="14" t="s">
        <v>18693</v>
      </c>
      <c r="AS1556" s="15">
        <v>44350</v>
      </c>
      <c r="AT1556" s="1" t="s">
        <v>20359</v>
      </c>
      <c r="AU1556" s="1" t="s">
        <v>18957</v>
      </c>
      <c r="AV1556" s="1" t="s">
        <v>18693</v>
      </c>
      <c r="AW1556" s="1" t="s">
        <v>18958</v>
      </c>
      <c r="AX1556" s="1" t="s">
        <v>18667</v>
      </c>
      <c r="AY1556" s="1" t="s">
        <v>18959</v>
      </c>
    </row>
    <row r="1557" spans="1:51" x14ac:dyDescent="0.2">
      <c r="A1557" s="14" t="s">
        <v>19948</v>
      </c>
      <c r="B1557" s="1" t="s">
        <v>18662</v>
      </c>
      <c r="C1557" s="1" t="s">
        <v>18685</v>
      </c>
      <c r="D1557" s="1" t="s">
        <v>18664</v>
      </c>
      <c r="E1557" s="15">
        <v>44349</v>
      </c>
      <c r="F1557" s="13">
        <v>44350</v>
      </c>
      <c r="G1557" s="1" t="s">
        <v>18665</v>
      </c>
      <c r="H1557" s="1" t="s">
        <v>18666</v>
      </c>
      <c r="I1557" s="1" t="s">
        <v>18667</v>
      </c>
      <c r="J1557" s="1" t="s">
        <v>18668</v>
      </c>
      <c r="K1557" s="1" t="s">
        <v>18669</v>
      </c>
      <c r="L1557" s="1" t="s">
        <v>18679</v>
      </c>
      <c r="M1557" s="1" t="s">
        <v>18671</v>
      </c>
      <c r="N1557" s="1" t="s">
        <v>18672</v>
      </c>
      <c r="O1557" s="1">
        <v>24</v>
      </c>
      <c r="P1557" s="1" t="s">
        <v>18662</v>
      </c>
      <c r="Q1557" s="1" t="s">
        <v>18673</v>
      </c>
      <c r="R1557" s="1">
        <v>30711257485</v>
      </c>
      <c r="U1557" s="1" t="s">
        <v>18822</v>
      </c>
      <c r="V1557" s="1">
        <v>1132207300</v>
      </c>
      <c r="W1557" s="1" t="s">
        <v>18823</v>
      </c>
      <c r="Z1557" s="1" t="s">
        <v>15990</v>
      </c>
      <c r="AA1557" s="1" t="s">
        <v>18739</v>
      </c>
      <c r="AB1557" s="1" t="s">
        <v>18740</v>
      </c>
      <c r="AE1557" s="1" t="s">
        <v>18824</v>
      </c>
      <c r="AI1557" s="1">
        <v>1619</v>
      </c>
      <c r="AK1557" s="1" t="s">
        <v>18875</v>
      </c>
      <c r="AL1557" s="1" t="s">
        <v>18671</v>
      </c>
      <c r="AM1557" s="1" t="s">
        <v>18679</v>
      </c>
      <c r="AN1557" s="1" t="s">
        <v>18669</v>
      </c>
      <c r="AO1557" s="1" t="s">
        <v>18668</v>
      </c>
      <c r="AP1557" s="14" t="s">
        <v>18718</v>
      </c>
      <c r="AQ1557" s="14" t="s">
        <v>18778</v>
      </c>
      <c r="AR1557" s="14" t="s">
        <v>18679</v>
      </c>
      <c r="AS1557" s="15">
        <v>44350</v>
      </c>
      <c r="AT1557" s="1" t="s">
        <v>18918</v>
      </c>
      <c r="AU1557" s="1" t="s">
        <v>18672</v>
      </c>
      <c r="AV1557" s="1" t="s">
        <v>18679</v>
      </c>
      <c r="AW1557" s="1" t="s">
        <v>18683</v>
      </c>
      <c r="AX1557" s="1" t="s">
        <v>18667</v>
      </c>
      <c r="AY1557" s="1" t="s">
        <v>18684</v>
      </c>
    </row>
    <row r="1558" spans="1:51" x14ac:dyDescent="0.2">
      <c r="A1558" s="14" t="s">
        <v>19949</v>
      </c>
      <c r="B1558" s="1" t="s">
        <v>18662</v>
      </c>
      <c r="C1558" s="1" t="s">
        <v>18685</v>
      </c>
      <c r="D1558" s="1" t="s">
        <v>18664</v>
      </c>
      <c r="E1558" s="15">
        <v>44349</v>
      </c>
      <c r="F1558" s="13">
        <v>44350</v>
      </c>
      <c r="G1558" s="1" t="s">
        <v>18665</v>
      </c>
      <c r="H1558" s="1" t="s">
        <v>18666</v>
      </c>
      <c r="I1558" s="1" t="s">
        <v>18667</v>
      </c>
      <c r="J1558" s="1" t="s">
        <v>18668</v>
      </c>
      <c r="K1558" s="1" t="s">
        <v>18669</v>
      </c>
      <c r="L1558" s="1" t="s">
        <v>18679</v>
      </c>
      <c r="M1558" s="1" t="s">
        <v>18671</v>
      </c>
      <c r="N1558" s="1" t="s">
        <v>18672</v>
      </c>
      <c r="O1558" s="1">
        <v>24</v>
      </c>
      <c r="P1558" s="1" t="s">
        <v>18662</v>
      </c>
      <c r="Q1558" s="1" t="s">
        <v>18673</v>
      </c>
      <c r="R1558" s="1">
        <v>30711257485</v>
      </c>
      <c r="U1558" s="1" t="s">
        <v>18822</v>
      </c>
      <c r="V1558" s="1">
        <v>1132207300</v>
      </c>
      <c r="W1558" s="1" t="s">
        <v>18823</v>
      </c>
      <c r="Z1558" s="1" t="s">
        <v>15990</v>
      </c>
      <c r="AA1558" s="1" t="s">
        <v>18739</v>
      </c>
      <c r="AB1558" s="1" t="s">
        <v>18740</v>
      </c>
      <c r="AE1558" s="1" t="s">
        <v>18824</v>
      </c>
      <c r="AI1558" s="1">
        <v>1619</v>
      </c>
      <c r="AK1558" s="1" t="s">
        <v>18875</v>
      </c>
      <c r="AL1558" s="1" t="s">
        <v>18671</v>
      </c>
      <c r="AM1558" s="1" t="s">
        <v>18679</v>
      </c>
      <c r="AN1558" s="1" t="s">
        <v>18669</v>
      </c>
      <c r="AO1558" s="1" t="s">
        <v>18668</v>
      </c>
      <c r="AP1558" s="14" t="s">
        <v>18718</v>
      </c>
      <c r="AQ1558" s="14" t="s">
        <v>18778</v>
      </c>
      <c r="AR1558" s="14" t="s">
        <v>18679</v>
      </c>
      <c r="AS1558" s="15">
        <v>44350</v>
      </c>
      <c r="AT1558" s="1" t="s">
        <v>18918</v>
      </c>
      <c r="AU1558" s="1" t="s">
        <v>18672</v>
      </c>
      <c r="AV1558" s="1" t="s">
        <v>18679</v>
      </c>
      <c r="AW1558" s="1" t="s">
        <v>18683</v>
      </c>
      <c r="AX1558" s="1" t="s">
        <v>18667</v>
      </c>
      <c r="AY1558" s="1" t="s">
        <v>18684</v>
      </c>
    </row>
    <row r="1559" spans="1:51" x14ac:dyDescent="0.2">
      <c r="A1559" s="14" t="s">
        <v>19950</v>
      </c>
      <c r="B1559" s="1" t="s">
        <v>18662</v>
      </c>
      <c r="C1559" s="1" t="s">
        <v>18685</v>
      </c>
      <c r="D1559" s="1" t="s">
        <v>18664</v>
      </c>
      <c r="E1559" s="15">
        <v>44349</v>
      </c>
      <c r="F1559" s="13">
        <v>44350</v>
      </c>
      <c r="G1559" s="1" t="s">
        <v>18665</v>
      </c>
      <c r="H1559" s="1" t="s">
        <v>18666</v>
      </c>
      <c r="I1559" s="1" t="s">
        <v>18667</v>
      </c>
      <c r="J1559" s="1" t="s">
        <v>18668</v>
      </c>
      <c r="K1559" s="1" t="s">
        <v>18669</v>
      </c>
      <c r="L1559" s="1" t="s">
        <v>18679</v>
      </c>
      <c r="M1559" s="1" t="s">
        <v>18671</v>
      </c>
      <c r="N1559" s="1" t="s">
        <v>18672</v>
      </c>
      <c r="O1559" s="1">
        <v>25</v>
      </c>
      <c r="P1559" s="1" t="s">
        <v>18662</v>
      </c>
      <c r="Q1559" s="1" t="s">
        <v>18673</v>
      </c>
      <c r="R1559" s="1">
        <v>30711257485</v>
      </c>
      <c r="U1559" s="1" t="s">
        <v>18822</v>
      </c>
      <c r="V1559" s="1">
        <v>1132207300</v>
      </c>
      <c r="W1559" s="1" t="s">
        <v>18823</v>
      </c>
      <c r="Z1559" s="1" t="s">
        <v>15990</v>
      </c>
      <c r="AA1559" s="1" t="s">
        <v>18739</v>
      </c>
      <c r="AB1559" s="1" t="s">
        <v>18740</v>
      </c>
      <c r="AE1559" s="1" t="s">
        <v>18824</v>
      </c>
      <c r="AI1559" s="1">
        <v>1619</v>
      </c>
      <c r="AK1559" s="1" t="s">
        <v>18875</v>
      </c>
      <c r="AL1559" s="1" t="s">
        <v>18671</v>
      </c>
      <c r="AM1559" s="1" t="s">
        <v>18679</v>
      </c>
      <c r="AN1559" s="1" t="s">
        <v>18669</v>
      </c>
      <c r="AO1559" s="1" t="s">
        <v>18668</v>
      </c>
      <c r="AP1559" s="14" t="s">
        <v>18718</v>
      </c>
      <c r="AQ1559" s="14" t="s">
        <v>18778</v>
      </c>
      <c r="AR1559" s="14" t="s">
        <v>18679</v>
      </c>
      <c r="AS1559" s="15">
        <v>44350</v>
      </c>
      <c r="AT1559" s="1" t="s">
        <v>18918</v>
      </c>
      <c r="AU1559" s="1" t="s">
        <v>18672</v>
      </c>
      <c r="AV1559" s="1" t="s">
        <v>18679</v>
      </c>
      <c r="AW1559" s="1" t="s">
        <v>18683</v>
      </c>
      <c r="AX1559" s="1" t="s">
        <v>18667</v>
      </c>
      <c r="AY1559" s="1" t="s">
        <v>18684</v>
      </c>
    </row>
    <row r="1560" spans="1:51" x14ac:dyDescent="0.2">
      <c r="A1560" s="14" t="s">
        <v>19951</v>
      </c>
      <c r="B1560" s="1" t="s">
        <v>18662</v>
      </c>
      <c r="C1560" s="1" t="s">
        <v>18685</v>
      </c>
      <c r="D1560" s="1" t="s">
        <v>18664</v>
      </c>
      <c r="E1560" s="15">
        <v>44349</v>
      </c>
      <c r="F1560" s="13">
        <v>44349</v>
      </c>
      <c r="G1560" s="1" t="s">
        <v>18665</v>
      </c>
      <c r="H1560" s="1" t="s">
        <v>18666</v>
      </c>
      <c r="I1560" s="1" t="s">
        <v>18667</v>
      </c>
      <c r="J1560" s="1" t="s">
        <v>18668</v>
      </c>
      <c r="K1560" s="1" t="s">
        <v>18669</v>
      </c>
      <c r="L1560" s="1" t="s">
        <v>18679</v>
      </c>
      <c r="M1560" s="1" t="s">
        <v>18671</v>
      </c>
      <c r="N1560" s="1" t="s">
        <v>18672</v>
      </c>
      <c r="O1560" s="1">
        <v>8</v>
      </c>
      <c r="P1560" s="1" t="s">
        <v>18662</v>
      </c>
      <c r="Q1560" s="1" t="s">
        <v>18673</v>
      </c>
      <c r="R1560" s="1">
        <v>30715139495</v>
      </c>
      <c r="U1560" s="1" t="s">
        <v>19290</v>
      </c>
      <c r="V1560" s="1">
        <v>43024900</v>
      </c>
      <c r="W1560" s="1" t="s">
        <v>19291</v>
      </c>
      <c r="Z1560" s="1" t="s">
        <v>18706</v>
      </c>
      <c r="AA1560" s="1" t="s">
        <v>18726</v>
      </c>
      <c r="AB1560" s="1" t="s">
        <v>19292</v>
      </c>
      <c r="AE1560" s="1" t="s">
        <v>19293</v>
      </c>
      <c r="AG1560" s="1" t="s">
        <v>15731</v>
      </c>
      <c r="AI1560" s="1">
        <v>1270</v>
      </c>
      <c r="AK1560" s="1" t="s">
        <v>19912</v>
      </c>
      <c r="AL1560" s="1" t="s">
        <v>18671</v>
      </c>
      <c r="AM1560" s="1" t="s">
        <v>18679</v>
      </c>
      <c r="AN1560" s="1" t="s">
        <v>18669</v>
      </c>
      <c r="AO1560" s="1" t="s">
        <v>18668</v>
      </c>
      <c r="AP1560" s="14" t="s">
        <v>18885</v>
      </c>
      <c r="AQ1560" s="14" t="s">
        <v>18837</v>
      </c>
      <c r="AR1560" s="14" t="s">
        <v>18835</v>
      </c>
      <c r="AS1560" s="15">
        <v>44349</v>
      </c>
      <c r="AT1560" s="1" t="s">
        <v>19952</v>
      </c>
      <c r="AU1560" s="1" t="s">
        <v>18672</v>
      </c>
      <c r="AV1560" s="1" t="s">
        <v>18679</v>
      </c>
      <c r="AW1560" s="1" t="s">
        <v>18683</v>
      </c>
      <c r="AX1560" s="1" t="s">
        <v>18667</v>
      </c>
      <c r="AY1560" s="1" t="s">
        <v>18684</v>
      </c>
    </row>
    <row r="1561" spans="1:51" x14ac:dyDescent="0.2">
      <c r="A1561" s="14" t="s">
        <v>19953</v>
      </c>
      <c r="B1561" s="1" t="s">
        <v>18953</v>
      </c>
      <c r="C1561" s="1" t="s">
        <v>18663</v>
      </c>
      <c r="D1561" s="1" t="s">
        <v>18664</v>
      </c>
      <c r="E1561" s="15">
        <v>44349</v>
      </c>
      <c r="F1561" s="13">
        <v>44350</v>
      </c>
      <c r="G1561" s="1" t="s">
        <v>18954</v>
      </c>
      <c r="H1561" s="1" t="s">
        <v>18955</v>
      </c>
      <c r="I1561" s="1" t="s">
        <v>18667</v>
      </c>
      <c r="J1561" s="1" t="s">
        <v>18668</v>
      </c>
      <c r="K1561" s="1" t="s">
        <v>18669</v>
      </c>
      <c r="L1561" s="1" t="s">
        <v>18693</v>
      </c>
      <c r="M1561" s="1" t="s">
        <v>18956</v>
      </c>
      <c r="N1561" s="1" t="s">
        <v>18957</v>
      </c>
      <c r="O1561" s="1">
        <v>10</v>
      </c>
      <c r="P1561" s="1" t="s">
        <v>18953</v>
      </c>
      <c r="Q1561" s="1" t="s">
        <v>19212</v>
      </c>
      <c r="R1561" s="1">
        <v>23242932579</v>
      </c>
      <c r="S1561" s="1" t="s">
        <v>18702</v>
      </c>
      <c r="T1561" s="1">
        <v>24293257</v>
      </c>
      <c r="U1561" s="1" t="s">
        <v>19213</v>
      </c>
      <c r="V1561" s="1">
        <v>1145050103</v>
      </c>
      <c r="X1561" s="1" t="s">
        <v>19214</v>
      </c>
      <c r="Y1561" s="1" t="s">
        <v>19215</v>
      </c>
      <c r="Z1561" s="1" t="s">
        <v>18706</v>
      </c>
      <c r="AA1561" s="1" t="s">
        <v>18707</v>
      </c>
      <c r="AB1561" s="1" t="s">
        <v>18707</v>
      </c>
      <c r="AE1561" s="1" t="s">
        <v>19216</v>
      </c>
      <c r="AG1561" s="1" t="s">
        <v>15731</v>
      </c>
      <c r="AI1561" s="1">
        <v>1417</v>
      </c>
      <c r="AK1561" s="1" t="s">
        <v>19434</v>
      </c>
      <c r="AL1561" s="1" t="s">
        <v>19104</v>
      </c>
      <c r="AM1561" s="1" t="s">
        <v>19105</v>
      </c>
      <c r="AN1561" s="1" t="s">
        <v>18669</v>
      </c>
      <c r="AO1561" s="1" t="s">
        <v>18668</v>
      </c>
      <c r="AP1561" s="14" t="s">
        <v>19687</v>
      </c>
      <c r="AQ1561" s="14" t="s">
        <v>18723</v>
      </c>
      <c r="AR1561" s="14" t="s">
        <v>18693</v>
      </c>
      <c r="AS1561" s="15">
        <v>44350</v>
      </c>
      <c r="AT1561" s="1" t="s">
        <v>19517</v>
      </c>
      <c r="AU1561" s="1" t="s">
        <v>18957</v>
      </c>
      <c r="AV1561" s="1" t="s">
        <v>18693</v>
      </c>
      <c r="AW1561" s="1" t="s">
        <v>18958</v>
      </c>
      <c r="AX1561" s="1" t="s">
        <v>18667</v>
      </c>
      <c r="AY1561" s="1" t="s">
        <v>18959</v>
      </c>
    </row>
    <row r="1562" spans="1:51" x14ac:dyDescent="0.2">
      <c r="A1562" s="14" t="s">
        <v>19954</v>
      </c>
      <c r="B1562" s="1" t="s">
        <v>18953</v>
      </c>
      <c r="C1562" s="1" t="s">
        <v>18663</v>
      </c>
      <c r="D1562" s="1" t="s">
        <v>18664</v>
      </c>
      <c r="E1562" s="15">
        <v>44349</v>
      </c>
      <c r="F1562" s="13">
        <v>44350</v>
      </c>
      <c r="G1562" s="1" t="s">
        <v>18954</v>
      </c>
      <c r="H1562" s="1" t="s">
        <v>18955</v>
      </c>
      <c r="I1562" s="1" t="s">
        <v>18667</v>
      </c>
      <c r="J1562" s="1" t="s">
        <v>18668</v>
      </c>
      <c r="K1562" s="1" t="s">
        <v>18669</v>
      </c>
      <c r="L1562" s="1" t="s">
        <v>18693</v>
      </c>
      <c r="M1562" s="1" t="s">
        <v>18956</v>
      </c>
      <c r="N1562" s="1" t="s">
        <v>18957</v>
      </c>
      <c r="O1562" s="1">
        <v>10</v>
      </c>
      <c r="P1562" s="1" t="s">
        <v>18953</v>
      </c>
      <c r="Q1562" s="1" t="s">
        <v>19212</v>
      </c>
      <c r="R1562" s="1">
        <v>23242932579</v>
      </c>
      <c r="S1562" s="1" t="s">
        <v>18702</v>
      </c>
      <c r="T1562" s="1">
        <v>24293257</v>
      </c>
      <c r="U1562" s="1" t="s">
        <v>19213</v>
      </c>
      <c r="V1562" s="1">
        <v>1145050103</v>
      </c>
      <c r="X1562" s="1" t="s">
        <v>19214</v>
      </c>
      <c r="Y1562" s="1" t="s">
        <v>19215</v>
      </c>
      <c r="Z1562" s="1" t="s">
        <v>18706</v>
      </c>
      <c r="AA1562" s="1" t="s">
        <v>18707</v>
      </c>
      <c r="AB1562" s="1" t="s">
        <v>18707</v>
      </c>
      <c r="AE1562" s="1" t="s">
        <v>19216</v>
      </c>
      <c r="AG1562" s="1" t="s">
        <v>15731</v>
      </c>
      <c r="AI1562" s="1">
        <v>1417</v>
      </c>
      <c r="AK1562" s="1" t="s">
        <v>19434</v>
      </c>
      <c r="AL1562" s="1" t="s">
        <v>19104</v>
      </c>
      <c r="AM1562" s="1" t="s">
        <v>19105</v>
      </c>
      <c r="AN1562" s="1" t="s">
        <v>18669</v>
      </c>
      <c r="AO1562" s="1" t="s">
        <v>18668</v>
      </c>
      <c r="AP1562" s="14" t="s">
        <v>19687</v>
      </c>
      <c r="AQ1562" s="14" t="s">
        <v>18723</v>
      </c>
      <c r="AR1562" s="14" t="s">
        <v>18693</v>
      </c>
      <c r="AS1562" s="15">
        <v>44350</v>
      </c>
      <c r="AT1562" s="1" t="s">
        <v>19517</v>
      </c>
      <c r="AU1562" s="1" t="s">
        <v>18957</v>
      </c>
      <c r="AV1562" s="1" t="s">
        <v>18693</v>
      </c>
      <c r="AW1562" s="1" t="s">
        <v>18958</v>
      </c>
      <c r="AX1562" s="1" t="s">
        <v>18667</v>
      </c>
      <c r="AY1562" s="1" t="s">
        <v>18959</v>
      </c>
    </row>
    <row r="1563" spans="1:51" x14ac:dyDescent="0.2">
      <c r="A1563" s="14" t="s">
        <v>19955</v>
      </c>
      <c r="B1563" s="1" t="s">
        <v>19235</v>
      </c>
      <c r="C1563" s="1" t="s">
        <v>19259</v>
      </c>
      <c r="D1563" s="1" t="s">
        <v>18664</v>
      </c>
      <c r="E1563" s="15">
        <v>44349</v>
      </c>
      <c r="F1563" s="13">
        <v>44349</v>
      </c>
      <c r="G1563" s="1" t="s">
        <v>18954</v>
      </c>
      <c r="H1563" s="1" t="s">
        <v>19236</v>
      </c>
      <c r="I1563" s="1" t="s">
        <v>18667</v>
      </c>
      <c r="J1563" s="1" t="s">
        <v>18668</v>
      </c>
      <c r="K1563" s="1" t="s">
        <v>18669</v>
      </c>
      <c r="L1563" s="1" t="s">
        <v>18894</v>
      </c>
      <c r="M1563" s="1" t="s">
        <v>18893</v>
      </c>
      <c r="N1563" s="1" t="s">
        <v>19237</v>
      </c>
      <c r="O1563" s="1">
        <v>7</v>
      </c>
      <c r="P1563" s="1" t="s">
        <v>19235</v>
      </c>
      <c r="Q1563" s="1" t="s">
        <v>18673</v>
      </c>
      <c r="R1563" s="1">
        <v>30555415520</v>
      </c>
      <c r="U1563" s="1" t="s">
        <v>19304</v>
      </c>
      <c r="V1563" s="1">
        <v>1145812323</v>
      </c>
      <c r="W1563" s="1" t="s">
        <v>19305</v>
      </c>
      <c r="Z1563" s="1" t="s">
        <v>18706</v>
      </c>
      <c r="AA1563" s="1" t="s">
        <v>18707</v>
      </c>
      <c r="AB1563" s="1" t="s">
        <v>18707</v>
      </c>
      <c r="AE1563" s="1" t="s">
        <v>19306</v>
      </c>
      <c r="AG1563" s="1" t="s">
        <v>15731</v>
      </c>
      <c r="AI1563" s="1">
        <v>1416</v>
      </c>
      <c r="AK1563" s="1" t="s">
        <v>19642</v>
      </c>
      <c r="AL1563" s="1" t="s">
        <v>19643</v>
      </c>
      <c r="AM1563" s="1" t="s">
        <v>18835</v>
      </c>
      <c r="AN1563" s="1" t="s">
        <v>18669</v>
      </c>
      <c r="AO1563" s="1" t="s">
        <v>18668</v>
      </c>
      <c r="AP1563" s="14" t="s">
        <v>19956</v>
      </c>
      <c r="AQ1563" s="14" t="s">
        <v>19645</v>
      </c>
      <c r="AR1563" s="14" t="s">
        <v>18835</v>
      </c>
      <c r="AS1563" s="15">
        <v>44349</v>
      </c>
      <c r="AT1563" s="1" t="s">
        <v>18943</v>
      </c>
      <c r="AU1563" s="1" t="s">
        <v>19237</v>
      </c>
      <c r="AV1563" s="1" t="s">
        <v>18894</v>
      </c>
      <c r="AW1563" s="1" t="s">
        <v>19241</v>
      </c>
      <c r="AX1563" s="1" t="s">
        <v>18667</v>
      </c>
      <c r="AY1563" s="1" t="s">
        <v>19242</v>
      </c>
    </row>
    <row r="1564" spans="1:51" x14ac:dyDescent="0.2">
      <c r="A1564" s="14" t="s">
        <v>19957</v>
      </c>
      <c r="B1564" s="1" t="s">
        <v>19235</v>
      </c>
      <c r="C1564" s="1" t="s">
        <v>19259</v>
      </c>
      <c r="D1564" s="1" t="s">
        <v>18664</v>
      </c>
      <c r="E1564" s="15">
        <v>44349</v>
      </c>
      <c r="F1564" s="13">
        <v>44350</v>
      </c>
      <c r="G1564" s="1" t="s">
        <v>18954</v>
      </c>
      <c r="H1564" s="1" t="s">
        <v>19236</v>
      </c>
      <c r="I1564" s="1" t="s">
        <v>18667</v>
      </c>
      <c r="J1564" s="1" t="s">
        <v>18668</v>
      </c>
      <c r="K1564" s="1" t="s">
        <v>18669</v>
      </c>
      <c r="L1564" s="1" t="s">
        <v>18894</v>
      </c>
      <c r="M1564" s="1" t="s">
        <v>18893</v>
      </c>
      <c r="N1564" s="1" t="s">
        <v>19237</v>
      </c>
      <c r="O1564" s="1">
        <v>10</v>
      </c>
      <c r="P1564" s="1" t="s">
        <v>19235</v>
      </c>
      <c r="Q1564" s="1" t="s">
        <v>18673</v>
      </c>
      <c r="R1564" s="1">
        <v>30555415520</v>
      </c>
      <c r="U1564" s="1" t="s">
        <v>19304</v>
      </c>
      <c r="V1564" s="1">
        <v>1145812323</v>
      </c>
      <c r="W1564" s="1" t="s">
        <v>19305</v>
      </c>
      <c r="Z1564" s="1" t="s">
        <v>18706</v>
      </c>
      <c r="AA1564" s="1" t="s">
        <v>18707</v>
      </c>
      <c r="AB1564" s="1" t="s">
        <v>18707</v>
      </c>
      <c r="AE1564" s="1" t="s">
        <v>19306</v>
      </c>
      <c r="AG1564" s="1" t="s">
        <v>15731</v>
      </c>
      <c r="AI1564" s="1">
        <v>1416</v>
      </c>
      <c r="AK1564" s="1" t="s">
        <v>19025</v>
      </c>
      <c r="AL1564" s="1" t="s">
        <v>18710</v>
      </c>
      <c r="AM1564" s="1" t="s">
        <v>18868</v>
      </c>
      <c r="AN1564" s="1" t="s">
        <v>18863</v>
      </c>
      <c r="AO1564" s="1" t="s">
        <v>18668</v>
      </c>
      <c r="AP1564" s="14" t="s">
        <v>19025</v>
      </c>
      <c r="AQ1564" s="14" t="s">
        <v>18723</v>
      </c>
      <c r="AR1564" s="14" t="s">
        <v>18868</v>
      </c>
      <c r="AS1564" s="15">
        <v>44350</v>
      </c>
      <c r="AT1564" s="1" t="s">
        <v>18713</v>
      </c>
      <c r="AU1564" s="1" t="s">
        <v>19237</v>
      </c>
      <c r="AV1564" s="1" t="s">
        <v>18894</v>
      </c>
      <c r="AW1564" s="1" t="s">
        <v>19241</v>
      </c>
      <c r="AX1564" s="1" t="s">
        <v>18667</v>
      </c>
      <c r="AY1564" s="1" t="s">
        <v>19242</v>
      </c>
    </row>
    <row r="1565" spans="1:51" x14ac:dyDescent="0.2">
      <c r="A1565" s="14" t="s">
        <v>19958</v>
      </c>
      <c r="B1565" s="1" t="s">
        <v>19235</v>
      </c>
      <c r="C1565" s="1" t="s">
        <v>19259</v>
      </c>
      <c r="D1565" s="1" t="s">
        <v>18664</v>
      </c>
      <c r="E1565" s="15">
        <v>44349</v>
      </c>
      <c r="F1565" s="13">
        <v>44350</v>
      </c>
      <c r="G1565" s="1" t="s">
        <v>18954</v>
      </c>
      <c r="H1565" s="1" t="s">
        <v>19236</v>
      </c>
      <c r="I1565" s="1" t="s">
        <v>18667</v>
      </c>
      <c r="J1565" s="1" t="s">
        <v>18668</v>
      </c>
      <c r="K1565" s="1" t="s">
        <v>18669</v>
      </c>
      <c r="L1565" s="1" t="s">
        <v>18894</v>
      </c>
      <c r="M1565" s="1" t="s">
        <v>18893</v>
      </c>
      <c r="N1565" s="1" t="s">
        <v>19237</v>
      </c>
      <c r="O1565" s="1">
        <v>13</v>
      </c>
      <c r="P1565" s="1" t="s">
        <v>19235</v>
      </c>
      <c r="Q1565" s="1" t="s">
        <v>18673</v>
      </c>
      <c r="R1565" s="1">
        <v>30555415520</v>
      </c>
      <c r="U1565" s="1" t="s">
        <v>19304</v>
      </c>
      <c r="V1565" s="1">
        <v>1145812323</v>
      </c>
      <c r="W1565" s="1" t="s">
        <v>19305</v>
      </c>
      <c r="Z1565" s="1" t="s">
        <v>18706</v>
      </c>
      <c r="AA1565" s="1" t="s">
        <v>18707</v>
      </c>
      <c r="AB1565" s="1" t="s">
        <v>18707</v>
      </c>
      <c r="AE1565" s="1" t="s">
        <v>19306</v>
      </c>
      <c r="AG1565" s="1" t="s">
        <v>15731</v>
      </c>
      <c r="AI1565" s="1">
        <v>1416</v>
      </c>
      <c r="AK1565" s="1" t="s">
        <v>20360</v>
      </c>
      <c r="AL1565" s="1" t="s">
        <v>19755</v>
      </c>
      <c r="AM1565" s="1" t="s">
        <v>18679</v>
      </c>
      <c r="AN1565" s="1" t="s">
        <v>18669</v>
      </c>
      <c r="AO1565" s="1" t="s">
        <v>18668</v>
      </c>
      <c r="AP1565" s="14" t="s">
        <v>20361</v>
      </c>
      <c r="AQ1565" s="14" t="s">
        <v>18939</v>
      </c>
      <c r="AR1565" s="14" t="s">
        <v>18937</v>
      </c>
      <c r="AS1565" s="15">
        <v>44350</v>
      </c>
      <c r="AT1565" s="1" t="s">
        <v>20362</v>
      </c>
      <c r="AU1565" s="1" t="s">
        <v>19237</v>
      </c>
      <c r="AV1565" s="1" t="s">
        <v>18894</v>
      </c>
      <c r="AW1565" s="1" t="s">
        <v>19241</v>
      </c>
      <c r="AX1565" s="1" t="s">
        <v>18667</v>
      </c>
      <c r="AY1565" s="1" t="s">
        <v>19242</v>
      </c>
    </row>
    <row r="1566" spans="1:51" x14ac:dyDescent="0.2">
      <c r="A1566" s="14" t="s">
        <v>19961</v>
      </c>
      <c r="B1566" s="1" t="s">
        <v>18662</v>
      </c>
      <c r="C1566" s="1" t="s">
        <v>18685</v>
      </c>
      <c r="D1566" s="1" t="s">
        <v>18664</v>
      </c>
      <c r="E1566" s="15">
        <v>44349</v>
      </c>
      <c r="F1566" s="13">
        <v>44350</v>
      </c>
      <c r="G1566" s="1" t="s">
        <v>18665</v>
      </c>
      <c r="H1566" s="1" t="s">
        <v>18666</v>
      </c>
      <c r="I1566" s="1" t="s">
        <v>18667</v>
      </c>
      <c r="J1566" s="1" t="s">
        <v>18668</v>
      </c>
      <c r="K1566" s="1" t="s">
        <v>18669</v>
      </c>
      <c r="L1566" s="1" t="s">
        <v>18679</v>
      </c>
      <c r="M1566" s="1" t="s">
        <v>18671</v>
      </c>
      <c r="N1566" s="1" t="s">
        <v>18672</v>
      </c>
      <c r="O1566" s="1">
        <v>10</v>
      </c>
      <c r="P1566" s="1" t="s">
        <v>18662</v>
      </c>
      <c r="Q1566" s="1" t="s">
        <v>18673</v>
      </c>
      <c r="R1566" s="1">
        <v>30710673914</v>
      </c>
      <c r="U1566" s="1" t="s">
        <v>19903</v>
      </c>
      <c r="V1566" s="1">
        <v>3424881212</v>
      </c>
      <c r="W1566" s="1" t="s">
        <v>19904</v>
      </c>
      <c r="Z1566" s="1" t="s">
        <v>18688</v>
      </c>
      <c r="AA1566" s="1" t="s">
        <v>18689</v>
      </c>
      <c r="AB1566" s="1" t="s">
        <v>18689</v>
      </c>
      <c r="AE1566" s="1" t="s">
        <v>19905</v>
      </c>
      <c r="AG1566" s="1" t="s">
        <v>15731</v>
      </c>
      <c r="AI1566" s="1">
        <v>3100</v>
      </c>
      <c r="AK1566" s="1" t="s">
        <v>19433</v>
      </c>
      <c r="AL1566" s="1" t="s">
        <v>19077</v>
      </c>
      <c r="AM1566" s="1" t="s">
        <v>18904</v>
      </c>
      <c r="AN1566" s="1" t="s">
        <v>18669</v>
      </c>
      <c r="AO1566" s="1" t="s">
        <v>18668</v>
      </c>
      <c r="AP1566" s="14" t="s">
        <v>19433</v>
      </c>
      <c r="AQ1566" s="14" t="s">
        <v>19079</v>
      </c>
      <c r="AR1566" s="14" t="s">
        <v>18904</v>
      </c>
      <c r="AS1566" s="15">
        <v>44349</v>
      </c>
      <c r="AT1566" s="1" t="s">
        <v>18713</v>
      </c>
      <c r="AU1566" s="1" t="s">
        <v>18672</v>
      </c>
      <c r="AV1566" s="1" t="s">
        <v>18679</v>
      </c>
      <c r="AW1566" s="1" t="s">
        <v>18683</v>
      </c>
      <c r="AX1566" s="1" t="s">
        <v>18667</v>
      </c>
      <c r="AY1566" s="1" t="s">
        <v>18684</v>
      </c>
    </row>
    <row r="1567" spans="1:51" x14ac:dyDescent="0.2">
      <c r="A1567" s="14" t="s">
        <v>19962</v>
      </c>
      <c r="B1567" s="1" t="s">
        <v>18953</v>
      </c>
      <c r="C1567" s="1" t="s">
        <v>18685</v>
      </c>
      <c r="D1567" s="1" t="s">
        <v>18664</v>
      </c>
      <c r="E1567" s="15">
        <v>44349</v>
      </c>
      <c r="F1567" s="13">
        <v>44350</v>
      </c>
      <c r="G1567" s="1" t="s">
        <v>18954</v>
      </c>
      <c r="H1567" s="1" t="s">
        <v>18955</v>
      </c>
      <c r="I1567" s="1" t="s">
        <v>18667</v>
      </c>
      <c r="J1567" s="1" t="s">
        <v>18668</v>
      </c>
      <c r="K1567" s="1" t="s">
        <v>18669</v>
      </c>
      <c r="L1567" s="1" t="s">
        <v>18693</v>
      </c>
      <c r="M1567" s="1" t="s">
        <v>18956</v>
      </c>
      <c r="N1567" s="1" t="s">
        <v>18957</v>
      </c>
      <c r="O1567" s="1">
        <v>11</v>
      </c>
      <c r="P1567" s="1" t="s">
        <v>18953</v>
      </c>
      <c r="Q1567" s="1" t="s">
        <v>18673</v>
      </c>
      <c r="R1567" s="1">
        <v>30653281540</v>
      </c>
      <c r="U1567" s="1" t="s">
        <v>19963</v>
      </c>
      <c r="V1567" s="1">
        <v>1145763322</v>
      </c>
      <c r="W1567" s="1" t="s">
        <v>19964</v>
      </c>
      <c r="Z1567" s="1" t="s">
        <v>18706</v>
      </c>
      <c r="AA1567" s="1" t="s">
        <v>18707</v>
      </c>
      <c r="AB1567" s="1" t="s">
        <v>18707</v>
      </c>
      <c r="AE1567" s="1" t="s">
        <v>19965</v>
      </c>
      <c r="AG1567" s="1" t="s">
        <v>15731</v>
      </c>
      <c r="AI1567" s="1">
        <v>1428</v>
      </c>
      <c r="AJ1567" s="1" t="s">
        <v>19966</v>
      </c>
      <c r="AK1567" s="1" t="s">
        <v>19770</v>
      </c>
      <c r="AL1567" s="1" t="s">
        <v>18956</v>
      </c>
      <c r="AM1567" s="1" t="s">
        <v>18693</v>
      </c>
      <c r="AN1567" s="1" t="s">
        <v>18669</v>
      </c>
      <c r="AO1567" s="1" t="s">
        <v>18668</v>
      </c>
      <c r="AP1567" s="14" t="s">
        <v>19881</v>
      </c>
      <c r="AQ1567" s="14" t="s">
        <v>19311</v>
      </c>
      <c r="AR1567" s="14" t="s">
        <v>19297</v>
      </c>
      <c r="AS1567" s="15">
        <v>44350</v>
      </c>
      <c r="AT1567" s="1" t="s">
        <v>20363</v>
      </c>
      <c r="AU1567" s="1" t="s">
        <v>18957</v>
      </c>
      <c r="AV1567" s="1" t="s">
        <v>18693</v>
      </c>
      <c r="AW1567" s="1" t="s">
        <v>18958</v>
      </c>
      <c r="AX1567" s="1" t="s">
        <v>18667</v>
      </c>
      <c r="AY1567" s="1" t="s">
        <v>18959</v>
      </c>
    </row>
    <row r="1568" spans="1:51" x14ac:dyDescent="0.2">
      <c r="A1568" s="14" t="s">
        <v>19968</v>
      </c>
      <c r="B1568" s="1" t="s">
        <v>18662</v>
      </c>
      <c r="C1568" s="1" t="s">
        <v>18685</v>
      </c>
      <c r="D1568" s="1" t="s">
        <v>18664</v>
      </c>
      <c r="E1568" s="15">
        <v>44349</v>
      </c>
      <c r="F1568" s="13">
        <v>44350</v>
      </c>
      <c r="G1568" s="1" t="s">
        <v>18665</v>
      </c>
      <c r="H1568" s="1" t="s">
        <v>18666</v>
      </c>
      <c r="I1568" s="1" t="s">
        <v>18667</v>
      </c>
      <c r="J1568" s="1" t="s">
        <v>18668</v>
      </c>
      <c r="K1568" s="1" t="s">
        <v>18669</v>
      </c>
      <c r="L1568" s="1" t="s">
        <v>18679</v>
      </c>
      <c r="M1568" s="1" t="s">
        <v>18671</v>
      </c>
      <c r="N1568" s="1" t="s">
        <v>18672</v>
      </c>
      <c r="O1568" s="1">
        <v>10</v>
      </c>
      <c r="P1568" s="1" t="s">
        <v>18662</v>
      </c>
      <c r="Q1568" s="1" t="s">
        <v>19575</v>
      </c>
      <c r="R1568" s="1">
        <v>27256821910</v>
      </c>
      <c r="S1568" s="1" t="s">
        <v>18702</v>
      </c>
      <c r="T1568" s="1">
        <v>25682191</v>
      </c>
      <c r="U1568" s="1" t="s">
        <v>19576</v>
      </c>
      <c r="V1568" s="1">
        <v>1121500855</v>
      </c>
      <c r="X1568" s="1" t="s">
        <v>19577</v>
      </c>
      <c r="Y1568" s="1" t="s">
        <v>19578</v>
      </c>
      <c r="Z1568" s="1" t="s">
        <v>15990</v>
      </c>
      <c r="AA1568" s="1" t="s">
        <v>18698</v>
      </c>
      <c r="AB1568" s="1" t="s">
        <v>18699</v>
      </c>
      <c r="AE1568" s="1" t="s">
        <v>19579</v>
      </c>
      <c r="AG1568" s="1">
        <v>3</v>
      </c>
      <c r="AI1568" s="1">
        <v>1605</v>
      </c>
      <c r="AK1568" s="1" t="s">
        <v>19518</v>
      </c>
      <c r="AL1568" s="1" t="s">
        <v>19077</v>
      </c>
      <c r="AM1568" s="1" t="s">
        <v>18904</v>
      </c>
      <c r="AN1568" s="1" t="s">
        <v>18669</v>
      </c>
      <c r="AO1568" s="1" t="s">
        <v>18668</v>
      </c>
      <c r="AP1568" s="14" t="s">
        <v>19518</v>
      </c>
      <c r="AQ1568" s="14" t="s">
        <v>19079</v>
      </c>
      <c r="AR1568" s="14" t="s">
        <v>18904</v>
      </c>
      <c r="AS1568" s="15">
        <v>44350</v>
      </c>
      <c r="AT1568" s="1" t="s">
        <v>18713</v>
      </c>
      <c r="AU1568" s="1" t="s">
        <v>18672</v>
      </c>
      <c r="AV1568" s="1" t="s">
        <v>18679</v>
      </c>
      <c r="AW1568" s="1" t="s">
        <v>18683</v>
      </c>
      <c r="AX1568" s="1" t="s">
        <v>18667</v>
      </c>
      <c r="AY1568" s="1" t="s">
        <v>18684</v>
      </c>
    </row>
    <row r="1569" spans="1:51" x14ac:dyDescent="0.2">
      <c r="A1569" s="14" t="s">
        <v>19970</v>
      </c>
      <c r="B1569" s="1" t="s">
        <v>18953</v>
      </c>
      <c r="C1569" s="1" t="s">
        <v>18663</v>
      </c>
      <c r="D1569" s="1" t="s">
        <v>18664</v>
      </c>
      <c r="E1569" s="15">
        <v>44349</v>
      </c>
      <c r="F1569" s="13">
        <v>44350</v>
      </c>
      <c r="G1569" s="1" t="s">
        <v>18954</v>
      </c>
      <c r="H1569" s="1" t="s">
        <v>18955</v>
      </c>
      <c r="I1569" s="1" t="s">
        <v>18667</v>
      </c>
      <c r="J1569" s="1" t="s">
        <v>18668</v>
      </c>
      <c r="K1569" s="1" t="s">
        <v>18669</v>
      </c>
      <c r="L1569" s="1" t="s">
        <v>18693</v>
      </c>
      <c r="M1569" s="1" t="s">
        <v>18956</v>
      </c>
      <c r="N1569" s="1" t="s">
        <v>18957</v>
      </c>
      <c r="O1569" s="1">
        <v>13</v>
      </c>
      <c r="P1569" s="1" t="s">
        <v>18953</v>
      </c>
      <c r="Q1569" s="1" t="s">
        <v>19496</v>
      </c>
      <c r="R1569" s="1">
        <v>20147016639</v>
      </c>
      <c r="S1569" s="1" t="s">
        <v>18702</v>
      </c>
      <c r="T1569" s="1">
        <v>14701663</v>
      </c>
      <c r="U1569" s="1" t="s">
        <v>19497</v>
      </c>
      <c r="V1569" s="1">
        <v>41067000</v>
      </c>
      <c r="X1569" s="1" t="s">
        <v>19498</v>
      </c>
      <c r="Y1569" s="1" t="s">
        <v>19499</v>
      </c>
      <c r="Z1569" s="1" t="s">
        <v>18706</v>
      </c>
      <c r="AA1569" s="1" t="s">
        <v>18789</v>
      </c>
      <c r="AB1569" s="1" t="s">
        <v>19500</v>
      </c>
      <c r="AE1569" s="1" t="s">
        <v>19501</v>
      </c>
      <c r="AG1569" s="1">
        <v>1</v>
      </c>
      <c r="AH1569" s="1" t="s">
        <v>1816</v>
      </c>
      <c r="AI1569" s="1">
        <v>1006</v>
      </c>
      <c r="AK1569" s="1" t="s">
        <v>19638</v>
      </c>
      <c r="AL1569" s="1" t="s">
        <v>18956</v>
      </c>
      <c r="AM1569" s="1" t="s">
        <v>18693</v>
      </c>
      <c r="AN1569" s="1" t="s">
        <v>18669</v>
      </c>
      <c r="AO1569" s="1" t="s">
        <v>18668</v>
      </c>
      <c r="AP1569" s="14" t="s">
        <v>19881</v>
      </c>
      <c r="AQ1569" s="14" t="s">
        <v>19311</v>
      </c>
      <c r="AR1569" s="14" t="s">
        <v>19297</v>
      </c>
      <c r="AS1569" s="15">
        <v>44350</v>
      </c>
      <c r="AT1569" s="1" t="s">
        <v>19639</v>
      </c>
      <c r="AU1569" s="1" t="s">
        <v>18957</v>
      </c>
      <c r="AV1569" s="1" t="s">
        <v>18693</v>
      </c>
      <c r="AW1569" s="1" t="s">
        <v>18958</v>
      </c>
      <c r="AX1569" s="1" t="s">
        <v>18667</v>
      </c>
      <c r="AY1569" s="1" t="s">
        <v>18959</v>
      </c>
    </row>
    <row r="1570" spans="1:51" x14ac:dyDescent="0.2">
      <c r="A1570" s="14" t="s">
        <v>19971</v>
      </c>
      <c r="B1570" s="1" t="s">
        <v>18953</v>
      </c>
      <c r="C1570" s="1" t="s">
        <v>18663</v>
      </c>
      <c r="D1570" s="1" t="s">
        <v>18664</v>
      </c>
      <c r="E1570" s="15">
        <v>44349</v>
      </c>
      <c r="F1570" s="13">
        <v>44350</v>
      </c>
      <c r="G1570" s="1" t="s">
        <v>18954</v>
      </c>
      <c r="H1570" s="1" t="s">
        <v>18955</v>
      </c>
      <c r="I1570" s="1" t="s">
        <v>18667</v>
      </c>
      <c r="J1570" s="1" t="s">
        <v>18668</v>
      </c>
      <c r="K1570" s="1" t="s">
        <v>18669</v>
      </c>
      <c r="L1570" s="1" t="s">
        <v>18693</v>
      </c>
      <c r="M1570" s="1" t="s">
        <v>18956</v>
      </c>
      <c r="N1570" s="1" t="s">
        <v>18957</v>
      </c>
      <c r="O1570" s="1">
        <v>13</v>
      </c>
      <c r="P1570" s="1" t="s">
        <v>18953</v>
      </c>
      <c r="Q1570" s="1" t="s">
        <v>19496</v>
      </c>
      <c r="R1570" s="1">
        <v>20147016639</v>
      </c>
      <c r="S1570" s="1" t="s">
        <v>18702</v>
      </c>
      <c r="T1570" s="1">
        <v>14701663</v>
      </c>
      <c r="U1570" s="1" t="s">
        <v>19497</v>
      </c>
      <c r="V1570" s="1">
        <v>41067000</v>
      </c>
      <c r="X1570" s="1" t="s">
        <v>19498</v>
      </c>
      <c r="Y1570" s="1" t="s">
        <v>19499</v>
      </c>
      <c r="Z1570" s="1" t="s">
        <v>18706</v>
      </c>
      <c r="AA1570" s="1" t="s">
        <v>18789</v>
      </c>
      <c r="AB1570" s="1" t="s">
        <v>19500</v>
      </c>
      <c r="AE1570" s="1" t="s">
        <v>19501</v>
      </c>
      <c r="AG1570" s="1">
        <v>1</v>
      </c>
      <c r="AH1570" s="1" t="s">
        <v>1816</v>
      </c>
      <c r="AI1570" s="1">
        <v>1006</v>
      </c>
      <c r="AK1570" s="1" t="s">
        <v>19638</v>
      </c>
      <c r="AL1570" s="1" t="s">
        <v>18956</v>
      </c>
      <c r="AM1570" s="1" t="s">
        <v>18693</v>
      </c>
      <c r="AN1570" s="1" t="s">
        <v>18669</v>
      </c>
      <c r="AO1570" s="1" t="s">
        <v>18668</v>
      </c>
      <c r="AP1570" s="14" t="s">
        <v>19881</v>
      </c>
      <c r="AQ1570" s="14" t="s">
        <v>19311</v>
      </c>
      <c r="AR1570" s="14" t="s">
        <v>19297</v>
      </c>
      <c r="AS1570" s="15">
        <v>44350</v>
      </c>
      <c r="AT1570" s="1" t="s">
        <v>19639</v>
      </c>
      <c r="AU1570" s="1" t="s">
        <v>18957</v>
      </c>
      <c r="AV1570" s="1" t="s">
        <v>18693</v>
      </c>
      <c r="AW1570" s="1" t="s">
        <v>18958</v>
      </c>
      <c r="AX1570" s="1" t="s">
        <v>18667</v>
      </c>
      <c r="AY1570" s="1" t="s">
        <v>18959</v>
      </c>
    </row>
    <row r="1571" spans="1:51" x14ac:dyDescent="0.2">
      <c r="A1571" s="14" t="s">
        <v>19972</v>
      </c>
      <c r="B1571" s="1" t="s">
        <v>18953</v>
      </c>
      <c r="C1571" s="1" t="s">
        <v>18663</v>
      </c>
      <c r="D1571" s="1" t="s">
        <v>18664</v>
      </c>
      <c r="E1571" s="15">
        <v>44349</v>
      </c>
      <c r="F1571" s="13">
        <v>44350</v>
      </c>
      <c r="G1571" s="1" t="s">
        <v>18954</v>
      </c>
      <c r="H1571" s="1" t="s">
        <v>18955</v>
      </c>
      <c r="I1571" s="1" t="s">
        <v>18667</v>
      </c>
      <c r="J1571" s="1" t="s">
        <v>18668</v>
      </c>
      <c r="K1571" s="1" t="s">
        <v>18669</v>
      </c>
      <c r="L1571" s="1" t="s">
        <v>18693</v>
      </c>
      <c r="M1571" s="1" t="s">
        <v>18956</v>
      </c>
      <c r="N1571" s="1" t="s">
        <v>18957</v>
      </c>
      <c r="O1571" s="1">
        <v>12</v>
      </c>
      <c r="P1571" s="1" t="s">
        <v>18953</v>
      </c>
      <c r="Q1571" s="1" t="s">
        <v>19496</v>
      </c>
      <c r="R1571" s="1">
        <v>20147016639</v>
      </c>
      <c r="S1571" s="1" t="s">
        <v>18702</v>
      </c>
      <c r="T1571" s="1">
        <v>14701663</v>
      </c>
      <c r="U1571" s="1" t="s">
        <v>19497</v>
      </c>
      <c r="V1571" s="1">
        <v>41067000</v>
      </c>
      <c r="X1571" s="1" t="s">
        <v>19498</v>
      </c>
      <c r="Y1571" s="1" t="s">
        <v>19499</v>
      </c>
      <c r="Z1571" s="1" t="s">
        <v>18706</v>
      </c>
      <c r="AA1571" s="1" t="s">
        <v>18789</v>
      </c>
      <c r="AB1571" s="1" t="s">
        <v>19500</v>
      </c>
      <c r="AE1571" s="1" t="s">
        <v>19501</v>
      </c>
      <c r="AG1571" s="1">
        <v>1</v>
      </c>
      <c r="AH1571" s="1" t="s">
        <v>1816</v>
      </c>
      <c r="AI1571" s="1">
        <v>1006</v>
      </c>
      <c r="AK1571" s="1" t="s">
        <v>19638</v>
      </c>
      <c r="AL1571" s="1" t="s">
        <v>18956</v>
      </c>
      <c r="AM1571" s="1" t="s">
        <v>18693</v>
      </c>
      <c r="AN1571" s="1" t="s">
        <v>18669</v>
      </c>
      <c r="AO1571" s="1" t="s">
        <v>18668</v>
      </c>
      <c r="AP1571" s="14" t="s">
        <v>19881</v>
      </c>
      <c r="AQ1571" s="14" t="s">
        <v>18723</v>
      </c>
      <c r="AR1571" s="14" t="s">
        <v>19297</v>
      </c>
      <c r="AS1571" s="15">
        <v>44350</v>
      </c>
      <c r="AT1571" s="1" t="s">
        <v>20364</v>
      </c>
      <c r="AU1571" s="1" t="s">
        <v>18957</v>
      </c>
      <c r="AV1571" s="1" t="s">
        <v>18693</v>
      </c>
      <c r="AW1571" s="1" t="s">
        <v>18958</v>
      </c>
      <c r="AX1571" s="1" t="s">
        <v>18667</v>
      </c>
      <c r="AY1571" s="1" t="s">
        <v>18959</v>
      </c>
    </row>
    <row r="1572" spans="1:51" x14ac:dyDescent="0.2">
      <c r="A1572" s="14" t="s">
        <v>19973</v>
      </c>
      <c r="B1572" s="1" t="s">
        <v>18953</v>
      </c>
      <c r="C1572" s="1" t="s">
        <v>18663</v>
      </c>
      <c r="D1572" s="1" t="s">
        <v>18664</v>
      </c>
      <c r="E1572" s="15">
        <v>44349</v>
      </c>
      <c r="F1572" s="13">
        <v>44350</v>
      </c>
      <c r="G1572" s="1" t="s">
        <v>18954</v>
      </c>
      <c r="H1572" s="1" t="s">
        <v>18955</v>
      </c>
      <c r="I1572" s="1" t="s">
        <v>18667</v>
      </c>
      <c r="J1572" s="1" t="s">
        <v>18668</v>
      </c>
      <c r="K1572" s="1" t="s">
        <v>18669</v>
      </c>
      <c r="L1572" s="1" t="s">
        <v>18693</v>
      </c>
      <c r="M1572" s="1" t="s">
        <v>18956</v>
      </c>
      <c r="N1572" s="1" t="s">
        <v>18957</v>
      </c>
      <c r="O1572" s="1">
        <v>12</v>
      </c>
      <c r="P1572" s="1" t="s">
        <v>18953</v>
      </c>
      <c r="Q1572" s="1" t="s">
        <v>19496</v>
      </c>
      <c r="R1572" s="1">
        <v>20147016639</v>
      </c>
      <c r="S1572" s="1" t="s">
        <v>18702</v>
      </c>
      <c r="T1572" s="1">
        <v>14701663</v>
      </c>
      <c r="U1572" s="1" t="s">
        <v>19497</v>
      </c>
      <c r="V1572" s="1">
        <v>41067000</v>
      </c>
      <c r="X1572" s="1" t="s">
        <v>19498</v>
      </c>
      <c r="Y1572" s="1" t="s">
        <v>19499</v>
      </c>
      <c r="Z1572" s="1" t="s">
        <v>18706</v>
      </c>
      <c r="AA1572" s="1" t="s">
        <v>18789</v>
      </c>
      <c r="AB1572" s="1" t="s">
        <v>19500</v>
      </c>
      <c r="AE1572" s="1" t="s">
        <v>19501</v>
      </c>
      <c r="AG1572" s="1">
        <v>1</v>
      </c>
      <c r="AH1572" s="1" t="s">
        <v>1816</v>
      </c>
      <c r="AI1572" s="1">
        <v>1006</v>
      </c>
      <c r="AK1572" s="1" t="s">
        <v>19638</v>
      </c>
      <c r="AL1572" s="1" t="s">
        <v>18956</v>
      </c>
      <c r="AM1572" s="1" t="s">
        <v>18693</v>
      </c>
      <c r="AN1572" s="1" t="s">
        <v>18669</v>
      </c>
      <c r="AO1572" s="1" t="s">
        <v>18668</v>
      </c>
      <c r="AP1572" s="14" t="s">
        <v>19881</v>
      </c>
      <c r="AQ1572" s="14" t="s">
        <v>18723</v>
      </c>
      <c r="AR1572" s="14" t="s">
        <v>19297</v>
      </c>
      <c r="AS1572" s="15">
        <v>44350</v>
      </c>
      <c r="AT1572" s="1" t="s">
        <v>20365</v>
      </c>
      <c r="AU1572" s="1" t="s">
        <v>18957</v>
      </c>
      <c r="AV1572" s="1" t="s">
        <v>18693</v>
      </c>
      <c r="AW1572" s="1" t="s">
        <v>18958</v>
      </c>
      <c r="AX1572" s="1" t="s">
        <v>18667</v>
      </c>
      <c r="AY1572" s="1" t="s">
        <v>18959</v>
      </c>
    </row>
    <row r="1573" spans="1:51" x14ac:dyDescent="0.2">
      <c r="A1573" s="14" t="s">
        <v>20366</v>
      </c>
      <c r="B1573" s="1" t="s">
        <v>18662</v>
      </c>
      <c r="C1573" s="1" t="s">
        <v>18685</v>
      </c>
      <c r="D1573" s="1" t="s">
        <v>18664</v>
      </c>
      <c r="E1573" s="15">
        <v>44350</v>
      </c>
      <c r="F1573" s="13">
        <v>44350</v>
      </c>
      <c r="G1573" s="1" t="s">
        <v>18665</v>
      </c>
      <c r="H1573" s="1" t="s">
        <v>18666</v>
      </c>
      <c r="I1573" s="1" t="s">
        <v>18667</v>
      </c>
      <c r="J1573" s="1" t="s">
        <v>18668</v>
      </c>
      <c r="K1573" s="1" t="s">
        <v>18669</v>
      </c>
      <c r="L1573" s="1" t="s">
        <v>18679</v>
      </c>
      <c r="M1573" s="1" t="s">
        <v>18671</v>
      </c>
      <c r="N1573" s="1" t="s">
        <v>18672</v>
      </c>
      <c r="O1573" s="1">
        <v>9</v>
      </c>
      <c r="P1573" s="1" t="s">
        <v>18662</v>
      </c>
      <c r="Q1573" s="1" t="s">
        <v>18673</v>
      </c>
      <c r="R1573" s="1">
        <v>30681071381</v>
      </c>
      <c r="U1573" s="1" t="s">
        <v>18686</v>
      </c>
      <c r="V1573" s="1">
        <v>3434363000</v>
      </c>
      <c r="W1573" s="1" t="s">
        <v>18687</v>
      </c>
      <c r="Z1573" s="1" t="s">
        <v>18688</v>
      </c>
      <c r="AA1573" s="1" t="s">
        <v>18689</v>
      </c>
      <c r="AB1573" s="1" t="s">
        <v>18689</v>
      </c>
      <c r="AE1573" s="1" t="s">
        <v>18690</v>
      </c>
      <c r="AG1573" s="1" t="s">
        <v>15731</v>
      </c>
      <c r="AI1573" s="1">
        <v>3100</v>
      </c>
      <c r="AK1573" s="1" t="s">
        <v>19912</v>
      </c>
      <c r="AL1573" s="1" t="s">
        <v>18671</v>
      </c>
      <c r="AM1573" s="1" t="s">
        <v>18679</v>
      </c>
      <c r="AN1573" s="1" t="s">
        <v>18669</v>
      </c>
      <c r="AO1573" s="1" t="s">
        <v>18668</v>
      </c>
      <c r="AP1573" s="14" t="s">
        <v>19078</v>
      </c>
      <c r="AQ1573" s="14" t="s">
        <v>19079</v>
      </c>
      <c r="AR1573" s="14" t="s">
        <v>18904</v>
      </c>
      <c r="AS1573" s="15">
        <v>44350</v>
      </c>
      <c r="AT1573" s="1" t="s">
        <v>19969</v>
      </c>
      <c r="AU1573" s="1" t="s">
        <v>18672</v>
      </c>
      <c r="AV1573" s="1" t="s">
        <v>18679</v>
      </c>
      <c r="AW1573" s="1" t="s">
        <v>18683</v>
      </c>
      <c r="AX1573" s="1" t="s">
        <v>18667</v>
      </c>
      <c r="AY1573" s="1" t="s">
        <v>18684</v>
      </c>
    </row>
    <row r="1574" spans="1:51" x14ac:dyDescent="0.2">
      <c r="A1574" s="14" t="s">
        <v>20301</v>
      </c>
      <c r="B1574" s="1" t="s">
        <v>19235</v>
      </c>
      <c r="C1574" s="1" t="s">
        <v>19259</v>
      </c>
      <c r="D1574" s="1" t="s">
        <v>18664</v>
      </c>
      <c r="E1574" s="15">
        <v>44350</v>
      </c>
      <c r="F1574" s="13">
        <v>44350</v>
      </c>
      <c r="G1574" s="1" t="s">
        <v>18954</v>
      </c>
      <c r="H1574" s="1" t="s">
        <v>19236</v>
      </c>
      <c r="I1574" s="1" t="s">
        <v>18667</v>
      </c>
      <c r="J1574" s="1" t="s">
        <v>18668</v>
      </c>
      <c r="K1574" s="1" t="s">
        <v>18669</v>
      </c>
      <c r="L1574" s="1" t="s">
        <v>18894</v>
      </c>
      <c r="M1574" s="1" t="s">
        <v>18893</v>
      </c>
      <c r="N1574" s="1" t="s">
        <v>19237</v>
      </c>
      <c r="O1574" s="1">
        <v>11</v>
      </c>
      <c r="P1574" s="1" t="s">
        <v>19235</v>
      </c>
      <c r="Q1574" s="1" t="s">
        <v>18673</v>
      </c>
      <c r="R1574" s="1">
        <v>30604075269</v>
      </c>
      <c r="U1574" s="1" t="s">
        <v>19887</v>
      </c>
      <c r="V1574" s="1">
        <v>1149121919</v>
      </c>
      <c r="W1574" s="1" t="s">
        <v>19888</v>
      </c>
      <c r="Z1574" s="1" t="s">
        <v>18706</v>
      </c>
      <c r="AA1574" s="1" t="s">
        <v>18707</v>
      </c>
      <c r="AB1574" s="1" t="s">
        <v>18707</v>
      </c>
      <c r="AE1574" s="1" t="s">
        <v>19889</v>
      </c>
      <c r="AG1574" s="1" t="s">
        <v>18816</v>
      </c>
      <c r="AI1574" s="1">
        <v>1437</v>
      </c>
      <c r="AK1574" s="1" t="s">
        <v>18833</v>
      </c>
      <c r="AL1574" s="1" t="s">
        <v>18834</v>
      </c>
      <c r="AM1574" s="1" t="s">
        <v>18835</v>
      </c>
      <c r="AN1574" s="1" t="s">
        <v>18669</v>
      </c>
      <c r="AO1574" s="1" t="s">
        <v>18668</v>
      </c>
      <c r="AP1574" s="14" t="s">
        <v>20011</v>
      </c>
      <c r="AQ1574" s="14" t="s">
        <v>19757</v>
      </c>
      <c r="AR1574" s="14" t="s">
        <v>18679</v>
      </c>
      <c r="AS1574" s="15">
        <v>44350</v>
      </c>
      <c r="AT1574" s="1" t="s">
        <v>20367</v>
      </c>
      <c r="AU1574" s="1" t="s">
        <v>19237</v>
      </c>
      <c r="AV1574" s="1" t="s">
        <v>18894</v>
      </c>
      <c r="AW1574" s="1" t="s">
        <v>19241</v>
      </c>
      <c r="AX1574" s="1" t="s">
        <v>18667</v>
      </c>
      <c r="AY1574" s="1" t="s">
        <v>19242</v>
      </c>
    </row>
    <row r="1575" spans="1:51" x14ac:dyDescent="0.2">
      <c r="A1575" s="14" t="s">
        <v>20368</v>
      </c>
      <c r="B1575" s="1" t="s">
        <v>18662</v>
      </c>
      <c r="C1575" s="1" t="s">
        <v>18685</v>
      </c>
      <c r="D1575" s="1" t="s">
        <v>18664</v>
      </c>
      <c r="E1575" s="15">
        <v>44350</v>
      </c>
      <c r="F1575" s="13">
        <v>44351</v>
      </c>
      <c r="G1575" s="1" t="s">
        <v>18665</v>
      </c>
      <c r="H1575" s="1" t="s">
        <v>18666</v>
      </c>
      <c r="I1575" s="1" t="s">
        <v>18667</v>
      </c>
      <c r="J1575" s="1" t="s">
        <v>18668</v>
      </c>
      <c r="K1575" s="1" t="s">
        <v>18669</v>
      </c>
      <c r="L1575" s="1" t="s">
        <v>18679</v>
      </c>
      <c r="M1575" s="1" t="s">
        <v>18671</v>
      </c>
      <c r="N1575" s="1" t="s">
        <v>18672</v>
      </c>
      <c r="O1575" s="1">
        <v>10</v>
      </c>
      <c r="P1575" s="1" t="s">
        <v>18662</v>
      </c>
      <c r="Q1575" s="1" t="s">
        <v>18673</v>
      </c>
      <c r="R1575" s="1">
        <v>30574564367</v>
      </c>
      <c r="U1575" s="1" t="s">
        <v>18674</v>
      </c>
      <c r="V1575" s="1">
        <v>48015110</v>
      </c>
      <c r="W1575" s="1" t="s">
        <v>18675</v>
      </c>
      <c r="Z1575" s="1" t="s">
        <v>15990</v>
      </c>
      <c r="AA1575" s="1" t="s">
        <v>18676</v>
      </c>
      <c r="AB1575" s="1" t="s">
        <v>18676</v>
      </c>
      <c r="AE1575" s="1" t="s">
        <v>18677</v>
      </c>
      <c r="AG1575" s="1" t="s">
        <v>15731</v>
      </c>
      <c r="AI1575" s="1">
        <v>1878</v>
      </c>
      <c r="AK1575" s="1" t="s">
        <v>19770</v>
      </c>
      <c r="AL1575" s="1" t="s">
        <v>18956</v>
      </c>
      <c r="AM1575" s="1" t="s">
        <v>18693</v>
      </c>
      <c r="AN1575" s="1" t="s">
        <v>18669</v>
      </c>
      <c r="AO1575" s="1" t="s">
        <v>18668</v>
      </c>
      <c r="AP1575" s="14" t="s">
        <v>19770</v>
      </c>
      <c r="AQ1575" s="14" t="s">
        <v>18959</v>
      </c>
      <c r="AR1575" s="14" t="s">
        <v>18693</v>
      </c>
      <c r="AS1575" s="15">
        <v>44350</v>
      </c>
      <c r="AT1575" s="1" t="s">
        <v>18713</v>
      </c>
      <c r="AU1575" s="1" t="s">
        <v>18672</v>
      </c>
      <c r="AV1575" s="1" t="s">
        <v>18679</v>
      </c>
      <c r="AW1575" s="1" t="s">
        <v>18683</v>
      </c>
      <c r="AX1575" s="1" t="s">
        <v>18667</v>
      </c>
      <c r="AY1575" s="1" t="s">
        <v>18684</v>
      </c>
    </row>
    <row r="1576" spans="1:51" x14ac:dyDescent="0.2">
      <c r="A1576" s="14" t="s">
        <v>20369</v>
      </c>
      <c r="B1576" s="1" t="s">
        <v>18662</v>
      </c>
      <c r="C1576" s="1" t="s">
        <v>18685</v>
      </c>
      <c r="D1576" s="1" t="s">
        <v>18664</v>
      </c>
      <c r="E1576" s="15">
        <v>44350</v>
      </c>
      <c r="F1576" s="13">
        <v>44350</v>
      </c>
      <c r="G1576" s="1" t="s">
        <v>18665</v>
      </c>
      <c r="H1576" s="1" t="s">
        <v>18666</v>
      </c>
      <c r="I1576" s="1" t="s">
        <v>18667</v>
      </c>
      <c r="J1576" s="1" t="s">
        <v>18668</v>
      </c>
      <c r="K1576" s="1" t="s">
        <v>18669</v>
      </c>
      <c r="L1576" s="1" t="s">
        <v>18679</v>
      </c>
      <c r="M1576" s="1" t="s">
        <v>18671</v>
      </c>
      <c r="N1576" s="1" t="s">
        <v>18672</v>
      </c>
      <c r="O1576" s="1">
        <v>12</v>
      </c>
      <c r="P1576" s="1" t="s">
        <v>18662</v>
      </c>
      <c r="Q1576" s="1" t="s">
        <v>18673</v>
      </c>
      <c r="R1576" s="1">
        <v>30692845605</v>
      </c>
      <c r="U1576" s="1" t="s">
        <v>19482</v>
      </c>
      <c r="V1576" s="1">
        <v>1152392090</v>
      </c>
      <c r="W1576" s="1" t="s">
        <v>15003</v>
      </c>
      <c r="Z1576" s="1" t="s">
        <v>18706</v>
      </c>
      <c r="AA1576" s="1" t="s">
        <v>18707</v>
      </c>
      <c r="AB1576" s="1" t="s">
        <v>18707</v>
      </c>
      <c r="AE1576" s="1" t="s">
        <v>19483</v>
      </c>
      <c r="AG1576" s="1">
        <v>9</v>
      </c>
      <c r="AI1576" s="1">
        <v>1007</v>
      </c>
      <c r="AK1576" s="1" t="s">
        <v>19518</v>
      </c>
      <c r="AL1576" s="1" t="s">
        <v>19077</v>
      </c>
      <c r="AM1576" s="1" t="s">
        <v>18904</v>
      </c>
      <c r="AN1576" s="1" t="s">
        <v>18669</v>
      </c>
      <c r="AO1576" s="1" t="s">
        <v>18668</v>
      </c>
      <c r="AP1576" s="14" t="s">
        <v>19607</v>
      </c>
      <c r="AQ1576" s="14" t="s">
        <v>19079</v>
      </c>
      <c r="AR1576" s="14" t="s">
        <v>18904</v>
      </c>
      <c r="AS1576" s="15">
        <v>44350</v>
      </c>
      <c r="AT1576" s="1" t="s">
        <v>18779</v>
      </c>
      <c r="AU1576" s="1" t="s">
        <v>18672</v>
      </c>
      <c r="AV1576" s="1" t="s">
        <v>18679</v>
      </c>
      <c r="AW1576" s="1" t="s">
        <v>18683</v>
      </c>
      <c r="AX1576" s="1" t="s">
        <v>18667</v>
      </c>
      <c r="AY1576" s="1" t="s">
        <v>18684</v>
      </c>
    </row>
    <row r="1577" spans="1:51" x14ac:dyDescent="0.2">
      <c r="A1577" s="14" t="s">
        <v>20370</v>
      </c>
      <c r="B1577" s="1" t="s">
        <v>18662</v>
      </c>
      <c r="C1577" s="1" t="s">
        <v>18685</v>
      </c>
      <c r="D1577" s="1" t="s">
        <v>18664</v>
      </c>
      <c r="E1577" s="15">
        <v>44350</v>
      </c>
      <c r="F1577" s="13">
        <v>44350</v>
      </c>
      <c r="G1577" s="1" t="s">
        <v>18665</v>
      </c>
      <c r="H1577" s="1" t="s">
        <v>18666</v>
      </c>
      <c r="I1577" s="1" t="s">
        <v>18667</v>
      </c>
      <c r="J1577" s="1" t="s">
        <v>18668</v>
      </c>
      <c r="K1577" s="1" t="s">
        <v>18669</v>
      </c>
      <c r="L1577" s="1" t="s">
        <v>18679</v>
      </c>
      <c r="M1577" s="1" t="s">
        <v>18671</v>
      </c>
      <c r="N1577" s="1" t="s">
        <v>18672</v>
      </c>
      <c r="O1577" s="1">
        <v>11</v>
      </c>
      <c r="P1577" s="1" t="s">
        <v>18662</v>
      </c>
      <c r="Q1577" s="1" t="s">
        <v>18673</v>
      </c>
      <c r="R1577" s="1">
        <v>30692845605</v>
      </c>
      <c r="U1577" s="1" t="s">
        <v>19482</v>
      </c>
      <c r="V1577" s="1">
        <v>1152392090</v>
      </c>
      <c r="W1577" s="1" t="s">
        <v>15003</v>
      </c>
      <c r="Z1577" s="1" t="s">
        <v>18706</v>
      </c>
      <c r="AA1577" s="1" t="s">
        <v>18707</v>
      </c>
      <c r="AB1577" s="1" t="s">
        <v>18707</v>
      </c>
      <c r="AE1577" s="1" t="s">
        <v>19483</v>
      </c>
      <c r="AG1577" s="1">
        <v>9</v>
      </c>
      <c r="AI1577" s="1">
        <v>1007</v>
      </c>
      <c r="AK1577" s="1" t="s">
        <v>19518</v>
      </c>
      <c r="AL1577" s="1" t="s">
        <v>19077</v>
      </c>
      <c r="AM1577" s="1" t="s">
        <v>18904</v>
      </c>
      <c r="AN1577" s="1" t="s">
        <v>18669</v>
      </c>
      <c r="AO1577" s="1" t="s">
        <v>18668</v>
      </c>
      <c r="AP1577" s="14" t="s">
        <v>19607</v>
      </c>
      <c r="AQ1577" s="14" t="s">
        <v>19079</v>
      </c>
      <c r="AR1577" s="14" t="s">
        <v>18904</v>
      </c>
      <c r="AS1577" s="15">
        <v>44350</v>
      </c>
      <c r="AT1577" s="1" t="s">
        <v>18779</v>
      </c>
      <c r="AU1577" s="1" t="s">
        <v>18672</v>
      </c>
      <c r="AV1577" s="1" t="s">
        <v>18679</v>
      </c>
      <c r="AW1577" s="1" t="s">
        <v>18683</v>
      </c>
      <c r="AX1577" s="1" t="s">
        <v>18667</v>
      </c>
      <c r="AY1577" s="1" t="s">
        <v>18684</v>
      </c>
    </row>
    <row r="1578" spans="1:51" x14ac:dyDescent="0.2">
      <c r="A1578" s="14" t="s">
        <v>20371</v>
      </c>
      <c r="B1578" s="1" t="s">
        <v>18662</v>
      </c>
      <c r="C1578" s="1" t="s">
        <v>18685</v>
      </c>
      <c r="D1578" s="1" t="s">
        <v>18664</v>
      </c>
      <c r="E1578" s="15">
        <v>44350</v>
      </c>
      <c r="F1578" s="13">
        <v>44350</v>
      </c>
      <c r="G1578" s="1" t="s">
        <v>18665</v>
      </c>
      <c r="H1578" s="1" t="s">
        <v>18666</v>
      </c>
      <c r="I1578" s="1" t="s">
        <v>18667</v>
      </c>
      <c r="J1578" s="1" t="s">
        <v>18668</v>
      </c>
      <c r="K1578" s="1" t="s">
        <v>18669</v>
      </c>
      <c r="L1578" s="1" t="s">
        <v>18679</v>
      </c>
      <c r="M1578" s="1" t="s">
        <v>18671</v>
      </c>
      <c r="N1578" s="1" t="s">
        <v>18672</v>
      </c>
      <c r="O1578" s="1">
        <v>11</v>
      </c>
      <c r="P1578" s="1" t="s">
        <v>18662</v>
      </c>
      <c r="Q1578" s="1" t="s">
        <v>18673</v>
      </c>
      <c r="R1578" s="1">
        <v>30516968431</v>
      </c>
      <c r="U1578" s="1" t="s">
        <v>19081</v>
      </c>
      <c r="V1578" s="1">
        <v>1157776400</v>
      </c>
      <c r="W1578" s="1" t="s">
        <v>19082</v>
      </c>
      <c r="Z1578" s="1" t="s">
        <v>18706</v>
      </c>
      <c r="AA1578" s="1" t="s">
        <v>18707</v>
      </c>
      <c r="AB1578" s="1" t="s">
        <v>18707</v>
      </c>
      <c r="AE1578" s="1" t="s">
        <v>19083</v>
      </c>
      <c r="AG1578" s="1" t="s">
        <v>15731</v>
      </c>
      <c r="AI1578" s="1">
        <v>1428</v>
      </c>
      <c r="AK1578" s="1" t="s">
        <v>19912</v>
      </c>
      <c r="AL1578" s="1" t="s">
        <v>18671</v>
      </c>
      <c r="AM1578" s="1" t="s">
        <v>18679</v>
      </c>
      <c r="AN1578" s="1" t="s">
        <v>18669</v>
      </c>
      <c r="AO1578" s="1" t="s">
        <v>18668</v>
      </c>
      <c r="AP1578" s="14" t="s">
        <v>18885</v>
      </c>
      <c r="AQ1578" s="14" t="s">
        <v>18837</v>
      </c>
      <c r="AR1578" s="14" t="s">
        <v>18835</v>
      </c>
      <c r="AS1578" s="15">
        <v>44350</v>
      </c>
      <c r="AT1578" s="1" t="s">
        <v>19952</v>
      </c>
      <c r="AU1578" s="1" t="s">
        <v>18672</v>
      </c>
      <c r="AV1578" s="1" t="s">
        <v>18679</v>
      </c>
      <c r="AW1578" s="1" t="s">
        <v>18683</v>
      </c>
      <c r="AX1578" s="1" t="s">
        <v>18667</v>
      </c>
      <c r="AY1578" s="1" t="s">
        <v>18684</v>
      </c>
    </row>
    <row r="1579" spans="1:51" x14ac:dyDescent="0.2">
      <c r="A1579" s="14" t="s">
        <v>20372</v>
      </c>
      <c r="B1579" s="1" t="s">
        <v>18662</v>
      </c>
      <c r="C1579" s="1" t="s">
        <v>18685</v>
      </c>
      <c r="D1579" s="1" t="s">
        <v>18664</v>
      </c>
      <c r="E1579" s="15">
        <v>44350</v>
      </c>
      <c r="F1579" s="13">
        <v>44350</v>
      </c>
      <c r="G1579" s="1" t="s">
        <v>18665</v>
      </c>
      <c r="H1579" s="1" t="s">
        <v>18666</v>
      </c>
      <c r="I1579" s="1" t="s">
        <v>18667</v>
      </c>
      <c r="J1579" s="1" t="s">
        <v>18668</v>
      </c>
      <c r="K1579" s="1" t="s">
        <v>18669</v>
      </c>
      <c r="L1579" s="1" t="s">
        <v>18679</v>
      </c>
      <c r="M1579" s="1" t="s">
        <v>18671</v>
      </c>
      <c r="N1579" s="1" t="s">
        <v>18672</v>
      </c>
      <c r="O1579" s="1">
        <v>10</v>
      </c>
      <c r="P1579" s="1" t="s">
        <v>18662</v>
      </c>
      <c r="Q1579" s="1" t="s">
        <v>18673</v>
      </c>
      <c r="R1579" s="1">
        <v>30710673914</v>
      </c>
      <c r="U1579" s="1" t="s">
        <v>19903</v>
      </c>
      <c r="V1579" s="1">
        <v>3424881212</v>
      </c>
      <c r="W1579" s="1" t="s">
        <v>19904</v>
      </c>
      <c r="Z1579" s="1" t="s">
        <v>18688</v>
      </c>
      <c r="AA1579" s="1" t="s">
        <v>18689</v>
      </c>
      <c r="AB1579" s="1" t="s">
        <v>18689</v>
      </c>
      <c r="AE1579" s="1" t="s">
        <v>19905</v>
      </c>
      <c r="AG1579" s="1" t="s">
        <v>15731</v>
      </c>
      <c r="AI1579" s="1">
        <v>3100</v>
      </c>
      <c r="AK1579" s="1" t="s">
        <v>19912</v>
      </c>
      <c r="AL1579" s="1" t="s">
        <v>18671</v>
      </c>
      <c r="AM1579" s="1" t="s">
        <v>18679</v>
      </c>
      <c r="AN1579" s="1" t="s">
        <v>18669</v>
      </c>
      <c r="AO1579" s="1" t="s">
        <v>18668</v>
      </c>
      <c r="AP1579" s="14" t="s">
        <v>19078</v>
      </c>
      <c r="AQ1579" s="14" t="s">
        <v>19079</v>
      </c>
      <c r="AR1579" s="14" t="s">
        <v>18904</v>
      </c>
      <c r="AS1579" s="15">
        <v>44350</v>
      </c>
      <c r="AT1579" s="1" t="s">
        <v>19969</v>
      </c>
      <c r="AU1579" s="1" t="s">
        <v>18672</v>
      </c>
      <c r="AV1579" s="1" t="s">
        <v>18679</v>
      </c>
      <c r="AW1579" s="1" t="s">
        <v>18683</v>
      </c>
      <c r="AX1579" s="1" t="s">
        <v>18667</v>
      </c>
      <c r="AY1579" s="1" t="s">
        <v>18684</v>
      </c>
    </row>
    <row r="1580" spans="1:51" x14ac:dyDescent="0.2">
      <c r="A1580" s="14" t="s">
        <v>20373</v>
      </c>
      <c r="B1580" s="1" t="s">
        <v>18662</v>
      </c>
      <c r="C1580" s="1" t="s">
        <v>18685</v>
      </c>
      <c r="D1580" s="1" t="s">
        <v>18664</v>
      </c>
      <c r="E1580" s="15">
        <v>44350</v>
      </c>
      <c r="F1580" s="13">
        <v>44350</v>
      </c>
      <c r="G1580" s="1" t="s">
        <v>18665</v>
      </c>
      <c r="H1580" s="1" t="s">
        <v>18666</v>
      </c>
      <c r="I1580" s="1" t="s">
        <v>18667</v>
      </c>
      <c r="J1580" s="1" t="s">
        <v>18668</v>
      </c>
      <c r="K1580" s="1" t="s">
        <v>18669</v>
      </c>
      <c r="L1580" s="1" t="s">
        <v>18679</v>
      </c>
      <c r="M1580" s="1" t="s">
        <v>18671</v>
      </c>
      <c r="N1580" s="1" t="s">
        <v>18672</v>
      </c>
      <c r="O1580" s="1">
        <v>11</v>
      </c>
      <c r="P1580" s="1" t="s">
        <v>18662</v>
      </c>
      <c r="Q1580" s="1" t="s">
        <v>18673</v>
      </c>
      <c r="R1580" s="1">
        <v>30710673914</v>
      </c>
      <c r="U1580" s="1" t="s">
        <v>19903</v>
      </c>
      <c r="V1580" s="1">
        <v>3424881212</v>
      </c>
      <c r="W1580" s="1" t="s">
        <v>19904</v>
      </c>
      <c r="Z1580" s="1" t="s">
        <v>18688</v>
      </c>
      <c r="AA1580" s="1" t="s">
        <v>18689</v>
      </c>
      <c r="AB1580" s="1" t="s">
        <v>18689</v>
      </c>
      <c r="AE1580" s="1" t="s">
        <v>19905</v>
      </c>
      <c r="AG1580" s="1" t="s">
        <v>15731</v>
      </c>
      <c r="AI1580" s="1">
        <v>3100</v>
      </c>
      <c r="AK1580" s="1" t="s">
        <v>19912</v>
      </c>
      <c r="AL1580" s="1" t="s">
        <v>18671</v>
      </c>
      <c r="AM1580" s="1" t="s">
        <v>18679</v>
      </c>
      <c r="AN1580" s="1" t="s">
        <v>18669</v>
      </c>
      <c r="AO1580" s="1" t="s">
        <v>18668</v>
      </c>
      <c r="AP1580" s="14" t="s">
        <v>19078</v>
      </c>
      <c r="AQ1580" s="14" t="s">
        <v>19079</v>
      </c>
      <c r="AR1580" s="14" t="s">
        <v>18904</v>
      </c>
      <c r="AS1580" s="15">
        <v>44350</v>
      </c>
      <c r="AT1580" s="1" t="s">
        <v>19969</v>
      </c>
      <c r="AU1580" s="1" t="s">
        <v>18672</v>
      </c>
      <c r="AV1580" s="1" t="s">
        <v>18679</v>
      </c>
      <c r="AW1580" s="1" t="s">
        <v>18683</v>
      </c>
      <c r="AX1580" s="1" t="s">
        <v>18667</v>
      </c>
      <c r="AY1580" s="1" t="s">
        <v>18684</v>
      </c>
    </row>
    <row r="1581" spans="1:51" x14ac:dyDescent="0.2">
      <c r="A1581" s="14" t="s">
        <v>20305</v>
      </c>
      <c r="B1581" s="1" t="s">
        <v>19235</v>
      </c>
      <c r="C1581" s="1" t="s">
        <v>19259</v>
      </c>
      <c r="D1581" s="1" t="s">
        <v>18664</v>
      </c>
      <c r="E1581" s="15">
        <v>44350</v>
      </c>
      <c r="F1581" s="13">
        <v>44350</v>
      </c>
      <c r="G1581" s="1" t="s">
        <v>18954</v>
      </c>
      <c r="H1581" s="1" t="s">
        <v>19236</v>
      </c>
      <c r="I1581" s="1" t="s">
        <v>18667</v>
      </c>
      <c r="J1581" s="1" t="s">
        <v>18668</v>
      </c>
      <c r="K1581" s="1" t="s">
        <v>18669</v>
      </c>
      <c r="L1581" s="1" t="s">
        <v>18894</v>
      </c>
      <c r="M1581" s="1" t="s">
        <v>18893</v>
      </c>
      <c r="N1581" s="1" t="s">
        <v>19237</v>
      </c>
      <c r="O1581" s="1">
        <v>10</v>
      </c>
      <c r="P1581" s="1" t="s">
        <v>19235</v>
      </c>
      <c r="Q1581" s="1" t="s">
        <v>18673</v>
      </c>
      <c r="R1581" s="1">
        <v>30584715932</v>
      </c>
      <c r="U1581" s="1" t="s">
        <v>19675</v>
      </c>
      <c r="V1581" s="1">
        <v>43444000</v>
      </c>
      <c r="W1581" s="1" t="s">
        <v>19676</v>
      </c>
      <c r="Z1581" s="1" t="s">
        <v>18706</v>
      </c>
      <c r="AA1581" s="1" t="s">
        <v>18726</v>
      </c>
      <c r="AB1581" s="1" t="s">
        <v>19677</v>
      </c>
      <c r="AE1581" s="1" t="s">
        <v>19678</v>
      </c>
      <c r="AG1581" s="1" t="s">
        <v>15731</v>
      </c>
      <c r="AI1581" s="1">
        <v>1437</v>
      </c>
      <c r="AK1581" s="1" t="s">
        <v>19695</v>
      </c>
      <c r="AL1581" s="1" t="s">
        <v>17844</v>
      </c>
      <c r="AM1581" s="1" t="s">
        <v>18916</v>
      </c>
      <c r="AN1581" s="1" t="s">
        <v>18863</v>
      </c>
      <c r="AO1581" s="1" t="s">
        <v>18668</v>
      </c>
      <c r="AP1581" s="14" t="s">
        <v>18915</v>
      </c>
      <c r="AQ1581" s="14" t="s">
        <v>18906</v>
      </c>
      <c r="AR1581" s="14" t="s">
        <v>18916</v>
      </c>
      <c r="AS1581" s="15">
        <v>44350</v>
      </c>
      <c r="AT1581" s="1" t="s">
        <v>18779</v>
      </c>
      <c r="AU1581" s="1" t="s">
        <v>19237</v>
      </c>
      <c r="AV1581" s="1" t="s">
        <v>18894</v>
      </c>
      <c r="AW1581" s="1" t="s">
        <v>19241</v>
      </c>
      <c r="AX1581" s="1" t="s">
        <v>18667</v>
      </c>
      <c r="AY1581" s="1" t="s">
        <v>19242</v>
      </c>
    </row>
    <row r="1582" spans="1:51" x14ac:dyDescent="0.2">
      <c r="A1582" s="14" t="s">
        <v>20309</v>
      </c>
      <c r="B1582" s="1" t="s">
        <v>19235</v>
      </c>
      <c r="C1582" s="1" t="s">
        <v>19259</v>
      </c>
      <c r="D1582" s="1" t="s">
        <v>18664</v>
      </c>
      <c r="E1582" s="15">
        <v>44350</v>
      </c>
      <c r="F1582" s="13">
        <v>44350</v>
      </c>
      <c r="G1582" s="1" t="s">
        <v>18954</v>
      </c>
      <c r="H1582" s="1" t="s">
        <v>19236</v>
      </c>
      <c r="I1582" s="1" t="s">
        <v>18667</v>
      </c>
      <c r="J1582" s="1" t="s">
        <v>18668</v>
      </c>
      <c r="K1582" s="1" t="s">
        <v>18669</v>
      </c>
      <c r="L1582" s="1" t="s">
        <v>18894</v>
      </c>
      <c r="M1582" s="1" t="s">
        <v>18893</v>
      </c>
      <c r="N1582" s="1" t="s">
        <v>19237</v>
      </c>
      <c r="O1582" s="1">
        <v>10</v>
      </c>
      <c r="P1582" s="1" t="s">
        <v>19235</v>
      </c>
      <c r="Q1582" s="1" t="s">
        <v>18673</v>
      </c>
      <c r="R1582" s="1">
        <v>30584715932</v>
      </c>
      <c r="U1582" s="1" t="s">
        <v>19675</v>
      </c>
      <c r="V1582" s="1">
        <v>43444000</v>
      </c>
      <c r="W1582" s="1" t="s">
        <v>19676</v>
      </c>
      <c r="Z1582" s="1" t="s">
        <v>18706</v>
      </c>
      <c r="AA1582" s="1" t="s">
        <v>18726</v>
      </c>
      <c r="AB1582" s="1" t="s">
        <v>19677</v>
      </c>
      <c r="AE1582" s="1" t="s">
        <v>19678</v>
      </c>
      <c r="AG1582" s="1" t="s">
        <v>15731</v>
      </c>
      <c r="AI1582" s="1">
        <v>1437</v>
      </c>
      <c r="AK1582" s="1" t="s">
        <v>19695</v>
      </c>
      <c r="AL1582" s="1" t="s">
        <v>17844</v>
      </c>
      <c r="AM1582" s="1" t="s">
        <v>18916</v>
      </c>
      <c r="AN1582" s="1" t="s">
        <v>18863</v>
      </c>
      <c r="AO1582" s="1" t="s">
        <v>18668</v>
      </c>
      <c r="AP1582" s="14" t="s">
        <v>18915</v>
      </c>
      <c r="AQ1582" s="14" t="s">
        <v>18906</v>
      </c>
      <c r="AR1582" s="14" t="s">
        <v>18916</v>
      </c>
      <c r="AS1582" s="15">
        <v>44350</v>
      </c>
      <c r="AT1582" s="1" t="s">
        <v>18779</v>
      </c>
      <c r="AU1582" s="1" t="s">
        <v>19237</v>
      </c>
      <c r="AV1582" s="1" t="s">
        <v>18894</v>
      </c>
      <c r="AW1582" s="1" t="s">
        <v>19241</v>
      </c>
      <c r="AX1582" s="1" t="s">
        <v>18667</v>
      </c>
      <c r="AY1582" s="1" t="s">
        <v>19242</v>
      </c>
    </row>
    <row r="1583" spans="1:51" x14ac:dyDescent="0.2">
      <c r="A1583" s="14" t="s">
        <v>20313</v>
      </c>
      <c r="B1583" s="1" t="s">
        <v>19235</v>
      </c>
      <c r="C1583" s="1" t="s">
        <v>19259</v>
      </c>
      <c r="D1583" s="1" t="s">
        <v>18664</v>
      </c>
      <c r="E1583" s="15">
        <v>44350</v>
      </c>
      <c r="F1583" s="13">
        <v>44350</v>
      </c>
      <c r="G1583" s="1" t="s">
        <v>18954</v>
      </c>
      <c r="H1583" s="1" t="s">
        <v>19236</v>
      </c>
      <c r="I1583" s="1" t="s">
        <v>18667</v>
      </c>
      <c r="J1583" s="1" t="s">
        <v>18668</v>
      </c>
      <c r="K1583" s="1" t="s">
        <v>18669</v>
      </c>
      <c r="L1583" s="1" t="s">
        <v>18894</v>
      </c>
      <c r="M1583" s="1" t="s">
        <v>18893</v>
      </c>
      <c r="N1583" s="1" t="s">
        <v>19237</v>
      </c>
      <c r="O1583" s="1">
        <v>9</v>
      </c>
      <c r="P1583" s="1" t="s">
        <v>19235</v>
      </c>
      <c r="Q1583" s="1" t="s">
        <v>18673</v>
      </c>
      <c r="R1583" s="1">
        <v>30584715932</v>
      </c>
      <c r="U1583" s="1" t="s">
        <v>19675</v>
      </c>
      <c r="V1583" s="1">
        <v>43444000</v>
      </c>
      <c r="W1583" s="1" t="s">
        <v>19676</v>
      </c>
      <c r="Z1583" s="1" t="s">
        <v>18706</v>
      </c>
      <c r="AA1583" s="1" t="s">
        <v>18726</v>
      </c>
      <c r="AB1583" s="1" t="s">
        <v>19677</v>
      </c>
      <c r="AE1583" s="1" t="s">
        <v>19678</v>
      </c>
      <c r="AG1583" s="1" t="s">
        <v>15731</v>
      </c>
      <c r="AI1583" s="1">
        <v>1437</v>
      </c>
      <c r="AK1583" s="1" t="s">
        <v>19695</v>
      </c>
      <c r="AL1583" s="1" t="s">
        <v>17844</v>
      </c>
      <c r="AM1583" s="1" t="s">
        <v>18916</v>
      </c>
      <c r="AN1583" s="1" t="s">
        <v>18863</v>
      </c>
      <c r="AO1583" s="1" t="s">
        <v>18668</v>
      </c>
      <c r="AP1583" s="14" t="s">
        <v>18915</v>
      </c>
      <c r="AQ1583" s="14" t="s">
        <v>18906</v>
      </c>
      <c r="AR1583" s="14" t="s">
        <v>18916</v>
      </c>
      <c r="AS1583" s="15">
        <v>44350</v>
      </c>
      <c r="AT1583" s="1" t="s">
        <v>18779</v>
      </c>
      <c r="AU1583" s="1" t="s">
        <v>19237</v>
      </c>
      <c r="AV1583" s="1" t="s">
        <v>18894</v>
      </c>
      <c r="AW1583" s="1" t="s">
        <v>19241</v>
      </c>
      <c r="AX1583" s="1" t="s">
        <v>18667</v>
      </c>
      <c r="AY1583" s="1" t="s">
        <v>19242</v>
      </c>
    </row>
    <row r="1584" spans="1:51" x14ac:dyDescent="0.2">
      <c r="A1584" s="14" t="s">
        <v>20374</v>
      </c>
      <c r="B1584" s="1" t="s">
        <v>18662</v>
      </c>
      <c r="C1584" s="1" t="s">
        <v>18685</v>
      </c>
      <c r="D1584" s="1" t="s">
        <v>18664</v>
      </c>
      <c r="E1584" s="15">
        <v>44350</v>
      </c>
      <c r="F1584" s="13">
        <v>44350</v>
      </c>
      <c r="G1584" s="1" t="s">
        <v>18665</v>
      </c>
      <c r="H1584" s="1" t="s">
        <v>18666</v>
      </c>
      <c r="I1584" s="1" t="s">
        <v>18667</v>
      </c>
      <c r="J1584" s="1" t="s">
        <v>18668</v>
      </c>
      <c r="K1584" s="1" t="s">
        <v>18669</v>
      </c>
      <c r="L1584" s="1" t="s">
        <v>18679</v>
      </c>
      <c r="M1584" s="1" t="s">
        <v>18671</v>
      </c>
      <c r="N1584" s="1" t="s">
        <v>18672</v>
      </c>
      <c r="O1584" s="1">
        <v>10</v>
      </c>
      <c r="P1584" s="1" t="s">
        <v>18662</v>
      </c>
      <c r="Q1584" s="1" t="s">
        <v>18673</v>
      </c>
      <c r="R1584" s="1">
        <v>30692845605</v>
      </c>
      <c r="U1584" s="1" t="s">
        <v>19482</v>
      </c>
      <c r="V1584" s="1">
        <v>1152392090</v>
      </c>
      <c r="W1584" s="1" t="s">
        <v>15003</v>
      </c>
      <c r="Z1584" s="1" t="s">
        <v>18706</v>
      </c>
      <c r="AA1584" s="1" t="s">
        <v>18707</v>
      </c>
      <c r="AB1584" s="1" t="s">
        <v>18707</v>
      </c>
      <c r="AE1584" s="1" t="s">
        <v>19483</v>
      </c>
      <c r="AG1584" s="1">
        <v>9</v>
      </c>
      <c r="AI1584" s="1">
        <v>1007</v>
      </c>
      <c r="AK1584" s="1" t="s">
        <v>19476</v>
      </c>
      <c r="AL1584" s="1" t="s">
        <v>19679</v>
      </c>
      <c r="AM1584" s="1" t="s">
        <v>18679</v>
      </c>
      <c r="AN1584" s="1" t="s">
        <v>18669</v>
      </c>
      <c r="AO1584" s="1" t="s">
        <v>18668</v>
      </c>
      <c r="AP1584" s="14" t="s">
        <v>19912</v>
      </c>
      <c r="AQ1584" s="14" t="s">
        <v>18778</v>
      </c>
      <c r="AR1584" s="14" t="s">
        <v>18679</v>
      </c>
      <c r="AS1584" s="15">
        <v>44350</v>
      </c>
      <c r="AT1584" s="1" t="s">
        <v>20375</v>
      </c>
      <c r="AU1584" s="1" t="s">
        <v>18672</v>
      </c>
      <c r="AV1584" s="1" t="s">
        <v>18679</v>
      </c>
      <c r="AW1584" s="1" t="s">
        <v>18683</v>
      </c>
      <c r="AX1584" s="1" t="s">
        <v>18667</v>
      </c>
      <c r="AY1584" s="1" t="s">
        <v>18684</v>
      </c>
    </row>
    <row r="1585" spans="1:51" x14ac:dyDescent="0.2">
      <c r="A1585" s="14" t="s">
        <v>20376</v>
      </c>
      <c r="B1585" s="1" t="s">
        <v>18662</v>
      </c>
      <c r="C1585" s="1" t="s">
        <v>18685</v>
      </c>
      <c r="D1585" s="1" t="s">
        <v>18664</v>
      </c>
      <c r="E1585" s="15">
        <v>44350</v>
      </c>
      <c r="F1585" s="13">
        <v>44350</v>
      </c>
      <c r="G1585" s="1" t="s">
        <v>18665</v>
      </c>
      <c r="H1585" s="1" t="s">
        <v>18666</v>
      </c>
      <c r="I1585" s="1" t="s">
        <v>18667</v>
      </c>
      <c r="J1585" s="1" t="s">
        <v>18668</v>
      </c>
      <c r="K1585" s="1" t="s">
        <v>18669</v>
      </c>
      <c r="L1585" s="1" t="s">
        <v>18679</v>
      </c>
      <c r="M1585" s="1" t="s">
        <v>18671</v>
      </c>
      <c r="N1585" s="1" t="s">
        <v>18672</v>
      </c>
      <c r="O1585" s="1">
        <v>10</v>
      </c>
      <c r="P1585" s="1" t="s">
        <v>18662</v>
      </c>
      <c r="Q1585" s="1" t="s">
        <v>18673</v>
      </c>
      <c r="R1585" s="1">
        <v>30692845605</v>
      </c>
      <c r="U1585" s="1" t="s">
        <v>19482</v>
      </c>
      <c r="V1585" s="1">
        <v>1152392090</v>
      </c>
      <c r="W1585" s="1" t="s">
        <v>15003</v>
      </c>
      <c r="Z1585" s="1" t="s">
        <v>18706</v>
      </c>
      <c r="AA1585" s="1" t="s">
        <v>18707</v>
      </c>
      <c r="AB1585" s="1" t="s">
        <v>18707</v>
      </c>
      <c r="AE1585" s="1" t="s">
        <v>19483</v>
      </c>
      <c r="AG1585" s="1">
        <v>9</v>
      </c>
      <c r="AI1585" s="1">
        <v>1007</v>
      </c>
      <c r="AK1585" s="1" t="s">
        <v>19476</v>
      </c>
      <c r="AL1585" s="1" t="s">
        <v>19679</v>
      </c>
      <c r="AM1585" s="1" t="s">
        <v>18679</v>
      </c>
      <c r="AN1585" s="1" t="s">
        <v>18669</v>
      </c>
      <c r="AO1585" s="1" t="s">
        <v>18668</v>
      </c>
      <c r="AP1585" s="14" t="s">
        <v>19912</v>
      </c>
      <c r="AQ1585" s="14" t="s">
        <v>18778</v>
      </c>
      <c r="AR1585" s="14" t="s">
        <v>18679</v>
      </c>
      <c r="AS1585" s="15">
        <v>44350</v>
      </c>
      <c r="AT1585" s="1" t="s">
        <v>20375</v>
      </c>
      <c r="AU1585" s="1" t="s">
        <v>18672</v>
      </c>
      <c r="AV1585" s="1" t="s">
        <v>18679</v>
      </c>
      <c r="AW1585" s="1" t="s">
        <v>18683</v>
      </c>
      <c r="AX1585" s="1" t="s">
        <v>18667</v>
      </c>
      <c r="AY1585" s="1" t="s">
        <v>18684</v>
      </c>
    </row>
    <row r="1586" spans="1:51" x14ac:dyDescent="0.2">
      <c r="A1586" s="14" t="s">
        <v>20377</v>
      </c>
      <c r="B1586" s="1" t="s">
        <v>18662</v>
      </c>
      <c r="C1586" s="1" t="s">
        <v>18663</v>
      </c>
      <c r="D1586" s="1" t="s">
        <v>18664</v>
      </c>
      <c r="E1586" s="15">
        <v>44350</v>
      </c>
      <c r="F1586" s="13">
        <v>44350</v>
      </c>
      <c r="G1586" s="1" t="s">
        <v>18665</v>
      </c>
      <c r="H1586" s="1" t="s">
        <v>18666</v>
      </c>
      <c r="I1586" s="1" t="s">
        <v>18667</v>
      </c>
      <c r="J1586" s="1" t="s">
        <v>18668</v>
      </c>
      <c r="K1586" s="1" t="s">
        <v>18669</v>
      </c>
      <c r="L1586" s="1" t="s">
        <v>18679</v>
      </c>
      <c r="M1586" s="1" t="s">
        <v>18671</v>
      </c>
      <c r="N1586" s="1" t="s">
        <v>18672</v>
      </c>
      <c r="O1586" s="1">
        <v>9</v>
      </c>
      <c r="P1586" s="1" t="s">
        <v>18662</v>
      </c>
      <c r="Q1586" s="1" t="s">
        <v>18673</v>
      </c>
      <c r="R1586" s="1">
        <v>30692845605</v>
      </c>
      <c r="U1586" s="1" t="s">
        <v>19482</v>
      </c>
      <c r="V1586" s="1">
        <v>1152392090</v>
      </c>
      <c r="W1586" s="1" t="s">
        <v>15003</v>
      </c>
      <c r="Z1586" s="1" t="s">
        <v>18706</v>
      </c>
      <c r="AA1586" s="1" t="s">
        <v>18707</v>
      </c>
      <c r="AB1586" s="1" t="s">
        <v>18707</v>
      </c>
      <c r="AE1586" s="1" t="s">
        <v>19483</v>
      </c>
      <c r="AG1586" s="1">
        <v>9</v>
      </c>
      <c r="AI1586" s="1">
        <v>1007</v>
      </c>
      <c r="AK1586" s="1" t="s">
        <v>18672</v>
      </c>
      <c r="AL1586" s="1" t="s">
        <v>18671</v>
      </c>
      <c r="AM1586" s="1" t="s">
        <v>18679</v>
      </c>
      <c r="AN1586" s="1" t="s">
        <v>18669</v>
      </c>
      <c r="AO1586" s="1" t="s">
        <v>18668</v>
      </c>
      <c r="AP1586" s="14" t="s">
        <v>19772</v>
      </c>
      <c r="AQ1586" s="14" t="s">
        <v>18778</v>
      </c>
      <c r="AR1586" s="14" t="s">
        <v>18679</v>
      </c>
      <c r="AS1586" s="15">
        <v>44350</v>
      </c>
      <c r="AT1586" s="1" t="s">
        <v>19530</v>
      </c>
      <c r="AU1586" s="1" t="s">
        <v>18672</v>
      </c>
      <c r="AV1586" s="1" t="s">
        <v>18679</v>
      </c>
      <c r="AW1586" s="1" t="s">
        <v>18683</v>
      </c>
      <c r="AX1586" s="1" t="s">
        <v>18667</v>
      </c>
      <c r="AY1586" s="1" t="s">
        <v>18684</v>
      </c>
    </row>
    <row r="1587" spans="1:51" x14ac:dyDescent="0.2">
      <c r="A1587" s="14" t="s">
        <v>20378</v>
      </c>
      <c r="B1587" s="1" t="s">
        <v>18662</v>
      </c>
      <c r="C1587" s="1" t="s">
        <v>18663</v>
      </c>
      <c r="D1587" s="1" t="s">
        <v>18664</v>
      </c>
      <c r="E1587" s="15">
        <v>44350</v>
      </c>
      <c r="F1587" s="13">
        <v>44350</v>
      </c>
      <c r="G1587" s="1" t="s">
        <v>18665</v>
      </c>
      <c r="H1587" s="1" t="s">
        <v>18666</v>
      </c>
      <c r="I1587" s="1" t="s">
        <v>18667</v>
      </c>
      <c r="J1587" s="1" t="s">
        <v>18668</v>
      </c>
      <c r="K1587" s="1" t="s">
        <v>18669</v>
      </c>
      <c r="L1587" s="1" t="s">
        <v>18679</v>
      </c>
      <c r="M1587" s="1" t="s">
        <v>18671</v>
      </c>
      <c r="N1587" s="1" t="s">
        <v>18672</v>
      </c>
      <c r="O1587" s="1">
        <v>9</v>
      </c>
      <c r="P1587" s="1" t="s">
        <v>18662</v>
      </c>
      <c r="Q1587" s="1" t="s">
        <v>18673</v>
      </c>
      <c r="R1587" s="1">
        <v>30692845605</v>
      </c>
      <c r="U1587" s="1" t="s">
        <v>19482</v>
      </c>
      <c r="V1587" s="1">
        <v>1152392090</v>
      </c>
      <c r="W1587" s="1" t="s">
        <v>15003</v>
      </c>
      <c r="Z1587" s="1" t="s">
        <v>18706</v>
      </c>
      <c r="AA1587" s="1" t="s">
        <v>18707</v>
      </c>
      <c r="AB1587" s="1" t="s">
        <v>18707</v>
      </c>
      <c r="AE1587" s="1" t="s">
        <v>19483</v>
      </c>
      <c r="AG1587" s="1">
        <v>9</v>
      </c>
      <c r="AI1587" s="1">
        <v>1007</v>
      </c>
      <c r="AK1587" s="1" t="s">
        <v>18672</v>
      </c>
      <c r="AL1587" s="1" t="s">
        <v>18671</v>
      </c>
      <c r="AM1587" s="1" t="s">
        <v>18679</v>
      </c>
      <c r="AN1587" s="1" t="s">
        <v>18669</v>
      </c>
      <c r="AO1587" s="1" t="s">
        <v>18668</v>
      </c>
      <c r="AP1587" s="14" t="s">
        <v>19772</v>
      </c>
      <c r="AQ1587" s="14" t="s">
        <v>18778</v>
      </c>
      <c r="AR1587" s="14" t="s">
        <v>18679</v>
      </c>
      <c r="AS1587" s="15">
        <v>44350</v>
      </c>
      <c r="AT1587" s="1" t="s">
        <v>19530</v>
      </c>
      <c r="AU1587" s="1" t="s">
        <v>18672</v>
      </c>
      <c r="AV1587" s="1" t="s">
        <v>18679</v>
      </c>
      <c r="AW1587" s="1" t="s">
        <v>18683</v>
      </c>
      <c r="AX1587" s="1" t="s">
        <v>18667</v>
      </c>
      <c r="AY1587" s="1" t="s">
        <v>18684</v>
      </c>
    </row>
    <row r="1588" spans="1:51" x14ac:dyDescent="0.2">
      <c r="A1588" s="14" t="s">
        <v>20379</v>
      </c>
      <c r="B1588" s="1" t="s">
        <v>18662</v>
      </c>
      <c r="C1588" s="1" t="s">
        <v>18663</v>
      </c>
      <c r="D1588" s="1" t="s">
        <v>18664</v>
      </c>
      <c r="E1588" s="15">
        <v>44350</v>
      </c>
      <c r="F1588" s="13">
        <v>44350</v>
      </c>
      <c r="G1588" s="1" t="s">
        <v>18665</v>
      </c>
      <c r="H1588" s="1" t="s">
        <v>18666</v>
      </c>
      <c r="I1588" s="1" t="s">
        <v>18667</v>
      </c>
      <c r="J1588" s="1" t="s">
        <v>18668</v>
      </c>
      <c r="K1588" s="1" t="s">
        <v>18669</v>
      </c>
      <c r="L1588" s="1" t="s">
        <v>18679</v>
      </c>
      <c r="M1588" s="1" t="s">
        <v>18671</v>
      </c>
      <c r="N1588" s="1" t="s">
        <v>18672</v>
      </c>
      <c r="O1588" s="1">
        <v>7</v>
      </c>
      <c r="P1588" s="1" t="s">
        <v>18662</v>
      </c>
      <c r="Q1588" s="1" t="s">
        <v>18673</v>
      </c>
      <c r="R1588" s="1">
        <v>30708282150</v>
      </c>
      <c r="U1588" s="1" t="s">
        <v>18898</v>
      </c>
      <c r="V1588" s="1">
        <v>1137534400</v>
      </c>
      <c r="W1588" s="1" t="s">
        <v>19327</v>
      </c>
      <c r="Z1588" s="1" t="s">
        <v>18706</v>
      </c>
      <c r="AA1588" s="1" t="s">
        <v>18900</v>
      </c>
      <c r="AB1588" s="1" t="s">
        <v>18901</v>
      </c>
      <c r="AE1588" s="1" t="s">
        <v>18902</v>
      </c>
      <c r="AG1588" s="1">
        <v>14</v>
      </c>
      <c r="AI1588" s="1">
        <v>1429</v>
      </c>
      <c r="AK1588" s="1" t="s">
        <v>18672</v>
      </c>
      <c r="AL1588" s="1" t="s">
        <v>18671</v>
      </c>
      <c r="AM1588" s="1" t="s">
        <v>18679</v>
      </c>
      <c r="AN1588" s="1" t="s">
        <v>18669</v>
      </c>
      <c r="AO1588" s="1" t="s">
        <v>18668</v>
      </c>
      <c r="AP1588" s="14" t="s">
        <v>19772</v>
      </c>
      <c r="AQ1588" s="14" t="s">
        <v>18778</v>
      </c>
      <c r="AR1588" s="14" t="s">
        <v>18679</v>
      </c>
      <c r="AS1588" s="15">
        <v>44350</v>
      </c>
      <c r="AT1588" s="1" t="s">
        <v>19530</v>
      </c>
      <c r="AU1588" s="1" t="s">
        <v>18672</v>
      </c>
      <c r="AV1588" s="1" t="s">
        <v>18679</v>
      </c>
      <c r="AW1588" s="1" t="s">
        <v>18683</v>
      </c>
      <c r="AX1588" s="1" t="s">
        <v>18667</v>
      </c>
      <c r="AY1588" s="1" t="s">
        <v>18684</v>
      </c>
    </row>
    <row r="1589" spans="1:51" x14ac:dyDescent="0.2">
      <c r="A1589" s="14" t="s">
        <v>20380</v>
      </c>
      <c r="B1589" s="1" t="s">
        <v>18662</v>
      </c>
      <c r="C1589" s="1" t="s">
        <v>18663</v>
      </c>
      <c r="D1589" s="1" t="s">
        <v>18664</v>
      </c>
      <c r="E1589" s="15">
        <v>44350</v>
      </c>
      <c r="F1589" s="13">
        <v>44350</v>
      </c>
      <c r="G1589" s="1" t="s">
        <v>18665</v>
      </c>
      <c r="H1589" s="1" t="s">
        <v>18666</v>
      </c>
      <c r="I1589" s="1" t="s">
        <v>18667</v>
      </c>
      <c r="J1589" s="1" t="s">
        <v>18668</v>
      </c>
      <c r="K1589" s="1" t="s">
        <v>18669</v>
      </c>
      <c r="L1589" s="1" t="s">
        <v>18679</v>
      </c>
      <c r="M1589" s="1" t="s">
        <v>18671</v>
      </c>
      <c r="N1589" s="1" t="s">
        <v>18672</v>
      </c>
      <c r="O1589" s="1">
        <v>7</v>
      </c>
      <c r="P1589" s="1" t="s">
        <v>18662</v>
      </c>
      <c r="Q1589" s="1" t="s">
        <v>18673</v>
      </c>
      <c r="R1589" s="1">
        <v>30708282150</v>
      </c>
      <c r="U1589" s="1" t="s">
        <v>18898</v>
      </c>
      <c r="V1589" s="1">
        <v>1137534400</v>
      </c>
      <c r="W1589" s="1" t="s">
        <v>19327</v>
      </c>
      <c r="Z1589" s="1" t="s">
        <v>18706</v>
      </c>
      <c r="AA1589" s="1" t="s">
        <v>18900</v>
      </c>
      <c r="AB1589" s="1" t="s">
        <v>18901</v>
      </c>
      <c r="AE1589" s="1" t="s">
        <v>18902</v>
      </c>
      <c r="AG1589" s="1">
        <v>14</v>
      </c>
      <c r="AI1589" s="1">
        <v>1429</v>
      </c>
      <c r="AK1589" s="1" t="s">
        <v>18672</v>
      </c>
      <c r="AL1589" s="1" t="s">
        <v>18671</v>
      </c>
      <c r="AM1589" s="1" t="s">
        <v>18679</v>
      </c>
      <c r="AN1589" s="1" t="s">
        <v>18669</v>
      </c>
      <c r="AO1589" s="1" t="s">
        <v>18668</v>
      </c>
      <c r="AP1589" s="14" t="s">
        <v>19772</v>
      </c>
      <c r="AQ1589" s="14" t="s">
        <v>18778</v>
      </c>
      <c r="AR1589" s="14" t="s">
        <v>18679</v>
      </c>
      <c r="AS1589" s="15">
        <v>44350</v>
      </c>
      <c r="AT1589" s="1" t="s">
        <v>19530</v>
      </c>
      <c r="AU1589" s="1" t="s">
        <v>18672</v>
      </c>
      <c r="AV1589" s="1" t="s">
        <v>18679</v>
      </c>
      <c r="AW1589" s="1" t="s">
        <v>18683</v>
      </c>
      <c r="AX1589" s="1" t="s">
        <v>18667</v>
      </c>
      <c r="AY1589" s="1" t="s">
        <v>18684</v>
      </c>
    </row>
    <row r="1590" spans="1:51" x14ac:dyDescent="0.2">
      <c r="A1590" s="14" t="s">
        <v>20381</v>
      </c>
      <c r="B1590" s="1" t="s">
        <v>18662</v>
      </c>
      <c r="C1590" s="1" t="s">
        <v>18663</v>
      </c>
      <c r="D1590" s="1" t="s">
        <v>18664</v>
      </c>
      <c r="E1590" s="15">
        <v>44350</v>
      </c>
      <c r="F1590" s="13">
        <v>44350</v>
      </c>
      <c r="G1590" s="1" t="s">
        <v>18665</v>
      </c>
      <c r="H1590" s="1" t="s">
        <v>18666</v>
      </c>
      <c r="I1590" s="1" t="s">
        <v>18667</v>
      </c>
      <c r="J1590" s="1" t="s">
        <v>18668</v>
      </c>
      <c r="K1590" s="1" t="s">
        <v>18669</v>
      </c>
      <c r="L1590" s="1" t="s">
        <v>18679</v>
      </c>
      <c r="M1590" s="1" t="s">
        <v>18671</v>
      </c>
      <c r="N1590" s="1" t="s">
        <v>18672</v>
      </c>
      <c r="O1590" s="1">
        <v>7</v>
      </c>
      <c r="P1590" s="1" t="s">
        <v>18662</v>
      </c>
      <c r="Q1590" s="1" t="s">
        <v>18673</v>
      </c>
      <c r="R1590" s="1">
        <v>30708282150</v>
      </c>
      <c r="U1590" s="1" t="s">
        <v>18898</v>
      </c>
      <c r="V1590" s="1">
        <v>1137534400</v>
      </c>
      <c r="W1590" s="1" t="s">
        <v>19327</v>
      </c>
      <c r="Z1590" s="1" t="s">
        <v>18706</v>
      </c>
      <c r="AA1590" s="1" t="s">
        <v>18900</v>
      </c>
      <c r="AB1590" s="1" t="s">
        <v>18901</v>
      </c>
      <c r="AE1590" s="1" t="s">
        <v>18902</v>
      </c>
      <c r="AG1590" s="1">
        <v>14</v>
      </c>
      <c r="AI1590" s="1">
        <v>1429</v>
      </c>
      <c r="AK1590" s="1" t="s">
        <v>18672</v>
      </c>
      <c r="AL1590" s="1" t="s">
        <v>18671</v>
      </c>
      <c r="AM1590" s="1" t="s">
        <v>18679</v>
      </c>
      <c r="AN1590" s="1" t="s">
        <v>18669</v>
      </c>
      <c r="AO1590" s="1" t="s">
        <v>18668</v>
      </c>
      <c r="AP1590" s="14" t="s">
        <v>19772</v>
      </c>
      <c r="AQ1590" s="14" t="s">
        <v>18778</v>
      </c>
      <c r="AR1590" s="14" t="s">
        <v>18679</v>
      </c>
      <c r="AS1590" s="15">
        <v>44350</v>
      </c>
      <c r="AT1590" s="1" t="s">
        <v>19530</v>
      </c>
      <c r="AU1590" s="1" t="s">
        <v>18672</v>
      </c>
      <c r="AV1590" s="1" t="s">
        <v>18679</v>
      </c>
      <c r="AW1590" s="1" t="s">
        <v>18683</v>
      </c>
      <c r="AX1590" s="1" t="s">
        <v>18667</v>
      </c>
      <c r="AY1590" s="1" t="s">
        <v>18684</v>
      </c>
    </row>
  </sheetData>
  <autoFilter ref="A1:AY1574"/>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I779"/>
  <sheetViews>
    <sheetView workbookViewId="0"/>
  </sheetViews>
  <sheetFormatPr baseColWidth="10" defaultRowHeight="12.75" x14ac:dyDescent="0.2"/>
  <cols>
    <col min="1" max="3" width="11.42578125" style="1"/>
    <col min="4" max="4" width="17.42578125" style="5" bestFit="1" customWidth="1"/>
    <col min="5" max="16384" width="11.42578125" style="1"/>
  </cols>
  <sheetData>
    <row r="1" spans="1:9" x14ac:dyDescent="0.2">
      <c r="A1" s="3" t="s">
        <v>0</v>
      </c>
      <c r="B1" s="3" t="s">
        <v>1</v>
      </c>
      <c r="C1" s="3" t="s">
        <v>2</v>
      </c>
      <c r="D1" s="4" t="s">
        <v>3</v>
      </c>
      <c r="E1" s="3" t="s">
        <v>4</v>
      </c>
      <c r="F1" s="3" t="s">
        <v>5</v>
      </c>
      <c r="G1" s="3" t="s">
        <v>6</v>
      </c>
      <c r="H1" s="3" t="s">
        <v>7</v>
      </c>
      <c r="I1" s="3" t="s">
        <v>8</v>
      </c>
    </row>
    <row r="2" spans="1:9" x14ac:dyDescent="0.2">
      <c r="A2" s="1" t="s">
        <v>9</v>
      </c>
      <c r="B2" s="1" t="s">
        <v>10</v>
      </c>
      <c r="D2" s="5">
        <v>1051695.42</v>
      </c>
      <c r="E2" s="1">
        <v>20</v>
      </c>
      <c r="F2" s="1" t="s">
        <v>11</v>
      </c>
      <c r="I2" s="1" t="s">
        <v>12</v>
      </c>
    </row>
    <row r="3" spans="1:9" x14ac:dyDescent="0.2">
      <c r="A3" s="1" t="s">
        <v>9</v>
      </c>
      <c r="B3" s="1" t="s">
        <v>13</v>
      </c>
      <c r="D3" s="5">
        <v>22000000</v>
      </c>
      <c r="E3" s="1">
        <v>20</v>
      </c>
      <c r="F3" s="1" t="s">
        <v>11</v>
      </c>
      <c r="I3" s="1" t="s">
        <v>12</v>
      </c>
    </row>
    <row r="4" spans="1:9" x14ac:dyDescent="0.2">
      <c r="A4" s="1" t="s">
        <v>9</v>
      </c>
      <c r="B4" s="1" t="s">
        <v>14</v>
      </c>
      <c r="D4" s="5">
        <v>28171000</v>
      </c>
      <c r="E4" s="1">
        <v>20</v>
      </c>
      <c r="F4" s="1" t="s">
        <v>11</v>
      </c>
      <c r="I4" s="1" t="s">
        <v>12</v>
      </c>
    </row>
    <row r="5" spans="1:9" x14ac:dyDescent="0.2">
      <c r="A5" s="1" t="s">
        <v>9</v>
      </c>
      <c r="B5" s="1" t="s">
        <v>15</v>
      </c>
      <c r="D5" s="5">
        <v>801520</v>
      </c>
      <c r="E5" s="1">
        <v>20</v>
      </c>
      <c r="F5" s="1" t="s">
        <v>11</v>
      </c>
      <c r="I5" s="1" t="s">
        <v>12</v>
      </c>
    </row>
    <row r="6" spans="1:9" x14ac:dyDescent="0.2">
      <c r="A6" s="1" t="s">
        <v>9</v>
      </c>
      <c r="B6" s="1" t="s">
        <v>16</v>
      </c>
      <c r="D6" s="5">
        <v>42000000</v>
      </c>
      <c r="E6" s="1">
        <v>20</v>
      </c>
      <c r="F6" s="1" t="s">
        <v>11</v>
      </c>
      <c r="I6" s="1" t="s">
        <v>12</v>
      </c>
    </row>
    <row r="7" spans="1:9" x14ac:dyDescent="0.2">
      <c r="A7" s="1" t="s">
        <v>9</v>
      </c>
      <c r="B7" s="1" t="s">
        <v>17</v>
      </c>
      <c r="D7" s="5">
        <v>65862375</v>
      </c>
      <c r="E7" s="1">
        <v>20</v>
      </c>
      <c r="F7" s="1" t="s">
        <v>11</v>
      </c>
      <c r="I7" s="1" t="s">
        <v>12</v>
      </c>
    </row>
    <row r="8" spans="1:9" x14ac:dyDescent="0.2">
      <c r="A8" s="1" t="s">
        <v>18</v>
      </c>
      <c r="B8" s="1" t="s">
        <v>19</v>
      </c>
      <c r="D8" s="5">
        <v>437559365.67000002</v>
      </c>
      <c r="E8" s="1">
        <v>20</v>
      </c>
      <c r="F8" s="1" t="s">
        <v>11</v>
      </c>
      <c r="H8" s="1" t="s">
        <v>20</v>
      </c>
      <c r="I8" s="1" t="s">
        <v>21</v>
      </c>
    </row>
    <row r="9" spans="1:9" x14ac:dyDescent="0.2">
      <c r="A9" s="1" t="s">
        <v>18</v>
      </c>
      <c r="B9" s="1" t="s">
        <v>22</v>
      </c>
      <c r="D9" s="5">
        <v>50350300</v>
      </c>
      <c r="E9" s="1">
        <v>20</v>
      </c>
      <c r="F9" s="1" t="s">
        <v>11</v>
      </c>
      <c r="H9" s="1" t="s">
        <v>23</v>
      </c>
      <c r="I9" s="1" t="s">
        <v>21</v>
      </c>
    </row>
    <row r="10" spans="1:9" x14ac:dyDescent="0.2">
      <c r="A10" s="1" t="s">
        <v>24</v>
      </c>
      <c r="B10" s="1" t="s">
        <v>25</v>
      </c>
      <c r="D10" s="5">
        <v>540000000</v>
      </c>
      <c r="E10" s="1">
        <v>20</v>
      </c>
      <c r="F10" s="1" t="s">
        <v>11</v>
      </c>
      <c r="H10" s="1" t="s">
        <v>26</v>
      </c>
      <c r="I10" s="1" t="s">
        <v>27</v>
      </c>
    </row>
    <row r="11" spans="1:9" x14ac:dyDescent="0.2">
      <c r="B11" s="1" t="s">
        <v>28</v>
      </c>
      <c r="D11" s="5">
        <v>63233332.479999997</v>
      </c>
      <c r="E11" s="1">
        <v>20</v>
      </c>
      <c r="F11" s="1" t="s">
        <v>11</v>
      </c>
      <c r="H11" s="1" t="s">
        <v>29</v>
      </c>
    </row>
    <row r="12" spans="1:9" x14ac:dyDescent="0.2">
      <c r="A12" s="1" t="s">
        <v>24</v>
      </c>
      <c r="B12" s="1" t="s">
        <v>30</v>
      </c>
      <c r="D12" s="5">
        <v>130090000</v>
      </c>
      <c r="E12" s="1">
        <v>20</v>
      </c>
      <c r="F12" s="1" t="s">
        <v>11</v>
      </c>
      <c r="H12" s="1" t="s">
        <v>31</v>
      </c>
      <c r="I12" s="1" t="s">
        <v>24</v>
      </c>
    </row>
    <row r="13" spans="1:9" x14ac:dyDescent="0.2">
      <c r="A13" s="1" t="s">
        <v>32</v>
      </c>
      <c r="B13" s="1" t="s">
        <v>33</v>
      </c>
      <c r="D13" s="5">
        <v>31160000</v>
      </c>
      <c r="E13" s="1">
        <v>20</v>
      </c>
      <c r="F13" s="1" t="s">
        <v>11</v>
      </c>
      <c r="H13" s="1" t="s">
        <v>34</v>
      </c>
      <c r="I13" s="1" t="s">
        <v>32</v>
      </c>
    </row>
    <row r="14" spans="1:9" x14ac:dyDescent="0.2">
      <c r="A14" s="1" t="s">
        <v>32</v>
      </c>
      <c r="B14" s="1" t="s">
        <v>35</v>
      </c>
      <c r="D14" s="5">
        <v>182456600</v>
      </c>
      <c r="E14" s="1">
        <v>20</v>
      </c>
      <c r="F14" s="1" t="s">
        <v>11</v>
      </c>
      <c r="H14" s="1" t="s">
        <v>26</v>
      </c>
      <c r="I14" s="1" t="s">
        <v>32</v>
      </c>
    </row>
    <row r="15" spans="1:9" x14ac:dyDescent="0.2">
      <c r="A15" s="1" t="s">
        <v>24</v>
      </c>
      <c r="B15" s="1" t="s">
        <v>36</v>
      </c>
      <c r="D15" s="5">
        <v>250190000</v>
      </c>
      <c r="E15" s="1">
        <v>20</v>
      </c>
      <c r="F15" s="1" t="s">
        <v>11</v>
      </c>
      <c r="H15" s="1" t="s">
        <v>37</v>
      </c>
      <c r="I15" s="1" t="s">
        <v>24</v>
      </c>
    </row>
    <row r="16" spans="1:9" x14ac:dyDescent="0.2">
      <c r="A16" s="1" t="s">
        <v>24</v>
      </c>
      <c r="B16" s="1" t="s">
        <v>38</v>
      </c>
      <c r="D16" s="5">
        <v>18904880</v>
      </c>
      <c r="E16" s="1">
        <v>20</v>
      </c>
      <c r="F16" s="1" t="s">
        <v>11</v>
      </c>
      <c r="H16" s="1" t="s">
        <v>39</v>
      </c>
      <c r="I16" s="1" t="s">
        <v>24</v>
      </c>
    </row>
    <row r="17" spans="1:9" x14ac:dyDescent="0.2">
      <c r="A17" s="1" t="s">
        <v>24</v>
      </c>
      <c r="B17" s="1" t="s">
        <v>40</v>
      </c>
      <c r="D17" s="5">
        <v>12314400</v>
      </c>
      <c r="E17" s="1">
        <v>20</v>
      </c>
      <c r="F17" s="1" t="s">
        <v>11</v>
      </c>
      <c r="H17" s="1" t="s">
        <v>41</v>
      </c>
      <c r="I17" s="1" t="s">
        <v>24</v>
      </c>
    </row>
    <row r="18" spans="1:9" x14ac:dyDescent="0.2">
      <c r="A18" s="1" t="s">
        <v>42</v>
      </c>
      <c r="B18" s="1" t="s">
        <v>43</v>
      </c>
      <c r="D18" s="5">
        <v>509108509.64999998</v>
      </c>
      <c r="H18" s="1" t="s">
        <v>44</v>
      </c>
      <c r="I18" s="1" t="s">
        <v>45</v>
      </c>
    </row>
    <row r="19" spans="1:9" x14ac:dyDescent="0.2">
      <c r="A19" s="1" t="s">
        <v>46</v>
      </c>
      <c r="B19" s="1" t="s">
        <v>47</v>
      </c>
      <c r="D19" s="5">
        <v>133640000</v>
      </c>
      <c r="H19" s="1" t="s">
        <v>48</v>
      </c>
      <c r="I19" s="1" t="s">
        <v>45</v>
      </c>
    </row>
    <row r="20" spans="1:9" x14ac:dyDescent="0.2">
      <c r="A20" s="1" t="s">
        <v>46</v>
      </c>
      <c r="B20" s="1" t="s">
        <v>49</v>
      </c>
      <c r="D20" s="5">
        <v>46774000</v>
      </c>
      <c r="H20" s="1" t="s">
        <v>48</v>
      </c>
      <c r="I20" s="1" t="s">
        <v>45</v>
      </c>
    </row>
    <row r="21" spans="1:9" x14ac:dyDescent="0.2">
      <c r="A21" s="1" t="s">
        <v>46</v>
      </c>
      <c r="B21" s="1" t="s">
        <v>50</v>
      </c>
      <c r="D21" s="5">
        <v>160654000</v>
      </c>
      <c r="H21" s="1" t="s">
        <v>44</v>
      </c>
      <c r="I21" s="1" t="s">
        <v>45</v>
      </c>
    </row>
    <row r="22" spans="1:9" x14ac:dyDescent="0.2">
      <c r="A22" s="1" t="s">
        <v>46</v>
      </c>
      <c r="B22" s="1" t="s">
        <v>51</v>
      </c>
      <c r="D22" s="5">
        <v>32130800</v>
      </c>
      <c r="H22" s="1" t="s">
        <v>44</v>
      </c>
      <c r="I22" s="1" t="s">
        <v>45</v>
      </c>
    </row>
    <row r="23" spans="1:9" x14ac:dyDescent="0.2">
      <c r="A23" s="1" t="s">
        <v>46</v>
      </c>
      <c r="B23" s="1" t="s">
        <v>52</v>
      </c>
      <c r="D23" s="5">
        <v>153400000</v>
      </c>
      <c r="H23" s="1" t="s">
        <v>53</v>
      </c>
      <c r="I23" s="1" t="s">
        <v>45</v>
      </c>
    </row>
    <row r="24" spans="1:9" x14ac:dyDescent="0.2">
      <c r="A24" s="1" t="s">
        <v>46</v>
      </c>
      <c r="B24" s="1" t="s">
        <v>54</v>
      </c>
      <c r="D24" s="5">
        <v>53690000</v>
      </c>
      <c r="H24" s="1" t="s">
        <v>53</v>
      </c>
      <c r="I24" s="1" t="s">
        <v>45</v>
      </c>
    </row>
    <row r="25" spans="1:9" x14ac:dyDescent="0.2">
      <c r="A25" s="1" t="s">
        <v>46</v>
      </c>
      <c r="B25" s="1" t="s">
        <v>55</v>
      </c>
      <c r="D25" s="5">
        <v>150280000</v>
      </c>
      <c r="H25" s="1" t="s">
        <v>56</v>
      </c>
      <c r="I25" s="1" t="s">
        <v>45</v>
      </c>
    </row>
    <row r="26" spans="1:9" x14ac:dyDescent="0.2">
      <c r="A26" s="1" t="s">
        <v>46</v>
      </c>
      <c r="B26" s="1" t="s">
        <v>57</v>
      </c>
      <c r="D26" s="5">
        <v>30056000</v>
      </c>
      <c r="H26" s="1" t="s">
        <v>56</v>
      </c>
      <c r="I26" s="1" t="s">
        <v>45</v>
      </c>
    </row>
    <row r="27" spans="1:9" x14ac:dyDescent="0.2">
      <c r="A27" s="1" t="s">
        <v>58</v>
      </c>
      <c r="B27" s="1" t="s">
        <v>59</v>
      </c>
      <c r="D27" s="5">
        <v>66990000</v>
      </c>
      <c r="H27" s="1" t="s">
        <v>48</v>
      </c>
      <c r="I27" s="1" t="s">
        <v>60</v>
      </c>
    </row>
    <row r="28" spans="1:9" x14ac:dyDescent="0.2">
      <c r="A28" s="1" t="s">
        <v>58</v>
      </c>
      <c r="B28" s="1" t="s">
        <v>61</v>
      </c>
      <c r="D28" s="5">
        <v>23446500</v>
      </c>
      <c r="H28" s="1" t="s">
        <v>48</v>
      </c>
      <c r="I28" s="1" t="s">
        <v>60</v>
      </c>
    </row>
    <row r="29" spans="1:9" x14ac:dyDescent="0.2">
      <c r="A29" s="1" t="s">
        <v>58</v>
      </c>
      <c r="B29" s="1" t="s">
        <v>62</v>
      </c>
      <c r="D29" s="5">
        <v>57946000</v>
      </c>
      <c r="H29" s="1" t="s">
        <v>63</v>
      </c>
      <c r="I29" s="1" t="s">
        <v>60</v>
      </c>
    </row>
    <row r="30" spans="1:9" x14ac:dyDescent="0.2">
      <c r="A30" s="1" t="s">
        <v>64</v>
      </c>
      <c r="B30" s="1" t="s">
        <v>65</v>
      </c>
      <c r="D30" s="5">
        <v>59200000</v>
      </c>
      <c r="H30" s="1" t="s">
        <v>66</v>
      </c>
      <c r="I30" s="1" t="s">
        <v>67</v>
      </c>
    </row>
    <row r="31" spans="1:9" x14ac:dyDescent="0.2">
      <c r="A31" s="1" t="s">
        <v>64</v>
      </c>
      <c r="B31" s="1" t="s">
        <v>68</v>
      </c>
      <c r="D31" s="5">
        <v>11840000</v>
      </c>
      <c r="H31" s="1" t="s">
        <v>66</v>
      </c>
      <c r="I31" s="1" t="s">
        <v>67</v>
      </c>
    </row>
    <row r="32" spans="1:9" x14ac:dyDescent="0.2">
      <c r="A32" s="1" t="s">
        <v>64</v>
      </c>
      <c r="B32" s="1" t="s">
        <v>69</v>
      </c>
      <c r="D32" s="5">
        <v>57056000</v>
      </c>
      <c r="H32" s="1" t="s">
        <v>70</v>
      </c>
      <c r="I32" s="1" t="s">
        <v>67</v>
      </c>
    </row>
    <row r="33" spans="1:9" x14ac:dyDescent="0.2">
      <c r="A33" s="1" t="s">
        <v>64</v>
      </c>
      <c r="B33" s="1" t="s">
        <v>71</v>
      </c>
      <c r="D33" s="5">
        <v>11411200</v>
      </c>
      <c r="H33" s="1" t="s">
        <v>70</v>
      </c>
      <c r="I33" s="1" t="s">
        <v>67</v>
      </c>
    </row>
    <row r="34" spans="1:9" x14ac:dyDescent="0.2">
      <c r="A34" s="1" t="s">
        <v>72</v>
      </c>
      <c r="B34" s="1" t="s">
        <v>73</v>
      </c>
      <c r="D34" s="5">
        <v>106740400</v>
      </c>
      <c r="H34" s="1" t="s">
        <v>48</v>
      </c>
      <c r="I34" s="1" t="s">
        <v>74</v>
      </c>
    </row>
    <row r="35" spans="1:9" x14ac:dyDescent="0.2">
      <c r="A35" s="1" t="s">
        <v>72</v>
      </c>
      <c r="B35" s="1" t="s">
        <v>75</v>
      </c>
      <c r="D35" s="5">
        <v>21348080</v>
      </c>
      <c r="H35" s="1" t="s">
        <v>48</v>
      </c>
      <c r="I35" s="1" t="s">
        <v>74</v>
      </c>
    </row>
    <row r="36" spans="1:9" x14ac:dyDescent="0.2">
      <c r="A36" s="1" t="s">
        <v>72</v>
      </c>
      <c r="B36" s="1" t="s">
        <v>76</v>
      </c>
      <c r="D36" s="5">
        <v>98540000</v>
      </c>
      <c r="H36" s="1" t="s">
        <v>66</v>
      </c>
      <c r="I36" s="1" t="s">
        <v>74</v>
      </c>
    </row>
    <row r="37" spans="1:9" x14ac:dyDescent="0.2">
      <c r="A37" s="1" t="s">
        <v>72</v>
      </c>
      <c r="B37" s="1" t="s">
        <v>77</v>
      </c>
      <c r="D37" s="5">
        <v>19708000</v>
      </c>
      <c r="H37" s="1" t="s">
        <v>66</v>
      </c>
      <c r="I37" s="1" t="s">
        <v>74</v>
      </c>
    </row>
    <row r="38" spans="1:9" x14ac:dyDescent="0.2">
      <c r="A38" s="1" t="s">
        <v>72</v>
      </c>
      <c r="B38" s="1" t="s">
        <v>78</v>
      </c>
      <c r="D38" s="5">
        <v>95940000</v>
      </c>
      <c r="H38" s="1" t="s">
        <v>70</v>
      </c>
      <c r="I38" s="1" t="s">
        <v>74</v>
      </c>
    </row>
    <row r="39" spans="1:9" x14ac:dyDescent="0.2">
      <c r="A39" s="1" t="s">
        <v>72</v>
      </c>
      <c r="B39" s="1" t="s">
        <v>79</v>
      </c>
      <c r="D39" s="5">
        <v>19188000</v>
      </c>
      <c r="H39" s="1" t="s">
        <v>70</v>
      </c>
      <c r="I39" s="1" t="s">
        <v>74</v>
      </c>
    </row>
    <row r="40" spans="1:9" x14ac:dyDescent="0.2">
      <c r="A40" s="1" t="s">
        <v>72</v>
      </c>
      <c r="B40" s="1" t="s">
        <v>80</v>
      </c>
      <c r="D40" s="5">
        <v>101920000</v>
      </c>
      <c r="H40" s="1" t="s">
        <v>56</v>
      </c>
      <c r="I40" s="1" t="s">
        <v>74</v>
      </c>
    </row>
    <row r="41" spans="1:9" x14ac:dyDescent="0.2">
      <c r="A41" s="1" t="s">
        <v>72</v>
      </c>
      <c r="B41" s="1" t="s">
        <v>81</v>
      </c>
      <c r="D41" s="5">
        <v>20384000</v>
      </c>
      <c r="H41" s="1" t="s">
        <v>56</v>
      </c>
      <c r="I41" s="1" t="s">
        <v>74</v>
      </c>
    </row>
    <row r="42" spans="1:9" x14ac:dyDescent="0.2">
      <c r="A42" s="1" t="s">
        <v>72</v>
      </c>
      <c r="B42" s="1" t="s">
        <v>82</v>
      </c>
      <c r="D42" s="5">
        <v>101400000</v>
      </c>
      <c r="H42" s="1" t="s">
        <v>83</v>
      </c>
      <c r="I42" s="1" t="s">
        <v>74</v>
      </c>
    </row>
    <row r="43" spans="1:9" x14ac:dyDescent="0.2">
      <c r="A43" s="1" t="s">
        <v>84</v>
      </c>
      <c r="B43" s="1" t="s">
        <v>85</v>
      </c>
      <c r="D43" s="5">
        <v>55000000</v>
      </c>
      <c r="H43" s="1" t="s">
        <v>86</v>
      </c>
      <c r="I43" s="1" t="s">
        <v>60</v>
      </c>
    </row>
    <row r="44" spans="1:9" x14ac:dyDescent="0.2">
      <c r="A44" s="1" t="s">
        <v>84</v>
      </c>
      <c r="B44" s="1" t="s">
        <v>87</v>
      </c>
      <c r="D44" s="5">
        <v>11000000</v>
      </c>
      <c r="H44" s="1" t="s">
        <v>86</v>
      </c>
      <c r="I44" s="1" t="s">
        <v>60</v>
      </c>
    </row>
    <row r="45" spans="1:9" x14ac:dyDescent="0.2">
      <c r="A45" s="1" t="s">
        <v>84</v>
      </c>
      <c r="B45" s="1" t="s">
        <v>88</v>
      </c>
      <c r="D45" s="5">
        <v>50490000</v>
      </c>
      <c r="H45" s="1" t="s">
        <v>70</v>
      </c>
      <c r="I45" s="1" t="s">
        <v>60</v>
      </c>
    </row>
    <row r="46" spans="1:9" x14ac:dyDescent="0.2">
      <c r="A46" s="1" t="s">
        <v>84</v>
      </c>
      <c r="B46" s="1" t="s">
        <v>89</v>
      </c>
      <c r="D46" s="5">
        <v>10098000</v>
      </c>
      <c r="H46" s="1" t="s">
        <v>70</v>
      </c>
      <c r="I46" s="1" t="s">
        <v>60</v>
      </c>
    </row>
    <row r="47" spans="1:9" x14ac:dyDescent="0.2">
      <c r="A47" s="1" t="s">
        <v>84</v>
      </c>
      <c r="B47" s="1" t="s">
        <v>90</v>
      </c>
      <c r="D47" s="5">
        <v>49750000</v>
      </c>
      <c r="H47" s="1" t="s">
        <v>56</v>
      </c>
      <c r="I47" s="1" t="s">
        <v>60</v>
      </c>
    </row>
    <row r="48" spans="1:9" x14ac:dyDescent="0.2">
      <c r="A48" s="1" t="s">
        <v>84</v>
      </c>
      <c r="B48" s="1" t="s">
        <v>91</v>
      </c>
      <c r="D48" s="5">
        <v>9950000</v>
      </c>
      <c r="H48" s="1" t="s">
        <v>56</v>
      </c>
      <c r="I48" s="1" t="s">
        <v>60</v>
      </c>
    </row>
    <row r="49" spans="1:9" x14ac:dyDescent="0.2">
      <c r="A49" s="1" t="s">
        <v>84</v>
      </c>
      <c r="B49" s="1" t="s">
        <v>92</v>
      </c>
      <c r="D49" s="5">
        <v>46875000</v>
      </c>
      <c r="H49" s="1" t="s">
        <v>83</v>
      </c>
      <c r="I49" s="1" t="s">
        <v>60</v>
      </c>
    </row>
    <row r="50" spans="1:9" x14ac:dyDescent="0.2">
      <c r="A50" s="1" t="s">
        <v>84</v>
      </c>
      <c r="B50" s="1" t="s">
        <v>93</v>
      </c>
      <c r="D50" s="5">
        <v>9375000</v>
      </c>
      <c r="H50" s="1" t="s">
        <v>83</v>
      </c>
      <c r="I50" s="1" t="s">
        <v>60</v>
      </c>
    </row>
    <row r="51" spans="1:9" x14ac:dyDescent="0.2">
      <c r="A51" s="1" t="s">
        <v>94</v>
      </c>
      <c r="B51" s="1" t="s">
        <v>95</v>
      </c>
      <c r="D51" s="5">
        <v>15824820</v>
      </c>
      <c r="H51" s="1" t="s">
        <v>48</v>
      </c>
      <c r="I51" s="1" t="s">
        <v>96</v>
      </c>
    </row>
    <row r="52" spans="1:9" x14ac:dyDescent="0.2">
      <c r="A52" s="1" t="s">
        <v>94</v>
      </c>
      <c r="B52" s="1" t="s">
        <v>97</v>
      </c>
      <c r="D52" s="5">
        <v>5538687</v>
      </c>
      <c r="H52" s="1" t="s">
        <v>48</v>
      </c>
      <c r="I52" s="1" t="s">
        <v>96</v>
      </c>
    </row>
    <row r="53" spans="1:9" x14ac:dyDescent="0.2">
      <c r="A53" s="1" t="s">
        <v>98</v>
      </c>
      <c r="B53" s="1" t="s">
        <v>99</v>
      </c>
      <c r="D53" s="5">
        <v>157394148</v>
      </c>
      <c r="H53" s="1" t="s">
        <v>48</v>
      </c>
      <c r="I53" s="1" t="s">
        <v>74</v>
      </c>
    </row>
    <row r="54" spans="1:9" x14ac:dyDescent="0.2">
      <c r="A54" s="1" t="s">
        <v>98</v>
      </c>
      <c r="B54" s="1" t="s">
        <v>100</v>
      </c>
      <c r="D54" s="5">
        <v>31478829.600000001</v>
      </c>
      <c r="H54" s="1" t="s">
        <v>48</v>
      </c>
      <c r="I54" s="1" t="s">
        <v>74</v>
      </c>
    </row>
    <row r="55" spans="1:9" x14ac:dyDescent="0.2">
      <c r="A55" s="1" t="s">
        <v>98</v>
      </c>
      <c r="B55" s="1" t="s">
        <v>101</v>
      </c>
      <c r="D55" s="5">
        <v>794626900</v>
      </c>
      <c r="H55" s="1" t="s">
        <v>102</v>
      </c>
      <c r="I55" s="1" t="s">
        <v>74</v>
      </c>
    </row>
    <row r="56" spans="1:9" x14ac:dyDescent="0.2">
      <c r="A56" s="1" t="s">
        <v>98</v>
      </c>
      <c r="B56" s="1" t="s">
        <v>103</v>
      </c>
      <c r="D56" s="5">
        <v>158925380</v>
      </c>
      <c r="H56" s="1" t="s">
        <v>102</v>
      </c>
      <c r="I56" s="1" t="s">
        <v>74</v>
      </c>
    </row>
    <row r="57" spans="1:9" x14ac:dyDescent="0.2">
      <c r="A57" s="1" t="s">
        <v>98</v>
      </c>
      <c r="B57" s="1" t="s">
        <v>104</v>
      </c>
      <c r="D57" s="5">
        <v>275271895.23000002</v>
      </c>
      <c r="H57" s="1" t="s">
        <v>53</v>
      </c>
      <c r="I57" s="1" t="s">
        <v>74</v>
      </c>
    </row>
    <row r="58" spans="1:9" x14ac:dyDescent="0.2">
      <c r="A58" s="1" t="s">
        <v>98</v>
      </c>
      <c r="B58" s="1" t="s">
        <v>105</v>
      </c>
      <c r="D58" s="5">
        <v>55054379.049999997</v>
      </c>
      <c r="H58" s="1" t="s">
        <v>53</v>
      </c>
      <c r="I58" s="1" t="s">
        <v>74</v>
      </c>
    </row>
    <row r="59" spans="1:9" x14ac:dyDescent="0.2">
      <c r="A59" s="1" t="s">
        <v>98</v>
      </c>
      <c r="B59" s="1" t="s">
        <v>106</v>
      </c>
      <c r="D59" s="5">
        <v>1309621174.75</v>
      </c>
      <c r="H59" s="1" t="s">
        <v>70</v>
      </c>
      <c r="I59" s="1" t="s">
        <v>74</v>
      </c>
    </row>
    <row r="60" spans="1:9" x14ac:dyDescent="0.2">
      <c r="A60" s="1" t="s">
        <v>98</v>
      </c>
      <c r="B60" s="1" t="s">
        <v>107</v>
      </c>
      <c r="D60" s="5">
        <v>261924234.94999999</v>
      </c>
      <c r="H60" s="1" t="s">
        <v>70</v>
      </c>
      <c r="I60" s="1" t="s">
        <v>74</v>
      </c>
    </row>
    <row r="61" spans="1:9" x14ac:dyDescent="0.2">
      <c r="A61" s="1" t="s">
        <v>98</v>
      </c>
      <c r="B61" s="1" t="s">
        <v>108</v>
      </c>
      <c r="D61" s="5">
        <v>629364878</v>
      </c>
      <c r="H61" s="1" t="s">
        <v>56</v>
      </c>
      <c r="I61" s="1" t="s">
        <v>74</v>
      </c>
    </row>
    <row r="62" spans="1:9" x14ac:dyDescent="0.2">
      <c r="A62" s="1" t="s">
        <v>98</v>
      </c>
      <c r="B62" s="1" t="s">
        <v>109</v>
      </c>
      <c r="D62" s="5">
        <v>125872975.59999999</v>
      </c>
      <c r="H62" s="1" t="s">
        <v>56</v>
      </c>
      <c r="I62" s="1" t="s">
        <v>74</v>
      </c>
    </row>
    <row r="63" spans="1:9" x14ac:dyDescent="0.2">
      <c r="A63" s="1" t="s">
        <v>110</v>
      </c>
      <c r="B63" s="1" t="s">
        <v>111</v>
      </c>
      <c r="D63" s="5">
        <v>232440000</v>
      </c>
      <c r="H63" s="1" t="s">
        <v>48</v>
      </c>
      <c r="I63" s="1" t="s">
        <v>112</v>
      </c>
    </row>
    <row r="64" spans="1:9" x14ac:dyDescent="0.2">
      <c r="A64" s="1" t="s">
        <v>110</v>
      </c>
      <c r="B64" s="1" t="s">
        <v>113</v>
      </c>
      <c r="D64" s="5">
        <v>81354000</v>
      </c>
      <c r="H64" s="1" t="s">
        <v>48</v>
      </c>
      <c r="I64" s="1" t="s">
        <v>112</v>
      </c>
    </row>
    <row r="65" spans="1:9" x14ac:dyDescent="0.2">
      <c r="A65" s="1" t="s">
        <v>110</v>
      </c>
      <c r="B65" s="1" t="s">
        <v>114</v>
      </c>
      <c r="D65" s="5">
        <v>223386800</v>
      </c>
      <c r="H65" s="1" t="s">
        <v>44</v>
      </c>
      <c r="I65" s="1" t="s">
        <v>112</v>
      </c>
    </row>
    <row r="66" spans="1:9" x14ac:dyDescent="0.2">
      <c r="A66" s="1" t="s">
        <v>110</v>
      </c>
      <c r="B66" s="1" t="s">
        <v>115</v>
      </c>
      <c r="D66" s="5">
        <v>44677360</v>
      </c>
      <c r="H66" s="1" t="s">
        <v>44</v>
      </c>
      <c r="I66" s="1" t="s">
        <v>112</v>
      </c>
    </row>
    <row r="67" spans="1:9" x14ac:dyDescent="0.2">
      <c r="A67" s="1" t="s">
        <v>116</v>
      </c>
      <c r="B67" s="1" t="s">
        <v>117</v>
      </c>
      <c r="D67" s="5">
        <v>154125000</v>
      </c>
      <c r="H67" s="1" t="s">
        <v>56</v>
      </c>
      <c r="I67" s="1" t="s">
        <v>118</v>
      </c>
    </row>
    <row r="68" spans="1:9" x14ac:dyDescent="0.2">
      <c r="A68" s="1" t="s">
        <v>116</v>
      </c>
      <c r="B68" s="1" t="s">
        <v>119</v>
      </c>
      <c r="D68" s="5">
        <v>30825000</v>
      </c>
      <c r="H68" s="1" t="s">
        <v>56</v>
      </c>
      <c r="I68" s="1" t="s">
        <v>118</v>
      </c>
    </row>
    <row r="69" spans="1:9" x14ac:dyDescent="0.2">
      <c r="A69" s="1" t="s">
        <v>120</v>
      </c>
      <c r="B69" s="1" t="s">
        <v>121</v>
      </c>
      <c r="D69" s="5">
        <v>27282500</v>
      </c>
      <c r="H69" s="1" t="s">
        <v>70</v>
      </c>
      <c r="I69" s="1" t="s">
        <v>122</v>
      </c>
    </row>
    <row r="70" spans="1:9" x14ac:dyDescent="0.2">
      <c r="A70" s="1" t="s">
        <v>120</v>
      </c>
      <c r="B70" s="1" t="s">
        <v>121</v>
      </c>
      <c r="D70" s="5">
        <v>77950000</v>
      </c>
      <c r="H70" s="1" t="s">
        <v>70</v>
      </c>
      <c r="I70" s="1" t="s">
        <v>122</v>
      </c>
    </row>
    <row r="71" spans="1:9" x14ac:dyDescent="0.2">
      <c r="A71" s="1" t="s">
        <v>123</v>
      </c>
      <c r="B71" s="1" t="s">
        <v>124</v>
      </c>
      <c r="D71" s="5">
        <v>101250000</v>
      </c>
      <c r="H71" s="1" t="s">
        <v>102</v>
      </c>
      <c r="I71" s="1" t="s">
        <v>125</v>
      </c>
    </row>
    <row r="72" spans="1:9" x14ac:dyDescent="0.2">
      <c r="A72" s="1" t="s">
        <v>123</v>
      </c>
      <c r="B72" s="1" t="s">
        <v>126</v>
      </c>
      <c r="D72" s="5">
        <v>35437500</v>
      </c>
      <c r="H72" s="1" t="s">
        <v>102</v>
      </c>
      <c r="I72" s="1" t="s">
        <v>125</v>
      </c>
    </row>
    <row r="73" spans="1:9" x14ac:dyDescent="0.2">
      <c r="A73" s="1" t="s">
        <v>127</v>
      </c>
      <c r="B73" s="1" t="s">
        <v>128</v>
      </c>
      <c r="C73" s="1" t="s">
        <v>129</v>
      </c>
      <c r="D73" s="5">
        <v>7976500</v>
      </c>
      <c r="E73" s="1" t="s">
        <v>130</v>
      </c>
      <c r="F73" s="1" t="s">
        <v>131</v>
      </c>
      <c r="G73" s="1" t="s">
        <v>132</v>
      </c>
      <c r="H73" s="1" t="s">
        <v>133</v>
      </c>
      <c r="I73" s="1" t="s">
        <v>134</v>
      </c>
    </row>
    <row r="74" spans="1:9" x14ac:dyDescent="0.2">
      <c r="A74" s="1" t="s">
        <v>135</v>
      </c>
      <c r="B74" s="1" t="s">
        <v>136</v>
      </c>
      <c r="C74" s="1" t="s">
        <v>129</v>
      </c>
      <c r="D74" s="5">
        <v>93925010.280000001</v>
      </c>
      <c r="E74" s="1" t="s">
        <v>137</v>
      </c>
      <c r="F74" s="1" t="s">
        <v>138</v>
      </c>
      <c r="G74" s="1" t="s">
        <v>132</v>
      </c>
      <c r="H74" s="1" t="s">
        <v>139</v>
      </c>
      <c r="I74" s="1" t="s">
        <v>140</v>
      </c>
    </row>
    <row r="75" spans="1:9" x14ac:dyDescent="0.2">
      <c r="A75" s="1" t="s">
        <v>135</v>
      </c>
      <c r="B75" s="1" t="s">
        <v>141</v>
      </c>
      <c r="C75" s="1" t="s">
        <v>129</v>
      </c>
      <c r="D75" s="5">
        <v>18784967.559999999</v>
      </c>
      <c r="E75" s="1" t="s">
        <v>137</v>
      </c>
      <c r="F75" s="1" t="s">
        <v>138</v>
      </c>
      <c r="G75" s="1" t="s">
        <v>132</v>
      </c>
      <c r="H75" s="1" t="s">
        <v>139</v>
      </c>
      <c r="I75" s="1" t="s">
        <v>140</v>
      </c>
    </row>
    <row r="76" spans="1:9" x14ac:dyDescent="0.2">
      <c r="A76" s="1" t="s">
        <v>142</v>
      </c>
      <c r="B76" s="1" t="s">
        <v>143</v>
      </c>
      <c r="C76" s="1" t="s">
        <v>129</v>
      </c>
      <c r="D76" s="5">
        <v>152754737</v>
      </c>
      <c r="E76" s="1" t="s">
        <v>144</v>
      </c>
      <c r="F76" s="1" t="s">
        <v>145</v>
      </c>
      <c r="G76" s="1" t="s">
        <v>132</v>
      </c>
      <c r="H76" s="1" t="s">
        <v>146</v>
      </c>
      <c r="I76" s="1" t="s">
        <v>147</v>
      </c>
    </row>
    <row r="77" spans="1:9" x14ac:dyDescent="0.2">
      <c r="A77" s="1" t="s">
        <v>148</v>
      </c>
      <c r="B77" s="1" t="s">
        <v>149</v>
      </c>
      <c r="C77" s="1" t="s">
        <v>129</v>
      </c>
      <c r="D77" s="5">
        <v>129725175.59999999</v>
      </c>
      <c r="E77" s="1" t="s">
        <v>150</v>
      </c>
      <c r="F77" s="1" t="s">
        <v>151</v>
      </c>
      <c r="G77" s="1" t="s">
        <v>152</v>
      </c>
      <c r="H77" s="1" t="s">
        <v>153</v>
      </c>
      <c r="I77" s="1" t="s">
        <v>154</v>
      </c>
    </row>
    <row r="78" spans="1:9" x14ac:dyDescent="0.2">
      <c r="A78" s="1" t="s">
        <v>148</v>
      </c>
      <c r="B78" s="1" t="s">
        <v>155</v>
      </c>
      <c r="C78" s="1" t="s">
        <v>129</v>
      </c>
      <c r="D78" s="5">
        <v>38917552.68</v>
      </c>
      <c r="E78" s="1" t="s">
        <v>150</v>
      </c>
      <c r="F78" s="1" t="s">
        <v>151</v>
      </c>
      <c r="G78" s="1" t="s">
        <v>152</v>
      </c>
      <c r="H78" s="1" t="s">
        <v>153</v>
      </c>
      <c r="I78" s="1" t="s">
        <v>154</v>
      </c>
    </row>
    <row r="79" spans="1:9" x14ac:dyDescent="0.2">
      <c r="A79" s="1" t="s">
        <v>156</v>
      </c>
      <c r="B79" s="1" t="s">
        <v>157</v>
      </c>
      <c r="C79" s="1" t="s">
        <v>129</v>
      </c>
      <c r="D79" s="5">
        <v>73481320</v>
      </c>
      <c r="E79" s="1" t="s">
        <v>137</v>
      </c>
      <c r="F79" s="1" t="s">
        <v>138</v>
      </c>
      <c r="G79" s="1" t="s">
        <v>132</v>
      </c>
      <c r="H79" s="1" t="s">
        <v>158</v>
      </c>
      <c r="I79" s="1" t="s">
        <v>159</v>
      </c>
    </row>
    <row r="80" spans="1:9" x14ac:dyDescent="0.2">
      <c r="A80" s="1" t="s">
        <v>156</v>
      </c>
      <c r="B80" s="1" t="s">
        <v>160</v>
      </c>
      <c r="C80" s="1" t="s">
        <v>129</v>
      </c>
      <c r="D80" s="5">
        <v>22044396</v>
      </c>
      <c r="E80" s="1" t="s">
        <v>137</v>
      </c>
      <c r="F80" s="1" t="s">
        <v>138</v>
      </c>
      <c r="G80" s="1" t="s">
        <v>132</v>
      </c>
      <c r="H80" s="1" t="s">
        <v>158</v>
      </c>
      <c r="I80" s="1" t="s">
        <v>159</v>
      </c>
    </row>
    <row r="81" spans="1:9" x14ac:dyDescent="0.2">
      <c r="A81" s="1" t="s">
        <v>161</v>
      </c>
      <c r="B81" s="1" t="s">
        <v>162</v>
      </c>
      <c r="C81" s="1" t="s">
        <v>129</v>
      </c>
      <c r="D81" s="5">
        <v>3857117.5</v>
      </c>
      <c r="E81" s="1" t="s">
        <v>163</v>
      </c>
      <c r="F81" s="1" t="s">
        <v>164</v>
      </c>
      <c r="G81" s="1" t="s">
        <v>152</v>
      </c>
      <c r="H81" s="1" t="s">
        <v>165</v>
      </c>
      <c r="I81" s="1" t="s">
        <v>166</v>
      </c>
    </row>
    <row r="82" spans="1:9" x14ac:dyDescent="0.2">
      <c r="A82" s="1" t="s">
        <v>167</v>
      </c>
      <c r="B82" s="1" t="s">
        <v>168</v>
      </c>
      <c r="C82" s="1" t="s">
        <v>129</v>
      </c>
      <c r="D82" s="5">
        <v>3812300</v>
      </c>
      <c r="E82" s="1" t="s">
        <v>169</v>
      </c>
      <c r="F82" s="1" t="s">
        <v>170</v>
      </c>
      <c r="G82" s="1" t="s">
        <v>132</v>
      </c>
      <c r="H82" s="1" t="s">
        <v>171</v>
      </c>
      <c r="I82" s="1" t="s">
        <v>172</v>
      </c>
    </row>
    <row r="83" spans="1:9" x14ac:dyDescent="0.2">
      <c r="A83" s="1" t="s">
        <v>173</v>
      </c>
      <c r="B83" s="1" t="s">
        <v>174</v>
      </c>
      <c r="C83" s="1" t="s">
        <v>129</v>
      </c>
      <c r="D83" s="5">
        <v>2751000</v>
      </c>
      <c r="E83" s="1" t="s">
        <v>175</v>
      </c>
      <c r="F83" s="1" t="s">
        <v>176</v>
      </c>
      <c r="G83" s="1" t="s">
        <v>152</v>
      </c>
      <c r="H83" s="1" t="s">
        <v>177</v>
      </c>
      <c r="I83" s="1" t="s">
        <v>178</v>
      </c>
    </row>
    <row r="84" spans="1:9" x14ac:dyDescent="0.2">
      <c r="A84" s="1" t="s">
        <v>173</v>
      </c>
      <c r="B84" s="1" t="s">
        <v>179</v>
      </c>
      <c r="C84" s="1" t="s">
        <v>129</v>
      </c>
      <c r="D84" s="5">
        <v>11595500</v>
      </c>
      <c r="E84" s="1" t="s">
        <v>175</v>
      </c>
      <c r="F84" s="1" t="s">
        <v>176</v>
      </c>
      <c r="G84" s="1" t="s">
        <v>152</v>
      </c>
      <c r="H84" s="1" t="s">
        <v>29</v>
      </c>
      <c r="I84" s="1" t="s">
        <v>178</v>
      </c>
    </row>
    <row r="85" spans="1:9" x14ac:dyDescent="0.2">
      <c r="A85" s="1" t="s">
        <v>180</v>
      </c>
      <c r="B85" s="1" t="s">
        <v>181</v>
      </c>
      <c r="C85" s="1" t="s">
        <v>129</v>
      </c>
      <c r="D85" s="5">
        <v>936000</v>
      </c>
      <c r="E85" s="1" t="s">
        <v>182</v>
      </c>
      <c r="F85" s="1" t="s">
        <v>138</v>
      </c>
      <c r="G85" s="1" t="s">
        <v>132</v>
      </c>
      <c r="H85" s="1" t="s">
        <v>183</v>
      </c>
      <c r="I85" s="1" t="s">
        <v>184</v>
      </c>
    </row>
    <row r="86" spans="1:9" x14ac:dyDescent="0.2">
      <c r="A86" s="1" t="s">
        <v>185</v>
      </c>
      <c r="B86" s="1" t="s">
        <v>186</v>
      </c>
      <c r="C86" s="1" t="s">
        <v>129</v>
      </c>
      <c r="D86" s="5">
        <v>8046400</v>
      </c>
      <c r="E86" s="1" t="s">
        <v>187</v>
      </c>
      <c r="F86" s="1" t="s">
        <v>188</v>
      </c>
      <c r="G86" s="1" t="s">
        <v>132</v>
      </c>
      <c r="H86" s="1" t="s">
        <v>189</v>
      </c>
      <c r="I86" s="1" t="s">
        <v>190</v>
      </c>
    </row>
    <row r="87" spans="1:9" x14ac:dyDescent="0.2">
      <c r="A87" s="1" t="s">
        <v>191</v>
      </c>
      <c r="B87" s="1" t="s">
        <v>192</v>
      </c>
      <c r="C87" s="1" t="s">
        <v>129</v>
      </c>
      <c r="D87" s="5">
        <v>15456000</v>
      </c>
      <c r="E87" s="1" t="s">
        <v>193</v>
      </c>
      <c r="F87" s="1" t="s">
        <v>138</v>
      </c>
      <c r="G87" s="1" t="s">
        <v>132</v>
      </c>
      <c r="H87" s="1" t="s">
        <v>44</v>
      </c>
      <c r="I87" s="1" t="s">
        <v>194</v>
      </c>
    </row>
    <row r="88" spans="1:9" x14ac:dyDescent="0.2">
      <c r="A88" s="1" t="s">
        <v>191</v>
      </c>
      <c r="B88" s="1" t="s">
        <v>195</v>
      </c>
      <c r="C88" s="1" t="s">
        <v>129</v>
      </c>
      <c r="D88" s="5">
        <v>17466975</v>
      </c>
      <c r="E88" s="1" t="s">
        <v>193</v>
      </c>
      <c r="F88" s="1" t="s">
        <v>138</v>
      </c>
      <c r="G88" s="1" t="s">
        <v>132</v>
      </c>
      <c r="H88" s="1" t="s">
        <v>196</v>
      </c>
      <c r="I88" s="1" t="s">
        <v>194</v>
      </c>
    </row>
    <row r="89" spans="1:9" x14ac:dyDescent="0.2">
      <c r="A89" s="1" t="s">
        <v>191</v>
      </c>
      <c r="B89" s="1" t="s">
        <v>197</v>
      </c>
      <c r="C89" s="1" t="s">
        <v>129</v>
      </c>
      <c r="D89" s="5">
        <v>3493395</v>
      </c>
      <c r="E89" s="1" t="s">
        <v>193</v>
      </c>
      <c r="F89" s="1" t="s">
        <v>138</v>
      </c>
      <c r="G89" s="1" t="s">
        <v>132</v>
      </c>
      <c r="H89" s="1" t="s">
        <v>196</v>
      </c>
      <c r="I89" s="1" t="s">
        <v>194</v>
      </c>
    </row>
    <row r="90" spans="1:9" x14ac:dyDescent="0.2">
      <c r="A90" s="1" t="s">
        <v>198</v>
      </c>
      <c r="B90" s="1" t="s">
        <v>199</v>
      </c>
      <c r="C90" s="1" t="s">
        <v>129</v>
      </c>
      <c r="D90" s="5">
        <v>1079442</v>
      </c>
      <c r="E90" s="1" t="s">
        <v>163</v>
      </c>
      <c r="F90" s="1" t="s">
        <v>164</v>
      </c>
      <c r="G90" s="1" t="s">
        <v>152</v>
      </c>
      <c r="H90" s="1" t="s">
        <v>200</v>
      </c>
      <c r="I90" s="1" t="s">
        <v>201</v>
      </c>
    </row>
    <row r="91" spans="1:9" x14ac:dyDescent="0.2">
      <c r="A91" s="1" t="s">
        <v>198</v>
      </c>
      <c r="B91" s="1" t="s">
        <v>202</v>
      </c>
      <c r="C91" s="1" t="s">
        <v>129</v>
      </c>
      <c r="D91" s="5">
        <v>726530</v>
      </c>
      <c r="E91" s="1" t="s">
        <v>163</v>
      </c>
      <c r="F91" s="1" t="s">
        <v>164</v>
      </c>
      <c r="G91" s="1" t="s">
        <v>152</v>
      </c>
      <c r="H91" s="1" t="s">
        <v>203</v>
      </c>
      <c r="I91" s="1" t="s">
        <v>201</v>
      </c>
    </row>
    <row r="92" spans="1:9" x14ac:dyDescent="0.2">
      <c r="A92" s="1" t="s">
        <v>204</v>
      </c>
      <c r="B92" s="1" t="s">
        <v>205</v>
      </c>
      <c r="C92" s="1" t="s">
        <v>129</v>
      </c>
      <c r="D92" s="5">
        <v>3260000</v>
      </c>
      <c r="E92" s="1" t="s">
        <v>206</v>
      </c>
      <c r="F92" s="1" t="s">
        <v>207</v>
      </c>
      <c r="G92" s="1" t="s">
        <v>132</v>
      </c>
      <c r="H92" s="1" t="s">
        <v>208</v>
      </c>
      <c r="I92" s="1" t="s">
        <v>209</v>
      </c>
    </row>
    <row r="93" spans="1:9" x14ac:dyDescent="0.2">
      <c r="A93" s="1" t="s">
        <v>210</v>
      </c>
      <c r="B93" s="1" t="s">
        <v>211</v>
      </c>
      <c r="C93" s="1" t="s">
        <v>129</v>
      </c>
      <c r="D93" s="5">
        <v>32150560</v>
      </c>
      <c r="E93" s="1" t="s">
        <v>187</v>
      </c>
      <c r="F93" s="1" t="s">
        <v>188</v>
      </c>
      <c r="G93" s="1" t="s">
        <v>132</v>
      </c>
      <c r="H93" s="1" t="s">
        <v>212</v>
      </c>
      <c r="I93" s="1" t="s">
        <v>213</v>
      </c>
    </row>
    <row r="94" spans="1:9" x14ac:dyDescent="0.2">
      <c r="A94" s="1" t="s">
        <v>210</v>
      </c>
      <c r="B94" s="1" t="s">
        <v>214</v>
      </c>
      <c r="C94" s="1" t="s">
        <v>129</v>
      </c>
      <c r="D94" s="5">
        <v>25896365.399999999</v>
      </c>
      <c r="E94" s="1" t="s">
        <v>187</v>
      </c>
      <c r="F94" s="1" t="s">
        <v>188</v>
      </c>
      <c r="G94" s="1" t="s">
        <v>132</v>
      </c>
      <c r="H94" s="1" t="s">
        <v>215</v>
      </c>
      <c r="I94" s="1" t="s">
        <v>213</v>
      </c>
    </row>
    <row r="95" spans="1:9" x14ac:dyDescent="0.2">
      <c r="A95" s="1" t="s">
        <v>210</v>
      </c>
      <c r="B95" s="1" t="s">
        <v>216</v>
      </c>
      <c r="C95" s="1" t="s">
        <v>129</v>
      </c>
      <c r="D95" s="5">
        <v>23370000</v>
      </c>
      <c r="E95" s="1" t="s">
        <v>187</v>
      </c>
      <c r="F95" s="1" t="s">
        <v>188</v>
      </c>
      <c r="G95" s="1" t="s">
        <v>132</v>
      </c>
      <c r="H95" s="1" t="s">
        <v>189</v>
      </c>
      <c r="I95" s="1" t="s">
        <v>213</v>
      </c>
    </row>
    <row r="96" spans="1:9" x14ac:dyDescent="0.2">
      <c r="A96" s="1" t="s">
        <v>210</v>
      </c>
      <c r="B96" s="1" t="s">
        <v>217</v>
      </c>
      <c r="C96" s="1" t="s">
        <v>129</v>
      </c>
      <c r="D96" s="5">
        <v>11099520</v>
      </c>
      <c r="E96" s="1" t="s">
        <v>187</v>
      </c>
      <c r="F96" s="1" t="s">
        <v>188</v>
      </c>
      <c r="G96" s="1" t="s">
        <v>132</v>
      </c>
      <c r="H96" s="1" t="s">
        <v>212</v>
      </c>
      <c r="I96" s="1" t="s">
        <v>213</v>
      </c>
    </row>
    <row r="97" spans="1:9" x14ac:dyDescent="0.2">
      <c r="A97" s="1" t="s">
        <v>210</v>
      </c>
      <c r="B97" s="1" t="s">
        <v>218</v>
      </c>
      <c r="C97" s="1" t="s">
        <v>129</v>
      </c>
      <c r="D97" s="5">
        <v>8994571.1999999993</v>
      </c>
      <c r="E97" s="1" t="s">
        <v>187</v>
      </c>
      <c r="F97" s="1" t="s">
        <v>188</v>
      </c>
      <c r="G97" s="1" t="s">
        <v>132</v>
      </c>
      <c r="H97" s="1" t="s">
        <v>215</v>
      </c>
      <c r="I97" s="1" t="s">
        <v>213</v>
      </c>
    </row>
    <row r="98" spans="1:9" x14ac:dyDescent="0.2">
      <c r="A98" s="1" t="s">
        <v>210</v>
      </c>
      <c r="B98" s="1" t="s">
        <v>219</v>
      </c>
      <c r="C98" s="1" t="s">
        <v>129</v>
      </c>
      <c r="D98" s="5">
        <v>8170000</v>
      </c>
      <c r="E98" s="1" t="s">
        <v>187</v>
      </c>
      <c r="F98" s="1" t="s">
        <v>188</v>
      </c>
      <c r="G98" s="1" t="s">
        <v>132</v>
      </c>
      <c r="H98" s="1" t="s">
        <v>189</v>
      </c>
      <c r="I98" s="1" t="s">
        <v>213</v>
      </c>
    </row>
    <row r="99" spans="1:9" x14ac:dyDescent="0.2">
      <c r="A99" s="1" t="s">
        <v>220</v>
      </c>
      <c r="B99" s="1" t="s">
        <v>221</v>
      </c>
      <c r="C99" s="1" t="s">
        <v>129</v>
      </c>
      <c r="D99" s="5">
        <v>1795500</v>
      </c>
      <c r="E99" s="1" t="s">
        <v>222</v>
      </c>
      <c r="F99" s="1" t="s">
        <v>145</v>
      </c>
      <c r="G99" s="1" t="s">
        <v>132</v>
      </c>
      <c r="H99" s="1" t="s">
        <v>165</v>
      </c>
      <c r="I99" s="1" t="s">
        <v>223</v>
      </c>
    </row>
    <row r="100" spans="1:9" x14ac:dyDescent="0.2">
      <c r="A100" s="1" t="s">
        <v>220</v>
      </c>
      <c r="B100" s="1" t="s">
        <v>224</v>
      </c>
      <c r="C100" s="1" t="s">
        <v>129</v>
      </c>
      <c r="D100" s="5">
        <v>1800000</v>
      </c>
      <c r="E100" s="1" t="s">
        <v>222</v>
      </c>
      <c r="F100" s="1" t="s">
        <v>145</v>
      </c>
      <c r="G100" s="1" t="s">
        <v>132</v>
      </c>
      <c r="H100" s="1" t="s">
        <v>225</v>
      </c>
      <c r="I100" s="1" t="s">
        <v>223</v>
      </c>
    </row>
    <row r="101" spans="1:9" x14ac:dyDescent="0.2">
      <c r="A101" s="1" t="s">
        <v>226</v>
      </c>
      <c r="B101" s="1" t="s">
        <v>227</v>
      </c>
      <c r="C101" s="1" t="s">
        <v>129</v>
      </c>
      <c r="D101" s="5">
        <v>9041600</v>
      </c>
      <c r="E101" s="1" t="s">
        <v>228</v>
      </c>
      <c r="F101" s="1" t="s">
        <v>138</v>
      </c>
      <c r="G101" s="1" t="s">
        <v>132</v>
      </c>
      <c r="H101" s="1" t="s">
        <v>177</v>
      </c>
      <c r="I101" s="1" t="s">
        <v>229</v>
      </c>
    </row>
    <row r="102" spans="1:9" x14ac:dyDescent="0.2">
      <c r="A102" s="1" t="s">
        <v>230</v>
      </c>
      <c r="B102" s="1" t="s">
        <v>231</v>
      </c>
      <c r="C102" s="1" t="s">
        <v>129</v>
      </c>
      <c r="D102" s="5">
        <v>773407.8</v>
      </c>
      <c r="E102" s="1" t="s">
        <v>187</v>
      </c>
      <c r="F102" s="1" t="s">
        <v>188</v>
      </c>
      <c r="G102" s="1" t="s">
        <v>132</v>
      </c>
      <c r="H102" s="1" t="s">
        <v>232</v>
      </c>
      <c r="I102" s="1" t="s">
        <v>233</v>
      </c>
    </row>
    <row r="103" spans="1:9" x14ac:dyDescent="0.2">
      <c r="A103" s="1" t="s">
        <v>234</v>
      </c>
      <c r="B103" s="1" t="s">
        <v>235</v>
      </c>
      <c r="C103" s="1" t="s">
        <v>129</v>
      </c>
      <c r="D103" s="5">
        <v>3207394.08</v>
      </c>
      <c r="E103" s="1" t="s">
        <v>228</v>
      </c>
      <c r="F103" s="1" t="s">
        <v>138</v>
      </c>
      <c r="G103" s="1" t="s">
        <v>132</v>
      </c>
      <c r="H103" s="1" t="s">
        <v>236</v>
      </c>
      <c r="I103" s="1" t="s">
        <v>237</v>
      </c>
    </row>
    <row r="104" spans="1:9" x14ac:dyDescent="0.2">
      <c r="A104" s="1" t="s">
        <v>238</v>
      </c>
      <c r="B104" s="1" t="s">
        <v>239</v>
      </c>
      <c r="C104" s="1" t="s">
        <v>129</v>
      </c>
      <c r="D104" s="5">
        <v>245100</v>
      </c>
      <c r="E104" s="1" t="s">
        <v>240</v>
      </c>
      <c r="F104" s="1" t="s">
        <v>241</v>
      </c>
      <c r="G104" s="1" t="s">
        <v>152</v>
      </c>
      <c r="H104" s="1" t="s">
        <v>189</v>
      </c>
      <c r="I104" s="1" t="s">
        <v>242</v>
      </c>
    </row>
    <row r="105" spans="1:9" x14ac:dyDescent="0.2">
      <c r="A105" s="1" t="s">
        <v>243</v>
      </c>
      <c r="B105" s="1" t="s">
        <v>244</v>
      </c>
      <c r="C105" s="1" t="s">
        <v>129</v>
      </c>
      <c r="D105" s="5">
        <v>1927257.6</v>
      </c>
      <c r="E105" s="1" t="s">
        <v>245</v>
      </c>
      <c r="F105" s="1" t="s">
        <v>246</v>
      </c>
      <c r="G105" s="1" t="s">
        <v>247</v>
      </c>
      <c r="H105" s="1" t="s">
        <v>248</v>
      </c>
      <c r="I105" s="1" t="s">
        <v>249</v>
      </c>
    </row>
    <row r="106" spans="1:9" x14ac:dyDescent="0.2">
      <c r="A106" s="1" t="s">
        <v>250</v>
      </c>
      <c r="B106" s="1" t="s">
        <v>251</v>
      </c>
      <c r="C106" s="1" t="s">
        <v>129</v>
      </c>
      <c r="D106" s="5">
        <v>2271940.7999999998</v>
      </c>
      <c r="E106" s="1" t="s">
        <v>252</v>
      </c>
      <c r="F106" s="1" t="s">
        <v>188</v>
      </c>
      <c r="G106" s="1" t="s">
        <v>132</v>
      </c>
      <c r="H106" s="1" t="s">
        <v>212</v>
      </c>
      <c r="I106" s="1" t="s">
        <v>253</v>
      </c>
    </row>
    <row r="107" spans="1:9" x14ac:dyDescent="0.2">
      <c r="A107" s="1" t="s">
        <v>250</v>
      </c>
      <c r="B107" s="1" t="s">
        <v>254</v>
      </c>
      <c r="C107" s="1" t="s">
        <v>129</v>
      </c>
      <c r="D107" s="5">
        <v>939120</v>
      </c>
      <c r="E107" s="1" t="s">
        <v>252</v>
      </c>
      <c r="F107" s="1" t="s">
        <v>188</v>
      </c>
      <c r="G107" s="1" t="s">
        <v>132</v>
      </c>
      <c r="H107" s="1" t="s">
        <v>215</v>
      </c>
      <c r="I107" s="1" t="s">
        <v>253</v>
      </c>
    </row>
    <row r="108" spans="1:9" x14ac:dyDescent="0.2">
      <c r="A108" s="1" t="s">
        <v>250</v>
      </c>
      <c r="B108" s="1" t="s">
        <v>255</v>
      </c>
      <c r="C108" s="1" t="s">
        <v>129</v>
      </c>
      <c r="D108" s="5">
        <v>3056352</v>
      </c>
      <c r="E108" s="1" t="s">
        <v>252</v>
      </c>
      <c r="F108" s="1" t="s">
        <v>188</v>
      </c>
      <c r="G108" s="1" t="s">
        <v>132</v>
      </c>
      <c r="H108" s="1" t="s">
        <v>256</v>
      </c>
      <c r="I108" s="1" t="s">
        <v>253</v>
      </c>
    </row>
    <row r="109" spans="1:9" x14ac:dyDescent="0.2">
      <c r="A109" s="1" t="s">
        <v>250</v>
      </c>
      <c r="B109" s="1" t="s">
        <v>257</v>
      </c>
      <c r="C109" s="1" t="s">
        <v>129</v>
      </c>
      <c r="D109" s="5">
        <v>3134616.96</v>
      </c>
      <c r="E109" s="1" t="s">
        <v>252</v>
      </c>
      <c r="F109" s="1" t="s">
        <v>188</v>
      </c>
      <c r="G109" s="1" t="s">
        <v>132</v>
      </c>
      <c r="H109" s="1" t="s">
        <v>139</v>
      </c>
      <c r="I109" s="1" t="s">
        <v>253</v>
      </c>
    </row>
    <row r="110" spans="1:9" x14ac:dyDescent="0.2">
      <c r="A110" s="1" t="s">
        <v>250</v>
      </c>
      <c r="B110" s="1" t="s">
        <v>258</v>
      </c>
      <c r="C110" s="1" t="s">
        <v>129</v>
      </c>
      <c r="D110" s="5">
        <v>117154</v>
      </c>
      <c r="E110" s="1" t="s">
        <v>252</v>
      </c>
      <c r="F110" s="1" t="s">
        <v>188</v>
      </c>
      <c r="G110" s="1" t="s">
        <v>132</v>
      </c>
      <c r="H110" s="1" t="s">
        <v>259</v>
      </c>
      <c r="I110" s="1" t="s">
        <v>253</v>
      </c>
    </row>
    <row r="111" spans="1:9" x14ac:dyDescent="0.2">
      <c r="A111" s="1" t="s">
        <v>250</v>
      </c>
      <c r="B111" s="1" t="s">
        <v>260</v>
      </c>
      <c r="C111" s="1" t="s">
        <v>129</v>
      </c>
      <c r="D111" s="5">
        <v>11698270.08</v>
      </c>
      <c r="E111" s="1" t="s">
        <v>252</v>
      </c>
      <c r="F111" s="1" t="s">
        <v>188</v>
      </c>
      <c r="G111" s="1" t="s">
        <v>132</v>
      </c>
      <c r="H111" s="1" t="s">
        <v>212</v>
      </c>
      <c r="I111" s="1" t="s">
        <v>253</v>
      </c>
    </row>
    <row r="112" spans="1:9" x14ac:dyDescent="0.2">
      <c r="A112" s="1" t="s">
        <v>250</v>
      </c>
      <c r="B112" s="1" t="s">
        <v>261</v>
      </c>
      <c r="C112" s="1" t="s">
        <v>129</v>
      </c>
      <c r="D112" s="5">
        <v>3034080</v>
      </c>
      <c r="E112" s="1" t="s">
        <v>252</v>
      </c>
      <c r="F112" s="1" t="s">
        <v>188</v>
      </c>
      <c r="G112" s="1" t="s">
        <v>132</v>
      </c>
      <c r="H112" s="1" t="s">
        <v>215</v>
      </c>
      <c r="I112" s="1" t="s">
        <v>253</v>
      </c>
    </row>
    <row r="113" spans="1:9" x14ac:dyDescent="0.2">
      <c r="A113" s="1" t="s">
        <v>250</v>
      </c>
      <c r="B113" s="1" t="s">
        <v>262</v>
      </c>
      <c r="C113" s="1" t="s">
        <v>129</v>
      </c>
      <c r="D113" s="5">
        <v>8744707.1999999993</v>
      </c>
      <c r="E113" s="1" t="s">
        <v>252</v>
      </c>
      <c r="F113" s="1" t="s">
        <v>188</v>
      </c>
      <c r="G113" s="1" t="s">
        <v>132</v>
      </c>
      <c r="H113" s="1" t="s">
        <v>256</v>
      </c>
      <c r="I113" s="1" t="s">
        <v>253</v>
      </c>
    </row>
    <row r="114" spans="1:9" x14ac:dyDescent="0.2">
      <c r="A114" s="1" t="s">
        <v>250</v>
      </c>
      <c r="B114" s="1" t="s">
        <v>263</v>
      </c>
      <c r="C114" s="1" t="s">
        <v>129</v>
      </c>
      <c r="D114" s="5">
        <v>15673084.800000001</v>
      </c>
      <c r="E114" s="1" t="s">
        <v>252</v>
      </c>
      <c r="F114" s="1" t="s">
        <v>188</v>
      </c>
      <c r="G114" s="1" t="s">
        <v>132</v>
      </c>
      <c r="H114" s="1" t="s">
        <v>139</v>
      </c>
      <c r="I114" s="1" t="s">
        <v>253</v>
      </c>
    </row>
    <row r="115" spans="1:9" x14ac:dyDescent="0.2">
      <c r="A115" s="1" t="s">
        <v>250</v>
      </c>
      <c r="B115" s="1" t="s">
        <v>264</v>
      </c>
      <c r="C115" s="1" t="s">
        <v>129</v>
      </c>
      <c r="D115" s="5">
        <v>345296</v>
      </c>
      <c r="E115" s="1" t="s">
        <v>252</v>
      </c>
      <c r="F115" s="1" t="s">
        <v>188</v>
      </c>
      <c r="G115" s="1" t="s">
        <v>132</v>
      </c>
      <c r="H115" s="1" t="s">
        <v>259</v>
      </c>
      <c r="I115" s="1" t="s">
        <v>253</v>
      </c>
    </row>
    <row r="116" spans="1:9" x14ac:dyDescent="0.2">
      <c r="A116" s="1" t="s">
        <v>265</v>
      </c>
      <c r="B116" s="1" t="s">
        <v>266</v>
      </c>
      <c r="C116" s="1" t="s">
        <v>129</v>
      </c>
      <c r="D116" s="5">
        <v>199055545</v>
      </c>
      <c r="E116" s="1" t="s">
        <v>267</v>
      </c>
      <c r="F116" s="1" t="s">
        <v>268</v>
      </c>
      <c r="G116" s="1" t="s">
        <v>268</v>
      </c>
      <c r="H116" s="1" t="s">
        <v>269</v>
      </c>
      <c r="I116" s="1" t="s">
        <v>270</v>
      </c>
    </row>
    <row r="117" spans="1:9" x14ac:dyDescent="0.2">
      <c r="A117" s="1" t="s">
        <v>265</v>
      </c>
      <c r="B117" s="1" t="s">
        <v>271</v>
      </c>
      <c r="C117" s="1" t="s">
        <v>129</v>
      </c>
      <c r="D117" s="5">
        <v>113113091.40000001</v>
      </c>
      <c r="E117" s="1" t="s">
        <v>267</v>
      </c>
      <c r="F117" s="1" t="s">
        <v>268</v>
      </c>
      <c r="G117" s="1" t="s">
        <v>268</v>
      </c>
      <c r="H117" s="1" t="s">
        <v>272</v>
      </c>
      <c r="I117" s="1" t="s">
        <v>270</v>
      </c>
    </row>
    <row r="118" spans="1:9" x14ac:dyDescent="0.2">
      <c r="A118" s="1" t="s">
        <v>265</v>
      </c>
      <c r="B118" s="1" t="s">
        <v>273</v>
      </c>
      <c r="C118" s="1" t="s">
        <v>129</v>
      </c>
      <c r="D118" s="5">
        <v>69669440.75</v>
      </c>
      <c r="E118" s="1" t="s">
        <v>267</v>
      </c>
      <c r="F118" s="1" t="s">
        <v>268</v>
      </c>
      <c r="G118" s="1" t="s">
        <v>268</v>
      </c>
      <c r="H118" s="1" t="s">
        <v>269</v>
      </c>
      <c r="I118" s="1" t="s">
        <v>270</v>
      </c>
    </row>
    <row r="119" spans="1:9" x14ac:dyDescent="0.2">
      <c r="A119" s="1" t="s">
        <v>265</v>
      </c>
      <c r="B119" s="1" t="s">
        <v>274</v>
      </c>
      <c r="C119" s="1" t="s">
        <v>129</v>
      </c>
      <c r="D119" s="5">
        <v>22622618.280000001</v>
      </c>
      <c r="E119" s="1" t="s">
        <v>267</v>
      </c>
      <c r="F119" s="1" t="s">
        <v>268</v>
      </c>
      <c r="G119" s="1" t="s">
        <v>268</v>
      </c>
      <c r="H119" s="1" t="s">
        <v>272</v>
      </c>
      <c r="I119" s="1" t="s">
        <v>270</v>
      </c>
    </row>
    <row r="120" spans="1:9" x14ac:dyDescent="0.2">
      <c r="A120" s="1" t="s">
        <v>275</v>
      </c>
      <c r="B120" s="1" t="s">
        <v>276</v>
      </c>
      <c r="C120" s="1" t="s">
        <v>129</v>
      </c>
      <c r="D120" s="5">
        <v>7670000</v>
      </c>
      <c r="E120" s="1" t="s">
        <v>277</v>
      </c>
      <c r="F120" s="1" t="s">
        <v>164</v>
      </c>
      <c r="G120" s="1" t="s">
        <v>152</v>
      </c>
      <c r="H120" s="1" t="s">
        <v>278</v>
      </c>
      <c r="I120" s="1" t="s">
        <v>279</v>
      </c>
    </row>
    <row r="121" spans="1:9" x14ac:dyDescent="0.2">
      <c r="A121" s="1" t="s">
        <v>280</v>
      </c>
      <c r="B121" s="1" t="s">
        <v>281</v>
      </c>
      <c r="C121" s="1" t="s">
        <v>129</v>
      </c>
      <c r="D121" s="5">
        <v>768075</v>
      </c>
      <c r="E121" s="1" t="s">
        <v>282</v>
      </c>
      <c r="F121" s="1" t="s">
        <v>188</v>
      </c>
      <c r="G121" s="1" t="s">
        <v>132</v>
      </c>
      <c r="H121" s="1" t="s">
        <v>283</v>
      </c>
      <c r="I121" s="1" t="s">
        <v>284</v>
      </c>
    </row>
    <row r="122" spans="1:9" x14ac:dyDescent="0.2">
      <c r="A122" s="1" t="s">
        <v>280</v>
      </c>
      <c r="B122" s="1" t="s">
        <v>285</v>
      </c>
      <c r="C122" s="1" t="s">
        <v>129</v>
      </c>
      <c r="D122" s="5">
        <v>761811.05</v>
      </c>
      <c r="E122" s="1" t="s">
        <v>282</v>
      </c>
      <c r="F122" s="1" t="s">
        <v>188</v>
      </c>
      <c r="G122" s="1" t="s">
        <v>132</v>
      </c>
      <c r="H122" s="1" t="s">
        <v>286</v>
      </c>
      <c r="I122" s="1" t="s">
        <v>284</v>
      </c>
    </row>
    <row r="123" spans="1:9" x14ac:dyDescent="0.2">
      <c r="A123" s="1" t="s">
        <v>280</v>
      </c>
      <c r="B123" s="1" t="s">
        <v>287</v>
      </c>
      <c r="C123" s="1" t="s">
        <v>129</v>
      </c>
      <c r="D123" s="5">
        <v>2194500</v>
      </c>
      <c r="E123" s="1" t="s">
        <v>282</v>
      </c>
      <c r="F123" s="1" t="s">
        <v>188</v>
      </c>
      <c r="G123" s="1" t="s">
        <v>132</v>
      </c>
      <c r="H123" s="1" t="s">
        <v>283</v>
      </c>
      <c r="I123" s="1" t="s">
        <v>284</v>
      </c>
    </row>
    <row r="124" spans="1:9" x14ac:dyDescent="0.2">
      <c r="A124" s="1" t="s">
        <v>280</v>
      </c>
      <c r="B124" s="1" t="s">
        <v>288</v>
      </c>
      <c r="C124" s="1" t="s">
        <v>129</v>
      </c>
      <c r="D124" s="5">
        <v>2176603</v>
      </c>
      <c r="E124" s="1" t="s">
        <v>282</v>
      </c>
      <c r="F124" s="1" t="s">
        <v>188</v>
      </c>
      <c r="G124" s="1" t="s">
        <v>132</v>
      </c>
      <c r="H124" s="1" t="s">
        <v>286</v>
      </c>
      <c r="I124" s="1" t="s">
        <v>284</v>
      </c>
    </row>
    <row r="125" spans="1:9" x14ac:dyDescent="0.2">
      <c r="A125" s="1" t="s">
        <v>289</v>
      </c>
      <c r="B125" s="1" t="s">
        <v>290</v>
      </c>
      <c r="C125" s="1" t="s">
        <v>129</v>
      </c>
      <c r="D125" s="5">
        <v>5572000</v>
      </c>
      <c r="E125" s="1" t="s">
        <v>130</v>
      </c>
      <c r="F125" s="1" t="s">
        <v>131</v>
      </c>
      <c r="G125" s="1" t="s">
        <v>132</v>
      </c>
      <c r="H125" s="1" t="s">
        <v>291</v>
      </c>
      <c r="I125" s="1" t="s">
        <v>292</v>
      </c>
    </row>
    <row r="126" spans="1:9" x14ac:dyDescent="0.2">
      <c r="A126" s="1" t="s">
        <v>293</v>
      </c>
      <c r="B126" s="1" t="s">
        <v>294</v>
      </c>
      <c r="C126" s="1" t="s">
        <v>129</v>
      </c>
      <c r="D126" s="5">
        <v>517824</v>
      </c>
      <c r="E126" s="1" t="s">
        <v>295</v>
      </c>
      <c r="F126" s="1" t="s">
        <v>138</v>
      </c>
      <c r="G126" s="1" t="s">
        <v>132</v>
      </c>
      <c r="H126" s="1" t="s">
        <v>296</v>
      </c>
      <c r="I126" s="1" t="s">
        <v>297</v>
      </c>
    </row>
    <row r="127" spans="1:9" x14ac:dyDescent="0.2">
      <c r="A127" s="1" t="s">
        <v>298</v>
      </c>
      <c r="B127" s="1" t="s">
        <v>299</v>
      </c>
      <c r="C127" s="1" t="s">
        <v>129</v>
      </c>
      <c r="D127" s="5">
        <v>6917913</v>
      </c>
      <c r="E127" s="1" t="s">
        <v>300</v>
      </c>
      <c r="F127" s="1" t="s">
        <v>301</v>
      </c>
      <c r="G127" s="1" t="s">
        <v>152</v>
      </c>
      <c r="H127" s="1" t="s">
        <v>302</v>
      </c>
      <c r="I127" s="1" t="s">
        <v>303</v>
      </c>
    </row>
    <row r="128" spans="1:9" x14ac:dyDescent="0.2">
      <c r="A128" s="1" t="s">
        <v>304</v>
      </c>
      <c r="B128" s="1" t="s">
        <v>305</v>
      </c>
      <c r="C128" s="1" t="s">
        <v>129</v>
      </c>
      <c r="D128" s="5">
        <v>2530730</v>
      </c>
      <c r="E128" s="1" t="s">
        <v>306</v>
      </c>
      <c r="F128" s="1" t="s">
        <v>207</v>
      </c>
      <c r="G128" s="1" t="s">
        <v>132</v>
      </c>
      <c r="H128" s="1" t="s">
        <v>269</v>
      </c>
      <c r="I128" s="1" t="s">
        <v>307</v>
      </c>
    </row>
    <row r="129" spans="1:9" x14ac:dyDescent="0.2">
      <c r="A129" s="1" t="s">
        <v>308</v>
      </c>
      <c r="B129" s="1" t="s">
        <v>309</v>
      </c>
      <c r="C129" s="1" t="s">
        <v>129</v>
      </c>
      <c r="D129" s="5">
        <v>68855696</v>
      </c>
      <c r="E129" s="1" t="s">
        <v>130</v>
      </c>
      <c r="F129" s="1" t="s">
        <v>131</v>
      </c>
      <c r="G129" s="1" t="s">
        <v>132</v>
      </c>
      <c r="H129" s="1" t="s">
        <v>310</v>
      </c>
      <c r="I129" s="1" t="s">
        <v>311</v>
      </c>
    </row>
    <row r="130" spans="1:9" x14ac:dyDescent="0.2">
      <c r="A130" s="1" t="s">
        <v>308</v>
      </c>
      <c r="B130" s="1" t="s">
        <v>312</v>
      </c>
      <c r="C130" s="1" t="s">
        <v>129</v>
      </c>
      <c r="D130" s="5">
        <v>196730560</v>
      </c>
      <c r="E130" s="1" t="s">
        <v>130</v>
      </c>
      <c r="F130" s="1" t="s">
        <v>131</v>
      </c>
      <c r="G130" s="1" t="s">
        <v>132</v>
      </c>
      <c r="H130" s="1" t="s">
        <v>310</v>
      </c>
      <c r="I130" s="1" t="s">
        <v>311</v>
      </c>
    </row>
    <row r="131" spans="1:9" x14ac:dyDescent="0.2">
      <c r="A131" s="1" t="s">
        <v>313</v>
      </c>
      <c r="B131" s="1" t="s">
        <v>314</v>
      </c>
      <c r="C131" s="1" t="s">
        <v>129</v>
      </c>
      <c r="D131" s="5">
        <v>5970510</v>
      </c>
      <c r="E131" s="1" t="s">
        <v>163</v>
      </c>
      <c r="F131" s="1" t="s">
        <v>164</v>
      </c>
      <c r="G131" s="1" t="s">
        <v>152</v>
      </c>
      <c r="H131" s="1" t="s">
        <v>165</v>
      </c>
      <c r="I131" s="1" t="s">
        <v>315</v>
      </c>
    </row>
    <row r="132" spans="1:9" x14ac:dyDescent="0.2">
      <c r="A132" s="1" t="s">
        <v>316</v>
      </c>
      <c r="B132" s="1" t="s">
        <v>317</v>
      </c>
      <c r="C132" s="1" t="s">
        <v>129</v>
      </c>
      <c r="D132" s="5">
        <v>115831680</v>
      </c>
      <c r="E132" s="1" t="s">
        <v>252</v>
      </c>
      <c r="F132" s="1" t="s">
        <v>188</v>
      </c>
      <c r="G132" s="1" t="s">
        <v>132</v>
      </c>
      <c r="H132" s="1" t="s">
        <v>318</v>
      </c>
      <c r="I132" s="1" t="s">
        <v>319</v>
      </c>
    </row>
    <row r="133" spans="1:9" x14ac:dyDescent="0.2">
      <c r="A133" s="1" t="s">
        <v>316</v>
      </c>
      <c r="B133" s="1" t="s">
        <v>320</v>
      </c>
      <c r="C133" s="1" t="s">
        <v>129</v>
      </c>
      <c r="D133" s="5">
        <v>125666856</v>
      </c>
      <c r="E133" s="1" t="s">
        <v>252</v>
      </c>
      <c r="F133" s="1" t="s">
        <v>188</v>
      </c>
      <c r="G133" s="1" t="s">
        <v>132</v>
      </c>
      <c r="H133" s="1" t="s">
        <v>321</v>
      </c>
      <c r="I133" s="1" t="s">
        <v>319</v>
      </c>
    </row>
    <row r="134" spans="1:9" x14ac:dyDescent="0.2">
      <c r="A134" s="1" t="s">
        <v>316</v>
      </c>
      <c r="B134" s="1" t="s">
        <v>322</v>
      </c>
      <c r="C134" s="1" t="s">
        <v>129</v>
      </c>
      <c r="D134" s="5">
        <v>31941000</v>
      </c>
      <c r="E134" s="1" t="s">
        <v>252</v>
      </c>
      <c r="F134" s="1" t="s">
        <v>188</v>
      </c>
      <c r="G134" s="1" t="s">
        <v>132</v>
      </c>
      <c r="H134" s="1" t="s">
        <v>323</v>
      </c>
      <c r="I134" s="1" t="s">
        <v>319</v>
      </c>
    </row>
    <row r="135" spans="1:9" x14ac:dyDescent="0.2">
      <c r="A135" s="1" t="s">
        <v>316</v>
      </c>
      <c r="B135" s="1" t="s">
        <v>324</v>
      </c>
      <c r="C135" s="1" t="s">
        <v>129</v>
      </c>
      <c r="D135" s="5">
        <v>70043150.400000006</v>
      </c>
      <c r="E135" s="1" t="s">
        <v>252</v>
      </c>
      <c r="F135" s="1" t="s">
        <v>188</v>
      </c>
      <c r="G135" s="1" t="s">
        <v>132</v>
      </c>
      <c r="H135" s="1" t="s">
        <v>278</v>
      </c>
      <c r="I135" s="1" t="s">
        <v>319</v>
      </c>
    </row>
    <row r="136" spans="1:9" x14ac:dyDescent="0.2">
      <c r="A136" s="1" t="s">
        <v>316</v>
      </c>
      <c r="B136" s="1" t="s">
        <v>325</v>
      </c>
      <c r="C136" s="1" t="s">
        <v>129</v>
      </c>
      <c r="D136" s="5">
        <v>8571394.8000000007</v>
      </c>
      <c r="E136" s="1" t="s">
        <v>252</v>
      </c>
      <c r="F136" s="1" t="s">
        <v>188</v>
      </c>
      <c r="G136" s="1" t="s">
        <v>132</v>
      </c>
      <c r="H136" s="1" t="s">
        <v>158</v>
      </c>
      <c r="I136" s="1" t="s">
        <v>319</v>
      </c>
    </row>
    <row r="137" spans="1:9" x14ac:dyDescent="0.2">
      <c r="A137" s="1" t="s">
        <v>316</v>
      </c>
      <c r="B137" s="1" t="s">
        <v>326</v>
      </c>
      <c r="C137" s="1" t="s">
        <v>129</v>
      </c>
      <c r="D137" s="5">
        <v>83307000</v>
      </c>
      <c r="E137" s="1" t="s">
        <v>252</v>
      </c>
      <c r="F137" s="1" t="s">
        <v>188</v>
      </c>
      <c r="G137" s="1" t="s">
        <v>132</v>
      </c>
      <c r="H137" s="1" t="s">
        <v>327</v>
      </c>
      <c r="I137" s="1" t="s">
        <v>319</v>
      </c>
    </row>
    <row r="138" spans="1:9" x14ac:dyDescent="0.2">
      <c r="A138" s="1" t="s">
        <v>316</v>
      </c>
      <c r="B138" s="1" t="s">
        <v>328</v>
      </c>
      <c r="C138" s="1" t="s">
        <v>129</v>
      </c>
      <c r="D138" s="5">
        <v>13530468</v>
      </c>
      <c r="E138" s="1" t="s">
        <v>252</v>
      </c>
      <c r="F138" s="1" t="s">
        <v>188</v>
      </c>
      <c r="G138" s="1" t="s">
        <v>132</v>
      </c>
      <c r="H138" s="1" t="s">
        <v>318</v>
      </c>
      <c r="I138" s="1" t="s">
        <v>319</v>
      </c>
    </row>
    <row r="139" spans="1:9" x14ac:dyDescent="0.2">
      <c r="A139" s="1" t="s">
        <v>316</v>
      </c>
      <c r="B139" s="1" t="s">
        <v>329</v>
      </c>
      <c r="C139" s="1" t="s">
        <v>129</v>
      </c>
      <c r="D139" s="5">
        <v>43983399.600000001</v>
      </c>
      <c r="E139" s="1" t="s">
        <v>252</v>
      </c>
      <c r="F139" s="1" t="s">
        <v>188</v>
      </c>
      <c r="G139" s="1" t="s">
        <v>132</v>
      </c>
      <c r="H139" s="1" t="s">
        <v>321</v>
      </c>
      <c r="I139" s="1" t="s">
        <v>319</v>
      </c>
    </row>
    <row r="140" spans="1:9" x14ac:dyDescent="0.2">
      <c r="A140" s="1" t="s">
        <v>316</v>
      </c>
      <c r="B140" s="1" t="s">
        <v>330</v>
      </c>
      <c r="C140" s="1" t="s">
        <v>129</v>
      </c>
      <c r="D140" s="5">
        <v>17047522.800000001</v>
      </c>
      <c r="E140" s="1" t="s">
        <v>252</v>
      </c>
      <c r="F140" s="1" t="s">
        <v>188</v>
      </c>
      <c r="G140" s="1" t="s">
        <v>132</v>
      </c>
      <c r="H140" s="1" t="s">
        <v>278</v>
      </c>
      <c r="I140" s="1" t="s">
        <v>319</v>
      </c>
    </row>
    <row r="141" spans="1:9" x14ac:dyDescent="0.2">
      <c r="A141" s="1" t="s">
        <v>316</v>
      </c>
      <c r="B141" s="1" t="s">
        <v>331</v>
      </c>
      <c r="C141" s="1" t="s">
        <v>129</v>
      </c>
      <c r="D141" s="5">
        <v>12496050</v>
      </c>
      <c r="E141" s="1" t="s">
        <v>252</v>
      </c>
      <c r="F141" s="1" t="s">
        <v>188</v>
      </c>
      <c r="G141" s="1" t="s">
        <v>132</v>
      </c>
      <c r="H141" s="1" t="s">
        <v>327</v>
      </c>
      <c r="I141" s="1" t="s">
        <v>319</v>
      </c>
    </row>
    <row r="142" spans="1:9" x14ac:dyDescent="0.2">
      <c r="A142" s="1" t="s">
        <v>332</v>
      </c>
      <c r="B142" s="1" t="s">
        <v>333</v>
      </c>
      <c r="C142" s="1" t="s">
        <v>129</v>
      </c>
      <c r="D142" s="5">
        <v>12877425</v>
      </c>
      <c r="E142" s="1" t="s">
        <v>137</v>
      </c>
      <c r="F142" s="1" t="s">
        <v>138</v>
      </c>
      <c r="G142" s="1" t="s">
        <v>132</v>
      </c>
      <c r="H142" s="1" t="s">
        <v>334</v>
      </c>
      <c r="I142" s="1" t="s">
        <v>335</v>
      </c>
    </row>
    <row r="143" spans="1:9" x14ac:dyDescent="0.2">
      <c r="A143" s="1" t="s">
        <v>336</v>
      </c>
      <c r="B143" s="1" t="s">
        <v>337</v>
      </c>
      <c r="C143" s="1" t="s">
        <v>129</v>
      </c>
      <c r="D143" s="5">
        <v>526050</v>
      </c>
      <c r="E143" s="1" t="s">
        <v>187</v>
      </c>
      <c r="F143" s="1" t="s">
        <v>188</v>
      </c>
      <c r="G143" s="1" t="s">
        <v>132</v>
      </c>
      <c r="H143" s="1" t="s">
        <v>338</v>
      </c>
      <c r="I143" s="1" t="s">
        <v>339</v>
      </c>
    </row>
    <row r="144" spans="1:9" x14ac:dyDescent="0.2">
      <c r="A144" s="1" t="s">
        <v>336</v>
      </c>
      <c r="B144" s="1" t="s">
        <v>340</v>
      </c>
      <c r="C144" s="1" t="s">
        <v>129</v>
      </c>
      <c r="D144" s="5">
        <v>1678950</v>
      </c>
      <c r="E144" s="1" t="s">
        <v>187</v>
      </c>
      <c r="F144" s="1" t="s">
        <v>188</v>
      </c>
      <c r="G144" s="1" t="s">
        <v>132</v>
      </c>
      <c r="H144" s="1" t="s">
        <v>341</v>
      </c>
      <c r="I144" s="1" t="s">
        <v>339</v>
      </c>
    </row>
    <row r="145" spans="1:9" x14ac:dyDescent="0.2">
      <c r="A145" s="1" t="s">
        <v>342</v>
      </c>
      <c r="B145" s="1" t="s">
        <v>343</v>
      </c>
      <c r="C145" s="1" t="s">
        <v>129</v>
      </c>
      <c r="D145" s="5">
        <v>673247</v>
      </c>
      <c r="E145" s="1" t="s">
        <v>245</v>
      </c>
      <c r="F145" s="1" t="s">
        <v>246</v>
      </c>
      <c r="G145" s="1" t="s">
        <v>247</v>
      </c>
      <c r="H145" s="1" t="s">
        <v>344</v>
      </c>
      <c r="I145" s="1" t="s">
        <v>345</v>
      </c>
    </row>
    <row r="146" spans="1:9" x14ac:dyDescent="0.2">
      <c r="A146" s="1" t="s">
        <v>346</v>
      </c>
      <c r="B146" s="1" t="s">
        <v>347</v>
      </c>
      <c r="C146" s="1" t="s">
        <v>129</v>
      </c>
      <c r="D146" s="5">
        <v>588000</v>
      </c>
      <c r="E146" s="1" t="s">
        <v>348</v>
      </c>
      <c r="F146" s="1" t="s">
        <v>170</v>
      </c>
      <c r="G146" s="1" t="s">
        <v>132</v>
      </c>
      <c r="H146" s="1" t="s">
        <v>286</v>
      </c>
      <c r="I146" s="1" t="s">
        <v>349</v>
      </c>
    </row>
    <row r="147" spans="1:9" x14ac:dyDescent="0.2">
      <c r="A147" s="1" t="s">
        <v>350</v>
      </c>
      <c r="B147" s="1" t="s">
        <v>351</v>
      </c>
      <c r="C147" s="1" t="s">
        <v>129</v>
      </c>
      <c r="D147" s="5">
        <v>104543172.2</v>
      </c>
      <c r="E147" s="1" t="s">
        <v>352</v>
      </c>
      <c r="F147" s="1" t="s">
        <v>176</v>
      </c>
      <c r="G147" s="1" t="s">
        <v>152</v>
      </c>
      <c r="H147" s="1" t="s">
        <v>177</v>
      </c>
      <c r="I147" s="1" t="s">
        <v>353</v>
      </c>
    </row>
    <row r="148" spans="1:9" x14ac:dyDescent="0.2">
      <c r="A148" s="1" t="s">
        <v>350</v>
      </c>
      <c r="B148" s="1" t="s">
        <v>354</v>
      </c>
      <c r="C148" s="1" t="s">
        <v>129</v>
      </c>
      <c r="D148" s="5">
        <v>69233137.299999997</v>
      </c>
      <c r="E148" s="1" t="s">
        <v>352</v>
      </c>
      <c r="F148" s="1" t="s">
        <v>176</v>
      </c>
      <c r="G148" s="1" t="s">
        <v>152</v>
      </c>
      <c r="H148" s="1" t="s">
        <v>29</v>
      </c>
      <c r="I148" s="1" t="s">
        <v>353</v>
      </c>
    </row>
    <row r="149" spans="1:9" x14ac:dyDescent="0.2">
      <c r="A149" s="1" t="s">
        <v>350</v>
      </c>
      <c r="B149" s="1" t="s">
        <v>355</v>
      </c>
      <c r="C149" s="1" t="s">
        <v>129</v>
      </c>
      <c r="D149" s="5">
        <v>27635583.399999999</v>
      </c>
      <c r="E149" s="1" t="s">
        <v>352</v>
      </c>
      <c r="F149" s="1" t="s">
        <v>176</v>
      </c>
      <c r="G149" s="1" t="s">
        <v>152</v>
      </c>
      <c r="H149" s="1" t="s">
        <v>269</v>
      </c>
      <c r="I149" s="1" t="s">
        <v>353</v>
      </c>
    </row>
    <row r="150" spans="1:9" x14ac:dyDescent="0.2">
      <c r="A150" s="1" t="s">
        <v>350</v>
      </c>
      <c r="B150" s="1" t="s">
        <v>356</v>
      </c>
      <c r="C150" s="1" t="s">
        <v>129</v>
      </c>
      <c r="D150" s="5">
        <v>541130.6</v>
      </c>
      <c r="E150" s="1" t="s">
        <v>352</v>
      </c>
      <c r="F150" s="1" t="s">
        <v>176</v>
      </c>
      <c r="G150" s="1" t="s">
        <v>152</v>
      </c>
      <c r="H150" s="1" t="s">
        <v>357</v>
      </c>
      <c r="I150" s="1" t="s">
        <v>353</v>
      </c>
    </row>
    <row r="151" spans="1:9" x14ac:dyDescent="0.2">
      <c r="A151" s="1" t="s">
        <v>350</v>
      </c>
      <c r="B151" s="1" t="s">
        <v>358</v>
      </c>
      <c r="C151" s="1" t="s">
        <v>129</v>
      </c>
      <c r="D151" s="5">
        <v>4177404</v>
      </c>
      <c r="E151" s="1" t="s">
        <v>352</v>
      </c>
      <c r="F151" s="1" t="s">
        <v>176</v>
      </c>
      <c r="G151" s="1" t="s">
        <v>152</v>
      </c>
      <c r="H151" s="1" t="s">
        <v>359</v>
      </c>
      <c r="I151" s="1" t="s">
        <v>353</v>
      </c>
    </row>
    <row r="152" spans="1:9" x14ac:dyDescent="0.2">
      <c r="A152" s="1" t="s">
        <v>350</v>
      </c>
      <c r="B152" s="1" t="s">
        <v>360</v>
      </c>
      <c r="C152" s="1" t="s">
        <v>129</v>
      </c>
      <c r="D152" s="5">
        <v>2146243.4</v>
      </c>
      <c r="E152" s="1" t="s">
        <v>352</v>
      </c>
      <c r="F152" s="1" t="s">
        <v>176</v>
      </c>
      <c r="G152" s="1" t="s">
        <v>152</v>
      </c>
      <c r="H152" s="1" t="s">
        <v>269</v>
      </c>
      <c r="I152" s="1" t="s">
        <v>353</v>
      </c>
    </row>
    <row r="153" spans="1:9" x14ac:dyDescent="0.2">
      <c r="A153" s="1" t="s">
        <v>350</v>
      </c>
      <c r="B153" s="1" t="s">
        <v>361</v>
      </c>
      <c r="C153" s="1" t="s">
        <v>129</v>
      </c>
      <c r="D153" s="5">
        <v>11952197.720000001</v>
      </c>
      <c r="E153" s="1" t="s">
        <v>352</v>
      </c>
      <c r="F153" s="1" t="s">
        <v>176</v>
      </c>
      <c r="G153" s="1" t="s">
        <v>152</v>
      </c>
      <c r="H153" s="1" t="s">
        <v>177</v>
      </c>
      <c r="I153" s="1" t="s">
        <v>353</v>
      </c>
    </row>
    <row r="154" spans="1:9" x14ac:dyDescent="0.2">
      <c r="A154" s="1" t="s">
        <v>350</v>
      </c>
      <c r="B154" s="1" t="s">
        <v>362</v>
      </c>
      <c r="C154" s="1" t="s">
        <v>129</v>
      </c>
      <c r="D154" s="5">
        <v>3799498.5</v>
      </c>
      <c r="E154" s="1" t="s">
        <v>352</v>
      </c>
      <c r="F154" s="1" t="s">
        <v>176</v>
      </c>
      <c r="G154" s="1" t="s">
        <v>152</v>
      </c>
      <c r="H154" s="1" t="s">
        <v>29</v>
      </c>
      <c r="I154" s="1" t="s">
        <v>353</v>
      </c>
    </row>
    <row r="155" spans="1:9" x14ac:dyDescent="0.2">
      <c r="A155" s="1" t="s">
        <v>363</v>
      </c>
      <c r="B155" s="1" t="s">
        <v>364</v>
      </c>
      <c r="C155" s="1" t="s">
        <v>129</v>
      </c>
      <c r="D155" s="5">
        <v>1058000</v>
      </c>
      <c r="E155" s="1" t="s">
        <v>137</v>
      </c>
      <c r="F155" s="1" t="s">
        <v>138</v>
      </c>
      <c r="G155" s="1" t="s">
        <v>132</v>
      </c>
      <c r="H155" s="1" t="s">
        <v>286</v>
      </c>
      <c r="I155" s="1" t="s">
        <v>365</v>
      </c>
    </row>
    <row r="156" spans="1:9" x14ac:dyDescent="0.2">
      <c r="A156" s="1" t="s">
        <v>363</v>
      </c>
      <c r="B156" s="1" t="s">
        <v>366</v>
      </c>
      <c r="C156" s="1" t="s">
        <v>129</v>
      </c>
      <c r="D156" s="5">
        <v>21252920</v>
      </c>
      <c r="E156" s="1" t="s">
        <v>137</v>
      </c>
      <c r="F156" s="1" t="s">
        <v>138</v>
      </c>
      <c r="G156" s="1" t="s">
        <v>132</v>
      </c>
      <c r="H156" s="1" t="s">
        <v>367</v>
      </c>
      <c r="I156" s="1" t="s">
        <v>365</v>
      </c>
    </row>
    <row r="157" spans="1:9" x14ac:dyDescent="0.2">
      <c r="A157" s="1" t="s">
        <v>363</v>
      </c>
      <c r="B157" s="1" t="s">
        <v>368</v>
      </c>
      <c r="C157" s="1" t="s">
        <v>129</v>
      </c>
      <c r="D157" s="5">
        <v>2115800</v>
      </c>
      <c r="E157" s="1" t="s">
        <v>137</v>
      </c>
      <c r="F157" s="1" t="s">
        <v>138</v>
      </c>
      <c r="G157" s="1" t="s">
        <v>132</v>
      </c>
      <c r="H157" s="1" t="s">
        <v>369</v>
      </c>
      <c r="I157" s="1" t="s">
        <v>365</v>
      </c>
    </row>
    <row r="158" spans="1:9" x14ac:dyDescent="0.2">
      <c r="A158" s="1" t="s">
        <v>363</v>
      </c>
      <c r="B158" s="1" t="s">
        <v>370</v>
      </c>
      <c r="C158" s="1" t="s">
        <v>129</v>
      </c>
      <c r="D158" s="5">
        <v>2550000</v>
      </c>
      <c r="E158" s="1" t="s">
        <v>137</v>
      </c>
      <c r="F158" s="1" t="s">
        <v>138</v>
      </c>
      <c r="G158" s="1" t="s">
        <v>132</v>
      </c>
      <c r="H158" s="1" t="s">
        <v>371</v>
      </c>
      <c r="I158" s="1" t="s">
        <v>365</v>
      </c>
    </row>
    <row r="159" spans="1:9" x14ac:dyDescent="0.2">
      <c r="A159" s="1" t="s">
        <v>363</v>
      </c>
      <c r="B159" s="1" t="s">
        <v>372</v>
      </c>
      <c r="C159" s="1" t="s">
        <v>129</v>
      </c>
      <c r="D159" s="5">
        <v>6789577</v>
      </c>
      <c r="E159" s="1" t="s">
        <v>137</v>
      </c>
      <c r="F159" s="1" t="s">
        <v>138</v>
      </c>
      <c r="G159" s="1" t="s">
        <v>132</v>
      </c>
      <c r="H159" s="1" t="s">
        <v>373</v>
      </c>
      <c r="I159" s="1" t="s">
        <v>365</v>
      </c>
    </row>
    <row r="160" spans="1:9" x14ac:dyDescent="0.2">
      <c r="A160" s="1" t="s">
        <v>363</v>
      </c>
      <c r="B160" s="1" t="s">
        <v>374</v>
      </c>
      <c r="C160" s="1" t="s">
        <v>129</v>
      </c>
      <c r="D160" s="5">
        <v>15096501</v>
      </c>
      <c r="E160" s="1" t="s">
        <v>137</v>
      </c>
      <c r="F160" s="1" t="s">
        <v>138</v>
      </c>
      <c r="G160" s="1" t="s">
        <v>132</v>
      </c>
      <c r="H160" s="1" t="s">
        <v>375</v>
      </c>
      <c r="I160" s="1" t="s">
        <v>365</v>
      </c>
    </row>
    <row r="161" spans="1:9" x14ac:dyDescent="0.2">
      <c r="A161" s="1" t="s">
        <v>376</v>
      </c>
      <c r="B161" s="1" t="s">
        <v>377</v>
      </c>
      <c r="C161" s="1" t="s">
        <v>129</v>
      </c>
      <c r="D161" s="5">
        <v>2233822.3199999998</v>
      </c>
      <c r="E161" s="1" t="s">
        <v>130</v>
      </c>
      <c r="F161" s="1" t="s">
        <v>131</v>
      </c>
      <c r="G161" s="1" t="s">
        <v>132</v>
      </c>
      <c r="H161" s="1" t="s">
        <v>378</v>
      </c>
      <c r="I161" s="1" t="s">
        <v>379</v>
      </c>
    </row>
    <row r="162" spans="1:9" x14ac:dyDescent="0.2">
      <c r="A162" s="1" t="s">
        <v>376</v>
      </c>
      <c r="B162" s="1" t="s">
        <v>380</v>
      </c>
      <c r="C162" s="1" t="s">
        <v>129</v>
      </c>
      <c r="D162" s="5">
        <v>1723782.69</v>
      </c>
      <c r="E162" s="1" t="s">
        <v>130</v>
      </c>
      <c r="F162" s="1" t="s">
        <v>131</v>
      </c>
      <c r="G162" s="1" t="s">
        <v>132</v>
      </c>
      <c r="H162" s="1" t="s">
        <v>291</v>
      </c>
      <c r="I162" s="1" t="s">
        <v>379</v>
      </c>
    </row>
    <row r="163" spans="1:9" x14ac:dyDescent="0.2">
      <c r="A163" s="1" t="s">
        <v>381</v>
      </c>
      <c r="B163" s="1" t="s">
        <v>382</v>
      </c>
      <c r="C163" s="1" t="s">
        <v>129</v>
      </c>
      <c r="D163" s="5">
        <v>1058900</v>
      </c>
      <c r="E163" s="1" t="s">
        <v>383</v>
      </c>
      <c r="F163" s="1" t="s">
        <v>384</v>
      </c>
      <c r="G163" s="1" t="s">
        <v>132</v>
      </c>
      <c r="H163" s="1" t="s">
        <v>171</v>
      </c>
      <c r="I163" s="1" t="s">
        <v>385</v>
      </c>
    </row>
    <row r="164" spans="1:9" x14ac:dyDescent="0.2">
      <c r="A164" s="1" t="s">
        <v>381</v>
      </c>
      <c r="B164" s="1" t="s">
        <v>386</v>
      </c>
      <c r="C164" s="1" t="s">
        <v>129</v>
      </c>
      <c r="D164" s="5">
        <v>530790</v>
      </c>
      <c r="E164" s="1" t="s">
        <v>383</v>
      </c>
      <c r="F164" s="1" t="s">
        <v>384</v>
      </c>
      <c r="G164" s="1" t="s">
        <v>132</v>
      </c>
      <c r="H164" s="1" t="s">
        <v>387</v>
      </c>
      <c r="I164" s="1" t="s">
        <v>385</v>
      </c>
    </row>
    <row r="165" spans="1:9" x14ac:dyDescent="0.2">
      <c r="A165" s="1" t="s">
        <v>388</v>
      </c>
      <c r="B165" s="1" t="s">
        <v>389</v>
      </c>
      <c r="C165" s="1" t="s">
        <v>129</v>
      </c>
      <c r="D165" s="5">
        <v>14796186.039999999</v>
      </c>
      <c r="E165" s="1" t="s">
        <v>222</v>
      </c>
      <c r="F165" s="1" t="s">
        <v>145</v>
      </c>
      <c r="G165" s="1" t="s">
        <v>132</v>
      </c>
      <c r="H165" s="1" t="s">
        <v>390</v>
      </c>
      <c r="I165" s="1" t="s">
        <v>391</v>
      </c>
    </row>
    <row r="166" spans="1:9" x14ac:dyDescent="0.2">
      <c r="A166" s="1" t="s">
        <v>388</v>
      </c>
      <c r="B166" s="1" t="s">
        <v>392</v>
      </c>
      <c r="C166" s="1" t="s">
        <v>129</v>
      </c>
      <c r="D166" s="5">
        <v>5075930.4000000004</v>
      </c>
      <c r="E166" s="1" t="s">
        <v>222</v>
      </c>
      <c r="F166" s="1" t="s">
        <v>145</v>
      </c>
      <c r="G166" s="1" t="s">
        <v>132</v>
      </c>
      <c r="H166" s="1" t="s">
        <v>393</v>
      </c>
      <c r="I166" s="1" t="s">
        <v>391</v>
      </c>
    </row>
    <row r="167" spans="1:9" x14ac:dyDescent="0.2">
      <c r="A167" s="1" t="s">
        <v>388</v>
      </c>
      <c r="B167" s="1" t="s">
        <v>394</v>
      </c>
      <c r="C167" s="1" t="s">
        <v>129</v>
      </c>
      <c r="D167" s="5">
        <v>834642</v>
      </c>
      <c r="E167" s="1" t="s">
        <v>222</v>
      </c>
      <c r="F167" s="1" t="s">
        <v>145</v>
      </c>
      <c r="G167" s="1" t="s">
        <v>132</v>
      </c>
      <c r="H167" s="1" t="s">
        <v>395</v>
      </c>
      <c r="I167" s="1" t="s">
        <v>391</v>
      </c>
    </row>
    <row r="168" spans="1:9" x14ac:dyDescent="0.2">
      <c r="A168" s="1" t="s">
        <v>388</v>
      </c>
      <c r="B168" s="1" t="s">
        <v>396</v>
      </c>
      <c r="C168" s="1" t="s">
        <v>129</v>
      </c>
      <c r="D168" s="5">
        <v>183133.5</v>
      </c>
      <c r="E168" s="1" t="s">
        <v>222</v>
      </c>
      <c r="F168" s="1" t="s">
        <v>145</v>
      </c>
      <c r="G168" s="1" t="s">
        <v>132</v>
      </c>
      <c r="H168" s="1" t="s">
        <v>397</v>
      </c>
      <c r="I168" s="1" t="s">
        <v>391</v>
      </c>
    </row>
    <row r="169" spans="1:9" x14ac:dyDescent="0.2">
      <c r="A169" s="1" t="s">
        <v>398</v>
      </c>
      <c r="B169" s="1" t="s">
        <v>399</v>
      </c>
      <c r="C169" s="1" t="s">
        <v>129</v>
      </c>
      <c r="D169" s="5">
        <v>166630</v>
      </c>
      <c r="E169" s="1" t="s">
        <v>252</v>
      </c>
      <c r="F169" s="1" t="s">
        <v>188</v>
      </c>
      <c r="G169" s="1" t="s">
        <v>132</v>
      </c>
      <c r="H169" s="1" t="s">
        <v>400</v>
      </c>
      <c r="I169" s="1" t="s">
        <v>401</v>
      </c>
    </row>
    <row r="170" spans="1:9" x14ac:dyDescent="0.2">
      <c r="A170" s="1" t="s">
        <v>398</v>
      </c>
      <c r="B170" s="1" t="s">
        <v>402</v>
      </c>
      <c r="C170" s="1" t="s">
        <v>129</v>
      </c>
      <c r="D170" s="5">
        <v>13619760</v>
      </c>
      <c r="E170" s="1" t="s">
        <v>252</v>
      </c>
      <c r="F170" s="1" t="s">
        <v>188</v>
      </c>
      <c r="G170" s="1" t="s">
        <v>132</v>
      </c>
      <c r="H170" s="1" t="s">
        <v>189</v>
      </c>
      <c r="I170" s="1" t="s">
        <v>401</v>
      </c>
    </row>
    <row r="171" spans="1:9" x14ac:dyDescent="0.2">
      <c r="A171" s="1" t="s">
        <v>398</v>
      </c>
      <c r="B171" s="1" t="s">
        <v>403</v>
      </c>
      <c r="C171" s="1" t="s">
        <v>129</v>
      </c>
      <c r="D171" s="5">
        <v>38913600</v>
      </c>
      <c r="E171" s="1" t="s">
        <v>252</v>
      </c>
      <c r="F171" s="1" t="s">
        <v>188</v>
      </c>
      <c r="G171" s="1" t="s">
        <v>132</v>
      </c>
      <c r="H171" s="1" t="s">
        <v>189</v>
      </c>
      <c r="I171" s="1" t="s">
        <v>401</v>
      </c>
    </row>
    <row r="172" spans="1:9" x14ac:dyDescent="0.2">
      <c r="A172" s="1" t="s">
        <v>398</v>
      </c>
      <c r="B172" s="1" t="s">
        <v>404</v>
      </c>
      <c r="C172" s="1" t="s">
        <v>129</v>
      </c>
      <c r="D172" s="5">
        <v>533216</v>
      </c>
      <c r="E172" s="1" t="s">
        <v>252</v>
      </c>
      <c r="F172" s="1" t="s">
        <v>188</v>
      </c>
      <c r="G172" s="1" t="s">
        <v>132</v>
      </c>
      <c r="H172" s="1" t="s">
        <v>400</v>
      </c>
      <c r="I172" s="1" t="s">
        <v>401</v>
      </c>
    </row>
    <row r="173" spans="1:9" x14ac:dyDescent="0.2">
      <c r="A173" s="1" t="s">
        <v>405</v>
      </c>
      <c r="B173" s="1" t="s">
        <v>406</v>
      </c>
      <c r="C173" s="1" t="s">
        <v>129</v>
      </c>
      <c r="D173" s="5">
        <v>26950000</v>
      </c>
      <c r="E173" s="1" t="s">
        <v>295</v>
      </c>
      <c r="F173" s="1" t="s">
        <v>138</v>
      </c>
      <c r="G173" s="1" t="s">
        <v>132</v>
      </c>
      <c r="H173" s="1" t="s">
        <v>334</v>
      </c>
      <c r="I173" s="1" t="s">
        <v>407</v>
      </c>
    </row>
    <row r="174" spans="1:9" x14ac:dyDescent="0.2">
      <c r="A174" s="1" t="s">
        <v>405</v>
      </c>
      <c r="B174" s="1" t="s">
        <v>408</v>
      </c>
      <c r="C174" s="1" t="s">
        <v>129</v>
      </c>
      <c r="D174" s="5">
        <v>18500000</v>
      </c>
      <c r="E174" s="1" t="s">
        <v>295</v>
      </c>
      <c r="F174" s="1" t="s">
        <v>138</v>
      </c>
      <c r="G174" s="1" t="s">
        <v>132</v>
      </c>
      <c r="H174" s="1" t="s">
        <v>409</v>
      </c>
      <c r="I174" s="1" t="s">
        <v>407</v>
      </c>
    </row>
    <row r="175" spans="1:9" x14ac:dyDescent="0.2">
      <c r="A175" s="1" t="s">
        <v>405</v>
      </c>
      <c r="B175" s="1" t="s">
        <v>410</v>
      </c>
      <c r="C175" s="1" t="s">
        <v>129</v>
      </c>
      <c r="D175" s="5">
        <v>10781100</v>
      </c>
      <c r="E175" s="1" t="s">
        <v>295</v>
      </c>
      <c r="F175" s="1" t="s">
        <v>138</v>
      </c>
      <c r="G175" s="1" t="s">
        <v>132</v>
      </c>
      <c r="H175" s="1" t="s">
        <v>296</v>
      </c>
      <c r="I175" s="1" t="s">
        <v>407</v>
      </c>
    </row>
    <row r="176" spans="1:9" x14ac:dyDescent="0.2">
      <c r="A176" s="1" t="s">
        <v>411</v>
      </c>
      <c r="B176" s="1" t="s">
        <v>412</v>
      </c>
      <c r="C176" s="1" t="s">
        <v>129</v>
      </c>
      <c r="D176" s="5">
        <v>79871000</v>
      </c>
      <c r="E176" s="1" t="s">
        <v>267</v>
      </c>
      <c r="F176" s="1" t="s">
        <v>268</v>
      </c>
      <c r="G176" s="1" t="s">
        <v>268</v>
      </c>
      <c r="H176" s="1" t="s">
        <v>158</v>
      </c>
      <c r="I176" s="1" t="s">
        <v>413</v>
      </c>
    </row>
    <row r="177" spans="1:9" x14ac:dyDescent="0.2">
      <c r="A177" s="1" t="s">
        <v>411</v>
      </c>
      <c r="B177" s="1" t="s">
        <v>414</v>
      </c>
      <c r="C177" s="1" t="s">
        <v>129</v>
      </c>
      <c r="D177" s="5">
        <v>27954850</v>
      </c>
      <c r="E177" s="1" t="s">
        <v>267</v>
      </c>
      <c r="F177" s="1" t="s">
        <v>268</v>
      </c>
      <c r="G177" s="1" t="s">
        <v>268</v>
      </c>
      <c r="H177" s="1" t="s">
        <v>158</v>
      </c>
      <c r="I177" s="1" t="s">
        <v>413</v>
      </c>
    </row>
    <row r="178" spans="1:9" x14ac:dyDescent="0.2">
      <c r="A178" s="1" t="s">
        <v>415</v>
      </c>
      <c r="B178" s="1" t="s">
        <v>416</v>
      </c>
      <c r="C178" s="1" t="s">
        <v>129</v>
      </c>
      <c r="D178" s="5">
        <v>876717</v>
      </c>
      <c r="E178" s="1" t="s">
        <v>417</v>
      </c>
      <c r="F178" s="1" t="s">
        <v>418</v>
      </c>
      <c r="G178" s="1" t="s">
        <v>152</v>
      </c>
      <c r="H178" s="1" t="s">
        <v>419</v>
      </c>
      <c r="I178" s="1" t="s">
        <v>420</v>
      </c>
    </row>
    <row r="179" spans="1:9" x14ac:dyDescent="0.2">
      <c r="A179" s="1" t="s">
        <v>421</v>
      </c>
      <c r="B179" s="1" t="s">
        <v>422</v>
      </c>
      <c r="C179" s="1" t="s">
        <v>129</v>
      </c>
      <c r="D179" s="5">
        <v>14628750</v>
      </c>
      <c r="E179" s="1" t="s">
        <v>222</v>
      </c>
      <c r="F179" s="1" t="s">
        <v>145</v>
      </c>
      <c r="G179" s="1" t="s">
        <v>132</v>
      </c>
      <c r="H179" s="1" t="s">
        <v>423</v>
      </c>
      <c r="I179" s="1" t="s">
        <v>424</v>
      </c>
    </row>
    <row r="180" spans="1:9" x14ac:dyDescent="0.2">
      <c r="A180" s="1" t="s">
        <v>421</v>
      </c>
      <c r="B180" s="1" t="s">
        <v>425</v>
      </c>
      <c r="C180" s="1" t="s">
        <v>129</v>
      </c>
      <c r="D180" s="5">
        <v>10450000</v>
      </c>
      <c r="E180" s="1" t="s">
        <v>222</v>
      </c>
      <c r="F180" s="1" t="s">
        <v>145</v>
      </c>
      <c r="G180" s="1" t="s">
        <v>132</v>
      </c>
      <c r="H180" s="1" t="s">
        <v>225</v>
      </c>
      <c r="I180" s="1" t="s">
        <v>424</v>
      </c>
    </row>
    <row r="181" spans="1:9" x14ac:dyDescent="0.2">
      <c r="A181" s="1" t="s">
        <v>426</v>
      </c>
      <c r="B181" s="1" t="s">
        <v>427</v>
      </c>
      <c r="C181" s="1" t="s">
        <v>129</v>
      </c>
      <c r="D181" s="5">
        <v>108000</v>
      </c>
      <c r="E181" s="1" t="s">
        <v>348</v>
      </c>
      <c r="F181" s="1" t="s">
        <v>170</v>
      </c>
      <c r="G181" s="1" t="s">
        <v>132</v>
      </c>
      <c r="H181" s="1" t="s">
        <v>286</v>
      </c>
      <c r="I181" s="1" t="s">
        <v>428</v>
      </c>
    </row>
    <row r="182" spans="1:9" x14ac:dyDescent="0.2">
      <c r="A182" s="1" t="s">
        <v>429</v>
      </c>
      <c r="B182" s="1" t="s">
        <v>430</v>
      </c>
      <c r="C182" s="1" t="s">
        <v>129</v>
      </c>
      <c r="D182" s="5">
        <v>28874499</v>
      </c>
      <c r="E182" s="1" t="s">
        <v>252</v>
      </c>
      <c r="F182" s="1" t="s">
        <v>188</v>
      </c>
      <c r="G182" s="1" t="s">
        <v>132</v>
      </c>
      <c r="H182" s="1" t="s">
        <v>318</v>
      </c>
      <c r="I182" s="1" t="s">
        <v>431</v>
      </c>
    </row>
    <row r="183" spans="1:9" x14ac:dyDescent="0.2">
      <c r="A183" s="1" t="s">
        <v>429</v>
      </c>
      <c r="B183" s="1" t="s">
        <v>432</v>
      </c>
      <c r="C183" s="1" t="s">
        <v>129</v>
      </c>
      <c r="D183" s="5">
        <v>144382368</v>
      </c>
      <c r="E183" s="1" t="s">
        <v>252</v>
      </c>
      <c r="F183" s="1" t="s">
        <v>188</v>
      </c>
      <c r="G183" s="1" t="s">
        <v>132</v>
      </c>
      <c r="H183" s="1" t="s">
        <v>318</v>
      </c>
      <c r="I183" s="1" t="s">
        <v>431</v>
      </c>
    </row>
    <row r="184" spans="1:9" x14ac:dyDescent="0.2">
      <c r="A184" s="1" t="s">
        <v>433</v>
      </c>
      <c r="B184" s="1" t="s">
        <v>434</v>
      </c>
      <c r="C184" s="1" t="s">
        <v>129</v>
      </c>
      <c r="D184" s="5">
        <v>4608000</v>
      </c>
      <c r="E184" s="1" t="s">
        <v>252</v>
      </c>
      <c r="F184" s="1" t="s">
        <v>188</v>
      </c>
      <c r="G184" s="1" t="s">
        <v>132</v>
      </c>
      <c r="H184" s="1" t="s">
        <v>296</v>
      </c>
      <c r="I184" s="1" t="s">
        <v>435</v>
      </c>
    </row>
    <row r="185" spans="1:9" x14ac:dyDescent="0.2">
      <c r="A185" s="1" t="s">
        <v>436</v>
      </c>
      <c r="B185" s="1" t="s">
        <v>437</v>
      </c>
      <c r="C185" s="1" t="s">
        <v>129</v>
      </c>
      <c r="D185" s="5">
        <v>5999638.7999999998</v>
      </c>
      <c r="E185" s="1" t="s">
        <v>130</v>
      </c>
      <c r="F185" s="1" t="s">
        <v>131</v>
      </c>
      <c r="G185" s="1" t="s">
        <v>132</v>
      </c>
      <c r="H185" s="1" t="s">
        <v>375</v>
      </c>
      <c r="I185" s="1" t="s">
        <v>438</v>
      </c>
    </row>
    <row r="186" spans="1:9" x14ac:dyDescent="0.2">
      <c r="A186" s="1" t="s">
        <v>439</v>
      </c>
      <c r="B186" s="1" t="s">
        <v>440</v>
      </c>
      <c r="C186" s="1" t="s">
        <v>129</v>
      </c>
      <c r="D186" s="5">
        <v>10598515.199999999</v>
      </c>
      <c r="E186" s="1" t="s">
        <v>252</v>
      </c>
      <c r="F186" s="1" t="s">
        <v>188</v>
      </c>
      <c r="G186" s="1" t="s">
        <v>132</v>
      </c>
      <c r="H186" s="1" t="s">
        <v>278</v>
      </c>
      <c r="I186" s="1" t="s">
        <v>441</v>
      </c>
    </row>
    <row r="187" spans="1:9" x14ac:dyDescent="0.2">
      <c r="A187" s="1" t="s">
        <v>439</v>
      </c>
      <c r="B187" s="1" t="s">
        <v>442</v>
      </c>
      <c r="C187" s="1" t="s">
        <v>129</v>
      </c>
      <c r="D187" s="5">
        <v>14777364</v>
      </c>
      <c r="E187" s="1" t="s">
        <v>252</v>
      </c>
      <c r="F187" s="1" t="s">
        <v>188</v>
      </c>
      <c r="G187" s="1" t="s">
        <v>132</v>
      </c>
      <c r="H187" s="1" t="s">
        <v>158</v>
      </c>
      <c r="I187" s="1" t="s">
        <v>441</v>
      </c>
    </row>
    <row r="188" spans="1:9" x14ac:dyDescent="0.2">
      <c r="A188" s="1" t="s">
        <v>439</v>
      </c>
      <c r="B188" s="1" t="s">
        <v>443</v>
      </c>
      <c r="C188" s="1" t="s">
        <v>129</v>
      </c>
      <c r="D188" s="5">
        <v>64003215.600000001</v>
      </c>
      <c r="E188" s="1" t="s">
        <v>252</v>
      </c>
      <c r="F188" s="1" t="s">
        <v>188</v>
      </c>
      <c r="G188" s="1" t="s">
        <v>132</v>
      </c>
      <c r="H188" s="1" t="s">
        <v>321</v>
      </c>
      <c r="I188" s="1" t="s">
        <v>441</v>
      </c>
    </row>
    <row r="189" spans="1:9" x14ac:dyDescent="0.2">
      <c r="A189" s="1" t="s">
        <v>439</v>
      </c>
      <c r="B189" s="1" t="s">
        <v>444</v>
      </c>
      <c r="C189" s="1" t="s">
        <v>129</v>
      </c>
      <c r="D189" s="5">
        <v>786240</v>
      </c>
      <c r="E189" s="1" t="s">
        <v>252</v>
      </c>
      <c r="F189" s="1" t="s">
        <v>188</v>
      </c>
      <c r="G189" s="1" t="s">
        <v>132</v>
      </c>
      <c r="H189" s="1" t="s">
        <v>278</v>
      </c>
      <c r="I189" s="1" t="s">
        <v>441</v>
      </c>
    </row>
    <row r="190" spans="1:9" x14ac:dyDescent="0.2">
      <c r="A190" s="1" t="s">
        <v>439</v>
      </c>
      <c r="B190" s="1" t="s">
        <v>445</v>
      </c>
      <c r="C190" s="1" t="s">
        <v>129</v>
      </c>
      <c r="D190" s="5">
        <v>22400870.399999999</v>
      </c>
      <c r="E190" s="1" t="s">
        <v>252</v>
      </c>
      <c r="F190" s="1" t="s">
        <v>188</v>
      </c>
      <c r="G190" s="1" t="s">
        <v>132</v>
      </c>
      <c r="H190" s="1" t="s">
        <v>321</v>
      </c>
      <c r="I190" s="1" t="s">
        <v>441</v>
      </c>
    </row>
    <row r="191" spans="1:9" x14ac:dyDescent="0.2">
      <c r="A191" s="1" t="s">
        <v>446</v>
      </c>
      <c r="B191" s="1" t="s">
        <v>447</v>
      </c>
      <c r="C191" s="1" t="s">
        <v>129</v>
      </c>
      <c r="D191" s="5">
        <v>146356200</v>
      </c>
      <c r="E191" s="1" t="s">
        <v>252</v>
      </c>
      <c r="F191" s="1" t="s">
        <v>188</v>
      </c>
      <c r="G191" s="1" t="s">
        <v>132</v>
      </c>
      <c r="H191" s="1" t="s">
        <v>327</v>
      </c>
      <c r="I191" s="1" t="s">
        <v>448</v>
      </c>
    </row>
    <row r="192" spans="1:9" x14ac:dyDescent="0.2">
      <c r="A192" s="1" t="s">
        <v>446</v>
      </c>
      <c r="B192" s="1" t="s">
        <v>449</v>
      </c>
      <c r="C192" s="1" t="s">
        <v>129</v>
      </c>
      <c r="D192" s="5">
        <v>5215200</v>
      </c>
      <c r="E192" s="1" t="s">
        <v>252</v>
      </c>
      <c r="F192" s="1" t="s">
        <v>188</v>
      </c>
      <c r="G192" s="1" t="s">
        <v>132</v>
      </c>
      <c r="H192" s="1" t="s">
        <v>323</v>
      </c>
      <c r="I192" s="1" t="s">
        <v>448</v>
      </c>
    </row>
    <row r="193" spans="1:9" x14ac:dyDescent="0.2">
      <c r="A193" s="1" t="s">
        <v>446</v>
      </c>
      <c r="B193" s="1" t="s">
        <v>450</v>
      </c>
      <c r="C193" s="1" t="s">
        <v>129</v>
      </c>
      <c r="D193" s="5">
        <v>37265830</v>
      </c>
      <c r="E193" s="1" t="s">
        <v>252</v>
      </c>
      <c r="F193" s="1" t="s">
        <v>188</v>
      </c>
      <c r="G193" s="1" t="s">
        <v>132</v>
      </c>
      <c r="H193" s="1" t="s">
        <v>451</v>
      </c>
      <c r="I193" s="1" t="s">
        <v>448</v>
      </c>
    </row>
    <row r="194" spans="1:9" x14ac:dyDescent="0.2">
      <c r="A194" s="1" t="s">
        <v>446</v>
      </c>
      <c r="B194" s="1" t="s">
        <v>452</v>
      </c>
      <c r="C194" s="1" t="s">
        <v>129</v>
      </c>
      <c r="D194" s="5">
        <v>38789280</v>
      </c>
      <c r="E194" s="1" t="s">
        <v>252</v>
      </c>
      <c r="F194" s="1" t="s">
        <v>188</v>
      </c>
      <c r="G194" s="1" t="s">
        <v>132</v>
      </c>
      <c r="H194" s="1" t="s">
        <v>158</v>
      </c>
      <c r="I194" s="1" t="s">
        <v>448</v>
      </c>
    </row>
    <row r="195" spans="1:9" x14ac:dyDescent="0.2">
      <c r="A195" s="1" t="s">
        <v>446</v>
      </c>
      <c r="B195" s="1" t="s">
        <v>453</v>
      </c>
      <c r="C195" s="1" t="s">
        <v>129</v>
      </c>
      <c r="D195" s="5">
        <v>65894400</v>
      </c>
      <c r="E195" s="1" t="s">
        <v>252</v>
      </c>
      <c r="F195" s="1" t="s">
        <v>188</v>
      </c>
      <c r="G195" s="1" t="s">
        <v>132</v>
      </c>
      <c r="H195" s="1" t="s">
        <v>318</v>
      </c>
      <c r="I195" s="1" t="s">
        <v>448</v>
      </c>
    </row>
    <row r="196" spans="1:9" x14ac:dyDescent="0.2">
      <c r="A196" s="1" t="s">
        <v>446</v>
      </c>
      <c r="B196" s="1" t="s">
        <v>454</v>
      </c>
      <c r="C196" s="1" t="s">
        <v>129</v>
      </c>
      <c r="D196" s="5">
        <v>23063040</v>
      </c>
      <c r="E196" s="1" t="s">
        <v>252</v>
      </c>
      <c r="F196" s="1" t="s">
        <v>188</v>
      </c>
      <c r="G196" s="1" t="s">
        <v>132</v>
      </c>
      <c r="H196" s="1" t="s">
        <v>318</v>
      </c>
      <c r="I196" s="1" t="s">
        <v>448</v>
      </c>
    </row>
    <row r="197" spans="1:9" x14ac:dyDescent="0.2">
      <c r="A197" s="1" t="s">
        <v>446</v>
      </c>
      <c r="B197" s="1" t="s">
        <v>455</v>
      </c>
      <c r="C197" s="1" t="s">
        <v>129</v>
      </c>
      <c r="D197" s="5">
        <v>12863966</v>
      </c>
      <c r="E197" s="1" t="s">
        <v>252</v>
      </c>
      <c r="F197" s="1" t="s">
        <v>188</v>
      </c>
      <c r="G197" s="1" t="s">
        <v>132</v>
      </c>
      <c r="H197" s="1" t="s">
        <v>451</v>
      </c>
      <c r="I197" s="1" t="s">
        <v>448</v>
      </c>
    </row>
    <row r="198" spans="1:9" x14ac:dyDescent="0.2">
      <c r="A198" s="1" t="s">
        <v>456</v>
      </c>
      <c r="B198" s="1" t="s">
        <v>457</v>
      </c>
      <c r="C198" s="1" t="s">
        <v>129</v>
      </c>
      <c r="D198" s="5">
        <v>34598400</v>
      </c>
      <c r="E198" s="1" t="s">
        <v>252</v>
      </c>
      <c r="F198" s="1" t="s">
        <v>188</v>
      </c>
      <c r="G198" s="1" t="s">
        <v>132</v>
      </c>
      <c r="H198" s="1" t="s">
        <v>318</v>
      </c>
      <c r="I198" s="1" t="s">
        <v>458</v>
      </c>
    </row>
    <row r="199" spans="1:9" x14ac:dyDescent="0.2">
      <c r="A199" s="1" t="s">
        <v>456</v>
      </c>
      <c r="B199" s="1" t="s">
        <v>459</v>
      </c>
      <c r="C199" s="1" t="s">
        <v>129</v>
      </c>
      <c r="D199" s="5">
        <v>1675200</v>
      </c>
      <c r="E199" s="1" t="s">
        <v>252</v>
      </c>
      <c r="F199" s="1" t="s">
        <v>188</v>
      </c>
      <c r="G199" s="1" t="s">
        <v>132</v>
      </c>
      <c r="H199" s="1" t="s">
        <v>323</v>
      </c>
      <c r="I199" s="1" t="s">
        <v>458</v>
      </c>
    </row>
    <row r="200" spans="1:9" x14ac:dyDescent="0.2">
      <c r="A200" s="1" t="s">
        <v>456</v>
      </c>
      <c r="B200" s="1" t="s">
        <v>460</v>
      </c>
      <c r="C200" s="1" t="s">
        <v>129</v>
      </c>
      <c r="D200" s="5">
        <v>12109440</v>
      </c>
      <c r="E200" s="1" t="s">
        <v>252</v>
      </c>
      <c r="F200" s="1" t="s">
        <v>188</v>
      </c>
      <c r="G200" s="1" t="s">
        <v>132</v>
      </c>
      <c r="H200" s="1" t="s">
        <v>318</v>
      </c>
      <c r="I200" s="1" t="s">
        <v>458</v>
      </c>
    </row>
    <row r="201" spans="1:9" x14ac:dyDescent="0.2">
      <c r="A201" s="1" t="s">
        <v>456</v>
      </c>
      <c r="B201" s="1" t="s">
        <v>461</v>
      </c>
      <c r="C201" s="1" t="s">
        <v>129</v>
      </c>
      <c r="D201" s="5">
        <v>502560</v>
      </c>
      <c r="E201" s="1" t="s">
        <v>252</v>
      </c>
      <c r="F201" s="1" t="s">
        <v>188</v>
      </c>
      <c r="G201" s="1" t="s">
        <v>132</v>
      </c>
      <c r="H201" s="1" t="s">
        <v>323</v>
      </c>
      <c r="I201" s="1" t="s">
        <v>458</v>
      </c>
    </row>
    <row r="202" spans="1:9" x14ac:dyDescent="0.2">
      <c r="A202" s="1" t="s">
        <v>462</v>
      </c>
      <c r="B202" s="1" t="s">
        <v>463</v>
      </c>
      <c r="C202" s="1" t="s">
        <v>129</v>
      </c>
      <c r="D202" s="5">
        <v>26200000</v>
      </c>
      <c r="E202" s="1" t="s">
        <v>464</v>
      </c>
      <c r="F202" s="1" t="s">
        <v>465</v>
      </c>
      <c r="G202" s="1" t="s">
        <v>152</v>
      </c>
      <c r="H202" s="1" t="s">
        <v>466</v>
      </c>
      <c r="I202" s="1" t="s">
        <v>467</v>
      </c>
    </row>
    <row r="203" spans="1:9" x14ac:dyDescent="0.2">
      <c r="A203" s="1" t="s">
        <v>468</v>
      </c>
      <c r="B203" s="1" t="s">
        <v>469</v>
      </c>
      <c r="C203" s="1" t="s">
        <v>129</v>
      </c>
      <c r="D203" s="5">
        <v>214800</v>
      </c>
      <c r="E203" s="1" t="s">
        <v>150</v>
      </c>
      <c r="F203" s="1" t="s">
        <v>151</v>
      </c>
      <c r="G203" s="1" t="s">
        <v>152</v>
      </c>
      <c r="H203" s="1" t="s">
        <v>470</v>
      </c>
      <c r="I203" s="1" t="s">
        <v>471</v>
      </c>
    </row>
    <row r="204" spans="1:9" x14ac:dyDescent="0.2">
      <c r="A204" s="1" t="s">
        <v>472</v>
      </c>
      <c r="B204" s="1" t="s">
        <v>473</v>
      </c>
      <c r="C204" s="1" t="s">
        <v>129</v>
      </c>
      <c r="D204" s="5">
        <v>12545200</v>
      </c>
      <c r="E204" s="1" t="s">
        <v>130</v>
      </c>
      <c r="F204" s="1" t="s">
        <v>131</v>
      </c>
      <c r="G204" s="1" t="s">
        <v>132</v>
      </c>
      <c r="H204" s="1" t="s">
        <v>269</v>
      </c>
      <c r="I204" s="1" t="s">
        <v>474</v>
      </c>
    </row>
    <row r="205" spans="1:9" x14ac:dyDescent="0.2">
      <c r="A205" s="1" t="s">
        <v>472</v>
      </c>
      <c r="B205" s="1" t="s">
        <v>475</v>
      </c>
      <c r="C205" s="1" t="s">
        <v>129</v>
      </c>
      <c r="D205" s="5">
        <v>54540000</v>
      </c>
      <c r="E205" s="1" t="s">
        <v>130</v>
      </c>
      <c r="F205" s="1" t="s">
        <v>131</v>
      </c>
      <c r="G205" s="1" t="s">
        <v>132</v>
      </c>
      <c r="H205" s="1" t="s">
        <v>334</v>
      </c>
      <c r="I205" s="1" t="s">
        <v>474</v>
      </c>
    </row>
    <row r="206" spans="1:9" x14ac:dyDescent="0.2">
      <c r="A206" s="1" t="s">
        <v>472</v>
      </c>
      <c r="B206" s="1" t="s">
        <v>476</v>
      </c>
      <c r="C206" s="1" t="s">
        <v>129</v>
      </c>
      <c r="D206" s="5">
        <v>4164000</v>
      </c>
      <c r="E206" s="1" t="s">
        <v>130</v>
      </c>
      <c r="F206" s="1" t="s">
        <v>131</v>
      </c>
      <c r="G206" s="1" t="s">
        <v>132</v>
      </c>
      <c r="H206" s="1" t="s">
        <v>327</v>
      </c>
      <c r="I206" s="1" t="s">
        <v>474</v>
      </c>
    </row>
    <row r="207" spans="1:9" x14ac:dyDescent="0.2">
      <c r="A207" s="1" t="s">
        <v>472</v>
      </c>
      <c r="B207" s="1" t="s">
        <v>477</v>
      </c>
      <c r="C207" s="1" t="s">
        <v>129</v>
      </c>
      <c r="D207" s="5">
        <v>25330000</v>
      </c>
      <c r="E207" s="1" t="s">
        <v>130</v>
      </c>
      <c r="F207" s="1" t="s">
        <v>131</v>
      </c>
      <c r="G207" s="1" t="s">
        <v>132</v>
      </c>
      <c r="H207" s="1" t="s">
        <v>478</v>
      </c>
      <c r="I207" s="1" t="s">
        <v>474</v>
      </c>
    </row>
    <row r="208" spans="1:9" x14ac:dyDescent="0.2">
      <c r="A208" s="1" t="s">
        <v>479</v>
      </c>
      <c r="B208" s="1" t="s">
        <v>480</v>
      </c>
      <c r="C208" s="1" t="s">
        <v>129</v>
      </c>
      <c r="D208" s="5">
        <v>23850000</v>
      </c>
      <c r="E208" s="1" t="s">
        <v>130</v>
      </c>
      <c r="F208" s="1" t="s">
        <v>131</v>
      </c>
      <c r="G208" s="1" t="s">
        <v>132</v>
      </c>
      <c r="H208" s="1" t="s">
        <v>481</v>
      </c>
      <c r="I208" s="1" t="s">
        <v>482</v>
      </c>
    </row>
    <row r="209" spans="1:9" x14ac:dyDescent="0.2">
      <c r="A209" s="1" t="s">
        <v>479</v>
      </c>
      <c r="B209" s="1" t="s">
        <v>483</v>
      </c>
      <c r="C209" s="1" t="s">
        <v>129</v>
      </c>
      <c r="D209" s="5">
        <v>3080000</v>
      </c>
      <c r="E209" s="1" t="s">
        <v>130</v>
      </c>
      <c r="F209" s="1" t="s">
        <v>131</v>
      </c>
      <c r="G209" s="1" t="s">
        <v>132</v>
      </c>
      <c r="H209" s="1" t="s">
        <v>484</v>
      </c>
      <c r="I209" s="1" t="s">
        <v>482</v>
      </c>
    </row>
    <row r="210" spans="1:9" x14ac:dyDescent="0.2">
      <c r="A210" s="1" t="s">
        <v>485</v>
      </c>
      <c r="B210" s="1" t="s">
        <v>486</v>
      </c>
      <c r="C210" s="1" t="s">
        <v>129</v>
      </c>
      <c r="D210" s="5">
        <v>1770000</v>
      </c>
      <c r="E210" s="1" t="s">
        <v>137</v>
      </c>
      <c r="F210" s="1" t="s">
        <v>138</v>
      </c>
      <c r="G210" s="1" t="s">
        <v>132</v>
      </c>
      <c r="H210" s="1" t="s">
        <v>487</v>
      </c>
      <c r="I210" s="1" t="s">
        <v>488</v>
      </c>
    </row>
    <row r="211" spans="1:9" x14ac:dyDescent="0.2">
      <c r="A211" s="1" t="s">
        <v>489</v>
      </c>
      <c r="B211" s="1" t="s">
        <v>490</v>
      </c>
      <c r="C211" s="1" t="s">
        <v>129</v>
      </c>
      <c r="D211" s="5">
        <v>1155800</v>
      </c>
      <c r="E211" s="1" t="s">
        <v>222</v>
      </c>
      <c r="F211" s="1" t="s">
        <v>145</v>
      </c>
      <c r="G211" s="1" t="s">
        <v>132</v>
      </c>
      <c r="H211" s="1" t="s">
        <v>286</v>
      </c>
      <c r="I211" s="1" t="s">
        <v>491</v>
      </c>
    </row>
    <row r="212" spans="1:9" x14ac:dyDescent="0.2">
      <c r="A212" s="1" t="s">
        <v>492</v>
      </c>
      <c r="B212" s="1" t="s">
        <v>493</v>
      </c>
      <c r="C212" s="1" t="s">
        <v>129</v>
      </c>
      <c r="D212" s="5">
        <v>45440000</v>
      </c>
      <c r="E212" s="1" t="s">
        <v>252</v>
      </c>
      <c r="F212" s="1" t="s">
        <v>188</v>
      </c>
      <c r="G212" s="1" t="s">
        <v>132</v>
      </c>
      <c r="H212" s="1" t="s">
        <v>494</v>
      </c>
      <c r="I212" s="1" t="s">
        <v>495</v>
      </c>
    </row>
    <row r="213" spans="1:9" x14ac:dyDescent="0.2">
      <c r="A213" s="1" t="s">
        <v>492</v>
      </c>
      <c r="B213" s="1" t="s">
        <v>496</v>
      </c>
      <c r="C213" s="1" t="s">
        <v>129</v>
      </c>
      <c r="D213" s="5">
        <v>35880000</v>
      </c>
      <c r="E213" s="1" t="s">
        <v>252</v>
      </c>
      <c r="F213" s="1" t="s">
        <v>188</v>
      </c>
      <c r="G213" s="1" t="s">
        <v>132</v>
      </c>
      <c r="H213" s="1" t="s">
        <v>497</v>
      </c>
      <c r="I213" s="1" t="s">
        <v>495</v>
      </c>
    </row>
    <row r="214" spans="1:9" x14ac:dyDescent="0.2">
      <c r="A214" s="1" t="s">
        <v>492</v>
      </c>
      <c r="B214" s="1" t="s">
        <v>498</v>
      </c>
      <c r="C214" s="1" t="s">
        <v>129</v>
      </c>
      <c r="D214" s="5">
        <v>9088000</v>
      </c>
      <c r="E214" s="1" t="s">
        <v>252</v>
      </c>
      <c r="F214" s="1" t="s">
        <v>188</v>
      </c>
      <c r="G214" s="1" t="s">
        <v>132</v>
      </c>
      <c r="H214" s="1" t="s">
        <v>494</v>
      </c>
      <c r="I214" s="1" t="s">
        <v>495</v>
      </c>
    </row>
    <row r="215" spans="1:9" x14ac:dyDescent="0.2">
      <c r="A215" s="1" t="s">
        <v>492</v>
      </c>
      <c r="B215" s="1" t="s">
        <v>499</v>
      </c>
      <c r="C215" s="1" t="s">
        <v>129</v>
      </c>
      <c r="D215" s="5">
        <v>12558000</v>
      </c>
      <c r="E215" s="1" t="s">
        <v>252</v>
      </c>
      <c r="F215" s="1" t="s">
        <v>188</v>
      </c>
      <c r="G215" s="1" t="s">
        <v>132</v>
      </c>
      <c r="H215" s="1" t="s">
        <v>497</v>
      </c>
      <c r="I215" s="1" t="s">
        <v>495</v>
      </c>
    </row>
    <row r="216" spans="1:9" x14ac:dyDescent="0.2">
      <c r="A216" s="1" t="s">
        <v>500</v>
      </c>
      <c r="B216" s="1" t="s">
        <v>501</v>
      </c>
      <c r="C216" s="1" t="s">
        <v>129</v>
      </c>
      <c r="D216" s="5">
        <v>3287744.34</v>
      </c>
      <c r="E216" s="1" t="s">
        <v>245</v>
      </c>
      <c r="F216" s="1" t="s">
        <v>246</v>
      </c>
      <c r="G216" s="1" t="s">
        <v>247</v>
      </c>
      <c r="H216" s="1" t="s">
        <v>419</v>
      </c>
      <c r="I216" s="1" t="s">
        <v>502</v>
      </c>
    </row>
    <row r="217" spans="1:9" x14ac:dyDescent="0.2">
      <c r="A217" s="1" t="s">
        <v>503</v>
      </c>
      <c r="B217" s="1" t="s">
        <v>504</v>
      </c>
      <c r="C217" s="1" t="s">
        <v>129</v>
      </c>
      <c r="D217" s="5">
        <v>12644500</v>
      </c>
      <c r="E217" s="1" t="s">
        <v>130</v>
      </c>
      <c r="F217" s="1" t="s">
        <v>131</v>
      </c>
      <c r="G217" s="1" t="s">
        <v>132</v>
      </c>
      <c r="H217" s="1" t="s">
        <v>505</v>
      </c>
      <c r="I217" s="1" t="s">
        <v>506</v>
      </c>
    </row>
    <row r="218" spans="1:9" x14ac:dyDescent="0.2">
      <c r="A218" s="1" t="s">
        <v>507</v>
      </c>
      <c r="B218" s="1" t="s">
        <v>508</v>
      </c>
      <c r="C218" s="1" t="s">
        <v>129</v>
      </c>
      <c r="D218" s="5">
        <v>1031210.4</v>
      </c>
      <c r="E218" s="1" t="s">
        <v>187</v>
      </c>
      <c r="F218" s="1" t="s">
        <v>188</v>
      </c>
      <c r="G218" s="1" t="s">
        <v>132</v>
      </c>
      <c r="H218" s="1" t="s">
        <v>232</v>
      </c>
      <c r="I218" s="1" t="s">
        <v>509</v>
      </c>
    </row>
    <row r="219" spans="1:9" x14ac:dyDescent="0.2">
      <c r="A219" s="1" t="s">
        <v>510</v>
      </c>
      <c r="B219" s="1" t="s">
        <v>511</v>
      </c>
      <c r="C219" s="1" t="s">
        <v>129</v>
      </c>
      <c r="D219" s="5">
        <v>1650000</v>
      </c>
      <c r="E219" s="1" t="s">
        <v>512</v>
      </c>
      <c r="F219" s="1" t="s">
        <v>131</v>
      </c>
      <c r="G219" s="1" t="s">
        <v>132</v>
      </c>
      <c r="H219" s="1" t="s">
        <v>513</v>
      </c>
      <c r="I219" s="1" t="s">
        <v>514</v>
      </c>
    </row>
    <row r="220" spans="1:9" x14ac:dyDescent="0.2">
      <c r="A220" s="1" t="s">
        <v>515</v>
      </c>
      <c r="B220" s="1" t="s">
        <v>516</v>
      </c>
      <c r="C220" s="1" t="s">
        <v>129</v>
      </c>
      <c r="D220" s="5">
        <v>12900000</v>
      </c>
      <c r="E220" s="1" t="s">
        <v>517</v>
      </c>
      <c r="F220" s="1" t="s">
        <v>301</v>
      </c>
      <c r="G220" s="1" t="s">
        <v>152</v>
      </c>
      <c r="H220" s="1" t="s">
        <v>139</v>
      </c>
      <c r="I220" s="1" t="s">
        <v>518</v>
      </c>
    </row>
    <row r="221" spans="1:9" x14ac:dyDescent="0.2">
      <c r="A221" s="1" t="s">
        <v>519</v>
      </c>
      <c r="B221" s="1" t="s">
        <v>520</v>
      </c>
      <c r="C221" s="1" t="s">
        <v>129</v>
      </c>
      <c r="D221" s="5">
        <v>22575000</v>
      </c>
      <c r="E221" s="1" t="s">
        <v>521</v>
      </c>
      <c r="F221" s="1" t="s">
        <v>207</v>
      </c>
      <c r="G221" s="1" t="s">
        <v>132</v>
      </c>
      <c r="H221" s="1" t="s">
        <v>522</v>
      </c>
      <c r="I221" s="1" t="s">
        <v>523</v>
      </c>
    </row>
    <row r="222" spans="1:9" x14ac:dyDescent="0.2">
      <c r="A222" s="1" t="s">
        <v>524</v>
      </c>
      <c r="B222" s="1" t="s">
        <v>525</v>
      </c>
      <c r="C222" s="1" t="s">
        <v>129</v>
      </c>
      <c r="D222" s="5">
        <v>139141800</v>
      </c>
      <c r="E222" s="1" t="s">
        <v>187</v>
      </c>
      <c r="F222" s="1" t="s">
        <v>188</v>
      </c>
      <c r="G222" s="1" t="s">
        <v>132</v>
      </c>
      <c r="H222" s="1" t="s">
        <v>310</v>
      </c>
      <c r="I222" s="1" t="s">
        <v>526</v>
      </c>
    </row>
    <row r="223" spans="1:9" x14ac:dyDescent="0.2">
      <c r="A223" s="1" t="s">
        <v>524</v>
      </c>
      <c r="B223" s="1" t="s">
        <v>527</v>
      </c>
      <c r="C223" s="1" t="s">
        <v>129</v>
      </c>
      <c r="D223" s="5">
        <v>48699630</v>
      </c>
      <c r="E223" s="1" t="s">
        <v>187</v>
      </c>
      <c r="F223" s="1" t="s">
        <v>188</v>
      </c>
      <c r="G223" s="1" t="s">
        <v>132</v>
      </c>
      <c r="H223" s="1" t="s">
        <v>310</v>
      </c>
      <c r="I223" s="1" t="s">
        <v>526</v>
      </c>
    </row>
    <row r="224" spans="1:9" x14ac:dyDescent="0.2">
      <c r="A224" s="1" t="s">
        <v>528</v>
      </c>
      <c r="B224" s="1" t="s">
        <v>529</v>
      </c>
      <c r="C224" s="1" t="s">
        <v>129</v>
      </c>
      <c r="D224" s="5">
        <v>12330930</v>
      </c>
      <c r="E224" s="1" t="s">
        <v>530</v>
      </c>
      <c r="F224" s="1" t="s">
        <v>531</v>
      </c>
      <c r="G224" s="1" t="s">
        <v>132</v>
      </c>
      <c r="H224" s="1" t="s">
        <v>532</v>
      </c>
      <c r="I224" s="1" t="s">
        <v>533</v>
      </c>
    </row>
    <row r="225" spans="1:9" x14ac:dyDescent="0.2">
      <c r="A225" s="1" t="s">
        <v>528</v>
      </c>
      <c r="B225" s="1" t="s">
        <v>534</v>
      </c>
      <c r="C225" s="1" t="s">
        <v>129</v>
      </c>
      <c r="D225" s="5">
        <v>13002192</v>
      </c>
      <c r="E225" s="1" t="s">
        <v>530</v>
      </c>
      <c r="F225" s="1" t="s">
        <v>531</v>
      </c>
      <c r="G225" s="1" t="s">
        <v>132</v>
      </c>
      <c r="H225" s="1" t="s">
        <v>291</v>
      </c>
      <c r="I225" s="1" t="s">
        <v>533</v>
      </c>
    </row>
    <row r="226" spans="1:9" x14ac:dyDescent="0.2">
      <c r="A226" s="1" t="s">
        <v>528</v>
      </c>
      <c r="B226" s="1" t="s">
        <v>535</v>
      </c>
      <c r="C226" s="1" t="s">
        <v>129</v>
      </c>
      <c r="D226" s="5">
        <v>4203560</v>
      </c>
      <c r="E226" s="1" t="s">
        <v>530</v>
      </c>
      <c r="F226" s="1" t="s">
        <v>531</v>
      </c>
      <c r="G226" s="1" t="s">
        <v>132</v>
      </c>
      <c r="H226" s="1" t="s">
        <v>327</v>
      </c>
      <c r="I226" s="1" t="s">
        <v>533</v>
      </c>
    </row>
    <row r="227" spans="1:9" x14ac:dyDescent="0.2">
      <c r="A227" s="1" t="s">
        <v>528</v>
      </c>
      <c r="B227" s="1" t="s">
        <v>536</v>
      </c>
      <c r="C227" s="1" t="s">
        <v>129</v>
      </c>
      <c r="D227" s="5">
        <v>4411908</v>
      </c>
      <c r="E227" s="1" t="s">
        <v>530</v>
      </c>
      <c r="F227" s="1" t="s">
        <v>531</v>
      </c>
      <c r="G227" s="1" t="s">
        <v>132</v>
      </c>
      <c r="H227" s="1" t="s">
        <v>537</v>
      </c>
      <c r="I227" s="1" t="s">
        <v>533</v>
      </c>
    </row>
    <row r="228" spans="1:9" x14ac:dyDescent="0.2">
      <c r="A228" s="1" t="s">
        <v>528</v>
      </c>
      <c r="B228" s="1" t="s">
        <v>538</v>
      </c>
      <c r="C228" s="1" t="s">
        <v>129</v>
      </c>
      <c r="D228" s="5">
        <v>927385.59999999998</v>
      </c>
      <c r="E228" s="1" t="s">
        <v>530</v>
      </c>
      <c r="F228" s="1" t="s">
        <v>531</v>
      </c>
      <c r="G228" s="1" t="s">
        <v>132</v>
      </c>
      <c r="H228" s="1" t="s">
        <v>29</v>
      </c>
      <c r="I228" s="1" t="s">
        <v>533</v>
      </c>
    </row>
    <row r="229" spans="1:9" x14ac:dyDescent="0.2">
      <c r="A229" s="1" t="s">
        <v>539</v>
      </c>
      <c r="B229" s="1" t="s">
        <v>540</v>
      </c>
      <c r="C229" s="1" t="s">
        <v>129</v>
      </c>
      <c r="D229" s="5">
        <v>11088000</v>
      </c>
      <c r="E229" s="1" t="s">
        <v>282</v>
      </c>
      <c r="F229" s="1" t="s">
        <v>188</v>
      </c>
      <c r="G229" s="1" t="s">
        <v>132</v>
      </c>
      <c r="H229" s="1" t="s">
        <v>286</v>
      </c>
      <c r="I229" s="1" t="s">
        <v>541</v>
      </c>
    </row>
    <row r="230" spans="1:9" x14ac:dyDescent="0.2">
      <c r="A230" s="1" t="s">
        <v>539</v>
      </c>
      <c r="B230" s="1" t="s">
        <v>542</v>
      </c>
      <c r="C230" s="1" t="s">
        <v>129</v>
      </c>
      <c r="D230" s="5">
        <v>11152800</v>
      </c>
      <c r="E230" s="1" t="s">
        <v>282</v>
      </c>
      <c r="F230" s="1" t="s">
        <v>188</v>
      </c>
      <c r="G230" s="1" t="s">
        <v>132</v>
      </c>
      <c r="H230" s="1" t="s">
        <v>369</v>
      </c>
      <c r="I230" s="1" t="s">
        <v>541</v>
      </c>
    </row>
    <row r="231" spans="1:9" x14ac:dyDescent="0.2">
      <c r="A231" s="1" t="s">
        <v>539</v>
      </c>
      <c r="B231" s="1" t="s">
        <v>543</v>
      </c>
      <c r="C231" s="1" t="s">
        <v>129</v>
      </c>
      <c r="D231" s="5">
        <v>6098382</v>
      </c>
      <c r="E231" s="1" t="s">
        <v>282</v>
      </c>
      <c r="F231" s="1" t="s">
        <v>188</v>
      </c>
      <c r="G231" s="1" t="s">
        <v>132</v>
      </c>
      <c r="H231" s="1" t="s">
        <v>310</v>
      </c>
      <c r="I231" s="1" t="s">
        <v>541</v>
      </c>
    </row>
    <row r="232" spans="1:9" x14ac:dyDescent="0.2">
      <c r="A232" s="1" t="s">
        <v>539</v>
      </c>
      <c r="B232" s="1" t="s">
        <v>544</v>
      </c>
      <c r="C232" s="1" t="s">
        <v>129</v>
      </c>
      <c r="D232" s="5">
        <v>17610000</v>
      </c>
      <c r="E232" s="1" t="s">
        <v>282</v>
      </c>
      <c r="F232" s="1" t="s">
        <v>188</v>
      </c>
      <c r="G232" s="1" t="s">
        <v>132</v>
      </c>
      <c r="H232" s="1" t="s">
        <v>367</v>
      </c>
      <c r="I232" s="1" t="s">
        <v>541</v>
      </c>
    </row>
    <row r="233" spans="1:9" x14ac:dyDescent="0.2">
      <c r="A233" s="1" t="s">
        <v>545</v>
      </c>
      <c r="B233" s="1" t="s">
        <v>546</v>
      </c>
      <c r="C233" s="1" t="s">
        <v>129</v>
      </c>
      <c r="D233" s="5">
        <v>58480475.200000003</v>
      </c>
      <c r="E233" s="1" t="s">
        <v>547</v>
      </c>
      <c r="F233" s="1" t="s">
        <v>188</v>
      </c>
      <c r="G233" s="1" t="s">
        <v>132</v>
      </c>
      <c r="H233" s="1" t="s">
        <v>158</v>
      </c>
      <c r="I233" s="1" t="s">
        <v>319</v>
      </c>
    </row>
    <row r="234" spans="1:9" x14ac:dyDescent="0.2">
      <c r="A234" s="1" t="s">
        <v>545</v>
      </c>
      <c r="B234" s="1" t="s">
        <v>548</v>
      </c>
      <c r="C234" s="1" t="s">
        <v>129</v>
      </c>
      <c r="D234" s="5">
        <v>7556397.4400000004</v>
      </c>
      <c r="E234" s="1" t="s">
        <v>547</v>
      </c>
      <c r="F234" s="1" t="s">
        <v>188</v>
      </c>
      <c r="G234" s="1" t="s">
        <v>132</v>
      </c>
      <c r="H234" s="1" t="s">
        <v>158</v>
      </c>
      <c r="I234" s="1" t="s">
        <v>319</v>
      </c>
    </row>
    <row r="235" spans="1:9" x14ac:dyDescent="0.2">
      <c r="A235" s="1" t="s">
        <v>549</v>
      </c>
      <c r="B235" s="1" t="s">
        <v>550</v>
      </c>
      <c r="C235" s="1" t="s">
        <v>129</v>
      </c>
      <c r="D235" s="5">
        <v>1802065</v>
      </c>
      <c r="E235" s="1" t="s">
        <v>352</v>
      </c>
      <c r="F235" s="1" t="s">
        <v>176</v>
      </c>
      <c r="G235" s="1" t="s">
        <v>152</v>
      </c>
      <c r="H235" s="1" t="s">
        <v>29</v>
      </c>
      <c r="I235" s="1" t="s">
        <v>551</v>
      </c>
    </row>
    <row r="236" spans="1:9" x14ac:dyDescent="0.2">
      <c r="A236" s="1" t="s">
        <v>552</v>
      </c>
      <c r="B236" s="1" t="s">
        <v>553</v>
      </c>
      <c r="C236" s="1" t="s">
        <v>129</v>
      </c>
      <c r="D236" s="5">
        <v>65600000</v>
      </c>
      <c r="E236" s="1" t="s">
        <v>252</v>
      </c>
      <c r="F236" s="1" t="s">
        <v>188</v>
      </c>
      <c r="G236" s="1" t="s">
        <v>132</v>
      </c>
      <c r="H236" s="1" t="s">
        <v>554</v>
      </c>
      <c r="I236" s="1" t="s">
        <v>555</v>
      </c>
    </row>
    <row r="237" spans="1:9" x14ac:dyDescent="0.2">
      <c r="A237" s="1" t="s">
        <v>552</v>
      </c>
      <c r="B237" s="1" t="s">
        <v>556</v>
      </c>
      <c r="C237" s="1" t="s">
        <v>129</v>
      </c>
      <c r="D237" s="5">
        <v>98164000</v>
      </c>
      <c r="E237" s="1" t="s">
        <v>252</v>
      </c>
      <c r="F237" s="1" t="s">
        <v>188</v>
      </c>
      <c r="G237" s="1" t="s">
        <v>132</v>
      </c>
      <c r="H237" s="1" t="s">
        <v>494</v>
      </c>
      <c r="I237" s="1" t="s">
        <v>555</v>
      </c>
    </row>
    <row r="238" spans="1:9" x14ac:dyDescent="0.2">
      <c r="A238" s="1" t="s">
        <v>557</v>
      </c>
      <c r="B238" s="1" t="s">
        <v>558</v>
      </c>
      <c r="C238" s="1" t="s">
        <v>129</v>
      </c>
      <c r="D238" s="5">
        <v>421200</v>
      </c>
      <c r="E238" s="1" t="s">
        <v>559</v>
      </c>
      <c r="F238" s="1">
        <v>0</v>
      </c>
      <c r="G238" s="1">
        <v>0</v>
      </c>
      <c r="H238" s="1" t="s">
        <v>532</v>
      </c>
      <c r="I238" s="1" t="s">
        <v>560</v>
      </c>
    </row>
    <row r="239" spans="1:9" x14ac:dyDescent="0.2">
      <c r="A239" s="1" t="s">
        <v>557</v>
      </c>
      <c r="B239" s="1" t="s">
        <v>561</v>
      </c>
      <c r="C239" s="1" t="s">
        <v>129</v>
      </c>
      <c r="D239" s="5">
        <v>503510.8</v>
      </c>
      <c r="E239" s="1" t="s">
        <v>559</v>
      </c>
      <c r="F239" s="1">
        <v>0</v>
      </c>
      <c r="G239" s="1">
        <v>0</v>
      </c>
      <c r="H239" s="1" t="s">
        <v>562</v>
      </c>
      <c r="I239" s="1" t="s">
        <v>560</v>
      </c>
    </row>
    <row r="240" spans="1:9" x14ac:dyDescent="0.2">
      <c r="A240" s="1" t="s">
        <v>563</v>
      </c>
      <c r="B240" s="1" t="s">
        <v>564</v>
      </c>
      <c r="C240" s="1" t="s">
        <v>129</v>
      </c>
      <c r="D240" s="5">
        <v>4430160</v>
      </c>
      <c r="E240" s="1" t="s">
        <v>228</v>
      </c>
      <c r="F240" s="1" t="s">
        <v>138</v>
      </c>
      <c r="G240" s="1" t="s">
        <v>132</v>
      </c>
      <c r="H240" s="1" t="s">
        <v>177</v>
      </c>
      <c r="I240" s="1" t="s">
        <v>565</v>
      </c>
    </row>
    <row r="241" spans="1:9" x14ac:dyDescent="0.2">
      <c r="A241" s="1" t="s">
        <v>566</v>
      </c>
      <c r="B241" s="1" t="s">
        <v>567</v>
      </c>
      <c r="C241" s="1" t="s">
        <v>129</v>
      </c>
      <c r="D241" s="5">
        <v>539212229</v>
      </c>
      <c r="E241" s="1" t="s">
        <v>267</v>
      </c>
      <c r="F241" s="1" t="s">
        <v>268</v>
      </c>
      <c r="G241" s="1" t="s">
        <v>268</v>
      </c>
      <c r="H241" s="1" t="s">
        <v>568</v>
      </c>
      <c r="I241" s="1" t="s">
        <v>569</v>
      </c>
    </row>
    <row r="242" spans="1:9" x14ac:dyDescent="0.2">
      <c r="A242" s="1" t="s">
        <v>570</v>
      </c>
      <c r="B242" s="1" t="s">
        <v>571</v>
      </c>
      <c r="C242" s="1" t="s">
        <v>129</v>
      </c>
      <c r="D242" s="5">
        <v>462720</v>
      </c>
      <c r="E242" s="1" t="s">
        <v>175</v>
      </c>
      <c r="F242" s="1" t="s">
        <v>176</v>
      </c>
      <c r="G242" s="1" t="s">
        <v>152</v>
      </c>
      <c r="H242" s="1" t="s">
        <v>291</v>
      </c>
      <c r="I242" s="1" t="s">
        <v>572</v>
      </c>
    </row>
    <row r="243" spans="1:9" x14ac:dyDescent="0.2">
      <c r="A243" s="1" t="s">
        <v>573</v>
      </c>
      <c r="B243" s="1" t="s">
        <v>574</v>
      </c>
      <c r="C243" s="1" t="s">
        <v>129</v>
      </c>
      <c r="D243" s="5">
        <v>446400</v>
      </c>
      <c r="E243" s="1" t="s">
        <v>575</v>
      </c>
      <c r="F243" s="1" t="s">
        <v>576</v>
      </c>
      <c r="G243" s="1" t="s">
        <v>132</v>
      </c>
      <c r="H243" s="1" t="s">
        <v>577</v>
      </c>
      <c r="I243" s="1" t="s">
        <v>578</v>
      </c>
    </row>
    <row r="244" spans="1:9" x14ac:dyDescent="0.2">
      <c r="A244" s="1" t="s">
        <v>573</v>
      </c>
      <c r="B244" s="1" t="s">
        <v>579</v>
      </c>
      <c r="C244" s="1" t="s">
        <v>129</v>
      </c>
      <c r="D244" s="5">
        <v>345000</v>
      </c>
      <c r="E244" s="1" t="s">
        <v>575</v>
      </c>
      <c r="F244" s="1" t="s">
        <v>576</v>
      </c>
      <c r="G244" s="1" t="s">
        <v>132</v>
      </c>
      <c r="H244" s="1" t="s">
        <v>580</v>
      </c>
      <c r="I244" s="1" t="s">
        <v>578</v>
      </c>
    </row>
    <row r="245" spans="1:9" x14ac:dyDescent="0.2">
      <c r="A245" s="1" t="s">
        <v>581</v>
      </c>
      <c r="B245" s="1" t="s">
        <v>582</v>
      </c>
      <c r="C245" s="1" t="s">
        <v>129</v>
      </c>
      <c r="D245" s="5">
        <v>69026508</v>
      </c>
      <c r="E245" s="1" t="s">
        <v>530</v>
      </c>
      <c r="F245" s="1" t="s">
        <v>531</v>
      </c>
      <c r="G245" s="1" t="s">
        <v>132</v>
      </c>
      <c r="H245" s="1" t="s">
        <v>177</v>
      </c>
      <c r="I245" s="1" t="s">
        <v>583</v>
      </c>
    </row>
    <row r="246" spans="1:9" x14ac:dyDescent="0.2">
      <c r="A246" s="1" t="s">
        <v>584</v>
      </c>
      <c r="B246" s="1" t="s">
        <v>585</v>
      </c>
      <c r="C246" s="1" t="s">
        <v>129</v>
      </c>
      <c r="D246" s="5">
        <v>3269028</v>
      </c>
      <c r="E246" s="1" t="s">
        <v>187</v>
      </c>
      <c r="F246" s="1" t="s">
        <v>188</v>
      </c>
      <c r="G246" s="1" t="s">
        <v>132</v>
      </c>
      <c r="H246" s="1" t="s">
        <v>393</v>
      </c>
      <c r="I246" s="1" t="s">
        <v>586</v>
      </c>
    </row>
    <row r="247" spans="1:9" x14ac:dyDescent="0.2">
      <c r="A247" s="1" t="s">
        <v>584</v>
      </c>
      <c r="B247" s="1" t="s">
        <v>587</v>
      </c>
      <c r="C247" s="1" t="s">
        <v>129</v>
      </c>
      <c r="D247" s="5">
        <v>16345140</v>
      </c>
      <c r="E247" s="1" t="s">
        <v>187</v>
      </c>
      <c r="F247" s="1" t="s">
        <v>188</v>
      </c>
      <c r="G247" s="1" t="s">
        <v>132</v>
      </c>
      <c r="H247" s="1" t="s">
        <v>393</v>
      </c>
      <c r="I247" s="1" t="s">
        <v>586</v>
      </c>
    </row>
    <row r="248" spans="1:9" x14ac:dyDescent="0.2">
      <c r="A248" s="1" t="s">
        <v>588</v>
      </c>
      <c r="B248" s="1" t="s">
        <v>589</v>
      </c>
      <c r="C248" s="1" t="s">
        <v>129</v>
      </c>
      <c r="D248" s="5">
        <v>6223485.2000000002</v>
      </c>
      <c r="E248" s="1" t="s">
        <v>175</v>
      </c>
      <c r="F248" s="1" t="s">
        <v>176</v>
      </c>
      <c r="G248" s="1" t="s">
        <v>152</v>
      </c>
      <c r="H248" s="1" t="s">
        <v>177</v>
      </c>
      <c r="I248" s="1" t="s">
        <v>590</v>
      </c>
    </row>
    <row r="249" spans="1:9" x14ac:dyDescent="0.2">
      <c r="A249" s="1" t="s">
        <v>588</v>
      </c>
      <c r="B249" s="1" t="s">
        <v>591</v>
      </c>
      <c r="C249" s="1" t="s">
        <v>129</v>
      </c>
      <c r="D249" s="5">
        <v>194250</v>
      </c>
      <c r="E249" s="1" t="s">
        <v>175</v>
      </c>
      <c r="F249" s="1" t="s">
        <v>176</v>
      </c>
      <c r="G249" s="1" t="s">
        <v>152</v>
      </c>
      <c r="H249" s="1" t="s">
        <v>153</v>
      </c>
      <c r="I249" s="1" t="s">
        <v>590</v>
      </c>
    </row>
    <row r="250" spans="1:9" x14ac:dyDescent="0.2">
      <c r="A250" s="1" t="s">
        <v>588</v>
      </c>
      <c r="B250" s="1" t="s">
        <v>592</v>
      </c>
      <c r="C250" s="1" t="s">
        <v>129</v>
      </c>
      <c r="D250" s="5">
        <v>10317411</v>
      </c>
      <c r="E250" s="1" t="s">
        <v>175</v>
      </c>
      <c r="F250" s="1" t="s">
        <v>176</v>
      </c>
      <c r="G250" s="1" t="s">
        <v>152</v>
      </c>
      <c r="H250" s="1" t="s">
        <v>269</v>
      </c>
      <c r="I250" s="1" t="s">
        <v>590</v>
      </c>
    </row>
    <row r="251" spans="1:9" x14ac:dyDescent="0.2">
      <c r="A251" s="1" t="s">
        <v>588</v>
      </c>
      <c r="B251" s="1" t="s">
        <v>593</v>
      </c>
      <c r="C251" s="1" t="s">
        <v>129</v>
      </c>
      <c r="D251" s="5">
        <v>111264</v>
      </c>
      <c r="E251" s="1" t="s">
        <v>175</v>
      </c>
      <c r="F251" s="1" t="s">
        <v>176</v>
      </c>
      <c r="G251" s="1" t="s">
        <v>152</v>
      </c>
      <c r="H251" s="1" t="s">
        <v>357</v>
      </c>
      <c r="I251" s="1" t="s">
        <v>590</v>
      </c>
    </row>
    <row r="252" spans="1:9" x14ac:dyDescent="0.2">
      <c r="A252" s="1" t="s">
        <v>588</v>
      </c>
      <c r="B252" s="1" t="s">
        <v>594</v>
      </c>
      <c r="C252" s="1" t="s">
        <v>129</v>
      </c>
      <c r="D252" s="5">
        <v>93786</v>
      </c>
      <c r="E252" s="1" t="s">
        <v>175</v>
      </c>
      <c r="F252" s="1" t="s">
        <v>176</v>
      </c>
      <c r="G252" s="1" t="s">
        <v>152</v>
      </c>
      <c r="H252" s="1" t="s">
        <v>595</v>
      </c>
      <c r="I252" s="1" t="s">
        <v>590</v>
      </c>
    </row>
    <row r="253" spans="1:9" x14ac:dyDescent="0.2">
      <c r="A253" s="1" t="s">
        <v>588</v>
      </c>
      <c r="B253" s="1" t="s">
        <v>596</v>
      </c>
      <c r="C253" s="1" t="s">
        <v>129</v>
      </c>
      <c r="D253" s="5">
        <v>231360</v>
      </c>
      <c r="E253" s="1" t="s">
        <v>175</v>
      </c>
      <c r="F253" s="1" t="s">
        <v>176</v>
      </c>
      <c r="G253" s="1" t="s">
        <v>152</v>
      </c>
      <c r="H253" s="1" t="s">
        <v>291</v>
      </c>
      <c r="I253" s="1" t="s">
        <v>590</v>
      </c>
    </row>
    <row r="254" spans="1:9" x14ac:dyDescent="0.2">
      <c r="A254" s="1" t="s">
        <v>597</v>
      </c>
      <c r="B254" s="1" t="s">
        <v>598</v>
      </c>
      <c r="C254" s="1" t="s">
        <v>129</v>
      </c>
      <c r="D254" s="5">
        <v>10707000</v>
      </c>
      <c r="E254" s="1" t="s">
        <v>252</v>
      </c>
      <c r="F254" s="1" t="s">
        <v>188</v>
      </c>
      <c r="G254" s="1" t="s">
        <v>132</v>
      </c>
      <c r="H254" s="1" t="s">
        <v>321</v>
      </c>
      <c r="I254" s="1" t="s">
        <v>599</v>
      </c>
    </row>
    <row r="255" spans="1:9" x14ac:dyDescent="0.2">
      <c r="A255" s="1" t="s">
        <v>597</v>
      </c>
      <c r="B255" s="1" t="s">
        <v>600</v>
      </c>
      <c r="C255" s="1" t="s">
        <v>129</v>
      </c>
      <c r="D255" s="5">
        <v>2141400</v>
      </c>
      <c r="E255" s="1" t="s">
        <v>252</v>
      </c>
      <c r="F255" s="1" t="s">
        <v>188</v>
      </c>
      <c r="G255" s="1" t="s">
        <v>132</v>
      </c>
      <c r="H255" s="1" t="s">
        <v>321</v>
      </c>
      <c r="I255" s="1" t="s">
        <v>599</v>
      </c>
    </row>
    <row r="256" spans="1:9" x14ac:dyDescent="0.2">
      <c r="A256" s="1" t="s">
        <v>601</v>
      </c>
      <c r="B256" s="1" t="s">
        <v>602</v>
      </c>
      <c r="C256" s="1" t="s">
        <v>129</v>
      </c>
      <c r="D256" s="5">
        <v>26808000</v>
      </c>
      <c r="E256" s="1" t="s">
        <v>245</v>
      </c>
      <c r="F256" s="1" t="s">
        <v>246</v>
      </c>
      <c r="G256" s="1" t="s">
        <v>247</v>
      </c>
      <c r="H256" s="1" t="s">
        <v>603</v>
      </c>
      <c r="I256" s="1" t="s">
        <v>604</v>
      </c>
    </row>
    <row r="257" spans="1:9" x14ac:dyDescent="0.2">
      <c r="A257" s="1" t="s">
        <v>605</v>
      </c>
      <c r="B257" s="1" t="s">
        <v>606</v>
      </c>
      <c r="C257" s="1" t="s">
        <v>129</v>
      </c>
      <c r="D257" s="5">
        <v>166001220</v>
      </c>
      <c r="E257" s="1" t="s">
        <v>130</v>
      </c>
      <c r="F257" s="1" t="s">
        <v>131</v>
      </c>
      <c r="G257" s="1" t="s">
        <v>132</v>
      </c>
      <c r="H257" s="1" t="s">
        <v>481</v>
      </c>
      <c r="I257" s="1" t="s">
        <v>607</v>
      </c>
    </row>
    <row r="258" spans="1:9" x14ac:dyDescent="0.2">
      <c r="A258" s="1" t="s">
        <v>605</v>
      </c>
      <c r="B258" s="1" t="s">
        <v>608</v>
      </c>
      <c r="C258" s="1" t="s">
        <v>129</v>
      </c>
      <c r="D258" s="5">
        <v>116701925</v>
      </c>
      <c r="E258" s="1" t="s">
        <v>130</v>
      </c>
      <c r="F258" s="1" t="s">
        <v>131</v>
      </c>
      <c r="G258" s="1" t="s">
        <v>132</v>
      </c>
      <c r="H258" s="1" t="s">
        <v>609</v>
      </c>
      <c r="I258" s="1" t="s">
        <v>607</v>
      </c>
    </row>
    <row r="259" spans="1:9" x14ac:dyDescent="0.2">
      <c r="A259" s="1" t="s">
        <v>605</v>
      </c>
      <c r="B259" s="1" t="s">
        <v>610</v>
      </c>
      <c r="C259" s="1" t="s">
        <v>129</v>
      </c>
      <c r="D259" s="5">
        <v>18600080</v>
      </c>
      <c r="E259" s="1" t="s">
        <v>130</v>
      </c>
      <c r="F259" s="1" t="s">
        <v>131</v>
      </c>
      <c r="G259" s="1" t="s">
        <v>132</v>
      </c>
      <c r="H259" s="1" t="s">
        <v>451</v>
      </c>
      <c r="I259" s="1" t="s">
        <v>607</v>
      </c>
    </row>
    <row r="260" spans="1:9" x14ac:dyDescent="0.2">
      <c r="A260" s="1" t="s">
        <v>605</v>
      </c>
      <c r="B260" s="1" t="s">
        <v>611</v>
      </c>
      <c r="C260" s="1" t="s">
        <v>129</v>
      </c>
      <c r="D260" s="5">
        <v>40250000</v>
      </c>
      <c r="E260" s="1" t="s">
        <v>130</v>
      </c>
      <c r="F260" s="1" t="s">
        <v>131</v>
      </c>
      <c r="G260" s="1" t="s">
        <v>132</v>
      </c>
      <c r="H260" s="1" t="s">
        <v>357</v>
      </c>
      <c r="I260" s="1" t="s">
        <v>607</v>
      </c>
    </row>
    <row r="261" spans="1:9" x14ac:dyDescent="0.2">
      <c r="A261" s="1" t="s">
        <v>605</v>
      </c>
      <c r="B261" s="1" t="s">
        <v>612</v>
      </c>
      <c r="C261" s="1" t="s">
        <v>129</v>
      </c>
      <c r="D261" s="5">
        <v>22201035</v>
      </c>
      <c r="E261" s="1" t="s">
        <v>130</v>
      </c>
      <c r="F261" s="1" t="s">
        <v>131</v>
      </c>
      <c r="G261" s="1" t="s">
        <v>132</v>
      </c>
      <c r="H261" s="1" t="s">
        <v>269</v>
      </c>
      <c r="I261" s="1" t="s">
        <v>607</v>
      </c>
    </row>
    <row r="262" spans="1:9" x14ac:dyDescent="0.2">
      <c r="A262" s="1" t="s">
        <v>613</v>
      </c>
      <c r="B262" s="1" t="s">
        <v>614</v>
      </c>
      <c r="C262" s="1" t="s">
        <v>129</v>
      </c>
      <c r="D262" s="5">
        <v>20094313.899999999</v>
      </c>
      <c r="E262" s="1" t="s">
        <v>615</v>
      </c>
      <c r="F262" s="1" t="s">
        <v>531</v>
      </c>
      <c r="G262" s="1" t="s">
        <v>132</v>
      </c>
      <c r="H262" s="1" t="s">
        <v>616</v>
      </c>
      <c r="I262" s="1" t="s">
        <v>617</v>
      </c>
    </row>
    <row r="263" spans="1:9" x14ac:dyDescent="0.2">
      <c r="A263" s="1" t="s">
        <v>618</v>
      </c>
      <c r="B263" s="1" t="s">
        <v>619</v>
      </c>
      <c r="C263" s="1" t="s">
        <v>129</v>
      </c>
      <c r="D263" s="5">
        <v>18176000</v>
      </c>
      <c r="E263" s="1" t="s">
        <v>137</v>
      </c>
      <c r="F263" s="1" t="s">
        <v>138</v>
      </c>
      <c r="G263" s="1" t="s">
        <v>132</v>
      </c>
      <c r="H263" s="1" t="s">
        <v>620</v>
      </c>
      <c r="I263" s="1" t="s">
        <v>621</v>
      </c>
    </row>
    <row r="264" spans="1:9" x14ac:dyDescent="0.2">
      <c r="A264" s="1" t="s">
        <v>622</v>
      </c>
      <c r="B264" s="1" t="s">
        <v>623</v>
      </c>
      <c r="C264" s="1" t="s">
        <v>129</v>
      </c>
      <c r="D264" s="5">
        <v>46880000</v>
      </c>
      <c r="E264" s="1" t="s">
        <v>137</v>
      </c>
      <c r="F264" s="1" t="s">
        <v>138</v>
      </c>
      <c r="G264" s="1" t="s">
        <v>132</v>
      </c>
      <c r="H264" s="1" t="s">
        <v>409</v>
      </c>
      <c r="I264" s="1" t="s">
        <v>624</v>
      </c>
    </row>
    <row r="265" spans="1:9" x14ac:dyDescent="0.2">
      <c r="A265" s="1" t="s">
        <v>625</v>
      </c>
      <c r="B265" s="1" t="s">
        <v>626</v>
      </c>
      <c r="C265" s="1" t="s">
        <v>129</v>
      </c>
      <c r="D265" s="5">
        <v>11492000</v>
      </c>
      <c r="E265" s="1" t="s">
        <v>222</v>
      </c>
      <c r="F265" s="1" t="s">
        <v>145</v>
      </c>
      <c r="G265" s="1" t="s">
        <v>132</v>
      </c>
      <c r="H265" s="1" t="s">
        <v>627</v>
      </c>
      <c r="I265" s="1" t="s">
        <v>628</v>
      </c>
    </row>
    <row r="266" spans="1:9" x14ac:dyDescent="0.2">
      <c r="A266" s="1" t="s">
        <v>629</v>
      </c>
      <c r="B266" s="1" t="s">
        <v>630</v>
      </c>
      <c r="C266" s="1" t="s">
        <v>129</v>
      </c>
      <c r="D266" s="5">
        <v>7557000</v>
      </c>
      <c r="E266" s="1" t="s">
        <v>512</v>
      </c>
      <c r="F266" s="1" t="s">
        <v>131</v>
      </c>
      <c r="G266" s="1" t="s">
        <v>132</v>
      </c>
      <c r="H266" s="1" t="s">
        <v>505</v>
      </c>
      <c r="I266" s="1" t="s">
        <v>506</v>
      </c>
    </row>
    <row r="267" spans="1:9" x14ac:dyDescent="0.2">
      <c r="A267" s="1" t="s">
        <v>631</v>
      </c>
      <c r="B267" s="1" t="s">
        <v>632</v>
      </c>
      <c r="C267" s="1" t="s">
        <v>129</v>
      </c>
      <c r="D267" s="5">
        <v>1246215.6000000001</v>
      </c>
      <c r="E267" s="1" t="s">
        <v>228</v>
      </c>
      <c r="F267" s="1" t="s">
        <v>138</v>
      </c>
      <c r="G267" s="1" t="s">
        <v>132</v>
      </c>
      <c r="H267" s="1" t="s">
        <v>269</v>
      </c>
      <c r="I267" s="1" t="s">
        <v>633</v>
      </c>
    </row>
    <row r="268" spans="1:9" x14ac:dyDescent="0.2">
      <c r="A268" s="1" t="s">
        <v>631</v>
      </c>
      <c r="B268" s="1" t="s">
        <v>634</v>
      </c>
      <c r="C268" s="1" t="s">
        <v>129</v>
      </c>
      <c r="D268" s="5">
        <v>3560616</v>
      </c>
      <c r="E268" s="1" t="s">
        <v>228</v>
      </c>
      <c r="F268" s="1" t="s">
        <v>138</v>
      </c>
      <c r="G268" s="1" t="s">
        <v>132</v>
      </c>
      <c r="H268" s="1" t="s">
        <v>269</v>
      </c>
      <c r="I268" s="1" t="s">
        <v>633</v>
      </c>
    </row>
    <row r="269" spans="1:9" x14ac:dyDescent="0.2">
      <c r="A269" s="1" t="s">
        <v>635</v>
      </c>
      <c r="B269" s="1" t="s">
        <v>636</v>
      </c>
      <c r="C269" s="1" t="s">
        <v>129</v>
      </c>
      <c r="D269" s="5">
        <v>781107120</v>
      </c>
      <c r="E269" s="1" t="s">
        <v>252</v>
      </c>
      <c r="F269" s="1" t="s">
        <v>188</v>
      </c>
      <c r="G269" s="1" t="s">
        <v>132</v>
      </c>
      <c r="H269" s="1" t="s">
        <v>318</v>
      </c>
      <c r="I269" s="1" t="s">
        <v>637</v>
      </c>
    </row>
    <row r="270" spans="1:9" x14ac:dyDescent="0.2">
      <c r="A270" s="1" t="s">
        <v>635</v>
      </c>
      <c r="B270" s="1" t="s">
        <v>638</v>
      </c>
      <c r="C270" s="1" t="s">
        <v>129</v>
      </c>
      <c r="D270" s="5">
        <v>273382720</v>
      </c>
      <c r="E270" s="1" t="s">
        <v>252</v>
      </c>
      <c r="F270" s="1" t="s">
        <v>188</v>
      </c>
      <c r="G270" s="1" t="s">
        <v>132</v>
      </c>
      <c r="H270" s="1" t="s">
        <v>318</v>
      </c>
      <c r="I270" s="1" t="s">
        <v>637</v>
      </c>
    </row>
    <row r="271" spans="1:9" x14ac:dyDescent="0.2">
      <c r="A271" s="1" t="s">
        <v>639</v>
      </c>
      <c r="B271" s="1" t="s">
        <v>640</v>
      </c>
      <c r="C271" s="1" t="s">
        <v>129</v>
      </c>
      <c r="D271" s="5">
        <v>29270263.440000001</v>
      </c>
      <c r="E271" s="1" t="s">
        <v>150</v>
      </c>
      <c r="F271" s="1" t="s">
        <v>151</v>
      </c>
      <c r="G271" s="1" t="s">
        <v>152</v>
      </c>
      <c r="H271" s="1" t="s">
        <v>641</v>
      </c>
      <c r="I271" s="1" t="s">
        <v>642</v>
      </c>
    </row>
    <row r="272" spans="1:9" x14ac:dyDescent="0.2">
      <c r="A272" s="1" t="s">
        <v>639</v>
      </c>
      <c r="B272" s="1" t="s">
        <v>643</v>
      </c>
      <c r="C272" s="1" t="s">
        <v>129</v>
      </c>
      <c r="D272" s="5">
        <v>7104156</v>
      </c>
      <c r="E272" s="1" t="s">
        <v>150</v>
      </c>
      <c r="F272" s="1" t="s">
        <v>151</v>
      </c>
      <c r="G272" s="1" t="s">
        <v>152</v>
      </c>
      <c r="H272" s="1" t="s">
        <v>644</v>
      </c>
      <c r="I272" s="1" t="s">
        <v>642</v>
      </c>
    </row>
    <row r="273" spans="1:9" x14ac:dyDescent="0.2">
      <c r="A273" s="1" t="s">
        <v>639</v>
      </c>
      <c r="B273" s="1" t="s">
        <v>645</v>
      </c>
      <c r="C273" s="1" t="s">
        <v>129</v>
      </c>
      <c r="D273" s="5">
        <v>15471739.800000001</v>
      </c>
      <c r="E273" s="1" t="s">
        <v>150</v>
      </c>
      <c r="F273" s="1" t="s">
        <v>151</v>
      </c>
      <c r="G273" s="1" t="s">
        <v>152</v>
      </c>
      <c r="H273" s="1" t="s">
        <v>646</v>
      </c>
      <c r="I273" s="1" t="s">
        <v>642</v>
      </c>
    </row>
    <row r="274" spans="1:9" x14ac:dyDescent="0.2">
      <c r="A274" s="1" t="s">
        <v>639</v>
      </c>
      <c r="B274" s="1" t="s">
        <v>647</v>
      </c>
      <c r="C274" s="1" t="s">
        <v>129</v>
      </c>
      <c r="D274" s="5">
        <v>10087737.199999999</v>
      </c>
      <c r="E274" s="1" t="s">
        <v>150</v>
      </c>
      <c r="F274" s="1" t="s">
        <v>151</v>
      </c>
      <c r="G274" s="1" t="s">
        <v>152</v>
      </c>
      <c r="H274" s="1" t="s">
        <v>648</v>
      </c>
      <c r="I274" s="1" t="s">
        <v>642</v>
      </c>
    </row>
    <row r="275" spans="1:9" x14ac:dyDescent="0.2">
      <c r="A275" s="1" t="s">
        <v>639</v>
      </c>
      <c r="B275" s="1" t="s">
        <v>649</v>
      </c>
      <c r="C275" s="1" t="s">
        <v>129</v>
      </c>
      <c r="D275" s="5">
        <v>393338.6</v>
      </c>
      <c r="E275" s="1" t="s">
        <v>150</v>
      </c>
      <c r="F275" s="1" t="s">
        <v>151</v>
      </c>
      <c r="G275" s="1" t="s">
        <v>152</v>
      </c>
      <c r="H275" s="1" t="s">
        <v>177</v>
      </c>
      <c r="I275" s="1" t="s">
        <v>642</v>
      </c>
    </row>
    <row r="276" spans="1:9" x14ac:dyDescent="0.2">
      <c r="A276" s="1" t="s">
        <v>639</v>
      </c>
      <c r="B276" s="1" t="s">
        <v>650</v>
      </c>
      <c r="C276" s="1" t="s">
        <v>129</v>
      </c>
      <c r="D276" s="5">
        <v>24789050</v>
      </c>
      <c r="E276" s="1" t="s">
        <v>150</v>
      </c>
      <c r="F276" s="1" t="s">
        <v>151</v>
      </c>
      <c r="G276" s="1" t="s">
        <v>152</v>
      </c>
      <c r="H276" s="1" t="s">
        <v>327</v>
      </c>
      <c r="I276" s="1" t="s">
        <v>642</v>
      </c>
    </row>
    <row r="277" spans="1:9" x14ac:dyDescent="0.2">
      <c r="A277" s="1" t="s">
        <v>639</v>
      </c>
      <c r="B277" s="1" t="s">
        <v>651</v>
      </c>
      <c r="C277" s="1" t="s">
        <v>129</v>
      </c>
      <c r="D277" s="5">
        <v>5610771.25</v>
      </c>
      <c r="E277" s="1" t="s">
        <v>150</v>
      </c>
      <c r="F277" s="1" t="s">
        <v>151</v>
      </c>
      <c r="G277" s="1" t="s">
        <v>152</v>
      </c>
      <c r="H277" s="1" t="s">
        <v>318</v>
      </c>
      <c r="I277" s="1" t="s">
        <v>642</v>
      </c>
    </row>
    <row r="278" spans="1:9" x14ac:dyDescent="0.2">
      <c r="A278" s="1" t="s">
        <v>639</v>
      </c>
      <c r="B278" s="1" t="s">
        <v>652</v>
      </c>
      <c r="C278" s="1" t="s">
        <v>129</v>
      </c>
      <c r="D278" s="5">
        <v>3167424</v>
      </c>
      <c r="E278" s="1" t="s">
        <v>150</v>
      </c>
      <c r="F278" s="1" t="s">
        <v>151</v>
      </c>
      <c r="G278" s="1" t="s">
        <v>152</v>
      </c>
      <c r="H278" s="1" t="s">
        <v>532</v>
      </c>
      <c r="I278" s="1" t="s">
        <v>642</v>
      </c>
    </row>
    <row r="279" spans="1:9" x14ac:dyDescent="0.2">
      <c r="A279" s="1" t="s">
        <v>639</v>
      </c>
      <c r="B279" s="1" t="s">
        <v>653</v>
      </c>
      <c r="C279" s="1" t="s">
        <v>129</v>
      </c>
      <c r="D279" s="5">
        <v>29327432.809999999</v>
      </c>
      <c r="E279" s="1" t="s">
        <v>150</v>
      </c>
      <c r="F279" s="1" t="s">
        <v>151</v>
      </c>
      <c r="G279" s="1" t="s">
        <v>152</v>
      </c>
      <c r="H279" s="1" t="s">
        <v>478</v>
      </c>
      <c r="I279" s="1" t="s">
        <v>642</v>
      </c>
    </row>
    <row r="280" spans="1:9" x14ac:dyDescent="0.2">
      <c r="A280" s="1" t="s">
        <v>639</v>
      </c>
      <c r="B280" s="1" t="s">
        <v>654</v>
      </c>
      <c r="C280" s="1" t="s">
        <v>129</v>
      </c>
      <c r="D280" s="5">
        <v>275500</v>
      </c>
      <c r="E280" s="1" t="s">
        <v>150</v>
      </c>
      <c r="F280" s="1" t="s">
        <v>151</v>
      </c>
      <c r="G280" s="1" t="s">
        <v>152</v>
      </c>
      <c r="H280" s="1" t="s">
        <v>655</v>
      </c>
      <c r="I280" s="1" t="s">
        <v>642</v>
      </c>
    </row>
    <row r="281" spans="1:9" x14ac:dyDescent="0.2">
      <c r="A281" s="1" t="s">
        <v>639</v>
      </c>
      <c r="B281" s="1" t="s">
        <v>656</v>
      </c>
      <c r="C281" s="1" t="s">
        <v>129</v>
      </c>
      <c r="D281" s="5">
        <v>51513292.079999998</v>
      </c>
      <c r="E281" s="1" t="s">
        <v>150</v>
      </c>
      <c r="F281" s="1" t="s">
        <v>151</v>
      </c>
      <c r="G281" s="1" t="s">
        <v>152</v>
      </c>
      <c r="H281" s="1" t="s">
        <v>451</v>
      </c>
      <c r="I281" s="1" t="s">
        <v>642</v>
      </c>
    </row>
    <row r="282" spans="1:9" x14ac:dyDescent="0.2">
      <c r="A282" s="1" t="s">
        <v>639</v>
      </c>
      <c r="B282" s="1" t="s">
        <v>657</v>
      </c>
      <c r="C282" s="1" t="s">
        <v>129</v>
      </c>
      <c r="D282" s="5">
        <v>5529997.7999999998</v>
      </c>
      <c r="E282" s="1" t="s">
        <v>150</v>
      </c>
      <c r="F282" s="1" t="s">
        <v>151</v>
      </c>
      <c r="G282" s="1" t="s">
        <v>152</v>
      </c>
      <c r="H282" s="1" t="s">
        <v>641</v>
      </c>
      <c r="I282" s="1" t="s">
        <v>642</v>
      </c>
    </row>
    <row r="283" spans="1:9" x14ac:dyDescent="0.2">
      <c r="A283" s="1" t="s">
        <v>639</v>
      </c>
      <c r="B283" s="1" t="s">
        <v>658</v>
      </c>
      <c r="C283" s="1" t="s">
        <v>129</v>
      </c>
      <c r="D283" s="5">
        <v>1420200</v>
      </c>
      <c r="E283" s="1" t="s">
        <v>150</v>
      </c>
      <c r="F283" s="1" t="s">
        <v>151</v>
      </c>
      <c r="G283" s="1" t="s">
        <v>152</v>
      </c>
      <c r="H283" s="1" t="s">
        <v>644</v>
      </c>
      <c r="I283" s="1" t="s">
        <v>642</v>
      </c>
    </row>
    <row r="284" spans="1:9" x14ac:dyDescent="0.2">
      <c r="A284" s="1" t="s">
        <v>639</v>
      </c>
      <c r="B284" s="1" t="s">
        <v>659</v>
      </c>
      <c r="C284" s="1" t="s">
        <v>129</v>
      </c>
      <c r="D284" s="5">
        <v>3088294.8</v>
      </c>
      <c r="E284" s="1" t="s">
        <v>150</v>
      </c>
      <c r="F284" s="1" t="s">
        <v>151</v>
      </c>
      <c r="G284" s="1" t="s">
        <v>152</v>
      </c>
      <c r="H284" s="1" t="s">
        <v>646</v>
      </c>
      <c r="I284" s="1" t="s">
        <v>642</v>
      </c>
    </row>
    <row r="285" spans="1:9" x14ac:dyDescent="0.2">
      <c r="A285" s="1" t="s">
        <v>639</v>
      </c>
      <c r="B285" s="1" t="s">
        <v>660</v>
      </c>
      <c r="C285" s="1" t="s">
        <v>129</v>
      </c>
      <c r="D285" s="5">
        <v>1514689.43</v>
      </c>
      <c r="E285" s="1" t="s">
        <v>150</v>
      </c>
      <c r="F285" s="1" t="s">
        <v>151</v>
      </c>
      <c r="G285" s="1" t="s">
        <v>152</v>
      </c>
      <c r="H285" s="1" t="s">
        <v>648</v>
      </c>
      <c r="I285" s="1" t="s">
        <v>642</v>
      </c>
    </row>
    <row r="286" spans="1:9" x14ac:dyDescent="0.2">
      <c r="A286" s="1" t="s">
        <v>639</v>
      </c>
      <c r="B286" s="1" t="s">
        <v>661</v>
      </c>
      <c r="C286" s="1" t="s">
        <v>129</v>
      </c>
      <c r="D286" s="5">
        <v>128182</v>
      </c>
      <c r="E286" s="1" t="s">
        <v>150</v>
      </c>
      <c r="F286" s="1" t="s">
        <v>151</v>
      </c>
      <c r="G286" s="1" t="s">
        <v>152</v>
      </c>
      <c r="H286" s="1" t="s">
        <v>177</v>
      </c>
      <c r="I286" s="1" t="s">
        <v>642</v>
      </c>
    </row>
    <row r="287" spans="1:9" x14ac:dyDescent="0.2">
      <c r="A287" s="1" t="s">
        <v>639</v>
      </c>
      <c r="B287" s="1" t="s">
        <v>662</v>
      </c>
      <c r="C287" s="1" t="s">
        <v>129</v>
      </c>
      <c r="D287" s="5">
        <v>4757679</v>
      </c>
      <c r="E287" s="1" t="s">
        <v>150</v>
      </c>
      <c r="F287" s="1" t="s">
        <v>151</v>
      </c>
      <c r="G287" s="1" t="s">
        <v>152</v>
      </c>
      <c r="H287" s="1" t="s">
        <v>327</v>
      </c>
      <c r="I287" s="1" t="s">
        <v>642</v>
      </c>
    </row>
    <row r="288" spans="1:9" x14ac:dyDescent="0.2">
      <c r="A288" s="1" t="s">
        <v>639</v>
      </c>
      <c r="B288" s="1" t="s">
        <v>663</v>
      </c>
      <c r="C288" s="1" t="s">
        <v>129</v>
      </c>
      <c r="D288" s="5">
        <v>1117530.25</v>
      </c>
      <c r="E288" s="1" t="s">
        <v>150</v>
      </c>
      <c r="F288" s="1" t="s">
        <v>151</v>
      </c>
      <c r="G288" s="1" t="s">
        <v>152</v>
      </c>
      <c r="H288" s="1" t="s">
        <v>318</v>
      </c>
      <c r="I288" s="1" t="s">
        <v>642</v>
      </c>
    </row>
    <row r="289" spans="1:9" x14ac:dyDescent="0.2">
      <c r="A289" s="1" t="s">
        <v>639</v>
      </c>
      <c r="B289" s="1" t="s">
        <v>664</v>
      </c>
      <c r="C289" s="1" t="s">
        <v>129</v>
      </c>
      <c r="D289" s="5">
        <v>633372</v>
      </c>
      <c r="E289" s="1" t="s">
        <v>150</v>
      </c>
      <c r="F289" s="1" t="s">
        <v>151</v>
      </c>
      <c r="G289" s="1" t="s">
        <v>152</v>
      </c>
      <c r="H289" s="1" t="s">
        <v>532</v>
      </c>
      <c r="I289" s="1" t="s">
        <v>642</v>
      </c>
    </row>
    <row r="290" spans="1:9" x14ac:dyDescent="0.2">
      <c r="A290" s="1" t="s">
        <v>639</v>
      </c>
      <c r="B290" s="1" t="s">
        <v>665</v>
      </c>
      <c r="C290" s="1" t="s">
        <v>129</v>
      </c>
      <c r="D290" s="5">
        <v>10165797.98</v>
      </c>
      <c r="E290" s="1" t="s">
        <v>150</v>
      </c>
      <c r="F290" s="1" t="s">
        <v>151</v>
      </c>
      <c r="G290" s="1" t="s">
        <v>152</v>
      </c>
      <c r="H290" s="1" t="s">
        <v>478</v>
      </c>
      <c r="I290" s="1" t="s">
        <v>642</v>
      </c>
    </row>
    <row r="291" spans="1:9" x14ac:dyDescent="0.2">
      <c r="A291" s="1" t="s">
        <v>639</v>
      </c>
      <c r="B291" s="1" t="s">
        <v>666</v>
      </c>
      <c r="C291" s="1" t="s">
        <v>129</v>
      </c>
      <c r="D291" s="5">
        <v>55100</v>
      </c>
      <c r="E291" s="1" t="s">
        <v>150</v>
      </c>
      <c r="F291" s="1" t="s">
        <v>151</v>
      </c>
      <c r="G291" s="1" t="s">
        <v>152</v>
      </c>
      <c r="H291" s="1" t="s">
        <v>655</v>
      </c>
      <c r="I291" s="1" t="s">
        <v>642</v>
      </c>
    </row>
    <row r="292" spans="1:9" x14ac:dyDescent="0.2">
      <c r="A292" s="1" t="s">
        <v>639</v>
      </c>
      <c r="B292" s="1" t="s">
        <v>667</v>
      </c>
      <c r="C292" s="1" t="s">
        <v>129</v>
      </c>
      <c r="D292" s="5">
        <v>10280075.24</v>
      </c>
      <c r="E292" s="1" t="s">
        <v>150</v>
      </c>
      <c r="F292" s="1" t="s">
        <v>151</v>
      </c>
      <c r="G292" s="1" t="s">
        <v>152</v>
      </c>
      <c r="H292" s="1" t="s">
        <v>451</v>
      </c>
      <c r="I292" s="1" t="s">
        <v>642</v>
      </c>
    </row>
    <row r="293" spans="1:9" x14ac:dyDescent="0.2">
      <c r="A293" s="1" t="s">
        <v>668</v>
      </c>
      <c r="B293" s="1" t="s">
        <v>669</v>
      </c>
      <c r="C293" s="1" t="s">
        <v>129</v>
      </c>
      <c r="D293" s="5">
        <v>12522312</v>
      </c>
      <c r="E293" s="1" t="s">
        <v>282</v>
      </c>
      <c r="F293" s="1" t="s">
        <v>188</v>
      </c>
      <c r="G293" s="1" t="s">
        <v>132</v>
      </c>
      <c r="H293" s="1" t="s">
        <v>505</v>
      </c>
      <c r="I293" s="1" t="s">
        <v>670</v>
      </c>
    </row>
    <row r="294" spans="1:9" x14ac:dyDescent="0.2">
      <c r="A294" s="1" t="s">
        <v>668</v>
      </c>
      <c r="B294" s="1" t="s">
        <v>671</v>
      </c>
      <c r="C294" s="1" t="s">
        <v>129</v>
      </c>
      <c r="D294" s="5">
        <v>11934213.119999999</v>
      </c>
      <c r="E294" s="1" t="s">
        <v>282</v>
      </c>
      <c r="F294" s="1" t="s">
        <v>188</v>
      </c>
      <c r="G294" s="1" t="s">
        <v>132</v>
      </c>
      <c r="H294" s="1" t="s">
        <v>139</v>
      </c>
      <c r="I294" s="1" t="s">
        <v>670</v>
      </c>
    </row>
    <row r="295" spans="1:9" x14ac:dyDescent="0.2">
      <c r="A295" s="1" t="s">
        <v>668</v>
      </c>
      <c r="B295" s="1" t="s">
        <v>672</v>
      </c>
      <c r="C295" s="1" t="s">
        <v>129</v>
      </c>
      <c r="D295" s="5">
        <v>25868155.199999999</v>
      </c>
      <c r="E295" s="1" t="s">
        <v>282</v>
      </c>
      <c r="F295" s="1" t="s">
        <v>188</v>
      </c>
      <c r="G295" s="1" t="s">
        <v>132</v>
      </c>
      <c r="H295" s="1" t="s">
        <v>256</v>
      </c>
      <c r="I295" s="1" t="s">
        <v>670</v>
      </c>
    </row>
    <row r="296" spans="1:9" x14ac:dyDescent="0.2">
      <c r="A296" s="1" t="s">
        <v>668</v>
      </c>
      <c r="B296" s="1" t="s">
        <v>673</v>
      </c>
      <c r="C296" s="1" t="s">
        <v>129</v>
      </c>
      <c r="D296" s="5">
        <v>67088302.079999998</v>
      </c>
      <c r="E296" s="1" t="s">
        <v>282</v>
      </c>
      <c r="F296" s="1" t="s">
        <v>188</v>
      </c>
      <c r="G296" s="1" t="s">
        <v>132</v>
      </c>
      <c r="H296" s="1" t="s">
        <v>212</v>
      </c>
      <c r="I296" s="1" t="s">
        <v>670</v>
      </c>
    </row>
    <row r="297" spans="1:9" x14ac:dyDescent="0.2">
      <c r="A297" s="1" t="s">
        <v>674</v>
      </c>
      <c r="B297" s="1" t="s">
        <v>675</v>
      </c>
      <c r="C297" s="1" t="s">
        <v>129</v>
      </c>
      <c r="D297" s="5">
        <v>79661808</v>
      </c>
      <c r="E297" s="1" t="s">
        <v>187</v>
      </c>
      <c r="F297" s="1" t="s">
        <v>188</v>
      </c>
      <c r="G297" s="1" t="s">
        <v>132</v>
      </c>
      <c r="H297" s="1" t="s">
        <v>676</v>
      </c>
      <c r="I297" s="1" t="s">
        <v>677</v>
      </c>
    </row>
    <row r="298" spans="1:9" x14ac:dyDescent="0.2">
      <c r="A298" s="1" t="s">
        <v>674</v>
      </c>
      <c r="B298" s="1" t="s">
        <v>678</v>
      </c>
      <c r="C298" s="1" t="s">
        <v>129</v>
      </c>
      <c r="D298" s="5">
        <v>27415894.800000001</v>
      </c>
      <c r="E298" s="1" t="s">
        <v>187</v>
      </c>
      <c r="F298" s="1" t="s">
        <v>188</v>
      </c>
      <c r="G298" s="1" t="s">
        <v>132</v>
      </c>
      <c r="H298" s="1" t="s">
        <v>676</v>
      </c>
      <c r="I298" s="1" t="s">
        <v>677</v>
      </c>
    </row>
    <row r="299" spans="1:9" x14ac:dyDescent="0.2">
      <c r="A299" s="1" t="s">
        <v>679</v>
      </c>
      <c r="B299" s="1" t="s">
        <v>680</v>
      </c>
      <c r="C299" s="1" t="s">
        <v>129</v>
      </c>
      <c r="D299" s="5">
        <v>2671719.08</v>
      </c>
      <c r="E299" s="1" t="s">
        <v>150</v>
      </c>
      <c r="F299" s="1" t="s">
        <v>151</v>
      </c>
      <c r="G299" s="1" t="s">
        <v>152</v>
      </c>
      <c r="H299" s="1" t="s">
        <v>177</v>
      </c>
      <c r="I299" s="1" t="s">
        <v>681</v>
      </c>
    </row>
    <row r="300" spans="1:9" x14ac:dyDescent="0.2">
      <c r="A300" s="1" t="s">
        <v>679</v>
      </c>
      <c r="B300" s="1" t="s">
        <v>682</v>
      </c>
      <c r="C300" s="1" t="s">
        <v>129</v>
      </c>
      <c r="D300" s="5">
        <v>8992615.4399999995</v>
      </c>
      <c r="E300" s="1" t="s">
        <v>150</v>
      </c>
      <c r="F300" s="1" t="s">
        <v>151</v>
      </c>
      <c r="G300" s="1" t="s">
        <v>152</v>
      </c>
      <c r="H300" s="1" t="s">
        <v>177</v>
      </c>
      <c r="I300" s="1" t="s">
        <v>681</v>
      </c>
    </row>
    <row r="301" spans="1:9" x14ac:dyDescent="0.2">
      <c r="A301" s="1" t="s">
        <v>683</v>
      </c>
      <c r="B301" s="1" t="s">
        <v>684</v>
      </c>
      <c r="C301" s="1" t="s">
        <v>129</v>
      </c>
      <c r="D301" s="5">
        <v>6096000</v>
      </c>
      <c r="E301" s="1" t="s">
        <v>130</v>
      </c>
      <c r="F301" s="1" t="s">
        <v>131</v>
      </c>
      <c r="G301" s="1" t="s">
        <v>132</v>
      </c>
      <c r="H301" s="1" t="s">
        <v>451</v>
      </c>
      <c r="I301" s="1" t="s">
        <v>685</v>
      </c>
    </row>
    <row r="302" spans="1:9" x14ac:dyDescent="0.2">
      <c r="A302" s="1" t="s">
        <v>683</v>
      </c>
      <c r="B302" s="1" t="s">
        <v>686</v>
      </c>
      <c r="C302" s="1" t="s">
        <v>129</v>
      </c>
      <c r="D302" s="5">
        <v>3780000</v>
      </c>
      <c r="E302" s="1" t="s">
        <v>130</v>
      </c>
      <c r="F302" s="1" t="s">
        <v>131</v>
      </c>
      <c r="G302" s="1" t="s">
        <v>132</v>
      </c>
      <c r="H302" s="1" t="s">
        <v>357</v>
      </c>
      <c r="I302" s="1" t="s">
        <v>685</v>
      </c>
    </row>
    <row r="303" spans="1:9" x14ac:dyDescent="0.2">
      <c r="A303" s="1" t="s">
        <v>683</v>
      </c>
      <c r="B303" s="1" t="s">
        <v>687</v>
      </c>
      <c r="C303" s="1" t="s">
        <v>129</v>
      </c>
      <c r="D303" s="5">
        <v>14000000</v>
      </c>
      <c r="E303" s="1" t="s">
        <v>130</v>
      </c>
      <c r="F303" s="1" t="s">
        <v>131</v>
      </c>
      <c r="G303" s="1" t="s">
        <v>132</v>
      </c>
      <c r="H303" s="1" t="s">
        <v>481</v>
      </c>
      <c r="I303" s="1" t="s">
        <v>685</v>
      </c>
    </row>
    <row r="304" spans="1:9" x14ac:dyDescent="0.2">
      <c r="A304" s="1" t="s">
        <v>683</v>
      </c>
      <c r="B304" s="1" t="s">
        <v>688</v>
      </c>
      <c r="C304" s="1" t="s">
        <v>129</v>
      </c>
      <c r="D304" s="5">
        <v>46858282</v>
      </c>
      <c r="E304" s="1" t="s">
        <v>130</v>
      </c>
      <c r="F304" s="1" t="s">
        <v>131</v>
      </c>
      <c r="G304" s="1" t="s">
        <v>132</v>
      </c>
      <c r="H304" s="1" t="s">
        <v>357</v>
      </c>
      <c r="I304" s="1" t="s">
        <v>685</v>
      </c>
    </row>
    <row r="305" spans="1:9" x14ac:dyDescent="0.2">
      <c r="A305" s="1" t="s">
        <v>683</v>
      </c>
      <c r="B305" s="1" t="s">
        <v>689</v>
      </c>
      <c r="C305" s="1" t="s">
        <v>129</v>
      </c>
      <c r="D305" s="5">
        <v>70000000</v>
      </c>
      <c r="E305" s="1" t="s">
        <v>130</v>
      </c>
      <c r="F305" s="1" t="s">
        <v>131</v>
      </c>
      <c r="G305" s="1" t="s">
        <v>132</v>
      </c>
      <c r="H305" s="1" t="s">
        <v>481</v>
      </c>
      <c r="I305" s="1" t="s">
        <v>685</v>
      </c>
    </row>
    <row r="306" spans="1:9" x14ac:dyDescent="0.2">
      <c r="A306" s="1" t="s">
        <v>683</v>
      </c>
      <c r="B306" s="1" t="s">
        <v>690</v>
      </c>
      <c r="C306" s="1" t="s">
        <v>129</v>
      </c>
      <c r="D306" s="5">
        <v>16540800</v>
      </c>
      <c r="E306" s="1" t="s">
        <v>130</v>
      </c>
      <c r="F306" s="1" t="s">
        <v>131</v>
      </c>
      <c r="G306" s="1" t="s">
        <v>132</v>
      </c>
      <c r="H306" s="1" t="s">
        <v>484</v>
      </c>
      <c r="I306" s="1" t="s">
        <v>685</v>
      </c>
    </row>
    <row r="307" spans="1:9" x14ac:dyDescent="0.2">
      <c r="A307" s="1" t="s">
        <v>683</v>
      </c>
      <c r="B307" s="1" t="s">
        <v>691</v>
      </c>
      <c r="C307" s="1" t="s">
        <v>129</v>
      </c>
      <c r="D307" s="5">
        <v>43552500</v>
      </c>
      <c r="E307" s="1" t="s">
        <v>130</v>
      </c>
      <c r="F307" s="1" t="s">
        <v>131</v>
      </c>
      <c r="G307" s="1" t="s">
        <v>132</v>
      </c>
      <c r="H307" s="1" t="s">
        <v>451</v>
      </c>
      <c r="I307" s="1" t="s">
        <v>685</v>
      </c>
    </row>
    <row r="308" spans="1:9" x14ac:dyDescent="0.2">
      <c r="A308" s="1" t="s">
        <v>692</v>
      </c>
      <c r="B308" s="1" t="s">
        <v>693</v>
      </c>
      <c r="C308" s="1" t="s">
        <v>129</v>
      </c>
      <c r="D308" s="5">
        <v>40289848.68</v>
      </c>
      <c r="E308" s="1" t="s">
        <v>615</v>
      </c>
      <c r="F308" s="1" t="s">
        <v>531</v>
      </c>
      <c r="G308" s="1" t="s">
        <v>132</v>
      </c>
      <c r="H308" s="1" t="s">
        <v>451</v>
      </c>
      <c r="I308" s="1" t="s">
        <v>694</v>
      </c>
    </row>
    <row r="309" spans="1:9" x14ac:dyDescent="0.2">
      <c r="A309" s="1" t="s">
        <v>692</v>
      </c>
      <c r="B309" s="1" t="s">
        <v>695</v>
      </c>
      <c r="C309" s="1" t="s">
        <v>129</v>
      </c>
      <c r="D309" s="5">
        <v>17582595.710000001</v>
      </c>
      <c r="E309" s="1" t="s">
        <v>615</v>
      </c>
      <c r="F309" s="1" t="s">
        <v>531</v>
      </c>
      <c r="G309" s="1" t="s">
        <v>132</v>
      </c>
      <c r="H309" s="1" t="s">
        <v>696</v>
      </c>
      <c r="I309" s="1" t="s">
        <v>694</v>
      </c>
    </row>
    <row r="310" spans="1:9" x14ac:dyDescent="0.2">
      <c r="A310" s="1" t="s">
        <v>692</v>
      </c>
      <c r="B310" s="1" t="s">
        <v>697</v>
      </c>
      <c r="C310" s="1" t="s">
        <v>129</v>
      </c>
      <c r="D310" s="5">
        <v>60714337.890000001</v>
      </c>
      <c r="E310" s="1" t="s">
        <v>615</v>
      </c>
      <c r="F310" s="1" t="s">
        <v>531</v>
      </c>
      <c r="G310" s="1" t="s">
        <v>132</v>
      </c>
      <c r="H310" s="1" t="s">
        <v>269</v>
      </c>
      <c r="I310" s="1" t="s">
        <v>694</v>
      </c>
    </row>
    <row r="311" spans="1:9" x14ac:dyDescent="0.2">
      <c r="A311" s="1" t="s">
        <v>692</v>
      </c>
      <c r="B311" s="1" t="s">
        <v>698</v>
      </c>
      <c r="C311" s="1" t="s">
        <v>129</v>
      </c>
      <c r="D311" s="5">
        <v>319895731.44</v>
      </c>
      <c r="E311" s="1" t="s">
        <v>615</v>
      </c>
      <c r="F311" s="1" t="s">
        <v>531</v>
      </c>
      <c r="G311" s="1" t="s">
        <v>132</v>
      </c>
      <c r="H311" s="1" t="s">
        <v>283</v>
      </c>
      <c r="I311" s="1" t="s">
        <v>694</v>
      </c>
    </row>
    <row r="312" spans="1:9" x14ac:dyDescent="0.2">
      <c r="A312" s="1" t="s">
        <v>692</v>
      </c>
      <c r="B312" s="1" t="s">
        <v>699</v>
      </c>
      <c r="C312" s="1" t="s">
        <v>129</v>
      </c>
      <c r="D312" s="5">
        <v>151951054</v>
      </c>
      <c r="E312" s="1" t="s">
        <v>615</v>
      </c>
      <c r="F312" s="1" t="s">
        <v>531</v>
      </c>
      <c r="G312" s="1" t="s">
        <v>132</v>
      </c>
      <c r="H312" s="1" t="s">
        <v>700</v>
      </c>
      <c r="I312" s="1" t="s">
        <v>694</v>
      </c>
    </row>
    <row r="313" spans="1:9" x14ac:dyDescent="0.2">
      <c r="A313" s="1" t="s">
        <v>692</v>
      </c>
      <c r="B313" s="1" t="s">
        <v>701</v>
      </c>
      <c r="C313" s="1" t="s">
        <v>129</v>
      </c>
      <c r="D313" s="5">
        <v>147456564.19999999</v>
      </c>
      <c r="E313" s="1" t="s">
        <v>615</v>
      </c>
      <c r="F313" s="1" t="s">
        <v>531</v>
      </c>
      <c r="G313" s="1" t="s">
        <v>132</v>
      </c>
      <c r="H313" s="1" t="s">
        <v>702</v>
      </c>
      <c r="I313" s="1" t="s">
        <v>694</v>
      </c>
    </row>
    <row r="314" spans="1:9" x14ac:dyDescent="0.2">
      <c r="A314" s="1" t="s">
        <v>692</v>
      </c>
      <c r="B314" s="1" t="s">
        <v>703</v>
      </c>
      <c r="C314" s="1" t="s">
        <v>129</v>
      </c>
      <c r="D314" s="5">
        <v>255293192.96000001</v>
      </c>
      <c r="E314" s="1" t="s">
        <v>615</v>
      </c>
      <c r="F314" s="1" t="s">
        <v>531</v>
      </c>
      <c r="G314" s="1" t="s">
        <v>132</v>
      </c>
      <c r="H314" s="1" t="s">
        <v>620</v>
      </c>
      <c r="I314" s="1" t="s">
        <v>694</v>
      </c>
    </row>
    <row r="315" spans="1:9" x14ac:dyDescent="0.2">
      <c r="A315" s="1" t="s">
        <v>692</v>
      </c>
      <c r="B315" s="1" t="s">
        <v>704</v>
      </c>
      <c r="C315" s="1" t="s">
        <v>129</v>
      </c>
      <c r="D315" s="5">
        <v>213323176.56999999</v>
      </c>
      <c r="E315" s="1" t="s">
        <v>615</v>
      </c>
      <c r="F315" s="1" t="s">
        <v>531</v>
      </c>
      <c r="G315" s="1" t="s">
        <v>132</v>
      </c>
      <c r="H315" s="1" t="s">
        <v>705</v>
      </c>
      <c r="I315" s="1" t="s">
        <v>694</v>
      </c>
    </row>
    <row r="316" spans="1:9" x14ac:dyDescent="0.2">
      <c r="A316" s="1" t="s">
        <v>692</v>
      </c>
      <c r="B316" s="1" t="s">
        <v>706</v>
      </c>
      <c r="C316" s="1" t="s">
        <v>129</v>
      </c>
      <c r="D316" s="5">
        <v>278273634.87</v>
      </c>
      <c r="E316" s="1" t="s">
        <v>615</v>
      </c>
      <c r="F316" s="1" t="s">
        <v>531</v>
      </c>
      <c r="G316" s="1" t="s">
        <v>132</v>
      </c>
      <c r="H316" s="1" t="s">
        <v>286</v>
      </c>
      <c r="I316" s="1" t="s">
        <v>694</v>
      </c>
    </row>
    <row r="317" spans="1:9" x14ac:dyDescent="0.2">
      <c r="A317" s="1" t="s">
        <v>692</v>
      </c>
      <c r="B317" s="1" t="s">
        <v>707</v>
      </c>
      <c r="C317" s="1" t="s">
        <v>129</v>
      </c>
      <c r="D317" s="5">
        <v>264572506.74000001</v>
      </c>
      <c r="E317" s="1" t="s">
        <v>615</v>
      </c>
      <c r="F317" s="1" t="s">
        <v>531</v>
      </c>
      <c r="G317" s="1" t="s">
        <v>132</v>
      </c>
      <c r="H317" s="1" t="s">
        <v>708</v>
      </c>
      <c r="I317" s="1" t="s">
        <v>694</v>
      </c>
    </row>
    <row r="318" spans="1:9" x14ac:dyDescent="0.2">
      <c r="A318" s="1" t="s">
        <v>692</v>
      </c>
      <c r="B318" s="1" t="s">
        <v>709</v>
      </c>
      <c r="C318" s="1" t="s">
        <v>129</v>
      </c>
      <c r="D318" s="5">
        <v>106621403.48</v>
      </c>
      <c r="E318" s="1" t="s">
        <v>615</v>
      </c>
      <c r="F318" s="1" t="s">
        <v>531</v>
      </c>
      <c r="G318" s="1" t="s">
        <v>132</v>
      </c>
      <c r="H318" s="1" t="s">
        <v>609</v>
      </c>
      <c r="I318" s="1" t="s">
        <v>694</v>
      </c>
    </row>
    <row r="319" spans="1:9" x14ac:dyDescent="0.2">
      <c r="A319" s="1" t="s">
        <v>692</v>
      </c>
      <c r="B319" s="1" t="s">
        <v>710</v>
      </c>
      <c r="C319" s="1" t="s">
        <v>129</v>
      </c>
      <c r="D319" s="5">
        <v>14880000</v>
      </c>
      <c r="E319" s="1" t="s">
        <v>615</v>
      </c>
      <c r="F319" s="1" t="s">
        <v>531</v>
      </c>
      <c r="G319" s="1" t="s">
        <v>132</v>
      </c>
      <c r="H319" s="1" t="s">
        <v>711</v>
      </c>
      <c r="I319" s="1" t="s">
        <v>694</v>
      </c>
    </row>
    <row r="320" spans="1:9" x14ac:dyDescent="0.2">
      <c r="A320" s="1" t="s">
        <v>692</v>
      </c>
      <c r="B320" s="1" t="s">
        <v>712</v>
      </c>
      <c r="C320" s="1" t="s">
        <v>129</v>
      </c>
      <c r="D320" s="5">
        <v>157813303.40000001</v>
      </c>
      <c r="E320" s="1" t="s">
        <v>615</v>
      </c>
      <c r="F320" s="1" t="s">
        <v>531</v>
      </c>
      <c r="G320" s="1" t="s">
        <v>132</v>
      </c>
      <c r="H320" s="1" t="s">
        <v>713</v>
      </c>
      <c r="I320" s="1" t="s">
        <v>694</v>
      </c>
    </row>
    <row r="321" spans="1:9" x14ac:dyDescent="0.2">
      <c r="A321" s="1" t="s">
        <v>692</v>
      </c>
      <c r="B321" s="1" t="s">
        <v>714</v>
      </c>
      <c r="C321" s="1" t="s">
        <v>129</v>
      </c>
      <c r="D321" s="5">
        <v>70033302</v>
      </c>
      <c r="E321" s="1" t="s">
        <v>615</v>
      </c>
      <c r="F321" s="1" t="s">
        <v>531</v>
      </c>
      <c r="G321" s="1" t="s">
        <v>132</v>
      </c>
      <c r="H321" s="1" t="s">
        <v>318</v>
      </c>
      <c r="I321" s="1" t="s">
        <v>694</v>
      </c>
    </row>
    <row r="322" spans="1:9" x14ac:dyDescent="0.2">
      <c r="A322" s="1" t="s">
        <v>715</v>
      </c>
      <c r="B322" s="1" t="s">
        <v>716</v>
      </c>
      <c r="C322" s="1" t="s">
        <v>129</v>
      </c>
      <c r="D322" s="5">
        <v>3238945.2</v>
      </c>
      <c r="E322" s="1" t="s">
        <v>150</v>
      </c>
      <c r="F322" s="1" t="s">
        <v>151</v>
      </c>
      <c r="G322" s="1" t="s">
        <v>152</v>
      </c>
      <c r="H322" s="1" t="s">
        <v>177</v>
      </c>
      <c r="I322" s="1" t="s">
        <v>717</v>
      </c>
    </row>
    <row r="323" spans="1:9" x14ac:dyDescent="0.2">
      <c r="A323" s="1" t="s">
        <v>715</v>
      </c>
      <c r="B323" s="1" t="s">
        <v>718</v>
      </c>
      <c r="C323" s="1" t="s">
        <v>129</v>
      </c>
      <c r="D323" s="5">
        <v>10796484</v>
      </c>
      <c r="E323" s="1" t="s">
        <v>150</v>
      </c>
      <c r="F323" s="1" t="s">
        <v>151</v>
      </c>
      <c r="G323" s="1" t="s">
        <v>152</v>
      </c>
      <c r="H323" s="1" t="s">
        <v>177</v>
      </c>
      <c r="I323" s="1" t="s">
        <v>717</v>
      </c>
    </row>
    <row r="324" spans="1:9" x14ac:dyDescent="0.2">
      <c r="A324" s="1" t="s">
        <v>719</v>
      </c>
      <c r="B324" s="1" t="s">
        <v>720</v>
      </c>
      <c r="C324" s="1" t="s">
        <v>129</v>
      </c>
      <c r="D324" s="5">
        <v>5787750</v>
      </c>
      <c r="E324" s="1" t="s">
        <v>130</v>
      </c>
      <c r="F324" s="1" t="s">
        <v>131</v>
      </c>
      <c r="G324" s="1" t="s">
        <v>132</v>
      </c>
      <c r="H324" s="1" t="s">
        <v>721</v>
      </c>
      <c r="I324" s="1" t="s">
        <v>722</v>
      </c>
    </row>
    <row r="325" spans="1:9" x14ac:dyDescent="0.2">
      <c r="A325" s="1" t="s">
        <v>723</v>
      </c>
      <c r="B325" s="1" t="s">
        <v>724</v>
      </c>
      <c r="C325" s="1" t="s">
        <v>129</v>
      </c>
      <c r="D325" s="5">
        <v>1270944</v>
      </c>
      <c r="E325" s="1" t="s">
        <v>348</v>
      </c>
      <c r="F325" s="1" t="s">
        <v>170</v>
      </c>
      <c r="G325" s="1" t="s">
        <v>132</v>
      </c>
      <c r="H325" s="1" t="s">
        <v>256</v>
      </c>
      <c r="I325" s="1" t="s">
        <v>725</v>
      </c>
    </row>
    <row r="326" spans="1:9" x14ac:dyDescent="0.2">
      <c r="A326" s="1" t="s">
        <v>723</v>
      </c>
      <c r="B326" s="1" t="s">
        <v>726</v>
      </c>
      <c r="C326" s="1" t="s">
        <v>129</v>
      </c>
      <c r="D326" s="5">
        <v>444830.4</v>
      </c>
      <c r="E326" s="1" t="s">
        <v>348</v>
      </c>
      <c r="F326" s="1" t="s">
        <v>170</v>
      </c>
      <c r="G326" s="1" t="s">
        <v>132</v>
      </c>
      <c r="H326" s="1" t="s">
        <v>256</v>
      </c>
      <c r="I326" s="1" t="s">
        <v>725</v>
      </c>
    </row>
    <row r="327" spans="1:9" x14ac:dyDescent="0.2">
      <c r="A327" s="1" t="s">
        <v>727</v>
      </c>
      <c r="B327" s="1" t="s">
        <v>728</v>
      </c>
      <c r="C327" s="1" t="s">
        <v>129</v>
      </c>
      <c r="D327" s="5">
        <v>211232</v>
      </c>
      <c r="E327" s="1" t="s">
        <v>228</v>
      </c>
      <c r="F327" s="1" t="s">
        <v>138</v>
      </c>
      <c r="G327" s="1" t="s">
        <v>132</v>
      </c>
      <c r="H327" s="1" t="s">
        <v>334</v>
      </c>
      <c r="I327" s="1" t="s">
        <v>729</v>
      </c>
    </row>
    <row r="328" spans="1:9" x14ac:dyDescent="0.2">
      <c r="A328" s="1" t="s">
        <v>727</v>
      </c>
      <c r="B328" s="1" t="s">
        <v>730</v>
      </c>
      <c r="C328" s="1" t="s">
        <v>129</v>
      </c>
      <c r="D328" s="5">
        <v>1056160</v>
      </c>
      <c r="E328" s="1" t="s">
        <v>228</v>
      </c>
      <c r="F328" s="1" t="s">
        <v>138</v>
      </c>
      <c r="G328" s="1" t="s">
        <v>132</v>
      </c>
      <c r="H328" s="1" t="s">
        <v>334</v>
      </c>
      <c r="I328" s="1" t="s">
        <v>729</v>
      </c>
    </row>
    <row r="329" spans="1:9" x14ac:dyDescent="0.2">
      <c r="A329" s="1" t="s">
        <v>731</v>
      </c>
      <c r="B329" s="1" t="s">
        <v>732</v>
      </c>
      <c r="C329" s="1" t="s">
        <v>129</v>
      </c>
      <c r="D329" s="5">
        <v>3738418.56</v>
      </c>
      <c r="E329" s="1" t="s">
        <v>615</v>
      </c>
      <c r="F329" s="1" t="s">
        <v>531</v>
      </c>
      <c r="G329" s="1" t="s">
        <v>132</v>
      </c>
      <c r="H329" s="1" t="s">
        <v>562</v>
      </c>
      <c r="I329" s="1" t="s">
        <v>733</v>
      </c>
    </row>
    <row r="330" spans="1:9" x14ac:dyDescent="0.2">
      <c r="A330" s="1" t="s">
        <v>731</v>
      </c>
      <c r="B330" s="1" t="s">
        <v>734</v>
      </c>
      <c r="C330" s="1" t="s">
        <v>129</v>
      </c>
      <c r="D330" s="5">
        <v>2003670</v>
      </c>
      <c r="E330" s="1" t="s">
        <v>615</v>
      </c>
      <c r="F330" s="1" t="s">
        <v>531</v>
      </c>
      <c r="G330" s="1" t="s">
        <v>132</v>
      </c>
      <c r="H330" s="1" t="s">
        <v>713</v>
      </c>
      <c r="I330" s="1" t="s">
        <v>733</v>
      </c>
    </row>
    <row r="331" spans="1:9" x14ac:dyDescent="0.2">
      <c r="A331" s="1" t="s">
        <v>731</v>
      </c>
      <c r="B331" s="1" t="s">
        <v>735</v>
      </c>
      <c r="C331" s="1" t="s">
        <v>129</v>
      </c>
      <c r="D331" s="5">
        <v>874065.6</v>
      </c>
      <c r="E331" s="1" t="s">
        <v>615</v>
      </c>
      <c r="F331" s="1" t="s">
        <v>531</v>
      </c>
      <c r="G331" s="1" t="s">
        <v>132</v>
      </c>
      <c r="H331" s="1" t="s">
        <v>278</v>
      </c>
      <c r="I331" s="1" t="s">
        <v>733</v>
      </c>
    </row>
    <row r="332" spans="1:9" x14ac:dyDescent="0.2">
      <c r="A332" s="1" t="s">
        <v>731</v>
      </c>
      <c r="B332" s="1" t="s">
        <v>736</v>
      </c>
      <c r="C332" s="1" t="s">
        <v>129</v>
      </c>
      <c r="D332" s="5">
        <v>21702829.23</v>
      </c>
      <c r="E332" s="1" t="s">
        <v>615</v>
      </c>
      <c r="F332" s="1" t="s">
        <v>531</v>
      </c>
      <c r="G332" s="1" t="s">
        <v>132</v>
      </c>
      <c r="H332" s="1" t="s">
        <v>737</v>
      </c>
      <c r="I332" s="1" t="s">
        <v>733</v>
      </c>
    </row>
    <row r="333" spans="1:9" x14ac:dyDescent="0.2">
      <c r="A333" s="1" t="s">
        <v>731</v>
      </c>
      <c r="B333" s="1" t="s">
        <v>738</v>
      </c>
      <c r="C333" s="1" t="s">
        <v>129</v>
      </c>
      <c r="D333" s="5">
        <v>2706478.28</v>
      </c>
      <c r="E333" s="1" t="s">
        <v>615</v>
      </c>
      <c r="F333" s="1" t="s">
        <v>531</v>
      </c>
      <c r="G333" s="1" t="s">
        <v>132</v>
      </c>
      <c r="H333" s="1" t="s">
        <v>702</v>
      </c>
      <c r="I333" s="1" t="s">
        <v>733</v>
      </c>
    </row>
    <row r="334" spans="1:9" x14ac:dyDescent="0.2">
      <c r="A334" s="1" t="s">
        <v>731</v>
      </c>
      <c r="B334" s="1" t="s">
        <v>739</v>
      </c>
      <c r="C334" s="1" t="s">
        <v>129</v>
      </c>
      <c r="D334" s="5">
        <v>7547579.4299999997</v>
      </c>
      <c r="E334" s="1" t="s">
        <v>615</v>
      </c>
      <c r="F334" s="1" t="s">
        <v>531</v>
      </c>
      <c r="G334" s="1" t="s">
        <v>132</v>
      </c>
      <c r="H334" s="1" t="s">
        <v>177</v>
      </c>
      <c r="I334" s="1" t="s">
        <v>733</v>
      </c>
    </row>
    <row r="335" spans="1:9" x14ac:dyDescent="0.2">
      <c r="A335" s="1" t="s">
        <v>731</v>
      </c>
      <c r="B335" s="1" t="s">
        <v>740</v>
      </c>
      <c r="C335" s="1" t="s">
        <v>129</v>
      </c>
      <c r="D335" s="5">
        <v>1272224.3999999999</v>
      </c>
      <c r="E335" s="1" t="s">
        <v>615</v>
      </c>
      <c r="F335" s="1" t="s">
        <v>531</v>
      </c>
      <c r="G335" s="1" t="s">
        <v>132</v>
      </c>
      <c r="H335" s="1" t="s">
        <v>741</v>
      </c>
      <c r="I335" s="1" t="s">
        <v>733</v>
      </c>
    </row>
    <row r="336" spans="1:9" x14ac:dyDescent="0.2">
      <c r="A336" s="1" t="s">
        <v>731</v>
      </c>
      <c r="B336" s="1" t="s">
        <v>742</v>
      </c>
      <c r="C336" s="1" t="s">
        <v>129</v>
      </c>
      <c r="D336" s="5">
        <v>6429060.7800000003</v>
      </c>
      <c r="E336" s="1" t="s">
        <v>615</v>
      </c>
      <c r="F336" s="1" t="s">
        <v>531</v>
      </c>
      <c r="G336" s="1" t="s">
        <v>132</v>
      </c>
      <c r="H336" s="1" t="s">
        <v>620</v>
      </c>
      <c r="I336" s="1" t="s">
        <v>733</v>
      </c>
    </row>
    <row r="337" spans="1:9" x14ac:dyDescent="0.2">
      <c r="A337" s="1" t="s">
        <v>731</v>
      </c>
      <c r="B337" s="1" t="s">
        <v>743</v>
      </c>
      <c r="C337" s="1" t="s">
        <v>129</v>
      </c>
      <c r="D337" s="5">
        <v>15814746.57</v>
      </c>
      <c r="E337" s="1" t="s">
        <v>615</v>
      </c>
      <c r="F337" s="1" t="s">
        <v>531</v>
      </c>
      <c r="G337" s="1" t="s">
        <v>132</v>
      </c>
      <c r="H337" s="1" t="s">
        <v>744</v>
      </c>
      <c r="I337" s="1" t="s">
        <v>733</v>
      </c>
    </row>
    <row r="338" spans="1:9" x14ac:dyDescent="0.2">
      <c r="A338" s="1" t="s">
        <v>731</v>
      </c>
      <c r="B338" s="1" t="s">
        <v>745</v>
      </c>
      <c r="C338" s="1" t="s">
        <v>129</v>
      </c>
      <c r="D338" s="5">
        <v>4370328</v>
      </c>
      <c r="E338" s="1" t="s">
        <v>615</v>
      </c>
      <c r="F338" s="1" t="s">
        <v>531</v>
      </c>
      <c r="G338" s="1" t="s">
        <v>132</v>
      </c>
      <c r="H338" s="1" t="s">
        <v>278</v>
      </c>
      <c r="I338" s="1" t="s">
        <v>733</v>
      </c>
    </row>
    <row r="339" spans="1:9" x14ac:dyDescent="0.2">
      <c r="A339" s="1" t="s">
        <v>731</v>
      </c>
      <c r="B339" s="1" t="s">
        <v>746</v>
      </c>
      <c r="C339" s="1" t="s">
        <v>129</v>
      </c>
      <c r="D339" s="5">
        <v>114974424.84999999</v>
      </c>
      <c r="E339" s="1" t="s">
        <v>615</v>
      </c>
      <c r="F339" s="1" t="s">
        <v>531</v>
      </c>
      <c r="G339" s="1" t="s">
        <v>132</v>
      </c>
      <c r="H339" s="1" t="s">
        <v>737</v>
      </c>
      <c r="I339" s="1" t="s">
        <v>733</v>
      </c>
    </row>
    <row r="340" spans="1:9" x14ac:dyDescent="0.2">
      <c r="A340" s="1" t="s">
        <v>731</v>
      </c>
      <c r="B340" s="1" t="s">
        <v>747</v>
      </c>
      <c r="C340" s="1" t="s">
        <v>129</v>
      </c>
      <c r="D340" s="5">
        <v>13662771.42</v>
      </c>
      <c r="E340" s="1" t="s">
        <v>615</v>
      </c>
      <c r="F340" s="1" t="s">
        <v>531</v>
      </c>
      <c r="G340" s="1" t="s">
        <v>132</v>
      </c>
      <c r="H340" s="1" t="s">
        <v>708</v>
      </c>
      <c r="I340" s="1" t="s">
        <v>733</v>
      </c>
    </row>
    <row r="341" spans="1:9" x14ac:dyDescent="0.2">
      <c r="A341" s="1" t="s">
        <v>731</v>
      </c>
      <c r="B341" s="1" t="s">
        <v>748</v>
      </c>
      <c r="C341" s="1" t="s">
        <v>129</v>
      </c>
      <c r="D341" s="5">
        <v>20477211.25</v>
      </c>
      <c r="E341" s="1" t="s">
        <v>615</v>
      </c>
      <c r="F341" s="1" t="s">
        <v>531</v>
      </c>
      <c r="G341" s="1" t="s">
        <v>132</v>
      </c>
      <c r="H341" s="1" t="s">
        <v>283</v>
      </c>
      <c r="I341" s="1" t="s">
        <v>733</v>
      </c>
    </row>
    <row r="342" spans="1:9" x14ac:dyDescent="0.2">
      <c r="A342" s="1" t="s">
        <v>731</v>
      </c>
      <c r="B342" s="1" t="s">
        <v>749</v>
      </c>
      <c r="C342" s="1" t="s">
        <v>129</v>
      </c>
      <c r="D342" s="5">
        <v>17369091.399999999</v>
      </c>
      <c r="E342" s="1" t="s">
        <v>615</v>
      </c>
      <c r="F342" s="1" t="s">
        <v>531</v>
      </c>
      <c r="G342" s="1" t="s">
        <v>132</v>
      </c>
      <c r="H342" s="1" t="s">
        <v>702</v>
      </c>
      <c r="I342" s="1" t="s">
        <v>733</v>
      </c>
    </row>
    <row r="343" spans="1:9" x14ac:dyDescent="0.2">
      <c r="A343" s="1" t="s">
        <v>731</v>
      </c>
      <c r="B343" s="1" t="s">
        <v>750</v>
      </c>
      <c r="C343" s="1" t="s">
        <v>129</v>
      </c>
      <c r="D343" s="5">
        <v>42679531.060000002</v>
      </c>
      <c r="E343" s="1" t="s">
        <v>615</v>
      </c>
      <c r="F343" s="1" t="s">
        <v>531</v>
      </c>
      <c r="G343" s="1" t="s">
        <v>132</v>
      </c>
      <c r="H343" s="1" t="s">
        <v>177</v>
      </c>
      <c r="I343" s="1" t="s">
        <v>733</v>
      </c>
    </row>
    <row r="344" spans="1:9" x14ac:dyDescent="0.2">
      <c r="A344" s="1" t="s">
        <v>731</v>
      </c>
      <c r="B344" s="1" t="s">
        <v>751</v>
      </c>
      <c r="C344" s="1" t="s">
        <v>129</v>
      </c>
      <c r="D344" s="5">
        <v>10289314.4</v>
      </c>
      <c r="E344" s="1" t="s">
        <v>615</v>
      </c>
      <c r="F344" s="1" t="s">
        <v>531</v>
      </c>
      <c r="G344" s="1" t="s">
        <v>132</v>
      </c>
      <c r="H344" s="1" t="s">
        <v>741</v>
      </c>
      <c r="I344" s="1" t="s">
        <v>733</v>
      </c>
    </row>
    <row r="345" spans="1:9" x14ac:dyDescent="0.2">
      <c r="A345" s="1" t="s">
        <v>731</v>
      </c>
      <c r="B345" s="1" t="s">
        <v>752</v>
      </c>
      <c r="C345" s="1" t="s">
        <v>129</v>
      </c>
      <c r="D345" s="5">
        <v>32145355.059999999</v>
      </c>
      <c r="E345" s="1" t="s">
        <v>615</v>
      </c>
      <c r="F345" s="1" t="s">
        <v>531</v>
      </c>
      <c r="G345" s="1" t="s">
        <v>132</v>
      </c>
      <c r="H345" s="1" t="s">
        <v>620</v>
      </c>
      <c r="I345" s="1" t="s">
        <v>733</v>
      </c>
    </row>
    <row r="346" spans="1:9" x14ac:dyDescent="0.2">
      <c r="A346" s="1" t="s">
        <v>731</v>
      </c>
      <c r="B346" s="1" t="s">
        <v>753</v>
      </c>
      <c r="C346" s="1" t="s">
        <v>129</v>
      </c>
      <c r="D346" s="5">
        <v>53352136.75</v>
      </c>
      <c r="E346" s="1" t="s">
        <v>615</v>
      </c>
      <c r="F346" s="1" t="s">
        <v>531</v>
      </c>
      <c r="G346" s="1" t="s">
        <v>132</v>
      </c>
      <c r="H346" s="1" t="s">
        <v>286</v>
      </c>
      <c r="I346" s="1" t="s">
        <v>733</v>
      </c>
    </row>
    <row r="347" spans="1:9" x14ac:dyDescent="0.2">
      <c r="A347" s="1" t="s">
        <v>731</v>
      </c>
      <c r="B347" s="1" t="s">
        <v>754</v>
      </c>
      <c r="C347" s="1" t="s">
        <v>129</v>
      </c>
      <c r="D347" s="5">
        <v>8635188.2699999996</v>
      </c>
      <c r="E347" s="1" t="s">
        <v>615</v>
      </c>
      <c r="F347" s="1" t="s">
        <v>531</v>
      </c>
      <c r="G347" s="1" t="s">
        <v>132</v>
      </c>
      <c r="H347" s="1" t="s">
        <v>755</v>
      </c>
      <c r="I347" s="1" t="s">
        <v>733</v>
      </c>
    </row>
    <row r="348" spans="1:9" x14ac:dyDescent="0.2">
      <c r="A348" s="1" t="s">
        <v>731</v>
      </c>
      <c r="B348" s="1" t="s">
        <v>756</v>
      </c>
      <c r="C348" s="1" t="s">
        <v>129</v>
      </c>
      <c r="D348" s="5">
        <v>18692092.800000001</v>
      </c>
      <c r="E348" s="1" t="s">
        <v>615</v>
      </c>
      <c r="F348" s="1" t="s">
        <v>531</v>
      </c>
      <c r="G348" s="1" t="s">
        <v>132</v>
      </c>
      <c r="H348" s="1" t="s">
        <v>562</v>
      </c>
      <c r="I348" s="1" t="s">
        <v>733</v>
      </c>
    </row>
    <row r="349" spans="1:9" x14ac:dyDescent="0.2">
      <c r="A349" s="1" t="s">
        <v>731</v>
      </c>
      <c r="B349" s="1" t="s">
        <v>757</v>
      </c>
      <c r="C349" s="1" t="s">
        <v>129</v>
      </c>
      <c r="D349" s="5">
        <v>10018350</v>
      </c>
      <c r="E349" s="1" t="s">
        <v>615</v>
      </c>
      <c r="F349" s="1" t="s">
        <v>531</v>
      </c>
      <c r="G349" s="1" t="s">
        <v>132</v>
      </c>
      <c r="H349" s="1" t="s">
        <v>713</v>
      </c>
      <c r="I349" s="1" t="s">
        <v>733</v>
      </c>
    </row>
    <row r="350" spans="1:9" x14ac:dyDescent="0.2">
      <c r="A350" s="1" t="s">
        <v>731</v>
      </c>
      <c r="B350" s="1" t="s">
        <v>758</v>
      </c>
      <c r="C350" s="1" t="s">
        <v>129</v>
      </c>
      <c r="D350" s="5">
        <v>5211380</v>
      </c>
      <c r="E350" s="1" t="s">
        <v>615</v>
      </c>
      <c r="F350" s="1" t="s">
        <v>531</v>
      </c>
      <c r="G350" s="1" t="s">
        <v>132</v>
      </c>
      <c r="H350" s="1" t="s">
        <v>595</v>
      </c>
      <c r="I350" s="1" t="s">
        <v>733</v>
      </c>
    </row>
    <row r="351" spans="1:9" x14ac:dyDescent="0.2">
      <c r="A351" s="1" t="s">
        <v>759</v>
      </c>
      <c r="B351" s="1" t="s">
        <v>760</v>
      </c>
      <c r="C351" s="1" t="s">
        <v>129</v>
      </c>
      <c r="D351" s="5">
        <v>473612041.07999998</v>
      </c>
      <c r="E351" s="1" t="s">
        <v>761</v>
      </c>
      <c r="F351" s="1" t="s">
        <v>531</v>
      </c>
      <c r="G351" s="1" t="s">
        <v>132</v>
      </c>
      <c r="H351" s="1" t="s">
        <v>419</v>
      </c>
      <c r="I351" s="1" t="s">
        <v>762</v>
      </c>
    </row>
    <row r="352" spans="1:9" x14ac:dyDescent="0.2">
      <c r="A352" s="1" t="s">
        <v>759</v>
      </c>
      <c r="B352" s="1" t="s">
        <v>763</v>
      </c>
      <c r="C352" s="1" t="s">
        <v>129</v>
      </c>
      <c r="D352" s="5">
        <v>689171613</v>
      </c>
      <c r="E352" s="1" t="s">
        <v>761</v>
      </c>
      <c r="F352" s="1" t="s">
        <v>531</v>
      </c>
      <c r="G352" s="1" t="s">
        <v>132</v>
      </c>
      <c r="H352" s="1" t="s">
        <v>419</v>
      </c>
      <c r="I352" s="1" t="s">
        <v>762</v>
      </c>
    </row>
    <row r="353" spans="1:9" x14ac:dyDescent="0.2">
      <c r="A353" s="1" t="s">
        <v>764</v>
      </c>
      <c r="B353" s="1" t="s">
        <v>765</v>
      </c>
      <c r="C353" s="1" t="s">
        <v>129</v>
      </c>
      <c r="D353" s="5">
        <v>8217872</v>
      </c>
      <c r="E353" s="1" t="s">
        <v>530</v>
      </c>
      <c r="F353" s="1" t="s">
        <v>531</v>
      </c>
      <c r="G353" s="1" t="s">
        <v>132</v>
      </c>
      <c r="H353" s="1" t="s">
        <v>532</v>
      </c>
      <c r="I353" s="1" t="s">
        <v>766</v>
      </c>
    </row>
    <row r="354" spans="1:9" x14ac:dyDescent="0.2">
      <c r="A354" s="1" t="s">
        <v>767</v>
      </c>
      <c r="B354" s="1" t="s">
        <v>768</v>
      </c>
      <c r="C354" s="1" t="s">
        <v>129</v>
      </c>
      <c r="D354" s="5">
        <v>185352358.66</v>
      </c>
      <c r="E354" s="1" t="s">
        <v>352</v>
      </c>
      <c r="F354" s="1" t="s">
        <v>176</v>
      </c>
      <c r="G354" s="1" t="s">
        <v>152</v>
      </c>
      <c r="H354" s="1" t="s">
        <v>177</v>
      </c>
      <c r="I354" s="1" t="s">
        <v>769</v>
      </c>
    </row>
    <row r="355" spans="1:9" x14ac:dyDescent="0.2">
      <c r="A355" s="1" t="s">
        <v>767</v>
      </c>
      <c r="B355" s="1" t="s">
        <v>770</v>
      </c>
      <c r="C355" s="1" t="s">
        <v>129</v>
      </c>
      <c r="D355" s="5">
        <v>42072615</v>
      </c>
      <c r="E355" s="1" t="s">
        <v>352</v>
      </c>
      <c r="F355" s="1" t="s">
        <v>176</v>
      </c>
      <c r="G355" s="1" t="s">
        <v>152</v>
      </c>
      <c r="H355" s="1" t="s">
        <v>269</v>
      </c>
      <c r="I355" s="1" t="s">
        <v>769</v>
      </c>
    </row>
    <row r="356" spans="1:9" x14ac:dyDescent="0.2">
      <c r="A356" s="1" t="s">
        <v>767</v>
      </c>
      <c r="B356" s="1" t="s">
        <v>771</v>
      </c>
      <c r="C356" s="1" t="s">
        <v>129</v>
      </c>
      <c r="D356" s="5">
        <v>6418728</v>
      </c>
      <c r="E356" s="1" t="s">
        <v>352</v>
      </c>
      <c r="F356" s="1" t="s">
        <v>176</v>
      </c>
      <c r="G356" s="1" t="s">
        <v>152</v>
      </c>
      <c r="H356" s="1" t="s">
        <v>359</v>
      </c>
      <c r="I356" s="1" t="s">
        <v>769</v>
      </c>
    </row>
    <row r="357" spans="1:9" x14ac:dyDescent="0.2">
      <c r="A357" s="1" t="s">
        <v>767</v>
      </c>
      <c r="B357" s="1" t="s">
        <v>772</v>
      </c>
      <c r="C357" s="1" t="s">
        <v>129</v>
      </c>
      <c r="D357" s="5">
        <v>3823743.6</v>
      </c>
      <c r="E357" s="1" t="s">
        <v>352</v>
      </c>
      <c r="F357" s="1" t="s">
        <v>176</v>
      </c>
      <c r="G357" s="1" t="s">
        <v>152</v>
      </c>
      <c r="H357" s="1" t="s">
        <v>153</v>
      </c>
      <c r="I357" s="1" t="s">
        <v>769</v>
      </c>
    </row>
    <row r="358" spans="1:9" x14ac:dyDescent="0.2">
      <c r="A358" s="1" t="s">
        <v>767</v>
      </c>
      <c r="B358" s="1" t="s">
        <v>773</v>
      </c>
      <c r="C358" s="1" t="s">
        <v>129</v>
      </c>
      <c r="D358" s="5">
        <v>44100</v>
      </c>
      <c r="E358" s="1" t="s">
        <v>352</v>
      </c>
      <c r="F358" s="1" t="s">
        <v>176</v>
      </c>
      <c r="G358" s="1" t="s">
        <v>152</v>
      </c>
      <c r="H358" s="1" t="s">
        <v>367</v>
      </c>
      <c r="I358" s="1" t="s">
        <v>769</v>
      </c>
    </row>
    <row r="359" spans="1:9" x14ac:dyDescent="0.2">
      <c r="A359" s="1" t="s">
        <v>767</v>
      </c>
      <c r="B359" s="1" t="s">
        <v>774</v>
      </c>
      <c r="C359" s="1" t="s">
        <v>129</v>
      </c>
      <c r="D359" s="5">
        <v>61318727.5</v>
      </c>
      <c r="E359" s="1" t="s">
        <v>352</v>
      </c>
      <c r="F359" s="1" t="s">
        <v>176</v>
      </c>
      <c r="G359" s="1" t="s">
        <v>152</v>
      </c>
      <c r="H359" s="1" t="s">
        <v>29</v>
      </c>
      <c r="I359" s="1" t="s">
        <v>769</v>
      </c>
    </row>
    <row r="360" spans="1:9" x14ac:dyDescent="0.2">
      <c r="A360" s="1" t="s">
        <v>767</v>
      </c>
      <c r="B360" s="1" t="s">
        <v>775</v>
      </c>
      <c r="C360" s="1" t="s">
        <v>129</v>
      </c>
      <c r="D360" s="5">
        <v>33553931.190000001</v>
      </c>
      <c r="E360" s="1" t="s">
        <v>352</v>
      </c>
      <c r="F360" s="1" t="s">
        <v>176</v>
      </c>
      <c r="G360" s="1" t="s">
        <v>152</v>
      </c>
      <c r="H360" s="1" t="s">
        <v>177</v>
      </c>
      <c r="I360" s="1" t="s">
        <v>769</v>
      </c>
    </row>
    <row r="361" spans="1:9" x14ac:dyDescent="0.2">
      <c r="A361" s="1" t="s">
        <v>776</v>
      </c>
      <c r="B361" s="1" t="s">
        <v>777</v>
      </c>
      <c r="C361" s="1" t="s">
        <v>129</v>
      </c>
      <c r="D361" s="5">
        <v>6899790.29</v>
      </c>
      <c r="E361" s="1" t="s">
        <v>245</v>
      </c>
      <c r="F361" s="1" t="s">
        <v>246</v>
      </c>
      <c r="G361" s="1" t="s">
        <v>247</v>
      </c>
      <c r="H361" s="1" t="s">
        <v>778</v>
      </c>
      <c r="I361" s="1" t="s">
        <v>779</v>
      </c>
    </row>
    <row r="362" spans="1:9" x14ac:dyDescent="0.2">
      <c r="A362" s="1" t="s">
        <v>776</v>
      </c>
      <c r="B362" s="1" t="s">
        <v>780</v>
      </c>
      <c r="C362" s="1" t="s">
        <v>129</v>
      </c>
      <c r="D362" s="5">
        <v>2299930.1</v>
      </c>
      <c r="E362" s="1" t="s">
        <v>245</v>
      </c>
      <c r="F362" s="1" t="s">
        <v>246</v>
      </c>
      <c r="G362" s="1" t="s">
        <v>247</v>
      </c>
      <c r="H362" s="1" t="s">
        <v>778</v>
      </c>
      <c r="I362" s="1" t="s">
        <v>779</v>
      </c>
    </row>
    <row r="363" spans="1:9" x14ac:dyDescent="0.2">
      <c r="A363" s="1" t="s">
        <v>781</v>
      </c>
      <c r="B363" s="1" t="s">
        <v>782</v>
      </c>
      <c r="C363" s="1" t="s">
        <v>129</v>
      </c>
      <c r="D363" s="5">
        <v>775662</v>
      </c>
      <c r="E363" s="1" t="s">
        <v>150</v>
      </c>
      <c r="F363" s="1" t="s">
        <v>151</v>
      </c>
      <c r="G363" s="1" t="s">
        <v>152</v>
      </c>
      <c r="H363" s="1" t="s">
        <v>655</v>
      </c>
      <c r="I363" s="1" t="s">
        <v>783</v>
      </c>
    </row>
    <row r="364" spans="1:9" x14ac:dyDescent="0.2">
      <c r="A364" s="1" t="s">
        <v>781</v>
      </c>
      <c r="B364" s="1" t="s">
        <v>784</v>
      </c>
      <c r="C364" s="1" t="s">
        <v>129</v>
      </c>
      <c r="D364" s="5">
        <v>2592494</v>
      </c>
      <c r="E364" s="1" t="s">
        <v>150</v>
      </c>
      <c r="F364" s="1" t="s">
        <v>151</v>
      </c>
      <c r="G364" s="1" t="s">
        <v>152</v>
      </c>
      <c r="H364" s="1" t="s">
        <v>655</v>
      </c>
      <c r="I364" s="1" t="s">
        <v>783</v>
      </c>
    </row>
    <row r="365" spans="1:9" x14ac:dyDescent="0.2">
      <c r="A365" s="1" t="s">
        <v>785</v>
      </c>
      <c r="B365" s="1" t="s">
        <v>786</v>
      </c>
      <c r="C365" s="1" t="s">
        <v>129</v>
      </c>
      <c r="D365" s="5">
        <v>5614000</v>
      </c>
      <c r="E365" s="1" t="s">
        <v>222</v>
      </c>
      <c r="F365" s="1" t="s">
        <v>145</v>
      </c>
      <c r="G365" s="1" t="s">
        <v>132</v>
      </c>
      <c r="H365" s="1" t="s">
        <v>318</v>
      </c>
      <c r="I365" s="1" t="s">
        <v>787</v>
      </c>
    </row>
    <row r="366" spans="1:9" x14ac:dyDescent="0.2">
      <c r="A366" s="1" t="s">
        <v>785</v>
      </c>
      <c r="B366" s="1" t="s">
        <v>788</v>
      </c>
      <c r="C366" s="1" t="s">
        <v>129</v>
      </c>
      <c r="D366" s="5">
        <v>13200000</v>
      </c>
      <c r="E366" s="1" t="s">
        <v>222</v>
      </c>
      <c r="F366" s="1" t="s">
        <v>145</v>
      </c>
      <c r="G366" s="1" t="s">
        <v>132</v>
      </c>
      <c r="H366" s="1" t="s">
        <v>327</v>
      </c>
      <c r="I366" s="1" t="s">
        <v>787</v>
      </c>
    </row>
    <row r="367" spans="1:9" x14ac:dyDescent="0.2">
      <c r="A367" s="1" t="s">
        <v>789</v>
      </c>
      <c r="B367" s="1" t="s">
        <v>790</v>
      </c>
      <c r="C367" s="1" t="s">
        <v>129</v>
      </c>
      <c r="D367" s="5">
        <v>3755904</v>
      </c>
      <c r="E367" s="1" t="s">
        <v>187</v>
      </c>
      <c r="F367" s="1" t="s">
        <v>188</v>
      </c>
      <c r="G367" s="1" t="s">
        <v>132</v>
      </c>
      <c r="H367" s="1" t="s">
        <v>212</v>
      </c>
      <c r="I367" s="1" t="s">
        <v>791</v>
      </c>
    </row>
    <row r="368" spans="1:9" x14ac:dyDescent="0.2">
      <c r="A368" s="1" t="s">
        <v>789</v>
      </c>
      <c r="B368" s="1" t="s">
        <v>792</v>
      </c>
      <c r="C368" s="1" t="s">
        <v>129</v>
      </c>
      <c r="D368" s="5">
        <v>2721350.4</v>
      </c>
      <c r="E368" s="1" t="s">
        <v>187</v>
      </c>
      <c r="F368" s="1" t="s">
        <v>188</v>
      </c>
      <c r="G368" s="1" t="s">
        <v>132</v>
      </c>
      <c r="H368" s="1" t="s">
        <v>215</v>
      </c>
      <c r="I368" s="1" t="s">
        <v>791</v>
      </c>
    </row>
    <row r="369" spans="1:9" x14ac:dyDescent="0.2">
      <c r="A369" s="1" t="s">
        <v>789</v>
      </c>
      <c r="B369" s="1" t="s">
        <v>793</v>
      </c>
      <c r="C369" s="1" t="s">
        <v>129</v>
      </c>
      <c r="D369" s="5">
        <v>816405.12</v>
      </c>
      <c r="E369" s="1" t="s">
        <v>187</v>
      </c>
      <c r="F369" s="1" t="s">
        <v>188</v>
      </c>
      <c r="G369" s="1" t="s">
        <v>132</v>
      </c>
      <c r="H369" s="1" t="s">
        <v>215</v>
      </c>
      <c r="I369" s="1" t="s">
        <v>791</v>
      </c>
    </row>
    <row r="370" spans="1:9" x14ac:dyDescent="0.2">
      <c r="A370" s="1" t="s">
        <v>794</v>
      </c>
      <c r="B370" s="1" t="s">
        <v>795</v>
      </c>
      <c r="C370" s="1" t="s">
        <v>129</v>
      </c>
      <c r="D370" s="5">
        <v>75603540</v>
      </c>
      <c r="E370" s="1" t="s">
        <v>252</v>
      </c>
      <c r="F370" s="1" t="s">
        <v>188</v>
      </c>
      <c r="G370" s="1" t="s">
        <v>132</v>
      </c>
      <c r="H370" s="1" t="s">
        <v>158</v>
      </c>
      <c r="I370" s="1" t="s">
        <v>796</v>
      </c>
    </row>
    <row r="371" spans="1:9" x14ac:dyDescent="0.2">
      <c r="A371" s="1" t="s">
        <v>797</v>
      </c>
      <c r="B371" s="1" t="s">
        <v>798</v>
      </c>
      <c r="C371" s="1" t="s">
        <v>129</v>
      </c>
      <c r="D371" s="5">
        <v>12600000</v>
      </c>
      <c r="E371" s="1" t="s">
        <v>252</v>
      </c>
      <c r="F371" s="1" t="s">
        <v>188</v>
      </c>
      <c r="G371" s="1" t="s">
        <v>132</v>
      </c>
      <c r="H371" s="1" t="s">
        <v>400</v>
      </c>
      <c r="I371" s="1" t="s">
        <v>799</v>
      </c>
    </row>
    <row r="372" spans="1:9" x14ac:dyDescent="0.2">
      <c r="A372" s="1" t="s">
        <v>797</v>
      </c>
      <c r="B372" s="1" t="s">
        <v>800</v>
      </c>
      <c r="C372" s="1" t="s">
        <v>129</v>
      </c>
      <c r="D372" s="5">
        <v>2491650</v>
      </c>
      <c r="E372" s="1" t="s">
        <v>252</v>
      </c>
      <c r="F372" s="1" t="s">
        <v>188</v>
      </c>
      <c r="G372" s="1" t="s">
        <v>132</v>
      </c>
      <c r="H372" s="1" t="s">
        <v>801</v>
      </c>
      <c r="I372" s="1" t="s">
        <v>799</v>
      </c>
    </row>
    <row r="373" spans="1:9" x14ac:dyDescent="0.2">
      <c r="A373" s="1" t="s">
        <v>802</v>
      </c>
      <c r="B373" s="1" t="s">
        <v>803</v>
      </c>
      <c r="C373" s="1" t="s">
        <v>129</v>
      </c>
      <c r="D373" s="5">
        <v>6391000</v>
      </c>
      <c r="E373" s="1" t="s">
        <v>804</v>
      </c>
      <c r="F373" s="1" t="s">
        <v>241</v>
      </c>
      <c r="G373" s="1" t="s">
        <v>152</v>
      </c>
      <c r="H373" s="1" t="s">
        <v>805</v>
      </c>
      <c r="I373" s="1" t="s">
        <v>806</v>
      </c>
    </row>
    <row r="374" spans="1:9" x14ac:dyDescent="0.2">
      <c r="A374" s="1" t="s">
        <v>802</v>
      </c>
      <c r="B374" s="1" t="s">
        <v>807</v>
      </c>
      <c r="C374" s="1" t="s">
        <v>129</v>
      </c>
      <c r="D374" s="5">
        <v>26250</v>
      </c>
      <c r="E374" s="1" t="s">
        <v>804</v>
      </c>
      <c r="F374" s="1" t="s">
        <v>241</v>
      </c>
      <c r="G374" s="1" t="s">
        <v>152</v>
      </c>
      <c r="H374" s="1" t="s">
        <v>808</v>
      </c>
      <c r="I374" s="1" t="s">
        <v>806</v>
      </c>
    </row>
    <row r="375" spans="1:9" x14ac:dyDescent="0.2">
      <c r="A375" s="1" t="s">
        <v>809</v>
      </c>
      <c r="B375" s="1" t="s">
        <v>810</v>
      </c>
      <c r="C375" s="1" t="s">
        <v>129</v>
      </c>
      <c r="D375" s="5">
        <v>221375</v>
      </c>
      <c r="E375" s="1" t="s">
        <v>252</v>
      </c>
      <c r="F375" s="1" t="s">
        <v>188</v>
      </c>
      <c r="G375" s="1" t="s">
        <v>132</v>
      </c>
      <c r="H375" s="1" t="s">
        <v>400</v>
      </c>
      <c r="I375" s="1" t="s">
        <v>811</v>
      </c>
    </row>
    <row r="376" spans="1:9" x14ac:dyDescent="0.2">
      <c r="A376" s="1" t="s">
        <v>809</v>
      </c>
      <c r="B376" s="1" t="s">
        <v>812</v>
      </c>
      <c r="C376" s="1" t="s">
        <v>129</v>
      </c>
      <c r="D376" s="5">
        <v>632500</v>
      </c>
      <c r="E376" s="1" t="s">
        <v>252</v>
      </c>
      <c r="F376" s="1" t="s">
        <v>188</v>
      </c>
      <c r="G376" s="1" t="s">
        <v>132</v>
      </c>
      <c r="H376" s="1" t="s">
        <v>400</v>
      </c>
      <c r="I376" s="1" t="s">
        <v>811</v>
      </c>
    </row>
    <row r="377" spans="1:9" x14ac:dyDescent="0.2">
      <c r="A377" s="1" t="s">
        <v>813</v>
      </c>
      <c r="B377" s="1" t="s">
        <v>814</v>
      </c>
      <c r="C377" s="1" t="s">
        <v>129</v>
      </c>
      <c r="D377" s="5">
        <v>23881284</v>
      </c>
      <c r="E377" s="1" t="s">
        <v>252</v>
      </c>
      <c r="F377" s="1" t="s">
        <v>188</v>
      </c>
      <c r="G377" s="1" t="s">
        <v>132</v>
      </c>
      <c r="H377" s="1" t="s">
        <v>676</v>
      </c>
      <c r="I377" s="1" t="s">
        <v>815</v>
      </c>
    </row>
    <row r="378" spans="1:9" x14ac:dyDescent="0.2">
      <c r="A378" s="1" t="s">
        <v>813</v>
      </c>
      <c r="B378" s="1" t="s">
        <v>816</v>
      </c>
      <c r="C378" s="1" t="s">
        <v>129</v>
      </c>
      <c r="D378" s="5">
        <v>8345610</v>
      </c>
      <c r="E378" s="1" t="s">
        <v>252</v>
      </c>
      <c r="F378" s="1" t="s">
        <v>188</v>
      </c>
      <c r="G378" s="1" t="s">
        <v>132</v>
      </c>
      <c r="H378" s="1" t="s">
        <v>676</v>
      </c>
      <c r="I378" s="1" t="s">
        <v>815</v>
      </c>
    </row>
    <row r="379" spans="1:9" x14ac:dyDescent="0.2">
      <c r="A379" s="1" t="s">
        <v>817</v>
      </c>
      <c r="B379" s="1" t="s">
        <v>818</v>
      </c>
      <c r="C379" s="1" t="s">
        <v>129</v>
      </c>
      <c r="D379" s="5">
        <v>36058992</v>
      </c>
      <c r="E379" s="1" t="s">
        <v>295</v>
      </c>
      <c r="F379" s="1" t="s">
        <v>138</v>
      </c>
      <c r="G379" s="1" t="s">
        <v>132</v>
      </c>
      <c r="H379" s="1" t="s">
        <v>620</v>
      </c>
      <c r="I379" s="1" t="s">
        <v>819</v>
      </c>
    </row>
    <row r="380" spans="1:9" x14ac:dyDescent="0.2">
      <c r="A380" s="1" t="s">
        <v>817</v>
      </c>
      <c r="B380" s="1" t="s">
        <v>820</v>
      </c>
      <c r="C380" s="1" t="s">
        <v>129</v>
      </c>
      <c r="D380" s="5">
        <v>1245000</v>
      </c>
      <c r="E380" s="1" t="s">
        <v>295</v>
      </c>
      <c r="F380" s="1" t="s">
        <v>138</v>
      </c>
      <c r="G380" s="1" t="s">
        <v>132</v>
      </c>
      <c r="H380" s="1" t="s">
        <v>737</v>
      </c>
      <c r="I380" s="1" t="s">
        <v>819</v>
      </c>
    </row>
    <row r="381" spans="1:9" x14ac:dyDescent="0.2">
      <c r="A381" s="1" t="s">
        <v>821</v>
      </c>
      <c r="B381" s="1" t="s">
        <v>822</v>
      </c>
      <c r="C381" s="1" t="s">
        <v>129</v>
      </c>
      <c r="D381" s="5">
        <v>14874975.220000001</v>
      </c>
      <c r="E381" s="1" t="s">
        <v>245</v>
      </c>
      <c r="F381" s="1" t="s">
        <v>246</v>
      </c>
      <c r="G381" s="1" t="s">
        <v>247</v>
      </c>
      <c r="H381" s="1" t="s">
        <v>823</v>
      </c>
      <c r="I381" s="1" t="s">
        <v>824</v>
      </c>
    </row>
    <row r="382" spans="1:9" x14ac:dyDescent="0.2">
      <c r="A382" s="1" t="s">
        <v>825</v>
      </c>
      <c r="B382" s="1" t="s">
        <v>826</v>
      </c>
      <c r="C382" s="1" t="s">
        <v>129</v>
      </c>
      <c r="D382" s="5">
        <v>3278808.96</v>
      </c>
      <c r="E382" s="1" t="s">
        <v>530</v>
      </c>
      <c r="F382" s="1" t="s">
        <v>531</v>
      </c>
      <c r="G382" s="1" t="s">
        <v>132</v>
      </c>
      <c r="H382" s="1" t="s">
        <v>359</v>
      </c>
      <c r="I382" s="1" t="s">
        <v>827</v>
      </c>
    </row>
    <row r="383" spans="1:9" x14ac:dyDescent="0.2">
      <c r="A383" s="1" t="s">
        <v>828</v>
      </c>
      <c r="B383" s="1" t="s">
        <v>829</v>
      </c>
      <c r="C383" s="1" t="s">
        <v>129</v>
      </c>
      <c r="D383" s="5">
        <v>2337300</v>
      </c>
      <c r="E383" s="1" t="s">
        <v>547</v>
      </c>
      <c r="F383" s="1" t="s">
        <v>188</v>
      </c>
      <c r="G383" s="1" t="s">
        <v>132</v>
      </c>
      <c r="H383" s="1" t="s">
        <v>153</v>
      </c>
      <c r="I383" s="1" t="s">
        <v>830</v>
      </c>
    </row>
    <row r="384" spans="1:9" x14ac:dyDescent="0.2">
      <c r="A384" s="1" t="s">
        <v>828</v>
      </c>
      <c r="B384" s="1" t="s">
        <v>831</v>
      </c>
      <c r="C384" s="1" t="s">
        <v>129</v>
      </c>
      <c r="D384" s="5">
        <v>6678000</v>
      </c>
      <c r="E384" s="1" t="s">
        <v>547</v>
      </c>
      <c r="F384" s="1" t="s">
        <v>188</v>
      </c>
      <c r="G384" s="1" t="s">
        <v>132</v>
      </c>
      <c r="H384" s="1" t="s">
        <v>153</v>
      </c>
      <c r="I384" s="1" t="s">
        <v>830</v>
      </c>
    </row>
    <row r="385" spans="1:9" x14ac:dyDescent="0.2">
      <c r="A385" s="1" t="s">
        <v>832</v>
      </c>
      <c r="B385" s="1" t="s">
        <v>833</v>
      </c>
      <c r="C385" s="1" t="s">
        <v>129</v>
      </c>
      <c r="D385" s="5">
        <v>16963909.960000001</v>
      </c>
      <c r="E385" s="1" t="s">
        <v>352</v>
      </c>
      <c r="F385" s="1" t="s">
        <v>176</v>
      </c>
      <c r="G385" s="1" t="s">
        <v>152</v>
      </c>
      <c r="H385" s="1" t="s">
        <v>177</v>
      </c>
      <c r="I385" s="1" t="s">
        <v>834</v>
      </c>
    </row>
    <row r="386" spans="1:9" x14ac:dyDescent="0.2">
      <c r="A386" s="1" t="s">
        <v>835</v>
      </c>
      <c r="B386" s="1" t="s">
        <v>836</v>
      </c>
      <c r="C386" s="1" t="s">
        <v>129</v>
      </c>
      <c r="D386" s="5">
        <v>688886</v>
      </c>
      <c r="E386" s="1" t="s">
        <v>245</v>
      </c>
      <c r="F386" s="1" t="s">
        <v>246</v>
      </c>
      <c r="G386" s="1" t="s">
        <v>247</v>
      </c>
      <c r="H386" s="1" t="s">
        <v>837</v>
      </c>
      <c r="I386" s="1" t="s">
        <v>838</v>
      </c>
    </row>
    <row r="387" spans="1:9" x14ac:dyDescent="0.2">
      <c r="A387" s="1" t="s">
        <v>839</v>
      </c>
      <c r="B387" s="1" t="s">
        <v>840</v>
      </c>
      <c r="C387" s="1" t="s">
        <v>129</v>
      </c>
      <c r="D387" s="5">
        <v>8100380</v>
      </c>
      <c r="E387" s="1" t="s">
        <v>530</v>
      </c>
      <c r="F387" s="1" t="s">
        <v>531</v>
      </c>
      <c r="G387" s="1" t="s">
        <v>132</v>
      </c>
      <c r="H387" s="1" t="s">
        <v>711</v>
      </c>
      <c r="I387" s="1" t="s">
        <v>841</v>
      </c>
    </row>
    <row r="388" spans="1:9" x14ac:dyDescent="0.2">
      <c r="A388" s="1" t="s">
        <v>842</v>
      </c>
      <c r="B388" s="1" t="s">
        <v>843</v>
      </c>
      <c r="C388" s="1" t="s">
        <v>129</v>
      </c>
      <c r="D388" s="5">
        <v>1040000</v>
      </c>
      <c r="E388" s="1" t="s">
        <v>169</v>
      </c>
      <c r="F388" s="1" t="s">
        <v>170</v>
      </c>
      <c r="G388" s="1" t="s">
        <v>132</v>
      </c>
      <c r="H388" s="1" t="s">
        <v>844</v>
      </c>
      <c r="I388" s="1" t="s">
        <v>845</v>
      </c>
    </row>
    <row r="389" spans="1:9" x14ac:dyDescent="0.2">
      <c r="A389" s="1" t="s">
        <v>846</v>
      </c>
      <c r="B389" s="1" t="s">
        <v>847</v>
      </c>
      <c r="C389" s="1" t="s">
        <v>129</v>
      </c>
      <c r="D389" s="5">
        <v>4420675.3</v>
      </c>
      <c r="E389" s="1" t="s">
        <v>615</v>
      </c>
      <c r="F389" s="1" t="s">
        <v>531</v>
      </c>
      <c r="G389" s="1" t="s">
        <v>132</v>
      </c>
      <c r="H389" s="1" t="s">
        <v>278</v>
      </c>
      <c r="I389" s="1" t="s">
        <v>733</v>
      </c>
    </row>
    <row r="390" spans="1:9" x14ac:dyDescent="0.2">
      <c r="A390" s="1" t="s">
        <v>846</v>
      </c>
      <c r="B390" s="1" t="s">
        <v>848</v>
      </c>
      <c r="C390" s="1" t="s">
        <v>129</v>
      </c>
      <c r="D390" s="5">
        <v>23261180</v>
      </c>
      <c r="E390" s="1" t="s">
        <v>615</v>
      </c>
      <c r="F390" s="1" t="s">
        <v>531</v>
      </c>
      <c r="G390" s="1" t="s">
        <v>132</v>
      </c>
      <c r="H390" s="1" t="s">
        <v>286</v>
      </c>
      <c r="I390" s="1" t="s">
        <v>733</v>
      </c>
    </row>
    <row r="391" spans="1:9" x14ac:dyDescent="0.2">
      <c r="A391" s="1" t="s">
        <v>846</v>
      </c>
      <c r="B391" s="1" t="s">
        <v>849</v>
      </c>
      <c r="C391" s="1" t="s">
        <v>129</v>
      </c>
      <c r="D391" s="5">
        <v>20359014</v>
      </c>
      <c r="E391" s="1" t="s">
        <v>615</v>
      </c>
      <c r="F391" s="1" t="s">
        <v>531</v>
      </c>
      <c r="G391" s="1" t="s">
        <v>132</v>
      </c>
      <c r="H391" s="1" t="s">
        <v>737</v>
      </c>
      <c r="I391" s="1" t="s">
        <v>733</v>
      </c>
    </row>
    <row r="392" spans="1:9" x14ac:dyDescent="0.2">
      <c r="A392" s="1" t="s">
        <v>846</v>
      </c>
      <c r="B392" s="1" t="s">
        <v>850</v>
      </c>
      <c r="C392" s="1" t="s">
        <v>129</v>
      </c>
      <c r="D392" s="5">
        <v>9443850</v>
      </c>
      <c r="E392" s="1" t="s">
        <v>615</v>
      </c>
      <c r="F392" s="1" t="s">
        <v>531</v>
      </c>
      <c r="G392" s="1" t="s">
        <v>132</v>
      </c>
      <c r="H392" s="1" t="s">
        <v>595</v>
      </c>
      <c r="I392" s="1" t="s">
        <v>733</v>
      </c>
    </row>
    <row r="393" spans="1:9" x14ac:dyDescent="0.2">
      <c r="A393" s="1" t="s">
        <v>846</v>
      </c>
      <c r="B393" s="1" t="s">
        <v>851</v>
      </c>
      <c r="C393" s="1" t="s">
        <v>129</v>
      </c>
      <c r="D393" s="5">
        <v>34725864</v>
      </c>
      <c r="E393" s="1" t="s">
        <v>615</v>
      </c>
      <c r="F393" s="1" t="s">
        <v>531</v>
      </c>
      <c r="G393" s="1" t="s">
        <v>132</v>
      </c>
      <c r="H393" s="1" t="s">
        <v>283</v>
      </c>
      <c r="I393" s="1" t="s">
        <v>733</v>
      </c>
    </row>
    <row r="394" spans="1:9" x14ac:dyDescent="0.2">
      <c r="A394" s="1" t="s">
        <v>846</v>
      </c>
      <c r="B394" s="1" t="s">
        <v>852</v>
      </c>
      <c r="C394" s="1" t="s">
        <v>129</v>
      </c>
      <c r="D394" s="5">
        <v>4272480</v>
      </c>
      <c r="E394" s="1" t="s">
        <v>615</v>
      </c>
      <c r="F394" s="1" t="s">
        <v>531</v>
      </c>
      <c r="G394" s="1" t="s">
        <v>132</v>
      </c>
      <c r="H394" s="1" t="s">
        <v>702</v>
      </c>
      <c r="I394" s="1" t="s">
        <v>733</v>
      </c>
    </row>
    <row r="395" spans="1:9" x14ac:dyDescent="0.2">
      <c r="A395" s="1" t="s">
        <v>846</v>
      </c>
      <c r="B395" s="1" t="s">
        <v>853</v>
      </c>
      <c r="C395" s="1" t="s">
        <v>129</v>
      </c>
      <c r="D395" s="5">
        <v>4212000</v>
      </c>
      <c r="E395" s="1" t="s">
        <v>615</v>
      </c>
      <c r="F395" s="1" t="s">
        <v>531</v>
      </c>
      <c r="G395" s="1" t="s">
        <v>132</v>
      </c>
      <c r="H395" s="1" t="s">
        <v>269</v>
      </c>
      <c r="I395" s="1" t="s">
        <v>733</v>
      </c>
    </row>
    <row r="396" spans="1:9" x14ac:dyDescent="0.2">
      <c r="A396" s="1" t="s">
        <v>846</v>
      </c>
      <c r="B396" s="1" t="s">
        <v>854</v>
      </c>
      <c r="C396" s="1" t="s">
        <v>129</v>
      </c>
      <c r="D396" s="5">
        <v>3078240</v>
      </c>
      <c r="E396" s="1" t="s">
        <v>615</v>
      </c>
      <c r="F396" s="1" t="s">
        <v>531</v>
      </c>
      <c r="G396" s="1" t="s">
        <v>132</v>
      </c>
      <c r="H396" s="1" t="s">
        <v>741</v>
      </c>
      <c r="I396" s="1" t="s">
        <v>733</v>
      </c>
    </row>
    <row r="397" spans="1:9" x14ac:dyDescent="0.2">
      <c r="A397" s="1" t="s">
        <v>846</v>
      </c>
      <c r="B397" s="1" t="s">
        <v>855</v>
      </c>
      <c r="C397" s="1" t="s">
        <v>129</v>
      </c>
      <c r="D397" s="5">
        <v>1547236.36</v>
      </c>
      <c r="E397" s="1" t="s">
        <v>615</v>
      </c>
      <c r="F397" s="1" t="s">
        <v>531</v>
      </c>
      <c r="G397" s="1" t="s">
        <v>132</v>
      </c>
      <c r="H397" s="1" t="s">
        <v>278</v>
      </c>
      <c r="I397" s="1" t="s">
        <v>733</v>
      </c>
    </row>
    <row r="398" spans="1:9" x14ac:dyDescent="0.2">
      <c r="A398" s="1" t="s">
        <v>846</v>
      </c>
      <c r="B398" s="1" t="s">
        <v>856</v>
      </c>
      <c r="C398" s="1" t="s">
        <v>129</v>
      </c>
      <c r="D398" s="5">
        <v>8141413</v>
      </c>
      <c r="E398" s="1" t="s">
        <v>615</v>
      </c>
      <c r="F398" s="1" t="s">
        <v>531</v>
      </c>
      <c r="G398" s="1" t="s">
        <v>132</v>
      </c>
      <c r="H398" s="1" t="s">
        <v>286</v>
      </c>
      <c r="I398" s="1" t="s">
        <v>733</v>
      </c>
    </row>
    <row r="399" spans="1:9" x14ac:dyDescent="0.2">
      <c r="A399" s="1" t="s">
        <v>846</v>
      </c>
      <c r="B399" s="1" t="s">
        <v>857</v>
      </c>
      <c r="C399" s="1" t="s">
        <v>129</v>
      </c>
      <c r="D399" s="5">
        <v>854496</v>
      </c>
      <c r="E399" s="1" t="s">
        <v>615</v>
      </c>
      <c r="F399" s="1" t="s">
        <v>531</v>
      </c>
      <c r="G399" s="1" t="s">
        <v>132</v>
      </c>
      <c r="H399" s="1" t="s">
        <v>702</v>
      </c>
      <c r="I399" s="1" t="s">
        <v>733</v>
      </c>
    </row>
    <row r="400" spans="1:9" x14ac:dyDescent="0.2">
      <c r="A400" s="1" t="s">
        <v>846</v>
      </c>
      <c r="B400" s="1" t="s">
        <v>858</v>
      </c>
      <c r="C400" s="1" t="s">
        <v>129</v>
      </c>
      <c r="D400" s="5">
        <v>1474200</v>
      </c>
      <c r="E400" s="1" t="s">
        <v>615</v>
      </c>
      <c r="F400" s="1" t="s">
        <v>531</v>
      </c>
      <c r="G400" s="1" t="s">
        <v>132</v>
      </c>
      <c r="H400" s="1" t="s">
        <v>269</v>
      </c>
      <c r="I400" s="1" t="s">
        <v>733</v>
      </c>
    </row>
    <row r="401" spans="1:9" x14ac:dyDescent="0.2">
      <c r="A401" s="1" t="s">
        <v>846</v>
      </c>
      <c r="B401" s="1" t="s">
        <v>859</v>
      </c>
      <c r="C401" s="1" t="s">
        <v>129</v>
      </c>
      <c r="D401" s="5">
        <v>12154052.4</v>
      </c>
      <c r="E401" s="1" t="s">
        <v>615</v>
      </c>
      <c r="F401" s="1" t="s">
        <v>531</v>
      </c>
      <c r="G401" s="1" t="s">
        <v>132</v>
      </c>
      <c r="H401" s="1" t="s">
        <v>283</v>
      </c>
      <c r="I401" s="1" t="s">
        <v>733</v>
      </c>
    </row>
    <row r="402" spans="1:9" x14ac:dyDescent="0.2">
      <c r="A402" s="1" t="s">
        <v>846</v>
      </c>
      <c r="B402" s="1" t="s">
        <v>860</v>
      </c>
      <c r="C402" s="1" t="s">
        <v>129</v>
      </c>
      <c r="D402" s="5">
        <v>1077384</v>
      </c>
      <c r="E402" s="1" t="s">
        <v>615</v>
      </c>
      <c r="F402" s="1" t="s">
        <v>531</v>
      </c>
      <c r="G402" s="1" t="s">
        <v>132</v>
      </c>
      <c r="H402" s="1" t="s">
        <v>741</v>
      </c>
      <c r="I402" s="1" t="s">
        <v>733</v>
      </c>
    </row>
    <row r="403" spans="1:9" x14ac:dyDescent="0.2">
      <c r="A403" s="1" t="s">
        <v>846</v>
      </c>
      <c r="B403" s="1" t="s">
        <v>861</v>
      </c>
      <c r="C403" s="1" t="s">
        <v>129</v>
      </c>
      <c r="D403" s="5">
        <v>4071802.8</v>
      </c>
      <c r="E403" s="1" t="s">
        <v>615</v>
      </c>
      <c r="F403" s="1" t="s">
        <v>531</v>
      </c>
      <c r="G403" s="1" t="s">
        <v>132</v>
      </c>
      <c r="H403" s="1" t="s">
        <v>737</v>
      </c>
      <c r="I403" s="1" t="s">
        <v>733</v>
      </c>
    </row>
    <row r="404" spans="1:9" x14ac:dyDescent="0.2">
      <c r="A404" s="1" t="s">
        <v>862</v>
      </c>
      <c r="B404" s="1" t="s">
        <v>863</v>
      </c>
      <c r="C404" s="1" t="s">
        <v>129</v>
      </c>
      <c r="D404" s="5">
        <v>15101580</v>
      </c>
      <c r="E404" s="1" t="s">
        <v>252</v>
      </c>
      <c r="F404" s="1" t="s">
        <v>188</v>
      </c>
      <c r="G404" s="1" t="s">
        <v>132</v>
      </c>
      <c r="H404" s="1" t="s">
        <v>676</v>
      </c>
      <c r="I404" s="1" t="s">
        <v>864</v>
      </c>
    </row>
    <row r="405" spans="1:9" x14ac:dyDescent="0.2">
      <c r="A405" s="1" t="s">
        <v>865</v>
      </c>
      <c r="B405" s="1" t="s">
        <v>866</v>
      </c>
      <c r="C405" s="1" t="s">
        <v>129</v>
      </c>
      <c r="D405" s="5">
        <v>27672840</v>
      </c>
      <c r="E405" s="1" t="s">
        <v>867</v>
      </c>
      <c r="F405" s="1" t="s">
        <v>170</v>
      </c>
      <c r="G405" s="1" t="s">
        <v>132</v>
      </c>
      <c r="H405" s="1" t="s">
        <v>334</v>
      </c>
      <c r="I405" s="1" t="s">
        <v>868</v>
      </c>
    </row>
    <row r="406" spans="1:9" x14ac:dyDescent="0.2">
      <c r="A406" s="1" t="s">
        <v>869</v>
      </c>
      <c r="B406" s="1" t="s">
        <v>870</v>
      </c>
      <c r="C406" s="1" t="s">
        <v>129</v>
      </c>
      <c r="D406" s="5">
        <v>8456000</v>
      </c>
      <c r="E406" s="1" t="s">
        <v>137</v>
      </c>
      <c r="F406" s="1" t="s">
        <v>138</v>
      </c>
      <c r="G406" s="1" t="s">
        <v>132</v>
      </c>
      <c r="H406" s="1" t="s">
        <v>871</v>
      </c>
      <c r="I406" s="1" t="s">
        <v>872</v>
      </c>
    </row>
    <row r="407" spans="1:9" x14ac:dyDescent="0.2">
      <c r="A407" s="1" t="s">
        <v>873</v>
      </c>
      <c r="B407" s="1" t="s">
        <v>874</v>
      </c>
      <c r="C407" s="1" t="s">
        <v>129</v>
      </c>
      <c r="D407" s="5">
        <v>251368912.80000001</v>
      </c>
      <c r="E407" s="1" t="s">
        <v>187</v>
      </c>
      <c r="F407" s="1" t="s">
        <v>188</v>
      </c>
      <c r="G407" s="1" t="s">
        <v>132</v>
      </c>
      <c r="H407" s="1" t="s">
        <v>321</v>
      </c>
      <c r="I407" s="1" t="s">
        <v>875</v>
      </c>
    </row>
    <row r="408" spans="1:9" x14ac:dyDescent="0.2">
      <c r="A408" s="1" t="s">
        <v>873</v>
      </c>
      <c r="B408" s="1" t="s">
        <v>876</v>
      </c>
      <c r="C408" s="1" t="s">
        <v>129</v>
      </c>
      <c r="D408" s="5">
        <v>87979119.480000004</v>
      </c>
      <c r="E408" s="1" t="s">
        <v>187</v>
      </c>
      <c r="F408" s="1" t="s">
        <v>188</v>
      </c>
      <c r="G408" s="1" t="s">
        <v>132</v>
      </c>
      <c r="H408" s="1" t="s">
        <v>321</v>
      </c>
      <c r="I408" s="1" t="s">
        <v>875</v>
      </c>
    </row>
    <row r="409" spans="1:9" x14ac:dyDescent="0.2">
      <c r="A409" s="1" t="s">
        <v>877</v>
      </c>
      <c r="B409" s="1" t="s">
        <v>878</v>
      </c>
      <c r="C409" s="1" t="s">
        <v>129</v>
      </c>
      <c r="D409" s="5">
        <v>10708200</v>
      </c>
      <c r="E409" s="1" t="s">
        <v>252</v>
      </c>
      <c r="F409" s="1" t="s">
        <v>188</v>
      </c>
      <c r="G409" s="1" t="s">
        <v>132</v>
      </c>
      <c r="H409" s="1" t="s">
        <v>29</v>
      </c>
      <c r="I409" s="1" t="s">
        <v>879</v>
      </c>
    </row>
    <row r="410" spans="1:9" x14ac:dyDescent="0.2">
      <c r="A410" s="1" t="s">
        <v>880</v>
      </c>
      <c r="B410" s="1" t="s">
        <v>881</v>
      </c>
      <c r="C410" s="1" t="s">
        <v>129</v>
      </c>
      <c r="D410" s="5">
        <v>301133138</v>
      </c>
      <c r="E410" s="1" t="s">
        <v>130</v>
      </c>
      <c r="F410" s="1" t="s">
        <v>131</v>
      </c>
      <c r="G410" s="1" t="s">
        <v>132</v>
      </c>
      <c r="H410" s="1" t="s">
        <v>310</v>
      </c>
      <c r="I410" s="1" t="s">
        <v>882</v>
      </c>
    </row>
    <row r="411" spans="1:9" x14ac:dyDescent="0.2">
      <c r="A411" s="1" t="s">
        <v>883</v>
      </c>
      <c r="B411" s="1" t="s">
        <v>884</v>
      </c>
      <c r="C411" s="1" t="s">
        <v>129</v>
      </c>
      <c r="D411" s="5">
        <v>2340131.2000000002</v>
      </c>
      <c r="E411" s="1" t="s">
        <v>348</v>
      </c>
      <c r="F411" s="1" t="s">
        <v>170</v>
      </c>
      <c r="G411" s="1" t="s">
        <v>132</v>
      </c>
      <c r="H411" s="1" t="s">
        <v>390</v>
      </c>
      <c r="I411" s="1" t="s">
        <v>885</v>
      </c>
    </row>
    <row r="412" spans="1:9" x14ac:dyDescent="0.2">
      <c r="A412" s="1" t="s">
        <v>883</v>
      </c>
      <c r="B412" s="1" t="s">
        <v>886</v>
      </c>
      <c r="C412" s="1" t="s">
        <v>129</v>
      </c>
      <c r="D412" s="5">
        <v>1743643.8</v>
      </c>
      <c r="E412" s="1" t="s">
        <v>348</v>
      </c>
      <c r="F412" s="1" t="s">
        <v>170</v>
      </c>
      <c r="G412" s="1" t="s">
        <v>132</v>
      </c>
      <c r="H412" s="1" t="s">
        <v>256</v>
      </c>
      <c r="I412" s="1" t="s">
        <v>885</v>
      </c>
    </row>
    <row r="413" spans="1:9" x14ac:dyDescent="0.2">
      <c r="A413" s="1" t="s">
        <v>883</v>
      </c>
      <c r="B413" s="1" t="s">
        <v>887</v>
      </c>
      <c r="C413" s="1" t="s">
        <v>129</v>
      </c>
      <c r="D413" s="5">
        <v>2537965.2000000002</v>
      </c>
      <c r="E413" s="1" t="s">
        <v>348</v>
      </c>
      <c r="F413" s="1" t="s">
        <v>170</v>
      </c>
      <c r="G413" s="1" t="s">
        <v>132</v>
      </c>
      <c r="H413" s="1" t="s">
        <v>393</v>
      </c>
      <c r="I413" s="1" t="s">
        <v>885</v>
      </c>
    </row>
    <row r="414" spans="1:9" x14ac:dyDescent="0.2">
      <c r="A414" s="1" t="s">
        <v>888</v>
      </c>
      <c r="B414" s="1" t="s">
        <v>889</v>
      </c>
      <c r="C414" s="1" t="s">
        <v>129</v>
      </c>
      <c r="D414" s="5">
        <v>14400</v>
      </c>
      <c r="E414" s="1" t="s">
        <v>890</v>
      </c>
      <c r="F414" s="1" t="s">
        <v>301</v>
      </c>
      <c r="G414" s="1" t="s">
        <v>152</v>
      </c>
      <c r="H414" s="1" t="s">
        <v>891</v>
      </c>
      <c r="I414" s="1" t="s">
        <v>892</v>
      </c>
    </row>
    <row r="415" spans="1:9" x14ac:dyDescent="0.2">
      <c r="A415" s="1" t="s">
        <v>893</v>
      </c>
      <c r="B415" s="1" t="s">
        <v>894</v>
      </c>
      <c r="C415" s="1" t="s">
        <v>129</v>
      </c>
      <c r="D415" s="5">
        <v>9704160</v>
      </c>
      <c r="E415" s="1" t="s">
        <v>252</v>
      </c>
      <c r="F415" s="1" t="s">
        <v>188</v>
      </c>
      <c r="G415" s="1" t="s">
        <v>132</v>
      </c>
      <c r="H415" s="1" t="s">
        <v>212</v>
      </c>
      <c r="I415" s="1" t="s">
        <v>895</v>
      </c>
    </row>
    <row r="416" spans="1:9" x14ac:dyDescent="0.2">
      <c r="A416" s="1" t="s">
        <v>893</v>
      </c>
      <c r="B416" s="1" t="s">
        <v>896</v>
      </c>
      <c r="C416" s="1" t="s">
        <v>129</v>
      </c>
      <c r="D416" s="5">
        <v>8149680</v>
      </c>
      <c r="E416" s="1" t="s">
        <v>252</v>
      </c>
      <c r="F416" s="1" t="s">
        <v>188</v>
      </c>
      <c r="G416" s="1" t="s">
        <v>132</v>
      </c>
      <c r="H416" s="1" t="s">
        <v>505</v>
      </c>
      <c r="I416" s="1" t="s">
        <v>895</v>
      </c>
    </row>
    <row r="417" spans="1:9" x14ac:dyDescent="0.2">
      <c r="A417" s="1" t="s">
        <v>893</v>
      </c>
      <c r="B417" s="1" t="s">
        <v>897</v>
      </c>
      <c r="C417" s="1" t="s">
        <v>129</v>
      </c>
      <c r="D417" s="5">
        <v>28409280</v>
      </c>
      <c r="E417" s="1" t="s">
        <v>252</v>
      </c>
      <c r="F417" s="1" t="s">
        <v>188</v>
      </c>
      <c r="G417" s="1" t="s">
        <v>132</v>
      </c>
      <c r="H417" s="1" t="s">
        <v>212</v>
      </c>
      <c r="I417" s="1" t="s">
        <v>895</v>
      </c>
    </row>
    <row r="418" spans="1:9" x14ac:dyDescent="0.2">
      <c r="A418" s="1" t="s">
        <v>893</v>
      </c>
      <c r="B418" s="1" t="s">
        <v>898</v>
      </c>
      <c r="C418" s="1" t="s">
        <v>129</v>
      </c>
      <c r="D418" s="5">
        <v>23990400</v>
      </c>
      <c r="E418" s="1" t="s">
        <v>252</v>
      </c>
      <c r="F418" s="1" t="s">
        <v>188</v>
      </c>
      <c r="G418" s="1" t="s">
        <v>132</v>
      </c>
      <c r="H418" s="1" t="s">
        <v>505</v>
      </c>
      <c r="I418" s="1" t="s">
        <v>895</v>
      </c>
    </row>
    <row r="419" spans="1:9" x14ac:dyDescent="0.2">
      <c r="A419" s="1" t="s">
        <v>899</v>
      </c>
      <c r="B419" s="1" t="s">
        <v>900</v>
      </c>
      <c r="C419" s="1" t="s">
        <v>129</v>
      </c>
      <c r="D419" s="5">
        <v>349000092</v>
      </c>
      <c r="E419" s="1" t="s">
        <v>252</v>
      </c>
      <c r="F419" s="1" t="s">
        <v>188</v>
      </c>
      <c r="G419" s="1" t="s">
        <v>132</v>
      </c>
      <c r="H419" s="1" t="s">
        <v>310</v>
      </c>
      <c r="I419" s="1" t="s">
        <v>901</v>
      </c>
    </row>
    <row r="420" spans="1:9" x14ac:dyDescent="0.2">
      <c r="A420" s="1" t="s">
        <v>899</v>
      </c>
      <c r="B420" s="1" t="s">
        <v>902</v>
      </c>
      <c r="C420" s="1" t="s">
        <v>129</v>
      </c>
      <c r="D420" s="5">
        <v>70220392.200000003</v>
      </c>
      <c r="E420" s="1" t="s">
        <v>252</v>
      </c>
      <c r="F420" s="1" t="s">
        <v>188</v>
      </c>
      <c r="G420" s="1" t="s">
        <v>132</v>
      </c>
      <c r="H420" s="1" t="s">
        <v>310</v>
      </c>
      <c r="I420" s="1" t="s">
        <v>901</v>
      </c>
    </row>
    <row r="421" spans="1:9" x14ac:dyDescent="0.2">
      <c r="A421" s="1" t="s">
        <v>903</v>
      </c>
      <c r="B421" s="1" t="s">
        <v>904</v>
      </c>
      <c r="C421" s="1" t="s">
        <v>129</v>
      </c>
      <c r="D421" s="5">
        <v>1413720</v>
      </c>
      <c r="E421" s="1" t="s">
        <v>252</v>
      </c>
      <c r="F421" s="1" t="s">
        <v>188</v>
      </c>
      <c r="G421" s="1" t="s">
        <v>132</v>
      </c>
      <c r="H421" s="1" t="s">
        <v>286</v>
      </c>
      <c r="I421" s="1" t="s">
        <v>905</v>
      </c>
    </row>
    <row r="422" spans="1:9" x14ac:dyDescent="0.2">
      <c r="A422" s="1" t="s">
        <v>903</v>
      </c>
      <c r="B422" s="1" t="s">
        <v>906</v>
      </c>
      <c r="C422" s="1" t="s">
        <v>129</v>
      </c>
      <c r="D422" s="5">
        <v>5064180</v>
      </c>
      <c r="E422" s="1" t="s">
        <v>252</v>
      </c>
      <c r="F422" s="1" t="s">
        <v>188</v>
      </c>
      <c r="G422" s="1" t="s">
        <v>132</v>
      </c>
      <c r="H422" s="1" t="s">
        <v>369</v>
      </c>
      <c r="I422" s="1" t="s">
        <v>905</v>
      </c>
    </row>
    <row r="423" spans="1:9" x14ac:dyDescent="0.2">
      <c r="A423" s="1" t="s">
        <v>903</v>
      </c>
      <c r="B423" s="1" t="s">
        <v>907</v>
      </c>
      <c r="C423" s="1" t="s">
        <v>129</v>
      </c>
      <c r="D423" s="5">
        <v>4039200</v>
      </c>
      <c r="E423" s="1" t="s">
        <v>252</v>
      </c>
      <c r="F423" s="1" t="s">
        <v>188</v>
      </c>
      <c r="G423" s="1" t="s">
        <v>132</v>
      </c>
      <c r="H423" s="1" t="s">
        <v>286</v>
      </c>
      <c r="I423" s="1" t="s">
        <v>905</v>
      </c>
    </row>
    <row r="424" spans="1:9" x14ac:dyDescent="0.2">
      <c r="A424" s="1" t="s">
        <v>908</v>
      </c>
      <c r="B424" s="1" t="s">
        <v>909</v>
      </c>
      <c r="C424" s="1" t="s">
        <v>129</v>
      </c>
      <c r="D424" s="5">
        <v>5215000</v>
      </c>
      <c r="E424" s="1" t="s">
        <v>130</v>
      </c>
      <c r="F424" s="1" t="s">
        <v>131</v>
      </c>
      <c r="G424" s="1" t="s">
        <v>132</v>
      </c>
      <c r="H424" s="1" t="s">
        <v>478</v>
      </c>
      <c r="I424" s="1" t="s">
        <v>910</v>
      </c>
    </row>
    <row r="425" spans="1:9" x14ac:dyDescent="0.2">
      <c r="A425" s="1" t="s">
        <v>911</v>
      </c>
      <c r="B425" s="1" t="s">
        <v>912</v>
      </c>
      <c r="C425" s="1" t="s">
        <v>129</v>
      </c>
      <c r="D425" s="5">
        <v>719625</v>
      </c>
      <c r="E425" s="1" t="s">
        <v>245</v>
      </c>
      <c r="F425" s="1" t="s">
        <v>246</v>
      </c>
      <c r="G425" s="1" t="s">
        <v>247</v>
      </c>
      <c r="H425" s="1" t="s">
        <v>913</v>
      </c>
      <c r="I425" s="1" t="s">
        <v>914</v>
      </c>
    </row>
    <row r="426" spans="1:9" x14ac:dyDescent="0.2">
      <c r="A426" s="1" t="s">
        <v>915</v>
      </c>
      <c r="B426" s="1" t="s">
        <v>916</v>
      </c>
      <c r="C426" s="1" t="s">
        <v>129</v>
      </c>
      <c r="D426" s="5">
        <v>19249825</v>
      </c>
      <c r="E426" s="1" t="s">
        <v>144</v>
      </c>
      <c r="F426" s="1" t="s">
        <v>145</v>
      </c>
      <c r="G426" s="1" t="s">
        <v>132</v>
      </c>
      <c r="H426" s="1" t="s">
        <v>917</v>
      </c>
      <c r="I426" s="1" t="s">
        <v>918</v>
      </c>
    </row>
    <row r="427" spans="1:9" x14ac:dyDescent="0.2">
      <c r="A427" s="1" t="s">
        <v>915</v>
      </c>
      <c r="B427" s="1" t="s">
        <v>919</v>
      </c>
      <c r="C427" s="1" t="s">
        <v>129</v>
      </c>
      <c r="D427" s="5">
        <v>1770000</v>
      </c>
      <c r="E427" s="1" t="s">
        <v>144</v>
      </c>
      <c r="F427" s="1" t="s">
        <v>145</v>
      </c>
      <c r="G427" s="1" t="s">
        <v>132</v>
      </c>
      <c r="H427" s="1" t="s">
        <v>146</v>
      </c>
      <c r="I427" s="1" t="s">
        <v>918</v>
      </c>
    </row>
    <row r="428" spans="1:9" x14ac:dyDescent="0.2">
      <c r="A428" s="1" t="s">
        <v>915</v>
      </c>
      <c r="B428" s="1" t="s">
        <v>920</v>
      </c>
      <c r="C428" s="1" t="s">
        <v>129</v>
      </c>
      <c r="D428" s="5">
        <v>54999500</v>
      </c>
      <c r="E428" s="1" t="s">
        <v>144</v>
      </c>
      <c r="F428" s="1" t="s">
        <v>145</v>
      </c>
      <c r="G428" s="1" t="s">
        <v>132</v>
      </c>
      <c r="H428" s="1" t="s">
        <v>917</v>
      </c>
      <c r="I428" s="1" t="s">
        <v>918</v>
      </c>
    </row>
    <row r="429" spans="1:9" x14ac:dyDescent="0.2">
      <c r="A429" s="1" t="s">
        <v>915</v>
      </c>
      <c r="B429" s="1" t="s">
        <v>921</v>
      </c>
      <c r="C429" s="1" t="s">
        <v>129</v>
      </c>
      <c r="D429" s="5">
        <v>8850000</v>
      </c>
      <c r="E429" s="1" t="s">
        <v>144</v>
      </c>
      <c r="F429" s="1" t="s">
        <v>145</v>
      </c>
      <c r="G429" s="1" t="s">
        <v>132</v>
      </c>
      <c r="H429" s="1" t="s">
        <v>146</v>
      </c>
      <c r="I429" s="1" t="s">
        <v>918</v>
      </c>
    </row>
    <row r="430" spans="1:9" x14ac:dyDescent="0.2">
      <c r="A430" s="1" t="s">
        <v>922</v>
      </c>
      <c r="B430" s="1" t="s">
        <v>923</v>
      </c>
      <c r="C430" s="1" t="s">
        <v>129</v>
      </c>
      <c r="D430" s="5">
        <v>1290000</v>
      </c>
      <c r="E430" s="1" t="s">
        <v>924</v>
      </c>
      <c r="F430" s="1" t="s">
        <v>164</v>
      </c>
      <c r="G430" s="1" t="s">
        <v>152</v>
      </c>
      <c r="H430" s="1" t="s">
        <v>215</v>
      </c>
      <c r="I430" s="1" t="s">
        <v>925</v>
      </c>
    </row>
    <row r="431" spans="1:9" x14ac:dyDescent="0.2">
      <c r="A431" s="1" t="s">
        <v>926</v>
      </c>
      <c r="B431" s="1" t="s">
        <v>927</v>
      </c>
      <c r="C431" s="1" t="s">
        <v>129</v>
      </c>
      <c r="D431" s="5">
        <v>57384</v>
      </c>
      <c r="E431" s="1" t="s">
        <v>137</v>
      </c>
      <c r="F431" s="1" t="s">
        <v>138</v>
      </c>
      <c r="G431" s="1" t="s">
        <v>132</v>
      </c>
      <c r="H431" s="1" t="s">
        <v>928</v>
      </c>
      <c r="I431" s="1" t="s">
        <v>929</v>
      </c>
    </row>
    <row r="432" spans="1:9" x14ac:dyDescent="0.2">
      <c r="A432" s="1" t="s">
        <v>930</v>
      </c>
      <c r="B432" s="1" t="s">
        <v>931</v>
      </c>
      <c r="C432" s="1" t="s">
        <v>129</v>
      </c>
      <c r="D432" s="5">
        <v>165600000</v>
      </c>
      <c r="E432" s="1" t="s">
        <v>252</v>
      </c>
      <c r="F432" s="1" t="s">
        <v>188</v>
      </c>
      <c r="G432" s="1" t="s">
        <v>132</v>
      </c>
      <c r="H432" s="1" t="s">
        <v>932</v>
      </c>
      <c r="I432" s="1" t="s">
        <v>933</v>
      </c>
    </row>
    <row r="433" spans="1:9" x14ac:dyDescent="0.2">
      <c r="A433" s="1" t="s">
        <v>934</v>
      </c>
      <c r="B433" s="1" t="s">
        <v>935</v>
      </c>
      <c r="C433" s="1" t="s">
        <v>129</v>
      </c>
      <c r="D433" s="5">
        <v>42400</v>
      </c>
      <c r="E433" s="1" t="s">
        <v>936</v>
      </c>
      <c r="F433" s="1" t="s">
        <v>138</v>
      </c>
      <c r="G433" s="1" t="s">
        <v>132</v>
      </c>
      <c r="H433" s="1" t="s">
        <v>937</v>
      </c>
      <c r="I433" s="1" t="s">
        <v>938</v>
      </c>
    </row>
    <row r="434" spans="1:9" x14ac:dyDescent="0.2">
      <c r="A434" s="1" t="s">
        <v>939</v>
      </c>
      <c r="B434" s="1" t="s">
        <v>940</v>
      </c>
      <c r="C434" s="1" t="s">
        <v>129</v>
      </c>
      <c r="D434" s="5">
        <v>1560000</v>
      </c>
      <c r="E434" s="1" t="s">
        <v>252</v>
      </c>
      <c r="F434" s="1" t="s">
        <v>188</v>
      </c>
      <c r="G434" s="1" t="s">
        <v>132</v>
      </c>
      <c r="H434" s="1" t="s">
        <v>941</v>
      </c>
      <c r="I434" s="1" t="s">
        <v>942</v>
      </c>
    </row>
    <row r="435" spans="1:9" x14ac:dyDescent="0.2">
      <c r="A435" s="1" t="s">
        <v>943</v>
      </c>
      <c r="B435" s="1" t="s">
        <v>944</v>
      </c>
      <c r="C435" s="1" t="s">
        <v>129</v>
      </c>
      <c r="D435" s="5">
        <v>1299953.75</v>
      </c>
      <c r="E435" s="1" t="s">
        <v>130</v>
      </c>
      <c r="F435" s="1" t="s">
        <v>131</v>
      </c>
      <c r="G435" s="1" t="s">
        <v>132</v>
      </c>
      <c r="H435" s="1" t="s">
        <v>945</v>
      </c>
      <c r="I435" s="1" t="s">
        <v>946</v>
      </c>
    </row>
    <row r="436" spans="1:9" x14ac:dyDescent="0.2">
      <c r="A436" s="1" t="s">
        <v>947</v>
      </c>
      <c r="B436" s="1" t="s">
        <v>948</v>
      </c>
      <c r="C436" s="1" t="s">
        <v>129</v>
      </c>
      <c r="D436" s="5">
        <v>3000000</v>
      </c>
      <c r="E436" s="1" t="s">
        <v>252</v>
      </c>
      <c r="F436" s="1" t="s">
        <v>188</v>
      </c>
      <c r="G436" s="1" t="s">
        <v>132</v>
      </c>
      <c r="H436" s="1" t="s">
        <v>941</v>
      </c>
      <c r="I436" s="1" t="s">
        <v>949</v>
      </c>
    </row>
    <row r="437" spans="1:9" x14ac:dyDescent="0.2">
      <c r="A437" s="1" t="s">
        <v>950</v>
      </c>
      <c r="B437" s="1" t="s">
        <v>951</v>
      </c>
      <c r="C437" s="1" t="s">
        <v>129</v>
      </c>
      <c r="D437" s="5">
        <v>47957400</v>
      </c>
      <c r="E437" s="1" t="s">
        <v>252</v>
      </c>
      <c r="F437" s="1" t="s">
        <v>188</v>
      </c>
      <c r="G437" s="1" t="s">
        <v>132</v>
      </c>
      <c r="H437" s="1" t="s">
        <v>321</v>
      </c>
      <c r="I437" s="1" t="s">
        <v>952</v>
      </c>
    </row>
    <row r="438" spans="1:9" x14ac:dyDescent="0.2">
      <c r="A438" s="1" t="s">
        <v>953</v>
      </c>
      <c r="B438" s="1" t="s">
        <v>954</v>
      </c>
      <c r="C438" s="1" t="s">
        <v>129</v>
      </c>
      <c r="D438" s="5">
        <v>136500</v>
      </c>
      <c r="E438" s="1" t="s">
        <v>936</v>
      </c>
      <c r="F438" s="1" t="s">
        <v>138</v>
      </c>
      <c r="G438" s="1" t="s">
        <v>132</v>
      </c>
      <c r="H438" s="1" t="s">
        <v>955</v>
      </c>
      <c r="I438" s="1" t="s">
        <v>956</v>
      </c>
    </row>
    <row r="439" spans="1:9" x14ac:dyDescent="0.2">
      <c r="A439" s="1" t="s">
        <v>957</v>
      </c>
      <c r="B439" s="1" t="s">
        <v>958</v>
      </c>
      <c r="C439" s="1" t="s">
        <v>129</v>
      </c>
      <c r="D439" s="5">
        <v>71650560</v>
      </c>
      <c r="E439" s="1" t="s">
        <v>252</v>
      </c>
      <c r="F439" s="1" t="s">
        <v>188</v>
      </c>
      <c r="G439" s="1" t="s">
        <v>132</v>
      </c>
      <c r="H439" s="1" t="s">
        <v>959</v>
      </c>
      <c r="I439" s="1" t="s">
        <v>960</v>
      </c>
    </row>
    <row r="440" spans="1:9" x14ac:dyDescent="0.2">
      <c r="A440" s="1" t="s">
        <v>957</v>
      </c>
      <c r="B440" s="1" t="s">
        <v>961</v>
      </c>
      <c r="C440" s="1" t="s">
        <v>129</v>
      </c>
      <c r="D440" s="5">
        <v>24108000</v>
      </c>
      <c r="E440" s="1" t="s">
        <v>252</v>
      </c>
      <c r="F440" s="1" t="s">
        <v>188</v>
      </c>
      <c r="G440" s="1" t="s">
        <v>132</v>
      </c>
      <c r="H440" s="1" t="s">
        <v>959</v>
      </c>
      <c r="I440" s="1" t="s">
        <v>960</v>
      </c>
    </row>
    <row r="441" spans="1:9" x14ac:dyDescent="0.2">
      <c r="A441" s="1" t="s">
        <v>962</v>
      </c>
      <c r="B441" s="1" t="s">
        <v>963</v>
      </c>
      <c r="C441" s="1" t="s">
        <v>129</v>
      </c>
      <c r="D441" s="5">
        <v>1275000</v>
      </c>
      <c r="E441" s="1" t="s">
        <v>187</v>
      </c>
      <c r="F441" s="1" t="s">
        <v>188</v>
      </c>
      <c r="G441" s="1" t="s">
        <v>132</v>
      </c>
      <c r="H441" s="1" t="s">
        <v>321</v>
      </c>
      <c r="I441" s="1" t="s">
        <v>964</v>
      </c>
    </row>
    <row r="442" spans="1:9" x14ac:dyDescent="0.2">
      <c r="A442" s="1" t="s">
        <v>965</v>
      </c>
      <c r="B442" s="1" t="s">
        <v>966</v>
      </c>
      <c r="C442" s="1" t="s">
        <v>129</v>
      </c>
      <c r="D442" s="5">
        <v>1242000</v>
      </c>
      <c r="E442" s="1" t="s">
        <v>521</v>
      </c>
      <c r="F442" s="1" t="s">
        <v>207</v>
      </c>
      <c r="G442" s="1" t="s">
        <v>132</v>
      </c>
      <c r="H442" s="1" t="s">
        <v>487</v>
      </c>
      <c r="I442" s="1" t="s">
        <v>967</v>
      </c>
    </row>
    <row r="443" spans="1:9" x14ac:dyDescent="0.2">
      <c r="A443" s="1" t="s">
        <v>968</v>
      </c>
      <c r="B443" s="1" t="s">
        <v>969</v>
      </c>
      <c r="C443" s="1" t="s">
        <v>129</v>
      </c>
      <c r="D443" s="5">
        <v>92349764.579999998</v>
      </c>
      <c r="E443" s="1" t="s">
        <v>615</v>
      </c>
      <c r="F443" s="1" t="s">
        <v>531</v>
      </c>
      <c r="G443" s="1" t="s">
        <v>132</v>
      </c>
      <c r="H443" s="1" t="s">
        <v>616</v>
      </c>
      <c r="I443" s="1" t="s">
        <v>970</v>
      </c>
    </row>
    <row r="444" spans="1:9" x14ac:dyDescent="0.2">
      <c r="A444" s="1" t="s">
        <v>971</v>
      </c>
      <c r="B444" s="1" t="s">
        <v>972</v>
      </c>
      <c r="C444" s="1" t="s">
        <v>129</v>
      </c>
      <c r="D444" s="5">
        <v>480000</v>
      </c>
      <c r="E444" s="1" t="s">
        <v>245</v>
      </c>
      <c r="F444" s="1" t="s">
        <v>246</v>
      </c>
      <c r="G444" s="1" t="s">
        <v>247</v>
      </c>
      <c r="H444" s="1" t="s">
        <v>973</v>
      </c>
      <c r="I444" s="1" t="s">
        <v>974</v>
      </c>
    </row>
    <row r="445" spans="1:9" x14ac:dyDescent="0.2">
      <c r="A445" s="1" t="s">
        <v>975</v>
      </c>
      <c r="B445" s="1" t="s">
        <v>976</v>
      </c>
      <c r="C445" s="1" t="s">
        <v>129</v>
      </c>
      <c r="D445" s="5">
        <v>450000</v>
      </c>
      <c r="E445" s="1" t="s">
        <v>348</v>
      </c>
      <c r="F445" s="1" t="s">
        <v>170</v>
      </c>
      <c r="G445" s="1" t="s">
        <v>132</v>
      </c>
      <c r="H445" s="1" t="s">
        <v>395</v>
      </c>
      <c r="I445" s="1" t="s">
        <v>977</v>
      </c>
    </row>
    <row r="446" spans="1:9" x14ac:dyDescent="0.2">
      <c r="A446" s="1" t="s">
        <v>978</v>
      </c>
      <c r="B446" s="1" t="s">
        <v>979</v>
      </c>
      <c r="C446" s="1" t="s">
        <v>129</v>
      </c>
      <c r="D446" s="5">
        <v>6081287.4900000002</v>
      </c>
      <c r="E446" s="1" t="s">
        <v>245</v>
      </c>
      <c r="F446" s="1" t="s">
        <v>246</v>
      </c>
      <c r="G446" s="1" t="s">
        <v>247</v>
      </c>
      <c r="H446" s="1" t="s">
        <v>778</v>
      </c>
      <c r="I446" s="1" t="s">
        <v>980</v>
      </c>
    </row>
    <row r="447" spans="1:9" x14ac:dyDescent="0.2">
      <c r="A447" s="1" t="s">
        <v>981</v>
      </c>
      <c r="B447" s="1" t="s">
        <v>982</v>
      </c>
      <c r="C447" s="1" t="s">
        <v>129</v>
      </c>
      <c r="D447" s="5">
        <v>3596000</v>
      </c>
      <c r="E447" s="1" t="s">
        <v>615</v>
      </c>
      <c r="F447" s="1" t="s">
        <v>531</v>
      </c>
      <c r="G447" s="1" t="s">
        <v>132</v>
      </c>
      <c r="H447" s="1" t="s">
        <v>711</v>
      </c>
      <c r="I447" s="1" t="s">
        <v>983</v>
      </c>
    </row>
    <row r="448" spans="1:9" x14ac:dyDescent="0.2">
      <c r="A448" s="1" t="s">
        <v>984</v>
      </c>
      <c r="B448" s="1" t="s">
        <v>985</v>
      </c>
      <c r="C448" s="1" t="s">
        <v>129</v>
      </c>
      <c r="D448" s="5">
        <v>43218042</v>
      </c>
      <c r="E448" s="1" t="s">
        <v>150</v>
      </c>
      <c r="F448" s="1" t="s">
        <v>151</v>
      </c>
      <c r="G448" s="1" t="s">
        <v>152</v>
      </c>
      <c r="H448" s="1" t="s">
        <v>269</v>
      </c>
      <c r="I448" s="1" t="s">
        <v>986</v>
      </c>
    </row>
    <row r="449" spans="1:9" x14ac:dyDescent="0.2">
      <c r="A449" s="1" t="s">
        <v>984</v>
      </c>
      <c r="B449" s="1" t="s">
        <v>987</v>
      </c>
      <c r="C449" s="1" t="s">
        <v>129</v>
      </c>
      <c r="D449" s="5">
        <v>15017492.279999999</v>
      </c>
      <c r="E449" s="1" t="s">
        <v>150</v>
      </c>
      <c r="F449" s="1" t="s">
        <v>151</v>
      </c>
      <c r="G449" s="1" t="s">
        <v>152</v>
      </c>
      <c r="H449" s="1" t="s">
        <v>269</v>
      </c>
      <c r="I449" s="1" t="s">
        <v>986</v>
      </c>
    </row>
    <row r="450" spans="1:9" x14ac:dyDescent="0.2">
      <c r="A450" s="1" t="s">
        <v>988</v>
      </c>
      <c r="B450" s="1" t="s">
        <v>989</v>
      </c>
      <c r="C450" s="1" t="s">
        <v>129</v>
      </c>
      <c r="D450" s="5">
        <v>975710.04</v>
      </c>
      <c r="E450" s="1" t="s">
        <v>245</v>
      </c>
      <c r="F450" s="1" t="s">
        <v>246</v>
      </c>
      <c r="G450" s="1" t="s">
        <v>247</v>
      </c>
      <c r="H450" s="1" t="s">
        <v>990</v>
      </c>
      <c r="I450" s="1" t="s">
        <v>991</v>
      </c>
    </row>
    <row r="451" spans="1:9" x14ac:dyDescent="0.2">
      <c r="A451" s="1" t="s">
        <v>992</v>
      </c>
      <c r="B451" s="1" t="s">
        <v>993</v>
      </c>
      <c r="C451" s="1" t="s">
        <v>129</v>
      </c>
      <c r="D451" s="5">
        <v>626400</v>
      </c>
      <c r="E451" s="1" t="s">
        <v>282</v>
      </c>
      <c r="F451" s="1" t="s">
        <v>188</v>
      </c>
      <c r="G451" s="1" t="s">
        <v>132</v>
      </c>
      <c r="H451" s="1" t="s">
        <v>609</v>
      </c>
      <c r="I451" s="1" t="s">
        <v>994</v>
      </c>
    </row>
    <row r="452" spans="1:9" x14ac:dyDescent="0.2">
      <c r="A452" s="1" t="s">
        <v>992</v>
      </c>
      <c r="B452" s="1" t="s">
        <v>995</v>
      </c>
      <c r="C452" s="1" t="s">
        <v>129</v>
      </c>
      <c r="D452" s="5">
        <v>125280</v>
      </c>
      <c r="E452" s="1" t="s">
        <v>282</v>
      </c>
      <c r="F452" s="1" t="s">
        <v>188</v>
      </c>
      <c r="G452" s="1" t="s">
        <v>132</v>
      </c>
      <c r="H452" s="1" t="s">
        <v>609</v>
      </c>
      <c r="I452" s="1" t="s">
        <v>994</v>
      </c>
    </row>
    <row r="453" spans="1:9" x14ac:dyDescent="0.2">
      <c r="A453" s="1" t="s">
        <v>996</v>
      </c>
      <c r="B453" s="1" t="s">
        <v>997</v>
      </c>
      <c r="C453" s="1" t="s">
        <v>129</v>
      </c>
      <c r="D453" s="5">
        <v>159821880</v>
      </c>
      <c r="E453" s="1" t="s">
        <v>137</v>
      </c>
      <c r="F453" s="1" t="s">
        <v>138</v>
      </c>
      <c r="G453" s="1" t="s">
        <v>132</v>
      </c>
      <c r="H453" s="1" t="s">
        <v>158</v>
      </c>
      <c r="I453" s="1" t="s">
        <v>998</v>
      </c>
    </row>
    <row r="454" spans="1:9" x14ac:dyDescent="0.2">
      <c r="A454" s="1" t="s">
        <v>999</v>
      </c>
      <c r="B454" s="1" t="s">
        <v>1000</v>
      </c>
      <c r="C454" s="1" t="s">
        <v>129</v>
      </c>
      <c r="D454" s="5">
        <v>3800000</v>
      </c>
      <c r="E454" s="1" t="s">
        <v>222</v>
      </c>
      <c r="F454" s="1" t="s">
        <v>145</v>
      </c>
      <c r="G454" s="1" t="s">
        <v>132</v>
      </c>
      <c r="H454" s="1" t="s">
        <v>1001</v>
      </c>
      <c r="I454" s="1" t="s">
        <v>1002</v>
      </c>
    </row>
    <row r="455" spans="1:9" x14ac:dyDescent="0.2">
      <c r="A455" s="1" t="s">
        <v>1003</v>
      </c>
      <c r="B455" s="1" t="s">
        <v>1004</v>
      </c>
      <c r="C455" s="1" t="s">
        <v>129</v>
      </c>
      <c r="D455" s="5">
        <v>717105.84</v>
      </c>
      <c r="E455" s="1" t="s">
        <v>559</v>
      </c>
      <c r="F455" s="1">
        <v>0</v>
      </c>
      <c r="G455" s="1">
        <v>0</v>
      </c>
      <c r="H455" s="1" t="s">
        <v>359</v>
      </c>
      <c r="I455" s="1" t="s">
        <v>1005</v>
      </c>
    </row>
    <row r="456" spans="1:9" x14ac:dyDescent="0.2">
      <c r="A456" s="1" t="s">
        <v>1003</v>
      </c>
      <c r="B456" s="1" t="s">
        <v>1006</v>
      </c>
      <c r="C456" s="1" t="s">
        <v>129</v>
      </c>
      <c r="D456" s="5">
        <v>200122.56</v>
      </c>
      <c r="E456" s="1" t="s">
        <v>559</v>
      </c>
      <c r="F456" s="1">
        <v>0</v>
      </c>
      <c r="G456" s="1">
        <v>0</v>
      </c>
      <c r="H456" s="1" t="s">
        <v>359</v>
      </c>
      <c r="I456" s="1" t="s">
        <v>1005</v>
      </c>
    </row>
    <row r="457" spans="1:9" x14ac:dyDescent="0.2">
      <c r="A457" s="1" t="s">
        <v>1007</v>
      </c>
      <c r="B457" s="1" t="s">
        <v>1008</v>
      </c>
      <c r="C457" s="1" t="s">
        <v>129</v>
      </c>
      <c r="D457" s="5">
        <v>315600</v>
      </c>
      <c r="E457" s="1" t="s">
        <v>245</v>
      </c>
      <c r="F457" s="1" t="s">
        <v>246</v>
      </c>
      <c r="G457" s="1" t="s">
        <v>247</v>
      </c>
      <c r="H457" s="1" t="s">
        <v>1009</v>
      </c>
      <c r="I457" s="1" t="s">
        <v>1010</v>
      </c>
    </row>
    <row r="458" spans="1:9" x14ac:dyDescent="0.2">
      <c r="A458" s="1" t="s">
        <v>1011</v>
      </c>
      <c r="B458" s="1" t="s">
        <v>1012</v>
      </c>
      <c r="C458" s="1" t="s">
        <v>129</v>
      </c>
      <c r="D458" s="5">
        <v>962400</v>
      </c>
      <c r="E458" s="1" t="s">
        <v>559</v>
      </c>
      <c r="F458" s="1">
        <v>0</v>
      </c>
      <c r="G458" s="1">
        <v>0</v>
      </c>
      <c r="H458" s="1" t="s">
        <v>532</v>
      </c>
      <c r="I458" s="1" t="s">
        <v>1013</v>
      </c>
    </row>
    <row r="459" spans="1:9" x14ac:dyDescent="0.2">
      <c r="A459" s="1" t="s">
        <v>1011</v>
      </c>
      <c r="B459" s="1" t="s">
        <v>1014</v>
      </c>
      <c r="C459" s="1" t="s">
        <v>129</v>
      </c>
      <c r="D459" s="5">
        <v>192480</v>
      </c>
      <c r="E459" s="1" t="s">
        <v>559</v>
      </c>
      <c r="F459" s="1">
        <v>0</v>
      </c>
      <c r="G459" s="1">
        <v>0</v>
      </c>
      <c r="H459" s="1" t="s">
        <v>532</v>
      </c>
      <c r="I459" s="1" t="s">
        <v>1013</v>
      </c>
    </row>
    <row r="460" spans="1:9" x14ac:dyDescent="0.2">
      <c r="A460" s="1" t="s">
        <v>1015</v>
      </c>
      <c r="B460" s="1" t="s">
        <v>1016</v>
      </c>
      <c r="C460" s="1" t="s">
        <v>129</v>
      </c>
      <c r="D460" s="5">
        <v>13593600</v>
      </c>
      <c r="E460" s="1" t="s">
        <v>130</v>
      </c>
      <c r="F460" s="1" t="s">
        <v>131</v>
      </c>
      <c r="G460" s="1" t="s">
        <v>132</v>
      </c>
      <c r="H460" s="1" t="s">
        <v>371</v>
      </c>
      <c r="I460" s="1" t="s">
        <v>1017</v>
      </c>
    </row>
    <row r="461" spans="1:9" x14ac:dyDescent="0.2">
      <c r="A461" s="1" t="s">
        <v>1018</v>
      </c>
      <c r="B461" s="1" t="s">
        <v>1019</v>
      </c>
      <c r="C461" s="1" t="s">
        <v>129</v>
      </c>
      <c r="D461" s="5">
        <v>838460</v>
      </c>
      <c r="E461" s="1" t="s">
        <v>222</v>
      </c>
      <c r="F461" s="1" t="s">
        <v>145</v>
      </c>
      <c r="G461" s="1" t="s">
        <v>132</v>
      </c>
      <c r="H461" s="1" t="s">
        <v>1020</v>
      </c>
      <c r="I461" s="1" t="s">
        <v>1021</v>
      </c>
    </row>
    <row r="462" spans="1:9" x14ac:dyDescent="0.2">
      <c r="A462" s="1" t="s">
        <v>1022</v>
      </c>
      <c r="B462" s="1" t="s">
        <v>1023</v>
      </c>
      <c r="C462" s="1" t="s">
        <v>129</v>
      </c>
      <c r="D462" s="5">
        <v>16797616.800000001</v>
      </c>
      <c r="E462" s="1" t="s">
        <v>252</v>
      </c>
      <c r="F462" s="1" t="s">
        <v>188</v>
      </c>
      <c r="G462" s="1" t="s">
        <v>132</v>
      </c>
      <c r="H462" s="1" t="s">
        <v>327</v>
      </c>
      <c r="I462" s="1" t="s">
        <v>1024</v>
      </c>
    </row>
    <row r="463" spans="1:9" x14ac:dyDescent="0.2">
      <c r="A463" s="1" t="s">
        <v>1022</v>
      </c>
      <c r="B463" s="1" t="s">
        <v>1025</v>
      </c>
      <c r="C463" s="1" t="s">
        <v>129</v>
      </c>
      <c r="D463" s="5">
        <v>7550550</v>
      </c>
      <c r="E463" s="1" t="s">
        <v>252</v>
      </c>
      <c r="F463" s="1" t="s">
        <v>188</v>
      </c>
      <c r="G463" s="1" t="s">
        <v>132</v>
      </c>
      <c r="H463" s="1" t="s">
        <v>318</v>
      </c>
      <c r="I463" s="1" t="s">
        <v>1024</v>
      </c>
    </row>
    <row r="464" spans="1:9" x14ac:dyDescent="0.2">
      <c r="A464" s="1" t="s">
        <v>1026</v>
      </c>
      <c r="B464" s="1" t="s">
        <v>1027</v>
      </c>
      <c r="C464" s="1" t="s">
        <v>129</v>
      </c>
      <c r="D464" s="5">
        <v>14602000</v>
      </c>
      <c r="E464" s="1" t="s">
        <v>252</v>
      </c>
      <c r="F464" s="1" t="s">
        <v>188</v>
      </c>
      <c r="G464" s="1" t="s">
        <v>132</v>
      </c>
      <c r="H464" s="1" t="s">
        <v>139</v>
      </c>
      <c r="I464" s="1" t="s">
        <v>1028</v>
      </c>
    </row>
    <row r="465" spans="1:9" x14ac:dyDescent="0.2">
      <c r="A465" s="1" t="s">
        <v>1026</v>
      </c>
      <c r="B465" s="1" t="s">
        <v>1029</v>
      </c>
      <c r="C465" s="1" t="s">
        <v>129</v>
      </c>
      <c r="D465" s="5">
        <v>2920400</v>
      </c>
      <c r="E465" s="1" t="s">
        <v>252</v>
      </c>
      <c r="F465" s="1" t="s">
        <v>188</v>
      </c>
      <c r="G465" s="1" t="s">
        <v>132</v>
      </c>
      <c r="H465" s="1" t="s">
        <v>139</v>
      </c>
      <c r="I465" s="1" t="s">
        <v>1028</v>
      </c>
    </row>
    <row r="466" spans="1:9" x14ac:dyDescent="0.2">
      <c r="A466" s="1" t="s">
        <v>1030</v>
      </c>
      <c r="B466" s="1" t="s">
        <v>1031</v>
      </c>
      <c r="C466" s="1" t="s">
        <v>129</v>
      </c>
      <c r="D466" s="5">
        <v>344400</v>
      </c>
      <c r="E466" s="1" t="s">
        <v>222</v>
      </c>
      <c r="F466" s="1" t="s">
        <v>145</v>
      </c>
      <c r="G466" s="1" t="s">
        <v>132</v>
      </c>
      <c r="H466" s="1" t="s">
        <v>609</v>
      </c>
      <c r="I466" s="1" t="s">
        <v>994</v>
      </c>
    </row>
    <row r="467" spans="1:9" x14ac:dyDescent="0.2">
      <c r="A467" s="1" t="s">
        <v>1032</v>
      </c>
      <c r="B467" s="1" t="s">
        <v>1033</v>
      </c>
      <c r="C467" s="1" t="s">
        <v>129</v>
      </c>
      <c r="D467" s="5">
        <v>12848400</v>
      </c>
      <c r="E467" s="1" t="s">
        <v>187</v>
      </c>
      <c r="F467" s="1" t="s">
        <v>188</v>
      </c>
      <c r="G467" s="1" t="s">
        <v>132</v>
      </c>
      <c r="H467" s="1" t="s">
        <v>321</v>
      </c>
      <c r="I467" s="1" t="s">
        <v>1034</v>
      </c>
    </row>
    <row r="468" spans="1:9" x14ac:dyDescent="0.2">
      <c r="A468" s="1" t="s">
        <v>1032</v>
      </c>
      <c r="B468" s="1" t="s">
        <v>1035</v>
      </c>
      <c r="C468" s="1" t="s">
        <v>129</v>
      </c>
      <c r="D468" s="5">
        <v>4496940</v>
      </c>
      <c r="E468" s="1" t="s">
        <v>187</v>
      </c>
      <c r="F468" s="1" t="s">
        <v>188</v>
      </c>
      <c r="G468" s="1" t="s">
        <v>132</v>
      </c>
      <c r="H468" s="1" t="s">
        <v>321</v>
      </c>
      <c r="I468" s="1" t="s">
        <v>1034</v>
      </c>
    </row>
    <row r="469" spans="1:9" x14ac:dyDescent="0.2">
      <c r="A469" s="1" t="s">
        <v>1036</v>
      </c>
      <c r="B469" s="1" t="s">
        <v>1037</v>
      </c>
      <c r="C469" s="1" t="s">
        <v>129</v>
      </c>
      <c r="D469" s="5">
        <v>10564999.890000001</v>
      </c>
      <c r="E469" s="1" t="s">
        <v>150</v>
      </c>
      <c r="F469" s="1" t="s">
        <v>151</v>
      </c>
      <c r="G469" s="1" t="s">
        <v>152</v>
      </c>
      <c r="H469" s="1" t="s">
        <v>711</v>
      </c>
      <c r="I469" s="1" t="s">
        <v>1038</v>
      </c>
    </row>
    <row r="470" spans="1:9" x14ac:dyDescent="0.2">
      <c r="A470" s="1" t="s">
        <v>1039</v>
      </c>
      <c r="B470" s="1" t="s">
        <v>1040</v>
      </c>
      <c r="C470" s="1" t="s">
        <v>129</v>
      </c>
      <c r="D470" s="5">
        <v>10056384</v>
      </c>
      <c r="E470" s="1" t="s">
        <v>559</v>
      </c>
      <c r="F470" s="1">
        <v>0</v>
      </c>
      <c r="G470" s="1">
        <v>0</v>
      </c>
      <c r="H470" s="1" t="s">
        <v>177</v>
      </c>
      <c r="I470" s="1" t="s">
        <v>1041</v>
      </c>
    </row>
    <row r="471" spans="1:9" x14ac:dyDescent="0.2">
      <c r="A471" s="1" t="s">
        <v>1039</v>
      </c>
      <c r="B471" s="1" t="s">
        <v>1042</v>
      </c>
      <c r="C471" s="1" t="s">
        <v>129</v>
      </c>
      <c r="D471" s="5">
        <v>2965344</v>
      </c>
      <c r="E471" s="1" t="s">
        <v>559</v>
      </c>
      <c r="F471" s="1">
        <v>0</v>
      </c>
      <c r="G471" s="1">
        <v>0</v>
      </c>
      <c r="H471" s="1" t="s">
        <v>177</v>
      </c>
      <c r="I471" s="1" t="s">
        <v>1041</v>
      </c>
    </row>
    <row r="472" spans="1:9" x14ac:dyDescent="0.2">
      <c r="A472" s="1" t="s">
        <v>1043</v>
      </c>
      <c r="B472" s="1" t="s">
        <v>1044</v>
      </c>
      <c r="C472" s="1" t="s">
        <v>129</v>
      </c>
      <c r="D472" s="5">
        <v>72695</v>
      </c>
      <c r="E472" s="1" t="s">
        <v>193</v>
      </c>
      <c r="F472" s="1" t="s">
        <v>138</v>
      </c>
      <c r="G472" s="1" t="s">
        <v>132</v>
      </c>
      <c r="H472" s="1" t="s">
        <v>928</v>
      </c>
      <c r="I472" s="1" t="s">
        <v>1045</v>
      </c>
    </row>
    <row r="473" spans="1:9" x14ac:dyDescent="0.2">
      <c r="A473" s="1" t="s">
        <v>1043</v>
      </c>
      <c r="B473" s="1" t="s">
        <v>1046</v>
      </c>
      <c r="C473" s="1" t="s">
        <v>129</v>
      </c>
      <c r="D473" s="5">
        <v>207700</v>
      </c>
      <c r="E473" s="1" t="s">
        <v>193</v>
      </c>
      <c r="F473" s="1" t="s">
        <v>138</v>
      </c>
      <c r="G473" s="1" t="s">
        <v>132</v>
      </c>
      <c r="H473" s="1" t="s">
        <v>928</v>
      </c>
      <c r="I473" s="1" t="s">
        <v>1045</v>
      </c>
    </row>
    <row r="474" spans="1:9" x14ac:dyDescent="0.2">
      <c r="A474" s="1" t="s">
        <v>1047</v>
      </c>
      <c r="B474" s="1" t="s">
        <v>1048</v>
      </c>
      <c r="C474" s="1" t="s">
        <v>129</v>
      </c>
      <c r="D474" s="5">
        <v>4635000</v>
      </c>
      <c r="E474" s="1" t="s">
        <v>222</v>
      </c>
      <c r="F474" s="1" t="s">
        <v>145</v>
      </c>
      <c r="G474" s="1" t="s">
        <v>132</v>
      </c>
      <c r="H474" s="1" t="s">
        <v>1049</v>
      </c>
      <c r="I474" s="1" t="s">
        <v>1050</v>
      </c>
    </row>
    <row r="475" spans="1:9" x14ac:dyDescent="0.2">
      <c r="A475" s="1" t="s">
        <v>1051</v>
      </c>
      <c r="B475" s="1" t="s">
        <v>1052</v>
      </c>
      <c r="C475" s="1" t="s">
        <v>129</v>
      </c>
      <c r="D475" s="5">
        <v>2816352</v>
      </c>
      <c r="E475" s="1" t="s">
        <v>1053</v>
      </c>
      <c r="F475" s="1" t="s">
        <v>384</v>
      </c>
      <c r="G475" s="1" t="s">
        <v>132</v>
      </c>
      <c r="H475" s="1" t="s">
        <v>676</v>
      </c>
      <c r="I475" s="1" t="s">
        <v>1054</v>
      </c>
    </row>
    <row r="476" spans="1:9" x14ac:dyDescent="0.2">
      <c r="A476" s="1" t="s">
        <v>1055</v>
      </c>
      <c r="B476" s="1" t="s">
        <v>1056</v>
      </c>
      <c r="C476" s="1" t="s">
        <v>129</v>
      </c>
      <c r="D476" s="5">
        <v>904596</v>
      </c>
      <c r="E476" s="1" t="s">
        <v>163</v>
      </c>
      <c r="F476" s="1" t="s">
        <v>164</v>
      </c>
      <c r="G476" s="1" t="s">
        <v>152</v>
      </c>
      <c r="H476" s="1" t="s">
        <v>165</v>
      </c>
      <c r="I476" s="1" t="s">
        <v>1057</v>
      </c>
    </row>
    <row r="477" spans="1:9" x14ac:dyDescent="0.2">
      <c r="A477" s="1" t="s">
        <v>1058</v>
      </c>
      <c r="B477" s="1" t="s">
        <v>1059</v>
      </c>
      <c r="C477" s="1" t="s">
        <v>129</v>
      </c>
      <c r="D477" s="5">
        <v>6789000</v>
      </c>
      <c r="E477" s="1" t="s">
        <v>615</v>
      </c>
      <c r="F477" s="1" t="s">
        <v>531</v>
      </c>
      <c r="G477" s="1" t="s">
        <v>132</v>
      </c>
      <c r="H477" s="1" t="s">
        <v>1060</v>
      </c>
      <c r="I477" s="1" t="s">
        <v>1061</v>
      </c>
    </row>
    <row r="478" spans="1:9" x14ac:dyDescent="0.2">
      <c r="A478" s="1" t="s">
        <v>1062</v>
      </c>
      <c r="B478" s="1" t="s">
        <v>1063</v>
      </c>
      <c r="C478" s="1" t="s">
        <v>129</v>
      </c>
      <c r="D478" s="5">
        <v>546329.52</v>
      </c>
      <c r="E478" s="1" t="s">
        <v>150</v>
      </c>
      <c r="F478" s="1" t="s">
        <v>151</v>
      </c>
      <c r="G478" s="1" t="s">
        <v>152</v>
      </c>
      <c r="H478" s="1" t="s">
        <v>318</v>
      </c>
      <c r="I478" s="1" t="s">
        <v>1064</v>
      </c>
    </row>
    <row r="479" spans="1:9" x14ac:dyDescent="0.2">
      <c r="A479" s="1" t="s">
        <v>1062</v>
      </c>
      <c r="B479" s="1" t="s">
        <v>1065</v>
      </c>
      <c r="C479" s="1" t="s">
        <v>129</v>
      </c>
      <c r="D479" s="5">
        <v>2563136.79</v>
      </c>
      <c r="E479" s="1" t="s">
        <v>150</v>
      </c>
      <c r="F479" s="1" t="s">
        <v>151</v>
      </c>
      <c r="G479" s="1" t="s">
        <v>152</v>
      </c>
      <c r="H479" s="1" t="s">
        <v>1066</v>
      </c>
      <c r="I479" s="1" t="s">
        <v>1064</v>
      </c>
    </row>
    <row r="480" spans="1:9" x14ac:dyDescent="0.2">
      <c r="A480" s="1" t="s">
        <v>1062</v>
      </c>
      <c r="B480" s="1" t="s">
        <v>1067</v>
      </c>
      <c r="C480" s="1" t="s">
        <v>129</v>
      </c>
      <c r="D480" s="5">
        <v>16042.5</v>
      </c>
      <c r="E480" s="1" t="s">
        <v>150</v>
      </c>
      <c r="F480" s="1" t="s">
        <v>151</v>
      </c>
      <c r="G480" s="1" t="s">
        <v>152</v>
      </c>
      <c r="H480" s="1" t="s">
        <v>291</v>
      </c>
      <c r="I480" s="1" t="s">
        <v>1064</v>
      </c>
    </row>
    <row r="481" spans="1:9" x14ac:dyDescent="0.2">
      <c r="A481" s="1" t="s">
        <v>1062</v>
      </c>
      <c r="B481" s="1" t="s">
        <v>1068</v>
      </c>
      <c r="C481" s="1" t="s">
        <v>129</v>
      </c>
      <c r="D481" s="5">
        <v>798816</v>
      </c>
      <c r="E481" s="1" t="s">
        <v>150</v>
      </c>
      <c r="F481" s="1" t="s">
        <v>151</v>
      </c>
      <c r="G481" s="1" t="s">
        <v>152</v>
      </c>
      <c r="H481" s="1" t="s">
        <v>327</v>
      </c>
      <c r="I481" s="1" t="s">
        <v>1064</v>
      </c>
    </row>
    <row r="482" spans="1:9" x14ac:dyDescent="0.2">
      <c r="A482" s="1" t="s">
        <v>1062</v>
      </c>
      <c r="B482" s="1" t="s">
        <v>1069</v>
      </c>
      <c r="C482" s="1" t="s">
        <v>129</v>
      </c>
      <c r="D482" s="5">
        <v>211140</v>
      </c>
      <c r="E482" s="1" t="s">
        <v>150</v>
      </c>
      <c r="F482" s="1" t="s">
        <v>151</v>
      </c>
      <c r="G482" s="1" t="s">
        <v>152</v>
      </c>
      <c r="H482" s="1" t="s">
        <v>700</v>
      </c>
      <c r="I482" s="1" t="s">
        <v>1064</v>
      </c>
    </row>
    <row r="483" spans="1:9" x14ac:dyDescent="0.2">
      <c r="A483" s="1" t="s">
        <v>1062</v>
      </c>
      <c r="B483" s="1" t="s">
        <v>1070</v>
      </c>
      <c r="C483" s="1" t="s">
        <v>129</v>
      </c>
      <c r="D483" s="5">
        <v>517320</v>
      </c>
      <c r="E483" s="1" t="s">
        <v>150</v>
      </c>
      <c r="F483" s="1" t="s">
        <v>151</v>
      </c>
      <c r="G483" s="1" t="s">
        <v>152</v>
      </c>
      <c r="H483" s="1" t="s">
        <v>648</v>
      </c>
      <c r="I483" s="1" t="s">
        <v>1064</v>
      </c>
    </row>
    <row r="484" spans="1:9" x14ac:dyDescent="0.2">
      <c r="A484" s="1" t="s">
        <v>1062</v>
      </c>
      <c r="B484" s="1" t="s">
        <v>1071</v>
      </c>
      <c r="C484" s="1" t="s">
        <v>129</v>
      </c>
      <c r="D484" s="5">
        <v>297600</v>
      </c>
      <c r="E484" s="1" t="s">
        <v>150</v>
      </c>
      <c r="F484" s="1" t="s">
        <v>151</v>
      </c>
      <c r="G484" s="1" t="s">
        <v>152</v>
      </c>
      <c r="H484" s="1" t="s">
        <v>562</v>
      </c>
      <c r="I484" s="1" t="s">
        <v>1064</v>
      </c>
    </row>
    <row r="485" spans="1:9" x14ac:dyDescent="0.2">
      <c r="A485" s="1" t="s">
        <v>1072</v>
      </c>
      <c r="B485" s="1" t="s">
        <v>1073</v>
      </c>
      <c r="C485" s="1" t="s">
        <v>129</v>
      </c>
      <c r="D485" s="5">
        <v>12867200</v>
      </c>
      <c r="E485" s="1" t="s">
        <v>512</v>
      </c>
      <c r="F485" s="1" t="s">
        <v>131</v>
      </c>
      <c r="G485" s="1" t="s">
        <v>132</v>
      </c>
      <c r="H485" s="1" t="s">
        <v>1074</v>
      </c>
      <c r="I485" s="1" t="s">
        <v>1075</v>
      </c>
    </row>
    <row r="486" spans="1:9" x14ac:dyDescent="0.2">
      <c r="A486" s="1" t="s">
        <v>1076</v>
      </c>
      <c r="B486" s="1" t="s">
        <v>1077</v>
      </c>
      <c r="C486" s="1" t="s">
        <v>129</v>
      </c>
      <c r="D486" s="5">
        <v>1294995.6000000001</v>
      </c>
      <c r="E486" s="1" t="s">
        <v>150</v>
      </c>
      <c r="F486" s="1" t="s">
        <v>151</v>
      </c>
      <c r="G486" s="1" t="s">
        <v>152</v>
      </c>
      <c r="H486" s="1" t="s">
        <v>310</v>
      </c>
      <c r="I486" s="1" t="s">
        <v>1078</v>
      </c>
    </row>
    <row r="487" spans="1:9" x14ac:dyDescent="0.2">
      <c r="A487" s="1" t="s">
        <v>1079</v>
      </c>
      <c r="B487" s="1" t="s">
        <v>1080</v>
      </c>
      <c r="C487" s="1" t="s">
        <v>129</v>
      </c>
      <c r="D487" s="5">
        <v>31004100</v>
      </c>
      <c r="E487" s="1" t="s">
        <v>252</v>
      </c>
      <c r="F487" s="1" t="s">
        <v>188</v>
      </c>
      <c r="G487" s="1" t="s">
        <v>132</v>
      </c>
      <c r="H487" s="1" t="s">
        <v>959</v>
      </c>
      <c r="I487" s="1" t="s">
        <v>1081</v>
      </c>
    </row>
    <row r="488" spans="1:9" x14ac:dyDescent="0.2">
      <c r="A488" s="1" t="s">
        <v>1079</v>
      </c>
      <c r="B488" s="1" t="s">
        <v>1082</v>
      </c>
      <c r="C488" s="1" t="s">
        <v>129</v>
      </c>
      <c r="D488" s="5">
        <v>10851435</v>
      </c>
      <c r="E488" s="1" t="s">
        <v>252</v>
      </c>
      <c r="F488" s="1" t="s">
        <v>188</v>
      </c>
      <c r="G488" s="1" t="s">
        <v>132</v>
      </c>
      <c r="H488" s="1" t="s">
        <v>959</v>
      </c>
      <c r="I488" s="1" t="s">
        <v>1081</v>
      </c>
    </row>
    <row r="489" spans="1:9" x14ac:dyDescent="0.2">
      <c r="A489" s="1" t="s">
        <v>1083</v>
      </c>
      <c r="B489" s="1" t="s">
        <v>1084</v>
      </c>
      <c r="C489" s="1" t="s">
        <v>129</v>
      </c>
      <c r="D489" s="5">
        <v>4045255.5</v>
      </c>
      <c r="E489" s="1" t="s">
        <v>228</v>
      </c>
      <c r="F489" s="1" t="s">
        <v>138</v>
      </c>
      <c r="G489" s="1" t="s">
        <v>132</v>
      </c>
      <c r="H489" s="1" t="s">
        <v>1085</v>
      </c>
      <c r="I489" s="1" t="s">
        <v>1086</v>
      </c>
    </row>
    <row r="490" spans="1:9" x14ac:dyDescent="0.2">
      <c r="A490" s="1" t="s">
        <v>1083</v>
      </c>
      <c r="B490" s="1" t="s">
        <v>1087</v>
      </c>
      <c r="C490" s="1" t="s">
        <v>129</v>
      </c>
      <c r="D490" s="5">
        <v>809051.1</v>
      </c>
      <c r="E490" s="1" t="s">
        <v>228</v>
      </c>
      <c r="F490" s="1" t="s">
        <v>138</v>
      </c>
      <c r="G490" s="1" t="s">
        <v>132</v>
      </c>
      <c r="H490" s="1" t="s">
        <v>1085</v>
      </c>
      <c r="I490" s="1" t="s">
        <v>1086</v>
      </c>
    </row>
    <row r="491" spans="1:9" x14ac:dyDescent="0.2">
      <c r="A491" s="1" t="s">
        <v>1088</v>
      </c>
      <c r="B491" s="1" t="s">
        <v>1089</v>
      </c>
      <c r="C491" s="1" t="s">
        <v>129</v>
      </c>
      <c r="D491" s="5">
        <v>145552.46</v>
      </c>
      <c r="E491" s="1" t="s">
        <v>163</v>
      </c>
      <c r="F491" s="1" t="s">
        <v>164</v>
      </c>
      <c r="G491" s="1" t="s">
        <v>152</v>
      </c>
      <c r="H491" s="1" t="s">
        <v>945</v>
      </c>
      <c r="I491" s="1" t="s">
        <v>1090</v>
      </c>
    </row>
    <row r="492" spans="1:9" x14ac:dyDescent="0.2">
      <c r="A492" s="1" t="s">
        <v>1088</v>
      </c>
      <c r="B492" s="1" t="s">
        <v>1091</v>
      </c>
      <c r="C492" s="1" t="s">
        <v>129</v>
      </c>
      <c r="D492" s="5">
        <v>353740</v>
      </c>
      <c r="E492" s="1" t="s">
        <v>163</v>
      </c>
      <c r="F492" s="1" t="s">
        <v>164</v>
      </c>
      <c r="G492" s="1" t="s">
        <v>152</v>
      </c>
      <c r="H492" s="1" t="s">
        <v>1092</v>
      </c>
      <c r="I492" s="1" t="s">
        <v>1090</v>
      </c>
    </row>
    <row r="493" spans="1:9" x14ac:dyDescent="0.2">
      <c r="A493" s="1" t="s">
        <v>1093</v>
      </c>
      <c r="B493" s="1" t="s">
        <v>1094</v>
      </c>
      <c r="C493" s="1" t="s">
        <v>129</v>
      </c>
      <c r="D493" s="5">
        <v>306000</v>
      </c>
      <c r="E493" s="1" t="s">
        <v>222</v>
      </c>
      <c r="F493" s="1" t="s">
        <v>145</v>
      </c>
      <c r="G493" s="1" t="s">
        <v>132</v>
      </c>
      <c r="H493" s="1" t="s">
        <v>378</v>
      </c>
      <c r="I493" s="1" t="s">
        <v>1095</v>
      </c>
    </row>
    <row r="494" spans="1:9" x14ac:dyDescent="0.2">
      <c r="A494" s="1" t="s">
        <v>1096</v>
      </c>
      <c r="B494" s="1" t="s">
        <v>1097</v>
      </c>
      <c r="C494" s="1" t="s">
        <v>129</v>
      </c>
      <c r="D494" s="5">
        <v>1482960</v>
      </c>
      <c r="E494" s="1" t="s">
        <v>252</v>
      </c>
      <c r="F494" s="1" t="s">
        <v>188</v>
      </c>
      <c r="G494" s="1" t="s">
        <v>132</v>
      </c>
      <c r="H494" s="1" t="s">
        <v>323</v>
      </c>
      <c r="I494" s="1" t="s">
        <v>1098</v>
      </c>
    </row>
    <row r="495" spans="1:9" x14ac:dyDescent="0.2">
      <c r="A495" s="1" t="s">
        <v>1096</v>
      </c>
      <c r="B495" s="1" t="s">
        <v>1099</v>
      </c>
      <c r="C495" s="1" t="s">
        <v>129</v>
      </c>
      <c r="D495" s="5">
        <v>139500</v>
      </c>
      <c r="E495" s="1" t="s">
        <v>252</v>
      </c>
      <c r="F495" s="1" t="s">
        <v>188</v>
      </c>
      <c r="G495" s="1" t="s">
        <v>132</v>
      </c>
      <c r="H495" s="1" t="s">
        <v>323</v>
      </c>
      <c r="I495" s="1" t="s">
        <v>1098</v>
      </c>
    </row>
    <row r="496" spans="1:9" x14ac:dyDescent="0.2">
      <c r="A496" s="1" t="s">
        <v>1100</v>
      </c>
      <c r="B496" s="1" t="s">
        <v>1101</v>
      </c>
      <c r="C496" s="1" t="s">
        <v>129</v>
      </c>
      <c r="D496" s="5">
        <v>10406880</v>
      </c>
      <c r="E496" s="1" t="s">
        <v>867</v>
      </c>
      <c r="F496" s="1" t="s">
        <v>170</v>
      </c>
      <c r="G496" s="1" t="s">
        <v>132</v>
      </c>
      <c r="H496" s="1" t="s">
        <v>334</v>
      </c>
      <c r="I496" s="1" t="s">
        <v>1102</v>
      </c>
    </row>
    <row r="497" spans="1:9" x14ac:dyDescent="0.2">
      <c r="A497" s="1" t="s">
        <v>1103</v>
      </c>
      <c r="B497" s="1" t="s">
        <v>1104</v>
      </c>
      <c r="C497" s="1" t="s">
        <v>129</v>
      </c>
      <c r="D497" s="5">
        <v>5450454.7199999997</v>
      </c>
      <c r="E497" s="1" t="s">
        <v>150</v>
      </c>
      <c r="F497" s="1" t="s">
        <v>151</v>
      </c>
      <c r="G497" s="1" t="s">
        <v>152</v>
      </c>
      <c r="H497" s="1" t="s">
        <v>359</v>
      </c>
      <c r="I497" s="1" t="s">
        <v>1105</v>
      </c>
    </row>
    <row r="498" spans="1:9" x14ac:dyDescent="0.2">
      <c r="A498" s="1" t="s">
        <v>1103</v>
      </c>
      <c r="B498" s="1" t="s">
        <v>1106</v>
      </c>
      <c r="C498" s="1" t="s">
        <v>129</v>
      </c>
      <c r="D498" s="5">
        <v>1089000.8500000001</v>
      </c>
      <c r="E498" s="1" t="s">
        <v>150</v>
      </c>
      <c r="F498" s="1" t="s">
        <v>151</v>
      </c>
      <c r="G498" s="1" t="s">
        <v>152</v>
      </c>
      <c r="H498" s="1" t="s">
        <v>359</v>
      </c>
      <c r="I498" s="1" t="s">
        <v>1105</v>
      </c>
    </row>
    <row r="499" spans="1:9" x14ac:dyDescent="0.2">
      <c r="A499" s="1" t="s">
        <v>1107</v>
      </c>
      <c r="B499" s="1" t="s">
        <v>1108</v>
      </c>
      <c r="C499" s="1" t="s">
        <v>129</v>
      </c>
      <c r="D499" s="5">
        <v>1716000</v>
      </c>
      <c r="E499" s="1" t="s">
        <v>252</v>
      </c>
      <c r="F499" s="1" t="s">
        <v>188</v>
      </c>
      <c r="G499" s="1" t="s">
        <v>132</v>
      </c>
      <c r="H499" s="1" t="s">
        <v>390</v>
      </c>
      <c r="I499" s="1" t="s">
        <v>1109</v>
      </c>
    </row>
    <row r="500" spans="1:9" x14ac:dyDescent="0.2">
      <c r="A500" s="1" t="s">
        <v>1107</v>
      </c>
      <c r="B500" s="1" t="s">
        <v>1110</v>
      </c>
      <c r="C500" s="1" t="s">
        <v>129</v>
      </c>
      <c r="D500" s="5">
        <v>341000</v>
      </c>
      <c r="E500" s="1" t="s">
        <v>252</v>
      </c>
      <c r="F500" s="1" t="s">
        <v>188</v>
      </c>
      <c r="G500" s="1" t="s">
        <v>132</v>
      </c>
      <c r="H500" s="1" t="s">
        <v>390</v>
      </c>
      <c r="I500" s="1" t="s">
        <v>1109</v>
      </c>
    </row>
    <row r="501" spans="1:9" x14ac:dyDescent="0.2">
      <c r="A501" s="1" t="s">
        <v>1111</v>
      </c>
      <c r="B501" s="1" t="s">
        <v>1112</v>
      </c>
      <c r="C501" s="1" t="s">
        <v>129</v>
      </c>
      <c r="D501" s="5">
        <v>309255655</v>
      </c>
      <c r="E501" s="1" t="s">
        <v>193</v>
      </c>
      <c r="F501" s="1" t="s">
        <v>138</v>
      </c>
      <c r="G501" s="1" t="s">
        <v>132</v>
      </c>
      <c r="H501" s="1" t="s">
        <v>196</v>
      </c>
      <c r="I501" s="1" t="s">
        <v>1113</v>
      </c>
    </row>
    <row r="502" spans="1:9" x14ac:dyDescent="0.2">
      <c r="A502" s="1" t="s">
        <v>1111</v>
      </c>
      <c r="B502" s="1" t="s">
        <v>1114</v>
      </c>
      <c r="C502" s="1" t="s">
        <v>129</v>
      </c>
      <c r="D502" s="5">
        <v>237000000</v>
      </c>
      <c r="E502" s="1" t="s">
        <v>193</v>
      </c>
      <c r="F502" s="1" t="s">
        <v>138</v>
      </c>
      <c r="G502" s="1" t="s">
        <v>132</v>
      </c>
      <c r="H502" s="1" t="s">
        <v>1115</v>
      </c>
      <c r="I502" s="1" t="s">
        <v>1113</v>
      </c>
    </row>
    <row r="503" spans="1:9" x14ac:dyDescent="0.2">
      <c r="A503" s="1" t="s">
        <v>1116</v>
      </c>
      <c r="B503" s="1" t="s">
        <v>1117</v>
      </c>
      <c r="C503" s="1" t="s">
        <v>129</v>
      </c>
      <c r="D503" s="5">
        <v>15600000</v>
      </c>
      <c r="E503" s="1" t="s">
        <v>245</v>
      </c>
      <c r="F503" s="1" t="s">
        <v>246</v>
      </c>
      <c r="G503" s="1" t="s">
        <v>247</v>
      </c>
      <c r="H503" s="1" t="s">
        <v>1118</v>
      </c>
      <c r="I503" s="1" t="s">
        <v>1119</v>
      </c>
    </row>
    <row r="504" spans="1:9" x14ac:dyDescent="0.2">
      <c r="A504" s="1" t="s">
        <v>142</v>
      </c>
      <c r="B504" s="1" t="s">
        <v>1120</v>
      </c>
      <c r="C504" s="1" t="s">
        <v>129</v>
      </c>
      <c r="D504" s="5">
        <v>37534585.25</v>
      </c>
      <c r="E504" s="1" t="s">
        <v>144</v>
      </c>
      <c r="F504" s="1" t="s">
        <v>145</v>
      </c>
      <c r="G504" s="1" t="s">
        <v>132</v>
      </c>
      <c r="H504" s="1" t="s">
        <v>146</v>
      </c>
      <c r="I504" s="1" t="s">
        <v>147</v>
      </c>
    </row>
    <row r="505" spans="1:9" x14ac:dyDescent="0.2">
      <c r="A505" s="1" t="s">
        <v>1121</v>
      </c>
      <c r="B505" s="1" t="s">
        <v>1122</v>
      </c>
      <c r="C505" s="1" t="s">
        <v>129</v>
      </c>
      <c r="D505" s="5">
        <v>99393336</v>
      </c>
      <c r="E505" s="1" t="s">
        <v>252</v>
      </c>
      <c r="F505" s="1" t="s">
        <v>188</v>
      </c>
      <c r="G505" s="1" t="s">
        <v>132</v>
      </c>
      <c r="H505" s="1" t="s">
        <v>505</v>
      </c>
      <c r="I505" s="1" t="s">
        <v>1123</v>
      </c>
    </row>
    <row r="506" spans="1:9" x14ac:dyDescent="0.2">
      <c r="A506" s="1" t="s">
        <v>1121</v>
      </c>
      <c r="B506" s="1" t="s">
        <v>1124</v>
      </c>
      <c r="C506" s="1" t="s">
        <v>129</v>
      </c>
      <c r="D506" s="5">
        <v>19920000</v>
      </c>
      <c r="E506" s="1" t="s">
        <v>252</v>
      </c>
      <c r="F506" s="1" t="s">
        <v>188</v>
      </c>
      <c r="G506" s="1" t="s">
        <v>132</v>
      </c>
      <c r="H506" s="1" t="s">
        <v>212</v>
      </c>
      <c r="I506" s="1" t="s">
        <v>1123</v>
      </c>
    </row>
    <row r="507" spans="1:9" x14ac:dyDescent="0.2">
      <c r="A507" s="1" t="s">
        <v>1121</v>
      </c>
      <c r="B507" s="1" t="s">
        <v>1125</v>
      </c>
      <c r="C507" s="1" t="s">
        <v>129</v>
      </c>
      <c r="D507" s="5">
        <v>128676240</v>
      </c>
      <c r="E507" s="1" t="s">
        <v>252</v>
      </c>
      <c r="F507" s="1" t="s">
        <v>188</v>
      </c>
      <c r="G507" s="1" t="s">
        <v>132</v>
      </c>
      <c r="H507" s="1" t="s">
        <v>189</v>
      </c>
      <c r="I507" s="1" t="s">
        <v>1123</v>
      </c>
    </row>
    <row r="508" spans="1:9" x14ac:dyDescent="0.2">
      <c r="A508" s="1" t="s">
        <v>1121</v>
      </c>
      <c r="B508" s="1" t="s">
        <v>1126</v>
      </c>
      <c r="C508" s="1" t="s">
        <v>129</v>
      </c>
      <c r="D508" s="5">
        <v>64807560</v>
      </c>
      <c r="E508" s="1" t="s">
        <v>252</v>
      </c>
      <c r="F508" s="1" t="s">
        <v>188</v>
      </c>
      <c r="G508" s="1" t="s">
        <v>132</v>
      </c>
      <c r="H508" s="1" t="s">
        <v>400</v>
      </c>
      <c r="I508" s="1" t="s">
        <v>1123</v>
      </c>
    </row>
    <row r="509" spans="1:9" x14ac:dyDescent="0.2">
      <c r="A509" s="1" t="s">
        <v>1121</v>
      </c>
      <c r="B509" s="1" t="s">
        <v>1127</v>
      </c>
      <c r="C509" s="1" t="s">
        <v>129</v>
      </c>
      <c r="D509" s="5">
        <v>33197976</v>
      </c>
      <c r="E509" s="1" t="s">
        <v>252</v>
      </c>
      <c r="F509" s="1" t="s">
        <v>188</v>
      </c>
      <c r="G509" s="1" t="s">
        <v>132</v>
      </c>
      <c r="H509" s="1" t="s">
        <v>505</v>
      </c>
      <c r="I509" s="1" t="s">
        <v>1123</v>
      </c>
    </row>
    <row r="510" spans="1:9" x14ac:dyDescent="0.2">
      <c r="A510" s="1" t="s">
        <v>1121</v>
      </c>
      <c r="B510" s="1" t="s">
        <v>1128</v>
      </c>
      <c r="C510" s="1" t="s">
        <v>129</v>
      </c>
      <c r="D510" s="5">
        <v>6374400</v>
      </c>
      <c r="E510" s="1" t="s">
        <v>252</v>
      </c>
      <c r="F510" s="1" t="s">
        <v>188</v>
      </c>
      <c r="G510" s="1" t="s">
        <v>132</v>
      </c>
      <c r="H510" s="1" t="s">
        <v>212</v>
      </c>
      <c r="I510" s="1" t="s">
        <v>1123</v>
      </c>
    </row>
    <row r="511" spans="1:9" x14ac:dyDescent="0.2">
      <c r="A511" s="1" t="s">
        <v>1129</v>
      </c>
      <c r="B511" s="1" t="s">
        <v>1130</v>
      </c>
      <c r="C511" s="1" t="s">
        <v>129</v>
      </c>
      <c r="D511" s="5">
        <v>15840000</v>
      </c>
      <c r="E511" s="1" t="s">
        <v>252</v>
      </c>
      <c r="F511" s="1" t="s">
        <v>188</v>
      </c>
      <c r="G511" s="1" t="s">
        <v>132</v>
      </c>
      <c r="H511" s="1" t="s">
        <v>1131</v>
      </c>
      <c r="I511" s="1" t="s">
        <v>1132</v>
      </c>
    </row>
    <row r="512" spans="1:9" x14ac:dyDescent="0.2">
      <c r="A512" s="1" t="s">
        <v>1133</v>
      </c>
      <c r="B512" s="1" t="s">
        <v>1134</v>
      </c>
      <c r="C512" s="1" t="s">
        <v>129</v>
      </c>
      <c r="D512" s="5">
        <v>48346456.700000003</v>
      </c>
      <c r="E512" s="1" t="s">
        <v>222</v>
      </c>
      <c r="F512" s="1" t="s">
        <v>145</v>
      </c>
      <c r="G512" s="1" t="s">
        <v>132</v>
      </c>
      <c r="H512" s="1" t="s">
        <v>1135</v>
      </c>
      <c r="I512" s="1" t="s">
        <v>1136</v>
      </c>
    </row>
    <row r="513" spans="1:9" x14ac:dyDescent="0.2">
      <c r="A513" s="1" t="s">
        <v>1133</v>
      </c>
      <c r="B513" s="1" t="s">
        <v>1137</v>
      </c>
      <c r="C513" s="1" t="s">
        <v>129</v>
      </c>
      <c r="D513" s="5">
        <v>5270098</v>
      </c>
      <c r="E513" s="1" t="s">
        <v>222</v>
      </c>
      <c r="F513" s="1" t="s">
        <v>145</v>
      </c>
      <c r="G513" s="1" t="s">
        <v>132</v>
      </c>
      <c r="H513" s="1" t="s">
        <v>1138</v>
      </c>
      <c r="I513" s="1" t="s">
        <v>1136</v>
      </c>
    </row>
    <row r="514" spans="1:9" x14ac:dyDescent="0.2">
      <c r="A514" s="1" t="s">
        <v>1133</v>
      </c>
      <c r="B514" s="1" t="s">
        <v>1139</v>
      </c>
      <c r="C514" s="1" t="s">
        <v>129</v>
      </c>
      <c r="D514" s="5">
        <v>12066600</v>
      </c>
      <c r="E514" s="1" t="s">
        <v>222</v>
      </c>
      <c r="F514" s="1" t="s">
        <v>145</v>
      </c>
      <c r="G514" s="1" t="s">
        <v>132</v>
      </c>
      <c r="H514" s="1" t="s">
        <v>1140</v>
      </c>
      <c r="I514" s="1" t="s">
        <v>1136</v>
      </c>
    </row>
    <row r="515" spans="1:9" x14ac:dyDescent="0.2">
      <c r="A515" s="1" t="s">
        <v>234</v>
      </c>
      <c r="B515" s="1" t="s">
        <v>1141</v>
      </c>
      <c r="C515" s="1" t="s">
        <v>129</v>
      </c>
      <c r="D515" s="5">
        <v>641478.81999999995</v>
      </c>
      <c r="E515" s="1" t="s">
        <v>228</v>
      </c>
      <c r="F515" s="1" t="s">
        <v>138</v>
      </c>
      <c r="G515" s="1" t="s">
        <v>132</v>
      </c>
      <c r="H515" s="1" t="s">
        <v>236</v>
      </c>
      <c r="I515" s="1" t="s">
        <v>237</v>
      </c>
    </row>
    <row r="516" spans="1:9" x14ac:dyDescent="0.2">
      <c r="A516" s="1" t="s">
        <v>1142</v>
      </c>
      <c r="B516" s="1" t="s">
        <v>1143</v>
      </c>
      <c r="C516" s="1" t="s">
        <v>129</v>
      </c>
      <c r="D516" s="5">
        <v>2814840</v>
      </c>
      <c r="E516" s="1" t="s">
        <v>130</v>
      </c>
      <c r="F516" s="1" t="s">
        <v>131</v>
      </c>
      <c r="G516" s="1" t="s">
        <v>132</v>
      </c>
      <c r="H516" s="1" t="s">
        <v>371</v>
      </c>
      <c r="I516" s="1" t="s">
        <v>1144</v>
      </c>
    </row>
    <row r="517" spans="1:9" x14ac:dyDescent="0.2">
      <c r="A517" s="1" t="s">
        <v>1145</v>
      </c>
      <c r="B517" s="1" t="s">
        <v>1146</v>
      </c>
      <c r="C517" s="1" t="s">
        <v>129</v>
      </c>
      <c r="D517" s="5">
        <v>147000000</v>
      </c>
      <c r="E517" s="1" t="s">
        <v>1147</v>
      </c>
      <c r="F517" s="1" t="s">
        <v>188</v>
      </c>
      <c r="G517" s="1" t="s">
        <v>132</v>
      </c>
      <c r="H517" s="1" t="s">
        <v>158</v>
      </c>
      <c r="I517" s="1" t="s">
        <v>1148</v>
      </c>
    </row>
    <row r="518" spans="1:9" x14ac:dyDescent="0.2">
      <c r="A518" s="1" t="s">
        <v>1145</v>
      </c>
      <c r="B518" s="1" t="s">
        <v>1149</v>
      </c>
      <c r="C518" s="1" t="s">
        <v>129</v>
      </c>
      <c r="D518" s="5">
        <v>80348800</v>
      </c>
      <c r="E518" s="1" t="s">
        <v>1147</v>
      </c>
      <c r="F518" s="1" t="s">
        <v>188</v>
      </c>
      <c r="G518" s="1" t="s">
        <v>132</v>
      </c>
      <c r="H518" s="1" t="s">
        <v>451</v>
      </c>
      <c r="I518" s="1" t="s">
        <v>1148</v>
      </c>
    </row>
    <row r="519" spans="1:9" x14ac:dyDescent="0.2">
      <c r="A519" s="1" t="s">
        <v>1145</v>
      </c>
      <c r="B519" s="1" t="s">
        <v>1150</v>
      </c>
      <c r="C519" s="1" t="s">
        <v>129</v>
      </c>
      <c r="D519" s="5">
        <v>14251680</v>
      </c>
      <c r="E519" s="1" t="s">
        <v>1147</v>
      </c>
      <c r="F519" s="1" t="s">
        <v>188</v>
      </c>
      <c r="G519" s="1" t="s">
        <v>132</v>
      </c>
      <c r="H519" s="1" t="s">
        <v>323</v>
      </c>
      <c r="I519" s="1" t="s">
        <v>1148</v>
      </c>
    </row>
    <row r="520" spans="1:9" x14ac:dyDescent="0.2">
      <c r="A520" s="1" t="s">
        <v>1151</v>
      </c>
      <c r="B520" s="1" t="s">
        <v>1152</v>
      </c>
      <c r="C520" s="1" t="s">
        <v>129</v>
      </c>
      <c r="D520" s="5">
        <v>1562076234.24</v>
      </c>
      <c r="E520" s="1" t="s">
        <v>252</v>
      </c>
      <c r="F520" s="1" t="s">
        <v>188</v>
      </c>
      <c r="G520" s="1" t="s">
        <v>132</v>
      </c>
      <c r="H520" s="1" t="s">
        <v>318</v>
      </c>
      <c r="I520" s="1" t="s">
        <v>1153</v>
      </c>
    </row>
    <row r="521" spans="1:9" x14ac:dyDescent="0.2">
      <c r="A521" s="1" t="s">
        <v>1154</v>
      </c>
      <c r="B521" s="1" t="s">
        <v>1155</v>
      </c>
      <c r="C521" s="1" t="s">
        <v>129</v>
      </c>
      <c r="D521" s="5">
        <v>21490000</v>
      </c>
      <c r="E521" s="1" t="s">
        <v>130</v>
      </c>
      <c r="F521" s="1" t="s">
        <v>131</v>
      </c>
      <c r="G521" s="1" t="s">
        <v>132</v>
      </c>
      <c r="H521" s="1" t="s">
        <v>133</v>
      </c>
      <c r="I521" s="1" t="s">
        <v>1156</v>
      </c>
    </row>
    <row r="522" spans="1:9" x14ac:dyDescent="0.2">
      <c r="A522" s="1" t="s">
        <v>1157</v>
      </c>
      <c r="B522" s="1" t="s">
        <v>1158</v>
      </c>
      <c r="C522" s="1" t="s">
        <v>129</v>
      </c>
      <c r="D522" s="5">
        <v>4235000</v>
      </c>
      <c r="E522" s="1" t="s">
        <v>228</v>
      </c>
      <c r="F522" s="1" t="s">
        <v>138</v>
      </c>
      <c r="G522" s="1" t="s">
        <v>132</v>
      </c>
      <c r="H522" s="1" t="s">
        <v>334</v>
      </c>
      <c r="I522" s="1" t="s">
        <v>729</v>
      </c>
    </row>
    <row r="523" spans="1:9" x14ac:dyDescent="0.2">
      <c r="A523" s="1" t="s">
        <v>1159</v>
      </c>
      <c r="B523" s="1" t="s">
        <v>1160</v>
      </c>
      <c r="C523" s="1" t="s">
        <v>129</v>
      </c>
      <c r="D523" s="5">
        <v>185150201.28</v>
      </c>
      <c r="E523" s="1" t="s">
        <v>137</v>
      </c>
      <c r="F523" s="1" t="s">
        <v>138</v>
      </c>
      <c r="G523" s="1" t="s">
        <v>132</v>
      </c>
      <c r="H523" s="1" t="s">
        <v>139</v>
      </c>
      <c r="I523" s="1" t="s">
        <v>1161</v>
      </c>
    </row>
    <row r="524" spans="1:9" x14ac:dyDescent="0.2">
      <c r="A524" s="1" t="s">
        <v>1162</v>
      </c>
      <c r="B524" s="1" t="s">
        <v>1163</v>
      </c>
      <c r="C524" s="1" t="s">
        <v>129</v>
      </c>
      <c r="D524" s="5">
        <v>8819208</v>
      </c>
      <c r="E524" s="1" t="s">
        <v>352</v>
      </c>
      <c r="F524" s="1" t="s">
        <v>176</v>
      </c>
      <c r="G524" s="1" t="s">
        <v>152</v>
      </c>
      <c r="H524" s="1" t="s">
        <v>153</v>
      </c>
      <c r="I524" s="1" t="s">
        <v>1164</v>
      </c>
    </row>
    <row r="525" spans="1:9" x14ac:dyDescent="0.2">
      <c r="A525" s="1" t="s">
        <v>1162</v>
      </c>
      <c r="B525" s="1" t="s">
        <v>1165</v>
      </c>
      <c r="C525" s="1" t="s">
        <v>129</v>
      </c>
      <c r="D525" s="5">
        <v>392548519.02999997</v>
      </c>
      <c r="E525" s="1" t="s">
        <v>352</v>
      </c>
      <c r="F525" s="1" t="s">
        <v>176</v>
      </c>
      <c r="G525" s="1" t="s">
        <v>152</v>
      </c>
      <c r="H525" s="1" t="s">
        <v>177</v>
      </c>
      <c r="I525" s="1" t="s">
        <v>1164</v>
      </c>
    </row>
    <row r="526" spans="1:9" x14ac:dyDescent="0.2">
      <c r="A526" s="1" t="s">
        <v>1162</v>
      </c>
      <c r="B526" s="1" t="s">
        <v>1166</v>
      </c>
      <c r="C526" s="1" t="s">
        <v>129</v>
      </c>
      <c r="D526" s="5">
        <v>113345399.5</v>
      </c>
      <c r="E526" s="1" t="s">
        <v>352</v>
      </c>
      <c r="F526" s="1" t="s">
        <v>176</v>
      </c>
      <c r="G526" s="1" t="s">
        <v>152</v>
      </c>
      <c r="H526" s="1" t="s">
        <v>269</v>
      </c>
      <c r="I526" s="1" t="s">
        <v>1164</v>
      </c>
    </row>
    <row r="527" spans="1:9" x14ac:dyDescent="0.2">
      <c r="A527" s="1" t="s">
        <v>1162</v>
      </c>
      <c r="B527" s="1" t="s">
        <v>1167</v>
      </c>
      <c r="C527" s="1" t="s">
        <v>129</v>
      </c>
      <c r="D527" s="5">
        <v>158983</v>
      </c>
      <c r="E527" s="1" t="s">
        <v>352</v>
      </c>
      <c r="F527" s="1" t="s">
        <v>176</v>
      </c>
      <c r="G527" s="1" t="s">
        <v>152</v>
      </c>
      <c r="H527" s="1" t="s">
        <v>318</v>
      </c>
      <c r="I527" s="1" t="s">
        <v>1164</v>
      </c>
    </row>
    <row r="528" spans="1:9" x14ac:dyDescent="0.2">
      <c r="A528" s="1" t="s">
        <v>1162</v>
      </c>
      <c r="B528" s="1" t="s">
        <v>1168</v>
      </c>
      <c r="C528" s="1" t="s">
        <v>129</v>
      </c>
      <c r="D528" s="5">
        <v>64427491</v>
      </c>
      <c r="E528" s="1" t="s">
        <v>352</v>
      </c>
      <c r="F528" s="1" t="s">
        <v>176</v>
      </c>
      <c r="G528" s="1" t="s">
        <v>152</v>
      </c>
      <c r="H528" s="1" t="s">
        <v>177</v>
      </c>
      <c r="I528" s="1" t="s">
        <v>1164</v>
      </c>
    </row>
    <row r="529" spans="1:9" x14ac:dyDescent="0.2">
      <c r="A529" s="1" t="s">
        <v>1162</v>
      </c>
      <c r="B529" s="1" t="s">
        <v>1169</v>
      </c>
      <c r="C529" s="1" t="s">
        <v>129</v>
      </c>
      <c r="D529" s="5">
        <v>3057264</v>
      </c>
      <c r="E529" s="1" t="s">
        <v>352</v>
      </c>
      <c r="F529" s="1" t="s">
        <v>176</v>
      </c>
      <c r="G529" s="1" t="s">
        <v>152</v>
      </c>
      <c r="H529" s="1" t="s">
        <v>153</v>
      </c>
      <c r="I529" s="1" t="s">
        <v>1164</v>
      </c>
    </row>
    <row r="530" spans="1:9" x14ac:dyDescent="0.2">
      <c r="A530" s="1" t="s">
        <v>1170</v>
      </c>
      <c r="B530" s="1" t="s">
        <v>1171</v>
      </c>
      <c r="C530" s="1" t="s">
        <v>129</v>
      </c>
      <c r="D530" s="5">
        <v>96685793.430000007</v>
      </c>
      <c r="E530" s="1" t="s">
        <v>615</v>
      </c>
      <c r="F530" s="1" t="s">
        <v>531</v>
      </c>
      <c r="G530" s="1" t="s">
        <v>132</v>
      </c>
      <c r="H530" s="1" t="s">
        <v>620</v>
      </c>
      <c r="I530" s="1" t="s">
        <v>1172</v>
      </c>
    </row>
    <row r="531" spans="1:9" x14ac:dyDescent="0.2">
      <c r="A531" s="1" t="s">
        <v>1173</v>
      </c>
      <c r="B531" s="1" t="s">
        <v>1174</v>
      </c>
      <c r="C531" s="1" t="s">
        <v>129</v>
      </c>
      <c r="D531" s="5">
        <v>29900332</v>
      </c>
      <c r="E531" s="1" t="s">
        <v>530</v>
      </c>
      <c r="F531" s="1" t="s">
        <v>531</v>
      </c>
      <c r="G531" s="1" t="s">
        <v>132</v>
      </c>
      <c r="H531" s="1" t="s">
        <v>177</v>
      </c>
      <c r="I531" s="1" t="s">
        <v>1175</v>
      </c>
    </row>
    <row r="532" spans="1:9" x14ac:dyDescent="0.2">
      <c r="A532" s="1" t="s">
        <v>1176</v>
      </c>
      <c r="B532" s="1" t="s">
        <v>1177</v>
      </c>
      <c r="C532" s="1" t="s">
        <v>129</v>
      </c>
      <c r="D532" s="5">
        <v>6768720</v>
      </c>
      <c r="E532" s="1" t="s">
        <v>530</v>
      </c>
      <c r="F532" s="1" t="s">
        <v>531</v>
      </c>
      <c r="G532" s="1" t="s">
        <v>132</v>
      </c>
      <c r="H532" s="1" t="s">
        <v>700</v>
      </c>
      <c r="I532" s="1" t="s">
        <v>533</v>
      </c>
    </row>
    <row r="533" spans="1:9" x14ac:dyDescent="0.2">
      <c r="A533" s="1" t="s">
        <v>1178</v>
      </c>
      <c r="B533" s="1" t="s">
        <v>1179</v>
      </c>
      <c r="C533" s="1" t="s">
        <v>129</v>
      </c>
      <c r="D533" s="5">
        <v>13178934.779999999</v>
      </c>
      <c r="E533" s="1" t="s">
        <v>1180</v>
      </c>
      <c r="F533" s="1" t="s">
        <v>145</v>
      </c>
      <c r="G533" s="1" t="s">
        <v>132</v>
      </c>
      <c r="H533" s="1" t="s">
        <v>1181</v>
      </c>
      <c r="I533" s="1" t="s">
        <v>1182</v>
      </c>
    </row>
    <row r="534" spans="1:9" x14ac:dyDescent="0.2">
      <c r="A534" s="1" t="s">
        <v>1178</v>
      </c>
      <c r="B534" s="1" t="s">
        <v>1183</v>
      </c>
      <c r="C534" s="1" t="s">
        <v>129</v>
      </c>
      <c r="D534" s="5">
        <v>7007507</v>
      </c>
      <c r="E534" s="1" t="s">
        <v>1180</v>
      </c>
      <c r="F534" s="1" t="s">
        <v>145</v>
      </c>
      <c r="G534" s="1" t="s">
        <v>132</v>
      </c>
      <c r="H534" s="1" t="s">
        <v>1184</v>
      </c>
      <c r="I534" s="1" t="s">
        <v>1182</v>
      </c>
    </row>
    <row r="535" spans="1:9" x14ac:dyDescent="0.2">
      <c r="A535" s="1" t="s">
        <v>1178</v>
      </c>
      <c r="B535" s="1" t="s">
        <v>1185</v>
      </c>
      <c r="C535" s="1" t="s">
        <v>129</v>
      </c>
      <c r="D535" s="5">
        <v>2415711</v>
      </c>
      <c r="E535" s="1" t="s">
        <v>1180</v>
      </c>
      <c r="F535" s="1" t="s">
        <v>145</v>
      </c>
      <c r="G535" s="1" t="s">
        <v>132</v>
      </c>
      <c r="H535" s="1" t="s">
        <v>1186</v>
      </c>
      <c r="I535" s="1" t="s">
        <v>1182</v>
      </c>
    </row>
    <row r="536" spans="1:9" x14ac:dyDescent="0.2">
      <c r="A536" s="1" t="s">
        <v>1178</v>
      </c>
      <c r="B536" s="1" t="s">
        <v>1187</v>
      </c>
      <c r="C536" s="1" t="s">
        <v>129</v>
      </c>
      <c r="D536" s="5">
        <v>253800</v>
      </c>
      <c r="E536" s="1" t="s">
        <v>1180</v>
      </c>
      <c r="F536" s="1" t="s">
        <v>145</v>
      </c>
      <c r="G536" s="1" t="s">
        <v>132</v>
      </c>
      <c r="H536" s="1" t="s">
        <v>1188</v>
      </c>
      <c r="I536" s="1" t="s">
        <v>1182</v>
      </c>
    </row>
    <row r="537" spans="1:9" x14ac:dyDescent="0.2">
      <c r="A537" s="1" t="s">
        <v>1178</v>
      </c>
      <c r="B537" s="1" t="s">
        <v>1189</v>
      </c>
      <c r="C537" s="1" t="s">
        <v>129</v>
      </c>
      <c r="D537" s="5">
        <v>3437484.9</v>
      </c>
      <c r="E537" s="1" t="s">
        <v>1180</v>
      </c>
      <c r="F537" s="1" t="s">
        <v>145</v>
      </c>
      <c r="G537" s="1" t="s">
        <v>132</v>
      </c>
      <c r="H537" s="1" t="s">
        <v>1181</v>
      </c>
      <c r="I537" s="1" t="s">
        <v>1182</v>
      </c>
    </row>
    <row r="538" spans="1:9" x14ac:dyDescent="0.2">
      <c r="A538" s="1" t="s">
        <v>468</v>
      </c>
      <c r="B538" s="1" t="s">
        <v>1190</v>
      </c>
      <c r="C538" s="1" t="s">
        <v>129</v>
      </c>
      <c r="D538" s="5">
        <v>214800</v>
      </c>
      <c r="E538" s="1" t="s">
        <v>150</v>
      </c>
      <c r="F538" s="1" t="s">
        <v>151</v>
      </c>
      <c r="G538" s="1" t="s">
        <v>152</v>
      </c>
      <c r="H538" s="1" t="s">
        <v>470</v>
      </c>
      <c r="I538" s="1" t="s">
        <v>471</v>
      </c>
    </row>
    <row r="539" spans="1:9" x14ac:dyDescent="0.2">
      <c r="A539" s="1" t="s">
        <v>1191</v>
      </c>
      <c r="B539" s="1" t="s">
        <v>1192</v>
      </c>
      <c r="C539" s="1" t="s">
        <v>129</v>
      </c>
      <c r="D539" s="5">
        <v>4988590</v>
      </c>
      <c r="E539" s="1" t="s">
        <v>245</v>
      </c>
      <c r="F539" s="1" t="s">
        <v>246</v>
      </c>
      <c r="G539" s="1" t="s">
        <v>247</v>
      </c>
      <c r="H539" s="1" t="s">
        <v>1193</v>
      </c>
      <c r="I539" s="1" t="s">
        <v>1194</v>
      </c>
    </row>
    <row r="540" spans="1:9" x14ac:dyDescent="0.2">
      <c r="A540" s="1" t="s">
        <v>472</v>
      </c>
      <c r="B540" s="1" t="s">
        <v>1195</v>
      </c>
      <c r="C540" s="1" t="s">
        <v>129</v>
      </c>
      <c r="D540" s="5">
        <v>2509040</v>
      </c>
      <c r="E540" s="1" t="s">
        <v>130</v>
      </c>
      <c r="F540" s="1" t="s">
        <v>131</v>
      </c>
      <c r="G540" s="1" t="s">
        <v>132</v>
      </c>
      <c r="H540" s="1" t="s">
        <v>269</v>
      </c>
      <c r="I540" s="1" t="s">
        <v>474</v>
      </c>
    </row>
    <row r="541" spans="1:9" x14ac:dyDescent="0.2">
      <c r="A541" s="1" t="s">
        <v>472</v>
      </c>
      <c r="B541" s="1" t="s">
        <v>1196</v>
      </c>
      <c r="C541" s="1" t="s">
        <v>129</v>
      </c>
      <c r="D541" s="5">
        <v>10908000</v>
      </c>
      <c r="E541" s="1" t="s">
        <v>130</v>
      </c>
      <c r="F541" s="1" t="s">
        <v>131</v>
      </c>
      <c r="G541" s="1" t="s">
        <v>132</v>
      </c>
      <c r="H541" s="1" t="s">
        <v>334</v>
      </c>
      <c r="I541" s="1" t="s">
        <v>474</v>
      </c>
    </row>
    <row r="542" spans="1:9" x14ac:dyDescent="0.2">
      <c r="A542" s="1" t="s">
        <v>519</v>
      </c>
      <c r="B542" s="1" t="s">
        <v>1197</v>
      </c>
      <c r="C542" s="1" t="s">
        <v>129</v>
      </c>
      <c r="D542" s="5">
        <v>4515000</v>
      </c>
      <c r="E542" s="1" t="s">
        <v>521</v>
      </c>
      <c r="F542" s="1" t="s">
        <v>207</v>
      </c>
      <c r="G542" s="1" t="s">
        <v>132</v>
      </c>
      <c r="H542" s="1" t="s">
        <v>522</v>
      </c>
      <c r="I542" s="1" t="s">
        <v>523</v>
      </c>
    </row>
    <row r="543" spans="1:9" x14ac:dyDescent="0.2">
      <c r="A543" s="1" t="s">
        <v>539</v>
      </c>
      <c r="B543" s="1" t="s">
        <v>1198</v>
      </c>
      <c r="C543" s="1" t="s">
        <v>129</v>
      </c>
      <c r="D543" s="5">
        <v>3903480</v>
      </c>
      <c r="E543" s="1" t="s">
        <v>282</v>
      </c>
      <c r="F543" s="1" t="s">
        <v>188</v>
      </c>
      <c r="G543" s="1" t="s">
        <v>132</v>
      </c>
      <c r="H543" s="1" t="s">
        <v>369</v>
      </c>
      <c r="I543" s="1" t="s">
        <v>541</v>
      </c>
    </row>
    <row r="544" spans="1:9" x14ac:dyDescent="0.2">
      <c r="A544" s="1" t="s">
        <v>539</v>
      </c>
      <c r="B544" s="1" t="s">
        <v>1199</v>
      </c>
      <c r="C544" s="1" t="s">
        <v>129</v>
      </c>
      <c r="D544" s="5">
        <v>3880800</v>
      </c>
      <c r="E544" s="1" t="s">
        <v>282</v>
      </c>
      <c r="F544" s="1" t="s">
        <v>188</v>
      </c>
      <c r="G544" s="1" t="s">
        <v>132</v>
      </c>
      <c r="H544" s="1" t="s">
        <v>286</v>
      </c>
      <c r="I544" s="1" t="s">
        <v>541</v>
      </c>
    </row>
    <row r="545" spans="1:9" x14ac:dyDescent="0.2">
      <c r="A545" s="1" t="s">
        <v>539</v>
      </c>
      <c r="B545" s="1" t="s">
        <v>1200</v>
      </c>
      <c r="C545" s="1" t="s">
        <v>129</v>
      </c>
      <c r="D545" s="5">
        <v>1219676.3999999999</v>
      </c>
      <c r="E545" s="1" t="s">
        <v>282</v>
      </c>
      <c r="F545" s="1" t="s">
        <v>188</v>
      </c>
      <c r="G545" s="1" t="s">
        <v>132</v>
      </c>
      <c r="H545" s="1" t="s">
        <v>310</v>
      </c>
      <c r="I545" s="1" t="s">
        <v>541</v>
      </c>
    </row>
    <row r="546" spans="1:9" x14ac:dyDescent="0.2">
      <c r="A546" s="1" t="s">
        <v>1201</v>
      </c>
      <c r="B546" s="1" t="s">
        <v>1202</v>
      </c>
      <c r="C546" s="1" t="s">
        <v>129</v>
      </c>
      <c r="D546" s="5">
        <v>166560000</v>
      </c>
      <c r="E546" s="1" t="s">
        <v>245</v>
      </c>
      <c r="F546" s="1" t="s">
        <v>246</v>
      </c>
      <c r="G546" s="1" t="s">
        <v>247</v>
      </c>
      <c r="H546" s="1" t="s">
        <v>1203</v>
      </c>
      <c r="I546" s="1" t="s">
        <v>1204</v>
      </c>
    </row>
    <row r="547" spans="1:9" x14ac:dyDescent="0.2">
      <c r="A547" s="1" t="s">
        <v>1205</v>
      </c>
      <c r="B547" s="1" t="s">
        <v>1206</v>
      </c>
      <c r="C547" s="1" t="s">
        <v>129</v>
      </c>
      <c r="D547" s="5">
        <v>18600000</v>
      </c>
      <c r="E547" s="1" t="s">
        <v>193</v>
      </c>
      <c r="F547" s="1" t="s">
        <v>138</v>
      </c>
      <c r="G547" s="1" t="s">
        <v>132</v>
      </c>
      <c r="H547" s="1" t="s">
        <v>334</v>
      </c>
      <c r="I547" s="1" t="s">
        <v>1207</v>
      </c>
    </row>
    <row r="548" spans="1:9" x14ac:dyDescent="0.2">
      <c r="A548" s="1" t="s">
        <v>1205</v>
      </c>
      <c r="B548" s="1" t="s">
        <v>1208</v>
      </c>
      <c r="C548" s="1" t="s">
        <v>129</v>
      </c>
      <c r="D548" s="5">
        <v>19600000</v>
      </c>
      <c r="E548" s="1" t="s">
        <v>193</v>
      </c>
      <c r="F548" s="1" t="s">
        <v>138</v>
      </c>
      <c r="G548" s="1" t="s">
        <v>132</v>
      </c>
      <c r="H548" s="1" t="s">
        <v>409</v>
      </c>
      <c r="I548" s="1" t="s">
        <v>1207</v>
      </c>
    </row>
    <row r="549" spans="1:9" x14ac:dyDescent="0.2">
      <c r="A549" s="1" t="s">
        <v>1209</v>
      </c>
      <c r="B549" s="1" t="s">
        <v>1210</v>
      </c>
      <c r="C549" s="1" t="s">
        <v>129</v>
      </c>
      <c r="D549" s="5">
        <v>17244000</v>
      </c>
      <c r="E549" s="1" t="s">
        <v>130</v>
      </c>
      <c r="F549" s="1" t="s">
        <v>131</v>
      </c>
      <c r="G549" s="1" t="s">
        <v>132</v>
      </c>
      <c r="H549" s="1" t="s">
        <v>1211</v>
      </c>
      <c r="I549" s="1" t="s">
        <v>1212</v>
      </c>
    </row>
    <row r="550" spans="1:9" x14ac:dyDescent="0.2">
      <c r="A550" s="1" t="s">
        <v>566</v>
      </c>
      <c r="B550" s="1" t="s">
        <v>1213</v>
      </c>
      <c r="C550" s="1" t="s">
        <v>129</v>
      </c>
      <c r="D550" s="5">
        <v>119341855</v>
      </c>
      <c r="E550" s="1">
        <v>0</v>
      </c>
      <c r="F550" s="1" t="s">
        <v>268</v>
      </c>
      <c r="G550" s="1" t="s">
        <v>268</v>
      </c>
      <c r="H550" s="1" t="s">
        <v>1214</v>
      </c>
      <c r="I550" s="1" t="s">
        <v>569</v>
      </c>
    </row>
    <row r="551" spans="1:9" x14ac:dyDescent="0.2">
      <c r="A551" s="1" t="s">
        <v>1215</v>
      </c>
      <c r="B551" s="1" t="s">
        <v>1216</v>
      </c>
      <c r="C551" s="1" t="s">
        <v>129</v>
      </c>
      <c r="D551" s="5">
        <v>44000640</v>
      </c>
      <c r="E551" s="1" t="s">
        <v>130</v>
      </c>
      <c r="F551" s="1" t="s">
        <v>131</v>
      </c>
      <c r="G551" s="1" t="s">
        <v>132</v>
      </c>
      <c r="H551" s="1" t="s">
        <v>371</v>
      </c>
      <c r="I551" s="1" t="s">
        <v>1217</v>
      </c>
    </row>
    <row r="552" spans="1:9" x14ac:dyDescent="0.2">
      <c r="A552" s="1" t="s">
        <v>1218</v>
      </c>
      <c r="B552" s="1" t="s">
        <v>1219</v>
      </c>
      <c r="C552" s="1" t="s">
        <v>129</v>
      </c>
      <c r="D552" s="5">
        <v>21170160</v>
      </c>
      <c r="E552" s="1" t="s">
        <v>924</v>
      </c>
      <c r="F552" s="1" t="s">
        <v>164</v>
      </c>
      <c r="G552" s="1" t="s">
        <v>152</v>
      </c>
      <c r="H552" s="1" t="s">
        <v>423</v>
      </c>
      <c r="I552" s="1" t="s">
        <v>1220</v>
      </c>
    </row>
    <row r="553" spans="1:9" x14ac:dyDescent="0.2">
      <c r="A553" s="1" t="s">
        <v>1218</v>
      </c>
      <c r="B553" s="1" t="s">
        <v>1221</v>
      </c>
      <c r="C553" s="1" t="s">
        <v>129</v>
      </c>
      <c r="D553" s="5">
        <v>29592800</v>
      </c>
      <c r="E553" s="1" t="s">
        <v>924</v>
      </c>
      <c r="F553" s="1" t="s">
        <v>164</v>
      </c>
      <c r="G553" s="1" t="s">
        <v>152</v>
      </c>
      <c r="H553" s="1" t="s">
        <v>225</v>
      </c>
      <c r="I553" s="1" t="s">
        <v>1220</v>
      </c>
    </row>
    <row r="554" spans="1:9" x14ac:dyDescent="0.2">
      <c r="A554" s="1" t="s">
        <v>1222</v>
      </c>
      <c r="B554" s="1" t="s">
        <v>1223</v>
      </c>
      <c r="C554" s="1" t="s">
        <v>129</v>
      </c>
      <c r="D554" s="5">
        <v>14280420</v>
      </c>
      <c r="E554" s="1" t="s">
        <v>530</v>
      </c>
      <c r="F554" s="1" t="s">
        <v>531</v>
      </c>
      <c r="G554" s="1" t="s">
        <v>132</v>
      </c>
      <c r="H554" s="1" t="s">
        <v>655</v>
      </c>
      <c r="I554" s="1" t="s">
        <v>1224</v>
      </c>
    </row>
    <row r="555" spans="1:9" x14ac:dyDescent="0.2">
      <c r="A555" s="1" t="s">
        <v>1225</v>
      </c>
      <c r="B555" s="1" t="s">
        <v>1226</v>
      </c>
      <c r="C555" s="1" t="s">
        <v>129</v>
      </c>
      <c r="D555" s="5">
        <v>123426951.66</v>
      </c>
      <c r="E555" s="1" t="s">
        <v>144</v>
      </c>
      <c r="F555" s="1" t="s">
        <v>145</v>
      </c>
      <c r="G555" s="1" t="s">
        <v>132</v>
      </c>
      <c r="H555" s="1" t="s">
        <v>146</v>
      </c>
      <c r="I555" s="1" t="s">
        <v>1227</v>
      </c>
    </row>
    <row r="556" spans="1:9" x14ac:dyDescent="0.2">
      <c r="A556" s="1" t="s">
        <v>1225</v>
      </c>
      <c r="B556" s="1" t="s">
        <v>1228</v>
      </c>
      <c r="C556" s="1" t="s">
        <v>129</v>
      </c>
      <c r="D556" s="5">
        <v>20910000</v>
      </c>
      <c r="E556" s="1" t="s">
        <v>144</v>
      </c>
      <c r="F556" s="1" t="s">
        <v>145</v>
      </c>
      <c r="G556" s="1" t="s">
        <v>132</v>
      </c>
      <c r="H556" s="1" t="s">
        <v>945</v>
      </c>
      <c r="I556" s="1" t="s">
        <v>1227</v>
      </c>
    </row>
    <row r="557" spans="1:9" x14ac:dyDescent="0.2">
      <c r="A557" s="1" t="s">
        <v>601</v>
      </c>
      <c r="B557" s="1" t="s">
        <v>602</v>
      </c>
      <c r="C557" s="1" t="s">
        <v>129</v>
      </c>
      <c r="D557" s="5">
        <v>26808000</v>
      </c>
      <c r="E557" s="1" t="s">
        <v>245</v>
      </c>
      <c r="F557" s="1" t="s">
        <v>246</v>
      </c>
      <c r="G557" s="1" t="s">
        <v>247</v>
      </c>
      <c r="H557" s="1" t="s">
        <v>603</v>
      </c>
      <c r="I557" s="1" t="s">
        <v>604</v>
      </c>
    </row>
    <row r="558" spans="1:9" x14ac:dyDescent="0.2">
      <c r="A558" s="1" t="s">
        <v>605</v>
      </c>
      <c r="B558" s="1" t="s">
        <v>1229</v>
      </c>
      <c r="C558" s="1" t="s">
        <v>129</v>
      </c>
      <c r="D558" s="5">
        <v>33200244</v>
      </c>
      <c r="E558" s="1" t="s">
        <v>130</v>
      </c>
      <c r="F558" s="1" t="s">
        <v>131</v>
      </c>
      <c r="G558" s="1" t="s">
        <v>132</v>
      </c>
      <c r="H558" s="1" t="s">
        <v>481</v>
      </c>
      <c r="I558" s="1" t="s">
        <v>607</v>
      </c>
    </row>
    <row r="559" spans="1:9" x14ac:dyDescent="0.2">
      <c r="A559" s="1" t="s">
        <v>605</v>
      </c>
      <c r="B559" s="1" t="s">
        <v>1230</v>
      </c>
      <c r="C559" s="1" t="s">
        <v>129</v>
      </c>
      <c r="D559" s="5">
        <v>18256385</v>
      </c>
      <c r="E559" s="1" t="s">
        <v>130</v>
      </c>
      <c r="F559" s="1" t="s">
        <v>131</v>
      </c>
      <c r="G559" s="1" t="s">
        <v>132</v>
      </c>
      <c r="H559" s="1" t="s">
        <v>609</v>
      </c>
      <c r="I559" s="1" t="s">
        <v>607</v>
      </c>
    </row>
    <row r="560" spans="1:9" x14ac:dyDescent="0.2">
      <c r="A560" s="1" t="s">
        <v>1231</v>
      </c>
      <c r="B560" s="1" t="s">
        <v>1232</v>
      </c>
      <c r="C560" s="1" t="s">
        <v>129</v>
      </c>
      <c r="D560" s="5">
        <v>154202400</v>
      </c>
      <c r="E560" s="1" t="s">
        <v>252</v>
      </c>
      <c r="F560" s="1" t="s">
        <v>188</v>
      </c>
      <c r="G560" s="1" t="s">
        <v>132</v>
      </c>
      <c r="H560" s="1" t="s">
        <v>327</v>
      </c>
      <c r="I560" s="1" t="s">
        <v>448</v>
      </c>
    </row>
    <row r="561" spans="1:9" x14ac:dyDescent="0.2">
      <c r="A561" s="1" t="s">
        <v>1231</v>
      </c>
      <c r="B561" s="1" t="s">
        <v>1233</v>
      </c>
      <c r="C561" s="1" t="s">
        <v>129</v>
      </c>
      <c r="D561" s="5">
        <v>84312000</v>
      </c>
      <c r="E561" s="1" t="s">
        <v>252</v>
      </c>
      <c r="F561" s="1" t="s">
        <v>188</v>
      </c>
      <c r="G561" s="1" t="s">
        <v>132</v>
      </c>
      <c r="H561" s="1" t="s">
        <v>318</v>
      </c>
      <c r="I561" s="1" t="s">
        <v>448</v>
      </c>
    </row>
    <row r="562" spans="1:9" x14ac:dyDescent="0.2">
      <c r="A562" s="1" t="s">
        <v>1231</v>
      </c>
      <c r="B562" s="1" t="s">
        <v>1234</v>
      </c>
      <c r="C562" s="1" t="s">
        <v>129</v>
      </c>
      <c r="D562" s="5">
        <v>537210000</v>
      </c>
      <c r="E562" s="1" t="s">
        <v>252</v>
      </c>
      <c r="F562" s="1" t="s">
        <v>188</v>
      </c>
      <c r="G562" s="1" t="s">
        <v>132</v>
      </c>
      <c r="H562" s="1" t="s">
        <v>451</v>
      </c>
      <c r="I562" s="1" t="s">
        <v>448</v>
      </c>
    </row>
    <row r="563" spans="1:9" x14ac:dyDescent="0.2">
      <c r="A563" s="1" t="s">
        <v>1235</v>
      </c>
      <c r="B563" s="1" t="s">
        <v>1236</v>
      </c>
      <c r="C563" s="1" t="s">
        <v>129</v>
      </c>
      <c r="D563" s="5">
        <v>8820600</v>
      </c>
      <c r="E563" s="1" t="s">
        <v>1237</v>
      </c>
      <c r="F563" s="1" t="s">
        <v>188</v>
      </c>
      <c r="G563" s="1" t="s">
        <v>132</v>
      </c>
      <c r="H563" s="1" t="s">
        <v>367</v>
      </c>
      <c r="I563" s="1" t="s">
        <v>1238</v>
      </c>
    </row>
    <row r="564" spans="1:9" x14ac:dyDescent="0.2">
      <c r="A564" s="1" t="s">
        <v>1235</v>
      </c>
      <c r="B564" s="1" t="s">
        <v>1239</v>
      </c>
      <c r="C564" s="1" t="s">
        <v>129</v>
      </c>
      <c r="D564" s="5">
        <v>7105000</v>
      </c>
      <c r="E564" s="1" t="s">
        <v>1237</v>
      </c>
      <c r="F564" s="1" t="s">
        <v>188</v>
      </c>
      <c r="G564" s="1" t="s">
        <v>132</v>
      </c>
      <c r="H564" s="1" t="s">
        <v>327</v>
      </c>
      <c r="I564" s="1" t="s">
        <v>1238</v>
      </c>
    </row>
    <row r="565" spans="1:9" x14ac:dyDescent="0.2">
      <c r="A565" s="1" t="s">
        <v>1235</v>
      </c>
      <c r="B565" s="1" t="s">
        <v>1240</v>
      </c>
      <c r="C565" s="1" t="s">
        <v>129</v>
      </c>
      <c r="D565" s="5">
        <v>3967488</v>
      </c>
      <c r="E565" s="1" t="s">
        <v>1237</v>
      </c>
      <c r="F565" s="1" t="s">
        <v>188</v>
      </c>
      <c r="G565" s="1" t="s">
        <v>132</v>
      </c>
      <c r="H565" s="1" t="s">
        <v>318</v>
      </c>
      <c r="I565" s="1" t="s">
        <v>1238</v>
      </c>
    </row>
    <row r="566" spans="1:9" x14ac:dyDescent="0.2">
      <c r="A566" s="1" t="s">
        <v>1241</v>
      </c>
      <c r="B566" s="1" t="s">
        <v>1242</v>
      </c>
      <c r="C566" s="1" t="s">
        <v>129</v>
      </c>
      <c r="D566" s="5">
        <v>8811000</v>
      </c>
      <c r="E566" s="1" t="s">
        <v>222</v>
      </c>
      <c r="F566" s="1" t="s">
        <v>145</v>
      </c>
      <c r="G566" s="1" t="s">
        <v>132</v>
      </c>
      <c r="H566" s="1" t="s">
        <v>327</v>
      </c>
      <c r="I566" s="1" t="s">
        <v>1243</v>
      </c>
    </row>
    <row r="567" spans="1:9" x14ac:dyDescent="0.2">
      <c r="A567" s="1" t="s">
        <v>1241</v>
      </c>
      <c r="B567" s="1" t="s">
        <v>1244</v>
      </c>
      <c r="C567" s="1" t="s">
        <v>129</v>
      </c>
      <c r="D567" s="5">
        <v>18952500</v>
      </c>
      <c r="E567" s="1" t="s">
        <v>222</v>
      </c>
      <c r="F567" s="1" t="s">
        <v>145</v>
      </c>
      <c r="G567" s="1" t="s">
        <v>132</v>
      </c>
      <c r="H567" s="1" t="s">
        <v>318</v>
      </c>
      <c r="I567" s="1" t="s">
        <v>1243</v>
      </c>
    </row>
    <row r="568" spans="1:9" x14ac:dyDescent="0.2">
      <c r="A568" s="1" t="s">
        <v>1245</v>
      </c>
      <c r="B568" s="1" t="s">
        <v>1246</v>
      </c>
      <c r="C568" s="1" t="s">
        <v>129</v>
      </c>
      <c r="D568" s="5">
        <v>8811000</v>
      </c>
      <c r="E568" s="1" t="s">
        <v>137</v>
      </c>
      <c r="F568" s="1" t="s">
        <v>138</v>
      </c>
      <c r="G568" s="1" t="s">
        <v>132</v>
      </c>
      <c r="H568" s="1" t="s">
        <v>371</v>
      </c>
      <c r="I568" s="1" t="s">
        <v>1247</v>
      </c>
    </row>
    <row r="569" spans="1:9" x14ac:dyDescent="0.2">
      <c r="A569" s="1" t="s">
        <v>1245</v>
      </c>
      <c r="B569" s="1" t="s">
        <v>1248</v>
      </c>
      <c r="C569" s="1" t="s">
        <v>129</v>
      </c>
      <c r="D569" s="5">
        <v>18900000</v>
      </c>
      <c r="E569" s="1" t="s">
        <v>137</v>
      </c>
      <c r="F569" s="1" t="s">
        <v>138</v>
      </c>
      <c r="G569" s="1" t="s">
        <v>132</v>
      </c>
      <c r="H569" s="1" t="s">
        <v>334</v>
      </c>
      <c r="I569" s="1" t="s">
        <v>1247</v>
      </c>
    </row>
    <row r="570" spans="1:9" x14ac:dyDescent="0.2">
      <c r="A570" s="1" t="s">
        <v>1245</v>
      </c>
      <c r="B570" s="1" t="s">
        <v>1249</v>
      </c>
      <c r="C570" s="1" t="s">
        <v>129</v>
      </c>
      <c r="D570" s="5">
        <v>37200000</v>
      </c>
      <c r="E570" s="1" t="s">
        <v>137</v>
      </c>
      <c r="F570" s="1" t="s">
        <v>138</v>
      </c>
      <c r="G570" s="1" t="s">
        <v>132</v>
      </c>
      <c r="H570" s="1" t="s">
        <v>713</v>
      </c>
      <c r="I570" s="1" t="s">
        <v>1247</v>
      </c>
    </row>
    <row r="571" spans="1:9" x14ac:dyDescent="0.2">
      <c r="A571" s="1" t="s">
        <v>1245</v>
      </c>
      <c r="B571" s="1" t="s">
        <v>1250</v>
      </c>
      <c r="C571" s="1" t="s">
        <v>129</v>
      </c>
      <c r="D571" s="5">
        <v>2595600</v>
      </c>
      <c r="E571" s="1" t="s">
        <v>137</v>
      </c>
      <c r="F571" s="1" t="s">
        <v>138</v>
      </c>
      <c r="G571" s="1" t="s">
        <v>132</v>
      </c>
      <c r="H571" s="1" t="s">
        <v>1251</v>
      </c>
      <c r="I571" s="1" t="s">
        <v>1247</v>
      </c>
    </row>
    <row r="572" spans="1:9" x14ac:dyDescent="0.2">
      <c r="A572" s="1" t="s">
        <v>668</v>
      </c>
      <c r="B572" s="1" t="s">
        <v>1252</v>
      </c>
      <c r="C572" s="1" t="s">
        <v>129</v>
      </c>
      <c r="D572" s="5">
        <v>13413260.16</v>
      </c>
      <c r="E572" s="1" t="s">
        <v>282</v>
      </c>
      <c r="F572" s="1" t="s">
        <v>188</v>
      </c>
      <c r="G572" s="1" t="s">
        <v>132</v>
      </c>
      <c r="H572" s="1" t="s">
        <v>212</v>
      </c>
      <c r="I572" s="1" t="s">
        <v>670</v>
      </c>
    </row>
    <row r="573" spans="1:9" x14ac:dyDescent="0.2">
      <c r="A573" s="1" t="s">
        <v>668</v>
      </c>
      <c r="B573" s="1" t="s">
        <v>1253</v>
      </c>
      <c r="C573" s="1" t="s">
        <v>129</v>
      </c>
      <c r="D573" s="5">
        <v>2151600</v>
      </c>
      <c r="E573" s="1" t="s">
        <v>282</v>
      </c>
      <c r="F573" s="1" t="s">
        <v>188</v>
      </c>
      <c r="G573" s="1" t="s">
        <v>132</v>
      </c>
      <c r="H573" s="1" t="s">
        <v>505</v>
      </c>
      <c r="I573" s="1" t="s">
        <v>670</v>
      </c>
    </row>
    <row r="574" spans="1:9" x14ac:dyDescent="0.2">
      <c r="A574" s="1" t="s">
        <v>692</v>
      </c>
      <c r="B574" s="1" t="s">
        <v>1254</v>
      </c>
      <c r="C574" s="1" t="s">
        <v>129</v>
      </c>
      <c r="D574" s="5">
        <v>55654726.969999999</v>
      </c>
      <c r="E574" s="1" t="s">
        <v>615</v>
      </c>
      <c r="F574" s="1" t="s">
        <v>531</v>
      </c>
      <c r="G574" s="1" t="s">
        <v>132</v>
      </c>
      <c r="H574" s="1" t="s">
        <v>286</v>
      </c>
      <c r="I574" s="1" t="s">
        <v>694</v>
      </c>
    </row>
    <row r="575" spans="1:9" x14ac:dyDescent="0.2">
      <c r="A575" s="1" t="s">
        <v>692</v>
      </c>
      <c r="B575" s="1" t="s">
        <v>1255</v>
      </c>
      <c r="C575" s="1" t="s">
        <v>129</v>
      </c>
      <c r="D575" s="5">
        <v>8057969.7400000002</v>
      </c>
      <c r="E575" s="1" t="s">
        <v>615</v>
      </c>
      <c r="F575" s="1" t="s">
        <v>531</v>
      </c>
      <c r="G575" s="1" t="s">
        <v>132</v>
      </c>
      <c r="H575" s="1" t="s">
        <v>451</v>
      </c>
      <c r="I575" s="1" t="s">
        <v>694</v>
      </c>
    </row>
    <row r="576" spans="1:9" x14ac:dyDescent="0.2">
      <c r="A576" s="1" t="s">
        <v>692</v>
      </c>
      <c r="B576" s="1" t="s">
        <v>1256</v>
      </c>
      <c r="C576" s="1" t="s">
        <v>129</v>
      </c>
      <c r="D576" s="5">
        <v>3516519.14</v>
      </c>
      <c r="E576" s="1" t="s">
        <v>615</v>
      </c>
      <c r="F576" s="1" t="s">
        <v>531</v>
      </c>
      <c r="G576" s="1" t="s">
        <v>132</v>
      </c>
      <c r="H576" s="1" t="s">
        <v>696</v>
      </c>
      <c r="I576" s="1" t="s">
        <v>694</v>
      </c>
    </row>
    <row r="577" spans="1:9" x14ac:dyDescent="0.2">
      <c r="A577" s="1" t="s">
        <v>692</v>
      </c>
      <c r="B577" s="1" t="s">
        <v>1257</v>
      </c>
      <c r="C577" s="1" t="s">
        <v>129</v>
      </c>
      <c r="D577" s="5">
        <v>21250018.260000002</v>
      </c>
      <c r="E577" s="1" t="s">
        <v>615</v>
      </c>
      <c r="F577" s="1" t="s">
        <v>531</v>
      </c>
      <c r="G577" s="1" t="s">
        <v>132</v>
      </c>
      <c r="H577" s="1" t="s">
        <v>269</v>
      </c>
      <c r="I577" s="1" t="s">
        <v>694</v>
      </c>
    </row>
    <row r="578" spans="1:9" x14ac:dyDescent="0.2">
      <c r="A578" s="1" t="s">
        <v>692</v>
      </c>
      <c r="B578" s="1" t="s">
        <v>1258</v>
      </c>
      <c r="C578" s="1" t="s">
        <v>129</v>
      </c>
      <c r="D578" s="5">
        <v>105233823.5</v>
      </c>
      <c r="E578" s="1" t="s">
        <v>615</v>
      </c>
      <c r="F578" s="1" t="s">
        <v>531</v>
      </c>
      <c r="G578" s="1" t="s">
        <v>132</v>
      </c>
      <c r="H578" s="1" t="s">
        <v>283</v>
      </c>
      <c r="I578" s="1" t="s">
        <v>694</v>
      </c>
    </row>
    <row r="579" spans="1:9" x14ac:dyDescent="0.2">
      <c r="A579" s="1" t="s">
        <v>692</v>
      </c>
      <c r="B579" s="1" t="s">
        <v>1259</v>
      </c>
      <c r="C579" s="1" t="s">
        <v>129</v>
      </c>
      <c r="D579" s="5">
        <v>30390210.800000001</v>
      </c>
      <c r="E579" s="1" t="s">
        <v>615</v>
      </c>
      <c r="F579" s="1" t="s">
        <v>531</v>
      </c>
      <c r="G579" s="1" t="s">
        <v>132</v>
      </c>
      <c r="H579" s="1" t="s">
        <v>700</v>
      </c>
      <c r="I579" s="1" t="s">
        <v>694</v>
      </c>
    </row>
    <row r="580" spans="1:9" x14ac:dyDescent="0.2">
      <c r="A580" s="1" t="s">
        <v>692</v>
      </c>
      <c r="B580" s="1" t="s">
        <v>1260</v>
      </c>
      <c r="C580" s="1" t="s">
        <v>129</v>
      </c>
      <c r="D580" s="5">
        <v>29491312.84</v>
      </c>
      <c r="E580" s="1" t="s">
        <v>615</v>
      </c>
      <c r="F580" s="1" t="s">
        <v>531</v>
      </c>
      <c r="G580" s="1" t="s">
        <v>132</v>
      </c>
      <c r="H580" s="1" t="s">
        <v>702</v>
      </c>
      <c r="I580" s="1" t="s">
        <v>694</v>
      </c>
    </row>
    <row r="581" spans="1:9" x14ac:dyDescent="0.2">
      <c r="A581" s="1" t="s">
        <v>692</v>
      </c>
      <c r="B581" s="1" t="s">
        <v>1261</v>
      </c>
      <c r="C581" s="1" t="s">
        <v>129</v>
      </c>
      <c r="D581" s="5">
        <v>51058638.590000004</v>
      </c>
      <c r="E581" s="1" t="s">
        <v>615</v>
      </c>
      <c r="F581" s="1" t="s">
        <v>531</v>
      </c>
      <c r="G581" s="1" t="s">
        <v>132</v>
      </c>
      <c r="H581" s="1" t="s">
        <v>620</v>
      </c>
      <c r="I581" s="1" t="s">
        <v>694</v>
      </c>
    </row>
    <row r="582" spans="1:9" x14ac:dyDescent="0.2">
      <c r="A582" s="1" t="s">
        <v>692</v>
      </c>
      <c r="B582" s="1" t="s">
        <v>1262</v>
      </c>
      <c r="C582" s="1" t="s">
        <v>129</v>
      </c>
      <c r="D582" s="5">
        <v>42664635.310000002</v>
      </c>
      <c r="E582" s="1" t="s">
        <v>615</v>
      </c>
      <c r="F582" s="1" t="s">
        <v>531</v>
      </c>
      <c r="G582" s="1" t="s">
        <v>132</v>
      </c>
      <c r="H582" s="1" t="s">
        <v>705</v>
      </c>
      <c r="I582" s="1" t="s">
        <v>694</v>
      </c>
    </row>
    <row r="583" spans="1:9" x14ac:dyDescent="0.2">
      <c r="A583" s="1" t="s">
        <v>692</v>
      </c>
      <c r="B583" s="1" t="s">
        <v>1263</v>
      </c>
      <c r="C583" s="1" t="s">
        <v>129</v>
      </c>
      <c r="D583" s="5">
        <v>48833566.810000002</v>
      </c>
      <c r="E583" s="1" t="s">
        <v>615</v>
      </c>
      <c r="F583" s="1" t="s">
        <v>531</v>
      </c>
      <c r="G583" s="1" t="s">
        <v>132</v>
      </c>
      <c r="H583" s="1" t="s">
        <v>708</v>
      </c>
      <c r="I583" s="1" t="s">
        <v>694</v>
      </c>
    </row>
    <row r="584" spans="1:9" x14ac:dyDescent="0.2">
      <c r="A584" s="1" t="s">
        <v>692</v>
      </c>
      <c r="B584" s="1" t="s">
        <v>1264</v>
      </c>
      <c r="C584" s="1" t="s">
        <v>129</v>
      </c>
      <c r="D584" s="5">
        <v>21324280.699999999</v>
      </c>
      <c r="E584" s="1" t="s">
        <v>615</v>
      </c>
      <c r="F584" s="1" t="s">
        <v>531</v>
      </c>
      <c r="G584" s="1" t="s">
        <v>132</v>
      </c>
      <c r="H584" s="1" t="s">
        <v>609</v>
      </c>
      <c r="I584" s="1" t="s">
        <v>694</v>
      </c>
    </row>
    <row r="585" spans="1:9" x14ac:dyDescent="0.2">
      <c r="A585" s="1" t="s">
        <v>692</v>
      </c>
      <c r="B585" s="1" t="s">
        <v>1265</v>
      </c>
      <c r="C585" s="1" t="s">
        <v>129</v>
      </c>
      <c r="D585" s="5">
        <v>2976000</v>
      </c>
      <c r="E585" s="1" t="s">
        <v>615</v>
      </c>
      <c r="F585" s="1" t="s">
        <v>531</v>
      </c>
      <c r="G585" s="1" t="s">
        <v>132</v>
      </c>
      <c r="H585" s="1" t="s">
        <v>1266</v>
      </c>
      <c r="I585" s="1" t="s">
        <v>694</v>
      </c>
    </row>
    <row r="586" spans="1:9" x14ac:dyDescent="0.2">
      <c r="A586" s="1" t="s">
        <v>692</v>
      </c>
      <c r="B586" s="1" t="s">
        <v>1267</v>
      </c>
      <c r="C586" s="1" t="s">
        <v>129</v>
      </c>
      <c r="D586" s="5">
        <v>44171167.93</v>
      </c>
      <c r="E586" s="1" t="s">
        <v>615</v>
      </c>
      <c r="F586" s="1" t="s">
        <v>531</v>
      </c>
      <c r="G586" s="1" t="s">
        <v>132</v>
      </c>
      <c r="H586" s="1" t="s">
        <v>713</v>
      </c>
      <c r="I586" s="1" t="s">
        <v>694</v>
      </c>
    </row>
    <row r="587" spans="1:9" x14ac:dyDescent="0.2">
      <c r="A587" s="1" t="s">
        <v>692</v>
      </c>
      <c r="B587" s="1" t="s">
        <v>1268</v>
      </c>
      <c r="C587" s="1" t="s">
        <v>129</v>
      </c>
      <c r="D587" s="5">
        <v>24511655.699999999</v>
      </c>
      <c r="E587" s="1" t="s">
        <v>615</v>
      </c>
      <c r="F587" s="1" t="s">
        <v>531</v>
      </c>
      <c r="G587" s="1" t="s">
        <v>132</v>
      </c>
      <c r="H587" s="1" t="s">
        <v>318</v>
      </c>
      <c r="I587" s="1" t="s">
        <v>694</v>
      </c>
    </row>
    <row r="588" spans="1:9" x14ac:dyDescent="0.2">
      <c r="A588" s="1" t="s">
        <v>1269</v>
      </c>
      <c r="B588" s="1" t="s">
        <v>1270</v>
      </c>
      <c r="C588" s="1" t="s">
        <v>129</v>
      </c>
      <c r="D588" s="5">
        <v>2262000</v>
      </c>
      <c r="E588" s="1" t="s">
        <v>137</v>
      </c>
      <c r="F588" s="1" t="s">
        <v>138</v>
      </c>
      <c r="G588" s="1" t="s">
        <v>132</v>
      </c>
      <c r="H588" s="1" t="s">
        <v>286</v>
      </c>
      <c r="I588" s="1" t="s">
        <v>1271</v>
      </c>
    </row>
    <row r="589" spans="1:9" x14ac:dyDescent="0.2">
      <c r="A589" s="1" t="s">
        <v>1269</v>
      </c>
      <c r="B589" s="1" t="s">
        <v>1272</v>
      </c>
      <c r="C589" s="1" t="s">
        <v>129</v>
      </c>
      <c r="D589" s="5">
        <v>1625000</v>
      </c>
      <c r="E589" s="1" t="s">
        <v>137</v>
      </c>
      <c r="F589" s="1" t="s">
        <v>138</v>
      </c>
      <c r="G589" s="1" t="s">
        <v>132</v>
      </c>
      <c r="H589" s="1" t="s">
        <v>369</v>
      </c>
      <c r="I589" s="1" t="s">
        <v>1271</v>
      </c>
    </row>
    <row r="590" spans="1:9" x14ac:dyDescent="0.2">
      <c r="A590" s="1" t="s">
        <v>1269</v>
      </c>
      <c r="B590" s="1" t="s">
        <v>1273</v>
      </c>
      <c r="C590" s="1" t="s">
        <v>129</v>
      </c>
      <c r="D590" s="5">
        <v>44692000</v>
      </c>
      <c r="E590" s="1" t="s">
        <v>137</v>
      </c>
      <c r="F590" s="1" t="s">
        <v>138</v>
      </c>
      <c r="G590" s="1" t="s">
        <v>132</v>
      </c>
      <c r="H590" s="1" t="s">
        <v>367</v>
      </c>
      <c r="I590" s="1" t="s">
        <v>1271</v>
      </c>
    </row>
    <row r="591" spans="1:9" x14ac:dyDescent="0.2">
      <c r="A591" s="1" t="s">
        <v>1269</v>
      </c>
      <c r="B591" s="1" t="s">
        <v>1274</v>
      </c>
      <c r="C591" s="1" t="s">
        <v>129</v>
      </c>
      <c r="D591" s="5">
        <v>1590000</v>
      </c>
      <c r="E591" s="1" t="s">
        <v>137</v>
      </c>
      <c r="F591" s="1" t="s">
        <v>138</v>
      </c>
      <c r="G591" s="1" t="s">
        <v>132</v>
      </c>
      <c r="H591" s="1" t="s">
        <v>378</v>
      </c>
      <c r="I591" s="1" t="s">
        <v>1271</v>
      </c>
    </row>
    <row r="592" spans="1:9" x14ac:dyDescent="0.2">
      <c r="A592" s="1" t="s">
        <v>1269</v>
      </c>
      <c r="B592" s="1" t="s">
        <v>1275</v>
      </c>
      <c r="C592" s="1" t="s">
        <v>129</v>
      </c>
      <c r="D592" s="5">
        <v>33362100</v>
      </c>
      <c r="E592" s="1" t="s">
        <v>137</v>
      </c>
      <c r="F592" s="1" t="s">
        <v>138</v>
      </c>
      <c r="G592" s="1" t="s">
        <v>132</v>
      </c>
      <c r="H592" s="1" t="s">
        <v>1211</v>
      </c>
      <c r="I592" s="1" t="s">
        <v>1271</v>
      </c>
    </row>
    <row r="593" spans="1:9" x14ac:dyDescent="0.2">
      <c r="A593" s="1" t="s">
        <v>1269</v>
      </c>
      <c r="B593" s="1" t="s">
        <v>1276</v>
      </c>
      <c r="C593" s="1" t="s">
        <v>129</v>
      </c>
      <c r="D593" s="5">
        <v>65342580</v>
      </c>
      <c r="E593" s="1" t="s">
        <v>137</v>
      </c>
      <c r="F593" s="1" t="s">
        <v>138</v>
      </c>
      <c r="G593" s="1" t="s">
        <v>132</v>
      </c>
      <c r="H593" s="1" t="s">
        <v>334</v>
      </c>
      <c r="I593" s="1" t="s">
        <v>1271</v>
      </c>
    </row>
    <row r="594" spans="1:9" x14ac:dyDescent="0.2">
      <c r="A594" s="1" t="s">
        <v>1277</v>
      </c>
      <c r="B594" s="1" t="s">
        <v>1278</v>
      </c>
      <c r="C594" s="1" t="s">
        <v>129</v>
      </c>
      <c r="D594" s="5">
        <v>7793739</v>
      </c>
      <c r="E594" s="1" t="s">
        <v>352</v>
      </c>
      <c r="F594" s="1" t="s">
        <v>176</v>
      </c>
      <c r="G594" s="1" t="s">
        <v>152</v>
      </c>
      <c r="H594" s="1" t="s">
        <v>321</v>
      </c>
      <c r="I594" s="1" t="s">
        <v>1279</v>
      </c>
    </row>
    <row r="595" spans="1:9" x14ac:dyDescent="0.2">
      <c r="A595" s="1" t="s">
        <v>1280</v>
      </c>
      <c r="B595" s="1" t="s">
        <v>1281</v>
      </c>
      <c r="C595" s="1" t="s">
        <v>129</v>
      </c>
      <c r="D595" s="5">
        <v>152283000</v>
      </c>
      <c r="E595" s="1" t="s">
        <v>182</v>
      </c>
      <c r="F595" s="1" t="s">
        <v>138</v>
      </c>
      <c r="G595" s="1" t="s">
        <v>132</v>
      </c>
      <c r="H595" s="1" t="s">
        <v>620</v>
      </c>
      <c r="I595" s="1" t="s">
        <v>1282</v>
      </c>
    </row>
    <row r="596" spans="1:9" x14ac:dyDescent="0.2">
      <c r="A596" s="1" t="s">
        <v>1283</v>
      </c>
      <c r="B596" s="1" t="s">
        <v>1284</v>
      </c>
      <c r="C596" s="1" t="s">
        <v>129</v>
      </c>
      <c r="D596" s="5">
        <v>96670288</v>
      </c>
      <c r="E596" s="1" t="s">
        <v>352</v>
      </c>
      <c r="F596" s="1" t="s">
        <v>176</v>
      </c>
      <c r="G596" s="1" t="s">
        <v>152</v>
      </c>
      <c r="H596" s="1" t="s">
        <v>177</v>
      </c>
      <c r="I596" s="1" t="s">
        <v>1285</v>
      </c>
    </row>
    <row r="597" spans="1:9" x14ac:dyDescent="0.2">
      <c r="A597" s="1" t="s">
        <v>1286</v>
      </c>
      <c r="B597" s="1" t="s">
        <v>1287</v>
      </c>
      <c r="C597" s="1" t="s">
        <v>129</v>
      </c>
      <c r="D597" s="5">
        <v>135374000</v>
      </c>
      <c r="E597" s="1" t="s">
        <v>130</v>
      </c>
      <c r="F597" s="1" t="s">
        <v>131</v>
      </c>
      <c r="G597" s="1" t="s">
        <v>132</v>
      </c>
      <c r="H597" s="1" t="s">
        <v>1074</v>
      </c>
      <c r="I597" s="1" t="s">
        <v>1288</v>
      </c>
    </row>
    <row r="598" spans="1:9" x14ac:dyDescent="0.2">
      <c r="A598" s="1" t="s">
        <v>1286</v>
      </c>
      <c r="B598" s="1" t="s">
        <v>1289</v>
      </c>
      <c r="C598" s="1" t="s">
        <v>129</v>
      </c>
      <c r="D598" s="5">
        <v>217625000</v>
      </c>
      <c r="E598" s="1" t="s">
        <v>130</v>
      </c>
      <c r="F598" s="1" t="s">
        <v>131</v>
      </c>
      <c r="G598" s="1" t="s">
        <v>132</v>
      </c>
      <c r="H598" s="1" t="s">
        <v>1290</v>
      </c>
      <c r="I598" s="1" t="s">
        <v>1288</v>
      </c>
    </row>
    <row r="599" spans="1:9" x14ac:dyDescent="0.2">
      <c r="A599" s="1" t="s">
        <v>1286</v>
      </c>
      <c r="B599" s="1" t="s">
        <v>1291</v>
      </c>
      <c r="C599" s="1" t="s">
        <v>129</v>
      </c>
      <c r="D599" s="5">
        <v>156425000</v>
      </c>
      <c r="E599" s="1" t="s">
        <v>130</v>
      </c>
      <c r="F599" s="1" t="s">
        <v>131</v>
      </c>
      <c r="G599" s="1" t="s">
        <v>132</v>
      </c>
      <c r="H599" s="1" t="s">
        <v>357</v>
      </c>
      <c r="I599" s="1" t="s">
        <v>1288</v>
      </c>
    </row>
    <row r="600" spans="1:9" x14ac:dyDescent="0.2">
      <c r="A600" s="1" t="s">
        <v>1286</v>
      </c>
      <c r="B600" s="1" t="s">
        <v>1292</v>
      </c>
      <c r="C600" s="1" t="s">
        <v>129</v>
      </c>
      <c r="D600" s="5">
        <v>81760000</v>
      </c>
      <c r="E600" s="1" t="s">
        <v>130</v>
      </c>
      <c r="F600" s="1" t="s">
        <v>131</v>
      </c>
      <c r="G600" s="1" t="s">
        <v>132</v>
      </c>
      <c r="H600" s="1" t="s">
        <v>1293</v>
      </c>
      <c r="I600" s="1" t="s">
        <v>1288</v>
      </c>
    </row>
    <row r="601" spans="1:9" x14ac:dyDescent="0.2">
      <c r="A601" s="1" t="s">
        <v>1286</v>
      </c>
      <c r="B601" s="1" t="s">
        <v>1294</v>
      </c>
      <c r="C601" s="1" t="s">
        <v>129</v>
      </c>
      <c r="D601" s="5">
        <v>24589600</v>
      </c>
      <c r="E601" s="1" t="s">
        <v>130</v>
      </c>
      <c r="F601" s="1" t="s">
        <v>131</v>
      </c>
      <c r="G601" s="1" t="s">
        <v>132</v>
      </c>
      <c r="H601" s="1" t="s">
        <v>269</v>
      </c>
      <c r="I601" s="1" t="s">
        <v>1288</v>
      </c>
    </row>
    <row r="602" spans="1:9" x14ac:dyDescent="0.2">
      <c r="A602" s="1" t="s">
        <v>759</v>
      </c>
      <c r="B602" s="1" t="s">
        <v>763</v>
      </c>
      <c r="C602" s="1" t="s">
        <v>129</v>
      </c>
      <c r="D602" s="5">
        <v>689171613</v>
      </c>
      <c r="E602" s="1" t="s">
        <v>761</v>
      </c>
      <c r="F602" s="1" t="s">
        <v>531</v>
      </c>
      <c r="G602" s="1" t="s">
        <v>132</v>
      </c>
      <c r="H602" s="1" t="s">
        <v>419</v>
      </c>
      <c r="I602" s="1" t="s">
        <v>762</v>
      </c>
    </row>
    <row r="603" spans="1:9" x14ac:dyDescent="0.2">
      <c r="A603" s="1" t="s">
        <v>764</v>
      </c>
      <c r="B603" s="1" t="s">
        <v>1295</v>
      </c>
      <c r="C603" s="1" t="s">
        <v>129</v>
      </c>
      <c r="D603" s="5">
        <v>1619869</v>
      </c>
      <c r="E603" s="1" t="s">
        <v>530</v>
      </c>
      <c r="F603" s="1" t="s">
        <v>531</v>
      </c>
      <c r="G603" s="1" t="s">
        <v>132</v>
      </c>
      <c r="H603" s="1" t="s">
        <v>532</v>
      </c>
      <c r="I603" s="1" t="s">
        <v>766</v>
      </c>
    </row>
    <row r="604" spans="1:9" x14ac:dyDescent="0.2">
      <c r="A604" s="1" t="s">
        <v>1296</v>
      </c>
      <c r="B604" s="1" t="s">
        <v>1297</v>
      </c>
      <c r="C604" s="1" t="s">
        <v>129</v>
      </c>
      <c r="D604" s="5">
        <v>35402400</v>
      </c>
      <c r="E604" s="1" t="s">
        <v>130</v>
      </c>
      <c r="F604" s="1" t="s">
        <v>131</v>
      </c>
      <c r="G604" s="1" t="s">
        <v>132</v>
      </c>
      <c r="H604" s="1" t="s">
        <v>505</v>
      </c>
      <c r="I604" s="1" t="s">
        <v>506</v>
      </c>
    </row>
    <row r="605" spans="1:9" x14ac:dyDescent="0.2">
      <c r="A605" s="1" t="s">
        <v>1298</v>
      </c>
      <c r="B605" s="1" t="s">
        <v>1299</v>
      </c>
      <c r="C605" s="1" t="s">
        <v>129</v>
      </c>
      <c r="D605" s="5">
        <v>26214000</v>
      </c>
      <c r="E605" s="1" t="s">
        <v>222</v>
      </c>
      <c r="F605" s="1" t="s">
        <v>145</v>
      </c>
      <c r="G605" s="1" t="s">
        <v>132</v>
      </c>
      <c r="H605" s="1" t="s">
        <v>327</v>
      </c>
      <c r="I605" s="1" t="s">
        <v>1300</v>
      </c>
    </row>
    <row r="606" spans="1:9" x14ac:dyDescent="0.2">
      <c r="A606" s="1" t="s">
        <v>1301</v>
      </c>
      <c r="B606" s="1" t="s">
        <v>1302</v>
      </c>
      <c r="C606" s="1" t="s">
        <v>129</v>
      </c>
      <c r="D606" s="5">
        <v>10848036</v>
      </c>
      <c r="E606" s="1" t="s">
        <v>530</v>
      </c>
      <c r="F606" s="1" t="s">
        <v>531</v>
      </c>
      <c r="G606" s="1" t="s">
        <v>132</v>
      </c>
      <c r="H606" s="1" t="s">
        <v>146</v>
      </c>
      <c r="I606" s="1" t="s">
        <v>1303</v>
      </c>
    </row>
    <row r="607" spans="1:9" x14ac:dyDescent="0.2">
      <c r="A607" s="1" t="s">
        <v>1304</v>
      </c>
      <c r="B607" s="1" t="s">
        <v>1305</v>
      </c>
      <c r="C607" s="1" t="s">
        <v>129</v>
      </c>
      <c r="D607" s="5">
        <v>17575588.800000001</v>
      </c>
      <c r="E607" s="1" t="s">
        <v>252</v>
      </c>
      <c r="F607" s="1" t="s">
        <v>188</v>
      </c>
      <c r="G607" s="1" t="s">
        <v>132</v>
      </c>
      <c r="H607" s="1" t="s">
        <v>310</v>
      </c>
      <c r="I607" s="1" t="s">
        <v>1306</v>
      </c>
    </row>
    <row r="608" spans="1:9" x14ac:dyDescent="0.2">
      <c r="A608" s="1" t="s">
        <v>1307</v>
      </c>
      <c r="B608" s="1" t="s">
        <v>1308</v>
      </c>
      <c r="C608" s="1" t="s">
        <v>129</v>
      </c>
      <c r="D608" s="5">
        <v>195334256.40000001</v>
      </c>
      <c r="E608" s="1" t="s">
        <v>137</v>
      </c>
      <c r="F608" s="1" t="s">
        <v>138</v>
      </c>
      <c r="G608" s="1" t="s">
        <v>132</v>
      </c>
      <c r="H608" s="1" t="s">
        <v>139</v>
      </c>
      <c r="I608" s="1" t="s">
        <v>1161</v>
      </c>
    </row>
    <row r="609" spans="1:9" x14ac:dyDescent="0.2">
      <c r="A609" s="1" t="s">
        <v>1309</v>
      </c>
      <c r="B609" s="1" t="s">
        <v>1310</v>
      </c>
      <c r="C609" s="1" t="s">
        <v>129</v>
      </c>
      <c r="D609" s="5">
        <v>203625000</v>
      </c>
      <c r="E609" s="1" t="s">
        <v>144</v>
      </c>
      <c r="F609" s="1" t="s">
        <v>145</v>
      </c>
      <c r="G609" s="1" t="s">
        <v>132</v>
      </c>
      <c r="H609" s="1" t="s">
        <v>1311</v>
      </c>
      <c r="I609" s="1" t="s">
        <v>1312</v>
      </c>
    </row>
    <row r="610" spans="1:9" x14ac:dyDescent="0.2">
      <c r="A610" s="1" t="s">
        <v>1309</v>
      </c>
      <c r="B610" s="1" t="s">
        <v>1313</v>
      </c>
      <c r="C610" s="1" t="s">
        <v>129</v>
      </c>
      <c r="D610" s="5">
        <v>13960000</v>
      </c>
      <c r="E610" s="1" t="s">
        <v>144</v>
      </c>
      <c r="F610" s="1" t="s">
        <v>145</v>
      </c>
      <c r="G610" s="1" t="s">
        <v>132</v>
      </c>
      <c r="H610" s="1" t="s">
        <v>713</v>
      </c>
      <c r="I610" s="1" t="s">
        <v>1312</v>
      </c>
    </row>
    <row r="611" spans="1:9" x14ac:dyDescent="0.2">
      <c r="A611" s="1" t="s">
        <v>1314</v>
      </c>
      <c r="B611" s="1" t="s">
        <v>1315</v>
      </c>
      <c r="C611" s="1" t="s">
        <v>129</v>
      </c>
      <c r="D611" s="5">
        <v>120010752</v>
      </c>
      <c r="E611" s="1" t="s">
        <v>252</v>
      </c>
      <c r="F611" s="1" t="s">
        <v>188</v>
      </c>
      <c r="G611" s="1" t="s">
        <v>132</v>
      </c>
      <c r="H611" s="1" t="s">
        <v>212</v>
      </c>
      <c r="I611" s="1" t="s">
        <v>1316</v>
      </c>
    </row>
    <row r="612" spans="1:9" x14ac:dyDescent="0.2">
      <c r="A612" s="1" t="s">
        <v>1317</v>
      </c>
      <c r="B612" s="1" t="s">
        <v>1318</v>
      </c>
      <c r="C612" s="1" t="s">
        <v>129</v>
      </c>
      <c r="D612" s="5">
        <v>106884576</v>
      </c>
      <c r="E612" s="1" t="s">
        <v>252</v>
      </c>
      <c r="F612" s="1" t="s">
        <v>188</v>
      </c>
      <c r="G612" s="1" t="s">
        <v>132</v>
      </c>
      <c r="H612" s="1" t="s">
        <v>505</v>
      </c>
      <c r="I612" s="1" t="s">
        <v>1319</v>
      </c>
    </row>
    <row r="613" spans="1:9" x14ac:dyDescent="0.2">
      <c r="A613" s="1" t="s">
        <v>839</v>
      </c>
      <c r="B613" s="1" t="s">
        <v>840</v>
      </c>
      <c r="C613" s="1" t="s">
        <v>129</v>
      </c>
      <c r="D613" s="5">
        <v>8100380</v>
      </c>
      <c r="E613" s="1" t="s">
        <v>530</v>
      </c>
      <c r="F613" s="1" t="s">
        <v>531</v>
      </c>
      <c r="G613" s="1" t="s">
        <v>132</v>
      </c>
      <c r="H613" s="1" t="s">
        <v>1266</v>
      </c>
      <c r="I613" s="1" t="s">
        <v>841</v>
      </c>
    </row>
    <row r="614" spans="1:9" x14ac:dyDescent="0.2">
      <c r="A614" s="1" t="s">
        <v>1320</v>
      </c>
      <c r="B614" s="1" t="s">
        <v>1321</v>
      </c>
      <c r="C614" s="1" t="s">
        <v>129</v>
      </c>
      <c r="D614" s="5">
        <v>4427160</v>
      </c>
      <c r="E614" s="1" t="s">
        <v>352</v>
      </c>
      <c r="F614" s="1" t="s">
        <v>176</v>
      </c>
      <c r="G614" s="1" t="s">
        <v>152</v>
      </c>
      <c r="H614" s="1" t="s">
        <v>177</v>
      </c>
      <c r="I614" s="1" t="s">
        <v>1322</v>
      </c>
    </row>
    <row r="615" spans="1:9" x14ac:dyDescent="0.2">
      <c r="A615" s="1" t="s">
        <v>1323</v>
      </c>
      <c r="B615" s="1" t="s">
        <v>1324</v>
      </c>
      <c r="C615" s="1" t="s">
        <v>129</v>
      </c>
      <c r="D615" s="5">
        <v>69280000</v>
      </c>
      <c r="E615" s="1" t="s">
        <v>137</v>
      </c>
      <c r="F615" s="1" t="s">
        <v>138</v>
      </c>
      <c r="G615" s="1" t="s">
        <v>132</v>
      </c>
      <c r="H615" s="1" t="s">
        <v>409</v>
      </c>
      <c r="I615" s="1" t="s">
        <v>1325</v>
      </c>
    </row>
    <row r="616" spans="1:9" x14ac:dyDescent="0.2">
      <c r="A616" s="1" t="s">
        <v>1326</v>
      </c>
      <c r="B616" s="1" t="s">
        <v>1327</v>
      </c>
      <c r="C616" s="1" t="s">
        <v>129</v>
      </c>
      <c r="D616" s="5">
        <v>3951000</v>
      </c>
      <c r="E616" s="1" t="s">
        <v>282</v>
      </c>
      <c r="F616" s="1" t="s">
        <v>188</v>
      </c>
      <c r="G616" s="1" t="s">
        <v>132</v>
      </c>
      <c r="H616" s="1" t="s">
        <v>713</v>
      </c>
      <c r="I616" s="1" t="s">
        <v>1328</v>
      </c>
    </row>
    <row r="617" spans="1:9" x14ac:dyDescent="0.2">
      <c r="A617" s="1" t="s">
        <v>869</v>
      </c>
      <c r="B617" s="1" t="s">
        <v>1329</v>
      </c>
      <c r="C617" s="1" t="s">
        <v>129</v>
      </c>
      <c r="D617" s="5">
        <v>1691200</v>
      </c>
      <c r="E617" s="1" t="s">
        <v>137</v>
      </c>
      <c r="F617" s="1" t="s">
        <v>138</v>
      </c>
      <c r="G617" s="1" t="s">
        <v>132</v>
      </c>
      <c r="H617" s="1" t="s">
        <v>871</v>
      </c>
      <c r="I617" s="1" t="s">
        <v>872</v>
      </c>
    </row>
    <row r="618" spans="1:9" x14ac:dyDescent="0.2">
      <c r="A618" s="1" t="s">
        <v>880</v>
      </c>
      <c r="B618" s="1" t="s">
        <v>1330</v>
      </c>
      <c r="C618" s="1" t="s">
        <v>129</v>
      </c>
      <c r="D618" s="5">
        <v>60226627.600000001</v>
      </c>
      <c r="E618" s="1" t="s">
        <v>130</v>
      </c>
      <c r="F618" s="1" t="s">
        <v>131</v>
      </c>
      <c r="G618" s="1" t="s">
        <v>132</v>
      </c>
      <c r="H618" s="1" t="s">
        <v>310</v>
      </c>
      <c r="I618" s="1" t="s">
        <v>882</v>
      </c>
    </row>
    <row r="619" spans="1:9" x14ac:dyDescent="0.2">
      <c r="A619" s="1" t="s">
        <v>1331</v>
      </c>
      <c r="B619" s="1" t="s">
        <v>1332</v>
      </c>
      <c r="C619" s="1" t="s">
        <v>129</v>
      </c>
      <c r="D619" s="5">
        <v>24208680</v>
      </c>
      <c r="E619" s="1" t="s">
        <v>1333</v>
      </c>
      <c r="F619" s="1" t="s">
        <v>1334</v>
      </c>
      <c r="G619" s="1" t="s">
        <v>132</v>
      </c>
      <c r="H619" s="1" t="s">
        <v>269</v>
      </c>
      <c r="I619" s="1" t="s">
        <v>1335</v>
      </c>
    </row>
    <row r="620" spans="1:9" x14ac:dyDescent="0.2">
      <c r="A620" s="1" t="s">
        <v>1331</v>
      </c>
      <c r="B620" s="1" t="s">
        <v>1336</v>
      </c>
      <c r="C620" s="1" t="s">
        <v>129</v>
      </c>
      <c r="D620" s="5">
        <v>20999440</v>
      </c>
      <c r="E620" s="1" t="s">
        <v>1333</v>
      </c>
      <c r="F620" s="1" t="s">
        <v>1334</v>
      </c>
      <c r="G620" s="1" t="s">
        <v>132</v>
      </c>
      <c r="H620" s="1" t="s">
        <v>334</v>
      </c>
      <c r="I620" s="1" t="s">
        <v>1335</v>
      </c>
    </row>
    <row r="621" spans="1:9" x14ac:dyDescent="0.2">
      <c r="A621" s="1" t="s">
        <v>1331</v>
      </c>
      <c r="B621" s="1" t="s">
        <v>1337</v>
      </c>
      <c r="C621" s="1" t="s">
        <v>129</v>
      </c>
      <c r="D621" s="5">
        <v>10095000</v>
      </c>
      <c r="E621" s="1" t="s">
        <v>1333</v>
      </c>
      <c r="F621" s="1" t="s">
        <v>1334</v>
      </c>
      <c r="G621" s="1" t="s">
        <v>132</v>
      </c>
      <c r="H621" s="1" t="s">
        <v>146</v>
      </c>
      <c r="I621" s="1" t="s">
        <v>1335</v>
      </c>
    </row>
    <row r="622" spans="1:9" x14ac:dyDescent="0.2">
      <c r="A622" s="1" t="s">
        <v>1338</v>
      </c>
      <c r="B622" s="1" t="s">
        <v>1339</v>
      </c>
      <c r="C622" s="1" t="s">
        <v>129</v>
      </c>
      <c r="D622" s="5">
        <v>26060400</v>
      </c>
      <c r="E622" s="1" t="s">
        <v>252</v>
      </c>
      <c r="F622" s="1" t="s">
        <v>188</v>
      </c>
      <c r="G622" s="1" t="s">
        <v>132</v>
      </c>
      <c r="H622" s="1" t="s">
        <v>676</v>
      </c>
      <c r="I622" s="1" t="s">
        <v>1340</v>
      </c>
    </row>
    <row r="623" spans="1:9" x14ac:dyDescent="0.2">
      <c r="A623" s="1" t="s">
        <v>1341</v>
      </c>
      <c r="B623" s="1" t="s">
        <v>1342</v>
      </c>
      <c r="C623" s="1" t="s">
        <v>129</v>
      </c>
      <c r="D623" s="5">
        <v>193771200</v>
      </c>
      <c r="E623" s="1" t="s">
        <v>530</v>
      </c>
      <c r="F623" s="1" t="s">
        <v>531</v>
      </c>
      <c r="G623" s="1" t="s">
        <v>132</v>
      </c>
      <c r="H623" s="1" t="s">
        <v>146</v>
      </c>
      <c r="I623" s="1" t="s">
        <v>1343</v>
      </c>
    </row>
    <row r="624" spans="1:9" x14ac:dyDescent="0.2">
      <c r="A624" s="1" t="s">
        <v>1344</v>
      </c>
      <c r="B624" s="1" t="s">
        <v>1345</v>
      </c>
      <c r="C624" s="1" t="s">
        <v>129</v>
      </c>
      <c r="D624" s="5">
        <v>707424552</v>
      </c>
      <c r="E624" s="1" t="s">
        <v>252</v>
      </c>
      <c r="F624" s="1" t="s">
        <v>188</v>
      </c>
      <c r="G624" s="1" t="s">
        <v>132</v>
      </c>
      <c r="H624" s="1" t="s">
        <v>310</v>
      </c>
      <c r="I624" s="1" t="s">
        <v>1346</v>
      </c>
    </row>
    <row r="625" spans="1:9" x14ac:dyDescent="0.2">
      <c r="A625" s="1" t="s">
        <v>1344</v>
      </c>
      <c r="B625" s="1" t="s">
        <v>1347</v>
      </c>
      <c r="C625" s="1" t="s">
        <v>129</v>
      </c>
      <c r="D625" s="5">
        <v>4279993.2</v>
      </c>
      <c r="E625" s="1" t="s">
        <v>252</v>
      </c>
      <c r="F625" s="1" t="s">
        <v>188</v>
      </c>
      <c r="G625" s="1" t="s">
        <v>132</v>
      </c>
      <c r="H625" s="1" t="s">
        <v>310</v>
      </c>
      <c r="I625" s="1" t="s">
        <v>1346</v>
      </c>
    </row>
    <row r="626" spans="1:9" x14ac:dyDescent="0.2">
      <c r="A626" s="1" t="s">
        <v>1344</v>
      </c>
      <c r="B626" s="1" t="s">
        <v>1348</v>
      </c>
      <c r="C626" s="1" t="s">
        <v>129</v>
      </c>
      <c r="D626" s="5">
        <v>243318600</v>
      </c>
      <c r="E626" s="1" t="s">
        <v>252</v>
      </c>
      <c r="F626" s="1" t="s">
        <v>188</v>
      </c>
      <c r="G626" s="1" t="s">
        <v>132</v>
      </c>
      <c r="H626" s="1" t="s">
        <v>310</v>
      </c>
      <c r="I626" s="1" t="s">
        <v>1346</v>
      </c>
    </row>
    <row r="627" spans="1:9" x14ac:dyDescent="0.2">
      <c r="A627" s="1" t="s">
        <v>1349</v>
      </c>
      <c r="B627" s="1" t="s">
        <v>1350</v>
      </c>
      <c r="C627" s="1" t="s">
        <v>129</v>
      </c>
      <c r="D627" s="5">
        <v>229421808</v>
      </c>
      <c r="E627" s="1" t="s">
        <v>252</v>
      </c>
      <c r="F627" s="1" t="s">
        <v>188</v>
      </c>
      <c r="G627" s="1" t="s">
        <v>132</v>
      </c>
      <c r="H627" s="1" t="s">
        <v>959</v>
      </c>
      <c r="I627" s="1" t="s">
        <v>1351</v>
      </c>
    </row>
    <row r="628" spans="1:9" x14ac:dyDescent="0.2">
      <c r="A628" s="1" t="s">
        <v>1352</v>
      </c>
      <c r="B628" s="1" t="s">
        <v>1353</v>
      </c>
      <c r="C628" s="1" t="s">
        <v>129</v>
      </c>
      <c r="D628" s="5">
        <v>10509900.48</v>
      </c>
      <c r="E628" s="1" t="s">
        <v>228</v>
      </c>
      <c r="F628" s="1" t="s">
        <v>138</v>
      </c>
      <c r="G628" s="1" t="s">
        <v>132</v>
      </c>
      <c r="H628" s="1" t="s">
        <v>269</v>
      </c>
      <c r="I628" s="1" t="s">
        <v>1354</v>
      </c>
    </row>
    <row r="629" spans="1:9" x14ac:dyDescent="0.2">
      <c r="A629" s="1" t="s">
        <v>968</v>
      </c>
      <c r="B629" s="1" t="s">
        <v>969</v>
      </c>
      <c r="C629" s="1" t="s">
        <v>129</v>
      </c>
      <c r="D629" s="5">
        <v>92349764.579999998</v>
      </c>
      <c r="E629" s="1" t="s">
        <v>615</v>
      </c>
      <c r="F629" s="1" t="s">
        <v>531</v>
      </c>
      <c r="G629" s="1" t="s">
        <v>132</v>
      </c>
      <c r="H629" s="1" t="s">
        <v>616</v>
      </c>
      <c r="I629" s="1" t="s">
        <v>970</v>
      </c>
    </row>
    <row r="630" spans="1:9" x14ac:dyDescent="0.2">
      <c r="A630" s="1" t="s">
        <v>971</v>
      </c>
      <c r="B630" s="1" t="s">
        <v>1355</v>
      </c>
      <c r="C630" s="1" t="s">
        <v>129</v>
      </c>
      <c r="D630" s="5">
        <v>240000</v>
      </c>
      <c r="E630" s="1" t="s">
        <v>245</v>
      </c>
      <c r="F630" s="1" t="s">
        <v>246</v>
      </c>
      <c r="G630" s="1" t="s">
        <v>247</v>
      </c>
      <c r="H630" s="1" t="s">
        <v>973</v>
      </c>
      <c r="I630" s="1" t="s">
        <v>974</v>
      </c>
    </row>
    <row r="631" spans="1:9" x14ac:dyDescent="0.2">
      <c r="A631" s="1" t="s">
        <v>1356</v>
      </c>
      <c r="B631" s="1" t="s">
        <v>1357</v>
      </c>
      <c r="C631" s="1" t="s">
        <v>129</v>
      </c>
      <c r="D631" s="5">
        <v>2933392</v>
      </c>
      <c r="E631" s="1" t="s">
        <v>245</v>
      </c>
      <c r="F631" s="1" t="s">
        <v>246</v>
      </c>
      <c r="G631" s="1" t="s">
        <v>247</v>
      </c>
      <c r="H631" s="1" t="s">
        <v>837</v>
      </c>
      <c r="I631" s="1" t="s">
        <v>1358</v>
      </c>
    </row>
    <row r="632" spans="1:9" x14ac:dyDescent="0.2">
      <c r="A632" s="1" t="s">
        <v>1359</v>
      </c>
      <c r="B632" s="1" t="s">
        <v>1360</v>
      </c>
      <c r="C632" s="1" t="s">
        <v>129</v>
      </c>
      <c r="D632" s="5">
        <v>56697300</v>
      </c>
      <c r="E632" s="1" t="s">
        <v>252</v>
      </c>
      <c r="F632" s="1" t="s">
        <v>188</v>
      </c>
      <c r="G632" s="1" t="s">
        <v>132</v>
      </c>
      <c r="H632" s="1" t="s">
        <v>318</v>
      </c>
      <c r="I632" s="1" t="s">
        <v>1361</v>
      </c>
    </row>
    <row r="633" spans="1:9" x14ac:dyDescent="0.2">
      <c r="A633" s="1" t="s">
        <v>1362</v>
      </c>
      <c r="B633" s="1" t="s">
        <v>1363</v>
      </c>
      <c r="C633" s="1" t="s">
        <v>129</v>
      </c>
      <c r="D633" s="5">
        <v>89916483.900000006</v>
      </c>
      <c r="E633" s="1" t="s">
        <v>615</v>
      </c>
      <c r="F633" s="1" t="s">
        <v>531</v>
      </c>
      <c r="G633" s="1" t="s">
        <v>132</v>
      </c>
      <c r="H633" s="1" t="s">
        <v>737</v>
      </c>
      <c r="I633" s="1" t="s">
        <v>1364</v>
      </c>
    </row>
    <row r="634" spans="1:9" x14ac:dyDescent="0.2">
      <c r="A634" s="1" t="s">
        <v>1365</v>
      </c>
      <c r="B634" s="1" t="s">
        <v>1366</v>
      </c>
      <c r="C634" s="1" t="s">
        <v>129</v>
      </c>
      <c r="D634" s="5">
        <v>20012500</v>
      </c>
      <c r="E634" s="1" t="s">
        <v>137</v>
      </c>
      <c r="F634" s="1" t="s">
        <v>138</v>
      </c>
      <c r="G634" s="1" t="s">
        <v>132</v>
      </c>
      <c r="H634" s="1" t="s">
        <v>1074</v>
      </c>
      <c r="I634" s="1" t="s">
        <v>1367</v>
      </c>
    </row>
    <row r="635" spans="1:9" x14ac:dyDescent="0.2">
      <c r="A635" s="1" t="s">
        <v>1368</v>
      </c>
      <c r="B635" s="1" t="s">
        <v>1369</v>
      </c>
      <c r="C635" s="1" t="s">
        <v>129</v>
      </c>
      <c r="D635" s="5">
        <v>12989952</v>
      </c>
      <c r="E635" s="1" t="s">
        <v>1147</v>
      </c>
      <c r="F635" s="1" t="s">
        <v>188</v>
      </c>
      <c r="G635" s="1" t="s">
        <v>132</v>
      </c>
      <c r="H635" s="1" t="s">
        <v>212</v>
      </c>
      <c r="I635" s="1" t="s">
        <v>1370</v>
      </c>
    </row>
    <row r="636" spans="1:9" x14ac:dyDescent="0.2">
      <c r="A636" s="1" t="s">
        <v>1368</v>
      </c>
      <c r="B636" s="1" t="s">
        <v>1371</v>
      </c>
      <c r="C636" s="1" t="s">
        <v>129</v>
      </c>
      <c r="D636" s="5">
        <v>1978368</v>
      </c>
      <c r="E636" s="1" t="s">
        <v>1147</v>
      </c>
      <c r="F636" s="1" t="s">
        <v>188</v>
      </c>
      <c r="G636" s="1" t="s">
        <v>132</v>
      </c>
      <c r="H636" s="1" t="s">
        <v>505</v>
      </c>
      <c r="I636" s="1" t="s">
        <v>1370</v>
      </c>
    </row>
    <row r="637" spans="1:9" x14ac:dyDescent="0.2">
      <c r="A637" s="1" t="s">
        <v>1116</v>
      </c>
      <c r="B637" s="1" t="s">
        <v>1117</v>
      </c>
      <c r="C637" s="1" t="s">
        <v>129</v>
      </c>
      <c r="D637" s="5">
        <v>15600000</v>
      </c>
      <c r="E637" s="1" t="s">
        <v>245</v>
      </c>
      <c r="F637" s="1" t="s">
        <v>246</v>
      </c>
      <c r="G637" s="1" t="s">
        <v>247</v>
      </c>
      <c r="H637" s="1" t="s">
        <v>1118</v>
      </c>
      <c r="I637" s="1" t="s">
        <v>1119</v>
      </c>
    </row>
    <row r="638" spans="1:9" x14ac:dyDescent="0.2">
      <c r="A638" s="1" t="s">
        <v>1372</v>
      </c>
      <c r="B638" s="1" t="s">
        <v>1373</v>
      </c>
      <c r="C638" s="1" t="s">
        <v>129</v>
      </c>
      <c r="D638" s="5">
        <v>234936000</v>
      </c>
      <c r="E638" s="1" t="s">
        <v>137</v>
      </c>
      <c r="F638" s="1" t="s">
        <v>138</v>
      </c>
      <c r="G638" s="1" t="s">
        <v>132</v>
      </c>
      <c r="H638" s="1" t="s">
        <v>158</v>
      </c>
      <c r="I638" s="1" t="s">
        <v>1374</v>
      </c>
    </row>
    <row r="639" spans="1:9" x14ac:dyDescent="0.2">
      <c r="A639" s="1" t="s">
        <v>1375</v>
      </c>
      <c r="B639" s="1" t="s">
        <v>1376</v>
      </c>
      <c r="C639" s="1" t="s">
        <v>129</v>
      </c>
      <c r="D639" s="5">
        <v>5042736</v>
      </c>
      <c r="E639" s="1" t="s">
        <v>252</v>
      </c>
      <c r="F639" s="1" t="s">
        <v>188</v>
      </c>
      <c r="G639" s="1" t="s">
        <v>132</v>
      </c>
      <c r="H639" s="1" t="s">
        <v>158</v>
      </c>
      <c r="I639" s="1" t="s">
        <v>1377</v>
      </c>
    </row>
    <row r="640" spans="1:9" x14ac:dyDescent="0.2">
      <c r="A640" s="1" t="s">
        <v>999</v>
      </c>
      <c r="B640" s="1" t="s">
        <v>1378</v>
      </c>
      <c r="C640" s="1" t="s">
        <v>129</v>
      </c>
      <c r="D640" s="5">
        <v>570000</v>
      </c>
      <c r="E640" s="1" t="s">
        <v>222</v>
      </c>
      <c r="F640" s="1" t="s">
        <v>145</v>
      </c>
      <c r="G640" s="1" t="s">
        <v>132</v>
      </c>
      <c r="H640" s="1" t="s">
        <v>1001</v>
      </c>
      <c r="I640" s="1" t="s">
        <v>1002</v>
      </c>
    </row>
    <row r="641" spans="1:9" x14ac:dyDescent="0.2">
      <c r="A641" s="1" t="s">
        <v>1379</v>
      </c>
      <c r="B641" s="1" t="s">
        <v>1380</v>
      </c>
      <c r="C641" s="1" t="s">
        <v>129</v>
      </c>
      <c r="D641" s="5">
        <v>75423194</v>
      </c>
      <c r="E641" s="1" t="s">
        <v>352</v>
      </c>
      <c r="F641" s="1" t="s">
        <v>176</v>
      </c>
      <c r="G641" s="1" t="s">
        <v>152</v>
      </c>
      <c r="H641" s="1" t="s">
        <v>29</v>
      </c>
      <c r="I641" s="1" t="s">
        <v>1381</v>
      </c>
    </row>
    <row r="642" spans="1:9" x14ac:dyDescent="0.2">
      <c r="A642" s="1" t="s">
        <v>1382</v>
      </c>
      <c r="B642" s="1" t="s">
        <v>1383</v>
      </c>
      <c r="C642" s="1" t="s">
        <v>129</v>
      </c>
      <c r="D642" s="5">
        <v>18914100</v>
      </c>
      <c r="E642" s="1" t="s">
        <v>130</v>
      </c>
      <c r="F642" s="1" t="s">
        <v>131</v>
      </c>
      <c r="G642" s="1" t="s">
        <v>132</v>
      </c>
      <c r="H642" s="1" t="s">
        <v>1074</v>
      </c>
      <c r="I642" s="1" t="s">
        <v>1212</v>
      </c>
    </row>
    <row r="643" spans="1:9" x14ac:dyDescent="0.2">
      <c r="A643" s="1" t="s">
        <v>1384</v>
      </c>
      <c r="B643" s="1" t="s">
        <v>1385</v>
      </c>
      <c r="C643" s="1" t="s">
        <v>129</v>
      </c>
      <c r="D643" s="5">
        <v>15424653.76</v>
      </c>
      <c r="E643" s="1" t="s">
        <v>352</v>
      </c>
      <c r="F643" s="1" t="s">
        <v>176</v>
      </c>
      <c r="G643" s="1" t="s">
        <v>152</v>
      </c>
      <c r="H643" s="1" t="s">
        <v>359</v>
      </c>
      <c r="I643" s="1" t="s">
        <v>1386</v>
      </c>
    </row>
    <row r="644" spans="1:9" x14ac:dyDescent="0.2">
      <c r="A644" s="1" t="s">
        <v>1387</v>
      </c>
      <c r="B644" s="1" t="s">
        <v>1388</v>
      </c>
      <c r="C644" s="1" t="s">
        <v>129</v>
      </c>
      <c r="D644" s="5">
        <v>2129112</v>
      </c>
      <c r="E644" s="1" t="s">
        <v>530</v>
      </c>
      <c r="F644" s="1" t="s">
        <v>531</v>
      </c>
      <c r="G644" s="1" t="s">
        <v>132</v>
      </c>
      <c r="H644" s="1" t="s">
        <v>310</v>
      </c>
      <c r="I644" s="1" t="s">
        <v>1389</v>
      </c>
    </row>
    <row r="645" spans="1:9" x14ac:dyDescent="0.2">
      <c r="A645" s="1" t="s">
        <v>1018</v>
      </c>
      <c r="B645" s="1" t="s">
        <v>1019</v>
      </c>
      <c r="C645" s="1" t="s">
        <v>129</v>
      </c>
      <c r="D645" s="5">
        <v>838460</v>
      </c>
      <c r="E645" s="1" t="s">
        <v>222</v>
      </c>
      <c r="F645" s="1" t="s">
        <v>145</v>
      </c>
      <c r="G645" s="1" t="s">
        <v>132</v>
      </c>
      <c r="H645" s="1" t="s">
        <v>1020</v>
      </c>
      <c r="I645" s="1" t="s">
        <v>1021</v>
      </c>
    </row>
    <row r="646" spans="1:9" x14ac:dyDescent="0.2">
      <c r="A646" s="1" t="s">
        <v>1390</v>
      </c>
      <c r="B646" s="1" t="s">
        <v>1391</v>
      </c>
      <c r="C646" s="1" t="s">
        <v>129</v>
      </c>
      <c r="D646" s="5">
        <v>9680000</v>
      </c>
      <c r="E646" s="1">
        <v>20</v>
      </c>
      <c r="F646" s="1" t="s">
        <v>11</v>
      </c>
      <c r="G646" s="1" t="s">
        <v>132</v>
      </c>
      <c r="H646" s="1" t="s">
        <v>1392</v>
      </c>
      <c r="I646" s="1" t="s">
        <v>1390</v>
      </c>
    </row>
    <row r="647" spans="1:9" x14ac:dyDescent="0.2">
      <c r="A647" s="1" t="s">
        <v>18</v>
      </c>
      <c r="B647" s="1" t="s">
        <v>1393</v>
      </c>
      <c r="C647" s="1" t="s">
        <v>129</v>
      </c>
      <c r="D647" s="5">
        <v>437559365.67000002</v>
      </c>
      <c r="E647" s="1">
        <v>20</v>
      </c>
      <c r="F647" s="1" t="s">
        <v>11</v>
      </c>
      <c r="G647" s="1" t="s">
        <v>132</v>
      </c>
      <c r="H647" s="1" t="s">
        <v>1394</v>
      </c>
      <c r="I647" s="1" t="s">
        <v>18</v>
      </c>
    </row>
    <row r="648" spans="1:9" x14ac:dyDescent="0.2">
      <c r="A648" s="1" t="s">
        <v>1390</v>
      </c>
      <c r="B648" s="1" t="s">
        <v>1395</v>
      </c>
      <c r="C648" s="1" t="s">
        <v>129</v>
      </c>
      <c r="D648" s="5">
        <v>6300000</v>
      </c>
      <c r="E648" s="1">
        <v>20</v>
      </c>
      <c r="F648" s="1" t="s">
        <v>11</v>
      </c>
      <c r="G648" s="1" t="s">
        <v>132</v>
      </c>
      <c r="H648" s="1" t="s">
        <v>713</v>
      </c>
      <c r="I648" s="1" t="s">
        <v>1390</v>
      </c>
    </row>
    <row r="649" spans="1:9" x14ac:dyDescent="0.2">
      <c r="A649" s="1" t="s">
        <v>18</v>
      </c>
      <c r="B649" s="1" t="s">
        <v>1396</v>
      </c>
      <c r="C649" s="1" t="s">
        <v>129</v>
      </c>
      <c r="D649" s="5">
        <v>50350300</v>
      </c>
      <c r="E649" s="1">
        <v>20</v>
      </c>
      <c r="F649" s="1" t="s">
        <v>11</v>
      </c>
      <c r="G649" s="1" t="s">
        <v>132</v>
      </c>
      <c r="H649" s="1" t="s">
        <v>23</v>
      </c>
      <c r="I649" s="1" t="s">
        <v>18</v>
      </c>
    </row>
    <row r="650" spans="1:9" x14ac:dyDescent="0.2">
      <c r="A650" s="1" t="s">
        <v>32</v>
      </c>
      <c r="B650" s="1" t="s">
        <v>1397</v>
      </c>
      <c r="C650" s="1" t="s">
        <v>129</v>
      </c>
      <c r="D650" s="5">
        <v>46827000</v>
      </c>
      <c r="E650" s="1">
        <v>20</v>
      </c>
      <c r="F650" s="1" t="s">
        <v>11</v>
      </c>
      <c r="G650" s="1" t="s">
        <v>132</v>
      </c>
      <c r="H650" s="1" t="s">
        <v>1398</v>
      </c>
      <c r="I650" s="1" t="s">
        <v>32</v>
      </c>
    </row>
    <row r="651" spans="1:9" x14ac:dyDescent="0.2">
      <c r="A651" s="1" t="s">
        <v>32</v>
      </c>
      <c r="B651" s="1" t="s">
        <v>33</v>
      </c>
      <c r="C651" s="1" t="s">
        <v>129</v>
      </c>
      <c r="D651" s="5">
        <v>31160000</v>
      </c>
      <c r="E651" s="1">
        <v>20</v>
      </c>
      <c r="F651" s="1" t="s">
        <v>11</v>
      </c>
      <c r="G651" s="1" t="s">
        <v>132</v>
      </c>
      <c r="H651" s="1" t="s">
        <v>1399</v>
      </c>
      <c r="I651" s="1" t="s">
        <v>32</v>
      </c>
    </row>
    <row r="652" spans="1:9" x14ac:dyDescent="0.2">
      <c r="A652" s="1" t="s">
        <v>32</v>
      </c>
      <c r="B652" s="1" t="s">
        <v>1400</v>
      </c>
      <c r="C652" s="1" t="s">
        <v>129</v>
      </c>
      <c r="D652" s="5">
        <v>70785000</v>
      </c>
      <c r="E652" s="1">
        <v>20</v>
      </c>
      <c r="F652" s="1" t="s">
        <v>11</v>
      </c>
      <c r="G652" s="1" t="s">
        <v>132</v>
      </c>
      <c r="H652" s="1" t="s">
        <v>1401</v>
      </c>
      <c r="I652" s="1" t="s">
        <v>32</v>
      </c>
    </row>
    <row r="653" spans="1:9" x14ac:dyDescent="0.2">
      <c r="A653" s="1" t="s">
        <v>32</v>
      </c>
      <c r="B653" s="1" t="s">
        <v>1402</v>
      </c>
      <c r="C653" s="1" t="s">
        <v>129</v>
      </c>
      <c r="D653" s="5">
        <v>73000000</v>
      </c>
      <c r="E653" s="1">
        <v>20</v>
      </c>
      <c r="F653" s="1" t="s">
        <v>11</v>
      </c>
      <c r="G653" s="1" t="s">
        <v>132</v>
      </c>
      <c r="H653" s="1" t="s">
        <v>1403</v>
      </c>
      <c r="I653" s="1" t="s">
        <v>32</v>
      </c>
    </row>
    <row r="654" spans="1:9" x14ac:dyDescent="0.2">
      <c r="A654" s="1" t="s">
        <v>32</v>
      </c>
      <c r="B654" s="1" t="s">
        <v>35</v>
      </c>
      <c r="C654" s="1" t="s">
        <v>129</v>
      </c>
      <c r="D654" s="5">
        <v>182425600</v>
      </c>
      <c r="E654" s="1">
        <v>20</v>
      </c>
      <c r="F654" s="1" t="s">
        <v>11</v>
      </c>
      <c r="G654" s="1" t="s">
        <v>132</v>
      </c>
      <c r="H654" s="1" t="s">
        <v>1404</v>
      </c>
      <c r="I654" s="1" t="s">
        <v>32</v>
      </c>
    </row>
    <row r="655" spans="1:9" x14ac:dyDescent="0.2">
      <c r="A655" s="1" t="s">
        <v>32</v>
      </c>
      <c r="B655" s="1" t="s">
        <v>1405</v>
      </c>
      <c r="C655" s="1" t="s">
        <v>129</v>
      </c>
      <c r="D655" s="5">
        <v>5750000</v>
      </c>
      <c r="E655" s="1">
        <v>20</v>
      </c>
      <c r="F655" s="1" t="s">
        <v>11</v>
      </c>
      <c r="G655" s="1" t="s">
        <v>132</v>
      </c>
      <c r="H655" s="1" t="s">
        <v>1406</v>
      </c>
      <c r="I655" s="1" t="s">
        <v>32</v>
      </c>
    </row>
    <row r="656" spans="1:9" x14ac:dyDescent="0.2">
      <c r="A656" s="1" t="s">
        <v>24</v>
      </c>
      <c r="B656" s="1" t="s">
        <v>1407</v>
      </c>
      <c r="C656" s="1" t="s">
        <v>129</v>
      </c>
      <c r="D656" s="5">
        <v>38400000</v>
      </c>
      <c r="E656" s="1">
        <v>20</v>
      </c>
      <c r="F656" s="1" t="s">
        <v>11</v>
      </c>
      <c r="G656" s="1" t="s">
        <v>132</v>
      </c>
      <c r="H656" s="1" t="s">
        <v>1408</v>
      </c>
      <c r="I656" s="1" t="s">
        <v>24</v>
      </c>
    </row>
    <row r="657" spans="1:9" x14ac:dyDescent="0.2">
      <c r="A657" s="1" t="s">
        <v>24</v>
      </c>
      <c r="B657" s="1" t="s">
        <v>1409</v>
      </c>
      <c r="C657" s="1" t="s">
        <v>129</v>
      </c>
      <c r="D657" s="5">
        <v>172392120</v>
      </c>
      <c r="E657" s="1">
        <v>20</v>
      </c>
      <c r="F657" s="1" t="s">
        <v>11</v>
      </c>
      <c r="G657" s="1" t="s">
        <v>132</v>
      </c>
      <c r="H657" s="1" t="s">
        <v>1410</v>
      </c>
      <c r="I657" s="1" t="s">
        <v>24</v>
      </c>
    </row>
    <row r="658" spans="1:9" x14ac:dyDescent="0.2">
      <c r="A658" s="1" t="s">
        <v>24</v>
      </c>
      <c r="B658" s="1" t="s">
        <v>1411</v>
      </c>
      <c r="C658" s="1" t="s">
        <v>129</v>
      </c>
      <c r="D658" s="5">
        <v>10573760</v>
      </c>
      <c r="E658" s="1">
        <v>20</v>
      </c>
      <c r="F658" s="1" t="s">
        <v>11</v>
      </c>
      <c r="G658" s="1" t="s">
        <v>132</v>
      </c>
      <c r="H658" s="1" t="s">
        <v>1412</v>
      </c>
      <c r="I658" s="1" t="s">
        <v>24</v>
      </c>
    </row>
    <row r="659" spans="1:9" x14ac:dyDescent="0.2">
      <c r="A659" s="1" t="s">
        <v>24</v>
      </c>
      <c r="B659" s="1" t="s">
        <v>30</v>
      </c>
      <c r="C659" s="1" t="s">
        <v>129</v>
      </c>
      <c r="D659" s="5">
        <v>130090000</v>
      </c>
      <c r="E659" s="1">
        <v>20</v>
      </c>
      <c r="F659" s="1" t="s">
        <v>11</v>
      </c>
      <c r="G659" s="1" t="s">
        <v>132</v>
      </c>
      <c r="H659" s="1" t="s">
        <v>1413</v>
      </c>
      <c r="I659" s="1" t="s">
        <v>24</v>
      </c>
    </row>
    <row r="660" spans="1:9" x14ac:dyDescent="0.2">
      <c r="A660" s="1" t="s">
        <v>24</v>
      </c>
      <c r="B660" s="1" t="s">
        <v>1414</v>
      </c>
      <c r="C660" s="1" t="s">
        <v>129</v>
      </c>
      <c r="D660" s="5">
        <v>92150000</v>
      </c>
      <c r="E660" s="1">
        <v>20</v>
      </c>
      <c r="F660" s="1" t="s">
        <v>11</v>
      </c>
      <c r="G660" s="1" t="s">
        <v>132</v>
      </c>
      <c r="H660" s="1" t="s">
        <v>1403</v>
      </c>
      <c r="I660" s="1" t="s">
        <v>24</v>
      </c>
    </row>
    <row r="661" spans="1:9" x14ac:dyDescent="0.2">
      <c r="A661" s="1" t="s">
        <v>24</v>
      </c>
      <c r="B661" s="1" t="s">
        <v>1415</v>
      </c>
      <c r="C661" s="1" t="s">
        <v>129</v>
      </c>
      <c r="D661" s="5">
        <v>83308500</v>
      </c>
      <c r="E661" s="1">
        <v>20</v>
      </c>
      <c r="F661" s="1" t="s">
        <v>11</v>
      </c>
      <c r="G661" s="1" t="s">
        <v>132</v>
      </c>
      <c r="H661" s="1" t="s">
        <v>1401</v>
      </c>
      <c r="I661" s="1" t="s">
        <v>24</v>
      </c>
    </row>
    <row r="662" spans="1:9" x14ac:dyDescent="0.2">
      <c r="A662" s="1" t="s">
        <v>24</v>
      </c>
      <c r="B662" s="1" t="s">
        <v>36</v>
      </c>
      <c r="C662" s="1" t="s">
        <v>129</v>
      </c>
      <c r="D662" s="5">
        <v>250190000</v>
      </c>
      <c r="E662" s="1">
        <v>20</v>
      </c>
      <c r="F662" s="1" t="s">
        <v>11</v>
      </c>
      <c r="G662" s="1" t="s">
        <v>132</v>
      </c>
      <c r="H662" s="1" t="s">
        <v>1416</v>
      </c>
      <c r="I662" s="1" t="s">
        <v>24</v>
      </c>
    </row>
    <row r="663" spans="1:9" x14ac:dyDescent="0.2">
      <c r="A663" s="1" t="s">
        <v>24</v>
      </c>
      <c r="B663" s="1" t="s">
        <v>40</v>
      </c>
      <c r="C663" s="1" t="s">
        <v>129</v>
      </c>
      <c r="D663" s="5">
        <v>12314400</v>
      </c>
      <c r="E663" s="1">
        <v>20</v>
      </c>
      <c r="F663" s="1" t="s">
        <v>11</v>
      </c>
      <c r="G663" s="1" t="s">
        <v>132</v>
      </c>
      <c r="H663" s="1" t="s">
        <v>1417</v>
      </c>
      <c r="I663" s="1" t="s">
        <v>24</v>
      </c>
    </row>
    <row r="664" spans="1:9" x14ac:dyDescent="0.2">
      <c r="A664" s="1" t="s">
        <v>24</v>
      </c>
      <c r="B664" s="1" t="s">
        <v>1418</v>
      </c>
      <c r="C664" s="1" t="s">
        <v>129</v>
      </c>
      <c r="D664" s="5">
        <v>500487060</v>
      </c>
      <c r="E664" s="1">
        <v>20</v>
      </c>
      <c r="F664" s="1" t="s">
        <v>11</v>
      </c>
      <c r="G664" s="1" t="s">
        <v>132</v>
      </c>
      <c r="H664" s="1" t="s">
        <v>1392</v>
      </c>
      <c r="I664" s="1" t="s">
        <v>24</v>
      </c>
    </row>
    <row r="665" spans="1:9" x14ac:dyDescent="0.2">
      <c r="A665" s="1" t="s">
        <v>24</v>
      </c>
      <c r="B665" s="1" t="s">
        <v>1419</v>
      </c>
      <c r="C665" s="1" t="s">
        <v>129</v>
      </c>
      <c r="D665" s="5">
        <v>1750000</v>
      </c>
      <c r="E665" s="1">
        <v>20</v>
      </c>
      <c r="F665" s="1" t="s">
        <v>11</v>
      </c>
      <c r="G665" s="1" t="s">
        <v>132</v>
      </c>
      <c r="H665" s="1" t="s">
        <v>801</v>
      </c>
      <c r="I665" s="1" t="s">
        <v>24</v>
      </c>
    </row>
    <row r="666" spans="1:9" x14ac:dyDescent="0.2">
      <c r="A666" s="1" t="s">
        <v>24</v>
      </c>
      <c r="B666" s="1" t="s">
        <v>38</v>
      </c>
      <c r="C666" s="1" t="s">
        <v>129</v>
      </c>
      <c r="D666" s="5">
        <v>18904880</v>
      </c>
      <c r="E666" s="1">
        <v>20</v>
      </c>
      <c r="F666" s="1" t="s">
        <v>11</v>
      </c>
      <c r="G666" s="1" t="s">
        <v>132</v>
      </c>
      <c r="H666" s="1" t="s">
        <v>1420</v>
      </c>
      <c r="I666" s="1" t="s">
        <v>24</v>
      </c>
    </row>
    <row r="667" spans="1:9" x14ac:dyDescent="0.2">
      <c r="A667" s="1" t="s">
        <v>24</v>
      </c>
      <c r="B667" s="1" t="s">
        <v>1421</v>
      </c>
      <c r="C667" s="1" t="s">
        <v>129</v>
      </c>
      <c r="D667" s="5">
        <v>69799140</v>
      </c>
      <c r="E667" s="1">
        <v>20</v>
      </c>
      <c r="F667" s="1" t="s">
        <v>11</v>
      </c>
      <c r="G667" s="1" t="s">
        <v>132</v>
      </c>
      <c r="H667" s="1" t="s">
        <v>1422</v>
      </c>
      <c r="I667" s="1" t="s">
        <v>24</v>
      </c>
    </row>
    <row r="668" spans="1:9" x14ac:dyDescent="0.2">
      <c r="A668" s="1" t="s">
        <v>24</v>
      </c>
      <c r="B668" s="1" t="s">
        <v>1423</v>
      </c>
      <c r="C668" s="1" t="s">
        <v>129</v>
      </c>
      <c r="D668" s="5">
        <v>54000000</v>
      </c>
      <c r="E668" s="1">
        <v>20</v>
      </c>
      <c r="F668" s="1" t="s">
        <v>11</v>
      </c>
      <c r="G668" s="1" t="s">
        <v>132</v>
      </c>
      <c r="H668" s="1" t="s">
        <v>1424</v>
      </c>
      <c r="I668" s="1" t="s">
        <v>24</v>
      </c>
    </row>
    <row r="669" spans="1:9" x14ac:dyDescent="0.2">
      <c r="A669" s="1" t="s">
        <v>24</v>
      </c>
      <c r="B669" s="1" t="s">
        <v>1425</v>
      </c>
      <c r="C669" s="1" t="s">
        <v>129</v>
      </c>
      <c r="D669" s="5">
        <v>12718000</v>
      </c>
      <c r="E669" s="1">
        <v>20</v>
      </c>
      <c r="F669" s="1" t="s">
        <v>11</v>
      </c>
      <c r="G669" s="1" t="s">
        <v>132</v>
      </c>
      <c r="H669" s="1" t="s">
        <v>1426</v>
      </c>
      <c r="I669" s="1" t="s">
        <v>24</v>
      </c>
    </row>
    <row r="670" spans="1:9" x14ac:dyDescent="0.2">
      <c r="A670" s="1" t="s">
        <v>24</v>
      </c>
      <c r="B670" s="1" t="s">
        <v>1427</v>
      </c>
      <c r="C670" s="1" t="s">
        <v>129</v>
      </c>
      <c r="D670" s="5">
        <v>6400000</v>
      </c>
      <c r="E670" s="1">
        <v>20</v>
      </c>
      <c r="F670" s="1" t="s">
        <v>11</v>
      </c>
      <c r="G670" s="1" t="s">
        <v>132</v>
      </c>
      <c r="H670" s="1" t="s">
        <v>1428</v>
      </c>
      <c r="I670" s="1" t="s">
        <v>24</v>
      </c>
    </row>
    <row r="671" spans="1:9" x14ac:dyDescent="0.2">
      <c r="A671" s="1" t="s">
        <v>24</v>
      </c>
      <c r="B671" s="1" t="s">
        <v>1429</v>
      </c>
      <c r="C671" s="1" t="s">
        <v>129</v>
      </c>
      <c r="D671" s="5">
        <v>16456000</v>
      </c>
      <c r="E671" s="1">
        <v>20</v>
      </c>
      <c r="F671" s="1" t="s">
        <v>11</v>
      </c>
      <c r="G671" s="1" t="s">
        <v>132</v>
      </c>
      <c r="H671" s="1" t="s">
        <v>1430</v>
      </c>
      <c r="I671" s="1" t="s">
        <v>24</v>
      </c>
    </row>
    <row r="672" spans="1:9" x14ac:dyDescent="0.2">
      <c r="A672" s="1" t="s">
        <v>24</v>
      </c>
      <c r="B672" s="1" t="s">
        <v>1431</v>
      </c>
      <c r="C672" s="1" t="s">
        <v>129</v>
      </c>
      <c r="D672" s="5">
        <v>258000000</v>
      </c>
      <c r="E672" s="1">
        <v>20</v>
      </c>
      <c r="F672" s="1" t="s">
        <v>11</v>
      </c>
      <c r="G672" s="1" t="s">
        <v>132</v>
      </c>
      <c r="H672" s="1" t="s">
        <v>1432</v>
      </c>
      <c r="I672" s="1" t="s">
        <v>24</v>
      </c>
    </row>
    <row r="673" spans="1:9" x14ac:dyDescent="0.2">
      <c r="A673" s="1" t="s">
        <v>24</v>
      </c>
      <c r="B673" s="1" t="s">
        <v>25</v>
      </c>
      <c r="C673" s="1" t="s">
        <v>129</v>
      </c>
      <c r="D673" s="5">
        <v>540000000</v>
      </c>
      <c r="E673" s="1">
        <v>20</v>
      </c>
      <c r="F673" s="1" t="s">
        <v>11</v>
      </c>
      <c r="G673" s="1" t="s">
        <v>132</v>
      </c>
      <c r="H673" s="1" t="s">
        <v>1404</v>
      </c>
      <c r="I673" s="1" t="s">
        <v>24</v>
      </c>
    </row>
    <row r="674" spans="1:9" x14ac:dyDescent="0.2">
      <c r="A674" s="1" t="s">
        <v>1433</v>
      </c>
      <c r="B674" s="1" t="s">
        <v>1434</v>
      </c>
      <c r="C674" s="1" t="s">
        <v>129</v>
      </c>
      <c r="D674" s="5">
        <v>58400000</v>
      </c>
      <c r="E674" s="1">
        <v>20</v>
      </c>
      <c r="F674" s="1" t="s">
        <v>11</v>
      </c>
      <c r="G674" s="1" t="s">
        <v>132</v>
      </c>
      <c r="H674" s="1" t="s">
        <v>1392</v>
      </c>
      <c r="I674" s="1" t="s">
        <v>1433</v>
      </c>
    </row>
    <row r="675" spans="1:9" x14ac:dyDescent="0.2">
      <c r="A675" s="1" t="s">
        <v>1435</v>
      </c>
      <c r="B675" s="1" t="s">
        <v>1436</v>
      </c>
      <c r="C675" s="1" t="s">
        <v>129</v>
      </c>
      <c r="D675" s="5">
        <v>1775000</v>
      </c>
      <c r="E675" s="1">
        <v>20</v>
      </c>
      <c r="F675" s="1" t="s">
        <v>11</v>
      </c>
      <c r="G675" s="1" t="s">
        <v>132</v>
      </c>
      <c r="H675" s="1" t="s">
        <v>1410</v>
      </c>
      <c r="I675" s="1" t="s">
        <v>1435</v>
      </c>
    </row>
    <row r="676" spans="1:9" x14ac:dyDescent="0.2">
      <c r="A676" s="1" t="s">
        <v>1435</v>
      </c>
      <c r="B676" s="1" t="s">
        <v>1437</v>
      </c>
      <c r="C676" s="1" t="s">
        <v>129</v>
      </c>
      <c r="D676" s="5">
        <v>9450000</v>
      </c>
      <c r="E676" s="1">
        <v>20</v>
      </c>
      <c r="F676" s="1" t="s">
        <v>11</v>
      </c>
      <c r="G676" s="1" t="s">
        <v>132</v>
      </c>
      <c r="H676" s="1" t="s">
        <v>1438</v>
      </c>
      <c r="I676" s="1" t="s">
        <v>1435</v>
      </c>
    </row>
    <row r="677" spans="1:9" x14ac:dyDescent="0.2">
      <c r="A677" s="1" t="s">
        <v>1435</v>
      </c>
      <c r="B677" s="1" t="s">
        <v>1439</v>
      </c>
      <c r="C677" s="1" t="s">
        <v>129</v>
      </c>
      <c r="D677" s="5">
        <v>49924000</v>
      </c>
      <c r="E677" s="1">
        <v>20</v>
      </c>
      <c r="F677" s="1" t="s">
        <v>11</v>
      </c>
      <c r="G677" s="1" t="s">
        <v>132</v>
      </c>
      <c r="H677" s="1" t="s">
        <v>1392</v>
      </c>
      <c r="I677" s="1" t="s">
        <v>1435</v>
      </c>
    </row>
    <row r="678" spans="1:9" x14ac:dyDescent="0.2">
      <c r="A678" s="1" t="s">
        <v>1435</v>
      </c>
      <c r="B678" s="1" t="s">
        <v>1440</v>
      </c>
      <c r="C678" s="1" t="s">
        <v>129</v>
      </c>
      <c r="D678" s="5">
        <v>355600000</v>
      </c>
      <c r="E678" s="1">
        <v>20</v>
      </c>
      <c r="F678" s="1" t="s">
        <v>11</v>
      </c>
      <c r="G678" s="1" t="s">
        <v>132</v>
      </c>
      <c r="H678" s="1" t="s">
        <v>1441</v>
      </c>
      <c r="I678" s="1" t="s">
        <v>1435</v>
      </c>
    </row>
    <row r="679" spans="1:9" x14ac:dyDescent="0.2">
      <c r="A679" s="1" t="s">
        <v>1442</v>
      </c>
      <c r="B679" s="1" t="s">
        <v>1443</v>
      </c>
      <c r="C679" s="1" t="s">
        <v>129</v>
      </c>
      <c r="D679" s="5">
        <v>143500000</v>
      </c>
      <c r="E679" s="1">
        <v>20</v>
      </c>
      <c r="F679" s="1" t="s">
        <v>11</v>
      </c>
      <c r="G679" s="1" t="s">
        <v>132</v>
      </c>
      <c r="H679" s="1" t="s">
        <v>451</v>
      </c>
      <c r="I679" s="1" t="s">
        <v>1444</v>
      </c>
    </row>
    <row r="680" spans="1:9" x14ac:dyDescent="0.2">
      <c r="A680" s="1" t="s">
        <v>1445</v>
      </c>
      <c r="B680" s="1" t="s">
        <v>1446</v>
      </c>
      <c r="C680" s="1" t="s">
        <v>129</v>
      </c>
      <c r="D680" s="5">
        <v>38625930</v>
      </c>
      <c r="E680" s="1" t="s">
        <v>352</v>
      </c>
      <c r="F680" s="1" t="s">
        <v>176</v>
      </c>
      <c r="G680" s="1" t="s">
        <v>152</v>
      </c>
      <c r="H680" s="1" t="s">
        <v>1447</v>
      </c>
      <c r="I680" s="1" t="s">
        <v>1448</v>
      </c>
    </row>
    <row r="681" spans="1:9" x14ac:dyDescent="0.2">
      <c r="A681" s="1" t="s">
        <v>1445</v>
      </c>
      <c r="B681" s="1" t="s">
        <v>1449</v>
      </c>
      <c r="C681" s="1" t="s">
        <v>129</v>
      </c>
      <c r="D681" s="5">
        <v>595498522.20000005</v>
      </c>
      <c r="E681" s="1" t="s">
        <v>352</v>
      </c>
      <c r="F681" s="1" t="s">
        <v>176</v>
      </c>
      <c r="G681" s="1" t="s">
        <v>152</v>
      </c>
      <c r="H681" s="1" t="s">
        <v>177</v>
      </c>
      <c r="I681" s="1" t="s">
        <v>1448</v>
      </c>
    </row>
    <row r="682" spans="1:9" x14ac:dyDescent="0.2">
      <c r="A682" s="1" t="s">
        <v>1445</v>
      </c>
      <c r="B682" s="1" t="s">
        <v>1450</v>
      </c>
      <c r="C682" s="1" t="s">
        <v>129</v>
      </c>
      <c r="D682" s="5">
        <v>151763605.59999999</v>
      </c>
      <c r="E682" s="1" t="s">
        <v>352</v>
      </c>
      <c r="F682" s="1" t="s">
        <v>176</v>
      </c>
      <c r="G682" s="1" t="s">
        <v>152</v>
      </c>
      <c r="H682" s="1" t="s">
        <v>269</v>
      </c>
      <c r="I682" s="1" t="s">
        <v>1448</v>
      </c>
    </row>
    <row r="683" spans="1:9" x14ac:dyDescent="0.2">
      <c r="A683" s="1" t="s">
        <v>1445</v>
      </c>
      <c r="B683" s="1" t="s">
        <v>1451</v>
      </c>
      <c r="C683" s="1" t="s">
        <v>129</v>
      </c>
      <c r="D683" s="5">
        <v>6684021</v>
      </c>
      <c r="E683" s="1" t="s">
        <v>352</v>
      </c>
      <c r="F683" s="1" t="s">
        <v>176</v>
      </c>
      <c r="G683" s="1" t="s">
        <v>152</v>
      </c>
      <c r="H683" s="1" t="s">
        <v>359</v>
      </c>
      <c r="I683" s="1" t="s">
        <v>1448</v>
      </c>
    </row>
    <row r="684" spans="1:9" x14ac:dyDescent="0.2">
      <c r="A684" s="1" t="s">
        <v>1445</v>
      </c>
      <c r="B684" s="1" t="s">
        <v>1452</v>
      </c>
      <c r="C684" s="1" t="s">
        <v>129</v>
      </c>
      <c r="D684" s="5">
        <v>15364800</v>
      </c>
      <c r="E684" s="1" t="s">
        <v>352</v>
      </c>
      <c r="F684" s="1" t="s">
        <v>176</v>
      </c>
      <c r="G684" s="1" t="s">
        <v>152</v>
      </c>
      <c r="H684" s="1" t="s">
        <v>153</v>
      </c>
      <c r="I684" s="1" t="s">
        <v>1448</v>
      </c>
    </row>
    <row r="685" spans="1:9" x14ac:dyDescent="0.2">
      <c r="A685" s="1" t="s">
        <v>1445</v>
      </c>
      <c r="B685" s="1" t="s">
        <v>1453</v>
      </c>
      <c r="C685" s="1" t="s">
        <v>129</v>
      </c>
      <c r="D685" s="5">
        <v>205368</v>
      </c>
      <c r="E685" s="1" t="s">
        <v>352</v>
      </c>
      <c r="F685" s="1" t="s">
        <v>176</v>
      </c>
      <c r="G685" s="1" t="s">
        <v>152</v>
      </c>
      <c r="H685" s="1" t="s">
        <v>367</v>
      </c>
      <c r="I685" s="1" t="s">
        <v>1448</v>
      </c>
    </row>
    <row r="686" spans="1:9" x14ac:dyDescent="0.2">
      <c r="A686" s="1" t="s">
        <v>1170</v>
      </c>
      <c r="B686" s="1" t="s">
        <v>1454</v>
      </c>
      <c r="C686" s="1" t="s">
        <v>129</v>
      </c>
      <c r="D686" s="5">
        <v>33839938.68</v>
      </c>
      <c r="E686" s="1" t="s">
        <v>615</v>
      </c>
      <c r="F686" s="1" t="s">
        <v>531</v>
      </c>
      <c r="G686" s="1" t="s">
        <v>132</v>
      </c>
      <c r="H686" s="1" t="s">
        <v>620</v>
      </c>
      <c r="I686" s="1" t="s">
        <v>1172</v>
      </c>
    </row>
    <row r="687" spans="1:9" x14ac:dyDescent="0.2">
      <c r="A687" s="1" t="s">
        <v>1176</v>
      </c>
      <c r="B687" s="1" t="s">
        <v>1455</v>
      </c>
      <c r="C687" s="1" t="s">
        <v>129</v>
      </c>
      <c r="D687" s="5">
        <v>4623627.12</v>
      </c>
      <c r="E687" s="1" t="s">
        <v>530</v>
      </c>
      <c r="F687" s="1" t="s">
        <v>531</v>
      </c>
      <c r="G687" s="1" t="s">
        <v>132</v>
      </c>
      <c r="H687" s="1" t="s">
        <v>644</v>
      </c>
      <c r="I687" s="1" t="s">
        <v>533</v>
      </c>
    </row>
    <row r="688" spans="1:9" x14ac:dyDescent="0.2">
      <c r="A688" s="1" t="s">
        <v>1176</v>
      </c>
      <c r="B688" s="1" t="s">
        <v>1456</v>
      </c>
      <c r="C688" s="1" t="s">
        <v>129</v>
      </c>
      <c r="D688" s="5">
        <v>24580217.399999999</v>
      </c>
      <c r="E688" s="1" t="s">
        <v>530</v>
      </c>
      <c r="F688" s="1" t="s">
        <v>531</v>
      </c>
      <c r="G688" s="1" t="s">
        <v>132</v>
      </c>
      <c r="H688" s="1" t="s">
        <v>318</v>
      </c>
      <c r="I688" s="1" t="s">
        <v>533</v>
      </c>
    </row>
    <row r="689" spans="1:9" x14ac:dyDescent="0.2">
      <c r="A689" s="1" t="s">
        <v>1176</v>
      </c>
      <c r="B689" s="1" t="s">
        <v>1457</v>
      </c>
      <c r="C689" s="1" t="s">
        <v>129</v>
      </c>
      <c r="D689" s="5">
        <v>14322198</v>
      </c>
      <c r="E689" s="1" t="s">
        <v>530</v>
      </c>
      <c r="F689" s="1" t="s">
        <v>531</v>
      </c>
      <c r="G689" s="1" t="s">
        <v>132</v>
      </c>
      <c r="H689" s="1" t="s">
        <v>177</v>
      </c>
      <c r="I689" s="1" t="s">
        <v>533</v>
      </c>
    </row>
    <row r="690" spans="1:9" x14ac:dyDescent="0.2">
      <c r="A690" s="1" t="s">
        <v>1176</v>
      </c>
      <c r="B690" s="1" t="s">
        <v>1458</v>
      </c>
      <c r="C690" s="1" t="s">
        <v>129</v>
      </c>
      <c r="D690" s="5">
        <v>15938237.4</v>
      </c>
      <c r="E690" s="1" t="s">
        <v>530</v>
      </c>
      <c r="F690" s="1" t="s">
        <v>531</v>
      </c>
      <c r="G690" s="1" t="s">
        <v>132</v>
      </c>
      <c r="H690" s="1" t="s">
        <v>641</v>
      </c>
      <c r="I690" s="1" t="s">
        <v>533</v>
      </c>
    </row>
    <row r="691" spans="1:9" x14ac:dyDescent="0.2">
      <c r="A691" s="1" t="s">
        <v>1176</v>
      </c>
      <c r="B691" s="1" t="s">
        <v>1459</v>
      </c>
      <c r="C691" s="1" t="s">
        <v>129</v>
      </c>
      <c r="D691" s="5">
        <v>32734164</v>
      </c>
      <c r="E691" s="1" t="s">
        <v>530</v>
      </c>
      <c r="F691" s="1" t="s">
        <v>531</v>
      </c>
      <c r="G691" s="1" t="s">
        <v>132</v>
      </c>
      <c r="H691" s="1" t="s">
        <v>648</v>
      </c>
      <c r="I691" s="1" t="s">
        <v>533</v>
      </c>
    </row>
    <row r="692" spans="1:9" x14ac:dyDescent="0.2">
      <c r="A692" s="1" t="s">
        <v>1176</v>
      </c>
      <c r="B692" s="1" t="s">
        <v>1460</v>
      </c>
      <c r="C692" s="1" t="s">
        <v>129</v>
      </c>
      <c r="D692" s="5">
        <v>472222.1</v>
      </c>
      <c r="E692" s="1" t="s">
        <v>530</v>
      </c>
      <c r="F692" s="1" t="s">
        <v>531</v>
      </c>
      <c r="G692" s="1" t="s">
        <v>132</v>
      </c>
      <c r="H692" s="1" t="s">
        <v>286</v>
      </c>
      <c r="I692" s="1" t="s">
        <v>533</v>
      </c>
    </row>
    <row r="693" spans="1:9" x14ac:dyDescent="0.2">
      <c r="A693" s="1" t="s">
        <v>1176</v>
      </c>
      <c r="B693" s="1" t="s">
        <v>1461</v>
      </c>
      <c r="C693" s="1" t="s">
        <v>129</v>
      </c>
      <c r="D693" s="5">
        <v>4879500</v>
      </c>
      <c r="E693" s="1" t="s">
        <v>530</v>
      </c>
      <c r="F693" s="1" t="s">
        <v>531</v>
      </c>
      <c r="G693" s="1" t="s">
        <v>132</v>
      </c>
      <c r="H693" s="1" t="s">
        <v>327</v>
      </c>
      <c r="I693" s="1" t="s">
        <v>533</v>
      </c>
    </row>
    <row r="694" spans="1:9" x14ac:dyDescent="0.2">
      <c r="A694" s="1" t="s">
        <v>1176</v>
      </c>
      <c r="B694" s="1" t="s">
        <v>1462</v>
      </c>
      <c r="C694" s="1" t="s">
        <v>129</v>
      </c>
      <c r="D694" s="5">
        <v>4801613.28</v>
      </c>
      <c r="E694" s="1" t="s">
        <v>530</v>
      </c>
      <c r="F694" s="1" t="s">
        <v>531</v>
      </c>
      <c r="G694" s="1" t="s">
        <v>132</v>
      </c>
      <c r="H694" s="1" t="s">
        <v>478</v>
      </c>
      <c r="I694" s="1" t="s">
        <v>533</v>
      </c>
    </row>
    <row r="695" spans="1:9" x14ac:dyDescent="0.2">
      <c r="A695" s="1" t="s">
        <v>1176</v>
      </c>
      <c r="B695" s="1" t="s">
        <v>1463</v>
      </c>
      <c r="C695" s="1" t="s">
        <v>129</v>
      </c>
      <c r="D695" s="5">
        <v>3552516</v>
      </c>
      <c r="E695" s="1" t="s">
        <v>530</v>
      </c>
      <c r="F695" s="1" t="s">
        <v>531</v>
      </c>
      <c r="G695" s="1" t="s">
        <v>132</v>
      </c>
      <c r="H695" s="1" t="s">
        <v>1447</v>
      </c>
      <c r="I695" s="1" t="s">
        <v>533</v>
      </c>
    </row>
    <row r="696" spans="1:9" x14ac:dyDescent="0.2">
      <c r="A696" s="1" t="s">
        <v>1176</v>
      </c>
      <c r="B696" s="1" t="s">
        <v>1464</v>
      </c>
      <c r="C696" s="1" t="s">
        <v>129</v>
      </c>
      <c r="D696" s="5">
        <v>418514.4</v>
      </c>
      <c r="E696" s="1" t="s">
        <v>530</v>
      </c>
      <c r="F696" s="1" t="s">
        <v>531</v>
      </c>
      <c r="G696" s="1" t="s">
        <v>132</v>
      </c>
      <c r="H696" s="1" t="s">
        <v>696</v>
      </c>
      <c r="I696" s="1" t="s">
        <v>533</v>
      </c>
    </row>
    <row r="697" spans="1:9" x14ac:dyDescent="0.2">
      <c r="A697" s="1" t="s">
        <v>1176</v>
      </c>
      <c r="B697" s="1" t="s">
        <v>1465</v>
      </c>
      <c r="C697" s="1" t="s">
        <v>129</v>
      </c>
      <c r="D697" s="5">
        <v>892237.5</v>
      </c>
      <c r="E697" s="1" t="s">
        <v>530</v>
      </c>
      <c r="F697" s="1" t="s">
        <v>531</v>
      </c>
      <c r="G697" s="1" t="s">
        <v>132</v>
      </c>
      <c r="H697" s="1" t="s">
        <v>283</v>
      </c>
      <c r="I697" s="1" t="s">
        <v>533</v>
      </c>
    </row>
    <row r="698" spans="1:9" x14ac:dyDescent="0.2">
      <c r="A698" s="1" t="s">
        <v>1176</v>
      </c>
      <c r="B698" s="1" t="s">
        <v>1466</v>
      </c>
      <c r="C698" s="1" t="s">
        <v>129</v>
      </c>
      <c r="D698" s="5">
        <v>25476981.120000001</v>
      </c>
      <c r="E698" s="1" t="s">
        <v>530</v>
      </c>
      <c r="F698" s="1" t="s">
        <v>531</v>
      </c>
      <c r="G698" s="1" t="s">
        <v>132</v>
      </c>
      <c r="H698" s="1" t="s">
        <v>451</v>
      </c>
      <c r="I698" s="1" t="s">
        <v>533</v>
      </c>
    </row>
    <row r="699" spans="1:9" x14ac:dyDescent="0.2">
      <c r="A699" s="1" t="s">
        <v>1111</v>
      </c>
      <c r="B699" s="1" t="s">
        <v>1112</v>
      </c>
      <c r="C699" s="1" t="s">
        <v>129</v>
      </c>
      <c r="D699" s="5">
        <v>309255655</v>
      </c>
      <c r="E699" s="1" t="s">
        <v>193</v>
      </c>
      <c r="F699" s="1" t="s">
        <v>138</v>
      </c>
      <c r="G699" s="1" t="s">
        <v>132</v>
      </c>
      <c r="H699" s="1" t="s">
        <v>196</v>
      </c>
      <c r="I699" s="1" t="s">
        <v>1113</v>
      </c>
    </row>
    <row r="700" spans="1:9" x14ac:dyDescent="0.2">
      <c r="A700" s="1" t="s">
        <v>1111</v>
      </c>
      <c r="B700" s="1" t="s">
        <v>1114</v>
      </c>
      <c r="C700" s="1" t="s">
        <v>129</v>
      </c>
      <c r="D700" s="5">
        <v>237000000</v>
      </c>
      <c r="E700" s="1" t="s">
        <v>193</v>
      </c>
      <c r="F700" s="1" t="s">
        <v>138</v>
      </c>
      <c r="G700" s="1" t="s">
        <v>132</v>
      </c>
      <c r="H700" s="1" t="s">
        <v>1115</v>
      </c>
      <c r="I700" s="1" t="s">
        <v>1113</v>
      </c>
    </row>
    <row r="701" spans="1:9" x14ac:dyDescent="0.2">
      <c r="A701" s="1" t="s">
        <v>1467</v>
      </c>
      <c r="B701" s="1" t="s">
        <v>1468</v>
      </c>
      <c r="C701" s="1" t="s">
        <v>129</v>
      </c>
      <c r="D701" s="5">
        <v>49618800</v>
      </c>
      <c r="E701" s="1" t="s">
        <v>130</v>
      </c>
      <c r="F701" s="1" t="s">
        <v>131</v>
      </c>
      <c r="G701" s="1" t="s">
        <v>132</v>
      </c>
      <c r="H701" s="1" t="s">
        <v>505</v>
      </c>
      <c r="I701" s="1" t="s">
        <v>1469</v>
      </c>
    </row>
    <row r="702" spans="1:9" x14ac:dyDescent="0.2">
      <c r="A702" s="1" t="s">
        <v>1470</v>
      </c>
      <c r="B702" s="1" t="s">
        <v>1471</v>
      </c>
      <c r="C702" s="1" t="s">
        <v>129</v>
      </c>
      <c r="D702" s="5">
        <v>604961.28000000003</v>
      </c>
      <c r="E702" s="1" t="s">
        <v>193</v>
      </c>
      <c r="F702" s="1" t="s">
        <v>138</v>
      </c>
      <c r="G702" s="1" t="s">
        <v>132</v>
      </c>
      <c r="H702" s="1" t="s">
        <v>1472</v>
      </c>
      <c r="I702" s="1" t="s">
        <v>297</v>
      </c>
    </row>
    <row r="703" spans="1:9" x14ac:dyDescent="0.2">
      <c r="A703" s="1" t="s">
        <v>1309</v>
      </c>
      <c r="B703" s="1" t="s">
        <v>1473</v>
      </c>
      <c r="C703" s="1" t="s">
        <v>129</v>
      </c>
      <c r="D703" s="5">
        <v>4886000</v>
      </c>
      <c r="E703" s="1" t="s">
        <v>144</v>
      </c>
      <c r="F703" s="1" t="s">
        <v>145</v>
      </c>
      <c r="G703" s="1" t="s">
        <v>132</v>
      </c>
      <c r="H703" s="1" t="s">
        <v>713</v>
      </c>
      <c r="I703" s="1" t="s">
        <v>1312</v>
      </c>
    </row>
    <row r="704" spans="1:9" x14ac:dyDescent="0.2">
      <c r="A704" s="1" t="s">
        <v>1309</v>
      </c>
      <c r="B704" s="1" t="s">
        <v>1474</v>
      </c>
      <c r="C704" s="1" t="s">
        <v>129</v>
      </c>
      <c r="D704" s="5">
        <v>71268750</v>
      </c>
      <c r="E704" s="1" t="s">
        <v>144</v>
      </c>
      <c r="F704" s="1" t="s">
        <v>145</v>
      </c>
      <c r="G704" s="1" t="s">
        <v>132</v>
      </c>
      <c r="H704" s="1" t="s">
        <v>1311</v>
      </c>
      <c r="I704" s="1" t="s">
        <v>1312</v>
      </c>
    </row>
    <row r="705" spans="1:9" x14ac:dyDescent="0.2">
      <c r="A705" s="1" t="s">
        <v>1475</v>
      </c>
      <c r="B705" s="1" t="s">
        <v>1476</v>
      </c>
      <c r="C705" s="1" t="s">
        <v>129</v>
      </c>
      <c r="D705" s="5">
        <v>3017200</v>
      </c>
      <c r="E705" s="1" t="s">
        <v>1477</v>
      </c>
      <c r="F705" s="1" t="s">
        <v>241</v>
      </c>
      <c r="G705" s="1" t="s">
        <v>152</v>
      </c>
      <c r="H705" s="1" t="s">
        <v>400</v>
      </c>
      <c r="I705" s="1" t="s">
        <v>1478</v>
      </c>
    </row>
    <row r="706" spans="1:9" x14ac:dyDescent="0.2">
      <c r="A706" s="1" t="s">
        <v>1479</v>
      </c>
      <c r="B706" s="1" t="s">
        <v>1480</v>
      </c>
      <c r="C706" s="1" t="s">
        <v>129</v>
      </c>
      <c r="D706" s="5">
        <v>5527720</v>
      </c>
      <c r="E706" s="1" t="s">
        <v>924</v>
      </c>
      <c r="F706" s="1" t="s">
        <v>164</v>
      </c>
      <c r="G706" s="1" t="s">
        <v>152</v>
      </c>
      <c r="H706" s="1" t="s">
        <v>165</v>
      </c>
      <c r="I706" s="1" t="s">
        <v>1481</v>
      </c>
    </row>
    <row r="707" spans="1:9" x14ac:dyDescent="0.2">
      <c r="A707" s="1" t="s">
        <v>1482</v>
      </c>
      <c r="B707" s="1" t="s">
        <v>1483</v>
      </c>
      <c r="C707" s="1" t="s">
        <v>129</v>
      </c>
      <c r="D707" s="5">
        <v>40824000</v>
      </c>
      <c r="E707" s="1" t="s">
        <v>252</v>
      </c>
      <c r="F707" s="1" t="s">
        <v>188</v>
      </c>
      <c r="G707" s="1" t="s">
        <v>132</v>
      </c>
      <c r="H707" s="1" t="s">
        <v>153</v>
      </c>
      <c r="I707" s="1" t="s">
        <v>1484</v>
      </c>
    </row>
    <row r="708" spans="1:9" x14ac:dyDescent="0.2">
      <c r="A708" s="1" t="s">
        <v>1485</v>
      </c>
      <c r="B708" s="1" t="s">
        <v>1486</v>
      </c>
      <c r="C708" s="1" t="s">
        <v>129</v>
      </c>
      <c r="D708" s="5">
        <v>42881640</v>
      </c>
      <c r="E708" s="1" t="s">
        <v>1487</v>
      </c>
      <c r="F708" s="1" t="s">
        <v>268</v>
      </c>
      <c r="G708" s="1" t="s">
        <v>268</v>
      </c>
      <c r="H708" s="1" t="s">
        <v>1074</v>
      </c>
      <c r="I708" s="1" t="s">
        <v>1488</v>
      </c>
    </row>
    <row r="709" spans="1:9" x14ac:dyDescent="0.2">
      <c r="A709" s="1" t="s">
        <v>1489</v>
      </c>
      <c r="B709" s="1" t="s">
        <v>1490</v>
      </c>
      <c r="C709" s="1" t="s">
        <v>129</v>
      </c>
      <c r="D709" s="5">
        <v>45751305.600000001</v>
      </c>
      <c r="E709" s="1" t="s">
        <v>1147</v>
      </c>
      <c r="F709" s="1" t="s">
        <v>188</v>
      </c>
      <c r="G709" s="1" t="s">
        <v>132</v>
      </c>
      <c r="H709" s="1" t="s">
        <v>286</v>
      </c>
      <c r="I709" s="1" t="s">
        <v>1491</v>
      </c>
    </row>
    <row r="710" spans="1:9" x14ac:dyDescent="0.2">
      <c r="A710" s="1" t="s">
        <v>1489</v>
      </c>
      <c r="B710" s="1" t="s">
        <v>1492</v>
      </c>
      <c r="C710" s="1" t="s">
        <v>129</v>
      </c>
      <c r="D710" s="5">
        <v>45953398.399999999</v>
      </c>
      <c r="E710" s="1" t="s">
        <v>1147</v>
      </c>
      <c r="F710" s="1" t="s">
        <v>188</v>
      </c>
      <c r="G710" s="1" t="s">
        <v>132</v>
      </c>
      <c r="H710" s="1" t="s">
        <v>318</v>
      </c>
      <c r="I710" s="1" t="s">
        <v>1491</v>
      </c>
    </row>
    <row r="711" spans="1:9" x14ac:dyDescent="0.2">
      <c r="A711" s="1" t="s">
        <v>1493</v>
      </c>
      <c r="B711" s="1" t="s">
        <v>1494</v>
      </c>
      <c r="C711" s="1" t="s">
        <v>129</v>
      </c>
      <c r="D711" s="5">
        <v>5392548</v>
      </c>
      <c r="E711" s="1" t="s">
        <v>252</v>
      </c>
      <c r="F711" s="1" t="s">
        <v>188</v>
      </c>
      <c r="G711" s="1" t="s">
        <v>132</v>
      </c>
      <c r="H711" s="1" t="s">
        <v>700</v>
      </c>
      <c r="I711" s="1" t="s">
        <v>448</v>
      </c>
    </row>
    <row r="712" spans="1:9" x14ac:dyDescent="0.2">
      <c r="A712" s="1" t="s">
        <v>1493</v>
      </c>
      <c r="B712" s="1" t="s">
        <v>1495</v>
      </c>
      <c r="C712" s="1" t="s">
        <v>129</v>
      </c>
      <c r="D712" s="5">
        <v>32099400</v>
      </c>
      <c r="E712" s="1" t="s">
        <v>252</v>
      </c>
      <c r="F712" s="1" t="s">
        <v>188</v>
      </c>
      <c r="G712" s="1" t="s">
        <v>132</v>
      </c>
      <c r="H712" s="1" t="s">
        <v>318</v>
      </c>
      <c r="I712" s="1" t="s">
        <v>448</v>
      </c>
    </row>
    <row r="713" spans="1:9" x14ac:dyDescent="0.2">
      <c r="A713" s="1" t="s">
        <v>1445</v>
      </c>
      <c r="B713" s="1" t="s">
        <v>1496</v>
      </c>
      <c r="C713" s="1" t="s">
        <v>129</v>
      </c>
      <c r="D713" s="5">
        <v>26632085</v>
      </c>
      <c r="E713" s="1" t="s">
        <v>352</v>
      </c>
      <c r="F713" s="1" t="s">
        <v>176</v>
      </c>
      <c r="G713" s="1" t="s">
        <v>152</v>
      </c>
      <c r="H713" s="1" t="s">
        <v>177</v>
      </c>
      <c r="I713" s="1" t="s">
        <v>1448</v>
      </c>
    </row>
    <row r="714" spans="1:9" x14ac:dyDescent="0.2">
      <c r="A714" s="1" t="s">
        <v>1497</v>
      </c>
      <c r="B714" s="1" t="s">
        <v>1498</v>
      </c>
      <c r="C714" s="1" t="s">
        <v>129</v>
      </c>
      <c r="D714" s="5">
        <v>718933993.19000006</v>
      </c>
      <c r="E714" s="1" t="s">
        <v>615</v>
      </c>
      <c r="F714" s="1" t="s">
        <v>531</v>
      </c>
      <c r="G714" s="1" t="s">
        <v>132</v>
      </c>
      <c r="H714" s="1" t="s">
        <v>286</v>
      </c>
      <c r="I714" s="1" t="s">
        <v>1499</v>
      </c>
    </row>
    <row r="715" spans="1:9" x14ac:dyDescent="0.2">
      <c r="A715" s="1" t="s">
        <v>1497</v>
      </c>
      <c r="B715" s="1" t="s">
        <v>1500</v>
      </c>
      <c r="C715" s="1" t="s">
        <v>129</v>
      </c>
      <c r="D715" s="5">
        <v>62424181.799999997</v>
      </c>
      <c r="E715" s="1" t="s">
        <v>615</v>
      </c>
      <c r="F715" s="1" t="s">
        <v>531</v>
      </c>
      <c r="G715" s="1" t="s">
        <v>132</v>
      </c>
      <c r="H715" s="1" t="s">
        <v>1293</v>
      </c>
      <c r="I715" s="1" t="s">
        <v>1499</v>
      </c>
    </row>
    <row r="716" spans="1:9" x14ac:dyDescent="0.2">
      <c r="A716" s="1" t="s">
        <v>1497</v>
      </c>
      <c r="B716" s="1" t="s">
        <v>1501</v>
      </c>
      <c r="C716" s="1" t="s">
        <v>129</v>
      </c>
      <c r="D716" s="5">
        <v>478908614.01999998</v>
      </c>
      <c r="E716" s="1" t="s">
        <v>615</v>
      </c>
      <c r="F716" s="1" t="s">
        <v>531</v>
      </c>
      <c r="G716" s="1" t="s">
        <v>132</v>
      </c>
      <c r="H716" s="1" t="s">
        <v>737</v>
      </c>
      <c r="I716" s="1" t="s">
        <v>1499</v>
      </c>
    </row>
    <row r="717" spans="1:9" x14ac:dyDescent="0.2">
      <c r="A717" s="1" t="s">
        <v>1497</v>
      </c>
      <c r="B717" s="1" t="s">
        <v>1502</v>
      </c>
      <c r="C717" s="1" t="s">
        <v>129</v>
      </c>
      <c r="D717" s="5">
        <v>258913904.03999999</v>
      </c>
      <c r="E717" s="1" t="s">
        <v>615</v>
      </c>
      <c r="F717" s="1" t="s">
        <v>531</v>
      </c>
      <c r="G717" s="1" t="s">
        <v>132</v>
      </c>
      <c r="H717" s="1" t="s">
        <v>696</v>
      </c>
      <c r="I717" s="1" t="s">
        <v>1499</v>
      </c>
    </row>
    <row r="718" spans="1:9" x14ac:dyDescent="0.2">
      <c r="A718" s="1" t="s">
        <v>1497</v>
      </c>
      <c r="B718" s="1" t="s">
        <v>1503</v>
      </c>
      <c r="C718" s="1" t="s">
        <v>129</v>
      </c>
      <c r="D718" s="5">
        <v>17356839.84</v>
      </c>
      <c r="E718" s="1" t="s">
        <v>615</v>
      </c>
      <c r="F718" s="1" t="s">
        <v>531</v>
      </c>
      <c r="G718" s="1" t="s">
        <v>132</v>
      </c>
      <c r="H718" s="1" t="s">
        <v>744</v>
      </c>
      <c r="I718" s="1" t="s">
        <v>1499</v>
      </c>
    </row>
    <row r="719" spans="1:9" x14ac:dyDescent="0.2">
      <c r="A719" s="1" t="s">
        <v>1497</v>
      </c>
      <c r="B719" s="1" t="s">
        <v>1504</v>
      </c>
      <c r="C719" s="1" t="s">
        <v>129</v>
      </c>
      <c r="D719" s="5">
        <v>97769361.450000003</v>
      </c>
      <c r="E719" s="1" t="s">
        <v>615</v>
      </c>
      <c r="F719" s="1" t="s">
        <v>531</v>
      </c>
      <c r="G719" s="1" t="s">
        <v>132</v>
      </c>
      <c r="H719" s="1" t="s">
        <v>616</v>
      </c>
      <c r="I719" s="1" t="s">
        <v>1499</v>
      </c>
    </row>
    <row r="720" spans="1:9" x14ac:dyDescent="0.2">
      <c r="A720" s="1" t="s">
        <v>1497</v>
      </c>
      <c r="B720" s="1" t="s">
        <v>1505</v>
      </c>
      <c r="C720" s="1" t="s">
        <v>129</v>
      </c>
      <c r="D720" s="5">
        <v>38943305</v>
      </c>
      <c r="E720" s="1" t="s">
        <v>615</v>
      </c>
      <c r="F720" s="1" t="s">
        <v>531</v>
      </c>
      <c r="G720" s="1" t="s">
        <v>132</v>
      </c>
      <c r="H720" s="1" t="s">
        <v>1060</v>
      </c>
      <c r="I720" s="1" t="s">
        <v>1499</v>
      </c>
    </row>
    <row r="721" spans="1:9" x14ac:dyDescent="0.2">
      <c r="A721" s="1" t="s">
        <v>1497</v>
      </c>
      <c r="B721" s="1" t="s">
        <v>1506</v>
      </c>
      <c r="C721" s="1" t="s">
        <v>129</v>
      </c>
      <c r="D721" s="5">
        <v>160987555.80000001</v>
      </c>
      <c r="E721" s="1" t="s">
        <v>615</v>
      </c>
      <c r="F721" s="1" t="s">
        <v>531</v>
      </c>
      <c r="G721" s="1" t="s">
        <v>132</v>
      </c>
      <c r="H721" s="1" t="s">
        <v>702</v>
      </c>
      <c r="I721" s="1" t="s">
        <v>1499</v>
      </c>
    </row>
    <row r="722" spans="1:9" x14ac:dyDescent="0.2">
      <c r="A722" s="1" t="s">
        <v>1497</v>
      </c>
      <c r="B722" s="1" t="s">
        <v>1507</v>
      </c>
      <c r="C722" s="1" t="s">
        <v>129</v>
      </c>
      <c r="D722" s="5">
        <v>79606508.5</v>
      </c>
      <c r="E722" s="1" t="s">
        <v>615</v>
      </c>
      <c r="F722" s="1" t="s">
        <v>531</v>
      </c>
      <c r="G722" s="1" t="s">
        <v>132</v>
      </c>
      <c r="H722" s="1" t="s">
        <v>357</v>
      </c>
      <c r="I722" s="1" t="s">
        <v>1499</v>
      </c>
    </row>
    <row r="723" spans="1:9" x14ac:dyDescent="0.2">
      <c r="A723" s="1" t="s">
        <v>1497</v>
      </c>
      <c r="B723" s="1" t="s">
        <v>1508</v>
      </c>
      <c r="C723" s="1" t="s">
        <v>129</v>
      </c>
      <c r="D723" s="5">
        <v>3968496</v>
      </c>
      <c r="E723" s="1" t="s">
        <v>615</v>
      </c>
      <c r="F723" s="1" t="s">
        <v>531</v>
      </c>
      <c r="G723" s="1" t="s">
        <v>132</v>
      </c>
      <c r="H723" s="1" t="s">
        <v>1290</v>
      </c>
      <c r="I723" s="1" t="s">
        <v>1499</v>
      </c>
    </row>
    <row r="724" spans="1:9" x14ac:dyDescent="0.2">
      <c r="A724" s="1" t="s">
        <v>1497</v>
      </c>
      <c r="B724" s="1" t="s">
        <v>1509</v>
      </c>
      <c r="C724" s="1" t="s">
        <v>129</v>
      </c>
      <c r="D724" s="5">
        <v>120201282</v>
      </c>
      <c r="E724" s="1" t="s">
        <v>615</v>
      </c>
      <c r="F724" s="1" t="s">
        <v>531</v>
      </c>
      <c r="G724" s="1" t="s">
        <v>132</v>
      </c>
      <c r="H724" s="1" t="s">
        <v>318</v>
      </c>
      <c r="I724" s="1" t="s">
        <v>1499</v>
      </c>
    </row>
    <row r="725" spans="1:9" x14ac:dyDescent="0.2">
      <c r="A725" s="1" t="s">
        <v>1497</v>
      </c>
      <c r="B725" s="1" t="s">
        <v>1510</v>
      </c>
      <c r="C725" s="1" t="s">
        <v>129</v>
      </c>
      <c r="D725" s="5">
        <v>158252850</v>
      </c>
      <c r="E725" s="1" t="s">
        <v>615</v>
      </c>
      <c r="F725" s="1" t="s">
        <v>531</v>
      </c>
      <c r="G725" s="1" t="s">
        <v>132</v>
      </c>
      <c r="H725" s="1" t="s">
        <v>595</v>
      </c>
      <c r="I725" s="1" t="s">
        <v>1499</v>
      </c>
    </row>
    <row r="726" spans="1:9" x14ac:dyDescent="0.2">
      <c r="A726" s="1" t="s">
        <v>1497</v>
      </c>
      <c r="B726" s="1" t="s">
        <v>1511</v>
      </c>
      <c r="C726" s="1" t="s">
        <v>129</v>
      </c>
      <c r="D726" s="5">
        <v>198496440</v>
      </c>
      <c r="E726" s="1" t="s">
        <v>615</v>
      </c>
      <c r="F726" s="1" t="s">
        <v>531</v>
      </c>
      <c r="G726" s="1" t="s">
        <v>132</v>
      </c>
      <c r="H726" s="1" t="s">
        <v>269</v>
      </c>
      <c r="I726" s="1" t="s">
        <v>1499</v>
      </c>
    </row>
    <row r="727" spans="1:9" x14ac:dyDescent="0.2">
      <c r="A727" s="1" t="s">
        <v>1497</v>
      </c>
      <c r="B727" s="1" t="s">
        <v>1512</v>
      </c>
      <c r="C727" s="1" t="s">
        <v>129</v>
      </c>
      <c r="D727" s="5">
        <v>14866867.199999999</v>
      </c>
      <c r="E727" s="1" t="s">
        <v>615</v>
      </c>
      <c r="F727" s="1" t="s">
        <v>531</v>
      </c>
      <c r="G727" s="1" t="s">
        <v>132</v>
      </c>
      <c r="H727" s="1" t="s">
        <v>1513</v>
      </c>
      <c r="I727" s="1" t="s">
        <v>1499</v>
      </c>
    </row>
    <row r="728" spans="1:9" x14ac:dyDescent="0.2">
      <c r="A728" s="1" t="s">
        <v>1497</v>
      </c>
      <c r="B728" s="1" t="s">
        <v>1514</v>
      </c>
      <c r="C728" s="1" t="s">
        <v>129</v>
      </c>
      <c r="D728" s="5">
        <v>22419809.280000001</v>
      </c>
      <c r="E728" s="1" t="s">
        <v>615</v>
      </c>
      <c r="F728" s="1" t="s">
        <v>531</v>
      </c>
      <c r="G728" s="1" t="s">
        <v>132</v>
      </c>
      <c r="H728" s="1" t="s">
        <v>1266</v>
      </c>
      <c r="I728" s="1" t="s">
        <v>1499</v>
      </c>
    </row>
    <row r="729" spans="1:9" x14ac:dyDescent="0.2">
      <c r="A729" s="1" t="s">
        <v>1497</v>
      </c>
      <c r="B729" s="1" t="s">
        <v>1515</v>
      </c>
      <c r="C729" s="1" t="s">
        <v>129</v>
      </c>
      <c r="D729" s="5">
        <v>85792481.650000006</v>
      </c>
      <c r="E729" s="1" t="s">
        <v>615</v>
      </c>
      <c r="F729" s="1" t="s">
        <v>531</v>
      </c>
      <c r="G729" s="1" t="s">
        <v>132</v>
      </c>
      <c r="H729" s="1" t="s">
        <v>283</v>
      </c>
      <c r="I729" s="1" t="s">
        <v>1499</v>
      </c>
    </row>
    <row r="730" spans="1:9" x14ac:dyDescent="0.2">
      <c r="A730" s="1" t="s">
        <v>1497</v>
      </c>
      <c r="B730" s="1" t="s">
        <v>1516</v>
      </c>
      <c r="C730" s="1" t="s">
        <v>129</v>
      </c>
      <c r="D730" s="5">
        <v>74769798.480000004</v>
      </c>
      <c r="E730" s="1" t="s">
        <v>615</v>
      </c>
      <c r="F730" s="1" t="s">
        <v>531</v>
      </c>
      <c r="G730" s="1" t="s">
        <v>132</v>
      </c>
      <c r="H730" s="1" t="s">
        <v>1517</v>
      </c>
      <c r="I730" s="1" t="s">
        <v>1499</v>
      </c>
    </row>
    <row r="731" spans="1:9" x14ac:dyDescent="0.2">
      <c r="A731" s="1" t="s">
        <v>1497</v>
      </c>
      <c r="B731" s="1" t="s">
        <v>1518</v>
      </c>
      <c r="C731" s="1" t="s">
        <v>129</v>
      </c>
      <c r="D731" s="5">
        <v>37396023</v>
      </c>
      <c r="E731" s="1" t="s">
        <v>615</v>
      </c>
      <c r="F731" s="1" t="s">
        <v>531</v>
      </c>
      <c r="G731" s="1" t="s">
        <v>132</v>
      </c>
      <c r="H731" s="1" t="s">
        <v>1519</v>
      </c>
      <c r="I731" s="1" t="s">
        <v>1499</v>
      </c>
    </row>
    <row r="732" spans="1:9" x14ac:dyDescent="0.2">
      <c r="A732" s="1" t="s">
        <v>1520</v>
      </c>
      <c r="B732" s="1" t="s">
        <v>1521</v>
      </c>
      <c r="C732" s="1" t="s">
        <v>129</v>
      </c>
      <c r="D732" s="5">
        <v>12833330.5</v>
      </c>
      <c r="E732" s="1" t="s">
        <v>245</v>
      </c>
      <c r="F732" s="1" t="s">
        <v>246</v>
      </c>
      <c r="G732" s="1" t="s">
        <v>247</v>
      </c>
      <c r="H732" s="1" t="s">
        <v>1522</v>
      </c>
      <c r="I732" s="1" t="s">
        <v>1523</v>
      </c>
    </row>
    <row r="733" spans="1:9" x14ac:dyDescent="0.2">
      <c r="A733" s="1" t="s">
        <v>1524</v>
      </c>
      <c r="B733" s="1" t="s">
        <v>1525</v>
      </c>
      <c r="C733" s="1" t="s">
        <v>129</v>
      </c>
      <c r="D733" s="5">
        <v>9450000</v>
      </c>
      <c r="E733" s="1" t="s">
        <v>228</v>
      </c>
      <c r="F733" s="1" t="s">
        <v>138</v>
      </c>
      <c r="G733" s="1" t="s">
        <v>132</v>
      </c>
      <c r="H733" s="1" t="s">
        <v>1085</v>
      </c>
      <c r="I733" s="1" t="s">
        <v>1526</v>
      </c>
    </row>
    <row r="734" spans="1:9" x14ac:dyDescent="0.2">
      <c r="A734" s="1" t="s">
        <v>1527</v>
      </c>
      <c r="B734" s="1" t="s">
        <v>1528</v>
      </c>
      <c r="C734" s="1" t="s">
        <v>129</v>
      </c>
      <c r="D734" s="5">
        <v>428146500</v>
      </c>
      <c r="E734" s="1" t="s">
        <v>130</v>
      </c>
      <c r="F734" s="1" t="s">
        <v>131</v>
      </c>
      <c r="G734" s="1" t="s">
        <v>132</v>
      </c>
      <c r="H734" s="1" t="s">
        <v>451</v>
      </c>
      <c r="I734" s="1" t="s">
        <v>1529</v>
      </c>
    </row>
    <row r="735" spans="1:9" x14ac:dyDescent="0.2">
      <c r="A735" s="1" t="s">
        <v>1527</v>
      </c>
      <c r="B735" s="1" t="s">
        <v>1530</v>
      </c>
      <c r="C735" s="1" t="s">
        <v>129</v>
      </c>
      <c r="D735" s="5">
        <v>86850000</v>
      </c>
      <c r="E735" s="1" t="s">
        <v>130</v>
      </c>
      <c r="F735" s="1" t="s">
        <v>131</v>
      </c>
      <c r="G735" s="1" t="s">
        <v>132</v>
      </c>
      <c r="H735" s="1" t="s">
        <v>357</v>
      </c>
      <c r="I735" s="1" t="s">
        <v>1529</v>
      </c>
    </row>
    <row r="736" spans="1:9" x14ac:dyDescent="0.2">
      <c r="A736" s="1" t="s">
        <v>1527</v>
      </c>
      <c r="B736" s="1" t="s">
        <v>1531</v>
      </c>
      <c r="C736" s="1" t="s">
        <v>129</v>
      </c>
      <c r="D736" s="5">
        <v>19482000</v>
      </c>
      <c r="E736" s="1" t="s">
        <v>130</v>
      </c>
      <c r="F736" s="1" t="s">
        <v>131</v>
      </c>
      <c r="G736" s="1" t="s">
        <v>132</v>
      </c>
      <c r="H736" s="1" t="s">
        <v>269</v>
      </c>
      <c r="I736" s="1" t="s">
        <v>1529</v>
      </c>
    </row>
    <row r="737" spans="1:9" x14ac:dyDescent="0.2">
      <c r="A737" s="1" t="s">
        <v>1111</v>
      </c>
      <c r="B737" s="1" t="s">
        <v>1532</v>
      </c>
      <c r="C737" s="1" t="s">
        <v>129</v>
      </c>
      <c r="D737" s="5">
        <v>61850590</v>
      </c>
      <c r="E737" s="1" t="s">
        <v>193</v>
      </c>
      <c r="F737" s="1" t="s">
        <v>138</v>
      </c>
      <c r="G737" s="1" t="s">
        <v>132</v>
      </c>
      <c r="H737" s="1" t="s">
        <v>196</v>
      </c>
      <c r="I737" s="1" t="s">
        <v>1113</v>
      </c>
    </row>
    <row r="738" spans="1:9" x14ac:dyDescent="0.2">
      <c r="A738" s="1" t="s">
        <v>1111</v>
      </c>
      <c r="B738" s="1" t="s">
        <v>1533</v>
      </c>
      <c r="C738" s="1" t="s">
        <v>129</v>
      </c>
      <c r="D738" s="5">
        <v>47400000</v>
      </c>
      <c r="E738" s="1" t="s">
        <v>193</v>
      </c>
      <c r="F738" s="1" t="s">
        <v>138</v>
      </c>
      <c r="G738" s="1" t="s">
        <v>132</v>
      </c>
      <c r="H738" s="1" t="s">
        <v>1115</v>
      </c>
      <c r="I738" s="1" t="s">
        <v>1113</v>
      </c>
    </row>
    <row r="739" spans="1:9" x14ac:dyDescent="0.2">
      <c r="A739" s="1" t="s">
        <v>1534</v>
      </c>
      <c r="B739" s="1" t="s">
        <v>1535</v>
      </c>
      <c r="C739" s="1" t="s">
        <v>129</v>
      </c>
      <c r="D739" s="5">
        <v>11034031.09</v>
      </c>
      <c r="E739" s="1" t="s">
        <v>245</v>
      </c>
      <c r="F739" s="1" t="s">
        <v>246</v>
      </c>
      <c r="G739" s="1" t="s">
        <v>247</v>
      </c>
      <c r="H739" s="1" t="s">
        <v>1536</v>
      </c>
      <c r="I739" s="1" t="s">
        <v>1537</v>
      </c>
    </row>
    <row r="740" spans="1:9" x14ac:dyDescent="0.2">
      <c r="A740" s="1" t="s">
        <v>1277</v>
      </c>
      <c r="B740" s="1" t="s">
        <v>1538</v>
      </c>
      <c r="C740" s="1" t="s">
        <v>129</v>
      </c>
      <c r="D740" s="5">
        <v>2727808.65</v>
      </c>
      <c r="E740" s="1" t="s">
        <v>352</v>
      </c>
      <c r="F740" s="1" t="s">
        <v>176</v>
      </c>
      <c r="G740" s="1" t="s">
        <v>152</v>
      </c>
      <c r="H740" s="1" t="s">
        <v>321</v>
      </c>
      <c r="I740" s="1" t="s">
        <v>1279</v>
      </c>
    </row>
    <row r="741" spans="1:9" x14ac:dyDescent="0.2">
      <c r="A741" s="1" t="s">
        <v>1283</v>
      </c>
      <c r="B741" s="1" t="s">
        <v>1539</v>
      </c>
      <c r="C741" s="1" t="s">
        <v>129</v>
      </c>
      <c r="D741" s="5">
        <v>19334057.600000001</v>
      </c>
      <c r="E741" s="1" t="s">
        <v>352</v>
      </c>
      <c r="F741" s="1" t="s">
        <v>176</v>
      </c>
      <c r="G741" s="1" t="s">
        <v>152</v>
      </c>
      <c r="H741" s="1" t="s">
        <v>177</v>
      </c>
      <c r="I741" s="1" t="s">
        <v>1285</v>
      </c>
    </row>
    <row r="742" spans="1:9" x14ac:dyDescent="0.2">
      <c r="A742" s="1" t="s">
        <v>1286</v>
      </c>
      <c r="B742" s="1" t="s">
        <v>1540</v>
      </c>
      <c r="C742" s="1" t="s">
        <v>129</v>
      </c>
      <c r="D742" s="5">
        <v>27074800</v>
      </c>
      <c r="E742" s="1" t="s">
        <v>130</v>
      </c>
      <c r="F742" s="1" t="s">
        <v>131</v>
      </c>
      <c r="G742" s="1" t="s">
        <v>132</v>
      </c>
      <c r="H742" s="1" t="s">
        <v>1074</v>
      </c>
      <c r="I742" s="1" t="s">
        <v>1288</v>
      </c>
    </row>
    <row r="743" spans="1:9" x14ac:dyDescent="0.2">
      <c r="A743" s="1" t="s">
        <v>1541</v>
      </c>
      <c r="B743" s="1" t="s">
        <v>1542</v>
      </c>
      <c r="C743" s="1" t="s">
        <v>129</v>
      </c>
      <c r="D743" s="5">
        <v>8669767.6799999997</v>
      </c>
      <c r="E743" s="1" t="s">
        <v>1147</v>
      </c>
      <c r="F743" s="1" t="s">
        <v>188</v>
      </c>
      <c r="G743" s="1" t="s">
        <v>132</v>
      </c>
      <c r="H743" s="1" t="s">
        <v>139</v>
      </c>
      <c r="I743" s="1" t="s">
        <v>1543</v>
      </c>
    </row>
    <row r="744" spans="1:9" x14ac:dyDescent="0.2">
      <c r="A744" s="1" t="s">
        <v>1541</v>
      </c>
      <c r="B744" s="1" t="s">
        <v>1544</v>
      </c>
      <c r="C744" s="1" t="s">
        <v>129</v>
      </c>
      <c r="D744" s="5">
        <v>34595550.719999999</v>
      </c>
      <c r="E744" s="1" t="s">
        <v>1147</v>
      </c>
      <c r="F744" s="1" t="s">
        <v>188</v>
      </c>
      <c r="G744" s="1" t="s">
        <v>132</v>
      </c>
      <c r="H744" s="1" t="s">
        <v>256</v>
      </c>
      <c r="I744" s="1" t="s">
        <v>1543</v>
      </c>
    </row>
    <row r="745" spans="1:9" x14ac:dyDescent="0.2">
      <c r="A745" s="1" t="s">
        <v>1541</v>
      </c>
      <c r="B745" s="1" t="s">
        <v>1545</v>
      </c>
      <c r="C745" s="1" t="s">
        <v>129</v>
      </c>
      <c r="D745" s="5">
        <v>92107142.400000006</v>
      </c>
      <c r="E745" s="1" t="s">
        <v>1147</v>
      </c>
      <c r="F745" s="1" t="s">
        <v>188</v>
      </c>
      <c r="G745" s="1" t="s">
        <v>132</v>
      </c>
      <c r="H745" s="1" t="s">
        <v>705</v>
      </c>
      <c r="I745" s="1" t="s">
        <v>1543</v>
      </c>
    </row>
    <row r="746" spans="1:9" x14ac:dyDescent="0.2">
      <c r="A746" s="1" t="s">
        <v>1546</v>
      </c>
      <c r="B746" s="1" t="s">
        <v>1547</v>
      </c>
      <c r="C746" s="1" t="s">
        <v>129</v>
      </c>
      <c r="D746" s="5">
        <v>43677.84</v>
      </c>
      <c r="E746" s="1" t="s">
        <v>245</v>
      </c>
      <c r="F746" s="1" t="s">
        <v>246</v>
      </c>
      <c r="G746" s="1" t="s">
        <v>247</v>
      </c>
      <c r="H746" s="1" t="s">
        <v>778</v>
      </c>
      <c r="I746" s="1" t="s">
        <v>1548</v>
      </c>
    </row>
    <row r="747" spans="1:9" x14ac:dyDescent="0.2">
      <c r="A747" s="1" t="s">
        <v>1546</v>
      </c>
      <c r="B747" s="1" t="s">
        <v>1547</v>
      </c>
      <c r="C747" s="1" t="s">
        <v>129</v>
      </c>
      <c r="D747" s="5">
        <v>43677.84</v>
      </c>
      <c r="E747" s="1" t="s">
        <v>245</v>
      </c>
      <c r="F747" s="1" t="s">
        <v>246</v>
      </c>
      <c r="G747" s="1" t="s">
        <v>247</v>
      </c>
      <c r="H747" s="1" t="s">
        <v>778</v>
      </c>
      <c r="I747" s="1" t="s">
        <v>1548</v>
      </c>
    </row>
    <row r="748" spans="1:9" x14ac:dyDescent="0.2">
      <c r="A748" s="1" t="s">
        <v>1549</v>
      </c>
      <c r="B748" s="1" t="s">
        <v>1550</v>
      </c>
      <c r="C748" s="1" t="s">
        <v>129</v>
      </c>
      <c r="D748" s="5">
        <v>27944400</v>
      </c>
      <c r="E748" s="1" t="s">
        <v>245</v>
      </c>
      <c r="F748" s="1" t="s">
        <v>246</v>
      </c>
      <c r="G748" s="1" t="s">
        <v>247</v>
      </c>
      <c r="H748" s="1" t="s">
        <v>1118</v>
      </c>
      <c r="I748" s="1" t="s">
        <v>1551</v>
      </c>
    </row>
    <row r="749" spans="1:9" x14ac:dyDescent="0.2">
      <c r="A749" s="1" t="s">
        <v>1479</v>
      </c>
      <c r="B749" s="1" t="s">
        <v>1480</v>
      </c>
      <c r="C749" s="1" t="s">
        <v>129</v>
      </c>
      <c r="D749" s="5">
        <v>5527720</v>
      </c>
      <c r="E749" s="1" t="s">
        <v>924</v>
      </c>
      <c r="F749" s="1" t="s">
        <v>164</v>
      </c>
      <c r="G749" s="1" t="s">
        <v>152</v>
      </c>
      <c r="H749" s="1" t="s">
        <v>165</v>
      </c>
      <c r="I749" s="1" t="s">
        <v>1481</v>
      </c>
    </row>
    <row r="750" spans="1:9" x14ac:dyDescent="0.2">
      <c r="A750" s="1" t="s">
        <v>1552</v>
      </c>
      <c r="B750" s="1" t="s">
        <v>1553</v>
      </c>
      <c r="C750" s="1" t="s">
        <v>129</v>
      </c>
      <c r="D750" s="5">
        <v>4043724</v>
      </c>
      <c r="E750" s="1" t="s">
        <v>130</v>
      </c>
      <c r="F750" s="1" t="s">
        <v>131</v>
      </c>
      <c r="G750" s="1" t="s">
        <v>132</v>
      </c>
      <c r="H750" s="1" t="s">
        <v>1554</v>
      </c>
      <c r="I750" s="1" t="s">
        <v>1555</v>
      </c>
    </row>
    <row r="751" spans="1:9" x14ac:dyDescent="0.2">
      <c r="A751" s="1" t="s">
        <v>1356</v>
      </c>
      <c r="B751" s="1" t="s">
        <v>1556</v>
      </c>
      <c r="C751" s="1" t="s">
        <v>129</v>
      </c>
      <c r="D751" s="5">
        <v>552255.06000000006</v>
      </c>
      <c r="E751" s="1" t="s">
        <v>245</v>
      </c>
      <c r="F751" s="1" t="s">
        <v>246</v>
      </c>
      <c r="G751" s="1" t="s">
        <v>247</v>
      </c>
      <c r="H751" s="1" t="s">
        <v>837</v>
      </c>
      <c r="I751" s="1" t="s">
        <v>1358</v>
      </c>
    </row>
    <row r="752" spans="1:9" x14ac:dyDescent="0.2">
      <c r="A752" s="1" t="s">
        <v>1384</v>
      </c>
      <c r="B752" s="1" t="s">
        <v>1557</v>
      </c>
      <c r="C752" s="1" t="s">
        <v>129</v>
      </c>
      <c r="D752" s="5">
        <v>3069955.36</v>
      </c>
      <c r="E752" s="1" t="s">
        <v>352</v>
      </c>
      <c r="F752" s="1" t="s">
        <v>176</v>
      </c>
      <c r="G752" s="1" t="s">
        <v>152</v>
      </c>
      <c r="H752" s="1" t="s">
        <v>359</v>
      </c>
      <c r="I752" s="1" t="s">
        <v>1386</v>
      </c>
    </row>
    <row r="753" spans="1:9" x14ac:dyDescent="0.2">
      <c r="A753" s="1" t="s">
        <v>1435</v>
      </c>
      <c r="B753" s="1" t="s">
        <v>1436</v>
      </c>
      <c r="C753" s="1" t="s">
        <v>129</v>
      </c>
      <c r="D753" s="5">
        <v>1775000</v>
      </c>
      <c r="E753" s="1">
        <v>20</v>
      </c>
      <c r="F753" s="1" t="s">
        <v>11</v>
      </c>
      <c r="G753" s="1" t="s">
        <v>132</v>
      </c>
      <c r="H753" s="1" t="s">
        <v>1410</v>
      </c>
      <c r="I753" s="1" t="s">
        <v>1435</v>
      </c>
    </row>
    <row r="754" spans="1:9" x14ac:dyDescent="0.2">
      <c r="A754" s="1" t="s">
        <v>1435</v>
      </c>
      <c r="B754" s="1" t="s">
        <v>1437</v>
      </c>
      <c r="C754" s="1" t="s">
        <v>129</v>
      </c>
      <c r="D754" s="5">
        <v>9450000</v>
      </c>
      <c r="E754" s="1">
        <v>20</v>
      </c>
      <c r="F754" s="1" t="s">
        <v>11</v>
      </c>
      <c r="G754" s="1" t="s">
        <v>132</v>
      </c>
      <c r="H754" s="1" t="s">
        <v>1438</v>
      </c>
      <c r="I754" s="1" t="s">
        <v>1435</v>
      </c>
    </row>
    <row r="755" spans="1:9" x14ac:dyDescent="0.2">
      <c r="A755" s="1" t="s">
        <v>1435</v>
      </c>
      <c r="B755" s="1" t="s">
        <v>1439</v>
      </c>
      <c r="C755" s="1" t="s">
        <v>129</v>
      </c>
      <c r="D755" s="5">
        <v>49924000</v>
      </c>
      <c r="E755" s="1">
        <v>20</v>
      </c>
      <c r="F755" s="1" t="s">
        <v>11</v>
      </c>
      <c r="G755" s="1" t="s">
        <v>132</v>
      </c>
      <c r="H755" s="1" t="s">
        <v>1392</v>
      </c>
      <c r="I755" s="1" t="s">
        <v>1435</v>
      </c>
    </row>
    <row r="756" spans="1:9" x14ac:dyDescent="0.2">
      <c r="A756" s="1" t="s">
        <v>1435</v>
      </c>
      <c r="B756" s="1" t="s">
        <v>1440</v>
      </c>
      <c r="C756" s="1" t="s">
        <v>129</v>
      </c>
      <c r="D756" s="5">
        <v>355600000</v>
      </c>
      <c r="E756" s="1">
        <v>20</v>
      </c>
      <c r="F756" s="1" t="s">
        <v>11</v>
      </c>
      <c r="G756" s="1" t="s">
        <v>132</v>
      </c>
      <c r="H756" s="1" t="s">
        <v>1441</v>
      </c>
      <c r="I756" s="1" t="s">
        <v>1435</v>
      </c>
    </row>
    <row r="757" spans="1:9" x14ac:dyDescent="0.2">
      <c r="A757" s="1" t="s">
        <v>1558</v>
      </c>
      <c r="B757" s="1" t="s">
        <v>1559</v>
      </c>
      <c r="C757" s="1" t="s">
        <v>129</v>
      </c>
      <c r="D757" s="5">
        <v>27900000</v>
      </c>
      <c r="E757" s="1">
        <v>20</v>
      </c>
      <c r="F757" s="1" t="s">
        <v>11</v>
      </c>
      <c r="G757" s="1" t="s">
        <v>132</v>
      </c>
      <c r="H757" s="1" t="s">
        <v>1560</v>
      </c>
      <c r="I757" s="1" t="s">
        <v>1558</v>
      </c>
    </row>
    <row r="758" spans="1:9" x14ac:dyDescent="0.2">
      <c r="A758" s="1" t="s">
        <v>1558</v>
      </c>
      <c r="B758" s="1" t="s">
        <v>1561</v>
      </c>
      <c r="C758" s="1" t="s">
        <v>129</v>
      </c>
      <c r="D758" s="5">
        <v>3040000</v>
      </c>
      <c r="E758" s="1">
        <v>20</v>
      </c>
      <c r="F758" s="1" t="s">
        <v>11</v>
      </c>
      <c r="G758" s="1" t="s">
        <v>132</v>
      </c>
      <c r="H758" s="1" t="s">
        <v>1562</v>
      </c>
      <c r="I758" s="1" t="s">
        <v>1558</v>
      </c>
    </row>
    <row r="759" spans="1:9" x14ac:dyDescent="0.2">
      <c r="A759" s="1" t="s">
        <v>1563</v>
      </c>
      <c r="B759" s="1" t="s">
        <v>1564</v>
      </c>
      <c r="C759" s="1" t="s">
        <v>129</v>
      </c>
      <c r="D759" s="5">
        <v>37550000</v>
      </c>
      <c r="E759" s="1">
        <v>20</v>
      </c>
      <c r="F759" s="1" t="s">
        <v>11</v>
      </c>
      <c r="G759" s="1" t="s">
        <v>132</v>
      </c>
      <c r="H759" s="1" t="s">
        <v>1565</v>
      </c>
      <c r="I759" s="1" t="s">
        <v>1563</v>
      </c>
    </row>
    <row r="760" spans="1:9" x14ac:dyDescent="0.2">
      <c r="A760" s="1" t="s">
        <v>1563</v>
      </c>
      <c r="B760" s="1" t="s">
        <v>1566</v>
      </c>
      <c r="C760" s="1" t="s">
        <v>129</v>
      </c>
      <c r="D760" s="5">
        <v>98275448.75</v>
      </c>
      <c r="E760" s="1">
        <v>20</v>
      </c>
      <c r="F760" s="1" t="s">
        <v>11</v>
      </c>
      <c r="G760" s="1" t="s">
        <v>132</v>
      </c>
      <c r="H760" s="1" t="s">
        <v>283</v>
      </c>
      <c r="I760" s="1" t="s">
        <v>1563</v>
      </c>
    </row>
    <row r="761" spans="1:9" x14ac:dyDescent="0.2">
      <c r="A761" s="1" t="s">
        <v>1563</v>
      </c>
      <c r="B761" s="1" t="s">
        <v>1567</v>
      </c>
      <c r="C761" s="1" t="s">
        <v>129</v>
      </c>
      <c r="D761" s="5">
        <v>9899010</v>
      </c>
      <c r="E761" s="1">
        <v>20</v>
      </c>
      <c r="F761" s="1" t="s">
        <v>11</v>
      </c>
      <c r="G761" s="1" t="s">
        <v>132</v>
      </c>
      <c r="H761" s="1" t="s">
        <v>1568</v>
      </c>
      <c r="I761" s="1" t="s">
        <v>1563</v>
      </c>
    </row>
    <row r="762" spans="1:9" x14ac:dyDescent="0.2">
      <c r="A762" s="1" t="s">
        <v>1569</v>
      </c>
      <c r="B762" s="1" t="s">
        <v>1570</v>
      </c>
      <c r="C762" s="1" t="s">
        <v>129</v>
      </c>
      <c r="D762" s="5">
        <v>110600000</v>
      </c>
      <c r="E762" s="1">
        <v>20</v>
      </c>
      <c r="F762" s="1" t="s">
        <v>11</v>
      </c>
      <c r="G762" s="1" t="s">
        <v>132</v>
      </c>
      <c r="H762" s="1" t="s">
        <v>1392</v>
      </c>
      <c r="I762" s="1" t="s">
        <v>1569</v>
      </c>
    </row>
    <row r="763" spans="1:9" x14ac:dyDescent="0.2">
      <c r="A763" s="1" t="s">
        <v>1571</v>
      </c>
      <c r="B763" s="1" t="s">
        <v>1572</v>
      </c>
      <c r="C763" s="1" t="s">
        <v>129</v>
      </c>
      <c r="D763" s="5">
        <v>5390000</v>
      </c>
      <c r="E763" s="1">
        <v>20</v>
      </c>
      <c r="F763" s="1" t="s">
        <v>11</v>
      </c>
      <c r="G763" s="1" t="s">
        <v>132</v>
      </c>
      <c r="H763" s="1" t="s">
        <v>1438</v>
      </c>
      <c r="I763" s="1" t="s">
        <v>1435</v>
      </c>
    </row>
    <row r="764" spans="1:9" x14ac:dyDescent="0.2">
      <c r="A764" s="1" t="s">
        <v>1571</v>
      </c>
      <c r="B764" s="1" t="s">
        <v>1573</v>
      </c>
      <c r="C764" s="1" t="s">
        <v>129</v>
      </c>
      <c r="D764" s="5">
        <v>2524500</v>
      </c>
      <c r="E764" s="1">
        <v>20</v>
      </c>
      <c r="F764" s="1" t="s">
        <v>11</v>
      </c>
      <c r="G764" s="1" t="s">
        <v>132</v>
      </c>
      <c r="H764" s="1" t="s">
        <v>1574</v>
      </c>
      <c r="I764" s="1" t="s">
        <v>1435</v>
      </c>
    </row>
    <row r="765" spans="1:9" x14ac:dyDescent="0.2">
      <c r="A765" s="1" t="s">
        <v>1575</v>
      </c>
      <c r="B765" s="1" t="s">
        <v>1576</v>
      </c>
      <c r="C765" s="1" t="s">
        <v>129</v>
      </c>
      <c r="D765" s="5">
        <v>16260000</v>
      </c>
      <c r="E765" s="1" t="s">
        <v>615</v>
      </c>
      <c r="F765" s="1" t="s">
        <v>531</v>
      </c>
      <c r="G765" s="1" t="s">
        <v>132</v>
      </c>
      <c r="H765" s="1" t="s">
        <v>1001</v>
      </c>
      <c r="I765" s="1" t="s">
        <v>1577</v>
      </c>
    </row>
    <row r="766" spans="1:9" x14ac:dyDescent="0.2">
      <c r="A766" s="1" t="s">
        <v>1578</v>
      </c>
      <c r="B766" s="1" t="s">
        <v>1579</v>
      </c>
      <c r="C766" s="1" t="s">
        <v>129</v>
      </c>
      <c r="D766" s="5">
        <v>154000000</v>
      </c>
      <c r="E766" s="1" t="s">
        <v>193</v>
      </c>
      <c r="F766" s="1" t="s">
        <v>138</v>
      </c>
      <c r="G766" s="1" t="s">
        <v>132</v>
      </c>
      <c r="H766" s="1" t="s">
        <v>63</v>
      </c>
      <c r="I766" s="1" t="s">
        <v>1580</v>
      </c>
    </row>
    <row r="767" spans="1:9" x14ac:dyDescent="0.2">
      <c r="A767" s="1" t="s">
        <v>1578</v>
      </c>
      <c r="B767" s="1" t="s">
        <v>1581</v>
      </c>
      <c r="C767" s="1" t="s">
        <v>129</v>
      </c>
      <c r="D767" s="5">
        <v>224041500</v>
      </c>
      <c r="E767" s="1" t="s">
        <v>193</v>
      </c>
      <c r="F767" s="1" t="s">
        <v>138</v>
      </c>
      <c r="G767" s="1" t="s">
        <v>132</v>
      </c>
      <c r="H767" s="1" t="s">
        <v>44</v>
      </c>
      <c r="I767" s="1" t="s">
        <v>1580</v>
      </c>
    </row>
    <row r="768" spans="1:9" x14ac:dyDescent="0.2">
      <c r="A768" s="1" t="s">
        <v>1578</v>
      </c>
      <c r="B768" s="1" t="s">
        <v>1582</v>
      </c>
      <c r="C768" s="1" t="s">
        <v>129</v>
      </c>
      <c r="D768" s="5">
        <v>176699880</v>
      </c>
      <c r="E768" s="1" t="s">
        <v>193</v>
      </c>
      <c r="F768" s="1" t="s">
        <v>138</v>
      </c>
      <c r="G768" s="1" t="s">
        <v>132</v>
      </c>
      <c r="H768" s="1" t="s">
        <v>66</v>
      </c>
      <c r="I768" s="1" t="s">
        <v>1580</v>
      </c>
    </row>
    <row r="769" spans="1:9" x14ac:dyDescent="0.2">
      <c r="A769" s="1" t="s">
        <v>1578</v>
      </c>
      <c r="B769" s="1" t="s">
        <v>1583</v>
      </c>
      <c r="C769" s="1" t="s">
        <v>129</v>
      </c>
      <c r="D769" s="5">
        <v>267000000</v>
      </c>
      <c r="E769" s="1" t="s">
        <v>193</v>
      </c>
      <c r="F769" s="1" t="s">
        <v>138</v>
      </c>
      <c r="G769" s="1" t="s">
        <v>132</v>
      </c>
      <c r="H769" s="1" t="s">
        <v>102</v>
      </c>
      <c r="I769" s="1" t="s">
        <v>1580</v>
      </c>
    </row>
    <row r="770" spans="1:9" x14ac:dyDescent="0.2">
      <c r="A770" s="1" t="s">
        <v>1578</v>
      </c>
      <c r="B770" s="1" t="s">
        <v>1584</v>
      </c>
      <c r="C770" s="1" t="s">
        <v>129</v>
      </c>
      <c r="D770" s="5">
        <v>312973920</v>
      </c>
      <c r="E770" s="1" t="s">
        <v>193</v>
      </c>
      <c r="F770" s="1" t="s">
        <v>138</v>
      </c>
      <c r="G770" s="1" t="s">
        <v>132</v>
      </c>
      <c r="H770" s="1" t="s">
        <v>196</v>
      </c>
      <c r="I770" s="1" t="s">
        <v>1580</v>
      </c>
    </row>
    <row r="771" spans="1:9" x14ac:dyDescent="0.2">
      <c r="A771" s="1" t="s">
        <v>1578</v>
      </c>
      <c r="B771" s="1" t="s">
        <v>1585</v>
      </c>
      <c r="C771" s="1" t="s">
        <v>129</v>
      </c>
      <c r="D771" s="5">
        <v>235078600</v>
      </c>
      <c r="E771" s="1" t="s">
        <v>193</v>
      </c>
      <c r="F771" s="1" t="s">
        <v>138</v>
      </c>
      <c r="G771" s="1" t="s">
        <v>132</v>
      </c>
      <c r="H771" s="1" t="s">
        <v>48</v>
      </c>
      <c r="I771" s="1" t="s">
        <v>1580</v>
      </c>
    </row>
    <row r="772" spans="1:9" x14ac:dyDescent="0.2">
      <c r="A772" s="1" t="s">
        <v>1586</v>
      </c>
      <c r="B772" s="1" t="s">
        <v>1587</v>
      </c>
      <c r="C772" s="1" t="s">
        <v>129</v>
      </c>
      <c r="D772" s="5">
        <v>293624730</v>
      </c>
      <c r="E772" s="1" t="s">
        <v>1147</v>
      </c>
      <c r="F772" s="1" t="s">
        <v>188</v>
      </c>
      <c r="G772" s="1" t="s">
        <v>132</v>
      </c>
      <c r="H772" s="1" t="s">
        <v>29</v>
      </c>
      <c r="I772" s="1" t="s">
        <v>1588</v>
      </c>
    </row>
    <row r="773" spans="1:9" x14ac:dyDescent="0.2">
      <c r="A773" s="1" t="s">
        <v>1331</v>
      </c>
      <c r="B773" s="1" t="s">
        <v>1589</v>
      </c>
      <c r="C773" s="1" t="s">
        <v>129</v>
      </c>
      <c r="D773" s="5">
        <v>7349804</v>
      </c>
      <c r="E773" s="1" t="s">
        <v>1333</v>
      </c>
      <c r="F773" s="1" t="s">
        <v>1334</v>
      </c>
      <c r="G773" s="1" t="s">
        <v>132</v>
      </c>
      <c r="H773" s="1" t="s">
        <v>334</v>
      </c>
      <c r="I773" s="1" t="s">
        <v>1335</v>
      </c>
    </row>
    <row r="774" spans="1:9" x14ac:dyDescent="0.2">
      <c r="A774" s="1" t="s">
        <v>1590</v>
      </c>
      <c r="B774" s="1" t="s">
        <v>1591</v>
      </c>
      <c r="C774" s="1" t="s">
        <v>129</v>
      </c>
      <c r="D774" s="5">
        <v>180219952.80000001</v>
      </c>
      <c r="E774" s="1" t="s">
        <v>252</v>
      </c>
      <c r="F774" s="1" t="s">
        <v>188</v>
      </c>
      <c r="G774" s="1" t="s">
        <v>132</v>
      </c>
      <c r="H774" s="1" t="s">
        <v>215</v>
      </c>
      <c r="I774" s="1" t="s">
        <v>1592</v>
      </c>
    </row>
    <row r="775" spans="1:9" x14ac:dyDescent="0.2">
      <c r="A775" s="1" t="s">
        <v>1590</v>
      </c>
      <c r="B775" s="1" t="s">
        <v>1593</v>
      </c>
      <c r="C775" s="1" t="s">
        <v>129</v>
      </c>
      <c r="D775" s="5">
        <v>81597360</v>
      </c>
      <c r="E775" s="1" t="s">
        <v>252</v>
      </c>
      <c r="F775" s="1" t="s">
        <v>188</v>
      </c>
      <c r="G775" s="1" t="s">
        <v>132</v>
      </c>
      <c r="H775" s="1" t="s">
        <v>400</v>
      </c>
      <c r="I775" s="1" t="s">
        <v>1592</v>
      </c>
    </row>
    <row r="776" spans="1:9" x14ac:dyDescent="0.2">
      <c r="A776" s="1" t="s">
        <v>1590</v>
      </c>
      <c r="B776" s="1" t="s">
        <v>1594</v>
      </c>
      <c r="C776" s="1" t="s">
        <v>129</v>
      </c>
      <c r="D776" s="5">
        <v>32531760</v>
      </c>
      <c r="E776" s="1" t="s">
        <v>252</v>
      </c>
      <c r="F776" s="1" t="s">
        <v>188</v>
      </c>
      <c r="G776" s="1" t="s">
        <v>132</v>
      </c>
      <c r="H776" s="1" t="s">
        <v>139</v>
      </c>
      <c r="I776" s="1" t="s">
        <v>1592</v>
      </c>
    </row>
    <row r="777" spans="1:9" x14ac:dyDescent="0.2">
      <c r="A777" s="1" t="s">
        <v>1590</v>
      </c>
      <c r="B777" s="1" t="s">
        <v>1595</v>
      </c>
      <c r="C777" s="1" t="s">
        <v>129</v>
      </c>
      <c r="D777" s="5">
        <v>9869232</v>
      </c>
      <c r="E777" s="1" t="s">
        <v>252</v>
      </c>
      <c r="F777" s="1" t="s">
        <v>188</v>
      </c>
      <c r="G777" s="1" t="s">
        <v>132</v>
      </c>
      <c r="H777" s="1" t="s">
        <v>256</v>
      </c>
      <c r="I777" s="1" t="s">
        <v>1592</v>
      </c>
    </row>
    <row r="778" spans="1:9" x14ac:dyDescent="0.2">
      <c r="A778" s="1" t="s">
        <v>1331</v>
      </c>
      <c r="B778" s="1" t="s">
        <v>1596</v>
      </c>
      <c r="C778" s="1" t="s">
        <v>129</v>
      </c>
      <c r="D778" s="5">
        <v>8473038</v>
      </c>
      <c r="E778" s="1" t="s">
        <v>1333</v>
      </c>
      <c r="F778" s="1" t="s">
        <v>1334</v>
      </c>
      <c r="G778" s="1" t="s">
        <v>132</v>
      </c>
      <c r="H778" s="1" t="s">
        <v>269</v>
      </c>
      <c r="I778" s="1" t="s">
        <v>1335</v>
      </c>
    </row>
    <row r="779" spans="1:9" x14ac:dyDescent="0.2">
      <c r="A779" s="1" t="s">
        <v>1597</v>
      </c>
      <c r="B779" s="1" t="s">
        <v>1598</v>
      </c>
      <c r="C779" s="1" t="s">
        <v>1599</v>
      </c>
      <c r="D779" s="5">
        <v>138182376</v>
      </c>
      <c r="E779" s="1">
        <v>20</v>
      </c>
      <c r="F779" s="1" t="s">
        <v>11</v>
      </c>
      <c r="G779" s="1" t="s">
        <v>132</v>
      </c>
      <c r="H779" s="1" t="s">
        <v>1600</v>
      </c>
      <c r="I779" s="1" t="s">
        <v>1601</v>
      </c>
    </row>
  </sheetData>
  <autoFilter ref="A1:I779"/>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B392"/>
  <sheetViews>
    <sheetView workbookViewId="0"/>
  </sheetViews>
  <sheetFormatPr baseColWidth="10" defaultRowHeight="12.75" x14ac:dyDescent="0.2"/>
  <cols>
    <col min="1" max="1" width="68.140625" style="1" bestFit="1" customWidth="1"/>
    <col min="2" max="2" width="61" style="1" bestFit="1" customWidth="1"/>
    <col min="3" max="16384" width="11.42578125" style="1"/>
  </cols>
  <sheetData>
    <row r="1" spans="1:2" x14ac:dyDescent="0.2">
      <c r="A1" s="3" t="s">
        <v>16518</v>
      </c>
      <c r="B1" s="3" t="s">
        <v>16519</v>
      </c>
    </row>
    <row r="2" spans="1:2" x14ac:dyDescent="0.2">
      <c r="A2" s="1" t="s">
        <v>7377</v>
      </c>
      <c r="B2" s="1" t="s">
        <v>16520</v>
      </c>
    </row>
    <row r="3" spans="1:2" x14ac:dyDescent="0.2">
      <c r="A3" s="1" t="s">
        <v>7644</v>
      </c>
      <c r="B3" s="1" t="s">
        <v>16520</v>
      </c>
    </row>
    <row r="4" spans="1:2" x14ac:dyDescent="0.2">
      <c r="A4" s="1" t="s">
        <v>10979</v>
      </c>
      <c r="B4" s="1" t="s">
        <v>400</v>
      </c>
    </row>
    <row r="5" spans="1:2" x14ac:dyDescent="0.2">
      <c r="A5" s="1" t="s">
        <v>10979</v>
      </c>
      <c r="B5" s="1" t="s">
        <v>400</v>
      </c>
    </row>
    <row r="6" spans="1:2" x14ac:dyDescent="0.2">
      <c r="A6" s="1" t="s">
        <v>2653</v>
      </c>
      <c r="B6" s="1" t="s">
        <v>158</v>
      </c>
    </row>
    <row r="7" spans="1:2" x14ac:dyDescent="0.2">
      <c r="A7" s="1" t="s">
        <v>158</v>
      </c>
      <c r="B7" s="1" t="s">
        <v>158</v>
      </c>
    </row>
    <row r="8" spans="1:2" x14ac:dyDescent="0.2">
      <c r="A8" s="1" t="s">
        <v>3876</v>
      </c>
      <c r="B8" s="1" t="s">
        <v>158</v>
      </c>
    </row>
    <row r="9" spans="1:2" x14ac:dyDescent="0.2">
      <c r="A9" s="1" t="s">
        <v>15375</v>
      </c>
      <c r="B9" s="1" t="s">
        <v>15375</v>
      </c>
    </row>
    <row r="10" spans="1:2" x14ac:dyDescent="0.2">
      <c r="A10" s="1" t="s">
        <v>16521</v>
      </c>
      <c r="B10" s="1" t="s">
        <v>16521</v>
      </c>
    </row>
    <row r="11" spans="1:2" x14ac:dyDescent="0.2">
      <c r="A11" s="1" t="s">
        <v>16522</v>
      </c>
      <c r="B11" s="1" t="s">
        <v>16522</v>
      </c>
    </row>
    <row r="12" spans="1:2" x14ac:dyDescent="0.2">
      <c r="A12" s="1" t="s">
        <v>16523</v>
      </c>
      <c r="B12" s="1" t="s">
        <v>16523</v>
      </c>
    </row>
    <row r="13" spans="1:2" x14ac:dyDescent="0.2">
      <c r="A13" s="1" t="s">
        <v>16524</v>
      </c>
      <c r="B13" s="1" t="s">
        <v>16524</v>
      </c>
    </row>
    <row r="14" spans="1:2" x14ac:dyDescent="0.2">
      <c r="A14" s="1" t="s">
        <v>16525</v>
      </c>
      <c r="B14" s="1" t="s">
        <v>16524</v>
      </c>
    </row>
    <row r="15" spans="1:2" x14ac:dyDescent="0.2">
      <c r="A15" s="1" t="s">
        <v>16526</v>
      </c>
      <c r="B15" s="1" t="s">
        <v>16524</v>
      </c>
    </row>
    <row r="16" spans="1:2" x14ac:dyDescent="0.2">
      <c r="A16" s="1" t="s">
        <v>6645</v>
      </c>
      <c r="B16" s="1" t="s">
        <v>6645</v>
      </c>
    </row>
    <row r="17" spans="1:2" x14ac:dyDescent="0.2">
      <c r="A17" s="1" t="s">
        <v>6146</v>
      </c>
      <c r="B17" s="1" t="s">
        <v>1138</v>
      </c>
    </row>
    <row r="18" spans="1:2" x14ac:dyDescent="0.2">
      <c r="A18" s="1" t="s">
        <v>3709</v>
      </c>
      <c r="B18" s="1" t="s">
        <v>3709</v>
      </c>
    </row>
    <row r="19" spans="1:2" x14ac:dyDescent="0.2">
      <c r="A19" s="1" t="s">
        <v>1251</v>
      </c>
      <c r="B19" s="1" t="s">
        <v>1251</v>
      </c>
    </row>
    <row r="20" spans="1:2" x14ac:dyDescent="0.2">
      <c r="A20" s="1" t="s">
        <v>4367</v>
      </c>
      <c r="B20" s="1" t="s">
        <v>48</v>
      </c>
    </row>
    <row r="21" spans="1:2" x14ac:dyDescent="0.2">
      <c r="A21" s="1" t="s">
        <v>16527</v>
      </c>
      <c r="B21" s="1" t="s">
        <v>16527</v>
      </c>
    </row>
    <row r="22" spans="1:2" x14ac:dyDescent="0.2">
      <c r="A22" s="1" t="s">
        <v>1394</v>
      </c>
      <c r="B22" s="1" t="s">
        <v>1394</v>
      </c>
    </row>
    <row r="23" spans="1:2" x14ac:dyDescent="0.2">
      <c r="A23" s="1" t="s">
        <v>5135</v>
      </c>
      <c r="B23" s="1" t="s">
        <v>973</v>
      </c>
    </row>
    <row r="24" spans="1:2" x14ac:dyDescent="0.2">
      <c r="A24" s="1" t="s">
        <v>1908</v>
      </c>
      <c r="B24" s="1" t="s">
        <v>973</v>
      </c>
    </row>
    <row r="25" spans="1:2" x14ac:dyDescent="0.2">
      <c r="A25" s="1" t="s">
        <v>16528</v>
      </c>
      <c r="B25" s="1" t="s">
        <v>16528</v>
      </c>
    </row>
    <row r="26" spans="1:2" x14ac:dyDescent="0.2">
      <c r="A26" s="1" t="s">
        <v>16529</v>
      </c>
      <c r="B26" s="1" t="s">
        <v>16529</v>
      </c>
    </row>
    <row r="27" spans="1:2" x14ac:dyDescent="0.2">
      <c r="A27" s="1" t="s">
        <v>16530</v>
      </c>
      <c r="B27" s="1" t="s">
        <v>16530</v>
      </c>
    </row>
    <row r="28" spans="1:2" x14ac:dyDescent="0.2">
      <c r="A28" s="1" t="s">
        <v>16531</v>
      </c>
      <c r="B28" s="1" t="s">
        <v>16530</v>
      </c>
    </row>
    <row r="29" spans="1:2" x14ac:dyDescent="0.2">
      <c r="A29" s="1" t="s">
        <v>3165</v>
      </c>
      <c r="B29" s="1" t="s">
        <v>844</v>
      </c>
    </row>
    <row r="30" spans="1:2" x14ac:dyDescent="0.2">
      <c r="A30" s="1" t="s">
        <v>9511</v>
      </c>
      <c r="B30" s="1" t="s">
        <v>16532</v>
      </c>
    </row>
    <row r="31" spans="1:2" x14ac:dyDescent="0.2">
      <c r="A31" s="1" t="s">
        <v>1416</v>
      </c>
      <c r="B31" s="1" t="s">
        <v>16532</v>
      </c>
    </row>
    <row r="32" spans="1:2" x14ac:dyDescent="0.2">
      <c r="A32" s="1" t="s">
        <v>16533</v>
      </c>
      <c r="B32" s="1" t="s">
        <v>16533</v>
      </c>
    </row>
    <row r="33" spans="1:2" x14ac:dyDescent="0.2">
      <c r="A33" s="1" t="s">
        <v>1074</v>
      </c>
      <c r="B33" s="1" t="s">
        <v>1074</v>
      </c>
    </row>
    <row r="34" spans="1:2" x14ac:dyDescent="0.2">
      <c r="A34" s="1" t="s">
        <v>16534</v>
      </c>
      <c r="B34" s="1" t="s">
        <v>16535</v>
      </c>
    </row>
    <row r="35" spans="1:2" x14ac:dyDescent="0.2">
      <c r="A35" s="1" t="s">
        <v>16535</v>
      </c>
      <c r="B35" s="1" t="s">
        <v>16535</v>
      </c>
    </row>
    <row r="36" spans="1:2" x14ac:dyDescent="0.2">
      <c r="A36" s="1" t="s">
        <v>3293</v>
      </c>
      <c r="B36" s="1" t="s">
        <v>189</v>
      </c>
    </row>
    <row r="37" spans="1:2" x14ac:dyDescent="0.2">
      <c r="A37" s="1" t="s">
        <v>9378</v>
      </c>
      <c r="B37" s="1" t="s">
        <v>9378</v>
      </c>
    </row>
    <row r="38" spans="1:2" x14ac:dyDescent="0.2">
      <c r="A38" s="1" t="s">
        <v>2007</v>
      </c>
      <c r="B38" s="1" t="s">
        <v>256</v>
      </c>
    </row>
    <row r="39" spans="1:2" x14ac:dyDescent="0.2">
      <c r="A39" s="1" t="s">
        <v>7305</v>
      </c>
      <c r="B39" s="1" t="s">
        <v>256</v>
      </c>
    </row>
    <row r="40" spans="1:2" x14ac:dyDescent="0.2">
      <c r="A40" s="1" t="s">
        <v>10138</v>
      </c>
      <c r="B40" s="1" t="s">
        <v>139</v>
      </c>
    </row>
    <row r="41" spans="1:2" x14ac:dyDescent="0.2">
      <c r="A41" s="1" t="s">
        <v>139</v>
      </c>
      <c r="B41" s="1" t="s">
        <v>139</v>
      </c>
    </row>
    <row r="42" spans="1:2" x14ac:dyDescent="0.2">
      <c r="A42" s="1" t="s">
        <v>4384</v>
      </c>
      <c r="B42" s="1" t="s">
        <v>139</v>
      </c>
    </row>
    <row r="43" spans="1:2" x14ac:dyDescent="0.2">
      <c r="A43" s="1" t="s">
        <v>15554</v>
      </c>
      <c r="B43" s="1" t="s">
        <v>15554</v>
      </c>
    </row>
    <row r="44" spans="1:2" x14ac:dyDescent="0.2">
      <c r="A44" s="1" t="s">
        <v>225</v>
      </c>
      <c r="B44" s="1" t="s">
        <v>225</v>
      </c>
    </row>
    <row r="45" spans="1:2" x14ac:dyDescent="0.2">
      <c r="A45" s="1" t="s">
        <v>2153</v>
      </c>
      <c r="B45" s="1" t="s">
        <v>532</v>
      </c>
    </row>
    <row r="46" spans="1:2" x14ac:dyDescent="0.2">
      <c r="A46" s="1" t="s">
        <v>3388</v>
      </c>
      <c r="B46" s="1" t="s">
        <v>532</v>
      </c>
    </row>
    <row r="47" spans="1:2" x14ac:dyDescent="0.2">
      <c r="A47" s="1" t="s">
        <v>2146</v>
      </c>
      <c r="B47" s="1" t="s">
        <v>532</v>
      </c>
    </row>
    <row r="48" spans="1:2" x14ac:dyDescent="0.2">
      <c r="A48" s="1" t="s">
        <v>1311</v>
      </c>
      <c r="B48" s="1" t="s">
        <v>1311</v>
      </c>
    </row>
    <row r="49" spans="1:2" x14ac:dyDescent="0.2">
      <c r="A49" s="1" t="s">
        <v>2756</v>
      </c>
      <c r="B49" s="1" t="s">
        <v>871</v>
      </c>
    </row>
    <row r="50" spans="1:2" x14ac:dyDescent="0.2">
      <c r="A50" s="1" t="s">
        <v>1966</v>
      </c>
      <c r="B50" s="1" t="s">
        <v>357</v>
      </c>
    </row>
    <row r="51" spans="1:2" x14ac:dyDescent="0.2">
      <c r="A51" s="1" t="s">
        <v>1883</v>
      </c>
      <c r="B51" s="1" t="s">
        <v>357</v>
      </c>
    </row>
    <row r="52" spans="1:2" x14ac:dyDescent="0.2">
      <c r="A52" s="1" t="s">
        <v>2407</v>
      </c>
      <c r="B52" s="1" t="s">
        <v>357</v>
      </c>
    </row>
    <row r="53" spans="1:2" x14ac:dyDescent="0.2">
      <c r="A53" s="1" t="s">
        <v>1931</v>
      </c>
      <c r="B53" s="1" t="s">
        <v>928</v>
      </c>
    </row>
    <row r="54" spans="1:2" x14ac:dyDescent="0.2">
      <c r="A54" s="1" t="s">
        <v>16536</v>
      </c>
      <c r="B54" s="1" t="s">
        <v>16536</v>
      </c>
    </row>
    <row r="55" spans="1:2" x14ac:dyDescent="0.2">
      <c r="A55" s="1" t="s">
        <v>1856</v>
      </c>
      <c r="B55" s="1" t="s">
        <v>248</v>
      </c>
    </row>
    <row r="56" spans="1:2" x14ac:dyDescent="0.2">
      <c r="A56" s="1" t="s">
        <v>1408</v>
      </c>
      <c r="B56" s="1" t="s">
        <v>1408</v>
      </c>
    </row>
    <row r="57" spans="1:2" x14ac:dyDescent="0.2">
      <c r="A57" s="1" t="s">
        <v>8761</v>
      </c>
      <c r="B57" s="1" t="s">
        <v>1408</v>
      </c>
    </row>
    <row r="58" spans="1:2" x14ac:dyDescent="0.2">
      <c r="A58" s="1" t="s">
        <v>11967</v>
      </c>
      <c r="B58" s="1" t="s">
        <v>11967</v>
      </c>
    </row>
    <row r="59" spans="1:2" x14ac:dyDescent="0.2">
      <c r="A59" s="1" t="s">
        <v>16537</v>
      </c>
      <c r="B59" s="1" t="s">
        <v>16538</v>
      </c>
    </row>
    <row r="60" spans="1:2" x14ac:dyDescent="0.2">
      <c r="A60" s="1" t="s">
        <v>16538</v>
      </c>
      <c r="B60" s="1" t="s">
        <v>16538</v>
      </c>
    </row>
    <row r="61" spans="1:2" x14ac:dyDescent="0.2">
      <c r="A61" s="1" t="s">
        <v>16539</v>
      </c>
      <c r="B61" s="1" t="s">
        <v>16539</v>
      </c>
    </row>
    <row r="62" spans="1:2" x14ac:dyDescent="0.2">
      <c r="A62" s="1" t="s">
        <v>2483</v>
      </c>
      <c r="B62" s="1" t="s">
        <v>16540</v>
      </c>
    </row>
    <row r="63" spans="1:2" x14ac:dyDescent="0.2">
      <c r="A63" s="1" t="s">
        <v>16541</v>
      </c>
      <c r="B63" s="1" t="s">
        <v>16541</v>
      </c>
    </row>
    <row r="64" spans="1:2" x14ac:dyDescent="0.2">
      <c r="A64" s="1" t="s">
        <v>16542</v>
      </c>
      <c r="B64" s="1" t="s">
        <v>16542</v>
      </c>
    </row>
    <row r="65" spans="1:2" x14ac:dyDescent="0.2">
      <c r="A65" s="1" t="s">
        <v>16543</v>
      </c>
      <c r="B65" s="1" t="s">
        <v>16544</v>
      </c>
    </row>
    <row r="66" spans="1:2" x14ac:dyDescent="0.2">
      <c r="A66" s="1" t="s">
        <v>13752</v>
      </c>
      <c r="B66" s="1" t="s">
        <v>13752</v>
      </c>
    </row>
    <row r="67" spans="1:2" x14ac:dyDescent="0.2">
      <c r="A67" s="1" t="s">
        <v>13917</v>
      </c>
      <c r="B67" s="1" t="s">
        <v>13752</v>
      </c>
    </row>
    <row r="68" spans="1:2" x14ac:dyDescent="0.2">
      <c r="A68" s="1" t="s">
        <v>16545</v>
      </c>
      <c r="B68" s="1" t="s">
        <v>16545</v>
      </c>
    </row>
    <row r="69" spans="1:2" x14ac:dyDescent="0.2">
      <c r="A69" s="1" t="s">
        <v>9025</v>
      </c>
      <c r="B69" s="1" t="s">
        <v>16546</v>
      </c>
    </row>
    <row r="70" spans="1:2" x14ac:dyDescent="0.2">
      <c r="A70" s="1" t="s">
        <v>11027</v>
      </c>
      <c r="B70" s="1" t="s">
        <v>16546</v>
      </c>
    </row>
    <row r="71" spans="1:2" x14ac:dyDescent="0.2">
      <c r="A71" s="1" t="s">
        <v>10219</v>
      </c>
      <c r="B71" s="1" t="s">
        <v>16546</v>
      </c>
    </row>
    <row r="72" spans="1:2" x14ac:dyDescent="0.2">
      <c r="A72" s="1" t="s">
        <v>7912</v>
      </c>
      <c r="B72" s="1" t="s">
        <v>419</v>
      </c>
    </row>
    <row r="73" spans="1:2" x14ac:dyDescent="0.2">
      <c r="A73" s="1" t="s">
        <v>7588</v>
      </c>
      <c r="B73" s="1" t="s">
        <v>419</v>
      </c>
    </row>
    <row r="74" spans="1:2" x14ac:dyDescent="0.2">
      <c r="A74" s="1" t="s">
        <v>7700</v>
      </c>
      <c r="B74" s="1" t="s">
        <v>419</v>
      </c>
    </row>
    <row r="75" spans="1:2" x14ac:dyDescent="0.2">
      <c r="A75" s="1" t="s">
        <v>16547</v>
      </c>
      <c r="B75" s="1" t="s">
        <v>419</v>
      </c>
    </row>
    <row r="76" spans="1:2" x14ac:dyDescent="0.2">
      <c r="A76" s="1" t="s">
        <v>7321</v>
      </c>
      <c r="B76" s="1" t="s">
        <v>419</v>
      </c>
    </row>
    <row r="77" spans="1:2" x14ac:dyDescent="0.2">
      <c r="A77" s="1" t="s">
        <v>16548</v>
      </c>
      <c r="B77" s="1" t="s">
        <v>16548</v>
      </c>
    </row>
    <row r="78" spans="1:2" x14ac:dyDescent="0.2">
      <c r="A78" s="1" t="s">
        <v>215</v>
      </c>
      <c r="B78" s="1" t="s">
        <v>215</v>
      </c>
    </row>
    <row r="79" spans="1:2" x14ac:dyDescent="0.2">
      <c r="A79" s="1" t="s">
        <v>2122</v>
      </c>
      <c r="B79" s="1" t="s">
        <v>272</v>
      </c>
    </row>
    <row r="80" spans="1:2" x14ac:dyDescent="0.2">
      <c r="A80" s="1" t="s">
        <v>2070</v>
      </c>
      <c r="B80" s="1" t="s">
        <v>272</v>
      </c>
    </row>
    <row r="81" spans="1:2" x14ac:dyDescent="0.2">
      <c r="A81" s="1" t="s">
        <v>5154</v>
      </c>
      <c r="B81" s="1" t="s">
        <v>272</v>
      </c>
    </row>
    <row r="82" spans="1:2" x14ac:dyDescent="0.2">
      <c r="A82" s="1" t="s">
        <v>16549</v>
      </c>
      <c r="B82" s="1" t="s">
        <v>16549</v>
      </c>
    </row>
    <row r="83" spans="1:2" x14ac:dyDescent="0.2">
      <c r="A83" s="1" t="s">
        <v>16550</v>
      </c>
      <c r="B83" s="1" t="s">
        <v>16550</v>
      </c>
    </row>
    <row r="84" spans="1:2" x14ac:dyDescent="0.2">
      <c r="A84" s="1" t="s">
        <v>16551</v>
      </c>
      <c r="B84" s="1" t="s">
        <v>16551</v>
      </c>
    </row>
    <row r="85" spans="1:2" x14ac:dyDescent="0.2">
      <c r="A85" s="1" t="s">
        <v>16552</v>
      </c>
      <c r="B85" s="1" t="s">
        <v>16551</v>
      </c>
    </row>
    <row r="86" spans="1:2" x14ac:dyDescent="0.2">
      <c r="A86" s="1" t="s">
        <v>8435</v>
      </c>
      <c r="B86" s="1" t="s">
        <v>711</v>
      </c>
    </row>
    <row r="87" spans="1:2" x14ac:dyDescent="0.2">
      <c r="A87" s="1" t="s">
        <v>8460</v>
      </c>
      <c r="B87" s="1" t="s">
        <v>1188</v>
      </c>
    </row>
    <row r="88" spans="1:2" x14ac:dyDescent="0.2">
      <c r="A88" s="1" t="s">
        <v>16553</v>
      </c>
      <c r="B88" s="1" t="s">
        <v>16553</v>
      </c>
    </row>
    <row r="89" spans="1:2" x14ac:dyDescent="0.2">
      <c r="A89" s="1" t="s">
        <v>1184</v>
      </c>
      <c r="B89" s="1" t="s">
        <v>1184</v>
      </c>
    </row>
    <row r="90" spans="1:2" x14ac:dyDescent="0.2">
      <c r="A90" s="1" t="s">
        <v>10652</v>
      </c>
      <c r="B90" s="1" t="s">
        <v>1184</v>
      </c>
    </row>
    <row r="91" spans="1:2" x14ac:dyDescent="0.2">
      <c r="A91" s="1" t="s">
        <v>755</v>
      </c>
      <c r="B91" s="1" t="s">
        <v>755</v>
      </c>
    </row>
    <row r="92" spans="1:2" x14ac:dyDescent="0.2">
      <c r="A92" s="1" t="s">
        <v>1662</v>
      </c>
      <c r="B92" s="1" t="s">
        <v>755</v>
      </c>
    </row>
    <row r="93" spans="1:2" x14ac:dyDescent="0.2">
      <c r="A93" s="1" t="s">
        <v>16554</v>
      </c>
      <c r="B93" s="1" t="s">
        <v>16554</v>
      </c>
    </row>
    <row r="94" spans="1:2" x14ac:dyDescent="0.2">
      <c r="A94" s="1" t="s">
        <v>16555</v>
      </c>
      <c r="B94" s="1" t="s">
        <v>16554</v>
      </c>
    </row>
    <row r="95" spans="1:2" x14ac:dyDescent="0.2">
      <c r="A95" s="1" t="s">
        <v>16555</v>
      </c>
      <c r="B95" s="1" t="s">
        <v>16554</v>
      </c>
    </row>
    <row r="96" spans="1:2" x14ac:dyDescent="0.2">
      <c r="A96" s="1" t="s">
        <v>16556</v>
      </c>
      <c r="B96" s="1" t="s">
        <v>16556</v>
      </c>
    </row>
    <row r="97" spans="1:2" x14ac:dyDescent="0.2">
      <c r="A97" s="1" t="s">
        <v>537</v>
      </c>
      <c r="B97" s="1" t="s">
        <v>537</v>
      </c>
    </row>
    <row r="98" spans="1:2" x14ac:dyDescent="0.2">
      <c r="A98" s="1" t="s">
        <v>16557</v>
      </c>
      <c r="B98" s="1" t="s">
        <v>16557</v>
      </c>
    </row>
    <row r="99" spans="1:2" x14ac:dyDescent="0.2">
      <c r="A99" s="1" t="s">
        <v>11748</v>
      </c>
      <c r="B99" s="1" t="s">
        <v>378</v>
      </c>
    </row>
    <row r="100" spans="1:2" x14ac:dyDescent="0.2">
      <c r="A100" s="1" t="s">
        <v>10824</v>
      </c>
      <c r="B100" s="1" t="s">
        <v>378</v>
      </c>
    </row>
    <row r="101" spans="1:2" x14ac:dyDescent="0.2">
      <c r="A101" s="1" t="s">
        <v>11725</v>
      </c>
      <c r="B101" s="1" t="s">
        <v>378</v>
      </c>
    </row>
    <row r="102" spans="1:2" x14ac:dyDescent="0.2">
      <c r="A102" s="1" t="s">
        <v>4960</v>
      </c>
      <c r="B102" s="1" t="s">
        <v>609</v>
      </c>
    </row>
    <row r="103" spans="1:2" x14ac:dyDescent="0.2">
      <c r="A103" s="1" t="s">
        <v>5631</v>
      </c>
      <c r="B103" s="1" t="s">
        <v>609</v>
      </c>
    </row>
    <row r="104" spans="1:2" x14ac:dyDescent="0.2">
      <c r="A104" s="1" t="s">
        <v>5874</v>
      </c>
      <c r="B104" s="1" t="s">
        <v>609</v>
      </c>
    </row>
    <row r="105" spans="1:2" x14ac:dyDescent="0.2">
      <c r="A105" s="1" t="s">
        <v>5780</v>
      </c>
      <c r="B105" s="1" t="s">
        <v>609</v>
      </c>
    </row>
    <row r="106" spans="1:2" x14ac:dyDescent="0.2">
      <c r="A106" s="1" t="s">
        <v>15723</v>
      </c>
      <c r="B106" s="1" t="s">
        <v>609</v>
      </c>
    </row>
    <row r="107" spans="1:2" x14ac:dyDescent="0.2">
      <c r="A107" s="1" t="s">
        <v>6979</v>
      </c>
      <c r="B107" s="1" t="s">
        <v>609</v>
      </c>
    </row>
    <row r="108" spans="1:2" x14ac:dyDescent="0.2">
      <c r="A108" s="1" t="s">
        <v>5640</v>
      </c>
      <c r="B108" s="1" t="s">
        <v>609</v>
      </c>
    </row>
    <row r="109" spans="1:2" x14ac:dyDescent="0.2">
      <c r="A109" s="1" t="s">
        <v>2843</v>
      </c>
      <c r="B109" s="1" t="s">
        <v>609</v>
      </c>
    </row>
    <row r="110" spans="1:2" x14ac:dyDescent="0.2">
      <c r="A110" s="1" t="s">
        <v>3105</v>
      </c>
      <c r="B110" s="1" t="s">
        <v>609</v>
      </c>
    </row>
    <row r="111" spans="1:2" x14ac:dyDescent="0.2">
      <c r="A111" s="1" t="s">
        <v>3431</v>
      </c>
      <c r="B111" s="1" t="s">
        <v>609</v>
      </c>
    </row>
    <row r="112" spans="1:2" x14ac:dyDescent="0.2">
      <c r="A112" s="1" t="s">
        <v>2327</v>
      </c>
      <c r="B112" s="1" t="s">
        <v>609</v>
      </c>
    </row>
    <row r="113" spans="1:2" x14ac:dyDescent="0.2">
      <c r="A113" s="1" t="s">
        <v>2081</v>
      </c>
      <c r="B113" s="1" t="s">
        <v>609</v>
      </c>
    </row>
    <row r="114" spans="1:2" x14ac:dyDescent="0.2">
      <c r="A114" s="1" t="s">
        <v>3479</v>
      </c>
      <c r="B114" s="1" t="s">
        <v>609</v>
      </c>
    </row>
    <row r="115" spans="1:2" x14ac:dyDescent="0.2">
      <c r="A115" s="1" t="s">
        <v>3721</v>
      </c>
      <c r="B115" s="1" t="s">
        <v>609</v>
      </c>
    </row>
    <row r="116" spans="1:2" x14ac:dyDescent="0.2">
      <c r="A116" s="1" t="s">
        <v>2271</v>
      </c>
      <c r="B116" s="1" t="s">
        <v>609</v>
      </c>
    </row>
    <row r="117" spans="1:2" x14ac:dyDescent="0.2">
      <c r="A117" s="1" t="s">
        <v>3453</v>
      </c>
      <c r="B117" s="1" t="s">
        <v>609</v>
      </c>
    </row>
    <row r="118" spans="1:2" x14ac:dyDescent="0.2">
      <c r="A118" s="1" t="s">
        <v>13814</v>
      </c>
      <c r="B118" s="1" t="s">
        <v>609</v>
      </c>
    </row>
    <row r="119" spans="1:2" x14ac:dyDescent="0.2">
      <c r="A119" s="1" t="s">
        <v>2064</v>
      </c>
      <c r="B119" s="1" t="s">
        <v>609</v>
      </c>
    </row>
    <row r="120" spans="1:2" x14ac:dyDescent="0.2">
      <c r="A120" s="1" t="s">
        <v>2284</v>
      </c>
      <c r="B120" s="1" t="s">
        <v>609</v>
      </c>
    </row>
    <row r="121" spans="1:2" x14ac:dyDescent="0.2">
      <c r="A121" s="1" t="s">
        <v>5573</v>
      </c>
      <c r="B121" s="1" t="s">
        <v>1140</v>
      </c>
    </row>
    <row r="122" spans="1:2" x14ac:dyDescent="0.2">
      <c r="A122" s="1" t="s">
        <v>16558</v>
      </c>
      <c r="B122" s="1" t="s">
        <v>16558</v>
      </c>
    </row>
    <row r="123" spans="1:2" x14ac:dyDescent="0.2">
      <c r="A123" s="1" t="s">
        <v>1290</v>
      </c>
      <c r="B123" s="1" t="s">
        <v>1290</v>
      </c>
    </row>
    <row r="124" spans="1:2" x14ac:dyDescent="0.2">
      <c r="A124" s="1" t="s">
        <v>12705</v>
      </c>
      <c r="B124" s="1" t="s">
        <v>1290</v>
      </c>
    </row>
    <row r="125" spans="1:2" x14ac:dyDescent="0.2">
      <c r="A125" s="1" t="s">
        <v>655</v>
      </c>
      <c r="B125" s="1" t="s">
        <v>655</v>
      </c>
    </row>
    <row r="126" spans="1:2" x14ac:dyDescent="0.2">
      <c r="A126" s="1" t="s">
        <v>16559</v>
      </c>
      <c r="B126" s="1" t="s">
        <v>16559</v>
      </c>
    </row>
    <row r="127" spans="1:2" x14ac:dyDescent="0.2">
      <c r="A127" s="1" t="s">
        <v>291</v>
      </c>
      <c r="B127" s="1" t="s">
        <v>291</v>
      </c>
    </row>
    <row r="128" spans="1:2" x14ac:dyDescent="0.2">
      <c r="A128" s="1" t="s">
        <v>2782</v>
      </c>
      <c r="B128" s="1" t="s">
        <v>646</v>
      </c>
    </row>
    <row r="129" spans="1:2" x14ac:dyDescent="0.2">
      <c r="A129" s="1" t="s">
        <v>10968</v>
      </c>
      <c r="B129" s="1" t="s">
        <v>1211</v>
      </c>
    </row>
    <row r="130" spans="1:2" x14ac:dyDescent="0.2">
      <c r="A130" s="1" t="s">
        <v>11019</v>
      </c>
      <c r="B130" s="1" t="s">
        <v>1211</v>
      </c>
    </row>
    <row r="131" spans="1:2" x14ac:dyDescent="0.2">
      <c r="A131" s="1" t="s">
        <v>8881</v>
      </c>
      <c r="B131" s="1" t="s">
        <v>1417</v>
      </c>
    </row>
    <row r="132" spans="1:2" x14ac:dyDescent="0.2">
      <c r="A132" s="1" t="s">
        <v>16560</v>
      </c>
      <c r="B132" s="1" t="s">
        <v>16560</v>
      </c>
    </row>
    <row r="133" spans="1:2" x14ac:dyDescent="0.2">
      <c r="A133" s="1" t="s">
        <v>16561</v>
      </c>
      <c r="B133" s="1" t="s">
        <v>16561</v>
      </c>
    </row>
    <row r="134" spans="1:2" x14ac:dyDescent="0.2">
      <c r="A134" s="1" t="s">
        <v>8024</v>
      </c>
      <c r="B134" s="1" t="s">
        <v>1085</v>
      </c>
    </row>
    <row r="135" spans="1:2" x14ac:dyDescent="0.2">
      <c r="A135" s="1" t="s">
        <v>9568</v>
      </c>
      <c r="B135" s="1" t="s">
        <v>1085</v>
      </c>
    </row>
    <row r="136" spans="1:2" x14ac:dyDescent="0.2">
      <c r="A136" s="1" t="s">
        <v>2730</v>
      </c>
      <c r="B136" s="1" t="s">
        <v>1085</v>
      </c>
    </row>
    <row r="137" spans="1:2" x14ac:dyDescent="0.2">
      <c r="A137" s="1" t="s">
        <v>16562</v>
      </c>
      <c r="B137" s="1" t="s">
        <v>16562</v>
      </c>
    </row>
    <row r="138" spans="1:2" x14ac:dyDescent="0.2">
      <c r="A138" s="1" t="s">
        <v>16563</v>
      </c>
      <c r="B138" s="1" t="s">
        <v>16562</v>
      </c>
    </row>
    <row r="139" spans="1:2" x14ac:dyDescent="0.2">
      <c r="A139" s="1" t="s">
        <v>9490</v>
      </c>
      <c r="B139" s="1" t="s">
        <v>1424</v>
      </c>
    </row>
    <row r="140" spans="1:2" x14ac:dyDescent="0.2">
      <c r="A140" s="1" t="s">
        <v>8808</v>
      </c>
      <c r="B140" s="1" t="s">
        <v>1424</v>
      </c>
    </row>
    <row r="141" spans="1:2" x14ac:dyDescent="0.2">
      <c r="A141" s="1" t="s">
        <v>16564</v>
      </c>
      <c r="B141" s="1" t="s">
        <v>16564</v>
      </c>
    </row>
    <row r="142" spans="1:2" x14ac:dyDescent="0.2">
      <c r="A142" s="1" t="s">
        <v>5196</v>
      </c>
      <c r="B142" s="1" t="s">
        <v>945</v>
      </c>
    </row>
    <row r="143" spans="1:2" x14ac:dyDescent="0.2">
      <c r="A143" s="1" t="s">
        <v>6776</v>
      </c>
      <c r="B143" s="1" t="s">
        <v>945</v>
      </c>
    </row>
    <row r="144" spans="1:2" x14ac:dyDescent="0.2">
      <c r="A144" s="1" t="s">
        <v>16565</v>
      </c>
      <c r="B144" s="1" t="s">
        <v>16565</v>
      </c>
    </row>
    <row r="145" spans="1:2" x14ac:dyDescent="0.2">
      <c r="A145" s="1" t="s">
        <v>470</v>
      </c>
      <c r="B145" s="1" t="s">
        <v>470</v>
      </c>
    </row>
    <row r="146" spans="1:2" x14ac:dyDescent="0.2">
      <c r="A146" s="1" t="s">
        <v>11503</v>
      </c>
      <c r="B146" s="1" t="s">
        <v>44</v>
      </c>
    </row>
    <row r="147" spans="1:2" x14ac:dyDescent="0.2">
      <c r="A147" s="1" t="s">
        <v>1399</v>
      </c>
      <c r="B147" s="1" t="s">
        <v>1399</v>
      </c>
    </row>
    <row r="148" spans="1:2" x14ac:dyDescent="0.2">
      <c r="A148" s="1" t="s">
        <v>10880</v>
      </c>
      <c r="B148" s="1" t="s">
        <v>1399</v>
      </c>
    </row>
    <row r="149" spans="1:2" x14ac:dyDescent="0.2">
      <c r="A149" s="1" t="s">
        <v>15970</v>
      </c>
      <c r="B149" s="1" t="s">
        <v>15970</v>
      </c>
    </row>
    <row r="150" spans="1:2" x14ac:dyDescent="0.2">
      <c r="A150" s="1" t="s">
        <v>16566</v>
      </c>
      <c r="B150" s="1" t="s">
        <v>16566</v>
      </c>
    </row>
    <row r="151" spans="1:2" x14ac:dyDescent="0.2">
      <c r="A151" s="1" t="s">
        <v>7245</v>
      </c>
      <c r="B151" s="1" t="s">
        <v>7245</v>
      </c>
    </row>
    <row r="152" spans="1:2" x14ac:dyDescent="0.2">
      <c r="A152" s="1" t="s">
        <v>14971</v>
      </c>
      <c r="B152" s="1" t="s">
        <v>14971</v>
      </c>
    </row>
    <row r="153" spans="1:2" x14ac:dyDescent="0.2">
      <c r="A153" s="1" t="s">
        <v>3593</v>
      </c>
      <c r="B153" s="1" t="s">
        <v>713</v>
      </c>
    </row>
    <row r="154" spans="1:2" x14ac:dyDescent="0.2">
      <c r="A154" s="1" t="s">
        <v>713</v>
      </c>
      <c r="B154" s="1" t="s">
        <v>713</v>
      </c>
    </row>
    <row r="155" spans="1:2" x14ac:dyDescent="0.2">
      <c r="A155" s="1" t="s">
        <v>2817</v>
      </c>
      <c r="B155" s="1" t="s">
        <v>713</v>
      </c>
    </row>
    <row r="156" spans="1:2" x14ac:dyDescent="0.2">
      <c r="A156" s="1" t="s">
        <v>14041</v>
      </c>
      <c r="B156" s="1" t="s">
        <v>14041</v>
      </c>
    </row>
    <row r="157" spans="1:2" x14ac:dyDescent="0.2">
      <c r="A157" s="1" t="s">
        <v>5115</v>
      </c>
      <c r="B157" s="1" t="s">
        <v>711</v>
      </c>
    </row>
    <row r="158" spans="1:2" x14ac:dyDescent="0.2">
      <c r="A158" s="1" t="s">
        <v>13264</v>
      </c>
      <c r="B158" s="1" t="s">
        <v>711</v>
      </c>
    </row>
    <row r="159" spans="1:2" x14ac:dyDescent="0.2">
      <c r="A159" s="1" t="s">
        <v>8843</v>
      </c>
      <c r="B159" s="1" t="s">
        <v>1430</v>
      </c>
    </row>
    <row r="160" spans="1:2" x14ac:dyDescent="0.2">
      <c r="A160" s="1" t="s">
        <v>12880</v>
      </c>
      <c r="B160" s="1" t="s">
        <v>1430</v>
      </c>
    </row>
    <row r="161" spans="1:2" x14ac:dyDescent="0.2">
      <c r="A161" s="1" t="s">
        <v>16567</v>
      </c>
      <c r="B161" s="1" t="s">
        <v>16567</v>
      </c>
    </row>
    <row r="162" spans="1:2" x14ac:dyDescent="0.2">
      <c r="A162" s="1" t="s">
        <v>16568</v>
      </c>
      <c r="B162" s="1" t="s">
        <v>16567</v>
      </c>
    </row>
    <row r="163" spans="1:2" x14ac:dyDescent="0.2">
      <c r="A163" s="1" t="s">
        <v>16569</v>
      </c>
      <c r="B163" s="1" t="s">
        <v>16567</v>
      </c>
    </row>
    <row r="164" spans="1:2" x14ac:dyDescent="0.2">
      <c r="A164" s="1" t="s">
        <v>16570</v>
      </c>
      <c r="B164" s="1" t="s">
        <v>16570</v>
      </c>
    </row>
    <row r="165" spans="1:2" x14ac:dyDescent="0.2">
      <c r="A165" s="1" t="s">
        <v>20202</v>
      </c>
      <c r="B165" s="1" t="s">
        <v>20202</v>
      </c>
    </row>
    <row r="166" spans="1:2" x14ac:dyDescent="0.2">
      <c r="A166" s="1" t="s">
        <v>8493</v>
      </c>
      <c r="B166" s="1" t="s">
        <v>8493</v>
      </c>
    </row>
    <row r="167" spans="1:2" x14ac:dyDescent="0.2">
      <c r="A167" s="1" t="s">
        <v>7515</v>
      </c>
      <c r="B167" s="1" t="s">
        <v>8493</v>
      </c>
    </row>
    <row r="168" spans="1:2" x14ac:dyDescent="0.2">
      <c r="A168" s="1" t="s">
        <v>4315</v>
      </c>
      <c r="B168" s="1" t="s">
        <v>29</v>
      </c>
    </row>
    <row r="169" spans="1:2" x14ac:dyDescent="0.2">
      <c r="A169" s="1" t="s">
        <v>2868</v>
      </c>
      <c r="B169" s="1" t="s">
        <v>29</v>
      </c>
    </row>
    <row r="170" spans="1:2" x14ac:dyDescent="0.2">
      <c r="A170" s="1" t="s">
        <v>16571</v>
      </c>
      <c r="B170" s="1" t="s">
        <v>16571</v>
      </c>
    </row>
    <row r="171" spans="1:2" x14ac:dyDescent="0.2">
      <c r="A171" s="1" t="s">
        <v>15468</v>
      </c>
      <c r="B171" s="1" t="s">
        <v>15468</v>
      </c>
    </row>
    <row r="172" spans="1:2" x14ac:dyDescent="0.2">
      <c r="A172" s="1" t="s">
        <v>676</v>
      </c>
      <c r="B172" s="1" t="s">
        <v>676</v>
      </c>
    </row>
    <row r="173" spans="1:2" x14ac:dyDescent="0.2">
      <c r="A173" s="1" t="s">
        <v>2985</v>
      </c>
      <c r="B173" s="1" t="s">
        <v>676</v>
      </c>
    </row>
    <row r="174" spans="1:2" x14ac:dyDescent="0.2">
      <c r="A174" s="1" t="s">
        <v>4944</v>
      </c>
      <c r="B174" s="1" t="s">
        <v>321</v>
      </c>
    </row>
    <row r="175" spans="1:2" x14ac:dyDescent="0.2">
      <c r="A175" s="1" t="s">
        <v>321</v>
      </c>
      <c r="B175" s="1" t="s">
        <v>321</v>
      </c>
    </row>
    <row r="176" spans="1:2" x14ac:dyDescent="0.2">
      <c r="A176" s="1" t="s">
        <v>16572</v>
      </c>
      <c r="B176" s="1" t="s">
        <v>16572</v>
      </c>
    </row>
    <row r="177" spans="1:2" x14ac:dyDescent="0.2">
      <c r="A177" s="1" t="s">
        <v>15909</v>
      </c>
      <c r="B177" s="1" t="s">
        <v>15909</v>
      </c>
    </row>
    <row r="178" spans="1:2" x14ac:dyDescent="0.2">
      <c r="A178" s="1" t="s">
        <v>16573</v>
      </c>
      <c r="B178" s="1" t="s">
        <v>16573</v>
      </c>
    </row>
    <row r="179" spans="1:2" x14ac:dyDescent="0.2">
      <c r="A179" s="1" t="s">
        <v>16574</v>
      </c>
      <c r="B179" s="1" t="s">
        <v>16574</v>
      </c>
    </row>
    <row r="180" spans="1:2" x14ac:dyDescent="0.2">
      <c r="A180" s="1" t="s">
        <v>14974</v>
      </c>
      <c r="B180" s="1" t="s">
        <v>14974</v>
      </c>
    </row>
    <row r="181" spans="1:2" x14ac:dyDescent="0.2">
      <c r="A181" s="1" t="s">
        <v>14713</v>
      </c>
      <c r="B181" s="1" t="s">
        <v>14713</v>
      </c>
    </row>
    <row r="182" spans="1:2" x14ac:dyDescent="0.2">
      <c r="A182" s="1" t="s">
        <v>6843</v>
      </c>
      <c r="B182" s="1" t="s">
        <v>16575</v>
      </c>
    </row>
    <row r="183" spans="1:2" x14ac:dyDescent="0.2">
      <c r="A183" s="1" t="s">
        <v>6250</v>
      </c>
      <c r="B183" s="1" t="s">
        <v>16575</v>
      </c>
    </row>
    <row r="184" spans="1:2" x14ac:dyDescent="0.2">
      <c r="A184" s="1" t="s">
        <v>16576</v>
      </c>
      <c r="B184" s="1" t="s">
        <v>16576</v>
      </c>
    </row>
    <row r="185" spans="1:2" x14ac:dyDescent="0.2">
      <c r="A185" s="1" t="s">
        <v>13907</v>
      </c>
      <c r="B185" s="1" t="s">
        <v>13907</v>
      </c>
    </row>
    <row r="186" spans="1:2" x14ac:dyDescent="0.2">
      <c r="A186" s="1" t="s">
        <v>16577</v>
      </c>
      <c r="B186" s="1" t="s">
        <v>16577</v>
      </c>
    </row>
    <row r="187" spans="1:2" x14ac:dyDescent="0.2">
      <c r="A187" s="1" t="s">
        <v>20222</v>
      </c>
      <c r="B187" s="1" t="s">
        <v>16578</v>
      </c>
    </row>
    <row r="188" spans="1:2" x14ac:dyDescent="0.2">
      <c r="A188" s="1" t="s">
        <v>16578</v>
      </c>
      <c r="B188" s="1" t="s">
        <v>16578</v>
      </c>
    </row>
    <row r="189" spans="1:2" x14ac:dyDescent="0.2">
      <c r="A189" s="1" t="s">
        <v>14589</v>
      </c>
      <c r="B189" s="1" t="s">
        <v>14589</v>
      </c>
    </row>
    <row r="190" spans="1:2" x14ac:dyDescent="0.2">
      <c r="A190" s="1" t="s">
        <v>3244</v>
      </c>
      <c r="B190" s="1" t="s">
        <v>302</v>
      </c>
    </row>
    <row r="191" spans="1:2" x14ac:dyDescent="0.2">
      <c r="A191" s="1" t="s">
        <v>3626</v>
      </c>
      <c r="B191" s="1" t="s">
        <v>302</v>
      </c>
    </row>
    <row r="192" spans="1:2" x14ac:dyDescent="0.2">
      <c r="A192" s="1" t="s">
        <v>2807</v>
      </c>
      <c r="B192" s="1" t="s">
        <v>302</v>
      </c>
    </row>
    <row r="193" spans="1:2" x14ac:dyDescent="0.2">
      <c r="A193" s="1" t="s">
        <v>3958</v>
      </c>
      <c r="B193" s="1" t="s">
        <v>837</v>
      </c>
    </row>
    <row r="194" spans="1:2" x14ac:dyDescent="0.2">
      <c r="A194" s="1" t="s">
        <v>16480</v>
      </c>
      <c r="B194" s="1" t="s">
        <v>837</v>
      </c>
    </row>
    <row r="195" spans="1:2" x14ac:dyDescent="0.2">
      <c r="A195" s="1" t="s">
        <v>16398</v>
      </c>
      <c r="B195" s="1" t="s">
        <v>16398</v>
      </c>
    </row>
    <row r="196" spans="1:2" x14ac:dyDescent="0.2">
      <c r="A196" s="1" t="s">
        <v>4677</v>
      </c>
      <c r="B196" s="1" t="s">
        <v>393</v>
      </c>
    </row>
    <row r="197" spans="1:2" x14ac:dyDescent="0.2">
      <c r="A197" s="1" t="s">
        <v>6080</v>
      </c>
      <c r="B197" s="1" t="s">
        <v>696</v>
      </c>
    </row>
    <row r="198" spans="1:2" x14ac:dyDescent="0.2">
      <c r="A198" s="1" t="s">
        <v>6898</v>
      </c>
      <c r="B198" s="1" t="s">
        <v>696</v>
      </c>
    </row>
    <row r="199" spans="1:2" x14ac:dyDescent="0.2">
      <c r="A199" s="1" t="s">
        <v>15058</v>
      </c>
      <c r="B199" s="1" t="s">
        <v>15058</v>
      </c>
    </row>
    <row r="200" spans="1:2" x14ac:dyDescent="0.2">
      <c r="A200" s="1" t="s">
        <v>737</v>
      </c>
      <c r="B200" s="1" t="s">
        <v>737</v>
      </c>
    </row>
    <row r="201" spans="1:2" x14ac:dyDescent="0.2">
      <c r="A201" s="1" t="s">
        <v>737</v>
      </c>
      <c r="B201" s="1" t="s">
        <v>737</v>
      </c>
    </row>
    <row r="202" spans="1:2" x14ac:dyDescent="0.2">
      <c r="A202" s="1" t="s">
        <v>6487</v>
      </c>
      <c r="B202" s="1" t="s">
        <v>494</v>
      </c>
    </row>
    <row r="203" spans="1:2" x14ac:dyDescent="0.2">
      <c r="A203" s="1" t="s">
        <v>2423</v>
      </c>
      <c r="B203" s="1" t="s">
        <v>494</v>
      </c>
    </row>
    <row r="204" spans="1:2" x14ac:dyDescent="0.2">
      <c r="A204" s="1" t="s">
        <v>3991</v>
      </c>
      <c r="B204" s="1" t="s">
        <v>494</v>
      </c>
    </row>
    <row r="205" spans="1:2" x14ac:dyDescent="0.2">
      <c r="A205" s="1" t="s">
        <v>494</v>
      </c>
      <c r="B205" s="1" t="s">
        <v>494</v>
      </c>
    </row>
    <row r="206" spans="1:2" x14ac:dyDescent="0.2">
      <c r="A206" s="1" t="s">
        <v>4509</v>
      </c>
      <c r="B206" s="1" t="s">
        <v>494</v>
      </c>
    </row>
    <row r="207" spans="1:2" x14ac:dyDescent="0.2">
      <c r="A207" s="1" t="s">
        <v>2919</v>
      </c>
      <c r="B207" s="1" t="s">
        <v>494</v>
      </c>
    </row>
    <row r="208" spans="1:2" x14ac:dyDescent="0.2">
      <c r="A208" s="1" t="s">
        <v>6907</v>
      </c>
      <c r="B208" s="1" t="s">
        <v>494</v>
      </c>
    </row>
    <row r="209" spans="1:2" x14ac:dyDescent="0.2">
      <c r="A209" s="1" t="s">
        <v>16579</v>
      </c>
      <c r="B209" s="1" t="s">
        <v>16579</v>
      </c>
    </row>
    <row r="210" spans="1:2" x14ac:dyDescent="0.2">
      <c r="A210" s="14" t="s">
        <v>20136</v>
      </c>
      <c r="B210" s="14" t="s">
        <v>20136</v>
      </c>
    </row>
    <row r="211" spans="1:2" x14ac:dyDescent="0.2">
      <c r="A211" s="1" t="s">
        <v>7299</v>
      </c>
      <c r="B211" s="1" t="s">
        <v>371</v>
      </c>
    </row>
    <row r="212" spans="1:2" x14ac:dyDescent="0.2">
      <c r="A212" s="1" t="s">
        <v>11291</v>
      </c>
      <c r="B212" s="1" t="s">
        <v>323</v>
      </c>
    </row>
    <row r="213" spans="1:2" x14ac:dyDescent="0.2">
      <c r="A213" s="1" t="s">
        <v>3265</v>
      </c>
      <c r="B213" s="1" t="s">
        <v>451</v>
      </c>
    </row>
    <row r="214" spans="1:2" x14ac:dyDescent="0.2">
      <c r="A214" s="1" t="s">
        <v>6740</v>
      </c>
      <c r="B214" s="1" t="s">
        <v>451</v>
      </c>
    </row>
    <row r="215" spans="1:2" x14ac:dyDescent="0.2">
      <c r="A215" s="1" t="s">
        <v>451</v>
      </c>
      <c r="B215" s="1" t="s">
        <v>451</v>
      </c>
    </row>
    <row r="216" spans="1:2" x14ac:dyDescent="0.2">
      <c r="A216" s="1" t="s">
        <v>2200</v>
      </c>
      <c r="B216" s="1" t="s">
        <v>562</v>
      </c>
    </row>
    <row r="217" spans="1:2" x14ac:dyDescent="0.2">
      <c r="A217" s="1" t="s">
        <v>2687</v>
      </c>
      <c r="B217" s="1" t="s">
        <v>648</v>
      </c>
    </row>
    <row r="218" spans="1:2" x14ac:dyDescent="0.2">
      <c r="A218" s="1" t="s">
        <v>6113</v>
      </c>
      <c r="B218" s="1" t="s">
        <v>327</v>
      </c>
    </row>
    <row r="219" spans="1:2" x14ac:dyDescent="0.2">
      <c r="A219" s="1" t="s">
        <v>4536</v>
      </c>
      <c r="B219" s="1" t="s">
        <v>327</v>
      </c>
    </row>
    <row r="220" spans="1:2" x14ac:dyDescent="0.2">
      <c r="A220" s="1" t="s">
        <v>2706</v>
      </c>
      <c r="B220" s="1" t="s">
        <v>327</v>
      </c>
    </row>
    <row r="221" spans="1:2" x14ac:dyDescent="0.2">
      <c r="A221" s="1" t="s">
        <v>15635</v>
      </c>
      <c r="B221" s="1" t="s">
        <v>15635</v>
      </c>
    </row>
    <row r="222" spans="1:2" x14ac:dyDescent="0.2">
      <c r="A222" s="1" t="s">
        <v>641</v>
      </c>
      <c r="B222" s="1" t="s">
        <v>641</v>
      </c>
    </row>
    <row r="223" spans="1:2" x14ac:dyDescent="0.2">
      <c r="A223" s="1" t="s">
        <v>5367</v>
      </c>
      <c r="B223" s="1" t="s">
        <v>708</v>
      </c>
    </row>
    <row r="224" spans="1:2" x14ac:dyDescent="0.2">
      <c r="A224" s="1" t="s">
        <v>5379</v>
      </c>
      <c r="B224" s="1" t="s">
        <v>708</v>
      </c>
    </row>
    <row r="225" spans="1:2" x14ac:dyDescent="0.2">
      <c r="A225" s="1" t="s">
        <v>2658</v>
      </c>
      <c r="B225" s="1" t="s">
        <v>708</v>
      </c>
    </row>
    <row r="226" spans="1:2" x14ac:dyDescent="0.2">
      <c r="A226" s="1" t="s">
        <v>9817</v>
      </c>
      <c r="B226" s="1" t="s">
        <v>708</v>
      </c>
    </row>
    <row r="227" spans="1:2" x14ac:dyDescent="0.2">
      <c r="A227" s="1" t="s">
        <v>1293</v>
      </c>
      <c r="B227" s="1" t="s">
        <v>1293</v>
      </c>
    </row>
    <row r="228" spans="1:2" x14ac:dyDescent="0.2">
      <c r="A228" s="1" t="s">
        <v>9546</v>
      </c>
      <c r="B228" s="1" t="s">
        <v>801</v>
      </c>
    </row>
    <row r="229" spans="1:2" x14ac:dyDescent="0.2">
      <c r="A229" s="1" t="s">
        <v>3379</v>
      </c>
      <c r="B229" s="1" t="s">
        <v>451</v>
      </c>
    </row>
    <row r="230" spans="1:2" x14ac:dyDescent="0.2">
      <c r="A230" s="1" t="s">
        <v>1957</v>
      </c>
      <c r="B230" s="1" t="s">
        <v>283</v>
      </c>
    </row>
    <row r="231" spans="1:2" x14ac:dyDescent="0.2">
      <c r="A231" s="1" t="s">
        <v>2737</v>
      </c>
      <c r="B231" s="1" t="s">
        <v>283</v>
      </c>
    </row>
    <row r="232" spans="1:2" x14ac:dyDescent="0.2">
      <c r="A232" s="1" t="s">
        <v>2737</v>
      </c>
      <c r="B232" s="1" t="s">
        <v>283</v>
      </c>
    </row>
    <row r="233" spans="1:2" x14ac:dyDescent="0.2">
      <c r="A233" s="1" t="s">
        <v>15499</v>
      </c>
      <c r="B233" s="1" t="s">
        <v>478</v>
      </c>
    </row>
    <row r="234" spans="1:2" x14ac:dyDescent="0.2">
      <c r="A234" s="1" t="s">
        <v>2547</v>
      </c>
      <c r="B234" s="1" t="s">
        <v>478</v>
      </c>
    </row>
    <row r="235" spans="1:2" x14ac:dyDescent="0.2">
      <c r="A235" s="1" t="s">
        <v>16580</v>
      </c>
      <c r="B235" s="1" t="s">
        <v>16580</v>
      </c>
    </row>
    <row r="236" spans="1:2" x14ac:dyDescent="0.2">
      <c r="A236" s="1" t="s">
        <v>367</v>
      </c>
      <c r="B236" s="1" t="s">
        <v>367</v>
      </c>
    </row>
    <row r="237" spans="1:2" x14ac:dyDescent="0.2">
      <c r="A237" s="1" t="s">
        <v>318</v>
      </c>
      <c r="B237" s="1" t="s">
        <v>318</v>
      </c>
    </row>
    <row r="238" spans="1:2" x14ac:dyDescent="0.2">
      <c r="A238" s="1" t="s">
        <v>1817</v>
      </c>
      <c r="B238" s="1" t="s">
        <v>2526</v>
      </c>
    </row>
    <row r="239" spans="1:2" x14ac:dyDescent="0.2">
      <c r="A239" s="1" t="s">
        <v>1830</v>
      </c>
      <c r="B239" s="1" t="s">
        <v>2526</v>
      </c>
    </row>
    <row r="240" spans="1:2" x14ac:dyDescent="0.2">
      <c r="A240" s="1" t="s">
        <v>1847</v>
      </c>
      <c r="B240" s="1" t="s">
        <v>2526</v>
      </c>
    </row>
    <row r="241" spans="1:2" x14ac:dyDescent="0.2">
      <c r="A241" s="1" t="s">
        <v>2526</v>
      </c>
      <c r="B241" s="1" t="s">
        <v>2526</v>
      </c>
    </row>
    <row r="242" spans="1:2" x14ac:dyDescent="0.2">
      <c r="A242" s="1" t="s">
        <v>1554</v>
      </c>
      <c r="B242" s="1" t="s">
        <v>16581</v>
      </c>
    </row>
    <row r="243" spans="1:2" x14ac:dyDescent="0.2">
      <c r="A243" s="1" t="s">
        <v>16581</v>
      </c>
      <c r="B243" s="1" t="s">
        <v>16581</v>
      </c>
    </row>
    <row r="244" spans="1:2" x14ac:dyDescent="0.2">
      <c r="A244" s="1" t="s">
        <v>1441</v>
      </c>
      <c r="B244" s="1" t="s">
        <v>1441</v>
      </c>
    </row>
    <row r="245" spans="1:2" x14ac:dyDescent="0.2">
      <c r="A245" s="1" t="s">
        <v>8110</v>
      </c>
      <c r="B245" s="1" t="s">
        <v>1193</v>
      </c>
    </row>
    <row r="246" spans="1:2" x14ac:dyDescent="0.2">
      <c r="A246" s="1" t="s">
        <v>16582</v>
      </c>
      <c r="B246" s="1" t="s">
        <v>16582</v>
      </c>
    </row>
    <row r="247" spans="1:2" x14ac:dyDescent="0.2">
      <c r="A247" s="1" t="s">
        <v>6153</v>
      </c>
      <c r="B247" s="1" t="s">
        <v>616</v>
      </c>
    </row>
    <row r="248" spans="1:2" x14ac:dyDescent="0.2">
      <c r="A248" s="1" t="s">
        <v>6287</v>
      </c>
      <c r="B248" s="1" t="s">
        <v>616</v>
      </c>
    </row>
    <row r="249" spans="1:2" x14ac:dyDescent="0.2">
      <c r="A249" s="1" t="s">
        <v>5769</v>
      </c>
      <c r="B249" s="1" t="s">
        <v>102</v>
      </c>
    </row>
    <row r="250" spans="1:2" x14ac:dyDescent="0.2">
      <c r="A250" s="1" t="s">
        <v>5184</v>
      </c>
      <c r="B250" s="1" t="s">
        <v>102</v>
      </c>
    </row>
    <row r="251" spans="1:2" x14ac:dyDescent="0.2">
      <c r="A251" s="1" t="s">
        <v>5354</v>
      </c>
      <c r="B251" s="1" t="s">
        <v>102</v>
      </c>
    </row>
    <row r="252" spans="1:2" x14ac:dyDescent="0.2">
      <c r="A252" s="1" t="s">
        <v>16583</v>
      </c>
      <c r="B252" s="1" t="s">
        <v>16583</v>
      </c>
    </row>
    <row r="253" spans="1:2" x14ac:dyDescent="0.2">
      <c r="A253" s="1" t="s">
        <v>2039</v>
      </c>
      <c r="B253" s="1" t="s">
        <v>505</v>
      </c>
    </row>
    <row r="254" spans="1:2" x14ac:dyDescent="0.2">
      <c r="A254" s="1" t="s">
        <v>11240</v>
      </c>
      <c r="B254" s="1" t="s">
        <v>505</v>
      </c>
    </row>
    <row r="255" spans="1:2" x14ac:dyDescent="0.2">
      <c r="A255" s="1" t="s">
        <v>505</v>
      </c>
      <c r="B255" s="1" t="s">
        <v>505</v>
      </c>
    </row>
    <row r="256" spans="1:2" x14ac:dyDescent="0.2">
      <c r="A256" s="1" t="s">
        <v>133</v>
      </c>
      <c r="B256" s="1" t="s">
        <v>133</v>
      </c>
    </row>
    <row r="257" spans="1:2" x14ac:dyDescent="0.2">
      <c r="A257" s="1" t="s">
        <v>1889</v>
      </c>
      <c r="B257" s="1" t="s">
        <v>375</v>
      </c>
    </row>
    <row r="258" spans="1:2" x14ac:dyDescent="0.2">
      <c r="A258" s="1" t="s">
        <v>3885</v>
      </c>
      <c r="B258" s="1" t="s">
        <v>236</v>
      </c>
    </row>
    <row r="259" spans="1:2" x14ac:dyDescent="0.2">
      <c r="A259" s="1" t="s">
        <v>8341</v>
      </c>
      <c r="B259" s="1" t="s">
        <v>236</v>
      </c>
    </row>
    <row r="260" spans="1:2" x14ac:dyDescent="0.2">
      <c r="A260" s="1" t="s">
        <v>4130</v>
      </c>
      <c r="B260" s="1" t="s">
        <v>236</v>
      </c>
    </row>
    <row r="261" spans="1:2" x14ac:dyDescent="0.2">
      <c r="A261" s="1" t="s">
        <v>5036</v>
      </c>
      <c r="B261" s="1" t="s">
        <v>369</v>
      </c>
    </row>
    <row r="262" spans="1:2" x14ac:dyDescent="0.2">
      <c r="A262" s="1" t="s">
        <v>5024</v>
      </c>
      <c r="B262" s="1" t="s">
        <v>369</v>
      </c>
    </row>
    <row r="263" spans="1:2" x14ac:dyDescent="0.2">
      <c r="A263" s="1" t="s">
        <v>369</v>
      </c>
      <c r="B263" s="1" t="s">
        <v>369</v>
      </c>
    </row>
    <row r="264" spans="1:2" x14ac:dyDescent="0.2">
      <c r="A264" s="1" t="s">
        <v>7510</v>
      </c>
      <c r="B264" s="1" t="s">
        <v>700</v>
      </c>
    </row>
    <row r="265" spans="1:2" x14ac:dyDescent="0.2">
      <c r="A265" s="1" t="s">
        <v>7766</v>
      </c>
      <c r="B265" s="1" t="s">
        <v>700</v>
      </c>
    </row>
    <row r="266" spans="1:2" x14ac:dyDescent="0.2">
      <c r="A266" s="1" t="s">
        <v>3924</v>
      </c>
      <c r="B266" s="1" t="s">
        <v>700</v>
      </c>
    </row>
    <row r="267" spans="1:2" x14ac:dyDescent="0.2">
      <c r="A267" s="1" t="s">
        <v>3613</v>
      </c>
      <c r="B267" s="1" t="s">
        <v>700</v>
      </c>
    </row>
    <row r="268" spans="1:2" x14ac:dyDescent="0.2">
      <c r="A268" s="1" t="s">
        <v>4348</v>
      </c>
      <c r="B268" s="1" t="s">
        <v>700</v>
      </c>
    </row>
    <row r="269" spans="1:2" x14ac:dyDescent="0.2">
      <c r="A269" s="1" t="s">
        <v>4348</v>
      </c>
      <c r="B269" s="1" t="s">
        <v>700</v>
      </c>
    </row>
    <row r="270" spans="1:2" x14ac:dyDescent="0.2">
      <c r="A270" s="1" t="s">
        <v>6700</v>
      </c>
      <c r="B270" s="1" t="s">
        <v>700</v>
      </c>
    </row>
    <row r="271" spans="1:2" x14ac:dyDescent="0.2">
      <c r="A271" s="1" t="s">
        <v>3630</v>
      </c>
      <c r="B271" s="1" t="s">
        <v>700</v>
      </c>
    </row>
    <row r="272" spans="1:2" x14ac:dyDescent="0.2">
      <c r="A272" s="1" t="s">
        <v>6255</v>
      </c>
      <c r="B272" s="1" t="s">
        <v>700</v>
      </c>
    </row>
    <row r="273" spans="1:2" x14ac:dyDescent="0.2">
      <c r="A273" s="1" t="s">
        <v>53</v>
      </c>
      <c r="B273" s="1" t="s">
        <v>53</v>
      </c>
    </row>
    <row r="274" spans="1:2" x14ac:dyDescent="0.2">
      <c r="A274" s="1" t="s">
        <v>1842</v>
      </c>
      <c r="B274" s="1" t="s">
        <v>1842</v>
      </c>
    </row>
    <row r="275" spans="1:2" x14ac:dyDescent="0.2">
      <c r="A275" s="1" t="s">
        <v>10322</v>
      </c>
      <c r="B275" s="1" t="s">
        <v>10322</v>
      </c>
    </row>
    <row r="276" spans="1:2" x14ac:dyDescent="0.2">
      <c r="A276" s="1" t="s">
        <v>1810</v>
      </c>
      <c r="B276" s="1" t="s">
        <v>481</v>
      </c>
    </row>
    <row r="277" spans="1:2" x14ac:dyDescent="0.2">
      <c r="A277" s="1" t="s">
        <v>3698</v>
      </c>
      <c r="B277" s="1" t="s">
        <v>310</v>
      </c>
    </row>
    <row r="278" spans="1:2" x14ac:dyDescent="0.2">
      <c r="A278" s="1" t="s">
        <v>310</v>
      </c>
      <c r="B278" s="1" t="s">
        <v>310</v>
      </c>
    </row>
    <row r="279" spans="1:2" x14ac:dyDescent="0.2">
      <c r="A279" s="1" t="s">
        <v>4982</v>
      </c>
      <c r="B279" s="1" t="s">
        <v>310</v>
      </c>
    </row>
    <row r="280" spans="1:2" x14ac:dyDescent="0.2">
      <c r="A280" s="1" t="s">
        <v>12756</v>
      </c>
      <c r="B280" s="1" t="s">
        <v>310</v>
      </c>
    </row>
    <row r="281" spans="1:2" x14ac:dyDescent="0.2">
      <c r="A281" s="1" t="s">
        <v>9187</v>
      </c>
      <c r="B281" s="1" t="s">
        <v>9187</v>
      </c>
    </row>
    <row r="282" spans="1:2" x14ac:dyDescent="0.2">
      <c r="A282" s="1" t="s">
        <v>3016</v>
      </c>
      <c r="B282" s="1" t="s">
        <v>177</v>
      </c>
    </row>
    <row r="283" spans="1:2" x14ac:dyDescent="0.2">
      <c r="A283" s="1" t="s">
        <v>177</v>
      </c>
      <c r="B283" s="1" t="s">
        <v>177</v>
      </c>
    </row>
    <row r="284" spans="1:2" x14ac:dyDescent="0.2">
      <c r="A284" s="1" t="s">
        <v>16584</v>
      </c>
      <c r="B284" s="1" t="s">
        <v>16584</v>
      </c>
    </row>
    <row r="285" spans="1:2" x14ac:dyDescent="0.2">
      <c r="A285" s="1" t="s">
        <v>16585</v>
      </c>
      <c r="B285" s="1" t="s">
        <v>16584</v>
      </c>
    </row>
    <row r="286" spans="1:2" x14ac:dyDescent="0.2">
      <c r="A286" s="1" t="s">
        <v>16586</v>
      </c>
      <c r="B286" s="1" t="s">
        <v>16584</v>
      </c>
    </row>
    <row r="287" spans="1:2" x14ac:dyDescent="0.2">
      <c r="A287" s="1" t="s">
        <v>296</v>
      </c>
      <c r="B287" s="1" t="s">
        <v>296</v>
      </c>
    </row>
    <row r="288" spans="1:2" x14ac:dyDescent="0.2">
      <c r="A288" s="1" t="s">
        <v>1738</v>
      </c>
      <c r="B288" s="1" t="s">
        <v>1738</v>
      </c>
    </row>
    <row r="289" spans="1:2" x14ac:dyDescent="0.2">
      <c r="A289" s="1" t="s">
        <v>1822</v>
      </c>
      <c r="B289" s="1" t="s">
        <v>1738</v>
      </c>
    </row>
    <row r="290" spans="1:2" x14ac:dyDescent="0.2">
      <c r="A290" s="1" t="s">
        <v>9161</v>
      </c>
      <c r="B290" s="1" t="s">
        <v>9161</v>
      </c>
    </row>
    <row r="291" spans="1:2" x14ac:dyDescent="0.2">
      <c r="A291" s="1" t="s">
        <v>9196</v>
      </c>
      <c r="B291" s="1" t="s">
        <v>9161</v>
      </c>
    </row>
    <row r="292" spans="1:2" x14ac:dyDescent="0.2">
      <c r="A292" s="1" t="s">
        <v>2001</v>
      </c>
      <c r="B292" s="1" t="s">
        <v>522</v>
      </c>
    </row>
    <row r="293" spans="1:2" x14ac:dyDescent="0.2">
      <c r="A293" s="1" t="s">
        <v>2030</v>
      </c>
      <c r="B293" s="1" t="s">
        <v>522</v>
      </c>
    </row>
    <row r="294" spans="1:2" x14ac:dyDescent="0.2">
      <c r="A294" s="1" t="s">
        <v>16587</v>
      </c>
      <c r="B294" s="1" t="s">
        <v>16587</v>
      </c>
    </row>
    <row r="295" spans="1:2" x14ac:dyDescent="0.2">
      <c r="A295" s="1" t="s">
        <v>10864</v>
      </c>
      <c r="B295" s="1" t="s">
        <v>3119</v>
      </c>
    </row>
    <row r="296" spans="1:2" x14ac:dyDescent="0.2">
      <c r="A296" s="1" t="s">
        <v>3119</v>
      </c>
      <c r="B296" s="1" t="s">
        <v>3119</v>
      </c>
    </row>
    <row r="297" spans="1:2" x14ac:dyDescent="0.2">
      <c r="A297" s="1" t="s">
        <v>4827</v>
      </c>
      <c r="B297" s="1" t="s">
        <v>4827</v>
      </c>
    </row>
    <row r="298" spans="1:2" x14ac:dyDescent="0.2">
      <c r="A298" s="1" t="s">
        <v>6599</v>
      </c>
      <c r="B298" s="1" t="s">
        <v>269</v>
      </c>
    </row>
    <row r="299" spans="1:2" x14ac:dyDescent="0.2">
      <c r="A299" s="1" t="s">
        <v>1870</v>
      </c>
      <c r="B299" s="1" t="s">
        <v>269</v>
      </c>
    </row>
    <row r="300" spans="1:2" x14ac:dyDescent="0.2">
      <c r="A300" s="1" t="s">
        <v>1974</v>
      </c>
      <c r="B300" s="1" t="s">
        <v>269</v>
      </c>
    </row>
    <row r="301" spans="1:2" x14ac:dyDescent="0.2">
      <c r="A301" s="1" t="s">
        <v>15164</v>
      </c>
      <c r="B301" s="1" t="s">
        <v>269</v>
      </c>
    </row>
    <row r="302" spans="1:2" x14ac:dyDescent="0.2">
      <c r="A302" s="1" t="s">
        <v>2219</v>
      </c>
      <c r="B302" s="1" t="s">
        <v>269</v>
      </c>
    </row>
    <row r="303" spans="1:2" x14ac:dyDescent="0.2">
      <c r="A303" s="1" t="s">
        <v>620</v>
      </c>
      <c r="B303" s="1" t="s">
        <v>620</v>
      </c>
    </row>
    <row r="304" spans="1:2" x14ac:dyDescent="0.2">
      <c r="A304" s="1" t="s">
        <v>16588</v>
      </c>
      <c r="B304" s="1" t="s">
        <v>16588</v>
      </c>
    </row>
    <row r="305" spans="1:2" x14ac:dyDescent="0.2">
      <c r="A305" s="1" t="s">
        <v>10132</v>
      </c>
      <c r="B305" s="1" t="s">
        <v>10158</v>
      </c>
    </row>
    <row r="306" spans="1:2" x14ac:dyDescent="0.2">
      <c r="A306" s="1" t="s">
        <v>16589</v>
      </c>
      <c r="B306" s="1" t="s">
        <v>16590</v>
      </c>
    </row>
    <row r="307" spans="1:2" x14ac:dyDescent="0.2">
      <c r="A307" s="1" t="s">
        <v>16590</v>
      </c>
      <c r="B307" s="1" t="s">
        <v>16590</v>
      </c>
    </row>
    <row r="308" spans="1:2" x14ac:dyDescent="0.2">
      <c r="A308" s="1" t="s">
        <v>16591</v>
      </c>
      <c r="B308" s="1" t="s">
        <v>16590</v>
      </c>
    </row>
    <row r="309" spans="1:2" x14ac:dyDescent="0.2">
      <c r="A309" s="1" t="s">
        <v>2399</v>
      </c>
      <c r="B309" s="1" t="s">
        <v>705</v>
      </c>
    </row>
    <row r="310" spans="1:2" x14ac:dyDescent="0.2">
      <c r="A310" s="1" t="s">
        <v>5775</v>
      </c>
      <c r="B310" s="1" t="s">
        <v>705</v>
      </c>
    </row>
    <row r="311" spans="1:2" x14ac:dyDescent="0.2">
      <c r="A311" s="1" t="s">
        <v>3801</v>
      </c>
      <c r="B311" s="1" t="s">
        <v>3801</v>
      </c>
    </row>
    <row r="312" spans="1:2" x14ac:dyDescent="0.2">
      <c r="A312" s="1" t="s">
        <v>2965</v>
      </c>
      <c r="B312" s="1" t="s">
        <v>153</v>
      </c>
    </row>
    <row r="313" spans="1:2" x14ac:dyDescent="0.2">
      <c r="A313" s="1" t="s">
        <v>4688</v>
      </c>
      <c r="B313" s="1" t="s">
        <v>711</v>
      </c>
    </row>
    <row r="314" spans="1:2" x14ac:dyDescent="0.2">
      <c r="A314" s="1" t="s">
        <v>16592</v>
      </c>
      <c r="B314" s="1" t="s">
        <v>16592</v>
      </c>
    </row>
    <row r="315" spans="1:2" x14ac:dyDescent="0.2">
      <c r="A315" s="1" t="s">
        <v>1392</v>
      </c>
      <c r="B315" s="1" t="s">
        <v>1392</v>
      </c>
    </row>
    <row r="316" spans="1:2" x14ac:dyDescent="0.2">
      <c r="A316" s="1" t="s">
        <v>6513</v>
      </c>
      <c r="B316" s="1" t="s">
        <v>1392</v>
      </c>
    </row>
    <row r="317" spans="1:2" x14ac:dyDescent="0.2">
      <c r="A317" s="1" t="s">
        <v>16593</v>
      </c>
      <c r="B317" s="1" t="s">
        <v>16593</v>
      </c>
    </row>
    <row r="318" spans="1:2" x14ac:dyDescent="0.2">
      <c r="A318" s="1" t="s">
        <v>16594</v>
      </c>
      <c r="B318" s="1" t="s">
        <v>16594</v>
      </c>
    </row>
    <row r="319" spans="1:2" x14ac:dyDescent="0.2">
      <c r="A319" s="1" t="s">
        <v>16595</v>
      </c>
      <c r="B319" s="1" t="s">
        <v>16594</v>
      </c>
    </row>
    <row r="320" spans="1:2" x14ac:dyDescent="0.2">
      <c r="A320" s="1" t="s">
        <v>8126</v>
      </c>
      <c r="B320" s="1" t="s">
        <v>1181</v>
      </c>
    </row>
    <row r="321" spans="1:2" x14ac:dyDescent="0.2">
      <c r="A321" s="1" t="s">
        <v>1403</v>
      </c>
      <c r="B321" s="1" t="s">
        <v>1403</v>
      </c>
    </row>
    <row r="322" spans="1:2" x14ac:dyDescent="0.2">
      <c r="A322" s="1" t="s">
        <v>7557</v>
      </c>
      <c r="B322" s="1" t="s">
        <v>1403</v>
      </c>
    </row>
    <row r="323" spans="1:2" x14ac:dyDescent="0.2">
      <c r="A323" s="1" t="s">
        <v>6608</v>
      </c>
      <c r="B323" s="1" t="s">
        <v>1403</v>
      </c>
    </row>
    <row r="324" spans="1:2" x14ac:dyDescent="0.2">
      <c r="A324" s="1" t="s">
        <v>7570</v>
      </c>
      <c r="B324" s="1" t="s">
        <v>1403</v>
      </c>
    </row>
    <row r="325" spans="1:2" x14ac:dyDescent="0.2">
      <c r="A325" s="1" t="s">
        <v>7172</v>
      </c>
      <c r="B325" s="1" t="s">
        <v>7172</v>
      </c>
    </row>
    <row r="326" spans="1:2" x14ac:dyDescent="0.2">
      <c r="A326" s="1" t="s">
        <v>15003</v>
      </c>
      <c r="B326" s="1" t="s">
        <v>15003</v>
      </c>
    </row>
    <row r="327" spans="1:2" x14ac:dyDescent="0.2">
      <c r="A327" s="1" t="s">
        <v>16596</v>
      </c>
      <c r="B327" s="1" t="s">
        <v>16596</v>
      </c>
    </row>
    <row r="328" spans="1:2" x14ac:dyDescent="0.2">
      <c r="A328" s="1" t="s">
        <v>334</v>
      </c>
      <c r="B328" s="1" t="s">
        <v>334</v>
      </c>
    </row>
    <row r="329" spans="1:2" x14ac:dyDescent="0.2">
      <c r="A329" s="1" t="s">
        <v>5516</v>
      </c>
      <c r="B329" s="1" t="s">
        <v>196</v>
      </c>
    </row>
    <row r="330" spans="1:2" x14ac:dyDescent="0.2">
      <c r="A330" s="1" t="s">
        <v>5111</v>
      </c>
      <c r="B330" s="1" t="s">
        <v>196</v>
      </c>
    </row>
    <row r="331" spans="1:2" x14ac:dyDescent="0.2">
      <c r="A331" s="1" t="s">
        <v>70</v>
      </c>
      <c r="B331" s="1" t="s">
        <v>196</v>
      </c>
    </row>
    <row r="332" spans="1:2" x14ac:dyDescent="0.2">
      <c r="A332" s="1" t="s">
        <v>5047</v>
      </c>
      <c r="B332" s="1" t="s">
        <v>196</v>
      </c>
    </row>
    <row r="333" spans="1:2" x14ac:dyDescent="0.2">
      <c r="A333" s="1" t="s">
        <v>5290</v>
      </c>
      <c r="B333" s="1" t="s">
        <v>196</v>
      </c>
    </row>
    <row r="334" spans="1:2" x14ac:dyDescent="0.2">
      <c r="A334" s="1" t="s">
        <v>10960</v>
      </c>
      <c r="B334" s="1" t="s">
        <v>359</v>
      </c>
    </row>
    <row r="335" spans="1:2" x14ac:dyDescent="0.2">
      <c r="A335" s="1" t="s">
        <v>16597</v>
      </c>
      <c r="B335" s="1" t="s">
        <v>16597</v>
      </c>
    </row>
    <row r="336" spans="1:2" x14ac:dyDescent="0.2">
      <c r="A336" s="1" t="s">
        <v>4978</v>
      </c>
      <c r="B336" s="1" t="s">
        <v>702</v>
      </c>
    </row>
    <row r="337" spans="1:2" x14ac:dyDescent="0.2">
      <c r="A337" s="1" t="s">
        <v>702</v>
      </c>
      <c r="B337" s="1" t="s">
        <v>702</v>
      </c>
    </row>
    <row r="338" spans="1:2" x14ac:dyDescent="0.2">
      <c r="A338" s="1" t="s">
        <v>15523</v>
      </c>
      <c r="B338" s="1" t="s">
        <v>16598</v>
      </c>
    </row>
    <row r="339" spans="1:2" x14ac:dyDescent="0.2">
      <c r="A339" s="1" t="s">
        <v>5361</v>
      </c>
      <c r="B339" s="1" t="s">
        <v>16598</v>
      </c>
    </row>
    <row r="340" spans="1:2" x14ac:dyDescent="0.2">
      <c r="A340" s="1" t="s">
        <v>15528</v>
      </c>
      <c r="B340" s="1" t="s">
        <v>16598</v>
      </c>
    </row>
    <row r="341" spans="1:2" x14ac:dyDescent="0.2">
      <c r="A341" s="1" t="s">
        <v>4866</v>
      </c>
      <c r="B341" s="1" t="s">
        <v>16598</v>
      </c>
    </row>
    <row r="342" spans="1:2" x14ac:dyDescent="0.2">
      <c r="A342" s="1" t="s">
        <v>6761</v>
      </c>
      <c r="B342" s="1" t="s">
        <v>16598</v>
      </c>
    </row>
    <row r="343" spans="1:2" x14ac:dyDescent="0.2">
      <c r="A343" s="1" t="s">
        <v>16599</v>
      </c>
      <c r="B343" s="1" t="s">
        <v>16599</v>
      </c>
    </row>
    <row r="344" spans="1:2" x14ac:dyDescent="0.2">
      <c r="A344" s="1" t="s">
        <v>409</v>
      </c>
      <c r="B344" s="1" t="s">
        <v>409</v>
      </c>
    </row>
    <row r="345" spans="1:2" x14ac:dyDescent="0.2">
      <c r="A345" s="1" t="s">
        <v>10424</v>
      </c>
      <c r="B345" s="1" t="s">
        <v>409</v>
      </c>
    </row>
    <row r="346" spans="1:2" x14ac:dyDescent="0.2">
      <c r="A346" s="1" t="s">
        <v>3760</v>
      </c>
      <c r="B346" s="1" t="s">
        <v>891</v>
      </c>
    </row>
    <row r="347" spans="1:2" x14ac:dyDescent="0.2">
      <c r="A347" s="1" t="s">
        <v>1426</v>
      </c>
      <c r="B347" s="1" t="s">
        <v>1426</v>
      </c>
    </row>
    <row r="348" spans="1:2" x14ac:dyDescent="0.2">
      <c r="A348" s="1" t="s">
        <v>16600</v>
      </c>
      <c r="B348" s="1" t="s">
        <v>16600</v>
      </c>
    </row>
    <row r="349" spans="1:2" x14ac:dyDescent="0.2">
      <c r="A349" s="1" t="s">
        <v>5863</v>
      </c>
      <c r="B349" s="1" t="s">
        <v>16601</v>
      </c>
    </row>
    <row r="350" spans="1:2" x14ac:dyDescent="0.2">
      <c r="A350" s="1" t="s">
        <v>5648</v>
      </c>
      <c r="B350" s="1" t="s">
        <v>16601</v>
      </c>
    </row>
    <row r="351" spans="1:2" x14ac:dyDescent="0.2">
      <c r="A351" s="1" t="s">
        <v>5799</v>
      </c>
      <c r="B351" s="1" t="s">
        <v>16601</v>
      </c>
    </row>
    <row r="352" spans="1:2" x14ac:dyDescent="0.2">
      <c r="A352" s="1" t="s">
        <v>6873</v>
      </c>
      <c r="B352" s="1" t="s">
        <v>16601</v>
      </c>
    </row>
    <row r="353" spans="1:2" x14ac:dyDescent="0.2">
      <c r="A353" s="1" t="s">
        <v>5706</v>
      </c>
      <c r="B353" s="1" t="s">
        <v>16601</v>
      </c>
    </row>
    <row r="354" spans="1:2" x14ac:dyDescent="0.2">
      <c r="A354" s="1" t="s">
        <v>15695</v>
      </c>
      <c r="B354" s="1" t="s">
        <v>146</v>
      </c>
    </row>
    <row r="355" spans="1:2" x14ac:dyDescent="0.2">
      <c r="A355" s="1" t="s">
        <v>14370</v>
      </c>
      <c r="B355" s="1" t="s">
        <v>146</v>
      </c>
    </row>
    <row r="356" spans="1:2" x14ac:dyDescent="0.2">
      <c r="A356" s="1" t="s">
        <v>4995</v>
      </c>
      <c r="B356" s="1" t="s">
        <v>146</v>
      </c>
    </row>
    <row r="357" spans="1:2" x14ac:dyDescent="0.2">
      <c r="A357" s="1" t="s">
        <v>2314</v>
      </c>
      <c r="B357" s="1" t="s">
        <v>146</v>
      </c>
    </row>
    <row r="358" spans="1:2" x14ac:dyDescent="0.2">
      <c r="A358" s="1" t="s">
        <v>15713</v>
      </c>
      <c r="B358" s="1" t="s">
        <v>146</v>
      </c>
    </row>
    <row r="359" spans="1:2" x14ac:dyDescent="0.2">
      <c r="A359" s="1" t="s">
        <v>14478</v>
      </c>
      <c r="B359" s="1" t="s">
        <v>146</v>
      </c>
    </row>
    <row r="360" spans="1:2" x14ac:dyDescent="0.2">
      <c r="A360" s="1" t="s">
        <v>16602</v>
      </c>
      <c r="B360" s="1" t="s">
        <v>16602</v>
      </c>
    </row>
    <row r="361" spans="1:2" x14ac:dyDescent="0.2">
      <c r="A361" s="1" t="s">
        <v>16603</v>
      </c>
      <c r="B361" s="1" t="s">
        <v>16603</v>
      </c>
    </row>
    <row r="362" spans="1:2" x14ac:dyDescent="0.2">
      <c r="A362" s="1" t="s">
        <v>8301</v>
      </c>
      <c r="B362" s="1" t="s">
        <v>1186</v>
      </c>
    </row>
    <row r="363" spans="1:2" x14ac:dyDescent="0.2">
      <c r="A363" s="1" t="s">
        <v>5669</v>
      </c>
      <c r="B363" s="1" t="s">
        <v>5669</v>
      </c>
    </row>
    <row r="364" spans="1:2" x14ac:dyDescent="0.2">
      <c r="A364" s="1" t="s">
        <v>16604</v>
      </c>
      <c r="B364" s="1" t="s">
        <v>16604</v>
      </c>
    </row>
    <row r="365" spans="1:2" x14ac:dyDescent="0.2">
      <c r="A365" s="1" t="s">
        <v>16605</v>
      </c>
      <c r="B365" s="1" t="s">
        <v>16605</v>
      </c>
    </row>
    <row r="366" spans="1:2" x14ac:dyDescent="0.2">
      <c r="A366" s="1" t="s">
        <v>16606</v>
      </c>
      <c r="B366" s="1" t="s">
        <v>16606</v>
      </c>
    </row>
    <row r="367" spans="1:2" x14ac:dyDescent="0.2">
      <c r="A367" s="1" t="s">
        <v>423</v>
      </c>
      <c r="B367" s="1" t="s">
        <v>423</v>
      </c>
    </row>
    <row r="368" spans="1:2" x14ac:dyDescent="0.2">
      <c r="A368" s="1" t="s">
        <v>1943</v>
      </c>
      <c r="B368" s="1" t="s">
        <v>1009</v>
      </c>
    </row>
    <row r="369" spans="1:2" x14ac:dyDescent="0.2">
      <c r="A369" s="1" t="s">
        <v>16607</v>
      </c>
      <c r="B369" s="1" t="s">
        <v>1009</v>
      </c>
    </row>
    <row r="370" spans="1:2" x14ac:dyDescent="0.2">
      <c r="A370" s="1" t="s">
        <v>4051</v>
      </c>
      <c r="B370" s="1" t="s">
        <v>1009</v>
      </c>
    </row>
    <row r="371" spans="1:2" x14ac:dyDescent="0.2">
      <c r="A371" s="1" t="s">
        <v>16608</v>
      </c>
      <c r="B371" s="1" t="s">
        <v>16608</v>
      </c>
    </row>
    <row r="372" spans="1:2" x14ac:dyDescent="0.2">
      <c r="A372" s="1" t="s">
        <v>16609</v>
      </c>
      <c r="B372" s="1" t="s">
        <v>16609</v>
      </c>
    </row>
    <row r="373" spans="1:2" x14ac:dyDescent="0.2">
      <c r="A373" s="1" t="s">
        <v>16610</v>
      </c>
      <c r="B373" s="1" t="s">
        <v>16609</v>
      </c>
    </row>
    <row r="374" spans="1:2" x14ac:dyDescent="0.2">
      <c r="A374" s="1" t="s">
        <v>16611</v>
      </c>
      <c r="B374" s="1" t="s">
        <v>16611</v>
      </c>
    </row>
    <row r="375" spans="1:2" x14ac:dyDescent="0.2">
      <c r="A375" s="1" t="s">
        <v>171</v>
      </c>
      <c r="B375" s="1" t="s">
        <v>171</v>
      </c>
    </row>
    <row r="376" spans="1:2" x14ac:dyDescent="0.2">
      <c r="A376" s="1" t="s">
        <v>16612</v>
      </c>
      <c r="B376" s="1" t="s">
        <v>16613</v>
      </c>
    </row>
    <row r="377" spans="1:2" x14ac:dyDescent="0.2">
      <c r="A377" s="1" t="s">
        <v>16614</v>
      </c>
      <c r="B377" s="1" t="s">
        <v>16614</v>
      </c>
    </row>
    <row r="378" spans="1:2" x14ac:dyDescent="0.2">
      <c r="A378" s="1" t="s">
        <v>1412</v>
      </c>
      <c r="B378" s="1" t="s">
        <v>1412</v>
      </c>
    </row>
    <row r="379" spans="1:2" x14ac:dyDescent="0.2">
      <c r="A379" s="1" t="s">
        <v>20178</v>
      </c>
      <c r="B379" s="1" t="s">
        <v>20178</v>
      </c>
    </row>
    <row r="380" spans="1:2" x14ac:dyDescent="0.2">
      <c r="A380" s="1" t="s">
        <v>1401</v>
      </c>
      <c r="B380" s="1" t="s">
        <v>1401</v>
      </c>
    </row>
    <row r="381" spans="1:2" x14ac:dyDescent="0.2">
      <c r="A381" s="1" t="s">
        <v>16615</v>
      </c>
      <c r="B381" s="1" t="s">
        <v>16615</v>
      </c>
    </row>
    <row r="382" spans="1:2" x14ac:dyDescent="0.2">
      <c r="A382" s="1" t="s">
        <v>1404</v>
      </c>
      <c r="B382" s="1" t="s">
        <v>1404</v>
      </c>
    </row>
    <row r="383" spans="1:2" x14ac:dyDescent="0.2">
      <c r="A383" s="1" t="s">
        <v>6302</v>
      </c>
      <c r="B383" s="1" t="s">
        <v>1404</v>
      </c>
    </row>
    <row r="384" spans="1:2" x14ac:dyDescent="0.2">
      <c r="A384" s="1" t="s">
        <v>208</v>
      </c>
      <c r="B384" s="1" t="s">
        <v>208</v>
      </c>
    </row>
    <row r="385" spans="1:2" x14ac:dyDescent="0.2">
      <c r="A385" s="1" t="s">
        <v>8181</v>
      </c>
      <c r="B385" s="1" t="s">
        <v>208</v>
      </c>
    </row>
    <row r="386" spans="1:2" x14ac:dyDescent="0.2">
      <c r="A386" s="1" t="s">
        <v>8938</v>
      </c>
      <c r="B386" s="1" t="s">
        <v>8938</v>
      </c>
    </row>
    <row r="387" spans="1:2" x14ac:dyDescent="0.2">
      <c r="A387" s="1" t="s">
        <v>1877</v>
      </c>
      <c r="B387" s="1" t="s">
        <v>212</v>
      </c>
    </row>
    <row r="388" spans="1:2" x14ac:dyDescent="0.2">
      <c r="A388" s="1" t="s">
        <v>1877</v>
      </c>
      <c r="B388" s="1" t="s">
        <v>212</v>
      </c>
    </row>
    <row r="389" spans="1:2" x14ac:dyDescent="0.2">
      <c r="A389" s="1" t="s">
        <v>12135</v>
      </c>
      <c r="B389" s="1" t="s">
        <v>212</v>
      </c>
    </row>
    <row r="390" spans="1:2" x14ac:dyDescent="0.2">
      <c r="A390" s="1" t="s">
        <v>12135</v>
      </c>
      <c r="B390" s="1" t="s">
        <v>212</v>
      </c>
    </row>
    <row r="391" spans="1:2" x14ac:dyDescent="0.2">
      <c r="A391" s="1" t="s">
        <v>12282</v>
      </c>
      <c r="B391" s="1" t="s">
        <v>12282</v>
      </c>
    </row>
    <row r="392" spans="1:2" x14ac:dyDescent="0.2">
      <c r="A392" s="1" t="s">
        <v>12282</v>
      </c>
      <c r="B392" s="1" t="s">
        <v>12282</v>
      </c>
    </row>
  </sheetData>
  <autoFilter ref="A1:B388"/>
  <sortState ref="A2:B392">
    <sortCondition ref="A2:A392"/>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sheetPr>
  <dimension ref="A1:H222"/>
  <sheetViews>
    <sheetView topLeftCell="A200" workbookViewId="0"/>
  </sheetViews>
  <sheetFormatPr baseColWidth="10" defaultRowHeight="15" x14ac:dyDescent="0.25"/>
  <cols>
    <col min="1" max="1" width="68" bestFit="1" customWidth="1"/>
    <col min="2" max="2" width="6.28515625" customWidth="1"/>
  </cols>
  <sheetData>
    <row r="1" spans="1:8" ht="16.5" thickTop="1" thickBot="1" x14ac:dyDescent="0.3">
      <c r="A1" s="3" t="s">
        <v>18618</v>
      </c>
      <c r="C1" s="17" t="s">
        <v>19989</v>
      </c>
      <c r="D1" s="2" t="s">
        <v>18652</v>
      </c>
      <c r="E1" s="2" t="s">
        <v>18653</v>
      </c>
      <c r="F1" s="2" t="s">
        <v>18654</v>
      </c>
      <c r="G1" s="2" t="s">
        <v>19983</v>
      </c>
      <c r="H1" s="2" t="s">
        <v>19990</v>
      </c>
    </row>
    <row r="2" spans="1:8" ht="15.75" thickTop="1" x14ac:dyDescent="0.25">
      <c r="A2" s="1" t="s">
        <v>18666</v>
      </c>
      <c r="C2" s="1" t="str">
        <f t="shared" ref="C2:C65" si="0">D2&amp;E2&amp;F2</f>
        <v>ADANIELIPVD - PrivadaDNGSA#MS - Dirección nacional de gestión de servicios asistenciales</v>
      </c>
      <c r="D2" s="7" t="s">
        <v>19991</v>
      </c>
      <c r="E2" s="7" t="s">
        <v>18723</v>
      </c>
      <c r="F2" s="7" t="s">
        <v>19992</v>
      </c>
      <c r="G2" s="1" t="s">
        <v>4</v>
      </c>
      <c r="H2" s="1" t="s">
        <v>19993</v>
      </c>
    </row>
    <row r="3" spans="1:8" x14ac:dyDescent="0.25">
      <c r="A3" s="1" t="s">
        <v>18955</v>
      </c>
      <c r="C3" s="1" t="str">
        <f t="shared" si="0"/>
        <v>AEUROADQUISICIONES - Área administración y finanzas - adquisicionesDNFSP#MS - Dirección nacional de fortalecimiento de los sistemas provinciales</v>
      </c>
      <c r="D3" s="1" t="s">
        <v>19295</v>
      </c>
      <c r="E3" s="1" t="s">
        <v>19311</v>
      </c>
      <c r="F3" s="1" t="s">
        <v>19297</v>
      </c>
      <c r="G3" s="1" t="s">
        <v>4</v>
      </c>
      <c r="H3" s="1" t="s">
        <v>19993</v>
      </c>
    </row>
    <row r="4" spans="1:8" x14ac:dyDescent="0.25">
      <c r="A4" s="1" t="s">
        <v>19236</v>
      </c>
      <c r="C4" s="1" t="str">
        <f t="shared" si="0"/>
        <v>AFGALOPVD - PrivadaDCETV#MS - Dirección de control de enfermedades transmitidas por vectores</v>
      </c>
      <c r="D4" s="1" t="s">
        <v>19994</v>
      </c>
      <c r="E4" s="1" t="s">
        <v>18723</v>
      </c>
      <c r="F4" s="1" t="s">
        <v>19583</v>
      </c>
      <c r="G4" s="1" t="s">
        <v>4</v>
      </c>
      <c r="H4" s="1" t="s">
        <v>19993</v>
      </c>
    </row>
    <row r="5" spans="1:8" x14ac:dyDescent="0.25">
      <c r="C5" s="1" t="str">
        <f t="shared" si="0"/>
        <v>ALELGARCIAPROFESIONALES_LEGALES - Profesionales asuntos legalesDAL#MS - Dirección de asuntos legales</v>
      </c>
      <c r="D5" s="1" t="s">
        <v>18935</v>
      </c>
      <c r="E5" s="1" t="s">
        <v>18939</v>
      </c>
      <c r="F5" s="1" t="s">
        <v>18937</v>
      </c>
      <c r="G5" s="1" t="s">
        <v>19995</v>
      </c>
      <c r="H5" s="1" t="s">
        <v>19993</v>
      </c>
    </row>
    <row r="6" spans="1:8" x14ac:dyDescent="0.25">
      <c r="C6" s="1" t="str">
        <f t="shared" si="0"/>
        <v>ALEOTTADESPACHO_DGA - Despacho - dirección general de administraciónDGA#MS - Dirección general de administración</v>
      </c>
      <c r="D6" s="1" t="s">
        <v>18836</v>
      </c>
      <c r="E6" s="1" t="s">
        <v>18837</v>
      </c>
      <c r="F6" s="1" t="s">
        <v>18835</v>
      </c>
      <c r="G6" s="1" t="s">
        <v>19996</v>
      </c>
      <c r="H6" s="1" t="s">
        <v>19993</v>
      </c>
    </row>
    <row r="7" spans="1:8" x14ac:dyDescent="0.25">
      <c r="C7" s="1" t="str">
        <f t="shared" si="0"/>
        <v>ALIZPROFESIONALES_LEGALES - Profesionales asuntos legalesDAL#MS - Dirección de asuntos legales</v>
      </c>
      <c r="D7" s="1" t="s">
        <v>19997</v>
      </c>
      <c r="E7" s="1" t="s">
        <v>18939</v>
      </c>
      <c r="F7" s="1" t="s">
        <v>18937</v>
      </c>
      <c r="G7" s="1" t="s">
        <v>19995</v>
      </c>
      <c r="H7" s="1" t="s">
        <v>19993</v>
      </c>
    </row>
    <row r="8" spans="1:8" x14ac:dyDescent="0.25">
      <c r="C8" s="1" t="str">
        <f t="shared" si="0"/>
        <v>AMHERRERALIQUIDACION_GASTOS - Liquidación de gastosDCYT#MS - Dirección de contabilidad y tesorería</v>
      </c>
      <c r="D8" s="1" t="s">
        <v>18875</v>
      </c>
      <c r="E8" s="1" t="s">
        <v>18778</v>
      </c>
      <c r="F8" s="1" t="s">
        <v>18679</v>
      </c>
      <c r="G8" s="1" t="s">
        <v>19998</v>
      </c>
      <c r="H8" s="1" t="s">
        <v>19993</v>
      </c>
    </row>
    <row r="9" spans="1:8" x14ac:dyDescent="0.25">
      <c r="C9" s="1" t="str">
        <f t="shared" si="0"/>
        <v>AMHERRERALIQUIDACION_GASTOS - Liquidación de gastosDTYC#MS - Dirección de tesoreria y contabilidad</v>
      </c>
      <c r="D9" s="1" t="s">
        <v>18875</v>
      </c>
      <c r="E9" s="1" t="s">
        <v>18778</v>
      </c>
      <c r="F9" s="1" t="s">
        <v>18735</v>
      </c>
      <c r="G9" s="1" t="s">
        <v>19998</v>
      </c>
      <c r="H9" s="1" t="s">
        <v>19993</v>
      </c>
    </row>
    <row r="10" spans="1:8" x14ac:dyDescent="0.25">
      <c r="C10" s="1" t="str">
        <f t="shared" si="0"/>
        <v>ANDMORALESPVD - PrivadaDGPYCP#MS - Dirección general de programación y control presupuestario</v>
      </c>
      <c r="D10" s="1" t="s">
        <v>18910</v>
      </c>
      <c r="E10" s="1" t="s">
        <v>18723</v>
      </c>
      <c r="F10" s="1" t="s">
        <v>18911</v>
      </c>
      <c r="G10" s="1" t="s">
        <v>19999</v>
      </c>
      <c r="H10" s="1" t="s">
        <v>19993</v>
      </c>
    </row>
    <row r="11" spans="1:8" x14ac:dyDescent="0.25">
      <c r="C11" s="1" t="str">
        <f t="shared" si="0"/>
        <v>APIROLAMESADEENTRADAS - Mesa de entradasSSMEIE#MS - Subsecretaría de medicamentos e información estratégica</v>
      </c>
      <c r="D11" s="1" t="s">
        <v>19688</v>
      </c>
      <c r="E11" s="1" t="s">
        <v>18865</v>
      </c>
      <c r="F11" s="1" t="s">
        <v>18862</v>
      </c>
      <c r="G11" s="1" t="s">
        <v>4</v>
      </c>
      <c r="H11" s="1" t="s">
        <v>19993</v>
      </c>
    </row>
    <row r="12" spans="1:8" x14ac:dyDescent="0.25">
      <c r="C12" s="1" t="str">
        <f t="shared" si="0"/>
        <v>ATILIOACUNACUENTASAPAGAR - Cuentas a pagarDAFYP#MS - Dirección de administración financiera y presupuestaria</v>
      </c>
      <c r="D12" s="1" t="s">
        <v>19106</v>
      </c>
      <c r="E12" s="1" t="s">
        <v>19107</v>
      </c>
      <c r="F12" s="1" t="s">
        <v>18693</v>
      </c>
      <c r="G12" s="1" t="s">
        <v>20000</v>
      </c>
      <c r="H12" s="1" t="s">
        <v>19993</v>
      </c>
    </row>
    <row r="13" spans="1:8" x14ac:dyDescent="0.25">
      <c r="C13" s="1" t="str">
        <f t="shared" si="0"/>
        <v>BCODAPROFESIONALES_LEGALES - Profesionales asuntos legalesDAL#MS - Dirección de asuntos legales</v>
      </c>
      <c r="D13" s="1" t="s">
        <v>19558</v>
      </c>
      <c r="E13" s="1" t="s">
        <v>18939</v>
      </c>
      <c r="F13" s="1" t="s">
        <v>18937</v>
      </c>
      <c r="G13" s="1" t="s">
        <v>19995</v>
      </c>
      <c r="H13" s="1" t="s">
        <v>19993</v>
      </c>
    </row>
    <row r="14" spans="1:8" x14ac:dyDescent="0.25">
      <c r="C14" s="1" t="str">
        <f t="shared" si="0"/>
        <v>BCOLOMBOLIQUIDACION_GASTOS - Liquidación de gastosDCYT#MS - Dirección de contabilidad y tesorería</v>
      </c>
      <c r="D14" s="1" t="s">
        <v>19476</v>
      </c>
      <c r="E14" s="1" t="s">
        <v>18778</v>
      </c>
      <c r="F14" s="1" t="s">
        <v>18679</v>
      </c>
      <c r="G14" s="1" t="s">
        <v>19998</v>
      </c>
      <c r="H14" s="1" t="s">
        <v>19993</v>
      </c>
    </row>
    <row r="15" spans="1:8" x14ac:dyDescent="0.25">
      <c r="C15" s="1" t="str">
        <f t="shared" si="0"/>
        <v>CARALVAREZMOVIMIENTO_FONDOS - Movimiento de fondosDCYT#MS - Dirección de contabilidad y tesorería</v>
      </c>
      <c r="D15" s="1" t="s">
        <v>19561</v>
      </c>
      <c r="E15" s="1" t="s">
        <v>19562</v>
      </c>
      <c r="F15" s="1" t="s">
        <v>18679</v>
      </c>
      <c r="G15" s="1" t="s">
        <v>19998</v>
      </c>
      <c r="H15" s="1" t="s">
        <v>19993</v>
      </c>
    </row>
    <row r="16" spans="1:8" x14ac:dyDescent="0.25">
      <c r="C16" s="1" t="str">
        <f t="shared" si="0"/>
        <v>CAVACCAREZZAPVD - PrivadaDPSEHTYA#FAA - Dirección de prevac, seguridad e higiene en el trabajo y ambiental</v>
      </c>
      <c r="D16" s="1" t="s">
        <v>20001</v>
      </c>
      <c r="E16" s="1" t="s">
        <v>18723</v>
      </c>
      <c r="F16" s="1" t="s">
        <v>20002</v>
      </c>
      <c r="G16" s="1" t="s">
        <v>4</v>
      </c>
      <c r="H16" s="1" t="s">
        <v>19993</v>
      </c>
    </row>
    <row r="17" spans="3:8" x14ac:dyDescent="0.25">
      <c r="C17" s="1" t="str">
        <f t="shared" si="0"/>
        <v>CAVALDIVIADESPACHO_DGA - Despacho - dirección general de administraciónDGA#MS - Dirección general de administración</v>
      </c>
      <c r="D17" s="1" t="s">
        <v>19551</v>
      </c>
      <c r="E17" s="1" t="s">
        <v>18837</v>
      </c>
      <c r="F17" s="1" t="s">
        <v>18835</v>
      </c>
      <c r="G17" s="1" t="s">
        <v>19996</v>
      </c>
      <c r="H17" s="1" t="s">
        <v>19993</v>
      </c>
    </row>
    <row r="18" spans="3:8" x14ac:dyDescent="0.25">
      <c r="C18" s="1" t="str">
        <f t="shared" si="0"/>
        <v>CBISTAGNINOPNEPFYAC - Programa nacional de enfermedades poco frecuentes y anomalías congénitasDNACV#MS - Dirección nacional de abordaje por curso de vida</v>
      </c>
      <c r="D18" s="1" t="s">
        <v>20003</v>
      </c>
      <c r="E18" s="1" t="s">
        <v>20004</v>
      </c>
      <c r="F18" s="1" t="s">
        <v>19188</v>
      </c>
      <c r="G18" s="1" t="s">
        <v>4</v>
      </c>
      <c r="H18" s="1" t="s">
        <v>19993</v>
      </c>
    </row>
    <row r="19" spans="3:8" x14ac:dyDescent="0.25">
      <c r="C19" s="1" t="str">
        <f t="shared" si="0"/>
        <v>CDUPONTDESPACHO - DespachoSGA#MS - Secretaría de gestión administrativa</v>
      </c>
      <c r="D19" s="7" t="s">
        <v>19647</v>
      </c>
      <c r="E19" s="7" t="s">
        <v>18906</v>
      </c>
      <c r="F19" s="7" t="s">
        <v>18904</v>
      </c>
      <c r="G19" s="1" t="s">
        <v>20005</v>
      </c>
      <c r="H19" s="1" t="s">
        <v>19993</v>
      </c>
    </row>
    <row r="20" spans="3:8" x14ac:dyDescent="0.25">
      <c r="C20" s="1" t="str">
        <f t="shared" si="0"/>
        <v>CINJIMENEZADMINISTRACION - AdministraciónDNAIENT#MS - Dirección nacional de abordaje integral de enfermedades no transmisibles</v>
      </c>
      <c r="D20" s="1" t="s">
        <v>19696</v>
      </c>
      <c r="E20" s="1" t="s">
        <v>19190</v>
      </c>
      <c r="F20" s="1" t="s">
        <v>19572</v>
      </c>
      <c r="G20" s="1" t="s">
        <v>4</v>
      </c>
      <c r="H20" s="1" t="s">
        <v>19993</v>
      </c>
    </row>
    <row r="21" spans="3:8" x14ac:dyDescent="0.25">
      <c r="C21" s="1" t="str">
        <f t="shared" si="0"/>
        <v>CLORTIZDESPACHO - DespachoDNSSYR#MS - Dirección nacional de salud sexual y reproductiva</v>
      </c>
      <c r="D21" s="1" t="s">
        <v>20006</v>
      </c>
      <c r="E21" s="1" t="s">
        <v>18906</v>
      </c>
      <c r="F21" s="1" t="s">
        <v>19686</v>
      </c>
      <c r="G21" s="1" t="s">
        <v>4</v>
      </c>
      <c r="H21" s="1" t="s">
        <v>19993</v>
      </c>
    </row>
    <row r="22" spans="3:8" x14ac:dyDescent="0.25">
      <c r="C22" s="1" t="str">
        <f t="shared" si="0"/>
        <v>CMARTINEZREYDESPACHO - DespachoSSES#MS - Subsecretaría de estrategias sanitarias</v>
      </c>
      <c r="D22" s="1" t="s">
        <v>19114</v>
      </c>
      <c r="E22" s="1" t="s">
        <v>18906</v>
      </c>
      <c r="F22" s="1" t="s">
        <v>19115</v>
      </c>
      <c r="G22" s="1" t="s">
        <v>4</v>
      </c>
      <c r="H22" s="1" t="s">
        <v>19993</v>
      </c>
    </row>
    <row r="23" spans="3:8" x14ac:dyDescent="0.25">
      <c r="C23" s="1" t="str">
        <f t="shared" si="0"/>
        <v>CMEGUIRAASESORES - AsesoresSSCRYF#MS - Subsecretaría de calidad, regulación y fiscalización</v>
      </c>
      <c r="D23" s="1" t="s">
        <v>19815</v>
      </c>
      <c r="E23" s="1" t="s">
        <v>19816</v>
      </c>
      <c r="F23" s="1" t="s">
        <v>19814</v>
      </c>
      <c r="G23" s="1" t="s">
        <v>4</v>
      </c>
      <c r="H23" s="1" t="s">
        <v>19993</v>
      </c>
    </row>
    <row r="24" spans="3:8" x14ac:dyDescent="0.25">
      <c r="C24" s="1" t="str">
        <f t="shared" si="0"/>
        <v>CPGARCESDESPACHO - DespachoSGA#MS - Secretaría de gestión administrativa</v>
      </c>
      <c r="D24" s="1" t="s">
        <v>18903</v>
      </c>
      <c r="E24" s="1" t="s">
        <v>18906</v>
      </c>
      <c r="F24" s="1" t="s">
        <v>18904</v>
      </c>
      <c r="G24" s="1" t="s">
        <v>20005</v>
      </c>
      <c r="H24" s="1" t="s">
        <v>19993</v>
      </c>
    </row>
    <row r="25" spans="3:8" x14ac:dyDescent="0.25">
      <c r="C25" s="1" t="str">
        <f t="shared" si="0"/>
        <v>DA#INC-ADMINISTRACIONADMINISTRACION - AdministraciónDA#INC - Dirección de administración</v>
      </c>
      <c r="D25" s="1" t="s">
        <v>19747</v>
      </c>
      <c r="E25" s="1" t="s">
        <v>19190</v>
      </c>
      <c r="F25" s="1" t="s">
        <v>19564</v>
      </c>
      <c r="G25" s="1" t="s">
        <v>4</v>
      </c>
      <c r="H25" s="1" t="s">
        <v>19993</v>
      </c>
    </row>
    <row r="26" spans="3:8" x14ac:dyDescent="0.25">
      <c r="C26" s="32" t="str">
        <f t="shared" si="0"/>
        <v>DAFYP#MS-ARCHIVOARCHIVO - ArchivoDAFYP#MS - Dirección de administración financiera y presupuestaria</v>
      </c>
      <c r="D26" s="1" t="s">
        <v>18694</v>
      </c>
      <c r="E26" s="1" t="s">
        <v>18695</v>
      </c>
      <c r="F26" s="1" t="s">
        <v>18693</v>
      </c>
      <c r="G26" s="1" t="s">
        <v>20000</v>
      </c>
      <c r="H26" s="1" t="s">
        <v>20007</v>
      </c>
    </row>
    <row r="27" spans="3:8" x14ac:dyDescent="0.25">
      <c r="C27" s="32" t="str">
        <f t="shared" si="0"/>
        <v>DAFYP#MS-ARCHIVOPVD - PrivadaDAFYP#MS - Dirección de administración financiera y presupuestaria</v>
      </c>
      <c r="D27" s="1" t="s">
        <v>18694</v>
      </c>
      <c r="E27" s="1" t="s">
        <v>18723</v>
      </c>
      <c r="F27" s="1" t="s">
        <v>18693</v>
      </c>
      <c r="G27" s="1" t="s">
        <v>20000</v>
      </c>
      <c r="H27" s="1" t="s">
        <v>20007</v>
      </c>
    </row>
    <row r="28" spans="3:8" x14ac:dyDescent="0.25">
      <c r="C28" s="1" t="str">
        <f t="shared" si="0"/>
        <v>DAFYP#MS-CUENTASAPAGARCUENTASAPAGAR - Cuentas a pagarDAFYP#MS - Dirección de administración financiera y presupuestaria</v>
      </c>
      <c r="D28" s="7" t="s">
        <v>20008</v>
      </c>
      <c r="E28" s="7" t="s">
        <v>19107</v>
      </c>
      <c r="F28" s="7" t="s">
        <v>18693</v>
      </c>
      <c r="G28" s="1" t="s">
        <v>4</v>
      </c>
      <c r="H28" s="1" t="s">
        <v>19993</v>
      </c>
    </row>
    <row r="29" spans="3:8" x14ac:dyDescent="0.25">
      <c r="C29" s="32" t="str">
        <f t="shared" si="0"/>
        <v>DAFYP#MSPVD - PrivadaDAFYP#MS - Dirección de administración financiera y presupuestaria</v>
      </c>
      <c r="D29" s="1" t="s">
        <v>19687</v>
      </c>
      <c r="E29" s="1" t="s">
        <v>18723</v>
      </c>
      <c r="F29" s="1" t="s">
        <v>18693</v>
      </c>
      <c r="G29" s="1" t="s">
        <v>20000</v>
      </c>
      <c r="H29" s="1" t="s">
        <v>20007</v>
      </c>
    </row>
    <row r="30" spans="3:8" x14ac:dyDescent="0.25">
      <c r="C30" s="1" t="str">
        <f t="shared" si="0"/>
        <v>DCEI#MSPVD - PrivadaDCEI#MS - Dirección de control de enfermedades inmunoprevenibles</v>
      </c>
      <c r="D30" s="1" t="s">
        <v>20009</v>
      </c>
      <c r="E30" s="1" t="s">
        <v>18723</v>
      </c>
      <c r="F30" s="1" t="s">
        <v>19094</v>
      </c>
      <c r="G30" s="1" t="s">
        <v>4</v>
      </c>
      <c r="H30" s="1" t="s">
        <v>19993</v>
      </c>
    </row>
    <row r="31" spans="3:8" x14ac:dyDescent="0.25">
      <c r="C31" s="1" t="str">
        <f t="shared" si="0"/>
        <v>DCMEYAP#MS-PVDPVD - PrivadaDCMEYAP#MS - Dirección de coberturas de medicamentos especiales y de alto precio</v>
      </c>
      <c r="D31" s="1" t="s">
        <v>18869</v>
      </c>
      <c r="E31" s="1" t="s">
        <v>18723</v>
      </c>
      <c r="F31" s="1" t="s">
        <v>18870</v>
      </c>
      <c r="G31" s="1" t="s">
        <v>4</v>
      </c>
      <c r="H31" s="1" t="s">
        <v>19993</v>
      </c>
    </row>
    <row r="32" spans="3:8" x14ac:dyDescent="0.25">
      <c r="C32" s="1" t="str">
        <f t="shared" si="0"/>
        <v>DCYC#MS-FACTURASFACTURAS - FacturasDCYC#MS - Dirección de compras y contrataciones</v>
      </c>
      <c r="D32" s="1" t="s">
        <v>19432</v>
      </c>
      <c r="E32" s="1" t="s">
        <v>19166</v>
      </c>
      <c r="F32" s="1" t="s">
        <v>18970</v>
      </c>
      <c r="G32" s="1" t="s">
        <v>20010</v>
      </c>
      <c r="H32" s="1" t="s">
        <v>19993</v>
      </c>
    </row>
    <row r="33" spans="3:8" x14ac:dyDescent="0.25">
      <c r="C33" s="1" t="str">
        <f t="shared" si="0"/>
        <v>DCYT#MS-CONTAB_PPTOCONTAB_PPTO - Contabilidad de presupuestoDCYT#MS - Dirección de contabilidad y tesorería</v>
      </c>
      <c r="D33" s="1" t="s">
        <v>20011</v>
      </c>
      <c r="E33" s="1" t="s">
        <v>19757</v>
      </c>
      <c r="F33" s="1" t="s">
        <v>18679</v>
      </c>
      <c r="G33" s="1" t="s">
        <v>19998</v>
      </c>
      <c r="H33" s="1" t="s">
        <v>19993</v>
      </c>
    </row>
    <row r="34" spans="3:8" x14ac:dyDescent="0.25">
      <c r="C34" s="1" t="str">
        <f t="shared" si="0"/>
        <v>DCYT#MS-LIQUIDACION_GASTOS_RESERVASLIQUIDACION_GASTOS_RESERVAS - Liquidación gastos reservasDCYT#MS - Dirección de contabilidad y tesorería</v>
      </c>
      <c r="D34" s="1" t="s">
        <v>18719</v>
      </c>
      <c r="E34" s="1" t="s">
        <v>18720</v>
      </c>
      <c r="F34" s="1" t="s">
        <v>18679</v>
      </c>
      <c r="G34" s="1" t="s">
        <v>19998</v>
      </c>
      <c r="H34" s="1" t="s">
        <v>19993</v>
      </c>
    </row>
    <row r="35" spans="3:8" x14ac:dyDescent="0.25">
      <c r="C35" s="1" t="str">
        <f t="shared" si="0"/>
        <v>DCYT#MS-LIQUIDACION_GASTOSLIQUIDACION_GASTOS - Liquidación de gastosDCYT#MS - Dirección de contabilidad y tesorería</v>
      </c>
      <c r="D35" s="1" t="s">
        <v>19772</v>
      </c>
      <c r="E35" s="1" t="s">
        <v>18778</v>
      </c>
      <c r="F35" s="1" t="s">
        <v>18679</v>
      </c>
      <c r="G35" s="1" t="s">
        <v>19998</v>
      </c>
      <c r="H35" s="1" t="s">
        <v>19993</v>
      </c>
    </row>
    <row r="36" spans="3:8" x14ac:dyDescent="0.25">
      <c r="C36" s="1" t="str">
        <f t="shared" si="0"/>
        <v>DCYT#MS-MOVIMIENTO_FONDOSMOVIMIENTO_FONDOS - Movimiento de fondosDCYT#MS - Dirección de contabilidad y tesorería</v>
      </c>
      <c r="D36" s="1" t="s">
        <v>19761</v>
      </c>
      <c r="E36" s="1" t="s">
        <v>19562</v>
      </c>
      <c r="F36" s="1" t="s">
        <v>18679</v>
      </c>
      <c r="G36" s="1" t="s">
        <v>19998</v>
      </c>
      <c r="H36" s="1" t="s">
        <v>19993</v>
      </c>
    </row>
    <row r="37" spans="3:8" x14ac:dyDescent="0.25">
      <c r="C37" s="1" t="str">
        <f t="shared" si="0"/>
        <v>DCYT#MS-PVDPVD - PrivadaDCYT#MS - Dirección de contabilidad y tesorería</v>
      </c>
      <c r="D37" s="1" t="s">
        <v>18876</v>
      </c>
      <c r="E37" s="1" t="s">
        <v>18723</v>
      </c>
      <c r="F37" s="1" t="s">
        <v>18679</v>
      </c>
      <c r="G37" s="1" t="s">
        <v>19998</v>
      </c>
      <c r="H37" s="1" t="s">
        <v>19993</v>
      </c>
    </row>
    <row r="38" spans="3:8" x14ac:dyDescent="0.25">
      <c r="C38" s="32" t="str">
        <f t="shared" si="0"/>
        <v>DCYT#MS-TESORERIATESORERIA - TesoreríaDCYT#MS - Dirección de contabilidad y tesorería</v>
      </c>
      <c r="D38" s="1" t="s">
        <v>18800</v>
      </c>
      <c r="E38" s="1" t="s">
        <v>18734</v>
      </c>
      <c r="F38" s="1" t="s">
        <v>18679</v>
      </c>
      <c r="G38" s="1" t="s">
        <v>20012</v>
      </c>
      <c r="H38" s="1" t="s">
        <v>20007</v>
      </c>
    </row>
    <row r="39" spans="3:8" x14ac:dyDescent="0.25">
      <c r="C39" s="1" t="str">
        <f t="shared" si="0"/>
        <v>DD#MS-MESA_DE_ENTRADAS_Y_NOTIFICACIONESMESA_DE_ENTRADAS_Y_NOTIFICACIONES - Departamento de mesa de entradas y notificacionesDD#MS - Dirección de despacho</v>
      </c>
      <c r="D39" s="1" t="s">
        <v>20013</v>
      </c>
      <c r="E39" s="1" t="s">
        <v>18895</v>
      </c>
      <c r="F39" s="1" t="s">
        <v>18894</v>
      </c>
      <c r="G39" s="1" t="s">
        <v>20014</v>
      </c>
      <c r="H39" s="1" t="s">
        <v>19993</v>
      </c>
    </row>
    <row r="40" spans="3:8" x14ac:dyDescent="0.25">
      <c r="C40" s="1" t="str">
        <f t="shared" si="0"/>
        <v>DGA#MS-DESPACHO_DGADESPACHO_DGA - Despacho - dirección general de administraciónDGA#MS - Dirección general de administración</v>
      </c>
      <c r="D40" s="1" t="s">
        <v>18885</v>
      </c>
      <c r="E40" s="1" t="s">
        <v>18837</v>
      </c>
      <c r="F40" s="1" t="s">
        <v>18835</v>
      </c>
      <c r="G40" s="1" t="s">
        <v>19996</v>
      </c>
      <c r="H40" s="1" t="s">
        <v>19993</v>
      </c>
    </row>
    <row r="41" spans="3:8" x14ac:dyDescent="0.25">
      <c r="C41" s="1" t="str">
        <f t="shared" si="0"/>
        <v>DGA#MS-DPTO_AUTOMOTORESDPTO_AUTOMOTORES - Departamento de automotoresDGA#MS - Dirección general de administración</v>
      </c>
      <c r="D41" s="1" t="s">
        <v>20015</v>
      </c>
      <c r="E41" s="1" t="s">
        <v>20016</v>
      </c>
      <c r="F41" s="1" t="s">
        <v>18835</v>
      </c>
      <c r="G41" s="1" t="s">
        <v>19996</v>
      </c>
      <c r="H41" s="1" t="s">
        <v>19993</v>
      </c>
    </row>
    <row r="42" spans="3:8" x14ac:dyDescent="0.25">
      <c r="C42" s="1" t="str">
        <f t="shared" si="0"/>
        <v>DGA#MS-IMPORTACIONESIMPORTACIONES - ImportacionesDGA#MS - Dirección general de administración</v>
      </c>
      <c r="D42" s="1" t="s">
        <v>19763</v>
      </c>
      <c r="E42" s="1" t="s">
        <v>19440</v>
      </c>
      <c r="F42" s="1" t="s">
        <v>18835</v>
      </c>
      <c r="G42" s="1" t="s">
        <v>19996</v>
      </c>
      <c r="H42" s="1" t="s">
        <v>19993</v>
      </c>
    </row>
    <row r="43" spans="3:8" x14ac:dyDescent="0.25">
      <c r="C43" s="1" t="str">
        <f t="shared" si="0"/>
        <v>DGA#MS-PVDPVD - Privada - dirección general de administraciónDGA#MS - Dirección general de administración</v>
      </c>
      <c r="D43" s="1" t="s">
        <v>19555</v>
      </c>
      <c r="E43" s="1" t="s">
        <v>19556</v>
      </c>
      <c r="F43" s="1" t="s">
        <v>18835</v>
      </c>
      <c r="G43" s="1" t="s">
        <v>19996</v>
      </c>
      <c r="H43" s="1" t="s">
        <v>19993</v>
      </c>
    </row>
    <row r="44" spans="3:8" x14ac:dyDescent="0.25">
      <c r="C44" s="1" t="str">
        <f t="shared" si="0"/>
        <v>DGAGN#MIPVD - PrivadaDGAGN#MI - Dirección general del archivo general de la nación</v>
      </c>
      <c r="D44" s="1" t="s">
        <v>20017</v>
      </c>
      <c r="E44" s="1" t="s">
        <v>18723</v>
      </c>
      <c r="F44" s="1" t="s">
        <v>20018</v>
      </c>
      <c r="G44" s="1" t="s">
        <v>20019</v>
      </c>
      <c r="H44" s="1" t="s">
        <v>20007</v>
      </c>
    </row>
    <row r="45" spans="3:8" x14ac:dyDescent="0.25">
      <c r="C45" s="1" t="str">
        <f t="shared" si="0"/>
        <v>DGAJ#MS-MESA_ENTRADASMESA_ENTRADAS - Mesa de entradasDGAJ#MS - Dirección general de asuntos jurídicos</v>
      </c>
      <c r="D45" s="1" t="s">
        <v>19335</v>
      </c>
      <c r="E45" s="1" t="s">
        <v>19336</v>
      </c>
      <c r="F45" s="1" t="s">
        <v>18884</v>
      </c>
      <c r="G45" s="1" t="s">
        <v>19995</v>
      </c>
      <c r="H45" s="1" t="s">
        <v>19993</v>
      </c>
    </row>
    <row r="46" spans="3:8" x14ac:dyDescent="0.25">
      <c r="C46" s="1" t="str">
        <f t="shared" si="0"/>
        <v>DGPFE#MS-CONTROL_CONTRATOSCONTROL_CONTRATOS - Control de administración de contratosDGPFE#MS - Dirección general de proyectos con financiamiento externo</v>
      </c>
      <c r="D46" s="1" t="s">
        <v>20020</v>
      </c>
      <c r="E46" s="1" t="s">
        <v>19637</v>
      </c>
      <c r="F46" s="1" t="s">
        <v>19105</v>
      </c>
      <c r="G46" s="1" t="s">
        <v>20000</v>
      </c>
      <c r="H46" s="1" t="s">
        <v>19993</v>
      </c>
    </row>
    <row r="47" spans="3:8" x14ac:dyDescent="0.25">
      <c r="C47" s="1" t="str">
        <f t="shared" si="0"/>
        <v>DGPYCP#MS-PVDPVD - PrivadaDGPYCP#MS - Dirección general de programación y control presupuestario</v>
      </c>
      <c r="D47" s="1" t="s">
        <v>20021</v>
      </c>
      <c r="E47" s="1" t="s">
        <v>18723</v>
      </c>
      <c r="F47" s="1" t="s">
        <v>18911</v>
      </c>
      <c r="G47" s="1" t="s">
        <v>19999</v>
      </c>
      <c r="H47" s="1" t="s">
        <v>19993</v>
      </c>
    </row>
    <row r="48" spans="3:8" x14ac:dyDescent="0.25">
      <c r="C48" s="1" t="str">
        <f t="shared" si="0"/>
        <v>DKASJANCRD - Comisión de recepción definitivaSGA#MS - Secretaría de gestión administrativa</v>
      </c>
      <c r="D48" s="1" t="s">
        <v>19433</v>
      </c>
      <c r="E48" s="1" t="s">
        <v>19079</v>
      </c>
      <c r="F48" s="1" t="s">
        <v>18904</v>
      </c>
      <c r="G48" s="1" t="s">
        <v>19077</v>
      </c>
      <c r="H48" s="1" t="s">
        <v>19993</v>
      </c>
    </row>
    <row r="49" spans="3:8" x14ac:dyDescent="0.25">
      <c r="C49" s="1" t="str">
        <f t="shared" si="0"/>
        <v>DNAIENT#MS-MESA_DE_ENTRADASPVD - PrivadaDNAIENT#MS - Dirección nacional de abordaje integral de enfermedades no transmisibles</v>
      </c>
      <c r="D49" s="1" t="s">
        <v>20022</v>
      </c>
      <c r="E49" s="1" t="s">
        <v>18723</v>
      </c>
      <c r="F49" s="1" t="s">
        <v>19572</v>
      </c>
      <c r="G49" s="1" t="s">
        <v>4</v>
      </c>
      <c r="H49" s="1" t="s">
        <v>19993</v>
      </c>
    </row>
    <row r="50" spans="3:8" x14ac:dyDescent="0.25">
      <c r="C50" s="1" t="str">
        <f t="shared" si="0"/>
        <v>DNASS#AND-ADMINISTRACIONADMINISTRACION - AdministracionDNASS#AND - Dirección nacional de acceso a los servicios de salud</v>
      </c>
      <c r="D50" s="1" t="s">
        <v>19721</v>
      </c>
      <c r="E50" s="1" t="s">
        <v>19096</v>
      </c>
      <c r="F50" s="1" t="s">
        <v>19722</v>
      </c>
      <c r="G50" s="1" t="s">
        <v>4</v>
      </c>
      <c r="H50" s="1" t="s">
        <v>19993</v>
      </c>
    </row>
    <row r="51" spans="3:8" x14ac:dyDescent="0.25">
      <c r="C51" s="1" t="str">
        <f t="shared" si="0"/>
        <v>DNCET#MS-CZCZ - Coordinación de zoonosisDNCET#MS - Dirección nacional de control de enfermedades transmisibles</v>
      </c>
      <c r="D51" s="1" t="s">
        <v>20023</v>
      </c>
      <c r="E51" s="1" t="s">
        <v>20024</v>
      </c>
      <c r="F51" s="1" t="s">
        <v>19303</v>
      </c>
      <c r="G51" s="1" t="s">
        <v>4</v>
      </c>
      <c r="H51" s="1" t="s">
        <v>19993</v>
      </c>
    </row>
    <row r="52" spans="3:8" x14ac:dyDescent="0.25">
      <c r="C52" s="1" t="str">
        <f t="shared" si="0"/>
        <v>DNCET#MS-PVDPVD - PrivadaDNCET#MS - Dirección nacional de control de enfermedades transmisibles</v>
      </c>
      <c r="D52" s="1" t="s">
        <v>19563</v>
      </c>
      <c r="E52" s="1" t="s">
        <v>18723</v>
      </c>
      <c r="F52" s="1" t="s">
        <v>19303</v>
      </c>
      <c r="G52" s="1" t="s">
        <v>4</v>
      </c>
      <c r="H52" s="1" t="s">
        <v>19993</v>
      </c>
    </row>
    <row r="53" spans="3:8" x14ac:dyDescent="0.25">
      <c r="C53" s="1" t="str">
        <f t="shared" si="0"/>
        <v>DNES#MS-DEPOSITO_DE_MEDICAMENTOSDEPOSITO_DE_MEDICAMENTOS - Depósito de medicamentosDNES#MS - Dirección nacional de emergencias sanitarias</v>
      </c>
      <c r="D53" s="1" t="s">
        <v>19528</v>
      </c>
      <c r="E53" s="1" t="s">
        <v>19529</v>
      </c>
      <c r="F53" s="1" t="s">
        <v>19489</v>
      </c>
      <c r="G53" s="1" t="s">
        <v>4</v>
      </c>
      <c r="H53" s="1" t="s">
        <v>19993</v>
      </c>
    </row>
    <row r="54" spans="3:8" x14ac:dyDescent="0.25">
      <c r="C54" s="1" t="str">
        <f t="shared" si="0"/>
        <v>DNFSP#MS-FINANZASFINANZAS - Área administración y finanzas - finanzasDNFSP#MS - Dirección nacional de fortalecimiento de los sistemas provinciales</v>
      </c>
      <c r="D54" s="7" t="s">
        <v>19752</v>
      </c>
      <c r="E54" s="7" t="s">
        <v>19299</v>
      </c>
      <c r="F54" s="7" t="s">
        <v>19297</v>
      </c>
      <c r="G54" s="1" t="s">
        <v>4</v>
      </c>
      <c r="H54" s="1" t="s">
        <v>19993</v>
      </c>
    </row>
    <row r="55" spans="3:8" x14ac:dyDescent="0.25">
      <c r="C55" s="1" t="str">
        <f t="shared" si="0"/>
        <v>DNFSP#MS-PVDPVD - PrivadaDNFSP#MS - Dirección nacional de fortalecimiento de los sistemas provinciales</v>
      </c>
      <c r="D55" s="1" t="s">
        <v>20025</v>
      </c>
      <c r="E55" s="1" t="s">
        <v>18723</v>
      </c>
      <c r="F55" s="1" t="s">
        <v>19297</v>
      </c>
      <c r="G55" s="1" t="s">
        <v>4</v>
      </c>
      <c r="H55" s="1" t="s">
        <v>19993</v>
      </c>
    </row>
    <row r="56" spans="3:8" x14ac:dyDescent="0.25">
      <c r="C56" s="1" t="str">
        <f t="shared" si="0"/>
        <v>DNHFYSF#MS-DESPACHODESPACHO - DespachoDNHFYSF#MS - Dirección nacional de habilitación, fiscalización y sanidad de fronteras</v>
      </c>
      <c r="D56" s="1" t="s">
        <v>19550</v>
      </c>
      <c r="E56" s="1" t="s">
        <v>18906</v>
      </c>
      <c r="F56" s="1" t="s">
        <v>19378</v>
      </c>
      <c r="G56" s="1" t="s">
        <v>4</v>
      </c>
      <c r="H56" s="1" t="s">
        <v>19993</v>
      </c>
    </row>
    <row r="57" spans="3:8" x14ac:dyDescent="0.25">
      <c r="C57" s="1" t="str">
        <f t="shared" si="0"/>
        <v>DNHFYSF#MS-DESPACHOPVD - PrivadaDNHFYSF#MS - Dirección nacional de habilitación, fiscalización y sanidad de fronteras</v>
      </c>
      <c r="D57" s="7" t="s">
        <v>19550</v>
      </c>
      <c r="E57" s="7" t="s">
        <v>18723</v>
      </c>
      <c r="F57" s="7" t="s">
        <v>19378</v>
      </c>
      <c r="G57" s="1" t="s">
        <v>4</v>
      </c>
      <c r="H57" s="1" t="s">
        <v>19993</v>
      </c>
    </row>
    <row r="58" spans="3:8" x14ac:dyDescent="0.25">
      <c r="C58" s="1" t="str">
        <f t="shared" si="0"/>
        <v>DNIC#MS-PVDPVD - PrivadaDNIC#MS - Dirección nacional de integración de coberturas</v>
      </c>
      <c r="D58" s="1" t="s">
        <v>19536</v>
      </c>
      <c r="E58" s="1" t="s">
        <v>18723</v>
      </c>
      <c r="F58" s="1" t="s">
        <v>19537</v>
      </c>
      <c r="G58" s="1" t="s">
        <v>4</v>
      </c>
      <c r="H58" s="1" t="s">
        <v>19993</v>
      </c>
    </row>
    <row r="59" spans="3:8" x14ac:dyDescent="0.25">
      <c r="C59" s="1" t="str">
        <f t="shared" si="0"/>
        <v>DNMYTS#MS-REMEDIAR-ADMINREMEDIAR-ADMIN - Programa remediar - administraciónDNMYTS#MS - Dirección nacional de medicamentos y tecnología sanitaria</v>
      </c>
      <c r="D59" s="1" t="s">
        <v>19048</v>
      </c>
      <c r="E59" s="1" t="s">
        <v>19027</v>
      </c>
      <c r="F59" s="1" t="s">
        <v>18868</v>
      </c>
      <c r="G59" s="1" t="s">
        <v>4</v>
      </c>
      <c r="H59" s="1" t="s">
        <v>19993</v>
      </c>
    </row>
    <row r="60" spans="3:8" x14ac:dyDescent="0.25">
      <c r="C60" s="1" t="str">
        <f t="shared" si="0"/>
        <v>DNSI#MS-PVDPVD - PrivadaDNSI#MS - Dirección nacional de sistemas de información</v>
      </c>
      <c r="D60" s="1" t="s">
        <v>19287</v>
      </c>
      <c r="E60" s="1" t="s">
        <v>18723</v>
      </c>
      <c r="F60" s="1" t="s">
        <v>19288</v>
      </c>
      <c r="G60" s="1" t="s">
        <v>4</v>
      </c>
      <c r="H60" s="1" t="s">
        <v>19993</v>
      </c>
    </row>
    <row r="61" spans="3:8" x14ac:dyDescent="0.25">
      <c r="C61" s="1" t="str">
        <f t="shared" si="0"/>
        <v>DNSSYR#MSPVD - PrivadaDNSSYR#MS - Dirección nacional de salud sexual y reproductiva</v>
      </c>
      <c r="D61" s="1" t="s">
        <v>20026</v>
      </c>
      <c r="E61" s="1" t="s">
        <v>18723</v>
      </c>
      <c r="F61" s="1" t="s">
        <v>19686</v>
      </c>
      <c r="G61" s="1" t="s">
        <v>4</v>
      </c>
      <c r="H61" s="1" t="s">
        <v>19993</v>
      </c>
    </row>
    <row r="62" spans="3:8" x14ac:dyDescent="0.25">
      <c r="C62" s="1" t="str">
        <f t="shared" si="0"/>
        <v>DREINHARTPVD - PrivadaDCEI#MS - Dirección de control de enfermedades inmunoprevenibles</v>
      </c>
      <c r="D62" s="1" t="s">
        <v>19438</v>
      </c>
      <c r="E62" s="1" t="s">
        <v>18723</v>
      </c>
      <c r="F62" s="1" t="s">
        <v>19094</v>
      </c>
      <c r="G62" s="1" t="s">
        <v>4</v>
      </c>
      <c r="H62" s="1" t="s">
        <v>19993</v>
      </c>
    </row>
    <row r="63" spans="3:8" x14ac:dyDescent="0.25">
      <c r="C63" s="1" t="str">
        <f t="shared" si="0"/>
        <v>DRVIHVYT#MS-ACYCACYC - Administración contable y comprasDRVIHVYT#MS - Dirección de respuesta al vih, its, hepatitis virales y tuberculosis</v>
      </c>
      <c r="D63" s="1" t="s">
        <v>19897</v>
      </c>
      <c r="E63" s="1" t="s">
        <v>19229</v>
      </c>
      <c r="F63" s="1" t="s">
        <v>19227</v>
      </c>
      <c r="G63" s="1" t="s">
        <v>4</v>
      </c>
      <c r="H63" s="1" t="s">
        <v>19993</v>
      </c>
    </row>
    <row r="64" spans="3:8" x14ac:dyDescent="0.25">
      <c r="C64" s="1" t="str">
        <f t="shared" si="0"/>
        <v>DTIYC#MS-EE_GESTION_ADMINISTRATIVAEE_GESTION_ADMINISTRATIVA - Administración dtiycDTIYC#MS - Dirección de tecnologías de la información y de las comunicaciones</v>
      </c>
      <c r="D64" s="1" t="s">
        <v>19543</v>
      </c>
      <c r="E64" s="1" t="s">
        <v>19544</v>
      </c>
      <c r="F64" s="1" t="s">
        <v>19540</v>
      </c>
      <c r="G64" s="1" t="s">
        <v>4</v>
      </c>
      <c r="H64" s="1" t="s">
        <v>19993</v>
      </c>
    </row>
    <row r="65" spans="3:8" x14ac:dyDescent="0.25">
      <c r="C65" s="1" t="str">
        <f t="shared" si="0"/>
        <v>DTIYC#MS-PVDPVD - PrivadaDTIYC#MS - Dirección de tecnologías de la información y de las comunicaciones</v>
      </c>
      <c r="D65" s="1" t="s">
        <v>19539</v>
      </c>
      <c r="E65" s="1" t="s">
        <v>18723</v>
      </c>
      <c r="F65" s="1" t="s">
        <v>19540</v>
      </c>
      <c r="G65" s="1" t="s">
        <v>4</v>
      </c>
      <c r="H65" s="1" t="s">
        <v>19993</v>
      </c>
    </row>
    <row r="66" spans="3:8" x14ac:dyDescent="0.25">
      <c r="C66" s="1" t="str">
        <f t="shared" ref="C66:C129" si="1">D66&amp;E66&amp;F66</f>
        <v>ELIBRAVOADMINISTRACION - AdministraciónDA#INC - Dirección de administración</v>
      </c>
      <c r="D66" s="1" t="s">
        <v>19566</v>
      </c>
      <c r="E66" s="1" t="s">
        <v>19190</v>
      </c>
      <c r="F66" s="1" t="s">
        <v>19564</v>
      </c>
      <c r="G66" s="1" t="s">
        <v>4</v>
      </c>
      <c r="H66" s="1" t="s">
        <v>19993</v>
      </c>
    </row>
    <row r="67" spans="3:8" x14ac:dyDescent="0.25">
      <c r="C67" s="1" t="str">
        <f t="shared" si="1"/>
        <v>EWOITESADMINISTRACION - AdministraciónDNAIENT#MS - Dirección nacional de abordaje integral de enfermedades no transmisibles</v>
      </c>
      <c r="D67" s="1" t="s">
        <v>19573</v>
      </c>
      <c r="E67" s="1" t="s">
        <v>19190</v>
      </c>
      <c r="F67" s="1" t="s">
        <v>19572</v>
      </c>
      <c r="G67" s="1" t="s">
        <v>4</v>
      </c>
      <c r="H67" s="1" t="s">
        <v>19993</v>
      </c>
    </row>
    <row r="68" spans="3:8" x14ac:dyDescent="0.25">
      <c r="C68" s="1" t="str">
        <f t="shared" si="1"/>
        <v>FARODRIGUEZDESPACHO - DespachoSSES#MS - Subsecretaría de estrategias sanitarias</v>
      </c>
      <c r="D68" s="1" t="s">
        <v>19788</v>
      </c>
      <c r="E68" s="1" t="s">
        <v>18906</v>
      </c>
      <c r="F68" s="1" t="s">
        <v>19115</v>
      </c>
      <c r="G68" s="1" t="s">
        <v>4</v>
      </c>
      <c r="H68" s="1" t="s">
        <v>19993</v>
      </c>
    </row>
    <row r="69" spans="3:8" x14ac:dyDescent="0.25">
      <c r="C69" s="1" t="str">
        <f t="shared" si="1"/>
        <v>FDOVALDESPACHO_DGA - Despacho - dirección general de administraciónDGA#MS - Dirección general de administración</v>
      </c>
      <c r="D69" s="1" t="s">
        <v>19209</v>
      </c>
      <c r="E69" s="1" t="s">
        <v>18837</v>
      </c>
      <c r="F69" s="1" t="s">
        <v>18835</v>
      </c>
      <c r="G69" s="1" t="s">
        <v>19996</v>
      </c>
      <c r="H69" s="1" t="s">
        <v>19993</v>
      </c>
    </row>
    <row r="70" spans="3:8" x14ac:dyDescent="0.25">
      <c r="C70" s="1" t="str">
        <f t="shared" si="1"/>
        <v>FESTRABEAUSISTEMAS - SistemasDCEI#MS - Dirección de control de enfermedades inmunoprevenibles</v>
      </c>
      <c r="D70" s="1" t="s">
        <v>19732</v>
      </c>
      <c r="E70" s="1" t="s">
        <v>20027</v>
      </c>
      <c r="F70" s="1" t="s">
        <v>19094</v>
      </c>
      <c r="G70" s="1" t="s">
        <v>4</v>
      </c>
      <c r="H70" s="1" t="s">
        <v>19993</v>
      </c>
    </row>
    <row r="71" spans="3:8" x14ac:dyDescent="0.25">
      <c r="C71" s="1" t="str">
        <f t="shared" si="1"/>
        <v>FTODARODESPACHO - DespachoDNHFYSF#MS - Dirección nacional de habilitación, fiscalización y sanidad de fronteras</v>
      </c>
      <c r="D71" s="1" t="s">
        <v>19379</v>
      </c>
      <c r="E71" s="1" t="s">
        <v>18906</v>
      </c>
      <c r="F71" s="1" t="s">
        <v>19378</v>
      </c>
      <c r="G71" s="1" t="s">
        <v>4</v>
      </c>
      <c r="H71" s="1" t="s">
        <v>19993</v>
      </c>
    </row>
    <row r="72" spans="3:8" x14ac:dyDescent="0.25">
      <c r="C72" s="1" t="str">
        <f t="shared" si="1"/>
        <v>GABRPEREYRAPVD - PrivadaDNCET#MS - Dirección nacional de control de enfermedades transmisibles</v>
      </c>
      <c r="D72" s="1" t="s">
        <v>19337</v>
      </c>
      <c r="E72" s="1" t="s">
        <v>18723</v>
      </c>
      <c r="F72" s="1" t="s">
        <v>19303</v>
      </c>
      <c r="G72" s="1" t="s">
        <v>4</v>
      </c>
      <c r="H72" s="1" t="s">
        <v>19993</v>
      </c>
    </row>
    <row r="73" spans="3:8" x14ac:dyDescent="0.25">
      <c r="C73" s="1" t="str">
        <f t="shared" si="1"/>
        <v>GAHTUYCONTAB_PPTO - Contabilidad de presupuestoDCYT#MS - Dirección de contabilidad y tesorería</v>
      </c>
      <c r="D73" s="7" t="s">
        <v>20028</v>
      </c>
      <c r="E73" s="7" t="s">
        <v>19757</v>
      </c>
      <c r="F73" s="7" t="s">
        <v>18679</v>
      </c>
      <c r="G73" s="1" t="s">
        <v>19998</v>
      </c>
      <c r="H73" s="1" t="s">
        <v>19993</v>
      </c>
    </row>
    <row r="74" spans="3:8" x14ac:dyDescent="0.25">
      <c r="C74" s="1" t="str">
        <f t="shared" si="1"/>
        <v>GASMORANMESADEENTRADAS - Mesa de entradasSSMEIE#MS - Subsecretaría de medicamentos e información estratégica</v>
      </c>
      <c r="D74" s="1" t="s">
        <v>18942</v>
      </c>
      <c r="E74" s="1" t="s">
        <v>18865</v>
      </c>
      <c r="F74" s="1" t="s">
        <v>18862</v>
      </c>
      <c r="G74" s="1" t="s">
        <v>4</v>
      </c>
      <c r="H74" s="1" t="s">
        <v>19993</v>
      </c>
    </row>
    <row r="75" spans="3:8" x14ac:dyDescent="0.25">
      <c r="C75" s="1" t="str">
        <f t="shared" si="1"/>
        <v>GENDILEFACTURAS - FacturasDCYC#MS - Dirección de compras y contrataciones</v>
      </c>
      <c r="D75" s="1" t="s">
        <v>18968</v>
      </c>
      <c r="E75" s="1" t="s">
        <v>19166</v>
      </c>
      <c r="F75" s="1" t="s">
        <v>18970</v>
      </c>
      <c r="G75" s="1" t="s">
        <v>20010</v>
      </c>
      <c r="H75" s="1" t="s">
        <v>19993</v>
      </c>
    </row>
    <row r="76" spans="3:8" x14ac:dyDescent="0.25">
      <c r="C76" s="1" t="str">
        <f t="shared" si="1"/>
        <v>GGALLARDOIMPORTACIONES - ImportacionesDGA#MS - Dirección general de administración</v>
      </c>
      <c r="D76" s="1" t="s">
        <v>19439</v>
      </c>
      <c r="E76" s="1" t="s">
        <v>19440</v>
      </c>
      <c r="F76" s="1" t="s">
        <v>18835</v>
      </c>
      <c r="G76" s="1" t="s">
        <v>19996</v>
      </c>
      <c r="H76" s="1" t="s">
        <v>19993</v>
      </c>
    </row>
    <row r="77" spans="3:8" x14ac:dyDescent="0.25">
      <c r="C77" s="1" t="str">
        <f t="shared" si="1"/>
        <v>GGIARROCCOPVD - PrivadaDNMYTS#MS - Dirección nacional de medicamentos y tecnología sanitaria</v>
      </c>
      <c r="D77" s="1" t="s">
        <v>18867</v>
      </c>
      <c r="E77" s="1" t="s">
        <v>18723</v>
      </c>
      <c r="F77" s="1" t="s">
        <v>18868</v>
      </c>
      <c r="G77" s="1" t="s">
        <v>4</v>
      </c>
      <c r="H77" s="1" t="s">
        <v>19993</v>
      </c>
    </row>
    <row r="78" spans="3:8" x14ac:dyDescent="0.25">
      <c r="C78" s="1" t="str">
        <f t="shared" si="1"/>
        <v>GGUARDIAMESA_DE_ENTRADAS_Y_NOTIFICACIONES - Departamento de mesa de entradas y notificacionesDD#MS - Dirección de despacho</v>
      </c>
      <c r="D78" s="7" t="s">
        <v>18892</v>
      </c>
      <c r="E78" s="7" t="s">
        <v>18895</v>
      </c>
      <c r="F78" s="7" t="s">
        <v>18894</v>
      </c>
      <c r="G78" s="1" t="s">
        <v>20014</v>
      </c>
      <c r="H78" s="1" t="s">
        <v>19993</v>
      </c>
    </row>
    <row r="79" spans="3:8" x14ac:dyDescent="0.25">
      <c r="C79" s="1" t="str">
        <f t="shared" si="1"/>
        <v>GTARANTINIDESPACHO - DespachoDCEI#MS - Dirección de control de enfermedades inmunoprevenibles</v>
      </c>
      <c r="D79" s="1" t="s">
        <v>19658</v>
      </c>
      <c r="E79" s="1" t="s">
        <v>18906</v>
      </c>
      <c r="F79" s="1" t="s">
        <v>19094</v>
      </c>
      <c r="G79" s="1" t="s">
        <v>4</v>
      </c>
      <c r="H79" s="1" t="s">
        <v>19993</v>
      </c>
    </row>
    <row r="80" spans="3:8" x14ac:dyDescent="0.25">
      <c r="C80" s="1" t="str">
        <f t="shared" si="1"/>
        <v>GZAUGGFINANZAS - Área administración y finanzas - finanzasDNFSP#MS - Dirección nacional de fortalecimiento de los sistemas provinciales</v>
      </c>
      <c r="D80" s="1" t="s">
        <v>19298</v>
      </c>
      <c r="E80" s="1" t="s">
        <v>19299</v>
      </c>
      <c r="F80" s="1" t="s">
        <v>19297</v>
      </c>
      <c r="G80" s="1" t="s">
        <v>4</v>
      </c>
      <c r="H80" s="1" t="s">
        <v>19993</v>
      </c>
    </row>
    <row r="81" spans="3:8" x14ac:dyDescent="0.25">
      <c r="C81" s="1" t="str">
        <f t="shared" si="1"/>
        <v>IMASSUCCIDESPACHO - DespachoSCS#MS - Secretaría de calidad en salud</v>
      </c>
      <c r="D81" s="1" t="s">
        <v>19125</v>
      </c>
      <c r="E81" s="1" t="s">
        <v>18906</v>
      </c>
      <c r="F81" s="1" t="s">
        <v>19073</v>
      </c>
      <c r="G81" s="1" t="s">
        <v>4</v>
      </c>
      <c r="H81" s="1" t="s">
        <v>19993</v>
      </c>
    </row>
    <row r="82" spans="3:8" x14ac:dyDescent="0.25">
      <c r="C82" s="1" t="str">
        <f t="shared" si="1"/>
        <v>IMEDINACRD - Comisión de recepción definitivaSGA#MS - Secretaría de gestión administrativa</v>
      </c>
      <c r="D82" s="1" t="s">
        <v>19607</v>
      </c>
      <c r="E82" s="1" t="s">
        <v>19079</v>
      </c>
      <c r="F82" s="1" t="s">
        <v>18904</v>
      </c>
      <c r="G82" s="1" t="s">
        <v>19077</v>
      </c>
      <c r="H82" s="1" t="s">
        <v>19993</v>
      </c>
    </row>
    <row r="83" spans="3:8" x14ac:dyDescent="0.25">
      <c r="C83" s="1" t="str">
        <f t="shared" si="1"/>
        <v>JECONCEPCIONDESPACHO - DespachoSAS#MS - Secretaría de acceso a la salud</v>
      </c>
      <c r="D83" s="7" t="s">
        <v>18915</v>
      </c>
      <c r="E83" s="7" t="s">
        <v>18906</v>
      </c>
      <c r="F83" s="7" t="s">
        <v>18916</v>
      </c>
      <c r="G83" s="1" t="s">
        <v>4</v>
      </c>
      <c r="H83" s="1" t="s">
        <v>19993</v>
      </c>
    </row>
    <row r="84" spans="3:8" x14ac:dyDescent="0.25">
      <c r="C84" s="1" t="str">
        <f t="shared" si="1"/>
        <v>JKURUCCV - Control vectoresDCETV#MS - Dirección de control de enfermedades transmitidas por vectores</v>
      </c>
      <c r="D84" s="1" t="s">
        <v>19803</v>
      </c>
      <c r="E84" s="1" t="s">
        <v>19582</v>
      </c>
      <c r="F84" s="1" t="s">
        <v>19583</v>
      </c>
      <c r="G84" s="1" t="s">
        <v>4</v>
      </c>
      <c r="H84" s="1" t="s">
        <v>19993</v>
      </c>
    </row>
    <row r="85" spans="3:8" x14ac:dyDescent="0.25">
      <c r="C85" s="1" t="str">
        <f t="shared" si="1"/>
        <v>JLEWISPVD - PrivadaDGRRHH#MS - Dirección general de recursos humanos</v>
      </c>
      <c r="D85" s="1" t="s">
        <v>19484</v>
      </c>
      <c r="E85" s="1" t="s">
        <v>18723</v>
      </c>
      <c r="F85" s="1" t="s">
        <v>19485</v>
      </c>
      <c r="G85" s="1" t="s">
        <v>20029</v>
      </c>
      <c r="H85" s="1" t="s">
        <v>19993</v>
      </c>
    </row>
    <row r="86" spans="3:8" x14ac:dyDescent="0.25">
      <c r="C86" s="1" t="str">
        <f t="shared" si="1"/>
        <v>JLUGONESPROFESIONALES_LEGALES - Profesionales asuntos legalesDAL#MS - Dirección de asuntos legales</v>
      </c>
      <c r="D86" s="1" t="s">
        <v>19368</v>
      </c>
      <c r="E86" s="1" t="s">
        <v>18939</v>
      </c>
      <c r="F86" s="1" t="s">
        <v>18937</v>
      </c>
      <c r="G86" s="1" t="s">
        <v>19995</v>
      </c>
      <c r="H86" s="1" t="s">
        <v>19993</v>
      </c>
    </row>
    <row r="87" spans="3:8" x14ac:dyDescent="0.25">
      <c r="C87" s="1" t="str">
        <f t="shared" si="1"/>
        <v>JMEZAPVD - PrivadaDCYT#MS - Dirección de contabilidad y tesorería</v>
      </c>
      <c r="D87" s="1" t="s">
        <v>19036</v>
      </c>
      <c r="E87" s="1" t="s">
        <v>18723</v>
      </c>
      <c r="F87" s="1" t="s">
        <v>18679</v>
      </c>
      <c r="G87" s="1" t="s">
        <v>19998</v>
      </c>
      <c r="H87" s="1" t="s">
        <v>19993</v>
      </c>
    </row>
    <row r="88" spans="3:8" x14ac:dyDescent="0.25">
      <c r="C88" s="32" t="str">
        <f t="shared" si="1"/>
        <v>JMEZATESORERIA - TesoreríaDCYT#MS - Dirección de contabilidad y tesorería</v>
      </c>
      <c r="D88" s="1" t="s">
        <v>19036</v>
      </c>
      <c r="E88" s="1" t="s">
        <v>18734</v>
      </c>
      <c r="F88" s="1" t="s">
        <v>18679</v>
      </c>
      <c r="G88" s="1" t="s">
        <v>20012</v>
      </c>
      <c r="H88" s="1" t="s">
        <v>20007</v>
      </c>
    </row>
    <row r="89" spans="3:8" x14ac:dyDescent="0.25">
      <c r="C89" s="1" t="str">
        <f t="shared" si="1"/>
        <v>JMGOFFDAVILACONTROL_CONTRATOS - Control de administración de contratosDGPFE#MS - Dirección general de proyectos con financiamiento externo</v>
      </c>
      <c r="D89" s="1" t="s">
        <v>20030</v>
      </c>
      <c r="E89" s="1" t="s">
        <v>19637</v>
      </c>
      <c r="F89" s="1" t="s">
        <v>19105</v>
      </c>
      <c r="G89" s="1" t="s">
        <v>20000</v>
      </c>
      <c r="H89" s="1" t="s">
        <v>19993</v>
      </c>
    </row>
    <row r="90" spans="3:8" x14ac:dyDescent="0.25">
      <c r="C90" s="1" t="str">
        <f t="shared" si="1"/>
        <v>JORAVILACUENTASAPAGAR - Cuentas a pagarDAFYP#MS - Dirección de administración financiera y presupuestaria</v>
      </c>
      <c r="D90" s="1" t="s">
        <v>19435</v>
      </c>
      <c r="E90" s="1" t="s">
        <v>19107</v>
      </c>
      <c r="F90" s="1" t="s">
        <v>18693</v>
      </c>
      <c r="G90" s="1" t="s">
        <v>20000</v>
      </c>
      <c r="H90" s="1" t="s">
        <v>19993</v>
      </c>
    </row>
    <row r="91" spans="3:8" x14ac:dyDescent="0.25">
      <c r="C91" s="1" t="str">
        <f t="shared" si="1"/>
        <v>JUCATORRESGA - Gerencia de administraciónGA#SSS - Gerencia de administración</v>
      </c>
      <c r="D91" s="7" t="s">
        <v>18927</v>
      </c>
      <c r="E91" s="7" t="s">
        <v>19702</v>
      </c>
      <c r="F91" s="7" t="s">
        <v>18929</v>
      </c>
      <c r="G91" s="1" t="s">
        <v>4</v>
      </c>
      <c r="H91" s="1" t="s">
        <v>19993</v>
      </c>
    </row>
    <row r="92" spans="3:8" x14ac:dyDescent="0.25">
      <c r="C92" s="1" t="str">
        <f t="shared" si="1"/>
        <v>JVIOLAINCPVD - PrivadaUAI#MS - Unidad de auditoría interna</v>
      </c>
      <c r="D92" s="1" t="s">
        <v>19122</v>
      </c>
      <c r="E92" s="1" t="s">
        <v>18723</v>
      </c>
      <c r="F92" s="1" t="s">
        <v>19123</v>
      </c>
      <c r="G92" s="1" t="s">
        <v>4</v>
      </c>
      <c r="H92" s="1" t="s">
        <v>19993</v>
      </c>
    </row>
    <row r="93" spans="3:8" x14ac:dyDescent="0.25">
      <c r="C93" s="1" t="str">
        <f t="shared" si="1"/>
        <v>KAGARCIALIQUIDACION_GASTOS - Liquidación de gastosDCYT#MS - Dirección de contabilidad y tesorería</v>
      </c>
      <c r="D93" s="1" t="s">
        <v>18718</v>
      </c>
      <c r="E93" s="1" t="s">
        <v>18778</v>
      </c>
      <c r="F93" s="1" t="s">
        <v>18679</v>
      </c>
      <c r="G93" s="1" t="s">
        <v>19998</v>
      </c>
      <c r="H93" s="1" t="s">
        <v>19993</v>
      </c>
    </row>
    <row r="94" spans="3:8" x14ac:dyDescent="0.25">
      <c r="C94" s="1" t="str">
        <f t="shared" si="1"/>
        <v>KAGARCIALIQUIDACION_GASTOS - Liquidación de gastosDTYC#MS - Dirección de tesoreria y contabilidad</v>
      </c>
      <c r="D94" s="1" t="s">
        <v>18718</v>
      </c>
      <c r="E94" s="1" t="s">
        <v>18778</v>
      </c>
      <c r="F94" s="1" t="s">
        <v>18735</v>
      </c>
      <c r="G94" s="1" t="s">
        <v>19998</v>
      </c>
      <c r="H94" s="1" t="s">
        <v>19993</v>
      </c>
    </row>
    <row r="95" spans="3:8" x14ac:dyDescent="0.25">
      <c r="C95" s="1" t="str">
        <f t="shared" si="1"/>
        <v>LAMATEOCV - Control vectoresDCETV#MS - Dirección de control de enfermedades transmitidas por vectores</v>
      </c>
      <c r="D95" s="1" t="s">
        <v>20031</v>
      </c>
      <c r="E95" s="1" t="s">
        <v>19582</v>
      </c>
      <c r="F95" s="1" t="s">
        <v>19583</v>
      </c>
      <c r="G95" s="1" t="s">
        <v>4</v>
      </c>
      <c r="H95" s="1" t="s">
        <v>19993</v>
      </c>
    </row>
    <row r="96" spans="3:8" x14ac:dyDescent="0.25">
      <c r="C96" s="32" t="str">
        <f t="shared" si="1"/>
        <v>LCOURREGESTESORERIA - TesoreríaDCYT#MS - Dirección de contabilidad y tesorería</v>
      </c>
      <c r="D96" s="1" t="s">
        <v>18733</v>
      </c>
      <c r="E96" s="1" t="s">
        <v>18734</v>
      </c>
      <c r="F96" s="1" t="s">
        <v>18679</v>
      </c>
      <c r="G96" s="1" t="s">
        <v>20012</v>
      </c>
      <c r="H96" s="1" t="s">
        <v>20007</v>
      </c>
    </row>
    <row r="97" spans="3:8" x14ac:dyDescent="0.25">
      <c r="C97" s="32" t="str">
        <f t="shared" si="1"/>
        <v>LCOURREGESTESORERIA - TesoreríaDTYC#MS - Dirección de tesoreria y contabilidad</v>
      </c>
      <c r="D97" s="1" t="s">
        <v>18733</v>
      </c>
      <c r="E97" s="1" t="s">
        <v>18734</v>
      </c>
      <c r="F97" s="1" t="s">
        <v>18735</v>
      </c>
      <c r="G97" s="1" t="s">
        <v>20012</v>
      </c>
      <c r="H97" s="1" t="s">
        <v>20007</v>
      </c>
    </row>
    <row r="98" spans="3:8" x14ac:dyDescent="0.25">
      <c r="C98" s="1" t="str">
        <f t="shared" si="1"/>
        <v>LDABATEADMINISTRACION - AdministraciónDNACV#MS - Dirección nacional de abordaje por curso de vida</v>
      </c>
      <c r="D98" s="1" t="s">
        <v>19189</v>
      </c>
      <c r="E98" s="1" t="s">
        <v>19190</v>
      </c>
      <c r="F98" s="1" t="s">
        <v>19188</v>
      </c>
      <c r="G98" s="1" t="s">
        <v>4</v>
      </c>
      <c r="H98" s="1" t="s">
        <v>19993</v>
      </c>
    </row>
    <row r="99" spans="3:8" x14ac:dyDescent="0.25">
      <c r="C99" s="1" t="str">
        <f t="shared" si="1"/>
        <v>LEOMARQUEZCONTROL_CONTRATOS - Control de administración de contratosDGPFE#MS - Dirección general de proyectos con financiamiento externo</v>
      </c>
      <c r="D99" s="1" t="s">
        <v>19434</v>
      </c>
      <c r="E99" s="1" t="s">
        <v>19637</v>
      </c>
      <c r="F99" s="1" t="s">
        <v>19105</v>
      </c>
      <c r="G99" s="1" t="s">
        <v>20000</v>
      </c>
      <c r="H99" s="1" t="s">
        <v>19993</v>
      </c>
    </row>
    <row r="100" spans="3:8" x14ac:dyDescent="0.25">
      <c r="C100" s="1" t="str">
        <f t="shared" si="1"/>
        <v>LGAMBINIUOC - Unidad_operativa_comprasDCYC#MS - Dirección de compras y contrataciones</v>
      </c>
      <c r="D100" s="1" t="s">
        <v>19164</v>
      </c>
      <c r="E100" s="1" t="s">
        <v>19650</v>
      </c>
      <c r="F100" s="1" t="s">
        <v>18970</v>
      </c>
      <c r="G100" s="1" t="s">
        <v>20010</v>
      </c>
      <c r="H100" s="1" t="s">
        <v>19993</v>
      </c>
    </row>
    <row r="101" spans="3:8" x14ac:dyDescent="0.25">
      <c r="C101" s="1" t="str">
        <f t="shared" si="1"/>
        <v>LMOCAMPOREMEDIAR-ADMIN - Programa remediar - administraciónDNMYTS#MS - Dirección nacional de medicamentos y tecnología sanitaria</v>
      </c>
      <c r="D101" s="1" t="s">
        <v>19355</v>
      </c>
      <c r="E101" s="1" t="s">
        <v>19027</v>
      </c>
      <c r="F101" s="1" t="s">
        <v>18868</v>
      </c>
      <c r="G101" s="1" t="s">
        <v>4</v>
      </c>
      <c r="H101" s="1" t="s">
        <v>19993</v>
      </c>
    </row>
    <row r="102" spans="3:8" x14ac:dyDescent="0.25">
      <c r="C102" s="1" t="str">
        <f t="shared" si="1"/>
        <v>LMRIOSCRD - Comisión de recepción definitivaSGA#MS - Secretaría de gestión administrativa</v>
      </c>
      <c r="D102" s="7" t="s">
        <v>19076</v>
      </c>
      <c r="E102" s="7" t="s">
        <v>19079</v>
      </c>
      <c r="F102" s="7" t="s">
        <v>18904</v>
      </c>
      <c r="G102" s="1" t="s">
        <v>19077</v>
      </c>
      <c r="H102" s="1" t="s">
        <v>19993</v>
      </c>
    </row>
    <row r="103" spans="3:8" x14ac:dyDescent="0.25">
      <c r="C103" s="1" t="str">
        <f t="shared" si="1"/>
        <v>LONUNEZADMINISTRACION - AdministracionDCEI#MS - Dirección de control de enfermedades inmunoprevenibles</v>
      </c>
      <c r="D103" s="1" t="s">
        <v>19731</v>
      </c>
      <c r="E103" s="1" t="s">
        <v>19096</v>
      </c>
      <c r="F103" s="1" t="s">
        <v>19094</v>
      </c>
      <c r="G103" s="1" t="s">
        <v>4</v>
      </c>
      <c r="H103" s="1" t="s">
        <v>19993</v>
      </c>
    </row>
    <row r="104" spans="3:8" x14ac:dyDescent="0.25">
      <c r="C104" s="1" t="str">
        <f t="shared" si="1"/>
        <v>LPLAGERDESPACHO - DespachoSAS#MS - Secretaría de acceso a la salud</v>
      </c>
      <c r="D104" s="1" t="s">
        <v>18917</v>
      </c>
      <c r="E104" s="1" t="s">
        <v>18906</v>
      </c>
      <c r="F104" s="1" t="s">
        <v>18916</v>
      </c>
      <c r="G104" s="1" t="s">
        <v>4</v>
      </c>
      <c r="H104" s="1" t="s">
        <v>19993</v>
      </c>
    </row>
    <row r="105" spans="3:8" x14ac:dyDescent="0.25">
      <c r="C105" s="1" t="str">
        <f t="shared" si="1"/>
        <v>LSENDRASAPYC - Área presupuesto y contabilidadDRVIHVYT#MS - Dirección de respuesta al vih, its, hepatitis virales y tuberculosis</v>
      </c>
      <c r="D105" s="1" t="s">
        <v>19361</v>
      </c>
      <c r="E105" s="1" t="s">
        <v>19362</v>
      </c>
      <c r="F105" s="1" t="s">
        <v>19227</v>
      </c>
      <c r="G105" s="1" t="s">
        <v>4</v>
      </c>
      <c r="H105" s="1" t="s">
        <v>19993</v>
      </c>
    </row>
    <row r="106" spans="3:8" x14ac:dyDescent="0.25">
      <c r="C106" s="1" t="str">
        <f t="shared" si="1"/>
        <v>M.ALONSOCONTAB_PPTO - Contabilidad de presupuestoDCYT#MS - Dirección de contabilidad y tesorería</v>
      </c>
      <c r="D106" s="1" t="s">
        <v>19760</v>
      </c>
      <c r="E106" s="1" t="s">
        <v>19757</v>
      </c>
      <c r="F106" s="1" t="s">
        <v>18679</v>
      </c>
      <c r="G106" s="1" t="s">
        <v>19998</v>
      </c>
      <c r="H106" s="1" t="s">
        <v>19993</v>
      </c>
    </row>
    <row r="107" spans="3:8" x14ac:dyDescent="0.25">
      <c r="C107" s="1" t="str">
        <f t="shared" si="1"/>
        <v>MACBENITEZCV - Control vectoresDCETV#MS - Dirección de control de enfermedades transmitidas por vectores</v>
      </c>
      <c r="D107" s="7" t="s">
        <v>19805</v>
      </c>
      <c r="E107" s="7" t="s">
        <v>19582</v>
      </c>
      <c r="F107" s="7" t="s">
        <v>19583</v>
      </c>
      <c r="G107" s="1" t="s">
        <v>4</v>
      </c>
      <c r="H107" s="1" t="s">
        <v>19993</v>
      </c>
    </row>
    <row r="108" spans="3:8" x14ac:dyDescent="0.25">
      <c r="C108" s="1" t="str">
        <f t="shared" si="1"/>
        <v>MALIBERTINOCRD - Comisión de recepción definitivaSGA#MS - Secretaría de gestión administrativa</v>
      </c>
      <c r="D108" s="1" t="s">
        <v>19518</v>
      </c>
      <c r="E108" s="1" t="s">
        <v>19079</v>
      </c>
      <c r="F108" s="1" t="s">
        <v>18904</v>
      </c>
      <c r="G108" s="1" t="s">
        <v>19077</v>
      </c>
      <c r="H108" s="1" t="s">
        <v>19993</v>
      </c>
    </row>
    <row r="109" spans="3:8" x14ac:dyDescent="0.25">
      <c r="C109" s="1" t="str">
        <f t="shared" si="1"/>
        <v>MAMEDRANOPROFESIONALES_LEGALES - Profesionales asuntos legalesDAL#MS - Dirección de asuntos legales</v>
      </c>
      <c r="D109" s="7" t="s">
        <v>20032</v>
      </c>
      <c r="E109" s="7" t="s">
        <v>18939</v>
      </c>
      <c r="F109" s="7" t="s">
        <v>18937</v>
      </c>
      <c r="G109" s="1" t="s">
        <v>19995</v>
      </c>
      <c r="H109" s="1" t="s">
        <v>19993</v>
      </c>
    </row>
    <row r="110" spans="3:8" x14ac:dyDescent="0.25">
      <c r="C110" s="32" t="str">
        <f t="shared" si="1"/>
        <v>MARAALVAREZTESORERIA - TesoreríaDCYT#MS - Dirección de contabilidad y tesorería</v>
      </c>
      <c r="D110" s="1" t="s">
        <v>18827</v>
      </c>
      <c r="E110" s="1" t="s">
        <v>18734</v>
      </c>
      <c r="F110" s="1" t="s">
        <v>18679</v>
      </c>
      <c r="G110" s="1" t="s">
        <v>20012</v>
      </c>
      <c r="H110" s="1" t="s">
        <v>20007</v>
      </c>
    </row>
    <row r="111" spans="3:8" x14ac:dyDescent="0.25">
      <c r="C111" s="32" t="str">
        <f t="shared" si="1"/>
        <v>MARAALVAREZTESORERIA - TesoreríaDTYC#MS - Dirección de tesoreria y contabilidad</v>
      </c>
      <c r="D111" s="1" t="s">
        <v>18827</v>
      </c>
      <c r="E111" s="1" t="s">
        <v>18734</v>
      </c>
      <c r="F111" s="1" t="s">
        <v>18735</v>
      </c>
      <c r="G111" s="1" t="s">
        <v>20012</v>
      </c>
      <c r="H111" s="1" t="s">
        <v>20007</v>
      </c>
    </row>
    <row r="112" spans="3:8" x14ac:dyDescent="0.25">
      <c r="C112" s="1" t="str">
        <f t="shared" si="1"/>
        <v>MARCOLOMBODESPACHO_DGA - Despacho - dirección general de administraciónDGA#MS - Dirección general de administración</v>
      </c>
      <c r="D112" s="1" t="s">
        <v>18833</v>
      </c>
      <c r="E112" s="1" t="s">
        <v>18837</v>
      </c>
      <c r="F112" s="1" t="s">
        <v>18835</v>
      </c>
      <c r="G112" s="1" t="s">
        <v>19996</v>
      </c>
      <c r="H112" s="1" t="s">
        <v>19993</v>
      </c>
    </row>
    <row r="113" spans="3:8" x14ac:dyDescent="0.25">
      <c r="C113" s="1" t="str">
        <f t="shared" si="1"/>
        <v>MARIOSREMEDIAR - Programa remediarDNMYTS#MS - Dirección nacional de medicamentos y tecnología sanitaria</v>
      </c>
      <c r="D113" s="1" t="s">
        <v>19026</v>
      </c>
      <c r="E113" s="1" t="s">
        <v>19128</v>
      </c>
      <c r="F113" s="1" t="s">
        <v>18868</v>
      </c>
      <c r="G113" s="1" t="s">
        <v>4</v>
      </c>
      <c r="H113" s="1" t="s">
        <v>19993</v>
      </c>
    </row>
    <row r="114" spans="3:8" x14ac:dyDescent="0.25">
      <c r="C114" s="1" t="str">
        <f t="shared" si="1"/>
        <v>MARIOSREMEDIAR-ADMIN - Programa remediar - administraciónDNMYTS#MS - Dirección nacional de medicamentos y tecnología sanitaria</v>
      </c>
      <c r="D114" s="1" t="s">
        <v>19026</v>
      </c>
      <c r="E114" s="1" t="s">
        <v>19027</v>
      </c>
      <c r="F114" s="1" t="s">
        <v>18868</v>
      </c>
      <c r="G114" s="1" t="s">
        <v>4</v>
      </c>
      <c r="H114" s="1" t="s">
        <v>19993</v>
      </c>
    </row>
    <row r="115" spans="3:8" x14ac:dyDescent="0.25">
      <c r="C115" s="1" t="str">
        <f t="shared" si="1"/>
        <v>MARIROMEROMESADEENTRADA - Mesa de entradaDA#INC - Dirección de administración</v>
      </c>
      <c r="D115" s="1" t="s">
        <v>20033</v>
      </c>
      <c r="E115" s="1" t="s">
        <v>18959</v>
      </c>
      <c r="F115" s="1" t="s">
        <v>19564</v>
      </c>
      <c r="G115" s="1" t="s">
        <v>4</v>
      </c>
      <c r="H115" s="1" t="s">
        <v>19993</v>
      </c>
    </row>
    <row r="116" spans="3:8" x14ac:dyDescent="0.25">
      <c r="C116" s="1" t="str">
        <f t="shared" si="1"/>
        <v>MAXVICENTEDPTO_SERVICIOS_AUXILIARES - Departamento de servicios auxiliaresDGA#MS - Dirección general de administración</v>
      </c>
      <c r="D116" s="1" t="s">
        <v>19644</v>
      </c>
      <c r="E116" s="1" t="s">
        <v>19645</v>
      </c>
      <c r="F116" s="1" t="s">
        <v>18835</v>
      </c>
      <c r="G116" s="1" t="s">
        <v>19996</v>
      </c>
      <c r="H116" s="1" t="s">
        <v>19993</v>
      </c>
    </row>
    <row r="117" spans="3:8" x14ac:dyDescent="0.25">
      <c r="C117" s="1" t="str">
        <f t="shared" si="1"/>
        <v>MCAMPETELLIACYC - Administración contable y comprasDRVIHVYT#MS - Dirección de respuesta al vih, its, hepatitis virales y tuberculosis</v>
      </c>
      <c r="D117" s="1" t="s">
        <v>19228</v>
      </c>
      <c r="E117" s="1" t="s">
        <v>19229</v>
      </c>
      <c r="F117" s="1" t="s">
        <v>19227</v>
      </c>
      <c r="G117" s="1" t="s">
        <v>4</v>
      </c>
      <c r="H117" s="1" t="s">
        <v>19993</v>
      </c>
    </row>
    <row r="118" spans="3:8" x14ac:dyDescent="0.25">
      <c r="C118" s="1" t="str">
        <f t="shared" si="1"/>
        <v>MCHERRERALIQUIDACION_GASTOS - Liquidación de gastosDCYT#MS - Dirección de contabilidad y tesorería</v>
      </c>
      <c r="D118" s="1" t="s">
        <v>18777</v>
      </c>
      <c r="E118" s="1" t="s">
        <v>18778</v>
      </c>
      <c r="F118" s="1" t="s">
        <v>18679</v>
      </c>
      <c r="G118" s="1" t="s">
        <v>19998</v>
      </c>
      <c r="H118" s="1" t="s">
        <v>19993</v>
      </c>
    </row>
    <row r="119" spans="3:8" x14ac:dyDescent="0.25">
      <c r="C119" s="1" t="str">
        <f t="shared" si="1"/>
        <v>MDISANTIDESPACHO_DGA - Despacho - dirección general de administraciónDGA#MS - Dirección general de administración</v>
      </c>
      <c r="D119" s="1" t="s">
        <v>19263</v>
      </c>
      <c r="E119" s="1" t="s">
        <v>18837</v>
      </c>
      <c r="F119" s="1" t="s">
        <v>18835</v>
      </c>
      <c r="G119" s="1" t="s">
        <v>19996</v>
      </c>
      <c r="H119" s="1" t="s">
        <v>19993</v>
      </c>
    </row>
    <row r="120" spans="3:8" x14ac:dyDescent="0.25">
      <c r="C120" s="1" t="str">
        <f t="shared" si="1"/>
        <v>MDMAVARDESPACHO - DespachoSGA#MS - Secretaría de gestión administrativa</v>
      </c>
      <c r="D120" s="1" t="s">
        <v>20034</v>
      </c>
      <c r="E120" s="1" t="s">
        <v>18906</v>
      </c>
      <c r="F120" s="1" t="s">
        <v>18904</v>
      </c>
      <c r="G120" s="1" t="s">
        <v>20005</v>
      </c>
      <c r="H120" s="1" t="s">
        <v>19993</v>
      </c>
    </row>
    <row r="121" spans="3:8" x14ac:dyDescent="0.25">
      <c r="C121" s="1" t="str">
        <f t="shared" si="1"/>
        <v>METOMMASINOPVD - PrivadaDNCET#MS - Dirección nacional de control de enfermedades transmisibles</v>
      </c>
      <c r="D121" s="1" t="s">
        <v>19302</v>
      </c>
      <c r="E121" s="1" t="s">
        <v>18723</v>
      </c>
      <c r="F121" s="1" t="s">
        <v>19303</v>
      </c>
      <c r="G121" s="1" t="s">
        <v>4</v>
      </c>
      <c r="H121" s="1" t="s">
        <v>19993</v>
      </c>
    </row>
    <row r="122" spans="3:8" x14ac:dyDescent="0.25">
      <c r="C122" s="1" t="str">
        <f t="shared" si="1"/>
        <v>MILIBERTINODESPACHO_DGA - Despacho - dirección general de administraciónDGA#MS - Dirección general de administración</v>
      </c>
      <c r="D122" s="1" t="s">
        <v>18913</v>
      </c>
      <c r="E122" s="1" t="s">
        <v>18837</v>
      </c>
      <c r="F122" s="1" t="s">
        <v>18835</v>
      </c>
      <c r="G122" s="1" t="s">
        <v>19996</v>
      </c>
      <c r="H122" s="1" t="s">
        <v>19993</v>
      </c>
    </row>
    <row r="123" spans="3:8" x14ac:dyDescent="0.25">
      <c r="C123" s="1" t="str">
        <f t="shared" si="1"/>
        <v>MIRIACMARTINEZIMPORTACIONES - ImportacionesDGA#MS - Dirección general de administración</v>
      </c>
      <c r="D123" s="1" t="s">
        <v>19762</v>
      </c>
      <c r="E123" s="1" t="s">
        <v>19440</v>
      </c>
      <c r="F123" s="1" t="s">
        <v>18835</v>
      </c>
      <c r="G123" s="1" t="s">
        <v>19996</v>
      </c>
      <c r="H123" s="1" t="s">
        <v>19993</v>
      </c>
    </row>
    <row r="124" spans="3:8" x14ac:dyDescent="0.25">
      <c r="C124" s="1" t="str">
        <f t="shared" si="1"/>
        <v>MLIRIBERRYMES - Mesa de entradaDACMYSG#ANLIS - Dirección de administracion contable, mantenimiento y servicios generales</v>
      </c>
      <c r="D124" s="1" t="s">
        <v>20035</v>
      </c>
      <c r="E124" s="1" t="s">
        <v>20036</v>
      </c>
      <c r="F124" s="1" t="s">
        <v>20037</v>
      </c>
      <c r="G124" s="1" t="s">
        <v>4</v>
      </c>
      <c r="H124" s="1" t="s">
        <v>19993</v>
      </c>
    </row>
    <row r="125" spans="3:8" x14ac:dyDescent="0.25">
      <c r="C125" s="1" t="str">
        <f t="shared" si="1"/>
        <v>MMORANDOADMINISTRACION - AdministracionDCEI#MS - Dirección de control de enfermedades inmunoprevenibles</v>
      </c>
      <c r="D125" s="1" t="s">
        <v>19095</v>
      </c>
      <c r="E125" s="1" t="s">
        <v>19096</v>
      </c>
      <c r="F125" s="1" t="s">
        <v>19094</v>
      </c>
      <c r="G125" s="1" t="s">
        <v>4</v>
      </c>
      <c r="H125" s="1" t="s">
        <v>19993</v>
      </c>
    </row>
    <row r="126" spans="3:8" x14ac:dyDescent="0.25">
      <c r="C126" s="1" t="str">
        <f t="shared" si="1"/>
        <v>MNARIZNISLIQUIDACION_GASTOS - Liquidación de gastosDCYT#MS - Dirección de contabilidad y tesorería</v>
      </c>
      <c r="D126" s="1" t="s">
        <v>19495</v>
      </c>
      <c r="E126" s="1" t="s">
        <v>18778</v>
      </c>
      <c r="F126" s="1" t="s">
        <v>18679</v>
      </c>
      <c r="G126" s="1" t="s">
        <v>19998</v>
      </c>
      <c r="H126" s="1" t="s">
        <v>19993</v>
      </c>
    </row>
    <row r="127" spans="3:8" x14ac:dyDescent="0.25">
      <c r="C127" s="1" t="str">
        <f t="shared" si="1"/>
        <v>MSHORTREDEPVD - Privada de jefa de gabineteUGA#MS - Unidad gabinete de asesores</v>
      </c>
      <c r="D127" s="1" t="s">
        <v>19463</v>
      </c>
      <c r="E127" s="1" t="s">
        <v>19464</v>
      </c>
      <c r="F127" s="1" t="s">
        <v>19461</v>
      </c>
      <c r="G127" s="1" t="s">
        <v>4</v>
      </c>
      <c r="H127" s="1" t="s">
        <v>19993</v>
      </c>
    </row>
    <row r="128" spans="3:8" x14ac:dyDescent="0.25">
      <c r="C128" s="1" t="str">
        <f t="shared" si="1"/>
        <v>MURRUTIDESPACHO - DespachoDCEI#MS - Dirección de control de enfermedades inmunoprevenibles</v>
      </c>
      <c r="D128" s="1" t="s">
        <v>19734</v>
      </c>
      <c r="E128" s="1" t="s">
        <v>18906</v>
      </c>
      <c r="F128" s="1" t="s">
        <v>19094</v>
      </c>
      <c r="G128" s="1" t="s">
        <v>4</v>
      </c>
      <c r="H128" s="1" t="s">
        <v>19993</v>
      </c>
    </row>
    <row r="129" spans="3:8" x14ac:dyDescent="0.25">
      <c r="C129" s="32" t="str">
        <f t="shared" si="1"/>
        <v>MWEIMANTESORERIA - TesoreríaDCYT#MS - Dirección de contabilidad y tesorería</v>
      </c>
      <c r="D129" s="1" t="s">
        <v>18732</v>
      </c>
      <c r="E129" s="1" t="s">
        <v>18734</v>
      </c>
      <c r="F129" s="1" t="s">
        <v>18679</v>
      </c>
      <c r="G129" s="1" t="s">
        <v>20012</v>
      </c>
      <c r="H129" s="1" t="s">
        <v>20007</v>
      </c>
    </row>
    <row r="130" spans="3:8" x14ac:dyDescent="0.25">
      <c r="C130" s="32" t="str">
        <f t="shared" ref="C130:C186" si="2">D130&amp;E130&amp;F130</f>
        <v>MWEIMANTESORERIA - TesoreríaDTYC#MS - Dirección de tesoreria y contabilidad</v>
      </c>
      <c r="D130" s="1" t="s">
        <v>18732</v>
      </c>
      <c r="E130" s="1" t="s">
        <v>18734</v>
      </c>
      <c r="F130" s="1" t="s">
        <v>18735</v>
      </c>
      <c r="G130" s="1" t="s">
        <v>20012</v>
      </c>
      <c r="H130" s="1" t="s">
        <v>20007</v>
      </c>
    </row>
    <row r="131" spans="3:8" x14ac:dyDescent="0.25">
      <c r="C131" s="1" t="str">
        <f t="shared" si="2"/>
        <v>NJUAREZCHAZARRETAPROFESIONALES_LEGALES - Profesionales asuntos legalesDAL#MS - Dirección de asuntos legales</v>
      </c>
      <c r="D131" s="7" t="s">
        <v>20038</v>
      </c>
      <c r="E131" s="7" t="s">
        <v>18939</v>
      </c>
      <c r="F131" s="7" t="s">
        <v>18937</v>
      </c>
      <c r="G131" s="1" t="s">
        <v>19995</v>
      </c>
      <c r="H131" s="1" t="s">
        <v>19993</v>
      </c>
    </row>
    <row r="132" spans="3:8" x14ac:dyDescent="0.25">
      <c r="C132" s="1" t="str">
        <f t="shared" si="2"/>
        <v>NRECABARRENSISA - Sistema de información sanitaria argentinoDNGEISS#MS - Dirección nacional de gobernanza e integración de los sistemas de salud</v>
      </c>
      <c r="D132" s="1" t="s">
        <v>19427</v>
      </c>
      <c r="E132" s="1" t="s">
        <v>19428</v>
      </c>
      <c r="F132" s="1" t="s">
        <v>19286</v>
      </c>
      <c r="G132" s="1" t="s">
        <v>4</v>
      </c>
      <c r="H132" s="1" t="s">
        <v>19993</v>
      </c>
    </row>
    <row r="133" spans="3:8" x14ac:dyDescent="0.25">
      <c r="C133" s="1" t="str">
        <f t="shared" si="2"/>
        <v>NRECABARRENSISA - Sistema de información sanitaria argentinoDNSI#MS - Dirección nacional de sistemas de información</v>
      </c>
      <c r="D133" s="1" t="s">
        <v>19427</v>
      </c>
      <c r="E133" s="1" t="s">
        <v>19428</v>
      </c>
      <c r="F133" s="1" t="s">
        <v>19288</v>
      </c>
      <c r="G133" s="1" t="s">
        <v>4</v>
      </c>
      <c r="H133" s="1" t="s">
        <v>19993</v>
      </c>
    </row>
    <row r="134" spans="3:8" x14ac:dyDescent="0.25">
      <c r="C134" s="1" t="str">
        <f t="shared" si="2"/>
        <v>ODAIVEZREMEDIAR-ADMIN - Programa remediar - administraciónDNMYTS#MS - Dirección nacional de medicamentos y tecnología sanitaria</v>
      </c>
      <c r="D134" s="1" t="s">
        <v>20039</v>
      </c>
      <c r="E134" s="1" t="s">
        <v>19027</v>
      </c>
      <c r="F134" s="1" t="s">
        <v>18868</v>
      </c>
      <c r="G134" s="1" t="s">
        <v>4</v>
      </c>
      <c r="H134" s="1" t="s">
        <v>19993</v>
      </c>
    </row>
    <row r="135" spans="3:8" x14ac:dyDescent="0.25">
      <c r="C135" s="1" t="str">
        <f t="shared" si="2"/>
        <v>OSMARGONZALEZCUENTASAPAGAR - Cuentas a pagarDAFYP#MS - Dirección de administración financiera y presupuestaria</v>
      </c>
      <c r="D135" s="7" t="s">
        <v>19790</v>
      </c>
      <c r="E135" s="7" t="s">
        <v>19107</v>
      </c>
      <c r="F135" s="7" t="s">
        <v>18693</v>
      </c>
      <c r="G135" s="1" t="s">
        <v>20000</v>
      </c>
      <c r="H135" s="1" t="s">
        <v>19993</v>
      </c>
    </row>
    <row r="136" spans="3:8" x14ac:dyDescent="0.25">
      <c r="C136" s="1" t="str">
        <f t="shared" si="2"/>
        <v>OTROSSINSEC - Sin sector internoN/A - No informado</v>
      </c>
      <c r="D136" s="1" t="s">
        <v>17741</v>
      </c>
      <c r="E136" s="1" t="s">
        <v>18680</v>
      </c>
      <c r="F136" s="1" t="s">
        <v>18681</v>
      </c>
      <c r="G136" s="1" t="s">
        <v>4</v>
      </c>
      <c r="H136" s="1" t="s">
        <v>19993</v>
      </c>
    </row>
    <row r="137" spans="3:8" x14ac:dyDescent="0.25">
      <c r="C137" s="1" t="str">
        <f t="shared" si="2"/>
        <v>PBOQUINPVD - PrivadaDCMEYAP#MS - Dirección de coberturas de medicamentos especiales y de alto precio</v>
      </c>
      <c r="D137" s="7" t="s">
        <v>20040</v>
      </c>
      <c r="E137" s="7" t="s">
        <v>18723</v>
      </c>
      <c r="F137" s="7" t="s">
        <v>18870</v>
      </c>
      <c r="G137" s="1" t="s">
        <v>4</v>
      </c>
      <c r="H137" s="1" t="s">
        <v>19993</v>
      </c>
    </row>
    <row r="138" spans="3:8" x14ac:dyDescent="0.25">
      <c r="C138" s="1" t="str">
        <f t="shared" si="2"/>
        <v>PIRRAZABALPVD - PrivadaDNMYTS#MS - Dirección nacional de medicamentos y tecnología sanitaria</v>
      </c>
      <c r="D138" s="1" t="s">
        <v>19376</v>
      </c>
      <c r="E138" s="1" t="s">
        <v>18723</v>
      </c>
      <c r="F138" s="1" t="s">
        <v>18868</v>
      </c>
      <c r="G138" s="1" t="s">
        <v>4</v>
      </c>
      <c r="H138" s="1" t="s">
        <v>19993</v>
      </c>
    </row>
    <row r="139" spans="3:8" x14ac:dyDescent="0.25">
      <c r="C139" s="1" t="str">
        <f t="shared" si="2"/>
        <v>PLALANNEUSAMENDOZA - Unidad sanitaria mendozaDSFYTT#MS - Dirección de sanidad de fronteras y terminales de transporte</v>
      </c>
      <c r="D139" s="1" t="s">
        <v>18751</v>
      </c>
      <c r="E139" s="1" t="s">
        <v>18752</v>
      </c>
      <c r="F139" s="1" t="s">
        <v>18753</v>
      </c>
      <c r="G139" s="1" t="s">
        <v>4</v>
      </c>
      <c r="H139" s="1" t="s">
        <v>19993</v>
      </c>
    </row>
    <row r="140" spans="3:8" x14ac:dyDescent="0.25">
      <c r="C140" s="1" t="str">
        <f t="shared" si="2"/>
        <v>PRICCIODESPACHO_DGA - Despacho - dirección general de administraciónDGA#MS - Dirección general de administración</v>
      </c>
      <c r="D140" s="1" t="s">
        <v>19553</v>
      </c>
      <c r="E140" s="1" t="s">
        <v>18837</v>
      </c>
      <c r="F140" s="1" t="s">
        <v>18835</v>
      </c>
      <c r="G140" s="1" t="s">
        <v>19996</v>
      </c>
      <c r="H140" s="1" t="s">
        <v>19993</v>
      </c>
    </row>
    <row r="141" spans="3:8" x14ac:dyDescent="0.25">
      <c r="C141" s="1" t="str">
        <f t="shared" si="2"/>
        <v>PRINALDIMOVIMIENTO_FONDOS - Movimiento de fondosDCYT#MS - Dirección de contabilidad y tesorería</v>
      </c>
      <c r="D141" s="1" t="s">
        <v>19478</v>
      </c>
      <c r="E141" s="1" t="s">
        <v>19562</v>
      </c>
      <c r="F141" s="1" t="s">
        <v>18679</v>
      </c>
      <c r="G141" s="1" t="s">
        <v>19998</v>
      </c>
      <c r="H141" s="1" t="s">
        <v>19993</v>
      </c>
    </row>
    <row r="142" spans="3:8" x14ac:dyDescent="0.25">
      <c r="C142" s="1" t="str">
        <f t="shared" si="2"/>
        <v>PSPINELLIPVD - PrivadaDNES#MS - Dirección nacional de emergencias sanitarias</v>
      </c>
      <c r="D142" s="1" t="s">
        <v>20041</v>
      </c>
      <c r="E142" s="1" t="s">
        <v>18723</v>
      </c>
      <c r="F142" s="1" t="s">
        <v>19489</v>
      </c>
      <c r="G142" s="1" t="s">
        <v>4</v>
      </c>
      <c r="H142" s="1" t="s">
        <v>19993</v>
      </c>
    </row>
    <row r="143" spans="3:8" x14ac:dyDescent="0.25">
      <c r="C143" s="1" t="str">
        <f t="shared" si="2"/>
        <v>RULUNAPVD - PrivadaDGPYCP#MS - Dirección general de programación y control presupuestario</v>
      </c>
      <c r="D143" s="1" t="s">
        <v>18912</v>
      </c>
      <c r="E143" s="1" t="s">
        <v>18723</v>
      </c>
      <c r="F143" s="1" t="s">
        <v>18911</v>
      </c>
      <c r="G143" s="1" t="s">
        <v>19999</v>
      </c>
      <c r="H143" s="1" t="s">
        <v>19993</v>
      </c>
    </row>
    <row r="144" spans="3:8" x14ac:dyDescent="0.25">
      <c r="C144" s="1" t="str">
        <f t="shared" si="2"/>
        <v>RUYVALDOVINOSDESPACHO_DGA - Despacho - dirección general de administraciónDGA#MS - Dirección general de administración</v>
      </c>
      <c r="D144" s="1" t="s">
        <v>18908</v>
      </c>
      <c r="E144" s="1" t="s">
        <v>18837</v>
      </c>
      <c r="F144" s="1" t="s">
        <v>18835</v>
      </c>
      <c r="G144" s="1" t="s">
        <v>19996</v>
      </c>
      <c r="H144" s="1" t="s">
        <v>19993</v>
      </c>
    </row>
    <row r="145" spans="3:8" x14ac:dyDescent="0.25">
      <c r="C145" s="1" t="str">
        <f t="shared" si="2"/>
        <v>RUYVALDOVINOSPVD - Privada - dirección general de administraciónDGA#MS - Dirección general de administración</v>
      </c>
      <c r="D145" s="1" t="s">
        <v>18908</v>
      </c>
      <c r="E145" s="1" t="s">
        <v>19556</v>
      </c>
      <c r="F145" s="1" t="s">
        <v>18835</v>
      </c>
      <c r="G145" s="1" t="s">
        <v>19996</v>
      </c>
      <c r="H145" s="1" t="s">
        <v>19993</v>
      </c>
    </row>
    <row r="146" spans="3:8" x14ac:dyDescent="0.25">
      <c r="C146" s="1" t="str">
        <f t="shared" si="2"/>
        <v>SANTIAGOTORRESSEC - SecretaríaSPYC#SSS - Subgerencia de presupuesto y contabilidad</v>
      </c>
      <c r="D146" s="1" t="s">
        <v>18931</v>
      </c>
      <c r="E146" s="1" t="s">
        <v>18932</v>
      </c>
      <c r="F146" s="1" t="s">
        <v>18933</v>
      </c>
      <c r="G146" s="1" t="s">
        <v>4</v>
      </c>
      <c r="H146" s="1" t="s">
        <v>19993</v>
      </c>
    </row>
    <row r="147" spans="3:8" x14ac:dyDescent="0.25">
      <c r="C147" s="1" t="str">
        <f t="shared" si="2"/>
        <v>SAS#MS-DESPACHODESPACHO - DespachoSAS#MS - Secretaría de acceso a la salud</v>
      </c>
      <c r="D147" s="1" t="s">
        <v>20042</v>
      </c>
      <c r="E147" s="1" t="s">
        <v>18906</v>
      </c>
      <c r="F147" s="1" t="s">
        <v>18916</v>
      </c>
      <c r="G147" s="1" t="s">
        <v>4</v>
      </c>
      <c r="H147" s="1" t="s">
        <v>19993</v>
      </c>
    </row>
    <row r="148" spans="3:8" x14ac:dyDescent="0.25">
      <c r="C148" s="1" t="str">
        <f t="shared" si="2"/>
        <v>SATIENZACONTAB_PPTO - Contabilidad de presupuestoDCYT#MS - Dirección de contabilidad y tesorería</v>
      </c>
      <c r="D148" s="7" t="s">
        <v>20043</v>
      </c>
      <c r="E148" s="7" t="s">
        <v>19757</v>
      </c>
      <c r="F148" s="7" t="s">
        <v>18679</v>
      </c>
      <c r="G148" s="1" t="s">
        <v>19998</v>
      </c>
      <c r="H148" s="1" t="s">
        <v>19993</v>
      </c>
    </row>
    <row r="149" spans="3:8" x14ac:dyDescent="0.25">
      <c r="C149" s="1" t="str">
        <f t="shared" si="2"/>
        <v>SCASTELLIPVD - PrivadaDCYT#MS - Dirección de contabilidad y tesorería</v>
      </c>
      <c r="D149" s="1" t="s">
        <v>18722</v>
      </c>
      <c r="E149" s="1" t="s">
        <v>18723</v>
      </c>
      <c r="F149" s="1" t="s">
        <v>18679</v>
      </c>
      <c r="G149" s="1" t="s">
        <v>19998</v>
      </c>
      <c r="H149" s="1" t="s">
        <v>19993</v>
      </c>
    </row>
    <row r="150" spans="3:8" x14ac:dyDescent="0.25">
      <c r="C150" s="1" t="str">
        <f t="shared" si="2"/>
        <v>SCASTELLIPVD - PrivadaDTYC#MS - Dirección de tesoreria y contabilidad</v>
      </c>
      <c r="D150" s="1" t="s">
        <v>18722</v>
      </c>
      <c r="E150" s="1" t="s">
        <v>18723</v>
      </c>
      <c r="F150" s="1" t="s">
        <v>18735</v>
      </c>
      <c r="G150" s="1" t="s">
        <v>19998</v>
      </c>
      <c r="H150" s="1" t="s">
        <v>19993</v>
      </c>
    </row>
    <row r="151" spans="3:8" x14ac:dyDescent="0.25">
      <c r="C151" s="1" t="str">
        <f t="shared" si="2"/>
        <v>SCERIATIPVD - PrivadaDRVIHVYT#MS - Dirección de respuesta al vih, its, hepatitis virales y tuberculosis</v>
      </c>
      <c r="D151" s="1" t="s">
        <v>20044</v>
      </c>
      <c r="E151" s="1" t="s">
        <v>18723</v>
      </c>
      <c r="F151" s="1" t="s">
        <v>19227</v>
      </c>
      <c r="G151" s="1" t="s">
        <v>4</v>
      </c>
      <c r="H151" s="1" t="s">
        <v>19993</v>
      </c>
    </row>
    <row r="152" spans="3:8" x14ac:dyDescent="0.25">
      <c r="C152" s="1" t="str">
        <f t="shared" si="2"/>
        <v>SESANCHOFACTURAS - FacturasDCYC#MS - Dirección de compras y contrataciones</v>
      </c>
      <c r="D152" s="1" t="s">
        <v>20045</v>
      </c>
      <c r="E152" s="1" t="s">
        <v>19166</v>
      </c>
      <c r="F152" s="1" t="s">
        <v>18970</v>
      </c>
      <c r="G152" s="1" t="s">
        <v>20010</v>
      </c>
      <c r="H152" s="1" t="s">
        <v>19993</v>
      </c>
    </row>
    <row r="153" spans="3:8" x14ac:dyDescent="0.25">
      <c r="C153" s="33" t="str">
        <f t="shared" si="2"/>
        <v>SGA#MS-CRDCRD - Comisión de recepción definitivaSGA#MS - Secretaría de gestión administrativa</v>
      </c>
      <c r="D153" s="1" t="s">
        <v>19078</v>
      </c>
      <c r="E153" s="1" t="s">
        <v>19079</v>
      </c>
      <c r="F153" s="1" t="s">
        <v>18904</v>
      </c>
      <c r="G153" s="1" t="s">
        <v>19077</v>
      </c>
      <c r="H153" s="1" t="s">
        <v>19993</v>
      </c>
    </row>
    <row r="154" spans="3:8" x14ac:dyDescent="0.25">
      <c r="C154" s="1" t="str">
        <f t="shared" si="2"/>
        <v>SGA#MS-DESPACHODESPACHO - DespachoSGA#MS - Secretaría de gestión administrativa</v>
      </c>
      <c r="D154" s="7" t="s">
        <v>19211</v>
      </c>
      <c r="E154" s="7" t="s">
        <v>18906</v>
      </c>
      <c r="F154" s="7" t="s">
        <v>18904</v>
      </c>
      <c r="G154" s="1" t="s">
        <v>20005</v>
      </c>
      <c r="H154" s="1" t="s">
        <v>19993</v>
      </c>
    </row>
    <row r="155" spans="3:8" x14ac:dyDescent="0.25">
      <c r="C155" s="1" t="str">
        <f t="shared" si="2"/>
        <v>SISANCHEZMOVIMIENTO_FONDOS - Movimiento de fondosDCYT#MS - Dirección de contabilidad y tesorería</v>
      </c>
      <c r="D155" s="1" t="s">
        <v>19708</v>
      </c>
      <c r="E155" s="1" t="s">
        <v>19562</v>
      </c>
      <c r="F155" s="1" t="s">
        <v>18679</v>
      </c>
      <c r="G155" s="1" t="s">
        <v>19998</v>
      </c>
      <c r="H155" s="1" t="s">
        <v>19993</v>
      </c>
    </row>
    <row r="156" spans="3:8" x14ac:dyDescent="0.25">
      <c r="C156" s="1" t="str">
        <f t="shared" si="2"/>
        <v>SSES#MS-DESPACHODESPACHO - DespachoSSES#MS - Subsecretaría de estrategias sanitarias</v>
      </c>
      <c r="D156" s="7" t="s">
        <v>20046</v>
      </c>
      <c r="E156" s="7" t="s">
        <v>18906</v>
      </c>
      <c r="F156" s="7" t="s">
        <v>19115</v>
      </c>
      <c r="G156" s="1" t="s">
        <v>4</v>
      </c>
      <c r="H156" s="1" t="s">
        <v>19993</v>
      </c>
    </row>
    <row r="157" spans="3:8" x14ac:dyDescent="0.25">
      <c r="C157" s="1" t="str">
        <f t="shared" si="2"/>
        <v>SSGA#MS-DESPACHODESPACHO - DespachoSSGA#MS - Subsecretaría de gestión administrativa</v>
      </c>
      <c r="D157" s="1" t="s">
        <v>20047</v>
      </c>
      <c r="E157" s="1" t="s">
        <v>18906</v>
      </c>
      <c r="F157" s="1" t="s">
        <v>20048</v>
      </c>
      <c r="G157" s="1" t="s">
        <v>20005</v>
      </c>
      <c r="H157" s="1" t="s">
        <v>19993</v>
      </c>
    </row>
    <row r="158" spans="3:8" x14ac:dyDescent="0.25">
      <c r="C158" s="1" t="str">
        <f t="shared" si="2"/>
        <v>SSGSEI#MS-MESADEENTRADAMESADEENTRADA - Mesa de entradaSSGSEI#MS - Subsecretaria de gestión de servicios e institutos</v>
      </c>
      <c r="D158" s="7" t="s">
        <v>19838</v>
      </c>
      <c r="E158" s="7" t="s">
        <v>18959</v>
      </c>
      <c r="F158" s="7" t="s">
        <v>19839</v>
      </c>
      <c r="G158" s="1" t="s">
        <v>4</v>
      </c>
      <c r="H158" s="1" t="s">
        <v>19993</v>
      </c>
    </row>
    <row r="159" spans="3:8" x14ac:dyDescent="0.25">
      <c r="C159" s="1" t="str">
        <f t="shared" si="2"/>
        <v>SSMEIE#MS-MESADEENTRADASMESADEENTRADAS - Mesa de entradasSSMEIE#MS - Subsecretaría de medicamentos e información estratégica</v>
      </c>
      <c r="D159" s="1" t="s">
        <v>18864</v>
      </c>
      <c r="E159" s="1" t="s">
        <v>18865</v>
      </c>
      <c r="F159" s="1" t="s">
        <v>18862</v>
      </c>
      <c r="G159" s="1" t="s">
        <v>4</v>
      </c>
      <c r="H159" s="1" t="s">
        <v>19993</v>
      </c>
    </row>
    <row r="160" spans="3:8" x14ac:dyDescent="0.25">
      <c r="C160" s="1" t="str">
        <f t="shared" si="2"/>
        <v>SSMEIE#MSPVD - PrivadaSSMEIE#MS - Subsecretaría de medicamentos e información estratégica</v>
      </c>
      <c r="D160" s="1" t="s">
        <v>20049</v>
      </c>
      <c r="E160" s="1" t="s">
        <v>18723</v>
      </c>
      <c r="F160" s="1" t="s">
        <v>18862</v>
      </c>
      <c r="G160" s="1" t="s">
        <v>4</v>
      </c>
      <c r="H160" s="1" t="s">
        <v>19993</v>
      </c>
    </row>
    <row r="161" spans="3:8" x14ac:dyDescent="0.25">
      <c r="C161" s="1" t="str">
        <f t="shared" si="2"/>
        <v>SSOARESPVD - Pvd dirección de sumariosDIRAYS#MS - Dirección de integridad, responsabilidad administrativa y sumarios</v>
      </c>
      <c r="D161" s="1" t="s">
        <v>18709</v>
      </c>
      <c r="E161" s="1" t="s">
        <v>18712</v>
      </c>
      <c r="F161" s="1" t="s">
        <v>18711</v>
      </c>
      <c r="G161" s="1" t="s">
        <v>4</v>
      </c>
      <c r="H161" s="1" t="s">
        <v>19993</v>
      </c>
    </row>
    <row r="162" spans="3:8" x14ac:dyDescent="0.25">
      <c r="C162" s="1" t="str">
        <f t="shared" si="2"/>
        <v>SSOARESPVD - Pvd dirección de sumariosDS#MS - Dirección de sumarios</v>
      </c>
      <c r="D162" s="1" t="s">
        <v>18709</v>
      </c>
      <c r="E162" s="1" t="s">
        <v>18712</v>
      </c>
      <c r="F162" s="1" t="s">
        <v>19294</v>
      </c>
      <c r="G162" s="1" t="s">
        <v>4</v>
      </c>
      <c r="H162" s="1" t="s">
        <v>19993</v>
      </c>
    </row>
    <row r="163" spans="3:8" x14ac:dyDescent="0.25">
      <c r="C163" s="1" t="str">
        <f t="shared" si="2"/>
        <v>SSS#MS-SECPVD - PrivadaSSS#MS - Superintendencia de servicios de salud</v>
      </c>
      <c r="D163" s="1" t="s">
        <v>20050</v>
      </c>
      <c r="E163" s="1" t="s">
        <v>18723</v>
      </c>
      <c r="F163" s="1" t="s">
        <v>19701</v>
      </c>
      <c r="G163" s="1" t="s">
        <v>4</v>
      </c>
      <c r="H163" s="1" t="s">
        <v>19993</v>
      </c>
    </row>
    <row r="164" spans="3:8" x14ac:dyDescent="0.25">
      <c r="C164" s="1" t="str">
        <f t="shared" si="2"/>
        <v>STRINIDADLIQUIDACION_GASTOS - Liquidación de gastosDCYT#MS - Dirección de contabilidad y tesorería</v>
      </c>
      <c r="D164" s="1" t="s">
        <v>19912</v>
      </c>
      <c r="E164" s="1" t="s">
        <v>18778</v>
      </c>
      <c r="F164" s="1" t="s">
        <v>18679</v>
      </c>
      <c r="G164" s="1" t="s">
        <v>19998</v>
      </c>
      <c r="H164" s="1" t="s">
        <v>19993</v>
      </c>
    </row>
    <row r="165" spans="3:8" x14ac:dyDescent="0.25">
      <c r="C165" s="1" t="str">
        <f t="shared" si="2"/>
        <v>TAD_DD_MESAMESA_DE_ENTRADAS_Y_NOTIFICACIONES - Departamento de mesa de entradas y notificacionesDD#MS - Dirección de despacho</v>
      </c>
      <c r="D165" s="1" t="s">
        <v>19237</v>
      </c>
      <c r="E165" s="1" t="s">
        <v>18895</v>
      </c>
      <c r="F165" s="1" t="s">
        <v>18894</v>
      </c>
      <c r="G165" s="1" t="s">
        <v>20014</v>
      </c>
      <c r="H165" s="1" t="s">
        <v>19993</v>
      </c>
    </row>
    <row r="166" spans="3:8" x14ac:dyDescent="0.25">
      <c r="C166" s="1" t="str">
        <f t="shared" si="2"/>
        <v>VBORTOLAZZIJARDIN1 - Jardín avenida de mayoDGA#MS - Dirección general de administración</v>
      </c>
      <c r="D166" s="1" t="s">
        <v>20051</v>
      </c>
      <c r="E166" s="1" t="s">
        <v>20052</v>
      </c>
      <c r="F166" s="1" t="s">
        <v>18835</v>
      </c>
      <c r="G166" s="1" t="s">
        <v>19996</v>
      </c>
      <c r="H166" s="1" t="s">
        <v>19993</v>
      </c>
    </row>
    <row r="167" spans="3:8" x14ac:dyDescent="0.25">
      <c r="C167" s="1" t="str">
        <f t="shared" si="2"/>
        <v>VLAPIGNACUENTASAPAGAR - Cuentas a pagarDAFYP#MS - Dirección de administración financiera y presupuestaria</v>
      </c>
      <c r="D167" s="1" t="s">
        <v>19549</v>
      </c>
      <c r="E167" s="1" t="s">
        <v>19107</v>
      </c>
      <c r="F167" s="1" t="s">
        <v>18693</v>
      </c>
      <c r="G167" s="1" t="s">
        <v>20000</v>
      </c>
      <c r="H167" s="1" t="s">
        <v>19993</v>
      </c>
    </row>
    <row r="168" spans="3:8" x14ac:dyDescent="0.25">
      <c r="C168" s="1" t="str">
        <f t="shared" si="2"/>
        <v>VWINIARSKIDESPACHO - DespachoSSES#MS - Subsecretaría de estrategias sanitarias</v>
      </c>
      <c r="D168" s="1" t="s">
        <v>19580</v>
      </c>
      <c r="E168" s="1" t="s">
        <v>18906</v>
      </c>
      <c r="F168" s="1" t="s">
        <v>19115</v>
      </c>
      <c r="G168" s="1" t="s">
        <v>4</v>
      </c>
      <c r="H168" s="1" t="s">
        <v>19993</v>
      </c>
    </row>
    <row r="169" spans="3:8" x14ac:dyDescent="0.25">
      <c r="C169" s="1" t="str">
        <f t="shared" si="2"/>
        <v>YLAMASMOVIMIENTO_FONDOS - Movimiento de fondosDCYT#MS - Dirección de contabilidad y tesorería</v>
      </c>
      <c r="D169" s="1" t="s">
        <v>19598</v>
      </c>
      <c r="E169" s="1" t="s">
        <v>19562</v>
      </c>
      <c r="F169" s="1" t="s">
        <v>18679</v>
      </c>
      <c r="G169" s="1" t="s">
        <v>19998</v>
      </c>
      <c r="H169" s="1" t="s">
        <v>19993</v>
      </c>
    </row>
    <row r="170" spans="3:8" x14ac:dyDescent="0.25">
      <c r="C170" s="1" t="str">
        <f t="shared" si="2"/>
        <v>YMORICHETTIDESPACHO - DespachoSSGSEI#MS - Subsecretaria de gestión de servicios e institutos</v>
      </c>
      <c r="D170" s="1" t="s">
        <v>20053</v>
      </c>
      <c r="E170" s="1" t="s">
        <v>18906</v>
      </c>
      <c r="F170" s="1" t="s">
        <v>19839</v>
      </c>
      <c r="G170" s="1" t="s">
        <v>4</v>
      </c>
      <c r="H170" s="1" t="s">
        <v>19993</v>
      </c>
    </row>
    <row r="171" spans="3:8" x14ac:dyDescent="0.25">
      <c r="C171" s="1" t="str">
        <f t="shared" si="2"/>
        <v>EULUNADESPACHO - Mesa de entrada - despachoDNTHYC#MS - Dirección nacional de talento humano y conocimmiento</v>
      </c>
      <c r="D171" s="1" t="s">
        <v>20054</v>
      </c>
      <c r="E171" s="1" t="s">
        <v>20055</v>
      </c>
      <c r="F171" s="1" t="s">
        <v>20056</v>
      </c>
      <c r="G171" s="1" t="s">
        <v>4</v>
      </c>
      <c r="H171" s="1" t="s">
        <v>19993</v>
      </c>
    </row>
    <row r="172" spans="3:8" x14ac:dyDescent="0.25">
      <c r="C172" s="1" t="str">
        <f t="shared" si="2"/>
        <v>FAROZAPROFESIONALES_LEGALES - Profesionales asuntos legalesDAL#MS - Dirección de asuntos legales</v>
      </c>
      <c r="D172" s="1" t="s">
        <v>18938</v>
      </c>
      <c r="E172" s="1" t="s">
        <v>18939</v>
      </c>
      <c r="F172" s="1" t="s">
        <v>18937</v>
      </c>
      <c r="G172" s="1" t="s">
        <v>19995</v>
      </c>
      <c r="H172" s="1" t="s">
        <v>19993</v>
      </c>
    </row>
    <row r="173" spans="3:8" x14ac:dyDescent="0.25">
      <c r="C173" s="1" t="str">
        <f t="shared" si="2"/>
        <v>SGA#INSSJP-PVDPVD - PrivadaSGA#INSSJP - Secretaría general de administración</v>
      </c>
      <c r="D173" s="1" t="s">
        <v>18924</v>
      </c>
      <c r="E173" s="1" t="s">
        <v>18723</v>
      </c>
      <c r="F173" s="1" t="s">
        <v>18925</v>
      </c>
      <c r="G173" s="1" t="s">
        <v>4</v>
      </c>
      <c r="H173" s="1" t="s">
        <v>19993</v>
      </c>
    </row>
    <row r="174" spans="3:8" x14ac:dyDescent="0.25">
      <c r="C174" s="1" t="str">
        <f t="shared" si="2"/>
        <v>DE#AND-DESPACHODESPACHO - DespachoDE#AND - Dirección ejecutiva</v>
      </c>
      <c r="D174" s="1" t="s">
        <v>18905</v>
      </c>
      <c r="E174" s="1" t="s">
        <v>18906</v>
      </c>
      <c r="F174" s="1" t="s">
        <v>18907</v>
      </c>
      <c r="G174" s="1" t="s">
        <v>4</v>
      </c>
      <c r="H174" s="1" t="s">
        <v>19993</v>
      </c>
    </row>
    <row r="175" spans="3:8" x14ac:dyDescent="0.25">
      <c r="C175" s="1" t="str">
        <f t="shared" si="2"/>
        <v>DATAPIAASESORES - AsesoresSSCRYF#MS - Subsecretaría de calidad, regulación y fiscalización</v>
      </c>
      <c r="D175" s="1" t="s">
        <v>20057</v>
      </c>
      <c r="E175" s="1" t="s">
        <v>19816</v>
      </c>
      <c r="F175" s="1" t="s">
        <v>19814</v>
      </c>
      <c r="G175" s="1" t="s">
        <v>4</v>
      </c>
      <c r="H175" s="1" t="s">
        <v>19993</v>
      </c>
    </row>
    <row r="176" spans="3:8" x14ac:dyDescent="0.25">
      <c r="C176" s="1" t="str">
        <f t="shared" si="2"/>
        <v>LSISTOPVD - PrivadaMDS - Ministerio de desarrollo social</v>
      </c>
      <c r="D176" s="1" t="s">
        <v>19199</v>
      </c>
      <c r="E176" s="1" t="s">
        <v>18723</v>
      </c>
      <c r="F176" s="1" t="s">
        <v>19202</v>
      </c>
      <c r="G176" s="1" t="s">
        <v>4</v>
      </c>
      <c r="H176" s="1" t="s">
        <v>19993</v>
      </c>
    </row>
    <row r="177" spans="3:8" x14ac:dyDescent="0.25">
      <c r="C177" s="1" t="str">
        <f t="shared" si="2"/>
        <v>MKONSZTADTTESORERIA - TesoreríaDAFYP#MS - Dirección de administración financiera y presupuestaria</v>
      </c>
      <c r="D177" s="1" t="s">
        <v>18840</v>
      </c>
      <c r="E177" s="1" t="s">
        <v>18734</v>
      </c>
      <c r="F177" s="1" t="s">
        <v>18693</v>
      </c>
      <c r="G177" s="1" t="s">
        <v>20000</v>
      </c>
      <c r="H177" s="1" t="s">
        <v>20007</v>
      </c>
    </row>
    <row r="178" spans="3:8" x14ac:dyDescent="0.25">
      <c r="C178" s="1" t="str">
        <f t="shared" si="2"/>
        <v>RDURQUETCV - Control vectoresDCETV#MS - Dirección de control de enfermedades transmitidas por vectores</v>
      </c>
      <c r="D178" s="1" t="s">
        <v>19581</v>
      </c>
      <c r="E178" s="1" t="s">
        <v>19582</v>
      </c>
      <c r="F178" s="1" t="s">
        <v>19583</v>
      </c>
      <c r="G178" s="1" t="s">
        <v>4</v>
      </c>
      <c r="H178" s="1" t="s">
        <v>19993</v>
      </c>
    </row>
    <row r="179" spans="3:8" x14ac:dyDescent="0.25">
      <c r="C179" s="1" t="str">
        <f t="shared" si="2"/>
        <v>GUAIGLESIASCRD - Comisión de recepción definitivaSGA#MS - Secretaría de gestión administrativa</v>
      </c>
      <c r="D179" s="1" t="s">
        <v>19321</v>
      </c>
      <c r="E179" s="1" t="s">
        <v>19079</v>
      </c>
      <c r="F179" s="1" t="s">
        <v>18904</v>
      </c>
      <c r="G179" s="1" t="s">
        <v>19077</v>
      </c>
      <c r="H179" s="1" t="s">
        <v>19993</v>
      </c>
    </row>
    <row r="180" spans="3:8" x14ac:dyDescent="0.25">
      <c r="C180" s="1" t="str">
        <f t="shared" si="2"/>
        <v>TAMEDINAMOVIMIENTO_FONDOS - Movimiento de fondosDCYT#MS - Dirección de contabilidad y tesorería</v>
      </c>
      <c r="D180" s="1" t="s">
        <v>19719</v>
      </c>
      <c r="E180" s="1" t="s">
        <v>19562</v>
      </c>
      <c r="F180" s="1" t="s">
        <v>18679</v>
      </c>
      <c r="G180" s="1" t="s">
        <v>19998</v>
      </c>
      <c r="H180" s="1" t="s">
        <v>19993</v>
      </c>
    </row>
    <row r="181" spans="3:8" x14ac:dyDescent="0.25">
      <c r="C181" s="1" t="str">
        <f t="shared" si="2"/>
        <v>UGA#MS-DESPACHODESPACHO - Despacho de jefatura de gabineteUGA#MS - Unidad gabinete de asesores</v>
      </c>
      <c r="D181" s="1" t="s">
        <v>20058</v>
      </c>
      <c r="E181" s="1" t="s">
        <v>20059</v>
      </c>
      <c r="F181" s="1" t="s">
        <v>19461</v>
      </c>
      <c r="G181" s="1" t="s">
        <v>4</v>
      </c>
      <c r="H181" s="1" t="s">
        <v>19993</v>
      </c>
    </row>
    <row r="182" spans="3:8" x14ac:dyDescent="0.25">
      <c r="C182" s="1" t="str">
        <f t="shared" si="2"/>
        <v>DGPFE#MS-DESPACHODESPACHO - DespachoDGPFE#MS - Dirección general de proyectos con financiamiento externo</v>
      </c>
      <c r="D182" s="1" t="s">
        <v>20060</v>
      </c>
      <c r="E182" s="1" t="s">
        <v>18906</v>
      </c>
      <c r="F182" s="1" t="s">
        <v>19105</v>
      </c>
      <c r="G182" s="1" t="s">
        <v>20000</v>
      </c>
      <c r="H182" s="1" t="s">
        <v>19993</v>
      </c>
    </row>
    <row r="183" spans="3:8" x14ac:dyDescent="0.25">
      <c r="C183" s="1" t="str">
        <f t="shared" si="2"/>
        <v>DNFSP#MS-ADQUISICIONESADQUISICIONES - Área administración y finanzas - adquisicionesDNFSP#MS - Dirección nacional de fortalecimiento de los sistemas provinciales</v>
      </c>
      <c r="D183" s="1" t="s">
        <v>19881</v>
      </c>
      <c r="E183" s="1" t="s">
        <v>19311</v>
      </c>
      <c r="F183" s="1" t="s">
        <v>19297</v>
      </c>
      <c r="G183" s="1" t="s">
        <v>4</v>
      </c>
      <c r="H183" s="1" t="s">
        <v>19993</v>
      </c>
    </row>
    <row r="184" spans="3:8" x14ac:dyDescent="0.25">
      <c r="C184" s="1" t="str">
        <f t="shared" si="2"/>
        <v>GSINTASPSCE - Programa de salud en contextos de encierroDNGSA#MS - Dirección nacional de gestión de servicios asistenciales</v>
      </c>
      <c r="D184" s="1" t="s">
        <v>20061</v>
      </c>
      <c r="E184" s="1" t="s">
        <v>20062</v>
      </c>
      <c r="F184" s="1" t="s">
        <v>19992</v>
      </c>
      <c r="G184" s="1" t="s">
        <v>4</v>
      </c>
      <c r="H184" s="1" t="s">
        <v>19993</v>
      </c>
    </row>
    <row r="185" spans="3:8" x14ac:dyDescent="0.25">
      <c r="C185" s="1" t="str">
        <f t="shared" si="2"/>
        <v>DNMYTS#MS-REMEDIARREMEDIAR - Programa remediarDNMYTS#MS - Dirección nacional de medicamentos y tecnología sanitaria</v>
      </c>
      <c r="D185" s="1" t="s">
        <v>20063</v>
      </c>
      <c r="E185" s="1" t="s">
        <v>19128</v>
      </c>
      <c r="F185" s="1" t="s">
        <v>18868</v>
      </c>
      <c r="G185" s="1" t="s">
        <v>4</v>
      </c>
      <c r="H185" s="1" t="s">
        <v>19993</v>
      </c>
    </row>
    <row r="186" spans="3:8" x14ac:dyDescent="0.25">
      <c r="C186" s="1" t="str">
        <f t="shared" si="2"/>
        <v>JPSAULLECL - Coordinación de logísticaSAS#MS - Secretaría de acceso a la salud</v>
      </c>
      <c r="D186" s="1" t="s">
        <v>19830</v>
      </c>
      <c r="E186" s="1" t="s">
        <v>19831</v>
      </c>
      <c r="F186" s="1" t="s">
        <v>18916</v>
      </c>
      <c r="G186" s="1" t="s">
        <v>4</v>
      </c>
      <c r="H186" s="1" t="s">
        <v>19993</v>
      </c>
    </row>
    <row r="187" spans="3:8" x14ac:dyDescent="0.25">
      <c r="C187" s="1" t="str">
        <f t="shared" ref="C187:C209" si="3">D187&amp;E187&amp;F187</f>
        <v>LUCMARTINEZADMINISTRACIONYFINANZAS - Administración y finanzasDAFYP#MS - Dirección de administración financiera y presupuestaria</v>
      </c>
      <c r="D187" s="1" t="s">
        <v>18944</v>
      </c>
      <c r="E187" s="1" t="s">
        <v>18945</v>
      </c>
      <c r="F187" s="1" t="s">
        <v>18693</v>
      </c>
      <c r="G187" s="1" t="s">
        <v>20000</v>
      </c>
      <c r="H187" s="1" t="s">
        <v>19993</v>
      </c>
    </row>
    <row r="188" spans="3:8" x14ac:dyDescent="0.25">
      <c r="C188" s="1" t="str">
        <f t="shared" si="3"/>
        <v>ALAPORTADESPACHO - DespachoSCS#MS - Secretaría de calidad en salud</v>
      </c>
      <c r="D188" s="1" t="s">
        <v>19075</v>
      </c>
      <c r="E188" s="1" t="s">
        <v>18906</v>
      </c>
      <c r="F188" s="1" t="s">
        <v>19073</v>
      </c>
      <c r="G188" s="1" t="s">
        <v>4</v>
      </c>
      <c r="H188" s="1" t="s">
        <v>19993</v>
      </c>
    </row>
    <row r="189" spans="3:8" x14ac:dyDescent="0.25">
      <c r="C189" s="1" t="str">
        <f t="shared" si="3"/>
        <v>MDELGADODEMELIETSB - Superintendencia de bienestarSB#PFA - Superintendencia de bienestar</v>
      </c>
      <c r="D189" s="1" t="s">
        <v>19203</v>
      </c>
      <c r="E189" s="1" t="s">
        <v>19208</v>
      </c>
      <c r="F189" s="1" t="s">
        <v>19205</v>
      </c>
      <c r="G189" s="1" t="s">
        <v>4</v>
      </c>
      <c r="H189" s="1" t="s">
        <v>19993</v>
      </c>
    </row>
    <row r="190" spans="3:8" x14ac:dyDescent="0.25">
      <c r="C190" s="1" t="str">
        <f t="shared" si="3"/>
        <v>SGA#MS-DESPACHOPVD - PrivadaSGA#MS - Secretaría de gestión administrativa</v>
      </c>
      <c r="D190" s="1" t="s">
        <v>19211</v>
      </c>
      <c r="E190" s="1" t="s">
        <v>18723</v>
      </c>
      <c r="F190" s="1" t="s">
        <v>18904</v>
      </c>
      <c r="G190" s="1" t="s">
        <v>20005</v>
      </c>
      <c r="H190" s="1" t="s">
        <v>19993</v>
      </c>
    </row>
    <row r="191" spans="3:8" x14ac:dyDescent="0.25">
      <c r="C191" s="1" t="str">
        <f t="shared" si="3"/>
        <v>HMANSILLAREMEDIAR - Programa remediarDNMYTS#MS - Dirección nacional de medicamentos y tecnología sanitaria</v>
      </c>
      <c r="D191" s="1" t="s">
        <v>19614</v>
      </c>
      <c r="E191" s="1" t="s">
        <v>19128</v>
      </c>
      <c r="F191" s="1" t="s">
        <v>18868</v>
      </c>
      <c r="G191" s="1" t="s">
        <v>4</v>
      </c>
      <c r="H191" s="1" t="s">
        <v>19993</v>
      </c>
    </row>
    <row r="192" spans="3:8" x14ac:dyDescent="0.25">
      <c r="C192" s="1" t="str">
        <f t="shared" si="3"/>
        <v>DCYC#MS-UOCUOC - Unidad_operativa_comprasDCYC#MS - Dirección de compras y contrataciones</v>
      </c>
      <c r="D192" s="1" t="s">
        <v>19649</v>
      </c>
      <c r="E192" s="1" t="s">
        <v>19650</v>
      </c>
      <c r="F192" s="1" t="s">
        <v>18970</v>
      </c>
      <c r="G192" s="1" t="s">
        <v>20010</v>
      </c>
      <c r="H192" s="1" t="s">
        <v>19993</v>
      </c>
    </row>
    <row r="193" spans="3:8" x14ac:dyDescent="0.25">
      <c r="C193" s="1" t="str">
        <f t="shared" si="3"/>
        <v>GZOTTAMESADEENTRADAS - Despacho de ministraUGA#MS - Unidad gabinete de asesores</v>
      </c>
      <c r="D193" s="1" t="s">
        <v>19713</v>
      </c>
      <c r="E193" s="1" t="s">
        <v>19714</v>
      </c>
      <c r="F193" s="1" t="s">
        <v>19461</v>
      </c>
      <c r="G193" s="1" t="s">
        <v>4</v>
      </c>
      <c r="H193" s="1" t="s">
        <v>19993</v>
      </c>
    </row>
    <row r="194" spans="3:8" x14ac:dyDescent="0.25">
      <c r="C194" s="1" t="str">
        <f t="shared" si="3"/>
        <v>MAURIMONSALVOPVD - PrivadaSGA#MS - Secretaría de gestión administrativa</v>
      </c>
      <c r="D194" s="1" t="s">
        <v>19715</v>
      </c>
      <c r="E194" s="1" t="s">
        <v>18723</v>
      </c>
      <c r="F194" s="1" t="s">
        <v>18904</v>
      </c>
      <c r="G194" s="1" t="s">
        <v>20005</v>
      </c>
      <c r="H194" s="1" t="s">
        <v>19993</v>
      </c>
    </row>
    <row r="195" spans="3:8" x14ac:dyDescent="0.25">
      <c r="C195" s="1" t="str">
        <f t="shared" si="3"/>
        <v>GLMOLINAADMINP - Administración instituto nacional de parasitologiaINP#ANLIS - Instituto nacional de parasitología</v>
      </c>
      <c r="D195" s="1" t="s">
        <v>19742</v>
      </c>
      <c r="E195" s="1" t="s">
        <v>19743</v>
      </c>
      <c r="F195" s="1" t="s">
        <v>19740</v>
      </c>
      <c r="G195" s="1" t="s">
        <v>4</v>
      </c>
      <c r="H195" s="1" t="s">
        <v>19993</v>
      </c>
    </row>
    <row r="196" spans="3:8" x14ac:dyDescent="0.25">
      <c r="C196" s="1" t="str">
        <f t="shared" si="3"/>
        <v>VIGALLOCONTAB_PPTO - Contabilidad de presupuestoDCYT#MS - Dirección de contabilidad y tesorería</v>
      </c>
      <c r="D196" s="1" t="s">
        <v>19756</v>
      </c>
      <c r="E196" s="1" t="s">
        <v>19757</v>
      </c>
      <c r="F196" s="1" t="s">
        <v>18679</v>
      </c>
      <c r="G196" s="1" t="s">
        <v>19998</v>
      </c>
      <c r="H196" s="1" t="s">
        <v>19993</v>
      </c>
    </row>
    <row r="197" spans="3:8" x14ac:dyDescent="0.25">
      <c r="C197" s="1" t="str">
        <f t="shared" si="3"/>
        <v>GERALOPEZPVD - PrivadaDCIYP#MS - Dirección de comunicación institucional y prensa</v>
      </c>
      <c r="D197" s="1" t="s">
        <v>19767</v>
      </c>
      <c r="E197" s="1" t="s">
        <v>18723</v>
      </c>
      <c r="F197" s="1" t="s">
        <v>19766</v>
      </c>
      <c r="G197" s="1" t="s">
        <v>4</v>
      </c>
      <c r="H197" s="1" t="s">
        <v>19993</v>
      </c>
    </row>
    <row r="198" spans="3:8" x14ac:dyDescent="0.25">
      <c r="C198" s="1" t="str">
        <f t="shared" si="3"/>
        <v>SAMERCADODESPACHO - DespachoSES#MS - Secretaría de equidad en salud</v>
      </c>
      <c r="D198" s="1" t="s">
        <v>19768</v>
      </c>
      <c r="E198" s="1" t="s">
        <v>18906</v>
      </c>
      <c r="F198" s="1" t="s">
        <v>19769</v>
      </c>
      <c r="G198" s="1" t="s">
        <v>4</v>
      </c>
      <c r="H198" s="1" t="s">
        <v>19993</v>
      </c>
    </row>
    <row r="199" spans="3:8" x14ac:dyDescent="0.25">
      <c r="C199" s="1" t="str">
        <f t="shared" si="3"/>
        <v>MLASELVACONTROL_CONTRATOS - Control de administración de contratosDGPFE#MS - Dirección general de proyectos con financiamiento externo</v>
      </c>
      <c r="D199" s="1" t="s">
        <v>19698</v>
      </c>
      <c r="E199" s="1" t="s">
        <v>19637</v>
      </c>
      <c r="F199" s="1" t="s">
        <v>19105</v>
      </c>
      <c r="G199" s="1" t="s">
        <v>20000</v>
      </c>
      <c r="H199" s="1" t="s">
        <v>19993</v>
      </c>
    </row>
    <row r="200" spans="3:8" x14ac:dyDescent="0.25">
      <c r="C200" s="1" t="str">
        <f t="shared" si="3"/>
        <v>DCETV#MS-PVDPVD - PrivadaDCETV#MS - Dirección de control de enfermedades transmitidas por vectores</v>
      </c>
      <c r="D200" s="1" t="s">
        <v>19771</v>
      </c>
      <c r="E200" s="1" t="s">
        <v>18723</v>
      </c>
      <c r="F200" s="1" t="s">
        <v>19583</v>
      </c>
      <c r="G200" s="1" t="s">
        <v>4</v>
      </c>
      <c r="H200" s="1" t="s">
        <v>19993</v>
      </c>
    </row>
    <row r="201" spans="3:8" x14ac:dyDescent="0.25">
      <c r="C201" s="1" t="str">
        <f t="shared" si="3"/>
        <v>MHMAUROREMEDIAR-ADMIN - Programa remediar - administraciónDNMYTS#MS - Dirección nacional de medicamentos y tecnología sanitaria</v>
      </c>
      <c r="D201" s="1" t="s">
        <v>19793</v>
      </c>
      <c r="E201" s="1" t="s">
        <v>19027</v>
      </c>
      <c r="F201" s="1" t="s">
        <v>18868</v>
      </c>
      <c r="G201" s="1" t="s">
        <v>4</v>
      </c>
      <c r="H201" s="1" t="s">
        <v>19993</v>
      </c>
    </row>
    <row r="202" spans="3:8" x14ac:dyDescent="0.25">
      <c r="C202" s="1" t="str">
        <f t="shared" si="3"/>
        <v>LCARRAZANDI - Departamento de infraestructuraDGA#MS - Dirección general de administración</v>
      </c>
      <c r="D202" s="1" t="s">
        <v>19827</v>
      </c>
      <c r="E202" s="1" t="s">
        <v>19829</v>
      </c>
      <c r="F202" s="1" t="s">
        <v>18835</v>
      </c>
      <c r="G202" s="1" t="s">
        <v>19996</v>
      </c>
      <c r="H202" s="1" t="s">
        <v>19993</v>
      </c>
    </row>
    <row r="203" spans="3:8" x14ac:dyDescent="0.25">
      <c r="C203" s="1" t="str">
        <f t="shared" si="3"/>
        <v>AMJEREZGESTION_ADMINISTRATIVA - Gestión administrativaDD#MS - Dirección de despacho</v>
      </c>
      <c r="D203" s="1" t="s">
        <v>19861</v>
      </c>
      <c r="E203" s="1" t="s">
        <v>19862</v>
      </c>
      <c r="F203" s="1" t="s">
        <v>18894</v>
      </c>
      <c r="G203" s="1" t="s">
        <v>20014</v>
      </c>
      <c r="H203" s="1" t="s">
        <v>19993</v>
      </c>
    </row>
    <row r="204" spans="3:8" x14ac:dyDescent="0.25">
      <c r="C204" s="1" t="str">
        <f t="shared" si="3"/>
        <v>DNMYTS#MS-CBDECBDE - Coordinación banco de drogas especialesDNMYTS#MS - Dirección nacional de medicamentos y tecnología sanitaria</v>
      </c>
      <c r="D204" s="1" t="s">
        <v>19915</v>
      </c>
      <c r="E204" s="1" t="s">
        <v>19916</v>
      </c>
      <c r="F204" s="1" t="s">
        <v>18868</v>
      </c>
      <c r="G204" s="1" t="s">
        <v>4</v>
      </c>
      <c r="H204" s="1" t="s">
        <v>19993</v>
      </c>
    </row>
    <row r="205" spans="3:8" x14ac:dyDescent="0.25">
      <c r="C205" s="1" t="str">
        <f t="shared" si="3"/>
        <v>DNSMA#MS-DESPACHODESPACHO - DespachoDNSMA#MS - Dirección nacional de salud mental y adicciones</v>
      </c>
      <c r="D205" s="1" t="s">
        <v>19926</v>
      </c>
      <c r="E205" s="1" t="s">
        <v>18906</v>
      </c>
      <c r="F205" s="1" t="s">
        <v>19927</v>
      </c>
      <c r="G205" s="1" t="s">
        <v>4</v>
      </c>
      <c r="H205" s="1" t="s">
        <v>19993</v>
      </c>
    </row>
    <row r="206" spans="3:8" x14ac:dyDescent="0.25">
      <c r="C206" s="1" t="str">
        <f t="shared" si="3"/>
        <v>MAHUVIERNEMESADEENTRADA - Mesa de entradaDAFYP#MS - Dirección de administración financiera y presupuestaria</v>
      </c>
      <c r="D206" s="1" t="s">
        <v>19638</v>
      </c>
      <c r="E206" s="1" t="s">
        <v>18959</v>
      </c>
      <c r="F206" s="1" t="s">
        <v>18693</v>
      </c>
      <c r="G206" s="1" t="s">
        <v>20000</v>
      </c>
      <c r="H206" s="1" t="s">
        <v>19993</v>
      </c>
    </row>
    <row r="207" spans="3:8" x14ac:dyDescent="0.25">
      <c r="C207" s="1" t="str">
        <f t="shared" si="3"/>
        <v>ABOROWICZDPTO_SERVICIOS_AUXILIARES - Departamento de servicios auxiliaresDGA#MS - Dirección general de administración</v>
      </c>
      <c r="D207" s="1" t="s">
        <v>19956</v>
      </c>
      <c r="E207" s="1" t="s">
        <v>19645</v>
      </c>
      <c r="F207" s="1" t="s">
        <v>18835</v>
      </c>
      <c r="G207" s="1" t="s">
        <v>19996</v>
      </c>
      <c r="H207" s="1" t="s">
        <v>19993</v>
      </c>
    </row>
    <row r="208" spans="3:8" x14ac:dyDescent="0.25">
      <c r="C208" s="1" t="str">
        <f t="shared" si="3"/>
        <v>JGRASSICONTABLE - Área contableDNES#MS - Dirección nacional de emergencias sanitarias</v>
      </c>
      <c r="D208" s="1" t="s">
        <v>19959</v>
      </c>
      <c r="E208" s="1" t="s">
        <v>19960</v>
      </c>
      <c r="F208" s="1" t="s">
        <v>19489</v>
      </c>
      <c r="G208" s="1" t="s">
        <v>4</v>
      </c>
      <c r="H208" s="1" t="s">
        <v>19993</v>
      </c>
    </row>
    <row r="209" spans="3:8" x14ac:dyDescent="0.25">
      <c r="C209" s="1" t="str">
        <f t="shared" si="3"/>
        <v>DAFYP#MS-MESADEENTRADAMESADEENTRADA - Mesa de entradaDAFYP#MS - Dirección de administración financiera y presupuestaria</v>
      </c>
      <c r="D209" s="1" t="s">
        <v>19967</v>
      </c>
      <c r="E209" s="1" t="s">
        <v>18959</v>
      </c>
      <c r="F209" s="1" t="s">
        <v>18693</v>
      </c>
      <c r="G209" s="1" t="s">
        <v>20000</v>
      </c>
      <c r="H209" s="1" t="s">
        <v>19993</v>
      </c>
    </row>
    <row r="210" spans="3:8" x14ac:dyDescent="0.25">
      <c r="C210" s="1" t="str">
        <f t="shared" ref="C210:C222" si="4">D210&amp;E210&amp;F210</f>
        <v>ELIBRAVOTESORERIA - TesoreríaDA#INC - Dirección de administración</v>
      </c>
      <c r="D210" s="1" t="s">
        <v>19566</v>
      </c>
      <c r="E210" s="1" t="s">
        <v>18734</v>
      </c>
      <c r="F210" s="1" t="s">
        <v>19564</v>
      </c>
      <c r="G210" s="1" t="s">
        <v>4</v>
      </c>
      <c r="H210" s="1" t="s">
        <v>19993</v>
      </c>
    </row>
    <row r="211" spans="3:8" x14ac:dyDescent="0.25">
      <c r="C211" s="1" t="str">
        <f t="shared" si="4"/>
        <v>ASCROFANIPVD - Pvd dirección de despachoDD#MS - Dirección de despacho</v>
      </c>
      <c r="D211" s="1" t="s">
        <v>20333</v>
      </c>
      <c r="E211" s="1" t="s">
        <v>20334</v>
      </c>
      <c r="F211" s="1" t="s">
        <v>18894</v>
      </c>
      <c r="G211" s="1" t="s">
        <v>20014</v>
      </c>
      <c r="H211" s="1" t="s">
        <v>19993</v>
      </c>
    </row>
    <row r="212" spans="3:8" x14ac:dyDescent="0.25">
      <c r="C212" s="1" t="str">
        <f t="shared" si="4"/>
        <v>FCARRIZOCONTAB_PPTO - Contabilidad de presupuestoDCYT#MS - Dirección de contabilidad y tesorería</v>
      </c>
      <c r="D212" s="1" t="s">
        <v>20323</v>
      </c>
      <c r="E212" s="1" t="s">
        <v>19757</v>
      </c>
      <c r="F212" s="1" t="s">
        <v>18679</v>
      </c>
      <c r="G212" s="1" t="s">
        <v>19998</v>
      </c>
      <c r="H212" s="1" t="s">
        <v>19993</v>
      </c>
    </row>
    <row r="213" spans="3:8" x14ac:dyDescent="0.25">
      <c r="C213" s="1" t="str">
        <f t="shared" si="4"/>
        <v>DNAIENT#MS-PROG_NAC_SALUD_OCULARPROG_NAC_SALUD_OCULAR - Programa nacional de salud ocular y prevención de la cegueraDNAIENT#MS - Dirección nacional de abordaje integral de enfermedades no transmisibles</v>
      </c>
      <c r="D213" s="1" t="s">
        <v>20341</v>
      </c>
      <c r="E213" s="1" t="s">
        <v>20342</v>
      </c>
      <c r="F213" s="1" t="s">
        <v>19572</v>
      </c>
      <c r="G213" s="1" t="s">
        <v>4</v>
      </c>
      <c r="H213" s="1" t="s">
        <v>19993</v>
      </c>
    </row>
    <row r="214" spans="3:8" x14ac:dyDescent="0.25">
      <c r="C214" s="1" t="str">
        <f t="shared" si="4"/>
        <v>DCETV#MS-CVCV - Control vectoresDCETV#MS - Dirección de control de enfermedades transmitidas por vectores</v>
      </c>
      <c r="D214" s="1" t="s">
        <v>20345</v>
      </c>
      <c r="E214" s="1" t="s">
        <v>19582</v>
      </c>
      <c r="F214" s="1" t="s">
        <v>19583</v>
      </c>
      <c r="G214" s="1" t="s">
        <v>4</v>
      </c>
      <c r="H214" s="1" t="s">
        <v>19993</v>
      </c>
    </row>
    <row r="215" spans="3:8" x14ac:dyDescent="0.25">
      <c r="C215" s="1" t="str">
        <f t="shared" si="4"/>
        <v>HCORTINAZDI - Departamento de infraestructuraDGA#MS - Dirección general de administración</v>
      </c>
      <c r="D215" s="1" t="s">
        <v>20348</v>
      </c>
      <c r="E215" s="1" t="s">
        <v>19829</v>
      </c>
      <c r="F215" s="1" t="s">
        <v>18835</v>
      </c>
      <c r="G215" s="1" t="s">
        <v>19996</v>
      </c>
      <c r="H215" s="1" t="s">
        <v>19993</v>
      </c>
    </row>
    <row r="216" spans="3:8" x14ac:dyDescent="0.25">
      <c r="C216" s="1" t="str">
        <f t="shared" si="4"/>
        <v>YMORICHETTIVIATICOS - Trámites de viáticosSSGSEI#MS - Subsecretaria de gestión de servicios e institutos</v>
      </c>
      <c r="D216" s="1" t="s">
        <v>20053</v>
      </c>
      <c r="E216" s="1" t="s">
        <v>20349</v>
      </c>
      <c r="F216" s="1" t="s">
        <v>19839</v>
      </c>
      <c r="G216" s="1" t="s">
        <v>4</v>
      </c>
      <c r="H216" s="1" t="s">
        <v>19993</v>
      </c>
    </row>
    <row r="217" spans="3:8" x14ac:dyDescent="0.25">
      <c r="C217" s="1" t="str">
        <f t="shared" si="4"/>
        <v>LFUNHOFFCBDE - Coordinación banco de drogas especialesDNMYTS#MS - Dirección nacional de medicamentos y tecnología sanitaria</v>
      </c>
      <c r="D217" s="1" t="s">
        <v>20354</v>
      </c>
      <c r="E217" s="1" t="s">
        <v>19916</v>
      </c>
      <c r="F217" s="1" t="s">
        <v>18868</v>
      </c>
      <c r="G217" s="1" t="s">
        <v>4</v>
      </c>
      <c r="H217" s="1" t="s">
        <v>19993</v>
      </c>
    </row>
    <row r="218" spans="3:8" x14ac:dyDescent="0.25">
      <c r="C218" s="1" t="str">
        <f t="shared" si="4"/>
        <v>NISUAREZPVD - PrivadaDGRRHH#MS - Dirección general de recursos humanos</v>
      </c>
      <c r="D218" s="1" t="s">
        <v>19773</v>
      </c>
      <c r="E218" s="1" t="s">
        <v>18723</v>
      </c>
      <c r="F218" s="1" t="s">
        <v>19485</v>
      </c>
      <c r="G218" s="1" t="s">
        <v>20029</v>
      </c>
      <c r="H218" s="1" t="s">
        <v>19993</v>
      </c>
    </row>
    <row r="219" spans="3:8" x14ac:dyDescent="0.25">
      <c r="C219" s="1" t="str">
        <f t="shared" si="4"/>
        <v>LFCOSTAPVD - PrivadaDNMYTS#MS - Dirección nacional de medicamentos y tecnología sanitaria</v>
      </c>
      <c r="D219" s="1" t="s">
        <v>19025</v>
      </c>
      <c r="E219" s="1" t="s">
        <v>18723</v>
      </c>
      <c r="F219" s="1" t="s">
        <v>18868</v>
      </c>
      <c r="G219" s="1" t="s">
        <v>4</v>
      </c>
      <c r="H219" s="1" t="s">
        <v>19993</v>
      </c>
    </row>
    <row r="220" spans="3:8" x14ac:dyDescent="0.25">
      <c r="C220" s="1" t="str">
        <f t="shared" si="4"/>
        <v>DAL#MS-PROFESIONALES_LEGALESPROFESIONALES_LEGALES - Profesionales asuntos legalesDAL#MS - Dirección de asuntos legales</v>
      </c>
      <c r="D220" s="1" t="s">
        <v>20361</v>
      </c>
      <c r="E220" s="1" t="s">
        <v>18939</v>
      </c>
      <c r="F220" s="1" t="s">
        <v>18937</v>
      </c>
      <c r="G220" s="1" t="s">
        <v>19995</v>
      </c>
      <c r="H220" s="1" t="s">
        <v>19993</v>
      </c>
    </row>
    <row r="221" spans="3:8" x14ac:dyDescent="0.25">
      <c r="C221" s="1" t="str">
        <f t="shared" si="4"/>
        <v>DNFSP#MS-ADQUISICIONESPVD - PrivadaDNFSP#MS - Dirección nacional de fortalecimiento de los sistemas provinciales</v>
      </c>
      <c r="D221" s="1" t="s">
        <v>19881</v>
      </c>
      <c r="E221" s="1" t="s">
        <v>18723</v>
      </c>
      <c r="F221" s="1" t="s">
        <v>19297</v>
      </c>
      <c r="G221" s="1" t="s">
        <v>4</v>
      </c>
      <c r="H221" s="1" t="s">
        <v>19993</v>
      </c>
    </row>
    <row r="222" spans="3:8" x14ac:dyDescent="0.25">
      <c r="C222" s="1" t="str">
        <f t="shared" si="4"/>
        <v>MARIEROMEROMESADEENTRADA - Mesa de entradaDAFYP#MS - Dirección de administración financiera y presupuestaria</v>
      </c>
      <c r="D222" s="1" t="s">
        <v>19770</v>
      </c>
      <c r="E222" s="1" t="s">
        <v>18959</v>
      </c>
      <c r="F222" s="1" t="s">
        <v>18693</v>
      </c>
      <c r="G222" s="1" t="s">
        <v>20000</v>
      </c>
      <c r="H222" s="1" t="s">
        <v>19993</v>
      </c>
    </row>
  </sheetData>
  <autoFilter ref="C1:H22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Resumen General</vt:lpstr>
      <vt:lpstr>Resumen</vt:lpstr>
      <vt:lpstr>Detalle</vt:lpstr>
      <vt:lpstr>FinInt</vt:lpstr>
      <vt:lpstr>NoAmpOC</vt:lpstr>
      <vt:lpstr>Autogestión</vt:lpstr>
      <vt:lpstr>DetalleExp</vt:lpstr>
      <vt:lpstr>Ordenes de Compra</vt:lpstr>
      <vt:lpstr>Proveedores</vt:lpstr>
      <vt:lpstr>Tablas intermedias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Jose Ramirez</cp:lastModifiedBy>
  <dcterms:created xsi:type="dcterms:W3CDTF">2021-06-04T12:36:37Z</dcterms:created>
  <dcterms:modified xsi:type="dcterms:W3CDTF">2021-06-08T22:28:22Z</dcterms:modified>
</cp:coreProperties>
</file>